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marth\OneDrive\Escritorio\trabajo de grado\"/>
    </mc:Choice>
  </mc:AlternateContent>
  <xr:revisionPtr revIDLastSave="0" documentId="13_ncr:1_{0EE68D16-FB3C-4749-861A-392A693488B8}" xr6:coauthVersionLast="47" xr6:coauthVersionMax="47" xr10:uidLastSave="{00000000-0000-0000-0000-000000000000}"/>
  <bookViews>
    <workbookView xWindow="-120" yWindow="-120" windowWidth="20730" windowHeight="11160" tabRatio="733" activeTab="7" xr2:uid="{00000000-000D-0000-FFFF-FFFF00000000}"/>
  </bookViews>
  <sheets>
    <sheet name="INFORMACION" sheetId="3" r:id="rId1"/>
    <sheet name="INFORMACION1" sheetId="6" state="hidden" r:id="rId2"/>
    <sheet name="INDICE ANTERIOR" sheetId="1" state="hidden" r:id="rId3"/>
    <sheet name="REFERENCIAS" sheetId="2" r:id="rId4"/>
    <sheet name="REFERENCIAS RIESGO" sheetId="5" r:id="rId5"/>
    <sheet name="PONDERADORES" sheetId="4" r:id="rId6"/>
    <sheet name="Análisis 1" sheetId="7" state="hidden" r:id="rId7"/>
    <sheet name="RESUMEN" sheetId="9" r:id="rId8"/>
    <sheet name="Análisis" sheetId="8" state="hidden" r:id="rId9"/>
  </sheets>
  <externalReferences>
    <externalReference r:id="rId10"/>
    <externalReference r:id="rId11"/>
  </externalReferences>
  <definedNames>
    <definedName name="_xlchart.v1.0" hidden="1">Análisis!$W$110</definedName>
    <definedName name="_xlchart.v1.1" hidden="1">Análisis!$W$198</definedName>
    <definedName name="_xlchart.v1.2" hidden="1">Análisis!$W$202</definedName>
    <definedName name="_xlchart.v1.3" hidden="1">Análisis!$W$3</definedName>
    <definedName name="_xlchart.v1.4" hidden="1">Análisis!$X$110:$X$197</definedName>
    <definedName name="_xlchart.v1.5" hidden="1">Análisis!$X$198:$X$201</definedName>
    <definedName name="_xlchart.v1.6" hidden="1">Análisis!$X$202:$X$203</definedName>
    <definedName name="_xlchart.v1.7" hidden="1">Análisis!$X$3:$X$109</definedName>
    <definedName name="Adversos" localSheetId="4">[1]REFERENCIAS!$C$25:$C$27</definedName>
    <definedName name="Adversos">'REFERENCIAS RIESGO'!$C$36:$C$38</definedName>
    <definedName name="clasificacion">'REFERENCIAS RIESGO'!$C$19:$C$22</definedName>
    <definedName name="Consumible" localSheetId="4">[1]REFERENCIAS!$C$20:$C$24</definedName>
    <definedName name="Consumible">REFERENCIAS!$C$20:$C$24</definedName>
    <definedName name="Frecuencia">'REFERENCIAS RIESGO'!$C$7:$C$11</definedName>
    <definedName name="Funcion">#REF!</definedName>
    <definedName name="ii">[2]REFERENCIAS!$C$13:$C$15</definedName>
    <definedName name="insidiosidad">'REFERENCIAS RIESGO'!$C$12:$C$14</definedName>
    <definedName name="kjhghjiko">[2]REFERENCIAS!$C$16:$C$19</definedName>
    <definedName name="MCorr" localSheetId="4">[1]REFERENCIAS!$C$9:$C$12</definedName>
    <definedName name="MCorr">REFERENCIAS!$C$9:$C$12</definedName>
    <definedName name="Necesidad" localSheetId="4">[1]REFERENCIAS!$C$34:$C$36</definedName>
    <definedName name="Necesidad">REFERENCIAS!$C$34:$C$36</definedName>
    <definedName name="Operabilidad" localSheetId="4">[1]REFERENCIAS!$C$28:$C$30</definedName>
    <definedName name="Operabilidad">REFERENCIAS!$C$28:$C$30</definedName>
    <definedName name="puntuacion_funcion">'REFERENCIAS RIESGO'!$C$23:$C$31</definedName>
    <definedName name="Repuestos" localSheetId="4">[1]REFERENCIAS!$C$16:$C$19</definedName>
    <definedName name="Repuestos">REFERENCIAS!$C$16:$C$19</definedName>
    <definedName name="Riesgo">[2]Hoja3!$AH$2:$AI$58</definedName>
    <definedName name="Satisfaccion" localSheetId="4">[1]REFERENCIAS!$C$31:$C$33</definedName>
    <definedName name="Satisfaccion">REFERENCIAS!$C$31:$C$33</definedName>
    <definedName name="severidad">'REFERENCIAS RIESGO'!$C$2:$C$6</definedName>
    <definedName name="Soporte" localSheetId="4">[1]REFERENCIAS!$C$13:$C$15</definedName>
    <definedName name="Soporte">REFERENCIAS!$C$13:$C$15</definedName>
    <definedName name="Valor">#REF!</definedName>
    <definedName name="Vida">#REF!</definedName>
  </definedNames>
  <calcPr calcId="191028" calcMode="manual"/>
  <pivotCaches>
    <pivotCache cacheId="0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204" i="3" l="1"/>
  <c r="AA203" i="3"/>
  <c r="X203" i="3" l="1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5" i="3"/>
  <c r="J6" i="3"/>
  <c r="J7" i="3"/>
  <c r="J8" i="3"/>
  <c r="J9" i="3"/>
  <c r="J10" i="3"/>
  <c r="J11" i="3"/>
  <c r="J3" i="3"/>
  <c r="J4" i="3"/>
  <c r="X13" i="6" l="1"/>
  <c r="Y13" i="6"/>
  <c r="Z13" i="6"/>
  <c r="AA13" i="6"/>
  <c r="X14" i="6"/>
  <c r="Y14" i="6"/>
  <c r="Z14" i="6"/>
  <c r="AA14" i="6"/>
  <c r="X15" i="6"/>
  <c r="Y15" i="6"/>
  <c r="Z15" i="6"/>
  <c r="AA15" i="6"/>
  <c r="X16" i="6"/>
  <c r="Y16" i="6"/>
  <c r="Z16" i="6"/>
  <c r="AA16" i="6"/>
  <c r="X4" i="6"/>
  <c r="Y4" i="6"/>
  <c r="Z4" i="6"/>
  <c r="AA4" i="6"/>
  <c r="X5" i="6"/>
  <c r="Y5" i="6"/>
  <c r="Z5" i="6"/>
  <c r="AA5" i="6"/>
  <c r="X6" i="6"/>
  <c r="Y6" i="6"/>
  <c r="Z6" i="6"/>
  <c r="AA6" i="6"/>
  <c r="X7" i="6"/>
  <c r="Y7" i="6"/>
  <c r="Z7" i="6"/>
  <c r="AA7" i="6"/>
  <c r="X8" i="6"/>
  <c r="Y8" i="6"/>
  <c r="Z8" i="6"/>
  <c r="AA8" i="6"/>
  <c r="X9" i="6"/>
  <c r="Y9" i="6"/>
  <c r="Z9" i="6"/>
  <c r="AA9" i="6"/>
  <c r="X10" i="6"/>
  <c r="Y10" i="6"/>
  <c r="Z10" i="6"/>
  <c r="AA10" i="6"/>
  <c r="X11" i="6"/>
  <c r="Y11" i="6"/>
  <c r="Z11" i="6"/>
  <c r="AA11" i="6"/>
  <c r="X12" i="6"/>
  <c r="Y12" i="6"/>
  <c r="Z12" i="6"/>
  <c r="AA12" i="6"/>
  <c r="Y3" i="6"/>
  <c r="X3" i="6"/>
  <c r="AA3" i="6"/>
  <c r="AB16" i="6"/>
  <c r="AC16" i="6" s="1"/>
  <c r="AB15" i="6"/>
  <c r="AC15" i="6" s="1"/>
  <c r="AB14" i="6"/>
  <c r="AC14" i="6" s="1"/>
  <c r="AB13" i="6"/>
  <c r="AC13" i="6" s="1"/>
  <c r="AB7" i="6"/>
  <c r="AC7" i="6" s="1"/>
  <c r="AB6" i="6"/>
  <c r="AC6" i="6" s="1"/>
  <c r="AB5" i="6"/>
  <c r="AC5" i="6" s="1"/>
  <c r="AB4" i="6"/>
  <c r="AC4" i="6" s="1"/>
  <c r="Z3" i="6"/>
  <c r="AB3" i="6"/>
  <c r="AC3" i="6" s="1"/>
  <c r="AB12" i="6"/>
  <c r="AC12" i="6" s="1"/>
  <c r="AB11" i="6"/>
  <c r="AC11" i="6" s="1"/>
  <c r="AB10" i="6"/>
  <c r="AC10" i="6" s="1"/>
  <c r="AB9" i="6"/>
  <c r="AC9" i="6" s="1"/>
  <c r="AB8" i="6"/>
  <c r="AC8" i="6" s="1"/>
  <c r="X4" i="3"/>
  <c r="Y4" i="3"/>
  <c r="Z4" i="3"/>
  <c r="AA4" i="3"/>
  <c r="AB4" i="3"/>
  <c r="AC4" i="3" s="1"/>
  <c r="X5" i="3"/>
  <c r="Y5" i="3"/>
  <c r="Z5" i="3"/>
  <c r="AA5" i="3"/>
  <c r="AB5" i="3"/>
  <c r="X6" i="3"/>
  <c r="Y6" i="3"/>
  <c r="Z6" i="3"/>
  <c r="AA6" i="3"/>
  <c r="AB6" i="3"/>
  <c r="X7" i="3"/>
  <c r="Y7" i="3"/>
  <c r="Z7" i="3"/>
  <c r="AA7" i="3"/>
  <c r="AB7" i="3"/>
  <c r="X8" i="3"/>
  <c r="Y8" i="3"/>
  <c r="Z8" i="3"/>
  <c r="AA8" i="3"/>
  <c r="AB8" i="3"/>
  <c r="X9" i="3"/>
  <c r="Y9" i="3"/>
  <c r="Z9" i="3"/>
  <c r="AA9" i="3"/>
  <c r="AB9" i="3"/>
  <c r="X10" i="3"/>
  <c r="Y10" i="3"/>
  <c r="Z10" i="3"/>
  <c r="AA10" i="3"/>
  <c r="AB10" i="3"/>
  <c r="X11" i="3"/>
  <c r="Y11" i="3"/>
  <c r="Z11" i="3"/>
  <c r="AA11" i="3"/>
  <c r="AB11" i="3"/>
  <c r="X12" i="3"/>
  <c r="Y12" i="3"/>
  <c r="Z12" i="3"/>
  <c r="AA12" i="3"/>
  <c r="AB12" i="3"/>
  <c r="X13" i="3"/>
  <c r="Y13" i="3"/>
  <c r="Z13" i="3"/>
  <c r="AA13" i="3"/>
  <c r="AB13" i="3"/>
  <c r="X14" i="3"/>
  <c r="Y14" i="3"/>
  <c r="Z14" i="3"/>
  <c r="AA14" i="3"/>
  <c r="AB14" i="3"/>
  <c r="X15" i="3"/>
  <c r="Y15" i="3"/>
  <c r="Z15" i="3"/>
  <c r="AA15" i="3"/>
  <c r="AB15" i="3"/>
  <c r="X16" i="3"/>
  <c r="Y16" i="3"/>
  <c r="Z16" i="3"/>
  <c r="AA16" i="3"/>
  <c r="AB16" i="3"/>
  <c r="X17" i="3"/>
  <c r="Y17" i="3"/>
  <c r="Z17" i="3"/>
  <c r="AA17" i="3"/>
  <c r="AB17" i="3"/>
  <c r="X18" i="3"/>
  <c r="Y18" i="3"/>
  <c r="Z18" i="3"/>
  <c r="AA18" i="3"/>
  <c r="AB18" i="3"/>
  <c r="X19" i="3"/>
  <c r="Y19" i="3"/>
  <c r="Z19" i="3"/>
  <c r="AA19" i="3"/>
  <c r="AB19" i="3"/>
  <c r="X20" i="3"/>
  <c r="Y20" i="3"/>
  <c r="Z20" i="3"/>
  <c r="AA20" i="3"/>
  <c r="AB20" i="3"/>
  <c r="X21" i="3"/>
  <c r="Y21" i="3"/>
  <c r="Z21" i="3"/>
  <c r="AA21" i="3"/>
  <c r="AB21" i="3"/>
  <c r="X22" i="3"/>
  <c r="Y22" i="3"/>
  <c r="Z22" i="3"/>
  <c r="AA22" i="3"/>
  <c r="AB22" i="3"/>
  <c r="X23" i="3"/>
  <c r="Y23" i="3"/>
  <c r="Z23" i="3"/>
  <c r="AA23" i="3"/>
  <c r="AB23" i="3"/>
  <c r="X24" i="3"/>
  <c r="Y24" i="3"/>
  <c r="Z24" i="3"/>
  <c r="AA24" i="3"/>
  <c r="AB24" i="3"/>
  <c r="X25" i="3"/>
  <c r="Y25" i="3"/>
  <c r="Z25" i="3"/>
  <c r="AA25" i="3"/>
  <c r="AB25" i="3"/>
  <c r="X26" i="3"/>
  <c r="Y26" i="3"/>
  <c r="Z26" i="3"/>
  <c r="AA26" i="3"/>
  <c r="AB26" i="3"/>
  <c r="X27" i="3"/>
  <c r="Y27" i="3"/>
  <c r="Z27" i="3"/>
  <c r="AA27" i="3"/>
  <c r="AB27" i="3"/>
  <c r="X28" i="3"/>
  <c r="Y28" i="3"/>
  <c r="Z28" i="3"/>
  <c r="AA28" i="3"/>
  <c r="AB28" i="3"/>
  <c r="X29" i="3"/>
  <c r="Y29" i="3"/>
  <c r="Z29" i="3"/>
  <c r="AA29" i="3"/>
  <c r="AB29" i="3"/>
  <c r="X30" i="3"/>
  <c r="Y30" i="3"/>
  <c r="Z30" i="3"/>
  <c r="AA30" i="3"/>
  <c r="AB30" i="3"/>
  <c r="X31" i="3"/>
  <c r="Y31" i="3"/>
  <c r="Z31" i="3"/>
  <c r="AA31" i="3"/>
  <c r="AB31" i="3"/>
  <c r="X32" i="3"/>
  <c r="Y32" i="3"/>
  <c r="Z32" i="3"/>
  <c r="AA32" i="3"/>
  <c r="AB32" i="3"/>
  <c r="X33" i="3"/>
  <c r="Y33" i="3"/>
  <c r="Z33" i="3"/>
  <c r="AA33" i="3"/>
  <c r="AB33" i="3"/>
  <c r="X34" i="3"/>
  <c r="Y34" i="3"/>
  <c r="Z34" i="3"/>
  <c r="AA34" i="3"/>
  <c r="AB34" i="3"/>
  <c r="X35" i="3"/>
  <c r="Y35" i="3"/>
  <c r="Z35" i="3"/>
  <c r="AA35" i="3"/>
  <c r="AB35" i="3"/>
  <c r="X36" i="3"/>
  <c r="Y36" i="3"/>
  <c r="Z36" i="3"/>
  <c r="AA36" i="3"/>
  <c r="AB36" i="3"/>
  <c r="X37" i="3"/>
  <c r="Y37" i="3"/>
  <c r="Z37" i="3"/>
  <c r="AA37" i="3"/>
  <c r="AB37" i="3"/>
  <c r="X38" i="3"/>
  <c r="Y38" i="3"/>
  <c r="Z38" i="3"/>
  <c r="AA38" i="3"/>
  <c r="AB38" i="3"/>
  <c r="X39" i="3"/>
  <c r="Y39" i="3"/>
  <c r="Z39" i="3"/>
  <c r="AA39" i="3"/>
  <c r="AB39" i="3"/>
  <c r="X40" i="3"/>
  <c r="Y40" i="3"/>
  <c r="Z40" i="3"/>
  <c r="AA40" i="3"/>
  <c r="AB40" i="3"/>
  <c r="X41" i="3"/>
  <c r="Y41" i="3"/>
  <c r="Z41" i="3"/>
  <c r="AA41" i="3"/>
  <c r="AB41" i="3"/>
  <c r="X42" i="3"/>
  <c r="Y42" i="3"/>
  <c r="Z42" i="3"/>
  <c r="AA42" i="3"/>
  <c r="AB42" i="3"/>
  <c r="X43" i="3"/>
  <c r="Y43" i="3"/>
  <c r="Z43" i="3"/>
  <c r="AA43" i="3"/>
  <c r="AB43" i="3"/>
  <c r="X44" i="3"/>
  <c r="Y44" i="3"/>
  <c r="Z44" i="3"/>
  <c r="AA44" i="3"/>
  <c r="AB44" i="3"/>
  <c r="X45" i="3"/>
  <c r="Y45" i="3"/>
  <c r="Z45" i="3"/>
  <c r="AA45" i="3"/>
  <c r="AB45" i="3"/>
  <c r="X46" i="3"/>
  <c r="Y46" i="3"/>
  <c r="Z46" i="3"/>
  <c r="AA46" i="3"/>
  <c r="AB46" i="3"/>
  <c r="X47" i="3"/>
  <c r="Y47" i="3"/>
  <c r="Z47" i="3"/>
  <c r="AA47" i="3"/>
  <c r="AB47" i="3"/>
  <c r="X48" i="3"/>
  <c r="Y48" i="3"/>
  <c r="Z48" i="3"/>
  <c r="AA48" i="3"/>
  <c r="AB48" i="3"/>
  <c r="X49" i="3"/>
  <c r="Y49" i="3"/>
  <c r="Z49" i="3"/>
  <c r="AA49" i="3"/>
  <c r="AB49" i="3"/>
  <c r="X50" i="3"/>
  <c r="Y50" i="3"/>
  <c r="Z50" i="3"/>
  <c r="AA50" i="3"/>
  <c r="AB50" i="3"/>
  <c r="X51" i="3"/>
  <c r="Y51" i="3"/>
  <c r="Z51" i="3"/>
  <c r="AA51" i="3"/>
  <c r="AB51" i="3"/>
  <c r="X52" i="3"/>
  <c r="Y52" i="3"/>
  <c r="Z52" i="3"/>
  <c r="AA52" i="3"/>
  <c r="AB52" i="3"/>
  <c r="X53" i="3"/>
  <c r="Y53" i="3"/>
  <c r="Z53" i="3"/>
  <c r="AA53" i="3"/>
  <c r="AB53" i="3"/>
  <c r="X54" i="3"/>
  <c r="Y54" i="3"/>
  <c r="Z54" i="3"/>
  <c r="AA54" i="3"/>
  <c r="AB54" i="3"/>
  <c r="X55" i="3"/>
  <c r="Y55" i="3"/>
  <c r="Z55" i="3"/>
  <c r="AA55" i="3"/>
  <c r="AB55" i="3"/>
  <c r="X56" i="3"/>
  <c r="Y56" i="3"/>
  <c r="Z56" i="3"/>
  <c r="AA56" i="3"/>
  <c r="AB56" i="3"/>
  <c r="X57" i="3"/>
  <c r="Y57" i="3"/>
  <c r="Z57" i="3"/>
  <c r="AA57" i="3"/>
  <c r="AB57" i="3"/>
  <c r="X58" i="3"/>
  <c r="Y58" i="3"/>
  <c r="Z58" i="3"/>
  <c r="AA58" i="3"/>
  <c r="AB58" i="3"/>
  <c r="X59" i="3"/>
  <c r="Y59" i="3"/>
  <c r="Z59" i="3"/>
  <c r="AA59" i="3"/>
  <c r="AB59" i="3"/>
  <c r="X60" i="3"/>
  <c r="Y60" i="3"/>
  <c r="Z60" i="3"/>
  <c r="AA60" i="3"/>
  <c r="AB60" i="3"/>
  <c r="X61" i="3"/>
  <c r="Y61" i="3"/>
  <c r="Z61" i="3"/>
  <c r="AA61" i="3"/>
  <c r="AB61" i="3"/>
  <c r="X62" i="3"/>
  <c r="Y62" i="3"/>
  <c r="Z62" i="3"/>
  <c r="AA62" i="3"/>
  <c r="AB62" i="3"/>
  <c r="X63" i="3"/>
  <c r="Y63" i="3"/>
  <c r="Z63" i="3"/>
  <c r="AA63" i="3"/>
  <c r="AB63" i="3"/>
  <c r="X64" i="3"/>
  <c r="Y64" i="3"/>
  <c r="Z64" i="3"/>
  <c r="AA64" i="3"/>
  <c r="AB64" i="3"/>
  <c r="X65" i="3"/>
  <c r="Y65" i="3"/>
  <c r="Z65" i="3"/>
  <c r="AA65" i="3"/>
  <c r="AB65" i="3"/>
  <c r="X66" i="3"/>
  <c r="Y66" i="3"/>
  <c r="Z66" i="3"/>
  <c r="AA66" i="3"/>
  <c r="AB66" i="3"/>
  <c r="X67" i="3"/>
  <c r="Y67" i="3"/>
  <c r="Z67" i="3"/>
  <c r="AA67" i="3"/>
  <c r="AB67" i="3"/>
  <c r="X68" i="3"/>
  <c r="Y68" i="3"/>
  <c r="Z68" i="3"/>
  <c r="AA68" i="3"/>
  <c r="AB68" i="3"/>
  <c r="X69" i="3"/>
  <c r="Y69" i="3"/>
  <c r="Z69" i="3"/>
  <c r="AA69" i="3"/>
  <c r="AB69" i="3"/>
  <c r="X70" i="3"/>
  <c r="Y70" i="3"/>
  <c r="Z70" i="3"/>
  <c r="AA70" i="3"/>
  <c r="AB70" i="3"/>
  <c r="X71" i="3"/>
  <c r="Y71" i="3"/>
  <c r="Z71" i="3"/>
  <c r="AA71" i="3"/>
  <c r="AB71" i="3"/>
  <c r="X72" i="3"/>
  <c r="Y72" i="3"/>
  <c r="Z72" i="3"/>
  <c r="AA72" i="3"/>
  <c r="AB72" i="3"/>
  <c r="X73" i="3"/>
  <c r="Y73" i="3"/>
  <c r="Z73" i="3"/>
  <c r="AA73" i="3"/>
  <c r="AB73" i="3"/>
  <c r="X74" i="3"/>
  <c r="Y74" i="3"/>
  <c r="Z74" i="3"/>
  <c r="AA74" i="3"/>
  <c r="AB74" i="3"/>
  <c r="X75" i="3"/>
  <c r="Y75" i="3"/>
  <c r="Z75" i="3"/>
  <c r="AA75" i="3"/>
  <c r="AB75" i="3"/>
  <c r="X76" i="3"/>
  <c r="Y76" i="3"/>
  <c r="Z76" i="3"/>
  <c r="AA76" i="3"/>
  <c r="AB76" i="3"/>
  <c r="X77" i="3"/>
  <c r="Y77" i="3"/>
  <c r="Z77" i="3"/>
  <c r="AA77" i="3"/>
  <c r="AB77" i="3"/>
  <c r="X78" i="3"/>
  <c r="Y78" i="3"/>
  <c r="Z78" i="3"/>
  <c r="AA78" i="3"/>
  <c r="AB78" i="3"/>
  <c r="X79" i="3"/>
  <c r="Y79" i="3"/>
  <c r="Z79" i="3"/>
  <c r="AA79" i="3"/>
  <c r="AB79" i="3"/>
  <c r="X80" i="3"/>
  <c r="Y80" i="3"/>
  <c r="Z80" i="3"/>
  <c r="AA80" i="3"/>
  <c r="AB80" i="3"/>
  <c r="X81" i="3"/>
  <c r="Y81" i="3"/>
  <c r="Z81" i="3"/>
  <c r="AA81" i="3"/>
  <c r="AB81" i="3"/>
  <c r="X82" i="3"/>
  <c r="Y82" i="3"/>
  <c r="Z82" i="3"/>
  <c r="AA82" i="3"/>
  <c r="AB82" i="3"/>
  <c r="X83" i="3"/>
  <c r="Y83" i="3"/>
  <c r="Z83" i="3"/>
  <c r="AA83" i="3"/>
  <c r="AB83" i="3"/>
  <c r="X84" i="3"/>
  <c r="Y84" i="3"/>
  <c r="Z84" i="3"/>
  <c r="AA84" i="3"/>
  <c r="AB84" i="3"/>
  <c r="X85" i="3"/>
  <c r="Y85" i="3"/>
  <c r="Z85" i="3"/>
  <c r="AA85" i="3"/>
  <c r="AB85" i="3"/>
  <c r="X86" i="3"/>
  <c r="Y86" i="3"/>
  <c r="Z86" i="3"/>
  <c r="AA86" i="3"/>
  <c r="AB86" i="3"/>
  <c r="X87" i="3"/>
  <c r="Y87" i="3"/>
  <c r="Z87" i="3"/>
  <c r="AA87" i="3"/>
  <c r="AB87" i="3"/>
  <c r="X88" i="3"/>
  <c r="Y88" i="3"/>
  <c r="Z88" i="3"/>
  <c r="AA88" i="3"/>
  <c r="AB88" i="3"/>
  <c r="X89" i="3"/>
  <c r="Y89" i="3"/>
  <c r="Z89" i="3"/>
  <c r="AA89" i="3"/>
  <c r="AB89" i="3"/>
  <c r="X90" i="3"/>
  <c r="Y90" i="3"/>
  <c r="Z90" i="3"/>
  <c r="AA90" i="3"/>
  <c r="AB90" i="3"/>
  <c r="X91" i="3"/>
  <c r="Y91" i="3"/>
  <c r="Z91" i="3"/>
  <c r="AA91" i="3"/>
  <c r="AB91" i="3"/>
  <c r="X92" i="3"/>
  <c r="Y92" i="3"/>
  <c r="Z92" i="3"/>
  <c r="AA92" i="3"/>
  <c r="AB92" i="3"/>
  <c r="X93" i="3"/>
  <c r="Y93" i="3"/>
  <c r="Z93" i="3"/>
  <c r="AA93" i="3"/>
  <c r="AB93" i="3"/>
  <c r="X94" i="3"/>
  <c r="Y94" i="3"/>
  <c r="Z94" i="3"/>
  <c r="AA94" i="3"/>
  <c r="AB94" i="3"/>
  <c r="X95" i="3"/>
  <c r="Y95" i="3"/>
  <c r="Z95" i="3"/>
  <c r="AA95" i="3"/>
  <c r="AB95" i="3"/>
  <c r="X96" i="3"/>
  <c r="Y96" i="3"/>
  <c r="Z96" i="3"/>
  <c r="AA96" i="3"/>
  <c r="AB96" i="3"/>
  <c r="X97" i="3"/>
  <c r="Y97" i="3"/>
  <c r="Z97" i="3"/>
  <c r="AA97" i="3"/>
  <c r="AB97" i="3"/>
  <c r="X98" i="3"/>
  <c r="Y98" i="3"/>
  <c r="Z98" i="3"/>
  <c r="AA98" i="3"/>
  <c r="AB98" i="3"/>
  <c r="X99" i="3"/>
  <c r="Y99" i="3"/>
  <c r="Z99" i="3"/>
  <c r="AA99" i="3"/>
  <c r="AB99" i="3"/>
  <c r="X100" i="3"/>
  <c r="Y100" i="3"/>
  <c r="Z100" i="3"/>
  <c r="AA100" i="3"/>
  <c r="AB100" i="3"/>
  <c r="X101" i="3"/>
  <c r="Y101" i="3"/>
  <c r="Z101" i="3"/>
  <c r="AA101" i="3"/>
  <c r="AB101" i="3"/>
  <c r="X102" i="3"/>
  <c r="Y102" i="3"/>
  <c r="Z102" i="3"/>
  <c r="AA102" i="3"/>
  <c r="AB102" i="3"/>
  <c r="X103" i="3"/>
  <c r="Y103" i="3"/>
  <c r="Z103" i="3"/>
  <c r="AA103" i="3"/>
  <c r="AB103" i="3"/>
  <c r="X104" i="3"/>
  <c r="Y104" i="3"/>
  <c r="Z104" i="3"/>
  <c r="AA104" i="3"/>
  <c r="AB104" i="3"/>
  <c r="X105" i="3"/>
  <c r="Y105" i="3"/>
  <c r="Z105" i="3"/>
  <c r="AA105" i="3"/>
  <c r="AB105" i="3"/>
  <c r="X106" i="3"/>
  <c r="Y106" i="3"/>
  <c r="Z106" i="3"/>
  <c r="AA106" i="3"/>
  <c r="AB106" i="3"/>
  <c r="X107" i="3"/>
  <c r="Y107" i="3"/>
  <c r="Z107" i="3"/>
  <c r="AA107" i="3"/>
  <c r="AB107" i="3"/>
  <c r="X108" i="3"/>
  <c r="Y108" i="3"/>
  <c r="Z108" i="3"/>
  <c r="AA108" i="3"/>
  <c r="AB108" i="3"/>
  <c r="X109" i="3"/>
  <c r="Y109" i="3"/>
  <c r="Z109" i="3"/>
  <c r="AA109" i="3"/>
  <c r="AB109" i="3"/>
  <c r="X110" i="3"/>
  <c r="Y110" i="3"/>
  <c r="Z110" i="3"/>
  <c r="AA110" i="3"/>
  <c r="AB110" i="3"/>
  <c r="X111" i="3"/>
  <c r="Y111" i="3"/>
  <c r="Z111" i="3"/>
  <c r="AA111" i="3"/>
  <c r="AB111" i="3"/>
  <c r="X112" i="3"/>
  <c r="Y112" i="3"/>
  <c r="Z112" i="3"/>
  <c r="AA112" i="3"/>
  <c r="AB112" i="3"/>
  <c r="X113" i="3"/>
  <c r="Y113" i="3"/>
  <c r="Z113" i="3"/>
  <c r="AA113" i="3"/>
  <c r="AB113" i="3"/>
  <c r="X114" i="3"/>
  <c r="Y114" i="3"/>
  <c r="Z114" i="3"/>
  <c r="AA114" i="3"/>
  <c r="AB114" i="3"/>
  <c r="X115" i="3"/>
  <c r="Y115" i="3"/>
  <c r="Z115" i="3"/>
  <c r="AA115" i="3"/>
  <c r="AB115" i="3"/>
  <c r="X116" i="3"/>
  <c r="Y116" i="3"/>
  <c r="Z116" i="3"/>
  <c r="AA116" i="3"/>
  <c r="AB116" i="3"/>
  <c r="X117" i="3"/>
  <c r="Y117" i="3"/>
  <c r="Z117" i="3"/>
  <c r="AA117" i="3"/>
  <c r="AB117" i="3"/>
  <c r="X118" i="3"/>
  <c r="Y118" i="3"/>
  <c r="Z118" i="3"/>
  <c r="AA118" i="3"/>
  <c r="AB118" i="3"/>
  <c r="X119" i="3"/>
  <c r="Y119" i="3"/>
  <c r="Z119" i="3"/>
  <c r="AA119" i="3"/>
  <c r="AB119" i="3"/>
  <c r="X120" i="3"/>
  <c r="Y120" i="3"/>
  <c r="Z120" i="3"/>
  <c r="AA120" i="3"/>
  <c r="AB120" i="3"/>
  <c r="X121" i="3"/>
  <c r="Y121" i="3"/>
  <c r="Z121" i="3"/>
  <c r="AA121" i="3"/>
  <c r="AB121" i="3"/>
  <c r="X122" i="3"/>
  <c r="Y122" i="3"/>
  <c r="Z122" i="3"/>
  <c r="AA122" i="3"/>
  <c r="AB122" i="3"/>
  <c r="X123" i="3"/>
  <c r="Y123" i="3"/>
  <c r="Z123" i="3"/>
  <c r="AA123" i="3"/>
  <c r="AB123" i="3"/>
  <c r="X124" i="3"/>
  <c r="Y124" i="3"/>
  <c r="Z124" i="3"/>
  <c r="AA124" i="3"/>
  <c r="AB124" i="3"/>
  <c r="X125" i="3"/>
  <c r="Y125" i="3"/>
  <c r="Z125" i="3"/>
  <c r="AA125" i="3"/>
  <c r="AB125" i="3"/>
  <c r="X126" i="3"/>
  <c r="Y126" i="3"/>
  <c r="Z126" i="3"/>
  <c r="AA126" i="3"/>
  <c r="AB126" i="3"/>
  <c r="X127" i="3"/>
  <c r="Y127" i="3"/>
  <c r="Z127" i="3"/>
  <c r="AA127" i="3"/>
  <c r="AB127" i="3"/>
  <c r="X128" i="3"/>
  <c r="Y128" i="3"/>
  <c r="Z128" i="3"/>
  <c r="AA128" i="3"/>
  <c r="AB128" i="3"/>
  <c r="X129" i="3"/>
  <c r="Y129" i="3"/>
  <c r="Z129" i="3"/>
  <c r="AA129" i="3"/>
  <c r="AB129" i="3"/>
  <c r="X130" i="3"/>
  <c r="Y130" i="3"/>
  <c r="Z130" i="3"/>
  <c r="AA130" i="3"/>
  <c r="AB130" i="3"/>
  <c r="X131" i="3"/>
  <c r="Y131" i="3"/>
  <c r="Z131" i="3"/>
  <c r="AA131" i="3"/>
  <c r="AB131" i="3"/>
  <c r="X132" i="3"/>
  <c r="Y132" i="3"/>
  <c r="Z132" i="3"/>
  <c r="AA132" i="3"/>
  <c r="AB132" i="3"/>
  <c r="X133" i="3"/>
  <c r="Y133" i="3"/>
  <c r="Z133" i="3"/>
  <c r="AA133" i="3"/>
  <c r="AB133" i="3"/>
  <c r="X134" i="3"/>
  <c r="Y134" i="3"/>
  <c r="Z134" i="3"/>
  <c r="AA134" i="3"/>
  <c r="AB134" i="3"/>
  <c r="X135" i="3"/>
  <c r="Y135" i="3"/>
  <c r="Z135" i="3"/>
  <c r="AA135" i="3"/>
  <c r="AB135" i="3"/>
  <c r="X136" i="3"/>
  <c r="Y136" i="3"/>
  <c r="Z136" i="3"/>
  <c r="AA136" i="3"/>
  <c r="AB136" i="3"/>
  <c r="X137" i="3"/>
  <c r="Y137" i="3"/>
  <c r="Z137" i="3"/>
  <c r="AA137" i="3"/>
  <c r="AB137" i="3"/>
  <c r="X138" i="3"/>
  <c r="Y138" i="3"/>
  <c r="Z138" i="3"/>
  <c r="AA138" i="3"/>
  <c r="AB138" i="3"/>
  <c r="X139" i="3"/>
  <c r="Y139" i="3"/>
  <c r="Z139" i="3"/>
  <c r="AA139" i="3"/>
  <c r="AB139" i="3"/>
  <c r="X140" i="3"/>
  <c r="Y140" i="3"/>
  <c r="Z140" i="3"/>
  <c r="AA140" i="3"/>
  <c r="AB140" i="3"/>
  <c r="X141" i="3"/>
  <c r="Y141" i="3"/>
  <c r="Z141" i="3"/>
  <c r="AA141" i="3"/>
  <c r="AB141" i="3"/>
  <c r="X142" i="3"/>
  <c r="Y142" i="3"/>
  <c r="Z142" i="3"/>
  <c r="AA142" i="3"/>
  <c r="AB142" i="3"/>
  <c r="X143" i="3"/>
  <c r="Y143" i="3"/>
  <c r="Z143" i="3"/>
  <c r="AA143" i="3"/>
  <c r="AB143" i="3"/>
  <c r="X144" i="3"/>
  <c r="Y144" i="3"/>
  <c r="Z144" i="3"/>
  <c r="AA144" i="3"/>
  <c r="AB144" i="3"/>
  <c r="X145" i="3"/>
  <c r="Y145" i="3"/>
  <c r="Z145" i="3"/>
  <c r="AA145" i="3"/>
  <c r="AB145" i="3"/>
  <c r="X146" i="3"/>
  <c r="Y146" i="3"/>
  <c r="Z146" i="3"/>
  <c r="AA146" i="3"/>
  <c r="AB146" i="3"/>
  <c r="X147" i="3"/>
  <c r="Y147" i="3"/>
  <c r="Z147" i="3"/>
  <c r="AA147" i="3"/>
  <c r="AB147" i="3"/>
  <c r="X148" i="3"/>
  <c r="Y148" i="3"/>
  <c r="Z148" i="3"/>
  <c r="AA148" i="3"/>
  <c r="AB148" i="3"/>
  <c r="X149" i="3"/>
  <c r="Y149" i="3"/>
  <c r="Z149" i="3"/>
  <c r="AA149" i="3"/>
  <c r="AB149" i="3"/>
  <c r="X150" i="3"/>
  <c r="Y150" i="3"/>
  <c r="Z150" i="3"/>
  <c r="AA150" i="3"/>
  <c r="AB150" i="3"/>
  <c r="X151" i="3"/>
  <c r="Y151" i="3"/>
  <c r="Z151" i="3"/>
  <c r="AA151" i="3"/>
  <c r="AB151" i="3"/>
  <c r="X152" i="3"/>
  <c r="Y152" i="3"/>
  <c r="Z152" i="3"/>
  <c r="AA152" i="3"/>
  <c r="AB152" i="3"/>
  <c r="X153" i="3"/>
  <c r="Y153" i="3"/>
  <c r="Z153" i="3"/>
  <c r="AA153" i="3"/>
  <c r="AB153" i="3"/>
  <c r="X154" i="3"/>
  <c r="Y154" i="3"/>
  <c r="Z154" i="3"/>
  <c r="AA154" i="3"/>
  <c r="AB154" i="3"/>
  <c r="X155" i="3"/>
  <c r="Y155" i="3"/>
  <c r="Z155" i="3"/>
  <c r="AA155" i="3"/>
  <c r="AB155" i="3"/>
  <c r="X156" i="3"/>
  <c r="Y156" i="3"/>
  <c r="Z156" i="3"/>
  <c r="AA156" i="3"/>
  <c r="AB156" i="3"/>
  <c r="X157" i="3"/>
  <c r="Y157" i="3"/>
  <c r="Z157" i="3"/>
  <c r="AA157" i="3"/>
  <c r="AB157" i="3"/>
  <c r="X158" i="3"/>
  <c r="Y158" i="3"/>
  <c r="Z158" i="3"/>
  <c r="AA158" i="3"/>
  <c r="AB158" i="3"/>
  <c r="X159" i="3"/>
  <c r="Y159" i="3"/>
  <c r="Z159" i="3"/>
  <c r="AA159" i="3"/>
  <c r="AB159" i="3"/>
  <c r="X160" i="3"/>
  <c r="Y160" i="3"/>
  <c r="Z160" i="3"/>
  <c r="AA160" i="3"/>
  <c r="AB160" i="3"/>
  <c r="X161" i="3"/>
  <c r="Y161" i="3"/>
  <c r="Z161" i="3"/>
  <c r="AA161" i="3"/>
  <c r="AB161" i="3"/>
  <c r="X162" i="3"/>
  <c r="Y162" i="3"/>
  <c r="Z162" i="3"/>
  <c r="AA162" i="3"/>
  <c r="AB162" i="3"/>
  <c r="X163" i="3"/>
  <c r="Y163" i="3"/>
  <c r="Z163" i="3"/>
  <c r="AA163" i="3"/>
  <c r="AB163" i="3"/>
  <c r="X164" i="3"/>
  <c r="Y164" i="3"/>
  <c r="Z164" i="3"/>
  <c r="AA164" i="3"/>
  <c r="AB164" i="3"/>
  <c r="X165" i="3"/>
  <c r="Y165" i="3"/>
  <c r="Z165" i="3"/>
  <c r="AA165" i="3"/>
  <c r="AB165" i="3"/>
  <c r="X166" i="3"/>
  <c r="Y166" i="3"/>
  <c r="Z166" i="3"/>
  <c r="AA166" i="3"/>
  <c r="AB166" i="3"/>
  <c r="X167" i="3"/>
  <c r="Y167" i="3"/>
  <c r="Z167" i="3"/>
  <c r="AA167" i="3"/>
  <c r="AB167" i="3"/>
  <c r="X168" i="3"/>
  <c r="Y168" i="3"/>
  <c r="Z168" i="3"/>
  <c r="AA168" i="3"/>
  <c r="AB168" i="3"/>
  <c r="X169" i="3"/>
  <c r="Y169" i="3"/>
  <c r="Z169" i="3"/>
  <c r="AA169" i="3"/>
  <c r="AB169" i="3"/>
  <c r="X170" i="3"/>
  <c r="Y170" i="3"/>
  <c r="Z170" i="3"/>
  <c r="AA170" i="3"/>
  <c r="AB170" i="3"/>
  <c r="X171" i="3"/>
  <c r="Y171" i="3"/>
  <c r="Z171" i="3"/>
  <c r="AA171" i="3"/>
  <c r="AB171" i="3"/>
  <c r="X172" i="3"/>
  <c r="Y172" i="3"/>
  <c r="Z172" i="3"/>
  <c r="AA172" i="3"/>
  <c r="AB172" i="3"/>
  <c r="X173" i="3"/>
  <c r="Y173" i="3"/>
  <c r="Z173" i="3"/>
  <c r="AA173" i="3"/>
  <c r="AB173" i="3"/>
  <c r="X174" i="3"/>
  <c r="Y174" i="3"/>
  <c r="Z174" i="3"/>
  <c r="AA174" i="3"/>
  <c r="AB174" i="3"/>
  <c r="X175" i="3"/>
  <c r="Y175" i="3"/>
  <c r="Z175" i="3"/>
  <c r="AA175" i="3"/>
  <c r="AB175" i="3"/>
  <c r="X176" i="3"/>
  <c r="Y176" i="3"/>
  <c r="Z176" i="3"/>
  <c r="AA176" i="3"/>
  <c r="AB176" i="3"/>
  <c r="X177" i="3"/>
  <c r="Y177" i="3"/>
  <c r="Z177" i="3"/>
  <c r="AA177" i="3"/>
  <c r="AB177" i="3"/>
  <c r="X178" i="3"/>
  <c r="Y178" i="3"/>
  <c r="Z178" i="3"/>
  <c r="AA178" i="3"/>
  <c r="AB178" i="3"/>
  <c r="X179" i="3"/>
  <c r="Y179" i="3"/>
  <c r="Z179" i="3"/>
  <c r="AA179" i="3"/>
  <c r="AB179" i="3"/>
  <c r="X180" i="3"/>
  <c r="Y180" i="3"/>
  <c r="Z180" i="3"/>
  <c r="AA180" i="3"/>
  <c r="AB180" i="3"/>
  <c r="X181" i="3"/>
  <c r="Y181" i="3"/>
  <c r="Z181" i="3"/>
  <c r="AA181" i="3"/>
  <c r="AB181" i="3"/>
  <c r="X182" i="3"/>
  <c r="Y182" i="3"/>
  <c r="Z182" i="3"/>
  <c r="AA182" i="3"/>
  <c r="AB182" i="3"/>
  <c r="X183" i="3"/>
  <c r="Y183" i="3"/>
  <c r="Z183" i="3"/>
  <c r="AA183" i="3"/>
  <c r="AB183" i="3"/>
  <c r="X184" i="3"/>
  <c r="Y184" i="3"/>
  <c r="Z184" i="3"/>
  <c r="AA184" i="3"/>
  <c r="AB184" i="3"/>
  <c r="X185" i="3"/>
  <c r="Y185" i="3"/>
  <c r="Z185" i="3"/>
  <c r="AA185" i="3"/>
  <c r="AB185" i="3"/>
  <c r="X186" i="3"/>
  <c r="Y186" i="3"/>
  <c r="Z186" i="3"/>
  <c r="AA186" i="3"/>
  <c r="AB186" i="3"/>
  <c r="X187" i="3"/>
  <c r="Y187" i="3"/>
  <c r="Z187" i="3"/>
  <c r="AA187" i="3"/>
  <c r="AB187" i="3"/>
  <c r="X188" i="3"/>
  <c r="Y188" i="3"/>
  <c r="Z188" i="3"/>
  <c r="AA188" i="3"/>
  <c r="AB188" i="3"/>
  <c r="X189" i="3"/>
  <c r="Y189" i="3"/>
  <c r="Z189" i="3"/>
  <c r="AA189" i="3"/>
  <c r="AB189" i="3"/>
  <c r="X190" i="3"/>
  <c r="Y190" i="3"/>
  <c r="Z190" i="3"/>
  <c r="AA190" i="3"/>
  <c r="AB190" i="3"/>
  <c r="X191" i="3"/>
  <c r="Y191" i="3"/>
  <c r="Z191" i="3"/>
  <c r="AA191" i="3"/>
  <c r="AB191" i="3"/>
  <c r="X192" i="3"/>
  <c r="Y192" i="3"/>
  <c r="Z192" i="3"/>
  <c r="AA192" i="3"/>
  <c r="AB192" i="3"/>
  <c r="X193" i="3"/>
  <c r="Y193" i="3"/>
  <c r="Z193" i="3"/>
  <c r="AA193" i="3"/>
  <c r="AB193" i="3"/>
  <c r="X194" i="3"/>
  <c r="Y194" i="3"/>
  <c r="Z194" i="3"/>
  <c r="AA194" i="3"/>
  <c r="AB194" i="3"/>
  <c r="X195" i="3"/>
  <c r="Y195" i="3"/>
  <c r="Z195" i="3"/>
  <c r="AA195" i="3"/>
  <c r="AB195" i="3"/>
  <c r="X196" i="3"/>
  <c r="Y196" i="3"/>
  <c r="Z196" i="3"/>
  <c r="AA196" i="3"/>
  <c r="AB196" i="3"/>
  <c r="X197" i="3"/>
  <c r="Y197" i="3"/>
  <c r="Z197" i="3"/>
  <c r="AA197" i="3"/>
  <c r="AB197" i="3"/>
  <c r="X198" i="3"/>
  <c r="Y198" i="3"/>
  <c r="Z198" i="3"/>
  <c r="AA198" i="3"/>
  <c r="AB198" i="3"/>
  <c r="X199" i="3"/>
  <c r="Y199" i="3"/>
  <c r="Z199" i="3"/>
  <c r="AA199" i="3"/>
  <c r="AB199" i="3"/>
  <c r="X200" i="3"/>
  <c r="Y200" i="3"/>
  <c r="Z200" i="3"/>
  <c r="AA200" i="3"/>
  <c r="AB200" i="3"/>
  <c r="X201" i="3"/>
  <c r="Y201" i="3"/>
  <c r="Z201" i="3"/>
  <c r="AA201" i="3"/>
  <c r="AB201" i="3"/>
  <c r="X202" i="3"/>
  <c r="Y202" i="3"/>
  <c r="Z202" i="3"/>
  <c r="AA202" i="3"/>
  <c r="AB202" i="3"/>
  <c r="Y203" i="3"/>
  <c r="Z203" i="3"/>
  <c r="AB203" i="3" l="1"/>
  <c r="AC203" i="3" s="1"/>
  <c r="AD203" i="3" s="1"/>
  <c r="AC8" i="3"/>
  <c r="AD8" i="3" s="1"/>
  <c r="AC7" i="3"/>
  <c r="AD7" i="3" s="1"/>
  <c r="AC6" i="3"/>
  <c r="AD6" i="3" s="1"/>
  <c r="AC5" i="3"/>
  <c r="AD5" i="3" s="1"/>
  <c r="AD4" i="3"/>
  <c r="AA3" i="3"/>
  <c r="Z3" i="3"/>
  <c r="Y3" i="3"/>
  <c r="X3" i="3"/>
  <c r="M8" i="4" l="1"/>
  <c r="M9" i="4"/>
  <c r="M7" i="4"/>
  <c r="M17" i="4"/>
  <c r="M14" i="4"/>
  <c r="M15" i="4"/>
  <c r="M13" i="4"/>
  <c r="M11" i="4"/>
  <c r="G16" i="4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G12" i="4" l="1"/>
  <c r="G13" i="4"/>
  <c r="G14" i="4"/>
  <c r="G15" i="4"/>
  <c r="G17" i="4"/>
  <c r="J3994" i="3" l="1"/>
  <c r="J3993" i="3"/>
  <c r="J3990" i="3"/>
  <c r="J3989" i="3"/>
  <c r="J3986" i="3"/>
  <c r="J3985" i="3"/>
  <c r="J3982" i="3"/>
  <c r="J3981" i="3"/>
  <c r="J3978" i="3"/>
  <c r="J3977" i="3"/>
  <c r="J3974" i="3"/>
  <c r="J3973" i="3"/>
  <c r="J3970" i="3"/>
  <c r="J3969" i="3"/>
  <c r="J3966" i="3"/>
  <c r="J3965" i="3"/>
  <c r="J3962" i="3"/>
  <c r="J3961" i="3"/>
  <c r="J3958" i="3"/>
  <c r="J3957" i="3"/>
  <c r="J3954" i="3"/>
  <c r="J3953" i="3"/>
  <c r="J3950" i="3"/>
  <c r="J3949" i="3"/>
  <c r="J3946" i="3"/>
  <c r="J3945" i="3"/>
  <c r="J3942" i="3"/>
  <c r="J3941" i="3"/>
  <c r="J3938" i="3"/>
  <c r="J3937" i="3"/>
  <c r="J3934" i="3"/>
  <c r="J3933" i="3"/>
  <c r="J3930" i="3"/>
  <c r="J3929" i="3"/>
  <c r="J3926" i="3"/>
  <c r="J3925" i="3"/>
  <c r="J3922" i="3"/>
  <c r="J3921" i="3"/>
  <c r="J3918" i="3"/>
  <c r="J3917" i="3"/>
  <c r="J3914" i="3"/>
  <c r="J3913" i="3"/>
  <c r="J3910" i="3"/>
  <c r="J3909" i="3"/>
  <c r="J3906" i="3"/>
  <c r="J3905" i="3"/>
  <c r="J3902" i="3"/>
  <c r="J3901" i="3"/>
  <c r="J3898" i="3"/>
  <c r="J3897" i="3"/>
  <c r="J3894" i="3"/>
  <c r="J3893" i="3"/>
  <c r="J3890" i="3"/>
  <c r="J3889" i="3"/>
  <c r="J3886" i="3"/>
  <c r="J3885" i="3"/>
  <c r="J3882" i="3"/>
  <c r="J3881" i="3"/>
  <c r="J3878" i="3"/>
  <c r="J3877" i="3"/>
  <c r="J3874" i="3"/>
  <c r="J3873" i="3"/>
  <c r="J3870" i="3"/>
  <c r="J3869" i="3"/>
  <c r="J3866" i="3"/>
  <c r="J3865" i="3"/>
  <c r="J3862" i="3"/>
  <c r="J3861" i="3"/>
  <c r="J3858" i="3"/>
  <c r="J3857" i="3"/>
  <c r="J3854" i="3"/>
  <c r="J3853" i="3"/>
  <c r="J3850" i="3"/>
  <c r="J3849" i="3"/>
  <c r="J3846" i="3"/>
  <c r="J3845" i="3"/>
  <c r="J3842" i="3"/>
  <c r="J3841" i="3"/>
  <c r="J3838" i="3"/>
  <c r="J3837" i="3"/>
  <c r="J3834" i="3"/>
  <c r="J3833" i="3"/>
  <c r="J3830" i="3"/>
  <c r="J3829" i="3"/>
  <c r="J3826" i="3"/>
  <c r="J3825" i="3"/>
  <c r="J3822" i="3"/>
  <c r="J3821" i="3"/>
  <c r="J3818" i="3"/>
  <c r="J3817" i="3"/>
  <c r="J3814" i="3"/>
  <c r="J3813" i="3"/>
  <c r="J3810" i="3"/>
  <c r="J3809" i="3"/>
  <c r="J3806" i="3"/>
  <c r="J3805" i="3"/>
  <c r="J3802" i="3"/>
  <c r="J3801" i="3"/>
  <c r="J3798" i="3"/>
  <c r="J3797" i="3"/>
  <c r="J3794" i="3"/>
  <c r="J3793" i="3"/>
  <c r="J3790" i="3"/>
  <c r="J3789" i="3"/>
  <c r="J3786" i="3"/>
  <c r="J3785" i="3"/>
  <c r="J3782" i="3"/>
  <c r="J3781" i="3"/>
  <c r="J3778" i="3"/>
  <c r="J3777" i="3"/>
  <c r="J3774" i="3"/>
  <c r="J3773" i="3"/>
  <c r="J3769" i="3"/>
  <c r="J3765" i="3"/>
  <c r="J3762" i="3"/>
  <c r="J3761" i="3"/>
  <c r="J3758" i="3"/>
  <c r="J3757" i="3"/>
  <c r="J3754" i="3"/>
  <c r="J3753" i="3"/>
  <c r="J3750" i="3"/>
  <c r="J3749" i="3"/>
  <c r="J3746" i="3"/>
  <c r="J3745" i="3"/>
  <c r="J3742" i="3"/>
  <c r="J3741" i="3"/>
  <c r="J3738" i="3"/>
  <c r="J3737" i="3"/>
  <c r="J3734" i="3"/>
  <c r="J3733" i="3"/>
  <c r="J3730" i="3"/>
  <c r="J3729" i="3"/>
  <c r="J3726" i="3"/>
  <c r="J3725" i="3"/>
  <c r="J3722" i="3"/>
  <c r="J3721" i="3"/>
  <c r="J3718" i="3"/>
  <c r="J3717" i="3"/>
  <c r="J3714" i="3"/>
  <c r="J3713" i="3"/>
  <c r="J3710" i="3"/>
  <c r="J3709" i="3"/>
  <c r="J3706" i="3"/>
  <c r="J3705" i="3"/>
  <c r="J3702" i="3"/>
  <c r="J3701" i="3"/>
  <c r="J3698" i="3"/>
  <c r="J3697" i="3"/>
  <c r="J3694" i="3"/>
  <c r="J3693" i="3"/>
  <c r="J3690" i="3"/>
  <c r="J3689" i="3"/>
  <c r="J3686" i="3"/>
  <c r="J3685" i="3"/>
  <c r="J3682" i="3"/>
  <c r="J3681" i="3"/>
  <c r="J3678" i="3"/>
  <c r="J3677" i="3"/>
  <c r="J3674" i="3"/>
  <c r="J3673" i="3"/>
  <c r="J3670" i="3"/>
  <c r="J3669" i="3"/>
  <c r="J3666" i="3"/>
  <c r="J3665" i="3"/>
  <c r="J3662" i="3"/>
  <c r="J3661" i="3"/>
  <c r="J3658" i="3"/>
  <c r="J3657" i="3"/>
  <c r="J3654" i="3"/>
  <c r="J3653" i="3"/>
  <c r="J3650" i="3"/>
  <c r="J3649" i="3"/>
  <c r="J3646" i="3"/>
  <c r="J3645" i="3"/>
  <c r="J3642" i="3"/>
  <c r="J3641" i="3"/>
  <c r="J3638" i="3"/>
  <c r="J3637" i="3"/>
  <c r="J3634" i="3"/>
  <c r="J3633" i="3"/>
  <c r="J3629" i="3"/>
  <c r="J3626" i="3"/>
  <c r="J3625" i="3"/>
  <c r="J3622" i="3"/>
  <c r="J3621" i="3"/>
  <c r="J3618" i="3"/>
  <c r="J3617" i="3"/>
  <c r="J3614" i="3"/>
  <c r="J3613" i="3"/>
  <c r="J3610" i="3"/>
  <c r="J3609" i="3"/>
  <c r="J3606" i="3"/>
  <c r="J3605" i="3"/>
  <c r="J3602" i="3"/>
  <c r="J3601" i="3"/>
  <c r="J3598" i="3"/>
  <c r="J3597" i="3"/>
  <c r="J3594" i="3"/>
  <c r="J3593" i="3"/>
  <c r="J3590" i="3"/>
  <c r="J3589" i="3"/>
  <c r="J3586" i="3"/>
  <c r="J3585" i="3"/>
  <c r="J3582" i="3"/>
  <c r="J3581" i="3"/>
  <c r="J3578" i="3"/>
  <c r="J3577" i="3"/>
  <c r="J3574" i="3"/>
  <c r="J3573" i="3"/>
  <c r="J3570" i="3"/>
  <c r="J3569" i="3"/>
  <c r="J3566" i="3"/>
  <c r="J3565" i="3"/>
  <c r="J3562" i="3"/>
  <c r="J3561" i="3"/>
  <c r="J3558" i="3"/>
  <c r="J3557" i="3"/>
  <c r="J3554" i="3"/>
  <c r="J3553" i="3"/>
  <c r="J3550" i="3"/>
  <c r="J3549" i="3"/>
  <c r="J3546" i="3"/>
  <c r="J3545" i="3"/>
  <c r="J3542" i="3"/>
  <c r="J3541" i="3"/>
  <c r="J3538" i="3"/>
  <c r="J3537" i="3"/>
  <c r="J3534" i="3"/>
  <c r="J3533" i="3"/>
  <c r="J3530" i="3"/>
  <c r="J3529" i="3"/>
  <c r="J3526" i="3"/>
  <c r="J3525" i="3"/>
  <c r="J3522" i="3"/>
  <c r="J3521" i="3"/>
  <c r="J3518" i="3"/>
  <c r="J3517" i="3"/>
  <c r="J3514" i="3"/>
  <c r="J3513" i="3"/>
  <c r="J3510" i="3"/>
  <c r="J3509" i="3"/>
  <c r="J3506" i="3"/>
  <c r="J3505" i="3"/>
  <c r="J3502" i="3"/>
  <c r="J3501" i="3"/>
  <c r="J3498" i="3"/>
  <c r="J3497" i="3"/>
  <c r="J3494" i="3"/>
  <c r="J3493" i="3"/>
  <c r="J3490" i="3"/>
  <c r="J3489" i="3"/>
  <c r="J3486" i="3"/>
  <c r="J3485" i="3"/>
  <c r="J3482" i="3"/>
  <c r="J3481" i="3"/>
  <c r="J3478" i="3"/>
  <c r="J3477" i="3"/>
  <c r="J3474" i="3"/>
  <c r="J3473" i="3"/>
  <c r="J3470" i="3"/>
  <c r="J3469" i="3"/>
  <c r="J3466" i="3"/>
  <c r="J3465" i="3"/>
  <c r="J3462" i="3"/>
  <c r="J3461" i="3"/>
  <c r="J3458" i="3"/>
  <c r="J3457" i="3"/>
  <c r="J3454" i="3"/>
  <c r="J3453" i="3"/>
  <c r="J3450" i="3"/>
  <c r="J3449" i="3"/>
  <c r="J3446" i="3"/>
  <c r="J3445" i="3"/>
  <c r="J3442" i="3"/>
  <c r="J3441" i="3"/>
  <c r="J3438" i="3"/>
  <c r="J3437" i="3"/>
  <c r="J3434" i="3"/>
  <c r="J3433" i="3"/>
  <c r="J3430" i="3"/>
  <c r="J3429" i="3"/>
  <c r="J3426" i="3"/>
  <c r="J3425" i="3"/>
  <c r="J3422" i="3"/>
  <c r="J3421" i="3"/>
  <c r="J3418" i="3"/>
  <c r="J3417" i="3"/>
  <c r="J3414" i="3"/>
  <c r="J3413" i="3"/>
  <c r="J3410" i="3"/>
  <c r="J3409" i="3"/>
  <c r="J3406" i="3"/>
  <c r="J3405" i="3"/>
  <c r="J3402" i="3"/>
  <c r="J3401" i="3"/>
  <c r="J3398" i="3"/>
  <c r="J3397" i="3"/>
  <c r="J3394" i="3"/>
  <c r="J3393" i="3"/>
  <c r="J3390" i="3"/>
  <c r="J3389" i="3"/>
  <c r="J3386" i="3"/>
  <c r="J3385" i="3"/>
  <c r="J3382" i="3"/>
  <c r="J3381" i="3"/>
  <c r="J3378" i="3"/>
  <c r="J3377" i="3"/>
  <c r="J3374" i="3"/>
  <c r="J3373" i="3"/>
  <c r="J3370" i="3"/>
  <c r="J3369" i="3"/>
  <c r="J3366" i="3"/>
  <c r="J3365" i="3"/>
  <c r="J3362" i="3"/>
  <c r="J3361" i="3"/>
  <c r="J3358" i="3"/>
  <c r="J3357" i="3"/>
  <c r="J3354" i="3"/>
  <c r="J3353" i="3"/>
  <c r="J3350" i="3"/>
  <c r="J3349" i="3"/>
  <c r="J3346" i="3"/>
  <c r="J3345" i="3"/>
  <c r="J3342" i="3"/>
  <c r="J3341" i="3"/>
  <c r="J3338" i="3"/>
  <c r="J3337" i="3"/>
  <c r="J3334" i="3"/>
  <c r="J3333" i="3"/>
  <c r="J3330" i="3"/>
  <c r="J3329" i="3"/>
  <c r="J3326" i="3"/>
  <c r="J3325" i="3"/>
  <c r="J3322" i="3"/>
  <c r="J3321" i="3"/>
  <c r="J3318" i="3"/>
  <c r="J3317" i="3"/>
  <c r="J3314" i="3"/>
  <c r="J3313" i="3"/>
  <c r="J3310" i="3"/>
  <c r="J3309" i="3"/>
  <c r="J3306" i="3"/>
  <c r="J3305" i="3"/>
  <c r="J3302" i="3"/>
  <c r="J3301" i="3"/>
  <c r="J3297" i="3"/>
  <c r="J3294" i="3"/>
  <c r="J3293" i="3"/>
  <c r="J3290" i="3"/>
  <c r="J3289" i="3"/>
  <c r="J3286" i="3"/>
  <c r="J3285" i="3"/>
  <c r="J3282" i="3"/>
  <c r="J3281" i="3"/>
  <c r="J3278" i="3"/>
  <c r="J3277" i="3"/>
  <c r="J3274" i="3"/>
  <c r="J3273" i="3"/>
  <c r="J3270" i="3"/>
  <c r="J3269" i="3"/>
  <c r="J3266" i="3"/>
  <c r="J3265" i="3"/>
  <c r="J3262" i="3"/>
  <c r="J3261" i="3"/>
  <c r="J3258" i="3"/>
  <c r="J3257" i="3"/>
  <c r="J3254" i="3"/>
  <c r="J3253" i="3"/>
  <c r="J3250" i="3"/>
  <c r="J3249" i="3"/>
  <c r="J3246" i="3"/>
  <c r="J3245" i="3"/>
  <c r="J3242" i="3"/>
  <c r="J3241" i="3"/>
  <c r="J3238" i="3"/>
  <c r="J3237" i="3"/>
  <c r="J3234" i="3"/>
  <c r="J3233" i="3"/>
  <c r="J3230" i="3"/>
  <c r="J3229" i="3"/>
  <c r="J3226" i="3"/>
  <c r="J3225" i="3"/>
  <c r="J3222" i="3"/>
  <c r="J3221" i="3"/>
  <c r="J3218" i="3"/>
  <c r="J3217" i="3"/>
  <c r="J3214" i="3"/>
  <c r="J3213" i="3"/>
  <c r="J3210" i="3"/>
  <c r="J3209" i="3"/>
  <c r="J3206" i="3"/>
  <c r="J3205" i="3"/>
  <c r="J3202" i="3"/>
  <c r="J3201" i="3"/>
  <c r="J3198" i="3"/>
  <c r="J3197" i="3"/>
  <c r="J3194" i="3"/>
  <c r="J3193" i="3"/>
  <c r="J3190" i="3"/>
  <c r="J3189" i="3"/>
  <c r="J3186" i="3"/>
  <c r="J3185" i="3"/>
  <c r="J3182" i="3"/>
  <c r="J3181" i="3"/>
  <c r="J3178" i="3"/>
  <c r="J3177" i="3"/>
  <c r="J3174" i="3"/>
  <c r="J3173" i="3"/>
  <c r="J3170" i="3"/>
  <c r="J3169" i="3"/>
  <c r="J3166" i="3"/>
  <c r="J3165" i="3"/>
  <c r="J3162" i="3"/>
  <c r="J3161" i="3"/>
  <c r="J3158" i="3"/>
  <c r="J3157" i="3"/>
  <c r="J3154" i="3"/>
  <c r="J3153" i="3"/>
  <c r="J3150" i="3"/>
  <c r="J3149" i="3"/>
  <c r="J3146" i="3"/>
  <c r="J3145" i="3"/>
  <c r="J3142" i="3"/>
  <c r="J3141" i="3"/>
  <c r="J3138" i="3"/>
  <c r="J3137" i="3"/>
  <c r="J3134" i="3"/>
  <c r="J3133" i="3"/>
  <c r="J3130" i="3"/>
  <c r="J3129" i="3"/>
  <c r="J3126" i="3"/>
  <c r="J3125" i="3"/>
  <c r="J3122" i="3"/>
  <c r="J3121" i="3"/>
  <c r="J3118" i="3"/>
  <c r="J3117" i="3"/>
  <c r="J3114" i="3"/>
  <c r="J3113" i="3"/>
  <c r="J3110" i="3"/>
  <c r="J3109" i="3"/>
  <c r="J3106" i="3"/>
  <c r="J3105" i="3"/>
  <c r="J3102" i="3"/>
  <c r="J3101" i="3"/>
  <c r="J3098" i="3"/>
  <c r="J3097" i="3"/>
  <c r="J3094" i="3"/>
  <c r="J3093" i="3"/>
  <c r="J3090" i="3"/>
  <c r="J3089" i="3"/>
  <c r="J3086" i="3"/>
  <c r="J3085" i="3"/>
  <c r="J3082" i="3"/>
  <c r="J3081" i="3"/>
  <c r="J3078" i="3"/>
  <c r="J3077" i="3"/>
  <c r="J3074" i="3"/>
  <c r="J3073" i="3"/>
  <c r="J3070" i="3"/>
  <c r="J3069" i="3"/>
  <c r="J3066" i="3"/>
  <c r="J3065" i="3"/>
  <c r="J3062" i="3"/>
  <c r="J3061" i="3"/>
  <c r="J3058" i="3"/>
  <c r="J3057" i="3"/>
  <c r="J3054" i="3"/>
  <c r="J3053" i="3"/>
  <c r="J3050" i="3"/>
  <c r="J3049" i="3"/>
  <c r="J3046" i="3"/>
  <c r="J3045" i="3"/>
  <c r="J3042" i="3"/>
  <c r="J3041" i="3"/>
  <c r="J3038" i="3"/>
  <c r="J3037" i="3"/>
  <c r="J3034" i="3"/>
  <c r="J3033" i="3"/>
  <c r="J3030" i="3"/>
  <c r="J3029" i="3"/>
  <c r="J3026" i="3"/>
  <c r="J3025" i="3"/>
  <c r="J3022" i="3"/>
  <c r="J3021" i="3"/>
  <c r="J3018" i="3"/>
  <c r="J3017" i="3"/>
  <c r="J3014" i="3"/>
  <c r="J3013" i="3"/>
  <c r="J3010" i="3"/>
  <c r="J3009" i="3"/>
  <c r="J3006" i="3"/>
  <c r="J3005" i="3"/>
  <c r="J3002" i="3"/>
  <c r="J3001" i="3"/>
  <c r="J2998" i="3"/>
  <c r="J2997" i="3"/>
  <c r="J2994" i="3"/>
  <c r="J2993" i="3"/>
  <c r="J2990" i="3"/>
  <c r="J2989" i="3"/>
  <c r="J2986" i="3"/>
  <c r="J2985" i="3"/>
  <c r="J2982" i="3"/>
  <c r="J2981" i="3"/>
  <c r="J2978" i="3"/>
  <c r="J2977" i="3"/>
  <c r="J2974" i="3"/>
  <c r="J2973" i="3"/>
  <c r="J2970" i="3"/>
  <c r="J2969" i="3"/>
  <c r="J2966" i="3"/>
  <c r="J2965" i="3"/>
  <c r="J2962" i="3"/>
  <c r="J2961" i="3"/>
  <c r="J2958" i="3"/>
  <c r="J2957" i="3"/>
  <c r="J2954" i="3"/>
  <c r="J2953" i="3"/>
  <c r="J2950" i="3"/>
  <c r="J2949" i="3"/>
  <c r="J2946" i="3"/>
  <c r="J2945" i="3"/>
  <c r="J2942" i="3"/>
  <c r="J2941" i="3"/>
  <c r="J2938" i="3"/>
  <c r="J2937" i="3"/>
  <c r="J2934" i="3"/>
  <c r="J2933" i="3"/>
  <c r="J2930" i="3"/>
  <c r="J2929" i="3"/>
  <c r="J2926" i="3"/>
  <c r="J2925" i="3"/>
  <c r="J2922" i="3"/>
  <c r="J2921" i="3"/>
  <c r="J2918" i="3"/>
  <c r="J2917" i="3"/>
  <c r="J2914" i="3"/>
  <c r="J2913" i="3"/>
  <c r="J2910" i="3"/>
  <c r="J2909" i="3"/>
  <c r="J2906" i="3"/>
  <c r="J2905" i="3"/>
  <c r="J2902" i="3"/>
  <c r="J2901" i="3"/>
  <c r="J2898" i="3"/>
  <c r="J2897" i="3"/>
  <c r="J2894" i="3"/>
  <c r="J2893" i="3"/>
  <c r="J2890" i="3"/>
  <c r="J2889" i="3"/>
  <c r="J2886" i="3"/>
  <c r="J2885" i="3"/>
  <c r="J2882" i="3"/>
  <c r="J2881" i="3"/>
  <c r="J2878" i="3"/>
  <c r="J2877" i="3"/>
  <c r="J2874" i="3"/>
  <c r="J2873" i="3"/>
  <c r="J2870" i="3"/>
  <c r="J2869" i="3"/>
  <c r="J2866" i="3"/>
  <c r="J2865" i="3"/>
  <c r="J2862" i="3"/>
  <c r="J2861" i="3"/>
  <c r="J2858" i="3"/>
  <c r="J2857" i="3"/>
  <c r="J2854" i="3"/>
  <c r="J2853" i="3"/>
  <c r="J2850" i="3"/>
  <c r="J2849" i="3"/>
  <c r="J2846" i="3"/>
  <c r="J2845" i="3"/>
  <c r="J2842" i="3"/>
  <c r="J2841" i="3"/>
  <c r="J2838" i="3"/>
  <c r="J2837" i="3"/>
  <c r="J2834" i="3"/>
  <c r="J2833" i="3"/>
  <c r="J2830" i="3"/>
  <c r="J2829" i="3"/>
  <c r="J2826" i="3"/>
  <c r="J2825" i="3"/>
  <c r="J2822" i="3"/>
  <c r="J2821" i="3"/>
  <c r="J2818" i="3"/>
  <c r="J2817" i="3"/>
  <c r="J2814" i="3"/>
  <c r="J2813" i="3"/>
  <c r="J2810" i="3"/>
  <c r="J2809" i="3"/>
  <c r="J2806" i="3"/>
  <c r="J2805" i="3"/>
  <c r="J2802" i="3"/>
  <c r="J2801" i="3"/>
  <c r="J2798" i="3"/>
  <c r="J2797" i="3"/>
  <c r="J2794" i="3"/>
  <c r="J2793" i="3"/>
  <c r="J2790" i="3"/>
  <c r="J2789" i="3"/>
  <c r="J2786" i="3"/>
  <c r="J2785" i="3"/>
  <c r="J2782" i="3"/>
  <c r="J2781" i="3"/>
  <c r="J2778" i="3"/>
  <c r="J2777" i="3"/>
  <c r="J2774" i="3"/>
  <c r="J2773" i="3"/>
  <c r="J2770" i="3"/>
  <c r="J2769" i="3"/>
  <c r="J2766" i="3"/>
  <c r="J2765" i="3"/>
  <c r="J2762" i="3"/>
  <c r="J2761" i="3"/>
  <c r="J2758" i="3"/>
  <c r="J2757" i="3"/>
  <c r="J2754" i="3"/>
  <c r="J2753" i="3"/>
  <c r="J2750" i="3"/>
  <c r="J2749" i="3"/>
  <c r="J2746" i="3"/>
  <c r="J2745" i="3"/>
  <c r="J2742" i="3"/>
  <c r="J2741" i="3"/>
  <c r="J2738" i="3"/>
  <c r="J2737" i="3"/>
  <c r="J2734" i="3"/>
  <c r="J2733" i="3"/>
  <c r="J2730" i="3"/>
  <c r="J2729" i="3"/>
  <c r="J2726" i="3"/>
  <c r="J2725" i="3"/>
  <c r="J2722" i="3"/>
  <c r="J2721" i="3"/>
  <c r="J2718" i="3"/>
  <c r="J2717" i="3"/>
  <c r="J2714" i="3"/>
  <c r="J2713" i="3"/>
  <c r="J2710" i="3"/>
  <c r="J2709" i="3"/>
  <c r="J2706" i="3"/>
  <c r="J2705" i="3"/>
  <c r="J2702" i="3"/>
  <c r="J2701" i="3"/>
  <c r="J2698" i="3"/>
  <c r="J2697" i="3"/>
  <c r="J2694" i="3"/>
  <c r="J2693" i="3"/>
  <c r="J2690" i="3"/>
  <c r="J2689" i="3"/>
  <c r="J2686" i="3"/>
  <c r="J2685" i="3"/>
  <c r="J2682" i="3"/>
  <c r="J2681" i="3"/>
  <c r="J2678" i="3"/>
  <c r="J2677" i="3"/>
  <c r="J2674" i="3"/>
  <c r="J2673" i="3"/>
  <c r="J2670" i="3"/>
  <c r="J2669" i="3"/>
  <c r="J2666" i="3"/>
  <c r="J2665" i="3"/>
  <c r="J2662" i="3"/>
  <c r="J2661" i="3"/>
  <c r="J2658" i="3"/>
  <c r="J2657" i="3"/>
  <c r="J2654" i="3"/>
  <c r="J2653" i="3"/>
  <c r="J2650" i="3"/>
  <c r="J2649" i="3"/>
  <c r="J2646" i="3"/>
  <c r="J2645" i="3"/>
  <c r="J2642" i="3"/>
  <c r="J2641" i="3"/>
  <c r="J2638" i="3"/>
  <c r="J2637" i="3"/>
  <c r="J2634" i="3"/>
  <c r="J2633" i="3"/>
  <c r="J2630" i="3"/>
  <c r="J2629" i="3"/>
  <c r="J2626" i="3"/>
  <c r="J2625" i="3"/>
  <c r="J2622" i="3"/>
  <c r="J2621" i="3"/>
  <c r="J2618" i="3"/>
  <c r="J2617" i="3"/>
  <c r="J2614" i="3"/>
  <c r="J2613" i="3"/>
  <c r="J2610" i="3"/>
  <c r="J2609" i="3"/>
  <c r="J2606" i="3"/>
  <c r="J2605" i="3"/>
  <c r="J2602" i="3"/>
  <c r="J2601" i="3"/>
  <c r="J2598" i="3"/>
  <c r="J2597" i="3"/>
  <c r="J2594" i="3"/>
  <c r="J2593" i="3"/>
  <c r="J2590" i="3"/>
  <c r="J2589" i="3"/>
  <c r="J2586" i="3"/>
  <c r="J2585" i="3"/>
  <c r="J2582" i="3"/>
  <c r="J2581" i="3"/>
  <c r="J2578" i="3"/>
  <c r="J2577" i="3"/>
  <c r="J2574" i="3"/>
  <c r="J2573" i="3"/>
  <c r="J2570" i="3"/>
  <c r="J2569" i="3"/>
  <c r="J2566" i="3"/>
  <c r="J2565" i="3"/>
  <c r="J2562" i="3"/>
  <c r="J2561" i="3"/>
  <c r="J2558" i="3"/>
  <c r="J2557" i="3"/>
  <c r="J2554" i="3"/>
  <c r="J2553" i="3"/>
  <c r="J2550" i="3"/>
  <c r="J2549" i="3"/>
  <c r="J2546" i="3"/>
  <c r="J2545" i="3"/>
  <c r="J2542" i="3"/>
  <c r="J2541" i="3"/>
  <c r="J2538" i="3"/>
  <c r="J2537" i="3"/>
  <c r="J2534" i="3"/>
  <c r="J2533" i="3"/>
  <c r="J2530" i="3"/>
  <c r="J2529" i="3"/>
  <c r="J2526" i="3"/>
  <c r="J2525" i="3"/>
  <c r="J2522" i="3"/>
  <c r="J2521" i="3"/>
  <c r="J2518" i="3"/>
  <c r="J2517" i="3"/>
  <c r="J2514" i="3"/>
  <c r="J2513" i="3"/>
  <c r="J2510" i="3"/>
  <c r="J2509" i="3"/>
  <c r="J2506" i="3"/>
  <c r="J2505" i="3"/>
  <c r="J2502" i="3"/>
  <c r="J2501" i="3"/>
  <c r="J2498" i="3"/>
  <c r="J2497" i="3"/>
  <c r="J2494" i="3"/>
  <c r="J2493" i="3"/>
  <c r="J2490" i="3"/>
  <c r="J2489" i="3"/>
  <c r="J2486" i="3"/>
  <c r="J2485" i="3"/>
  <c r="J2482" i="3"/>
  <c r="J2481" i="3"/>
  <c r="J2478" i="3"/>
  <c r="J2477" i="3"/>
  <c r="J2474" i="3"/>
  <c r="J2473" i="3"/>
  <c r="J2470" i="3"/>
  <c r="J2469" i="3"/>
  <c r="J2466" i="3"/>
  <c r="J2465" i="3"/>
  <c r="J2462" i="3"/>
  <c r="J2461" i="3"/>
  <c r="J2458" i="3"/>
  <c r="J2457" i="3"/>
  <c r="J2454" i="3"/>
  <c r="J2453" i="3"/>
  <c r="J2450" i="3"/>
  <c r="J2449" i="3"/>
  <c r="J2446" i="3"/>
  <c r="J2445" i="3"/>
  <c r="J2442" i="3"/>
  <c r="J2441" i="3"/>
  <c r="J2438" i="3"/>
  <c r="J2437" i="3"/>
  <c r="J2434" i="3"/>
  <c r="J2433" i="3"/>
  <c r="J2430" i="3"/>
  <c r="J2429" i="3"/>
  <c r="J2426" i="3"/>
  <c r="J2425" i="3"/>
  <c r="J2422" i="3"/>
  <c r="J2421" i="3"/>
  <c r="J2418" i="3"/>
  <c r="J2417" i="3"/>
  <c r="J2414" i="3"/>
  <c r="J2413" i="3"/>
  <c r="J2410" i="3"/>
  <c r="J2409" i="3"/>
  <c r="J2406" i="3"/>
  <c r="J2405" i="3"/>
  <c r="J2402" i="3"/>
  <c r="J2401" i="3"/>
  <c r="J2398" i="3"/>
  <c r="J2397" i="3"/>
  <c r="J2394" i="3"/>
  <c r="J2393" i="3"/>
  <c r="J2390" i="3"/>
  <c r="J2389" i="3"/>
  <c r="J2386" i="3"/>
  <c r="J2385" i="3"/>
  <c r="J2382" i="3"/>
  <c r="J2381" i="3"/>
  <c r="J2378" i="3"/>
  <c r="J2377" i="3"/>
  <c r="J2374" i="3"/>
  <c r="J2373" i="3"/>
  <c r="J2370" i="3"/>
  <c r="J2369" i="3"/>
  <c r="J2366" i="3"/>
  <c r="J2365" i="3"/>
  <c r="J2362" i="3"/>
  <c r="J2361" i="3"/>
  <c r="J2358" i="3"/>
  <c r="J2357" i="3"/>
  <c r="J2354" i="3"/>
  <c r="J2353" i="3"/>
  <c r="J2350" i="3"/>
  <c r="J2349" i="3"/>
  <c r="J2346" i="3"/>
  <c r="J2345" i="3"/>
  <c r="J2342" i="3"/>
  <c r="J2341" i="3"/>
  <c r="J2338" i="3"/>
  <c r="J2337" i="3"/>
  <c r="J2334" i="3"/>
  <c r="J2333" i="3"/>
  <c r="J2330" i="3"/>
  <c r="J2329" i="3"/>
  <c r="J2326" i="3"/>
  <c r="J2325" i="3"/>
  <c r="J2322" i="3"/>
  <c r="J2321" i="3"/>
  <c r="J2318" i="3"/>
  <c r="J2317" i="3"/>
  <c r="J2314" i="3"/>
  <c r="J2313" i="3"/>
  <c r="J2310" i="3"/>
  <c r="J2309" i="3"/>
  <c r="J2306" i="3"/>
  <c r="J2305" i="3"/>
  <c r="J2302" i="3"/>
  <c r="J2301" i="3"/>
  <c r="J2298" i="3"/>
  <c r="J2297" i="3"/>
  <c r="J2294" i="3"/>
  <c r="J2293" i="3"/>
  <c r="J2290" i="3"/>
  <c r="J2289" i="3"/>
  <c r="J2286" i="3"/>
  <c r="J2285" i="3"/>
  <c r="J2282" i="3"/>
  <c r="J2281" i="3"/>
  <c r="J2278" i="3"/>
  <c r="J2277" i="3"/>
  <c r="J2274" i="3"/>
  <c r="J2273" i="3"/>
  <c r="J2270" i="3"/>
  <c r="J2269" i="3"/>
  <c r="J2266" i="3"/>
  <c r="J2265" i="3"/>
  <c r="J2262" i="3"/>
  <c r="J2261" i="3"/>
  <c r="J2258" i="3"/>
  <c r="J2257" i="3"/>
  <c r="J2254" i="3"/>
  <c r="J2253" i="3"/>
  <c r="J2250" i="3"/>
  <c r="J2249" i="3"/>
  <c r="J2246" i="3"/>
  <c r="J2245" i="3"/>
  <c r="J2242" i="3"/>
  <c r="J2241" i="3"/>
  <c r="J2238" i="3"/>
  <c r="J2237" i="3"/>
  <c r="J2234" i="3"/>
  <c r="J2233" i="3"/>
  <c r="J2230" i="3"/>
  <c r="J2229" i="3"/>
  <c r="J2226" i="3"/>
  <c r="J2225" i="3"/>
  <c r="J2222" i="3"/>
  <c r="J2221" i="3"/>
  <c r="J2218" i="3"/>
  <c r="J2217" i="3"/>
  <c r="J2214" i="3"/>
  <c r="J2213" i="3"/>
  <c r="J2210" i="3"/>
  <c r="J2209" i="3"/>
  <c r="J2206" i="3"/>
  <c r="J2205" i="3"/>
  <c r="J2202" i="3"/>
  <c r="J2201" i="3"/>
  <c r="J2198" i="3"/>
  <c r="J2197" i="3"/>
  <c r="J2194" i="3"/>
  <c r="J2193" i="3"/>
  <c r="J2190" i="3"/>
  <c r="J2189" i="3"/>
  <c r="J2186" i="3"/>
  <c r="J2185" i="3"/>
  <c r="J2182" i="3"/>
  <c r="J2181" i="3"/>
  <c r="J2178" i="3"/>
  <c r="J2177" i="3"/>
  <c r="J2174" i="3"/>
  <c r="J2173" i="3"/>
  <c r="J2170" i="3"/>
  <c r="J2169" i="3"/>
  <c r="J2166" i="3"/>
  <c r="J2165" i="3"/>
  <c r="J2162" i="3"/>
  <c r="J2161" i="3"/>
  <c r="J2158" i="3"/>
  <c r="J2157" i="3"/>
  <c r="J2154" i="3"/>
  <c r="J2153" i="3"/>
  <c r="J2150" i="3"/>
  <c r="J2149" i="3"/>
  <c r="J2146" i="3"/>
  <c r="J2145" i="3"/>
  <c r="J2142" i="3"/>
  <c r="J2141" i="3"/>
  <c r="J2138" i="3"/>
  <c r="J2137" i="3"/>
  <c r="J2134" i="3"/>
  <c r="J2133" i="3"/>
  <c r="J2130" i="3"/>
  <c r="J2129" i="3"/>
  <c r="J2126" i="3"/>
  <c r="J2125" i="3"/>
  <c r="J2122" i="3"/>
  <c r="J2121" i="3"/>
  <c r="J2118" i="3"/>
  <c r="J2117" i="3"/>
  <c r="J2114" i="3"/>
  <c r="J2113" i="3"/>
  <c r="J2110" i="3"/>
  <c r="J2109" i="3"/>
  <c r="J2106" i="3"/>
  <c r="J2105" i="3"/>
  <c r="J2102" i="3"/>
  <c r="J2101" i="3"/>
  <c r="J2098" i="3"/>
  <c r="J2097" i="3"/>
  <c r="J2094" i="3"/>
  <c r="J2093" i="3"/>
  <c r="J2090" i="3"/>
  <c r="J2089" i="3"/>
  <c r="J2086" i="3"/>
  <c r="J2085" i="3"/>
  <c r="J2082" i="3"/>
  <c r="J2081" i="3"/>
  <c r="J2078" i="3"/>
  <c r="J2077" i="3"/>
  <c r="J2074" i="3"/>
  <c r="J2073" i="3"/>
  <c r="J2070" i="3"/>
  <c r="J2069" i="3"/>
  <c r="J2066" i="3"/>
  <c r="J2065" i="3"/>
  <c r="J2062" i="3"/>
  <c r="J2061" i="3"/>
  <c r="J2058" i="3"/>
  <c r="J2057" i="3"/>
  <c r="J2054" i="3"/>
  <c r="J2053" i="3"/>
  <c r="J2050" i="3"/>
  <c r="J2049" i="3"/>
  <c r="J2046" i="3"/>
  <c r="J2045" i="3"/>
  <c r="J2042" i="3"/>
  <c r="J2041" i="3"/>
  <c r="J2038" i="3"/>
  <c r="J2037" i="3"/>
  <c r="J2034" i="3"/>
  <c r="J2033" i="3"/>
  <c r="J2030" i="3"/>
  <c r="J2029" i="3"/>
  <c r="J2026" i="3"/>
  <c r="J2025" i="3"/>
  <c r="J2022" i="3"/>
  <c r="J2021" i="3"/>
  <c r="J2018" i="3"/>
  <c r="J2017" i="3"/>
  <c r="J2014" i="3"/>
  <c r="J2013" i="3"/>
  <c r="J2010" i="3"/>
  <c r="J2009" i="3"/>
  <c r="J2006" i="3"/>
  <c r="J2005" i="3"/>
  <c r="J2002" i="3"/>
  <c r="J2001" i="3"/>
  <c r="J1998" i="3"/>
  <c r="J1997" i="3"/>
  <c r="J1994" i="3"/>
  <c r="J1993" i="3"/>
  <c r="J1990" i="3"/>
  <c r="J1989" i="3"/>
  <c r="J1986" i="3"/>
  <c r="J1985" i="3"/>
  <c r="J1982" i="3"/>
  <c r="J1981" i="3"/>
  <c r="J1978" i="3"/>
  <c r="J1977" i="3"/>
  <c r="J1974" i="3"/>
  <c r="J1973" i="3"/>
  <c r="J1970" i="3"/>
  <c r="J1969" i="3"/>
  <c r="J1966" i="3"/>
  <c r="J1965" i="3"/>
  <c r="J1962" i="3"/>
  <c r="J1961" i="3"/>
  <c r="J1958" i="3"/>
  <c r="J1957" i="3"/>
  <c r="J1954" i="3"/>
  <c r="J1953" i="3"/>
  <c r="J1950" i="3"/>
  <c r="J1949" i="3"/>
  <c r="J1946" i="3"/>
  <c r="J1945" i="3"/>
  <c r="J1942" i="3"/>
  <c r="J1941" i="3"/>
  <c r="J1938" i="3"/>
  <c r="J1937" i="3"/>
  <c r="J1934" i="3"/>
  <c r="J1933" i="3"/>
  <c r="J1930" i="3"/>
  <c r="J1929" i="3"/>
  <c r="J1926" i="3"/>
  <c r="J1925" i="3"/>
  <c r="J1922" i="3"/>
  <c r="J1921" i="3"/>
  <c r="J1918" i="3"/>
  <c r="J1917" i="3"/>
  <c r="J1914" i="3"/>
  <c r="J1913" i="3"/>
  <c r="J1910" i="3"/>
  <c r="J1909" i="3"/>
  <c r="J1906" i="3"/>
  <c r="J1905" i="3"/>
  <c r="J1902" i="3"/>
  <c r="J1901" i="3"/>
  <c r="J1898" i="3"/>
  <c r="J1897" i="3"/>
  <c r="J1894" i="3"/>
  <c r="J1893" i="3"/>
  <c r="J1890" i="3"/>
  <c r="J1889" i="3"/>
  <c r="J1886" i="3"/>
  <c r="J1885" i="3"/>
  <c r="J1882" i="3"/>
  <c r="J1881" i="3"/>
  <c r="J1878" i="3"/>
  <c r="J1877" i="3"/>
  <c r="J1874" i="3"/>
  <c r="J1873" i="3"/>
  <c r="J1870" i="3"/>
  <c r="J1869" i="3"/>
  <c r="J1866" i="3"/>
  <c r="J1865" i="3"/>
  <c r="J1862" i="3"/>
  <c r="J1861" i="3"/>
  <c r="J1858" i="3"/>
  <c r="J1857" i="3"/>
  <c r="J1854" i="3"/>
  <c r="J1853" i="3"/>
  <c r="J1850" i="3"/>
  <c r="J1849" i="3"/>
  <c r="J1846" i="3"/>
  <c r="J1845" i="3"/>
  <c r="J1842" i="3"/>
  <c r="J1841" i="3"/>
  <c r="J1838" i="3"/>
  <c r="J1837" i="3"/>
  <c r="J1834" i="3"/>
  <c r="J1833" i="3"/>
  <c r="J1830" i="3"/>
  <c r="J1829" i="3"/>
  <c r="J1826" i="3"/>
  <c r="J1825" i="3"/>
  <c r="J1822" i="3"/>
  <c r="J1821" i="3"/>
  <c r="J1818" i="3"/>
  <c r="J1817" i="3"/>
  <c r="J1814" i="3"/>
  <c r="J1813" i="3"/>
  <c r="J1810" i="3"/>
  <c r="J1809" i="3"/>
  <c r="J1806" i="3"/>
  <c r="J1805" i="3"/>
  <c r="J1802" i="3"/>
  <c r="J1801" i="3"/>
  <c r="J1798" i="3"/>
  <c r="J1797" i="3"/>
  <c r="J1794" i="3"/>
  <c r="J1793" i="3"/>
  <c r="J1790" i="3"/>
  <c r="J1789" i="3"/>
  <c r="J1786" i="3"/>
  <c r="J1785" i="3"/>
  <c r="J1782" i="3"/>
  <c r="J1781" i="3"/>
  <c r="J1778" i="3"/>
  <c r="J1777" i="3"/>
  <c r="J1774" i="3"/>
  <c r="J1773" i="3"/>
  <c r="J1770" i="3"/>
  <c r="J1769" i="3"/>
  <c r="J1768" i="3"/>
  <c r="J1766" i="3"/>
  <c r="J1765" i="3"/>
  <c r="J1763" i="3"/>
  <c r="J1762" i="3"/>
  <c r="J1761" i="3"/>
  <c r="J1760" i="3"/>
  <c r="J1758" i="3"/>
  <c r="J1757" i="3"/>
  <c r="J1754" i="3"/>
  <c r="J1753" i="3"/>
  <c r="J1752" i="3"/>
  <c r="J1751" i="3"/>
  <c r="J1750" i="3"/>
  <c r="J1749" i="3"/>
  <c r="J1746" i="3"/>
  <c r="J1745" i="3"/>
  <c r="J1744" i="3"/>
  <c r="J1742" i="3"/>
  <c r="J1741" i="3"/>
  <c r="J1738" i="3"/>
  <c r="J1737" i="3"/>
  <c r="J1736" i="3"/>
  <c r="J1734" i="3"/>
  <c r="J1733" i="3"/>
  <c r="J1731" i="3"/>
  <c r="J1730" i="3"/>
  <c r="J1729" i="3"/>
  <c r="J1726" i="3"/>
  <c r="J1725" i="3"/>
  <c r="J1723" i="3"/>
  <c r="J1722" i="3"/>
  <c r="J1721" i="3"/>
  <c r="J1718" i="3"/>
  <c r="J1717" i="3"/>
  <c r="J1716" i="3"/>
  <c r="J1714" i="3"/>
  <c r="J1713" i="3"/>
  <c r="J1710" i="3"/>
  <c r="J1709" i="3"/>
  <c r="J1708" i="3"/>
  <c r="J1706" i="3"/>
  <c r="J1705" i="3"/>
  <c r="J1703" i="3"/>
  <c r="J1702" i="3"/>
  <c r="J1701" i="3"/>
  <c r="J1700" i="3"/>
  <c r="J1698" i="3"/>
  <c r="J1697" i="3"/>
  <c r="J1694" i="3"/>
  <c r="J1693" i="3"/>
  <c r="J1692" i="3"/>
  <c r="J1691" i="3"/>
  <c r="J1690" i="3"/>
  <c r="J1689" i="3"/>
  <c r="J1686" i="3"/>
  <c r="J1685" i="3"/>
  <c r="J1684" i="3"/>
  <c r="J1682" i="3"/>
  <c r="J1681" i="3"/>
  <c r="J1678" i="3"/>
  <c r="J1677" i="3"/>
  <c r="J1676" i="3"/>
  <c r="J1674" i="3"/>
  <c r="J1673" i="3"/>
  <c r="J1671" i="3"/>
  <c r="J1670" i="3"/>
  <c r="J1669" i="3"/>
  <c r="J1668" i="3"/>
  <c r="J1666" i="3"/>
  <c r="J1665" i="3"/>
  <c r="J1662" i="3"/>
  <c r="J1661" i="3"/>
  <c r="J1660" i="3"/>
  <c r="J1659" i="3"/>
  <c r="J1658" i="3"/>
  <c r="J1657" i="3"/>
  <c r="J1654" i="3"/>
  <c r="J1653" i="3"/>
  <c r="J1650" i="3"/>
  <c r="J1649" i="3"/>
  <c r="J1648" i="3"/>
  <c r="J1647" i="3"/>
  <c r="J1646" i="3"/>
  <c r="J1645" i="3"/>
  <c r="J1644" i="3"/>
  <c r="J1642" i="3"/>
  <c r="J1641" i="3"/>
  <c r="J1638" i="3"/>
  <c r="J1637" i="3"/>
  <c r="J1634" i="3"/>
  <c r="J1633" i="3"/>
  <c r="J1632" i="3"/>
  <c r="J1631" i="3"/>
  <c r="J1630" i="3"/>
  <c r="J1629" i="3"/>
  <c r="J1626" i="3"/>
  <c r="J1625" i="3"/>
  <c r="J1624" i="3"/>
  <c r="J1622" i="3"/>
  <c r="J1621" i="3"/>
  <c r="J1618" i="3"/>
  <c r="J1617" i="3"/>
  <c r="J1616" i="3"/>
  <c r="J1615" i="3"/>
  <c r="J1614" i="3"/>
  <c r="J1613" i="3"/>
  <c r="J1610" i="3"/>
  <c r="J1609" i="3"/>
  <c r="J1606" i="3"/>
  <c r="J1605" i="3"/>
  <c r="J1604" i="3"/>
  <c r="J1602" i="3"/>
  <c r="J1601" i="3"/>
  <c r="J1600" i="3"/>
  <c r="J1599" i="3"/>
  <c r="J1598" i="3"/>
  <c r="J1597" i="3"/>
  <c r="J1594" i="3"/>
  <c r="J1593" i="3"/>
  <c r="J1590" i="3"/>
  <c r="J1589" i="3"/>
  <c r="J1588" i="3"/>
  <c r="J1586" i="3"/>
  <c r="J1585" i="3"/>
  <c r="J1584" i="3"/>
  <c r="J1583" i="3"/>
  <c r="J1582" i="3"/>
  <c r="J1581" i="3"/>
  <c r="J1579" i="3"/>
  <c r="J1578" i="3"/>
  <c r="J1577" i="3"/>
  <c r="J1576" i="3"/>
  <c r="J1574" i="3"/>
  <c r="J1573" i="3"/>
  <c r="J1570" i="3"/>
  <c r="J1569" i="3"/>
  <c r="J1568" i="3"/>
  <c r="J1567" i="3"/>
  <c r="J1566" i="3"/>
  <c r="J1565" i="3"/>
  <c r="J1562" i="3"/>
  <c r="J1561" i="3"/>
  <c r="J1560" i="3"/>
  <c r="J1559" i="3"/>
  <c r="J1558" i="3"/>
  <c r="J1557" i="3"/>
  <c r="J1555" i="3"/>
  <c r="J1554" i="3"/>
  <c r="J1553" i="3"/>
  <c r="J1550" i="3"/>
  <c r="J1549" i="3"/>
  <c r="J1548" i="3"/>
  <c r="J1546" i="3"/>
  <c r="J1545" i="3"/>
  <c r="J1544" i="3"/>
  <c r="J1542" i="3"/>
  <c r="J1541" i="3"/>
  <c r="J1539" i="3"/>
  <c r="J1538" i="3"/>
  <c r="J1537" i="3"/>
  <c r="J1535" i="3"/>
  <c r="J1534" i="3"/>
  <c r="J1533" i="3"/>
  <c r="J1530" i="3"/>
  <c r="J1529" i="3"/>
  <c r="J1528" i="3"/>
  <c r="J1527" i="3"/>
  <c r="J1526" i="3"/>
  <c r="J1525" i="3"/>
  <c r="J1524" i="3"/>
  <c r="J1522" i="3"/>
  <c r="J1521" i="3"/>
  <c r="J1518" i="3"/>
  <c r="J1517" i="3"/>
  <c r="J1515" i="3"/>
  <c r="J1514" i="3"/>
  <c r="J1513" i="3"/>
  <c r="J1512" i="3"/>
  <c r="J1511" i="3"/>
  <c r="J1510" i="3"/>
  <c r="J1509" i="3"/>
  <c r="J1506" i="3"/>
  <c r="J1505" i="3"/>
  <c r="J1504" i="3"/>
  <c r="J1502" i="3"/>
  <c r="J1501" i="3"/>
  <c r="J1499" i="3"/>
  <c r="J1498" i="3"/>
  <c r="J1497" i="3"/>
  <c r="J1496" i="3"/>
  <c r="J1494" i="3"/>
  <c r="J1493" i="3"/>
  <c r="J1491" i="3"/>
  <c r="J1490" i="3"/>
  <c r="J1489" i="3"/>
  <c r="J1486" i="3"/>
  <c r="J1485" i="3"/>
  <c r="J1484" i="3"/>
  <c r="J1482" i="3"/>
  <c r="J1481" i="3"/>
  <c r="J1480" i="3"/>
  <c r="J1478" i="3"/>
  <c r="J1477" i="3"/>
  <c r="J1475" i="3"/>
  <c r="J1474" i="3"/>
  <c r="J1473" i="3"/>
  <c r="J1471" i="3"/>
  <c r="J1470" i="3"/>
  <c r="J1469" i="3"/>
  <c r="J1466" i="3"/>
  <c r="J1465" i="3"/>
  <c r="J1464" i="3"/>
  <c r="J1462" i="3"/>
  <c r="J1461" i="3"/>
  <c r="J1460" i="3"/>
  <c r="J1458" i="3"/>
  <c r="J1457" i="3"/>
  <c r="J1455" i="3"/>
  <c r="J1454" i="3"/>
  <c r="J1453" i="3"/>
  <c r="J1450" i="3"/>
  <c r="J1449" i="3"/>
  <c r="J1448" i="3"/>
  <c r="J1446" i="3"/>
  <c r="J1445" i="3"/>
  <c r="J1442" i="3"/>
  <c r="J1441" i="3"/>
  <c r="J1440" i="3"/>
  <c r="J1439" i="3"/>
  <c r="J1438" i="3"/>
  <c r="J1437" i="3"/>
  <c r="J1434" i="3"/>
  <c r="J1433" i="3"/>
  <c r="J1432" i="3"/>
  <c r="J1430" i="3"/>
  <c r="J1429" i="3"/>
  <c r="J1426" i="3"/>
  <c r="J1425" i="3"/>
  <c r="J1423" i="3"/>
  <c r="J1422" i="3"/>
  <c r="J1421" i="3"/>
  <c r="J1420" i="3"/>
  <c r="J1418" i="3"/>
  <c r="J1417" i="3"/>
  <c r="J1414" i="3"/>
  <c r="J1413" i="3"/>
  <c r="J1411" i="3"/>
  <c r="J1410" i="3"/>
  <c r="J1409" i="3"/>
  <c r="J1408" i="3"/>
  <c r="J1406" i="3"/>
  <c r="J1405" i="3"/>
  <c r="J1404" i="3"/>
  <c r="J1403" i="3"/>
  <c r="J1402" i="3"/>
  <c r="J1401" i="3"/>
  <c r="J1399" i="3"/>
  <c r="J1398" i="3"/>
  <c r="J1397" i="3"/>
  <c r="J1394" i="3"/>
  <c r="J1393" i="3"/>
  <c r="J1392" i="3"/>
  <c r="J1390" i="3"/>
  <c r="J1389" i="3"/>
  <c r="J1388" i="3"/>
  <c r="J1387" i="3"/>
  <c r="J1386" i="3"/>
  <c r="J1385" i="3"/>
  <c r="J1383" i="3"/>
  <c r="J1382" i="3"/>
  <c r="J1381" i="3"/>
  <c r="J1378" i="3"/>
  <c r="J1377" i="3"/>
  <c r="J1376" i="3"/>
  <c r="J1374" i="3"/>
  <c r="J1373" i="3"/>
  <c r="J1371" i="3"/>
  <c r="J1370" i="3"/>
  <c r="J1369" i="3"/>
  <c r="J1368" i="3"/>
  <c r="J1366" i="3"/>
  <c r="J1365" i="3"/>
  <c r="J1363" i="3"/>
  <c r="J1362" i="3"/>
  <c r="J1361" i="3"/>
  <c r="J1360" i="3"/>
  <c r="J1358" i="3"/>
  <c r="J1357" i="3"/>
  <c r="J1354" i="3"/>
  <c r="J1353" i="3"/>
  <c r="J1350" i="3"/>
  <c r="J1349" i="3"/>
  <c r="J1348" i="3"/>
  <c r="J1347" i="3"/>
  <c r="J1346" i="3"/>
  <c r="J1345" i="3"/>
  <c r="J1344" i="3"/>
  <c r="J1343" i="3"/>
  <c r="J1342" i="3"/>
  <c r="J1341" i="3"/>
  <c r="J1338" i="3"/>
  <c r="J1337" i="3"/>
  <c r="J1334" i="3"/>
  <c r="J1333" i="3"/>
  <c r="J1330" i="3"/>
  <c r="J1329" i="3"/>
  <c r="J1328" i="3"/>
  <c r="J1327" i="3"/>
  <c r="J1326" i="3"/>
  <c r="J1325" i="3"/>
  <c r="J1324" i="3"/>
  <c r="J1323" i="3"/>
  <c r="J1322" i="3"/>
  <c r="J1321" i="3"/>
  <c r="J1318" i="3"/>
  <c r="J1317" i="3"/>
  <c r="J1315" i="3"/>
  <c r="J1314" i="3"/>
  <c r="J1313" i="3"/>
  <c r="J1312" i="3"/>
  <c r="J1310" i="3"/>
  <c r="J1309" i="3"/>
  <c r="J1307" i="3"/>
  <c r="J1306" i="3"/>
  <c r="J1305" i="3"/>
  <c r="J1304" i="3"/>
  <c r="J1303" i="3"/>
  <c r="J1302" i="3"/>
  <c r="J1301" i="3"/>
  <c r="J1299" i="3"/>
  <c r="J1298" i="3"/>
  <c r="J1297" i="3"/>
  <c r="J1296" i="3"/>
  <c r="J1294" i="3"/>
  <c r="J1293" i="3"/>
  <c r="J1291" i="3"/>
  <c r="J1290" i="3"/>
  <c r="J1289" i="3"/>
  <c r="J1287" i="3"/>
  <c r="J1286" i="3"/>
  <c r="J1285" i="3"/>
  <c r="J1284" i="3"/>
  <c r="J1283" i="3"/>
  <c r="J1282" i="3"/>
  <c r="J1281" i="3"/>
  <c r="J1280" i="3"/>
  <c r="J1279" i="3"/>
  <c r="J1278" i="3"/>
  <c r="J1277" i="3"/>
  <c r="J1275" i="3"/>
  <c r="J1274" i="3"/>
  <c r="J1273" i="3"/>
  <c r="J1270" i="3"/>
  <c r="J1269" i="3"/>
  <c r="J1267" i="3"/>
  <c r="J1266" i="3"/>
  <c r="J1265" i="3"/>
  <c r="J1264" i="3"/>
  <c r="J1263" i="3"/>
  <c r="J1262" i="3"/>
  <c r="J1261" i="3"/>
  <c r="J1260" i="3"/>
  <c r="J1258" i="3"/>
  <c r="J1257" i="3"/>
  <c r="J1255" i="3"/>
  <c r="J1254" i="3"/>
  <c r="J1253" i="3"/>
  <c r="J1251" i="3"/>
  <c r="J1250" i="3"/>
  <c r="J1249" i="3"/>
  <c r="J1248" i="3"/>
  <c r="J1247" i="3"/>
  <c r="J1246" i="3"/>
  <c r="J1245" i="3"/>
  <c r="J1243" i="3"/>
  <c r="J1242" i="3"/>
  <c r="J1241" i="3"/>
  <c r="J1240" i="3"/>
  <c r="J1238" i="3"/>
  <c r="J1237" i="3"/>
  <c r="J1235" i="3"/>
  <c r="J1234" i="3"/>
  <c r="J1233" i="3"/>
  <c r="J1232" i="3"/>
  <c r="J1231" i="3"/>
  <c r="J1230" i="3"/>
  <c r="J1229" i="3"/>
  <c r="J1227" i="3"/>
  <c r="J1226" i="3"/>
  <c r="J1225" i="3"/>
  <c r="J1223" i="3"/>
  <c r="J1222" i="3"/>
  <c r="J1221" i="3"/>
  <c r="J1220" i="3"/>
  <c r="J1219" i="3"/>
  <c r="J1218" i="3"/>
  <c r="J1217" i="3"/>
  <c r="J1216" i="3"/>
  <c r="J1215" i="3"/>
  <c r="J1214" i="3"/>
  <c r="J1213" i="3"/>
  <c r="J1210" i="3"/>
  <c r="J1209" i="3"/>
  <c r="J1207" i="3"/>
  <c r="J1206" i="3"/>
  <c r="J1205" i="3"/>
  <c r="J1203" i="3"/>
  <c r="J1202" i="3"/>
  <c r="J1201" i="3"/>
  <c r="J1200" i="3"/>
  <c r="J1198" i="3"/>
  <c r="J1197" i="3"/>
  <c r="J1196" i="3"/>
  <c r="J1195" i="3"/>
  <c r="J1194" i="3"/>
  <c r="J1193" i="3"/>
  <c r="J1191" i="3"/>
  <c r="J1190" i="3"/>
  <c r="J1189" i="3"/>
  <c r="J1187" i="3"/>
  <c r="J1186" i="3"/>
  <c r="J1185" i="3"/>
  <c r="J1184" i="3"/>
  <c r="J1183" i="3"/>
  <c r="J1182" i="3"/>
  <c r="J1181" i="3"/>
  <c r="J1179" i="3"/>
  <c r="J1178" i="3"/>
  <c r="J1177" i="3"/>
  <c r="J1176" i="3"/>
  <c r="J1175" i="3"/>
  <c r="J1174" i="3"/>
  <c r="J1173" i="3"/>
  <c r="J1171" i="3"/>
  <c r="J1170" i="3"/>
  <c r="J1169" i="3"/>
  <c r="J1168" i="3"/>
  <c r="J1167" i="3"/>
  <c r="J1166" i="3"/>
  <c r="J1165" i="3"/>
  <c r="J1163" i="3"/>
  <c r="J1162" i="3"/>
  <c r="J1161" i="3"/>
  <c r="J1160" i="3"/>
  <c r="J1159" i="3"/>
  <c r="J1158" i="3"/>
  <c r="J1157" i="3"/>
  <c r="J1156" i="3"/>
  <c r="J1155" i="3"/>
  <c r="J1154" i="3"/>
  <c r="J1153" i="3"/>
  <c r="J1150" i="3"/>
  <c r="J1149" i="3"/>
  <c r="J1147" i="3"/>
  <c r="J1146" i="3"/>
  <c r="J1145" i="3"/>
  <c r="J1143" i="3"/>
  <c r="J1142" i="3"/>
  <c r="J1141" i="3"/>
  <c r="J1140" i="3"/>
  <c r="J1139" i="3"/>
  <c r="J1138" i="3"/>
  <c r="J1137" i="3"/>
  <c r="J1136" i="3"/>
  <c r="J1135" i="3"/>
  <c r="J1134" i="3"/>
  <c r="J1133" i="3"/>
  <c r="J1131" i="3"/>
  <c r="J1130" i="3"/>
  <c r="J1129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1" i="3"/>
  <c r="J1110" i="3"/>
  <c r="J1109" i="3"/>
  <c r="J1108" i="3"/>
  <c r="J1107" i="3"/>
  <c r="J1106" i="3"/>
  <c r="J1105" i="3"/>
  <c r="J1103" i="3"/>
  <c r="J1102" i="3"/>
  <c r="J1101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3" i="3"/>
  <c r="J1082" i="3"/>
  <c r="J1081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3" i="3"/>
  <c r="J1042" i="3"/>
  <c r="J1041" i="3"/>
  <c r="J1040" i="3"/>
  <c r="J1039" i="3"/>
  <c r="J1038" i="3"/>
  <c r="J1037" i="3"/>
  <c r="J1035" i="3"/>
  <c r="J1034" i="3"/>
  <c r="J1033" i="3"/>
  <c r="J1032" i="3"/>
  <c r="J1031" i="3"/>
  <c r="J1030" i="3"/>
  <c r="J1029" i="3"/>
  <c r="J1028" i="3"/>
  <c r="J1027" i="3"/>
  <c r="J1026" i="3"/>
  <c r="J1025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3" i="3"/>
  <c r="J1002" i="3"/>
  <c r="J1001" i="3"/>
  <c r="J999" i="3"/>
  <c r="J998" i="3"/>
  <c r="J997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1" i="3"/>
  <c r="J970" i="3"/>
  <c r="J969" i="3"/>
  <c r="J968" i="3"/>
  <c r="J967" i="3"/>
  <c r="J966" i="3"/>
  <c r="J965" i="3"/>
  <c r="J963" i="3"/>
  <c r="J962" i="3"/>
  <c r="J961" i="3"/>
  <c r="J960" i="3"/>
  <c r="J959" i="3"/>
  <c r="J958" i="3"/>
  <c r="J957" i="3"/>
  <c r="J956" i="3"/>
  <c r="J955" i="3"/>
  <c r="J954" i="3"/>
  <c r="J953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19" i="3"/>
  <c r="J918" i="3"/>
  <c r="J917" i="3"/>
  <c r="J916" i="3"/>
  <c r="J915" i="3"/>
  <c r="J914" i="3"/>
  <c r="J913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699" i="3"/>
  <c r="J698" i="3"/>
  <c r="J697" i="3"/>
  <c r="J696" i="3"/>
  <c r="J695" i="3"/>
  <c r="J694" i="3"/>
  <c r="J693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3999" i="3"/>
  <c r="J3998" i="3"/>
  <c r="J3997" i="3"/>
  <c r="J3991" i="3"/>
  <c r="J3979" i="3"/>
  <c r="J3971" i="3"/>
  <c r="J3967" i="3"/>
  <c r="J3963" i="3"/>
  <c r="J3955" i="3"/>
  <c r="J3947" i="3"/>
  <c r="J3939" i="3"/>
  <c r="J3935" i="3"/>
  <c r="J3931" i="3"/>
  <c r="J3927" i="3"/>
  <c r="J3923" i="3"/>
  <c r="J3915" i="3"/>
  <c r="J3911" i="3"/>
  <c r="J3907" i="3"/>
  <c r="J3903" i="3"/>
  <c r="J3899" i="3"/>
  <c r="J3891" i="3"/>
  <c r="J3883" i="3"/>
  <c r="J3875" i="3"/>
  <c r="J3871" i="3"/>
  <c r="J3867" i="3"/>
  <c r="J3859" i="3"/>
  <c r="J3855" i="3"/>
  <c r="J3851" i="3"/>
  <c r="J3843" i="3"/>
  <c r="J3839" i="3"/>
  <c r="J3835" i="3"/>
  <c r="J3827" i="3"/>
  <c r="J3819" i="3"/>
  <c r="J3811" i="3"/>
  <c r="J3807" i="3"/>
  <c r="J3803" i="3"/>
  <c r="J3799" i="3"/>
  <c r="J3795" i="3"/>
  <c r="J3787" i="3"/>
  <c r="J3783" i="3"/>
  <c r="J3779" i="3"/>
  <c r="J3775" i="3"/>
  <c r="J3771" i="3"/>
  <c r="J3770" i="3"/>
  <c r="J3763" i="3"/>
  <c r="J3755" i="3"/>
  <c r="J3747" i="3"/>
  <c r="J3743" i="3"/>
  <c r="J3739" i="3"/>
  <c r="J3731" i="3"/>
  <c r="J3727" i="3"/>
  <c r="J3723" i="3"/>
  <c r="J3711" i="3"/>
  <c r="J3703" i="3"/>
  <c r="J3630" i="3"/>
  <c r="J3298" i="3"/>
  <c r="J1655" i="3"/>
  <c r="J1651" i="3"/>
  <c r="J1643" i="3"/>
  <c r="J1639" i="3"/>
  <c r="J1635" i="3"/>
  <c r="J1627" i="3"/>
  <c r="J1623" i="3"/>
  <c r="J1619" i="3"/>
  <c r="J1611" i="3"/>
  <c r="J1607" i="3"/>
  <c r="J1603" i="3"/>
  <c r="J1595" i="3"/>
  <c r="J1591" i="3"/>
  <c r="J1587" i="3"/>
  <c r="J1575" i="3"/>
  <c r="J1571" i="3"/>
  <c r="J1563" i="3"/>
  <c r="J1551" i="3"/>
  <c r="J1547" i="3"/>
  <c r="J1543" i="3"/>
  <c r="J1531" i="3"/>
  <c r="J1523" i="3"/>
  <c r="J1519" i="3"/>
  <c r="J1507" i="3"/>
  <c r="J1503" i="3"/>
  <c r="J1495" i="3"/>
  <c r="J1487" i="3"/>
  <c r="J1483" i="3"/>
  <c r="J1479" i="3"/>
  <c r="J1467" i="3"/>
  <c r="J1463" i="3"/>
  <c r="J1459" i="3"/>
  <c r="J1451" i="3"/>
  <c r="J1447" i="3"/>
  <c r="J1443" i="3"/>
  <c r="J1435" i="3"/>
  <c r="J1431" i="3"/>
  <c r="J1427" i="3"/>
  <c r="J1419" i="3"/>
  <c r="J1415" i="3"/>
  <c r="J1407" i="3"/>
  <c r="J1395" i="3"/>
  <c r="J1391" i="3"/>
  <c r="J1379" i="3"/>
  <c r="J1375" i="3"/>
  <c r="J1367" i="3"/>
  <c r="J1359" i="3"/>
  <c r="J1355" i="3"/>
  <c r="J1351" i="3"/>
  <c r="J1339" i="3"/>
  <c r="J1335" i="3"/>
  <c r="J1331" i="3"/>
  <c r="J1319" i="3"/>
  <c r="J1311" i="3"/>
  <c r="J1295" i="3"/>
  <c r="J1271" i="3"/>
  <c r="J1259" i="3"/>
  <c r="J1239" i="3"/>
  <c r="J1211" i="3"/>
  <c r="J1199" i="3"/>
  <c r="J1151" i="3"/>
  <c r="J1023" i="3"/>
  <c r="J743" i="3"/>
  <c r="J3707" i="3"/>
  <c r="J3715" i="3"/>
  <c r="J3735" i="3"/>
  <c r="J3751" i="3"/>
  <c r="J3759" i="3"/>
  <c r="J3767" i="3"/>
  <c r="J3791" i="3"/>
  <c r="J3815" i="3"/>
  <c r="J3823" i="3"/>
  <c r="J3831" i="3"/>
  <c r="J3847" i="3"/>
  <c r="J3863" i="3"/>
  <c r="J3879" i="3"/>
  <c r="J3887" i="3"/>
  <c r="J3895" i="3"/>
  <c r="J3919" i="3"/>
  <c r="J3943" i="3"/>
  <c r="J3951" i="3"/>
  <c r="J3959" i="3"/>
  <c r="J3983" i="3"/>
  <c r="J3987" i="3"/>
  <c r="J3995" i="3"/>
  <c r="J548" i="3"/>
  <c r="J604" i="3"/>
  <c r="J692" i="3"/>
  <c r="J700" i="3"/>
  <c r="J772" i="3"/>
  <c r="J800" i="3"/>
  <c r="J840" i="3"/>
  <c r="J868" i="3"/>
  <c r="J912" i="3"/>
  <c r="J920" i="3"/>
  <c r="J936" i="3"/>
  <c r="J952" i="3"/>
  <c r="J964" i="3"/>
  <c r="J972" i="3"/>
  <c r="J996" i="3"/>
  <c r="J1000" i="3"/>
  <c r="J1004" i="3"/>
  <c r="J1024" i="3"/>
  <c r="J1036" i="3"/>
  <c r="J1044" i="3"/>
  <c r="J1064" i="3"/>
  <c r="J1080" i="3"/>
  <c r="J1084" i="3"/>
  <c r="J1100" i="3"/>
  <c r="J1104" i="3"/>
  <c r="J1112" i="3"/>
  <c r="J1128" i="3"/>
  <c r="J1132" i="3"/>
  <c r="J1144" i="3"/>
  <c r="J1148" i="3"/>
  <c r="J1152" i="3"/>
  <c r="J1164" i="3"/>
  <c r="J1172" i="3"/>
  <c r="J1180" i="3"/>
  <c r="J1188" i="3"/>
  <c r="J1192" i="3"/>
  <c r="J1204" i="3"/>
  <c r="J1208" i="3"/>
  <c r="J1212" i="3"/>
  <c r="J1224" i="3"/>
  <c r="J1228" i="3"/>
  <c r="J1236" i="3"/>
  <c r="J1244" i="3"/>
  <c r="J1252" i="3"/>
  <c r="J1256" i="3"/>
  <c r="J1268" i="3"/>
  <c r="J1272" i="3"/>
  <c r="J1276" i="3"/>
  <c r="J1288" i="3"/>
  <c r="J1292" i="3"/>
  <c r="J1300" i="3"/>
  <c r="J1308" i="3"/>
  <c r="J1316" i="3"/>
  <c r="J1320" i="3"/>
  <c r="J1332" i="3"/>
  <c r="J1336" i="3"/>
  <c r="J1340" i="3"/>
  <c r="J1352" i="3"/>
  <c r="J1356" i="3"/>
  <c r="J1364" i="3"/>
  <c r="J1372" i="3"/>
  <c r="J1380" i="3"/>
  <c r="J1384" i="3"/>
  <c r="J1396" i="3"/>
  <c r="J1400" i="3"/>
  <c r="J1412" i="3"/>
  <c r="J1416" i="3"/>
  <c r="J1424" i="3"/>
  <c r="J1428" i="3"/>
  <c r="J1436" i="3"/>
  <c r="J1444" i="3"/>
  <c r="J1452" i="3"/>
  <c r="J1456" i="3"/>
  <c r="J1468" i="3"/>
  <c r="J1472" i="3"/>
  <c r="J1476" i="3"/>
  <c r="J1488" i="3"/>
  <c r="J1492" i="3"/>
  <c r="J1500" i="3"/>
  <c r="J1508" i="3"/>
  <c r="J1516" i="3"/>
  <c r="J1520" i="3"/>
  <c r="J1532" i="3"/>
  <c r="J1536" i="3"/>
  <c r="J1540" i="3"/>
  <c r="J1552" i="3"/>
  <c r="J1556" i="3"/>
  <c r="J1564" i="3"/>
  <c r="J1572" i="3"/>
  <c r="J1580" i="3"/>
  <c r="J1592" i="3"/>
  <c r="J1596" i="3"/>
  <c r="J1608" i="3"/>
  <c r="J1612" i="3"/>
  <c r="J1620" i="3"/>
  <c r="J1628" i="3"/>
  <c r="J1636" i="3"/>
  <c r="J1640" i="3"/>
  <c r="J1652" i="3"/>
  <c r="J1656" i="3"/>
  <c r="J1663" i="3"/>
  <c r="J1664" i="3"/>
  <c r="J1667" i="3"/>
  <c r="J1672" i="3"/>
  <c r="J1675" i="3"/>
  <c r="J1679" i="3"/>
  <c r="J1680" i="3"/>
  <c r="J1683" i="3"/>
  <c r="J1687" i="3"/>
  <c r="J1688" i="3"/>
  <c r="J1695" i="3"/>
  <c r="J1696" i="3"/>
  <c r="J1699" i="3"/>
  <c r="J1704" i="3"/>
  <c r="J1707" i="3"/>
  <c r="J1711" i="3"/>
  <c r="J1712" i="3"/>
  <c r="J1715" i="3"/>
  <c r="J1719" i="3"/>
  <c r="J1720" i="3"/>
  <c r="J1724" i="3"/>
  <c r="J1727" i="3"/>
  <c r="J1728" i="3"/>
  <c r="J1732" i="3"/>
  <c r="J1735" i="3"/>
  <c r="J1739" i="3"/>
  <c r="J1740" i="3"/>
  <c r="J1743" i="3"/>
  <c r="J1747" i="3"/>
  <c r="J1748" i="3"/>
  <c r="J1755" i="3"/>
  <c r="J1756" i="3"/>
  <c r="J1759" i="3"/>
  <c r="J1764" i="3"/>
  <c r="J1767" i="3"/>
  <c r="J1771" i="3"/>
  <c r="J1772" i="3"/>
  <c r="J1775" i="3"/>
  <c r="J1776" i="3"/>
  <c r="J1779" i="3"/>
  <c r="J1780" i="3"/>
  <c r="J1783" i="3"/>
  <c r="J1784" i="3"/>
  <c r="J1787" i="3"/>
  <c r="J1788" i="3"/>
  <c r="J1791" i="3"/>
  <c r="J1792" i="3"/>
  <c r="J1795" i="3"/>
  <c r="J1796" i="3"/>
  <c r="J1799" i="3"/>
  <c r="J1800" i="3"/>
  <c r="J1803" i="3"/>
  <c r="J1804" i="3"/>
  <c r="J1807" i="3"/>
  <c r="J1808" i="3"/>
  <c r="J1811" i="3"/>
  <c r="J1812" i="3"/>
  <c r="J1815" i="3"/>
  <c r="J1816" i="3"/>
  <c r="J1819" i="3"/>
  <c r="J1820" i="3"/>
  <c r="J1823" i="3"/>
  <c r="J1824" i="3"/>
  <c r="J1827" i="3"/>
  <c r="J1828" i="3"/>
  <c r="J1831" i="3"/>
  <c r="J1832" i="3"/>
  <c r="J1835" i="3"/>
  <c r="J1836" i="3"/>
  <c r="J1839" i="3"/>
  <c r="J1840" i="3"/>
  <c r="J1843" i="3"/>
  <c r="J1844" i="3"/>
  <c r="J1847" i="3"/>
  <c r="J1848" i="3"/>
  <c r="J1851" i="3"/>
  <c r="J1852" i="3"/>
  <c r="J1855" i="3"/>
  <c r="J1856" i="3"/>
  <c r="J1859" i="3"/>
  <c r="J1860" i="3"/>
  <c r="J1863" i="3"/>
  <c r="J1864" i="3"/>
  <c r="J1867" i="3"/>
  <c r="J1868" i="3"/>
  <c r="J1871" i="3"/>
  <c r="J1872" i="3"/>
  <c r="J1875" i="3"/>
  <c r="J1876" i="3"/>
  <c r="J1879" i="3"/>
  <c r="J1880" i="3"/>
  <c r="J1883" i="3"/>
  <c r="J1884" i="3"/>
  <c r="J1887" i="3"/>
  <c r="J1888" i="3"/>
  <c r="J1891" i="3"/>
  <c r="J1892" i="3"/>
  <c r="J1895" i="3"/>
  <c r="J1896" i="3"/>
  <c r="J1899" i="3"/>
  <c r="J1900" i="3"/>
  <c r="J1903" i="3"/>
  <c r="J1904" i="3"/>
  <c r="J1907" i="3"/>
  <c r="J1908" i="3"/>
  <c r="J1911" i="3"/>
  <c r="J1912" i="3"/>
  <c r="J1915" i="3"/>
  <c r="J1916" i="3"/>
  <c r="J1919" i="3"/>
  <c r="J1920" i="3"/>
  <c r="J1923" i="3"/>
  <c r="J1924" i="3"/>
  <c r="J1927" i="3"/>
  <c r="J1928" i="3"/>
  <c r="J1931" i="3"/>
  <c r="J1932" i="3"/>
  <c r="J1935" i="3"/>
  <c r="J1936" i="3"/>
  <c r="J1939" i="3"/>
  <c r="J1940" i="3"/>
  <c r="J1943" i="3"/>
  <c r="J1944" i="3"/>
  <c r="J1947" i="3"/>
  <c r="J1948" i="3"/>
  <c r="J1951" i="3"/>
  <c r="J1952" i="3"/>
  <c r="J1955" i="3"/>
  <c r="J1956" i="3"/>
  <c r="J1959" i="3"/>
  <c r="J1960" i="3"/>
  <c r="J1963" i="3"/>
  <c r="J1964" i="3"/>
  <c r="J1967" i="3"/>
  <c r="J1968" i="3"/>
  <c r="J1971" i="3"/>
  <c r="J1972" i="3"/>
  <c r="J1975" i="3"/>
  <c r="J1976" i="3"/>
  <c r="J1979" i="3"/>
  <c r="J1980" i="3"/>
  <c r="J1983" i="3"/>
  <c r="J1984" i="3"/>
  <c r="J1987" i="3"/>
  <c r="J1988" i="3"/>
  <c r="J1991" i="3"/>
  <c r="J1992" i="3"/>
  <c r="J1995" i="3"/>
  <c r="J1996" i="3"/>
  <c r="J1999" i="3"/>
  <c r="J2000" i="3"/>
  <c r="J2003" i="3"/>
  <c r="J2004" i="3"/>
  <c r="J2007" i="3"/>
  <c r="J2008" i="3"/>
  <c r="J2011" i="3"/>
  <c r="J2012" i="3"/>
  <c r="J2015" i="3"/>
  <c r="J2016" i="3"/>
  <c r="J2019" i="3"/>
  <c r="J2020" i="3"/>
  <c r="J2023" i="3"/>
  <c r="J2024" i="3"/>
  <c r="J2027" i="3"/>
  <c r="J2028" i="3"/>
  <c r="J2031" i="3"/>
  <c r="J2032" i="3"/>
  <c r="J2035" i="3"/>
  <c r="J2036" i="3"/>
  <c r="J2039" i="3"/>
  <c r="J2040" i="3"/>
  <c r="J2043" i="3"/>
  <c r="J2044" i="3"/>
  <c r="J2047" i="3"/>
  <c r="J2048" i="3"/>
  <c r="J2051" i="3"/>
  <c r="J2052" i="3"/>
  <c r="J2055" i="3"/>
  <c r="J2056" i="3"/>
  <c r="J2059" i="3"/>
  <c r="J2060" i="3"/>
  <c r="J2063" i="3"/>
  <c r="J2064" i="3"/>
  <c r="J2067" i="3"/>
  <c r="J2068" i="3"/>
  <c r="J2071" i="3"/>
  <c r="J2072" i="3"/>
  <c r="J2075" i="3"/>
  <c r="J2076" i="3"/>
  <c r="J2079" i="3"/>
  <c r="J2080" i="3"/>
  <c r="J2083" i="3"/>
  <c r="J2084" i="3"/>
  <c r="J2087" i="3"/>
  <c r="J2088" i="3"/>
  <c r="J2091" i="3"/>
  <c r="J2092" i="3"/>
  <c r="J2095" i="3"/>
  <c r="J2096" i="3"/>
  <c r="J2099" i="3"/>
  <c r="J2100" i="3"/>
  <c r="J2103" i="3"/>
  <c r="J2104" i="3"/>
  <c r="J2107" i="3"/>
  <c r="J2108" i="3"/>
  <c r="J2111" i="3"/>
  <c r="J2112" i="3"/>
  <c r="J2115" i="3"/>
  <c r="J2116" i="3"/>
  <c r="J2119" i="3"/>
  <c r="J2120" i="3"/>
  <c r="J2123" i="3"/>
  <c r="J2124" i="3"/>
  <c r="J2127" i="3"/>
  <c r="J2128" i="3"/>
  <c r="J2131" i="3"/>
  <c r="J2132" i="3"/>
  <c r="J2135" i="3"/>
  <c r="J2136" i="3"/>
  <c r="J2139" i="3"/>
  <c r="J2140" i="3"/>
  <c r="J2143" i="3"/>
  <c r="J2144" i="3"/>
  <c r="J2147" i="3"/>
  <c r="J2148" i="3"/>
  <c r="J2151" i="3"/>
  <c r="J2152" i="3"/>
  <c r="J2155" i="3"/>
  <c r="J2156" i="3"/>
  <c r="J2159" i="3"/>
  <c r="J2160" i="3"/>
  <c r="J2163" i="3"/>
  <c r="J2164" i="3"/>
  <c r="J2167" i="3"/>
  <c r="J2168" i="3"/>
  <c r="J2171" i="3"/>
  <c r="J2172" i="3"/>
  <c r="J2175" i="3"/>
  <c r="J2176" i="3"/>
  <c r="J2179" i="3"/>
  <c r="J2180" i="3"/>
  <c r="J2183" i="3"/>
  <c r="J2184" i="3"/>
  <c r="J2187" i="3"/>
  <c r="J2188" i="3"/>
  <c r="J2191" i="3"/>
  <c r="J2192" i="3"/>
  <c r="J2195" i="3"/>
  <c r="J2196" i="3"/>
  <c r="J2199" i="3"/>
  <c r="J2200" i="3"/>
  <c r="J2203" i="3"/>
  <c r="J2204" i="3"/>
  <c r="J2207" i="3"/>
  <c r="J2208" i="3"/>
  <c r="J2211" i="3"/>
  <c r="J2212" i="3"/>
  <c r="J2215" i="3"/>
  <c r="J2216" i="3"/>
  <c r="J2219" i="3"/>
  <c r="J2220" i="3"/>
  <c r="J2223" i="3"/>
  <c r="J2224" i="3"/>
  <c r="J2227" i="3"/>
  <c r="J2228" i="3"/>
  <c r="J2231" i="3"/>
  <c r="J2232" i="3"/>
  <c r="J2235" i="3"/>
  <c r="J2236" i="3"/>
  <c r="J2239" i="3"/>
  <c r="J2240" i="3"/>
  <c r="J2243" i="3"/>
  <c r="J2244" i="3"/>
  <c r="J2247" i="3"/>
  <c r="J2248" i="3"/>
  <c r="J2251" i="3"/>
  <c r="J2252" i="3"/>
  <c r="J2255" i="3"/>
  <c r="J2256" i="3"/>
  <c r="J2259" i="3"/>
  <c r="J2260" i="3"/>
  <c r="J2263" i="3"/>
  <c r="J2264" i="3"/>
  <c r="J2267" i="3"/>
  <c r="J2268" i="3"/>
  <c r="J2271" i="3"/>
  <c r="J2272" i="3"/>
  <c r="J2275" i="3"/>
  <c r="J2276" i="3"/>
  <c r="J2279" i="3"/>
  <c r="J2280" i="3"/>
  <c r="J2283" i="3"/>
  <c r="J2284" i="3"/>
  <c r="J2287" i="3"/>
  <c r="J2288" i="3"/>
  <c r="J2291" i="3"/>
  <c r="J2292" i="3"/>
  <c r="J2295" i="3"/>
  <c r="J2296" i="3"/>
  <c r="J2299" i="3"/>
  <c r="J2300" i="3"/>
  <c r="J2303" i="3"/>
  <c r="J2304" i="3"/>
  <c r="J2307" i="3"/>
  <c r="J2308" i="3"/>
  <c r="J2311" i="3"/>
  <c r="J2312" i="3"/>
  <c r="J2315" i="3"/>
  <c r="J2316" i="3"/>
  <c r="J2319" i="3"/>
  <c r="J2320" i="3"/>
  <c r="J2323" i="3"/>
  <c r="J2324" i="3"/>
  <c r="J2327" i="3"/>
  <c r="J2328" i="3"/>
  <c r="J2331" i="3"/>
  <c r="J2332" i="3"/>
  <c r="J2335" i="3"/>
  <c r="J2336" i="3"/>
  <c r="J2339" i="3"/>
  <c r="J2340" i="3"/>
  <c r="J2343" i="3"/>
  <c r="J2344" i="3"/>
  <c r="J2347" i="3"/>
  <c r="J2348" i="3"/>
  <c r="J2351" i="3"/>
  <c r="J2352" i="3"/>
  <c r="J2355" i="3"/>
  <c r="J2356" i="3"/>
  <c r="J2359" i="3"/>
  <c r="J2360" i="3"/>
  <c r="J2363" i="3"/>
  <c r="J2364" i="3"/>
  <c r="J2367" i="3"/>
  <c r="J2368" i="3"/>
  <c r="J2371" i="3"/>
  <c r="J2372" i="3"/>
  <c r="J2375" i="3"/>
  <c r="J2376" i="3"/>
  <c r="J2379" i="3"/>
  <c r="J2380" i="3"/>
  <c r="J2383" i="3"/>
  <c r="J2384" i="3"/>
  <c r="J2387" i="3"/>
  <c r="J2388" i="3"/>
  <c r="J2391" i="3"/>
  <c r="J2392" i="3"/>
  <c r="J2395" i="3"/>
  <c r="J2396" i="3"/>
  <c r="J2399" i="3"/>
  <c r="J2400" i="3"/>
  <c r="J2403" i="3"/>
  <c r="J2404" i="3"/>
  <c r="J2407" i="3"/>
  <c r="J2408" i="3"/>
  <c r="J2411" i="3"/>
  <c r="J2412" i="3"/>
  <c r="J2415" i="3"/>
  <c r="J2416" i="3"/>
  <c r="J2419" i="3"/>
  <c r="J2420" i="3"/>
  <c r="J2423" i="3"/>
  <c r="J2424" i="3"/>
  <c r="J2427" i="3"/>
  <c r="J2428" i="3"/>
  <c r="J2431" i="3"/>
  <c r="J2432" i="3"/>
  <c r="J2435" i="3"/>
  <c r="J2436" i="3"/>
  <c r="J2439" i="3"/>
  <c r="J2440" i="3"/>
  <c r="J2443" i="3"/>
  <c r="J2444" i="3"/>
  <c r="J2447" i="3"/>
  <c r="J2448" i="3"/>
  <c r="J2451" i="3"/>
  <c r="J2452" i="3"/>
  <c r="J2455" i="3"/>
  <c r="J2456" i="3"/>
  <c r="J2459" i="3"/>
  <c r="J2460" i="3"/>
  <c r="J2463" i="3"/>
  <c r="J2464" i="3"/>
  <c r="J2467" i="3"/>
  <c r="J2468" i="3"/>
  <c r="J2471" i="3"/>
  <c r="J2472" i="3"/>
  <c r="J2475" i="3"/>
  <c r="J2476" i="3"/>
  <c r="J2479" i="3"/>
  <c r="J2480" i="3"/>
  <c r="J2483" i="3"/>
  <c r="J2484" i="3"/>
  <c r="J2487" i="3"/>
  <c r="J2488" i="3"/>
  <c r="J2491" i="3"/>
  <c r="J2492" i="3"/>
  <c r="J2495" i="3"/>
  <c r="J2496" i="3"/>
  <c r="J2499" i="3"/>
  <c r="J2500" i="3"/>
  <c r="J2503" i="3"/>
  <c r="J2504" i="3"/>
  <c r="J2507" i="3"/>
  <c r="J2508" i="3"/>
  <c r="J2511" i="3"/>
  <c r="J2512" i="3"/>
  <c r="J2515" i="3"/>
  <c r="J2516" i="3"/>
  <c r="J2519" i="3"/>
  <c r="J2520" i="3"/>
  <c r="J2523" i="3"/>
  <c r="J2524" i="3"/>
  <c r="J2527" i="3"/>
  <c r="J2528" i="3"/>
  <c r="J2531" i="3"/>
  <c r="J2532" i="3"/>
  <c r="J2535" i="3"/>
  <c r="J2536" i="3"/>
  <c r="J2539" i="3"/>
  <c r="J2540" i="3"/>
  <c r="J2543" i="3"/>
  <c r="J2544" i="3"/>
  <c r="J2547" i="3"/>
  <c r="J2548" i="3"/>
  <c r="J2551" i="3"/>
  <c r="J2552" i="3"/>
  <c r="J2555" i="3"/>
  <c r="J2556" i="3"/>
  <c r="J2559" i="3"/>
  <c r="J2560" i="3"/>
  <c r="J2563" i="3"/>
  <c r="J2564" i="3"/>
  <c r="J2567" i="3"/>
  <c r="J2568" i="3"/>
  <c r="J2571" i="3"/>
  <c r="J2572" i="3"/>
  <c r="J2575" i="3"/>
  <c r="J2576" i="3"/>
  <c r="J2579" i="3"/>
  <c r="J2580" i="3"/>
  <c r="J2583" i="3"/>
  <c r="J2584" i="3"/>
  <c r="J2587" i="3"/>
  <c r="J2588" i="3"/>
  <c r="J2591" i="3"/>
  <c r="J2592" i="3"/>
  <c r="J2595" i="3"/>
  <c r="J2596" i="3"/>
  <c r="J2599" i="3"/>
  <c r="J2600" i="3"/>
  <c r="J2603" i="3"/>
  <c r="J2604" i="3"/>
  <c r="J2607" i="3"/>
  <c r="J2608" i="3"/>
  <c r="J2611" i="3"/>
  <c r="J2612" i="3"/>
  <c r="J2615" i="3"/>
  <c r="J2616" i="3"/>
  <c r="J2619" i="3"/>
  <c r="J2620" i="3"/>
  <c r="J2623" i="3"/>
  <c r="J2624" i="3"/>
  <c r="J2627" i="3"/>
  <c r="J2628" i="3"/>
  <c r="J2631" i="3"/>
  <c r="J2632" i="3"/>
  <c r="J2635" i="3"/>
  <c r="J2636" i="3"/>
  <c r="J2639" i="3"/>
  <c r="J2640" i="3"/>
  <c r="J2643" i="3"/>
  <c r="J2644" i="3"/>
  <c r="J2647" i="3"/>
  <c r="J2648" i="3"/>
  <c r="J2651" i="3"/>
  <c r="J2652" i="3"/>
  <c r="J2655" i="3"/>
  <c r="J2656" i="3"/>
  <c r="J2659" i="3"/>
  <c r="J2660" i="3"/>
  <c r="J2663" i="3"/>
  <c r="J2664" i="3"/>
  <c r="J2667" i="3"/>
  <c r="J2668" i="3"/>
  <c r="J2671" i="3"/>
  <c r="J2672" i="3"/>
  <c r="J2675" i="3"/>
  <c r="J2676" i="3"/>
  <c r="J2679" i="3"/>
  <c r="J2680" i="3"/>
  <c r="J2683" i="3"/>
  <c r="J2684" i="3"/>
  <c r="J2687" i="3"/>
  <c r="J2688" i="3"/>
  <c r="J2691" i="3"/>
  <c r="J2692" i="3"/>
  <c r="J2695" i="3"/>
  <c r="J2696" i="3"/>
  <c r="J2699" i="3"/>
  <c r="J2700" i="3"/>
  <c r="J2703" i="3"/>
  <c r="J2704" i="3"/>
  <c r="J2707" i="3"/>
  <c r="J2708" i="3"/>
  <c r="J2711" i="3"/>
  <c r="J2712" i="3"/>
  <c r="J2715" i="3"/>
  <c r="J2716" i="3"/>
  <c r="J2719" i="3"/>
  <c r="J2720" i="3"/>
  <c r="J2723" i="3"/>
  <c r="J2724" i="3"/>
  <c r="J2727" i="3"/>
  <c r="J2728" i="3"/>
  <c r="J2731" i="3"/>
  <c r="J2732" i="3"/>
  <c r="J2735" i="3"/>
  <c r="J2736" i="3"/>
  <c r="J2739" i="3"/>
  <c r="J2740" i="3"/>
  <c r="J2743" i="3"/>
  <c r="J2744" i="3"/>
  <c r="J2747" i="3"/>
  <c r="J2748" i="3"/>
  <c r="J2751" i="3"/>
  <c r="J2752" i="3"/>
  <c r="J2755" i="3"/>
  <c r="J2756" i="3"/>
  <c r="J2759" i="3"/>
  <c r="J2760" i="3"/>
  <c r="J2763" i="3"/>
  <c r="J2764" i="3"/>
  <c r="J2767" i="3"/>
  <c r="J2768" i="3"/>
  <c r="J2771" i="3"/>
  <c r="J2772" i="3"/>
  <c r="J2775" i="3"/>
  <c r="J2776" i="3"/>
  <c r="J2779" i="3"/>
  <c r="J2780" i="3"/>
  <c r="J2783" i="3"/>
  <c r="J2784" i="3"/>
  <c r="J2787" i="3"/>
  <c r="J2788" i="3"/>
  <c r="J2791" i="3"/>
  <c r="J2792" i="3"/>
  <c r="J2795" i="3"/>
  <c r="J2796" i="3"/>
  <c r="J2799" i="3"/>
  <c r="J2800" i="3"/>
  <c r="J2803" i="3"/>
  <c r="J2804" i="3"/>
  <c r="J2807" i="3"/>
  <c r="J2808" i="3"/>
  <c r="J2811" i="3"/>
  <c r="J2812" i="3"/>
  <c r="J2815" i="3"/>
  <c r="J2816" i="3"/>
  <c r="J2819" i="3"/>
  <c r="J2820" i="3"/>
  <c r="J2823" i="3"/>
  <c r="J2824" i="3"/>
  <c r="J2827" i="3"/>
  <c r="J2828" i="3"/>
  <c r="J2831" i="3"/>
  <c r="J2832" i="3"/>
  <c r="J2835" i="3"/>
  <c r="J2836" i="3"/>
  <c r="J2839" i="3"/>
  <c r="J2840" i="3"/>
  <c r="J2843" i="3"/>
  <c r="J2844" i="3"/>
  <c r="J2847" i="3"/>
  <c r="J2848" i="3"/>
  <c r="J2851" i="3"/>
  <c r="J2852" i="3"/>
  <c r="J2855" i="3"/>
  <c r="J2856" i="3"/>
  <c r="J2859" i="3"/>
  <c r="J2860" i="3"/>
  <c r="J2863" i="3"/>
  <c r="J2864" i="3"/>
  <c r="J2867" i="3"/>
  <c r="J2868" i="3"/>
  <c r="J2871" i="3"/>
  <c r="J2872" i="3"/>
  <c r="J2875" i="3"/>
  <c r="J2876" i="3"/>
  <c r="J2879" i="3"/>
  <c r="J2880" i="3"/>
  <c r="J2883" i="3"/>
  <c r="J2884" i="3"/>
  <c r="J2887" i="3"/>
  <c r="J2888" i="3"/>
  <c r="J2891" i="3"/>
  <c r="J2892" i="3"/>
  <c r="J2895" i="3"/>
  <c r="J2896" i="3"/>
  <c r="J2899" i="3"/>
  <c r="J2900" i="3"/>
  <c r="J2903" i="3"/>
  <c r="J2904" i="3"/>
  <c r="J2907" i="3"/>
  <c r="J2908" i="3"/>
  <c r="J2911" i="3"/>
  <c r="J2912" i="3"/>
  <c r="J2915" i="3"/>
  <c r="J2916" i="3"/>
  <c r="J2919" i="3"/>
  <c r="J2920" i="3"/>
  <c r="J2923" i="3"/>
  <c r="J2924" i="3"/>
  <c r="J2927" i="3"/>
  <c r="J2928" i="3"/>
  <c r="J2931" i="3"/>
  <c r="J2932" i="3"/>
  <c r="J2935" i="3"/>
  <c r="J2936" i="3"/>
  <c r="J2939" i="3"/>
  <c r="J2940" i="3"/>
  <c r="J2943" i="3"/>
  <c r="J2944" i="3"/>
  <c r="J2947" i="3"/>
  <c r="J2948" i="3"/>
  <c r="J2951" i="3"/>
  <c r="J2952" i="3"/>
  <c r="J2955" i="3"/>
  <c r="J2956" i="3"/>
  <c r="J2959" i="3"/>
  <c r="J2960" i="3"/>
  <c r="J2963" i="3"/>
  <c r="J2964" i="3"/>
  <c r="J2967" i="3"/>
  <c r="J2968" i="3"/>
  <c r="J2971" i="3"/>
  <c r="J2972" i="3"/>
  <c r="J2975" i="3"/>
  <c r="J2976" i="3"/>
  <c r="J2979" i="3"/>
  <c r="J2980" i="3"/>
  <c r="J2983" i="3"/>
  <c r="J2984" i="3"/>
  <c r="J2987" i="3"/>
  <c r="J2988" i="3"/>
  <c r="J2991" i="3"/>
  <c r="J2992" i="3"/>
  <c r="J2995" i="3"/>
  <c r="J2996" i="3"/>
  <c r="J2999" i="3"/>
  <c r="J3000" i="3"/>
  <c r="J3003" i="3"/>
  <c r="J3004" i="3"/>
  <c r="J3007" i="3"/>
  <c r="J3008" i="3"/>
  <c r="J3011" i="3"/>
  <c r="J3012" i="3"/>
  <c r="J3015" i="3"/>
  <c r="J3016" i="3"/>
  <c r="J3019" i="3"/>
  <c r="J3020" i="3"/>
  <c r="J3023" i="3"/>
  <c r="J3024" i="3"/>
  <c r="J3027" i="3"/>
  <c r="J3028" i="3"/>
  <c r="J3031" i="3"/>
  <c r="J3032" i="3"/>
  <c r="J3035" i="3"/>
  <c r="J3036" i="3"/>
  <c r="J3039" i="3"/>
  <c r="J3040" i="3"/>
  <c r="J3043" i="3"/>
  <c r="J3044" i="3"/>
  <c r="J3047" i="3"/>
  <c r="J3048" i="3"/>
  <c r="J3051" i="3"/>
  <c r="J3052" i="3"/>
  <c r="J3055" i="3"/>
  <c r="J3056" i="3"/>
  <c r="J3059" i="3"/>
  <c r="J3060" i="3"/>
  <c r="J3063" i="3"/>
  <c r="J3064" i="3"/>
  <c r="J3067" i="3"/>
  <c r="J3068" i="3"/>
  <c r="J3071" i="3"/>
  <c r="J3072" i="3"/>
  <c r="J3075" i="3"/>
  <c r="J3076" i="3"/>
  <c r="J3079" i="3"/>
  <c r="J3080" i="3"/>
  <c r="J3083" i="3"/>
  <c r="J3084" i="3"/>
  <c r="J3087" i="3"/>
  <c r="J3088" i="3"/>
  <c r="J3091" i="3"/>
  <c r="J3092" i="3"/>
  <c r="J3095" i="3"/>
  <c r="J3096" i="3"/>
  <c r="J3099" i="3"/>
  <c r="J3100" i="3"/>
  <c r="J3103" i="3"/>
  <c r="J3104" i="3"/>
  <c r="J3107" i="3"/>
  <c r="J3108" i="3"/>
  <c r="J3111" i="3"/>
  <c r="J3112" i="3"/>
  <c r="J3115" i="3"/>
  <c r="J3116" i="3"/>
  <c r="J3119" i="3"/>
  <c r="J3120" i="3"/>
  <c r="J3123" i="3"/>
  <c r="J3124" i="3"/>
  <c r="J3127" i="3"/>
  <c r="J3128" i="3"/>
  <c r="J3131" i="3"/>
  <c r="J3132" i="3"/>
  <c r="J3135" i="3"/>
  <c r="J3136" i="3"/>
  <c r="J3139" i="3"/>
  <c r="J3140" i="3"/>
  <c r="J3143" i="3"/>
  <c r="J3144" i="3"/>
  <c r="J3147" i="3"/>
  <c r="J3148" i="3"/>
  <c r="J3151" i="3"/>
  <c r="J3152" i="3"/>
  <c r="J3155" i="3"/>
  <c r="J3156" i="3"/>
  <c r="J3159" i="3"/>
  <c r="J3160" i="3"/>
  <c r="J3163" i="3"/>
  <c r="J3164" i="3"/>
  <c r="J3167" i="3"/>
  <c r="J3168" i="3"/>
  <c r="J3171" i="3"/>
  <c r="J3172" i="3"/>
  <c r="J3175" i="3"/>
  <c r="J3176" i="3"/>
  <c r="J3179" i="3"/>
  <c r="J3180" i="3"/>
  <c r="J3183" i="3"/>
  <c r="J3184" i="3"/>
  <c r="J3187" i="3"/>
  <c r="J3188" i="3"/>
  <c r="J3191" i="3"/>
  <c r="J3192" i="3"/>
  <c r="J3195" i="3"/>
  <c r="J3196" i="3"/>
  <c r="J3199" i="3"/>
  <c r="J3200" i="3"/>
  <c r="J3203" i="3"/>
  <c r="J3204" i="3"/>
  <c r="J3207" i="3"/>
  <c r="J3208" i="3"/>
  <c r="J3211" i="3"/>
  <c r="J3212" i="3"/>
  <c r="J3215" i="3"/>
  <c r="J3216" i="3"/>
  <c r="J3219" i="3"/>
  <c r="J3220" i="3"/>
  <c r="J3223" i="3"/>
  <c r="J3224" i="3"/>
  <c r="J3227" i="3"/>
  <c r="J3228" i="3"/>
  <c r="J3231" i="3"/>
  <c r="J3232" i="3"/>
  <c r="J3235" i="3"/>
  <c r="J3236" i="3"/>
  <c r="J3239" i="3"/>
  <c r="J3240" i="3"/>
  <c r="J3243" i="3"/>
  <c r="J3244" i="3"/>
  <c r="J3247" i="3"/>
  <c r="J3248" i="3"/>
  <c r="J3251" i="3"/>
  <c r="J3252" i="3"/>
  <c r="J3255" i="3"/>
  <c r="J3256" i="3"/>
  <c r="J3259" i="3"/>
  <c r="J3260" i="3"/>
  <c r="J3263" i="3"/>
  <c r="J3264" i="3"/>
  <c r="J3267" i="3"/>
  <c r="J3268" i="3"/>
  <c r="J3271" i="3"/>
  <c r="J3272" i="3"/>
  <c r="J3275" i="3"/>
  <c r="J3276" i="3"/>
  <c r="J3279" i="3"/>
  <c r="J3280" i="3"/>
  <c r="J3283" i="3"/>
  <c r="J3284" i="3"/>
  <c r="J3287" i="3"/>
  <c r="J3288" i="3"/>
  <c r="J3291" i="3"/>
  <c r="J3292" i="3"/>
  <c r="J3295" i="3"/>
  <c r="J3296" i="3"/>
  <c r="J3299" i="3"/>
  <c r="J3300" i="3"/>
  <c r="J3303" i="3"/>
  <c r="J3304" i="3"/>
  <c r="J3307" i="3"/>
  <c r="J3308" i="3"/>
  <c r="J3311" i="3"/>
  <c r="J3312" i="3"/>
  <c r="J3315" i="3"/>
  <c r="J3316" i="3"/>
  <c r="J3319" i="3"/>
  <c r="J3320" i="3"/>
  <c r="J3323" i="3"/>
  <c r="J3324" i="3"/>
  <c r="J3327" i="3"/>
  <c r="J3328" i="3"/>
  <c r="J3331" i="3"/>
  <c r="J3332" i="3"/>
  <c r="J3335" i="3"/>
  <c r="J3336" i="3"/>
  <c r="J3339" i="3"/>
  <c r="J3340" i="3"/>
  <c r="J3343" i="3"/>
  <c r="J3344" i="3"/>
  <c r="J3347" i="3"/>
  <c r="J3348" i="3"/>
  <c r="J3351" i="3"/>
  <c r="J3352" i="3"/>
  <c r="J3355" i="3"/>
  <c r="J3356" i="3"/>
  <c r="J3359" i="3"/>
  <c r="J3360" i="3"/>
  <c r="J3363" i="3"/>
  <c r="J3364" i="3"/>
  <c r="J3367" i="3"/>
  <c r="J3368" i="3"/>
  <c r="J3371" i="3"/>
  <c r="J3372" i="3"/>
  <c r="J3375" i="3"/>
  <c r="J3376" i="3"/>
  <c r="J3379" i="3"/>
  <c r="J3380" i="3"/>
  <c r="J3383" i="3"/>
  <c r="J3384" i="3"/>
  <c r="J3387" i="3"/>
  <c r="J3388" i="3"/>
  <c r="J3391" i="3"/>
  <c r="J3392" i="3"/>
  <c r="J3395" i="3"/>
  <c r="J3396" i="3"/>
  <c r="J3399" i="3"/>
  <c r="J3400" i="3"/>
  <c r="J3403" i="3"/>
  <c r="J3404" i="3"/>
  <c r="J3407" i="3"/>
  <c r="J3408" i="3"/>
  <c r="J3411" i="3"/>
  <c r="J3412" i="3"/>
  <c r="J3415" i="3"/>
  <c r="J3416" i="3"/>
  <c r="J3419" i="3"/>
  <c r="J3420" i="3"/>
  <c r="J3423" i="3"/>
  <c r="J3424" i="3"/>
  <c r="J3427" i="3"/>
  <c r="J3428" i="3"/>
  <c r="J3431" i="3"/>
  <c r="J3432" i="3"/>
  <c r="J3435" i="3"/>
  <c r="J3436" i="3"/>
  <c r="J3439" i="3"/>
  <c r="J3440" i="3"/>
  <c r="J3443" i="3"/>
  <c r="J3444" i="3"/>
  <c r="J3447" i="3"/>
  <c r="J3448" i="3"/>
  <c r="J3451" i="3"/>
  <c r="J3452" i="3"/>
  <c r="J3455" i="3"/>
  <c r="J3456" i="3"/>
  <c r="J3459" i="3"/>
  <c r="J3460" i="3"/>
  <c r="J3463" i="3"/>
  <c r="J3464" i="3"/>
  <c r="J3467" i="3"/>
  <c r="J3468" i="3"/>
  <c r="J3471" i="3"/>
  <c r="J3472" i="3"/>
  <c r="J3475" i="3"/>
  <c r="J3476" i="3"/>
  <c r="J3479" i="3"/>
  <c r="J3480" i="3"/>
  <c r="J3483" i="3"/>
  <c r="J3484" i="3"/>
  <c r="J3487" i="3"/>
  <c r="J3488" i="3"/>
  <c r="J3491" i="3"/>
  <c r="J3492" i="3"/>
  <c r="J3495" i="3"/>
  <c r="J3496" i="3"/>
  <c r="J3499" i="3"/>
  <c r="J3500" i="3"/>
  <c r="J3503" i="3"/>
  <c r="J3504" i="3"/>
  <c r="J3507" i="3"/>
  <c r="J3508" i="3"/>
  <c r="J3511" i="3"/>
  <c r="J3512" i="3"/>
  <c r="J3515" i="3"/>
  <c r="J3516" i="3"/>
  <c r="J3519" i="3"/>
  <c r="J3520" i="3"/>
  <c r="J3523" i="3"/>
  <c r="J3524" i="3"/>
  <c r="J3527" i="3"/>
  <c r="J3528" i="3"/>
  <c r="J3531" i="3"/>
  <c r="J3532" i="3"/>
  <c r="J3535" i="3"/>
  <c r="J3536" i="3"/>
  <c r="J3539" i="3"/>
  <c r="J3540" i="3"/>
  <c r="J3543" i="3"/>
  <c r="J3544" i="3"/>
  <c r="J3547" i="3"/>
  <c r="J3548" i="3"/>
  <c r="J3551" i="3"/>
  <c r="J3552" i="3"/>
  <c r="J3555" i="3"/>
  <c r="J3556" i="3"/>
  <c r="J3559" i="3"/>
  <c r="J3560" i="3"/>
  <c r="J3563" i="3"/>
  <c r="J3564" i="3"/>
  <c r="J3567" i="3"/>
  <c r="J3568" i="3"/>
  <c r="J3571" i="3"/>
  <c r="J3572" i="3"/>
  <c r="J3575" i="3"/>
  <c r="J3576" i="3"/>
  <c r="J3579" i="3"/>
  <c r="J3580" i="3"/>
  <c r="J3583" i="3"/>
  <c r="J3584" i="3"/>
  <c r="J3587" i="3"/>
  <c r="J3588" i="3"/>
  <c r="J3591" i="3"/>
  <c r="J3592" i="3"/>
  <c r="J3595" i="3"/>
  <c r="J3596" i="3"/>
  <c r="J3599" i="3"/>
  <c r="J3600" i="3"/>
  <c r="J3603" i="3"/>
  <c r="J3604" i="3"/>
  <c r="J3607" i="3"/>
  <c r="J3608" i="3"/>
  <c r="J3611" i="3"/>
  <c r="J3612" i="3"/>
  <c r="J3615" i="3"/>
  <c r="J3616" i="3"/>
  <c r="J3619" i="3"/>
  <c r="J3620" i="3"/>
  <c r="J3623" i="3"/>
  <c r="J3624" i="3"/>
  <c r="J3627" i="3"/>
  <c r="J3628" i="3"/>
  <c r="J3631" i="3"/>
  <c r="J3632" i="3"/>
  <c r="J3635" i="3"/>
  <c r="J3636" i="3"/>
  <c r="J3639" i="3"/>
  <c r="J3640" i="3"/>
  <c r="J3643" i="3"/>
  <c r="J3644" i="3"/>
  <c r="J3647" i="3"/>
  <c r="J3648" i="3"/>
  <c r="J3651" i="3"/>
  <c r="J3652" i="3"/>
  <c r="J3655" i="3"/>
  <c r="J3656" i="3"/>
  <c r="J3659" i="3"/>
  <c r="J3660" i="3"/>
  <c r="J3663" i="3"/>
  <c r="J3664" i="3"/>
  <c r="J3667" i="3"/>
  <c r="J3668" i="3"/>
  <c r="J3671" i="3"/>
  <c r="J3672" i="3"/>
  <c r="J3675" i="3"/>
  <c r="J3676" i="3"/>
  <c r="J3679" i="3"/>
  <c r="J3680" i="3"/>
  <c r="J3683" i="3"/>
  <c r="J3684" i="3"/>
  <c r="J3687" i="3"/>
  <c r="J3688" i="3"/>
  <c r="J3691" i="3"/>
  <c r="J3692" i="3"/>
  <c r="J3695" i="3"/>
  <c r="J3696" i="3"/>
  <c r="J3699" i="3"/>
  <c r="J3700" i="3"/>
  <c r="J3704" i="3"/>
  <c r="J3708" i="3"/>
  <c r="J3712" i="3"/>
  <c r="J3716" i="3"/>
  <c r="J3719" i="3"/>
  <c r="J3720" i="3"/>
  <c r="J3724" i="3"/>
  <c r="J3728" i="3"/>
  <c r="J3732" i="3"/>
  <c r="J3736" i="3"/>
  <c r="J3740" i="3"/>
  <c r="J3744" i="3"/>
  <c r="J3748" i="3"/>
  <c r="J3752" i="3"/>
  <c r="J3756" i="3"/>
  <c r="J3760" i="3"/>
  <c r="J3764" i="3"/>
  <c r="J3766" i="3"/>
  <c r="J3768" i="3"/>
  <c r="J3772" i="3"/>
  <c r="J3776" i="3"/>
  <c r="J3780" i="3"/>
  <c r="J3784" i="3"/>
  <c r="J3788" i="3"/>
  <c r="J3792" i="3"/>
  <c r="J3796" i="3"/>
  <c r="J3800" i="3"/>
  <c r="J3804" i="3"/>
  <c r="J3808" i="3"/>
  <c r="J3812" i="3"/>
  <c r="J3816" i="3"/>
  <c r="J3820" i="3"/>
  <c r="J3824" i="3"/>
  <c r="J3828" i="3"/>
  <c r="J3832" i="3"/>
  <c r="J3836" i="3"/>
  <c r="J3840" i="3"/>
  <c r="J3844" i="3"/>
  <c r="J3848" i="3"/>
  <c r="J3852" i="3"/>
  <c r="J3856" i="3"/>
  <c r="J3860" i="3"/>
  <c r="J3864" i="3"/>
  <c r="J3868" i="3"/>
  <c r="J3872" i="3"/>
  <c r="J3876" i="3"/>
  <c r="J3880" i="3"/>
  <c r="J3884" i="3"/>
  <c r="J3888" i="3"/>
  <c r="J3892" i="3"/>
  <c r="J3896" i="3"/>
  <c r="J3900" i="3"/>
  <c r="J3904" i="3"/>
  <c r="J3908" i="3"/>
  <c r="J3912" i="3"/>
  <c r="J3916" i="3"/>
  <c r="J3920" i="3"/>
  <c r="J3924" i="3"/>
  <c r="J3928" i="3"/>
  <c r="J3932" i="3"/>
  <c r="J3936" i="3"/>
  <c r="J3940" i="3"/>
  <c r="J3944" i="3"/>
  <c r="J3948" i="3"/>
  <c r="J3952" i="3"/>
  <c r="J3956" i="3"/>
  <c r="J3960" i="3"/>
  <c r="J3964" i="3"/>
  <c r="J3968" i="3"/>
  <c r="J3972" i="3"/>
  <c r="J3975" i="3"/>
  <c r="J3976" i="3"/>
  <c r="J3980" i="3"/>
  <c r="J3984" i="3"/>
  <c r="J3988" i="3"/>
  <c r="J3992" i="3"/>
  <c r="J3996" i="3"/>
  <c r="J4000" i="3"/>
  <c r="R4000" i="3" l="1"/>
  <c r="R3999" i="3"/>
  <c r="R3998" i="3"/>
  <c r="R3997" i="3"/>
  <c r="R3996" i="3"/>
  <c r="R3995" i="3"/>
  <c r="R3994" i="3"/>
  <c r="R3993" i="3"/>
  <c r="R3992" i="3"/>
  <c r="R3991" i="3"/>
  <c r="R3990" i="3"/>
  <c r="R3989" i="3"/>
  <c r="R3988" i="3"/>
  <c r="R3987" i="3"/>
  <c r="R3986" i="3"/>
  <c r="R3985" i="3"/>
  <c r="R3984" i="3"/>
  <c r="R3983" i="3"/>
  <c r="R3982" i="3"/>
  <c r="R3981" i="3"/>
  <c r="R3980" i="3"/>
  <c r="R3979" i="3"/>
  <c r="R3978" i="3"/>
  <c r="R3977" i="3"/>
  <c r="R3976" i="3"/>
  <c r="R3975" i="3"/>
  <c r="R3974" i="3"/>
  <c r="R3973" i="3"/>
  <c r="R3972" i="3"/>
  <c r="R3971" i="3"/>
  <c r="R3970" i="3"/>
  <c r="R3969" i="3"/>
  <c r="R3968" i="3"/>
  <c r="R3967" i="3"/>
  <c r="R3966" i="3"/>
  <c r="R3965" i="3"/>
  <c r="R3964" i="3"/>
  <c r="R3963" i="3"/>
  <c r="R3962" i="3"/>
  <c r="R3961" i="3"/>
  <c r="R3960" i="3"/>
  <c r="R3959" i="3"/>
  <c r="R3958" i="3"/>
  <c r="R3957" i="3"/>
  <c r="R3956" i="3"/>
  <c r="R3955" i="3"/>
  <c r="R3954" i="3"/>
  <c r="R3953" i="3"/>
  <c r="R3952" i="3"/>
  <c r="R3951" i="3"/>
  <c r="R3950" i="3"/>
  <c r="R3949" i="3"/>
  <c r="R3948" i="3"/>
  <c r="R3947" i="3"/>
  <c r="R3946" i="3"/>
  <c r="R3945" i="3"/>
  <c r="R3944" i="3"/>
  <c r="R3943" i="3"/>
  <c r="R3942" i="3"/>
  <c r="R3941" i="3"/>
  <c r="R3940" i="3"/>
  <c r="R3939" i="3"/>
  <c r="R3938" i="3"/>
  <c r="R3937" i="3"/>
  <c r="R3936" i="3"/>
  <c r="R3935" i="3"/>
  <c r="R3934" i="3"/>
  <c r="R3933" i="3"/>
  <c r="R3932" i="3"/>
  <c r="R3931" i="3"/>
  <c r="R3930" i="3"/>
  <c r="R3929" i="3"/>
  <c r="R3928" i="3"/>
  <c r="R3927" i="3"/>
  <c r="R3926" i="3"/>
  <c r="R3925" i="3"/>
  <c r="R3924" i="3"/>
  <c r="R3923" i="3"/>
  <c r="R3922" i="3"/>
  <c r="R3921" i="3"/>
  <c r="R3920" i="3"/>
  <c r="R3919" i="3"/>
  <c r="R3918" i="3"/>
  <c r="R3917" i="3"/>
  <c r="R3916" i="3"/>
  <c r="R3915" i="3"/>
  <c r="R3914" i="3"/>
  <c r="R3913" i="3"/>
  <c r="R3912" i="3"/>
  <c r="R3911" i="3"/>
  <c r="R3910" i="3"/>
  <c r="R3909" i="3"/>
  <c r="R3908" i="3"/>
  <c r="R3907" i="3"/>
  <c r="R3906" i="3"/>
  <c r="R3905" i="3"/>
  <c r="R3904" i="3"/>
  <c r="R3903" i="3"/>
  <c r="R3902" i="3"/>
  <c r="R3901" i="3"/>
  <c r="R3900" i="3"/>
  <c r="R3899" i="3"/>
  <c r="R3898" i="3"/>
  <c r="R3897" i="3"/>
  <c r="R3896" i="3"/>
  <c r="R3895" i="3"/>
  <c r="R3894" i="3"/>
  <c r="R3893" i="3"/>
  <c r="R3892" i="3"/>
  <c r="R3891" i="3"/>
  <c r="R3890" i="3"/>
  <c r="R3889" i="3"/>
  <c r="R3888" i="3"/>
  <c r="R3887" i="3"/>
  <c r="R3886" i="3"/>
  <c r="R3885" i="3"/>
  <c r="R3884" i="3"/>
  <c r="R3883" i="3"/>
  <c r="R3882" i="3"/>
  <c r="R3881" i="3"/>
  <c r="R3880" i="3"/>
  <c r="R3879" i="3"/>
  <c r="R3878" i="3"/>
  <c r="R3877" i="3"/>
  <c r="R3876" i="3"/>
  <c r="R3875" i="3"/>
  <c r="R3874" i="3"/>
  <c r="R3873" i="3"/>
  <c r="R3872" i="3"/>
  <c r="R3871" i="3"/>
  <c r="R3870" i="3"/>
  <c r="R3869" i="3"/>
  <c r="R3868" i="3"/>
  <c r="R3867" i="3"/>
  <c r="R3866" i="3"/>
  <c r="R3865" i="3"/>
  <c r="R3864" i="3"/>
  <c r="R3863" i="3"/>
  <c r="R3862" i="3"/>
  <c r="R3861" i="3"/>
  <c r="R3860" i="3"/>
  <c r="R3859" i="3"/>
  <c r="R3858" i="3"/>
  <c r="R3857" i="3"/>
  <c r="R3856" i="3"/>
  <c r="R3855" i="3"/>
  <c r="R3854" i="3"/>
  <c r="R3853" i="3"/>
  <c r="R3852" i="3"/>
  <c r="R3851" i="3"/>
  <c r="R3850" i="3"/>
  <c r="R3849" i="3"/>
  <c r="R3848" i="3"/>
  <c r="R3847" i="3"/>
  <c r="R3846" i="3"/>
  <c r="R3845" i="3"/>
  <c r="R3844" i="3"/>
  <c r="R3843" i="3"/>
  <c r="R3842" i="3"/>
  <c r="R3841" i="3"/>
  <c r="R3840" i="3"/>
  <c r="R3839" i="3"/>
  <c r="R3838" i="3"/>
  <c r="R3837" i="3"/>
  <c r="R3836" i="3"/>
  <c r="R3835" i="3"/>
  <c r="R3834" i="3"/>
  <c r="R3833" i="3"/>
  <c r="R3832" i="3"/>
  <c r="R3831" i="3"/>
  <c r="R3830" i="3"/>
  <c r="R3829" i="3"/>
  <c r="R3828" i="3"/>
  <c r="R3827" i="3"/>
  <c r="R3826" i="3"/>
  <c r="R3825" i="3"/>
  <c r="R3824" i="3"/>
  <c r="R3823" i="3"/>
  <c r="R3822" i="3"/>
  <c r="R3821" i="3"/>
  <c r="R3820" i="3"/>
  <c r="R3819" i="3"/>
  <c r="R3818" i="3"/>
  <c r="R3817" i="3"/>
  <c r="R3816" i="3"/>
  <c r="R3815" i="3"/>
  <c r="R3814" i="3"/>
  <c r="R3813" i="3"/>
  <c r="R3812" i="3"/>
  <c r="R3811" i="3"/>
  <c r="R3810" i="3"/>
  <c r="R3809" i="3"/>
  <c r="R3808" i="3"/>
  <c r="R3807" i="3"/>
  <c r="R3806" i="3"/>
  <c r="R3805" i="3"/>
  <c r="R3804" i="3"/>
  <c r="R3803" i="3"/>
  <c r="R3802" i="3"/>
  <c r="R3801" i="3"/>
  <c r="R3800" i="3"/>
  <c r="R3799" i="3"/>
  <c r="R3798" i="3"/>
  <c r="R3797" i="3"/>
  <c r="R3796" i="3"/>
  <c r="R3795" i="3"/>
  <c r="R3794" i="3"/>
  <c r="R3793" i="3"/>
  <c r="R3792" i="3"/>
  <c r="R3791" i="3"/>
  <c r="R3790" i="3"/>
  <c r="R3789" i="3"/>
  <c r="R3788" i="3"/>
  <c r="R3787" i="3"/>
  <c r="R3786" i="3"/>
  <c r="R3785" i="3"/>
  <c r="R3784" i="3"/>
  <c r="R3783" i="3"/>
  <c r="R3782" i="3"/>
  <c r="R3781" i="3"/>
  <c r="R3780" i="3"/>
  <c r="R3779" i="3"/>
  <c r="R3778" i="3"/>
  <c r="R3777" i="3"/>
  <c r="R3776" i="3"/>
  <c r="R3775" i="3"/>
  <c r="R3774" i="3"/>
  <c r="R3773" i="3"/>
  <c r="R3772" i="3"/>
  <c r="R3771" i="3"/>
  <c r="R3770" i="3"/>
  <c r="R3769" i="3"/>
  <c r="R3768" i="3"/>
  <c r="R3767" i="3"/>
  <c r="R3766" i="3"/>
  <c r="R3765" i="3"/>
  <c r="R3764" i="3"/>
  <c r="R3763" i="3"/>
  <c r="R3762" i="3"/>
  <c r="R3761" i="3"/>
  <c r="R3760" i="3"/>
  <c r="R3759" i="3"/>
  <c r="R3758" i="3"/>
  <c r="R3757" i="3"/>
  <c r="R3756" i="3"/>
  <c r="R3755" i="3"/>
  <c r="R3754" i="3"/>
  <c r="R3753" i="3"/>
  <c r="R3752" i="3"/>
  <c r="R3751" i="3"/>
  <c r="R3750" i="3"/>
  <c r="R3749" i="3"/>
  <c r="R3748" i="3"/>
  <c r="R3747" i="3"/>
  <c r="R3746" i="3"/>
  <c r="R3745" i="3"/>
  <c r="R3744" i="3"/>
  <c r="R3743" i="3"/>
  <c r="R3742" i="3"/>
  <c r="R3741" i="3"/>
  <c r="R3740" i="3"/>
  <c r="R3739" i="3"/>
  <c r="R3738" i="3"/>
  <c r="R3737" i="3"/>
  <c r="R3736" i="3"/>
  <c r="R3735" i="3"/>
  <c r="R3734" i="3"/>
  <c r="R3733" i="3"/>
  <c r="R3732" i="3"/>
  <c r="R3731" i="3"/>
  <c r="R3730" i="3"/>
  <c r="R3729" i="3"/>
  <c r="R3728" i="3"/>
  <c r="R3727" i="3"/>
  <c r="R3726" i="3"/>
  <c r="R3725" i="3"/>
  <c r="R3724" i="3"/>
  <c r="R3723" i="3"/>
  <c r="R3722" i="3"/>
  <c r="R3721" i="3"/>
  <c r="R3720" i="3"/>
  <c r="R3719" i="3"/>
  <c r="R3718" i="3"/>
  <c r="R3717" i="3"/>
  <c r="R3716" i="3"/>
  <c r="R3715" i="3"/>
  <c r="R3714" i="3"/>
  <c r="R3713" i="3"/>
  <c r="R3712" i="3"/>
  <c r="R3711" i="3"/>
  <c r="R3710" i="3"/>
  <c r="R3709" i="3"/>
  <c r="R3708" i="3"/>
  <c r="R3707" i="3"/>
  <c r="R3706" i="3"/>
  <c r="R3705" i="3"/>
  <c r="R3704" i="3"/>
  <c r="R3703" i="3"/>
  <c r="R3702" i="3"/>
  <c r="R3701" i="3"/>
  <c r="R3700" i="3"/>
  <c r="R3699" i="3"/>
  <c r="R3698" i="3"/>
  <c r="R3697" i="3"/>
  <c r="R3696" i="3"/>
  <c r="R3695" i="3"/>
  <c r="R3694" i="3"/>
  <c r="R3693" i="3"/>
  <c r="R3692" i="3"/>
  <c r="R3691" i="3"/>
  <c r="R3690" i="3"/>
  <c r="R3689" i="3"/>
  <c r="R3688" i="3"/>
  <c r="R3687" i="3"/>
  <c r="R3686" i="3"/>
  <c r="R3685" i="3"/>
  <c r="R3684" i="3"/>
  <c r="R3683" i="3"/>
  <c r="R3682" i="3"/>
  <c r="R3681" i="3"/>
  <c r="R3680" i="3"/>
  <c r="R3679" i="3"/>
  <c r="R3678" i="3"/>
  <c r="R3677" i="3"/>
  <c r="R3676" i="3"/>
  <c r="R3675" i="3"/>
  <c r="R3674" i="3"/>
  <c r="R3673" i="3"/>
  <c r="R3672" i="3"/>
  <c r="R3671" i="3"/>
  <c r="R3670" i="3"/>
  <c r="R3669" i="3"/>
  <c r="R3668" i="3"/>
  <c r="R3667" i="3"/>
  <c r="R3666" i="3"/>
  <c r="R3665" i="3"/>
  <c r="R3664" i="3"/>
  <c r="R3663" i="3"/>
  <c r="R3662" i="3"/>
  <c r="R3661" i="3"/>
  <c r="R3660" i="3"/>
  <c r="R3659" i="3"/>
  <c r="R3658" i="3"/>
  <c r="R3657" i="3"/>
  <c r="R3656" i="3"/>
  <c r="R3655" i="3"/>
  <c r="R3654" i="3"/>
  <c r="R3653" i="3"/>
  <c r="R3652" i="3"/>
  <c r="R3651" i="3"/>
  <c r="R3650" i="3"/>
  <c r="R3649" i="3"/>
  <c r="R3648" i="3"/>
  <c r="R3647" i="3"/>
  <c r="R3646" i="3"/>
  <c r="R3645" i="3"/>
  <c r="R3644" i="3"/>
  <c r="R3643" i="3"/>
  <c r="R3642" i="3"/>
  <c r="R3641" i="3"/>
  <c r="R3640" i="3"/>
  <c r="R3639" i="3"/>
  <c r="R3638" i="3"/>
  <c r="R3637" i="3"/>
  <c r="R3636" i="3"/>
  <c r="R3635" i="3"/>
  <c r="R3634" i="3"/>
  <c r="R3633" i="3"/>
  <c r="R3632" i="3"/>
  <c r="R3631" i="3"/>
  <c r="R3630" i="3"/>
  <c r="R3629" i="3"/>
  <c r="R3628" i="3"/>
  <c r="R3627" i="3"/>
  <c r="R3626" i="3"/>
  <c r="R3625" i="3"/>
  <c r="R3624" i="3"/>
  <c r="R3623" i="3"/>
  <c r="R3622" i="3"/>
  <c r="R3621" i="3"/>
  <c r="R3620" i="3"/>
  <c r="R3619" i="3"/>
  <c r="R3618" i="3"/>
  <c r="R3617" i="3"/>
  <c r="R3616" i="3"/>
  <c r="R3615" i="3"/>
  <c r="R3614" i="3"/>
  <c r="R3613" i="3"/>
  <c r="R3612" i="3"/>
  <c r="R3611" i="3"/>
  <c r="R3610" i="3"/>
  <c r="R3609" i="3"/>
  <c r="R3608" i="3"/>
  <c r="R3607" i="3"/>
  <c r="R3606" i="3"/>
  <c r="R3605" i="3"/>
  <c r="R3604" i="3"/>
  <c r="R3603" i="3"/>
  <c r="R3602" i="3"/>
  <c r="R3601" i="3"/>
  <c r="R3600" i="3"/>
  <c r="R3599" i="3"/>
  <c r="R3598" i="3"/>
  <c r="R3597" i="3"/>
  <c r="R3596" i="3"/>
  <c r="R3595" i="3"/>
  <c r="R3594" i="3"/>
  <c r="R3593" i="3"/>
  <c r="R3592" i="3"/>
  <c r="R3591" i="3"/>
  <c r="R3590" i="3"/>
  <c r="R3589" i="3"/>
  <c r="R3588" i="3"/>
  <c r="R3587" i="3"/>
  <c r="R3586" i="3"/>
  <c r="R3585" i="3"/>
  <c r="R3584" i="3"/>
  <c r="R3583" i="3"/>
  <c r="R3582" i="3"/>
  <c r="R3581" i="3"/>
  <c r="R3580" i="3"/>
  <c r="R3579" i="3"/>
  <c r="R3578" i="3"/>
  <c r="R3577" i="3"/>
  <c r="R3576" i="3"/>
  <c r="R3575" i="3"/>
  <c r="R3574" i="3"/>
  <c r="R3573" i="3"/>
  <c r="R3572" i="3"/>
  <c r="R3571" i="3"/>
  <c r="R3570" i="3"/>
  <c r="R3569" i="3"/>
  <c r="R3568" i="3"/>
  <c r="R3567" i="3"/>
  <c r="R3566" i="3"/>
  <c r="R3565" i="3"/>
  <c r="R3564" i="3"/>
  <c r="R3563" i="3"/>
  <c r="R3562" i="3"/>
  <c r="R3561" i="3"/>
  <c r="R3560" i="3"/>
  <c r="R3559" i="3"/>
  <c r="R3558" i="3"/>
  <c r="R3557" i="3"/>
  <c r="R3556" i="3"/>
  <c r="R3555" i="3"/>
  <c r="R3554" i="3"/>
  <c r="R3553" i="3"/>
  <c r="R3552" i="3"/>
  <c r="R3551" i="3"/>
  <c r="R3550" i="3"/>
  <c r="R3549" i="3"/>
  <c r="R3548" i="3"/>
  <c r="R3547" i="3"/>
  <c r="R3546" i="3"/>
  <c r="R3545" i="3"/>
  <c r="R3544" i="3"/>
  <c r="R3543" i="3"/>
  <c r="R3542" i="3"/>
  <c r="R3541" i="3"/>
  <c r="R3540" i="3"/>
  <c r="R3539" i="3"/>
  <c r="R3538" i="3"/>
  <c r="R3537" i="3"/>
  <c r="R3536" i="3"/>
  <c r="R3535" i="3"/>
  <c r="R3534" i="3"/>
  <c r="R3533" i="3"/>
  <c r="R3532" i="3"/>
  <c r="R3531" i="3"/>
  <c r="R3530" i="3"/>
  <c r="R3529" i="3"/>
  <c r="R3528" i="3"/>
  <c r="R3527" i="3"/>
  <c r="R3526" i="3"/>
  <c r="R3525" i="3"/>
  <c r="R3524" i="3"/>
  <c r="R3523" i="3"/>
  <c r="R3522" i="3"/>
  <c r="R3521" i="3"/>
  <c r="R3520" i="3"/>
  <c r="R3519" i="3"/>
  <c r="R3518" i="3"/>
  <c r="R3517" i="3"/>
  <c r="R3516" i="3"/>
  <c r="R3515" i="3"/>
  <c r="R3514" i="3"/>
  <c r="R3513" i="3"/>
  <c r="R3512" i="3"/>
  <c r="R3511" i="3"/>
  <c r="R3510" i="3"/>
  <c r="R3509" i="3"/>
  <c r="R3508" i="3"/>
  <c r="R3507" i="3"/>
  <c r="R3506" i="3"/>
  <c r="R3505" i="3"/>
  <c r="R3504" i="3"/>
  <c r="R3503" i="3"/>
  <c r="R3502" i="3"/>
  <c r="R3501" i="3"/>
  <c r="R3500" i="3"/>
  <c r="R3499" i="3"/>
  <c r="R3498" i="3"/>
  <c r="R3497" i="3"/>
  <c r="R3496" i="3"/>
  <c r="R3495" i="3"/>
  <c r="R3494" i="3"/>
  <c r="R3493" i="3"/>
  <c r="R3492" i="3"/>
  <c r="R3491" i="3"/>
  <c r="R3490" i="3"/>
  <c r="R3489" i="3"/>
  <c r="R3488" i="3"/>
  <c r="R3487" i="3"/>
  <c r="R3486" i="3"/>
  <c r="R3485" i="3"/>
  <c r="R3484" i="3"/>
  <c r="R3483" i="3"/>
  <c r="R3482" i="3"/>
  <c r="R3481" i="3"/>
  <c r="R3480" i="3"/>
  <c r="R3479" i="3"/>
  <c r="R3478" i="3"/>
  <c r="R3477" i="3"/>
  <c r="R3476" i="3"/>
  <c r="R3475" i="3"/>
  <c r="R3474" i="3"/>
  <c r="R3473" i="3"/>
  <c r="R3472" i="3"/>
  <c r="R3471" i="3"/>
  <c r="R3470" i="3"/>
  <c r="R3469" i="3"/>
  <c r="R3468" i="3"/>
  <c r="R3467" i="3"/>
  <c r="R3466" i="3"/>
  <c r="R3465" i="3"/>
  <c r="R3464" i="3"/>
  <c r="R3463" i="3"/>
  <c r="R3462" i="3"/>
  <c r="R3461" i="3"/>
  <c r="R3460" i="3"/>
  <c r="R3459" i="3"/>
  <c r="R3458" i="3"/>
  <c r="R3457" i="3"/>
  <c r="R3456" i="3"/>
  <c r="R3455" i="3"/>
  <c r="R3454" i="3"/>
  <c r="R3453" i="3"/>
  <c r="R3452" i="3"/>
  <c r="R3451" i="3"/>
  <c r="R3450" i="3"/>
  <c r="R3449" i="3"/>
  <c r="R3448" i="3"/>
  <c r="R3447" i="3"/>
  <c r="R3446" i="3"/>
  <c r="R3445" i="3"/>
  <c r="R3444" i="3"/>
  <c r="R3443" i="3"/>
  <c r="R3442" i="3"/>
  <c r="R3441" i="3"/>
  <c r="R3440" i="3"/>
  <c r="R3439" i="3"/>
  <c r="R3438" i="3"/>
  <c r="R3437" i="3"/>
  <c r="R3436" i="3"/>
  <c r="R3435" i="3"/>
  <c r="R3434" i="3"/>
  <c r="R3433" i="3"/>
  <c r="R3432" i="3"/>
  <c r="R3431" i="3"/>
  <c r="R3430" i="3"/>
  <c r="R3429" i="3"/>
  <c r="R3428" i="3"/>
  <c r="R3427" i="3"/>
  <c r="R3426" i="3"/>
  <c r="R3425" i="3"/>
  <c r="R3424" i="3"/>
  <c r="R3423" i="3"/>
  <c r="R3422" i="3"/>
  <c r="R3421" i="3"/>
  <c r="R3420" i="3"/>
  <c r="R3419" i="3"/>
  <c r="R3418" i="3"/>
  <c r="R3417" i="3"/>
  <c r="R3416" i="3"/>
  <c r="R3415" i="3"/>
  <c r="R3414" i="3"/>
  <c r="R3413" i="3"/>
  <c r="R3412" i="3"/>
  <c r="R3411" i="3"/>
  <c r="R3410" i="3"/>
  <c r="R3409" i="3"/>
  <c r="R3408" i="3"/>
  <c r="R3407" i="3"/>
  <c r="R3406" i="3"/>
  <c r="R3405" i="3"/>
  <c r="R3404" i="3"/>
  <c r="R3403" i="3"/>
  <c r="R3402" i="3"/>
  <c r="R3401" i="3"/>
  <c r="R3400" i="3"/>
  <c r="R3399" i="3"/>
  <c r="R3398" i="3"/>
  <c r="R3397" i="3"/>
  <c r="R3396" i="3"/>
  <c r="R3395" i="3"/>
  <c r="R3394" i="3"/>
  <c r="R3393" i="3"/>
  <c r="R3392" i="3"/>
  <c r="R3391" i="3"/>
  <c r="R3390" i="3"/>
  <c r="R3389" i="3"/>
  <c r="R3388" i="3"/>
  <c r="R3387" i="3"/>
  <c r="R3386" i="3"/>
  <c r="R3385" i="3"/>
  <c r="R3384" i="3"/>
  <c r="R3383" i="3"/>
  <c r="R3382" i="3"/>
  <c r="R3381" i="3"/>
  <c r="R3380" i="3"/>
  <c r="R3379" i="3"/>
  <c r="R3378" i="3"/>
  <c r="R3377" i="3"/>
  <c r="R3376" i="3"/>
  <c r="R3375" i="3"/>
  <c r="R3374" i="3"/>
  <c r="R3373" i="3"/>
  <c r="R3372" i="3"/>
  <c r="R3371" i="3"/>
  <c r="R3370" i="3"/>
  <c r="R3369" i="3"/>
  <c r="R3368" i="3"/>
  <c r="R3367" i="3"/>
  <c r="R3366" i="3"/>
  <c r="R3365" i="3"/>
  <c r="R3364" i="3"/>
  <c r="R3363" i="3"/>
  <c r="R3362" i="3"/>
  <c r="R3361" i="3"/>
  <c r="R3360" i="3"/>
  <c r="R3359" i="3"/>
  <c r="R3358" i="3"/>
  <c r="R3357" i="3"/>
  <c r="R3356" i="3"/>
  <c r="R3355" i="3"/>
  <c r="R3354" i="3"/>
  <c r="R3353" i="3"/>
  <c r="R3352" i="3"/>
  <c r="R3351" i="3"/>
  <c r="R3350" i="3"/>
  <c r="R3349" i="3"/>
  <c r="R3348" i="3"/>
  <c r="R3347" i="3"/>
  <c r="R3346" i="3"/>
  <c r="R3345" i="3"/>
  <c r="R3344" i="3"/>
  <c r="R3343" i="3"/>
  <c r="R3342" i="3"/>
  <c r="R3341" i="3"/>
  <c r="R3340" i="3"/>
  <c r="R3339" i="3"/>
  <c r="R3338" i="3"/>
  <c r="R3337" i="3"/>
  <c r="R3336" i="3"/>
  <c r="R3335" i="3"/>
  <c r="R3334" i="3"/>
  <c r="R3333" i="3"/>
  <c r="R3332" i="3"/>
  <c r="R3331" i="3"/>
  <c r="R3330" i="3"/>
  <c r="R3329" i="3"/>
  <c r="R3328" i="3"/>
  <c r="R3327" i="3"/>
  <c r="R3326" i="3"/>
  <c r="R3325" i="3"/>
  <c r="R3324" i="3"/>
  <c r="R3323" i="3"/>
  <c r="R3322" i="3"/>
  <c r="R3321" i="3"/>
  <c r="R3320" i="3"/>
  <c r="R3319" i="3"/>
  <c r="R3318" i="3"/>
  <c r="R3317" i="3"/>
  <c r="R3316" i="3"/>
  <c r="R3315" i="3"/>
  <c r="R3314" i="3"/>
  <c r="R3313" i="3"/>
  <c r="R3312" i="3"/>
  <c r="R3311" i="3"/>
  <c r="R3310" i="3"/>
  <c r="R3309" i="3"/>
  <c r="R3308" i="3"/>
  <c r="R3307" i="3"/>
  <c r="R3306" i="3"/>
  <c r="R3305" i="3"/>
  <c r="R3304" i="3"/>
  <c r="R3303" i="3"/>
  <c r="R3302" i="3"/>
  <c r="R3301" i="3"/>
  <c r="R3300" i="3"/>
  <c r="R3299" i="3"/>
  <c r="R3298" i="3"/>
  <c r="R3297" i="3"/>
  <c r="R3296" i="3"/>
  <c r="R3295" i="3"/>
  <c r="R3294" i="3"/>
  <c r="R3293" i="3"/>
  <c r="R3292" i="3"/>
  <c r="R3291" i="3"/>
  <c r="R3290" i="3"/>
  <c r="R3289" i="3"/>
  <c r="R3288" i="3"/>
  <c r="R3287" i="3"/>
  <c r="R3286" i="3"/>
  <c r="R3285" i="3"/>
  <c r="R3284" i="3"/>
  <c r="R3283" i="3"/>
  <c r="R3282" i="3"/>
  <c r="R3281" i="3"/>
  <c r="R3280" i="3"/>
  <c r="R3279" i="3"/>
  <c r="R3278" i="3"/>
  <c r="R3277" i="3"/>
  <c r="R3276" i="3"/>
  <c r="R3275" i="3"/>
  <c r="R3274" i="3"/>
  <c r="R3273" i="3"/>
  <c r="R3272" i="3"/>
  <c r="R3271" i="3"/>
  <c r="R3270" i="3"/>
  <c r="R3269" i="3"/>
  <c r="R3268" i="3"/>
  <c r="R3267" i="3"/>
  <c r="R3266" i="3"/>
  <c r="R3265" i="3"/>
  <c r="R3264" i="3"/>
  <c r="R3263" i="3"/>
  <c r="R3262" i="3"/>
  <c r="R3261" i="3"/>
  <c r="R3260" i="3"/>
  <c r="R3259" i="3"/>
  <c r="R3258" i="3"/>
  <c r="R3257" i="3"/>
  <c r="R3256" i="3"/>
  <c r="R3255" i="3"/>
  <c r="R3254" i="3"/>
  <c r="R3253" i="3"/>
  <c r="R3252" i="3"/>
  <c r="R3251" i="3"/>
  <c r="R3250" i="3"/>
  <c r="R3249" i="3"/>
  <c r="R3248" i="3"/>
  <c r="R3247" i="3"/>
  <c r="R3246" i="3"/>
  <c r="R3245" i="3"/>
  <c r="R3244" i="3"/>
  <c r="R3243" i="3"/>
  <c r="R3242" i="3"/>
  <c r="R3241" i="3"/>
  <c r="R3240" i="3"/>
  <c r="R3239" i="3"/>
  <c r="R3238" i="3"/>
  <c r="R3237" i="3"/>
  <c r="R3236" i="3"/>
  <c r="R3235" i="3"/>
  <c r="R3234" i="3"/>
  <c r="R3233" i="3"/>
  <c r="R3232" i="3"/>
  <c r="R3231" i="3"/>
  <c r="R3230" i="3"/>
  <c r="R3229" i="3"/>
  <c r="R3228" i="3"/>
  <c r="R3227" i="3"/>
  <c r="R3226" i="3"/>
  <c r="R3225" i="3"/>
  <c r="R3224" i="3"/>
  <c r="R3223" i="3"/>
  <c r="R3222" i="3"/>
  <c r="R3221" i="3"/>
  <c r="R3220" i="3"/>
  <c r="R3219" i="3"/>
  <c r="R3218" i="3"/>
  <c r="R3217" i="3"/>
  <c r="R3216" i="3"/>
  <c r="R3215" i="3"/>
  <c r="R3214" i="3"/>
  <c r="R3213" i="3"/>
  <c r="R3212" i="3"/>
  <c r="R3211" i="3"/>
  <c r="R3210" i="3"/>
  <c r="R3209" i="3"/>
  <c r="R3208" i="3"/>
  <c r="R3207" i="3"/>
  <c r="R3206" i="3"/>
  <c r="R3205" i="3"/>
  <c r="R3204" i="3"/>
  <c r="R3203" i="3"/>
  <c r="R3202" i="3"/>
  <c r="R3201" i="3"/>
  <c r="R3200" i="3"/>
  <c r="R3199" i="3"/>
  <c r="R3198" i="3"/>
  <c r="R3197" i="3"/>
  <c r="R3196" i="3"/>
  <c r="R3195" i="3"/>
  <c r="R3194" i="3"/>
  <c r="R3193" i="3"/>
  <c r="R3192" i="3"/>
  <c r="R3191" i="3"/>
  <c r="R3190" i="3"/>
  <c r="R3189" i="3"/>
  <c r="R3188" i="3"/>
  <c r="R3187" i="3"/>
  <c r="R3186" i="3"/>
  <c r="R3185" i="3"/>
  <c r="R3184" i="3"/>
  <c r="R3183" i="3"/>
  <c r="R3182" i="3"/>
  <c r="R3181" i="3"/>
  <c r="R3180" i="3"/>
  <c r="R3179" i="3"/>
  <c r="R3178" i="3"/>
  <c r="R3177" i="3"/>
  <c r="R3176" i="3"/>
  <c r="R3175" i="3"/>
  <c r="R3174" i="3"/>
  <c r="R3173" i="3"/>
  <c r="R3172" i="3"/>
  <c r="R3171" i="3"/>
  <c r="R3170" i="3"/>
  <c r="R3169" i="3"/>
  <c r="R3168" i="3"/>
  <c r="R3167" i="3"/>
  <c r="R3166" i="3"/>
  <c r="R3165" i="3"/>
  <c r="R3164" i="3"/>
  <c r="R3163" i="3"/>
  <c r="R3162" i="3"/>
  <c r="R3161" i="3"/>
  <c r="R3160" i="3"/>
  <c r="R3159" i="3"/>
  <c r="R3158" i="3"/>
  <c r="R3157" i="3"/>
  <c r="R3156" i="3"/>
  <c r="R3155" i="3"/>
  <c r="R3154" i="3"/>
  <c r="R3153" i="3"/>
  <c r="R3152" i="3"/>
  <c r="R3151" i="3"/>
  <c r="R3150" i="3"/>
  <c r="R3149" i="3"/>
  <c r="R3148" i="3"/>
  <c r="R3147" i="3"/>
  <c r="R3146" i="3"/>
  <c r="R3145" i="3"/>
  <c r="R3144" i="3"/>
  <c r="R3143" i="3"/>
  <c r="R3142" i="3"/>
  <c r="R3141" i="3"/>
  <c r="R3140" i="3"/>
  <c r="R3139" i="3"/>
  <c r="R3138" i="3"/>
  <c r="R3137" i="3"/>
  <c r="R3136" i="3"/>
  <c r="R3135" i="3"/>
  <c r="R3134" i="3"/>
  <c r="R3133" i="3"/>
  <c r="R3132" i="3"/>
  <c r="R3131" i="3"/>
  <c r="R3130" i="3"/>
  <c r="R3129" i="3"/>
  <c r="R3128" i="3"/>
  <c r="R3127" i="3"/>
  <c r="R3126" i="3"/>
  <c r="R3125" i="3"/>
  <c r="R3124" i="3"/>
  <c r="R3123" i="3"/>
  <c r="R3122" i="3"/>
  <c r="R3121" i="3"/>
  <c r="R3120" i="3"/>
  <c r="R3119" i="3"/>
  <c r="R3118" i="3"/>
  <c r="R3117" i="3"/>
  <c r="R3116" i="3"/>
  <c r="R3115" i="3"/>
  <c r="R3114" i="3"/>
  <c r="R3113" i="3"/>
  <c r="R3112" i="3"/>
  <c r="R3111" i="3"/>
  <c r="R3110" i="3"/>
  <c r="R3109" i="3"/>
  <c r="R3108" i="3"/>
  <c r="R3107" i="3"/>
  <c r="R3106" i="3"/>
  <c r="R3105" i="3"/>
  <c r="R3104" i="3"/>
  <c r="R3103" i="3"/>
  <c r="R3102" i="3"/>
  <c r="R3101" i="3"/>
  <c r="R3100" i="3"/>
  <c r="R3099" i="3"/>
  <c r="R3098" i="3"/>
  <c r="R3097" i="3"/>
  <c r="R3096" i="3"/>
  <c r="R3095" i="3"/>
  <c r="R3094" i="3"/>
  <c r="R3093" i="3"/>
  <c r="R3092" i="3"/>
  <c r="R3091" i="3"/>
  <c r="R3090" i="3"/>
  <c r="R3089" i="3"/>
  <c r="R3088" i="3"/>
  <c r="R3087" i="3"/>
  <c r="R3086" i="3"/>
  <c r="R3085" i="3"/>
  <c r="R3084" i="3"/>
  <c r="R3083" i="3"/>
  <c r="R3082" i="3"/>
  <c r="R3081" i="3"/>
  <c r="R3080" i="3"/>
  <c r="R3079" i="3"/>
  <c r="R3078" i="3"/>
  <c r="R3077" i="3"/>
  <c r="R3076" i="3"/>
  <c r="R3075" i="3"/>
  <c r="R3074" i="3"/>
  <c r="R3073" i="3"/>
  <c r="R3072" i="3"/>
  <c r="R3071" i="3"/>
  <c r="R3070" i="3"/>
  <c r="R3069" i="3"/>
  <c r="R3068" i="3"/>
  <c r="R3067" i="3"/>
  <c r="R3066" i="3"/>
  <c r="R3065" i="3"/>
  <c r="R3064" i="3"/>
  <c r="R3063" i="3"/>
  <c r="R3062" i="3"/>
  <c r="R3061" i="3"/>
  <c r="R3060" i="3"/>
  <c r="R3059" i="3"/>
  <c r="R3058" i="3"/>
  <c r="R3057" i="3"/>
  <c r="R3056" i="3"/>
  <c r="R3055" i="3"/>
  <c r="R3054" i="3"/>
  <c r="R3053" i="3"/>
  <c r="R3052" i="3"/>
  <c r="R3051" i="3"/>
  <c r="R3050" i="3"/>
  <c r="R3049" i="3"/>
  <c r="R3048" i="3"/>
  <c r="R3047" i="3"/>
  <c r="R3046" i="3"/>
  <c r="R3045" i="3"/>
  <c r="R3044" i="3"/>
  <c r="R3043" i="3"/>
  <c r="R3042" i="3"/>
  <c r="R3041" i="3"/>
  <c r="R3040" i="3"/>
  <c r="R3039" i="3"/>
  <c r="R3038" i="3"/>
  <c r="R3037" i="3"/>
  <c r="R3036" i="3"/>
  <c r="R3035" i="3"/>
  <c r="R3034" i="3"/>
  <c r="R3033" i="3"/>
  <c r="R3032" i="3"/>
  <c r="R3031" i="3"/>
  <c r="R3030" i="3"/>
  <c r="R3029" i="3"/>
  <c r="R3028" i="3"/>
  <c r="R3027" i="3"/>
  <c r="R3026" i="3"/>
  <c r="R3025" i="3"/>
  <c r="R3024" i="3"/>
  <c r="R3023" i="3"/>
  <c r="R3022" i="3"/>
  <c r="R3021" i="3"/>
  <c r="R3020" i="3"/>
  <c r="R3019" i="3"/>
  <c r="R3018" i="3"/>
  <c r="R3017" i="3"/>
  <c r="R3016" i="3"/>
  <c r="R3015" i="3"/>
  <c r="R3014" i="3"/>
  <c r="R3013" i="3"/>
  <c r="R3012" i="3"/>
  <c r="R3011" i="3"/>
  <c r="R3010" i="3"/>
  <c r="R3009" i="3"/>
  <c r="R3008" i="3"/>
  <c r="R3007" i="3"/>
  <c r="R3006" i="3"/>
  <c r="R3005" i="3"/>
  <c r="R3004" i="3"/>
  <c r="R3003" i="3"/>
  <c r="R3002" i="3"/>
  <c r="R3001" i="3"/>
  <c r="R3000" i="3"/>
  <c r="R2999" i="3"/>
  <c r="R2998" i="3"/>
  <c r="R2997" i="3"/>
  <c r="R2996" i="3"/>
  <c r="R2995" i="3"/>
  <c r="R2994" i="3"/>
  <c r="R2993" i="3"/>
  <c r="R2992" i="3"/>
  <c r="R2991" i="3"/>
  <c r="R2990" i="3"/>
  <c r="R2989" i="3"/>
  <c r="R2988" i="3"/>
  <c r="R2987" i="3"/>
  <c r="R2986" i="3"/>
  <c r="R2985" i="3"/>
  <c r="R2984" i="3"/>
  <c r="R2983" i="3"/>
  <c r="R2982" i="3"/>
  <c r="R2981" i="3"/>
  <c r="R2980" i="3"/>
  <c r="R2979" i="3"/>
  <c r="R2978" i="3"/>
  <c r="R2977" i="3"/>
  <c r="R2976" i="3"/>
  <c r="R2975" i="3"/>
  <c r="R2974" i="3"/>
  <c r="R2973" i="3"/>
  <c r="R2972" i="3"/>
  <c r="R2971" i="3"/>
  <c r="R2970" i="3"/>
  <c r="R2969" i="3"/>
  <c r="R2968" i="3"/>
  <c r="R2967" i="3"/>
  <c r="R2966" i="3"/>
  <c r="R2965" i="3"/>
  <c r="R2964" i="3"/>
  <c r="R2963" i="3"/>
  <c r="R2962" i="3"/>
  <c r="R2961" i="3"/>
  <c r="R2960" i="3"/>
  <c r="R2959" i="3"/>
  <c r="R2958" i="3"/>
  <c r="R2957" i="3"/>
  <c r="R2956" i="3"/>
  <c r="R2955" i="3"/>
  <c r="R2954" i="3"/>
  <c r="R2953" i="3"/>
  <c r="R2952" i="3"/>
  <c r="R2951" i="3"/>
  <c r="R2950" i="3"/>
  <c r="R2949" i="3"/>
  <c r="R2948" i="3"/>
  <c r="R2947" i="3"/>
  <c r="R2946" i="3"/>
  <c r="R2945" i="3"/>
  <c r="R2944" i="3"/>
  <c r="R2943" i="3"/>
  <c r="R2942" i="3"/>
  <c r="R2941" i="3"/>
  <c r="R2940" i="3"/>
  <c r="R2939" i="3"/>
  <c r="R2938" i="3"/>
  <c r="R2937" i="3"/>
  <c r="R2936" i="3"/>
  <c r="R2935" i="3"/>
  <c r="R2934" i="3"/>
  <c r="R2933" i="3"/>
  <c r="R2932" i="3"/>
  <c r="R2931" i="3"/>
  <c r="R2930" i="3"/>
  <c r="R2929" i="3"/>
  <c r="R2928" i="3"/>
  <c r="R2927" i="3"/>
  <c r="R2926" i="3"/>
  <c r="R2925" i="3"/>
  <c r="R2924" i="3"/>
  <c r="R2923" i="3"/>
  <c r="R2922" i="3"/>
  <c r="R2921" i="3"/>
  <c r="R2920" i="3"/>
  <c r="R2919" i="3"/>
  <c r="R2918" i="3"/>
  <c r="R2917" i="3"/>
  <c r="R2916" i="3"/>
  <c r="R2915" i="3"/>
  <c r="R2914" i="3"/>
  <c r="R2913" i="3"/>
  <c r="R2912" i="3"/>
  <c r="R2911" i="3"/>
  <c r="R2910" i="3"/>
  <c r="R2909" i="3"/>
  <c r="R2908" i="3"/>
  <c r="R2907" i="3"/>
  <c r="R2906" i="3"/>
  <c r="R2905" i="3"/>
  <c r="R2904" i="3"/>
  <c r="R2903" i="3"/>
  <c r="R2902" i="3"/>
  <c r="R2901" i="3"/>
  <c r="R2900" i="3"/>
  <c r="R2899" i="3"/>
  <c r="R2898" i="3"/>
  <c r="R2897" i="3"/>
  <c r="R2896" i="3"/>
  <c r="R2895" i="3"/>
  <c r="R2894" i="3"/>
  <c r="R2893" i="3"/>
  <c r="R2892" i="3"/>
  <c r="R2891" i="3"/>
  <c r="R2890" i="3"/>
  <c r="R2889" i="3"/>
  <c r="R2888" i="3"/>
  <c r="R2887" i="3"/>
  <c r="R2886" i="3"/>
  <c r="R2885" i="3"/>
  <c r="R2884" i="3"/>
  <c r="R2883" i="3"/>
  <c r="R2882" i="3"/>
  <c r="R2881" i="3"/>
  <c r="R2880" i="3"/>
  <c r="R2879" i="3"/>
  <c r="R2878" i="3"/>
  <c r="R2877" i="3"/>
  <c r="R2876" i="3"/>
  <c r="R2875" i="3"/>
  <c r="R2874" i="3"/>
  <c r="R2873" i="3"/>
  <c r="R2872" i="3"/>
  <c r="R2871" i="3"/>
  <c r="R2870" i="3"/>
  <c r="R2869" i="3"/>
  <c r="R2868" i="3"/>
  <c r="R2867" i="3"/>
  <c r="R2866" i="3"/>
  <c r="R2865" i="3"/>
  <c r="R2864" i="3"/>
  <c r="R2863" i="3"/>
  <c r="R2862" i="3"/>
  <c r="R2861" i="3"/>
  <c r="R2860" i="3"/>
  <c r="R2859" i="3"/>
  <c r="R2858" i="3"/>
  <c r="R2857" i="3"/>
  <c r="R2856" i="3"/>
  <c r="R2855" i="3"/>
  <c r="R2854" i="3"/>
  <c r="R2853" i="3"/>
  <c r="R2852" i="3"/>
  <c r="R2851" i="3"/>
  <c r="R2850" i="3"/>
  <c r="R2849" i="3"/>
  <c r="R2848" i="3"/>
  <c r="R2847" i="3"/>
  <c r="R2846" i="3"/>
  <c r="R2845" i="3"/>
  <c r="R2844" i="3"/>
  <c r="R2843" i="3"/>
  <c r="R2842" i="3"/>
  <c r="R2841" i="3"/>
  <c r="R2840" i="3"/>
  <c r="R2839" i="3"/>
  <c r="R2838" i="3"/>
  <c r="R2837" i="3"/>
  <c r="R2836" i="3"/>
  <c r="R2835" i="3"/>
  <c r="R2834" i="3"/>
  <c r="R2833" i="3"/>
  <c r="R2832" i="3"/>
  <c r="R2831" i="3"/>
  <c r="R2830" i="3"/>
  <c r="R2829" i="3"/>
  <c r="R2828" i="3"/>
  <c r="R2827" i="3"/>
  <c r="R2826" i="3"/>
  <c r="R2825" i="3"/>
  <c r="R2824" i="3"/>
  <c r="R2823" i="3"/>
  <c r="R2822" i="3"/>
  <c r="R2821" i="3"/>
  <c r="R2820" i="3"/>
  <c r="R2819" i="3"/>
  <c r="R2818" i="3"/>
  <c r="R2817" i="3"/>
  <c r="R2816" i="3"/>
  <c r="R2815" i="3"/>
  <c r="R2814" i="3"/>
  <c r="R2813" i="3"/>
  <c r="R2812" i="3"/>
  <c r="R2811" i="3"/>
  <c r="R2810" i="3"/>
  <c r="R2809" i="3"/>
  <c r="R2808" i="3"/>
  <c r="R2807" i="3"/>
  <c r="R2806" i="3"/>
  <c r="R2805" i="3"/>
  <c r="R2804" i="3"/>
  <c r="R2803" i="3"/>
  <c r="R2802" i="3"/>
  <c r="R2801" i="3"/>
  <c r="R2800" i="3"/>
  <c r="R2799" i="3"/>
  <c r="R2798" i="3"/>
  <c r="R2797" i="3"/>
  <c r="R2796" i="3"/>
  <c r="R2795" i="3"/>
  <c r="R2794" i="3"/>
  <c r="R2793" i="3"/>
  <c r="R2792" i="3"/>
  <c r="R2791" i="3"/>
  <c r="R2790" i="3"/>
  <c r="R2789" i="3"/>
  <c r="R2788" i="3"/>
  <c r="R2787" i="3"/>
  <c r="R2786" i="3"/>
  <c r="R2785" i="3"/>
  <c r="R2784" i="3"/>
  <c r="R2783" i="3"/>
  <c r="R2782" i="3"/>
  <c r="R2781" i="3"/>
  <c r="R2780" i="3"/>
  <c r="R2779" i="3"/>
  <c r="R2778" i="3"/>
  <c r="R2777" i="3"/>
  <c r="R2776" i="3"/>
  <c r="R2775" i="3"/>
  <c r="R2774" i="3"/>
  <c r="R2773" i="3"/>
  <c r="R2772" i="3"/>
  <c r="R2771" i="3"/>
  <c r="R2770" i="3"/>
  <c r="R2769" i="3"/>
  <c r="R2768" i="3"/>
  <c r="R2767" i="3"/>
  <c r="R2766" i="3"/>
  <c r="R2765" i="3"/>
  <c r="R2764" i="3"/>
  <c r="R2763" i="3"/>
  <c r="R2762" i="3"/>
  <c r="R2761" i="3"/>
  <c r="R2760" i="3"/>
  <c r="R2759" i="3"/>
  <c r="R2758" i="3"/>
  <c r="R2757" i="3"/>
  <c r="R2756" i="3"/>
  <c r="R2755" i="3"/>
  <c r="R2754" i="3"/>
  <c r="R2753" i="3"/>
  <c r="R2752" i="3"/>
  <c r="R2751" i="3"/>
  <c r="R2750" i="3"/>
  <c r="R2749" i="3"/>
  <c r="R2748" i="3"/>
  <c r="R2747" i="3"/>
  <c r="R2746" i="3"/>
  <c r="R2745" i="3"/>
  <c r="R2744" i="3"/>
  <c r="R2743" i="3"/>
  <c r="R2742" i="3"/>
  <c r="R2741" i="3"/>
  <c r="R2740" i="3"/>
  <c r="R2739" i="3"/>
  <c r="R2738" i="3"/>
  <c r="R2737" i="3"/>
  <c r="R2736" i="3"/>
  <c r="R2735" i="3"/>
  <c r="R2734" i="3"/>
  <c r="R2733" i="3"/>
  <c r="R2732" i="3"/>
  <c r="R2731" i="3"/>
  <c r="R2730" i="3"/>
  <c r="R2729" i="3"/>
  <c r="R2728" i="3"/>
  <c r="R2727" i="3"/>
  <c r="R2726" i="3"/>
  <c r="R2725" i="3"/>
  <c r="R2724" i="3"/>
  <c r="R2723" i="3"/>
  <c r="R2722" i="3"/>
  <c r="R2721" i="3"/>
  <c r="R2720" i="3"/>
  <c r="R2719" i="3"/>
  <c r="R2718" i="3"/>
  <c r="R2717" i="3"/>
  <c r="R2716" i="3"/>
  <c r="R2715" i="3"/>
  <c r="R2714" i="3"/>
  <c r="R2713" i="3"/>
  <c r="R2712" i="3"/>
  <c r="R2711" i="3"/>
  <c r="R2710" i="3"/>
  <c r="R2709" i="3"/>
  <c r="R2708" i="3"/>
  <c r="R2707" i="3"/>
  <c r="R2706" i="3"/>
  <c r="R2705" i="3"/>
  <c r="R2704" i="3"/>
  <c r="R2703" i="3"/>
  <c r="R2702" i="3"/>
  <c r="R2701" i="3"/>
  <c r="R2700" i="3"/>
  <c r="R2699" i="3"/>
  <c r="R2698" i="3"/>
  <c r="R2697" i="3"/>
  <c r="R2696" i="3"/>
  <c r="R2695" i="3"/>
  <c r="R2694" i="3"/>
  <c r="R2693" i="3"/>
  <c r="R2692" i="3"/>
  <c r="R2691" i="3"/>
  <c r="R2690" i="3"/>
  <c r="R2689" i="3"/>
  <c r="R2688" i="3"/>
  <c r="R2687" i="3"/>
  <c r="R2686" i="3"/>
  <c r="R2685" i="3"/>
  <c r="R2684" i="3"/>
  <c r="R2683" i="3"/>
  <c r="R2682" i="3"/>
  <c r="R2681" i="3"/>
  <c r="R2680" i="3"/>
  <c r="R2679" i="3"/>
  <c r="R2678" i="3"/>
  <c r="R2677" i="3"/>
  <c r="R2676" i="3"/>
  <c r="R2675" i="3"/>
  <c r="R2674" i="3"/>
  <c r="R2673" i="3"/>
  <c r="R2672" i="3"/>
  <c r="R2671" i="3"/>
  <c r="R2670" i="3"/>
  <c r="R2669" i="3"/>
  <c r="R2668" i="3"/>
  <c r="R2667" i="3"/>
  <c r="R2666" i="3"/>
  <c r="R2665" i="3"/>
  <c r="R2664" i="3"/>
  <c r="R2663" i="3"/>
  <c r="R2662" i="3"/>
  <c r="R2661" i="3"/>
  <c r="R2660" i="3"/>
  <c r="R2659" i="3"/>
  <c r="R2658" i="3"/>
  <c r="R2657" i="3"/>
  <c r="R2656" i="3"/>
  <c r="R2655" i="3"/>
  <c r="R2654" i="3"/>
  <c r="R2653" i="3"/>
  <c r="R2652" i="3"/>
  <c r="R2651" i="3"/>
  <c r="R2650" i="3"/>
  <c r="R2649" i="3"/>
  <c r="R2648" i="3"/>
  <c r="R2647" i="3"/>
  <c r="R2646" i="3"/>
  <c r="R2645" i="3"/>
  <c r="R2644" i="3"/>
  <c r="R2643" i="3"/>
  <c r="R2642" i="3"/>
  <c r="R2641" i="3"/>
  <c r="R2640" i="3"/>
  <c r="R2639" i="3"/>
  <c r="R2638" i="3"/>
  <c r="R2637" i="3"/>
  <c r="R2636" i="3"/>
  <c r="R2635" i="3"/>
  <c r="R2634" i="3"/>
  <c r="R2633" i="3"/>
  <c r="R2632" i="3"/>
  <c r="R2631" i="3"/>
  <c r="R2630" i="3"/>
  <c r="R2629" i="3"/>
  <c r="R2628" i="3"/>
  <c r="R2627" i="3"/>
  <c r="R2626" i="3"/>
  <c r="R2625" i="3"/>
  <c r="R2624" i="3"/>
  <c r="R2623" i="3"/>
  <c r="R2622" i="3"/>
  <c r="R2621" i="3"/>
  <c r="R2620" i="3"/>
  <c r="R2619" i="3"/>
  <c r="R2618" i="3"/>
  <c r="R2617" i="3"/>
  <c r="R2616" i="3"/>
  <c r="R2615" i="3"/>
  <c r="R2614" i="3"/>
  <c r="R2613" i="3"/>
  <c r="R2612" i="3"/>
  <c r="R2611" i="3"/>
  <c r="R2610" i="3"/>
  <c r="R2609" i="3"/>
  <c r="R2608" i="3"/>
  <c r="R2607" i="3"/>
  <c r="R2606" i="3"/>
  <c r="R2605" i="3"/>
  <c r="R2604" i="3"/>
  <c r="R2603" i="3"/>
  <c r="R2602" i="3"/>
  <c r="R2601" i="3"/>
  <c r="R2600" i="3"/>
  <c r="R2599" i="3"/>
  <c r="R2598" i="3"/>
  <c r="R2597" i="3"/>
  <c r="R2596" i="3"/>
  <c r="R2595" i="3"/>
  <c r="R2594" i="3"/>
  <c r="R2593" i="3"/>
  <c r="R2592" i="3"/>
  <c r="R2591" i="3"/>
  <c r="R2590" i="3"/>
  <c r="R2589" i="3"/>
  <c r="R2588" i="3"/>
  <c r="R2587" i="3"/>
  <c r="R2586" i="3"/>
  <c r="R2585" i="3"/>
  <c r="R2584" i="3"/>
  <c r="R2583" i="3"/>
  <c r="R2582" i="3"/>
  <c r="R2581" i="3"/>
  <c r="R2580" i="3"/>
  <c r="R2579" i="3"/>
  <c r="R2578" i="3"/>
  <c r="R2577" i="3"/>
  <c r="R2576" i="3"/>
  <c r="R2575" i="3"/>
  <c r="R2574" i="3"/>
  <c r="R2573" i="3"/>
  <c r="R2572" i="3"/>
  <c r="R2571" i="3"/>
  <c r="R2570" i="3"/>
  <c r="R2569" i="3"/>
  <c r="R2568" i="3"/>
  <c r="R2567" i="3"/>
  <c r="R2566" i="3"/>
  <c r="R2565" i="3"/>
  <c r="R2564" i="3"/>
  <c r="R2563" i="3"/>
  <c r="R2562" i="3"/>
  <c r="R2561" i="3"/>
  <c r="R2560" i="3"/>
  <c r="R2559" i="3"/>
  <c r="R2558" i="3"/>
  <c r="R2557" i="3"/>
  <c r="R2556" i="3"/>
  <c r="R2555" i="3"/>
  <c r="R2554" i="3"/>
  <c r="R2553" i="3"/>
  <c r="R2552" i="3"/>
  <c r="R2551" i="3"/>
  <c r="R2550" i="3"/>
  <c r="R2549" i="3"/>
  <c r="R2548" i="3"/>
  <c r="R2547" i="3"/>
  <c r="R2546" i="3"/>
  <c r="R2545" i="3"/>
  <c r="R2544" i="3"/>
  <c r="R2543" i="3"/>
  <c r="R2542" i="3"/>
  <c r="R2541" i="3"/>
  <c r="R2540" i="3"/>
  <c r="R2539" i="3"/>
  <c r="R2538" i="3"/>
  <c r="R2537" i="3"/>
  <c r="R2536" i="3"/>
  <c r="R2535" i="3"/>
  <c r="R2534" i="3"/>
  <c r="R2533" i="3"/>
  <c r="R2532" i="3"/>
  <c r="R2531" i="3"/>
  <c r="R2530" i="3"/>
  <c r="R2529" i="3"/>
  <c r="R2528" i="3"/>
  <c r="R2527" i="3"/>
  <c r="R2526" i="3"/>
  <c r="R2525" i="3"/>
  <c r="R2524" i="3"/>
  <c r="R2523" i="3"/>
  <c r="R2522" i="3"/>
  <c r="R2521" i="3"/>
  <c r="R2520" i="3"/>
  <c r="R2519" i="3"/>
  <c r="R2518" i="3"/>
  <c r="R2517" i="3"/>
  <c r="R2516" i="3"/>
  <c r="R2515" i="3"/>
  <c r="R2514" i="3"/>
  <c r="R2513" i="3"/>
  <c r="R2512" i="3"/>
  <c r="R2511" i="3"/>
  <c r="R2510" i="3"/>
  <c r="R2509" i="3"/>
  <c r="R2508" i="3"/>
  <c r="R2507" i="3"/>
  <c r="R2506" i="3"/>
  <c r="R2505" i="3"/>
  <c r="R2504" i="3"/>
  <c r="R2503" i="3"/>
  <c r="R2502" i="3"/>
  <c r="R2501" i="3"/>
  <c r="R2500" i="3"/>
  <c r="R2499" i="3"/>
  <c r="R2498" i="3"/>
  <c r="R2497" i="3"/>
  <c r="R2496" i="3"/>
  <c r="R2495" i="3"/>
  <c r="R2494" i="3"/>
  <c r="R2493" i="3"/>
  <c r="R2492" i="3"/>
  <c r="R2491" i="3"/>
  <c r="R2490" i="3"/>
  <c r="R2489" i="3"/>
  <c r="R2488" i="3"/>
  <c r="R2487" i="3"/>
  <c r="R2486" i="3"/>
  <c r="R2485" i="3"/>
  <c r="R2484" i="3"/>
  <c r="R2483" i="3"/>
  <c r="R2482" i="3"/>
  <c r="R2481" i="3"/>
  <c r="R2480" i="3"/>
  <c r="R2479" i="3"/>
  <c r="R2478" i="3"/>
  <c r="R2477" i="3"/>
  <c r="R2476" i="3"/>
  <c r="R2475" i="3"/>
  <c r="R2474" i="3"/>
  <c r="R2473" i="3"/>
  <c r="R2472" i="3"/>
  <c r="R2471" i="3"/>
  <c r="R2470" i="3"/>
  <c r="R2469" i="3"/>
  <c r="R2468" i="3"/>
  <c r="R2467" i="3"/>
  <c r="R2466" i="3"/>
  <c r="R2465" i="3"/>
  <c r="R2464" i="3"/>
  <c r="R2463" i="3"/>
  <c r="R2462" i="3"/>
  <c r="R2461" i="3"/>
  <c r="R2460" i="3"/>
  <c r="R2459" i="3"/>
  <c r="R2458" i="3"/>
  <c r="R2457" i="3"/>
  <c r="R2456" i="3"/>
  <c r="R2455" i="3"/>
  <c r="R2454" i="3"/>
  <c r="R2453" i="3"/>
  <c r="R2452" i="3"/>
  <c r="R2451" i="3"/>
  <c r="R2450" i="3"/>
  <c r="R2449" i="3"/>
  <c r="R2448" i="3"/>
  <c r="R2447" i="3"/>
  <c r="R2446" i="3"/>
  <c r="R2445" i="3"/>
  <c r="R2444" i="3"/>
  <c r="R2443" i="3"/>
  <c r="R2442" i="3"/>
  <c r="R2441" i="3"/>
  <c r="R2440" i="3"/>
  <c r="R2439" i="3"/>
  <c r="R2438" i="3"/>
  <c r="R2437" i="3"/>
  <c r="R2436" i="3"/>
  <c r="R2435" i="3"/>
  <c r="R2434" i="3"/>
  <c r="R2433" i="3"/>
  <c r="R2432" i="3"/>
  <c r="R2431" i="3"/>
  <c r="R2430" i="3"/>
  <c r="R2429" i="3"/>
  <c r="R2428" i="3"/>
  <c r="R2427" i="3"/>
  <c r="R2426" i="3"/>
  <c r="R2425" i="3"/>
  <c r="R2424" i="3"/>
  <c r="R2423" i="3"/>
  <c r="R2422" i="3"/>
  <c r="R2421" i="3"/>
  <c r="R2420" i="3"/>
  <c r="R2419" i="3"/>
  <c r="R2418" i="3"/>
  <c r="R2417" i="3"/>
  <c r="R2416" i="3"/>
  <c r="R2415" i="3"/>
  <c r="R2414" i="3"/>
  <c r="R2413" i="3"/>
  <c r="R2412" i="3"/>
  <c r="R2411" i="3"/>
  <c r="R2410" i="3"/>
  <c r="R2409" i="3"/>
  <c r="R2408" i="3"/>
  <c r="R2407" i="3"/>
  <c r="R2406" i="3"/>
  <c r="R2405" i="3"/>
  <c r="R2404" i="3"/>
  <c r="R2403" i="3"/>
  <c r="R2402" i="3"/>
  <c r="R2401" i="3"/>
  <c r="R2400" i="3"/>
  <c r="R2399" i="3"/>
  <c r="R2398" i="3"/>
  <c r="R2397" i="3"/>
  <c r="R2396" i="3"/>
  <c r="R2395" i="3"/>
  <c r="R2394" i="3"/>
  <c r="R2393" i="3"/>
  <c r="R2392" i="3"/>
  <c r="R2391" i="3"/>
  <c r="R2390" i="3"/>
  <c r="R2389" i="3"/>
  <c r="R2388" i="3"/>
  <c r="R2387" i="3"/>
  <c r="R2386" i="3"/>
  <c r="R2385" i="3"/>
  <c r="R2384" i="3"/>
  <c r="R2383" i="3"/>
  <c r="R2382" i="3"/>
  <c r="R2381" i="3"/>
  <c r="R2380" i="3"/>
  <c r="R2379" i="3"/>
  <c r="R2378" i="3"/>
  <c r="R2377" i="3"/>
  <c r="R2376" i="3"/>
  <c r="R2375" i="3"/>
  <c r="R2374" i="3"/>
  <c r="R2373" i="3"/>
  <c r="R2372" i="3"/>
  <c r="R2371" i="3"/>
  <c r="R2370" i="3"/>
  <c r="R2369" i="3"/>
  <c r="R2368" i="3"/>
  <c r="R2367" i="3"/>
  <c r="R2366" i="3"/>
  <c r="R2365" i="3"/>
  <c r="R2364" i="3"/>
  <c r="R2363" i="3"/>
  <c r="R2362" i="3"/>
  <c r="R2361" i="3"/>
  <c r="R2360" i="3"/>
  <c r="R2359" i="3"/>
  <c r="R2358" i="3"/>
  <c r="R2357" i="3"/>
  <c r="R2356" i="3"/>
  <c r="R2355" i="3"/>
  <c r="R2354" i="3"/>
  <c r="R2353" i="3"/>
  <c r="R2352" i="3"/>
  <c r="R2351" i="3"/>
  <c r="R2350" i="3"/>
  <c r="R2349" i="3"/>
  <c r="R2348" i="3"/>
  <c r="R2347" i="3"/>
  <c r="R2346" i="3"/>
  <c r="R2345" i="3"/>
  <c r="R2344" i="3"/>
  <c r="R2343" i="3"/>
  <c r="R2342" i="3"/>
  <c r="R2341" i="3"/>
  <c r="R2340" i="3"/>
  <c r="R2339" i="3"/>
  <c r="R2338" i="3"/>
  <c r="R2337" i="3"/>
  <c r="R2336" i="3"/>
  <c r="R2335" i="3"/>
  <c r="R2334" i="3"/>
  <c r="R2333" i="3"/>
  <c r="R2332" i="3"/>
  <c r="R2331" i="3"/>
  <c r="R2330" i="3"/>
  <c r="R2329" i="3"/>
  <c r="R2328" i="3"/>
  <c r="R2327" i="3"/>
  <c r="R2326" i="3"/>
  <c r="R2325" i="3"/>
  <c r="R2324" i="3"/>
  <c r="R2323" i="3"/>
  <c r="R2322" i="3"/>
  <c r="R2321" i="3"/>
  <c r="R2320" i="3"/>
  <c r="R2319" i="3"/>
  <c r="R2318" i="3"/>
  <c r="R2317" i="3"/>
  <c r="R2316" i="3"/>
  <c r="R2315" i="3"/>
  <c r="R2314" i="3"/>
  <c r="R2313" i="3"/>
  <c r="R2312" i="3"/>
  <c r="R2311" i="3"/>
  <c r="R2310" i="3"/>
  <c r="R2309" i="3"/>
  <c r="R2308" i="3"/>
  <c r="R2307" i="3"/>
  <c r="R2306" i="3"/>
  <c r="R2305" i="3"/>
  <c r="R2304" i="3"/>
  <c r="R2303" i="3"/>
  <c r="R2302" i="3"/>
  <c r="R2301" i="3"/>
  <c r="R2300" i="3"/>
  <c r="R2299" i="3"/>
  <c r="R2298" i="3"/>
  <c r="R2297" i="3"/>
  <c r="R2296" i="3"/>
  <c r="R2295" i="3"/>
  <c r="R2294" i="3"/>
  <c r="R2293" i="3"/>
  <c r="R2292" i="3"/>
  <c r="R2291" i="3"/>
  <c r="R2290" i="3"/>
  <c r="R2289" i="3"/>
  <c r="R2288" i="3"/>
  <c r="R2287" i="3"/>
  <c r="R2286" i="3"/>
  <c r="R2285" i="3"/>
  <c r="R2284" i="3"/>
  <c r="R2283" i="3"/>
  <c r="R2282" i="3"/>
  <c r="R2281" i="3"/>
  <c r="R2280" i="3"/>
  <c r="R2279" i="3"/>
  <c r="R2278" i="3"/>
  <c r="R2277" i="3"/>
  <c r="R2276" i="3"/>
  <c r="R2275" i="3"/>
  <c r="R2274" i="3"/>
  <c r="R2273" i="3"/>
  <c r="R2272" i="3"/>
  <c r="R2271" i="3"/>
  <c r="R2270" i="3"/>
  <c r="R2269" i="3"/>
  <c r="R2268" i="3"/>
  <c r="R2267" i="3"/>
  <c r="R2266" i="3"/>
  <c r="R2265" i="3"/>
  <c r="R2264" i="3"/>
  <c r="R2263" i="3"/>
  <c r="R2262" i="3"/>
  <c r="R2261" i="3"/>
  <c r="R2260" i="3"/>
  <c r="R2259" i="3"/>
  <c r="R2258" i="3"/>
  <c r="R2257" i="3"/>
  <c r="R2256" i="3"/>
  <c r="R2255" i="3"/>
  <c r="R2254" i="3"/>
  <c r="R2253" i="3"/>
  <c r="R2252" i="3"/>
  <c r="R2251" i="3"/>
  <c r="R2250" i="3"/>
  <c r="R2249" i="3"/>
  <c r="R2248" i="3"/>
  <c r="R2247" i="3"/>
  <c r="R2246" i="3"/>
  <c r="R2245" i="3"/>
  <c r="R2244" i="3"/>
  <c r="R2243" i="3"/>
  <c r="R2242" i="3"/>
  <c r="R2241" i="3"/>
  <c r="R2240" i="3"/>
  <c r="R2239" i="3"/>
  <c r="R2238" i="3"/>
  <c r="R2237" i="3"/>
  <c r="R2236" i="3"/>
  <c r="R2235" i="3"/>
  <c r="R2234" i="3"/>
  <c r="R2233" i="3"/>
  <c r="R2232" i="3"/>
  <c r="R2231" i="3"/>
  <c r="R2230" i="3"/>
  <c r="R2229" i="3"/>
  <c r="R2228" i="3"/>
  <c r="R2227" i="3"/>
  <c r="R2226" i="3"/>
  <c r="R2225" i="3"/>
  <c r="R2224" i="3"/>
  <c r="R2223" i="3"/>
  <c r="R2222" i="3"/>
  <c r="R2221" i="3"/>
  <c r="R2220" i="3"/>
  <c r="R2219" i="3"/>
  <c r="R2218" i="3"/>
  <c r="R2217" i="3"/>
  <c r="R2216" i="3"/>
  <c r="R2215" i="3"/>
  <c r="R2214" i="3"/>
  <c r="R2213" i="3"/>
  <c r="R2212" i="3"/>
  <c r="R2211" i="3"/>
  <c r="R2210" i="3"/>
  <c r="R2209" i="3"/>
  <c r="R2208" i="3"/>
  <c r="R2207" i="3"/>
  <c r="R2206" i="3"/>
  <c r="R2205" i="3"/>
  <c r="R2204" i="3"/>
  <c r="R2203" i="3"/>
  <c r="R2202" i="3"/>
  <c r="R2201" i="3"/>
  <c r="R2200" i="3"/>
  <c r="R2199" i="3"/>
  <c r="R2198" i="3"/>
  <c r="R2197" i="3"/>
  <c r="R2196" i="3"/>
  <c r="R2195" i="3"/>
  <c r="R2194" i="3"/>
  <c r="R2193" i="3"/>
  <c r="R2192" i="3"/>
  <c r="R2191" i="3"/>
  <c r="R2190" i="3"/>
  <c r="R2189" i="3"/>
  <c r="R2188" i="3"/>
  <c r="R2187" i="3"/>
  <c r="R2186" i="3"/>
  <c r="R2185" i="3"/>
  <c r="R2184" i="3"/>
  <c r="R2183" i="3"/>
  <c r="R2182" i="3"/>
  <c r="R2181" i="3"/>
  <c r="R2180" i="3"/>
  <c r="R2179" i="3"/>
  <c r="R2178" i="3"/>
  <c r="R2177" i="3"/>
  <c r="R2176" i="3"/>
  <c r="R2175" i="3"/>
  <c r="R2174" i="3"/>
  <c r="R2173" i="3"/>
  <c r="R2172" i="3"/>
  <c r="R2171" i="3"/>
  <c r="R2170" i="3"/>
  <c r="R2169" i="3"/>
  <c r="R2168" i="3"/>
  <c r="R2167" i="3"/>
  <c r="R2166" i="3"/>
  <c r="R2165" i="3"/>
  <c r="R2164" i="3"/>
  <c r="R2163" i="3"/>
  <c r="R2162" i="3"/>
  <c r="R2161" i="3"/>
  <c r="R2160" i="3"/>
  <c r="R2159" i="3"/>
  <c r="R2158" i="3"/>
  <c r="R2157" i="3"/>
  <c r="R2156" i="3"/>
  <c r="R2155" i="3"/>
  <c r="R2154" i="3"/>
  <c r="R2153" i="3"/>
  <c r="R2152" i="3"/>
  <c r="R2151" i="3"/>
  <c r="R2150" i="3"/>
  <c r="R2149" i="3"/>
  <c r="R2148" i="3"/>
  <c r="R2147" i="3"/>
  <c r="R2146" i="3"/>
  <c r="R2145" i="3"/>
  <c r="R2144" i="3"/>
  <c r="R2143" i="3"/>
  <c r="R2142" i="3"/>
  <c r="R2141" i="3"/>
  <c r="R2140" i="3"/>
  <c r="R2139" i="3"/>
  <c r="R2138" i="3"/>
  <c r="R2137" i="3"/>
  <c r="R2136" i="3"/>
  <c r="R2135" i="3"/>
  <c r="R2134" i="3"/>
  <c r="R2133" i="3"/>
  <c r="R2132" i="3"/>
  <c r="R2131" i="3"/>
  <c r="R2130" i="3"/>
  <c r="R2129" i="3"/>
  <c r="R2128" i="3"/>
  <c r="R2127" i="3"/>
  <c r="R2126" i="3"/>
  <c r="R2125" i="3"/>
  <c r="R2124" i="3"/>
  <c r="R2123" i="3"/>
  <c r="R2122" i="3"/>
  <c r="R2121" i="3"/>
  <c r="R2120" i="3"/>
  <c r="R2119" i="3"/>
  <c r="R2118" i="3"/>
  <c r="R2117" i="3"/>
  <c r="R2116" i="3"/>
  <c r="R2115" i="3"/>
  <c r="R2114" i="3"/>
  <c r="R2113" i="3"/>
  <c r="R2112" i="3"/>
  <c r="R2111" i="3"/>
  <c r="R2110" i="3"/>
  <c r="R2109" i="3"/>
  <c r="R2108" i="3"/>
  <c r="R2107" i="3"/>
  <c r="R2106" i="3"/>
  <c r="R2105" i="3"/>
  <c r="R2104" i="3"/>
  <c r="R2103" i="3"/>
  <c r="R2102" i="3"/>
  <c r="R2101" i="3"/>
  <c r="R2100" i="3"/>
  <c r="R2099" i="3"/>
  <c r="R2098" i="3"/>
  <c r="R2097" i="3"/>
  <c r="R2096" i="3"/>
  <c r="R2095" i="3"/>
  <c r="R2094" i="3"/>
  <c r="R2093" i="3"/>
  <c r="R2092" i="3"/>
  <c r="R2091" i="3"/>
  <c r="R2090" i="3"/>
  <c r="R2089" i="3"/>
  <c r="R2088" i="3"/>
  <c r="R2087" i="3"/>
  <c r="R2086" i="3"/>
  <c r="R2085" i="3"/>
  <c r="R2084" i="3"/>
  <c r="R2083" i="3"/>
  <c r="R2082" i="3"/>
  <c r="R2081" i="3"/>
  <c r="R2080" i="3"/>
  <c r="R2079" i="3"/>
  <c r="R2078" i="3"/>
  <c r="R2077" i="3"/>
  <c r="R2076" i="3"/>
  <c r="R2075" i="3"/>
  <c r="R2074" i="3"/>
  <c r="R2073" i="3"/>
  <c r="R2072" i="3"/>
  <c r="R2071" i="3"/>
  <c r="R2070" i="3"/>
  <c r="R2069" i="3"/>
  <c r="R2068" i="3"/>
  <c r="R2067" i="3"/>
  <c r="R2066" i="3"/>
  <c r="R2065" i="3"/>
  <c r="R2064" i="3"/>
  <c r="R2063" i="3"/>
  <c r="R2062" i="3"/>
  <c r="R2061" i="3"/>
  <c r="R2060" i="3"/>
  <c r="R2059" i="3"/>
  <c r="R2058" i="3"/>
  <c r="R2057" i="3"/>
  <c r="R2056" i="3"/>
  <c r="R2055" i="3"/>
  <c r="R2054" i="3"/>
  <c r="R2053" i="3"/>
  <c r="R2052" i="3"/>
  <c r="R2051" i="3"/>
  <c r="R2050" i="3"/>
  <c r="R2049" i="3"/>
  <c r="R2048" i="3"/>
  <c r="R2047" i="3"/>
  <c r="R2046" i="3"/>
  <c r="R2045" i="3"/>
  <c r="R2044" i="3"/>
  <c r="R2043" i="3"/>
  <c r="R2042" i="3"/>
  <c r="R2041" i="3"/>
  <c r="R2040" i="3"/>
  <c r="R2039" i="3"/>
  <c r="R2038" i="3"/>
  <c r="R2037" i="3"/>
  <c r="R2036" i="3"/>
  <c r="R2035" i="3"/>
  <c r="R2034" i="3"/>
  <c r="R2033" i="3"/>
  <c r="R2032" i="3"/>
  <c r="R2031" i="3"/>
  <c r="R2030" i="3"/>
  <c r="R2029" i="3"/>
  <c r="R2028" i="3"/>
  <c r="R2027" i="3"/>
  <c r="R2026" i="3"/>
  <c r="R2025" i="3"/>
  <c r="R2024" i="3"/>
  <c r="R2023" i="3"/>
  <c r="R2022" i="3"/>
  <c r="R2021" i="3"/>
  <c r="R2020" i="3"/>
  <c r="R2019" i="3"/>
  <c r="R2018" i="3"/>
  <c r="R2017" i="3"/>
  <c r="R2016" i="3"/>
  <c r="R2015" i="3"/>
  <c r="R2014" i="3"/>
  <c r="R2013" i="3"/>
  <c r="R2012" i="3"/>
  <c r="R2011" i="3"/>
  <c r="R2010" i="3"/>
  <c r="R2009" i="3"/>
  <c r="R2008" i="3"/>
  <c r="R2007" i="3"/>
  <c r="R2006" i="3"/>
  <c r="R2005" i="3"/>
  <c r="R2004" i="3"/>
  <c r="R2003" i="3"/>
  <c r="R2002" i="3"/>
  <c r="R2001" i="3"/>
  <c r="R2000" i="3"/>
  <c r="R1999" i="3"/>
  <c r="R1998" i="3"/>
  <c r="R1997" i="3"/>
  <c r="R1996" i="3"/>
  <c r="R1995" i="3"/>
  <c r="R1994" i="3"/>
  <c r="R1993" i="3"/>
  <c r="R1992" i="3"/>
  <c r="R1991" i="3"/>
  <c r="R1990" i="3"/>
  <c r="R1989" i="3"/>
  <c r="R1988" i="3"/>
  <c r="R1987" i="3"/>
  <c r="R1986" i="3"/>
  <c r="R1985" i="3"/>
  <c r="R1984" i="3"/>
  <c r="R1983" i="3"/>
  <c r="R1982" i="3"/>
  <c r="R1981" i="3"/>
  <c r="R1980" i="3"/>
  <c r="R1979" i="3"/>
  <c r="R1978" i="3"/>
  <c r="R1977" i="3"/>
  <c r="R1976" i="3"/>
  <c r="R1975" i="3"/>
  <c r="R1974" i="3"/>
  <c r="R1973" i="3"/>
  <c r="R1972" i="3"/>
  <c r="R1971" i="3"/>
  <c r="R1970" i="3"/>
  <c r="R1969" i="3"/>
  <c r="R1968" i="3"/>
  <c r="R1967" i="3"/>
  <c r="R1966" i="3"/>
  <c r="R1965" i="3"/>
  <c r="R1964" i="3"/>
  <c r="R1963" i="3"/>
  <c r="R1962" i="3"/>
  <c r="R1961" i="3"/>
  <c r="R1960" i="3"/>
  <c r="R1959" i="3"/>
  <c r="R1958" i="3"/>
  <c r="R1957" i="3"/>
  <c r="R1956" i="3"/>
  <c r="R1955" i="3"/>
  <c r="R1954" i="3"/>
  <c r="R1953" i="3"/>
  <c r="R1952" i="3"/>
  <c r="R1951" i="3"/>
  <c r="R1950" i="3"/>
  <c r="R1949" i="3"/>
  <c r="R1948" i="3"/>
  <c r="R1947" i="3"/>
  <c r="R1946" i="3"/>
  <c r="R1945" i="3"/>
  <c r="R1944" i="3"/>
  <c r="R1943" i="3"/>
  <c r="R1942" i="3"/>
  <c r="R1941" i="3"/>
  <c r="R1940" i="3"/>
  <c r="R1939" i="3"/>
  <c r="R1938" i="3"/>
  <c r="R1937" i="3"/>
  <c r="R1936" i="3"/>
  <c r="R1935" i="3"/>
  <c r="R1934" i="3"/>
  <c r="R1933" i="3"/>
  <c r="R1932" i="3"/>
  <c r="R1931" i="3"/>
  <c r="R1930" i="3"/>
  <c r="R1929" i="3"/>
  <c r="R1928" i="3"/>
  <c r="R1927" i="3"/>
  <c r="R1926" i="3"/>
  <c r="R1925" i="3"/>
  <c r="R1924" i="3"/>
  <c r="R1923" i="3"/>
  <c r="R1922" i="3"/>
  <c r="R1921" i="3"/>
  <c r="R1920" i="3"/>
  <c r="R1919" i="3"/>
  <c r="R1918" i="3"/>
  <c r="R1917" i="3"/>
  <c r="R1916" i="3"/>
  <c r="R1915" i="3"/>
  <c r="R1914" i="3"/>
  <c r="R1913" i="3"/>
  <c r="R1912" i="3"/>
  <c r="R1911" i="3"/>
  <c r="R1910" i="3"/>
  <c r="R1909" i="3"/>
  <c r="R1908" i="3"/>
  <c r="R1907" i="3"/>
  <c r="R1906" i="3"/>
  <c r="R1905" i="3"/>
  <c r="R1904" i="3"/>
  <c r="R1903" i="3"/>
  <c r="R1902" i="3"/>
  <c r="R1901" i="3"/>
  <c r="R1900" i="3"/>
  <c r="R1899" i="3"/>
  <c r="R1898" i="3"/>
  <c r="R1897" i="3"/>
  <c r="R1896" i="3"/>
  <c r="R1895" i="3"/>
  <c r="R1894" i="3"/>
  <c r="R1893" i="3"/>
  <c r="R1892" i="3"/>
  <c r="R1891" i="3"/>
  <c r="R1890" i="3"/>
  <c r="R1889" i="3"/>
  <c r="R1888" i="3"/>
  <c r="R1887" i="3"/>
  <c r="R1886" i="3"/>
  <c r="R1885" i="3"/>
  <c r="R1884" i="3"/>
  <c r="R1883" i="3"/>
  <c r="R1882" i="3"/>
  <c r="R1881" i="3"/>
  <c r="R1880" i="3"/>
  <c r="R1879" i="3"/>
  <c r="R1878" i="3"/>
  <c r="R1877" i="3"/>
  <c r="R1876" i="3"/>
  <c r="R1875" i="3"/>
  <c r="R1874" i="3"/>
  <c r="R1873" i="3"/>
  <c r="R1872" i="3"/>
  <c r="R1871" i="3"/>
  <c r="R1870" i="3"/>
  <c r="R1869" i="3"/>
  <c r="R1868" i="3"/>
  <c r="R1867" i="3"/>
  <c r="R1866" i="3"/>
  <c r="R1865" i="3"/>
  <c r="R1864" i="3"/>
  <c r="R1863" i="3"/>
  <c r="R1862" i="3"/>
  <c r="R1861" i="3"/>
  <c r="R1860" i="3"/>
  <c r="R1859" i="3"/>
  <c r="R1858" i="3"/>
  <c r="R1857" i="3"/>
  <c r="R1856" i="3"/>
  <c r="R1855" i="3"/>
  <c r="R1854" i="3"/>
  <c r="R1853" i="3"/>
  <c r="R1852" i="3"/>
  <c r="R1851" i="3"/>
  <c r="R1850" i="3"/>
  <c r="R1849" i="3"/>
  <c r="R1848" i="3"/>
  <c r="R1847" i="3"/>
  <c r="R1846" i="3"/>
  <c r="R1845" i="3"/>
  <c r="R1844" i="3"/>
  <c r="R1843" i="3"/>
  <c r="R1842" i="3"/>
  <c r="R1841" i="3"/>
  <c r="R1840" i="3"/>
  <c r="R1839" i="3"/>
  <c r="R1838" i="3"/>
  <c r="R1837" i="3"/>
  <c r="R1836" i="3"/>
  <c r="R1835" i="3"/>
  <c r="R1834" i="3"/>
  <c r="R1833" i="3"/>
  <c r="R1832" i="3"/>
  <c r="R1831" i="3"/>
  <c r="R1830" i="3"/>
  <c r="R1829" i="3"/>
  <c r="R1828" i="3"/>
  <c r="R1827" i="3"/>
  <c r="R1826" i="3"/>
  <c r="R1825" i="3"/>
  <c r="R1824" i="3"/>
  <c r="R1823" i="3"/>
  <c r="R1822" i="3"/>
  <c r="R1821" i="3"/>
  <c r="R1820" i="3"/>
  <c r="R1819" i="3"/>
  <c r="R1818" i="3"/>
  <c r="R1817" i="3"/>
  <c r="R1816" i="3"/>
  <c r="R1815" i="3"/>
  <c r="R1814" i="3"/>
  <c r="R1813" i="3"/>
  <c r="R1812" i="3"/>
  <c r="R1811" i="3"/>
  <c r="R1810" i="3"/>
  <c r="R1809" i="3"/>
  <c r="R1808" i="3"/>
  <c r="R1807" i="3"/>
  <c r="R1806" i="3"/>
  <c r="R1805" i="3"/>
  <c r="R1804" i="3"/>
  <c r="R1803" i="3"/>
  <c r="R1802" i="3"/>
  <c r="R1801" i="3"/>
  <c r="R1800" i="3"/>
  <c r="R1799" i="3"/>
  <c r="R1798" i="3"/>
  <c r="R1797" i="3"/>
  <c r="R1796" i="3"/>
  <c r="R1795" i="3"/>
  <c r="R1794" i="3"/>
  <c r="R1793" i="3"/>
  <c r="R1792" i="3"/>
  <c r="R1791" i="3"/>
  <c r="R1790" i="3"/>
  <c r="R1789" i="3"/>
  <c r="R1788" i="3"/>
  <c r="R1787" i="3"/>
  <c r="R1786" i="3"/>
  <c r="R1785" i="3"/>
  <c r="R1784" i="3"/>
  <c r="R1783" i="3"/>
  <c r="R1782" i="3"/>
  <c r="R1781" i="3"/>
  <c r="R1780" i="3"/>
  <c r="R1779" i="3"/>
  <c r="R1778" i="3"/>
  <c r="R1777" i="3"/>
  <c r="R1776" i="3"/>
  <c r="R1775" i="3"/>
  <c r="R1774" i="3"/>
  <c r="R1773" i="3"/>
  <c r="R1772" i="3"/>
  <c r="R1771" i="3"/>
  <c r="R1770" i="3"/>
  <c r="R1769" i="3"/>
  <c r="R1768" i="3"/>
  <c r="R1767" i="3"/>
  <c r="R1766" i="3"/>
  <c r="R1765" i="3"/>
  <c r="R1764" i="3"/>
  <c r="R1763" i="3"/>
  <c r="R1762" i="3"/>
  <c r="R1761" i="3"/>
  <c r="R1760" i="3"/>
  <c r="R1759" i="3"/>
  <c r="R1758" i="3"/>
  <c r="R1757" i="3"/>
  <c r="R1756" i="3"/>
  <c r="R1755" i="3"/>
  <c r="R1754" i="3"/>
  <c r="R1753" i="3"/>
  <c r="R1752" i="3"/>
  <c r="R1751" i="3"/>
  <c r="R1750" i="3"/>
  <c r="R1749" i="3"/>
  <c r="R1748" i="3"/>
  <c r="R1747" i="3"/>
  <c r="R1746" i="3"/>
  <c r="R1745" i="3"/>
  <c r="R1744" i="3"/>
  <c r="R1743" i="3"/>
  <c r="R1742" i="3"/>
  <c r="R1741" i="3"/>
  <c r="R1740" i="3"/>
  <c r="R1739" i="3"/>
  <c r="R1738" i="3"/>
  <c r="R1737" i="3"/>
  <c r="R1736" i="3"/>
  <c r="R1735" i="3"/>
  <c r="R1734" i="3"/>
  <c r="R1733" i="3"/>
  <c r="R1732" i="3"/>
  <c r="R1731" i="3"/>
  <c r="R1730" i="3"/>
  <c r="R1729" i="3"/>
  <c r="R1728" i="3"/>
  <c r="R1727" i="3"/>
  <c r="R1726" i="3"/>
  <c r="R1725" i="3"/>
  <c r="R1724" i="3"/>
  <c r="R1723" i="3"/>
  <c r="R1722" i="3"/>
  <c r="R1721" i="3"/>
  <c r="R1720" i="3"/>
  <c r="R1719" i="3"/>
  <c r="R1718" i="3"/>
  <c r="R1717" i="3"/>
  <c r="R1716" i="3"/>
  <c r="R1715" i="3"/>
  <c r="R1714" i="3"/>
  <c r="R1713" i="3"/>
  <c r="R1712" i="3"/>
  <c r="R1711" i="3"/>
  <c r="R1710" i="3"/>
  <c r="R1709" i="3"/>
  <c r="R1708" i="3"/>
  <c r="R1707" i="3"/>
  <c r="R1706" i="3"/>
  <c r="R1705" i="3"/>
  <c r="R1704" i="3"/>
  <c r="R1703" i="3"/>
  <c r="R1702" i="3"/>
  <c r="R1701" i="3"/>
  <c r="R1700" i="3"/>
  <c r="R1699" i="3"/>
  <c r="R1698" i="3"/>
  <c r="R1697" i="3"/>
  <c r="R1696" i="3"/>
  <c r="R1695" i="3"/>
  <c r="R1694" i="3"/>
  <c r="R1693" i="3"/>
  <c r="R1692" i="3"/>
  <c r="R1691" i="3"/>
  <c r="R1690" i="3"/>
  <c r="R1689" i="3"/>
  <c r="R1688" i="3"/>
  <c r="R1687" i="3"/>
  <c r="R1686" i="3"/>
  <c r="R1685" i="3"/>
  <c r="R1684" i="3"/>
  <c r="R1683" i="3"/>
  <c r="R1682" i="3"/>
  <c r="R1681" i="3"/>
  <c r="R1680" i="3"/>
  <c r="R1679" i="3"/>
  <c r="R1678" i="3"/>
  <c r="R1677" i="3"/>
  <c r="R1676" i="3"/>
  <c r="R1675" i="3"/>
  <c r="R1674" i="3"/>
  <c r="R1673" i="3"/>
  <c r="R1672" i="3"/>
  <c r="R1671" i="3"/>
  <c r="R1670" i="3"/>
  <c r="R1669" i="3"/>
  <c r="R1668" i="3"/>
  <c r="R1667" i="3"/>
  <c r="R1666" i="3"/>
  <c r="R1665" i="3"/>
  <c r="R1664" i="3"/>
  <c r="R1663" i="3"/>
  <c r="R1662" i="3"/>
  <c r="R1661" i="3"/>
  <c r="R1660" i="3"/>
  <c r="R1659" i="3"/>
  <c r="R1658" i="3"/>
  <c r="R1657" i="3"/>
  <c r="R1656" i="3"/>
  <c r="R1655" i="3"/>
  <c r="R1654" i="3"/>
  <c r="R1653" i="3"/>
  <c r="R1652" i="3"/>
  <c r="R1651" i="3"/>
  <c r="R1650" i="3"/>
  <c r="R1649" i="3"/>
  <c r="R1648" i="3"/>
  <c r="R1647" i="3"/>
  <c r="R1646" i="3"/>
  <c r="R1645" i="3"/>
  <c r="R1644" i="3"/>
  <c r="R1643" i="3"/>
  <c r="R1642" i="3"/>
  <c r="R1641" i="3"/>
  <c r="R1640" i="3"/>
  <c r="R1639" i="3"/>
  <c r="R1638" i="3"/>
  <c r="R1637" i="3"/>
  <c r="R1636" i="3"/>
  <c r="R1635" i="3"/>
  <c r="R1634" i="3"/>
  <c r="R1633" i="3"/>
  <c r="R1632" i="3"/>
  <c r="R1631" i="3"/>
  <c r="R1630" i="3"/>
  <c r="R1629" i="3"/>
  <c r="R1628" i="3"/>
  <c r="R1627" i="3"/>
  <c r="R1626" i="3"/>
  <c r="R1625" i="3"/>
  <c r="R1624" i="3"/>
  <c r="R1623" i="3"/>
  <c r="R1622" i="3"/>
  <c r="R1621" i="3"/>
  <c r="R1620" i="3"/>
  <c r="R1619" i="3"/>
  <c r="R1618" i="3"/>
  <c r="R1617" i="3"/>
  <c r="R1616" i="3"/>
  <c r="R1615" i="3"/>
  <c r="R1614" i="3"/>
  <c r="R1613" i="3"/>
  <c r="R1612" i="3"/>
  <c r="R1611" i="3"/>
  <c r="R1610" i="3"/>
  <c r="R1609" i="3"/>
  <c r="R1608" i="3"/>
  <c r="R1607" i="3"/>
  <c r="R1606" i="3"/>
  <c r="R1605" i="3"/>
  <c r="R1604" i="3"/>
  <c r="R1603" i="3"/>
  <c r="R1602" i="3"/>
  <c r="R1601" i="3"/>
  <c r="R1600" i="3"/>
  <c r="R1599" i="3"/>
  <c r="R1598" i="3"/>
  <c r="R1597" i="3"/>
  <c r="R1596" i="3"/>
  <c r="R1595" i="3"/>
  <c r="R1594" i="3"/>
  <c r="R1593" i="3"/>
  <c r="R1592" i="3"/>
  <c r="R1591" i="3"/>
  <c r="R1590" i="3"/>
  <c r="R1589" i="3"/>
  <c r="R1588" i="3"/>
  <c r="R1587" i="3"/>
  <c r="R1586" i="3"/>
  <c r="R1585" i="3"/>
  <c r="R1584" i="3"/>
  <c r="R1583" i="3"/>
  <c r="R1582" i="3"/>
  <c r="R1581" i="3"/>
  <c r="R1580" i="3"/>
  <c r="R1579" i="3"/>
  <c r="R1578" i="3"/>
  <c r="R1577" i="3"/>
  <c r="R1576" i="3"/>
  <c r="R1575" i="3"/>
  <c r="R1574" i="3"/>
  <c r="R1573" i="3"/>
  <c r="R1572" i="3"/>
  <c r="R1571" i="3"/>
  <c r="R1570" i="3"/>
  <c r="R1569" i="3"/>
  <c r="R1568" i="3"/>
  <c r="R1567" i="3"/>
  <c r="R1566" i="3"/>
  <c r="R1565" i="3"/>
  <c r="R1564" i="3"/>
  <c r="R1563" i="3"/>
  <c r="R1562" i="3"/>
  <c r="R1561" i="3"/>
  <c r="R1560" i="3"/>
  <c r="R1559" i="3"/>
  <c r="R1558" i="3"/>
  <c r="R1557" i="3"/>
  <c r="R1556" i="3"/>
  <c r="R1555" i="3"/>
  <c r="R1554" i="3"/>
  <c r="R1553" i="3"/>
  <c r="R1552" i="3"/>
  <c r="R1551" i="3"/>
  <c r="R1550" i="3"/>
  <c r="R1549" i="3"/>
  <c r="R1548" i="3"/>
  <c r="R1547" i="3"/>
  <c r="R1546" i="3"/>
  <c r="R1545" i="3"/>
  <c r="R1544" i="3"/>
  <c r="R1543" i="3"/>
  <c r="R1542" i="3"/>
  <c r="R1541" i="3"/>
  <c r="R1540" i="3"/>
  <c r="R1539" i="3"/>
  <c r="R1538" i="3"/>
  <c r="R1537" i="3"/>
  <c r="R1536" i="3"/>
  <c r="R1535" i="3"/>
  <c r="R1534" i="3"/>
  <c r="R1533" i="3"/>
  <c r="R1532" i="3"/>
  <c r="R1531" i="3"/>
  <c r="R1530" i="3"/>
  <c r="R1529" i="3"/>
  <c r="R1528" i="3"/>
  <c r="R1527" i="3"/>
  <c r="R1526" i="3"/>
  <c r="R1525" i="3"/>
  <c r="R1524" i="3"/>
  <c r="R1523" i="3"/>
  <c r="R1522" i="3"/>
  <c r="R1521" i="3"/>
  <c r="R1520" i="3"/>
  <c r="R1519" i="3"/>
  <c r="R1518" i="3"/>
  <c r="R1517" i="3"/>
  <c r="R1516" i="3"/>
  <c r="R1515" i="3"/>
  <c r="R1514" i="3"/>
  <c r="R1513" i="3"/>
  <c r="R1512" i="3"/>
  <c r="R1511" i="3"/>
  <c r="R1510" i="3"/>
  <c r="R1509" i="3"/>
  <c r="R1508" i="3"/>
  <c r="R1507" i="3"/>
  <c r="R1506" i="3"/>
  <c r="R1505" i="3"/>
  <c r="R1504" i="3"/>
  <c r="R1503" i="3"/>
  <c r="R1502" i="3"/>
  <c r="R1501" i="3"/>
  <c r="R1500" i="3"/>
  <c r="R1499" i="3"/>
  <c r="R1498" i="3"/>
  <c r="R1497" i="3"/>
  <c r="R1496" i="3"/>
  <c r="R1495" i="3"/>
  <c r="R1494" i="3"/>
  <c r="R1493" i="3"/>
  <c r="R1492" i="3"/>
  <c r="R1491" i="3"/>
  <c r="R1490" i="3"/>
  <c r="R1489" i="3"/>
  <c r="R1488" i="3"/>
  <c r="R1487" i="3"/>
  <c r="R1486" i="3"/>
  <c r="R1485" i="3"/>
  <c r="R1484" i="3"/>
  <c r="R1483" i="3"/>
  <c r="R1482" i="3"/>
  <c r="R1481" i="3"/>
  <c r="R1480" i="3"/>
  <c r="R1479" i="3"/>
  <c r="R1478" i="3"/>
  <c r="R1477" i="3"/>
  <c r="R1476" i="3"/>
  <c r="R1475" i="3"/>
  <c r="R1474" i="3"/>
  <c r="R1473" i="3"/>
  <c r="R1472" i="3"/>
  <c r="R1471" i="3"/>
  <c r="R1470" i="3"/>
  <c r="R1469" i="3"/>
  <c r="R1468" i="3"/>
  <c r="R1467" i="3"/>
  <c r="R1466" i="3"/>
  <c r="R1465" i="3"/>
  <c r="R1464" i="3"/>
  <c r="R1463" i="3"/>
  <c r="R1462" i="3"/>
  <c r="R1461" i="3"/>
  <c r="R1460" i="3"/>
  <c r="R1459" i="3"/>
  <c r="R1458" i="3"/>
  <c r="R1457" i="3"/>
  <c r="R1456" i="3"/>
  <c r="R1455" i="3"/>
  <c r="R1454" i="3"/>
  <c r="R1453" i="3"/>
  <c r="R1452" i="3"/>
  <c r="R1451" i="3"/>
  <c r="R1450" i="3"/>
  <c r="R1449" i="3"/>
  <c r="R1448" i="3"/>
  <c r="R1447" i="3"/>
  <c r="R1446" i="3"/>
  <c r="R1445" i="3"/>
  <c r="R1444" i="3"/>
  <c r="R1443" i="3"/>
  <c r="R1442" i="3"/>
  <c r="R1441" i="3"/>
  <c r="R1440" i="3"/>
  <c r="R1439" i="3"/>
  <c r="R1438" i="3"/>
  <c r="R1437" i="3"/>
  <c r="R1436" i="3"/>
  <c r="R1435" i="3"/>
  <c r="R1434" i="3"/>
  <c r="R1433" i="3"/>
  <c r="R1432" i="3"/>
  <c r="R1431" i="3"/>
  <c r="R1430" i="3"/>
  <c r="R1429" i="3"/>
  <c r="R1428" i="3"/>
  <c r="R1427" i="3"/>
  <c r="R1426" i="3"/>
  <c r="R1425" i="3"/>
  <c r="R1424" i="3"/>
  <c r="R1423" i="3"/>
  <c r="R1422" i="3"/>
  <c r="R1421" i="3"/>
  <c r="R1420" i="3"/>
  <c r="R1419" i="3"/>
  <c r="R1418" i="3"/>
  <c r="R1417" i="3"/>
  <c r="R1416" i="3"/>
  <c r="R1415" i="3"/>
  <c r="R1414" i="3"/>
  <c r="R1413" i="3"/>
  <c r="R1412" i="3"/>
  <c r="R1411" i="3"/>
  <c r="R1410" i="3"/>
  <c r="R1409" i="3"/>
  <c r="R1408" i="3"/>
  <c r="R1407" i="3"/>
  <c r="R1406" i="3"/>
  <c r="R1405" i="3"/>
  <c r="R1404" i="3"/>
  <c r="R1403" i="3"/>
  <c r="R1402" i="3"/>
  <c r="R1401" i="3"/>
  <c r="R1400" i="3"/>
  <c r="R1399" i="3"/>
  <c r="R1398" i="3"/>
  <c r="R1397" i="3"/>
  <c r="R1396" i="3"/>
  <c r="R1395" i="3"/>
  <c r="R1394" i="3"/>
  <c r="R1393" i="3"/>
  <c r="R1392" i="3"/>
  <c r="R1391" i="3"/>
  <c r="R1390" i="3"/>
  <c r="R1389" i="3"/>
  <c r="R1388" i="3"/>
  <c r="R1387" i="3"/>
  <c r="R1386" i="3"/>
  <c r="R1385" i="3"/>
  <c r="R1384" i="3"/>
  <c r="R1383" i="3"/>
  <c r="R1382" i="3"/>
  <c r="R1381" i="3"/>
  <c r="R1380" i="3"/>
  <c r="R1379" i="3"/>
  <c r="R1378" i="3"/>
  <c r="R1377" i="3"/>
  <c r="R1376" i="3"/>
  <c r="R1375" i="3"/>
  <c r="R1374" i="3"/>
  <c r="R1373" i="3"/>
  <c r="R1372" i="3"/>
  <c r="R1371" i="3"/>
  <c r="R1370" i="3"/>
  <c r="R1369" i="3"/>
  <c r="R1368" i="3"/>
  <c r="R1367" i="3"/>
  <c r="R1366" i="3"/>
  <c r="R1365" i="3"/>
  <c r="R1364" i="3"/>
  <c r="R1363" i="3"/>
  <c r="R1362" i="3"/>
  <c r="R1361" i="3"/>
  <c r="R1360" i="3"/>
  <c r="R1359" i="3"/>
  <c r="R1358" i="3"/>
  <c r="R1357" i="3"/>
  <c r="R1356" i="3"/>
  <c r="R1355" i="3"/>
  <c r="R1354" i="3"/>
  <c r="R1353" i="3"/>
  <c r="R1352" i="3"/>
  <c r="R1351" i="3"/>
  <c r="R1350" i="3"/>
  <c r="R1349" i="3"/>
  <c r="R1348" i="3"/>
  <c r="R1347" i="3"/>
  <c r="R1346" i="3"/>
  <c r="R1345" i="3"/>
  <c r="R1344" i="3"/>
  <c r="R1343" i="3"/>
  <c r="R1342" i="3"/>
  <c r="R1341" i="3"/>
  <c r="R1340" i="3"/>
  <c r="R1339" i="3"/>
  <c r="R1338" i="3"/>
  <c r="R1337" i="3"/>
  <c r="R1336" i="3"/>
  <c r="R1335" i="3"/>
  <c r="R1334" i="3"/>
  <c r="R1333" i="3"/>
  <c r="R1332" i="3"/>
  <c r="R1331" i="3"/>
  <c r="R1330" i="3"/>
  <c r="R1329" i="3"/>
  <c r="R1328" i="3"/>
  <c r="R1327" i="3"/>
  <c r="R1326" i="3"/>
  <c r="R1325" i="3"/>
  <c r="R1324" i="3"/>
  <c r="R1323" i="3"/>
  <c r="R1322" i="3"/>
  <c r="R1321" i="3"/>
  <c r="R1320" i="3"/>
  <c r="R1319" i="3"/>
  <c r="R1318" i="3"/>
  <c r="R1317" i="3"/>
  <c r="R1316" i="3"/>
  <c r="R1315" i="3"/>
  <c r="R1314" i="3"/>
  <c r="R1313" i="3"/>
  <c r="R1312" i="3"/>
  <c r="R1311" i="3"/>
  <c r="R1310" i="3"/>
  <c r="R1309" i="3"/>
  <c r="R1308" i="3"/>
  <c r="R1307" i="3"/>
  <c r="R1306" i="3"/>
  <c r="R1305" i="3"/>
  <c r="R1304" i="3"/>
  <c r="R1303" i="3"/>
  <c r="R1302" i="3"/>
  <c r="R1301" i="3"/>
  <c r="R1300" i="3"/>
  <c r="R1299" i="3"/>
  <c r="R1298" i="3"/>
  <c r="R1297" i="3"/>
  <c r="R1296" i="3"/>
  <c r="R1295" i="3"/>
  <c r="R1294" i="3"/>
  <c r="R1293" i="3"/>
  <c r="R1292" i="3"/>
  <c r="R1291" i="3"/>
  <c r="R1290" i="3"/>
  <c r="R1289" i="3"/>
  <c r="R1288" i="3"/>
  <c r="R1287" i="3"/>
  <c r="R1286" i="3"/>
  <c r="R1285" i="3"/>
  <c r="R1284" i="3"/>
  <c r="R1283" i="3"/>
  <c r="R1282" i="3"/>
  <c r="R1281" i="3"/>
  <c r="R1280" i="3"/>
  <c r="R1279" i="3"/>
  <c r="R1278" i="3"/>
  <c r="R1277" i="3"/>
  <c r="R1276" i="3"/>
  <c r="R1275" i="3"/>
  <c r="R1274" i="3"/>
  <c r="R1273" i="3"/>
  <c r="R1272" i="3"/>
  <c r="R1271" i="3"/>
  <c r="R1270" i="3"/>
  <c r="R1269" i="3"/>
  <c r="R1268" i="3"/>
  <c r="R1267" i="3"/>
  <c r="R1266" i="3"/>
  <c r="R1265" i="3"/>
  <c r="R1264" i="3"/>
  <c r="R1263" i="3"/>
  <c r="R1262" i="3"/>
  <c r="R1261" i="3"/>
  <c r="R1260" i="3"/>
  <c r="R1259" i="3"/>
  <c r="R1258" i="3"/>
  <c r="R1257" i="3"/>
  <c r="R1256" i="3"/>
  <c r="R1255" i="3"/>
  <c r="R1254" i="3"/>
  <c r="R1253" i="3"/>
  <c r="R1252" i="3"/>
  <c r="R1251" i="3"/>
  <c r="R1250" i="3"/>
  <c r="R1249" i="3"/>
  <c r="R1248" i="3"/>
  <c r="R1247" i="3"/>
  <c r="R1246" i="3"/>
  <c r="R1245" i="3"/>
  <c r="R1244" i="3"/>
  <c r="R1243" i="3"/>
  <c r="R1242" i="3"/>
  <c r="R1241" i="3"/>
  <c r="R1240" i="3"/>
  <c r="R1239" i="3"/>
  <c r="R1238" i="3"/>
  <c r="R1237" i="3"/>
  <c r="R1236" i="3"/>
  <c r="R1235" i="3"/>
  <c r="R1234" i="3"/>
  <c r="R1233" i="3"/>
  <c r="R1232" i="3"/>
  <c r="R1231" i="3"/>
  <c r="R1230" i="3"/>
  <c r="R1229" i="3"/>
  <c r="R1228" i="3"/>
  <c r="R1227" i="3"/>
  <c r="R1226" i="3"/>
  <c r="R1225" i="3"/>
  <c r="R1224" i="3"/>
  <c r="R1223" i="3"/>
  <c r="R1222" i="3"/>
  <c r="R1221" i="3"/>
  <c r="R1220" i="3"/>
  <c r="R1219" i="3"/>
  <c r="R1218" i="3"/>
  <c r="R1217" i="3"/>
  <c r="R1216" i="3"/>
  <c r="R1215" i="3"/>
  <c r="R1214" i="3"/>
  <c r="R1213" i="3"/>
  <c r="R1212" i="3"/>
  <c r="R1211" i="3"/>
  <c r="R1210" i="3"/>
  <c r="R1209" i="3"/>
  <c r="R1208" i="3"/>
  <c r="R1207" i="3"/>
  <c r="R1206" i="3"/>
  <c r="R1205" i="3"/>
  <c r="R1204" i="3"/>
  <c r="R1203" i="3"/>
  <c r="R1202" i="3"/>
  <c r="R1201" i="3"/>
  <c r="R1200" i="3"/>
  <c r="R1199" i="3"/>
  <c r="R1198" i="3"/>
  <c r="R1197" i="3"/>
  <c r="R1196" i="3"/>
  <c r="R1195" i="3"/>
  <c r="R1194" i="3"/>
  <c r="R1193" i="3"/>
  <c r="R1192" i="3"/>
  <c r="R1191" i="3"/>
  <c r="R1190" i="3"/>
  <c r="R1189" i="3"/>
  <c r="R1188" i="3"/>
  <c r="R1187" i="3"/>
  <c r="R1186" i="3"/>
  <c r="R1185" i="3"/>
  <c r="R1184" i="3"/>
  <c r="R1183" i="3"/>
  <c r="R1182" i="3"/>
  <c r="R1181" i="3"/>
  <c r="R1180" i="3"/>
  <c r="R1179" i="3"/>
  <c r="R1178" i="3"/>
  <c r="R1177" i="3"/>
  <c r="R1176" i="3"/>
  <c r="R1175" i="3"/>
  <c r="R1174" i="3"/>
  <c r="R1173" i="3"/>
  <c r="R1172" i="3"/>
  <c r="R1171" i="3"/>
  <c r="R1170" i="3"/>
  <c r="R1169" i="3"/>
  <c r="R1168" i="3"/>
  <c r="R1167" i="3"/>
  <c r="R1166" i="3"/>
  <c r="R1165" i="3"/>
  <c r="R1164" i="3"/>
  <c r="R1163" i="3"/>
  <c r="R1162" i="3"/>
  <c r="R1161" i="3"/>
  <c r="R1160" i="3"/>
  <c r="R1159" i="3"/>
  <c r="R1158" i="3"/>
  <c r="R1157" i="3"/>
  <c r="R1156" i="3"/>
  <c r="R1155" i="3"/>
  <c r="R1154" i="3"/>
  <c r="R1153" i="3"/>
  <c r="R1152" i="3"/>
  <c r="R1151" i="3"/>
  <c r="R1150" i="3"/>
  <c r="R1149" i="3"/>
  <c r="R1148" i="3"/>
  <c r="R1147" i="3"/>
  <c r="R1146" i="3"/>
  <c r="R1145" i="3"/>
  <c r="R1144" i="3"/>
  <c r="R1143" i="3"/>
  <c r="R1142" i="3"/>
  <c r="R1141" i="3"/>
  <c r="R1140" i="3"/>
  <c r="R1139" i="3"/>
  <c r="R1138" i="3"/>
  <c r="R1137" i="3"/>
  <c r="R1136" i="3"/>
  <c r="R1135" i="3"/>
  <c r="R1134" i="3"/>
  <c r="R1133" i="3"/>
  <c r="R1132" i="3"/>
  <c r="R1131" i="3"/>
  <c r="R1130" i="3"/>
  <c r="R1129" i="3"/>
  <c r="R1128" i="3"/>
  <c r="R1127" i="3"/>
  <c r="R1126" i="3"/>
  <c r="R1125" i="3"/>
  <c r="R1124" i="3"/>
  <c r="R1123" i="3"/>
  <c r="R1122" i="3"/>
  <c r="R1121" i="3"/>
  <c r="R1120" i="3"/>
  <c r="R1119" i="3"/>
  <c r="R1118" i="3"/>
  <c r="R1117" i="3"/>
  <c r="R1116" i="3"/>
  <c r="R1115" i="3"/>
  <c r="R1114" i="3"/>
  <c r="R1113" i="3"/>
  <c r="R1112" i="3"/>
  <c r="R1111" i="3"/>
  <c r="R1110" i="3"/>
  <c r="R1109" i="3"/>
  <c r="R1108" i="3"/>
  <c r="R1107" i="3"/>
  <c r="R1106" i="3"/>
  <c r="R1105" i="3"/>
  <c r="R1104" i="3"/>
  <c r="R1103" i="3"/>
  <c r="R1102" i="3"/>
  <c r="R1101" i="3"/>
  <c r="R1100" i="3"/>
  <c r="R1099" i="3"/>
  <c r="R1098" i="3"/>
  <c r="R1097" i="3"/>
  <c r="R1096" i="3"/>
  <c r="R1095" i="3"/>
  <c r="R1094" i="3"/>
  <c r="R1093" i="3"/>
  <c r="R1092" i="3"/>
  <c r="R1091" i="3"/>
  <c r="R1090" i="3"/>
  <c r="R1089" i="3"/>
  <c r="R1088" i="3"/>
  <c r="R1087" i="3"/>
  <c r="R1086" i="3"/>
  <c r="R1085" i="3"/>
  <c r="R1084" i="3"/>
  <c r="R1083" i="3"/>
  <c r="R1082" i="3"/>
  <c r="R1081" i="3"/>
  <c r="R1080" i="3"/>
  <c r="R1079" i="3"/>
  <c r="R1078" i="3"/>
  <c r="R1077" i="3"/>
  <c r="R1076" i="3"/>
  <c r="R1075" i="3"/>
  <c r="R1074" i="3"/>
  <c r="R1073" i="3"/>
  <c r="R1072" i="3"/>
  <c r="R1071" i="3"/>
  <c r="R1070" i="3"/>
  <c r="R1069" i="3"/>
  <c r="R1068" i="3"/>
  <c r="R1067" i="3"/>
  <c r="R1066" i="3"/>
  <c r="R1065" i="3"/>
  <c r="R1064" i="3"/>
  <c r="R1063" i="3"/>
  <c r="R1062" i="3"/>
  <c r="R1061" i="3"/>
  <c r="R1060" i="3"/>
  <c r="R1059" i="3"/>
  <c r="R1058" i="3"/>
  <c r="R1057" i="3"/>
  <c r="R1056" i="3"/>
  <c r="R1055" i="3"/>
  <c r="R1054" i="3"/>
  <c r="R1053" i="3"/>
  <c r="R1052" i="3"/>
  <c r="R1051" i="3"/>
  <c r="R1050" i="3"/>
  <c r="R1049" i="3"/>
  <c r="R1048" i="3"/>
  <c r="R1047" i="3"/>
  <c r="R1046" i="3"/>
  <c r="R1045" i="3"/>
  <c r="R1044" i="3"/>
  <c r="R1043" i="3"/>
  <c r="R1042" i="3"/>
  <c r="R1041" i="3"/>
  <c r="R1040" i="3"/>
  <c r="R1039" i="3"/>
  <c r="R1038" i="3"/>
  <c r="R1037" i="3"/>
  <c r="R1036" i="3"/>
  <c r="R1035" i="3"/>
  <c r="R1034" i="3"/>
  <c r="R1033" i="3"/>
  <c r="R1032" i="3"/>
  <c r="R1031" i="3"/>
  <c r="R1030" i="3"/>
  <c r="R1029" i="3"/>
  <c r="R1028" i="3"/>
  <c r="R1027" i="3"/>
  <c r="R1026" i="3"/>
  <c r="R1025" i="3"/>
  <c r="R1024" i="3"/>
  <c r="R1023" i="3"/>
  <c r="R1022" i="3"/>
  <c r="R1021" i="3"/>
  <c r="R1020" i="3"/>
  <c r="R1019" i="3"/>
  <c r="R1018" i="3"/>
  <c r="R1017" i="3"/>
  <c r="R1016" i="3"/>
  <c r="R1015" i="3"/>
  <c r="R1014" i="3"/>
  <c r="R1013" i="3"/>
  <c r="R1012" i="3"/>
  <c r="R1011" i="3"/>
  <c r="R1010" i="3"/>
  <c r="R1009" i="3"/>
  <c r="R1008" i="3"/>
  <c r="R1007" i="3"/>
  <c r="R1006" i="3"/>
  <c r="R1005" i="3"/>
  <c r="R1004" i="3"/>
  <c r="R1003" i="3"/>
  <c r="R1002" i="3"/>
  <c r="R1001" i="3"/>
  <c r="R1000" i="3"/>
  <c r="R999" i="3"/>
  <c r="R998" i="3"/>
  <c r="R997" i="3"/>
  <c r="R996" i="3"/>
  <c r="R995" i="3"/>
  <c r="R994" i="3"/>
  <c r="R993" i="3"/>
  <c r="R992" i="3"/>
  <c r="R991" i="3"/>
  <c r="R990" i="3"/>
  <c r="R989" i="3"/>
  <c r="R988" i="3"/>
  <c r="R987" i="3"/>
  <c r="R986" i="3"/>
  <c r="R985" i="3"/>
  <c r="R984" i="3"/>
  <c r="R983" i="3"/>
  <c r="R982" i="3"/>
  <c r="R981" i="3"/>
  <c r="R980" i="3"/>
  <c r="R979" i="3"/>
  <c r="R978" i="3"/>
  <c r="R977" i="3"/>
  <c r="R976" i="3"/>
  <c r="R975" i="3"/>
  <c r="R974" i="3"/>
  <c r="R973" i="3"/>
  <c r="R972" i="3"/>
  <c r="R971" i="3"/>
  <c r="R970" i="3"/>
  <c r="R969" i="3"/>
  <c r="R968" i="3"/>
  <c r="R967" i="3"/>
  <c r="R966" i="3"/>
  <c r="R965" i="3"/>
  <c r="R964" i="3"/>
  <c r="R963" i="3"/>
  <c r="R962" i="3"/>
  <c r="R961" i="3"/>
  <c r="R960" i="3"/>
  <c r="R959" i="3"/>
  <c r="R958" i="3"/>
  <c r="R957" i="3"/>
  <c r="R956" i="3"/>
  <c r="R955" i="3"/>
  <c r="R954" i="3"/>
  <c r="R953" i="3"/>
  <c r="R952" i="3"/>
  <c r="R951" i="3"/>
  <c r="R950" i="3"/>
  <c r="R949" i="3"/>
  <c r="R948" i="3"/>
  <c r="R947" i="3"/>
  <c r="R946" i="3"/>
  <c r="R945" i="3"/>
  <c r="R944" i="3"/>
  <c r="R943" i="3"/>
  <c r="R942" i="3"/>
  <c r="R941" i="3"/>
  <c r="R940" i="3"/>
  <c r="R939" i="3"/>
  <c r="R938" i="3"/>
  <c r="R937" i="3"/>
  <c r="R936" i="3"/>
  <c r="R935" i="3"/>
  <c r="R934" i="3"/>
  <c r="R933" i="3"/>
  <c r="R932" i="3"/>
  <c r="R931" i="3"/>
  <c r="R930" i="3"/>
  <c r="R929" i="3"/>
  <c r="R928" i="3"/>
  <c r="R927" i="3"/>
  <c r="R926" i="3"/>
  <c r="R925" i="3"/>
  <c r="R924" i="3"/>
  <c r="R923" i="3"/>
  <c r="R922" i="3"/>
  <c r="R921" i="3"/>
  <c r="R920" i="3"/>
  <c r="R919" i="3"/>
  <c r="R918" i="3"/>
  <c r="R917" i="3"/>
  <c r="R916" i="3"/>
  <c r="R915" i="3"/>
  <c r="R914" i="3"/>
  <c r="R913" i="3"/>
  <c r="R912" i="3"/>
  <c r="R911" i="3"/>
  <c r="R910" i="3"/>
  <c r="R909" i="3"/>
  <c r="R908" i="3"/>
  <c r="R907" i="3"/>
  <c r="R906" i="3"/>
  <c r="R905" i="3"/>
  <c r="R904" i="3"/>
  <c r="R903" i="3"/>
  <c r="R902" i="3"/>
  <c r="R901" i="3"/>
  <c r="R900" i="3"/>
  <c r="R899" i="3"/>
  <c r="R898" i="3"/>
  <c r="R897" i="3"/>
  <c r="R896" i="3"/>
  <c r="R895" i="3"/>
  <c r="R894" i="3"/>
  <c r="R893" i="3"/>
  <c r="R892" i="3"/>
  <c r="R891" i="3"/>
  <c r="R890" i="3"/>
  <c r="R889" i="3"/>
  <c r="R888" i="3"/>
  <c r="R887" i="3"/>
  <c r="R886" i="3"/>
  <c r="R885" i="3"/>
  <c r="R884" i="3"/>
  <c r="R883" i="3"/>
  <c r="R882" i="3"/>
  <c r="R881" i="3"/>
  <c r="R880" i="3"/>
  <c r="R879" i="3"/>
  <c r="R878" i="3"/>
  <c r="R877" i="3"/>
  <c r="R876" i="3"/>
  <c r="R875" i="3"/>
  <c r="R874" i="3"/>
  <c r="R873" i="3"/>
  <c r="R872" i="3"/>
  <c r="R871" i="3"/>
  <c r="R870" i="3"/>
  <c r="R869" i="3"/>
  <c r="R868" i="3"/>
  <c r="R867" i="3"/>
  <c r="R866" i="3"/>
  <c r="R865" i="3"/>
  <c r="R864" i="3"/>
  <c r="R863" i="3"/>
  <c r="R862" i="3"/>
  <c r="R861" i="3"/>
  <c r="R860" i="3"/>
  <c r="R859" i="3"/>
  <c r="R858" i="3"/>
  <c r="R857" i="3"/>
  <c r="R856" i="3"/>
  <c r="R855" i="3"/>
  <c r="R854" i="3"/>
  <c r="R853" i="3"/>
  <c r="R852" i="3"/>
  <c r="R851" i="3"/>
  <c r="R850" i="3"/>
  <c r="R849" i="3"/>
  <c r="R848" i="3"/>
  <c r="R847" i="3"/>
  <c r="R846" i="3"/>
  <c r="R845" i="3"/>
  <c r="R844" i="3"/>
  <c r="R843" i="3"/>
  <c r="R842" i="3"/>
  <c r="R841" i="3"/>
  <c r="R840" i="3"/>
  <c r="R839" i="3"/>
  <c r="R838" i="3"/>
  <c r="R837" i="3"/>
  <c r="R836" i="3"/>
  <c r="R835" i="3"/>
  <c r="R834" i="3"/>
  <c r="R833" i="3"/>
  <c r="R832" i="3"/>
  <c r="R831" i="3"/>
  <c r="R830" i="3"/>
  <c r="R829" i="3"/>
  <c r="R828" i="3"/>
  <c r="R827" i="3"/>
  <c r="R826" i="3"/>
  <c r="R825" i="3"/>
  <c r="R824" i="3"/>
  <c r="R823" i="3"/>
  <c r="R822" i="3"/>
  <c r="R821" i="3"/>
  <c r="R820" i="3"/>
  <c r="R819" i="3"/>
  <c r="R818" i="3"/>
  <c r="R817" i="3"/>
  <c r="R816" i="3"/>
  <c r="R815" i="3"/>
  <c r="R814" i="3"/>
  <c r="R813" i="3"/>
  <c r="R812" i="3"/>
  <c r="R811" i="3"/>
  <c r="R810" i="3"/>
  <c r="R809" i="3"/>
  <c r="R808" i="3"/>
  <c r="R807" i="3"/>
  <c r="R806" i="3"/>
  <c r="R805" i="3"/>
  <c r="R804" i="3"/>
  <c r="R803" i="3"/>
  <c r="R802" i="3"/>
  <c r="R801" i="3"/>
  <c r="R800" i="3"/>
  <c r="R799" i="3"/>
  <c r="R798" i="3"/>
  <c r="R797" i="3"/>
  <c r="R796" i="3"/>
  <c r="R795" i="3"/>
  <c r="R794" i="3"/>
  <c r="R793" i="3"/>
  <c r="R792" i="3"/>
  <c r="R791" i="3"/>
  <c r="R790" i="3"/>
  <c r="R789" i="3"/>
  <c r="R788" i="3"/>
  <c r="R787" i="3"/>
  <c r="R786" i="3"/>
  <c r="R785" i="3"/>
  <c r="R784" i="3"/>
  <c r="R783" i="3"/>
  <c r="R782" i="3"/>
  <c r="R781" i="3"/>
  <c r="R780" i="3"/>
  <c r="R779" i="3"/>
  <c r="R778" i="3"/>
  <c r="R777" i="3"/>
  <c r="R776" i="3"/>
  <c r="R775" i="3"/>
  <c r="R774" i="3"/>
  <c r="R773" i="3"/>
  <c r="R772" i="3"/>
  <c r="R771" i="3"/>
  <c r="R770" i="3"/>
  <c r="R769" i="3"/>
  <c r="R768" i="3"/>
  <c r="R767" i="3"/>
  <c r="R766" i="3"/>
  <c r="R765" i="3"/>
  <c r="R764" i="3"/>
  <c r="R763" i="3"/>
  <c r="R762" i="3"/>
  <c r="R761" i="3"/>
  <c r="R760" i="3"/>
  <c r="R759" i="3"/>
  <c r="R758" i="3"/>
  <c r="R757" i="3"/>
  <c r="R756" i="3"/>
  <c r="R755" i="3"/>
  <c r="R754" i="3"/>
  <c r="R753" i="3"/>
  <c r="R752" i="3"/>
  <c r="R751" i="3"/>
  <c r="R750" i="3"/>
  <c r="R749" i="3"/>
  <c r="R748" i="3"/>
  <c r="R747" i="3"/>
  <c r="R746" i="3"/>
  <c r="R745" i="3"/>
  <c r="R744" i="3"/>
  <c r="R743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D69" i="2" l="1"/>
  <c r="J8" i="4" l="1"/>
  <c r="J9" i="4"/>
  <c r="J7" i="4"/>
  <c r="J3" i="4"/>
  <c r="J4" i="4"/>
  <c r="J2" i="4"/>
  <c r="G7" i="4"/>
  <c r="G8" i="4"/>
  <c r="G9" i="4"/>
  <c r="G11" i="4"/>
  <c r="D58" i="2"/>
  <c r="D20" i="1"/>
  <c r="Z3992" i="3" l="1"/>
  <c r="Z3933" i="3"/>
  <c r="Z3886" i="3"/>
  <c r="Z3858" i="3"/>
  <c r="Z3815" i="3"/>
  <c r="Z3907" i="3"/>
  <c r="Z3901" i="3"/>
  <c r="Z3881" i="3"/>
  <c r="Z3876" i="3"/>
  <c r="Z3844" i="3"/>
  <c r="Z3825" i="3"/>
  <c r="Z3810" i="3"/>
  <c r="Z3808" i="3"/>
  <c r="Z3802" i="3"/>
  <c r="Z3800" i="3"/>
  <c r="Z3794" i="3"/>
  <c r="Z3753" i="3"/>
  <c r="Z3751" i="3"/>
  <c r="Z3563" i="3"/>
  <c r="Z3547" i="3"/>
  <c r="Z3698" i="3"/>
  <c r="Z3650" i="3"/>
  <c r="Z3523" i="3"/>
  <c r="Z3265" i="3"/>
  <c r="Z3232" i="3"/>
  <c r="Z3126" i="3"/>
  <c r="Z3110" i="3"/>
  <c r="Z3093" i="3"/>
  <c r="Z2963" i="3"/>
  <c r="Z2961" i="3"/>
  <c r="Z2955" i="3"/>
  <c r="Z2953" i="3"/>
  <c r="Z2947" i="3"/>
  <c r="Z2945" i="3"/>
  <c r="Z2935" i="3"/>
  <c r="Z2930" i="3"/>
  <c r="Z2904" i="3"/>
  <c r="Z2920" i="3"/>
  <c r="Z2888" i="3"/>
  <c r="Z2856" i="3"/>
  <c r="Z2840" i="3"/>
  <c r="Z2824" i="3"/>
  <c r="Z2808" i="3"/>
  <c r="Z2792" i="3"/>
  <c r="Z2712" i="3"/>
  <c r="Z2508" i="3"/>
  <c r="Z2503" i="3"/>
  <c r="Z2488" i="3"/>
  <c r="Z2486" i="3"/>
  <c r="Z2480" i="3"/>
  <c r="Z2478" i="3"/>
  <c r="Z2472" i="3"/>
  <c r="Z2468" i="3"/>
  <c r="Z2463" i="3"/>
  <c r="Z2437" i="3"/>
  <c r="Z2428" i="3"/>
  <c r="Z2132" i="3"/>
  <c r="Z2105" i="3"/>
  <c r="Z2073" i="3"/>
  <c r="Z1859" i="3"/>
  <c r="Z1827" i="3"/>
  <c r="Z1795" i="3"/>
  <c r="Z1763" i="3"/>
  <c r="Z1710" i="3"/>
  <c r="Z1708" i="3"/>
  <c r="Z1693" i="3"/>
  <c r="Z1691" i="3"/>
  <c r="Z1678" i="3"/>
  <c r="Z1676" i="3"/>
  <c r="Z1661" i="3"/>
  <c r="Z1659" i="3"/>
  <c r="Z1620" i="3"/>
  <c r="Z1606" i="3"/>
  <c r="Z1604" i="3"/>
  <c r="Z1602" i="3"/>
  <c r="Z1596" i="3"/>
  <c r="Z1588" i="3"/>
  <c r="Z1539" i="3"/>
  <c r="Z1636" i="3"/>
  <c r="Z983" i="3"/>
  <c r="Z960" i="3"/>
  <c r="Z951" i="3"/>
  <c r="Z912" i="3"/>
  <c r="Z896" i="3"/>
  <c r="Z880" i="3"/>
  <c r="Z864" i="3"/>
  <c r="Z851" i="3"/>
  <c r="Z835" i="3"/>
  <c r="Z831" i="3"/>
  <c r="Z779" i="3"/>
  <c r="Z727" i="3"/>
  <c r="Z680" i="3"/>
  <c r="Z618" i="3"/>
  <c r="Z554" i="3"/>
  <c r="Z483" i="3"/>
  <c r="Z466" i="3"/>
  <c r="Z451" i="3"/>
  <c r="Z426" i="3"/>
  <c r="Z418" i="3"/>
  <c r="Z367" i="3"/>
  <c r="Z358" i="3"/>
  <c r="Z279" i="3"/>
  <c r="Z285" i="3"/>
  <c r="Z297" i="3"/>
  <c r="Z311" i="3"/>
  <c r="Z317" i="3"/>
  <c r="Z329" i="3"/>
  <c r="Z343" i="3"/>
  <c r="Z349" i="3"/>
  <c r="Z361" i="3"/>
  <c r="Z366" i="3"/>
  <c r="Z380" i="3"/>
  <c r="Z387" i="3"/>
  <c r="Z393" i="3"/>
  <c r="Z407" i="3"/>
  <c r="Z411" i="3"/>
  <c r="Z421" i="3"/>
  <c r="Z430" i="3"/>
  <c r="Z441" i="3"/>
  <c r="Z446" i="3"/>
  <c r="Z457" i="3"/>
  <c r="Z461" i="3"/>
  <c r="Z472" i="3"/>
  <c r="Z482" i="3"/>
  <c r="Z492" i="3"/>
  <c r="Z284" i="3"/>
  <c r="Z296" i="3"/>
  <c r="Z302" i="3"/>
  <c r="Z316" i="3"/>
  <c r="Z328" i="3"/>
  <c r="Z334" i="3"/>
  <c r="Z348" i="3"/>
  <c r="Z360" i="3"/>
  <c r="Z376" i="3"/>
  <c r="Z379" i="3"/>
  <c r="Z386" i="3"/>
  <c r="Z394" i="3"/>
  <c r="Z405" i="3"/>
  <c r="Z410" i="3"/>
  <c r="Z424" i="3"/>
  <c r="Z429" i="3"/>
  <c r="Z442" i="3"/>
  <c r="Z445" i="3"/>
  <c r="Z458" i="3"/>
  <c r="Z467" i="3"/>
  <c r="Z473" i="3"/>
  <c r="Z488" i="3"/>
  <c r="Z491" i="3"/>
  <c r="Z498" i="3"/>
  <c r="Z501" i="3"/>
  <c r="Z505" i="3"/>
  <c r="Z507" i="3"/>
  <c r="Z515" i="3"/>
  <c r="Z521" i="3"/>
  <c r="Z523" i="3"/>
  <c r="Z525" i="3"/>
  <c r="Z531" i="3"/>
  <c r="Z533" i="3"/>
  <c r="Z537" i="3"/>
  <c r="Z539" i="3"/>
  <c r="Z547" i="3"/>
  <c r="Z553" i="3"/>
  <c r="Z556" i="3"/>
  <c r="Z562" i="3"/>
  <c r="Z564" i="3"/>
  <c r="Z568" i="3"/>
  <c r="Z570" i="3"/>
  <c r="Z578" i="3"/>
  <c r="Z584" i="3"/>
  <c r="Z586" i="3"/>
  <c r="Z588" i="3"/>
  <c r="Z594" i="3"/>
  <c r="Z596" i="3"/>
  <c r="Z600" i="3"/>
  <c r="Z602" i="3"/>
  <c r="Z610" i="3"/>
  <c r="Z616" i="3"/>
  <c r="Z619" i="3"/>
  <c r="Z621" i="3"/>
  <c r="Z624" i="3"/>
  <c r="Z628" i="3"/>
  <c r="Z630" i="3"/>
  <c r="Z632" i="3"/>
  <c r="Z640" i="3"/>
  <c r="Z644" i="3"/>
  <c r="Z646" i="3"/>
  <c r="Z648" i="3"/>
  <c r="Z656" i="3"/>
  <c r="Z660" i="3"/>
  <c r="Z662" i="3"/>
  <c r="Z664" i="3"/>
  <c r="Z672" i="3"/>
  <c r="Z676" i="3"/>
  <c r="Z678" i="3"/>
  <c r="Z687" i="3"/>
  <c r="Z689" i="3"/>
  <c r="Z693" i="3"/>
  <c r="Z695" i="3"/>
  <c r="Z704" i="3"/>
  <c r="Z706" i="3"/>
  <c r="Z712" i="3"/>
  <c r="Z714" i="3"/>
  <c r="Z716" i="3"/>
  <c r="Z721" i="3"/>
  <c r="Z723" i="3"/>
  <c r="Z725" i="3"/>
  <c r="Z729" i="3"/>
  <c r="Z731" i="3"/>
  <c r="Z736" i="3"/>
  <c r="Z740" i="3"/>
  <c r="Z742" i="3"/>
  <c r="Z744" i="3"/>
  <c r="Z746" i="3"/>
  <c r="Z750" i="3"/>
  <c r="Z752" i="3"/>
  <c r="Z756" i="3"/>
  <c r="Z760" i="3"/>
  <c r="Z762" i="3"/>
  <c r="Z767" i="3"/>
  <c r="Z771" i="3"/>
  <c r="Z773" i="3"/>
  <c r="Z780" i="3"/>
  <c r="Z782" i="3"/>
  <c r="Z787" i="3"/>
  <c r="Z791" i="3"/>
  <c r="Z797" i="3"/>
  <c r="Z800" i="3"/>
  <c r="Z815" i="3"/>
  <c r="Z828" i="3"/>
  <c r="Z833" i="3"/>
  <c r="Z840" i="3"/>
  <c r="Z842" i="3"/>
  <c r="Z844" i="3"/>
  <c r="Z849" i="3"/>
  <c r="Z852" i="3"/>
  <c r="Z854" i="3"/>
  <c r="Z856" i="3"/>
  <c r="Z858" i="3"/>
  <c r="Z862" i="3"/>
  <c r="Z871" i="3"/>
  <c r="Z873" i="3"/>
  <c r="Z877" i="3"/>
  <c r="Z879" i="3"/>
  <c r="Z888" i="3"/>
  <c r="Z890" i="3"/>
  <c r="Z894" i="3"/>
  <c r="Z903" i="3"/>
  <c r="Z905" i="3"/>
  <c r="Z909" i="3"/>
  <c r="Z911" i="3"/>
  <c r="Z920" i="3"/>
  <c r="Z922" i="3"/>
  <c r="Z926" i="3"/>
  <c r="Z928" i="3"/>
  <c r="Z936" i="3"/>
  <c r="Z938" i="3"/>
  <c r="Z942" i="3"/>
  <c r="Z944" i="3"/>
  <c r="Z953" i="3"/>
  <c r="Z957" i="3"/>
  <c r="Z959" i="3"/>
  <c r="Z968" i="3"/>
  <c r="Z970" i="3"/>
  <c r="Z974" i="3"/>
  <c r="Z976" i="3"/>
  <c r="Z985" i="3"/>
  <c r="Z204" i="3"/>
  <c r="Z206" i="3"/>
  <c r="Z208" i="3"/>
  <c r="Z210" i="3"/>
  <c r="Z212" i="3"/>
  <c r="Z214" i="3"/>
  <c r="Z216" i="3"/>
  <c r="Z218" i="3"/>
  <c r="Z220" i="3"/>
  <c r="Z222" i="3"/>
  <c r="Z224" i="3"/>
  <c r="Z226" i="3"/>
  <c r="Z228" i="3"/>
  <c r="Z230" i="3"/>
  <c r="Z232" i="3"/>
  <c r="Z234" i="3"/>
  <c r="Z236" i="3"/>
  <c r="Z238" i="3"/>
  <c r="Z240" i="3"/>
  <c r="Z242" i="3"/>
  <c r="Z244" i="3"/>
  <c r="Z246" i="3"/>
  <c r="Z248" i="3"/>
  <c r="Z250" i="3"/>
  <c r="Z252" i="3"/>
  <c r="Z254" i="3"/>
  <c r="Z256" i="3"/>
  <c r="Z258" i="3"/>
  <c r="Z260" i="3"/>
  <c r="Z262" i="3"/>
  <c r="Z264" i="3"/>
  <c r="Z266" i="3"/>
  <c r="Z268" i="3"/>
  <c r="Z270" i="3"/>
  <c r="Z272" i="3"/>
  <c r="Z274" i="3"/>
  <c r="Z276" i="3"/>
  <c r="Z278" i="3"/>
  <c r="Z289" i="3"/>
  <c r="Z291" i="3"/>
  <c r="Z293" i="3"/>
  <c r="Z308" i="3"/>
  <c r="Z310" i="3"/>
  <c r="Z321" i="3"/>
  <c r="Z323" i="3"/>
  <c r="Z325" i="3"/>
  <c r="Z340" i="3"/>
  <c r="Z342" i="3"/>
  <c r="Z353" i="3"/>
  <c r="Z355" i="3"/>
  <c r="Z357" i="3"/>
  <c r="Z363" i="3"/>
  <c r="Z368" i="3"/>
  <c r="Z370" i="3"/>
  <c r="Z372" i="3"/>
  <c r="Z374" i="3"/>
  <c r="Z384" i="3"/>
  <c r="Z400" i="3"/>
  <c r="Z402" i="3"/>
  <c r="Z413" i="3"/>
  <c r="Z415" i="3"/>
  <c r="Z417" i="3"/>
  <c r="Z423" i="3"/>
  <c r="Z433" i="3"/>
  <c r="Z455" i="3"/>
  <c r="Z463" i="3"/>
  <c r="Z465" i="3"/>
  <c r="Z477" i="3"/>
  <c r="Z479" i="3"/>
  <c r="Z481" i="3"/>
  <c r="Z484" i="3"/>
  <c r="Z486" i="3"/>
  <c r="Z528" i="3"/>
  <c r="Z534" i="3"/>
  <c r="Z540" i="3"/>
  <c r="Z542" i="3"/>
  <c r="Z545" i="3"/>
  <c r="Z549" i="3"/>
  <c r="Z551" i="3"/>
  <c r="Z576" i="3"/>
  <c r="Z580" i="3"/>
  <c r="Z582" i="3"/>
  <c r="Z591" i="3"/>
  <c r="Z599" i="3"/>
  <c r="Z605" i="3"/>
  <c r="Z607" i="3"/>
  <c r="Z615" i="3"/>
  <c r="Z633" i="3"/>
  <c r="Z635" i="3"/>
  <c r="Z638" i="3"/>
  <c r="Z650" i="3"/>
  <c r="Z652" i="3"/>
  <c r="Z675" i="3"/>
  <c r="Z691" i="3"/>
  <c r="Z701" i="3"/>
  <c r="Z703" i="3"/>
  <c r="Z728" i="3"/>
  <c r="Z738" i="3"/>
  <c r="Z748" i="3"/>
  <c r="Z769" i="3"/>
  <c r="Z793" i="3"/>
  <c r="Z796" i="3"/>
  <c r="Z816" i="3"/>
  <c r="Z818" i="3"/>
  <c r="Z820" i="3"/>
  <c r="Z822" i="3"/>
  <c r="Z837" i="3"/>
  <c r="Z839" i="3"/>
  <c r="Z859" i="3"/>
  <c r="Z875" i="3"/>
  <c r="Z891" i="3"/>
  <c r="Z907" i="3"/>
  <c r="Z923" i="3"/>
  <c r="Z939" i="3"/>
  <c r="Z962" i="3"/>
  <c r="Z964" i="3"/>
  <c r="Z966" i="3"/>
  <c r="Z972" i="3"/>
  <c r="Z977" i="3"/>
  <c r="Z979" i="3"/>
  <c r="Z981" i="3"/>
  <c r="Z987" i="3"/>
  <c r="Z990" i="3"/>
  <c r="Z993" i="3"/>
  <c r="Z205" i="3"/>
  <c r="Z207" i="3"/>
  <c r="Z209" i="3"/>
  <c r="Z211" i="3"/>
  <c r="Z213" i="3"/>
  <c r="Z215" i="3"/>
  <c r="Z217" i="3"/>
  <c r="Z219" i="3"/>
  <c r="Z221" i="3"/>
  <c r="Z223" i="3"/>
  <c r="Z225" i="3"/>
  <c r="Z227" i="3"/>
  <c r="Z229" i="3"/>
  <c r="Z231" i="3"/>
  <c r="Z233" i="3"/>
  <c r="Z235" i="3"/>
  <c r="Z237" i="3"/>
  <c r="Z239" i="3"/>
  <c r="Z241" i="3"/>
  <c r="Z243" i="3"/>
  <c r="Z245" i="3"/>
  <c r="Z247" i="3"/>
  <c r="Z249" i="3"/>
  <c r="Z251" i="3"/>
  <c r="Z253" i="3"/>
  <c r="Z255" i="3"/>
  <c r="Z257" i="3"/>
  <c r="Z259" i="3"/>
  <c r="Z261" i="3"/>
  <c r="Z263" i="3"/>
  <c r="Z265" i="3"/>
  <c r="Z267" i="3"/>
  <c r="Z269" i="3"/>
  <c r="Z271" i="3"/>
  <c r="Z273" i="3"/>
  <c r="Z275" i="3"/>
  <c r="Z277" i="3"/>
  <c r="Z282" i="3"/>
  <c r="Z287" i="3"/>
  <c r="Z298" i="3"/>
  <c r="Z304" i="3"/>
  <c r="Z306" i="3"/>
  <c r="Z309" i="3"/>
  <c r="Z314" i="3"/>
  <c r="Z319" i="3"/>
  <c r="Z330" i="3"/>
  <c r="Z336" i="3"/>
  <c r="Z338" i="3"/>
  <c r="Z341" i="3"/>
  <c r="Z346" i="3"/>
  <c r="Z351" i="3"/>
  <c r="Z369" i="3"/>
  <c r="Z371" i="3"/>
  <c r="Z373" i="3"/>
  <c r="Z383" i="3"/>
  <c r="Z385" i="3"/>
  <c r="Z388" i="3"/>
  <c r="Z390" i="3"/>
  <c r="Z396" i="3"/>
  <c r="Z398" i="3"/>
  <c r="Z401" i="3"/>
  <c r="Z406" i="3"/>
  <c r="Z431" i="3"/>
  <c r="Z436" i="3"/>
  <c r="Z438" i="3"/>
  <c r="Z448" i="3"/>
  <c r="Z485" i="3"/>
  <c r="Z494" i="3"/>
  <c r="Z496" i="3"/>
  <c r="Z502" i="3"/>
  <c r="Z512" i="3"/>
  <c r="Z516" i="3"/>
  <c r="Z518" i="3"/>
  <c r="Z526" i="3"/>
  <c r="Z529" i="3"/>
  <c r="Z535" i="3"/>
  <c r="Z541" i="3"/>
  <c r="Z543" i="3"/>
  <c r="Z560" i="3"/>
  <c r="Z566" i="3"/>
  <c r="Z572" i="3"/>
  <c r="Z574" i="3"/>
  <c r="Z577" i="3"/>
  <c r="Z581" i="3"/>
  <c r="Z583" i="3"/>
  <c r="Z627" i="3"/>
  <c r="Z637" i="3"/>
  <c r="Z642" i="3"/>
  <c r="Z649" i="3"/>
  <c r="Z651" i="3"/>
  <c r="Z654" i="3"/>
  <c r="Z666" i="3"/>
  <c r="Z668" i="3"/>
  <c r="Z682" i="3"/>
  <c r="Z684" i="3"/>
  <c r="Z686" i="3"/>
  <c r="Z708" i="3"/>
  <c r="Z710" i="3"/>
  <c r="Z732" i="3"/>
  <c r="Z735" i="3"/>
  <c r="Z747" i="3"/>
  <c r="Z754" i="3"/>
  <c r="Z758" i="3"/>
  <c r="Z763" i="3"/>
  <c r="Z766" i="3"/>
  <c r="Z776" i="3"/>
  <c r="Z778" i="3"/>
  <c r="Z799" i="3"/>
  <c r="Z804" i="3"/>
  <c r="Z806" i="3"/>
  <c r="Z817" i="3"/>
  <c r="Z819" i="3"/>
  <c r="Z821" i="3"/>
  <c r="Z823" i="3"/>
  <c r="Z832" i="3"/>
  <c r="Z946" i="3"/>
  <c r="Z948" i="3"/>
  <c r="Z950" i="3"/>
  <c r="Z956" i="3"/>
  <c r="Z961" i="3"/>
  <c r="Z963" i="3"/>
  <c r="Z965" i="3"/>
  <c r="Z996" i="3"/>
  <c r="Z998" i="3"/>
  <c r="Z1002" i="3"/>
  <c r="Z1007" i="3"/>
  <c r="Z1013" i="3"/>
  <c r="Z1016" i="3"/>
  <c r="Z1018" i="3"/>
  <c r="Z1028" i="3"/>
  <c r="Z1030" i="3"/>
  <c r="Z1034" i="3"/>
  <c r="Z1039" i="3"/>
  <c r="Z1045" i="3"/>
  <c r="Z1048" i="3"/>
  <c r="Z1050" i="3"/>
  <c r="Z1055" i="3"/>
  <c r="Z1061" i="3"/>
  <c r="Z1064" i="3"/>
  <c r="Z1066" i="3"/>
  <c r="Z1071" i="3"/>
  <c r="Z1077" i="3"/>
  <c r="Z1080" i="3"/>
  <c r="Z1082" i="3"/>
  <c r="Z1087" i="3"/>
  <c r="Z1093" i="3"/>
  <c r="Z1096" i="3"/>
  <c r="Z1098" i="3"/>
  <c r="Z1103" i="3"/>
  <c r="Z1109" i="3"/>
  <c r="Z1112" i="3"/>
  <c r="Z1114" i="3"/>
  <c r="Z1119" i="3"/>
  <c r="Z1125" i="3"/>
  <c r="Z1128" i="3"/>
  <c r="Z1130" i="3"/>
  <c r="Z1135" i="3"/>
  <c r="Z1141" i="3"/>
  <c r="Z1144" i="3"/>
  <c r="Z1146" i="3"/>
  <c r="Z1151" i="3"/>
  <c r="Z1157" i="3"/>
  <c r="Z1160" i="3"/>
  <c r="Z1162" i="3"/>
  <c r="Z1167" i="3"/>
  <c r="Z1173" i="3"/>
  <c r="Z1176" i="3"/>
  <c r="Z1178" i="3"/>
  <c r="Z1183" i="3"/>
  <c r="Z1189" i="3"/>
  <c r="Z1192" i="3"/>
  <c r="Z1194" i="3"/>
  <c r="Z1199" i="3"/>
  <c r="Z1205" i="3"/>
  <c r="Z1208" i="3"/>
  <c r="Z1210" i="3"/>
  <c r="Z1215" i="3"/>
  <c r="Z1221" i="3"/>
  <c r="Z1224" i="3"/>
  <c r="Z1226" i="3"/>
  <c r="Z1231" i="3"/>
  <c r="Z1237" i="3"/>
  <c r="Z1240" i="3"/>
  <c r="Z1242" i="3"/>
  <c r="Z1247" i="3"/>
  <c r="Z1253" i="3"/>
  <c r="Z1256" i="3"/>
  <c r="Z1258" i="3"/>
  <c r="Z1263" i="3"/>
  <c r="Z1269" i="3"/>
  <c r="Z1272" i="3"/>
  <c r="Z1274" i="3"/>
  <c r="Z1279" i="3"/>
  <c r="Z1285" i="3"/>
  <c r="Z1288" i="3"/>
  <c r="Z1290" i="3"/>
  <c r="Z1295" i="3"/>
  <c r="Z1301" i="3"/>
  <c r="Z1304" i="3"/>
  <c r="Z1306" i="3"/>
  <c r="Z1311" i="3"/>
  <c r="Z1317" i="3"/>
  <c r="Z1320" i="3"/>
  <c r="Z1322" i="3"/>
  <c r="Z1327" i="3"/>
  <c r="Z1333" i="3"/>
  <c r="Z1336" i="3"/>
  <c r="Z1338" i="3"/>
  <c r="Z1343" i="3"/>
  <c r="Z1349" i="3"/>
  <c r="Z1352" i="3"/>
  <c r="Z1354" i="3"/>
  <c r="Z1359" i="3"/>
  <c r="Z1365" i="3"/>
  <c r="Z1368" i="3"/>
  <c r="Z1370" i="3"/>
  <c r="Z1375" i="3"/>
  <c r="Z1381" i="3"/>
  <c r="Z1384" i="3"/>
  <c r="Z1386" i="3"/>
  <c r="Z1391" i="3"/>
  <c r="Z1397" i="3"/>
  <c r="Z1400" i="3"/>
  <c r="Z1402" i="3"/>
  <c r="Z1407" i="3"/>
  <c r="Z1413" i="3"/>
  <c r="Z1416" i="3"/>
  <c r="Z1418" i="3"/>
  <c r="Z1423" i="3"/>
  <c r="Z1429" i="3"/>
  <c r="Z1432" i="3"/>
  <c r="Z1434" i="3"/>
  <c r="Z1439" i="3"/>
  <c r="Z1445" i="3"/>
  <c r="Z1448" i="3"/>
  <c r="Z1450" i="3"/>
  <c r="Z1455" i="3"/>
  <c r="Z1461" i="3"/>
  <c r="Z1464" i="3"/>
  <c r="Z1466" i="3"/>
  <c r="Z1471" i="3"/>
  <c r="Z1477" i="3"/>
  <c r="Z1480" i="3"/>
  <c r="Z1482" i="3"/>
  <c r="Z1487" i="3"/>
  <c r="Z1493" i="3"/>
  <c r="Z1496" i="3"/>
  <c r="Z1498" i="3"/>
  <c r="Z1503" i="3"/>
  <c r="Z1509" i="3"/>
  <c r="Z1516" i="3"/>
  <c r="Z1518" i="3"/>
  <c r="Z1521" i="3"/>
  <c r="Z1523" i="3"/>
  <c r="Z1533" i="3"/>
  <c r="Z1537" i="3"/>
  <c r="Z1540" i="3"/>
  <c r="Z1542" i="3"/>
  <c r="Z1547" i="3"/>
  <c r="Z1553" i="3"/>
  <c r="Z1555" i="3"/>
  <c r="Z1557" i="3"/>
  <c r="Z1559" i="3"/>
  <c r="Z1564" i="3"/>
  <c r="Z1569" i="3"/>
  <c r="Z1571" i="3"/>
  <c r="Z1581" i="3"/>
  <c r="Z1585" i="3"/>
  <c r="Z1587" i="3"/>
  <c r="Z1603" i="3"/>
  <c r="Z1660" i="3"/>
  <c r="Z1675" i="3"/>
  <c r="Z1692" i="3"/>
  <c r="Z1707" i="3"/>
  <c r="Z1005" i="3"/>
  <c r="Z1008" i="3"/>
  <c r="Z1020" i="3"/>
  <c r="Z1022" i="3"/>
  <c r="Z1024" i="3"/>
  <c r="Z1026" i="3"/>
  <c r="Z1037" i="3"/>
  <c r="Z1040" i="3"/>
  <c r="Z1042" i="3"/>
  <c r="Z1057" i="3"/>
  <c r="Z1059" i="3"/>
  <c r="Z1068" i="3"/>
  <c r="Z1086" i="3"/>
  <c r="Z1095" i="3"/>
  <c r="Z1101" i="3"/>
  <c r="Z1104" i="3"/>
  <c r="Z1106" i="3"/>
  <c r="Z1121" i="3"/>
  <c r="Z1123" i="3"/>
  <c r="Z1132" i="3"/>
  <c r="Z1150" i="3"/>
  <c r="Z1159" i="3"/>
  <c r="Z1165" i="3"/>
  <c r="Z1168" i="3"/>
  <c r="Z1170" i="3"/>
  <c r="Z1185" i="3"/>
  <c r="Z1187" i="3"/>
  <c r="Z1196" i="3"/>
  <c r="Z1214" i="3"/>
  <c r="Z1223" i="3"/>
  <c r="Z1229" i="3"/>
  <c r="Z1232" i="3"/>
  <c r="Z1234" i="3"/>
  <c r="Z1249" i="3"/>
  <c r="Z1251" i="3"/>
  <c r="Z1260" i="3"/>
  <c r="Z1278" i="3"/>
  <c r="Z1287" i="3"/>
  <c r="Z1293" i="3"/>
  <c r="Z1296" i="3"/>
  <c r="Z1298" i="3"/>
  <c r="Z1313" i="3"/>
  <c r="Z1315" i="3"/>
  <c r="Z1324" i="3"/>
  <c r="Z1342" i="3"/>
  <c r="Z1351" i="3"/>
  <c r="Z1357" i="3"/>
  <c r="Z1360" i="3"/>
  <c r="Z1362" i="3"/>
  <c r="Z1377" i="3"/>
  <c r="Z1379" i="3"/>
  <c r="Z1388" i="3"/>
  <c r="Z1406" i="3"/>
  <c r="Z1415" i="3"/>
  <c r="Z1421" i="3"/>
  <c r="Z1424" i="3"/>
  <c r="Z1426" i="3"/>
  <c r="Z1441" i="3"/>
  <c r="Z1443" i="3"/>
  <c r="Z1452" i="3"/>
  <c r="Z1470" i="3"/>
  <c r="Z1479" i="3"/>
  <c r="Z1485" i="3"/>
  <c r="Z1488" i="3"/>
  <c r="Z1490" i="3"/>
  <c r="Z1505" i="3"/>
  <c r="Z1507" i="3"/>
  <c r="Z1512" i="3"/>
  <c r="Z1514" i="3"/>
  <c r="Z1562" i="3"/>
  <c r="Z1566" i="3"/>
  <c r="Z1572" i="3"/>
  <c r="Z1574" i="3"/>
  <c r="Z1576" i="3"/>
  <c r="Z1578" i="3"/>
  <c r="Z1590" i="3"/>
  <c r="Z1594" i="3"/>
  <c r="Z1617" i="3"/>
  <c r="Z1619" i="3"/>
  <c r="Z1623" i="3"/>
  <c r="Z1627" i="3"/>
  <c r="Z1629" i="3"/>
  <c r="Z1649" i="3"/>
  <c r="Z1651" i="3"/>
  <c r="Z1681" i="3"/>
  <c r="Z1683" i="3"/>
  <c r="Z1713" i="3"/>
  <c r="Z1715" i="3"/>
  <c r="Z989" i="3"/>
  <c r="Z991" i="3"/>
  <c r="Z994" i="3"/>
  <c r="Z999" i="3"/>
  <c r="Z1004" i="3"/>
  <c r="Z1006" i="3"/>
  <c r="Z1031" i="3"/>
  <c r="Z1038" i="3"/>
  <c r="Z1047" i="3"/>
  <c r="Z1053" i="3"/>
  <c r="Z1056" i="3"/>
  <c r="Z1058" i="3"/>
  <c r="Z1073" i="3"/>
  <c r="Z1075" i="3"/>
  <c r="Z1084" i="3"/>
  <c r="Z1102" i="3"/>
  <c r="Z1111" i="3"/>
  <c r="Z1117" i="3"/>
  <c r="Z1120" i="3"/>
  <c r="Z1122" i="3"/>
  <c r="Z1137" i="3"/>
  <c r="Z1139" i="3"/>
  <c r="Z1148" i="3"/>
  <c r="Z1166" i="3"/>
  <c r="Z1175" i="3"/>
  <c r="Z1181" i="3"/>
  <c r="Z1184" i="3"/>
  <c r="Z1186" i="3"/>
  <c r="Z1201" i="3"/>
  <c r="Z1203" i="3"/>
  <c r="Z1212" i="3"/>
  <c r="Z1230" i="3"/>
  <c r="Z1239" i="3"/>
  <c r="Z1245" i="3"/>
  <c r="Z1248" i="3"/>
  <c r="Z1250" i="3"/>
  <c r="Z1265" i="3"/>
  <c r="Z1267" i="3"/>
  <c r="Z1276" i="3"/>
  <c r="Z1294" i="3"/>
  <c r="Z1303" i="3"/>
  <c r="Z1309" i="3"/>
  <c r="Z1312" i="3"/>
  <c r="Z1314" i="3"/>
  <c r="Z1329" i="3"/>
  <c r="Z1331" i="3"/>
  <c r="Z1340" i="3"/>
  <c r="Z1358" i="3"/>
  <c r="Z1367" i="3"/>
  <c r="Z1373" i="3"/>
  <c r="Z1376" i="3"/>
  <c r="Z1378" i="3"/>
  <c r="Z1393" i="3"/>
  <c r="Z1395" i="3"/>
  <c r="Z1404" i="3"/>
  <c r="Z1422" i="3"/>
  <c r="Z1431" i="3"/>
  <c r="Z1437" i="3"/>
  <c r="Z1440" i="3"/>
  <c r="Z1442" i="3"/>
  <c r="Z1457" i="3"/>
  <c r="Z1459" i="3"/>
  <c r="Z1468" i="3"/>
  <c r="Z1486" i="3"/>
  <c r="Z1495" i="3"/>
  <c r="Z1501" i="3"/>
  <c r="Z1504" i="3"/>
  <c r="Z1506" i="3"/>
  <c r="Z1519" i="3"/>
  <c r="Z1525" i="3"/>
  <c r="Z1527" i="3"/>
  <c r="Z1529" i="3"/>
  <c r="Z1531" i="3"/>
  <c r="Z1536" i="3"/>
  <c r="Z1545" i="3"/>
  <c r="Z1549" i="3"/>
  <c r="Z1551" i="3"/>
  <c r="Z1560" i="3"/>
  <c r="Z1583" i="3"/>
  <c r="Z1592" i="3"/>
  <c r="Z1597" i="3"/>
  <c r="Z1607" i="3"/>
  <c r="Z1611" i="3"/>
  <c r="Z1613" i="3"/>
  <c r="Z1633" i="3"/>
  <c r="Z1635" i="3"/>
  <c r="Z1639" i="3"/>
  <c r="Z1642" i="3"/>
  <c r="Z1650" i="3"/>
  <c r="Z1652" i="3"/>
  <c r="Z1654" i="3"/>
  <c r="Z1657" i="3"/>
  <c r="Z1664" i="3"/>
  <c r="Z1672" i="3"/>
  <c r="Z1679" i="3"/>
  <c r="Z1682" i="3"/>
  <c r="Z1684" i="3"/>
  <c r="Z1686" i="3"/>
  <c r="Z1689" i="3"/>
  <c r="Z1696" i="3"/>
  <c r="Z1704" i="3"/>
  <c r="Z1711" i="3"/>
  <c r="Z1714" i="3"/>
  <c r="Z1716" i="3"/>
  <c r="Z1718" i="3"/>
  <c r="Z1721" i="3"/>
  <c r="Z1724" i="3"/>
  <c r="Z1726" i="3"/>
  <c r="Z1730" i="3"/>
  <c r="Z1732" i="3"/>
  <c r="Z1740" i="3"/>
  <c r="Z1745" i="3"/>
  <c r="Z1747" i="3"/>
  <c r="Z1749" i="3"/>
  <c r="Z1751" i="3"/>
  <c r="Z1756" i="3"/>
  <c r="Z1761" i="3"/>
  <c r="Z1764" i="3"/>
  <c r="Z1766" i="3"/>
  <c r="Z1771" i="3"/>
  <c r="Z1776" i="3"/>
  <c r="Z1778" i="3"/>
  <c r="Z1780" i="3"/>
  <c r="Z1782" i="3"/>
  <c r="Z1787" i="3"/>
  <c r="Z1792" i="3"/>
  <c r="Z1794" i="3"/>
  <c r="Z1797" i="3"/>
  <c r="Z1799" i="3"/>
  <c r="Z1804" i="3"/>
  <c r="Z1809" i="3"/>
  <c r="Z1811" i="3"/>
  <c r="Z1813" i="3"/>
  <c r="Z1815" i="3"/>
  <c r="Z1820" i="3"/>
  <c r="Z1825" i="3"/>
  <c r="Z1828" i="3"/>
  <c r="Z1830" i="3"/>
  <c r="Z1835" i="3"/>
  <c r="Z1840" i="3"/>
  <c r="Z1842" i="3"/>
  <c r="Z1844" i="3"/>
  <c r="Z1846" i="3"/>
  <c r="Z1851" i="3"/>
  <c r="Z1856" i="3"/>
  <c r="Z1858" i="3"/>
  <c r="Z1861" i="3"/>
  <c r="Z1863" i="3"/>
  <c r="Z1868" i="3"/>
  <c r="Z1873" i="3"/>
  <c r="Z1875" i="3"/>
  <c r="Z1877" i="3"/>
  <c r="Z1879" i="3"/>
  <c r="Z1884" i="3"/>
  <c r="Z1889" i="3"/>
  <c r="Z1893" i="3"/>
  <c r="Z1900" i="3"/>
  <c r="Z1908" i="3"/>
  <c r="Z1916" i="3"/>
  <c r="Z1925" i="3"/>
  <c r="Z1935" i="3"/>
  <c r="Z1939" i="3"/>
  <c r="Z1947" i="3"/>
  <c r="Z1957" i="3"/>
  <c r="Z1967" i="3"/>
  <c r="Z1971" i="3"/>
  <c r="Z1979" i="3"/>
  <c r="Z1989" i="3"/>
  <c r="Z1999" i="3"/>
  <c r="Z2003" i="3"/>
  <c r="Z2011" i="3"/>
  <c r="Z2021" i="3"/>
  <c r="Z2031" i="3"/>
  <c r="Z2035" i="3"/>
  <c r="Z2043" i="3"/>
  <c r="Z2058" i="3"/>
  <c r="Z2063" i="3"/>
  <c r="Z2065" i="3"/>
  <c r="Z2067" i="3"/>
  <c r="Z2078" i="3"/>
  <c r="Z2080" i="3"/>
  <c r="Z2082" i="3"/>
  <c r="Z2088" i="3"/>
  <c r="Z2094" i="3"/>
  <c r="Z2096" i="3"/>
  <c r="Z2098" i="3"/>
  <c r="Z2104" i="3"/>
  <c r="Z2111" i="3"/>
  <c r="Z2113" i="3"/>
  <c r="Z2115" i="3"/>
  <c r="Z2126" i="3"/>
  <c r="Z2130" i="3"/>
  <c r="Z2136" i="3"/>
  <c r="Z2142" i="3"/>
  <c r="Z2145" i="3"/>
  <c r="Z2147" i="3"/>
  <c r="Z2157" i="3"/>
  <c r="Z2159" i="3"/>
  <c r="Z2163" i="3"/>
  <c r="Z2168" i="3"/>
  <c r="Z2174" i="3"/>
  <c r="Z2177" i="3"/>
  <c r="Z2179" i="3"/>
  <c r="Z2189" i="3"/>
  <c r="Z2191" i="3"/>
  <c r="Z2194" i="3"/>
  <c r="Z2196" i="3"/>
  <c r="Z2205" i="3"/>
  <c r="Z2207" i="3"/>
  <c r="Z2210" i="3"/>
  <c r="Z2212" i="3"/>
  <c r="Z2221" i="3"/>
  <c r="Z2223" i="3"/>
  <c r="Z2226" i="3"/>
  <c r="Z2228" i="3"/>
  <c r="Z2237" i="3"/>
  <c r="Z2239" i="3"/>
  <c r="Z2242" i="3"/>
  <c r="Z2244" i="3"/>
  <c r="Z2253" i="3"/>
  <c r="Z2255" i="3"/>
  <c r="Z2258" i="3"/>
  <c r="Z2260" i="3"/>
  <c r="Z2269" i="3"/>
  <c r="Z2271" i="3"/>
  <c r="Z2274" i="3"/>
  <c r="Z2276" i="3"/>
  <c r="Z2285" i="3"/>
  <c r="Z2287" i="3"/>
  <c r="Z2290" i="3"/>
  <c r="Z2292" i="3"/>
  <c r="Z2301" i="3"/>
  <c r="Z2303" i="3"/>
  <c r="Z2306" i="3"/>
  <c r="Z2308" i="3"/>
  <c r="Z2317" i="3"/>
  <c r="Z2319" i="3"/>
  <c r="Z2322" i="3"/>
  <c r="Z2324" i="3"/>
  <c r="Z2333" i="3"/>
  <c r="Z2335" i="3"/>
  <c r="Z2338" i="3"/>
  <c r="Z2340" i="3"/>
  <c r="Z2349" i="3"/>
  <c r="Z2351" i="3"/>
  <c r="Z2354" i="3"/>
  <c r="Z2356" i="3"/>
  <c r="Z2365" i="3"/>
  <c r="Z2367" i="3"/>
  <c r="Z2371" i="3"/>
  <c r="Z2373" i="3"/>
  <c r="Z2375" i="3"/>
  <c r="Z2380" i="3"/>
  <c r="Z2386" i="3"/>
  <c r="Z2388" i="3"/>
  <c r="Z2390" i="3"/>
  <c r="Z2392" i="3"/>
  <c r="Z2397" i="3"/>
  <c r="Z2402" i="3"/>
  <c r="Z2404" i="3"/>
  <c r="Z2414" i="3"/>
  <c r="Z2417" i="3"/>
  <c r="Z2419" i="3"/>
  <c r="Z2429" i="3"/>
  <c r="Z2431" i="3"/>
  <c r="Z2435" i="3"/>
  <c r="Z2444" i="3"/>
  <c r="Z2447" i="3"/>
  <c r="Z2452" i="3"/>
  <c r="Z2455" i="3"/>
  <c r="Z2462" i="3"/>
  <c r="Z2479" i="3"/>
  <c r="Z2492" i="3"/>
  <c r="Z2504" i="3"/>
  <c r="Z1598" i="3"/>
  <c r="Z1600" i="3"/>
  <c r="Z1608" i="3"/>
  <c r="Z1610" i="3"/>
  <c r="Z1622" i="3"/>
  <c r="Z1624" i="3"/>
  <c r="Z1626" i="3"/>
  <c r="Z1638" i="3"/>
  <c r="Z1640" i="3"/>
  <c r="Z1890" i="3"/>
  <c r="Z1894" i="3"/>
  <c r="Z1897" i="3"/>
  <c r="Z1899" i="3"/>
  <c r="Z1906" i="3"/>
  <c r="Z1917" i="3"/>
  <c r="Z1919" i="3"/>
  <c r="Z1928" i="3"/>
  <c r="Z1930" i="3"/>
  <c r="Z1932" i="3"/>
  <c r="Z1934" i="3"/>
  <c r="Z1941" i="3"/>
  <c r="Z1943" i="3"/>
  <c r="Z1946" i="3"/>
  <c r="Z1960" i="3"/>
  <c r="Z1962" i="3"/>
  <c r="Z1964" i="3"/>
  <c r="Z1966" i="3"/>
  <c r="Z1973" i="3"/>
  <c r="Z1975" i="3"/>
  <c r="Z1978" i="3"/>
  <c r="Z1992" i="3"/>
  <c r="Z1994" i="3"/>
  <c r="Z1996" i="3"/>
  <c r="Z1998" i="3"/>
  <c r="Z2005" i="3"/>
  <c r="Z2007" i="3"/>
  <c r="Z2010" i="3"/>
  <c r="Z2024" i="3"/>
  <c r="Z2026" i="3"/>
  <c r="Z2028" i="3"/>
  <c r="Z2030" i="3"/>
  <c r="Z2037" i="3"/>
  <c r="Z2039" i="3"/>
  <c r="Z2042" i="3"/>
  <c r="Z2057" i="3"/>
  <c r="Z2075" i="3"/>
  <c r="Z2077" i="3"/>
  <c r="Z2085" i="3"/>
  <c r="Z2087" i="3"/>
  <c r="Z2090" i="3"/>
  <c r="Z2092" i="3"/>
  <c r="Z2100" i="3"/>
  <c r="Z2102" i="3"/>
  <c r="Z2151" i="3"/>
  <c r="Z2153" i="3"/>
  <c r="Z2161" i="3"/>
  <c r="Z2170" i="3"/>
  <c r="Z2172" i="3"/>
  <c r="Z2182" i="3"/>
  <c r="Z2184" i="3"/>
  <c r="Z2186" i="3"/>
  <c r="Z2188" i="3"/>
  <c r="Z2197" i="3"/>
  <c r="Z2215" i="3"/>
  <c r="Z2224" i="3"/>
  <c r="Z2230" i="3"/>
  <c r="Z2233" i="3"/>
  <c r="Z2235" i="3"/>
  <c r="Z2250" i="3"/>
  <c r="Z2252" i="3"/>
  <c r="Z2261" i="3"/>
  <c r="Z2279" i="3"/>
  <c r="Z2288" i="3"/>
  <c r="Z2294" i="3"/>
  <c r="Z2297" i="3"/>
  <c r="Z2299" i="3"/>
  <c r="Z2314" i="3"/>
  <c r="Z2316" i="3"/>
  <c r="Z2325" i="3"/>
  <c r="Z2343" i="3"/>
  <c r="Z2352" i="3"/>
  <c r="Z2358" i="3"/>
  <c r="Z2361" i="3"/>
  <c r="Z2363" i="3"/>
  <c r="Z2378" i="3"/>
  <c r="Z2382" i="3"/>
  <c r="Z2384" i="3"/>
  <c r="Z2395" i="3"/>
  <c r="Z2399" i="3"/>
  <c r="Z2407" i="3"/>
  <c r="Z2409" i="3"/>
  <c r="Z2411" i="3"/>
  <c r="Z2422" i="3"/>
  <c r="Z2424" i="3"/>
  <c r="Z2426" i="3"/>
  <c r="Z2449" i="3"/>
  <c r="Z2451" i="3"/>
  <c r="Z2458" i="3"/>
  <c r="Z2465" i="3"/>
  <c r="Z2471" i="3"/>
  <c r="Z2475" i="3"/>
  <c r="Z2483" i="3"/>
  <c r="Z2490" i="3"/>
  <c r="Z2494" i="3"/>
  <c r="Z2496" i="3"/>
  <c r="Z2498" i="3"/>
  <c r="Z2505" i="3"/>
  <c r="Z1727" i="3"/>
  <c r="Z1737" i="3"/>
  <c r="Z1741" i="3"/>
  <c r="Z1743" i="3"/>
  <c r="Z1753" i="3"/>
  <c r="Z1769" i="3"/>
  <c r="Z1773" i="3"/>
  <c r="Z1775" i="3"/>
  <c r="Z1785" i="3"/>
  <c r="Z1801" i="3"/>
  <c r="Z1805" i="3"/>
  <c r="Z1807" i="3"/>
  <c r="Z1817" i="3"/>
  <c r="Z1833" i="3"/>
  <c r="Z1837" i="3"/>
  <c r="Z1839" i="3"/>
  <c r="Z1849" i="3"/>
  <c r="Z1865" i="3"/>
  <c r="Z1869" i="3"/>
  <c r="Z1871" i="3"/>
  <c r="Z1881" i="3"/>
  <c r="Z1898" i="3"/>
  <c r="Z1909" i="3"/>
  <c r="Z1911" i="3"/>
  <c r="Z1918" i="3"/>
  <c r="Z1921" i="3"/>
  <c r="Z1923" i="3"/>
  <c r="Z1926" i="3"/>
  <c r="Z1940" i="3"/>
  <c r="Z1942" i="3"/>
  <c r="Z1944" i="3"/>
  <c r="Z1951" i="3"/>
  <c r="Z1953" i="3"/>
  <c r="Z1955" i="3"/>
  <c r="Z1958" i="3"/>
  <c r="Z1972" i="3"/>
  <c r="Z1974" i="3"/>
  <c r="Z1976" i="3"/>
  <c r="Z1983" i="3"/>
  <c r="Z1985" i="3"/>
  <c r="Z1987" i="3"/>
  <c r="Z1990" i="3"/>
  <c r="Z2004" i="3"/>
  <c r="Z2006" i="3"/>
  <c r="Z2008" i="3"/>
  <c r="Z2015" i="3"/>
  <c r="Z2017" i="3"/>
  <c r="Z2019" i="3"/>
  <c r="Z2022" i="3"/>
  <c r="Z2036" i="3"/>
  <c r="Z2038" i="3"/>
  <c r="Z2040" i="3"/>
  <c r="Z2047" i="3"/>
  <c r="Z2049" i="3"/>
  <c r="Z2051" i="3"/>
  <c r="Z2053" i="3"/>
  <c r="Z2055" i="3"/>
  <c r="Z2059" i="3"/>
  <c r="Z2061" i="3"/>
  <c r="Z2069" i="3"/>
  <c r="Z2071" i="3"/>
  <c r="Z2074" i="3"/>
  <c r="Z2076" i="3"/>
  <c r="Z2084" i="3"/>
  <c r="Z2086" i="3"/>
  <c r="Z2128" i="3"/>
  <c r="Z2133" i="3"/>
  <c r="Z2135" i="3"/>
  <c r="Z2144" i="3"/>
  <c r="Z2150" i="3"/>
  <c r="Z2152" i="3"/>
  <c r="Z2155" i="3"/>
  <c r="Z2160" i="3"/>
  <c r="Z2165" i="3"/>
  <c r="Z2167" i="3"/>
  <c r="Z2199" i="3"/>
  <c r="Z2208" i="3"/>
  <c r="Z2214" i="3"/>
  <c r="Z2217" i="3"/>
  <c r="Z2219" i="3"/>
  <c r="Z2234" i="3"/>
  <c r="Z2236" i="3"/>
  <c r="Z2245" i="3"/>
  <c r="Z2263" i="3"/>
  <c r="Z2272" i="3"/>
  <c r="Z2278" i="3"/>
  <c r="Z2281" i="3"/>
  <c r="Z2283" i="3"/>
  <c r="Z2298" i="3"/>
  <c r="Z2300" i="3"/>
  <c r="Z2309" i="3"/>
  <c r="Z2327" i="3"/>
  <c r="Z2336" i="3"/>
  <c r="Z2342" i="3"/>
  <c r="Z2345" i="3"/>
  <c r="Z2347" i="3"/>
  <c r="Z2362" i="3"/>
  <c r="Z2364" i="3"/>
  <c r="Z2369" i="3"/>
  <c r="Z2394" i="3"/>
  <c r="Z2398" i="3"/>
  <c r="Z2400" i="3"/>
  <c r="Z2406" i="3"/>
  <c r="Z2408" i="3"/>
  <c r="Z2410" i="3"/>
  <c r="Z2412" i="3"/>
  <c r="Z2432" i="3"/>
  <c r="Z2450" i="3"/>
  <c r="Z2453" i="3"/>
  <c r="Z2460" i="3"/>
  <c r="Z2469" i="3"/>
  <c r="Z2495" i="3"/>
  <c r="Z2506" i="3"/>
  <c r="Z2510" i="3"/>
  <c r="Z2512" i="3"/>
  <c r="Z2516" i="3"/>
  <c r="Z2519" i="3"/>
  <c r="Z2524" i="3"/>
  <c r="Z2527" i="3"/>
  <c r="Z2532" i="3"/>
  <c r="Z2535" i="3"/>
  <c r="Z2540" i="3"/>
  <c r="Z2543" i="3"/>
  <c r="Z2548" i="3"/>
  <c r="Z2551" i="3"/>
  <c r="Z2556" i="3"/>
  <c r="Z2559" i="3"/>
  <c r="Z2564" i="3"/>
  <c r="Z2567" i="3"/>
  <c r="Z2574" i="3"/>
  <c r="Z2578" i="3"/>
  <c r="Z2590" i="3"/>
  <c r="Z2594" i="3"/>
  <c r="Z2606" i="3"/>
  <c r="Z2610" i="3"/>
  <c r="Z2622" i="3"/>
  <c r="Z2626" i="3"/>
  <c r="Z2638" i="3"/>
  <c r="Z2642" i="3"/>
  <c r="Z2654" i="3"/>
  <c r="Z2658" i="3"/>
  <c r="Z2670" i="3"/>
  <c r="Z2674" i="3"/>
  <c r="Z2686" i="3"/>
  <c r="Z2690" i="3"/>
  <c r="Z2700" i="3"/>
  <c r="Z2702" i="3"/>
  <c r="Z2710" i="3"/>
  <c r="Z2715" i="3"/>
  <c r="Z2721" i="3"/>
  <c r="Z2723" i="3"/>
  <c r="Z2729" i="3"/>
  <c r="Z2731" i="3"/>
  <c r="Z2733" i="3"/>
  <c r="Z2735" i="3"/>
  <c r="Z2739" i="3"/>
  <c r="Z2742" i="3"/>
  <c r="Z2744" i="3"/>
  <c r="Z2746" i="3"/>
  <c r="Z2755" i="3"/>
  <c r="Z2783" i="3"/>
  <c r="Z2785" i="3"/>
  <c r="Z2789" i="3"/>
  <c r="Z2791" i="3"/>
  <c r="Z2800" i="3"/>
  <c r="Z2802" i="3"/>
  <c r="Z2806" i="3"/>
  <c r="Z2815" i="3"/>
  <c r="Z2817" i="3"/>
  <c r="Z2821" i="3"/>
  <c r="Z2823" i="3"/>
  <c r="Z2832" i="3"/>
  <c r="Z2834" i="3"/>
  <c r="Z2838" i="3"/>
  <c r="Z2847" i="3"/>
  <c r="Z2849" i="3"/>
  <c r="Z2853" i="3"/>
  <c r="Z2855" i="3"/>
  <c r="Z2864" i="3"/>
  <c r="Z2866" i="3"/>
  <c r="Z2870" i="3"/>
  <c r="Z2872" i="3"/>
  <c r="Z2931" i="3"/>
  <c r="Z2954" i="3"/>
  <c r="Z2964" i="3"/>
  <c r="Z2521" i="3"/>
  <c r="Z2530" i="3"/>
  <c r="Z2538" i="3"/>
  <c r="Z2541" i="3"/>
  <c r="Z2553" i="3"/>
  <c r="Z2562" i="3"/>
  <c r="Z2570" i="3"/>
  <c r="Z2572" i="3"/>
  <c r="Z2575" i="3"/>
  <c r="Z2582" i="3"/>
  <c r="Z2584" i="3"/>
  <c r="Z2586" i="3"/>
  <c r="Z2588" i="3"/>
  <c r="Z2591" i="3"/>
  <c r="Z2598" i="3"/>
  <c r="Z2600" i="3"/>
  <c r="Z2602" i="3"/>
  <c r="Z2604" i="3"/>
  <c r="Z2607" i="3"/>
  <c r="Z2614" i="3"/>
  <c r="Z2616" i="3"/>
  <c r="Z2618" i="3"/>
  <c r="Z2620" i="3"/>
  <c r="Z2623" i="3"/>
  <c r="Z2630" i="3"/>
  <c r="Z2632" i="3"/>
  <c r="Z2634" i="3"/>
  <c r="Z2636" i="3"/>
  <c r="Z2639" i="3"/>
  <c r="Z2646" i="3"/>
  <c r="Z2648" i="3"/>
  <c r="Z2650" i="3"/>
  <c r="Z2652" i="3"/>
  <c r="Z2655" i="3"/>
  <c r="Z2662" i="3"/>
  <c r="Z2664" i="3"/>
  <c r="Z2666" i="3"/>
  <c r="Z2668" i="3"/>
  <c r="Z2671" i="3"/>
  <c r="Z2678" i="3"/>
  <c r="Z2680" i="3"/>
  <c r="Z2682" i="3"/>
  <c r="Z2684" i="3"/>
  <c r="Z2687" i="3"/>
  <c r="Z2694" i="3"/>
  <c r="Z2696" i="3"/>
  <c r="Z2698" i="3"/>
  <c r="Z2705" i="3"/>
  <c r="Z2707" i="3"/>
  <c r="Z2725" i="3"/>
  <c r="Z2727" i="3"/>
  <c r="Z2738" i="3"/>
  <c r="Z2754" i="3"/>
  <c r="Z2766" i="3"/>
  <c r="Z2768" i="3"/>
  <c r="Z2770" i="3"/>
  <c r="Z2772" i="3"/>
  <c r="Z2774" i="3"/>
  <c r="Z2776" i="3"/>
  <c r="Z2779" i="3"/>
  <c r="Z2781" i="3"/>
  <c r="Z2788" i="3"/>
  <c r="Z2793" i="3"/>
  <c r="Z2795" i="3"/>
  <c r="Z2797" i="3"/>
  <c r="Z2804" i="3"/>
  <c r="Z2809" i="3"/>
  <c r="Z2811" i="3"/>
  <c r="Z2813" i="3"/>
  <c r="Z2820" i="3"/>
  <c r="Z2825" i="3"/>
  <c r="Z2827" i="3"/>
  <c r="Z2829" i="3"/>
  <c r="Z2836" i="3"/>
  <c r="Z2841" i="3"/>
  <c r="Z2843" i="3"/>
  <c r="Z2845" i="3"/>
  <c r="Z2852" i="3"/>
  <c r="Z2857" i="3"/>
  <c r="Z2859" i="3"/>
  <c r="Z2861" i="3"/>
  <c r="Z2868" i="3"/>
  <c r="Z2873" i="3"/>
  <c r="Z2875" i="3"/>
  <c r="Z2879" i="3"/>
  <c r="Z2881" i="3"/>
  <c r="Z2901" i="3"/>
  <c r="Z2903" i="3"/>
  <c r="Z2907" i="3"/>
  <c r="Z2911" i="3"/>
  <c r="Z2913" i="3"/>
  <c r="Z2938" i="3"/>
  <c r="Z2949" i="3"/>
  <c r="Z281" i="3"/>
  <c r="Z295" i="3"/>
  <c r="Z301" i="3"/>
  <c r="Z313" i="3"/>
  <c r="Z327" i="3"/>
  <c r="Z333" i="3"/>
  <c r="Z345" i="3"/>
  <c r="Z359" i="3"/>
  <c r="Z364" i="3"/>
  <c r="Z378" i="3"/>
  <c r="Z382" i="3"/>
  <c r="Z392" i="3"/>
  <c r="Z404" i="3"/>
  <c r="Z409" i="3"/>
  <c r="Z419" i="3"/>
  <c r="Z425" i="3"/>
  <c r="Z435" i="3"/>
  <c r="Z443" i="3"/>
  <c r="Z450" i="3"/>
  <c r="Z459" i="3"/>
  <c r="Z468" i="3"/>
  <c r="Z474" i="3"/>
  <c r="Z489" i="3"/>
  <c r="Z499" i="3"/>
  <c r="Z280" i="3"/>
  <c r="Z286" i="3"/>
  <c r="Z300" i="3"/>
  <c r="Z312" i="3"/>
  <c r="Z318" i="3"/>
  <c r="Z332" i="3"/>
  <c r="Z344" i="3"/>
  <c r="Z350" i="3"/>
  <c r="Z365" i="3"/>
  <c r="Z377" i="3"/>
  <c r="Z381" i="3"/>
  <c r="Z391" i="3"/>
  <c r="Z403" i="3"/>
  <c r="Z408" i="3"/>
  <c r="Z420" i="3"/>
  <c r="Z428" i="3"/>
  <c r="Z440" i="3"/>
  <c r="Z444" i="3"/>
  <c r="Z456" i="3"/>
  <c r="Z460" i="3"/>
  <c r="Z469" i="3"/>
  <c r="Z475" i="3"/>
  <c r="Z490" i="3"/>
  <c r="Z493" i="3"/>
  <c r="Z500" i="3"/>
  <c r="Z504" i="3"/>
  <c r="Z506" i="3"/>
  <c r="Z514" i="3"/>
  <c r="Z520" i="3"/>
  <c r="Z522" i="3"/>
  <c r="Z524" i="3"/>
  <c r="Z530" i="3"/>
  <c r="Z532" i="3"/>
  <c r="Z536" i="3"/>
  <c r="Z538" i="3"/>
  <c r="Z546" i="3"/>
  <c r="Z552" i="3"/>
  <c r="Z555" i="3"/>
  <c r="Z557" i="3"/>
  <c r="Z563" i="3"/>
  <c r="Z565" i="3"/>
  <c r="Z569" i="3"/>
  <c r="Z571" i="3"/>
  <c r="Z579" i="3"/>
  <c r="Z585" i="3"/>
  <c r="Z587" i="3"/>
  <c r="Z589" i="3"/>
  <c r="Z595" i="3"/>
  <c r="Z597" i="3"/>
  <c r="Z601" i="3"/>
  <c r="Z603" i="3"/>
  <c r="Z611" i="3"/>
  <c r="Z617" i="3"/>
  <c r="Z620" i="3"/>
  <c r="Z623" i="3"/>
  <c r="Z625" i="3"/>
  <c r="Z629" i="3"/>
  <c r="Z631" i="3"/>
  <c r="Z639" i="3"/>
  <c r="Z641" i="3"/>
  <c r="Z645" i="3"/>
  <c r="Z647" i="3"/>
  <c r="Z655" i="3"/>
  <c r="Z657" i="3"/>
  <c r="Z661" i="3"/>
  <c r="Z663" i="3"/>
  <c r="Z671" i="3"/>
  <c r="Z673" i="3"/>
  <c r="Z677" i="3"/>
  <c r="Z679" i="3"/>
  <c r="Z688" i="3"/>
  <c r="Z692" i="3"/>
  <c r="Z694" i="3"/>
  <c r="Z696" i="3"/>
  <c r="Z705" i="3"/>
  <c r="Z711" i="3"/>
  <c r="Z713" i="3"/>
  <c r="Z715" i="3"/>
  <c r="Z720" i="3"/>
  <c r="Z722" i="3"/>
  <c r="Z724" i="3"/>
  <c r="Z726" i="3"/>
  <c r="Z730" i="3"/>
  <c r="Z734" i="3"/>
  <c r="Z737" i="3"/>
  <c r="Z741" i="3"/>
  <c r="Z743" i="3"/>
  <c r="Z745" i="3"/>
  <c r="Z749" i="3"/>
  <c r="Z751" i="3"/>
  <c r="Z753" i="3"/>
  <c r="Z757" i="3"/>
  <c r="Z761" i="3"/>
  <c r="Z764" i="3"/>
  <c r="Z770" i="3"/>
  <c r="Z772" i="3"/>
  <c r="Z774" i="3"/>
  <c r="Z781" i="3"/>
  <c r="Z786" i="3"/>
  <c r="Z790" i="3"/>
  <c r="Z795" i="3"/>
  <c r="Z798" i="3"/>
  <c r="Z807" i="3"/>
  <c r="Z824" i="3"/>
  <c r="Z829" i="3"/>
  <c r="Z834" i="3"/>
  <c r="Z841" i="3"/>
  <c r="Z843" i="3"/>
  <c r="Z848" i="3"/>
  <c r="Z850" i="3"/>
  <c r="Z853" i="3"/>
  <c r="Z855" i="3"/>
  <c r="Z857" i="3"/>
  <c r="Z861" i="3"/>
  <c r="Z863" i="3"/>
  <c r="Z872" i="3"/>
  <c r="Z874" i="3"/>
  <c r="Z878" i="3"/>
  <c r="Z887" i="3"/>
  <c r="Z889" i="3"/>
  <c r="Z893" i="3"/>
  <c r="Z895" i="3"/>
  <c r="Z904" i="3"/>
  <c r="Z906" i="3"/>
  <c r="Z910" i="3"/>
  <c r="Z919" i="3"/>
  <c r="Z921" i="3"/>
  <c r="Z925" i="3"/>
  <c r="Z927" i="3"/>
  <c r="Z935" i="3"/>
  <c r="Z937" i="3"/>
  <c r="Z941" i="3"/>
  <c r="Z943" i="3"/>
  <c r="Z952" i="3"/>
  <c r="Z954" i="3"/>
  <c r="Z958" i="3"/>
  <c r="Z967" i="3"/>
  <c r="Z969" i="3"/>
  <c r="Z973" i="3"/>
  <c r="Z975" i="3"/>
  <c r="Z984" i="3"/>
  <c r="Z986" i="3"/>
  <c r="Z283" i="3"/>
  <c r="Z303" i="3"/>
  <c r="Z305" i="3"/>
  <c r="Z307" i="3"/>
  <c r="Z315" i="3"/>
  <c r="Z335" i="3"/>
  <c r="Z337" i="3"/>
  <c r="Z339" i="3"/>
  <c r="Z347" i="3"/>
  <c r="Z362" i="3"/>
  <c r="Z375" i="3"/>
  <c r="Z389" i="3"/>
  <c r="Z397" i="3"/>
  <c r="Z399" i="3"/>
  <c r="Z422" i="3"/>
  <c r="Z427" i="3"/>
  <c r="Z437" i="3"/>
  <c r="Z447" i="3"/>
  <c r="Z449" i="3"/>
  <c r="Z452" i="3"/>
  <c r="Z454" i="3"/>
  <c r="Z470" i="3"/>
  <c r="Z487" i="3"/>
  <c r="Z495" i="3"/>
  <c r="Z497" i="3"/>
  <c r="Z508" i="3"/>
  <c r="Z510" i="3"/>
  <c r="Z513" i="3"/>
  <c r="Z517" i="3"/>
  <c r="Z527" i="3"/>
  <c r="Z558" i="3"/>
  <c r="Z561" i="3"/>
  <c r="Z567" i="3"/>
  <c r="Z573" i="3"/>
  <c r="Z575" i="3"/>
  <c r="Z592" i="3"/>
  <c r="Z598" i="3"/>
  <c r="Z608" i="3"/>
  <c r="Z612" i="3"/>
  <c r="Z614" i="3"/>
  <c r="Z622" i="3"/>
  <c r="Z643" i="3"/>
  <c r="Z653" i="3"/>
  <c r="Z658" i="3"/>
  <c r="Z665" i="3"/>
  <c r="Z667" i="3"/>
  <c r="Z670" i="3"/>
  <c r="Z681" i="3"/>
  <c r="Z683" i="3"/>
  <c r="Z685" i="3"/>
  <c r="Z690" i="3"/>
  <c r="Z698" i="3"/>
  <c r="Z700" i="3"/>
  <c r="Z709" i="3"/>
  <c r="Z718" i="3"/>
  <c r="Z739" i="3"/>
  <c r="Z755" i="3"/>
  <c r="Z759" i="3"/>
  <c r="Z765" i="3"/>
  <c r="Z768" i="3"/>
  <c r="Z777" i="3"/>
  <c r="Z784" i="3"/>
  <c r="Z788" i="3"/>
  <c r="Z792" i="3"/>
  <c r="Z802" i="3"/>
  <c r="Z805" i="3"/>
  <c r="Z808" i="3"/>
  <c r="Z810" i="3"/>
  <c r="Z812" i="3"/>
  <c r="Z814" i="3"/>
  <c r="Z826" i="3"/>
  <c r="Z830" i="3"/>
  <c r="Z846" i="3"/>
  <c r="Z866" i="3"/>
  <c r="Z868" i="3"/>
  <c r="Z870" i="3"/>
  <c r="Z882" i="3"/>
  <c r="Z884" i="3"/>
  <c r="Z886" i="3"/>
  <c r="Z898" i="3"/>
  <c r="Z900" i="3"/>
  <c r="Z902" i="3"/>
  <c r="Z914" i="3"/>
  <c r="Z916" i="3"/>
  <c r="Z918" i="3"/>
  <c r="Z930" i="3"/>
  <c r="Z932" i="3"/>
  <c r="Z934" i="3"/>
  <c r="Z940" i="3"/>
  <c r="Z945" i="3"/>
  <c r="Z947" i="3"/>
  <c r="Z949" i="3"/>
  <c r="Z971" i="3"/>
  <c r="Z288" i="3"/>
  <c r="Z290" i="3"/>
  <c r="Z292" i="3"/>
  <c r="Z294" i="3"/>
  <c r="Z299" i="3"/>
  <c r="Z320" i="3"/>
  <c r="Z322" i="3"/>
  <c r="Z324" i="3"/>
  <c r="Z326" i="3"/>
  <c r="Z331" i="3"/>
  <c r="Z352" i="3"/>
  <c r="Z354" i="3"/>
  <c r="Z356" i="3"/>
  <c r="Z395" i="3"/>
  <c r="Z412" i="3"/>
  <c r="Z414" i="3"/>
  <c r="Z416" i="3"/>
  <c r="Z432" i="3"/>
  <c r="Z434" i="3"/>
  <c r="Z439" i="3"/>
  <c r="Z453" i="3"/>
  <c r="Z462" i="3"/>
  <c r="Z464" i="3"/>
  <c r="Z471" i="3"/>
  <c r="Z476" i="3"/>
  <c r="Z478" i="3"/>
  <c r="Z480" i="3"/>
  <c r="Z503" i="3"/>
  <c r="Z509" i="3"/>
  <c r="Z511" i="3"/>
  <c r="Z519" i="3"/>
  <c r="Z544" i="3"/>
  <c r="Z548" i="3"/>
  <c r="Z550" i="3"/>
  <c r="Z559" i="3"/>
  <c r="Z590" i="3"/>
  <c r="Z593" i="3"/>
  <c r="Z604" i="3"/>
  <c r="Z606" i="3"/>
  <c r="Z609" i="3"/>
  <c r="Z613" i="3"/>
  <c r="Z626" i="3"/>
  <c r="Z634" i="3"/>
  <c r="Z636" i="3"/>
  <c r="Z659" i="3"/>
  <c r="Z669" i="3"/>
  <c r="Z674" i="3"/>
  <c r="Z697" i="3"/>
  <c r="Z699" i="3"/>
  <c r="Z702" i="3"/>
  <c r="Z707" i="3"/>
  <c r="Z717" i="3"/>
  <c r="Z719" i="3"/>
  <c r="Z733" i="3"/>
  <c r="Z775" i="3"/>
  <c r="Z783" i="3"/>
  <c r="Z785" i="3"/>
  <c r="Z789" i="3"/>
  <c r="Z794" i="3"/>
  <c r="Z801" i="3"/>
  <c r="Z803" i="3"/>
  <c r="Z809" i="3"/>
  <c r="Z811" i="3"/>
  <c r="Z813" i="3"/>
  <c r="Z825" i="3"/>
  <c r="Z827" i="3"/>
  <c r="Z836" i="3"/>
  <c r="Z838" i="3"/>
  <c r="Z845" i="3"/>
  <c r="Z847" i="3"/>
  <c r="Z860" i="3"/>
  <c r="Z865" i="3"/>
  <c r="Z867" i="3"/>
  <c r="Z869" i="3"/>
  <c r="Z876" i="3"/>
  <c r="Z881" i="3"/>
  <c r="Z883" i="3"/>
  <c r="Z885" i="3"/>
  <c r="Z892" i="3"/>
  <c r="Z897" i="3"/>
  <c r="Z899" i="3"/>
  <c r="Z901" i="3"/>
  <c r="Z908" i="3"/>
  <c r="Z913" i="3"/>
  <c r="Z915" i="3"/>
  <c r="Z917" i="3"/>
  <c r="Z924" i="3"/>
  <c r="Z929" i="3"/>
  <c r="Z931" i="3"/>
  <c r="Z933" i="3"/>
  <c r="Z955" i="3"/>
  <c r="Z978" i="3"/>
  <c r="Z980" i="3"/>
  <c r="Z982" i="3"/>
  <c r="Z988" i="3"/>
  <c r="Z992" i="3"/>
  <c r="Z995" i="3"/>
  <c r="Z997" i="3"/>
  <c r="Z1001" i="3"/>
  <c r="Z1003" i="3"/>
  <c r="Z1012" i="3"/>
  <c r="Z1014" i="3"/>
  <c r="Z1017" i="3"/>
  <c r="Z1019" i="3"/>
  <c r="Z1029" i="3"/>
  <c r="Z1033" i="3"/>
  <c r="Z1035" i="3"/>
  <c r="Z1044" i="3"/>
  <c r="Z1046" i="3"/>
  <c r="Z1049" i="3"/>
  <c r="Z1051" i="3"/>
  <c r="Z1060" i="3"/>
  <c r="Z1062" i="3"/>
  <c r="Z1065" i="3"/>
  <c r="Z1067" i="3"/>
  <c r="Z1076" i="3"/>
  <c r="Z1078" i="3"/>
  <c r="Z1081" i="3"/>
  <c r="Z1083" i="3"/>
  <c r="Z1092" i="3"/>
  <c r="Z1094" i="3"/>
  <c r="Z1097" i="3"/>
  <c r="Z1099" i="3"/>
  <c r="Z1108" i="3"/>
  <c r="Z1110" i="3"/>
  <c r="Z1113" i="3"/>
  <c r="Z1115" i="3"/>
  <c r="Z1124" i="3"/>
  <c r="Z1126" i="3"/>
  <c r="Z1129" i="3"/>
  <c r="Z1131" i="3"/>
  <c r="Z1140" i="3"/>
  <c r="Z1142" i="3"/>
  <c r="Z1145" i="3"/>
  <c r="Z1147" i="3"/>
  <c r="Z1156" i="3"/>
  <c r="Z1158" i="3"/>
  <c r="Z1161" i="3"/>
  <c r="Z1163" i="3"/>
  <c r="Z1172" i="3"/>
  <c r="Z1174" i="3"/>
  <c r="Z1177" i="3"/>
  <c r="Z1179" i="3"/>
  <c r="Z1188" i="3"/>
  <c r="Z1190" i="3"/>
  <c r="Z1193" i="3"/>
  <c r="Z1195" i="3"/>
  <c r="Z1204" i="3"/>
  <c r="Z1206" i="3"/>
  <c r="Z1209" i="3"/>
  <c r="Z1211" i="3"/>
  <c r="Z1220" i="3"/>
  <c r="Z1222" i="3"/>
  <c r="Z1225" i="3"/>
  <c r="Z1227" i="3"/>
  <c r="Z1236" i="3"/>
  <c r="Z1238" i="3"/>
  <c r="Z1241" i="3"/>
  <c r="Z1243" i="3"/>
  <c r="Z1252" i="3"/>
  <c r="Z1254" i="3"/>
  <c r="Z1257" i="3"/>
  <c r="Z1259" i="3"/>
  <c r="Z1268" i="3"/>
  <c r="Z1270" i="3"/>
  <c r="Z1273" i="3"/>
  <c r="Z1275" i="3"/>
  <c r="Z1284" i="3"/>
  <c r="Z1286" i="3"/>
  <c r="Z1289" i="3"/>
  <c r="Z1291" i="3"/>
  <c r="Z1300" i="3"/>
  <c r="Z1302" i="3"/>
  <c r="Z1305" i="3"/>
  <c r="Z1307" i="3"/>
  <c r="Z1316" i="3"/>
  <c r="Z1318" i="3"/>
  <c r="Z1321" i="3"/>
  <c r="Z1323" i="3"/>
  <c r="Z1332" i="3"/>
  <c r="Z1334" i="3"/>
  <c r="Z1337" i="3"/>
  <c r="Z1339" i="3"/>
  <c r="Z1348" i="3"/>
  <c r="Z1350" i="3"/>
  <c r="Z1353" i="3"/>
  <c r="Z1355" i="3"/>
  <c r="Z1364" i="3"/>
  <c r="Z1366" i="3"/>
  <c r="Z1369" i="3"/>
  <c r="Z1371" i="3"/>
  <c r="Z1380" i="3"/>
  <c r="Z1382" i="3"/>
  <c r="Z1385" i="3"/>
  <c r="Z1387" i="3"/>
  <c r="Z1396" i="3"/>
  <c r="Z1398" i="3"/>
  <c r="Z1401" i="3"/>
  <c r="Z1403" i="3"/>
  <c r="Z1412" i="3"/>
  <c r="Z1414" i="3"/>
  <c r="Z1417" i="3"/>
  <c r="Z1419" i="3"/>
  <c r="Z1428" i="3"/>
  <c r="Z1430" i="3"/>
  <c r="Z1433" i="3"/>
  <c r="Z1435" i="3"/>
  <c r="Z1444" i="3"/>
  <c r="Z1446" i="3"/>
  <c r="Z1449" i="3"/>
  <c r="Z1451" i="3"/>
  <c r="Z1460" i="3"/>
  <c r="Z1462" i="3"/>
  <c r="Z1465" i="3"/>
  <c r="Z1467" i="3"/>
  <c r="Z1476" i="3"/>
  <c r="Z1478" i="3"/>
  <c r="Z1481" i="3"/>
  <c r="Z1483" i="3"/>
  <c r="Z1492" i="3"/>
  <c r="Z1494" i="3"/>
  <c r="Z1497" i="3"/>
  <c r="Z1499" i="3"/>
  <c r="Z1508" i="3"/>
  <c r="Z1510" i="3"/>
  <c r="Z1517" i="3"/>
  <c r="Z1520" i="3"/>
  <c r="Z1522" i="3"/>
  <c r="Z1532" i="3"/>
  <c r="Z1534" i="3"/>
  <c r="Z1538" i="3"/>
  <c r="Z1541" i="3"/>
  <c r="Z1543" i="3"/>
  <c r="Z1548" i="3"/>
  <c r="Z1554" i="3"/>
  <c r="Z1556" i="3"/>
  <c r="Z1558" i="3"/>
  <c r="Z1563" i="3"/>
  <c r="Z1568" i="3"/>
  <c r="Z1570" i="3"/>
  <c r="Z1580" i="3"/>
  <c r="Z1582" i="3"/>
  <c r="Z1586" i="3"/>
  <c r="Z1601" i="3"/>
  <c r="Z1605" i="3"/>
  <c r="Z1662" i="3"/>
  <c r="Z1677" i="3"/>
  <c r="Z1694" i="3"/>
  <c r="Z1709" i="3"/>
  <c r="Z1000" i="3"/>
  <c r="Z1009" i="3"/>
  <c r="Z1011" i="3"/>
  <c r="Z1036" i="3"/>
  <c r="Z1054" i="3"/>
  <c r="Z1063" i="3"/>
  <c r="Z1069" i="3"/>
  <c r="Z1072" i="3"/>
  <c r="Z1074" i="3"/>
  <c r="Z1089" i="3"/>
  <c r="Z1091" i="3"/>
  <c r="Z1100" i="3"/>
  <c r="Z1118" i="3"/>
  <c r="Z1127" i="3"/>
  <c r="Z1133" i="3"/>
  <c r="Z1136" i="3"/>
  <c r="Z1138" i="3"/>
  <c r="Z1153" i="3"/>
  <c r="Z1155" i="3"/>
  <c r="Z1164" i="3"/>
  <c r="Z1182" i="3"/>
  <c r="Z1191" i="3"/>
  <c r="Z1197" i="3"/>
  <c r="Z1200" i="3"/>
  <c r="Z1202" i="3"/>
  <c r="Z1217" i="3"/>
  <c r="Z1219" i="3"/>
  <c r="Z1228" i="3"/>
  <c r="Z1246" i="3"/>
  <c r="Z1255" i="3"/>
  <c r="Z1261" i="3"/>
  <c r="Z1264" i="3"/>
  <c r="Z1266" i="3"/>
  <c r="Z1281" i="3"/>
  <c r="Z1283" i="3"/>
  <c r="Z1292" i="3"/>
  <c r="Z1310" i="3"/>
  <c r="Z1319" i="3"/>
  <c r="Z1325" i="3"/>
  <c r="Z1328" i="3"/>
  <c r="Z1330" i="3"/>
  <c r="Z1345" i="3"/>
  <c r="Z1347" i="3"/>
  <c r="Z1356" i="3"/>
  <c r="Z1374" i="3"/>
  <c r="Z1383" i="3"/>
  <c r="Z1389" i="3"/>
  <c r="Z1392" i="3"/>
  <c r="Z1394" i="3"/>
  <c r="Z1409" i="3"/>
  <c r="Z1411" i="3"/>
  <c r="Z1420" i="3"/>
  <c r="Z1438" i="3"/>
  <c r="Z1447" i="3"/>
  <c r="Z1453" i="3"/>
  <c r="Z1456" i="3"/>
  <c r="Z1458" i="3"/>
  <c r="Z1473" i="3"/>
  <c r="Z1475" i="3"/>
  <c r="Z1484" i="3"/>
  <c r="Z1502" i="3"/>
  <c r="Z1511" i="3"/>
  <c r="Z1524" i="3"/>
  <c r="Z1526" i="3"/>
  <c r="Z1528" i="3"/>
  <c r="Z1530" i="3"/>
  <c r="Z1546" i="3"/>
  <c r="Z1550" i="3"/>
  <c r="Z1552" i="3"/>
  <c r="Z1595" i="3"/>
  <c r="Z1599" i="3"/>
  <c r="Z1609" i="3"/>
  <c r="Z1612" i="3"/>
  <c r="Z1614" i="3"/>
  <c r="Z1616" i="3"/>
  <c r="Z1634" i="3"/>
  <c r="Z1637" i="3"/>
  <c r="Z1644" i="3"/>
  <c r="Z1646" i="3"/>
  <c r="Z1648" i="3"/>
  <c r="Z1656" i="3"/>
  <c r="Z1663" i="3"/>
  <c r="Z1666" i="3"/>
  <c r="Z1668" i="3"/>
  <c r="Z1670" i="3"/>
  <c r="Z1673" i="3"/>
  <c r="Z1680" i="3"/>
  <c r="Z1688" i="3"/>
  <c r="Z1695" i="3"/>
  <c r="Z1698" i="3"/>
  <c r="Z1700" i="3"/>
  <c r="Z1702" i="3"/>
  <c r="Z1705" i="3"/>
  <c r="Z1712" i="3"/>
  <c r="Z1720" i="3"/>
  <c r="Z1010" i="3"/>
  <c r="Z1015" i="3"/>
  <c r="Z1021" i="3"/>
  <c r="Z1023" i="3"/>
  <c r="Z1025" i="3"/>
  <c r="Z1027" i="3"/>
  <c r="Z1032" i="3"/>
  <c r="Z1041" i="3"/>
  <c r="Z1043" i="3"/>
  <c r="Z1052" i="3"/>
  <c r="Z1070" i="3"/>
  <c r="Z1079" i="3"/>
  <c r="Z1085" i="3"/>
  <c r="Z1088" i="3"/>
  <c r="Z1090" i="3"/>
  <c r="Z1105" i="3"/>
  <c r="Z1107" i="3"/>
  <c r="Z1116" i="3"/>
  <c r="Z1134" i="3"/>
  <c r="Z1143" i="3"/>
  <c r="Z1149" i="3"/>
  <c r="Z1152" i="3"/>
  <c r="Z1154" i="3"/>
  <c r="Z1169" i="3"/>
  <c r="Z1171" i="3"/>
  <c r="Z1180" i="3"/>
  <c r="Z1198" i="3"/>
  <c r="Z1207" i="3"/>
  <c r="Z1213" i="3"/>
  <c r="Z1216" i="3"/>
  <c r="Z1218" i="3"/>
  <c r="Z1233" i="3"/>
  <c r="Z1235" i="3"/>
  <c r="Z1244" i="3"/>
  <c r="Z1262" i="3"/>
  <c r="Z1271" i="3"/>
  <c r="Z1277" i="3"/>
  <c r="Z1280" i="3"/>
  <c r="Z1282" i="3"/>
  <c r="Z1297" i="3"/>
  <c r="Z1299" i="3"/>
  <c r="Z1308" i="3"/>
  <c r="Z1326" i="3"/>
  <c r="Z1335" i="3"/>
  <c r="Z1341" i="3"/>
  <c r="Z1344" i="3"/>
  <c r="Z1346" i="3"/>
  <c r="Z1361" i="3"/>
  <c r="Z1363" i="3"/>
  <c r="Z1372" i="3"/>
  <c r="Z1390" i="3"/>
  <c r="Z1399" i="3"/>
  <c r="Z1405" i="3"/>
  <c r="Z1408" i="3"/>
  <c r="Z1410" i="3"/>
  <c r="Z1425" i="3"/>
  <c r="Z1427" i="3"/>
  <c r="Z1436" i="3"/>
  <c r="Z1454" i="3"/>
  <c r="Z1463" i="3"/>
  <c r="Z1469" i="3"/>
  <c r="Z1472" i="3"/>
  <c r="Z1474" i="3"/>
  <c r="Z1489" i="3"/>
  <c r="Z1491" i="3"/>
  <c r="Z1500" i="3"/>
  <c r="Z1513" i="3"/>
  <c r="Z1515" i="3"/>
  <c r="Z1535" i="3"/>
  <c r="Z1544" i="3"/>
  <c r="Z1561" i="3"/>
  <c r="Z1565" i="3"/>
  <c r="Z1567" i="3"/>
  <c r="Z1573" i="3"/>
  <c r="Z1575" i="3"/>
  <c r="Z1577" i="3"/>
  <c r="Z1579" i="3"/>
  <c r="Z1584" i="3"/>
  <c r="Z1589" i="3"/>
  <c r="Z1618" i="3"/>
  <c r="Z1621" i="3"/>
  <c r="Z1625" i="3"/>
  <c r="Z1628" i="3"/>
  <c r="Z1630" i="3"/>
  <c r="Z1632" i="3"/>
  <c r="Z1643" i="3"/>
  <c r="Z1645" i="3"/>
  <c r="Z1665" i="3"/>
  <c r="Z1667" i="3"/>
  <c r="Z1697" i="3"/>
  <c r="Z1699" i="3"/>
  <c r="Z1723" i="3"/>
  <c r="Z1725" i="3"/>
  <c r="Z1729" i="3"/>
  <c r="Z1731" i="3"/>
  <c r="Z1739" i="3"/>
  <c r="Z1744" i="3"/>
  <c r="Z1746" i="3"/>
  <c r="Z1748" i="3"/>
  <c r="Z1750" i="3"/>
  <c r="Z1755" i="3"/>
  <c r="Z1760" i="3"/>
  <c r="Z1762" i="3"/>
  <c r="Z1765" i="3"/>
  <c r="Z1767" i="3"/>
  <c r="Z1772" i="3"/>
  <c r="Z1777" i="3"/>
  <c r="Z1779" i="3"/>
  <c r="Z1781" i="3"/>
  <c r="Z1783" i="3"/>
  <c r="Z1788" i="3"/>
  <c r="Z1793" i="3"/>
  <c r="Z1796" i="3"/>
  <c r="Z1798" i="3"/>
  <c r="Z1803" i="3"/>
  <c r="Z1808" i="3"/>
  <c r="Z1810" i="3"/>
  <c r="Z1812" i="3"/>
  <c r="Z1814" i="3"/>
  <c r="Z1819" i="3"/>
  <c r="Z1824" i="3"/>
  <c r="Z1826" i="3"/>
  <c r="Z1829" i="3"/>
  <c r="Z1831" i="3"/>
  <c r="Z1836" i="3"/>
  <c r="Z1841" i="3"/>
  <c r="Z1843" i="3"/>
  <c r="Z1845" i="3"/>
  <c r="Z1847" i="3"/>
  <c r="Z1852" i="3"/>
  <c r="Z1857" i="3"/>
  <c r="Z1860" i="3"/>
  <c r="Z1862" i="3"/>
  <c r="Z1867" i="3"/>
  <c r="Z1872" i="3"/>
  <c r="Z1874" i="3"/>
  <c r="Z1876" i="3"/>
  <c r="Z1878" i="3"/>
  <c r="Z1883" i="3"/>
  <c r="Z1888" i="3"/>
  <c r="Z1892" i="3"/>
  <c r="Z1896" i="3"/>
  <c r="Z1904" i="3"/>
  <c r="Z1912" i="3"/>
  <c r="Z1920" i="3"/>
  <c r="Z1927" i="3"/>
  <c r="Z1937" i="3"/>
  <c r="Z1945" i="3"/>
  <c r="Z1949" i="3"/>
  <c r="Z1959" i="3"/>
  <c r="Z1969" i="3"/>
  <c r="Z1977" i="3"/>
  <c r="Z1981" i="3"/>
  <c r="Z1991" i="3"/>
  <c r="Z2001" i="3"/>
  <c r="Z2009" i="3"/>
  <c r="Z2013" i="3"/>
  <c r="Z2023" i="3"/>
  <c r="Z2033" i="3"/>
  <c r="Z2041" i="3"/>
  <c r="Z2045" i="3"/>
  <c r="Z2062" i="3"/>
  <c r="Z2064" i="3"/>
  <c r="Z2066" i="3"/>
  <c r="Z2072" i="3"/>
  <c r="Z2079" i="3"/>
  <c r="Z2081" i="3"/>
  <c r="Z2083" i="3"/>
  <c r="Z2089" i="3"/>
  <c r="Z2095" i="3"/>
  <c r="Z2097" i="3"/>
  <c r="Z2099" i="3"/>
  <c r="Z2110" i="3"/>
  <c r="Z2112" i="3"/>
  <c r="Z2114" i="3"/>
  <c r="Z2125" i="3"/>
  <c r="Z2127" i="3"/>
  <c r="Z2131" i="3"/>
  <c r="Z2141" i="3"/>
  <c r="Z2143" i="3"/>
  <c r="Z2146" i="3"/>
  <c r="Z2148" i="3"/>
  <c r="Z2158" i="3"/>
  <c r="Z2162" i="3"/>
  <c r="Z2164" i="3"/>
  <c r="Z2173" i="3"/>
  <c r="Z2175" i="3"/>
  <c r="Z2178" i="3"/>
  <c r="Z2180" i="3"/>
  <c r="Z2190" i="3"/>
  <c r="Z2193" i="3"/>
  <c r="Z2195" i="3"/>
  <c r="Z2200" i="3"/>
  <c r="Z2206" i="3"/>
  <c r="Z2209" i="3"/>
  <c r="Z2211" i="3"/>
  <c r="Z2216" i="3"/>
  <c r="Z2222" i="3"/>
  <c r="Z2225" i="3"/>
  <c r="Z2227" i="3"/>
  <c r="Z2232" i="3"/>
  <c r="Z2238" i="3"/>
  <c r="Z2241" i="3"/>
  <c r="Z2243" i="3"/>
  <c r="Z2248" i="3"/>
  <c r="Z2254" i="3"/>
  <c r="Z2257" i="3"/>
  <c r="Z2259" i="3"/>
  <c r="Z2264" i="3"/>
  <c r="Z2270" i="3"/>
  <c r="Z2273" i="3"/>
  <c r="Z2275" i="3"/>
  <c r="Z2280" i="3"/>
  <c r="Z2286" i="3"/>
  <c r="Z2289" i="3"/>
  <c r="Z2291" i="3"/>
  <c r="Z2296" i="3"/>
  <c r="Z2302" i="3"/>
  <c r="Z2305" i="3"/>
  <c r="Z2307" i="3"/>
  <c r="Z2312" i="3"/>
  <c r="Z2318" i="3"/>
  <c r="Z2321" i="3"/>
  <c r="Z2323" i="3"/>
  <c r="Z2328" i="3"/>
  <c r="Z2334" i="3"/>
  <c r="Z2337" i="3"/>
  <c r="Z2339" i="3"/>
  <c r="Z2344" i="3"/>
  <c r="Z2350" i="3"/>
  <c r="Z2353" i="3"/>
  <c r="Z2355" i="3"/>
  <c r="Z2360" i="3"/>
  <c r="Z2366" i="3"/>
  <c r="Z2370" i="3"/>
  <c r="Z2372" i="3"/>
  <c r="Z2374" i="3"/>
  <c r="Z2376" i="3"/>
  <c r="Z2381" i="3"/>
  <c r="Z2387" i="3"/>
  <c r="Z2389" i="3"/>
  <c r="Z2391" i="3"/>
  <c r="Z2396" i="3"/>
  <c r="Z2401" i="3"/>
  <c r="Z2403" i="3"/>
  <c r="Z2413" i="3"/>
  <c r="Z2415" i="3"/>
  <c r="Z2418" i="3"/>
  <c r="Z2420" i="3"/>
  <c r="Z2430" i="3"/>
  <c r="Z2434" i="3"/>
  <c r="Z2436" i="3"/>
  <c r="Z2446" i="3"/>
  <c r="Z2448" i="3"/>
  <c r="Z2454" i="3"/>
  <c r="Z2456" i="3"/>
  <c r="Z2464" i="3"/>
  <c r="Z2487" i="3"/>
  <c r="Z2502" i="3"/>
  <c r="Z1591" i="3"/>
  <c r="Z1593" i="3"/>
  <c r="Z1615" i="3"/>
  <c r="Z1631" i="3"/>
  <c r="Z1641" i="3"/>
  <c r="Z1647" i="3"/>
  <c r="Z1653" i="3"/>
  <c r="Z1655" i="3"/>
  <c r="Z1658" i="3"/>
  <c r="Z1669" i="3"/>
  <c r="Z1671" i="3"/>
  <c r="Z1674" i="3"/>
  <c r="Z1685" i="3"/>
  <c r="Z1687" i="3"/>
  <c r="Z1690" i="3"/>
  <c r="Z1701" i="3"/>
  <c r="Z1703" i="3"/>
  <c r="Z1706" i="3"/>
  <c r="Z1717" i="3"/>
  <c r="Z1719" i="3"/>
  <c r="Z1722" i="3"/>
  <c r="Z1733" i="3"/>
  <c r="Z1735" i="3"/>
  <c r="Z1738" i="3"/>
  <c r="Z1742" i="3"/>
  <c r="Z1752" i="3"/>
  <c r="Z1754" i="3"/>
  <c r="Z1757" i="3"/>
  <c r="Z1759" i="3"/>
  <c r="Z1770" i="3"/>
  <c r="Z1774" i="3"/>
  <c r="Z1784" i="3"/>
  <c r="Z1786" i="3"/>
  <c r="Z1789" i="3"/>
  <c r="Z1791" i="3"/>
  <c r="Z1802" i="3"/>
  <c r="Z1806" i="3"/>
  <c r="Z1816" i="3"/>
  <c r="Z1818" i="3"/>
  <c r="Z1821" i="3"/>
  <c r="Z1823" i="3"/>
  <c r="Z1834" i="3"/>
  <c r="Z1838" i="3"/>
  <c r="Z1848" i="3"/>
  <c r="Z1850" i="3"/>
  <c r="Z1853" i="3"/>
  <c r="Z1855" i="3"/>
  <c r="Z1866" i="3"/>
  <c r="Z1870" i="3"/>
  <c r="Z1880" i="3"/>
  <c r="Z1882" i="3"/>
  <c r="Z1885" i="3"/>
  <c r="Z1887" i="3"/>
  <c r="Z1901" i="3"/>
  <c r="Z1903" i="3"/>
  <c r="Z1910" i="3"/>
  <c r="Z1913" i="3"/>
  <c r="Z1915" i="3"/>
  <c r="Z1922" i="3"/>
  <c r="Z1924" i="3"/>
  <c r="Z1938" i="3"/>
  <c r="Z1950" i="3"/>
  <c r="Z1952" i="3"/>
  <c r="Z1954" i="3"/>
  <c r="Z1956" i="3"/>
  <c r="Z1970" i="3"/>
  <c r="Z1982" i="3"/>
  <c r="Z1984" i="3"/>
  <c r="Z1986" i="3"/>
  <c r="Z1988" i="3"/>
  <c r="Z2002" i="3"/>
  <c r="Z2014" i="3"/>
  <c r="Z2016" i="3"/>
  <c r="Z2018" i="3"/>
  <c r="Z2020" i="3"/>
  <c r="Z2034" i="3"/>
  <c r="Z2046" i="3"/>
  <c r="Z2048" i="3"/>
  <c r="Z2050" i="3"/>
  <c r="Z2052" i="3"/>
  <c r="Z2054" i="3"/>
  <c r="Z2056" i="3"/>
  <c r="Z2060" i="3"/>
  <c r="Z2068" i="3"/>
  <c r="Z2070" i="3"/>
  <c r="Z2107" i="3"/>
  <c r="Z2109" i="3"/>
  <c r="Z2117" i="3"/>
  <c r="Z2119" i="3"/>
  <c r="Z2121" i="3"/>
  <c r="Z2123" i="3"/>
  <c r="Z2134" i="3"/>
  <c r="Z2137" i="3"/>
  <c r="Z2139" i="3"/>
  <c r="Z2154" i="3"/>
  <c r="Z2156" i="3"/>
  <c r="Z2166" i="3"/>
  <c r="Z2169" i="3"/>
  <c r="Z2181" i="3"/>
  <c r="Z2192" i="3"/>
  <c r="Z2198" i="3"/>
  <c r="Z2201" i="3"/>
  <c r="Z2203" i="3"/>
  <c r="Z2218" i="3"/>
  <c r="Z2220" i="3"/>
  <c r="Z2229" i="3"/>
  <c r="Z2247" i="3"/>
  <c r="Z2256" i="3"/>
  <c r="Z2262" i="3"/>
  <c r="Z2265" i="3"/>
  <c r="Z2267" i="3"/>
  <c r="Z2282" i="3"/>
  <c r="Z2284" i="3"/>
  <c r="Z2293" i="3"/>
  <c r="Z2311" i="3"/>
  <c r="Z2320" i="3"/>
  <c r="Z2326" i="3"/>
  <c r="Z2329" i="3"/>
  <c r="Z2331" i="3"/>
  <c r="Z2346" i="3"/>
  <c r="Z2348" i="3"/>
  <c r="Z2357" i="3"/>
  <c r="Z2377" i="3"/>
  <c r="Z2385" i="3"/>
  <c r="Z2421" i="3"/>
  <c r="Z2439" i="3"/>
  <c r="Z2441" i="3"/>
  <c r="Z2443" i="3"/>
  <c r="Z2457" i="3"/>
  <c r="Z2476" i="3"/>
  <c r="Z2484" i="3"/>
  <c r="Z2493" i="3"/>
  <c r="Z2511" i="3"/>
  <c r="Z1728" i="3"/>
  <c r="Z1734" i="3"/>
  <c r="Z1736" i="3"/>
  <c r="Z1758" i="3"/>
  <c r="Z1768" i="3"/>
  <c r="Z1790" i="3"/>
  <c r="Z1800" i="3"/>
  <c r="Z1822" i="3"/>
  <c r="Z1832" i="3"/>
  <c r="Z1854" i="3"/>
  <c r="Z1864" i="3"/>
  <c r="Z1886" i="3"/>
  <c r="Z1891" i="3"/>
  <c r="Z1895" i="3"/>
  <c r="Z1902" i="3"/>
  <c r="Z1905" i="3"/>
  <c r="Z1907" i="3"/>
  <c r="Z1914" i="3"/>
  <c r="Z1929" i="3"/>
  <c r="Z1931" i="3"/>
  <c r="Z1933" i="3"/>
  <c r="Z1936" i="3"/>
  <c r="Z1948" i="3"/>
  <c r="Z1961" i="3"/>
  <c r="Z1963" i="3"/>
  <c r="Z1965" i="3"/>
  <c r="Z1968" i="3"/>
  <c r="Z1980" i="3"/>
  <c r="Z1993" i="3"/>
  <c r="Z1995" i="3"/>
  <c r="Z1997" i="3"/>
  <c r="Z2000" i="3"/>
  <c r="Z2012" i="3"/>
  <c r="Z2025" i="3"/>
  <c r="Z2027" i="3"/>
  <c r="Z2029" i="3"/>
  <c r="Z2032" i="3"/>
  <c r="Z2044" i="3"/>
  <c r="Z2091" i="3"/>
  <c r="Z2093" i="3"/>
  <c r="Z2101" i="3"/>
  <c r="Z2103" i="3"/>
  <c r="Z2106" i="3"/>
  <c r="Z2108" i="3"/>
  <c r="Z2116" i="3"/>
  <c r="Z2118" i="3"/>
  <c r="Z2120" i="3"/>
  <c r="Z2122" i="3"/>
  <c r="Z2124" i="3"/>
  <c r="Z2129" i="3"/>
  <c r="Z2138" i="3"/>
  <c r="Z2140" i="3"/>
  <c r="Z2149" i="3"/>
  <c r="Z2171" i="3"/>
  <c r="Z2176" i="3"/>
  <c r="Z2183" i="3"/>
  <c r="Z2185" i="3"/>
  <c r="Z2187" i="3"/>
  <c r="Z2202" i="3"/>
  <c r="Z2204" i="3"/>
  <c r="Z2213" i="3"/>
  <c r="Z2231" i="3"/>
  <c r="Z2240" i="3"/>
  <c r="Z2246" i="3"/>
  <c r="Z2249" i="3"/>
  <c r="Z2251" i="3"/>
  <c r="Z2266" i="3"/>
  <c r="Z2268" i="3"/>
  <c r="Z2277" i="3"/>
  <c r="Z2295" i="3"/>
  <c r="Z2304" i="3"/>
  <c r="Z2310" i="3"/>
  <c r="Z2313" i="3"/>
  <c r="Z2315" i="3"/>
  <c r="Z2330" i="3"/>
  <c r="Z2332" i="3"/>
  <c r="Z2341" i="3"/>
  <c r="Z2359" i="3"/>
  <c r="Z2368" i="3"/>
  <c r="Z2379" i="3"/>
  <c r="Z2383" i="3"/>
  <c r="Z2393" i="3"/>
  <c r="Z2405" i="3"/>
  <c r="Z2416" i="3"/>
  <c r="Z2423" i="3"/>
  <c r="Z2425" i="3"/>
  <c r="Z2427" i="3"/>
  <c r="Z2433" i="3"/>
  <c r="Z2438" i="3"/>
  <c r="Z2440" i="3"/>
  <c r="Z2442" i="3"/>
  <c r="Z2445" i="3"/>
  <c r="Z2459" i="3"/>
  <c r="Z2467" i="3"/>
  <c r="Z2470" i="3"/>
  <c r="Z2473" i="3"/>
  <c r="Z2481" i="3"/>
  <c r="Z2489" i="3"/>
  <c r="Z2500" i="3"/>
  <c r="Z2509" i="3"/>
  <c r="Z2518" i="3"/>
  <c r="Z2520" i="3"/>
  <c r="Z2526" i="3"/>
  <c r="Z2528" i="3"/>
  <c r="Z2534" i="3"/>
  <c r="Z2536" i="3"/>
  <c r="Z2542" i="3"/>
  <c r="Z2544" i="3"/>
  <c r="Z2550" i="3"/>
  <c r="Z2552" i="3"/>
  <c r="Z2558" i="3"/>
  <c r="Z2560" i="3"/>
  <c r="Z2566" i="3"/>
  <c r="Z2568" i="3"/>
  <c r="Z2576" i="3"/>
  <c r="Z2580" i="3"/>
  <c r="Z2592" i="3"/>
  <c r="Z2596" i="3"/>
  <c r="Z2608" i="3"/>
  <c r="Z2612" i="3"/>
  <c r="Z2624" i="3"/>
  <c r="Z2628" i="3"/>
  <c r="Z2640" i="3"/>
  <c r="Z2644" i="3"/>
  <c r="Z2656" i="3"/>
  <c r="Z2660" i="3"/>
  <c r="Z2672" i="3"/>
  <c r="Z2676" i="3"/>
  <c r="Z2688" i="3"/>
  <c r="Z2692" i="3"/>
  <c r="Z2701" i="3"/>
  <c r="Z2709" i="3"/>
  <c r="Z2711" i="3"/>
  <c r="Z2720" i="3"/>
  <c r="Z2722" i="3"/>
  <c r="Z2728" i="3"/>
  <c r="Z2730" i="3"/>
  <c r="Z2732" i="3"/>
  <c r="Z2734" i="3"/>
  <c r="Z2737" i="3"/>
  <c r="Z2741" i="3"/>
  <c r="Z2743" i="3"/>
  <c r="Z2745" i="3"/>
  <c r="Z2751" i="3"/>
  <c r="Z2777" i="3"/>
  <c r="Z2784" i="3"/>
  <c r="Z2786" i="3"/>
  <c r="Z2790" i="3"/>
  <c r="Z2799" i="3"/>
  <c r="Z2801" i="3"/>
  <c r="Z2805" i="3"/>
  <c r="Z2807" i="3"/>
  <c r="Z2816" i="3"/>
  <c r="Z2818" i="3"/>
  <c r="Z2822" i="3"/>
  <c r="Z2831" i="3"/>
  <c r="Z2833" i="3"/>
  <c r="Z2837" i="3"/>
  <c r="Z2839" i="3"/>
  <c r="Z2848" i="3"/>
  <c r="Z2850" i="3"/>
  <c r="Z2854" i="3"/>
  <c r="Z2863" i="3"/>
  <c r="Z2865" i="3"/>
  <c r="Z2869" i="3"/>
  <c r="Z2871" i="3"/>
  <c r="Z2929" i="3"/>
  <c r="Z2946" i="3"/>
  <c r="Z2962" i="3"/>
  <c r="Z2514" i="3"/>
  <c r="Z2522" i="3"/>
  <c r="Z2525" i="3"/>
  <c r="Z2537" i="3"/>
  <c r="Z2546" i="3"/>
  <c r="Z2554" i="3"/>
  <c r="Z2557" i="3"/>
  <c r="Z2569" i="3"/>
  <c r="Z2579" i="3"/>
  <c r="Z2595" i="3"/>
  <c r="Z2611" i="3"/>
  <c r="Z2627" i="3"/>
  <c r="Z2643" i="3"/>
  <c r="Z2659" i="3"/>
  <c r="Z2675" i="3"/>
  <c r="Z2691" i="3"/>
  <c r="Z2699" i="3"/>
  <c r="Z2708" i="3"/>
  <c r="Z2713" i="3"/>
  <c r="Z2716" i="3"/>
  <c r="Z2718" i="3"/>
  <c r="Z2724" i="3"/>
  <c r="Z2747" i="3"/>
  <c r="Z2749" i="3"/>
  <c r="Z2757" i="3"/>
  <c r="Z2759" i="3"/>
  <c r="Z2761" i="3"/>
  <c r="Z2763" i="3"/>
  <c r="Z2765" i="3"/>
  <c r="Z2886" i="3"/>
  <c r="Z2893" i="3"/>
  <c r="Z2898" i="3"/>
  <c r="Z2921" i="3"/>
  <c r="Z2932" i="3"/>
  <c r="Z2958" i="3"/>
  <c r="Z2466" i="3"/>
  <c r="Z2474" i="3"/>
  <c r="Z2477" i="3"/>
  <c r="Z2491" i="3"/>
  <c r="Z2501" i="3"/>
  <c r="Z2513" i="3"/>
  <c r="Z2515" i="3"/>
  <c r="Z2523" i="3"/>
  <c r="Z2533" i="3"/>
  <c r="Z2545" i="3"/>
  <c r="Z2547" i="3"/>
  <c r="Z2555" i="3"/>
  <c r="Z2565" i="3"/>
  <c r="Z2577" i="3"/>
  <c r="Z2593" i="3"/>
  <c r="Z2609" i="3"/>
  <c r="Z2625" i="3"/>
  <c r="Z2641" i="3"/>
  <c r="Z2657" i="3"/>
  <c r="Z2673" i="3"/>
  <c r="Z2689" i="3"/>
  <c r="Z2704" i="3"/>
  <c r="Z2706" i="3"/>
  <c r="Z2717" i="3"/>
  <c r="Z2719" i="3"/>
  <c r="Z2726" i="3"/>
  <c r="Z2736" i="3"/>
  <c r="Z2752" i="3"/>
  <c r="Z2778" i="3"/>
  <c r="Z2780" i="3"/>
  <c r="Z2782" i="3"/>
  <c r="Z2794" i="3"/>
  <c r="Z2796" i="3"/>
  <c r="Z2798" i="3"/>
  <c r="Z2810" i="3"/>
  <c r="Z2812" i="3"/>
  <c r="Z2814" i="3"/>
  <c r="Z2826" i="3"/>
  <c r="Z2828" i="3"/>
  <c r="Z2830" i="3"/>
  <c r="Z2842" i="3"/>
  <c r="Z2844" i="3"/>
  <c r="Z2846" i="3"/>
  <c r="Z2858" i="3"/>
  <c r="Z2860" i="3"/>
  <c r="Z2862" i="3"/>
  <c r="Z2874" i="3"/>
  <c r="Z2885" i="3"/>
  <c r="Z2887" i="3"/>
  <c r="Z2891" i="3"/>
  <c r="Z2895" i="3"/>
  <c r="Z2897" i="3"/>
  <c r="Z2917" i="3"/>
  <c r="Z2919" i="3"/>
  <c r="Z2923" i="3"/>
  <c r="Z2927" i="3"/>
  <c r="Z2936" i="3"/>
  <c r="Z2956" i="3"/>
  <c r="Z2967" i="3"/>
  <c r="Z2969" i="3"/>
  <c r="Z2971" i="3"/>
  <c r="Z2976" i="3"/>
  <c r="Z2978" i="3"/>
  <c r="Z2984" i="3"/>
  <c r="Z2986" i="3"/>
  <c r="Z2992" i="3"/>
  <c r="Z2994" i="3"/>
  <c r="Z3001" i="3"/>
  <c r="Z3004" i="3"/>
  <c r="Z3010" i="3"/>
  <c r="Z3012" i="3"/>
  <c r="Z3017" i="3"/>
  <c r="Z3020" i="3"/>
  <c r="Z3026" i="3"/>
  <c r="Z3028" i="3"/>
  <c r="Z3034" i="3"/>
  <c r="Z3036" i="3"/>
  <c r="Z3042" i="3"/>
  <c r="Z3044" i="3"/>
  <c r="Z3051" i="3"/>
  <c r="Z3057" i="3"/>
  <c r="Z3059" i="3"/>
  <c r="Z3061" i="3"/>
  <c r="Z3067" i="3"/>
  <c r="Z3073" i="3"/>
  <c r="Z3075" i="3"/>
  <c r="Z3077" i="3"/>
  <c r="Z3082" i="3"/>
  <c r="Z3084" i="3"/>
  <c r="Z3089" i="3"/>
  <c r="Z3091" i="3"/>
  <c r="Z3098" i="3"/>
  <c r="Z3105" i="3"/>
  <c r="Z3107" i="3"/>
  <c r="Z3114" i="3"/>
  <c r="Z3117" i="3"/>
  <c r="Z3122" i="3"/>
  <c r="Z3124" i="3"/>
  <c r="Z3131" i="3"/>
  <c r="Z3135" i="3"/>
  <c r="Z3141" i="3"/>
  <c r="Z3144" i="3"/>
  <c r="Z3152" i="3"/>
  <c r="Z3154" i="3"/>
  <c r="Z3158" i="3"/>
  <c r="Z3160" i="3"/>
  <c r="Z3168" i="3"/>
  <c r="Z3170" i="3"/>
  <c r="Z3174" i="3"/>
  <c r="Z3176" i="3"/>
  <c r="Z3184" i="3"/>
  <c r="Z3186" i="3"/>
  <c r="Z3190" i="3"/>
  <c r="Z3192" i="3"/>
  <c r="Z3200" i="3"/>
  <c r="Z3202" i="3"/>
  <c r="Z3206" i="3"/>
  <c r="Z3208" i="3"/>
  <c r="Z3216" i="3"/>
  <c r="Z3219" i="3"/>
  <c r="Z3225" i="3"/>
  <c r="Z3227" i="3"/>
  <c r="Z3231" i="3"/>
  <c r="Z3234" i="3"/>
  <c r="Z3236" i="3"/>
  <c r="Z3241" i="3"/>
  <c r="Z3246" i="3"/>
  <c r="Z3248" i="3"/>
  <c r="Z3258" i="3"/>
  <c r="Z3262" i="3"/>
  <c r="Z3264" i="3"/>
  <c r="Z3273" i="3"/>
  <c r="Z3279" i="3"/>
  <c r="Z3281" i="3"/>
  <c r="Z3283" i="3"/>
  <c r="Z2974" i="3"/>
  <c r="Z2982" i="3"/>
  <c r="Z2987" i="3"/>
  <c r="Z3038" i="3"/>
  <c r="Z3040" i="3"/>
  <c r="Z3046" i="3"/>
  <c r="Z3048" i="3"/>
  <c r="Z3052" i="3"/>
  <c r="Z3055" i="3"/>
  <c r="Z3062" i="3"/>
  <c r="Z3064" i="3"/>
  <c r="Z3069" i="3"/>
  <c r="Z3071" i="3"/>
  <c r="Z3078" i="3"/>
  <c r="Z3111" i="3"/>
  <c r="Z3113" i="3"/>
  <c r="Z3118" i="3"/>
  <c r="Z3120" i="3"/>
  <c r="Z3139" i="3"/>
  <c r="Z3142" i="3"/>
  <c r="Z3150" i="3"/>
  <c r="Z3156" i="3"/>
  <c r="Z3162" i="3"/>
  <c r="Z3164" i="3"/>
  <c r="Z3167" i="3"/>
  <c r="Z3173" i="3"/>
  <c r="Z3179" i="3"/>
  <c r="Z3181" i="3"/>
  <c r="Z3189" i="3"/>
  <c r="Z3195" i="3"/>
  <c r="Z3197" i="3"/>
  <c r="Z3205" i="3"/>
  <c r="Z3211" i="3"/>
  <c r="Z3213" i="3"/>
  <c r="Z3222" i="3"/>
  <c r="Z3224" i="3"/>
  <c r="Z3229" i="3"/>
  <c r="Z3238" i="3"/>
  <c r="Z3242" i="3"/>
  <c r="Z3244" i="3"/>
  <c r="Z3250" i="3"/>
  <c r="Z3252" i="3"/>
  <c r="Z3254" i="3"/>
  <c r="Z3256" i="3"/>
  <c r="Z3261" i="3"/>
  <c r="Z3266" i="3"/>
  <c r="Z3268" i="3"/>
  <c r="Z3270" i="3"/>
  <c r="Z3336" i="3"/>
  <c r="Z2883" i="3"/>
  <c r="Z2899" i="3"/>
  <c r="Z2915" i="3"/>
  <c r="Z2928" i="3"/>
  <c r="Z2940" i="3"/>
  <c r="Z2942" i="3"/>
  <c r="Z2950" i="3"/>
  <c r="Z2952" i="3"/>
  <c r="Z2960" i="3"/>
  <c r="Z2966" i="3"/>
  <c r="Z2973" i="3"/>
  <c r="Z2975" i="3"/>
  <c r="Z2981" i="3"/>
  <c r="Z2983" i="3"/>
  <c r="Z2995" i="3"/>
  <c r="Z3014" i="3"/>
  <c r="Z3030" i="3"/>
  <c r="Z3037" i="3"/>
  <c r="Z3039" i="3"/>
  <c r="Z3045" i="3"/>
  <c r="Z3047" i="3"/>
  <c r="Z3049" i="3"/>
  <c r="Z3063" i="3"/>
  <c r="Z3065" i="3"/>
  <c r="Z3080" i="3"/>
  <c r="Z3086" i="3"/>
  <c r="Z3119" i="3"/>
  <c r="Z3125" i="3"/>
  <c r="Z3128" i="3"/>
  <c r="Z3132" i="3"/>
  <c r="Z3137" i="3"/>
  <c r="Z3146" i="3"/>
  <c r="Z3148" i="3"/>
  <c r="Z3151" i="3"/>
  <c r="Z3157" i="3"/>
  <c r="Z3163" i="3"/>
  <c r="Z3165" i="3"/>
  <c r="Z3221" i="3"/>
  <c r="Z3223" i="3"/>
  <c r="Z3239" i="3"/>
  <c r="Z3243" i="3"/>
  <c r="Z3249" i="3"/>
  <c r="Z3251" i="3"/>
  <c r="Z3253" i="3"/>
  <c r="Z3255" i="3"/>
  <c r="Z3267" i="3"/>
  <c r="Z3269" i="3"/>
  <c r="Z3271" i="3"/>
  <c r="Z3274" i="3"/>
  <c r="Z3276" i="3"/>
  <c r="Z3284" i="3"/>
  <c r="Z3286" i="3"/>
  <c r="Z3288" i="3"/>
  <c r="Z3290" i="3"/>
  <c r="Z3292" i="3"/>
  <c r="Z3294" i="3"/>
  <c r="Z3296" i="3"/>
  <c r="Z3298" i="3"/>
  <c r="Z3300" i="3"/>
  <c r="Z3302" i="3"/>
  <c r="Z3304" i="3"/>
  <c r="Z3306" i="3"/>
  <c r="Z3308" i="3"/>
  <c r="Z3310" i="3"/>
  <c r="Z3312" i="3"/>
  <c r="Z3314" i="3"/>
  <c r="Z3316" i="3"/>
  <c r="Z3318" i="3"/>
  <c r="Z3320" i="3"/>
  <c r="Z3322" i="3"/>
  <c r="Z3324" i="3"/>
  <c r="Z3326" i="3"/>
  <c r="Z3328" i="3"/>
  <c r="Z3330" i="3"/>
  <c r="Z3332" i="3"/>
  <c r="Z3334" i="3"/>
  <c r="Z3338" i="3"/>
  <c r="Z3528" i="3"/>
  <c r="Z3530" i="3"/>
  <c r="Z3532" i="3"/>
  <c r="Z3417" i="3"/>
  <c r="Z3419" i="3"/>
  <c r="Z3421" i="3"/>
  <c r="Z3423" i="3"/>
  <c r="Z3425" i="3"/>
  <c r="Z3427" i="3"/>
  <c r="Z3445" i="3"/>
  <c r="Z3447" i="3"/>
  <c r="Z3449" i="3"/>
  <c r="Z3451" i="3"/>
  <c r="Z3475" i="3"/>
  <c r="Z3477" i="3"/>
  <c r="Z3479" i="3"/>
  <c r="Z3481" i="3"/>
  <c r="Z3487" i="3"/>
  <c r="Z3489" i="3"/>
  <c r="Z3491" i="3"/>
  <c r="Z3493" i="3"/>
  <c r="Z3503" i="3"/>
  <c r="Z3505" i="3"/>
  <c r="Z3507" i="3"/>
  <c r="Z3509" i="3"/>
  <c r="Z3525" i="3"/>
  <c r="Z3534" i="3"/>
  <c r="Z3333" i="3"/>
  <c r="Z3335" i="3"/>
  <c r="Z3337" i="3"/>
  <c r="Z3339" i="3"/>
  <c r="Z3341" i="3"/>
  <c r="Z3343" i="3"/>
  <c r="Z3345" i="3"/>
  <c r="Z3347" i="3"/>
  <c r="Z3349" i="3"/>
  <c r="Z3351" i="3"/>
  <c r="Z3353" i="3"/>
  <c r="Z3355" i="3"/>
  <c r="Z3357" i="3"/>
  <c r="Z3359" i="3"/>
  <c r="Z3361" i="3"/>
  <c r="Z3363" i="3"/>
  <c r="Z3365" i="3"/>
  <c r="Z3367" i="3"/>
  <c r="Z3369" i="3"/>
  <c r="Z3371" i="3"/>
  <c r="Z3373" i="3"/>
  <c r="Z3375" i="3"/>
  <c r="Z3377" i="3"/>
  <c r="Z3379" i="3"/>
  <c r="Z3381" i="3"/>
  <c r="Z3383" i="3"/>
  <c r="Z3385" i="3"/>
  <c r="Z3387" i="3"/>
  <c r="Z3389" i="3"/>
  <c r="Z3391" i="3"/>
  <c r="Z3393" i="3"/>
  <c r="Z3395" i="3"/>
  <c r="Z3397" i="3"/>
  <c r="Z3399" i="3"/>
  <c r="Z3401" i="3"/>
  <c r="Z3403" i="3"/>
  <c r="Z3405" i="3"/>
  <c r="Z3407" i="3"/>
  <c r="Z3409" i="3"/>
  <c r="Z3411" i="3"/>
  <c r="Z3413" i="3"/>
  <c r="Z3415" i="3"/>
  <c r="Z3429" i="3"/>
  <c r="Z3431" i="3"/>
  <c r="Z3433" i="3"/>
  <c r="Z3435" i="3"/>
  <c r="Z3437" i="3"/>
  <c r="Z3439" i="3"/>
  <c r="Z3441" i="3"/>
  <c r="Z3443" i="3"/>
  <c r="Z3453" i="3"/>
  <c r="Z3455" i="3"/>
  <c r="Z3457" i="3"/>
  <c r="Z3459" i="3"/>
  <c r="Z3461" i="3"/>
  <c r="Z3463" i="3"/>
  <c r="Z3465" i="3"/>
  <c r="Z3467" i="3"/>
  <c r="Z3469" i="3"/>
  <c r="Z3471" i="3"/>
  <c r="Z3473" i="3"/>
  <c r="Z3483" i="3"/>
  <c r="Z3485" i="3"/>
  <c r="Z3495" i="3"/>
  <c r="Z3497" i="3"/>
  <c r="Z3499" i="3"/>
  <c r="Z3501" i="3"/>
  <c r="Z3511" i="3"/>
  <c r="Z3513" i="3"/>
  <c r="Z3515" i="3"/>
  <c r="Z3517" i="3"/>
  <c r="Z3519" i="3"/>
  <c r="Z3521" i="3"/>
  <c r="Z3524" i="3"/>
  <c r="Z3526" i="3"/>
  <c r="Z3538" i="3"/>
  <c r="Z3541" i="3"/>
  <c r="Z3544" i="3"/>
  <c r="Z3551" i="3"/>
  <c r="Z3553" i="3"/>
  <c r="Z3559" i="3"/>
  <c r="Z3561" i="3"/>
  <c r="Z3568" i="3"/>
  <c r="Z3571" i="3"/>
  <c r="Z3576" i="3"/>
  <c r="Z3582" i="3"/>
  <c r="Z3585" i="3"/>
  <c r="Z3587" i="3"/>
  <c r="Z3589" i="3"/>
  <c r="Z3596" i="3"/>
  <c r="Z3598" i="3"/>
  <c r="Z3603" i="3"/>
  <c r="Z3608" i="3"/>
  <c r="Z3614" i="3"/>
  <c r="Z3617" i="3"/>
  <c r="Z3619" i="3"/>
  <c r="Z3621" i="3"/>
  <c r="Z3628" i="3"/>
  <c r="Z3630" i="3"/>
  <c r="Z3635" i="3"/>
  <c r="Z3640" i="3"/>
  <c r="Z3646" i="3"/>
  <c r="Z3649" i="3"/>
  <c r="Z3655" i="3"/>
  <c r="Z3657" i="3"/>
  <c r="Z3662" i="3"/>
  <c r="Z3664" i="3"/>
  <c r="Z3666" i="3"/>
  <c r="Z3671" i="3"/>
  <c r="Z3673" i="3"/>
  <c r="Z3678" i="3"/>
  <c r="Z3680" i="3"/>
  <c r="Z3682" i="3"/>
  <c r="Z3688" i="3"/>
  <c r="Z3690" i="3"/>
  <c r="Z3696" i="3"/>
  <c r="Z3702" i="3"/>
  <c r="Z3708" i="3"/>
  <c r="Z3711" i="3"/>
  <c r="Z3713" i="3"/>
  <c r="Z3720" i="3"/>
  <c r="Z3722" i="3"/>
  <c r="Z3726" i="3"/>
  <c r="Z3728" i="3"/>
  <c r="Z3730" i="3"/>
  <c r="Z3736" i="3"/>
  <c r="Z3739" i="3"/>
  <c r="Z3743" i="3"/>
  <c r="Z3752" i="3"/>
  <c r="Z3537" i="3"/>
  <c r="Z3557" i="3"/>
  <c r="Z3565" i="3"/>
  <c r="Z3570" i="3"/>
  <c r="Z3579" i="3"/>
  <c r="Z3590" i="3"/>
  <c r="Z3595" i="3"/>
  <c r="Z3611" i="3"/>
  <c r="Z3622" i="3"/>
  <c r="Z3642" i="3"/>
  <c r="Z3644" i="3"/>
  <c r="Z3647" i="3"/>
  <c r="Z3652" i="3"/>
  <c r="Z3659" i="3"/>
  <c r="Z3668" i="3"/>
  <c r="Z3675" i="3"/>
  <c r="Z3684" i="3"/>
  <c r="Z3686" i="3"/>
  <c r="Z3692" i="3"/>
  <c r="Z3694" i="3"/>
  <c r="Z3699" i="3"/>
  <c r="Z3725" i="3"/>
  <c r="Z3738" i="3"/>
  <c r="Z3745" i="3"/>
  <c r="Z3543" i="3"/>
  <c r="Z3548" i="3"/>
  <c r="Z3550" i="3"/>
  <c r="Z3562" i="3"/>
  <c r="Z3572" i="3"/>
  <c r="Z3574" i="3"/>
  <c r="Z3600" i="3"/>
  <c r="Z3604" i="3"/>
  <c r="Z3606" i="3"/>
  <c r="Z3632" i="3"/>
  <c r="Z3643" i="3"/>
  <c r="Z3645" i="3"/>
  <c r="Z3653" i="3"/>
  <c r="Z3669" i="3"/>
  <c r="Z3685" i="3"/>
  <c r="Z3691" i="3"/>
  <c r="Z3693" i="3"/>
  <c r="Z3704" i="3"/>
  <c r="Z3706" i="3"/>
  <c r="Z3714" i="3"/>
  <c r="Z3740" i="3"/>
  <c r="Z3750" i="3"/>
  <c r="Z3759" i="3"/>
  <c r="Z3761" i="3"/>
  <c r="Z3765" i="3"/>
  <c r="Z3767" i="3"/>
  <c r="Z3769" i="3"/>
  <c r="Z3775" i="3"/>
  <c r="Z3780" i="3"/>
  <c r="Z3786" i="3"/>
  <c r="Z3793" i="3"/>
  <c r="Z3809" i="3"/>
  <c r="Z3866" i="3"/>
  <c r="Z3877" i="3"/>
  <c r="Z3757" i="3"/>
  <c r="Z3762" i="3"/>
  <c r="Z3770" i="3"/>
  <c r="Z3772" i="3"/>
  <c r="Z3795" i="3"/>
  <c r="Z3798" i="3"/>
  <c r="Z3811" i="3"/>
  <c r="Z3826" i="3"/>
  <c r="Z3828" i="3"/>
  <c r="Z3831" i="3"/>
  <c r="Z3833" i="3"/>
  <c r="Z3835" i="3"/>
  <c r="Z3841" i="3"/>
  <c r="Z3845" i="3"/>
  <c r="Z3847" i="3"/>
  <c r="Z3849" i="3"/>
  <c r="Z3852" i="3"/>
  <c r="Z3861" i="3"/>
  <c r="Z3869" i="3"/>
  <c r="Z3872" i="3"/>
  <c r="Z3880" i="3"/>
  <c r="Z3883" i="3"/>
  <c r="Z3885" i="3"/>
  <c r="Z3889" i="3"/>
  <c r="Z3893" i="3"/>
  <c r="Z3895" i="3"/>
  <c r="Z3902" i="3"/>
  <c r="Z3756" i="3"/>
  <c r="Z3758" i="3"/>
  <c r="Z3783" i="3"/>
  <c r="Z3785" i="3"/>
  <c r="Z3796" i="3"/>
  <c r="Z3813" i="3"/>
  <c r="Z3816" i="3"/>
  <c r="Z3819" i="3"/>
  <c r="Z3822" i="3"/>
  <c r="Z3830" i="3"/>
  <c r="Z3832" i="3"/>
  <c r="Z3834" i="3"/>
  <c r="Z3836" i="3"/>
  <c r="Z3838" i="3"/>
  <c r="Z3850" i="3"/>
  <c r="Z3854" i="3"/>
  <c r="Z3856" i="3"/>
  <c r="Z3905" i="3"/>
  <c r="Z3910" i="3"/>
  <c r="Z3804" i="3"/>
  <c r="Z3806" i="3"/>
  <c r="Z3848" i="3"/>
  <c r="Z3851" i="3"/>
  <c r="Z3857" i="3"/>
  <c r="Z3860" i="3"/>
  <c r="Z3865" i="3"/>
  <c r="Z3871" i="3"/>
  <c r="Z3874" i="3"/>
  <c r="Z3897" i="3"/>
  <c r="Z3900" i="3"/>
  <c r="Z3903" i="3"/>
  <c r="Z3909" i="3"/>
  <c r="Z3911" i="3"/>
  <c r="Z3917" i="3"/>
  <c r="Z3932" i="3"/>
  <c r="Z3939" i="3"/>
  <c r="Z3904" i="3"/>
  <c r="Z3906" i="3"/>
  <c r="Z3935" i="3"/>
  <c r="Z3937" i="3"/>
  <c r="Z3941" i="3"/>
  <c r="Z3943" i="3"/>
  <c r="Z3945" i="3"/>
  <c r="Z3950" i="3"/>
  <c r="Z3954" i="3"/>
  <c r="Z3915" i="3"/>
  <c r="Z3919" i="3"/>
  <c r="Z3921" i="3"/>
  <c r="Z3923" i="3"/>
  <c r="Z3925" i="3"/>
  <c r="Z3927" i="3"/>
  <c r="Z3929" i="3"/>
  <c r="Z3931" i="3"/>
  <c r="Z3934" i="3"/>
  <c r="Z3936" i="3"/>
  <c r="Z3940" i="3"/>
  <c r="Z3942" i="3"/>
  <c r="Z3955" i="3"/>
  <c r="Z3957" i="3"/>
  <c r="Z3959" i="3"/>
  <c r="Z3966" i="3"/>
  <c r="Z3968" i="3"/>
  <c r="Z3974" i="3"/>
  <c r="Z3976" i="3"/>
  <c r="Z3982" i="3"/>
  <c r="Z3984" i="3"/>
  <c r="Z3987" i="3"/>
  <c r="Z3990" i="3"/>
  <c r="Z3994" i="3"/>
  <c r="Z3996" i="3"/>
  <c r="Z3944" i="3"/>
  <c r="Z3948" i="3"/>
  <c r="Z3951" i="3"/>
  <c r="Z3963" i="3"/>
  <c r="Z3965" i="3"/>
  <c r="Z3977" i="3"/>
  <c r="Z3985" i="3"/>
  <c r="Z3998" i="3"/>
  <c r="Z4000" i="3"/>
  <c r="Z3970" i="3"/>
  <c r="Z3973" i="3"/>
  <c r="Z3993" i="3"/>
  <c r="Z3999" i="3"/>
  <c r="Z2889" i="3"/>
  <c r="Z2896" i="3"/>
  <c r="Z2900" i="3"/>
  <c r="Z2918" i="3"/>
  <c r="Z2925" i="3"/>
  <c r="Z2943" i="3"/>
  <c r="Z2965" i="3"/>
  <c r="Z2461" i="3"/>
  <c r="Z2482" i="3"/>
  <c r="Z2485" i="3"/>
  <c r="Z2497" i="3"/>
  <c r="Z2499" i="3"/>
  <c r="Z2507" i="3"/>
  <c r="Z2517" i="3"/>
  <c r="Z2529" i="3"/>
  <c r="Z2531" i="3"/>
  <c r="Z2539" i="3"/>
  <c r="Z2549" i="3"/>
  <c r="Z2561" i="3"/>
  <c r="Z2563" i="3"/>
  <c r="Z2571" i="3"/>
  <c r="Z2573" i="3"/>
  <c r="Z2581" i="3"/>
  <c r="Z2583" i="3"/>
  <c r="Z2585" i="3"/>
  <c r="Z2587" i="3"/>
  <c r="Z2589" i="3"/>
  <c r="Z2597" i="3"/>
  <c r="Z2599" i="3"/>
  <c r="Z2601" i="3"/>
  <c r="Z2603" i="3"/>
  <c r="Z2605" i="3"/>
  <c r="Z2613" i="3"/>
  <c r="Z2615" i="3"/>
  <c r="Z2617" i="3"/>
  <c r="Z2619" i="3"/>
  <c r="Z2621" i="3"/>
  <c r="Z2629" i="3"/>
  <c r="Z2631" i="3"/>
  <c r="Z2633" i="3"/>
  <c r="Z2635" i="3"/>
  <c r="Z2637" i="3"/>
  <c r="Z2645" i="3"/>
  <c r="Z2647" i="3"/>
  <c r="Z2649" i="3"/>
  <c r="Z2651" i="3"/>
  <c r="Z2653" i="3"/>
  <c r="Z2661" i="3"/>
  <c r="Z2663" i="3"/>
  <c r="Z2665" i="3"/>
  <c r="Z2667" i="3"/>
  <c r="Z2669" i="3"/>
  <c r="Z2677" i="3"/>
  <c r="Z2679" i="3"/>
  <c r="Z2681" i="3"/>
  <c r="Z2683" i="3"/>
  <c r="Z2685" i="3"/>
  <c r="Z2693" i="3"/>
  <c r="Z2695" i="3"/>
  <c r="Z2697" i="3"/>
  <c r="Z2703" i="3"/>
  <c r="Z2714" i="3"/>
  <c r="Z2740" i="3"/>
  <c r="Z2748" i="3"/>
  <c r="Z2750" i="3"/>
  <c r="Z2753" i="3"/>
  <c r="Z2756" i="3"/>
  <c r="Z2758" i="3"/>
  <c r="Z2760" i="3"/>
  <c r="Z2762" i="3"/>
  <c r="Z2764" i="3"/>
  <c r="Z2767" i="3"/>
  <c r="Z2769" i="3"/>
  <c r="Z2771" i="3"/>
  <c r="Z2773" i="3"/>
  <c r="Z2775" i="3"/>
  <c r="Z2787" i="3"/>
  <c r="Z2803" i="3"/>
  <c r="Z2819" i="3"/>
  <c r="Z2835" i="3"/>
  <c r="Z2851" i="3"/>
  <c r="Z2867" i="3"/>
  <c r="Z2877" i="3"/>
  <c r="Z2880" i="3"/>
  <c r="Z2882" i="3"/>
  <c r="Z2884" i="3"/>
  <c r="Z2902" i="3"/>
  <c r="Z2905" i="3"/>
  <c r="Z2909" i="3"/>
  <c r="Z2912" i="3"/>
  <c r="Z2914" i="3"/>
  <c r="Z2916" i="3"/>
  <c r="Z2933" i="3"/>
  <c r="Z2937" i="3"/>
  <c r="Z2939" i="3"/>
  <c r="Z2941" i="3"/>
  <c r="Z2948" i="3"/>
  <c r="Z2951" i="3"/>
  <c r="Z2968" i="3"/>
  <c r="Z2970" i="3"/>
  <c r="Z2972" i="3"/>
  <c r="Z2977" i="3"/>
  <c r="Z2980" i="3"/>
  <c r="Z2985" i="3"/>
  <c r="Z2988" i="3"/>
  <c r="Z2993" i="3"/>
  <c r="Z2996" i="3"/>
  <c r="Z3003" i="3"/>
  <c r="Z3008" i="3"/>
  <c r="Z3011" i="3"/>
  <c r="Z3013" i="3"/>
  <c r="Z3019" i="3"/>
  <c r="Z3024" i="3"/>
  <c r="Z3027" i="3"/>
  <c r="Z3029" i="3"/>
  <c r="Z3035" i="3"/>
  <c r="Z3041" i="3"/>
  <c r="Z3043" i="3"/>
  <c r="Z3050" i="3"/>
  <c r="Z3053" i="3"/>
  <c r="Z3058" i="3"/>
  <c r="Z3060" i="3"/>
  <c r="Z3066" i="3"/>
  <c r="Z3068" i="3"/>
  <c r="Z3074" i="3"/>
  <c r="Z3076" i="3"/>
  <c r="Z3081" i="3"/>
  <c r="Z3083" i="3"/>
  <c r="Z3088" i="3"/>
  <c r="Z3090" i="3"/>
  <c r="Z3092" i="3"/>
  <c r="Z3099" i="3"/>
  <c r="Z3106" i="3"/>
  <c r="Z3108" i="3"/>
  <c r="Z3115" i="3"/>
  <c r="Z3121" i="3"/>
  <c r="Z3123" i="3"/>
  <c r="Z3130" i="3"/>
  <c r="Z3134" i="3"/>
  <c r="Z3136" i="3"/>
  <c r="Z3143" i="3"/>
  <c r="Z3145" i="3"/>
  <c r="Z3153" i="3"/>
  <c r="Z3155" i="3"/>
  <c r="Z3159" i="3"/>
  <c r="Z3161" i="3"/>
  <c r="Z3169" i="3"/>
  <c r="Z3171" i="3"/>
  <c r="Z3175" i="3"/>
  <c r="Z3177" i="3"/>
  <c r="Z3185" i="3"/>
  <c r="Z3187" i="3"/>
  <c r="Z3191" i="3"/>
  <c r="Z3193" i="3"/>
  <c r="Z3201" i="3"/>
  <c r="Z3203" i="3"/>
  <c r="Z3207" i="3"/>
  <c r="Z3209" i="3"/>
  <c r="Z3218" i="3"/>
  <c r="Z3220" i="3"/>
  <c r="Z3226" i="3"/>
  <c r="Z3230" i="3"/>
  <c r="Z3233" i="3"/>
  <c r="Z3235" i="3"/>
  <c r="Z3240" i="3"/>
  <c r="Z3245" i="3"/>
  <c r="Z3247" i="3"/>
  <c r="Z3257" i="3"/>
  <c r="Z3259" i="3"/>
  <c r="Z3263" i="3"/>
  <c r="Z3272" i="3"/>
  <c r="Z3278" i="3"/>
  <c r="Z3280" i="3"/>
  <c r="Z3282" i="3"/>
  <c r="Z2990" i="3"/>
  <c r="Z2998" i="3"/>
  <c r="Z3000" i="3"/>
  <c r="Z3006" i="3"/>
  <c r="Z3009" i="3"/>
  <c r="Z3016" i="3"/>
  <c r="Z3022" i="3"/>
  <c r="Z3025" i="3"/>
  <c r="Z3032" i="3"/>
  <c r="Z3079" i="3"/>
  <c r="Z3085" i="3"/>
  <c r="Z3087" i="3"/>
  <c r="Z3094" i="3"/>
  <c r="Z3096" i="3"/>
  <c r="Z3100" i="3"/>
  <c r="Z3102" i="3"/>
  <c r="Z3104" i="3"/>
  <c r="Z3127" i="3"/>
  <c r="Z3129" i="3"/>
  <c r="Z3133" i="3"/>
  <c r="Z3147" i="3"/>
  <c r="Z3149" i="3"/>
  <c r="Z3182" i="3"/>
  <c r="Z3188" i="3"/>
  <c r="Z3198" i="3"/>
  <c r="Z3204" i="3"/>
  <c r="Z3214" i="3"/>
  <c r="Z3217" i="3"/>
  <c r="Z3228" i="3"/>
  <c r="Z3237" i="3"/>
  <c r="Z3260" i="3"/>
  <c r="Z3275" i="3"/>
  <c r="Z3277" i="3"/>
  <c r="Z3285" i="3"/>
  <c r="Z3287" i="3"/>
  <c r="Z3289" i="3"/>
  <c r="Z3291" i="3"/>
  <c r="Z3293" i="3"/>
  <c r="Z3295" i="3"/>
  <c r="Z3297" i="3"/>
  <c r="Z3299" i="3"/>
  <c r="Z3301" i="3"/>
  <c r="Z3303" i="3"/>
  <c r="Z3305" i="3"/>
  <c r="Z3307" i="3"/>
  <c r="Z3309" i="3"/>
  <c r="Z3311" i="3"/>
  <c r="Z3313" i="3"/>
  <c r="Z3315" i="3"/>
  <c r="Z3317" i="3"/>
  <c r="Z3319" i="3"/>
  <c r="Z3321" i="3"/>
  <c r="Z3323" i="3"/>
  <c r="Z3325" i="3"/>
  <c r="Z3327" i="3"/>
  <c r="Z3329" i="3"/>
  <c r="Z3331" i="3"/>
  <c r="Z2876" i="3"/>
  <c r="Z2878" i="3"/>
  <c r="Z2890" i="3"/>
  <c r="Z2892" i="3"/>
  <c r="Z2894" i="3"/>
  <c r="Z2906" i="3"/>
  <c r="Z2908" i="3"/>
  <c r="Z2910" i="3"/>
  <c r="Z2922" i="3"/>
  <c r="Z2924" i="3"/>
  <c r="Z2926" i="3"/>
  <c r="Z2934" i="3"/>
  <c r="Z2944" i="3"/>
  <c r="Z2957" i="3"/>
  <c r="Z2959" i="3"/>
  <c r="Z2979" i="3"/>
  <c r="Z2989" i="3"/>
  <c r="Z2991" i="3"/>
  <c r="Z2997" i="3"/>
  <c r="Z2999" i="3"/>
  <c r="Z3002" i="3"/>
  <c r="Z3005" i="3"/>
  <c r="Z3007" i="3"/>
  <c r="Z3015" i="3"/>
  <c r="Z3018" i="3"/>
  <c r="Z3021" i="3"/>
  <c r="Z3023" i="3"/>
  <c r="Z3031" i="3"/>
  <c r="Z3033" i="3"/>
  <c r="Z3054" i="3"/>
  <c r="Z3056" i="3"/>
  <c r="Z3070" i="3"/>
  <c r="Z3072" i="3"/>
  <c r="Z3095" i="3"/>
  <c r="Z3097" i="3"/>
  <c r="Z3101" i="3"/>
  <c r="Z3103" i="3"/>
  <c r="Z3109" i="3"/>
  <c r="Z3112" i="3"/>
  <c r="Z3116" i="3"/>
  <c r="Z3138" i="3"/>
  <c r="Z3140" i="3"/>
  <c r="Z3166" i="3"/>
  <c r="Z3172" i="3"/>
  <c r="Z3178" i="3"/>
  <c r="Z3180" i="3"/>
  <c r="Z3183" i="3"/>
  <c r="Z3194" i="3"/>
  <c r="Z3196" i="3"/>
  <c r="Z3199" i="3"/>
  <c r="Z3210" i="3"/>
  <c r="Z3212" i="3"/>
  <c r="Z3215" i="3"/>
  <c r="Z3522" i="3"/>
  <c r="Z3529" i="3"/>
  <c r="Z3531" i="3"/>
  <c r="Z3533" i="3"/>
  <c r="Z3340" i="3"/>
  <c r="Z3342" i="3"/>
  <c r="Z3344" i="3"/>
  <c r="Z3346" i="3"/>
  <c r="Z3348" i="3"/>
  <c r="Z3350" i="3"/>
  <c r="Z3352" i="3"/>
  <c r="Z3354" i="3"/>
  <c r="Z3356" i="3"/>
  <c r="Z3358" i="3"/>
  <c r="Z3360" i="3"/>
  <c r="Z3362" i="3"/>
  <c r="Z3364" i="3"/>
  <c r="Z3366" i="3"/>
  <c r="Z3368" i="3"/>
  <c r="Z3370" i="3"/>
  <c r="Z3372" i="3"/>
  <c r="Z3374" i="3"/>
  <c r="Z3376" i="3"/>
  <c r="Z3378" i="3"/>
  <c r="Z3380" i="3"/>
  <c r="Z3382" i="3"/>
  <c r="Z3384" i="3"/>
  <c r="Z3386" i="3"/>
  <c r="Z3388" i="3"/>
  <c r="Z3390" i="3"/>
  <c r="Z3392" i="3"/>
  <c r="Z3394" i="3"/>
  <c r="Z3396" i="3"/>
  <c r="Z3398" i="3"/>
  <c r="Z3400" i="3"/>
  <c r="Z3402" i="3"/>
  <c r="Z3404" i="3"/>
  <c r="Z3406" i="3"/>
  <c r="Z3408" i="3"/>
  <c r="Z3410" i="3"/>
  <c r="Z3412" i="3"/>
  <c r="Z3414" i="3"/>
  <c r="Z3416" i="3"/>
  <c r="Z3418" i="3"/>
  <c r="Z3420" i="3"/>
  <c r="Z3422" i="3"/>
  <c r="Z3424" i="3"/>
  <c r="Z3426" i="3"/>
  <c r="Z3428" i="3"/>
  <c r="Z3430" i="3"/>
  <c r="Z3432" i="3"/>
  <c r="Z3434" i="3"/>
  <c r="Z3436" i="3"/>
  <c r="Z3438" i="3"/>
  <c r="Z3440" i="3"/>
  <c r="Z3442" i="3"/>
  <c r="Z3444" i="3"/>
  <c r="Z3446" i="3"/>
  <c r="Z3448" i="3"/>
  <c r="Z3450" i="3"/>
  <c r="Z3452" i="3"/>
  <c r="Z3454" i="3"/>
  <c r="Z3456" i="3"/>
  <c r="Z3458" i="3"/>
  <c r="Z3460" i="3"/>
  <c r="Z3462" i="3"/>
  <c r="Z3464" i="3"/>
  <c r="Z3466" i="3"/>
  <c r="Z3468" i="3"/>
  <c r="Z3470" i="3"/>
  <c r="Z3472" i="3"/>
  <c r="Z3474" i="3"/>
  <c r="Z3476" i="3"/>
  <c r="Z3478" i="3"/>
  <c r="Z3480" i="3"/>
  <c r="Z3482" i="3"/>
  <c r="Z3484" i="3"/>
  <c r="Z3486" i="3"/>
  <c r="Z3488" i="3"/>
  <c r="Z3490" i="3"/>
  <c r="Z3492" i="3"/>
  <c r="Z3494" i="3"/>
  <c r="Z3496" i="3"/>
  <c r="Z3498" i="3"/>
  <c r="Z3500" i="3"/>
  <c r="Z3502" i="3"/>
  <c r="Z3504" i="3"/>
  <c r="Z3506" i="3"/>
  <c r="Z3508" i="3"/>
  <c r="Z3510" i="3"/>
  <c r="Z3512" i="3"/>
  <c r="Z3514" i="3"/>
  <c r="Z3516" i="3"/>
  <c r="Z3518" i="3"/>
  <c r="Z3520" i="3"/>
  <c r="Z3527" i="3"/>
  <c r="Z3535" i="3"/>
  <c r="Z3540" i="3"/>
  <c r="Z3542" i="3"/>
  <c r="Z3545" i="3"/>
  <c r="Z3552" i="3"/>
  <c r="Z3555" i="3"/>
  <c r="Z3560" i="3"/>
  <c r="Z3567" i="3"/>
  <c r="Z3569" i="3"/>
  <c r="Z3575" i="3"/>
  <c r="Z3577" i="3"/>
  <c r="Z3584" i="3"/>
  <c r="Z3586" i="3"/>
  <c r="Z3588" i="3"/>
  <c r="Z3591" i="3"/>
  <c r="Z3597" i="3"/>
  <c r="Z3602" i="3"/>
  <c r="Z3607" i="3"/>
  <c r="Z3609" i="3"/>
  <c r="Z3616" i="3"/>
  <c r="Z3618" i="3"/>
  <c r="Z3620" i="3"/>
  <c r="Z3623" i="3"/>
  <c r="Z3629" i="3"/>
  <c r="Z3634" i="3"/>
  <c r="Z3639" i="3"/>
  <c r="Z3641" i="3"/>
  <c r="Z3648" i="3"/>
  <c r="Z3654" i="3"/>
  <c r="Z3656" i="3"/>
  <c r="Z3658" i="3"/>
  <c r="Z3663" i="3"/>
  <c r="Z3665" i="3"/>
  <c r="Z3670" i="3"/>
  <c r="Z3672" i="3"/>
  <c r="Z3674" i="3"/>
  <c r="Z3679" i="3"/>
  <c r="Z3681" i="3"/>
  <c r="Z3687" i="3"/>
  <c r="Z3689" i="3"/>
  <c r="Z3695" i="3"/>
  <c r="Z3697" i="3"/>
  <c r="Z3707" i="3"/>
  <c r="Z3709" i="3"/>
  <c r="Z3712" i="3"/>
  <c r="Z3719" i="3"/>
  <c r="Z3721" i="3"/>
  <c r="Z3723" i="3"/>
  <c r="Z3727" i="3"/>
  <c r="Z3729" i="3"/>
  <c r="Z3735" i="3"/>
  <c r="Z3737" i="3"/>
  <c r="Z3742" i="3"/>
  <c r="Z3744" i="3"/>
  <c r="Z3549" i="3"/>
  <c r="Z3554" i="3"/>
  <c r="Z3573" i="3"/>
  <c r="Z3580" i="3"/>
  <c r="Z3583" i="3"/>
  <c r="Z3592" i="3"/>
  <c r="Z3594" i="3"/>
  <c r="Z3601" i="3"/>
  <c r="Z3605" i="3"/>
  <c r="Z3612" i="3"/>
  <c r="Z3615" i="3"/>
  <c r="Z3624" i="3"/>
  <c r="Z3626" i="3"/>
  <c r="Z3631" i="3"/>
  <c r="Z3633" i="3"/>
  <c r="Z3636" i="3"/>
  <c r="Z3638" i="3"/>
  <c r="Z3651" i="3"/>
  <c r="Z3660" i="3"/>
  <c r="Z3667" i="3"/>
  <c r="Z3676" i="3"/>
  <c r="Z3683" i="3"/>
  <c r="Z3700" i="3"/>
  <c r="Z3703" i="3"/>
  <c r="Z3705" i="3"/>
  <c r="Z3716" i="3"/>
  <c r="Z3718" i="3"/>
  <c r="Z3732" i="3"/>
  <c r="Z3734" i="3"/>
  <c r="Z3741" i="3"/>
  <c r="Z3746" i="3"/>
  <c r="Z3748" i="3"/>
  <c r="Z3536" i="3"/>
  <c r="Z3539" i="3"/>
  <c r="Z3546" i="3"/>
  <c r="Z3556" i="3"/>
  <c r="Z3558" i="3"/>
  <c r="Z3564" i="3"/>
  <c r="Z3566" i="3"/>
  <c r="Z3578" i="3"/>
  <c r="Z3581" i="3"/>
  <c r="Z3593" i="3"/>
  <c r="Z3599" i="3"/>
  <c r="Z3610" i="3"/>
  <c r="Z3613" i="3"/>
  <c r="Z3625" i="3"/>
  <c r="Z3627" i="3"/>
  <c r="Z3637" i="3"/>
  <c r="Z3661" i="3"/>
  <c r="Z3677" i="3"/>
  <c r="Z3701" i="3"/>
  <c r="Z3710" i="3"/>
  <c r="Z3715" i="3"/>
  <c r="Z3717" i="3"/>
  <c r="Z3724" i="3"/>
  <c r="Z3731" i="3"/>
  <c r="Z3733" i="3"/>
  <c r="Z3755" i="3"/>
  <c r="Z3760" i="3"/>
  <c r="Z3764" i="3"/>
  <c r="Z3766" i="3"/>
  <c r="Z3768" i="3"/>
  <c r="Z3774" i="3"/>
  <c r="Z3779" i="3"/>
  <c r="Z3781" i="3"/>
  <c r="Z3792" i="3"/>
  <c r="Z3801" i="3"/>
  <c r="Z3843" i="3"/>
  <c r="Z3875" i="3"/>
  <c r="Z3754" i="3"/>
  <c r="Z3777" i="3"/>
  <c r="Z3782" i="3"/>
  <c r="Z3784" i="3"/>
  <c r="Z3787" i="3"/>
  <c r="Z3789" i="3"/>
  <c r="Z3791" i="3"/>
  <c r="Z3803" i="3"/>
  <c r="Z3812" i="3"/>
  <c r="Z3814" i="3"/>
  <c r="Z3818" i="3"/>
  <c r="Z3820" i="3"/>
  <c r="Z3824" i="3"/>
  <c r="Z3840" i="3"/>
  <c r="Z3853" i="3"/>
  <c r="Z3855" i="3"/>
  <c r="Z3862" i="3"/>
  <c r="Z3864" i="3"/>
  <c r="Z3873" i="3"/>
  <c r="Z3882" i="3"/>
  <c r="Z3899" i="3"/>
  <c r="Z3908" i="3"/>
  <c r="Z3747" i="3"/>
  <c r="Z3749" i="3"/>
  <c r="Z3763" i="3"/>
  <c r="Z3771" i="3"/>
  <c r="Z3773" i="3"/>
  <c r="Z3776" i="3"/>
  <c r="Z3778" i="3"/>
  <c r="Z3788" i="3"/>
  <c r="Z3790" i="3"/>
  <c r="Z3805" i="3"/>
  <c r="Z3829" i="3"/>
  <c r="Z3846" i="3"/>
  <c r="Z3859" i="3"/>
  <c r="Z3863" i="3"/>
  <c r="Z3867" i="3"/>
  <c r="Z3878" i="3"/>
  <c r="Z3884" i="3"/>
  <c r="Z3887" i="3"/>
  <c r="Z3891" i="3"/>
  <c r="Z3894" i="3"/>
  <c r="Z3896" i="3"/>
  <c r="Z3898" i="3"/>
  <c r="Z3797" i="3"/>
  <c r="Z3799" i="3"/>
  <c r="Z3807" i="3"/>
  <c r="Z3817" i="3"/>
  <c r="Z3821" i="3"/>
  <c r="Z3823" i="3"/>
  <c r="Z3827" i="3"/>
  <c r="Z3837" i="3"/>
  <c r="Z3839" i="3"/>
  <c r="Z3842" i="3"/>
  <c r="Z3868" i="3"/>
  <c r="Z3870" i="3"/>
  <c r="Z3879" i="3"/>
  <c r="Z3888" i="3"/>
  <c r="Z3890" i="3"/>
  <c r="Z3892" i="3"/>
  <c r="Z3912" i="3"/>
  <c r="Z3918" i="3"/>
  <c r="Z3938" i="3"/>
  <c r="Z3952" i="3"/>
  <c r="Z3913" i="3"/>
  <c r="Z3916" i="3"/>
  <c r="Z3920" i="3"/>
  <c r="Z3922" i="3"/>
  <c r="Z3924" i="3"/>
  <c r="Z3926" i="3"/>
  <c r="Z3928" i="3"/>
  <c r="Z3930" i="3"/>
  <c r="Z3946" i="3"/>
  <c r="Z3953" i="3"/>
  <c r="Z3914" i="3"/>
  <c r="Z3947" i="3"/>
  <c r="Z3949" i="3"/>
  <c r="Z3956" i="3"/>
  <c r="Z3958" i="3"/>
  <c r="Z3961" i="3"/>
  <c r="Z3967" i="3"/>
  <c r="Z3972" i="3"/>
  <c r="Z3975" i="3"/>
  <c r="Z3980" i="3"/>
  <c r="Z3983" i="3"/>
  <c r="Z3986" i="3"/>
  <c r="Z3988" i="3"/>
  <c r="Z3991" i="3"/>
  <c r="Z3995" i="3"/>
  <c r="Z3997" i="3"/>
  <c r="Z3960" i="3"/>
  <c r="Z3969" i="3"/>
  <c r="Z3971" i="3"/>
  <c r="Z3978" i="3"/>
  <c r="Z3981" i="3"/>
  <c r="Z3962" i="3"/>
  <c r="Z3964" i="3"/>
  <c r="Z3979" i="3"/>
  <c r="Z3989" i="3"/>
  <c r="X287" i="3"/>
  <c r="X298" i="3"/>
  <c r="X319" i="3"/>
  <c r="X330" i="3"/>
  <c r="X351" i="3"/>
  <c r="X362" i="3"/>
  <c r="X374" i="3"/>
  <c r="X390" i="3"/>
  <c r="X399" i="3"/>
  <c r="X418" i="3"/>
  <c r="X426" i="3"/>
  <c r="X435" i="3"/>
  <c r="X451" i="3"/>
  <c r="X466" i="3"/>
  <c r="X483" i="3"/>
  <c r="X502" i="3"/>
  <c r="X518" i="3"/>
  <c r="X527" i="3"/>
  <c r="X554" i="3"/>
  <c r="X575" i="3"/>
  <c r="X591" i="3"/>
  <c r="X607" i="3"/>
  <c r="X618" i="3"/>
  <c r="X636" i="3"/>
  <c r="X668" i="3"/>
  <c r="X690" i="3"/>
  <c r="X707" i="3"/>
  <c r="X723" i="3"/>
  <c r="X732" i="3"/>
  <c r="X738" i="3"/>
  <c r="X764" i="3"/>
  <c r="X775" i="3"/>
  <c r="X792" i="3"/>
  <c r="X803" i="3"/>
  <c r="X823" i="3"/>
  <c r="X831" i="3"/>
  <c r="X851" i="3"/>
  <c r="X864" i="3"/>
  <c r="X880" i="3"/>
  <c r="X896" i="3"/>
  <c r="X912" i="3"/>
  <c r="X928" i="3"/>
  <c r="X939" i="3"/>
  <c r="X951" i="3"/>
  <c r="X960" i="3"/>
  <c r="X971" i="3"/>
  <c r="X983" i="3"/>
  <c r="X280" i="3"/>
  <c r="X282" i="3"/>
  <c r="X284" i="3"/>
  <c r="X286" i="3"/>
  <c r="X296" i="3"/>
  <c r="X299" i="3"/>
  <c r="X304" i="3"/>
  <c r="X306" i="3"/>
  <c r="X312" i="3"/>
  <c r="X314" i="3"/>
  <c r="X316" i="3"/>
  <c r="X318" i="3"/>
  <c r="X328" i="3"/>
  <c r="X331" i="3"/>
  <c r="X336" i="3"/>
  <c r="X338" i="3"/>
  <c r="X344" i="3"/>
  <c r="X346" i="3"/>
  <c r="X348" i="3"/>
  <c r="X350" i="3"/>
  <c r="X365" i="3"/>
  <c r="X376" i="3"/>
  <c r="X378" i="3"/>
  <c r="X380" i="3"/>
  <c r="X382" i="3"/>
  <c r="X388" i="3"/>
  <c r="X391" i="3"/>
  <c r="X393" i="3"/>
  <c r="X396" i="3"/>
  <c r="X398" i="3"/>
  <c r="X404" i="3"/>
  <c r="X406" i="3"/>
  <c r="X425" i="3"/>
  <c r="X428" i="3"/>
  <c r="X430" i="3"/>
  <c r="X436" i="3"/>
  <c r="X439" i="3"/>
  <c r="X448" i="3"/>
  <c r="X450" i="3"/>
  <c r="X453" i="3"/>
  <c r="X457" i="3"/>
  <c r="X459" i="3"/>
  <c r="X461" i="3"/>
  <c r="X471" i="3"/>
  <c r="X488" i="3"/>
  <c r="X490" i="3"/>
  <c r="X492" i="3"/>
  <c r="X494" i="3"/>
  <c r="X496" i="3"/>
  <c r="X498" i="3"/>
  <c r="X500" i="3"/>
  <c r="X503" i="3"/>
  <c r="X509" i="3"/>
  <c r="X512" i="3"/>
  <c r="X514" i="3"/>
  <c r="X516" i="3"/>
  <c r="X519" i="3"/>
  <c r="X524" i="3"/>
  <c r="X526" i="3"/>
  <c r="X547" i="3"/>
  <c r="X553" i="3"/>
  <c r="X560" i="3"/>
  <c r="X562" i="3"/>
  <c r="X564" i="3"/>
  <c r="X566" i="3"/>
  <c r="X568" i="3"/>
  <c r="X570" i="3"/>
  <c r="X572" i="3"/>
  <c r="X574" i="3"/>
  <c r="X587" i="3"/>
  <c r="X589" i="3"/>
  <c r="X593" i="3"/>
  <c r="X601" i="3"/>
  <c r="X603" i="3"/>
  <c r="X609" i="3"/>
  <c r="X613" i="3"/>
  <c r="X617" i="3"/>
  <c r="X623" i="3"/>
  <c r="X625" i="3"/>
  <c r="X640" i="3"/>
  <c r="X642" i="3"/>
  <c r="X644" i="3"/>
  <c r="X646" i="3"/>
  <c r="X648" i="3"/>
  <c r="X654" i="3"/>
  <c r="X659" i="3"/>
  <c r="X666" i="3"/>
  <c r="X669" i="3"/>
  <c r="X671" i="3"/>
  <c r="X673" i="3"/>
  <c r="X677" i="3"/>
  <c r="X679" i="3"/>
  <c r="X682" i="3"/>
  <c r="X684" i="3"/>
  <c r="X686" i="3"/>
  <c r="X693" i="3"/>
  <c r="X695" i="3"/>
  <c r="X697" i="3"/>
  <c r="X699" i="3"/>
  <c r="X705" i="3"/>
  <c r="X708" i="3"/>
  <c r="X710" i="3"/>
  <c r="X713" i="3"/>
  <c r="X715" i="3"/>
  <c r="X717" i="3"/>
  <c r="X719" i="3"/>
  <c r="X725" i="3"/>
  <c r="X730" i="3"/>
  <c r="X733" i="3"/>
  <c r="X740" i="3"/>
  <c r="X742" i="3"/>
  <c r="X744" i="3"/>
  <c r="X746" i="3"/>
  <c r="X750" i="3"/>
  <c r="X752" i="3"/>
  <c r="X754" i="3"/>
  <c r="X756" i="3"/>
  <c r="X758" i="3"/>
  <c r="X760" i="3"/>
  <c r="X762" i="3"/>
  <c r="X766" i="3"/>
  <c r="X771" i="3"/>
  <c r="X773" i="3"/>
  <c r="X776" i="3"/>
  <c r="X778" i="3"/>
  <c r="X781" i="3"/>
  <c r="X783" i="3"/>
  <c r="X785" i="3"/>
  <c r="X789" i="3"/>
  <c r="X798" i="3"/>
  <c r="X801" i="3"/>
  <c r="X804" i="3"/>
  <c r="X806" i="3"/>
  <c r="X809" i="3"/>
  <c r="X811" i="3"/>
  <c r="X813" i="3"/>
  <c r="X825" i="3"/>
  <c r="X827" i="3"/>
  <c r="X832" i="3"/>
  <c r="X841" i="3"/>
  <c r="X843" i="3"/>
  <c r="X845" i="3"/>
  <c r="X847" i="3"/>
  <c r="X853" i="3"/>
  <c r="X865" i="3"/>
  <c r="X867" i="3"/>
  <c r="X869" i="3"/>
  <c r="X881" i="3"/>
  <c r="X883" i="3"/>
  <c r="X885" i="3"/>
  <c r="X897" i="3"/>
  <c r="X899" i="3"/>
  <c r="X901" i="3"/>
  <c r="X913" i="3"/>
  <c r="X915" i="3"/>
  <c r="X917" i="3"/>
  <c r="X929" i="3"/>
  <c r="X931" i="3"/>
  <c r="X933" i="3"/>
  <c r="X941" i="3"/>
  <c r="X943" i="3"/>
  <c r="X946" i="3"/>
  <c r="X948" i="3"/>
  <c r="X950" i="3"/>
  <c r="X953" i="3"/>
  <c r="X956" i="3"/>
  <c r="X974" i="3"/>
  <c r="X984" i="3"/>
  <c r="X1008" i="3"/>
  <c r="X1031" i="3"/>
  <c r="X1043" i="3"/>
  <c r="X1052" i="3"/>
  <c r="X1063" i="3"/>
  <c r="X1075" i="3"/>
  <c r="X1084" i="3"/>
  <c r="X1095" i="3"/>
  <c r="X1107" i="3"/>
  <c r="X1116" i="3"/>
  <c r="X1127" i="3"/>
  <c r="X1139" i="3"/>
  <c r="X1148" i="3"/>
  <c r="X1159" i="3"/>
  <c r="X1171" i="3"/>
  <c r="X1180" i="3"/>
  <c r="X1191" i="3"/>
  <c r="X1203" i="3"/>
  <c r="X1212" i="3"/>
  <c r="X1223" i="3"/>
  <c r="X1235" i="3"/>
  <c r="X1244" i="3"/>
  <c r="X1255" i="3"/>
  <c r="X1267" i="3"/>
  <c r="X1276" i="3"/>
  <c r="X1287" i="3"/>
  <c r="X1299" i="3"/>
  <c r="X1308" i="3"/>
  <c r="X1319" i="3"/>
  <c r="X1331" i="3"/>
  <c r="X1340" i="3"/>
  <c r="X1351" i="3"/>
  <c r="X1363" i="3"/>
  <c r="X1372" i="3"/>
  <c r="X1383" i="3"/>
  <c r="X1395" i="3"/>
  <c r="X1404" i="3"/>
  <c r="X1415" i="3"/>
  <c r="X1427" i="3"/>
  <c r="X1436" i="3"/>
  <c r="X1447" i="3"/>
  <c r="X1459" i="3"/>
  <c r="X1468" i="3"/>
  <c r="X1479" i="3"/>
  <c r="X1491" i="3"/>
  <c r="X1500" i="3"/>
  <c r="X1511" i="3"/>
  <c r="X1519" i="3"/>
  <c r="X1531" i="3"/>
  <c r="X1539" i="3"/>
  <c r="X1560" i="3"/>
  <c r="X1583" i="3"/>
  <c r="X1596" i="3"/>
  <c r="X1636" i="3"/>
  <c r="X289" i="3"/>
  <c r="X291" i="3"/>
  <c r="X293" i="3"/>
  <c r="X300" i="3"/>
  <c r="X302" i="3"/>
  <c r="X321" i="3"/>
  <c r="X323" i="3"/>
  <c r="X325" i="3"/>
  <c r="X332" i="3"/>
  <c r="X334" i="3"/>
  <c r="X353" i="3"/>
  <c r="X355" i="3"/>
  <c r="X357" i="3"/>
  <c r="X360" i="3"/>
  <c r="X363" i="3"/>
  <c r="X408" i="3"/>
  <c r="X410" i="3"/>
  <c r="X413" i="3"/>
  <c r="X415" i="3"/>
  <c r="X417" i="3"/>
  <c r="X420" i="3"/>
  <c r="X423" i="3"/>
  <c r="X433" i="3"/>
  <c r="X440" i="3"/>
  <c r="X442" i="3"/>
  <c r="X444" i="3"/>
  <c r="X446" i="3"/>
  <c r="X452" i="3"/>
  <c r="X455" i="3"/>
  <c r="X463" i="3"/>
  <c r="X465" i="3"/>
  <c r="X468" i="3"/>
  <c r="X470" i="3"/>
  <c r="X472" i="3"/>
  <c r="X474" i="3"/>
  <c r="X477" i="3"/>
  <c r="X479" i="3"/>
  <c r="X481" i="3"/>
  <c r="X504" i="3"/>
  <c r="X506" i="3"/>
  <c r="X508" i="3"/>
  <c r="X510" i="3"/>
  <c r="X520" i="3"/>
  <c r="X531" i="3"/>
  <c r="X533" i="3"/>
  <c r="X537" i="3"/>
  <c r="X539" i="3"/>
  <c r="X545" i="3"/>
  <c r="X549" i="3"/>
  <c r="X551" i="3"/>
  <c r="X556" i="3"/>
  <c r="X558" i="3"/>
  <c r="X579" i="3"/>
  <c r="X585" i="3"/>
  <c r="X592" i="3"/>
  <c r="X594" i="3"/>
  <c r="X596" i="3"/>
  <c r="X599" i="3"/>
  <c r="X605" i="3"/>
  <c r="X608" i="3"/>
  <c r="X610" i="3"/>
  <c r="X612" i="3"/>
  <c r="X615" i="3"/>
  <c r="X620" i="3"/>
  <c r="X622" i="3"/>
  <c r="X629" i="3"/>
  <c r="X631" i="3"/>
  <c r="X633" i="3"/>
  <c r="X635" i="3"/>
  <c r="X656" i="3"/>
  <c r="X658" i="3"/>
  <c r="X660" i="3"/>
  <c r="X662" i="3"/>
  <c r="X664" i="3"/>
  <c r="X670" i="3"/>
  <c r="X675" i="3"/>
  <c r="X688" i="3"/>
  <c r="X691" i="3"/>
  <c r="X698" i="3"/>
  <c r="X701" i="3"/>
  <c r="X703" i="3"/>
  <c r="X718" i="3"/>
  <c r="X720" i="3"/>
  <c r="X722" i="3"/>
  <c r="X737" i="3"/>
  <c r="X769" i="3"/>
  <c r="X784" i="3"/>
  <c r="X786" i="3"/>
  <c r="X788" i="3"/>
  <c r="X790" i="3"/>
  <c r="X793" i="3"/>
  <c r="X795" i="3"/>
  <c r="X802" i="3"/>
  <c r="X808" i="3"/>
  <c r="X810" i="3"/>
  <c r="X812" i="3"/>
  <c r="X814" i="3"/>
  <c r="X826" i="3"/>
  <c r="X828" i="3"/>
  <c r="X834" i="3"/>
  <c r="X837" i="3"/>
  <c r="X839" i="3"/>
  <c r="X846" i="3"/>
  <c r="X848" i="3"/>
  <c r="X850" i="3"/>
  <c r="X857" i="3"/>
  <c r="X859" i="3"/>
  <c r="X861" i="3"/>
  <c r="X863" i="3"/>
  <c r="X866" i="3"/>
  <c r="X868" i="3"/>
  <c r="X870" i="3"/>
  <c r="X873" i="3"/>
  <c r="X875" i="3"/>
  <c r="X877" i="3"/>
  <c r="X879" i="3"/>
  <c r="X882" i="3"/>
  <c r="X884" i="3"/>
  <c r="X886" i="3"/>
  <c r="X889" i="3"/>
  <c r="X891" i="3"/>
  <c r="X893" i="3"/>
  <c r="X895" i="3"/>
  <c r="X898" i="3"/>
  <c r="X900" i="3"/>
  <c r="X902" i="3"/>
  <c r="X905" i="3"/>
  <c r="X907" i="3"/>
  <c r="X909" i="3"/>
  <c r="X911" i="3"/>
  <c r="X914" i="3"/>
  <c r="X916" i="3"/>
  <c r="X918" i="3"/>
  <c r="X921" i="3"/>
  <c r="X923" i="3"/>
  <c r="X925" i="3"/>
  <c r="X927" i="3"/>
  <c r="X930" i="3"/>
  <c r="X932" i="3"/>
  <c r="X934" i="3"/>
  <c r="X937" i="3"/>
  <c r="X940" i="3"/>
  <c r="X958" i="3"/>
  <c r="X968" i="3"/>
  <c r="X970" i="3"/>
  <c r="X977" i="3"/>
  <c r="X979" i="3"/>
  <c r="X981" i="3"/>
  <c r="X987" i="3"/>
  <c r="X991" i="3"/>
  <c r="X994" i="3"/>
  <c r="X997" i="3"/>
  <c r="X999" i="3"/>
  <c r="X1001" i="3"/>
  <c r="X1003" i="3"/>
  <c r="X1010" i="3"/>
  <c r="X1012" i="3"/>
  <c r="X1014" i="3"/>
  <c r="X1029" i="3"/>
  <c r="X1032" i="3"/>
  <c r="X1045" i="3"/>
  <c r="X1048" i="3"/>
  <c r="X1050" i="3"/>
  <c r="X1053" i="3"/>
  <c r="X1055" i="3"/>
  <c r="X1070" i="3"/>
  <c r="X1073" i="3"/>
  <c r="X1076" i="3"/>
  <c r="X1078" i="3"/>
  <c r="X1081" i="3"/>
  <c r="X1083" i="3"/>
  <c r="X1088" i="3"/>
  <c r="X1090" i="3"/>
  <c r="X1109" i="3"/>
  <c r="X1112" i="3"/>
  <c r="X1114" i="3"/>
  <c r="X1117" i="3"/>
  <c r="X1119" i="3"/>
  <c r="X1134" i="3"/>
  <c r="X1137" i="3"/>
  <c r="X1140" i="3"/>
  <c r="X1142" i="3"/>
  <c r="X1145" i="3"/>
  <c r="X1147" i="3"/>
  <c r="X1152" i="3"/>
  <c r="X1154" i="3"/>
  <c r="X1173" i="3"/>
  <c r="X1176" i="3"/>
  <c r="X1178" i="3"/>
  <c r="X1181" i="3"/>
  <c r="X1183" i="3"/>
  <c r="X1198" i="3"/>
  <c r="X1201" i="3"/>
  <c r="X1204" i="3"/>
  <c r="X1206" i="3"/>
  <c r="X1209" i="3"/>
  <c r="X1211" i="3"/>
  <c r="X1216" i="3"/>
  <c r="X1218" i="3"/>
  <c r="X1237" i="3"/>
  <c r="X1240" i="3"/>
  <c r="X1242" i="3"/>
  <c r="X1245" i="3"/>
  <c r="X1247" i="3"/>
  <c r="X1262" i="3"/>
  <c r="X1265" i="3"/>
  <c r="X1268" i="3"/>
  <c r="X1270" i="3"/>
  <c r="X1273" i="3"/>
  <c r="X1275" i="3"/>
  <c r="X1280" i="3"/>
  <c r="X1282" i="3"/>
  <c r="X1301" i="3"/>
  <c r="X1304" i="3"/>
  <c r="X1306" i="3"/>
  <c r="X1309" i="3"/>
  <c r="X1311" i="3"/>
  <c r="X1326" i="3"/>
  <c r="X1329" i="3"/>
  <c r="X1332" i="3"/>
  <c r="X1334" i="3"/>
  <c r="X1337" i="3"/>
  <c r="X1339" i="3"/>
  <c r="X1344" i="3"/>
  <c r="X1346" i="3"/>
  <c r="X1365" i="3"/>
  <c r="X1368" i="3"/>
  <c r="X1370" i="3"/>
  <c r="X1373" i="3"/>
  <c r="X1375" i="3"/>
  <c r="X1390" i="3"/>
  <c r="X1393" i="3"/>
  <c r="X1396" i="3"/>
  <c r="X1398" i="3"/>
  <c r="X1401" i="3"/>
  <c r="X1403" i="3"/>
  <c r="X1408" i="3"/>
  <c r="X1410" i="3"/>
  <c r="X1429" i="3"/>
  <c r="X1432" i="3"/>
  <c r="X1434" i="3"/>
  <c r="X1437" i="3"/>
  <c r="X1439" i="3"/>
  <c r="X1454" i="3"/>
  <c r="X1457" i="3"/>
  <c r="X1460" i="3"/>
  <c r="X1462" i="3"/>
  <c r="X1465" i="3"/>
  <c r="X1467" i="3"/>
  <c r="X1472" i="3"/>
  <c r="X1474" i="3"/>
  <c r="X1493" i="3"/>
  <c r="X1496" i="3"/>
  <c r="X1498" i="3"/>
  <c r="X1501" i="3"/>
  <c r="X1503" i="3"/>
  <c r="X1517" i="3"/>
  <c r="X1520" i="3"/>
  <c r="X1522" i="3"/>
  <c r="X1525" i="3"/>
  <c r="X1527" i="3"/>
  <c r="X1529" i="3"/>
  <c r="X1532" i="3"/>
  <c r="X1534" i="3"/>
  <c r="X1540" i="3"/>
  <c r="X1542" i="3"/>
  <c r="X1545" i="3"/>
  <c r="X1547" i="3"/>
  <c r="X1549" i="3"/>
  <c r="X1551" i="3"/>
  <c r="X1553" i="3"/>
  <c r="X1555" i="3"/>
  <c r="X1557" i="3"/>
  <c r="X1559" i="3"/>
  <c r="X1564" i="3"/>
  <c r="X1581" i="3"/>
  <c r="X1584" i="3"/>
  <c r="X1598" i="3"/>
  <c r="X1608" i="3"/>
  <c r="X1611" i="3"/>
  <c r="X1613" i="3"/>
  <c r="X1615" i="3"/>
  <c r="X1633" i="3"/>
  <c r="X1635" i="3"/>
  <c r="X1643" i="3"/>
  <c r="X1645" i="3"/>
  <c r="X1647" i="3"/>
  <c r="X1655" i="3"/>
  <c r="X1658" i="3"/>
  <c r="X1665" i="3"/>
  <c r="X1667" i="3"/>
  <c r="X1669" i="3"/>
  <c r="X1672" i="3"/>
  <c r="X1679" i="3"/>
  <c r="X1687" i="3"/>
  <c r="X1690" i="3"/>
  <c r="X1697" i="3"/>
  <c r="X1699" i="3"/>
  <c r="X1701" i="3"/>
  <c r="X1704" i="3"/>
  <c r="X1711" i="3"/>
  <c r="X1719" i="3"/>
  <c r="X1727" i="3"/>
  <c r="X1756" i="3"/>
  <c r="X1763" i="3"/>
  <c r="X1788" i="3"/>
  <c r="X1795" i="3"/>
  <c r="X1820" i="3"/>
  <c r="X1827" i="3"/>
  <c r="X1852" i="3"/>
  <c r="X1859" i="3"/>
  <c r="X1884" i="3"/>
  <c r="X1899" i="3"/>
  <c r="X1915" i="3"/>
  <c r="X2073" i="3"/>
  <c r="X2105" i="3"/>
  <c r="X2128" i="3"/>
  <c r="X2140" i="3"/>
  <c r="X2149" i="3"/>
  <c r="X2169" i="3"/>
  <c r="X2188" i="3"/>
  <c r="X2197" i="3"/>
  <c r="X2208" i="3"/>
  <c r="X2220" i="3"/>
  <c r="X2229" i="3"/>
  <c r="X2240" i="3"/>
  <c r="X2252" i="3"/>
  <c r="X2261" i="3"/>
  <c r="X2272" i="3"/>
  <c r="X2284" i="3"/>
  <c r="X2293" i="3"/>
  <c r="X2304" i="3"/>
  <c r="X2316" i="3"/>
  <c r="X2325" i="3"/>
  <c r="X2336" i="3"/>
  <c r="X2348" i="3"/>
  <c r="X2357" i="3"/>
  <c r="X2368" i="3"/>
  <c r="X2384" i="3"/>
  <c r="X2400" i="3"/>
  <c r="X2412" i="3"/>
  <c r="X2420" i="3"/>
  <c r="X2428" i="3"/>
  <c r="X2437" i="3"/>
  <c r="X2468" i="3"/>
  <c r="X986" i="3"/>
  <c r="X1009" i="3"/>
  <c r="X1011" i="3"/>
  <c r="X1016" i="3"/>
  <c r="X1018" i="3"/>
  <c r="X1020" i="3"/>
  <c r="X1022" i="3"/>
  <c r="X1024" i="3"/>
  <c r="X1026" i="3"/>
  <c r="X1033" i="3"/>
  <c r="X1035" i="3"/>
  <c r="X1040" i="3"/>
  <c r="X1042" i="3"/>
  <c r="X1061" i="3"/>
  <c r="X1064" i="3"/>
  <c r="X1066" i="3"/>
  <c r="X1069" i="3"/>
  <c r="X1071" i="3"/>
  <c r="X1086" i="3"/>
  <c r="X1089" i="3"/>
  <c r="X1092" i="3"/>
  <c r="X1094" i="3"/>
  <c r="X1097" i="3"/>
  <c r="X1099" i="3"/>
  <c r="X1104" i="3"/>
  <c r="X1106" i="3"/>
  <c r="X1125" i="3"/>
  <c r="X1128" i="3"/>
  <c r="X1130" i="3"/>
  <c r="X1133" i="3"/>
  <c r="X1135" i="3"/>
  <c r="X1150" i="3"/>
  <c r="X1153" i="3"/>
  <c r="X1156" i="3"/>
  <c r="X1158" i="3"/>
  <c r="X1161" i="3"/>
  <c r="X1163" i="3"/>
  <c r="X1168" i="3"/>
  <c r="X1170" i="3"/>
  <c r="X1189" i="3"/>
  <c r="X1192" i="3"/>
  <c r="X1194" i="3"/>
  <c r="X1197" i="3"/>
  <c r="X1199" i="3"/>
  <c r="X1214" i="3"/>
  <c r="X1217" i="3"/>
  <c r="X1220" i="3"/>
  <c r="X1222" i="3"/>
  <c r="X1225" i="3"/>
  <c r="X1227" i="3"/>
  <c r="X1232" i="3"/>
  <c r="X1234" i="3"/>
  <c r="X1253" i="3"/>
  <c r="X1256" i="3"/>
  <c r="X1258" i="3"/>
  <c r="X1261" i="3"/>
  <c r="X1263" i="3"/>
  <c r="X1278" i="3"/>
  <c r="X1281" i="3"/>
  <c r="X1284" i="3"/>
  <c r="X1286" i="3"/>
  <c r="X1289" i="3"/>
  <c r="X1291" i="3"/>
  <c r="X1296" i="3"/>
  <c r="X1298" i="3"/>
  <c r="X1317" i="3"/>
  <c r="X1320" i="3"/>
  <c r="X1322" i="3"/>
  <c r="X1325" i="3"/>
  <c r="X1327" i="3"/>
  <c r="X1342" i="3"/>
  <c r="X1345" i="3"/>
  <c r="X1348" i="3"/>
  <c r="X1350" i="3"/>
  <c r="X1353" i="3"/>
  <c r="X1355" i="3"/>
  <c r="X1360" i="3"/>
  <c r="X1362" i="3"/>
  <c r="X1381" i="3"/>
  <c r="X1384" i="3"/>
  <c r="X1386" i="3"/>
  <c r="X1389" i="3"/>
  <c r="X1391" i="3"/>
  <c r="X1406" i="3"/>
  <c r="X1409" i="3"/>
  <c r="X1412" i="3"/>
  <c r="X1414" i="3"/>
  <c r="X1417" i="3"/>
  <c r="X1419" i="3"/>
  <c r="X1424" i="3"/>
  <c r="X1426" i="3"/>
  <c r="X1445" i="3"/>
  <c r="X1448" i="3"/>
  <c r="X1450" i="3"/>
  <c r="X1453" i="3"/>
  <c r="X1455" i="3"/>
  <c r="X1470" i="3"/>
  <c r="X1473" i="3"/>
  <c r="X1476" i="3"/>
  <c r="X1478" i="3"/>
  <c r="X1481" i="3"/>
  <c r="X1483" i="3"/>
  <c r="X1488" i="3"/>
  <c r="X1490" i="3"/>
  <c r="X1509" i="3"/>
  <c r="X1512" i="3"/>
  <c r="X1514" i="3"/>
  <c r="X1538" i="3"/>
  <c r="X1562" i="3"/>
  <c r="X1566" i="3"/>
  <c r="X1568" i="3"/>
  <c r="X1570" i="3"/>
  <c r="X1572" i="3"/>
  <c r="X1574" i="3"/>
  <c r="X1576" i="3"/>
  <c r="X1578" i="3"/>
  <c r="X1585" i="3"/>
  <c r="X1587" i="3"/>
  <c r="X1590" i="3"/>
  <c r="X1617" i="3"/>
  <c r="X1619" i="3"/>
  <c r="X1624" i="3"/>
  <c r="X1627" i="3"/>
  <c r="X1629" i="3"/>
  <c r="X1631" i="3"/>
  <c r="X1644" i="3"/>
  <c r="X1646" i="3"/>
  <c r="X1666" i="3"/>
  <c r="X1668" i="3"/>
  <c r="X1698" i="3"/>
  <c r="X1700" i="3"/>
  <c r="X1592" i="3"/>
  <c r="X1594" i="3"/>
  <c r="X1602" i="3"/>
  <c r="X1604" i="3"/>
  <c r="X1606" i="3"/>
  <c r="X1616" i="3"/>
  <c r="X1632" i="3"/>
  <c r="X1642" i="3"/>
  <c r="X1648" i="3"/>
  <c r="X1654" i="3"/>
  <c r="X1657" i="3"/>
  <c r="X1659" i="3"/>
  <c r="X1661" i="3"/>
  <c r="X1664" i="3"/>
  <c r="X1670" i="3"/>
  <c r="X1673" i="3"/>
  <c r="X1675" i="3"/>
  <c r="X1677" i="3"/>
  <c r="X1680" i="3"/>
  <c r="X1686" i="3"/>
  <c r="X1689" i="3"/>
  <c r="X1691" i="3"/>
  <c r="X1693" i="3"/>
  <c r="X1696" i="3"/>
  <c r="X1702" i="3"/>
  <c r="X1705" i="3"/>
  <c r="X1707" i="3"/>
  <c r="X1709" i="3"/>
  <c r="X1712" i="3"/>
  <c r="X1718" i="3"/>
  <c r="X1721" i="3"/>
  <c r="X1723" i="3"/>
  <c r="X1725" i="3"/>
  <c r="X1728" i="3"/>
  <c r="X1734" i="3"/>
  <c r="X1737" i="3"/>
  <c r="X1739" i="3"/>
  <c r="X1741" i="3"/>
  <c r="X1743" i="3"/>
  <c r="X1753" i="3"/>
  <c r="X1755" i="3"/>
  <c r="X1758" i="3"/>
  <c r="X1764" i="3"/>
  <c r="X1766" i="3"/>
  <c r="X1769" i="3"/>
  <c r="X1771" i="3"/>
  <c r="X1773" i="3"/>
  <c r="X1775" i="3"/>
  <c r="X1785" i="3"/>
  <c r="X1787" i="3"/>
  <c r="X1790" i="3"/>
  <c r="X1796" i="3"/>
  <c r="X1798" i="3"/>
  <c r="X1801" i="3"/>
  <c r="X1803" i="3"/>
  <c r="X1805" i="3"/>
  <c r="X1807" i="3"/>
  <c r="X1817" i="3"/>
  <c r="X1819" i="3"/>
  <c r="X1822" i="3"/>
  <c r="X1828" i="3"/>
  <c r="X1830" i="3"/>
  <c r="X1833" i="3"/>
  <c r="X1835" i="3"/>
  <c r="X1837" i="3"/>
  <c r="X1839" i="3"/>
  <c r="X1849" i="3"/>
  <c r="X1851" i="3"/>
  <c r="X1854" i="3"/>
  <c r="X1860" i="3"/>
  <c r="X1862" i="3"/>
  <c r="X1865" i="3"/>
  <c r="X1867" i="3"/>
  <c r="X1869" i="3"/>
  <c r="X1871" i="3"/>
  <c r="X1881" i="3"/>
  <c r="X1883" i="3"/>
  <c r="X1886" i="3"/>
  <c r="X1902" i="3"/>
  <c r="X1904" i="3"/>
  <c r="X1909" i="3"/>
  <c r="X1911" i="3"/>
  <c r="X1914" i="3"/>
  <c r="X1921" i="3"/>
  <c r="X1923" i="3"/>
  <c r="X1925" i="3"/>
  <c r="X1936" i="3"/>
  <c r="X1939" i="3"/>
  <c r="X1948" i="3"/>
  <c r="X1951" i="3"/>
  <c r="X1953" i="3"/>
  <c r="X1955" i="3"/>
  <c r="X1957" i="3"/>
  <c r="X1968" i="3"/>
  <c r="X1971" i="3"/>
  <c r="X1980" i="3"/>
  <c r="X1983" i="3"/>
  <c r="X1985" i="3"/>
  <c r="X1987" i="3"/>
  <c r="X1989" i="3"/>
  <c r="X2000" i="3"/>
  <c r="X2003" i="3"/>
  <c r="X2012" i="3"/>
  <c r="X2015" i="3"/>
  <c r="X2017" i="3"/>
  <c r="X2019" i="3"/>
  <c r="X2021" i="3"/>
  <c r="X2032" i="3"/>
  <c r="X2035" i="3"/>
  <c r="X2044" i="3"/>
  <c r="X2047" i="3"/>
  <c r="X2049" i="3"/>
  <c r="X2051" i="3"/>
  <c r="X2053" i="3"/>
  <c r="X2055" i="3"/>
  <c r="X2059" i="3"/>
  <c r="X2061" i="3"/>
  <c r="X2069" i="3"/>
  <c r="X2071" i="3"/>
  <c r="X2079" i="3"/>
  <c r="X2081" i="3"/>
  <c r="X2083" i="3"/>
  <c r="X2106" i="3"/>
  <c r="X2108" i="3"/>
  <c r="X2110" i="3"/>
  <c r="X2112" i="3"/>
  <c r="X2114" i="3"/>
  <c r="X2116" i="3"/>
  <c r="X2118" i="3"/>
  <c r="X2120" i="3"/>
  <c r="X2122" i="3"/>
  <c r="X2125" i="3"/>
  <c r="X2127" i="3"/>
  <c r="X2133" i="3"/>
  <c r="X2135" i="3"/>
  <c r="X2138" i="3"/>
  <c r="X2141" i="3"/>
  <c r="X2143" i="3"/>
  <c r="X2146" i="3"/>
  <c r="X2148" i="3"/>
  <c r="X2155" i="3"/>
  <c r="X2157" i="3"/>
  <c r="X2159" i="3"/>
  <c r="X2163" i="3"/>
  <c r="X2165" i="3"/>
  <c r="X2167" i="3"/>
  <c r="X2174" i="3"/>
  <c r="X2176" i="3"/>
  <c r="X2199" i="3"/>
  <c r="X2202" i="3"/>
  <c r="X2205" i="3"/>
  <c r="X2207" i="3"/>
  <c r="X2210" i="3"/>
  <c r="X2212" i="3"/>
  <c r="X2217" i="3"/>
  <c r="X2219" i="3"/>
  <c r="X2238" i="3"/>
  <c r="X2241" i="3"/>
  <c r="X2243" i="3"/>
  <c r="X2246" i="3"/>
  <c r="X2248" i="3"/>
  <c r="X2263" i="3"/>
  <c r="X2266" i="3"/>
  <c r="X2269" i="3"/>
  <c r="X2271" i="3"/>
  <c r="X2274" i="3"/>
  <c r="X2276" i="3"/>
  <c r="X2281" i="3"/>
  <c r="X2283" i="3"/>
  <c r="X2302" i="3"/>
  <c r="X2305" i="3"/>
  <c r="X2307" i="3"/>
  <c r="X2310" i="3"/>
  <c r="X2312" i="3"/>
  <c r="X2327" i="3"/>
  <c r="X2330" i="3"/>
  <c r="X2333" i="3"/>
  <c r="X2335" i="3"/>
  <c r="X2338" i="3"/>
  <c r="X2340" i="3"/>
  <c r="X2345" i="3"/>
  <c r="X2347" i="3"/>
  <c r="X2366" i="3"/>
  <c r="X2369" i="3"/>
  <c r="X2386" i="3"/>
  <c r="X2388" i="3"/>
  <c r="X2390" i="3"/>
  <c r="X2392" i="3"/>
  <c r="X2397" i="3"/>
  <c r="X2402" i="3"/>
  <c r="X2404" i="3"/>
  <c r="X2414" i="3"/>
  <c r="X2417" i="3"/>
  <c r="X2419" i="3"/>
  <c r="X2429" i="3"/>
  <c r="X2431" i="3"/>
  <c r="X2438" i="3"/>
  <c r="X2440" i="3"/>
  <c r="X2442" i="3"/>
  <c r="X2444" i="3"/>
  <c r="X2453" i="3"/>
  <c r="X2477" i="3"/>
  <c r="X2485" i="3"/>
  <c r="X2510" i="3"/>
  <c r="X2512" i="3"/>
  <c r="X2521" i="3"/>
  <c r="X2537" i="3"/>
  <c r="X2553" i="3"/>
  <c r="X2569" i="3"/>
  <c r="X2703" i="3"/>
  <c r="X2712" i="3"/>
  <c r="X2750" i="3"/>
  <c r="X2765" i="3"/>
  <c r="X2777" i="3"/>
  <c r="X2792" i="3"/>
  <c r="X2808" i="3"/>
  <c r="X2824" i="3"/>
  <c r="X2840" i="3"/>
  <c r="X2856" i="3"/>
  <c r="X2872" i="3"/>
  <c r="X2904" i="3"/>
  <c r="X2959" i="3"/>
  <c r="X1729" i="3"/>
  <c r="X1731" i="3"/>
  <c r="X1733" i="3"/>
  <c r="X1735" i="3"/>
  <c r="X1745" i="3"/>
  <c r="X1747" i="3"/>
  <c r="X1749" i="3"/>
  <c r="X1751" i="3"/>
  <c r="X1757" i="3"/>
  <c r="X1760" i="3"/>
  <c r="X1762" i="3"/>
  <c r="X1777" i="3"/>
  <c r="X1779" i="3"/>
  <c r="X1781" i="3"/>
  <c r="X1783" i="3"/>
  <c r="X1789" i="3"/>
  <c r="X1792" i="3"/>
  <c r="X1794" i="3"/>
  <c r="X1809" i="3"/>
  <c r="X1811" i="3"/>
  <c r="X1813" i="3"/>
  <c r="X1815" i="3"/>
  <c r="X1821" i="3"/>
  <c r="X1824" i="3"/>
  <c r="X1826" i="3"/>
  <c r="X1841" i="3"/>
  <c r="X1843" i="3"/>
  <c r="X1845" i="3"/>
  <c r="X1847" i="3"/>
  <c r="X1853" i="3"/>
  <c r="X1856" i="3"/>
  <c r="X1858" i="3"/>
  <c r="X1873" i="3"/>
  <c r="X1875" i="3"/>
  <c r="X1877" i="3"/>
  <c r="X1879" i="3"/>
  <c r="X1885" i="3"/>
  <c r="X1888" i="3"/>
  <c r="X1890" i="3"/>
  <c r="X1892" i="3"/>
  <c r="X1894" i="3"/>
  <c r="X1896" i="3"/>
  <c r="X1901" i="3"/>
  <c r="X1903" i="3"/>
  <c r="X1906" i="3"/>
  <c r="X1913" i="3"/>
  <c r="X1916" i="3"/>
  <c r="X1928" i="3"/>
  <c r="X1930" i="3"/>
  <c r="X1932" i="3"/>
  <c r="X1934" i="3"/>
  <c r="X1937" i="3"/>
  <c r="X1946" i="3"/>
  <c r="X1949" i="3"/>
  <c r="X1960" i="3"/>
  <c r="X1962" i="3"/>
  <c r="X1964" i="3"/>
  <c r="X1966" i="3"/>
  <c r="X1969" i="3"/>
  <c r="X1978" i="3"/>
  <c r="X1981" i="3"/>
  <c r="X1992" i="3"/>
  <c r="X1994" i="3"/>
  <c r="X1996" i="3"/>
  <c r="X1998" i="3"/>
  <c r="X2001" i="3"/>
  <c r="X2010" i="3"/>
  <c r="X2013" i="3"/>
  <c r="X2024" i="3"/>
  <c r="X2026" i="3"/>
  <c r="X2028" i="3"/>
  <c r="X2030" i="3"/>
  <c r="X2033" i="3"/>
  <c r="X2042" i="3"/>
  <c r="X2045" i="3"/>
  <c r="X2063" i="3"/>
  <c r="X2065" i="3"/>
  <c r="X2067" i="3"/>
  <c r="X2090" i="3"/>
  <c r="X2092" i="3"/>
  <c r="X2094" i="3"/>
  <c r="X2096" i="3"/>
  <c r="X2098" i="3"/>
  <c r="X2100" i="3"/>
  <c r="X2102" i="3"/>
  <c r="X2104" i="3"/>
  <c r="X2107" i="3"/>
  <c r="X2109" i="3"/>
  <c r="X2117" i="3"/>
  <c r="X2119" i="3"/>
  <c r="X2121" i="3"/>
  <c r="X2123" i="3"/>
  <c r="X2130" i="3"/>
  <c r="X2137" i="3"/>
  <c r="X2139" i="3"/>
  <c r="X2170" i="3"/>
  <c r="X2172" i="3"/>
  <c r="X2177" i="3"/>
  <c r="X2179" i="3"/>
  <c r="X2182" i="3"/>
  <c r="X2184" i="3"/>
  <c r="X2186" i="3"/>
  <c r="X2189" i="3"/>
  <c r="X2191" i="3"/>
  <c r="X2194" i="3"/>
  <c r="X2196" i="3"/>
  <c r="X2201" i="3"/>
  <c r="X2203" i="3"/>
  <c r="X2222" i="3"/>
  <c r="X2225" i="3"/>
  <c r="X2227" i="3"/>
  <c r="X2230" i="3"/>
  <c r="X2232" i="3"/>
  <c r="X2247" i="3"/>
  <c r="X2250" i="3"/>
  <c r="X2253" i="3"/>
  <c r="X2255" i="3"/>
  <c r="X2258" i="3"/>
  <c r="X2260" i="3"/>
  <c r="X2265" i="3"/>
  <c r="X2267" i="3"/>
  <c r="X2286" i="3"/>
  <c r="X2289" i="3"/>
  <c r="X2291" i="3"/>
  <c r="X2294" i="3"/>
  <c r="X2296" i="3"/>
  <c r="X2311" i="3"/>
  <c r="X2314" i="3"/>
  <c r="X2317" i="3"/>
  <c r="X2319" i="3"/>
  <c r="X2322" i="3"/>
  <c r="X2324" i="3"/>
  <c r="X2329" i="3"/>
  <c r="X2331" i="3"/>
  <c r="X2350" i="3"/>
  <c r="X2353" i="3"/>
  <c r="X2355" i="3"/>
  <c r="X2358" i="3"/>
  <c r="X2360" i="3"/>
  <c r="X2371" i="3"/>
  <c r="X2373" i="3"/>
  <c r="X2375" i="3"/>
  <c r="X2378" i="3"/>
  <c r="X2380" i="3"/>
  <c r="X2382" i="3"/>
  <c r="X2385" i="3"/>
  <c r="X2422" i="3"/>
  <c r="X2424" i="3"/>
  <c r="X2426" i="3"/>
  <c r="X2434" i="3"/>
  <c r="X2436" i="3"/>
  <c r="X2439" i="3"/>
  <c r="X2441" i="3"/>
  <c r="X2443" i="3"/>
  <c r="X2446" i="3"/>
  <c r="X2448" i="3"/>
  <c r="X2455" i="3"/>
  <c r="X2458" i="3"/>
  <c r="X2466" i="3"/>
  <c r="X2471" i="3"/>
  <c r="X2476" i="3"/>
  <c r="X2484" i="3"/>
  <c r="X2491" i="3"/>
  <c r="X2499" i="3"/>
  <c r="X2501" i="3"/>
  <c r="X2515" i="3"/>
  <c r="X2523" i="3"/>
  <c r="X2526" i="3"/>
  <c r="X2528" i="3"/>
  <c r="X2533" i="3"/>
  <c r="X2543" i="3"/>
  <c r="X2545" i="3"/>
  <c r="X2547" i="3"/>
  <c r="X2555" i="3"/>
  <c r="X2558" i="3"/>
  <c r="X2560" i="3"/>
  <c r="X2565" i="3"/>
  <c r="X2577" i="3"/>
  <c r="X2580" i="3"/>
  <c r="X2593" i="3"/>
  <c r="X2596" i="3"/>
  <c r="X2609" i="3"/>
  <c r="X2612" i="3"/>
  <c r="X2625" i="3"/>
  <c r="X2628" i="3"/>
  <c r="X2641" i="3"/>
  <c r="X2644" i="3"/>
  <c r="X2657" i="3"/>
  <c r="X2660" i="3"/>
  <c r="X2673" i="3"/>
  <c r="X2676" i="3"/>
  <c r="X2689" i="3"/>
  <c r="X2692" i="3"/>
  <c r="X2700" i="3"/>
  <c r="X2702" i="3"/>
  <c r="X2709" i="3"/>
  <c r="X2711" i="3"/>
  <c r="X2714" i="3"/>
  <c r="X2717" i="3"/>
  <c r="X2719" i="3"/>
  <c r="X2729" i="3"/>
  <c r="X2731" i="3"/>
  <c r="X2733" i="3"/>
  <c r="X2735" i="3"/>
  <c r="X2740" i="3"/>
  <c r="X2748" i="3"/>
  <c r="X2751" i="3"/>
  <c r="X2756" i="3"/>
  <c r="X2758" i="3"/>
  <c r="X2760" i="3"/>
  <c r="X2762" i="3"/>
  <c r="X2764" i="3"/>
  <c r="X2784" i="3"/>
  <c r="X2786" i="3"/>
  <c r="X2790" i="3"/>
  <c r="X2800" i="3"/>
  <c r="X2802" i="3"/>
  <c r="X2806" i="3"/>
  <c r="X2816" i="3"/>
  <c r="X2818" i="3"/>
  <c r="X2822" i="3"/>
  <c r="X2832" i="3"/>
  <c r="X2834" i="3"/>
  <c r="X2838" i="3"/>
  <c r="X2848" i="3"/>
  <c r="X2850" i="3"/>
  <c r="X2854" i="3"/>
  <c r="X2864" i="3"/>
  <c r="X2866" i="3"/>
  <c r="X2870" i="3"/>
  <c r="X2885" i="3"/>
  <c r="X2887" i="3"/>
  <c r="X2892" i="3"/>
  <c r="X2895" i="3"/>
  <c r="X2897" i="3"/>
  <c r="X2899" i="3"/>
  <c r="X2917" i="3"/>
  <c r="X2919" i="3"/>
  <c r="X2924" i="3"/>
  <c r="X2927" i="3"/>
  <c r="X2934" i="3"/>
  <c r="X2942" i="3"/>
  <c r="X2944" i="3"/>
  <c r="X2957" i="3"/>
  <c r="X2960" i="3"/>
  <c r="X2968" i="3"/>
  <c r="X2980" i="3"/>
  <c r="X2996" i="3"/>
  <c r="X3014" i="3"/>
  <c r="X3030" i="3"/>
  <c r="X3052" i="3"/>
  <c r="X3078" i="3"/>
  <c r="X3109" i="3"/>
  <c r="X294" i="3"/>
  <c r="X307" i="3"/>
  <c r="X326" i="3"/>
  <c r="X339" i="3"/>
  <c r="X358" i="3"/>
  <c r="X367" i="3"/>
  <c r="X387" i="3"/>
  <c r="X395" i="3"/>
  <c r="X411" i="3"/>
  <c r="X422" i="3"/>
  <c r="X431" i="3"/>
  <c r="X438" i="3"/>
  <c r="X454" i="3"/>
  <c r="X475" i="3"/>
  <c r="X486" i="3"/>
  <c r="X511" i="3"/>
  <c r="X522" i="3"/>
  <c r="X543" i="3"/>
  <c r="X559" i="3"/>
  <c r="X586" i="3"/>
  <c r="X598" i="3"/>
  <c r="X614" i="3"/>
  <c r="X626" i="3"/>
  <c r="X652" i="3"/>
  <c r="X680" i="3"/>
  <c r="X700" i="3"/>
  <c r="X711" i="3"/>
  <c r="X727" i="3"/>
  <c r="X734" i="3"/>
  <c r="X763" i="3"/>
  <c r="X768" i="3"/>
  <c r="X779" i="3"/>
  <c r="X799" i="3"/>
  <c r="X815" i="3"/>
  <c r="X830" i="3"/>
  <c r="X835" i="3"/>
  <c r="X855" i="3"/>
  <c r="X871" i="3"/>
  <c r="X887" i="3"/>
  <c r="X903" i="3"/>
  <c r="X919" i="3"/>
  <c r="X935" i="3"/>
  <c r="X944" i="3"/>
  <c r="X955" i="3"/>
  <c r="X967" i="3"/>
  <c r="X976" i="3"/>
  <c r="X205" i="3"/>
  <c r="X207" i="3"/>
  <c r="X209" i="3"/>
  <c r="X211" i="3"/>
  <c r="X213" i="3"/>
  <c r="X215" i="3"/>
  <c r="X217" i="3"/>
  <c r="X219" i="3"/>
  <c r="X221" i="3"/>
  <c r="X223" i="3"/>
  <c r="X225" i="3"/>
  <c r="X227" i="3"/>
  <c r="X229" i="3"/>
  <c r="X231" i="3"/>
  <c r="X233" i="3"/>
  <c r="X235" i="3"/>
  <c r="X237" i="3"/>
  <c r="X239" i="3"/>
  <c r="X241" i="3"/>
  <c r="X243" i="3"/>
  <c r="X245" i="3"/>
  <c r="X247" i="3"/>
  <c r="X249" i="3"/>
  <c r="X251" i="3"/>
  <c r="X253" i="3"/>
  <c r="X255" i="3"/>
  <c r="X257" i="3"/>
  <c r="X259" i="3"/>
  <c r="X261" i="3"/>
  <c r="X263" i="3"/>
  <c r="X265" i="3"/>
  <c r="X267" i="3"/>
  <c r="X269" i="3"/>
  <c r="X271" i="3"/>
  <c r="X273" i="3"/>
  <c r="X275" i="3"/>
  <c r="X277" i="3"/>
  <c r="X279" i="3"/>
  <c r="X281" i="3"/>
  <c r="X285" i="3"/>
  <c r="X288" i="3"/>
  <c r="X290" i="3"/>
  <c r="X292" i="3"/>
  <c r="X295" i="3"/>
  <c r="X297" i="3"/>
  <c r="X309" i="3"/>
  <c r="X311" i="3"/>
  <c r="X313" i="3"/>
  <c r="X317" i="3"/>
  <c r="X320" i="3"/>
  <c r="X322" i="3"/>
  <c r="X324" i="3"/>
  <c r="X327" i="3"/>
  <c r="X329" i="3"/>
  <c r="X341" i="3"/>
  <c r="X343" i="3"/>
  <c r="X345" i="3"/>
  <c r="X349" i="3"/>
  <c r="X352" i="3"/>
  <c r="X354" i="3"/>
  <c r="X356" i="3"/>
  <c r="X364" i="3"/>
  <c r="X366" i="3"/>
  <c r="X369" i="3"/>
  <c r="X371" i="3"/>
  <c r="X373" i="3"/>
  <c r="X377" i="3"/>
  <c r="X379" i="3"/>
  <c r="X381" i="3"/>
  <c r="X383" i="3"/>
  <c r="X385" i="3"/>
  <c r="X392" i="3"/>
  <c r="X394" i="3"/>
  <c r="X401" i="3"/>
  <c r="X403" i="3"/>
  <c r="X405" i="3"/>
  <c r="X412" i="3"/>
  <c r="X414" i="3"/>
  <c r="X416" i="3"/>
  <c r="X424" i="3"/>
  <c r="X429" i="3"/>
  <c r="X432" i="3"/>
  <c r="X434" i="3"/>
  <c r="X456" i="3"/>
  <c r="X458" i="3"/>
  <c r="X460" i="3"/>
  <c r="X462" i="3"/>
  <c r="X464" i="3"/>
  <c r="X476" i="3"/>
  <c r="X478" i="3"/>
  <c r="X480" i="3"/>
  <c r="X482" i="3"/>
  <c r="X485" i="3"/>
  <c r="X489" i="3"/>
  <c r="X491" i="3"/>
  <c r="X493" i="3"/>
  <c r="X499" i="3"/>
  <c r="X501" i="3"/>
  <c r="X515" i="3"/>
  <c r="X523" i="3"/>
  <c r="X525" i="3"/>
  <c r="X529" i="3"/>
  <c r="X535" i="3"/>
  <c r="X541" i="3"/>
  <c r="X544" i="3"/>
  <c r="X546" i="3"/>
  <c r="X548" i="3"/>
  <c r="X550" i="3"/>
  <c r="X552" i="3"/>
  <c r="X563" i="3"/>
  <c r="X565" i="3"/>
  <c r="X569" i="3"/>
  <c r="X571" i="3"/>
  <c r="X577" i="3"/>
  <c r="X581" i="3"/>
  <c r="X583" i="3"/>
  <c r="X588" i="3"/>
  <c r="X590" i="3"/>
  <c r="X600" i="3"/>
  <c r="X602" i="3"/>
  <c r="X604" i="3"/>
  <c r="X606" i="3"/>
  <c r="X616" i="3"/>
  <c r="X624" i="3"/>
  <c r="X627" i="3"/>
  <c r="X634" i="3"/>
  <c r="X637" i="3"/>
  <c r="X639" i="3"/>
  <c r="X641" i="3"/>
  <c r="X645" i="3"/>
  <c r="X647" i="3"/>
  <c r="X649" i="3"/>
  <c r="X651" i="3"/>
  <c r="X672" i="3"/>
  <c r="X674" i="3"/>
  <c r="X676" i="3"/>
  <c r="X678" i="3"/>
  <c r="X692" i="3"/>
  <c r="X694" i="3"/>
  <c r="X696" i="3"/>
  <c r="X702" i="3"/>
  <c r="X704" i="3"/>
  <c r="X706" i="3"/>
  <c r="X712" i="3"/>
  <c r="X714" i="3"/>
  <c r="X716" i="3"/>
  <c r="X724" i="3"/>
  <c r="X726" i="3"/>
  <c r="X729" i="3"/>
  <c r="X731" i="3"/>
  <c r="X735" i="3"/>
  <c r="X741" i="3"/>
  <c r="X743" i="3"/>
  <c r="X745" i="3"/>
  <c r="X747" i="3"/>
  <c r="X749" i="3"/>
  <c r="X751" i="3"/>
  <c r="X753" i="3"/>
  <c r="X757" i="3"/>
  <c r="X761" i="3"/>
  <c r="X770" i="3"/>
  <c r="X772" i="3"/>
  <c r="X774" i="3"/>
  <c r="X780" i="3"/>
  <c r="X782" i="3"/>
  <c r="X794" i="3"/>
  <c r="X797" i="3"/>
  <c r="X800" i="3"/>
  <c r="X817" i="3"/>
  <c r="X819" i="3"/>
  <c r="X821" i="3"/>
  <c r="X824" i="3"/>
  <c r="X836" i="3"/>
  <c r="X838" i="3"/>
  <c r="X840" i="3"/>
  <c r="X842" i="3"/>
  <c r="X844" i="3"/>
  <c r="X852" i="3"/>
  <c r="X854" i="3"/>
  <c r="X860" i="3"/>
  <c r="X876" i="3"/>
  <c r="X892" i="3"/>
  <c r="X908" i="3"/>
  <c r="X924" i="3"/>
  <c r="X942" i="3"/>
  <c r="X952" i="3"/>
  <c r="X954" i="3"/>
  <c r="X961" i="3"/>
  <c r="X963" i="3"/>
  <c r="X965" i="3"/>
  <c r="X973" i="3"/>
  <c r="X975" i="3"/>
  <c r="X978" i="3"/>
  <c r="X980" i="3"/>
  <c r="X982" i="3"/>
  <c r="X985" i="3"/>
  <c r="X989" i="3"/>
  <c r="X992" i="3"/>
  <c r="X996" i="3"/>
  <c r="X1027" i="3"/>
  <c r="X1036" i="3"/>
  <c r="X1047" i="3"/>
  <c r="X1059" i="3"/>
  <c r="X1068" i="3"/>
  <c r="X1079" i="3"/>
  <c r="X1091" i="3"/>
  <c r="X1100" i="3"/>
  <c r="X1111" i="3"/>
  <c r="X1123" i="3"/>
  <c r="X1132" i="3"/>
  <c r="X1143" i="3"/>
  <c r="X1155" i="3"/>
  <c r="X1164" i="3"/>
  <c r="X1175" i="3"/>
  <c r="X1187" i="3"/>
  <c r="X1196" i="3"/>
  <c r="X1207" i="3"/>
  <c r="X1219" i="3"/>
  <c r="X1228" i="3"/>
  <c r="X1239" i="3"/>
  <c r="X1251" i="3"/>
  <c r="X1260" i="3"/>
  <c r="X1271" i="3"/>
  <c r="X1283" i="3"/>
  <c r="X1292" i="3"/>
  <c r="X1303" i="3"/>
  <c r="X1315" i="3"/>
  <c r="X1324" i="3"/>
  <c r="X1335" i="3"/>
  <c r="X1347" i="3"/>
  <c r="X1356" i="3"/>
  <c r="X1367" i="3"/>
  <c r="X1379" i="3"/>
  <c r="X1388" i="3"/>
  <c r="X1399" i="3"/>
  <c r="X1411" i="3"/>
  <c r="X1420" i="3"/>
  <c r="X1431" i="3"/>
  <c r="X1443" i="3"/>
  <c r="X1452" i="3"/>
  <c r="X1463" i="3"/>
  <c r="X1475" i="3"/>
  <c r="X1484" i="3"/>
  <c r="X1495" i="3"/>
  <c r="X1507" i="3"/>
  <c r="X1515" i="3"/>
  <c r="X1523" i="3"/>
  <c r="X1535" i="3"/>
  <c r="X1544" i="3"/>
  <c r="X1579" i="3"/>
  <c r="X1588" i="3"/>
  <c r="X1620" i="3"/>
  <c r="X1640" i="3"/>
  <c r="X206" i="3"/>
  <c r="X208" i="3"/>
  <c r="X210" i="3"/>
  <c r="X212" i="3"/>
  <c r="X214" i="3"/>
  <c r="X216" i="3"/>
  <c r="X218" i="3"/>
  <c r="X220" i="3"/>
  <c r="X222" i="3"/>
  <c r="X224" i="3"/>
  <c r="X226" i="3"/>
  <c r="X228" i="3"/>
  <c r="X230" i="3"/>
  <c r="X232" i="3"/>
  <c r="X234" i="3"/>
  <c r="X236" i="3"/>
  <c r="X238" i="3"/>
  <c r="X240" i="3"/>
  <c r="X242" i="3"/>
  <c r="X244" i="3"/>
  <c r="X246" i="3"/>
  <c r="X248" i="3"/>
  <c r="X250" i="3"/>
  <c r="X252" i="3"/>
  <c r="X254" i="3"/>
  <c r="X256" i="3"/>
  <c r="X258" i="3"/>
  <c r="X260" i="3"/>
  <c r="X262" i="3"/>
  <c r="X264" i="3"/>
  <c r="X266" i="3"/>
  <c r="X268" i="3"/>
  <c r="X270" i="3"/>
  <c r="X272" i="3"/>
  <c r="X274" i="3"/>
  <c r="X276" i="3"/>
  <c r="X278" i="3"/>
  <c r="X283" i="3"/>
  <c r="X301" i="3"/>
  <c r="X303" i="3"/>
  <c r="X305" i="3"/>
  <c r="X308" i="3"/>
  <c r="X310" i="3"/>
  <c r="X315" i="3"/>
  <c r="X333" i="3"/>
  <c r="X335" i="3"/>
  <c r="X337" i="3"/>
  <c r="X340" i="3"/>
  <c r="X342" i="3"/>
  <c r="X347" i="3"/>
  <c r="X359" i="3"/>
  <c r="X361" i="3"/>
  <c r="X368" i="3"/>
  <c r="X370" i="3"/>
  <c r="X372" i="3"/>
  <c r="X375" i="3"/>
  <c r="X384" i="3"/>
  <c r="X386" i="3"/>
  <c r="X389" i="3"/>
  <c r="X397" i="3"/>
  <c r="X400" i="3"/>
  <c r="X402" i="3"/>
  <c r="X407" i="3"/>
  <c r="X409" i="3"/>
  <c r="X419" i="3"/>
  <c r="X421" i="3"/>
  <c r="X427" i="3"/>
  <c r="X437" i="3"/>
  <c r="X441" i="3"/>
  <c r="X443" i="3"/>
  <c r="X445" i="3"/>
  <c r="X447" i="3"/>
  <c r="X449" i="3"/>
  <c r="X467" i="3"/>
  <c r="X469" i="3"/>
  <c r="X473" i="3"/>
  <c r="X484" i="3"/>
  <c r="X487" i="3"/>
  <c r="X495" i="3"/>
  <c r="X497" i="3"/>
  <c r="X505" i="3"/>
  <c r="X507" i="3"/>
  <c r="X513" i="3"/>
  <c r="X517" i="3"/>
  <c r="X521" i="3"/>
  <c r="X528" i="3"/>
  <c r="X530" i="3"/>
  <c r="X532" i="3"/>
  <c r="X534" i="3"/>
  <c r="X536" i="3"/>
  <c r="X538" i="3"/>
  <c r="X540" i="3"/>
  <c r="X542" i="3"/>
  <c r="X555" i="3"/>
  <c r="X557" i="3"/>
  <c r="X561" i="3"/>
  <c r="X567" i="3"/>
  <c r="X573" i="3"/>
  <c r="X576" i="3"/>
  <c r="X578" i="3"/>
  <c r="X580" i="3"/>
  <c r="X582" i="3"/>
  <c r="X584" i="3"/>
  <c r="X595" i="3"/>
  <c r="X597" i="3"/>
  <c r="X611" i="3"/>
  <c r="X619" i="3"/>
  <c r="X621" i="3"/>
  <c r="X628" i="3"/>
  <c r="X630" i="3"/>
  <c r="X632" i="3"/>
  <c r="X638" i="3"/>
  <c r="X643" i="3"/>
  <c r="X650" i="3"/>
  <c r="X653" i="3"/>
  <c r="X655" i="3"/>
  <c r="X657" i="3"/>
  <c r="X661" i="3"/>
  <c r="X663" i="3"/>
  <c r="X665" i="3"/>
  <c r="X667" i="3"/>
  <c r="X681" i="3"/>
  <c r="X683" i="3"/>
  <c r="X685" i="3"/>
  <c r="X687" i="3"/>
  <c r="X689" i="3"/>
  <c r="X709" i="3"/>
  <c r="X721" i="3"/>
  <c r="X728" i="3"/>
  <c r="X736" i="3"/>
  <c r="X739" i="3"/>
  <c r="X748" i="3"/>
  <c r="X755" i="3"/>
  <c r="X759" i="3"/>
  <c r="X765" i="3"/>
  <c r="X767" i="3"/>
  <c r="X777" i="3"/>
  <c r="X787" i="3"/>
  <c r="X791" i="3"/>
  <c r="X796" i="3"/>
  <c r="X805" i="3"/>
  <c r="X807" i="3"/>
  <c r="X816" i="3"/>
  <c r="X818" i="3"/>
  <c r="X820" i="3"/>
  <c r="X822" i="3"/>
  <c r="X829" i="3"/>
  <c r="X833" i="3"/>
  <c r="X849" i="3"/>
  <c r="X856" i="3"/>
  <c r="X858" i="3"/>
  <c r="X862" i="3"/>
  <c r="X872" i="3"/>
  <c r="X874" i="3"/>
  <c r="X878" i="3"/>
  <c r="X888" i="3"/>
  <c r="X890" i="3"/>
  <c r="X894" i="3"/>
  <c r="X904" i="3"/>
  <c r="X906" i="3"/>
  <c r="X910" i="3"/>
  <c r="X920" i="3"/>
  <c r="X922" i="3"/>
  <c r="X926" i="3"/>
  <c r="X936" i="3"/>
  <c r="X938" i="3"/>
  <c r="X945" i="3"/>
  <c r="X947" i="3"/>
  <c r="X949" i="3"/>
  <c r="X957" i="3"/>
  <c r="X959" i="3"/>
  <c r="X962" i="3"/>
  <c r="X964" i="3"/>
  <c r="X966" i="3"/>
  <c r="X969" i="3"/>
  <c r="X972" i="3"/>
  <c r="X998" i="3"/>
  <c r="X1002" i="3"/>
  <c r="X1004" i="3"/>
  <c r="X1006" i="3"/>
  <c r="X1013" i="3"/>
  <c r="X1015" i="3"/>
  <c r="X1021" i="3"/>
  <c r="X1023" i="3"/>
  <c r="X1025" i="3"/>
  <c r="X1028" i="3"/>
  <c r="X1030" i="3"/>
  <c r="X1038" i="3"/>
  <c r="X1041" i="3"/>
  <c r="X1044" i="3"/>
  <c r="X1046" i="3"/>
  <c r="X1049" i="3"/>
  <c r="X1051" i="3"/>
  <c r="X1056" i="3"/>
  <c r="X1058" i="3"/>
  <c r="X1077" i="3"/>
  <c r="X1080" i="3"/>
  <c r="X1082" i="3"/>
  <c r="X1085" i="3"/>
  <c r="X1087" i="3"/>
  <c r="X1102" i="3"/>
  <c r="X1105" i="3"/>
  <c r="X1108" i="3"/>
  <c r="X1110" i="3"/>
  <c r="X1113" i="3"/>
  <c r="X1115" i="3"/>
  <c r="X1120" i="3"/>
  <c r="X1122" i="3"/>
  <c r="X1141" i="3"/>
  <c r="X1144" i="3"/>
  <c r="X1146" i="3"/>
  <c r="X1149" i="3"/>
  <c r="X1151" i="3"/>
  <c r="X1166" i="3"/>
  <c r="X1169" i="3"/>
  <c r="X1172" i="3"/>
  <c r="X1174" i="3"/>
  <c r="X1177" i="3"/>
  <c r="X1179" i="3"/>
  <c r="X1184" i="3"/>
  <c r="X1186" i="3"/>
  <c r="X1205" i="3"/>
  <c r="X1208" i="3"/>
  <c r="X1210" i="3"/>
  <c r="X1213" i="3"/>
  <c r="X1215" i="3"/>
  <c r="X1230" i="3"/>
  <c r="X1233" i="3"/>
  <c r="X1236" i="3"/>
  <c r="X1238" i="3"/>
  <c r="X1241" i="3"/>
  <c r="X1243" i="3"/>
  <c r="X1248" i="3"/>
  <c r="X1250" i="3"/>
  <c r="X1269" i="3"/>
  <c r="X1272" i="3"/>
  <c r="X1274" i="3"/>
  <c r="X1277" i="3"/>
  <c r="X1279" i="3"/>
  <c r="X1294" i="3"/>
  <c r="X1297" i="3"/>
  <c r="X1300" i="3"/>
  <c r="X1302" i="3"/>
  <c r="X1305" i="3"/>
  <c r="X1307" i="3"/>
  <c r="X1312" i="3"/>
  <c r="X1314" i="3"/>
  <c r="X1333" i="3"/>
  <c r="X1336" i="3"/>
  <c r="X1338" i="3"/>
  <c r="X1341" i="3"/>
  <c r="X1343" i="3"/>
  <c r="X1358" i="3"/>
  <c r="X1361" i="3"/>
  <c r="X1364" i="3"/>
  <c r="X1366" i="3"/>
  <c r="X1369" i="3"/>
  <c r="X1371" i="3"/>
  <c r="X1376" i="3"/>
  <c r="X1378" i="3"/>
  <c r="X1397" i="3"/>
  <c r="X1400" i="3"/>
  <c r="X1402" i="3"/>
  <c r="X1405" i="3"/>
  <c r="X1407" i="3"/>
  <c r="X1422" i="3"/>
  <c r="X1425" i="3"/>
  <c r="X1428" i="3"/>
  <c r="X1430" i="3"/>
  <c r="X1433" i="3"/>
  <c r="X1435" i="3"/>
  <c r="X1440" i="3"/>
  <c r="X1442" i="3"/>
  <c r="X1461" i="3"/>
  <c r="X1464" i="3"/>
  <c r="X1466" i="3"/>
  <c r="X1469" i="3"/>
  <c r="X1471" i="3"/>
  <c r="X1486" i="3"/>
  <c r="X1489" i="3"/>
  <c r="X1492" i="3"/>
  <c r="X1494" i="3"/>
  <c r="X1497" i="3"/>
  <c r="X1499" i="3"/>
  <c r="X1504" i="3"/>
  <c r="X1506" i="3"/>
  <c r="X1513" i="3"/>
  <c r="X1516" i="3"/>
  <c r="X1518" i="3"/>
  <c r="X1521" i="3"/>
  <c r="X1533" i="3"/>
  <c r="X1536" i="3"/>
  <c r="X1541" i="3"/>
  <c r="X1543" i="3"/>
  <c r="X1548" i="3"/>
  <c r="X1554" i="3"/>
  <c r="X1556" i="3"/>
  <c r="X1558" i="3"/>
  <c r="X1561" i="3"/>
  <c r="X1563" i="3"/>
  <c r="X1565" i="3"/>
  <c r="X1567" i="3"/>
  <c r="X1573" i="3"/>
  <c r="X1575" i="3"/>
  <c r="X1577" i="3"/>
  <c r="X1580" i="3"/>
  <c r="X1582" i="3"/>
  <c r="X1589" i="3"/>
  <c r="X1593" i="3"/>
  <c r="X1618" i="3"/>
  <c r="X1622" i="3"/>
  <c r="X1626" i="3"/>
  <c r="X1628" i="3"/>
  <c r="X1630" i="3"/>
  <c r="X1650" i="3"/>
  <c r="X1652" i="3"/>
  <c r="X1682" i="3"/>
  <c r="X1684" i="3"/>
  <c r="X1714" i="3"/>
  <c r="X1716" i="3"/>
  <c r="X1736" i="3"/>
  <c r="X1759" i="3"/>
  <c r="X1768" i="3"/>
  <c r="X1791" i="3"/>
  <c r="X1800" i="3"/>
  <c r="X1823" i="3"/>
  <c r="X1832" i="3"/>
  <c r="X1855" i="3"/>
  <c r="X1864" i="3"/>
  <c r="X1887" i="3"/>
  <c r="X1907" i="3"/>
  <c r="X2056" i="3"/>
  <c r="X2089" i="3"/>
  <c r="X2124" i="3"/>
  <c r="X2132" i="3"/>
  <c r="X2144" i="3"/>
  <c r="X2153" i="3"/>
  <c r="X2181" i="3"/>
  <c r="X2192" i="3"/>
  <c r="X2204" i="3"/>
  <c r="X2213" i="3"/>
  <c r="X2224" i="3"/>
  <c r="X2236" i="3"/>
  <c r="X2245" i="3"/>
  <c r="X2256" i="3"/>
  <c r="X2268" i="3"/>
  <c r="X2277" i="3"/>
  <c r="X2288" i="3"/>
  <c r="X2300" i="3"/>
  <c r="X2309" i="3"/>
  <c r="X2320" i="3"/>
  <c r="X2332" i="3"/>
  <c r="X2341" i="3"/>
  <c r="X2352" i="3"/>
  <c r="X2364" i="3"/>
  <c r="X2377" i="3"/>
  <c r="X2393" i="3"/>
  <c r="X2405" i="3"/>
  <c r="X2416" i="3"/>
  <c r="X2421" i="3"/>
  <c r="X2432" i="3"/>
  <c r="X2457" i="3"/>
  <c r="X2472" i="3"/>
  <c r="X988" i="3"/>
  <c r="X990" i="3"/>
  <c r="X993" i="3"/>
  <c r="X995" i="3"/>
  <c r="X1000" i="3"/>
  <c r="X1005" i="3"/>
  <c r="X1007" i="3"/>
  <c r="X1017" i="3"/>
  <c r="X1019" i="3"/>
  <c r="X1034" i="3"/>
  <c r="X1037" i="3"/>
  <c r="X1039" i="3"/>
  <c r="X1054" i="3"/>
  <c r="X1057" i="3"/>
  <c r="X1060" i="3"/>
  <c r="X1062" i="3"/>
  <c r="X1065" i="3"/>
  <c r="X1067" i="3"/>
  <c r="X1072" i="3"/>
  <c r="X1074" i="3"/>
  <c r="X1093" i="3"/>
  <c r="X1096" i="3"/>
  <c r="X1098" i="3"/>
  <c r="X1101" i="3"/>
  <c r="X1103" i="3"/>
  <c r="X1118" i="3"/>
  <c r="X1121" i="3"/>
  <c r="X1124" i="3"/>
  <c r="X1126" i="3"/>
  <c r="X1129" i="3"/>
  <c r="X1131" i="3"/>
  <c r="X1136" i="3"/>
  <c r="X1138" i="3"/>
  <c r="X1157" i="3"/>
  <c r="X1160" i="3"/>
  <c r="X1162" i="3"/>
  <c r="X1165" i="3"/>
  <c r="X1167" i="3"/>
  <c r="X1182" i="3"/>
  <c r="X1185" i="3"/>
  <c r="X1188" i="3"/>
  <c r="X1190" i="3"/>
  <c r="X1193" i="3"/>
  <c r="X1195" i="3"/>
  <c r="X1200" i="3"/>
  <c r="X1202" i="3"/>
  <c r="X1221" i="3"/>
  <c r="X1224" i="3"/>
  <c r="X1226" i="3"/>
  <c r="X1229" i="3"/>
  <c r="X1231" i="3"/>
  <c r="X1246" i="3"/>
  <c r="X1249" i="3"/>
  <c r="X1252" i="3"/>
  <c r="X1254" i="3"/>
  <c r="X1257" i="3"/>
  <c r="X1259" i="3"/>
  <c r="X1264" i="3"/>
  <c r="X1266" i="3"/>
  <c r="X1285" i="3"/>
  <c r="X1288" i="3"/>
  <c r="X1290" i="3"/>
  <c r="X1293" i="3"/>
  <c r="X1295" i="3"/>
  <c r="X1310" i="3"/>
  <c r="X1313" i="3"/>
  <c r="X1316" i="3"/>
  <c r="X1318" i="3"/>
  <c r="X1321" i="3"/>
  <c r="X1323" i="3"/>
  <c r="X1328" i="3"/>
  <c r="X1330" i="3"/>
  <c r="X1349" i="3"/>
  <c r="X1352" i="3"/>
  <c r="X1354" i="3"/>
  <c r="X1357" i="3"/>
  <c r="X1359" i="3"/>
  <c r="X1374" i="3"/>
  <c r="X1377" i="3"/>
  <c r="X1380" i="3"/>
  <c r="X1382" i="3"/>
  <c r="X1385" i="3"/>
  <c r="X1387" i="3"/>
  <c r="X1392" i="3"/>
  <c r="X1394" i="3"/>
  <c r="X1413" i="3"/>
  <c r="X1416" i="3"/>
  <c r="X1418" i="3"/>
  <c r="X1421" i="3"/>
  <c r="X1423" i="3"/>
  <c r="X1438" i="3"/>
  <c r="X1441" i="3"/>
  <c r="X1444" i="3"/>
  <c r="X1446" i="3"/>
  <c r="X1449" i="3"/>
  <c r="X1451" i="3"/>
  <c r="X1456" i="3"/>
  <c r="X1458" i="3"/>
  <c r="X1477" i="3"/>
  <c r="X1480" i="3"/>
  <c r="X1482" i="3"/>
  <c r="X1485" i="3"/>
  <c r="X1487" i="3"/>
  <c r="X1502" i="3"/>
  <c r="X1505" i="3"/>
  <c r="X1508" i="3"/>
  <c r="X1510" i="3"/>
  <c r="X1524" i="3"/>
  <c r="X1526" i="3"/>
  <c r="X1528" i="3"/>
  <c r="X1530" i="3"/>
  <c r="X1537" i="3"/>
  <c r="X1546" i="3"/>
  <c r="X1550" i="3"/>
  <c r="X1552" i="3"/>
  <c r="X1569" i="3"/>
  <c r="X1571" i="3"/>
  <c r="X1586" i="3"/>
  <c r="X1591" i="3"/>
  <c r="X1595" i="3"/>
  <c r="X1600" i="3"/>
  <c r="X1610" i="3"/>
  <c r="X1612" i="3"/>
  <c r="X1614" i="3"/>
  <c r="X1634" i="3"/>
  <c r="X1638" i="3"/>
  <c r="X1641" i="3"/>
  <c r="X1649" i="3"/>
  <c r="X1651" i="3"/>
  <c r="X1653" i="3"/>
  <c r="X1656" i="3"/>
  <c r="X1663" i="3"/>
  <c r="X1671" i="3"/>
  <c r="X1674" i="3"/>
  <c r="X1681" i="3"/>
  <c r="X1683" i="3"/>
  <c r="X1685" i="3"/>
  <c r="X1688" i="3"/>
  <c r="X1695" i="3"/>
  <c r="X1703" i="3"/>
  <c r="X1706" i="3"/>
  <c r="X1713" i="3"/>
  <c r="X1715" i="3"/>
  <c r="X1717" i="3"/>
  <c r="X1720" i="3"/>
  <c r="X1597" i="3"/>
  <c r="X1599" i="3"/>
  <c r="X1601" i="3"/>
  <c r="X1603" i="3"/>
  <c r="X1605" i="3"/>
  <c r="X1607" i="3"/>
  <c r="X1609" i="3"/>
  <c r="X1621" i="3"/>
  <c r="X1623" i="3"/>
  <c r="X1625" i="3"/>
  <c r="X1637" i="3"/>
  <c r="X1639" i="3"/>
  <c r="X1660" i="3"/>
  <c r="X1662" i="3"/>
  <c r="X1676" i="3"/>
  <c r="X1678" i="3"/>
  <c r="X1692" i="3"/>
  <c r="X1694" i="3"/>
  <c r="X1708" i="3"/>
  <c r="X1710" i="3"/>
  <c r="X1724" i="3"/>
  <c r="X1726" i="3"/>
  <c r="X1740" i="3"/>
  <c r="X1765" i="3"/>
  <c r="X1767" i="3"/>
  <c r="X1772" i="3"/>
  <c r="X1797" i="3"/>
  <c r="X1799" i="3"/>
  <c r="X1804" i="3"/>
  <c r="X1829" i="3"/>
  <c r="X1831" i="3"/>
  <c r="X1836" i="3"/>
  <c r="X1861" i="3"/>
  <c r="X1863" i="3"/>
  <c r="X1868" i="3"/>
  <c r="X1891" i="3"/>
  <c r="X1895" i="3"/>
  <c r="X1898" i="3"/>
  <c r="X1905" i="3"/>
  <c r="X1908" i="3"/>
  <c r="X1918" i="3"/>
  <c r="X1920" i="3"/>
  <c r="X1926" i="3"/>
  <c r="X1929" i="3"/>
  <c r="X1931" i="3"/>
  <c r="X1933" i="3"/>
  <c r="X1935" i="3"/>
  <c r="X1940" i="3"/>
  <c r="X1942" i="3"/>
  <c r="X1944" i="3"/>
  <c r="X1947" i="3"/>
  <c r="X1958" i="3"/>
  <c r="X1961" i="3"/>
  <c r="X1963" i="3"/>
  <c r="X1965" i="3"/>
  <c r="X1967" i="3"/>
  <c r="X1972" i="3"/>
  <c r="X1974" i="3"/>
  <c r="X1976" i="3"/>
  <c r="X1979" i="3"/>
  <c r="X1990" i="3"/>
  <c r="X1993" i="3"/>
  <c r="X1995" i="3"/>
  <c r="X1997" i="3"/>
  <c r="X1999" i="3"/>
  <c r="X2004" i="3"/>
  <c r="X2006" i="3"/>
  <c r="X2008" i="3"/>
  <c r="X2011" i="3"/>
  <c r="X2022" i="3"/>
  <c r="X2025" i="3"/>
  <c r="X2027" i="3"/>
  <c r="X2029" i="3"/>
  <c r="X2031" i="3"/>
  <c r="X2036" i="3"/>
  <c r="X2038" i="3"/>
  <c r="X2040" i="3"/>
  <c r="X2043" i="3"/>
  <c r="X2058" i="3"/>
  <c r="X2074" i="3"/>
  <c r="X2076" i="3"/>
  <c r="X2078" i="3"/>
  <c r="X2080" i="3"/>
  <c r="X2082" i="3"/>
  <c r="X2084" i="3"/>
  <c r="X2086" i="3"/>
  <c r="X2088" i="3"/>
  <c r="X2091" i="3"/>
  <c r="X2093" i="3"/>
  <c r="X2101" i="3"/>
  <c r="X2103" i="3"/>
  <c r="X2111" i="3"/>
  <c r="X2113" i="3"/>
  <c r="X2115" i="3"/>
  <c r="X2126" i="3"/>
  <c r="X2129" i="3"/>
  <c r="X2142" i="3"/>
  <c r="X2145" i="3"/>
  <c r="X2147" i="3"/>
  <c r="X2150" i="3"/>
  <c r="X2152" i="3"/>
  <c r="X2158" i="3"/>
  <c r="X2160" i="3"/>
  <c r="X2162" i="3"/>
  <c r="X2164" i="3"/>
  <c r="X2171" i="3"/>
  <c r="X2173" i="3"/>
  <c r="X2175" i="3"/>
  <c r="X2183" i="3"/>
  <c r="X2185" i="3"/>
  <c r="X2187" i="3"/>
  <c r="X2206" i="3"/>
  <c r="X2209" i="3"/>
  <c r="X2211" i="3"/>
  <c r="X2214" i="3"/>
  <c r="X2216" i="3"/>
  <c r="X2231" i="3"/>
  <c r="X2234" i="3"/>
  <c r="X2237" i="3"/>
  <c r="X2239" i="3"/>
  <c r="X2242" i="3"/>
  <c r="X2244" i="3"/>
  <c r="X2249" i="3"/>
  <c r="X2251" i="3"/>
  <c r="X2270" i="3"/>
  <c r="X2273" i="3"/>
  <c r="X2275" i="3"/>
  <c r="X2278" i="3"/>
  <c r="X2280" i="3"/>
  <c r="X2295" i="3"/>
  <c r="X2298" i="3"/>
  <c r="X2301" i="3"/>
  <c r="X2303" i="3"/>
  <c r="X2306" i="3"/>
  <c r="X2308" i="3"/>
  <c r="X2313" i="3"/>
  <c r="X2315" i="3"/>
  <c r="X2334" i="3"/>
  <c r="X2337" i="3"/>
  <c r="X2339" i="3"/>
  <c r="X2342" i="3"/>
  <c r="X2344" i="3"/>
  <c r="X2359" i="3"/>
  <c r="X2362" i="3"/>
  <c r="X2365" i="3"/>
  <c r="X2367" i="3"/>
  <c r="X2379" i="3"/>
  <c r="X2383" i="3"/>
  <c r="X2387" i="3"/>
  <c r="X2389" i="3"/>
  <c r="X2391" i="3"/>
  <c r="X2394" i="3"/>
  <c r="X2396" i="3"/>
  <c r="X2398" i="3"/>
  <c r="X2401" i="3"/>
  <c r="X2403" i="3"/>
  <c r="X2406" i="3"/>
  <c r="X2408" i="3"/>
  <c r="X2410" i="3"/>
  <c r="X2413" i="3"/>
  <c r="X2415" i="3"/>
  <c r="X2418" i="3"/>
  <c r="X2423" i="3"/>
  <c r="X2425" i="3"/>
  <c r="X2427" i="3"/>
  <c r="X2430" i="3"/>
  <c r="X2433" i="3"/>
  <c r="X2445" i="3"/>
  <c r="X2450" i="3"/>
  <c r="X2452" i="3"/>
  <c r="X2460" i="3"/>
  <c r="X2470" i="3"/>
  <c r="X2474" i="3"/>
  <c r="X2482" i="3"/>
  <c r="X2489" i="3"/>
  <c r="X2495" i="3"/>
  <c r="X2497" i="3"/>
  <c r="X2500" i="3"/>
  <c r="X2507" i="3"/>
  <c r="X2516" i="3"/>
  <c r="X2532" i="3"/>
  <c r="X2548" i="3"/>
  <c r="X2564" i="3"/>
  <c r="X2698" i="3"/>
  <c r="X2707" i="3"/>
  <c r="X2724" i="3"/>
  <c r="X2752" i="3"/>
  <c r="X2776" i="3"/>
  <c r="X2783" i="3"/>
  <c r="X2799" i="3"/>
  <c r="X2815" i="3"/>
  <c r="X2831" i="3"/>
  <c r="X2847" i="3"/>
  <c r="X2863" i="3"/>
  <c r="X2888" i="3"/>
  <c r="X2920" i="3"/>
  <c r="X1722" i="3"/>
  <c r="X1730" i="3"/>
  <c r="X1732" i="3"/>
  <c r="X1738" i="3"/>
  <c r="X1742" i="3"/>
  <c r="X1744" i="3"/>
  <c r="X1746" i="3"/>
  <c r="X1748" i="3"/>
  <c r="X1750" i="3"/>
  <c r="X1752" i="3"/>
  <c r="X1754" i="3"/>
  <c r="X1761" i="3"/>
  <c r="X1770" i="3"/>
  <c r="X1774" i="3"/>
  <c r="X1776" i="3"/>
  <c r="X1778" i="3"/>
  <c r="X1780" i="3"/>
  <c r="X1782" i="3"/>
  <c r="X1784" i="3"/>
  <c r="X1786" i="3"/>
  <c r="X1793" i="3"/>
  <c r="X1802" i="3"/>
  <c r="X1806" i="3"/>
  <c r="X1808" i="3"/>
  <c r="X1810" i="3"/>
  <c r="X1812" i="3"/>
  <c r="X1814" i="3"/>
  <c r="X1816" i="3"/>
  <c r="X1818" i="3"/>
  <c r="X1825" i="3"/>
  <c r="X1834" i="3"/>
  <c r="X1838" i="3"/>
  <c r="X1840" i="3"/>
  <c r="X1842" i="3"/>
  <c r="X1844" i="3"/>
  <c r="X1846" i="3"/>
  <c r="X1848" i="3"/>
  <c r="X1850" i="3"/>
  <c r="X1857" i="3"/>
  <c r="X1866" i="3"/>
  <c r="X1870" i="3"/>
  <c r="X1872" i="3"/>
  <c r="X1874" i="3"/>
  <c r="X1876" i="3"/>
  <c r="X1878" i="3"/>
  <c r="X1880" i="3"/>
  <c r="X1882" i="3"/>
  <c r="X1889" i="3"/>
  <c r="X1893" i="3"/>
  <c r="X1897" i="3"/>
  <c r="X1900" i="3"/>
  <c r="X1910" i="3"/>
  <c r="X1912" i="3"/>
  <c r="X1917" i="3"/>
  <c r="X1919" i="3"/>
  <c r="X1922" i="3"/>
  <c r="X1924" i="3"/>
  <c r="X1927" i="3"/>
  <c r="X1938" i="3"/>
  <c r="X1941" i="3"/>
  <c r="X1943" i="3"/>
  <c r="X1945" i="3"/>
  <c r="X1950" i="3"/>
  <c r="X1952" i="3"/>
  <c r="X1954" i="3"/>
  <c r="X1956" i="3"/>
  <c r="X1959" i="3"/>
  <c r="X1970" i="3"/>
  <c r="X1973" i="3"/>
  <c r="X1975" i="3"/>
  <c r="X1977" i="3"/>
  <c r="X1982" i="3"/>
  <c r="X1984" i="3"/>
  <c r="X1986" i="3"/>
  <c r="X1988" i="3"/>
  <c r="X1991" i="3"/>
  <c r="X2002" i="3"/>
  <c r="X2005" i="3"/>
  <c r="X2007" i="3"/>
  <c r="X2009" i="3"/>
  <c r="X2014" i="3"/>
  <c r="X2016" i="3"/>
  <c r="X2018" i="3"/>
  <c r="X2020" i="3"/>
  <c r="X2023" i="3"/>
  <c r="X2034" i="3"/>
  <c r="X2037" i="3"/>
  <c r="X2039" i="3"/>
  <c r="X2041" i="3"/>
  <c r="X2046" i="3"/>
  <c r="X2048" i="3"/>
  <c r="X2050" i="3"/>
  <c r="X2052" i="3"/>
  <c r="X2054" i="3"/>
  <c r="X2057" i="3"/>
  <c r="X2060" i="3"/>
  <c r="X2062" i="3"/>
  <c r="X2064" i="3"/>
  <c r="X2066" i="3"/>
  <c r="X2068" i="3"/>
  <c r="X2070" i="3"/>
  <c r="X2072" i="3"/>
  <c r="X2075" i="3"/>
  <c r="X2077" i="3"/>
  <c r="X2085" i="3"/>
  <c r="X2087" i="3"/>
  <c r="X2095" i="3"/>
  <c r="X2097" i="3"/>
  <c r="X2099" i="3"/>
  <c r="X2131" i="3"/>
  <c r="X2134" i="3"/>
  <c r="X2136" i="3"/>
  <c r="X2151" i="3"/>
  <c r="X2154" i="3"/>
  <c r="X2156" i="3"/>
  <c r="X2161" i="3"/>
  <c r="X2166" i="3"/>
  <c r="X2168" i="3"/>
  <c r="X2178" i="3"/>
  <c r="X2180" i="3"/>
  <c r="X2190" i="3"/>
  <c r="X2193" i="3"/>
  <c r="X2195" i="3"/>
  <c r="X2198" i="3"/>
  <c r="X2200" i="3"/>
  <c r="X2215" i="3"/>
  <c r="X2218" i="3"/>
  <c r="X2221" i="3"/>
  <c r="X2223" i="3"/>
  <c r="X2226" i="3"/>
  <c r="X2228" i="3"/>
  <c r="X2233" i="3"/>
  <c r="X2235" i="3"/>
  <c r="X2254" i="3"/>
  <c r="X2257" i="3"/>
  <c r="X2259" i="3"/>
  <c r="X2262" i="3"/>
  <c r="X2264" i="3"/>
  <c r="X2279" i="3"/>
  <c r="X2282" i="3"/>
  <c r="X2285" i="3"/>
  <c r="X2287" i="3"/>
  <c r="X2290" i="3"/>
  <c r="X2292" i="3"/>
  <c r="X2297" i="3"/>
  <c r="X2299" i="3"/>
  <c r="X2318" i="3"/>
  <c r="X2321" i="3"/>
  <c r="X2323" i="3"/>
  <c r="X2326" i="3"/>
  <c r="X2328" i="3"/>
  <c r="X2343" i="3"/>
  <c r="X2346" i="3"/>
  <c r="X2349" i="3"/>
  <c r="X2351" i="3"/>
  <c r="X2354" i="3"/>
  <c r="X2356" i="3"/>
  <c r="X2361" i="3"/>
  <c r="X2363" i="3"/>
  <c r="X2370" i="3"/>
  <c r="X2372" i="3"/>
  <c r="X2374" i="3"/>
  <c r="X2376" i="3"/>
  <c r="X2381" i="3"/>
  <c r="X2395" i="3"/>
  <c r="X2399" i="3"/>
  <c r="X2407" i="3"/>
  <c r="X2409" i="3"/>
  <c r="X2411" i="3"/>
  <c r="X2435" i="3"/>
  <c r="X2447" i="3"/>
  <c r="X2449" i="3"/>
  <c r="X2451" i="3"/>
  <c r="X2454" i="3"/>
  <c r="X2456" i="3"/>
  <c r="X2461" i="3"/>
  <c r="X2494" i="3"/>
  <c r="X2496" i="3"/>
  <c r="X2505" i="3"/>
  <c r="X2511" i="3"/>
  <c r="X2513" i="3"/>
  <c r="X2517" i="3"/>
  <c r="X2527" i="3"/>
  <c r="X2529" i="3"/>
  <c r="X2531" i="3"/>
  <c r="X2539" i="3"/>
  <c r="X2542" i="3"/>
  <c r="X2544" i="3"/>
  <c r="X2549" i="3"/>
  <c r="X2559" i="3"/>
  <c r="X2561" i="3"/>
  <c r="X2563" i="3"/>
  <c r="X2571" i="3"/>
  <c r="X2573" i="3"/>
  <c r="X2576" i="3"/>
  <c r="X2581" i="3"/>
  <c r="X2583" i="3"/>
  <c r="X2585" i="3"/>
  <c r="X2587" i="3"/>
  <c r="X2589" i="3"/>
  <c r="X2592" i="3"/>
  <c r="X2597" i="3"/>
  <c r="X2599" i="3"/>
  <c r="X2601" i="3"/>
  <c r="X2603" i="3"/>
  <c r="X2605" i="3"/>
  <c r="X2608" i="3"/>
  <c r="X2613" i="3"/>
  <c r="X2615" i="3"/>
  <c r="X2617" i="3"/>
  <c r="X2619" i="3"/>
  <c r="X2621" i="3"/>
  <c r="X2624" i="3"/>
  <c r="X2629" i="3"/>
  <c r="X2631" i="3"/>
  <c r="X2633" i="3"/>
  <c r="X2635" i="3"/>
  <c r="X2637" i="3"/>
  <c r="X2640" i="3"/>
  <c r="X2645" i="3"/>
  <c r="X2647" i="3"/>
  <c r="X2649" i="3"/>
  <c r="X2651" i="3"/>
  <c r="X2653" i="3"/>
  <c r="X2656" i="3"/>
  <c r="X2661" i="3"/>
  <c r="X2663" i="3"/>
  <c r="X2665" i="3"/>
  <c r="X2667" i="3"/>
  <c r="X2669" i="3"/>
  <c r="X2672" i="3"/>
  <c r="X2677" i="3"/>
  <c r="X2679" i="3"/>
  <c r="X2681" i="3"/>
  <c r="X2683" i="3"/>
  <c r="X2685" i="3"/>
  <c r="X2688" i="3"/>
  <c r="X2693" i="3"/>
  <c r="X2695" i="3"/>
  <c r="X2697" i="3"/>
  <c r="X2701" i="3"/>
  <c r="X2704" i="3"/>
  <c r="X2706" i="3"/>
  <c r="X2710" i="3"/>
  <c r="X2726" i="3"/>
  <c r="X2728" i="3"/>
  <c r="X2730" i="3"/>
  <c r="X2732" i="3"/>
  <c r="X2734" i="3"/>
  <c r="X2736" i="3"/>
  <c r="X2739" i="3"/>
  <c r="X2753" i="3"/>
  <c r="X2755" i="3"/>
  <c r="X2767" i="3"/>
  <c r="X2769" i="3"/>
  <c r="X2771" i="3"/>
  <c r="X2773" i="3"/>
  <c r="X2775" i="3"/>
  <c r="X2778" i="3"/>
  <c r="X2780" i="3"/>
  <c r="X2782" i="3"/>
  <c r="X2785" i="3"/>
  <c r="X2787" i="3"/>
  <c r="X2789" i="3"/>
  <c r="X2791" i="3"/>
  <c r="X2794" i="3"/>
  <c r="X2796" i="3"/>
  <c r="X2798" i="3"/>
  <c r="X2801" i="3"/>
  <c r="X2805" i="3"/>
  <c r="X2810" i="3"/>
  <c r="X2814" i="3"/>
  <c r="X2819" i="3"/>
  <c r="X2823" i="3"/>
  <c r="X2828" i="3"/>
  <c r="X2833" i="3"/>
  <c r="X2837" i="3"/>
  <c r="X2842" i="3"/>
  <c r="X2846" i="3"/>
  <c r="X2851" i="3"/>
  <c r="X2855" i="3"/>
  <c r="X2860" i="3"/>
  <c r="X2865" i="3"/>
  <c r="X2869" i="3"/>
  <c r="X2874" i="3"/>
  <c r="X2880" i="3"/>
  <c r="X2902" i="3"/>
  <c r="X2910" i="3"/>
  <c r="X2914" i="3"/>
  <c r="X2939" i="3"/>
  <c r="X2948" i="3"/>
  <c r="X2975" i="3"/>
  <c r="X3004" i="3"/>
  <c r="X3036" i="3"/>
  <c r="X3093" i="3"/>
  <c r="X3125" i="3"/>
  <c r="X3137" i="3"/>
  <c r="X3165" i="3"/>
  <c r="X3188" i="3"/>
  <c r="X3204" i="3"/>
  <c r="X3224" i="3"/>
  <c r="X3232" i="3"/>
  <c r="X3256" i="3"/>
  <c r="X3265" i="3"/>
  <c r="X2459" i="3"/>
  <c r="X2462" i="3"/>
  <c r="X2464" i="3"/>
  <c r="X2469" i="3"/>
  <c r="X2479" i="3"/>
  <c r="X2481" i="3"/>
  <c r="X2483" i="3"/>
  <c r="X2486" i="3"/>
  <c r="X2488" i="3"/>
  <c r="X2493" i="3"/>
  <c r="X2498" i="3"/>
  <c r="X2503" i="3"/>
  <c r="X2506" i="3"/>
  <c r="X2508" i="3"/>
  <c r="X2518" i="3"/>
  <c r="X2520" i="3"/>
  <c r="X2525" i="3"/>
  <c r="X2530" i="3"/>
  <c r="X2535" i="3"/>
  <c r="X2538" i="3"/>
  <c r="X2540" i="3"/>
  <c r="X2550" i="3"/>
  <c r="X2552" i="3"/>
  <c r="X2557" i="3"/>
  <c r="X2562" i="3"/>
  <c r="X2567" i="3"/>
  <c r="X2570" i="3"/>
  <c r="X2572" i="3"/>
  <c r="X2574" i="3"/>
  <c r="X2579" i="3"/>
  <c r="X2582" i="3"/>
  <c r="X2584" i="3"/>
  <c r="X2586" i="3"/>
  <c r="X2588" i="3"/>
  <c r="X2590" i="3"/>
  <c r="X2595" i="3"/>
  <c r="X2598" i="3"/>
  <c r="X2600" i="3"/>
  <c r="X2602" i="3"/>
  <c r="X2604" i="3"/>
  <c r="X2606" i="3"/>
  <c r="X2611" i="3"/>
  <c r="X2614" i="3"/>
  <c r="X2616" i="3"/>
  <c r="X2618" i="3"/>
  <c r="X2620" i="3"/>
  <c r="X2622" i="3"/>
  <c r="X2627" i="3"/>
  <c r="X2630" i="3"/>
  <c r="X2632" i="3"/>
  <c r="X2634" i="3"/>
  <c r="X2636" i="3"/>
  <c r="X2638" i="3"/>
  <c r="X2643" i="3"/>
  <c r="X2646" i="3"/>
  <c r="X2648" i="3"/>
  <c r="X2650" i="3"/>
  <c r="X2652" i="3"/>
  <c r="X2654" i="3"/>
  <c r="X2659" i="3"/>
  <c r="X2662" i="3"/>
  <c r="X2664" i="3"/>
  <c r="X2666" i="3"/>
  <c r="X2668" i="3"/>
  <c r="X2670" i="3"/>
  <c r="X2675" i="3"/>
  <c r="X2678" i="3"/>
  <c r="X2680" i="3"/>
  <c r="X2682" i="3"/>
  <c r="X2684" i="3"/>
  <c r="X2686" i="3"/>
  <c r="X2691" i="3"/>
  <c r="X2694" i="3"/>
  <c r="X2696" i="3"/>
  <c r="X2699" i="3"/>
  <c r="X2713" i="3"/>
  <c r="X2715" i="3"/>
  <c r="X2721" i="3"/>
  <c r="X2723" i="3"/>
  <c r="X2738" i="3"/>
  <c r="X2741" i="3"/>
  <c r="X2743" i="3"/>
  <c r="X2745" i="3"/>
  <c r="X2747" i="3"/>
  <c r="X2749" i="3"/>
  <c r="X2754" i="3"/>
  <c r="X2757" i="3"/>
  <c r="X2759" i="3"/>
  <c r="X2761" i="3"/>
  <c r="X2763" i="3"/>
  <c r="X2766" i="3"/>
  <c r="X2768" i="3"/>
  <c r="X2770" i="3"/>
  <c r="X2772" i="3"/>
  <c r="X2774" i="3"/>
  <c r="X2788" i="3"/>
  <c r="X2804" i="3"/>
  <c r="X2820" i="3"/>
  <c r="X2836" i="3"/>
  <c r="X2852" i="3"/>
  <c r="X2868" i="3"/>
  <c r="X2876" i="3"/>
  <c r="X2879" i="3"/>
  <c r="X2881" i="3"/>
  <c r="X2883" i="3"/>
  <c r="X2901" i="3"/>
  <c r="X2903" i="3"/>
  <c r="X2908" i="3"/>
  <c r="X2911" i="3"/>
  <c r="X2913" i="3"/>
  <c r="X2915" i="3"/>
  <c r="X2932" i="3"/>
  <c r="X2938" i="3"/>
  <c r="X2940" i="3"/>
  <c r="X2943" i="3"/>
  <c r="X2950" i="3"/>
  <c r="X2970" i="3"/>
  <c r="X2972" i="3"/>
  <c r="X2977" i="3"/>
  <c r="X2979" i="3"/>
  <c r="X2989" i="3"/>
  <c r="X2992" i="3"/>
  <c r="X2994" i="3"/>
  <c r="X2997" i="3"/>
  <c r="X2999" i="3"/>
  <c r="X3001" i="3"/>
  <c r="X3005" i="3"/>
  <c r="X3007" i="3"/>
  <c r="X3010" i="3"/>
  <c r="X3012" i="3"/>
  <c r="X3015" i="3"/>
  <c r="X3017" i="3"/>
  <c r="X3021" i="3"/>
  <c r="X3023" i="3"/>
  <c r="X3026" i="3"/>
  <c r="X3028" i="3"/>
  <c r="X3031" i="3"/>
  <c r="X3033" i="3"/>
  <c r="X3042" i="3"/>
  <c r="X3044" i="3"/>
  <c r="X3080" i="3"/>
  <c r="X3086" i="3"/>
  <c r="X3088" i="3"/>
  <c r="X3090" i="3"/>
  <c r="X3092" i="3"/>
  <c r="X3095" i="3"/>
  <c r="X3097" i="3"/>
  <c r="X3101" i="3"/>
  <c r="X3103" i="3"/>
  <c r="X3105" i="3"/>
  <c r="X3107" i="3"/>
  <c r="X3115" i="3"/>
  <c r="X3122" i="3"/>
  <c r="X3124" i="3"/>
  <c r="X3128" i="3"/>
  <c r="X3130" i="3"/>
  <c r="X3132" i="3"/>
  <c r="X3134" i="3"/>
  <c r="X3136" i="3"/>
  <c r="X3144" i="3"/>
  <c r="X3146" i="3"/>
  <c r="X3148" i="3"/>
  <c r="X3169" i="3"/>
  <c r="X3171" i="3"/>
  <c r="X3175" i="3"/>
  <c r="X3177" i="3"/>
  <c r="X3183" i="3"/>
  <c r="X3191" i="3"/>
  <c r="X3193" i="3"/>
  <c r="X3199" i="3"/>
  <c r="X3207" i="3"/>
  <c r="X3209" i="3"/>
  <c r="X3215" i="3"/>
  <c r="X3218" i="3"/>
  <c r="X3220" i="3"/>
  <c r="X3231" i="3"/>
  <c r="X3246" i="3"/>
  <c r="X3248" i="3"/>
  <c r="X3263" i="3"/>
  <c r="X3274" i="3"/>
  <c r="X3276" i="3"/>
  <c r="X3278" i="3"/>
  <c r="X3280" i="3"/>
  <c r="X3282" i="3"/>
  <c r="X3284" i="3"/>
  <c r="X3286" i="3"/>
  <c r="X3288" i="3"/>
  <c r="X3290" i="3"/>
  <c r="X3292" i="3"/>
  <c r="X3294" i="3"/>
  <c r="X3296" i="3"/>
  <c r="X3298" i="3"/>
  <c r="X3300" i="3"/>
  <c r="X3302" i="3"/>
  <c r="X3304" i="3"/>
  <c r="X3306" i="3"/>
  <c r="X3308" i="3"/>
  <c r="X3310" i="3"/>
  <c r="X3312" i="3"/>
  <c r="X3314" i="3"/>
  <c r="X3316" i="3"/>
  <c r="X3318" i="3"/>
  <c r="X3320" i="3"/>
  <c r="X3322" i="3"/>
  <c r="X3324" i="3"/>
  <c r="X3326" i="3"/>
  <c r="X3328" i="3"/>
  <c r="X3330" i="3"/>
  <c r="X3332" i="3"/>
  <c r="X3417" i="3"/>
  <c r="X3419" i="3"/>
  <c r="X3421" i="3"/>
  <c r="X3423" i="3"/>
  <c r="X3425" i="3"/>
  <c r="X3427" i="3"/>
  <c r="X3445" i="3"/>
  <c r="X3447" i="3"/>
  <c r="X3449" i="3"/>
  <c r="X3451" i="3"/>
  <c r="X3475" i="3"/>
  <c r="X3477" i="3"/>
  <c r="X3479" i="3"/>
  <c r="X3481" i="3"/>
  <c r="X3487" i="3"/>
  <c r="X3489" i="3"/>
  <c r="X3491" i="3"/>
  <c r="X3493" i="3"/>
  <c r="X3503" i="3"/>
  <c r="X3505" i="3"/>
  <c r="X3507" i="3"/>
  <c r="X3509" i="3"/>
  <c r="X3526" i="3"/>
  <c r="X2877" i="3"/>
  <c r="X2889" i="3"/>
  <c r="X2891" i="3"/>
  <c r="X2893" i="3"/>
  <c r="X2905" i="3"/>
  <c r="X2907" i="3"/>
  <c r="X2909" i="3"/>
  <c r="X2921" i="3"/>
  <c r="X2923" i="3"/>
  <c r="X2925" i="3"/>
  <c r="X2930" i="3"/>
  <c r="X2933" i="3"/>
  <c r="X2935" i="3"/>
  <c r="X2945" i="3"/>
  <c r="X2947" i="3"/>
  <c r="X2954" i="3"/>
  <c r="X2956" i="3"/>
  <c r="X2958" i="3"/>
  <c r="X2962" i="3"/>
  <c r="X2964" i="3"/>
  <c r="X2985" i="3"/>
  <c r="X2987" i="3"/>
  <c r="X2990" i="3"/>
  <c r="X2998" i="3"/>
  <c r="X3000" i="3"/>
  <c r="X3003" i="3"/>
  <c r="X3006" i="3"/>
  <c r="X3008" i="3"/>
  <c r="X3016" i="3"/>
  <c r="X3019" i="3"/>
  <c r="X3022" i="3"/>
  <c r="X3024" i="3"/>
  <c r="X3032" i="3"/>
  <c r="X3034" i="3"/>
  <c r="X3051" i="3"/>
  <c r="X3055" i="3"/>
  <c r="X3057" i="3"/>
  <c r="X3059" i="3"/>
  <c r="X3061" i="3"/>
  <c r="X3067" i="3"/>
  <c r="X3069" i="3"/>
  <c r="X3071" i="3"/>
  <c r="X3073" i="3"/>
  <c r="X3075" i="3"/>
  <c r="X3077" i="3"/>
  <c r="X3082" i="3"/>
  <c r="X3084" i="3"/>
  <c r="X3094" i="3"/>
  <c r="X3096" i="3"/>
  <c r="X3098" i="3"/>
  <c r="X3100" i="3"/>
  <c r="X3102" i="3"/>
  <c r="X3104" i="3"/>
  <c r="X3111" i="3"/>
  <c r="X3113" i="3"/>
  <c r="X3117" i="3"/>
  <c r="X3139" i="3"/>
  <c r="X3141" i="3"/>
  <c r="X3153" i="3"/>
  <c r="X3155" i="3"/>
  <c r="X3159" i="3"/>
  <c r="X3161" i="3"/>
  <c r="X3167" i="3"/>
  <c r="X3173" i="3"/>
  <c r="X3179" i="3"/>
  <c r="X3182" i="3"/>
  <c r="X3184" i="3"/>
  <c r="X3186" i="3"/>
  <c r="X3189" i="3"/>
  <c r="X3195" i="3"/>
  <c r="X3198" i="3"/>
  <c r="X3200" i="3"/>
  <c r="X3202" i="3"/>
  <c r="X3205" i="3"/>
  <c r="X3211" i="3"/>
  <c r="X3214" i="3"/>
  <c r="X3216" i="3"/>
  <c r="X3226" i="3"/>
  <c r="X3229" i="3"/>
  <c r="X3234" i="3"/>
  <c r="X3236" i="3"/>
  <c r="X3241" i="3"/>
  <c r="X3258" i="3"/>
  <c r="X3261" i="3"/>
  <c r="X3339" i="3"/>
  <c r="X3341" i="3"/>
  <c r="X3343" i="3"/>
  <c r="X3345" i="3"/>
  <c r="X3347" i="3"/>
  <c r="X3349" i="3"/>
  <c r="X3351" i="3"/>
  <c r="X3353" i="3"/>
  <c r="X3355" i="3"/>
  <c r="X3357" i="3"/>
  <c r="X3359" i="3"/>
  <c r="X3361" i="3"/>
  <c r="X3363" i="3"/>
  <c r="X3365" i="3"/>
  <c r="X3367" i="3"/>
  <c r="X3369" i="3"/>
  <c r="X3371" i="3"/>
  <c r="X3373" i="3"/>
  <c r="X3375" i="3"/>
  <c r="X3377" i="3"/>
  <c r="X3379" i="3"/>
  <c r="X3381" i="3"/>
  <c r="X3383" i="3"/>
  <c r="X3385" i="3"/>
  <c r="X3387" i="3"/>
  <c r="X3389" i="3"/>
  <c r="X3391" i="3"/>
  <c r="X3393" i="3"/>
  <c r="X3395" i="3"/>
  <c r="X3397" i="3"/>
  <c r="X3399" i="3"/>
  <c r="X3401" i="3"/>
  <c r="X3403" i="3"/>
  <c r="X3405" i="3"/>
  <c r="X3407" i="3"/>
  <c r="X3409" i="3"/>
  <c r="X3411" i="3"/>
  <c r="X3413" i="3"/>
  <c r="X3415" i="3"/>
  <c r="X3429" i="3"/>
  <c r="X3431" i="3"/>
  <c r="X3433" i="3"/>
  <c r="X3435" i="3"/>
  <c r="X3437" i="3"/>
  <c r="X3439" i="3"/>
  <c r="X3441" i="3"/>
  <c r="X3443" i="3"/>
  <c r="X3453" i="3"/>
  <c r="X3455" i="3"/>
  <c r="X3457" i="3"/>
  <c r="X3459" i="3"/>
  <c r="X3461" i="3"/>
  <c r="X3463" i="3"/>
  <c r="X3465" i="3"/>
  <c r="X3467" i="3"/>
  <c r="X3469" i="3"/>
  <c r="X3471" i="3"/>
  <c r="X3473" i="3"/>
  <c r="X3483" i="3"/>
  <c r="X3485" i="3"/>
  <c r="X3495" i="3"/>
  <c r="X3497" i="3"/>
  <c r="X3499" i="3"/>
  <c r="X3501" i="3"/>
  <c r="X3511" i="3"/>
  <c r="X3513" i="3"/>
  <c r="X3515" i="3"/>
  <c r="X3517" i="3"/>
  <c r="X3519" i="3"/>
  <c r="X3521" i="3"/>
  <c r="X3543" i="3"/>
  <c r="X3558" i="3"/>
  <c r="X3574" i="3"/>
  <c r="X3586" i="3"/>
  <c r="X3594" i="3"/>
  <c r="X3606" i="3"/>
  <c r="X3618" i="3"/>
  <c r="X3635" i="3"/>
  <c r="X3650" i="3"/>
  <c r="X3659" i="3"/>
  <c r="X3675" i="3"/>
  <c r="X3698" i="3"/>
  <c r="X3706" i="3"/>
  <c r="X3714" i="3"/>
  <c r="X3528" i="3"/>
  <c r="X3530" i="3"/>
  <c r="X3532" i="3"/>
  <c r="X3534" i="3"/>
  <c r="X3539" i="3"/>
  <c r="X3545" i="3"/>
  <c r="X3548" i="3"/>
  <c r="X3550" i="3"/>
  <c r="X3555" i="3"/>
  <c r="X3560" i="3"/>
  <c r="X3562" i="3"/>
  <c r="X3572" i="3"/>
  <c r="X3575" i="3"/>
  <c r="X3577" i="3"/>
  <c r="X3581" i="3"/>
  <c r="X3584" i="3"/>
  <c r="X3593" i="3"/>
  <c r="X3597" i="3"/>
  <c r="X3600" i="3"/>
  <c r="X3602" i="3"/>
  <c r="X3604" i="3"/>
  <c r="X3607" i="3"/>
  <c r="X3609" i="3"/>
  <c r="X3613" i="3"/>
  <c r="X3616" i="3"/>
  <c r="X3625" i="3"/>
  <c r="X3627" i="3"/>
  <c r="X3632" i="3"/>
  <c r="X3634" i="3"/>
  <c r="X3637" i="3"/>
  <c r="X3649" i="3"/>
  <c r="X3661" i="3"/>
  <c r="X3677" i="3"/>
  <c r="X3688" i="3"/>
  <c r="X3690" i="3"/>
  <c r="X3696" i="3"/>
  <c r="X3701" i="3"/>
  <c r="X3704" i="3"/>
  <c r="X3707" i="3"/>
  <c r="X3709" i="3"/>
  <c r="X3712" i="3"/>
  <c r="X3715" i="3"/>
  <c r="X3717" i="3"/>
  <c r="X3719" i="3"/>
  <c r="X3721" i="3"/>
  <c r="X3723" i="3"/>
  <c r="X3727" i="3"/>
  <c r="X3729" i="3"/>
  <c r="X3731" i="3"/>
  <c r="X3733" i="3"/>
  <c r="X3740" i="3"/>
  <c r="X3742" i="3"/>
  <c r="X3747" i="3"/>
  <c r="X3750" i="3"/>
  <c r="X3806" i="3"/>
  <c r="X3825" i="3"/>
  <c r="X3858" i="3"/>
  <c r="X3881" i="3"/>
  <c r="X3535" i="3"/>
  <c r="X3537" i="3"/>
  <c r="X3540" i="3"/>
  <c r="X3552" i="3"/>
  <c r="X3554" i="3"/>
  <c r="X3557" i="3"/>
  <c r="X3565" i="3"/>
  <c r="X3567" i="3"/>
  <c r="X3569" i="3"/>
  <c r="X3580" i="3"/>
  <c r="X3582" i="3"/>
  <c r="X3587" i="3"/>
  <c r="X3589" i="3"/>
  <c r="X3592" i="3"/>
  <c r="X3595" i="3"/>
  <c r="X3612" i="3"/>
  <c r="X3614" i="3"/>
  <c r="X3619" i="3"/>
  <c r="X3621" i="3"/>
  <c r="X3624" i="3"/>
  <c r="X3626" i="3"/>
  <c r="X3628" i="3"/>
  <c r="X3630" i="3"/>
  <c r="X3636" i="3"/>
  <c r="X3639" i="3"/>
  <c r="X3641" i="3"/>
  <c r="X3647" i="3"/>
  <c r="X3655" i="3"/>
  <c r="X3657" i="3"/>
  <c r="X3660" i="3"/>
  <c r="X3662" i="3"/>
  <c r="X3664" i="3"/>
  <c r="X3666" i="3"/>
  <c r="X3671" i="3"/>
  <c r="X3673" i="3"/>
  <c r="X3676" i="3"/>
  <c r="X3678" i="3"/>
  <c r="X3680" i="3"/>
  <c r="X3682" i="3"/>
  <c r="X3700" i="3"/>
  <c r="X3702" i="3"/>
  <c r="X3716" i="3"/>
  <c r="X3718" i="3"/>
  <c r="X3725" i="3"/>
  <c r="X3732" i="3"/>
  <c r="X3735" i="3"/>
  <c r="X3737" i="3"/>
  <c r="X3746" i="3"/>
  <c r="X3755" i="3"/>
  <c r="X3776" i="3"/>
  <c r="X3778" i="3"/>
  <c r="X3783" i="3"/>
  <c r="X3785" i="3"/>
  <c r="X3788" i="3"/>
  <c r="X3790" i="3"/>
  <c r="X3792" i="3"/>
  <c r="X3813" i="3"/>
  <c r="X3817" i="3"/>
  <c r="X3819" i="3"/>
  <c r="X3823" i="3"/>
  <c r="X3839" i="3"/>
  <c r="X3854" i="3"/>
  <c r="X3856" i="3"/>
  <c r="X3863" i="3"/>
  <c r="X3865" i="3"/>
  <c r="X3874" i="3"/>
  <c r="X3898" i="3"/>
  <c r="X3911" i="3"/>
  <c r="X3933" i="3"/>
  <c r="X3745" i="3"/>
  <c r="X3748" i="3"/>
  <c r="X3751" i="3"/>
  <c r="X3753" i="3"/>
  <c r="X3760" i="3"/>
  <c r="X3762" i="3"/>
  <c r="X3764" i="3"/>
  <c r="X3766" i="3"/>
  <c r="X3768" i="3"/>
  <c r="X3770" i="3"/>
  <c r="X3772" i="3"/>
  <c r="X3774" i="3"/>
  <c r="X3777" i="3"/>
  <c r="X3779" i="3"/>
  <c r="X3781" i="3"/>
  <c r="X3787" i="3"/>
  <c r="X3789" i="3"/>
  <c r="X3791" i="3"/>
  <c r="X3804" i="3"/>
  <c r="X3807" i="3"/>
  <c r="X3828" i="3"/>
  <c r="X3845" i="3"/>
  <c r="X3847" i="3"/>
  <c r="X3862" i="3"/>
  <c r="X3864" i="3"/>
  <c r="X3873" i="3"/>
  <c r="X3883" i="3"/>
  <c r="X3885" i="3"/>
  <c r="X3890" i="3"/>
  <c r="X3893" i="3"/>
  <c r="X3895" i="3"/>
  <c r="X3897" i="3"/>
  <c r="X3900" i="3"/>
  <c r="X3796" i="3"/>
  <c r="X3798" i="3"/>
  <c r="X3800" i="3"/>
  <c r="X3802" i="3"/>
  <c r="X3808" i="3"/>
  <c r="X3810" i="3"/>
  <c r="X3816" i="3"/>
  <c r="X3820" i="3"/>
  <c r="X3822" i="3"/>
  <c r="X3824" i="3"/>
  <c r="X3829" i="3"/>
  <c r="X3838" i="3"/>
  <c r="X3840" i="3"/>
  <c r="X3843" i="3"/>
  <c r="X3867" i="3"/>
  <c r="X3869" i="3"/>
  <c r="X3876" i="3"/>
  <c r="X3878" i="3"/>
  <c r="X3880" i="3"/>
  <c r="X3887" i="3"/>
  <c r="X3889" i="3"/>
  <c r="X3891" i="3"/>
  <c r="X3902" i="3"/>
  <c r="X3908" i="3"/>
  <c r="X3915" i="3"/>
  <c r="X3917" i="3"/>
  <c r="X3919" i="3"/>
  <c r="X3921" i="3"/>
  <c r="X3923" i="3"/>
  <c r="X3925" i="3"/>
  <c r="X3927" i="3"/>
  <c r="X3929" i="3"/>
  <c r="X3931" i="3"/>
  <c r="X3939" i="3"/>
  <c r="X3947" i="3"/>
  <c r="X3977" i="3"/>
  <c r="X3992" i="3"/>
  <c r="X3913" i="3"/>
  <c r="X3946" i="3"/>
  <c r="X3948" i="3"/>
  <c r="X3951" i="3"/>
  <c r="X3953" i="3"/>
  <c r="X3961" i="3"/>
  <c r="X3967" i="3"/>
  <c r="X3970" i="3"/>
  <c r="X3972" i="3"/>
  <c r="X3979" i="3"/>
  <c r="X3982" i="3"/>
  <c r="X3987" i="3"/>
  <c r="X3989" i="3"/>
  <c r="X3956" i="3"/>
  <c r="X3958" i="3"/>
  <c r="X3960" i="3"/>
  <c r="X3963" i="3"/>
  <c r="X3965" i="3"/>
  <c r="X3975" i="3"/>
  <c r="X3978" i="3"/>
  <c r="X3980" i="3"/>
  <c r="X3985" i="3"/>
  <c r="X3990" i="3"/>
  <c r="X3995" i="3"/>
  <c r="X3997" i="3"/>
  <c r="X2803" i="3"/>
  <c r="X2807" i="3"/>
  <c r="X2812" i="3"/>
  <c r="X2817" i="3"/>
  <c r="X2821" i="3"/>
  <c r="X2826" i="3"/>
  <c r="X2830" i="3"/>
  <c r="X2835" i="3"/>
  <c r="X2839" i="3"/>
  <c r="X2844" i="3"/>
  <c r="X2849" i="3"/>
  <c r="X2853" i="3"/>
  <c r="X2858" i="3"/>
  <c r="X2862" i="3"/>
  <c r="X2867" i="3"/>
  <c r="X2871" i="3"/>
  <c r="X2878" i="3"/>
  <c r="X2882" i="3"/>
  <c r="X2906" i="3"/>
  <c r="X2912" i="3"/>
  <c r="X2937" i="3"/>
  <c r="X2952" i="3"/>
  <c r="X2991" i="3"/>
  <c r="X3020" i="3"/>
  <c r="X3053" i="3"/>
  <c r="X3110" i="3"/>
  <c r="X3126" i="3"/>
  <c r="X3149" i="3"/>
  <c r="X3181" i="3"/>
  <c r="X3197" i="3"/>
  <c r="X3213" i="3"/>
  <c r="X3228" i="3"/>
  <c r="X3237" i="3"/>
  <c r="X3260" i="3"/>
  <c r="X3273" i="3"/>
  <c r="X2463" i="3"/>
  <c r="X2465" i="3"/>
  <c r="X2467" i="3"/>
  <c r="X2473" i="3"/>
  <c r="X2475" i="3"/>
  <c r="X2478" i="3"/>
  <c r="X2480" i="3"/>
  <c r="X2487" i="3"/>
  <c r="X2490" i="3"/>
  <c r="X2492" i="3"/>
  <c r="X2502" i="3"/>
  <c r="X2504" i="3"/>
  <c r="X2509" i="3"/>
  <c r="X2514" i="3"/>
  <c r="X2519" i="3"/>
  <c r="X2522" i="3"/>
  <c r="X2524" i="3"/>
  <c r="X2534" i="3"/>
  <c r="X2536" i="3"/>
  <c r="X2541" i="3"/>
  <c r="X2546" i="3"/>
  <c r="X2551" i="3"/>
  <c r="X2554" i="3"/>
  <c r="X2556" i="3"/>
  <c r="X2566" i="3"/>
  <c r="X2568" i="3"/>
  <c r="X2575" i="3"/>
  <c r="X2578" i="3"/>
  <c r="X2591" i="3"/>
  <c r="X2594" i="3"/>
  <c r="X2607" i="3"/>
  <c r="X2610" i="3"/>
  <c r="X2623" i="3"/>
  <c r="X2626" i="3"/>
  <c r="X2639" i="3"/>
  <c r="X2642" i="3"/>
  <c r="X2655" i="3"/>
  <c r="X2658" i="3"/>
  <c r="X2671" i="3"/>
  <c r="X2674" i="3"/>
  <c r="X2687" i="3"/>
  <c r="X2690" i="3"/>
  <c r="X2705" i="3"/>
  <c r="X2708" i="3"/>
  <c r="X2716" i="3"/>
  <c r="X2718" i="3"/>
  <c r="X2720" i="3"/>
  <c r="X2722" i="3"/>
  <c r="X2725" i="3"/>
  <c r="X2727" i="3"/>
  <c r="X2737" i="3"/>
  <c r="X2742" i="3"/>
  <c r="X2744" i="3"/>
  <c r="X2746" i="3"/>
  <c r="X2779" i="3"/>
  <c r="X2781" i="3"/>
  <c r="X2793" i="3"/>
  <c r="X2795" i="3"/>
  <c r="X2797" i="3"/>
  <c r="X2809" i="3"/>
  <c r="X2811" i="3"/>
  <c r="X2813" i="3"/>
  <c r="X2825" i="3"/>
  <c r="X2827" i="3"/>
  <c r="X2829" i="3"/>
  <c r="X2841" i="3"/>
  <c r="X2843" i="3"/>
  <c r="X2845" i="3"/>
  <c r="X2857" i="3"/>
  <c r="X2859" i="3"/>
  <c r="X2861" i="3"/>
  <c r="X2873" i="3"/>
  <c r="X2875" i="3"/>
  <c r="X2886" i="3"/>
  <c r="X2890" i="3"/>
  <c r="X2894" i="3"/>
  <c r="X2896" i="3"/>
  <c r="X2898" i="3"/>
  <c r="X2918" i="3"/>
  <c r="X2922" i="3"/>
  <c r="X2926" i="3"/>
  <c r="X2928" i="3"/>
  <c r="X2966" i="3"/>
  <c r="X2969" i="3"/>
  <c r="X2971" i="3"/>
  <c r="X2973" i="3"/>
  <c r="X2976" i="3"/>
  <c r="X2978" i="3"/>
  <c r="X2981" i="3"/>
  <c r="X2983" i="3"/>
  <c r="X2988" i="3"/>
  <c r="X2993" i="3"/>
  <c r="X2995" i="3"/>
  <c r="X3002" i="3"/>
  <c r="X3011" i="3"/>
  <c r="X3013" i="3"/>
  <c r="X3018" i="3"/>
  <c r="X3027" i="3"/>
  <c r="X3029" i="3"/>
  <c r="X3037" i="3"/>
  <c r="X3039" i="3"/>
  <c r="X3041" i="3"/>
  <c r="X3043" i="3"/>
  <c r="X3045" i="3"/>
  <c r="X3047" i="3"/>
  <c r="X3049" i="3"/>
  <c r="X3054" i="3"/>
  <c r="X3056" i="3"/>
  <c r="X3063" i="3"/>
  <c r="X3065" i="3"/>
  <c r="X3070" i="3"/>
  <c r="X3072" i="3"/>
  <c r="X3089" i="3"/>
  <c r="X3091" i="3"/>
  <c r="X3106" i="3"/>
  <c r="X3108" i="3"/>
  <c r="X3112" i="3"/>
  <c r="X3114" i="3"/>
  <c r="X3116" i="3"/>
  <c r="X3119" i="3"/>
  <c r="X3121" i="3"/>
  <c r="X3123" i="3"/>
  <c r="X3131" i="3"/>
  <c r="X3135" i="3"/>
  <c r="X3138" i="3"/>
  <c r="X3140" i="3"/>
  <c r="X3143" i="3"/>
  <c r="X3145" i="3"/>
  <c r="X3151" i="3"/>
  <c r="X3157" i="3"/>
  <c r="X3163" i="3"/>
  <c r="X3166" i="3"/>
  <c r="X3168" i="3"/>
  <c r="X3170" i="3"/>
  <c r="X3172" i="3"/>
  <c r="X3174" i="3"/>
  <c r="X3176" i="3"/>
  <c r="X3178" i="3"/>
  <c r="X3180" i="3"/>
  <c r="X3190" i="3"/>
  <c r="X3192" i="3"/>
  <c r="X3194" i="3"/>
  <c r="X3196" i="3"/>
  <c r="X3206" i="3"/>
  <c r="X3208" i="3"/>
  <c r="X3210" i="3"/>
  <c r="X3212" i="3"/>
  <c r="X3219" i="3"/>
  <c r="X3221" i="3"/>
  <c r="X3223" i="3"/>
  <c r="X3230" i="3"/>
  <c r="X3239" i="3"/>
  <c r="X3243" i="3"/>
  <c r="X3245" i="3"/>
  <c r="X3247" i="3"/>
  <c r="X3249" i="3"/>
  <c r="X3251" i="3"/>
  <c r="X3253" i="3"/>
  <c r="X3255" i="3"/>
  <c r="X3262" i="3"/>
  <c r="X3264" i="3"/>
  <c r="X3267" i="3"/>
  <c r="X3269" i="3"/>
  <c r="X3271" i="3"/>
  <c r="X3279" i="3"/>
  <c r="X3281" i="3"/>
  <c r="X3283" i="3"/>
  <c r="X3335" i="3"/>
  <c r="X3416" i="3"/>
  <c r="X3418" i="3"/>
  <c r="X3420" i="3"/>
  <c r="X3422" i="3"/>
  <c r="X3424" i="3"/>
  <c r="X3426" i="3"/>
  <c r="X3444" i="3"/>
  <c r="X3446" i="3"/>
  <c r="X3448" i="3"/>
  <c r="X3450" i="3"/>
  <c r="X3474" i="3"/>
  <c r="X3476" i="3"/>
  <c r="X3478" i="3"/>
  <c r="X3480" i="3"/>
  <c r="X3486" i="3"/>
  <c r="X3488" i="3"/>
  <c r="X3490" i="3"/>
  <c r="X3492" i="3"/>
  <c r="X3502" i="3"/>
  <c r="X3504" i="3"/>
  <c r="X3506" i="3"/>
  <c r="X3508" i="3"/>
  <c r="X3523" i="3"/>
  <c r="X2884" i="3"/>
  <c r="X2900" i="3"/>
  <c r="X2916" i="3"/>
  <c r="X2929" i="3"/>
  <c r="X2931" i="3"/>
  <c r="X2936" i="3"/>
  <c r="X2941" i="3"/>
  <c r="X2946" i="3"/>
  <c r="X2949" i="3"/>
  <c r="X2951" i="3"/>
  <c r="X2953" i="3"/>
  <c r="X2955" i="3"/>
  <c r="X2961" i="3"/>
  <c r="X2963" i="3"/>
  <c r="X2965" i="3"/>
  <c r="X2967" i="3"/>
  <c r="X2974" i="3"/>
  <c r="X2982" i="3"/>
  <c r="X2984" i="3"/>
  <c r="X2986" i="3"/>
  <c r="X3009" i="3"/>
  <c r="X3025" i="3"/>
  <c r="X3035" i="3"/>
  <c r="X3038" i="3"/>
  <c r="X3040" i="3"/>
  <c r="X3046" i="3"/>
  <c r="X3048" i="3"/>
  <c r="X3050" i="3"/>
  <c r="X3058" i="3"/>
  <c r="X3060" i="3"/>
  <c r="X3062" i="3"/>
  <c r="X3064" i="3"/>
  <c r="X3066" i="3"/>
  <c r="X3068" i="3"/>
  <c r="X3074" i="3"/>
  <c r="X3076" i="3"/>
  <c r="X3079" i="3"/>
  <c r="X3081" i="3"/>
  <c r="X3083" i="3"/>
  <c r="X3085" i="3"/>
  <c r="X3087" i="3"/>
  <c r="X3099" i="3"/>
  <c r="X3118" i="3"/>
  <c r="X3120" i="3"/>
  <c r="X3127" i="3"/>
  <c r="X3129" i="3"/>
  <c r="X3133" i="3"/>
  <c r="X3142" i="3"/>
  <c r="X3147" i="3"/>
  <c r="X3150" i="3"/>
  <c r="X3152" i="3"/>
  <c r="X3154" i="3"/>
  <c r="X3156" i="3"/>
  <c r="X3158" i="3"/>
  <c r="X3160" i="3"/>
  <c r="X3162" i="3"/>
  <c r="X3164" i="3"/>
  <c r="X3185" i="3"/>
  <c r="X3187" i="3"/>
  <c r="X3201" i="3"/>
  <c r="X3203" i="3"/>
  <c r="X3217" i="3"/>
  <c r="X3222" i="3"/>
  <c r="X3225" i="3"/>
  <c r="X3227" i="3"/>
  <c r="X3233" i="3"/>
  <c r="X3235" i="3"/>
  <c r="X3238" i="3"/>
  <c r="X3240" i="3"/>
  <c r="X3242" i="3"/>
  <c r="X3244" i="3"/>
  <c r="X3250" i="3"/>
  <c r="X3252" i="3"/>
  <c r="X3254" i="3"/>
  <c r="X3257" i="3"/>
  <c r="X3259" i="3"/>
  <c r="X3266" i="3"/>
  <c r="X3268" i="3"/>
  <c r="X3270" i="3"/>
  <c r="X3272" i="3"/>
  <c r="X3275" i="3"/>
  <c r="X3277" i="3"/>
  <c r="X3285" i="3"/>
  <c r="X3287" i="3"/>
  <c r="X3289" i="3"/>
  <c r="X3291" i="3"/>
  <c r="X3293" i="3"/>
  <c r="X3295" i="3"/>
  <c r="X3297" i="3"/>
  <c r="X3299" i="3"/>
  <c r="X3301" i="3"/>
  <c r="X3303" i="3"/>
  <c r="X3305" i="3"/>
  <c r="X3307" i="3"/>
  <c r="X3309" i="3"/>
  <c r="X3311" i="3"/>
  <c r="X3313" i="3"/>
  <c r="X3315" i="3"/>
  <c r="X3317" i="3"/>
  <c r="X3319" i="3"/>
  <c r="X3321" i="3"/>
  <c r="X3323" i="3"/>
  <c r="X3325" i="3"/>
  <c r="X3327" i="3"/>
  <c r="X3329" i="3"/>
  <c r="X3331" i="3"/>
  <c r="X3333" i="3"/>
  <c r="X3337" i="3"/>
  <c r="X3524" i="3"/>
  <c r="X3527" i="3"/>
  <c r="X3542" i="3"/>
  <c r="X3547" i="3"/>
  <c r="X3563" i="3"/>
  <c r="X3579" i="3"/>
  <c r="X3591" i="3"/>
  <c r="X3599" i="3"/>
  <c r="X3611" i="3"/>
  <c r="X3623" i="3"/>
  <c r="X3638" i="3"/>
  <c r="X3651" i="3"/>
  <c r="X3667" i="3"/>
  <c r="X3683" i="3"/>
  <c r="X3699" i="3"/>
  <c r="X3710" i="3"/>
  <c r="X3734" i="3"/>
  <c r="X3334" i="3"/>
  <c r="X3336" i="3"/>
  <c r="X3338" i="3"/>
  <c r="X3340" i="3"/>
  <c r="X3342" i="3"/>
  <c r="X3344" i="3"/>
  <c r="X3346" i="3"/>
  <c r="X3348" i="3"/>
  <c r="X3350" i="3"/>
  <c r="X3352" i="3"/>
  <c r="X3354" i="3"/>
  <c r="X3356" i="3"/>
  <c r="X3358" i="3"/>
  <c r="X3360" i="3"/>
  <c r="X3362" i="3"/>
  <c r="X3364" i="3"/>
  <c r="X3366" i="3"/>
  <c r="X3368" i="3"/>
  <c r="X3370" i="3"/>
  <c r="X3372" i="3"/>
  <c r="X3374" i="3"/>
  <c r="X3376" i="3"/>
  <c r="X3378" i="3"/>
  <c r="X3380" i="3"/>
  <c r="X3382" i="3"/>
  <c r="X3384" i="3"/>
  <c r="X3386" i="3"/>
  <c r="X3388" i="3"/>
  <c r="X3390" i="3"/>
  <c r="X3392" i="3"/>
  <c r="X3394" i="3"/>
  <c r="X3396" i="3"/>
  <c r="X3398" i="3"/>
  <c r="X3400" i="3"/>
  <c r="X3402" i="3"/>
  <c r="X3404" i="3"/>
  <c r="X3406" i="3"/>
  <c r="X3408" i="3"/>
  <c r="X3410" i="3"/>
  <c r="X3412" i="3"/>
  <c r="X3414" i="3"/>
  <c r="X3428" i="3"/>
  <c r="X3430" i="3"/>
  <c r="X3432" i="3"/>
  <c r="X3434" i="3"/>
  <c r="X3436" i="3"/>
  <c r="X3438" i="3"/>
  <c r="X3440" i="3"/>
  <c r="X3442" i="3"/>
  <c r="X3452" i="3"/>
  <c r="X3454" i="3"/>
  <c r="X3456" i="3"/>
  <c r="X3458" i="3"/>
  <c r="X3460" i="3"/>
  <c r="X3462" i="3"/>
  <c r="X3464" i="3"/>
  <c r="X3466" i="3"/>
  <c r="X3468" i="3"/>
  <c r="X3470" i="3"/>
  <c r="X3472" i="3"/>
  <c r="X3482" i="3"/>
  <c r="X3484" i="3"/>
  <c r="X3494" i="3"/>
  <c r="X3496" i="3"/>
  <c r="X3498" i="3"/>
  <c r="X3500" i="3"/>
  <c r="X3510" i="3"/>
  <c r="X3512" i="3"/>
  <c r="X3514" i="3"/>
  <c r="X3516" i="3"/>
  <c r="X3518" i="3"/>
  <c r="X3520" i="3"/>
  <c r="X3522" i="3"/>
  <c r="X3525" i="3"/>
  <c r="X3529" i="3"/>
  <c r="X3531" i="3"/>
  <c r="X3533" i="3"/>
  <c r="X3536" i="3"/>
  <c r="X3538" i="3"/>
  <c r="X3544" i="3"/>
  <c r="X3546" i="3"/>
  <c r="X3556" i="3"/>
  <c r="X3559" i="3"/>
  <c r="X3561" i="3"/>
  <c r="X3564" i="3"/>
  <c r="X3566" i="3"/>
  <c r="X3571" i="3"/>
  <c r="X3576" i="3"/>
  <c r="X3578" i="3"/>
  <c r="X3585" i="3"/>
  <c r="X3596" i="3"/>
  <c r="X3598" i="3"/>
  <c r="X3603" i="3"/>
  <c r="X3608" i="3"/>
  <c r="X3610" i="3"/>
  <c r="X3617" i="3"/>
  <c r="X3643" i="3"/>
  <c r="X3645" i="3"/>
  <c r="X3648" i="3"/>
  <c r="X3653" i="3"/>
  <c r="X3669" i="3"/>
  <c r="X3685" i="3"/>
  <c r="X3687" i="3"/>
  <c r="X3689" i="3"/>
  <c r="X3691" i="3"/>
  <c r="X3693" i="3"/>
  <c r="X3695" i="3"/>
  <c r="X3697" i="3"/>
  <c r="X3708" i="3"/>
  <c r="X3711" i="3"/>
  <c r="X3713" i="3"/>
  <c r="X3720" i="3"/>
  <c r="X3722" i="3"/>
  <c r="X3724" i="3"/>
  <c r="X3726" i="3"/>
  <c r="X3728" i="3"/>
  <c r="X3730" i="3"/>
  <c r="X3739" i="3"/>
  <c r="X3743" i="3"/>
  <c r="X3775" i="3"/>
  <c r="X3815" i="3"/>
  <c r="X3857" i="3"/>
  <c r="X3870" i="3"/>
  <c r="X3886" i="3"/>
  <c r="X3541" i="3"/>
  <c r="X3549" i="3"/>
  <c r="X3551" i="3"/>
  <c r="X3553" i="3"/>
  <c r="X3568" i="3"/>
  <c r="X3570" i="3"/>
  <c r="X3573" i="3"/>
  <c r="X3583" i="3"/>
  <c r="X3588" i="3"/>
  <c r="X3590" i="3"/>
  <c r="X3601" i="3"/>
  <c r="X3605" i="3"/>
  <c r="X3615" i="3"/>
  <c r="X3620" i="3"/>
  <c r="X3622" i="3"/>
  <c r="X3629" i="3"/>
  <c r="X3631" i="3"/>
  <c r="X3633" i="3"/>
  <c r="X3640" i="3"/>
  <c r="X3642" i="3"/>
  <c r="X3644" i="3"/>
  <c r="X3646" i="3"/>
  <c r="X3652" i="3"/>
  <c r="X3654" i="3"/>
  <c r="X3656" i="3"/>
  <c r="X3658" i="3"/>
  <c r="X3663" i="3"/>
  <c r="X3665" i="3"/>
  <c r="X3668" i="3"/>
  <c r="X3670" i="3"/>
  <c r="X3672" i="3"/>
  <c r="X3674" i="3"/>
  <c r="X3679" i="3"/>
  <c r="X3681" i="3"/>
  <c r="X3684" i="3"/>
  <c r="X3686" i="3"/>
  <c r="X3692" i="3"/>
  <c r="X3694" i="3"/>
  <c r="X3703" i="3"/>
  <c r="X3705" i="3"/>
  <c r="X3736" i="3"/>
  <c r="X3738" i="3"/>
  <c r="X3741" i="3"/>
  <c r="X3749" i="3"/>
  <c r="X3756" i="3"/>
  <c r="X3758" i="3"/>
  <c r="X3763" i="3"/>
  <c r="X3771" i="3"/>
  <c r="X3773" i="3"/>
  <c r="X3793" i="3"/>
  <c r="X3797" i="3"/>
  <c r="X3827" i="3"/>
  <c r="X3830" i="3"/>
  <c r="X3832" i="3"/>
  <c r="X3834" i="3"/>
  <c r="X3836" i="3"/>
  <c r="X3842" i="3"/>
  <c r="X3846" i="3"/>
  <c r="X3848" i="3"/>
  <c r="X3851" i="3"/>
  <c r="X3860" i="3"/>
  <c r="X3868" i="3"/>
  <c r="X3871" i="3"/>
  <c r="X3879" i="3"/>
  <c r="X3884" i="3"/>
  <c r="X3888" i="3"/>
  <c r="X3892" i="3"/>
  <c r="X3894" i="3"/>
  <c r="X3896" i="3"/>
  <c r="X3914" i="3"/>
  <c r="X3744" i="3"/>
  <c r="X3752" i="3"/>
  <c r="X3754" i="3"/>
  <c r="X3757" i="3"/>
  <c r="X3759" i="3"/>
  <c r="X3761" i="3"/>
  <c r="X3765" i="3"/>
  <c r="X3767" i="3"/>
  <c r="X3769" i="3"/>
  <c r="X3780" i="3"/>
  <c r="X3782" i="3"/>
  <c r="X3784" i="3"/>
  <c r="X3786" i="3"/>
  <c r="X3795" i="3"/>
  <c r="X3799" i="3"/>
  <c r="X3812" i="3"/>
  <c r="X3814" i="3"/>
  <c r="X3818" i="3"/>
  <c r="X3821" i="3"/>
  <c r="X3826" i="3"/>
  <c r="X3831" i="3"/>
  <c r="X3833" i="3"/>
  <c r="X3835" i="3"/>
  <c r="X3837" i="3"/>
  <c r="X3841" i="3"/>
  <c r="X3849" i="3"/>
  <c r="X3853" i="3"/>
  <c r="X3855" i="3"/>
  <c r="X3904" i="3"/>
  <c r="X3909" i="3"/>
  <c r="X3794" i="3"/>
  <c r="X3801" i="3"/>
  <c r="X3803" i="3"/>
  <c r="X3805" i="3"/>
  <c r="X3809" i="3"/>
  <c r="X3811" i="3"/>
  <c r="X3844" i="3"/>
  <c r="X3850" i="3"/>
  <c r="X3852" i="3"/>
  <c r="X3859" i="3"/>
  <c r="X3861" i="3"/>
  <c r="X3866" i="3"/>
  <c r="X3872" i="3"/>
  <c r="X3875" i="3"/>
  <c r="X3877" i="3"/>
  <c r="X3882" i="3"/>
  <c r="X3899" i="3"/>
  <c r="X3901" i="3"/>
  <c r="X3906" i="3"/>
  <c r="X3910" i="3"/>
  <c r="X3903" i="3"/>
  <c r="X3905" i="3"/>
  <c r="X3907" i="3"/>
  <c r="X3918" i="3"/>
  <c r="X3934" i="3"/>
  <c r="X3936" i="3"/>
  <c r="X3938" i="3"/>
  <c r="X3940" i="3"/>
  <c r="X3942" i="3"/>
  <c r="X3944" i="3"/>
  <c r="X3949" i="3"/>
  <c r="X3968" i="3"/>
  <c r="X3984" i="3"/>
  <c r="X3912" i="3"/>
  <c r="X3916" i="3"/>
  <c r="X3920" i="3"/>
  <c r="X3922" i="3"/>
  <c r="X3924" i="3"/>
  <c r="X3926" i="3"/>
  <c r="X3928" i="3"/>
  <c r="X3930" i="3"/>
  <c r="X3932" i="3"/>
  <c r="X3935" i="3"/>
  <c r="X3937" i="3"/>
  <c r="X3941" i="3"/>
  <c r="X3943" i="3"/>
  <c r="X3954" i="3"/>
  <c r="X3945" i="3"/>
  <c r="X3950" i="3"/>
  <c r="X3952" i="3"/>
  <c r="X3962" i="3"/>
  <c r="X3964" i="3"/>
  <c r="X3966" i="3"/>
  <c r="X3973" i="3"/>
  <c r="X3983" i="3"/>
  <c r="X3986" i="3"/>
  <c r="X3988" i="3"/>
  <c r="X3993" i="3"/>
  <c r="X3999" i="3"/>
  <c r="X3955" i="3"/>
  <c r="X3957" i="3"/>
  <c r="X3959" i="3"/>
  <c r="X3969" i="3"/>
  <c r="X3971" i="3"/>
  <c r="X3974" i="3"/>
  <c r="X3976" i="3"/>
  <c r="X3981" i="3"/>
  <c r="X3991" i="3"/>
  <c r="X3994" i="3"/>
  <c r="X3996" i="3"/>
  <c r="X3998" i="3"/>
  <c r="X4000" i="3"/>
  <c r="Y4000" i="3"/>
  <c r="Y3998" i="3"/>
  <c r="Y3997" i="3"/>
  <c r="Y3996" i="3"/>
  <c r="Y3995" i="3"/>
  <c r="Y3994" i="3"/>
  <c r="Y3991" i="3"/>
  <c r="Y3990" i="3"/>
  <c r="Y3985" i="3"/>
  <c r="Y3984" i="3"/>
  <c r="Y3981" i="3"/>
  <c r="Y3980" i="3"/>
  <c r="Y3978" i="3"/>
  <c r="Y3976" i="3"/>
  <c r="Y3975" i="3"/>
  <c r="Y3974" i="3"/>
  <c r="Y3971" i="3"/>
  <c r="Y3969" i="3"/>
  <c r="Y3968" i="3"/>
  <c r="Y3965" i="3"/>
  <c r="Y3963" i="3"/>
  <c r="Y3960" i="3"/>
  <c r="Y3959" i="3"/>
  <c r="Y3958" i="3"/>
  <c r="Y3957" i="3"/>
  <c r="Y3956" i="3"/>
  <c r="Y3955" i="3"/>
  <c r="Y3999" i="3"/>
  <c r="Y3993" i="3"/>
  <c r="Y3992" i="3"/>
  <c r="Y3989" i="3"/>
  <c r="Y3988" i="3"/>
  <c r="Y3987" i="3"/>
  <c r="Y3986" i="3"/>
  <c r="Y3983" i="3"/>
  <c r="Y3982" i="3"/>
  <c r="Y3979" i="3"/>
  <c r="Y3977" i="3"/>
  <c r="Y3973" i="3"/>
  <c r="Y3972" i="3"/>
  <c r="Y3970" i="3"/>
  <c r="Y3967" i="3"/>
  <c r="Y3966" i="3"/>
  <c r="Y3964" i="3"/>
  <c r="Y3962" i="3"/>
  <c r="Y3961" i="3"/>
  <c r="Y3953" i="3"/>
  <c r="Y3952" i="3"/>
  <c r="Y3950" i="3"/>
  <c r="Y3945" i="3"/>
  <c r="Y3954" i="3"/>
  <c r="Y3951" i="3"/>
  <c r="Y3948" i="3"/>
  <c r="Y3946" i="3"/>
  <c r="Y3943" i="3"/>
  <c r="Y3941" i="3"/>
  <c r="Y3937" i="3"/>
  <c r="Y3935" i="3"/>
  <c r="Y3932" i="3"/>
  <c r="Y3930" i="3"/>
  <c r="Y3928" i="3"/>
  <c r="Y3926" i="3"/>
  <c r="Y3924" i="3"/>
  <c r="Y3922" i="3"/>
  <c r="Y3920" i="3"/>
  <c r="Y3916" i="3"/>
  <c r="Y3914" i="3"/>
  <c r="Y3913" i="3"/>
  <c r="Y3912" i="3"/>
  <c r="Y3911" i="3"/>
  <c r="Y3949" i="3"/>
  <c r="Y3947" i="3"/>
  <c r="Y3944" i="3"/>
  <c r="Y3942" i="3"/>
  <c r="Y3940" i="3"/>
  <c r="Y3939" i="3"/>
  <c r="Y3938" i="3"/>
  <c r="Y3936" i="3"/>
  <c r="Y3934" i="3"/>
  <c r="Y3933" i="3"/>
  <c r="Y3931" i="3"/>
  <c r="Y3929" i="3"/>
  <c r="Y3927" i="3"/>
  <c r="Y3925" i="3"/>
  <c r="Y3923" i="3"/>
  <c r="Y3921" i="3"/>
  <c r="Y3919" i="3"/>
  <c r="Y3918" i="3"/>
  <c r="Y3917" i="3"/>
  <c r="Y3915" i="3"/>
  <c r="Y3908" i="3"/>
  <c r="Y3907" i="3"/>
  <c r="Y3905" i="3"/>
  <c r="Y3903" i="3"/>
  <c r="Y3902" i="3"/>
  <c r="Y3910" i="3"/>
  <c r="Y3906" i="3"/>
  <c r="Y3901" i="3"/>
  <c r="Y3899" i="3"/>
  <c r="Y3891" i="3"/>
  <c r="Y3889" i="3"/>
  <c r="Y3887" i="3"/>
  <c r="Y3886" i="3"/>
  <c r="Y3882" i="3"/>
  <c r="Y3881" i="3"/>
  <c r="Y3880" i="3"/>
  <c r="Y3878" i="3"/>
  <c r="Y3877" i="3"/>
  <c r="Y3876" i="3"/>
  <c r="Y3875" i="3"/>
  <c r="Y3872" i="3"/>
  <c r="Y3870" i="3"/>
  <c r="Y3869" i="3"/>
  <c r="Y3867" i="3"/>
  <c r="Y3866" i="3"/>
  <c r="Y3861" i="3"/>
  <c r="Y3859" i="3"/>
  <c r="Y3858" i="3"/>
  <c r="Y3857" i="3"/>
  <c r="Y3852" i="3"/>
  <c r="Y3850" i="3"/>
  <c r="Y3844" i="3"/>
  <c r="Y3843" i="3"/>
  <c r="Y3840" i="3"/>
  <c r="Y3838" i="3"/>
  <c r="Y3829" i="3"/>
  <c r="Y3825" i="3"/>
  <c r="Y3824" i="3"/>
  <c r="Y3822" i="3"/>
  <c r="Y3820" i="3"/>
  <c r="Y3816" i="3"/>
  <c r="Y3815" i="3"/>
  <c r="Y3811" i="3"/>
  <c r="Y3810" i="3"/>
  <c r="Y3809" i="3"/>
  <c r="Y3808" i="3"/>
  <c r="Y3806" i="3"/>
  <c r="Y3805" i="3"/>
  <c r="Y3803" i="3"/>
  <c r="Y3802" i="3"/>
  <c r="Y3801" i="3"/>
  <c r="Y3800" i="3"/>
  <c r="Y3798" i="3"/>
  <c r="Y3796" i="3"/>
  <c r="Y3794" i="3"/>
  <c r="Y3909" i="3"/>
  <c r="Y3904" i="3"/>
  <c r="Y3900" i="3"/>
  <c r="Y3897" i="3"/>
  <c r="Y3895" i="3"/>
  <c r="Y3893" i="3"/>
  <c r="Y3890" i="3"/>
  <c r="Y3885" i="3"/>
  <c r="Y3883" i="3"/>
  <c r="Y3873" i="3"/>
  <c r="Y3864" i="3"/>
  <c r="Y3862" i="3"/>
  <c r="Y3855" i="3"/>
  <c r="Y3853" i="3"/>
  <c r="Y3849" i="3"/>
  <c r="Y3847" i="3"/>
  <c r="Y3845" i="3"/>
  <c r="Y3841" i="3"/>
  <c r="Y3837" i="3"/>
  <c r="Y3835" i="3"/>
  <c r="Y3833" i="3"/>
  <c r="Y3831" i="3"/>
  <c r="Y3828" i="3"/>
  <c r="Y3826" i="3"/>
  <c r="Y3821" i="3"/>
  <c r="Y3818" i="3"/>
  <c r="Y3814" i="3"/>
  <c r="Y3812" i="3"/>
  <c r="Y3807" i="3"/>
  <c r="Y3804" i="3"/>
  <c r="Y3799" i="3"/>
  <c r="Y3795" i="3"/>
  <c r="Y3791" i="3"/>
  <c r="Y3789" i="3"/>
  <c r="Y3787" i="3"/>
  <c r="Y3786" i="3"/>
  <c r="Y3784" i="3"/>
  <c r="Y3782" i="3"/>
  <c r="Y3781" i="3"/>
  <c r="Y3780" i="3"/>
  <c r="Y3779" i="3"/>
  <c r="Y3777" i="3"/>
  <c r="Y3774" i="3"/>
  <c r="Y3772" i="3"/>
  <c r="Y3770" i="3"/>
  <c r="Y3769" i="3"/>
  <c r="Y3768" i="3"/>
  <c r="Y3767" i="3"/>
  <c r="Y3766" i="3"/>
  <c r="Y3765" i="3"/>
  <c r="Y3764" i="3"/>
  <c r="Y3762" i="3"/>
  <c r="Y3761" i="3"/>
  <c r="Y3760" i="3"/>
  <c r="Y3759" i="3"/>
  <c r="Y3757" i="3"/>
  <c r="Y3754" i="3"/>
  <c r="Y3753" i="3"/>
  <c r="Y3752" i="3"/>
  <c r="Y3751" i="3"/>
  <c r="Y3748" i="3"/>
  <c r="Y3745" i="3"/>
  <c r="Y3744" i="3"/>
  <c r="Y3898" i="3"/>
  <c r="Y3896" i="3"/>
  <c r="Y3894" i="3"/>
  <c r="Y3892" i="3"/>
  <c r="Y3888" i="3"/>
  <c r="Y3884" i="3"/>
  <c r="Y3879" i="3"/>
  <c r="Y3874" i="3"/>
  <c r="Y3871" i="3"/>
  <c r="Y3868" i="3"/>
  <c r="Y3865" i="3"/>
  <c r="Y3863" i="3"/>
  <c r="Y3860" i="3"/>
  <c r="Y3856" i="3"/>
  <c r="Y3854" i="3"/>
  <c r="Y3851" i="3"/>
  <c r="Y3848" i="3"/>
  <c r="Y3846" i="3"/>
  <c r="Y3842" i="3"/>
  <c r="Y3839" i="3"/>
  <c r="Y3836" i="3"/>
  <c r="Y3834" i="3"/>
  <c r="Y3832" i="3"/>
  <c r="Y3830" i="3"/>
  <c r="Y3827" i="3"/>
  <c r="Y3823" i="3"/>
  <c r="Y3819" i="3"/>
  <c r="Y3817" i="3"/>
  <c r="Y3813" i="3"/>
  <c r="Y3797" i="3"/>
  <c r="Y3793" i="3"/>
  <c r="Y3792" i="3"/>
  <c r="Y3790" i="3"/>
  <c r="Y3788" i="3"/>
  <c r="Y3785" i="3"/>
  <c r="Y3783" i="3"/>
  <c r="Y3778" i="3"/>
  <c r="Y3776" i="3"/>
  <c r="Y3775" i="3"/>
  <c r="Y3773" i="3"/>
  <c r="Y3771" i="3"/>
  <c r="Y3763" i="3"/>
  <c r="Y3758" i="3"/>
  <c r="Y3756" i="3"/>
  <c r="Y3755" i="3"/>
  <c r="Y3749" i="3"/>
  <c r="Y3746" i="3"/>
  <c r="Y3741" i="3"/>
  <c r="Y3738" i="3"/>
  <c r="Y3737" i="3"/>
  <c r="Y3736" i="3"/>
  <c r="Y3735" i="3"/>
  <c r="Y3732" i="3"/>
  <c r="Y3725" i="3"/>
  <c r="Y3718" i="3"/>
  <c r="Y3716" i="3"/>
  <c r="Y3714" i="3"/>
  <c r="Y3710" i="3"/>
  <c r="Y3706" i="3"/>
  <c r="Y3705" i="3"/>
  <c r="Y3703" i="3"/>
  <c r="Y3702" i="3"/>
  <c r="Y3700" i="3"/>
  <c r="Y3698" i="3"/>
  <c r="Y3694" i="3"/>
  <c r="Y3692" i="3"/>
  <c r="Y3686" i="3"/>
  <c r="Y3684" i="3"/>
  <c r="Y3682" i="3"/>
  <c r="Y3681" i="3"/>
  <c r="Y3680" i="3"/>
  <c r="Y3679" i="3"/>
  <c r="Y3678" i="3"/>
  <c r="Y3676" i="3"/>
  <c r="Y3674" i="3"/>
  <c r="Y3673" i="3"/>
  <c r="Y3672" i="3"/>
  <c r="Y3671" i="3"/>
  <c r="Y3670" i="3"/>
  <c r="Y3668" i="3"/>
  <c r="Y3666" i="3"/>
  <c r="Y3665" i="3"/>
  <c r="Y3664" i="3"/>
  <c r="Y3663" i="3"/>
  <c r="Y3662" i="3"/>
  <c r="Y3660" i="3"/>
  <c r="Y3658" i="3"/>
  <c r="Y3657" i="3"/>
  <c r="Y3656" i="3"/>
  <c r="Y3655" i="3"/>
  <c r="Y3654" i="3"/>
  <c r="Y3652" i="3"/>
  <c r="Y3650" i="3"/>
  <c r="Y3647" i="3"/>
  <c r="Y3646" i="3"/>
  <c r="Y3644" i="3"/>
  <c r="Y3642" i="3"/>
  <c r="Y3641" i="3"/>
  <c r="Y3640" i="3"/>
  <c r="Y3639" i="3"/>
  <c r="Y3636" i="3"/>
  <c r="Y3635" i="3"/>
  <c r="Y3633" i="3"/>
  <c r="Y3631" i="3"/>
  <c r="Y3630" i="3"/>
  <c r="Y3629" i="3"/>
  <c r="Y3628" i="3"/>
  <c r="Y3626" i="3"/>
  <c r="Y3624" i="3"/>
  <c r="Y3623" i="3"/>
  <c r="Y3622" i="3"/>
  <c r="Y3621" i="3"/>
  <c r="Y3620" i="3"/>
  <c r="Y3619" i="3"/>
  <c r="Y3618" i="3"/>
  <c r="Y3615" i="3"/>
  <c r="Y3614" i="3"/>
  <c r="Y3612" i="3"/>
  <c r="Y3606" i="3"/>
  <c r="Y3605" i="3"/>
  <c r="Y3601" i="3"/>
  <c r="Y3599" i="3"/>
  <c r="Y3595" i="3"/>
  <c r="Y3592" i="3"/>
  <c r="Y3591" i="3"/>
  <c r="Y3590" i="3"/>
  <c r="Y3589" i="3"/>
  <c r="Y3588" i="3"/>
  <c r="Y3587" i="3"/>
  <c r="Y3586" i="3"/>
  <c r="Y3583" i="3"/>
  <c r="Y3582" i="3"/>
  <c r="Y3580" i="3"/>
  <c r="Y3574" i="3"/>
  <c r="Y3573" i="3"/>
  <c r="Y3570" i="3"/>
  <c r="Y3569" i="3"/>
  <c r="Y3568" i="3"/>
  <c r="Y3567" i="3"/>
  <c r="Y3565" i="3"/>
  <c r="Y3558" i="3"/>
  <c r="Y3557" i="3"/>
  <c r="Y3554" i="3"/>
  <c r="Y3553" i="3"/>
  <c r="Y3552" i="3"/>
  <c r="Y3551" i="3"/>
  <c r="Y3549" i="3"/>
  <c r="Y3543" i="3"/>
  <c r="Y3541" i="3"/>
  <c r="Y3540" i="3"/>
  <c r="Y3537" i="3"/>
  <c r="Y3535" i="3"/>
  <c r="Y3750" i="3"/>
  <c r="Y3747" i="3"/>
  <c r="Y3743" i="3"/>
  <c r="Y3742" i="3"/>
  <c r="Y3740" i="3"/>
  <c r="Y3739" i="3"/>
  <c r="Y3734" i="3"/>
  <c r="Y3733" i="3"/>
  <c r="Y3731" i="3"/>
  <c r="Y3730" i="3"/>
  <c r="Y3729" i="3"/>
  <c r="Y3728" i="3"/>
  <c r="Y3727" i="3"/>
  <c r="Y3726" i="3"/>
  <c r="Y3724" i="3"/>
  <c r="Y3723" i="3"/>
  <c r="Y3722" i="3"/>
  <c r="Y3721" i="3"/>
  <c r="Y3720" i="3"/>
  <c r="Y3719" i="3"/>
  <c r="Y3717" i="3"/>
  <c r="Y3715" i="3"/>
  <c r="Y3713" i="3"/>
  <c r="Y3712" i="3"/>
  <c r="Y3711" i="3"/>
  <c r="Y3709" i="3"/>
  <c r="Y3708" i="3"/>
  <c r="Y3707" i="3"/>
  <c r="Y3704" i="3"/>
  <c r="Y3701" i="3"/>
  <c r="Y3699" i="3"/>
  <c r="Y3697" i="3"/>
  <c r="Y3696" i="3"/>
  <c r="Y3695" i="3"/>
  <c r="Y3693" i="3"/>
  <c r="Y3691" i="3"/>
  <c r="Y3690" i="3"/>
  <c r="Y3689" i="3"/>
  <c r="Y3688" i="3"/>
  <c r="Y3687" i="3"/>
  <c r="Y3685" i="3"/>
  <c r="Y3683" i="3"/>
  <c r="Y3677" i="3"/>
  <c r="Y3675" i="3"/>
  <c r="Y3669" i="3"/>
  <c r="Y3667" i="3"/>
  <c r="Y3661" i="3"/>
  <c r="Y3659" i="3"/>
  <c r="Y3653" i="3"/>
  <c r="Y3651" i="3"/>
  <c r="Y3649" i="3"/>
  <c r="Y3648" i="3"/>
  <c r="Y3645" i="3"/>
  <c r="Y3643" i="3"/>
  <c r="Y3638" i="3"/>
  <c r="Y3637" i="3"/>
  <c r="Y3634" i="3"/>
  <c r="Y3632" i="3"/>
  <c r="Y3627" i="3"/>
  <c r="Y3625" i="3"/>
  <c r="Y3617" i="3"/>
  <c r="Y3616" i="3"/>
  <c r="Y3613" i="3"/>
  <c r="Y3611" i="3"/>
  <c r="Y3610" i="3"/>
  <c r="Y3609" i="3"/>
  <c r="Y3608" i="3"/>
  <c r="Y3607" i="3"/>
  <c r="Y3604" i="3"/>
  <c r="Y3603" i="3"/>
  <c r="Y3602" i="3"/>
  <c r="Y3600" i="3"/>
  <c r="Y3598" i="3"/>
  <c r="Y3597" i="3"/>
  <c r="Y3596" i="3"/>
  <c r="Y3594" i="3"/>
  <c r="Y3593" i="3"/>
  <c r="Y3585" i="3"/>
  <c r="Y3584" i="3"/>
  <c r="Y3581" i="3"/>
  <c r="Y3579" i="3"/>
  <c r="Y3578" i="3"/>
  <c r="Y3577" i="3"/>
  <c r="Y3576" i="3"/>
  <c r="Y3575" i="3"/>
  <c r="Y3572" i="3"/>
  <c r="Y3571" i="3"/>
  <c r="Y3566" i="3"/>
  <c r="Y3564" i="3"/>
  <c r="Y3563" i="3"/>
  <c r="Y3562" i="3"/>
  <c r="Y3561" i="3"/>
  <c r="Y3560" i="3"/>
  <c r="Y3559" i="3"/>
  <c r="Y3556" i="3"/>
  <c r="Y3555" i="3"/>
  <c r="Y3550" i="3"/>
  <c r="Y3548" i="3"/>
  <c r="Y3547" i="3"/>
  <c r="Y3546" i="3"/>
  <c r="Y3545" i="3"/>
  <c r="Y3544" i="3"/>
  <c r="Y3542" i="3"/>
  <c r="Y3539" i="3"/>
  <c r="Y3538" i="3"/>
  <c r="Y3536" i="3"/>
  <c r="Y3534" i="3"/>
  <c r="Y3533" i="3"/>
  <c r="Y3532" i="3"/>
  <c r="Y3531" i="3"/>
  <c r="Y3530" i="3"/>
  <c r="Y3529" i="3"/>
  <c r="Y3528" i="3"/>
  <c r="Y3526" i="3"/>
  <c r="Y3525" i="3"/>
  <c r="Y3522" i="3"/>
  <c r="Y3520" i="3"/>
  <c r="Y3518" i="3"/>
  <c r="Y3516" i="3"/>
  <c r="Y3514" i="3"/>
  <c r="Y3512" i="3"/>
  <c r="Y3510" i="3"/>
  <c r="Y3500" i="3"/>
  <c r="Y3498" i="3"/>
  <c r="Y3496" i="3"/>
  <c r="Y3494" i="3"/>
  <c r="Y3484" i="3"/>
  <c r="Y3482" i="3"/>
  <c r="Y3472" i="3"/>
  <c r="Y3470" i="3"/>
  <c r="Y3468" i="3"/>
  <c r="Y3466" i="3"/>
  <c r="Y3464" i="3"/>
  <c r="Y3462" i="3"/>
  <c r="Y3460" i="3"/>
  <c r="Y3458" i="3"/>
  <c r="Y3456" i="3"/>
  <c r="Y3454" i="3"/>
  <c r="Y3452" i="3"/>
  <c r="Y3442" i="3"/>
  <c r="Y3440" i="3"/>
  <c r="Y3438" i="3"/>
  <c r="Y3436" i="3"/>
  <c r="Y3434" i="3"/>
  <c r="Y3432" i="3"/>
  <c r="Y3430" i="3"/>
  <c r="Y3428" i="3"/>
  <c r="Y3414" i="3"/>
  <c r="Y3412" i="3"/>
  <c r="Y3410" i="3"/>
  <c r="Y3408" i="3"/>
  <c r="Y3406" i="3"/>
  <c r="Y3404" i="3"/>
  <c r="Y3402" i="3"/>
  <c r="Y3400" i="3"/>
  <c r="Y3398" i="3"/>
  <c r="Y3396" i="3"/>
  <c r="Y3394" i="3"/>
  <c r="Y3392" i="3"/>
  <c r="Y3390" i="3"/>
  <c r="Y3388" i="3"/>
  <c r="Y3386" i="3"/>
  <c r="Y3384" i="3"/>
  <c r="Y3382" i="3"/>
  <c r="Y3380" i="3"/>
  <c r="Y3378" i="3"/>
  <c r="Y3376" i="3"/>
  <c r="Y3374" i="3"/>
  <c r="Y3372" i="3"/>
  <c r="Y3370" i="3"/>
  <c r="Y3368" i="3"/>
  <c r="Y3366" i="3"/>
  <c r="Y3364" i="3"/>
  <c r="Y3362" i="3"/>
  <c r="Y3360" i="3"/>
  <c r="Y3358" i="3"/>
  <c r="Y3356" i="3"/>
  <c r="Y3354" i="3"/>
  <c r="Y3352" i="3"/>
  <c r="Y3350" i="3"/>
  <c r="Y3348" i="3"/>
  <c r="Y3346" i="3"/>
  <c r="Y3344" i="3"/>
  <c r="Y3342" i="3"/>
  <c r="Y3340" i="3"/>
  <c r="Y3338" i="3"/>
  <c r="Y3336" i="3"/>
  <c r="Y3334" i="3"/>
  <c r="Y3527" i="3"/>
  <c r="Y3524" i="3"/>
  <c r="Y3523" i="3"/>
  <c r="Y3521" i="3"/>
  <c r="Y3519" i="3"/>
  <c r="Y3517" i="3"/>
  <c r="Y3515" i="3"/>
  <c r="Y3513" i="3"/>
  <c r="Y3511" i="3"/>
  <c r="Y3509" i="3"/>
  <c r="Y3508" i="3"/>
  <c r="Y3507" i="3"/>
  <c r="Y3506" i="3"/>
  <c r="Y3505" i="3"/>
  <c r="Y3504" i="3"/>
  <c r="Y3503" i="3"/>
  <c r="Y3502" i="3"/>
  <c r="Y3501" i="3"/>
  <c r="Y3499" i="3"/>
  <c r="Y3497" i="3"/>
  <c r="Y3495" i="3"/>
  <c r="Y3493" i="3"/>
  <c r="Y3492" i="3"/>
  <c r="Y3491" i="3"/>
  <c r="Y3490" i="3"/>
  <c r="Y3489" i="3"/>
  <c r="Y3488" i="3"/>
  <c r="Y3487" i="3"/>
  <c r="Y3486" i="3"/>
  <c r="Y3485" i="3"/>
  <c r="Y3483" i="3"/>
  <c r="Y3481" i="3"/>
  <c r="Y3480" i="3"/>
  <c r="Y3479" i="3"/>
  <c r="Y3478" i="3"/>
  <c r="Y3477" i="3"/>
  <c r="Y3476" i="3"/>
  <c r="Y3475" i="3"/>
  <c r="Y3474" i="3"/>
  <c r="Y3473" i="3"/>
  <c r="Y3471" i="3"/>
  <c r="Y3469" i="3"/>
  <c r="Y3467" i="3"/>
  <c r="Y3465" i="3"/>
  <c r="Y3463" i="3"/>
  <c r="Y3461" i="3"/>
  <c r="Y3459" i="3"/>
  <c r="Y3457" i="3"/>
  <c r="Y3455" i="3"/>
  <c r="Y3453" i="3"/>
  <c r="Y3451" i="3"/>
  <c r="Y3450" i="3"/>
  <c r="Y3449" i="3"/>
  <c r="Y3448" i="3"/>
  <c r="Y3447" i="3"/>
  <c r="Y3446" i="3"/>
  <c r="Y3445" i="3"/>
  <c r="Y3444" i="3"/>
  <c r="Y3443" i="3"/>
  <c r="Y3441" i="3"/>
  <c r="Y3439" i="3"/>
  <c r="Y3437" i="3"/>
  <c r="Y3435" i="3"/>
  <c r="Y3433" i="3"/>
  <c r="Y3431" i="3"/>
  <c r="Y3429" i="3"/>
  <c r="Y3427" i="3"/>
  <c r="Y3426" i="3"/>
  <c r="Y3425" i="3"/>
  <c r="Y3424" i="3"/>
  <c r="Y3423" i="3"/>
  <c r="Y3422" i="3"/>
  <c r="Y3421" i="3"/>
  <c r="Y3420" i="3"/>
  <c r="Y3419" i="3"/>
  <c r="Y3418" i="3"/>
  <c r="Y3417" i="3"/>
  <c r="Y3416" i="3"/>
  <c r="Y3415" i="3"/>
  <c r="Y3413" i="3"/>
  <c r="Y3411" i="3"/>
  <c r="Y3409" i="3"/>
  <c r="Y3407" i="3"/>
  <c r="Y3405" i="3"/>
  <c r="Y3403" i="3"/>
  <c r="Y3401" i="3"/>
  <c r="Y3399" i="3"/>
  <c r="Y3397" i="3"/>
  <c r="Y3395" i="3"/>
  <c r="Y3393" i="3"/>
  <c r="Y3391" i="3"/>
  <c r="Y3389" i="3"/>
  <c r="Y3387" i="3"/>
  <c r="Y3385" i="3"/>
  <c r="Y3383" i="3"/>
  <c r="Y3381" i="3"/>
  <c r="Y3379" i="3"/>
  <c r="Y3377" i="3"/>
  <c r="Y3375" i="3"/>
  <c r="Y3373" i="3"/>
  <c r="Y3371" i="3"/>
  <c r="Y3369" i="3"/>
  <c r="Y3367" i="3"/>
  <c r="Y3365" i="3"/>
  <c r="Y3363" i="3"/>
  <c r="Y3361" i="3"/>
  <c r="Y3359" i="3"/>
  <c r="Y3357" i="3"/>
  <c r="Y3355" i="3"/>
  <c r="Y3353" i="3"/>
  <c r="Y3351" i="3"/>
  <c r="Y3349" i="3"/>
  <c r="Y3347" i="3"/>
  <c r="Y3345" i="3"/>
  <c r="Y3343" i="3"/>
  <c r="Y3341" i="3"/>
  <c r="Y3339" i="3"/>
  <c r="Y3337" i="3"/>
  <c r="Y3333" i="3"/>
  <c r="Y3331" i="3"/>
  <c r="Y3329" i="3"/>
  <c r="Y3327" i="3"/>
  <c r="Y3325" i="3"/>
  <c r="Y3323" i="3"/>
  <c r="Y3321" i="3"/>
  <c r="Y3319" i="3"/>
  <c r="Y3317" i="3"/>
  <c r="Y3315" i="3"/>
  <c r="Y3313" i="3"/>
  <c r="Y3311" i="3"/>
  <c r="Y3309" i="3"/>
  <c r="Y3307" i="3"/>
  <c r="Y3305" i="3"/>
  <c r="Y3303" i="3"/>
  <c r="Y3301" i="3"/>
  <c r="Y3299" i="3"/>
  <c r="Y3297" i="3"/>
  <c r="Y3295" i="3"/>
  <c r="Y3293" i="3"/>
  <c r="Y3291" i="3"/>
  <c r="Y3289" i="3"/>
  <c r="Y3287" i="3"/>
  <c r="Y3285" i="3"/>
  <c r="Y3277" i="3"/>
  <c r="Y3275" i="3"/>
  <c r="Y3272" i="3"/>
  <c r="Y3270" i="3"/>
  <c r="Y3268" i="3"/>
  <c r="Y3266" i="3"/>
  <c r="Y3265" i="3"/>
  <c r="Y3261" i="3"/>
  <c r="Y3259" i="3"/>
  <c r="Y3258" i="3"/>
  <c r="Y3257" i="3"/>
  <c r="Y3254" i="3"/>
  <c r="Y3252" i="3"/>
  <c r="Y3250" i="3"/>
  <c r="Y3244" i="3"/>
  <c r="Y3242" i="3"/>
  <c r="Y3241" i="3"/>
  <c r="Y3240" i="3"/>
  <c r="Y3238" i="3"/>
  <c r="Y3236" i="3"/>
  <c r="Y3235" i="3"/>
  <c r="Y3234" i="3"/>
  <c r="Y3233" i="3"/>
  <c r="Y3232" i="3"/>
  <c r="Y3229" i="3"/>
  <c r="Y3227" i="3"/>
  <c r="Y3226" i="3"/>
  <c r="Y3225" i="3"/>
  <c r="Y3222" i="3"/>
  <c r="Y3217" i="3"/>
  <c r="Y3216" i="3"/>
  <c r="Y3214" i="3"/>
  <c r="Y3211" i="3"/>
  <c r="Y3205" i="3"/>
  <c r="Y3203" i="3"/>
  <c r="Y3202" i="3"/>
  <c r="Y3201" i="3"/>
  <c r="Y3200" i="3"/>
  <c r="Y3198" i="3"/>
  <c r="Y3195" i="3"/>
  <c r="Y3189" i="3"/>
  <c r="Y3187" i="3"/>
  <c r="Y3186" i="3"/>
  <c r="Y3185" i="3"/>
  <c r="Y3184" i="3"/>
  <c r="Y3182" i="3"/>
  <c r="Y3179" i="3"/>
  <c r="Y3173" i="3"/>
  <c r="Y3167" i="3"/>
  <c r="Y3165" i="3"/>
  <c r="Y3164" i="3"/>
  <c r="Y3162" i="3"/>
  <c r="Y3161" i="3"/>
  <c r="Y3160" i="3"/>
  <c r="Y3159" i="3"/>
  <c r="Y3158" i="3"/>
  <c r="Y3156" i="3"/>
  <c r="Y3155" i="3"/>
  <c r="Y3154" i="3"/>
  <c r="Y3153" i="3"/>
  <c r="Y3152" i="3"/>
  <c r="Y3150" i="3"/>
  <c r="Y3147" i="3"/>
  <c r="Y3142" i="3"/>
  <c r="Y3141" i="3"/>
  <c r="Y3139" i="3"/>
  <c r="Y3137" i="3"/>
  <c r="Y3133" i="3"/>
  <c r="Y3129" i="3"/>
  <c r="Y3127" i="3"/>
  <c r="Y3126" i="3"/>
  <c r="Y3125" i="3"/>
  <c r="Y3120" i="3"/>
  <c r="Y3118" i="3"/>
  <c r="Y3117" i="3"/>
  <c r="Y3113" i="3"/>
  <c r="Y3111" i="3"/>
  <c r="Y3110" i="3"/>
  <c r="Y3109" i="3"/>
  <c r="Y3104" i="3"/>
  <c r="Y3102" i="3"/>
  <c r="Y3100" i="3"/>
  <c r="Y3099" i="3"/>
  <c r="Y3098" i="3"/>
  <c r="Y3096" i="3"/>
  <c r="Y3094" i="3"/>
  <c r="Y3093" i="3"/>
  <c r="Y3087" i="3"/>
  <c r="Y3085" i="3"/>
  <c r="Y3084" i="3"/>
  <c r="Y3083" i="3"/>
  <c r="Y3082" i="3"/>
  <c r="Y3081" i="3"/>
  <c r="Y3079" i="3"/>
  <c r="Y3077" i="3"/>
  <c r="Y3076" i="3"/>
  <c r="Y3075" i="3"/>
  <c r="Y3074" i="3"/>
  <c r="Y3073" i="3"/>
  <c r="Y3071" i="3"/>
  <c r="Y3069" i="3"/>
  <c r="Y3068" i="3"/>
  <c r="Y3067" i="3"/>
  <c r="Y3066" i="3"/>
  <c r="Y3064" i="3"/>
  <c r="Y3062" i="3"/>
  <c r="Y3061" i="3"/>
  <c r="Y3060" i="3"/>
  <c r="Y3059" i="3"/>
  <c r="Y3058" i="3"/>
  <c r="Y3057" i="3"/>
  <c r="Y3055" i="3"/>
  <c r="Y3051" i="3"/>
  <c r="Y3050" i="3"/>
  <c r="Y3048" i="3"/>
  <c r="Y3046" i="3"/>
  <c r="Y3040" i="3"/>
  <c r="Y3038" i="3"/>
  <c r="Y3035" i="3"/>
  <c r="Y3034" i="3"/>
  <c r="Y3032" i="3"/>
  <c r="Y3030" i="3"/>
  <c r="Y3025" i="3"/>
  <c r="Y3024" i="3"/>
  <c r="Y3022" i="3"/>
  <c r="Y3019" i="3"/>
  <c r="Y3016" i="3"/>
  <c r="Y3014" i="3"/>
  <c r="Y3009" i="3"/>
  <c r="Y3008" i="3"/>
  <c r="Y3006" i="3"/>
  <c r="Y3003" i="3"/>
  <c r="Y3000" i="3"/>
  <c r="Y2998" i="3"/>
  <c r="Y2991" i="3"/>
  <c r="Y2990" i="3"/>
  <c r="Y2987" i="3"/>
  <c r="Y2986" i="3"/>
  <c r="Y2985" i="3"/>
  <c r="Y2984" i="3"/>
  <c r="Y2982" i="3"/>
  <c r="Y2975" i="3"/>
  <c r="Y2974" i="3"/>
  <c r="Y2967" i="3"/>
  <c r="Y2965" i="3"/>
  <c r="Y2964" i="3"/>
  <c r="Y2963" i="3"/>
  <c r="Y2962" i="3"/>
  <c r="Y2961" i="3"/>
  <c r="Y2959" i="3"/>
  <c r="Y2958" i="3"/>
  <c r="Y2956" i="3"/>
  <c r="Y2955" i="3"/>
  <c r="Y2954" i="3"/>
  <c r="Y2953" i="3"/>
  <c r="Y2951" i="3"/>
  <c r="Y2949" i="3"/>
  <c r="Y2947" i="3"/>
  <c r="Y2946" i="3"/>
  <c r="Y2945" i="3"/>
  <c r="Y2941" i="3"/>
  <c r="Y2936" i="3"/>
  <c r="Y2935" i="3"/>
  <c r="Y2933" i="3"/>
  <c r="Y2931" i="3"/>
  <c r="Y2930" i="3"/>
  <c r="Y2929" i="3"/>
  <c r="Y2925" i="3"/>
  <c r="Y2923" i="3"/>
  <c r="Y2921" i="3"/>
  <c r="Y2920" i="3"/>
  <c r="Y2916" i="3"/>
  <c r="Y2909" i="3"/>
  <c r="Y2907" i="3"/>
  <c r="Y2905" i="3"/>
  <c r="Y2904" i="3"/>
  <c r="Y2900" i="3"/>
  <c r="Y2893" i="3"/>
  <c r="Y2891" i="3"/>
  <c r="Y2889" i="3"/>
  <c r="Y2888" i="3"/>
  <c r="Y2884" i="3"/>
  <c r="Y2877" i="3"/>
  <c r="Y2875" i="3"/>
  <c r="Y3335" i="3"/>
  <c r="Y3332" i="3"/>
  <c r="Y3330" i="3"/>
  <c r="Y3328" i="3"/>
  <c r="Y3326" i="3"/>
  <c r="Y3324" i="3"/>
  <c r="Y3322" i="3"/>
  <c r="Y3320" i="3"/>
  <c r="Y3318" i="3"/>
  <c r="Y3316" i="3"/>
  <c r="Y3314" i="3"/>
  <c r="Y3312" i="3"/>
  <c r="Y3310" i="3"/>
  <c r="Y3308" i="3"/>
  <c r="Y3306" i="3"/>
  <c r="Y3304" i="3"/>
  <c r="Y3302" i="3"/>
  <c r="Y3300" i="3"/>
  <c r="Y3298" i="3"/>
  <c r="Y3296" i="3"/>
  <c r="Y3294" i="3"/>
  <c r="Y3292" i="3"/>
  <c r="Y3290" i="3"/>
  <c r="Y3288" i="3"/>
  <c r="Y3286" i="3"/>
  <c r="Y3284" i="3"/>
  <c r="Y3283" i="3"/>
  <c r="Y3282" i="3"/>
  <c r="Y3281" i="3"/>
  <c r="Y3280" i="3"/>
  <c r="Y3279" i="3"/>
  <c r="Y3278" i="3"/>
  <c r="Y3276" i="3"/>
  <c r="Y3274" i="3"/>
  <c r="Y3273" i="3"/>
  <c r="Y3271" i="3"/>
  <c r="Y3269" i="3"/>
  <c r="Y3267" i="3"/>
  <c r="Y3264" i="3"/>
  <c r="Y3263" i="3"/>
  <c r="Y3262" i="3"/>
  <c r="Y3260" i="3"/>
  <c r="Y3256" i="3"/>
  <c r="Y3255" i="3"/>
  <c r="Y3253" i="3"/>
  <c r="Y3251" i="3"/>
  <c r="Y3249" i="3"/>
  <c r="Y3248" i="3"/>
  <c r="Y3247" i="3"/>
  <c r="Y3246" i="3"/>
  <c r="Y3245" i="3"/>
  <c r="Y3243" i="3"/>
  <c r="Y3239" i="3"/>
  <c r="Y3237" i="3"/>
  <c r="Y3231" i="3"/>
  <c r="Y3230" i="3"/>
  <c r="Y3228" i="3"/>
  <c r="Y3224" i="3"/>
  <c r="Y3223" i="3"/>
  <c r="Y3221" i="3"/>
  <c r="Y3220" i="3"/>
  <c r="Y3219" i="3"/>
  <c r="Y3218" i="3"/>
  <c r="Y3215" i="3"/>
  <c r="Y3213" i="3"/>
  <c r="Y3212" i="3"/>
  <c r="Y3210" i="3"/>
  <c r="Y3209" i="3"/>
  <c r="Y3208" i="3"/>
  <c r="Y3207" i="3"/>
  <c r="Y3206" i="3"/>
  <c r="Y3204" i="3"/>
  <c r="Y3199" i="3"/>
  <c r="Y3197" i="3"/>
  <c r="Y3196" i="3"/>
  <c r="Y3194" i="3"/>
  <c r="Y3193" i="3"/>
  <c r="Y3192" i="3"/>
  <c r="Y3191" i="3"/>
  <c r="Y3190" i="3"/>
  <c r="Y3188" i="3"/>
  <c r="Y3183" i="3"/>
  <c r="Y3181" i="3"/>
  <c r="Y3180" i="3"/>
  <c r="Y3178" i="3"/>
  <c r="Y3177" i="3"/>
  <c r="Y3176" i="3"/>
  <c r="Y3175" i="3"/>
  <c r="Y3174" i="3"/>
  <c r="Y3172" i="3"/>
  <c r="Y3171" i="3"/>
  <c r="Y3170" i="3"/>
  <c r="Y3169" i="3"/>
  <c r="Y3168" i="3"/>
  <c r="Y3166" i="3"/>
  <c r="Y3163" i="3"/>
  <c r="Y3157" i="3"/>
  <c r="Y3151" i="3"/>
  <c r="Y3149" i="3"/>
  <c r="Y3148" i="3"/>
  <c r="Y3146" i="3"/>
  <c r="Y3145" i="3"/>
  <c r="Y3144" i="3"/>
  <c r="Y3143" i="3"/>
  <c r="Y3140" i="3"/>
  <c r="Y3138" i="3"/>
  <c r="Y3136" i="3"/>
  <c r="Y3135" i="3"/>
  <c r="Y3134" i="3"/>
  <c r="Y3132" i="3"/>
  <c r="Y3131" i="3"/>
  <c r="Y3130" i="3"/>
  <c r="Y3128" i="3"/>
  <c r="Y3124" i="3"/>
  <c r="Y3123" i="3"/>
  <c r="Y3122" i="3"/>
  <c r="Y3121" i="3"/>
  <c r="Y3119" i="3"/>
  <c r="Y3116" i="3"/>
  <c r="Y3115" i="3"/>
  <c r="Y3114" i="3"/>
  <c r="Y3112" i="3"/>
  <c r="Y3108" i="3"/>
  <c r="Y3107" i="3"/>
  <c r="Y3106" i="3"/>
  <c r="Y3105" i="3"/>
  <c r="Y3103" i="3"/>
  <c r="Y3101" i="3"/>
  <c r="Y3097" i="3"/>
  <c r="Y3095" i="3"/>
  <c r="Y3092" i="3"/>
  <c r="Y3091" i="3"/>
  <c r="Y3090" i="3"/>
  <c r="Y3089" i="3"/>
  <c r="Y3088" i="3"/>
  <c r="Y3086" i="3"/>
  <c r="Y3080" i="3"/>
  <c r="Y3078" i="3"/>
  <c r="Y3072" i="3"/>
  <c r="Y3070" i="3"/>
  <c r="Y3065" i="3"/>
  <c r="Y3063" i="3"/>
  <c r="Y3056" i="3"/>
  <c r="Y3054" i="3"/>
  <c r="Y3053" i="3"/>
  <c r="Y3052" i="3"/>
  <c r="Y3049" i="3"/>
  <c r="Y3047" i="3"/>
  <c r="Y3045" i="3"/>
  <c r="Y3044" i="3"/>
  <c r="Y3043" i="3"/>
  <c r="Y3042" i="3"/>
  <c r="Y3041" i="3"/>
  <c r="Y3039" i="3"/>
  <c r="Y3037" i="3"/>
  <c r="Y3036" i="3"/>
  <c r="Y3033" i="3"/>
  <c r="Y3031" i="3"/>
  <c r="Y3029" i="3"/>
  <c r="Y3028" i="3"/>
  <c r="Y3027" i="3"/>
  <c r="Y3026" i="3"/>
  <c r="Y3023" i="3"/>
  <c r="Y3021" i="3"/>
  <c r="Y3020" i="3"/>
  <c r="Y3018" i="3"/>
  <c r="Y3017" i="3"/>
  <c r="Y3015" i="3"/>
  <c r="Y3013" i="3"/>
  <c r="Y3012" i="3"/>
  <c r="Y3011" i="3"/>
  <c r="Y3010" i="3"/>
  <c r="Y3007" i="3"/>
  <c r="Y3005" i="3"/>
  <c r="Y3004" i="3"/>
  <c r="Y3002" i="3"/>
  <c r="Y3001" i="3"/>
  <c r="Y2999" i="3"/>
  <c r="Y2997" i="3"/>
  <c r="Y2996" i="3"/>
  <c r="Y2995" i="3"/>
  <c r="Y2994" i="3"/>
  <c r="Y2993" i="3"/>
  <c r="Y2992" i="3"/>
  <c r="Y2989" i="3"/>
  <c r="Y2988" i="3"/>
  <c r="Y2983" i="3"/>
  <c r="Y2981" i="3"/>
  <c r="Y2980" i="3"/>
  <c r="Y2979" i="3"/>
  <c r="Y2978" i="3"/>
  <c r="Y2977" i="3"/>
  <c r="Y2976" i="3"/>
  <c r="Y2973" i="3"/>
  <c r="Y2972" i="3"/>
  <c r="Y2971" i="3"/>
  <c r="Y2970" i="3"/>
  <c r="Y2969" i="3"/>
  <c r="Y2968" i="3"/>
  <c r="Y2966" i="3"/>
  <c r="Y2950" i="3"/>
  <c r="Y2943" i="3"/>
  <c r="Y2940" i="3"/>
  <c r="Y2938" i="3"/>
  <c r="Y2932" i="3"/>
  <c r="Y2928" i="3"/>
  <c r="Y2926" i="3"/>
  <c r="Y2922" i="3"/>
  <c r="Y2918" i="3"/>
  <c r="Y2915" i="3"/>
  <c r="Y2913" i="3"/>
  <c r="Y2911" i="3"/>
  <c r="Y2908" i="3"/>
  <c r="Y2903" i="3"/>
  <c r="Y2901" i="3"/>
  <c r="Y2898" i="3"/>
  <c r="Y2896" i="3"/>
  <c r="Y2894" i="3"/>
  <c r="Y2890" i="3"/>
  <c r="Y2886" i="3"/>
  <c r="Y2883" i="3"/>
  <c r="Y2881" i="3"/>
  <c r="Y2879" i="3"/>
  <c r="Y2876" i="3"/>
  <c r="Y2873" i="3"/>
  <c r="Y2872" i="3"/>
  <c r="Y2868" i="3"/>
  <c r="Y2861" i="3"/>
  <c r="Y2859" i="3"/>
  <c r="Y2857" i="3"/>
  <c r="Y2856" i="3"/>
  <c r="Y2852" i="3"/>
  <c r="Y2845" i="3"/>
  <c r="Y2843" i="3"/>
  <c r="Y2841" i="3"/>
  <c r="Y2840" i="3"/>
  <c r="Y2836" i="3"/>
  <c r="Y2829" i="3"/>
  <c r="Y2827" i="3"/>
  <c r="Y2825" i="3"/>
  <c r="Y2824" i="3"/>
  <c r="Y2820" i="3"/>
  <c r="Y2813" i="3"/>
  <c r="Y2811" i="3"/>
  <c r="Y2809" i="3"/>
  <c r="Y2808" i="3"/>
  <c r="Y2804" i="3"/>
  <c r="Y2797" i="3"/>
  <c r="Y2795" i="3"/>
  <c r="Y2793" i="3"/>
  <c r="Y2792" i="3"/>
  <c r="Y2788" i="3"/>
  <c r="Y2781" i="3"/>
  <c r="Y2779" i="3"/>
  <c r="Y2774" i="3"/>
  <c r="Y2772" i="3"/>
  <c r="Y2770" i="3"/>
  <c r="Y2768" i="3"/>
  <c r="Y2766" i="3"/>
  <c r="Y2763" i="3"/>
  <c r="Y2761" i="3"/>
  <c r="Y2759" i="3"/>
  <c r="Y2757" i="3"/>
  <c r="Y2754" i="3"/>
  <c r="Y2752" i="3"/>
  <c r="Y2750" i="3"/>
  <c r="Y2749" i="3"/>
  <c r="Y2747" i="3"/>
  <c r="Y2746" i="3"/>
  <c r="Y2745" i="3"/>
  <c r="Y2744" i="3"/>
  <c r="Y2743" i="3"/>
  <c r="Y2742" i="3"/>
  <c r="Y2741" i="3"/>
  <c r="Y2738" i="3"/>
  <c r="Y2737" i="3"/>
  <c r="Y2727" i="3"/>
  <c r="Y2725" i="3"/>
  <c r="Y2723" i="3"/>
  <c r="Y2722" i="3"/>
  <c r="Y2721" i="3"/>
  <c r="Y2720" i="3"/>
  <c r="Y2718" i="3"/>
  <c r="Y2716" i="3"/>
  <c r="Y2715" i="3"/>
  <c r="Y2713" i="3"/>
  <c r="Y2712" i="3"/>
  <c r="Y2708" i="3"/>
  <c r="Y2705" i="3"/>
  <c r="Y2703" i="3"/>
  <c r="Y2699" i="3"/>
  <c r="Y2696" i="3"/>
  <c r="Y2694" i="3"/>
  <c r="Y2691" i="3"/>
  <c r="Y2690" i="3"/>
  <c r="Y2687" i="3"/>
  <c r="Y2686" i="3"/>
  <c r="Y2684" i="3"/>
  <c r="Y2682" i="3"/>
  <c r="Y2680" i="3"/>
  <c r="Y2678" i="3"/>
  <c r="Y2675" i="3"/>
  <c r="Y2674" i="3"/>
  <c r="Y2671" i="3"/>
  <c r="Y2670" i="3"/>
  <c r="Y2668" i="3"/>
  <c r="Y2666" i="3"/>
  <c r="Y2664" i="3"/>
  <c r="Y2662" i="3"/>
  <c r="Y2659" i="3"/>
  <c r="Y2658" i="3"/>
  <c r="Y2655" i="3"/>
  <c r="Y2654" i="3"/>
  <c r="Y2652" i="3"/>
  <c r="Y2650" i="3"/>
  <c r="Y2648" i="3"/>
  <c r="Y2646" i="3"/>
  <c r="Y2643" i="3"/>
  <c r="Y2642" i="3"/>
  <c r="Y2639" i="3"/>
  <c r="Y2638" i="3"/>
  <c r="Y2636" i="3"/>
  <c r="Y2634" i="3"/>
  <c r="Y2632" i="3"/>
  <c r="Y2630" i="3"/>
  <c r="Y2627" i="3"/>
  <c r="Y2626" i="3"/>
  <c r="Y2623" i="3"/>
  <c r="Y2622" i="3"/>
  <c r="Y2620" i="3"/>
  <c r="Y2618" i="3"/>
  <c r="Y2616" i="3"/>
  <c r="Y2614" i="3"/>
  <c r="Y2611" i="3"/>
  <c r="Y2610" i="3"/>
  <c r="Y2607" i="3"/>
  <c r="Y2606" i="3"/>
  <c r="Y2604" i="3"/>
  <c r="Y2602" i="3"/>
  <c r="Y2600" i="3"/>
  <c r="Y2598" i="3"/>
  <c r="Y2595" i="3"/>
  <c r="Y2594" i="3"/>
  <c r="Y2591" i="3"/>
  <c r="Y2590" i="3"/>
  <c r="Y2588" i="3"/>
  <c r="Y2586" i="3"/>
  <c r="Y2584" i="3"/>
  <c r="Y2582" i="3"/>
  <c r="Y2579" i="3"/>
  <c r="Y2578" i="3"/>
  <c r="Y2575" i="3"/>
  <c r="Y2574" i="3"/>
  <c r="Y2572" i="3"/>
  <c r="Y2570" i="3"/>
  <c r="Y2568" i="3"/>
  <c r="Y2567" i="3"/>
  <c r="Y2566" i="3"/>
  <c r="Y2562" i="3"/>
  <c r="Y2557" i="3"/>
  <c r="Y2556" i="3"/>
  <c r="Y2554" i="3"/>
  <c r="Y2552" i="3"/>
  <c r="Y2551" i="3"/>
  <c r="Y2550" i="3"/>
  <c r="Y2546" i="3"/>
  <c r="Y2541" i="3"/>
  <c r="Y2540" i="3"/>
  <c r="Y2538" i="3"/>
  <c r="Y2536" i="3"/>
  <c r="Y2535" i="3"/>
  <c r="Y2534" i="3"/>
  <c r="Y2530" i="3"/>
  <c r="Y2525" i="3"/>
  <c r="Y2524" i="3"/>
  <c r="Y2522" i="3"/>
  <c r="Y2520" i="3"/>
  <c r="Y2519" i="3"/>
  <c r="Y2518" i="3"/>
  <c r="Y2514" i="3"/>
  <c r="Y2509" i="3"/>
  <c r="Y2508" i="3"/>
  <c r="Y2506" i="3"/>
  <c r="Y2504" i="3"/>
  <c r="Y2503" i="3"/>
  <c r="Y2502" i="3"/>
  <c r="Y2498" i="3"/>
  <c r="Y2493" i="3"/>
  <c r="Y2492" i="3"/>
  <c r="Y2490" i="3"/>
  <c r="Y2488" i="3"/>
  <c r="Y2487" i="3"/>
  <c r="Y2486" i="3"/>
  <c r="Y2483" i="3"/>
  <c r="Y2481" i="3"/>
  <c r="Y2480" i="3"/>
  <c r="Y2479" i="3"/>
  <c r="Y2478" i="3"/>
  <c r="Y2475" i="3"/>
  <c r="Y2473" i="3"/>
  <c r="Y2472" i="3"/>
  <c r="Y2469" i="3"/>
  <c r="Y2468" i="3"/>
  <c r="Y2467" i="3"/>
  <c r="Y2465" i="3"/>
  <c r="Y2464" i="3"/>
  <c r="Y2463" i="3"/>
  <c r="Y2462" i="3"/>
  <c r="Y2459" i="3"/>
  <c r="Y2960" i="3"/>
  <c r="Y2957" i="3"/>
  <c r="Y2952" i="3"/>
  <c r="Y2948" i="3"/>
  <c r="Y2944" i="3"/>
  <c r="Y2942" i="3"/>
  <c r="Y2939" i="3"/>
  <c r="Y2937" i="3"/>
  <c r="Y2934" i="3"/>
  <c r="Y2927" i="3"/>
  <c r="Y2924" i="3"/>
  <c r="Y2919" i="3"/>
  <c r="Y2917" i="3"/>
  <c r="Y2914" i="3"/>
  <c r="Y2912" i="3"/>
  <c r="Y2910" i="3"/>
  <c r="Y2906" i="3"/>
  <c r="Y2902" i="3"/>
  <c r="Y2899" i="3"/>
  <c r="Y2897" i="3"/>
  <c r="Y2895" i="3"/>
  <c r="Y2892" i="3"/>
  <c r="Y2887" i="3"/>
  <c r="Y2885" i="3"/>
  <c r="Y2882" i="3"/>
  <c r="Y2880" i="3"/>
  <c r="Y2878" i="3"/>
  <c r="Y2874" i="3"/>
  <c r="Y2871" i="3"/>
  <c r="Y2870" i="3"/>
  <c r="Y2869" i="3"/>
  <c r="Y2867" i="3"/>
  <c r="Y2866" i="3"/>
  <c r="Y2865" i="3"/>
  <c r="Y2864" i="3"/>
  <c r="Y2863" i="3"/>
  <c r="Y2862" i="3"/>
  <c r="Y2860" i="3"/>
  <c r="Y2858" i="3"/>
  <c r="Y2855" i="3"/>
  <c r="Y2854" i="3"/>
  <c r="Y2853" i="3"/>
  <c r="Y2851" i="3"/>
  <c r="Y2850" i="3"/>
  <c r="Y2849" i="3"/>
  <c r="Y2848" i="3"/>
  <c r="Y2847" i="3"/>
  <c r="Y2846" i="3"/>
  <c r="Y2844" i="3"/>
  <c r="Y2842" i="3"/>
  <c r="Y2839" i="3"/>
  <c r="Y2838" i="3"/>
  <c r="Y2837" i="3"/>
  <c r="Y2835" i="3"/>
  <c r="Y2834" i="3"/>
  <c r="Y2833" i="3"/>
  <c r="Y2832" i="3"/>
  <c r="Y2831" i="3"/>
  <c r="Y2830" i="3"/>
  <c r="Y2828" i="3"/>
  <c r="Y2826" i="3"/>
  <c r="Y2823" i="3"/>
  <c r="Y2822" i="3"/>
  <c r="Y2821" i="3"/>
  <c r="Y2819" i="3"/>
  <c r="Y2818" i="3"/>
  <c r="Y2817" i="3"/>
  <c r="Y2816" i="3"/>
  <c r="Y2815" i="3"/>
  <c r="Y2814" i="3"/>
  <c r="Y2812" i="3"/>
  <c r="Y2810" i="3"/>
  <c r="Y2807" i="3"/>
  <c r="Y2806" i="3"/>
  <c r="Y2805" i="3"/>
  <c r="Y2803" i="3"/>
  <c r="Y2802" i="3"/>
  <c r="Y2801" i="3"/>
  <c r="Y2800" i="3"/>
  <c r="Y2799" i="3"/>
  <c r="Y2798" i="3"/>
  <c r="Y2796" i="3"/>
  <c r="Y2794" i="3"/>
  <c r="Y2791" i="3"/>
  <c r="Y2790" i="3"/>
  <c r="Y2789" i="3"/>
  <c r="Y2787" i="3"/>
  <c r="Y2786" i="3"/>
  <c r="Y2785" i="3"/>
  <c r="Y2784" i="3"/>
  <c r="Y2783" i="3"/>
  <c r="Y2782" i="3"/>
  <c r="Y2780" i="3"/>
  <c r="Y2778" i="3"/>
  <c r="Y2777" i="3"/>
  <c r="Y2776" i="3"/>
  <c r="Y2775" i="3"/>
  <c r="Y2773" i="3"/>
  <c r="Y2771" i="3"/>
  <c r="Y2769" i="3"/>
  <c r="Y2767" i="3"/>
  <c r="Y2765" i="3"/>
  <c r="Y2764" i="3"/>
  <c r="Y2762" i="3"/>
  <c r="Y2760" i="3"/>
  <c r="Y2758" i="3"/>
  <c r="Y2756" i="3"/>
  <c r="Y2755" i="3"/>
  <c r="Y2753" i="3"/>
  <c r="Y2751" i="3"/>
  <c r="Y2748" i="3"/>
  <c r="Y2740" i="3"/>
  <c r="Y2739" i="3"/>
  <c r="Y2736" i="3"/>
  <c r="Y2735" i="3"/>
  <c r="Y2734" i="3"/>
  <c r="Y2733" i="3"/>
  <c r="Y2732" i="3"/>
  <c r="Y2731" i="3"/>
  <c r="Y2730" i="3"/>
  <c r="Y2729" i="3"/>
  <c r="Y2728" i="3"/>
  <c r="Y2726" i="3"/>
  <c r="Y2724" i="3"/>
  <c r="Y2719" i="3"/>
  <c r="Y2717" i="3"/>
  <c r="Y2714" i="3"/>
  <c r="Y2711" i="3"/>
  <c r="Y2710" i="3"/>
  <c r="Y2709" i="3"/>
  <c r="Y2707" i="3"/>
  <c r="Y2706" i="3"/>
  <c r="Y2704" i="3"/>
  <c r="Y2702" i="3"/>
  <c r="Y2701" i="3"/>
  <c r="Y2700" i="3"/>
  <c r="Y2698" i="3"/>
  <c r="Y2697" i="3"/>
  <c r="Y2695" i="3"/>
  <c r="Y2693" i="3"/>
  <c r="Y2692" i="3"/>
  <c r="Y2689" i="3"/>
  <c r="Y2688" i="3"/>
  <c r="Y2685" i="3"/>
  <c r="Y2683" i="3"/>
  <c r="Y2681" i="3"/>
  <c r="Y2679" i="3"/>
  <c r="Y2677" i="3"/>
  <c r="Y2676" i="3"/>
  <c r="Y2673" i="3"/>
  <c r="Y2672" i="3"/>
  <c r="Y2669" i="3"/>
  <c r="Y2667" i="3"/>
  <c r="Y2665" i="3"/>
  <c r="Y2663" i="3"/>
  <c r="Y2661" i="3"/>
  <c r="Y2660" i="3"/>
  <c r="Y2657" i="3"/>
  <c r="Y2656" i="3"/>
  <c r="Y2653" i="3"/>
  <c r="Y2651" i="3"/>
  <c r="Y2649" i="3"/>
  <c r="Y2647" i="3"/>
  <c r="Y2645" i="3"/>
  <c r="Y2644" i="3"/>
  <c r="Y2641" i="3"/>
  <c r="Y2640" i="3"/>
  <c r="Y2637" i="3"/>
  <c r="Y2635" i="3"/>
  <c r="Y2633" i="3"/>
  <c r="Y2631" i="3"/>
  <c r="Y2629" i="3"/>
  <c r="Y2628" i="3"/>
  <c r="Y2625" i="3"/>
  <c r="Y2624" i="3"/>
  <c r="Y2621" i="3"/>
  <c r="Y2619" i="3"/>
  <c r="Y2617" i="3"/>
  <c r="Y2615" i="3"/>
  <c r="Y2613" i="3"/>
  <c r="Y2612" i="3"/>
  <c r="Y2609" i="3"/>
  <c r="Y2608" i="3"/>
  <c r="Y2605" i="3"/>
  <c r="Y2603" i="3"/>
  <c r="Y2601" i="3"/>
  <c r="Y2599" i="3"/>
  <c r="Y2597" i="3"/>
  <c r="Y2596" i="3"/>
  <c r="Y2593" i="3"/>
  <c r="Y2592" i="3"/>
  <c r="Y2589" i="3"/>
  <c r="Y2587" i="3"/>
  <c r="Y2585" i="3"/>
  <c r="Y2583" i="3"/>
  <c r="Y2581" i="3"/>
  <c r="Y2580" i="3"/>
  <c r="Y2577" i="3"/>
  <c r="Y2576" i="3"/>
  <c r="Y2573" i="3"/>
  <c r="Y2571" i="3"/>
  <c r="Y2569" i="3"/>
  <c r="Y2565" i="3"/>
  <c r="Y2564" i="3"/>
  <c r="Y2563" i="3"/>
  <c r="Y2561" i="3"/>
  <c r="Y2560" i="3"/>
  <c r="Y2559" i="3"/>
  <c r="Y2558" i="3"/>
  <c r="Y2555" i="3"/>
  <c r="Y2553" i="3"/>
  <c r="Y2549" i="3"/>
  <c r="Y2548" i="3"/>
  <c r="Y2547" i="3"/>
  <c r="Y2545" i="3"/>
  <c r="Y2544" i="3"/>
  <c r="Y2543" i="3"/>
  <c r="Y2542" i="3"/>
  <c r="Y2539" i="3"/>
  <c r="Y2537" i="3"/>
  <c r="Y2533" i="3"/>
  <c r="Y2532" i="3"/>
  <c r="Y2531" i="3"/>
  <c r="Y2529" i="3"/>
  <c r="Y2528" i="3"/>
  <c r="Y2527" i="3"/>
  <c r="Y2526" i="3"/>
  <c r="Y2523" i="3"/>
  <c r="Y2521" i="3"/>
  <c r="Y2517" i="3"/>
  <c r="Y2516" i="3"/>
  <c r="Y2515" i="3"/>
  <c r="Y2513" i="3"/>
  <c r="Y2511" i="3"/>
  <c r="Y2505" i="3"/>
  <c r="Y2501" i="3"/>
  <c r="Y2499" i="3"/>
  <c r="Y2496" i="3"/>
  <c r="Y2494" i="3"/>
  <c r="Y2491" i="3"/>
  <c r="Y2484" i="3"/>
  <c r="Y2476" i="3"/>
  <c r="Y2471" i="3"/>
  <c r="Y2466" i="3"/>
  <c r="Y2461" i="3"/>
  <c r="Y2458" i="3"/>
  <c r="Y2456" i="3"/>
  <c r="Y2455" i="3"/>
  <c r="Y2454" i="3"/>
  <c r="Y2451" i="3"/>
  <c r="Y2449" i="3"/>
  <c r="Y2448" i="3"/>
  <c r="Y2447" i="3"/>
  <c r="Y2446" i="3"/>
  <c r="Y2443" i="3"/>
  <c r="Y2441" i="3"/>
  <c r="Y2439" i="3"/>
  <c r="Y2436" i="3"/>
  <c r="Y2435" i="3"/>
  <c r="Y2434" i="3"/>
  <c r="Y2432" i="3"/>
  <c r="Y2426" i="3"/>
  <c r="Y2424" i="3"/>
  <c r="Y2422" i="3"/>
  <c r="Y2420" i="3"/>
  <c r="Y2416" i="3"/>
  <c r="Y2412" i="3"/>
  <c r="Y2411" i="3"/>
  <c r="Y2409" i="3"/>
  <c r="Y2407" i="3"/>
  <c r="Y2405" i="3"/>
  <c r="Y2400" i="3"/>
  <c r="Y2399" i="3"/>
  <c r="Y2395" i="3"/>
  <c r="Y2393" i="3"/>
  <c r="Y2385" i="3"/>
  <c r="Y2382" i="3"/>
  <c r="Y2381" i="3"/>
  <c r="Y2380" i="3"/>
  <c r="Y2378" i="3"/>
  <c r="Y2376" i="3"/>
  <c r="Y2375" i="3"/>
  <c r="Y2374" i="3"/>
  <c r="Y2373" i="3"/>
  <c r="Y2372" i="3"/>
  <c r="Y2371" i="3"/>
  <c r="Y2370" i="3"/>
  <c r="Y2368" i="3"/>
  <c r="Y2364" i="3"/>
  <c r="Y2363" i="3"/>
  <c r="Y2361" i="3"/>
  <c r="Y2360" i="3"/>
  <c r="Y2358" i="3"/>
  <c r="Y2356" i="3"/>
  <c r="Y2355" i="3"/>
  <c r="Y2354" i="3"/>
  <c r="Y2353" i="3"/>
  <c r="Y2351" i="3"/>
  <c r="Y2350" i="3"/>
  <c r="Y2349" i="3"/>
  <c r="Y2346" i="3"/>
  <c r="Y2343" i="3"/>
  <c r="Y2341" i="3"/>
  <c r="Y2336" i="3"/>
  <c r="Y2332" i="3"/>
  <c r="Y2331" i="3"/>
  <c r="Y2329" i="3"/>
  <c r="Y2328" i="3"/>
  <c r="Y2326" i="3"/>
  <c r="Y2324" i="3"/>
  <c r="Y2323" i="3"/>
  <c r="Y2322" i="3"/>
  <c r="Y2321" i="3"/>
  <c r="Y2319" i="3"/>
  <c r="Y2318" i="3"/>
  <c r="Y2317" i="3"/>
  <c r="Y2314" i="3"/>
  <c r="Y2311" i="3"/>
  <c r="Y2309" i="3"/>
  <c r="Y2304" i="3"/>
  <c r="Y2300" i="3"/>
  <c r="Y2299" i="3"/>
  <c r="Y2297" i="3"/>
  <c r="Y2296" i="3"/>
  <c r="Y2294" i="3"/>
  <c r="Y2292" i="3"/>
  <c r="Y2291" i="3"/>
  <c r="Y2290" i="3"/>
  <c r="Y2289" i="3"/>
  <c r="Y2287" i="3"/>
  <c r="Y2286" i="3"/>
  <c r="Y2285" i="3"/>
  <c r="Y2282" i="3"/>
  <c r="Y2279" i="3"/>
  <c r="Y2277" i="3"/>
  <c r="Y2272" i="3"/>
  <c r="Y2268" i="3"/>
  <c r="Y2267" i="3"/>
  <c r="Y2265" i="3"/>
  <c r="Y2264" i="3"/>
  <c r="Y2262" i="3"/>
  <c r="Y2260" i="3"/>
  <c r="Y2259" i="3"/>
  <c r="Y2258" i="3"/>
  <c r="Y2257" i="3"/>
  <c r="Y2255" i="3"/>
  <c r="Y2254" i="3"/>
  <c r="Y2253" i="3"/>
  <c r="Y2250" i="3"/>
  <c r="Y2247" i="3"/>
  <c r="Y2245" i="3"/>
  <c r="Y2240" i="3"/>
  <c r="Y2236" i="3"/>
  <c r="Y2235" i="3"/>
  <c r="Y2233" i="3"/>
  <c r="Y2232" i="3"/>
  <c r="Y2230" i="3"/>
  <c r="Y2228" i="3"/>
  <c r="Y2227" i="3"/>
  <c r="Y2226" i="3"/>
  <c r="Y2225" i="3"/>
  <c r="Y2223" i="3"/>
  <c r="Y2222" i="3"/>
  <c r="Y2221" i="3"/>
  <c r="Y2218" i="3"/>
  <c r="Y2215" i="3"/>
  <c r="Y2213" i="3"/>
  <c r="Y2208" i="3"/>
  <c r="Y2204" i="3"/>
  <c r="Y2203" i="3"/>
  <c r="Y2201" i="3"/>
  <c r="Y2200" i="3"/>
  <c r="Y2198" i="3"/>
  <c r="Y2196" i="3"/>
  <c r="Y2195" i="3"/>
  <c r="Y2194" i="3"/>
  <c r="Y2193" i="3"/>
  <c r="Y2191" i="3"/>
  <c r="Y2190" i="3"/>
  <c r="Y2189" i="3"/>
  <c r="Y2186" i="3"/>
  <c r="Y2184" i="3"/>
  <c r="Y2182" i="3"/>
  <c r="Y2180" i="3"/>
  <c r="Y2179" i="3"/>
  <c r="Y2178" i="3"/>
  <c r="Y2177" i="3"/>
  <c r="Y2172" i="3"/>
  <c r="Y2170" i="3"/>
  <c r="Y2168" i="3"/>
  <c r="Y2166" i="3"/>
  <c r="Y2161" i="3"/>
  <c r="Y2156" i="3"/>
  <c r="Y2154" i="3"/>
  <c r="Y2151" i="3"/>
  <c r="Y2149" i="3"/>
  <c r="Y2144" i="3"/>
  <c r="Y2140" i="3"/>
  <c r="Y2139" i="3"/>
  <c r="Y2137" i="3"/>
  <c r="Y2136" i="3"/>
  <c r="Y2134" i="3"/>
  <c r="Y2131" i="3"/>
  <c r="Y2130" i="3"/>
  <c r="Y2128" i="3"/>
  <c r="Y2124" i="3"/>
  <c r="Y2123" i="3"/>
  <c r="Y2121" i="3"/>
  <c r="Y2119" i="3"/>
  <c r="Y2117" i="3"/>
  <c r="Y2109" i="3"/>
  <c r="Y2107" i="3"/>
  <c r="Y2104" i="3"/>
  <c r="Y2102" i="3"/>
  <c r="Y2100" i="3"/>
  <c r="Y2099" i="3"/>
  <c r="Y2098" i="3"/>
  <c r="Y2097" i="3"/>
  <c r="Y2096" i="3"/>
  <c r="Y2095" i="3"/>
  <c r="Y2094" i="3"/>
  <c r="Y2092" i="3"/>
  <c r="Y2090" i="3"/>
  <c r="Y2089" i="3"/>
  <c r="Y2087" i="3"/>
  <c r="Y2085" i="3"/>
  <c r="Y2077" i="3"/>
  <c r="Y2075" i="3"/>
  <c r="Y2072" i="3"/>
  <c r="Y2070" i="3"/>
  <c r="Y2068" i="3"/>
  <c r="Y2067" i="3"/>
  <c r="Y2066" i="3"/>
  <c r="Y2065" i="3"/>
  <c r="Y2064" i="3"/>
  <c r="Y2063" i="3"/>
  <c r="Y2062" i="3"/>
  <c r="Y2060" i="3"/>
  <c r="Y2057" i="3"/>
  <c r="Y2054" i="3"/>
  <c r="Y2052" i="3"/>
  <c r="Y2050" i="3"/>
  <c r="Y2048" i="3"/>
  <c r="Y2046" i="3"/>
  <c r="Y2045" i="3"/>
  <c r="Y2042" i="3"/>
  <c r="Y2041" i="3"/>
  <c r="Y2039" i="3"/>
  <c r="Y2037" i="3"/>
  <c r="Y2034" i="3"/>
  <c r="Y2033" i="3"/>
  <c r="Y2030" i="3"/>
  <c r="Y2028" i="3"/>
  <c r="Y2026" i="3"/>
  <c r="Y2024" i="3"/>
  <c r="Y2023" i="3"/>
  <c r="Y2020" i="3"/>
  <c r="Y2018" i="3"/>
  <c r="Y2016" i="3"/>
  <c r="Y2014" i="3"/>
  <c r="Y2013" i="3"/>
  <c r="Y2010" i="3"/>
  <c r="Y2009" i="3"/>
  <c r="Y2007" i="3"/>
  <c r="Y2005" i="3"/>
  <c r="Y2002" i="3"/>
  <c r="Y2001" i="3"/>
  <c r="Y1998" i="3"/>
  <c r="Y1996" i="3"/>
  <c r="Y1994" i="3"/>
  <c r="Y1992" i="3"/>
  <c r="Y1991" i="3"/>
  <c r="Y1988" i="3"/>
  <c r="Y1986" i="3"/>
  <c r="Y1984" i="3"/>
  <c r="Y1982" i="3"/>
  <c r="Y1981" i="3"/>
  <c r="Y1978" i="3"/>
  <c r="Y1977" i="3"/>
  <c r="Y1975" i="3"/>
  <c r="Y1973" i="3"/>
  <c r="Y1970" i="3"/>
  <c r="Y1969" i="3"/>
  <c r="Y1966" i="3"/>
  <c r="Y1964" i="3"/>
  <c r="Y1962" i="3"/>
  <c r="Y1960" i="3"/>
  <c r="Y1959" i="3"/>
  <c r="Y1956" i="3"/>
  <c r="Y1954" i="3"/>
  <c r="Y1952" i="3"/>
  <c r="Y1950" i="3"/>
  <c r="Y1949" i="3"/>
  <c r="Y1946" i="3"/>
  <c r="Y1945" i="3"/>
  <c r="Y1943" i="3"/>
  <c r="Y1941" i="3"/>
  <c r="Y1938" i="3"/>
  <c r="Y1937" i="3"/>
  <c r="Y1934" i="3"/>
  <c r="Y1932" i="3"/>
  <c r="Y1930" i="3"/>
  <c r="Y1928" i="3"/>
  <c r="Y1927" i="3"/>
  <c r="Y1924" i="3"/>
  <c r="Y1922" i="3"/>
  <c r="Y1919" i="3"/>
  <c r="Y1917" i="3"/>
  <c r="Y1916" i="3"/>
  <c r="Y1913" i="3"/>
  <c r="Y1912" i="3"/>
  <c r="Y1910" i="3"/>
  <c r="Y1907" i="3"/>
  <c r="Y1906" i="3"/>
  <c r="Y1903" i="3"/>
  <c r="Y1901" i="3"/>
  <c r="Y1900" i="3"/>
  <c r="Y1897" i="3"/>
  <c r="Y1896" i="3"/>
  <c r="Y1894" i="3"/>
  <c r="Y1893" i="3"/>
  <c r="Y1892" i="3"/>
  <c r="Y1890" i="3"/>
  <c r="Y1889" i="3"/>
  <c r="Y1888" i="3"/>
  <c r="Y1885" i="3"/>
  <c r="Y1884" i="3"/>
  <c r="Y1882" i="3"/>
  <c r="Y1880" i="3"/>
  <c r="Y1879" i="3"/>
  <c r="Y1878" i="3"/>
  <c r="Y1877" i="3"/>
  <c r="Y1876" i="3"/>
  <c r="Y1875" i="3"/>
  <c r="Y1874" i="3"/>
  <c r="Y1873" i="3"/>
  <c r="Y1872" i="3"/>
  <c r="Y1870" i="3"/>
  <c r="Y1866" i="3"/>
  <c r="Y1864" i="3"/>
  <c r="Y1858" i="3"/>
  <c r="Y1857" i="3"/>
  <c r="Y1856" i="3"/>
  <c r="Y1853" i="3"/>
  <c r="Y1852" i="3"/>
  <c r="Y1850" i="3"/>
  <c r="Y1848" i="3"/>
  <c r="Y1847" i="3"/>
  <c r="Y1846" i="3"/>
  <c r="Y1845" i="3"/>
  <c r="Y1844" i="3"/>
  <c r="Y1843" i="3"/>
  <c r="Y1842" i="3"/>
  <c r="Y1841" i="3"/>
  <c r="Y1840" i="3"/>
  <c r="Y1838" i="3"/>
  <c r="Y1834" i="3"/>
  <c r="Y1832" i="3"/>
  <c r="Y1826" i="3"/>
  <c r="Y1825" i="3"/>
  <c r="Y1824" i="3"/>
  <c r="Y1821" i="3"/>
  <c r="Y1820" i="3"/>
  <c r="Y1818" i="3"/>
  <c r="Y1816" i="3"/>
  <c r="Y1815" i="3"/>
  <c r="Y1814" i="3"/>
  <c r="Y1813" i="3"/>
  <c r="Y1812" i="3"/>
  <c r="Y1811" i="3"/>
  <c r="Y1810" i="3"/>
  <c r="Y1809" i="3"/>
  <c r="Y1808" i="3"/>
  <c r="Y1806" i="3"/>
  <c r="Y1802" i="3"/>
  <c r="Y1800" i="3"/>
  <c r="Y1794" i="3"/>
  <c r="Y1793" i="3"/>
  <c r="Y1792" i="3"/>
  <c r="Y1789" i="3"/>
  <c r="Y1788" i="3"/>
  <c r="Y1786" i="3"/>
  <c r="Y1784" i="3"/>
  <c r="Y1783" i="3"/>
  <c r="Y1782" i="3"/>
  <c r="Y1781" i="3"/>
  <c r="Y1780" i="3"/>
  <c r="Y1779" i="3"/>
  <c r="Y1778" i="3"/>
  <c r="Y1777" i="3"/>
  <c r="Y1776" i="3"/>
  <c r="Y1774" i="3"/>
  <c r="Y1770" i="3"/>
  <c r="Y1768" i="3"/>
  <c r="Y1762" i="3"/>
  <c r="Y1761" i="3"/>
  <c r="Y1760" i="3"/>
  <c r="Y1757" i="3"/>
  <c r="Y1756" i="3"/>
  <c r="Y1754" i="3"/>
  <c r="Y1752" i="3"/>
  <c r="Y1751" i="3"/>
  <c r="Y1750" i="3"/>
  <c r="Y1749" i="3"/>
  <c r="Y1748" i="3"/>
  <c r="Y1747" i="3"/>
  <c r="Y1746" i="3"/>
  <c r="Y1745" i="3"/>
  <c r="Y1744" i="3"/>
  <c r="Y1742" i="3"/>
  <c r="Y1738" i="3"/>
  <c r="Y1736" i="3"/>
  <c r="Y1735" i="3"/>
  <c r="Y1733" i="3"/>
  <c r="Y1732" i="3"/>
  <c r="Y1731" i="3"/>
  <c r="Y1730" i="3"/>
  <c r="Y1729" i="3"/>
  <c r="Y1727" i="3"/>
  <c r="Y1722" i="3"/>
  <c r="Y2512" i="3"/>
  <c r="Y2510" i="3"/>
  <c r="Y2507" i="3"/>
  <c r="Y2500" i="3"/>
  <c r="Y2497" i="3"/>
  <c r="Y2495" i="3"/>
  <c r="Y2489" i="3"/>
  <c r="Y2485" i="3"/>
  <c r="Y2482" i="3"/>
  <c r="Y2477" i="3"/>
  <c r="Y2474" i="3"/>
  <c r="Y2470" i="3"/>
  <c r="Y2460" i="3"/>
  <c r="Y2457" i="3"/>
  <c r="Y2453" i="3"/>
  <c r="Y2452" i="3"/>
  <c r="Y2450" i="3"/>
  <c r="Y2445" i="3"/>
  <c r="Y2444" i="3"/>
  <c r="Y2442" i="3"/>
  <c r="Y2440" i="3"/>
  <c r="Y2438" i="3"/>
  <c r="Y2437" i="3"/>
  <c r="Y2433" i="3"/>
  <c r="Y2431" i="3"/>
  <c r="Y2430" i="3"/>
  <c r="Y2429" i="3"/>
  <c r="Y2428" i="3"/>
  <c r="Y2427" i="3"/>
  <c r="Y2425" i="3"/>
  <c r="Y2423" i="3"/>
  <c r="Y2421" i="3"/>
  <c r="Y2419" i="3"/>
  <c r="Y2418" i="3"/>
  <c r="Y2417" i="3"/>
  <c r="Y2415" i="3"/>
  <c r="Y2414" i="3"/>
  <c r="Y2413" i="3"/>
  <c r="Y2410" i="3"/>
  <c r="Y2408" i="3"/>
  <c r="Y2406" i="3"/>
  <c r="Y2404" i="3"/>
  <c r="Y2403" i="3"/>
  <c r="Y2402" i="3"/>
  <c r="Y2401" i="3"/>
  <c r="Y2398" i="3"/>
  <c r="Y2397" i="3"/>
  <c r="Y2396" i="3"/>
  <c r="Y2394" i="3"/>
  <c r="Y2392" i="3"/>
  <c r="Y2391" i="3"/>
  <c r="Y2390" i="3"/>
  <c r="Y2389" i="3"/>
  <c r="Y2388" i="3"/>
  <c r="Y2387" i="3"/>
  <c r="Y2386" i="3"/>
  <c r="Y2384" i="3"/>
  <c r="Y2383" i="3"/>
  <c r="Y2379" i="3"/>
  <c r="Y2377" i="3"/>
  <c r="Y2369" i="3"/>
  <c r="Y2367" i="3"/>
  <c r="Y2366" i="3"/>
  <c r="Y2365" i="3"/>
  <c r="Y2362" i="3"/>
  <c r="Y2359" i="3"/>
  <c r="Y2357" i="3"/>
  <c r="Y2352" i="3"/>
  <c r="Y2348" i="3"/>
  <c r="Y2347" i="3"/>
  <c r="Y2345" i="3"/>
  <c r="Y2344" i="3"/>
  <c r="Y2342" i="3"/>
  <c r="Y2340" i="3"/>
  <c r="Y2339" i="3"/>
  <c r="Y2338" i="3"/>
  <c r="Y2337" i="3"/>
  <c r="Y2335" i="3"/>
  <c r="Y2334" i="3"/>
  <c r="Y2333" i="3"/>
  <c r="Y2330" i="3"/>
  <c r="Y2327" i="3"/>
  <c r="Y2325" i="3"/>
  <c r="Y2320" i="3"/>
  <c r="Y2316" i="3"/>
  <c r="Y2315" i="3"/>
  <c r="Y2313" i="3"/>
  <c r="Y2312" i="3"/>
  <c r="Y2310" i="3"/>
  <c r="Y2308" i="3"/>
  <c r="Y2307" i="3"/>
  <c r="Y2306" i="3"/>
  <c r="Y2305" i="3"/>
  <c r="Y2303" i="3"/>
  <c r="Y2302" i="3"/>
  <c r="Y2301" i="3"/>
  <c r="Y2298" i="3"/>
  <c r="Y2295" i="3"/>
  <c r="Y2293" i="3"/>
  <c r="Y2288" i="3"/>
  <c r="Y2284" i="3"/>
  <c r="Y2283" i="3"/>
  <c r="Y2281" i="3"/>
  <c r="Y2280" i="3"/>
  <c r="Y2278" i="3"/>
  <c r="Y2276" i="3"/>
  <c r="Y2275" i="3"/>
  <c r="Y2274" i="3"/>
  <c r="Y2273" i="3"/>
  <c r="Y2271" i="3"/>
  <c r="Y2270" i="3"/>
  <c r="Y2269" i="3"/>
  <c r="Y2266" i="3"/>
  <c r="Y2263" i="3"/>
  <c r="Y2261" i="3"/>
  <c r="Y2256" i="3"/>
  <c r="Y2252" i="3"/>
  <c r="Y2251" i="3"/>
  <c r="Y2249" i="3"/>
  <c r="Y2248" i="3"/>
  <c r="Y2246" i="3"/>
  <c r="Y2244" i="3"/>
  <c r="Y2243" i="3"/>
  <c r="Y2242" i="3"/>
  <c r="Y2241" i="3"/>
  <c r="Y2239" i="3"/>
  <c r="Y2238" i="3"/>
  <c r="Y2237" i="3"/>
  <c r="Y2234" i="3"/>
  <c r="Y2231" i="3"/>
  <c r="Y2229" i="3"/>
  <c r="Y2224" i="3"/>
  <c r="Y2220" i="3"/>
  <c r="Y2219" i="3"/>
  <c r="Y2217" i="3"/>
  <c r="Y2216" i="3"/>
  <c r="Y2214" i="3"/>
  <c r="Y2212" i="3"/>
  <c r="Y2211" i="3"/>
  <c r="Y2210" i="3"/>
  <c r="Y2209" i="3"/>
  <c r="Y2207" i="3"/>
  <c r="Y2206" i="3"/>
  <c r="Y2205" i="3"/>
  <c r="Y2202" i="3"/>
  <c r="Y2199" i="3"/>
  <c r="Y2197" i="3"/>
  <c r="Y2192" i="3"/>
  <c r="Y2188" i="3"/>
  <c r="Y2187" i="3"/>
  <c r="Y2185" i="3"/>
  <c r="Y2183" i="3"/>
  <c r="Y2181" i="3"/>
  <c r="Y2176" i="3"/>
  <c r="Y2175" i="3"/>
  <c r="Y2174" i="3"/>
  <c r="Y2173" i="3"/>
  <c r="Y2171" i="3"/>
  <c r="Y2169" i="3"/>
  <c r="Y2167" i="3"/>
  <c r="Y2165" i="3"/>
  <c r="Y2164" i="3"/>
  <c r="Y2163" i="3"/>
  <c r="Y2162" i="3"/>
  <c r="Y2160" i="3"/>
  <c r="Y2159" i="3"/>
  <c r="Y2158" i="3"/>
  <c r="Y2157" i="3"/>
  <c r="Y2155" i="3"/>
  <c r="Y2153" i="3"/>
  <c r="Y2152" i="3"/>
  <c r="Y2150" i="3"/>
  <c r="Y2148" i="3"/>
  <c r="Y2147" i="3"/>
  <c r="Y2146" i="3"/>
  <c r="Y2145" i="3"/>
  <c r="Y2143" i="3"/>
  <c r="Y2142" i="3"/>
  <c r="Y2141" i="3"/>
  <c r="Y2138" i="3"/>
  <c r="Y2135" i="3"/>
  <c r="Y2133" i="3"/>
  <c r="Y2132" i="3"/>
  <c r="Y2129" i="3"/>
  <c r="Y2127" i="3"/>
  <c r="Y2126" i="3"/>
  <c r="Y2125" i="3"/>
  <c r="Y2122" i="3"/>
  <c r="Y2120" i="3"/>
  <c r="Y2118" i="3"/>
  <c r="Y2116" i="3"/>
  <c r="Y2115" i="3"/>
  <c r="Y2114" i="3"/>
  <c r="Y2113" i="3"/>
  <c r="Y2112" i="3"/>
  <c r="Y2111" i="3"/>
  <c r="Y2110" i="3"/>
  <c r="Y2108" i="3"/>
  <c r="Y2106" i="3"/>
  <c r="Y2105" i="3"/>
  <c r="Y2103" i="3"/>
  <c r="Y2101" i="3"/>
  <c r="Y2093" i="3"/>
  <c r="Y2091" i="3"/>
  <c r="Y2088" i="3"/>
  <c r="Y2086" i="3"/>
  <c r="Y2084" i="3"/>
  <c r="Y2083" i="3"/>
  <c r="Y2082" i="3"/>
  <c r="Y2081" i="3"/>
  <c r="Y2080" i="3"/>
  <c r="Y2079" i="3"/>
  <c r="Y2078" i="3"/>
  <c r="Y2076" i="3"/>
  <c r="Y2074" i="3"/>
  <c r="Y2073" i="3"/>
  <c r="Y2071" i="3"/>
  <c r="Y2069" i="3"/>
  <c r="Y2061" i="3"/>
  <c r="Y2059" i="3"/>
  <c r="Y2058" i="3"/>
  <c r="Y2056" i="3"/>
  <c r="Y2055" i="3"/>
  <c r="Y2053" i="3"/>
  <c r="Y2051" i="3"/>
  <c r="Y2049" i="3"/>
  <c r="Y2047" i="3"/>
  <c r="Y2044" i="3"/>
  <c r="Y2043" i="3"/>
  <c r="Y2040" i="3"/>
  <c r="Y2038" i="3"/>
  <c r="Y2036" i="3"/>
  <c r="Y2035" i="3"/>
  <c r="Y2032" i="3"/>
  <c r="Y2031" i="3"/>
  <c r="Y2029" i="3"/>
  <c r="Y2027" i="3"/>
  <c r="Y2025" i="3"/>
  <c r="Y2022" i="3"/>
  <c r="Y2021" i="3"/>
  <c r="Y2019" i="3"/>
  <c r="Y2017" i="3"/>
  <c r="Y2015" i="3"/>
  <c r="Y2012" i="3"/>
  <c r="Y2011" i="3"/>
  <c r="Y2008" i="3"/>
  <c r="Y2006" i="3"/>
  <c r="Y2004" i="3"/>
  <c r="Y2003" i="3"/>
  <c r="Y2000" i="3"/>
  <c r="Y1999" i="3"/>
  <c r="Y1997" i="3"/>
  <c r="Y1995" i="3"/>
  <c r="Y1993" i="3"/>
  <c r="Y1990" i="3"/>
  <c r="Y1989" i="3"/>
  <c r="Y1987" i="3"/>
  <c r="Y1985" i="3"/>
  <c r="Y1983" i="3"/>
  <c r="Y1980" i="3"/>
  <c r="Y1979" i="3"/>
  <c r="Y1976" i="3"/>
  <c r="Y1974" i="3"/>
  <c r="Y1972" i="3"/>
  <c r="Y1971" i="3"/>
  <c r="Y1968" i="3"/>
  <c r="Y1967" i="3"/>
  <c r="Y1965" i="3"/>
  <c r="Y1963" i="3"/>
  <c r="Y1961" i="3"/>
  <c r="Y1958" i="3"/>
  <c r="Y1957" i="3"/>
  <c r="Y1955" i="3"/>
  <c r="Y1953" i="3"/>
  <c r="Y1951" i="3"/>
  <c r="Y1948" i="3"/>
  <c r="Y1947" i="3"/>
  <c r="Y1944" i="3"/>
  <c r="Y1942" i="3"/>
  <c r="Y1940" i="3"/>
  <c r="Y1939" i="3"/>
  <c r="Y1936" i="3"/>
  <c r="Y1935" i="3"/>
  <c r="Y1933" i="3"/>
  <c r="Y1931" i="3"/>
  <c r="Y1929" i="3"/>
  <c r="Y1926" i="3"/>
  <c r="Y1925" i="3"/>
  <c r="Y1923" i="3"/>
  <c r="Y1921" i="3"/>
  <c r="Y1920" i="3"/>
  <c r="Y1918" i="3"/>
  <c r="Y1915" i="3"/>
  <c r="Y1914" i="3"/>
  <c r="Y1911" i="3"/>
  <c r="Y1909" i="3"/>
  <c r="Y1908" i="3"/>
  <c r="Y1905" i="3"/>
  <c r="Y1904" i="3"/>
  <c r="Y1902" i="3"/>
  <c r="Y1899" i="3"/>
  <c r="Y1898" i="3"/>
  <c r="Y1895" i="3"/>
  <c r="Y1891" i="3"/>
  <c r="Y1887" i="3"/>
  <c r="Y1886" i="3"/>
  <c r="Y1883" i="3"/>
  <c r="Y1881" i="3"/>
  <c r="Y1871" i="3"/>
  <c r="Y1869" i="3"/>
  <c r="Y1868" i="3"/>
  <c r="Y1867" i="3"/>
  <c r="Y1865" i="3"/>
  <c r="Y1863" i="3"/>
  <c r="Y1862" i="3"/>
  <c r="Y1861" i="3"/>
  <c r="Y1860" i="3"/>
  <c r="Y1859" i="3"/>
  <c r="Y1855" i="3"/>
  <c r="Y1854" i="3"/>
  <c r="Y1851" i="3"/>
  <c r="Y1849" i="3"/>
  <c r="Y1839" i="3"/>
  <c r="Y1837" i="3"/>
  <c r="Y1836" i="3"/>
  <c r="Y1835" i="3"/>
  <c r="Y1833" i="3"/>
  <c r="Y1831" i="3"/>
  <c r="Y1830" i="3"/>
  <c r="Y1829" i="3"/>
  <c r="Y1828" i="3"/>
  <c r="Y1827" i="3"/>
  <c r="Y1823" i="3"/>
  <c r="Y1822" i="3"/>
  <c r="Y1819" i="3"/>
  <c r="Y1817" i="3"/>
  <c r="Y1807" i="3"/>
  <c r="Y1805" i="3"/>
  <c r="Y1804" i="3"/>
  <c r="Y1803" i="3"/>
  <c r="Y1801" i="3"/>
  <c r="Y1799" i="3"/>
  <c r="Y1798" i="3"/>
  <c r="Y1797" i="3"/>
  <c r="Y1796" i="3"/>
  <c r="Y1795" i="3"/>
  <c r="Y1791" i="3"/>
  <c r="Y1790" i="3"/>
  <c r="Y1787" i="3"/>
  <c r="Y1785" i="3"/>
  <c r="Y1775" i="3"/>
  <c r="Y1773" i="3"/>
  <c r="Y1772" i="3"/>
  <c r="Y1771" i="3"/>
  <c r="Y1769" i="3"/>
  <c r="Y1767" i="3"/>
  <c r="Y1766" i="3"/>
  <c r="Y1765" i="3"/>
  <c r="Y1764" i="3"/>
  <c r="Y1763" i="3"/>
  <c r="Y1759" i="3"/>
  <c r="Y1758" i="3"/>
  <c r="Y1755" i="3"/>
  <c r="Y1753" i="3"/>
  <c r="Y1743" i="3"/>
  <c r="Y1741" i="3"/>
  <c r="Y1740" i="3"/>
  <c r="Y1739" i="3"/>
  <c r="Y1737" i="3"/>
  <c r="Y1734" i="3"/>
  <c r="Y1728" i="3"/>
  <c r="Y1726" i="3"/>
  <c r="Y1725" i="3"/>
  <c r="Y1724" i="3"/>
  <c r="Y1723" i="3"/>
  <c r="Y1721" i="3"/>
  <c r="Y1718" i="3"/>
  <c r="Y1712" i="3"/>
  <c r="Y1710" i="3"/>
  <c r="Y1709" i="3"/>
  <c r="Y1708" i="3"/>
  <c r="Y1707" i="3"/>
  <c r="Y1705" i="3"/>
  <c r="Y1702" i="3"/>
  <c r="Y1696" i="3"/>
  <c r="Y1694" i="3"/>
  <c r="Y1693" i="3"/>
  <c r="Y1692" i="3"/>
  <c r="Y1691" i="3"/>
  <c r="Y1689" i="3"/>
  <c r="Y1686" i="3"/>
  <c r="Y1680" i="3"/>
  <c r="Y1678" i="3"/>
  <c r="Y1677" i="3"/>
  <c r="Y1676" i="3"/>
  <c r="Y1675" i="3"/>
  <c r="Y1673" i="3"/>
  <c r="Y1670" i="3"/>
  <c r="Y1664" i="3"/>
  <c r="Y1662" i="3"/>
  <c r="Y1661" i="3"/>
  <c r="Y1660" i="3"/>
  <c r="Y1659" i="3"/>
  <c r="Y1657" i="3"/>
  <c r="Y1654" i="3"/>
  <c r="Y1648" i="3"/>
  <c r="Y1642" i="3"/>
  <c r="Y1640" i="3"/>
  <c r="Y1639" i="3"/>
  <c r="Y1637" i="3"/>
  <c r="Y1636" i="3"/>
  <c r="Y1632" i="3"/>
  <c r="Y1625" i="3"/>
  <c r="Y1623" i="3"/>
  <c r="Y1621" i="3"/>
  <c r="Y1620" i="3"/>
  <c r="Y1616" i="3"/>
  <c r="Y1609" i="3"/>
  <c r="Y1607" i="3"/>
  <c r="Y1606" i="3"/>
  <c r="Y1605" i="3"/>
  <c r="Y1604" i="3"/>
  <c r="Y1603" i="3"/>
  <c r="Y1602" i="3"/>
  <c r="Y1601" i="3"/>
  <c r="Y1599" i="3"/>
  <c r="Y1597" i="3"/>
  <c r="Y1596" i="3"/>
  <c r="Y1594" i="3"/>
  <c r="Y1592" i="3"/>
  <c r="Y1590" i="3"/>
  <c r="Y1720" i="3"/>
  <c r="Y1717" i="3"/>
  <c r="Y1715" i="3"/>
  <c r="Y1713" i="3"/>
  <c r="Y1706" i="3"/>
  <c r="Y1703" i="3"/>
  <c r="Y1700" i="3"/>
  <c r="Y1698" i="3"/>
  <c r="Y1695" i="3"/>
  <c r="Y1688" i="3"/>
  <c r="Y1685" i="3"/>
  <c r="Y1683" i="3"/>
  <c r="Y1681" i="3"/>
  <c r="Y1674" i="3"/>
  <c r="Y1671" i="3"/>
  <c r="Y1668" i="3"/>
  <c r="Y1666" i="3"/>
  <c r="Y1663" i="3"/>
  <c r="Y1656" i="3"/>
  <c r="Y1653" i="3"/>
  <c r="Y1651" i="3"/>
  <c r="Y1649" i="3"/>
  <c r="Y1646" i="3"/>
  <c r="Y1644" i="3"/>
  <c r="Y1641" i="3"/>
  <c r="Y1638" i="3"/>
  <c r="Y1634" i="3"/>
  <c r="Y1631" i="3"/>
  <c r="Y1629" i="3"/>
  <c r="Y1627" i="3"/>
  <c r="Y1624" i="3"/>
  <c r="Y1619" i="3"/>
  <c r="Y1617" i="3"/>
  <c r="Y1614" i="3"/>
  <c r="Y1612" i="3"/>
  <c r="Y1610" i="3"/>
  <c r="Y1600" i="3"/>
  <c r="Y1595" i="3"/>
  <c r="Y1591" i="3"/>
  <c r="Y1587" i="3"/>
  <c r="Y1586" i="3"/>
  <c r="Y1585" i="3"/>
  <c r="Y1583" i="3"/>
  <c r="Y1579" i="3"/>
  <c r="Y1578" i="3"/>
  <c r="Y1576" i="3"/>
  <c r="Y1574" i="3"/>
  <c r="Y1572" i="3"/>
  <c r="Y1571" i="3"/>
  <c r="Y1570" i="3"/>
  <c r="Y1569" i="3"/>
  <c r="Y1568" i="3"/>
  <c r="Y1566" i="3"/>
  <c r="Y1562" i="3"/>
  <c r="Y1560" i="3"/>
  <c r="Y1552" i="3"/>
  <c r="Y1550" i="3"/>
  <c r="Y1546" i="3"/>
  <c r="Y1544" i="3"/>
  <c r="Y1538" i="3"/>
  <c r="Y1537" i="3"/>
  <c r="Y1535" i="3"/>
  <c r="Y1531" i="3"/>
  <c r="Y1530" i="3"/>
  <c r="Y1528" i="3"/>
  <c r="Y1526" i="3"/>
  <c r="Y1524" i="3"/>
  <c r="Y1523" i="3"/>
  <c r="Y1519" i="3"/>
  <c r="Y1515" i="3"/>
  <c r="Y1514" i="3"/>
  <c r="Y1512" i="3"/>
  <c r="Y1510" i="3"/>
  <c r="Y1509" i="3"/>
  <c r="Y1508" i="3"/>
  <c r="Y1505" i="3"/>
  <c r="Y1502" i="3"/>
  <c r="Y1500" i="3"/>
  <c r="Y1495" i="3"/>
  <c r="Y1491" i="3"/>
  <c r="Y1490" i="3"/>
  <c r="Y1488" i="3"/>
  <c r="Y1487" i="3"/>
  <c r="Y1485" i="3"/>
  <c r="Y1483" i="3"/>
  <c r="Y1482" i="3"/>
  <c r="Y1481" i="3"/>
  <c r="Y1480" i="3"/>
  <c r="Y1478" i="3"/>
  <c r="Y1477" i="3"/>
  <c r="Y1476" i="3"/>
  <c r="Y1473" i="3"/>
  <c r="Y1470" i="3"/>
  <c r="Y1468" i="3"/>
  <c r="Y1463" i="3"/>
  <c r="Y1459" i="3"/>
  <c r="Y1458" i="3"/>
  <c r="Y1456" i="3"/>
  <c r="Y1455" i="3"/>
  <c r="Y1453" i="3"/>
  <c r="Y1451" i="3"/>
  <c r="Y1450" i="3"/>
  <c r="Y1449" i="3"/>
  <c r="Y1448" i="3"/>
  <c r="Y1446" i="3"/>
  <c r="Y1445" i="3"/>
  <c r="Y1444" i="3"/>
  <c r="Y1441" i="3"/>
  <c r="Y1438" i="3"/>
  <c r="Y1436" i="3"/>
  <c r="Y1431" i="3"/>
  <c r="Y1427" i="3"/>
  <c r="Y1426" i="3"/>
  <c r="Y1424" i="3"/>
  <c r="Y1423" i="3"/>
  <c r="Y1421" i="3"/>
  <c r="Y1419" i="3"/>
  <c r="Y1418" i="3"/>
  <c r="Y1417" i="3"/>
  <c r="Y1416" i="3"/>
  <c r="Y1414" i="3"/>
  <c r="Y1413" i="3"/>
  <c r="Y1412" i="3"/>
  <c r="Y1409" i="3"/>
  <c r="Y1406" i="3"/>
  <c r="Y1404" i="3"/>
  <c r="Y1399" i="3"/>
  <c r="Y1395" i="3"/>
  <c r="Y1394" i="3"/>
  <c r="Y1392" i="3"/>
  <c r="Y1391" i="3"/>
  <c r="Y1389" i="3"/>
  <c r="Y1387" i="3"/>
  <c r="Y1386" i="3"/>
  <c r="Y1385" i="3"/>
  <c r="Y1384" i="3"/>
  <c r="Y1382" i="3"/>
  <c r="Y1381" i="3"/>
  <c r="Y1380" i="3"/>
  <c r="Y1377" i="3"/>
  <c r="Y1374" i="3"/>
  <c r="Y1372" i="3"/>
  <c r="Y1367" i="3"/>
  <c r="Y1363" i="3"/>
  <c r="Y1362" i="3"/>
  <c r="Y1360" i="3"/>
  <c r="Y1359" i="3"/>
  <c r="Y1357" i="3"/>
  <c r="Y1355" i="3"/>
  <c r="Y1354" i="3"/>
  <c r="Y1353" i="3"/>
  <c r="Y1352" i="3"/>
  <c r="Y1350" i="3"/>
  <c r="Y1349" i="3"/>
  <c r="Y1348" i="3"/>
  <c r="Y1345" i="3"/>
  <c r="Y1342" i="3"/>
  <c r="Y1340" i="3"/>
  <c r="Y1335" i="3"/>
  <c r="Y1331" i="3"/>
  <c r="Y1330" i="3"/>
  <c r="Y1328" i="3"/>
  <c r="Y1327" i="3"/>
  <c r="Y1325" i="3"/>
  <c r="Y1323" i="3"/>
  <c r="Y1322" i="3"/>
  <c r="Y1321" i="3"/>
  <c r="Y1320" i="3"/>
  <c r="Y1318" i="3"/>
  <c r="Y1317" i="3"/>
  <c r="Y1316" i="3"/>
  <c r="Y1313" i="3"/>
  <c r="Y1310" i="3"/>
  <c r="Y1308" i="3"/>
  <c r="Y1303" i="3"/>
  <c r="Y1299" i="3"/>
  <c r="Y1298" i="3"/>
  <c r="Y1296" i="3"/>
  <c r="Y1295" i="3"/>
  <c r="Y1293" i="3"/>
  <c r="Y1291" i="3"/>
  <c r="Y1290" i="3"/>
  <c r="Y1289" i="3"/>
  <c r="Y1288" i="3"/>
  <c r="Y1286" i="3"/>
  <c r="Y1285" i="3"/>
  <c r="Y1284" i="3"/>
  <c r="Y1281" i="3"/>
  <c r="Y1278" i="3"/>
  <c r="Y1276" i="3"/>
  <c r="Y1271" i="3"/>
  <c r="Y1267" i="3"/>
  <c r="Y1266" i="3"/>
  <c r="Y1264" i="3"/>
  <c r="Y1263" i="3"/>
  <c r="Y1261" i="3"/>
  <c r="Y1259" i="3"/>
  <c r="Y1258" i="3"/>
  <c r="Y1257" i="3"/>
  <c r="Y1256" i="3"/>
  <c r="Y1254" i="3"/>
  <c r="Y1253" i="3"/>
  <c r="Y1252" i="3"/>
  <c r="Y1249" i="3"/>
  <c r="Y1246" i="3"/>
  <c r="Y1244" i="3"/>
  <c r="Y1239" i="3"/>
  <c r="Y1235" i="3"/>
  <c r="Y1234" i="3"/>
  <c r="Y1232" i="3"/>
  <c r="Y1231" i="3"/>
  <c r="Y1229" i="3"/>
  <c r="Y1227" i="3"/>
  <c r="Y1226" i="3"/>
  <c r="Y1225" i="3"/>
  <c r="Y1224" i="3"/>
  <c r="Y1222" i="3"/>
  <c r="Y1221" i="3"/>
  <c r="Y1220" i="3"/>
  <c r="Y1217" i="3"/>
  <c r="Y1214" i="3"/>
  <c r="Y1212" i="3"/>
  <c r="Y1207" i="3"/>
  <c r="Y1203" i="3"/>
  <c r="Y1202" i="3"/>
  <c r="Y1200" i="3"/>
  <c r="Y1199" i="3"/>
  <c r="Y1197" i="3"/>
  <c r="Y1195" i="3"/>
  <c r="Y1194" i="3"/>
  <c r="Y1193" i="3"/>
  <c r="Y1192" i="3"/>
  <c r="Y1190" i="3"/>
  <c r="Y1189" i="3"/>
  <c r="Y1188" i="3"/>
  <c r="Y1185" i="3"/>
  <c r="Y1182" i="3"/>
  <c r="Y1180" i="3"/>
  <c r="Y1175" i="3"/>
  <c r="Y1171" i="3"/>
  <c r="Y1170" i="3"/>
  <c r="Y1168" i="3"/>
  <c r="Y1167" i="3"/>
  <c r="Y1165" i="3"/>
  <c r="Y1163" i="3"/>
  <c r="Y1162" i="3"/>
  <c r="Y1161" i="3"/>
  <c r="Y1160" i="3"/>
  <c r="Y1158" i="3"/>
  <c r="Y1157" i="3"/>
  <c r="Y1156" i="3"/>
  <c r="Y1153" i="3"/>
  <c r="Y1150" i="3"/>
  <c r="Y1148" i="3"/>
  <c r="Y1143" i="3"/>
  <c r="Y1139" i="3"/>
  <c r="Y1138" i="3"/>
  <c r="Y1136" i="3"/>
  <c r="Y1135" i="3"/>
  <c r="Y1133" i="3"/>
  <c r="Y1131" i="3"/>
  <c r="Y1130" i="3"/>
  <c r="Y1129" i="3"/>
  <c r="Y1128" i="3"/>
  <c r="Y1126" i="3"/>
  <c r="Y1125" i="3"/>
  <c r="Y1124" i="3"/>
  <c r="Y1121" i="3"/>
  <c r="Y1118" i="3"/>
  <c r="Y1116" i="3"/>
  <c r="Y1111" i="3"/>
  <c r="Y1107" i="3"/>
  <c r="Y1106" i="3"/>
  <c r="Y1104" i="3"/>
  <c r="Y1103" i="3"/>
  <c r="Y1101" i="3"/>
  <c r="Y1099" i="3"/>
  <c r="Y1098" i="3"/>
  <c r="Y1097" i="3"/>
  <c r="Y1096" i="3"/>
  <c r="Y1094" i="3"/>
  <c r="Y1093" i="3"/>
  <c r="Y1092" i="3"/>
  <c r="Y1089" i="3"/>
  <c r="Y1086" i="3"/>
  <c r="Y1084" i="3"/>
  <c r="Y1079" i="3"/>
  <c r="Y1075" i="3"/>
  <c r="Y1074" i="3"/>
  <c r="Y1072" i="3"/>
  <c r="Y1071" i="3"/>
  <c r="Y1069" i="3"/>
  <c r="Y1067" i="3"/>
  <c r="Y1066" i="3"/>
  <c r="Y1065" i="3"/>
  <c r="Y1064" i="3"/>
  <c r="Y1062" i="3"/>
  <c r="Y1061" i="3"/>
  <c r="Y1060" i="3"/>
  <c r="Y1057" i="3"/>
  <c r="Y1054" i="3"/>
  <c r="Y1052" i="3"/>
  <c r="Y1047" i="3"/>
  <c r="Y1043" i="3"/>
  <c r="Y1042" i="3"/>
  <c r="Y1040" i="3"/>
  <c r="Y1039" i="3"/>
  <c r="Y1037" i="3"/>
  <c r="Y1035" i="3"/>
  <c r="Y1034" i="3"/>
  <c r="Y1033" i="3"/>
  <c r="Y1031" i="3"/>
  <c r="Y1027" i="3"/>
  <c r="Y1026" i="3"/>
  <c r="Y1024" i="3"/>
  <c r="Y1022" i="3"/>
  <c r="Y1020" i="3"/>
  <c r="Y1019" i="3"/>
  <c r="Y1018" i="3"/>
  <c r="Y1017" i="3"/>
  <c r="Y1016" i="3"/>
  <c r="Y1011" i="3"/>
  <c r="Y1009" i="3"/>
  <c r="Y1007" i="3"/>
  <c r="Y1005" i="3"/>
  <c r="Y1000" i="3"/>
  <c r="Y995" i="3"/>
  <c r="Y993" i="3"/>
  <c r="Y990" i="3"/>
  <c r="Y988" i="3"/>
  <c r="Y986" i="3"/>
  <c r="Y1719" i="3"/>
  <c r="Y1716" i="3"/>
  <c r="Y1714" i="3"/>
  <c r="Y1711" i="3"/>
  <c r="Y1704" i="3"/>
  <c r="Y1701" i="3"/>
  <c r="Y1699" i="3"/>
  <c r="Y1697" i="3"/>
  <c r="Y1690" i="3"/>
  <c r="Y1687" i="3"/>
  <c r="Y1684" i="3"/>
  <c r="Y1682" i="3"/>
  <c r="Y1679" i="3"/>
  <c r="Y1672" i="3"/>
  <c r="Y1669" i="3"/>
  <c r="Y1667" i="3"/>
  <c r="Y1665" i="3"/>
  <c r="Y1658" i="3"/>
  <c r="Y1655" i="3"/>
  <c r="Y1652" i="3"/>
  <c r="Y1650" i="3"/>
  <c r="Y1647" i="3"/>
  <c r="Y1645" i="3"/>
  <c r="Y1643" i="3"/>
  <c r="Y1635" i="3"/>
  <c r="Y1633" i="3"/>
  <c r="Y1630" i="3"/>
  <c r="Y1628" i="3"/>
  <c r="Y1626" i="3"/>
  <c r="Y1622" i="3"/>
  <c r="Y1618" i="3"/>
  <c r="Y1615" i="3"/>
  <c r="Y1613" i="3"/>
  <c r="Y1611" i="3"/>
  <c r="Y1608" i="3"/>
  <c r="Y1598" i="3"/>
  <c r="Y1593" i="3"/>
  <c r="Y1589" i="3"/>
  <c r="Y1588" i="3"/>
  <c r="Y1584" i="3"/>
  <c r="Y1582" i="3"/>
  <c r="Y1581" i="3"/>
  <c r="Y1580" i="3"/>
  <c r="Y1577" i="3"/>
  <c r="Y1575" i="3"/>
  <c r="Y1573" i="3"/>
  <c r="Y1567" i="3"/>
  <c r="Y1565" i="3"/>
  <c r="Y1564" i="3"/>
  <c r="Y1563" i="3"/>
  <c r="Y1561" i="3"/>
  <c r="Y1559" i="3"/>
  <c r="Y1558" i="3"/>
  <c r="Y1557" i="3"/>
  <c r="Y1556" i="3"/>
  <c r="Y1555" i="3"/>
  <c r="Y1554" i="3"/>
  <c r="Y1553" i="3"/>
  <c r="Y1551" i="3"/>
  <c r="Y1549" i="3"/>
  <c r="Y1548" i="3"/>
  <c r="Y1547" i="3"/>
  <c r="Y1545" i="3"/>
  <c r="Y1543" i="3"/>
  <c r="Y1542" i="3"/>
  <c r="Y1541" i="3"/>
  <c r="Y1540" i="3"/>
  <c r="Y1539" i="3"/>
  <c r="Y1536" i="3"/>
  <c r="Y1534" i="3"/>
  <c r="Y1533" i="3"/>
  <c r="Y1532" i="3"/>
  <c r="Y1529" i="3"/>
  <c r="Y1527" i="3"/>
  <c r="Y1525" i="3"/>
  <c r="Y1522" i="3"/>
  <c r="Y1521" i="3"/>
  <c r="Y1520" i="3"/>
  <c r="Y1518" i="3"/>
  <c r="Y1517" i="3"/>
  <c r="Y1516" i="3"/>
  <c r="Y1513" i="3"/>
  <c r="Y1511" i="3"/>
  <c r="Y1507" i="3"/>
  <c r="Y1506" i="3"/>
  <c r="Y1504" i="3"/>
  <c r="Y1503" i="3"/>
  <c r="Y1501" i="3"/>
  <c r="Y1499" i="3"/>
  <c r="Y1498" i="3"/>
  <c r="Y1497" i="3"/>
  <c r="Y1496" i="3"/>
  <c r="Y1494" i="3"/>
  <c r="Y1493" i="3"/>
  <c r="Y1492" i="3"/>
  <c r="Y1489" i="3"/>
  <c r="Y1486" i="3"/>
  <c r="Y1484" i="3"/>
  <c r="Y1479" i="3"/>
  <c r="Y1475" i="3"/>
  <c r="Y1474" i="3"/>
  <c r="Y1472" i="3"/>
  <c r="Y1471" i="3"/>
  <c r="Y1469" i="3"/>
  <c r="Y1467" i="3"/>
  <c r="Y1466" i="3"/>
  <c r="Y1465" i="3"/>
  <c r="Y1464" i="3"/>
  <c r="Y1462" i="3"/>
  <c r="Y1461" i="3"/>
  <c r="Y1460" i="3"/>
  <c r="Y1457" i="3"/>
  <c r="Y1454" i="3"/>
  <c r="Y1452" i="3"/>
  <c r="Y1447" i="3"/>
  <c r="Y1443" i="3"/>
  <c r="Y1442" i="3"/>
  <c r="Y1440" i="3"/>
  <c r="Y1439" i="3"/>
  <c r="Y1437" i="3"/>
  <c r="Y1435" i="3"/>
  <c r="Y1434" i="3"/>
  <c r="Y1433" i="3"/>
  <c r="Y1432" i="3"/>
  <c r="Y1430" i="3"/>
  <c r="Y1429" i="3"/>
  <c r="Y1428" i="3"/>
  <c r="Y1425" i="3"/>
  <c r="Y1422" i="3"/>
  <c r="Y1420" i="3"/>
  <c r="Y1415" i="3"/>
  <c r="Y1411" i="3"/>
  <c r="Y1410" i="3"/>
  <c r="Y1408" i="3"/>
  <c r="Y1407" i="3"/>
  <c r="Y1405" i="3"/>
  <c r="Y1403" i="3"/>
  <c r="Y1402" i="3"/>
  <c r="Y1401" i="3"/>
  <c r="Y1400" i="3"/>
  <c r="Y1398" i="3"/>
  <c r="Y1397" i="3"/>
  <c r="Y1396" i="3"/>
  <c r="Y1393" i="3"/>
  <c r="Y1390" i="3"/>
  <c r="Y1388" i="3"/>
  <c r="Y1383" i="3"/>
  <c r="Y1379" i="3"/>
  <c r="Y1378" i="3"/>
  <c r="Y1376" i="3"/>
  <c r="Y1375" i="3"/>
  <c r="Y1373" i="3"/>
  <c r="Y1371" i="3"/>
  <c r="Y1370" i="3"/>
  <c r="Y1369" i="3"/>
  <c r="Y1368" i="3"/>
  <c r="Y1366" i="3"/>
  <c r="Y1365" i="3"/>
  <c r="Y1364" i="3"/>
  <c r="Y1361" i="3"/>
  <c r="Y1358" i="3"/>
  <c r="Y1356" i="3"/>
  <c r="Y1351" i="3"/>
  <c r="Y1347" i="3"/>
  <c r="Y1346" i="3"/>
  <c r="Y1344" i="3"/>
  <c r="Y1343" i="3"/>
  <c r="Y1341" i="3"/>
  <c r="Y1339" i="3"/>
  <c r="Y1338" i="3"/>
  <c r="Y1337" i="3"/>
  <c r="Y1336" i="3"/>
  <c r="Y1334" i="3"/>
  <c r="Y1333" i="3"/>
  <c r="Y1332" i="3"/>
  <c r="Y1329" i="3"/>
  <c r="Y1326" i="3"/>
  <c r="Y1324" i="3"/>
  <c r="Y1319" i="3"/>
  <c r="Y1315" i="3"/>
  <c r="Y1314" i="3"/>
  <c r="Y1312" i="3"/>
  <c r="Y1311" i="3"/>
  <c r="Y1309" i="3"/>
  <c r="Y1307" i="3"/>
  <c r="Y1306" i="3"/>
  <c r="Y1305" i="3"/>
  <c r="Y1304" i="3"/>
  <c r="Y1302" i="3"/>
  <c r="Y1301" i="3"/>
  <c r="Y1300" i="3"/>
  <c r="Y1297" i="3"/>
  <c r="Y1294" i="3"/>
  <c r="Y1292" i="3"/>
  <c r="Y1287" i="3"/>
  <c r="Y1283" i="3"/>
  <c r="Y1282" i="3"/>
  <c r="Y1280" i="3"/>
  <c r="Y1279" i="3"/>
  <c r="Y1277" i="3"/>
  <c r="Y1275" i="3"/>
  <c r="Y1274" i="3"/>
  <c r="Y1273" i="3"/>
  <c r="Y1272" i="3"/>
  <c r="Y1270" i="3"/>
  <c r="Y1269" i="3"/>
  <c r="Y1268" i="3"/>
  <c r="Y1265" i="3"/>
  <c r="Y1262" i="3"/>
  <c r="Y1260" i="3"/>
  <c r="Y1255" i="3"/>
  <c r="Y1251" i="3"/>
  <c r="Y1250" i="3"/>
  <c r="Y1248" i="3"/>
  <c r="Y1247" i="3"/>
  <c r="Y1245" i="3"/>
  <c r="Y1243" i="3"/>
  <c r="Y1242" i="3"/>
  <c r="Y1241" i="3"/>
  <c r="Y1240" i="3"/>
  <c r="Y1238" i="3"/>
  <c r="Y1237" i="3"/>
  <c r="Y1236" i="3"/>
  <c r="Y1233" i="3"/>
  <c r="Y1230" i="3"/>
  <c r="Y1228" i="3"/>
  <c r="Y1223" i="3"/>
  <c r="Y1219" i="3"/>
  <c r="Y1218" i="3"/>
  <c r="Y1216" i="3"/>
  <c r="Y1215" i="3"/>
  <c r="Y1213" i="3"/>
  <c r="Y1211" i="3"/>
  <c r="Y1210" i="3"/>
  <c r="Y1209" i="3"/>
  <c r="Y1208" i="3"/>
  <c r="Y1206" i="3"/>
  <c r="Y1205" i="3"/>
  <c r="Y1204" i="3"/>
  <c r="Y1201" i="3"/>
  <c r="Y1198" i="3"/>
  <c r="Y1196" i="3"/>
  <c r="Y1191" i="3"/>
  <c r="Y1187" i="3"/>
  <c r="Y1186" i="3"/>
  <c r="Y1184" i="3"/>
  <c r="Y1183" i="3"/>
  <c r="Y1181" i="3"/>
  <c r="Y1179" i="3"/>
  <c r="Y1178" i="3"/>
  <c r="Y1177" i="3"/>
  <c r="Y1176" i="3"/>
  <c r="Y1174" i="3"/>
  <c r="Y1173" i="3"/>
  <c r="Y1172" i="3"/>
  <c r="Y1169" i="3"/>
  <c r="Y1166" i="3"/>
  <c r="Y1164" i="3"/>
  <c r="Y1159" i="3"/>
  <c r="Y1155" i="3"/>
  <c r="Y1154" i="3"/>
  <c r="Y1152" i="3"/>
  <c r="Y1151" i="3"/>
  <c r="Y1149" i="3"/>
  <c r="Y1147" i="3"/>
  <c r="Y1146" i="3"/>
  <c r="Y1145" i="3"/>
  <c r="Y1144" i="3"/>
  <c r="Y1142" i="3"/>
  <c r="Y1141" i="3"/>
  <c r="Y1140" i="3"/>
  <c r="Y1137" i="3"/>
  <c r="Y1134" i="3"/>
  <c r="Y1132" i="3"/>
  <c r="Y1127" i="3"/>
  <c r="Y1123" i="3"/>
  <c r="Y1122" i="3"/>
  <c r="Y1120" i="3"/>
  <c r="Y1119" i="3"/>
  <c r="Y1117" i="3"/>
  <c r="Y1115" i="3"/>
  <c r="Y1114" i="3"/>
  <c r="Y1113" i="3"/>
  <c r="Y1112" i="3"/>
  <c r="Y1110" i="3"/>
  <c r="Y1109" i="3"/>
  <c r="Y1108" i="3"/>
  <c r="Y1105" i="3"/>
  <c r="Y1102" i="3"/>
  <c r="Y1100" i="3"/>
  <c r="Y1095" i="3"/>
  <c r="Y1091" i="3"/>
  <c r="Y1090" i="3"/>
  <c r="Y1088" i="3"/>
  <c r="Y1087" i="3"/>
  <c r="Y1085" i="3"/>
  <c r="Y1083" i="3"/>
  <c r="Y1082" i="3"/>
  <c r="Y1081" i="3"/>
  <c r="Y1080" i="3"/>
  <c r="Y1078" i="3"/>
  <c r="Y1077" i="3"/>
  <c r="Y1076" i="3"/>
  <c r="Y1073" i="3"/>
  <c r="Y1070" i="3"/>
  <c r="Y1068" i="3"/>
  <c r="Y1063" i="3"/>
  <c r="Y1059" i="3"/>
  <c r="Y1058" i="3"/>
  <c r="Y1056" i="3"/>
  <c r="Y1055" i="3"/>
  <c r="Y1053" i="3"/>
  <c r="Y1051" i="3"/>
  <c r="Y1050" i="3"/>
  <c r="Y1049" i="3"/>
  <c r="Y1048" i="3"/>
  <c r="Y1046" i="3"/>
  <c r="Y1045" i="3"/>
  <c r="Y1044" i="3"/>
  <c r="Y1041" i="3"/>
  <c r="Y1038" i="3"/>
  <c r="Y1036" i="3"/>
  <c r="Y1032" i="3"/>
  <c r="Y1030" i="3"/>
  <c r="Y1029" i="3"/>
  <c r="Y1028" i="3"/>
  <c r="Y1025" i="3"/>
  <c r="Y1023" i="3"/>
  <c r="Y1021" i="3"/>
  <c r="Y1015" i="3"/>
  <c r="Y1014" i="3"/>
  <c r="Y1013" i="3"/>
  <c r="Y1012" i="3"/>
  <c r="Y1010" i="3"/>
  <c r="Y1008" i="3"/>
  <c r="Y1006" i="3"/>
  <c r="Y1004" i="3"/>
  <c r="Y1003" i="3"/>
  <c r="Y1002" i="3"/>
  <c r="Y1001" i="3"/>
  <c r="Y999" i="3"/>
  <c r="Y998" i="3"/>
  <c r="Y997" i="3"/>
  <c r="Y996" i="3"/>
  <c r="Y994" i="3"/>
  <c r="Y991" i="3"/>
  <c r="Y987" i="3"/>
  <c r="Y981" i="3"/>
  <c r="Y979" i="3"/>
  <c r="Y977" i="3"/>
  <c r="Y976" i="3"/>
  <c r="Y972" i="3"/>
  <c r="Y970" i="3"/>
  <c r="Y969" i="3"/>
  <c r="Y968" i="3"/>
  <c r="Y967" i="3"/>
  <c r="Y966" i="3"/>
  <c r="Y964" i="3"/>
  <c r="Y962" i="3"/>
  <c r="Y959" i="3"/>
  <c r="Y958" i="3"/>
  <c r="Y957" i="3"/>
  <c r="Y955" i="3"/>
  <c r="Y949" i="3"/>
  <c r="Y947" i="3"/>
  <c r="Y945" i="3"/>
  <c r="Y944" i="3"/>
  <c r="Y940" i="3"/>
  <c r="Y938" i="3"/>
  <c r="Y937" i="3"/>
  <c r="Y936" i="3"/>
  <c r="Y935" i="3"/>
  <c r="Y934" i="3"/>
  <c r="Y932" i="3"/>
  <c r="Y930" i="3"/>
  <c r="Y927" i="3"/>
  <c r="Y926" i="3"/>
  <c r="Y925" i="3"/>
  <c r="Y923" i="3"/>
  <c r="Y922" i="3"/>
  <c r="Y921" i="3"/>
  <c r="Y920" i="3"/>
  <c r="Y919" i="3"/>
  <c r="Y918" i="3"/>
  <c r="Y916" i="3"/>
  <c r="Y914" i="3"/>
  <c r="Y911" i="3"/>
  <c r="Y910" i="3"/>
  <c r="Y909" i="3"/>
  <c r="Y907" i="3"/>
  <c r="Y906" i="3"/>
  <c r="Y905" i="3"/>
  <c r="Y904" i="3"/>
  <c r="Y903" i="3"/>
  <c r="Y902" i="3"/>
  <c r="Y900" i="3"/>
  <c r="Y898" i="3"/>
  <c r="Y895" i="3"/>
  <c r="Y894" i="3"/>
  <c r="Y893" i="3"/>
  <c r="Y891" i="3"/>
  <c r="Y890" i="3"/>
  <c r="Y889" i="3"/>
  <c r="Y888" i="3"/>
  <c r="Y887" i="3"/>
  <c r="Y886" i="3"/>
  <c r="Y884" i="3"/>
  <c r="Y882" i="3"/>
  <c r="Y879" i="3"/>
  <c r="Y878" i="3"/>
  <c r="Y877" i="3"/>
  <c r="Y875" i="3"/>
  <c r="Y874" i="3"/>
  <c r="Y873" i="3"/>
  <c r="Y872" i="3"/>
  <c r="Y871" i="3"/>
  <c r="Y870" i="3"/>
  <c r="Y868" i="3"/>
  <c r="Y866" i="3"/>
  <c r="Y863" i="3"/>
  <c r="Y862" i="3"/>
  <c r="Y861" i="3"/>
  <c r="Y859" i="3"/>
  <c r="Y858" i="3"/>
  <c r="Y857" i="3"/>
  <c r="Y856" i="3"/>
  <c r="Y855" i="3"/>
  <c r="Y850" i="3"/>
  <c r="Y849" i="3"/>
  <c r="Y848" i="3"/>
  <c r="Y846" i="3"/>
  <c r="Y839" i="3"/>
  <c r="Y837" i="3"/>
  <c r="Y834" i="3"/>
  <c r="Y833" i="3"/>
  <c r="Y829" i="3"/>
  <c r="Y828" i="3"/>
  <c r="Y826" i="3"/>
  <c r="Y823" i="3"/>
  <c r="Y822" i="3"/>
  <c r="Y820" i="3"/>
  <c r="Y818" i="3"/>
  <c r="Y816" i="3"/>
  <c r="Y815" i="3"/>
  <c r="Y814" i="3"/>
  <c r="Y812" i="3"/>
  <c r="Y810" i="3"/>
  <c r="Y808" i="3"/>
  <c r="Y807" i="3"/>
  <c r="Y805" i="3"/>
  <c r="Y803" i="3"/>
  <c r="Y802" i="3"/>
  <c r="Y799" i="3"/>
  <c r="Y796" i="3"/>
  <c r="Y795" i="3"/>
  <c r="Y793" i="3"/>
  <c r="Y791" i="3"/>
  <c r="Y790" i="3"/>
  <c r="Y788" i="3"/>
  <c r="Y787" i="3"/>
  <c r="Y786" i="3"/>
  <c r="Y784" i="3"/>
  <c r="Y777" i="3"/>
  <c r="Y775" i="3"/>
  <c r="Y769" i="3"/>
  <c r="Y767" i="3"/>
  <c r="Y765" i="3"/>
  <c r="Y764" i="3"/>
  <c r="Y763" i="3"/>
  <c r="Y759" i="3"/>
  <c r="Y755" i="3"/>
  <c r="Y748" i="3"/>
  <c r="Y739" i="3"/>
  <c r="Y737" i="3"/>
  <c r="Y736" i="3"/>
  <c r="Y732" i="3"/>
  <c r="Y728" i="3"/>
  <c r="Y727" i="3"/>
  <c r="Y722" i="3"/>
  <c r="Y721" i="3"/>
  <c r="Y720" i="3"/>
  <c r="Y718" i="3"/>
  <c r="Y709" i="3"/>
  <c r="Y707" i="3"/>
  <c r="Y703" i="3"/>
  <c r="Y701" i="3"/>
  <c r="Y698" i="3"/>
  <c r="Y691" i="3"/>
  <c r="Y689" i="3"/>
  <c r="Y688" i="3"/>
  <c r="Y687" i="3"/>
  <c r="Y685" i="3"/>
  <c r="Y683" i="3"/>
  <c r="Y681" i="3"/>
  <c r="Y680" i="3"/>
  <c r="Y675" i="3"/>
  <c r="Y670" i="3"/>
  <c r="Y668" i="3"/>
  <c r="Y667" i="3"/>
  <c r="Y665" i="3"/>
  <c r="Y664" i="3"/>
  <c r="Y663" i="3"/>
  <c r="Y662" i="3"/>
  <c r="Y661" i="3"/>
  <c r="Y660" i="3"/>
  <c r="Y658" i="3"/>
  <c r="Y657" i="3"/>
  <c r="Y656" i="3"/>
  <c r="Y655" i="3"/>
  <c r="Y653" i="3"/>
  <c r="Y650" i="3"/>
  <c r="Y643" i="3"/>
  <c r="Y638" i="3"/>
  <c r="Y636" i="3"/>
  <c r="Y635" i="3"/>
  <c r="Y633" i="3"/>
  <c r="Y632" i="3"/>
  <c r="Y631" i="3"/>
  <c r="Y630" i="3"/>
  <c r="Y629" i="3"/>
  <c r="Y628" i="3"/>
  <c r="Y626" i="3"/>
  <c r="Y622" i="3"/>
  <c r="Y621" i="3"/>
  <c r="Y620" i="3"/>
  <c r="Y619" i="3"/>
  <c r="Y618" i="3"/>
  <c r="Y615" i="3"/>
  <c r="Y612" i="3"/>
  <c r="Y611" i="3"/>
  <c r="Y610" i="3"/>
  <c r="Y608" i="3"/>
  <c r="Y605" i="3"/>
  <c r="Y599" i="3"/>
  <c r="Y597" i="3"/>
  <c r="Y596" i="3"/>
  <c r="Y595" i="3"/>
  <c r="Y594" i="3"/>
  <c r="Y592" i="3"/>
  <c r="Y585" i="3"/>
  <c r="Y584" i="3"/>
  <c r="Y582" i="3"/>
  <c r="Y580" i="3"/>
  <c r="Y579" i="3"/>
  <c r="Y578" i="3"/>
  <c r="Y576" i="3"/>
  <c r="Y573" i="3"/>
  <c r="Y567" i="3"/>
  <c r="Y561" i="3"/>
  <c r="Y559" i="3"/>
  <c r="Y558" i="3"/>
  <c r="Y557" i="3"/>
  <c r="Y556" i="3"/>
  <c r="Y555" i="3"/>
  <c r="Y554" i="3"/>
  <c r="Y551" i="3"/>
  <c r="Y549" i="3"/>
  <c r="Y545" i="3"/>
  <c r="Y543" i="3"/>
  <c r="Y542" i="3"/>
  <c r="Y540" i="3"/>
  <c r="Y539" i="3"/>
  <c r="Y538" i="3"/>
  <c r="Y537" i="3"/>
  <c r="Y536" i="3"/>
  <c r="Y534" i="3"/>
  <c r="Y533" i="3"/>
  <c r="Y532" i="3"/>
  <c r="Y531" i="3"/>
  <c r="Y530" i="3"/>
  <c r="Y528" i="3"/>
  <c r="Y521" i="3"/>
  <c r="Y520" i="3"/>
  <c r="Y518" i="3"/>
  <c r="Y517" i="3"/>
  <c r="Y513" i="3"/>
  <c r="Y511" i="3"/>
  <c r="Y510" i="3"/>
  <c r="Y508" i="3"/>
  <c r="Y507" i="3"/>
  <c r="Y506" i="3"/>
  <c r="Y505" i="3"/>
  <c r="Y504" i="3"/>
  <c r="Y502" i="3"/>
  <c r="Y497" i="3"/>
  <c r="Y495" i="3"/>
  <c r="Y487" i="3"/>
  <c r="Y484" i="3"/>
  <c r="Y483" i="3"/>
  <c r="Y481" i="3"/>
  <c r="Y479" i="3"/>
  <c r="Y477" i="3"/>
  <c r="Y474" i="3"/>
  <c r="Y473" i="3"/>
  <c r="Y472" i="3"/>
  <c r="Y470" i="3"/>
  <c r="Y469" i="3"/>
  <c r="Y468" i="3"/>
  <c r="Y467" i="3"/>
  <c r="Y466" i="3"/>
  <c r="Y465" i="3"/>
  <c r="Y463" i="3"/>
  <c r="Y455" i="3"/>
  <c r="Y452" i="3"/>
  <c r="Y451" i="3"/>
  <c r="Y449" i="3"/>
  <c r="Y447" i="3"/>
  <c r="Y446" i="3"/>
  <c r="Y445" i="3"/>
  <c r="Y444" i="3"/>
  <c r="Y443" i="3"/>
  <c r="Y442" i="3"/>
  <c r="Y441" i="3"/>
  <c r="Y440" i="3"/>
  <c r="Y438" i="3"/>
  <c r="Y437" i="3"/>
  <c r="Y433" i="3"/>
  <c r="Y431" i="3"/>
  <c r="Y427" i="3"/>
  <c r="Y426" i="3"/>
  <c r="Y423" i="3"/>
  <c r="Y421" i="3"/>
  <c r="Y420" i="3"/>
  <c r="Y419" i="3"/>
  <c r="Y418" i="3"/>
  <c r="Y417" i="3"/>
  <c r="Y415" i="3"/>
  <c r="Y413" i="3"/>
  <c r="Y410" i="3"/>
  <c r="Y409" i="3"/>
  <c r="Y408" i="3"/>
  <c r="Y407" i="3"/>
  <c r="Y402" i="3"/>
  <c r="Y400" i="3"/>
  <c r="Y397" i="3"/>
  <c r="Y395" i="3"/>
  <c r="Y390" i="3"/>
  <c r="Y389" i="3"/>
  <c r="Y386" i="3"/>
  <c r="Y384" i="3"/>
  <c r="Y375" i="3"/>
  <c r="Y372" i="3"/>
  <c r="Y370" i="3"/>
  <c r="Y368" i="3"/>
  <c r="Y367" i="3"/>
  <c r="Y363" i="3"/>
  <c r="Y361" i="3"/>
  <c r="Y360" i="3"/>
  <c r="Y359" i="3"/>
  <c r="Y358" i="3"/>
  <c r="Y357" i="3"/>
  <c r="Y355" i="3"/>
  <c r="Y353" i="3"/>
  <c r="Y351" i="3"/>
  <c r="Y347" i="3"/>
  <c r="Y342" i="3"/>
  <c r="Y340" i="3"/>
  <c r="Y337" i="3"/>
  <c r="Y335" i="3"/>
  <c r="Y334" i="3"/>
  <c r="Y333" i="3"/>
  <c r="Y332" i="3"/>
  <c r="Y330" i="3"/>
  <c r="Y326" i="3"/>
  <c r="Y325" i="3"/>
  <c r="Y323" i="3"/>
  <c r="Y321" i="3"/>
  <c r="Y319" i="3"/>
  <c r="Y315" i="3"/>
  <c r="Y310" i="3"/>
  <c r="Y308" i="3"/>
  <c r="Y305" i="3"/>
  <c r="Y303" i="3"/>
  <c r="Y302" i="3"/>
  <c r="Y301" i="3"/>
  <c r="Y300" i="3"/>
  <c r="Y298" i="3"/>
  <c r="Y294" i="3"/>
  <c r="Y293" i="3"/>
  <c r="Y291" i="3"/>
  <c r="Y289" i="3"/>
  <c r="Y287" i="3"/>
  <c r="Y283" i="3"/>
  <c r="Y278" i="3"/>
  <c r="Y276" i="3"/>
  <c r="Y274" i="3"/>
  <c r="Y272" i="3"/>
  <c r="Y270" i="3"/>
  <c r="Y268" i="3"/>
  <c r="Y266" i="3"/>
  <c r="Y264" i="3"/>
  <c r="Y262" i="3"/>
  <c r="Y260" i="3"/>
  <c r="Y258" i="3"/>
  <c r="Y256" i="3"/>
  <c r="Y254" i="3"/>
  <c r="Y252" i="3"/>
  <c r="Y250" i="3"/>
  <c r="Y248" i="3"/>
  <c r="Y246" i="3"/>
  <c r="Y244" i="3"/>
  <c r="Y242" i="3"/>
  <c r="Y240" i="3"/>
  <c r="Y238" i="3"/>
  <c r="Y236" i="3"/>
  <c r="Y234" i="3"/>
  <c r="Y232" i="3"/>
  <c r="Y230" i="3"/>
  <c r="Y228" i="3"/>
  <c r="Y226" i="3"/>
  <c r="Y224" i="3"/>
  <c r="Y222" i="3"/>
  <c r="Y220" i="3"/>
  <c r="Y218" i="3"/>
  <c r="Y216" i="3"/>
  <c r="Y214" i="3"/>
  <c r="Y212" i="3"/>
  <c r="Y210" i="3"/>
  <c r="Y208" i="3"/>
  <c r="Y206" i="3"/>
  <c r="Y204" i="3"/>
  <c r="Y992" i="3"/>
  <c r="Y989" i="3"/>
  <c r="Y985" i="3"/>
  <c r="Y984" i="3"/>
  <c r="Y983" i="3"/>
  <c r="Y982" i="3"/>
  <c r="Y980" i="3"/>
  <c r="Y978" i="3"/>
  <c r="Y975" i="3"/>
  <c r="Y974" i="3"/>
  <c r="Y973" i="3"/>
  <c r="Y971" i="3"/>
  <c r="Y965" i="3"/>
  <c r="Y963" i="3"/>
  <c r="Y961" i="3"/>
  <c r="Y960" i="3"/>
  <c r="Y956" i="3"/>
  <c r="Y954" i="3"/>
  <c r="Y953" i="3"/>
  <c r="Y952" i="3"/>
  <c r="Y951" i="3"/>
  <c r="Y950" i="3"/>
  <c r="Y948" i="3"/>
  <c r="Y946" i="3"/>
  <c r="Y943" i="3"/>
  <c r="Y942" i="3"/>
  <c r="Y941" i="3"/>
  <c r="Y939" i="3"/>
  <c r="Y933" i="3"/>
  <c r="Y931" i="3"/>
  <c r="Y929" i="3"/>
  <c r="Y928" i="3"/>
  <c r="Y924" i="3"/>
  <c r="Y917" i="3"/>
  <c r="Y915" i="3"/>
  <c r="Y913" i="3"/>
  <c r="Y912" i="3"/>
  <c r="Y908" i="3"/>
  <c r="Y901" i="3"/>
  <c r="Y899" i="3"/>
  <c r="Y897" i="3"/>
  <c r="Y896" i="3"/>
  <c r="Y892" i="3"/>
  <c r="Y885" i="3"/>
  <c r="Y883" i="3"/>
  <c r="Y881" i="3"/>
  <c r="Y880" i="3"/>
  <c r="Y876" i="3"/>
  <c r="Y869" i="3"/>
  <c r="Y867" i="3"/>
  <c r="Y865" i="3"/>
  <c r="Y864" i="3"/>
  <c r="Y860" i="3"/>
  <c r="Y854" i="3"/>
  <c r="Y853" i="3"/>
  <c r="Y852" i="3"/>
  <c r="Y851" i="3"/>
  <c r="Y847" i="3"/>
  <c r="Y845" i="3"/>
  <c r="Y844" i="3"/>
  <c r="Y843" i="3"/>
  <c r="Y842" i="3"/>
  <c r="Y841" i="3"/>
  <c r="Y840" i="3"/>
  <c r="Y838" i="3"/>
  <c r="Y836" i="3"/>
  <c r="Y835" i="3"/>
  <c r="Y832" i="3"/>
  <c r="Y831" i="3"/>
  <c r="Y830" i="3"/>
  <c r="Y827" i="3"/>
  <c r="Y825" i="3"/>
  <c r="Y824" i="3"/>
  <c r="Y821" i="3"/>
  <c r="Y819" i="3"/>
  <c r="Y817" i="3"/>
  <c r="Y813" i="3"/>
  <c r="Y811" i="3"/>
  <c r="Y809" i="3"/>
  <c r="Y806" i="3"/>
  <c r="Y804" i="3"/>
  <c r="Y801" i="3"/>
  <c r="Y800" i="3"/>
  <c r="Y798" i="3"/>
  <c r="Y797" i="3"/>
  <c r="Y794" i="3"/>
  <c r="Y792" i="3"/>
  <c r="Y789" i="3"/>
  <c r="Y785" i="3"/>
  <c r="Y783" i="3"/>
  <c r="Y782" i="3"/>
  <c r="Y781" i="3"/>
  <c r="Y780" i="3"/>
  <c r="Y779" i="3"/>
  <c r="Y778" i="3"/>
  <c r="Y776" i="3"/>
  <c r="Y774" i="3"/>
  <c r="Y773" i="3"/>
  <c r="Y772" i="3"/>
  <c r="Y771" i="3"/>
  <c r="Y770" i="3"/>
  <c r="Y768" i="3"/>
  <c r="Y766" i="3"/>
  <c r="Y762" i="3"/>
  <c r="Y761" i="3"/>
  <c r="Y760" i="3"/>
  <c r="Y758" i="3"/>
  <c r="Y757" i="3"/>
  <c r="Y756" i="3"/>
  <c r="Y754" i="3"/>
  <c r="Y753" i="3"/>
  <c r="Y752" i="3"/>
  <c r="Y751" i="3"/>
  <c r="Y750" i="3"/>
  <c r="Y749" i="3"/>
  <c r="Y747" i="3"/>
  <c r="Y746" i="3"/>
  <c r="Y745" i="3"/>
  <c r="Y744" i="3"/>
  <c r="Y743" i="3"/>
  <c r="Y742" i="3"/>
  <c r="Y741" i="3"/>
  <c r="Y740" i="3"/>
  <c r="Y738" i="3"/>
  <c r="Y735" i="3"/>
  <c r="Y734" i="3"/>
  <c r="Y733" i="3"/>
  <c r="Y731" i="3"/>
  <c r="Y730" i="3"/>
  <c r="Y729" i="3"/>
  <c r="Y726" i="3"/>
  <c r="Y725" i="3"/>
  <c r="Y724" i="3"/>
  <c r="Y723" i="3"/>
  <c r="Y719" i="3"/>
  <c r="Y717" i="3"/>
  <c r="Y716" i="3"/>
  <c r="Y715" i="3"/>
  <c r="Y714" i="3"/>
  <c r="Y713" i="3"/>
  <c r="Y712" i="3"/>
  <c r="Y711" i="3"/>
  <c r="Y710" i="3"/>
  <c r="Y708" i="3"/>
  <c r="Y706" i="3"/>
  <c r="Y705" i="3"/>
  <c r="Y704" i="3"/>
  <c r="Y702" i="3"/>
  <c r="Y700" i="3"/>
  <c r="Y699" i="3"/>
  <c r="Y697" i="3"/>
  <c r="Y696" i="3"/>
  <c r="Y695" i="3"/>
  <c r="Y694" i="3"/>
  <c r="Y693" i="3"/>
  <c r="Y692" i="3"/>
  <c r="Y690" i="3"/>
  <c r="Y686" i="3"/>
  <c r="Y684" i="3"/>
  <c r="Y682" i="3"/>
  <c r="Y679" i="3"/>
  <c r="Y678" i="3"/>
  <c r="Y677" i="3"/>
  <c r="Y676" i="3"/>
  <c r="Y674" i="3"/>
  <c r="Y673" i="3"/>
  <c r="Y672" i="3"/>
  <c r="Y671" i="3"/>
  <c r="Y669" i="3"/>
  <c r="Y666" i="3"/>
  <c r="Y659" i="3"/>
  <c r="Y654" i="3"/>
  <c r="Y652" i="3"/>
  <c r="Y651" i="3"/>
  <c r="Y649" i="3"/>
  <c r="Y648" i="3"/>
  <c r="Y647" i="3"/>
  <c r="Y646" i="3"/>
  <c r="Y645" i="3"/>
  <c r="Y644" i="3"/>
  <c r="Y642" i="3"/>
  <c r="Y641" i="3"/>
  <c r="Y640" i="3"/>
  <c r="Y639" i="3"/>
  <c r="Y637" i="3"/>
  <c r="Y634" i="3"/>
  <c r="Y627" i="3"/>
  <c r="Y625" i="3"/>
  <c r="Y624" i="3"/>
  <c r="Y623" i="3"/>
  <c r="Y617" i="3"/>
  <c r="Y616" i="3"/>
  <c r="Y614" i="3"/>
  <c r="Y613" i="3"/>
  <c r="Y609" i="3"/>
  <c r="Y607" i="3"/>
  <c r="Y606" i="3"/>
  <c r="Y604" i="3"/>
  <c r="Y603" i="3"/>
  <c r="Y602" i="3"/>
  <c r="Y601" i="3"/>
  <c r="Y600" i="3"/>
  <c r="Y598" i="3"/>
  <c r="Y593" i="3"/>
  <c r="Y591" i="3"/>
  <c r="Y590" i="3"/>
  <c r="Y589" i="3"/>
  <c r="Y588" i="3"/>
  <c r="Y587" i="3"/>
  <c r="Y586" i="3"/>
  <c r="Y583" i="3"/>
  <c r="Y581" i="3"/>
  <c r="Y577" i="3"/>
  <c r="Y575" i="3"/>
  <c r="Y574" i="3"/>
  <c r="Y572" i="3"/>
  <c r="Y571" i="3"/>
  <c r="Y570" i="3"/>
  <c r="Y569" i="3"/>
  <c r="Y568" i="3"/>
  <c r="Y566" i="3"/>
  <c r="Y565" i="3"/>
  <c r="Y564" i="3"/>
  <c r="Y563" i="3"/>
  <c r="Y562" i="3"/>
  <c r="Y560" i="3"/>
  <c r="Y553" i="3"/>
  <c r="Y552" i="3"/>
  <c r="Y550" i="3"/>
  <c r="Y548" i="3"/>
  <c r="Y547" i="3"/>
  <c r="Y546" i="3"/>
  <c r="Y544" i="3"/>
  <c r="Y541" i="3"/>
  <c r="Y535" i="3"/>
  <c r="Y529" i="3"/>
  <c r="Y527" i="3"/>
  <c r="Y526" i="3"/>
  <c r="Y525" i="3"/>
  <c r="Y524" i="3"/>
  <c r="Y523" i="3"/>
  <c r="Y522" i="3"/>
  <c r="Y519" i="3"/>
  <c r="Y516" i="3"/>
  <c r="Y515" i="3"/>
  <c r="Y514" i="3"/>
  <c r="Y512" i="3"/>
  <c r="Y509" i="3"/>
  <c r="Y503" i="3"/>
  <c r="Y501" i="3"/>
  <c r="Y500" i="3"/>
  <c r="Y499" i="3"/>
  <c r="Y498" i="3"/>
  <c r="Y496" i="3"/>
  <c r="Y494" i="3"/>
  <c r="Y493" i="3"/>
  <c r="Y492" i="3"/>
  <c r="Y491" i="3"/>
  <c r="Y490" i="3"/>
  <c r="Y489" i="3"/>
  <c r="Y488" i="3"/>
  <c r="Y486" i="3"/>
  <c r="Y485" i="3"/>
  <c r="Y482" i="3"/>
  <c r="Y480" i="3"/>
  <c r="Y478" i="3"/>
  <c r="Y476" i="3"/>
  <c r="Y475" i="3"/>
  <c r="Y471" i="3"/>
  <c r="Y464" i="3"/>
  <c r="Y462" i="3"/>
  <c r="Y461" i="3"/>
  <c r="Y460" i="3"/>
  <c r="Y459" i="3"/>
  <c r="Y458" i="3"/>
  <c r="Y457" i="3"/>
  <c r="Y456" i="3"/>
  <c r="Y454" i="3"/>
  <c r="Y453" i="3"/>
  <c r="Y450" i="3"/>
  <c r="Y448" i="3"/>
  <c r="Y439" i="3"/>
  <c r="Y436" i="3"/>
  <c r="Y435" i="3"/>
  <c r="Y434" i="3"/>
  <c r="Y432" i="3"/>
  <c r="Y430" i="3"/>
  <c r="Y429" i="3"/>
  <c r="Y428" i="3"/>
  <c r="Y425" i="3"/>
  <c r="Y424" i="3"/>
  <c r="Y422" i="3"/>
  <c r="Y416" i="3"/>
  <c r="Y414" i="3"/>
  <c r="Y412" i="3"/>
  <c r="Y411" i="3"/>
  <c r="Y406" i="3"/>
  <c r="Y405" i="3"/>
  <c r="Y404" i="3"/>
  <c r="Y403" i="3"/>
  <c r="Y401" i="3"/>
  <c r="Y399" i="3"/>
  <c r="Y398" i="3"/>
  <c r="Y396" i="3"/>
  <c r="Y394" i="3"/>
  <c r="Y393" i="3"/>
  <c r="Y392" i="3"/>
  <c r="Y391" i="3"/>
  <c r="Y388" i="3"/>
  <c r="Y387" i="3"/>
  <c r="Y385" i="3"/>
  <c r="Y383" i="3"/>
  <c r="Y382" i="3"/>
  <c r="Y381" i="3"/>
  <c r="Y380" i="3"/>
  <c r="Y379" i="3"/>
  <c r="Y378" i="3"/>
  <c r="Y377" i="3"/>
  <c r="Y376" i="3"/>
  <c r="Y374" i="3"/>
  <c r="Y373" i="3"/>
  <c r="Y371" i="3"/>
  <c r="Y369" i="3"/>
  <c r="Y366" i="3"/>
  <c r="Y365" i="3"/>
  <c r="Y364" i="3"/>
  <c r="Y362" i="3"/>
  <c r="Y356" i="3"/>
  <c r="Y354" i="3"/>
  <c r="Y352" i="3"/>
  <c r="Y350" i="3"/>
  <c r="Y349" i="3"/>
  <c r="Y348" i="3"/>
  <c r="Y346" i="3"/>
  <c r="Y345" i="3"/>
  <c r="Y344" i="3"/>
  <c r="Y343" i="3"/>
  <c r="Y341" i="3"/>
  <c r="Y339" i="3"/>
  <c r="Y338" i="3"/>
  <c r="Y336" i="3"/>
  <c r="Y331" i="3"/>
  <c r="Y329" i="3"/>
  <c r="Y328" i="3"/>
  <c r="Y327" i="3"/>
  <c r="Y324" i="3"/>
  <c r="Y322" i="3"/>
  <c r="Y320" i="3"/>
  <c r="Y318" i="3"/>
  <c r="Y317" i="3"/>
  <c r="Y316" i="3"/>
  <c r="Y314" i="3"/>
  <c r="Y313" i="3"/>
  <c r="Y312" i="3"/>
  <c r="Y311" i="3"/>
  <c r="Y309" i="3"/>
  <c r="Y307" i="3"/>
  <c r="Y306" i="3"/>
  <c r="Y304" i="3"/>
  <c r="Y299" i="3"/>
  <c r="Y297" i="3"/>
  <c r="Y296" i="3"/>
  <c r="Y295" i="3"/>
  <c r="Y292" i="3"/>
  <c r="Y290" i="3"/>
  <c r="Y288" i="3"/>
  <c r="Y286" i="3"/>
  <c r="Y285" i="3"/>
  <c r="Y284" i="3"/>
  <c r="Y282" i="3"/>
  <c r="Y281" i="3"/>
  <c r="Y280" i="3"/>
  <c r="Y279" i="3"/>
  <c r="Y277" i="3"/>
  <c r="Y275" i="3"/>
  <c r="Y273" i="3"/>
  <c r="Y271" i="3"/>
  <c r="Y269" i="3"/>
  <c r="Y267" i="3"/>
  <c r="Y265" i="3"/>
  <c r="Y263" i="3"/>
  <c r="Y261" i="3"/>
  <c r="Y259" i="3"/>
  <c r="Y257" i="3"/>
  <c r="Y255" i="3"/>
  <c r="Y253" i="3"/>
  <c r="Y251" i="3"/>
  <c r="Y249" i="3"/>
  <c r="Y247" i="3"/>
  <c r="Y245" i="3"/>
  <c r="Y243" i="3"/>
  <c r="Y241" i="3"/>
  <c r="Y239" i="3"/>
  <c r="Y237" i="3"/>
  <c r="Y235" i="3"/>
  <c r="Y233" i="3"/>
  <c r="Y231" i="3"/>
  <c r="Y229" i="3"/>
  <c r="Y227" i="3"/>
  <c r="Y225" i="3"/>
  <c r="Y223" i="3"/>
  <c r="Y221" i="3"/>
  <c r="Y219" i="3"/>
  <c r="Y217" i="3"/>
  <c r="Y215" i="3"/>
  <c r="Y213" i="3"/>
  <c r="Y211" i="3"/>
  <c r="Y209" i="3"/>
  <c r="Y207" i="3"/>
  <c r="Y205" i="3"/>
  <c r="J11" i="4"/>
  <c r="E20" i="1"/>
  <c r="E24" i="1" s="1"/>
  <c r="AB270" i="3" l="1"/>
  <c r="AB268" i="3"/>
  <c r="AB266" i="3"/>
  <c r="AB264" i="3"/>
  <c r="AB262" i="3"/>
  <c r="AB260" i="3"/>
  <c r="AB258" i="3"/>
  <c r="AB256" i="3"/>
  <c r="AB254" i="3"/>
  <c r="AB252" i="3"/>
  <c r="AB250" i="3"/>
  <c r="AB248" i="3"/>
  <c r="AB246" i="3"/>
  <c r="AB244" i="3"/>
  <c r="AB242" i="3"/>
  <c r="AB240" i="3"/>
  <c r="AB238" i="3"/>
  <c r="AB236" i="3"/>
  <c r="AB234" i="3"/>
  <c r="AB232" i="3"/>
  <c r="AB230" i="3"/>
  <c r="AB228" i="3"/>
  <c r="AB226" i="3"/>
  <c r="AB224" i="3"/>
  <c r="AB222" i="3"/>
  <c r="AB220" i="3"/>
  <c r="AB218" i="3"/>
  <c r="AB216" i="3"/>
  <c r="AB214" i="3"/>
  <c r="AB212" i="3"/>
  <c r="AB210" i="3"/>
  <c r="AB208" i="3"/>
  <c r="AB206" i="3"/>
  <c r="AB204" i="3"/>
  <c r="AB269" i="3"/>
  <c r="AB267" i="3"/>
  <c r="AB265" i="3"/>
  <c r="AB263" i="3"/>
  <c r="AB261" i="3"/>
  <c r="AB259" i="3"/>
  <c r="AB257" i="3"/>
  <c r="AB255" i="3"/>
  <c r="AB253" i="3"/>
  <c r="AB251" i="3"/>
  <c r="AB249" i="3"/>
  <c r="AB247" i="3"/>
  <c r="AB245" i="3"/>
  <c r="AB243" i="3"/>
  <c r="AB241" i="3"/>
  <c r="AB239" i="3"/>
  <c r="AB237" i="3"/>
  <c r="AB235" i="3"/>
  <c r="AB233" i="3"/>
  <c r="AB231" i="3"/>
  <c r="AB229" i="3"/>
  <c r="AB227" i="3"/>
  <c r="AB225" i="3"/>
  <c r="AB223" i="3"/>
  <c r="AB221" i="3"/>
  <c r="AB219" i="3"/>
  <c r="AB217" i="3"/>
  <c r="AB215" i="3"/>
  <c r="AB213" i="3"/>
  <c r="AB211" i="3"/>
  <c r="AB209" i="3"/>
  <c r="AB207" i="3"/>
  <c r="AB205" i="3"/>
  <c r="AB4000" i="3"/>
  <c r="AC4000" i="3" s="1"/>
  <c r="AD4000" i="3" s="1"/>
  <c r="AB3996" i="3"/>
  <c r="AC3996" i="3" s="1"/>
  <c r="AD3996" i="3" s="1"/>
  <c r="AB3991" i="3"/>
  <c r="AC3991" i="3" s="1"/>
  <c r="AD3991" i="3" s="1"/>
  <c r="AB3976" i="3"/>
  <c r="AC3976" i="3" s="1"/>
  <c r="AD3976" i="3" s="1"/>
  <c r="AB3971" i="3"/>
  <c r="AC3971" i="3" s="1"/>
  <c r="AD3971" i="3" s="1"/>
  <c r="AB3959" i="3"/>
  <c r="AC3959" i="3" s="1"/>
  <c r="AD3959" i="3" s="1"/>
  <c r="AB3955" i="3"/>
  <c r="AC3955" i="3" s="1"/>
  <c r="AD3955" i="3" s="1"/>
  <c r="AB3993" i="3"/>
  <c r="AC3993" i="3" s="1"/>
  <c r="AD3993" i="3" s="1"/>
  <c r="AB3986" i="3"/>
  <c r="AC3986" i="3" s="1"/>
  <c r="AD3986" i="3" s="1"/>
  <c r="AB3973" i="3"/>
  <c r="AC3973" i="3" s="1"/>
  <c r="AD3973" i="3" s="1"/>
  <c r="AB3964" i="3"/>
  <c r="AC3964" i="3" s="1"/>
  <c r="AD3964" i="3" s="1"/>
  <c r="AB3952" i="3"/>
  <c r="AC3952" i="3" s="1"/>
  <c r="AD3952" i="3" s="1"/>
  <c r="AB3945" i="3"/>
  <c r="AC3945" i="3" s="1"/>
  <c r="AD3945" i="3" s="1"/>
  <c r="AB3943" i="3"/>
  <c r="AC3943" i="3" s="1"/>
  <c r="AD3943" i="3" s="1"/>
  <c r="AB3937" i="3"/>
  <c r="AC3937" i="3" s="1"/>
  <c r="AD3937" i="3" s="1"/>
  <c r="AB3932" i="3"/>
  <c r="AC3932" i="3" s="1"/>
  <c r="AD3932" i="3" s="1"/>
  <c r="AB3928" i="3"/>
  <c r="AC3928" i="3" s="1"/>
  <c r="AD3928" i="3" s="1"/>
  <c r="AB3924" i="3"/>
  <c r="AC3924" i="3" s="1"/>
  <c r="AD3924" i="3" s="1"/>
  <c r="AB3920" i="3"/>
  <c r="AC3920" i="3" s="1"/>
  <c r="AD3920" i="3" s="1"/>
  <c r="AB3912" i="3"/>
  <c r="AC3912" i="3" s="1"/>
  <c r="AD3912" i="3" s="1"/>
  <c r="AB3968" i="3"/>
  <c r="AC3968" i="3" s="1"/>
  <c r="AD3968" i="3" s="1"/>
  <c r="AB3944" i="3"/>
  <c r="AC3944" i="3" s="1"/>
  <c r="AD3944" i="3" s="1"/>
  <c r="AB3940" i="3"/>
  <c r="AC3940" i="3" s="1"/>
  <c r="AD3940" i="3" s="1"/>
  <c r="AB3936" i="3"/>
  <c r="AC3936" i="3" s="1"/>
  <c r="AD3936" i="3" s="1"/>
  <c r="AB3918" i="3"/>
  <c r="AC3918" i="3" s="1"/>
  <c r="AD3918" i="3" s="1"/>
  <c r="AB3905" i="3"/>
  <c r="AC3905" i="3" s="1"/>
  <c r="AD3905" i="3" s="1"/>
  <c r="AB3910" i="3"/>
  <c r="AC3910" i="3" s="1"/>
  <c r="AD3910" i="3" s="1"/>
  <c r="AB3901" i="3"/>
  <c r="AC3901" i="3" s="1"/>
  <c r="AD3901" i="3" s="1"/>
  <c r="AB3882" i="3"/>
  <c r="AC3882" i="3" s="1"/>
  <c r="AD3882" i="3" s="1"/>
  <c r="AB3875" i="3"/>
  <c r="AC3875" i="3" s="1"/>
  <c r="AD3875" i="3" s="1"/>
  <c r="AB3866" i="3"/>
  <c r="AC3866" i="3" s="1"/>
  <c r="AD3866" i="3" s="1"/>
  <c r="AB3859" i="3"/>
  <c r="AC3859" i="3" s="1"/>
  <c r="AD3859" i="3" s="1"/>
  <c r="AB3850" i="3"/>
  <c r="AC3850" i="3" s="1"/>
  <c r="AD3850" i="3" s="1"/>
  <c r="AB3811" i="3"/>
  <c r="AC3811" i="3" s="1"/>
  <c r="AD3811" i="3" s="1"/>
  <c r="AB3805" i="3"/>
  <c r="AC3805" i="3" s="1"/>
  <c r="AD3805" i="3" s="1"/>
  <c r="AB3801" i="3"/>
  <c r="AC3801" i="3" s="1"/>
  <c r="AD3801" i="3" s="1"/>
  <c r="AB3909" i="3"/>
  <c r="AC3909" i="3" s="1"/>
  <c r="AD3909" i="3" s="1"/>
  <c r="AB3855" i="3"/>
  <c r="AC3855" i="3" s="1"/>
  <c r="AD3855" i="3" s="1"/>
  <c r="AB3849" i="3"/>
  <c r="AC3849" i="3" s="1"/>
  <c r="AD3849" i="3" s="1"/>
  <c r="AB3837" i="3"/>
  <c r="AC3837" i="3" s="1"/>
  <c r="AD3837" i="3" s="1"/>
  <c r="AB3833" i="3"/>
  <c r="AC3833" i="3" s="1"/>
  <c r="AD3833" i="3" s="1"/>
  <c r="AB3826" i="3"/>
  <c r="AC3826" i="3" s="1"/>
  <c r="AD3826" i="3" s="1"/>
  <c r="AB3818" i="3"/>
  <c r="AC3818" i="3" s="1"/>
  <c r="AD3818" i="3" s="1"/>
  <c r="AB3812" i="3"/>
  <c r="AC3812" i="3" s="1"/>
  <c r="AD3812" i="3" s="1"/>
  <c r="AB3795" i="3"/>
  <c r="AC3795" i="3" s="1"/>
  <c r="AD3795" i="3" s="1"/>
  <c r="AB3784" i="3"/>
  <c r="AC3784" i="3" s="1"/>
  <c r="AD3784" i="3" s="1"/>
  <c r="AB3780" i="3"/>
  <c r="AC3780" i="3" s="1"/>
  <c r="AD3780" i="3" s="1"/>
  <c r="AB3767" i="3"/>
  <c r="AC3767" i="3" s="1"/>
  <c r="AD3767" i="3" s="1"/>
  <c r="AB3761" i="3"/>
  <c r="AC3761" i="3" s="1"/>
  <c r="AD3761" i="3" s="1"/>
  <c r="AB3757" i="3"/>
  <c r="AC3757" i="3" s="1"/>
  <c r="AD3757" i="3" s="1"/>
  <c r="AB3752" i="3"/>
  <c r="AC3752" i="3" s="1"/>
  <c r="AD3752" i="3" s="1"/>
  <c r="AB3914" i="3"/>
  <c r="AC3914" i="3" s="1"/>
  <c r="AD3914" i="3" s="1"/>
  <c r="AB3894" i="3"/>
  <c r="AC3894" i="3" s="1"/>
  <c r="AD3894" i="3" s="1"/>
  <c r="AB3888" i="3"/>
  <c r="AC3888" i="3" s="1"/>
  <c r="AD3888" i="3" s="1"/>
  <c r="AB3879" i="3"/>
  <c r="AC3879" i="3" s="1"/>
  <c r="AD3879" i="3" s="1"/>
  <c r="AB3868" i="3"/>
  <c r="AC3868" i="3" s="1"/>
  <c r="AD3868" i="3" s="1"/>
  <c r="AB3851" i="3"/>
  <c r="AC3851" i="3" s="1"/>
  <c r="AD3851" i="3" s="1"/>
  <c r="AB3846" i="3"/>
  <c r="AC3846" i="3" s="1"/>
  <c r="AD3846" i="3" s="1"/>
  <c r="AB3836" i="3"/>
  <c r="AC3836" i="3" s="1"/>
  <c r="AD3836" i="3" s="1"/>
  <c r="AB3832" i="3"/>
  <c r="AC3832" i="3" s="1"/>
  <c r="AD3832" i="3" s="1"/>
  <c r="AB3827" i="3"/>
  <c r="AC3827" i="3" s="1"/>
  <c r="AD3827" i="3" s="1"/>
  <c r="AB3793" i="3"/>
  <c r="AC3793" i="3" s="1"/>
  <c r="AD3793" i="3" s="1"/>
  <c r="AB3771" i="3"/>
  <c r="AC3771" i="3" s="1"/>
  <c r="AD3771" i="3" s="1"/>
  <c r="AB3758" i="3"/>
  <c r="AC3758" i="3" s="1"/>
  <c r="AD3758" i="3" s="1"/>
  <c r="AB3749" i="3"/>
  <c r="AC3749" i="3" s="1"/>
  <c r="AD3749" i="3" s="1"/>
  <c r="AB3738" i="3"/>
  <c r="AC3738" i="3" s="1"/>
  <c r="AD3738" i="3" s="1"/>
  <c r="AB3705" i="3"/>
  <c r="AC3705" i="3" s="1"/>
  <c r="AD3705" i="3" s="1"/>
  <c r="AB3694" i="3"/>
  <c r="AC3694" i="3" s="1"/>
  <c r="AD3694" i="3" s="1"/>
  <c r="AB3686" i="3"/>
  <c r="AC3686" i="3" s="1"/>
  <c r="AD3686" i="3" s="1"/>
  <c r="AB3681" i="3"/>
  <c r="AC3681" i="3" s="1"/>
  <c r="AD3681" i="3" s="1"/>
  <c r="AB3674" i="3"/>
  <c r="AC3674" i="3" s="1"/>
  <c r="AD3674" i="3" s="1"/>
  <c r="AB3670" i="3"/>
  <c r="AC3670" i="3" s="1"/>
  <c r="AD3670" i="3" s="1"/>
  <c r="AB3665" i="3"/>
  <c r="AC3665" i="3" s="1"/>
  <c r="AD3665" i="3" s="1"/>
  <c r="AB3658" i="3"/>
  <c r="AC3658" i="3" s="1"/>
  <c r="AD3658" i="3" s="1"/>
  <c r="AB3654" i="3"/>
  <c r="AC3654" i="3" s="1"/>
  <c r="AD3654" i="3" s="1"/>
  <c r="AB3646" i="3"/>
  <c r="AC3646" i="3" s="1"/>
  <c r="AD3646" i="3" s="1"/>
  <c r="AB3642" i="3"/>
  <c r="AC3642" i="3" s="1"/>
  <c r="AD3642" i="3" s="1"/>
  <c r="AB3633" i="3"/>
  <c r="AC3633" i="3" s="1"/>
  <c r="AD3633" i="3" s="1"/>
  <c r="AB3629" i="3"/>
  <c r="AC3629" i="3" s="1"/>
  <c r="AD3629" i="3" s="1"/>
  <c r="AB3620" i="3"/>
  <c r="AC3620" i="3" s="1"/>
  <c r="AD3620" i="3" s="1"/>
  <c r="AB3605" i="3"/>
  <c r="AC3605" i="3" s="1"/>
  <c r="AD3605" i="3" s="1"/>
  <c r="AB3590" i="3"/>
  <c r="AC3590" i="3" s="1"/>
  <c r="AD3590" i="3" s="1"/>
  <c r="AB3583" i="3"/>
  <c r="AC3583" i="3" s="1"/>
  <c r="AD3583" i="3" s="1"/>
  <c r="AB3570" i="3"/>
  <c r="AC3570" i="3" s="1"/>
  <c r="AD3570" i="3" s="1"/>
  <c r="AB3553" i="3"/>
  <c r="AC3553" i="3" s="1"/>
  <c r="AD3553" i="3" s="1"/>
  <c r="AB3549" i="3"/>
  <c r="AC3549" i="3" s="1"/>
  <c r="AD3549" i="3" s="1"/>
  <c r="AB3886" i="3"/>
  <c r="AC3886" i="3" s="1"/>
  <c r="AD3886" i="3" s="1"/>
  <c r="AB3857" i="3"/>
  <c r="AC3857" i="3" s="1"/>
  <c r="AD3857" i="3" s="1"/>
  <c r="AB3775" i="3"/>
  <c r="AC3775" i="3" s="1"/>
  <c r="AD3775" i="3" s="1"/>
  <c r="AB3739" i="3"/>
  <c r="AC3739" i="3" s="1"/>
  <c r="AD3739" i="3" s="1"/>
  <c r="AB3728" i="3"/>
  <c r="AC3728" i="3" s="1"/>
  <c r="AD3728" i="3" s="1"/>
  <c r="AB3724" i="3"/>
  <c r="AC3724" i="3" s="1"/>
  <c r="AD3724" i="3" s="1"/>
  <c r="AB3720" i="3"/>
  <c r="AC3720" i="3" s="1"/>
  <c r="AD3720" i="3" s="1"/>
  <c r="AB3711" i="3"/>
  <c r="AC3711" i="3" s="1"/>
  <c r="AD3711" i="3" s="1"/>
  <c r="AB3697" i="3"/>
  <c r="AC3697" i="3" s="1"/>
  <c r="AD3697" i="3" s="1"/>
  <c r="AB3693" i="3"/>
  <c r="AC3693" i="3" s="1"/>
  <c r="AD3693" i="3" s="1"/>
  <c r="AB3689" i="3"/>
  <c r="AC3689" i="3" s="1"/>
  <c r="AD3689" i="3" s="1"/>
  <c r="AB3685" i="3"/>
  <c r="AC3685" i="3" s="1"/>
  <c r="AD3685" i="3" s="1"/>
  <c r="AB3653" i="3"/>
  <c r="AC3653" i="3" s="1"/>
  <c r="AD3653" i="3" s="1"/>
  <c r="AB3645" i="3"/>
  <c r="AC3645" i="3" s="1"/>
  <c r="AD3645" i="3" s="1"/>
  <c r="AB3617" i="3"/>
  <c r="AC3617" i="3" s="1"/>
  <c r="AD3617" i="3" s="1"/>
  <c r="AB3608" i="3"/>
  <c r="AC3608" i="3" s="1"/>
  <c r="AD3608" i="3" s="1"/>
  <c r="AB3598" i="3"/>
  <c r="AC3598" i="3" s="1"/>
  <c r="AD3598" i="3" s="1"/>
  <c r="AB3585" i="3"/>
  <c r="AC3585" i="3" s="1"/>
  <c r="AD3585" i="3" s="1"/>
  <c r="AB3576" i="3"/>
  <c r="AC3576" i="3" s="1"/>
  <c r="AD3576" i="3" s="1"/>
  <c r="AB3566" i="3"/>
  <c r="AC3566" i="3" s="1"/>
  <c r="AD3566" i="3" s="1"/>
  <c r="AB3561" i="3"/>
  <c r="AC3561" i="3" s="1"/>
  <c r="AD3561" i="3" s="1"/>
  <c r="AB3556" i="3"/>
  <c r="AC3556" i="3" s="1"/>
  <c r="AD3556" i="3" s="1"/>
  <c r="AB3544" i="3"/>
  <c r="AC3544" i="3" s="1"/>
  <c r="AD3544" i="3" s="1"/>
  <c r="AB3536" i="3"/>
  <c r="AC3536" i="3" s="1"/>
  <c r="AD3536" i="3" s="1"/>
  <c r="AB3531" i="3"/>
  <c r="AC3531" i="3" s="1"/>
  <c r="AD3531" i="3" s="1"/>
  <c r="AB3525" i="3"/>
  <c r="AC3525" i="3" s="1"/>
  <c r="AD3525" i="3" s="1"/>
  <c r="AB3520" i="3"/>
  <c r="AC3520" i="3" s="1"/>
  <c r="AD3520" i="3" s="1"/>
  <c r="AB3516" i="3"/>
  <c r="AC3516" i="3" s="1"/>
  <c r="AD3516" i="3" s="1"/>
  <c r="AB3512" i="3"/>
  <c r="AC3512" i="3" s="1"/>
  <c r="AD3512" i="3" s="1"/>
  <c r="AB3500" i="3"/>
  <c r="AC3500" i="3" s="1"/>
  <c r="AD3500" i="3" s="1"/>
  <c r="AB3496" i="3"/>
  <c r="AC3496" i="3" s="1"/>
  <c r="AD3496" i="3" s="1"/>
  <c r="AB3484" i="3"/>
  <c r="AC3484" i="3" s="1"/>
  <c r="AD3484" i="3" s="1"/>
  <c r="AB3472" i="3"/>
  <c r="AC3472" i="3" s="1"/>
  <c r="AD3472" i="3" s="1"/>
  <c r="AB3468" i="3"/>
  <c r="AC3468" i="3" s="1"/>
  <c r="AD3468" i="3" s="1"/>
  <c r="AB3464" i="3"/>
  <c r="AC3464" i="3" s="1"/>
  <c r="AD3464" i="3" s="1"/>
  <c r="AB3460" i="3"/>
  <c r="AC3460" i="3" s="1"/>
  <c r="AD3460" i="3" s="1"/>
  <c r="AB3456" i="3"/>
  <c r="AC3456" i="3" s="1"/>
  <c r="AD3456" i="3" s="1"/>
  <c r="AB3452" i="3"/>
  <c r="AC3452" i="3" s="1"/>
  <c r="AD3452" i="3" s="1"/>
  <c r="AB3440" i="3"/>
  <c r="AC3440" i="3" s="1"/>
  <c r="AD3440" i="3" s="1"/>
  <c r="AB3436" i="3"/>
  <c r="AC3436" i="3" s="1"/>
  <c r="AD3436" i="3" s="1"/>
  <c r="AB3432" i="3"/>
  <c r="AC3432" i="3" s="1"/>
  <c r="AD3432" i="3" s="1"/>
  <c r="AB3428" i="3"/>
  <c r="AC3428" i="3" s="1"/>
  <c r="AD3428" i="3" s="1"/>
  <c r="AB3412" i="3"/>
  <c r="AC3412" i="3" s="1"/>
  <c r="AD3412" i="3" s="1"/>
  <c r="AB3408" i="3"/>
  <c r="AC3408" i="3" s="1"/>
  <c r="AD3408" i="3" s="1"/>
  <c r="AB3404" i="3"/>
  <c r="AC3404" i="3" s="1"/>
  <c r="AD3404" i="3" s="1"/>
  <c r="AB3400" i="3"/>
  <c r="AC3400" i="3" s="1"/>
  <c r="AD3400" i="3" s="1"/>
  <c r="AB3396" i="3"/>
  <c r="AC3396" i="3" s="1"/>
  <c r="AD3396" i="3" s="1"/>
  <c r="AB3392" i="3"/>
  <c r="AC3392" i="3" s="1"/>
  <c r="AD3392" i="3" s="1"/>
  <c r="AB3388" i="3"/>
  <c r="AC3388" i="3" s="1"/>
  <c r="AD3388" i="3" s="1"/>
  <c r="AB3384" i="3"/>
  <c r="AC3384" i="3" s="1"/>
  <c r="AD3384" i="3" s="1"/>
  <c r="AB3380" i="3"/>
  <c r="AC3380" i="3" s="1"/>
  <c r="AD3380" i="3" s="1"/>
  <c r="AB3376" i="3"/>
  <c r="AC3376" i="3" s="1"/>
  <c r="AD3376" i="3" s="1"/>
  <c r="AB3372" i="3"/>
  <c r="AC3372" i="3" s="1"/>
  <c r="AD3372" i="3" s="1"/>
  <c r="AB3368" i="3"/>
  <c r="AC3368" i="3" s="1"/>
  <c r="AD3368" i="3" s="1"/>
  <c r="AB3364" i="3"/>
  <c r="AC3364" i="3" s="1"/>
  <c r="AD3364" i="3" s="1"/>
  <c r="AB3360" i="3"/>
  <c r="AC3360" i="3" s="1"/>
  <c r="AD3360" i="3" s="1"/>
  <c r="AB3356" i="3"/>
  <c r="AC3356" i="3" s="1"/>
  <c r="AD3356" i="3" s="1"/>
  <c r="AB3352" i="3"/>
  <c r="AC3352" i="3" s="1"/>
  <c r="AD3352" i="3" s="1"/>
  <c r="AB3348" i="3"/>
  <c r="AC3348" i="3" s="1"/>
  <c r="AD3348" i="3" s="1"/>
  <c r="AB3344" i="3"/>
  <c r="AC3344" i="3" s="1"/>
  <c r="AD3344" i="3" s="1"/>
  <c r="AB3340" i="3"/>
  <c r="AC3340" i="3" s="1"/>
  <c r="AD3340" i="3" s="1"/>
  <c r="AB3336" i="3"/>
  <c r="AC3336" i="3" s="1"/>
  <c r="AD3336" i="3" s="1"/>
  <c r="AB3734" i="3"/>
  <c r="AC3734" i="3" s="1"/>
  <c r="AD3734" i="3" s="1"/>
  <c r="AB3699" i="3"/>
  <c r="AC3699" i="3" s="1"/>
  <c r="AD3699" i="3" s="1"/>
  <c r="AB3667" i="3"/>
  <c r="AC3667" i="3" s="1"/>
  <c r="AD3667" i="3" s="1"/>
  <c r="AB3638" i="3"/>
  <c r="AC3638" i="3" s="1"/>
  <c r="AD3638" i="3" s="1"/>
  <c r="AB3611" i="3"/>
  <c r="AC3611" i="3" s="1"/>
  <c r="AD3611" i="3" s="1"/>
  <c r="AB3591" i="3"/>
  <c r="AC3591" i="3" s="1"/>
  <c r="AD3591" i="3" s="1"/>
  <c r="AB3563" i="3"/>
  <c r="AC3563" i="3" s="1"/>
  <c r="AD3563" i="3" s="1"/>
  <c r="AB3542" i="3"/>
  <c r="AC3542" i="3" s="1"/>
  <c r="AD3542" i="3" s="1"/>
  <c r="AB3524" i="3"/>
  <c r="AC3524" i="3" s="1"/>
  <c r="AD3524" i="3" s="1"/>
  <c r="AB3333" i="3"/>
  <c r="AC3333" i="3" s="1"/>
  <c r="AD3333" i="3" s="1"/>
  <c r="AB3329" i="3"/>
  <c r="AC3329" i="3" s="1"/>
  <c r="AD3329" i="3" s="1"/>
  <c r="AB3325" i="3"/>
  <c r="AC3325" i="3" s="1"/>
  <c r="AD3325" i="3" s="1"/>
  <c r="AB3321" i="3"/>
  <c r="AC3321" i="3" s="1"/>
  <c r="AD3321" i="3" s="1"/>
  <c r="AB3317" i="3"/>
  <c r="AC3317" i="3" s="1"/>
  <c r="AD3317" i="3" s="1"/>
  <c r="AB3313" i="3"/>
  <c r="AC3313" i="3" s="1"/>
  <c r="AD3313" i="3" s="1"/>
  <c r="AB3309" i="3"/>
  <c r="AC3309" i="3" s="1"/>
  <c r="AD3309" i="3" s="1"/>
  <c r="AB3305" i="3"/>
  <c r="AC3305" i="3" s="1"/>
  <c r="AD3305" i="3" s="1"/>
  <c r="AB3301" i="3"/>
  <c r="AC3301" i="3" s="1"/>
  <c r="AD3301" i="3" s="1"/>
  <c r="AB3297" i="3"/>
  <c r="AC3297" i="3" s="1"/>
  <c r="AD3297" i="3" s="1"/>
  <c r="AB3293" i="3"/>
  <c r="AC3293" i="3" s="1"/>
  <c r="AD3293" i="3" s="1"/>
  <c r="AB3289" i="3"/>
  <c r="AC3289" i="3" s="1"/>
  <c r="AD3289" i="3" s="1"/>
  <c r="AB3285" i="3"/>
  <c r="AC3285" i="3" s="1"/>
  <c r="AD3285" i="3" s="1"/>
  <c r="AB3275" i="3"/>
  <c r="AC3275" i="3" s="1"/>
  <c r="AD3275" i="3" s="1"/>
  <c r="AB3270" i="3"/>
  <c r="AC3270" i="3" s="1"/>
  <c r="AD3270" i="3" s="1"/>
  <c r="AB3266" i="3"/>
  <c r="AC3266" i="3" s="1"/>
  <c r="AD3266" i="3" s="1"/>
  <c r="AB3257" i="3"/>
  <c r="AC3257" i="3" s="1"/>
  <c r="AD3257" i="3" s="1"/>
  <c r="AB3252" i="3"/>
  <c r="AC3252" i="3" s="1"/>
  <c r="AD3252" i="3" s="1"/>
  <c r="AB3244" i="3"/>
  <c r="AC3244" i="3" s="1"/>
  <c r="AD3244" i="3" s="1"/>
  <c r="AB3240" i="3"/>
  <c r="AC3240" i="3" s="1"/>
  <c r="AD3240" i="3" s="1"/>
  <c r="AB3235" i="3"/>
  <c r="AC3235" i="3" s="1"/>
  <c r="AD3235" i="3" s="1"/>
  <c r="AB3227" i="3"/>
  <c r="AC3227" i="3" s="1"/>
  <c r="AD3227" i="3" s="1"/>
  <c r="AB3222" i="3"/>
  <c r="AC3222" i="3" s="1"/>
  <c r="AD3222" i="3" s="1"/>
  <c r="AB3203" i="3"/>
  <c r="AC3203" i="3" s="1"/>
  <c r="AD3203" i="3" s="1"/>
  <c r="AB3187" i="3"/>
  <c r="AC3187" i="3" s="1"/>
  <c r="AD3187" i="3" s="1"/>
  <c r="AB3164" i="3"/>
  <c r="AC3164" i="3" s="1"/>
  <c r="AD3164" i="3" s="1"/>
  <c r="AB3160" i="3"/>
  <c r="AC3160" i="3" s="1"/>
  <c r="AD3160" i="3" s="1"/>
  <c r="AB3156" i="3"/>
  <c r="AC3156" i="3" s="1"/>
  <c r="AD3156" i="3" s="1"/>
  <c r="AB3152" i="3"/>
  <c r="AC3152" i="3" s="1"/>
  <c r="AD3152" i="3" s="1"/>
  <c r="AB3147" i="3"/>
  <c r="AC3147" i="3" s="1"/>
  <c r="AD3147" i="3" s="1"/>
  <c r="AB3133" i="3"/>
  <c r="AC3133" i="3" s="1"/>
  <c r="AD3133" i="3" s="1"/>
  <c r="AB3127" i="3"/>
  <c r="AC3127" i="3" s="1"/>
  <c r="AD3127" i="3" s="1"/>
  <c r="AB3118" i="3"/>
  <c r="AC3118" i="3" s="1"/>
  <c r="AD3118" i="3" s="1"/>
  <c r="AB3087" i="3"/>
  <c r="AC3087" i="3" s="1"/>
  <c r="AD3087" i="3" s="1"/>
  <c r="AB3083" i="3"/>
  <c r="AC3083" i="3" s="1"/>
  <c r="AD3083" i="3" s="1"/>
  <c r="AB3079" i="3"/>
  <c r="AC3079" i="3" s="1"/>
  <c r="AD3079" i="3" s="1"/>
  <c r="AB3074" i="3"/>
  <c r="AC3074" i="3" s="1"/>
  <c r="AD3074" i="3" s="1"/>
  <c r="AB3066" i="3"/>
  <c r="AC3066" i="3" s="1"/>
  <c r="AD3066" i="3" s="1"/>
  <c r="AB3062" i="3"/>
  <c r="AC3062" i="3" s="1"/>
  <c r="AD3062" i="3" s="1"/>
  <c r="AB3058" i="3"/>
  <c r="AC3058" i="3" s="1"/>
  <c r="AD3058" i="3" s="1"/>
  <c r="AB3048" i="3"/>
  <c r="AC3048" i="3" s="1"/>
  <c r="AD3048" i="3" s="1"/>
  <c r="AB3040" i="3"/>
  <c r="AC3040" i="3" s="1"/>
  <c r="AD3040" i="3" s="1"/>
  <c r="AB3035" i="3"/>
  <c r="AC3035" i="3" s="1"/>
  <c r="AD3035" i="3" s="1"/>
  <c r="AB3009" i="3"/>
  <c r="AC3009" i="3" s="1"/>
  <c r="AD3009" i="3" s="1"/>
  <c r="AB2984" i="3"/>
  <c r="AC2984" i="3" s="1"/>
  <c r="AD2984" i="3" s="1"/>
  <c r="AB2974" i="3"/>
  <c r="AC2974" i="3" s="1"/>
  <c r="AD2974" i="3" s="1"/>
  <c r="AB2965" i="3"/>
  <c r="AC2965" i="3" s="1"/>
  <c r="AD2965" i="3" s="1"/>
  <c r="AB2961" i="3"/>
  <c r="AC2961" i="3" s="1"/>
  <c r="AD2961" i="3" s="1"/>
  <c r="AB2953" i="3"/>
  <c r="AC2953" i="3" s="1"/>
  <c r="AD2953" i="3" s="1"/>
  <c r="AB2949" i="3"/>
  <c r="AC2949" i="3" s="1"/>
  <c r="AD2949" i="3" s="1"/>
  <c r="AB2941" i="3"/>
  <c r="AC2941" i="3" s="1"/>
  <c r="AD2941" i="3" s="1"/>
  <c r="AB2931" i="3"/>
  <c r="AC2931" i="3" s="1"/>
  <c r="AD2931" i="3" s="1"/>
  <c r="AB2916" i="3"/>
  <c r="AC2916" i="3" s="1"/>
  <c r="AD2916" i="3" s="1"/>
  <c r="AB2884" i="3"/>
  <c r="AC2884" i="3" s="1"/>
  <c r="AD2884" i="3" s="1"/>
  <c r="AB3508" i="3"/>
  <c r="AC3508" i="3" s="1"/>
  <c r="AD3508" i="3" s="1"/>
  <c r="AB3504" i="3"/>
  <c r="AC3504" i="3" s="1"/>
  <c r="AD3504" i="3" s="1"/>
  <c r="AB3492" i="3"/>
  <c r="AC3492" i="3" s="1"/>
  <c r="AD3492" i="3" s="1"/>
  <c r="AB3488" i="3"/>
  <c r="AC3488" i="3" s="1"/>
  <c r="AD3488" i="3" s="1"/>
  <c r="AB3480" i="3"/>
  <c r="AC3480" i="3" s="1"/>
  <c r="AD3480" i="3" s="1"/>
  <c r="AB3476" i="3"/>
  <c r="AC3476" i="3" s="1"/>
  <c r="AD3476" i="3" s="1"/>
  <c r="AB3450" i="3"/>
  <c r="AC3450" i="3" s="1"/>
  <c r="AD3450" i="3" s="1"/>
  <c r="AB3446" i="3"/>
  <c r="AC3446" i="3" s="1"/>
  <c r="AD3446" i="3" s="1"/>
  <c r="AB3426" i="3"/>
  <c r="AC3426" i="3" s="1"/>
  <c r="AD3426" i="3" s="1"/>
  <c r="AB3422" i="3"/>
  <c r="AC3422" i="3" s="1"/>
  <c r="AD3422" i="3" s="1"/>
  <c r="AB3418" i="3"/>
  <c r="AC3418" i="3" s="1"/>
  <c r="AD3418" i="3" s="1"/>
  <c r="AB3335" i="3"/>
  <c r="AC3335" i="3" s="1"/>
  <c r="AD3335" i="3" s="1"/>
  <c r="AB3281" i="3"/>
  <c r="AC3281" i="3" s="1"/>
  <c r="AD3281" i="3" s="1"/>
  <c r="AB3271" i="3"/>
  <c r="AC3271" i="3" s="1"/>
  <c r="AD3271" i="3" s="1"/>
  <c r="AB3267" i="3"/>
  <c r="AC3267" i="3" s="1"/>
  <c r="AD3267" i="3" s="1"/>
  <c r="AB3262" i="3"/>
  <c r="AC3262" i="3" s="1"/>
  <c r="AD3262" i="3" s="1"/>
  <c r="AB3253" i="3"/>
  <c r="AC3253" i="3" s="1"/>
  <c r="AD3253" i="3" s="1"/>
  <c r="AB3249" i="3"/>
  <c r="AC3249" i="3" s="1"/>
  <c r="AD3249" i="3" s="1"/>
  <c r="AB3245" i="3"/>
  <c r="AC3245" i="3" s="1"/>
  <c r="AD3245" i="3" s="1"/>
  <c r="AB3239" i="3"/>
  <c r="AC3239" i="3" s="1"/>
  <c r="AD3239" i="3" s="1"/>
  <c r="AB3223" i="3"/>
  <c r="AC3223" i="3" s="1"/>
  <c r="AD3223" i="3" s="1"/>
  <c r="AB3219" i="3"/>
  <c r="AC3219" i="3" s="1"/>
  <c r="AD3219" i="3" s="1"/>
  <c r="AB3210" i="3"/>
  <c r="AC3210" i="3" s="1"/>
  <c r="AD3210" i="3" s="1"/>
  <c r="AB3206" i="3"/>
  <c r="AC3206" i="3" s="1"/>
  <c r="AD3206" i="3" s="1"/>
  <c r="AB3194" i="3"/>
  <c r="AC3194" i="3" s="1"/>
  <c r="AD3194" i="3" s="1"/>
  <c r="AB3190" i="3"/>
  <c r="AC3190" i="3" s="1"/>
  <c r="AD3190" i="3" s="1"/>
  <c r="AB3178" i="3"/>
  <c r="AC3178" i="3" s="1"/>
  <c r="AD3178" i="3" s="1"/>
  <c r="AB3174" i="3"/>
  <c r="AC3174" i="3" s="1"/>
  <c r="AD3174" i="3" s="1"/>
  <c r="AB3170" i="3"/>
  <c r="AC3170" i="3" s="1"/>
  <c r="AD3170" i="3" s="1"/>
  <c r="AB3166" i="3"/>
  <c r="AC3166" i="3" s="1"/>
  <c r="AD3166" i="3" s="1"/>
  <c r="AB3157" i="3"/>
  <c r="AC3157" i="3" s="1"/>
  <c r="AD3157" i="3" s="1"/>
  <c r="AB3145" i="3"/>
  <c r="AC3145" i="3" s="1"/>
  <c r="AD3145" i="3" s="1"/>
  <c r="AB3140" i="3"/>
  <c r="AC3140" i="3" s="1"/>
  <c r="AD3140" i="3" s="1"/>
  <c r="AB3135" i="3"/>
  <c r="AC3135" i="3" s="1"/>
  <c r="AD3135" i="3" s="1"/>
  <c r="AB3123" i="3"/>
  <c r="AC3123" i="3" s="1"/>
  <c r="AD3123" i="3" s="1"/>
  <c r="AB3119" i="3"/>
  <c r="AC3119" i="3" s="1"/>
  <c r="AD3119" i="3" s="1"/>
  <c r="AB3114" i="3"/>
  <c r="AC3114" i="3" s="1"/>
  <c r="AD3114" i="3" s="1"/>
  <c r="AB3108" i="3"/>
  <c r="AC3108" i="3" s="1"/>
  <c r="AD3108" i="3" s="1"/>
  <c r="AB3091" i="3"/>
  <c r="AC3091" i="3" s="1"/>
  <c r="AD3091" i="3" s="1"/>
  <c r="AB3072" i="3"/>
  <c r="AC3072" i="3" s="1"/>
  <c r="AD3072" i="3" s="1"/>
  <c r="AB3065" i="3"/>
  <c r="AC3065" i="3" s="1"/>
  <c r="AD3065" i="3" s="1"/>
  <c r="AB3056" i="3"/>
  <c r="AC3056" i="3" s="1"/>
  <c r="AD3056" i="3" s="1"/>
  <c r="AB3049" i="3"/>
  <c r="AC3049" i="3" s="1"/>
  <c r="AD3049" i="3" s="1"/>
  <c r="AB3045" i="3"/>
  <c r="AC3045" i="3" s="1"/>
  <c r="AD3045" i="3" s="1"/>
  <c r="AB3041" i="3"/>
  <c r="AC3041" i="3" s="1"/>
  <c r="AD3041" i="3" s="1"/>
  <c r="AB3037" i="3"/>
  <c r="AC3037" i="3" s="1"/>
  <c r="AD3037" i="3" s="1"/>
  <c r="AB3027" i="3"/>
  <c r="AC3027" i="3" s="1"/>
  <c r="AD3027" i="3" s="1"/>
  <c r="AB3013" i="3"/>
  <c r="AC3013" i="3" s="1"/>
  <c r="AD3013" i="3" s="1"/>
  <c r="AB3002" i="3"/>
  <c r="AC3002" i="3" s="1"/>
  <c r="AD3002" i="3" s="1"/>
  <c r="AB2993" i="3"/>
  <c r="AC2993" i="3" s="1"/>
  <c r="AD2993" i="3" s="1"/>
  <c r="AB2983" i="3"/>
  <c r="AC2983" i="3" s="1"/>
  <c r="AD2983" i="3" s="1"/>
  <c r="AB2978" i="3"/>
  <c r="AC2978" i="3" s="1"/>
  <c r="AD2978" i="3" s="1"/>
  <c r="AB2973" i="3"/>
  <c r="AC2973" i="3" s="1"/>
  <c r="AD2973" i="3" s="1"/>
  <c r="AB2969" i="3"/>
  <c r="AC2969" i="3" s="1"/>
  <c r="AD2969" i="3" s="1"/>
  <c r="AB2928" i="3"/>
  <c r="AC2928" i="3" s="1"/>
  <c r="AD2928" i="3" s="1"/>
  <c r="AB2922" i="3"/>
  <c r="AC2922" i="3" s="1"/>
  <c r="AD2922" i="3" s="1"/>
  <c r="AB2898" i="3"/>
  <c r="AC2898" i="3" s="1"/>
  <c r="AD2898" i="3" s="1"/>
  <c r="AB2894" i="3"/>
  <c r="AC2894" i="3" s="1"/>
  <c r="AD2894" i="3" s="1"/>
  <c r="AB2886" i="3"/>
  <c r="AC2886" i="3" s="1"/>
  <c r="AD2886" i="3" s="1"/>
  <c r="AB2873" i="3"/>
  <c r="AC2873" i="3" s="1"/>
  <c r="AD2873" i="3" s="1"/>
  <c r="AB2859" i="3"/>
  <c r="AC2859" i="3" s="1"/>
  <c r="AD2859" i="3" s="1"/>
  <c r="AB2845" i="3"/>
  <c r="AC2845" i="3" s="1"/>
  <c r="AD2845" i="3" s="1"/>
  <c r="AB2841" i="3"/>
  <c r="AC2841" i="3" s="1"/>
  <c r="AD2841" i="3" s="1"/>
  <c r="AB2827" i="3"/>
  <c r="AC2827" i="3" s="1"/>
  <c r="AD2827" i="3" s="1"/>
  <c r="AB2813" i="3"/>
  <c r="AC2813" i="3" s="1"/>
  <c r="AD2813" i="3" s="1"/>
  <c r="AB2809" i="3"/>
  <c r="AC2809" i="3" s="1"/>
  <c r="AD2809" i="3" s="1"/>
  <c r="AB2795" i="3"/>
  <c r="AC2795" i="3" s="1"/>
  <c r="AD2795" i="3" s="1"/>
  <c r="AB2781" i="3"/>
  <c r="AC2781" i="3" s="1"/>
  <c r="AD2781" i="3" s="1"/>
  <c r="AB2746" i="3"/>
  <c r="AC2746" i="3" s="1"/>
  <c r="AD2746" i="3" s="1"/>
  <c r="AB2742" i="3"/>
  <c r="AC2742" i="3" s="1"/>
  <c r="AD2742" i="3" s="1"/>
  <c r="AB2727" i="3"/>
  <c r="AC2727" i="3" s="1"/>
  <c r="AD2727" i="3" s="1"/>
  <c r="AB2722" i="3"/>
  <c r="AC2722" i="3" s="1"/>
  <c r="AD2722" i="3" s="1"/>
  <c r="AB2718" i="3"/>
  <c r="AC2718" i="3" s="1"/>
  <c r="AD2718" i="3" s="1"/>
  <c r="AB2708" i="3"/>
  <c r="AC2708" i="3" s="1"/>
  <c r="AD2708" i="3" s="1"/>
  <c r="AB2690" i="3"/>
  <c r="AC2690" i="3" s="1"/>
  <c r="AD2690" i="3" s="1"/>
  <c r="AB2674" i="3"/>
  <c r="AC2674" i="3" s="1"/>
  <c r="AD2674" i="3" s="1"/>
  <c r="AB2658" i="3"/>
  <c r="AC2658" i="3" s="1"/>
  <c r="AD2658" i="3" s="1"/>
  <c r="AB2642" i="3"/>
  <c r="AC2642" i="3" s="1"/>
  <c r="AD2642" i="3" s="1"/>
  <c r="AB2626" i="3"/>
  <c r="AC2626" i="3" s="1"/>
  <c r="AD2626" i="3" s="1"/>
  <c r="AB2610" i="3"/>
  <c r="AC2610" i="3" s="1"/>
  <c r="AD2610" i="3" s="1"/>
  <c r="AB2594" i="3"/>
  <c r="AC2594" i="3" s="1"/>
  <c r="AD2594" i="3" s="1"/>
  <c r="AB2578" i="3"/>
  <c r="AC2578" i="3" s="1"/>
  <c r="AD2578" i="3" s="1"/>
  <c r="AB2568" i="3"/>
  <c r="AC2568" i="3" s="1"/>
  <c r="AD2568" i="3" s="1"/>
  <c r="AB2556" i="3"/>
  <c r="AC2556" i="3" s="1"/>
  <c r="AD2556" i="3" s="1"/>
  <c r="AB2551" i="3"/>
  <c r="AC2551" i="3" s="1"/>
  <c r="AD2551" i="3" s="1"/>
  <c r="AB2541" i="3"/>
  <c r="AC2541" i="3" s="1"/>
  <c r="AD2541" i="3" s="1"/>
  <c r="AB2534" i="3"/>
  <c r="AC2534" i="3" s="1"/>
  <c r="AD2534" i="3" s="1"/>
  <c r="AB2522" i="3"/>
  <c r="AC2522" i="3" s="1"/>
  <c r="AD2522" i="3" s="1"/>
  <c r="AB2514" i="3"/>
  <c r="AC2514" i="3" s="1"/>
  <c r="AD2514" i="3" s="1"/>
  <c r="AB2504" i="3"/>
  <c r="AC2504" i="3" s="1"/>
  <c r="AD2504" i="3" s="1"/>
  <c r="AB2492" i="3"/>
  <c r="AC2492" i="3" s="1"/>
  <c r="AD2492" i="3" s="1"/>
  <c r="AB2487" i="3"/>
  <c r="AC2487" i="3" s="1"/>
  <c r="AD2487" i="3" s="1"/>
  <c r="AB2478" i="3"/>
  <c r="AC2478" i="3" s="1"/>
  <c r="AD2478" i="3" s="1"/>
  <c r="AB2473" i="3"/>
  <c r="AC2473" i="3" s="1"/>
  <c r="AD2473" i="3" s="1"/>
  <c r="AB2465" i="3"/>
  <c r="AC2465" i="3" s="1"/>
  <c r="AD2465" i="3" s="1"/>
  <c r="AB3273" i="3"/>
  <c r="AC3273" i="3" s="1"/>
  <c r="AD3273" i="3" s="1"/>
  <c r="AB3237" i="3"/>
  <c r="AC3237" i="3" s="1"/>
  <c r="AD3237" i="3" s="1"/>
  <c r="AB3213" i="3"/>
  <c r="AC3213" i="3" s="1"/>
  <c r="AD3213" i="3" s="1"/>
  <c r="AB3181" i="3"/>
  <c r="AC3181" i="3" s="1"/>
  <c r="AD3181" i="3" s="1"/>
  <c r="AB3126" i="3"/>
  <c r="AC3126" i="3" s="1"/>
  <c r="AD3126" i="3" s="1"/>
  <c r="AB3053" i="3"/>
  <c r="AC3053" i="3" s="1"/>
  <c r="AD3053" i="3" s="1"/>
  <c r="AB2991" i="3"/>
  <c r="AC2991" i="3" s="1"/>
  <c r="AD2991" i="3" s="1"/>
  <c r="AB2937" i="3"/>
  <c r="AC2937" i="3" s="1"/>
  <c r="AD2937" i="3" s="1"/>
  <c r="AB2906" i="3"/>
  <c r="AC2906" i="3" s="1"/>
  <c r="AD2906" i="3" s="1"/>
  <c r="AB2878" i="3"/>
  <c r="AC2878" i="3" s="1"/>
  <c r="AD2878" i="3" s="1"/>
  <c r="AB2867" i="3"/>
  <c r="AC2867" i="3" s="1"/>
  <c r="AD2867" i="3" s="1"/>
  <c r="AB2858" i="3"/>
  <c r="AC2858" i="3" s="1"/>
  <c r="AD2858" i="3" s="1"/>
  <c r="AB2849" i="3"/>
  <c r="AC2849" i="3" s="1"/>
  <c r="AD2849" i="3" s="1"/>
  <c r="AB2839" i="3"/>
  <c r="AC2839" i="3" s="1"/>
  <c r="AD2839" i="3" s="1"/>
  <c r="AB2830" i="3"/>
  <c r="AC2830" i="3" s="1"/>
  <c r="AD2830" i="3" s="1"/>
  <c r="AB2821" i="3"/>
  <c r="AC2821" i="3" s="1"/>
  <c r="AD2821" i="3" s="1"/>
  <c r="AB2812" i="3"/>
  <c r="AC2812" i="3" s="1"/>
  <c r="AD2812" i="3" s="1"/>
  <c r="AB2803" i="3"/>
  <c r="AC2803" i="3" s="1"/>
  <c r="AD2803" i="3" s="1"/>
  <c r="AB3995" i="3"/>
  <c r="AC3995" i="3" s="1"/>
  <c r="AD3995" i="3" s="1"/>
  <c r="AB3985" i="3"/>
  <c r="AC3985" i="3" s="1"/>
  <c r="AD3985" i="3" s="1"/>
  <c r="AB3978" i="3"/>
  <c r="AC3978" i="3" s="1"/>
  <c r="AD3978" i="3" s="1"/>
  <c r="AB3965" i="3"/>
  <c r="AC3965" i="3" s="1"/>
  <c r="AD3965" i="3" s="1"/>
  <c r="AB3960" i="3"/>
  <c r="AC3960" i="3" s="1"/>
  <c r="AD3960" i="3" s="1"/>
  <c r="AB3956" i="3"/>
  <c r="AC3956" i="3" s="1"/>
  <c r="AD3956" i="3" s="1"/>
  <c r="AB3987" i="3"/>
  <c r="AC3987" i="3" s="1"/>
  <c r="AD3987" i="3" s="1"/>
  <c r="AB3979" i="3"/>
  <c r="AC3979" i="3" s="1"/>
  <c r="AD3979" i="3" s="1"/>
  <c r="AB3970" i="3"/>
  <c r="AC3970" i="3" s="1"/>
  <c r="AD3970" i="3" s="1"/>
  <c r="AB3961" i="3"/>
  <c r="AC3961" i="3" s="1"/>
  <c r="AD3961" i="3" s="1"/>
  <c r="AB3951" i="3"/>
  <c r="AC3951" i="3" s="1"/>
  <c r="AD3951" i="3" s="1"/>
  <c r="AB3946" i="3"/>
  <c r="AC3946" i="3" s="1"/>
  <c r="AD3946" i="3" s="1"/>
  <c r="AB3992" i="3"/>
  <c r="AC3992" i="3" s="1"/>
  <c r="AD3992" i="3" s="1"/>
  <c r="AB3947" i="3"/>
  <c r="AC3947" i="3" s="1"/>
  <c r="AD3947" i="3" s="1"/>
  <c r="AB3931" i="3"/>
  <c r="AC3931" i="3" s="1"/>
  <c r="AD3931" i="3" s="1"/>
  <c r="AB3927" i="3"/>
  <c r="AC3927" i="3" s="1"/>
  <c r="AD3927" i="3" s="1"/>
  <c r="AB3923" i="3"/>
  <c r="AC3923" i="3" s="1"/>
  <c r="AD3923" i="3" s="1"/>
  <c r="AB3919" i="3"/>
  <c r="AC3919" i="3" s="1"/>
  <c r="AD3919" i="3" s="1"/>
  <c r="AB3915" i="3"/>
  <c r="AC3915" i="3" s="1"/>
  <c r="AD3915" i="3" s="1"/>
  <c r="AB3902" i="3"/>
  <c r="AC3902" i="3" s="1"/>
  <c r="AD3902" i="3" s="1"/>
  <c r="AB3889" i="3"/>
  <c r="AC3889" i="3" s="1"/>
  <c r="AD3889" i="3" s="1"/>
  <c r="AB3880" i="3"/>
  <c r="AC3880" i="3" s="1"/>
  <c r="AD3880" i="3" s="1"/>
  <c r="AB3876" i="3"/>
  <c r="AC3876" i="3" s="1"/>
  <c r="AD3876" i="3" s="1"/>
  <c r="AB3867" i="3"/>
  <c r="AC3867" i="3" s="1"/>
  <c r="AD3867" i="3" s="1"/>
  <c r="AB3840" i="3"/>
  <c r="AC3840" i="3" s="1"/>
  <c r="AD3840" i="3" s="1"/>
  <c r="AB3829" i="3"/>
  <c r="AC3829" i="3" s="1"/>
  <c r="AD3829" i="3" s="1"/>
  <c r="AB3822" i="3"/>
  <c r="AC3822" i="3" s="1"/>
  <c r="AD3822" i="3" s="1"/>
  <c r="AB3816" i="3"/>
  <c r="AC3816" i="3" s="1"/>
  <c r="AD3816" i="3" s="1"/>
  <c r="AB3808" i="3"/>
  <c r="AC3808" i="3" s="1"/>
  <c r="AD3808" i="3" s="1"/>
  <c r="AB3800" i="3"/>
  <c r="AC3800" i="3" s="1"/>
  <c r="AD3800" i="3" s="1"/>
  <c r="AB3796" i="3"/>
  <c r="AC3796" i="3" s="1"/>
  <c r="AD3796" i="3" s="1"/>
  <c r="AB3897" i="3"/>
  <c r="AC3897" i="3" s="1"/>
  <c r="AD3897" i="3" s="1"/>
  <c r="AB3893" i="3"/>
  <c r="AC3893" i="3" s="1"/>
  <c r="AD3893" i="3" s="1"/>
  <c r="AB3885" i="3"/>
  <c r="AC3885" i="3" s="1"/>
  <c r="AD3885" i="3" s="1"/>
  <c r="AB3873" i="3"/>
  <c r="AC3873" i="3" s="1"/>
  <c r="AD3873" i="3" s="1"/>
  <c r="AB3862" i="3"/>
  <c r="AC3862" i="3" s="1"/>
  <c r="AD3862" i="3" s="1"/>
  <c r="AB3845" i="3"/>
  <c r="AC3845" i="3" s="1"/>
  <c r="AD3845" i="3" s="1"/>
  <c r="AB3807" i="3"/>
  <c r="AC3807" i="3" s="1"/>
  <c r="AD3807" i="3" s="1"/>
  <c r="AB3791" i="3"/>
  <c r="AC3791" i="3" s="1"/>
  <c r="AD3791" i="3" s="1"/>
  <c r="AB3787" i="3"/>
  <c r="AC3787" i="3" s="1"/>
  <c r="AD3787" i="3" s="1"/>
  <c r="AB3779" i="3"/>
  <c r="AC3779" i="3" s="1"/>
  <c r="AD3779" i="3" s="1"/>
  <c r="AB3774" i="3"/>
  <c r="AC3774" i="3" s="1"/>
  <c r="AD3774" i="3" s="1"/>
  <c r="AB3770" i="3"/>
  <c r="AC3770" i="3" s="1"/>
  <c r="AD3770" i="3" s="1"/>
  <c r="AB3766" i="3"/>
  <c r="AC3766" i="3" s="1"/>
  <c r="AD3766" i="3" s="1"/>
  <c r="AB3762" i="3"/>
  <c r="AC3762" i="3" s="1"/>
  <c r="AD3762" i="3" s="1"/>
  <c r="AB3753" i="3"/>
  <c r="AC3753" i="3" s="1"/>
  <c r="AD3753" i="3" s="1"/>
  <c r="AB3748" i="3"/>
  <c r="AC3748" i="3" s="1"/>
  <c r="AD3748" i="3" s="1"/>
  <c r="AB3933" i="3"/>
  <c r="AC3933" i="3" s="1"/>
  <c r="AD3933" i="3" s="1"/>
  <c r="AB3898" i="3"/>
  <c r="AC3898" i="3" s="1"/>
  <c r="AD3898" i="3" s="1"/>
  <c r="AB3865" i="3"/>
  <c r="AC3865" i="3" s="1"/>
  <c r="AD3865" i="3" s="1"/>
  <c r="AB3856" i="3"/>
  <c r="AC3856" i="3" s="1"/>
  <c r="AD3856" i="3" s="1"/>
  <c r="AB3839" i="3"/>
  <c r="AC3839" i="3" s="1"/>
  <c r="AD3839" i="3" s="1"/>
  <c r="AB3819" i="3"/>
  <c r="AC3819" i="3" s="1"/>
  <c r="AD3819" i="3" s="1"/>
  <c r="AB3813" i="3"/>
  <c r="AC3813" i="3" s="1"/>
  <c r="AD3813" i="3" s="1"/>
  <c r="AB3790" i="3"/>
  <c r="AC3790" i="3" s="1"/>
  <c r="AD3790" i="3" s="1"/>
  <c r="AB3785" i="3"/>
  <c r="AC3785" i="3" s="1"/>
  <c r="AD3785" i="3" s="1"/>
  <c r="AB3778" i="3"/>
  <c r="AC3778" i="3" s="1"/>
  <c r="AD3778" i="3" s="1"/>
  <c r="AB3755" i="3"/>
  <c r="AC3755" i="3" s="1"/>
  <c r="AD3755" i="3" s="1"/>
  <c r="AB3737" i="3"/>
  <c r="AC3737" i="3" s="1"/>
  <c r="AD3737" i="3" s="1"/>
  <c r="AB3732" i="3"/>
  <c r="AC3732" i="3" s="1"/>
  <c r="AD3732" i="3" s="1"/>
  <c r="AB3718" i="3"/>
  <c r="AC3718" i="3" s="1"/>
  <c r="AD3718" i="3" s="1"/>
  <c r="AB3702" i="3"/>
  <c r="AC3702" i="3" s="1"/>
  <c r="AD3702" i="3" s="1"/>
  <c r="AB3682" i="3"/>
  <c r="AC3682" i="3" s="1"/>
  <c r="AD3682" i="3" s="1"/>
  <c r="AB3678" i="3"/>
  <c r="AC3678" i="3" s="1"/>
  <c r="AD3678" i="3" s="1"/>
  <c r="AB3673" i="3"/>
  <c r="AC3673" i="3" s="1"/>
  <c r="AD3673" i="3" s="1"/>
  <c r="AB3666" i="3"/>
  <c r="AC3666" i="3" s="1"/>
  <c r="AD3666" i="3" s="1"/>
  <c r="AB3662" i="3"/>
  <c r="AC3662" i="3" s="1"/>
  <c r="AD3662" i="3" s="1"/>
  <c r="AB3657" i="3"/>
  <c r="AC3657" i="3" s="1"/>
  <c r="AD3657" i="3" s="1"/>
  <c r="AB3647" i="3"/>
  <c r="AC3647" i="3" s="1"/>
  <c r="AD3647" i="3" s="1"/>
  <c r="AB3639" i="3"/>
  <c r="AC3639" i="3" s="1"/>
  <c r="AD3639" i="3" s="1"/>
  <c r="AB3630" i="3"/>
  <c r="AC3630" i="3" s="1"/>
  <c r="AD3630" i="3" s="1"/>
  <c r="AB3626" i="3"/>
  <c r="AC3626" i="3" s="1"/>
  <c r="AD3626" i="3" s="1"/>
  <c r="AB3621" i="3"/>
  <c r="AC3621" i="3" s="1"/>
  <c r="AD3621" i="3" s="1"/>
  <c r="AB3614" i="3"/>
  <c r="AC3614" i="3" s="1"/>
  <c r="AD3614" i="3" s="1"/>
  <c r="AB3595" i="3"/>
  <c r="AC3595" i="3" s="1"/>
  <c r="AD3595" i="3" s="1"/>
  <c r="AB3589" i="3"/>
  <c r="AC3589" i="3" s="1"/>
  <c r="AD3589" i="3" s="1"/>
  <c r="AB3582" i="3"/>
  <c r="AC3582" i="3" s="1"/>
  <c r="AD3582" i="3" s="1"/>
  <c r="AB3569" i="3"/>
  <c r="AC3569" i="3" s="1"/>
  <c r="AD3569" i="3" s="1"/>
  <c r="AB3565" i="3"/>
  <c r="AC3565" i="3" s="1"/>
  <c r="AD3565" i="3" s="1"/>
  <c r="AB3554" i="3"/>
  <c r="AC3554" i="3" s="1"/>
  <c r="AD3554" i="3" s="1"/>
  <c r="AB3540" i="3"/>
  <c r="AC3540" i="3" s="1"/>
  <c r="AD3540" i="3" s="1"/>
  <c r="AB3535" i="3"/>
  <c r="AC3535" i="3" s="1"/>
  <c r="AD3535" i="3" s="1"/>
  <c r="AB3858" i="3"/>
  <c r="AC3858" i="3" s="1"/>
  <c r="AD3858" i="3" s="1"/>
  <c r="AB3806" i="3"/>
  <c r="AC3806" i="3" s="1"/>
  <c r="AD3806" i="3" s="1"/>
  <c r="AB3747" i="3"/>
  <c r="AC3747" i="3" s="1"/>
  <c r="AD3747" i="3" s="1"/>
  <c r="AB3740" i="3"/>
  <c r="AC3740" i="3" s="1"/>
  <c r="AD3740" i="3" s="1"/>
  <c r="AB3731" i="3"/>
  <c r="AC3731" i="3" s="1"/>
  <c r="AD3731" i="3" s="1"/>
  <c r="AB3727" i="3"/>
  <c r="AC3727" i="3" s="1"/>
  <c r="AD3727" i="3" s="1"/>
  <c r="AB3721" i="3"/>
  <c r="AC3721" i="3" s="1"/>
  <c r="AD3721" i="3" s="1"/>
  <c r="AB3717" i="3"/>
  <c r="AC3717" i="3" s="1"/>
  <c r="AD3717" i="3" s="1"/>
  <c r="AB3712" i="3"/>
  <c r="AC3712" i="3" s="1"/>
  <c r="AD3712" i="3" s="1"/>
  <c r="AB3707" i="3"/>
  <c r="AC3707" i="3" s="1"/>
  <c r="AD3707" i="3" s="1"/>
  <c r="AB3701" i="3"/>
  <c r="AC3701" i="3" s="1"/>
  <c r="AD3701" i="3" s="1"/>
  <c r="AB3690" i="3"/>
  <c r="AC3690" i="3" s="1"/>
  <c r="AD3690" i="3" s="1"/>
  <c r="AB3677" i="3"/>
  <c r="AC3677" i="3" s="1"/>
  <c r="AD3677" i="3" s="1"/>
  <c r="AB3649" i="3"/>
  <c r="AC3649" i="3" s="1"/>
  <c r="AD3649" i="3" s="1"/>
  <c r="AB3634" i="3"/>
  <c r="AC3634" i="3" s="1"/>
  <c r="AD3634" i="3" s="1"/>
  <c r="AB3627" i="3"/>
  <c r="AC3627" i="3" s="1"/>
  <c r="AD3627" i="3" s="1"/>
  <c r="AB3616" i="3"/>
  <c r="AC3616" i="3" s="1"/>
  <c r="AD3616" i="3" s="1"/>
  <c r="AB3609" i="3"/>
  <c r="AC3609" i="3" s="1"/>
  <c r="AD3609" i="3" s="1"/>
  <c r="AB3604" i="3"/>
  <c r="AC3604" i="3" s="1"/>
  <c r="AD3604" i="3" s="1"/>
  <c r="AB3600" i="3"/>
  <c r="AC3600" i="3" s="1"/>
  <c r="AD3600" i="3" s="1"/>
  <c r="AB3593" i="3"/>
  <c r="AC3593" i="3" s="1"/>
  <c r="AD3593" i="3" s="1"/>
  <c r="AB3581" i="3"/>
  <c r="AC3581" i="3" s="1"/>
  <c r="AD3581" i="3" s="1"/>
  <c r="AB3575" i="3"/>
  <c r="AC3575" i="3" s="1"/>
  <c r="AD3575" i="3" s="1"/>
  <c r="AB3562" i="3"/>
  <c r="AC3562" i="3" s="1"/>
  <c r="AD3562" i="3" s="1"/>
  <c r="AB3555" i="3"/>
  <c r="AC3555" i="3" s="1"/>
  <c r="AD3555" i="3" s="1"/>
  <c r="AB3548" i="3"/>
  <c r="AC3548" i="3" s="1"/>
  <c r="AD3548" i="3" s="1"/>
  <c r="AB3539" i="3"/>
  <c r="AC3539" i="3" s="1"/>
  <c r="AD3539" i="3" s="1"/>
  <c r="AB3532" i="3"/>
  <c r="AC3532" i="3" s="1"/>
  <c r="AD3532" i="3" s="1"/>
  <c r="AB3528" i="3"/>
  <c r="AC3528" i="3" s="1"/>
  <c r="AD3528" i="3" s="1"/>
  <c r="AB3706" i="3"/>
  <c r="AC3706" i="3" s="1"/>
  <c r="AD3706" i="3" s="1"/>
  <c r="AB3675" i="3"/>
  <c r="AC3675" i="3" s="1"/>
  <c r="AD3675" i="3" s="1"/>
  <c r="AB3650" i="3"/>
  <c r="AC3650" i="3" s="1"/>
  <c r="AD3650" i="3" s="1"/>
  <c r="AB3618" i="3"/>
  <c r="AC3618" i="3" s="1"/>
  <c r="AD3618" i="3" s="1"/>
  <c r="AB3594" i="3"/>
  <c r="AC3594" i="3" s="1"/>
  <c r="AD3594" i="3" s="1"/>
  <c r="AB3574" i="3"/>
  <c r="AC3574" i="3" s="1"/>
  <c r="AD3574" i="3" s="1"/>
  <c r="AB3543" i="3"/>
  <c r="AC3543" i="3" s="1"/>
  <c r="AD3543" i="3" s="1"/>
  <c r="AB3519" i="3"/>
  <c r="AC3519" i="3" s="1"/>
  <c r="AD3519" i="3" s="1"/>
  <c r="AB3515" i="3"/>
  <c r="AC3515" i="3" s="1"/>
  <c r="AD3515" i="3" s="1"/>
  <c r="AB3511" i="3"/>
  <c r="AC3511" i="3" s="1"/>
  <c r="AD3511" i="3" s="1"/>
  <c r="AB3499" i="3"/>
  <c r="AC3499" i="3" s="1"/>
  <c r="AD3499" i="3" s="1"/>
  <c r="AB3495" i="3"/>
  <c r="AC3495" i="3" s="1"/>
  <c r="AD3495" i="3" s="1"/>
  <c r="AB3483" i="3"/>
  <c r="AC3483" i="3" s="1"/>
  <c r="AD3483" i="3" s="1"/>
  <c r="AB3471" i="3"/>
  <c r="AC3471" i="3" s="1"/>
  <c r="AD3471" i="3" s="1"/>
  <c r="AB3467" i="3"/>
  <c r="AC3467" i="3" s="1"/>
  <c r="AD3467" i="3" s="1"/>
  <c r="AB3463" i="3"/>
  <c r="AC3463" i="3" s="1"/>
  <c r="AD3463" i="3" s="1"/>
  <c r="AB3459" i="3"/>
  <c r="AC3459" i="3" s="1"/>
  <c r="AD3459" i="3" s="1"/>
  <c r="AB3455" i="3"/>
  <c r="AC3455" i="3" s="1"/>
  <c r="AD3455" i="3" s="1"/>
  <c r="AB3443" i="3"/>
  <c r="AC3443" i="3" s="1"/>
  <c r="AD3443" i="3" s="1"/>
  <c r="AB3439" i="3"/>
  <c r="AC3439" i="3" s="1"/>
  <c r="AD3439" i="3" s="1"/>
  <c r="AB3435" i="3"/>
  <c r="AC3435" i="3" s="1"/>
  <c r="AD3435" i="3" s="1"/>
  <c r="AB3431" i="3"/>
  <c r="AC3431" i="3" s="1"/>
  <c r="AD3431" i="3" s="1"/>
  <c r="AB3415" i="3"/>
  <c r="AC3415" i="3" s="1"/>
  <c r="AD3415" i="3" s="1"/>
  <c r="AB3411" i="3"/>
  <c r="AC3411" i="3" s="1"/>
  <c r="AD3411" i="3" s="1"/>
  <c r="AB3407" i="3"/>
  <c r="AC3407" i="3" s="1"/>
  <c r="AD3407" i="3" s="1"/>
  <c r="AB3403" i="3"/>
  <c r="AC3403" i="3" s="1"/>
  <c r="AD3403" i="3" s="1"/>
  <c r="AB3399" i="3"/>
  <c r="AC3399" i="3" s="1"/>
  <c r="AD3399" i="3" s="1"/>
  <c r="AB3395" i="3"/>
  <c r="AC3395" i="3" s="1"/>
  <c r="AD3395" i="3" s="1"/>
  <c r="AB3391" i="3"/>
  <c r="AC3391" i="3" s="1"/>
  <c r="AD3391" i="3" s="1"/>
  <c r="AB3387" i="3"/>
  <c r="AC3387" i="3" s="1"/>
  <c r="AD3387" i="3" s="1"/>
  <c r="AB3383" i="3"/>
  <c r="AC3383" i="3" s="1"/>
  <c r="AD3383" i="3" s="1"/>
  <c r="AB3379" i="3"/>
  <c r="AC3379" i="3" s="1"/>
  <c r="AD3379" i="3" s="1"/>
  <c r="AB3375" i="3"/>
  <c r="AC3375" i="3" s="1"/>
  <c r="AD3375" i="3" s="1"/>
  <c r="AB3371" i="3"/>
  <c r="AC3371" i="3" s="1"/>
  <c r="AD3371" i="3" s="1"/>
  <c r="AB3367" i="3"/>
  <c r="AC3367" i="3" s="1"/>
  <c r="AD3367" i="3" s="1"/>
  <c r="AB3363" i="3"/>
  <c r="AC3363" i="3" s="1"/>
  <c r="AD3363" i="3" s="1"/>
  <c r="AB3359" i="3"/>
  <c r="AC3359" i="3" s="1"/>
  <c r="AD3359" i="3" s="1"/>
  <c r="AB3355" i="3"/>
  <c r="AC3355" i="3" s="1"/>
  <c r="AD3355" i="3" s="1"/>
  <c r="AB3351" i="3"/>
  <c r="AC3351" i="3" s="1"/>
  <c r="AD3351" i="3" s="1"/>
  <c r="AB3347" i="3"/>
  <c r="AC3347" i="3" s="1"/>
  <c r="AD3347" i="3" s="1"/>
  <c r="AB3343" i="3"/>
  <c r="AC3343" i="3" s="1"/>
  <c r="AD3343" i="3" s="1"/>
  <c r="AB3339" i="3"/>
  <c r="AC3339" i="3" s="1"/>
  <c r="AD3339" i="3" s="1"/>
  <c r="AB3258" i="3"/>
  <c r="AC3258" i="3" s="1"/>
  <c r="AD3258" i="3" s="1"/>
  <c r="AB3236" i="3"/>
  <c r="AC3236" i="3" s="1"/>
  <c r="AD3236" i="3" s="1"/>
  <c r="AB3229" i="3"/>
  <c r="AC3229" i="3" s="1"/>
  <c r="AD3229" i="3" s="1"/>
  <c r="AB3216" i="3"/>
  <c r="AC3216" i="3" s="1"/>
  <c r="AD3216" i="3" s="1"/>
  <c r="AB3211" i="3"/>
  <c r="AC3211" i="3" s="1"/>
  <c r="AD3211" i="3" s="1"/>
  <c r="AB3202" i="3"/>
  <c r="AC3202" i="3" s="1"/>
  <c r="AD3202" i="3" s="1"/>
  <c r="AB3198" i="3"/>
  <c r="AC3198" i="3" s="1"/>
  <c r="AD3198" i="3" s="1"/>
  <c r="AB3189" i="3"/>
  <c r="AC3189" i="3" s="1"/>
  <c r="AD3189" i="3" s="1"/>
  <c r="AB3184" i="3"/>
  <c r="AC3184" i="3" s="1"/>
  <c r="AD3184" i="3" s="1"/>
  <c r="AB3179" i="3"/>
  <c r="AC3179" i="3" s="1"/>
  <c r="AD3179" i="3" s="1"/>
  <c r="AB3167" i="3"/>
  <c r="AC3167" i="3" s="1"/>
  <c r="AD3167" i="3" s="1"/>
  <c r="AB3159" i="3"/>
  <c r="AC3159" i="3" s="1"/>
  <c r="AD3159" i="3" s="1"/>
  <c r="AB3153" i="3"/>
  <c r="AC3153" i="3" s="1"/>
  <c r="AD3153" i="3" s="1"/>
  <c r="AB3139" i="3"/>
  <c r="AC3139" i="3" s="1"/>
  <c r="AD3139" i="3" s="1"/>
  <c r="AB3113" i="3"/>
  <c r="AC3113" i="3" s="1"/>
  <c r="AD3113" i="3" s="1"/>
  <c r="AB3104" i="3"/>
  <c r="AC3104" i="3" s="1"/>
  <c r="AD3104" i="3" s="1"/>
  <c r="AB3100" i="3"/>
  <c r="AC3100" i="3" s="1"/>
  <c r="AD3100" i="3" s="1"/>
  <c r="AB3096" i="3"/>
  <c r="AC3096" i="3" s="1"/>
  <c r="AD3096" i="3" s="1"/>
  <c r="AB3084" i="3"/>
  <c r="AC3084" i="3" s="1"/>
  <c r="AD3084" i="3" s="1"/>
  <c r="AB3077" i="3"/>
  <c r="AC3077" i="3" s="1"/>
  <c r="AD3077" i="3" s="1"/>
  <c r="AB3073" i="3"/>
  <c r="AC3073" i="3" s="1"/>
  <c r="AD3073" i="3" s="1"/>
  <c r="AB3069" i="3"/>
  <c r="AC3069" i="3" s="1"/>
  <c r="AD3069" i="3" s="1"/>
  <c r="AB3061" i="3"/>
  <c r="AC3061" i="3" s="1"/>
  <c r="AD3061" i="3" s="1"/>
  <c r="AB3057" i="3"/>
  <c r="AC3057" i="3" s="1"/>
  <c r="AD3057" i="3" s="1"/>
  <c r="AB3051" i="3"/>
  <c r="AC3051" i="3" s="1"/>
  <c r="AD3051" i="3" s="1"/>
  <c r="AB3032" i="3"/>
  <c r="AC3032" i="3" s="1"/>
  <c r="AD3032" i="3" s="1"/>
  <c r="AB3022" i="3"/>
  <c r="AC3022" i="3" s="1"/>
  <c r="AD3022" i="3" s="1"/>
  <c r="AB3016" i="3"/>
  <c r="AC3016" i="3" s="1"/>
  <c r="AD3016" i="3" s="1"/>
  <c r="AB3006" i="3"/>
  <c r="AC3006" i="3" s="1"/>
  <c r="AD3006" i="3" s="1"/>
  <c r="AB3000" i="3"/>
  <c r="AC3000" i="3" s="1"/>
  <c r="AD3000" i="3" s="1"/>
  <c r="AB2990" i="3"/>
  <c r="AC2990" i="3" s="1"/>
  <c r="AD2990" i="3" s="1"/>
  <c r="AB2985" i="3"/>
  <c r="AC2985" i="3" s="1"/>
  <c r="AD2985" i="3" s="1"/>
  <c r="AB2962" i="3"/>
  <c r="AC2962" i="3" s="1"/>
  <c r="AD2962" i="3" s="1"/>
  <c r="AB2956" i="3"/>
  <c r="AC2956" i="3" s="1"/>
  <c r="AD2956" i="3" s="1"/>
  <c r="AB2947" i="3"/>
  <c r="AC2947" i="3" s="1"/>
  <c r="AD2947" i="3" s="1"/>
  <c r="AB2935" i="3"/>
  <c r="AC2935" i="3" s="1"/>
  <c r="AD2935" i="3" s="1"/>
  <c r="AB2930" i="3"/>
  <c r="AC2930" i="3" s="1"/>
  <c r="AD2930" i="3" s="1"/>
  <c r="AB2923" i="3"/>
  <c r="AC2923" i="3" s="1"/>
  <c r="AD2923" i="3" s="1"/>
  <c r="AB2909" i="3"/>
  <c r="AC2909" i="3" s="1"/>
  <c r="AD2909" i="3" s="1"/>
  <c r="AB2905" i="3"/>
  <c r="AC2905" i="3" s="1"/>
  <c r="AD2905" i="3" s="1"/>
  <c r="AB2891" i="3"/>
  <c r="AC2891" i="3" s="1"/>
  <c r="AD2891" i="3" s="1"/>
  <c r="AB2877" i="3"/>
  <c r="AC2877" i="3" s="1"/>
  <c r="AD2877" i="3" s="1"/>
  <c r="AB3509" i="3"/>
  <c r="AC3509" i="3" s="1"/>
  <c r="AD3509" i="3" s="1"/>
  <c r="AB3505" i="3"/>
  <c r="AC3505" i="3" s="1"/>
  <c r="AD3505" i="3" s="1"/>
  <c r="AB3493" i="3"/>
  <c r="AC3493" i="3" s="1"/>
  <c r="AD3493" i="3" s="1"/>
  <c r="AB3489" i="3"/>
  <c r="AC3489" i="3" s="1"/>
  <c r="AD3489" i="3" s="1"/>
  <c r="AB3481" i="3"/>
  <c r="AC3481" i="3" s="1"/>
  <c r="AD3481" i="3" s="1"/>
  <c r="AB3477" i="3"/>
  <c r="AC3477" i="3" s="1"/>
  <c r="AD3477" i="3" s="1"/>
  <c r="AB3451" i="3"/>
  <c r="AC3451" i="3" s="1"/>
  <c r="AD3451" i="3" s="1"/>
  <c r="AB3447" i="3"/>
  <c r="AC3447" i="3" s="1"/>
  <c r="AD3447" i="3" s="1"/>
  <c r="AB3427" i="3"/>
  <c r="AC3427" i="3" s="1"/>
  <c r="AD3427" i="3" s="1"/>
  <c r="AB3423" i="3"/>
  <c r="AC3423" i="3" s="1"/>
  <c r="AD3423" i="3" s="1"/>
  <c r="AB3419" i="3"/>
  <c r="AC3419" i="3" s="1"/>
  <c r="AD3419" i="3" s="1"/>
  <c r="AB3332" i="3"/>
  <c r="AC3332" i="3" s="1"/>
  <c r="AD3332" i="3" s="1"/>
  <c r="AB3328" i="3"/>
  <c r="AC3328" i="3" s="1"/>
  <c r="AD3328" i="3" s="1"/>
  <c r="AB3324" i="3"/>
  <c r="AC3324" i="3" s="1"/>
  <c r="AD3324" i="3" s="1"/>
  <c r="AB3320" i="3"/>
  <c r="AC3320" i="3" s="1"/>
  <c r="AD3320" i="3" s="1"/>
  <c r="AB3316" i="3"/>
  <c r="AC3316" i="3" s="1"/>
  <c r="AD3316" i="3" s="1"/>
  <c r="AB3312" i="3"/>
  <c r="AC3312" i="3" s="1"/>
  <c r="AD3312" i="3" s="1"/>
  <c r="AB3308" i="3"/>
  <c r="AC3308" i="3" s="1"/>
  <c r="AD3308" i="3" s="1"/>
  <c r="AB3304" i="3"/>
  <c r="AC3304" i="3" s="1"/>
  <c r="AD3304" i="3" s="1"/>
  <c r="AB3300" i="3"/>
  <c r="AC3300" i="3" s="1"/>
  <c r="AD3300" i="3" s="1"/>
  <c r="AB3296" i="3"/>
  <c r="AC3296" i="3" s="1"/>
  <c r="AD3296" i="3" s="1"/>
  <c r="AB3292" i="3"/>
  <c r="AC3292" i="3" s="1"/>
  <c r="AD3292" i="3" s="1"/>
  <c r="AB3288" i="3"/>
  <c r="AC3288" i="3" s="1"/>
  <c r="AD3288" i="3" s="1"/>
  <c r="AB3284" i="3"/>
  <c r="AC3284" i="3" s="1"/>
  <c r="AD3284" i="3" s="1"/>
  <c r="AB3280" i="3"/>
  <c r="AC3280" i="3" s="1"/>
  <c r="AD3280" i="3" s="1"/>
  <c r="AB3276" i="3"/>
  <c r="AC3276" i="3" s="1"/>
  <c r="AD3276" i="3" s="1"/>
  <c r="AB3263" i="3"/>
  <c r="AC3263" i="3" s="1"/>
  <c r="AD3263" i="3" s="1"/>
  <c r="AB3246" i="3"/>
  <c r="AC3246" i="3" s="1"/>
  <c r="AD3246" i="3" s="1"/>
  <c r="AB3220" i="3"/>
  <c r="AC3220" i="3" s="1"/>
  <c r="AD3220" i="3" s="1"/>
  <c r="AB3215" i="3"/>
  <c r="AC3215" i="3" s="1"/>
  <c r="AD3215" i="3" s="1"/>
  <c r="AB3207" i="3"/>
  <c r="AC3207" i="3" s="1"/>
  <c r="AD3207" i="3" s="1"/>
  <c r="AB3193" i="3"/>
  <c r="AC3193" i="3" s="1"/>
  <c r="AD3193" i="3" s="1"/>
  <c r="AB3183" i="3"/>
  <c r="AC3183" i="3" s="1"/>
  <c r="AD3183" i="3" s="1"/>
  <c r="AB3175" i="3"/>
  <c r="AC3175" i="3" s="1"/>
  <c r="AD3175" i="3" s="1"/>
  <c r="AB3169" i="3"/>
  <c r="AC3169" i="3" s="1"/>
  <c r="AD3169" i="3" s="1"/>
  <c r="AB3146" i="3"/>
  <c r="AC3146" i="3" s="1"/>
  <c r="AD3146" i="3" s="1"/>
  <c r="AB3136" i="3"/>
  <c r="AC3136" i="3" s="1"/>
  <c r="AD3136" i="3" s="1"/>
  <c r="AB3132" i="3"/>
  <c r="AC3132" i="3" s="1"/>
  <c r="AD3132" i="3" s="1"/>
  <c r="AB3128" i="3"/>
  <c r="AC3128" i="3" s="1"/>
  <c r="AD3128" i="3" s="1"/>
  <c r="AB3122" i="3"/>
  <c r="AC3122" i="3" s="1"/>
  <c r="AD3122" i="3" s="1"/>
  <c r="AB3107" i="3"/>
  <c r="AC3107" i="3" s="1"/>
  <c r="AD3107" i="3" s="1"/>
  <c r="AB3103" i="3"/>
  <c r="AC3103" i="3" s="1"/>
  <c r="AD3103" i="3" s="1"/>
  <c r="AB3097" i="3"/>
  <c r="AC3097" i="3" s="1"/>
  <c r="AD3097" i="3" s="1"/>
  <c r="AB3092" i="3"/>
  <c r="AC3092" i="3" s="1"/>
  <c r="AD3092" i="3" s="1"/>
  <c r="AB3088" i="3"/>
  <c r="AC3088" i="3" s="1"/>
  <c r="AD3088" i="3" s="1"/>
  <c r="AB3080" i="3"/>
  <c r="AC3080" i="3" s="1"/>
  <c r="AD3080" i="3" s="1"/>
  <c r="AB3042" i="3"/>
  <c r="AC3042" i="3" s="1"/>
  <c r="AD3042" i="3" s="1"/>
  <c r="AB3031" i="3"/>
  <c r="AC3031" i="3" s="1"/>
  <c r="AD3031" i="3" s="1"/>
  <c r="AB3026" i="3"/>
  <c r="AC3026" i="3" s="1"/>
  <c r="AD3026" i="3" s="1"/>
  <c r="AB3021" i="3"/>
  <c r="AC3021" i="3" s="1"/>
  <c r="AD3021" i="3" s="1"/>
  <c r="AB3015" i="3"/>
  <c r="AC3015" i="3" s="1"/>
  <c r="AD3015" i="3" s="1"/>
  <c r="AB3010" i="3"/>
  <c r="AC3010" i="3" s="1"/>
  <c r="AD3010" i="3" s="1"/>
  <c r="AB3005" i="3"/>
  <c r="AC3005" i="3" s="1"/>
  <c r="AD3005" i="3" s="1"/>
  <c r="AB2999" i="3"/>
  <c r="AC2999" i="3" s="1"/>
  <c r="AD2999" i="3" s="1"/>
  <c r="AB2994" i="3"/>
  <c r="AC2994" i="3" s="1"/>
  <c r="AD2994" i="3" s="1"/>
  <c r="AB2989" i="3"/>
  <c r="AC2989" i="3" s="1"/>
  <c r="AD2989" i="3" s="1"/>
  <c r="AB2977" i="3"/>
  <c r="AC2977" i="3" s="1"/>
  <c r="AD2977" i="3" s="1"/>
  <c r="AB2970" i="3"/>
  <c r="AC2970" i="3" s="1"/>
  <c r="AD2970" i="3" s="1"/>
  <c r="AB2943" i="3"/>
  <c r="AC2943" i="3" s="1"/>
  <c r="AD2943" i="3" s="1"/>
  <c r="AB2938" i="3"/>
  <c r="AC2938" i="3" s="1"/>
  <c r="AD2938" i="3" s="1"/>
  <c r="AB2915" i="3"/>
  <c r="AC2915" i="3" s="1"/>
  <c r="AD2915" i="3" s="1"/>
  <c r="AB2911" i="3"/>
  <c r="AC2911" i="3" s="1"/>
  <c r="AD2911" i="3" s="1"/>
  <c r="AB2903" i="3"/>
  <c r="AC2903" i="3" s="1"/>
  <c r="AD2903" i="3" s="1"/>
  <c r="AB2883" i="3"/>
  <c r="AC2883" i="3" s="1"/>
  <c r="AD2883" i="3" s="1"/>
  <c r="AB2879" i="3"/>
  <c r="AC2879" i="3" s="1"/>
  <c r="AD2879" i="3" s="1"/>
  <c r="AB2868" i="3"/>
  <c r="AC2868" i="3" s="1"/>
  <c r="AD2868" i="3" s="1"/>
  <c r="AB2836" i="3"/>
  <c r="AC2836" i="3" s="1"/>
  <c r="AD2836" i="3" s="1"/>
  <c r="AB2804" i="3"/>
  <c r="AC2804" i="3" s="1"/>
  <c r="AD2804" i="3" s="1"/>
  <c r="AB2774" i="3"/>
  <c r="AC2774" i="3" s="1"/>
  <c r="AD2774" i="3" s="1"/>
  <c r="AB2770" i="3"/>
  <c r="AC2770" i="3" s="1"/>
  <c r="AD2770" i="3" s="1"/>
  <c r="AB2766" i="3"/>
  <c r="AC2766" i="3" s="1"/>
  <c r="AD2766" i="3" s="1"/>
  <c r="AB2761" i="3"/>
  <c r="AC2761" i="3" s="1"/>
  <c r="AD2761" i="3" s="1"/>
  <c r="AB2757" i="3"/>
  <c r="AC2757" i="3" s="1"/>
  <c r="AD2757" i="3" s="1"/>
  <c r="AB2749" i="3"/>
  <c r="AC2749" i="3" s="1"/>
  <c r="AD2749" i="3" s="1"/>
  <c r="AB2745" i="3"/>
  <c r="AC2745" i="3" s="1"/>
  <c r="AD2745" i="3" s="1"/>
  <c r="AB2741" i="3"/>
  <c r="AC2741" i="3" s="1"/>
  <c r="AD2741" i="3" s="1"/>
  <c r="AB2723" i="3"/>
  <c r="AC2723" i="3" s="1"/>
  <c r="AD2723" i="3" s="1"/>
  <c r="AB2715" i="3"/>
  <c r="AC2715" i="3" s="1"/>
  <c r="AD2715" i="3" s="1"/>
  <c r="AB2699" i="3"/>
  <c r="AC2699" i="3" s="1"/>
  <c r="AD2699" i="3" s="1"/>
  <c r="AB2694" i="3"/>
  <c r="AC2694" i="3" s="1"/>
  <c r="AD2694" i="3" s="1"/>
  <c r="AB2686" i="3"/>
  <c r="AC2686" i="3" s="1"/>
  <c r="AD2686" i="3" s="1"/>
  <c r="AB2682" i="3"/>
  <c r="AC2682" i="3" s="1"/>
  <c r="AD2682" i="3" s="1"/>
  <c r="AB2678" i="3"/>
  <c r="AC2678" i="3" s="1"/>
  <c r="AD2678" i="3" s="1"/>
  <c r="AB2670" i="3"/>
  <c r="AC2670" i="3" s="1"/>
  <c r="AD2670" i="3" s="1"/>
  <c r="AB2666" i="3"/>
  <c r="AC2666" i="3" s="1"/>
  <c r="AD2666" i="3" s="1"/>
  <c r="AB2662" i="3"/>
  <c r="AC2662" i="3" s="1"/>
  <c r="AD2662" i="3" s="1"/>
  <c r="AB2654" i="3"/>
  <c r="AC2654" i="3" s="1"/>
  <c r="AD2654" i="3" s="1"/>
  <c r="AB2650" i="3"/>
  <c r="AC2650" i="3" s="1"/>
  <c r="AD2650" i="3" s="1"/>
  <c r="AB2646" i="3"/>
  <c r="AC2646" i="3" s="1"/>
  <c r="AD2646" i="3" s="1"/>
  <c r="AB2638" i="3"/>
  <c r="AC2638" i="3" s="1"/>
  <c r="AD2638" i="3" s="1"/>
  <c r="AB2634" i="3"/>
  <c r="AC2634" i="3" s="1"/>
  <c r="AD2634" i="3" s="1"/>
  <c r="AB2630" i="3"/>
  <c r="AC2630" i="3" s="1"/>
  <c r="AD2630" i="3" s="1"/>
  <c r="AB2622" i="3"/>
  <c r="AC2622" i="3" s="1"/>
  <c r="AD2622" i="3" s="1"/>
  <c r="AB2618" i="3"/>
  <c r="AC2618" i="3" s="1"/>
  <c r="AD2618" i="3" s="1"/>
  <c r="AB2614" i="3"/>
  <c r="AC2614" i="3" s="1"/>
  <c r="AD2614" i="3" s="1"/>
  <c r="AB2606" i="3"/>
  <c r="AC2606" i="3" s="1"/>
  <c r="AD2606" i="3" s="1"/>
  <c r="AB2602" i="3"/>
  <c r="AC2602" i="3" s="1"/>
  <c r="AD2602" i="3" s="1"/>
  <c r="AB2598" i="3"/>
  <c r="AC2598" i="3" s="1"/>
  <c r="AD2598" i="3" s="1"/>
  <c r="AB2590" i="3"/>
  <c r="AC2590" i="3" s="1"/>
  <c r="AD2590" i="3" s="1"/>
  <c r="AB2586" i="3"/>
  <c r="AC2586" i="3" s="1"/>
  <c r="AD2586" i="3" s="1"/>
  <c r="AB2582" i="3"/>
  <c r="AC2582" i="3" s="1"/>
  <c r="AD2582" i="3" s="1"/>
  <c r="AB2574" i="3"/>
  <c r="AC2574" i="3" s="1"/>
  <c r="AD2574" i="3" s="1"/>
  <c r="AB2570" i="3"/>
  <c r="AC2570" i="3" s="1"/>
  <c r="AD2570" i="3" s="1"/>
  <c r="AB2562" i="3"/>
  <c r="AC2562" i="3" s="1"/>
  <c r="AD2562" i="3" s="1"/>
  <c r="AB2552" i="3"/>
  <c r="AC2552" i="3" s="1"/>
  <c r="AD2552" i="3" s="1"/>
  <c r="AB2540" i="3"/>
  <c r="AC2540" i="3" s="1"/>
  <c r="AD2540" i="3" s="1"/>
  <c r="AB2535" i="3"/>
  <c r="AC2535" i="3" s="1"/>
  <c r="AD2535" i="3" s="1"/>
  <c r="AB2525" i="3"/>
  <c r="AC2525" i="3" s="1"/>
  <c r="AD2525" i="3" s="1"/>
  <c r="AB2518" i="3"/>
  <c r="AC2518" i="3" s="1"/>
  <c r="AD2518" i="3" s="1"/>
  <c r="AB2506" i="3"/>
  <c r="AC2506" i="3" s="1"/>
  <c r="AD2506" i="3" s="1"/>
  <c r="AB2498" i="3"/>
  <c r="AC2498" i="3" s="1"/>
  <c r="AD2498" i="3" s="1"/>
  <c r="AB2488" i="3"/>
  <c r="AC2488" i="3" s="1"/>
  <c r="AD2488" i="3" s="1"/>
  <c r="AB2483" i="3"/>
  <c r="AC2483" i="3" s="1"/>
  <c r="AD2483" i="3" s="1"/>
  <c r="AB2479" i="3"/>
  <c r="AC2479" i="3" s="1"/>
  <c r="AD2479" i="3" s="1"/>
  <c r="AB2464" i="3"/>
  <c r="AC2464" i="3" s="1"/>
  <c r="AD2464" i="3" s="1"/>
  <c r="AB2459" i="3"/>
  <c r="AC2459" i="3" s="1"/>
  <c r="AD2459" i="3" s="1"/>
  <c r="AB3256" i="3"/>
  <c r="AC3256" i="3" s="1"/>
  <c r="AD3256" i="3" s="1"/>
  <c r="AB3224" i="3"/>
  <c r="AC3224" i="3" s="1"/>
  <c r="AD3224" i="3" s="1"/>
  <c r="AB3188" i="3"/>
  <c r="AC3188" i="3" s="1"/>
  <c r="AD3188" i="3" s="1"/>
  <c r="AB3137" i="3"/>
  <c r="AC3137" i="3" s="1"/>
  <c r="AD3137" i="3" s="1"/>
  <c r="AB3093" i="3"/>
  <c r="AC3093" i="3" s="1"/>
  <c r="AD3093" i="3" s="1"/>
  <c r="AB3004" i="3"/>
  <c r="AC3004" i="3" s="1"/>
  <c r="AD3004" i="3" s="1"/>
  <c r="AB2948" i="3"/>
  <c r="AC2948" i="3" s="1"/>
  <c r="AD2948" i="3" s="1"/>
  <c r="AB2914" i="3"/>
  <c r="AC2914" i="3" s="1"/>
  <c r="AD2914" i="3" s="1"/>
  <c r="AB2902" i="3"/>
  <c r="AC2902" i="3" s="1"/>
  <c r="AD2902" i="3" s="1"/>
  <c r="AB2874" i="3"/>
  <c r="AC2874" i="3" s="1"/>
  <c r="AD2874" i="3" s="1"/>
  <c r="AB2865" i="3"/>
  <c r="AC2865" i="3" s="1"/>
  <c r="AD2865" i="3" s="1"/>
  <c r="AB2855" i="3"/>
  <c r="AC2855" i="3" s="1"/>
  <c r="AD2855" i="3" s="1"/>
  <c r="AB2846" i="3"/>
  <c r="AC2846" i="3" s="1"/>
  <c r="AD2846" i="3" s="1"/>
  <c r="AB2837" i="3"/>
  <c r="AC2837" i="3" s="1"/>
  <c r="AD2837" i="3" s="1"/>
  <c r="AB2828" i="3"/>
  <c r="AC2828" i="3" s="1"/>
  <c r="AD2828" i="3" s="1"/>
  <c r="AB2819" i="3"/>
  <c r="AC2819" i="3" s="1"/>
  <c r="AD2819" i="3" s="1"/>
  <c r="AB2810" i="3"/>
  <c r="AC2810" i="3" s="1"/>
  <c r="AD2810" i="3" s="1"/>
  <c r="AB2801" i="3"/>
  <c r="AC2801" i="3" s="1"/>
  <c r="AD2801" i="3" s="1"/>
  <c r="AB2796" i="3"/>
  <c r="AC2796" i="3" s="1"/>
  <c r="AD2796" i="3" s="1"/>
  <c r="AB2791" i="3"/>
  <c r="AC2791" i="3" s="1"/>
  <c r="AD2791" i="3" s="1"/>
  <c r="AB2787" i="3"/>
  <c r="AC2787" i="3" s="1"/>
  <c r="AD2787" i="3" s="1"/>
  <c r="AB2782" i="3"/>
  <c r="AC2782" i="3" s="1"/>
  <c r="AD2782" i="3" s="1"/>
  <c r="AB2778" i="3"/>
  <c r="AC2778" i="3" s="1"/>
  <c r="AD2778" i="3" s="1"/>
  <c r="AB2773" i="3"/>
  <c r="AC2773" i="3" s="1"/>
  <c r="AD2773" i="3" s="1"/>
  <c r="AB2769" i="3"/>
  <c r="AC2769" i="3" s="1"/>
  <c r="AD2769" i="3" s="1"/>
  <c r="AB2755" i="3"/>
  <c r="AC2755" i="3" s="1"/>
  <c r="AD2755" i="3" s="1"/>
  <c r="AB2739" i="3"/>
  <c r="AC2739" i="3" s="1"/>
  <c r="AD2739" i="3" s="1"/>
  <c r="AB2734" i="3"/>
  <c r="AC2734" i="3" s="1"/>
  <c r="AD2734" i="3" s="1"/>
  <c r="AB2730" i="3"/>
  <c r="AC2730" i="3" s="1"/>
  <c r="AD2730" i="3" s="1"/>
  <c r="AB2726" i="3"/>
  <c r="AC2726" i="3" s="1"/>
  <c r="AD2726" i="3" s="1"/>
  <c r="AB2706" i="3"/>
  <c r="AC2706" i="3" s="1"/>
  <c r="AD2706" i="3" s="1"/>
  <c r="AB2701" i="3"/>
  <c r="AC2701" i="3" s="1"/>
  <c r="AD2701" i="3" s="1"/>
  <c r="AB2695" i="3"/>
  <c r="AC2695" i="3" s="1"/>
  <c r="AD2695" i="3" s="1"/>
  <c r="AB2688" i="3"/>
  <c r="AC2688" i="3" s="1"/>
  <c r="AD2688" i="3" s="1"/>
  <c r="AB2683" i="3"/>
  <c r="AC2683" i="3" s="1"/>
  <c r="AD2683" i="3" s="1"/>
  <c r="AB2679" i="3"/>
  <c r="AC2679" i="3" s="1"/>
  <c r="AD2679" i="3" s="1"/>
  <c r="AB2672" i="3"/>
  <c r="AC2672" i="3" s="1"/>
  <c r="AD2672" i="3" s="1"/>
  <c r="AB2667" i="3"/>
  <c r="AC2667" i="3" s="1"/>
  <c r="AD2667" i="3" s="1"/>
  <c r="AB2663" i="3"/>
  <c r="AC2663" i="3" s="1"/>
  <c r="AD2663" i="3" s="1"/>
  <c r="AB2656" i="3"/>
  <c r="AC2656" i="3" s="1"/>
  <c r="AD2656" i="3" s="1"/>
  <c r="AB2651" i="3"/>
  <c r="AC2651" i="3" s="1"/>
  <c r="AD2651" i="3" s="1"/>
  <c r="AB2647" i="3"/>
  <c r="AC2647" i="3" s="1"/>
  <c r="AD2647" i="3" s="1"/>
  <c r="AB2640" i="3"/>
  <c r="AC2640" i="3" s="1"/>
  <c r="AD2640" i="3" s="1"/>
  <c r="AB2635" i="3"/>
  <c r="AC2635" i="3" s="1"/>
  <c r="AD2635" i="3" s="1"/>
  <c r="AB2631" i="3"/>
  <c r="AC2631" i="3" s="1"/>
  <c r="AD2631" i="3" s="1"/>
  <c r="AB2624" i="3"/>
  <c r="AC2624" i="3" s="1"/>
  <c r="AD2624" i="3" s="1"/>
  <c r="AB2619" i="3"/>
  <c r="AC2619" i="3" s="1"/>
  <c r="AD2619" i="3" s="1"/>
  <c r="AB2615" i="3"/>
  <c r="AC2615" i="3" s="1"/>
  <c r="AD2615" i="3" s="1"/>
  <c r="AB2608" i="3"/>
  <c r="AC2608" i="3" s="1"/>
  <c r="AD2608" i="3" s="1"/>
  <c r="AB2603" i="3"/>
  <c r="AC2603" i="3" s="1"/>
  <c r="AD2603" i="3" s="1"/>
  <c r="AB2599" i="3"/>
  <c r="AC2599" i="3" s="1"/>
  <c r="AD2599" i="3" s="1"/>
  <c r="AB2592" i="3"/>
  <c r="AC2592" i="3" s="1"/>
  <c r="AD2592" i="3" s="1"/>
  <c r="AB2587" i="3"/>
  <c r="AC2587" i="3" s="1"/>
  <c r="AD2587" i="3" s="1"/>
  <c r="AB2583" i="3"/>
  <c r="AC2583" i="3" s="1"/>
  <c r="AD2583" i="3" s="1"/>
  <c r="AB2576" i="3"/>
  <c r="AC2576" i="3" s="1"/>
  <c r="AD2576" i="3" s="1"/>
  <c r="AB2571" i="3"/>
  <c r="AC2571" i="3" s="1"/>
  <c r="AD2571" i="3" s="1"/>
  <c r="AB2561" i="3"/>
  <c r="AC2561" i="3" s="1"/>
  <c r="AD2561" i="3" s="1"/>
  <c r="AB2549" i="3"/>
  <c r="AC2549" i="3" s="1"/>
  <c r="AD2549" i="3" s="1"/>
  <c r="AB2542" i="3"/>
  <c r="AC2542" i="3" s="1"/>
  <c r="AD2542" i="3" s="1"/>
  <c r="AB2531" i="3"/>
  <c r="AC2531" i="3" s="1"/>
  <c r="AD2531" i="3" s="1"/>
  <c r="AB2527" i="3"/>
  <c r="AC2527" i="3" s="1"/>
  <c r="AD2527" i="3" s="1"/>
  <c r="AB2513" i="3"/>
  <c r="AC2513" i="3" s="1"/>
  <c r="AD2513" i="3" s="1"/>
  <c r="AB2505" i="3"/>
  <c r="AC2505" i="3" s="1"/>
  <c r="AD2505" i="3" s="1"/>
  <c r="AB2494" i="3"/>
  <c r="AC2494" i="3" s="1"/>
  <c r="AD2494" i="3" s="1"/>
  <c r="AB2456" i="3"/>
  <c r="AC2456" i="3" s="1"/>
  <c r="AD2456" i="3" s="1"/>
  <c r="AB2451" i="3"/>
  <c r="AC2451" i="3" s="1"/>
  <c r="AD2451" i="3" s="1"/>
  <c r="AB2447" i="3"/>
  <c r="AC2447" i="3" s="1"/>
  <c r="AD2447" i="3" s="1"/>
  <c r="AB2411" i="3"/>
  <c r="AC2411" i="3" s="1"/>
  <c r="AD2411" i="3" s="1"/>
  <c r="AB2407" i="3"/>
  <c r="AC2407" i="3" s="1"/>
  <c r="AD2407" i="3" s="1"/>
  <c r="AB2395" i="3"/>
  <c r="AC2395" i="3" s="1"/>
  <c r="AD2395" i="3" s="1"/>
  <c r="AB2376" i="3"/>
  <c r="AC2376" i="3" s="1"/>
  <c r="AD2376" i="3" s="1"/>
  <c r="AB2372" i="3"/>
  <c r="AC2372" i="3" s="1"/>
  <c r="AD2372" i="3" s="1"/>
  <c r="AB2363" i="3"/>
  <c r="AC2363" i="3" s="1"/>
  <c r="AD2363" i="3" s="1"/>
  <c r="AB2356" i="3"/>
  <c r="AC2356" i="3" s="1"/>
  <c r="AD2356" i="3" s="1"/>
  <c r="AB2351" i="3"/>
  <c r="AC2351" i="3" s="1"/>
  <c r="AD2351" i="3" s="1"/>
  <c r="AB2346" i="3"/>
  <c r="AC2346" i="3" s="1"/>
  <c r="AD2346" i="3" s="1"/>
  <c r="AB2328" i="3"/>
  <c r="AC2328" i="3" s="1"/>
  <c r="AD2328" i="3" s="1"/>
  <c r="AB2323" i="3"/>
  <c r="AC2323" i="3" s="1"/>
  <c r="AD2323" i="3" s="1"/>
  <c r="AB2318" i="3"/>
  <c r="AC2318" i="3" s="1"/>
  <c r="AD2318" i="3" s="1"/>
  <c r="AB2297" i="3"/>
  <c r="AC2297" i="3" s="1"/>
  <c r="AD2297" i="3" s="1"/>
  <c r="AB2290" i="3"/>
  <c r="AC2290" i="3" s="1"/>
  <c r="AD2290" i="3" s="1"/>
  <c r="AB2285" i="3"/>
  <c r="AC2285" i="3" s="1"/>
  <c r="AD2285" i="3" s="1"/>
  <c r="AB2279" i="3"/>
  <c r="AC2279" i="3" s="1"/>
  <c r="AD2279" i="3" s="1"/>
  <c r="AB2262" i="3"/>
  <c r="AC2262" i="3" s="1"/>
  <c r="AD2262" i="3" s="1"/>
  <c r="AB2257" i="3"/>
  <c r="AC2257" i="3" s="1"/>
  <c r="AD2257" i="3" s="1"/>
  <c r="AB2235" i="3"/>
  <c r="AC2235" i="3" s="1"/>
  <c r="AD2235" i="3" s="1"/>
  <c r="AB2228" i="3"/>
  <c r="AC2228" i="3" s="1"/>
  <c r="AD2228" i="3" s="1"/>
  <c r="AB2223" i="3"/>
  <c r="AC2223" i="3" s="1"/>
  <c r="AD2223" i="3" s="1"/>
  <c r="AB2218" i="3"/>
  <c r="AC2218" i="3" s="1"/>
  <c r="AD2218" i="3" s="1"/>
  <c r="AB2200" i="3"/>
  <c r="AC2200" i="3" s="1"/>
  <c r="AD2200" i="3" s="1"/>
  <c r="AB2195" i="3"/>
  <c r="AC2195" i="3" s="1"/>
  <c r="AD2195" i="3" s="1"/>
  <c r="AB2190" i="3"/>
  <c r="AC2190" i="3" s="1"/>
  <c r="AD2190" i="3" s="1"/>
  <c r="AB2178" i="3"/>
  <c r="AC2178" i="3" s="1"/>
  <c r="AD2178" i="3" s="1"/>
  <c r="AB2166" i="3"/>
  <c r="AC2166" i="3" s="1"/>
  <c r="AD2166" i="3" s="1"/>
  <c r="AB2156" i="3"/>
  <c r="AC2156" i="3" s="1"/>
  <c r="AD2156" i="3" s="1"/>
  <c r="AB2151" i="3"/>
  <c r="AC2151" i="3" s="1"/>
  <c r="AD2151" i="3" s="1"/>
  <c r="AB2134" i="3"/>
  <c r="AC2134" i="3" s="1"/>
  <c r="AD2134" i="3" s="1"/>
  <c r="AB2099" i="3"/>
  <c r="AC2099" i="3" s="1"/>
  <c r="AD2099" i="3" s="1"/>
  <c r="AB2095" i="3"/>
  <c r="AC2095" i="3" s="1"/>
  <c r="AD2095" i="3" s="1"/>
  <c r="AB2085" i="3"/>
  <c r="AC2085" i="3" s="1"/>
  <c r="AD2085" i="3" s="1"/>
  <c r="AB2075" i="3"/>
  <c r="AC2075" i="3" s="1"/>
  <c r="AD2075" i="3" s="1"/>
  <c r="AB2070" i="3"/>
  <c r="AC2070" i="3" s="1"/>
  <c r="AD2070" i="3" s="1"/>
  <c r="AB2066" i="3"/>
  <c r="AC2066" i="3" s="1"/>
  <c r="AD2066" i="3" s="1"/>
  <c r="AB2062" i="3"/>
  <c r="AC2062" i="3" s="1"/>
  <c r="AD2062" i="3" s="1"/>
  <c r="AB2057" i="3"/>
  <c r="AC2057" i="3" s="1"/>
  <c r="AD2057" i="3" s="1"/>
  <c r="AB2052" i="3"/>
  <c r="AC2052" i="3" s="1"/>
  <c r="AD2052" i="3" s="1"/>
  <c r="AB2048" i="3"/>
  <c r="AC2048" i="3" s="1"/>
  <c r="AD2048" i="3" s="1"/>
  <c r="AB2041" i="3"/>
  <c r="AC2041" i="3" s="1"/>
  <c r="AD2041" i="3" s="1"/>
  <c r="AB2037" i="3"/>
  <c r="AC2037" i="3" s="1"/>
  <c r="AD2037" i="3" s="1"/>
  <c r="AB2023" i="3"/>
  <c r="AC2023" i="3" s="1"/>
  <c r="AD2023" i="3" s="1"/>
  <c r="AB2018" i="3"/>
  <c r="AC2018" i="3" s="1"/>
  <c r="AD2018" i="3" s="1"/>
  <c r="AB2014" i="3"/>
  <c r="AC2014" i="3" s="1"/>
  <c r="AD2014" i="3" s="1"/>
  <c r="AB2007" i="3"/>
  <c r="AC2007" i="3" s="1"/>
  <c r="AD2007" i="3" s="1"/>
  <c r="AB2002" i="3"/>
  <c r="AC2002" i="3" s="1"/>
  <c r="AD2002" i="3" s="1"/>
  <c r="AB1988" i="3"/>
  <c r="AC1988" i="3" s="1"/>
  <c r="AD1988" i="3" s="1"/>
  <c r="AB1984" i="3"/>
  <c r="AC1984" i="3" s="1"/>
  <c r="AD1984" i="3" s="1"/>
  <c r="AB1977" i="3"/>
  <c r="AC1977" i="3" s="1"/>
  <c r="AD1977" i="3" s="1"/>
  <c r="AB1973" i="3"/>
  <c r="AC1973" i="3" s="1"/>
  <c r="AD1973" i="3" s="1"/>
  <c r="AB1959" i="3"/>
  <c r="AC1959" i="3" s="1"/>
  <c r="AD1959" i="3" s="1"/>
  <c r="AB1954" i="3"/>
  <c r="AC1954" i="3" s="1"/>
  <c r="AD1954" i="3" s="1"/>
  <c r="AB1950" i="3"/>
  <c r="AC1950" i="3" s="1"/>
  <c r="AD1950" i="3" s="1"/>
  <c r="AB1943" i="3"/>
  <c r="AC1943" i="3" s="1"/>
  <c r="AD1943" i="3" s="1"/>
  <c r="AB1938" i="3"/>
  <c r="AC1938" i="3" s="1"/>
  <c r="AD1938" i="3" s="1"/>
  <c r="AB1924" i="3"/>
  <c r="AC1924" i="3" s="1"/>
  <c r="AD1924" i="3" s="1"/>
  <c r="AB1919" i="3"/>
  <c r="AC1919" i="3" s="1"/>
  <c r="AD1919" i="3" s="1"/>
  <c r="AB1912" i="3"/>
  <c r="AC1912" i="3" s="1"/>
  <c r="AD1912" i="3" s="1"/>
  <c r="AB1900" i="3"/>
  <c r="AC1900" i="3" s="1"/>
  <c r="AD1900" i="3" s="1"/>
  <c r="AB1893" i="3"/>
  <c r="AC1893" i="3" s="1"/>
  <c r="AD1893" i="3" s="1"/>
  <c r="AB1882" i="3"/>
  <c r="AC1882" i="3" s="1"/>
  <c r="AD1882" i="3" s="1"/>
  <c r="AB1878" i="3"/>
  <c r="AC1878" i="3" s="1"/>
  <c r="AD1878" i="3" s="1"/>
  <c r="AB1874" i="3"/>
  <c r="AC1874" i="3" s="1"/>
  <c r="AD1874" i="3" s="1"/>
  <c r="AB1870" i="3"/>
  <c r="AC1870" i="3" s="1"/>
  <c r="AD1870" i="3" s="1"/>
  <c r="AB1857" i="3"/>
  <c r="AC1857" i="3" s="1"/>
  <c r="AD1857" i="3" s="1"/>
  <c r="AB1848" i="3"/>
  <c r="AC1848" i="3" s="1"/>
  <c r="AD1848" i="3" s="1"/>
  <c r="AB1844" i="3"/>
  <c r="AC1844" i="3" s="1"/>
  <c r="AD1844" i="3" s="1"/>
  <c r="AB1840" i="3"/>
  <c r="AC1840" i="3" s="1"/>
  <c r="AD1840" i="3" s="1"/>
  <c r="AB1834" i="3"/>
  <c r="AC1834" i="3" s="1"/>
  <c r="AD1834" i="3" s="1"/>
  <c r="AB1818" i="3"/>
  <c r="AC1818" i="3" s="1"/>
  <c r="AD1818" i="3" s="1"/>
  <c r="AB1814" i="3"/>
  <c r="AC1814" i="3" s="1"/>
  <c r="AD1814" i="3" s="1"/>
  <c r="AB1810" i="3"/>
  <c r="AC1810" i="3" s="1"/>
  <c r="AD1810" i="3" s="1"/>
  <c r="AB1806" i="3"/>
  <c r="AC1806" i="3" s="1"/>
  <c r="AD1806" i="3" s="1"/>
  <c r="AB1793" i="3"/>
  <c r="AC1793" i="3" s="1"/>
  <c r="AD1793" i="3" s="1"/>
  <c r="AB1784" i="3"/>
  <c r="AC1784" i="3" s="1"/>
  <c r="AD1784" i="3" s="1"/>
  <c r="AB1780" i="3"/>
  <c r="AC1780" i="3" s="1"/>
  <c r="AD1780" i="3" s="1"/>
  <c r="AB1776" i="3"/>
  <c r="AC1776" i="3" s="1"/>
  <c r="AD1776" i="3" s="1"/>
  <c r="AB1770" i="3"/>
  <c r="AC1770" i="3" s="1"/>
  <c r="AD1770" i="3" s="1"/>
  <c r="AB1754" i="3"/>
  <c r="AC1754" i="3" s="1"/>
  <c r="AD1754" i="3" s="1"/>
  <c r="AB1750" i="3"/>
  <c r="AC1750" i="3" s="1"/>
  <c r="AD1750" i="3" s="1"/>
  <c r="AB1746" i="3"/>
  <c r="AC1746" i="3" s="1"/>
  <c r="AD1746" i="3" s="1"/>
  <c r="AB1742" i="3"/>
  <c r="AC1742" i="3" s="1"/>
  <c r="AD1742" i="3" s="1"/>
  <c r="AB1732" i="3"/>
  <c r="AC1732" i="3" s="1"/>
  <c r="AD1732" i="3" s="1"/>
  <c r="AB1722" i="3"/>
  <c r="AC1722" i="3" s="1"/>
  <c r="AD1722" i="3" s="1"/>
  <c r="AB2888" i="3"/>
  <c r="AC2888" i="3" s="1"/>
  <c r="AD2888" i="3" s="1"/>
  <c r="AB2847" i="3"/>
  <c r="AC2847" i="3" s="1"/>
  <c r="AD2847" i="3" s="1"/>
  <c r="AB2815" i="3"/>
  <c r="AC2815" i="3" s="1"/>
  <c r="AD2815" i="3" s="1"/>
  <c r="AB2783" i="3"/>
  <c r="AC2783" i="3" s="1"/>
  <c r="AD2783" i="3" s="1"/>
  <c r="AB2752" i="3"/>
  <c r="AC2752" i="3" s="1"/>
  <c r="AD2752" i="3" s="1"/>
  <c r="AB2707" i="3"/>
  <c r="AC2707" i="3" s="1"/>
  <c r="AD2707" i="3" s="1"/>
  <c r="AB2564" i="3"/>
  <c r="AC2564" i="3" s="1"/>
  <c r="AD2564" i="3" s="1"/>
  <c r="AB2532" i="3"/>
  <c r="AC2532" i="3" s="1"/>
  <c r="AD2532" i="3" s="1"/>
  <c r="AB2507" i="3"/>
  <c r="AC2507" i="3" s="1"/>
  <c r="AD2507" i="3" s="1"/>
  <c r="AB2497" i="3"/>
  <c r="AC2497" i="3" s="1"/>
  <c r="AD2497" i="3" s="1"/>
  <c r="AB2489" i="3"/>
  <c r="AC2489" i="3" s="1"/>
  <c r="AD2489" i="3" s="1"/>
  <c r="AB2474" i="3"/>
  <c r="AC2474" i="3" s="1"/>
  <c r="AD2474" i="3" s="1"/>
  <c r="AB2460" i="3"/>
  <c r="AC2460" i="3" s="1"/>
  <c r="AD2460" i="3" s="1"/>
  <c r="AB2450" i="3"/>
  <c r="AC2450" i="3" s="1"/>
  <c r="AD2450" i="3" s="1"/>
  <c r="AB2433" i="3"/>
  <c r="AC2433" i="3" s="1"/>
  <c r="AD2433" i="3" s="1"/>
  <c r="AB2427" i="3"/>
  <c r="AC2427" i="3" s="1"/>
  <c r="AD2427" i="3" s="1"/>
  <c r="AB2423" i="3"/>
  <c r="AC2423" i="3" s="1"/>
  <c r="AD2423" i="3" s="1"/>
  <c r="AB2415" i="3"/>
  <c r="AC2415" i="3" s="1"/>
  <c r="AD2415" i="3" s="1"/>
  <c r="AB2410" i="3"/>
  <c r="AC2410" i="3" s="1"/>
  <c r="AD2410" i="3" s="1"/>
  <c r="AB2406" i="3"/>
  <c r="AC2406" i="3" s="1"/>
  <c r="AD2406" i="3" s="1"/>
  <c r="AB2401" i="3"/>
  <c r="AC2401" i="3" s="1"/>
  <c r="AD2401" i="3" s="1"/>
  <c r="AB2396" i="3"/>
  <c r="AC2396" i="3" s="1"/>
  <c r="AD2396" i="3" s="1"/>
  <c r="AB2391" i="3"/>
  <c r="AC2391" i="3" s="1"/>
  <c r="AD2391" i="3" s="1"/>
  <c r="AB2387" i="3"/>
  <c r="AC2387" i="3" s="1"/>
  <c r="AD2387" i="3" s="1"/>
  <c r="AB2379" i="3"/>
  <c r="AC2379" i="3" s="1"/>
  <c r="AD2379" i="3" s="1"/>
  <c r="AB2365" i="3"/>
  <c r="AC2365" i="3" s="1"/>
  <c r="AD2365" i="3" s="1"/>
  <c r="AB2359" i="3"/>
  <c r="AC2359" i="3" s="1"/>
  <c r="AD2359" i="3" s="1"/>
  <c r="AB2342" i="3"/>
  <c r="AC2342" i="3" s="1"/>
  <c r="AD2342" i="3" s="1"/>
  <c r="AB2337" i="3"/>
  <c r="AC2337" i="3" s="1"/>
  <c r="AD2337" i="3" s="1"/>
  <c r="AB2315" i="3"/>
  <c r="AC2315" i="3" s="1"/>
  <c r="AD2315" i="3" s="1"/>
  <c r="AB2308" i="3"/>
  <c r="AC2308" i="3" s="1"/>
  <c r="AD2308" i="3" s="1"/>
  <c r="AB2303" i="3"/>
  <c r="AC2303" i="3" s="1"/>
  <c r="AD2303" i="3" s="1"/>
  <c r="AB2298" i="3"/>
  <c r="AC2298" i="3" s="1"/>
  <c r="AD2298" i="3" s="1"/>
  <c r="AB2280" i="3"/>
  <c r="AC2280" i="3" s="1"/>
  <c r="AD2280" i="3" s="1"/>
  <c r="AB2275" i="3"/>
  <c r="AC2275" i="3" s="1"/>
  <c r="AD2275" i="3" s="1"/>
  <c r="AB2270" i="3"/>
  <c r="AC2270" i="3" s="1"/>
  <c r="AD2270" i="3" s="1"/>
  <c r="AB2249" i="3"/>
  <c r="AC2249" i="3" s="1"/>
  <c r="AD2249" i="3" s="1"/>
  <c r="AB2242" i="3"/>
  <c r="AC2242" i="3" s="1"/>
  <c r="AD2242" i="3" s="1"/>
  <c r="AB2237" i="3"/>
  <c r="AC2237" i="3" s="1"/>
  <c r="AD2237" i="3" s="1"/>
  <c r="AB2231" i="3"/>
  <c r="AC2231" i="3" s="1"/>
  <c r="AD2231" i="3" s="1"/>
  <c r="AB2214" i="3"/>
  <c r="AC2214" i="3" s="1"/>
  <c r="AD2214" i="3" s="1"/>
  <c r="AB2209" i="3"/>
  <c r="AC2209" i="3" s="1"/>
  <c r="AD2209" i="3" s="1"/>
  <c r="AB2187" i="3"/>
  <c r="AC2187" i="3" s="1"/>
  <c r="AD2187" i="3" s="1"/>
  <c r="AB2183" i="3"/>
  <c r="AC2183" i="3" s="1"/>
  <c r="AD2183" i="3" s="1"/>
  <c r="AB2173" i="3"/>
  <c r="AC2173" i="3" s="1"/>
  <c r="AD2173" i="3" s="1"/>
  <c r="AB2164" i="3"/>
  <c r="AC2164" i="3" s="1"/>
  <c r="AD2164" i="3" s="1"/>
  <c r="AB2160" i="3"/>
  <c r="AC2160" i="3" s="1"/>
  <c r="AD2160" i="3" s="1"/>
  <c r="AB2152" i="3"/>
  <c r="AC2152" i="3" s="1"/>
  <c r="AD2152" i="3" s="1"/>
  <c r="AB2147" i="3"/>
  <c r="AC2147" i="3" s="1"/>
  <c r="AD2147" i="3" s="1"/>
  <c r="AB2142" i="3"/>
  <c r="AC2142" i="3" s="1"/>
  <c r="AD2142" i="3" s="1"/>
  <c r="AB2126" i="3"/>
  <c r="AC2126" i="3" s="1"/>
  <c r="AD2126" i="3" s="1"/>
  <c r="AB2113" i="3"/>
  <c r="AC2113" i="3" s="1"/>
  <c r="AD2113" i="3" s="1"/>
  <c r="AB2103" i="3"/>
  <c r="AC2103" i="3" s="1"/>
  <c r="AD2103" i="3" s="1"/>
  <c r="AB2093" i="3"/>
  <c r="AC2093" i="3" s="1"/>
  <c r="AD2093" i="3" s="1"/>
  <c r="AB2088" i="3"/>
  <c r="AC2088" i="3" s="1"/>
  <c r="AD2088" i="3" s="1"/>
  <c r="AB2084" i="3"/>
  <c r="AC2084" i="3" s="1"/>
  <c r="AD2084" i="3" s="1"/>
  <c r="AB2080" i="3"/>
  <c r="AC2080" i="3" s="1"/>
  <c r="AD2080" i="3" s="1"/>
  <c r="AB2076" i="3"/>
  <c r="AC2076" i="3" s="1"/>
  <c r="AD2076" i="3" s="1"/>
  <c r="AB2058" i="3"/>
  <c r="AC2058" i="3" s="1"/>
  <c r="AD2058" i="3" s="1"/>
  <c r="AB2040" i="3"/>
  <c r="AC2040" i="3" s="1"/>
  <c r="AD2040" i="3" s="1"/>
  <c r="AB2036" i="3"/>
  <c r="AC2036" i="3" s="1"/>
  <c r="AD2036" i="3" s="1"/>
  <c r="AB2029" i="3"/>
  <c r="AC2029" i="3" s="1"/>
  <c r="AD2029" i="3" s="1"/>
  <c r="AB2025" i="3"/>
  <c r="AC2025" i="3" s="1"/>
  <c r="AD2025" i="3" s="1"/>
  <c r="AB2011" i="3"/>
  <c r="AC2011" i="3" s="1"/>
  <c r="AD2011" i="3" s="1"/>
  <c r="AB2006" i="3"/>
  <c r="AC2006" i="3" s="1"/>
  <c r="AD2006" i="3" s="1"/>
  <c r="AB1999" i="3"/>
  <c r="AC1999" i="3" s="1"/>
  <c r="AD1999" i="3" s="1"/>
  <c r="AB1995" i="3"/>
  <c r="AC1995" i="3" s="1"/>
  <c r="AD1995" i="3" s="1"/>
  <c r="AB1990" i="3"/>
  <c r="AC1990" i="3" s="1"/>
  <c r="AD1990" i="3" s="1"/>
  <c r="AB1976" i="3"/>
  <c r="AC1976" i="3" s="1"/>
  <c r="AD1976" i="3" s="1"/>
  <c r="AB1972" i="3"/>
  <c r="AC1972" i="3" s="1"/>
  <c r="AD1972" i="3" s="1"/>
  <c r="AB1965" i="3"/>
  <c r="AC1965" i="3" s="1"/>
  <c r="AD1965" i="3" s="1"/>
  <c r="AB1961" i="3"/>
  <c r="AC1961" i="3" s="1"/>
  <c r="AD1961" i="3" s="1"/>
  <c r="AB1947" i="3"/>
  <c r="AC1947" i="3" s="1"/>
  <c r="AD1947" i="3" s="1"/>
  <c r="AB1942" i="3"/>
  <c r="AC1942" i="3" s="1"/>
  <c r="AD1942" i="3" s="1"/>
  <c r="AB1935" i="3"/>
  <c r="AC1935" i="3" s="1"/>
  <c r="AD1935" i="3" s="1"/>
  <c r="AB1931" i="3"/>
  <c r="AC1931" i="3" s="1"/>
  <c r="AD1931" i="3" s="1"/>
  <c r="AB1926" i="3"/>
  <c r="AC1926" i="3" s="1"/>
  <c r="AD1926" i="3" s="1"/>
  <c r="AB1918" i="3"/>
  <c r="AC1918" i="3" s="1"/>
  <c r="AD1918" i="3" s="1"/>
  <c r="AB1905" i="3"/>
  <c r="AC1905" i="3" s="1"/>
  <c r="AD1905" i="3" s="1"/>
  <c r="AB1895" i="3"/>
  <c r="AC1895" i="3" s="1"/>
  <c r="AD1895" i="3" s="1"/>
  <c r="AB1868" i="3"/>
  <c r="AC1868" i="3" s="1"/>
  <c r="AD1868" i="3" s="1"/>
  <c r="AB1861" i="3"/>
  <c r="AC1861" i="3" s="1"/>
  <c r="AD1861" i="3" s="1"/>
  <c r="AB1831" i="3"/>
  <c r="AC1831" i="3" s="1"/>
  <c r="AD1831" i="3" s="1"/>
  <c r="AB1804" i="3"/>
  <c r="AC1804" i="3" s="1"/>
  <c r="AD1804" i="3" s="1"/>
  <c r="AB1797" i="3"/>
  <c r="AC1797" i="3" s="1"/>
  <c r="AD1797" i="3" s="1"/>
  <c r="AB1767" i="3"/>
  <c r="AC1767" i="3" s="1"/>
  <c r="AD1767" i="3" s="1"/>
  <c r="AB1740" i="3"/>
  <c r="AC1740" i="3" s="1"/>
  <c r="AD1740" i="3" s="1"/>
  <c r="AB1724" i="3"/>
  <c r="AC1724" i="3" s="1"/>
  <c r="AD1724" i="3" s="1"/>
  <c r="AB1708" i="3"/>
  <c r="AC1708" i="3" s="1"/>
  <c r="AD1708" i="3" s="1"/>
  <c r="AB1692" i="3"/>
  <c r="AC1692" i="3" s="1"/>
  <c r="AD1692" i="3" s="1"/>
  <c r="AB1676" i="3"/>
  <c r="AC1676" i="3" s="1"/>
  <c r="AD1676" i="3" s="1"/>
  <c r="AB1660" i="3"/>
  <c r="AC1660" i="3" s="1"/>
  <c r="AD1660" i="3" s="1"/>
  <c r="AB1637" i="3"/>
  <c r="AC1637" i="3" s="1"/>
  <c r="AD1637" i="3" s="1"/>
  <c r="AB1623" i="3"/>
  <c r="AC1623" i="3" s="1"/>
  <c r="AD1623" i="3" s="1"/>
  <c r="AB1609" i="3"/>
  <c r="AC1609" i="3" s="1"/>
  <c r="AD1609" i="3" s="1"/>
  <c r="AB1605" i="3"/>
  <c r="AC1605" i="3" s="1"/>
  <c r="AD1605" i="3" s="1"/>
  <c r="AB1601" i="3"/>
  <c r="AC1601" i="3" s="1"/>
  <c r="AD1601" i="3" s="1"/>
  <c r="AB1597" i="3"/>
  <c r="AC1597" i="3" s="1"/>
  <c r="AD1597" i="3" s="1"/>
  <c r="AB1717" i="3"/>
  <c r="AC1717" i="3" s="1"/>
  <c r="AD1717" i="3" s="1"/>
  <c r="AB1713" i="3"/>
  <c r="AC1713" i="3" s="1"/>
  <c r="AD1713" i="3" s="1"/>
  <c r="AB1703" i="3"/>
  <c r="AC1703" i="3" s="1"/>
  <c r="AD1703" i="3" s="1"/>
  <c r="AB1688" i="3"/>
  <c r="AC1688" i="3" s="1"/>
  <c r="AD1688" i="3" s="1"/>
  <c r="AB1683" i="3"/>
  <c r="AC1683" i="3" s="1"/>
  <c r="AD1683" i="3" s="1"/>
  <c r="AB1674" i="3"/>
  <c r="AC1674" i="3" s="1"/>
  <c r="AD1674" i="3" s="1"/>
  <c r="AB1663" i="3"/>
  <c r="AC1663" i="3" s="1"/>
  <c r="AD1663" i="3" s="1"/>
  <c r="AB1653" i="3"/>
  <c r="AC1653" i="3" s="1"/>
  <c r="AD1653" i="3" s="1"/>
  <c r="AB1649" i="3"/>
  <c r="AC1649" i="3" s="1"/>
  <c r="AD1649" i="3" s="1"/>
  <c r="AB1638" i="3"/>
  <c r="AC1638" i="3" s="1"/>
  <c r="AD1638" i="3" s="1"/>
  <c r="AB1614" i="3"/>
  <c r="AC1614" i="3" s="1"/>
  <c r="AD1614" i="3" s="1"/>
  <c r="AB1610" i="3"/>
  <c r="AC1610" i="3" s="1"/>
  <c r="AD1610" i="3" s="1"/>
  <c r="AB1595" i="3"/>
  <c r="AC1595" i="3" s="1"/>
  <c r="AD1595" i="3" s="1"/>
  <c r="AB1586" i="3"/>
  <c r="AC1586" i="3" s="1"/>
  <c r="AD1586" i="3" s="1"/>
  <c r="AB1569" i="3"/>
  <c r="AC1569" i="3" s="1"/>
  <c r="AD1569" i="3" s="1"/>
  <c r="AB1550" i="3"/>
  <c r="AC1550" i="3" s="1"/>
  <c r="AD1550" i="3" s="1"/>
  <c r="AB1537" i="3"/>
  <c r="AC1537" i="3" s="1"/>
  <c r="AD1537" i="3" s="1"/>
  <c r="AB1528" i="3"/>
  <c r="AC1528" i="3" s="1"/>
  <c r="AD1528" i="3" s="1"/>
  <c r="AB1524" i="3"/>
  <c r="AC1524" i="3" s="1"/>
  <c r="AD1524" i="3" s="1"/>
  <c r="AB1508" i="3"/>
  <c r="AC1508" i="3" s="1"/>
  <c r="AD1508" i="3" s="1"/>
  <c r="AB1502" i="3"/>
  <c r="AC1502" i="3" s="1"/>
  <c r="AD1502" i="3" s="1"/>
  <c r="AB1485" i="3"/>
  <c r="AC1485" i="3" s="1"/>
  <c r="AD1485" i="3" s="1"/>
  <c r="AB1480" i="3"/>
  <c r="AC1480" i="3" s="1"/>
  <c r="AD1480" i="3" s="1"/>
  <c r="AB1458" i="3"/>
  <c r="AC1458" i="3" s="1"/>
  <c r="AD1458" i="3" s="1"/>
  <c r="AB1451" i="3"/>
  <c r="AC1451" i="3" s="1"/>
  <c r="AD1451" i="3" s="1"/>
  <c r="AB1446" i="3"/>
  <c r="AC1446" i="3" s="1"/>
  <c r="AD1446" i="3" s="1"/>
  <c r="AB1441" i="3"/>
  <c r="AC1441" i="3" s="1"/>
  <c r="AD1441" i="3" s="1"/>
  <c r="AB1423" i="3"/>
  <c r="AC1423" i="3" s="1"/>
  <c r="AD1423" i="3" s="1"/>
  <c r="AB1418" i="3"/>
  <c r="AC1418" i="3" s="1"/>
  <c r="AD1418" i="3" s="1"/>
  <c r="AB1413" i="3"/>
  <c r="AC1413" i="3" s="1"/>
  <c r="AD1413" i="3" s="1"/>
  <c r="AB1392" i="3"/>
  <c r="AC1392" i="3" s="1"/>
  <c r="AD1392" i="3" s="1"/>
  <c r="AB1385" i="3"/>
  <c r="AC1385" i="3" s="1"/>
  <c r="AD1385" i="3" s="1"/>
  <c r="AB1380" i="3"/>
  <c r="AC1380" i="3" s="1"/>
  <c r="AD1380" i="3" s="1"/>
  <c r="AB1374" i="3"/>
  <c r="AC1374" i="3" s="1"/>
  <c r="AD1374" i="3" s="1"/>
  <c r="AB1357" i="3"/>
  <c r="AC1357" i="3" s="1"/>
  <c r="AD1357" i="3" s="1"/>
  <c r="AB1352" i="3"/>
  <c r="AC1352" i="3" s="1"/>
  <c r="AD1352" i="3" s="1"/>
  <c r="AB1330" i="3"/>
  <c r="AC1330" i="3" s="1"/>
  <c r="AD1330" i="3" s="1"/>
  <c r="AB1323" i="3"/>
  <c r="AC1323" i="3" s="1"/>
  <c r="AD1323" i="3" s="1"/>
  <c r="AB1318" i="3"/>
  <c r="AC1318" i="3" s="1"/>
  <c r="AD1318" i="3" s="1"/>
  <c r="AB1313" i="3"/>
  <c r="AC1313" i="3" s="1"/>
  <c r="AD1313" i="3" s="1"/>
  <c r="AB1295" i="3"/>
  <c r="AC1295" i="3" s="1"/>
  <c r="AD1295" i="3" s="1"/>
  <c r="AB1290" i="3"/>
  <c r="AC1290" i="3" s="1"/>
  <c r="AD1290" i="3" s="1"/>
  <c r="AB1285" i="3"/>
  <c r="AC1285" i="3" s="1"/>
  <c r="AD1285" i="3" s="1"/>
  <c r="AB1264" i="3"/>
  <c r="AC1264" i="3" s="1"/>
  <c r="AD1264" i="3" s="1"/>
  <c r="AB1257" i="3"/>
  <c r="AC1257" i="3" s="1"/>
  <c r="AD1257" i="3" s="1"/>
  <c r="AB1252" i="3"/>
  <c r="AC1252" i="3" s="1"/>
  <c r="AD1252" i="3" s="1"/>
  <c r="AB1246" i="3"/>
  <c r="AC1246" i="3" s="1"/>
  <c r="AD1246" i="3" s="1"/>
  <c r="AB1229" i="3"/>
  <c r="AC1229" i="3" s="1"/>
  <c r="AD1229" i="3" s="1"/>
  <c r="AB1224" i="3"/>
  <c r="AC1224" i="3" s="1"/>
  <c r="AD1224" i="3" s="1"/>
  <c r="AB1202" i="3"/>
  <c r="AC1202" i="3" s="1"/>
  <c r="AD1202" i="3" s="1"/>
  <c r="AB1195" i="3"/>
  <c r="AC1195" i="3" s="1"/>
  <c r="AD1195" i="3" s="1"/>
  <c r="AB1190" i="3"/>
  <c r="AC1190" i="3" s="1"/>
  <c r="AD1190" i="3" s="1"/>
  <c r="AB1185" i="3"/>
  <c r="AC1185" i="3" s="1"/>
  <c r="AD1185" i="3" s="1"/>
  <c r="AB1167" i="3"/>
  <c r="AC1167" i="3" s="1"/>
  <c r="AD1167" i="3" s="1"/>
  <c r="AB1162" i="3"/>
  <c r="AC1162" i="3" s="1"/>
  <c r="AD1162" i="3" s="1"/>
  <c r="AB1157" i="3"/>
  <c r="AC1157" i="3" s="1"/>
  <c r="AD1157" i="3" s="1"/>
  <c r="AB1136" i="3"/>
  <c r="AC1136" i="3" s="1"/>
  <c r="AD1136" i="3" s="1"/>
  <c r="AB1129" i="3"/>
  <c r="AC1129" i="3" s="1"/>
  <c r="AD1129" i="3" s="1"/>
  <c r="AB1124" i="3"/>
  <c r="AC1124" i="3" s="1"/>
  <c r="AD1124" i="3" s="1"/>
  <c r="AB1118" i="3"/>
  <c r="AC1118" i="3" s="1"/>
  <c r="AD1118" i="3" s="1"/>
  <c r="AB1101" i="3"/>
  <c r="AC1101" i="3" s="1"/>
  <c r="AD1101" i="3" s="1"/>
  <c r="AB1096" i="3"/>
  <c r="AC1096" i="3" s="1"/>
  <c r="AD1096" i="3" s="1"/>
  <c r="AB1074" i="3"/>
  <c r="AC1074" i="3" s="1"/>
  <c r="AD1074" i="3" s="1"/>
  <c r="AB1067" i="3"/>
  <c r="AC1067" i="3" s="1"/>
  <c r="AD1067" i="3" s="1"/>
  <c r="AB1062" i="3"/>
  <c r="AC1062" i="3" s="1"/>
  <c r="AD1062" i="3" s="1"/>
  <c r="AB1057" i="3"/>
  <c r="AC1057" i="3" s="1"/>
  <c r="AD1057" i="3" s="1"/>
  <c r="AB1039" i="3"/>
  <c r="AC1039" i="3" s="1"/>
  <c r="AD1039" i="3" s="1"/>
  <c r="AB1034" i="3"/>
  <c r="AC1034" i="3" s="1"/>
  <c r="AD1034" i="3" s="1"/>
  <c r="AB1017" i="3"/>
  <c r="AC1017" i="3" s="1"/>
  <c r="AD1017" i="3" s="1"/>
  <c r="AB1005" i="3"/>
  <c r="AC1005" i="3" s="1"/>
  <c r="AD1005" i="3" s="1"/>
  <c r="AB995" i="3"/>
  <c r="AC995" i="3" s="1"/>
  <c r="AD995" i="3" s="1"/>
  <c r="AB990" i="3"/>
  <c r="AC990" i="3" s="1"/>
  <c r="AD990" i="3" s="1"/>
  <c r="AB2472" i="3"/>
  <c r="AC2472" i="3" s="1"/>
  <c r="AD2472" i="3" s="1"/>
  <c r="AB2432" i="3"/>
  <c r="AC2432" i="3" s="1"/>
  <c r="AD2432" i="3" s="1"/>
  <c r="AB2416" i="3"/>
  <c r="AC2416" i="3" s="1"/>
  <c r="AD2416" i="3" s="1"/>
  <c r="AB2393" i="3"/>
  <c r="AC2393" i="3" s="1"/>
  <c r="AD2393" i="3" s="1"/>
  <c r="AB2364" i="3"/>
  <c r="AC2364" i="3" s="1"/>
  <c r="AD2364" i="3" s="1"/>
  <c r="AB2341" i="3"/>
  <c r="AC2341" i="3" s="1"/>
  <c r="AD2341" i="3" s="1"/>
  <c r="AB2320" i="3"/>
  <c r="AC2320" i="3" s="1"/>
  <c r="AD2320" i="3" s="1"/>
  <c r="AB2300" i="3"/>
  <c r="AC2300" i="3" s="1"/>
  <c r="AD2300" i="3" s="1"/>
  <c r="AB2277" i="3"/>
  <c r="AC2277" i="3" s="1"/>
  <c r="AD2277" i="3" s="1"/>
  <c r="AB2256" i="3"/>
  <c r="AC2256" i="3" s="1"/>
  <c r="AD2256" i="3" s="1"/>
  <c r="AB2236" i="3"/>
  <c r="AC2236" i="3" s="1"/>
  <c r="AD2236" i="3" s="1"/>
  <c r="AB2213" i="3"/>
  <c r="AC2213" i="3" s="1"/>
  <c r="AD2213" i="3" s="1"/>
  <c r="AB2192" i="3"/>
  <c r="AC2192" i="3" s="1"/>
  <c r="AD2192" i="3" s="1"/>
  <c r="AB2153" i="3"/>
  <c r="AC2153" i="3" s="1"/>
  <c r="AD2153" i="3" s="1"/>
  <c r="AB2132" i="3"/>
  <c r="AC2132" i="3" s="1"/>
  <c r="AD2132" i="3" s="1"/>
  <c r="AB2089" i="3"/>
  <c r="AC2089" i="3" s="1"/>
  <c r="AD2089" i="3" s="1"/>
  <c r="AB1907" i="3"/>
  <c r="AC1907" i="3" s="1"/>
  <c r="AD1907" i="3" s="1"/>
  <c r="AB1864" i="3"/>
  <c r="AC1864" i="3" s="1"/>
  <c r="AD1864" i="3" s="1"/>
  <c r="AB1832" i="3"/>
  <c r="AC1832" i="3" s="1"/>
  <c r="AD1832" i="3" s="1"/>
  <c r="AB1800" i="3"/>
  <c r="AC1800" i="3" s="1"/>
  <c r="AD1800" i="3" s="1"/>
  <c r="AB1768" i="3"/>
  <c r="AC1768" i="3" s="1"/>
  <c r="AD1768" i="3" s="1"/>
  <c r="AB1736" i="3"/>
  <c r="AC1736" i="3" s="1"/>
  <c r="AD1736" i="3" s="1"/>
  <c r="AB1714" i="3"/>
  <c r="AC1714" i="3" s="1"/>
  <c r="AD1714" i="3" s="1"/>
  <c r="AB1682" i="3"/>
  <c r="AC1682" i="3" s="1"/>
  <c r="AD1682" i="3" s="1"/>
  <c r="AB1650" i="3"/>
  <c r="AC1650" i="3" s="1"/>
  <c r="AD1650" i="3" s="1"/>
  <c r="AB1628" i="3"/>
  <c r="AC1628" i="3" s="1"/>
  <c r="AD1628" i="3" s="1"/>
  <c r="AB1622" i="3"/>
  <c r="AC1622" i="3" s="1"/>
  <c r="AD1622" i="3" s="1"/>
  <c r="AB1593" i="3"/>
  <c r="AC1593" i="3" s="1"/>
  <c r="AD1593" i="3" s="1"/>
  <c r="AB1582" i="3"/>
  <c r="AC1582" i="3" s="1"/>
  <c r="AD1582" i="3" s="1"/>
  <c r="AB1577" i="3"/>
  <c r="AC1577" i="3" s="1"/>
  <c r="AD1577" i="3" s="1"/>
  <c r="AB1573" i="3"/>
  <c r="AC1573" i="3" s="1"/>
  <c r="AD1573" i="3" s="1"/>
  <c r="AB1565" i="3"/>
  <c r="AC1565" i="3" s="1"/>
  <c r="AD1565" i="3" s="1"/>
  <c r="AB1561" i="3"/>
  <c r="AC1561" i="3" s="1"/>
  <c r="AD1561" i="3" s="1"/>
  <c r="AB1556" i="3"/>
  <c r="AC1556" i="3" s="1"/>
  <c r="AD1556" i="3" s="1"/>
  <c r="AB1548" i="3"/>
  <c r="AC1548" i="3" s="1"/>
  <c r="AD1548" i="3" s="1"/>
  <c r="AB1541" i="3"/>
  <c r="AC1541" i="3" s="1"/>
  <c r="AD1541" i="3" s="1"/>
  <c r="AB1533" i="3"/>
  <c r="AC1533" i="3" s="1"/>
  <c r="AD1533" i="3" s="1"/>
  <c r="AB1518" i="3"/>
  <c r="AC1518" i="3" s="1"/>
  <c r="AD1518" i="3" s="1"/>
  <c r="AB1513" i="3"/>
  <c r="AC1513" i="3" s="1"/>
  <c r="AD1513" i="3" s="1"/>
  <c r="AB1504" i="3"/>
  <c r="AC1504" i="3" s="1"/>
  <c r="AD1504" i="3" s="1"/>
  <c r="AB1497" i="3"/>
  <c r="AC1497" i="3" s="1"/>
  <c r="AD1497" i="3" s="1"/>
  <c r="AB1492" i="3"/>
  <c r="AC1492" i="3" s="1"/>
  <c r="AD1492" i="3" s="1"/>
  <c r="AB1486" i="3"/>
  <c r="AC1486" i="3" s="1"/>
  <c r="AD1486" i="3" s="1"/>
  <c r="AB1469" i="3"/>
  <c r="AC1469" i="3" s="1"/>
  <c r="AD1469" i="3" s="1"/>
  <c r="AB1464" i="3"/>
  <c r="AC1464" i="3" s="1"/>
  <c r="AD1464" i="3" s="1"/>
  <c r="AB1442" i="3"/>
  <c r="AC1442" i="3" s="1"/>
  <c r="AD1442" i="3" s="1"/>
  <c r="AB1435" i="3"/>
  <c r="AC1435" i="3" s="1"/>
  <c r="AD1435" i="3" s="1"/>
  <c r="AB1430" i="3"/>
  <c r="AC1430" i="3" s="1"/>
  <c r="AD1430" i="3" s="1"/>
  <c r="AB1425" i="3"/>
  <c r="AC1425" i="3" s="1"/>
  <c r="AD1425" i="3" s="1"/>
  <c r="AB1407" i="3"/>
  <c r="AC1407" i="3" s="1"/>
  <c r="AD1407" i="3" s="1"/>
  <c r="AB1402" i="3"/>
  <c r="AC1402" i="3" s="1"/>
  <c r="AD1402" i="3" s="1"/>
  <c r="AB1397" i="3"/>
  <c r="AC1397" i="3" s="1"/>
  <c r="AD1397" i="3" s="1"/>
  <c r="AB1376" i="3"/>
  <c r="AC1376" i="3" s="1"/>
  <c r="AD1376" i="3" s="1"/>
  <c r="AB1369" i="3"/>
  <c r="AC1369" i="3" s="1"/>
  <c r="AD1369" i="3" s="1"/>
  <c r="AB1364" i="3"/>
  <c r="AC1364" i="3" s="1"/>
  <c r="AD1364" i="3" s="1"/>
  <c r="AB1358" i="3"/>
  <c r="AC1358" i="3" s="1"/>
  <c r="AD1358" i="3" s="1"/>
  <c r="AB1341" i="3"/>
  <c r="AC1341" i="3" s="1"/>
  <c r="AD1341" i="3" s="1"/>
  <c r="AB1336" i="3"/>
  <c r="AC1336" i="3" s="1"/>
  <c r="AD1336" i="3" s="1"/>
  <c r="AB1314" i="3"/>
  <c r="AC1314" i="3" s="1"/>
  <c r="AD1314" i="3" s="1"/>
  <c r="AB1307" i="3"/>
  <c r="AC1307" i="3" s="1"/>
  <c r="AD1307" i="3" s="1"/>
  <c r="AB1302" i="3"/>
  <c r="AC1302" i="3" s="1"/>
  <c r="AD1302" i="3" s="1"/>
  <c r="AB1297" i="3"/>
  <c r="AC1297" i="3" s="1"/>
  <c r="AD1297" i="3" s="1"/>
  <c r="AB1279" i="3"/>
  <c r="AC1279" i="3" s="1"/>
  <c r="AD1279" i="3" s="1"/>
  <c r="AB1274" i="3"/>
  <c r="AC1274" i="3" s="1"/>
  <c r="AD1274" i="3" s="1"/>
  <c r="AB1269" i="3"/>
  <c r="AC1269" i="3" s="1"/>
  <c r="AD1269" i="3" s="1"/>
  <c r="AB1248" i="3"/>
  <c r="AC1248" i="3" s="1"/>
  <c r="AD1248" i="3" s="1"/>
  <c r="AB1241" i="3"/>
  <c r="AC1241" i="3" s="1"/>
  <c r="AD1241" i="3" s="1"/>
  <c r="AB1236" i="3"/>
  <c r="AC1236" i="3" s="1"/>
  <c r="AD1236" i="3" s="1"/>
  <c r="AB1230" i="3"/>
  <c r="AC1230" i="3" s="1"/>
  <c r="AD1230" i="3" s="1"/>
  <c r="AB1213" i="3"/>
  <c r="AC1213" i="3" s="1"/>
  <c r="AD1213" i="3" s="1"/>
  <c r="AB1208" i="3"/>
  <c r="AC1208" i="3" s="1"/>
  <c r="AD1208" i="3" s="1"/>
  <c r="AB1186" i="3"/>
  <c r="AC1186" i="3" s="1"/>
  <c r="AD1186" i="3" s="1"/>
  <c r="AB1179" i="3"/>
  <c r="AC1179" i="3" s="1"/>
  <c r="AD1179" i="3" s="1"/>
  <c r="AB1174" i="3"/>
  <c r="AC1174" i="3" s="1"/>
  <c r="AD1174" i="3" s="1"/>
  <c r="AB1169" i="3"/>
  <c r="AC1169" i="3" s="1"/>
  <c r="AD1169" i="3" s="1"/>
  <c r="AB1151" i="3"/>
  <c r="AC1151" i="3" s="1"/>
  <c r="AD1151" i="3" s="1"/>
  <c r="AB1146" i="3"/>
  <c r="AC1146" i="3" s="1"/>
  <c r="AD1146" i="3" s="1"/>
  <c r="AB1141" i="3"/>
  <c r="AC1141" i="3" s="1"/>
  <c r="AD1141" i="3" s="1"/>
  <c r="AB1120" i="3"/>
  <c r="AC1120" i="3" s="1"/>
  <c r="AD1120" i="3" s="1"/>
  <c r="AB1113" i="3"/>
  <c r="AC1113" i="3" s="1"/>
  <c r="AD1113" i="3" s="1"/>
  <c r="AB1108" i="3"/>
  <c r="AC1108" i="3" s="1"/>
  <c r="AD1108" i="3" s="1"/>
  <c r="AB1102" i="3"/>
  <c r="AC1102" i="3" s="1"/>
  <c r="AD1102" i="3" s="1"/>
  <c r="AB1085" i="3"/>
  <c r="AC1085" i="3" s="1"/>
  <c r="AD1085" i="3" s="1"/>
  <c r="AB1080" i="3"/>
  <c r="AC1080" i="3" s="1"/>
  <c r="AD1080" i="3" s="1"/>
  <c r="AB1058" i="3"/>
  <c r="AC1058" i="3" s="1"/>
  <c r="AD1058" i="3" s="1"/>
  <c r="AB1051" i="3"/>
  <c r="AC1051" i="3" s="1"/>
  <c r="AD1051" i="3" s="1"/>
  <c r="AB1046" i="3"/>
  <c r="AC1046" i="3" s="1"/>
  <c r="AD1046" i="3" s="1"/>
  <c r="AB1041" i="3"/>
  <c r="AC1041" i="3" s="1"/>
  <c r="AD1041" i="3" s="1"/>
  <c r="AB1030" i="3"/>
  <c r="AC1030" i="3" s="1"/>
  <c r="AD1030" i="3" s="1"/>
  <c r="AB1025" i="3"/>
  <c r="AC1025" i="3" s="1"/>
  <c r="AD1025" i="3" s="1"/>
  <c r="AB1021" i="3"/>
  <c r="AC1021" i="3" s="1"/>
  <c r="AD1021" i="3" s="1"/>
  <c r="AB1013" i="3"/>
  <c r="AC1013" i="3" s="1"/>
  <c r="AD1013" i="3" s="1"/>
  <c r="AB1004" i="3"/>
  <c r="AC1004" i="3" s="1"/>
  <c r="AD1004" i="3" s="1"/>
  <c r="AB998" i="3"/>
  <c r="AC998" i="3" s="1"/>
  <c r="AD998" i="3" s="1"/>
  <c r="AB969" i="3"/>
  <c r="AC969" i="3" s="1"/>
  <c r="AD969" i="3" s="1"/>
  <c r="AB964" i="3"/>
  <c r="AC964" i="3" s="1"/>
  <c r="AD964" i="3" s="1"/>
  <c r="AB959" i="3"/>
  <c r="AC959" i="3" s="1"/>
  <c r="AD959" i="3" s="1"/>
  <c r="AB949" i="3"/>
  <c r="AC949" i="3" s="1"/>
  <c r="AD949" i="3" s="1"/>
  <c r="AB945" i="3"/>
  <c r="AC945" i="3" s="1"/>
  <c r="AD945" i="3" s="1"/>
  <c r="AB936" i="3"/>
  <c r="AC936" i="3" s="1"/>
  <c r="AD936" i="3" s="1"/>
  <c r="AB922" i="3"/>
  <c r="AC922" i="3" s="1"/>
  <c r="AD922" i="3" s="1"/>
  <c r="AB910" i="3"/>
  <c r="AC910" i="3" s="1"/>
  <c r="AD910" i="3" s="1"/>
  <c r="AB904" i="3"/>
  <c r="AC904" i="3" s="1"/>
  <c r="AD904" i="3" s="1"/>
  <c r="AB890" i="3"/>
  <c r="AC890" i="3" s="1"/>
  <c r="AD890" i="3" s="1"/>
  <c r="AB878" i="3"/>
  <c r="AC878" i="3" s="1"/>
  <c r="AD878" i="3" s="1"/>
  <c r="AB872" i="3"/>
  <c r="AC872" i="3" s="1"/>
  <c r="AD872" i="3" s="1"/>
  <c r="AB858" i="3"/>
  <c r="AC858" i="3" s="1"/>
  <c r="AD858" i="3" s="1"/>
  <c r="AB849" i="3"/>
  <c r="AC849" i="3" s="1"/>
  <c r="AD849" i="3" s="1"/>
  <c r="AB829" i="3"/>
  <c r="AC829" i="3" s="1"/>
  <c r="AD829" i="3" s="1"/>
  <c r="AB820" i="3"/>
  <c r="AC820" i="3" s="1"/>
  <c r="AD820" i="3" s="1"/>
  <c r="AB816" i="3"/>
  <c r="AC816" i="3" s="1"/>
  <c r="AD816" i="3" s="1"/>
  <c r="AB805" i="3"/>
  <c r="AC805" i="3" s="1"/>
  <c r="AD805" i="3" s="1"/>
  <c r="AB791" i="3"/>
  <c r="AC791" i="3" s="1"/>
  <c r="AD791" i="3" s="1"/>
  <c r="AB777" i="3"/>
  <c r="AC777" i="3" s="1"/>
  <c r="AD777" i="3" s="1"/>
  <c r="AB765" i="3"/>
  <c r="AC765" i="3" s="1"/>
  <c r="AD765" i="3" s="1"/>
  <c r="AB755" i="3"/>
  <c r="AC755" i="3" s="1"/>
  <c r="AD755" i="3" s="1"/>
  <c r="AB739" i="3"/>
  <c r="AC739" i="3" s="1"/>
  <c r="AD739" i="3" s="1"/>
  <c r="AB728" i="3"/>
  <c r="AC728" i="3" s="1"/>
  <c r="AD728" i="3" s="1"/>
  <c r="AB709" i="3"/>
  <c r="AC709" i="3" s="1"/>
  <c r="AD709" i="3" s="1"/>
  <c r="AB687" i="3"/>
  <c r="AC687" i="3" s="1"/>
  <c r="AD687" i="3" s="1"/>
  <c r="AB683" i="3"/>
  <c r="AC683" i="3" s="1"/>
  <c r="AD683" i="3" s="1"/>
  <c r="AB667" i="3"/>
  <c r="AC667" i="3" s="1"/>
  <c r="AD667" i="3" s="1"/>
  <c r="AB663" i="3"/>
  <c r="AC663" i="3" s="1"/>
  <c r="AD663" i="3" s="1"/>
  <c r="AB657" i="3"/>
  <c r="AC657" i="3" s="1"/>
  <c r="AD657" i="3" s="1"/>
  <c r="AB653" i="3"/>
  <c r="AC653" i="3" s="1"/>
  <c r="AD653" i="3" s="1"/>
  <c r="AB643" i="3"/>
  <c r="AC643" i="3" s="1"/>
  <c r="AD643" i="3" s="1"/>
  <c r="AB632" i="3"/>
  <c r="AC632" i="3" s="1"/>
  <c r="AD632" i="3" s="1"/>
  <c r="AB628" i="3"/>
  <c r="AC628" i="3" s="1"/>
  <c r="AD628" i="3" s="1"/>
  <c r="AB619" i="3"/>
  <c r="AC619" i="3" s="1"/>
  <c r="AD619" i="3" s="1"/>
  <c r="AC597" i="3"/>
  <c r="AD597" i="3" s="1"/>
  <c r="AB584" i="3"/>
  <c r="AC584" i="3" s="1"/>
  <c r="AD584" i="3" s="1"/>
  <c r="AB580" i="3"/>
  <c r="AC580" i="3" s="1"/>
  <c r="AD580" i="3" s="1"/>
  <c r="AB576" i="3"/>
  <c r="AC576" i="3" s="1"/>
  <c r="AD576" i="3" s="1"/>
  <c r="AB567" i="3"/>
  <c r="AC567" i="3" s="1"/>
  <c r="AD567" i="3" s="1"/>
  <c r="AB557" i="3"/>
  <c r="AC557" i="3" s="1"/>
  <c r="AD557" i="3" s="1"/>
  <c r="AB542" i="3"/>
  <c r="AC542" i="3" s="1"/>
  <c r="AD542" i="3" s="1"/>
  <c r="AB538" i="3"/>
  <c r="AC538" i="3" s="1"/>
  <c r="AD538" i="3" s="1"/>
  <c r="AB534" i="3"/>
  <c r="AC534" i="3" s="1"/>
  <c r="AD534" i="3" s="1"/>
  <c r="AB530" i="3"/>
  <c r="AC530" i="3" s="1"/>
  <c r="AD530" i="3" s="1"/>
  <c r="AB521" i="3"/>
  <c r="AC521" i="3" s="1"/>
  <c r="AD521" i="3" s="1"/>
  <c r="AB513" i="3"/>
  <c r="AC513" i="3" s="1"/>
  <c r="AD513" i="3" s="1"/>
  <c r="AB505" i="3"/>
  <c r="AC505" i="3" s="1"/>
  <c r="AD505" i="3" s="1"/>
  <c r="AB495" i="3"/>
  <c r="AC495" i="3" s="1"/>
  <c r="AD495" i="3" s="1"/>
  <c r="AB484" i="3"/>
  <c r="AC484" i="3" s="1"/>
  <c r="AD484" i="3" s="1"/>
  <c r="AB469" i="3"/>
  <c r="AC469" i="3" s="1"/>
  <c r="AD469" i="3" s="1"/>
  <c r="AB449" i="3"/>
  <c r="AC449" i="3" s="1"/>
  <c r="AD449" i="3" s="1"/>
  <c r="AB445" i="3"/>
  <c r="AC445" i="3" s="1"/>
  <c r="AD445" i="3" s="1"/>
  <c r="AB441" i="3"/>
  <c r="AC441" i="3" s="1"/>
  <c r="AD441" i="3" s="1"/>
  <c r="AB427" i="3"/>
  <c r="AC427" i="3" s="1"/>
  <c r="AD427" i="3" s="1"/>
  <c r="AB419" i="3"/>
  <c r="AC419" i="3" s="1"/>
  <c r="AD419" i="3" s="1"/>
  <c r="AB407" i="3"/>
  <c r="AC407" i="3" s="1"/>
  <c r="AD407" i="3" s="1"/>
  <c r="AB400" i="3"/>
  <c r="AC400" i="3" s="1"/>
  <c r="AD400" i="3" s="1"/>
  <c r="AB389" i="3"/>
  <c r="AC389" i="3" s="1"/>
  <c r="AD389" i="3" s="1"/>
  <c r="AB384" i="3"/>
  <c r="AC384" i="3" s="1"/>
  <c r="AD384" i="3" s="1"/>
  <c r="AB372" i="3"/>
  <c r="AC372" i="3" s="1"/>
  <c r="AD372" i="3" s="1"/>
  <c r="AB368" i="3"/>
  <c r="AC368" i="3" s="1"/>
  <c r="AD368" i="3" s="1"/>
  <c r="AB359" i="3"/>
  <c r="AC359" i="3" s="1"/>
  <c r="AD359" i="3" s="1"/>
  <c r="AB342" i="3"/>
  <c r="AC342" i="3" s="1"/>
  <c r="AD342" i="3" s="1"/>
  <c r="AB337" i="3"/>
  <c r="AC337" i="3" s="1"/>
  <c r="AD337" i="3" s="1"/>
  <c r="AB333" i="3"/>
  <c r="AC333" i="3" s="1"/>
  <c r="AD333" i="3" s="1"/>
  <c r="AB310" i="3"/>
  <c r="AC310" i="3" s="1"/>
  <c r="AD310" i="3" s="1"/>
  <c r="AB305" i="3"/>
  <c r="AC305" i="3" s="1"/>
  <c r="AD305" i="3" s="1"/>
  <c r="AB301" i="3"/>
  <c r="AC301" i="3" s="1"/>
  <c r="AD301" i="3" s="1"/>
  <c r="AB278" i="3"/>
  <c r="AC278" i="3" s="1"/>
  <c r="AD278" i="3" s="1"/>
  <c r="AB274" i="3"/>
  <c r="AC274" i="3" s="1"/>
  <c r="AD274" i="3" s="1"/>
  <c r="AC270" i="3"/>
  <c r="AD270" i="3" s="1"/>
  <c r="AC266" i="3"/>
  <c r="AD266" i="3" s="1"/>
  <c r="AC262" i="3"/>
  <c r="AD262" i="3" s="1"/>
  <c r="AC258" i="3"/>
  <c r="AD258" i="3" s="1"/>
  <c r="AC254" i="3"/>
  <c r="AD254" i="3" s="1"/>
  <c r="AC250" i="3"/>
  <c r="AD250" i="3" s="1"/>
  <c r="AC246" i="3"/>
  <c r="AD246" i="3" s="1"/>
  <c r="AC242" i="3"/>
  <c r="AD242" i="3" s="1"/>
  <c r="AC238" i="3"/>
  <c r="AD238" i="3" s="1"/>
  <c r="AC234" i="3"/>
  <c r="AD234" i="3" s="1"/>
  <c r="AC230" i="3"/>
  <c r="AD230" i="3" s="1"/>
  <c r="AC226" i="3"/>
  <c r="AD226" i="3" s="1"/>
  <c r="AC222" i="3"/>
  <c r="AD222" i="3" s="1"/>
  <c r="AC218" i="3"/>
  <c r="AD218" i="3" s="1"/>
  <c r="AC214" i="3"/>
  <c r="AD214" i="3" s="1"/>
  <c r="AC210" i="3"/>
  <c r="AD210" i="3" s="1"/>
  <c r="AC206" i="3"/>
  <c r="AD206" i="3" s="1"/>
  <c r="AB1640" i="3"/>
  <c r="AC1640" i="3" s="1"/>
  <c r="AD1640" i="3" s="1"/>
  <c r="AB1588" i="3"/>
  <c r="AC1588" i="3" s="1"/>
  <c r="AD1588" i="3" s="1"/>
  <c r="AB1544" i="3"/>
  <c r="AC1544" i="3" s="1"/>
  <c r="AD1544" i="3" s="1"/>
  <c r="AB1523" i="3"/>
  <c r="AC1523" i="3" s="1"/>
  <c r="AD1523" i="3" s="1"/>
  <c r="AB1507" i="3"/>
  <c r="AC1507" i="3" s="1"/>
  <c r="AD1507" i="3" s="1"/>
  <c r="AB1484" i="3"/>
  <c r="AC1484" i="3" s="1"/>
  <c r="AD1484" i="3" s="1"/>
  <c r="AB1463" i="3"/>
  <c r="AC1463" i="3" s="1"/>
  <c r="AD1463" i="3" s="1"/>
  <c r="AB1443" i="3"/>
  <c r="AC1443" i="3" s="1"/>
  <c r="AD1443" i="3" s="1"/>
  <c r="AB1420" i="3"/>
  <c r="AC1420" i="3" s="1"/>
  <c r="AD1420" i="3" s="1"/>
  <c r="AB1399" i="3"/>
  <c r="AC1399" i="3" s="1"/>
  <c r="AD1399" i="3" s="1"/>
  <c r="AB1379" i="3"/>
  <c r="AC1379" i="3" s="1"/>
  <c r="AD1379" i="3" s="1"/>
  <c r="AB1356" i="3"/>
  <c r="AC1356" i="3" s="1"/>
  <c r="AD1356" i="3" s="1"/>
  <c r="AB1335" i="3"/>
  <c r="AC1335" i="3" s="1"/>
  <c r="AD1335" i="3" s="1"/>
  <c r="AB1315" i="3"/>
  <c r="AC1315" i="3" s="1"/>
  <c r="AD1315" i="3" s="1"/>
  <c r="AB1292" i="3"/>
  <c r="AC1292" i="3" s="1"/>
  <c r="AD1292" i="3" s="1"/>
  <c r="AB1271" i="3"/>
  <c r="AC1271" i="3" s="1"/>
  <c r="AD1271" i="3" s="1"/>
  <c r="AB1251" i="3"/>
  <c r="AC1251" i="3" s="1"/>
  <c r="AD1251" i="3" s="1"/>
  <c r="AB1228" i="3"/>
  <c r="AC1228" i="3" s="1"/>
  <c r="AD1228" i="3" s="1"/>
  <c r="AB1207" i="3"/>
  <c r="AC1207" i="3" s="1"/>
  <c r="AD1207" i="3" s="1"/>
  <c r="AB1187" i="3"/>
  <c r="AC1187" i="3" s="1"/>
  <c r="AD1187" i="3" s="1"/>
  <c r="AB1164" i="3"/>
  <c r="AC1164" i="3" s="1"/>
  <c r="AD1164" i="3" s="1"/>
  <c r="AB1143" i="3"/>
  <c r="AC1143" i="3" s="1"/>
  <c r="AD1143" i="3" s="1"/>
  <c r="AB1123" i="3"/>
  <c r="AC1123" i="3" s="1"/>
  <c r="AD1123" i="3" s="1"/>
  <c r="AB1100" i="3"/>
  <c r="AC1100" i="3" s="1"/>
  <c r="AD1100" i="3" s="1"/>
  <c r="AB1079" i="3"/>
  <c r="AC1079" i="3" s="1"/>
  <c r="AD1079" i="3" s="1"/>
  <c r="AB1059" i="3"/>
  <c r="AC1059" i="3" s="1"/>
  <c r="AD1059" i="3" s="1"/>
  <c r="AB1036" i="3"/>
  <c r="AC1036" i="3" s="1"/>
  <c r="AD1036" i="3" s="1"/>
  <c r="AB996" i="3"/>
  <c r="AC996" i="3" s="1"/>
  <c r="AD996" i="3" s="1"/>
  <c r="AB989" i="3"/>
  <c r="AC989" i="3" s="1"/>
  <c r="AD989" i="3" s="1"/>
  <c r="AB982" i="3"/>
  <c r="AC982" i="3" s="1"/>
  <c r="AD982" i="3" s="1"/>
  <c r="AB978" i="3"/>
  <c r="AC978" i="3" s="1"/>
  <c r="AD978" i="3" s="1"/>
  <c r="AB973" i="3"/>
  <c r="AC973" i="3" s="1"/>
  <c r="AD973" i="3" s="1"/>
  <c r="AB963" i="3"/>
  <c r="AC963" i="3" s="1"/>
  <c r="AD963" i="3" s="1"/>
  <c r="AB954" i="3"/>
  <c r="AC954" i="3" s="1"/>
  <c r="AD954" i="3" s="1"/>
  <c r="AB942" i="3"/>
  <c r="AC942" i="3" s="1"/>
  <c r="AD942" i="3" s="1"/>
  <c r="AB908" i="3"/>
  <c r="AC908" i="3" s="1"/>
  <c r="AD908" i="3" s="1"/>
  <c r="AB876" i="3"/>
  <c r="AC876" i="3" s="1"/>
  <c r="AD876" i="3" s="1"/>
  <c r="AB854" i="3"/>
  <c r="AC854" i="3" s="1"/>
  <c r="AD854" i="3" s="1"/>
  <c r="AB844" i="3"/>
  <c r="AC844" i="3" s="1"/>
  <c r="AD844" i="3" s="1"/>
  <c r="AB840" i="3"/>
  <c r="AC840" i="3" s="1"/>
  <c r="AD840" i="3" s="1"/>
  <c r="AB836" i="3"/>
  <c r="AC836" i="3" s="1"/>
  <c r="AD836" i="3" s="1"/>
  <c r="AB821" i="3"/>
  <c r="AC821" i="3" s="1"/>
  <c r="AD821" i="3" s="1"/>
  <c r="AB817" i="3"/>
  <c r="AC817" i="3" s="1"/>
  <c r="AD817" i="3" s="1"/>
  <c r="AB797" i="3"/>
  <c r="AC797" i="3" s="1"/>
  <c r="AD797" i="3" s="1"/>
  <c r="AB782" i="3"/>
  <c r="AC782" i="3" s="1"/>
  <c r="AD782" i="3" s="1"/>
  <c r="AB774" i="3"/>
  <c r="AC774" i="3" s="1"/>
  <c r="AD774" i="3" s="1"/>
  <c r="AB770" i="3"/>
  <c r="AC770" i="3" s="1"/>
  <c r="AD770" i="3" s="1"/>
  <c r="AB757" i="3"/>
  <c r="AC757" i="3" s="1"/>
  <c r="AD757" i="3" s="1"/>
  <c r="AB751" i="3"/>
  <c r="AC751" i="3" s="1"/>
  <c r="AD751" i="3" s="1"/>
  <c r="AB747" i="3"/>
  <c r="AC747" i="3" s="1"/>
  <c r="AD747" i="3" s="1"/>
  <c r="AB743" i="3"/>
  <c r="AC743" i="3" s="1"/>
  <c r="AD743" i="3" s="1"/>
  <c r="AB735" i="3"/>
  <c r="AC735" i="3" s="1"/>
  <c r="AD735" i="3" s="1"/>
  <c r="AB729" i="3"/>
  <c r="AC729" i="3" s="1"/>
  <c r="AD729" i="3" s="1"/>
  <c r="AB724" i="3"/>
  <c r="AC724" i="3" s="1"/>
  <c r="AD724" i="3" s="1"/>
  <c r="AB714" i="3"/>
  <c r="AC714" i="3" s="1"/>
  <c r="AD714" i="3" s="1"/>
  <c r="AB706" i="3"/>
  <c r="AC706" i="3" s="1"/>
  <c r="AD706" i="3" s="1"/>
  <c r="AB702" i="3"/>
  <c r="AC702" i="3" s="1"/>
  <c r="AD702" i="3" s="1"/>
  <c r="AB694" i="3"/>
  <c r="AC694" i="3" s="1"/>
  <c r="AD694" i="3" s="1"/>
  <c r="AB678" i="3"/>
  <c r="AC678" i="3" s="1"/>
  <c r="AD678" i="3" s="1"/>
  <c r="AB674" i="3"/>
  <c r="AC674" i="3" s="1"/>
  <c r="AD674" i="3" s="1"/>
  <c r="AB651" i="3"/>
  <c r="AC651" i="3" s="1"/>
  <c r="AD651" i="3" s="1"/>
  <c r="AB647" i="3"/>
  <c r="AC647" i="3" s="1"/>
  <c r="AD647" i="3" s="1"/>
  <c r="AB641" i="3"/>
  <c r="AC641" i="3" s="1"/>
  <c r="AD641" i="3" s="1"/>
  <c r="AB637" i="3"/>
  <c r="AC637" i="3" s="1"/>
  <c r="AD637" i="3" s="1"/>
  <c r="AB627" i="3"/>
  <c r="AC627" i="3" s="1"/>
  <c r="AD627" i="3" s="1"/>
  <c r="AB616" i="3"/>
  <c r="AC616" i="3" s="1"/>
  <c r="AD616" i="3" s="1"/>
  <c r="AB604" i="3"/>
  <c r="AC604" i="3" s="1"/>
  <c r="AD604" i="3" s="1"/>
  <c r="AB600" i="3"/>
  <c r="AC600" i="3" s="1"/>
  <c r="AD600" i="3" s="1"/>
  <c r="AB588" i="3"/>
  <c r="AC588" i="3" s="1"/>
  <c r="AD588" i="3" s="1"/>
  <c r="AB581" i="3"/>
  <c r="AC581" i="3" s="1"/>
  <c r="AD581" i="3" s="1"/>
  <c r="AB571" i="3"/>
  <c r="AC571" i="3" s="1"/>
  <c r="AD571" i="3" s="1"/>
  <c r="AB565" i="3"/>
  <c r="AC565" i="3" s="1"/>
  <c r="AD565" i="3" s="1"/>
  <c r="AB552" i="3"/>
  <c r="AC552" i="3" s="1"/>
  <c r="AD552" i="3" s="1"/>
  <c r="AB548" i="3"/>
  <c r="AC548" i="3" s="1"/>
  <c r="AD548" i="3" s="1"/>
  <c r="AB544" i="3"/>
  <c r="AC544" i="3" s="1"/>
  <c r="AD544" i="3" s="1"/>
  <c r="AB535" i="3"/>
  <c r="AC535" i="3" s="1"/>
  <c r="AD535" i="3" s="1"/>
  <c r="AB525" i="3"/>
  <c r="AC525" i="3" s="1"/>
  <c r="AD525" i="3" s="1"/>
  <c r="AB515" i="3"/>
  <c r="AC515" i="3" s="1"/>
  <c r="AD515" i="3" s="1"/>
  <c r="AB499" i="3"/>
  <c r="AC499" i="3" s="1"/>
  <c r="AD499" i="3" s="1"/>
  <c r="AB491" i="3"/>
  <c r="AC491" i="3" s="1"/>
  <c r="AD491" i="3" s="1"/>
  <c r="AB485" i="3"/>
  <c r="AC485" i="3" s="1"/>
  <c r="AD485" i="3" s="1"/>
  <c r="AB480" i="3"/>
  <c r="AC480" i="3" s="1"/>
  <c r="AD480" i="3" s="1"/>
  <c r="AB476" i="3"/>
  <c r="AC476" i="3" s="1"/>
  <c r="AD476" i="3" s="1"/>
  <c r="AB462" i="3"/>
  <c r="AC462" i="3" s="1"/>
  <c r="AD462" i="3" s="1"/>
  <c r="AB458" i="3"/>
  <c r="AC458" i="3" s="1"/>
  <c r="AD458" i="3" s="1"/>
  <c r="AB434" i="3"/>
  <c r="AC434" i="3" s="1"/>
  <c r="AD434" i="3" s="1"/>
  <c r="AB429" i="3"/>
  <c r="AC429" i="3" s="1"/>
  <c r="AD429" i="3" s="1"/>
  <c r="AB416" i="3"/>
  <c r="AC416" i="3" s="1"/>
  <c r="AD416" i="3" s="1"/>
  <c r="AB412" i="3"/>
  <c r="AC412" i="3" s="1"/>
  <c r="AD412" i="3" s="1"/>
  <c r="AB403" i="3"/>
  <c r="AC403" i="3" s="1"/>
  <c r="AD403" i="3" s="1"/>
  <c r="AB394" i="3"/>
  <c r="AC394" i="3" s="1"/>
  <c r="AD394" i="3" s="1"/>
  <c r="AB385" i="3"/>
  <c r="AC385" i="3" s="1"/>
  <c r="AD385" i="3" s="1"/>
  <c r="AB381" i="3"/>
  <c r="AC381" i="3" s="1"/>
  <c r="AD381" i="3" s="1"/>
  <c r="AB377" i="3"/>
  <c r="AC377" i="3" s="1"/>
  <c r="AD377" i="3" s="1"/>
  <c r="AB371" i="3"/>
  <c r="AC371" i="3" s="1"/>
  <c r="AD371" i="3" s="1"/>
  <c r="AB366" i="3"/>
  <c r="AC366" i="3" s="1"/>
  <c r="AD366" i="3" s="1"/>
  <c r="AB356" i="3"/>
  <c r="AC356" i="3" s="1"/>
  <c r="AD356" i="3" s="1"/>
  <c r="AB352" i="3"/>
  <c r="AC352" i="3" s="1"/>
  <c r="AD352" i="3" s="1"/>
  <c r="AB345" i="3"/>
  <c r="AC345" i="3" s="1"/>
  <c r="AD345" i="3" s="1"/>
  <c r="AB341" i="3"/>
  <c r="AC341" i="3" s="1"/>
  <c r="AD341" i="3" s="1"/>
  <c r="AB327" i="3"/>
  <c r="AC327" i="3" s="1"/>
  <c r="AD327" i="3" s="1"/>
  <c r="AB322" i="3"/>
  <c r="AC322" i="3" s="1"/>
  <c r="AD322" i="3" s="1"/>
  <c r="AB317" i="3"/>
  <c r="AC317" i="3" s="1"/>
  <c r="AD317" i="3" s="1"/>
  <c r="AB311" i="3"/>
  <c r="AC311" i="3" s="1"/>
  <c r="AD311" i="3" s="1"/>
  <c r="AB297" i="3"/>
  <c r="AC297" i="3" s="1"/>
  <c r="AD297" i="3" s="1"/>
  <c r="AB292" i="3"/>
  <c r="AC292" i="3" s="1"/>
  <c r="AD292" i="3" s="1"/>
  <c r="AB288" i="3"/>
  <c r="AC288" i="3" s="1"/>
  <c r="AD288" i="3" s="1"/>
  <c r="AB281" i="3"/>
  <c r="AC281" i="3" s="1"/>
  <c r="AD281" i="3" s="1"/>
  <c r="AB277" i="3"/>
  <c r="AC277" i="3" s="1"/>
  <c r="AD277" i="3" s="1"/>
  <c r="AB273" i="3"/>
  <c r="AC273" i="3" s="1"/>
  <c r="AD273" i="3" s="1"/>
  <c r="AC269" i="3"/>
  <c r="AD269" i="3" s="1"/>
  <c r="AC265" i="3"/>
  <c r="AD265" i="3" s="1"/>
  <c r="AC261" i="3"/>
  <c r="AD261" i="3" s="1"/>
  <c r="AC257" i="3"/>
  <c r="AD257" i="3" s="1"/>
  <c r="AC253" i="3"/>
  <c r="AD253" i="3" s="1"/>
  <c r="AC249" i="3"/>
  <c r="AD249" i="3" s="1"/>
  <c r="AC245" i="3"/>
  <c r="AD245" i="3" s="1"/>
  <c r="AC241" i="3"/>
  <c r="AD241" i="3" s="1"/>
  <c r="AC237" i="3"/>
  <c r="AD237" i="3" s="1"/>
  <c r="AC233" i="3"/>
  <c r="AD233" i="3" s="1"/>
  <c r="AC229" i="3"/>
  <c r="AD229" i="3" s="1"/>
  <c r="AC225" i="3"/>
  <c r="AD225" i="3" s="1"/>
  <c r="AC221" i="3"/>
  <c r="AD221" i="3" s="1"/>
  <c r="AC217" i="3"/>
  <c r="AD217" i="3" s="1"/>
  <c r="AC213" i="3"/>
  <c r="AD213" i="3" s="1"/>
  <c r="AC209" i="3"/>
  <c r="AD209" i="3" s="1"/>
  <c r="AC205" i="3"/>
  <c r="AD205" i="3" s="1"/>
  <c r="AB967" i="3"/>
  <c r="AC967" i="3" s="1"/>
  <c r="AD967" i="3" s="1"/>
  <c r="AB944" i="3"/>
  <c r="AC944" i="3" s="1"/>
  <c r="AD944" i="3" s="1"/>
  <c r="AB919" i="3"/>
  <c r="AC919" i="3" s="1"/>
  <c r="AD919" i="3" s="1"/>
  <c r="AB887" i="3"/>
  <c r="AC887" i="3" s="1"/>
  <c r="AD887" i="3" s="1"/>
  <c r="AB855" i="3"/>
  <c r="AC855" i="3" s="1"/>
  <c r="AD855" i="3" s="1"/>
  <c r="AB830" i="3"/>
  <c r="AC830" i="3" s="1"/>
  <c r="AD830" i="3" s="1"/>
  <c r="AB799" i="3"/>
  <c r="AC799" i="3" s="1"/>
  <c r="AD799" i="3" s="1"/>
  <c r="AB768" i="3"/>
  <c r="AC768" i="3" s="1"/>
  <c r="AD768" i="3" s="1"/>
  <c r="AB734" i="3"/>
  <c r="AC734" i="3" s="1"/>
  <c r="AD734" i="3" s="1"/>
  <c r="AB711" i="3"/>
  <c r="AC711" i="3" s="1"/>
  <c r="AD711" i="3" s="1"/>
  <c r="AB680" i="3"/>
  <c r="AC680" i="3" s="1"/>
  <c r="AD680" i="3" s="1"/>
  <c r="AB626" i="3"/>
  <c r="AC626" i="3" s="1"/>
  <c r="AD626" i="3" s="1"/>
  <c r="AB598" i="3"/>
  <c r="AC598" i="3" s="1"/>
  <c r="AD598" i="3" s="1"/>
  <c r="AB559" i="3"/>
  <c r="AC559" i="3" s="1"/>
  <c r="AD559" i="3" s="1"/>
  <c r="AB522" i="3"/>
  <c r="AC522" i="3" s="1"/>
  <c r="AD522" i="3" s="1"/>
  <c r="AB486" i="3"/>
  <c r="AC486" i="3" s="1"/>
  <c r="AD486" i="3" s="1"/>
  <c r="AB454" i="3"/>
  <c r="AC454" i="3" s="1"/>
  <c r="AD454" i="3" s="1"/>
  <c r="AB431" i="3"/>
  <c r="AC431" i="3" s="1"/>
  <c r="AD431" i="3" s="1"/>
  <c r="AB411" i="3"/>
  <c r="AC411" i="3" s="1"/>
  <c r="AD411" i="3" s="1"/>
  <c r="AB387" i="3"/>
  <c r="AC387" i="3" s="1"/>
  <c r="AD387" i="3" s="1"/>
  <c r="AB358" i="3"/>
  <c r="AC358" i="3" s="1"/>
  <c r="AD358" i="3" s="1"/>
  <c r="AB326" i="3"/>
  <c r="AC326" i="3" s="1"/>
  <c r="AD326" i="3" s="1"/>
  <c r="AB294" i="3"/>
  <c r="AC294" i="3" s="1"/>
  <c r="AD294" i="3" s="1"/>
  <c r="AB3078" i="3"/>
  <c r="AC3078" i="3" s="1"/>
  <c r="AD3078" i="3" s="1"/>
  <c r="AB3030" i="3"/>
  <c r="AC3030" i="3" s="1"/>
  <c r="AD3030" i="3" s="1"/>
  <c r="AB2996" i="3"/>
  <c r="AC2996" i="3" s="1"/>
  <c r="AD2996" i="3" s="1"/>
  <c r="AB2968" i="3"/>
  <c r="AC2968" i="3" s="1"/>
  <c r="AD2968" i="3" s="1"/>
  <c r="AB2957" i="3"/>
  <c r="AC2957" i="3" s="1"/>
  <c r="AD2957" i="3" s="1"/>
  <c r="AB2942" i="3"/>
  <c r="AC2942" i="3" s="1"/>
  <c r="AD2942" i="3" s="1"/>
  <c r="AB2927" i="3"/>
  <c r="AC2927" i="3" s="1"/>
  <c r="AD2927" i="3" s="1"/>
  <c r="AB2919" i="3"/>
  <c r="AC2919" i="3" s="1"/>
  <c r="AD2919" i="3" s="1"/>
  <c r="AB2899" i="3"/>
  <c r="AC2899" i="3" s="1"/>
  <c r="AD2899" i="3" s="1"/>
  <c r="AB2895" i="3"/>
  <c r="AC2895" i="3" s="1"/>
  <c r="AD2895" i="3" s="1"/>
  <c r="AB2887" i="3"/>
  <c r="AC2887" i="3" s="1"/>
  <c r="AD2887" i="3" s="1"/>
  <c r="AB2870" i="3"/>
  <c r="AC2870" i="3" s="1"/>
  <c r="AD2870" i="3" s="1"/>
  <c r="AB2864" i="3"/>
  <c r="AC2864" i="3" s="1"/>
  <c r="AD2864" i="3" s="1"/>
  <c r="AB2850" i="3"/>
  <c r="AC2850" i="3" s="1"/>
  <c r="AD2850" i="3" s="1"/>
  <c r="AB2838" i="3"/>
  <c r="AC2838" i="3" s="1"/>
  <c r="AD2838" i="3" s="1"/>
  <c r="AB2832" i="3"/>
  <c r="AC2832" i="3" s="1"/>
  <c r="AD2832" i="3" s="1"/>
  <c r="AB2818" i="3"/>
  <c r="AC2818" i="3" s="1"/>
  <c r="AD2818" i="3" s="1"/>
  <c r="AB2806" i="3"/>
  <c r="AC2806" i="3" s="1"/>
  <c r="AD2806" i="3" s="1"/>
  <c r="AB2800" i="3"/>
  <c r="AC2800" i="3" s="1"/>
  <c r="AD2800" i="3" s="1"/>
  <c r="AB2786" i="3"/>
  <c r="AC2786" i="3" s="1"/>
  <c r="AD2786" i="3" s="1"/>
  <c r="AB2764" i="3"/>
  <c r="AC2764" i="3" s="1"/>
  <c r="AD2764" i="3" s="1"/>
  <c r="AB2760" i="3"/>
  <c r="AC2760" i="3" s="1"/>
  <c r="AD2760" i="3" s="1"/>
  <c r="AB2756" i="3"/>
  <c r="AC2756" i="3" s="1"/>
  <c r="AD2756" i="3" s="1"/>
  <c r="AB2748" i="3"/>
  <c r="AC2748" i="3" s="1"/>
  <c r="AD2748" i="3" s="1"/>
  <c r="AB2735" i="3"/>
  <c r="AC2735" i="3" s="1"/>
  <c r="AD2735" i="3" s="1"/>
  <c r="AB2731" i="3"/>
  <c r="AC2731" i="3" s="1"/>
  <c r="AD2731" i="3" s="1"/>
  <c r="AB2719" i="3"/>
  <c r="AC2719" i="3" s="1"/>
  <c r="AD2719" i="3" s="1"/>
  <c r="AB2714" i="3"/>
  <c r="AC2714" i="3" s="1"/>
  <c r="AD2714" i="3" s="1"/>
  <c r="AB2709" i="3"/>
  <c r="AC2709" i="3" s="1"/>
  <c r="AD2709" i="3" s="1"/>
  <c r="AB2700" i="3"/>
  <c r="AC2700" i="3" s="1"/>
  <c r="AD2700" i="3" s="1"/>
  <c r="AB2689" i="3"/>
  <c r="AC2689" i="3" s="1"/>
  <c r="AD2689" i="3" s="1"/>
  <c r="AB2673" i="3"/>
  <c r="AC2673" i="3" s="1"/>
  <c r="AD2673" i="3" s="1"/>
  <c r="AB2657" i="3"/>
  <c r="AC2657" i="3" s="1"/>
  <c r="AD2657" i="3" s="1"/>
  <c r="AB2641" i="3"/>
  <c r="AC2641" i="3" s="1"/>
  <c r="AD2641" i="3" s="1"/>
  <c r="AB2625" i="3"/>
  <c r="AC2625" i="3" s="1"/>
  <c r="AD2625" i="3" s="1"/>
  <c r="AB2609" i="3"/>
  <c r="AC2609" i="3" s="1"/>
  <c r="AD2609" i="3" s="1"/>
  <c r="AB2593" i="3"/>
  <c r="AC2593" i="3" s="1"/>
  <c r="AD2593" i="3" s="1"/>
  <c r="AB2577" i="3"/>
  <c r="AC2577" i="3" s="1"/>
  <c r="AD2577" i="3" s="1"/>
  <c r="AB2560" i="3"/>
  <c r="AC2560" i="3" s="1"/>
  <c r="AD2560" i="3" s="1"/>
  <c r="AB2555" i="3"/>
  <c r="AC2555" i="3" s="1"/>
  <c r="AD2555" i="3" s="1"/>
  <c r="AB2545" i="3"/>
  <c r="AC2545" i="3" s="1"/>
  <c r="AD2545" i="3" s="1"/>
  <c r="AB2533" i="3"/>
  <c r="AC2533" i="3" s="1"/>
  <c r="AD2533" i="3" s="1"/>
  <c r="AB2526" i="3"/>
  <c r="AC2526" i="3" s="1"/>
  <c r="AD2526" i="3" s="1"/>
  <c r="AB2515" i="3"/>
  <c r="AC2515" i="3" s="1"/>
  <c r="AD2515" i="3" s="1"/>
  <c r="AB2499" i="3"/>
  <c r="AC2499" i="3" s="1"/>
  <c r="AD2499" i="3" s="1"/>
  <c r="AB2484" i="3"/>
  <c r="AC2484" i="3" s="1"/>
  <c r="AD2484" i="3" s="1"/>
  <c r="AB2471" i="3"/>
  <c r="AC2471" i="3" s="1"/>
  <c r="AD2471" i="3" s="1"/>
  <c r="AB2458" i="3"/>
  <c r="AC2458" i="3" s="1"/>
  <c r="AD2458" i="3" s="1"/>
  <c r="AB2448" i="3"/>
  <c r="AC2448" i="3" s="1"/>
  <c r="AD2448" i="3" s="1"/>
  <c r="AB2443" i="3"/>
  <c r="AC2443" i="3" s="1"/>
  <c r="AD2443" i="3" s="1"/>
  <c r="AB2439" i="3"/>
  <c r="AC2439" i="3" s="1"/>
  <c r="AD2439" i="3" s="1"/>
  <c r="AB2434" i="3"/>
  <c r="AC2434" i="3" s="1"/>
  <c r="AD2434" i="3" s="1"/>
  <c r="AB2424" i="3"/>
  <c r="AC2424" i="3" s="1"/>
  <c r="AD2424" i="3" s="1"/>
  <c r="AB2385" i="3"/>
  <c r="AC2385" i="3" s="1"/>
  <c r="AD2385" i="3" s="1"/>
  <c r="AB2380" i="3"/>
  <c r="AC2380" i="3" s="1"/>
  <c r="AD2380" i="3" s="1"/>
  <c r="AB2375" i="3"/>
  <c r="AC2375" i="3" s="1"/>
  <c r="AD2375" i="3" s="1"/>
  <c r="AB2371" i="3"/>
  <c r="AC2371" i="3" s="1"/>
  <c r="AD2371" i="3" s="1"/>
  <c r="AB2358" i="3"/>
  <c r="AC2358" i="3" s="1"/>
  <c r="AD2358" i="3" s="1"/>
  <c r="AB2353" i="3"/>
  <c r="AC2353" i="3" s="1"/>
  <c r="AD2353" i="3" s="1"/>
  <c r="AB2331" i="3"/>
  <c r="AC2331" i="3" s="1"/>
  <c r="AD2331" i="3" s="1"/>
  <c r="AB2324" i="3"/>
  <c r="AC2324" i="3" s="1"/>
  <c r="AD2324" i="3" s="1"/>
  <c r="AB2319" i="3"/>
  <c r="AC2319" i="3" s="1"/>
  <c r="AD2319" i="3" s="1"/>
  <c r="AB2314" i="3"/>
  <c r="AC2314" i="3" s="1"/>
  <c r="AD2314" i="3" s="1"/>
  <c r="AB2296" i="3"/>
  <c r="AC2296" i="3" s="1"/>
  <c r="AD2296" i="3" s="1"/>
  <c r="AB2291" i="3"/>
  <c r="AC2291" i="3" s="1"/>
  <c r="AD2291" i="3" s="1"/>
  <c r="AB2286" i="3"/>
  <c r="AC2286" i="3" s="1"/>
  <c r="AD2286" i="3" s="1"/>
  <c r="AB2265" i="3"/>
  <c r="AC2265" i="3" s="1"/>
  <c r="AD2265" i="3" s="1"/>
  <c r="AB2258" i="3"/>
  <c r="AC2258" i="3" s="1"/>
  <c r="AD2258" i="3" s="1"/>
  <c r="AB2253" i="3"/>
  <c r="AC2253" i="3" s="1"/>
  <c r="AD2253" i="3" s="1"/>
  <c r="AB2247" i="3"/>
  <c r="AC2247" i="3" s="1"/>
  <c r="AD2247" i="3" s="1"/>
  <c r="AB2230" i="3"/>
  <c r="AC2230" i="3" s="1"/>
  <c r="AD2230" i="3" s="1"/>
  <c r="AB2225" i="3"/>
  <c r="AC2225" i="3" s="1"/>
  <c r="AD2225" i="3" s="1"/>
  <c r="AB2203" i="3"/>
  <c r="AC2203" i="3" s="1"/>
  <c r="AD2203" i="3" s="1"/>
  <c r="AB2196" i="3"/>
  <c r="AC2196" i="3" s="1"/>
  <c r="AD2196" i="3" s="1"/>
  <c r="AB2191" i="3"/>
  <c r="AC2191" i="3" s="1"/>
  <c r="AD2191" i="3" s="1"/>
  <c r="AB2186" i="3"/>
  <c r="AC2186" i="3" s="1"/>
  <c r="AD2186" i="3" s="1"/>
  <c r="AB2182" i="3"/>
  <c r="AC2182" i="3" s="1"/>
  <c r="AD2182" i="3" s="1"/>
  <c r="AB2177" i="3"/>
  <c r="AC2177" i="3" s="1"/>
  <c r="AD2177" i="3" s="1"/>
  <c r="AB2170" i="3"/>
  <c r="AC2170" i="3" s="1"/>
  <c r="AD2170" i="3" s="1"/>
  <c r="AB2137" i="3"/>
  <c r="AC2137" i="3" s="1"/>
  <c r="AD2137" i="3" s="1"/>
  <c r="AB2123" i="3"/>
  <c r="AC2123" i="3" s="1"/>
  <c r="AD2123" i="3" s="1"/>
  <c r="AB2119" i="3"/>
  <c r="AC2119" i="3" s="1"/>
  <c r="AD2119" i="3" s="1"/>
  <c r="AB2109" i="3"/>
  <c r="AC2109" i="3" s="1"/>
  <c r="AD2109" i="3" s="1"/>
  <c r="AB2104" i="3"/>
  <c r="AC2104" i="3" s="1"/>
  <c r="AD2104" i="3" s="1"/>
  <c r="AB2100" i="3"/>
  <c r="AC2100" i="3" s="1"/>
  <c r="AD2100" i="3" s="1"/>
  <c r="AB2096" i="3"/>
  <c r="AC2096" i="3" s="1"/>
  <c r="AD2096" i="3" s="1"/>
  <c r="AB2092" i="3"/>
  <c r="AC2092" i="3" s="1"/>
  <c r="AD2092" i="3" s="1"/>
  <c r="AB2067" i="3"/>
  <c r="AC2067" i="3" s="1"/>
  <c r="AD2067" i="3" s="1"/>
  <c r="AB2063" i="3"/>
  <c r="AC2063" i="3" s="1"/>
  <c r="AD2063" i="3" s="1"/>
  <c r="AB2042" i="3"/>
  <c r="AC2042" i="3" s="1"/>
  <c r="AD2042" i="3" s="1"/>
  <c r="AB2030" i="3"/>
  <c r="AC2030" i="3" s="1"/>
  <c r="AD2030" i="3" s="1"/>
  <c r="AB2026" i="3"/>
  <c r="AC2026" i="3" s="1"/>
  <c r="AD2026" i="3" s="1"/>
  <c r="AB2013" i="3"/>
  <c r="AC2013" i="3" s="1"/>
  <c r="AD2013" i="3" s="1"/>
  <c r="AB2001" i="3"/>
  <c r="AC2001" i="3" s="1"/>
  <c r="AD2001" i="3" s="1"/>
  <c r="AB1996" i="3"/>
  <c r="AC1996" i="3" s="1"/>
  <c r="AD1996" i="3" s="1"/>
  <c r="AB1992" i="3"/>
  <c r="AC1992" i="3" s="1"/>
  <c r="AD1992" i="3" s="1"/>
  <c r="AB1978" i="3"/>
  <c r="AC1978" i="3" s="1"/>
  <c r="AD1978" i="3" s="1"/>
  <c r="AB1966" i="3"/>
  <c r="AC1966" i="3" s="1"/>
  <c r="AD1966" i="3" s="1"/>
  <c r="AB1962" i="3"/>
  <c r="AC1962" i="3" s="1"/>
  <c r="AD1962" i="3" s="1"/>
  <c r="AB1949" i="3"/>
  <c r="AC1949" i="3" s="1"/>
  <c r="AD1949" i="3" s="1"/>
  <c r="AB1937" i="3"/>
  <c r="AC1937" i="3" s="1"/>
  <c r="AD1937" i="3" s="1"/>
  <c r="AB1932" i="3"/>
  <c r="AC1932" i="3" s="1"/>
  <c r="AD1932" i="3" s="1"/>
  <c r="AB1928" i="3"/>
  <c r="AC1928" i="3" s="1"/>
  <c r="AD1928" i="3" s="1"/>
  <c r="AB1913" i="3"/>
  <c r="AC1913" i="3" s="1"/>
  <c r="AD1913" i="3" s="1"/>
  <c r="AB1903" i="3"/>
  <c r="AC1903" i="3" s="1"/>
  <c r="AD1903" i="3" s="1"/>
  <c r="AB1896" i="3"/>
  <c r="AC1896" i="3" s="1"/>
  <c r="AD1896" i="3" s="1"/>
  <c r="AB1892" i="3"/>
  <c r="AC1892" i="3" s="1"/>
  <c r="AD1892" i="3" s="1"/>
  <c r="AB1888" i="3"/>
  <c r="AC1888" i="3" s="1"/>
  <c r="AD1888" i="3" s="1"/>
  <c r="AB1879" i="3"/>
  <c r="AC1879" i="3" s="1"/>
  <c r="AD1879" i="3" s="1"/>
  <c r="AB1875" i="3"/>
  <c r="AC1875" i="3" s="1"/>
  <c r="AD1875" i="3" s="1"/>
  <c r="AB1858" i="3"/>
  <c r="AC1858" i="3" s="1"/>
  <c r="AD1858" i="3" s="1"/>
  <c r="AB1853" i="3"/>
  <c r="AC1853" i="3" s="1"/>
  <c r="AD1853" i="3" s="1"/>
  <c r="AB1845" i="3"/>
  <c r="AC1845" i="3" s="1"/>
  <c r="AD1845" i="3" s="1"/>
  <c r="AB1841" i="3"/>
  <c r="AC1841" i="3" s="1"/>
  <c r="AD1841" i="3" s="1"/>
  <c r="AB1824" i="3"/>
  <c r="AC1824" i="3" s="1"/>
  <c r="AD1824" i="3" s="1"/>
  <c r="AB1815" i="3"/>
  <c r="AC1815" i="3" s="1"/>
  <c r="AD1815" i="3" s="1"/>
  <c r="AB1811" i="3"/>
  <c r="AC1811" i="3" s="1"/>
  <c r="AD1811" i="3" s="1"/>
  <c r="AB1794" i="3"/>
  <c r="AC1794" i="3" s="1"/>
  <c r="AD1794" i="3" s="1"/>
  <c r="AB1789" i="3"/>
  <c r="AC1789" i="3" s="1"/>
  <c r="AD1789" i="3" s="1"/>
  <c r="AB1781" i="3"/>
  <c r="AC1781" i="3" s="1"/>
  <c r="AD1781" i="3" s="1"/>
  <c r="AB1777" i="3"/>
  <c r="AC1777" i="3" s="1"/>
  <c r="AD1777" i="3" s="1"/>
  <c r="AB1760" i="3"/>
  <c r="AC1760" i="3" s="1"/>
  <c r="AD1760" i="3" s="1"/>
  <c r="AB1751" i="3"/>
  <c r="AC1751" i="3" s="1"/>
  <c r="AD1751" i="3" s="1"/>
  <c r="AB1747" i="3"/>
  <c r="AC1747" i="3" s="1"/>
  <c r="AD1747" i="3" s="1"/>
  <c r="AB1735" i="3"/>
  <c r="AC1735" i="3" s="1"/>
  <c r="AD1735" i="3" s="1"/>
  <c r="AB1731" i="3"/>
  <c r="AC1731" i="3" s="1"/>
  <c r="AD1731" i="3" s="1"/>
  <c r="AB2959" i="3"/>
  <c r="AC2959" i="3" s="1"/>
  <c r="AD2959" i="3" s="1"/>
  <c r="AB2872" i="3"/>
  <c r="AC2872" i="3" s="1"/>
  <c r="AD2872" i="3" s="1"/>
  <c r="AB2840" i="3"/>
  <c r="AC2840" i="3" s="1"/>
  <c r="AD2840" i="3" s="1"/>
  <c r="AB2808" i="3"/>
  <c r="AC2808" i="3" s="1"/>
  <c r="AD2808" i="3" s="1"/>
  <c r="AB2777" i="3"/>
  <c r="AC2777" i="3" s="1"/>
  <c r="AD2777" i="3" s="1"/>
  <c r="AB2750" i="3"/>
  <c r="AC2750" i="3" s="1"/>
  <c r="AD2750" i="3" s="1"/>
  <c r="AB2703" i="3"/>
  <c r="AC2703" i="3" s="1"/>
  <c r="AD2703" i="3" s="1"/>
  <c r="AB2553" i="3"/>
  <c r="AC2553" i="3" s="1"/>
  <c r="AD2553" i="3" s="1"/>
  <c r="AB2521" i="3"/>
  <c r="AC2521" i="3" s="1"/>
  <c r="AD2521" i="3" s="1"/>
  <c r="AB2510" i="3"/>
  <c r="AC2510" i="3" s="1"/>
  <c r="AD2510" i="3" s="1"/>
  <c r="AB2477" i="3"/>
  <c r="AC2477" i="3" s="1"/>
  <c r="AD2477" i="3" s="1"/>
  <c r="AB2444" i="3"/>
  <c r="AC2444" i="3" s="1"/>
  <c r="AD2444" i="3" s="1"/>
  <c r="AB2440" i="3"/>
  <c r="AC2440" i="3" s="1"/>
  <c r="AD2440" i="3" s="1"/>
  <c r="AB2431" i="3"/>
  <c r="AC2431" i="3" s="1"/>
  <c r="AD2431" i="3" s="1"/>
  <c r="AB2419" i="3"/>
  <c r="AC2419" i="3" s="1"/>
  <c r="AD2419" i="3" s="1"/>
  <c r="AB2414" i="3"/>
  <c r="AC2414" i="3" s="1"/>
  <c r="AD2414" i="3" s="1"/>
  <c r="AB2402" i="3"/>
  <c r="AC2402" i="3" s="1"/>
  <c r="AD2402" i="3" s="1"/>
  <c r="AB2392" i="3"/>
  <c r="AC2392" i="3" s="1"/>
  <c r="AD2392" i="3" s="1"/>
  <c r="AB2388" i="3"/>
  <c r="AC2388" i="3" s="1"/>
  <c r="AD2388" i="3" s="1"/>
  <c r="AB2369" i="3"/>
  <c r="AC2369" i="3" s="1"/>
  <c r="AD2369" i="3" s="1"/>
  <c r="AB2347" i="3"/>
  <c r="AC2347" i="3" s="1"/>
  <c r="AD2347" i="3" s="1"/>
  <c r="AB2340" i="3"/>
  <c r="AC2340" i="3" s="1"/>
  <c r="AD2340" i="3" s="1"/>
  <c r="AB2335" i="3"/>
  <c r="AC2335" i="3" s="1"/>
  <c r="AD2335" i="3" s="1"/>
  <c r="AB2330" i="3"/>
  <c r="AC2330" i="3" s="1"/>
  <c r="AD2330" i="3" s="1"/>
  <c r="AB2312" i="3"/>
  <c r="AC2312" i="3" s="1"/>
  <c r="AD2312" i="3" s="1"/>
  <c r="AB2307" i="3"/>
  <c r="AC2307" i="3" s="1"/>
  <c r="AD2307" i="3" s="1"/>
  <c r="AB2302" i="3"/>
  <c r="AC2302" i="3" s="1"/>
  <c r="AD2302" i="3" s="1"/>
  <c r="AB2281" i="3"/>
  <c r="AC2281" i="3" s="1"/>
  <c r="AD2281" i="3" s="1"/>
  <c r="AB2274" i="3"/>
  <c r="AC2274" i="3" s="1"/>
  <c r="AD2274" i="3" s="1"/>
  <c r="AB2269" i="3"/>
  <c r="AC2269" i="3" s="1"/>
  <c r="AD2269" i="3" s="1"/>
  <c r="AB2263" i="3"/>
  <c r="AC2263" i="3" s="1"/>
  <c r="AD2263" i="3" s="1"/>
  <c r="AB2246" i="3"/>
  <c r="AC2246" i="3" s="1"/>
  <c r="AD2246" i="3" s="1"/>
  <c r="AB2241" i="3"/>
  <c r="AC2241" i="3" s="1"/>
  <c r="AD2241" i="3" s="1"/>
  <c r="AB2219" i="3"/>
  <c r="AC2219" i="3" s="1"/>
  <c r="AD2219" i="3" s="1"/>
  <c r="AB2212" i="3"/>
  <c r="AC2212" i="3" s="1"/>
  <c r="AD2212" i="3" s="1"/>
  <c r="AB2207" i="3"/>
  <c r="AC2207" i="3" s="1"/>
  <c r="AD2207" i="3" s="1"/>
  <c r="AB2202" i="3"/>
  <c r="AC2202" i="3" s="1"/>
  <c r="AD2202" i="3" s="1"/>
  <c r="AB2176" i="3"/>
  <c r="AC2176" i="3" s="1"/>
  <c r="AD2176" i="3" s="1"/>
  <c r="AB2167" i="3"/>
  <c r="AC2167" i="3" s="1"/>
  <c r="AD2167" i="3" s="1"/>
  <c r="AB2163" i="3"/>
  <c r="AC2163" i="3" s="1"/>
  <c r="AD2163" i="3" s="1"/>
  <c r="AB2157" i="3"/>
  <c r="AC2157" i="3" s="1"/>
  <c r="AD2157" i="3" s="1"/>
  <c r="AB2148" i="3"/>
  <c r="AC2148" i="3" s="1"/>
  <c r="AD2148" i="3" s="1"/>
  <c r="AB2143" i="3"/>
  <c r="AC2143" i="3" s="1"/>
  <c r="AD2143" i="3" s="1"/>
  <c r="AB2138" i="3"/>
  <c r="AC2138" i="3" s="1"/>
  <c r="AD2138" i="3" s="1"/>
  <c r="AB2133" i="3"/>
  <c r="AC2133" i="3" s="1"/>
  <c r="AD2133" i="3" s="1"/>
  <c r="AB2125" i="3"/>
  <c r="AC2125" i="3" s="1"/>
  <c r="AD2125" i="3" s="1"/>
  <c r="AB2120" i="3"/>
  <c r="AC2120" i="3" s="1"/>
  <c r="AD2120" i="3" s="1"/>
  <c r="AB2116" i="3"/>
  <c r="AC2116" i="3" s="1"/>
  <c r="AD2116" i="3" s="1"/>
  <c r="AB2112" i="3"/>
  <c r="AC2112" i="3" s="1"/>
  <c r="AD2112" i="3" s="1"/>
  <c r="AB2108" i="3"/>
  <c r="AC2108" i="3" s="1"/>
  <c r="AD2108" i="3" s="1"/>
  <c r="AB2083" i="3"/>
  <c r="AC2083" i="3" s="1"/>
  <c r="AD2083" i="3" s="1"/>
  <c r="AB2079" i="3"/>
  <c r="AC2079" i="3" s="1"/>
  <c r="AD2079" i="3" s="1"/>
  <c r="AB2069" i="3"/>
  <c r="AC2069" i="3" s="1"/>
  <c r="AD2069" i="3" s="1"/>
  <c r="AB2059" i="3"/>
  <c r="AC2059" i="3" s="1"/>
  <c r="AD2059" i="3" s="1"/>
  <c r="AB2053" i="3"/>
  <c r="AC2053" i="3" s="1"/>
  <c r="AD2053" i="3" s="1"/>
  <c r="AB2049" i="3"/>
  <c r="AC2049" i="3" s="1"/>
  <c r="AD2049" i="3" s="1"/>
  <c r="AB2044" i="3"/>
  <c r="AC2044" i="3" s="1"/>
  <c r="AD2044" i="3" s="1"/>
  <c r="AB2032" i="3"/>
  <c r="AC2032" i="3" s="1"/>
  <c r="AD2032" i="3" s="1"/>
  <c r="AB2019" i="3"/>
  <c r="AC2019" i="3" s="1"/>
  <c r="AD2019" i="3" s="1"/>
  <c r="AB2015" i="3"/>
  <c r="AC2015" i="3" s="1"/>
  <c r="AD2015" i="3" s="1"/>
  <c r="AB2003" i="3"/>
  <c r="AC2003" i="3" s="1"/>
  <c r="AD2003" i="3" s="1"/>
  <c r="AB1989" i="3"/>
  <c r="AC1989" i="3" s="1"/>
  <c r="AD1989" i="3" s="1"/>
  <c r="AB1985" i="3"/>
  <c r="AC1985" i="3" s="1"/>
  <c r="AD1985" i="3" s="1"/>
  <c r="AB1980" i="3"/>
  <c r="AC1980" i="3" s="1"/>
  <c r="AD1980" i="3" s="1"/>
  <c r="AB1968" i="3"/>
  <c r="AC1968" i="3" s="1"/>
  <c r="AD1968" i="3" s="1"/>
  <c r="AB1955" i="3"/>
  <c r="AC1955" i="3" s="1"/>
  <c r="AD1955" i="3" s="1"/>
  <c r="AB1951" i="3"/>
  <c r="AC1951" i="3" s="1"/>
  <c r="AD1951" i="3" s="1"/>
  <c r="AB1939" i="3"/>
  <c r="AC1939" i="3" s="1"/>
  <c r="AD1939" i="3" s="1"/>
  <c r="AB1925" i="3"/>
  <c r="AC1925" i="3" s="1"/>
  <c r="AD1925" i="3" s="1"/>
  <c r="AB1921" i="3"/>
  <c r="AC1921" i="3" s="1"/>
  <c r="AD1921" i="3" s="1"/>
  <c r="AB1911" i="3"/>
  <c r="AC1911" i="3" s="1"/>
  <c r="AD1911" i="3" s="1"/>
  <c r="AB1904" i="3"/>
  <c r="AC1904" i="3" s="1"/>
  <c r="AD1904" i="3" s="1"/>
  <c r="AB1886" i="3"/>
  <c r="AC1886" i="3" s="1"/>
  <c r="AD1886" i="3" s="1"/>
  <c r="AB1881" i="3"/>
  <c r="AC1881" i="3" s="1"/>
  <c r="AD1881" i="3" s="1"/>
  <c r="AB1869" i="3"/>
  <c r="AC1869" i="3" s="1"/>
  <c r="AD1869" i="3" s="1"/>
  <c r="AB1865" i="3"/>
  <c r="AC1865" i="3" s="1"/>
  <c r="AD1865" i="3" s="1"/>
  <c r="AB1860" i="3"/>
  <c r="AC1860" i="3" s="1"/>
  <c r="AD1860" i="3" s="1"/>
  <c r="AB1851" i="3"/>
  <c r="AC1851" i="3" s="1"/>
  <c r="AD1851" i="3" s="1"/>
  <c r="AB1839" i="3"/>
  <c r="AC1839" i="3" s="1"/>
  <c r="AD1839" i="3" s="1"/>
  <c r="AB1835" i="3"/>
  <c r="AC1835" i="3" s="1"/>
  <c r="AD1835" i="3" s="1"/>
  <c r="AB1830" i="3"/>
  <c r="AC1830" i="3" s="1"/>
  <c r="AD1830" i="3" s="1"/>
  <c r="AB1822" i="3"/>
  <c r="AC1822" i="3" s="1"/>
  <c r="AD1822" i="3" s="1"/>
  <c r="AB1817" i="3"/>
  <c r="AC1817" i="3" s="1"/>
  <c r="AD1817" i="3" s="1"/>
  <c r="AB1805" i="3"/>
  <c r="AC1805" i="3" s="1"/>
  <c r="AD1805" i="3" s="1"/>
  <c r="AB1801" i="3"/>
  <c r="AC1801" i="3" s="1"/>
  <c r="AD1801" i="3" s="1"/>
  <c r="AB1796" i="3"/>
  <c r="AC1796" i="3" s="1"/>
  <c r="AD1796" i="3" s="1"/>
  <c r="AB1787" i="3"/>
  <c r="AC1787" i="3" s="1"/>
  <c r="AD1787" i="3" s="1"/>
  <c r="AB1775" i="3"/>
  <c r="AC1775" i="3" s="1"/>
  <c r="AD1775" i="3" s="1"/>
  <c r="AB1771" i="3"/>
  <c r="AC1771" i="3" s="1"/>
  <c r="AD1771" i="3" s="1"/>
  <c r="AB1766" i="3"/>
  <c r="AC1766" i="3" s="1"/>
  <c r="AD1766" i="3" s="1"/>
  <c r="AB1758" i="3"/>
  <c r="AC1758" i="3" s="1"/>
  <c r="AD1758" i="3" s="1"/>
  <c r="AB1753" i="3"/>
  <c r="AC1753" i="3" s="1"/>
  <c r="AD1753" i="3" s="1"/>
  <c r="AB1741" i="3"/>
  <c r="AC1741" i="3" s="1"/>
  <c r="AD1741" i="3" s="1"/>
  <c r="AB1737" i="3"/>
  <c r="AC1737" i="3" s="1"/>
  <c r="AD1737" i="3" s="1"/>
  <c r="AB1728" i="3"/>
  <c r="AC1728" i="3" s="1"/>
  <c r="AD1728" i="3" s="1"/>
  <c r="AB1723" i="3"/>
  <c r="AC1723" i="3" s="1"/>
  <c r="AD1723" i="3" s="1"/>
  <c r="AB1718" i="3"/>
  <c r="AC1718" i="3" s="1"/>
  <c r="AD1718" i="3" s="1"/>
  <c r="AB1709" i="3"/>
  <c r="AC1709" i="3" s="1"/>
  <c r="AD1709" i="3" s="1"/>
  <c r="AB1705" i="3"/>
  <c r="AC1705" i="3" s="1"/>
  <c r="AD1705" i="3" s="1"/>
  <c r="AB1696" i="3"/>
  <c r="AC1696" i="3" s="1"/>
  <c r="AD1696" i="3" s="1"/>
  <c r="AB1691" i="3"/>
  <c r="AC1691" i="3" s="1"/>
  <c r="AD1691" i="3" s="1"/>
  <c r="AB1686" i="3"/>
  <c r="AC1686" i="3" s="1"/>
  <c r="AD1686" i="3" s="1"/>
  <c r="AB1677" i="3"/>
  <c r="AC1677" i="3" s="1"/>
  <c r="AD1677" i="3" s="1"/>
  <c r="AB1673" i="3"/>
  <c r="AC1673" i="3" s="1"/>
  <c r="AD1673" i="3" s="1"/>
  <c r="AB1664" i="3"/>
  <c r="AC1664" i="3" s="1"/>
  <c r="AD1664" i="3" s="1"/>
  <c r="AB1659" i="3"/>
  <c r="AC1659" i="3" s="1"/>
  <c r="AD1659" i="3" s="1"/>
  <c r="AB1654" i="3"/>
  <c r="AC1654" i="3" s="1"/>
  <c r="AD1654" i="3" s="1"/>
  <c r="AB1642" i="3"/>
  <c r="AC1642" i="3" s="1"/>
  <c r="AD1642" i="3" s="1"/>
  <c r="AB1616" i="3"/>
  <c r="AC1616" i="3" s="1"/>
  <c r="AD1616" i="3" s="1"/>
  <c r="AB1604" i="3"/>
  <c r="AC1604" i="3" s="1"/>
  <c r="AD1604" i="3" s="1"/>
  <c r="AB1594" i="3"/>
  <c r="AC1594" i="3" s="1"/>
  <c r="AD1594" i="3" s="1"/>
  <c r="AB1700" i="3"/>
  <c r="AC1700" i="3" s="1"/>
  <c r="AD1700" i="3" s="1"/>
  <c r="AB1668" i="3"/>
  <c r="AC1668" i="3" s="1"/>
  <c r="AD1668" i="3" s="1"/>
  <c r="AB1646" i="3"/>
  <c r="AC1646" i="3" s="1"/>
  <c r="AD1646" i="3" s="1"/>
  <c r="AB1631" i="3"/>
  <c r="AC1631" i="3" s="1"/>
  <c r="AD1631" i="3" s="1"/>
  <c r="AB1627" i="3"/>
  <c r="AC1627" i="3" s="1"/>
  <c r="AD1627" i="3" s="1"/>
  <c r="AB1619" i="3"/>
  <c r="AC1619" i="3" s="1"/>
  <c r="AD1619" i="3" s="1"/>
  <c r="AB1590" i="3"/>
  <c r="AC1590" i="3" s="1"/>
  <c r="AD1590" i="3" s="1"/>
  <c r="AB1585" i="3"/>
  <c r="AC1585" i="3" s="1"/>
  <c r="AD1585" i="3" s="1"/>
  <c r="AB1576" i="3"/>
  <c r="AC1576" i="3" s="1"/>
  <c r="AD1576" i="3" s="1"/>
  <c r="AB1572" i="3"/>
  <c r="AC1572" i="3" s="1"/>
  <c r="AD1572" i="3" s="1"/>
  <c r="AB1568" i="3"/>
  <c r="AC1568" i="3" s="1"/>
  <c r="AD1568" i="3" s="1"/>
  <c r="AB1562" i="3"/>
  <c r="AC1562" i="3" s="1"/>
  <c r="AD1562" i="3" s="1"/>
  <c r="AB1514" i="3"/>
  <c r="AC1514" i="3" s="1"/>
  <c r="AD1514" i="3" s="1"/>
  <c r="AB1509" i="3"/>
  <c r="AC1509" i="3" s="1"/>
  <c r="AD1509" i="3" s="1"/>
  <c r="AB1488" i="3"/>
  <c r="AC1488" i="3" s="1"/>
  <c r="AD1488" i="3" s="1"/>
  <c r="AB1481" i="3"/>
  <c r="AC1481" i="3" s="1"/>
  <c r="AD1481" i="3" s="1"/>
  <c r="AB1476" i="3"/>
  <c r="AC1476" i="3" s="1"/>
  <c r="AD1476" i="3" s="1"/>
  <c r="AB1470" i="3"/>
  <c r="AC1470" i="3" s="1"/>
  <c r="AD1470" i="3" s="1"/>
  <c r="AB1453" i="3"/>
  <c r="AC1453" i="3" s="1"/>
  <c r="AD1453" i="3" s="1"/>
  <c r="AB1448" i="3"/>
  <c r="AC1448" i="3" s="1"/>
  <c r="AD1448" i="3" s="1"/>
  <c r="AB1426" i="3"/>
  <c r="AC1426" i="3" s="1"/>
  <c r="AD1426" i="3" s="1"/>
  <c r="AB1419" i="3"/>
  <c r="AC1419" i="3" s="1"/>
  <c r="AD1419" i="3" s="1"/>
  <c r="AB1414" i="3"/>
  <c r="AC1414" i="3" s="1"/>
  <c r="AD1414" i="3" s="1"/>
  <c r="AB1409" i="3"/>
  <c r="AC1409" i="3" s="1"/>
  <c r="AD1409" i="3" s="1"/>
  <c r="AB1391" i="3"/>
  <c r="AC1391" i="3" s="1"/>
  <c r="AD1391" i="3" s="1"/>
  <c r="AB1386" i="3"/>
  <c r="AC1386" i="3" s="1"/>
  <c r="AD1386" i="3" s="1"/>
  <c r="AB1381" i="3"/>
  <c r="AC1381" i="3" s="1"/>
  <c r="AD1381" i="3" s="1"/>
  <c r="AB1360" i="3"/>
  <c r="AC1360" i="3" s="1"/>
  <c r="AD1360" i="3" s="1"/>
  <c r="AB1353" i="3"/>
  <c r="AC1353" i="3" s="1"/>
  <c r="AD1353" i="3" s="1"/>
  <c r="AB1348" i="3"/>
  <c r="AC1348" i="3" s="1"/>
  <c r="AD1348" i="3" s="1"/>
  <c r="AB1342" i="3"/>
  <c r="AC1342" i="3" s="1"/>
  <c r="AD1342" i="3" s="1"/>
  <c r="AB1325" i="3"/>
  <c r="AC1325" i="3" s="1"/>
  <c r="AD1325" i="3" s="1"/>
  <c r="AB1320" i="3"/>
  <c r="AC1320" i="3" s="1"/>
  <c r="AD1320" i="3" s="1"/>
  <c r="AB1298" i="3"/>
  <c r="AC1298" i="3" s="1"/>
  <c r="AD1298" i="3" s="1"/>
  <c r="AB1291" i="3"/>
  <c r="AC1291" i="3" s="1"/>
  <c r="AD1291" i="3" s="1"/>
  <c r="AB1286" i="3"/>
  <c r="AC1286" i="3" s="1"/>
  <c r="AD1286" i="3" s="1"/>
  <c r="AB1281" i="3"/>
  <c r="AC1281" i="3" s="1"/>
  <c r="AD1281" i="3" s="1"/>
  <c r="AB1263" i="3"/>
  <c r="AC1263" i="3" s="1"/>
  <c r="AD1263" i="3" s="1"/>
  <c r="AB1258" i="3"/>
  <c r="AC1258" i="3" s="1"/>
  <c r="AD1258" i="3" s="1"/>
  <c r="AB1253" i="3"/>
  <c r="AC1253" i="3" s="1"/>
  <c r="AD1253" i="3" s="1"/>
  <c r="AB1232" i="3"/>
  <c r="AC1232" i="3" s="1"/>
  <c r="AD1232" i="3" s="1"/>
  <c r="AB1225" i="3"/>
  <c r="AC1225" i="3" s="1"/>
  <c r="AD1225" i="3" s="1"/>
  <c r="AB1220" i="3"/>
  <c r="AC1220" i="3" s="1"/>
  <c r="AD1220" i="3" s="1"/>
  <c r="AB1214" i="3"/>
  <c r="AC1214" i="3" s="1"/>
  <c r="AD1214" i="3" s="1"/>
  <c r="AB1197" i="3"/>
  <c r="AC1197" i="3" s="1"/>
  <c r="AD1197" i="3" s="1"/>
  <c r="AB1192" i="3"/>
  <c r="AC1192" i="3" s="1"/>
  <c r="AD1192" i="3" s="1"/>
  <c r="AB1170" i="3"/>
  <c r="AC1170" i="3" s="1"/>
  <c r="AD1170" i="3" s="1"/>
  <c r="AB1163" i="3"/>
  <c r="AC1163" i="3" s="1"/>
  <c r="AD1163" i="3" s="1"/>
  <c r="AB1158" i="3"/>
  <c r="AC1158" i="3" s="1"/>
  <c r="AD1158" i="3" s="1"/>
  <c r="AB1153" i="3"/>
  <c r="AC1153" i="3" s="1"/>
  <c r="AD1153" i="3" s="1"/>
  <c r="AB1135" i="3"/>
  <c r="AC1135" i="3" s="1"/>
  <c r="AD1135" i="3" s="1"/>
  <c r="AB1130" i="3"/>
  <c r="AC1130" i="3" s="1"/>
  <c r="AD1130" i="3" s="1"/>
  <c r="AB1125" i="3"/>
  <c r="AC1125" i="3" s="1"/>
  <c r="AD1125" i="3" s="1"/>
  <c r="AB1104" i="3"/>
  <c r="AC1104" i="3" s="1"/>
  <c r="AD1104" i="3" s="1"/>
  <c r="AB1097" i="3"/>
  <c r="AC1097" i="3" s="1"/>
  <c r="AD1097" i="3" s="1"/>
  <c r="AB1092" i="3"/>
  <c r="AC1092" i="3" s="1"/>
  <c r="AD1092" i="3" s="1"/>
  <c r="AB1086" i="3"/>
  <c r="AC1086" i="3" s="1"/>
  <c r="AD1086" i="3" s="1"/>
  <c r="AB1069" i="3"/>
  <c r="AC1069" i="3" s="1"/>
  <c r="AD1069" i="3" s="1"/>
  <c r="AB1064" i="3"/>
  <c r="AC1064" i="3" s="1"/>
  <c r="AD1064" i="3" s="1"/>
  <c r="AB1042" i="3"/>
  <c r="AC1042" i="3" s="1"/>
  <c r="AD1042" i="3" s="1"/>
  <c r="AB1035" i="3"/>
  <c r="AC1035" i="3" s="1"/>
  <c r="AD1035" i="3" s="1"/>
  <c r="AB1026" i="3"/>
  <c r="AC1026" i="3" s="1"/>
  <c r="AD1026" i="3" s="1"/>
  <c r="AB1022" i="3"/>
  <c r="AC1022" i="3" s="1"/>
  <c r="AD1022" i="3" s="1"/>
  <c r="AB1018" i="3"/>
  <c r="AC1018" i="3" s="1"/>
  <c r="AD1018" i="3" s="1"/>
  <c r="AB1011" i="3"/>
  <c r="AC1011" i="3" s="1"/>
  <c r="AD1011" i="3" s="1"/>
  <c r="AB986" i="3"/>
  <c r="AC986" i="3" s="1"/>
  <c r="AD986" i="3" s="1"/>
  <c r="AB2437" i="3"/>
  <c r="AC2437" i="3" s="1"/>
  <c r="AD2437" i="3" s="1"/>
  <c r="AB2420" i="3"/>
  <c r="AC2420" i="3" s="1"/>
  <c r="AD2420" i="3" s="1"/>
  <c r="AB2400" i="3"/>
  <c r="AC2400" i="3" s="1"/>
  <c r="AD2400" i="3" s="1"/>
  <c r="AB2368" i="3"/>
  <c r="AC2368" i="3" s="1"/>
  <c r="AD2368" i="3" s="1"/>
  <c r="AB2348" i="3"/>
  <c r="AC2348" i="3" s="1"/>
  <c r="AD2348" i="3" s="1"/>
  <c r="AB2325" i="3"/>
  <c r="AC2325" i="3" s="1"/>
  <c r="AD2325" i="3" s="1"/>
  <c r="AB2304" i="3"/>
  <c r="AC2304" i="3" s="1"/>
  <c r="AD2304" i="3" s="1"/>
  <c r="AB2284" i="3"/>
  <c r="AC2284" i="3" s="1"/>
  <c r="AD2284" i="3" s="1"/>
  <c r="AB2261" i="3"/>
  <c r="AC2261" i="3" s="1"/>
  <c r="AD2261" i="3" s="1"/>
  <c r="AB2240" i="3"/>
  <c r="AC2240" i="3" s="1"/>
  <c r="AD2240" i="3" s="1"/>
  <c r="AB2220" i="3"/>
  <c r="AC2220" i="3" s="1"/>
  <c r="AD2220" i="3" s="1"/>
  <c r="AB2197" i="3"/>
  <c r="AC2197" i="3" s="1"/>
  <c r="AD2197" i="3" s="1"/>
  <c r="AB2169" i="3"/>
  <c r="AC2169" i="3" s="1"/>
  <c r="AD2169" i="3" s="1"/>
  <c r="AB2140" i="3"/>
  <c r="AC2140" i="3" s="1"/>
  <c r="AD2140" i="3" s="1"/>
  <c r="AB2105" i="3"/>
  <c r="AC2105" i="3" s="1"/>
  <c r="AD2105" i="3" s="1"/>
  <c r="AB1915" i="3"/>
  <c r="AC1915" i="3" s="1"/>
  <c r="AD1915" i="3" s="1"/>
  <c r="AB1884" i="3"/>
  <c r="AC1884" i="3" s="1"/>
  <c r="AD1884" i="3" s="1"/>
  <c r="AB1852" i="3"/>
  <c r="AC1852" i="3" s="1"/>
  <c r="AD1852" i="3" s="1"/>
  <c r="AB1820" i="3"/>
  <c r="AC1820" i="3" s="1"/>
  <c r="AD1820" i="3" s="1"/>
  <c r="AB1788" i="3"/>
  <c r="AC1788" i="3" s="1"/>
  <c r="AD1788" i="3" s="1"/>
  <c r="AB1756" i="3"/>
  <c r="AC1756" i="3" s="1"/>
  <c r="AD1756" i="3" s="1"/>
  <c r="AB1719" i="3"/>
  <c r="AC1719" i="3" s="1"/>
  <c r="AD1719" i="3" s="1"/>
  <c r="AB1704" i="3"/>
  <c r="AC1704" i="3" s="1"/>
  <c r="AD1704" i="3" s="1"/>
  <c r="AB1699" i="3"/>
  <c r="AC1699" i="3" s="1"/>
  <c r="AD1699" i="3" s="1"/>
  <c r="AB1690" i="3"/>
  <c r="AC1690" i="3" s="1"/>
  <c r="AD1690" i="3" s="1"/>
  <c r="AB1679" i="3"/>
  <c r="AC1679" i="3" s="1"/>
  <c r="AD1679" i="3" s="1"/>
  <c r="AB1669" i="3"/>
  <c r="AC1669" i="3" s="1"/>
  <c r="AD1669" i="3" s="1"/>
  <c r="AB1665" i="3"/>
  <c r="AC1665" i="3" s="1"/>
  <c r="AD1665" i="3" s="1"/>
  <c r="AB1655" i="3"/>
  <c r="AC1655" i="3" s="1"/>
  <c r="AD1655" i="3" s="1"/>
  <c r="AB1645" i="3"/>
  <c r="AC1645" i="3" s="1"/>
  <c r="AD1645" i="3" s="1"/>
  <c r="AB1635" i="3"/>
  <c r="AC1635" i="3" s="1"/>
  <c r="AD1635" i="3" s="1"/>
  <c r="AB1615" i="3"/>
  <c r="AC1615" i="3" s="1"/>
  <c r="AD1615" i="3" s="1"/>
  <c r="AB1611" i="3"/>
  <c r="AC1611" i="3" s="1"/>
  <c r="AD1611" i="3" s="1"/>
  <c r="AB1598" i="3"/>
  <c r="AC1598" i="3" s="1"/>
  <c r="AD1598" i="3" s="1"/>
  <c r="AB1581" i="3"/>
  <c r="AC1581" i="3" s="1"/>
  <c r="AD1581" i="3" s="1"/>
  <c r="AB1559" i="3"/>
  <c r="AC1559" i="3" s="1"/>
  <c r="AD1559" i="3" s="1"/>
  <c r="AB1555" i="3"/>
  <c r="AC1555" i="3" s="1"/>
  <c r="AD1555" i="3" s="1"/>
  <c r="AB1551" i="3"/>
  <c r="AC1551" i="3" s="1"/>
  <c r="AD1551" i="3" s="1"/>
  <c r="AB1547" i="3"/>
  <c r="AC1547" i="3" s="1"/>
  <c r="AD1547" i="3" s="1"/>
  <c r="AB1542" i="3"/>
  <c r="AC1542" i="3" s="1"/>
  <c r="AD1542" i="3" s="1"/>
  <c r="AB1534" i="3"/>
  <c r="AC1534" i="3" s="1"/>
  <c r="AD1534" i="3" s="1"/>
  <c r="AB1529" i="3"/>
  <c r="AC1529" i="3" s="1"/>
  <c r="AD1529" i="3" s="1"/>
  <c r="AB1525" i="3"/>
  <c r="AC1525" i="3" s="1"/>
  <c r="AD1525" i="3" s="1"/>
  <c r="AB1520" i="3"/>
  <c r="AC1520" i="3" s="1"/>
  <c r="AD1520" i="3" s="1"/>
  <c r="AB1503" i="3"/>
  <c r="AC1503" i="3" s="1"/>
  <c r="AD1503" i="3" s="1"/>
  <c r="AB1498" i="3"/>
  <c r="AC1498" i="3" s="1"/>
  <c r="AD1498" i="3" s="1"/>
  <c r="AB1493" i="3"/>
  <c r="AC1493" i="3" s="1"/>
  <c r="AD1493" i="3" s="1"/>
  <c r="AB1472" i="3"/>
  <c r="AC1472" i="3" s="1"/>
  <c r="AD1472" i="3" s="1"/>
  <c r="AB1465" i="3"/>
  <c r="AC1465" i="3" s="1"/>
  <c r="AD1465" i="3" s="1"/>
  <c r="AB1460" i="3"/>
  <c r="AC1460" i="3" s="1"/>
  <c r="AD1460" i="3" s="1"/>
  <c r="AB1454" i="3"/>
  <c r="AC1454" i="3" s="1"/>
  <c r="AD1454" i="3" s="1"/>
  <c r="AB1437" i="3"/>
  <c r="AC1437" i="3" s="1"/>
  <c r="AD1437" i="3" s="1"/>
  <c r="AB1432" i="3"/>
  <c r="AC1432" i="3" s="1"/>
  <c r="AD1432" i="3" s="1"/>
  <c r="AB1410" i="3"/>
  <c r="AC1410" i="3" s="1"/>
  <c r="AD1410" i="3" s="1"/>
  <c r="AB1403" i="3"/>
  <c r="AC1403" i="3" s="1"/>
  <c r="AD1403" i="3" s="1"/>
  <c r="AB1398" i="3"/>
  <c r="AC1398" i="3" s="1"/>
  <c r="AD1398" i="3" s="1"/>
  <c r="AB1393" i="3"/>
  <c r="AC1393" i="3" s="1"/>
  <c r="AD1393" i="3" s="1"/>
  <c r="AB1375" i="3"/>
  <c r="AC1375" i="3" s="1"/>
  <c r="AD1375" i="3" s="1"/>
  <c r="AB1370" i="3"/>
  <c r="AC1370" i="3" s="1"/>
  <c r="AD1370" i="3" s="1"/>
  <c r="AB1365" i="3"/>
  <c r="AC1365" i="3" s="1"/>
  <c r="AD1365" i="3" s="1"/>
  <c r="AB1344" i="3"/>
  <c r="AC1344" i="3" s="1"/>
  <c r="AD1344" i="3" s="1"/>
  <c r="AB1337" i="3"/>
  <c r="AC1337" i="3" s="1"/>
  <c r="AD1337" i="3" s="1"/>
  <c r="AB1332" i="3"/>
  <c r="AC1332" i="3" s="1"/>
  <c r="AD1332" i="3" s="1"/>
  <c r="AB1326" i="3"/>
  <c r="AC1326" i="3" s="1"/>
  <c r="AD1326" i="3" s="1"/>
  <c r="AB1309" i="3"/>
  <c r="AC1309" i="3" s="1"/>
  <c r="AD1309" i="3" s="1"/>
  <c r="AB1304" i="3"/>
  <c r="AC1304" i="3" s="1"/>
  <c r="AD1304" i="3" s="1"/>
  <c r="AB1282" i="3"/>
  <c r="AC1282" i="3" s="1"/>
  <c r="AD1282" i="3" s="1"/>
  <c r="AB1275" i="3"/>
  <c r="AC1275" i="3" s="1"/>
  <c r="AD1275" i="3" s="1"/>
  <c r="AB1270" i="3"/>
  <c r="AC1270" i="3" s="1"/>
  <c r="AD1270" i="3" s="1"/>
  <c r="AB1265" i="3"/>
  <c r="AC1265" i="3" s="1"/>
  <c r="AD1265" i="3" s="1"/>
  <c r="AB1247" i="3"/>
  <c r="AC1247" i="3" s="1"/>
  <c r="AD1247" i="3" s="1"/>
  <c r="AB1242" i="3"/>
  <c r="AC1242" i="3" s="1"/>
  <c r="AD1242" i="3" s="1"/>
  <c r="AB1237" i="3"/>
  <c r="AC1237" i="3" s="1"/>
  <c r="AD1237" i="3" s="1"/>
  <c r="AB1216" i="3"/>
  <c r="AC1216" i="3" s="1"/>
  <c r="AD1216" i="3" s="1"/>
  <c r="AB1209" i="3"/>
  <c r="AC1209" i="3" s="1"/>
  <c r="AD1209" i="3" s="1"/>
  <c r="AB1204" i="3"/>
  <c r="AC1204" i="3" s="1"/>
  <c r="AD1204" i="3" s="1"/>
  <c r="AB1198" i="3"/>
  <c r="AC1198" i="3" s="1"/>
  <c r="AD1198" i="3" s="1"/>
  <c r="AB1181" i="3"/>
  <c r="AC1181" i="3" s="1"/>
  <c r="AD1181" i="3" s="1"/>
  <c r="AB1176" i="3"/>
  <c r="AC1176" i="3" s="1"/>
  <c r="AD1176" i="3" s="1"/>
  <c r="AB1154" i="3"/>
  <c r="AC1154" i="3" s="1"/>
  <c r="AD1154" i="3" s="1"/>
  <c r="AB1147" i="3"/>
  <c r="AC1147" i="3" s="1"/>
  <c r="AD1147" i="3" s="1"/>
  <c r="AB1142" i="3"/>
  <c r="AC1142" i="3" s="1"/>
  <c r="AD1142" i="3" s="1"/>
  <c r="AB1137" i="3"/>
  <c r="AC1137" i="3" s="1"/>
  <c r="AD1137" i="3" s="1"/>
  <c r="AB1119" i="3"/>
  <c r="AC1119" i="3" s="1"/>
  <c r="AD1119" i="3" s="1"/>
  <c r="AB1114" i="3"/>
  <c r="AC1114" i="3" s="1"/>
  <c r="AD1114" i="3" s="1"/>
  <c r="AB1109" i="3"/>
  <c r="AC1109" i="3" s="1"/>
  <c r="AD1109" i="3" s="1"/>
  <c r="AB1088" i="3"/>
  <c r="AC1088" i="3" s="1"/>
  <c r="AD1088" i="3" s="1"/>
  <c r="AB1081" i="3"/>
  <c r="AC1081" i="3" s="1"/>
  <c r="AD1081" i="3" s="1"/>
  <c r="AB1076" i="3"/>
  <c r="AC1076" i="3" s="1"/>
  <c r="AD1076" i="3" s="1"/>
  <c r="AB1070" i="3"/>
  <c r="AC1070" i="3" s="1"/>
  <c r="AD1070" i="3" s="1"/>
  <c r="AB1053" i="3"/>
  <c r="AC1053" i="3" s="1"/>
  <c r="AD1053" i="3" s="1"/>
  <c r="AB1048" i="3"/>
  <c r="AC1048" i="3" s="1"/>
  <c r="AD1048" i="3" s="1"/>
  <c r="AB1032" i="3"/>
  <c r="AC1032" i="3" s="1"/>
  <c r="AD1032" i="3" s="1"/>
  <c r="AB1014" i="3"/>
  <c r="AC1014" i="3" s="1"/>
  <c r="AD1014" i="3" s="1"/>
  <c r="AB1010" i="3"/>
  <c r="AC1010" i="3" s="1"/>
  <c r="AD1010" i="3" s="1"/>
  <c r="AB1001" i="3"/>
  <c r="AC1001" i="3" s="1"/>
  <c r="AD1001" i="3" s="1"/>
  <c r="AB997" i="3"/>
  <c r="AC997" i="3" s="1"/>
  <c r="AD997" i="3" s="1"/>
  <c r="AB991" i="3"/>
  <c r="AC991" i="3" s="1"/>
  <c r="AD991" i="3" s="1"/>
  <c r="AB981" i="3"/>
  <c r="AC981" i="3" s="1"/>
  <c r="AD981" i="3" s="1"/>
  <c r="AB977" i="3"/>
  <c r="AC977" i="3" s="1"/>
  <c r="AD977" i="3" s="1"/>
  <c r="AB968" i="3"/>
  <c r="AC968" i="3" s="1"/>
  <c r="AD968" i="3" s="1"/>
  <c r="AB940" i="3"/>
  <c r="AC940" i="3" s="1"/>
  <c r="AD940" i="3" s="1"/>
  <c r="AB934" i="3"/>
  <c r="AC934" i="3" s="1"/>
  <c r="AD934" i="3" s="1"/>
  <c r="AB930" i="3"/>
  <c r="AC930" i="3" s="1"/>
  <c r="AD930" i="3" s="1"/>
  <c r="AB925" i="3"/>
  <c r="AC925" i="3" s="1"/>
  <c r="AD925" i="3" s="1"/>
  <c r="AB921" i="3"/>
  <c r="AC921" i="3" s="1"/>
  <c r="AD921" i="3" s="1"/>
  <c r="AB916" i="3"/>
  <c r="AC916" i="3" s="1"/>
  <c r="AD916" i="3" s="1"/>
  <c r="AB911" i="3"/>
  <c r="AC911" i="3" s="1"/>
  <c r="AD911" i="3" s="1"/>
  <c r="AB907" i="3"/>
  <c r="AC907" i="3" s="1"/>
  <c r="AD907" i="3" s="1"/>
  <c r="AB902" i="3"/>
  <c r="AC902" i="3" s="1"/>
  <c r="AD902" i="3" s="1"/>
  <c r="AB898" i="3"/>
  <c r="AC898" i="3" s="1"/>
  <c r="AD898" i="3" s="1"/>
  <c r="AB893" i="3"/>
  <c r="AC893" i="3" s="1"/>
  <c r="AD893" i="3" s="1"/>
  <c r="AB889" i="3"/>
  <c r="AC889" i="3" s="1"/>
  <c r="AD889" i="3" s="1"/>
  <c r="AB884" i="3"/>
  <c r="AC884" i="3" s="1"/>
  <c r="AD884" i="3" s="1"/>
  <c r="AB879" i="3"/>
  <c r="AC879" i="3" s="1"/>
  <c r="AD879" i="3" s="1"/>
  <c r="AB875" i="3"/>
  <c r="AC875" i="3" s="1"/>
  <c r="AD875" i="3" s="1"/>
  <c r="AB870" i="3"/>
  <c r="AC870" i="3" s="1"/>
  <c r="AD870" i="3" s="1"/>
  <c r="AB866" i="3"/>
  <c r="AC866" i="3" s="1"/>
  <c r="AD866" i="3" s="1"/>
  <c r="AB861" i="3"/>
  <c r="AC861" i="3" s="1"/>
  <c r="AD861" i="3" s="1"/>
  <c r="AB857" i="3"/>
  <c r="AC857" i="3" s="1"/>
  <c r="AD857" i="3" s="1"/>
  <c r="AB848" i="3"/>
  <c r="AC848" i="3" s="1"/>
  <c r="AD848" i="3" s="1"/>
  <c r="AB839" i="3"/>
  <c r="AC839" i="3" s="1"/>
  <c r="AD839" i="3" s="1"/>
  <c r="AB834" i="3"/>
  <c r="AC834" i="3" s="1"/>
  <c r="AD834" i="3" s="1"/>
  <c r="AB826" i="3"/>
  <c r="AC826" i="3" s="1"/>
  <c r="AD826" i="3" s="1"/>
  <c r="AB812" i="3"/>
  <c r="AC812" i="3" s="1"/>
  <c r="AD812" i="3" s="1"/>
  <c r="AB808" i="3"/>
  <c r="AC808" i="3" s="1"/>
  <c r="AD808" i="3" s="1"/>
  <c r="AB795" i="3"/>
  <c r="AC795" i="3" s="1"/>
  <c r="AD795" i="3" s="1"/>
  <c r="AB790" i="3"/>
  <c r="AC790" i="3" s="1"/>
  <c r="AD790" i="3" s="1"/>
  <c r="AB786" i="3"/>
  <c r="AC786" i="3" s="1"/>
  <c r="AD786" i="3" s="1"/>
  <c r="AB769" i="3"/>
  <c r="AC769" i="3" s="1"/>
  <c r="AD769" i="3" s="1"/>
  <c r="AB722" i="3"/>
  <c r="AC722" i="3" s="1"/>
  <c r="AD722" i="3" s="1"/>
  <c r="AB718" i="3"/>
  <c r="AC718" i="3" s="1"/>
  <c r="AD718" i="3" s="1"/>
  <c r="AB701" i="3"/>
  <c r="AC701" i="3" s="1"/>
  <c r="AD701" i="3" s="1"/>
  <c r="AB691" i="3"/>
  <c r="AC691" i="3" s="1"/>
  <c r="AD691" i="3" s="1"/>
  <c r="AB675" i="3"/>
  <c r="AC675" i="3" s="1"/>
  <c r="AD675" i="3" s="1"/>
  <c r="AB664" i="3"/>
  <c r="AC664" i="3" s="1"/>
  <c r="AD664" i="3" s="1"/>
  <c r="AB660" i="3"/>
  <c r="AC660" i="3" s="1"/>
  <c r="AD660" i="3" s="1"/>
  <c r="AB656" i="3"/>
  <c r="AC656" i="3" s="1"/>
  <c r="AD656" i="3" s="1"/>
  <c r="AB633" i="3"/>
  <c r="AC633" i="3" s="1"/>
  <c r="AD633" i="3" s="1"/>
  <c r="AB629" i="3"/>
  <c r="AC629" i="3" s="1"/>
  <c r="AD629" i="3" s="1"/>
  <c r="AB620" i="3"/>
  <c r="AC620" i="3" s="1"/>
  <c r="AD620" i="3" s="1"/>
  <c r="AB612" i="3"/>
  <c r="AC612" i="3" s="1"/>
  <c r="AD612" i="3" s="1"/>
  <c r="AB608" i="3"/>
  <c r="AC608" i="3" s="1"/>
  <c r="AD608" i="3" s="1"/>
  <c r="AB599" i="3"/>
  <c r="AC599" i="3" s="1"/>
  <c r="AD599" i="3" s="1"/>
  <c r="AB594" i="3"/>
  <c r="AC594" i="3" s="1"/>
  <c r="AD594" i="3" s="1"/>
  <c r="AB585" i="3"/>
  <c r="AC585" i="3" s="1"/>
  <c r="AD585" i="3" s="1"/>
  <c r="AB558" i="3"/>
  <c r="AC558" i="3" s="1"/>
  <c r="AD558" i="3" s="1"/>
  <c r="AB551" i="3"/>
  <c r="AC551" i="3" s="1"/>
  <c r="AD551" i="3" s="1"/>
  <c r="AB545" i="3"/>
  <c r="AC545" i="3" s="1"/>
  <c r="AD545" i="3" s="1"/>
  <c r="AB537" i="3"/>
  <c r="AC537" i="3" s="1"/>
  <c r="AD537" i="3" s="1"/>
  <c r="AB531" i="3"/>
  <c r="AC531" i="3" s="1"/>
  <c r="AD531" i="3" s="1"/>
  <c r="AB510" i="3"/>
  <c r="AC510" i="3" s="1"/>
  <c r="AD510" i="3" s="1"/>
  <c r="AB506" i="3"/>
  <c r="AC506" i="3" s="1"/>
  <c r="AD506" i="3" s="1"/>
  <c r="AB481" i="3"/>
  <c r="AC481" i="3" s="1"/>
  <c r="AD481" i="3" s="1"/>
  <c r="AB477" i="3"/>
  <c r="AC477" i="3" s="1"/>
  <c r="AD477" i="3" s="1"/>
  <c r="AB472" i="3"/>
  <c r="AC472" i="3" s="1"/>
  <c r="AD472" i="3" s="1"/>
  <c r="AB468" i="3"/>
  <c r="AC468" i="3" s="1"/>
  <c r="AD468" i="3" s="1"/>
  <c r="AB463" i="3"/>
  <c r="AC463" i="3" s="1"/>
  <c r="AD463" i="3" s="1"/>
  <c r="AB452" i="3"/>
  <c r="AC452" i="3" s="1"/>
  <c r="AD452" i="3" s="1"/>
  <c r="AB444" i="3"/>
  <c r="AC444" i="3" s="1"/>
  <c r="AD444" i="3" s="1"/>
  <c r="AB440" i="3"/>
  <c r="AC440" i="3" s="1"/>
  <c r="AD440" i="3" s="1"/>
  <c r="AB423" i="3"/>
  <c r="AC423" i="3" s="1"/>
  <c r="AD423" i="3" s="1"/>
  <c r="AB417" i="3"/>
  <c r="AC417" i="3" s="1"/>
  <c r="AD417" i="3" s="1"/>
  <c r="AB413" i="3"/>
  <c r="AC413" i="3" s="1"/>
  <c r="AD413" i="3" s="1"/>
  <c r="AB408" i="3"/>
  <c r="AC408" i="3" s="1"/>
  <c r="AD408" i="3" s="1"/>
  <c r="AB360" i="3"/>
  <c r="AC360" i="3" s="1"/>
  <c r="AD360" i="3" s="1"/>
  <c r="AB355" i="3"/>
  <c r="AC355" i="3" s="1"/>
  <c r="AD355" i="3" s="1"/>
  <c r="AB334" i="3"/>
  <c r="AC334" i="3" s="1"/>
  <c r="AD334" i="3" s="1"/>
  <c r="AB325" i="3"/>
  <c r="AC325" i="3" s="1"/>
  <c r="AD325" i="3" s="1"/>
  <c r="AB321" i="3"/>
  <c r="AC321" i="3" s="1"/>
  <c r="AD321" i="3" s="1"/>
  <c r="AB300" i="3"/>
  <c r="AC300" i="3" s="1"/>
  <c r="AD300" i="3" s="1"/>
  <c r="AB291" i="3"/>
  <c r="AC291" i="3" s="1"/>
  <c r="AD291" i="3" s="1"/>
  <c r="AB1596" i="3"/>
  <c r="AC1596" i="3" s="1"/>
  <c r="AD1596" i="3" s="1"/>
  <c r="AB1560" i="3"/>
  <c r="AC1560" i="3" s="1"/>
  <c r="AD1560" i="3" s="1"/>
  <c r="AB1531" i="3"/>
  <c r="AC1531" i="3" s="1"/>
  <c r="AD1531" i="3" s="1"/>
  <c r="AB1511" i="3"/>
  <c r="AC1511" i="3" s="1"/>
  <c r="AD1511" i="3" s="1"/>
  <c r="AB1491" i="3"/>
  <c r="AC1491" i="3" s="1"/>
  <c r="AD1491" i="3" s="1"/>
  <c r="AB1468" i="3"/>
  <c r="AC1468" i="3" s="1"/>
  <c r="AD1468" i="3" s="1"/>
  <c r="AB1447" i="3"/>
  <c r="AC1447" i="3" s="1"/>
  <c r="AD1447" i="3" s="1"/>
  <c r="AB1427" i="3"/>
  <c r="AC1427" i="3" s="1"/>
  <c r="AD1427" i="3" s="1"/>
  <c r="AB1404" i="3"/>
  <c r="AC1404" i="3" s="1"/>
  <c r="AD1404" i="3" s="1"/>
  <c r="AB1383" i="3"/>
  <c r="AC1383" i="3" s="1"/>
  <c r="AD1383" i="3" s="1"/>
  <c r="AB1363" i="3"/>
  <c r="AC1363" i="3" s="1"/>
  <c r="AD1363" i="3" s="1"/>
  <c r="AB1340" i="3"/>
  <c r="AC1340" i="3" s="1"/>
  <c r="AD1340" i="3" s="1"/>
  <c r="AB1319" i="3"/>
  <c r="AC1319" i="3" s="1"/>
  <c r="AD1319" i="3" s="1"/>
  <c r="AB1299" i="3"/>
  <c r="AC1299" i="3" s="1"/>
  <c r="AD1299" i="3" s="1"/>
  <c r="AB1276" i="3"/>
  <c r="AC1276" i="3" s="1"/>
  <c r="AD1276" i="3" s="1"/>
  <c r="AB1255" i="3"/>
  <c r="AC1255" i="3" s="1"/>
  <c r="AD1255" i="3" s="1"/>
  <c r="AB1235" i="3"/>
  <c r="AC1235" i="3" s="1"/>
  <c r="AD1235" i="3" s="1"/>
  <c r="AB1212" i="3"/>
  <c r="AC1212" i="3" s="1"/>
  <c r="AD1212" i="3" s="1"/>
  <c r="AB1191" i="3"/>
  <c r="AC1191" i="3" s="1"/>
  <c r="AD1191" i="3" s="1"/>
  <c r="AB1171" i="3"/>
  <c r="AC1171" i="3" s="1"/>
  <c r="AD1171" i="3" s="1"/>
  <c r="AB1148" i="3"/>
  <c r="AC1148" i="3" s="1"/>
  <c r="AD1148" i="3" s="1"/>
  <c r="AB1127" i="3"/>
  <c r="AC1127" i="3" s="1"/>
  <c r="AD1127" i="3" s="1"/>
  <c r="AB1107" i="3"/>
  <c r="AC1107" i="3" s="1"/>
  <c r="AD1107" i="3" s="1"/>
  <c r="AB1084" i="3"/>
  <c r="AC1084" i="3" s="1"/>
  <c r="AD1084" i="3" s="1"/>
  <c r="AB1063" i="3"/>
  <c r="AC1063" i="3" s="1"/>
  <c r="AD1063" i="3" s="1"/>
  <c r="AB1043" i="3"/>
  <c r="AC1043" i="3" s="1"/>
  <c r="AD1043" i="3" s="1"/>
  <c r="AB1008" i="3"/>
  <c r="AC1008" i="3" s="1"/>
  <c r="AD1008" i="3" s="1"/>
  <c r="AB974" i="3"/>
  <c r="AC974" i="3" s="1"/>
  <c r="AD974" i="3" s="1"/>
  <c r="AB953" i="3"/>
  <c r="AC953" i="3" s="1"/>
  <c r="AD953" i="3" s="1"/>
  <c r="AB948" i="3"/>
  <c r="AC948" i="3" s="1"/>
  <c r="AD948" i="3" s="1"/>
  <c r="AB943" i="3"/>
  <c r="AC943" i="3" s="1"/>
  <c r="AD943" i="3" s="1"/>
  <c r="AB933" i="3"/>
  <c r="AC933" i="3" s="1"/>
  <c r="AD933" i="3" s="1"/>
  <c r="AB929" i="3"/>
  <c r="AC929" i="3" s="1"/>
  <c r="AD929" i="3" s="1"/>
  <c r="AB915" i="3"/>
  <c r="AC915" i="3" s="1"/>
  <c r="AD915" i="3" s="1"/>
  <c r="AB901" i="3"/>
  <c r="AC901" i="3" s="1"/>
  <c r="AD901" i="3" s="1"/>
  <c r="AB897" i="3"/>
  <c r="AC897" i="3" s="1"/>
  <c r="AD897" i="3" s="1"/>
  <c r="AB883" i="3"/>
  <c r="AC883" i="3" s="1"/>
  <c r="AD883" i="3" s="1"/>
  <c r="AB869" i="3"/>
  <c r="AC869" i="3" s="1"/>
  <c r="AD869" i="3" s="1"/>
  <c r="AB865" i="3"/>
  <c r="AC865" i="3" s="1"/>
  <c r="AD865" i="3" s="1"/>
  <c r="AB847" i="3"/>
  <c r="AC847" i="3" s="1"/>
  <c r="AD847" i="3" s="1"/>
  <c r="AB843" i="3"/>
  <c r="AC843" i="3" s="1"/>
  <c r="AD843" i="3" s="1"/>
  <c r="AB832" i="3"/>
  <c r="AC832" i="3" s="1"/>
  <c r="AD832" i="3" s="1"/>
  <c r="AB825" i="3"/>
  <c r="AC825" i="3" s="1"/>
  <c r="AD825" i="3" s="1"/>
  <c r="AB811" i="3"/>
  <c r="AC811" i="3" s="1"/>
  <c r="AD811" i="3" s="1"/>
  <c r="AB806" i="3"/>
  <c r="AC806" i="3" s="1"/>
  <c r="AD806" i="3" s="1"/>
  <c r="AB801" i="3"/>
  <c r="AC801" i="3" s="1"/>
  <c r="AD801" i="3" s="1"/>
  <c r="AB789" i="3"/>
  <c r="AC789" i="3" s="1"/>
  <c r="AD789" i="3" s="1"/>
  <c r="AB783" i="3"/>
  <c r="AC783" i="3" s="1"/>
  <c r="AD783" i="3" s="1"/>
  <c r="AB778" i="3"/>
  <c r="AC778" i="3" s="1"/>
  <c r="AD778" i="3" s="1"/>
  <c r="AB773" i="3"/>
  <c r="AC773" i="3" s="1"/>
  <c r="AD773" i="3" s="1"/>
  <c r="AB766" i="3"/>
  <c r="AC766" i="3" s="1"/>
  <c r="AD766" i="3" s="1"/>
  <c r="AB760" i="3"/>
  <c r="AC760" i="3" s="1"/>
  <c r="AD760" i="3" s="1"/>
  <c r="AB756" i="3"/>
  <c r="AC756" i="3" s="1"/>
  <c r="AD756" i="3" s="1"/>
  <c r="AB752" i="3"/>
  <c r="AC752" i="3" s="1"/>
  <c r="AD752" i="3" s="1"/>
  <c r="AB746" i="3"/>
  <c r="AC746" i="3" s="1"/>
  <c r="AD746" i="3" s="1"/>
  <c r="AB742" i="3"/>
  <c r="AC742" i="3" s="1"/>
  <c r="AD742" i="3" s="1"/>
  <c r="AB733" i="3"/>
  <c r="AC733" i="3" s="1"/>
  <c r="AD733" i="3" s="1"/>
  <c r="AB725" i="3"/>
  <c r="AC725" i="3" s="1"/>
  <c r="AD725" i="3" s="1"/>
  <c r="AB717" i="3"/>
  <c r="AC717" i="3" s="1"/>
  <c r="AD717" i="3" s="1"/>
  <c r="AB713" i="3"/>
  <c r="AC713" i="3" s="1"/>
  <c r="AD713" i="3" s="1"/>
  <c r="AB708" i="3"/>
  <c r="AC708" i="3" s="1"/>
  <c r="AD708" i="3" s="1"/>
  <c r="AB699" i="3"/>
  <c r="AC699" i="3" s="1"/>
  <c r="AD699" i="3" s="1"/>
  <c r="AB695" i="3"/>
  <c r="AC695" i="3" s="1"/>
  <c r="AD695" i="3" s="1"/>
  <c r="AB686" i="3"/>
  <c r="AC686" i="3" s="1"/>
  <c r="AD686" i="3" s="1"/>
  <c r="AB682" i="3"/>
  <c r="AC682" i="3" s="1"/>
  <c r="AD682" i="3" s="1"/>
  <c r="AB677" i="3"/>
  <c r="AC677" i="3" s="1"/>
  <c r="AD677" i="3" s="1"/>
  <c r="AB671" i="3"/>
  <c r="AC671" i="3" s="1"/>
  <c r="AD671" i="3" s="1"/>
  <c r="AB666" i="3"/>
  <c r="AC666" i="3" s="1"/>
  <c r="AD666" i="3" s="1"/>
  <c r="AB654" i="3"/>
  <c r="AC654" i="3" s="1"/>
  <c r="AD654" i="3" s="1"/>
  <c r="AB646" i="3"/>
  <c r="AC646" i="3" s="1"/>
  <c r="AD646" i="3" s="1"/>
  <c r="AB642" i="3"/>
  <c r="AC642" i="3" s="1"/>
  <c r="AD642" i="3" s="1"/>
  <c r="AB625" i="3"/>
  <c r="AC625" i="3" s="1"/>
  <c r="AD625" i="3" s="1"/>
  <c r="AB617" i="3"/>
  <c r="AC617" i="3" s="1"/>
  <c r="AD617" i="3" s="1"/>
  <c r="AB609" i="3"/>
  <c r="AC609" i="3" s="1"/>
  <c r="AD609" i="3" s="1"/>
  <c r="AB601" i="3"/>
  <c r="AC601" i="3" s="1"/>
  <c r="AD601" i="3" s="1"/>
  <c r="AB589" i="3"/>
  <c r="AC589" i="3" s="1"/>
  <c r="AD589" i="3" s="1"/>
  <c r="AB574" i="3"/>
  <c r="AC574" i="3" s="1"/>
  <c r="AD574" i="3" s="1"/>
  <c r="AB570" i="3"/>
  <c r="AC570" i="3" s="1"/>
  <c r="AD570" i="3" s="1"/>
  <c r="AB566" i="3"/>
  <c r="AC566" i="3" s="1"/>
  <c r="AD566" i="3" s="1"/>
  <c r="AB562" i="3"/>
  <c r="AC562" i="3" s="1"/>
  <c r="AD562" i="3" s="1"/>
  <c r="AB553" i="3"/>
  <c r="AC553" i="3" s="1"/>
  <c r="AD553" i="3" s="1"/>
  <c r="AB526" i="3"/>
  <c r="AC526" i="3" s="1"/>
  <c r="AD526" i="3" s="1"/>
  <c r="AB519" i="3"/>
  <c r="AC519" i="3" s="1"/>
  <c r="AD519" i="3" s="1"/>
  <c r="AB514" i="3"/>
  <c r="AC514" i="3" s="1"/>
  <c r="AD514" i="3" s="1"/>
  <c r="AB509" i="3"/>
  <c r="AC509" i="3" s="1"/>
  <c r="AD509" i="3" s="1"/>
  <c r="AB500" i="3"/>
  <c r="AC500" i="3" s="1"/>
  <c r="AD500" i="3" s="1"/>
  <c r="AB496" i="3"/>
  <c r="AC496" i="3" s="1"/>
  <c r="AD496" i="3" s="1"/>
  <c r="AB492" i="3"/>
  <c r="AC492" i="3" s="1"/>
  <c r="AD492" i="3" s="1"/>
  <c r="AB488" i="3"/>
  <c r="AC488" i="3" s="1"/>
  <c r="AD488" i="3" s="1"/>
  <c r="AB461" i="3"/>
  <c r="AC461" i="3" s="1"/>
  <c r="AD461" i="3" s="1"/>
  <c r="AB457" i="3"/>
  <c r="AC457" i="3" s="1"/>
  <c r="AD457" i="3" s="1"/>
  <c r="AB450" i="3"/>
  <c r="AC450" i="3" s="1"/>
  <c r="AD450" i="3" s="1"/>
  <c r="AB439" i="3"/>
  <c r="AC439" i="3" s="1"/>
  <c r="AD439" i="3" s="1"/>
  <c r="AB430" i="3"/>
  <c r="AC430" i="3" s="1"/>
  <c r="AD430" i="3" s="1"/>
  <c r="AB425" i="3"/>
  <c r="AC425" i="3" s="1"/>
  <c r="AD425" i="3" s="1"/>
  <c r="AB404" i="3"/>
  <c r="AC404" i="3" s="1"/>
  <c r="AD404" i="3" s="1"/>
  <c r="AB396" i="3"/>
  <c r="AC396" i="3" s="1"/>
  <c r="AD396" i="3" s="1"/>
  <c r="AB391" i="3"/>
  <c r="AC391" i="3" s="1"/>
  <c r="AD391" i="3" s="1"/>
  <c r="AB382" i="3"/>
  <c r="AC382" i="3" s="1"/>
  <c r="AD382" i="3" s="1"/>
  <c r="AB378" i="3"/>
  <c r="AC378" i="3" s="1"/>
  <c r="AD378" i="3" s="1"/>
  <c r="AB365" i="3"/>
  <c r="AC365" i="3" s="1"/>
  <c r="AD365" i="3" s="1"/>
  <c r="AB348" i="3"/>
  <c r="AC348" i="3" s="1"/>
  <c r="AD348" i="3" s="1"/>
  <c r="AB344" i="3"/>
  <c r="AC344" i="3" s="1"/>
  <c r="AD344" i="3" s="1"/>
  <c r="AB336" i="3"/>
  <c r="AC336" i="3" s="1"/>
  <c r="AD336" i="3" s="1"/>
  <c r="AB328" i="3"/>
  <c r="AC328" i="3" s="1"/>
  <c r="AD328" i="3" s="1"/>
  <c r="AB316" i="3"/>
  <c r="AC316" i="3" s="1"/>
  <c r="AD316" i="3" s="1"/>
  <c r="AB312" i="3"/>
  <c r="AC312" i="3" s="1"/>
  <c r="AD312" i="3" s="1"/>
  <c r="AB304" i="3"/>
  <c r="AC304" i="3" s="1"/>
  <c r="AD304" i="3" s="1"/>
  <c r="AB296" i="3"/>
  <c r="AC296" i="3" s="1"/>
  <c r="AD296" i="3" s="1"/>
  <c r="AB284" i="3"/>
  <c r="AC284" i="3" s="1"/>
  <c r="AD284" i="3" s="1"/>
  <c r="AB280" i="3"/>
  <c r="AC280" i="3" s="1"/>
  <c r="AD280" i="3" s="1"/>
  <c r="AB971" i="3"/>
  <c r="AC971" i="3" s="1"/>
  <c r="AD971" i="3" s="1"/>
  <c r="AB951" i="3"/>
  <c r="AC951" i="3" s="1"/>
  <c r="AD951" i="3" s="1"/>
  <c r="AB928" i="3"/>
  <c r="AC928" i="3" s="1"/>
  <c r="AD928" i="3" s="1"/>
  <c r="AB896" i="3"/>
  <c r="AC896" i="3" s="1"/>
  <c r="AD896" i="3" s="1"/>
  <c r="AB864" i="3"/>
  <c r="AC864" i="3" s="1"/>
  <c r="AD864" i="3" s="1"/>
  <c r="AB831" i="3"/>
  <c r="AC831" i="3" s="1"/>
  <c r="AD831" i="3" s="1"/>
  <c r="AB803" i="3"/>
  <c r="AC803" i="3" s="1"/>
  <c r="AD803" i="3" s="1"/>
  <c r="AB775" i="3"/>
  <c r="AC775" i="3" s="1"/>
  <c r="AD775" i="3" s="1"/>
  <c r="AB738" i="3"/>
  <c r="AC738" i="3" s="1"/>
  <c r="AD738" i="3" s="1"/>
  <c r="AB723" i="3"/>
  <c r="AC723" i="3" s="1"/>
  <c r="AD723" i="3" s="1"/>
  <c r="AB690" i="3"/>
  <c r="AC690" i="3" s="1"/>
  <c r="AD690" i="3" s="1"/>
  <c r="AB636" i="3"/>
  <c r="AC636" i="3" s="1"/>
  <c r="AD636" i="3" s="1"/>
  <c r="AB607" i="3"/>
  <c r="AC607" i="3" s="1"/>
  <c r="AD607" i="3" s="1"/>
  <c r="AB575" i="3"/>
  <c r="AC575" i="3" s="1"/>
  <c r="AD575" i="3" s="1"/>
  <c r="AB527" i="3"/>
  <c r="AC527" i="3" s="1"/>
  <c r="AD527" i="3" s="1"/>
  <c r="AB502" i="3"/>
  <c r="AC502" i="3" s="1"/>
  <c r="AD502" i="3" s="1"/>
  <c r="AB466" i="3"/>
  <c r="AC466" i="3" s="1"/>
  <c r="AD466" i="3" s="1"/>
  <c r="AB435" i="3"/>
  <c r="AC435" i="3" s="1"/>
  <c r="AD435" i="3" s="1"/>
  <c r="AB418" i="3"/>
  <c r="AC418" i="3" s="1"/>
  <c r="AD418" i="3" s="1"/>
  <c r="AB390" i="3"/>
  <c r="AC390" i="3" s="1"/>
  <c r="AD390" i="3" s="1"/>
  <c r="AB362" i="3"/>
  <c r="AC362" i="3" s="1"/>
  <c r="AD362" i="3" s="1"/>
  <c r="AB330" i="3"/>
  <c r="AC330" i="3" s="1"/>
  <c r="AD330" i="3" s="1"/>
  <c r="AB298" i="3"/>
  <c r="AC298" i="3" s="1"/>
  <c r="AD298" i="3" s="1"/>
  <c r="AB3998" i="3"/>
  <c r="AC3998" i="3" s="1"/>
  <c r="AD3998" i="3" s="1"/>
  <c r="AB3994" i="3"/>
  <c r="AC3994" i="3" s="1"/>
  <c r="AD3994" i="3" s="1"/>
  <c r="AB3981" i="3"/>
  <c r="AC3981" i="3" s="1"/>
  <c r="AD3981" i="3" s="1"/>
  <c r="AB3974" i="3"/>
  <c r="AC3974" i="3" s="1"/>
  <c r="AD3974" i="3" s="1"/>
  <c r="AB3969" i="3"/>
  <c r="AC3969" i="3" s="1"/>
  <c r="AD3969" i="3" s="1"/>
  <c r="AB3957" i="3"/>
  <c r="AC3957" i="3" s="1"/>
  <c r="AD3957" i="3" s="1"/>
  <c r="AB3999" i="3"/>
  <c r="AC3999" i="3" s="1"/>
  <c r="AD3999" i="3" s="1"/>
  <c r="AB3988" i="3"/>
  <c r="AC3988" i="3" s="1"/>
  <c r="AD3988" i="3" s="1"/>
  <c r="AB3983" i="3"/>
  <c r="AC3983" i="3" s="1"/>
  <c r="AD3983" i="3" s="1"/>
  <c r="AB3966" i="3"/>
  <c r="AC3966" i="3" s="1"/>
  <c r="AD3966" i="3" s="1"/>
  <c r="AB3962" i="3"/>
  <c r="AC3962" i="3" s="1"/>
  <c r="AD3962" i="3" s="1"/>
  <c r="AB3950" i="3"/>
  <c r="AC3950" i="3" s="1"/>
  <c r="AD3950" i="3" s="1"/>
  <c r="AB3954" i="3"/>
  <c r="AC3954" i="3" s="1"/>
  <c r="AD3954" i="3" s="1"/>
  <c r="AB3941" i="3"/>
  <c r="AC3941" i="3" s="1"/>
  <c r="AD3941" i="3" s="1"/>
  <c r="AB3935" i="3"/>
  <c r="AC3935" i="3" s="1"/>
  <c r="AD3935" i="3" s="1"/>
  <c r="AB3930" i="3"/>
  <c r="AC3930" i="3" s="1"/>
  <c r="AD3930" i="3" s="1"/>
  <c r="AB3926" i="3"/>
  <c r="AC3926" i="3" s="1"/>
  <c r="AD3926" i="3" s="1"/>
  <c r="AB3922" i="3"/>
  <c r="AC3922" i="3" s="1"/>
  <c r="AD3922" i="3" s="1"/>
  <c r="AB3916" i="3"/>
  <c r="AC3916" i="3" s="1"/>
  <c r="AD3916" i="3" s="1"/>
  <c r="AB3984" i="3"/>
  <c r="AC3984" i="3" s="1"/>
  <c r="AD3984" i="3" s="1"/>
  <c r="AB3949" i="3"/>
  <c r="AC3949" i="3" s="1"/>
  <c r="AD3949" i="3" s="1"/>
  <c r="AB3942" i="3"/>
  <c r="AC3942" i="3" s="1"/>
  <c r="AD3942" i="3" s="1"/>
  <c r="AB3938" i="3"/>
  <c r="AC3938" i="3" s="1"/>
  <c r="AD3938" i="3" s="1"/>
  <c r="AB3934" i="3"/>
  <c r="AC3934" i="3" s="1"/>
  <c r="AD3934" i="3" s="1"/>
  <c r="AB3907" i="3"/>
  <c r="AC3907" i="3" s="1"/>
  <c r="AD3907" i="3" s="1"/>
  <c r="AB3903" i="3"/>
  <c r="AC3903" i="3" s="1"/>
  <c r="AD3903" i="3" s="1"/>
  <c r="AB3906" i="3"/>
  <c r="AC3906" i="3" s="1"/>
  <c r="AD3906" i="3" s="1"/>
  <c r="AB3899" i="3"/>
  <c r="AC3899" i="3" s="1"/>
  <c r="AD3899" i="3" s="1"/>
  <c r="AB3877" i="3"/>
  <c r="AC3877" i="3" s="1"/>
  <c r="AD3877" i="3" s="1"/>
  <c r="AB3872" i="3"/>
  <c r="AC3872" i="3" s="1"/>
  <c r="AD3872" i="3" s="1"/>
  <c r="AB3861" i="3"/>
  <c r="AC3861" i="3" s="1"/>
  <c r="AD3861" i="3" s="1"/>
  <c r="AB3852" i="3"/>
  <c r="AC3852" i="3" s="1"/>
  <c r="AD3852" i="3" s="1"/>
  <c r="AB3844" i="3"/>
  <c r="AC3844" i="3" s="1"/>
  <c r="AD3844" i="3" s="1"/>
  <c r="AB3809" i="3"/>
  <c r="AC3809" i="3" s="1"/>
  <c r="AD3809" i="3" s="1"/>
  <c r="AB3803" i="3"/>
  <c r="AC3803" i="3" s="1"/>
  <c r="AD3803" i="3" s="1"/>
  <c r="AB3794" i="3"/>
  <c r="AC3794" i="3" s="1"/>
  <c r="AD3794" i="3" s="1"/>
  <c r="AB3904" i="3"/>
  <c r="AC3904" i="3" s="1"/>
  <c r="AD3904" i="3" s="1"/>
  <c r="AB3853" i="3"/>
  <c r="AC3853" i="3" s="1"/>
  <c r="AD3853" i="3" s="1"/>
  <c r="AB3841" i="3"/>
  <c r="AC3841" i="3" s="1"/>
  <c r="AD3841" i="3" s="1"/>
  <c r="AB3835" i="3"/>
  <c r="AC3835" i="3" s="1"/>
  <c r="AD3835" i="3" s="1"/>
  <c r="AB3831" i="3"/>
  <c r="AC3831" i="3" s="1"/>
  <c r="AD3831" i="3" s="1"/>
  <c r="AB3821" i="3"/>
  <c r="AC3821" i="3" s="1"/>
  <c r="AD3821" i="3" s="1"/>
  <c r="AB3814" i="3"/>
  <c r="AC3814" i="3" s="1"/>
  <c r="AD3814" i="3" s="1"/>
  <c r="AB3799" i="3"/>
  <c r="AC3799" i="3" s="1"/>
  <c r="AD3799" i="3" s="1"/>
  <c r="AB3786" i="3"/>
  <c r="AC3786" i="3" s="1"/>
  <c r="AD3786" i="3" s="1"/>
  <c r="AB3782" i="3"/>
  <c r="AC3782" i="3" s="1"/>
  <c r="AD3782" i="3" s="1"/>
  <c r="AB3769" i="3"/>
  <c r="AC3769" i="3" s="1"/>
  <c r="AD3769" i="3" s="1"/>
  <c r="AB3765" i="3"/>
  <c r="AC3765" i="3" s="1"/>
  <c r="AD3765" i="3" s="1"/>
  <c r="AB3759" i="3"/>
  <c r="AC3759" i="3" s="1"/>
  <c r="AD3759" i="3" s="1"/>
  <c r="AB3754" i="3"/>
  <c r="AC3754" i="3" s="1"/>
  <c r="AD3754" i="3" s="1"/>
  <c r="AB3744" i="3"/>
  <c r="AC3744" i="3" s="1"/>
  <c r="AD3744" i="3" s="1"/>
  <c r="AB3896" i="3"/>
  <c r="AC3896" i="3" s="1"/>
  <c r="AD3896" i="3" s="1"/>
  <c r="AB3892" i="3"/>
  <c r="AC3892" i="3" s="1"/>
  <c r="AD3892" i="3" s="1"/>
  <c r="AB3884" i="3"/>
  <c r="AC3884" i="3" s="1"/>
  <c r="AD3884" i="3" s="1"/>
  <c r="AB3871" i="3"/>
  <c r="AC3871" i="3" s="1"/>
  <c r="AD3871" i="3" s="1"/>
  <c r="AB3860" i="3"/>
  <c r="AC3860" i="3" s="1"/>
  <c r="AD3860" i="3" s="1"/>
  <c r="AB3848" i="3"/>
  <c r="AC3848" i="3" s="1"/>
  <c r="AD3848" i="3" s="1"/>
  <c r="AB3842" i="3"/>
  <c r="AC3842" i="3" s="1"/>
  <c r="AD3842" i="3" s="1"/>
  <c r="AB3834" i="3"/>
  <c r="AC3834" i="3" s="1"/>
  <c r="AD3834" i="3" s="1"/>
  <c r="AB3830" i="3"/>
  <c r="AC3830" i="3" s="1"/>
  <c r="AD3830" i="3" s="1"/>
  <c r="AB3797" i="3"/>
  <c r="AC3797" i="3" s="1"/>
  <c r="AD3797" i="3" s="1"/>
  <c r="AB3773" i="3"/>
  <c r="AC3773" i="3" s="1"/>
  <c r="AD3773" i="3" s="1"/>
  <c r="AB3763" i="3"/>
  <c r="AC3763" i="3" s="1"/>
  <c r="AD3763" i="3" s="1"/>
  <c r="AB3756" i="3"/>
  <c r="AC3756" i="3" s="1"/>
  <c r="AD3756" i="3" s="1"/>
  <c r="AB3741" i="3"/>
  <c r="AC3741" i="3" s="1"/>
  <c r="AD3741" i="3" s="1"/>
  <c r="AB3736" i="3"/>
  <c r="AC3736" i="3" s="1"/>
  <c r="AD3736" i="3" s="1"/>
  <c r="AB3703" i="3"/>
  <c r="AC3703" i="3" s="1"/>
  <c r="AD3703" i="3" s="1"/>
  <c r="AB3692" i="3"/>
  <c r="AC3692" i="3" s="1"/>
  <c r="AD3692" i="3" s="1"/>
  <c r="AB3684" i="3"/>
  <c r="AC3684" i="3" s="1"/>
  <c r="AD3684" i="3" s="1"/>
  <c r="AB3679" i="3"/>
  <c r="AC3679" i="3" s="1"/>
  <c r="AD3679" i="3" s="1"/>
  <c r="AB3672" i="3"/>
  <c r="AC3672" i="3" s="1"/>
  <c r="AD3672" i="3" s="1"/>
  <c r="AB3668" i="3"/>
  <c r="AC3668" i="3" s="1"/>
  <c r="AD3668" i="3" s="1"/>
  <c r="AB3663" i="3"/>
  <c r="AC3663" i="3" s="1"/>
  <c r="AD3663" i="3" s="1"/>
  <c r="AB3656" i="3"/>
  <c r="AC3656" i="3" s="1"/>
  <c r="AD3656" i="3" s="1"/>
  <c r="AB3652" i="3"/>
  <c r="AC3652" i="3" s="1"/>
  <c r="AD3652" i="3" s="1"/>
  <c r="AB3644" i="3"/>
  <c r="AC3644" i="3" s="1"/>
  <c r="AD3644" i="3" s="1"/>
  <c r="AB3640" i="3"/>
  <c r="AC3640" i="3" s="1"/>
  <c r="AD3640" i="3" s="1"/>
  <c r="AB3631" i="3"/>
  <c r="AC3631" i="3" s="1"/>
  <c r="AD3631" i="3" s="1"/>
  <c r="AB3622" i="3"/>
  <c r="AC3622" i="3" s="1"/>
  <c r="AD3622" i="3" s="1"/>
  <c r="AB3615" i="3"/>
  <c r="AC3615" i="3" s="1"/>
  <c r="AD3615" i="3" s="1"/>
  <c r="AB3601" i="3"/>
  <c r="AC3601" i="3" s="1"/>
  <c r="AD3601" i="3" s="1"/>
  <c r="AB3588" i="3"/>
  <c r="AC3588" i="3" s="1"/>
  <c r="AD3588" i="3" s="1"/>
  <c r="AB3573" i="3"/>
  <c r="AC3573" i="3" s="1"/>
  <c r="AD3573" i="3" s="1"/>
  <c r="AB3568" i="3"/>
  <c r="AC3568" i="3" s="1"/>
  <c r="AD3568" i="3" s="1"/>
  <c r="AB3551" i="3"/>
  <c r="AC3551" i="3" s="1"/>
  <c r="AD3551" i="3" s="1"/>
  <c r="AB3541" i="3"/>
  <c r="AC3541" i="3" s="1"/>
  <c r="AD3541" i="3" s="1"/>
  <c r="AB3870" i="3"/>
  <c r="AC3870" i="3" s="1"/>
  <c r="AD3870" i="3" s="1"/>
  <c r="AB3815" i="3"/>
  <c r="AC3815" i="3" s="1"/>
  <c r="AD3815" i="3" s="1"/>
  <c r="AB3743" i="3"/>
  <c r="AC3743" i="3" s="1"/>
  <c r="AD3743" i="3" s="1"/>
  <c r="AB3730" i="3"/>
  <c r="AC3730" i="3" s="1"/>
  <c r="AD3730" i="3" s="1"/>
  <c r="AB3726" i="3"/>
  <c r="AC3726" i="3" s="1"/>
  <c r="AD3726" i="3" s="1"/>
  <c r="AB3722" i="3"/>
  <c r="AC3722" i="3" s="1"/>
  <c r="AD3722" i="3" s="1"/>
  <c r="AB3713" i="3"/>
  <c r="AC3713" i="3" s="1"/>
  <c r="AD3713" i="3" s="1"/>
  <c r="AB3708" i="3"/>
  <c r="AC3708" i="3" s="1"/>
  <c r="AD3708" i="3" s="1"/>
  <c r="AB3695" i="3"/>
  <c r="AC3695" i="3" s="1"/>
  <c r="AD3695" i="3" s="1"/>
  <c r="AB3691" i="3"/>
  <c r="AC3691" i="3" s="1"/>
  <c r="AD3691" i="3" s="1"/>
  <c r="AB3687" i="3"/>
  <c r="AC3687" i="3" s="1"/>
  <c r="AD3687" i="3" s="1"/>
  <c r="AB3669" i="3"/>
  <c r="AC3669" i="3" s="1"/>
  <c r="AD3669" i="3" s="1"/>
  <c r="AB3648" i="3"/>
  <c r="AC3648" i="3" s="1"/>
  <c r="AD3648" i="3" s="1"/>
  <c r="AB3643" i="3"/>
  <c r="AC3643" i="3" s="1"/>
  <c r="AD3643" i="3" s="1"/>
  <c r="AB3610" i="3"/>
  <c r="AC3610" i="3" s="1"/>
  <c r="AD3610" i="3" s="1"/>
  <c r="AB3603" i="3"/>
  <c r="AC3603" i="3" s="1"/>
  <c r="AD3603" i="3" s="1"/>
  <c r="AB3596" i="3"/>
  <c r="AC3596" i="3" s="1"/>
  <c r="AD3596" i="3" s="1"/>
  <c r="AB3578" i="3"/>
  <c r="AC3578" i="3" s="1"/>
  <c r="AD3578" i="3" s="1"/>
  <c r="AB3571" i="3"/>
  <c r="AC3571" i="3" s="1"/>
  <c r="AD3571" i="3" s="1"/>
  <c r="AB3564" i="3"/>
  <c r="AC3564" i="3" s="1"/>
  <c r="AD3564" i="3" s="1"/>
  <c r="AB3559" i="3"/>
  <c r="AC3559" i="3" s="1"/>
  <c r="AD3559" i="3" s="1"/>
  <c r="AB3546" i="3"/>
  <c r="AC3546" i="3" s="1"/>
  <c r="AD3546" i="3" s="1"/>
  <c r="AB3538" i="3"/>
  <c r="AC3538" i="3" s="1"/>
  <c r="AD3538" i="3" s="1"/>
  <c r="AB3533" i="3"/>
  <c r="AC3533" i="3" s="1"/>
  <c r="AD3533" i="3" s="1"/>
  <c r="AB3529" i="3"/>
  <c r="AC3529" i="3" s="1"/>
  <c r="AD3529" i="3" s="1"/>
  <c r="AB3522" i="3"/>
  <c r="AC3522" i="3" s="1"/>
  <c r="AD3522" i="3" s="1"/>
  <c r="AB3518" i="3"/>
  <c r="AC3518" i="3" s="1"/>
  <c r="AD3518" i="3" s="1"/>
  <c r="AB3514" i="3"/>
  <c r="AC3514" i="3" s="1"/>
  <c r="AD3514" i="3" s="1"/>
  <c r="AB3510" i="3"/>
  <c r="AC3510" i="3" s="1"/>
  <c r="AD3510" i="3" s="1"/>
  <c r="AB3498" i="3"/>
  <c r="AC3498" i="3" s="1"/>
  <c r="AD3498" i="3" s="1"/>
  <c r="AB3494" i="3"/>
  <c r="AC3494" i="3" s="1"/>
  <c r="AD3494" i="3" s="1"/>
  <c r="AB3482" i="3"/>
  <c r="AC3482" i="3" s="1"/>
  <c r="AD3482" i="3" s="1"/>
  <c r="AB3470" i="3"/>
  <c r="AC3470" i="3" s="1"/>
  <c r="AD3470" i="3" s="1"/>
  <c r="AB3466" i="3"/>
  <c r="AC3466" i="3" s="1"/>
  <c r="AD3466" i="3" s="1"/>
  <c r="AB3462" i="3"/>
  <c r="AC3462" i="3" s="1"/>
  <c r="AD3462" i="3" s="1"/>
  <c r="AB3458" i="3"/>
  <c r="AC3458" i="3" s="1"/>
  <c r="AD3458" i="3" s="1"/>
  <c r="AB3454" i="3"/>
  <c r="AC3454" i="3" s="1"/>
  <c r="AD3454" i="3" s="1"/>
  <c r="AB3442" i="3"/>
  <c r="AC3442" i="3" s="1"/>
  <c r="AD3442" i="3" s="1"/>
  <c r="AB3438" i="3"/>
  <c r="AC3438" i="3" s="1"/>
  <c r="AD3438" i="3" s="1"/>
  <c r="AB3434" i="3"/>
  <c r="AC3434" i="3" s="1"/>
  <c r="AD3434" i="3" s="1"/>
  <c r="AB3430" i="3"/>
  <c r="AC3430" i="3" s="1"/>
  <c r="AD3430" i="3" s="1"/>
  <c r="AB3414" i="3"/>
  <c r="AC3414" i="3" s="1"/>
  <c r="AD3414" i="3" s="1"/>
  <c r="AB3410" i="3"/>
  <c r="AC3410" i="3" s="1"/>
  <c r="AD3410" i="3" s="1"/>
  <c r="AB3406" i="3"/>
  <c r="AC3406" i="3" s="1"/>
  <c r="AD3406" i="3" s="1"/>
  <c r="AB3402" i="3"/>
  <c r="AC3402" i="3" s="1"/>
  <c r="AD3402" i="3" s="1"/>
  <c r="AB3398" i="3"/>
  <c r="AC3398" i="3" s="1"/>
  <c r="AD3398" i="3" s="1"/>
  <c r="AB3394" i="3"/>
  <c r="AC3394" i="3" s="1"/>
  <c r="AD3394" i="3" s="1"/>
  <c r="AB3390" i="3"/>
  <c r="AC3390" i="3" s="1"/>
  <c r="AD3390" i="3" s="1"/>
  <c r="AB3386" i="3"/>
  <c r="AC3386" i="3" s="1"/>
  <c r="AD3386" i="3" s="1"/>
  <c r="AB3382" i="3"/>
  <c r="AC3382" i="3" s="1"/>
  <c r="AD3382" i="3" s="1"/>
  <c r="AB3378" i="3"/>
  <c r="AC3378" i="3" s="1"/>
  <c r="AD3378" i="3" s="1"/>
  <c r="AB3374" i="3"/>
  <c r="AC3374" i="3" s="1"/>
  <c r="AD3374" i="3" s="1"/>
  <c r="AB3370" i="3"/>
  <c r="AC3370" i="3" s="1"/>
  <c r="AD3370" i="3" s="1"/>
  <c r="AB3366" i="3"/>
  <c r="AC3366" i="3" s="1"/>
  <c r="AD3366" i="3" s="1"/>
  <c r="AB3362" i="3"/>
  <c r="AC3362" i="3" s="1"/>
  <c r="AD3362" i="3" s="1"/>
  <c r="AB3358" i="3"/>
  <c r="AC3358" i="3" s="1"/>
  <c r="AD3358" i="3" s="1"/>
  <c r="AB3354" i="3"/>
  <c r="AC3354" i="3" s="1"/>
  <c r="AD3354" i="3" s="1"/>
  <c r="AB3350" i="3"/>
  <c r="AC3350" i="3" s="1"/>
  <c r="AD3350" i="3" s="1"/>
  <c r="AB3346" i="3"/>
  <c r="AC3346" i="3" s="1"/>
  <c r="AD3346" i="3" s="1"/>
  <c r="AB3342" i="3"/>
  <c r="AC3342" i="3" s="1"/>
  <c r="AD3342" i="3" s="1"/>
  <c r="AB3338" i="3"/>
  <c r="AC3338" i="3" s="1"/>
  <c r="AD3338" i="3" s="1"/>
  <c r="AB3334" i="3"/>
  <c r="AC3334" i="3" s="1"/>
  <c r="AD3334" i="3" s="1"/>
  <c r="AB3710" i="3"/>
  <c r="AC3710" i="3" s="1"/>
  <c r="AD3710" i="3" s="1"/>
  <c r="AB3683" i="3"/>
  <c r="AC3683" i="3" s="1"/>
  <c r="AD3683" i="3" s="1"/>
  <c r="AB3651" i="3"/>
  <c r="AC3651" i="3" s="1"/>
  <c r="AD3651" i="3" s="1"/>
  <c r="AB3623" i="3"/>
  <c r="AC3623" i="3" s="1"/>
  <c r="AD3623" i="3" s="1"/>
  <c r="AB3599" i="3"/>
  <c r="AC3599" i="3" s="1"/>
  <c r="AD3599" i="3" s="1"/>
  <c r="AB3579" i="3"/>
  <c r="AC3579" i="3" s="1"/>
  <c r="AD3579" i="3" s="1"/>
  <c r="AB3547" i="3"/>
  <c r="AC3547" i="3" s="1"/>
  <c r="AD3547" i="3" s="1"/>
  <c r="AB3527" i="3"/>
  <c r="AC3527" i="3" s="1"/>
  <c r="AD3527" i="3" s="1"/>
  <c r="AB3337" i="3"/>
  <c r="AC3337" i="3" s="1"/>
  <c r="AD3337" i="3" s="1"/>
  <c r="AB3331" i="3"/>
  <c r="AC3331" i="3" s="1"/>
  <c r="AD3331" i="3" s="1"/>
  <c r="AB3327" i="3"/>
  <c r="AC3327" i="3" s="1"/>
  <c r="AD3327" i="3" s="1"/>
  <c r="AB3323" i="3"/>
  <c r="AC3323" i="3" s="1"/>
  <c r="AD3323" i="3" s="1"/>
  <c r="AB3319" i="3"/>
  <c r="AC3319" i="3" s="1"/>
  <c r="AD3319" i="3" s="1"/>
  <c r="AB3315" i="3"/>
  <c r="AC3315" i="3" s="1"/>
  <c r="AD3315" i="3" s="1"/>
  <c r="AB3311" i="3"/>
  <c r="AC3311" i="3" s="1"/>
  <c r="AD3311" i="3" s="1"/>
  <c r="AB3307" i="3"/>
  <c r="AC3307" i="3" s="1"/>
  <c r="AD3307" i="3" s="1"/>
  <c r="AB3303" i="3"/>
  <c r="AC3303" i="3" s="1"/>
  <c r="AD3303" i="3" s="1"/>
  <c r="AB3299" i="3"/>
  <c r="AC3299" i="3" s="1"/>
  <c r="AD3299" i="3" s="1"/>
  <c r="AB3295" i="3"/>
  <c r="AC3295" i="3" s="1"/>
  <c r="AD3295" i="3" s="1"/>
  <c r="AB3291" i="3"/>
  <c r="AC3291" i="3" s="1"/>
  <c r="AD3291" i="3" s="1"/>
  <c r="AB3287" i="3"/>
  <c r="AC3287" i="3" s="1"/>
  <c r="AD3287" i="3" s="1"/>
  <c r="AB3277" i="3"/>
  <c r="AC3277" i="3" s="1"/>
  <c r="AD3277" i="3" s="1"/>
  <c r="AB3272" i="3"/>
  <c r="AC3272" i="3" s="1"/>
  <c r="AD3272" i="3" s="1"/>
  <c r="AB3268" i="3"/>
  <c r="AC3268" i="3" s="1"/>
  <c r="AD3268" i="3" s="1"/>
  <c r="AB3259" i="3"/>
  <c r="AC3259" i="3" s="1"/>
  <c r="AD3259" i="3" s="1"/>
  <c r="AB3254" i="3"/>
  <c r="AC3254" i="3" s="1"/>
  <c r="AD3254" i="3" s="1"/>
  <c r="AB3250" i="3"/>
  <c r="AC3250" i="3" s="1"/>
  <c r="AD3250" i="3" s="1"/>
  <c r="AB3242" i="3"/>
  <c r="AC3242" i="3" s="1"/>
  <c r="AD3242" i="3" s="1"/>
  <c r="AB3238" i="3"/>
  <c r="AC3238" i="3" s="1"/>
  <c r="AD3238" i="3" s="1"/>
  <c r="AB3233" i="3"/>
  <c r="AC3233" i="3" s="1"/>
  <c r="AD3233" i="3" s="1"/>
  <c r="AB3225" i="3"/>
  <c r="AC3225" i="3" s="1"/>
  <c r="AD3225" i="3" s="1"/>
  <c r="AB3217" i="3"/>
  <c r="AC3217" i="3" s="1"/>
  <c r="AD3217" i="3" s="1"/>
  <c r="AB3201" i="3"/>
  <c r="AC3201" i="3" s="1"/>
  <c r="AD3201" i="3" s="1"/>
  <c r="AB3185" i="3"/>
  <c r="AC3185" i="3" s="1"/>
  <c r="AD3185" i="3" s="1"/>
  <c r="AB3162" i="3"/>
  <c r="AC3162" i="3" s="1"/>
  <c r="AD3162" i="3" s="1"/>
  <c r="AB3158" i="3"/>
  <c r="AC3158" i="3" s="1"/>
  <c r="AD3158" i="3" s="1"/>
  <c r="AB3154" i="3"/>
  <c r="AC3154" i="3" s="1"/>
  <c r="AD3154" i="3" s="1"/>
  <c r="AB3150" i="3"/>
  <c r="AC3150" i="3" s="1"/>
  <c r="AD3150" i="3" s="1"/>
  <c r="AB3142" i="3"/>
  <c r="AC3142" i="3" s="1"/>
  <c r="AD3142" i="3" s="1"/>
  <c r="AB3129" i="3"/>
  <c r="AC3129" i="3" s="1"/>
  <c r="AD3129" i="3" s="1"/>
  <c r="AB3120" i="3"/>
  <c r="AC3120" i="3" s="1"/>
  <c r="AD3120" i="3" s="1"/>
  <c r="AB3099" i="3"/>
  <c r="AC3099" i="3" s="1"/>
  <c r="AD3099" i="3" s="1"/>
  <c r="AB3085" i="3"/>
  <c r="AC3085" i="3" s="1"/>
  <c r="AD3085" i="3" s="1"/>
  <c r="AB3081" i="3"/>
  <c r="AC3081" i="3" s="1"/>
  <c r="AD3081" i="3" s="1"/>
  <c r="AB3076" i="3"/>
  <c r="AC3076" i="3" s="1"/>
  <c r="AD3076" i="3" s="1"/>
  <c r="AB3068" i="3"/>
  <c r="AC3068" i="3" s="1"/>
  <c r="AD3068" i="3" s="1"/>
  <c r="AB3064" i="3"/>
  <c r="AC3064" i="3" s="1"/>
  <c r="AD3064" i="3" s="1"/>
  <c r="AB3060" i="3"/>
  <c r="AC3060" i="3" s="1"/>
  <c r="AD3060" i="3" s="1"/>
  <c r="AB3050" i="3"/>
  <c r="AC3050" i="3" s="1"/>
  <c r="AD3050" i="3" s="1"/>
  <c r="AB3046" i="3"/>
  <c r="AC3046" i="3" s="1"/>
  <c r="AD3046" i="3" s="1"/>
  <c r="AB3038" i="3"/>
  <c r="AC3038" i="3" s="1"/>
  <c r="AD3038" i="3" s="1"/>
  <c r="AB3025" i="3"/>
  <c r="AC3025" i="3" s="1"/>
  <c r="AD3025" i="3" s="1"/>
  <c r="AB2986" i="3"/>
  <c r="AC2986" i="3" s="1"/>
  <c r="AD2986" i="3" s="1"/>
  <c r="AB2982" i="3"/>
  <c r="AC2982" i="3" s="1"/>
  <c r="AD2982" i="3" s="1"/>
  <c r="AB2967" i="3"/>
  <c r="AC2967" i="3" s="1"/>
  <c r="AD2967" i="3" s="1"/>
  <c r="AB2963" i="3"/>
  <c r="AC2963" i="3" s="1"/>
  <c r="AD2963" i="3" s="1"/>
  <c r="AB2955" i="3"/>
  <c r="AC2955" i="3" s="1"/>
  <c r="AD2955" i="3" s="1"/>
  <c r="AB2951" i="3"/>
  <c r="AC2951" i="3" s="1"/>
  <c r="AD2951" i="3" s="1"/>
  <c r="AB2946" i="3"/>
  <c r="AC2946" i="3" s="1"/>
  <c r="AD2946" i="3" s="1"/>
  <c r="AB2936" i="3"/>
  <c r="AC2936" i="3" s="1"/>
  <c r="AD2936" i="3" s="1"/>
  <c r="AB2929" i="3"/>
  <c r="AC2929" i="3" s="1"/>
  <c r="AD2929" i="3" s="1"/>
  <c r="AB2900" i="3"/>
  <c r="AC2900" i="3" s="1"/>
  <c r="AD2900" i="3" s="1"/>
  <c r="AB3523" i="3"/>
  <c r="AC3523" i="3" s="1"/>
  <c r="AD3523" i="3" s="1"/>
  <c r="AB3506" i="3"/>
  <c r="AC3506" i="3" s="1"/>
  <c r="AD3506" i="3" s="1"/>
  <c r="AB3502" i="3"/>
  <c r="AC3502" i="3" s="1"/>
  <c r="AD3502" i="3" s="1"/>
  <c r="AB3490" i="3"/>
  <c r="AC3490" i="3" s="1"/>
  <c r="AD3490" i="3" s="1"/>
  <c r="AB3486" i="3"/>
  <c r="AC3486" i="3" s="1"/>
  <c r="AD3486" i="3" s="1"/>
  <c r="AB3478" i="3"/>
  <c r="AC3478" i="3" s="1"/>
  <c r="AD3478" i="3" s="1"/>
  <c r="AB3474" i="3"/>
  <c r="AC3474" i="3" s="1"/>
  <c r="AD3474" i="3" s="1"/>
  <c r="AB3448" i="3"/>
  <c r="AC3448" i="3" s="1"/>
  <c r="AD3448" i="3" s="1"/>
  <c r="AB3444" i="3"/>
  <c r="AC3444" i="3" s="1"/>
  <c r="AD3444" i="3" s="1"/>
  <c r="AB3424" i="3"/>
  <c r="AC3424" i="3" s="1"/>
  <c r="AD3424" i="3" s="1"/>
  <c r="AB3420" i="3"/>
  <c r="AC3420" i="3" s="1"/>
  <c r="AD3420" i="3" s="1"/>
  <c r="AB3416" i="3"/>
  <c r="AC3416" i="3" s="1"/>
  <c r="AD3416" i="3" s="1"/>
  <c r="AB3283" i="3"/>
  <c r="AC3283" i="3" s="1"/>
  <c r="AD3283" i="3" s="1"/>
  <c r="AB3279" i="3"/>
  <c r="AC3279" i="3" s="1"/>
  <c r="AD3279" i="3" s="1"/>
  <c r="AB3269" i="3"/>
  <c r="AC3269" i="3" s="1"/>
  <c r="AD3269" i="3" s="1"/>
  <c r="AB3264" i="3"/>
  <c r="AC3264" i="3" s="1"/>
  <c r="AD3264" i="3" s="1"/>
  <c r="AB3255" i="3"/>
  <c r="AC3255" i="3" s="1"/>
  <c r="AD3255" i="3" s="1"/>
  <c r="AB3251" i="3"/>
  <c r="AC3251" i="3" s="1"/>
  <c r="AD3251" i="3" s="1"/>
  <c r="AB3247" i="3"/>
  <c r="AC3247" i="3" s="1"/>
  <c r="AD3247" i="3" s="1"/>
  <c r="AB3243" i="3"/>
  <c r="AC3243" i="3" s="1"/>
  <c r="AD3243" i="3" s="1"/>
  <c r="AB3230" i="3"/>
  <c r="AC3230" i="3" s="1"/>
  <c r="AD3230" i="3" s="1"/>
  <c r="AB3221" i="3"/>
  <c r="AC3221" i="3" s="1"/>
  <c r="AD3221" i="3" s="1"/>
  <c r="AB3212" i="3"/>
  <c r="AC3212" i="3" s="1"/>
  <c r="AD3212" i="3" s="1"/>
  <c r="AB3208" i="3"/>
  <c r="AC3208" i="3" s="1"/>
  <c r="AD3208" i="3" s="1"/>
  <c r="AB3196" i="3"/>
  <c r="AC3196" i="3" s="1"/>
  <c r="AD3196" i="3" s="1"/>
  <c r="AB3192" i="3"/>
  <c r="AC3192" i="3" s="1"/>
  <c r="AD3192" i="3" s="1"/>
  <c r="AB3180" i="3"/>
  <c r="AC3180" i="3" s="1"/>
  <c r="AD3180" i="3" s="1"/>
  <c r="AB3176" i="3"/>
  <c r="AC3176" i="3" s="1"/>
  <c r="AD3176" i="3" s="1"/>
  <c r="AB3172" i="3"/>
  <c r="AC3172" i="3" s="1"/>
  <c r="AD3172" i="3" s="1"/>
  <c r="AB3168" i="3"/>
  <c r="AC3168" i="3" s="1"/>
  <c r="AD3168" i="3" s="1"/>
  <c r="AB3163" i="3"/>
  <c r="AC3163" i="3" s="1"/>
  <c r="AD3163" i="3" s="1"/>
  <c r="AB3151" i="3"/>
  <c r="AC3151" i="3" s="1"/>
  <c r="AD3151" i="3" s="1"/>
  <c r="AB3143" i="3"/>
  <c r="AC3143" i="3" s="1"/>
  <c r="AD3143" i="3" s="1"/>
  <c r="AB3138" i="3"/>
  <c r="AC3138" i="3" s="1"/>
  <c r="AD3138" i="3" s="1"/>
  <c r="AB3131" i="3"/>
  <c r="AC3131" i="3" s="1"/>
  <c r="AD3131" i="3" s="1"/>
  <c r="AB3121" i="3"/>
  <c r="AC3121" i="3" s="1"/>
  <c r="AD3121" i="3" s="1"/>
  <c r="AB3116" i="3"/>
  <c r="AC3116" i="3" s="1"/>
  <c r="AD3116" i="3" s="1"/>
  <c r="AB3112" i="3"/>
  <c r="AC3112" i="3" s="1"/>
  <c r="AD3112" i="3" s="1"/>
  <c r="AB3106" i="3"/>
  <c r="AC3106" i="3" s="1"/>
  <c r="AD3106" i="3" s="1"/>
  <c r="AB3089" i="3"/>
  <c r="AC3089" i="3" s="1"/>
  <c r="AD3089" i="3" s="1"/>
  <c r="AB3070" i="3"/>
  <c r="AC3070" i="3" s="1"/>
  <c r="AD3070" i="3" s="1"/>
  <c r="AB3063" i="3"/>
  <c r="AC3063" i="3" s="1"/>
  <c r="AD3063" i="3" s="1"/>
  <c r="AB3054" i="3"/>
  <c r="AC3054" i="3" s="1"/>
  <c r="AD3054" i="3" s="1"/>
  <c r="AB3047" i="3"/>
  <c r="AC3047" i="3" s="1"/>
  <c r="AD3047" i="3" s="1"/>
  <c r="AB3043" i="3"/>
  <c r="AC3043" i="3" s="1"/>
  <c r="AD3043" i="3" s="1"/>
  <c r="AB3039" i="3"/>
  <c r="AC3039" i="3" s="1"/>
  <c r="AD3039" i="3" s="1"/>
  <c r="AB3029" i="3"/>
  <c r="AC3029" i="3" s="1"/>
  <c r="AD3029" i="3" s="1"/>
  <c r="AB3018" i="3"/>
  <c r="AC3018" i="3" s="1"/>
  <c r="AD3018" i="3" s="1"/>
  <c r="AB3011" i="3"/>
  <c r="AC3011" i="3" s="1"/>
  <c r="AD3011" i="3" s="1"/>
  <c r="AB2995" i="3"/>
  <c r="AC2995" i="3" s="1"/>
  <c r="AD2995" i="3" s="1"/>
  <c r="AB2988" i="3"/>
  <c r="AC2988" i="3" s="1"/>
  <c r="AD2988" i="3" s="1"/>
  <c r="AB2981" i="3"/>
  <c r="AC2981" i="3" s="1"/>
  <c r="AD2981" i="3" s="1"/>
  <c r="AB2976" i="3"/>
  <c r="AC2976" i="3" s="1"/>
  <c r="AD2976" i="3" s="1"/>
  <c r="AB2971" i="3"/>
  <c r="AC2971" i="3" s="1"/>
  <c r="AD2971" i="3" s="1"/>
  <c r="AB2966" i="3"/>
  <c r="AC2966" i="3" s="1"/>
  <c r="AD2966" i="3" s="1"/>
  <c r="AB2926" i="3"/>
  <c r="AC2926" i="3" s="1"/>
  <c r="AD2926" i="3" s="1"/>
  <c r="AB2918" i="3"/>
  <c r="AC2918" i="3" s="1"/>
  <c r="AD2918" i="3" s="1"/>
  <c r="AB2896" i="3"/>
  <c r="AC2896" i="3" s="1"/>
  <c r="AD2896" i="3" s="1"/>
  <c r="AB2890" i="3"/>
  <c r="AC2890" i="3" s="1"/>
  <c r="AD2890" i="3" s="1"/>
  <c r="AB2875" i="3"/>
  <c r="AC2875" i="3" s="1"/>
  <c r="AD2875" i="3" s="1"/>
  <c r="AB2861" i="3"/>
  <c r="AC2861" i="3" s="1"/>
  <c r="AD2861" i="3" s="1"/>
  <c r="AB2857" i="3"/>
  <c r="AC2857" i="3" s="1"/>
  <c r="AD2857" i="3" s="1"/>
  <c r="AB2843" i="3"/>
  <c r="AC2843" i="3" s="1"/>
  <c r="AD2843" i="3" s="1"/>
  <c r="AB2829" i="3"/>
  <c r="AC2829" i="3" s="1"/>
  <c r="AD2829" i="3" s="1"/>
  <c r="AB2825" i="3"/>
  <c r="AC2825" i="3" s="1"/>
  <c r="AD2825" i="3" s="1"/>
  <c r="AB2811" i="3"/>
  <c r="AC2811" i="3" s="1"/>
  <c r="AD2811" i="3" s="1"/>
  <c r="AB2797" i="3"/>
  <c r="AC2797" i="3" s="1"/>
  <c r="AD2797" i="3" s="1"/>
  <c r="AB2793" i="3"/>
  <c r="AC2793" i="3" s="1"/>
  <c r="AD2793" i="3" s="1"/>
  <c r="AB2779" i="3"/>
  <c r="AC2779" i="3" s="1"/>
  <c r="AD2779" i="3" s="1"/>
  <c r="AB2744" i="3"/>
  <c r="AC2744" i="3" s="1"/>
  <c r="AD2744" i="3" s="1"/>
  <c r="AB2737" i="3"/>
  <c r="AC2737" i="3" s="1"/>
  <c r="AD2737" i="3" s="1"/>
  <c r="AB2725" i="3"/>
  <c r="AC2725" i="3" s="1"/>
  <c r="AD2725" i="3" s="1"/>
  <c r="AB2720" i="3"/>
  <c r="AC2720" i="3" s="1"/>
  <c r="AD2720" i="3" s="1"/>
  <c r="AB2716" i="3"/>
  <c r="AC2716" i="3" s="1"/>
  <c r="AD2716" i="3" s="1"/>
  <c r="AB2705" i="3"/>
  <c r="AC2705" i="3" s="1"/>
  <c r="AD2705" i="3" s="1"/>
  <c r="AB2687" i="3"/>
  <c r="AC2687" i="3" s="1"/>
  <c r="AD2687" i="3" s="1"/>
  <c r="AB2671" i="3"/>
  <c r="AC2671" i="3" s="1"/>
  <c r="AD2671" i="3" s="1"/>
  <c r="AB2655" i="3"/>
  <c r="AC2655" i="3" s="1"/>
  <c r="AD2655" i="3" s="1"/>
  <c r="AB2639" i="3"/>
  <c r="AC2639" i="3" s="1"/>
  <c r="AD2639" i="3" s="1"/>
  <c r="AB2623" i="3"/>
  <c r="AC2623" i="3" s="1"/>
  <c r="AD2623" i="3" s="1"/>
  <c r="AB2607" i="3"/>
  <c r="AC2607" i="3" s="1"/>
  <c r="AD2607" i="3" s="1"/>
  <c r="AB2591" i="3"/>
  <c r="AC2591" i="3" s="1"/>
  <c r="AD2591" i="3" s="1"/>
  <c r="AB2575" i="3"/>
  <c r="AC2575" i="3" s="1"/>
  <c r="AD2575" i="3" s="1"/>
  <c r="AB2566" i="3"/>
  <c r="AC2566" i="3" s="1"/>
  <c r="AD2566" i="3" s="1"/>
  <c r="AB2554" i="3"/>
  <c r="AC2554" i="3" s="1"/>
  <c r="AD2554" i="3" s="1"/>
  <c r="AB2546" i="3"/>
  <c r="AC2546" i="3" s="1"/>
  <c r="AD2546" i="3" s="1"/>
  <c r="AB2536" i="3"/>
  <c r="AC2536" i="3" s="1"/>
  <c r="AD2536" i="3" s="1"/>
  <c r="AB2524" i="3"/>
  <c r="AC2524" i="3" s="1"/>
  <c r="AD2524" i="3" s="1"/>
  <c r="AB2519" i="3"/>
  <c r="AC2519" i="3" s="1"/>
  <c r="AD2519" i="3" s="1"/>
  <c r="AB2509" i="3"/>
  <c r="AC2509" i="3" s="1"/>
  <c r="AD2509" i="3" s="1"/>
  <c r="AB2502" i="3"/>
  <c r="AC2502" i="3" s="1"/>
  <c r="AD2502" i="3" s="1"/>
  <c r="AB2490" i="3"/>
  <c r="AC2490" i="3" s="1"/>
  <c r="AD2490" i="3" s="1"/>
  <c r="AB2480" i="3"/>
  <c r="AC2480" i="3" s="1"/>
  <c r="AD2480" i="3" s="1"/>
  <c r="AB2475" i="3"/>
  <c r="AC2475" i="3" s="1"/>
  <c r="AD2475" i="3" s="1"/>
  <c r="AB2467" i="3"/>
  <c r="AC2467" i="3" s="1"/>
  <c r="AD2467" i="3" s="1"/>
  <c r="AB2463" i="3"/>
  <c r="AC2463" i="3" s="1"/>
  <c r="AD2463" i="3" s="1"/>
  <c r="AB3260" i="3"/>
  <c r="AC3260" i="3" s="1"/>
  <c r="AD3260" i="3" s="1"/>
  <c r="AB3228" i="3"/>
  <c r="AC3228" i="3" s="1"/>
  <c r="AD3228" i="3" s="1"/>
  <c r="AB3197" i="3"/>
  <c r="AC3197" i="3" s="1"/>
  <c r="AD3197" i="3" s="1"/>
  <c r="AB3149" i="3"/>
  <c r="AC3149" i="3" s="1"/>
  <c r="AD3149" i="3" s="1"/>
  <c r="AB3110" i="3"/>
  <c r="AC3110" i="3" s="1"/>
  <c r="AD3110" i="3" s="1"/>
  <c r="AB3020" i="3"/>
  <c r="AC3020" i="3" s="1"/>
  <c r="AD3020" i="3" s="1"/>
  <c r="AB2952" i="3"/>
  <c r="AC2952" i="3" s="1"/>
  <c r="AD2952" i="3" s="1"/>
  <c r="AB2912" i="3"/>
  <c r="AC2912" i="3" s="1"/>
  <c r="AD2912" i="3" s="1"/>
  <c r="AB2882" i="3"/>
  <c r="AC2882" i="3" s="1"/>
  <c r="AD2882" i="3" s="1"/>
  <c r="AB2871" i="3"/>
  <c r="AC2871" i="3" s="1"/>
  <c r="AD2871" i="3" s="1"/>
  <c r="AB2862" i="3"/>
  <c r="AC2862" i="3" s="1"/>
  <c r="AD2862" i="3" s="1"/>
  <c r="AB2853" i="3"/>
  <c r="AC2853" i="3" s="1"/>
  <c r="AD2853" i="3" s="1"/>
  <c r="AB2844" i="3"/>
  <c r="AC2844" i="3" s="1"/>
  <c r="AD2844" i="3" s="1"/>
  <c r="AB2835" i="3"/>
  <c r="AC2835" i="3" s="1"/>
  <c r="AD2835" i="3" s="1"/>
  <c r="AB2826" i="3"/>
  <c r="AC2826" i="3" s="1"/>
  <c r="AD2826" i="3" s="1"/>
  <c r="AB2817" i="3"/>
  <c r="AC2817" i="3" s="1"/>
  <c r="AD2817" i="3" s="1"/>
  <c r="AB2807" i="3"/>
  <c r="AC2807" i="3" s="1"/>
  <c r="AD2807" i="3" s="1"/>
  <c r="AB3997" i="3"/>
  <c r="AC3997" i="3" s="1"/>
  <c r="AD3997" i="3" s="1"/>
  <c r="AB3990" i="3"/>
  <c r="AC3990" i="3" s="1"/>
  <c r="AD3990" i="3" s="1"/>
  <c r="AB3980" i="3"/>
  <c r="AC3980" i="3" s="1"/>
  <c r="AD3980" i="3" s="1"/>
  <c r="AB3975" i="3"/>
  <c r="AC3975" i="3" s="1"/>
  <c r="AD3975" i="3" s="1"/>
  <c r="AB3963" i="3"/>
  <c r="AC3963" i="3" s="1"/>
  <c r="AD3963" i="3" s="1"/>
  <c r="AB3958" i="3"/>
  <c r="AC3958" i="3" s="1"/>
  <c r="AD3958" i="3" s="1"/>
  <c r="AB3989" i="3"/>
  <c r="AC3989" i="3" s="1"/>
  <c r="AD3989" i="3" s="1"/>
  <c r="AB3982" i="3"/>
  <c r="AC3982" i="3" s="1"/>
  <c r="AD3982" i="3" s="1"/>
  <c r="AB3972" i="3"/>
  <c r="AC3972" i="3" s="1"/>
  <c r="AD3972" i="3" s="1"/>
  <c r="AB3967" i="3"/>
  <c r="AC3967" i="3" s="1"/>
  <c r="AD3967" i="3" s="1"/>
  <c r="AB3953" i="3"/>
  <c r="AC3953" i="3" s="1"/>
  <c r="AD3953" i="3" s="1"/>
  <c r="AB3948" i="3"/>
  <c r="AC3948" i="3" s="1"/>
  <c r="AD3948" i="3" s="1"/>
  <c r="AB3913" i="3"/>
  <c r="AC3913" i="3" s="1"/>
  <c r="AD3913" i="3" s="1"/>
  <c r="AB3977" i="3"/>
  <c r="AC3977" i="3" s="1"/>
  <c r="AD3977" i="3" s="1"/>
  <c r="AB3939" i="3"/>
  <c r="AC3939" i="3" s="1"/>
  <c r="AD3939" i="3" s="1"/>
  <c r="AB3929" i="3"/>
  <c r="AC3929" i="3" s="1"/>
  <c r="AD3929" i="3" s="1"/>
  <c r="AB3925" i="3"/>
  <c r="AC3925" i="3" s="1"/>
  <c r="AD3925" i="3" s="1"/>
  <c r="AB3921" i="3"/>
  <c r="AC3921" i="3" s="1"/>
  <c r="AD3921" i="3" s="1"/>
  <c r="AB3917" i="3"/>
  <c r="AC3917" i="3" s="1"/>
  <c r="AD3917" i="3" s="1"/>
  <c r="AB3908" i="3"/>
  <c r="AC3908" i="3" s="1"/>
  <c r="AD3908" i="3" s="1"/>
  <c r="AB3891" i="3"/>
  <c r="AC3891" i="3" s="1"/>
  <c r="AD3891" i="3" s="1"/>
  <c r="AB3887" i="3"/>
  <c r="AC3887" i="3" s="1"/>
  <c r="AD3887" i="3" s="1"/>
  <c r="AB3878" i="3"/>
  <c r="AC3878" i="3" s="1"/>
  <c r="AD3878" i="3" s="1"/>
  <c r="AB3869" i="3"/>
  <c r="AC3869" i="3" s="1"/>
  <c r="AD3869" i="3" s="1"/>
  <c r="AB3843" i="3"/>
  <c r="AC3843" i="3" s="1"/>
  <c r="AD3843" i="3" s="1"/>
  <c r="AB3838" i="3"/>
  <c r="AC3838" i="3" s="1"/>
  <c r="AD3838" i="3" s="1"/>
  <c r="AB3824" i="3"/>
  <c r="AC3824" i="3" s="1"/>
  <c r="AD3824" i="3" s="1"/>
  <c r="AB3820" i="3"/>
  <c r="AC3820" i="3" s="1"/>
  <c r="AD3820" i="3" s="1"/>
  <c r="AB3810" i="3"/>
  <c r="AC3810" i="3" s="1"/>
  <c r="AD3810" i="3" s="1"/>
  <c r="AB3802" i="3"/>
  <c r="AC3802" i="3" s="1"/>
  <c r="AD3802" i="3" s="1"/>
  <c r="AB3798" i="3"/>
  <c r="AC3798" i="3" s="1"/>
  <c r="AD3798" i="3" s="1"/>
  <c r="AB3900" i="3"/>
  <c r="AC3900" i="3" s="1"/>
  <c r="AD3900" i="3" s="1"/>
  <c r="AB3895" i="3"/>
  <c r="AC3895" i="3" s="1"/>
  <c r="AD3895" i="3" s="1"/>
  <c r="AB3890" i="3"/>
  <c r="AC3890" i="3" s="1"/>
  <c r="AD3890" i="3" s="1"/>
  <c r="AB3883" i="3"/>
  <c r="AC3883" i="3" s="1"/>
  <c r="AD3883" i="3" s="1"/>
  <c r="AB3864" i="3"/>
  <c r="AC3864" i="3" s="1"/>
  <c r="AD3864" i="3" s="1"/>
  <c r="AB3847" i="3"/>
  <c r="AC3847" i="3" s="1"/>
  <c r="AD3847" i="3" s="1"/>
  <c r="AB3828" i="3"/>
  <c r="AC3828" i="3" s="1"/>
  <c r="AD3828" i="3" s="1"/>
  <c r="AB3804" i="3"/>
  <c r="AC3804" i="3" s="1"/>
  <c r="AD3804" i="3" s="1"/>
  <c r="AB3789" i="3"/>
  <c r="AC3789" i="3" s="1"/>
  <c r="AD3789" i="3" s="1"/>
  <c r="AB3781" i="3"/>
  <c r="AC3781" i="3" s="1"/>
  <c r="AD3781" i="3" s="1"/>
  <c r="AB3777" i="3"/>
  <c r="AC3777" i="3" s="1"/>
  <c r="AD3777" i="3" s="1"/>
  <c r="AB3772" i="3"/>
  <c r="AC3772" i="3" s="1"/>
  <c r="AD3772" i="3" s="1"/>
  <c r="AB3768" i="3"/>
  <c r="AC3768" i="3" s="1"/>
  <c r="AD3768" i="3" s="1"/>
  <c r="AB3764" i="3"/>
  <c r="AC3764" i="3" s="1"/>
  <c r="AD3764" i="3" s="1"/>
  <c r="AB3760" i="3"/>
  <c r="AC3760" i="3" s="1"/>
  <c r="AD3760" i="3" s="1"/>
  <c r="AB3751" i="3"/>
  <c r="AC3751" i="3" s="1"/>
  <c r="AD3751" i="3" s="1"/>
  <c r="AB3745" i="3"/>
  <c r="AC3745" i="3" s="1"/>
  <c r="AD3745" i="3" s="1"/>
  <c r="AB3911" i="3"/>
  <c r="AC3911" i="3" s="1"/>
  <c r="AD3911" i="3" s="1"/>
  <c r="AB3874" i="3"/>
  <c r="AC3874" i="3" s="1"/>
  <c r="AD3874" i="3" s="1"/>
  <c r="AB3863" i="3"/>
  <c r="AC3863" i="3" s="1"/>
  <c r="AD3863" i="3" s="1"/>
  <c r="AB3854" i="3"/>
  <c r="AC3854" i="3" s="1"/>
  <c r="AD3854" i="3" s="1"/>
  <c r="AB3823" i="3"/>
  <c r="AC3823" i="3" s="1"/>
  <c r="AD3823" i="3" s="1"/>
  <c r="AB3817" i="3"/>
  <c r="AC3817" i="3" s="1"/>
  <c r="AD3817" i="3" s="1"/>
  <c r="AB3792" i="3"/>
  <c r="AC3792" i="3" s="1"/>
  <c r="AD3792" i="3" s="1"/>
  <c r="AB3788" i="3"/>
  <c r="AC3788" i="3" s="1"/>
  <c r="AD3788" i="3" s="1"/>
  <c r="AB3783" i="3"/>
  <c r="AC3783" i="3" s="1"/>
  <c r="AD3783" i="3" s="1"/>
  <c r="AB3776" i="3"/>
  <c r="AC3776" i="3" s="1"/>
  <c r="AD3776" i="3" s="1"/>
  <c r="AB3746" i="3"/>
  <c r="AC3746" i="3" s="1"/>
  <c r="AD3746" i="3" s="1"/>
  <c r="AB3735" i="3"/>
  <c r="AC3735" i="3" s="1"/>
  <c r="AD3735" i="3" s="1"/>
  <c r="AB3725" i="3"/>
  <c r="AC3725" i="3" s="1"/>
  <c r="AD3725" i="3" s="1"/>
  <c r="AB3716" i="3"/>
  <c r="AC3716" i="3" s="1"/>
  <c r="AD3716" i="3" s="1"/>
  <c r="AB3700" i="3"/>
  <c r="AC3700" i="3" s="1"/>
  <c r="AD3700" i="3" s="1"/>
  <c r="AB3680" i="3"/>
  <c r="AC3680" i="3" s="1"/>
  <c r="AD3680" i="3" s="1"/>
  <c r="AB3676" i="3"/>
  <c r="AC3676" i="3" s="1"/>
  <c r="AD3676" i="3" s="1"/>
  <c r="AB3671" i="3"/>
  <c r="AC3671" i="3" s="1"/>
  <c r="AD3671" i="3" s="1"/>
  <c r="AB3664" i="3"/>
  <c r="AC3664" i="3" s="1"/>
  <c r="AD3664" i="3" s="1"/>
  <c r="AB3660" i="3"/>
  <c r="AC3660" i="3" s="1"/>
  <c r="AD3660" i="3" s="1"/>
  <c r="AB3655" i="3"/>
  <c r="AC3655" i="3" s="1"/>
  <c r="AD3655" i="3" s="1"/>
  <c r="AB3641" i="3"/>
  <c r="AC3641" i="3" s="1"/>
  <c r="AD3641" i="3" s="1"/>
  <c r="AB3636" i="3"/>
  <c r="AC3636" i="3" s="1"/>
  <c r="AD3636" i="3" s="1"/>
  <c r="AB3628" i="3"/>
  <c r="AC3628" i="3" s="1"/>
  <c r="AD3628" i="3" s="1"/>
  <c r="AB3624" i="3"/>
  <c r="AC3624" i="3" s="1"/>
  <c r="AD3624" i="3" s="1"/>
  <c r="AB3619" i="3"/>
  <c r="AC3619" i="3" s="1"/>
  <c r="AD3619" i="3" s="1"/>
  <c r="AB3612" i="3"/>
  <c r="AC3612" i="3" s="1"/>
  <c r="AD3612" i="3" s="1"/>
  <c r="AB3592" i="3"/>
  <c r="AC3592" i="3" s="1"/>
  <c r="AD3592" i="3" s="1"/>
  <c r="AB3587" i="3"/>
  <c r="AC3587" i="3" s="1"/>
  <c r="AD3587" i="3" s="1"/>
  <c r="AB3580" i="3"/>
  <c r="AC3580" i="3" s="1"/>
  <c r="AD3580" i="3" s="1"/>
  <c r="AB3567" i="3"/>
  <c r="AC3567" i="3" s="1"/>
  <c r="AD3567" i="3" s="1"/>
  <c r="AB3557" i="3"/>
  <c r="AC3557" i="3" s="1"/>
  <c r="AD3557" i="3" s="1"/>
  <c r="AB3552" i="3"/>
  <c r="AC3552" i="3" s="1"/>
  <c r="AD3552" i="3" s="1"/>
  <c r="AB3537" i="3"/>
  <c r="AC3537" i="3" s="1"/>
  <c r="AD3537" i="3" s="1"/>
  <c r="AB3881" i="3"/>
  <c r="AC3881" i="3" s="1"/>
  <c r="AD3881" i="3" s="1"/>
  <c r="AB3825" i="3"/>
  <c r="AC3825" i="3" s="1"/>
  <c r="AD3825" i="3" s="1"/>
  <c r="AB3750" i="3"/>
  <c r="AC3750" i="3" s="1"/>
  <c r="AD3750" i="3" s="1"/>
  <c r="AB3742" i="3"/>
  <c r="AC3742" i="3" s="1"/>
  <c r="AD3742" i="3" s="1"/>
  <c r="AB3733" i="3"/>
  <c r="AC3733" i="3" s="1"/>
  <c r="AD3733" i="3" s="1"/>
  <c r="AB3729" i="3"/>
  <c r="AC3729" i="3" s="1"/>
  <c r="AD3729" i="3" s="1"/>
  <c r="AB3723" i="3"/>
  <c r="AC3723" i="3" s="1"/>
  <c r="AD3723" i="3" s="1"/>
  <c r="AB3719" i="3"/>
  <c r="AC3719" i="3" s="1"/>
  <c r="AD3719" i="3" s="1"/>
  <c r="AB3715" i="3"/>
  <c r="AC3715" i="3" s="1"/>
  <c r="AD3715" i="3" s="1"/>
  <c r="AB3709" i="3"/>
  <c r="AC3709" i="3" s="1"/>
  <c r="AD3709" i="3" s="1"/>
  <c r="AB3704" i="3"/>
  <c r="AC3704" i="3" s="1"/>
  <c r="AD3704" i="3" s="1"/>
  <c r="AB3696" i="3"/>
  <c r="AC3696" i="3" s="1"/>
  <c r="AD3696" i="3" s="1"/>
  <c r="AB3688" i="3"/>
  <c r="AC3688" i="3" s="1"/>
  <c r="AD3688" i="3" s="1"/>
  <c r="AB3661" i="3"/>
  <c r="AC3661" i="3" s="1"/>
  <c r="AD3661" i="3" s="1"/>
  <c r="AB3637" i="3"/>
  <c r="AC3637" i="3" s="1"/>
  <c r="AD3637" i="3" s="1"/>
  <c r="AB3632" i="3"/>
  <c r="AC3632" i="3" s="1"/>
  <c r="AD3632" i="3" s="1"/>
  <c r="AB3625" i="3"/>
  <c r="AC3625" i="3" s="1"/>
  <c r="AD3625" i="3" s="1"/>
  <c r="AB3613" i="3"/>
  <c r="AC3613" i="3" s="1"/>
  <c r="AD3613" i="3" s="1"/>
  <c r="AB3607" i="3"/>
  <c r="AC3607" i="3" s="1"/>
  <c r="AD3607" i="3" s="1"/>
  <c r="AB3602" i="3"/>
  <c r="AC3602" i="3" s="1"/>
  <c r="AD3602" i="3" s="1"/>
  <c r="AB3597" i="3"/>
  <c r="AC3597" i="3" s="1"/>
  <c r="AD3597" i="3" s="1"/>
  <c r="AB3584" i="3"/>
  <c r="AC3584" i="3" s="1"/>
  <c r="AD3584" i="3" s="1"/>
  <c r="AB3577" i="3"/>
  <c r="AC3577" i="3" s="1"/>
  <c r="AD3577" i="3" s="1"/>
  <c r="AB3572" i="3"/>
  <c r="AC3572" i="3" s="1"/>
  <c r="AD3572" i="3" s="1"/>
  <c r="AB3560" i="3"/>
  <c r="AC3560" i="3" s="1"/>
  <c r="AD3560" i="3" s="1"/>
  <c r="AB3550" i="3"/>
  <c r="AC3550" i="3" s="1"/>
  <c r="AD3550" i="3" s="1"/>
  <c r="AB3545" i="3"/>
  <c r="AC3545" i="3" s="1"/>
  <c r="AD3545" i="3" s="1"/>
  <c r="AB3534" i="3"/>
  <c r="AC3534" i="3" s="1"/>
  <c r="AD3534" i="3" s="1"/>
  <c r="AB3530" i="3"/>
  <c r="AC3530" i="3" s="1"/>
  <c r="AD3530" i="3" s="1"/>
  <c r="AB3714" i="3"/>
  <c r="AC3714" i="3" s="1"/>
  <c r="AD3714" i="3" s="1"/>
  <c r="AB3698" i="3"/>
  <c r="AC3698" i="3" s="1"/>
  <c r="AD3698" i="3" s="1"/>
  <c r="AB3659" i="3"/>
  <c r="AC3659" i="3" s="1"/>
  <c r="AD3659" i="3" s="1"/>
  <c r="AB3635" i="3"/>
  <c r="AC3635" i="3" s="1"/>
  <c r="AD3635" i="3" s="1"/>
  <c r="AB3606" i="3"/>
  <c r="AC3606" i="3" s="1"/>
  <c r="AD3606" i="3" s="1"/>
  <c r="AB3586" i="3"/>
  <c r="AC3586" i="3" s="1"/>
  <c r="AD3586" i="3" s="1"/>
  <c r="AB3558" i="3"/>
  <c r="AC3558" i="3" s="1"/>
  <c r="AD3558" i="3" s="1"/>
  <c r="AB3521" i="3"/>
  <c r="AC3521" i="3" s="1"/>
  <c r="AD3521" i="3" s="1"/>
  <c r="AB3517" i="3"/>
  <c r="AC3517" i="3" s="1"/>
  <c r="AD3517" i="3" s="1"/>
  <c r="AB3513" i="3"/>
  <c r="AC3513" i="3" s="1"/>
  <c r="AD3513" i="3" s="1"/>
  <c r="AB3501" i="3"/>
  <c r="AC3501" i="3" s="1"/>
  <c r="AD3501" i="3" s="1"/>
  <c r="AB3497" i="3"/>
  <c r="AC3497" i="3" s="1"/>
  <c r="AD3497" i="3" s="1"/>
  <c r="AB3485" i="3"/>
  <c r="AC3485" i="3" s="1"/>
  <c r="AD3485" i="3" s="1"/>
  <c r="AB3473" i="3"/>
  <c r="AC3473" i="3" s="1"/>
  <c r="AD3473" i="3" s="1"/>
  <c r="AB3469" i="3"/>
  <c r="AC3469" i="3" s="1"/>
  <c r="AD3469" i="3" s="1"/>
  <c r="AB3465" i="3"/>
  <c r="AC3465" i="3" s="1"/>
  <c r="AD3465" i="3" s="1"/>
  <c r="AB3461" i="3"/>
  <c r="AC3461" i="3" s="1"/>
  <c r="AD3461" i="3" s="1"/>
  <c r="AB3457" i="3"/>
  <c r="AC3457" i="3" s="1"/>
  <c r="AD3457" i="3" s="1"/>
  <c r="AB3453" i="3"/>
  <c r="AC3453" i="3" s="1"/>
  <c r="AD3453" i="3" s="1"/>
  <c r="AB3441" i="3"/>
  <c r="AC3441" i="3" s="1"/>
  <c r="AD3441" i="3" s="1"/>
  <c r="AB3437" i="3"/>
  <c r="AC3437" i="3" s="1"/>
  <c r="AD3437" i="3" s="1"/>
  <c r="AB3433" i="3"/>
  <c r="AC3433" i="3" s="1"/>
  <c r="AD3433" i="3" s="1"/>
  <c r="AB3429" i="3"/>
  <c r="AC3429" i="3" s="1"/>
  <c r="AD3429" i="3" s="1"/>
  <c r="AB3413" i="3"/>
  <c r="AC3413" i="3" s="1"/>
  <c r="AD3413" i="3" s="1"/>
  <c r="AB3409" i="3"/>
  <c r="AC3409" i="3" s="1"/>
  <c r="AD3409" i="3" s="1"/>
  <c r="AB3405" i="3"/>
  <c r="AC3405" i="3" s="1"/>
  <c r="AD3405" i="3" s="1"/>
  <c r="AB3401" i="3"/>
  <c r="AC3401" i="3" s="1"/>
  <c r="AD3401" i="3" s="1"/>
  <c r="AB3397" i="3"/>
  <c r="AC3397" i="3" s="1"/>
  <c r="AD3397" i="3" s="1"/>
  <c r="AB3393" i="3"/>
  <c r="AC3393" i="3" s="1"/>
  <c r="AD3393" i="3" s="1"/>
  <c r="AB3389" i="3"/>
  <c r="AC3389" i="3" s="1"/>
  <c r="AD3389" i="3" s="1"/>
  <c r="AB3385" i="3"/>
  <c r="AC3385" i="3" s="1"/>
  <c r="AD3385" i="3" s="1"/>
  <c r="AB3381" i="3"/>
  <c r="AC3381" i="3" s="1"/>
  <c r="AD3381" i="3" s="1"/>
  <c r="AB3377" i="3"/>
  <c r="AC3377" i="3" s="1"/>
  <c r="AD3377" i="3" s="1"/>
  <c r="AB3373" i="3"/>
  <c r="AC3373" i="3" s="1"/>
  <c r="AD3373" i="3" s="1"/>
  <c r="AB3369" i="3"/>
  <c r="AC3369" i="3" s="1"/>
  <c r="AD3369" i="3" s="1"/>
  <c r="AB3365" i="3"/>
  <c r="AC3365" i="3" s="1"/>
  <c r="AD3365" i="3" s="1"/>
  <c r="AB3361" i="3"/>
  <c r="AC3361" i="3" s="1"/>
  <c r="AD3361" i="3" s="1"/>
  <c r="AB3357" i="3"/>
  <c r="AC3357" i="3" s="1"/>
  <c r="AD3357" i="3" s="1"/>
  <c r="AB3353" i="3"/>
  <c r="AC3353" i="3" s="1"/>
  <c r="AD3353" i="3" s="1"/>
  <c r="AB3349" i="3"/>
  <c r="AC3349" i="3" s="1"/>
  <c r="AD3349" i="3" s="1"/>
  <c r="AB3345" i="3"/>
  <c r="AC3345" i="3" s="1"/>
  <c r="AD3345" i="3" s="1"/>
  <c r="AB3341" i="3"/>
  <c r="AC3341" i="3" s="1"/>
  <c r="AD3341" i="3" s="1"/>
  <c r="AB3261" i="3"/>
  <c r="AC3261" i="3" s="1"/>
  <c r="AD3261" i="3" s="1"/>
  <c r="AB3241" i="3"/>
  <c r="AC3241" i="3" s="1"/>
  <c r="AD3241" i="3" s="1"/>
  <c r="AB3234" i="3"/>
  <c r="AC3234" i="3" s="1"/>
  <c r="AD3234" i="3" s="1"/>
  <c r="AB3226" i="3"/>
  <c r="AC3226" i="3" s="1"/>
  <c r="AD3226" i="3" s="1"/>
  <c r="AB3214" i="3"/>
  <c r="AC3214" i="3" s="1"/>
  <c r="AD3214" i="3" s="1"/>
  <c r="AB3205" i="3"/>
  <c r="AC3205" i="3" s="1"/>
  <c r="AD3205" i="3" s="1"/>
  <c r="AB3200" i="3"/>
  <c r="AC3200" i="3" s="1"/>
  <c r="AD3200" i="3" s="1"/>
  <c r="AB3195" i="3"/>
  <c r="AC3195" i="3" s="1"/>
  <c r="AD3195" i="3" s="1"/>
  <c r="AB3186" i="3"/>
  <c r="AC3186" i="3" s="1"/>
  <c r="AD3186" i="3" s="1"/>
  <c r="AB3182" i="3"/>
  <c r="AC3182" i="3" s="1"/>
  <c r="AD3182" i="3" s="1"/>
  <c r="AB3173" i="3"/>
  <c r="AC3173" i="3" s="1"/>
  <c r="AD3173" i="3" s="1"/>
  <c r="AB3161" i="3"/>
  <c r="AC3161" i="3" s="1"/>
  <c r="AD3161" i="3" s="1"/>
  <c r="AB3155" i="3"/>
  <c r="AC3155" i="3" s="1"/>
  <c r="AD3155" i="3" s="1"/>
  <c r="AB3141" i="3"/>
  <c r="AC3141" i="3" s="1"/>
  <c r="AD3141" i="3" s="1"/>
  <c r="AB3117" i="3"/>
  <c r="AC3117" i="3" s="1"/>
  <c r="AD3117" i="3" s="1"/>
  <c r="AB3111" i="3"/>
  <c r="AC3111" i="3" s="1"/>
  <c r="AD3111" i="3" s="1"/>
  <c r="AB3102" i="3"/>
  <c r="AC3102" i="3" s="1"/>
  <c r="AD3102" i="3" s="1"/>
  <c r="AB3098" i="3"/>
  <c r="AC3098" i="3" s="1"/>
  <c r="AD3098" i="3" s="1"/>
  <c r="AB3094" i="3"/>
  <c r="AC3094" i="3" s="1"/>
  <c r="AD3094" i="3" s="1"/>
  <c r="AB3082" i="3"/>
  <c r="AC3082" i="3" s="1"/>
  <c r="AD3082" i="3" s="1"/>
  <c r="AB3075" i="3"/>
  <c r="AC3075" i="3" s="1"/>
  <c r="AD3075" i="3" s="1"/>
  <c r="AB3071" i="3"/>
  <c r="AC3071" i="3" s="1"/>
  <c r="AD3071" i="3" s="1"/>
  <c r="AB3067" i="3"/>
  <c r="AC3067" i="3" s="1"/>
  <c r="AD3067" i="3" s="1"/>
  <c r="AB3059" i="3"/>
  <c r="AC3059" i="3" s="1"/>
  <c r="AD3059" i="3" s="1"/>
  <c r="AB3055" i="3"/>
  <c r="AC3055" i="3" s="1"/>
  <c r="AD3055" i="3" s="1"/>
  <c r="AB3034" i="3"/>
  <c r="AC3034" i="3" s="1"/>
  <c r="AD3034" i="3" s="1"/>
  <c r="AB3024" i="3"/>
  <c r="AC3024" i="3" s="1"/>
  <c r="AD3024" i="3" s="1"/>
  <c r="AB3019" i="3"/>
  <c r="AC3019" i="3" s="1"/>
  <c r="AD3019" i="3" s="1"/>
  <c r="AB3008" i="3"/>
  <c r="AC3008" i="3" s="1"/>
  <c r="AD3008" i="3" s="1"/>
  <c r="AB3003" i="3"/>
  <c r="AC3003" i="3" s="1"/>
  <c r="AD3003" i="3" s="1"/>
  <c r="AB2998" i="3"/>
  <c r="AC2998" i="3" s="1"/>
  <c r="AD2998" i="3" s="1"/>
  <c r="AB2987" i="3"/>
  <c r="AC2987" i="3" s="1"/>
  <c r="AD2987" i="3" s="1"/>
  <c r="AB2964" i="3"/>
  <c r="AC2964" i="3" s="1"/>
  <c r="AD2964" i="3" s="1"/>
  <c r="AB2958" i="3"/>
  <c r="AC2958" i="3" s="1"/>
  <c r="AD2958" i="3" s="1"/>
  <c r="AB2954" i="3"/>
  <c r="AC2954" i="3" s="1"/>
  <c r="AD2954" i="3" s="1"/>
  <c r="AB2945" i="3"/>
  <c r="AC2945" i="3" s="1"/>
  <c r="AD2945" i="3" s="1"/>
  <c r="AB2933" i="3"/>
  <c r="AC2933" i="3" s="1"/>
  <c r="AD2933" i="3" s="1"/>
  <c r="AB2925" i="3"/>
  <c r="AC2925" i="3" s="1"/>
  <c r="AD2925" i="3" s="1"/>
  <c r="AB2921" i="3"/>
  <c r="AC2921" i="3" s="1"/>
  <c r="AD2921" i="3" s="1"/>
  <c r="AB2907" i="3"/>
  <c r="AC2907" i="3" s="1"/>
  <c r="AD2907" i="3" s="1"/>
  <c r="AB2893" i="3"/>
  <c r="AC2893" i="3" s="1"/>
  <c r="AD2893" i="3" s="1"/>
  <c r="AB2889" i="3"/>
  <c r="AC2889" i="3" s="1"/>
  <c r="AD2889" i="3" s="1"/>
  <c r="AB3526" i="3"/>
  <c r="AC3526" i="3" s="1"/>
  <c r="AD3526" i="3" s="1"/>
  <c r="AB3507" i="3"/>
  <c r="AC3507" i="3" s="1"/>
  <c r="AD3507" i="3" s="1"/>
  <c r="AB3503" i="3"/>
  <c r="AC3503" i="3" s="1"/>
  <c r="AD3503" i="3" s="1"/>
  <c r="AB3491" i="3"/>
  <c r="AC3491" i="3" s="1"/>
  <c r="AD3491" i="3" s="1"/>
  <c r="AB3487" i="3"/>
  <c r="AC3487" i="3" s="1"/>
  <c r="AD3487" i="3" s="1"/>
  <c r="AB3479" i="3"/>
  <c r="AC3479" i="3" s="1"/>
  <c r="AD3479" i="3" s="1"/>
  <c r="AB3475" i="3"/>
  <c r="AC3475" i="3" s="1"/>
  <c r="AD3475" i="3" s="1"/>
  <c r="AB3449" i="3"/>
  <c r="AC3449" i="3" s="1"/>
  <c r="AD3449" i="3" s="1"/>
  <c r="AB3445" i="3"/>
  <c r="AC3445" i="3" s="1"/>
  <c r="AD3445" i="3" s="1"/>
  <c r="AB3425" i="3"/>
  <c r="AC3425" i="3" s="1"/>
  <c r="AD3425" i="3" s="1"/>
  <c r="AB3421" i="3"/>
  <c r="AC3421" i="3" s="1"/>
  <c r="AD3421" i="3" s="1"/>
  <c r="AB3417" i="3"/>
  <c r="AC3417" i="3" s="1"/>
  <c r="AD3417" i="3" s="1"/>
  <c r="AB3330" i="3"/>
  <c r="AC3330" i="3" s="1"/>
  <c r="AD3330" i="3" s="1"/>
  <c r="AB3326" i="3"/>
  <c r="AC3326" i="3" s="1"/>
  <c r="AD3326" i="3" s="1"/>
  <c r="AB3322" i="3"/>
  <c r="AC3322" i="3" s="1"/>
  <c r="AD3322" i="3" s="1"/>
  <c r="AB3318" i="3"/>
  <c r="AC3318" i="3" s="1"/>
  <c r="AD3318" i="3" s="1"/>
  <c r="AB3314" i="3"/>
  <c r="AC3314" i="3" s="1"/>
  <c r="AD3314" i="3" s="1"/>
  <c r="AB3310" i="3"/>
  <c r="AC3310" i="3" s="1"/>
  <c r="AD3310" i="3" s="1"/>
  <c r="AB3306" i="3"/>
  <c r="AC3306" i="3" s="1"/>
  <c r="AD3306" i="3" s="1"/>
  <c r="AB3302" i="3"/>
  <c r="AC3302" i="3" s="1"/>
  <c r="AD3302" i="3" s="1"/>
  <c r="AB3298" i="3"/>
  <c r="AC3298" i="3" s="1"/>
  <c r="AD3298" i="3" s="1"/>
  <c r="AB3294" i="3"/>
  <c r="AC3294" i="3" s="1"/>
  <c r="AD3294" i="3" s="1"/>
  <c r="AB3290" i="3"/>
  <c r="AC3290" i="3" s="1"/>
  <c r="AD3290" i="3" s="1"/>
  <c r="AB3286" i="3"/>
  <c r="AC3286" i="3" s="1"/>
  <c r="AD3286" i="3" s="1"/>
  <c r="AB3282" i="3"/>
  <c r="AC3282" i="3" s="1"/>
  <c r="AD3282" i="3" s="1"/>
  <c r="AB3278" i="3"/>
  <c r="AC3278" i="3" s="1"/>
  <c r="AD3278" i="3" s="1"/>
  <c r="AB3274" i="3"/>
  <c r="AC3274" i="3" s="1"/>
  <c r="AD3274" i="3" s="1"/>
  <c r="AB3248" i="3"/>
  <c r="AC3248" i="3" s="1"/>
  <c r="AD3248" i="3" s="1"/>
  <c r="AB3231" i="3"/>
  <c r="AC3231" i="3" s="1"/>
  <c r="AD3231" i="3" s="1"/>
  <c r="AB3218" i="3"/>
  <c r="AC3218" i="3" s="1"/>
  <c r="AD3218" i="3" s="1"/>
  <c r="AB3209" i="3"/>
  <c r="AC3209" i="3" s="1"/>
  <c r="AD3209" i="3" s="1"/>
  <c r="AB3199" i="3"/>
  <c r="AC3199" i="3" s="1"/>
  <c r="AD3199" i="3" s="1"/>
  <c r="AB3191" i="3"/>
  <c r="AC3191" i="3" s="1"/>
  <c r="AD3191" i="3" s="1"/>
  <c r="AB3177" i="3"/>
  <c r="AC3177" i="3" s="1"/>
  <c r="AD3177" i="3" s="1"/>
  <c r="AB3171" i="3"/>
  <c r="AC3171" i="3" s="1"/>
  <c r="AD3171" i="3" s="1"/>
  <c r="AB3148" i="3"/>
  <c r="AC3148" i="3" s="1"/>
  <c r="AD3148" i="3" s="1"/>
  <c r="AB3144" i="3"/>
  <c r="AC3144" i="3" s="1"/>
  <c r="AD3144" i="3" s="1"/>
  <c r="AB3134" i="3"/>
  <c r="AC3134" i="3" s="1"/>
  <c r="AD3134" i="3" s="1"/>
  <c r="AB3130" i="3"/>
  <c r="AC3130" i="3" s="1"/>
  <c r="AD3130" i="3" s="1"/>
  <c r="AB3124" i="3"/>
  <c r="AC3124" i="3" s="1"/>
  <c r="AD3124" i="3" s="1"/>
  <c r="AB3115" i="3"/>
  <c r="AC3115" i="3" s="1"/>
  <c r="AD3115" i="3" s="1"/>
  <c r="AB3105" i="3"/>
  <c r="AC3105" i="3" s="1"/>
  <c r="AD3105" i="3" s="1"/>
  <c r="AB3101" i="3"/>
  <c r="AC3101" i="3" s="1"/>
  <c r="AD3101" i="3" s="1"/>
  <c r="AB3095" i="3"/>
  <c r="AC3095" i="3" s="1"/>
  <c r="AD3095" i="3" s="1"/>
  <c r="AB3090" i="3"/>
  <c r="AC3090" i="3" s="1"/>
  <c r="AD3090" i="3" s="1"/>
  <c r="AB3086" i="3"/>
  <c r="AC3086" i="3" s="1"/>
  <c r="AD3086" i="3" s="1"/>
  <c r="AB3044" i="3"/>
  <c r="AC3044" i="3" s="1"/>
  <c r="AD3044" i="3" s="1"/>
  <c r="AB3033" i="3"/>
  <c r="AC3033" i="3" s="1"/>
  <c r="AD3033" i="3" s="1"/>
  <c r="AB3028" i="3"/>
  <c r="AC3028" i="3" s="1"/>
  <c r="AD3028" i="3" s="1"/>
  <c r="AB3023" i="3"/>
  <c r="AC3023" i="3" s="1"/>
  <c r="AD3023" i="3" s="1"/>
  <c r="AB3017" i="3"/>
  <c r="AC3017" i="3" s="1"/>
  <c r="AD3017" i="3" s="1"/>
  <c r="AB3012" i="3"/>
  <c r="AC3012" i="3" s="1"/>
  <c r="AD3012" i="3" s="1"/>
  <c r="AB3007" i="3"/>
  <c r="AC3007" i="3" s="1"/>
  <c r="AD3007" i="3" s="1"/>
  <c r="AB3001" i="3"/>
  <c r="AC3001" i="3" s="1"/>
  <c r="AD3001" i="3" s="1"/>
  <c r="AB2997" i="3"/>
  <c r="AC2997" i="3" s="1"/>
  <c r="AD2997" i="3" s="1"/>
  <c r="AB2992" i="3"/>
  <c r="AC2992" i="3" s="1"/>
  <c r="AD2992" i="3" s="1"/>
  <c r="AB2979" i="3"/>
  <c r="AC2979" i="3" s="1"/>
  <c r="AD2979" i="3" s="1"/>
  <c r="AB2972" i="3"/>
  <c r="AC2972" i="3" s="1"/>
  <c r="AD2972" i="3" s="1"/>
  <c r="AB2950" i="3"/>
  <c r="AC2950" i="3" s="1"/>
  <c r="AD2950" i="3" s="1"/>
  <c r="AB2940" i="3"/>
  <c r="AC2940" i="3" s="1"/>
  <c r="AD2940" i="3" s="1"/>
  <c r="AB2932" i="3"/>
  <c r="AC2932" i="3" s="1"/>
  <c r="AD2932" i="3" s="1"/>
  <c r="AB2913" i="3"/>
  <c r="AC2913" i="3" s="1"/>
  <c r="AD2913" i="3" s="1"/>
  <c r="AB2908" i="3"/>
  <c r="AC2908" i="3" s="1"/>
  <c r="AD2908" i="3" s="1"/>
  <c r="AB2901" i="3"/>
  <c r="AC2901" i="3" s="1"/>
  <c r="AD2901" i="3" s="1"/>
  <c r="AB2881" i="3"/>
  <c r="AC2881" i="3" s="1"/>
  <c r="AD2881" i="3" s="1"/>
  <c r="AB2876" i="3"/>
  <c r="AC2876" i="3" s="1"/>
  <c r="AD2876" i="3" s="1"/>
  <c r="AB2852" i="3"/>
  <c r="AC2852" i="3" s="1"/>
  <c r="AD2852" i="3" s="1"/>
  <c r="AB2820" i="3"/>
  <c r="AC2820" i="3" s="1"/>
  <c r="AD2820" i="3" s="1"/>
  <c r="AB2788" i="3"/>
  <c r="AC2788" i="3" s="1"/>
  <c r="AD2788" i="3" s="1"/>
  <c r="AB2772" i="3"/>
  <c r="AC2772" i="3" s="1"/>
  <c r="AD2772" i="3" s="1"/>
  <c r="AB2768" i="3"/>
  <c r="AC2768" i="3" s="1"/>
  <c r="AD2768" i="3" s="1"/>
  <c r="AB2763" i="3"/>
  <c r="AC2763" i="3" s="1"/>
  <c r="AD2763" i="3" s="1"/>
  <c r="AB2759" i="3"/>
  <c r="AC2759" i="3" s="1"/>
  <c r="AD2759" i="3" s="1"/>
  <c r="AB2754" i="3"/>
  <c r="AC2754" i="3" s="1"/>
  <c r="AD2754" i="3" s="1"/>
  <c r="AB2747" i="3"/>
  <c r="AC2747" i="3" s="1"/>
  <c r="AD2747" i="3" s="1"/>
  <c r="AB2743" i="3"/>
  <c r="AC2743" i="3" s="1"/>
  <c r="AD2743" i="3" s="1"/>
  <c r="AB2738" i="3"/>
  <c r="AC2738" i="3" s="1"/>
  <c r="AD2738" i="3" s="1"/>
  <c r="AB2721" i="3"/>
  <c r="AC2721" i="3" s="1"/>
  <c r="AD2721" i="3" s="1"/>
  <c r="AB2713" i="3"/>
  <c r="AC2713" i="3" s="1"/>
  <c r="AD2713" i="3" s="1"/>
  <c r="AB2696" i="3"/>
  <c r="AC2696" i="3" s="1"/>
  <c r="AD2696" i="3" s="1"/>
  <c r="AB2691" i="3"/>
  <c r="AC2691" i="3" s="1"/>
  <c r="AD2691" i="3" s="1"/>
  <c r="AB2684" i="3"/>
  <c r="AC2684" i="3" s="1"/>
  <c r="AD2684" i="3" s="1"/>
  <c r="AB2680" i="3"/>
  <c r="AC2680" i="3" s="1"/>
  <c r="AD2680" i="3" s="1"/>
  <c r="AB2675" i="3"/>
  <c r="AC2675" i="3" s="1"/>
  <c r="AD2675" i="3" s="1"/>
  <c r="AB2668" i="3"/>
  <c r="AC2668" i="3" s="1"/>
  <c r="AD2668" i="3" s="1"/>
  <c r="AB2664" i="3"/>
  <c r="AC2664" i="3" s="1"/>
  <c r="AD2664" i="3" s="1"/>
  <c r="AB2659" i="3"/>
  <c r="AC2659" i="3" s="1"/>
  <c r="AD2659" i="3" s="1"/>
  <c r="AB2652" i="3"/>
  <c r="AC2652" i="3" s="1"/>
  <c r="AD2652" i="3" s="1"/>
  <c r="AB2648" i="3"/>
  <c r="AC2648" i="3" s="1"/>
  <c r="AD2648" i="3" s="1"/>
  <c r="AB2643" i="3"/>
  <c r="AC2643" i="3" s="1"/>
  <c r="AD2643" i="3" s="1"/>
  <c r="AB2636" i="3"/>
  <c r="AC2636" i="3" s="1"/>
  <c r="AD2636" i="3" s="1"/>
  <c r="AB2632" i="3"/>
  <c r="AC2632" i="3" s="1"/>
  <c r="AD2632" i="3" s="1"/>
  <c r="AB2627" i="3"/>
  <c r="AC2627" i="3" s="1"/>
  <c r="AD2627" i="3" s="1"/>
  <c r="AB2620" i="3"/>
  <c r="AC2620" i="3" s="1"/>
  <c r="AD2620" i="3" s="1"/>
  <c r="AB2616" i="3"/>
  <c r="AC2616" i="3" s="1"/>
  <c r="AD2616" i="3" s="1"/>
  <c r="AB2611" i="3"/>
  <c r="AC2611" i="3" s="1"/>
  <c r="AD2611" i="3" s="1"/>
  <c r="AB2604" i="3"/>
  <c r="AC2604" i="3" s="1"/>
  <c r="AD2604" i="3" s="1"/>
  <c r="AB2600" i="3"/>
  <c r="AC2600" i="3" s="1"/>
  <c r="AD2600" i="3" s="1"/>
  <c r="AB2595" i="3"/>
  <c r="AC2595" i="3" s="1"/>
  <c r="AD2595" i="3" s="1"/>
  <c r="AB2588" i="3"/>
  <c r="AC2588" i="3" s="1"/>
  <c r="AD2588" i="3" s="1"/>
  <c r="AB2584" i="3"/>
  <c r="AC2584" i="3" s="1"/>
  <c r="AD2584" i="3" s="1"/>
  <c r="AB2579" i="3"/>
  <c r="AC2579" i="3" s="1"/>
  <c r="AD2579" i="3" s="1"/>
  <c r="AB2572" i="3"/>
  <c r="AC2572" i="3" s="1"/>
  <c r="AD2572" i="3" s="1"/>
  <c r="AB2567" i="3"/>
  <c r="AC2567" i="3" s="1"/>
  <c r="AD2567" i="3" s="1"/>
  <c r="AB2557" i="3"/>
  <c r="AC2557" i="3" s="1"/>
  <c r="AD2557" i="3" s="1"/>
  <c r="AB2550" i="3"/>
  <c r="AC2550" i="3" s="1"/>
  <c r="AD2550" i="3" s="1"/>
  <c r="AB2538" i="3"/>
  <c r="AC2538" i="3" s="1"/>
  <c r="AD2538" i="3" s="1"/>
  <c r="AB2530" i="3"/>
  <c r="AC2530" i="3" s="1"/>
  <c r="AD2530" i="3" s="1"/>
  <c r="AB2520" i="3"/>
  <c r="AC2520" i="3" s="1"/>
  <c r="AD2520" i="3" s="1"/>
  <c r="AB2508" i="3"/>
  <c r="AC2508" i="3" s="1"/>
  <c r="AD2508" i="3" s="1"/>
  <c r="AB2503" i="3"/>
  <c r="AC2503" i="3" s="1"/>
  <c r="AD2503" i="3" s="1"/>
  <c r="AB2493" i="3"/>
  <c r="AC2493" i="3" s="1"/>
  <c r="AD2493" i="3" s="1"/>
  <c r="AB2486" i="3"/>
  <c r="AC2486" i="3" s="1"/>
  <c r="AD2486" i="3" s="1"/>
  <c r="AB2481" i="3"/>
  <c r="AC2481" i="3" s="1"/>
  <c r="AD2481" i="3" s="1"/>
  <c r="AB2469" i="3"/>
  <c r="AC2469" i="3" s="1"/>
  <c r="AD2469" i="3" s="1"/>
  <c r="AB2462" i="3"/>
  <c r="AC2462" i="3" s="1"/>
  <c r="AD2462" i="3" s="1"/>
  <c r="AB3265" i="3"/>
  <c r="AC3265" i="3" s="1"/>
  <c r="AD3265" i="3" s="1"/>
  <c r="AB3232" i="3"/>
  <c r="AC3232" i="3" s="1"/>
  <c r="AD3232" i="3" s="1"/>
  <c r="AB3204" i="3"/>
  <c r="AC3204" i="3" s="1"/>
  <c r="AD3204" i="3" s="1"/>
  <c r="AB3165" i="3"/>
  <c r="AC3165" i="3" s="1"/>
  <c r="AD3165" i="3" s="1"/>
  <c r="AB3125" i="3"/>
  <c r="AC3125" i="3" s="1"/>
  <c r="AD3125" i="3" s="1"/>
  <c r="AB3036" i="3"/>
  <c r="AC3036" i="3" s="1"/>
  <c r="AD3036" i="3" s="1"/>
  <c r="AB2975" i="3"/>
  <c r="AC2975" i="3" s="1"/>
  <c r="AD2975" i="3" s="1"/>
  <c r="AB2939" i="3"/>
  <c r="AC2939" i="3" s="1"/>
  <c r="AD2939" i="3" s="1"/>
  <c r="AB2910" i="3"/>
  <c r="AC2910" i="3" s="1"/>
  <c r="AD2910" i="3" s="1"/>
  <c r="AB2880" i="3"/>
  <c r="AC2880" i="3" s="1"/>
  <c r="AD2880" i="3" s="1"/>
  <c r="AB2869" i="3"/>
  <c r="AC2869" i="3" s="1"/>
  <c r="AD2869" i="3" s="1"/>
  <c r="AB2860" i="3"/>
  <c r="AC2860" i="3" s="1"/>
  <c r="AD2860" i="3" s="1"/>
  <c r="AB2851" i="3"/>
  <c r="AC2851" i="3" s="1"/>
  <c r="AD2851" i="3" s="1"/>
  <c r="AB2842" i="3"/>
  <c r="AC2842" i="3" s="1"/>
  <c r="AD2842" i="3" s="1"/>
  <c r="AB2833" i="3"/>
  <c r="AC2833" i="3" s="1"/>
  <c r="AD2833" i="3" s="1"/>
  <c r="AB2823" i="3"/>
  <c r="AC2823" i="3" s="1"/>
  <c r="AD2823" i="3" s="1"/>
  <c r="AB2814" i="3"/>
  <c r="AC2814" i="3" s="1"/>
  <c r="AD2814" i="3" s="1"/>
  <c r="AB2805" i="3"/>
  <c r="AC2805" i="3" s="1"/>
  <c r="AD2805" i="3" s="1"/>
  <c r="AB2798" i="3"/>
  <c r="AC2798" i="3" s="1"/>
  <c r="AD2798" i="3" s="1"/>
  <c r="AB2794" i="3"/>
  <c r="AC2794" i="3" s="1"/>
  <c r="AD2794" i="3" s="1"/>
  <c r="AB2789" i="3"/>
  <c r="AC2789" i="3" s="1"/>
  <c r="AD2789" i="3" s="1"/>
  <c r="AB2785" i="3"/>
  <c r="AC2785" i="3" s="1"/>
  <c r="AD2785" i="3" s="1"/>
  <c r="AB2780" i="3"/>
  <c r="AC2780" i="3" s="1"/>
  <c r="AD2780" i="3" s="1"/>
  <c r="AB2775" i="3"/>
  <c r="AC2775" i="3" s="1"/>
  <c r="AD2775" i="3" s="1"/>
  <c r="AB2771" i="3"/>
  <c r="AC2771" i="3" s="1"/>
  <c r="AD2771" i="3" s="1"/>
  <c r="AB2767" i="3"/>
  <c r="AC2767" i="3" s="1"/>
  <c r="AD2767" i="3" s="1"/>
  <c r="AB2753" i="3"/>
  <c r="AC2753" i="3" s="1"/>
  <c r="AD2753" i="3" s="1"/>
  <c r="AB2736" i="3"/>
  <c r="AC2736" i="3" s="1"/>
  <c r="AD2736" i="3" s="1"/>
  <c r="AB2732" i="3"/>
  <c r="AC2732" i="3" s="1"/>
  <c r="AD2732" i="3" s="1"/>
  <c r="AB2728" i="3"/>
  <c r="AC2728" i="3" s="1"/>
  <c r="AD2728" i="3" s="1"/>
  <c r="AB2710" i="3"/>
  <c r="AC2710" i="3" s="1"/>
  <c r="AD2710" i="3" s="1"/>
  <c r="AB2704" i="3"/>
  <c r="AC2704" i="3" s="1"/>
  <c r="AD2704" i="3" s="1"/>
  <c r="AB2697" i="3"/>
  <c r="AC2697" i="3" s="1"/>
  <c r="AD2697" i="3" s="1"/>
  <c r="AB2693" i="3"/>
  <c r="AC2693" i="3" s="1"/>
  <c r="AD2693" i="3" s="1"/>
  <c r="AB2685" i="3"/>
  <c r="AC2685" i="3" s="1"/>
  <c r="AD2685" i="3" s="1"/>
  <c r="AB2681" i="3"/>
  <c r="AC2681" i="3" s="1"/>
  <c r="AD2681" i="3" s="1"/>
  <c r="AB2677" i="3"/>
  <c r="AC2677" i="3" s="1"/>
  <c r="AD2677" i="3" s="1"/>
  <c r="AB2669" i="3"/>
  <c r="AC2669" i="3" s="1"/>
  <c r="AD2669" i="3" s="1"/>
  <c r="AB2665" i="3"/>
  <c r="AC2665" i="3" s="1"/>
  <c r="AD2665" i="3" s="1"/>
  <c r="AB2661" i="3"/>
  <c r="AC2661" i="3" s="1"/>
  <c r="AD2661" i="3" s="1"/>
  <c r="AB2653" i="3"/>
  <c r="AC2653" i="3" s="1"/>
  <c r="AD2653" i="3" s="1"/>
  <c r="AB2649" i="3"/>
  <c r="AC2649" i="3" s="1"/>
  <c r="AD2649" i="3" s="1"/>
  <c r="AB2645" i="3"/>
  <c r="AC2645" i="3" s="1"/>
  <c r="AD2645" i="3" s="1"/>
  <c r="AB2637" i="3"/>
  <c r="AC2637" i="3" s="1"/>
  <c r="AD2637" i="3" s="1"/>
  <c r="AB2633" i="3"/>
  <c r="AC2633" i="3" s="1"/>
  <c r="AD2633" i="3" s="1"/>
  <c r="AB2629" i="3"/>
  <c r="AC2629" i="3" s="1"/>
  <c r="AD2629" i="3" s="1"/>
  <c r="AB2621" i="3"/>
  <c r="AC2621" i="3" s="1"/>
  <c r="AD2621" i="3" s="1"/>
  <c r="AB2617" i="3"/>
  <c r="AC2617" i="3" s="1"/>
  <c r="AD2617" i="3" s="1"/>
  <c r="AB2613" i="3"/>
  <c r="AC2613" i="3" s="1"/>
  <c r="AD2613" i="3" s="1"/>
  <c r="AB2605" i="3"/>
  <c r="AC2605" i="3" s="1"/>
  <c r="AD2605" i="3" s="1"/>
  <c r="AB2601" i="3"/>
  <c r="AC2601" i="3" s="1"/>
  <c r="AD2601" i="3" s="1"/>
  <c r="AB2597" i="3"/>
  <c r="AC2597" i="3" s="1"/>
  <c r="AD2597" i="3" s="1"/>
  <c r="AB2589" i="3"/>
  <c r="AC2589" i="3" s="1"/>
  <c r="AD2589" i="3" s="1"/>
  <c r="AB2585" i="3"/>
  <c r="AC2585" i="3" s="1"/>
  <c r="AD2585" i="3" s="1"/>
  <c r="AB2581" i="3"/>
  <c r="AC2581" i="3" s="1"/>
  <c r="AD2581" i="3" s="1"/>
  <c r="AB2573" i="3"/>
  <c r="AC2573" i="3" s="1"/>
  <c r="AD2573" i="3" s="1"/>
  <c r="AB2563" i="3"/>
  <c r="AC2563" i="3" s="1"/>
  <c r="AD2563" i="3" s="1"/>
  <c r="AB2559" i="3"/>
  <c r="AC2559" i="3" s="1"/>
  <c r="AD2559" i="3" s="1"/>
  <c r="AB2544" i="3"/>
  <c r="AC2544" i="3" s="1"/>
  <c r="AD2544" i="3" s="1"/>
  <c r="AB2539" i="3"/>
  <c r="AC2539" i="3" s="1"/>
  <c r="AD2539" i="3" s="1"/>
  <c r="AB2529" i="3"/>
  <c r="AC2529" i="3" s="1"/>
  <c r="AD2529" i="3" s="1"/>
  <c r="AB2517" i="3"/>
  <c r="AC2517" i="3" s="1"/>
  <c r="AD2517" i="3" s="1"/>
  <c r="AB2511" i="3"/>
  <c r="AC2511" i="3" s="1"/>
  <c r="AD2511" i="3" s="1"/>
  <c r="AB2496" i="3"/>
  <c r="AC2496" i="3" s="1"/>
  <c r="AD2496" i="3" s="1"/>
  <c r="AB2461" i="3"/>
  <c r="AC2461" i="3" s="1"/>
  <c r="AD2461" i="3" s="1"/>
  <c r="AB2454" i="3"/>
  <c r="AC2454" i="3" s="1"/>
  <c r="AD2454" i="3" s="1"/>
  <c r="AB2449" i="3"/>
  <c r="AC2449" i="3" s="1"/>
  <c r="AD2449" i="3" s="1"/>
  <c r="AB2435" i="3"/>
  <c r="AC2435" i="3" s="1"/>
  <c r="AD2435" i="3" s="1"/>
  <c r="AB2409" i="3"/>
  <c r="AC2409" i="3" s="1"/>
  <c r="AD2409" i="3" s="1"/>
  <c r="AB2399" i="3"/>
  <c r="AC2399" i="3" s="1"/>
  <c r="AD2399" i="3" s="1"/>
  <c r="AB2381" i="3"/>
  <c r="AC2381" i="3" s="1"/>
  <c r="AD2381" i="3" s="1"/>
  <c r="AB2374" i="3"/>
  <c r="AC2374" i="3" s="1"/>
  <c r="AD2374" i="3" s="1"/>
  <c r="AB2370" i="3"/>
  <c r="AC2370" i="3" s="1"/>
  <c r="AD2370" i="3" s="1"/>
  <c r="AB2361" i="3"/>
  <c r="AC2361" i="3" s="1"/>
  <c r="AD2361" i="3" s="1"/>
  <c r="AB2354" i="3"/>
  <c r="AC2354" i="3" s="1"/>
  <c r="AD2354" i="3" s="1"/>
  <c r="AB2349" i="3"/>
  <c r="AC2349" i="3" s="1"/>
  <c r="AD2349" i="3" s="1"/>
  <c r="AB2343" i="3"/>
  <c r="AC2343" i="3" s="1"/>
  <c r="AD2343" i="3" s="1"/>
  <c r="AB2326" i="3"/>
  <c r="AC2326" i="3" s="1"/>
  <c r="AD2326" i="3" s="1"/>
  <c r="AB2321" i="3"/>
  <c r="AC2321" i="3" s="1"/>
  <c r="AD2321" i="3" s="1"/>
  <c r="AB2299" i="3"/>
  <c r="AC2299" i="3" s="1"/>
  <c r="AD2299" i="3" s="1"/>
  <c r="AB2292" i="3"/>
  <c r="AC2292" i="3" s="1"/>
  <c r="AD2292" i="3" s="1"/>
  <c r="AB2287" i="3"/>
  <c r="AC2287" i="3" s="1"/>
  <c r="AD2287" i="3" s="1"/>
  <c r="AB2282" i="3"/>
  <c r="AC2282" i="3" s="1"/>
  <c r="AD2282" i="3" s="1"/>
  <c r="AB2264" i="3"/>
  <c r="AC2264" i="3" s="1"/>
  <c r="AD2264" i="3" s="1"/>
  <c r="AB2259" i="3"/>
  <c r="AC2259" i="3" s="1"/>
  <c r="AD2259" i="3" s="1"/>
  <c r="AB2254" i="3"/>
  <c r="AC2254" i="3" s="1"/>
  <c r="AD2254" i="3" s="1"/>
  <c r="AB2233" i="3"/>
  <c r="AC2233" i="3" s="1"/>
  <c r="AD2233" i="3" s="1"/>
  <c r="AB2226" i="3"/>
  <c r="AC2226" i="3" s="1"/>
  <c r="AD2226" i="3" s="1"/>
  <c r="AB2221" i="3"/>
  <c r="AC2221" i="3" s="1"/>
  <c r="AD2221" i="3" s="1"/>
  <c r="AB2215" i="3"/>
  <c r="AC2215" i="3" s="1"/>
  <c r="AD2215" i="3" s="1"/>
  <c r="AB2198" i="3"/>
  <c r="AC2198" i="3" s="1"/>
  <c r="AD2198" i="3" s="1"/>
  <c r="AB2193" i="3"/>
  <c r="AC2193" i="3" s="1"/>
  <c r="AD2193" i="3" s="1"/>
  <c r="AB2180" i="3"/>
  <c r="AC2180" i="3" s="1"/>
  <c r="AD2180" i="3" s="1"/>
  <c r="AB2168" i="3"/>
  <c r="AC2168" i="3" s="1"/>
  <c r="AD2168" i="3" s="1"/>
  <c r="AB2161" i="3"/>
  <c r="AC2161" i="3" s="1"/>
  <c r="AD2161" i="3" s="1"/>
  <c r="AB2154" i="3"/>
  <c r="AC2154" i="3" s="1"/>
  <c r="AD2154" i="3" s="1"/>
  <c r="AB2136" i="3"/>
  <c r="AC2136" i="3" s="1"/>
  <c r="AD2136" i="3" s="1"/>
  <c r="AB2131" i="3"/>
  <c r="AC2131" i="3" s="1"/>
  <c r="AD2131" i="3" s="1"/>
  <c r="AB2097" i="3"/>
  <c r="AC2097" i="3" s="1"/>
  <c r="AD2097" i="3" s="1"/>
  <c r="AB2087" i="3"/>
  <c r="AC2087" i="3" s="1"/>
  <c r="AD2087" i="3" s="1"/>
  <c r="AB2077" i="3"/>
  <c r="AC2077" i="3" s="1"/>
  <c r="AD2077" i="3" s="1"/>
  <c r="AB2072" i="3"/>
  <c r="AC2072" i="3" s="1"/>
  <c r="AD2072" i="3" s="1"/>
  <c r="AB2068" i="3"/>
  <c r="AC2068" i="3" s="1"/>
  <c r="AD2068" i="3" s="1"/>
  <c r="AB2064" i="3"/>
  <c r="AC2064" i="3" s="1"/>
  <c r="AD2064" i="3" s="1"/>
  <c r="AB2060" i="3"/>
  <c r="AC2060" i="3" s="1"/>
  <c r="AD2060" i="3" s="1"/>
  <c r="AB2054" i="3"/>
  <c r="AC2054" i="3" s="1"/>
  <c r="AD2054" i="3" s="1"/>
  <c r="AB2050" i="3"/>
  <c r="AC2050" i="3" s="1"/>
  <c r="AD2050" i="3" s="1"/>
  <c r="AB2046" i="3"/>
  <c r="AC2046" i="3" s="1"/>
  <c r="AD2046" i="3" s="1"/>
  <c r="AB2039" i="3"/>
  <c r="AC2039" i="3" s="1"/>
  <c r="AD2039" i="3" s="1"/>
  <c r="AB2034" i="3"/>
  <c r="AC2034" i="3" s="1"/>
  <c r="AD2034" i="3" s="1"/>
  <c r="AB2020" i="3"/>
  <c r="AC2020" i="3" s="1"/>
  <c r="AD2020" i="3" s="1"/>
  <c r="AB2016" i="3"/>
  <c r="AC2016" i="3" s="1"/>
  <c r="AD2016" i="3" s="1"/>
  <c r="AB2009" i="3"/>
  <c r="AC2009" i="3" s="1"/>
  <c r="AD2009" i="3" s="1"/>
  <c r="AB2005" i="3"/>
  <c r="AC2005" i="3" s="1"/>
  <c r="AD2005" i="3" s="1"/>
  <c r="AB1991" i="3"/>
  <c r="AC1991" i="3" s="1"/>
  <c r="AD1991" i="3" s="1"/>
  <c r="AB1986" i="3"/>
  <c r="AC1986" i="3" s="1"/>
  <c r="AD1986" i="3" s="1"/>
  <c r="AB1982" i="3"/>
  <c r="AC1982" i="3" s="1"/>
  <c r="AD1982" i="3" s="1"/>
  <c r="AB1975" i="3"/>
  <c r="AC1975" i="3" s="1"/>
  <c r="AD1975" i="3" s="1"/>
  <c r="AB1970" i="3"/>
  <c r="AC1970" i="3" s="1"/>
  <c r="AD1970" i="3" s="1"/>
  <c r="AB1956" i="3"/>
  <c r="AC1956" i="3" s="1"/>
  <c r="AD1956" i="3" s="1"/>
  <c r="AB1952" i="3"/>
  <c r="AC1952" i="3" s="1"/>
  <c r="AD1952" i="3" s="1"/>
  <c r="AB1945" i="3"/>
  <c r="AC1945" i="3" s="1"/>
  <c r="AD1945" i="3" s="1"/>
  <c r="AB1941" i="3"/>
  <c r="AC1941" i="3" s="1"/>
  <c r="AD1941" i="3" s="1"/>
  <c r="AB1927" i="3"/>
  <c r="AC1927" i="3" s="1"/>
  <c r="AD1927" i="3" s="1"/>
  <c r="AB1922" i="3"/>
  <c r="AC1922" i="3" s="1"/>
  <c r="AD1922" i="3" s="1"/>
  <c r="AB1917" i="3"/>
  <c r="AC1917" i="3" s="1"/>
  <c r="AD1917" i="3" s="1"/>
  <c r="AB1910" i="3"/>
  <c r="AC1910" i="3" s="1"/>
  <c r="AD1910" i="3" s="1"/>
  <c r="AB1897" i="3"/>
  <c r="AC1897" i="3" s="1"/>
  <c r="AD1897" i="3" s="1"/>
  <c r="AB1889" i="3"/>
  <c r="AC1889" i="3" s="1"/>
  <c r="AD1889" i="3" s="1"/>
  <c r="AB1880" i="3"/>
  <c r="AC1880" i="3" s="1"/>
  <c r="AD1880" i="3" s="1"/>
  <c r="AB1876" i="3"/>
  <c r="AC1876" i="3" s="1"/>
  <c r="AD1876" i="3" s="1"/>
  <c r="AB1872" i="3"/>
  <c r="AC1872" i="3" s="1"/>
  <c r="AD1872" i="3" s="1"/>
  <c r="AB1866" i="3"/>
  <c r="AC1866" i="3" s="1"/>
  <c r="AD1866" i="3" s="1"/>
  <c r="AB1850" i="3"/>
  <c r="AC1850" i="3" s="1"/>
  <c r="AD1850" i="3" s="1"/>
  <c r="AB1846" i="3"/>
  <c r="AC1846" i="3" s="1"/>
  <c r="AD1846" i="3" s="1"/>
  <c r="AB1842" i="3"/>
  <c r="AC1842" i="3" s="1"/>
  <c r="AD1842" i="3" s="1"/>
  <c r="AB1838" i="3"/>
  <c r="AC1838" i="3" s="1"/>
  <c r="AD1838" i="3" s="1"/>
  <c r="AB1825" i="3"/>
  <c r="AC1825" i="3" s="1"/>
  <c r="AD1825" i="3" s="1"/>
  <c r="AB1816" i="3"/>
  <c r="AC1816" i="3" s="1"/>
  <c r="AD1816" i="3" s="1"/>
  <c r="AB1812" i="3"/>
  <c r="AC1812" i="3" s="1"/>
  <c r="AD1812" i="3" s="1"/>
  <c r="AB1808" i="3"/>
  <c r="AC1808" i="3" s="1"/>
  <c r="AD1808" i="3" s="1"/>
  <c r="AB1802" i="3"/>
  <c r="AC1802" i="3" s="1"/>
  <c r="AD1802" i="3" s="1"/>
  <c r="AB1786" i="3"/>
  <c r="AC1786" i="3" s="1"/>
  <c r="AD1786" i="3" s="1"/>
  <c r="AB1782" i="3"/>
  <c r="AC1782" i="3" s="1"/>
  <c r="AD1782" i="3" s="1"/>
  <c r="AB1778" i="3"/>
  <c r="AC1778" i="3" s="1"/>
  <c r="AD1778" i="3" s="1"/>
  <c r="AB1774" i="3"/>
  <c r="AC1774" i="3" s="1"/>
  <c r="AD1774" i="3" s="1"/>
  <c r="AB1761" i="3"/>
  <c r="AC1761" i="3" s="1"/>
  <c r="AD1761" i="3" s="1"/>
  <c r="AB1752" i="3"/>
  <c r="AC1752" i="3" s="1"/>
  <c r="AD1752" i="3" s="1"/>
  <c r="AB1748" i="3"/>
  <c r="AC1748" i="3" s="1"/>
  <c r="AD1748" i="3" s="1"/>
  <c r="AB1744" i="3"/>
  <c r="AC1744" i="3" s="1"/>
  <c r="AD1744" i="3" s="1"/>
  <c r="AB1738" i="3"/>
  <c r="AC1738" i="3" s="1"/>
  <c r="AD1738" i="3" s="1"/>
  <c r="AB1730" i="3"/>
  <c r="AC1730" i="3" s="1"/>
  <c r="AD1730" i="3" s="1"/>
  <c r="AB2920" i="3"/>
  <c r="AC2920" i="3" s="1"/>
  <c r="AD2920" i="3" s="1"/>
  <c r="AB2863" i="3"/>
  <c r="AC2863" i="3" s="1"/>
  <c r="AD2863" i="3" s="1"/>
  <c r="AB2831" i="3"/>
  <c r="AC2831" i="3" s="1"/>
  <c r="AD2831" i="3" s="1"/>
  <c r="AB2799" i="3"/>
  <c r="AC2799" i="3" s="1"/>
  <c r="AD2799" i="3" s="1"/>
  <c r="AB2776" i="3"/>
  <c r="AC2776" i="3" s="1"/>
  <c r="AD2776" i="3" s="1"/>
  <c r="AB2724" i="3"/>
  <c r="AC2724" i="3" s="1"/>
  <c r="AD2724" i="3" s="1"/>
  <c r="AB2698" i="3"/>
  <c r="AC2698" i="3" s="1"/>
  <c r="AD2698" i="3" s="1"/>
  <c r="AB2548" i="3"/>
  <c r="AC2548" i="3" s="1"/>
  <c r="AD2548" i="3" s="1"/>
  <c r="AB2516" i="3"/>
  <c r="AC2516" i="3" s="1"/>
  <c r="AD2516" i="3" s="1"/>
  <c r="AB2500" i="3"/>
  <c r="AC2500" i="3" s="1"/>
  <c r="AD2500" i="3" s="1"/>
  <c r="AB2495" i="3"/>
  <c r="AC2495" i="3" s="1"/>
  <c r="AD2495" i="3" s="1"/>
  <c r="AB2482" i="3"/>
  <c r="AC2482" i="3" s="1"/>
  <c r="AD2482" i="3" s="1"/>
  <c r="AB2470" i="3"/>
  <c r="AC2470" i="3" s="1"/>
  <c r="AD2470" i="3" s="1"/>
  <c r="AB2452" i="3"/>
  <c r="AC2452" i="3" s="1"/>
  <c r="AD2452" i="3" s="1"/>
  <c r="AB2445" i="3"/>
  <c r="AC2445" i="3" s="1"/>
  <c r="AD2445" i="3" s="1"/>
  <c r="AB2430" i="3"/>
  <c r="AC2430" i="3" s="1"/>
  <c r="AD2430" i="3" s="1"/>
  <c r="AB2425" i="3"/>
  <c r="AC2425" i="3" s="1"/>
  <c r="AD2425" i="3" s="1"/>
  <c r="AB2418" i="3"/>
  <c r="AC2418" i="3" s="1"/>
  <c r="AD2418" i="3" s="1"/>
  <c r="AB2413" i="3"/>
  <c r="AC2413" i="3" s="1"/>
  <c r="AD2413" i="3" s="1"/>
  <c r="AB2408" i="3"/>
  <c r="AC2408" i="3" s="1"/>
  <c r="AD2408" i="3" s="1"/>
  <c r="AB2403" i="3"/>
  <c r="AC2403" i="3" s="1"/>
  <c r="AD2403" i="3" s="1"/>
  <c r="AB2398" i="3"/>
  <c r="AC2398" i="3" s="1"/>
  <c r="AD2398" i="3" s="1"/>
  <c r="AB2394" i="3"/>
  <c r="AC2394" i="3" s="1"/>
  <c r="AD2394" i="3" s="1"/>
  <c r="AB2389" i="3"/>
  <c r="AC2389" i="3" s="1"/>
  <c r="AD2389" i="3" s="1"/>
  <c r="AB2383" i="3"/>
  <c r="AC2383" i="3" s="1"/>
  <c r="AD2383" i="3" s="1"/>
  <c r="AB2367" i="3"/>
  <c r="AC2367" i="3" s="1"/>
  <c r="AD2367" i="3" s="1"/>
  <c r="AB2362" i="3"/>
  <c r="AC2362" i="3" s="1"/>
  <c r="AD2362" i="3" s="1"/>
  <c r="AB2344" i="3"/>
  <c r="AC2344" i="3" s="1"/>
  <c r="AD2344" i="3" s="1"/>
  <c r="AB2339" i="3"/>
  <c r="AC2339" i="3" s="1"/>
  <c r="AD2339" i="3" s="1"/>
  <c r="AB2334" i="3"/>
  <c r="AC2334" i="3" s="1"/>
  <c r="AD2334" i="3" s="1"/>
  <c r="AB2313" i="3"/>
  <c r="AC2313" i="3" s="1"/>
  <c r="AD2313" i="3" s="1"/>
  <c r="AB2306" i="3"/>
  <c r="AC2306" i="3" s="1"/>
  <c r="AD2306" i="3" s="1"/>
  <c r="AB2301" i="3"/>
  <c r="AC2301" i="3" s="1"/>
  <c r="AD2301" i="3" s="1"/>
  <c r="AB2295" i="3"/>
  <c r="AC2295" i="3" s="1"/>
  <c r="AD2295" i="3" s="1"/>
  <c r="AB2278" i="3"/>
  <c r="AC2278" i="3" s="1"/>
  <c r="AD2278" i="3" s="1"/>
  <c r="AB2273" i="3"/>
  <c r="AC2273" i="3" s="1"/>
  <c r="AD2273" i="3" s="1"/>
  <c r="AB2251" i="3"/>
  <c r="AC2251" i="3" s="1"/>
  <c r="AD2251" i="3" s="1"/>
  <c r="AB2244" i="3"/>
  <c r="AC2244" i="3" s="1"/>
  <c r="AD2244" i="3" s="1"/>
  <c r="AB2239" i="3"/>
  <c r="AC2239" i="3" s="1"/>
  <c r="AD2239" i="3" s="1"/>
  <c r="AB2234" i="3"/>
  <c r="AC2234" i="3" s="1"/>
  <c r="AD2234" i="3" s="1"/>
  <c r="AB2216" i="3"/>
  <c r="AC2216" i="3" s="1"/>
  <c r="AD2216" i="3" s="1"/>
  <c r="AB2211" i="3"/>
  <c r="AC2211" i="3" s="1"/>
  <c r="AD2211" i="3" s="1"/>
  <c r="AB2206" i="3"/>
  <c r="AC2206" i="3" s="1"/>
  <c r="AD2206" i="3" s="1"/>
  <c r="AB2185" i="3"/>
  <c r="AC2185" i="3" s="1"/>
  <c r="AD2185" i="3" s="1"/>
  <c r="AB2175" i="3"/>
  <c r="AC2175" i="3" s="1"/>
  <c r="AD2175" i="3" s="1"/>
  <c r="AB2171" i="3"/>
  <c r="AC2171" i="3" s="1"/>
  <c r="AD2171" i="3" s="1"/>
  <c r="AB2162" i="3"/>
  <c r="AC2162" i="3" s="1"/>
  <c r="AD2162" i="3" s="1"/>
  <c r="AB2158" i="3"/>
  <c r="AC2158" i="3" s="1"/>
  <c r="AD2158" i="3" s="1"/>
  <c r="AB2150" i="3"/>
  <c r="AC2150" i="3" s="1"/>
  <c r="AD2150" i="3" s="1"/>
  <c r="AB2145" i="3"/>
  <c r="AC2145" i="3" s="1"/>
  <c r="AD2145" i="3" s="1"/>
  <c r="AB2129" i="3"/>
  <c r="AC2129" i="3" s="1"/>
  <c r="AD2129" i="3" s="1"/>
  <c r="AB2115" i="3"/>
  <c r="AC2115" i="3" s="1"/>
  <c r="AD2115" i="3" s="1"/>
  <c r="AB2111" i="3"/>
  <c r="AC2111" i="3" s="1"/>
  <c r="AD2111" i="3" s="1"/>
  <c r="AB2101" i="3"/>
  <c r="AC2101" i="3" s="1"/>
  <c r="AD2101" i="3" s="1"/>
  <c r="AB2091" i="3"/>
  <c r="AC2091" i="3" s="1"/>
  <c r="AD2091" i="3" s="1"/>
  <c r="AB2086" i="3"/>
  <c r="AC2086" i="3" s="1"/>
  <c r="AD2086" i="3" s="1"/>
  <c r="AB2082" i="3"/>
  <c r="AC2082" i="3" s="1"/>
  <c r="AD2082" i="3" s="1"/>
  <c r="AB2078" i="3"/>
  <c r="AC2078" i="3" s="1"/>
  <c r="AD2078" i="3" s="1"/>
  <c r="AB2074" i="3"/>
  <c r="AC2074" i="3" s="1"/>
  <c r="AD2074" i="3" s="1"/>
  <c r="AB2043" i="3"/>
  <c r="AC2043" i="3" s="1"/>
  <c r="AD2043" i="3" s="1"/>
  <c r="AB2038" i="3"/>
  <c r="AC2038" i="3" s="1"/>
  <c r="AD2038" i="3" s="1"/>
  <c r="AB2031" i="3"/>
  <c r="AC2031" i="3" s="1"/>
  <c r="AD2031" i="3" s="1"/>
  <c r="AB2027" i="3"/>
  <c r="AC2027" i="3" s="1"/>
  <c r="AD2027" i="3" s="1"/>
  <c r="AB2022" i="3"/>
  <c r="AC2022" i="3" s="1"/>
  <c r="AD2022" i="3" s="1"/>
  <c r="AB2008" i="3"/>
  <c r="AC2008" i="3" s="1"/>
  <c r="AD2008" i="3" s="1"/>
  <c r="AB2004" i="3"/>
  <c r="AC2004" i="3" s="1"/>
  <c r="AD2004" i="3" s="1"/>
  <c r="AB1997" i="3"/>
  <c r="AC1997" i="3" s="1"/>
  <c r="AD1997" i="3" s="1"/>
  <c r="AB1993" i="3"/>
  <c r="AC1993" i="3" s="1"/>
  <c r="AD1993" i="3" s="1"/>
  <c r="AB1979" i="3"/>
  <c r="AC1979" i="3" s="1"/>
  <c r="AD1979" i="3" s="1"/>
  <c r="AB1974" i="3"/>
  <c r="AC1974" i="3" s="1"/>
  <c r="AD1974" i="3" s="1"/>
  <c r="AB1967" i="3"/>
  <c r="AC1967" i="3" s="1"/>
  <c r="AD1967" i="3" s="1"/>
  <c r="AB1963" i="3"/>
  <c r="AC1963" i="3" s="1"/>
  <c r="AD1963" i="3" s="1"/>
  <c r="AB1958" i="3"/>
  <c r="AC1958" i="3" s="1"/>
  <c r="AD1958" i="3" s="1"/>
  <c r="AB1944" i="3"/>
  <c r="AC1944" i="3" s="1"/>
  <c r="AD1944" i="3" s="1"/>
  <c r="AB1940" i="3"/>
  <c r="AC1940" i="3" s="1"/>
  <c r="AD1940" i="3" s="1"/>
  <c r="AB1933" i="3"/>
  <c r="AC1933" i="3" s="1"/>
  <c r="AD1933" i="3" s="1"/>
  <c r="AB1929" i="3"/>
  <c r="AC1929" i="3" s="1"/>
  <c r="AD1929" i="3" s="1"/>
  <c r="AB1920" i="3"/>
  <c r="AC1920" i="3" s="1"/>
  <c r="AD1920" i="3" s="1"/>
  <c r="AB1908" i="3"/>
  <c r="AC1908" i="3" s="1"/>
  <c r="AD1908" i="3" s="1"/>
  <c r="AB1898" i="3"/>
  <c r="AC1898" i="3" s="1"/>
  <c r="AD1898" i="3" s="1"/>
  <c r="AB1891" i="3"/>
  <c r="AC1891" i="3" s="1"/>
  <c r="AD1891" i="3" s="1"/>
  <c r="AB1863" i="3"/>
  <c r="AC1863" i="3" s="1"/>
  <c r="AD1863" i="3" s="1"/>
  <c r="AB1836" i="3"/>
  <c r="AC1836" i="3" s="1"/>
  <c r="AD1836" i="3" s="1"/>
  <c r="AB1829" i="3"/>
  <c r="AC1829" i="3" s="1"/>
  <c r="AD1829" i="3" s="1"/>
  <c r="AB1799" i="3"/>
  <c r="AC1799" i="3" s="1"/>
  <c r="AD1799" i="3" s="1"/>
  <c r="AB1772" i="3"/>
  <c r="AC1772" i="3" s="1"/>
  <c r="AD1772" i="3" s="1"/>
  <c r="AB1765" i="3"/>
  <c r="AC1765" i="3" s="1"/>
  <c r="AD1765" i="3" s="1"/>
  <c r="AB1726" i="3"/>
  <c r="AC1726" i="3" s="1"/>
  <c r="AD1726" i="3" s="1"/>
  <c r="AB1710" i="3"/>
  <c r="AC1710" i="3" s="1"/>
  <c r="AD1710" i="3" s="1"/>
  <c r="AB1694" i="3"/>
  <c r="AC1694" i="3" s="1"/>
  <c r="AD1694" i="3" s="1"/>
  <c r="AB1678" i="3"/>
  <c r="AC1678" i="3" s="1"/>
  <c r="AD1678" i="3" s="1"/>
  <c r="AB1662" i="3"/>
  <c r="AC1662" i="3" s="1"/>
  <c r="AD1662" i="3" s="1"/>
  <c r="AB1639" i="3"/>
  <c r="AC1639" i="3" s="1"/>
  <c r="AD1639" i="3" s="1"/>
  <c r="AB1625" i="3"/>
  <c r="AC1625" i="3" s="1"/>
  <c r="AD1625" i="3" s="1"/>
  <c r="AB1621" i="3"/>
  <c r="AC1621" i="3" s="1"/>
  <c r="AD1621" i="3" s="1"/>
  <c r="AB1607" i="3"/>
  <c r="AC1607" i="3" s="1"/>
  <c r="AD1607" i="3" s="1"/>
  <c r="AB1603" i="3"/>
  <c r="AC1603" i="3" s="1"/>
  <c r="AD1603" i="3" s="1"/>
  <c r="AB1599" i="3"/>
  <c r="AC1599" i="3" s="1"/>
  <c r="AD1599" i="3" s="1"/>
  <c r="AB1720" i="3"/>
  <c r="AC1720" i="3" s="1"/>
  <c r="AD1720" i="3" s="1"/>
  <c r="AB1715" i="3"/>
  <c r="AC1715" i="3" s="1"/>
  <c r="AD1715" i="3" s="1"/>
  <c r="AB1706" i="3"/>
  <c r="AC1706" i="3" s="1"/>
  <c r="AD1706" i="3" s="1"/>
  <c r="AB1695" i="3"/>
  <c r="AC1695" i="3" s="1"/>
  <c r="AD1695" i="3" s="1"/>
  <c r="AB1685" i="3"/>
  <c r="AC1685" i="3" s="1"/>
  <c r="AD1685" i="3" s="1"/>
  <c r="AB1681" i="3"/>
  <c r="AC1681" i="3" s="1"/>
  <c r="AD1681" i="3" s="1"/>
  <c r="AB1671" i="3"/>
  <c r="AC1671" i="3" s="1"/>
  <c r="AD1671" i="3" s="1"/>
  <c r="AB1656" i="3"/>
  <c r="AC1656" i="3" s="1"/>
  <c r="AD1656" i="3" s="1"/>
  <c r="AB1651" i="3"/>
  <c r="AC1651" i="3" s="1"/>
  <c r="AD1651" i="3" s="1"/>
  <c r="AB1641" i="3"/>
  <c r="AC1641" i="3" s="1"/>
  <c r="AD1641" i="3" s="1"/>
  <c r="AB1634" i="3"/>
  <c r="AC1634" i="3" s="1"/>
  <c r="AD1634" i="3" s="1"/>
  <c r="AB1612" i="3"/>
  <c r="AC1612" i="3" s="1"/>
  <c r="AD1612" i="3" s="1"/>
  <c r="AB1600" i="3"/>
  <c r="AC1600" i="3" s="1"/>
  <c r="AD1600" i="3" s="1"/>
  <c r="AB1591" i="3"/>
  <c r="AC1591" i="3" s="1"/>
  <c r="AD1591" i="3" s="1"/>
  <c r="AB1571" i="3"/>
  <c r="AC1571" i="3" s="1"/>
  <c r="AD1571" i="3" s="1"/>
  <c r="AB1552" i="3"/>
  <c r="AC1552" i="3" s="1"/>
  <c r="AD1552" i="3" s="1"/>
  <c r="AB1546" i="3"/>
  <c r="AC1546" i="3" s="1"/>
  <c r="AD1546" i="3" s="1"/>
  <c r="AB1530" i="3"/>
  <c r="AC1530" i="3" s="1"/>
  <c r="AD1530" i="3" s="1"/>
  <c r="AB1526" i="3"/>
  <c r="AC1526" i="3" s="1"/>
  <c r="AD1526" i="3" s="1"/>
  <c r="AB1510" i="3"/>
  <c r="AC1510" i="3" s="1"/>
  <c r="AD1510" i="3" s="1"/>
  <c r="AB1505" i="3"/>
  <c r="AC1505" i="3" s="1"/>
  <c r="AD1505" i="3" s="1"/>
  <c r="AB1487" i="3"/>
  <c r="AC1487" i="3" s="1"/>
  <c r="AD1487" i="3" s="1"/>
  <c r="AB1482" i="3"/>
  <c r="AC1482" i="3" s="1"/>
  <c r="AD1482" i="3" s="1"/>
  <c r="AB1477" i="3"/>
  <c r="AC1477" i="3" s="1"/>
  <c r="AD1477" i="3" s="1"/>
  <c r="AB1456" i="3"/>
  <c r="AC1456" i="3" s="1"/>
  <c r="AD1456" i="3" s="1"/>
  <c r="AB1449" i="3"/>
  <c r="AC1449" i="3" s="1"/>
  <c r="AD1449" i="3" s="1"/>
  <c r="AB1444" i="3"/>
  <c r="AC1444" i="3" s="1"/>
  <c r="AD1444" i="3" s="1"/>
  <c r="AB1438" i="3"/>
  <c r="AC1438" i="3" s="1"/>
  <c r="AD1438" i="3" s="1"/>
  <c r="AB1421" i="3"/>
  <c r="AC1421" i="3" s="1"/>
  <c r="AD1421" i="3" s="1"/>
  <c r="AB1416" i="3"/>
  <c r="AC1416" i="3" s="1"/>
  <c r="AD1416" i="3" s="1"/>
  <c r="AB1394" i="3"/>
  <c r="AC1394" i="3" s="1"/>
  <c r="AD1394" i="3" s="1"/>
  <c r="AB1387" i="3"/>
  <c r="AC1387" i="3" s="1"/>
  <c r="AD1387" i="3" s="1"/>
  <c r="AB1382" i="3"/>
  <c r="AC1382" i="3" s="1"/>
  <c r="AD1382" i="3" s="1"/>
  <c r="AB1377" i="3"/>
  <c r="AC1377" i="3" s="1"/>
  <c r="AD1377" i="3" s="1"/>
  <c r="AB1359" i="3"/>
  <c r="AC1359" i="3" s="1"/>
  <c r="AD1359" i="3" s="1"/>
  <c r="AB1354" i="3"/>
  <c r="AC1354" i="3" s="1"/>
  <c r="AD1354" i="3" s="1"/>
  <c r="AB1349" i="3"/>
  <c r="AC1349" i="3" s="1"/>
  <c r="AD1349" i="3" s="1"/>
  <c r="AB1328" i="3"/>
  <c r="AC1328" i="3" s="1"/>
  <c r="AD1328" i="3" s="1"/>
  <c r="AB1321" i="3"/>
  <c r="AC1321" i="3" s="1"/>
  <c r="AD1321" i="3" s="1"/>
  <c r="AB1316" i="3"/>
  <c r="AC1316" i="3" s="1"/>
  <c r="AD1316" i="3" s="1"/>
  <c r="AB1310" i="3"/>
  <c r="AC1310" i="3" s="1"/>
  <c r="AD1310" i="3" s="1"/>
  <c r="AB1293" i="3"/>
  <c r="AC1293" i="3" s="1"/>
  <c r="AD1293" i="3" s="1"/>
  <c r="AB1288" i="3"/>
  <c r="AC1288" i="3" s="1"/>
  <c r="AD1288" i="3" s="1"/>
  <c r="AB1266" i="3"/>
  <c r="AC1266" i="3" s="1"/>
  <c r="AD1266" i="3" s="1"/>
  <c r="AB1259" i="3"/>
  <c r="AC1259" i="3" s="1"/>
  <c r="AD1259" i="3" s="1"/>
  <c r="AB1254" i="3"/>
  <c r="AC1254" i="3" s="1"/>
  <c r="AD1254" i="3" s="1"/>
  <c r="AB1249" i="3"/>
  <c r="AC1249" i="3" s="1"/>
  <c r="AD1249" i="3" s="1"/>
  <c r="AB1231" i="3"/>
  <c r="AC1231" i="3" s="1"/>
  <c r="AD1231" i="3" s="1"/>
  <c r="AB1226" i="3"/>
  <c r="AC1226" i="3" s="1"/>
  <c r="AD1226" i="3" s="1"/>
  <c r="AB1221" i="3"/>
  <c r="AC1221" i="3" s="1"/>
  <c r="AD1221" i="3" s="1"/>
  <c r="AB1200" i="3"/>
  <c r="AC1200" i="3" s="1"/>
  <c r="AD1200" i="3" s="1"/>
  <c r="AB1193" i="3"/>
  <c r="AC1193" i="3" s="1"/>
  <c r="AD1193" i="3" s="1"/>
  <c r="AB1188" i="3"/>
  <c r="AC1188" i="3" s="1"/>
  <c r="AD1188" i="3" s="1"/>
  <c r="AB1182" i="3"/>
  <c r="AC1182" i="3" s="1"/>
  <c r="AD1182" i="3" s="1"/>
  <c r="AB1165" i="3"/>
  <c r="AC1165" i="3" s="1"/>
  <c r="AD1165" i="3" s="1"/>
  <c r="AB1160" i="3"/>
  <c r="AC1160" i="3" s="1"/>
  <c r="AD1160" i="3" s="1"/>
  <c r="AB1138" i="3"/>
  <c r="AC1138" i="3" s="1"/>
  <c r="AD1138" i="3" s="1"/>
  <c r="AB1131" i="3"/>
  <c r="AC1131" i="3" s="1"/>
  <c r="AD1131" i="3" s="1"/>
  <c r="AB1126" i="3"/>
  <c r="AC1126" i="3" s="1"/>
  <c r="AD1126" i="3" s="1"/>
  <c r="AB1121" i="3"/>
  <c r="AC1121" i="3" s="1"/>
  <c r="AD1121" i="3" s="1"/>
  <c r="AB1103" i="3"/>
  <c r="AC1103" i="3" s="1"/>
  <c r="AD1103" i="3" s="1"/>
  <c r="AB1098" i="3"/>
  <c r="AC1098" i="3" s="1"/>
  <c r="AD1098" i="3" s="1"/>
  <c r="AB1093" i="3"/>
  <c r="AC1093" i="3" s="1"/>
  <c r="AD1093" i="3" s="1"/>
  <c r="AB1072" i="3"/>
  <c r="AC1072" i="3" s="1"/>
  <c r="AD1072" i="3" s="1"/>
  <c r="AB1065" i="3"/>
  <c r="AC1065" i="3" s="1"/>
  <c r="AD1065" i="3" s="1"/>
  <c r="AB1060" i="3"/>
  <c r="AC1060" i="3" s="1"/>
  <c r="AD1060" i="3" s="1"/>
  <c r="AB1054" i="3"/>
  <c r="AC1054" i="3" s="1"/>
  <c r="AD1054" i="3" s="1"/>
  <c r="AB1037" i="3"/>
  <c r="AC1037" i="3" s="1"/>
  <c r="AD1037" i="3" s="1"/>
  <c r="AB1019" i="3"/>
  <c r="AC1019" i="3" s="1"/>
  <c r="AD1019" i="3" s="1"/>
  <c r="AB1007" i="3"/>
  <c r="AC1007" i="3" s="1"/>
  <c r="AD1007" i="3" s="1"/>
  <c r="AB1000" i="3"/>
  <c r="AC1000" i="3" s="1"/>
  <c r="AD1000" i="3" s="1"/>
  <c r="AB993" i="3"/>
  <c r="AC993" i="3" s="1"/>
  <c r="AD993" i="3" s="1"/>
  <c r="AB988" i="3"/>
  <c r="AC988" i="3" s="1"/>
  <c r="AD988" i="3" s="1"/>
  <c r="AB2457" i="3"/>
  <c r="AC2457" i="3" s="1"/>
  <c r="AD2457" i="3" s="1"/>
  <c r="AB2421" i="3"/>
  <c r="AC2421" i="3" s="1"/>
  <c r="AD2421" i="3" s="1"/>
  <c r="AB2405" i="3"/>
  <c r="AC2405" i="3" s="1"/>
  <c r="AD2405" i="3" s="1"/>
  <c r="AB2377" i="3"/>
  <c r="AC2377" i="3" s="1"/>
  <c r="AD2377" i="3" s="1"/>
  <c r="AB2352" i="3"/>
  <c r="AC2352" i="3" s="1"/>
  <c r="AD2352" i="3" s="1"/>
  <c r="AB2332" i="3"/>
  <c r="AC2332" i="3" s="1"/>
  <c r="AD2332" i="3" s="1"/>
  <c r="AB2309" i="3"/>
  <c r="AC2309" i="3" s="1"/>
  <c r="AD2309" i="3" s="1"/>
  <c r="AB2288" i="3"/>
  <c r="AC2288" i="3" s="1"/>
  <c r="AD2288" i="3" s="1"/>
  <c r="AB2268" i="3"/>
  <c r="AC2268" i="3" s="1"/>
  <c r="AD2268" i="3" s="1"/>
  <c r="AB2245" i="3"/>
  <c r="AC2245" i="3" s="1"/>
  <c r="AD2245" i="3" s="1"/>
  <c r="AB2224" i="3"/>
  <c r="AC2224" i="3" s="1"/>
  <c r="AD2224" i="3" s="1"/>
  <c r="AB2204" i="3"/>
  <c r="AC2204" i="3" s="1"/>
  <c r="AD2204" i="3" s="1"/>
  <c r="AB2181" i="3"/>
  <c r="AC2181" i="3" s="1"/>
  <c r="AD2181" i="3" s="1"/>
  <c r="AB2144" i="3"/>
  <c r="AC2144" i="3" s="1"/>
  <c r="AD2144" i="3" s="1"/>
  <c r="AB2124" i="3"/>
  <c r="AC2124" i="3" s="1"/>
  <c r="AD2124" i="3" s="1"/>
  <c r="AB2056" i="3"/>
  <c r="AC2056" i="3" s="1"/>
  <c r="AD2056" i="3" s="1"/>
  <c r="AB1887" i="3"/>
  <c r="AC1887" i="3" s="1"/>
  <c r="AD1887" i="3" s="1"/>
  <c r="AB1855" i="3"/>
  <c r="AC1855" i="3" s="1"/>
  <c r="AD1855" i="3" s="1"/>
  <c r="AB1823" i="3"/>
  <c r="AC1823" i="3" s="1"/>
  <c r="AD1823" i="3" s="1"/>
  <c r="AB1791" i="3"/>
  <c r="AC1791" i="3" s="1"/>
  <c r="AD1791" i="3" s="1"/>
  <c r="AB1759" i="3"/>
  <c r="AC1759" i="3" s="1"/>
  <c r="AD1759" i="3" s="1"/>
  <c r="AB1716" i="3"/>
  <c r="AC1716" i="3" s="1"/>
  <c r="AD1716" i="3" s="1"/>
  <c r="AB1684" i="3"/>
  <c r="AC1684" i="3" s="1"/>
  <c r="AD1684" i="3" s="1"/>
  <c r="AB1652" i="3"/>
  <c r="AC1652" i="3" s="1"/>
  <c r="AD1652" i="3" s="1"/>
  <c r="AB1630" i="3"/>
  <c r="AC1630" i="3" s="1"/>
  <c r="AD1630" i="3" s="1"/>
  <c r="AB1626" i="3"/>
  <c r="AC1626" i="3" s="1"/>
  <c r="AD1626" i="3" s="1"/>
  <c r="AB1618" i="3"/>
  <c r="AC1618" i="3" s="1"/>
  <c r="AD1618" i="3" s="1"/>
  <c r="AB1589" i="3"/>
  <c r="AC1589" i="3" s="1"/>
  <c r="AD1589" i="3" s="1"/>
  <c r="AB1580" i="3"/>
  <c r="AC1580" i="3" s="1"/>
  <c r="AD1580" i="3" s="1"/>
  <c r="AB1575" i="3"/>
  <c r="AC1575" i="3" s="1"/>
  <c r="AD1575" i="3" s="1"/>
  <c r="AB1567" i="3"/>
  <c r="AC1567" i="3" s="1"/>
  <c r="AD1567" i="3" s="1"/>
  <c r="AB1563" i="3"/>
  <c r="AC1563" i="3" s="1"/>
  <c r="AD1563" i="3" s="1"/>
  <c r="AB1558" i="3"/>
  <c r="AC1558" i="3" s="1"/>
  <c r="AD1558" i="3" s="1"/>
  <c r="AB1554" i="3"/>
  <c r="AC1554" i="3" s="1"/>
  <c r="AD1554" i="3" s="1"/>
  <c r="AB1543" i="3"/>
  <c r="AC1543" i="3" s="1"/>
  <c r="AD1543" i="3" s="1"/>
  <c r="AB1536" i="3"/>
  <c r="AC1536" i="3" s="1"/>
  <c r="AD1536" i="3" s="1"/>
  <c r="AB1521" i="3"/>
  <c r="AC1521" i="3" s="1"/>
  <c r="AD1521" i="3" s="1"/>
  <c r="AB1516" i="3"/>
  <c r="AC1516" i="3" s="1"/>
  <c r="AD1516" i="3" s="1"/>
  <c r="AB1506" i="3"/>
  <c r="AC1506" i="3" s="1"/>
  <c r="AD1506" i="3" s="1"/>
  <c r="AB1499" i="3"/>
  <c r="AC1499" i="3" s="1"/>
  <c r="AD1499" i="3" s="1"/>
  <c r="AB1494" i="3"/>
  <c r="AC1494" i="3" s="1"/>
  <c r="AD1494" i="3" s="1"/>
  <c r="AB1489" i="3"/>
  <c r="AC1489" i="3" s="1"/>
  <c r="AD1489" i="3" s="1"/>
  <c r="AB1471" i="3"/>
  <c r="AC1471" i="3" s="1"/>
  <c r="AD1471" i="3" s="1"/>
  <c r="AB1466" i="3"/>
  <c r="AC1466" i="3" s="1"/>
  <c r="AD1466" i="3" s="1"/>
  <c r="AB1461" i="3"/>
  <c r="AC1461" i="3" s="1"/>
  <c r="AD1461" i="3" s="1"/>
  <c r="AB1440" i="3"/>
  <c r="AC1440" i="3" s="1"/>
  <c r="AD1440" i="3" s="1"/>
  <c r="AB1433" i="3"/>
  <c r="AC1433" i="3" s="1"/>
  <c r="AD1433" i="3" s="1"/>
  <c r="AB1428" i="3"/>
  <c r="AC1428" i="3" s="1"/>
  <c r="AD1428" i="3" s="1"/>
  <c r="AB1422" i="3"/>
  <c r="AC1422" i="3" s="1"/>
  <c r="AD1422" i="3" s="1"/>
  <c r="AB1405" i="3"/>
  <c r="AC1405" i="3" s="1"/>
  <c r="AD1405" i="3" s="1"/>
  <c r="AB1400" i="3"/>
  <c r="AC1400" i="3" s="1"/>
  <c r="AD1400" i="3" s="1"/>
  <c r="AB1378" i="3"/>
  <c r="AC1378" i="3" s="1"/>
  <c r="AD1378" i="3" s="1"/>
  <c r="AB1371" i="3"/>
  <c r="AC1371" i="3" s="1"/>
  <c r="AD1371" i="3" s="1"/>
  <c r="AB1366" i="3"/>
  <c r="AC1366" i="3" s="1"/>
  <c r="AD1366" i="3" s="1"/>
  <c r="AB1361" i="3"/>
  <c r="AC1361" i="3" s="1"/>
  <c r="AD1361" i="3" s="1"/>
  <c r="AB1343" i="3"/>
  <c r="AC1343" i="3" s="1"/>
  <c r="AD1343" i="3" s="1"/>
  <c r="AB1338" i="3"/>
  <c r="AC1338" i="3" s="1"/>
  <c r="AD1338" i="3" s="1"/>
  <c r="AB1333" i="3"/>
  <c r="AC1333" i="3" s="1"/>
  <c r="AD1333" i="3" s="1"/>
  <c r="AB1312" i="3"/>
  <c r="AC1312" i="3" s="1"/>
  <c r="AD1312" i="3" s="1"/>
  <c r="AB1305" i="3"/>
  <c r="AC1305" i="3" s="1"/>
  <c r="AD1305" i="3" s="1"/>
  <c r="AB1300" i="3"/>
  <c r="AC1300" i="3" s="1"/>
  <c r="AD1300" i="3" s="1"/>
  <c r="AB1294" i="3"/>
  <c r="AC1294" i="3" s="1"/>
  <c r="AD1294" i="3" s="1"/>
  <c r="AB1277" i="3"/>
  <c r="AC1277" i="3" s="1"/>
  <c r="AD1277" i="3" s="1"/>
  <c r="AB1272" i="3"/>
  <c r="AC1272" i="3" s="1"/>
  <c r="AD1272" i="3" s="1"/>
  <c r="AB1250" i="3"/>
  <c r="AC1250" i="3" s="1"/>
  <c r="AD1250" i="3" s="1"/>
  <c r="AB1243" i="3"/>
  <c r="AC1243" i="3" s="1"/>
  <c r="AD1243" i="3" s="1"/>
  <c r="AB1238" i="3"/>
  <c r="AC1238" i="3" s="1"/>
  <c r="AD1238" i="3" s="1"/>
  <c r="AB1233" i="3"/>
  <c r="AC1233" i="3" s="1"/>
  <c r="AD1233" i="3" s="1"/>
  <c r="AB1215" i="3"/>
  <c r="AC1215" i="3" s="1"/>
  <c r="AD1215" i="3" s="1"/>
  <c r="AB1210" i="3"/>
  <c r="AC1210" i="3" s="1"/>
  <c r="AD1210" i="3" s="1"/>
  <c r="AB1205" i="3"/>
  <c r="AC1205" i="3" s="1"/>
  <c r="AD1205" i="3" s="1"/>
  <c r="AB1184" i="3"/>
  <c r="AC1184" i="3" s="1"/>
  <c r="AD1184" i="3" s="1"/>
  <c r="AB1177" i="3"/>
  <c r="AC1177" i="3" s="1"/>
  <c r="AD1177" i="3" s="1"/>
  <c r="AB1172" i="3"/>
  <c r="AC1172" i="3" s="1"/>
  <c r="AD1172" i="3" s="1"/>
  <c r="AB1166" i="3"/>
  <c r="AC1166" i="3" s="1"/>
  <c r="AD1166" i="3" s="1"/>
  <c r="AB1149" i="3"/>
  <c r="AC1149" i="3" s="1"/>
  <c r="AD1149" i="3" s="1"/>
  <c r="AB1144" i="3"/>
  <c r="AC1144" i="3" s="1"/>
  <c r="AD1144" i="3" s="1"/>
  <c r="AB1122" i="3"/>
  <c r="AC1122" i="3" s="1"/>
  <c r="AD1122" i="3" s="1"/>
  <c r="AB1115" i="3"/>
  <c r="AC1115" i="3" s="1"/>
  <c r="AD1115" i="3" s="1"/>
  <c r="AB1110" i="3"/>
  <c r="AC1110" i="3" s="1"/>
  <c r="AD1110" i="3" s="1"/>
  <c r="AB1105" i="3"/>
  <c r="AC1105" i="3" s="1"/>
  <c r="AD1105" i="3" s="1"/>
  <c r="AB1087" i="3"/>
  <c r="AC1087" i="3" s="1"/>
  <c r="AD1087" i="3" s="1"/>
  <c r="AB1082" i="3"/>
  <c r="AC1082" i="3" s="1"/>
  <c r="AD1082" i="3" s="1"/>
  <c r="AB1077" i="3"/>
  <c r="AC1077" i="3" s="1"/>
  <c r="AD1077" i="3" s="1"/>
  <c r="AB1056" i="3"/>
  <c r="AC1056" i="3" s="1"/>
  <c r="AD1056" i="3" s="1"/>
  <c r="AB1049" i="3"/>
  <c r="AC1049" i="3" s="1"/>
  <c r="AD1049" i="3" s="1"/>
  <c r="AB1044" i="3"/>
  <c r="AC1044" i="3" s="1"/>
  <c r="AD1044" i="3" s="1"/>
  <c r="AB1038" i="3"/>
  <c r="AC1038" i="3" s="1"/>
  <c r="AD1038" i="3" s="1"/>
  <c r="AB1028" i="3"/>
  <c r="AC1028" i="3" s="1"/>
  <c r="AD1028" i="3" s="1"/>
  <c r="AB1023" i="3"/>
  <c r="AC1023" i="3" s="1"/>
  <c r="AD1023" i="3" s="1"/>
  <c r="AB1015" i="3"/>
  <c r="AC1015" i="3" s="1"/>
  <c r="AD1015" i="3" s="1"/>
  <c r="AB1006" i="3"/>
  <c r="AC1006" i="3" s="1"/>
  <c r="AD1006" i="3" s="1"/>
  <c r="AB1002" i="3"/>
  <c r="AC1002" i="3" s="1"/>
  <c r="AD1002" i="3" s="1"/>
  <c r="AB972" i="3"/>
  <c r="AC972" i="3" s="1"/>
  <c r="AD972" i="3" s="1"/>
  <c r="AB966" i="3"/>
  <c r="AC966" i="3" s="1"/>
  <c r="AD966" i="3" s="1"/>
  <c r="AB962" i="3"/>
  <c r="AC962" i="3" s="1"/>
  <c r="AD962" i="3" s="1"/>
  <c r="AB957" i="3"/>
  <c r="AC957" i="3" s="1"/>
  <c r="AD957" i="3" s="1"/>
  <c r="AB947" i="3"/>
  <c r="AC947" i="3" s="1"/>
  <c r="AD947" i="3" s="1"/>
  <c r="AB938" i="3"/>
  <c r="AC938" i="3" s="1"/>
  <c r="AD938" i="3" s="1"/>
  <c r="AB926" i="3"/>
  <c r="AC926" i="3" s="1"/>
  <c r="AD926" i="3" s="1"/>
  <c r="AB920" i="3"/>
  <c r="AC920" i="3" s="1"/>
  <c r="AD920" i="3" s="1"/>
  <c r="AB906" i="3"/>
  <c r="AC906" i="3" s="1"/>
  <c r="AD906" i="3" s="1"/>
  <c r="AB894" i="3"/>
  <c r="AC894" i="3" s="1"/>
  <c r="AD894" i="3" s="1"/>
  <c r="AB888" i="3"/>
  <c r="AC888" i="3" s="1"/>
  <c r="AD888" i="3" s="1"/>
  <c r="AB874" i="3"/>
  <c r="AC874" i="3" s="1"/>
  <c r="AD874" i="3" s="1"/>
  <c r="AB862" i="3"/>
  <c r="AC862" i="3" s="1"/>
  <c r="AD862" i="3" s="1"/>
  <c r="AB856" i="3"/>
  <c r="AC856" i="3" s="1"/>
  <c r="AD856" i="3" s="1"/>
  <c r="AB833" i="3"/>
  <c r="AC833" i="3" s="1"/>
  <c r="AD833" i="3" s="1"/>
  <c r="AB822" i="3"/>
  <c r="AC822" i="3" s="1"/>
  <c r="AD822" i="3" s="1"/>
  <c r="AB818" i="3"/>
  <c r="AC818" i="3" s="1"/>
  <c r="AD818" i="3" s="1"/>
  <c r="AB807" i="3"/>
  <c r="AC807" i="3" s="1"/>
  <c r="AD807" i="3" s="1"/>
  <c r="AB796" i="3"/>
  <c r="AC796" i="3" s="1"/>
  <c r="AD796" i="3" s="1"/>
  <c r="AB787" i="3"/>
  <c r="AC787" i="3" s="1"/>
  <c r="AD787" i="3" s="1"/>
  <c r="AB767" i="3"/>
  <c r="AC767" i="3" s="1"/>
  <c r="AD767" i="3" s="1"/>
  <c r="AB759" i="3"/>
  <c r="AC759" i="3" s="1"/>
  <c r="AD759" i="3" s="1"/>
  <c r="AB748" i="3"/>
  <c r="AC748" i="3" s="1"/>
  <c r="AD748" i="3" s="1"/>
  <c r="AB736" i="3"/>
  <c r="AC736" i="3" s="1"/>
  <c r="AD736" i="3" s="1"/>
  <c r="AB721" i="3"/>
  <c r="AC721" i="3" s="1"/>
  <c r="AD721" i="3" s="1"/>
  <c r="AB689" i="3"/>
  <c r="AC689" i="3" s="1"/>
  <c r="AD689" i="3" s="1"/>
  <c r="AB685" i="3"/>
  <c r="AC685" i="3" s="1"/>
  <c r="AD685" i="3" s="1"/>
  <c r="AB681" i="3"/>
  <c r="AC681" i="3" s="1"/>
  <c r="AD681" i="3" s="1"/>
  <c r="AB665" i="3"/>
  <c r="AC665" i="3" s="1"/>
  <c r="AD665" i="3" s="1"/>
  <c r="AB661" i="3"/>
  <c r="AC661" i="3" s="1"/>
  <c r="AD661" i="3" s="1"/>
  <c r="AB655" i="3"/>
  <c r="AC655" i="3" s="1"/>
  <c r="AD655" i="3" s="1"/>
  <c r="AB650" i="3"/>
  <c r="AC650" i="3" s="1"/>
  <c r="AD650" i="3" s="1"/>
  <c r="AB638" i="3"/>
  <c r="AC638" i="3" s="1"/>
  <c r="AD638" i="3" s="1"/>
  <c r="AB630" i="3"/>
  <c r="AC630" i="3" s="1"/>
  <c r="AD630" i="3" s="1"/>
  <c r="AB621" i="3"/>
  <c r="AC621" i="3" s="1"/>
  <c r="AD621" i="3" s="1"/>
  <c r="AB611" i="3"/>
  <c r="AC611" i="3" s="1"/>
  <c r="AD611" i="3" s="1"/>
  <c r="AB595" i="3"/>
  <c r="AC595" i="3" s="1"/>
  <c r="AD595" i="3" s="1"/>
  <c r="AB582" i="3"/>
  <c r="AC582" i="3" s="1"/>
  <c r="AD582" i="3" s="1"/>
  <c r="AB578" i="3"/>
  <c r="AC578" i="3" s="1"/>
  <c r="AD578" i="3" s="1"/>
  <c r="AB573" i="3"/>
  <c r="AC573" i="3" s="1"/>
  <c r="AD573" i="3" s="1"/>
  <c r="AB561" i="3"/>
  <c r="AC561" i="3" s="1"/>
  <c r="AD561" i="3" s="1"/>
  <c r="AB555" i="3"/>
  <c r="AC555" i="3" s="1"/>
  <c r="AD555" i="3" s="1"/>
  <c r="AB540" i="3"/>
  <c r="AC540" i="3" s="1"/>
  <c r="AD540" i="3" s="1"/>
  <c r="AB536" i="3"/>
  <c r="AC536" i="3" s="1"/>
  <c r="AD536" i="3" s="1"/>
  <c r="AB532" i="3"/>
  <c r="AC532" i="3" s="1"/>
  <c r="AD532" i="3" s="1"/>
  <c r="AB528" i="3"/>
  <c r="AC528" i="3" s="1"/>
  <c r="AD528" i="3" s="1"/>
  <c r="AB517" i="3"/>
  <c r="AC517" i="3" s="1"/>
  <c r="AD517" i="3" s="1"/>
  <c r="AB507" i="3"/>
  <c r="AC507" i="3" s="1"/>
  <c r="AD507" i="3" s="1"/>
  <c r="AB497" i="3"/>
  <c r="AC497" i="3" s="1"/>
  <c r="AD497" i="3" s="1"/>
  <c r="AB487" i="3"/>
  <c r="AC487" i="3" s="1"/>
  <c r="AD487" i="3" s="1"/>
  <c r="AB473" i="3"/>
  <c r="AC473" i="3" s="1"/>
  <c r="AD473" i="3" s="1"/>
  <c r="AB467" i="3"/>
  <c r="AC467" i="3" s="1"/>
  <c r="AD467" i="3" s="1"/>
  <c r="AB447" i="3"/>
  <c r="AC447" i="3" s="1"/>
  <c r="AD447" i="3" s="1"/>
  <c r="AB443" i="3"/>
  <c r="AC443" i="3" s="1"/>
  <c r="AD443" i="3" s="1"/>
  <c r="AB437" i="3"/>
  <c r="AC437" i="3" s="1"/>
  <c r="AD437" i="3" s="1"/>
  <c r="AB421" i="3"/>
  <c r="AC421" i="3" s="1"/>
  <c r="AD421" i="3" s="1"/>
  <c r="AB409" i="3"/>
  <c r="AC409" i="3" s="1"/>
  <c r="AD409" i="3" s="1"/>
  <c r="AB402" i="3"/>
  <c r="AC402" i="3" s="1"/>
  <c r="AD402" i="3" s="1"/>
  <c r="AB397" i="3"/>
  <c r="AC397" i="3" s="1"/>
  <c r="AD397" i="3" s="1"/>
  <c r="AB386" i="3"/>
  <c r="AC386" i="3" s="1"/>
  <c r="AD386" i="3" s="1"/>
  <c r="AB375" i="3"/>
  <c r="AC375" i="3" s="1"/>
  <c r="AD375" i="3" s="1"/>
  <c r="AB370" i="3"/>
  <c r="AC370" i="3" s="1"/>
  <c r="AD370" i="3" s="1"/>
  <c r="AB361" i="3"/>
  <c r="AC361" i="3" s="1"/>
  <c r="AD361" i="3" s="1"/>
  <c r="AB347" i="3"/>
  <c r="AC347" i="3" s="1"/>
  <c r="AD347" i="3" s="1"/>
  <c r="AB340" i="3"/>
  <c r="AC340" i="3" s="1"/>
  <c r="AD340" i="3" s="1"/>
  <c r="AB335" i="3"/>
  <c r="AC335" i="3" s="1"/>
  <c r="AD335" i="3" s="1"/>
  <c r="AB315" i="3"/>
  <c r="AC315" i="3" s="1"/>
  <c r="AD315" i="3" s="1"/>
  <c r="AB308" i="3"/>
  <c r="AC308" i="3" s="1"/>
  <c r="AD308" i="3" s="1"/>
  <c r="AB303" i="3"/>
  <c r="AC303" i="3" s="1"/>
  <c r="AD303" i="3" s="1"/>
  <c r="AB283" i="3"/>
  <c r="AC283" i="3" s="1"/>
  <c r="AD283" i="3" s="1"/>
  <c r="AB276" i="3"/>
  <c r="AC276" i="3" s="1"/>
  <c r="AD276" i="3" s="1"/>
  <c r="AB272" i="3"/>
  <c r="AC272" i="3" s="1"/>
  <c r="AD272" i="3" s="1"/>
  <c r="AC268" i="3"/>
  <c r="AD268" i="3" s="1"/>
  <c r="AC264" i="3"/>
  <c r="AD264" i="3" s="1"/>
  <c r="AC260" i="3"/>
  <c r="AD260" i="3" s="1"/>
  <c r="AC256" i="3"/>
  <c r="AD256" i="3" s="1"/>
  <c r="AC252" i="3"/>
  <c r="AD252" i="3" s="1"/>
  <c r="AC248" i="3"/>
  <c r="AD248" i="3" s="1"/>
  <c r="AC244" i="3"/>
  <c r="AD244" i="3" s="1"/>
  <c r="AC240" i="3"/>
  <c r="AD240" i="3" s="1"/>
  <c r="AC236" i="3"/>
  <c r="AD236" i="3" s="1"/>
  <c r="AC232" i="3"/>
  <c r="AD232" i="3" s="1"/>
  <c r="AC228" i="3"/>
  <c r="AD228" i="3" s="1"/>
  <c r="AC224" i="3"/>
  <c r="AD224" i="3" s="1"/>
  <c r="AC220" i="3"/>
  <c r="AD220" i="3" s="1"/>
  <c r="AC216" i="3"/>
  <c r="AD216" i="3" s="1"/>
  <c r="AC212" i="3"/>
  <c r="AD212" i="3" s="1"/>
  <c r="AC208" i="3"/>
  <c r="AD208" i="3" s="1"/>
  <c r="AC204" i="3"/>
  <c r="AD204" i="3" s="1"/>
  <c r="AB1620" i="3"/>
  <c r="AC1620" i="3" s="1"/>
  <c r="AD1620" i="3" s="1"/>
  <c r="AB1579" i="3"/>
  <c r="AC1579" i="3" s="1"/>
  <c r="AD1579" i="3" s="1"/>
  <c r="AB1535" i="3"/>
  <c r="AC1535" i="3" s="1"/>
  <c r="AD1535" i="3" s="1"/>
  <c r="AB1515" i="3"/>
  <c r="AC1515" i="3" s="1"/>
  <c r="AD1515" i="3" s="1"/>
  <c r="AB1495" i="3"/>
  <c r="AC1495" i="3" s="1"/>
  <c r="AD1495" i="3" s="1"/>
  <c r="AB1475" i="3"/>
  <c r="AC1475" i="3" s="1"/>
  <c r="AD1475" i="3" s="1"/>
  <c r="AB1452" i="3"/>
  <c r="AC1452" i="3" s="1"/>
  <c r="AD1452" i="3" s="1"/>
  <c r="AB1431" i="3"/>
  <c r="AC1431" i="3" s="1"/>
  <c r="AD1431" i="3" s="1"/>
  <c r="AB1411" i="3"/>
  <c r="AC1411" i="3" s="1"/>
  <c r="AD1411" i="3" s="1"/>
  <c r="AB1388" i="3"/>
  <c r="AC1388" i="3" s="1"/>
  <c r="AD1388" i="3" s="1"/>
  <c r="AB1367" i="3"/>
  <c r="AC1367" i="3" s="1"/>
  <c r="AD1367" i="3" s="1"/>
  <c r="AB1347" i="3"/>
  <c r="AC1347" i="3" s="1"/>
  <c r="AD1347" i="3" s="1"/>
  <c r="AB1324" i="3"/>
  <c r="AC1324" i="3" s="1"/>
  <c r="AD1324" i="3" s="1"/>
  <c r="AB1303" i="3"/>
  <c r="AC1303" i="3" s="1"/>
  <c r="AD1303" i="3" s="1"/>
  <c r="AB1283" i="3"/>
  <c r="AC1283" i="3" s="1"/>
  <c r="AD1283" i="3" s="1"/>
  <c r="AB1260" i="3"/>
  <c r="AC1260" i="3" s="1"/>
  <c r="AD1260" i="3" s="1"/>
  <c r="AB1239" i="3"/>
  <c r="AC1239" i="3" s="1"/>
  <c r="AD1239" i="3" s="1"/>
  <c r="AB1219" i="3"/>
  <c r="AC1219" i="3" s="1"/>
  <c r="AD1219" i="3" s="1"/>
  <c r="AB1196" i="3"/>
  <c r="AC1196" i="3" s="1"/>
  <c r="AD1196" i="3" s="1"/>
  <c r="AB1175" i="3"/>
  <c r="AC1175" i="3" s="1"/>
  <c r="AD1175" i="3" s="1"/>
  <c r="AB1155" i="3"/>
  <c r="AC1155" i="3" s="1"/>
  <c r="AD1155" i="3" s="1"/>
  <c r="AB1132" i="3"/>
  <c r="AC1132" i="3" s="1"/>
  <c r="AD1132" i="3" s="1"/>
  <c r="AB1111" i="3"/>
  <c r="AC1111" i="3" s="1"/>
  <c r="AD1111" i="3" s="1"/>
  <c r="AB1091" i="3"/>
  <c r="AC1091" i="3" s="1"/>
  <c r="AD1091" i="3" s="1"/>
  <c r="AB1068" i="3"/>
  <c r="AC1068" i="3" s="1"/>
  <c r="AD1068" i="3" s="1"/>
  <c r="AB1047" i="3"/>
  <c r="AC1047" i="3" s="1"/>
  <c r="AD1047" i="3" s="1"/>
  <c r="AB1027" i="3"/>
  <c r="AC1027" i="3" s="1"/>
  <c r="AD1027" i="3" s="1"/>
  <c r="AB992" i="3"/>
  <c r="AC992" i="3" s="1"/>
  <c r="AD992" i="3" s="1"/>
  <c r="AB985" i="3"/>
  <c r="AC985" i="3" s="1"/>
  <c r="AD985" i="3" s="1"/>
  <c r="AB980" i="3"/>
  <c r="AC980" i="3" s="1"/>
  <c r="AD980" i="3" s="1"/>
  <c r="AB975" i="3"/>
  <c r="AC975" i="3" s="1"/>
  <c r="AD975" i="3" s="1"/>
  <c r="AB965" i="3"/>
  <c r="AC965" i="3" s="1"/>
  <c r="AD965" i="3" s="1"/>
  <c r="AB961" i="3"/>
  <c r="AC961" i="3" s="1"/>
  <c r="AD961" i="3" s="1"/>
  <c r="AB952" i="3"/>
  <c r="AC952" i="3" s="1"/>
  <c r="AD952" i="3" s="1"/>
  <c r="AB924" i="3"/>
  <c r="AC924" i="3" s="1"/>
  <c r="AD924" i="3" s="1"/>
  <c r="AB892" i="3"/>
  <c r="AC892" i="3" s="1"/>
  <c r="AD892" i="3" s="1"/>
  <c r="AB860" i="3"/>
  <c r="AC860" i="3" s="1"/>
  <c r="AD860" i="3" s="1"/>
  <c r="AB852" i="3"/>
  <c r="AC852" i="3" s="1"/>
  <c r="AD852" i="3" s="1"/>
  <c r="AB842" i="3"/>
  <c r="AC842" i="3" s="1"/>
  <c r="AD842" i="3" s="1"/>
  <c r="AB838" i="3"/>
  <c r="AC838" i="3" s="1"/>
  <c r="AD838" i="3" s="1"/>
  <c r="AB824" i="3"/>
  <c r="AC824" i="3" s="1"/>
  <c r="AD824" i="3" s="1"/>
  <c r="AB819" i="3"/>
  <c r="AC819" i="3" s="1"/>
  <c r="AD819" i="3" s="1"/>
  <c r="AB800" i="3"/>
  <c r="AC800" i="3" s="1"/>
  <c r="AD800" i="3" s="1"/>
  <c r="AB794" i="3"/>
  <c r="AC794" i="3" s="1"/>
  <c r="AD794" i="3" s="1"/>
  <c r="AB780" i="3"/>
  <c r="AC780" i="3" s="1"/>
  <c r="AD780" i="3" s="1"/>
  <c r="AB772" i="3"/>
  <c r="AC772" i="3" s="1"/>
  <c r="AD772" i="3" s="1"/>
  <c r="AB761" i="3"/>
  <c r="AC761" i="3" s="1"/>
  <c r="AD761" i="3" s="1"/>
  <c r="AB753" i="3"/>
  <c r="AC753" i="3" s="1"/>
  <c r="AD753" i="3" s="1"/>
  <c r="AB749" i="3"/>
  <c r="AC749" i="3" s="1"/>
  <c r="AD749" i="3" s="1"/>
  <c r="AB745" i="3"/>
  <c r="AC745" i="3" s="1"/>
  <c r="AD745" i="3" s="1"/>
  <c r="AB741" i="3"/>
  <c r="AC741" i="3" s="1"/>
  <c r="AD741" i="3" s="1"/>
  <c r="AB731" i="3"/>
  <c r="AC731" i="3" s="1"/>
  <c r="AD731" i="3" s="1"/>
  <c r="AB726" i="3"/>
  <c r="AC726" i="3" s="1"/>
  <c r="AD726" i="3" s="1"/>
  <c r="AB716" i="3"/>
  <c r="AC716" i="3" s="1"/>
  <c r="AD716" i="3" s="1"/>
  <c r="AB712" i="3"/>
  <c r="AC712" i="3" s="1"/>
  <c r="AD712" i="3" s="1"/>
  <c r="AB704" i="3"/>
  <c r="AC704" i="3" s="1"/>
  <c r="AD704" i="3" s="1"/>
  <c r="AB696" i="3"/>
  <c r="AC696" i="3" s="1"/>
  <c r="AD696" i="3" s="1"/>
  <c r="AB692" i="3"/>
  <c r="AC692" i="3" s="1"/>
  <c r="AD692" i="3" s="1"/>
  <c r="AB676" i="3"/>
  <c r="AC676" i="3" s="1"/>
  <c r="AD676" i="3" s="1"/>
  <c r="AB672" i="3"/>
  <c r="AC672" i="3" s="1"/>
  <c r="AD672" i="3" s="1"/>
  <c r="AB649" i="3"/>
  <c r="AC649" i="3" s="1"/>
  <c r="AD649" i="3" s="1"/>
  <c r="AB645" i="3"/>
  <c r="AC645" i="3" s="1"/>
  <c r="AD645" i="3" s="1"/>
  <c r="AB639" i="3"/>
  <c r="AC639" i="3" s="1"/>
  <c r="AD639" i="3" s="1"/>
  <c r="AB634" i="3"/>
  <c r="AC634" i="3" s="1"/>
  <c r="AD634" i="3" s="1"/>
  <c r="AB624" i="3"/>
  <c r="AC624" i="3" s="1"/>
  <c r="AD624" i="3" s="1"/>
  <c r="AB606" i="3"/>
  <c r="AC606" i="3" s="1"/>
  <c r="AD606" i="3" s="1"/>
  <c r="AB602" i="3"/>
  <c r="AC602" i="3" s="1"/>
  <c r="AD602" i="3" s="1"/>
  <c r="AB590" i="3"/>
  <c r="AC590" i="3" s="1"/>
  <c r="AD590" i="3" s="1"/>
  <c r="AB583" i="3"/>
  <c r="AC583" i="3" s="1"/>
  <c r="AD583" i="3" s="1"/>
  <c r="AB577" i="3"/>
  <c r="AC577" i="3" s="1"/>
  <c r="AD577" i="3" s="1"/>
  <c r="AB569" i="3"/>
  <c r="AC569" i="3" s="1"/>
  <c r="AD569" i="3" s="1"/>
  <c r="AB563" i="3"/>
  <c r="AC563" i="3" s="1"/>
  <c r="AD563" i="3" s="1"/>
  <c r="AB550" i="3"/>
  <c r="AC550" i="3" s="1"/>
  <c r="AD550" i="3" s="1"/>
  <c r="AB546" i="3"/>
  <c r="AC546" i="3" s="1"/>
  <c r="AD546" i="3" s="1"/>
  <c r="AB541" i="3"/>
  <c r="AC541" i="3" s="1"/>
  <c r="AD541" i="3" s="1"/>
  <c r="AB529" i="3"/>
  <c r="AC529" i="3" s="1"/>
  <c r="AD529" i="3" s="1"/>
  <c r="AB523" i="3"/>
  <c r="AC523" i="3" s="1"/>
  <c r="AD523" i="3" s="1"/>
  <c r="AB501" i="3"/>
  <c r="AC501" i="3" s="1"/>
  <c r="AD501" i="3" s="1"/>
  <c r="AB493" i="3"/>
  <c r="AC493" i="3" s="1"/>
  <c r="AD493" i="3" s="1"/>
  <c r="AB489" i="3"/>
  <c r="AC489" i="3" s="1"/>
  <c r="AD489" i="3" s="1"/>
  <c r="AB482" i="3"/>
  <c r="AC482" i="3" s="1"/>
  <c r="AD482" i="3" s="1"/>
  <c r="AB478" i="3"/>
  <c r="AC478" i="3" s="1"/>
  <c r="AD478" i="3" s="1"/>
  <c r="AB464" i="3"/>
  <c r="AC464" i="3" s="1"/>
  <c r="AD464" i="3" s="1"/>
  <c r="AB460" i="3"/>
  <c r="AC460" i="3" s="1"/>
  <c r="AD460" i="3" s="1"/>
  <c r="AB456" i="3"/>
  <c r="AC456" i="3" s="1"/>
  <c r="AD456" i="3" s="1"/>
  <c r="AB432" i="3"/>
  <c r="AC432" i="3" s="1"/>
  <c r="AD432" i="3" s="1"/>
  <c r="AB424" i="3"/>
  <c r="AC424" i="3" s="1"/>
  <c r="AD424" i="3" s="1"/>
  <c r="AB414" i="3"/>
  <c r="AC414" i="3" s="1"/>
  <c r="AD414" i="3" s="1"/>
  <c r="AB405" i="3"/>
  <c r="AC405" i="3" s="1"/>
  <c r="AD405" i="3" s="1"/>
  <c r="AB401" i="3"/>
  <c r="AC401" i="3" s="1"/>
  <c r="AD401" i="3" s="1"/>
  <c r="AB392" i="3"/>
  <c r="AC392" i="3" s="1"/>
  <c r="AD392" i="3" s="1"/>
  <c r="AB383" i="3"/>
  <c r="AC383" i="3" s="1"/>
  <c r="AD383" i="3" s="1"/>
  <c r="AB379" i="3"/>
  <c r="AC379" i="3" s="1"/>
  <c r="AD379" i="3" s="1"/>
  <c r="AB373" i="3"/>
  <c r="AC373" i="3" s="1"/>
  <c r="AD373" i="3" s="1"/>
  <c r="AB369" i="3"/>
  <c r="AC369" i="3" s="1"/>
  <c r="AD369" i="3" s="1"/>
  <c r="AB364" i="3"/>
  <c r="AC364" i="3" s="1"/>
  <c r="AD364" i="3" s="1"/>
  <c r="AB354" i="3"/>
  <c r="AC354" i="3" s="1"/>
  <c r="AD354" i="3" s="1"/>
  <c r="AB349" i="3"/>
  <c r="AC349" i="3" s="1"/>
  <c r="AD349" i="3" s="1"/>
  <c r="AB343" i="3"/>
  <c r="AC343" i="3" s="1"/>
  <c r="AD343" i="3" s="1"/>
  <c r="AB329" i="3"/>
  <c r="AC329" i="3" s="1"/>
  <c r="AD329" i="3" s="1"/>
  <c r="AB324" i="3"/>
  <c r="AC324" i="3" s="1"/>
  <c r="AD324" i="3" s="1"/>
  <c r="AB320" i="3"/>
  <c r="AC320" i="3" s="1"/>
  <c r="AD320" i="3" s="1"/>
  <c r="AB313" i="3"/>
  <c r="AC313" i="3" s="1"/>
  <c r="AD313" i="3" s="1"/>
  <c r="AB309" i="3"/>
  <c r="AC309" i="3" s="1"/>
  <c r="AD309" i="3" s="1"/>
  <c r="AB295" i="3"/>
  <c r="AC295" i="3" s="1"/>
  <c r="AD295" i="3" s="1"/>
  <c r="AB290" i="3"/>
  <c r="AC290" i="3" s="1"/>
  <c r="AD290" i="3" s="1"/>
  <c r="AB285" i="3"/>
  <c r="AC285" i="3" s="1"/>
  <c r="AD285" i="3" s="1"/>
  <c r="AB279" i="3"/>
  <c r="AC279" i="3" s="1"/>
  <c r="AD279" i="3" s="1"/>
  <c r="AB275" i="3"/>
  <c r="AC275" i="3" s="1"/>
  <c r="AD275" i="3" s="1"/>
  <c r="AB271" i="3"/>
  <c r="AC271" i="3" s="1"/>
  <c r="AD271" i="3" s="1"/>
  <c r="AC267" i="3"/>
  <c r="AD267" i="3" s="1"/>
  <c r="AC263" i="3"/>
  <c r="AD263" i="3" s="1"/>
  <c r="AC259" i="3"/>
  <c r="AD259" i="3" s="1"/>
  <c r="AC255" i="3"/>
  <c r="AD255" i="3" s="1"/>
  <c r="AC251" i="3"/>
  <c r="AD251" i="3" s="1"/>
  <c r="AC247" i="3"/>
  <c r="AD247" i="3" s="1"/>
  <c r="AC243" i="3"/>
  <c r="AD243" i="3" s="1"/>
  <c r="AC239" i="3"/>
  <c r="AD239" i="3" s="1"/>
  <c r="AC235" i="3"/>
  <c r="AD235" i="3" s="1"/>
  <c r="AC231" i="3"/>
  <c r="AD231" i="3" s="1"/>
  <c r="AC227" i="3"/>
  <c r="AD227" i="3" s="1"/>
  <c r="AC223" i="3"/>
  <c r="AD223" i="3" s="1"/>
  <c r="AC219" i="3"/>
  <c r="AD219" i="3" s="1"/>
  <c r="AC215" i="3"/>
  <c r="AD215" i="3" s="1"/>
  <c r="AC211" i="3"/>
  <c r="AD211" i="3" s="1"/>
  <c r="AC207" i="3"/>
  <c r="AD207" i="3" s="1"/>
  <c r="AB976" i="3"/>
  <c r="AC976" i="3" s="1"/>
  <c r="AD976" i="3" s="1"/>
  <c r="AB955" i="3"/>
  <c r="AC955" i="3" s="1"/>
  <c r="AD955" i="3" s="1"/>
  <c r="AB935" i="3"/>
  <c r="AC935" i="3" s="1"/>
  <c r="AD935" i="3" s="1"/>
  <c r="AB903" i="3"/>
  <c r="AC903" i="3" s="1"/>
  <c r="AD903" i="3" s="1"/>
  <c r="AB871" i="3"/>
  <c r="AC871" i="3" s="1"/>
  <c r="AD871" i="3" s="1"/>
  <c r="AB835" i="3"/>
  <c r="AC835" i="3" s="1"/>
  <c r="AD835" i="3" s="1"/>
  <c r="AB815" i="3"/>
  <c r="AC815" i="3" s="1"/>
  <c r="AD815" i="3" s="1"/>
  <c r="AB779" i="3"/>
  <c r="AC779" i="3" s="1"/>
  <c r="AD779" i="3" s="1"/>
  <c r="AB763" i="3"/>
  <c r="AC763" i="3" s="1"/>
  <c r="AD763" i="3" s="1"/>
  <c r="AB727" i="3"/>
  <c r="AC727" i="3" s="1"/>
  <c r="AD727" i="3" s="1"/>
  <c r="AB700" i="3"/>
  <c r="AC700" i="3" s="1"/>
  <c r="AD700" i="3" s="1"/>
  <c r="AB652" i="3"/>
  <c r="AC652" i="3" s="1"/>
  <c r="AD652" i="3" s="1"/>
  <c r="AB614" i="3"/>
  <c r="AC614" i="3" s="1"/>
  <c r="AD614" i="3" s="1"/>
  <c r="AB586" i="3"/>
  <c r="AC586" i="3" s="1"/>
  <c r="AD586" i="3" s="1"/>
  <c r="AB543" i="3"/>
  <c r="AC543" i="3" s="1"/>
  <c r="AD543" i="3" s="1"/>
  <c r="AB511" i="3"/>
  <c r="AC511" i="3" s="1"/>
  <c r="AD511" i="3" s="1"/>
  <c r="AB475" i="3"/>
  <c r="AC475" i="3" s="1"/>
  <c r="AD475" i="3" s="1"/>
  <c r="AB438" i="3"/>
  <c r="AC438" i="3" s="1"/>
  <c r="AD438" i="3" s="1"/>
  <c r="AB422" i="3"/>
  <c r="AC422" i="3" s="1"/>
  <c r="AD422" i="3" s="1"/>
  <c r="AB395" i="3"/>
  <c r="AC395" i="3" s="1"/>
  <c r="AD395" i="3" s="1"/>
  <c r="AB367" i="3"/>
  <c r="AC367" i="3" s="1"/>
  <c r="AD367" i="3" s="1"/>
  <c r="AB339" i="3"/>
  <c r="AC339" i="3" s="1"/>
  <c r="AD339" i="3" s="1"/>
  <c r="AB307" i="3"/>
  <c r="AC307" i="3" s="1"/>
  <c r="AD307" i="3" s="1"/>
  <c r="AB3109" i="3"/>
  <c r="AC3109" i="3" s="1"/>
  <c r="AD3109" i="3" s="1"/>
  <c r="AB3052" i="3"/>
  <c r="AC3052" i="3" s="1"/>
  <c r="AD3052" i="3" s="1"/>
  <c r="AB3014" i="3"/>
  <c r="AC3014" i="3" s="1"/>
  <c r="AD3014" i="3" s="1"/>
  <c r="AB2980" i="3"/>
  <c r="AC2980" i="3" s="1"/>
  <c r="AD2980" i="3" s="1"/>
  <c r="AB2960" i="3"/>
  <c r="AC2960" i="3" s="1"/>
  <c r="AD2960" i="3" s="1"/>
  <c r="AB2944" i="3"/>
  <c r="AC2944" i="3" s="1"/>
  <c r="AD2944" i="3" s="1"/>
  <c r="AB2934" i="3"/>
  <c r="AC2934" i="3" s="1"/>
  <c r="AD2934" i="3" s="1"/>
  <c r="AB2924" i="3"/>
  <c r="AC2924" i="3" s="1"/>
  <c r="AD2924" i="3" s="1"/>
  <c r="AB2917" i="3"/>
  <c r="AC2917" i="3" s="1"/>
  <c r="AD2917" i="3" s="1"/>
  <c r="AB2897" i="3"/>
  <c r="AC2897" i="3" s="1"/>
  <c r="AD2897" i="3" s="1"/>
  <c r="AB2892" i="3"/>
  <c r="AC2892" i="3" s="1"/>
  <c r="AD2892" i="3" s="1"/>
  <c r="AB2885" i="3"/>
  <c r="AC2885" i="3" s="1"/>
  <c r="AD2885" i="3" s="1"/>
  <c r="AB2866" i="3"/>
  <c r="AC2866" i="3" s="1"/>
  <c r="AD2866" i="3" s="1"/>
  <c r="AB2854" i="3"/>
  <c r="AC2854" i="3" s="1"/>
  <c r="AD2854" i="3" s="1"/>
  <c r="AB2848" i="3"/>
  <c r="AC2848" i="3" s="1"/>
  <c r="AD2848" i="3" s="1"/>
  <c r="AB2834" i="3"/>
  <c r="AC2834" i="3" s="1"/>
  <c r="AD2834" i="3" s="1"/>
  <c r="AB2822" i="3"/>
  <c r="AC2822" i="3" s="1"/>
  <c r="AD2822" i="3" s="1"/>
  <c r="AB2816" i="3"/>
  <c r="AC2816" i="3" s="1"/>
  <c r="AD2816" i="3" s="1"/>
  <c r="AB2802" i="3"/>
  <c r="AC2802" i="3" s="1"/>
  <c r="AD2802" i="3" s="1"/>
  <c r="AB2790" i="3"/>
  <c r="AC2790" i="3" s="1"/>
  <c r="AD2790" i="3" s="1"/>
  <c r="AB2784" i="3"/>
  <c r="AC2784" i="3" s="1"/>
  <c r="AD2784" i="3" s="1"/>
  <c r="AB2762" i="3"/>
  <c r="AC2762" i="3" s="1"/>
  <c r="AD2762" i="3" s="1"/>
  <c r="AB2758" i="3"/>
  <c r="AC2758" i="3" s="1"/>
  <c r="AD2758" i="3" s="1"/>
  <c r="AB2751" i="3"/>
  <c r="AC2751" i="3" s="1"/>
  <c r="AD2751" i="3" s="1"/>
  <c r="AB2740" i="3"/>
  <c r="AC2740" i="3" s="1"/>
  <c r="AD2740" i="3" s="1"/>
  <c r="AB2733" i="3"/>
  <c r="AC2733" i="3" s="1"/>
  <c r="AD2733" i="3" s="1"/>
  <c r="AB2729" i="3"/>
  <c r="AC2729" i="3" s="1"/>
  <c r="AD2729" i="3" s="1"/>
  <c r="AB2717" i="3"/>
  <c r="AC2717" i="3" s="1"/>
  <c r="AD2717" i="3" s="1"/>
  <c r="AB2711" i="3"/>
  <c r="AC2711" i="3" s="1"/>
  <c r="AD2711" i="3" s="1"/>
  <c r="AB2702" i="3"/>
  <c r="AC2702" i="3" s="1"/>
  <c r="AD2702" i="3" s="1"/>
  <c r="AB2692" i="3"/>
  <c r="AC2692" i="3" s="1"/>
  <c r="AD2692" i="3" s="1"/>
  <c r="AB2676" i="3"/>
  <c r="AC2676" i="3" s="1"/>
  <c r="AD2676" i="3" s="1"/>
  <c r="AB2660" i="3"/>
  <c r="AC2660" i="3" s="1"/>
  <c r="AD2660" i="3" s="1"/>
  <c r="AB2644" i="3"/>
  <c r="AC2644" i="3" s="1"/>
  <c r="AD2644" i="3" s="1"/>
  <c r="AB2628" i="3"/>
  <c r="AC2628" i="3" s="1"/>
  <c r="AD2628" i="3" s="1"/>
  <c r="AB2612" i="3"/>
  <c r="AC2612" i="3" s="1"/>
  <c r="AD2612" i="3" s="1"/>
  <c r="AB2596" i="3"/>
  <c r="AC2596" i="3" s="1"/>
  <c r="AD2596" i="3" s="1"/>
  <c r="AB2580" i="3"/>
  <c r="AC2580" i="3" s="1"/>
  <c r="AD2580" i="3" s="1"/>
  <c r="AB2565" i="3"/>
  <c r="AC2565" i="3" s="1"/>
  <c r="AD2565" i="3" s="1"/>
  <c r="AB2558" i="3"/>
  <c r="AC2558" i="3" s="1"/>
  <c r="AD2558" i="3" s="1"/>
  <c r="AB2547" i="3"/>
  <c r="AC2547" i="3" s="1"/>
  <c r="AD2547" i="3" s="1"/>
  <c r="AB2543" i="3"/>
  <c r="AC2543" i="3" s="1"/>
  <c r="AD2543" i="3" s="1"/>
  <c r="AB2528" i="3"/>
  <c r="AC2528" i="3" s="1"/>
  <c r="AD2528" i="3" s="1"/>
  <c r="AB2523" i="3"/>
  <c r="AC2523" i="3" s="1"/>
  <c r="AD2523" i="3" s="1"/>
  <c r="AB2501" i="3"/>
  <c r="AC2501" i="3" s="1"/>
  <c r="AD2501" i="3" s="1"/>
  <c r="AB2491" i="3"/>
  <c r="AC2491" i="3" s="1"/>
  <c r="AD2491" i="3" s="1"/>
  <c r="AB2476" i="3"/>
  <c r="AC2476" i="3" s="1"/>
  <c r="AD2476" i="3" s="1"/>
  <c r="AB2466" i="3"/>
  <c r="AC2466" i="3" s="1"/>
  <c r="AD2466" i="3" s="1"/>
  <c r="AB2455" i="3"/>
  <c r="AC2455" i="3" s="1"/>
  <c r="AD2455" i="3" s="1"/>
  <c r="AB2446" i="3"/>
  <c r="AC2446" i="3" s="1"/>
  <c r="AD2446" i="3" s="1"/>
  <c r="AB2441" i="3"/>
  <c r="AC2441" i="3" s="1"/>
  <c r="AD2441" i="3" s="1"/>
  <c r="AB2436" i="3"/>
  <c r="AC2436" i="3" s="1"/>
  <c r="AD2436" i="3" s="1"/>
  <c r="AB2426" i="3"/>
  <c r="AC2426" i="3" s="1"/>
  <c r="AD2426" i="3" s="1"/>
  <c r="AB2422" i="3"/>
  <c r="AC2422" i="3" s="1"/>
  <c r="AD2422" i="3" s="1"/>
  <c r="AB2382" i="3"/>
  <c r="AC2382" i="3" s="1"/>
  <c r="AD2382" i="3" s="1"/>
  <c r="AB2378" i="3"/>
  <c r="AC2378" i="3" s="1"/>
  <c r="AD2378" i="3" s="1"/>
  <c r="AB2373" i="3"/>
  <c r="AC2373" i="3" s="1"/>
  <c r="AD2373" i="3" s="1"/>
  <c r="AB2360" i="3"/>
  <c r="AC2360" i="3" s="1"/>
  <c r="AD2360" i="3" s="1"/>
  <c r="AB2355" i="3"/>
  <c r="AC2355" i="3" s="1"/>
  <c r="AD2355" i="3" s="1"/>
  <c r="AB2350" i="3"/>
  <c r="AC2350" i="3" s="1"/>
  <c r="AD2350" i="3" s="1"/>
  <c r="AB2329" i="3"/>
  <c r="AC2329" i="3" s="1"/>
  <c r="AD2329" i="3" s="1"/>
  <c r="AB2322" i="3"/>
  <c r="AC2322" i="3" s="1"/>
  <c r="AD2322" i="3" s="1"/>
  <c r="AB2317" i="3"/>
  <c r="AC2317" i="3" s="1"/>
  <c r="AD2317" i="3" s="1"/>
  <c r="AB2311" i="3"/>
  <c r="AC2311" i="3" s="1"/>
  <c r="AD2311" i="3" s="1"/>
  <c r="AB2294" i="3"/>
  <c r="AC2294" i="3" s="1"/>
  <c r="AD2294" i="3" s="1"/>
  <c r="AB2289" i="3"/>
  <c r="AC2289" i="3" s="1"/>
  <c r="AD2289" i="3" s="1"/>
  <c r="AB2267" i="3"/>
  <c r="AC2267" i="3" s="1"/>
  <c r="AD2267" i="3" s="1"/>
  <c r="AB2260" i="3"/>
  <c r="AC2260" i="3" s="1"/>
  <c r="AD2260" i="3" s="1"/>
  <c r="AB2255" i="3"/>
  <c r="AC2255" i="3" s="1"/>
  <c r="AD2255" i="3" s="1"/>
  <c r="AB2250" i="3"/>
  <c r="AC2250" i="3" s="1"/>
  <c r="AD2250" i="3" s="1"/>
  <c r="AB2232" i="3"/>
  <c r="AC2232" i="3" s="1"/>
  <c r="AD2232" i="3" s="1"/>
  <c r="AB2227" i="3"/>
  <c r="AC2227" i="3" s="1"/>
  <c r="AD2227" i="3" s="1"/>
  <c r="AB2222" i="3"/>
  <c r="AC2222" i="3" s="1"/>
  <c r="AD2222" i="3" s="1"/>
  <c r="AB2201" i="3"/>
  <c r="AC2201" i="3" s="1"/>
  <c r="AD2201" i="3" s="1"/>
  <c r="AB2194" i="3"/>
  <c r="AC2194" i="3" s="1"/>
  <c r="AD2194" i="3" s="1"/>
  <c r="AB2189" i="3"/>
  <c r="AC2189" i="3" s="1"/>
  <c r="AD2189" i="3" s="1"/>
  <c r="AB2184" i="3"/>
  <c r="AC2184" i="3" s="1"/>
  <c r="AD2184" i="3" s="1"/>
  <c r="AB2179" i="3"/>
  <c r="AC2179" i="3" s="1"/>
  <c r="AD2179" i="3" s="1"/>
  <c r="AB2172" i="3"/>
  <c r="AC2172" i="3" s="1"/>
  <c r="AD2172" i="3" s="1"/>
  <c r="AB2139" i="3"/>
  <c r="AC2139" i="3" s="1"/>
  <c r="AD2139" i="3" s="1"/>
  <c r="AB2130" i="3"/>
  <c r="AC2130" i="3" s="1"/>
  <c r="AD2130" i="3" s="1"/>
  <c r="AB2121" i="3"/>
  <c r="AC2121" i="3" s="1"/>
  <c r="AD2121" i="3" s="1"/>
  <c r="AB2117" i="3"/>
  <c r="AC2117" i="3" s="1"/>
  <c r="AD2117" i="3" s="1"/>
  <c r="AB2107" i="3"/>
  <c r="AC2107" i="3" s="1"/>
  <c r="AD2107" i="3" s="1"/>
  <c r="AB2102" i="3"/>
  <c r="AC2102" i="3" s="1"/>
  <c r="AD2102" i="3" s="1"/>
  <c r="AB2098" i="3"/>
  <c r="AC2098" i="3" s="1"/>
  <c r="AD2098" i="3" s="1"/>
  <c r="AB2094" i="3"/>
  <c r="AC2094" i="3" s="1"/>
  <c r="AD2094" i="3" s="1"/>
  <c r="AB2090" i="3"/>
  <c r="AC2090" i="3" s="1"/>
  <c r="AD2090" i="3" s="1"/>
  <c r="AB2065" i="3"/>
  <c r="AC2065" i="3" s="1"/>
  <c r="AD2065" i="3" s="1"/>
  <c r="AB2045" i="3"/>
  <c r="AC2045" i="3" s="1"/>
  <c r="AD2045" i="3" s="1"/>
  <c r="AB2033" i="3"/>
  <c r="AC2033" i="3" s="1"/>
  <c r="AD2033" i="3" s="1"/>
  <c r="AB2028" i="3"/>
  <c r="AC2028" i="3" s="1"/>
  <c r="AD2028" i="3" s="1"/>
  <c r="AB2024" i="3"/>
  <c r="AC2024" i="3" s="1"/>
  <c r="AD2024" i="3" s="1"/>
  <c r="AB2010" i="3"/>
  <c r="AC2010" i="3" s="1"/>
  <c r="AD2010" i="3" s="1"/>
  <c r="AB1998" i="3"/>
  <c r="AC1998" i="3" s="1"/>
  <c r="AD1998" i="3" s="1"/>
  <c r="AB1994" i="3"/>
  <c r="AC1994" i="3" s="1"/>
  <c r="AD1994" i="3" s="1"/>
  <c r="AB1981" i="3"/>
  <c r="AC1981" i="3" s="1"/>
  <c r="AD1981" i="3" s="1"/>
  <c r="AB1969" i="3"/>
  <c r="AC1969" i="3" s="1"/>
  <c r="AD1969" i="3" s="1"/>
  <c r="AB1964" i="3"/>
  <c r="AC1964" i="3" s="1"/>
  <c r="AD1964" i="3" s="1"/>
  <c r="AB1960" i="3"/>
  <c r="AC1960" i="3" s="1"/>
  <c r="AD1960" i="3" s="1"/>
  <c r="AB1946" i="3"/>
  <c r="AC1946" i="3" s="1"/>
  <c r="AD1946" i="3" s="1"/>
  <c r="AB1934" i="3"/>
  <c r="AC1934" i="3" s="1"/>
  <c r="AD1934" i="3" s="1"/>
  <c r="AB1930" i="3"/>
  <c r="AC1930" i="3" s="1"/>
  <c r="AD1930" i="3" s="1"/>
  <c r="AB1916" i="3"/>
  <c r="AC1916" i="3" s="1"/>
  <c r="AD1916" i="3" s="1"/>
  <c r="AB1906" i="3"/>
  <c r="AC1906" i="3" s="1"/>
  <c r="AD1906" i="3" s="1"/>
  <c r="AB1901" i="3"/>
  <c r="AC1901" i="3" s="1"/>
  <c r="AD1901" i="3" s="1"/>
  <c r="AB1894" i="3"/>
  <c r="AC1894" i="3" s="1"/>
  <c r="AD1894" i="3" s="1"/>
  <c r="AB1890" i="3"/>
  <c r="AC1890" i="3" s="1"/>
  <c r="AD1890" i="3" s="1"/>
  <c r="AB1885" i="3"/>
  <c r="AC1885" i="3" s="1"/>
  <c r="AD1885" i="3" s="1"/>
  <c r="AB1877" i="3"/>
  <c r="AC1877" i="3" s="1"/>
  <c r="AD1877" i="3" s="1"/>
  <c r="AB1873" i="3"/>
  <c r="AC1873" i="3" s="1"/>
  <c r="AD1873" i="3" s="1"/>
  <c r="AB1856" i="3"/>
  <c r="AC1856" i="3" s="1"/>
  <c r="AD1856" i="3" s="1"/>
  <c r="AB1847" i="3"/>
  <c r="AC1847" i="3" s="1"/>
  <c r="AD1847" i="3" s="1"/>
  <c r="AB1843" i="3"/>
  <c r="AC1843" i="3" s="1"/>
  <c r="AD1843" i="3" s="1"/>
  <c r="AB1826" i="3"/>
  <c r="AC1826" i="3" s="1"/>
  <c r="AD1826" i="3" s="1"/>
  <c r="AB1821" i="3"/>
  <c r="AC1821" i="3" s="1"/>
  <c r="AD1821" i="3" s="1"/>
  <c r="AB1813" i="3"/>
  <c r="AC1813" i="3" s="1"/>
  <c r="AD1813" i="3" s="1"/>
  <c r="AB1809" i="3"/>
  <c r="AC1809" i="3" s="1"/>
  <c r="AD1809" i="3" s="1"/>
  <c r="AB1792" i="3"/>
  <c r="AC1792" i="3" s="1"/>
  <c r="AD1792" i="3" s="1"/>
  <c r="AB1783" i="3"/>
  <c r="AC1783" i="3" s="1"/>
  <c r="AD1783" i="3" s="1"/>
  <c r="AB1779" i="3"/>
  <c r="AC1779" i="3" s="1"/>
  <c r="AD1779" i="3" s="1"/>
  <c r="AB1762" i="3"/>
  <c r="AC1762" i="3" s="1"/>
  <c r="AD1762" i="3" s="1"/>
  <c r="AB1757" i="3"/>
  <c r="AC1757" i="3" s="1"/>
  <c r="AD1757" i="3" s="1"/>
  <c r="AB1749" i="3"/>
  <c r="AC1749" i="3" s="1"/>
  <c r="AD1749" i="3" s="1"/>
  <c r="AB1745" i="3"/>
  <c r="AC1745" i="3" s="1"/>
  <c r="AD1745" i="3" s="1"/>
  <c r="AB1733" i="3"/>
  <c r="AC1733" i="3" s="1"/>
  <c r="AD1733" i="3" s="1"/>
  <c r="AB1729" i="3"/>
  <c r="AC1729" i="3" s="1"/>
  <c r="AD1729" i="3" s="1"/>
  <c r="AB2904" i="3"/>
  <c r="AC2904" i="3" s="1"/>
  <c r="AD2904" i="3" s="1"/>
  <c r="AB2856" i="3"/>
  <c r="AC2856" i="3" s="1"/>
  <c r="AD2856" i="3" s="1"/>
  <c r="AB2824" i="3"/>
  <c r="AC2824" i="3" s="1"/>
  <c r="AD2824" i="3" s="1"/>
  <c r="AB2792" i="3"/>
  <c r="AC2792" i="3" s="1"/>
  <c r="AD2792" i="3" s="1"/>
  <c r="AB2765" i="3"/>
  <c r="AC2765" i="3" s="1"/>
  <c r="AD2765" i="3" s="1"/>
  <c r="AB2712" i="3"/>
  <c r="AC2712" i="3" s="1"/>
  <c r="AD2712" i="3" s="1"/>
  <c r="AB2569" i="3"/>
  <c r="AC2569" i="3" s="1"/>
  <c r="AD2569" i="3" s="1"/>
  <c r="AB2537" i="3"/>
  <c r="AC2537" i="3" s="1"/>
  <c r="AD2537" i="3" s="1"/>
  <c r="AB2512" i="3"/>
  <c r="AC2512" i="3" s="1"/>
  <c r="AD2512" i="3" s="1"/>
  <c r="AB2485" i="3"/>
  <c r="AC2485" i="3" s="1"/>
  <c r="AD2485" i="3" s="1"/>
  <c r="AB2453" i="3"/>
  <c r="AC2453" i="3" s="1"/>
  <c r="AD2453" i="3" s="1"/>
  <c r="AB2442" i="3"/>
  <c r="AC2442" i="3" s="1"/>
  <c r="AD2442" i="3" s="1"/>
  <c r="AB2438" i="3"/>
  <c r="AC2438" i="3" s="1"/>
  <c r="AD2438" i="3" s="1"/>
  <c r="AB2429" i="3"/>
  <c r="AC2429" i="3" s="1"/>
  <c r="AD2429" i="3" s="1"/>
  <c r="AB2417" i="3"/>
  <c r="AC2417" i="3" s="1"/>
  <c r="AD2417" i="3" s="1"/>
  <c r="AB2404" i="3"/>
  <c r="AC2404" i="3" s="1"/>
  <c r="AD2404" i="3" s="1"/>
  <c r="AB2397" i="3"/>
  <c r="AC2397" i="3" s="1"/>
  <c r="AD2397" i="3" s="1"/>
  <c r="AB2390" i="3"/>
  <c r="AC2390" i="3" s="1"/>
  <c r="AD2390" i="3" s="1"/>
  <c r="AB2386" i="3"/>
  <c r="AC2386" i="3" s="1"/>
  <c r="AD2386" i="3" s="1"/>
  <c r="AB2366" i="3"/>
  <c r="AC2366" i="3" s="1"/>
  <c r="AD2366" i="3" s="1"/>
  <c r="AB2345" i="3"/>
  <c r="AC2345" i="3" s="1"/>
  <c r="AD2345" i="3" s="1"/>
  <c r="AB2338" i="3"/>
  <c r="AC2338" i="3" s="1"/>
  <c r="AD2338" i="3" s="1"/>
  <c r="AB2333" i="3"/>
  <c r="AC2333" i="3" s="1"/>
  <c r="AD2333" i="3" s="1"/>
  <c r="AB2327" i="3"/>
  <c r="AC2327" i="3" s="1"/>
  <c r="AD2327" i="3" s="1"/>
  <c r="AB2310" i="3"/>
  <c r="AC2310" i="3" s="1"/>
  <c r="AD2310" i="3" s="1"/>
  <c r="AB2305" i="3"/>
  <c r="AC2305" i="3" s="1"/>
  <c r="AD2305" i="3" s="1"/>
  <c r="AB2283" i="3"/>
  <c r="AC2283" i="3" s="1"/>
  <c r="AD2283" i="3" s="1"/>
  <c r="AB2276" i="3"/>
  <c r="AC2276" i="3" s="1"/>
  <c r="AD2276" i="3" s="1"/>
  <c r="AB2271" i="3"/>
  <c r="AC2271" i="3" s="1"/>
  <c r="AD2271" i="3" s="1"/>
  <c r="AB2266" i="3"/>
  <c r="AC2266" i="3" s="1"/>
  <c r="AD2266" i="3" s="1"/>
  <c r="AB2248" i="3"/>
  <c r="AC2248" i="3" s="1"/>
  <c r="AD2248" i="3" s="1"/>
  <c r="AB2243" i="3"/>
  <c r="AC2243" i="3" s="1"/>
  <c r="AD2243" i="3" s="1"/>
  <c r="AB2238" i="3"/>
  <c r="AC2238" i="3" s="1"/>
  <c r="AD2238" i="3" s="1"/>
  <c r="AB2217" i="3"/>
  <c r="AC2217" i="3" s="1"/>
  <c r="AD2217" i="3" s="1"/>
  <c r="AB2210" i="3"/>
  <c r="AC2210" i="3" s="1"/>
  <c r="AD2210" i="3" s="1"/>
  <c r="AB2205" i="3"/>
  <c r="AC2205" i="3" s="1"/>
  <c r="AD2205" i="3" s="1"/>
  <c r="AB2199" i="3"/>
  <c r="AC2199" i="3" s="1"/>
  <c r="AD2199" i="3" s="1"/>
  <c r="AB2174" i="3"/>
  <c r="AC2174" i="3" s="1"/>
  <c r="AD2174" i="3" s="1"/>
  <c r="AB2165" i="3"/>
  <c r="AC2165" i="3" s="1"/>
  <c r="AD2165" i="3" s="1"/>
  <c r="AB2159" i="3"/>
  <c r="AC2159" i="3" s="1"/>
  <c r="AD2159" i="3" s="1"/>
  <c r="AB2155" i="3"/>
  <c r="AC2155" i="3" s="1"/>
  <c r="AD2155" i="3" s="1"/>
  <c r="AB2146" i="3"/>
  <c r="AC2146" i="3" s="1"/>
  <c r="AD2146" i="3" s="1"/>
  <c r="AB2141" i="3"/>
  <c r="AC2141" i="3" s="1"/>
  <c r="AD2141" i="3" s="1"/>
  <c r="AB2135" i="3"/>
  <c r="AC2135" i="3" s="1"/>
  <c r="AD2135" i="3" s="1"/>
  <c r="AB2127" i="3"/>
  <c r="AC2127" i="3" s="1"/>
  <c r="AD2127" i="3" s="1"/>
  <c r="AB2122" i="3"/>
  <c r="AC2122" i="3" s="1"/>
  <c r="AD2122" i="3" s="1"/>
  <c r="AB2118" i="3"/>
  <c r="AC2118" i="3" s="1"/>
  <c r="AD2118" i="3" s="1"/>
  <c r="AB2114" i="3"/>
  <c r="AC2114" i="3" s="1"/>
  <c r="AD2114" i="3" s="1"/>
  <c r="AB2110" i="3"/>
  <c r="AC2110" i="3" s="1"/>
  <c r="AD2110" i="3" s="1"/>
  <c r="AB2106" i="3"/>
  <c r="AC2106" i="3" s="1"/>
  <c r="AD2106" i="3" s="1"/>
  <c r="AB2081" i="3"/>
  <c r="AC2081" i="3" s="1"/>
  <c r="AD2081" i="3" s="1"/>
  <c r="AB2071" i="3"/>
  <c r="AC2071" i="3" s="1"/>
  <c r="AD2071" i="3" s="1"/>
  <c r="AB2061" i="3"/>
  <c r="AC2061" i="3" s="1"/>
  <c r="AD2061" i="3" s="1"/>
  <c r="AB2055" i="3"/>
  <c r="AC2055" i="3" s="1"/>
  <c r="AD2055" i="3" s="1"/>
  <c r="AB2051" i="3"/>
  <c r="AC2051" i="3" s="1"/>
  <c r="AD2051" i="3" s="1"/>
  <c r="AB2047" i="3"/>
  <c r="AC2047" i="3" s="1"/>
  <c r="AD2047" i="3" s="1"/>
  <c r="AB2035" i="3"/>
  <c r="AC2035" i="3" s="1"/>
  <c r="AD2035" i="3" s="1"/>
  <c r="AB2021" i="3"/>
  <c r="AC2021" i="3" s="1"/>
  <c r="AD2021" i="3" s="1"/>
  <c r="AB2017" i="3"/>
  <c r="AC2017" i="3" s="1"/>
  <c r="AD2017" i="3" s="1"/>
  <c r="AB2012" i="3"/>
  <c r="AC2012" i="3" s="1"/>
  <c r="AD2012" i="3" s="1"/>
  <c r="AB2000" i="3"/>
  <c r="AC2000" i="3" s="1"/>
  <c r="AD2000" i="3" s="1"/>
  <c r="AB1987" i="3"/>
  <c r="AC1987" i="3" s="1"/>
  <c r="AD1987" i="3" s="1"/>
  <c r="AB1983" i="3"/>
  <c r="AC1983" i="3" s="1"/>
  <c r="AD1983" i="3" s="1"/>
  <c r="AB1971" i="3"/>
  <c r="AC1971" i="3" s="1"/>
  <c r="AD1971" i="3" s="1"/>
  <c r="AB1957" i="3"/>
  <c r="AC1957" i="3" s="1"/>
  <c r="AD1957" i="3" s="1"/>
  <c r="AB1953" i="3"/>
  <c r="AC1953" i="3" s="1"/>
  <c r="AD1953" i="3" s="1"/>
  <c r="AB1948" i="3"/>
  <c r="AC1948" i="3" s="1"/>
  <c r="AD1948" i="3" s="1"/>
  <c r="AB1936" i="3"/>
  <c r="AC1936" i="3" s="1"/>
  <c r="AD1936" i="3" s="1"/>
  <c r="AB1923" i="3"/>
  <c r="AC1923" i="3" s="1"/>
  <c r="AD1923" i="3" s="1"/>
  <c r="AB1914" i="3"/>
  <c r="AC1914" i="3" s="1"/>
  <c r="AD1914" i="3" s="1"/>
  <c r="AB1909" i="3"/>
  <c r="AC1909" i="3" s="1"/>
  <c r="AD1909" i="3" s="1"/>
  <c r="AB1902" i="3"/>
  <c r="AC1902" i="3" s="1"/>
  <c r="AD1902" i="3" s="1"/>
  <c r="AB1883" i="3"/>
  <c r="AC1883" i="3" s="1"/>
  <c r="AD1883" i="3" s="1"/>
  <c r="AB1871" i="3"/>
  <c r="AC1871" i="3" s="1"/>
  <c r="AD1871" i="3" s="1"/>
  <c r="AB1867" i="3"/>
  <c r="AC1867" i="3" s="1"/>
  <c r="AD1867" i="3" s="1"/>
  <c r="AB1862" i="3"/>
  <c r="AC1862" i="3" s="1"/>
  <c r="AD1862" i="3" s="1"/>
  <c r="AB1854" i="3"/>
  <c r="AC1854" i="3" s="1"/>
  <c r="AD1854" i="3" s="1"/>
  <c r="AB1849" i="3"/>
  <c r="AC1849" i="3" s="1"/>
  <c r="AD1849" i="3" s="1"/>
  <c r="AB1837" i="3"/>
  <c r="AC1837" i="3" s="1"/>
  <c r="AD1837" i="3" s="1"/>
  <c r="AB1833" i="3"/>
  <c r="AC1833" i="3" s="1"/>
  <c r="AD1833" i="3" s="1"/>
  <c r="AB1828" i="3"/>
  <c r="AC1828" i="3" s="1"/>
  <c r="AD1828" i="3" s="1"/>
  <c r="AB1819" i="3"/>
  <c r="AC1819" i="3" s="1"/>
  <c r="AD1819" i="3" s="1"/>
  <c r="AB1807" i="3"/>
  <c r="AC1807" i="3" s="1"/>
  <c r="AD1807" i="3" s="1"/>
  <c r="AB1803" i="3"/>
  <c r="AC1803" i="3" s="1"/>
  <c r="AD1803" i="3" s="1"/>
  <c r="AB1798" i="3"/>
  <c r="AC1798" i="3" s="1"/>
  <c r="AD1798" i="3" s="1"/>
  <c r="AB1790" i="3"/>
  <c r="AC1790" i="3" s="1"/>
  <c r="AD1790" i="3" s="1"/>
  <c r="AB1785" i="3"/>
  <c r="AC1785" i="3" s="1"/>
  <c r="AD1785" i="3" s="1"/>
  <c r="AB1773" i="3"/>
  <c r="AC1773" i="3" s="1"/>
  <c r="AD1773" i="3" s="1"/>
  <c r="AB1769" i="3"/>
  <c r="AC1769" i="3" s="1"/>
  <c r="AD1769" i="3" s="1"/>
  <c r="AB1764" i="3"/>
  <c r="AC1764" i="3" s="1"/>
  <c r="AD1764" i="3" s="1"/>
  <c r="AB1755" i="3"/>
  <c r="AC1755" i="3" s="1"/>
  <c r="AD1755" i="3" s="1"/>
  <c r="AB1743" i="3"/>
  <c r="AC1743" i="3" s="1"/>
  <c r="AD1743" i="3" s="1"/>
  <c r="AB1739" i="3"/>
  <c r="AC1739" i="3" s="1"/>
  <c r="AD1739" i="3" s="1"/>
  <c r="AB1734" i="3"/>
  <c r="AC1734" i="3" s="1"/>
  <c r="AD1734" i="3" s="1"/>
  <c r="AB1725" i="3"/>
  <c r="AC1725" i="3" s="1"/>
  <c r="AD1725" i="3" s="1"/>
  <c r="AB1721" i="3"/>
  <c r="AC1721" i="3" s="1"/>
  <c r="AD1721" i="3" s="1"/>
  <c r="AB1712" i="3"/>
  <c r="AC1712" i="3" s="1"/>
  <c r="AD1712" i="3" s="1"/>
  <c r="AB1707" i="3"/>
  <c r="AC1707" i="3" s="1"/>
  <c r="AD1707" i="3" s="1"/>
  <c r="AB1702" i="3"/>
  <c r="AC1702" i="3" s="1"/>
  <c r="AD1702" i="3" s="1"/>
  <c r="AB1693" i="3"/>
  <c r="AC1693" i="3" s="1"/>
  <c r="AD1693" i="3" s="1"/>
  <c r="AB1689" i="3"/>
  <c r="AC1689" i="3" s="1"/>
  <c r="AD1689" i="3" s="1"/>
  <c r="AB1680" i="3"/>
  <c r="AC1680" i="3" s="1"/>
  <c r="AD1680" i="3" s="1"/>
  <c r="AB1675" i="3"/>
  <c r="AC1675" i="3" s="1"/>
  <c r="AD1675" i="3" s="1"/>
  <c r="AB1670" i="3"/>
  <c r="AC1670" i="3" s="1"/>
  <c r="AD1670" i="3" s="1"/>
  <c r="AB1661" i="3"/>
  <c r="AC1661" i="3" s="1"/>
  <c r="AD1661" i="3" s="1"/>
  <c r="AB1657" i="3"/>
  <c r="AC1657" i="3" s="1"/>
  <c r="AD1657" i="3" s="1"/>
  <c r="AB1648" i="3"/>
  <c r="AC1648" i="3" s="1"/>
  <c r="AD1648" i="3" s="1"/>
  <c r="AB1632" i="3"/>
  <c r="AC1632" i="3" s="1"/>
  <c r="AD1632" i="3" s="1"/>
  <c r="AB1606" i="3"/>
  <c r="AC1606" i="3" s="1"/>
  <c r="AD1606" i="3" s="1"/>
  <c r="AB1602" i="3"/>
  <c r="AC1602" i="3" s="1"/>
  <c r="AD1602" i="3" s="1"/>
  <c r="AB1592" i="3"/>
  <c r="AC1592" i="3" s="1"/>
  <c r="AD1592" i="3" s="1"/>
  <c r="AB1698" i="3"/>
  <c r="AC1698" i="3" s="1"/>
  <c r="AD1698" i="3" s="1"/>
  <c r="AB1666" i="3"/>
  <c r="AC1666" i="3" s="1"/>
  <c r="AD1666" i="3" s="1"/>
  <c r="AB1644" i="3"/>
  <c r="AC1644" i="3" s="1"/>
  <c r="AD1644" i="3" s="1"/>
  <c r="AB1629" i="3"/>
  <c r="AC1629" i="3" s="1"/>
  <c r="AD1629" i="3" s="1"/>
  <c r="AB1624" i="3"/>
  <c r="AC1624" i="3" s="1"/>
  <c r="AD1624" i="3" s="1"/>
  <c r="AB1617" i="3"/>
  <c r="AC1617" i="3" s="1"/>
  <c r="AD1617" i="3" s="1"/>
  <c r="AB1587" i="3"/>
  <c r="AC1587" i="3" s="1"/>
  <c r="AD1587" i="3" s="1"/>
  <c r="AB1578" i="3"/>
  <c r="AC1578" i="3" s="1"/>
  <c r="AD1578" i="3" s="1"/>
  <c r="AB1574" i="3"/>
  <c r="AC1574" i="3" s="1"/>
  <c r="AD1574" i="3" s="1"/>
  <c r="AB1570" i="3"/>
  <c r="AC1570" i="3" s="1"/>
  <c r="AD1570" i="3" s="1"/>
  <c r="AB1566" i="3"/>
  <c r="AC1566" i="3" s="1"/>
  <c r="AD1566" i="3" s="1"/>
  <c r="AB1538" i="3"/>
  <c r="AC1538" i="3" s="1"/>
  <c r="AD1538" i="3" s="1"/>
  <c r="AB1512" i="3"/>
  <c r="AC1512" i="3" s="1"/>
  <c r="AD1512" i="3" s="1"/>
  <c r="AB1490" i="3"/>
  <c r="AC1490" i="3" s="1"/>
  <c r="AD1490" i="3" s="1"/>
  <c r="AB1483" i="3"/>
  <c r="AC1483" i="3" s="1"/>
  <c r="AD1483" i="3" s="1"/>
  <c r="AB1478" i="3"/>
  <c r="AC1478" i="3" s="1"/>
  <c r="AD1478" i="3" s="1"/>
  <c r="AB1473" i="3"/>
  <c r="AC1473" i="3" s="1"/>
  <c r="AD1473" i="3" s="1"/>
  <c r="AB1455" i="3"/>
  <c r="AC1455" i="3" s="1"/>
  <c r="AD1455" i="3" s="1"/>
  <c r="AB1450" i="3"/>
  <c r="AC1450" i="3" s="1"/>
  <c r="AD1450" i="3" s="1"/>
  <c r="AB1445" i="3"/>
  <c r="AC1445" i="3" s="1"/>
  <c r="AD1445" i="3" s="1"/>
  <c r="AB1424" i="3"/>
  <c r="AC1424" i="3" s="1"/>
  <c r="AD1424" i="3" s="1"/>
  <c r="AB1417" i="3"/>
  <c r="AC1417" i="3" s="1"/>
  <c r="AD1417" i="3" s="1"/>
  <c r="AB1412" i="3"/>
  <c r="AC1412" i="3" s="1"/>
  <c r="AD1412" i="3" s="1"/>
  <c r="AB1406" i="3"/>
  <c r="AC1406" i="3" s="1"/>
  <c r="AD1406" i="3" s="1"/>
  <c r="AB1389" i="3"/>
  <c r="AC1389" i="3" s="1"/>
  <c r="AD1389" i="3" s="1"/>
  <c r="AB1384" i="3"/>
  <c r="AC1384" i="3" s="1"/>
  <c r="AD1384" i="3" s="1"/>
  <c r="AB1362" i="3"/>
  <c r="AC1362" i="3" s="1"/>
  <c r="AD1362" i="3" s="1"/>
  <c r="AB1355" i="3"/>
  <c r="AC1355" i="3" s="1"/>
  <c r="AD1355" i="3" s="1"/>
  <c r="AB1350" i="3"/>
  <c r="AC1350" i="3" s="1"/>
  <c r="AD1350" i="3" s="1"/>
  <c r="AB1345" i="3"/>
  <c r="AC1345" i="3" s="1"/>
  <c r="AD1345" i="3" s="1"/>
  <c r="AB1327" i="3"/>
  <c r="AC1327" i="3" s="1"/>
  <c r="AD1327" i="3" s="1"/>
  <c r="AB1322" i="3"/>
  <c r="AC1322" i="3" s="1"/>
  <c r="AD1322" i="3" s="1"/>
  <c r="AB1317" i="3"/>
  <c r="AC1317" i="3" s="1"/>
  <c r="AD1317" i="3" s="1"/>
  <c r="AB1296" i="3"/>
  <c r="AC1296" i="3" s="1"/>
  <c r="AD1296" i="3" s="1"/>
  <c r="AB1289" i="3"/>
  <c r="AC1289" i="3" s="1"/>
  <c r="AD1289" i="3" s="1"/>
  <c r="AB1284" i="3"/>
  <c r="AC1284" i="3" s="1"/>
  <c r="AD1284" i="3" s="1"/>
  <c r="AB1278" i="3"/>
  <c r="AC1278" i="3" s="1"/>
  <c r="AD1278" i="3" s="1"/>
  <c r="AB1261" i="3"/>
  <c r="AC1261" i="3" s="1"/>
  <c r="AD1261" i="3" s="1"/>
  <c r="AB1256" i="3"/>
  <c r="AC1256" i="3" s="1"/>
  <c r="AD1256" i="3" s="1"/>
  <c r="AB1234" i="3"/>
  <c r="AC1234" i="3" s="1"/>
  <c r="AD1234" i="3" s="1"/>
  <c r="AB1227" i="3"/>
  <c r="AC1227" i="3" s="1"/>
  <c r="AD1227" i="3" s="1"/>
  <c r="AB1222" i="3"/>
  <c r="AC1222" i="3" s="1"/>
  <c r="AD1222" i="3" s="1"/>
  <c r="AB1217" i="3"/>
  <c r="AC1217" i="3" s="1"/>
  <c r="AD1217" i="3" s="1"/>
  <c r="AB1199" i="3"/>
  <c r="AC1199" i="3" s="1"/>
  <c r="AD1199" i="3" s="1"/>
  <c r="AB1194" i="3"/>
  <c r="AC1194" i="3" s="1"/>
  <c r="AD1194" i="3" s="1"/>
  <c r="AB1189" i="3"/>
  <c r="AC1189" i="3" s="1"/>
  <c r="AD1189" i="3" s="1"/>
  <c r="AB1168" i="3"/>
  <c r="AC1168" i="3" s="1"/>
  <c r="AD1168" i="3" s="1"/>
  <c r="AB1161" i="3"/>
  <c r="AC1161" i="3" s="1"/>
  <c r="AD1161" i="3" s="1"/>
  <c r="AB1156" i="3"/>
  <c r="AC1156" i="3" s="1"/>
  <c r="AD1156" i="3" s="1"/>
  <c r="AB1150" i="3"/>
  <c r="AC1150" i="3" s="1"/>
  <c r="AD1150" i="3" s="1"/>
  <c r="AB1133" i="3"/>
  <c r="AC1133" i="3" s="1"/>
  <c r="AD1133" i="3" s="1"/>
  <c r="AB1128" i="3"/>
  <c r="AC1128" i="3" s="1"/>
  <c r="AD1128" i="3" s="1"/>
  <c r="AB1106" i="3"/>
  <c r="AC1106" i="3" s="1"/>
  <c r="AD1106" i="3" s="1"/>
  <c r="AB1099" i="3"/>
  <c r="AC1099" i="3" s="1"/>
  <c r="AD1099" i="3" s="1"/>
  <c r="AB1094" i="3"/>
  <c r="AC1094" i="3" s="1"/>
  <c r="AD1094" i="3" s="1"/>
  <c r="AB1089" i="3"/>
  <c r="AC1089" i="3" s="1"/>
  <c r="AD1089" i="3" s="1"/>
  <c r="AB1071" i="3"/>
  <c r="AC1071" i="3" s="1"/>
  <c r="AD1071" i="3" s="1"/>
  <c r="AB1066" i="3"/>
  <c r="AC1066" i="3" s="1"/>
  <c r="AD1066" i="3" s="1"/>
  <c r="AB1061" i="3"/>
  <c r="AC1061" i="3" s="1"/>
  <c r="AD1061" i="3" s="1"/>
  <c r="AB1040" i="3"/>
  <c r="AC1040" i="3" s="1"/>
  <c r="AD1040" i="3" s="1"/>
  <c r="AB1033" i="3"/>
  <c r="AC1033" i="3" s="1"/>
  <c r="AD1033" i="3" s="1"/>
  <c r="AB1024" i="3"/>
  <c r="AC1024" i="3" s="1"/>
  <c r="AD1024" i="3" s="1"/>
  <c r="AB1020" i="3"/>
  <c r="AC1020" i="3" s="1"/>
  <c r="AD1020" i="3" s="1"/>
  <c r="AB1016" i="3"/>
  <c r="AC1016" i="3" s="1"/>
  <c r="AD1016" i="3" s="1"/>
  <c r="AB1009" i="3"/>
  <c r="AC1009" i="3" s="1"/>
  <c r="AD1009" i="3" s="1"/>
  <c r="AB2468" i="3"/>
  <c r="AC2468" i="3" s="1"/>
  <c r="AD2468" i="3" s="1"/>
  <c r="AB2428" i="3"/>
  <c r="AC2428" i="3" s="1"/>
  <c r="AD2428" i="3" s="1"/>
  <c r="AB2412" i="3"/>
  <c r="AC2412" i="3" s="1"/>
  <c r="AD2412" i="3" s="1"/>
  <c r="AB2384" i="3"/>
  <c r="AC2384" i="3" s="1"/>
  <c r="AD2384" i="3" s="1"/>
  <c r="AB2357" i="3"/>
  <c r="AC2357" i="3" s="1"/>
  <c r="AD2357" i="3" s="1"/>
  <c r="AB2336" i="3"/>
  <c r="AC2336" i="3" s="1"/>
  <c r="AD2336" i="3" s="1"/>
  <c r="AB2316" i="3"/>
  <c r="AC2316" i="3" s="1"/>
  <c r="AD2316" i="3" s="1"/>
  <c r="AB2293" i="3"/>
  <c r="AC2293" i="3" s="1"/>
  <c r="AD2293" i="3" s="1"/>
  <c r="AB2272" i="3"/>
  <c r="AC2272" i="3" s="1"/>
  <c r="AD2272" i="3" s="1"/>
  <c r="AB2252" i="3"/>
  <c r="AC2252" i="3" s="1"/>
  <c r="AD2252" i="3" s="1"/>
  <c r="AB2229" i="3"/>
  <c r="AC2229" i="3" s="1"/>
  <c r="AD2229" i="3" s="1"/>
  <c r="AB2208" i="3"/>
  <c r="AC2208" i="3" s="1"/>
  <c r="AD2208" i="3" s="1"/>
  <c r="AB2188" i="3"/>
  <c r="AC2188" i="3" s="1"/>
  <c r="AD2188" i="3" s="1"/>
  <c r="AB2149" i="3"/>
  <c r="AC2149" i="3" s="1"/>
  <c r="AD2149" i="3" s="1"/>
  <c r="AB2128" i="3"/>
  <c r="AC2128" i="3" s="1"/>
  <c r="AD2128" i="3" s="1"/>
  <c r="AB2073" i="3"/>
  <c r="AC2073" i="3" s="1"/>
  <c r="AD2073" i="3" s="1"/>
  <c r="AB1899" i="3"/>
  <c r="AC1899" i="3" s="1"/>
  <c r="AD1899" i="3" s="1"/>
  <c r="AB1859" i="3"/>
  <c r="AC1859" i="3" s="1"/>
  <c r="AD1859" i="3" s="1"/>
  <c r="AB1827" i="3"/>
  <c r="AC1827" i="3" s="1"/>
  <c r="AD1827" i="3" s="1"/>
  <c r="AB1795" i="3"/>
  <c r="AC1795" i="3" s="1"/>
  <c r="AD1795" i="3" s="1"/>
  <c r="AB1763" i="3"/>
  <c r="AC1763" i="3" s="1"/>
  <c r="AD1763" i="3" s="1"/>
  <c r="AB1727" i="3"/>
  <c r="AC1727" i="3" s="1"/>
  <c r="AD1727" i="3" s="1"/>
  <c r="AB1711" i="3"/>
  <c r="AC1711" i="3" s="1"/>
  <c r="AD1711" i="3" s="1"/>
  <c r="AB1701" i="3"/>
  <c r="AC1701" i="3" s="1"/>
  <c r="AD1701" i="3" s="1"/>
  <c r="AB1697" i="3"/>
  <c r="AC1697" i="3" s="1"/>
  <c r="AD1697" i="3" s="1"/>
  <c r="AB1687" i="3"/>
  <c r="AC1687" i="3" s="1"/>
  <c r="AD1687" i="3" s="1"/>
  <c r="AB1672" i="3"/>
  <c r="AC1672" i="3" s="1"/>
  <c r="AD1672" i="3" s="1"/>
  <c r="AB1667" i="3"/>
  <c r="AC1667" i="3" s="1"/>
  <c r="AD1667" i="3" s="1"/>
  <c r="AB1658" i="3"/>
  <c r="AC1658" i="3" s="1"/>
  <c r="AD1658" i="3" s="1"/>
  <c r="AB1647" i="3"/>
  <c r="AC1647" i="3" s="1"/>
  <c r="AD1647" i="3" s="1"/>
  <c r="AB1643" i="3"/>
  <c r="AC1643" i="3" s="1"/>
  <c r="AD1643" i="3" s="1"/>
  <c r="AB1633" i="3"/>
  <c r="AC1633" i="3" s="1"/>
  <c r="AD1633" i="3" s="1"/>
  <c r="AB1613" i="3"/>
  <c r="AC1613" i="3" s="1"/>
  <c r="AD1613" i="3" s="1"/>
  <c r="AB1608" i="3"/>
  <c r="AC1608" i="3" s="1"/>
  <c r="AD1608" i="3" s="1"/>
  <c r="AB1584" i="3"/>
  <c r="AC1584" i="3" s="1"/>
  <c r="AD1584" i="3" s="1"/>
  <c r="AB1564" i="3"/>
  <c r="AC1564" i="3" s="1"/>
  <c r="AD1564" i="3" s="1"/>
  <c r="AB1557" i="3"/>
  <c r="AC1557" i="3" s="1"/>
  <c r="AD1557" i="3" s="1"/>
  <c r="AB1553" i="3"/>
  <c r="AC1553" i="3" s="1"/>
  <c r="AD1553" i="3" s="1"/>
  <c r="AB1549" i="3"/>
  <c r="AC1549" i="3" s="1"/>
  <c r="AD1549" i="3" s="1"/>
  <c r="AB1545" i="3"/>
  <c r="AC1545" i="3" s="1"/>
  <c r="AD1545" i="3" s="1"/>
  <c r="AB1540" i="3"/>
  <c r="AC1540" i="3" s="1"/>
  <c r="AD1540" i="3" s="1"/>
  <c r="AB1532" i="3"/>
  <c r="AC1532" i="3" s="1"/>
  <c r="AD1532" i="3" s="1"/>
  <c r="AB1527" i="3"/>
  <c r="AC1527" i="3" s="1"/>
  <c r="AD1527" i="3" s="1"/>
  <c r="AB1522" i="3"/>
  <c r="AC1522" i="3" s="1"/>
  <c r="AD1522" i="3" s="1"/>
  <c r="AB1517" i="3"/>
  <c r="AC1517" i="3" s="1"/>
  <c r="AD1517" i="3" s="1"/>
  <c r="AB1501" i="3"/>
  <c r="AC1501" i="3" s="1"/>
  <c r="AD1501" i="3" s="1"/>
  <c r="AB1496" i="3"/>
  <c r="AC1496" i="3" s="1"/>
  <c r="AD1496" i="3" s="1"/>
  <c r="AB1474" i="3"/>
  <c r="AC1474" i="3" s="1"/>
  <c r="AD1474" i="3" s="1"/>
  <c r="AB1467" i="3"/>
  <c r="AC1467" i="3" s="1"/>
  <c r="AD1467" i="3" s="1"/>
  <c r="AB1462" i="3"/>
  <c r="AC1462" i="3" s="1"/>
  <c r="AD1462" i="3" s="1"/>
  <c r="AB1457" i="3"/>
  <c r="AC1457" i="3" s="1"/>
  <c r="AD1457" i="3" s="1"/>
  <c r="AB1439" i="3"/>
  <c r="AC1439" i="3" s="1"/>
  <c r="AD1439" i="3" s="1"/>
  <c r="AB1434" i="3"/>
  <c r="AC1434" i="3" s="1"/>
  <c r="AD1434" i="3" s="1"/>
  <c r="AB1429" i="3"/>
  <c r="AC1429" i="3" s="1"/>
  <c r="AD1429" i="3" s="1"/>
  <c r="AB1408" i="3"/>
  <c r="AC1408" i="3" s="1"/>
  <c r="AD1408" i="3" s="1"/>
  <c r="AB1401" i="3"/>
  <c r="AC1401" i="3" s="1"/>
  <c r="AD1401" i="3" s="1"/>
  <c r="AB1396" i="3"/>
  <c r="AC1396" i="3" s="1"/>
  <c r="AD1396" i="3" s="1"/>
  <c r="AB1390" i="3"/>
  <c r="AC1390" i="3" s="1"/>
  <c r="AD1390" i="3" s="1"/>
  <c r="AB1373" i="3"/>
  <c r="AC1373" i="3" s="1"/>
  <c r="AD1373" i="3" s="1"/>
  <c r="AB1368" i="3"/>
  <c r="AC1368" i="3" s="1"/>
  <c r="AD1368" i="3" s="1"/>
  <c r="AB1346" i="3"/>
  <c r="AC1346" i="3" s="1"/>
  <c r="AD1346" i="3" s="1"/>
  <c r="AB1339" i="3"/>
  <c r="AC1339" i="3" s="1"/>
  <c r="AD1339" i="3" s="1"/>
  <c r="AB1334" i="3"/>
  <c r="AC1334" i="3" s="1"/>
  <c r="AD1334" i="3" s="1"/>
  <c r="AB1329" i="3"/>
  <c r="AC1329" i="3" s="1"/>
  <c r="AD1329" i="3" s="1"/>
  <c r="AB1311" i="3"/>
  <c r="AC1311" i="3" s="1"/>
  <c r="AD1311" i="3" s="1"/>
  <c r="AB1306" i="3"/>
  <c r="AC1306" i="3" s="1"/>
  <c r="AD1306" i="3" s="1"/>
  <c r="AB1301" i="3"/>
  <c r="AC1301" i="3" s="1"/>
  <c r="AD1301" i="3" s="1"/>
  <c r="AB1280" i="3"/>
  <c r="AC1280" i="3" s="1"/>
  <c r="AD1280" i="3" s="1"/>
  <c r="AB1273" i="3"/>
  <c r="AC1273" i="3" s="1"/>
  <c r="AD1273" i="3" s="1"/>
  <c r="AB1268" i="3"/>
  <c r="AC1268" i="3" s="1"/>
  <c r="AD1268" i="3" s="1"/>
  <c r="AB1262" i="3"/>
  <c r="AC1262" i="3" s="1"/>
  <c r="AD1262" i="3" s="1"/>
  <c r="AB1245" i="3"/>
  <c r="AC1245" i="3" s="1"/>
  <c r="AD1245" i="3" s="1"/>
  <c r="AB1240" i="3"/>
  <c r="AC1240" i="3" s="1"/>
  <c r="AD1240" i="3" s="1"/>
  <c r="AB1218" i="3"/>
  <c r="AC1218" i="3" s="1"/>
  <c r="AD1218" i="3" s="1"/>
  <c r="AB1211" i="3"/>
  <c r="AC1211" i="3" s="1"/>
  <c r="AD1211" i="3" s="1"/>
  <c r="AB1206" i="3"/>
  <c r="AC1206" i="3" s="1"/>
  <c r="AD1206" i="3" s="1"/>
  <c r="AB1201" i="3"/>
  <c r="AC1201" i="3" s="1"/>
  <c r="AD1201" i="3" s="1"/>
  <c r="AB1183" i="3"/>
  <c r="AC1183" i="3" s="1"/>
  <c r="AD1183" i="3" s="1"/>
  <c r="AB1178" i="3"/>
  <c r="AC1178" i="3" s="1"/>
  <c r="AD1178" i="3" s="1"/>
  <c r="AB1173" i="3"/>
  <c r="AC1173" i="3" s="1"/>
  <c r="AD1173" i="3" s="1"/>
  <c r="AB1152" i="3"/>
  <c r="AC1152" i="3" s="1"/>
  <c r="AD1152" i="3" s="1"/>
  <c r="AB1145" i="3"/>
  <c r="AC1145" i="3" s="1"/>
  <c r="AD1145" i="3" s="1"/>
  <c r="AB1140" i="3"/>
  <c r="AC1140" i="3" s="1"/>
  <c r="AD1140" i="3" s="1"/>
  <c r="AB1134" i="3"/>
  <c r="AC1134" i="3" s="1"/>
  <c r="AD1134" i="3" s="1"/>
  <c r="AB1117" i="3"/>
  <c r="AC1117" i="3" s="1"/>
  <c r="AD1117" i="3" s="1"/>
  <c r="AB1112" i="3"/>
  <c r="AC1112" i="3" s="1"/>
  <c r="AD1112" i="3" s="1"/>
  <c r="AB1090" i="3"/>
  <c r="AC1090" i="3" s="1"/>
  <c r="AD1090" i="3" s="1"/>
  <c r="AB1083" i="3"/>
  <c r="AC1083" i="3" s="1"/>
  <c r="AD1083" i="3" s="1"/>
  <c r="AB1078" i="3"/>
  <c r="AC1078" i="3" s="1"/>
  <c r="AD1078" i="3" s="1"/>
  <c r="AB1073" i="3"/>
  <c r="AC1073" i="3" s="1"/>
  <c r="AD1073" i="3" s="1"/>
  <c r="AB1055" i="3"/>
  <c r="AC1055" i="3" s="1"/>
  <c r="AD1055" i="3" s="1"/>
  <c r="AB1050" i="3"/>
  <c r="AC1050" i="3" s="1"/>
  <c r="AD1050" i="3" s="1"/>
  <c r="AB1045" i="3"/>
  <c r="AC1045" i="3" s="1"/>
  <c r="AD1045" i="3" s="1"/>
  <c r="AB1029" i="3"/>
  <c r="AC1029" i="3" s="1"/>
  <c r="AD1029" i="3" s="1"/>
  <c r="AB1012" i="3"/>
  <c r="AC1012" i="3" s="1"/>
  <c r="AD1012" i="3" s="1"/>
  <c r="AB1003" i="3"/>
  <c r="AC1003" i="3" s="1"/>
  <c r="AD1003" i="3" s="1"/>
  <c r="AB999" i="3"/>
  <c r="AC999" i="3" s="1"/>
  <c r="AD999" i="3" s="1"/>
  <c r="AB994" i="3"/>
  <c r="AC994" i="3" s="1"/>
  <c r="AD994" i="3" s="1"/>
  <c r="AB987" i="3"/>
  <c r="AC987" i="3" s="1"/>
  <c r="AD987" i="3" s="1"/>
  <c r="AB979" i="3"/>
  <c r="AC979" i="3" s="1"/>
  <c r="AD979" i="3" s="1"/>
  <c r="AB970" i="3"/>
  <c r="AC970" i="3" s="1"/>
  <c r="AD970" i="3" s="1"/>
  <c r="AB958" i="3"/>
  <c r="AC958" i="3" s="1"/>
  <c r="AD958" i="3" s="1"/>
  <c r="AB937" i="3"/>
  <c r="AC937" i="3" s="1"/>
  <c r="AD937" i="3" s="1"/>
  <c r="AB932" i="3"/>
  <c r="AC932" i="3" s="1"/>
  <c r="AD932" i="3" s="1"/>
  <c r="AB927" i="3"/>
  <c r="AC927" i="3" s="1"/>
  <c r="AD927" i="3" s="1"/>
  <c r="AB923" i="3"/>
  <c r="AC923" i="3" s="1"/>
  <c r="AD923" i="3" s="1"/>
  <c r="AB918" i="3"/>
  <c r="AC918" i="3" s="1"/>
  <c r="AD918" i="3" s="1"/>
  <c r="AB914" i="3"/>
  <c r="AC914" i="3" s="1"/>
  <c r="AD914" i="3" s="1"/>
  <c r="AB909" i="3"/>
  <c r="AC909" i="3" s="1"/>
  <c r="AD909" i="3" s="1"/>
  <c r="AB905" i="3"/>
  <c r="AC905" i="3" s="1"/>
  <c r="AD905" i="3" s="1"/>
  <c r="AB900" i="3"/>
  <c r="AC900" i="3" s="1"/>
  <c r="AD900" i="3" s="1"/>
  <c r="AB895" i="3"/>
  <c r="AC895" i="3" s="1"/>
  <c r="AD895" i="3" s="1"/>
  <c r="AB891" i="3"/>
  <c r="AC891" i="3" s="1"/>
  <c r="AD891" i="3" s="1"/>
  <c r="AB886" i="3"/>
  <c r="AC886" i="3" s="1"/>
  <c r="AD886" i="3" s="1"/>
  <c r="AB882" i="3"/>
  <c r="AC882" i="3" s="1"/>
  <c r="AD882" i="3" s="1"/>
  <c r="AB877" i="3"/>
  <c r="AC877" i="3" s="1"/>
  <c r="AD877" i="3" s="1"/>
  <c r="AB873" i="3"/>
  <c r="AC873" i="3" s="1"/>
  <c r="AD873" i="3" s="1"/>
  <c r="AB868" i="3"/>
  <c r="AC868" i="3" s="1"/>
  <c r="AD868" i="3" s="1"/>
  <c r="AB863" i="3"/>
  <c r="AC863" i="3" s="1"/>
  <c r="AD863" i="3" s="1"/>
  <c r="AB859" i="3"/>
  <c r="AC859" i="3" s="1"/>
  <c r="AD859" i="3" s="1"/>
  <c r="AB850" i="3"/>
  <c r="AC850" i="3" s="1"/>
  <c r="AD850" i="3" s="1"/>
  <c r="AB846" i="3"/>
  <c r="AC846" i="3" s="1"/>
  <c r="AD846" i="3" s="1"/>
  <c r="AB837" i="3"/>
  <c r="AC837" i="3" s="1"/>
  <c r="AD837" i="3" s="1"/>
  <c r="AB828" i="3"/>
  <c r="AC828" i="3" s="1"/>
  <c r="AD828" i="3" s="1"/>
  <c r="AB814" i="3"/>
  <c r="AC814" i="3" s="1"/>
  <c r="AD814" i="3" s="1"/>
  <c r="AB810" i="3"/>
  <c r="AC810" i="3" s="1"/>
  <c r="AD810" i="3" s="1"/>
  <c r="AB802" i="3"/>
  <c r="AC802" i="3" s="1"/>
  <c r="AD802" i="3" s="1"/>
  <c r="AB793" i="3"/>
  <c r="AC793" i="3" s="1"/>
  <c r="AD793" i="3" s="1"/>
  <c r="AB788" i="3"/>
  <c r="AC788" i="3" s="1"/>
  <c r="AD788" i="3" s="1"/>
  <c r="AB784" i="3"/>
  <c r="AC784" i="3" s="1"/>
  <c r="AD784" i="3" s="1"/>
  <c r="AB737" i="3"/>
  <c r="AC737" i="3" s="1"/>
  <c r="AD737" i="3" s="1"/>
  <c r="AB720" i="3"/>
  <c r="AC720" i="3" s="1"/>
  <c r="AD720" i="3" s="1"/>
  <c r="AB703" i="3"/>
  <c r="AC703" i="3" s="1"/>
  <c r="AD703" i="3" s="1"/>
  <c r="AB698" i="3"/>
  <c r="AC698" i="3" s="1"/>
  <c r="AD698" i="3" s="1"/>
  <c r="AB688" i="3"/>
  <c r="AC688" i="3" s="1"/>
  <c r="AD688" i="3" s="1"/>
  <c r="AB670" i="3"/>
  <c r="AC670" i="3" s="1"/>
  <c r="AD670" i="3" s="1"/>
  <c r="AB662" i="3"/>
  <c r="AC662" i="3" s="1"/>
  <c r="AD662" i="3" s="1"/>
  <c r="AB658" i="3"/>
  <c r="AC658" i="3" s="1"/>
  <c r="AD658" i="3" s="1"/>
  <c r="AB635" i="3"/>
  <c r="AC635" i="3" s="1"/>
  <c r="AD635" i="3" s="1"/>
  <c r="AB631" i="3"/>
  <c r="AC631" i="3" s="1"/>
  <c r="AD631" i="3" s="1"/>
  <c r="AB622" i="3"/>
  <c r="AC622" i="3" s="1"/>
  <c r="AD622" i="3" s="1"/>
  <c r="AB615" i="3"/>
  <c r="AC615" i="3" s="1"/>
  <c r="AD615" i="3" s="1"/>
  <c r="AB610" i="3"/>
  <c r="AC610" i="3" s="1"/>
  <c r="AD610" i="3" s="1"/>
  <c r="AB605" i="3"/>
  <c r="AC605" i="3" s="1"/>
  <c r="AD605" i="3" s="1"/>
  <c r="AC596" i="3"/>
  <c r="AD596" i="3" s="1"/>
  <c r="AB592" i="3"/>
  <c r="AC592" i="3" s="1"/>
  <c r="AD592" i="3" s="1"/>
  <c r="AB579" i="3"/>
  <c r="AC579" i="3" s="1"/>
  <c r="AD579" i="3" s="1"/>
  <c r="AB556" i="3"/>
  <c r="AC556" i="3" s="1"/>
  <c r="AD556" i="3" s="1"/>
  <c r="AB549" i="3"/>
  <c r="AC549" i="3" s="1"/>
  <c r="AD549" i="3" s="1"/>
  <c r="AB539" i="3"/>
  <c r="AC539" i="3" s="1"/>
  <c r="AD539" i="3" s="1"/>
  <c r="AB533" i="3"/>
  <c r="AC533" i="3" s="1"/>
  <c r="AD533" i="3" s="1"/>
  <c r="AB520" i="3"/>
  <c r="AC520" i="3" s="1"/>
  <c r="AD520" i="3" s="1"/>
  <c r="AB508" i="3"/>
  <c r="AC508" i="3" s="1"/>
  <c r="AD508" i="3" s="1"/>
  <c r="AB504" i="3"/>
  <c r="AC504" i="3" s="1"/>
  <c r="AD504" i="3" s="1"/>
  <c r="AB479" i="3"/>
  <c r="AC479" i="3" s="1"/>
  <c r="AD479" i="3" s="1"/>
  <c r="AB474" i="3"/>
  <c r="AC474" i="3" s="1"/>
  <c r="AD474" i="3" s="1"/>
  <c r="AB470" i="3"/>
  <c r="AC470" i="3" s="1"/>
  <c r="AD470" i="3" s="1"/>
  <c r="AB465" i="3"/>
  <c r="AC465" i="3" s="1"/>
  <c r="AD465" i="3" s="1"/>
  <c r="AB455" i="3"/>
  <c r="AC455" i="3" s="1"/>
  <c r="AD455" i="3" s="1"/>
  <c r="AB446" i="3"/>
  <c r="AC446" i="3" s="1"/>
  <c r="AD446" i="3" s="1"/>
  <c r="AB442" i="3"/>
  <c r="AC442" i="3" s="1"/>
  <c r="AD442" i="3" s="1"/>
  <c r="AB433" i="3"/>
  <c r="AC433" i="3" s="1"/>
  <c r="AD433" i="3" s="1"/>
  <c r="AB420" i="3"/>
  <c r="AC420" i="3" s="1"/>
  <c r="AD420" i="3" s="1"/>
  <c r="AB415" i="3"/>
  <c r="AC415" i="3" s="1"/>
  <c r="AD415" i="3" s="1"/>
  <c r="AB410" i="3"/>
  <c r="AC410" i="3" s="1"/>
  <c r="AD410" i="3" s="1"/>
  <c r="AB363" i="3"/>
  <c r="AC363" i="3" s="1"/>
  <c r="AD363" i="3" s="1"/>
  <c r="AB357" i="3"/>
  <c r="AC357" i="3" s="1"/>
  <c r="AD357" i="3" s="1"/>
  <c r="AB353" i="3"/>
  <c r="AC353" i="3" s="1"/>
  <c r="AD353" i="3" s="1"/>
  <c r="AB332" i="3"/>
  <c r="AC332" i="3" s="1"/>
  <c r="AD332" i="3" s="1"/>
  <c r="AB323" i="3"/>
  <c r="AC323" i="3" s="1"/>
  <c r="AD323" i="3" s="1"/>
  <c r="AB302" i="3"/>
  <c r="AC302" i="3" s="1"/>
  <c r="AD302" i="3" s="1"/>
  <c r="AB293" i="3"/>
  <c r="AC293" i="3" s="1"/>
  <c r="AD293" i="3" s="1"/>
  <c r="AB289" i="3"/>
  <c r="AC289" i="3" s="1"/>
  <c r="AD289" i="3" s="1"/>
  <c r="AB1636" i="3"/>
  <c r="AC1636" i="3" s="1"/>
  <c r="AD1636" i="3" s="1"/>
  <c r="AB1583" i="3"/>
  <c r="AC1583" i="3" s="1"/>
  <c r="AD1583" i="3" s="1"/>
  <c r="AB1539" i="3"/>
  <c r="AC1539" i="3" s="1"/>
  <c r="AD1539" i="3" s="1"/>
  <c r="AB1519" i="3"/>
  <c r="AC1519" i="3" s="1"/>
  <c r="AD1519" i="3" s="1"/>
  <c r="AB1500" i="3"/>
  <c r="AC1500" i="3" s="1"/>
  <c r="AD1500" i="3" s="1"/>
  <c r="AB1479" i="3"/>
  <c r="AC1479" i="3" s="1"/>
  <c r="AD1479" i="3" s="1"/>
  <c r="AB1459" i="3"/>
  <c r="AC1459" i="3" s="1"/>
  <c r="AD1459" i="3" s="1"/>
  <c r="AB1436" i="3"/>
  <c r="AC1436" i="3" s="1"/>
  <c r="AD1436" i="3" s="1"/>
  <c r="AB1415" i="3"/>
  <c r="AC1415" i="3" s="1"/>
  <c r="AD1415" i="3" s="1"/>
  <c r="AB1395" i="3"/>
  <c r="AC1395" i="3" s="1"/>
  <c r="AD1395" i="3" s="1"/>
  <c r="AB1372" i="3"/>
  <c r="AC1372" i="3" s="1"/>
  <c r="AD1372" i="3" s="1"/>
  <c r="AB1351" i="3"/>
  <c r="AC1351" i="3" s="1"/>
  <c r="AD1351" i="3" s="1"/>
  <c r="AB1331" i="3"/>
  <c r="AC1331" i="3" s="1"/>
  <c r="AD1331" i="3" s="1"/>
  <c r="AB1308" i="3"/>
  <c r="AC1308" i="3" s="1"/>
  <c r="AD1308" i="3" s="1"/>
  <c r="AB1287" i="3"/>
  <c r="AC1287" i="3" s="1"/>
  <c r="AD1287" i="3" s="1"/>
  <c r="AB1267" i="3"/>
  <c r="AC1267" i="3" s="1"/>
  <c r="AD1267" i="3" s="1"/>
  <c r="AB1244" i="3"/>
  <c r="AC1244" i="3" s="1"/>
  <c r="AD1244" i="3" s="1"/>
  <c r="AB1223" i="3"/>
  <c r="AC1223" i="3" s="1"/>
  <c r="AD1223" i="3" s="1"/>
  <c r="AB1203" i="3"/>
  <c r="AC1203" i="3" s="1"/>
  <c r="AD1203" i="3" s="1"/>
  <c r="AB1180" i="3"/>
  <c r="AC1180" i="3" s="1"/>
  <c r="AD1180" i="3" s="1"/>
  <c r="AB1159" i="3"/>
  <c r="AC1159" i="3" s="1"/>
  <c r="AD1159" i="3" s="1"/>
  <c r="AB1139" i="3"/>
  <c r="AC1139" i="3" s="1"/>
  <c r="AD1139" i="3" s="1"/>
  <c r="AB1116" i="3"/>
  <c r="AC1116" i="3" s="1"/>
  <c r="AD1116" i="3" s="1"/>
  <c r="AB1095" i="3"/>
  <c r="AC1095" i="3" s="1"/>
  <c r="AD1095" i="3" s="1"/>
  <c r="AB1075" i="3"/>
  <c r="AC1075" i="3" s="1"/>
  <c r="AD1075" i="3" s="1"/>
  <c r="AB1052" i="3"/>
  <c r="AC1052" i="3" s="1"/>
  <c r="AD1052" i="3" s="1"/>
  <c r="AB1031" i="3"/>
  <c r="AC1031" i="3" s="1"/>
  <c r="AD1031" i="3" s="1"/>
  <c r="AB984" i="3"/>
  <c r="AC984" i="3" s="1"/>
  <c r="AD984" i="3" s="1"/>
  <c r="AB956" i="3"/>
  <c r="AC956" i="3" s="1"/>
  <c r="AD956" i="3" s="1"/>
  <c r="AB950" i="3"/>
  <c r="AC950" i="3" s="1"/>
  <c r="AD950" i="3" s="1"/>
  <c r="AB946" i="3"/>
  <c r="AC946" i="3" s="1"/>
  <c r="AD946" i="3" s="1"/>
  <c r="AB941" i="3"/>
  <c r="AC941" i="3" s="1"/>
  <c r="AD941" i="3" s="1"/>
  <c r="AB931" i="3"/>
  <c r="AC931" i="3" s="1"/>
  <c r="AD931" i="3" s="1"/>
  <c r="AB917" i="3"/>
  <c r="AC917" i="3" s="1"/>
  <c r="AD917" i="3" s="1"/>
  <c r="AB913" i="3"/>
  <c r="AC913" i="3" s="1"/>
  <c r="AD913" i="3" s="1"/>
  <c r="AB899" i="3"/>
  <c r="AC899" i="3" s="1"/>
  <c r="AD899" i="3" s="1"/>
  <c r="AB885" i="3"/>
  <c r="AC885" i="3" s="1"/>
  <c r="AD885" i="3" s="1"/>
  <c r="AB881" i="3"/>
  <c r="AC881" i="3" s="1"/>
  <c r="AD881" i="3" s="1"/>
  <c r="AB867" i="3"/>
  <c r="AC867" i="3" s="1"/>
  <c r="AD867" i="3" s="1"/>
  <c r="AB853" i="3"/>
  <c r="AC853" i="3" s="1"/>
  <c r="AD853" i="3" s="1"/>
  <c r="AB845" i="3"/>
  <c r="AC845" i="3" s="1"/>
  <c r="AD845" i="3" s="1"/>
  <c r="AB841" i="3"/>
  <c r="AC841" i="3" s="1"/>
  <c r="AD841" i="3" s="1"/>
  <c r="AB827" i="3"/>
  <c r="AC827" i="3" s="1"/>
  <c r="AD827" i="3" s="1"/>
  <c r="AB813" i="3"/>
  <c r="AC813" i="3" s="1"/>
  <c r="AD813" i="3" s="1"/>
  <c r="AB809" i="3"/>
  <c r="AC809" i="3" s="1"/>
  <c r="AD809" i="3" s="1"/>
  <c r="AB804" i="3"/>
  <c r="AC804" i="3" s="1"/>
  <c r="AD804" i="3" s="1"/>
  <c r="AB798" i="3"/>
  <c r="AC798" i="3" s="1"/>
  <c r="AD798" i="3" s="1"/>
  <c r="AB785" i="3"/>
  <c r="AC785" i="3" s="1"/>
  <c r="AD785" i="3" s="1"/>
  <c r="AB781" i="3"/>
  <c r="AC781" i="3" s="1"/>
  <c r="AD781" i="3" s="1"/>
  <c r="AB776" i="3"/>
  <c r="AC776" i="3" s="1"/>
  <c r="AD776" i="3" s="1"/>
  <c r="AB771" i="3"/>
  <c r="AC771" i="3" s="1"/>
  <c r="AD771" i="3" s="1"/>
  <c r="AB762" i="3"/>
  <c r="AC762" i="3" s="1"/>
  <c r="AD762" i="3" s="1"/>
  <c r="AB758" i="3"/>
  <c r="AC758" i="3" s="1"/>
  <c r="AD758" i="3" s="1"/>
  <c r="AB754" i="3"/>
  <c r="AC754" i="3" s="1"/>
  <c r="AD754" i="3" s="1"/>
  <c r="AB750" i="3"/>
  <c r="AC750" i="3" s="1"/>
  <c r="AD750" i="3" s="1"/>
  <c r="AB744" i="3"/>
  <c r="AC744" i="3" s="1"/>
  <c r="AD744" i="3" s="1"/>
  <c r="AB740" i="3"/>
  <c r="AC740" i="3" s="1"/>
  <c r="AD740" i="3" s="1"/>
  <c r="AB730" i="3"/>
  <c r="AC730" i="3" s="1"/>
  <c r="AD730" i="3" s="1"/>
  <c r="AB719" i="3"/>
  <c r="AC719" i="3" s="1"/>
  <c r="AD719" i="3" s="1"/>
  <c r="AB715" i="3"/>
  <c r="AC715" i="3" s="1"/>
  <c r="AD715" i="3" s="1"/>
  <c r="AB710" i="3"/>
  <c r="AC710" i="3" s="1"/>
  <c r="AD710" i="3" s="1"/>
  <c r="AB705" i="3"/>
  <c r="AC705" i="3" s="1"/>
  <c r="AD705" i="3" s="1"/>
  <c r="AB697" i="3"/>
  <c r="AC697" i="3" s="1"/>
  <c r="AD697" i="3" s="1"/>
  <c r="AB693" i="3"/>
  <c r="AC693" i="3" s="1"/>
  <c r="AD693" i="3" s="1"/>
  <c r="AB684" i="3"/>
  <c r="AC684" i="3" s="1"/>
  <c r="AD684" i="3" s="1"/>
  <c r="AB679" i="3"/>
  <c r="AC679" i="3" s="1"/>
  <c r="AD679" i="3" s="1"/>
  <c r="AB673" i="3"/>
  <c r="AC673" i="3" s="1"/>
  <c r="AD673" i="3" s="1"/>
  <c r="AB669" i="3"/>
  <c r="AC669" i="3" s="1"/>
  <c r="AD669" i="3" s="1"/>
  <c r="AB659" i="3"/>
  <c r="AC659" i="3" s="1"/>
  <c r="AD659" i="3" s="1"/>
  <c r="AB648" i="3"/>
  <c r="AC648" i="3" s="1"/>
  <c r="AD648" i="3" s="1"/>
  <c r="AB644" i="3"/>
  <c r="AC644" i="3" s="1"/>
  <c r="AD644" i="3" s="1"/>
  <c r="AB640" i="3"/>
  <c r="AC640" i="3" s="1"/>
  <c r="AD640" i="3" s="1"/>
  <c r="AB623" i="3"/>
  <c r="AC623" i="3" s="1"/>
  <c r="AD623" i="3" s="1"/>
  <c r="AB613" i="3"/>
  <c r="AC613" i="3" s="1"/>
  <c r="AD613" i="3" s="1"/>
  <c r="AB603" i="3"/>
  <c r="AC603" i="3" s="1"/>
  <c r="AD603" i="3" s="1"/>
  <c r="AB593" i="3"/>
  <c r="AC593" i="3" s="1"/>
  <c r="AD593" i="3" s="1"/>
  <c r="AB587" i="3"/>
  <c r="AC587" i="3" s="1"/>
  <c r="AD587" i="3" s="1"/>
  <c r="AB572" i="3"/>
  <c r="AC572" i="3" s="1"/>
  <c r="AD572" i="3" s="1"/>
  <c r="AB568" i="3"/>
  <c r="AC568" i="3" s="1"/>
  <c r="AD568" i="3" s="1"/>
  <c r="AB564" i="3"/>
  <c r="AC564" i="3" s="1"/>
  <c r="AD564" i="3" s="1"/>
  <c r="AB560" i="3"/>
  <c r="AC560" i="3" s="1"/>
  <c r="AD560" i="3" s="1"/>
  <c r="AB547" i="3"/>
  <c r="AC547" i="3" s="1"/>
  <c r="AD547" i="3" s="1"/>
  <c r="AB524" i="3"/>
  <c r="AC524" i="3" s="1"/>
  <c r="AD524" i="3" s="1"/>
  <c r="AB516" i="3"/>
  <c r="AC516" i="3" s="1"/>
  <c r="AD516" i="3" s="1"/>
  <c r="AB512" i="3"/>
  <c r="AC512" i="3" s="1"/>
  <c r="AD512" i="3" s="1"/>
  <c r="AB503" i="3"/>
  <c r="AC503" i="3" s="1"/>
  <c r="AD503" i="3" s="1"/>
  <c r="AB498" i="3"/>
  <c r="AC498" i="3" s="1"/>
  <c r="AD498" i="3" s="1"/>
  <c r="AB494" i="3"/>
  <c r="AC494" i="3" s="1"/>
  <c r="AD494" i="3" s="1"/>
  <c r="AB490" i="3"/>
  <c r="AC490" i="3" s="1"/>
  <c r="AD490" i="3" s="1"/>
  <c r="AB471" i="3"/>
  <c r="AC471" i="3" s="1"/>
  <c r="AD471" i="3" s="1"/>
  <c r="AB459" i="3"/>
  <c r="AC459" i="3" s="1"/>
  <c r="AD459" i="3" s="1"/>
  <c r="AB453" i="3"/>
  <c r="AC453" i="3" s="1"/>
  <c r="AD453" i="3" s="1"/>
  <c r="AB448" i="3"/>
  <c r="AC448" i="3" s="1"/>
  <c r="AD448" i="3" s="1"/>
  <c r="AB436" i="3"/>
  <c r="AC436" i="3" s="1"/>
  <c r="AD436" i="3" s="1"/>
  <c r="AB428" i="3"/>
  <c r="AC428" i="3" s="1"/>
  <c r="AD428" i="3" s="1"/>
  <c r="AB406" i="3"/>
  <c r="AC406" i="3" s="1"/>
  <c r="AD406" i="3" s="1"/>
  <c r="AB398" i="3"/>
  <c r="AC398" i="3" s="1"/>
  <c r="AD398" i="3" s="1"/>
  <c r="AB393" i="3"/>
  <c r="AC393" i="3" s="1"/>
  <c r="AD393" i="3" s="1"/>
  <c r="AB388" i="3"/>
  <c r="AC388" i="3" s="1"/>
  <c r="AD388" i="3" s="1"/>
  <c r="AB380" i="3"/>
  <c r="AC380" i="3" s="1"/>
  <c r="AD380" i="3" s="1"/>
  <c r="AB376" i="3"/>
  <c r="AC376" i="3" s="1"/>
  <c r="AD376" i="3" s="1"/>
  <c r="AB350" i="3"/>
  <c r="AC350" i="3" s="1"/>
  <c r="AD350" i="3" s="1"/>
  <c r="AB346" i="3"/>
  <c r="AC346" i="3" s="1"/>
  <c r="AD346" i="3" s="1"/>
  <c r="AB338" i="3"/>
  <c r="AC338" i="3" s="1"/>
  <c r="AD338" i="3" s="1"/>
  <c r="AB331" i="3"/>
  <c r="AC331" i="3" s="1"/>
  <c r="AD331" i="3" s="1"/>
  <c r="AB318" i="3"/>
  <c r="AC318" i="3" s="1"/>
  <c r="AD318" i="3" s="1"/>
  <c r="AB314" i="3"/>
  <c r="AC314" i="3" s="1"/>
  <c r="AD314" i="3" s="1"/>
  <c r="AB306" i="3"/>
  <c r="AC306" i="3" s="1"/>
  <c r="AD306" i="3" s="1"/>
  <c r="AB299" i="3"/>
  <c r="AC299" i="3" s="1"/>
  <c r="AD299" i="3" s="1"/>
  <c r="AB286" i="3"/>
  <c r="AC286" i="3" s="1"/>
  <c r="AD286" i="3" s="1"/>
  <c r="AB282" i="3"/>
  <c r="AC282" i="3" s="1"/>
  <c r="AD282" i="3" s="1"/>
  <c r="AB983" i="3"/>
  <c r="AC983" i="3" s="1"/>
  <c r="AD983" i="3" s="1"/>
  <c r="AB960" i="3"/>
  <c r="AC960" i="3" s="1"/>
  <c r="AD960" i="3" s="1"/>
  <c r="AB939" i="3"/>
  <c r="AC939" i="3" s="1"/>
  <c r="AD939" i="3" s="1"/>
  <c r="AB912" i="3"/>
  <c r="AC912" i="3" s="1"/>
  <c r="AD912" i="3" s="1"/>
  <c r="AB880" i="3"/>
  <c r="AC880" i="3" s="1"/>
  <c r="AD880" i="3" s="1"/>
  <c r="AB851" i="3"/>
  <c r="AC851" i="3" s="1"/>
  <c r="AD851" i="3" s="1"/>
  <c r="AB823" i="3"/>
  <c r="AC823" i="3" s="1"/>
  <c r="AD823" i="3" s="1"/>
  <c r="AB792" i="3"/>
  <c r="AC792" i="3" s="1"/>
  <c r="AD792" i="3" s="1"/>
  <c r="AB764" i="3"/>
  <c r="AC764" i="3" s="1"/>
  <c r="AD764" i="3" s="1"/>
  <c r="AB732" i="3"/>
  <c r="AC732" i="3" s="1"/>
  <c r="AD732" i="3" s="1"/>
  <c r="AB707" i="3"/>
  <c r="AC707" i="3" s="1"/>
  <c r="AD707" i="3" s="1"/>
  <c r="AB668" i="3"/>
  <c r="AC668" i="3" s="1"/>
  <c r="AD668" i="3" s="1"/>
  <c r="AB618" i="3"/>
  <c r="AC618" i="3" s="1"/>
  <c r="AD618" i="3" s="1"/>
  <c r="AB591" i="3"/>
  <c r="AC591" i="3" s="1"/>
  <c r="AD591" i="3" s="1"/>
  <c r="AB554" i="3"/>
  <c r="AC554" i="3" s="1"/>
  <c r="AD554" i="3" s="1"/>
  <c r="AB518" i="3"/>
  <c r="AC518" i="3" s="1"/>
  <c r="AD518" i="3" s="1"/>
  <c r="AB483" i="3"/>
  <c r="AC483" i="3" s="1"/>
  <c r="AD483" i="3" s="1"/>
  <c r="AB451" i="3"/>
  <c r="AC451" i="3" s="1"/>
  <c r="AD451" i="3" s="1"/>
  <c r="AB426" i="3"/>
  <c r="AC426" i="3" s="1"/>
  <c r="AD426" i="3" s="1"/>
  <c r="AB399" i="3"/>
  <c r="AC399" i="3" s="1"/>
  <c r="AD399" i="3" s="1"/>
  <c r="AB374" i="3"/>
  <c r="AC374" i="3" s="1"/>
  <c r="AD374" i="3" s="1"/>
  <c r="AB351" i="3"/>
  <c r="AC351" i="3" s="1"/>
  <c r="AD351" i="3" s="1"/>
  <c r="AB319" i="3"/>
  <c r="AC319" i="3" s="1"/>
  <c r="AD319" i="3" s="1"/>
  <c r="AB287" i="3"/>
  <c r="AC287" i="3" s="1"/>
  <c r="AD287" i="3" s="1"/>
  <c r="E17" i="1"/>
  <c r="E16" i="1"/>
  <c r="E15" i="1"/>
  <c r="E12" i="1"/>
  <c r="E8" i="1"/>
  <c r="D23" i="1" l="1"/>
  <c r="E23" i="1" s="1"/>
  <c r="D22" i="1"/>
  <c r="E22" i="1" s="1"/>
  <c r="AC9" i="3" l="1"/>
  <c r="AD9" i="3" s="1"/>
  <c r="AC10" i="3"/>
  <c r="AD10" i="3" s="1"/>
  <c r="AC11" i="3"/>
  <c r="AD11" i="3" s="1"/>
  <c r="AC12" i="3"/>
  <c r="AD12" i="3" s="1"/>
  <c r="AC13" i="3"/>
  <c r="AD13" i="3" s="1"/>
  <c r="AC14" i="3"/>
  <c r="AD14" i="3" s="1"/>
  <c r="AC15" i="3"/>
  <c r="AD15" i="3" s="1"/>
  <c r="AC16" i="3"/>
  <c r="AD16" i="3" s="1"/>
  <c r="AC17" i="3"/>
  <c r="AD17" i="3" s="1"/>
  <c r="AC18" i="3"/>
  <c r="AD18" i="3" s="1"/>
  <c r="AC19" i="3"/>
  <c r="AD19" i="3" s="1"/>
  <c r="AC20" i="3"/>
  <c r="AD20" i="3" s="1"/>
  <c r="AC21" i="3"/>
  <c r="AD21" i="3" s="1"/>
  <c r="AC22" i="3"/>
  <c r="AD22" i="3" s="1"/>
  <c r="AC23" i="3"/>
  <c r="AD23" i="3" s="1"/>
  <c r="AC24" i="3"/>
  <c r="AD24" i="3" s="1"/>
  <c r="AC25" i="3"/>
  <c r="AD25" i="3" s="1"/>
  <c r="AC26" i="3"/>
  <c r="AD26" i="3" s="1"/>
  <c r="AC27" i="3"/>
  <c r="AD27" i="3" s="1"/>
  <c r="AC28" i="3"/>
  <c r="AD28" i="3" s="1"/>
  <c r="AC29" i="3"/>
  <c r="AD29" i="3" s="1"/>
  <c r="AC30" i="3"/>
  <c r="AD30" i="3" s="1"/>
  <c r="AC31" i="3"/>
  <c r="AD31" i="3" s="1"/>
  <c r="AC32" i="3"/>
  <c r="AD32" i="3" s="1"/>
  <c r="AC33" i="3"/>
  <c r="AD33" i="3" s="1"/>
  <c r="AC34" i="3"/>
  <c r="AD34" i="3" s="1"/>
  <c r="AC35" i="3"/>
  <c r="AD35" i="3" s="1"/>
  <c r="AC36" i="3"/>
  <c r="AD36" i="3" s="1"/>
  <c r="AC37" i="3"/>
  <c r="AD37" i="3" s="1"/>
  <c r="AC38" i="3"/>
  <c r="AD38" i="3" s="1"/>
  <c r="AC39" i="3"/>
  <c r="AD39" i="3" s="1"/>
  <c r="AC40" i="3"/>
  <c r="AD40" i="3" s="1"/>
  <c r="AC41" i="3"/>
  <c r="AD41" i="3" s="1"/>
  <c r="AC42" i="3"/>
  <c r="AD42" i="3" s="1"/>
  <c r="AC43" i="3"/>
  <c r="AD43" i="3" s="1"/>
  <c r="AC44" i="3"/>
  <c r="AD44" i="3" s="1"/>
  <c r="AC45" i="3"/>
  <c r="AD45" i="3" s="1"/>
  <c r="AC46" i="3"/>
  <c r="AD46" i="3" s="1"/>
  <c r="AC47" i="3"/>
  <c r="AD47" i="3" s="1"/>
  <c r="AC48" i="3"/>
  <c r="AD48" i="3" s="1"/>
  <c r="AC49" i="3"/>
  <c r="AD49" i="3" s="1"/>
  <c r="AC50" i="3"/>
  <c r="AD50" i="3" s="1"/>
  <c r="AC51" i="3"/>
  <c r="AD51" i="3" s="1"/>
  <c r="AC52" i="3"/>
  <c r="AD52" i="3" s="1"/>
  <c r="AC53" i="3"/>
  <c r="AD53" i="3" s="1"/>
  <c r="AC54" i="3"/>
  <c r="AD54" i="3" s="1"/>
  <c r="AC55" i="3"/>
  <c r="AD55" i="3" s="1"/>
  <c r="AC56" i="3"/>
  <c r="AD56" i="3" s="1"/>
  <c r="AC57" i="3"/>
  <c r="AD57" i="3" s="1"/>
  <c r="AC58" i="3"/>
  <c r="AD58" i="3" s="1"/>
  <c r="AC59" i="3"/>
  <c r="AD59" i="3" s="1"/>
  <c r="AC60" i="3"/>
  <c r="AD60" i="3" s="1"/>
  <c r="AC61" i="3"/>
  <c r="AD61" i="3" s="1"/>
  <c r="AC62" i="3"/>
  <c r="AD62" i="3" s="1"/>
  <c r="AC63" i="3"/>
  <c r="AD63" i="3" s="1"/>
  <c r="AC64" i="3"/>
  <c r="AD64" i="3" s="1"/>
  <c r="AC65" i="3"/>
  <c r="AD65" i="3" s="1"/>
  <c r="AC66" i="3"/>
  <c r="AD66" i="3" s="1"/>
  <c r="AC67" i="3"/>
  <c r="AD67" i="3" s="1"/>
  <c r="AC68" i="3"/>
  <c r="AD68" i="3" s="1"/>
  <c r="AC69" i="3"/>
  <c r="AD69" i="3" s="1"/>
  <c r="AC70" i="3"/>
  <c r="AD70" i="3" s="1"/>
  <c r="AC71" i="3"/>
  <c r="AD71" i="3" s="1"/>
  <c r="AC72" i="3"/>
  <c r="AD72" i="3" s="1"/>
  <c r="AC73" i="3"/>
  <c r="AD73" i="3" s="1"/>
  <c r="AC74" i="3"/>
  <c r="AD74" i="3" s="1"/>
  <c r="AC75" i="3"/>
  <c r="AD75" i="3" s="1"/>
  <c r="AC76" i="3"/>
  <c r="AD76" i="3" s="1"/>
  <c r="AC77" i="3"/>
  <c r="AD77" i="3" s="1"/>
  <c r="AC78" i="3"/>
  <c r="AD78" i="3" s="1"/>
  <c r="AC79" i="3"/>
  <c r="AD79" i="3" s="1"/>
  <c r="AC80" i="3"/>
  <c r="AD80" i="3" s="1"/>
  <c r="AC81" i="3"/>
  <c r="AD81" i="3" s="1"/>
  <c r="AC82" i="3"/>
  <c r="AD82" i="3" s="1"/>
  <c r="AC83" i="3"/>
  <c r="AD83" i="3" s="1"/>
  <c r="AC84" i="3"/>
  <c r="AD84" i="3" s="1"/>
  <c r="AC85" i="3"/>
  <c r="AD85" i="3" s="1"/>
  <c r="AC86" i="3"/>
  <c r="AD86" i="3" s="1"/>
  <c r="AC87" i="3"/>
  <c r="AD87" i="3" s="1"/>
  <c r="AC88" i="3"/>
  <c r="AD88" i="3" s="1"/>
  <c r="AC89" i="3"/>
  <c r="AD89" i="3" s="1"/>
  <c r="AC90" i="3"/>
  <c r="AD90" i="3" s="1"/>
  <c r="AC91" i="3"/>
  <c r="AD91" i="3" s="1"/>
  <c r="AC92" i="3"/>
  <c r="AD92" i="3" s="1"/>
  <c r="AC93" i="3"/>
  <c r="AD93" i="3" s="1"/>
  <c r="AC94" i="3"/>
  <c r="AD94" i="3" s="1"/>
  <c r="AC95" i="3"/>
  <c r="AD95" i="3" s="1"/>
  <c r="AC96" i="3"/>
  <c r="AD96" i="3" s="1"/>
  <c r="AC97" i="3"/>
  <c r="AD97" i="3" s="1"/>
  <c r="AC98" i="3"/>
  <c r="AD98" i="3" s="1"/>
  <c r="AC99" i="3"/>
  <c r="AD99" i="3" s="1"/>
  <c r="AC100" i="3"/>
  <c r="AD100" i="3" s="1"/>
  <c r="AC101" i="3"/>
  <c r="AD101" i="3" s="1"/>
  <c r="AC102" i="3"/>
  <c r="AD102" i="3" s="1"/>
  <c r="AC103" i="3"/>
  <c r="AD103" i="3" s="1"/>
  <c r="AC104" i="3"/>
  <c r="AD104" i="3" s="1"/>
  <c r="AC105" i="3"/>
  <c r="AD105" i="3" s="1"/>
  <c r="AC106" i="3"/>
  <c r="AD106" i="3" s="1"/>
  <c r="AC107" i="3"/>
  <c r="AD107" i="3" s="1"/>
  <c r="AC108" i="3"/>
  <c r="AD108" i="3" s="1"/>
  <c r="AC109" i="3"/>
  <c r="AD109" i="3" s="1"/>
  <c r="AC110" i="3"/>
  <c r="AD110" i="3" s="1"/>
  <c r="AC111" i="3"/>
  <c r="AD111" i="3" s="1"/>
  <c r="AC112" i="3"/>
  <c r="AD112" i="3" s="1"/>
  <c r="AC113" i="3"/>
  <c r="AD113" i="3" s="1"/>
  <c r="AC114" i="3"/>
  <c r="AD114" i="3" s="1"/>
  <c r="AC115" i="3"/>
  <c r="AD115" i="3" s="1"/>
  <c r="AC116" i="3"/>
  <c r="AD116" i="3" s="1"/>
  <c r="AC117" i="3"/>
  <c r="AD117" i="3" s="1"/>
  <c r="AC118" i="3"/>
  <c r="AD118" i="3" s="1"/>
  <c r="AC119" i="3"/>
  <c r="AD119" i="3" s="1"/>
  <c r="AC120" i="3"/>
  <c r="AD120" i="3" s="1"/>
  <c r="AC121" i="3"/>
  <c r="AD121" i="3" s="1"/>
  <c r="AC122" i="3"/>
  <c r="AD122" i="3" s="1"/>
  <c r="AC123" i="3"/>
  <c r="AD123" i="3" s="1"/>
  <c r="AC124" i="3"/>
  <c r="AD124" i="3" s="1"/>
  <c r="AC125" i="3"/>
  <c r="AD125" i="3" s="1"/>
  <c r="AC126" i="3"/>
  <c r="AD126" i="3" s="1"/>
  <c r="AC127" i="3"/>
  <c r="AD127" i="3" s="1"/>
  <c r="AC128" i="3"/>
  <c r="AD128" i="3" s="1"/>
  <c r="AC129" i="3"/>
  <c r="AD129" i="3" s="1"/>
  <c r="AC130" i="3"/>
  <c r="AD130" i="3" s="1"/>
  <c r="AC131" i="3"/>
  <c r="AD131" i="3" s="1"/>
  <c r="AC132" i="3"/>
  <c r="AD132" i="3" s="1"/>
  <c r="AC133" i="3"/>
  <c r="AD133" i="3" s="1"/>
  <c r="AC134" i="3"/>
  <c r="AD134" i="3" s="1"/>
  <c r="AC135" i="3"/>
  <c r="AD135" i="3" s="1"/>
  <c r="AC136" i="3"/>
  <c r="AD136" i="3" s="1"/>
  <c r="AC137" i="3"/>
  <c r="AD137" i="3" s="1"/>
  <c r="AC138" i="3"/>
  <c r="AD138" i="3" s="1"/>
  <c r="AC139" i="3"/>
  <c r="AD139" i="3" s="1"/>
  <c r="AC140" i="3"/>
  <c r="AD140" i="3" s="1"/>
  <c r="AC141" i="3"/>
  <c r="AD141" i="3" s="1"/>
  <c r="AC142" i="3"/>
  <c r="AD142" i="3" s="1"/>
  <c r="AC143" i="3"/>
  <c r="AD143" i="3" s="1"/>
  <c r="AC144" i="3"/>
  <c r="AD144" i="3" s="1"/>
  <c r="AC145" i="3"/>
  <c r="AD145" i="3" s="1"/>
  <c r="AC146" i="3"/>
  <c r="AD146" i="3" s="1"/>
  <c r="AC147" i="3"/>
  <c r="AD147" i="3" s="1"/>
  <c r="AC148" i="3"/>
  <c r="AD148" i="3" s="1"/>
  <c r="AC149" i="3"/>
  <c r="AD149" i="3" s="1"/>
  <c r="AC150" i="3"/>
  <c r="AD150" i="3" s="1"/>
  <c r="AC151" i="3"/>
  <c r="AD151" i="3" s="1"/>
  <c r="AC152" i="3"/>
  <c r="AD152" i="3" s="1"/>
  <c r="AC153" i="3"/>
  <c r="AD153" i="3" s="1"/>
  <c r="AC154" i="3"/>
  <c r="AD154" i="3" s="1"/>
  <c r="AC155" i="3"/>
  <c r="AD155" i="3" s="1"/>
  <c r="AC156" i="3"/>
  <c r="AD156" i="3" s="1"/>
  <c r="AC157" i="3"/>
  <c r="AD157" i="3" s="1"/>
  <c r="AC158" i="3"/>
  <c r="AD158" i="3" s="1"/>
  <c r="AC159" i="3"/>
  <c r="AD159" i="3" s="1"/>
  <c r="AC160" i="3"/>
  <c r="AD160" i="3" s="1"/>
  <c r="AC161" i="3"/>
  <c r="AD161" i="3" s="1"/>
  <c r="AC162" i="3"/>
  <c r="AD162" i="3" s="1"/>
  <c r="AC163" i="3"/>
  <c r="AD163" i="3" s="1"/>
  <c r="AC164" i="3"/>
  <c r="AD164" i="3" s="1"/>
  <c r="AC165" i="3"/>
  <c r="AD165" i="3" s="1"/>
  <c r="AC166" i="3"/>
  <c r="AD166" i="3" s="1"/>
  <c r="AC167" i="3"/>
  <c r="AD167" i="3" s="1"/>
  <c r="AC168" i="3"/>
  <c r="AD168" i="3" s="1"/>
  <c r="AC169" i="3"/>
  <c r="AD169" i="3" s="1"/>
  <c r="AC170" i="3"/>
  <c r="AD170" i="3" s="1"/>
  <c r="AC171" i="3"/>
  <c r="AD171" i="3" s="1"/>
  <c r="AC172" i="3"/>
  <c r="AD172" i="3" s="1"/>
  <c r="AC173" i="3"/>
  <c r="AD173" i="3" s="1"/>
  <c r="AC174" i="3"/>
  <c r="AD174" i="3" s="1"/>
  <c r="AC175" i="3"/>
  <c r="AD175" i="3" s="1"/>
  <c r="AC176" i="3"/>
  <c r="AD176" i="3" s="1"/>
  <c r="AC177" i="3"/>
  <c r="AD177" i="3" s="1"/>
  <c r="AC178" i="3"/>
  <c r="AD178" i="3" s="1"/>
  <c r="AC179" i="3"/>
  <c r="AD179" i="3" s="1"/>
  <c r="AC180" i="3"/>
  <c r="AD180" i="3" s="1"/>
  <c r="AC181" i="3"/>
  <c r="AD181" i="3" s="1"/>
  <c r="AC182" i="3"/>
  <c r="AD182" i="3" s="1"/>
  <c r="AC183" i="3"/>
  <c r="AD183" i="3" s="1"/>
  <c r="AC184" i="3"/>
  <c r="AD184" i="3" s="1"/>
  <c r="AC185" i="3"/>
  <c r="AD185" i="3" s="1"/>
  <c r="AC186" i="3"/>
  <c r="AD186" i="3" s="1"/>
  <c r="AC187" i="3"/>
  <c r="AD187" i="3" s="1"/>
  <c r="AC188" i="3"/>
  <c r="AD188" i="3" s="1"/>
  <c r="AC189" i="3"/>
  <c r="AD189" i="3" s="1"/>
  <c r="AC190" i="3"/>
  <c r="AD190" i="3" s="1"/>
  <c r="AC191" i="3"/>
  <c r="AD191" i="3" s="1"/>
  <c r="AC192" i="3"/>
  <c r="AD192" i="3" s="1"/>
  <c r="AC193" i="3"/>
  <c r="AD193" i="3" s="1"/>
  <c r="AC194" i="3"/>
  <c r="AD194" i="3" s="1"/>
  <c r="AC195" i="3"/>
  <c r="AD195" i="3" s="1"/>
  <c r="AC196" i="3"/>
  <c r="AD196" i="3" s="1"/>
  <c r="AC197" i="3"/>
  <c r="AD197" i="3" s="1"/>
  <c r="AC198" i="3"/>
  <c r="AD198" i="3" s="1"/>
  <c r="AC199" i="3"/>
  <c r="AD199" i="3" s="1"/>
  <c r="AC200" i="3"/>
  <c r="AD200" i="3" s="1"/>
  <c r="AC201" i="3"/>
  <c r="AD201" i="3" s="1"/>
  <c r="AC202" i="3"/>
  <c r="AD202" i="3" s="1"/>
  <c r="AB3" i="3"/>
  <c r="AC3" i="3" s="1"/>
  <c r="AD3" i="3" s="1"/>
</calcChain>
</file>

<file path=xl/sharedStrings.xml><?xml version="1.0" encoding="utf-8"?>
<sst xmlns="http://schemas.openxmlformats.org/spreadsheetml/2006/main" count="7017" uniqueCount="409">
  <si>
    <t>EQUIPO</t>
  </si>
  <si>
    <t>MARCA</t>
  </si>
  <si>
    <t>MODELO</t>
  </si>
  <si>
    <t>SERIE</t>
  </si>
  <si>
    <t>UBICACIÓN</t>
  </si>
  <si>
    <t>TOTAL EVALUACION TECNICA</t>
  </si>
  <si>
    <t>TOTAL EVALUACION CLINICA</t>
  </si>
  <si>
    <t>TOTAL EVALUACION ECONOMICA</t>
  </si>
  <si>
    <t>TOTAL EVALUACION DE RIESGO</t>
  </si>
  <si>
    <t>INDICE</t>
  </si>
  <si>
    <t>Disponibilidad de soporte de consumibles (Años)</t>
  </si>
  <si>
    <t>Vida útil contable (Años)</t>
  </si>
  <si>
    <t>Año de fabricación / Año de instalacion (Utilizado para el calculo de la edad)</t>
  </si>
  <si>
    <t>Edad del equipo (Años)</t>
  </si>
  <si>
    <t>Relación entre la edad del equipo y la vida útil contable</t>
  </si>
  <si>
    <t xml:space="preserve">Proveedor de soporte técnico (no incluye repuestos) </t>
  </si>
  <si>
    <t>Disponibilidad de soporte de repuestos (Años)</t>
  </si>
  <si>
    <t xml:space="preserve">Porcentaje de operabilidad del equipo. Que tanto usa las funciones que ofrece el equipo? </t>
  </si>
  <si>
    <t>Grado de satisfacción con el equipo</t>
  </si>
  <si>
    <t>Cobertura de necesidades actuales</t>
  </si>
  <si>
    <t>Precio Adquisición</t>
  </si>
  <si>
    <t>Costo Mtto/Año</t>
  </si>
  <si>
    <t>Relación</t>
  </si>
  <si>
    <t>Clasificación por riesgo sanitario</t>
  </si>
  <si>
    <t xml:space="preserve">Ha tenido eventos adversos asociados </t>
  </si>
  <si>
    <t>Puntuación por función del equipo</t>
  </si>
  <si>
    <t>Mantenimiento correctivos en el último año</t>
  </si>
  <si>
    <t>VALOR</t>
  </si>
  <si>
    <t xml:space="preserve">CONCEPTO </t>
  </si>
  <si>
    <t>RECOMENDACIÓN</t>
  </si>
  <si>
    <t>IIA</t>
  </si>
  <si>
    <t>Control de cirugía y cuidados intensivos</t>
  </si>
  <si>
    <t>Otro proveedor</t>
  </si>
  <si>
    <t>No tiene soporte de repuestos</t>
  </si>
  <si>
    <t>Más del 60%</t>
  </si>
  <si>
    <t>Alto: Mas del 75%</t>
  </si>
  <si>
    <t>Media: Entre el 31% y el 75%</t>
  </si>
  <si>
    <t>IIB</t>
  </si>
  <si>
    <t>Menos de 2</t>
  </si>
  <si>
    <t>Fisioterapia y tratamiento</t>
  </si>
  <si>
    <t>Entre 3 y 7</t>
  </si>
  <si>
    <t>Entre el 30% y el 60%</t>
  </si>
  <si>
    <t>Bajo: Menos del 30%</t>
  </si>
  <si>
    <t>Baja: Menos del 30%</t>
  </si>
  <si>
    <t>No</t>
  </si>
  <si>
    <t>Mas de 8</t>
  </si>
  <si>
    <t>No tiene soporte de consumibles</t>
  </si>
  <si>
    <t>Entre 1 y 4 años</t>
  </si>
  <si>
    <t>Alta: Mas del 75%</t>
  </si>
  <si>
    <t>De 1 a 4 años</t>
  </si>
  <si>
    <t>Hasta 2</t>
  </si>
  <si>
    <t>Control fisiológico adicional y diagnóstico</t>
  </si>
  <si>
    <t>No requiere consumibles</t>
  </si>
  <si>
    <t>Menos del 30%</t>
  </si>
  <si>
    <t>Medio: Entre el 31% y el 75%</t>
  </si>
  <si>
    <t>Apoyo vital</t>
  </si>
  <si>
    <t>Ninguno</t>
  </si>
  <si>
    <t>PROPUESTA DE INDICE DE OBSOLESCENCIA</t>
  </si>
  <si>
    <t>Tipo de evaluacion</t>
  </si>
  <si>
    <t>Criterio</t>
  </si>
  <si>
    <t>Evaluacion</t>
  </si>
  <si>
    <t>Puntaje</t>
  </si>
  <si>
    <t xml:space="preserve">Ponderación </t>
  </si>
  <si>
    <t>Observaciones adicionales</t>
  </si>
  <si>
    <t>Vida útil contable</t>
  </si>
  <si>
    <t xml:space="preserve">Edad del equipo (Años) </t>
  </si>
  <si>
    <t>Desde la fecha de fabricacion hasta hoy</t>
  </si>
  <si>
    <t>Evaluacion tecnica
45%</t>
  </si>
  <si>
    <t>Edad del equipo en función de vida útil contable</t>
  </si>
  <si>
    <t>mas de 8</t>
  </si>
  <si>
    <t>VU/5
Edad VUQ1 Pts= 0
Edad VUQ2 Pts= 25
Edad VUQ3 Pts= 50
Edad VUQ4 Pts= 75
Edad VUQ5   Pts= 100</t>
  </si>
  <si>
    <t>Parte de la vida util en la que se encuentra el equipo</t>
  </si>
  <si>
    <t>Hasta 2 = 0
Entre 3 y 7 = 50
Más de 8 = 100</t>
  </si>
  <si>
    <t>La vigencia es del 1 de enero hasta el 31 de diciembre del año inmediatamente anterior</t>
  </si>
  <si>
    <t>No existe</t>
  </si>
  <si>
    <t>Con fábrica = 0
Otro proveedor = 50
No existe = 100</t>
  </si>
  <si>
    <t>Proveedor con el que contrata el tenedor del equipo biomédico</t>
  </si>
  <si>
    <t>No tiene soporte</t>
  </si>
  <si>
    <t xml:space="preserve"> 7 &lt; SR      Pts= 0
 5 &lt; SR ≤ 7 Pts= 30
 1 &lt; SR ≤ 5 Pts= 65
no tiene soporte Pts= 100</t>
  </si>
  <si>
    <t>Información obtenida oficialmente del proveedor de repuestos</t>
  </si>
  <si>
    <t>Si 7 &lt; SR      Pts= 0
Si 5 &lt; SR ≤ 7 Pts= 30
Si 1 &lt; SR ≤ 5 Pts= 65
Si no tiene soporte Pts= 100</t>
  </si>
  <si>
    <t>Información obtenida oficialmente del proveedor de consumibles</t>
  </si>
  <si>
    <t>3 o más</t>
  </si>
  <si>
    <t>No = 0
menos de 2 = 50
3 ó más = 100</t>
  </si>
  <si>
    <t>Informacion del programa de tecnovigilancia de la institución</t>
  </si>
  <si>
    <t>Evaluacion clinica
30%</t>
  </si>
  <si>
    <t>Más del 60% Pts= 0
Entre el 30 y 60% Pts= 50
Menos del 30% Pts= 100</t>
  </si>
  <si>
    <t xml:space="preserve">Según lider del area o servicio donde se encuentra funcionando </t>
  </si>
  <si>
    <t>Bajo</t>
  </si>
  <si>
    <t>Alto, Pts= 0
Medio, Pts= 50
Bajo, Pts= 100</t>
  </si>
  <si>
    <t>Nula</t>
  </si>
  <si>
    <t>Totalmente, Pts= 0
Parcialmente, Pts= 50
Nula, Pts= 100</t>
  </si>
  <si>
    <t>Evaluacion economica
25%</t>
  </si>
  <si>
    <t>Si CM ≤ 0,10 PA Pts= 0
Si 0,10PA &lt; CM ≤ 0,20PA Pts= 30
Si 0,20PA &lt; CM ≤ 0,30PA Pts= 65
Si 0,30PA &lt; CM Pts= 100</t>
  </si>
  <si>
    <t>Según datos de la hoja de vida</t>
  </si>
  <si>
    <t>Costo total de mantenimiento del equipo evaluado</t>
  </si>
  <si>
    <t>INDICE DE
 OBSOLESCENCIA</t>
  </si>
  <si>
    <t>INDICE CUALITATIVO</t>
  </si>
  <si>
    <t>SIGNIFICADO DEL INDICE</t>
  </si>
  <si>
    <t>Reposición de tecnología (Inmediato)</t>
  </si>
  <si>
    <t>Mas de 289</t>
  </si>
  <si>
    <t>El equipo no es viable de mantener en el servicio y se recomienda su reposición.</t>
  </si>
  <si>
    <t>Renovación de tecnología a la brevedad (Plazo inferior a un año)</t>
  </si>
  <si>
    <t>288 a 193</t>
  </si>
  <si>
    <t>El equipo puede mantenerse en el servicio y se recomienda su reposición en un plazo inferior a un año</t>
  </si>
  <si>
    <t>Evaluar tecnología en un año</t>
  </si>
  <si>
    <t>192 a 96</t>
  </si>
  <si>
    <t>El equipo se encuentra en condiciones aceptables de funcionamiento pero requiere constante seguimiento y evaluación.</t>
  </si>
  <si>
    <t>Tecnología NO requiere evaluación ni renovación</t>
  </si>
  <si>
    <t>Menos de 96</t>
  </si>
  <si>
    <t>El equipo se encuentra en óptimas condiciones.</t>
  </si>
  <si>
    <t>Respuesta</t>
  </si>
  <si>
    <t>Vida útil</t>
  </si>
  <si>
    <t>Edad del equipo</t>
  </si>
  <si>
    <t>Con fábrica</t>
  </si>
  <si>
    <t>No existe soporte técnico</t>
  </si>
  <si>
    <t>Mas de 7 años</t>
  </si>
  <si>
    <t>Entre 5 y 7 años</t>
  </si>
  <si>
    <t>Mayor a 7 años</t>
  </si>
  <si>
    <t>De 5 a 7 años</t>
  </si>
  <si>
    <t>Precio Adquisición
Costo Mtto/Año</t>
  </si>
  <si>
    <t>Sustituir tecnología a la brevedad (Plazo inferior a un año)</t>
  </si>
  <si>
    <t>Evaluar tecnología durante un año más de servicio</t>
  </si>
  <si>
    <t>Tecnología NO requiere renovación</t>
  </si>
  <si>
    <t>maximo puntaje</t>
  </si>
  <si>
    <t>puntaje para dividir  en los 4 criterios</t>
  </si>
  <si>
    <t>El equipo puede mantenerse en el servicio, sin embargo se recomienda su reposición en un plazo inferior a un año</t>
  </si>
  <si>
    <t>Tecnología NO requiere evaluación ni renovación en los próximos dos años</t>
  </si>
  <si>
    <t>El equipo se encuentra en óptimas condiciones. Se recomienda volver a evaluar en un periodo de 2 años.</t>
  </si>
  <si>
    <t>severidad</t>
  </si>
  <si>
    <t>Riesgo de muerte del paciente = 100
Posible lesión del paciente o el operador = 80
Tratamiento inapropiado o error de diagnóstico = 60
Daño al equipo = 40
Sin riesgo significativo identificado = 20</t>
  </si>
  <si>
    <t xml:space="preserve">Riesgo de muerte del paciente </t>
  </si>
  <si>
    <t xml:space="preserve">Posible lesión del paciente o el operador </t>
  </si>
  <si>
    <t xml:space="preserve">Tratamiento inapropiado o error de diagnóstico </t>
  </si>
  <si>
    <t xml:space="preserve">Daño al equipo </t>
  </si>
  <si>
    <t xml:space="preserve">Sin riesgo significativo identificado </t>
  </si>
  <si>
    <t>Frecuencia</t>
  </si>
  <si>
    <t>Significativo: más de una cada seis meses = 100
Moderado: una cada 6-9 meses = 80
Usual: una cada 9-18 meses = 60
Mínimo: una cada 18-30 mese = 40
Insignificante: menos de una en los 30 meses anteriores = 20</t>
  </si>
  <si>
    <t>Significativo: más de una cada seis meses</t>
  </si>
  <si>
    <t xml:space="preserve">Moderado: una cada 6-9 meses </t>
  </si>
  <si>
    <t xml:space="preserve">Usual: una cada 9-18 meses </t>
  </si>
  <si>
    <t>Mínimo: una cada 18-30 meses</t>
  </si>
  <si>
    <t xml:space="preserve">Insignificante: menos de una en los 30 meses anteriores </t>
  </si>
  <si>
    <t xml:space="preserve">Insidiosidad </t>
  </si>
  <si>
    <t>Difícil de identificar = 100
Medianamente identificable = 50
Fácil de identificar = 1</t>
  </si>
  <si>
    <t>Difícil de identificar</t>
  </si>
  <si>
    <t>Medianamente identificable</t>
  </si>
  <si>
    <t>Fácil de identificar</t>
  </si>
  <si>
    <t xml:space="preserve">Perfil </t>
  </si>
  <si>
    <t>Se ha publicado en medios?</t>
  </si>
  <si>
    <t>Si</t>
  </si>
  <si>
    <t xml:space="preserve">Evitabilidad </t>
  </si>
  <si>
    <t>¿Se han diseñado planes para la prevención del riesgo en este equipo?</t>
  </si>
  <si>
    <t xml:space="preserve">Si </t>
  </si>
  <si>
    <t>I</t>
  </si>
  <si>
    <t>III</t>
  </si>
  <si>
    <t>Terapéutica</t>
  </si>
  <si>
    <t xml:space="preserve">Cirugía y cuidados intensivos </t>
  </si>
  <si>
    <t>Diagnóstico</t>
  </si>
  <si>
    <t>Analítico</t>
  </si>
  <si>
    <t>Análisis del laboratorio</t>
  </si>
  <si>
    <t xml:space="preserve">Accesorios del laboratorio </t>
  </si>
  <si>
    <t xml:space="preserve">Computadoras y afines </t>
  </si>
  <si>
    <t>Otros</t>
  </si>
  <si>
    <t>Relacionados con el paciente y otros</t>
  </si>
  <si>
    <t>No = 0
menos de 2 = 1
3 ó más = 2</t>
  </si>
  <si>
    <t>Criterio técnico</t>
  </si>
  <si>
    <t>¿Puede detener el funcionamiento del equipo?</t>
  </si>
  <si>
    <t>¿Es una condición que se puede reversar?</t>
  </si>
  <si>
    <t>Nivel de importancia</t>
  </si>
  <si>
    <t>Ponderación</t>
  </si>
  <si>
    <t>Peso del criterio general</t>
  </si>
  <si>
    <t>peso final</t>
  </si>
  <si>
    <t>Ponderación no requiere consumibles</t>
  </si>
  <si>
    <t>Ponderación no presenta eventos adversos</t>
  </si>
  <si>
    <t>NO</t>
  </si>
  <si>
    <t>SI</t>
  </si>
  <si>
    <t>Poco importante</t>
  </si>
  <si>
    <t>Muy importante</t>
  </si>
  <si>
    <t>Criterio clínico</t>
  </si>
  <si>
    <t xml:space="preserve">Poco importante </t>
  </si>
  <si>
    <t>Criterio económico</t>
  </si>
  <si>
    <t>Riesgo</t>
  </si>
  <si>
    <t>Importante</t>
  </si>
  <si>
    <t>Cirugía</t>
  </si>
  <si>
    <t>Aspirador de secreciones</t>
  </si>
  <si>
    <t xml:space="preserve">Smaf </t>
  </si>
  <si>
    <t>Hospitalización</t>
  </si>
  <si>
    <t>UCI pediátrica</t>
  </si>
  <si>
    <t>Ambulancia</t>
  </si>
  <si>
    <t>Ginecobstetricia</t>
  </si>
  <si>
    <t>Urgencias</t>
  </si>
  <si>
    <t>UCI adultos</t>
  </si>
  <si>
    <t>YX930D</t>
  </si>
  <si>
    <t>Gastroenterología</t>
  </si>
  <si>
    <t>Cardiología</t>
  </si>
  <si>
    <t>Consulta externa</t>
  </si>
  <si>
    <t>UCI Neonatal</t>
  </si>
  <si>
    <t>Bomba de Infusión</t>
  </si>
  <si>
    <t>Hospira</t>
  </si>
  <si>
    <t>Plum 360</t>
  </si>
  <si>
    <t>Plum A+</t>
  </si>
  <si>
    <t>Oficina</t>
  </si>
  <si>
    <t>Quimioterapia</t>
  </si>
  <si>
    <t>Hawkmed</t>
  </si>
  <si>
    <t>Hawk-i1</t>
  </si>
  <si>
    <t>0 4006707</t>
  </si>
  <si>
    <t>0 4007105</t>
  </si>
  <si>
    <t>HOSPIRA</t>
  </si>
  <si>
    <t>Desfibrilador</t>
  </si>
  <si>
    <t>Mindray</t>
  </si>
  <si>
    <t>BeneHearth D3</t>
  </si>
  <si>
    <t>Nihon Kohden</t>
  </si>
  <si>
    <t xml:space="preserve">Nihon Kohden </t>
  </si>
  <si>
    <t>Doppler Fetal</t>
  </si>
  <si>
    <t>Edan</t>
  </si>
  <si>
    <t>Sonotrax basic A</t>
  </si>
  <si>
    <t>EDAN</t>
  </si>
  <si>
    <t>COVIDIEN</t>
  </si>
  <si>
    <t>Glucómetro</t>
  </si>
  <si>
    <t>Caresens</t>
  </si>
  <si>
    <t>GM01WAA</t>
  </si>
  <si>
    <t xml:space="preserve">Humidificador </t>
  </si>
  <si>
    <t>Fisher &amp; Paykel</t>
  </si>
  <si>
    <t>MR850JSU</t>
  </si>
  <si>
    <t>Incubadora Cerrada</t>
  </si>
  <si>
    <t>Atom</t>
  </si>
  <si>
    <t>Air Incu i</t>
  </si>
  <si>
    <t>Incubadora de Trasporte</t>
  </si>
  <si>
    <t>Olidef</t>
  </si>
  <si>
    <t>RWTM</t>
  </si>
  <si>
    <t>Infusor</t>
  </si>
  <si>
    <t>D&amp;D</t>
  </si>
  <si>
    <t>M20085V2</t>
  </si>
  <si>
    <t>M.A.P.A</t>
  </si>
  <si>
    <t>Contec</t>
  </si>
  <si>
    <t>ABPM50</t>
  </si>
  <si>
    <t>Draeger</t>
  </si>
  <si>
    <t>Monitor de signos vitales</t>
  </si>
  <si>
    <t>Monitor de Signos Vitales</t>
  </si>
  <si>
    <t>PVM-2701 K</t>
  </si>
  <si>
    <t>Vista 120S</t>
  </si>
  <si>
    <t>M50</t>
  </si>
  <si>
    <t>BSM-3562 K</t>
  </si>
  <si>
    <t>Monitor Fetal</t>
  </si>
  <si>
    <t>F3</t>
  </si>
  <si>
    <t>Oximetro de pulso</t>
  </si>
  <si>
    <t>ChoiceMmed</t>
  </si>
  <si>
    <t>MD300C13</t>
  </si>
  <si>
    <t>H100B</t>
  </si>
  <si>
    <t>Unidad de Calentamiento</t>
  </si>
  <si>
    <t>Warm Touch</t>
  </si>
  <si>
    <t>Unidad de Calor Radiante</t>
  </si>
  <si>
    <t>Sunflower Warmer</t>
  </si>
  <si>
    <t>Ventilador Mecánico</t>
  </si>
  <si>
    <t>Puritan Bennett</t>
  </si>
  <si>
    <t>18-C-0016</t>
  </si>
  <si>
    <t>CareSens</t>
  </si>
  <si>
    <t>F066181K3702</t>
  </si>
  <si>
    <t>Harmónico</t>
  </si>
  <si>
    <t xml:space="preserve">ETHICON </t>
  </si>
  <si>
    <t>GEN11</t>
  </si>
  <si>
    <t>SXT-5A</t>
  </si>
  <si>
    <t>L8.20.099</t>
  </si>
  <si>
    <t>0 116426</t>
  </si>
  <si>
    <t>F066129 J1865</t>
  </si>
  <si>
    <t>Lámpara de hendidura</t>
  </si>
  <si>
    <t>NIDEK</t>
  </si>
  <si>
    <t>SL-250</t>
  </si>
  <si>
    <t>S2SNF2198</t>
  </si>
  <si>
    <t xml:space="preserve">Edan </t>
  </si>
  <si>
    <t>180116 345978</t>
  </si>
  <si>
    <t>Accu-Chek</t>
  </si>
  <si>
    <t>NC Roche</t>
  </si>
  <si>
    <t>0 4007247</t>
  </si>
  <si>
    <t>560034-M17910080001</t>
  </si>
  <si>
    <t>Safe Heart</t>
  </si>
  <si>
    <t>SHO-1001</t>
  </si>
  <si>
    <t>0 116605</t>
  </si>
  <si>
    <t>Generador de marcapasos</t>
  </si>
  <si>
    <t>Medtronic</t>
  </si>
  <si>
    <t>B11.18.068</t>
  </si>
  <si>
    <t>0 4007005</t>
  </si>
  <si>
    <t>Máquina de anestesia</t>
  </si>
  <si>
    <t>Fabius Plus XL</t>
  </si>
  <si>
    <t>ASJD-0090</t>
  </si>
  <si>
    <t>Cámara retinal</t>
  </si>
  <si>
    <t>Canon</t>
  </si>
  <si>
    <t>CF-1</t>
  </si>
  <si>
    <t>EZ-89010105</t>
  </si>
  <si>
    <t>Infinity Delta</t>
  </si>
  <si>
    <t>316036-M15B06820010</t>
  </si>
  <si>
    <t>SP16090355</t>
  </si>
  <si>
    <t>Pulmo-med</t>
  </si>
  <si>
    <t>7E-A</t>
  </si>
  <si>
    <t>YU21010068</t>
  </si>
  <si>
    <t>560042-M18B10740041</t>
  </si>
  <si>
    <t>Neumoinsuflador</t>
  </si>
  <si>
    <t>Karl Storz</t>
  </si>
  <si>
    <t>2643 2020</t>
  </si>
  <si>
    <t>VU20022</t>
  </si>
  <si>
    <t>6008 065774</t>
  </si>
  <si>
    <t>360101-M18808820017</t>
  </si>
  <si>
    <t>S2SNF2191</t>
  </si>
  <si>
    <t>S2SNF2192</t>
  </si>
  <si>
    <t>Grabadora Holter</t>
  </si>
  <si>
    <t>Cardio Scan</t>
  </si>
  <si>
    <t>DMS 300-4A</t>
  </si>
  <si>
    <t>4A-2127</t>
  </si>
  <si>
    <t>S2SNF1272</t>
  </si>
  <si>
    <t>MD300C19</t>
  </si>
  <si>
    <t>190409 100160</t>
  </si>
  <si>
    <t>VN500</t>
  </si>
  <si>
    <t>ASJB-0006</t>
  </si>
  <si>
    <t>11117 31072</t>
  </si>
  <si>
    <t>B6.16.042</t>
  </si>
  <si>
    <t>F066129J1898</t>
  </si>
  <si>
    <t>200810 00207</t>
  </si>
  <si>
    <t>TEC-5631</t>
  </si>
  <si>
    <t>0 3612</t>
  </si>
  <si>
    <t>360101-M19909190049</t>
  </si>
  <si>
    <t>Concentrador de Oxígeno</t>
  </si>
  <si>
    <t>Respironics</t>
  </si>
  <si>
    <t>Ever flo</t>
  </si>
  <si>
    <t>0 116611</t>
  </si>
  <si>
    <t>360069-M19910240007</t>
  </si>
  <si>
    <t>210615 578697</t>
  </si>
  <si>
    <t>0 4007046</t>
  </si>
  <si>
    <t>F066129J1995</t>
  </si>
  <si>
    <t>Oxycenter</t>
  </si>
  <si>
    <t>DO2-5A</t>
  </si>
  <si>
    <t>DM200915138</t>
  </si>
  <si>
    <t>BSM-3763 K</t>
  </si>
  <si>
    <t>0 4477</t>
  </si>
  <si>
    <t>201907 418429</t>
  </si>
  <si>
    <t>0 116407</t>
  </si>
  <si>
    <t>4A-2130</t>
  </si>
  <si>
    <t>Electrobisturí</t>
  </si>
  <si>
    <t>WEM</t>
  </si>
  <si>
    <t>SS-501SX</t>
  </si>
  <si>
    <t>CAE0005280</t>
  </si>
  <si>
    <t>0 4752</t>
  </si>
  <si>
    <t>DJH011474P</t>
  </si>
  <si>
    <t>Electrocardiógrafo</t>
  </si>
  <si>
    <t>SE-1</t>
  </si>
  <si>
    <t>309023-M16500720004</t>
  </si>
  <si>
    <t>0 0123</t>
  </si>
  <si>
    <t>560042-M17910390039</t>
  </si>
  <si>
    <t>Cabezal de camara</t>
  </si>
  <si>
    <t>H3-Z</t>
  </si>
  <si>
    <t>SX797630-H</t>
  </si>
  <si>
    <t>360101-M19909190054</t>
  </si>
  <si>
    <t>201907 418396</t>
  </si>
  <si>
    <t>Consola de contrapulsación</t>
  </si>
  <si>
    <t>Arrow</t>
  </si>
  <si>
    <t>ACAT I Plus</t>
  </si>
  <si>
    <t>90210A</t>
  </si>
  <si>
    <t>316036-M15B06820100</t>
  </si>
  <si>
    <t>S2SNF1370</t>
  </si>
  <si>
    <t>S2SNF2211</t>
  </si>
  <si>
    <t>CAE0003596</t>
  </si>
  <si>
    <t>0 4006814</t>
  </si>
  <si>
    <t>0 116444</t>
  </si>
  <si>
    <t>4A-2131</t>
  </si>
  <si>
    <t>360101-M19909190050</t>
  </si>
  <si>
    <t>0 4006607</t>
  </si>
  <si>
    <t>S2SNF1369</t>
  </si>
  <si>
    <t>Resucitador neonatal (neopuff)</t>
  </si>
  <si>
    <t>Resusci Flow</t>
  </si>
  <si>
    <t>Ecógrafo</t>
  </si>
  <si>
    <t>Z6</t>
  </si>
  <si>
    <t>CAN-76000455</t>
  </si>
  <si>
    <t>ChoiceMMed</t>
  </si>
  <si>
    <t>Zoll</t>
  </si>
  <si>
    <t>M series</t>
  </si>
  <si>
    <t>T17L138860</t>
  </si>
  <si>
    <t>CAE0005048</t>
  </si>
  <si>
    <t>560034-M17C01820007</t>
  </si>
  <si>
    <t>0 116404</t>
  </si>
  <si>
    <t>201907 418438</t>
  </si>
  <si>
    <t>PVM-2703 K</t>
  </si>
  <si>
    <t>0 109680</t>
  </si>
  <si>
    <t>0 116646</t>
  </si>
  <si>
    <t>Laser</t>
  </si>
  <si>
    <t xml:space="preserve">LISA LASER </t>
  </si>
  <si>
    <t>REVOLIX120</t>
  </si>
  <si>
    <t xml:space="preserve">Porcentaje de operabilidad del equipo.¿Qué tanto usa las funciones que ofrece el equipo? </t>
  </si>
  <si>
    <t>Mantenimientos correctivos en el último año</t>
  </si>
  <si>
    <t>Índice de Riesgo</t>
  </si>
  <si>
    <t>TOTAL EVALUACIÓN DE RIESGO</t>
  </si>
  <si>
    <t>TOTAL EVALUACIÓN TÉCNICA</t>
  </si>
  <si>
    <t>TOTAL EVALUACIÓN CLÍNICA</t>
  </si>
  <si>
    <t>TOTAL EVALUACIÓN ECONÓMICA</t>
  </si>
  <si>
    <t>ÍNDICE</t>
  </si>
  <si>
    <t>SIGNIFICADO DEL ÍNDICE</t>
  </si>
  <si>
    <t>EVALUACIÓN TÉCNICA</t>
  </si>
  <si>
    <t>EVALUACIÓN CLÍNICA</t>
  </si>
  <si>
    <t>EVALUACIÓN ECONÓMICA</t>
  </si>
  <si>
    <t>EVALUACIÓN  DE RIESGO</t>
  </si>
  <si>
    <t>Año de fabricación / Año de instalación (Utilizado para el calculo de la edad)</t>
  </si>
  <si>
    <t>Etiquetas de fila</t>
  </si>
  <si>
    <t>Total general</t>
  </si>
  <si>
    <t>Etiquetas de columna</t>
  </si>
  <si>
    <t xml:space="preserve">Cuenta de CONCEPTO </t>
  </si>
  <si>
    <t>Cuenta de Puntuación por función del equipo</t>
  </si>
  <si>
    <t>Vida útil (Años)</t>
  </si>
  <si>
    <t xml:space="preserve">Relación entre la edad del equipo y la vida útil </t>
  </si>
  <si>
    <t>Clasificación de DM por riesgo, Decreto número 4725 de 2005</t>
  </si>
  <si>
    <t>Puntaje según función del equipo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</si>
</sst>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&quot;$&quot;\ * #,##0_-;\-&quot;$&quot;\ * #,##0_-;_-&quot;$&quot;\ * &quot;-&quot;_-;_-@_-"/>
    <numFmt numFmtId="165" formatCode="_-&quot;$&quot;\ * #,##0.00_-;\-&quot;$&quot;\ * #,##0.00_-;_-&quot;$&quot;\ * &quot;-&quot;??_-;_-@_-"/>
    <numFmt numFmtId="166" formatCode="_-&quot;$&quot;* #,##0_-;\-&quot;$&quot;* #,##0_-;_-&quot;$&quot;* &quot;-&quot;_-;_-@_-"/>
    <numFmt numFmtId="167" formatCode="_(&quot;$&quot;\ * #,##0.00_);_(&quot;$&quot;\ * \(#,##0.00\);_(&quot;$&quot;\ * &quot;-&quot;??_);_(@_)"/>
    <numFmt numFmtId="168" formatCode="0.0"/>
    <numFmt numFmtId="169" formatCode="_(&quot;$&quot;\ * #,##0_);_(&quot;$&quot;\ * \(#,##0\);_(&quot;$&quot;\ * &quot;-&quot;??_);_(@_)"/>
    <numFmt numFmtId="170" formatCode="_-[$$-240A]\ * #,##0_-;\-[$$-240A]\ * #,##0_-;_-[$$-240A]\ * &quot;-&quot;??_-;_-@_-"/>
    <numFmt numFmtId="171" formatCode="0.00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12"/>
      <color indexed="8"/>
      <name val="Arial Narrow"/>
      <family val="2"/>
    </font>
    <font>
      <sz val="12"/>
      <name val="Arial Narrow"/>
      <family val="2"/>
    </font>
    <font>
      <b/>
      <sz val="18"/>
      <color theme="1"/>
      <name val="Arial Narrow"/>
      <family val="2"/>
    </font>
    <font>
      <b/>
      <sz val="18"/>
      <color indexed="8"/>
      <name val="Arial Narrow"/>
      <family val="2"/>
    </font>
    <font>
      <b/>
      <sz val="12"/>
      <color indexed="8"/>
      <name val="Arial Narrow"/>
      <family val="2"/>
    </font>
    <font>
      <sz val="24"/>
      <color theme="1"/>
      <name val="Calibri"/>
      <family val="2"/>
      <scheme val="minor"/>
    </font>
    <font>
      <sz val="12"/>
      <color rgb="FF00B0F0"/>
      <name val="Arial Narrow"/>
      <family val="2"/>
    </font>
    <font>
      <sz val="12"/>
      <color theme="0"/>
      <name val="Arial Narrow"/>
      <family val="2"/>
    </font>
    <font>
      <b/>
      <sz val="18"/>
      <color theme="0"/>
      <name val="Arial Narrow"/>
      <family val="2"/>
    </font>
    <font>
      <sz val="24"/>
      <color indexed="8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name val="Arial Narrow"/>
      <family val="2"/>
    </font>
    <font>
      <b/>
      <i/>
      <sz val="12"/>
      <color theme="0"/>
      <name val="Arial Narrow"/>
      <family val="2"/>
    </font>
    <font>
      <sz val="12"/>
      <color rgb="FF2F2F2F"/>
      <name val="Segoe UI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Arial Narrow"/>
      <family val="2"/>
    </font>
    <font>
      <b/>
      <sz val="14"/>
      <color theme="0"/>
      <name val="Arial Narrow"/>
      <family val="2"/>
    </font>
    <font>
      <b/>
      <sz val="14"/>
      <name val="Arial Narrow"/>
      <family val="2"/>
    </font>
    <font>
      <b/>
      <sz val="20"/>
      <color theme="0"/>
      <name val="Arial Narrow"/>
      <family val="2"/>
    </font>
    <font>
      <b/>
      <sz val="2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5" fillId="0" borderId="0"/>
    <xf numFmtId="0" fontId="1" fillId="0" borderId="0"/>
    <xf numFmtId="164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51">
    <xf numFmtId="0" fontId="0" fillId="0" borderId="0" xfId="0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7" fillId="4" borderId="0" xfId="0" applyFont="1" applyFill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 wrapText="1"/>
    </xf>
    <xf numFmtId="0" fontId="4" fillId="4" borderId="0" xfId="0" applyFont="1" applyFill="1" applyAlignment="1">
      <alignment horizontal="left" vertical="center" wrapText="1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13" borderId="1" xfId="0" applyFont="1" applyFill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11" fillId="8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vertical="center" wrapText="1"/>
    </xf>
    <xf numFmtId="0" fontId="4" fillId="7" borderId="7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4" borderId="0" xfId="0" applyFill="1" applyProtection="1"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0" fontId="0" fillId="4" borderId="0" xfId="0" applyFill="1"/>
    <xf numFmtId="4" fontId="4" fillId="0" borderId="1" xfId="2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6" fontId="0" fillId="0" borderId="1" xfId="3" applyFont="1" applyFill="1" applyBorder="1" applyAlignment="1" applyProtection="1">
      <alignment horizontal="center" vertical="center" wrapText="1"/>
      <protection locked="0"/>
    </xf>
    <xf numFmtId="4" fontId="0" fillId="0" borderId="1" xfId="0" applyNumberFormat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vertical="center" wrapText="1"/>
    </xf>
    <xf numFmtId="9" fontId="16" fillId="0" borderId="1" xfId="2" applyFont="1" applyBorder="1" applyAlignment="1" applyProtection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0" xfId="0" applyFont="1" applyFill="1" applyAlignment="1">
      <alignment horizontal="center" wrapText="1"/>
    </xf>
    <xf numFmtId="0" fontId="5" fillId="4" borderId="0" xfId="0" applyFont="1" applyFill="1" applyAlignment="1">
      <alignment vertical="center" wrapText="1"/>
    </xf>
    <xf numFmtId="169" fontId="4" fillId="0" borderId="4" xfId="1" applyNumberFormat="1" applyFont="1" applyFill="1" applyBorder="1" applyAlignment="1" applyProtection="1">
      <alignment vertical="center" wrapText="1"/>
    </xf>
    <xf numFmtId="169" fontId="4" fillId="0" borderId="1" xfId="1" applyNumberFormat="1" applyFont="1" applyFill="1" applyBorder="1" applyAlignment="1" applyProtection="1">
      <alignment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left" vertical="center" wrapText="1"/>
    </xf>
    <xf numFmtId="0" fontId="10" fillId="3" borderId="8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 wrapText="1"/>
    </xf>
    <xf numFmtId="168" fontId="4" fillId="0" borderId="1" xfId="0" applyNumberFormat="1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1" fontId="4" fillId="0" borderId="1" xfId="0" applyNumberFormat="1" applyFont="1" applyBorder="1" applyAlignment="1" applyProtection="1">
      <alignment horizontal="center" vertical="center" wrapText="1"/>
      <protection locked="0"/>
    </xf>
    <xf numFmtId="1" fontId="19" fillId="0" borderId="1" xfId="0" applyNumberFormat="1" applyFont="1" applyBorder="1" applyAlignment="1">
      <alignment horizontal="center" vertical="center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0" fontId="20" fillId="16" borderId="1" xfId="4" applyFont="1" applyFill="1" applyBorder="1" applyAlignment="1">
      <alignment horizontal="center" vertical="center" wrapText="1"/>
    </xf>
    <xf numFmtId="0" fontId="21" fillId="16" borderId="1" xfId="4" applyFont="1" applyFill="1" applyBorder="1" applyAlignment="1">
      <alignment horizontal="center" vertical="center" wrapText="1"/>
    </xf>
    <xf numFmtId="0" fontId="20" fillId="16" borderId="7" xfId="4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1" applyNumberFormat="1" applyFont="1" applyFill="1" applyBorder="1" applyAlignment="1">
      <alignment horizontal="center" vertical="center" wrapText="1"/>
    </xf>
    <xf numFmtId="43" fontId="0" fillId="0" borderId="1" xfId="9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0" borderId="0" xfId="0" applyFont="1" applyBorder="1" applyAlignment="1">
      <alignment horizontal="center" vertical="center" wrapText="1"/>
    </xf>
    <xf numFmtId="9" fontId="16" fillId="0" borderId="4" xfId="2" applyFont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2" fillId="17" borderId="20" xfId="0" applyFont="1" applyFill="1" applyBorder="1"/>
    <xf numFmtId="0" fontId="3" fillId="0" borderId="1" xfId="0" applyFont="1" applyBorder="1" applyAlignment="1">
      <alignment horizontal="center" vertical="center" wrapText="1"/>
    </xf>
    <xf numFmtId="168" fontId="4" fillId="0" borderId="4" xfId="0" applyNumberFormat="1" applyFont="1" applyBorder="1" applyAlignment="1">
      <alignment horizontal="center" vertical="center" wrapText="1"/>
    </xf>
    <xf numFmtId="0" fontId="3" fillId="18" borderId="0" xfId="0" applyFont="1" applyFill="1" applyAlignment="1" applyProtection="1">
      <alignment horizontal="center" vertical="center" wrapText="1"/>
      <protection locked="0"/>
    </xf>
    <xf numFmtId="0" fontId="30" fillId="19" borderId="0" xfId="0" applyFont="1" applyFill="1" applyProtection="1">
      <protection locked="0"/>
    </xf>
    <xf numFmtId="0" fontId="20" fillId="16" borderId="25" xfId="4" applyFont="1" applyFill="1" applyBorder="1" applyAlignment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  <protection locked="0"/>
    </xf>
    <xf numFmtId="0" fontId="0" fillId="0" borderId="25" xfId="0" applyBorder="1" applyAlignment="1" applyProtection="1">
      <alignment horizontal="center" vertical="center" wrapText="1"/>
      <protection locked="0"/>
    </xf>
    <xf numFmtId="0" fontId="0" fillId="4" borderId="28" xfId="0" applyFill="1" applyBorder="1" applyProtection="1">
      <protection locked="0"/>
    </xf>
    <xf numFmtId="0" fontId="0" fillId="4" borderId="0" xfId="0" applyFill="1" applyBorder="1" applyProtection="1">
      <protection locked="0"/>
    </xf>
    <xf numFmtId="49" fontId="0" fillId="4" borderId="0" xfId="0" applyNumberFormat="1" applyFill="1" applyBorder="1" applyProtection="1">
      <protection locked="0"/>
    </xf>
    <xf numFmtId="0" fontId="0" fillId="4" borderId="16" xfId="0" applyFill="1" applyBorder="1" applyProtection="1">
      <protection locked="0"/>
    </xf>
    <xf numFmtId="1" fontId="0" fillId="4" borderId="0" xfId="0" applyNumberFormat="1" applyFill="1" applyBorder="1" applyProtection="1">
      <protection locked="0"/>
    </xf>
    <xf numFmtId="170" fontId="1" fillId="0" borderId="25" xfId="1" applyNumberFormat="1" applyFont="1" applyFill="1" applyBorder="1" applyAlignment="1">
      <alignment horizontal="center" vertical="center" wrapText="1"/>
    </xf>
    <xf numFmtId="4" fontId="0" fillId="0" borderId="27" xfId="0" applyNumberFormat="1" applyBorder="1" applyAlignment="1">
      <alignment horizontal="center" vertical="center" wrapText="1"/>
    </xf>
    <xf numFmtId="166" fontId="1" fillId="0" borderId="25" xfId="3" applyFont="1" applyFill="1" applyBorder="1" applyAlignment="1" applyProtection="1">
      <alignment horizontal="center" vertical="center" wrapText="1"/>
      <protection locked="0"/>
    </xf>
    <xf numFmtId="166" fontId="1" fillId="4" borderId="28" xfId="3" applyFont="1" applyFill="1" applyBorder="1" applyProtection="1">
      <protection locked="0"/>
    </xf>
    <xf numFmtId="166" fontId="0" fillId="4" borderId="0" xfId="3" applyFont="1" applyFill="1" applyBorder="1" applyProtection="1">
      <protection locked="0"/>
    </xf>
    <xf numFmtId="0" fontId="19" fillId="0" borderId="25" xfId="0" applyFont="1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  <xf numFmtId="4" fontId="0" fillId="0" borderId="25" xfId="0" applyNumberFormat="1" applyBorder="1" applyAlignment="1">
      <alignment horizontal="center" vertical="center" wrapText="1"/>
    </xf>
    <xf numFmtId="0" fontId="0" fillId="4" borderId="0" xfId="0" applyFill="1" applyBorder="1" applyAlignment="1" applyProtection="1">
      <alignment horizontal="center" vertical="center"/>
      <protection locked="0"/>
    </xf>
    <xf numFmtId="168" fontId="3" fillId="0" borderId="25" xfId="0" applyNumberFormat="1" applyFont="1" applyBorder="1" applyAlignment="1">
      <alignment horizontal="center" vertical="center" wrapText="1"/>
    </xf>
    <xf numFmtId="168" fontId="3" fillId="0" borderId="27" xfId="0" applyNumberFormat="1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43" fontId="0" fillId="0" borderId="25" xfId="9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43" fontId="0" fillId="0" borderId="25" xfId="9" applyNumberFormat="1" applyFont="1" applyBorder="1" applyAlignment="1">
      <alignment horizontal="center" vertical="center" wrapText="1"/>
    </xf>
    <xf numFmtId="43" fontId="0" fillId="4" borderId="28" xfId="9" applyNumberFormat="1" applyFont="1" applyFill="1" applyBorder="1" applyProtection="1">
      <protection locked="0"/>
    </xf>
    <xf numFmtId="0" fontId="0" fillId="0" borderId="26" xfId="0" applyBorder="1" applyAlignment="1" applyProtection="1">
      <alignment horizontal="center" vertical="center" wrapText="1"/>
      <protection locked="0"/>
    </xf>
    <xf numFmtId="0" fontId="0" fillId="0" borderId="32" xfId="0" applyBorder="1" applyAlignment="1" applyProtection="1">
      <alignment horizontal="center" vertical="center" wrapText="1"/>
      <protection locked="0"/>
    </xf>
    <xf numFmtId="0" fontId="4" fillId="0" borderId="4" xfId="0" applyFont="1" applyBorder="1" applyAlignment="1" applyProtection="1">
      <alignment horizontal="center" vertical="center" wrapText="1"/>
      <protection locked="0"/>
    </xf>
    <xf numFmtId="14" fontId="4" fillId="0" borderId="4" xfId="0" applyNumberFormat="1" applyFont="1" applyBorder="1" applyAlignment="1" applyProtection="1">
      <alignment horizontal="center" vertical="center" wrapText="1"/>
      <protection locked="0"/>
    </xf>
    <xf numFmtId="1" fontId="19" fillId="0" borderId="4" xfId="0" applyNumberFormat="1" applyFont="1" applyBorder="1" applyAlignment="1">
      <alignment horizontal="center" vertical="center"/>
    </xf>
    <xf numFmtId="4" fontId="4" fillId="0" borderId="4" xfId="2" applyNumberFormat="1" applyFont="1" applyFill="1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  <protection locked="0"/>
    </xf>
    <xf numFmtId="170" fontId="1" fillId="0" borderId="32" xfId="1" applyNumberFormat="1" applyFont="1" applyFill="1" applyBorder="1" applyAlignment="1">
      <alignment horizontal="center" vertical="center" wrapText="1"/>
    </xf>
    <xf numFmtId="166" fontId="0" fillId="0" borderId="4" xfId="3" applyFont="1" applyFill="1" applyBorder="1" applyAlignment="1" applyProtection="1">
      <alignment horizontal="center" vertical="center" wrapText="1"/>
      <protection locked="0"/>
    </xf>
    <xf numFmtId="4" fontId="0" fillId="0" borderId="26" xfId="0" applyNumberFormat="1" applyBorder="1" applyAlignment="1">
      <alignment horizontal="center" vertical="center" wrapText="1"/>
    </xf>
    <xf numFmtId="0" fontId="19" fillId="0" borderId="3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68" fontId="3" fillId="0" borderId="32" xfId="0" applyNumberFormat="1" applyFont="1" applyBorder="1" applyAlignment="1">
      <alignment horizontal="center" vertical="center" wrapText="1"/>
    </xf>
    <xf numFmtId="168" fontId="3" fillId="0" borderId="4" xfId="0" applyNumberFormat="1" applyFont="1" applyBorder="1" applyAlignment="1">
      <alignment horizontal="center" vertical="center" wrapText="1"/>
    </xf>
    <xf numFmtId="168" fontId="3" fillId="0" borderId="26" xfId="0" applyNumberFormat="1" applyFont="1" applyBorder="1" applyAlignment="1">
      <alignment horizontal="center" vertical="center" wrapText="1"/>
    </xf>
    <xf numFmtId="43" fontId="0" fillId="0" borderId="32" xfId="9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3" fillId="18" borderId="38" xfId="0" applyFont="1" applyFill="1" applyBorder="1" applyAlignment="1">
      <alignment horizontal="center" vertical="center" wrapText="1"/>
    </xf>
    <xf numFmtId="0" fontId="3" fillId="18" borderId="39" xfId="0" applyFont="1" applyFill="1" applyBorder="1" applyAlignment="1">
      <alignment horizontal="center" vertical="center" wrapText="1"/>
    </xf>
    <xf numFmtId="0" fontId="3" fillId="18" borderId="37" xfId="0" applyFont="1" applyFill="1" applyBorder="1" applyAlignment="1">
      <alignment horizontal="center" vertical="center" wrapText="1"/>
    </xf>
    <xf numFmtId="0" fontId="4" fillId="18" borderId="36" xfId="0" applyFont="1" applyFill="1" applyBorder="1" applyAlignment="1">
      <alignment horizontal="center" vertical="center" wrapText="1"/>
    </xf>
    <xf numFmtId="0" fontId="4" fillId="18" borderId="18" xfId="0" applyFont="1" applyFill="1" applyBorder="1" applyAlignment="1">
      <alignment horizontal="center" vertical="center" wrapText="1"/>
    </xf>
    <xf numFmtId="0" fontId="4" fillId="18" borderId="40" xfId="0" applyFont="1" applyFill="1" applyBorder="1" applyAlignment="1">
      <alignment horizontal="center" vertical="center" wrapText="1"/>
    </xf>
    <xf numFmtId="0" fontId="17" fillId="18" borderId="36" xfId="0" applyFont="1" applyFill="1" applyBorder="1" applyAlignment="1">
      <alignment horizontal="center" vertical="center" wrapText="1"/>
    </xf>
    <xf numFmtId="0" fontId="17" fillId="18" borderId="18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8" borderId="13" xfId="0" applyFont="1" applyFill="1" applyBorder="1" applyAlignment="1">
      <alignment horizontal="center" vertical="center" wrapText="1"/>
    </xf>
    <xf numFmtId="0" fontId="24" fillId="8" borderId="19" xfId="0" applyFont="1" applyFill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0" fillId="5" borderId="1" xfId="0" applyFont="1" applyFill="1" applyBorder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0" fontId="22" fillId="8" borderId="18" xfId="0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16" fillId="0" borderId="4" xfId="0" applyFont="1" applyBorder="1" applyAlignment="1">
      <alignment vertical="center" wrapText="1"/>
    </xf>
    <xf numFmtId="10" fontId="16" fillId="0" borderId="4" xfId="2" applyNumberFormat="1" applyFont="1" applyBorder="1" applyAlignment="1" applyProtection="1">
      <alignment horizontal="center" vertical="center" wrapText="1"/>
    </xf>
    <xf numFmtId="0" fontId="16" fillId="8" borderId="4" xfId="0" applyFont="1" applyFill="1" applyBorder="1" applyAlignment="1">
      <alignment horizontal="center" vertical="center" wrapText="1"/>
    </xf>
    <xf numFmtId="9" fontId="16" fillId="0" borderId="4" xfId="2" applyFont="1" applyBorder="1" applyAlignment="1">
      <alignment horizontal="center" vertical="center" wrapText="1"/>
    </xf>
    <xf numFmtId="0" fontId="16" fillId="8" borderId="10" xfId="0" applyFont="1" applyFill="1" applyBorder="1" applyAlignment="1">
      <alignment horizontal="center" vertical="center" wrapText="1"/>
    </xf>
    <xf numFmtId="171" fontId="16" fillId="0" borderId="4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9" fontId="16" fillId="0" borderId="0" xfId="2" applyFont="1" applyFill="1" applyBorder="1" applyAlignment="1" applyProtection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10" fontId="0" fillId="0" borderId="1" xfId="2" applyNumberFormat="1" applyFont="1" applyBorder="1" applyAlignment="1">
      <alignment wrapText="1"/>
    </xf>
    <xf numFmtId="0" fontId="16" fillId="8" borderId="1" xfId="0" applyFont="1" applyFill="1" applyBorder="1" applyAlignment="1">
      <alignment horizontal="center" vertical="center" wrapText="1"/>
    </xf>
    <xf numFmtId="9" fontId="16" fillId="0" borderId="1" xfId="2" applyFont="1" applyBorder="1" applyAlignment="1">
      <alignment horizontal="center" vertical="center" wrapText="1"/>
    </xf>
    <xf numFmtId="0" fontId="16" fillId="8" borderId="7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wrapText="1"/>
    </xf>
    <xf numFmtId="9" fontId="16" fillId="0" borderId="1" xfId="2" applyNumberFormat="1" applyFont="1" applyBorder="1" applyAlignment="1">
      <alignment horizontal="center" vertical="center" wrapText="1"/>
    </xf>
    <xf numFmtId="0" fontId="22" fillId="8" borderId="1" xfId="0" applyFont="1" applyFill="1" applyBorder="1" applyAlignment="1">
      <alignment horizontal="center" vertical="center" wrapText="1"/>
    </xf>
    <xf numFmtId="0" fontId="22" fillId="8" borderId="1" xfId="0" applyFont="1" applyFill="1" applyBorder="1" applyAlignment="1">
      <alignment wrapText="1"/>
    </xf>
    <xf numFmtId="10" fontId="22" fillId="8" borderId="1" xfId="2" applyNumberFormat="1" applyFont="1" applyFill="1" applyBorder="1" applyAlignment="1">
      <alignment wrapText="1"/>
    </xf>
    <xf numFmtId="9" fontId="22" fillId="8" borderId="1" xfId="0" applyNumberFormat="1" applyFont="1" applyFill="1" applyBorder="1" applyAlignment="1">
      <alignment wrapText="1"/>
    </xf>
    <xf numFmtId="9" fontId="22" fillId="8" borderId="1" xfId="2" applyNumberFormat="1" applyFont="1" applyFill="1" applyBorder="1" applyAlignment="1">
      <alignment wrapText="1"/>
    </xf>
    <xf numFmtId="0" fontId="22" fillId="8" borderId="7" xfId="0" applyFont="1" applyFill="1" applyBorder="1" applyAlignment="1">
      <alignment wrapText="1"/>
    </xf>
    <xf numFmtId="0" fontId="22" fillId="0" borderId="0" xfId="0" applyFont="1" applyAlignment="1">
      <alignment wrapText="1"/>
    </xf>
    <xf numFmtId="9" fontId="22" fillId="0" borderId="0" xfId="0" applyNumberFormat="1" applyFont="1" applyAlignment="1">
      <alignment wrapText="1"/>
    </xf>
    <xf numFmtId="0" fontId="16" fillId="0" borderId="1" xfId="0" applyFont="1" applyBorder="1" applyAlignment="1">
      <alignment horizontal="left" vertical="center" wrapText="1"/>
    </xf>
    <xf numFmtId="10" fontId="16" fillId="0" borderId="1" xfId="2" applyNumberFormat="1" applyFont="1" applyBorder="1" applyAlignment="1">
      <alignment horizontal="center" vertical="center" wrapText="1"/>
    </xf>
    <xf numFmtId="171" fontId="16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wrapText="1"/>
    </xf>
    <xf numFmtId="9" fontId="0" fillId="0" borderId="1" xfId="2" applyFont="1" applyBorder="1" applyAlignment="1" applyProtection="1">
      <alignment horizontal="center" wrapText="1"/>
    </xf>
    <xf numFmtId="0" fontId="22" fillId="8" borderId="0" xfId="0" applyFont="1" applyFill="1" applyAlignment="1">
      <alignment horizontal="center" vertical="center" wrapText="1"/>
    </xf>
    <xf numFmtId="0" fontId="0" fillId="8" borderId="0" xfId="0" applyFont="1" applyFill="1" applyAlignment="1">
      <alignment wrapText="1"/>
    </xf>
    <xf numFmtId="10" fontId="16" fillId="8" borderId="1" xfId="2" applyNumberFormat="1" applyFont="1" applyFill="1" applyBorder="1" applyAlignment="1">
      <alignment horizontal="center" vertical="center" wrapText="1"/>
    </xf>
    <xf numFmtId="0" fontId="16" fillId="8" borderId="0" xfId="0" applyFont="1" applyFill="1" applyAlignment="1">
      <alignment horizontal="center" vertical="center" wrapText="1"/>
    </xf>
    <xf numFmtId="9" fontId="16" fillId="8" borderId="3" xfId="2" applyNumberFormat="1" applyFont="1" applyFill="1" applyBorder="1" applyAlignment="1">
      <alignment horizontal="center" vertical="center" wrapText="1"/>
    </xf>
    <xf numFmtId="0" fontId="16" fillId="8" borderId="3" xfId="0" applyFont="1" applyFill="1" applyBorder="1" applyAlignment="1">
      <alignment horizontal="center" vertical="center" wrapText="1"/>
    </xf>
    <xf numFmtId="9" fontId="0" fillId="0" borderId="1" xfId="2" applyFont="1" applyBorder="1" applyAlignment="1">
      <alignment horizontal="center" wrapText="1"/>
    </xf>
    <xf numFmtId="9" fontId="0" fillId="0" borderId="1" xfId="0" applyNumberFormat="1" applyFont="1" applyBorder="1" applyAlignment="1">
      <alignment horizontal="center" wrapText="1"/>
    </xf>
    <xf numFmtId="0" fontId="0" fillId="8" borderId="0" xfId="0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9" fontId="0" fillId="0" borderId="0" xfId="2" applyNumberFormat="1" applyFont="1" applyAlignment="1">
      <alignment wrapText="1"/>
    </xf>
    <xf numFmtId="9" fontId="0" fillId="0" borderId="0" xfId="2" applyFont="1" applyBorder="1" applyAlignment="1">
      <alignment wrapText="1"/>
    </xf>
    <xf numFmtId="0" fontId="0" fillId="0" borderId="0" xfId="0" applyFont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/>
    </xf>
    <xf numFmtId="0" fontId="15" fillId="0" borderId="45" xfId="0" applyFont="1" applyBorder="1" applyAlignment="1">
      <alignment horizontal="center"/>
    </xf>
    <xf numFmtId="0" fontId="14" fillId="0" borderId="12" xfId="0" applyFont="1" applyBorder="1" applyAlignment="1">
      <alignment horizontal="center" vertical="center"/>
    </xf>
    <xf numFmtId="0" fontId="15" fillId="0" borderId="44" xfId="0" applyFont="1" applyBorder="1" applyAlignment="1">
      <alignment horizontal="center"/>
    </xf>
    <xf numFmtId="0" fontId="15" fillId="0" borderId="41" xfId="0" applyFont="1" applyBorder="1" applyAlignment="1">
      <alignment horizontal="center" vertical="center"/>
    </xf>
    <xf numFmtId="0" fontId="15" fillId="0" borderId="46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/>
    </xf>
    <xf numFmtId="0" fontId="15" fillId="0" borderId="46" xfId="0" applyFont="1" applyBorder="1" applyAlignment="1">
      <alignment horizontal="center"/>
    </xf>
    <xf numFmtId="0" fontId="2" fillId="0" borderId="46" xfId="0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 wrapText="1"/>
    </xf>
    <xf numFmtId="0" fontId="15" fillId="0" borderId="42" xfId="0" applyFont="1" applyBorder="1" applyAlignment="1">
      <alignment horizontal="center"/>
    </xf>
    <xf numFmtId="0" fontId="15" fillId="0" borderId="41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wrapText="1"/>
    </xf>
    <xf numFmtId="0" fontId="0" fillId="0" borderId="45" xfId="0" applyFont="1" applyBorder="1" applyAlignment="1">
      <alignment horizontal="center" wrapText="1"/>
    </xf>
    <xf numFmtId="0" fontId="0" fillId="0" borderId="46" xfId="0" applyFont="1" applyBorder="1" applyAlignment="1">
      <alignment horizontal="center" wrapText="1"/>
    </xf>
    <xf numFmtId="0" fontId="0" fillId="0" borderId="43" xfId="0" applyFont="1" applyBorder="1"/>
    <xf numFmtId="0" fontId="0" fillId="0" borderId="41" xfId="0" applyFont="1" applyBorder="1" applyAlignment="1">
      <alignment horizontal="center" vertical="center" wrapText="1"/>
    </xf>
    <xf numFmtId="0" fontId="0" fillId="0" borderId="45" xfId="0" applyFont="1" applyBorder="1" applyAlignment="1">
      <alignment horizontal="center" vertical="center" wrapText="1"/>
    </xf>
    <xf numFmtId="0" fontId="0" fillId="0" borderId="46" xfId="0" applyFont="1" applyBorder="1" applyAlignment="1">
      <alignment horizontal="center" vertical="center" wrapText="1"/>
    </xf>
    <xf numFmtId="0" fontId="0" fillId="0" borderId="0" xfId="0" applyFont="1" applyBorder="1"/>
    <xf numFmtId="0" fontId="31" fillId="0" borderId="17" xfId="0" applyFont="1" applyBorder="1" applyAlignment="1">
      <alignment horizontal="center" vertical="center"/>
    </xf>
    <xf numFmtId="0" fontId="32" fillId="0" borderId="41" xfId="0" applyFont="1" applyBorder="1" applyAlignment="1">
      <alignment horizontal="center" vertical="center"/>
    </xf>
    <xf numFmtId="0" fontId="32" fillId="0" borderId="41" xfId="0" applyFont="1" applyBorder="1" applyAlignment="1">
      <alignment horizontal="center"/>
    </xf>
    <xf numFmtId="0" fontId="32" fillId="0" borderId="45" xfId="0" applyFont="1" applyBorder="1" applyAlignment="1">
      <alignment horizontal="center" vertical="center"/>
    </xf>
    <xf numFmtId="0" fontId="32" fillId="0" borderId="45" xfId="0" applyFont="1" applyBorder="1" applyAlignment="1">
      <alignment horizontal="center"/>
    </xf>
    <xf numFmtId="0" fontId="32" fillId="0" borderId="46" xfId="0" applyFont="1" applyBorder="1" applyAlignment="1">
      <alignment horizontal="center" vertical="center"/>
    </xf>
    <xf numFmtId="0" fontId="32" fillId="0" borderId="46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31" fillId="12" borderId="12" xfId="0" applyFont="1" applyFill="1" applyBorder="1" applyAlignment="1">
      <alignment horizontal="center"/>
    </xf>
    <xf numFmtId="0" fontId="32" fillId="12" borderId="19" xfId="0" applyFont="1" applyFill="1" applyBorder="1" applyAlignment="1" applyProtection="1">
      <alignment horizontal="center" vertical="center"/>
      <protection locked="0"/>
    </xf>
    <xf numFmtId="0" fontId="32" fillId="12" borderId="14" xfId="0" applyFont="1" applyFill="1" applyBorder="1" applyAlignment="1" applyProtection="1">
      <alignment horizontal="center" vertical="center"/>
      <protection locked="0"/>
    </xf>
    <xf numFmtId="0" fontId="32" fillId="12" borderId="12" xfId="0" applyFont="1" applyFill="1" applyBorder="1" applyAlignment="1" applyProtection="1">
      <alignment horizontal="center" vertical="center"/>
      <protection locked="0"/>
    </xf>
    <xf numFmtId="0" fontId="32" fillId="5" borderId="0" xfId="0" applyFont="1" applyFill="1" applyAlignment="1">
      <alignment horizontal="center"/>
    </xf>
    <xf numFmtId="0" fontId="32" fillId="4" borderId="0" xfId="0" applyFont="1" applyFill="1" applyAlignment="1">
      <alignment horizontal="center"/>
    </xf>
    <xf numFmtId="0" fontId="32" fillId="0" borderId="12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/>
    </xf>
    <xf numFmtId="0" fontId="32" fillId="0" borderId="43" xfId="0" applyFont="1" applyBorder="1" applyAlignment="1">
      <alignment horizontal="center" vertical="center"/>
    </xf>
    <xf numFmtId="0" fontId="32" fillId="0" borderId="43" xfId="0" applyFont="1" applyBorder="1" applyAlignment="1">
      <alignment horizontal="center"/>
    </xf>
    <xf numFmtId="0" fontId="32" fillId="4" borderId="43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 vertical="center" wrapText="1"/>
    </xf>
    <xf numFmtId="0" fontId="32" fillId="11" borderId="1" xfId="0" applyFont="1" applyFill="1" applyBorder="1" applyAlignment="1">
      <alignment horizontal="center"/>
    </xf>
    <xf numFmtId="0" fontId="32" fillId="5" borderId="1" xfId="0" applyFont="1" applyFill="1" applyBorder="1" applyAlignment="1">
      <alignment horizontal="center"/>
    </xf>
    <xf numFmtId="0" fontId="32" fillId="12" borderId="0" xfId="0" applyFont="1" applyFill="1" applyAlignment="1">
      <alignment horizontal="center"/>
    </xf>
    <xf numFmtId="0" fontId="31" fillId="12" borderId="47" xfId="0" applyFont="1" applyFill="1" applyBorder="1" applyAlignment="1">
      <alignment horizontal="center"/>
    </xf>
    <xf numFmtId="0" fontId="31" fillId="12" borderId="13" xfId="0" applyFont="1" applyFill="1" applyBorder="1" applyAlignment="1">
      <alignment horizontal="center"/>
    </xf>
    <xf numFmtId="0" fontId="33" fillId="8" borderId="12" xfId="0" applyFont="1" applyFill="1" applyBorder="1" applyAlignment="1">
      <alignment horizontal="center" vertical="center" wrapText="1"/>
    </xf>
    <xf numFmtId="0" fontId="21" fillId="6" borderId="12" xfId="0" applyFont="1" applyFill="1" applyBorder="1" applyAlignment="1">
      <alignment horizontal="center" vertical="center" wrapText="1"/>
    </xf>
    <xf numFmtId="0" fontId="21" fillId="7" borderId="12" xfId="0" applyFont="1" applyFill="1" applyBorder="1" applyAlignment="1">
      <alignment horizontal="center" vertical="center" wrapText="1"/>
    </xf>
    <xf numFmtId="0" fontId="21" fillId="2" borderId="12" xfId="0" applyFont="1" applyFill="1" applyBorder="1" applyAlignment="1">
      <alignment horizontal="center" vertical="center" wrapText="1"/>
    </xf>
    <xf numFmtId="0" fontId="32" fillId="12" borderId="1" xfId="0" applyFont="1" applyFill="1" applyBorder="1" applyAlignment="1">
      <alignment horizontal="center"/>
    </xf>
    <xf numFmtId="0" fontId="0" fillId="20" borderId="0" xfId="0" applyFill="1"/>
    <xf numFmtId="43" fontId="29" fillId="19" borderId="21" xfId="9" applyNumberFormat="1" applyFont="1" applyFill="1" applyBorder="1" applyAlignment="1">
      <alignment horizontal="center" vertical="center" wrapText="1"/>
    </xf>
    <xf numFmtId="0" fontId="29" fillId="19" borderId="22" xfId="0" applyFont="1" applyFill="1" applyBorder="1" applyAlignment="1">
      <alignment horizontal="center" vertical="center" wrapText="1"/>
    </xf>
    <xf numFmtId="0" fontId="29" fillId="19" borderId="33" xfId="0" applyFont="1" applyFill="1" applyBorder="1" applyAlignment="1">
      <alignment horizontal="center" vertical="center" wrapText="1"/>
    </xf>
    <xf numFmtId="0" fontId="27" fillId="19" borderId="22" xfId="0" applyFont="1" applyFill="1" applyBorder="1" applyAlignment="1">
      <alignment horizontal="center" vertical="center" wrapText="1"/>
    </xf>
    <xf numFmtId="0" fontId="27" fillId="19" borderId="1" xfId="0" applyFont="1" applyFill="1" applyBorder="1" applyAlignment="1">
      <alignment horizontal="center" vertical="center" wrapText="1"/>
    </xf>
    <xf numFmtId="0" fontId="27" fillId="19" borderId="21" xfId="0" applyFont="1" applyFill="1" applyBorder="1" applyAlignment="1">
      <alignment horizontal="center" vertical="center" wrapText="1"/>
    </xf>
    <xf numFmtId="0" fontId="27" fillId="19" borderId="25" xfId="0" applyFont="1" applyFill="1" applyBorder="1" applyAlignment="1">
      <alignment horizontal="center" vertical="center" wrapText="1"/>
    </xf>
    <xf numFmtId="0" fontId="18" fillId="19" borderId="34" xfId="0" applyFont="1" applyFill="1" applyBorder="1" applyAlignment="1">
      <alignment horizontal="center" vertical="center" wrapText="1"/>
    </xf>
    <xf numFmtId="0" fontId="18" fillId="19" borderId="38" xfId="0" applyFont="1" applyFill="1" applyBorder="1" applyAlignment="1">
      <alignment horizontal="center" vertical="center" wrapText="1"/>
    </xf>
    <xf numFmtId="0" fontId="27" fillId="19" borderId="23" xfId="0" applyFont="1" applyFill="1" applyBorder="1" applyAlignment="1">
      <alignment horizontal="center" vertical="center" wrapText="1"/>
    </xf>
    <xf numFmtId="0" fontId="27" fillId="19" borderId="23" xfId="0" applyFont="1" applyFill="1" applyBorder="1" applyAlignment="1" applyProtection="1">
      <alignment horizontal="center" vertical="center" wrapText="1"/>
      <protection locked="0"/>
    </xf>
    <xf numFmtId="0" fontId="27" fillId="19" borderId="1" xfId="0" applyFont="1" applyFill="1" applyBorder="1" applyAlignment="1" applyProtection="1">
      <alignment horizontal="center" vertical="center" wrapText="1"/>
      <protection locked="0"/>
    </xf>
    <xf numFmtId="0" fontId="27" fillId="19" borderId="24" xfId="0" applyFont="1" applyFill="1" applyBorder="1" applyAlignment="1" applyProtection="1">
      <alignment horizontal="center" vertical="center" wrapText="1"/>
      <protection locked="0"/>
    </xf>
    <xf numFmtId="0" fontId="27" fillId="19" borderId="26" xfId="0" applyFont="1" applyFill="1" applyBorder="1" applyAlignment="1" applyProtection="1">
      <alignment horizontal="center" vertical="center" wrapText="1"/>
      <protection locked="0"/>
    </xf>
    <xf numFmtId="0" fontId="18" fillId="19" borderId="24" xfId="0" applyFont="1" applyFill="1" applyBorder="1" applyAlignment="1">
      <alignment horizontal="center" vertical="center" wrapText="1"/>
    </xf>
    <xf numFmtId="0" fontId="18" fillId="19" borderId="37" xfId="0" applyFont="1" applyFill="1" applyBorder="1" applyAlignment="1">
      <alignment horizontal="center" vertical="center" wrapText="1"/>
    </xf>
    <xf numFmtId="0" fontId="29" fillId="19" borderId="29" xfId="0" applyFont="1" applyFill="1" applyBorder="1" applyAlignment="1">
      <alignment horizontal="center" vertical="center"/>
    </xf>
    <xf numFmtId="0" fontId="29" fillId="19" borderId="30" xfId="0" applyFont="1" applyFill="1" applyBorder="1" applyAlignment="1">
      <alignment horizontal="center" vertical="center"/>
    </xf>
    <xf numFmtId="0" fontId="29" fillId="19" borderId="31" xfId="0" applyFont="1" applyFill="1" applyBorder="1" applyAlignment="1">
      <alignment horizontal="center" vertical="center"/>
    </xf>
    <xf numFmtId="0" fontId="29" fillId="19" borderId="21" xfId="0" applyFont="1" applyFill="1" applyBorder="1" applyAlignment="1">
      <alignment horizontal="center" vertical="center" wrapText="1"/>
    </xf>
    <xf numFmtId="0" fontId="18" fillId="19" borderId="35" xfId="0" applyFont="1" applyFill="1" applyBorder="1" applyAlignment="1">
      <alignment horizontal="center" vertical="center" wrapText="1"/>
    </xf>
    <xf numFmtId="0" fontId="18" fillId="19" borderId="39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8" fillId="3" borderId="4" xfId="0" applyFont="1" applyFill="1" applyBorder="1" applyAlignment="1">
      <alignment horizontal="center" vertical="center" wrapText="1"/>
    </xf>
    <xf numFmtId="43" fontId="12" fillId="9" borderId="1" xfId="9" applyNumberFormat="1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center" vertical="center" wrapText="1"/>
    </xf>
    <xf numFmtId="0" fontId="26" fillId="0" borderId="2" xfId="0" applyFont="1" applyBorder="1" applyAlignment="1" applyProtection="1">
      <alignment horizontal="center" vertical="center" wrapText="1"/>
      <protection locked="0"/>
    </xf>
    <xf numFmtId="0" fontId="26" fillId="0" borderId="4" xfId="0" applyFont="1" applyBorder="1" applyAlignment="1" applyProtection="1">
      <alignment horizontal="center" vertical="center" wrapText="1"/>
      <protection locked="0"/>
    </xf>
    <xf numFmtId="0" fontId="27" fillId="15" borderId="7" xfId="0" applyFont="1" applyFill="1" applyBorder="1" applyAlignment="1">
      <alignment horizontal="center" vertical="center"/>
    </xf>
    <xf numFmtId="0" fontId="27" fillId="15" borderId="9" xfId="0" applyFont="1" applyFill="1" applyBorder="1" applyAlignment="1">
      <alignment horizontal="center" vertical="center"/>
    </xf>
    <xf numFmtId="0" fontId="27" fillId="15" borderId="8" xfId="0" applyFont="1" applyFill="1" applyBorder="1" applyAlignment="1">
      <alignment horizontal="center" vertical="center"/>
    </xf>
    <xf numFmtId="0" fontId="26" fillId="14" borderId="1" xfId="0" applyFont="1" applyFill="1" applyBorder="1" applyAlignment="1">
      <alignment horizontal="center" vertical="center" wrapText="1"/>
    </xf>
    <xf numFmtId="0" fontId="28" fillId="11" borderId="1" xfId="0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7" xfId="0" applyFont="1" applyBorder="1" applyAlignment="1" applyProtection="1">
      <alignment horizontal="center" vertical="center" wrapText="1"/>
      <protection locked="0"/>
    </xf>
    <xf numFmtId="0" fontId="26" fillId="0" borderId="1" xfId="0" applyFont="1" applyBorder="1" applyAlignment="1" applyProtection="1">
      <alignment horizontal="center" vertical="center" wrapText="1"/>
      <protection locked="0"/>
    </xf>
    <xf numFmtId="0" fontId="0" fillId="0" borderId="10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4" fillId="0" borderId="7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12" fillId="9" borderId="7" xfId="0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center" vertical="center" wrapText="1"/>
    </xf>
    <xf numFmtId="0" fontId="12" fillId="9" borderId="9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wrapText="1"/>
    </xf>
    <xf numFmtId="0" fontId="3" fillId="3" borderId="8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168" fontId="4" fillId="0" borderId="2" xfId="0" applyNumberFormat="1" applyFont="1" applyBorder="1" applyAlignment="1">
      <alignment horizontal="center" vertical="center" wrapText="1"/>
    </xf>
    <xf numFmtId="168" fontId="4" fillId="0" borderId="4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" fillId="0" borderId="1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0" fontId="4" fillId="0" borderId="4" xfId="0" applyFont="1" applyBorder="1" applyAlignment="1">
      <alignment horizontal="righ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1" fillId="12" borderId="17" xfId="0" applyFont="1" applyFill="1" applyBorder="1" applyAlignment="1">
      <alignment horizontal="center" vertical="center" textRotation="90" wrapText="1"/>
    </xf>
    <xf numFmtId="0" fontId="31" fillId="12" borderId="43" xfId="0" applyFont="1" applyFill="1" applyBorder="1" applyAlignment="1">
      <alignment horizontal="center" vertical="center" textRotation="90"/>
    </xf>
    <xf numFmtId="0" fontId="31" fillId="12" borderId="14" xfId="0" applyFont="1" applyFill="1" applyBorder="1" applyAlignment="1">
      <alignment horizontal="center" vertical="center" textRotation="90"/>
    </xf>
    <xf numFmtId="0" fontId="31" fillId="5" borderId="19" xfId="0" applyFont="1" applyFill="1" applyBorder="1" applyAlignment="1">
      <alignment horizontal="center"/>
    </xf>
    <xf numFmtId="0" fontId="31" fillId="5" borderId="13" xfId="0" applyFont="1" applyFill="1" applyBorder="1" applyAlignment="1">
      <alignment horizontal="center"/>
    </xf>
    <xf numFmtId="0" fontId="32" fillId="5" borderId="47" xfId="0" applyFont="1" applyFill="1" applyBorder="1" applyAlignment="1">
      <alignment horizontal="center" wrapText="1"/>
    </xf>
    <xf numFmtId="0" fontId="32" fillId="5" borderId="19" xfId="0" applyFont="1" applyFill="1" applyBorder="1" applyAlignment="1">
      <alignment horizontal="center" wrapText="1"/>
    </xf>
    <xf numFmtId="0" fontId="32" fillId="5" borderId="13" xfId="0" applyFont="1" applyFill="1" applyBorder="1" applyAlignment="1">
      <alignment horizontal="center" wrapText="1"/>
    </xf>
    <xf numFmtId="0" fontId="32" fillId="0" borderId="41" xfId="0" applyFont="1" applyBorder="1" applyAlignment="1">
      <alignment horizontal="center" vertical="center" wrapText="1"/>
    </xf>
    <xf numFmtId="0" fontId="32" fillId="0" borderId="45" xfId="0" applyFont="1" applyBorder="1" applyAlignment="1">
      <alignment horizontal="center" vertical="center" wrapText="1"/>
    </xf>
    <xf numFmtId="0" fontId="32" fillId="0" borderId="46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textRotation="90" wrapText="1"/>
    </xf>
    <xf numFmtId="0" fontId="31" fillId="0" borderId="0" xfId="0" applyFont="1" applyAlignment="1">
      <alignment horizontal="center" vertical="center" textRotation="90"/>
    </xf>
    <xf numFmtId="0" fontId="32" fillId="0" borderId="41" xfId="0" applyFont="1" applyBorder="1" applyAlignment="1">
      <alignment horizontal="center" wrapText="1"/>
    </xf>
    <xf numFmtId="0" fontId="32" fillId="0" borderId="45" xfId="0" applyFont="1" applyBorder="1" applyAlignment="1">
      <alignment horizontal="center" wrapText="1"/>
    </xf>
    <xf numFmtId="0" fontId="32" fillId="0" borderId="46" xfId="0" applyFont="1" applyBorder="1" applyAlignment="1">
      <alignment horizontal="center" wrapText="1"/>
    </xf>
    <xf numFmtId="0" fontId="32" fillId="5" borderId="0" xfId="0" applyFont="1" applyFill="1" applyAlignment="1">
      <alignment horizontal="center" wrapText="1"/>
    </xf>
    <xf numFmtId="0" fontId="31" fillId="5" borderId="0" xfId="0" applyFont="1" applyFill="1" applyAlignment="1">
      <alignment horizontal="center"/>
    </xf>
    <xf numFmtId="0" fontId="14" fillId="0" borderId="41" xfId="0" applyFont="1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center" wrapText="1"/>
    </xf>
    <xf numFmtId="0" fontId="15" fillId="0" borderId="45" xfId="0" applyFont="1" applyBorder="1" applyAlignment="1">
      <alignment horizontal="center" wrapText="1"/>
    </xf>
    <xf numFmtId="0" fontId="15" fillId="0" borderId="46" xfId="0" applyFont="1" applyBorder="1" applyAlignment="1">
      <alignment horizont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43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 wrapText="1"/>
    </xf>
    <xf numFmtId="0" fontId="14" fillId="0" borderId="42" xfId="0" applyFont="1" applyBorder="1" applyAlignment="1">
      <alignment horizontal="center" vertical="center" wrapText="1"/>
    </xf>
    <xf numFmtId="0" fontId="15" fillId="0" borderId="44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42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</cellXfs>
  <cellStyles count="10">
    <cellStyle name="Millares" xfId="9" builtinId="3"/>
    <cellStyle name="Moneda" xfId="1" builtinId="4"/>
    <cellStyle name="Moneda [0]" xfId="3" builtinId="7"/>
    <cellStyle name="Moneda [0] 2" xfId="7" xr:uid="{8D301C02-DCD9-4E43-806A-977E6DFA2F8D}"/>
    <cellStyle name="Moneda 2" xfId="8" xr:uid="{2F3190ED-1E4D-487B-9BC8-1707C80F518C}"/>
    <cellStyle name="Normal" xfId="0" builtinId="0"/>
    <cellStyle name="Normal 2" xfId="5" xr:uid="{EB6B7B28-B06D-4164-B9B4-25CD3648BCB3}"/>
    <cellStyle name="Normal 2 2" xfId="6" xr:uid="{C6CE4714-3677-4728-A727-71479B8B6300}"/>
    <cellStyle name="Normal 5" xfId="4" xr:uid="{BA35466A-22A4-46B0-8A71-4B462419B8BD}"/>
    <cellStyle name="Porcentaje" xfId="2" builtinId="5"/>
  </cellStyles>
  <dxfs count="231">
    <dxf>
      <numFmt numFmtId="0" formatCode="General"/>
    </dxf>
    <dxf>
      <numFmt numFmtId="0" formatCode="General"/>
    </dxf>
    <dxf>
      <alignment horizontal="general" vertical="bottom" textRotation="0" wrapText="1" indent="0" justifyLastLine="0" shrinkToFit="0" readingOrder="0"/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D0D0D"/>
        </patternFill>
      </fill>
    </dxf>
    <dxf>
      <font>
        <color theme="0"/>
      </font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0D0D0D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  <dxf>
      <font>
        <b val="0"/>
        <i val="0"/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EA8B00"/>
        </patternFill>
      </fill>
    </dxf>
    <dxf>
      <fill>
        <patternFill>
          <bgColor rgb="FF008000"/>
        </patternFill>
      </fill>
    </dxf>
  </dxfs>
  <tableStyles count="0" defaultTableStyle="TableStyleMedium9" defaultPivotStyle="PivotStyleLight16"/>
  <colors>
    <mruColors>
      <color rgb="FF008000"/>
      <color rgb="FFEA8B00"/>
      <color rgb="FF00B050"/>
      <color rgb="FF33CC33"/>
      <color rgb="FF0D0D0D"/>
      <color rgb="FFFF9933"/>
      <color rgb="FFFF9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[Anexo 1.xlsx]Análisis!TablaDinámica6</c:name>
    <c:fmtId val="2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8832077841516288E-2"/>
              <c:y val="-2.690631604541120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5651390663194478"/>
              <c:y val="2.9688094213876472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21075622013536588"/>
              <c:y val="-7.792470121757403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21075622013536588"/>
              <c:y val="-7.792470121757403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8832077841516288E-2"/>
              <c:y val="-2.690631604541120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5651390663194478"/>
              <c:y val="2.9688094213876472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21075622013536588"/>
              <c:y val="-7.792470121757403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7.8832077841516288E-2"/>
              <c:y val="-2.690631604541120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5651390663194478"/>
              <c:y val="2.9688094213876472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0387065619280428"/>
          <c:y val="0.24157605002462579"/>
          <c:w val="0.51913275098576328"/>
          <c:h val="0.67450277741410591"/>
        </c:manualLayout>
      </c:layout>
      <c:pieChart>
        <c:varyColors val="1"/>
        <c:ser>
          <c:idx val="0"/>
          <c:order val="0"/>
          <c:tx>
            <c:strRef>
              <c:f>Análisis!$AB$3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FB-4DCC-8075-C01B4E4462A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FB-4DCC-8075-C01B4E4462A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FB-4DCC-8075-C01B4E4462A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FB-4DCC-8075-C01B4E4462A3}"/>
              </c:ext>
            </c:extLst>
          </c:dPt>
          <c:dLbls>
            <c:dLbl>
              <c:idx val="1"/>
              <c:layout>
                <c:manualLayout>
                  <c:x val="0.21075622013536588"/>
                  <c:y val="-7.792470121757403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FB-4DCC-8075-C01B4E4462A3}"/>
                </c:ext>
              </c:extLst>
            </c:dLbl>
            <c:dLbl>
              <c:idx val="2"/>
              <c:layout>
                <c:manualLayout>
                  <c:x val="-7.8832077841516288E-2"/>
                  <c:y val="-2.690631604541120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FB-4DCC-8075-C01B4E4462A3}"/>
                </c:ext>
              </c:extLst>
            </c:dLbl>
            <c:dLbl>
              <c:idx val="3"/>
              <c:layout>
                <c:manualLayout>
                  <c:x val="0.15651390663194478"/>
                  <c:y val="2.968809421387647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FB-4DCC-8075-C01B4E4462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Análisis!$AA$4:$AA$8</c:f>
              <c:strCache>
                <c:ptCount val="4"/>
                <c:pt idx="0">
                  <c:v>Evaluar tecnología en un año</c:v>
                </c:pt>
                <c:pt idx="1">
                  <c:v>Renovación de tecnología a la brevedad (Plazo inferior a un año)</c:v>
                </c:pt>
                <c:pt idx="2">
                  <c:v>Reposición de tecnología (Inmediato)</c:v>
                </c:pt>
                <c:pt idx="3">
                  <c:v>Tecnología NO requiere evaluación ni renovación en los próximos dos años</c:v>
                </c:pt>
              </c:strCache>
            </c:strRef>
          </c:cat>
          <c:val>
            <c:numRef>
              <c:f>Análisis!$AB$4:$AB$8</c:f>
              <c:numCache>
                <c:formatCode>General</c:formatCode>
                <c:ptCount val="4"/>
                <c:pt idx="0">
                  <c:v>107</c:v>
                </c:pt>
                <c:pt idx="1">
                  <c:v>88</c:v>
                </c:pt>
                <c:pt idx="2">
                  <c:v>4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CFB-4DCC-8075-C01B4E4462A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[Anexo 1.xlsx]Análisis!TablaDinámica7</c:name>
    <c:fmtId val="6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Análisis!$AF$3:$AF$4</c:f>
              <c:strCache>
                <c:ptCount val="1"/>
                <c:pt idx="0">
                  <c:v>Evaluar tecnología en un año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Análisis!$AE$5:$AE$18</c:f>
              <c:strCache>
                <c:ptCount val="13"/>
                <c:pt idx="0">
                  <c:v>Ambulancia</c:v>
                </c:pt>
                <c:pt idx="1">
                  <c:v>Cardiología</c:v>
                </c:pt>
                <c:pt idx="2">
                  <c:v>Cirugía</c:v>
                </c:pt>
                <c:pt idx="3">
                  <c:v>Consulta externa</c:v>
                </c:pt>
                <c:pt idx="4">
                  <c:v>Gastroenterología</c:v>
                </c:pt>
                <c:pt idx="5">
                  <c:v>Ginecobstetricia</c:v>
                </c:pt>
                <c:pt idx="6">
                  <c:v>Hospitalización</c:v>
                </c:pt>
                <c:pt idx="7">
                  <c:v>Oficina</c:v>
                </c:pt>
                <c:pt idx="8">
                  <c:v>Quimioterapia</c:v>
                </c:pt>
                <c:pt idx="9">
                  <c:v>UCI adultos</c:v>
                </c:pt>
                <c:pt idx="10">
                  <c:v>UCI Neonatal</c:v>
                </c:pt>
                <c:pt idx="11">
                  <c:v>UCI pediátrica</c:v>
                </c:pt>
                <c:pt idx="12">
                  <c:v>Urgencias</c:v>
                </c:pt>
              </c:strCache>
            </c:strRef>
          </c:cat>
          <c:val>
            <c:numRef>
              <c:f>Análisis!$AF$5:$AF$18</c:f>
              <c:numCache>
                <c:formatCode>General</c:formatCode>
                <c:ptCount val="13"/>
                <c:pt idx="0">
                  <c:v>2</c:v>
                </c:pt>
                <c:pt idx="1">
                  <c:v>4</c:v>
                </c:pt>
                <c:pt idx="2">
                  <c:v>13</c:v>
                </c:pt>
                <c:pt idx="3">
                  <c:v>2</c:v>
                </c:pt>
                <c:pt idx="5">
                  <c:v>4</c:v>
                </c:pt>
                <c:pt idx="6">
                  <c:v>34</c:v>
                </c:pt>
                <c:pt idx="7">
                  <c:v>10</c:v>
                </c:pt>
                <c:pt idx="8">
                  <c:v>1</c:v>
                </c:pt>
                <c:pt idx="9">
                  <c:v>21</c:v>
                </c:pt>
                <c:pt idx="10">
                  <c:v>7</c:v>
                </c:pt>
                <c:pt idx="11">
                  <c:v>4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7-4FDA-BC69-5BDDB91FEF0B}"/>
            </c:ext>
          </c:extLst>
        </c:ser>
        <c:ser>
          <c:idx val="1"/>
          <c:order val="1"/>
          <c:tx>
            <c:strRef>
              <c:f>Análisis!$AG$3:$AG$4</c:f>
              <c:strCache>
                <c:ptCount val="1"/>
                <c:pt idx="0">
                  <c:v>Renovación de tecnología a la brevedad (Plazo inferior a un año)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Análisis!$AE$5:$AE$18</c:f>
              <c:strCache>
                <c:ptCount val="13"/>
                <c:pt idx="0">
                  <c:v>Ambulancia</c:v>
                </c:pt>
                <c:pt idx="1">
                  <c:v>Cardiología</c:v>
                </c:pt>
                <c:pt idx="2">
                  <c:v>Cirugía</c:v>
                </c:pt>
                <c:pt idx="3">
                  <c:v>Consulta externa</c:v>
                </c:pt>
                <c:pt idx="4">
                  <c:v>Gastroenterología</c:v>
                </c:pt>
                <c:pt idx="5">
                  <c:v>Ginecobstetricia</c:v>
                </c:pt>
                <c:pt idx="6">
                  <c:v>Hospitalización</c:v>
                </c:pt>
                <c:pt idx="7">
                  <c:v>Oficina</c:v>
                </c:pt>
                <c:pt idx="8">
                  <c:v>Quimioterapia</c:v>
                </c:pt>
                <c:pt idx="9">
                  <c:v>UCI adultos</c:v>
                </c:pt>
                <c:pt idx="10">
                  <c:v>UCI Neonatal</c:v>
                </c:pt>
                <c:pt idx="11">
                  <c:v>UCI pediátrica</c:v>
                </c:pt>
                <c:pt idx="12">
                  <c:v>Urgencias</c:v>
                </c:pt>
              </c:strCache>
            </c:strRef>
          </c:cat>
          <c:val>
            <c:numRef>
              <c:f>Análisis!$AG$5:$AG$18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16</c:v>
                </c:pt>
                <c:pt idx="4">
                  <c:v>1</c:v>
                </c:pt>
                <c:pt idx="5">
                  <c:v>3</c:v>
                </c:pt>
                <c:pt idx="6">
                  <c:v>26</c:v>
                </c:pt>
                <c:pt idx="7">
                  <c:v>7</c:v>
                </c:pt>
                <c:pt idx="8">
                  <c:v>1</c:v>
                </c:pt>
                <c:pt idx="9">
                  <c:v>22</c:v>
                </c:pt>
                <c:pt idx="10">
                  <c:v>7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97-4FDA-BC69-5BDDB91FEF0B}"/>
            </c:ext>
          </c:extLst>
        </c:ser>
        <c:ser>
          <c:idx val="2"/>
          <c:order val="2"/>
          <c:tx>
            <c:strRef>
              <c:f>Análisis!$AH$3:$AH$4</c:f>
              <c:strCache>
                <c:ptCount val="1"/>
                <c:pt idx="0">
                  <c:v>Reposición de tecnología (Inmediato)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Análisis!$AE$5:$AE$18</c:f>
              <c:strCache>
                <c:ptCount val="13"/>
                <c:pt idx="0">
                  <c:v>Ambulancia</c:v>
                </c:pt>
                <c:pt idx="1">
                  <c:v>Cardiología</c:v>
                </c:pt>
                <c:pt idx="2">
                  <c:v>Cirugía</c:v>
                </c:pt>
                <c:pt idx="3">
                  <c:v>Consulta externa</c:v>
                </c:pt>
                <c:pt idx="4">
                  <c:v>Gastroenterología</c:v>
                </c:pt>
                <c:pt idx="5">
                  <c:v>Ginecobstetricia</c:v>
                </c:pt>
                <c:pt idx="6">
                  <c:v>Hospitalización</c:v>
                </c:pt>
                <c:pt idx="7">
                  <c:v>Oficina</c:v>
                </c:pt>
                <c:pt idx="8">
                  <c:v>Quimioterapia</c:v>
                </c:pt>
                <c:pt idx="9">
                  <c:v>UCI adultos</c:v>
                </c:pt>
                <c:pt idx="10">
                  <c:v>UCI Neonatal</c:v>
                </c:pt>
                <c:pt idx="11">
                  <c:v>UCI pediátrica</c:v>
                </c:pt>
                <c:pt idx="12">
                  <c:v>Urgencias</c:v>
                </c:pt>
              </c:strCache>
            </c:strRef>
          </c:cat>
          <c:val>
            <c:numRef>
              <c:f>Análisis!$AH$5:$AH$18</c:f>
              <c:numCache>
                <c:formatCode>General</c:formatCode>
                <c:ptCount val="13"/>
                <c:pt idx="0">
                  <c:v>1</c:v>
                </c:pt>
                <c:pt idx="5">
                  <c:v>1</c:v>
                </c:pt>
                <c:pt idx="9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97-4FDA-BC69-5BDDB91FEF0B}"/>
            </c:ext>
          </c:extLst>
        </c:ser>
        <c:ser>
          <c:idx val="3"/>
          <c:order val="3"/>
          <c:tx>
            <c:strRef>
              <c:f>Análisis!$AI$3:$AI$4</c:f>
              <c:strCache>
                <c:ptCount val="1"/>
                <c:pt idx="0">
                  <c:v>Tecnología NO requiere evaluación ni renovación en los próximos dos años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Análisis!$AE$5:$AE$18</c:f>
              <c:strCache>
                <c:ptCount val="13"/>
                <c:pt idx="0">
                  <c:v>Ambulancia</c:v>
                </c:pt>
                <c:pt idx="1">
                  <c:v>Cardiología</c:v>
                </c:pt>
                <c:pt idx="2">
                  <c:v>Cirugía</c:v>
                </c:pt>
                <c:pt idx="3">
                  <c:v>Consulta externa</c:v>
                </c:pt>
                <c:pt idx="4">
                  <c:v>Gastroenterología</c:v>
                </c:pt>
                <c:pt idx="5">
                  <c:v>Ginecobstetricia</c:v>
                </c:pt>
                <c:pt idx="6">
                  <c:v>Hospitalización</c:v>
                </c:pt>
                <c:pt idx="7">
                  <c:v>Oficina</c:v>
                </c:pt>
                <c:pt idx="8">
                  <c:v>Quimioterapia</c:v>
                </c:pt>
                <c:pt idx="9">
                  <c:v>UCI adultos</c:v>
                </c:pt>
                <c:pt idx="10">
                  <c:v>UCI Neonatal</c:v>
                </c:pt>
                <c:pt idx="11">
                  <c:v>UCI pediátrica</c:v>
                </c:pt>
                <c:pt idx="12">
                  <c:v>Urgencias</c:v>
                </c:pt>
              </c:strCache>
            </c:strRef>
          </c:cat>
          <c:val>
            <c:numRef>
              <c:f>Análisis!$AI$5:$AI$18</c:f>
              <c:numCache>
                <c:formatCode>General</c:formatCode>
                <c:ptCount val="13"/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97-4FDA-BC69-5BDDB91FE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23110655"/>
        <c:axId val="1923107743"/>
      </c:barChart>
      <c:catAx>
        <c:axId val="1923110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3107743"/>
        <c:crosses val="autoZero"/>
        <c:auto val="1"/>
        <c:lblAlgn val="ctr"/>
        <c:lblOffset val="100"/>
        <c:noMultiLvlLbl val="0"/>
      </c:catAx>
      <c:valAx>
        <c:axId val="19231077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231106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2">
        <a:lumMod val="20000"/>
        <a:lumOff val="8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[Anexo 1.xlsx]Análisis!TablaDinámica8</c:name>
    <c:fmtId val="33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468969417496846"/>
          <c:y val="0.21949027569746199"/>
          <c:w val="0.43204226543505264"/>
          <c:h val="0.51730719813686021"/>
        </c:manualLayout>
      </c:layout>
      <c:doughnutChart>
        <c:varyColors val="1"/>
        <c:ser>
          <c:idx val="0"/>
          <c:order val="0"/>
          <c:tx>
            <c:strRef>
              <c:f>Análisis!$AJ$25:$AJ$26</c:f>
              <c:strCache>
                <c:ptCount val="1"/>
                <c:pt idx="0">
                  <c:v>IIA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F-4FAA-AA69-1D581BD72C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F-4FAA-AA69-1D581BD72C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F-4FAA-AA69-1D581BD72C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F-4FAA-AA69-1D581BD72C9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EDF-4FAA-AA69-1D581BD72C9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EDF-4FAA-AA69-1D581BD72C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Análisis!$AI$27:$AI$33</c:f>
              <c:strCache>
                <c:ptCount val="6"/>
                <c:pt idx="0">
                  <c:v>Apoyo vital</c:v>
                </c:pt>
                <c:pt idx="1">
                  <c:v>Cirugía y cuidados intensivos </c:v>
                </c:pt>
                <c:pt idx="2">
                  <c:v>Computadoras y afines </c:v>
                </c:pt>
                <c:pt idx="3">
                  <c:v>Control de cirugía y cuidados intensivos</c:v>
                </c:pt>
                <c:pt idx="4">
                  <c:v>Control fisiológico adicional y diagnóstico</c:v>
                </c:pt>
                <c:pt idx="5">
                  <c:v>Fisioterapia y tratamiento</c:v>
                </c:pt>
              </c:strCache>
            </c:strRef>
          </c:cat>
          <c:val>
            <c:numRef>
              <c:f>Análisis!$AJ$27:$AJ$33</c:f>
              <c:numCache>
                <c:formatCode>General</c:formatCode>
                <c:ptCount val="6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12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DF-4FAA-AA69-1D581BD72C9B}"/>
            </c:ext>
          </c:extLst>
        </c:ser>
        <c:ser>
          <c:idx val="1"/>
          <c:order val="1"/>
          <c:tx>
            <c:strRef>
              <c:f>Análisis!$AK$25:$AK$26</c:f>
              <c:strCache>
                <c:ptCount val="1"/>
                <c:pt idx="0">
                  <c:v>IIB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0EDF-4FAA-AA69-1D581BD72C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0EDF-4FAA-AA69-1D581BD72C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0EDF-4FAA-AA69-1D581BD72C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0EDF-4FAA-AA69-1D581BD72C9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0EDF-4FAA-AA69-1D581BD72C9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EDF-4FAA-AA69-1D581BD72C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Análisis!$AI$27:$AI$33</c:f>
              <c:strCache>
                <c:ptCount val="6"/>
                <c:pt idx="0">
                  <c:v>Apoyo vital</c:v>
                </c:pt>
                <c:pt idx="1">
                  <c:v>Cirugía y cuidados intensivos </c:v>
                </c:pt>
                <c:pt idx="2">
                  <c:v>Computadoras y afines </c:v>
                </c:pt>
                <c:pt idx="3">
                  <c:v>Control de cirugía y cuidados intensivos</c:v>
                </c:pt>
                <c:pt idx="4">
                  <c:v>Control fisiológico adicional y diagnóstico</c:v>
                </c:pt>
                <c:pt idx="5">
                  <c:v>Fisioterapia y tratamiento</c:v>
                </c:pt>
              </c:strCache>
            </c:strRef>
          </c:cat>
          <c:val>
            <c:numRef>
              <c:f>Análisis!$AK$27:$AK$33</c:f>
              <c:numCache>
                <c:formatCode>General</c:formatCode>
                <c:ptCount val="6"/>
                <c:pt idx="0">
                  <c:v>123</c:v>
                </c:pt>
                <c:pt idx="1">
                  <c:v>8</c:v>
                </c:pt>
                <c:pt idx="3">
                  <c:v>26</c:v>
                </c:pt>
                <c:pt idx="4">
                  <c:v>8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0EDF-4FAA-AA69-1D581BD72C9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1">
        <a:lumMod val="40000"/>
        <a:lumOff val="60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_xlchart.v1.7</cx:f>
      </cx:numDim>
    </cx:data>
    <cx:data id="1">
      <cx:numDim type="val">
        <cx:f>_xlchart.v1.4</cx:f>
      </cx:numDim>
    </cx:data>
    <cx:data id="2">
      <cx:numDim type="val">
        <cx:f>_xlchart.v1.5</cx:f>
      </cx:numDim>
    </cx:data>
    <cx:data id="3">
      <cx:numDim type="val">
        <cx:f>_xlchart.v1.6</cx:f>
      </cx:numDim>
    </cx:data>
  </cx:chartData>
  <cx:chart>
    <cx:plotArea>
      <cx:plotAreaRegion>
        <cx:series layoutId="boxWhisker" uniqueId="{00000001-F816-403D-AD26-6D9DC8CC5C82}" formatIdx="0">
          <cx:tx>
            <cx:txData>
              <cx:f>_xlchart.v1.3</cx:f>
              <cx:v>Evaluar tecnología en un año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00000002-F816-403D-AD26-6D9DC8CC5C82}" formatIdx="1">
          <cx:tx>
            <cx:txData>
              <cx:f>_xlchart.v1.0</cx:f>
              <cx:v>Renovación de tecnología a la brevedad (Plazo inferior a un año)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00000003-F816-403D-AD26-6D9DC8CC5C82}" formatIdx="2">
          <cx:tx>
            <cx:txData>
              <cx:f>_xlchart.v1.1</cx:f>
              <cx:v>Reposición de tecnología (Inmediato)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00000004-F816-403D-AD26-6D9DC8CC5C82}" formatIdx="3">
          <cx:tx>
            <cx:txData>
              <cx:f>_xlchart.v1.2</cx:f>
              <cx:v>Tecnología NO requiere evaluación ni renovación en los próximos dos años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.5"/>
        <cx:tickLabels/>
      </cx:axis>
      <cx:axis id="1">
        <cx:valScaling/>
        <cx:majorGridlines/>
        <cx:minorGridlines/>
        <cx:majorTickMarks type="out"/>
        <cx:tickLabels/>
      </cx:axis>
    </cx:plotArea>
    <cx:legend pos="t" align="ctr" overlay="0"/>
  </cx:chart>
  <cx:spPr>
    <a:solidFill>
      <a:schemeClr val="tx2">
        <a:lumMod val="20000"/>
        <a:lumOff val="80000"/>
      </a:schemeClr>
    </a:solidFill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microsoft.com/office/2014/relationships/chartEx" Target="../charts/chartEx1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173182</xdr:colOff>
      <xdr:row>30</xdr:row>
      <xdr:rowOff>17318</xdr:rowOff>
    </xdr:from>
    <xdr:to>
      <xdr:col>7</xdr:col>
      <xdr:colOff>363682</xdr:colOff>
      <xdr:row>49</xdr:row>
      <xdr:rowOff>86591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E0FEEB18-FCC1-4B62-958D-709F13145C5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35182" y="5732318"/>
              <a:ext cx="4762500" cy="36887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</xdr:col>
      <xdr:colOff>1</xdr:colOff>
      <xdr:row>8</xdr:row>
      <xdr:rowOff>116816</xdr:rowOff>
    </xdr:from>
    <xdr:to>
      <xdr:col>7</xdr:col>
      <xdr:colOff>350449</xdr:colOff>
      <xdr:row>28</xdr:row>
      <xdr:rowOff>121227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3D96476-73E7-491A-A659-F5FD6F8F3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185109</xdr:colOff>
      <xdr:row>30</xdr:row>
      <xdr:rowOff>52214</xdr:rowOff>
    </xdr:from>
    <xdr:to>
      <xdr:col>14</xdr:col>
      <xdr:colOff>588818</xdr:colOff>
      <xdr:row>49</xdr:row>
      <xdr:rowOff>103909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2B9D745-EE92-4B12-8A5C-EE05ECCF3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656522</xdr:colOff>
      <xdr:row>8</xdr:row>
      <xdr:rowOff>51955</xdr:rowOff>
    </xdr:from>
    <xdr:to>
      <xdr:col>14</xdr:col>
      <xdr:colOff>346364</xdr:colOff>
      <xdr:row>28</xdr:row>
      <xdr:rowOff>138546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F0E0A75-3D0F-4FD7-9075-DDA9AC5CD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s%20documentos\Documents\2022_1\Practica\PROPUESTA%20INDICE%20DE%20OBSOLESCENCIA%2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deaeduco-my.sharepoint.com/personal/daniela_medinac_udea_edu_co/Documents/PROPUESTA%20INDICE%20DE%20OBSOLESCENCIA%20-%20Riesgo%20-%20cop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INDICE ANTERIOR"/>
      <sheetName val="REFERENCIAS"/>
      <sheetName val="PONDERADORES"/>
    </sheetNames>
    <sheetDataSet>
      <sheetData sheetId="0"/>
      <sheetData sheetId="1"/>
      <sheetData sheetId="2">
        <row r="9">
          <cell r="C9" t="str">
            <v>Ninguno</v>
          </cell>
        </row>
        <row r="10">
          <cell r="C10" t="str">
            <v>Hasta 2</v>
          </cell>
        </row>
        <row r="11">
          <cell r="C11" t="str">
            <v>Entre 3 y 7</v>
          </cell>
        </row>
        <row r="12">
          <cell r="C12" t="str">
            <v>Mas de 8</v>
          </cell>
        </row>
        <row r="13">
          <cell r="C13" t="str">
            <v>Con fábrica</v>
          </cell>
        </row>
        <row r="14">
          <cell r="C14" t="str">
            <v>Otro proveedor</v>
          </cell>
        </row>
        <row r="15">
          <cell r="C15" t="str">
            <v>No existe soporte técnico</v>
          </cell>
        </row>
        <row r="16">
          <cell r="C16" t="str">
            <v>Mas de 7 años</v>
          </cell>
        </row>
        <row r="17">
          <cell r="C17" t="str">
            <v>Entre 5 y 7 años</v>
          </cell>
        </row>
        <row r="18">
          <cell r="C18" t="str">
            <v>Entre 1 y 4 años</v>
          </cell>
        </row>
        <row r="19">
          <cell r="C19" t="str">
            <v>No tiene soporte de repuestos</v>
          </cell>
        </row>
        <row r="20">
          <cell r="C20" t="str">
            <v>Mayor a 7 años</v>
          </cell>
        </row>
        <row r="21">
          <cell r="C21" t="str">
            <v>De 5 a 7 años</v>
          </cell>
        </row>
        <row r="22">
          <cell r="C22" t="str">
            <v>De 1 a 4 años</v>
          </cell>
        </row>
        <row r="23">
          <cell r="C23" t="str">
            <v>No tiene soporte de consumibles</v>
          </cell>
        </row>
        <row r="24">
          <cell r="C24" t="str">
            <v>No requiere consumibles</v>
          </cell>
        </row>
        <row r="25">
          <cell r="C25" t="str">
            <v>No</v>
          </cell>
        </row>
        <row r="26">
          <cell r="C26" t="str">
            <v>Menos de 2</v>
          </cell>
        </row>
        <row r="27">
          <cell r="C27" t="str">
            <v>3 o más</v>
          </cell>
        </row>
        <row r="28">
          <cell r="C28" t="str">
            <v>Más del 60%</v>
          </cell>
        </row>
        <row r="29">
          <cell r="C29" t="str">
            <v>Entre el 30% y el 60%</v>
          </cell>
        </row>
        <row r="30">
          <cell r="C30" t="str">
            <v>Menos del 30%</v>
          </cell>
        </row>
        <row r="31">
          <cell r="C31" t="str">
            <v>Alto: Mas del 75%</v>
          </cell>
        </row>
        <row r="32">
          <cell r="C32" t="str">
            <v>Medio: Entre el 31% y el 75%</v>
          </cell>
        </row>
        <row r="33">
          <cell r="C33" t="str">
            <v>Bajo: Menos del 30%</v>
          </cell>
        </row>
        <row r="34">
          <cell r="C34" t="str">
            <v>Alta: Mas del 75%</v>
          </cell>
        </row>
        <row r="35">
          <cell r="C35" t="str">
            <v>Media: Entre el 31% y el 75%</v>
          </cell>
        </row>
        <row r="36">
          <cell r="C36" t="str">
            <v>Baja: Menos del 30%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INDICE ANTERIOR"/>
      <sheetName val="REFERENCIAS"/>
      <sheetName val="REFERENCIAS RIESGO"/>
      <sheetName val="PONDERADORES"/>
      <sheetName val="Nivel II"/>
      <sheetName val="Hoja3"/>
    </sheetNames>
    <sheetDataSet>
      <sheetData sheetId="0"/>
      <sheetData sheetId="1"/>
      <sheetData sheetId="2">
        <row r="13">
          <cell r="C13" t="str">
            <v>Con fábrica</v>
          </cell>
        </row>
        <row r="14">
          <cell r="C14" t="str">
            <v>Otro proveedor</v>
          </cell>
        </row>
        <row r="15">
          <cell r="C15" t="str">
            <v>No existe soporte técnico</v>
          </cell>
        </row>
        <row r="16">
          <cell r="C16" t="str">
            <v>Mas de 7 años</v>
          </cell>
        </row>
        <row r="17">
          <cell r="C17" t="str">
            <v>Entre 5 y 7 años</v>
          </cell>
        </row>
        <row r="18">
          <cell r="C18" t="str">
            <v>Entre 1 y 4 años</v>
          </cell>
        </row>
        <row r="19">
          <cell r="C19" t="str">
            <v>No tiene soporte de repuestos</v>
          </cell>
        </row>
        <row r="62">
          <cell r="B62" t="str">
            <v>Reposición de tecnología (Inmediato)</v>
          </cell>
          <cell r="C62">
            <v>85</v>
          </cell>
          <cell r="D62">
            <v>100</v>
          </cell>
          <cell r="E62" t="str">
            <v>El equipo no es viable de mantener en el servicio y se recomienda su reposición.</v>
          </cell>
          <cell r="F62"/>
          <cell r="G62"/>
        </row>
        <row r="63">
          <cell r="B63" t="str">
            <v>Renovación de tecnología a la brevedad (Plazo inferior a un año)</v>
          </cell>
          <cell r="C63">
            <v>65</v>
          </cell>
          <cell r="D63">
            <v>84.998999999999995</v>
          </cell>
          <cell r="E63" t="str">
            <v>El equipo puede mantenerse en el servicio, sin embargo se recomienda su reposición en un plazo inferior a un año</v>
          </cell>
          <cell r="F63"/>
          <cell r="G63"/>
        </row>
        <row r="64">
          <cell r="B64" t="str">
            <v>Evaluar tecnología en un año</v>
          </cell>
          <cell r="C64">
            <v>33</v>
          </cell>
          <cell r="D64">
            <v>64.998999999999995</v>
          </cell>
          <cell r="E64" t="str">
            <v>El equipo se encuentra en condiciones aceptables de funcionamiento pero requiere constante seguimiento y evaluación.</v>
          </cell>
          <cell r="F64"/>
          <cell r="G64"/>
        </row>
        <row r="65">
          <cell r="B65" t="str">
            <v>Tecnología NO requiere evaluación ni renovación en los próximos dos años</v>
          </cell>
          <cell r="C65">
            <v>1</v>
          </cell>
          <cell r="D65">
            <v>32.999000000000002</v>
          </cell>
          <cell r="E65" t="str">
            <v>El equipo se encuentra en óptimas condiciones. Se recomienda volver a evaluar en un periodo de 2 años.</v>
          </cell>
          <cell r="F65"/>
          <cell r="G65"/>
        </row>
      </sheetData>
      <sheetData sheetId="3"/>
      <sheetData sheetId="4"/>
      <sheetData sheetId="5"/>
      <sheetData sheetId="6">
        <row r="2">
          <cell r="AH2" t="str">
            <v>Acelerador lineal</v>
          </cell>
          <cell r="AI2">
            <v>58.568749999999994</v>
          </cell>
        </row>
        <row r="3">
          <cell r="AH3" t="str">
            <v>Analizador de sangre</v>
          </cell>
          <cell r="AI3">
            <v>94.918750000000003</v>
          </cell>
        </row>
        <row r="4">
          <cell r="AH4" t="str">
            <v>Angiografo</v>
          </cell>
          <cell r="AI4">
            <v>63.137500000000003</v>
          </cell>
        </row>
        <row r="5">
          <cell r="AH5" t="str">
            <v>Arco en C</v>
          </cell>
          <cell r="AI5">
            <v>57.643749999999997</v>
          </cell>
        </row>
        <row r="6">
          <cell r="AH6" t="str">
            <v>Aspirador de secreciones</v>
          </cell>
          <cell r="AI6">
            <v>55.875</v>
          </cell>
        </row>
        <row r="7">
          <cell r="AH7" t="str">
            <v>Autoclave formaldehído</v>
          </cell>
          <cell r="AI7">
            <v>50.53125</v>
          </cell>
        </row>
        <row r="8">
          <cell r="AH8" t="str">
            <v>Autoclave vapor</v>
          </cell>
          <cell r="AI8">
            <v>57.306250000000006</v>
          </cell>
        </row>
        <row r="9">
          <cell r="AH9" t="str">
            <v>Autolog</v>
          </cell>
          <cell r="AI9">
            <v>50.53125</v>
          </cell>
        </row>
        <row r="10">
          <cell r="AH10" t="str">
            <v>Autorefractoqueratometro</v>
          </cell>
          <cell r="AI10">
            <v>63.137500000000003</v>
          </cell>
        </row>
        <row r="11">
          <cell r="AH11" t="str">
            <v>Bioconsola</v>
          </cell>
          <cell r="AI11">
            <v>50.53125</v>
          </cell>
        </row>
        <row r="12">
          <cell r="AH12" t="str">
            <v>Blender</v>
          </cell>
          <cell r="AI12">
            <v>50.53125</v>
          </cell>
        </row>
        <row r="13">
          <cell r="AH13" t="str">
            <v>Bomba de Infusión</v>
          </cell>
          <cell r="AI13">
            <v>63.837500000000006</v>
          </cell>
        </row>
        <row r="14">
          <cell r="AH14" t="str">
            <v>Cabezal de camara</v>
          </cell>
          <cell r="AI14">
            <v>94.918750000000003</v>
          </cell>
        </row>
        <row r="15">
          <cell r="AH15" t="str">
            <v>Cámara retinal</v>
          </cell>
          <cell r="AI15">
            <v>94.543750000000003</v>
          </cell>
        </row>
        <row r="16">
          <cell r="AH16" t="str">
            <v>Campímetro</v>
          </cell>
          <cell r="AI16">
            <v>55.875</v>
          </cell>
        </row>
        <row r="17">
          <cell r="AH17" t="str">
            <v>Centrifuga</v>
          </cell>
          <cell r="AI17">
            <v>45.481249999999996</v>
          </cell>
        </row>
        <row r="18">
          <cell r="AH18" t="str">
            <v>Concentrador de Oxígeno</v>
          </cell>
          <cell r="AI18">
            <v>88.7</v>
          </cell>
        </row>
        <row r="19">
          <cell r="AH19" t="str">
            <v>Consola de contrapulsación</v>
          </cell>
          <cell r="AI19">
            <v>50.53125</v>
          </cell>
        </row>
        <row r="20">
          <cell r="AH20" t="str">
            <v>Desfibrilador</v>
          </cell>
          <cell r="AI20">
            <v>57.306250000000006</v>
          </cell>
        </row>
        <row r="21">
          <cell r="AH21" t="str">
            <v>Doppler Fetal</v>
          </cell>
          <cell r="AI21">
            <v>13.231249999999999</v>
          </cell>
        </row>
        <row r="22">
          <cell r="AH22" t="str">
            <v>Ecocardiógrafo</v>
          </cell>
          <cell r="AI22">
            <v>55.875</v>
          </cell>
        </row>
        <row r="23">
          <cell r="AH23" t="str">
            <v>Ecógrafo</v>
          </cell>
          <cell r="AI23">
            <v>66.887500000000003</v>
          </cell>
        </row>
        <row r="24">
          <cell r="AH24" t="str">
            <v>Electrobisturí</v>
          </cell>
          <cell r="AI24">
            <v>57.643749999999997</v>
          </cell>
        </row>
        <row r="25">
          <cell r="AH25" t="str">
            <v>Electrocardiógrafo</v>
          </cell>
          <cell r="AI25">
            <v>57.643749999999997</v>
          </cell>
        </row>
        <row r="26">
          <cell r="AH26" t="str">
            <v>Electroestimulador</v>
          </cell>
          <cell r="AI26">
            <v>15.606249999999999</v>
          </cell>
        </row>
        <row r="27">
          <cell r="AH27" t="str">
            <v>Espirómetro</v>
          </cell>
          <cell r="AI27">
            <v>45.3125</v>
          </cell>
        </row>
        <row r="28">
          <cell r="AH28" t="str">
            <v>Facoemulsificador</v>
          </cell>
          <cell r="AI28">
            <v>45.481249999999996</v>
          </cell>
        </row>
        <row r="29">
          <cell r="AH29" t="str">
            <v>Generador de marcapasos</v>
          </cell>
          <cell r="AI29">
            <v>50.53125</v>
          </cell>
        </row>
        <row r="30">
          <cell r="AH30" t="str">
            <v>Generador para sellado de vasos</v>
          </cell>
          <cell r="AI30">
            <v>58.568749999999994</v>
          </cell>
        </row>
        <row r="31">
          <cell r="AH31" t="str">
            <v>Glucómetro</v>
          </cell>
          <cell r="AI31">
            <v>45.3125</v>
          </cell>
        </row>
        <row r="32">
          <cell r="AH32" t="str">
            <v>Grabadora Holter</v>
          </cell>
          <cell r="AI32">
            <v>63.837500000000006</v>
          </cell>
        </row>
        <row r="33">
          <cell r="AH33" t="str">
            <v>Harmónico</v>
          </cell>
          <cell r="AI33">
            <v>94.918750000000003</v>
          </cell>
        </row>
        <row r="34">
          <cell r="AH34" t="str">
            <v xml:space="preserve">Humidificador </v>
          </cell>
          <cell r="AI34">
            <v>13.231249999999999</v>
          </cell>
        </row>
        <row r="35">
          <cell r="AH35" t="str">
            <v>Incubadora Cerrada</v>
          </cell>
          <cell r="AI35">
            <v>58.568749999999994</v>
          </cell>
        </row>
        <row r="36">
          <cell r="AH36" t="str">
            <v>Incubadora de Trasporte</v>
          </cell>
          <cell r="AI36">
            <v>63.837500000000006</v>
          </cell>
        </row>
        <row r="37">
          <cell r="AH37" t="str">
            <v>Infusor</v>
          </cell>
          <cell r="AI37">
            <v>15.606249999999999</v>
          </cell>
        </row>
        <row r="38">
          <cell r="AH38" t="str">
            <v xml:space="preserve">Inyector </v>
          </cell>
          <cell r="AI38">
            <v>94.543750000000003</v>
          </cell>
        </row>
        <row r="39">
          <cell r="AH39" t="str">
            <v>Lámpara de Fototerapia</v>
          </cell>
          <cell r="AI39">
            <v>15.606249999999999</v>
          </cell>
        </row>
        <row r="40">
          <cell r="AH40" t="str">
            <v>Lámpara de hendidura</v>
          </cell>
          <cell r="AI40">
            <v>45.481249999999996</v>
          </cell>
        </row>
        <row r="41">
          <cell r="AH41" t="str">
            <v>Laser</v>
          </cell>
          <cell r="AI41">
            <v>45.3125</v>
          </cell>
        </row>
        <row r="42">
          <cell r="AH42" t="str">
            <v>M.A.P.A</v>
          </cell>
          <cell r="AI42">
            <v>63.137500000000003</v>
          </cell>
        </row>
        <row r="43">
          <cell r="AH43" t="str">
            <v>Máquina de anestesia</v>
          </cell>
          <cell r="AI43">
            <v>66.887500000000003</v>
          </cell>
        </row>
        <row r="44">
          <cell r="AH44" t="str">
            <v>midax rex</v>
          </cell>
          <cell r="AI44">
            <v>55.875</v>
          </cell>
        </row>
        <row r="45">
          <cell r="AH45" t="str">
            <v>Monitor de signos vitales</v>
          </cell>
          <cell r="AI45">
            <v>63.137500000000003</v>
          </cell>
        </row>
        <row r="46">
          <cell r="AH46" t="str">
            <v>Monitor Fetal</v>
          </cell>
          <cell r="AI46">
            <v>94.543750000000003</v>
          </cell>
        </row>
        <row r="47">
          <cell r="AH47" t="str">
            <v>Monitor Fetal Gemelar</v>
          </cell>
          <cell r="AI47">
            <v>57.643749999999997</v>
          </cell>
        </row>
        <row r="48">
          <cell r="AH48" t="str">
            <v>Neumoinsuflador</v>
          </cell>
          <cell r="AI48">
            <v>58.568749999999994</v>
          </cell>
        </row>
        <row r="49">
          <cell r="AH49" t="str">
            <v>Neumotaponador</v>
          </cell>
          <cell r="AI49">
            <v>45.481249999999996</v>
          </cell>
        </row>
        <row r="50">
          <cell r="AH50" t="str">
            <v>Oximetro de pulso</v>
          </cell>
          <cell r="AI50">
            <v>15.606249999999999</v>
          </cell>
        </row>
        <row r="51">
          <cell r="AH51" t="str">
            <v>Prueba de esfuerzo</v>
          </cell>
          <cell r="AI51">
            <v>50.53125</v>
          </cell>
        </row>
        <row r="52">
          <cell r="AH52" t="str">
            <v>Resucitador neonatal (neopuff)</v>
          </cell>
          <cell r="AI52">
            <v>57.643749999999997</v>
          </cell>
        </row>
        <row r="53">
          <cell r="AH53" t="str">
            <v>Sonda Gamma</v>
          </cell>
          <cell r="AI53">
            <v>13.231249999999999</v>
          </cell>
        </row>
        <row r="54">
          <cell r="AH54" t="str">
            <v>Ultrasonido</v>
          </cell>
          <cell r="AI54">
            <v>39.493749999999999</v>
          </cell>
        </row>
        <row r="55">
          <cell r="AH55" t="str">
            <v>Unidad de Calentamiento</v>
          </cell>
          <cell r="AI55">
            <v>15.606249999999999</v>
          </cell>
        </row>
        <row r="56">
          <cell r="AH56" t="str">
            <v>Unidad de Calor Radiante</v>
          </cell>
          <cell r="AI56">
            <v>13.231249999999999</v>
          </cell>
        </row>
        <row r="57">
          <cell r="AH57" t="str">
            <v>Ventilador Mecánico</v>
          </cell>
          <cell r="AI57">
            <v>68.445000000000007</v>
          </cell>
        </row>
        <row r="58">
          <cell r="AH58" t="str">
            <v>Ventilador Mecánico de Transporte</v>
          </cell>
          <cell r="AI58">
            <v>68.445000000000007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tha Castrillon" refreshedDate="44843.667737731485" createdVersion="8" refreshedVersion="8" minRefreshableVersion="3" recordCount="201" xr:uid="{5697FC8B-BBA4-498D-93CE-7CBC6CEC06E0}">
  <cacheSource type="worksheet">
    <worksheetSource name="resultado_sim"/>
  </cacheSource>
  <cacheFields count="30">
    <cacheField name="EQUIPO" numFmtId="0">
      <sharedItems count="31">
        <s v="Bomba de Infusión"/>
        <s v="Doppler Fetal"/>
        <s v="Neumoinsuflador"/>
        <s v="Desfibrilador"/>
        <s v="Monitor de signos vitales"/>
        <s v="Oximetro de pulso"/>
        <s v="Incubadora de Trasporte"/>
        <s v="Grabadora Holter"/>
        <s v="Infusor"/>
        <s v="Máquina de anestesia"/>
        <s v="Glucómetro"/>
        <s v="Ventilador Mecánico"/>
        <s v="Harmónico"/>
        <s v="Aspirador de secreciones"/>
        <s v="M.A.P.A"/>
        <s v="Concentrador de Oxígeno"/>
        <s v="Humidificador "/>
        <s v="Unidad de Calor Radiante"/>
        <s v="Lámpara de hendidura"/>
        <s v="Electrobisturí"/>
        <s v="Generador de marcapasos"/>
        <s v="Incubadora Cerrada"/>
        <s v="Electrocardiógrafo"/>
        <s v="Cabezal de camara"/>
        <s v="Consola de contrapulsación"/>
        <s v="Cámara retinal"/>
        <s v="Resucitador neonatal (neopuff)"/>
        <s v="Ecógrafo"/>
        <s v="Unidad de Calentamiento"/>
        <s v="Monitor Fetal"/>
        <s v="Laser"/>
      </sharedItems>
    </cacheField>
    <cacheField name="MARCA" numFmtId="0">
      <sharedItems/>
    </cacheField>
    <cacheField name="MODELO" numFmtId="0">
      <sharedItems containsMixedTypes="1" containsNumber="1" containsInteger="1" minValue="840" maxValue="5392"/>
    </cacheField>
    <cacheField name="SERIE" numFmtId="0">
      <sharedItems containsMixedTypes="1" containsNumber="1" containsInteger="1" minValue="474" maxValue="201907418374" count="201">
        <n v="21439994"/>
        <n v="17951585"/>
        <s v="560042-M18B10740041"/>
        <s v="VU20022"/>
        <n v="21396382"/>
        <s v="EZ-89010105"/>
        <n v="21436837"/>
        <n v="17952587"/>
        <s v="6008 065774"/>
        <n v="17952355"/>
        <s v="360101-M18808820017"/>
        <s v="S2SNF2191"/>
        <s v="0 4007005"/>
        <s v="S2SNF2192"/>
        <s v="18-C-0016"/>
        <n v="21439799"/>
        <n v="17952179"/>
        <n v="17951858"/>
        <s v="4A-2127"/>
        <n v="18444726"/>
        <s v="S2SNF1272"/>
        <n v="144583"/>
        <n v="21436250"/>
        <n v="21436766"/>
        <s v="190409 100160"/>
        <s v="0 116426"/>
        <n v="17951600"/>
        <s v="ASJD-0090"/>
        <s v="F066181K3702"/>
        <n v="17951995"/>
        <n v="17952321"/>
        <n v="21438983"/>
        <n v="17952498"/>
        <n v="17951560"/>
        <s v="ASJB-0006"/>
        <n v="21436168"/>
        <n v="21438975"/>
        <n v="21436309"/>
        <n v="21438969"/>
        <s v="11117 31072"/>
        <n v="21436684"/>
        <s v="B6.16.042"/>
        <n v="17951767"/>
        <s v="F066129J1898"/>
        <n v="21436232"/>
        <s v="200810 00207"/>
        <s v="0 3612"/>
        <s v="S2SNF2198"/>
        <n v="21436385"/>
        <s v="360101-M19909190049"/>
        <n v="17952490"/>
        <n v="201302357"/>
        <n v="17952402"/>
        <n v="17951322"/>
        <n v="2142850"/>
        <n v="2040623"/>
        <s v="0 116611"/>
        <s v="360069-M19910240007"/>
        <n v="17951672"/>
        <s v="210615 578697"/>
        <n v="21440119"/>
        <n v="21435687"/>
        <n v="21436325"/>
        <n v="17952618"/>
        <n v="21439896"/>
        <n v="21439453"/>
        <n v="17952131"/>
        <n v="180400126"/>
        <n v="17952653"/>
        <n v="17953663"/>
        <n v="17951159"/>
        <n v="3512172296"/>
        <n v="21439511"/>
        <s v="0 4007046"/>
        <n v="17951564"/>
        <n v="17952347"/>
        <s v="F066129J1995"/>
        <n v="17952089"/>
        <n v="21437931"/>
        <n v="22694"/>
        <n v="21436876"/>
        <n v="18466811"/>
        <n v="21439507"/>
        <n v="17949240"/>
        <n v="17953704"/>
        <s v="DM200915138"/>
        <s v="F066129 J1865"/>
        <n v="21435877"/>
        <n v="21438978"/>
        <n v="17952429"/>
        <n v="21436152"/>
        <n v="21436294"/>
        <s v="0 4477"/>
        <s v="201907 418429"/>
        <s v="0 116407"/>
        <s v="4A-2130"/>
        <n v="17953700"/>
        <s v="CAE0005280"/>
        <n v="17952361"/>
        <s v="0 4752"/>
        <n v="21435825"/>
        <s v="L8.20.099"/>
        <s v="DJH011474P"/>
        <n v="2780105"/>
        <s v="309023-M16500720004"/>
        <s v="316036-M15B06820010"/>
        <n v="33601"/>
        <s v="0 0123"/>
        <n v="144595"/>
        <n v="21396909"/>
        <s v="560042-M17910390039"/>
        <n v="180301309"/>
        <s v="SX797630-H"/>
        <n v="17954755"/>
        <s v="0 4007105"/>
        <s v="360101-M19909190054"/>
        <n v="18462161"/>
        <s v="201907 418396"/>
        <n v="17952399"/>
        <n v="21439516"/>
        <s v="90210A"/>
        <n v="17951081"/>
        <s v="316036-M15B06820100"/>
        <s v="0 4006707"/>
        <n v="17952108"/>
        <n v="21435462"/>
        <n v="21437492"/>
        <s v="S2SNF1370"/>
        <n v="21440292"/>
        <n v="21438972"/>
        <s v="S2SNF2211"/>
        <s v="CAE0003596"/>
        <s v="0 4006814"/>
        <s v="0 116444"/>
        <s v="4A-2131"/>
        <n v="21397279"/>
        <n v="17953674"/>
        <s v="0 4007247"/>
        <s v="360101-M19909190050"/>
        <n v="21438423"/>
        <n v="21438291"/>
        <n v="21436310"/>
        <s v="0 4006607"/>
        <n v="17952349"/>
        <n v="200334"/>
        <n v="18460645"/>
        <n v="18462526"/>
        <n v="21436254"/>
        <n v="17953671"/>
        <s v="S2SNF1369"/>
        <n v="21436316"/>
        <n v="180201181"/>
        <n v="17952275"/>
        <n v="21436870"/>
        <n v="21437068"/>
        <s v="180116 345978"/>
        <n v="21438998"/>
        <n v="17952310"/>
        <s v="CAN-76000455"/>
        <s v="SP16090355"/>
        <n v="17951496"/>
        <s v="B11.18.068"/>
        <n v="17951744"/>
        <n v="17951566"/>
        <n v="17952012"/>
        <s v="0 116605"/>
        <s v="560034-M17910080001"/>
        <n v="21438970"/>
        <n v="21399736"/>
        <n v="17952110"/>
        <n v="17951579"/>
        <n v="17952366"/>
        <n v="201907418374"/>
        <n v="21395983"/>
        <s v="T17L138860"/>
        <n v="17953713"/>
        <n v="21435956"/>
        <s v="CAE0005048"/>
        <s v="560034-M17C01820007"/>
        <s v="0 116404"/>
        <n v="17951682"/>
        <n v="18462617"/>
        <n v="17952288"/>
        <n v="21439038"/>
        <n v="17951974"/>
        <n v="21436933"/>
        <n v="21439380"/>
        <n v="3512133446"/>
        <n v="17951658"/>
        <n v="17951834"/>
        <s v="201907 418438"/>
        <n v="17951593"/>
        <n v="21439887"/>
        <n v="17951262"/>
        <n v="68805037994"/>
        <n v="21435681"/>
        <s v="0 109680"/>
        <s v="0 116646"/>
        <n v="474"/>
        <n v="17952397"/>
        <s v="YU21010068"/>
      </sharedItems>
    </cacheField>
    <cacheField name="UBICACIÓN" numFmtId="0">
      <sharedItems count="13">
        <s v="Hospitalización"/>
        <s v="Cirugía"/>
        <s v="Cardiología"/>
        <s v="Oficina"/>
        <s v="UCI adultos"/>
        <s v="UCI Neonatal"/>
        <s v="Ginecobstetricia"/>
        <s v="Quimioterapia"/>
        <s v="Urgencias"/>
        <s v="Ambulancia"/>
        <s v="UCI pediátrica"/>
        <s v="Consulta externa"/>
        <s v="Gastroenterología"/>
      </sharedItems>
    </cacheField>
    <cacheField name="Disponibilidad de soporte de consumibles (Años)" numFmtId="0">
      <sharedItems/>
    </cacheField>
    <cacheField name="Vida útil contable (Años)" numFmtId="0">
      <sharedItems containsSemiMixedTypes="0" containsString="0" containsNumber="1" containsInteger="1" minValue="5" maxValue="10" count="4">
        <n v="8"/>
        <n v="5"/>
        <n v="10"/>
        <n v="7"/>
      </sharedItems>
    </cacheField>
    <cacheField name="Año de fabricación / Año de instalación (Utilizado para el calculo de la edad)" numFmtId="0">
      <sharedItems containsSemiMixedTypes="0" containsString="0" containsNumber="1" containsInteger="1" minValue="39829" maxValue="44526"/>
    </cacheField>
    <cacheField name="Edad del equipo (Años)" numFmtId="0">
      <sharedItems containsSemiMixedTypes="0" containsString="0" containsNumber="1" containsInteger="1" minValue="1" maxValue="13"/>
    </cacheField>
    <cacheField name="Relación entre la edad del equipo y la vida útil contable" numFmtId="0">
      <sharedItems containsSemiMixedTypes="0" containsString="0" containsNumber="1" minValue="0.1" maxValue="1"/>
    </cacheField>
    <cacheField name="Proveedor de soporte técnico (no incluye repuestos) " numFmtId="0">
      <sharedItems/>
    </cacheField>
    <cacheField name="Disponibilidad de soporte de repuestos (Años)" numFmtId="0">
      <sharedItems/>
    </cacheField>
    <cacheField name="Porcentaje de operabilidad del equipo.¿Qué tanto usa las funciones que ofrece el equipo? " numFmtId="0">
      <sharedItems/>
    </cacheField>
    <cacheField name="Grado de satisfacción con el equipo" numFmtId="0">
      <sharedItems/>
    </cacheField>
    <cacheField name="Cobertura de necesidades actuales" numFmtId="0">
      <sharedItems/>
    </cacheField>
    <cacheField name="Precio Adquisición" numFmtId="0">
      <sharedItems containsSemiMixedTypes="0" containsString="0" containsNumber="1" minValue="100000" maxValue="597168000" count="56">
        <n v="7880000"/>
        <n v="3750000"/>
        <n v="635658.33333333337"/>
        <n v="37502800"/>
        <n v="14586000"/>
        <n v="11506587.968253968"/>
        <n v="618800"/>
        <n v="16924800"/>
        <n v="3987835"/>
        <n v="30694860"/>
        <n v="4002000"/>
        <n v="327250"/>
        <n v="130000"/>
        <n v="9641456"/>
        <n v="91802560"/>
        <n v="100000"/>
        <n v="86654610"/>
        <n v="5637371"/>
        <n v="1133146"/>
        <n v="3500000"/>
        <n v="17900000"/>
        <n v="470050"/>
        <n v="127600"/>
        <n v="3650000"/>
        <n v="6664000"/>
        <n v="9137600"/>
        <n v="19040000"/>
        <n v="55930000"/>
        <n v="14101557"/>
        <n v="2500000"/>
        <n v="25058088"/>
        <n v="110000"/>
        <n v="20825002"/>
        <n v="690000"/>
        <n v="10296550"/>
        <n v="23788856"/>
        <n v="2217688"/>
        <n v="596675"/>
        <n v="17613000"/>
        <n v="19305880"/>
        <n v="571200"/>
        <n v="18656992"/>
        <n v="737800"/>
        <n v="67280000"/>
        <n v="20825000"/>
        <n v="99799510"/>
        <n v="3596185"/>
        <n v="6842500"/>
        <n v="61880000"/>
        <n v="4123350"/>
        <n v="1368500"/>
        <n v="7080500"/>
        <n v="15162356"/>
        <n v="19218501"/>
        <n v="597168000"/>
        <n v="743800"/>
      </sharedItems>
    </cacheField>
    <cacheField name="Costo Mtto/Año" numFmtId="0">
      <sharedItems containsSemiMixedTypes="0" containsString="0" containsNumber="1" containsInteger="1" minValue="10555" maxValue="580960059"/>
    </cacheField>
    <cacheField name="Relación" numFmtId="0">
      <sharedItems containsSemiMixedTypes="0" containsString="0" containsNumber="1" minValue="0.10265368020304569" maxValue="0.99793148028442147"/>
    </cacheField>
    <cacheField name="Clasificación por riesgo sanitario" numFmtId="0">
      <sharedItems count="2">
        <s v="IIB"/>
        <s v="IIA"/>
      </sharedItems>
    </cacheField>
    <cacheField name="Ha tenido eventos adversos asociados " numFmtId="0">
      <sharedItems/>
    </cacheField>
    <cacheField name="Puntuación por función del equipo" numFmtId="0">
      <sharedItems count="6">
        <s v="Fisioterapia y tratamiento"/>
        <s v="Apoyo vital"/>
        <s v="Control de cirugía y cuidados intensivos"/>
        <s v="Cirugía y cuidados intensivos "/>
        <s v="Control fisiológico adicional y diagnóstico"/>
        <s v="Computadoras y afines "/>
      </sharedItems>
    </cacheField>
    <cacheField name="Mantenimientos correctivos en el último año" numFmtId="0">
      <sharedItems/>
    </cacheField>
    <cacheField name="Índice de Riesgo" numFmtId="0">
      <sharedItems containsSemiMixedTypes="0" containsString="0" containsNumber="1" minValue="13.231249999999999" maxValue="94.543750000000003"/>
    </cacheField>
    <cacheField name="TOTAL EVALUACIÓN TÉCNICA" numFmtId="0">
      <sharedItems containsSemiMixedTypes="0" containsString="0" containsNumber="1" minValue="0.35200000000000004" maxValue="35.700000000000003"/>
    </cacheField>
    <cacheField name="TOTAL EVALUACIÓN CLÍNICA" numFmtId="0">
      <sharedItems containsSemiMixedTypes="0" containsString="0" containsNumber="1" minValue="0.2" maxValue="20"/>
    </cacheField>
    <cacheField name="TOTAL EVALUACIÓN ECONÓMICA" numFmtId="0">
      <sharedItems containsSemiMixedTypes="0" containsString="0" containsNumber="1" minValue="4.5" maxValue="15"/>
    </cacheField>
    <cacheField name="TOTAL EVALUACIÓN DE RIESGO" numFmtId="0">
      <sharedItems containsSemiMixedTypes="0" containsString="0" containsNumber="1" minValue="9.2207812499999999" maxValue="26.718937500000003"/>
    </cacheField>
    <cacheField name="ÍNDICE" numFmtId="0">
      <sharedItems containsSemiMixedTypes="0" containsString="0" containsNumber="1" minValue="29.389812499999998" maxValue="90.336437500000002" count="201">
        <n v="41.48"/>
        <n v="69.727187499999999"/>
        <n v="30.4541875"/>
        <n v="53.855812499999999"/>
        <n v="67.461187500000008"/>
        <n v="63.004562500000006"/>
        <n v="60.941875000000003"/>
        <n v="67.103187500000004"/>
        <n v="77.036437500000005"/>
        <n v="71.524687499999999"/>
        <n v="83.414562500000002"/>
        <n v="62.296437500000003"/>
        <n v="62.943187500000008"/>
        <n v="61.773093750000001"/>
        <n v="65.828812499999998"/>
        <n v="88.758875000000003"/>
        <n v="49.890875000000008"/>
        <n v="66.970187499999994"/>
        <n v="66.112375000000014"/>
        <n v="54.06387500000001"/>
        <n v="55.794937499999996"/>
        <n v="80.85365625"/>
        <n v="48.010874999999999"/>
        <n v="70.086187500000008"/>
        <n v="57.10956250000001"/>
        <n v="56.185937500000001"/>
        <n v="61.699875000000006"/>
        <n v="55.648375000000001"/>
        <n v="69.530375000000006"/>
        <n v="47.973187499999995"/>
        <n v="66.744875000000008"/>
        <n v="68.946875000000006"/>
        <n v="66.899875000000009"/>
        <n v="60.022187499999994"/>
        <n v="55.514049999999997"/>
        <n v="65.991875000000007"/>
        <n v="49.490187500000005"/>
        <n v="69.724874999999997"/>
        <n v="67.619875000000008"/>
        <n v="82.964875000000006"/>
        <n v="50.085187500000004"/>
        <n v="56.412187500000002"/>
        <n v="59.669187500000007"/>
        <n v="48.9029375"/>
        <n v="56.699187500000001"/>
        <n v="59.987000000000002"/>
        <n v="54.117656249999996"/>
        <n v="53.487937500000001"/>
        <n v="71.4861875"/>
        <n v="48.240562500000003"/>
        <n v="62.891875000000006"/>
        <n v="61.022562500000006"/>
        <n v="55.224187499999999"/>
        <n v="41.791875000000005"/>
        <n v="65.537374999999997"/>
        <n v="68.532375000000002"/>
        <n v="63.556437500000001"/>
        <n v="90.336437500000002"/>
        <n v="78.057187499999998"/>
        <n v="71.792093750000006"/>
        <n v="51.586875000000006"/>
        <n v="67.069874999999996"/>
        <n v="54.050874999999998"/>
        <n v="65.319874999999996"/>
        <n v="79.382187500000001"/>
        <n v="71.628874999999994"/>
        <n v="72.579875000000001"/>
        <n v="63.501625000000004"/>
        <n v="52.394187500000001"/>
        <n v="60.907875000000004"/>
        <n v="62.410875000000004"/>
        <n v="71.553550000000001"/>
        <n v="70.754874999999998"/>
        <n v="49.702187500000001"/>
        <n v="57.206187499999999"/>
        <n v="61.291875000000005"/>
        <n v="64.517937500000002"/>
        <n v="76.696875000000006"/>
        <n v="63.611687500000002"/>
        <n v="42.499812500000004"/>
        <n v="60.828187499999999"/>
        <n v="60.879874999999998"/>
        <n v="55.449874999999999"/>
        <n v="40.777875000000002"/>
        <n v="46.648875000000004"/>
        <n v="77.962375000000009"/>
        <n v="57.441374999999994"/>
        <n v="66.631875000000008"/>
        <n v="75.779875000000004"/>
        <n v="86.153187500000016"/>
        <n v="51.566875000000003"/>
        <n v="65.757187500000001"/>
        <n v="81.282093750000001"/>
        <n v="70.46065625"/>
        <n v="66.405937499999993"/>
        <n v="50.011375000000008"/>
        <n v="71.423187499999997"/>
        <n v="55.5279375"/>
        <n v="61.063874999999996"/>
        <n v="66.153937499999998"/>
        <n v="62.806187500000007"/>
        <n v="54.102874999999997"/>
        <n v="61.364374999999995"/>
        <n v="53.995874999999998"/>
        <n v="29.389812499999998"/>
        <n v="57.760656249999997"/>
        <n v="85.278937499999998"/>
        <n v="67.881562500000001"/>
        <n v="59.733562499999998"/>
        <n v="63.483875000000005"/>
        <n v="55.592187499999994"/>
        <n v="70.838125000000005"/>
        <n v="41.891781250000001"/>
        <n v="74.482187500000009"/>
        <n v="70.312874999999991"/>
        <n v="64.223156250000002"/>
        <n v="60.900874999999999"/>
        <n v="56.038656250000003"/>
        <n v="52.635874999999999"/>
        <n v="57.523187499999999"/>
        <n v="78.763499999999993"/>
        <n v="54.453187500000006"/>
        <n v="58.069562500000004"/>
        <n v="62.697187499999998"/>
        <n v="56.403874999999999"/>
        <n v="71.407187499999992"/>
        <n v="63.681875000000005"/>
        <n v="75.407093750000001"/>
        <n v="69.270687500000008"/>
        <n v="59.491875"/>
        <n v="69.618937500000015"/>
        <n v="75.532593750000004"/>
        <n v="58.083875000000006"/>
        <n v="61.878937500000006"/>
        <n v="64.361374999999995"/>
        <n v="67.61137500000001"/>
        <n v="59.998874999999998"/>
        <n v="67.434875000000005"/>
        <n v="44.380562499999996"/>
        <n v="66.032875000000004"/>
        <n v="69.844875000000002"/>
        <n v="59.1171875"/>
        <n v="56.979875000000007"/>
        <n v="72.773187500000006"/>
        <n v="55.627656250000001"/>
        <n v="71.939875000000001"/>
        <n v="74.904875000000004"/>
        <n v="52.303875000000005"/>
        <n v="65.923187500000012"/>
        <n v="41.172937500000003"/>
        <n v="73.657187500000006"/>
        <n v="67.29459374999999"/>
        <n v="69.387875000000008"/>
        <n v="58.418187500000002"/>
        <n v="84.029875000000004"/>
        <n v="57.966093749999999"/>
        <n v="75.567187500000003"/>
        <n v="70.224187499999999"/>
        <n v="70.513937499999997"/>
        <n v="72.352812499999999"/>
        <n v="61.233874999999998"/>
        <n v="72.876874999999998"/>
        <n v="48.055875"/>
        <n v="61.232875"/>
        <n v="72.5576875"/>
        <n v="59.130937500000002"/>
        <n v="49.308812500000002"/>
        <n v="68.682375000000008"/>
        <n v="52.949187500000001"/>
        <n v="68.6231875"/>
        <n v="74.108875000000012"/>
        <n v="64.607187500000009"/>
        <n v="68.769562500000006"/>
        <n v="67.645187499999992"/>
        <n v="74.864562500000005"/>
        <n v="64.344875000000002"/>
        <n v="78.983875000000012"/>
        <n v="58.526937500000003"/>
        <n v="50.832812500000003"/>
        <n v="56.414937499999994"/>
        <n v="48.989874999999998"/>
        <n v="72.466875000000002"/>
        <n v="66.177187500000002"/>
        <n v="61.113875000000007"/>
        <n v="59.232187500000002"/>
        <n v="60.200874999999996"/>
        <n v="63.417874999999995"/>
        <n v="45.193725000000001"/>
        <n v="61.7481875"/>
        <n v="67.366874999999993"/>
        <n v="71.428562499999998"/>
        <n v="65.594374999999999"/>
        <n v="59.9981875"/>
        <n v="69.412875"/>
        <n v="42.619375000000005"/>
        <n v="75.331874999999997"/>
        <n v="71.898093750000001"/>
        <n v="77.403937499999998"/>
        <n v="75.657593750000004"/>
        <n v="78.05487500000001"/>
        <n v="78.73"/>
      </sharedItems>
    </cacheField>
    <cacheField name="CONCEPTO " numFmtId="0">
      <sharedItems count="4">
        <s v="Evaluar tecnología en un año"/>
        <s v="Renovación de tecnología a la brevedad (Plazo inferior a un año)"/>
        <s v="Tecnología NO requiere evaluación ni renovación en los próximos dos años"/>
        <s v="Reposición de tecnología (Inmediato)"/>
      </sharedItems>
    </cacheField>
    <cacheField name="RECOMENDACIÓ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">
  <r>
    <x v="0"/>
    <s v="Hospira"/>
    <s v="Plum 360"/>
    <x v="0"/>
    <x v="0"/>
    <s v="De 5 a 7 años"/>
    <x v="0"/>
    <n v="41561"/>
    <n v="9"/>
    <n v="1"/>
    <s v="Otro proveedor"/>
    <s v="Entre 1 y 4 años"/>
    <s v="Más del 60%"/>
    <s v="Alto: Mas del 75%"/>
    <s v="Alto: Mas del 75%"/>
    <x v="0"/>
    <n v="3859018"/>
    <n v="0.2"/>
    <x v="0"/>
    <s v="No"/>
    <x v="0"/>
    <s v="Ninguno"/>
    <n v="20"/>
    <n v="20.475000000000001"/>
    <n v="0.2"/>
    <n v="9.75"/>
    <n v="11.054999999999998"/>
    <x v="0"/>
    <x v="0"/>
    <s v="El equipo se encuentra en condiciones aceptables de funcionamiento pero requiere constante seguimiento y evaluación."/>
  </r>
  <r>
    <x v="0"/>
    <s v="Hospira"/>
    <s v="Plum A+"/>
    <x v="1"/>
    <x v="0"/>
    <s v="De 1 a 4 años"/>
    <x v="0"/>
    <n v="42674"/>
    <n v="6"/>
    <n v="0.75"/>
    <s v="No existe soporte técnico"/>
    <s v="Mas de 7 años"/>
    <s v="Más del 60%"/>
    <s v="Medio: Entre el 31% y el 75%"/>
    <s v="Bajo: Menos del 30%"/>
    <x v="1"/>
    <n v="3240727"/>
    <n v="0.86419386666666664"/>
    <x v="0"/>
    <s v="No"/>
    <x v="1"/>
    <s v="Entre 3 y 7"/>
    <n v="66.887500000000003"/>
    <n v="20.795000000000002"/>
    <n v="11.954000000000001"/>
    <n v="15"/>
    <n v="21.978187500000001"/>
    <x v="1"/>
    <x v="1"/>
    <s v="El equipo puede mantenerse en el servicio, sin embargo se recomienda su reposición en un plazo inferior a un año"/>
  </r>
  <r>
    <x v="1"/>
    <s v="Edan"/>
    <s v="Sonotrax basic A"/>
    <x v="2"/>
    <x v="0"/>
    <s v="Mayor a 7 años"/>
    <x v="0"/>
    <n v="44279"/>
    <n v="1"/>
    <n v="0.125"/>
    <s v="Con fábrica"/>
    <s v="Entre 5 y 7 años"/>
    <s v="Más del 60%"/>
    <s v="Medio: Entre el 31% y el 75%"/>
    <s v="Alto: Mas del 75%"/>
    <x v="2"/>
    <n v="137211"/>
    <n v="0.2158565266980427"/>
    <x v="1"/>
    <s v="Menos de 2"/>
    <x v="2"/>
    <s v="Hasta 2"/>
    <n v="58.568749999999994"/>
    <n v="3.1070000000000007"/>
    <n v="2.8460000000000001"/>
    <n v="9.75"/>
    <n v="14.751187499999999"/>
    <x v="2"/>
    <x v="2"/>
    <s v="El equipo se encuentra en óptimas condiciones. Se recomienda volver a evaluar en un periodo de 2 años."/>
  </r>
  <r>
    <x v="2"/>
    <s v="Karl Storz"/>
    <s v="2643 2020"/>
    <x v="3"/>
    <x v="1"/>
    <s v="De 1 a 4 años"/>
    <x v="1"/>
    <n v="44031"/>
    <n v="2"/>
    <n v="0.4"/>
    <s v="Con fábrica"/>
    <s v="Entre 1 y 4 años"/>
    <s v="Más del 60%"/>
    <s v="Alto: Mas del 75%"/>
    <s v="Medio: Entre el 31% y el 75%"/>
    <x v="3"/>
    <n v="30012474"/>
    <n v="0.80027288629115689"/>
    <x v="1"/>
    <s v="3 o más"/>
    <x v="3"/>
    <s v="Entre 3 y 7"/>
    <n v="50.53125"/>
    <n v="14.120000000000001"/>
    <n v="4.7080000000000002"/>
    <n v="15"/>
    <n v="20.0278125"/>
    <x v="3"/>
    <x v="0"/>
    <s v="El equipo se encuentra en condiciones aceptables de funcionamiento pero requiere constante seguimiento y evaluación."/>
  </r>
  <r>
    <x v="0"/>
    <s v="Hospira"/>
    <s v="Plum A+"/>
    <x v="4"/>
    <x v="0"/>
    <s v="De 1 a 4 años"/>
    <x v="0"/>
    <n v="42254"/>
    <n v="7"/>
    <n v="0.875"/>
    <s v="Otro proveedor"/>
    <s v="Entre 1 y 4 años"/>
    <s v="Más del 60%"/>
    <s v="Alto: Mas del 75%"/>
    <s v="Bajo: Menos del 30%"/>
    <x v="1"/>
    <n v="3641446"/>
    <n v="0.97105226666666666"/>
    <x v="0"/>
    <s v="No"/>
    <x v="1"/>
    <s v="Hasta 2"/>
    <n v="66.887500000000003"/>
    <n v="23.8"/>
    <n v="9.3080000000000016"/>
    <n v="15"/>
    <n v="19.353187500000001"/>
    <x v="4"/>
    <x v="1"/>
    <s v="El equipo puede mantenerse en el servicio, sin embargo se recomienda su reposición en un plazo inferior a un año"/>
  </r>
  <r>
    <x v="3"/>
    <s v="Mindray"/>
    <s v="BeneHearth D3"/>
    <x v="5"/>
    <x v="2"/>
    <s v="De 5 a 7 años"/>
    <x v="1"/>
    <n v="42478"/>
    <n v="6"/>
    <n v="1"/>
    <s v="Con fábrica"/>
    <s v="Mas de 7 años"/>
    <s v="Menos del 30%"/>
    <s v="Medio: Entre el 31% y el 75%"/>
    <s v="Bajo: Menos del 30%"/>
    <x v="4"/>
    <n v="10754717"/>
    <n v="0.73733148224324696"/>
    <x v="0"/>
    <s v="3 o más"/>
    <x v="1"/>
    <s v="Mas de 8"/>
    <n v="15.606249999999999"/>
    <n v="9.74"/>
    <n v="17.300000000000004"/>
    <n v="15"/>
    <n v="20.9645625"/>
    <x v="5"/>
    <x v="0"/>
    <s v="El equipo se encuentra en condiciones aceptables de funcionamiento pero requiere constante seguimiento y evaluación."/>
  </r>
  <r>
    <x v="0"/>
    <s v="Hospira"/>
    <s v="Plum 360"/>
    <x v="6"/>
    <x v="3"/>
    <s v="De 1 a 4 años"/>
    <x v="0"/>
    <n v="43325"/>
    <n v="4"/>
    <n v="0.5"/>
    <s v="Con fábrica"/>
    <s v="Entre 5 y 7 años"/>
    <s v="Menos del 30%"/>
    <s v="Bajo: Menos del 30%"/>
    <s v="Alto: Mas del 75%"/>
    <x v="0"/>
    <n v="6777802"/>
    <n v="0.86012715736040612"/>
    <x v="0"/>
    <s v="Menos de 2"/>
    <x v="1"/>
    <s v="Mas de 8"/>
    <n v="66.887500000000003"/>
    <n v="12.47"/>
    <n v="10.892000000000001"/>
    <n v="15"/>
    <n v="22.579875000000001"/>
    <x v="6"/>
    <x v="0"/>
    <s v="El equipo se encuentra en condiciones aceptables de funcionamiento pero requiere constante seguimiento y evaluación."/>
  </r>
  <r>
    <x v="0"/>
    <s v="Hospira"/>
    <s v="Plum A+"/>
    <x v="7"/>
    <x v="4"/>
    <s v="De 5 a 7 años"/>
    <x v="0"/>
    <n v="44044"/>
    <n v="2"/>
    <n v="0.25"/>
    <s v="Otro proveedor"/>
    <s v="Entre 1 y 4 años"/>
    <s v="Menos del 30%"/>
    <s v="Medio: Entre el 31% y el 75%"/>
    <s v="Bajo: Menos del 30%"/>
    <x v="1"/>
    <n v="1156303"/>
    <n v="0.30834746666666668"/>
    <x v="0"/>
    <s v="No"/>
    <x v="1"/>
    <s v="Hasta 2"/>
    <n v="66.887500000000003"/>
    <n v="15.450000000000001"/>
    <n v="17.300000000000004"/>
    <n v="15"/>
    <n v="19.353187500000001"/>
    <x v="7"/>
    <x v="1"/>
    <s v="El equipo puede mantenerse en el servicio, sin embargo se recomienda su reposición en un plazo inferior a un año"/>
  </r>
  <r>
    <x v="4"/>
    <s v="Draeger"/>
    <s v="Infinity Delta"/>
    <x v="8"/>
    <x v="1"/>
    <s v="No requiere consumibles"/>
    <x v="2"/>
    <n v="42739"/>
    <n v="5"/>
    <n v="0.5"/>
    <s v="No existe soporte técnico"/>
    <s v="Entre 1 y 4 años"/>
    <s v="Menos del 30%"/>
    <s v="Medio: Entre el 31% y el 75%"/>
    <s v="Bajo: Menos del 30%"/>
    <x v="5"/>
    <n v="2932044"/>
    <n v="0.25481437313036193"/>
    <x v="0"/>
    <s v="Menos de 2"/>
    <x v="2"/>
    <s v="Mas de 8"/>
    <n v="94.543750000000003"/>
    <n v="26.267499999999998"/>
    <n v="17.300000000000004"/>
    <n v="9.75"/>
    <n v="23.718937500000003"/>
    <x v="8"/>
    <x v="1"/>
    <s v="El equipo puede mantenerse en el servicio, sin embargo se recomienda su reposición en un plazo inferior a un año"/>
  </r>
  <r>
    <x v="0"/>
    <s v="Hospira"/>
    <s v="Plum A+"/>
    <x v="9"/>
    <x v="3"/>
    <s v="No requiere consumibles"/>
    <x v="0"/>
    <n v="40500"/>
    <n v="12"/>
    <n v="1"/>
    <s v="Otro proveedor"/>
    <s v="Entre 1 y 4 años"/>
    <s v="Más del 60%"/>
    <s v="Bajo: Menos del 30%"/>
    <s v="Bajo: Menos del 30%"/>
    <x v="1"/>
    <n v="3301673"/>
    <n v="0.88044613333333333"/>
    <x v="0"/>
    <s v="No"/>
    <x v="1"/>
    <s v="Ninguno"/>
    <n v="66.887500000000003"/>
    <n v="24.692500000000003"/>
    <n v="14.654000000000002"/>
    <n v="15"/>
    <n v="17.1781875"/>
    <x v="9"/>
    <x v="1"/>
    <s v="El equipo puede mantenerse en el servicio, sin embargo se recomienda su reposición en un plazo inferior a un año"/>
  </r>
  <r>
    <x v="5"/>
    <s v="Edan"/>
    <s v="H100B"/>
    <x v="10"/>
    <x v="0"/>
    <s v="No requiere consumibles"/>
    <x v="1"/>
    <n v="40376"/>
    <n v="12"/>
    <n v="1"/>
    <s v="No existe soporte técnico"/>
    <s v="No tiene soporte de repuestos"/>
    <s v="Menos del 30%"/>
    <s v="Medio: Entre el 31% y el 75%"/>
    <s v="Bajo: Menos del 30%"/>
    <x v="6"/>
    <n v="617520"/>
    <n v="0.99793148028442147"/>
    <x v="0"/>
    <s v="3 o más"/>
    <x v="2"/>
    <s v="Hasta 2"/>
    <n v="15.606249999999999"/>
    <n v="35.700000000000003"/>
    <n v="17.300000000000004"/>
    <n v="15"/>
    <n v="15.414562499999999"/>
    <x v="10"/>
    <x v="1"/>
    <s v="El equipo puede mantenerse en el servicio, sin embargo se recomienda su reposición en un plazo inferior a un año"/>
  </r>
  <r>
    <x v="4"/>
    <s v="Draeger"/>
    <s v="Vista 120S"/>
    <x v="11"/>
    <x v="1"/>
    <s v="No requiere consumibles"/>
    <x v="2"/>
    <n v="44467"/>
    <n v="1"/>
    <n v="0.1"/>
    <s v="Con fábrica"/>
    <s v="No tiene soporte de repuestos"/>
    <s v="Entre el 30% y el 60%"/>
    <s v="Medio: Entre el 31% y el 75%"/>
    <s v="Bajo: Menos del 30%"/>
    <x v="7"/>
    <n v="10958337"/>
    <n v="0.64747217101531485"/>
    <x v="0"/>
    <s v="Menos de 2"/>
    <x v="2"/>
    <s v="Hasta 2"/>
    <n v="94.543750000000003"/>
    <n v="13.177500000000002"/>
    <n v="14.600000000000001"/>
    <n v="15"/>
    <n v="19.5189375"/>
    <x v="11"/>
    <x v="0"/>
    <s v="El equipo se encuentra en condiciones aceptables de funcionamiento pero requiere constante seguimiento y evaluación."/>
  </r>
  <r>
    <x v="0"/>
    <s v="Hawkmed"/>
    <s v="Hawk-i1"/>
    <x v="12"/>
    <x v="3"/>
    <s v="Mayor a 7 años"/>
    <x v="0"/>
    <n v="44032"/>
    <n v="2"/>
    <n v="0.25"/>
    <s v="Con fábrica"/>
    <s v="No tiene soporte de repuestos"/>
    <s v="Entre el 30% y el 60%"/>
    <s v="Medio: Entre el 31% y el 75%"/>
    <s v="Bajo: Menos del 30%"/>
    <x v="8"/>
    <n v="1681049"/>
    <n v="0.42154427151574725"/>
    <x v="0"/>
    <s v="No"/>
    <x v="1"/>
    <s v="Entre 3 y 7"/>
    <n v="66.887500000000003"/>
    <n v="11.365000000000002"/>
    <n v="14.600000000000001"/>
    <n v="15"/>
    <n v="21.978187500000001"/>
    <x v="12"/>
    <x v="0"/>
    <s v="El equipo se encuentra en condiciones aceptables de funcionamiento pero requiere constante seguimiento y evaluación."/>
  </r>
  <r>
    <x v="4"/>
    <s v="Draeger"/>
    <s v="Vista 120S"/>
    <x v="13"/>
    <x v="0"/>
    <s v="Mayor a 7 años"/>
    <x v="2"/>
    <n v="43277"/>
    <n v="4"/>
    <n v="0.4"/>
    <s v="No existe soporte técnico"/>
    <s v="No tiene soporte de repuestos"/>
    <s v="Más del 60%"/>
    <s v="Bajo: Menos del 30%"/>
    <s v="Alto: Mas del 75%"/>
    <x v="7"/>
    <n v="5984028"/>
    <n v="0.35356565513329552"/>
    <x v="0"/>
    <s v="No"/>
    <x v="2"/>
    <s v="Hasta 2"/>
    <n v="94.543750000000003"/>
    <n v="20.77"/>
    <n v="5.5460000000000003"/>
    <n v="15"/>
    <n v="20.457093749999999"/>
    <x v="13"/>
    <x v="0"/>
    <s v="El equipo se encuentra en condiciones aceptables de funcionamiento pero requiere constante seguimiento y evaluación."/>
  </r>
  <r>
    <x v="6"/>
    <s v="Olidef"/>
    <s v="RWTM"/>
    <x v="14"/>
    <x v="5"/>
    <s v="No tiene soporte de consumibles"/>
    <x v="0"/>
    <n v="44383"/>
    <n v="1"/>
    <n v="0.125"/>
    <s v="No existe soporte técnico"/>
    <s v="No tiene soporte de repuestos"/>
    <s v="Más del 60%"/>
    <s v="Bajo: Menos del 30%"/>
    <s v="Bajo: Menos del 30%"/>
    <x v="9"/>
    <n v="5735167"/>
    <n v="0.18684454009563817"/>
    <x v="0"/>
    <s v="Menos de 2"/>
    <x v="0"/>
    <s v="Entre 3 y 7"/>
    <n v="50.53125"/>
    <n v="28.567"/>
    <n v="14.654000000000002"/>
    <n v="4.5"/>
    <n v="18.107812500000001"/>
    <x v="14"/>
    <x v="1"/>
    <s v="El equipo puede mantenerse en el servicio, sin embargo se recomienda su reposición en un plazo inferior a un año"/>
  </r>
  <r>
    <x v="0"/>
    <s v="Hospira"/>
    <s v="Plum 360"/>
    <x v="15"/>
    <x v="6"/>
    <s v="No tiene soporte de consumibles"/>
    <x v="0"/>
    <n v="42742"/>
    <n v="5"/>
    <n v="0.625"/>
    <s v="No existe soporte técnico"/>
    <s v="No tiene soporte de repuestos"/>
    <s v="Más del 60%"/>
    <s v="Bajo: Menos del 30%"/>
    <s v="Bajo: Menos del 30%"/>
    <x v="0"/>
    <n v="2409711"/>
    <n v="0.30580088832487312"/>
    <x v="0"/>
    <s v="3 o más"/>
    <x v="1"/>
    <s v="Mas de 8"/>
    <n v="66.887500000000003"/>
    <n v="33.524999999999999"/>
    <n v="14.654000000000002"/>
    <n v="15"/>
    <n v="25.579875000000001"/>
    <x v="15"/>
    <x v="3"/>
    <s v="El equipo no es viable de mantener en el servicio y se recomienda su reposición."/>
  </r>
  <r>
    <x v="0"/>
    <s v="Hospira"/>
    <s v="Plum A+"/>
    <x v="16"/>
    <x v="0"/>
    <s v="No requiere consumibles"/>
    <x v="0"/>
    <n v="40452"/>
    <n v="12"/>
    <n v="1"/>
    <s v="Con fábrica"/>
    <s v="Mas de 7 años"/>
    <s v="Entre el 30% y el 60%"/>
    <s v="Bajo: Menos del 30%"/>
    <s v="Alto: Mas del 75%"/>
    <x v="1"/>
    <n v="2085741"/>
    <n v="0.55619759999999996"/>
    <x v="0"/>
    <s v="Menos de 2"/>
    <x v="1"/>
    <s v="Ninguno"/>
    <n v="66.887500000000003"/>
    <n v="10.059000000000001"/>
    <n v="8.1920000000000019"/>
    <n v="15"/>
    <n v="16.639875"/>
    <x v="16"/>
    <x v="0"/>
    <s v="El equipo se encuentra en condiciones aceptables de funcionamiento pero requiere constante seguimiento y evaluación."/>
  </r>
  <r>
    <x v="0"/>
    <s v="Hospira"/>
    <s v="Plum A+"/>
    <x v="17"/>
    <x v="4"/>
    <s v="No tiene soporte de consumibles"/>
    <x v="0"/>
    <n v="41917"/>
    <n v="8"/>
    <n v="1"/>
    <s v="Otro proveedor"/>
    <s v="Entre 1 y 4 años"/>
    <s v="Entre el 30% y el 60%"/>
    <s v="Medio: Entre el 31% y el 75%"/>
    <s v="Alto: Mas del 75%"/>
    <x v="1"/>
    <n v="3631995"/>
    <n v="0.96853199999999995"/>
    <x v="0"/>
    <s v="No"/>
    <x v="1"/>
    <s v="Hasta 2"/>
    <n v="66.887500000000003"/>
    <n v="27.125"/>
    <n v="5.492"/>
    <n v="15"/>
    <n v="19.353187500000001"/>
    <x v="17"/>
    <x v="1"/>
    <s v="El equipo puede mantenerse en el servicio, sin embargo se recomienda su reposición en un plazo inferior a un año"/>
  </r>
  <r>
    <x v="7"/>
    <s v="Cardio Scan"/>
    <s v="DMS 300-4A"/>
    <x v="18"/>
    <x v="2"/>
    <s v="De 5 a 7 años"/>
    <x v="2"/>
    <n v="42072"/>
    <n v="7"/>
    <n v="0.7"/>
    <s v="Otro proveedor"/>
    <s v="Entre 1 y 4 años"/>
    <s v="Entre el 30% y el 60%"/>
    <s v="Medio: Entre el 31% y el 75%"/>
    <s v="Bajo: Menos del 30%"/>
    <x v="10"/>
    <n v="1253173"/>
    <n v="0.31313668165917041"/>
    <x v="1"/>
    <s v="3 o más"/>
    <x v="4"/>
    <s v="Hasta 2"/>
    <n v="63.137500000000003"/>
    <n v="18.8"/>
    <n v="14.600000000000001"/>
    <n v="15"/>
    <n v="17.712375000000002"/>
    <x v="18"/>
    <x v="1"/>
    <s v="El equipo puede mantenerse en el servicio, sin embargo se recomienda su reposición en un plazo inferior a un año"/>
  </r>
  <r>
    <x v="0"/>
    <s v="Hospira"/>
    <s v="Plum A+"/>
    <x v="19"/>
    <x v="0"/>
    <s v="De 5 a 7 años"/>
    <x v="0"/>
    <n v="43959"/>
    <n v="2"/>
    <n v="0.25"/>
    <s v="Otro proveedor"/>
    <s v="Mas de 7 años"/>
    <s v="Más del 60%"/>
    <s v="Bajo: Menos del 30%"/>
    <s v="Medio: Entre el 31% y el 75%"/>
    <x v="1"/>
    <n v="3128781"/>
    <n v="0.83434160000000002"/>
    <x v="0"/>
    <s v="3 o más"/>
    <x v="1"/>
    <s v="Ninguno"/>
    <n v="66.887500000000003"/>
    <n v="9.370000000000001"/>
    <n v="10.054000000000002"/>
    <n v="15"/>
    <n v="19.639875"/>
    <x v="19"/>
    <x v="0"/>
    <s v="El equipo se encuentra en condiciones aceptables de funcionamiento pero requiere constante seguimiento y evaluación."/>
  </r>
  <r>
    <x v="4"/>
    <s v="Draeger"/>
    <s v="Vista 120S"/>
    <x v="20"/>
    <x v="4"/>
    <s v="De 1 a 4 años"/>
    <x v="2"/>
    <n v="41750"/>
    <n v="8"/>
    <n v="0.8"/>
    <s v="Con fábrica"/>
    <s v="Entre 1 y 4 años"/>
    <s v="Menos del 30%"/>
    <s v="Alto: Mas del 75%"/>
    <s v="Alto: Mas del 75%"/>
    <x v="7"/>
    <n v="8631964"/>
    <n v="0.51001867082624319"/>
    <x v="0"/>
    <s v="Menos de 2"/>
    <x v="2"/>
    <s v="Ninguno"/>
    <n v="94.543750000000003"/>
    <n v="17.47"/>
    <n v="5.5460000000000003"/>
    <n v="15"/>
    <n v="17.778937499999998"/>
    <x v="20"/>
    <x v="0"/>
    <s v="El equipo se encuentra en condiciones aceptables de funcionamiento pero requiere constante seguimiento y evaluación."/>
  </r>
  <r>
    <x v="8"/>
    <s v="D&amp;D"/>
    <s v="M20085V2"/>
    <x v="21"/>
    <x v="4"/>
    <s v="No tiene soporte de consumibles"/>
    <x v="1"/>
    <n v="40443"/>
    <n v="12"/>
    <n v="1"/>
    <s v="No existe soporte técnico"/>
    <s v="No tiene soporte de repuestos"/>
    <s v="Menos del 30%"/>
    <s v="Medio: Entre el 31% y el 75%"/>
    <s v="Bajo: Menos del 30%"/>
    <x v="11"/>
    <n v="213650"/>
    <n v="0.65286478227654698"/>
    <x v="1"/>
    <s v="No"/>
    <x v="0"/>
    <s v="Entre 3 y 7"/>
    <n v="15.606249999999999"/>
    <n v="35.200000000000003"/>
    <n v="17.300000000000004"/>
    <n v="15"/>
    <n v="13.35365625"/>
    <x v="21"/>
    <x v="1"/>
    <s v="El equipo puede mantenerse en el servicio, sin embargo se recomienda su reposición en un plazo inferior a un año"/>
  </r>
  <r>
    <x v="0"/>
    <s v="Hospira"/>
    <s v="Plum 360"/>
    <x v="22"/>
    <x v="0"/>
    <s v="De 1 a 4 años"/>
    <x v="0"/>
    <n v="43768"/>
    <n v="3"/>
    <n v="0.375"/>
    <s v="Otro proveedor"/>
    <s v="Entre 1 y 4 años"/>
    <s v="Más del 60%"/>
    <s v="Medio: Entre el 31% y el 75%"/>
    <s v="Alto: Mas del 75%"/>
    <x v="0"/>
    <n v="1935021"/>
    <n v="0.24556104060913705"/>
    <x v="0"/>
    <s v="Menos de 2"/>
    <x v="1"/>
    <s v="Ninguno"/>
    <n v="66.887500000000003"/>
    <n v="18.775000000000002"/>
    <n v="2.8460000000000001"/>
    <n v="9.75"/>
    <n v="16.639875"/>
    <x v="22"/>
    <x v="0"/>
    <s v="El equipo se encuentra en condiciones aceptables de funcionamiento pero requiere constante seguimiento y evaluación."/>
  </r>
  <r>
    <x v="0"/>
    <s v="Hospira"/>
    <s v="Plum 360"/>
    <x v="23"/>
    <x v="0"/>
    <s v="No tiene soporte de consumibles"/>
    <x v="0"/>
    <n v="41264"/>
    <n v="10"/>
    <n v="1"/>
    <s v="Otro proveedor"/>
    <s v="Entre 5 y 7 años"/>
    <s v="Más del 60%"/>
    <s v="Alto: Mas del 75%"/>
    <s v="Bajo: Menos del 30%"/>
    <x v="0"/>
    <n v="3519088"/>
    <n v="0.44658477157360404"/>
    <x v="0"/>
    <s v="No"/>
    <x v="1"/>
    <s v="Entre 3 y 7"/>
    <n v="66.887500000000003"/>
    <n v="23.8"/>
    <n v="9.3080000000000016"/>
    <n v="15"/>
    <n v="21.978187500000001"/>
    <x v="23"/>
    <x v="1"/>
    <s v="El equipo puede mantenerse en el servicio, sin embargo se recomienda su reposición en un plazo inferior a un año"/>
  </r>
  <r>
    <x v="5"/>
    <s v="ChoiceMmed"/>
    <s v="MD300C19"/>
    <x v="24"/>
    <x v="3"/>
    <s v="Mayor a 7 años"/>
    <x v="1"/>
    <n v="41368"/>
    <n v="9"/>
    <n v="1"/>
    <s v="Otro proveedor"/>
    <s v="No tiene soporte de repuestos"/>
    <s v="Menos del 30%"/>
    <s v="Bajo: Menos del 30%"/>
    <s v="Medio: Entre el 31% y el 75%"/>
    <x v="12"/>
    <n v="18728"/>
    <n v="0.14406153846153846"/>
    <x v="0"/>
    <s v="Menos de 2"/>
    <x v="4"/>
    <s v="Mas de 8"/>
    <n v="15.606249999999999"/>
    <n v="21.045000000000002"/>
    <n v="15.400000000000002"/>
    <n v="4.5"/>
    <n v="16.164562499999999"/>
    <x v="24"/>
    <x v="0"/>
    <s v="El equipo se encuentra en condiciones aceptables de funcionamiento pero requiere constante seguimiento y evaluación."/>
  </r>
  <r>
    <x v="4"/>
    <s v="Nihon Kohden"/>
    <s v="PVM-2701 K"/>
    <x v="25"/>
    <x v="5"/>
    <s v="Mayor a 7 años"/>
    <x v="2"/>
    <n v="44068"/>
    <n v="2"/>
    <n v="0.2"/>
    <s v="Otro proveedor"/>
    <s v="Mas de 7 años"/>
    <s v="Menos del 30%"/>
    <s v="Bajo: Menos del 30%"/>
    <s v="Medio: Entre el 31% y el 75%"/>
    <x v="13"/>
    <n v="4704862"/>
    <n v="0.48798252048238355"/>
    <x v="0"/>
    <s v="3 o más"/>
    <x v="2"/>
    <s v="Ninguno"/>
    <n v="94.543750000000003"/>
    <n v="5.0069999999999997"/>
    <n v="15.400000000000002"/>
    <n v="15"/>
    <n v="20.778937499999998"/>
    <x v="25"/>
    <x v="0"/>
    <s v="El equipo se encuentra en condiciones aceptables de funcionamiento pero requiere constante seguimiento y evaluación."/>
  </r>
  <r>
    <x v="0"/>
    <s v="Hospira"/>
    <s v="Plum A+"/>
    <x v="26"/>
    <x v="7"/>
    <s v="Mayor a 7 años"/>
    <x v="0"/>
    <n v="44057"/>
    <n v="2"/>
    <n v="0.25"/>
    <s v="No existe soporte técnico"/>
    <s v="Entre 5 y 7 años"/>
    <s v="Entre el 30% y el 60%"/>
    <s v="Medio: Entre el 31% y el 75%"/>
    <s v="Medio: Entre el 31% y el 75%"/>
    <x v="1"/>
    <n v="1828988"/>
    <n v="0.48773013333333332"/>
    <x v="0"/>
    <s v="3 o más"/>
    <x v="0"/>
    <s v="Entre 3 y 7"/>
    <n v="66.887500000000003"/>
    <n v="14.120000000000001"/>
    <n v="10"/>
    <n v="15"/>
    <n v="22.579875000000001"/>
    <x v="26"/>
    <x v="0"/>
    <s v="El equipo se encuentra en condiciones aceptables de funcionamiento pero requiere constante seguimiento y evaluación."/>
  </r>
  <r>
    <x v="9"/>
    <s v="Draeger"/>
    <s v="Fabius Plus XL"/>
    <x v="27"/>
    <x v="1"/>
    <s v="No requiere consumibles"/>
    <x v="0"/>
    <n v="42745"/>
    <n v="5"/>
    <n v="0.625"/>
    <s v="No existe soporte técnico"/>
    <s v="Entre 5 y 7 años"/>
    <s v="Más del 60%"/>
    <s v="Alto: Mas del 75%"/>
    <s v="Bajo: Menos del 30%"/>
    <x v="14"/>
    <n v="17420100"/>
    <n v="0.18975614623383052"/>
    <x v="0"/>
    <s v="Menos de 2"/>
    <x v="3"/>
    <s v="Hasta 2"/>
    <n v="63.837500000000006"/>
    <n v="24.185000000000002"/>
    <n v="9.3080000000000016"/>
    <n v="4.5"/>
    <n v="17.655374999999999"/>
    <x v="27"/>
    <x v="0"/>
    <s v="El equipo se encuentra en condiciones aceptables de funcionamiento pero requiere constante seguimiento y evaluación."/>
  </r>
  <r>
    <x v="10"/>
    <s v="CareSens"/>
    <s v="GM01WAA"/>
    <x v="28"/>
    <x v="0"/>
    <s v="Mayor a 7 años"/>
    <x v="2"/>
    <n v="40765"/>
    <n v="11"/>
    <n v="1"/>
    <s v="No existe soporte técnico"/>
    <s v="No tiene soporte de repuestos"/>
    <s v="Menos del 30%"/>
    <s v="Medio: Entre el 31% y el 75%"/>
    <s v="Medio: Entre el 31% y el 75%"/>
    <x v="15"/>
    <n v="57512"/>
    <n v="0.57511999999999996"/>
    <x v="1"/>
    <s v="3 o más"/>
    <x v="4"/>
    <s v="Ninguno"/>
    <n v="63.837500000000006"/>
    <n v="25.794999999999998"/>
    <n v="12.700000000000003"/>
    <n v="15"/>
    <n v="16.035374999999998"/>
    <x v="28"/>
    <x v="1"/>
    <s v="El equipo puede mantenerse en el servicio, sin embargo se recomienda su reposición en un plazo inferior a un año"/>
  </r>
  <r>
    <x v="0"/>
    <s v="Hospira"/>
    <s v="Plum A+"/>
    <x v="29"/>
    <x v="8"/>
    <s v="De 5 a 7 años"/>
    <x v="0"/>
    <n v="43561"/>
    <n v="3"/>
    <n v="0.375"/>
    <s v="Con fábrica"/>
    <s v="Entre 1 y 4 años"/>
    <s v="Más del 60%"/>
    <s v="Alto: Mas del 75%"/>
    <s v="Alto: Mas del 75%"/>
    <x v="1"/>
    <n v="1827717"/>
    <n v="0.48739120000000002"/>
    <x v="0"/>
    <s v="No"/>
    <x v="1"/>
    <s v="Entre 3 y 7"/>
    <n v="66.887500000000003"/>
    <n v="10.795"/>
    <n v="0.2"/>
    <n v="15"/>
    <n v="21.978187500000001"/>
    <x v="29"/>
    <x v="0"/>
    <s v="El equipo se encuentra en condiciones aceptables de funcionamiento pero requiere constante seguimiento y evaluación."/>
  </r>
  <r>
    <x v="0"/>
    <s v="Hospira"/>
    <s v="Plum A+"/>
    <x v="30"/>
    <x v="4"/>
    <s v="De 1 a 4 años"/>
    <x v="0"/>
    <n v="40518"/>
    <n v="12"/>
    <n v="1"/>
    <s v="Con fábrica"/>
    <s v="Mas de 7 años"/>
    <s v="Menos del 30%"/>
    <s v="Medio: Entre el 31% y el 75%"/>
    <s v="Bajo: Menos del 30%"/>
    <x v="1"/>
    <n v="2106259"/>
    <n v="0.56166906666666672"/>
    <x v="0"/>
    <s v="3 o más"/>
    <x v="1"/>
    <s v="Hasta 2"/>
    <n v="66.887500000000003"/>
    <n v="13.065000000000001"/>
    <n v="17.300000000000004"/>
    <n v="15"/>
    <n v="21.379874999999998"/>
    <x v="30"/>
    <x v="1"/>
    <s v="El equipo puede mantenerse en el servicio, sin embargo se recomienda su reposición en un plazo inferior a un año"/>
  </r>
  <r>
    <x v="0"/>
    <s v="Hospira"/>
    <s v="Plum 360"/>
    <x v="31"/>
    <x v="4"/>
    <s v="De 5 a 7 años"/>
    <x v="0"/>
    <n v="41008"/>
    <n v="10"/>
    <n v="1"/>
    <s v="Otro proveedor"/>
    <s v="Entre 1 y 4 años"/>
    <s v="Menos del 30%"/>
    <s v="Bajo: Menos del 30%"/>
    <s v="Alto: Mas del 75%"/>
    <x v="0"/>
    <n v="4869852"/>
    <n v="0.61800152284263954"/>
    <x v="0"/>
    <s v="Menos de 2"/>
    <x v="1"/>
    <s v="Mas de 8"/>
    <n v="66.887500000000003"/>
    <n v="20.475000000000001"/>
    <n v="10.892000000000001"/>
    <n v="15"/>
    <n v="22.579875000000001"/>
    <x v="31"/>
    <x v="1"/>
    <s v="El equipo puede mantenerse en el servicio, sin embargo se recomienda su reposición en un plazo inferior a un año"/>
  </r>
  <r>
    <x v="0"/>
    <s v="Hospira"/>
    <s v="Plum A+"/>
    <x v="32"/>
    <x v="0"/>
    <s v="De 1 a 4 años"/>
    <x v="0"/>
    <n v="43535"/>
    <n v="3"/>
    <n v="0.375"/>
    <s v="Con fábrica"/>
    <s v="Entre 1 y 4 años"/>
    <s v="Menos del 30%"/>
    <s v="Medio: Entre el 31% y el 75%"/>
    <s v="Bajo: Menos del 30%"/>
    <x v="1"/>
    <n v="2779905"/>
    <n v="0.74130799999999997"/>
    <x v="0"/>
    <s v="Menos de 2"/>
    <x v="1"/>
    <s v="Entre 3 y 7"/>
    <n v="66.887500000000003"/>
    <n v="14.120000000000001"/>
    <n v="17.300000000000004"/>
    <n v="15"/>
    <n v="20.479875"/>
    <x v="32"/>
    <x v="1"/>
    <s v="El equipo puede mantenerse en el servicio, sin embargo se recomienda su reposición en un plazo inferior a un año"/>
  </r>
  <r>
    <x v="0"/>
    <s v="Hospira"/>
    <s v="Plum A+"/>
    <x v="33"/>
    <x v="8"/>
    <s v="Mayor a 7 años"/>
    <x v="0"/>
    <n v="40105"/>
    <n v="13"/>
    <n v="1"/>
    <s v="Con fábrica"/>
    <s v="Entre 1 y 4 años"/>
    <s v="Más del 60%"/>
    <s v="Medio: Entre el 31% y el 75%"/>
    <s v="Medio: Entre el 31% y el 75%"/>
    <x v="1"/>
    <n v="3644781"/>
    <n v="0.97194159999999996"/>
    <x v="0"/>
    <s v="No"/>
    <x v="1"/>
    <s v="Mas de 8"/>
    <n v="66.887500000000003"/>
    <n v="13.065"/>
    <n v="7.354000000000001"/>
    <n v="15"/>
    <n v="24.603187499999997"/>
    <x v="33"/>
    <x v="0"/>
    <s v="El equipo se encuentra en condiciones aceptables de funcionamiento pero requiere constante seguimiento y evaluación."/>
  </r>
  <r>
    <x v="11"/>
    <s v="Draeger"/>
    <s v="VN500"/>
    <x v="34"/>
    <x v="5"/>
    <s v="Mayor a 7 años"/>
    <x v="0"/>
    <n v="41415"/>
    <n v="9"/>
    <n v="1"/>
    <s v="Otro proveedor"/>
    <s v="Mas de 7 años"/>
    <s v="Entre el 30% y el 60%"/>
    <s v="Alto: Mas del 75%"/>
    <s v="Medio: Entre el 31% y el 75%"/>
    <x v="16"/>
    <n v="41863505"/>
    <n v="0.48310765001423467"/>
    <x v="0"/>
    <s v="3 o más"/>
    <x v="1"/>
    <s v="Hasta 2"/>
    <n v="68.445000000000007"/>
    <n v="11.64"/>
    <n v="7.354000000000001"/>
    <n v="15"/>
    <n v="21.520049999999998"/>
    <x v="34"/>
    <x v="0"/>
    <s v="El equipo se encuentra en condiciones aceptables de funcionamiento pero requiere constante seguimiento y evaluación."/>
  </r>
  <r>
    <x v="0"/>
    <s v="Hospira"/>
    <s v="Plum 360"/>
    <x v="35"/>
    <x v="4"/>
    <s v="Mayor a 7 años"/>
    <x v="0"/>
    <n v="40750"/>
    <n v="11"/>
    <n v="1"/>
    <s v="No existe soporte técnico"/>
    <s v="Entre 1 y 4 años"/>
    <s v="Entre el 30% y el 60%"/>
    <s v="Bajo: Menos del 30%"/>
    <s v="Alto: Mas del 75%"/>
    <x v="0"/>
    <n v="2317918"/>
    <n v="0.29415203045685279"/>
    <x v="0"/>
    <s v="3 o más"/>
    <x v="1"/>
    <s v="Mas de 8"/>
    <n v="66.887500000000003"/>
    <n v="22.470000000000002"/>
    <n v="8.1920000000000019"/>
    <n v="9.75"/>
    <n v="25.579875000000001"/>
    <x v="35"/>
    <x v="1"/>
    <s v="El equipo puede mantenerse en el servicio, sin embargo se recomienda su reposición en un plazo inferior a un año"/>
  </r>
  <r>
    <x v="0"/>
    <s v="Hospira"/>
    <s v="Plum 360"/>
    <x v="36"/>
    <x v="4"/>
    <s v="Mayor a 7 años"/>
    <x v="0"/>
    <n v="43656"/>
    <n v="3"/>
    <n v="0.375"/>
    <s v="No existe soporte técnico"/>
    <s v="Entre 1 y 4 años"/>
    <s v="Entre el 30% y el 60%"/>
    <s v="Bajo: Menos del 30%"/>
    <s v="Alto: Mas del 75%"/>
    <x v="0"/>
    <n v="808911"/>
    <n v="0.10265368020304569"/>
    <x v="0"/>
    <s v="No"/>
    <x v="1"/>
    <s v="Hasta 2"/>
    <n v="66.887500000000003"/>
    <n v="17.445"/>
    <n v="8.1920000000000019"/>
    <n v="4.5"/>
    <n v="19.353187500000001"/>
    <x v="36"/>
    <x v="0"/>
    <s v="El equipo se encuentra en condiciones aceptables de funcionamiento pero requiere constante seguimiento y evaluación."/>
  </r>
  <r>
    <x v="0"/>
    <s v="Hospira"/>
    <s v="Plum 360"/>
    <x v="37"/>
    <x v="0"/>
    <s v="De 1 a 4 años"/>
    <x v="0"/>
    <n v="42076"/>
    <n v="7"/>
    <n v="0.875"/>
    <s v="Con fábrica"/>
    <s v="Entre 1 y 4 años"/>
    <s v="Entre el 30% y el 60%"/>
    <s v="Medio: Entre el 31% y el 75%"/>
    <s v="Medio: Entre el 31% y el 75%"/>
    <x v="0"/>
    <n v="4716398"/>
    <n v="0.59852766497461929"/>
    <x v="0"/>
    <s v="3 o más"/>
    <x v="1"/>
    <s v="Mas de 8"/>
    <n v="66.887500000000003"/>
    <n v="19.145"/>
    <n v="10"/>
    <n v="15"/>
    <n v="25.579875000000001"/>
    <x v="37"/>
    <x v="1"/>
    <s v="El equipo puede mantenerse en el servicio, sin embargo se recomienda su reposición en un plazo inferior a un año"/>
  </r>
  <r>
    <x v="0"/>
    <s v="Hospira"/>
    <s v="Plum 360"/>
    <x v="38"/>
    <x v="0"/>
    <s v="Mayor a 7 años"/>
    <x v="0"/>
    <n v="40920"/>
    <n v="10"/>
    <n v="1"/>
    <s v="Con fábrica"/>
    <s v="Entre 5 y 7 años"/>
    <s v="Menos del 30%"/>
    <s v="Medio: Entre el 31% y el 75%"/>
    <s v="Bajo: Menos del 30%"/>
    <x v="0"/>
    <n v="7760401"/>
    <n v="0.98482246192893397"/>
    <x v="0"/>
    <s v="3 o más"/>
    <x v="1"/>
    <s v="Mas de 8"/>
    <n v="66.887500000000003"/>
    <n v="9.74"/>
    <n v="17.300000000000004"/>
    <n v="15"/>
    <n v="25.579875000000001"/>
    <x v="38"/>
    <x v="1"/>
    <s v="El equipo puede mantenerse en el servicio, sin embargo se recomienda su reposición en un plazo inferior a un año"/>
  </r>
  <r>
    <x v="12"/>
    <s v="ETHICON "/>
    <s v="GEN11"/>
    <x v="39"/>
    <x v="1"/>
    <s v="No tiene soporte de consumibles"/>
    <x v="0"/>
    <n v="42932"/>
    <n v="5"/>
    <n v="0.625"/>
    <s v="Otro proveedor"/>
    <s v="No tiene soporte de repuestos"/>
    <s v="Menos del 30%"/>
    <s v="Bajo: Menos del 30%"/>
    <s v="Bajo: Menos del 30%"/>
    <x v="17"/>
    <n v="3242796"/>
    <n v="0.57523196539663612"/>
    <x v="0"/>
    <s v="3 o más"/>
    <x v="3"/>
    <s v="Ninguno"/>
    <n v="66.887500000000003"/>
    <n v="28.774999999999999"/>
    <n v="20"/>
    <n v="15"/>
    <n v="19.189875000000001"/>
    <x v="39"/>
    <x v="1"/>
    <s v="El equipo puede mantenerse en el servicio, sin embargo se recomienda su reposición en un plazo inferior a un año"/>
  </r>
  <r>
    <x v="0"/>
    <s v="Hospira"/>
    <s v="Plum 360"/>
    <x v="40"/>
    <x v="0"/>
    <s v="De 1 a 4 años"/>
    <x v="0"/>
    <n v="43326"/>
    <n v="4"/>
    <n v="0.5"/>
    <s v="Con fábrica"/>
    <s v="Mas de 7 años"/>
    <s v="Entre el 30% y el 60%"/>
    <s v="Bajo: Menos del 30%"/>
    <s v="Alto: Mas del 75%"/>
    <x v="0"/>
    <n v="4538801"/>
    <n v="0.57598997461928936"/>
    <x v="0"/>
    <s v="No"/>
    <x v="1"/>
    <s v="Ninguno"/>
    <n v="66.887500000000003"/>
    <n v="9.7149999999999999"/>
    <n v="8.1920000000000019"/>
    <n v="15"/>
    <n v="17.1781875"/>
    <x v="40"/>
    <x v="0"/>
    <s v="El equipo se encuentra en condiciones aceptables de funcionamiento pero requiere constante seguimiento y evaluación."/>
  </r>
  <r>
    <x v="13"/>
    <s v="Smaf "/>
    <s v="YX930D"/>
    <x v="41"/>
    <x v="1"/>
    <s v="De 5 a 7 años"/>
    <x v="0"/>
    <n v="43624"/>
    <n v="3"/>
    <n v="0.375"/>
    <s v="No existe soporte técnico"/>
    <s v="Mas de 7 años"/>
    <s v="Entre el 30% y el 60%"/>
    <s v="Alto: Mas del 75%"/>
    <s v="Medio: Entre el 31% y el 75%"/>
    <x v="18"/>
    <n v="1107097"/>
    <n v="0.9770117884191446"/>
    <x v="1"/>
    <s v="No"/>
    <x v="1"/>
    <s v="Entre 3 y 7"/>
    <n v="66.887500000000003"/>
    <n v="14.120000000000001"/>
    <n v="7.354000000000001"/>
    <n v="15"/>
    <n v="19.938187499999998"/>
    <x v="41"/>
    <x v="0"/>
    <s v="El equipo se encuentra en condiciones aceptables de funcionamiento pero requiere constante seguimiento y evaluación."/>
  </r>
  <r>
    <x v="0"/>
    <s v="Hospira"/>
    <s v="Plum A+"/>
    <x v="42"/>
    <x v="4"/>
    <s v="De 1 a 4 años"/>
    <x v="0"/>
    <n v="40678"/>
    <n v="11"/>
    <n v="1"/>
    <s v="No existe soporte técnico"/>
    <s v="Mas de 7 años"/>
    <s v="Entre el 30% y el 60%"/>
    <s v="Alto: Mas del 75%"/>
    <s v="Alto: Mas del 75%"/>
    <x v="1"/>
    <n v="3226641"/>
    <n v="0.86043760000000002"/>
    <x v="0"/>
    <s v="No"/>
    <x v="1"/>
    <s v="Hasta 2"/>
    <n v="66.887500000000003"/>
    <n v="22.47"/>
    <n v="2.8460000000000001"/>
    <n v="15"/>
    <n v="19.353187500000001"/>
    <x v="42"/>
    <x v="0"/>
    <s v="El equipo se encuentra en condiciones aceptables de funcionamiento pero requiere constante seguimiento y evaluación."/>
  </r>
  <r>
    <x v="10"/>
    <s v="CareSens"/>
    <s v="GM01WAA"/>
    <x v="43"/>
    <x v="9"/>
    <s v="No requiere consumibles"/>
    <x v="2"/>
    <n v="43182"/>
    <n v="4"/>
    <n v="0.4"/>
    <s v="No existe soporte técnico"/>
    <s v="Entre 5 y 7 años"/>
    <s v="Entre el 30% y el 60%"/>
    <s v="Bajo: Menos del 30%"/>
    <s v="Medio: Entre el 31% y el 75%"/>
    <x v="15"/>
    <n v="10878"/>
    <n v="0.10878"/>
    <x v="1"/>
    <s v="No"/>
    <x v="4"/>
    <s v="Ninguno"/>
    <n v="63.837500000000006"/>
    <n v="19.285"/>
    <n v="12.700000000000003"/>
    <n v="4.5"/>
    <n v="12.417937500000001"/>
    <x v="43"/>
    <x v="0"/>
    <s v="El equipo se encuentra en condiciones aceptables de funcionamiento pero requiere constante seguimiento y evaluación."/>
  </r>
  <r>
    <x v="0"/>
    <s v="Hospira"/>
    <s v="Plum 360"/>
    <x v="44"/>
    <x v="0"/>
    <s v="De 1 a 4 años"/>
    <x v="0"/>
    <n v="44366"/>
    <n v="1"/>
    <n v="0.125"/>
    <s v="Otro proveedor"/>
    <s v="Entre 1 y 4 años"/>
    <s v="Más del 60%"/>
    <s v="Medio: Entre el 31% y el 75%"/>
    <s v="Medio: Entre el 31% y el 75%"/>
    <x v="0"/>
    <n v="2762547"/>
    <n v="0.35057703045685279"/>
    <x v="0"/>
    <s v="No"/>
    <x v="1"/>
    <s v="Ninguno"/>
    <n v="66.887500000000003"/>
    <n v="17.167000000000002"/>
    <n v="7.354000000000001"/>
    <n v="15"/>
    <n v="17.1781875"/>
    <x v="44"/>
    <x v="0"/>
    <s v="El equipo se encuentra en condiciones aceptables de funcionamiento pero requiere constante seguimiento y evaluación."/>
  </r>
  <r>
    <x v="14"/>
    <s v="Contec"/>
    <s v="ABPM50"/>
    <x v="45"/>
    <x v="2"/>
    <s v="De 1 a 4 años"/>
    <x v="1"/>
    <n v="40895"/>
    <n v="11"/>
    <n v="1"/>
    <s v="Con fábrica"/>
    <s v="Entre 5 y 7 años"/>
    <s v="Más del 60%"/>
    <s v="Bajo: Menos del 30%"/>
    <s v="Medio: Entre el 31% y el 75%"/>
    <x v="19"/>
    <n v="3339014"/>
    <n v="0.95400399999999996"/>
    <x v="1"/>
    <s v="Menos de 2"/>
    <x v="4"/>
    <s v="Entre 3 y 7"/>
    <n v="88.7"/>
    <n v="15.82"/>
    <n v="10.054000000000002"/>
    <n v="15"/>
    <n v="19.113"/>
    <x v="45"/>
    <x v="0"/>
    <s v="El equipo se encuentra en condiciones aceptables de funcionamiento pero requiere constante seguimiento y evaluación."/>
  </r>
  <r>
    <x v="3"/>
    <s v="Nihon Kohden"/>
    <s v="TEC-5631"/>
    <x v="46"/>
    <x v="9"/>
    <s v="De 1 a 4 años"/>
    <x v="1"/>
    <n v="41064"/>
    <n v="10"/>
    <n v="1"/>
    <s v="Otro proveedor"/>
    <s v="Mas de 7 años"/>
    <s v="Más del 60%"/>
    <s v="Bajo: Menos del 30%"/>
    <s v="Medio: Entre el 31% y el 75%"/>
    <x v="20"/>
    <n v="5115589"/>
    <n v="0.28578709497206706"/>
    <x v="0"/>
    <s v="No"/>
    <x v="1"/>
    <s v="Entre 3 y 7"/>
    <n v="15.606249999999999"/>
    <n v="17.72"/>
    <n v="10.054000000000002"/>
    <n v="9.75"/>
    <n v="16.593656249999999"/>
    <x v="46"/>
    <x v="0"/>
    <s v="El equipo se encuentra en condiciones aceptables de funcionamiento pero requiere constante seguimiento y evaluación."/>
  </r>
  <r>
    <x v="4"/>
    <s v="Draeger"/>
    <s v="Vista 120S"/>
    <x v="47"/>
    <x v="1"/>
    <s v="De 5 a 7 años"/>
    <x v="2"/>
    <n v="43395"/>
    <n v="4"/>
    <n v="0.4"/>
    <s v="Con fábrica"/>
    <s v="Mas de 7 años"/>
    <s v="Menos del 30%"/>
    <s v="Alto: Mas del 75%"/>
    <s v="Medio: Entre el 31% y el 75%"/>
    <x v="7"/>
    <n v="16261103"/>
    <n v="0.96078553365475516"/>
    <x v="0"/>
    <s v="Menos de 2"/>
    <x v="2"/>
    <s v="Mas de 8"/>
    <n v="94.543750000000003"/>
    <n v="4.7149999999999999"/>
    <n v="10.054000000000002"/>
    <n v="15"/>
    <n v="23.718937500000003"/>
    <x v="47"/>
    <x v="0"/>
    <s v="El equipo se encuentra en condiciones aceptables de funcionamiento pero requiere constante seguimiento y evaluación."/>
  </r>
  <r>
    <x v="0"/>
    <s v="Hospira"/>
    <s v="Plum 360"/>
    <x v="48"/>
    <x v="4"/>
    <s v="De 5 a 7 años"/>
    <x v="0"/>
    <n v="43114"/>
    <n v="4"/>
    <n v="0.5"/>
    <s v="No existe soporte técnico"/>
    <s v="No tiene soporte de repuestos"/>
    <s v="Más del 60%"/>
    <s v="Alto: Mas del 75%"/>
    <s v="Bajo: Menos del 30%"/>
    <x v="0"/>
    <n v="5116011"/>
    <n v="0.6492399746192894"/>
    <x v="0"/>
    <s v="No"/>
    <x v="1"/>
    <s v="Entre 3 y 7"/>
    <n v="66.887500000000003"/>
    <n v="25.200000000000003"/>
    <n v="9.3080000000000016"/>
    <n v="15"/>
    <n v="21.978187500000001"/>
    <x v="48"/>
    <x v="1"/>
    <s v="El equipo puede mantenerse en el servicio, sin embargo se recomienda su reposición en un plazo inferior a un año"/>
  </r>
  <r>
    <x v="5"/>
    <s v="Edan"/>
    <s v="H100B"/>
    <x v="49"/>
    <x v="8"/>
    <s v="Mayor a 7 años"/>
    <x v="1"/>
    <n v="44295"/>
    <n v="1"/>
    <n v="0.2"/>
    <s v="No existe soporte técnico"/>
    <s v="Entre 5 y 7 años"/>
    <s v="Menos del 30%"/>
    <s v="Alto: Mas del 75%"/>
    <s v="Medio: Entre el 31% y el 75%"/>
    <x v="21"/>
    <n v="374803"/>
    <n v="0.79736836506754605"/>
    <x v="0"/>
    <s v="Menos de 2"/>
    <x v="2"/>
    <s v="Ninguno"/>
    <n v="15.606249999999999"/>
    <n v="12.512"/>
    <n v="10.054000000000002"/>
    <n v="15"/>
    <n v="10.6745625"/>
    <x v="49"/>
    <x v="0"/>
    <s v="El equipo se encuentra en condiciones aceptables de funcionamiento pero requiere constante seguimiento y evaluación."/>
  </r>
  <r>
    <x v="0"/>
    <s v="Hospira"/>
    <s v="Plum A+"/>
    <x v="50"/>
    <x v="0"/>
    <s v="De 1 a 4 años"/>
    <x v="0"/>
    <n v="43920"/>
    <n v="2"/>
    <n v="0.25"/>
    <s v="Con fábrica"/>
    <s v="Entre 1 y 4 años"/>
    <s v="Menos del 30%"/>
    <s v="Medio: Entre el 31% y el 75%"/>
    <s v="Alto: Mas del 75%"/>
    <x v="1"/>
    <n v="2241706"/>
    <n v="0.59778826666666662"/>
    <x v="0"/>
    <s v="3 o más"/>
    <x v="1"/>
    <s v="Mas de 8"/>
    <n v="66.887500000000003"/>
    <n v="14.120000000000001"/>
    <n v="8.1920000000000019"/>
    <n v="15"/>
    <n v="25.579875000000001"/>
    <x v="50"/>
    <x v="0"/>
    <s v="El equipo se encuentra en condiciones aceptables de funcionamiento pero requiere constante seguimiento y evaluación."/>
  </r>
  <r>
    <x v="5"/>
    <s v="Safe Heart"/>
    <s v="SHO-1001"/>
    <x v="51"/>
    <x v="0"/>
    <s v="De 1 a 4 años"/>
    <x v="1"/>
    <n v="41520"/>
    <n v="9"/>
    <n v="1"/>
    <s v="Otro proveedor"/>
    <s v="Entre 1 y 4 años"/>
    <s v="Más del 60%"/>
    <s v="Alto: Mas del 75%"/>
    <s v="Medio: Entre el 31% y el 75%"/>
    <x v="22"/>
    <n v="68860"/>
    <n v="0.53965517241379313"/>
    <x v="0"/>
    <s v="3 o más"/>
    <x v="2"/>
    <s v="Entre 3 y 7"/>
    <n v="15.606249999999999"/>
    <n v="23.8"/>
    <n v="4.7080000000000002"/>
    <n v="15"/>
    <n v="17.5145625"/>
    <x v="51"/>
    <x v="0"/>
    <s v="El equipo se encuentra en condiciones aceptables de funcionamiento pero requiere constante seguimiento y evaluación."/>
  </r>
  <r>
    <x v="0"/>
    <s v="Hospira"/>
    <s v="Plum A+"/>
    <x v="52"/>
    <x v="4"/>
    <s v="De 1 a 4 años"/>
    <x v="0"/>
    <n v="43790"/>
    <n v="3"/>
    <n v="0.375"/>
    <s v="No existe soporte técnico"/>
    <s v="Entre 5 y 7 años"/>
    <s v="Más del 60%"/>
    <s v="Medio: Entre el 31% y el 75%"/>
    <s v="Alto: Mas del 75%"/>
    <x v="1"/>
    <n v="3682977"/>
    <n v="0.98212719999999998"/>
    <x v="0"/>
    <s v="No"/>
    <x v="1"/>
    <s v="Ninguno"/>
    <n v="66.887500000000003"/>
    <n v="20.2"/>
    <n v="2.8460000000000001"/>
    <n v="15"/>
    <n v="17.1781875"/>
    <x v="52"/>
    <x v="0"/>
    <s v="El equipo se encuentra en condiciones aceptables de funcionamiento pero requiere constante seguimiento y evaluación."/>
  </r>
  <r>
    <x v="0"/>
    <s v="Hospira"/>
    <s v="Plum A+"/>
    <x v="53"/>
    <x v="4"/>
    <s v="Mayor a 7 años"/>
    <x v="0"/>
    <n v="44149"/>
    <n v="2"/>
    <n v="0.25"/>
    <s v="Con fábrica"/>
    <s v="Mas de 7 años"/>
    <s v="Menos del 30%"/>
    <s v="Medio: Entre el 31% y el 75%"/>
    <s v="Alto: Mas del 75%"/>
    <x v="1"/>
    <n v="1311931"/>
    <n v="0.34984826666666669"/>
    <x v="0"/>
    <s v="Menos de 2"/>
    <x v="1"/>
    <s v="Ninguno"/>
    <n v="66.887500000000003"/>
    <n v="1.96"/>
    <n v="8.1920000000000019"/>
    <n v="15"/>
    <n v="16.639875"/>
    <x v="53"/>
    <x v="0"/>
    <s v="El equipo se encuentra en condiciones aceptables de funcionamiento pero requiere constante seguimiento y evaluación."/>
  </r>
  <r>
    <x v="15"/>
    <s v="Respironics"/>
    <s v="Ever flo"/>
    <x v="54"/>
    <x v="0"/>
    <s v="De 5 a 7 años"/>
    <x v="3"/>
    <n v="43332"/>
    <n v="4"/>
    <n v="0.5714285714285714"/>
    <s v="Otro proveedor"/>
    <s v="Entre 1 y 4 años"/>
    <s v="Entre el 30% y el 60%"/>
    <s v="Bajo: Menos del 30%"/>
    <s v="Medio: Entre el 31% y el 75%"/>
    <x v="23"/>
    <n v="2988969"/>
    <n v="0.81889561643835618"/>
    <x v="1"/>
    <s v="3 o más"/>
    <x v="0"/>
    <s v="Entre 3 y 7"/>
    <n v="63.137500000000003"/>
    <n v="17.125"/>
    <n v="12.700000000000003"/>
    <n v="15"/>
    <n v="20.712375000000002"/>
    <x v="54"/>
    <x v="1"/>
    <s v="El equipo puede mantenerse en el servicio, sin embargo se recomienda su reposición en un plazo inferior a un año"/>
  </r>
  <r>
    <x v="15"/>
    <s v="Respironics"/>
    <s v="Ever flo"/>
    <x v="55"/>
    <x v="0"/>
    <s v="De 1 a 4 años"/>
    <x v="3"/>
    <n v="40494"/>
    <n v="12"/>
    <n v="1"/>
    <s v="Con fábrica"/>
    <s v="Entre 5 y 7 años"/>
    <s v="Menos del 30%"/>
    <s v="Bajo: Menos del 30%"/>
    <s v="Bajo: Menos del 30%"/>
    <x v="23"/>
    <n v="3020021"/>
    <n v="0.82740301369863012"/>
    <x v="1"/>
    <s v="Menos de 2"/>
    <x v="0"/>
    <s v="Entre 3 y 7"/>
    <n v="63.137500000000003"/>
    <n v="15.82"/>
    <n v="20"/>
    <n v="15"/>
    <n v="17.712375000000002"/>
    <x v="55"/>
    <x v="1"/>
    <s v="El equipo puede mantenerse en el servicio, sin embargo se recomienda su reposición en un plazo inferior a un año"/>
  </r>
  <r>
    <x v="4"/>
    <s v="Nihon Kohden"/>
    <s v="PVM-2701 K"/>
    <x v="56"/>
    <x v="0"/>
    <s v="No requiere consumibles"/>
    <x v="2"/>
    <n v="43914"/>
    <n v="2"/>
    <n v="0.2"/>
    <s v="Con fábrica"/>
    <s v="No tiene soporte de repuestos"/>
    <s v="Entre el 30% y el 60%"/>
    <s v="Medio: Entre el 31% y el 75%"/>
    <s v="Bajo: Menos del 30%"/>
    <x v="13"/>
    <n v="8805761"/>
    <n v="0.91332273880625503"/>
    <x v="0"/>
    <s v="3 o más"/>
    <x v="2"/>
    <s v="Ninguno"/>
    <n v="94.543750000000003"/>
    <n v="13.177500000000002"/>
    <n v="14.600000000000001"/>
    <n v="15"/>
    <n v="20.778937499999998"/>
    <x v="56"/>
    <x v="0"/>
    <s v="El equipo se encuentra en condiciones aceptables de funcionamiento pero requiere constante seguimiento y evaluación."/>
  </r>
  <r>
    <x v="4"/>
    <s v="Edan"/>
    <s v="M50"/>
    <x v="57"/>
    <x v="9"/>
    <s v="No requiere consumibles"/>
    <x v="2"/>
    <n v="41599"/>
    <n v="9"/>
    <n v="0.9"/>
    <s v="No existe soporte técnico"/>
    <s v="Entre 1 y 4 años"/>
    <s v="Menos del 30%"/>
    <s v="Bajo: Menos del 30%"/>
    <s v="Bajo: Menos del 30%"/>
    <x v="24"/>
    <n v="4490336"/>
    <n v="0.6738199279711885"/>
    <x v="0"/>
    <s v="3 o más"/>
    <x v="4"/>
    <s v="Entre 3 y 7"/>
    <n v="94.543750000000003"/>
    <n v="31.1675"/>
    <n v="20"/>
    <n v="15"/>
    <n v="24.168937499999998"/>
    <x v="57"/>
    <x v="3"/>
    <s v="El equipo no es viable de mantener en el servicio y se recomienda su reposición."/>
  </r>
  <r>
    <x v="0"/>
    <s v="Hospira"/>
    <s v="Plum A+"/>
    <x v="58"/>
    <x v="4"/>
    <s v="De 1 a 4 años"/>
    <x v="0"/>
    <n v="40610"/>
    <n v="11"/>
    <n v="1"/>
    <s v="Otro proveedor"/>
    <s v="Entre 1 y 4 años"/>
    <s v="Menos del 30%"/>
    <s v="Alto: Mas del 75%"/>
    <s v="Bajo: Menos del 30%"/>
    <x v="1"/>
    <n v="2777049"/>
    <n v="0.74054640000000005"/>
    <x v="0"/>
    <s v="No"/>
    <x v="1"/>
    <s v="Mas de 8"/>
    <n v="66.887500000000003"/>
    <n v="23.8"/>
    <n v="14.654000000000002"/>
    <n v="15"/>
    <n v="24.603187499999997"/>
    <x v="58"/>
    <x v="1"/>
    <s v="El equipo puede mantenerse en el servicio, sin embargo se recomienda su reposición en un plazo inferior a un año"/>
  </r>
  <r>
    <x v="16"/>
    <s v="Fisher &amp; Paykel"/>
    <s v="MR850JSU"/>
    <x v="59"/>
    <x v="10"/>
    <s v="De 1 a 4 años"/>
    <x v="1"/>
    <n v="42220"/>
    <n v="7"/>
    <n v="1"/>
    <s v="Otro proveedor"/>
    <s v="Entre 5 y 7 años"/>
    <s v="Menos del 30%"/>
    <s v="Medio: Entre el 31% y el 75%"/>
    <s v="Bajo: Menos del 30%"/>
    <x v="25"/>
    <n v="2946434"/>
    <n v="0.32245162843635089"/>
    <x v="1"/>
    <s v="No"/>
    <x v="0"/>
    <s v="Hasta 2"/>
    <n v="94.543750000000003"/>
    <n v="20.474999999999998"/>
    <n v="17.300000000000004"/>
    <n v="15"/>
    <n v="19.017093750000001"/>
    <x v="59"/>
    <x v="1"/>
    <s v="El equipo puede mantenerse en el servicio, sin embargo se recomienda su reposición en un plazo inferior a un año"/>
  </r>
  <r>
    <x v="0"/>
    <s v="Hospira"/>
    <s v="Plum 360"/>
    <x v="60"/>
    <x v="0"/>
    <s v="Mayor a 7 años"/>
    <x v="0"/>
    <n v="42513"/>
    <n v="6"/>
    <n v="0.75"/>
    <s v="Con fábrica"/>
    <s v="Entre 5 y 7 años"/>
    <s v="Menos del 30%"/>
    <s v="Medio: Entre el 31% y el 75%"/>
    <s v="Alto: Mas del 75%"/>
    <x v="0"/>
    <n v="1631326"/>
    <n v="0.20702106598984771"/>
    <x v="0"/>
    <s v="3 o más"/>
    <x v="1"/>
    <s v="Mas de 8"/>
    <n v="66.887500000000003"/>
    <n v="8.0650000000000013"/>
    <n v="8.1920000000000019"/>
    <n v="9.75"/>
    <n v="25.579875000000001"/>
    <x v="60"/>
    <x v="0"/>
    <s v="El equipo se encuentra en condiciones aceptables de funcionamiento pero requiere constante seguimiento y evaluación."/>
  </r>
  <r>
    <x v="0"/>
    <s v="Hospira"/>
    <s v="Plum 360"/>
    <x v="61"/>
    <x v="0"/>
    <s v="No tiene soporte de consumibles"/>
    <x v="0"/>
    <n v="40989"/>
    <n v="10"/>
    <n v="1"/>
    <s v="Con fábrica"/>
    <s v="Mas de 7 años"/>
    <s v="Entre el 30% y el 60%"/>
    <s v="Bajo: Menos del 30%"/>
    <s v="Bajo: Menos del 30%"/>
    <x v="0"/>
    <n v="4444187"/>
    <n v="0.56398312182741117"/>
    <x v="0"/>
    <s v="Menos de 2"/>
    <x v="1"/>
    <s v="Hasta 2"/>
    <n v="66.887500000000003"/>
    <n v="16.39"/>
    <n v="17.300000000000004"/>
    <n v="15"/>
    <n v="18.379874999999998"/>
    <x v="61"/>
    <x v="1"/>
    <s v="El equipo puede mantenerse en el servicio, sin embargo se recomienda su reposición en un plazo inferior a un año"/>
  </r>
  <r>
    <x v="0"/>
    <s v="Hospira"/>
    <s v="Plum 360"/>
    <x v="62"/>
    <x v="4"/>
    <s v="De 5 a 7 años"/>
    <x v="0"/>
    <n v="44022"/>
    <n v="2"/>
    <n v="0.25"/>
    <s v="No existe soporte técnico"/>
    <s v="No tiene soporte de repuestos"/>
    <s v="Menos del 30%"/>
    <s v="Alto: Mas del 75%"/>
    <s v="Alto: Mas del 75%"/>
    <x v="0"/>
    <n v="1143781"/>
    <n v="0.1451498730964467"/>
    <x v="0"/>
    <s v="Menos de 2"/>
    <x v="1"/>
    <s v="Entre 3 y 7"/>
    <n v="66.887500000000003"/>
    <n v="23.525000000000002"/>
    <n v="5.5460000000000003"/>
    <n v="4.5"/>
    <n v="20.479875"/>
    <x v="62"/>
    <x v="0"/>
    <s v="El equipo se encuentra en condiciones aceptables de funcionamiento pero requiere constante seguimiento y evaluación."/>
  </r>
  <r>
    <x v="0"/>
    <s v="Hospira"/>
    <s v="Plum A+"/>
    <x v="63"/>
    <x v="4"/>
    <s v="Mayor a 7 años"/>
    <x v="0"/>
    <n v="40661"/>
    <n v="11"/>
    <n v="1"/>
    <s v="Otro proveedor"/>
    <s v="Mas de 7 años"/>
    <s v="Menos del 30%"/>
    <s v="Medio: Entre el 31% y el 75%"/>
    <s v="Bajo: Menos del 30%"/>
    <x v="1"/>
    <n v="3594051"/>
    <n v="0.95841359999999998"/>
    <x v="0"/>
    <s v="3 o más"/>
    <x v="1"/>
    <s v="Hasta 2"/>
    <n v="66.887500000000003"/>
    <n v="11.64"/>
    <n v="17.300000000000004"/>
    <n v="15"/>
    <n v="21.379874999999998"/>
    <x v="63"/>
    <x v="1"/>
    <s v="El equipo puede mantenerse en el servicio, sin embargo se recomienda su reposición en un plazo inferior a un año"/>
  </r>
  <r>
    <x v="0"/>
    <s v="Hospira"/>
    <s v="Plum 360"/>
    <x v="64"/>
    <x v="0"/>
    <s v="No tiene soporte de consumibles"/>
    <x v="0"/>
    <n v="41303"/>
    <n v="9"/>
    <n v="1"/>
    <s v="Otro proveedor"/>
    <s v="No tiene soporte de repuestos"/>
    <s v="Más del 60%"/>
    <s v="Medio: Entre el 31% y el 75%"/>
    <s v="Bajo: Menos del 30%"/>
    <x v="0"/>
    <n v="3381791"/>
    <n v="0.42916129441624368"/>
    <x v="0"/>
    <s v="No"/>
    <x v="1"/>
    <s v="Entre 3 y 7"/>
    <n v="66.887500000000003"/>
    <n v="30.45"/>
    <n v="11.954000000000001"/>
    <n v="15"/>
    <n v="21.978187500000001"/>
    <x v="64"/>
    <x v="1"/>
    <s v="El equipo puede mantenerse en el servicio, sin embargo se recomienda su reposición en un plazo inferior a un año"/>
  </r>
  <r>
    <x v="0"/>
    <s v="Hospira"/>
    <s v="Plum 360"/>
    <x v="65"/>
    <x v="4"/>
    <s v="No tiene soporte de consumibles"/>
    <x v="0"/>
    <n v="40980"/>
    <n v="10"/>
    <n v="1"/>
    <s v="No existe soporte técnico"/>
    <s v="Mas de 7 años"/>
    <s v="Entre el 30% y el 60%"/>
    <s v="Alto: Mas del 75%"/>
    <s v="Medio: Entre el 31% y el 75%"/>
    <x v="0"/>
    <n v="5238282"/>
    <n v="0.66475659898477157"/>
    <x v="0"/>
    <s v="3 o más"/>
    <x v="1"/>
    <s v="Entre 3 y 7"/>
    <n v="66.887500000000003"/>
    <n v="25.794999999999998"/>
    <n v="7.354000000000001"/>
    <n v="15"/>
    <n v="23.479875"/>
    <x v="65"/>
    <x v="1"/>
    <s v="El equipo puede mantenerse en el servicio, sin embargo se recomienda su reposición en un plazo inferior a un año"/>
  </r>
  <r>
    <x v="0"/>
    <s v="Hospira"/>
    <s v="Plum A+"/>
    <x v="66"/>
    <x v="0"/>
    <s v="De 5 a 7 años"/>
    <x v="0"/>
    <n v="41643"/>
    <n v="8"/>
    <n v="1"/>
    <s v="Otro proveedor"/>
    <s v="No tiene soporte de repuestos"/>
    <s v="Menos del 30%"/>
    <s v="Bajo: Menos del 30%"/>
    <s v="Medio: Entre el 31% y el 75%"/>
    <x v="1"/>
    <n v="1182478"/>
    <n v="0.31532746666666667"/>
    <x v="0"/>
    <s v="Menos de 2"/>
    <x v="1"/>
    <s v="Hasta 2"/>
    <n v="66.887500000000003"/>
    <n v="23.8"/>
    <n v="15.400000000000002"/>
    <n v="15"/>
    <n v="18.379874999999998"/>
    <x v="66"/>
    <x v="1"/>
    <s v="El equipo puede mantenerse en el servicio, sin embargo se recomienda su reposición en un plazo inferior a un año"/>
  </r>
  <r>
    <x v="17"/>
    <s v="Atom"/>
    <s v="Sunflower Warmer"/>
    <x v="67"/>
    <x v="6"/>
    <s v="No requiere consumibles"/>
    <x v="2"/>
    <n v="41633"/>
    <n v="9"/>
    <n v="0.9"/>
    <s v="No existe soporte técnico"/>
    <s v="Entre 1 y 4 años"/>
    <s v="Más del 60%"/>
    <s v="Medio: Entre el 31% y el 75%"/>
    <s v="Alto: Mas del 75%"/>
    <x v="26"/>
    <n v="4949834"/>
    <n v="0.2599702731092437"/>
    <x v="0"/>
    <s v="Menos de 2"/>
    <x v="0"/>
    <s v="Mas de 8"/>
    <n v="45.3125"/>
    <n v="31.1675"/>
    <n v="2.8460000000000001"/>
    <n v="9.75"/>
    <n v="19.738125"/>
    <x v="67"/>
    <x v="0"/>
    <s v="El equipo se encuentra en condiciones aceptables de funcionamiento pero requiere constante seguimiento y evaluación."/>
  </r>
  <r>
    <x v="0"/>
    <s v="Hospira"/>
    <s v="Plum A+"/>
    <x v="68"/>
    <x v="1"/>
    <s v="De 5 a 7 años"/>
    <x v="0"/>
    <n v="40827"/>
    <n v="11"/>
    <n v="1"/>
    <s v="Con fábrica"/>
    <s v="Entre 5 y 7 años"/>
    <s v="Menos del 30%"/>
    <s v="Alto: Mas del 75%"/>
    <s v="Alto: Mas del 75%"/>
    <x v="1"/>
    <n v="1025115"/>
    <n v="0.273364"/>
    <x v="0"/>
    <s v="No"/>
    <x v="1"/>
    <s v="Mas de 8"/>
    <n v="66.887500000000003"/>
    <n v="12.495000000000001"/>
    <n v="5.5460000000000003"/>
    <n v="9.75"/>
    <n v="24.603187499999997"/>
    <x v="68"/>
    <x v="0"/>
    <s v="El equipo se encuentra en condiciones aceptables de funcionamiento pero requiere constante seguimiento y evaluación."/>
  </r>
  <r>
    <x v="0"/>
    <s v="Hospira"/>
    <s v="Plum A+"/>
    <x v="69"/>
    <x v="4"/>
    <s v="Mayor a 7 años"/>
    <x v="0"/>
    <n v="41500"/>
    <n v="9"/>
    <n v="1"/>
    <s v="Otro proveedor"/>
    <s v="Entre 1 y 4 años"/>
    <s v="Más del 60%"/>
    <s v="Alto: Mas del 75%"/>
    <s v="Medio: Entre el 31% y el 75%"/>
    <x v="1"/>
    <n v="2010432"/>
    <n v="0.53611520000000001"/>
    <x v="0"/>
    <s v="3 o más"/>
    <x v="1"/>
    <s v="Entre 3 y 7"/>
    <n v="66.887500000000003"/>
    <n v="17.720000000000002"/>
    <n v="4.7080000000000002"/>
    <n v="15"/>
    <n v="23.479875"/>
    <x v="69"/>
    <x v="0"/>
    <s v="El equipo se encuentra en condiciones aceptables de funcionamiento pero requiere constante seguimiento y evaluación."/>
  </r>
  <r>
    <x v="0"/>
    <s v="Hospira"/>
    <s v="Plum A+"/>
    <x v="70"/>
    <x v="4"/>
    <s v="No requiere consumibles"/>
    <x v="0"/>
    <n v="43710"/>
    <n v="3"/>
    <n v="0.375"/>
    <s v="No existe soporte técnico"/>
    <s v="Entre 5 y 7 años"/>
    <s v="Más del 60%"/>
    <s v="Bajo: Menos del 30%"/>
    <s v="Alto: Mas del 75%"/>
    <x v="1"/>
    <n v="2742278"/>
    <n v="0.73127413333333335"/>
    <x v="0"/>
    <s v="Menos de 2"/>
    <x v="1"/>
    <s v="Mas de 8"/>
    <n v="66.887500000000003"/>
    <n v="19.285"/>
    <n v="5.5460000000000003"/>
    <n v="15"/>
    <n v="22.579875000000001"/>
    <x v="70"/>
    <x v="0"/>
    <s v="El equipo se encuentra en condiciones aceptables de funcionamiento pero requiere constante seguimiento y evaluación."/>
  </r>
  <r>
    <x v="11"/>
    <s v="Puritan Bennett"/>
    <n v="840"/>
    <x v="71"/>
    <x v="5"/>
    <s v="No requiere consumibles"/>
    <x v="0"/>
    <n v="40230"/>
    <n v="12"/>
    <n v="1"/>
    <s v="No existe soporte técnico"/>
    <s v="Mas de 7 años"/>
    <s v="Más del 60%"/>
    <s v="Bajo: Menos del 30%"/>
    <s v="Medio: Entre el 31% y el 75%"/>
    <x v="27"/>
    <n v="24967148"/>
    <n v="0.44639992848203108"/>
    <x v="0"/>
    <s v="3 o más"/>
    <x v="1"/>
    <s v="Entre 3 y 7"/>
    <n v="68.445000000000007"/>
    <n v="22.8795"/>
    <n v="10.054000000000002"/>
    <n v="15"/>
    <n v="23.620049999999999"/>
    <x v="71"/>
    <x v="1"/>
    <s v="El equipo puede mantenerse en el servicio, sin embargo se recomienda su reposición en un plazo inferior a un año"/>
  </r>
  <r>
    <x v="0"/>
    <s v="Hospira"/>
    <s v="Plum 360"/>
    <x v="72"/>
    <x v="6"/>
    <s v="De 1 a 4 años"/>
    <x v="0"/>
    <n v="40931"/>
    <n v="10"/>
    <n v="1"/>
    <s v="Otro proveedor"/>
    <s v="Entre 5 y 7 años"/>
    <s v="Menos del 30%"/>
    <s v="Medio: Entre el 31% y el 75%"/>
    <s v="Medio: Entre el 31% y el 75%"/>
    <x v="0"/>
    <n v="5848754"/>
    <n v="0.74222766497461934"/>
    <x v="0"/>
    <s v="Menos de 2"/>
    <x v="1"/>
    <s v="Mas de 8"/>
    <n v="66.887500000000003"/>
    <n v="20.474999999999998"/>
    <n v="12.700000000000003"/>
    <n v="15"/>
    <n v="22.579875000000001"/>
    <x v="72"/>
    <x v="1"/>
    <s v="El equipo puede mantenerse en el servicio, sin embargo se recomienda su reposición en un plazo inferior a un año"/>
  </r>
  <r>
    <x v="0"/>
    <s v="Hawkmed"/>
    <s v="Hawk-i1"/>
    <x v="73"/>
    <x v="3"/>
    <s v="De 5 a 7 años"/>
    <x v="0"/>
    <n v="43691"/>
    <n v="3"/>
    <n v="0.375"/>
    <s v="Con fábrica"/>
    <s v="Entre 5 y 7 años"/>
    <s v="Más del 60%"/>
    <s v="Bajo: Menos del 30%"/>
    <s v="Medio: Entre el 31% y el 75%"/>
    <x v="8"/>
    <n v="3500137"/>
    <n v="0.87770356597000632"/>
    <x v="0"/>
    <s v="No"/>
    <x v="1"/>
    <s v="Ninguno"/>
    <n v="66.887500000000003"/>
    <n v="7.47"/>
    <n v="10.054000000000002"/>
    <n v="15"/>
    <n v="17.1781875"/>
    <x v="73"/>
    <x v="0"/>
    <s v="El equipo se encuentra en condiciones aceptables de funcionamiento pero requiere constante seguimiento y evaluación."/>
  </r>
  <r>
    <x v="0"/>
    <s v="Hospira"/>
    <s v="Plum A+"/>
    <x v="74"/>
    <x v="1"/>
    <s v="No tiene soporte de consumibles"/>
    <x v="0"/>
    <n v="44068"/>
    <n v="2"/>
    <n v="0.25"/>
    <s v="Con fábrica"/>
    <s v="No tiene soporte de repuestos"/>
    <s v="Más del 60%"/>
    <s v="Alto: Mas del 75%"/>
    <s v="Medio: Entre el 31% y el 75%"/>
    <x v="1"/>
    <n v="824798"/>
    <n v="0.21994613333333332"/>
    <x v="0"/>
    <s v="No"/>
    <x v="1"/>
    <s v="Entre 3 y 7"/>
    <n v="66.887500000000003"/>
    <n v="20.77"/>
    <n v="4.7080000000000002"/>
    <n v="9.75"/>
    <n v="21.978187500000001"/>
    <x v="74"/>
    <x v="0"/>
    <s v="El equipo se encuentra en condiciones aceptables de funcionamiento pero requiere constante seguimiento y evaluación."/>
  </r>
  <r>
    <x v="0"/>
    <s v="Hospira"/>
    <s v="Plum A+"/>
    <x v="75"/>
    <x v="4"/>
    <s v="No tiene soporte de consumibles"/>
    <x v="0"/>
    <n v="44175"/>
    <n v="2"/>
    <n v="0.25"/>
    <s v="No existe soporte técnico"/>
    <s v="Mas de 7 años"/>
    <s v="Menos del 30%"/>
    <s v="Medio: Entre el 31% y el 75%"/>
    <s v="Alto: Mas del 75%"/>
    <x v="1"/>
    <n v="889578"/>
    <n v="0.23722080000000001"/>
    <x v="0"/>
    <s v="Menos de 2"/>
    <x v="1"/>
    <s v="Mas de 8"/>
    <n v="66.887500000000003"/>
    <n v="20.77"/>
    <n v="8.1920000000000019"/>
    <n v="9.75"/>
    <n v="22.579875000000001"/>
    <x v="75"/>
    <x v="0"/>
    <s v="El equipo se encuentra en condiciones aceptables de funcionamiento pero requiere constante seguimiento y evaluación."/>
  </r>
  <r>
    <x v="10"/>
    <s v="CareSens"/>
    <s v="GM01WAA"/>
    <x v="76"/>
    <x v="1"/>
    <s v="No tiene soporte de consumibles"/>
    <x v="2"/>
    <n v="41251"/>
    <n v="10"/>
    <n v="1"/>
    <s v="Otro proveedor"/>
    <s v="Entre 5 y 7 años"/>
    <s v="Entre el 30% y el 60%"/>
    <s v="Bajo: Menos del 30%"/>
    <s v="Medio: Entre el 31% y el 75%"/>
    <x v="15"/>
    <n v="90559"/>
    <n v="0.90559000000000001"/>
    <x v="1"/>
    <s v="No"/>
    <x v="2"/>
    <s v="Ninguno"/>
    <n v="63.837500000000006"/>
    <n v="23.8"/>
    <n v="12.700000000000003"/>
    <n v="15"/>
    <n v="13.0179375"/>
    <x v="76"/>
    <x v="0"/>
    <s v="El equipo se encuentra en condiciones aceptables de funcionamiento pero requiere constante seguimiento y evaluación."/>
  </r>
  <r>
    <x v="0"/>
    <s v="Hospira"/>
    <s v="Plum A+"/>
    <x v="77"/>
    <x v="1"/>
    <s v="De 1 a 4 años"/>
    <x v="0"/>
    <n v="40600"/>
    <n v="11"/>
    <n v="1"/>
    <s v="No existe soporte técnico"/>
    <s v="Entre 5 y 7 años"/>
    <s v="Menos del 30%"/>
    <s v="Bajo: Menos del 30%"/>
    <s v="Alto: Mas del 75%"/>
    <x v="1"/>
    <n v="2068227"/>
    <n v="0.5515272"/>
    <x v="0"/>
    <s v="3 o más"/>
    <x v="1"/>
    <s v="Mas de 8"/>
    <n v="66.887500000000003"/>
    <n v="25.224999999999998"/>
    <n v="10.892000000000001"/>
    <n v="15"/>
    <n v="25.579875000000001"/>
    <x v="77"/>
    <x v="1"/>
    <s v="El equipo puede mantenerse en el servicio, sin embargo se recomienda su reposición en un plazo inferior a un año"/>
  </r>
  <r>
    <x v="0"/>
    <s v="Hospira"/>
    <s v="Plum 360"/>
    <x v="78"/>
    <x v="0"/>
    <s v="No requiere consumibles"/>
    <x v="0"/>
    <n v="42874"/>
    <n v="5"/>
    <n v="0.625"/>
    <s v="Otro proveedor"/>
    <s v="Mas de 7 años"/>
    <s v="Menos del 30%"/>
    <s v="Alto: Mas del 75%"/>
    <s v="Medio: Entre el 31% y el 75%"/>
    <x v="0"/>
    <n v="5552080"/>
    <n v="0.7045786802030457"/>
    <x v="0"/>
    <s v="No"/>
    <x v="1"/>
    <s v="Mas de 8"/>
    <n v="66.887500000000003"/>
    <n v="13.954500000000001"/>
    <n v="10.054000000000002"/>
    <n v="15"/>
    <n v="24.603187499999997"/>
    <x v="78"/>
    <x v="0"/>
    <s v="El equipo se encuentra en condiciones aceptables de funcionamiento pero requiere constante seguimiento y evaluación."/>
  </r>
  <r>
    <x v="18"/>
    <s v="NIDEK"/>
    <s v="SL-250"/>
    <x v="79"/>
    <x v="11"/>
    <s v="De 5 a 7 años"/>
    <x v="0"/>
    <n v="43943"/>
    <n v="2"/>
    <n v="0.25"/>
    <s v="Con fábrica"/>
    <s v="Entre 5 y 7 años"/>
    <s v="Entre el 30% y el 60%"/>
    <s v="Bajo: Menos del 30%"/>
    <s v="Alto: Mas del 75%"/>
    <x v="28"/>
    <n v="13273506"/>
    <n v="0.94127946296994014"/>
    <x v="1"/>
    <s v="Menos de 2"/>
    <x v="4"/>
    <s v="Ninguno"/>
    <n v="50.53125"/>
    <n v="7.47"/>
    <n v="8.1920000000000019"/>
    <n v="15"/>
    <n v="11.837812499999998"/>
    <x v="79"/>
    <x v="0"/>
    <s v="El equipo se encuentra en condiciones aceptables de funcionamiento pero requiere constante seguimiento y evaluación."/>
  </r>
  <r>
    <x v="0"/>
    <s v="Hospira"/>
    <s v="Plum 360"/>
    <x v="80"/>
    <x v="0"/>
    <s v="De 1 a 4 años"/>
    <x v="0"/>
    <n v="44251"/>
    <n v="1"/>
    <n v="0.125"/>
    <s v="Otro proveedor"/>
    <s v="Entre 1 y 4 años"/>
    <s v="Más del 60%"/>
    <s v="Alto: Mas del 75%"/>
    <s v="Bajo: Menos del 30%"/>
    <x v="0"/>
    <n v="5170627"/>
    <n v="0.65617093908629442"/>
    <x v="0"/>
    <s v="No"/>
    <x v="1"/>
    <s v="Hasta 2"/>
    <n v="66.887500000000003"/>
    <n v="17.167000000000002"/>
    <n v="9.3080000000000016"/>
    <n v="15"/>
    <n v="19.353187500000001"/>
    <x v="80"/>
    <x v="0"/>
    <s v="El equipo se encuentra en condiciones aceptables de funcionamiento pero requiere constante seguimiento y evaluación."/>
  </r>
  <r>
    <x v="0"/>
    <s v="Hospira"/>
    <s v="Plum A+"/>
    <x v="81"/>
    <x v="0"/>
    <s v="Mayor a 7 años"/>
    <x v="0"/>
    <n v="40218"/>
    <n v="12"/>
    <n v="1"/>
    <s v="Otro proveedor"/>
    <s v="Mas de 7 años"/>
    <s v="Entre el 30% y el 60%"/>
    <s v="Medio: Entre el 31% y el 75%"/>
    <s v="Bajo: Menos del 30%"/>
    <x v="1"/>
    <n v="3651478"/>
    <n v="0.97372746666666665"/>
    <x v="0"/>
    <s v="3 o más"/>
    <x v="1"/>
    <s v="Ninguno"/>
    <n v="66.887500000000003"/>
    <n v="11.64"/>
    <n v="14.600000000000001"/>
    <n v="15"/>
    <n v="19.639875"/>
    <x v="81"/>
    <x v="0"/>
    <s v="El equipo se encuentra en condiciones aceptables de funcionamiento pero requiere constante seguimiento y evaluación."/>
  </r>
  <r>
    <x v="0"/>
    <s v="Hospira"/>
    <s v="Plum 360"/>
    <x v="82"/>
    <x v="4"/>
    <s v="Mayor a 7 años"/>
    <x v="0"/>
    <n v="43739"/>
    <n v="3"/>
    <n v="0.375"/>
    <s v="Otro proveedor"/>
    <s v="Entre 5 y 7 años"/>
    <s v="Menos del 30%"/>
    <s v="Medio: Entre el 31% y el 75%"/>
    <s v="Medio: Entre el 31% y el 75%"/>
    <x v="0"/>
    <n v="2820603"/>
    <n v="0.35794454314720814"/>
    <x v="0"/>
    <s v="Menos de 2"/>
    <x v="1"/>
    <s v="Hasta 2"/>
    <n v="66.887500000000003"/>
    <n v="9.3699999999999992"/>
    <n v="12.700000000000003"/>
    <n v="15"/>
    <n v="18.379874999999998"/>
    <x v="82"/>
    <x v="0"/>
    <s v="El equipo se encuentra en condiciones aceptables de funcionamiento pero requiere constante seguimiento y evaluación."/>
  </r>
  <r>
    <x v="0"/>
    <s v="Hospira"/>
    <s v="Plum A+"/>
    <x v="83"/>
    <x v="3"/>
    <s v="Mayor a 7 años"/>
    <x v="0"/>
    <n v="44487"/>
    <n v="1"/>
    <n v="0.125"/>
    <s v="Con fábrica"/>
    <s v="Mas de 7 años"/>
    <s v="Entre el 30% y el 60%"/>
    <s v="Alto: Mas del 75%"/>
    <s v="Alto: Mas del 75%"/>
    <x v="1"/>
    <n v="3128557"/>
    <n v="0.8342818666666667"/>
    <x v="0"/>
    <s v="Menos de 2"/>
    <x v="1"/>
    <s v="Mas de 8"/>
    <n v="66.887500000000003"/>
    <n v="0.35200000000000004"/>
    <n v="2.8460000000000001"/>
    <n v="15"/>
    <n v="22.579875000000001"/>
    <x v="83"/>
    <x v="0"/>
    <s v="El equipo se encuentra en condiciones aceptables de funcionamiento pero requiere constante seguimiento y evaluación."/>
  </r>
  <r>
    <x v="0"/>
    <s v="Hospira"/>
    <s v="Plum A+"/>
    <x v="84"/>
    <x v="4"/>
    <s v="De 1 a 4 años"/>
    <x v="0"/>
    <n v="43368"/>
    <n v="4"/>
    <n v="0.5"/>
    <s v="Con fábrica"/>
    <s v="Mas de 7 años"/>
    <s v="Más del 60%"/>
    <s v="Medio: Entre el 31% y el 75%"/>
    <s v="Bajo: Menos del 30%"/>
    <x v="1"/>
    <n v="472169"/>
    <n v="0.12591173333333333"/>
    <x v="0"/>
    <s v="Menos de 2"/>
    <x v="1"/>
    <s v="Entre 3 y 7"/>
    <n v="66.887500000000003"/>
    <n v="9.7149999999999999"/>
    <n v="11.954000000000001"/>
    <n v="4.5"/>
    <n v="20.479875"/>
    <x v="84"/>
    <x v="0"/>
    <s v="El equipo se encuentra en condiciones aceptables de funcionamiento pero requiere constante seguimiento y evaluación."/>
  </r>
  <r>
    <x v="15"/>
    <s v="Oxycenter"/>
    <s v="DO2-5A"/>
    <x v="85"/>
    <x v="0"/>
    <s v="No tiene soporte de consumibles"/>
    <x v="3"/>
    <n v="40778"/>
    <n v="11"/>
    <n v="1"/>
    <s v="Otro proveedor"/>
    <s v="No tiene soporte de repuestos"/>
    <s v="Menos del 30%"/>
    <s v="Medio: Entre el 31% y el 75%"/>
    <s v="Medio: Entre el 31% y el 75%"/>
    <x v="29"/>
    <n v="2287130"/>
    <n v="0.914852"/>
    <x v="1"/>
    <s v="Menos de 2"/>
    <x v="0"/>
    <s v="Mas de 8"/>
    <n v="63.137500000000003"/>
    <n v="30.45"/>
    <n v="12.700000000000003"/>
    <n v="15"/>
    <n v="19.812374999999999"/>
    <x v="85"/>
    <x v="1"/>
    <s v="El equipo puede mantenerse en el servicio, sin embargo se recomienda su reposición en un plazo inferior a un año"/>
  </r>
  <r>
    <x v="10"/>
    <s v="CareSens"/>
    <s v="GM01WAA"/>
    <x v="86"/>
    <x v="0"/>
    <s v="De 1 a 4 años"/>
    <x v="2"/>
    <n v="42691"/>
    <n v="6"/>
    <n v="0.6"/>
    <s v="No existe soporte técnico"/>
    <s v="Mas de 7 años"/>
    <s v="Menos del 30%"/>
    <s v="Alto: Mas del 75%"/>
    <s v="Alto: Mas del 75%"/>
    <x v="15"/>
    <n v="80172"/>
    <n v="0.80171999999999999"/>
    <x v="1"/>
    <s v="3 o más"/>
    <x v="4"/>
    <s v="Hasta 2"/>
    <n v="63.837500000000006"/>
    <n v="19.12"/>
    <n v="5.5460000000000003"/>
    <n v="15"/>
    <n v="17.775375"/>
    <x v="86"/>
    <x v="0"/>
    <s v="El equipo se encuentra en condiciones aceptables de funcionamiento pero requiere constante seguimiento y evaluación."/>
  </r>
  <r>
    <x v="0"/>
    <s v="Hospira"/>
    <s v="Plum 360"/>
    <x v="87"/>
    <x v="0"/>
    <s v="No tiene soporte de consumibles"/>
    <x v="0"/>
    <n v="40678"/>
    <n v="11"/>
    <n v="1"/>
    <s v="Otro proveedor"/>
    <s v="Entre 5 y 7 años"/>
    <s v="Menos del 30%"/>
    <s v="Medio: Entre el 31% y el 75%"/>
    <s v="Alto: Mas del 75%"/>
    <x v="0"/>
    <n v="7654633"/>
    <n v="0.97140012690355326"/>
    <x v="0"/>
    <s v="3 o más"/>
    <x v="1"/>
    <s v="Ninguno"/>
    <n v="66.887500000000003"/>
    <n v="23.8"/>
    <n v="8.1920000000000019"/>
    <n v="15"/>
    <n v="19.639875"/>
    <x v="87"/>
    <x v="1"/>
    <s v="El equipo puede mantenerse en el servicio, sin embargo se recomienda su reposición en un plazo inferior a un año"/>
  </r>
  <r>
    <x v="0"/>
    <s v="Hospira"/>
    <s v="Plum 360"/>
    <x v="88"/>
    <x v="4"/>
    <s v="De 5 a 7 años"/>
    <x v="0"/>
    <n v="42047"/>
    <n v="7"/>
    <n v="0.875"/>
    <s v="No existe soporte técnico"/>
    <s v="Entre 5 y 7 años"/>
    <s v="Menos del 30%"/>
    <s v="Bajo: Menos del 30%"/>
    <s v="Medio: Entre el 31% y el 75%"/>
    <x v="0"/>
    <n v="2996483"/>
    <n v="0.38026434010152282"/>
    <x v="0"/>
    <s v="3 o más"/>
    <x v="1"/>
    <s v="Entre 3 y 7"/>
    <n v="66.887500000000003"/>
    <n v="21.9"/>
    <n v="15.400000000000002"/>
    <n v="15"/>
    <n v="23.479875"/>
    <x v="88"/>
    <x v="1"/>
    <s v="El equipo puede mantenerse en el servicio, sin embargo se recomienda su reposición en un plazo inferior a un año"/>
  </r>
  <r>
    <x v="0"/>
    <s v="Hospira"/>
    <s v="Plum A+"/>
    <x v="89"/>
    <x v="4"/>
    <s v="De 1 a 4 años"/>
    <x v="0"/>
    <n v="40827"/>
    <n v="11"/>
    <n v="1"/>
    <s v="No existe soporte técnico"/>
    <s v="No tiene soporte de repuestos"/>
    <s v="Menos del 30%"/>
    <s v="Medio: Entre el 31% y el 75%"/>
    <s v="Bajo: Menos del 30%"/>
    <x v="1"/>
    <n v="3730460"/>
    <n v="0.9947893333333333"/>
    <x v="0"/>
    <s v="No"/>
    <x v="1"/>
    <s v="Entre 3 y 7"/>
    <n v="66.887500000000003"/>
    <n v="31.875"/>
    <n v="17.300000000000004"/>
    <n v="15"/>
    <n v="21.978187500000001"/>
    <x v="89"/>
    <x v="3"/>
    <s v="El equipo no es viable de mantener en el servicio y se recomienda su reposición."/>
  </r>
  <r>
    <x v="0"/>
    <s v="Hospira"/>
    <s v="Plum 360"/>
    <x v="90"/>
    <x v="5"/>
    <s v="De 5 a 7 años"/>
    <x v="0"/>
    <n v="43449"/>
    <n v="4"/>
    <n v="0.5"/>
    <s v="Otro proveedor"/>
    <s v="Mas de 7 años"/>
    <s v="Entre el 30% y el 60%"/>
    <s v="Bajo: Menos del 30%"/>
    <s v="Alto: Mas del 75%"/>
    <x v="0"/>
    <n v="1586521"/>
    <n v="0.20133515228426396"/>
    <x v="0"/>
    <s v="Menos de 2"/>
    <x v="1"/>
    <s v="Mas de 8"/>
    <n v="66.887500000000003"/>
    <n v="11.045"/>
    <n v="8.1920000000000019"/>
    <n v="9.75"/>
    <n v="22.579875000000001"/>
    <x v="90"/>
    <x v="0"/>
    <s v="El equipo se encuentra en condiciones aceptables de funcionamiento pero requiere constante seguimiento y evaluación."/>
  </r>
  <r>
    <x v="0"/>
    <s v="Hospira"/>
    <s v="Plum 360"/>
    <x v="91"/>
    <x v="0"/>
    <s v="De 5 a 7 años"/>
    <x v="0"/>
    <n v="42935"/>
    <n v="5"/>
    <n v="0.625"/>
    <s v="Otro proveedor"/>
    <s v="Entre 1 y 4 años"/>
    <s v="Entre el 30% y el 60%"/>
    <s v="Alto: Mas del 75%"/>
    <s v="Medio: Entre el 31% y el 75%"/>
    <x v="0"/>
    <n v="5342323"/>
    <n v="0.6779597715736041"/>
    <x v="0"/>
    <s v="No"/>
    <x v="1"/>
    <s v="Mas de 8"/>
    <n v="66.887500000000003"/>
    <n v="18.8"/>
    <n v="7.354000000000001"/>
    <n v="15"/>
    <n v="24.603187499999997"/>
    <x v="91"/>
    <x v="1"/>
    <s v="El equipo puede mantenerse en el servicio, sin embargo se recomienda su reposición en un plazo inferior a un año"/>
  </r>
  <r>
    <x v="4"/>
    <s v="Nihon Kohden"/>
    <s v="BSM-3763 K"/>
    <x v="92"/>
    <x v="4"/>
    <s v="De 1 a 4 años"/>
    <x v="2"/>
    <n v="42959"/>
    <n v="5"/>
    <n v="0.5"/>
    <s v="No existe soporte técnico"/>
    <s v="No tiene soporte de repuestos"/>
    <s v="Menos del 30%"/>
    <s v="Medio: Entre el 31% y el 75%"/>
    <s v="Bajo: Menos del 30%"/>
    <x v="30"/>
    <n v="10821083"/>
    <n v="0.43183993128286563"/>
    <x v="0"/>
    <s v="No"/>
    <x v="2"/>
    <s v="Hasta 2"/>
    <n v="94.543750000000003"/>
    <n v="28.525000000000002"/>
    <n v="17.300000000000004"/>
    <n v="15"/>
    <n v="20.457093749999999"/>
    <x v="92"/>
    <x v="1"/>
    <s v="El equipo puede mantenerse en el servicio, sin embargo se recomienda su reposición en un plazo inferior a un año"/>
  </r>
  <r>
    <x v="5"/>
    <s v="ChoiceMmed"/>
    <s v="MD300C13"/>
    <x v="93"/>
    <x v="3"/>
    <s v="No tiene soporte de consumibles"/>
    <x v="1"/>
    <n v="42723"/>
    <n v="6"/>
    <n v="1"/>
    <s v="Otro proveedor"/>
    <s v="No tiene soporte de repuestos"/>
    <s v="Entre el 30% y el 60%"/>
    <s v="Bajo: Menos del 30%"/>
    <s v="Alto: Mas del 75%"/>
    <x v="31"/>
    <n v="102779"/>
    <n v="0.93435454545454544"/>
    <x v="0"/>
    <s v="No"/>
    <x v="4"/>
    <s v="Mas de 8"/>
    <n v="15.606249999999999"/>
    <n v="30.45"/>
    <n v="8.1920000000000019"/>
    <n v="15"/>
    <n v="16.81865625"/>
    <x v="93"/>
    <x v="1"/>
    <s v="El equipo puede mantenerse en el servicio, sin embargo se recomienda su reposición en un plazo inferior a un año"/>
  </r>
  <r>
    <x v="4"/>
    <s v="Nihon Kohden "/>
    <s v="PVM-2701 K"/>
    <x v="94"/>
    <x v="1"/>
    <s v="No requiere consumibles"/>
    <x v="2"/>
    <n v="44526"/>
    <n v="1"/>
    <n v="0.1"/>
    <s v="No existe soporte técnico"/>
    <s v="Entre 5 y 7 años"/>
    <s v="Más del 60%"/>
    <s v="Medio: Entre el 31% y el 75%"/>
    <s v="Bajo: Menos del 30%"/>
    <x v="13"/>
    <n v="3955784"/>
    <n v="0.4102890683730756"/>
    <x v="0"/>
    <s v="3 o más"/>
    <x v="2"/>
    <s v="Hasta 2"/>
    <n v="94.543750000000003"/>
    <n v="16.933"/>
    <n v="11.954000000000001"/>
    <n v="15"/>
    <n v="22.5189375"/>
    <x v="94"/>
    <x v="1"/>
    <s v="El equipo puede mantenerse en el servicio, sin embargo se recomienda su reposición en un plazo inferior a un año"/>
  </r>
  <r>
    <x v="7"/>
    <s v="Cardio Scan"/>
    <s v="DMS 300-4A"/>
    <x v="95"/>
    <x v="2"/>
    <s v="De 5 a 7 años"/>
    <x v="2"/>
    <n v="40564"/>
    <n v="11"/>
    <n v="1"/>
    <s v="Con fábrica"/>
    <s v="Entre 5 y 7 años"/>
    <s v="Más del 60%"/>
    <s v="Bajo: Menos del 30%"/>
    <s v="Medio: Entre el 31% y el 75%"/>
    <x v="10"/>
    <n v="887977"/>
    <n v="0.22188330834582709"/>
    <x v="1"/>
    <s v="3 o más"/>
    <x v="4"/>
    <s v="Hasta 2"/>
    <n v="63.137500000000003"/>
    <n v="12.495000000000001"/>
    <n v="10.054000000000002"/>
    <n v="9.75"/>
    <n v="17.712375000000002"/>
    <x v="95"/>
    <x v="0"/>
    <s v="El equipo se encuentra en condiciones aceptables de funcionamiento pero requiere constante seguimiento y evaluación."/>
  </r>
  <r>
    <x v="0"/>
    <s v="Hospira"/>
    <s v="Plum A+"/>
    <x v="96"/>
    <x v="0"/>
    <s v="De 1 a 4 años"/>
    <x v="0"/>
    <n v="40086"/>
    <n v="13"/>
    <n v="1"/>
    <s v="No existe soporte técnico"/>
    <s v="Mas de 7 años"/>
    <s v="Entre el 30% y el 60%"/>
    <s v="Medio: Entre el 31% y el 75%"/>
    <s v="Bajo: Menos del 30%"/>
    <x v="1"/>
    <n v="1525114"/>
    <n v="0.40669706666666666"/>
    <x v="0"/>
    <s v="No"/>
    <x v="1"/>
    <s v="Hasta 2"/>
    <n v="66.887500000000003"/>
    <n v="22.47"/>
    <n v="14.600000000000001"/>
    <n v="15"/>
    <n v="19.353187500000001"/>
    <x v="96"/>
    <x v="1"/>
    <s v="El equipo puede mantenerse en el servicio, sin embargo se recomienda su reposición en un plazo inferior a un año"/>
  </r>
  <r>
    <x v="19"/>
    <s v="WEM"/>
    <s v="SS-501SX"/>
    <x v="97"/>
    <x v="1"/>
    <s v="De 1 a 4 años"/>
    <x v="0"/>
    <n v="43284"/>
    <n v="4"/>
    <n v="0.5"/>
    <s v="Con fábrica"/>
    <s v="Entre 5 y 7 años"/>
    <s v="Entre el 30% y el 60%"/>
    <s v="Bajo: Menos del 30%"/>
    <s v="Medio: Entre el 31% y el 75%"/>
    <x v="32"/>
    <n v="18124756"/>
    <n v="0.87033633898330476"/>
    <x v="0"/>
    <s v="Menos de 2"/>
    <x v="3"/>
    <s v="Ninguno"/>
    <n v="57.643749999999997"/>
    <n v="12.47"/>
    <n v="12.700000000000003"/>
    <n v="15"/>
    <n v="15.357937499999998"/>
    <x v="97"/>
    <x v="0"/>
    <s v="El equipo se encuentra en condiciones aceptables de funcionamiento pero requiere constante seguimiento y evaluación."/>
  </r>
  <r>
    <x v="0"/>
    <s v="Hospira"/>
    <s v="Plum A+"/>
    <x v="98"/>
    <x v="4"/>
    <s v="De 1 a 4 años"/>
    <x v="0"/>
    <n v="43022"/>
    <n v="5"/>
    <n v="0.625"/>
    <s v="Con fábrica"/>
    <s v="Entre 1 y 4 años"/>
    <s v="Más del 60%"/>
    <s v="Medio: Entre el 31% y el 75%"/>
    <s v="Bajo: Menos del 30%"/>
    <x v="1"/>
    <n v="1837001"/>
    <n v="0.48986693333333331"/>
    <x v="0"/>
    <s v="Menos de 2"/>
    <x v="1"/>
    <s v="Ninguno"/>
    <n v="66.887500000000003"/>
    <n v="17.47"/>
    <n v="11.954000000000001"/>
    <n v="15"/>
    <n v="16.639875"/>
    <x v="98"/>
    <x v="0"/>
    <s v="El equipo se encuentra en condiciones aceptables de funcionamiento pero requiere constante seguimiento y evaluación."/>
  </r>
  <r>
    <x v="4"/>
    <s v="Nihon Kohden"/>
    <s v="BSM-3763 K"/>
    <x v="99"/>
    <x v="4"/>
    <s v="De 1 a 4 años"/>
    <x v="2"/>
    <n v="43394"/>
    <n v="4"/>
    <n v="0.4"/>
    <s v="Otro proveedor"/>
    <s v="Entre 1 y 4 años"/>
    <s v="Entre el 30% y el 60%"/>
    <s v="Medio: Entre el 31% y el 75%"/>
    <s v="Bajo: Menos del 30%"/>
    <x v="30"/>
    <n v="7670807"/>
    <n v="0.30612100173006018"/>
    <x v="0"/>
    <s v="Menos de 2"/>
    <x v="2"/>
    <s v="Ninguno"/>
    <n v="94.543750000000003"/>
    <n v="18.775000000000002"/>
    <n v="14.600000000000001"/>
    <n v="15"/>
    <n v="17.778937499999998"/>
    <x v="99"/>
    <x v="1"/>
    <s v="El equipo puede mantenerse en el servicio, sin embargo se recomienda su reposición en un plazo inferior a un año"/>
  </r>
  <r>
    <x v="0"/>
    <s v="Hospira"/>
    <s v="Plum 360"/>
    <x v="100"/>
    <x v="0"/>
    <s v="De 1 a 4 años"/>
    <x v="0"/>
    <n v="40681"/>
    <n v="11"/>
    <n v="1"/>
    <s v="Con fábrica"/>
    <s v="Entre 1 y 4 años"/>
    <s v="Más del 60%"/>
    <s v="Alto: Mas del 75%"/>
    <s v="Bajo: Menos del 30%"/>
    <x v="0"/>
    <n v="4583208"/>
    <n v="0.58162538071065994"/>
    <x v="0"/>
    <s v="No"/>
    <x v="1"/>
    <s v="Hasta 2"/>
    <n v="66.887500000000003"/>
    <n v="19.145"/>
    <n v="9.3080000000000016"/>
    <n v="15"/>
    <n v="19.353187500000001"/>
    <x v="100"/>
    <x v="0"/>
    <s v="El equipo se encuentra en condiciones aceptables de funcionamiento pero requiere constante seguimiento y evaluación."/>
  </r>
  <r>
    <x v="13"/>
    <s v="Smaf "/>
    <s v="SXT-5A"/>
    <x v="101"/>
    <x v="10"/>
    <s v="No requiere consumibles"/>
    <x v="0"/>
    <n v="44025"/>
    <n v="2"/>
    <n v="0.25"/>
    <s v="No existe soporte técnico"/>
    <s v="Entre 5 y 7 años"/>
    <s v="Más del 60%"/>
    <s v="Alto: Mas del 75%"/>
    <s v="Medio: Entre el 31% y el 75%"/>
    <x v="33"/>
    <n v="578539"/>
    <n v="0.83846231884057976"/>
    <x v="1"/>
    <s v="Menos de 2"/>
    <x v="1"/>
    <s v="Ninguno"/>
    <n v="66.887500000000003"/>
    <n v="19.285"/>
    <n v="4.7080000000000002"/>
    <n v="15"/>
    <n v="15.109874999999999"/>
    <x v="101"/>
    <x v="0"/>
    <s v="El equipo se encuentra en condiciones aceptables de funcionamiento pero requiere constante seguimiento y evaluación."/>
  </r>
  <r>
    <x v="20"/>
    <s v="Medtronic"/>
    <n v="5392"/>
    <x v="102"/>
    <x v="4"/>
    <s v="No tiene soporte de consumibles"/>
    <x v="0"/>
    <n v="40676"/>
    <n v="11"/>
    <n v="1"/>
    <s v="Otro proveedor"/>
    <s v="Mas de 7 años"/>
    <s v="Más del 60%"/>
    <s v="Bajo: Menos del 30%"/>
    <s v="Bajo: Menos del 30%"/>
    <x v="34"/>
    <n v="2112929"/>
    <n v="0.20520747240580584"/>
    <x v="0"/>
    <s v="Menos de 2"/>
    <x v="3"/>
    <s v="Ninguno"/>
    <n v="63.837500000000006"/>
    <n v="21.044999999999998"/>
    <n v="14.654000000000002"/>
    <n v="9.75"/>
    <n v="15.915374999999999"/>
    <x v="102"/>
    <x v="0"/>
    <s v="El equipo se encuentra en condiciones aceptables de funcionamiento pero requiere constante seguimiento y evaluación."/>
  </r>
  <r>
    <x v="21"/>
    <s v="Atom"/>
    <s v="Air Incu i"/>
    <x v="103"/>
    <x v="5"/>
    <s v="No requiere consumibles"/>
    <x v="2"/>
    <n v="42271"/>
    <n v="7"/>
    <n v="0.7"/>
    <s v="Otro proveedor"/>
    <s v="Entre 5 y 7 años"/>
    <s v="Más del 60%"/>
    <s v="Bajo: Menos del 30%"/>
    <s v="Alto: Mas del 75%"/>
    <x v="35"/>
    <n v="7979669"/>
    <n v="0.33543727365452125"/>
    <x v="0"/>
    <s v="Menos de 2"/>
    <x v="0"/>
    <s v="Ninguno"/>
    <n v="66.887500000000003"/>
    <n v="17.71"/>
    <n v="5.5460000000000003"/>
    <n v="15"/>
    <n v="15.739875"/>
    <x v="103"/>
    <x v="0"/>
    <s v="El equipo se encuentra en condiciones aceptables de funcionamiento pero requiere constante seguimiento y evaluación."/>
  </r>
  <r>
    <x v="22"/>
    <s v="Edan"/>
    <s v="SE-1"/>
    <x v="104"/>
    <x v="0"/>
    <s v="No requiere consumibles"/>
    <x v="0"/>
    <n v="43854"/>
    <n v="2"/>
    <n v="0.25"/>
    <s v="Con fábrica"/>
    <s v="Mas de 7 años"/>
    <s v="Más del 60%"/>
    <s v="Alto: Mas del 75%"/>
    <s v="Alto: Mas del 75%"/>
    <x v="36"/>
    <n v="1435105"/>
    <n v="0.6471176288098236"/>
    <x v="1"/>
    <s v="3 o más"/>
    <x v="4"/>
    <s v="Ninguno"/>
    <n v="13.231249999999999"/>
    <n v="2.7090000000000001"/>
    <n v="0.2"/>
    <n v="15"/>
    <n v="11.480812499999999"/>
    <x v="104"/>
    <x v="2"/>
    <s v="El equipo se encuentra en óptimas condiciones. Se recomienda volver a evaluar en un periodo de 2 años."/>
  </r>
  <r>
    <x v="5"/>
    <s v="Edan"/>
    <s v="H100B"/>
    <x v="105"/>
    <x v="0"/>
    <s v="De 5 a 7 años"/>
    <x v="1"/>
    <n v="41118"/>
    <n v="10"/>
    <n v="1"/>
    <s v="Otro proveedor"/>
    <s v="Entre 5 y 7 años"/>
    <s v="Menos del 30%"/>
    <s v="Medio: Entre el 31% y el 75%"/>
    <s v="Alto: Mas del 75%"/>
    <x v="37"/>
    <n v="293004"/>
    <n v="0.4910612980265639"/>
    <x v="0"/>
    <s v="No"/>
    <x v="2"/>
    <s v="Mas de 8"/>
    <n v="15.606249999999999"/>
    <n v="17.149999999999999"/>
    <n v="8.1920000000000019"/>
    <n v="15"/>
    <n v="17.418656250000002"/>
    <x v="105"/>
    <x v="0"/>
    <s v="El equipo se encuentra en condiciones aceptables de funcionamiento pero requiere constante seguimiento y evaluación."/>
  </r>
  <r>
    <x v="4"/>
    <s v="Nihon Kohden"/>
    <s v="BSM-3562 K"/>
    <x v="106"/>
    <x v="10"/>
    <s v="No tiene soporte de consumibles"/>
    <x v="2"/>
    <n v="40669"/>
    <n v="11"/>
    <n v="1"/>
    <s v="No existe soporte técnico"/>
    <s v="No tiene soporte de repuestos"/>
    <s v="Entre el 30% y el 60%"/>
    <s v="Bajo: Menos del 30%"/>
    <s v="Bajo: Menos del 30%"/>
    <x v="38"/>
    <n v="15540093"/>
    <n v="0.88230812468063358"/>
    <x v="0"/>
    <s v="Menos de 2"/>
    <x v="2"/>
    <s v="Ninguno"/>
    <n v="94.543750000000003"/>
    <n v="35.200000000000003"/>
    <n v="17.300000000000004"/>
    <n v="15"/>
    <n v="17.778937499999998"/>
    <x v="106"/>
    <x v="3"/>
    <s v="El equipo no es viable de mantener en el servicio y se recomienda su reposición."/>
  </r>
  <r>
    <x v="3"/>
    <s v="Nihon Kohden"/>
    <s v="TEC-5631"/>
    <x v="107"/>
    <x v="0"/>
    <s v="De 5 a 7 años"/>
    <x v="1"/>
    <n v="40414"/>
    <n v="12"/>
    <n v="1"/>
    <s v="No existe soporte técnico"/>
    <s v="Entre 1 y 4 años"/>
    <s v="Menos del 30%"/>
    <s v="Bajo: Menos del 30%"/>
    <s v="Alto: Mas del 75%"/>
    <x v="39"/>
    <n v="7266502"/>
    <n v="0.37638802271639521"/>
    <x v="0"/>
    <s v="3 o más"/>
    <x v="1"/>
    <s v="Hasta 2"/>
    <n v="15.606249999999999"/>
    <n v="25.225000000000001"/>
    <n v="10.892000000000001"/>
    <n v="15"/>
    <n v="16.7645625"/>
    <x v="107"/>
    <x v="1"/>
    <s v="El equipo puede mantenerse en el servicio, sin embargo se recomienda su reposición en un plazo inferior a un año"/>
  </r>
  <r>
    <x v="8"/>
    <s v="D&amp;D"/>
    <s v="M20085V2"/>
    <x v="108"/>
    <x v="4"/>
    <s v="De 5 a 7 años"/>
    <x v="1"/>
    <n v="42891"/>
    <n v="5"/>
    <n v="1"/>
    <s v="No existe soporte técnico"/>
    <s v="Mas de 7 años"/>
    <s v="Menos del 30%"/>
    <s v="Alto: Mas del 75%"/>
    <s v="Medio: Entre el 31% y el 75%"/>
    <x v="11"/>
    <n v="198094"/>
    <n v="0.60532925897631784"/>
    <x v="1"/>
    <s v="Menos de 2"/>
    <x v="0"/>
    <s v="Mas de 8"/>
    <n v="15.606249999999999"/>
    <n v="19.145"/>
    <n v="10.054000000000002"/>
    <n v="15"/>
    <n v="15.5345625"/>
    <x v="108"/>
    <x v="0"/>
    <s v="El equipo se encuentra en condiciones aceptables de funcionamiento pero requiere constante seguimiento y evaluación."/>
  </r>
  <r>
    <x v="0"/>
    <s v="Hospira"/>
    <s v="Plum A+"/>
    <x v="109"/>
    <x v="10"/>
    <s v="No tiene soporte de consumibles"/>
    <x v="0"/>
    <n v="41731"/>
    <n v="8"/>
    <n v="1"/>
    <s v="Otro proveedor"/>
    <s v="Entre 5 y 7 años"/>
    <s v="Entre el 30% y el 60%"/>
    <s v="Alto: Mas del 75%"/>
    <s v="Medio: Entre el 31% y el 75%"/>
    <x v="1"/>
    <n v="909180"/>
    <n v="0.242448"/>
    <x v="0"/>
    <s v="Menos de 2"/>
    <x v="1"/>
    <s v="Mas de 8"/>
    <n v="66.887500000000003"/>
    <n v="23.8"/>
    <n v="7.354000000000001"/>
    <n v="9.75"/>
    <n v="22.579875000000001"/>
    <x v="109"/>
    <x v="0"/>
    <s v="El equipo se encuentra en condiciones aceptables de funcionamiento pero requiere constante seguimiento y evaluación."/>
  </r>
  <r>
    <x v="1"/>
    <s v="Edan"/>
    <s v="Sonotrax basic A"/>
    <x v="110"/>
    <x v="8"/>
    <s v="No tiene soporte de consumibles"/>
    <x v="0"/>
    <n v="43294"/>
    <n v="4"/>
    <n v="0.5"/>
    <s v="Con fábrica"/>
    <s v="Entre 5 y 7 años"/>
    <s v="Entre el 30% y el 60%"/>
    <s v="Alto: Mas del 75%"/>
    <s v="Alto: Mas del 75%"/>
    <x v="40"/>
    <n v="333559"/>
    <n v="0.58396183473389351"/>
    <x v="1"/>
    <s v="3 o más"/>
    <x v="2"/>
    <s v="Mas de 8"/>
    <n v="58.568749999999994"/>
    <n v="15.795"/>
    <n v="2.8460000000000001"/>
    <n v="15"/>
    <n v="21.9511875"/>
    <x v="110"/>
    <x v="0"/>
    <s v="El equipo se encuentra en condiciones aceptables de funcionamiento pero requiere constante seguimiento y evaluación."/>
  </r>
  <r>
    <x v="17"/>
    <s v="Atom"/>
    <s v="Sunflower Warmer"/>
    <x v="111"/>
    <x v="5"/>
    <s v="No tiene soporte de consumibles"/>
    <x v="2"/>
    <n v="41153"/>
    <n v="10"/>
    <n v="1"/>
    <s v="Otro proveedor"/>
    <s v="No tiene soporte de repuestos"/>
    <s v="Entre el 30% y el 60%"/>
    <s v="Medio: Entre el 31% y el 75%"/>
    <s v="Medio: Entre el 31% y el 75%"/>
    <x v="26"/>
    <n v="5610954"/>
    <n v="0.29469296218487395"/>
    <x v="0"/>
    <s v="3 o más"/>
    <x v="0"/>
    <s v="Entre 3 y 7"/>
    <n v="45.3125"/>
    <n v="30.45"/>
    <n v="10"/>
    <n v="9.75"/>
    <n v="20.638125000000002"/>
    <x v="111"/>
    <x v="1"/>
    <s v="El equipo puede mantenerse en el servicio, sin embargo se recomienda su reposición en un plazo inferior a un año"/>
  </r>
  <r>
    <x v="23"/>
    <s v="Karl Storz"/>
    <s v="H3-Z"/>
    <x v="112"/>
    <x v="1"/>
    <s v="De 5 a 7 años"/>
    <x v="0"/>
    <n v="43860"/>
    <n v="2"/>
    <n v="0.25"/>
    <s v="Otro proveedor"/>
    <s v="Entre 5 y 7 años"/>
    <s v="Más del 60%"/>
    <s v="Bajo: Menos del 30%"/>
    <s v="Alto: Mas del 75%"/>
    <x v="41"/>
    <n v="17469629"/>
    <n v="0.93635828326452619"/>
    <x v="1"/>
    <s v="No"/>
    <x v="5"/>
    <s v="Ninguno"/>
    <n v="50.53125"/>
    <n v="12.125"/>
    <n v="5.5460000000000003"/>
    <n v="15"/>
    <n v="9.2207812499999999"/>
    <x v="112"/>
    <x v="0"/>
    <s v="El equipo se encuentra en condiciones aceptables de funcionamiento pero requiere constante seguimiento y evaluación."/>
  </r>
  <r>
    <x v="0"/>
    <s v="Hospira"/>
    <s v="Plum A+"/>
    <x v="113"/>
    <x v="4"/>
    <s v="De 5 a 7 años"/>
    <x v="0"/>
    <n v="42622"/>
    <n v="6"/>
    <n v="0.75"/>
    <s v="No existe soporte técnico"/>
    <s v="Entre 5 y 7 años"/>
    <s v="Más del 60%"/>
    <s v="Bajo: Menos del 30%"/>
    <s v="Bajo: Menos del 30%"/>
    <x v="1"/>
    <n v="3471918"/>
    <n v="0.92584480000000002"/>
    <x v="0"/>
    <s v="No"/>
    <x v="1"/>
    <s v="Mas de 8"/>
    <n v="66.887500000000003"/>
    <n v="20.225000000000001"/>
    <n v="14.654000000000002"/>
    <n v="15"/>
    <n v="24.603187499999997"/>
    <x v="113"/>
    <x v="1"/>
    <s v="El equipo puede mantenerse en el servicio, sin embargo se recomienda su reposición en un plazo inferior a un año"/>
  </r>
  <r>
    <x v="0"/>
    <s v="Hawkmed"/>
    <s v="Hawk-i1"/>
    <x v="114"/>
    <x v="3"/>
    <s v="De 1 a 4 años"/>
    <x v="0"/>
    <n v="41789"/>
    <n v="8"/>
    <n v="1"/>
    <s v="Otro proveedor"/>
    <s v="No tiene soporte de repuestos"/>
    <s v="Más del 60%"/>
    <s v="Alto: Mas del 75%"/>
    <s v="Medio: Entre el 31% y el 75%"/>
    <x v="8"/>
    <n v="3976975"/>
    <n v="0.99727671781806415"/>
    <x v="0"/>
    <s v="3 o más"/>
    <x v="1"/>
    <s v="Entre 3 y 7"/>
    <n v="66.887500000000003"/>
    <n v="27.125"/>
    <n v="4.7080000000000002"/>
    <n v="15"/>
    <n v="23.479875"/>
    <x v="114"/>
    <x v="1"/>
    <s v="El equipo puede mantenerse en el servicio, sin embargo se recomienda su reposición en un plazo inferior a un año"/>
  </r>
  <r>
    <x v="5"/>
    <s v="Edan"/>
    <s v="H100B"/>
    <x v="115"/>
    <x v="0"/>
    <s v="No requiere consumibles"/>
    <x v="1"/>
    <n v="41590"/>
    <n v="9"/>
    <n v="1"/>
    <s v="Otro proveedor"/>
    <s v="Mas de 7 años"/>
    <s v="Menos del 30%"/>
    <s v="Bajo: Menos del 30%"/>
    <s v="Medio: Entre el 31% y el 75%"/>
    <x v="42"/>
    <n v="271310"/>
    <n v="0.36772838167525074"/>
    <x v="0"/>
    <s v="No"/>
    <x v="2"/>
    <s v="Mas de 8"/>
    <n v="15.606249999999999"/>
    <n v="16.404500000000002"/>
    <n v="15.400000000000002"/>
    <n v="15"/>
    <n v="17.418656250000002"/>
    <x v="115"/>
    <x v="0"/>
    <s v="El equipo se encuentra en condiciones aceptables de funcionamiento pero requiere constante seguimiento y evaluación."/>
  </r>
  <r>
    <x v="0"/>
    <s v="Hospira"/>
    <s v="Plum A+"/>
    <x v="116"/>
    <x v="0"/>
    <s v="De 1 a 4 años"/>
    <x v="0"/>
    <n v="41133"/>
    <n v="10"/>
    <n v="1"/>
    <s v="Otro proveedor"/>
    <s v="Entre 5 y 7 años"/>
    <s v="Entre el 30% y el 60%"/>
    <s v="Alto: Mas del 75%"/>
    <s v="Alto: Mas del 75%"/>
    <x v="1"/>
    <n v="3144470"/>
    <n v="0.83852533333333334"/>
    <x v="0"/>
    <s v="Menos de 2"/>
    <x v="1"/>
    <s v="Mas de 8"/>
    <n v="66.887500000000003"/>
    <n v="20.474999999999998"/>
    <n v="2.8460000000000001"/>
    <n v="15"/>
    <n v="22.579875000000001"/>
    <x v="116"/>
    <x v="0"/>
    <s v="El equipo se encuentra en condiciones aceptables de funcionamiento pero requiere constante seguimiento y evaluación."/>
  </r>
  <r>
    <x v="5"/>
    <s v="ChoiceMmed"/>
    <s v="MD300C13"/>
    <x v="117"/>
    <x v="0"/>
    <s v="Mayor a 7 años"/>
    <x v="1"/>
    <n v="42577"/>
    <n v="6"/>
    <n v="1"/>
    <s v="Otro proveedor"/>
    <s v="No tiene soporte de repuestos"/>
    <s v="Entre el 30% y el 60%"/>
    <s v="Medio: Entre el 31% y el 75%"/>
    <s v="Medio: Entre el 31% y el 75%"/>
    <x v="31"/>
    <n v="70799"/>
    <n v="0.64362727272727271"/>
    <x v="0"/>
    <s v="No"/>
    <x v="2"/>
    <s v="Ninguno"/>
    <n v="15.606249999999999"/>
    <n v="21.045000000000002"/>
    <n v="10"/>
    <n v="15"/>
    <n v="9.9936562500000008"/>
    <x v="117"/>
    <x v="0"/>
    <s v="El equipo se encuentra en condiciones aceptables de funcionamiento pero requiere constante seguimiento y evaluación."/>
  </r>
  <r>
    <x v="0"/>
    <s v="Hospira"/>
    <s v="Plum A+"/>
    <x v="118"/>
    <x v="4"/>
    <s v="De 5 a 7 años"/>
    <x v="0"/>
    <n v="43588"/>
    <n v="3"/>
    <n v="0.375"/>
    <s v="Otro proveedor"/>
    <s v="Entre 1 y 4 años"/>
    <s v="Más del 60%"/>
    <s v="Bajo: Menos del 30%"/>
    <s v="Alto: Mas del 75%"/>
    <x v="1"/>
    <n v="1599839"/>
    <n v="0.42662373333333331"/>
    <x v="0"/>
    <s v="Menos de 2"/>
    <x v="1"/>
    <s v="Ninguno"/>
    <n v="66.887500000000003"/>
    <n v="15.450000000000001"/>
    <n v="5.5460000000000003"/>
    <n v="15"/>
    <n v="16.639875"/>
    <x v="118"/>
    <x v="0"/>
    <s v="El equipo se encuentra en condiciones aceptables de funcionamiento pero requiere constante seguimiento y evaluación."/>
  </r>
  <r>
    <x v="0"/>
    <s v="Hospira"/>
    <s v="Plum 360"/>
    <x v="119"/>
    <x v="0"/>
    <s v="De 1 a 4 años"/>
    <x v="0"/>
    <n v="40015"/>
    <n v="13"/>
    <n v="1"/>
    <s v="Otro proveedor"/>
    <s v="Mas de 7 años"/>
    <s v="Más del 60%"/>
    <s v="Alto: Mas del 75%"/>
    <s v="Alto: Mas del 75%"/>
    <x v="0"/>
    <n v="6381125"/>
    <n v="0.80978743654822338"/>
    <x v="0"/>
    <s v="No"/>
    <x v="1"/>
    <s v="Mas de 8"/>
    <n v="66.887500000000003"/>
    <n v="17.72"/>
    <n v="0.2"/>
    <n v="15"/>
    <n v="24.603187499999997"/>
    <x v="119"/>
    <x v="0"/>
    <s v="El equipo se encuentra en condiciones aceptables de funcionamiento pero requiere constante seguimiento y evaluación."/>
  </r>
  <r>
    <x v="24"/>
    <s v="Arrow"/>
    <s v="ACAT I Plus"/>
    <x v="120"/>
    <x v="1"/>
    <s v="De 1 a 4 años"/>
    <x v="0"/>
    <n v="42555"/>
    <n v="6"/>
    <n v="0.75"/>
    <s v="Con fábrica"/>
    <s v="Entre 1 y 4 años"/>
    <s v="Menos del 30%"/>
    <s v="Bajo: Menos del 30%"/>
    <s v="Bajo: Menos del 30%"/>
    <x v="43"/>
    <n v="23442788"/>
    <n v="0.34843620689655175"/>
    <x v="0"/>
    <s v="No"/>
    <x v="3"/>
    <s v="Mas de 8"/>
    <n v="88.7"/>
    <n v="17.47"/>
    <n v="20"/>
    <n v="15"/>
    <n v="26.293500000000002"/>
    <x v="120"/>
    <x v="1"/>
    <s v="El equipo puede mantenerse en el servicio, sin embargo se recomienda su reposición en un plazo inferior a un año"/>
  </r>
  <r>
    <x v="0"/>
    <s v="Hospira"/>
    <s v="Plum A+"/>
    <x v="121"/>
    <x v="4"/>
    <s v="De 5 a 7 años"/>
    <x v="0"/>
    <n v="42914"/>
    <n v="5"/>
    <n v="0.625"/>
    <s v="Otro proveedor"/>
    <s v="Entre 5 y 7 años"/>
    <s v="Entre el 30% y el 60%"/>
    <s v="Bajo: Menos del 30%"/>
    <s v="Bajo: Menos del 30%"/>
    <x v="1"/>
    <n v="434818"/>
    <n v="0.11595146666666667"/>
    <x v="0"/>
    <s v="No"/>
    <x v="1"/>
    <s v="Ninguno"/>
    <n v="66.887500000000003"/>
    <n v="15.475"/>
    <n v="17.300000000000004"/>
    <n v="4.5"/>
    <n v="17.1781875"/>
    <x v="121"/>
    <x v="0"/>
    <s v="El equipo se encuentra en condiciones aceptables de funcionamiento pero requiere constante seguimiento y evaluación."/>
  </r>
  <r>
    <x v="5"/>
    <s v="Edan"/>
    <s v="H100B"/>
    <x v="122"/>
    <x v="0"/>
    <s v="No requiere consumibles"/>
    <x v="1"/>
    <n v="41776"/>
    <n v="8"/>
    <n v="1"/>
    <s v="Con fábrica"/>
    <s v="Entre 1 y 4 años"/>
    <s v="Más del 60%"/>
    <s v="Alto: Mas del 75%"/>
    <s v="Bajo: Menos del 30%"/>
    <x v="37"/>
    <n v="255849"/>
    <n v="0.42879121799974862"/>
    <x v="0"/>
    <s v="3 o más"/>
    <x v="2"/>
    <s v="Hasta 2"/>
    <n v="15.606249999999999"/>
    <n v="18.347000000000001"/>
    <n v="9.3080000000000016"/>
    <n v="15"/>
    <n v="15.414562499999999"/>
    <x v="122"/>
    <x v="0"/>
    <s v="El equipo se encuentra en condiciones aceptables de funcionamiento pero requiere constante seguimiento y evaluación."/>
  </r>
  <r>
    <x v="0"/>
    <s v="Hawkmed"/>
    <s v="Hawk-i1"/>
    <x v="123"/>
    <x v="3"/>
    <s v="Mayor a 7 años"/>
    <x v="0"/>
    <n v="40708"/>
    <n v="11"/>
    <n v="1"/>
    <s v="Con fábrica"/>
    <s v="No tiene soporte de repuestos"/>
    <s v="Entre el 30% y el 60%"/>
    <s v="Alto: Mas del 75%"/>
    <s v="Bajo: Menos del 30%"/>
    <x v="8"/>
    <n v="3714247"/>
    <n v="0.93139435307629326"/>
    <x v="0"/>
    <s v="No"/>
    <x v="1"/>
    <s v="Hasta 2"/>
    <n v="66.887500000000003"/>
    <n v="16.39"/>
    <n v="11.954000000000001"/>
    <n v="15"/>
    <n v="19.353187500000001"/>
    <x v="123"/>
    <x v="0"/>
    <s v="El equipo se encuentra en condiciones aceptables de funcionamiento pero requiere constante seguimiento y evaluación."/>
  </r>
  <r>
    <x v="0"/>
    <s v="Hospira"/>
    <s v="Plum A+"/>
    <x v="124"/>
    <x v="10"/>
    <s v="No requiere consumibles"/>
    <x v="0"/>
    <n v="43712"/>
    <n v="3"/>
    <n v="0.375"/>
    <s v="Otro proveedor"/>
    <s v="Entre 5 y 7 años"/>
    <s v="Más del 60%"/>
    <s v="Medio: Entre el 31% y el 75%"/>
    <s v="Bajo: Menos del 30%"/>
    <x v="1"/>
    <n v="1497402"/>
    <n v="0.39930719999999997"/>
    <x v="0"/>
    <s v="Menos de 2"/>
    <x v="1"/>
    <s v="Ninguno"/>
    <n v="66.887500000000003"/>
    <n v="12.810000000000002"/>
    <n v="11.954000000000001"/>
    <n v="15"/>
    <n v="16.639875"/>
    <x v="124"/>
    <x v="0"/>
    <s v="El equipo se encuentra en condiciones aceptables de funcionamiento pero requiere constante seguimiento y evaluación."/>
  </r>
  <r>
    <x v="0"/>
    <s v="Hospira"/>
    <s v="Plum 360"/>
    <x v="125"/>
    <x v="0"/>
    <s v="No tiene soporte de consumibles"/>
    <x v="0"/>
    <n v="41678"/>
    <n v="8"/>
    <n v="1"/>
    <s v="No existe soporte técnico"/>
    <s v="Entre 1 y 4 años"/>
    <s v="Entre el 30% y el 60%"/>
    <s v="Alto: Mas del 75%"/>
    <s v="Medio: Entre el 31% y el 75%"/>
    <x v="0"/>
    <n v="5584027"/>
    <n v="0.70863286802030456"/>
    <x v="0"/>
    <s v="No"/>
    <x v="1"/>
    <s v="Ninguno"/>
    <n v="66.887500000000003"/>
    <n v="31.875"/>
    <n v="7.354000000000001"/>
    <n v="15"/>
    <n v="17.1781875"/>
    <x v="125"/>
    <x v="1"/>
    <s v="El equipo puede mantenerse en el servicio, sin embargo se recomienda su reposición en un plazo inferior a un año"/>
  </r>
  <r>
    <x v="0"/>
    <s v="Hospira"/>
    <s v="Plum 360"/>
    <x v="126"/>
    <x v="0"/>
    <s v="No requiere consumibles"/>
    <x v="0"/>
    <n v="42292"/>
    <n v="7"/>
    <n v="0.875"/>
    <s v="Otro proveedor"/>
    <s v="Entre 5 y 7 años"/>
    <s v="Menos del 30%"/>
    <s v="Medio: Entre el 31% y el 75%"/>
    <s v="Alto: Mas del 75%"/>
    <x v="0"/>
    <n v="2128299"/>
    <n v="0.27008870558375636"/>
    <x v="0"/>
    <s v="3 o más"/>
    <x v="1"/>
    <s v="Mas de 8"/>
    <n v="66.887500000000003"/>
    <n v="20.160000000000004"/>
    <n v="8.1920000000000019"/>
    <n v="9.75"/>
    <n v="25.579875000000001"/>
    <x v="126"/>
    <x v="0"/>
    <s v="El equipo se encuentra en condiciones aceptables de funcionamiento pero requiere constante seguimiento y evaluación."/>
  </r>
  <r>
    <x v="4"/>
    <s v="Draeger"/>
    <s v="Vista 120S"/>
    <x v="127"/>
    <x v="1"/>
    <s v="No tiene soporte de consumibles"/>
    <x v="2"/>
    <n v="40280"/>
    <n v="12"/>
    <n v="1"/>
    <s v="Otro proveedor"/>
    <s v="No tiene soporte de repuestos"/>
    <s v="Menos del 30%"/>
    <s v="Bajo: Menos del 30%"/>
    <s v="Bajo: Menos del 30%"/>
    <x v="7"/>
    <n v="2287258"/>
    <n v="0.13514239459255056"/>
    <x v="0"/>
    <s v="No"/>
    <x v="2"/>
    <s v="Hasta 2"/>
    <n v="94.543750000000003"/>
    <n v="30.45"/>
    <n v="20"/>
    <n v="4.5"/>
    <n v="20.457093749999999"/>
    <x v="127"/>
    <x v="1"/>
    <s v="El equipo puede mantenerse en el servicio, sin embargo se recomienda su reposición en un plazo inferior a un año"/>
  </r>
  <r>
    <x v="0"/>
    <s v="Hospira"/>
    <s v="Plum 360"/>
    <x v="128"/>
    <x v="4"/>
    <s v="No requiere consumibles"/>
    <x v="0"/>
    <n v="43114"/>
    <n v="4"/>
    <n v="0.5"/>
    <s v="Otro proveedor"/>
    <s v="Entre 1 y 4 años"/>
    <s v="Menos del 30%"/>
    <s v="Medio: Entre el 31% y el 75%"/>
    <s v="Bajo: Menos del 30%"/>
    <x v="0"/>
    <n v="3885719"/>
    <n v="0.49311154822335024"/>
    <x v="0"/>
    <s v="No"/>
    <x v="1"/>
    <s v="Ninguno"/>
    <n v="66.887500000000003"/>
    <n v="19.792500000000004"/>
    <n v="17.300000000000004"/>
    <n v="15"/>
    <n v="17.1781875"/>
    <x v="128"/>
    <x v="1"/>
    <s v="El equipo puede mantenerse en el servicio, sin embargo se recomienda su reposición en un plazo inferior a un año"/>
  </r>
  <r>
    <x v="0"/>
    <s v="Hospira"/>
    <s v="Plum 360"/>
    <x v="129"/>
    <x v="1"/>
    <s v="De 1 a 4 años"/>
    <x v="0"/>
    <n v="41587"/>
    <n v="9"/>
    <n v="1"/>
    <s v="Con fábrica"/>
    <s v="Entre 5 y 7 años"/>
    <s v="Menos del 30%"/>
    <s v="Medio: Entre el 31% y el 75%"/>
    <s v="Alto: Mas del 75%"/>
    <x v="0"/>
    <n v="4125808"/>
    <n v="0.52357969543147209"/>
    <x v="0"/>
    <s v="Menos de 2"/>
    <x v="1"/>
    <s v="Entre 3 y 7"/>
    <n v="66.887500000000003"/>
    <n v="15.82"/>
    <n v="8.1920000000000019"/>
    <n v="15"/>
    <n v="20.479875"/>
    <x v="129"/>
    <x v="0"/>
    <s v="El equipo se encuentra en condiciones aceptables de funcionamiento pero requiere constante seguimiento y evaluación."/>
  </r>
  <r>
    <x v="4"/>
    <s v="Draeger"/>
    <s v="Vista 120S"/>
    <x v="130"/>
    <x v="4"/>
    <s v="De 5 a 7 años"/>
    <x v="2"/>
    <n v="44170"/>
    <n v="2"/>
    <n v="0.2"/>
    <s v="No existe soporte técnico"/>
    <s v="Entre 1 y 4 años"/>
    <s v="Más del 60%"/>
    <s v="Alto: Mas del 75%"/>
    <s v="Bajo: Menos del 30%"/>
    <x v="7"/>
    <n v="8794941"/>
    <n v="0.51964814946114579"/>
    <x v="0"/>
    <s v="3 o más"/>
    <x v="2"/>
    <s v="Mas de 8"/>
    <n v="94.543750000000003"/>
    <n v="18.592000000000002"/>
    <n v="9.3080000000000016"/>
    <n v="15"/>
    <n v="26.718937500000003"/>
    <x v="130"/>
    <x v="1"/>
    <s v="El equipo puede mantenerse en el servicio, sin embargo se recomienda su reposición en un plazo inferior a un año"/>
  </r>
  <r>
    <x v="19"/>
    <s v="WEM"/>
    <s v="SS-501SX"/>
    <x v="131"/>
    <x v="1"/>
    <s v="No tiene soporte de consumibles"/>
    <x v="0"/>
    <n v="42626"/>
    <n v="6"/>
    <n v="0.75"/>
    <s v="Otro proveedor"/>
    <s v="Entre 1 y 4 años"/>
    <s v="Entre el 30% y el 60%"/>
    <s v="Bajo: Menos del 30%"/>
    <s v="Bajo: Menos del 30%"/>
    <x v="44"/>
    <n v="7909586"/>
    <n v="0.37981205282112845"/>
    <x v="0"/>
    <s v="No"/>
    <x v="3"/>
    <s v="Hasta 2"/>
    <n v="57.643749999999997"/>
    <n v="25.450000000000003"/>
    <n v="17.300000000000004"/>
    <n v="15"/>
    <n v="17.78259375"/>
    <x v="131"/>
    <x v="1"/>
    <s v="El equipo puede mantenerse en el servicio, sin embargo se recomienda su reposición en un plazo inferior a un año"/>
  </r>
  <r>
    <x v="0"/>
    <s v="Hawkmed"/>
    <s v="Hawk-i1"/>
    <x v="132"/>
    <x v="3"/>
    <s v="No tiene soporte de consumibles"/>
    <x v="0"/>
    <n v="40134"/>
    <n v="13"/>
    <n v="1"/>
    <s v="Con fábrica"/>
    <s v="Mas de 7 años"/>
    <s v="Más del 60%"/>
    <s v="Bajo: Menos del 30%"/>
    <s v="Medio: Entre el 31% y el 75%"/>
    <x v="8"/>
    <n v="1264012"/>
    <n v="0.31696697581519795"/>
    <x v="0"/>
    <s v="Menos de 2"/>
    <x v="1"/>
    <s v="Ninguno"/>
    <n v="66.887500000000003"/>
    <n v="16.39"/>
    <n v="10.054000000000002"/>
    <n v="15"/>
    <n v="16.639875"/>
    <x v="132"/>
    <x v="0"/>
    <s v="El equipo se encuentra en condiciones aceptables de funcionamiento pero requiere constante seguimiento y evaluación."/>
  </r>
  <r>
    <x v="4"/>
    <s v="Nihon Kohden"/>
    <s v="PVM-2701 K"/>
    <x v="133"/>
    <x v="5"/>
    <s v="No requiere consumibles"/>
    <x v="2"/>
    <n v="42808"/>
    <n v="5"/>
    <n v="0.5"/>
    <s v="Otro proveedor"/>
    <s v="Entre 5 y 7 años"/>
    <s v="Entre el 30% y el 60%"/>
    <s v="Medio: Entre el 31% y el 75%"/>
    <s v="Medio: Entre el 31% y el 75%"/>
    <x v="13"/>
    <n v="3380914"/>
    <n v="0.3506642565189324"/>
    <x v="0"/>
    <s v="Menos de 2"/>
    <x v="2"/>
    <s v="Entre 3 y 7"/>
    <n v="94.543750000000003"/>
    <n v="15.260000000000002"/>
    <n v="10"/>
    <n v="15"/>
    <n v="21.618937500000001"/>
    <x v="133"/>
    <x v="0"/>
    <s v="El equipo se encuentra en condiciones aceptables de funcionamiento pero requiere constante seguimiento y evaluación."/>
  </r>
  <r>
    <x v="7"/>
    <s v="Cardio Scan"/>
    <s v="DMS 300-4A"/>
    <x v="134"/>
    <x v="2"/>
    <s v="De 5 a 7 años"/>
    <x v="2"/>
    <n v="42691"/>
    <n v="6"/>
    <n v="0.6"/>
    <s v="No existe soporte técnico"/>
    <s v="Mas de 7 años"/>
    <s v="Menos del 30%"/>
    <s v="Alto: Mas del 75%"/>
    <s v="Bajo: Menos del 30%"/>
    <x v="10"/>
    <n v="2890138"/>
    <n v="0.72217341329335327"/>
    <x v="1"/>
    <s v="Menos de 2"/>
    <x v="4"/>
    <s v="Mas de 8"/>
    <n v="63.137500000000003"/>
    <n v="15.795"/>
    <n v="14.654000000000002"/>
    <n v="15"/>
    <n v="18.912375000000001"/>
    <x v="134"/>
    <x v="0"/>
    <s v="El equipo se encuentra en condiciones aceptables de funcionamiento pero requiere constante seguimiento y evaluación."/>
  </r>
  <r>
    <x v="0"/>
    <s v="Hospira"/>
    <s v="Plum A+"/>
    <x v="135"/>
    <x v="10"/>
    <s v="No requiere consumibles"/>
    <x v="0"/>
    <n v="40006"/>
    <n v="13"/>
    <n v="1"/>
    <s v="No existe soporte técnico"/>
    <s v="Entre 1 y 4 años"/>
    <s v="Menos del 30%"/>
    <s v="Alto: Mas del 75%"/>
    <s v="Medio: Entre el 31% y el 75%"/>
    <x v="1"/>
    <n v="810380"/>
    <n v="0.21610133333333334"/>
    <x v="0"/>
    <s v="Menos de 2"/>
    <x v="1"/>
    <s v="Ninguno"/>
    <n v="66.887500000000003"/>
    <n v="31.1675"/>
    <n v="10.054000000000002"/>
    <n v="9.75"/>
    <n v="16.639875"/>
    <x v="135"/>
    <x v="1"/>
    <s v="El equipo puede mantenerse en el servicio, sin embargo se recomienda su reposición en un plazo inferior a un año"/>
  </r>
  <r>
    <x v="0"/>
    <s v="Hospira"/>
    <s v="Plum A+"/>
    <x v="136"/>
    <x v="0"/>
    <s v="De 5 a 7 años"/>
    <x v="0"/>
    <n v="44304"/>
    <n v="1"/>
    <n v="0.125"/>
    <s v="Otro proveedor"/>
    <s v="No tiene soporte de repuestos"/>
    <s v="Menos del 30%"/>
    <s v="Medio: Entre el 31% y el 75%"/>
    <s v="Alto: Mas del 75%"/>
    <x v="1"/>
    <n v="1147591"/>
    <n v="0.30602426666666666"/>
    <x v="0"/>
    <s v="3 o más"/>
    <x v="1"/>
    <s v="Ninguno"/>
    <n v="66.887500000000003"/>
    <n v="17.167000000000002"/>
    <n v="8.1920000000000019"/>
    <n v="15"/>
    <n v="19.639875"/>
    <x v="136"/>
    <x v="0"/>
    <s v="El equipo se encuentra en condiciones aceptables de funcionamiento pero requiere constante seguimiento y evaluación."/>
  </r>
  <r>
    <x v="0"/>
    <s v="Hawkmed"/>
    <s v="Hawk-i1"/>
    <x v="137"/>
    <x v="3"/>
    <s v="No tiene soporte de consumibles"/>
    <x v="0"/>
    <n v="41760"/>
    <n v="8"/>
    <n v="1"/>
    <s v="Con fábrica"/>
    <s v="No tiene soporte de repuestos"/>
    <s v="Entre el 30% y el 60%"/>
    <s v="Medio: Entre el 31% y el 75%"/>
    <s v="Medio: Entre el 31% y el 75%"/>
    <x v="8"/>
    <n v="3401574"/>
    <n v="0.85298764868656807"/>
    <x v="0"/>
    <s v="Menos de 2"/>
    <x v="1"/>
    <s v="Ninguno"/>
    <n v="66.887500000000003"/>
    <n v="25.794999999999998"/>
    <n v="10"/>
    <n v="15"/>
    <n v="16.639875"/>
    <x v="137"/>
    <x v="1"/>
    <s v="El equipo puede mantenerse en el servicio, sin embargo se recomienda su reposición en un plazo inferior a un año"/>
  </r>
  <r>
    <x v="5"/>
    <s v="Edan"/>
    <s v="H100B"/>
    <x v="138"/>
    <x v="0"/>
    <s v="De 5 a 7 años"/>
    <x v="1"/>
    <n v="44439"/>
    <n v="1"/>
    <n v="0.2"/>
    <s v="Con fábrica"/>
    <s v="No tiene soporte de repuestos"/>
    <s v="Entre el 30% y el 60%"/>
    <s v="Alto: Mas del 75%"/>
    <s v="Bajo: Menos del 30%"/>
    <x v="42"/>
    <n v="89506"/>
    <n v="0.12131471943616157"/>
    <x v="0"/>
    <s v="3 o más"/>
    <x v="2"/>
    <s v="Hasta 2"/>
    <n v="15.606249999999999"/>
    <n v="12.512"/>
    <n v="11.954000000000001"/>
    <n v="4.5"/>
    <n v="15.414562499999999"/>
    <x v="138"/>
    <x v="0"/>
    <s v="El equipo se encuentra en condiciones aceptables de funcionamiento pero requiere constante seguimiento y evaluación."/>
  </r>
  <r>
    <x v="0"/>
    <s v="Hospira"/>
    <s v="Plum 360"/>
    <x v="139"/>
    <x v="5"/>
    <s v="No tiene soporte de consumibles"/>
    <x v="0"/>
    <n v="41084"/>
    <n v="10"/>
    <n v="1"/>
    <s v="Con fábrica"/>
    <s v="Entre 5 y 7 años"/>
    <s v="Más del 60%"/>
    <s v="Alto: Mas del 75%"/>
    <s v="Bajo: Menos del 30%"/>
    <x v="0"/>
    <n v="4953554"/>
    <n v="0.62862360406091367"/>
    <x v="0"/>
    <s v="Menos de 2"/>
    <x v="1"/>
    <s v="Mas de 8"/>
    <n v="66.887500000000003"/>
    <n v="19.145"/>
    <n v="9.3080000000000016"/>
    <n v="15"/>
    <n v="22.579875000000001"/>
    <x v="139"/>
    <x v="1"/>
    <s v="El equipo puede mantenerse en el servicio, sin embargo se recomienda su reposición en un plazo inferior a un año"/>
  </r>
  <r>
    <x v="0"/>
    <s v="Hospira"/>
    <s v="Plum 360"/>
    <x v="140"/>
    <x v="0"/>
    <s v="Mayor a 7 años"/>
    <x v="0"/>
    <n v="43470"/>
    <n v="3"/>
    <n v="0.375"/>
    <s v="No existe soporte técnico"/>
    <s v="Mas de 7 años"/>
    <s v="Menos del 30%"/>
    <s v="Bajo: Menos del 30%"/>
    <s v="Bajo: Menos del 30%"/>
    <x v="0"/>
    <n v="5964783"/>
    <n v="0.75695215736040611"/>
    <x v="0"/>
    <s v="3 o más"/>
    <x v="1"/>
    <s v="Entre 3 y 7"/>
    <n v="66.887500000000003"/>
    <n v="11.365000000000002"/>
    <n v="20"/>
    <n v="15"/>
    <n v="23.479875"/>
    <x v="140"/>
    <x v="1"/>
    <s v="El equipo puede mantenerse en el servicio, sin embargo se recomienda su reposición en un plazo inferior a un año"/>
  </r>
  <r>
    <x v="0"/>
    <s v="Hospira"/>
    <s v="Plum 360"/>
    <x v="141"/>
    <x v="10"/>
    <s v="No requiere consumibles"/>
    <x v="0"/>
    <n v="43518"/>
    <n v="3"/>
    <n v="0.375"/>
    <s v="Otro proveedor"/>
    <s v="Entre 5 y 7 años"/>
    <s v="Más del 60%"/>
    <s v="Medio: Entre el 31% y el 75%"/>
    <s v="Bajo: Menos del 30%"/>
    <x v="0"/>
    <n v="7445001"/>
    <n v="0.9447970812182741"/>
    <x v="0"/>
    <s v="No"/>
    <x v="1"/>
    <s v="Hasta 2"/>
    <n v="66.887500000000003"/>
    <n v="12.810000000000002"/>
    <n v="11.954000000000001"/>
    <n v="15"/>
    <n v="19.353187500000001"/>
    <x v="141"/>
    <x v="0"/>
    <s v="El equipo se encuentra en condiciones aceptables de funcionamiento pero requiere constante seguimiento y evaluación."/>
  </r>
  <r>
    <x v="0"/>
    <s v="Hawkmed"/>
    <s v="Hawk-i1"/>
    <x v="142"/>
    <x v="3"/>
    <s v="De 1 a 4 años"/>
    <x v="0"/>
    <n v="43651"/>
    <n v="3"/>
    <n v="0.375"/>
    <s v="Con fábrica"/>
    <s v="Mas de 7 años"/>
    <s v="Menos del 30%"/>
    <s v="Medio: Entre el 31% y el 75%"/>
    <s v="Bajo: Menos del 30%"/>
    <x v="8"/>
    <n v="2088661"/>
    <n v="0.52375812941107147"/>
    <x v="0"/>
    <s v="Menos de 2"/>
    <x v="1"/>
    <s v="Ninguno"/>
    <n v="66.887500000000003"/>
    <n v="8.0400000000000009"/>
    <n v="17.300000000000004"/>
    <n v="15"/>
    <n v="16.639875"/>
    <x v="142"/>
    <x v="0"/>
    <s v="El equipo se encuentra en condiciones aceptables de funcionamiento pero requiere constante seguimiento y evaluación."/>
  </r>
  <r>
    <x v="0"/>
    <s v="Hospira"/>
    <s v="Plum A+"/>
    <x v="143"/>
    <x v="4"/>
    <s v="Mayor a 7 años"/>
    <x v="0"/>
    <n v="40455"/>
    <n v="12"/>
    <n v="1"/>
    <s v="No existe soporte técnico"/>
    <s v="No tiene soporte de repuestos"/>
    <s v="Entre el 30% y el 60%"/>
    <s v="Medio: Entre el 31% y el 75%"/>
    <s v="Medio: Entre el 31% y el 75%"/>
    <x v="1"/>
    <n v="3276736"/>
    <n v="0.87379626666666665"/>
    <x v="0"/>
    <s v="No"/>
    <x v="1"/>
    <s v="Entre 3 y 7"/>
    <n v="66.887500000000003"/>
    <n v="25.794999999999998"/>
    <n v="10"/>
    <n v="15"/>
    <n v="21.978187500000001"/>
    <x v="143"/>
    <x v="1"/>
    <s v="El equipo puede mantenerse en el servicio, sin embargo se recomienda su reposición en un plazo inferior a un año"/>
  </r>
  <r>
    <x v="25"/>
    <s v="Canon"/>
    <s v="CF-1"/>
    <x v="144"/>
    <x v="11"/>
    <s v="Mayor a 7 años"/>
    <x v="0"/>
    <n v="39829"/>
    <n v="13"/>
    <n v="1"/>
    <s v="No existe soporte técnico"/>
    <s v="Entre 5 y 7 años"/>
    <s v="Entre el 30% y el 60%"/>
    <s v="Alto: Mas del 75%"/>
    <s v="Bajo: Menos del 30%"/>
    <x v="45"/>
    <n v="84350179"/>
    <n v="0.84519632411020851"/>
    <x v="1"/>
    <s v="No"/>
    <x v="4"/>
    <s v="Hasta 2"/>
    <n v="15.606249999999999"/>
    <n v="19.145"/>
    <n v="11.954000000000001"/>
    <n v="15"/>
    <n v="9.5286562499999992"/>
    <x v="144"/>
    <x v="0"/>
    <s v="El equipo se encuentra en condiciones aceptables de funcionamiento pero requiere constante seguimiento y evaluación."/>
  </r>
  <r>
    <x v="0"/>
    <s v="Hospira"/>
    <s v="Plum A+"/>
    <x v="145"/>
    <x v="3"/>
    <s v="De 5 a 7 años"/>
    <x v="0"/>
    <n v="41091"/>
    <n v="10"/>
    <n v="1"/>
    <s v="No existe soporte técnico"/>
    <s v="Entre 5 y 7 años"/>
    <s v="Menos del 30%"/>
    <s v="Bajo: Menos del 30%"/>
    <s v="Medio: Entre el 31% y el 75%"/>
    <x v="1"/>
    <n v="3480613"/>
    <n v="0.92816346666666671"/>
    <x v="0"/>
    <s v="3 o más"/>
    <x v="1"/>
    <s v="Ninguno"/>
    <n v="66.887500000000003"/>
    <n v="21.9"/>
    <n v="15.400000000000002"/>
    <n v="15"/>
    <n v="19.639875"/>
    <x v="145"/>
    <x v="1"/>
    <s v="El equipo puede mantenerse en el servicio, sin embargo se recomienda su reposición en un plazo inferior a un año"/>
  </r>
  <r>
    <x v="0"/>
    <s v="Hospira"/>
    <s v="Plum A+"/>
    <x v="146"/>
    <x v="10"/>
    <s v="De 1 a 4 años"/>
    <x v="0"/>
    <n v="42728"/>
    <n v="6"/>
    <n v="0.75"/>
    <s v="Otro proveedor"/>
    <s v="Entre 1 y 4 años"/>
    <s v="Menos del 30%"/>
    <s v="Medio: Entre el 31% y el 75%"/>
    <s v="Bajo: Menos del 30%"/>
    <x v="1"/>
    <n v="1781892"/>
    <n v="0.47517120000000002"/>
    <x v="0"/>
    <s v="Menos de 2"/>
    <x v="1"/>
    <s v="Entre 3 y 7"/>
    <n v="66.887500000000003"/>
    <n v="22.125"/>
    <n v="17.300000000000004"/>
    <n v="15"/>
    <n v="20.479875"/>
    <x v="146"/>
    <x v="1"/>
    <s v="El equipo puede mantenerse en el servicio, sin embargo se recomienda su reposición en un plazo inferior a un año"/>
  </r>
  <r>
    <x v="0"/>
    <s v="Hospira"/>
    <s v="Plum 360"/>
    <x v="147"/>
    <x v="0"/>
    <s v="No tiene soporte de consumibles"/>
    <x v="0"/>
    <n v="43480"/>
    <n v="3"/>
    <n v="0.375"/>
    <s v="Con fábrica"/>
    <s v="Entre 5 y 7 años"/>
    <s v="Más del 60%"/>
    <s v="Bajo: Menos del 30%"/>
    <s v="Medio: Entre el 31% y el 75%"/>
    <x v="0"/>
    <n v="1723509"/>
    <n v="0.21871941624365482"/>
    <x v="0"/>
    <s v="Menos de 2"/>
    <x v="1"/>
    <s v="Hasta 2"/>
    <n v="66.887500000000003"/>
    <n v="14.120000000000001"/>
    <n v="10.054000000000002"/>
    <n v="9.75"/>
    <n v="18.379874999999998"/>
    <x v="147"/>
    <x v="0"/>
    <s v="El equipo se encuentra en condiciones aceptables de funcionamiento pero requiere constante seguimiento y evaluación."/>
  </r>
  <r>
    <x v="0"/>
    <s v="Hospira"/>
    <s v="Plum A+"/>
    <x v="148"/>
    <x v="4"/>
    <s v="No tiene soporte de consumibles"/>
    <x v="0"/>
    <n v="40149"/>
    <n v="13"/>
    <n v="1"/>
    <s v="Otro proveedor"/>
    <s v="Mas de 7 años"/>
    <s v="Menos del 30%"/>
    <s v="Medio: Entre el 31% y el 75%"/>
    <s v="Medio: Entre el 31% y el 75%"/>
    <x v="1"/>
    <n v="2948184"/>
    <n v="0.78618239999999995"/>
    <x v="0"/>
    <s v="No"/>
    <x v="1"/>
    <s v="Ninguno"/>
    <n v="66.887500000000003"/>
    <n v="21.044999999999998"/>
    <n v="12.700000000000003"/>
    <n v="15"/>
    <n v="17.1781875"/>
    <x v="148"/>
    <x v="1"/>
    <s v="El equipo puede mantenerse en el servicio, sin embargo se recomienda su reposición en un plazo inferior a un año"/>
  </r>
  <r>
    <x v="4"/>
    <s v="Draeger"/>
    <s v="Vista 120S"/>
    <x v="149"/>
    <x v="3"/>
    <s v="Mayor a 7 años"/>
    <x v="2"/>
    <n v="43833"/>
    <n v="2"/>
    <n v="0.2"/>
    <s v="Con fábrica"/>
    <s v="Mas de 7 años"/>
    <s v="Entre el 30% y el 60%"/>
    <s v="Medio: Entre el 31% y el 75%"/>
    <s v="Alto: Mas del 75%"/>
    <x v="7"/>
    <n v="7437451"/>
    <n v="0.43944099782567592"/>
    <x v="0"/>
    <s v="3 o más"/>
    <x v="4"/>
    <s v="Ninguno"/>
    <n v="94.543750000000003"/>
    <n v="0.35200000000000004"/>
    <n v="5.492"/>
    <n v="15"/>
    <n v="20.328937499999999"/>
    <x v="149"/>
    <x v="0"/>
    <s v="El equipo se encuentra en condiciones aceptables de funcionamiento pero requiere constante seguimiento y evaluación."/>
  </r>
  <r>
    <x v="0"/>
    <s v="Hospira"/>
    <s v="Plum 360"/>
    <x v="150"/>
    <x v="1"/>
    <s v="De 1 a 4 años"/>
    <x v="0"/>
    <n v="41611"/>
    <n v="9"/>
    <n v="1"/>
    <s v="No existe soporte técnico"/>
    <s v="No tiene soporte de repuestos"/>
    <s v="Más del 60%"/>
    <s v="Bajo: Menos del 30%"/>
    <s v="Medio: Entre el 31% y el 75%"/>
    <x v="0"/>
    <n v="2330948"/>
    <n v="0.29580558375634519"/>
    <x v="0"/>
    <s v="No"/>
    <x v="1"/>
    <s v="Entre 3 y 7"/>
    <n v="66.887500000000003"/>
    <n v="31.875"/>
    <n v="10.054000000000002"/>
    <n v="9.75"/>
    <n v="21.978187500000001"/>
    <x v="150"/>
    <x v="1"/>
    <s v="El equipo puede mantenerse en el servicio, sin embargo se recomienda su reposición en un plazo inferior a un año"/>
  </r>
  <r>
    <x v="26"/>
    <s v="Atom"/>
    <s v="Resusci Flow"/>
    <x v="151"/>
    <x v="5"/>
    <s v="No tiene soporte de consumibles"/>
    <x v="0"/>
    <n v="42244"/>
    <n v="7"/>
    <n v="0.875"/>
    <s v="No existe soporte técnico"/>
    <s v="Mas de 7 años"/>
    <s v="Entre el 30% y el 60%"/>
    <s v="Medio: Entre el 31% y el 75%"/>
    <s v="Alto: Mas del 75%"/>
    <x v="46"/>
    <n v="3210109"/>
    <n v="0.89264289795992147"/>
    <x v="0"/>
    <s v="No"/>
    <x v="1"/>
    <s v="Entre 3 y 7"/>
    <n v="57.643749999999997"/>
    <n v="25.794999999999998"/>
    <n v="5.492"/>
    <n v="15"/>
    <n v="21.007593749999998"/>
    <x v="151"/>
    <x v="1"/>
    <s v="El equipo puede mantenerse en el servicio, sin embargo se recomienda su reposición en un plazo inferior a un año"/>
  </r>
  <r>
    <x v="0"/>
    <s v="Hospira"/>
    <s v="Plum A+"/>
    <x v="152"/>
    <x v="1"/>
    <s v="No tiene soporte de consumibles"/>
    <x v="0"/>
    <n v="43173"/>
    <n v="4"/>
    <n v="0.5"/>
    <s v="Otro proveedor"/>
    <s v="No tiene soporte de repuestos"/>
    <s v="Más del 60%"/>
    <s v="Alto: Mas del 75%"/>
    <s v="Medio: Entre el 31% y el 75%"/>
    <x v="1"/>
    <n v="1377042"/>
    <n v="0.36721120000000002"/>
    <x v="0"/>
    <s v="Menos de 2"/>
    <x v="1"/>
    <s v="Mas de 8"/>
    <n v="66.887500000000003"/>
    <n v="27.1"/>
    <n v="4.7080000000000002"/>
    <n v="15"/>
    <n v="22.579875000000001"/>
    <x v="152"/>
    <x v="1"/>
    <s v="El equipo puede mantenerse en el servicio, sin embargo se recomienda su reposición en un plazo inferior a un año"/>
  </r>
  <r>
    <x v="0"/>
    <s v="Hospira"/>
    <s v="Plum 360"/>
    <x v="153"/>
    <x v="4"/>
    <s v="Mayor a 7 años"/>
    <x v="0"/>
    <n v="40891"/>
    <n v="11"/>
    <n v="1"/>
    <s v="Otro proveedor"/>
    <s v="Mas de 7 años"/>
    <s v="Entre el 30% y el 60%"/>
    <s v="Medio: Entre el 31% y el 75%"/>
    <s v="Bajo: Menos del 30%"/>
    <x v="0"/>
    <n v="6806293"/>
    <n v="0.86374276649746196"/>
    <x v="0"/>
    <s v="No"/>
    <x v="1"/>
    <s v="Ninguno"/>
    <n v="66.887500000000003"/>
    <n v="11.64"/>
    <n v="14.600000000000001"/>
    <n v="15"/>
    <n v="17.1781875"/>
    <x v="153"/>
    <x v="0"/>
    <s v="El equipo se encuentra en condiciones aceptables de funcionamiento pero requiere constante seguimiento y evaluación."/>
  </r>
  <r>
    <x v="0"/>
    <s v="Hospira"/>
    <s v="Plum A+"/>
    <x v="154"/>
    <x v="0"/>
    <s v="No tiene soporte de consumibles"/>
    <x v="0"/>
    <n v="39909"/>
    <n v="13"/>
    <n v="1"/>
    <s v="No existe soporte técnico"/>
    <s v="Entre 5 y 7 años"/>
    <s v="Menos del 30%"/>
    <s v="Bajo: Menos del 30%"/>
    <s v="Bajo: Menos del 30%"/>
    <x v="1"/>
    <n v="2122613"/>
    <n v="0.5660301333333333"/>
    <x v="0"/>
    <s v="Menos de 2"/>
    <x v="1"/>
    <s v="Entre 3 y 7"/>
    <n v="66.887500000000003"/>
    <n v="28.55"/>
    <n v="20"/>
    <n v="15"/>
    <n v="20.479875"/>
    <x v="154"/>
    <x v="1"/>
    <s v="El equipo puede mantenerse en el servicio, sin embargo se recomienda su reposición en un plazo inferior a un año"/>
  </r>
  <r>
    <x v="16"/>
    <s v="Fisher &amp; Paykel"/>
    <s v="MR850JSU"/>
    <x v="155"/>
    <x v="5"/>
    <s v="De 5 a 7 años"/>
    <x v="1"/>
    <n v="41857"/>
    <n v="8"/>
    <n v="1"/>
    <s v="Con fábrica"/>
    <s v="No tiene soporte de repuestos"/>
    <s v="Más del 60%"/>
    <s v="Bajo: Menos del 30%"/>
    <s v="Medio: Entre el 31% y el 75%"/>
    <x v="47"/>
    <n v="1526249"/>
    <n v="0.22305429302155644"/>
    <x v="1"/>
    <s v="No"/>
    <x v="0"/>
    <s v="Hasta 2"/>
    <n v="94.543750000000003"/>
    <n v="19.145"/>
    <n v="10.054000000000002"/>
    <n v="9.75"/>
    <n v="19.017093750000001"/>
    <x v="155"/>
    <x v="0"/>
    <s v="El equipo se encuentra en condiciones aceptables de funcionamiento pero requiere constante seguimiento y evaluación."/>
  </r>
  <r>
    <x v="0"/>
    <s v="Hospira"/>
    <s v="Plum 360"/>
    <x v="156"/>
    <x v="5"/>
    <s v="No requiere consumibles"/>
    <x v="0"/>
    <n v="41228"/>
    <n v="10"/>
    <n v="1"/>
    <s v="No existe soporte técnico"/>
    <s v="Entre 5 y 7 años"/>
    <s v="Más del 60%"/>
    <s v="Medio: Entre el 31% y el 75%"/>
    <s v="Bajo: Menos del 30%"/>
    <x v="0"/>
    <n v="6276566"/>
    <n v="0.79651852791878175"/>
    <x v="0"/>
    <s v="No"/>
    <x v="1"/>
    <s v="Entre 3 y 7"/>
    <n v="66.887500000000003"/>
    <n v="26.635000000000002"/>
    <n v="11.954000000000001"/>
    <n v="15"/>
    <n v="21.978187500000001"/>
    <x v="156"/>
    <x v="1"/>
    <s v="El equipo puede mantenerse en el servicio, sin embargo se recomienda su reposición en un plazo inferior a un año"/>
  </r>
  <r>
    <x v="0"/>
    <s v="Hospira"/>
    <s v="Plum A+"/>
    <x v="157"/>
    <x v="1"/>
    <s v="No tiene soporte de consumibles"/>
    <x v="0"/>
    <n v="40585"/>
    <n v="11"/>
    <n v="1"/>
    <s v="No existe soporte técnico"/>
    <s v="No tiene soporte de repuestos"/>
    <s v="Más del 60%"/>
    <s v="Medio: Entre el 31% y el 75%"/>
    <s v="Alto: Mas del 75%"/>
    <x v="1"/>
    <n v="2660001"/>
    <n v="0.70933360000000001"/>
    <x v="0"/>
    <s v="No"/>
    <x v="1"/>
    <s v="Ninguno"/>
    <n v="66.887500000000003"/>
    <n v="35.200000000000003"/>
    <n v="2.8460000000000001"/>
    <n v="15"/>
    <n v="17.1781875"/>
    <x v="157"/>
    <x v="1"/>
    <s v="El equipo puede mantenerse en el servicio, sin embargo se recomienda su reposición en un plazo inferior a un año"/>
  </r>
  <r>
    <x v="27"/>
    <s v="Mindray"/>
    <s v="Z6"/>
    <x v="158"/>
    <x v="6"/>
    <s v="No tiene soporte de consumibles"/>
    <x v="3"/>
    <n v="41715"/>
    <n v="8"/>
    <n v="1"/>
    <s v="No existe soporte técnico"/>
    <s v="Entre 5 y 7 años"/>
    <s v="Menos del 30%"/>
    <s v="Alto: Mas del 75%"/>
    <s v="Alto: Mas del 75%"/>
    <x v="48"/>
    <n v="35246331"/>
    <n v="0.56959164511958627"/>
    <x v="1"/>
    <s v="3 o más"/>
    <x v="4"/>
    <s v="Mas de 8"/>
    <n v="57.643749999999997"/>
    <n v="28.55"/>
    <n v="5.5460000000000003"/>
    <n v="15"/>
    <n v="21.417937500000001"/>
    <x v="158"/>
    <x v="1"/>
    <s v="El equipo puede mantenerse en el servicio, sin embargo se recomienda su reposición en un plazo inferior a un año"/>
  </r>
  <r>
    <x v="28"/>
    <s v="COVIDIEN"/>
    <s v="Warm Touch"/>
    <x v="159"/>
    <x v="1"/>
    <s v="No tiene soporte de consumibles"/>
    <x v="0"/>
    <n v="41383"/>
    <n v="9"/>
    <n v="1"/>
    <s v="No existe soporte técnico"/>
    <s v="Entre 1 y 4 años"/>
    <s v="Menos del 30%"/>
    <s v="Medio: Entre el 31% y el 75%"/>
    <s v="Bajo: Menos del 30%"/>
    <x v="49"/>
    <n v="589517"/>
    <n v="0.14297040028132466"/>
    <x v="1"/>
    <s v="Menos de 2"/>
    <x v="0"/>
    <s v="Mas de 8"/>
    <n v="50.53125"/>
    <n v="31.875"/>
    <n v="17.300000000000004"/>
    <n v="4.5"/>
    <n v="18.677812499999998"/>
    <x v="159"/>
    <x v="1"/>
    <s v="El equipo puede mantenerse en el servicio, sin embargo se recomienda su reposición en un plazo inferior a un año"/>
  </r>
  <r>
    <x v="0"/>
    <s v="Hospira"/>
    <s v="Plum A+"/>
    <x v="160"/>
    <x v="0"/>
    <s v="De 5 a 7 años"/>
    <x v="0"/>
    <n v="43308"/>
    <n v="4"/>
    <n v="0.5"/>
    <s v="Otro proveedor"/>
    <s v="Entre 5 y 7 años"/>
    <s v="Entre el 30% y el 60%"/>
    <s v="Alto: Mas del 75%"/>
    <s v="Bajo: Menos del 30%"/>
    <x v="1"/>
    <n v="3262911"/>
    <n v="0.87010960000000004"/>
    <x v="0"/>
    <s v="Menos de 2"/>
    <x v="1"/>
    <s v="Entre 3 y 7"/>
    <n v="66.887500000000003"/>
    <n v="13.799999999999999"/>
    <n v="11.954000000000001"/>
    <n v="15"/>
    <n v="20.479875"/>
    <x v="160"/>
    <x v="0"/>
    <s v="El equipo se encuentra en condiciones aceptables de funcionamiento pero requiere constante seguimiento y evaluación."/>
  </r>
  <r>
    <x v="13"/>
    <s v="Smaf "/>
    <s v="YX930D"/>
    <x v="161"/>
    <x v="12"/>
    <s v="No tiene soporte de consumibles"/>
    <x v="0"/>
    <n v="40530"/>
    <n v="12"/>
    <n v="1"/>
    <s v="No existe soporte técnico"/>
    <s v="Entre 1 y 4 años"/>
    <s v="Menos del 30%"/>
    <s v="Bajo: Menos del 30%"/>
    <s v="Alto: Mas del 75%"/>
    <x v="50"/>
    <n v="1318929"/>
    <n v="0.96377712824260142"/>
    <x v="1"/>
    <s v="Menos de 2"/>
    <x v="1"/>
    <s v="Ninguno"/>
    <n v="66.887500000000003"/>
    <n v="31.875"/>
    <n v="10.892000000000001"/>
    <n v="15"/>
    <n v="15.109874999999999"/>
    <x v="161"/>
    <x v="1"/>
    <s v="El equipo puede mantenerse en el servicio, sin embargo se recomienda su reposición en un plazo inferior a un año"/>
  </r>
  <r>
    <x v="0"/>
    <s v="Hospira"/>
    <s v="Plum A+"/>
    <x v="162"/>
    <x v="8"/>
    <s v="De 1 a 4 años"/>
    <x v="0"/>
    <n v="41985"/>
    <n v="8"/>
    <n v="1"/>
    <s v="Con fábrica"/>
    <s v="Entre 5 y 7 años"/>
    <s v="Más del 60%"/>
    <s v="Medio: Entre el 31% y el 75%"/>
    <s v="Alto: Mas del 75%"/>
    <x v="1"/>
    <n v="938424"/>
    <n v="0.25024639999999998"/>
    <x v="0"/>
    <s v="3 o más"/>
    <x v="1"/>
    <s v="Ninguno"/>
    <n v="66.887500000000003"/>
    <n v="15.82"/>
    <n v="2.8460000000000001"/>
    <n v="9.75"/>
    <n v="19.639875"/>
    <x v="162"/>
    <x v="0"/>
    <s v="El equipo se encuentra en condiciones aceptables de funcionamiento pero requiere constante seguimiento y evaluación."/>
  </r>
  <r>
    <x v="0"/>
    <s v="Hospira"/>
    <s v="Plum A+"/>
    <x v="163"/>
    <x v="4"/>
    <s v="Mayor a 7 años"/>
    <x v="0"/>
    <n v="41345"/>
    <n v="9"/>
    <n v="1"/>
    <s v="Otro proveedor"/>
    <s v="No tiene soporte de repuestos"/>
    <s v="Más del 60%"/>
    <s v="Alto: Mas del 75%"/>
    <s v="Medio: Entre el 31% y el 75%"/>
    <x v="1"/>
    <n v="3373134"/>
    <n v="0.89950240000000004"/>
    <x v="0"/>
    <s v="Menos de 2"/>
    <x v="1"/>
    <s v="Entre 3 y 7"/>
    <n v="66.887500000000003"/>
    <n v="21.045000000000002"/>
    <n v="4.7080000000000002"/>
    <n v="15"/>
    <n v="20.479875"/>
    <x v="163"/>
    <x v="0"/>
    <s v="El equipo se encuentra en condiciones aceptables de funcionamiento pero requiere constante seguimiento y evaluación."/>
  </r>
  <r>
    <x v="0"/>
    <s v="Hospira"/>
    <s v="Plum A+"/>
    <x v="164"/>
    <x v="1"/>
    <s v="No requiere consumibles"/>
    <x v="0"/>
    <n v="42228"/>
    <n v="7"/>
    <n v="0.875"/>
    <s v="Con fábrica"/>
    <s v="No tiene soporte de repuestos"/>
    <s v="Menos del 30%"/>
    <s v="Medio: Entre el 31% y el 75%"/>
    <s v="Medio: Entre el 31% y el 75%"/>
    <x v="1"/>
    <n v="2507748"/>
    <n v="0.66873280000000002"/>
    <x v="0"/>
    <s v="No"/>
    <x v="1"/>
    <s v="Entre 3 y 7"/>
    <n v="66.887500000000003"/>
    <n v="22.8795"/>
    <n v="12.700000000000003"/>
    <n v="15"/>
    <n v="21.978187500000001"/>
    <x v="164"/>
    <x v="1"/>
    <s v="El equipo puede mantenerse en el servicio, sin embargo se recomienda su reposición en un plazo inferior a un año"/>
  </r>
  <r>
    <x v="4"/>
    <s v="Nihon Kohden "/>
    <s v="PVM-2701 K"/>
    <x v="165"/>
    <x v="1"/>
    <s v="De 1 a 4 años"/>
    <x v="2"/>
    <n v="43092"/>
    <n v="5"/>
    <n v="0.5"/>
    <s v="No existe soporte técnico"/>
    <s v="Mas de 7 años"/>
    <s v="Entre el 30% y el 60%"/>
    <s v="Medio: Entre el 31% y el 75%"/>
    <s v="Alto: Mas del 75%"/>
    <x v="13"/>
    <n v="6464948"/>
    <n v="0.67053648328634186"/>
    <x v="0"/>
    <s v="Menos de 2"/>
    <x v="2"/>
    <s v="Hasta 2"/>
    <n v="94.543750000000003"/>
    <n v="19.12"/>
    <n v="5.492"/>
    <n v="15"/>
    <n v="19.5189375"/>
    <x v="165"/>
    <x v="0"/>
    <s v="El equipo se encuentra en condiciones aceptables de funcionamiento pero requiere constante seguimiento y evaluación."/>
  </r>
  <r>
    <x v="29"/>
    <s v="Edan"/>
    <s v="F3"/>
    <x v="166"/>
    <x v="6"/>
    <s v="De 1 a 4 años"/>
    <x v="2"/>
    <n v="44421"/>
    <n v="1"/>
    <n v="0.1"/>
    <s v="Con fábrica"/>
    <s v="Entre 1 y 4 años"/>
    <s v="Más del 60%"/>
    <s v="Medio: Entre el 31% y el 75%"/>
    <s v="Alto: Mas del 75%"/>
    <x v="51"/>
    <n v="5011063"/>
    <n v="0.70772727914695288"/>
    <x v="0"/>
    <s v="3 o más"/>
    <x v="4"/>
    <s v="Mas de 8"/>
    <n v="13.231249999999999"/>
    <n v="12.512"/>
    <n v="2.8460000000000001"/>
    <n v="15"/>
    <n v="18.950812499999998"/>
    <x v="166"/>
    <x v="0"/>
    <s v="El equipo se encuentra en condiciones aceptables de funcionamiento pero requiere constante seguimiento y evaluación."/>
  </r>
  <r>
    <x v="0"/>
    <s v="Hospira"/>
    <s v="Plum A+"/>
    <x v="167"/>
    <x v="7"/>
    <s v="No requiere consumibles"/>
    <x v="0"/>
    <n v="42898"/>
    <n v="5"/>
    <n v="0.625"/>
    <s v="Otro proveedor"/>
    <s v="Entre 1 y 4 años"/>
    <s v="Menos del 30%"/>
    <s v="Medio: Entre el 31% y el 75%"/>
    <s v="Medio: Entre el 31% y el 75%"/>
    <x v="1"/>
    <n v="2376938"/>
    <n v="0.63385013333333329"/>
    <x v="0"/>
    <s v="3 o más"/>
    <x v="0"/>
    <s v="Ninguno"/>
    <n v="66.887500000000003"/>
    <n v="22.242500000000003"/>
    <n v="12.700000000000003"/>
    <n v="15"/>
    <n v="18.739874999999998"/>
    <x v="167"/>
    <x v="1"/>
    <s v="El equipo puede mantenerse en el servicio, sin embargo se recomienda su reposición en un plazo inferior a un año"/>
  </r>
  <r>
    <x v="0"/>
    <s v="Hospira"/>
    <s v="Plum 360"/>
    <x v="168"/>
    <x v="0"/>
    <s v="De 5 a 7 años"/>
    <x v="0"/>
    <n v="40103"/>
    <n v="13"/>
    <n v="1"/>
    <s v="Otro proveedor"/>
    <s v="Entre 1 y 4 años"/>
    <s v="Más del 60%"/>
    <s v="Bajo: Menos del 30%"/>
    <s v="Alto: Mas del 75%"/>
    <x v="0"/>
    <n v="2037481"/>
    <n v="0.25856357868020302"/>
    <x v="0"/>
    <s v="No"/>
    <x v="1"/>
    <s v="Ninguno"/>
    <n v="66.887500000000003"/>
    <n v="20.475000000000001"/>
    <n v="5.5460000000000003"/>
    <n v="9.75"/>
    <n v="17.1781875"/>
    <x v="168"/>
    <x v="0"/>
    <s v="El equipo se encuentra en condiciones aceptables de funcionamiento pero requiere constante seguimiento y evaluación."/>
  </r>
  <r>
    <x v="0"/>
    <s v="Hospira"/>
    <s v="Plum A+"/>
    <x v="169"/>
    <x v="0"/>
    <s v="No tiene soporte de consumibles"/>
    <x v="0"/>
    <n v="41124"/>
    <n v="10"/>
    <n v="1"/>
    <s v="Con fábrica"/>
    <s v="Entre 5 y 7 años"/>
    <s v="Entre el 30% y el 60%"/>
    <s v="Bajo: Menos del 30%"/>
    <s v="Bajo: Menos del 30%"/>
    <x v="1"/>
    <n v="2571730"/>
    <n v="0.68579466666666666"/>
    <x v="0"/>
    <s v="No"/>
    <x v="1"/>
    <s v="Ninguno"/>
    <n v="66.887500000000003"/>
    <n v="19.145"/>
    <n v="17.300000000000004"/>
    <n v="15"/>
    <n v="17.1781875"/>
    <x v="169"/>
    <x v="1"/>
    <s v="El equipo puede mantenerse en el servicio, sin embargo se recomienda su reposición en un plazo inferior a un año"/>
  </r>
  <r>
    <x v="0"/>
    <s v="Hospira"/>
    <s v="Plum A+"/>
    <x v="170"/>
    <x v="3"/>
    <s v="No requiere consumibles"/>
    <x v="0"/>
    <n v="44154"/>
    <n v="2"/>
    <n v="0.25"/>
    <s v="Otro proveedor"/>
    <s v="No tiene soporte de repuestos"/>
    <s v="Menos del 30%"/>
    <s v="Alto: Mas del 75%"/>
    <s v="Bajo: Menos del 30%"/>
    <x v="1"/>
    <n v="1693298"/>
    <n v="0.45154613333333332"/>
    <x v="0"/>
    <s v="Menos de 2"/>
    <x v="1"/>
    <s v="Mas de 8"/>
    <n v="66.887500000000003"/>
    <n v="21.875"/>
    <n v="14.654000000000002"/>
    <n v="15"/>
    <n v="22.579875000000001"/>
    <x v="170"/>
    <x v="1"/>
    <s v="El equipo puede mantenerse en el servicio, sin embargo se recomienda su reposición en un plazo inferior a un año"/>
  </r>
  <r>
    <x v="0"/>
    <s v="Hospira"/>
    <s v="Plum A+"/>
    <x v="171"/>
    <x v="4"/>
    <s v="De 5 a 7 años"/>
    <x v="0"/>
    <n v="43695"/>
    <n v="3"/>
    <n v="0.375"/>
    <s v="No existe soporte técnico"/>
    <s v="Entre 1 y 4 años"/>
    <s v="Más del 60%"/>
    <s v="Bajo: Menos del 30%"/>
    <s v="Medio: Entre el 31% y el 75%"/>
    <x v="1"/>
    <n v="2073510"/>
    <n v="0.55293599999999998"/>
    <x v="0"/>
    <s v="No"/>
    <x v="1"/>
    <s v="Hasta 2"/>
    <n v="66.887500000000003"/>
    <n v="20.200000000000003"/>
    <n v="10.054000000000002"/>
    <n v="15"/>
    <n v="19.353187500000001"/>
    <x v="171"/>
    <x v="0"/>
    <s v="El equipo se encuentra en condiciones aceptables de funcionamiento pero requiere constante seguimiento y evaluación."/>
  </r>
  <r>
    <x v="5"/>
    <s v="ChoiceMmed"/>
    <s v="MD300C13"/>
    <x v="172"/>
    <x v="0"/>
    <s v="No tiene soporte de consumibles"/>
    <x v="1"/>
    <n v="41241"/>
    <n v="10"/>
    <n v="1"/>
    <s v="No existe soporte técnico"/>
    <s v="Mas de 7 años"/>
    <s v="Menos del 30%"/>
    <s v="Medio: Entre el 31% y el 75%"/>
    <s v="Bajo: Menos del 30%"/>
    <x v="31"/>
    <n v="94612"/>
    <n v="0.86010909090909093"/>
    <x v="0"/>
    <s v="Menos de 2"/>
    <x v="2"/>
    <s v="Ninguno"/>
    <n v="15.606249999999999"/>
    <n v="25.794999999999998"/>
    <n v="17.300000000000004"/>
    <n v="15"/>
    <n v="10.6745625"/>
    <x v="172"/>
    <x v="1"/>
    <s v="El equipo puede mantenerse en el servicio, sin embargo se recomienda su reposición en un plazo inferior a un año"/>
  </r>
  <r>
    <x v="0"/>
    <s v="Hospira"/>
    <s v="Plum 360"/>
    <x v="173"/>
    <x v="1"/>
    <s v="De 5 a 7 años"/>
    <x v="0"/>
    <n v="41829"/>
    <n v="8"/>
    <n v="1"/>
    <s v="Otro proveedor"/>
    <s v="Entre 5 y 7 años"/>
    <s v="Menos del 30%"/>
    <s v="Bajo: Menos del 30%"/>
    <s v="Alto: Mas del 75%"/>
    <x v="0"/>
    <n v="2858333"/>
    <n v="0.36273261421319797"/>
    <x v="0"/>
    <s v="No"/>
    <x v="1"/>
    <s v="Mas de 8"/>
    <n v="66.887500000000003"/>
    <n v="17.149999999999999"/>
    <n v="10.892000000000001"/>
    <n v="15"/>
    <n v="24.603187499999997"/>
    <x v="173"/>
    <x v="1"/>
    <s v="El equipo puede mantenerse en el servicio, sin embargo se recomienda su reposición en un plazo inferior a un año"/>
  </r>
  <r>
    <x v="3"/>
    <s v="Zoll"/>
    <s v="M series"/>
    <x v="174"/>
    <x v="6"/>
    <s v="De 5 a 7 años"/>
    <x v="1"/>
    <n v="42194"/>
    <n v="7"/>
    <n v="1"/>
    <s v="No existe soporte técnico"/>
    <s v="Entre 5 y 7 años"/>
    <s v="Menos del 30%"/>
    <s v="Bajo: Menos del 30%"/>
    <s v="Bajo: Menos del 30%"/>
    <x v="52"/>
    <n v="7573422"/>
    <n v="0.49948846999767055"/>
    <x v="0"/>
    <s v="Menos de 2"/>
    <x v="1"/>
    <s v="Mas de 8"/>
    <n v="15.606249999999999"/>
    <n v="21.9"/>
    <n v="20"/>
    <n v="15"/>
    <n v="17.9645625"/>
    <x v="174"/>
    <x v="1"/>
    <s v="El equipo puede mantenerse en el servicio, sin embargo se recomienda su reposición en un plazo inferior a un año"/>
  </r>
  <r>
    <x v="0"/>
    <s v="Hospira"/>
    <s v="Plum A+"/>
    <x v="175"/>
    <x v="6"/>
    <s v="No tiene soporte de consumibles"/>
    <x v="0"/>
    <n v="44021"/>
    <n v="2"/>
    <n v="0.25"/>
    <s v="Con fábrica"/>
    <s v="Mas de 7 años"/>
    <s v="Menos del 30%"/>
    <s v="Bajo: Menos del 30%"/>
    <s v="Medio: Entre el 31% y el 75%"/>
    <x v="1"/>
    <n v="1276200"/>
    <n v="0.34032000000000001"/>
    <x v="0"/>
    <s v="Menos de 2"/>
    <x v="1"/>
    <s v="Mas de 8"/>
    <n v="66.887500000000003"/>
    <n v="11.365"/>
    <n v="15.400000000000002"/>
    <n v="15"/>
    <n v="22.579875000000001"/>
    <x v="175"/>
    <x v="0"/>
    <s v="El equipo se encuentra en condiciones aceptables de funcionamiento pero requiere constante seguimiento y evaluación."/>
  </r>
  <r>
    <x v="0"/>
    <s v="Hospira"/>
    <s v="Plum 360"/>
    <x v="176"/>
    <x v="0"/>
    <s v="No tiene soporte de consumibles"/>
    <x v="0"/>
    <n v="40624"/>
    <n v="11"/>
    <n v="1"/>
    <s v="No existe soporte técnico"/>
    <s v="Entre 5 y 7 años"/>
    <s v="Más del 60%"/>
    <s v="Medio: Entre el 31% y el 75%"/>
    <s v="Bajo: Menos del 30%"/>
    <x v="0"/>
    <n v="3382450"/>
    <n v="0.429244923857868"/>
    <x v="0"/>
    <s v="3 o más"/>
    <x v="1"/>
    <s v="Entre 3 y 7"/>
    <n v="66.887500000000003"/>
    <n v="28.55"/>
    <n v="11.954000000000001"/>
    <n v="15"/>
    <n v="23.479875"/>
    <x v="176"/>
    <x v="1"/>
    <s v="El equipo puede mantenerse en el servicio, sin embargo se recomienda su reposición en un plazo inferior a un año"/>
  </r>
  <r>
    <x v="19"/>
    <s v="WEM"/>
    <s v="SS-501SX"/>
    <x v="177"/>
    <x v="1"/>
    <s v="De 1 a 4 años"/>
    <x v="0"/>
    <n v="44393"/>
    <n v="1"/>
    <n v="0.125"/>
    <s v="Con fábrica"/>
    <s v="No tiene soporte de repuestos"/>
    <s v="Entre el 30% y el 60%"/>
    <s v="Medio: Entre el 31% y el 75%"/>
    <s v="Alto: Mas del 75%"/>
    <x v="53"/>
    <n v="11229199"/>
    <n v="0.58429109533568724"/>
    <x v="0"/>
    <s v="3 o más"/>
    <x v="3"/>
    <s v="Entre 3 y 7"/>
    <n v="57.643749999999997"/>
    <n v="15.837"/>
    <n v="5.492"/>
    <n v="15"/>
    <n v="22.197937499999998"/>
    <x v="177"/>
    <x v="0"/>
    <s v="El equipo se encuentra en condiciones aceptables de funcionamiento pero requiere constante seguimiento y evaluación."/>
  </r>
  <r>
    <x v="29"/>
    <s v="Edan "/>
    <s v="F3"/>
    <x v="178"/>
    <x v="6"/>
    <s v="Mayor a 7 años"/>
    <x v="2"/>
    <n v="41974"/>
    <n v="8"/>
    <n v="0.8"/>
    <s v="Con fábrica"/>
    <s v="Entre 1 y 4 años"/>
    <s v="Entre el 30% y el 60%"/>
    <s v="Medio: Entre el 31% y el 75%"/>
    <s v="Alto: Mas del 75%"/>
    <x v="51"/>
    <n v="6580854"/>
    <n v="0.9294335145823035"/>
    <x v="0"/>
    <s v="3 o más"/>
    <x v="4"/>
    <s v="Mas de 8"/>
    <n v="13.231249999999999"/>
    <n v="11.39"/>
    <n v="5.492"/>
    <n v="15"/>
    <n v="18.950812499999998"/>
    <x v="178"/>
    <x v="0"/>
    <s v="El equipo se encuentra en condiciones aceptables de funcionamiento pero requiere constante seguimiento y evaluación."/>
  </r>
  <r>
    <x v="4"/>
    <s v="Nihon Kohden"/>
    <s v="PVM-2701 K"/>
    <x v="179"/>
    <x v="3"/>
    <s v="Mayor a 7 años"/>
    <x v="2"/>
    <n v="44239"/>
    <n v="1"/>
    <n v="0.1"/>
    <s v="Con fábrica"/>
    <s v="Entre 1 y 4 años"/>
    <s v="Menos del 30%"/>
    <s v="Alto: Mas del 75%"/>
    <s v="Bajo: Menos del 30%"/>
    <x v="13"/>
    <n v="5993163"/>
    <n v="0.6216035212938793"/>
    <x v="0"/>
    <s v="3 o más"/>
    <x v="4"/>
    <s v="Ninguno"/>
    <n v="94.543750000000003"/>
    <n v="6.4319999999999995"/>
    <n v="14.654000000000002"/>
    <n v="15"/>
    <n v="20.328937499999999"/>
    <x v="179"/>
    <x v="0"/>
    <s v="El equipo se encuentra en condiciones aceptables de funcionamiento pero requiere constante seguimiento y evaluación."/>
  </r>
  <r>
    <x v="0"/>
    <s v="Hospira"/>
    <s v="Plum A+"/>
    <x v="180"/>
    <x v="0"/>
    <s v="De 5 a 7 años"/>
    <x v="0"/>
    <n v="42173"/>
    <n v="7"/>
    <n v="0.875"/>
    <s v="Otro proveedor"/>
    <s v="Entre 5 y 7 años"/>
    <s v="Más del 60%"/>
    <s v="Alto: Mas del 75%"/>
    <s v="Alto: Mas del 75%"/>
    <x v="1"/>
    <n v="2854379"/>
    <n v="0.76116773333333332"/>
    <x v="0"/>
    <s v="Menos de 2"/>
    <x v="1"/>
    <s v="Ninguno"/>
    <n v="66.887500000000003"/>
    <n v="17.149999999999999"/>
    <n v="0.2"/>
    <n v="15"/>
    <n v="16.639875"/>
    <x v="180"/>
    <x v="0"/>
    <s v="El equipo se encuentra en condiciones aceptables de funcionamiento pero requiere constante seguimiento y evaluación."/>
  </r>
  <r>
    <x v="0"/>
    <s v="Hospira"/>
    <s v="Plum A+"/>
    <x v="181"/>
    <x v="0"/>
    <s v="Mayor a 7 años"/>
    <x v="0"/>
    <n v="41288"/>
    <n v="9"/>
    <n v="1"/>
    <s v="No existe soporte técnico"/>
    <s v="No tiene soporte de repuestos"/>
    <s v="Menos del 30%"/>
    <s v="Medio: Entre el 31% y el 75%"/>
    <s v="Alto: Mas del 75%"/>
    <x v="1"/>
    <n v="2110945"/>
    <n v="0.56291866666666668"/>
    <x v="0"/>
    <s v="3 o más"/>
    <x v="1"/>
    <s v="Entre 3 y 7"/>
    <n v="66.887500000000003"/>
    <n v="25.794999999999998"/>
    <n v="8.1920000000000019"/>
    <n v="15"/>
    <n v="23.479875"/>
    <x v="181"/>
    <x v="1"/>
    <s v="El equipo puede mantenerse en el servicio, sin embargo se recomienda su reposición en un plazo inferior a un año"/>
  </r>
  <r>
    <x v="0"/>
    <s v="Hospira"/>
    <s v="Plum A+"/>
    <x v="182"/>
    <x v="4"/>
    <s v="De 5 a 7 años"/>
    <x v="0"/>
    <n v="40965"/>
    <n v="10"/>
    <n v="1"/>
    <s v="Con fábrica"/>
    <s v="No tiene soporte de repuestos"/>
    <s v="Menos del 30%"/>
    <s v="Alto: Mas del 75%"/>
    <s v="Medio: Entre el 31% y el 75%"/>
    <x v="1"/>
    <n v="2475135"/>
    <n v="0.66003599999999996"/>
    <x v="0"/>
    <s v="No"/>
    <x v="1"/>
    <s v="Entre 3 y 7"/>
    <n v="66.887500000000003"/>
    <n v="19.145"/>
    <n v="10.054000000000002"/>
    <n v="15"/>
    <n v="21.978187500000001"/>
    <x v="182"/>
    <x v="1"/>
    <s v="El equipo puede mantenerse en el servicio, sin embargo se recomienda su reposición en un plazo inferior a un año"/>
  </r>
  <r>
    <x v="0"/>
    <s v="Hospira"/>
    <s v="Plum 360"/>
    <x v="183"/>
    <x v="0"/>
    <s v="De 1 a 4 años"/>
    <x v="0"/>
    <n v="43379"/>
    <n v="4"/>
    <n v="0.5"/>
    <s v="No existe soporte técnico"/>
    <s v="Mas de 7 años"/>
    <s v="Más del 60%"/>
    <s v="Medio: Entre el 31% y el 75%"/>
    <s v="Medio: Entre el 31% y el 75%"/>
    <x v="0"/>
    <n v="4361781"/>
    <n v="0.55352550761421315"/>
    <x v="0"/>
    <s v="3 o más"/>
    <x v="1"/>
    <s v="Ninguno"/>
    <n v="66.887500000000003"/>
    <n v="19.12"/>
    <n v="7.354000000000001"/>
    <n v="15"/>
    <n v="19.639875"/>
    <x v="183"/>
    <x v="0"/>
    <s v="El equipo se encuentra en condiciones aceptables de funcionamiento pero requiere constante seguimiento y evaluación."/>
  </r>
  <r>
    <x v="0"/>
    <s v="Hospira"/>
    <s v="Plum A+"/>
    <x v="184"/>
    <x v="0"/>
    <s v="No tiene soporte de consumibles"/>
    <x v="0"/>
    <n v="42608"/>
    <n v="6"/>
    <n v="0.75"/>
    <s v="No existe soporte técnico"/>
    <s v="Entre 1 y 4 años"/>
    <s v="Entre el 30% y el 60%"/>
    <s v="Alto: Mas del 75%"/>
    <s v="Medio: Entre el 31% y el 75%"/>
    <x v="1"/>
    <n v="705154"/>
    <n v="0.18804106666666667"/>
    <x v="0"/>
    <s v="No"/>
    <x v="1"/>
    <s v="Ninguno"/>
    <n v="66.887500000000003"/>
    <n v="30.200000000000003"/>
    <n v="7.354000000000001"/>
    <n v="4.5"/>
    <n v="17.1781875"/>
    <x v="184"/>
    <x v="0"/>
    <s v="El equipo se encuentra en condiciones aceptables de funcionamiento pero requiere constante seguimiento y evaluación."/>
  </r>
  <r>
    <x v="0"/>
    <s v="Hospira"/>
    <s v="Plum 360"/>
    <x v="185"/>
    <x v="0"/>
    <s v="No tiene soporte de consumibles"/>
    <x v="0"/>
    <n v="42899"/>
    <n v="5"/>
    <n v="0.625"/>
    <s v="Otro proveedor"/>
    <s v="No tiene soporte de repuestos"/>
    <s v="Menos del 30%"/>
    <s v="Alto: Mas del 75%"/>
    <s v="Alto: Mas del 75%"/>
    <x v="0"/>
    <n v="1156042"/>
    <n v="0.14670583756345176"/>
    <x v="0"/>
    <s v="3 o más"/>
    <x v="1"/>
    <s v="Hasta 2"/>
    <n v="66.887500000000003"/>
    <n v="28.774999999999999"/>
    <n v="5.5460000000000003"/>
    <n v="4.5"/>
    <n v="21.379874999999998"/>
    <x v="185"/>
    <x v="0"/>
    <s v="El equipo se encuentra en condiciones aceptables de funcionamiento pero requiere constante seguimiento y evaluación."/>
  </r>
  <r>
    <x v="0"/>
    <s v="Hospira"/>
    <s v="Plum 360"/>
    <x v="186"/>
    <x v="4"/>
    <s v="No tiene soporte de consumibles"/>
    <x v="0"/>
    <n v="39951"/>
    <n v="13"/>
    <n v="1"/>
    <s v="Con fábrica"/>
    <s v="Entre 1 y 4 años"/>
    <s v="Más del 60%"/>
    <s v="Alto: Mas del 75%"/>
    <s v="Bajo: Menos del 30%"/>
    <x v="0"/>
    <n v="5938321"/>
    <n v="0.75359403553299498"/>
    <x v="0"/>
    <s v="Menos de 2"/>
    <x v="1"/>
    <s v="Ninguno"/>
    <n v="66.887500000000003"/>
    <n v="22.47"/>
    <n v="9.3080000000000016"/>
    <n v="15"/>
    <n v="16.639875"/>
    <x v="186"/>
    <x v="0"/>
    <s v="El equipo se encuentra en condiciones aceptables de funcionamiento pero requiere constante seguimiento y evaluación."/>
  </r>
  <r>
    <x v="11"/>
    <s v="Puritan Bennett"/>
    <n v="840"/>
    <x v="187"/>
    <x v="5"/>
    <s v="Mayor a 7 años"/>
    <x v="0"/>
    <n v="43725"/>
    <n v="3"/>
    <n v="0.375"/>
    <s v="Con fábrica"/>
    <s v="Mas de 7 años"/>
    <s v="Menos del 30%"/>
    <s v="Bajo: Menos del 30%"/>
    <s v="Alto: Mas del 75%"/>
    <x v="27"/>
    <n v="23798601"/>
    <n v="0.42550690148399783"/>
    <x v="0"/>
    <s v="No"/>
    <x v="1"/>
    <s v="Ninguno"/>
    <n v="68.445000000000007"/>
    <n v="1.96"/>
    <n v="10.892000000000001"/>
    <n v="15"/>
    <n v="17.341725"/>
    <x v="187"/>
    <x v="0"/>
    <s v="El equipo se encuentra en condiciones aceptables de funcionamiento pero requiere constante seguimiento y evaluación."/>
  </r>
  <r>
    <x v="0"/>
    <s v="Hospira"/>
    <s v="Plum A+"/>
    <x v="188"/>
    <x v="4"/>
    <s v="De 5 a 7 años"/>
    <x v="0"/>
    <n v="43782"/>
    <n v="3"/>
    <n v="0.375"/>
    <s v="Otro proveedor"/>
    <s v="Mas de 7 años"/>
    <s v="Menos del 30%"/>
    <s v="Bajo: Menos del 30%"/>
    <s v="Medio: Entre el 31% y el 75%"/>
    <x v="1"/>
    <n v="3266785"/>
    <n v="0.87114266666666662"/>
    <x v="0"/>
    <s v="No"/>
    <x v="1"/>
    <s v="Entre 3 y 7"/>
    <n v="66.887500000000003"/>
    <n v="9.370000000000001"/>
    <n v="15.400000000000002"/>
    <n v="15"/>
    <n v="21.978187500000001"/>
    <x v="188"/>
    <x v="0"/>
    <s v="El equipo se encuentra en condiciones aceptables de funcionamiento pero requiere constante seguimiento y evaluación."/>
  </r>
  <r>
    <x v="0"/>
    <s v="Hospira"/>
    <s v="Plum A+"/>
    <x v="189"/>
    <x v="4"/>
    <s v="No tiene soporte de consumibles"/>
    <x v="0"/>
    <n v="41620"/>
    <n v="9"/>
    <n v="1"/>
    <s v="Con fábrica"/>
    <s v="No tiene soporte de repuestos"/>
    <s v="Entre el 30% y el 60%"/>
    <s v="Bajo: Menos del 30%"/>
    <s v="Alto: Mas del 75%"/>
    <x v="1"/>
    <n v="1817709"/>
    <n v="0.4847224"/>
    <x v="0"/>
    <s v="Menos de 2"/>
    <x v="1"/>
    <s v="Hasta 2"/>
    <n v="66.887500000000003"/>
    <n v="25.794999999999998"/>
    <n v="8.1920000000000019"/>
    <n v="15"/>
    <n v="18.379874999999998"/>
    <x v="189"/>
    <x v="1"/>
    <s v="El equipo puede mantenerse en el servicio, sin embargo se recomienda su reposición en un plazo inferior a un año"/>
  </r>
  <r>
    <x v="5"/>
    <s v="ChoiceMmed"/>
    <s v="MD300C13"/>
    <x v="190"/>
    <x v="3"/>
    <s v="No tiene soporte de consumibles"/>
    <x v="1"/>
    <n v="42281"/>
    <n v="7"/>
    <n v="1"/>
    <s v="No existe soporte técnico"/>
    <s v="Entre 5 y 7 años"/>
    <s v="Menos del 30%"/>
    <s v="Alto: Mas del 75%"/>
    <s v="Bajo: Menos del 30%"/>
    <x v="31"/>
    <n v="105614"/>
    <n v="0.96012727272727272"/>
    <x v="0"/>
    <s v="3 o más"/>
    <x v="4"/>
    <s v="Ninguno"/>
    <n v="15.606249999999999"/>
    <n v="28.55"/>
    <n v="14.654000000000002"/>
    <n v="15"/>
    <n v="13.224562499999999"/>
    <x v="190"/>
    <x v="1"/>
    <s v="El equipo puede mantenerse en el servicio, sin embargo se recomienda su reposición en un plazo inferior a un año"/>
  </r>
  <r>
    <x v="0"/>
    <s v="Hospira"/>
    <s v="Plum A+"/>
    <x v="191"/>
    <x v="1"/>
    <s v="No requiere consumibles"/>
    <x v="0"/>
    <n v="40355"/>
    <n v="12"/>
    <n v="1"/>
    <s v="Con fábrica"/>
    <s v="Entre 5 y 7 años"/>
    <s v="Menos del 30%"/>
    <s v="Bajo: Menos del 30%"/>
    <s v="Medio: Entre el 31% y el 75%"/>
    <x v="1"/>
    <n v="1937862"/>
    <n v="0.51676319999999998"/>
    <x v="0"/>
    <s v="3 o más"/>
    <x v="1"/>
    <s v="Hasta 2"/>
    <n v="66.887500000000003"/>
    <n v="13.814500000000001"/>
    <n v="15.400000000000002"/>
    <n v="15"/>
    <n v="21.379874999999998"/>
    <x v="191"/>
    <x v="1"/>
    <s v="El equipo puede mantenerse en el servicio, sin embargo se recomienda su reposición en un plazo inferior a un año"/>
  </r>
  <r>
    <x v="0"/>
    <s v="Hospira"/>
    <s v="Plum 360"/>
    <x v="192"/>
    <x v="0"/>
    <s v="De 5 a 7 años"/>
    <x v="0"/>
    <n v="43132"/>
    <n v="4"/>
    <n v="0.5"/>
    <s v="Otro proveedor"/>
    <s v="Mas de 7 años"/>
    <s v="Entre el 30% y el 60%"/>
    <s v="Medio: Entre el 31% y el 75%"/>
    <s v="Bajo: Menos del 30%"/>
    <x v="0"/>
    <n v="4398800"/>
    <n v="0.55822335025380709"/>
    <x v="0"/>
    <s v="No"/>
    <x v="1"/>
    <s v="Hasta 2"/>
    <n v="66.887500000000003"/>
    <n v="11.045"/>
    <n v="14.600000000000001"/>
    <n v="15"/>
    <n v="19.353187500000001"/>
    <x v="192"/>
    <x v="0"/>
    <s v="El equipo se encuentra en condiciones aceptables de funcionamiento pero requiere constante seguimiento y evaluación."/>
  </r>
  <r>
    <x v="0"/>
    <s v="Hospira"/>
    <s v="Plum A+"/>
    <x v="193"/>
    <x v="4"/>
    <s v="De 1 a 4 años"/>
    <x v="0"/>
    <n v="40351"/>
    <n v="12"/>
    <n v="1"/>
    <s v="Otro proveedor"/>
    <s v="No tiene soporte de repuestos"/>
    <s v="Más del 60%"/>
    <s v="Alto: Mas del 75%"/>
    <s v="Medio: Entre el 31% y el 75%"/>
    <x v="1"/>
    <n v="1873990"/>
    <n v="0.49973066666666666"/>
    <x v="0"/>
    <s v="Menos de 2"/>
    <x v="1"/>
    <s v="Mas de 8"/>
    <n v="66.887500000000003"/>
    <n v="27.125"/>
    <n v="4.7080000000000002"/>
    <n v="15"/>
    <n v="22.579875000000001"/>
    <x v="193"/>
    <x v="1"/>
    <s v="El equipo puede mantenerse en el servicio, sin embargo se recomienda su reposición en un plazo inferior a un año"/>
  </r>
  <r>
    <x v="10"/>
    <s v="Accu-Chek"/>
    <s v="NC Roche"/>
    <x v="194"/>
    <x v="0"/>
    <s v="De 1 a 4 años"/>
    <x v="2"/>
    <n v="42056"/>
    <n v="7"/>
    <n v="0.7"/>
    <s v="Con fábrica"/>
    <s v="Mas de 7 años"/>
    <s v="Entre el 30% y el 60%"/>
    <s v="Alto: Mas del 75%"/>
    <s v="Bajo: Menos del 30%"/>
    <x v="15"/>
    <n v="10555"/>
    <n v="0.10555"/>
    <x v="1"/>
    <s v="Menos de 2"/>
    <x v="4"/>
    <s v="Hasta 2"/>
    <n v="63.837500000000006"/>
    <n v="11.39"/>
    <n v="11.954000000000001"/>
    <n v="4.5"/>
    <n v="14.775375"/>
    <x v="194"/>
    <x v="0"/>
    <s v="El equipo se encuentra en condiciones aceptables de funcionamiento pero requiere constante seguimiento y evaluación."/>
  </r>
  <r>
    <x v="0"/>
    <s v="Hospira"/>
    <s v="Plum 360"/>
    <x v="195"/>
    <x v="0"/>
    <s v="No tiene soporte de consumibles"/>
    <x v="0"/>
    <n v="42369"/>
    <n v="7"/>
    <n v="0.875"/>
    <s v="No existe soporte técnico"/>
    <s v="No tiene soporte de repuestos"/>
    <s v="Entre el 30% y el 60%"/>
    <s v="Medio: Entre el 31% y el 75%"/>
    <s v="Alto: Mas del 75%"/>
    <x v="0"/>
    <n v="3180712"/>
    <n v="0.40364365482233505"/>
    <x v="0"/>
    <s v="3 o más"/>
    <x v="1"/>
    <s v="Ninguno"/>
    <n v="66.887500000000003"/>
    <n v="35.200000000000003"/>
    <n v="5.492"/>
    <n v="15"/>
    <n v="19.639875"/>
    <x v="195"/>
    <x v="1"/>
    <s v="El equipo puede mantenerse en el servicio, sin embargo se recomienda su reposición en un plazo inferior a un año"/>
  </r>
  <r>
    <x v="4"/>
    <s v="Nihon Kohden"/>
    <s v="PVM-2703 K"/>
    <x v="196"/>
    <x v="5"/>
    <s v="Mayor a 7 años"/>
    <x v="2"/>
    <n v="44413"/>
    <n v="1"/>
    <n v="0.1"/>
    <s v="No existe soporte técnico"/>
    <s v="No tiene soporte de repuestos"/>
    <s v="Más del 60%"/>
    <s v="Bajo: Menos del 30%"/>
    <s v="Bajo: Menos del 30%"/>
    <x v="13"/>
    <n v="4287354"/>
    <n v="0.44467910240942859"/>
    <x v="0"/>
    <s v="No"/>
    <x v="2"/>
    <s v="Entre 3 y 7"/>
    <n v="94.543750000000003"/>
    <n v="19.161999999999999"/>
    <n v="14.654000000000002"/>
    <n v="15"/>
    <n v="23.082093749999999"/>
    <x v="196"/>
    <x v="1"/>
    <s v="El equipo puede mantenerse en el servicio, sin embargo se recomienda su reposición en un plazo inferior a un año"/>
  </r>
  <r>
    <x v="4"/>
    <s v="Nihon Kohden"/>
    <s v="PVM-2701 K"/>
    <x v="197"/>
    <x v="1"/>
    <s v="No requiere consumibles"/>
    <x v="2"/>
    <n v="40428"/>
    <n v="12"/>
    <n v="1"/>
    <s v="Otro proveedor"/>
    <s v="No tiene soporte de repuestos"/>
    <s v="Menos del 30%"/>
    <s v="Bajo: Menos del 30%"/>
    <s v="Medio: Entre el 31% y el 75%"/>
    <x v="13"/>
    <n v="6959814"/>
    <n v="0.72186337831132563"/>
    <x v="0"/>
    <s v="Menos de 2"/>
    <x v="2"/>
    <s v="Ninguno"/>
    <n v="94.543750000000003"/>
    <n v="29.225000000000001"/>
    <n v="15.400000000000002"/>
    <n v="15"/>
    <n v="17.778937499999998"/>
    <x v="197"/>
    <x v="1"/>
    <s v="El equipo puede mantenerse en el servicio, sin embargo se recomienda su reposición en un plazo inferior a un año"/>
  </r>
  <r>
    <x v="30"/>
    <s v="LISA LASER "/>
    <s v="REVOLIX120"/>
    <x v="198"/>
    <x v="1"/>
    <s v="No tiene soporte de consumibles"/>
    <x v="2"/>
    <n v="43149"/>
    <n v="4"/>
    <n v="0.4"/>
    <s v="No existe soporte técnico"/>
    <s v="No tiene soporte de repuestos"/>
    <s v="Menos del 30%"/>
    <s v="Medio: Entre el 31% y el 75%"/>
    <s v="Medio: Entre el 31% y el 75%"/>
    <x v="54"/>
    <n v="580960059"/>
    <n v="0.97285865786512338"/>
    <x v="0"/>
    <s v="No"/>
    <x v="3"/>
    <s v="Hasta 2"/>
    <n v="57.643749999999997"/>
    <n v="30.175000000000001"/>
    <n v="12.700000000000003"/>
    <n v="15"/>
    <n v="17.78259375"/>
    <x v="198"/>
    <x v="1"/>
    <s v="El equipo puede mantenerse en el servicio, sin embargo se recomienda su reposición en un plazo inferior a un año"/>
  </r>
  <r>
    <x v="0"/>
    <s v="Hospira"/>
    <s v="Plum A+"/>
    <x v="199"/>
    <x v="4"/>
    <s v="De 5 a 7 años"/>
    <x v="0"/>
    <n v="40608"/>
    <n v="11"/>
    <n v="1"/>
    <s v="Otro proveedor"/>
    <s v="Entre 1 y 4 años"/>
    <s v="Menos del 30%"/>
    <s v="Bajo: Menos del 30%"/>
    <s v="Bajo: Menos del 30%"/>
    <x v="1"/>
    <n v="3611015"/>
    <n v="0.96293733333333331"/>
    <x v="0"/>
    <s v="Menos de 2"/>
    <x v="1"/>
    <s v="Mas de 8"/>
    <n v="66.887500000000003"/>
    <n v="20.475000000000001"/>
    <n v="20"/>
    <n v="15"/>
    <n v="22.579875000000001"/>
    <x v="199"/>
    <x v="1"/>
    <s v="El equipo puede mantenerse en el servicio, sin embargo se recomienda su reposición en un plazo inferior a un año"/>
  </r>
  <r>
    <x v="13"/>
    <s v="Pulmo-med"/>
    <s v="7E-A"/>
    <x v="200"/>
    <x v="9"/>
    <s v="De 1 a 4 años"/>
    <x v="0"/>
    <n v="41404"/>
    <n v="9"/>
    <n v="1"/>
    <s v="No existe soporte técnico"/>
    <s v="Entre 1 y 4 años"/>
    <s v="Entre el 30% y el 60%"/>
    <s v="Bajo: Menos del 30%"/>
    <s v="Bajo: Menos del 30%"/>
    <x v="55"/>
    <n v="467078"/>
    <n v="0.62796181769292825"/>
    <x v="1"/>
    <s v="3 o más"/>
    <x v="1"/>
    <s v="Hasta 2"/>
    <n v="45"/>
    <n v="28.55"/>
    <n v="17.300000000000004"/>
    <n v="15"/>
    <n v="17.88"/>
    <x v="200"/>
    <x v="1"/>
    <s v="El equipo puede mantenerse en el servicio, sin embargo se recomienda su reposición en un plazo inferior a un añ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120EAD-4840-459A-A63E-3A7A7CF7D69C}" name="TablaDinámica7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7">
  <location ref="AE3:AJ18" firstHeaderRow="1" firstDataRow="2" firstDataCol="1"/>
  <pivotFields count="30">
    <pivotField showAll="0"/>
    <pivotField showAll="0"/>
    <pivotField showAll="0"/>
    <pivotField showAll="0"/>
    <pivotField axis="axisRow" showAll="0">
      <items count="14">
        <item x="9"/>
        <item x="2"/>
        <item x="1"/>
        <item x="11"/>
        <item x="12"/>
        <item x="6"/>
        <item x="0"/>
        <item x="3"/>
        <item x="7"/>
        <item x="4"/>
        <item x="5"/>
        <item x="10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dataField="1" showAll="0">
      <items count="5">
        <item x="0"/>
        <item x="1"/>
        <item x="3"/>
        <item x="2"/>
        <item t="default"/>
      </items>
    </pivotField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8"/>
  </colFields>
  <colItems count="5">
    <i>
      <x/>
    </i>
    <i>
      <x v="1"/>
    </i>
    <i>
      <x v="2"/>
    </i>
    <i>
      <x v="3"/>
    </i>
    <i t="grand">
      <x/>
    </i>
  </colItems>
  <dataFields count="1">
    <dataField name="Cuenta de CONCEPTO " fld="28" subtotal="count" baseField="0" baseItem="0"/>
  </dataFields>
  <chartFormats count="4">
    <chartFormat chart="6" format="8" series="1">
      <pivotArea type="data" outline="0" fieldPosition="0">
        <references count="2">
          <reference field="4294967294" count="1" selected="0">
            <x v="0"/>
          </reference>
          <reference field="28" count="1" selected="0">
            <x v="0"/>
          </reference>
        </references>
      </pivotArea>
    </chartFormat>
    <chartFormat chart="6" format="9" series="1">
      <pivotArea type="data" outline="0" fieldPosition="0">
        <references count="2">
          <reference field="4294967294" count="1" selected="0">
            <x v="0"/>
          </reference>
          <reference field="28" count="1" selected="0">
            <x v="1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28" count="1" selected="0">
            <x v="2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2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FCDE5A-580B-4006-AD0C-F6276AFCAA1F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6">
  <location ref="AA3:AB8" firstHeaderRow="1" firstDataRow="1" firstDataCol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02">
        <item x="104"/>
        <item x="2"/>
        <item x="83"/>
        <item x="149"/>
        <item x="0"/>
        <item x="53"/>
        <item x="112"/>
        <item x="79"/>
        <item x="194"/>
        <item x="138"/>
        <item x="187"/>
        <item x="84"/>
        <item x="29"/>
        <item x="22"/>
        <item x="162"/>
        <item x="49"/>
        <item x="43"/>
        <item x="180"/>
        <item x="166"/>
        <item x="36"/>
        <item x="73"/>
        <item x="16"/>
        <item x="95"/>
        <item x="40"/>
        <item x="178"/>
        <item x="90"/>
        <item x="60"/>
        <item x="147"/>
        <item x="68"/>
        <item x="118"/>
        <item x="168"/>
        <item x="47"/>
        <item x="3"/>
        <item x="103"/>
        <item x="62"/>
        <item x="19"/>
        <item x="101"/>
        <item x="46"/>
        <item x="121"/>
        <item x="52"/>
        <item x="82"/>
        <item x="34"/>
        <item x="97"/>
        <item x="110"/>
        <item x="144"/>
        <item x="27"/>
        <item x="20"/>
        <item x="117"/>
        <item x="25"/>
        <item x="124"/>
        <item x="41"/>
        <item x="179"/>
        <item x="44"/>
        <item x="142"/>
        <item x="24"/>
        <item x="74"/>
        <item x="86"/>
        <item x="119"/>
        <item x="105"/>
        <item x="155"/>
        <item x="122"/>
        <item x="132"/>
        <item x="153"/>
        <item x="177"/>
        <item x="141"/>
        <item x="165"/>
        <item x="184"/>
        <item x="129"/>
        <item x="42"/>
        <item x="108"/>
        <item x="45"/>
        <item x="192"/>
        <item x="136"/>
        <item x="33"/>
        <item x="185"/>
        <item x="80"/>
        <item x="81"/>
        <item x="116"/>
        <item x="69"/>
        <item x="6"/>
        <item x="51"/>
        <item x="98"/>
        <item x="183"/>
        <item x="163"/>
        <item x="160"/>
        <item x="75"/>
        <item x="102"/>
        <item x="26"/>
        <item x="188"/>
        <item x="13"/>
        <item x="133"/>
        <item x="11"/>
        <item x="70"/>
        <item x="123"/>
        <item x="100"/>
        <item x="50"/>
        <item x="12"/>
        <item x="5"/>
        <item x="186"/>
        <item x="109"/>
        <item x="67"/>
        <item x="56"/>
        <item x="78"/>
        <item x="126"/>
        <item x="115"/>
        <item x="175"/>
        <item x="134"/>
        <item x="76"/>
        <item x="171"/>
        <item x="63"/>
        <item x="54"/>
        <item x="191"/>
        <item x="91"/>
        <item x="14"/>
        <item x="148"/>
        <item x="35"/>
        <item x="139"/>
        <item x="18"/>
        <item x="99"/>
        <item x="182"/>
        <item x="94"/>
        <item x="87"/>
        <item x="30"/>
        <item x="32"/>
        <item x="17"/>
        <item x="61"/>
        <item x="7"/>
        <item x="151"/>
        <item x="189"/>
        <item x="137"/>
        <item x="4"/>
        <item x="135"/>
        <item x="38"/>
        <item x="173"/>
        <item x="107"/>
        <item x="55"/>
        <item x="169"/>
        <item x="167"/>
        <item x="172"/>
        <item x="31"/>
        <item x="128"/>
        <item x="152"/>
        <item x="193"/>
        <item x="28"/>
        <item x="130"/>
        <item x="37"/>
        <item x="1"/>
        <item x="140"/>
        <item x="23"/>
        <item x="157"/>
        <item x="114"/>
        <item x="93"/>
        <item x="158"/>
        <item x="72"/>
        <item x="111"/>
        <item x="125"/>
        <item x="96"/>
        <item x="190"/>
        <item x="48"/>
        <item x="9"/>
        <item x="71"/>
        <item x="65"/>
        <item x="59"/>
        <item x="196"/>
        <item x="145"/>
        <item x="159"/>
        <item x="181"/>
        <item x="164"/>
        <item x="66"/>
        <item x="143"/>
        <item x="161"/>
        <item x="150"/>
        <item x="170"/>
        <item x="113"/>
        <item x="174"/>
        <item x="146"/>
        <item x="195"/>
        <item x="127"/>
        <item x="131"/>
        <item x="156"/>
        <item x="198"/>
        <item x="88"/>
        <item x="77"/>
        <item x="8"/>
        <item x="197"/>
        <item x="85"/>
        <item x="199"/>
        <item x="58"/>
        <item x="200"/>
        <item x="120"/>
        <item x="176"/>
        <item x="64"/>
        <item x="21"/>
        <item x="92"/>
        <item x="39"/>
        <item x="10"/>
        <item x="154"/>
        <item x="106"/>
        <item x="89"/>
        <item x="15"/>
        <item x="57"/>
        <item t="default"/>
      </items>
    </pivotField>
    <pivotField axis="axisRow" dataField="1" showAll="0">
      <items count="5">
        <item x="0"/>
        <item x="1"/>
        <item x="3"/>
        <item x="2"/>
        <item t="default"/>
      </items>
    </pivotField>
    <pivotField showAll="0"/>
  </pivotFields>
  <rowFields count="1">
    <field x="28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Cuenta de CONCEPTO " fld="28" subtotal="count" baseField="0" baseItem="0"/>
  </dataFields>
  <chartFormats count="5">
    <chartFormat chart="25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11">
      <pivotArea type="data" outline="0" fieldPosition="0">
        <references count="2">
          <reference field="4294967294" count="1" selected="0">
            <x v="0"/>
          </reference>
          <reference field="28" count="1" selected="0">
            <x v="0"/>
          </reference>
        </references>
      </pivotArea>
    </chartFormat>
    <chartFormat chart="25" format="12">
      <pivotArea type="data" outline="0" fieldPosition="0">
        <references count="2">
          <reference field="4294967294" count="1" selected="0">
            <x v="0"/>
          </reference>
          <reference field="28" count="1" selected="0">
            <x v="1"/>
          </reference>
        </references>
      </pivotArea>
    </chartFormat>
    <chartFormat chart="25" format="13">
      <pivotArea type="data" outline="0" fieldPosition="0">
        <references count="2">
          <reference field="4294967294" count="1" selected="0">
            <x v="0"/>
          </reference>
          <reference field="28" count="1" selected="0">
            <x v="2"/>
          </reference>
        </references>
      </pivotArea>
    </chartFormat>
    <chartFormat chart="25" format="14">
      <pivotArea type="data" outline="0" fieldPosition="0">
        <references count="2">
          <reference field="4294967294" count="1" selected="0">
            <x v="0"/>
          </reference>
          <reference field="2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A7BBF4-4BC7-48D1-BC2D-22326D0A4C8C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B2:D6" firstHeaderRow="1" firstDataRow="2" firstDataCol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02">
        <item x="104"/>
        <item x="2"/>
        <item x="83"/>
        <item x="149"/>
        <item x="0"/>
        <item x="53"/>
        <item x="112"/>
        <item x="79"/>
        <item x="194"/>
        <item x="138"/>
        <item x="187"/>
        <item x="84"/>
        <item x="29"/>
        <item x="22"/>
        <item x="162"/>
        <item x="49"/>
        <item x="43"/>
        <item x="180"/>
        <item x="166"/>
        <item x="36"/>
        <item x="73"/>
        <item x="16"/>
        <item x="95"/>
        <item x="40"/>
        <item x="178"/>
        <item x="90"/>
        <item x="60"/>
        <item x="147"/>
        <item x="68"/>
        <item x="118"/>
        <item x="168"/>
        <item x="47"/>
        <item x="3"/>
        <item x="103"/>
        <item x="62"/>
        <item x="19"/>
        <item x="101"/>
        <item x="46"/>
        <item x="121"/>
        <item x="52"/>
        <item x="82"/>
        <item x="34"/>
        <item x="97"/>
        <item x="110"/>
        <item x="144"/>
        <item x="27"/>
        <item x="20"/>
        <item x="117"/>
        <item x="25"/>
        <item x="124"/>
        <item x="41"/>
        <item x="179"/>
        <item x="44"/>
        <item x="142"/>
        <item x="24"/>
        <item x="74"/>
        <item x="86"/>
        <item x="119"/>
        <item x="105"/>
        <item x="155"/>
        <item x="122"/>
        <item x="132"/>
        <item x="153"/>
        <item x="177"/>
        <item x="141"/>
        <item x="165"/>
        <item x="184"/>
        <item x="129"/>
        <item x="42"/>
        <item x="108"/>
        <item x="45"/>
        <item x="192"/>
        <item x="136"/>
        <item x="33"/>
        <item x="185"/>
        <item x="80"/>
        <item x="81"/>
        <item x="116"/>
        <item x="69"/>
        <item x="6"/>
        <item x="51"/>
        <item x="98"/>
        <item x="183"/>
        <item x="163"/>
        <item x="160"/>
        <item x="75"/>
        <item x="102"/>
        <item x="26"/>
        <item x="188"/>
        <item x="13"/>
        <item x="133"/>
        <item x="11"/>
        <item x="70"/>
        <item x="123"/>
        <item x="100"/>
        <item x="50"/>
        <item x="12"/>
        <item x="5"/>
        <item x="186"/>
        <item x="109"/>
        <item x="67"/>
        <item x="56"/>
        <item x="78"/>
        <item x="126"/>
        <item x="115"/>
        <item x="175"/>
        <item x="134"/>
        <item x="76"/>
        <item x="171"/>
        <item x="63"/>
        <item x="54"/>
        <item x="191"/>
        <item x="91"/>
        <item x="14"/>
        <item x="148"/>
        <item x="35"/>
        <item x="139"/>
        <item x="18"/>
        <item x="99"/>
        <item x="182"/>
        <item x="94"/>
        <item x="87"/>
        <item x="30"/>
        <item x="32"/>
        <item x="17"/>
        <item x="61"/>
        <item x="7"/>
        <item x="151"/>
        <item x="189"/>
        <item x="137"/>
        <item x="4"/>
        <item x="135"/>
        <item x="38"/>
        <item x="173"/>
        <item x="107"/>
        <item x="55"/>
        <item x="169"/>
        <item x="167"/>
        <item x="172"/>
        <item x="31"/>
        <item x="128"/>
        <item x="152"/>
        <item x="193"/>
        <item x="28"/>
        <item x="130"/>
        <item x="37"/>
        <item x="1"/>
        <item x="140"/>
        <item x="23"/>
        <item x="157"/>
        <item x="114"/>
        <item x="93"/>
        <item x="158"/>
        <item x="72"/>
        <item x="111"/>
        <item x="125"/>
        <item x="96"/>
        <item x="190"/>
        <item x="48"/>
        <item x="9"/>
        <item x="71"/>
        <item x="65"/>
        <item x="59"/>
        <item x="196"/>
        <item x="145"/>
        <item x="159"/>
        <item x="181"/>
        <item x="164"/>
        <item x="66"/>
        <item x="143"/>
        <item x="161"/>
        <item x="150"/>
        <item x="170"/>
        <item x="113"/>
        <item x="174"/>
        <item x="146"/>
        <item x="195"/>
        <item x="127"/>
        <item x="131"/>
        <item x="156"/>
        <item x="198"/>
        <item x="88"/>
        <item x="77"/>
        <item x="8"/>
        <item x="197"/>
        <item x="85"/>
        <item x="199"/>
        <item x="58"/>
        <item x="200"/>
        <item x="120"/>
        <item x="176"/>
        <item x="64"/>
        <item x="21"/>
        <item x="92"/>
        <item x="39"/>
        <item x="10"/>
        <item x="154"/>
        <item x="106"/>
        <item x="89"/>
        <item x="15"/>
        <item x="57"/>
        <item t="default"/>
      </items>
    </pivotField>
    <pivotField axis="axisCol" showAll="0">
      <items count="5">
        <item h="1" x="0"/>
        <item h="1" x="1"/>
        <item h="1" x="3"/>
        <item x="2"/>
        <item t="default"/>
      </items>
    </pivotField>
    <pivotField showAll="0"/>
  </pivotFields>
  <rowFields count="1">
    <field x="27"/>
  </rowFields>
  <rowItems count="3">
    <i>
      <x/>
    </i>
    <i>
      <x v="1"/>
    </i>
    <i t="grand">
      <x/>
    </i>
  </rowItems>
  <colFields count="1">
    <field x="28"/>
  </colFields>
  <colItems count="2">
    <i>
      <x v="3"/>
    </i>
    <i t="grand">
      <x/>
    </i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20CE45-CED8-40F0-8680-5F145CC7FFA8}" name="TablaDinámica8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34">
  <location ref="AI25:AL33" firstHeaderRow="1" firstDataRow="2" firstDataCol="1"/>
  <pivotFields count="30">
    <pivotField showAll="0">
      <items count="32">
        <item x="13"/>
        <item x="0"/>
        <item x="23"/>
        <item x="25"/>
        <item x="15"/>
        <item x="24"/>
        <item x="3"/>
        <item x="1"/>
        <item x="27"/>
        <item x="19"/>
        <item x="22"/>
        <item x="20"/>
        <item x="10"/>
        <item x="7"/>
        <item x="12"/>
        <item x="16"/>
        <item x="21"/>
        <item x="6"/>
        <item x="8"/>
        <item x="18"/>
        <item x="30"/>
        <item x="14"/>
        <item x="9"/>
        <item x="4"/>
        <item x="29"/>
        <item x="2"/>
        <item x="5"/>
        <item x="26"/>
        <item x="28"/>
        <item x="17"/>
        <item x="11"/>
        <item t="default"/>
      </items>
    </pivotField>
    <pivotField showAll="0"/>
    <pivotField showAll="0"/>
    <pivotField showAll="0">
      <items count="202">
        <item x="198"/>
        <item x="79"/>
        <item x="106"/>
        <item x="21"/>
        <item x="108"/>
        <item x="144"/>
        <item x="55"/>
        <item x="54"/>
        <item x="103"/>
        <item x="83"/>
        <item x="121"/>
        <item x="70"/>
        <item x="193"/>
        <item x="53"/>
        <item x="160"/>
        <item x="33"/>
        <item x="74"/>
        <item x="163"/>
        <item x="170"/>
        <item x="1"/>
        <item x="191"/>
        <item x="26"/>
        <item x="188"/>
        <item x="58"/>
        <item x="180"/>
        <item x="162"/>
        <item x="42"/>
        <item x="189"/>
        <item x="17"/>
        <item x="184"/>
        <item x="29"/>
        <item x="164"/>
        <item x="77"/>
        <item x="124"/>
        <item x="169"/>
        <item x="66"/>
        <item x="16"/>
        <item x="152"/>
        <item x="182"/>
        <item x="157"/>
        <item x="30"/>
        <item x="75"/>
        <item x="143"/>
        <item x="9"/>
        <item x="98"/>
        <item x="171"/>
        <item x="199"/>
        <item x="118"/>
        <item x="52"/>
        <item x="89"/>
        <item x="50"/>
        <item x="32"/>
        <item x="7"/>
        <item x="63"/>
        <item x="68"/>
        <item x="69"/>
        <item x="148"/>
        <item x="136"/>
        <item x="96"/>
        <item x="84"/>
        <item x="175"/>
        <item x="113"/>
        <item x="19"/>
        <item x="145"/>
        <item x="116"/>
        <item x="146"/>
        <item x="181"/>
        <item x="81"/>
        <item x="173"/>
        <item x="4"/>
        <item x="109"/>
        <item x="135"/>
        <item x="168"/>
        <item x="125"/>
        <item x="195"/>
        <item x="61"/>
        <item x="100"/>
        <item x="87"/>
        <item x="176"/>
        <item x="90"/>
        <item x="35"/>
        <item x="44"/>
        <item x="22"/>
        <item x="147"/>
        <item x="91"/>
        <item x="37"/>
        <item x="141"/>
        <item x="150"/>
        <item x="62"/>
        <item x="48"/>
        <item x="40"/>
        <item x="23"/>
        <item x="6"/>
        <item x="153"/>
        <item x="80"/>
        <item x="185"/>
        <item x="154"/>
        <item x="126"/>
        <item x="78"/>
        <item x="140"/>
        <item x="139"/>
        <item x="38"/>
        <item x="167"/>
        <item x="129"/>
        <item x="36"/>
        <item x="88"/>
        <item x="31"/>
        <item x="156"/>
        <item x="183"/>
        <item x="186"/>
        <item x="65"/>
        <item x="82"/>
        <item x="72"/>
        <item x="119"/>
        <item x="15"/>
        <item x="192"/>
        <item x="64"/>
        <item x="0"/>
        <item x="60"/>
        <item x="128"/>
        <item x="151"/>
        <item x="111"/>
        <item x="67"/>
        <item x="51"/>
        <item x="187"/>
        <item x="71"/>
        <item x="194"/>
        <item x="172"/>
        <item x="107"/>
        <item x="196"/>
        <item x="179"/>
        <item x="94"/>
        <item x="25"/>
        <item x="133"/>
        <item x="165"/>
        <item x="56"/>
        <item x="197"/>
        <item x="46"/>
        <item x="142"/>
        <item x="123"/>
        <item x="132"/>
        <item x="12"/>
        <item x="73"/>
        <item x="114"/>
        <item x="137"/>
        <item x="92"/>
        <item x="99"/>
        <item x="39"/>
        <item x="155"/>
        <item x="14"/>
        <item x="24"/>
        <item x="45"/>
        <item x="117"/>
        <item x="93"/>
        <item x="190"/>
        <item x="59"/>
        <item x="104"/>
        <item x="105"/>
        <item x="122"/>
        <item x="57"/>
        <item x="10"/>
        <item x="49"/>
        <item x="138"/>
        <item x="115"/>
        <item x="18"/>
        <item x="95"/>
        <item x="134"/>
        <item x="166"/>
        <item x="178"/>
        <item x="110"/>
        <item x="2"/>
        <item x="8"/>
        <item x="120"/>
        <item x="34"/>
        <item x="27"/>
        <item x="161"/>
        <item x="41"/>
        <item x="131"/>
        <item x="177"/>
        <item x="97"/>
        <item x="158"/>
        <item x="102"/>
        <item x="85"/>
        <item x="5"/>
        <item x="86"/>
        <item x="43"/>
        <item x="76"/>
        <item x="28"/>
        <item x="101"/>
        <item x="20"/>
        <item x="149"/>
        <item x="127"/>
        <item x="11"/>
        <item x="13"/>
        <item x="47"/>
        <item x="130"/>
        <item x="159"/>
        <item x="112"/>
        <item x="174"/>
        <item x="3"/>
        <item x="200"/>
        <item t="default"/>
      </items>
    </pivotField>
    <pivotField showAll="0"/>
    <pivotField showAll="0"/>
    <pivotField showAll="0">
      <items count="5">
        <item x="1"/>
        <item x="3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7">
        <item x="15"/>
        <item x="31"/>
        <item x="22"/>
        <item x="12"/>
        <item x="11"/>
        <item x="21"/>
        <item x="40"/>
        <item x="37"/>
        <item x="6"/>
        <item x="2"/>
        <item x="33"/>
        <item x="42"/>
        <item x="55"/>
        <item x="18"/>
        <item x="50"/>
        <item x="36"/>
        <item x="29"/>
        <item x="19"/>
        <item x="46"/>
        <item x="23"/>
        <item x="1"/>
        <item x="8"/>
        <item x="10"/>
        <item x="49"/>
        <item x="17"/>
        <item x="24"/>
        <item x="47"/>
        <item x="51"/>
        <item x="0"/>
        <item x="25"/>
        <item x="13"/>
        <item x="34"/>
        <item x="5"/>
        <item x="28"/>
        <item x="4"/>
        <item x="52"/>
        <item x="7"/>
        <item x="38"/>
        <item x="20"/>
        <item x="41"/>
        <item x="26"/>
        <item x="53"/>
        <item x="39"/>
        <item x="44"/>
        <item x="32"/>
        <item x="35"/>
        <item x="30"/>
        <item x="9"/>
        <item x="3"/>
        <item x="27"/>
        <item x="48"/>
        <item x="43"/>
        <item x="16"/>
        <item x="14"/>
        <item x="45"/>
        <item x="54"/>
        <item t="default"/>
      </items>
    </pivotField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axis="axisRow" dataField="1" showAll="0">
      <items count="7">
        <item x="1"/>
        <item x="3"/>
        <item x="5"/>
        <item x="2"/>
        <item x="4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8"/>
  </colFields>
  <colItems count="3">
    <i>
      <x/>
    </i>
    <i>
      <x v="1"/>
    </i>
    <i t="grand">
      <x/>
    </i>
  </colItems>
  <dataFields count="1">
    <dataField name="Cuenta de Puntuación por función del equipo" fld="20" subtotal="count" baseField="0" baseItem="0"/>
  </dataFields>
  <formats count="2">
    <format dxfId="1">
      <pivotArea dataOnly="0" labelOnly="1" outline="0" axis="axisValues" fieldPosition="0"/>
    </format>
    <format dxfId="0">
      <pivotArea outline="0" collapsedLevelsAreSubtotals="1" fieldPosition="0"/>
    </format>
  </formats>
  <chartFormats count="35">
    <chartFormat chart="2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1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1"/>
          </reference>
        </references>
      </pivotArea>
    </chartFormat>
    <chartFormat chart="20" format="2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2"/>
          </reference>
        </references>
      </pivotArea>
    </chartFormat>
    <chartFormat chart="20" format="3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3"/>
          </reference>
        </references>
      </pivotArea>
    </chartFormat>
    <chartFormat chart="20" format="4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4"/>
          </reference>
        </references>
      </pivotArea>
    </chartFormat>
    <chartFormat chart="20" format="5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5"/>
          </reference>
        </references>
      </pivotArea>
    </chartFormat>
    <chartFormat chart="20" format="6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1"/>
          </reference>
        </references>
      </pivotArea>
    </chartFormat>
    <chartFormat chart="30" format="2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0"/>
          </reference>
        </references>
      </pivotArea>
    </chartFormat>
    <chartFormat chart="30" format="3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0"/>
          </reference>
        </references>
      </pivotArea>
    </chartFormat>
    <chartFormat chart="30" format="4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1"/>
          </reference>
        </references>
      </pivotArea>
    </chartFormat>
    <chartFormat chart="30" format="5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2"/>
          </reference>
        </references>
      </pivotArea>
    </chartFormat>
    <chartFormat chart="30" format="6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3"/>
          </reference>
        </references>
      </pivotArea>
    </chartFormat>
    <chartFormat chart="30" format="7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4"/>
          </reference>
        </references>
      </pivotArea>
    </chartFormat>
    <chartFormat chart="30" format="8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5"/>
          </reference>
        </references>
      </pivotArea>
    </chartFormat>
    <chartFormat chart="30" format="9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1"/>
          </reference>
        </references>
      </pivotArea>
    </chartFormat>
    <chartFormat chart="30" format="10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0"/>
          </reference>
        </references>
      </pivotArea>
    </chartFormat>
    <chartFormat chart="30" format="11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1"/>
          </reference>
        </references>
      </pivotArea>
    </chartFormat>
    <chartFormat chart="30" format="12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2"/>
          </reference>
        </references>
      </pivotArea>
    </chartFormat>
    <chartFormat chart="30" format="13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3"/>
          </reference>
        </references>
      </pivotArea>
    </chartFormat>
    <chartFormat chart="30" format="14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4"/>
          </reference>
        </references>
      </pivotArea>
    </chartFormat>
    <chartFormat chart="30" format="15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5"/>
          </reference>
        </references>
      </pivotArea>
    </chartFormat>
    <chartFormat chart="33" format="28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0"/>
          </reference>
        </references>
      </pivotArea>
    </chartFormat>
    <chartFormat chart="33" format="29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0"/>
          </reference>
        </references>
      </pivotArea>
    </chartFormat>
    <chartFormat chart="33" format="30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1"/>
          </reference>
        </references>
      </pivotArea>
    </chartFormat>
    <chartFormat chart="33" format="31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2"/>
          </reference>
        </references>
      </pivotArea>
    </chartFormat>
    <chartFormat chart="33" format="32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3"/>
          </reference>
        </references>
      </pivotArea>
    </chartFormat>
    <chartFormat chart="33" format="33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4"/>
          </reference>
        </references>
      </pivotArea>
    </chartFormat>
    <chartFormat chart="33" format="34">
      <pivotArea type="data" outline="0" fieldPosition="0">
        <references count="3">
          <reference field="4294967294" count="1" selected="0">
            <x v="0"/>
          </reference>
          <reference field="18" count="1" selected="0">
            <x v="0"/>
          </reference>
          <reference field="20" count="1" selected="0">
            <x v="5"/>
          </reference>
        </references>
      </pivotArea>
    </chartFormat>
    <chartFormat chart="33" format="35" series="1">
      <pivotArea type="data" outline="0" fieldPosition="0">
        <references count="2">
          <reference field="4294967294" count="1" selected="0">
            <x v="0"/>
          </reference>
          <reference field="18" count="1" selected="0">
            <x v="1"/>
          </reference>
        </references>
      </pivotArea>
    </chartFormat>
    <chartFormat chart="33" format="36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0"/>
          </reference>
        </references>
      </pivotArea>
    </chartFormat>
    <chartFormat chart="33" format="37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1"/>
          </reference>
        </references>
      </pivotArea>
    </chartFormat>
    <chartFormat chart="33" format="38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2"/>
          </reference>
        </references>
      </pivotArea>
    </chartFormat>
    <chartFormat chart="33" format="39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3"/>
          </reference>
        </references>
      </pivotArea>
    </chartFormat>
    <chartFormat chart="33" format="40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4"/>
          </reference>
        </references>
      </pivotArea>
    </chartFormat>
    <chartFormat chart="33" format="41">
      <pivotArea type="data" outline="0" fieldPosition="0">
        <references count="3">
          <reference field="4294967294" count="1" selected="0">
            <x v="0"/>
          </reference>
          <reference field="18" count="1" selected="0">
            <x v="1"/>
          </reference>
          <reference field="2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E34BD1E-0E7D-4E88-BE03-55C196A307C1}" name="Resultado_sim" displayName="Resultado_sim" ref="A2:AD203" totalsRowShown="0">
  <autoFilter ref="A2:AD203" xr:uid="{2E34BD1E-0E7D-4E88-BE03-55C196A307C1}"/>
  <tableColumns count="30">
    <tableColumn id="1" xr3:uid="{3B9CF257-8160-449C-B5DD-BCE66208AB76}" name="EQUIPO"/>
    <tableColumn id="2" xr3:uid="{A195D5F8-4878-4AAC-BA74-DEE75E296A12}" name="MARCA"/>
    <tableColumn id="3" xr3:uid="{6C71A930-68CE-4E2B-A8A0-77005FFB7A9A}" name="MODELO"/>
    <tableColumn id="4" xr3:uid="{E01A8817-11A8-4E89-BA69-0599D7E0E3FD}" name="SERIE"/>
    <tableColumn id="5" xr3:uid="{0D17D5B6-B454-419F-833A-30D191AA60D5}" name="UBICACIÓN"/>
    <tableColumn id="6" xr3:uid="{95FB3F2D-8A75-47AA-B2AE-9DA93C17E7AA}" name="Disponibilidad de soporte de consumibles (Años)"/>
    <tableColumn id="7" xr3:uid="{3FF04856-9A9D-4326-B721-54A33B5476CD}" name="Vida útil contable (Años)"/>
    <tableColumn id="8" xr3:uid="{4557E988-13BD-426D-84E9-AAFEC5748CA1}" name="Año de fabricación / Año de instalación (Utilizado para el calculo de la edad)"/>
    <tableColumn id="9" xr3:uid="{39A68A18-347A-43A5-9739-5457DB435985}" name="Edad del equipo (Años)"/>
    <tableColumn id="10" xr3:uid="{073E9722-A419-4561-B389-F391C5E8BA13}" name="Relación entre la edad del equipo y la vida útil contable"/>
    <tableColumn id="11" xr3:uid="{9051CBA2-4732-4284-8F04-0886EF78B317}" name="Proveedor de soporte técnico (no incluye repuestos) "/>
    <tableColumn id="12" xr3:uid="{13CA3EB0-8194-4572-B623-283E6F8B5562}" name="Disponibilidad de soporte de repuestos (Años)"/>
    <tableColumn id="13" xr3:uid="{080D2200-8F73-461C-8759-4B0FA1673BC8}" name="Porcentaje de operabilidad del equipo.¿Qué tanto usa las funciones que ofrece el equipo? "/>
    <tableColumn id="14" xr3:uid="{480B8BBA-2439-48BF-824E-880A9B1CFD99}" name="Grado de satisfacción con el equipo"/>
    <tableColumn id="15" xr3:uid="{4E7AD569-A4FE-433C-A992-1C9E8200737D}" name="Cobertura de necesidades actuales"/>
    <tableColumn id="16" xr3:uid="{85038C94-3C2B-44C0-A8F1-F80A23808639}" name="Precio Adquisición"/>
    <tableColumn id="17" xr3:uid="{9B315BDC-4FB4-447D-830B-C7EEA34BAC69}" name="Costo Mtto/Año"/>
    <tableColumn id="18" xr3:uid="{0CEFDA05-BE60-4D09-84FA-16E30AEAA54E}" name="Relación"/>
    <tableColumn id="19" xr3:uid="{91DC1B7C-8BFC-4C91-89EE-3F016975BB7D}" name="Clasificación por riesgo sanitario"/>
    <tableColumn id="20" xr3:uid="{36E3499F-DAB5-48DE-950A-8B91DBEE2434}" name="Ha tenido eventos adversos asociados "/>
    <tableColumn id="21" xr3:uid="{EB03BB77-56F5-4F64-AA9A-9163F7E375D5}" name="Puntuación por función del equipo"/>
    <tableColumn id="22" xr3:uid="{2A212723-53E6-4B6B-8D6B-00F8D11B6938}" name="Mantenimientos correctivos en el último año"/>
    <tableColumn id="23" xr3:uid="{A150FB5D-0159-48CA-A95A-022540B734E2}" name="Índice de Riesgo"/>
    <tableColumn id="24" xr3:uid="{EC2BB512-9801-4905-90F6-5ECF3BA23C9A}" name="TOTAL EVALUACIÓN TÉCNICA"/>
    <tableColumn id="25" xr3:uid="{05BDC7C8-F6B8-46B3-9912-10A86C65411F}" name="TOTAL EVALUACIÓN CLÍNICA"/>
    <tableColumn id="26" xr3:uid="{669FA891-52C8-4132-B6DC-BBC2A06252AC}" name="TOTAL EVALUACIÓN ECONÓMICA"/>
    <tableColumn id="27" xr3:uid="{1C44E190-8A9D-4A2B-9313-8D7CA6358759}" name="TOTAL EVALUACIÓN DE RIESGO"/>
    <tableColumn id="28" xr3:uid="{46A123DF-AFE9-46E3-9F85-CF58F17C1878}" name="ÍNDICE"/>
    <tableColumn id="29" xr3:uid="{F4C3E787-3E3D-471A-A9C0-6719993F6CCC}" name="CONCEPTO "/>
    <tableColumn id="30" xr3:uid="{3A695A97-A1BC-493B-BA5D-61337FA592BF}" name="RECOMENDACIÓN" dataDxfId="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7.bin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FG4002"/>
  <sheetViews>
    <sheetView showGridLines="0" showRowColHeaders="0" zoomScale="57" zoomScaleNormal="57" workbookViewId="0">
      <selection activeCell="D1" sqref="D1:D1048576"/>
    </sheetView>
  </sheetViews>
  <sheetFormatPr baseColWidth="10" defaultColWidth="11.42578125" defaultRowHeight="15" x14ac:dyDescent="0.25"/>
  <cols>
    <col min="1" max="1" width="19.140625" style="75" customWidth="1"/>
    <col min="2" max="3" width="18" style="76" customWidth="1"/>
    <col min="4" max="4" width="18" style="77" hidden="1" customWidth="1"/>
    <col min="5" max="5" width="18" style="78" customWidth="1"/>
    <col min="6" max="6" width="18.5703125" style="75" customWidth="1"/>
    <col min="7" max="7" width="14" style="76" customWidth="1"/>
    <col min="8" max="8" width="20.42578125" style="79" customWidth="1"/>
    <col min="9" max="9" width="15.140625" style="76" customWidth="1"/>
    <col min="10" max="11" width="18.5703125" style="76" customWidth="1"/>
    <col min="12" max="12" width="18.5703125" style="78" customWidth="1"/>
    <col min="13" max="13" width="24.7109375" style="75" customWidth="1"/>
    <col min="14" max="14" width="16.85546875" style="76" customWidth="1"/>
    <col min="15" max="15" width="16.7109375" style="78" customWidth="1"/>
    <col min="16" max="16" width="23.28515625" style="83" customWidth="1"/>
    <col min="17" max="17" width="24.140625" style="84" customWidth="1"/>
    <col min="18" max="18" width="11.42578125" style="78"/>
    <col min="19" max="19" width="23.140625" style="75" customWidth="1"/>
    <col min="20" max="20" width="15.28515625" style="76" customWidth="1"/>
    <col min="21" max="21" width="19.7109375" style="76" customWidth="1"/>
    <col min="22" max="22" width="17.140625" style="88" customWidth="1"/>
    <col min="23" max="23" width="11.42578125" style="78"/>
    <col min="24" max="24" width="21.42578125" style="75" customWidth="1"/>
    <col min="25" max="25" width="19.28515625" style="76" customWidth="1"/>
    <col min="26" max="26" width="20" style="76" customWidth="1"/>
    <col min="27" max="27" width="20.85546875" style="78" customWidth="1"/>
    <col min="28" max="28" width="11.42578125" style="96"/>
    <col min="29" max="29" width="33" style="76" customWidth="1"/>
    <col min="30" max="30" width="38.140625" style="78" customWidth="1"/>
    <col min="31" max="16384" width="11.42578125" style="18"/>
  </cols>
  <sheetData>
    <row r="1" spans="1:163" s="71" customFormat="1" ht="23.25" customHeight="1" x14ac:dyDescent="0.4">
      <c r="A1" s="243" t="s">
        <v>0</v>
      </c>
      <c r="B1" s="241" t="s">
        <v>1</v>
      </c>
      <c r="C1" s="247" t="s">
        <v>2</v>
      </c>
      <c r="D1" s="248" t="s">
        <v>3</v>
      </c>
      <c r="E1" s="250" t="s">
        <v>4</v>
      </c>
      <c r="F1" s="254" t="s">
        <v>395</v>
      </c>
      <c r="G1" s="255"/>
      <c r="H1" s="255"/>
      <c r="I1" s="255"/>
      <c r="J1" s="255"/>
      <c r="K1" s="255"/>
      <c r="L1" s="256"/>
      <c r="M1" s="257" t="s">
        <v>396</v>
      </c>
      <c r="N1" s="239"/>
      <c r="O1" s="240"/>
      <c r="P1" s="257" t="s">
        <v>397</v>
      </c>
      <c r="Q1" s="239"/>
      <c r="R1" s="240"/>
      <c r="S1" s="254" t="s">
        <v>398</v>
      </c>
      <c r="T1" s="255"/>
      <c r="U1" s="255"/>
      <c r="V1" s="255"/>
      <c r="W1" s="256"/>
      <c r="X1" s="245" t="s">
        <v>390</v>
      </c>
      <c r="Y1" s="258" t="s">
        <v>391</v>
      </c>
      <c r="Z1" s="258" t="s">
        <v>392</v>
      </c>
      <c r="AA1" s="252" t="s">
        <v>389</v>
      </c>
      <c r="AB1" s="238" t="s">
        <v>393</v>
      </c>
      <c r="AC1" s="239"/>
      <c r="AD1" s="240"/>
      <c r="AE1" s="18"/>
      <c r="AF1" s="18"/>
      <c r="AG1" s="18"/>
      <c r="AH1" s="18"/>
      <c r="AI1" s="18"/>
      <c r="AJ1" s="20"/>
      <c r="AK1" s="20"/>
      <c r="AL1" s="18"/>
      <c r="AM1" s="18"/>
      <c r="AN1" s="18"/>
      <c r="AO1" s="18"/>
      <c r="AP1" s="18"/>
      <c r="AQ1" s="18"/>
      <c r="AR1" s="20"/>
      <c r="AS1" s="20"/>
      <c r="AT1" s="18"/>
      <c r="AU1" s="18"/>
      <c r="AV1" s="18"/>
      <c r="AW1" s="18"/>
      <c r="AX1" s="18"/>
      <c r="AY1" s="18"/>
      <c r="AZ1" s="20"/>
      <c r="BA1" s="20"/>
      <c r="BB1" s="18"/>
      <c r="BC1" s="18"/>
      <c r="BD1" s="18"/>
      <c r="BE1" s="18"/>
      <c r="BF1" s="18"/>
      <c r="BG1" s="18"/>
      <c r="BH1" s="20"/>
      <c r="BI1" s="20"/>
      <c r="BJ1" s="18"/>
      <c r="BK1" s="18"/>
      <c r="BL1" s="18"/>
      <c r="BM1" s="18"/>
      <c r="BN1" s="18"/>
      <c r="BO1" s="18"/>
      <c r="BP1" s="18"/>
      <c r="BQ1" s="20"/>
      <c r="BR1" s="20"/>
      <c r="BS1" s="18"/>
      <c r="BT1" s="18"/>
      <c r="BU1" s="18"/>
      <c r="BV1" s="18"/>
      <c r="BW1" s="18"/>
      <c r="BX1" s="18"/>
      <c r="BY1" s="20"/>
      <c r="BZ1" s="20"/>
      <c r="CA1" s="18"/>
      <c r="CB1" s="18"/>
      <c r="CC1" s="18"/>
      <c r="CD1" s="18"/>
      <c r="CE1" s="18"/>
      <c r="CF1" s="18"/>
      <c r="CG1" s="20"/>
      <c r="CH1" s="20"/>
      <c r="CI1" s="18"/>
      <c r="CJ1" s="18"/>
      <c r="CK1" s="18"/>
      <c r="CL1" s="18"/>
      <c r="CM1" s="18"/>
      <c r="CN1" s="18"/>
      <c r="CO1" s="20"/>
      <c r="CP1" s="20"/>
      <c r="CQ1" s="18"/>
      <c r="CR1" s="18"/>
      <c r="CS1" s="18"/>
      <c r="CT1" s="18"/>
      <c r="CU1" s="18"/>
      <c r="CV1" s="18"/>
      <c r="CW1" s="18"/>
      <c r="CX1" s="20"/>
      <c r="CY1" s="20"/>
      <c r="CZ1" s="18"/>
      <c r="DA1" s="18"/>
      <c r="DB1" s="18"/>
      <c r="DC1" s="18"/>
      <c r="DD1" s="18"/>
      <c r="DE1" s="18"/>
      <c r="DF1" s="20"/>
      <c r="DG1" s="20"/>
      <c r="DH1" s="18"/>
      <c r="DI1" s="18"/>
      <c r="DJ1" s="18"/>
      <c r="DK1" s="18"/>
      <c r="DL1" s="18"/>
      <c r="DM1" s="18"/>
      <c r="DN1" s="20"/>
      <c r="DO1" s="20"/>
      <c r="DP1" s="18"/>
      <c r="DQ1" s="18"/>
      <c r="DR1" s="18"/>
      <c r="DS1" s="18"/>
      <c r="DT1" s="18"/>
      <c r="DU1" s="18"/>
      <c r="DV1" s="20"/>
      <c r="DW1" s="20"/>
      <c r="DX1" s="18"/>
      <c r="DY1" s="18"/>
      <c r="DZ1" s="18"/>
      <c r="EA1" s="18"/>
      <c r="EB1" s="18"/>
      <c r="EC1" s="18"/>
      <c r="ED1" s="18"/>
      <c r="EE1" s="20"/>
      <c r="EF1" s="20"/>
      <c r="EG1" s="18"/>
      <c r="EH1" s="18"/>
      <c r="EI1" s="18"/>
      <c r="EJ1" s="18"/>
      <c r="EK1" s="18"/>
      <c r="EL1" s="18"/>
      <c r="EM1" s="20"/>
      <c r="EN1" s="20"/>
      <c r="EO1" s="18"/>
      <c r="EP1" s="18"/>
      <c r="EQ1" s="18"/>
      <c r="ER1" s="18"/>
      <c r="ES1" s="18"/>
      <c r="ET1" s="18"/>
      <c r="EU1" s="20"/>
      <c r="EV1" s="20"/>
      <c r="EW1" s="18"/>
      <c r="EX1" s="18"/>
      <c r="EY1" s="18"/>
      <c r="EZ1" s="18"/>
      <c r="FA1" s="18"/>
      <c r="FB1" s="18"/>
      <c r="FC1" s="20"/>
      <c r="FD1" s="20"/>
      <c r="FE1" s="18"/>
      <c r="FF1" s="18"/>
      <c r="FG1" s="18"/>
    </row>
    <row r="2" spans="1:163" s="70" customFormat="1" ht="95.25" customHeight="1" thickBot="1" x14ac:dyDescent="0.3">
      <c r="A2" s="244"/>
      <c r="B2" s="242"/>
      <c r="C2" s="242"/>
      <c r="D2" s="249"/>
      <c r="E2" s="251"/>
      <c r="F2" s="116" t="s">
        <v>10</v>
      </c>
      <c r="G2" s="117" t="s">
        <v>405</v>
      </c>
      <c r="H2" s="117" t="s">
        <v>399</v>
      </c>
      <c r="I2" s="117" t="s">
        <v>13</v>
      </c>
      <c r="J2" s="117" t="s">
        <v>406</v>
      </c>
      <c r="K2" s="117" t="s">
        <v>15</v>
      </c>
      <c r="L2" s="118" t="s">
        <v>16</v>
      </c>
      <c r="M2" s="119" t="s">
        <v>386</v>
      </c>
      <c r="N2" s="120" t="s">
        <v>18</v>
      </c>
      <c r="O2" s="121" t="s">
        <v>19</v>
      </c>
      <c r="P2" s="119" t="s">
        <v>20</v>
      </c>
      <c r="Q2" s="120" t="s">
        <v>21</v>
      </c>
      <c r="R2" s="121" t="s">
        <v>22</v>
      </c>
      <c r="S2" s="116" t="s">
        <v>23</v>
      </c>
      <c r="T2" s="117" t="s">
        <v>24</v>
      </c>
      <c r="U2" s="117" t="s">
        <v>25</v>
      </c>
      <c r="V2" s="117" t="s">
        <v>387</v>
      </c>
      <c r="W2" s="118" t="s">
        <v>388</v>
      </c>
      <c r="X2" s="246"/>
      <c r="Y2" s="259"/>
      <c r="Z2" s="259"/>
      <c r="AA2" s="253"/>
      <c r="AB2" s="122" t="s">
        <v>27</v>
      </c>
      <c r="AC2" s="123" t="s">
        <v>28</v>
      </c>
      <c r="AD2" s="124" t="s">
        <v>29</v>
      </c>
      <c r="AE2" s="18"/>
      <c r="AF2" s="18"/>
      <c r="AG2" s="18"/>
      <c r="AH2" s="18"/>
      <c r="AI2" s="18"/>
      <c r="AJ2" s="20"/>
      <c r="AK2" s="20"/>
      <c r="AL2" s="18"/>
      <c r="AM2" s="18"/>
      <c r="AN2" s="18"/>
      <c r="AO2" s="18"/>
      <c r="AP2" s="18"/>
      <c r="AQ2" s="18"/>
      <c r="AR2" s="20"/>
      <c r="AS2" s="20"/>
      <c r="AT2" s="18"/>
      <c r="AU2" s="18"/>
      <c r="AV2" s="18"/>
      <c r="AW2" s="18"/>
      <c r="AX2" s="18"/>
      <c r="AY2" s="18"/>
      <c r="AZ2" s="20"/>
      <c r="BA2" s="20"/>
      <c r="BB2" s="18"/>
      <c r="BC2" s="18"/>
      <c r="BD2" s="18"/>
      <c r="BE2" s="18"/>
      <c r="BF2" s="18"/>
      <c r="BG2" s="18"/>
      <c r="BH2" s="20"/>
      <c r="BI2" s="20"/>
      <c r="BJ2" s="18"/>
      <c r="BK2" s="18"/>
      <c r="BL2" s="18"/>
      <c r="BM2" s="18"/>
      <c r="BN2" s="18"/>
      <c r="BO2" s="18"/>
      <c r="BP2" s="18"/>
      <c r="BQ2" s="20"/>
      <c r="BR2" s="20"/>
      <c r="BS2" s="18"/>
      <c r="BT2" s="18"/>
      <c r="BU2" s="18"/>
      <c r="BV2" s="18"/>
      <c r="BW2" s="18"/>
      <c r="BX2" s="18"/>
      <c r="BY2" s="20"/>
      <c r="BZ2" s="20"/>
      <c r="CA2" s="18"/>
      <c r="CB2" s="18"/>
      <c r="CC2" s="18"/>
      <c r="CD2" s="18"/>
      <c r="CE2" s="18"/>
      <c r="CF2" s="18"/>
      <c r="CG2" s="20"/>
      <c r="CH2" s="20"/>
      <c r="CI2" s="18"/>
      <c r="CJ2" s="18"/>
      <c r="CK2" s="18"/>
      <c r="CL2" s="18"/>
      <c r="CM2" s="18"/>
      <c r="CN2" s="18"/>
      <c r="CO2" s="20"/>
      <c r="CP2" s="20"/>
      <c r="CQ2" s="18"/>
      <c r="CR2" s="18"/>
      <c r="CS2" s="18"/>
      <c r="CT2" s="18"/>
      <c r="CU2" s="18"/>
      <c r="CV2" s="18"/>
      <c r="CW2" s="18"/>
      <c r="CX2" s="20"/>
      <c r="CY2" s="20"/>
      <c r="CZ2" s="18"/>
      <c r="DA2" s="18"/>
      <c r="DB2" s="18"/>
      <c r="DC2" s="18"/>
      <c r="DD2" s="18"/>
      <c r="DE2" s="18"/>
      <c r="DF2" s="20"/>
      <c r="DG2" s="20"/>
      <c r="DH2" s="18"/>
      <c r="DI2" s="18"/>
      <c r="DJ2" s="18"/>
      <c r="DK2" s="18"/>
      <c r="DL2" s="18"/>
      <c r="DM2" s="18"/>
      <c r="DN2" s="20"/>
      <c r="DO2" s="20"/>
      <c r="DP2" s="18"/>
      <c r="DQ2" s="18"/>
      <c r="DR2" s="18"/>
      <c r="DS2" s="18"/>
      <c r="DT2" s="18"/>
      <c r="DU2" s="18"/>
      <c r="DV2" s="20"/>
      <c r="DW2" s="20"/>
      <c r="DX2" s="18"/>
      <c r="DY2" s="18"/>
      <c r="DZ2" s="18"/>
      <c r="EA2" s="18"/>
      <c r="EB2" s="18"/>
      <c r="EC2" s="18"/>
      <c r="ED2" s="18"/>
      <c r="EE2" s="20"/>
      <c r="EF2" s="20"/>
      <c r="EG2" s="18"/>
      <c r="EH2" s="18"/>
      <c r="EI2" s="18"/>
      <c r="EJ2" s="18"/>
      <c r="EK2" s="18"/>
      <c r="EL2" s="18"/>
      <c r="EM2" s="20"/>
      <c r="EN2" s="20"/>
      <c r="EO2" s="18"/>
      <c r="EP2" s="18"/>
      <c r="EQ2" s="18"/>
      <c r="ER2" s="18"/>
      <c r="ES2" s="18"/>
      <c r="ET2" s="18"/>
      <c r="EU2" s="20"/>
      <c r="EV2" s="20"/>
      <c r="EW2" s="18"/>
      <c r="EX2" s="18"/>
      <c r="EY2" s="18"/>
      <c r="EZ2" s="18"/>
      <c r="FA2" s="18"/>
      <c r="FB2" s="18"/>
      <c r="FC2" s="20"/>
      <c r="FD2" s="20"/>
      <c r="FE2" s="18"/>
      <c r="FF2" s="18"/>
      <c r="FG2" s="18"/>
    </row>
    <row r="3" spans="1:163" s="20" customFormat="1" ht="60" x14ac:dyDescent="0.25">
      <c r="A3" s="72" t="s">
        <v>198</v>
      </c>
      <c r="B3" s="52" t="s">
        <v>199</v>
      </c>
      <c r="C3" s="51" t="s">
        <v>200</v>
      </c>
      <c r="D3" s="53">
        <v>21439994</v>
      </c>
      <c r="E3" s="73" t="s">
        <v>187</v>
      </c>
      <c r="F3" s="98" t="s">
        <v>119</v>
      </c>
      <c r="G3" s="99">
        <v>8</v>
      </c>
      <c r="H3" s="100">
        <v>41561</v>
      </c>
      <c r="I3" s="101">
        <v>9</v>
      </c>
      <c r="J3" s="102">
        <f>IF(I3&gt;G3,1,I3/G3)</f>
        <v>1</v>
      </c>
      <c r="K3" s="103" t="s">
        <v>32</v>
      </c>
      <c r="L3" s="97" t="s">
        <v>47</v>
      </c>
      <c r="M3" s="98" t="s">
        <v>34</v>
      </c>
      <c r="N3" s="103" t="s">
        <v>35</v>
      </c>
      <c r="O3" s="97" t="s">
        <v>35</v>
      </c>
      <c r="P3" s="104">
        <v>7880000</v>
      </c>
      <c r="Q3" s="105">
        <v>3859018</v>
      </c>
      <c r="R3" s="106">
        <v>0.2</v>
      </c>
      <c r="S3" s="107" t="s">
        <v>37</v>
      </c>
      <c r="T3" s="103" t="s">
        <v>44</v>
      </c>
      <c r="U3" s="102" t="s">
        <v>39</v>
      </c>
      <c r="V3" s="108" t="s">
        <v>56</v>
      </c>
      <c r="W3" s="109">
        <v>20</v>
      </c>
      <c r="X3" s="110">
        <f>+VLOOKUP(K3,REFERENCIAS!$C:$D,2,0)*VLOOKUP($K$2,PONDERADORES!A:P,IF(INFORMACION!$F3=REFERENCIAS!$C$24,10,7),0)+VLOOKUP(L3,REFERENCIAS!$C:$D,2,0)*VLOOKUP($L$2,PONDERADORES!A:P,IF(INFORMACION!$F3=REFERENCIAS!$C$24,10,7),0)+VLOOKUP(F3,REFERENCIAS!$C:$D,2,0)*VLOOKUP($F$2,PONDERADORES!A:P,IF(INFORMACION!$F3=REFERENCIAS!$C$24,10,7),0)+VLOOKUP(IF(J3&lt;=0.2,0.2,IF(AND(J3&gt;0.2,J3&lt;=0.4),0.4,IF(AND(J3&gt;0.4,J3&lt;=0.6),0.6,IF(AND(J3&gt;0.6,J3&lt;=0.8),0.8,IF(AND(J3&gt;0.8,J3&lt;=1),1))))),REFERENCIAS!$C:$D,2,0)*VLOOKUP($J$2,PONDERADORES!A:P,IF(INFORMACION!$F3=REFERENCIAS!$C$24,10,7),0)</f>
        <v>20.475000000000001</v>
      </c>
      <c r="Y3" s="111">
        <f>+VLOOKUP(M3,REFERENCIAS!$C:$D,2,0)*VLOOKUP($M$2,PONDERADORES!$A$7:$G$9,7,0)+VLOOKUP(N3,REFERENCIAS!$C:$D,2,0)*VLOOKUP($N$2,PONDERADORES!$A$7:$G$9,7,0)+VLOOKUP(O3,REFERENCIAS!$C:$D,2,0)*VLOOKUP($O$2,PONDERADORES!$A$7:$G$9,7,0)</f>
        <v>0.2</v>
      </c>
      <c r="Z3" s="69">
        <f>+VLOOKUP(IF(R3&lt;0.1,0,IF(AND(R3&gt;=0.1,R3&lt;0.2),0.1,IF(AND(R3&gt;=0.2,R3&lt;0.3),0.2,IF(R3&gt;0.3,0.3,)))),REFERENCIAS!$E:$F,2,0)*VLOOKUP($R$2,PONDERADORES!$A$11:$G$11,7,0)</f>
        <v>9.75</v>
      </c>
      <c r="AA3" s="112">
        <f>+VLOOKUP(S3,'REFERENCIAS RIESGO'!$C:$D,2,0)*VLOOKUP($S$2,PONDERADORES!A:P,IF(INFORMACION!$T3='REFERENCIAS RIESGO'!$C$36,13,7),0)+VLOOKUP(U3,'REFERENCIAS RIESGO'!$C:$D,2,0)*VLOOKUP($U$2,PONDERADORES!A:P,IF(INFORMACION!$T3='REFERENCIAS RIESGO'!$C$36,13,7),0)+VLOOKUP(V3,'REFERENCIAS RIESGO'!$C:$D,2,0)*VLOOKUP($V$2,PONDERADORES!A:P,IF(INFORMACION!$T3='REFERENCIAS RIESGO'!$C$36,13,7),0)+W3*VLOOKUP($W$2,PONDERADORES!A:P,IF(INFORMACION!$T3='REFERENCIAS RIESGO'!$C$36,13,7),0)+VLOOKUP(T3,'REFERENCIAS RIESGO'!$C:$D,2,0)*VLOOKUP($T$2,PONDERADORES!A:P,IF(INFORMACION!$T3='REFERENCIAS RIESGO'!$C$36,13,7),0)</f>
        <v>11.054999999999998</v>
      </c>
      <c r="AB3" s="113">
        <f>+X3+Y3+Z3+AA3</f>
        <v>41.48</v>
      </c>
      <c r="AC3" s="114" t="str">
        <f>IF(AB3&gt;REFERENCIAS!$C$62,REFERENCIAS!$B$62,IF(AND(AB3&gt;=REFERENCIAS!$C$63,AB3&lt;REFERENCIAS!$D$63),REFERENCIAS!$B$63,IF(AND(AB3&gt;REFERENCIAS!$C$64,AB3&lt;=REFERENCIAS!$D$64),REFERENCIAS!$B$64,IF(AND(AB3&gt;=REFERENCIAS!$C$65,AB3&lt;REFERENCIAS!$D$65),REFERENCIAS!$B$65, "Revisar"))))</f>
        <v>Evaluar tecnología en un año</v>
      </c>
      <c r="AD3" s="115" t="str">
        <f>VLOOKUP(AC3,REFERENCIAS!$B$62:$G$65,4,FALSE)</f>
        <v>El equipo se encuentra en condiciones aceptables de funcionamiento pero requiere constante seguimiento y evaluación.</v>
      </c>
      <c r="AE3" s="18"/>
      <c r="AF3" s="18"/>
      <c r="AG3" s="18"/>
      <c r="AH3" s="18"/>
      <c r="AI3" s="18"/>
      <c r="AL3" s="18"/>
      <c r="AM3" s="18"/>
      <c r="AN3" s="18"/>
      <c r="AO3" s="18"/>
      <c r="AP3" s="18"/>
      <c r="AQ3" s="18"/>
      <c r="AT3" s="18"/>
      <c r="AU3" s="18"/>
      <c r="AV3" s="18"/>
      <c r="AW3" s="18"/>
      <c r="AX3" s="18"/>
      <c r="AY3" s="18"/>
      <c r="BB3" s="18"/>
      <c r="BC3" s="18"/>
      <c r="BD3" s="18"/>
      <c r="BE3" s="18"/>
      <c r="BF3" s="18"/>
      <c r="BG3" s="18"/>
      <c r="BJ3" s="18"/>
      <c r="BK3" s="18"/>
      <c r="BL3" s="18"/>
      <c r="BM3" s="18"/>
      <c r="BN3" s="18"/>
      <c r="BO3" s="18"/>
      <c r="BP3" s="18"/>
      <c r="BS3" s="18"/>
      <c r="BT3" s="18"/>
      <c r="BU3" s="18"/>
      <c r="BV3" s="18"/>
      <c r="BW3" s="18"/>
      <c r="BX3" s="18"/>
      <c r="CA3" s="18"/>
      <c r="CB3" s="18"/>
      <c r="CC3" s="18"/>
      <c r="CD3" s="18"/>
      <c r="CE3" s="18"/>
      <c r="CF3" s="18"/>
      <c r="CI3" s="18"/>
      <c r="CJ3" s="18"/>
      <c r="CK3" s="18"/>
      <c r="CL3" s="18"/>
      <c r="CM3" s="18"/>
      <c r="CN3" s="18"/>
      <c r="CQ3" s="18"/>
      <c r="CR3" s="18"/>
      <c r="CS3" s="18"/>
      <c r="CT3" s="18"/>
      <c r="CU3" s="18"/>
      <c r="CV3" s="18"/>
      <c r="CW3" s="18"/>
      <c r="CZ3" s="18"/>
      <c r="DA3" s="18"/>
      <c r="DB3" s="18"/>
      <c r="DC3" s="18"/>
      <c r="DD3" s="18"/>
      <c r="DE3" s="18"/>
      <c r="DH3" s="18"/>
      <c r="DI3" s="18"/>
      <c r="DJ3" s="18"/>
      <c r="DK3" s="18"/>
      <c r="DL3" s="18"/>
      <c r="DM3" s="18"/>
      <c r="DP3" s="18"/>
      <c r="DQ3" s="18"/>
      <c r="DR3" s="18"/>
      <c r="DS3" s="18"/>
      <c r="DT3" s="18"/>
      <c r="DU3" s="18"/>
      <c r="DX3" s="18"/>
      <c r="DY3" s="18"/>
      <c r="DZ3" s="18"/>
      <c r="EA3" s="18"/>
      <c r="EB3" s="18"/>
      <c r="EC3" s="18"/>
      <c r="ED3" s="18"/>
      <c r="EG3" s="18"/>
      <c r="EH3" s="18"/>
      <c r="EI3" s="18"/>
      <c r="EJ3" s="18"/>
      <c r="EK3" s="18"/>
      <c r="EL3" s="18"/>
      <c r="EO3" s="18"/>
      <c r="EP3" s="18"/>
      <c r="EQ3" s="18"/>
      <c r="ER3" s="18"/>
      <c r="ES3" s="18"/>
      <c r="ET3" s="18"/>
      <c r="EW3" s="18"/>
      <c r="EX3" s="18"/>
      <c r="EY3" s="18"/>
      <c r="EZ3" s="18"/>
      <c r="FA3" s="18"/>
      <c r="FB3" s="18"/>
      <c r="FE3" s="18"/>
      <c r="FF3" s="18"/>
      <c r="FG3" s="18"/>
    </row>
    <row r="4" spans="1:163" s="20" customFormat="1" ht="51" customHeight="1" x14ac:dyDescent="0.25">
      <c r="A4" s="72" t="s">
        <v>198</v>
      </c>
      <c r="B4" s="52" t="s">
        <v>199</v>
      </c>
      <c r="C4" s="51" t="s">
        <v>201</v>
      </c>
      <c r="D4" s="53">
        <v>17951585</v>
      </c>
      <c r="E4" s="73" t="s">
        <v>187</v>
      </c>
      <c r="F4" s="74" t="s">
        <v>49</v>
      </c>
      <c r="G4" s="9">
        <v>8</v>
      </c>
      <c r="H4" s="54">
        <v>42674</v>
      </c>
      <c r="I4" s="49">
        <v>6</v>
      </c>
      <c r="J4" s="22">
        <f>IF(I4&gt;G4,1,I4/G4)</f>
        <v>0.75</v>
      </c>
      <c r="K4" s="19" t="s">
        <v>115</v>
      </c>
      <c r="L4" s="73" t="s">
        <v>116</v>
      </c>
      <c r="M4" s="74" t="s">
        <v>34</v>
      </c>
      <c r="N4" s="19" t="s">
        <v>54</v>
      </c>
      <c r="O4" s="73" t="s">
        <v>42</v>
      </c>
      <c r="P4" s="80">
        <v>3750000</v>
      </c>
      <c r="Q4" s="24">
        <v>3240727</v>
      </c>
      <c r="R4" s="81">
        <v>0.86419386666666664</v>
      </c>
      <c r="S4" s="85" t="s">
        <v>37</v>
      </c>
      <c r="T4" s="19" t="s">
        <v>44</v>
      </c>
      <c r="U4" s="22" t="s">
        <v>55</v>
      </c>
      <c r="V4" s="59" t="s">
        <v>40</v>
      </c>
      <c r="W4" s="86">
        <v>66.887500000000003</v>
      </c>
      <c r="X4" s="89">
        <f>+VLOOKUP(K4,REFERENCIAS!$C:$D,2,0)*VLOOKUP($K$2,PONDERADORES!A:P,IF(INFORMACION!$F4=REFERENCIAS!$C$24,10,7),0)+VLOOKUP(L4,REFERENCIAS!$C:$D,2,0)*VLOOKUP($L$2,PONDERADORES!A:P,IF(INFORMACION!$F4=REFERENCIAS!$C$24,10,7),0)+VLOOKUP(F4,REFERENCIAS!$C:$D,2,0)*VLOOKUP($F$2,PONDERADORES!A:P,IF(INFORMACION!$F4=REFERENCIAS!$C$24,10,7),0)+VLOOKUP(IF(J4&lt;=0.2,0.2,IF(AND(J4&gt;0.2,J4&lt;=0.4),0.4,IF(AND(J4&gt;0.4,J4&lt;=0.6),0.6,IF(AND(J4&gt;0.6,J4&lt;=0.8),0.8,IF(AND(J4&gt;0.8,J4&lt;=1),1))))),REFERENCIAS!$C:$D,2,0)*VLOOKUP($J$2,PONDERADORES!A:P,IF(INFORMACION!$F4=REFERENCIAS!$C$24,10,7),0)</f>
        <v>20.795000000000002</v>
      </c>
      <c r="Y4" s="45">
        <f>+VLOOKUP(M4,REFERENCIAS!$C:$D,2,0)*VLOOKUP($M$2,PONDERADORES!$A$7:$G$9,7,0)+VLOOKUP(N4,REFERENCIAS!$C:$D,2,0)*VLOOKUP($N$2,PONDERADORES!$A$7:$G$9,7,0)+VLOOKUP(O4,REFERENCIAS!$C:$D,2,0)*VLOOKUP($O$2,PONDERADORES!$A$7:$G$9,7,0)</f>
        <v>11.954000000000001</v>
      </c>
      <c r="Z4" s="46">
        <f>+VLOOKUP(IF(R4&lt;0.1,0,IF(AND(R4&gt;=0.1,R4&lt;0.2),0.1,IF(AND(R4&gt;=0.2,R4&lt;0.3),0.2,IF(R4&gt;0.3,0.3,)))),REFERENCIAS!$E:$F,2,0)*VLOOKUP($R$2,PONDERADORES!$A$11:$G$11,7,0)</f>
        <v>15</v>
      </c>
      <c r="AA4" s="90">
        <f>+VLOOKUP(S4,'REFERENCIAS RIESGO'!$C:$D,2,0)*VLOOKUP($S$2,PONDERADORES!A:P,IF(INFORMACION!$T4='REFERENCIAS RIESGO'!$C$36,13,7),0)+VLOOKUP(U4,'REFERENCIAS RIESGO'!$C:$D,2,0)*VLOOKUP($U$2,PONDERADORES!A:P,IF(INFORMACION!$T4='REFERENCIAS RIESGO'!$C$36,13,7),0)+VLOOKUP(V4,'REFERENCIAS RIESGO'!$C:$D,2,0)*VLOOKUP($V$2,PONDERADORES!A:P,IF(INFORMACION!$T4='REFERENCIAS RIESGO'!$C$36,13,7),0)+W4*VLOOKUP($W$2,PONDERADORES!A:P,IF(INFORMACION!$T4='REFERENCIAS RIESGO'!$C$36,13,7),0)+VLOOKUP(T4,'REFERENCIAS RIESGO'!$C:$D,2,0)*VLOOKUP($T$2,PONDERADORES!A:P,IF(INFORMACION!$T4='REFERENCIAS RIESGO'!$C$36,13,7),0)</f>
        <v>21.978187500000001</v>
      </c>
      <c r="AB4" s="93">
        <f t="shared" ref="AB4:AB67" si="0">+X4+Y4+Z4+AA4</f>
        <v>69.727187499999999</v>
      </c>
      <c r="AC4" s="23" t="str">
        <f>IF(AB4&gt;[2]REFERENCIAS!$C$62,[2]REFERENCIAS!$B$62,IF(AND(AB4&gt;=[2]REFERENCIAS!$C$63,AB4&lt;[2]REFERENCIAS!$D$63),[2]REFERENCIAS!$B$63,IF(AND(AB4&gt;[2]REFERENCIAS!$C$64,AB4&lt;=[2]REFERENCIAS!$D$64),[2]REFERENCIAS!$B$64,IF(AND(AB4&gt;=[2]REFERENCIAS!$C$65,AB4&lt;[2]REFERENCIAS!$D$65),[2]REFERENCIAS!$B$65, "Revisar"))))</f>
        <v>Renovación de tecnología a la brevedad (Plazo inferior a un año)</v>
      </c>
      <c r="AD4" s="94" t="str">
        <f>VLOOKUP(AC4,[2]REFERENCIAS!$B$62:$G$65,4,FALSE)</f>
        <v>El equipo puede mantenerse en el servicio, sin embargo se recomienda su reposición en un plazo inferior a un año</v>
      </c>
      <c r="AE4" s="18"/>
      <c r="AF4" s="18"/>
      <c r="AG4" s="18"/>
      <c r="AH4" s="18"/>
      <c r="AI4" s="18"/>
      <c r="AL4" s="18"/>
      <c r="AM4" s="18"/>
      <c r="AN4" s="18"/>
      <c r="AO4" s="18"/>
      <c r="AP4" s="18"/>
      <c r="AQ4" s="18"/>
      <c r="AT4" s="18"/>
      <c r="AU4" s="18"/>
      <c r="AV4" s="18"/>
      <c r="AW4" s="18"/>
      <c r="AX4" s="18"/>
      <c r="AY4" s="18"/>
      <c r="BB4" s="18"/>
      <c r="BC4" s="18"/>
      <c r="BD4" s="18"/>
      <c r="BE4" s="18"/>
      <c r="BF4" s="18"/>
      <c r="BG4" s="18"/>
      <c r="BJ4" s="18"/>
      <c r="BK4" s="18"/>
      <c r="BL4" s="18"/>
      <c r="BM4" s="18"/>
      <c r="BN4" s="18"/>
      <c r="BO4" s="18"/>
      <c r="BP4" s="18"/>
      <c r="BS4" s="18"/>
      <c r="BT4" s="18"/>
      <c r="BU4" s="18"/>
      <c r="BV4" s="18"/>
      <c r="BW4" s="18"/>
      <c r="BX4" s="18"/>
      <c r="CA4" s="18"/>
      <c r="CB4" s="18"/>
      <c r="CC4" s="18"/>
      <c r="CD4" s="18"/>
      <c r="CE4" s="18"/>
      <c r="CF4" s="18"/>
      <c r="CI4" s="18"/>
      <c r="CJ4" s="18"/>
      <c r="CK4" s="18"/>
      <c r="CL4" s="18"/>
      <c r="CM4" s="18"/>
      <c r="CN4" s="18"/>
      <c r="CQ4" s="18"/>
      <c r="CR4" s="18"/>
      <c r="CS4" s="18"/>
      <c r="CT4" s="18"/>
      <c r="CU4" s="18"/>
      <c r="CV4" s="18"/>
      <c r="CW4" s="18"/>
      <c r="CZ4" s="18"/>
      <c r="DA4" s="18"/>
      <c r="DB4" s="18"/>
      <c r="DC4" s="18"/>
      <c r="DD4" s="18"/>
      <c r="DE4" s="18"/>
      <c r="DH4" s="18"/>
      <c r="DI4" s="18"/>
      <c r="DJ4" s="18"/>
      <c r="DK4" s="18"/>
      <c r="DL4" s="18"/>
      <c r="DM4" s="18"/>
      <c r="DP4" s="18"/>
      <c r="DQ4" s="18"/>
      <c r="DR4" s="18"/>
      <c r="DS4" s="18"/>
      <c r="DT4" s="18"/>
      <c r="DU4" s="18"/>
      <c r="DX4" s="18"/>
      <c r="DY4" s="18"/>
      <c r="DZ4" s="18"/>
      <c r="EA4" s="18"/>
      <c r="EB4" s="18"/>
      <c r="EC4" s="18"/>
      <c r="ED4" s="18"/>
      <c r="EG4" s="18"/>
      <c r="EH4" s="18"/>
      <c r="EI4" s="18"/>
      <c r="EJ4" s="18"/>
      <c r="EK4" s="18"/>
      <c r="EL4" s="18"/>
      <c r="EO4" s="18"/>
      <c r="EP4" s="18"/>
      <c r="EQ4" s="18"/>
      <c r="ER4" s="18"/>
      <c r="ES4" s="18"/>
      <c r="ET4" s="18"/>
      <c r="EW4" s="18"/>
      <c r="EX4" s="18"/>
      <c r="EY4" s="18"/>
      <c r="EZ4" s="18"/>
      <c r="FA4" s="18"/>
      <c r="FB4" s="18"/>
      <c r="FE4" s="18"/>
      <c r="FF4" s="18"/>
      <c r="FG4" s="18"/>
    </row>
    <row r="5" spans="1:163" ht="45" x14ac:dyDescent="0.25">
      <c r="A5" s="72" t="s">
        <v>214</v>
      </c>
      <c r="B5" s="52" t="s">
        <v>215</v>
      </c>
      <c r="C5" s="51" t="s">
        <v>216</v>
      </c>
      <c r="D5" s="53" t="s">
        <v>296</v>
      </c>
      <c r="E5" s="73" t="s">
        <v>187</v>
      </c>
      <c r="F5" s="74" t="s">
        <v>118</v>
      </c>
      <c r="G5" s="9">
        <v>8</v>
      </c>
      <c r="H5" s="54">
        <v>44279</v>
      </c>
      <c r="I5" s="49">
        <v>1</v>
      </c>
      <c r="J5" s="22">
        <f t="shared" ref="J5:J68" si="1">IF(I5&gt;G5,1,I5/G5)</f>
        <v>0.125</v>
      </c>
      <c r="K5" s="19" t="s">
        <v>114</v>
      </c>
      <c r="L5" s="73" t="s">
        <v>117</v>
      </c>
      <c r="M5" s="74" t="s">
        <v>34</v>
      </c>
      <c r="N5" s="19" t="s">
        <v>54</v>
      </c>
      <c r="O5" s="73" t="s">
        <v>35</v>
      </c>
      <c r="P5" s="80">
        <v>635658.33333333337</v>
      </c>
      <c r="Q5" s="24">
        <v>137211</v>
      </c>
      <c r="R5" s="81">
        <v>0.2158565266980427</v>
      </c>
      <c r="S5" s="85" t="s">
        <v>30</v>
      </c>
      <c r="T5" s="19" t="s">
        <v>38</v>
      </c>
      <c r="U5" s="22" t="s">
        <v>31</v>
      </c>
      <c r="V5" s="59" t="s">
        <v>50</v>
      </c>
      <c r="W5" s="86">
        <v>58.568749999999994</v>
      </c>
      <c r="X5" s="89">
        <f>+VLOOKUP(K5,REFERENCIAS!$C:$D,2,0)*VLOOKUP($K$2,PONDERADORES!A:P,IF(INFORMACION!$F5=REFERENCIAS!$C$24,10,7),0)+VLOOKUP(L5,REFERENCIAS!$C:$D,2,0)*VLOOKUP($L$2,PONDERADORES!A:P,IF(INFORMACION!$F5=REFERENCIAS!$C$24,10,7),0)+VLOOKUP(F5,REFERENCIAS!$C:$D,2,0)*VLOOKUP($F$2,PONDERADORES!A:P,IF(INFORMACION!$F5=REFERENCIAS!$C$24,10,7),0)+VLOOKUP(IF(J5&lt;=0.2,0.2,IF(AND(J5&gt;0.2,J5&lt;=0.4),0.4,IF(AND(J5&gt;0.4,J5&lt;=0.6),0.6,IF(AND(J5&gt;0.6,J5&lt;=0.8),0.8,IF(AND(J5&gt;0.8,J5&lt;=1),1))))),REFERENCIAS!$C:$D,2,0)*VLOOKUP($J$2,PONDERADORES!A:P,IF(INFORMACION!$F5=REFERENCIAS!$C$24,10,7),0)</f>
        <v>3.1070000000000007</v>
      </c>
      <c r="Y5" s="45">
        <f>+VLOOKUP(M5,REFERENCIAS!$C:$D,2,0)*VLOOKUP($M$2,PONDERADORES!$A$7:$G$9,7,0)+VLOOKUP(N5,REFERENCIAS!$C:$D,2,0)*VLOOKUP($N$2,PONDERADORES!$A$7:$G$9,7,0)+VLOOKUP(O5,REFERENCIAS!$C:$D,2,0)*VLOOKUP($O$2,PONDERADORES!$A$7:$G$9,7,0)</f>
        <v>2.8460000000000001</v>
      </c>
      <c r="Z5" s="46">
        <f>+VLOOKUP(IF(R5&lt;0.1,0,IF(AND(R5&gt;=0.1,R5&lt;0.2),0.1,IF(AND(R5&gt;=0.2,R5&lt;0.3),0.2,IF(R5&gt;0.3,0.3,)))),REFERENCIAS!$E:$F,2,0)*VLOOKUP($R$2,PONDERADORES!$A$11:$G$11,7,0)</f>
        <v>9.75</v>
      </c>
      <c r="AA5" s="90">
        <f>+VLOOKUP(S5,'REFERENCIAS RIESGO'!$C:$D,2,0)*VLOOKUP($S$2,PONDERADORES!A:P,IF(INFORMACION!$T5='REFERENCIAS RIESGO'!$C$36,13,7),0)+VLOOKUP(U5,'REFERENCIAS RIESGO'!$C:$D,2,0)*VLOOKUP($U$2,PONDERADORES!A:P,IF(INFORMACION!$T5='REFERENCIAS RIESGO'!$C$36,13,7),0)+VLOOKUP(V5,'REFERENCIAS RIESGO'!$C:$D,2,0)*VLOOKUP($V$2,PONDERADORES!A:P,IF(INFORMACION!$T5='REFERENCIAS RIESGO'!$C$36,13,7),0)+W5*VLOOKUP($W$2,PONDERADORES!A:P,IF(INFORMACION!$T5='REFERENCIAS RIESGO'!$C$36,13,7),0)+VLOOKUP(T5,'REFERENCIAS RIESGO'!$C:$D,2,0)*VLOOKUP($T$2,PONDERADORES!A:P,IF(INFORMACION!$T5='REFERENCIAS RIESGO'!$C$36,13,7),0)</f>
        <v>14.751187499999999</v>
      </c>
      <c r="AB5" s="93">
        <f t="shared" si="0"/>
        <v>30.4541875</v>
      </c>
      <c r="AC5" s="23" t="str">
        <f>IF(AB5&gt;[2]REFERENCIAS!$C$62,[2]REFERENCIAS!$B$62,IF(AND(AB5&gt;=[2]REFERENCIAS!$C$63,AB5&lt;[2]REFERENCIAS!$D$63),[2]REFERENCIAS!$B$63,IF(AND(AB5&gt;[2]REFERENCIAS!$C$64,AB5&lt;=[2]REFERENCIAS!$D$64),[2]REFERENCIAS!$B$64,IF(AND(AB5&gt;=[2]REFERENCIAS!$C$65,AB5&lt;[2]REFERENCIAS!$D$65),[2]REFERENCIAS!$B$65, "Revisar"))))</f>
        <v>Tecnología NO requiere evaluación ni renovación en los próximos dos años</v>
      </c>
      <c r="AD5" s="94" t="str">
        <f>VLOOKUP(AC5,[2]REFERENCIAS!$B$62:$G$65,4,FALSE)</f>
        <v>El equipo se encuentra en óptimas condiciones. Se recomienda volver a evaluar en un periodo de 2 años.</v>
      </c>
      <c r="AJ5" s="20"/>
      <c r="AK5" s="20"/>
      <c r="AR5" s="20"/>
      <c r="AS5" s="20"/>
      <c r="AZ5" s="20"/>
      <c r="BA5" s="20"/>
      <c r="BH5" s="20"/>
      <c r="BI5" s="20"/>
      <c r="BQ5" s="20"/>
      <c r="BR5" s="20"/>
      <c r="BY5" s="20"/>
      <c r="BZ5" s="20"/>
      <c r="CG5" s="20"/>
      <c r="CH5" s="20"/>
      <c r="CO5" s="20"/>
      <c r="CP5" s="20"/>
      <c r="CX5" s="20"/>
      <c r="CY5" s="20"/>
      <c r="DF5" s="20"/>
      <c r="DG5" s="20"/>
      <c r="DN5" s="20"/>
      <c r="DO5" s="20"/>
      <c r="DV5" s="20"/>
      <c r="DW5" s="20"/>
      <c r="EE5" s="20"/>
      <c r="EF5" s="20"/>
      <c r="EM5" s="20"/>
      <c r="EN5" s="20"/>
      <c r="EU5" s="20"/>
      <c r="EV5" s="20"/>
      <c r="FC5" s="20"/>
      <c r="FD5" s="20"/>
    </row>
    <row r="6" spans="1:163" ht="60" x14ac:dyDescent="0.25">
      <c r="A6" s="72" t="s">
        <v>297</v>
      </c>
      <c r="B6" s="52" t="s">
        <v>298</v>
      </c>
      <c r="C6" s="51" t="s">
        <v>299</v>
      </c>
      <c r="D6" s="53" t="s">
        <v>300</v>
      </c>
      <c r="E6" s="73" t="s">
        <v>184</v>
      </c>
      <c r="F6" s="74" t="s">
        <v>49</v>
      </c>
      <c r="G6" s="9">
        <v>5</v>
      </c>
      <c r="H6" s="54">
        <v>44031</v>
      </c>
      <c r="I6" s="49">
        <v>2</v>
      </c>
      <c r="J6" s="22">
        <f t="shared" si="1"/>
        <v>0.4</v>
      </c>
      <c r="K6" s="19" t="s">
        <v>114</v>
      </c>
      <c r="L6" s="73" t="s">
        <v>47</v>
      </c>
      <c r="M6" s="74" t="s">
        <v>34</v>
      </c>
      <c r="N6" s="19" t="s">
        <v>35</v>
      </c>
      <c r="O6" s="73" t="s">
        <v>54</v>
      </c>
      <c r="P6" s="80">
        <v>37502800</v>
      </c>
      <c r="Q6" s="24">
        <v>30012474</v>
      </c>
      <c r="R6" s="81">
        <v>0.80027288629115689</v>
      </c>
      <c r="S6" s="85" t="s">
        <v>30</v>
      </c>
      <c r="T6" s="19" t="s">
        <v>82</v>
      </c>
      <c r="U6" s="22" t="s">
        <v>157</v>
      </c>
      <c r="V6" s="59" t="s">
        <v>40</v>
      </c>
      <c r="W6" s="86">
        <v>50.53125</v>
      </c>
      <c r="X6" s="89">
        <f>+VLOOKUP(K6,REFERENCIAS!$C:$D,2,0)*VLOOKUP($K$2,PONDERADORES!A:P,IF(INFORMACION!$F6=REFERENCIAS!$C$24,10,7),0)+VLOOKUP(L6,REFERENCIAS!$C:$D,2,0)*VLOOKUP($L$2,PONDERADORES!A:P,IF(INFORMACION!$F6=REFERENCIAS!$C$24,10,7),0)+VLOOKUP(F6,REFERENCIAS!$C:$D,2,0)*VLOOKUP($F$2,PONDERADORES!A:P,IF(INFORMACION!$F6=REFERENCIAS!$C$24,10,7),0)+VLOOKUP(IF(J6&lt;=0.2,0.2,IF(AND(J6&gt;0.2,J6&lt;=0.4),0.4,IF(AND(J6&gt;0.4,J6&lt;=0.6),0.6,IF(AND(J6&gt;0.6,J6&lt;=0.8),0.8,IF(AND(J6&gt;0.8,J6&lt;=1),1))))),REFERENCIAS!$C:$D,2,0)*VLOOKUP($J$2,PONDERADORES!A:P,IF(INFORMACION!$F6=REFERENCIAS!$C$24,10,7),0)</f>
        <v>14.120000000000001</v>
      </c>
      <c r="Y6" s="45">
        <f>+VLOOKUP(M6,REFERENCIAS!$C:$D,2,0)*VLOOKUP($M$2,PONDERADORES!$A$7:$G$9,7,0)+VLOOKUP(N6,REFERENCIAS!$C:$D,2,0)*VLOOKUP($N$2,PONDERADORES!$A$7:$G$9,7,0)+VLOOKUP(O6,REFERENCIAS!$C:$D,2,0)*VLOOKUP($O$2,PONDERADORES!$A$7:$G$9,7,0)</f>
        <v>4.7080000000000002</v>
      </c>
      <c r="Z6" s="46">
        <f>+VLOOKUP(IF(R6&lt;0.1,0,IF(AND(R6&gt;=0.1,R6&lt;0.2),0.1,IF(AND(R6&gt;=0.2,R6&lt;0.3),0.2,IF(R6&gt;0.3,0.3,)))),REFERENCIAS!$E:$F,2,0)*VLOOKUP($R$2,PONDERADORES!$A$11:$G$11,7,0)</f>
        <v>15</v>
      </c>
      <c r="AA6" s="90">
        <f>+VLOOKUP(S6,'REFERENCIAS RIESGO'!$C:$D,2,0)*VLOOKUP($S$2,PONDERADORES!A:P,IF(INFORMACION!$T6='REFERENCIAS RIESGO'!$C$36,13,7),0)+VLOOKUP(U6,'REFERENCIAS RIESGO'!$C:$D,2,0)*VLOOKUP($U$2,PONDERADORES!A:P,IF(INFORMACION!$T6='REFERENCIAS RIESGO'!$C$36,13,7),0)+VLOOKUP(V6,'REFERENCIAS RIESGO'!$C:$D,2,0)*VLOOKUP($V$2,PONDERADORES!A:P,IF(INFORMACION!$T6='REFERENCIAS RIESGO'!$C$36,13,7),0)+W6*VLOOKUP($W$2,PONDERADORES!A:P,IF(INFORMACION!$T6='REFERENCIAS RIESGO'!$C$36,13,7),0)+VLOOKUP(T6,'REFERENCIAS RIESGO'!$C:$D,2,0)*VLOOKUP($T$2,PONDERADORES!A:P,IF(INFORMACION!$T6='REFERENCIAS RIESGO'!$C$36,13,7),0)</f>
        <v>20.0278125</v>
      </c>
      <c r="AB6" s="93">
        <f t="shared" si="0"/>
        <v>53.855812499999999</v>
      </c>
      <c r="AC6" s="23" t="str">
        <f>IF(AB6&gt;[2]REFERENCIAS!$C$62,[2]REFERENCIAS!$B$62,IF(AND(AB6&gt;=[2]REFERENCIAS!$C$63,AB6&lt;[2]REFERENCIAS!$D$63),[2]REFERENCIAS!$B$63,IF(AND(AB6&gt;[2]REFERENCIAS!$C$64,AB6&lt;=[2]REFERENCIAS!$D$64),[2]REFERENCIAS!$B$64,IF(AND(AB6&gt;=[2]REFERENCIAS!$C$65,AB6&lt;[2]REFERENCIAS!$D$65),[2]REFERENCIAS!$B$65, "Revisar"))))</f>
        <v>Evaluar tecnología en un año</v>
      </c>
      <c r="AD6" s="94" t="str">
        <f>VLOOKUP(AC6,[2]REFERENCIAS!$B$62:$G$65,4,FALSE)</f>
        <v>El equipo se encuentra en condiciones aceptables de funcionamiento pero requiere constante seguimiento y evaluación.</v>
      </c>
      <c r="AJ6" s="20"/>
      <c r="AK6" s="20"/>
      <c r="AR6" s="20"/>
      <c r="AS6" s="20"/>
      <c r="AZ6" s="20"/>
      <c r="BA6" s="20"/>
      <c r="BH6" s="20"/>
      <c r="BI6" s="20"/>
      <c r="BQ6" s="20"/>
      <c r="BR6" s="20"/>
      <c r="BY6" s="20"/>
      <c r="BZ6" s="20"/>
      <c r="CG6" s="20"/>
      <c r="CH6" s="20"/>
      <c r="CO6" s="20"/>
      <c r="CP6" s="20"/>
      <c r="CX6" s="20"/>
      <c r="CY6" s="20"/>
      <c r="DF6" s="20"/>
      <c r="DG6" s="20"/>
      <c r="DN6" s="20"/>
      <c r="DO6" s="20"/>
      <c r="DV6" s="20"/>
      <c r="DW6" s="20"/>
      <c r="EE6" s="20"/>
      <c r="EF6" s="20"/>
      <c r="EM6" s="20"/>
      <c r="EN6" s="20"/>
      <c r="EU6" s="20"/>
      <c r="EV6" s="20"/>
      <c r="FC6" s="20"/>
      <c r="FD6" s="20"/>
    </row>
    <row r="7" spans="1:163" ht="45" x14ac:dyDescent="0.25">
      <c r="A7" s="72" t="s">
        <v>198</v>
      </c>
      <c r="B7" s="52" t="s">
        <v>199</v>
      </c>
      <c r="C7" s="51" t="s">
        <v>201</v>
      </c>
      <c r="D7" s="53">
        <v>21396382</v>
      </c>
      <c r="E7" s="73" t="s">
        <v>187</v>
      </c>
      <c r="F7" s="74" t="s">
        <v>49</v>
      </c>
      <c r="G7" s="9">
        <v>8</v>
      </c>
      <c r="H7" s="54">
        <v>42254</v>
      </c>
      <c r="I7" s="49">
        <v>7</v>
      </c>
      <c r="J7" s="22">
        <f t="shared" si="1"/>
        <v>0.875</v>
      </c>
      <c r="K7" s="19" t="s">
        <v>32</v>
      </c>
      <c r="L7" s="73" t="s">
        <v>47</v>
      </c>
      <c r="M7" s="74" t="s">
        <v>34</v>
      </c>
      <c r="N7" s="19" t="s">
        <v>35</v>
      </c>
      <c r="O7" s="73" t="s">
        <v>42</v>
      </c>
      <c r="P7" s="80">
        <v>3750000</v>
      </c>
      <c r="Q7" s="24">
        <v>3641446</v>
      </c>
      <c r="R7" s="81">
        <v>0.97105226666666666</v>
      </c>
      <c r="S7" s="85" t="s">
        <v>37</v>
      </c>
      <c r="T7" s="19" t="s">
        <v>44</v>
      </c>
      <c r="U7" s="22" t="s">
        <v>55</v>
      </c>
      <c r="V7" s="59" t="s">
        <v>50</v>
      </c>
      <c r="W7" s="86">
        <v>66.887500000000003</v>
      </c>
      <c r="X7" s="89">
        <f>+VLOOKUP(K7,REFERENCIAS!$C:$D,2,0)*VLOOKUP($K$2,PONDERADORES!A:P,IF(INFORMACION!$F7=REFERENCIAS!$C$24,10,7),0)+VLOOKUP(L7,REFERENCIAS!$C:$D,2,0)*VLOOKUP($L$2,PONDERADORES!A:P,IF(INFORMACION!$F7=REFERENCIAS!$C$24,10,7),0)+VLOOKUP(F7,REFERENCIAS!$C:$D,2,0)*VLOOKUP($F$2,PONDERADORES!A:P,IF(INFORMACION!$F7=REFERENCIAS!$C$24,10,7),0)+VLOOKUP(IF(J7&lt;=0.2,0.2,IF(AND(J7&gt;0.2,J7&lt;=0.4),0.4,IF(AND(J7&gt;0.4,J7&lt;=0.6),0.6,IF(AND(J7&gt;0.6,J7&lt;=0.8),0.8,IF(AND(J7&gt;0.8,J7&lt;=1),1))))),REFERENCIAS!$C:$D,2,0)*VLOOKUP($J$2,PONDERADORES!A:P,IF(INFORMACION!$F7=REFERENCIAS!$C$24,10,7),0)</f>
        <v>23.8</v>
      </c>
      <c r="Y7" s="45">
        <f>+VLOOKUP(M7,REFERENCIAS!$C:$D,2,0)*VLOOKUP($M$2,PONDERADORES!$A$7:$G$9,7,0)+VLOOKUP(N7,REFERENCIAS!$C:$D,2,0)*VLOOKUP($N$2,PONDERADORES!$A$7:$G$9,7,0)+VLOOKUP(O7,REFERENCIAS!$C:$D,2,0)*VLOOKUP($O$2,PONDERADORES!$A$7:$G$9,7,0)</f>
        <v>9.3080000000000016</v>
      </c>
      <c r="Z7" s="46">
        <f>+VLOOKUP(IF(R7&lt;0.1,0,IF(AND(R7&gt;=0.1,R7&lt;0.2),0.1,IF(AND(R7&gt;=0.2,R7&lt;0.3),0.2,IF(R7&gt;0.3,0.3,)))),REFERENCIAS!$E:$F,2,0)*VLOOKUP($R$2,PONDERADORES!$A$11:$G$11,7,0)</f>
        <v>15</v>
      </c>
      <c r="AA7" s="90">
        <f>+VLOOKUP(S7,'REFERENCIAS RIESGO'!$C:$D,2,0)*VLOOKUP($S$2,PONDERADORES!A:P,IF(INFORMACION!$T7='REFERENCIAS RIESGO'!$C$36,13,7),0)+VLOOKUP(U7,'REFERENCIAS RIESGO'!$C:$D,2,0)*VLOOKUP($U$2,PONDERADORES!A:P,IF(INFORMACION!$T7='REFERENCIAS RIESGO'!$C$36,13,7),0)+VLOOKUP(V7,'REFERENCIAS RIESGO'!$C:$D,2,0)*VLOOKUP($V$2,PONDERADORES!A:P,IF(INFORMACION!$T7='REFERENCIAS RIESGO'!$C$36,13,7),0)+W7*VLOOKUP($W$2,PONDERADORES!A:P,IF(INFORMACION!$T7='REFERENCIAS RIESGO'!$C$36,13,7),0)+VLOOKUP(T7,'REFERENCIAS RIESGO'!$C:$D,2,0)*VLOOKUP($T$2,PONDERADORES!A:P,IF(INFORMACION!$T7='REFERENCIAS RIESGO'!$C$36,13,7),0)</f>
        <v>19.353187500000001</v>
      </c>
      <c r="AB7" s="93">
        <f t="shared" si="0"/>
        <v>67.461187500000008</v>
      </c>
      <c r="AC7" s="23" t="str">
        <f>IF(AB7&gt;[2]REFERENCIAS!$C$62,[2]REFERENCIAS!$B$62,IF(AND(AB7&gt;=[2]REFERENCIAS!$C$63,AB7&lt;[2]REFERENCIAS!$D$63),[2]REFERENCIAS!$B$63,IF(AND(AB7&gt;[2]REFERENCIAS!$C$64,AB7&lt;=[2]REFERENCIAS!$D$64),[2]REFERENCIAS!$B$64,IF(AND(AB7&gt;=[2]REFERENCIAS!$C$65,AB7&lt;[2]REFERENCIAS!$D$65),[2]REFERENCIAS!$B$65, "Revisar"))))</f>
        <v>Renovación de tecnología a la brevedad (Plazo inferior a un año)</v>
      </c>
      <c r="AD7" s="94" t="str">
        <f>VLOOKUP(AC7,[2]REFERENCIAS!$B$62:$G$65,4,FALSE)</f>
        <v>El equipo puede mantenerse en el servicio, sin embargo se recomienda su reposición en un plazo inferior a un año</v>
      </c>
      <c r="AJ7" s="20"/>
      <c r="AK7" s="20"/>
    </row>
    <row r="8" spans="1:163" ht="60" x14ac:dyDescent="0.25">
      <c r="A8" s="72" t="s">
        <v>209</v>
      </c>
      <c r="B8" s="52" t="s">
        <v>210</v>
      </c>
      <c r="C8" s="51" t="s">
        <v>211</v>
      </c>
      <c r="D8" s="53" t="s">
        <v>289</v>
      </c>
      <c r="E8" s="73" t="s">
        <v>195</v>
      </c>
      <c r="F8" s="74" t="s">
        <v>119</v>
      </c>
      <c r="G8" s="9">
        <v>5</v>
      </c>
      <c r="H8" s="54">
        <v>42478</v>
      </c>
      <c r="I8" s="49">
        <v>6</v>
      </c>
      <c r="J8" s="22">
        <f t="shared" si="1"/>
        <v>1</v>
      </c>
      <c r="K8" s="19" t="s">
        <v>114</v>
      </c>
      <c r="L8" s="73" t="s">
        <v>116</v>
      </c>
      <c r="M8" s="74" t="s">
        <v>53</v>
      </c>
      <c r="N8" s="19" t="s">
        <v>54</v>
      </c>
      <c r="O8" s="73" t="s">
        <v>42</v>
      </c>
      <c r="P8" s="80">
        <v>14586000</v>
      </c>
      <c r="Q8" s="24">
        <v>10754717</v>
      </c>
      <c r="R8" s="81">
        <v>0.73733148224324696</v>
      </c>
      <c r="S8" s="85" t="s">
        <v>37</v>
      </c>
      <c r="T8" s="19" t="s">
        <v>82</v>
      </c>
      <c r="U8" s="22" t="s">
        <v>55</v>
      </c>
      <c r="V8" s="59" t="s">
        <v>45</v>
      </c>
      <c r="W8" s="86">
        <v>15.606249999999999</v>
      </c>
      <c r="X8" s="89">
        <f>+VLOOKUP(K8,REFERENCIAS!$C:$D,2,0)*VLOOKUP($K$2,PONDERADORES!A:P,IF(INFORMACION!$F8=REFERENCIAS!$C$24,10,7),0)+VLOOKUP(L8,REFERENCIAS!$C:$D,2,0)*VLOOKUP($L$2,PONDERADORES!A:P,IF(INFORMACION!$F8=REFERENCIAS!$C$24,10,7),0)+VLOOKUP(F8,REFERENCIAS!$C:$D,2,0)*VLOOKUP($F$2,PONDERADORES!A:P,IF(INFORMACION!$F8=REFERENCIAS!$C$24,10,7),0)+VLOOKUP(IF(J8&lt;=0.2,0.2,IF(AND(J8&gt;0.2,J8&lt;=0.4),0.4,IF(AND(J8&gt;0.4,J8&lt;=0.6),0.6,IF(AND(J8&gt;0.6,J8&lt;=0.8),0.8,IF(AND(J8&gt;0.8,J8&lt;=1),1))))),REFERENCIAS!$C:$D,2,0)*VLOOKUP($J$2,PONDERADORES!A:P,IF(INFORMACION!$F8=REFERENCIAS!$C$24,10,7),0)</f>
        <v>9.74</v>
      </c>
      <c r="Y8" s="45">
        <f>+VLOOKUP(M8,REFERENCIAS!$C:$D,2,0)*VLOOKUP($M$2,PONDERADORES!$A$7:$G$9,7,0)+VLOOKUP(N8,REFERENCIAS!$C:$D,2,0)*VLOOKUP($N$2,PONDERADORES!$A$7:$G$9,7,0)+VLOOKUP(O8,REFERENCIAS!$C:$D,2,0)*VLOOKUP($O$2,PONDERADORES!$A$7:$G$9,7,0)</f>
        <v>17.300000000000004</v>
      </c>
      <c r="Z8" s="46">
        <f>+VLOOKUP(IF(R8&lt;0.1,0,IF(AND(R8&gt;=0.1,R8&lt;0.2),0.1,IF(AND(R8&gt;=0.2,R8&lt;0.3),0.2,IF(R8&gt;0.3,0.3,)))),REFERENCIAS!$E:$F,2,0)*VLOOKUP($R$2,PONDERADORES!$A$11:$G$11,7,0)</f>
        <v>15</v>
      </c>
      <c r="AA8" s="90">
        <f>+VLOOKUP(S8,'REFERENCIAS RIESGO'!$C:$D,2,0)*VLOOKUP($S$2,PONDERADORES!A:P,IF(INFORMACION!$T8='REFERENCIAS RIESGO'!$C$36,13,7),0)+VLOOKUP(U8,'REFERENCIAS RIESGO'!$C:$D,2,0)*VLOOKUP($U$2,PONDERADORES!A:P,IF(INFORMACION!$T8='REFERENCIAS RIESGO'!$C$36,13,7),0)+VLOOKUP(V8,'REFERENCIAS RIESGO'!$C:$D,2,0)*VLOOKUP($V$2,PONDERADORES!A:P,IF(INFORMACION!$T8='REFERENCIAS RIESGO'!$C$36,13,7),0)+W8*VLOOKUP($W$2,PONDERADORES!A:P,IF(INFORMACION!$T8='REFERENCIAS RIESGO'!$C$36,13,7),0)+VLOOKUP(T8,'REFERENCIAS RIESGO'!$C:$D,2,0)*VLOOKUP($T$2,PONDERADORES!A:P,IF(INFORMACION!$T8='REFERENCIAS RIESGO'!$C$36,13,7),0)</f>
        <v>20.9645625</v>
      </c>
      <c r="AB8" s="93">
        <f t="shared" si="0"/>
        <v>63.004562500000006</v>
      </c>
      <c r="AC8" s="23" t="str">
        <f>IF(AB8&gt;[2]REFERENCIAS!$C$62,[2]REFERENCIAS!$B$62,IF(AND(AB8&gt;=[2]REFERENCIAS!$C$63,AB8&lt;[2]REFERENCIAS!$D$63),[2]REFERENCIAS!$B$63,IF(AND(AB8&gt;[2]REFERENCIAS!$C$64,AB8&lt;=[2]REFERENCIAS!$D$64),[2]REFERENCIAS!$B$64,IF(AND(AB8&gt;=[2]REFERENCIAS!$C$65,AB8&lt;[2]REFERENCIAS!$D$65),[2]REFERENCIAS!$B$65, "Revisar"))))</f>
        <v>Evaluar tecnología en un año</v>
      </c>
      <c r="AD8" s="94" t="str">
        <f>VLOOKUP(AC8,[2]REFERENCIAS!$B$62:$G$65,4,FALSE)</f>
        <v>El equipo se encuentra en condiciones aceptables de funcionamiento pero requiere constante seguimiento y evaluación.</v>
      </c>
      <c r="AJ8" s="20"/>
      <c r="AK8" s="20"/>
    </row>
    <row r="9" spans="1:163" ht="60" x14ac:dyDescent="0.25">
      <c r="A9" s="72" t="s">
        <v>198</v>
      </c>
      <c r="B9" s="52" t="s">
        <v>199</v>
      </c>
      <c r="C9" s="51" t="s">
        <v>200</v>
      </c>
      <c r="D9" s="53">
        <v>21436837</v>
      </c>
      <c r="E9" s="73" t="s">
        <v>202</v>
      </c>
      <c r="F9" s="74" t="s">
        <v>49</v>
      </c>
      <c r="G9" s="9">
        <v>8</v>
      </c>
      <c r="H9" s="54">
        <v>43325</v>
      </c>
      <c r="I9" s="49">
        <v>4</v>
      </c>
      <c r="J9" s="22">
        <f t="shared" si="1"/>
        <v>0.5</v>
      </c>
      <c r="K9" s="19" t="s">
        <v>114</v>
      </c>
      <c r="L9" s="73" t="s">
        <v>117</v>
      </c>
      <c r="M9" s="74" t="s">
        <v>53</v>
      </c>
      <c r="N9" s="19" t="s">
        <v>42</v>
      </c>
      <c r="O9" s="73" t="s">
        <v>35</v>
      </c>
      <c r="P9" s="80">
        <v>7880000</v>
      </c>
      <c r="Q9" s="24">
        <v>6777802</v>
      </c>
      <c r="R9" s="81">
        <v>0.86012715736040612</v>
      </c>
      <c r="S9" s="85" t="s">
        <v>37</v>
      </c>
      <c r="T9" s="19" t="s">
        <v>38</v>
      </c>
      <c r="U9" s="22" t="s">
        <v>55</v>
      </c>
      <c r="V9" s="59" t="s">
        <v>45</v>
      </c>
      <c r="W9" s="86">
        <v>66.887500000000003</v>
      </c>
      <c r="X9" s="89">
        <f>+VLOOKUP(K9,REFERENCIAS!$C:$D,2,0)*VLOOKUP($K$2,PONDERADORES!A:P,IF(INFORMACION!$F9=REFERENCIAS!$C$24,10,7),0)+VLOOKUP(L9,REFERENCIAS!$C:$D,2,0)*VLOOKUP($L$2,PONDERADORES!A:P,IF(INFORMACION!$F9=REFERENCIAS!$C$24,10,7),0)+VLOOKUP(F9,REFERENCIAS!$C:$D,2,0)*VLOOKUP($F$2,PONDERADORES!A:P,IF(INFORMACION!$F9=REFERENCIAS!$C$24,10,7),0)+VLOOKUP(IF(J9&lt;=0.2,0.2,IF(AND(J9&gt;0.2,J9&lt;=0.4),0.4,IF(AND(J9&gt;0.4,J9&lt;=0.6),0.6,IF(AND(J9&gt;0.6,J9&lt;=0.8),0.8,IF(AND(J9&gt;0.8,J9&lt;=1),1))))),REFERENCIAS!$C:$D,2,0)*VLOOKUP($J$2,PONDERADORES!A:P,IF(INFORMACION!$F9=REFERENCIAS!$C$24,10,7),0)</f>
        <v>12.47</v>
      </c>
      <c r="Y9" s="45">
        <f>+VLOOKUP(M9,REFERENCIAS!$C:$D,2,0)*VLOOKUP($M$2,PONDERADORES!$A$7:$G$9,7,0)+VLOOKUP(N9,REFERENCIAS!$C:$D,2,0)*VLOOKUP($N$2,PONDERADORES!$A$7:$G$9,7,0)+VLOOKUP(O9,REFERENCIAS!$C:$D,2,0)*VLOOKUP($O$2,PONDERADORES!$A$7:$G$9,7,0)</f>
        <v>10.892000000000001</v>
      </c>
      <c r="Z9" s="46">
        <f>+VLOOKUP(IF(R9&lt;0.1,0,IF(AND(R9&gt;=0.1,R9&lt;0.2),0.1,IF(AND(R9&gt;=0.2,R9&lt;0.3),0.2,IF(R9&gt;0.3,0.3,)))),REFERENCIAS!$E:$F,2,0)*VLOOKUP($R$2,PONDERADORES!$A$11:$G$11,7,0)</f>
        <v>15</v>
      </c>
      <c r="AA9" s="90">
        <f>+VLOOKUP(S9,'REFERENCIAS RIESGO'!$C:$D,2,0)*VLOOKUP($S$2,PONDERADORES!A:P,IF(INFORMACION!$T9='REFERENCIAS RIESGO'!$C$36,13,7),0)+VLOOKUP(U9,'REFERENCIAS RIESGO'!$C:$D,2,0)*VLOOKUP($U$2,PONDERADORES!A:P,IF(INFORMACION!$T9='REFERENCIAS RIESGO'!$C$36,13,7),0)+VLOOKUP(V9,'REFERENCIAS RIESGO'!$C:$D,2,0)*VLOOKUP($V$2,PONDERADORES!A:P,IF(INFORMACION!$T9='REFERENCIAS RIESGO'!$C$36,13,7),0)+W9*VLOOKUP($W$2,PONDERADORES!A:P,IF(INFORMACION!$T9='REFERENCIAS RIESGO'!$C$36,13,7),0)+VLOOKUP(T9,'REFERENCIAS RIESGO'!$C:$D,2,0)*VLOOKUP($T$2,PONDERADORES!A:P,IF(INFORMACION!$T9='REFERENCIAS RIESGO'!$C$36,13,7),0)</f>
        <v>22.579875000000001</v>
      </c>
      <c r="AB9" s="93">
        <f t="shared" si="0"/>
        <v>60.941875000000003</v>
      </c>
      <c r="AC9" s="23" t="str">
        <f>IF(AB9&gt;[2]REFERENCIAS!$C$62,[2]REFERENCIAS!$B$62,IF(AND(AB9&gt;=[2]REFERENCIAS!$C$63,AB9&lt;[2]REFERENCIAS!$D$63),[2]REFERENCIAS!$B$63,IF(AND(AB9&gt;[2]REFERENCIAS!$C$64,AB9&lt;=[2]REFERENCIAS!$D$64),[2]REFERENCIAS!$B$64,IF(AND(AB9&gt;=[2]REFERENCIAS!$C$65,AB9&lt;[2]REFERENCIAS!$D$65),[2]REFERENCIAS!$B$65, "Revisar"))))</f>
        <v>Evaluar tecnología en un año</v>
      </c>
      <c r="AD9" s="94" t="str">
        <f>VLOOKUP(AC9,[2]REFERENCIAS!$B$62:$G$65,4,FALSE)</f>
        <v>El equipo se encuentra en condiciones aceptables de funcionamiento pero requiere constante seguimiento y evaluación.</v>
      </c>
      <c r="AJ9" s="20"/>
      <c r="AK9" s="20"/>
    </row>
    <row r="10" spans="1:163" ht="45" x14ac:dyDescent="0.25">
      <c r="A10" s="72" t="s">
        <v>198</v>
      </c>
      <c r="B10" s="52" t="s">
        <v>199</v>
      </c>
      <c r="C10" s="51" t="s">
        <v>201</v>
      </c>
      <c r="D10" s="53">
        <v>17952587</v>
      </c>
      <c r="E10" s="73" t="s">
        <v>192</v>
      </c>
      <c r="F10" s="74" t="s">
        <v>119</v>
      </c>
      <c r="G10" s="9">
        <v>8</v>
      </c>
      <c r="H10" s="54">
        <v>44044</v>
      </c>
      <c r="I10" s="49">
        <v>2</v>
      </c>
      <c r="J10" s="22">
        <f t="shared" si="1"/>
        <v>0.25</v>
      </c>
      <c r="K10" s="19" t="s">
        <v>32</v>
      </c>
      <c r="L10" s="73" t="s">
        <v>47</v>
      </c>
      <c r="M10" s="74" t="s">
        <v>53</v>
      </c>
      <c r="N10" s="19" t="s">
        <v>54</v>
      </c>
      <c r="O10" s="73" t="s">
        <v>42</v>
      </c>
      <c r="P10" s="80">
        <v>3750000</v>
      </c>
      <c r="Q10" s="24">
        <v>1156303</v>
      </c>
      <c r="R10" s="81">
        <v>0.30834746666666668</v>
      </c>
      <c r="S10" s="85" t="s">
        <v>37</v>
      </c>
      <c r="T10" s="19" t="s">
        <v>44</v>
      </c>
      <c r="U10" s="22" t="s">
        <v>55</v>
      </c>
      <c r="V10" s="59" t="s">
        <v>50</v>
      </c>
      <c r="W10" s="86">
        <v>66.887500000000003</v>
      </c>
      <c r="X10" s="89">
        <f>+VLOOKUP(K10,REFERENCIAS!$C:$D,2,0)*VLOOKUP($K$2,PONDERADORES!A:P,IF(INFORMACION!$F10=REFERENCIAS!$C$24,10,7),0)+VLOOKUP(L10,REFERENCIAS!$C:$D,2,0)*VLOOKUP($L$2,PONDERADORES!A:P,IF(INFORMACION!$F10=REFERENCIAS!$C$24,10,7),0)+VLOOKUP(F10,REFERENCIAS!$C:$D,2,0)*VLOOKUP($F$2,PONDERADORES!A:P,IF(INFORMACION!$F10=REFERENCIAS!$C$24,10,7),0)+VLOOKUP(IF(J10&lt;=0.2,0.2,IF(AND(J10&gt;0.2,J10&lt;=0.4),0.4,IF(AND(J10&gt;0.4,J10&lt;=0.6),0.6,IF(AND(J10&gt;0.6,J10&lt;=0.8),0.8,IF(AND(J10&gt;0.8,J10&lt;=1),1))))),REFERENCIAS!$C:$D,2,0)*VLOOKUP($J$2,PONDERADORES!A:P,IF(INFORMACION!$F10=REFERENCIAS!$C$24,10,7),0)</f>
        <v>15.450000000000001</v>
      </c>
      <c r="Y10" s="45">
        <f>+VLOOKUP(M10,REFERENCIAS!$C:$D,2,0)*VLOOKUP($M$2,PONDERADORES!$A$7:$G$9,7,0)+VLOOKUP(N10,REFERENCIAS!$C:$D,2,0)*VLOOKUP($N$2,PONDERADORES!$A$7:$G$9,7,0)+VLOOKUP(O10,REFERENCIAS!$C:$D,2,0)*VLOOKUP($O$2,PONDERADORES!$A$7:$G$9,7,0)</f>
        <v>17.300000000000004</v>
      </c>
      <c r="Z10" s="46">
        <f>+VLOOKUP(IF(R10&lt;0.1,0,IF(AND(R10&gt;=0.1,R10&lt;0.2),0.1,IF(AND(R10&gt;=0.2,R10&lt;0.3),0.2,IF(R10&gt;0.3,0.3,)))),REFERENCIAS!$E:$F,2,0)*VLOOKUP($R$2,PONDERADORES!$A$11:$G$11,7,0)</f>
        <v>15</v>
      </c>
      <c r="AA10" s="90">
        <f>+VLOOKUP(S10,'REFERENCIAS RIESGO'!$C:$D,2,0)*VLOOKUP($S$2,PONDERADORES!A:P,IF(INFORMACION!$T10='REFERENCIAS RIESGO'!$C$36,13,7),0)+VLOOKUP(U10,'REFERENCIAS RIESGO'!$C:$D,2,0)*VLOOKUP($U$2,PONDERADORES!A:P,IF(INFORMACION!$T10='REFERENCIAS RIESGO'!$C$36,13,7),0)+VLOOKUP(V10,'REFERENCIAS RIESGO'!$C:$D,2,0)*VLOOKUP($V$2,PONDERADORES!A:P,IF(INFORMACION!$T10='REFERENCIAS RIESGO'!$C$36,13,7),0)+W10*VLOOKUP($W$2,PONDERADORES!A:P,IF(INFORMACION!$T10='REFERENCIAS RIESGO'!$C$36,13,7),0)+VLOOKUP(T10,'REFERENCIAS RIESGO'!$C:$D,2,0)*VLOOKUP($T$2,PONDERADORES!A:P,IF(INFORMACION!$T10='REFERENCIAS RIESGO'!$C$36,13,7),0)</f>
        <v>19.353187500000001</v>
      </c>
      <c r="AB10" s="93">
        <f t="shared" si="0"/>
        <v>67.103187500000004</v>
      </c>
      <c r="AC10" s="23" t="str">
        <f>IF(AB10&gt;[2]REFERENCIAS!$C$62,[2]REFERENCIAS!$B$62,IF(AND(AB10&gt;=[2]REFERENCIAS!$C$63,AB10&lt;[2]REFERENCIAS!$D$63),[2]REFERENCIAS!$B$63,IF(AND(AB10&gt;[2]REFERENCIAS!$C$64,AB10&lt;=[2]REFERENCIAS!$D$64),[2]REFERENCIAS!$B$64,IF(AND(AB10&gt;=[2]REFERENCIAS!$C$65,AB10&lt;[2]REFERENCIAS!$D$65),[2]REFERENCIAS!$B$65, "Revisar"))))</f>
        <v>Renovación de tecnología a la brevedad (Plazo inferior a un año)</v>
      </c>
      <c r="AD10" s="94" t="str">
        <f>VLOOKUP(AC10,[2]REFERENCIAS!$B$62:$G$65,4,FALSE)</f>
        <v>El equipo puede mantenerse en el servicio, sin embargo se recomienda su reposición en un plazo inferior a un año</v>
      </c>
      <c r="AJ10" s="20"/>
      <c r="AK10" s="20"/>
    </row>
    <row r="11" spans="1:163" ht="45" x14ac:dyDescent="0.25">
      <c r="A11" s="72" t="s">
        <v>238</v>
      </c>
      <c r="B11" s="52" t="s">
        <v>237</v>
      </c>
      <c r="C11" s="51" t="s">
        <v>290</v>
      </c>
      <c r="D11" s="53" t="s">
        <v>301</v>
      </c>
      <c r="E11" s="73" t="s">
        <v>184</v>
      </c>
      <c r="F11" s="74" t="s">
        <v>52</v>
      </c>
      <c r="G11" s="9">
        <v>10</v>
      </c>
      <c r="H11" s="54">
        <v>42739</v>
      </c>
      <c r="I11" s="49">
        <v>5</v>
      </c>
      <c r="J11" s="22">
        <f t="shared" si="1"/>
        <v>0.5</v>
      </c>
      <c r="K11" s="19" t="s">
        <v>115</v>
      </c>
      <c r="L11" s="73" t="s">
        <v>47</v>
      </c>
      <c r="M11" s="74" t="s">
        <v>53</v>
      </c>
      <c r="N11" s="19" t="s">
        <v>54</v>
      </c>
      <c r="O11" s="73" t="s">
        <v>42</v>
      </c>
      <c r="P11" s="80">
        <v>11506587.968253968</v>
      </c>
      <c r="Q11" s="24">
        <v>2932044</v>
      </c>
      <c r="R11" s="81">
        <v>0.25481437313036193</v>
      </c>
      <c r="S11" s="85" t="s">
        <v>37</v>
      </c>
      <c r="T11" s="19" t="s">
        <v>38</v>
      </c>
      <c r="U11" s="22" t="s">
        <v>31</v>
      </c>
      <c r="V11" s="59" t="s">
        <v>45</v>
      </c>
      <c r="W11" s="86">
        <v>94.543750000000003</v>
      </c>
      <c r="X11" s="89">
        <f>+VLOOKUP(K11,REFERENCIAS!$C:$D,2,0)*VLOOKUP($K$2,PONDERADORES!A:P,IF(INFORMACION!$F11=REFERENCIAS!$C$24,10,7),0)+VLOOKUP(L11,REFERENCIAS!$C:$D,2,0)*VLOOKUP($L$2,PONDERADORES!A:P,IF(INFORMACION!$F11=REFERENCIAS!$C$24,10,7),0)+VLOOKUP(F11,REFERENCIAS!$C:$D,2,0)*VLOOKUP($F$2,PONDERADORES!A:P,IF(INFORMACION!$F11=REFERENCIAS!$C$24,10,7),0)+VLOOKUP(IF(J11&lt;=0.2,0.2,IF(AND(J11&gt;0.2,J11&lt;=0.4),0.4,IF(AND(J11&gt;0.4,J11&lt;=0.6),0.6,IF(AND(J11&gt;0.6,J11&lt;=0.8),0.8,IF(AND(J11&gt;0.8,J11&lt;=1),1))))),REFERENCIAS!$C:$D,2,0)*VLOOKUP($J$2,PONDERADORES!A:P,IF(INFORMACION!$F11=REFERENCIAS!$C$24,10,7),0)</f>
        <v>26.267499999999998</v>
      </c>
      <c r="Y11" s="45">
        <f>+VLOOKUP(M11,REFERENCIAS!$C:$D,2,0)*VLOOKUP($M$2,PONDERADORES!$A$7:$G$9,7,0)+VLOOKUP(N11,REFERENCIAS!$C:$D,2,0)*VLOOKUP($N$2,PONDERADORES!$A$7:$G$9,7,0)+VLOOKUP(O11,REFERENCIAS!$C:$D,2,0)*VLOOKUP($O$2,PONDERADORES!$A$7:$G$9,7,0)</f>
        <v>17.300000000000004</v>
      </c>
      <c r="Z11" s="46">
        <f>+VLOOKUP(IF(R11&lt;0.1,0,IF(AND(R11&gt;=0.1,R11&lt;0.2),0.1,IF(AND(R11&gt;=0.2,R11&lt;0.3),0.2,IF(R11&gt;0.3,0.3,)))),REFERENCIAS!$E:$F,2,0)*VLOOKUP($R$2,PONDERADORES!$A$11:$G$11,7,0)</f>
        <v>9.75</v>
      </c>
      <c r="AA11" s="90">
        <f>+VLOOKUP(S11,'REFERENCIAS RIESGO'!$C:$D,2,0)*VLOOKUP($S$2,PONDERADORES!A:P,IF(INFORMACION!$T11='REFERENCIAS RIESGO'!$C$36,13,7),0)+VLOOKUP(U11,'REFERENCIAS RIESGO'!$C:$D,2,0)*VLOOKUP($U$2,PONDERADORES!A:P,IF(INFORMACION!$T11='REFERENCIAS RIESGO'!$C$36,13,7),0)+VLOOKUP(V11,'REFERENCIAS RIESGO'!$C:$D,2,0)*VLOOKUP($V$2,PONDERADORES!A:P,IF(INFORMACION!$T11='REFERENCIAS RIESGO'!$C$36,13,7),0)+W11*VLOOKUP($W$2,PONDERADORES!A:P,IF(INFORMACION!$T11='REFERENCIAS RIESGO'!$C$36,13,7),0)+VLOOKUP(T11,'REFERENCIAS RIESGO'!$C:$D,2,0)*VLOOKUP($T$2,PONDERADORES!A:P,IF(INFORMACION!$T11='REFERENCIAS RIESGO'!$C$36,13,7),0)</f>
        <v>23.718937500000003</v>
      </c>
      <c r="AB11" s="93">
        <f t="shared" si="0"/>
        <v>77.036437500000005</v>
      </c>
      <c r="AC11" s="23" t="str">
        <f>IF(AB11&gt;[2]REFERENCIAS!$C$62,[2]REFERENCIAS!$B$62,IF(AND(AB11&gt;=[2]REFERENCIAS!$C$63,AB11&lt;[2]REFERENCIAS!$D$63),[2]REFERENCIAS!$B$63,IF(AND(AB11&gt;[2]REFERENCIAS!$C$64,AB11&lt;=[2]REFERENCIAS!$D$64),[2]REFERENCIAS!$B$64,IF(AND(AB11&gt;=[2]REFERENCIAS!$C$65,AB11&lt;[2]REFERENCIAS!$D$65),[2]REFERENCIAS!$B$65, "Revisar"))))</f>
        <v>Renovación de tecnología a la brevedad (Plazo inferior a un año)</v>
      </c>
      <c r="AD11" s="94" t="str">
        <f>VLOOKUP(AC11,[2]REFERENCIAS!$B$62:$G$65,4,FALSE)</f>
        <v>El equipo puede mantenerse en el servicio, sin embargo se recomienda su reposición en un plazo inferior a un año</v>
      </c>
      <c r="AJ11" s="20"/>
      <c r="AK11" s="20"/>
    </row>
    <row r="12" spans="1:163" ht="45" x14ac:dyDescent="0.25">
      <c r="A12" s="72" t="s">
        <v>198</v>
      </c>
      <c r="B12" s="52" t="s">
        <v>199</v>
      </c>
      <c r="C12" s="51" t="s">
        <v>201</v>
      </c>
      <c r="D12" s="53">
        <v>17952355</v>
      </c>
      <c r="E12" s="73" t="s">
        <v>202</v>
      </c>
      <c r="F12" s="74" t="s">
        <v>52</v>
      </c>
      <c r="G12" s="9">
        <v>8</v>
      </c>
      <c r="H12" s="54">
        <v>40500</v>
      </c>
      <c r="I12" s="49">
        <v>12</v>
      </c>
      <c r="J12" s="22">
        <f t="shared" si="1"/>
        <v>1</v>
      </c>
      <c r="K12" s="19" t="s">
        <v>32</v>
      </c>
      <c r="L12" s="73" t="s">
        <v>47</v>
      </c>
      <c r="M12" s="74" t="s">
        <v>34</v>
      </c>
      <c r="N12" s="19" t="s">
        <v>42</v>
      </c>
      <c r="O12" s="73" t="s">
        <v>42</v>
      </c>
      <c r="P12" s="80">
        <v>3750000</v>
      </c>
      <c r="Q12" s="24">
        <v>3301673</v>
      </c>
      <c r="R12" s="81">
        <v>0.88044613333333333</v>
      </c>
      <c r="S12" s="85" t="s">
        <v>37</v>
      </c>
      <c r="T12" s="19" t="s">
        <v>44</v>
      </c>
      <c r="U12" s="22" t="s">
        <v>55</v>
      </c>
      <c r="V12" s="59" t="s">
        <v>56</v>
      </c>
      <c r="W12" s="86">
        <v>66.887500000000003</v>
      </c>
      <c r="X12" s="89">
        <f>+VLOOKUP(K12,REFERENCIAS!$C:$D,2,0)*VLOOKUP($K$2,PONDERADORES!A:P,IF(INFORMACION!$F12=REFERENCIAS!$C$24,10,7),0)+VLOOKUP(L12,REFERENCIAS!$C:$D,2,0)*VLOOKUP($L$2,PONDERADORES!A:P,IF(INFORMACION!$F12=REFERENCIAS!$C$24,10,7),0)+VLOOKUP(F12,REFERENCIAS!$C:$D,2,0)*VLOOKUP($F$2,PONDERADORES!A:P,IF(INFORMACION!$F12=REFERENCIAS!$C$24,10,7),0)+VLOOKUP(IF(J12&lt;=0.2,0.2,IF(AND(J12&gt;0.2,J12&lt;=0.4),0.4,IF(AND(J12&gt;0.4,J12&lt;=0.6),0.6,IF(AND(J12&gt;0.6,J12&lt;=0.8),0.8,IF(AND(J12&gt;0.8,J12&lt;=1),1))))),REFERENCIAS!$C:$D,2,0)*VLOOKUP($J$2,PONDERADORES!A:P,IF(INFORMACION!$F12=REFERENCIAS!$C$24,10,7),0)</f>
        <v>24.692500000000003</v>
      </c>
      <c r="Y12" s="45">
        <f>+VLOOKUP(M12,REFERENCIAS!$C:$D,2,0)*VLOOKUP($M$2,PONDERADORES!$A$7:$G$9,7,0)+VLOOKUP(N12,REFERENCIAS!$C:$D,2,0)*VLOOKUP($N$2,PONDERADORES!$A$7:$G$9,7,0)+VLOOKUP(O12,REFERENCIAS!$C:$D,2,0)*VLOOKUP($O$2,PONDERADORES!$A$7:$G$9,7,0)</f>
        <v>14.654000000000002</v>
      </c>
      <c r="Z12" s="46">
        <f>+VLOOKUP(IF(R12&lt;0.1,0,IF(AND(R12&gt;=0.1,R12&lt;0.2),0.1,IF(AND(R12&gt;=0.2,R12&lt;0.3),0.2,IF(R12&gt;0.3,0.3,)))),REFERENCIAS!$E:$F,2,0)*VLOOKUP($R$2,PONDERADORES!$A$11:$G$11,7,0)</f>
        <v>15</v>
      </c>
      <c r="AA12" s="90">
        <f>+VLOOKUP(S12,'REFERENCIAS RIESGO'!$C:$D,2,0)*VLOOKUP($S$2,PONDERADORES!A:P,IF(INFORMACION!$T12='REFERENCIAS RIESGO'!$C$36,13,7),0)+VLOOKUP(U12,'REFERENCIAS RIESGO'!$C:$D,2,0)*VLOOKUP($U$2,PONDERADORES!A:P,IF(INFORMACION!$T12='REFERENCIAS RIESGO'!$C$36,13,7),0)+VLOOKUP(V12,'REFERENCIAS RIESGO'!$C:$D,2,0)*VLOOKUP($V$2,PONDERADORES!A:P,IF(INFORMACION!$T12='REFERENCIAS RIESGO'!$C$36,13,7),0)+W12*VLOOKUP($W$2,PONDERADORES!A:P,IF(INFORMACION!$T12='REFERENCIAS RIESGO'!$C$36,13,7),0)+VLOOKUP(T12,'REFERENCIAS RIESGO'!$C:$D,2,0)*VLOOKUP($T$2,PONDERADORES!A:P,IF(INFORMACION!$T12='REFERENCIAS RIESGO'!$C$36,13,7),0)</f>
        <v>17.1781875</v>
      </c>
      <c r="AB12" s="93">
        <f t="shared" si="0"/>
        <v>71.524687499999999</v>
      </c>
      <c r="AC12" s="23" t="str">
        <f>IF(AB12&gt;[2]REFERENCIAS!$C$62,[2]REFERENCIAS!$B$62,IF(AND(AB12&gt;=[2]REFERENCIAS!$C$63,AB12&lt;[2]REFERENCIAS!$D$63),[2]REFERENCIAS!$B$63,IF(AND(AB12&gt;[2]REFERENCIAS!$C$64,AB12&lt;=[2]REFERENCIAS!$D$64),[2]REFERENCIAS!$B$64,IF(AND(AB12&gt;=[2]REFERENCIAS!$C$65,AB12&lt;[2]REFERENCIAS!$D$65),[2]REFERENCIAS!$B$65, "Revisar"))))</f>
        <v>Renovación de tecnología a la brevedad (Plazo inferior a un año)</v>
      </c>
      <c r="AD12" s="94" t="str">
        <f>VLOOKUP(AC12,[2]REFERENCIAS!$B$62:$G$65,4,FALSE)</f>
        <v>El equipo puede mantenerse en el servicio, sin embargo se recomienda su reposición en un plazo inferior a un año</v>
      </c>
      <c r="AJ12" s="20"/>
      <c r="AK12" s="20"/>
    </row>
    <row r="13" spans="1:163" ht="45" x14ac:dyDescent="0.25">
      <c r="A13" s="72" t="s">
        <v>246</v>
      </c>
      <c r="B13" s="52" t="s">
        <v>215</v>
      </c>
      <c r="C13" s="51" t="s">
        <v>249</v>
      </c>
      <c r="D13" s="53" t="s">
        <v>302</v>
      </c>
      <c r="E13" s="73" t="s">
        <v>187</v>
      </c>
      <c r="F13" s="74" t="s">
        <v>52</v>
      </c>
      <c r="G13" s="9">
        <v>5</v>
      </c>
      <c r="H13" s="54">
        <v>40376</v>
      </c>
      <c r="I13" s="49">
        <v>12</v>
      </c>
      <c r="J13" s="22">
        <f t="shared" si="1"/>
        <v>1</v>
      </c>
      <c r="K13" s="19" t="s">
        <v>115</v>
      </c>
      <c r="L13" s="73" t="s">
        <v>33</v>
      </c>
      <c r="M13" s="74" t="s">
        <v>53</v>
      </c>
      <c r="N13" s="19" t="s">
        <v>54</v>
      </c>
      <c r="O13" s="73" t="s">
        <v>42</v>
      </c>
      <c r="P13" s="80">
        <v>618800</v>
      </c>
      <c r="Q13" s="24">
        <v>617520</v>
      </c>
      <c r="R13" s="81">
        <v>0.99793148028442147</v>
      </c>
      <c r="S13" s="85" t="s">
        <v>37</v>
      </c>
      <c r="T13" s="19" t="s">
        <v>82</v>
      </c>
      <c r="U13" s="22" t="s">
        <v>31</v>
      </c>
      <c r="V13" s="59" t="s">
        <v>50</v>
      </c>
      <c r="W13" s="86">
        <v>15.606249999999999</v>
      </c>
      <c r="X13" s="89">
        <f>+VLOOKUP(K13,REFERENCIAS!$C:$D,2,0)*VLOOKUP($K$2,PONDERADORES!A:P,IF(INFORMACION!$F13=REFERENCIAS!$C$24,10,7),0)+VLOOKUP(L13,REFERENCIAS!$C:$D,2,0)*VLOOKUP($L$2,PONDERADORES!A:P,IF(INFORMACION!$F13=REFERENCIAS!$C$24,10,7),0)+VLOOKUP(F13,REFERENCIAS!$C:$D,2,0)*VLOOKUP($F$2,PONDERADORES!A:P,IF(INFORMACION!$F13=REFERENCIAS!$C$24,10,7),0)+VLOOKUP(IF(J13&lt;=0.2,0.2,IF(AND(J13&gt;0.2,J13&lt;=0.4),0.4,IF(AND(J13&gt;0.4,J13&lt;=0.6),0.6,IF(AND(J13&gt;0.6,J13&lt;=0.8),0.8,IF(AND(J13&gt;0.8,J13&lt;=1),1))))),REFERENCIAS!$C:$D,2,0)*VLOOKUP($J$2,PONDERADORES!A:P,IF(INFORMACION!$F13=REFERENCIAS!$C$24,10,7),0)</f>
        <v>35.700000000000003</v>
      </c>
      <c r="Y13" s="45">
        <f>+VLOOKUP(M13,REFERENCIAS!$C:$D,2,0)*VLOOKUP($M$2,PONDERADORES!$A$7:$G$9,7,0)+VLOOKUP(N13,REFERENCIAS!$C:$D,2,0)*VLOOKUP($N$2,PONDERADORES!$A$7:$G$9,7,0)+VLOOKUP(O13,REFERENCIAS!$C:$D,2,0)*VLOOKUP($O$2,PONDERADORES!$A$7:$G$9,7,0)</f>
        <v>17.300000000000004</v>
      </c>
      <c r="Z13" s="46">
        <f>+VLOOKUP(IF(R13&lt;0.1,0,IF(AND(R13&gt;=0.1,R13&lt;0.2),0.1,IF(AND(R13&gt;=0.2,R13&lt;0.3),0.2,IF(R13&gt;0.3,0.3,)))),REFERENCIAS!$E:$F,2,0)*VLOOKUP($R$2,PONDERADORES!$A$11:$G$11,7,0)</f>
        <v>15</v>
      </c>
      <c r="AA13" s="90">
        <f>+VLOOKUP(S13,'REFERENCIAS RIESGO'!$C:$D,2,0)*VLOOKUP($S$2,PONDERADORES!A:P,IF(INFORMACION!$T13='REFERENCIAS RIESGO'!$C$36,13,7),0)+VLOOKUP(U13,'REFERENCIAS RIESGO'!$C:$D,2,0)*VLOOKUP($U$2,PONDERADORES!A:P,IF(INFORMACION!$T13='REFERENCIAS RIESGO'!$C$36,13,7),0)+VLOOKUP(V13,'REFERENCIAS RIESGO'!$C:$D,2,0)*VLOOKUP($V$2,PONDERADORES!A:P,IF(INFORMACION!$T13='REFERENCIAS RIESGO'!$C$36,13,7),0)+W13*VLOOKUP($W$2,PONDERADORES!A:P,IF(INFORMACION!$T13='REFERENCIAS RIESGO'!$C$36,13,7),0)+VLOOKUP(T13,'REFERENCIAS RIESGO'!$C:$D,2,0)*VLOOKUP($T$2,PONDERADORES!A:P,IF(INFORMACION!$T13='REFERENCIAS RIESGO'!$C$36,13,7),0)</f>
        <v>15.414562499999999</v>
      </c>
      <c r="AB13" s="93">
        <f t="shared" si="0"/>
        <v>83.414562500000002</v>
      </c>
      <c r="AC13" s="23" t="str">
        <f>IF(AB13&gt;[2]REFERENCIAS!$C$62,[2]REFERENCIAS!$B$62,IF(AND(AB13&gt;=[2]REFERENCIAS!$C$63,AB13&lt;[2]REFERENCIAS!$D$63),[2]REFERENCIAS!$B$63,IF(AND(AB13&gt;[2]REFERENCIAS!$C$64,AB13&lt;=[2]REFERENCIAS!$D$64),[2]REFERENCIAS!$B$64,IF(AND(AB13&gt;=[2]REFERENCIAS!$C$65,AB13&lt;[2]REFERENCIAS!$D$65),[2]REFERENCIAS!$B$65, "Revisar"))))</f>
        <v>Renovación de tecnología a la brevedad (Plazo inferior a un año)</v>
      </c>
      <c r="AD13" s="94" t="str">
        <f>VLOOKUP(AC13,[2]REFERENCIAS!$B$62:$G$65,4,FALSE)</f>
        <v>El equipo puede mantenerse en el servicio, sin embargo se recomienda su reposición en un plazo inferior a un año</v>
      </c>
      <c r="AJ13" s="20"/>
      <c r="AK13" s="20"/>
    </row>
    <row r="14" spans="1:163" ht="60" x14ac:dyDescent="0.25">
      <c r="A14" s="72" t="s">
        <v>238</v>
      </c>
      <c r="B14" s="52" t="s">
        <v>237</v>
      </c>
      <c r="C14" s="51" t="s">
        <v>241</v>
      </c>
      <c r="D14" s="53" t="s">
        <v>303</v>
      </c>
      <c r="E14" s="73" t="s">
        <v>184</v>
      </c>
      <c r="F14" s="74" t="s">
        <v>52</v>
      </c>
      <c r="G14" s="9">
        <v>10</v>
      </c>
      <c r="H14" s="54">
        <v>44467</v>
      </c>
      <c r="I14" s="49">
        <v>1</v>
      </c>
      <c r="J14" s="22">
        <f t="shared" si="1"/>
        <v>0.1</v>
      </c>
      <c r="K14" s="19" t="s">
        <v>114</v>
      </c>
      <c r="L14" s="73" t="s">
        <v>33</v>
      </c>
      <c r="M14" s="74" t="s">
        <v>41</v>
      </c>
      <c r="N14" s="19" t="s">
        <v>54</v>
      </c>
      <c r="O14" s="73" t="s">
        <v>42</v>
      </c>
      <c r="P14" s="80">
        <v>16924800</v>
      </c>
      <c r="Q14" s="24">
        <v>10958337</v>
      </c>
      <c r="R14" s="81">
        <v>0.64747217101531485</v>
      </c>
      <c r="S14" s="85" t="s">
        <v>37</v>
      </c>
      <c r="T14" s="19" t="s">
        <v>38</v>
      </c>
      <c r="U14" s="22" t="s">
        <v>31</v>
      </c>
      <c r="V14" s="59" t="s">
        <v>50</v>
      </c>
      <c r="W14" s="86">
        <v>94.543750000000003</v>
      </c>
      <c r="X14" s="89">
        <f>+VLOOKUP(K14,REFERENCIAS!$C:$D,2,0)*VLOOKUP($K$2,PONDERADORES!A:P,IF(INFORMACION!$F14=REFERENCIAS!$C$24,10,7),0)+VLOOKUP(L14,REFERENCIAS!$C:$D,2,0)*VLOOKUP($L$2,PONDERADORES!A:P,IF(INFORMACION!$F14=REFERENCIAS!$C$24,10,7),0)+VLOOKUP(F14,REFERENCIAS!$C:$D,2,0)*VLOOKUP($F$2,PONDERADORES!A:P,IF(INFORMACION!$F14=REFERENCIAS!$C$24,10,7),0)+VLOOKUP(IF(J14&lt;=0.2,0.2,IF(AND(J14&gt;0.2,J14&lt;=0.4),0.4,IF(AND(J14&gt;0.4,J14&lt;=0.6),0.6,IF(AND(J14&gt;0.6,J14&lt;=0.8),0.8,IF(AND(J14&gt;0.8,J14&lt;=1),1))))),REFERENCIAS!$C:$D,2,0)*VLOOKUP($J$2,PONDERADORES!A:P,IF(INFORMACION!$F14=REFERENCIAS!$C$24,10,7),0)</f>
        <v>13.177500000000002</v>
      </c>
      <c r="Y14" s="45">
        <f>+VLOOKUP(M14,REFERENCIAS!$C:$D,2,0)*VLOOKUP($M$2,PONDERADORES!$A$7:$G$9,7,0)+VLOOKUP(N14,REFERENCIAS!$C:$D,2,0)*VLOOKUP($N$2,PONDERADORES!$A$7:$G$9,7,0)+VLOOKUP(O14,REFERENCIAS!$C:$D,2,0)*VLOOKUP($O$2,PONDERADORES!$A$7:$G$9,7,0)</f>
        <v>14.600000000000001</v>
      </c>
      <c r="Z14" s="46">
        <f>+VLOOKUP(IF(R14&lt;0.1,0,IF(AND(R14&gt;=0.1,R14&lt;0.2),0.1,IF(AND(R14&gt;=0.2,R14&lt;0.3),0.2,IF(R14&gt;0.3,0.3,)))),REFERENCIAS!$E:$F,2,0)*VLOOKUP($R$2,PONDERADORES!$A$11:$G$11,7,0)</f>
        <v>15</v>
      </c>
      <c r="AA14" s="90">
        <f>+VLOOKUP(S14,'REFERENCIAS RIESGO'!$C:$D,2,0)*VLOOKUP($S$2,PONDERADORES!A:P,IF(INFORMACION!$T14='REFERENCIAS RIESGO'!$C$36,13,7),0)+VLOOKUP(U14,'REFERENCIAS RIESGO'!$C:$D,2,0)*VLOOKUP($U$2,PONDERADORES!A:P,IF(INFORMACION!$T14='REFERENCIAS RIESGO'!$C$36,13,7),0)+VLOOKUP(V14,'REFERENCIAS RIESGO'!$C:$D,2,0)*VLOOKUP($V$2,PONDERADORES!A:P,IF(INFORMACION!$T14='REFERENCIAS RIESGO'!$C$36,13,7),0)+W14*VLOOKUP($W$2,PONDERADORES!A:P,IF(INFORMACION!$T14='REFERENCIAS RIESGO'!$C$36,13,7),0)+VLOOKUP(T14,'REFERENCIAS RIESGO'!$C:$D,2,0)*VLOOKUP($T$2,PONDERADORES!A:P,IF(INFORMACION!$T14='REFERENCIAS RIESGO'!$C$36,13,7),0)</f>
        <v>19.5189375</v>
      </c>
      <c r="AB14" s="93">
        <f t="shared" si="0"/>
        <v>62.296437500000003</v>
      </c>
      <c r="AC14" s="23" t="str">
        <f>IF(AB14&gt;[2]REFERENCIAS!$C$62,[2]REFERENCIAS!$B$62,IF(AND(AB14&gt;=[2]REFERENCIAS!$C$63,AB14&lt;[2]REFERENCIAS!$D$63),[2]REFERENCIAS!$B$63,IF(AND(AB14&gt;[2]REFERENCIAS!$C$64,AB14&lt;=[2]REFERENCIAS!$D$64),[2]REFERENCIAS!$B$64,IF(AND(AB14&gt;=[2]REFERENCIAS!$C$65,AB14&lt;[2]REFERENCIAS!$D$65),[2]REFERENCIAS!$B$65, "Revisar"))))</f>
        <v>Evaluar tecnología en un año</v>
      </c>
      <c r="AD14" s="94" t="str">
        <f>VLOOKUP(AC14,[2]REFERENCIAS!$B$62:$G$65,4,FALSE)</f>
        <v>El equipo se encuentra en condiciones aceptables de funcionamiento pero requiere constante seguimiento y evaluación.</v>
      </c>
      <c r="AJ14" s="20"/>
      <c r="AK14" s="20"/>
    </row>
    <row r="15" spans="1:163" ht="60" x14ac:dyDescent="0.25">
      <c r="A15" s="72" t="s">
        <v>198</v>
      </c>
      <c r="B15" s="52" t="s">
        <v>204</v>
      </c>
      <c r="C15" s="51" t="s">
        <v>205</v>
      </c>
      <c r="D15" s="53" t="s">
        <v>282</v>
      </c>
      <c r="E15" s="73" t="s">
        <v>202</v>
      </c>
      <c r="F15" s="74" t="s">
        <v>118</v>
      </c>
      <c r="G15" s="9">
        <v>8</v>
      </c>
      <c r="H15" s="54">
        <v>44032</v>
      </c>
      <c r="I15" s="49">
        <v>2</v>
      </c>
      <c r="J15" s="22">
        <f t="shared" si="1"/>
        <v>0.25</v>
      </c>
      <c r="K15" s="19" t="s">
        <v>114</v>
      </c>
      <c r="L15" s="73" t="s">
        <v>33</v>
      </c>
      <c r="M15" s="74" t="s">
        <v>41</v>
      </c>
      <c r="N15" s="19" t="s">
        <v>54</v>
      </c>
      <c r="O15" s="73" t="s">
        <v>42</v>
      </c>
      <c r="P15" s="80">
        <v>3987835</v>
      </c>
      <c r="Q15" s="24">
        <v>1681049</v>
      </c>
      <c r="R15" s="81">
        <v>0.42154427151574725</v>
      </c>
      <c r="S15" s="85" t="s">
        <v>37</v>
      </c>
      <c r="T15" s="19" t="s">
        <v>44</v>
      </c>
      <c r="U15" s="22" t="s">
        <v>55</v>
      </c>
      <c r="V15" s="59" t="s">
        <v>40</v>
      </c>
      <c r="W15" s="86">
        <v>66.887500000000003</v>
      </c>
      <c r="X15" s="89">
        <f>+VLOOKUP(K15,REFERENCIAS!$C:$D,2,0)*VLOOKUP($K$2,PONDERADORES!A:P,IF(INFORMACION!$F15=REFERENCIAS!$C$24,10,7),0)+VLOOKUP(L15,REFERENCIAS!$C:$D,2,0)*VLOOKUP($L$2,PONDERADORES!A:P,IF(INFORMACION!$F15=REFERENCIAS!$C$24,10,7),0)+VLOOKUP(F15,REFERENCIAS!$C:$D,2,0)*VLOOKUP($F$2,PONDERADORES!A:P,IF(INFORMACION!$F15=REFERENCIAS!$C$24,10,7),0)+VLOOKUP(IF(J15&lt;=0.2,0.2,IF(AND(J15&gt;0.2,J15&lt;=0.4),0.4,IF(AND(J15&gt;0.4,J15&lt;=0.6),0.6,IF(AND(J15&gt;0.6,J15&lt;=0.8),0.8,IF(AND(J15&gt;0.8,J15&lt;=1),1))))),REFERENCIAS!$C:$D,2,0)*VLOOKUP($J$2,PONDERADORES!A:P,IF(INFORMACION!$F15=REFERENCIAS!$C$24,10,7),0)</f>
        <v>11.365000000000002</v>
      </c>
      <c r="Y15" s="45">
        <f>+VLOOKUP(M15,REFERENCIAS!$C:$D,2,0)*VLOOKUP($M$2,PONDERADORES!$A$7:$G$9,7,0)+VLOOKUP(N15,REFERENCIAS!$C:$D,2,0)*VLOOKUP($N$2,PONDERADORES!$A$7:$G$9,7,0)+VLOOKUP(O15,REFERENCIAS!$C:$D,2,0)*VLOOKUP($O$2,PONDERADORES!$A$7:$G$9,7,0)</f>
        <v>14.600000000000001</v>
      </c>
      <c r="Z15" s="46">
        <f>+VLOOKUP(IF(R15&lt;0.1,0,IF(AND(R15&gt;=0.1,R15&lt;0.2),0.1,IF(AND(R15&gt;=0.2,R15&lt;0.3),0.2,IF(R15&gt;0.3,0.3,)))),REFERENCIAS!$E:$F,2,0)*VLOOKUP($R$2,PONDERADORES!$A$11:$G$11,7,0)</f>
        <v>15</v>
      </c>
      <c r="AA15" s="90">
        <f>+VLOOKUP(S15,'REFERENCIAS RIESGO'!$C:$D,2,0)*VLOOKUP($S$2,PONDERADORES!A:P,IF(INFORMACION!$T15='REFERENCIAS RIESGO'!$C$36,13,7),0)+VLOOKUP(U15,'REFERENCIAS RIESGO'!$C:$D,2,0)*VLOOKUP($U$2,PONDERADORES!A:P,IF(INFORMACION!$T15='REFERENCIAS RIESGO'!$C$36,13,7),0)+VLOOKUP(V15,'REFERENCIAS RIESGO'!$C:$D,2,0)*VLOOKUP($V$2,PONDERADORES!A:P,IF(INFORMACION!$T15='REFERENCIAS RIESGO'!$C$36,13,7),0)+W15*VLOOKUP($W$2,PONDERADORES!A:P,IF(INFORMACION!$T15='REFERENCIAS RIESGO'!$C$36,13,7),0)+VLOOKUP(T15,'REFERENCIAS RIESGO'!$C:$D,2,0)*VLOOKUP($T$2,PONDERADORES!A:P,IF(INFORMACION!$T15='REFERENCIAS RIESGO'!$C$36,13,7),0)</f>
        <v>21.978187500000001</v>
      </c>
      <c r="AB15" s="93">
        <f t="shared" si="0"/>
        <v>62.943187500000008</v>
      </c>
      <c r="AC15" s="23" t="str">
        <f>IF(AB15&gt;[2]REFERENCIAS!$C$62,[2]REFERENCIAS!$B$62,IF(AND(AB15&gt;=[2]REFERENCIAS!$C$63,AB15&lt;[2]REFERENCIAS!$D$63),[2]REFERENCIAS!$B$63,IF(AND(AB15&gt;[2]REFERENCIAS!$C$64,AB15&lt;=[2]REFERENCIAS!$D$64),[2]REFERENCIAS!$B$64,IF(AND(AB15&gt;=[2]REFERENCIAS!$C$65,AB15&lt;[2]REFERENCIAS!$D$65),[2]REFERENCIAS!$B$65, "Revisar"))))</f>
        <v>Evaluar tecnología en un año</v>
      </c>
      <c r="AD15" s="94" t="str">
        <f>VLOOKUP(AC15,[2]REFERENCIAS!$B$62:$G$65,4,FALSE)</f>
        <v>El equipo se encuentra en condiciones aceptables de funcionamiento pero requiere constante seguimiento y evaluación.</v>
      </c>
      <c r="AJ15" s="20"/>
      <c r="AK15" s="20"/>
    </row>
    <row r="16" spans="1:163" ht="60" x14ac:dyDescent="0.25">
      <c r="A16" s="72" t="s">
        <v>239</v>
      </c>
      <c r="B16" s="52" t="s">
        <v>237</v>
      </c>
      <c r="C16" s="51" t="s">
        <v>241</v>
      </c>
      <c r="D16" s="53" t="s">
        <v>304</v>
      </c>
      <c r="E16" s="73" t="s">
        <v>187</v>
      </c>
      <c r="F16" s="74" t="s">
        <v>118</v>
      </c>
      <c r="G16" s="9">
        <v>10</v>
      </c>
      <c r="H16" s="54">
        <v>43277</v>
      </c>
      <c r="I16" s="49">
        <v>4</v>
      </c>
      <c r="J16" s="22">
        <f t="shared" si="1"/>
        <v>0.4</v>
      </c>
      <c r="K16" s="19" t="s">
        <v>115</v>
      </c>
      <c r="L16" s="73" t="s">
        <v>33</v>
      </c>
      <c r="M16" s="74" t="s">
        <v>34</v>
      </c>
      <c r="N16" s="19" t="s">
        <v>42</v>
      </c>
      <c r="O16" s="73" t="s">
        <v>35</v>
      </c>
      <c r="P16" s="80">
        <v>16924800</v>
      </c>
      <c r="Q16" s="24">
        <v>5984028</v>
      </c>
      <c r="R16" s="81">
        <v>0.35356565513329552</v>
      </c>
      <c r="S16" s="85" t="s">
        <v>37</v>
      </c>
      <c r="T16" s="19" t="s">
        <v>44</v>
      </c>
      <c r="U16" s="22" t="s">
        <v>31</v>
      </c>
      <c r="V16" s="59" t="s">
        <v>50</v>
      </c>
      <c r="W16" s="86">
        <v>94.543750000000003</v>
      </c>
      <c r="X16" s="89">
        <f>+VLOOKUP(K16,REFERENCIAS!$C:$D,2,0)*VLOOKUP($K$2,PONDERADORES!A:P,IF(INFORMACION!$F16=REFERENCIAS!$C$24,10,7),0)+VLOOKUP(L16,REFERENCIAS!$C:$D,2,0)*VLOOKUP($L$2,PONDERADORES!A:P,IF(INFORMACION!$F16=REFERENCIAS!$C$24,10,7),0)+VLOOKUP(F16,REFERENCIAS!$C:$D,2,0)*VLOOKUP($F$2,PONDERADORES!A:P,IF(INFORMACION!$F16=REFERENCIAS!$C$24,10,7),0)+VLOOKUP(IF(J16&lt;=0.2,0.2,IF(AND(J16&gt;0.2,J16&lt;=0.4),0.4,IF(AND(J16&gt;0.4,J16&lt;=0.6),0.6,IF(AND(J16&gt;0.6,J16&lt;=0.8),0.8,IF(AND(J16&gt;0.8,J16&lt;=1),1))))),REFERENCIAS!$C:$D,2,0)*VLOOKUP($J$2,PONDERADORES!A:P,IF(INFORMACION!$F16=REFERENCIAS!$C$24,10,7),0)</f>
        <v>20.77</v>
      </c>
      <c r="Y16" s="45">
        <f>+VLOOKUP(M16,REFERENCIAS!$C:$D,2,0)*VLOOKUP($M$2,PONDERADORES!$A$7:$G$9,7,0)+VLOOKUP(N16,REFERENCIAS!$C:$D,2,0)*VLOOKUP($N$2,PONDERADORES!$A$7:$G$9,7,0)+VLOOKUP(O16,REFERENCIAS!$C:$D,2,0)*VLOOKUP($O$2,PONDERADORES!$A$7:$G$9,7,0)</f>
        <v>5.5460000000000003</v>
      </c>
      <c r="Z16" s="46">
        <f>+VLOOKUP(IF(R16&lt;0.1,0,IF(AND(R16&gt;=0.1,R16&lt;0.2),0.1,IF(AND(R16&gt;=0.2,R16&lt;0.3),0.2,IF(R16&gt;0.3,0.3,)))),REFERENCIAS!$E:$F,2,0)*VLOOKUP($R$2,PONDERADORES!$A$11:$G$11,7,0)</f>
        <v>15</v>
      </c>
      <c r="AA16" s="90">
        <f>+VLOOKUP(S16,'REFERENCIAS RIESGO'!$C:$D,2,0)*VLOOKUP($S$2,PONDERADORES!A:P,IF(INFORMACION!$T16='REFERENCIAS RIESGO'!$C$36,13,7),0)+VLOOKUP(U16,'REFERENCIAS RIESGO'!$C:$D,2,0)*VLOOKUP($U$2,PONDERADORES!A:P,IF(INFORMACION!$T16='REFERENCIAS RIESGO'!$C$36,13,7),0)+VLOOKUP(V16,'REFERENCIAS RIESGO'!$C:$D,2,0)*VLOOKUP($V$2,PONDERADORES!A:P,IF(INFORMACION!$T16='REFERENCIAS RIESGO'!$C$36,13,7),0)+W16*VLOOKUP($W$2,PONDERADORES!A:P,IF(INFORMACION!$T16='REFERENCIAS RIESGO'!$C$36,13,7),0)+VLOOKUP(T16,'REFERENCIAS RIESGO'!$C:$D,2,0)*VLOOKUP($T$2,PONDERADORES!A:P,IF(INFORMACION!$T16='REFERENCIAS RIESGO'!$C$36,13,7),0)</f>
        <v>20.457093749999999</v>
      </c>
      <c r="AB16" s="93">
        <f t="shared" si="0"/>
        <v>61.773093750000001</v>
      </c>
      <c r="AC16" s="23" t="str">
        <f>IF(AB16&gt;[2]REFERENCIAS!$C$62,[2]REFERENCIAS!$B$62,IF(AND(AB16&gt;=[2]REFERENCIAS!$C$63,AB16&lt;[2]REFERENCIAS!$D$63),[2]REFERENCIAS!$B$63,IF(AND(AB16&gt;[2]REFERENCIAS!$C$64,AB16&lt;=[2]REFERENCIAS!$D$64),[2]REFERENCIAS!$B$64,IF(AND(AB16&gt;=[2]REFERENCIAS!$C$65,AB16&lt;[2]REFERENCIAS!$D$65),[2]REFERENCIAS!$B$65, "Revisar"))))</f>
        <v>Evaluar tecnología en un año</v>
      </c>
      <c r="AD16" s="94" t="str">
        <f>VLOOKUP(AC16,[2]REFERENCIAS!$B$62:$G$65,4,FALSE)</f>
        <v>El equipo se encuentra en condiciones aceptables de funcionamiento pero requiere constante seguimiento y evaluación.</v>
      </c>
      <c r="AJ16" s="20"/>
      <c r="AK16" s="20"/>
    </row>
    <row r="17" spans="1:37" ht="45" x14ac:dyDescent="0.25">
      <c r="A17" s="72" t="s">
        <v>228</v>
      </c>
      <c r="B17" s="52" t="s">
        <v>229</v>
      </c>
      <c r="C17" s="51" t="s">
        <v>230</v>
      </c>
      <c r="D17" s="53" t="s">
        <v>256</v>
      </c>
      <c r="E17" s="73" t="s">
        <v>197</v>
      </c>
      <c r="F17" s="74" t="s">
        <v>46</v>
      </c>
      <c r="G17" s="9">
        <v>8</v>
      </c>
      <c r="H17" s="54">
        <v>44383</v>
      </c>
      <c r="I17" s="49">
        <v>1</v>
      </c>
      <c r="J17" s="22">
        <f t="shared" si="1"/>
        <v>0.125</v>
      </c>
      <c r="K17" s="19" t="s">
        <v>115</v>
      </c>
      <c r="L17" s="73" t="s">
        <v>33</v>
      </c>
      <c r="M17" s="74" t="s">
        <v>34</v>
      </c>
      <c r="N17" s="19" t="s">
        <v>42</v>
      </c>
      <c r="O17" s="73" t="s">
        <v>42</v>
      </c>
      <c r="P17" s="80">
        <v>30694860</v>
      </c>
      <c r="Q17" s="24">
        <v>5735167</v>
      </c>
      <c r="R17" s="81">
        <v>0.18684454009563817</v>
      </c>
      <c r="S17" s="85" t="s">
        <v>37</v>
      </c>
      <c r="T17" s="19" t="s">
        <v>38</v>
      </c>
      <c r="U17" s="22" t="s">
        <v>39</v>
      </c>
      <c r="V17" s="59" t="s">
        <v>40</v>
      </c>
      <c r="W17" s="86">
        <v>50.53125</v>
      </c>
      <c r="X17" s="89">
        <f>+VLOOKUP(K17,REFERENCIAS!$C:$D,2,0)*VLOOKUP($K$2,PONDERADORES!A:P,IF(INFORMACION!$F17=REFERENCIAS!$C$24,10,7),0)+VLOOKUP(L17,REFERENCIAS!$C:$D,2,0)*VLOOKUP($L$2,PONDERADORES!A:P,IF(INFORMACION!$F17=REFERENCIAS!$C$24,10,7),0)+VLOOKUP(F17,REFERENCIAS!$C:$D,2,0)*VLOOKUP($F$2,PONDERADORES!A:P,IF(INFORMACION!$F17=REFERENCIAS!$C$24,10,7),0)+VLOOKUP(IF(J17&lt;=0.2,0.2,IF(AND(J17&gt;0.2,J17&lt;=0.4),0.4,IF(AND(J17&gt;0.4,J17&lt;=0.6),0.6,IF(AND(J17&gt;0.6,J17&lt;=0.8),0.8,IF(AND(J17&gt;0.8,J17&lt;=1),1))))),REFERENCIAS!$C:$D,2,0)*VLOOKUP($J$2,PONDERADORES!A:P,IF(INFORMACION!$F17=REFERENCIAS!$C$24,10,7),0)</f>
        <v>28.567</v>
      </c>
      <c r="Y17" s="45">
        <f>+VLOOKUP(M17,REFERENCIAS!$C:$D,2,0)*VLOOKUP($M$2,PONDERADORES!$A$7:$G$9,7,0)+VLOOKUP(N17,REFERENCIAS!$C:$D,2,0)*VLOOKUP($N$2,PONDERADORES!$A$7:$G$9,7,0)+VLOOKUP(O17,REFERENCIAS!$C:$D,2,0)*VLOOKUP($O$2,PONDERADORES!$A$7:$G$9,7,0)</f>
        <v>14.654000000000002</v>
      </c>
      <c r="Z17" s="46">
        <f>+VLOOKUP(IF(R17&lt;0.1,0,IF(AND(R17&gt;=0.1,R17&lt;0.2),0.1,IF(AND(R17&gt;=0.2,R17&lt;0.3),0.2,IF(R17&gt;0.3,0.3,)))),REFERENCIAS!$E:$F,2,0)*VLOOKUP($R$2,PONDERADORES!$A$11:$G$11,7,0)</f>
        <v>4.5</v>
      </c>
      <c r="AA17" s="90">
        <f>+VLOOKUP(S17,'REFERENCIAS RIESGO'!$C:$D,2,0)*VLOOKUP($S$2,PONDERADORES!A:P,IF(INFORMACION!$T17='REFERENCIAS RIESGO'!$C$36,13,7),0)+VLOOKUP(U17,'REFERENCIAS RIESGO'!$C:$D,2,0)*VLOOKUP($U$2,PONDERADORES!A:P,IF(INFORMACION!$T17='REFERENCIAS RIESGO'!$C$36,13,7),0)+VLOOKUP(V17,'REFERENCIAS RIESGO'!$C:$D,2,0)*VLOOKUP($V$2,PONDERADORES!A:P,IF(INFORMACION!$T17='REFERENCIAS RIESGO'!$C$36,13,7),0)+W17*VLOOKUP($W$2,PONDERADORES!A:P,IF(INFORMACION!$T17='REFERENCIAS RIESGO'!$C$36,13,7),0)+VLOOKUP(T17,'REFERENCIAS RIESGO'!$C:$D,2,0)*VLOOKUP($T$2,PONDERADORES!A:P,IF(INFORMACION!$T17='REFERENCIAS RIESGO'!$C$36,13,7),0)</f>
        <v>18.107812500000001</v>
      </c>
      <c r="AB17" s="93">
        <f t="shared" si="0"/>
        <v>65.828812499999998</v>
      </c>
      <c r="AC17" s="23" t="str">
        <f>IF(AB17&gt;[2]REFERENCIAS!$C$62,[2]REFERENCIAS!$B$62,IF(AND(AB17&gt;=[2]REFERENCIAS!$C$63,AB17&lt;[2]REFERENCIAS!$D$63),[2]REFERENCIAS!$B$63,IF(AND(AB17&gt;[2]REFERENCIAS!$C$64,AB17&lt;=[2]REFERENCIAS!$D$64),[2]REFERENCIAS!$B$64,IF(AND(AB17&gt;=[2]REFERENCIAS!$C$65,AB17&lt;[2]REFERENCIAS!$D$65),[2]REFERENCIAS!$B$65, "Revisar"))))</f>
        <v>Renovación de tecnología a la brevedad (Plazo inferior a un año)</v>
      </c>
      <c r="AD17" s="94" t="str">
        <f>VLOOKUP(AC17,[2]REFERENCIAS!$B$62:$G$65,4,FALSE)</f>
        <v>El equipo puede mantenerse en el servicio, sin embargo se recomienda su reposición en un plazo inferior a un año</v>
      </c>
      <c r="AJ17" s="20"/>
      <c r="AK17" s="20"/>
    </row>
    <row r="18" spans="1:37" ht="30" x14ac:dyDescent="0.25">
      <c r="A18" s="72" t="s">
        <v>198</v>
      </c>
      <c r="B18" s="52" t="s">
        <v>199</v>
      </c>
      <c r="C18" s="51" t="s">
        <v>200</v>
      </c>
      <c r="D18" s="53">
        <v>21439799</v>
      </c>
      <c r="E18" s="73" t="s">
        <v>190</v>
      </c>
      <c r="F18" s="74" t="s">
        <v>46</v>
      </c>
      <c r="G18" s="9">
        <v>8</v>
      </c>
      <c r="H18" s="54">
        <v>42742</v>
      </c>
      <c r="I18" s="49">
        <v>5</v>
      </c>
      <c r="J18" s="22">
        <f t="shared" si="1"/>
        <v>0.625</v>
      </c>
      <c r="K18" s="19" t="s">
        <v>115</v>
      </c>
      <c r="L18" s="73" t="s">
        <v>33</v>
      </c>
      <c r="M18" s="74" t="s">
        <v>34</v>
      </c>
      <c r="N18" s="19" t="s">
        <v>42</v>
      </c>
      <c r="O18" s="73" t="s">
        <v>42</v>
      </c>
      <c r="P18" s="80">
        <v>7880000</v>
      </c>
      <c r="Q18" s="24">
        <v>2409711</v>
      </c>
      <c r="R18" s="81">
        <v>0.30580088832487312</v>
      </c>
      <c r="S18" s="85" t="s">
        <v>37</v>
      </c>
      <c r="T18" s="19" t="s">
        <v>82</v>
      </c>
      <c r="U18" s="22" t="s">
        <v>55</v>
      </c>
      <c r="V18" s="59" t="s">
        <v>45</v>
      </c>
      <c r="W18" s="86">
        <v>66.887500000000003</v>
      </c>
      <c r="X18" s="89">
        <f>+VLOOKUP(K18,REFERENCIAS!$C:$D,2,0)*VLOOKUP($K$2,PONDERADORES!A:P,IF(INFORMACION!$F18=REFERENCIAS!$C$24,10,7),0)+VLOOKUP(L18,REFERENCIAS!$C:$D,2,0)*VLOOKUP($L$2,PONDERADORES!A:P,IF(INFORMACION!$F18=REFERENCIAS!$C$24,10,7),0)+VLOOKUP(F18,REFERENCIAS!$C:$D,2,0)*VLOOKUP($F$2,PONDERADORES!A:P,IF(INFORMACION!$F18=REFERENCIAS!$C$24,10,7),0)+VLOOKUP(IF(J18&lt;=0.2,0.2,IF(AND(J18&gt;0.2,J18&lt;=0.4),0.4,IF(AND(J18&gt;0.4,J18&lt;=0.6),0.6,IF(AND(J18&gt;0.6,J18&lt;=0.8),0.8,IF(AND(J18&gt;0.8,J18&lt;=1),1))))),REFERENCIAS!$C:$D,2,0)*VLOOKUP($J$2,PONDERADORES!A:P,IF(INFORMACION!$F18=REFERENCIAS!$C$24,10,7),0)</f>
        <v>33.524999999999999</v>
      </c>
      <c r="Y18" s="45">
        <f>+VLOOKUP(M18,REFERENCIAS!$C:$D,2,0)*VLOOKUP($M$2,PONDERADORES!$A$7:$G$9,7,0)+VLOOKUP(N18,REFERENCIAS!$C:$D,2,0)*VLOOKUP($N$2,PONDERADORES!$A$7:$G$9,7,0)+VLOOKUP(O18,REFERENCIAS!$C:$D,2,0)*VLOOKUP($O$2,PONDERADORES!$A$7:$G$9,7,0)</f>
        <v>14.654000000000002</v>
      </c>
      <c r="Z18" s="46">
        <f>+VLOOKUP(IF(R18&lt;0.1,0,IF(AND(R18&gt;=0.1,R18&lt;0.2),0.1,IF(AND(R18&gt;=0.2,R18&lt;0.3),0.2,IF(R18&gt;0.3,0.3,)))),REFERENCIAS!$E:$F,2,0)*VLOOKUP($R$2,PONDERADORES!$A$11:$G$11,7,0)</f>
        <v>15</v>
      </c>
      <c r="AA18" s="90">
        <f>+VLOOKUP(S18,'REFERENCIAS RIESGO'!$C:$D,2,0)*VLOOKUP($S$2,PONDERADORES!A:P,IF(INFORMACION!$T18='REFERENCIAS RIESGO'!$C$36,13,7),0)+VLOOKUP(U18,'REFERENCIAS RIESGO'!$C:$D,2,0)*VLOOKUP($U$2,PONDERADORES!A:P,IF(INFORMACION!$T18='REFERENCIAS RIESGO'!$C$36,13,7),0)+VLOOKUP(V18,'REFERENCIAS RIESGO'!$C:$D,2,0)*VLOOKUP($V$2,PONDERADORES!A:P,IF(INFORMACION!$T18='REFERENCIAS RIESGO'!$C$36,13,7),0)+W18*VLOOKUP($W$2,PONDERADORES!A:P,IF(INFORMACION!$T18='REFERENCIAS RIESGO'!$C$36,13,7),0)+VLOOKUP(T18,'REFERENCIAS RIESGO'!$C:$D,2,0)*VLOOKUP($T$2,PONDERADORES!A:P,IF(INFORMACION!$T18='REFERENCIAS RIESGO'!$C$36,13,7),0)</f>
        <v>25.579875000000001</v>
      </c>
      <c r="AB18" s="93">
        <f t="shared" si="0"/>
        <v>88.758875000000003</v>
      </c>
      <c r="AC18" s="23" t="str">
        <f>IF(AB18&gt;[2]REFERENCIAS!$C$62,[2]REFERENCIAS!$B$62,IF(AND(AB18&gt;=[2]REFERENCIAS!$C$63,AB18&lt;[2]REFERENCIAS!$D$63),[2]REFERENCIAS!$B$63,IF(AND(AB18&gt;[2]REFERENCIAS!$C$64,AB18&lt;=[2]REFERENCIAS!$D$64),[2]REFERENCIAS!$B$64,IF(AND(AB18&gt;=[2]REFERENCIAS!$C$65,AB18&lt;[2]REFERENCIAS!$D$65),[2]REFERENCIAS!$B$65, "Revisar"))))</f>
        <v>Reposición de tecnología (Inmediato)</v>
      </c>
      <c r="AD18" s="94" t="str">
        <f>VLOOKUP(AC18,[2]REFERENCIAS!$B$62:$G$65,4,FALSE)</f>
        <v>El equipo no es viable de mantener en el servicio y se recomienda su reposición.</v>
      </c>
      <c r="AJ18" s="20"/>
      <c r="AK18" s="20"/>
    </row>
    <row r="19" spans="1:37" ht="60" x14ac:dyDescent="0.25">
      <c r="A19" s="72" t="s">
        <v>198</v>
      </c>
      <c r="B19" s="52" t="s">
        <v>199</v>
      </c>
      <c r="C19" s="51" t="s">
        <v>201</v>
      </c>
      <c r="D19" s="53">
        <v>17952179</v>
      </c>
      <c r="E19" s="73" t="s">
        <v>187</v>
      </c>
      <c r="F19" s="74" t="s">
        <v>52</v>
      </c>
      <c r="G19" s="9">
        <v>8</v>
      </c>
      <c r="H19" s="54">
        <v>40452</v>
      </c>
      <c r="I19" s="49">
        <v>12</v>
      </c>
      <c r="J19" s="22">
        <f t="shared" si="1"/>
        <v>1</v>
      </c>
      <c r="K19" s="19" t="s">
        <v>114</v>
      </c>
      <c r="L19" s="73" t="s">
        <v>116</v>
      </c>
      <c r="M19" s="74" t="s">
        <v>41</v>
      </c>
      <c r="N19" s="19" t="s">
        <v>42</v>
      </c>
      <c r="O19" s="73" t="s">
        <v>35</v>
      </c>
      <c r="P19" s="80">
        <v>3750000</v>
      </c>
      <c r="Q19" s="24">
        <v>2085741</v>
      </c>
      <c r="R19" s="81">
        <v>0.55619759999999996</v>
      </c>
      <c r="S19" s="85" t="s">
        <v>37</v>
      </c>
      <c r="T19" s="19" t="s">
        <v>38</v>
      </c>
      <c r="U19" s="22" t="s">
        <v>55</v>
      </c>
      <c r="V19" s="59" t="s">
        <v>56</v>
      </c>
      <c r="W19" s="86">
        <v>66.887500000000003</v>
      </c>
      <c r="X19" s="89">
        <f>+VLOOKUP(K19,REFERENCIAS!$C:$D,2,0)*VLOOKUP($K$2,PONDERADORES!A:P,IF(INFORMACION!$F19=REFERENCIAS!$C$24,10,7),0)+VLOOKUP(L19,REFERENCIAS!$C:$D,2,0)*VLOOKUP($L$2,PONDERADORES!A:P,IF(INFORMACION!$F19=REFERENCIAS!$C$24,10,7),0)+VLOOKUP(F19,REFERENCIAS!$C:$D,2,0)*VLOOKUP($F$2,PONDERADORES!A:P,IF(INFORMACION!$F19=REFERENCIAS!$C$24,10,7),0)+VLOOKUP(IF(J19&lt;=0.2,0.2,IF(AND(J19&gt;0.2,J19&lt;=0.4),0.4,IF(AND(J19&gt;0.4,J19&lt;=0.6),0.6,IF(AND(J19&gt;0.6,J19&lt;=0.8),0.8,IF(AND(J19&gt;0.8,J19&lt;=1),1))))),REFERENCIAS!$C:$D,2,0)*VLOOKUP($J$2,PONDERADORES!A:P,IF(INFORMACION!$F19=REFERENCIAS!$C$24,10,7),0)</f>
        <v>10.059000000000001</v>
      </c>
      <c r="Y19" s="45">
        <f>+VLOOKUP(M19,REFERENCIAS!$C:$D,2,0)*VLOOKUP($M$2,PONDERADORES!$A$7:$G$9,7,0)+VLOOKUP(N19,REFERENCIAS!$C:$D,2,0)*VLOOKUP($N$2,PONDERADORES!$A$7:$G$9,7,0)+VLOOKUP(O19,REFERENCIAS!$C:$D,2,0)*VLOOKUP($O$2,PONDERADORES!$A$7:$G$9,7,0)</f>
        <v>8.1920000000000019</v>
      </c>
      <c r="Z19" s="46">
        <f>+VLOOKUP(IF(R19&lt;0.1,0,IF(AND(R19&gt;=0.1,R19&lt;0.2),0.1,IF(AND(R19&gt;=0.2,R19&lt;0.3),0.2,IF(R19&gt;0.3,0.3,)))),REFERENCIAS!$E:$F,2,0)*VLOOKUP($R$2,PONDERADORES!$A$11:$G$11,7,0)</f>
        <v>15</v>
      </c>
      <c r="AA19" s="90">
        <f>+VLOOKUP(S19,'REFERENCIAS RIESGO'!$C:$D,2,0)*VLOOKUP($S$2,PONDERADORES!A:P,IF(INFORMACION!$T19='REFERENCIAS RIESGO'!$C$36,13,7),0)+VLOOKUP(U19,'REFERENCIAS RIESGO'!$C:$D,2,0)*VLOOKUP($U$2,PONDERADORES!A:P,IF(INFORMACION!$T19='REFERENCIAS RIESGO'!$C$36,13,7),0)+VLOOKUP(V19,'REFERENCIAS RIESGO'!$C:$D,2,0)*VLOOKUP($V$2,PONDERADORES!A:P,IF(INFORMACION!$T19='REFERENCIAS RIESGO'!$C$36,13,7),0)+W19*VLOOKUP($W$2,PONDERADORES!A:P,IF(INFORMACION!$T19='REFERENCIAS RIESGO'!$C$36,13,7),0)+VLOOKUP(T19,'REFERENCIAS RIESGO'!$C:$D,2,0)*VLOOKUP($T$2,PONDERADORES!A:P,IF(INFORMACION!$T19='REFERENCIAS RIESGO'!$C$36,13,7),0)</f>
        <v>16.639875</v>
      </c>
      <c r="AB19" s="93">
        <f t="shared" si="0"/>
        <v>49.890875000000008</v>
      </c>
      <c r="AC19" s="23" t="str">
        <f>IF(AB19&gt;[2]REFERENCIAS!$C$62,[2]REFERENCIAS!$B$62,IF(AND(AB19&gt;=[2]REFERENCIAS!$C$63,AB19&lt;[2]REFERENCIAS!$D$63),[2]REFERENCIAS!$B$63,IF(AND(AB19&gt;[2]REFERENCIAS!$C$64,AB19&lt;=[2]REFERENCIAS!$D$64),[2]REFERENCIAS!$B$64,IF(AND(AB19&gt;=[2]REFERENCIAS!$C$65,AB19&lt;[2]REFERENCIAS!$D$65),[2]REFERENCIAS!$B$65, "Revisar"))))</f>
        <v>Evaluar tecnología en un año</v>
      </c>
      <c r="AD19" s="94" t="str">
        <f>VLOOKUP(AC19,[2]REFERENCIAS!$B$62:$G$65,4,FALSE)</f>
        <v>El equipo se encuentra en condiciones aceptables de funcionamiento pero requiere constante seguimiento y evaluación.</v>
      </c>
      <c r="AJ19" s="20"/>
      <c r="AK19" s="20"/>
    </row>
    <row r="20" spans="1:37" ht="45" x14ac:dyDescent="0.25">
      <c r="A20" s="72" t="s">
        <v>198</v>
      </c>
      <c r="B20" s="52" t="s">
        <v>199</v>
      </c>
      <c r="C20" s="51" t="s">
        <v>201</v>
      </c>
      <c r="D20" s="53">
        <v>17951858</v>
      </c>
      <c r="E20" s="73" t="s">
        <v>192</v>
      </c>
      <c r="F20" s="74" t="s">
        <v>46</v>
      </c>
      <c r="G20" s="9">
        <v>8</v>
      </c>
      <c r="H20" s="54">
        <v>41917</v>
      </c>
      <c r="I20" s="49">
        <v>8</v>
      </c>
      <c r="J20" s="22">
        <f t="shared" si="1"/>
        <v>1</v>
      </c>
      <c r="K20" s="19" t="s">
        <v>32</v>
      </c>
      <c r="L20" s="73" t="s">
        <v>47</v>
      </c>
      <c r="M20" s="74" t="s">
        <v>41</v>
      </c>
      <c r="N20" s="19" t="s">
        <v>54</v>
      </c>
      <c r="O20" s="73" t="s">
        <v>35</v>
      </c>
      <c r="P20" s="80">
        <v>3750000</v>
      </c>
      <c r="Q20" s="24">
        <v>3631995</v>
      </c>
      <c r="R20" s="81">
        <v>0.96853199999999995</v>
      </c>
      <c r="S20" s="85" t="s">
        <v>37</v>
      </c>
      <c r="T20" s="19" t="s">
        <v>44</v>
      </c>
      <c r="U20" s="22" t="s">
        <v>55</v>
      </c>
      <c r="V20" s="59" t="s">
        <v>50</v>
      </c>
      <c r="W20" s="86">
        <v>66.887500000000003</v>
      </c>
      <c r="X20" s="89">
        <f>+VLOOKUP(K20,REFERENCIAS!$C:$D,2,0)*VLOOKUP($K$2,PONDERADORES!A:P,IF(INFORMACION!$F20=REFERENCIAS!$C$24,10,7),0)+VLOOKUP(L20,REFERENCIAS!$C:$D,2,0)*VLOOKUP($L$2,PONDERADORES!A:P,IF(INFORMACION!$F20=REFERENCIAS!$C$24,10,7),0)+VLOOKUP(F20,REFERENCIAS!$C:$D,2,0)*VLOOKUP($F$2,PONDERADORES!A:P,IF(INFORMACION!$F20=REFERENCIAS!$C$24,10,7),0)+VLOOKUP(IF(J20&lt;=0.2,0.2,IF(AND(J20&gt;0.2,J20&lt;=0.4),0.4,IF(AND(J20&gt;0.4,J20&lt;=0.6),0.6,IF(AND(J20&gt;0.6,J20&lt;=0.8),0.8,IF(AND(J20&gt;0.8,J20&lt;=1),1))))),REFERENCIAS!$C:$D,2,0)*VLOOKUP($J$2,PONDERADORES!A:P,IF(INFORMACION!$F20=REFERENCIAS!$C$24,10,7),0)</f>
        <v>27.125</v>
      </c>
      <c r="Y20" s="45">
        <f>+VLOOKUP(M20,REFERENCIAS!$C:$D,2,0)*VLOOKUP($M$2,PONDERADORES!$A$7:$G$9,7,0)+VLOOKUP(N20,REFERENCIAS!$C:$D,2,0)*VLOOKUP($N$2,PONDERADORES!$A$7:$G$9,7,0)+VLOOKUP(O20,REFERENCIAS!$C:$D,2,0)*VLOOKUP($O$2,PONDERADORES!$A$7:$G$9,7,0)</f>
        <v>5.492</v>
      </c>
      <c r="Z20" s="46">
        <f>+VLOOKUP(IF(R20&lt;0.1,0,IF(AND(R20&gt;=0.1,R20&lt;0.2),0.1,IF(AND(R20&gt;=0.2,R20&lt;0.3),0.2,IF(R20&gt;0.3,0.3,)))),REFERENCIAS!$E:$F,2,0)*VLOOKUP($R$2,PONDERADORES!$A$11:$G$11,7,0)</f>
        <v>15</v>
      </c>
      <c r="AA20" s="90">
        <f>+VLOOKUP(S20,'REFERENCIAS RIESGO'!$C:$D,2,0)*VLOOKUP($S$2,PONDERADORES!A:P,IF(INFORMACION!$T20='REFERENCIAS RIESGO'!$C$36,13,7),0)+VLOOKUP(U20,'REFERENCIAS RIESGO'!$C:$D,2,0)*VLOOKUP($U$2,PONDERADORES!A:P,IF(INFORMACION!$T20='REFERENCIAS RIESGO'!$C$36,13,7),0)+VLOOKUP(V20,'REFERENCIAS RIESGO'!$C:$D,2,0)*VLOOKUP($V$2,PONDERADORES!A:P,IF(INFORMACION!$T20='REFERENCIAS RIESGO'!$C$36,13,7),0)+W20*VLOOKUP($W$2,PONDERADORES!A:P,IF(INFORMACION!$T20='REFERENCIAS RIESGO'!$C$36,13,7),0)+VLOOKUP(T20,'REFERENCIAS RIESGO'!$C:$D,2,0)*VLOOKUP($T$2,PONDERADORES!A:P,IF(INFORMACION!$T20='REFERENCIAS RIESGO'!$C$36,13,7),0)</f>
        <v>19.353187500000001</v>
      </c>
      <c r="AB20" s="93">
        <f t="shared" si="0"/>
        <v>66.970187499999994</v>
      </c>
      <c r="AC20" s="23" t="str">
        <f>IF(AB20&gt;[2]REFERENCIAS!$C$62,[2]REFERENCIAS!$B$62,IF(AND(AB20&gt;=[2]REFERENCIAS!$C$63,AB20&lt;[2]REFERENCIAS!$D$63),[2]REFERENCIAS!$B$63,IF(AND(AB20&gt;[2]REFERENCIAS!$C$64,AB20&lt;=[2]REFERENCIAS!$D$64),[2]REFERENCIAS!$B$64,IF(AND(AB20&gt;=[2]REFERENCIAS!$C$65,AB20&lt;[2]REFERENCIAS!$D$65),[2]REFERENCIAS!$B$65, "Revisar"))))</f>
        <v>Renovación de tecnología a la brevedad (Plazo inferior a un año)</v>
      </c>
      <c r="AD20" s="94" t="str">
        <f>VLOOKUP(AC20,[2]REFERENCIAS!$B$62:$G$65,4,FALSE)</f>
        <v>El equipo puede mantenerse en el servicio, sin embargo se recomienda su reposición en un plazo inferior a un año</v>
      </c>
      <c r="AJ20" s="20"/>
      <c r="AK20" s="20"/>
    </row>
    <row r="21" spans="1:37" ht="47.25" x14ac:dyDescent="0.25">
      <c r="A21" s="72" t="s">
        <v>305</v>
      </c>
      <c r="B21" s="52" t="s">
        <v>306</v>
      </c>
      <c r="C21" s="51" t="s">
        <v>307</v>
      </c>
      <c r="D21" s="53" t="s">
        <v>308</v>
      </c>
      <c r="E21" s="73" t="s">
        <v>195</v>
      </c>
      <c r="F21" s="74" t="s">
        <v>119</v>
      </c>
      <c r="G21" s="9">
        <v>10</v>
      </c>
      <c r="H21" s="54">
        <v>42072</v>
      </c>
      <c r="I21" s="49">
        <v>7</v>
      </c>
      <c r="J21" s="22">
        <f t="shared" si="1"/>
        <v>0.7</v>
      </c>
      <c r="K21" s="19" t="s">
        <v>32</v>
      </c>
      <c r="L21" s="73" t="s">
        <v>47</v>
      </c>
      <c r="M21" s="74" t="s">
        <v>41</v>
      </c>
      <c r="N21" s="19" t="s">
        <v>54</v>
      </c>
      <c r="O21" s="73" t="s">
        <v>42</v>
      </c>
      <c r="P21" s="80">
        <v>4002000</v>
      </c>
      <c r="Q21" s="24">
        <v>1253173</v>
      </c>
      <c r="R21" s="81">
        <v>0.31313668165917041</v>
      </c>
      <c r="S21" s="85" t="s">
        <v>30</v>
      </c>
      <c r="T21" s="19" t="s">
        <v>82</v>
      </c>
      <c r="U21" s="22" t="s">
        <v>51</v>
      </c>
      <c r="V21" s="59" t="s">
        <v>50</v>
      </c>
      <c r="W21" s="86">
        <v>63.137500000000003</v>
      </c>
      <c r="X21" s="89">
        <f>+VLOOKUP(K21,REFERENCIAS!$C:$D,2,0)*VLOOKUP($K$2,PONDERADORES!A:P,IF(INFORMACION!$F21=REFERENCIAS!$C$24,10,7),0)+VLOOKUP(L21,REFERENCIAS!$C:$D,2,0)*VLOOKUP($L$2,PONDERADORES!A:P,IF(INFORMACION!$F21=REFERENCIAS!$C$24,10,7),0)+VLOOKUP(F21,REFERENCIAS!$C:$D,2,0)*VLOOKUP($F$2,PONDERADORES!A:P,IF(INFORMACION!$F21=REFERENCIAS!$C$24,10,7),0)+VLOOKUP(IF(J21&lt;=0.2,0.2,IF(AND(J21&gt;0.2,J21&lt;=0.4),0.4,IF(AND(J21&gt;0.4,J21&lt;=0.6),0.6,IF(AND(J21&gt;0.6,J21&lt;=0.8),0.8,IF(AND(J21&gt;0.8,J21&lt;=1),1))))),REFERENCIAS!$C:$D,2,0)*VLOOKUP($J$2,PONDERADORES!A:P,IF(INFORMACION!$F21=REFERENCIAS!$C$24,10,7),0)</f>
        <v>18.8</v>
      </c>
      <c r="Y21" s="45">
        <f>+VLOOKUP(M21,REFERENCIAS!$C:$D,2,0)*VLOOKUP($M$2,PONDERADORES!$A$7:$G$9,7,0)+VLOOKUP(N21,REFERENCIAS!$C:$D,2,0)*VLOOKUP($N$2,PONDERADORES!$A$7:$G$9,7,0)+VLOOKUP(O21,REFERENCIAS!$C:$D,2,0)*VLOOKUP($O$2,PONDERADORES!$A$7:$G$9,7,0)</f>
        <v>14.600000000000001</v>
      </c>
      <c r="Z21" s="46">
        <f>+VLOOKUP(IF(R21&lt;0.1,0,IF(AND(R21&gt;=0.1,R21&lt;0.2),0.1,IF(AND(R21&gt;=0.2,R21&lt;0.3),0.2,IF(R21&gt;0.3,0.3,)))),REFERENCIAS!$E:$F,2,0)*VLOOKUP($R$2,PONDERADORES!$A$11:$G$11,7,0)</f>
        <v>15</v>
      </c>
      <c r="AA21" s="90">
        <f>+VLOOKUP(S21,'REFERENCIAS RIESGO'!$C:$D,2,0)*VLOOKUP($S$2,PONDERADORES!A:P,IF(INFORMACION!$T21='REFERENCIAS RIESGO'!$C$36,13,7),0)+VLOOKUP(U21,'REFERENCIAS RIESGO'!$C:$D,2,0)*VLOOKUP($U$2,PONDERADORES!A:P,IF(INFORMACION!$T21='REFERENCIAS RIESGO'!$C$36,13,7),0)+VLOOKUP(V21,'REFERENCIAS RIESGO'!$C:$D,2,0)*VLOOKUP($V$2,PONDERADORES!A:P,IF(INFORMACION!$T21='REFERENCIAS RIESGO'!$C$36,13,7),0)+W21*VLOOKUP($W$2,PONDERADORES!A:P,IF(INFORMACION!$T21='REFERENCIAS RIESGO'!$C$36,13,7),0)+VLOOKUP(T21,'REFERENCIAS RIESGO'!$C:$D,2,0)*VLOOKUP($T$2,PONDERADORES!A:P,IF(INFORMACION!$T21='REFERENCIAS RIESGO'!$C$36,13,7),0)</f>
        <v>17.712375000000002</v>
      </c>
      <c r="AB21" s="93">
        <f t="shared" si="0"/>
        <v>66.112375000000014</v>
      </c>
      <c r="AC21" s="23" t="str">
        <f>IF(AB21&gt;[2]REFERENCIAS!$C$62,[2]REFERENCIAS!$B$62,IF(AND(AB21&gt;=[2]REFERENCIAS!$C$63,AB21&lt;[2]REFERENCIAS!$D$63),[2]REFERENCIAS!$B$63,IF(AND(AB21&gt;[2]REFERENCIAS!$C$64,AB21&lt;=[2]REFERENCIAS!$D$64),[2]REFERENCIAS!$B$64,IF(AND(AB21&gt;=[2]REFERENCIAS!$C$65,AB21&lt;[2]REFERENCIAS!$D$65),[2]REFERENCIAS!$B$65, "Revisar"))))</f>
        <v>Renovación de tecnología a la brevedad (Plazo inferior a un año)</v>
      </c>
      <c r="AD21" s="94" t="str">
        <f>VLOOKUP(AC21,[2]REFERENCIAS!$B$62:$G$65,4,FALSE)</f>
        <v>El equipo puede mantenerse en el servicio, sin embargo se recomienda su reposición en un plazo inferior a un año</v>
      </c>
      <c r="AJ21" s="20"/>
      <c r="AK21" s="20"/>
    </row>
    <row r="22" spans="1:37" ht="60" x14ac:dyDescent="0.25">
      <c r="A22" s="72" t="s">
        <v>198</v>
      </c>
      <c r="B22" s="52" t="s">
        <v>199</v>
      </c>
      <c r="C22" s="51" t="s">
        <v>201</v>
      </c>
      <c r="D22" s="53">
        <v>18444726</v>
      </c>
      <c r="E22" s="73" t="s">
        <v>187</v>
      </c>
      <c r="F22" s="74" t="s">
        <v>119</v>
      </c>
      <c r="G22" s="9">
        <v>8</v>
      </c>
      <c r="H22" s="54">
        <v>43959</v>
      </c>
      <c r="I22" s="49">
        <v>2</v>
      </c>
      <c r="J22" s="22">
        <f t="shared" si="1"/>
        <v>0.25</v>
      </c>
      <c r="K22" s="19" t="s">
        <v>32</v>
      </c>
      <c r="L22" s="73" t="s">
        <v>116</v>
      </c>
      <c r="M22" s="74" t="s">
        <v>34</v>
      </c>
      <c r="N22" s="19" t="s">
        <v>42</v>
      </c>
      <c r="O22" s="73" t="s">
        <v>54</v>
      </c>
      <c r="P22" s="80">
        <v>3750000</v>
      </c>
      <c r="Q22" s="24">
        <v>3128781</v>
      </c>
      <c r="R22" s="81">
        <v>0.83434160000000002</v>
      </c>
      <c r="S22" s="85" t="s">
        <v>37</v>
      </c>
      <c r="T22" s="19" t="s">
        <v>82</v>
      </c>
      <c r="U22" s="22" t="s">
        <v>55</v>
      </c>
      <c r="V22" s="59" t="s">
        <v>56</v>
      </c>
      <c r="W22" s="86">
        <v>66.887500000000003</v>
      </c>
      <c r="X22" s="89">
        <f>+VLOOKUP(K22,REFERENCIAS!$C:$D,2,0)*VLOOKUP($K$2,PONDERADORES!A:P,IF(INFORMACION!$F22=REFERENCIAS!$C$24,10,7),0)+VLOOKUP(L22,REFERENCIAS!$C:$D,2,0)*VLOOKUP($L$2,PONDERADORES!A:P,IF(INFORMACION!$F22=REFERENCIAS!$C$24,10,7),0)+VLOOKUP(F22,REFERENCIAS!$C:$D,2,0)*VLOOKUP($F$2,PONDERADORES!A:P,IF(INFORMACION!$F22=REFERENCIAS!$C$24,10,7),0)+VLOOKUP(IF(J22&lt;=0.2,0.2,IF(AND(J22&gt;0.2,J22&lt;=0.4),0.4,IF(AND(J22&gt;0.4,J22&lt;=0.6),0.6,IF(AND(J22&gt;0.6,J22&lt;=0.8),0.8,IF(AND(J22&gt;0.8,J22&lt;=1),1))))),REFERENCIAS!$C:$D,2,0)*VLOOKUP($J$2,PONDERADORES!A:P,IF(INFORMACION!$F22=REFERENCIAS!$C$24,10,7),0)</f>
        <v>9.370000000000001</v>
      </c>
      <c r="Y22" s="45">
        <f>+VLOOKUP(M22,REFERENCIAS!$C:$D,2,0)*VLOOKUP($M$2,PONDERADORES!$A$7:$G$9,7,0)+VLOOKUP(N22,REFERENCIAS!$C:$D,2,0)*VLOOKUP($N$2,PONDERADORES!$A$7:$G$9,7,0)+VLOOKUP(O22,REFERENCIAS!$C:$D,2,0)*VLOOKUP($O$2,PONDERADORES!$A$7:$G$9,7,0)</f>
        <v>10.054000000000002</v>
      </c>
      <c r="Z22" s="46">
        <f>+VLOOKUP(IF(R22&lt;0.1,0,IF(AND(R22&gt;=0.1,R22&lt;0.2),0.1,IF(AND(R22&gt;=0.2,R22&lt;0.3),0.2,IF(R22&gt;0.3,0.3,)))),REFERENCIAS!$E:$F,2,0)*VLOOKUP($R$2,PONDERADORES!$A$11:$G$11,7,0)</f>
        <v>15</v>
      </c>
      <c r="AA22" s="90">
        <f>+VLOOKUP(S22,'REFERENCIAS RIESGO'!$C:$D,2,0)*VLOOKUP($S$2,PONDERADORES!A:P,IF(INFORMACION!$T22='REFERENCIAS RIESGO'!$C$36,13,7),0)+VLOOKUP(U22,'REFERENCIAS RIESGO'!$C:$D,2,0)*VLOOKUP($U$2,PONDERADORES!A:P,IF(INFORMACION!$T22='REFERENCIAS RIESGO'!$C$36,13,7),0)+VLOOKUP(V22,'REFERENCIAS RIESGO'!$C:$D,2,0)*VLOOKUP($V$2,PONDERADORES!A:P,IF(INFORMACION!$T22='REFERENCIAS RIESGO'!$C$36,13,7),0)+W22*VLOOKUP($W$2,PONDERADORES!A:P,IF(INFORMACION!$T22='REFERENCIAS RIESGO'!$C$36,13,7),0)+VLOOKUP(T22,'REFERENCIAS RIESGO'!$C:$D,2,0)*VLOOKUP($T$2,PONDERADORES!A:P,IF(INFORMACION!$T22='REFERENCIAS RIESGO'!$C$36,13,7),0)</f>
        <v>19.639875</v>
      </c>
      <c r="AB22" s="93">
        <f t="shared" si="0"/>
        <v>54.06387500000001</v>
      </c>
      <c r="AC22" s="23" t="str">
        <f>IF(AB22&gt;[2]REFERENCIAS!$C$62,[2]REFERENCIAS!$B$62,IF(AND(AB22&gt;=[2]REFERENCIAS!$C$63,AB22&lt;[2]REFERENCIAS!$D$63),[2]REFERENCIAS!$B$63,IF(AND(AB22&gt;[2]REFERENCIAS!$C$64,AB22&lt;=[2]REFERENCIAS!$D$64),[2]REFERENCIAS!$B$64,IF(AND(AB22&gt;=[2]REFERENCIAS!$C$65,AB22&lt;[2]REFERENCIAS!$D$65),[2]REFERENCIAS!$B$65, "Revisar"))))</f>
        <v>Evaluar tecnología en un año</v>
      </c>
      <c r="AD22" s="94" t="str">
        <f>VLOOKUP(AC22,[2]REFERENCIAS!$B$62:$G$65,4,FALSE)</f>
        <v>El equipo se encuentra en condiciones aceptables de funcionamiento pero requiere constante seguimiento y evaluación.</v>
      </c>
      <c r="AJ22" s="20"/>
      <c r="AK22" s="20"/>
    </row>
    <row r="23" spans="1:37" ht="60" x14ac:dyDescent="0.25">
      <c r="A23" s="72" t="s">
        <v>239</v>
      </c>
      <c r="B23" s="52" t="s">
        <v>237</v>
      </c>
      <c r="C23" s="51" t="s">
        <v>241</v>
      </c>
      <c r="D23" s="53" t="s">
        <v>309</v>
      </c>
      <c r="E23" s="73" t="s">
        <v>192</v>
      </c>
      <c r="F23" s="74" t="s">
        <v>49</v>
      </c>
      <c r="G23" s="9">
        <v>10</v>
      </c>
      <c r="H23" s="54">
        <v>41750</v>
      </c>
      <c r="I23" s="49">
        <v>8</v>
      </c>
      <c r="J23" s="22">
        <f t="shared" si="1"/>
        <v>0.8</v>
      </c>
      <c r="K23" s="19" t="s">
        <v>114</v>
      </c>
      <c r="L23" s="73" t="s">
        <v>47</v>
      </c>
      <c r="M23" s="74" t="s">
        <v>53</v>
      </c>
      <c r="N23" s="19" t="s">
        <v>35</v>
      </c>
      <c r="O23" s="73" t="s">
        <v>35</v>
      </c>
      <c r="P23" s="80">
        <v>16924800</v>
      </c>
      <c r="Q23" s="24">
        <v>8631964</v>
      </c>
      <c r="R23" s="81">
        <v>0.51001867082624319</v>
      </c>
      <c r="S23" s="85" t="s">
        <v>37</v>
      </c>
      <c r="T23" s="19" t="s">
        <v>38</v>
      </c>
      <c r="U23" s="22" t="s">
        <v>31</v>
      </c>
      <c r="V23" s="59" t="s">
        <v>56</v>
      </c>
      <c r="W23" s="86">
        <v>94.543750000000003</v>
      </c>
      <c r="X23" s="89">
        <f>+VLOOKUP(K23,REFERENCIAS!$C:$D,2,0)*VLOOKUP($K$2,PONDERADORES!A:P,IF(INFORMACION!$F23=REFERENCIAS!$C$24,10,7),0)+VLOOKUP(L23,REFERENCIAS!$C:$D,2,0)*VLOOKUP($L$2,PONDERADORES!A:P,IF(INFORMACION!$F23=REFERENCIAS!$C$24,10,7),0)+VLOOKUP(F23,REFERENCIAS!$C:$D,2,0)*VLOOKUP($F$2,PONDERADORES!A:P,IF(INFORMACION!$F23=REFERENCIAS!$C$24,10,7),0)+VLOOKUP(IF(J23&lt;=0.2,0.2,IF(AND(J23&gt;0.2,J23&lt;=0.4),0.4,IF(AND(J23&gt;0.4,J23&lt;=0.6),0.6,IF(AND(J23&gt;0.6,J23&lt;=0.8),0.8,IF(AND(J23&gt;0.8,J23&lt;=1),1))))),REFERENCIAS!$C:$D,2,0)*VLOOKUP($J$2,PONDERADORES!A:P,IF(INFORMACION!$F23=REFERENCIAS!$C$24,10,7),0)</f>
        <v>17.47</v>
      </c>
      <c r="Y23" s="45">
        <f>+VLOOKUP(M23,REFERENCIAS!$C:$D,2,0)*VLOOKUP($M$2,PONDERADORES!$A$7:$G$9,7,0)+VLOOKUP(N23,REFERENCIAS!$C:$D,2,0)*VLOOKUP($N$2,PONDERADORES!$A$7:$G$9,7,0)+VLOOKUP(O23,REFERENCIAS!$C:$D,2,0)*VLOOKUP($O$2,PONDERADORES!$A$7:$G$9,7,0)</f>
        <v>5.5460000000000003</v>
      </c>
      <c r="Z23" s="46">
        <f>+VLOOKUP(IF(R23&lt;0.1,0,IF(AND(R23&gt;=0.1,R23&lt;0.2),0.1,IF(AND(R23&gt;=0.2,R23&lt;0.3),0.2,IF(R23&gt;0.3,0.3,)))),REFERENCIAS!$E:$F,2,0)*VLOOKUP($R$2,PONDERADORES!$A$11:$G$11,7,0)</f>
        <v>15</v>
      </c>
      <c r="AA23" s="90">
        <f>+VLOOKUP(S23,'REFERENCIAS RIESGO'!$C:$D,2,0)*VLOOKUP($S$2,PONDERADORES!A:P,IF(INFORMACION!$T23='REFERENCIAS RIESGO'!$C$36,13,7),0)+VLOOKUP(U23,'REFERENCIAS RIESGO'!$C:$D,2,0)*VLOOKUP($U$2,PONDERADORES!A:P,IF(INFORMACION!$T23='REFERENCIAS RIESGO'!$C$36,13,7),0)+VLOOKUP(V23,'REFERENCIAS RIESGO'!$C:$D,2,0)*VLOOKUP($V$2,PONDERADORES!A:P,IF(INFORMACION!$T23='REFERENCIAS RIESGO'!$C$36,13,7),0)+W23*VLOOKUP($W$2,PONDERADORES!A:P,IF(INFORMACION!$T23='REFERENCIAS RIESGO'!$C$36,13,7),0)+VLOOKUP(T23,'REFERENCIAS RIESGO'!$C:$D,2,0)*VLOOKUP($T$2,PONDERADORES!A:P,IF(INFORMACION!$T23='REFERENCIAS RIESGO'!$C$36,13,7),0)</f>
        <v>17.778937499999998</v>
      </c>
      <c r="AB23" s="93">
        <f t="shared" si="0"/>
        <v>55.794937499999996</v>
      </c>
      <c r="AC23" s="23" t="str">
        <f>IF(AB23&gt;[2]REFERENCIAS!$C$62,[2]REFERENCIAS!$B$62,IF(AND(AB23&gt;=[2]REFERENCIAS!$C$63,AB23&lt;[2]REFERENCIAS!$D$63),[2]REFERENCIAS!$B$63,IF(AND(AB23&gt;[2]REFERENCIAS!$C$64,AB23&lt;=[2]REFERENCIAS!$D$64),[2]REFERENCIAS!$B$64,IF(AND(AB23&gt;=[2]REFERENCIAS!$C$65,AB23&lt;[2]REFERENCIAS!$D$65),[2]REFERENCIAS!$B$65, "Revisar"))))</f>
        <v>Evaluar tecnología en un año</v>
      </c>
      <c r="AD23" s="94" t="str">
        <f>VLOOKUP(AC23,[2]REFERENCIAS!$B$62:$G$65,4,FALSE)</f>
        <v>El equipo se encuentra en condiciones aceptables de funcionamiento pero requiere constante seguimiento y evaluación.</v>
      </c>
      <c r="AJ23" s="20"/>
      <c r="AK23" s="20"/>
    </row>
    <row r="24" spans="1:37" ht="45" x14ac:dyDescent="0.25">
      <c r="A24" s="72" t="s">
        <v>231</v>
      </c>
      <c r="B24" s="52" t="s">
        <v>232</v>
      </c>
      <c r="C24" s="51" t="s">
        <v>233</v>
      </c>
      <c r="D24" s="53">
        <v>144583</v>
      </c>
      <c r="E24" s="73" t="s">
        <v>192</v>
      </c>
      <c r="F24" s="74" t="s">
        <v>46</v>
      </c>
      <c r="G24" s="9">
        <v>5</v>
      </c>
      <c r="H24" s="54">
        <v>40443</v>
      </c>
      <c r="I24" s="49">
        <v>12</v>
      </c>
      <c r="J24" s="22">
        <f t="shared" si="1"/>
        <v>1</v>
      </c>
      <c r="K24" s="19" t="s">
        <v>115</v>
      </c>
      <c r="L24" s="73" t="s">
        <v>33</v>
      </c>
      <c r="M24" s="74" t="s">
        <v>53</v>
      </c>
      <c r="N24" s="19" t="s">
        <v>54</v>
      </c>
      <c r="O24" s="73" t="s">
        <v>42</v>
      </c>
      <c r="P24" s="80">
        <v>327250</v>
      </c>
      <c r="Q24" s="24">
        <v>213650</v>
      </c>
      <c r="R24" s="81">
        <v>0.65286478227654698</v>
      </c>
      <c r="S24" s="85" t="s">
        <v>30</v>
      </c>
      <c r="T24" s="19" t="s">
        <v>44</v>
      </c>
      <c r="U24" s="22" t="s">
        <v>39</v>
      </c>
      <c r="V24" s="59" t="s">
        <v>40</v>
      </c>
      <c r="W24" s="86">
        <v>15.606249999999999</v>
      </c>
      <c r="X24" s="89">
        <f>+VLOOKUP(K24,REFERENCIAS!$C:$D,2,0)*VLOOKUP($K$2,PONDERADORES!A:P,IF(INFORMACION!$F24=REFERENCIAS!$C$24,10,7),0)+VLOOKUP(L24,REFERENCIAS!$C:$D,2,0)*VLOOKUP($L$2,PONDERADORES!A:P,IF(INFORMACION!$F24=REFERENCIAS!$C$24,10,7),0)+VLOOKUP(F24,REFERENCIAS!$C:$D,2,0)*VLOOKUP($F$2,PONDERADORES!A:P,IF(INFORMACION!$F24=REFERENCIAS!$C$24,10,7),0)+VLOOKUP(IF(J24&lt;=0.2,0.2,IF(AND(J24&gt;0.2,J24&lt;=0.4),0.4,IF(AND(J24&gt;0.4,J24&lt;=0.6),0.6,IF(AND(J24&gt;0.6,J24&lt;=0.8),0.8,IF(AND(J24&gt;0.8,J24&lt;=1),1))))),REFERENCIAS!$C:$D,2,0)*VLOOKUP($J$2,PONDERADORES!A:P,IF(INFORMACION!$F24=REFERENCIAS!$C$24,10,7),0)</f>
        <v>35.200000000000003</v>
      </c>
      <c r="Y24" s="45">
        <f>+VLOOKUP(M24,REFERENCIAS!$C:$D,2,0)*VLOOKUP($M$2,PONDERADORES!$A$7:$G$9,7,0)+VLOOKUP(N24,REFERENCIAS!$C:$D,2,0)*VLOOKUP($N$2,PONDERADORES!$A$7:$G$9,7,0)+VLOOKUP(O24,REFERENCIAS!$C:$D,2,0)*VLOOKUP($O$2,PONDERADORES!$A$7:$G$9,7,0)</f>
        <v>17.300000000000004</v>
      </c>
      <c r="Z24" s="46">
        <f>+VLOOKUP(IF(R24&lt;0.1,0,IF(AND(R24&gt;=0.1,R24&lt;0.2),0.1,IF(AND(R24&gt;=0.2,R24&lt;0.3),0.2,IF(R24&gt;0.3,0.3,)))),REFERENCIAS!$E:$F,2,0)*VLOOKUP($R$2,PONDERADORES!$A$11:$G$11,7,0)</f>
        <v>15</v>
      </c>
      <c r="AA24" s="90">
        <f>+VLOOKUP(S24,'REFERENCIAS RIESGO'!$C:$D,2,0)*VLOOKUP($S$2,PONDERADORES!A:P,IF(INFORMACION!$T24='REFERENCIAS RIESGO'!$C$36,13,7),0)+VLOOKUP(U24,'REFERENCIAS RIESGO'!$C:$D,2,0)*VLOOKUP($U$2,PONDERADORES!A:P,IF(INFORMACION!$T24='REFERENCIAS RIESGO'!$C$36,13,7),0)+VLOOKUP(V24,'REFERENCIAS RIESGO'!$C:$D,2,0)*VLOOKUP($V$2,PONDERADORES!A:P,IF(INFORMACION!$T24='REFERENCIAS RIESGO'!$C$36,13,7),0)+W24*VLOOKUP($W$2,PONDERADORES!A:P,IF(INFORMACION!$T24='REFERENCIAS RIESGO'!$C$36,13,7),0)+VLOOKUP(T24,'REFERENCIAS RIESGO'!$C:$D,2,0)*VLOOKUP($T$2,PONDERADORES!A:P,IF(INFORMACION!$T24='REFERENCIAS RIESGO'!$C$36,13,7),0)</f>
        <v>13.35365625</v>
      </c>
      <c r="AB24" s="93">
        <f t="shared" si="0"/>
        <v>80.85365625</v>
      </c>
      <c r="AC24" s="23" t="str">
        <f>IF(AB24&gt;[2]REFERENCIAS!$C$62,[2]REFERENCIAS!$B$62,IF(AND(AB24&gt;=[2]REFERENCIAS!$C$63,AB24&lt;[2]REFERENCIAS!$D$63),[2]REFERENCIAS!$B$63,IF(AND(AB24&gt;[2]REFERENCIAS!$C$64,AB24&lt;=[2]REFERENCIAS!$D$64),[2]REFERENCIAS!$B$64,IF(AND(AB24&gt;=[2]REFERENCIAS!$C$65,AB24&lt;[2]REFERENCIAS!$D$65),[2]REFERENCIAS!$B$65, "Revisar"))))</f>
        <v>Renovación de tecnología a la brevedad (Plazo inferior a un año)</v>
      </c>
      <c r="AD24" s="94" t="str">
        <f>VLOOKUP(AC24,[2]REFERENCIAS!$B$62:$G$65,4,FALSE)</f>
        <v>El equipo puede mantenerse en el servicio, sin embargo se recomienda su reposición en un plazo inferior a un año</v>
      </c>
      <c r="AJ24" s="20"/>
      <c r="AK24" s="20"/>
    </row>
    <row r="25" spans="1:37" ht="60" x14ac:dyDescent="0.25">
      <c r="A25" s="72" t="s">
        <v>198</v>
      </c>
      <c r="B25" s="52" t="s">
        <v>208</v>
      </c>
      <c r="C25" s="51" t="s">
        <v>200</v>
      </c>
      <c r="D25" s="53">
        <v>21436250</v>
      </c>
      <c r="E25" s="73" t="s">
        <v>187</v>
      </c>
      <c r="F25" s="74" t="s">
        <v>49</v>
      </c>
      <c r="G25" s="9">
        <v>8</v>
      </c>
      <c r="H25" s="54">
        <v>43768</v>
      </c>
      <c r="I25" s="49">
        <v>3</v>
      </c>
      <c r="J25" s="22">
        <f t="shared" si="1"/>
        <v>0.375</v>
      </c>
      <c r="K25" s="19" t="s">
        <v>32</v>
      </c>
      <c r="L25" s="73" t="s">
        <v>47</v>
      </c>
      <c r="M25" s="74" t="s">
        <v>34</v>
      </c>
      <c r="N25" s="19" t="s">
        <v>54</v>
      </c>
      <c r="O25" s="73" t="s">
        <v>35</v>
      </c>
      <c r="P25" s="80">
        <v>7880000</v>
      </c>
      <c r="Q25" s="24">
        <v>1935021</v>
      </c>
      <c r="R25" s="81">
        <v>0.24556104060913705</v>
      </c>
      <c r="S25" s="85" t="s">
        <v>37</v>
      </c>
      <c r="T25" s="19" t="s">
        <v>38</v>
      </c>
      <c r="U25" s="22" t="s">
        <v>55</v>
      </c>
      <c r="V25" s="59" t="s">
        <v>56</v>
      </c>
      <c r="W25" s="86">
        <v>66.887500000000003</v>
      </c>
      <c r="X25" s="89">
        <f>+VLOOKUP(K25,REFERENCIAS!$C:$D,2,0)*VLOOKUP($K$2,PONDERADORES!A:P,IF(INFORMACION!$F25=REFERENCIAS!$C$24,10,7),0)+VLOOKUP(L25,REFERENCIAS!$C:$D,2,0)*VLOOKUP($L$2,PONDERADORES!A:P,IF(INFORMACION!$F25=REFERENCIAS!$C$24,10,7),0)+VLOOKUP(F25,REFERENCIAS!$C:$D,2,0)*VLOOKUP($F$2,PONDERADORES!A:P,IF(INFORMACION!$F25=REFERENCIAS!$C$24,10,7),0)+VLOOKUP(IF(J25&lt;=0.2,0.2,IF(AND(J25&gt;0.2,J25&lt;=0.4),0.4,IF(AND(J25&gt;0.4,J25&lt;=0.6),0.6,IF(AND(J25&gt;0.6,J25&lt;=0.8),0.8,IF(AND(J25&gt;0.8,J25&lt;=1),1))))),REFERENCIAS!$C:$D,2,0)*VLOOKUP($J$2,PONDERADORES!A:P,IF(INFORMACION!$F25=REFERENCIAS!$C$24,10,7),0)</f>
        <v>18.775000000000002</v>
      </c>
      <c r="Y25" s="45">
        <f>+VLOOKUP(M25,REFERENCIAS!$C:$D,2,0)*VLOOKUP($M$2,PONDERADORES!$A$7:$G$9,7,0)+VLOOKUP(N25,REFERENCIAS!$C:$D,2,0)*VLOOKUP($N$2,PONDERADORES!$A$7:$G$9,7,0)+VLOOKUP(O25,REFERENCIAS!$C:$D,2,0)*VLOOKUP($O$2,PONDERADORES!$A$7:$G$9,7,0)</f>
        <v>2.8460000000000001</v>
      </c>
      <c r="Z25" s="46">
        <f>+VLOOKUP(IF(R25&lt;0.1,0,IF(AND(R25&gt;=0.1,R25&lt;0.2),0.1,IF(AND(R25&gt;=0.2,R25&lt;0.3),0.2,IF(R25&gt;0.3,0.3,)))),REFERENCIAS!$E:$F,2,0)*VLOOKUP($R$2,PONDERADORES!$A$11:$G$11,7,0)</f>
        <v>9.75</v>
      </c>
      <c r="AA25" s="90">
        <f>+VLOOKUP(S25,'REFERENCIAS RIESGO'!$C:$D,2,0)*VLOOKUP($S$2,PONDERADORES!A:P,IF(INFORMACION!$T25='REFERENCIAS RIESGO'!$C$36,13,7),0)+VLOOKUP(U25,'REFERENCIAS RIESGO'!$C:$D,2,0)*VLOOKUP($U$2,PONDERADORES!A:P,IF(INFORMACION!$T25='REFERENCIAS RIESGO'!$C$36,13,7),0)+VLOOKUP(V25,'REFERENCIAS RIESGO'!$C:$D,2,0)*VLOOKUP($V$2,PONDERADORES!A:P,IF(INFORMACION!$T25='REFERENCIAS RIESGO'!$C$36,13,7),0)+W25*VLOOKUP($W$2,PONDERADORES!A:P,IF(INFORMACION!$T25='REFERENCIAS RIESGO'!$C$36,13,7),0)+VLOOKUP(T25,'REFERENCIAS RIESGO'!$C:$D,2,0)*VLOOKUP($T$2,PONDERADORES!A:P,IF(INFORMACION!$T25='REFERENCIAS RIESGO'!$C$36,13,7),0)</f>
        <v>16.639875</v>
      </c>
      <c r="AB25" s="93">
        <f t="shared" si="0"/>
        <v>48.010874999999999</v>
      </c>
      <c r="AC25" s="23" t="str">
        <f>IF(AB25&gt;[2]REFERENCIAS!$C$62,[2]REFERENCIAS!$B$62,IF(AND(AB25&gt;=[2]REFERENCIAS!$C$63,AB25&lt;[2]REFERENCIAS!$D$63),[2]REFERENCIAS!$B$63,IF(AND(AB25&gt;[2]REFERENCIAS!$C$64,AB25&lt;=[2]REFERENCIAS!$D$64),[2]REFERENCIAS!$B$64,IF(AND(AB25&gt;=[2]REFERENCIAS!$C$65,AB25&lt;[2]REFERENCIAS!$D$65),[2]REFERENCIAS!$B$65, "Revisar"))))</f>
        <v>Evaluar tecnología en un año</v>
      </c>
      <c r="AD25" s="94" t="str">
        <f>VLOOKUP(AC25,[2]REFERENCIAS!$B$62:$G$65,4,FALSE)</f>
        <v>El equipo se encuentra en condiciones aceptables de funcionamiento pero requiere constante seguimiento y evaluación.</v>
      </c>
      <c r="AJ25" s="20"/>
      <c r="AK25" s="20"/>
    </row>
    <row r="26" spans="1:37" ht="45" x14ac:dyDescent="0.25">
      <c r="A26" s="72" t="s">
        <v>198</v>
      </c>
      <c r="B26" s="52" t="s">
        <v>199</v>
      </c>
      <c r="C26" s="51" t="s">
        <v>200</v>
      </c>
      <c r="D26" s="53">
        <v>21436766</v>
      </c>
      <c r="E26" s="73" t="s">
        <v>187</v>
      </c>
      <c r="F26" s="74" t="s">
        <v>46</v>
      </c>
      <c r="G26" s="9">
        <v>8</v>
      </c>
      <c r="H26" s="54">
        <v>41264</v>
      </c>
      <c r="I26" s="49">
        <v>10</v>
      </c>
      <c r="J26" s="22">
        <f t="shared" si="1"/>
        <v>1</v>
      </c>
      <c r="K26" s="19" t="s">
        <v>32</v>
      </c>
      <c r="L26" s="73" t="s">
        <v>117</v>
      </c>
      <c r="M26" s="74" t="s">
        <v>34</v>
      </c>
      <c r="N26" s="19" t="s">
        <v>35</v>
      </c>
      <c r="O26" s="73" t="s">
        <v>42</v>
      </c>
      <c r="P26" s="80">
        <v>7880000</v>
      </c>
      <c r="Q26" s="24">
        <v>3519088</v>
      </c>
      <c r="R26" s="81">
        <v>0.44658477157360404</v>
      </c>
      <c r="S26" s="85" t="s">
        <v>37</v>
      </c>
      <c r="T26" s="19" t="s">
        <v>44</v>
      </c>
      <c r="U26" s="22" t="s">
        <v>55</v>
      </c>
      <c r="V26" s="59" t="s">
        <v>40</v>
      </c>
      <c r="W26" s="86">
        <v>66.887500000000003</v>
      </c>
      <c r="X26" s="89">
        <f>+VLOOKUP(K26,REFERENCIAS!$C:$D,2,0)*VLOOKUP($K$2,PONDERADORES!A:P,IF(INFORMACION!$F26=REFERENCIAS!$C$24,10,7),0)+VLOOKUP(L26,REFERENCIAS!$C:$D,2,0)*VLOOKUP($L$2,PONDERADORES!A:P,IF(INFORMACION!$F26=REFERENCIAS!$C$24,10,7),0)+VLOOKUP(F26,REFERENCIAS!$C:$D,2,0)*VLOOKUP($F$2,PONDERADORES!A:P,IF(INFORMACION!$F26=REFERENCIAS!$C$24,10,7),0)+VLOOKUP(IF(J26&lt;=0.2,0.2,IF(AND(J26&gt;0.2,J26&lt;=0.4),0.4,IF(AND(J26&gt;0.4,J26&lt;=0.6),0.6,IF(AND(J26&gt;0.6,J26&lt;=0.8),0.8,IF(AND(J26&gt;0.8,J26&lt;=1),1))))),REFERENCIAS!$C:$D,2,0)*VLOOKUP($J$2,PONDERADORES!A:P,IF(INFORMACION!$F26=REFERENCIAS!$C$24,10,7),0)</f>
        <v>23.8</v>
      </c>
      <c r="Y26" s="45">
        <f>+VLOOKUP(M26,REFERENCIAS!$C:$D,2,0)*VLOOKUP($M$2,PONDERADORES!$A$7:$G$9,7,0)+VLOOKUP(N26,REFERENCIAS!$C:$D,2,0)*VLOOKUP($N$2,PONDERADORES!$A$7:$G$9,7,0)+VLOOKUP(O26,REFERENCIAS!$C:$D,2,0)*VLOOKUP($O$2,PONDERADORES!$A$7:$G$9,7,0)</f>
        <v>9.3080000000000016</v>
      </c>
      <c r="Z26" s="46">
        <f>+VLOOKUP(IF(R26&lt;0.1,0,IF(AND(R26&gt;=0.1,R26&lt;0.2),0.1,IF(AND(R26&gt;=0.2,R26&lt;0.3),0.2,IF(R26&gt;0.3,0.3,)))),REFERENCIAS!$E:$F,2,0)*VLOOKUP($R$2,PONDERADORES!$A$11:$G$11,7,0)</f>
        <v>15</v>
      </c>
      <c r="AA26" s="90">
        <f>+VLOOKUP(S26,'REFERENCIAS RIESGO'!$C:$D,2,0)*VLOOKUP($S$2,PONDERADORES!A:P,IF(INFORMACION!$T26='REFERENCIAS RIESGO'!$C$36,13,7),0)+VLOOKUP(U26,'REFERENCIAS RIESGO'!$C:$D,2,0)*VLOOKUP($U$2,PONDERADORES!A:P,IF(INFORMACION!$T26='REFERENCIAS RIESGO'!$C$36,13,7),0)+VLOOKUP(V26,'REFERENCIAS RIESGO'!$C:$D,2,0)*VLOOKUP($V$2,PONDERADORES!A:P,IF(INFORMACION!$T26='REFERENCIAS RIESGO'!$C$36,13,7),0)+W26*VLOOKUP($W$2,PONDERADORES!A:P,IF(INFORMACION!$T26='REFERENCIAS RIESGO'!$C$36,13,7),0)+VLOOKUP(T26,'REFERENCIAS RIESGO'!$C:$D,2,0)*VLOOKUP($T$2,PONDERADORES!A:P,IF(INFORMACION!$T26='REFERENCIAS RIESGO'!$C$36,13,7),0)</f>
        <v>21.978187500000001</v>
      </c>
      <c r="AB26" s="93">
        <f t="shared" si="0"/>
        <v>70.086187500000008</v>
      </c>
      <c r="AC26" s="23" t="str">
        <f>IF(AB26&gt;[2]REFERENCIAS!$C$62,[2]REFERENCIAS!$B$62,IF(AND(AB26&gt;=[2]REFERENCIAS!$C$63,AB26&lt;[2]REFERENCIAS!$D$63),[2]REFERENCIAS!$B$63,IF(AND(AB26&gt;[2]REFERENCIAS!$C$64,AB26&lt;=[2]REFERENCIAS!$D$64),[2]REFERENCIAS!$B$64,IF(AND(AB26&gt;=[2]REFERENCIAS!$C$65,AB26&lt;[2]REFERENCIAS!$D$65),[2]REFERENCIAS!$B$65, "Revisar"))))</f>
        <v>Renovación de tecnología a la brevedad (Plazo inferior a un año)</v>
      </c>
      <c r="AD26" s="94" t="str">
        <f>VLOOKUP(AC26,[2]REFERENCIAS!$B$62:$G$65,4,FALSE)</f>
        <v>El equipo puede mantenerse en el servicio, sin embargo se recomienda su reposición en un plazo inferior a un año</v>
      </c>
      <c r="AJ26" s="20"/>
      <c r="AK26" s="20"/>
    </row>
    <row r="27" spans="1:37" ht="60" x14ac:dyDescent="0.25">
      <c r="A27" s="72" t="s">
        <v>246</v>
      </c>
      <c r="B27" s="52" t="s">
        <v>247</v>
      </c>
      <c r="C27" s="51" t="s">
        <v>310</v>
      </c>
      <c r="D27" s="53" t="s">
        <v>311</v>
      </c>
      <c r="E27" s="73" t="s">
        <v>202</v>
      </c>
      <c r="F27" s="74" t="s">
        <v>118</v>
      </c>
      <c r="G27" s="9">
        <v>5</v>
      </c>
      <c r="H27" s="54">
        <v>41368</v>
      </c>
      <c r="I27" s="49">
        <v>9</v>
      </c>
      <c r="J27" s="22">
        <f t="shared" si="1"/>
        <v>1</v>
      </c>
      <c r="K27" s="19" t="s">
        <v>32</v>
      </c>
      <c r="L27" s="73" t="s">
        <v>33</v>
      </c>
      <c r="M27" s="74" t="s">
        <v>53</v>
      </c>
      <c r="N27" s="19" t="s">
        <v>42</v>
      </c>
      <c r="O27" s="73" t="s">
        <v>54</v>
      </c>
      <c r="P27" s="80">
        <v>130000</v>
      </c>
      <c r="Q27" s="24">
        <v>18728</v>
      </c>
      <c r="R27" s="81">
        <v>0.14406153846153846</v>
      </c>
      <c r="S27" s="85" t="s">
        <v>37</v>
      </c>
      <c r="T27" s="19" t="s">
        <v>38</v>
      </c>
      <c r="U27" s="22" t="s">
        <v>51</v>
      </c>
      <c r="V27" s="59" t="s">
        <v>45</v>
      </c>
      <c r="W27" s="86">
        <v>15.606249999999999</v>
      </c>
      <c r="X27" s="89">
        <f>+VLOOKUP(K27,REFERENCIAS!$C:$D,2,0)*VLOOKUP($K$2,PONDERADORES!A:P,IF(INFORMACION!$F27=REFERENCIAS!$C$24,10,7),0)+VLOOKUP(L27,REFERENCIAS!$C:$D,2,0)*VLOOKUP($L$2,PONDERADORES!A:P,IF(INFORMACION!$F27=REFERENCIAS!$C$24,10,7),0)+VLOOKUP(F27,REFERENCIAS!$C:$D,2,0)*VLOOKUP($F$2,PONDERADORES!A:P,IF(INFORMACION!$F27=REFERENCIAS!$C$24,10,7),0)+VLOOKUP(IF(J27&lt;=0.2,0.2,IF(AND(J27&gt;0.2,J27&lt;=0.4),0.4,IF(AND(J27&gt;0.4,J27&lt;=0.6),0.6,IF(AND(J27&gt;0.6,J27&lt;=0.8),0.8,IF(AND(J27&gt;0.8,J27&lt;=1),1))))),REFERENCIAS!$C:$D,2,0)*VLOOKUP($J$2,PONDERADORES!A:P,IF(INFORMACION!$F27=REFERENCIAS!$C$24,10,7),0)</f>
        <v>21.045000000000002</v>
      </c>
      <c r="Y27" s="45">
        <f>+VLOOKUP(M27,REFERENCIAS!$C:$D,2,0)*VLOOKUP($M$2,PONDERADORES!$A$7:$G$9,7,0)+VLOOKUP(N27,REFERENCIAS!$C:$D,2,0)*VLOOKUP($N$2,PONDERADORES!$A$7:$G$9,7,0)+VLOOKUP(O27,REFERENCIAS!$C:$D,2,0)*VLOOKUP($O$2,PONDERADORES!$A$7:$G$9,7,0)</f>
        <v>15.400000000000002</v>
      </c>
      <c r="Z27" s="46">
        <f>+VLOOKUP(IF(R27&lt;0.1,0,IF(AND(R27&gt;=0.1,R27&lt;0.2),0.1,IF(AND(R27&gt;=0.2,R27&lt;0.3),0.2,IF(R27&gt;0.3,0.3,)))),REFERENCIAS!$E:$F,2,0)*VLOOKUP($R$2,PONDERADORES!$A$11:$G$11,7,0)</f>
        <v>4.5</v>
      </c>
      <c r="AA27" s="90">
        <f>+VLOOKUP(S27,'REFERENCIAS RIESGO'!$C:$D,2,0)*VLOOKUP($S$2,PONDERADORES!A:P,IF(INFORMACION!$T27='REFERENCIAS RIESGO'!$C$36,13,7),0)+VLOOKUP(U27,'REFERENCIAS RIESGO'!$C:$D,2,0)*VLOOKUP($U$2,PONDERADORES!A:P,IF(INFORMACION!$T27='REFERENCIAS RIESGO'!$C$36,13,7),0)+VLOOKUP(V27,'REFERENCIAS RIESGO'!$C:$D,2,0)*VLOOKUP($V$2,PONDERADORES!A:P,IF(INFORMACION!$T27='REFERENCIAS RIESGO'!$C$36,13,7),0)+W27*VLOOKUP($W$2,PONDERADORES!A:P,IF(INFORMACION!$T27='REFERENCIAS RIESGO'!$C$36,13,7),0)+VLOOKUP(T27,'REFERENCIAS RIESGO'!$C:$D,2,0)*VLOOKUP($T$2,PONDERADORES!A:P,IF(INFORMACION!$T27='REFERENCIAS RIESGO'!$C$36,13,7),0)</f>
        <v>16.164562499999999</v>
      </c>
      <c r="AB27" s="93">
        <f t="shared" si="0"/>
        <v>57.10956250000001</v>
      </c>
      <c r="AC27" s="23" t="str">
        <f>IF(AB27&gt;[2]REFERENCIAS!$C$62,[2]REFERENCIAS!$B$62,IF(AND(AB27&gt;=[2]REFERENCIAS!$C$63,AB27&lt;[2]REFERENCIAS!$D$63),[2]REFERENCIAS!$B$63,IF(AND(AB27&gt;[2]REFERENCIAS!$C$64,AB27&lt;=[2]REFERENCIAS!$D$64),[2]REFERENCIAS!$B$64,IF(AND(AB27&gt;=[2]REFERENCIAS!$C$65,AB27&lt;[2]REFERENCIAS!$D$65),[2]REFERENCIAS!$B$65, "Revisar"))))</f>
        <v>Evaluar tecnología en un año</v>
      </c>
      <c r="AD27" s="94" t="str">
        <f>VLOOKUP(AC27,[2]REFERENCIAS!$B$62:$G$65,4,FALSE)</f>
        <v>El equipo se encuentra en condiciones aceptables de funcionamiento pero requiere constante seguimiento y evaluación.</v>
      </c>
      <c r="AJ27" s="20"/>
      <c r="AK27" s="20"/>
    </row>
    <row r="28" spans="1:37" ht="60" x14ac:dyDescent="0.25">
      <c r="A28" s="72" t="s">
        <v>239</v>
      </c>
      <c r="B28" s="52" t="s">
        <v>212</v>
      </c>
      <c r="C28" s="51" t="s">
        <v>240</v>
      </c>
      <c r="D28" s="53" t="s">
        <v>264</v>
      </c>
      <c r="E28" s="73" t="s">
        <v>197</v>
      </c>
      <c r="F28" s="74" t="s">
        <v>118</v>
      </c>
      <c r="G28" s="9">
        <v>10</v>
      </c>
      <c r="H28" s="54">
        <v>44068</v>
      </c>
      <c r="I28" s="49">
        <v>2</v>
      </c>
      <c r="J28" s="22">
        <f t="shared" si="1"/>
        <v>0.2</v>
      </c>
      <c r="K28" s="19" t="s">
        <v>32</v>
      </c>
      <c r="L28" s="73" t="s">
        <v>116</v>
      </c>
      <c r="M28" s="74" t="s">
        <v>53</v>
      </c>
      <c r="N28" s="19" t="s">
        <v>42</v>
      </c>
      <c r="O28" s="73" t="s">
        <v>54</v>
      </c>
      <c r="P28" s="80">
        <v>9641456</v>
      </c>
      <c r="Q28" s="24">
        <v>4704862</v>
      </c>
      <c r="R28" s="81">
        <v>0.48798252048238355</v>
      </c>
      <c r="S28" s="85" t="s">
        <v>37</v>
      </c>
      <c r="T28" s="19" t="s">
        <v>82</v>
      </c>
      <c r="U28" s="22" t="s">
        <v>31</v>
      </c>
      <c r="V28" s="59" t="s">
        <v>56</v>
      </c>
      <c r="W28" s="86">
        <v>94.543750000000003</v>
      </c>
      <c r="X28" s="89">
        <f>+VLOOKUP(K28,REFERENCIAS!$C:$D,2,0)*VLOOKUP($K$2,PONDERADORES!A:P,IF(INFORMACION!$F28=REFERENCIAS!$C$24,10,7),0)+VLOOKUP(L28,REFERENCIAS!$C:$D,2,0)*VLOOKUP($L$2,PONDERADORES!A:P,IF(INFORMACION!$F28=REFERENCIAS!$C$24,10,7),0)+VLOOKUP(F28,REFERENCIAS!$C:$D,2,0)*VLOOKUP($F$2,PONDERADORES!A:P,IF(INFORMACION!$F28=REFERENCIAS!$C$24,10,7),0)+VLOOKUP(IF(J28&lt;=0.2,0.2,IF(AND(J28&gt;0.2,J28&lt;=0.4),0.4,IF(AND(J28&gt;0.4,J28&lt;=0.6),0.6,IF(AND(J28&gt;0.6,J28&lt;=0.8),0.8,IF(AND(J28&gt;0.8,J28&lt;=1),1))))),REFERENCIAS!$C:$D,2,0)*VLOOKUP($J$2,PONDERADORES!A:P,IF(INFORMACION!$F28=REFERENCIAS!$C$24,10,7),0)</f>
        <v>5.0069999999999997</v>
      </c>
      <c r="Y28" s="45">
        <f>+VLOOKUP(M28,REFERENCIAS!$C:$D,2,0)*VLOOKUP($M$2,PONDERADORES!$A$7:$G$9,7,0)+VLOOKUP(N28,REFERENCIAS!$C:$D,2,0)*VLOOKUP($N$2,PONDERADORES!$A$7:$G$9,7,0)+VLOOKUP(O28,REFERENCIAS!$C:$D,2,0)*VLOOKUP($O$2,PONDERADORES!$A$7:$G$9,7,0)</f>
        <v>15.400000000000002</v>
      </c>
      <c r="Z28" s="46">
        <f>+VLOOKUP(IF(R28&lt;0.1,0,IF(AND(R28&gt;=0.1,R28&lt;0.2),0.1,IF(AND(R28&gt;=0.2,R28&lt;0.3),0.2,IF(R28&gt;0.3,0.3,)))),REFERENCIAS!$E:$F,2,0)*VLOOKUP($R$2,PONDERADORES!$A$11:$G$11,7,0)</f>
        <v>15</v>
      </c>
      <c r="AA28" s="90">
        <f>+VLOOKUP(S28,'REFERENCIAS RIESGO'!$C:$D,2,0)*VLOOKUP($S$2,PONDERADORES!A:P,IF(INFORMACION!$T28='REFERENCIAS RIESGO'!$C$36,13,7),0)+VLOOKUP(U28,'REFERENCIAS RIESGO'!$C:$D,2,0)*VLOOKUP($U$2,PONDERADORES!A:P,IF(INFORMACION!$T28='REFERENCIAS RIESGO'!$C$36,13,7),0)+VLOOKUP(V28,'REFERENCIAS RIESGO'!$C:$D,2,0)*VLOOKUP($V$2,PONDERADORES!A:P,IF(INFORMACION!$T28='REFERENCIAS RIESGO'!$C$36,13,7),0)+W28*VLOOKUP($W$2,PONDERADORES!A:P,IF(INFORMACION!$T28='REFERENCIAS RIESGO'!$C$36,13,7),0)+VLOOKUP(T28,'REFERENCIAS RIESGO'!$C:$D,2,0)*VLOOKUP($T$2,PONDERADORES!A:P,IF(INFORMACION!$T28='REFERENCIAS RIESGO'!$C$36,13,7),0)</f>
        <v>20.778937499999998</v>
      </c>
      <c r="AB28" s="93">
        <f t="shared" si="0"/>
        <v>56.185937500000001</v>
      </c>
      <c r="AC28" s="23" t="str">
        <f>IF(AB28&gt;[2]REFERENCIAS!$C$62,[2]REFERENCIAS!$B$62,IF(AND(AB28&gt;=[2]REFERENCIAS!$C$63,AB28&lt;[2]REFERENCIAS!$D$63),[2]REFERENCIAS!$B$63,IF(AND(AB28&gt;[2]REFERENCIAS!$C$64,AB28&lt;=[2]REFERENCIAS!$D$64),[2]REFERENCIAS!$B$64,IF(AND(AB28&gt;=[2]REFERENCIAS!$C$65,AB28&lt;[2]REFERENCIAS!$D$65),[2]REFERENCIAS!$B$65, "Revisar"))))</f>
        <v>Evaluar tecnología en un año</v>
      </c>
      <c r="AD28" s="94" t="str">
        <f>VLOOKUP(AC28,[2]REFERENCIAS!$B$62:$G$65,4,FALSE)</f>
        <v>El equipo se encuentra en condiciones aceptables de funcionamiento pero requiere constante seguimiento y evaluación.</v>
      </c>
      <c r="AJ28" s="20"/>
      <c r="AK28" s="20"/>
    </row>
    <row r="29" spans="1:37" ht="60" x14ac:dyDescent="0.25">
      <c r="A29" s="72" t="s">
        <v>198</v>
      </c>
      <c r="B29" s="52" t="s">
        <v>199</v>
      </c>
      <c r="C29" s="51" t="s">
        <v>201</v>
      </c>
      <c r="D29" s="53">
        <v>17951600</v>
      </c>
      <c r="E29" s="73" t="s">
        <v>203</v>
      </c>
      <c r="F29" s="74" t="s">
        <v>118</v>
      </c>
      <c r="G29" s="9">
        <v>8</v>
      </c>
      <c r="H29" s="54">
        <v>44057</v>
      </c>
      <c r="I29" s="49">
        <v>2</v>
      </c>
      <c r="J29" s="22">
        <f t="shared" si="1"/>
        <v>0.25</v>
      </c>
      <c r="K29" s="19" t="s">
        <v>115</v>
      </c>
      <c r="L29" s="73" t="s">
        <v>117</v>
      </c>
      <c r="M29" s="74" t="s">
        <v>41</v>
      </c>
      <c r="N29" s="19" t="s">
        <v>54</v>
      </c>
      <c r="O29" s="73" t="s">
        <v>54</v>
      </c>
      <c r="P29" s="80">
        <v>3750000</v>
      </c>
      <c r="Q29" s="24">
        <v>1828988</v>
      </c>
      <c r="R29" s="81">
        <v>0.48773013333333332</v>
      </c>
      <c r="S29" s="85" t="s">
        <v>37</v>
      </c>
      <c r="T29" s="19" t="s">
        <v>82</v>
      </c>
      <c r="U29" s="22" t="s">
        <v>39</v>
      </c>
      <c r="V29" s="59" t="s">
        <v>40</v>
      </c>
      <c r="W29" s="86">
        <v>66.887500000000003</v>
      </c>
      <c r="X29" s="89">
        <f>+VLOOKUP(K29,REFERENCIAS!$C:$D,2,0)*VLOOKUP($K$2,PONDERADORES!A:P,IF(INFORMACION!$F29=REFERENCIAS!$C$24,10,7),0)+VLOOKUP(L29,REFERENCIAS!$C:$D,2,0)*VLOOKUP($L$2,PONDERADORES!A:P,IF(INFORMACION!$F29=REFERENCIAS!$C$24,10,7),0)+VLOOKUP(F29,REFERENCIAS!$C:$D,2,0)*VLOOKUP($F$2,PONDERADORES!A:P,IF(INFORMACION!$F29=REFERENCIAS!$C$24,10,7),0)+VLOOKUP(IF(J29&lt;=0.2,0.2,IF(AND(J29&gt;0.2,J29&lt;=0.4),0.4,IF(AND(J29&gt;0.4,J29&lt;=0.6),0.6,IF(AND(J29&gt;0.6,J29&lt;=0.8),0.8,IF(AND(J29&gt;0.8,J29&lt;=1),1))))),REFERENCIAS!$C:$D,2,0)*VLOOKUP($J$2,PONDERADORES!A:P,IF(INFORMACION!$F29=REFERENCIAS!$C$24,10,7),0)</f>
        <v>14.120000000000001</v>
      </c>
      <c r="Y29" s="45">
        <f>+VLOOKUP(M29,REFERENCIAS!$C:$D,2,0)*VLOOKUP($M$2,PONDERADORES!$A$7:$G$9,7,0)+VLOOKUP(N29,REFERENCIAS!$C:$D,2,0)*VLOOKUP($N$2,PONDERADORES!$A$7:$G$9,7,0)+VLOOKUP(O29,REFERENCIAS!$C:$D,2,0)*VLOOKUP($O$2,PONDERADORES!$A$7:$G$9,7,0)</f>
        <v>10</v>
      </c>
      <c r="Z29" s="46">
        <f>+VLOOKUP(IF(R29&lt;0.1,0,IF(AND(R29&gt;=0.1,R29&lt;0.2),0.1,IF(AND(R29&gt;=0.2,R29&lt;0.3),0.2,IF(R29&gt;0.3,0.3,)))),REFERENCIAS!$E:$F,2,0)*VLOOKUP($R$2,PONDERADORES!$A$11:$G$11,7,0)</f>
        <v>15</v>
      </c>
      <c r="AA29" s="90">
        <f>+VLOOKUP(S29,'REFERENCIAS RIESGO'!$C:$D,2,0)*VLOOKUP($S$2,PONDERADORES!A:P,IF(INFORMACION!$T29='REFERENCIAS RIESGO'!$C$36,13,7),0)+VLOOKUP(U29,'REFERENCIAS RIESGO'!$C:$D,2,0)*VLOOKUP($U$2,PONDERADORES!A:P,IF(INFORMACION!$T29='REFERENCIAS RIESGO'!$C$36,13,7),0)+VLOOKUP(V29,'REFERENCIAS RIESGO'!$C:$D,2,0)*VLOOKUP($V$2,PONDERADORES!A:P,IF(INFORMACION!$T29='REFERENCIAS RIESGO'!$C$36,13,7),0)+W29*VLOOKUP($W$2,PONDERADORES!A:P,IF(INFORMACION!$T29='REFERENCIAS RIESGO'!$C$36,13,7),0)+VLOOKUP(T29,'REFERENCIAS RIESGO'!$C:$D,2,0)*VLOOKUP($T$2,PONDERADORES!A:P,IF(INFORMACION!$T29='REFERENCIAS RIESGO'!$C$36,13,7),0)</f>
        <v>22.579875000000001</v>
      </c>
      <c r="AB29" s="93">
        <f t="shared" si="0"/>
        <v>61.699875000000006</v>
      </c>
      <c r="AC29" s="23" t="str">
        <f>IF(AB29&gt;[2]REFERENCIAS!$C$62,[2]REFERENCIAS!$B$62,IF(AND(AB29&gt;=[2]REFERENCIAS!$C$63,AB29&lt;[2]REFERENCIAS!$D$63),[2]REFERENCIAS!$B$63,IF(AND(AB29&gt;[2]REFERENCIAS!$C$64,AB29&lt;=[2]REFERENCIAS!$D$64),[2]REFERENCIAS!$B$64,IF(AND(AB29&gt;=[2]REFERENCIAS!$C$65,AB29&lt;[2]REFERENCIAS!$D$65),[2]REFERENCIAS!$B$65, "Revisar"))))</f>
        <v>Evaluar tecnología en un año</v>
      </c>
      <c r="AD29" s="94" t="str">
        <f>VLOOKUP(AC29,[2]REFERENCIAS!$B$62:$G$65,4,FALSE)</f>
        <v>El equipo se encuentra en condiciones aceptables de funcionamiento pero requiere constante seguimiento y evaluación.</v>
      </c>
      <c r="AJ29" s="20"/>
      <c r="AK29" s="20"/>
    </row>
    <row r="30" spans="1:37" ht="60" x14ac:dyDescent="0.25">
      <c r="A30" s="72" t="s">
        <v>283</v>
      </c>
      <c r="B30" s="52" t="s">
        <v>237</v>
      </c>
      <c r="C30" s="51" t="s">
        <v>284</v>
      </c>
      <c r="D30" s="53" t="s">
        <v>285</v>
      </c>
      <c r="E30" s="73" t="s">
        <v>184</v>
      </c>
      <c r="F30" s="74" t="s">
        <v>52</v>
      </c>
      <c r="G30" s="9">
        <v>8</v>
      </c>
      <c r="H30" s="54">
        <v>42745</v>
      </c>
      <c r="I30" s="49">
        <v>5</v>
      </c>
      <c r="J30" s="22">
        <f t="shared" si="1"/>
        <v>0.625</v>
      </c>
      <c r="K30" s="19" t="s">
        <v>115</v>
      </c>
      <c r="L30" s="73" t="s">
        <v>117</v>
      </c>
      <c r="M30" s="74" t="s">
        <v>34</v>
      </c>
      <c r="N30" s="19" t="s">
        <v>35</v>
      </c>
      <c r="O30" s="73" t="s">
        <v>42</v>
      </c>
      <c r="P30" s="80">
        <v>91802560</v>
      </c>
      <c r="Q30" s="24">
        <v>17420100</v>
      </c>
      <c r="R30" s="81">
        <v>0.18975614623383052</v>
      </c>
      <c r="S30" s="85" t="s">
        <v>37</v>
      </c>
      <c r="T30" s="19" t="s">
        <v>38</v>
      </c>
      <c r="U30" s="22" t="s">
        <v>157</v>
      </c>
      <c r="V30" s="59" t="s">
        <v>50</v>
      </c>
      <c r="W30" s="86">
        <v>63.837500000000006</v>
      </c>
      <c r="X30" s="89">
        <f>+VLOOKUP(K30,REFERENCIAS!$C:$D,2,0)*VLOOKUP($K$2,PONDERADORES!A:P,IF(INFORMACION!$F30=REFERENCIAS!$C$24,10,7),0)+VLOOKUP(L30,REFERENCIAS!$C:$D,2,0)*VLOOKUP($L$2,PONDERADORES!A:P,IF(INFORMACION!$F30=REFERENCIAS!$C$24,10,7),0)+VLOOKUP(F30,REFERENCIAS!$C:$D,2,0)*VLOOKUP($F$2,PONDERADORES!A:P,IF(INFORMACION!$F30=REFERENCIAS!$C$24,10,7),0)+VLOOKUP(IF(J30&lt;=0.2,0.2,IF(AND(J30&gt;0.2,J30&lt;=0.4),0.4,IF(AND(J30&gt;0.4,J30&lt;=0.6),0.6,IF(AND(J30&gt;0.6,J30&lt;=0.8),0.8,IF(AND(J30&gt;0.8,J30&lt;=1),1))))),REFERENCIAS!$C:$D,2,0)*VLOOKUP($J$2,PONDERADORES!A:P,IF(INFORMACION!$F30=REFERENCIAS!$C$24,10,7),0)</f>
        <v>24.185000000000002</v>
      </c>
      <c r="Y30" s="45">
        <f>+VLOOKUP(M30,REFERENCIAS!$C:$D,2,0)*VLOOKUP($M$2,PONDERADORES!$A$7:$G$9,7,0)+VLOOKUP(N30,REFERENCIAS!$C:$D,2,0)*VLOOKUP($N$2,PONDERADORES!$A$7:$G$9,7,0)+VLOOKUP(O30,REFERENCIAS!$C:$D,2,0)*VLOOKUP($O$2,PONDERADORES!$A$7:$G$9,7,0)</f>
        <v>9.3080000000000016</v>
      </c>
      <c r="Z30" s="46">
        <f>+VLOOKUP(IF(R30&lt;0.1,0,IF(AND(R30&gt;=0.1,R30&lt;0.2),0.1,IF(AND(R30&gt;=0.2,R30&lt;0.3),0.2,IF(R30&gt;0.3,0.3,)))),REFERENCIAS!$E:$F,2,0)*VLOOKUP($R$2,PONDERADORES!$A$11:$G$11,7,0)</f>
        <v>4.5</v>
      </c>
      <c r="AA30" s="90">
        <f>+VLOOKUP(S30,'REFERENCIAS RIESGO'!$C:$D,2,0)*VLOOKUP($S$2,PONDERADORES!A:P,IF(INFORMACION!$T30='REFERENCIAS RIESGO'!$C$36,13,7),0)+VLOOKUP(U30,'REFERENCIAS RIESGO'!$C:$D,2,0)*VLOOKUP($U$2,PONDERADORES!A:P,IF(INFORMACION!$T30='REFERENCIAS RIESGO'!$C$36,13,7),0)+VLOOKUP(V30,'REFERENCIAS RIESGO'!$C:$D,2,0)*VLOOKUP($V$2,PONDERADORES!A:P,IF(INFORMACION!$T30='REFERENCIAS RIESGO'!$C$36,13,7),0)+W30*VLOOKUP($W$2,PONDERADORES!A:P,IF(INFORMACION!$T30='REFERENCIAS RIESGO'!$C$36,13,7),0)+VLOOKUP(T30,'REFERENCIAS RIESGO'!$C:$D,2,0)*VLOOKUP($T$2,PONDERADORES!A:P,IF(INFORMACION!$T30='REFERENCIAS RIESGO'!$C$36,13,7),0)</f>
        <v>17.655374999999999</v>
      </c>
      <c r="AB30" s="93">
        <f t="shared" si="0"/>
        <v>55.648375000000001</v>
      </c>
      <c r="AC30" s="23" t="str">
        <f>IF(AB30&gt;[2]REFERENCIAS!$C$62,[2]REFERENCIAS!$B$62,IF(AND(AB30&gt;=[2]REFERENCIAS!$C$63,AB30&lt;[2]REFERENCIAS!$D$63),[2]REFERENCIAS!$B$63,IF(AND(AB30&gt;[2]REFERENCIAS!$C$64,AB30&lt;=[2]REFERENCIAS!$D$64),[2]REFERENCIAS!$B$64,IF(AND(AB30&gt;=[2]REFERENCIAS!$C$65,AB30&lt;[2]REFERENCIAS!$D$65),[2]REFERENCIAS!$B$65, "Revisar"))))</f>
        <v>Evaluar tecnología en un año</v>
      </c>
      <c r="AD30" s="94" t="str">
        <f>VLOOKUP(AC30,[2]REFERENCIAS!$B$62:$G$65,4,FALSE)</f>
        <v>El equipo se encuentra en condiciones aceptables de funcionamiento pero requiere constante seguimiento y evaluación.</v>
      </c>
      <c r="AJ30" s="20"/>
      <c r="AK30" s="20"/>
    </row>
    <row r="31" spans="1:37" ht="47.25" x14ac:dyDescent="0.25">
      <c r="A31" s="72" t="s">
        <v>219</v>
      </c>
      <c r="B31" s="52" t="s">
        <v>257</v>
      </c>
      <c r="C31" s="51" t="s">
        <v>221</v>
      </c>
      <c r="D31" s="53" t="s">
        <v>258</v>
      </c>
      <c r="E31" s="73" t="s">
        <v>187</v>
      </c>
      <c r="F31" s="74" t="s">
        <v>118</v>
      </c>
      <c r="G31" s="9">
        <v>10</v>
      </c>
      <c r="H31" s="54">
        <v>40765</v>
      </c>
      <c r="I31" s="49">
        <v>11</v>
      </c>
      <c r="J31" s="22">
        <f t="shared" si="1"/>
        <v>1</v>
      </c>
      <c r="K31" s="19" t="s">
        <v>115</v>
      </c>
      <c r="L31" s="73" t="s">
        <v>33</v>
      </c>
      <c r="M31" s="74" t="s">
        <v>53</v>
      </c>
      <c r="N31" s="19" t="s">
        <v>54</v>
      </c>
      <c r="O31" s="73" t="s">
        <v>54</v>
      </c>
      <c r="P31" s="80">
        <v>100000</v>
      </c>
      <c r="Q31" s="24">
        <v>57512</v>
      </c>
      <c r="R31" s="81">
        <v>0.57511999999999996</v>
      </c>
      <c r="S31" s="85" t="s">
        <v>30</v>
      </c>
      <c r="T31" s="19" t="s">
        <v>82</v>
      </c>
      <c r="U31" s="22" t="s">
        <v>51</v>
      </c>
      <c r="V31" s="59" t="s">
        <v>56</v>
      </c>
      <c r="W31" s="86">
        <v>63.837500000000006</v>
      </c>
      <c r="X31" s="89">
        <f>+VLOOKUP(K31,REFERENCIAS!$C:$D,2,0)*VLOOKUP($K$2,PONDERADORES!A:P,IF(INFORMACION!$F31=REFERENCIAS!$C$24,10,7),0)+VLOOKUP(L31,REFERENCIAS!$C:$D,2,0)*VLOOKUP($L$2,PONDERADORES!A:P,IF(INFORMACION!$F31=REFERENCIAS!$C$24,10,7),0)+VLOOKUP(F31,REFERENCIAS!$C:$D,2,0)*VLOOKUP($F$2,PONDERADORES!A:P,IF(INFORMACION!$F31=REFERENCIAS!$C$24,10,7),0)+VLOOKUP(IF(J31&lt;=0.2,0.2,IF(AND(J31&gt;0.2,J31&lt;=0.4),0.4,IF(AND(J31&gt;0.4,J31&lt;=0.6),0.6,IF(AND(J31&gt;0.6,J31&lt;=0.8),0.8,IF(AND(J31&gt;0.8,J31&lt;=1),1))))),REFERENCIAS!$C:$D,2,0)*VLOOKUP($J$2,PONDERADORES!A:P,IF(INFORMACION!$F31=REFERENCIAS!$C$24,10,7),0)</f>
        <v>25.794999999999998</v>
      </c>
      <c r="Y31" s="45">
        <f>+VLOOKUP(M31,REFERENCIAS!$C:$D,2,0)*VLOOKUP($M$2,PONDERADORES!$A$7:$G$9,7,0)+VLOOKUP(N31,REFERENCIAS!$C:$D,2,0)*VLOOKUP($N$2,PONDERADORES!$A$7:$G$9,7,0)+VLOOKUP(O31,REFERENCIAS!$C:$D,2,0)*VLOOKUP($O$2,PONDERADORES!$A$7:$G$9,7,0)</f>
        <v>12.700000000000003</v>
      </c>
      <c r="Z31" s="46">
        <f>+VLOOKUP(IF(R31&lt;0.1,0,IF(AND(R31&gt;=0.1,R31&lt;0.2),0.1,IF(AND(R31&gt;=0.2,R31&lt;0.3),0.2,IF(R31&gt;0.3,0.3,)))),REFERENCIAS!$E:$F,2,0)*VLOOKUP($R$2,PONDERADORES!$A$11:$G$11,7,0)</f>
        <v>15</v>
      </c>
      <c r="AA31" s="90">
        <f>+VLOOKUP(S31,'REFERENCIAS RIESGO'!$C:$D,2,0)*VLOOKUP($S$2,PONDERADORES!A:P,IF(INFORMACION!$T31='REFERENCIAS RIESGO'!$C$36,13,7),0)+VLOOKUP(U31,'REFERENCIAS RIESGO'!$C:$D,2,0)*VLOOKUP($U$2,PONDERADORES!A:P,IF(INFORMACION!$T31='REFERENCIAS RIESGO'!$C$36,13,7),0)+VLOOKUP(V31,'REFERENCIAS RIESGO'!$C:$D,2,0)*VLOOKUP($V$2,PONDERADORES!A:P,IF(INFORMACION!$T31='REFERENCIAS RIESGO'!$C$36,13,7),0)+W31*VLOOKUP($W$2,PONDERADORES!A:P,IF(INFORMACION!$T31='REFERENCIAS RIESGO'!$C$36,13,7),0)+VLOOKUP(T31,'REFERENCIAS RIESGO'!$C:$D,2,0)*VLOOKUP($T$2,PONDERADORES!A:P,IF(INFORMACION!$T31='REFERENCIAS RIESGO'!$C$36,13,7),0)</f>
        <v>16.035374999999998</v>
      </c>
      <c r="AB31" s="93">
        <f t="shared" si="0"/>
        <v>69.530375000000006</v>
      </c>
      <c r="AC31" s="23" t="str">
        <f>IF(AB31&gt;[2]REFERENCIAS!$C$62,[2]REFERENCIAS!$B$62,IF(AND(AB31&gt;=[2]REFERENCIAS!$C$63,AB31&lt;[2]REFERENCIAS!$D$63),[2]REFERENCIAS!$B$63,IF(AND(AB31&gt;[2]REFERENCIAS!$C$64,AB31&lt;=[2]REFERENCIAS!$D$64),[2]REFERENCIAS!$B$64,IF(AND(AB31&gt;=[2]REFERENCIAS!$C$65,AB31&lt;[2]REFERENCIAS!$D$65),[2]REFERENCIAS!$B$65, "Revisar"))))</f>
        <v>Renovación de tecnología a la brevedad (Plazo inferior a un año)</v>
      </c>
      <c r="AD31" s="94" t="str">
        <f>VLOOKUP(AC31,[2]REFERENCIAS!$B$62:$G$65,4,FALSE)</f>
        <v>El equipo puede mantenerse en el servicio, sin embargo se recomienda su reposición en un plazo inferior a un año</v>
      </c>
      <c r="AJ31" s="20"/>
      <c r="AK31" s="20"/>
    </row>
    <row r="32" spans="1:37" ht="60" x14ac:dyDescent="0.25">
      <c r="A32" s="72" t="s">
        <v>198</v>
      </c>
      <c r="B32" s="52" t="s">
        <v>199</v>
      </c>
      <c r="C32" s="51" t="s">
        <v>201</v>
      </c>
      <c r="D32" s="53">
        <v>17951995</v>
      </c>
      <c r="E32" s="73" t="s">
        <v>191</v>
      </c>
      <c r="F32" s="74" t="s">
        <v>119</v>
      </c>
      <c r="G32" s="9">
        <v>8</v>
      </c>
      <c r="H32" s="54">
        <v>43561</v>
      </c>
      <c r="I32" s="49">
        <v>3</v>
      </c>
      <c r="J32" s="22">
        <f t="shared" si="1"/>
        <v>0.375</v>
      </c>
      <c r="K32" s="19" t="s">
        <v>114</v>
      </c>
      <c r="L32" s="73" t="s">
        <v>47</v>
      </c>
      <c r="M32" s="74" t="s">
        <v>34</v>
      </c>
      <c r="N32" s="19" t="s">
        <v>35</v>
      </c>
      <c r="O32" s="73" t="s">
        <v>35</v>
      </c>
      <c r="P32" s="80">
        <v>3750000</v>
      </c>
      <c r="Q32" s="24">
        <v>1827717</v>
      </c>
      <c r="R32" s="81">
        <v>0.48739120000000002</v>
      </c>
      <c r="S32" s="85" t="s">
        <v>37</v>
      </c>
      <c r="T32" s="19" t="s">
        <v>44</v>
      </c>
      <c r="U32" s="22" t="s">
        <v>55</v>
      </c>
      <c r="V32" s="59" t="s">
        <v>40</v>
      </c>
      <c r="W32" s="86">
        <v>66.887500000000003</v>
      </c>
      <c r="X32" s="89">
        <f>+VLOOKUP(K32,REFERENCIAS!$C:$D,2,0)*VLOOKUP($K$2,PONDERADORES!A:P,IF(INFORMACION!$F32=REFERENCIAS!$C$24,10,7),0)+VLOOKUP(L32,REFERENCIAS!$C:$D,2,0)*VLOOKUP($L$2,PONDERADORES!A:P,IF(INFORMACION!$F32=REFERENCIAS!$C$24,10,7),0)+VLOOKUP(F32,REFERENCIAS!$C:$D,2,0)*VLOOKUP($F$2,PONDERADORES!A:P,IF(INFORMACION!$F32=REFERENCIAS!$C$24,10,7),0)+VLOOKUP(IF(J32&lt;=0.2,0.2,IF(AND(J32&gt;0.2,J32&lt;=0.4),0.4,IF(AND(J32&gt;0.4,J32&lt;=0.6),0.6,IF(AND(J32&gt;0.6,J32&lt;=0.8),0.8,IF(AND(J32&gt;0.8,J32&lt;=1),1))))),REFERENCIAS!$C:$D,2,0)*VLOOKUP($J$2,PONDERADORES!A:P,IF(INFORMACION!$F32=REFERENCIAS!$C$24,10,7),0)</f>
        <v>10.795</v>
      </c>
      <c r="Y32" s="45">
        <f>+VLOOKUP(M32,REFERENCIAS!$C:$D,2,0)*VLOOKUP($M$2,PONDERADORES!$A$7:$G$9,7,0)+VLOOKUP(N32,REFERENCIAS!$C:$D,2,0)*VLOOKUP($N$2,PONDERADORES!$A$7:$G$9,7,0)+VLOOKUP(O32,REFERENCIAS!$C:$D,2,0)*VLOOKUP($O$2,PONDERADORES!$A$7:$G$9,7,0)</f>
        <v>0.2</v>
      </c>
      <c r="Z32" s="46">
        <f>+VLOOKUP(IF(R32&lt;0.1,0,IF(AND(R32&gt;=0.1,R32&lt;0.2),0.1,IF(AND(R32&gt;=0.2,R32&lt;0.3),0.2,IF(R32&gt;0.3,0.3,)))),REFERENCIAS!$E:$F,2,0)*VLOOKUP($R$2,PONDERADORES!$A$11:$G$11,7,0)</f>
        <v>15</v>
      </c>
      <c r="AA32" s="90">
        <f>+VLOOKUP(S32,'REFERENCIAS RIESGO'!$C:$D,2,0)*VLOOKUP($S$2,PONDERADORES!A:P,IF(INFORMACION!$T32='REFERENCIAS RIESGO'!$C$36,13,7),0)+VLOOKUP(U32,'REFERENCIAS RIESGO'!$C:$D,2,0)*VLOOKUP($U$2,PONDERADORES!A:P,IF(INFORMACION!$T32='REFERENCIAS RIESGO'!$C$36,13,7),0)+VLOOKUP(V32,'REFERENCIAS RIESGO'!$C:$D,2,0)*VLOOKUP($V$2,PONDERADORES!A:P,IF(INFORMACION!$T32='REFERENCIAS RIESGO'!$C$36,13,7),0)+W32*VLOOKUP($W$2,PONDERADORES!A:P,IF(INFORMACION!$T32='REFERENCIAS RIESGO'!$C$36,13,7),0)+VLOOKUP(T32,'REFERENCIAS RIESGO'!$C:$D,2,0)*VLOOKUP($T$2,PONDERADORES!A:P,IF(INFORMACION!$T32='REFERENCIAS RIESGO'!$C$36,13,7),0)</f>
        <v>21.978187500000001</v>
      </c>
      <c r="AB32" s="93">
        <f t="shared" si="0"/>
        <v>47.973187499999995</v>
      </c>
      <c r="AC32" s="23" t="str">
        <f>IF(AB32&gt;[2]REFERENCIAS!$C$62,[2]REFERENCIAS!$B$62,IF(AND(AB32&gt;=[2]REFERENCIAS!$C$63,AB32&lt;[2]REFERENCIAS!$D$63),[2]REFERENCIAS!$B$63,IF(AND(AB32&gt;[2]REFERENCIAS!$C$64,AB32&lt;=[2]REFERENCIAS!$D$64),[2]REFERENCIAS!$B$64,IF(AND(AB32&gt;=[2]REFERENCIAS!$C$65,AB32&lt;[2]REFERENCIAS!$D$65),[2]REFERENCIAS!$B$65, "Revisar"))))</f>
        <v>Evaluar tecnología en un año</v>
      </c>
      <c r="AD32" s="94" t="str">
        <f>VLOOKUP(AC32,[2]REFERENCIAS!$B$62:$G$65,4,FALSE)</f>
        <v>El equipo se encuentra en condiciones aceptables de funcionamiento pero requiere constante seguimiento y evaluación.</v>
      </c>
      <c r="AJ32" s="20"/>
      <c r="AK32" s="20"/>
    </row>
    <row r="33" spans="1:37" ht="45" x14ac:dyDescent="0.25">
      <c r="A33" s="72" t="s">
        <v>198</v>
      </c>
      <c r="B33" s="52" t="s">
        <v>208</v>
      </c>
      <c r="C33" s="51" t="s">
        <v>201</v>
      </c>
      <c r="D33" s="53">
        <v>17952321</v>
      </c>
      <c r="E33" s="73" t="s">
        <v>192</v>
      </c>
      <c r="F33" s="74" t="s">
        <v>49</v>
      </c>
      <c r="G33" s="9">
        <v>8</v>
      </c>
      <c r="H33" s="54">
        <v>40518</v>
      </c>
      <c r="I33" s="49">
        <v>12</v>
      </c>
      <c r="J33" s="22">
        <f t="shared" si="1"/>
        <v>1</v>
      </c>
      <c r="K33" s="19" t="s">
        <v>114</v>
      </c>
      <c r="L33" s="73" t="s">
        <v>116</v>
      </c>
      <c r="M33" s="74" t="s">
        <v>53</v>
      </c>
      <c r="N33" s="19" t="s">
        <v>54</v>
      </c>
      <c r="O33" s="73" t="s">
        <v>42</v>
      </c>
      <c r="P33" s="80">
        <v>3750000</v>
      </c>
      <c r="Q33" s="24">
        <v>2106259</v>
      </c>
      <c r="R33" s="81">
        <v>0.56166906666666672</v>
      </c>
      <c r="S33" s="85" t="s">
        <v>37</v>
      </c>
      <c r="T33" s="19" t="s">
        <v>82</v>
      </c>
      <c r="U33" s="22" t="s">
        <v>55</v>
      </c>
      <c r="V33" s="59" t="s">
        <v>50</v>
      </c>
      <c r="W33" s="86">
        <v>66.887500000000003</v>
      </c>
      <c r="X33" s="89">
        <f>+VLOOKUP(K33,REFERENCIAS!$C:$D,2,0)*VLOOKUP($K$2,PONDERADORES!A:P,IF(INFORMACION!$F33=REFERENCIAS!$C$24,10,7),0)+VLOOKUP(L33,REFERENCIAS!$C:$D,2,0)*VLOOKUP($L$2,PONDERADORES!A:P,IF(INFORMACION!$F33=REFERENCIAS!$C$24,10,7),0)+VLOOKUP(F33,REFERENCIAS!$C:$D,2,0)*VLOOKUP($F$2,PONDERADORES!A:P,IF(INFORMACION!$F33=REFERENCIAS!$C$24,10,7),0)+VLOOKUP(IF(J33&lt;=0.2,0.2,IF(AND(J33&gt;0.2,J33&lt;=0.4),0.4,IF(AND(J33&gt;0.4,J33&lt;=0.6),0.6,IF(AND(J33&gt;0.6,J33&lt;=0.8),0.8,IF(AND(J33&gt;0.8,J33&lt;=1),1))))),REFERENCIAS!$C:$D,2,0)*VLOOKUP($J$2,PONDERADORES!A:P,IF(INFORMACION!$F33=REFERENCIAS!$C$24,10,7),0)</f>
        <v>13.065000000000001</v>
      </c>
      <c r="Y33" s="45">
        <f>+VLOOKUP(M33,REFERENCIAS!$C:$D,2,0)*VLOOKUP($M$2,PONDERADORES!$A$7:$G$9,7,0)+VLOOKUP(N33,REFERENCIAS!$C:$D,2,0)*VLOOKUP($N$2,PONDERADORES!$A$7:$G$9,7,0)+VLOOKUP(O33,REFERENCIAS!$C:$D,2,0)*VLOOKUP($O$2,PONDERADORES!$A$7:$G$9,7,0)</f>
        <v>17.300000000000004</v>
      </c>
      <c r="Z33" s="46">
        <f>+VLOOKUP(IF(R33&lt;0.1,0,IF(AND(R33&gt;=0.1,R33&lt;0.2),0.1,IF(AND(R33&gt;=0.2,R33&lt;0.3),0.2,IF(R33&gt;0.3,0.3,)))),REFERENCIAS!$E:$F,2,0)*VLOOKUP($R$2,PONDERADORES!$A$11:$G$11,7,0)</f>
        <v>15</v>
      </c>
      <c r="AA33" s="90">
        <f>+VLOOKUP(S33,'REFERENCIAS RIESGO'!$C:$D,2,0)*VLOOKUP($S$2,PONDERADORES!A:P,IF(INFORMACION!$T33='REFERENCIAS RIESGO'!$C$36,13,7),0)+VLOOKUP(U33,'REFERENCIAS RIESGO'!$C:$D,2,0)*VLOOKUP($U$2,PONDERADORES!A:P,IF(INFORMACION!$T33='REFERENCIAS RIESGO'!$C$36,13,7),0)+VLOOKUP(V33,'REFERENCIAS RIESGO'!$C:$D,2,0)*VLOOKUP($V$2,PONDERADORES!A:P,IF(INFORMACION!$T33='REFERENCIAS RIESGO'!$C$36,13,7),0)+W33*VLOOKUP($W$2,PONDERADORES!A:P,IF(INFORMACION!$T33='REFERENCIAS RIESGO'!$C$36,13,7),0)+VLOOKUP(T33,'REFERENCIAS RIESGO'!$C:$D,2,0)*VLOOKUP($T$2,PONDERADORES!A:P,IF(INFORMACION!$T33='REFERENCIAS RIESGO'!$C$36,13,7),0)</f>
        <v>21.379874999999998</v>
      </c>
      <c r="AB33" s="93">
        <f t="shared" si="0"/>
        <v>66.744875000000008</v>
      </c>
      <c r="AC33" s="23" t="str">
        <f>IF(AB33&gt;[2]REFERENCIAS!$C$62,[2]REFERENCIAS!$B$62,IF(AND(AB33&gt;=[2]REFERENCIAS!$C$63,AB33&lt;[2]REFERENCIAS!$D$63),[2]REFERENCIAS!$B$63,IF(AND(AB33&gt;[2]REFERENCIAS!$C$64,AB33&lt;=[2]REFERENCIAS!$D$64),[2]REFERENCIAS!$B$64,IF(AND(AB33&gt;=[2]REFERENCIAS!$C$65,AB33&lt;[2]REFERENCIAS!$D$65),[2]REFERENCIAS!$B$65, "Revisar"))))</f>
        <v>Renovación de tecnología a la brevedad (Plazo inferior a un año)</v>
      </c>
      <c r="AD33" s="94" t="str">
        <f>VLOOKUP(AC33,[2]REFERENCIAS!$B$62:$G$65,4,FALSE)</f>
        <v>El equipo puede mantenerse en el servicio, sin embargo se recomienda su reposición en un plazo inferior a un año</v>
      </c>
      <c r="AJ33" s="20"/>
      <c r="AK33" s="20"/>
    </row>
    <row r="34" spans="1:37" ht="45" x14ac:dyDescent="0.25">
      <c r="A34" s="72" t="s">
        <v>198</v>
      </c>
      <c r="B34" s="52" t="s">
        <v>199</v>
      </c>
      <c r="C34" s="51" t="s">
        <v>200</v>
      </c>
      <c r="D34" s="53">
        <v>21438983</v>
      </c>
      <c r="E34" s="73" t="s">
        <v>192</v>
      </c>
      <c r="F34" s="74" t="s">
        <v>119</v>
      </c>
      <c r="G34" s="9">
        <v>8</v>
      </c>
      <c r="H34" s="54">
        <v>41008</v>
      </c>
      <c r="I34" s="49">
        <v>10</v>
      </c>
      <c r="J34" s="22">
        <f t="shared" si="1"/>
        <v>1</v>
      </c>
      <c r="K34" s="19" t="s">
        <v>32</v>
      </c>
      <c r="L34" s="73" t="s">
        <v>47</v>
      </c>
      <c r="M34" s="74" t="s">
        <v>53</v>
      </c>
      <c r="N34" s="19" t="s">
        <v>42</v>
      </c>
      <c r="O34" s="73" t="s">
        <v>35</v>
      </c>
      <c r="P34" s="80">
        <v>7880000</v>
      </c>
      <c r="Q34" s="24">
        <v>4869852</v>
      </c>
      <c r="R34" s="81">
        <v>0.61800152284263954</v>
      </c>
      <c r="S34" s="85" t="s">
        <v>37</v>
      </c>
      <c r="T34" s="19" t="s">
        <v>38</v>
      </c>
      <c r="U34" s="22" t="s">
        <v>55</v>
      </c>
      <c r="V34" s="59" t="s">
        <v>45</v>
      </c>
      <c r="W34" s="86">
        <v>66.887500000000003</v>
      </c>
      <c r="X34" s="89">
        <f>+VLOOKUP(K34,REFERENCIAS!$C:$D,2,0)*VLOOKUP($K$2,PONDERADORES!A:P,IF(INFORMACION!$F34=REFERENCIAS!$C$24,10,7),0)+VLOOKUP(L34,REFERENCIAS!$C:$D,2,0)*VLOOKUP($L$2,PONDERADORES!A:P,IF(INFORMACION!$F34=REFERENCIAS!$C$24,10,7),0)+VLOOKUP(F34,REFERENCIAS!$C:$D,2,0)*VLOOKUP($F$2,PONDERADORES!A:P,IF(INFORMACION!$F34=REFERENCIAS!$C$24,10,7),0)+VLOOKUP(IF(J34&lt;=0.2,0.2,IF(AND(J34&gt;0.2,J34&lt;=0.4),0.4,IF(AND(J34&gt;0.4,J34&lt;=0.6),0.6,IF(AND(J34&gt;0.6,J34&lt;=0.8),0.8,IF(AND(J34&gt;0.8,J34&lt;=1),1))))),REFERENCIAS!$C:$D,2,0)*VLOOKUP($J$2,PONDERADORES!A:P,IF(INFORMACION!$F34=REFERENCIAS!$C$24,10,7),0)</f>
        <v>20.475000000000001</v>
      </c>
      <c r="Y34" s="45">
        <f>+VLOOKUP(M34,REFERENCIAS!$C:$D,2,0)*VLOOKUP($M$2,PONDERADORES!$A$7:$G$9,7,0)+VLOOKUP(N34,REFERENCIAS!$C:$D,2,0)*VLOOKUP($N$2,PONDERADORES!$A$7:$G$9,7,0)+VLOOKUP(O34,REFERENCIAS!$C:$D,2,0)*VLOOKUP($O$2,PONDERADORES!$A$7:$G$9,7,0)</f>
        <v>10.892000000000001</v>
      </c>
      <c r="Z34" s="46">
        <f>+VLOOKUP(IF(R34&lt;0.1,0,IF(AND(R34&gt;=0.1,R34&lt;0.2),0.1,IF(AND(R34&gt;=0.2,R34&lt;0.3),0.2,IF(R34&gt;0.3,0.3,)))),REFERENCIAS!$E:$F,2,0)*VLOOKUP($R$2,PONDERADORES!$A$11:$G$11,7,0)</f>
        <v>15</v>
      </c>
      <c r="AA34" s="90">
        <f>+VLOOKUP(S34,'REFERENCIAS RIESGO'!$C:$D,2,0)*VLOOKUP($S$2,PONDERADORES!A:P,IF(INFORMACION!$T34='REFERENCIAS RIESGO'!$C$36,13,7),0)+VLOOKUP(U34,'REFERENCIAS RIESGO'!$C:$D,2,0)*VLOOKUP($U$2,PONDERADORES!A:P,IF(INFORMACION!$T34='REFERENCIAS RIESGO'!$C$36,13,7),0)+VLOOKUP(V34,'REFERENCIAS RIESGO'!$C:$D,2,0)*VLOOKUP($V$2,PONDERADORES!A:P,IF(INFORMACION!$T34='REFERENCIAS RIESGO'!$C$36,13,7),0)+W34*VLOOKUP($W$2,PONDERADORES!A:P,IF(INFORMACION!$T34='REFERENCIAS RIESGO'!$C$36,13,7),0)+VLOOKUP(T34,'REFERENCIAS RIESGO'!$C:$D,2,0)*VLOOKUP($T$2,PONDERADORES!A:P,IF(INFORMACION!$T34='REFERENCIAS RIESGO'!$C$36,13,7),0)</f>
        <v>22.579875000000001</v>
      </c>
      <c r="AB34" s="93">
        <f t="shared" si="0"/>
        <v>68.946875000000006</v>
      </c>
      <c r="AC34" s="23" t="str">
        <f>IF(AB34&gt;[2]REFERENCIAS!$C$62,[2]REFERENCIAS!$B$62,IF(AND(AB34&gt;=[2]REFERENCIAS!$C$63,AB34&lt;[2]REFERENCIAS!$D$63),[2]REFERENCIAS!$B$63,IF(AND(AB34&gt;[2]REFERENCIAS!$C$64,AB34&lt;=[2]REFERENCIAS!$D$64),[2]REFERENCIAS!$B$64,IF(AND(AB34&gt;=[2]REFERENCIAS!$C$65,AB34&lt;[2]REFERENCIAS!$D$65),[2]REFERENCIAS!$B$65, "Revisar"))))</f>
        <v>Renovación de tecnología a la brevedad (Plazo inferior a un año)</v>
      </c>
      <c r="AD34" s="94" t="str">
        <f>VLOOKUP(AC34,[2]REFERENCIAS!$B$62:$G$65,4,FALSE)</f>
        <v>El equipo puede mantenerse en el servicio, sin embargo se recomienda su reposición en un plazo inferior a un año</v>
      </c>
      <c r="AJ34" s="20"/>
      <c r="AK34" s="20"/>
    </row>
    <row r="35" spans="1:37" ht="45" x14ac:dyDescent="0.25">
      <c r="A35" s="72" t="s">
        <v>198</v>
      </c>
      <c r="B35" s="52" t="s">
        <v>199</v>
      </c>
      <c r="C35" s="51" t="s">
        <v>201</v>
      </c>
      <c r="D35" s="53">
        <v>17952498</v>
      </c>
      <c r="E35" s="73" t="s">
        <v>187</v>
      </c>
      <c r="F35" s="74" t="s">
        <v>49</v>
      </c>
      <c r="G35" s="9">
        <v>8</v>
      </c>
      <c r="H35" s="54">
        <v>43535</v>
      </c>
      <c r="I35" s="49">
        <v>3</v>
      </c>
      <c r="J35" s="22">
        <f t="shared" si="1"/>
        <v>0.375</v>
      </c>
      <c r="K35" s="19" t="s">
        <v>114</v>
      </c>
      <c r="L35" s="73" t="s">
        <v>47</v>
      </c>
      <c r="M35" s="74" t="s">
        <v>53</v>
      </c>
      <c r="N35" s="19" t="s">
        <v>54</v>
      </c>
      <c r="O35" s="73" t="s">
        <v>42</v>
      </c>
      <c r="P35" s="80">
        <v>3750000</v>
      </c>
      <c r="Q35" s="24">
        <v>2779905</v>
      </c>
      <c r="R35" s="81">
        <v>0.74130799999999997</v>
      </c>
      <c r="S35" s="85" t="s">
        <v>37</v>
      </c>
      <c r="T35" s="19" t="s">
        <v>38</v>
      </c>
      <c r="U35" s="22" t="s">
        <v>55</v>
      </c>
      <c r="V35" s="59" t="s">
        <v>40</v>
      </c>
      <c r="W35" s="86">
        <v>66.887500000000003</v>
      </c>
      <c r="X35" s="89">
        <f>+VLOOKUP(K35,REFERENCIAS!$C:$D,2,0)*VLOOKUP($K$2,PONDERADORES!A:P,IF(INFORMACION!$F35=REFERENCIAS!$C$24,10,7),0)+VLOOKUP(L35,REFERENCIAS!$C:$D,2,0)*VLOOKUP($L$2,PONDERADORES!A:P,IF(INFORMACION!$F35=REFERENCIAS!$C$24,10,7),0)+VLOOKUP(F35,REFERENCIAS!$C:$D,2,0)*VLOOKUP($F$2,PONDERADORES!A:P,IF(INFORMACION!$F35=REFERENCIAS!$C$24,10,7),0)+VLOOKUP(IF(J35&lt;=0.2,0.2,IF(AND(J35&gt;0.2,J35&lt;=0.4),0.4,IF(AND(J35&gt;0.4,J35&lt;=0.6),0.6,IF(AND(J35&gt;0.6,J35&lt;=0.8),0.8,IF(AND(J35&gt;0.8,J35&lt;=1),1))))),REFERENCIAS!$C:$D,2,0)*VLOOKUP($J$2,PONDERADORES!A:P,IF(INFORMACION!$F35=REFERENCIAS!$C$24,10,7),0)</f>
        <v>14.120000000000001</v>
      </c>
      <c r="Y35" s="45">
        <f>+VLOOKUP(M35,REFERENCIAS!$C:$D,2,0)*VLOOKUP($M$2,PONDERADORES!$A$7:$G$9,7,0)+VLOOKUP(N35,REFERENCIAS!$C:$D,2,0)*VLOOKUP($N$2,PONDERADORES!$A$7:$G$9,7,0)+VLOOKUP(O35,REFERENCIAS!$C:$D,2,0)*VLOOKUP($O$2,PONDERADORES!$A$7:$G$9,7,0)</f>
        <v>17.300000000000004</v>
      </c>
      <c r="Z35" s="46">
        <f>+VLOOKUP(IF(R35&lt;0.1,0,IF(AND(R35&gt;=0.1,R35&lt;0.2),0.1,IF(AND(R35&gt;=0.2,R35&lt;0.3),0.2,IF(R35&gt;0.3,0.3,)))),REFERENCIAS!$E:$F,2,0)*VLOOKUP($R$2,PONDERADORES!$A$11:$G$11,7,0)</f>
        <v>15</v>
      </c>
      <c r="AA35" s="90">
        <f>+VLOOKUP(S35,'REFERENCIAS RIESGO'!$C:$D,2,0)*VLOOKUP($S$2,PONDERADORES!A:P,IF(INFORMACION!$T35='REFERENCIAS RIESGO'!$C$36,13,7),0)+VLOOKUP(U35,'REFERENCIAS RIESGO'!$C:$D,2,0)*VLOOKUP($U$2,PONDERADORES!A:P,IF(INFORMACION!$T35='REFERENCIAS RIESGO'!$C$36,13,7),0)+VLOOKUP(V35,'REFERENCIAS RIESGO'!$C:$D,2,0)*VLOOKUP($V$2,PONDERADORES!A:P,IF(INFORMACION!$T35='REFERENCIAS RIESGO'!$C$36,13,7),0)+W35*VLOOKUP($W$2,PONDERADORES!A:P,IF(INFORMACION!$T35='REFERENCIAS RIESGO'!$C$36,13,7),0)+VLOOKUP(T35,'REFERENCIAS RIESGO'!$C:$D,2,0)*VLOOKUP($T$2,PONDERADORES!A:P,IF(INFORMACION!$T35='REFERENCIAS RIESGO'!$C$36,13,7),0)</f>
        <v>20.479875</v>
      </c>
      <c r="AB35" s="93">
        <f t="shared" si="0"/>
        <v>66.899875000000009</v>
      </c>
      <c r="AC35" s="23" t="str">
        <f>IF(AB35&gt;[2]REFERENCIAS!$C$62,[2]REFERENCIAS!$B$62,IF(AND(AB35&gt;=[2]REFERENCIAS!$C$63,AB35&lt;[2]REFERENCIAS!$D$63),[2]REFERENCIAS!$B$63,IF(AND(AB35&gt;[2]REFERENCIAS!$C$64,AB35&lt;=[2]REFERENCIAS!$D$64),[2]REFERENCIAS!$B$64,IF(AND(AB35&gt;=[2]REFERENCIAS!$C$65,AB35&lt;[2]REFERENCIAS!$D$65),[2]REFERENCIAS!$B$65, "Revisar"))))</f>
        <v>Renovación de tecnología a la brevedad (Plazo inferior a un año)</v>
      </c>
      <c r="AD35" s="94" t="str">
        <f>VLOOKUP(AC35,[2]REFERENCIAS!$B$62:$G$65,4,FALSE)</f>
        <v>El equipo puede mantenerse en el servicio, sin embargo se recomienda su reposición en un plazo inferior a un año</v>
      </c>
      <c r="AJ35" s="20"/>
      <c r="AK35" s="20"/>
    </row>
    <row r="36" spans="1:37" ht="60" x14ac:dyDescent="0.25">
      <c r="A36" s="72" t="s">
        <v>198</v>
      </c>
      <c r="B36" s="52" t="s">
        <v>208</v>
      </c>
      <c r="C36" s="51" t="s">
        <v>201</v>
      </c>
      <c r="D36" s="53">
        <v>17951560</v>
      </c>
      <c r="E36" s="73" t="s">
        <v>191</v>
      </c>
      <c r="F36" s="74" t="s">
        <v>118</v>
      </c>
      <c r="G36" s="9">
        <v>8</v>
      </c>
      <c r="H36" s="54">
        <v>40105</v>
      </c>
      <c r="I36" s="49">
        <v>13</v>
      </c>
      <c r="J36" s="22">
        <f t="shared" si="1"/>
        <v>1</v>
      </c>
      <c r="K36" s="19" t="s">
        <v>114</v>
      </c>
      <c r="L36" s="73" t="s">
        <v>47</v>
      </c>
      <c r="M36" s="74" t="s">
        <v>34</v>
      </c>
      <c r="N36" s="19" t="s">
        <v>54</v>
      </c>
      <c r="O36" s="73" t="s">
        <v>54</v>
      </c>
      <c r="P36" s="80">
        <v>3750000</v>
      </c>
      <c r="Q36" s="24">
        <v>3644781</v>
      </c>
      <c r="R36" s="81">
        <v>0.97194159999999996</v>
      </c>
      <c r="S36" s="85" t="s">
        <v>37</v>
      </c>
      <c r="T36" s="19" t="s">
        <v>44</v>
      </c>
      <c r="U36" s="22" t="s">
        <v>55</v>
      </c>
      <c r="V36" s="59" t="s">
        <v>45</v>
      </c>
      <c r="W36" s="86">
        <v>66.887500000000003</v>
      </c>
      <c r="X36" s="89">
        <f>+VLOOKUP(K36,REFERENCIAS!$C:$D,2,0)*VLOOKUP($K$2,PONDERADORES!A:P,IF(INFORMACION!$F36=REFERENCIAS!$C$24,10,7),0)+VLOOKUP(L36,REFERENCIAS!$C:$D,2,0)*VLOOKUP($L$2,PONDERADORES!A:P,IF(INFORMACION!$F36=REFERENCIAS!$C$24,10,7),0)+VLOOKUP(F36,REFERENCIAS!$C:$D,2,0)*VLOOKUP($F$2,PONDERADORES!A:P,IF(INFORMACION!$F36=REFERENCIAS!$C$24,10,7),0)+VLOOKUP(IF(J36&lt;=0.2,0.2,IF(AND(J36&gt;0.2,J36&lt;=0.4),0.4,IF(AND(J36&gt;0.4,J36&lt;=0.6),0.6,IF(AND(J36&gt;0.6,J36&lt;=0.8),0.8,IF(AND(J36&gt;0.8,J36&lt;=1),1))))),REFERENCIAS!$C:$D,2,0)*VLOOKUP($J$2,PONDERADORES!A:P,IF(INFORMACION!$F36=REFERENCIAS!$C$24,10,7),0)</f>
        <v>13.065</v>
      </c>
      <c r="Y36" s="45">
        <f>+VLOOKUP(M36,REFERENCIAS!$C:$D,2,0)*VLOOKUP($M$2,PONDERADORES!$A$7:$G$9,7,0)+VLOOKUP(N36,REFERENCIAS!$C:$D,2,0)*VLOOKUP($N$2,PONDERADORES!$A$7:$G$9,7,0)+VLOOKUP(O36,REFERENCIAS!$C:$D,2,0)*VLOOKUP($O$2,PONDERADORES!$A$7:$G$9,7,0)</f>
        <v>7.354000000000001</v>
      </c>
      <c r="Z36" s="46">
        <f>+VLOOKUP(IF(R36&lt;0.1,0,IF(AND(R36&gt;=0.1,R36&lt;0.2),0.1,IF(AND(R36&gt;=0.2,R36&lt;0.3),0.2,IF(R36&gt;0.3,0.3,)))),REFERENCIAS!$E:$F,2,0)*VLOOKUP($R$2,PONDERADORES!$A$11:$G$11,7,0)</f>
        <v>15</v>
      </c>
      <c r="AA36" s="90">
        <f>+VLOOKUP(S36,'REFERENCIAS RIESGO'!$C:$D,2,0)*VLOOKUP($S$2,PONDERADORES!A:P,IF(INFORMACION!$T36='REFERENCIAS RIESGO'!$C$36,13,7),0)+VLOOKUP(U36,'REFERENCIAS RIESGO'!$C:$D,2,0)*VLOOKUP($U$2,PONDERADORES!A:P,IF(INFORMACION!$T36='REFERENCIAS RIESGO'!$C$36,13,7),0)+VLOOKUP(V36,'REFERENCIAS RIESGO'!$C:$D,2,0)*VLOOKUP($V$2,PONDERADORES!A:P,IF(INFORMACION!$T36='REFERENCIAS RIESGO'!$C$36,13,7),0)+W36*VLOOKUP($W$2,PONDERADORES!A:P,IF(INFORMACION!$T36='REFERENCIAS RIESGO'!$C$36,13,7),0)+VLOOKUP(T36,'REFERENCIAS RIESGO'!$C:$D,2,0)*VLOOKUP($T$2,PONDERADORES!A:P,IF(INFORMACION!$T36='REFERENCIAS RIESGO'!$C$36,13,7),0)</f>
        <v>24.603187499999997</v>
      </c>
      <c r="AB36" s="93">
        <f t="shared" si="0"/>
        <v>60.022187499999994</v>
      </c>
      <c r="AC36" s="23" t="str">
        <f>IF(AB36&gt;[2]REFERENCIAS!$C$62,[2]REFERENCIAS!$B$62,IF(AND(AB36&gt;=[2]REFERENCIAS!$C$63,AB36&lt;[2]REFERENCIAS!$D$63),[2]REFERENCIAS!$B$63,IF(AND(AB36&gt;[2]REFERENCIAS!$C$64,AB36&lt;=[2]REFERENCIAS!$D$64),[2]REFERENCIAS!$B$64,IF(AND(AB36&gt;=[2]REFERENCIAS!$C$65,AB36&lt;[2]REFERENCIAS!$D$65),[2]REFERENCIAS!$B$65, "Revisar"))))</f>
        <v>Evaluar tecnología en un año</v>
      </c>
      <c r="AD36" s="94" t="str">
        <f>VLOOKUP(AC36,[2]REFERENCIAS!$B$62:$G$65,4,FALSE)</f>
        <v>El equipo se encuentra en condiciones aceptables de funcionamiento pero requiere constante seguimiento y evaluación.</v>
      </c>
      <c r="AJ36" s="20"/>
      <c r="AK36" s="20"/>
    </row>
    <row r="37" spans="1:37" ht="60" x14ac:dyDescent="0.25">
      <c r="A37" s="72" t="s">
        <v>254</v>
      </c>
      <c r="B37" s="52" t="s">
        <v>237</v>
      </c>
      <c r="C37" s="51" t="s">
        <v>312</v>
      </c>
      <c r="D37" s="53" t="s">
        <v>313</v>
      </c>
      <c r="E37" s="73" t="s">
        <v>197</v>
      </c>
      <c r="F37" s="74" t="s">
        <v>118</v>
      </c>
      <c r="G37" s="9">
        <v>8</v>
      </c>
      <c r="H37" s="54">
        <v>41415</v>
      </c>
      <c r="I37" s="49">
        <v>9</v>
      </c>
      <c r="J37" s="22">
        <f t="shared" si="1"/>
        <v>1</v>
      </c>
      <c r="K37" s="19" t="s">
        <v>32</v>
      </c>
      <c r="L37" s="73" t="s">
        <v>116</v>
      </c>
      <c r="M37" s="74" t="s">
        <v>41</v>
      </c>
      <c r="N37" s="19" t="s">
        <v>35</v>
      </c>
      <c r="O37" s="73" t="s">
        <v>54</v>
      </c>
      <c r="P37" s="80">
        <v>86654610</v>
      </c>
      <c r="Q37" s="24">
        <v>41863505</v>
      </c>
      <c r="R37" s="81">
        <v>0.48310765001423467</v>
      </c>
      <c r="S37" s="85" t="s">
        <v>37</v>
      </c>
      <c r="T37" s="19" t="s">
        <v>82</v>
      </c>
      <c r="U37" s="22" t="s">
        <v>55</v>
      </c>
      <c r="V37" s="59" t="s">
        <v>50</v>
      </c>
      <c r="W37" s="86">
        <v>68.445000000000007</v>
      </c>
      <c r="X37" s="89">
        <f>+VLOOKUP(K37,REFERENCIAS!$C:$D,2,0)*VLOOKUP($K$2,PONDERADORES!A:P,IF(INFORMACION!$F37=REFERENCIAS!$C$24,10,7),0)+VLOOKUP(L37,REFERENCIAS!$C:$D,2,0)*VLOOKUP($L$2,PONDERADORES!A:P,IF(INFORMACION!$F37=REFERENCIAS!$C$24,10,7),0)+VLOOKUP(F37,REFERENCIAS!$C:$D,2,0)*VLOOKUP($F$2,PONDERADORES!A:P,IF(INFORMACION!$F37=REFERENCIAS!$C$24,10,7),0)+VLOOKUP(IF(J37&lt;=0.2,0.2,IF(AND(J37&gt;0.2,J37&lt;=0.4),0.4,IF(AND(J37&gt;0.4,J37&lt;=0.6),0.6,IF(AND(J37&gt;0.6,J37&lt;=0.8),0.8,IF(AND(J37&gt;0.8,J37&lt;=1),1))))),REFERENCIAS!$C:$D,2,0)*VLOOKUP($J$2,PONDERADORES!A:P,IF(INFORMACION!$F37=REFERENCIAS!$C$24,10,7),0)</f>
        <v>11.64</v>
      </c>
      <c r="Y37" s="45">
        <f>+VLOOKUP(M37,REFERENCIAS!$C:$D,2,0)*VLOOKUP($M$2,PONDERADORES!$A$7:$G$9,7,0)+VLOOKUP(N37,REFERENCIAS!$C:$D,2,0)*VLOOKUP($N$2,PONDERADORES!$A$7:$G$9,7,0)+VLOOKUP(O37,REFERENCIAS!$C:$D,2,0)*VLOOKUP($O$2,PONDERADORES!$A$7:$G$9,7,0)</f>
        <v>7.354000000000001</v>
      </c>
      <c r="Z37" s="46">
        <f>+VLOOKUP(IF(R37&lt;0.1,0,IF(AND(R37&gt;=0.1,R37&lt;0.2),0.1,IF(AND(R37&gt;=0.2,R37&lt;0.3),0.2,IF(R37&gt;0.3,0.3,)))),REFERENCIAS!$E:$F,2,0)*VLOOKUP($R$2,PONDERADORES!$A$11:$G$11,7,0)</f>
        <v>15</v>
      </c>
      <c r="AA37" s="90">
        <f>+VLOOKUP(S37,'REFERENCIAS RIESGO'!$C:$D,2,0)*VLOOKUP($S$2,PONDERADORES!A:P,IF(INFORMACION!$T37='REFERENCIAS RIESGO'!$C$36,13,7),0)+VLOOKUP(U37,'REFERENCIAS RIESGO'!$C:$D,2,0)*VLOOKUP($U$2,PONDERADORES!A:P,IF(INFORMACION!$T37='REFERENCIAS RIESGO'!$C$36,13,7),0)+VLOOKUP(V37,'REFERENCIAS RIESGO'!$C:$D,2,0)*VLOOKUP($V$2,PONDERADORES!A:P,IF(INFORMACION!$T37='REFERENCIAS RIESGO'!$C$36,13,7),0)+W37*VLOOKUP($W$2,PONDERADORES!A:P,IF(INFORMACION!$T37='REFERENCIAS RIESGO'!$C$36,13,7),0)+VLOOKUP(T37,'REFERENCIAS RIESGO'!$C:$D,2,0)*VLOOKUP($T$2,PONDERADORES!A:P,IF(INFORMACION!$T37='REFERENCIAS RIESGO'!$C$36,13,7),0)</f>
        <v>21.520049999999998</v>
      </c>
      <c r="AB37" s="93">
        <f t="shared" si="0"/>
        <v>55.514049999999997</v>
      </c>
      <c r="AC37" s="23" t="str">
        <f>IF(AB37&gt;[2]REFERENCIAS!$C$62,[2]REFERENCIAS!$B$62,IF(AND(AB37&gt;=[2]REFERENCIAS!$C$63,AB37&lt;[2]REFERENCIAS!$D$63),[2]REFERENCIAS!$B$63,IF(AND(AB37&gt;[2]REFERENCIAS!$C$64,AB37&lt;=[2]REFERENCIAS!$D$64),[2]REFERENCIAS!$B$64,IF(AND(AB37&gt;=[2]REFERENCIAS!$C$65,AB37&lt;[2]REFERENCIAS!$D$65),[2]REFERENCIAS!$B$65, "Revisar"))))</f>
        <v>Evaluar tecnología en un año</v>
      </c>
      <c r="AD37" s="94" t="str">
        <f>VLOOKUP(AC37,[2]REFERENCIAS!$B$62:$G$65,4,FALSE)</f>
        <v>El equipo se encuentra en condiciones aceptables de funcionamiento pero requiere constante seguimiento y evaluación.</v>
      </c>
      <c r="AJ37" s="20"/>
      <c r="AK37" s="20"/>
    </row>
    <row r="38" spans="1:37" ht="45" x14ac:dyDescent="0.25">
      <c r="A38" s="72" t="s">
        <v>198</v>
      </c>
      <c r="B38" s="52" t="s">
        <v>199</v>
      </c>
      <c r="C38" s="51" t="s">
        <v>200</v>
      </c>
      <c r="D38" s="53">
        <v>21436168</v>
      </c>
      <c r="E38" s="73" t="s">
        <v>192</v>
      </c>
      <c r="F38" s="74" t="s">
        <v>118</v>
      </c>
      <c r="G38" s="9">
        <v>8</v>
      </c>
      <c r="H38" s="54">
        <v>40750</v>
      </c>
      <c r="I38" s="49">
        <v>11</v>
      </c>
      <c r="J38" s="22">
        <f t="shared" si="1"/>
        <v>1</v>
      </c>
      <c r="K38" s="19" t="s">
        <v>115</v>
      </c>
      <c r="L38" s="73" t="s">
        <v>47</v>
      </c>
      <c r="M38" s="74" t="s">
        <v>41</v>
      </c>
      <c r="N38" s="19" t="s">
        <v>42</v>
      </c>
      <c r="O38" s="73" t="s">
        <v>35</v>
      </c>
      <c r="P38" s="80">
        <v>7880000</v>
      </c>
      <c r="Q38" s="24">
        <v>2317918</v>
      </c>
      <c r="R38" s="81">
        <v>0.29415203045685279</v>
      </c>
      <c r="S38" s="85" t="s">
        <v>37</v>
      </c>
      <c r="T38" s="19" t="s">
        <v>82</v>
      </c>
      <c r="U38" s="22" t="s">
        <v>55</v>
      </c>
      <c r="V38" s="59" t="s">
        <v>45</v>
      </c>
      <c r="W38" s="86">
        <v>66.887500000000003</v>
      </c>
      <c r="X38" s="89">
        <f>+VLOOKUP(K38,REFERENCIAS!$C:$D,2,0)*VLOOKUP($K$2,PONDERADORES!A:P,IF(INFORMACION!$F38=REFERENCIAS!$C$24,10,7),0)+VLOOKUP(L38,REFERENCIAS!$C:$D,2,0)*VLOOKUP($L$2,PONDERADORES!A:P,IF(INFORMACION!$F38=REFERENCIAS!$C$24,10,7),0)+VLOOKUP(F38,REFERENCIAS!$C:$D,2,0)*VLOOKUP($F$2,PONDERADORES!A:P,IF(INFORMACION!$F38=REFERENCIAS!$C$24,10,7),0)+VLOOKUP(IF(J38&lt;=0.2,0.2,IF(AND(J38&gt;0.2,J38&lt;=0.4),0.4,IF(AND(J38&gt;0.4,J38&lt;=0.6),0.6,IF(AND(J38&gt;0.6,J38&lt;=0.8),0.8,IF(AND(J38&gt;0.8,J38&lt;=1),1))))),REFERENCIAS!$C:$D,2,0)*VLOOKUP($J$2,PONDERADORES!A:P,IF(INFORMACION!$F38=REFERENCIAS!$C$24,10,7),0)</f>
        <v>22.470000000000002</v>
      </c>
      <c r="Y38" s="45">
        <f>+VLOOKUP(M38,REFERENCIAS!$C:$D,2,0)*VLOOKUP($M$2,PONDERADORES!$A$7:$G$9,7,0)+VLOOKUP(N38,REFERENCIAS!$C:$D,2,0)*VLOOKUP($N$2,PONDERADORES!$A$7:$G$9,7,0)+VLOOKUP(O38,REFERENCIAS!$C:$D,2,0)*VLOOKUP($O$2,PONDERADORES!$A$7:$G$9,7,0)</f>
        <v>8.1920000000000019</v>
      </c>
      <c r="Z38" s="46">
        <f>+VLOOKUP(IF(R38&lt;0.1,0,IF(AND(R38&gt;=0.1,R38&lt;0.2),0.1,IF(AND(R38&gt;=0.2,R38&lt;0.3),0.2,IF(R38&gt;0.3,0.3,)))),REFERENCIAS!$E:$F,2,0)*VLOOKUP($R$2,PONDERADORES!$A$11:$G$11,7,0)</f>
        <v>9.75</v>
      </c>
      <c r="AA38" s="90">
        <f>+VLOOKUP(S38,'REFERENCIAS RIESGO'!$C:$D,2,0)*VLOOKUP($S$2,PONDERADORES!A:P,IF(INFORMACION!$T38='REFERENCIAS RIESGO'!$C$36,13,7),0)+VLOOKUP(U38,'REFERENCIAS RIESGO'!$C:$D,2,0)*VLOOKUP($U$2,PONDERADORES!A:P,IF(INFORMACION!$T38='REFERENCIAS RIESGO'!$C$36,13,7),0)+VLOOKUP(V38,'REFERENCIAS RIESGO'!$C:$D,2,0)*VLOOKUP($V$2,PONDERADORES!A:P,IF(INFORMACION!$T38='REFERENCIAS RIESGO'!$C$36,13,7),0)+W38*VLOOKUP($W$2,PONDERADORES!A:P,IF(INFORMACION!$T38='REFERENCIAS RIESGO'!$C$36,13,7),0)+VLOOKUP(T38,'REFERENCIAS RIESGO'!$C:$D,2,0)*VLOOKUP($T$2,PONDERADORES!A:P,IF(INFORMACION!$T38='REFERENCIAS RIESGO'!$C$36,13,7),0)</f>
        <v>25.579875000000001</v>
      </c>
      <c r="AB38" s="93">
        <f t="shared" si="0"/>
        <v>65.991875000000007</v>
      </c>
      <c r="AC38" s="23" t="str">
        <f>IF(AB38&gt;[2]REFERENCIAS!$C$62,[2]REFERENCIAS!$B$62,IF(AND(AB38&gt;=[2]REFERENCIAS!$C$63,AB38&lt;[2]REFERENCIAS!$D$63),[2]REFERENCIAS!$B$63,IF(AND(AB38&gt;[2]REFERENCIAS!$C$64,AB38&lt;=[2]REFERENCIAS!$D$64),[2]REFERENCIAS!$B$64,IF(AND(AB38&gt;=[2]REFERENCIAS!$C$65,AB38&lt;[2]REFERENCIAS!$D$65),[2]REFERENCIAS!$B$65, "Revisar"))))</f>
        <v>Renovación de tecnología a la brevedad (Plazo inferior a un año)</v>
      </c>
      <c r="AD38" s="94" t="str">
        <f>VLOOKUP(AC38,[2]REFERENCIAS!$B$62:$G$65,4,FALSE)</f>
        <v>El equipo puede mantenerse en el servicio, sin embargo se recomienda su reposición en un plazo inferior a un año</v>
      </c>
      <c r="AJ38" s="20"/>
      <c r="AK38" s="20"/>
    </row>
    <row r="39" spans="1:37" ht="60" x14ac:dyDescent="0.25">
      <c r="A39" s="72" t="s">
        <v>198</v>
      </c>
      <c r="B39" s="52" t="s">
        <v>199</v>
      </c>
      <c r="C39" s="51" t="s">
        <v>200</v>
      </c>
      <c r="D39" s="53">
        <v>21438975</v>
      </c>
      <c r="E39" s="73" t="s">
        <v>192</v>
      </c>
      <c r="F39" s="74" t="s">
        <v>118</v>
      </c>
      <c r="G39" s="9">
        <v>8</v>
      </c>
      <c r="H39" s="54">
        <v>43656</v>
      </c>
      <c r="I39" s="49">
        <v>3</v>
      </c>
      <c r="J39" s="22">
        <f t="shared" si="1"/>
        <v>0.375</v>
      </c>
      <c r="K39" s="19" t="s">
        <v>115</v>
      </c>
      <c r="L39" s="73" t="s">
        <v>47</v>
      </c>
      <c r="M39" s="74" t="s">
        <v>41</v>
      </c>
      <c r="N39" s="19" t="s">
        <v>42</v>
      </c>
      <c r="O39" s="73" t="s">
        <v>35</v>
      </c>
      <c r="P39" s="80">
        <v>7880000</v>
      </c>
      <c r="Q39" s="24">
        <v>808911</v>
      </c>
      <c r="R39" s="81">
        <v>0.10265368020304569</v>
      </c>
      <c r="S39" s="85" t="s">
        <v>37</v>
      </c>
      <c r="T39" s="19" t="s">
        <v>44</v>
      </c>
      <c r="U39" s="22" t="s">
        <v>55</v>
      </c>
      <c r="V39" s="59" t="s">
        <v>50</v>
      </c>
      <c r="W39" s="86">
        <v>66.887500000000003</v>
      </c>
      <c r="X39" s="89">
        <f>+VLOOKUP(K39,REFERENCIAS!$C:$D,2,0)*VLOOKUP($K$2,PONDERADORES!A:P,IF(INFORMACION!$F39=REFERENCIAS!$C$24,10,7),0)+VLOOKUP(L39,REFERENCIAS!$C:$D,2,0)*VLOOKUP($L$2,PONDERADORES!A:P,IF(INFORMACION!$F39=REFERENCIAS!$C$24,10,7),0)+VLOOKUP(F39,REFERENCIAS!$C:$D,2,0)*VLOOKUP($F$2,PONDERADORES!A:P,IF(INFORMACION!$F39=REFERENCIAS!$C$24,10,7),0)+VLOOKUP(IF(J39&lt;=0.2,0.2,IF(AND(J39&gt;0.2,J39&lt;=0.4),0.4,IF(AND(J39&gt;0.4,J39&lt;=0.6),0.6,IF(AND(J39&gt;0.6,J39&lt;=0.8),0.8,IF(AND(J39&gt;0.8,J39&lt;=1),1))))),REFERENCIAS!$C:$D,2,0)*VLOOKUP($J$2,PONDERADORES!A:P,IF(INFORMACION!$F39=REFERENCIAS!$C$24,10,7),0)</f>
        <v>17.445</v>
      </c>
      <c r="Y39" s="45">
        <f>+VLOOKUP(M39,REFERENCIAS!$C:$D,2,0)*VLOOKUP($M$2,PONDERADORES!$A$7:$G$9,7,0)+VLOOKUP(N39,REFERENCIAS!$C:$D,2,0)*VLOOKUP($N$2,PONDERADORES!$A$7:$G$9,7,0)+VLOOKUP(O39,REFERENCIAS!$C:$D,2,0)*VLOOKUP($O$2,PONDERADORES!$A$7:$G$9,7,0)</f>
        <v>8.1920000000000019</v>
      </c>
      <c r="Z39" s="46">
        <f>+VLOOKUP(IF(R39&lt;0.1,0,IF(AND(R39&gt;=0.1,R39&lt;0.2),0.1,IF(AND(R39&gt;=0.2,R39&lt;0.3),0.2,IF(R39&gt;0.3,0.3,)))),REFERENCIAS!$E:$F,2,0)*VLOOKUP($R$2,PONDERADORES!$A$11:$G$11,7,0)</f>
        <v>4.5</v>
      </c>
      <c r="AA39" s="90">
        <f>+VLOOKUP(S39,'REFERENCIAS RIESGO'!$C:$D,2,0)*VLOOKUP($S$2,PONDERADORES!A:P,IF(INFORMACION!$T39='REFERENCIAS RIESGO'!$C$36,13,7),0)+VLOOKUP(U39,'REFERENCIAS RIESGO'!$C:$D,2,0)*VLOOKUP($U$2,PONDERADORES!A:P,IF(INFORMACION!$T39='REFERENCIAS RIESGO'!$C$36,13,7),0)+VLOOKUP(V39,'REFERENCIAS RIESGO'!$C:$D,2,0)*VLOOKUP($V$2,PONDERADORES!A:P,IF(INFORMACION!$T39='REFERENCIAS RIESGO'!$C$36,13,7),0)+W39*VLOOKUP($W$2,PONDERADORES!A:P,IF(INFORMACION!$T39='REFERENCIAS RIESGO'!$C$36,13,7),0)+VLOOKUP(T39,'REFERENCIAS RIESGO'!$C:$D,2,0)*VLOOKUP($T$2,PONDERADORES!A:P,IF(INFORMACION!$T39='REFERENCIAS RIESGO'!$C$36,13,7),0)</f>
        <v>19.353187500000001</v>
      </c>
      <c r="AB39" s="93">
        <f t="shared" si="0"/>
        <v>49.490187500000005</v>
      </c>
      <c r="AC39" s="23" t="str">
        <f>IF(AB39&gt;[2]REFERENCIAS!$C$62,[2]REFERENCIAS!$B$62,IF(AND(AB39&gt;=[2]REFERENCIAS!$C$63,AB39&lt;[2]REFERENCIAS!$D$63),[2]REFERENCIAS!$B$63,IF(AND(AB39&gt;[2]REFERENCIAS!$C$64,AB39&lt;=[2]REFERENCIAS!$D$64),[2]REFERENCIAS!$B$64,IF(AND(AB39&gt;=[2]REFERENCIAS!$C$65,AB39&lt;[2]REFERENCIAS!$D$65),[2]REFERENCIAS!$B$65, "Revisar"))))</f>
        <v>Evaluar tecnología en un año</v>
      </c>
      <c r="AD39" s="94" t="str">
        <f>VLOOKUP(AC39,[2]REFERENCIAS!$B$62:$G$65,4,FALSE)</f>
        <v>El equipo se encuentra en condiciones aceptables de funcionamiento pero requiere constante seguimiento y evaluación.</v>
      </c>
      <c r="AJ39" s="20"/>
      <c r="AK39" s="20"/>
    </row>
    <row r="40" spans="1:37" ht="45" x14ac:dyDescent="0.25">
      <c r="A40" s="72" t="s">
        <v>198</v>
      </c>
      <c r="B40" s="52" t="s">
        <v>199</v>
      </c>
      <c r="C40" s="51" t="s">
        <v>200</v>
      </c>
      <c r="D40" s="53">
        <v>21436309</v>
      </c>
      <c r="E40" s="73" t="s">
        <v>187</v>
      </c>
      <c r="F40" s="74" t="s">
        <v>49</v>
      </c>
      <c r="G40" s="9">
        <v>8</v>
      </c>
      <c r="H40" s="54">
        <v>42076</v>
      </c>
      <c r="I40" s="49">
        <v>7</v>
      </c>
      <c r="J40" s="22">
        <f t="shared" si="1"/>
        <v>0.875</v>
      </c>
      <c r="K40" s="19" t="s">
        <v>114</v>
      </c>
      <c r="L40" s="73" t="s">
        <v>47</v>
      </c>
      <c r="M40" s="74" t="s">
        <v>41</v>
      </c>
      <c r="N40" s="19" t="s">
        <v>54</v>
      </c>
      <c r="O40" s="73" t="s">
        <v>54</v>
      </c>
      <c r="P40" s="80">
        <v>7880000</v>
      </c>
      <c r="Q40" s="24">
        <v>4716398</v>
      </c>
      <c r="R40" s="81">
        <v>0.59852766497461929</v>
      </c>
      <c r="S40" s="85" t="s">
        <v>37</v>
      </c>
      <c r="T40" s="19" t="s">
        <v>82</v>
      </c>
      <c r="U40" s="22" t="s">
        <v>55</v>
      </c>
      <c r="V40" s="59" t="s">
        <v>45</v>
      </c>
      <c r="W40" s="86">
        <v>66.887500000000003</v>
      </c>
      <c r="X40" s="89">
        <f>+VLOOKUP(K40,REFERENCIAS!$C:$D,2,0)*VLOOKUP($K$2,PONDERADORES!A:P,IF(INFORMACION!$F40=REFERENCIAS!$C$24,10,7),0)+VLOOKUP(L40,REFERENCIAS!$C:$D,2,0)*VLOOKUP($L$2,PONDERADORES!A:P,IF(INFORMACION!$F40=REFERENCIAS!$C$24,10,7),0)+VLOOKUP(F40,REFERENCIAS!$C:$D,2,0)*VLOOKUP($F$2,PONDERADORES!A:P,IF(INFORMACION!$F40=REFERENCIAS!$C$24,10,7),0)+VLOOKUP(IF(J40&lt;=0.2,0.2,IF(AND(J40&gt;0.2,J40&lt;=0.4),0.4,IF(AND(J40&gt;0.4,J40&lt;=0.6),0.6,IF(AND(J40&gt;0.6,J40&lt;=0.8),0.8,IF(AND(J40&gt;0.8,J40&lt;=1),1))))),REFERENCIAS!$C:$D,2,0)*VLOOKUP($J$2,PONDERADORES!A:P,IF(INFORMACION!$F40=REFERENCIAS!$C$24,10,7),0)</f>
        <v>19.145</v>
      </c>
      <c r="Y40" s="45">
        <f>+VLOOKUP(M40,REFERENCIAS!$C:$D,2,0)*VLOOKUP($M$2,PONDERADORES!$A$7:$G$9,7,0)+VLOOKUP(N40,REFERENCIAS!$C:$D,2,0)*VLOOKUP($N$2,PONDERADORES!$A$7:$G$9,7,0)+VLOOKUP(O40,REFERENCIAS!$C:$D,2,0)*VLOOKUP($O$2,PONDERADORES!$A$7:$G$9,7,0)</f>
        <v>10</v>
      </c>
      <c r="Z40" s="46">
        <f>+VLOOKUP(IF(R40&lt;0.1,0,IF(AND(R40&gt;=0.1,R40&lt;0.2),0.1,IF(AND(R40&gt;=0.2,R40&lt;0.3),0.2,IF(R40&gt;0.3,0.3,)))),REFERENCIAS!$E:$F,2,0)*VLOOKUP($R$2,PONDERADORES!$A$11:$G$11,7,0)</f>
        <v>15</v>
      </c>
      <c r="AA40" s="90">
        <f>+VLOOKUP(S40,'REFERENCIAS RIESGO'!$C:$D,2,0)*VLOOKUP($S$2,PONDERADORES!A:P,IF(INFORMACION!$T40='REFERENCIAS RIESGO'!$C$36,13,7),0)+VLOOKUP(U40,'REFERENCIAS RIESGO'!$C:$D,2,0)*VLOOKUP($U$2,PONDERADORES!A:P,IF(INFORMACION!$T40='REFERENCIAS RIESGO'!$C$36,13,7),0)+VLOOKUP(V40,'REFERENCIAS RIESGO'!$C:$D,2,0)*VLOOKUP($V$2,PONDERADORES!A:P,IF(INFORMACION!$T40='REFERENCIAS RIESGO'!$C$36,13,7),0)+W40*VLOOKUP($W$2,PONDERADORES!A:P,IF(INFORMACION!$T40='REFERENCIAS RIESGO'!$C$36,13,7),0)+VLOOKUP(T40,'REFERENCIAS RIESGO'!$C:$D,2,0)*VLOOKUP($T$2,PONDERADORES!A:P,IF(INFORMACION!$T40='REFERENCIAS RIESGO'!$C$36,13,7),0)</f>
        <v>25.579875000000001</v>
      </c>
      <c r="AB40" s="93">
        <f t="shared" si="0"/>
        <v>69.724874999999997</v>
      </c>
      <c r="AC40" s="23" t="str">
        <f>IF(AB40&gt;[2]REFERENCIAS!$C$62,[2]REFERENCIAS!$B$62,IF(AND(AB40&gt;=[2]REFERENCIAS!$C$63,AB40&lt;[2]REFERENCIAS!$D$63),[2]REFERENCIAS!$B$63,IF(AND(AB40&gt;[2]REFERENCIAS!$C$64,AB40&lt;=[2]REFERENCIAS!$D$64),[2]REFERENCIAS!$B$64,IF(AND(AB40&gt;=[2]REFERENCIAS!$C$65,AB40&lt;[2]REFERENCIAS!$D$65),[2]REFERENCIAS!$B$65, "Revisar"))))</f>
        <v>Renovación de tecnología a la brevedad (Plazo inferior a un año)</v>
      </c>
      <c r="AD40" s="94" t="str">
        <f>VLOOKUP(AC40,[2]REFERENCIAS!$B$62:$G$65,4,FALSE)</f>
        <v>El equipo puede mantenerse en el servicio, sin embargo se recomienda su reposición en un plazo inferior a un año</v>
      </c>
      <c r="AJ40" s="20"/>
      <c r="AK40" s="20"/>
    </row>
    <row r="41" spans="1:37" ht="45" x14ac:dyDescent="0.25">
      <c r="A41" s="72" t="s">
        <v>198</v>
      </c>
      <c r="B41" s="52" t="s">
        <v>199</v>
      </c>
      <c r="C41" s="51" t="s">
        <v>200</v>
      </c>
      <c r="D41" s="53">
        <v>21438969</v>
      </c>
      <c r="E41" s="73" t="s">
        <v>187</v>
      </c>
      <c r="F41" s="74" t="s">
        <v>118</v>
      </c>
      <c r="G41" s="9">
        <v>8</v>
      </c>
      <c r="H41" s="54">
        <v>40920</v>
      </c>
      <c r="I41" s="49">
        <v>10</v>
      </c>
      <c r="J41" s="22">
        <f t="shared" si="1"/>
        <v>1</v>
      </c>
      <c r="K41" s="19" t="s">
        <v>114</v>
      </c>
      <c r="L41" s="73" t="s">
        <v>117</v>
      </c>
      <c r="M41" s="74" t="s">
        <v>53</v>
      </c>
      <c r="N41" s="19" t="s">
        <v>54</v>
      </c>
      <c r="O41" s="73" t="s">
        <v>42</v>
      </c>
      <c r="P41" s="80">
        <v>7880000</v>
      </c>
      <c r="Q41" s="24">
        <v>7760401</v>
      </c>
      <c r="R41" s="81">
        <v>0.98482246192893397</v>
      </c>
      <c r="S41" s="85" t="s">
        <v>37</v>
      </c>
      <c r="T41" s="19" t="s">
        <v>82</v>
      </c>
      <c r="U41" s="22" t="s">
        <v>55</v>
      </c>
      <c r="V41" s="59" t="s">
        <v>45</v>
      </c>
      <c r="W41" s="86">
        <v>66.887500000000003</v>
      </c>
      <c r="X41" s="89">
        <f>+VLOOKUP(K41,REFERENCIAS!$C:$D,2,0)*VLOOKUP($K$2,PONDERADORES!A:P,IF(INFORMACION!$F41=REFERENCIAS!$C$24,10,7),0)+VLOOKUP(L41,REFERENCIAS!$C:$D,2,0)*VLOOKUP($L$2,PONDERADORES!A:P,IF(INFORMACION!$F41=REFERENCIAS!$C$24,10,7),0)+VLOOKUP(F41,REFERENCIAS!$C:$D,2,0)*VLOOKUP($F$2,PONDERADORES!A:P,IF(INFORMACION!$F41=REFERENCIAS!$C$24,10,7),0)+VLOOKUP(IF(J41&lt;=0.2,0.2,IF(AND(J41&gt;0.2,J41&lt;=0.4),0.4,IF(AND(J41&gt;0.4,J41&lt;=0.6),0.6,IF(AND(J41&gt;0.6,J41&lt;=0.8),0.8,IF(AND(J41&gt;0.8,J41&lt;=1),1))))),REFERENCIAS!$C:$D,2,0)*VLOOKUP($J$2,PONDERADORES!A:P,IF(INFORMACION!$F41=REFERENCIAS!$C$24,10,7),0)</f>
        <v>9.74</v>
      </c>
      <c r="Y41" s="45">
        <f>+VLOOKUP(M41,REFERENCIAS!$C:$D,2,0)*VLOOKUP($M$2,PONDERADORES!$A$7:$G$9,7,0)+VLOOKUP(N41,REFERENCIAS!$C:$D,2,0)*VLOOKUP($N$2,PONDERADORES!$A$7:$G$9,7,0)+VLOOKUP(O41,REFERENCIAS!$C:$D,2,0)*VLOOKUP($O$2,PONDERADORES!$A$7:$G$9,7,0)</f>
        <v>17.300000000000004</v>
      </c>
      <c r="Z41" s="46">
        <f>+VLOOKUP(IF(R41&lt;0.1,0,IF(AND(R41&gt;=0.1,R41&lt;0.2),0.1,IF(AND(R41&gt;=0.2,R41&lt;0.3),0.2,IF(R41&gt;0.3,0.3,)))),REFERENCIAS!$E:$F,2,0)*VLOOKUP($R$2,PONDERADORES!$A$11:$G$11,7,0)</f>
        <v>15</v>
      </c>
      <c r="AA41" s="90">
        <f>+VLOOKUP(S41,'REFERENCIAS RIESGO'!$C:$D,2,0)*VLOOKUP($S$2,PONDERADORES!A:P,IF(INFORMACION!$T41='REFERENCIAS RIESGO'!$C$36,13,7),0)+VLOOKUP(U41,'REFERENCIAS RIESGO'!$C:$D,2,0)*VLOOKUP($U$2,PONDERADORES!A:P,IF(INFORMACION!$T41='REFERENCIAS RIESGO'!$C$36,13,7),0)+VLOOKUP(V41,'REFERENCIAS RIESGO'!$C:$D,2,0)*VLOOKUP($V$2,PONDERADORES!A:P,IF(INFORMACION!$T41='REFERENCIAS RIESGO'!$C$36,13,7),0)+W41*VLOOKUP($W$2,PONDERADORES!A:P,IF(INFORMACION!$T41='REFERENCIAS RIESGO'!$C$36,13,7),0)+VLOOKUP(T41,'REFERENCIAS RIESGO'!$C:$D,2,0)*VLOOKUP($T$2,PONDERADORES!A:P,IF(INFORMACION!$T41='REFERENCIAS RIESGO'!$C$36,13,7),0)</f>
        <v>25.579875000000001</v>
      </c>
      <c r="AB41" s="93">
        <f t="shared" si="0"/>
        <v>67.619875000000008</v>
      </c>
      <c r="AC41" s="23" t="str">
        <f>IF(AB41&gt;[2]REFERENCIAS!$C$62,[2]REFERENCIAS!$B$62,IF(AND(AB41&gt;=[2]REFERENCIAS!$C$63,AB41&lt;[2]REFERENCIAS!$D$63),[2]REFERENCIAS!$B$63,IF(AND(AB41&gt;[2]REFERENCIAS!$C$64,AB41&lt;=[2]REFERENCIAS!$D$64),[2]REFERENCIAS!$B$64,IF(AND(AB41&gt;=[2]REFERENCIAS!$C$65,AB41&lt;[2]REFERENCIAS!$D$65),[2]REFERENCIAS!$B$65, "Revisar"))))</f>
        <v>Renovación de tecnología a la brevedad (Plazo inferior a un año)</v>
      </c>
      <c r="AD41" s="94" t="str">
        <f>VLOOKUP(AC41,[2]REFERENCIAS!$B$62:$G$65,4,FALSE)</f>
        <v>El equipo puede mantenerse en el servicio, sin embargo se recomienda su reposición en un plazo inferior a un año</v>
      </c>
      <c r="AJ41" s="20"/>
      <c r="AK41" s="20"/>
    </row>
    <row r="42" spans="1:37" ht="45" x14ac:dyDescent="0.25">
      <c r="A42" s="72" t="s">
        <v>259</v>
      </c>
      <c r="B42" s="52" t="s">
        <v>260</v>
      </c>
      <c r="C42" s="51" t="s">
        <v>261</v>
      </c>
      <c r="D42" s="53" t="s">
        <v>314</v>
      </c>
      <c r="E42" s="73" t="s">
        <v>184</v>
      </c>
      <c r="F42" s="74" t="s">
        <v>46</v>
      </c>
      <c r="G42" s="9">
        <v>8</v>
      </c>
      <c r="H42" s="54">
        <v>42932</v>
      </c>
      <c r="I42" s="49">
        <v>5</v>
      </c>
      <c r="J42" s="22">
        <f t="shared" si="1"/>
        <v>0.625</v>
      </c>
      <c r="K42" s="19" t="s">
        <v>32</v>
      </c>
      <c r="L42" s="73" t="s">
        <v>33</v>
      </c>
      <c r="M42" s="74" t="s">
        <v>53</v>
      </c>
      <c r="N42" s="19" t="s">
        <v>42</v>
      </c>
      <c r="O42" s="73" t="s">
        <v>42</v>
      </c>
      <c r="P42" s="80">
        <v>5637371</v>
      </c>
      <c r="Q42" s="24">
        <v>3242796</v>
      </c>
      <c r="R42" s="81">
        <v>0.57523196539663612</v>
      </c>
      <c r="S42" s="85" t="s">
        <v>37</v>
      </c>
      <c r="T42" s="19" t="s">
        <v>82</v>
      </c>
      <c r="U42" s="22" t="s">
        <v>157</v>
      </c>
      <c r="V42" s="59" t="s">
        <v>56</v>
      </c>
      <c r="W42" s="86">
        <v>66.887500000000003</v>
      </c>
      <c r="X42" s="89">
        <f>+VLOOKUP(K42,REFERENCIAS!$C:$D,2,0)*VLOOKUP($K$2,PONDERADORES!A:P,IF(INFORMACION!$F42=REFERENCIAS!$C$24,10,7),0)+VLOOKUP(L42,REFERENCIAS!$C:$D,2,0)*VLOOKUP($L$2,PONDERADORES!A:P,IF(INFORMACION!$F42=REFERENCIAS!$C$24,10,7),0)+VLOOKUP(F42,REFERENCIAS!$C:$D,2,0)*VLOOKUP($F$2,PONDERADORES!A:P,IF(INFORMACION!$F42=REFERENCIAS!$C$24,10,7),0)+VLOOKUP(IF(J42&lt;=0.2,0.2,IF(AND(J42&gt;0.2,J42&lt;=0.4),0.4,IF(AND(J42&gt;0.4,J42&lt;=0.6),0.6,IF(AND(J42&gt;0.6,J42&lt;=0.8),0.8,IF(AND(J42&gt;0.8,J42&lt;=1),1))))),REFERENCIAS!$C:$D,2,0)*VLOOKUP($J$2,PONDERADORES!A:P,IF(INFORMACION!$F42=REFERENCIAS!$C$24,10,7),0)</f>
        <v>28.774999999999999</v>
      </c>
      <c r="Y42" s="45">
        <f>+VLOOKUP(M42,REFERENCIAS!$C:$D,2,0)*VLOOKUP($M$2,PONDERADORES!$A$7:$G$9,7,0)+VLOOKUP(N42,REFERENCIAS!$C:$D,2,0)*VLOOKUP($N$2,PONDERADORES!$A$7:$G$9,7,0)+VLOOKUP(O42,REFERENCIAS!$C:$D,2,0)*VLOOKUP($O$2,PONDERADORES!$A$7:$G$9,7,0)</f>
        <v>20</v>
      </c>
      <c r="Z42" s="46">
        <f>+VLOOKUP(IF(R42&lt;0.1,0,IF(AND(R42&gt;=0.1,R42&lt;0.2),0.1,IF(AND(R42&gt;=0.2,R42&lt;0.3),0.2,IF(R42&gt;0.3,0.3,)))),REFERENCIAS!$E:$F,2,0)*VLOOKUP($R$2,PONDERADORES!$A$11:$G$11,7,0)</f>
        <v>15</v>
      </c>
      <c r="AA42" s="90">
        <f>+VLOOKUP(S42,'REFERENCIAS RIESGO'!$C:$D,2,0)*VLOOKUP($S$2,PONDERADORES!A:P,IF(INFORMACION!$T42='REFERENCIAS RIESGO'!$C$36,13,7),0)+VLOOKUP(U42,'REFERENCIAS RIESGO'!$C:$D,2,0)*VLOOKUP($U$2,PONDERADORES!A:P,IF(INFORMACION!$T42='REFERENCIAS RIESGO'!$C$36,13,7),0)+VLOOKUP(V42,'REFERENCIAS RIESGO'!$C:$D,2,0)*VLOOKUP($V$2,PONDERADORES!A:P,IF(INFORMACION!$T42='REFERENCIAS RIESGO'!$C$36,13,7),0)+W42*VLOOKUP($W$2,PONDERADORES!A:P,IF(INFORMACION!$T42='REFERENCIAS RIESGO'!$C$36,13,7),0)+VLOOKUP(T42,'REFERENCIAS RIESGO'!$C:$D,2,0)*VLOOKUP($T$2,PONDERADORES!A:P,IF(INFORMACION!$T42='REFERENCIAS RIESGO'!$C$36,13,7),0)</f>
        <v>19.189875000000001</v>
      </c>
      <c r="AB42" s="93">
        <f t="shared" si="0"/>
        <v>82.964875000000006</v>
      </c>
      <c r="AC42" s="23" t="str">
        <f>IF(AB42&gt;[2]REFERENCIAS!$C$62,[2]REFERENCIAS!$B$62,IF(AND(AB42&gt;=[2]REFERENCIAS!$C$63,AB42&lt;[2]REFERENCIAS!$D$63),[2]REFERENCIAS!$B$63,IF(AND(AB42&gt;[2]REFERENCIAS!$C$64,AB42&lt;=[2]REFERENCIAS!$D$64),[2]REFERENCIAS!$B$64,IF(AND(AB42&gt;=[2]REFERENCIAS!$C$65,AB42&lt;[2]REFERENCIAS!$D$65),[2]REFERENCIAS!$B$65, "Revisar"))))</f>
        <v>Renovación de tecnología a la brevedad (Plazo inferior a un año)</v>
      </c>
      <c r="AD42" s="94" t="str">
        <f>VLOOKUP(AC42,[2]REFERENCIAS!$B$62:$G$65,4,FALSE)</f>
        <v>El equipo puede mantenerse en el servicio, sin embargo se recomienda su reposición en un plazo inferior a un año</v>
      </c>
      <c r="AJ42" s="20"/>
      <c r="AK42" s="20"/>
    </row>
    <row r="43" spans="1:37" ht="60" x14ac:dyDescent="0.25">
      <c r="A43" s="72" t="s">
        <v>198</v>
      </c>
      <c r="B43" s="52" t="s">
        <v>199</v>
      </c>
      <c r="C43" s="51" t="s">
        <v>200</v>
      </c>
      <c r="D43" s="53">
        <v>21436684</v>
      </c>
      <c r="E43" s="73" t="s">
        <v>187</v>
      </c>
      <c r="F43" s="74" t="s">
        <v>49</v>
      </c>
      <c r="G43" s="9">
        <v>8</v>
      </c>
      <c r="H43" s="54">
        <v>43326</v>
      </c>
      <c r="I43" s="49">
        <v>4</v>
      </c>
      <c r="J43" s="22">
        <f t="shared" si="1"/>
        <v>0.5</v>
      </c>
      <c r="K43" s="19" t="s">
        <v>114</v>
      </c>
      <c r="L43" s="73" t="s">
        <v>116</v>
      </c>
      <c r="M43" s="74" t="s">
        <v>41</v>
      </c>
      <c r="N43" s="19" t="s">
        <v>42</v>
      </c>
      <c r="O43" s="73" t="s">
        <v>35</v>
      </c>
      <c r="P43" s="80">
        <v>7880000</v>
      </c>
      <c r="Q43" s="24">
        <v>4538801</v>
      </c>
      <c r="R43" s="81">
        <v>0.57598997461928936</v>
      </c>
      <c r="S43" s="85" t="s">
        <v>37</v>
      </c>
      <c r="T43" s="19" t="s">
        <v>44</v>
      </c>
      <c r="U43" s="22" t="s">
        <v>55</v>
      </c>
      <c r="V43" s="59" t="s">
        <v>56</v>
      </c>
      <c r="W43" s="86">
        <v>66.887500000000003</v>
      </c>
      <c r="X43" s="89">
        <f>+VLOOKUP(K43,REFERENCIAS!$C:$D,2,0)*VLOOKUP($K$2,PONDERADORES!A:P,IF(INFORMACION!$F43=REFERENCIAS!$C$24,10,7),0)+VLOOKUP(L43,REFERENCIAS!$C:$D,2,0)*VLOOKUP($L$2,PONDERADORES!A:P,IF(INFORMACION!$F43=REFERENCIAS!$C$24,10,7),0)+VLOOKUP(F43,REFERENCIAS!$C:$D,2,0)*VLOOKUP($F$2,PONDERADORES!A:P,IF(INFORMACION!$F43=REFERENCIAS!$C$24,10,7),0)+VLOOKUP(IF(J43&lt;=0.2,0.2,IF(AND(J43&gt;0.2,J43&lt;=0.4),0.4,IF(AND(J43&gt;0.4,J43&lt;=0.6),0.6,IF(AND(J43&gt;0.6,J43&lt;=0.8),0.8,IF(AND(J43&gt;0.8,J43&lt;=1),1))))),REFERENCIAS!$C:$D,2,0)*VLOOKUP($J$2,PONDERADORES!A:P,IF(INFORMACION!$F43=REFERENCIAS!$C$24,10,7),0)</f>
        <v>9.7149999999999999</v>
      </c>
      <c r="Y43" s="45">
        <f>+VLOOKUP(M43,REFERENCIAS!$C:$D,2,0)*VLOOKUP($M$2,PONDERADORES!$A$7:$G$9,7,0)+VLOOKUP(N43,REFERENCIAS!$C:$D,2,0)*VLOOKUP($N$2,PONDERADORES!$A$7:$G$9,7,0)+VLOOKUP(O43,REFERENCIAS!$C:$D,2,0)*VLOOKUP($O$2,PONDERADORES!$A$7:$G$9,7,0)</f>
        <v>8.1920000000000019</v>
      </c>
      <c r="Z43" s="46">
        <f>+VLOOKUP(IF(R43&lt;0.1,0,IF(AND(R43&gt;=0.1,R43&lt;0.2),0.1,IF(AND(R43&gt;=0.2,R43&lt;0.3),0.2,IF(R43&gt;0.3,0.3,)))),REFERENCIAS!$E:$F,2,0)*VLOOKUP($R$2,PONDERADORES!$A$11:$G$11,7,0)</f>
        <v>15</v>
      </c>
      <c r="AA43" s="90">
        <f>+VLOOKUP(S43,'REFERENCIAS RIESGO'!$C:$D,2,0)*VLOOKUP($S$2,PONDERADORES!A:P,IF(INFORMACION!$T43='REFERENCIAS RIESGO'!$C$36,13,7),0)+VLOOKUP(U43,'REFERENCIAS RIESGO'!$C:$D,2,0)*VLOOKUP($U$2,PONDERADORES!A:P,IF(INFORMACION!$T43='REFERENCIAS RIESGO'!$C$36,13,7),0)+VLOOKUP(V43,'REFERENCIAS RIESGO'!$C:$D,2,0)*VLOOKUP($V$2,PONDERADORES!A:P,IF(INFORMACION!$T43='REFERENCIAS RIESGO'!$C$36,13,7),0)+W43*VLOOKUP($W$2,PONDERADORES!A:P,IF(INFORMACION!$T43='REFERENCIAS RIESGO'!$C$36,13,7),0)+VLOOKUP(T43,'REFERENCIAS RIESGO'!$C:$D,2,0)*VLOOKUP($T$2,PONDERADORES!A:P,IF(INFORMACION!$T43='REFERENCIAS RIESGO'!$C$36,13,7),0)</f>
        <v>17.1781875</v>
      </c>
      <c r="AB43" s="93">
        <f t="shared" si="0"/>
        <v>50.085187500000004</v>
      </c>
      <c r="AC43" s="23" t="str">
        <f>IF(AB43&gt;[2]REFERENCIAS!$C$62,[2]REFERENCIAS!$B$62,IF(AND(AB43&gt;=[2]REFERENCIAS!$C$63,AB43&lt;[2]REFERENCIAS!$D$63),[2]REFERENCIAS!$B$63,IF(AND(AB43&gt;[2]REFERENCIAS!$C$64,AB43&lt;=[2]REFERENCIAS!$D$64),[2]REFERENCIAS!$B$64,IF(AND(AB43&gt;=[2]REFERENCIAS!$C$65,AB43&lt;[2]REFERENCIAS!$D$65),[2]REFERENCIAS!$B$65, "Revisar"))))</f>
        <v>Evaluar tecnología en un año</v>
      </c>
      <c r="AD43" s="94" t="str">
        <f>VLOOKUP(AC43,[2]REFERENCIAS!$B$62:$G$65,4,FALSE)</f>
        <v>El equipo se encuentra en condiciones aceptables de funcionamiento pero requiere constante seguimiento y evaluación.</v>
      </c>
      <c r="AJ43" s="20"/>
      <c r="AK43" s="20"/>
    </row>
    <row r="44" spans="1:37" ht="60" x14ac:dyDescent="0.25">
      <c r="A44" s="72" t="s">
        <v>185</v>
      </c>
      <c r="B44" s="52" t="s">
        <v>186</v>
      </c>
      <c r="C44" s="51" t="s">
        <v>193</v>
      </c>
      <c r="D44" s="53" t="s">
        <v>315</v>
      </c>
      <c r="E44" s="73" t="s">
        <v>184</v>
      </c>
      <c r="F44" s="74" t="s">
        <v>119</v>
      </c>
      <c r="G44" s="9">
        <v>8</v>
      </c>
      <c r="H44" s="54">
        <v>43624</v>
      </c>
      <c r="I44" s="49">
        <v>3</v>
      </c>
      <c r="J44" s="22">
        <f t="shared" si="1"/>
        <v>0.375</v>
      </c>
      <c r="K44" s="19" t="s">
        <v>115</v>
      </c>
      <c r="L44" s="73" t="s">
        <v>116</v>
      </c>
      <c r="M44" s="74" t="s">
        <v>41</v>
      </c>
      <c r="N44" s="19" t="s">
        <v>35</v>
      </c>
      <c r="O44" s="73" t="s">
        <v>54</v>
      </c>
      <c r="P44" s="80">
        <v>1133146</v>
      </c>
      <c r="Q44" s="24">
        <v>1107097</v>
      </c>
      <c r="R44" s="81">
        <v>0.9770117884191446</v>
      </c>
      <c r="S44" s="85" t="s">
        <v>30</v>
      </c>
      <c r="T44" s="19" t="s">
        <v>44</v>
      </c>
      <c r="U44" s="22" t="s">
        <v>55</v>
      </c>
      <c r="V44" s="59" t="s">
        <v>40</v>
      </c>
      <c r="W44" s="86">
        <v>66.887500000000003</v>
      </c>
      <c r="X44" s="89">
        <f>+VLOOKUP(K44,REFERENCIAS!$C:$D,2,0)*VLOOKUP($K$2,PONDERADORES!A:P,IF(INFORMACION!$F44=REFERENCIAS!$C$24,10,7),0)+VLOOKUP(L44,REFERENCIAS!$C:$D,2,0)*VLOOKUP($L$2,PONDERADORES!A:P,IF(INFORMACION!$F44=REFERENCIAS!$C$24,10,7),0)+VLOOKUP(F44,REFERENCIAS!$C:$D,2,0)*VLOOKUP($F$2,PONDERADORES!A:P,IF(INFORMACION!$F44=REFERENCIAS!$C$24,10,7),0)+VLOOKUP(IF(J44&lt;=0.2,0.2,IF(AND(J44&gt;0.2,J44&lt;=0.4),0.4,IF(AND(J44&gt;0.4,J44&lt;=0.6),0.6,IF(AND(J44&gt;0.6,J44&lt;=0.8),0.8,IF(AND(J44&gt;0.8,J44&lt;=1),1))))),REFERENCIAS!$C:$D,2,0)*VLOOKUP($J$2,PONDERADORES!A:P,IF(INFORMACION!$F44=REFERENCIAS!$C$24,10,7),0)</f>
        <v>14.120000000000001</v>
      </c>
      <c r="Y44" s="45">
        <f>+VLOOKUP(M44,REFERENCIAS!$C:$D,2,0)*VLOOKUP($M$2,PONDERADORES!$A$7:$G$9,7,0)+VLOOKUP(N44,REFERENCIAS!$C:$D,2,0)*VLOOKUP($N$2,PONDERADORES!$A$7:$G$9,7,0)+VLOOKUP(O44,REFERENCIAS!$C:$D,2,0)*VLOOKUP($O$2,PONDERADORES!$A$7:$G$9,7,0)</f>
        <v>7.354000000000001</v>
      </c>
      <c r="Z44" s="46">
        <f>+VLOOKUP(IF(R44&lt;0.1,0,IF(AND(R44&gt;=0.1,R44&lt;0.2),0.1,IF(AND(R44&gt;=0.2,R44&lt;0.3),0.2,IF(R44&gt;0.3,0.3,)))),REFERENCIAS!$E:$F,2,0)*VLOOKUP($R$2,PONDERADORES!$A$11:$G$11,7,0)</f>
        <v>15</v>
      </c>
      <c r="AA44" s="90">
        <f>+VLOOKUP(S44,'REFERENCIAS RIESGO'!$C:$D,2,0)*VLOOKUP($S$2,PONDERADORES!A:P,IF(INFORMACION!$T44='REFERENCIAS RIESGO'!$C$36,13,7),0)+VLOOKUP(U44,'REFERENCIAS RIESGO'!$C:$D,2,0)*VLOOKUP($U$2,PONDERADORES!A:P,IF(INFORMACION!$T44='REFERENCIAS RIESGO'!$C$36,13,7),0)+VLOOKUP(V44,'REFERENCIAS RIESGO'!$C:$D,2,0)*VLOOKUP($V$2,PONDERADORES!A:P,IF(INFORMACION!$T44='REFERENCIAS RIESGO'!$C$36,13,7),0)+W44*VLOOKUP($W$2,PONDERADORES!A:P,IF(INFORMACION!$T44='REFERENCIAS RIESGO'!$C$36,13,7),0)+VLOOKUP(T44,'REFERENCIAS RIESGO'!$C:$D,2,0)*VLOOKUP($T$2,PONDERADORES!A:P,IF(INFORMACION!$T44='REFERENCIAS RIESGO'!$C$36,13,7),0)</f>
        <v>19.938187499999998</v>
      </c>
      <c r="AB44" s="93">
        <f t="shared" si="0"/>
        <v>56.412187500000002</v>
      </c>
      <c r="AC44" s="23" t="str">
        <f>IF(AB44&gt;[2]REFERENCIAS!$C$62,[2]REFERENCIAS!$B$62,IF(AND(AB44&gt;=[2]REFERENCIAS!$C$63,AB44&lt;[2]REFERENCIAS!$D$63),[2]REFERENCIAS!$B$63,IF(AND(AB44&gt;[2]REFERENCIAS!$C$64,AB44&lt;=[2]REFERENCIAS!$D$64),[2]REFERENCIAS!$B$64,IF(AND(AB44&gt;=[2]REFERENCIAS!$C$65,AB44&lt;[2]REFERENCIAS!$D$65),[2]REFERENCIAS!$B$65, "Revisar"))))</f>
        <v>Evaluar tecnología en un año</v>
      </c>
      <c r="AD44" s="94" t="str">
        <f>VLOOKUP(AC44,[2]REFERENCIAS!$B$62:$G$65,4,FALSE)</f>
        <v>El equipo se encuentra en condiciones aceptables de funcionamiento pero requiere constante seguimiento y evaluación.</v>
      </c>
      <c r="AJ44" s="20"/>
      <c r="AK44" s="20"/>
    </row>
    <row r="45" spans="1:37" ht="60" x14ac:dyDescent="0.25">
      <c r="A45" s="72" t="s">
        <v>198</v>
      </c>
      <c r="B45" s="52" t="s">
        <v>199</v>
      </c>
      <c r="C45" s="51" t="s">
        <v>201</v>
      </c>
      <c r="D45" s="53">
        <v>17951767</v>
      </c>
      <c r="E45" s="73" t="s">
        <v>192</v>
      </c>
      <c r="F45" s="74" t="s">
        <v>49</v>
      </c>
      <c r="G45" s="9">
        <v>8</v>
      </c>
      <c r="H45" s="54">
        <v>40678</v>
      </c>
      <c r="I45" s="49">
        <v>11</v>
      </c>
      <c r="J45" s="22">
        <f t="shared" si="1"/>
        <v>1</v>
      </c>
      <c r="K45" s="19" t="s">
        <v>115</v>
      </c>
      <c r="L45" s="73" t="s">
        <v>116</v>
      </c>
      <c r="M45" s="74" t="s">
        <v>41</v>
      </c>
      <c r="N45" s="19" t="s">
        <v>35</v>
      </c>
      <c r="O45" s="73" t="s">
        <v>35</v>
      </c>
      <c r="P45" s="80">
        <v>3750000</v>
      </c>
      <c r="Q45" s="24">
        <v>3226641</v>
      </c>
      <c r="R45" s="81">
        <v>0.86043760000000002</v>
      </c>
      <c r="S45" s="85" t="s">
        <v>37</v>
      </c>
      <c r="T45" s="19" t="s">
        <v>44</v>
      </c>
      <c r="U45" s="22" t="s">
        <v>55</v>
      </c>
      <c r="V45" s="59" t="s">
        <v>50</v>
      </c>
      <c r="W45" s="86">
        <v>66.887500000000003</v>
      </c>
      <c r="X45" s="89">
        <f>+VLOOKUP(K45,REFERENCIAS!$C:$D,2,0)*VLOOKUP($K$2,PONDERADORES!A:P,IF(INFORMACION!$F45=REFERENCIAS!$C$24,10,7),0)+VLOOKUP(L45,REFERENCIAS!$C:$D,2,0)*VLOOKUP($L$2,PONDERADORES!A:P,IF(INFORMACION!$F45=REFERENCIAS!$C$24,10,7),0)+VLOOKUP(F45,REFERENCIAS!$C:$D,2,0)*VLOOKUP($F$2,PONDERADORES!A:P,IF(INFORMACION!$F45=REFERENCIAS!$C$24,10,7),0)+VLOOKUP(IF(J45&lt;=0.2,0.2,IF(AND(J45&gt;0.2,J45&lt;=0.4),0.4,IF(AND(J45&gt;0.4,J45&lt;=0.6),0.6,IF(AND(J45&gt;0.6,J45&lt;=0.8),0.8,IF(AND(J45&gt;0.8,J45&lt;=1),1))))),REFERENCIAS!$C:$D,2,0)*VLOOKUP($J$2,PONDERADORES!A:P,IF(INFORMACION!$F45=REFERENCIAS!$C$24,10,7),0)</f>
        <v>22.47</v>
      </c>
      <c r="Y45" s="45">
        <f>+VLOOKUP(M45,REFERENCIAS!$C:$D,2,0)*VLOOKUP($M$2,PONDERADORES!$A$7:$G$9,7,0)+VLOOKUP(N45,REFERENCIAS!$C:$D,2,0)*VLOOKUP($N$2,PONDERADORES!$A$7:$G$9,7,0)+VLOOKUP(O45,REFERENCIAS!$C:$D,2,0)*VLOOKUP($O$2,PONDERADORES!$A$7:$G$9,7,0)</f>
        <v>2.8460000000000001</v>
      </c>
      <c r="Z45" s="46">
        <f>+VLOOKUP(IF(R45&lt;0.1,0,IF(AND(R45&gt;=0.1,R45&lt;0.2),0.1,IF(AND(R45&gt;=0.2,R45&lt;0.3),0.2,IF(R45&gt;0.3,0.3,)))),REFERENCIAS!$E:$F,2,0)*VLOOKUP($R$2,PONDERADORES!$A$11:$G$11,7,0)</f>
        <v>15</v>
      </c>
      <c r="AA45" s="90">
        <f>+VLOOKUP(S45,'REFERENCIAS RIESGO'!$C:$D,2,0)*VLOOKUP($S$2,PONDERADORES!A:P,IF(INFORMACION!$T45='REFERENCIAS RIESGO'!$C$36,13,7),0)+VLOOKUP(U45,'REFERENCIAS RIESGO'!$C:$D,2,0)*VLOOKUP($U$2,PONDERADORES!A:P,IF(INFORMACION!$T45='REFERENCIAS RIESGO'!$C$36,13,7),0)+VLOOKUP(V45,'REFERENCIAS RIESGO'!$C:$D,2,0)*VLOOKUP($V$2,PONDERADORES!A:P,IF(INFORMACION!$T45='REFERENCIAS RIESGO'!$C$36,13,7),0)+W45*VLOOKUP($W$2,PONDERADORES!A:P,IF(INFORMACION!$T45='REFERENCIAS RIESGO'!$C$36,13,7),0)+VLOOKUP(T45,'REFERENCIAS RIESGO'!$C:$D,2,0)*VLOOKUP($T$2,PONDERADORES!A:P,IF(INFORMACION!$T45='REFERENCIAS RIESGO'!$C$36,13,7),0)</f>
        <v>19.353187500000001</v>
      </c>
      <c r="AB45" s="93">
        <f t="shared" si="0"/>
        <v>59.669187500000007</v>
      </c>
      <c r="AC45" s="23" t="str">
        <f>IF(AB45&gt;[2]REFERENCIAS!$C$62,[2]REFERENCIAS!$B$62,IF(AND(AB45&gt;=[2]REFERENCIAS!$C$63,AB45&lt;[2]REFERENCIAS!$D$63),[2]REFERENCIAS!$B$63,IF(AND(AB45&gt;[2]REFERENCIAS!$C$64,AB45&lt;=[2]REFERENCIAS!$D$64),[2]REFERENCIAS!$B$64,IF(AND(AB45&gt;=[2]REFERENCIAS!$C$65,AB45&lt;[2]REFERENCIAS!$D$65),[2]REFERENCIAS!$B$65, "Revisar"))))</f>
        <v>Evaluar tecnología en un año</v>
      </c>
      <c r="AD45" s="94" t="str">
        <f>VLOOKUP(AC45,[2]REFERENCIAS!$B$62:$G$65,4,FALSE)</f>
        <v>El equipo se encuentra en condiciones aceptables de funcionamiento pero requiere constante seguimiento y evaluación.</v>
      </c>
      <c r="AJ45" s="20"/>
      <c r="AK45" s="20"/>
    </row>
    <row r="46" spans="1:37" ht="60" x14ac:dyDescent="0.25">
      <c r="A46" s="72" t="s">
        <v>219</v>
      </c>
      <c r="B46" s="52" t="s">
        <v>220</v>
      </c>
      <c r="C46" s="51" t="s">
        <v>221</v>
      </c>
      <c r="D46" s="53" t="s">
        <v>316</v>
      </c>
      <c r="E46" s="73" t="s">
        <v>189</v>
      </c>
      <c r="F46" s="74" t="s">
        <v>52</v>
      </c>
      <c r="G46" s="9">
        <v>10</v>
      </c>
      <c r="H46" s="54">
        <v>43182</v>
      </c>
      <c r="I46" s="49">
        <v>4</v>
      </c>
      <c r="J46" s="22">
        <f t="shared" si="1"/>
        <v>0.4</v>
      </c>
      <c r="K46" s="19" t="s">
        <v>115</v>
      </c>
      <c r="L46" s="73" t="s">
        <v>117</v>
      </c>
      <c r="M46" s="74" t="s">
        <v>41</v>
      </c>
      <c r="N46" s="19" t="s">
        <v>42</v>
      </c>
      <c r="O46" s="73" t="s">
        <v>54</v>
      </c>
      <c r="P46" s="80">
        <v>100000</v>
      </c>
      <c r="Q46" s="24">
        <v>10878</v>
      </c>
      <c r="R46" s="81">
        <v>0.10878</v>
      </c>
      <c r="S46" s="85" t="s">
        <v>30</v>
      </c>
      <c r="T46" s="19" t="s">
        <v>44</v>
      </c>
      <c r="U46" s="22" t="s">
        <v>51</v>
      </c>
      <c r="V46" s="59" t="s">
        <v>56</v>
      </c>
      <c r="W46" s="86">
        <v>63.837500000000006</v>
      </c>
      <c r="X46" s="89">
        <f>+VLOOKUP(K46,REFERENCIAS!$C:$D,2,0)*VLOOKUP($K$2,PONDERADORES!A:P,IF(INFORMACION!$F46=REFERENCIAS!$C$24,10,7),0)+VLOOKUP(L46,REFERENCIAS!$C:$D,2,0)*VLOOKUP($L$2,PONDERADORES!A:P,IF(INFORMACION!$F46=REFERENCIAS!$C$24,10,7),0)+VLOOKUP(F46,REFERENCIAS!$C:$D,2,0)*VLOOKUP($F$2,PONDERADORES!A:P,IF(INFORMACION!$F46=REFERENCIAS!$C$24,10,7),0)+VLOOKUP(IF(J46&lt;=0.2,0.2,IF(AND(J46&gt;0.2,J46&lt;=0.4),0.4,IF(AND(J46&gt;0.4,J46&lt;=0.6),0.6,IF(AND(J46&gt;0.6,J46&lt;=0.8),0.8,IF(AND(J46&gt;0.8,J46&lt;=1),1))))),REFERENCIAS!$C:$D,2,0)*VLOOKUP($J$2,PONDERADORES!A:P,IF(INFORMACION!$F46=REFERENCIAS!$C$24,10,7),0)</f>
        <v>19.285</v>
      </c>
      <c r="Y46" s="45">
        <f>+VLOOKUP(M46,REFERENCIAS!$C:$D,2,0)*VLOOKUP($M$2,PONDERADORES!$A$7:$G$9,7,0)+VLOOKUP(N46,REFERENCIAS!$C:$D,2,0)*VLOOKUP($N$2,PONDERADORES!$A$7:$G$9,7,0)+VLOOKUP(O46,REFERENCIAS!$C:$D,2,0)*VLOOKUP($O$2,PONDERADORES!$A$7:$G$9,7,0)</f>
        <v>12.700000000000003</v>
      </c>
      <c r="Z46" s="46">
        <f>+VLOOKUP(IF(R46&lt;0.1,0,IF(AND(R46&gt;=0.1,R46&lt;0.2),0.1,IF(AND(R46&gt;=0.2,R46&lt;0.3),0.2,IF(R46&gt;0.3,0.3,)))),REFERENCIAS!$E:$F,2,0)*VLOOKUP($R$2,PONDERADORES!$A$11:$G$11,7,0)</f>
        <v>4.5</v>
      </c>
      <c r="AA46" s="90">
        <f>+VLOOKUP(S46,'REFERENCIAS RIESGO'!$C:$D,2,0)*VLOOKUP($S$2,PONDERADORES!A:P,IF(INFORMACION!$T46='REFERENCIAS RIESGO'!$C$36,13,7),0)+VLOOKUP(U46,'REFERENCIAS RIESGO'!$C:$D,2,0)*VLOOKUP($U$2,PONDERADORES!A:P,IF(INFORMACION!$T46='REFERENCIAS RIESGO'!$C$36,13,7),0)+VLOOKUP(V46,'REFERENCIAS RIESGO'!$C:$D,2,0)*VLOOKUP($V$2,PONDERADORES!A:P,IF(INFORMACION!$T46='REFERENCIAS RIESGO'!$C$36,13,7),0)+W46*VLOOKUP($W$2,PONDERADORES!A:P,IF(INFORMACION!$T46='REFERENCIAS RIESGO'!$C$36,13,7),0)+VLOOKUP(T46,'REFERENCIAS RIESGO'!$C:$D,2,0)*VLOOKUP($T$2,PONDERADORES!A:P,IF(INFORMACION!$T46='REFERENCIAS RIESGO'!$C$36,13,7),0)</f>
        <v>12.417937500000001</v>
      </c>
      <c r="AB46" s="93">
        <f t="shared" si="0"/>
        <v>48.9029375</v>
      </c>
      <c r="AC46" s="23" t="str">
        <f>IF(AB46&gt;[2]REFERENCIAS!$C$62,[2]REFERENCIAS!$B$62,IF(AND(AB46&gt;=[2]REFERENCIAS!$C$63,AB46&lt;[2]REFERENCIAS!$D$63),[2]REFERENCIAS!$B$63,IF(AND(AB46&gt;[2]REFERENCIAS!$C$64,AB46&lt;=[2]REFERENCIAS!$D$64),[2]REFERENCIAS!$B$64,IF(AND(AB46&gt;=[2]REFERENCIAS!$C$65,AB46&lt;[2]REFERENCIAS!$D$65),[2]REFERENCIAS!$B$65, "Revisar"))))</f>
        <v>Evaluar tecnología en un año</v>
      </c>
      <c r="AD46" s="94" t="str">
        <f>VLOOKUP(AC46,[2]REFERENCIAS!$B$62:$G$65,4,FALSE)</f>
        <v>El equipo se encuentra en condiciones aceptables de funcionamiento pero requiere constante seguimiento y evaluación.</v>
      </c>
      <c r="AJ46" s="20"/>
      <c r="AK46" s="20"/>
    </row>
    <row r="47" spans="1:37" ht="60" x14ac:dyDescent="0.25">
      <c r="A47" s="72" t="s">
        <v>198</v>
      </c>
      <c r="B47" s="52" t="s">
        <v>199</v>
      </c>
      <c r="C47" s="51" t="s">
        <v>200</v>
      </c>
      <c r="D47" s="53">
        <v>21436232</v>
      </c>
      <c r="E47" s="73" t="s">
        <v>187</v>
      </c>
      <c r="F47" s="74" t="s">
        <v>49</v>
      </c>
      <c r="G47" s="9">
        <v>8</v>
      </c>
      <c r="H47" s="54">
        <v>44366</v>
      </c>
      <c r="I47" s="49">
        <v>1</v>
      </c>
      <c r="J47" s="22">
        <f t="shared" si="1"/>
        <v>0.125</v>
      </c>
      <c r="K47" s="19" t="s">
        <v>32</v>
      </c>
      <c r="L47" s="73" t="s">
        <v>47</v>
      </c>
      <c r="M47" s="74" t="s">
        <v>34</v>
      </c>
      <c r="N47" s="19" t="s">
        <v>54</v>
      </c>
      <c r="O47" s="73" t="s">
        <v>54</v>
      </c>
      <c r="P47" s="80">
        <v>7880000</v>
      </c>
      <c r="Q47" s="24">
        <v>2762547</v>
      </c>
      <c r="R47" s="81">
        <v>0.35057703045685279</v>
      </c>
      <c r="S47" s="85" t="s">
        <v>37</v>
      </c>
      <c r="T47" s="19" t="s">
        <v>44</v>
      </c>
      <c r="U47" s="22" t="s">
        <v>55</v>
      </c>
      <c r="V47" s="59" t="s">
        <v>56</v>
      </c>
      <c r="W47" s="86">
        <v>66.887500000000003</v>
      </c>
      <c r="X47" s="89">
        <f>+VLOOKUP(K47,REFERENCIAS!$C:$D,2,0)*VLOOKUP($K$2,PONDERADORES!A:P,IF(INFORMACION!$F47=REFERENCIAS!$C$24,10,7),0)+VLOOKUP(L47,REFERENCIAS!$C:$D,2,0)*VLOOKUP($L$2,PONDERADORES!A:P,IF(INFORMACION!$F47=REFERENCIAS!$C$24,10,7),0)+VLOOKUP(F47,REFERENCIAS!$C:$D,2,0)*VLOOKUP($F$2,PONDERADORES!A:P,IF(INFORMACION!$F47=REFERENCIAS!$C$24,10,7),0)+VLOOKUP(IF(J47&lt;=0.2,0.2,IF(AND(J47&gt;0.2,J47&lt;=0.4),0.4,IF(AND(J47&gt;0.4,J47&lt;=0.6),0.6,IF(AND(J47&gt;0.6,J47&lt;=0.8),0.8,IF(AND(J47&gt;0.8,J47&lt;=1),1))))),REFERENCIAS!$C:$D,2,0)*VLOOKUP($J$2,PONDERADORES!A:P,IF(INFORMACION!$F47=REFERENCIAS!$C$24,10,7),0)</f>
        <v>17.167000000000002</v>
      </c>
      <c r="Y47" s="45">
        <f>+VLOOKUP(M47,REFERENCIAS!$C:$D,2,0)*VLOOKUP($M$2,PONDERADORES!$A$7:$G$9,7,0)+VLOOKUP(N47,REFERENCIAS!$C:$D,2,0)*VLOOKUP($N$2,PONDERADORES!$A$7:$G$9,7,0)+VLOOKUP(O47,REFERENCIAS!$C:$D,2,0)*VLOOKUP($O$2,PONDERADORES!$A$7:$G$9,7,0)</f>
        <v>7.354000000000001</v>
      </c>
      <c r="Z47" s="46">
        <f>+VLOOKUP(IF(R47&lt;0.1,0,IF(AND(R47&gt;=0.1,R47&lt;0.2),0.1,IF(AND(R47&gt;=0.2,R47&lt;0.3),0.2,IF(R47&gt;0.3,0.3,)))),REFERENCIAS!$E:$F,2,0)*VLOOKUP($R$2,PONDERADORES!$A$11:$G$11,7,0)</f>
        <v>15</v>
      </c>
      <c r="AA47" s="90">
        <f>+VLOOKUP(S47,'REFERENCIAS RIESGO'!$C:$D,2,0)*VLOOKUP($S$2,PONDERADORES!A:P,IF(INFORMACION!$T47='REFERENCIAS RIESGO'!$C$36,13,7),0)+VLOOKUP(U47,'REFERENCIAS RIESGO'!$C:$D,2,0)*VLOOKUP($U$2,PONDERADORES!A:P,IF(INFORMACION!$T47='REFERENCIAS RIESGO'!$C$36,13,7),0)+VLOOKUP(V47,'REFERENCIAS RIESGO'!$C:$D,2,0)*VLOOKUP($V$2,PONDERADORES!A:P,IF(INFORMACION!$T47='REFERENCIAS RIESGO'!$C$36,13,7),0)+W47*VLOOKUP($W$2,PONDERADORES!A:P,IF(INFORMACION!$T47='REFERENCIAS RIESGO'!$C$36,13,7),0)+VLOOKUP(T47,'REFERENCIAS RIESGO'!$C:$D,2,0)*VLOOKUP($T$2,PONDERADORES!A:P,IF(INFORMACION!$T47='REFERENCIAS RIESGO'!$C$36,13,7),0)</f>
        <v>17.1781875</v>
      </c>
      <c r="AB47" s="93">
        <f t="shared" si="0"/>
        <v>56.699187500000001</v>
      </c>
      <c r="AC47" s="23" t="str">
        <f>IF(AB47&gt;[2]REFERENCIAS!$C$62,[2]REFERENCIAS!$B$62,IF(AND(AB47&gt;=[2]REFERENCIAS!$C$63,AB47&lt;[2]REFERENCIAS!$D$63),[2]REFERENCIAS!$B$63,IF(AND(AB47&gt;[2]REFERENCIAS!$C$64,AB47&lt;=[2]REFERENCIAS!$D$64),[2]REFERENCIAS!$B$64,IF(AND(AB47&gt;=[2]REFERENCIAS!$C$65,AB47&lt;[2]REFERENCIAS!$D$65),[2]REFERENCIAS!$B$65, "Revisar"))))</f>
        <v>Evaluar tecnología en un año</v>
      </c>
      <c r="AD47" s="94" t="str">
        <f>VLOOKUP(AC47,[2]REFERENCIAS!$B$62:$G$65,4,FALSE)</f>
        <v>El equipo se encuentra en condiciones aceptables de funcionamiento pero requiere constante seguimiento y evaluación.</v>
      </c>
      <c r="AJ47" s="20"/>
      <c r="AK47" s="20"/>
    </row>
    <row r="48" spans="1:37" ht="60" x14ac:dyDescent="0.25">
      <c r="A48" s="72" t="s">
        <v>234</v>
      </c>
      <c r="B48" s="52" t="s">
        <v>235</v>
      </c>
      <c r="C48" s="51" t="s">
        <v>236</v>
      </c>
      <c r="D48" s="53" t="s">
        <v>317</v>
      </c>
      <c r="E48" s="73" t="s">
        <v>195</v>
      </c>
      <c r="F48" s="74" t="s">
        <v>49</v>
      </c>
      <c r="G48" s="9">
        <v>5</v>
      </c>
      <c r="H48" s="54">
        <v>40895</v>
      </c>
      <c r="I48" s="49">
        <v>11</v>
      </c>
      <c r="J48" s="22">
        <f t="shared" si="1"/>
        <v>1</v>
      </c>
      <c r="K48" s="19" t="s">
        <v>114</v>
      </c>
      <c r="L48" s="73" t="s">
        <v>117</v>
      </c>
      <c r="M48" s="74" t="s">
        <v>34</v>
      </c>
      <c r="N48" s="19" t="s">
        <v>42</v>
      </c>
      <c r="O48" s="73" t="s">
        <v>54</v>
      </c>
      <c r="P48" s="80">
        <v>3500000</v>
      </c>
      <c r="Q48" s="24">
        <v>3339014</v>
      </c>
      <c r="R48" s="81">
        <v>0.95400399999999996</v>
      </c>
      <c r="S48" s="85" t="s">
        <v>30</v>
      </c>
      <c r="T48" s="19" t="s">
        <v>38</v>
      </c>
      <c r="U48" s="22" t="s">
        <v>51</v>
      </c>
      <c r="V48" s="59" t="s">
        <v>40</v>
      </c>
      <c r="W48" s="86">
        <v>88.7</v>
      </c>
      <c r="X48" s="89">
        <f>+VLOOKUP(K48,REFERENCIAS!$C:$D,2,0)*VLOOKUP($K$2,PONDERADORES!A:P,IF(INFORMACION!$F48=REFERENCIAS!$C$24,10,7),0)+VLOOKUP(L48,REFERENCIAS!$C:$D,2,0)*VLOOKUP($L$2,PONDERADORES!A:P,IF(INFORMACION!$F48=REFERENCIAS!$C$24,10,7),0)+VLOOKUP(F48,REFERENCIAS!$C:$D,2,0)*VLOOKUP($F$2,PONDERADORES!A:P,IF(INFORMACION!$F48=REFERENCIAS!$C$24,10,7),0)+VLOOKUP(IF(J48&lt;=0.2,0.2,IF(AND(J48&gt;0.2,J48&lt;=0.4),0.4,IF(AND(J48&gt;0.4,J48&lt;=0.6),0.6,IF(AND(J48&gt;0.6,J48&lt;=0.8),0.8,IF(AND(J48&gt;0.8,J48&lt;=1),1))))),REFERENCIAS!$C:$D,2,0)*VLOOKUP($J$2,PONDERADORES!A:P,IF(INFORMACION!$F48=REFERENCIAS!$C$24,10,7),0)</f>
        <v>15.82</v>
      </c>
      <c r="Y48" s="45">
        <f>+VLOOKUP(M48,REFERENCIAS!$C:$D,2,0)*VLOOKUP($M$2,PONDERADORES!$A$7:$G$9,7,0)+VLOOKUP(N48,REFERENCIAS!$C:$D,2,0)*VLOOKUP($N$2,PONDERADORES!$A$7:$G$9,7,0)+VLOOKUP(O48,REFERENCIAS!$C:$D,2,0)*VLOOKUP($O$2,PONDERADORES!$A$7:$G$9,7,0)</f>
        <v>10.054000000000002</v>
      </c>
      <c r="Z48" s="46">
        <f>+VLOOKUP(IF(R48&lt;0.1,0,IF(AND(R48&gt;=0.1,R48&lt;0.2),0.1,IF(AND(R48&gt;=0.2,R48&lt;0.3),0.2,IF(R48&gt;0.3,0.3,)))),REFERENCIAS!$E:$F,2,0)*VLOOKUP($R$2,PONDERADORES!$A$11:$G$11,7,0)</f>
        <v>15</v>
      </c>
      <c r="AA48" s="90">
        <f>+VLOOKUP(S48,'REFERENCIAS RIESGO'!$C:$D,2,0)*VLOOKUP($S$2,PONDERADORES!A:P,IF(INFORMACION!$T48='REFERENCIAS RIESGO'!$C$36,13,7),0)+VLOOKUP(U48,'REFERENCIAS RIESGO'!$C:$D,2,0)*VLOOKUP($U$2,PONDERADORES!A:P,IF(INFORMACION!$T48='REFERENCIAS RIESGO'!$C$36,13,7),0)+VLOOKUP(V48,'REFERENCIAS RIESGO'!$C:$D,2,0)*VLOOKUP($V$2,PONDERADORES!A:P,IF(INFORMACION!$T48='REFERENCIAS RIESGO'!$C$36,13,7),0)+W48*VLOOKUP($W$2,PONDERADORES!A:P,IF(INFORMACION!$T48='REFERENCIAS RIESGO'!$C$36,13,7),0)+VLOOKUP(T48,'REFERENCIAS RIESGO'!$C:$D,2,0)*VLOOKUP($T$2,PONDERADORES!A:P,IF(INFORMACION!$T48='REFERENCIAS RIESGO'!$C$36,13,7),0)</f>
        <v>19.113</v>
      </c>
      <c r="AB48" s="93">
        <f t="shared" si="0"/>
        <v>59.987000000000002</v>
      </c>
      <c r="AC48" s="23" t="str">
        <f>IF(AB48&gt;[2]REFERENCIAS!$C$62,[2]REFERENCIAS!$B$62,IF(AND(AB48&gt;=[2]REFERENCIAS!$C$63,AB48&lt;[2]REFERENCIAS!$D$63),[2]REFERENCIAS!$B$63,IF(AND(AB48&gt;[2]REFERENCIAS!$C$64,AB48&lt;=[2]REFERENCIAS!$D$64),[2]REFERENCIAS!$B$64,IF(AND(AB48&gt;=[2]REFERENCIAS!$C$65,AB48&lt;[2]REFERENCIAS!$D$65),[2]REFERENCIAS!$B$65, "Revisar"))))</f>
        <v>Evaluar tecnología en un año</v>
      </c>
      <c r="AD48" s="94" t="str">
        <f>VLOOKUP(AC48,[2]REFERENCIAS!$B$62:$G$65,4,FALSE)</f>
        <v>El equipo se encuentra en condiciones aceptables de funcionamiento pero requiere constante seguimiento y evaluación.</v>
      </c>
      <c r="AJ48" s="20"/>
      <c r="AK48" s="20"/>
    </row>
    <row r="49" spans="1:37" ht="60" x14ac:dyDescent="0.25">
      <c r="A49" s="72" t="s">
        <v>209</v>
      </c>
      <c r="B49" s="52" t="s">
        <v>212</v>
      </c>
      <c r="C49" s="51" t="s">
        <v>318</v>
      </c>
      <c r="D49" s="53" t="s">
        <v>319</v>
      </c>
      <c r="E49" s="73" t="s">
        <v>189</v>
      </c>
      <c r="F49" s="74" t="s">
        <v>49</v>
      </c>
      <c r="G49" s="9">
        <v>5</v>
      </c>
      <c r="H49" s="54">
        <v>41064</v>
      </c>
      <c r="I49" s="49">
        <v>10</v>
      </c>
      <c r="J49" s="22">
        <f t="shared" si="1"/>
        <v>1</v>
      </c>
      <c r="K49" s="19" t="s">
        <v>32</v>
      </c>
      <c r="L49" s="73" t="s">
        <v>116</v>
      </c>
      <c r="M49" s="74" t="s">
        <v>34</v>
      </c>
      <c r="N49" s="19" t="s">
        <v>42</v>
      </c>
      <c r="O49" s="73" t="s">
        <v>54</v>
      </c>
      <c r="P49" s="80">
        <v>17900000</v>
      </c>
      <c r="Q49" s="24">
        <v>5115589</v>
      </c>
      <c r="R49" s="81">
        <v>0.28578709497206706</v>
      </c>
      <c r="S49" s="85" t="s">
        <v>37</v>
      </c>
      <c r="T49" s="19" t="s">
        <v>44</v>
      </c>
      <c r="U49" s="22" t="s">
        <v>55</v>
      </c>
      <c r="V49" s="59" t="s">
        <v>40</v>
      </c>
      <c r="W49" s="86">
        <v>15.606249999999999</v>
      </c>
      <c r="X49" s="89">
        <f>+VLOOKUP(K49,REFERENCIAS!$C:$D,2,0)*VLOOKUP($K$2,PONDERADORES!A:P,IF(INFORMACION!$F49=REFERENCIAS!$C$24,10,7),0)+VLOOKUP(L49,REFERENCIAS!$C:$D,2,0)*VLOOKUP($L$2,PONDERADORES!A:P,IF(INFORMACION!$F49=REFERENCIAS!$C$24,10,7),0)+VLOOKUP(F49,REFERENCIAS!$C:$D,2,0)*VLOOKUP($F$2,PONDERADORES!A:P,IF(INFORMACION!$F49=REFERENCIAS!$C$24,10,7),0)+VLOOKUP(IF(J49&lt;=0.2,0.2,IF(AND(J49&gt;0.2,J49&lt;=0.4),0.4,IF(AND(J49&gt;0.4,J49&lt;=0.6),0.6,IF(AND(J49&gt;0.6,J49&lt;=0.8),0.8,IF(AND(J49&gt;0.8,J49&lt;=1),1))))),REFERENCIAS!$C:$D,2,0)*VLOOKUP($J$2,PONDERADORES!A:P,IF(INFORMACION!$F49=REFERENCIAS!$C$24,10,7),0)</f>
        <v>17.72</v>
      </c>
      <c r="Y49" s="45">
        <f>+VLOOKUP(M49,REFERENCIAS!$C:$D,2,0)*VLOOKUP($M$2,PONDERADORES!$A$7:$G$9,7,0)+VLOOKUP(N49,REFERENCIAS!$C:$D,2,0)*VLOOKUP($N$2,PONDERADORES!$A$7:$G$9,7,0)+VLOOKUP(O49,REFERENCIAS!$C:$D,2,0)*VLOOKUP($O$2,PONDERADORES!$A$7:$G$9,7,0)</f>
        <v>10.054000000000002</v>
      </c>
      <c r="Z49" s="46">
        <f>+VLOOKUP(IF(R49&lt;0.1,0,IF(AND(R49&gt;=0.1,R49&lt;0.2),0.1,IF(AND(R49&gt;=0.2,R49&lt;0.3),0.2,IF(R49&gt;0.3,0.3,)))),REFERENCIAS!$E:$F,2,0)*VLOOKUP($R$2,PONDERADORES!$A$11:$G$11,7,0)</f>
        <v>9.75</v>
      </c>
      <c r="AA49" s="90">
        <f>+VLOOKUP(S49,'REFERENCIAS RIESGO'!$C:$D,2,0)*VLOOKUP($S$2,PONDERADORES!A:P,IF(INFORMACION!$T49='REFERENCIAS RIESGO'!$C$36,13,7),0)+VLOOKUP(U49,'REFERENCIAS RIESGO'!$C:$D,2,0)*VLOOKUP($U$2,PONDERADORES!A:P,IF(INFORMACION!$T49='REFERENCIAS RIESGO'!$C$36,13,7),0)+VLOOKUP(V49,'REFERENCIAS RIESGO'!$C:$D,2,0)*VLOOKUP($V$2,PONDERADORES!A:P,IF(INFORMACION!$T49='REFERENCIAS RIESGO'!$C$36,13,7),0)+W49*VLOOKUP($W$2,PONDERADORES!A:P,IF(INFORMACION!$T49='REFERENCIAS RIESGO'!$C$36,13,7),0)+VLOOKUP(T49,'REFERENCIAS RIESGO'!$C:$D,2,0)*VLOOKUP($T$2,PONDERADORES!A:P,IF(INFORMACION!$T49='REFERENCIAS RIESGO'!$C$36,13,7),0)</f>
        <v>16.593656249999999</v>
      </c>
      <c r="AB49" s="93">
        <f t="shared" si="0"/>
        <v>54.117656249999996</v>
      </c>
      <c r="AC49" s="23" t="str">
        <f>IF(AB49&gt;[2]REFERENCIAS!$C$62,[2]REFERENCIAS!$B$62,IF(AND(AB49&gt;=[2]REFERENCIAS!$C$63,AB49&lt;[2]REFERENCIAS!$D$63),[2]REFERENCIAS!$B$63,IF(AND(AB49&gt;[2]REFERENCIAS!$C$64,AB49&lt;=[2]REFERENCIAS!$D$64),[2]REFERENCIAS!$B$64,IF(AND(AB49&gt;=[2]REFERENCIAS!$C$65,AB49&lt;[2]REFERENCIAS!$D$65),[2]REFERENCIAS!$B$65, "Revisar"))))</f>
        <v>Evaluar tecnología en un año</v>
      </c>
      <c r="AD49" s="94" t="str">
        <f>VLOOKUP(AC49,[2]REFERENCIAS!$B$62:$G$65,4,FALSE)</f>
        <v>El equipo se encuentra en condiciones aceptables de funcionamiento pero requiere constante seguimiento y evaluación.</v>
      </c>
      <c r="AJ49" s="20"/>
      <c r="AK49" s="20"/>
    </row>
    <row r="50" spans="1:37" ht="60" x14ac:dyDescent="0.25">
      <c r="A50" s="72" t="s">
        <v>238</v>
      </c>
      <c r="B50" s="52" t="s">
        <v>237</v>
      </c>
      <c r="C50" s="51" t="s">
        <v>241</v>
      </c>
      <c r="D50" s="53" t="s">
        <v>269</v>
      </c>
      <c r="E50" s="73" t="s">
        <v>184</v>
      </c>
      <c r="F50" s="74" t="s">
        <v>119</v>
      </c>
      <c r="G50" s="9">
        <v>10</v>
      </c>
      <c r="H50" s="54">
        <v>43395</v>
      </c>
      <c r="I50" s="49">
        <v>4</v>
      </c>
      <c r="J50" s="22">
        <f t="shared" si="1"/>
        <v>0.4</v>
      </c>
      <c r="K50" s="19" t="s">
        <v>114</v>
      </c>
      <c r="L50" s="73" t="s">
        <v>116</v>
      </c>
      <c r="M50" s="74" t="s">
        <v>53</v>
      </c>
      <c r="N50" s="19" t="s">
        <v>35</v>
      </c>
      <c r="O50" s="73" t="s">
        <v>54</v>
      </c>
      <c r="P50" s="80">
        <v>16924800</v>
      </c>
      <c r="Q50" s="24">
        <v>16261103</v>
      </c>
      <c r="R50" s="81">
        <v>0.96078553365475516</v>
      </c>
      <c r="S50" s="85" t="s">
        <v>37</v>
      </c>
      <c r="T50" s="19" t="s">
        <v>38</v>
      </c>
      <c r="U50" s="22" t="s">
        <v>31</v>
      </c>
      <c r="V50" s="59" t="s">
        <v>45</v>
      </c>
      <c r="W50" s="86">
        <v>94.543750000000003</v>
      </c>
      <c r="X50" s="89">
        <f>+VLOOKUP(K50,REFERENCIAS!$C:$D,2,0)*VLOOKUP($K$2,PONDERADORES!A:P,IF(INFORMACION!$F50=REFERENCIAS!$C$24,10,7),0)+VLOOKUP(L50,REFERENCIAS!$C:$D,2,0)*VLOOKUP($L$2,PONDERADORES!A:P,IF(INFORMACION!$F50=REFERENCIAS!$C$24,10,7),0)+VLOOKUP(F50,REFERENCIAS!$C:$D,2,0)*VLOOKUP($F$2,PONDERADORES!A:P,IF(INFORMACION!$F50=REFERENCIAS!$C$24,10,7),0)+VLOOKUP(IF(J50&lt;=0.2,0.2,IF(AND(J50&gt;0.2,J50&lt;=0.4),0.4,IF(AND(J50&gt;0.4,J50&lt;=0.6),0.6,IF(AND(J50&gt;0.6,J50&lt;=0.8),0.8,IF(AND(J50&gt;0.8,J50&lt;=1),1))))),REFERENCIAS!$C:$D,2,0)*VLOOKUP($J$2,PONDERADORES!A:P,IF(INFORMACION!$F50=REFERENCIAS!$C$24,10,7),0)</f>
        <v>4.7149999999999999</v>
      </c>
      <c r="Y50" s="45">
        <f>+VLOOKUP(M50,REFERENCIAS!$C:$D,2,0)*VLOOKUP($M$2,PONDERADORES!$A$7:$G$9,7,0)+VLOOKUP(N50,REFERENCIAS!$C:$D,2,0)*VLOOKUP($N$2,PONDERADORES!$A$7:$G$9,7,0)+VLOOKUP(O50,REFERENCIAS!$C:$D,2,0)*VLOOKUP($O$2,PONDERADORES!$A$7:$G$9,7,0)</f>
        <v>10.054000000000002</v>
      </c>
      <c r="Z50" s="46">
        <f>+VLOOKUP(IF(R50&lt;0.1,0,IF(AND(R50&gt;=0.1,R50&lt;0.2),0.1,IF(AND(R50&gt;=0.2,R50&lt;0.3),0.2,IF(R50&gt;0.3,0.3,)))),REFERENCIAS!$E:$F,2,0)*VLOOKUP($R$2,PONDERADORES!$A$11:$G$11,7,0)</f>
        <v>15</v>
      </c>
      <c r="AA50" s="90">
        <f>+VLOOKUP(S50,'REFERENCIAS RIESGO'!$C:$D,2,0)*VLOOKUP($S$2,PONDERADORES!A:P,IF(INFORMACION!$T50='REFERENCIAS RIESGO'!$C$36,13,7),0)+VLOOKUP(U50,'REFERENCIAS RIESGO'!$C:$D,2,0)*VLOOKUP($U$2,PONDERADORES!A:P,IF(INFORMACION!$T50='REFERENCIAS RIESGO'!$C$36,13,7),0)+VLOOKUP(V50,'REFERENCIAS RIESGO'!$C:$D,2,0)*VLOOKUP($V$2,PONDERADORES!A:P,IF(INFORMACION!$T50='REFERENCIAS RIESGO'!$C$36,13,7),0)+W50*VLOOKUP($W$2,PONDERADORES!A:P,IF(INFORMACION!$T50='REFERENCIAS RIESGO'!$C$36,13,7),0)+VLOOKUP(T50,'REFERENCIAS RIESGO'!$C:$D,2,0)*VLOOKUP($T$2,PONDERADORES!A:P,IF(INFORMACION!$T50='REFERENCIAS RIESGO'!$C$36,13,7),0)</f>
        <v>23.718937500000003</v>
      </c>
      <c r="AB50" s="93">
        <f t="shared" si="0"/>
        <v>53.487937500000001</v>
      </c>
      <c r="AC50" s="23" t="str">
        <f>IF(AB50&gt;[2]REFERENCIAS!$C$62,[2]REFERENCIAS!$B$62,IF(AND(AB50&gt;=[2]REFERENCIAS!$C$63,AB50&lt;[2]REFERENCIAS!$D$63),[2]REFERENCIAS!$B$63,IF(AND(AB50&gt;[2]REFERENCIAS!$C$64,AB50&lt;=[2]REFERENCIAS!$D$64),[2]REFERENCIAS!$B$64,IF(AND(AB50&gt;=[2]REFERENCIAS!$C$65,AB50&lt;[2]REFERENCIAS!$D$65),[2]REFERENCIAS!$B$65, "Revisar"))))</f>
        <v>Evaluar tecnología en un año</v>
      </c>
      <c r="AD50" s="94" t="str">
        <f>VLOOKUP(AC50,[2]REFERENCIAS!$B$62:$G$65,4,FALSE)</f>
        <v>El equipo se encuentra en condiciones aceptables de funcionamiento pero requiere constante seguimiento y evaluación.</v>
      </c>
      <c r="AJ50" s="20"/>
      <c r="AK50" s="20"/>
    </row>
    <row r="51" spans="1:37" ht="45" x14ac:dyDescent="0.25">
      <c r="A51" s="72" t="s">
        <v>198</v>
      </c>
      <c r="B51" s="52" t="s">
        <v>199</v>
      </c>
      <c r="C51" s="51" t="s">
        <v>200</v>
      </c>
      <c r="D51" s="53">
        <v>21436385</v>
      </c>
      <c r="E51" s="73" t="s">
        <v>192</v>
      </c>
      <c r="F51" s="74" t="s">
        <v>119</v>
      </c>
      <c r="G51" s="9">
        <v>8</v>
      </c>
      <c r="H51" s="54">
        <v>43114</v>
      </c>
      <c r="I51" s="49">
        <v>4</v>
      </c>
      <c r="J51" s="22">
        <f t="shared" si="1"/>
        <v>0.5</v>
      </c>
      <c r="K51" s="19" t="s">
        <v>115</v>
      </c>
      <c r="L51" s="73" t="s">
        <v>33</v>
      </c>
      <c r="M51" s="74" t="s">
        <v>34</v>
      </c>
      <c r="N51" s="19" t="s">
        <v>35</v>
      </c>
      <c r="O51" s="73" t="s">
        <v>42</v>
      </c>
      <c r="P51" s="80">
        <v>7880000</v>
      </c>
      <c r="Q51" s="24">
        <v>5116011</v>
      </c>
      <c r="R51" s="81">
        <v>0.6492399746192894</v>
      </c>
      <c r="S51" s="85" t="s">
        <v>37</v>
      </c>
      <c r="T51" s="19" t="s">
        <v>44</v>
      </c>
      <c r="U51" s="22" t="s">
        <v>55</v>
      </c>
      <c r="V51" s="59" t="s">
        <v>40</v>
      </c>
      <c r="W51" s="86">
        <v>66.887500000000003</v>
      </c>
      <c r="X51" s="89">
        <f>+VLOOKUP(K51,REFERENCIAS!$C:$D,2,0)*VLOOKUP($K$2,PONDERADORES!A:P,IF(INFORMACION!$F51=REFERENCIAS!$C$24,10,7),0)+VLOOKUP(L51,REFERENCIAS!$C:$D,2,0)*VLOOKUP($L$2,PONDERADORES!A:P,IF(INFORMACION!$F51=REFERENCIAS!$C$24,10,7),0)+VLOOKUP(F51,REFERENCIAS!$C:$D,2,0)*VLOOKUP($F$2,PONDERADORES!A:P,IF(INFORMACION!$F51=REFERENCIAS!$C$24,10,7),0)+VLOOKUP(IF(J51&lt;=0.2,0.2,IF(AND(J51&gt;0.2,J51&lt;=0.4),0.4,IF(AND(J51&gt;0.4,J51&lt;=0.6),0.6,IF(AND(J51&gt;0.6,J51&lt;=0.8),0.8,IF(AND(J51&gt;0.8,J51&lt;=1),1))))),REFERENCIAS!$C:$D,2,0)*VLOOKUP($J$2,PONDERADORES!A:P,IF(INFORMACION!$F51=REFERENCIAS!$C$24,10,7),0)</f>
        <v>25.200000000000003</v>
      </c>
      <c r="Y51" s="45">
        <f>+VLOOKUP(M51,REFERENCIAS!$C:$D,2,0)*VLOOKUP($M$2,PONDERADORES!$A$7:$G$9,7,0)+VLOOKUP(N51,REFERENCIAS!$C:$D,2,0)*VLOOKUP($N$2,PONDERADORES!$A$7:$G$9,7,0)+VLOOKUP(O51,REFERENCIAS!$C:$D,2,0)*VLOOKUP($O$2,PONDERADORES!$A$7:$G$9,7,0)</f>
        <v>9.3080000000000016</v>
      </c>
      <c r="Z51" s="46">
        <f>+VLOOKUP(IF(R51&lt;0.1,0,IF(AND(R51&gt;=0.1,R51&lt;0.2),0.1,IF(AND(R51&gt;=0.2,R51&lt;0.3),0.2,IF(R51&gt;0.3,0.3,)))),REFERENCIAS!$E:$F,2,0)*VLOOKUP($R$2,PONDERADORES!$A$11:$G$11,7,0)</f>
        <v>15</v>
      </c>
      <c r="AA51" s="90">
        <f>+VLOOKUP(S51,'REFERENCIAS RIESGO'!$C:$D,2,0)*VLOOKUP($S$2,PONDERADORES!A:P,IF(INFORMACION!$T51='REFERENCIAS RIESGO'!$C$36,13,7),0)+VLOOKUP(U51,'REFERENCIAS RIESGO'!$C:$D,2,0)*VLOOKUP($U$2,PONDERADORES!A:P,IF(INFORMACION!$T51='REFERENCIAS RIESGO'!$C$36,13,7),0)+VLOOKUP(V51,'REFERENCIAS RIESGO'!$C:$D,2,0)*VLOOKUP($V$2,PONDERADORES!A:P,IF(INFORMACION!$T51='REFERENCIAS RIESGO'!$C$36,13,7),0)+W51*VLOOKUP($W$2,PONDERADORES!A:P,IF(INFORMACION!$T51='REFERENCIAS RIESGO'!$C$36,13,7),0)+VLOOKUP(T51,'REFERENCIAS RIESGO'!$C:$D,2,0)*VLOOKUP($T$2,PONDERADORES!A:P,IF(INFORMACION!$T51='REFERENCIAS RIESGO'!$C$36,13,7),0)</f>
        <v>21.978187500000001</v>
      </c>
      <c r="AB51" s="93">
        <f t="shared" si="0"/>
        <v>71.4861875</v>
      </c>
      <c r="AC51" s="23" t="str">
        <f>IF(AB51&gt;[2]REFERENCIAS!$C$62,[2]REFERENCIAS!$B$62,IF(AND(AB51&gt;=[2]REFERENCIAS!$C$63,AB51&lt;[2]REFERENCIAS!$D$63),[2]REFERENCIAS!$B$63,IF(AND(AB51&gt;[2]REFERENCIAS!$C$64,AB51&lt;=[2]REFERENCIAS!$D$64),[2]REFERENCIAS!$B$64,IF(AND(AB51&gt;=[2]REFERENCIAS!$C$65,AB51&lt;[2]REFERENCIAS!$D$65),[2]REFERENCIAS!$B$65, "Revisar"))))</f>
        <v>Renovación de tecnología a la brevedad (Plazo inferior a un año)</v>
      </c>
      <c r="AD51" s="94" t="str">
        <f>VLOOKUP(AC51,[2]REFERENCIAS!$B$62:$G$65,4,FALSE)</f>
        <v>El equipo puede mantenerse en el servicio, sin embargo se recomienda su reposición en un plazo inferior a un año</v>
      </c>
      <c r="AJ51" s="20"/>
      <c r="AK51" s="20"/>
    </row>
    <row r="52" spans="1:37" ht="60" x14ac:dyDescent="0.25">
      <c r="A52" s="72" t="s">
        <v>246</v>
      </c>
      <c r="B52" s="52" t="s">
        <v>215</v>
      </c>
      <c r="C52" s="51" t="s">
        <v>249</v>
      </c>
      <c r="D52" s="53" t="s">
        <v>320</v>
      </c>
      <c r="E52" s="73" t="s">
        <v>191</v>
      </c>
      <c r="F52" s="74" t="s">
        <v>118</v>
      </c>
      <c r="G52" s="9">
        <v>5</v>
      </c>
      <c r="H52" s="54">
        <v>44295</v>
      </c>
      <c r="I52" s="49">
        <v>1</v>
      </c>
      <c r="J52" s="22">
        <f t="shared" si="1"/>
        <v>0.2</v>
      </c>
      <c r="K52" s="19" t="s">
        <v>115</v>
      </c>
      <c r="L52" s="73" t="s">
        <v>117</v>
      </c>
      <c r="M52" s="74" t="s">
        <v>53</v>
      </c>
      <c r="N52" s="19" t="s">
        <v>35</v>
      </c>
      <c r="O52" s="73" t="s">
        <v>54</v>
      </c>
      <c r="P52" s="80">
        <v>470050</v>
      </c>
      <c r="Q52" s="24">
        <v>374803</v>
      </c>
      <c r="R52" s="81">
        <v>0.79736836506754605</v>
      </c>
      <c r="S52" s="85" t="s">
        <v>37</v>
      </c>
      <c r="T52" s="19" t="s">
        <v>38</v>
      </c>
      <c r="U52" s="22" t="s">
        <v>31</v>
      </c>
      <c r="V52" s="59" t="s">
        <v>56</v>
      </c>
      <c r="W52" s="86">
        <v>15.606249999999999</v>
      </c>
      <c r="X52" s="89">
        <f>+VLOOKUP(K52,REFERENCIAS!$C:$D,2,0)*VLOOKUP($K$2,PONDERADORES!A:P,IF(INFORMACION!$F52=REFERENCIAS!$C$24,10,7),0)+VLOOKUP(L52,REFERENCIAS!$C:$D,2,0)*VLOOKUP($L$2,PONDERADORES!A:P,IF(INFORMACION!$F52=REFERENCIAS!$C$24,10,7),0)+VLOOKUP(F52,REFERENCIAS!$C:$D,2,0)*VLOOKUP($F$2,PONDERADORES!A:P,IF(INFORMACION!$F52=REFERENCIAS!$C$24,10,7),0)+VLOOKUP(IF(J52&lt;=0.2,0.2,IF(AND(J52&gt;0.2,J52&lt;=0.4),0.4,IF(AND(J52&gt;0.4,J52&lt;=0.6),0.6,IF(AND(J52&gt;0.6,J52&lt;=0.8),0.8,IF(AND(J52&gt;0.8,J52&lt;=1),1))))),REFERENCIAS!$C:$D,2,0)*VLOOKUP($J$2,PONDERADORES!A:P,IF(INFORMACION!$F52=REFERENCIAS!$C$24,10,7),0)</f>
        <v>12.512</v>
      </c>
      <c r="Y52" s="45">
        <f>+VLOOKUP(M52,REFERENCIAS!$C:$D,2,0)*VLOOKUP($M$2,PONDERADORES!$A$7:$G$9,7,0)+VLOOKUP(N52,REFERENCIAS!$C:$D,2,0)*VLOOKUP($N$2,PONDERADORES!$A$7:$G$9,7,0)+VLOOKUP(O52,REFERENCIAS!$C:$D,2,0)*VLOOKUP($O$2,PONDERADORES!$A$7:$G$9,7,0)</f>
        <v>10.054000000000002</v>
      </c>
      <c r="Z52" s="46">
        <f>+VLOOKUP(IF(R52&lt;0.1,0,IF(AND(R52&gt;=0.1,R52&lt;0.2),0.1,IF(AND(R52&gt;=0.2,R52&lt;0.3),0.2,IF(R52&gt;0.3,0.3,)))),REFERENCIAS!$E:$F,2,0)*VLOOKUP($R$2,PONDERADORES!$A$11:$G$11,7,0)</f>
        <v>15</v>
      </c>
      <c r="AA52" s="90">
        <f>+VLOOKUP(S52,'REFERENCIAS RIESGO'!$C:$D,2,0)*VLOOKUP($S$2,PONDERADORES!A:P,IF(INFORMACION!$T52='REFERENCIAS RIESGO'!$C$36,13,7),0)+VLOOKUP(U52,'REFERENCIAS RIESGO'!$C:$D,2,0)*VLOOKUP($U$2,PONDERADORES!A:P,IF(INFORMACION!$T52='REFERENCIAS RIESGO'!$C$36,13,7),0)+VLOOKUP(V52,'REFERENCIAS RIESGO'!$C:$D,2,0)*VLOOKUP($V$2,PONDERADORES!A:P,IF(INFORMACION!$T52='REFERENCIAS RIESGO'!$C$36,13,7),0)+W52*VLOOKUP($W$2,PONDERADORES!A:P,IF(INFORMACION!$T52='REFERENCIAS RIESGO'!$C$36,13,7),0)+VLOOKUP(T52,'REFERENCIAS RIESGO'!$C:$D,2,0)*VLOOKUP($T$2,PONDERADORES!A:P,IF(INFORMACION!$T52='REFERENCIAS RIESGO'!$C$36,13,7),0)</f>
        <v>10.6745625</v>
      </c>
      <c r="AB52" s="93">
        <f t="shared" si="0"/>
        <v>48.240562500000003</v>
      </c>
      <c r="AC52" s="23" t="str">
        <f>IF(AB52&gt;[2]REFERENCIAS!$C$62,[2]REFERENCIAS!$B$62,IF(AND(AB52&gt;=[2]REFERENCIAS!$C$63,AB52&lt;[2]REFERENCIAS!$D$63),[2]REFERENCIAS!$B$63,IF(AND(AB52&gt;[2]REFERENCIAS!$C$64,AB52&lt;=[2]REFERENCIAS!$D$64),[2]REFERENCIAS!$B$64,IF(AND(AB52&gt;=[2]REFERENCIAS!$C$65,AB52&lt;[2]REFERENCIAS!$D$65),[2]REFERENCIAS!$B$65, "Revisar"))))</f>
        <v>Evaluar tecnología en un año</v>
      </c>
      <c r="AD52" s="94" t="str">
        <f>VLOOKUP(AC52,[2]REFERENCIAS!$B$62:$G$65,4,FALSE)</f>
        <v>El equipo se encuentra en condiciones aceptables de funcionamiento pero requiere constante seguimiento y evaluación.</v>
      </c>
      <c r="AJ52" s="20"/>
      <c r="AK52" s="20"/>
    </row>
    <row r="53" spans="1:37" ht="60" x14ac:dyDescent="0.25">
      <c r="A53" s="72" t="s">
        <v>198</v>
      </c>
      <c r="B53" s="52" t="s">
        <v>199</v>
      </c>
      <c r="C53" s="51" t="s">
        <v>201</v>
      </c>
      <c r="D53" s="53">
        <v>17952490</v>
      </c>
      <c r="E53" s="73" t="s">
        <v>187</v>
      </c>
      <c r="F53" s="74" t="s">
        <v>49</v>
      </c>
      <c r="G53" s="9">
        <v>8</v>
      </c>
      <c r="H53" s="54">
        <v>43920</v>
      </c>
      <c r="I53" s="49">
        <v>2</v>
      </c>
      <c r="J53" s="22">
        <f t="shared" si="1"/>
        <v>0.25</v>
      </c>
      <c r="K53" s="19" t="s">
        <v>114</v>
      </c>
      <c r="L53" s="73" t="s">
        <v>47</v>
      </c>
      <c r="M53" s="74" t="s">
        <v>53</v>
      </c>
      <c r="N53" s="19" t="s">
        <v>54</v>
      </c>
      <c r="O53" s="73" t="s">
        <v>35</v>
      </c>
      <c r="P53" s="80">
        <v>3750000</v>
      </c>
      <c r="Q53" s="24">
        <v>2241706</v>
      </c>
      <c r="R53" s="81">
        <v>0.59778826666666662</v>
      </c>
      <c r="S53" s="85" t="s">
        <v>37</v>
      </c>
      <c r="T53" s="19" t="s">
        <v>82</v>
      </c>
      <c r="U53" s="22" t="s">
        <v>55</v>
      </c>
      <c r="V53" s="59" t="s">
        <v>45</v>
      </c>
      <c r="W53" s="86">
        <v>66.887500000000003</v>
      </c>
      <c r="X53" s="89">
        <f>+VLOOKUP(K53,REFERENCIAS!$C:$D,2,0)*VLOOKUP($K$2,PONDERADORES!A:P,IF(INFORMACION!$F53=REFERENCIAS!$C$24,10,7),0)+VLOOKUP(L53,REFERENCIAS!$C:$D,2,0)*VLOOKUP($L$2,PONDERADORES!A:P,IF(INFORMACION!$F53=REFERENCIAS!$C$24,10,7),0)+VLOOKUP(F53,REFERENCIAS!$C:$D,2,0)*VLOOKUP($F$2,PONDERADORES!A:P,IF(INFORMACION!$F53=REFERENCIAS!$C$24,10,7),0)+VLOOKUP(IF(J53&lt;=0.2,0.2,IF(AND(J53&gt;0.2,J53&lt;=0.4),0.4,IF(AND(J53&gt;0.4,J53&lt;=0.6),0.6,IF(AND(J53&gt;0.6,J53&lt;=0.8),0.8,IF(AND(J53&gt;0.8,J53&lt;=1),1))))),REFERENCIAS!$C:$D,2,0)*VLOOKUP($J$2,PONDERADORES!A:P,IF(INFORMACION!$F53=REFERENCIAS!$C$24,10,7),0)</f>
        <v>14.120000000000001</v>
      </c>
      <c r="Y53" s="45">
        <f>+VLOOKUP(M53,REFERENCIAS!$C:$D,2,0)*VLOOKUP($M$2,PONDERADORES!$A$7:$G$9,7,0)+VLOOKUP(N53,REFERENCIAS!$C:$D,2,0)*VLOOKUP($N$2,PONDERADORES!$A$7:$G$9,7,0)+VLOOKUP(O53,REFERENCIAS!$C:$D,2,0)*VLOOKUP($O$2,PONDERADORES!$A$7:$G$9,7,0)</f>
        <v>8.1920000000000019</v>
      </c>
      <c r="Z53" s="46">
        <f>+VLOOKUP(IF(R53&lt;0.1,0,IF(AND(R53&gt;=0.1,R53&lt;0.2),0.1,IF(AND(R53&gt;=0.2,R53&lt;0.3),0.2,IF(R53&gt;0.3,0.3,)))),REFERENCIAS!$E:$F,2,0)*VLOOKUP($R$2,PONDERADORES!$A$11:$G$11,7,0)</f>
        <v>15</v>
      </c>
      <c r="AA53" s="90">
        <f>+VLOOKUP(S53,'REFERENCIAS RIESGO'!$C:$D,2,0)*VLOOKUP($S$2,PONDERADORES!A:P,IF(INFORMACION!$T53='REFERENCIAS RIESGO'!$C$36,13,7),0)+VLOOKUP(U53,'REFERENCIAS RIESGO'!$C:$D,2,0)*VLOOKUP($U$2,PONDERADORES!A:P,IF(INFORMACION!$T53='REFERENCIAS RIESGO'!$C$36,13,7),0)+VLOOKUP(V53,'REFERENCIAS RIESGO'!$C:$D,2,0)*VLOOKUP($V$2,PONDERADORES!A:P,IF(INFORMACION!$T53='REFERENCIAS RIESGO'!$C$36,13,7),0)+W53*VLOOKUP($W$2,PONDERADORES!A:P,IF(INFORMACION!$T53='REFERENCIAS RIESGO'!$C$36,13,7),0)+VLOOKUP(T53,'REFERENCIAS RIESGO'!$C:$D,2,0)*VLOOKUP($T$2,PONDERADORES!A:P,IF(INFORMACION!$T53='REFERENCIAS RIESGO'!$C$36,13,7),0)</f>
        <v>25.579875000000001</v>
      </c>
      <c r="AB53" s="93">
        <f t="shared" si="0"/>
        <v>62.891875000000006</v>
      </c>
      <c r="AC53" s="23" t="str">
        <f>IF(AB53&gt;[2]REFERENCIAS!$C$62,[2]REFERENCIAS!$B$62,IF(AND(AB53&gt;=[2]REFERENCIAS!$C$63,AB53&lt;[2]REFERENCIAS!$D$63),[2]REFERENCIAS!$B$63,IF(AND(AB53&gt;[2]REFERENCIAS!$C$64,AB53&lt;=[2]REFERENCIAS!$D$64),[2]REFERENCIAS!$B$64,IF(AND(AB53&gt;=[2]REFERENCIAS!$C$65,AB53&lt;[2]REFERENCIAS!$D$65),[2]REFERENCIAS!$B$65, "Revisar"))))</f>
        <v>Evaluar tecnología en un año</v>
      </c>
      <c r="AD53" s="94" t="str">
        <f>VLOOKUP(AC53,[2]REFERENCIAS!$B$62:$G$65,4,FALSE)</f>
        <v>El equipo se encuentra en condiciones aceptables de funcionamiento pero requiere constante seguimiento y evaluación.</v>
      </c>
      <c r="AJ53" s="20"/>
      <c r="AK53" s="20"/>
    </row>
    <row r="54" spans="1:37" ht="60" x14ac:dyDescent="0.25">
      <c r="A54" s="72" t="s">
        <v>246</v>
      </c>
      <c r="B54" s="52" t="s">
        <v>276</v>
      </c>
      <c r="C54" s="51" t="s">
        <v>277</v>
      </c>
      <c r="D54" s="53">
        <v>201302357</v>
      </c>
      <c r="E54" s="73" t="s">
        <v>187</v>
      </c>
      <c r="F54" s="74" t="s">
        <v>49</v>
      </c>
      <c r="G54" s="9">
        <v>5</v>
      </c>
      <c r="H54" s="54">
        <v>41520</v>
      </c>
      <c r="I54" s="49">
        <v>9</v>
      </c>
      <c r="J54" s="22">
        <f t="shared" si="1"/>
        <v>1</v>
      </c>
      <c r="K54" s="19" t="s">
        <v>32</v>
      </c>
      <c r="L54" s="73" t="s">
        <v>47</v>
      </c>
      <c r="M54" s="74" t="s">
        <v>34</v>
      </c>
      <c r="N54" s="19" t="s">
        <v>35</v>
      </c>
      <c r="O54" s="73" t="s">
        <v>54</v>
      </c>
      <c r="P54" s="80">
        <v>127600</v>
      </c>
      <c r="Q54" s="24">
        <v>68860</v>
      </c>
      <c r="R54" s="81">
        <v>0.53965517241379313</v>
      </c>
      <c r="S54" s="85" t="s">
        <v>37</v>
      </c>
      <c r="T54" s="19" t="s">
        <v>82</v>
      </c>
      <c r="U54" s="22" t="s">
        <v>31</v>
      </c>
      <c r="V54" s="59" t="s">
        <v>40</v>
      </c>
      <c r="W54" s="86">
        <v>15.606249999999999</v>
      </c>
      <c r="X54" s="89">
        <f>+VLOOKUP(K54,REFERENCIAS!$C:$D,2,0)*VLOOKUP($K$2,PONDERADORES!A:P,IF(INFORMACION!$F54=REFERENCIAS!$C$24,10,7),0)+VLOOKUP(L54,REFERENCIAS!$C:$D,2,0)*VLOOKUP($L$2,PONDERADORES!A:P,IF(INFORMACION!$F54=REFERENCIAS!$C$24,10,7),0)+VLOOKUP(F54,REFERENCIAS!$C:$D,2,0)*VLOOKUP($F$2,PONDERADORES!A:P,IF(INFORMACION!$F54=REFERENCIAS!$C$24,10,7),0)+VLOOKUP(IF(J54&lt;=0.2,0.2,IF(AND(J54&gt;0.2,J54&lt;=0.4),0.4,IF(AND(J54&gt;0.4,J54&lt;=0.6),0.6,IF(AND(J54&gt;0.6,J54&lt;=0.8),0.8,IF(AND(J54&gt;0.8,J54&lt;=1),1))))),REFERENCIAS!$C:$D,2,0)*VLOOKUP($J$2,PONDERADORES!A:P,IF(INFORMACION!$F54=REFERENCIAS!$C$24,10,7),0)</f>
        <v>23.8</v>
      </c>
      <c r="Y54" s="45">
        <f>+VLOOKUP(M54,REFERENCIAS!$C:$D,2,0)*VLOOKUP($M$2,PONDERADORES!$A$7:$G$9,7,0)+VLOOKUP(N54,REFERENCIAS!$C:$D,2,0)*VLOOKUP($N$2,PONDERADORES!$A$7:$G$9,7,0)+VLOOKUP(O54,REFERENCIAS!$C:$D,2,0)*VLOOKUP($O$2,PONDERADORES!$A$7:$G$9,7,0)</f>
        <v>4.7080000000000002</v>
      </c>
      <c r="Z54" s="46">
        <f>+VLOOKUP(IF(R54&lt;0.1,0,IF(AND(R54&gt;=0.1,R54&lt;0.2),0.1,IF(AND(R54&gt;=0.2,R54&lt;0.3),0.2,IF(R54&gt;0.3,0.3,)))),REFERENCIAS!$E:$F,2,0)*VLOOKUP($R$2,PONDERADORES!$A$11:$G$11,7,0)</f>
        <v>15</v>
      </c>
      <c r="AA54" s="90">
        <f>+VLOOKUP(S54,'REFERENCIAS RIESGO'!$C:$D,2,0)*VLOOKUP($S$2,PONDERADORES!A:P,IF(INFORMACION!$T54='REFERENCIAS RIESGO'!$C$36,13,7),0)+VLOOKUP(U54,'REFERENCIAS RIESGO'!$C:$D,2,0)*VLOOKUP($U$2,PONDERADORES!A:P,IF(INFORMACION!$T54='REFERENCIAS RIESGO'!$C$36,13,7),0)+VLOOKUP(V54,'REFERENCIAS RIESGO'!$C:$D,2,0)*VLOOKUP($V$2,PONDERADORES!A:P,IF(INFORMACION!$T54='REFERENCIAS RIESGO'!$C$36,13,7),0)+W54*VLOOKUP($W$2,PONDERADORES!A:P,IF(INFORMACION!$T54='REFERENCIAS RIESGO'!$C$36,13,7),0)+VLOOKUP(T54,'REFERENCIAS RIESGO'!$C:$D,2,0)*VLOOKUP($T$2,PONDERADORES!A:P,IF(INFORMACION!$T54='REFERENCIAS RIESGO'!$C$36,13,7),0)</f>
        <v>17.5145625</v>
      </c>
      <c r="AB54" s="93">
        <f t="shared" si="0"/>
        <v>61.022562500000006</v>
      </c>
      <c r="AC54" s="23" t="str">
        <f>IF(AB54&gt;[2]REFERENCIAS!$C$62,[2]REFERENCIAS!$B$62,IF(AND(AB54&gt;=[2]REFERENCIAS!$C$63,AB54&lt;[2]REFERENCIAS!$D$63),[2]REFERENCIAS!$B$63,IF(AND(AB54&gt;[2]REFERENCIAS!$C$64,AB54&lt;=[2]REFERENCIAS!$D$64),[2]REFERENCIAS!$B$64,IF(AND(AB54&gt;=[2]REFERENCIAS!$C$65,AB54&lt;[2]REFERENCIAS!$D$65),[2]REFERENCIAS!$B$65, "Revisar"))))</f>
        <v>Evaluar tecnología en un año</v>
      </c>
      <c r="AD54" s="94" t="str">
        <f>VLOOKUP(AC54,[2]REFERENCIAS!$B$62:$G$65,4,FALSE)</f>
        <v>El equipo se encuentra en condiciones aceptables de funcionamiento pero requiere constante seguimiento y evaluación.</v>
      </c>
      <c r="AJ54" s="20"/>
      <c r="AK54" s="20"/>
    </row>
    <row r="55" spans="1:37" ht="60" x14ac:dyDescent="0.25">
      <c r="A55" s="72" t="s">
        <v>198</v>
      </c>
      <c r="B55" s="52" t="s">
        <v>208</v>
      </c>
      <c r="C55" s="51" t="s">
        <v>201</v>
      </c>
      <c r="D55" s="53">
        <v>17952402</v>
      </c>
      <c r="E55" s="73" t="s">
        <v>192</v>
      </c>
      <c r="F55" s="74" t="s">
        <v>49</v>
      </c>
      <c r="G55" s="9">
        <v>8</v>
      </c>
      <c r="H55" s="54">
        <v>43790</v>
      </c>
      <c r="I55" s="49">
        <v>3</v>
      </c>
      <c r="J55" s="22">
        <f t="shared" si="1"/>
        <v>0.375</v>
      </c>
      <c r="K55" s="19" t="s">
        <v>115</v>
      </c>
      <c r="L55" s="73" t="s">
        <v>117</v>
      </c>
      <c r="M55" s="74" t="s">
        <v>34</v>
      </c>
      <c r="N55" s="19" t="s">
        <v>54</v>
      </c>
      <c r="O55" s="73" t="s">
        <v>35</v>
      </c>
      <c r="P55" s="80">
        <v>3750000</v>
      </c>
      <c r="Q55" s="24">
        <v>3682977</v>
      </c>
      <c r="R55" s="81">
        <v>0.98212719999999998</v>
      </c>
      <c r="S55" s="85" t="s">
        <v>37</v>
      </c>
      <c r="T55" s="19" t="s">
        <v>44</v>
      </c>
      <c r="U55" s="22" t="s">
        <v>55</v>
      </c>
      <c r="V55" s="59" t="s">
        <v>56</v>
      </c>
      <c r="W55" s="86">
        <v>66.887500000000003</v>
      </c>
      <c r="X55" s="89">
        <f>+VLOOKUP(K55,REFERENCIAS!$C:$D,2,0)*VLOOKUP($K$2,PONDERADORES!A:P,IF(INFORMACION!$F55=REFERENCIAS!$C$24,10,7),0)+VLOOKUP(L55,REFERENCIAS!$C:$D,2,0)*VLOOKUP($L$2,PONDERADORES!A:P,IF(INFORMACION!$F55=REFERENCIAS!$C$24,10,7),0)+VLOOKUP(F55,REFERENCIAS!$C:$D,2,0)*VLOOKUP($F$2,PONDERADORES!A:P,IF(INFORMACION!$F55=REFERENCIAS!$C$24,10,7),0)+VLOOKUP(IF(J55&lt;=0.2,0.2,IF(AND(J55&gt;0.2,J55&lt;=0.4),0.4,IF(AND(J55&gt;0.4,J55&lt;=0.6),0.6,IF(AND(J55&gt;0.6,J55&lt;=0.8),0.8,IF(AND(J55&gt;0.8,J55&lt;=1),1))))),REFERENCIAS!$C:$D,2,0)*VLOOKUP($J$2,PONDERADORES!A:P,IF(INFORMACION!$F55=REFERENCIAS!$C$24,10,7),0)</f>
        <v>20.2</v>
      </c>
      <c r="Y55" s="45">
        <f>+VLOOKUP(M55,REFERENCIAS!$C:$D,2,0)*VLOOKUP($M$2,PONDERADORES!$A$7:$G$9,7,0)+VLOOKUP(N55,REFERENCIAS!$C:$D,2,0)*VLOOKUP($N$2,PONDERADORES!$A$7:$G$9,7,0)+VLOOKUP(O55,REFERENCIAS!$C:$D,2,0)*VLOOKUP($O$2,PONDERADORES!$A$7:$G$9,7,0)</f>
        <v>2.8460000000000001</v>
      </c>
      <c r="Z55" s="46">
        <f>+VLOOKUP(IF(R55&lt;0.1,0,IF(AND(R55&gt;=0.1,R55&lt;0.2),0.1,IF(AND(R55&gt;=0.2,R55&lt;0.3),0.2,IF(R55&gt;0.3,0.3,)))),REFERENCIAS!$E:$F,2,0)*VLOOKUP($R$2,PONDERADORES!$A$11:$G$11,7,0)</f>
        <v>15</v>
      </c>
      <c r="AA55" s="90">
        <f>+VLOOKUP(S55,'REFERENCIAS RIESGO'!$C:$D,2,0)*VLOOKUP($S$2,PONDERADORES!A:P,IF(INFORMACION!$T55='REFERENCIAS RIESGO'!$C$36,13,7),0)+VLOOKUP(U55,'REFERENCIAS RIESGO'!$C:$D,2,0)*VLOOKUP($U$2,PONDERADORES!A:P,IF(INFORMACION!$T55='REFERENCIAS RIESGO'!$C$36,13,7),0)+VLOOKUP(V55,'REFERENCIAS RIESGO'!$C:$D,2,0)*VLOOKUP($V$2,PONDERADORES!A:P,IF(INFORMACION!$T55='REFERENCIAS RIESGO'!$C$36,13,7),0)+W55*VLOOKUP($W$2,PONDERADORES!A:P,IF(INFORMACION!$T55='REFERENCIAS RIESGO'!$C$36,13,7),0)+VLOOKUP(T55,'REFERENCIAS RIESGO'!$C:$D,2,0)*VLOOKUP($T$2,PONDERADORES!A:P,IF(INFORMACION!$T55='REFERENCIAS RIESGO'!$C$36,13,7),0)</f>
        <v>17.1781875</v>
      </c>
      <c r="AB55" s="93">
        <f t="shared" si="0"/>
        <v>55.224187499999999</v>
      </c>
      <c r="AC55" s="23" t="str">
        <f>IF(AB55&gt;[2]REFERENCIAS!$C$62,[2]REFERENCIAS!$B$62,IF(AND(AB55&gt;=[2]REFERENCIAS!$C$63,AB55&lt;[2]REFERENCIAS!$D$63),[2]REFERENCIAS!$B$63,IF(AND(AB55&gt;[2]REFERENCIAS!$C$64,AB55&lt;=[2]REFERENCIAS!$D$64),[2]REFERENCIAS!$B$64,IF(AND(AB55&gt;=[2]REFERENCIAS!$C$65,AB55&lt;[2]REFERENCIAS!$D$65),[2]REFERENCIAS!$B$65, "Revisar"))))</f>
        <v>Evaluar tecnología en un año</v>
      </c>
      <c r="AD55" s="94" t="str">
        <f>VLOOKUP(AC55,[2]REFERENCIAS!$B$62:$G$65,4,FALSE)</f>
        <v>El equipo se encuentra en condiciones aceptables de funcionamiento pero requiere constante seguimiento y evaluación.</v>
      </c>
      <c r="AJ55" s="20"/>
      <c r="AK55" s="20"/>
    </row>
    <row r="56" spans="1:37" ht="60" x14ac:dyDescent="0.25">
      <c r="A56" s="72" t="s">
        <v>198</v>
      </c>
      <c r="B56" s="52" t="s">
        <v>208</v>
      </c>
      <c r="C56" s="51" t="s">
        <v>201</v>
      </c>
      <c r="D56" s="53">
        <v>17951322</v>
      </c>
      <c r="E56" s="73" t="s">
        <v>192</v>
      </c>
      <c r="F56" s="74" t="s">
        <v>118</v>
      </c>
      <c r="G56" s="9">
        <v>8</v>
      </c>
      <c r="H56" s="54">
        <v>44149</v>
      </c>
      <c r="I56" s="49">
        <v>2</v>
      </c>
      <c r="J56" s="22">
        <f t="shared" si="1"/>
        <v>0.25</v>
      </c>
      <c r="K56" s="19" t="s">
        <v>114</v>
      </c>
      <c r="L56" s="73" t="s">
        <v>116</v>
      </c>
      <c r="M56" s="74" t="s">
        <v>53</v>
      </c>
      <c r="N56" s="19" t="s">
        <v>54</v>
      </c>
      <c r="O56" s="73" t="s">
        <v>35</v>
      </c>
      <c r="P56" s="80">
        <v>3750000</v>
      </c>
      <c r="Q56" s="24">
        <v>1311931</v>
      </c>
      <c r="R56" s="81">
        <v>0.34984826666666669</v>
      </c>
      <c r="S56" s="85" t="s">
        <v>37</v>
      </c>
      <c r="T56" s="19" t="s">
        <v>38</v>
      </c>
      <c r="U56" s="22" t="s">
        <v>55</v>
      </c>
      <c r="V56" s="59" t="s">
        <v>56</v>
      </c>
      <c r="W56" s="86">
        <v>66.887500000000003</v>
      </c>
      <c r="X56" s="89">
        <f>+VLOOKUP(K56,REFERENCIAS!$C:$D,2,0)*VLOOKUP($K$2,PONDERADORES!A:P,IF(INFORMACION!$F56=REFERENCIAS!$C$24,10,7),0)+VLOOKUP(L56,REFERENCIAS!$C:$D,2,0)*VLOOKUP($L$2,PONDERADORES!A:P,IF(INFORMACION!$F56=REFERENCIAS!$C$24,10,7),0)+VLOOKUP(F56,REFERENCIAS!$C:$D,2,0)*VLOOKUP($F$2,PONDERADORES!A:P,IF(INFORMACION!$F56=REFERENCIAS!$C$24,10,7),0)+VLOOKUP(IF(J56&lt;=0.2,0.2,IF(AND(J56&gt;0.2,J56&lt;=0.4),0.4,IF(AND(J56&gt;0.4,J56&lt;=0.6),0.6,IF(AND(J56&gt;0.6,J56&lt;=0.8),0.8,IF(AND(J56&gt;0.8,J56&lt;=1),1))))),REFERENCIAS!$C:$D,2,0)*VLOOKUP($J$2,PONDERADORES!A:P,IF(INFORMACION!$F56=REFERENCIAS!$C$24,10,7),0)</f>
        <v>1.96</v>
      </c>
      <c r="Y56" s="45">
        <f>+VLOOKUP(M56,REFERENCIAS!$C:$D,2,0)*VLOOKUP($M$2,PONDERADORES!$A$7:$G$9,7,0)+VLOOKUP(N56,REFERENCIAS!$C:$D,2,0)*VLOOKUP($N$2,PONDERADORES!$A$7:$G$9,7,0)+VLOOKUP(O56,REFERENCIAS!$C:$D,2,0)*VLOOKUP($O$2,PONDERADORES!$A$7:$G$9,7,0)</f>
        <v>8.1920000000000019</v>
      </c>
      <c r="Z56" s="46">
        <f>+VLOOKUP(IF(R56&lt;0.1,0,IF(AND(R56&gt;=0.1,R56&lt;0.2),0.1,IF(AND(R56&gt;=0.2,R56&lt;0.3),0.2,IF(R56&gt;0.3,0.3,)))),REFERENCIAS!$E:$F,2,0)*VLOOKUP($R$2,PONDERADORES!$A$11:$G$11,7,0)</f>
        <v>15</v>
      </c>
      <c r="AA56" s="90">
        <f>+VLOOKUP(S56,'REFERENCIAS RIESGO'!$C:$D,2,0)*VLOOKUP($S$2,PONDERADORES!A:P,IF(INFORMACION!$T56='REFERENCIAS RIESGO'!$C$36,13,7),0)+VLOOKUP(U56,'REFERENCIAS RIESGO'!$C:$D,2,0)*VLOOKUP($U$2,PONDERADORES!A:P,IF(INFORMACION!$T56='REFERENCIAS RIESGO'!$C$36,13,7),0)+VLOOKUP(V56,'REFERENCIAS RIESGO'!$C:$D,2,0)*VLOOKUP($V$2,PONDERADORES!A:P,IF(INFORMACION!$T56='REFERENCIAS RIESGO'!$C$36,13,7),0)+W56*VLOOKUP($W$2,PONDERADORES!A:P,IF(INFORMACION!$T56='REFERENCIAS RIESGO'!$C$36,13,7),0)+VLOOKUP(T56,'REFERENCIAS RIESGO'!$C:$D,2,0)*VLOOKUP($T$2,PONDERADORES!A:P,IF(INFORMACION!$T56='REFERENCIAS RIESGO'!$C$36,13,7),0)</f>
        <v>16.639875</v>
      </c>
      <c r="AB56" s="93">
        <f t="shared" si="0"/>
        <v>41.791875000000005</v>
      </c>
      <c r="AC56" s="23" t="str">
        <f>IF(AB56&gt;[2]REFERENCIAS!$C$62,[2]REFERENCIAS!$B$62,IF(AND(AB56&gt;=[2]REFERENCIAS!$C$63,AB56&lt;[2]REFERENCIAS!$D$63),[2]REFERENCIAS!$B$63,IF(AND(AB56&gt;[2]REFERENCIAS!$C$64,AB56&lt;=[2]REFERENCIAS!$D$64),[2]REFERENCIAS!$B$64,IF(AND(AB56&gt;=[2]REFERENCIAS!$C$65,AB56&lt;[2]REFERENCIAS!$D$65),[2]REFERENCIAS!$B$65, "Revisar"))))</f>
        <v>Evaluar tecnología en un año</v>
      </c>
      <c r="AD56" s="94" t="str">
        <f>VLOOKUP(AC56,[2]REFERENCIAS!$B$62:$G$65,4,FALSE)</f>
        <v>El equipo se encuentra en condiciones aceptables de funcionamiento pero requiere constante seguimiento y evaluación.</v>
      </c>
      <c r="AJ56" s="20"/>
      <c r="AK56" s="20"/>
    </row>
    <row r="57" spans="1:37" ht="45" x14ac:dyDescent="0.25">
      <c r="A57" s="72" t="s">
        <v>321</v>
      </c>
      <c r="B57" s="52" t="s">
        <v>322</v>
      </c>
      <c r="C57" s="51" t="s">
        <v>323</v>
      </c>
      <c r="D57" s="53">
        <v>2142850</v>
      </c>
      <c r="E57" s="73" t="s">
        <v>187</v>
      </c>
      <c r="F57" s="74" t="s">
        <v>119</v>
      </c>
      <c r="G57" s="9">
        <v>7</v>
      </c>
      <c r="H57" s="54">
        <v>43332</v>
      </c>
      <c r="I57" s="49">
        <v>4</v>
      </c>
      <c r="J57" s="22">
        <f t="shared" si="1"/>
        <v>0.5714285714285714</v>
      </c>
      <c r="K57" s="19" t="s">
        <v>32</v>
      </c>
      <c r="L57" s="73" t="s">
        <v>47</v>
      </c>
      <c r="M57" s="74" t="s">
        <v>41</v>
      </c>
      <c r="N57" s="19" t="s">
        <v>42</v>
      </c>
      <c r="O57" s="73" t="s">
        <v>54</v>
      </c>
      <c r="P57" s="80">
        <v>3650000</v>
      </c>
      <c r="Q57" s="24">
        <v>2988969</v>
      </c>
      <c r="R57" s="81">
        <v>0.81889561643835618</v>
      </c>
      <c r="S57" s="85" t="s">
        <v>30</v>
      </c>
      <c r="T57" s="19" t="s">
        <v>82</v>
      </c>
      <c r="U57" s="22" t="s">
        <v>39</v>
      </c>
      <c r="V57" s="59" t="s">
        <v>40</v>
      </c>
      <c r="W57" s="86">
        <v>63.137500000000003</v>
      </c>
      <c r="X57" s="89">
        <f>+VLOOKUP(K57,REFERENCIAS!$C:$D,2,0)*VLOOKUP($K$2,PONDERADORES!A:P,IF(INFORMACION!$F57=REFERENCIAS!$C$24,10,7),0)+VLOOKUP(L57,REFERENCIAS!$C:$D,2,0)*VLOOKUP($L$2,PONDERADORES!A:P,IF(INFORMACION!$F57=REFERENCIAS!$C$24,10,7),0)+VLOOKUP(F57,REFERENCIAS!$C:$D,2,0)*VLOOKUP($F$2,PONDERADORES!A:P,IF(INFORMACION!$F57=REFERENCIAS!$C$24,10,7),0)+VLOOKUP(IF(J57&lt;=0.2,0.2,IF(AND(J57&gt;0.2,J57&lt;=0.4),0.4,IF(AND(J57&gt;0.4,J57&lt;=0.6),0.6,IF(AND(J57&gt;0.6,J57&lt;=0.8),0.8,IF(AND(J57&gt;0.8,J57&lt;=1),1))))),REFERENCIAS!$C:$D,2,0)*VLOOKUP($J$2,PONDERADORES!A:P,IF(INFORMACION!$F57=REFERENCIAS!$C$24,10,7),0)</f>
        <v>17.125</v>
      </c>
      <c r="Y57" s="45">
        <f>+VLOOKUP(M57,REFERENCIAS!$C:$D,2,0)*VLOOKUP($M$2,PONDERADORES!$A$7:$G$9,7,0)+VLOOKUP(N57,REFERENCIAS!$C:$D,2,0)*VLOOKUP($N$2,PONDERADORES!$A$7:$G$9,7,0)+VLOOKUP(O57,REFERENCIAS!$C:$D,2,0)*VLOOKUP($O$2,PONDERADORES!$A$7:$G$9,7,0)</f>
        <v>12.700000000000003</v>
      </c>
      <c r="Z57" s="46">
        <f>+VLOOKUP(IF(R57&lt;0.1,0,IF(AND(R57&gt;=0.1,R57&lt;0.2),0.1,IF(AND(R57&gt;=0.2,R57&lt;0.3),0.2,IF(R57&gt;0.3,0.3,)))),REFERENCIAS!$E:$F,2,0)*VLOOKUP($R$2,PONDERADORES!$A$11:$G$11,7,0)</f>
        <v>15</v>
      </c>
      <c r="AA57" s="90">
        <f>+VLOOKUP(S57,'REFERENCIAS RIESGO'!$C:$D,2,0)*VLOOKUP($S$2,PONDERADORES!A:P,IF(INFORMACION!$T57='REFERENCIAS RIESGO'!$C$36,13,7),0)+VLOOKUP(U57,'REFERENCIAS RIESGO'!$C:$D,2,0)*VLOOKUP($U$2,PONDERADORES!A:P,IF(INFORMACION!$T57='REFERENCIAS RIESGO'!$C$36,13,7),0)+VLOOKUP(V57,'REFERENCIAS RIESGO'!$C:$D,2,0)*VLOOKUP($V$2,PONDERADORES!A:P,IF(INFORMACION!$T57='REFERENCIAS RIESGO'!$C$36,13,7),0)+W57*VLOOKUP($W$2,PONDERADORES!A:P,IF(INFORMACION!$T57='REFERENCIAS RIESGO'!$C$36,13,7),0)+VLOOKUP(T57,'REFERENCIAS RIESGO'!$C:$D,2,0)*VLOOKUP($T$2,PONDERADORES!A:P,IF(INFORMACION!$T57='REFERENCIAS RIESGO'!$C$36,13,7),0)</f>
        <v>20.712375000000002</v>
      </c>
      <c r="AB57" s="93">
        <f t="shared" si="0"/>
        <v>65.537374999999997</v>
      </c>
      <c r="AC57" s="23" t="str">
        <f>IF(AB57&gt;[2]REFERENCIAS!$C$62,[2]REFERENCIAS!$B$62,IF(AND(AB57&gt;=[2]REFERENCIAS!$C$63,AB57&lt;[2]REFERENCIAS!$D$63),[2]REFERENCIAS!$B$63,IF(AND(AB57&gt;[2]REFERENCIAS!$C$64,AB57&lt;=[2]REFERENCIAS!$D$64),[2]REFERENCIAS!$B$64,IF(AND(AB57&gt;=[2]REFERENCIAS!$C$65,AB57&lt;[2]REFERENCIAS!$D$65),[2]REFERENCIAS!$B$65, "Revisar"))))</f>
        <v>Renovación de tecnología a la brevedad (Plazo inferior a un año)</v>
      </c>
      <c r="AD57" s="94" t="str">
        <f>VLOOKUP(AC57,[2]REFERENCIAS!$B$62:$G$65,4,FALSE)</f>
        <v>El equipo puede mantenerse en el servicio, sin embargo se recomienda su reposición en un plazo inferior a un año</v>
      </c>
      <c r="AJ57" s="20"/>
      <c r="AK57" s="20"/>
    </row>
    <row r="58" spans="1:37" ht="45" x14ac:dyDescent="0.25">
      <c r="A58" s="72" t="s">
        <v>321</v>
      </c>
      <c r="B58" s="52" t="s">
        <v>322</v>
      </c>
      <c r="C58" s="51" t="s">
        <v>323</v>
      </c>
      <c r="D58" s="53">
        <v>2040623</v>
      </c>
      <c r="E58" s="73" t="s">
        <v>187</v>
      </c>
      <c r="F58" s="74" t="s">
        <v>49</v>
      </c>
      <c r="G58" s="9">
        <v>7</v>
      </c>
      <c r="H58" s="54">
        <v>40494</v>
      </c>
      <c r="I58" s="49">
        <v>12</v>
      </c>
      <c r="J58" s="22">
        <f t="shared" si="1"/>
        <v>1</v>
      </c>
      <c r="K58" s="19" t="s">
        <v>114</v>
      </c>
      <c r="L58" s="73" t="s">
        <v>117</v>
      </c>
      <c r="M58" s="74" t="s">
        <v>53</v>
      </c>
      <c r="N58" s="19" t="s">
        <v>42</v>
      </c>
      <c r="O58" s="73" t="s">
        <v>42</v>
      </c>
      <c r="P58" s="80">
        <v>3650000</v>
      </c>
      <c r="Q58" s="24">
        <v>3020021</v>
      </c>
      <c r="R58" s="81">
        <v>0.82740301369863012</v>
      </c>
      <c r="S58" s="85" t="s">
        <v>30</v>
      </c>
      <c r="T58" s="19" t="s">
        <v>38</v>
      </c>
      <c r="U58" s="22" t="s">
        <v>39</v>
      </c>
      <c r="V58" s="59" t="s">
        <v>40</v>
      </c>
      <c r="W58" s="86">
        <v>63.137500000000003</v>
      </c>
      <c r="X58" s="89">
        <f>+VLOOKUP(K58,REFERENCIAS!$C:$D,2,0)*VLOOKUP($K$2,PONDERADORES!A:P,IF(INFORMACION!$F58=REFERENCIAS!$C$24,10,7),0)+VLOOKUP(L58,REFERENCIAS!$C:$D,2,0)*VLOOKUP($L$2,PONDERADORES!A:P,IF(INFORMACION!$F58=REFERENCIAS!$C$24,10,7),0)+VLOOKUP(F58,REFERENCIAS!$C:$D,2,0)*VLOOKUP($F$2,PONDERADORES!A:P,IF(INFORMACION!$F58=REFERENCIAS!$C$24,10,7),0)+VLOOKUP(IF(J58&lt;=0.2,0.2,IF(AND(J58&gt;0.2,J58&lt;=0.4),0.4,IF(AND(J58&gt;0.4,J58&lt;=0.6),0.6,IF(AND(J58&gt;0.6,J58&lt;=0.8),0.8,IF(AND(J58&gt;0.8,J58&lt;=1),1))))),REFERENCIAS!$C:$D,2,0)*VLOOKUP($J$2,PONDERADORES!A:P,IF(INFORMACION!$F58=REFERENCIAS!$C$24,10,7),0)</f>
        <v>15.82</v>
      </c>
      <c r="Y58" s="45">
        <f>+VLOOKUP(M58,REFERENCIAS!$C:$D,2,0)*VLOOKUP($M$2,PONDERADORES!$A$7:$G$9,7,0)+VLOOKUP(N58,REFERENCIAS!$C:$D,2,0)*VLOOKUP($N$2,PONDERADORES!$A$7:$G$9,7,0)+VLOOKUP(O58,REFERENCIAS!$C:$D,2,0)*VLOOKUP($O$2,PONDERADORES!$A$7:$G$9,7,0)</f>
        <v>20</v>
      </c>
      <c r="Z58" s="46">
        <f>+VLOOKUP(IF(R58&lt;0.1,0,IF(AND(R58&gt;=0.1,R58&lt;0.2),0.1,IF(AND(R58&gt;=0.2,R58&lt;0.3),0.2,IF(R58&gt;0.3,0.3,)))),REFERENCIAS!$E:$F,2,0)*VLOOKUP($R$2,PONDERADORES!$A$11:$G$11,7,0)</f>
        <v>15</v>
      </c>
      <c r="AA58" s="90">
        <f>+VLOOKUP(S58,'REFERENCIAS RIESGO'!$C:$D,2,0)*VLOOKUP($S$2,PONDERADORES!A:P,IF(INFORMACION!$T58='REFERENCIAS RIESGO'!$C$36,13,7),0)+VLOOKUP(U58,'REFERENCIAS RIESGO'!$C:$D,2,0)*VLOOKUP($U$2,PONDERADORES!A:P,IF(INFORMACION!$T58='REFERENCIAS RIESGO'!$C$36,13,7),0)+VLOOKUP(V58,'REFERENCIAS RIESGO'!$C:$D,2,0)*VLOOKUP($V$2,PONDERADORES!A:P,IF(INFORMACION!$T58='REFERENCIAS RIESGO'!$C$36,13,7),0)+W58*VLOOKUP($W$2,PONDERADORES!A:P,IF(INFORMACION!$T58='REFERENCIAS RIESGO'!$C$36,13,7),0)+VLOOKUP(T58,'REFERENCIAS RIESGO'!$C:$D,2,0)*VLOOKUP($T$2,PONDERADORES!A:P,IF(INFORMACION!$T58='REFERENCIAS RIESGO'!$C$36,13,7),0)</f>
        <v>17.712375000000002</v>
      </c>
      <c r="AB58" s="93">
        <f t="shared" si="0"/>
        <v>68.532375000000002</v>
      </c>
      <c r="AC58" s="23" t="str">
        <f>IF(AB58&gt;[2]REFERENCIAS!$C$62,[2]REFERENCIAS!$B$62,IF(AND(AB58&gt;=[2]REFERENCIAS!$C$63,AB58&lt;[2]REFERENCIAS!$D$63),[2]REFERENCIAS!$B$63,IF(AND(AB58&gt;[2]REFERENCIAS!$C$64,AB58&lt;=[2]REFERENCIAS!$D$64),[2]REFERENCIAS!$B$64,IF(AND(AB58&gt;=[2]REFERENCIAS!$C$65,AB58&lt;[2]REFERENCIAS!$D$65),[2]REFERENCIAS!$B$65, "Revisar"))))</f>
        <v>Renovación de tecnología a la brevedad (Plazo inferior a un año)</v>
      </c>
      <c r="AD58" s="94" t="str">
        <f>VLOOKUP(AC58,[2]REFERENCIAS!$B$62:$G$65,4,FALSE)</f>
        <v>El equipo puede mantenerse en el servicio, sin embargo se recomienda su reposición en un plazo inferior a un año</v>
      </c>
      <c r="AJ58" s="20"/>
      <c r="AK58" s="20"/>
    </row>
    <row r="59" spans="1:37" ht="60" x14ac:dyDescent="0.25">
      <c r="A59" s="72" t="s">
        <v>239</v>
      </c>
      <c r="B59" s="52" t="s">
        <v>212</v>
      </c>
      <c r="C59" s="51" t="s">
        <v>240</v>
      </c>
      <c r="D59" s="53" t="s">
        <v>324</v>
      </c>
      <c r="E59" s="73" t="s">
        <v>187</v>
      </c>
      <c r="F59" s="74" t="s">
        <v>52</v>
      </c>
      <c r="G59" s="9">
        <v>10</v>
      </c>
      <c r="H59" s="54">
        <v>43914</v>
      </c>
      <c r="I59" s="49">
        <v>2</v>
      </c>
      <c r="J59" s="22">
        <f t="shared" si="1"/>
        <v>0.2</v>
      </c>
      <c r="K59" s="19" t="s">
        <v>114</v>
      </c>
      <c r="L59" s="73" t="s">
        <v>33</v>
      </c>
      <c r="M59" s="74" t="s">
        <v>41</v>
      </c>
      <c r="N59" s="19" t="s">
        <v>54</v>
      </c>
      <c r="O59" s="73" t="s">
        <v>42</v>
      </c>
      <c r="P59" s="80">
        <v>9641456</v>
      </c>
      <c r="Q59" s="24">
        <v>8805761</v>
      </c>
      <c r="R59" s="81">
        <v>0.91332273880625503</v>
      </c>
      <c r="S59" s="85" t="s">
        <v>37</v>
      </c>
      <c r="T59" s="19" t="s">
        <v>82</v>
      </c>
      <c r="U59" s="22" t="s">
        <v>31</v>
      </c>
      <c r="V59" s="59" t="s">
        <v>56</v>
      </c>
      <c r="W59" s="86">
        <v>94.543750000000003</v>
      </c>
      <c r="X59" s="89">
        <f>+VLOOKUP(K59,REFERENCIAS!$C:$D,2,0)*VLOOKUP($K$2,PONDERADORES!A:P,IF(INFORMACION!$F59=REFERENCIAS!$C$24,10,7),0)+VLOOKUP(L59,REFERENCIAS!$C:$D,2,0)*VLOOKUP($L$2,PONDERADORES!A:P,IF(INFORMACION!$F59=REFERENCIAS!$C$24,10,7),0)+VLOOKUP(F59,REFERENCIAS!$C:$D,2,0)*VLOOKUP($F$2,PONDERADORES!A:P,IF(INFORMACION!$F59=REFERENCIAS!$C$24,10,7),0)+VLOOKUP(IF(J59&lt;=0.2,0.2,IF(AND(J59&gt;0.2,J59&lt;=0.4),0.4,IF(AND(J59&gt;0.4,J59&lt;=0.6),0.6,IF(AND(J59&gt;0.6,J59&lt;=0.8),0.8,IF(AND(J59&gt;0.8,J59&lt;=1),1))))),REFERENCIAS!$C:$D,2,0)*VLOOKUP($J$2,PONDERADORES!A:P,IF(INFORMACION!$F59=REFERENCIAS!$C$24,10,7),0)</f>
        <v>13.177500000000002</v>
      </c>
      <c r="Y59" s="45">
        <f>+VLOOKUP(M59,REFERENCIAS!$C:$D,2,0)*VLOOKUP($M$2,PONDERADORES!$A$7:$G$9,7,0)+VLOOKUP(N59,REFERENCIAS!$C:$D,2,0)*VLOOKUP($N$2,PONDERADORES!$A$7:$G$9,7,0)+VLOOKUP(O59,REFERENCIAS!$C:$D,2,0)*VLOOKUP($O$2,PONDERADORES!$A$7:$G$9,7,0)</f>
        <v>14.600000000000001</v>
      </c>
      <c r="Z59" s="46">
        <f>+VLOOKUP(IF(R59&lt;0.1,0,IF(AND(R59&gt;=0.1,R59&lt;0.2),0.1,IF(AND(R59&gt;=0.2,R59&lt;0.3),0.2,IF(R59&gt;0.3,0.3,)))),REFERENCIAS!$E:$F,2,0)*VLOOKUP($R$2,PONDERADORES!$A$11:$G$11,7,0)</f>
        <v>15</v>
      </c>
      <c r="AA59" s="90">
        <f>+VLOOKUP(S59,'REFERENCIAS RIESGO'!$C:$D,2,0)*VLOOKUP($S$2,PONDERADORES!A:P,IF(INFORMACION!$T59='REFERENCIAS RIESGO'!$C$36,13,7),0)+VLOOKUP(U59,'REFERENCIAS RIESGO'!$C:$D,2,0)*VLOOKUP($U$2,PONDERADORES!A:P,IF(INFORMACION!$T59='REFERENCIAS RIESGO'!$C$36,13,7),0)+VLOOKUP(V59,'REFERENCIAS RIESGO'!$C:$D,2,0)*VLOOKUP($V$2,PONDERADORES!A:P,IF(INFORMACION!$T59='REFERENCIAS RIESGO'!$C$36,13,7),0)+W59*VLOOKUP($W$2,PONDERADORES!A:P,IF(INFORMACION!$T59='REFERENCIAS RIESGO'!$C$36,13,7),0)+VLOOKUP(T59,'REFERENCIAS RIESGO'!$C:$D,2,0)*VLOOKUP($T$2,PONDERADORES!A:P,IF(INFORMACION!$T59='REFERENCIAS RIESGO'!$C$36,13,7),0)</f>
        <v>20.778937499999998</v>
      </c>
      <c r="AB59" s="93">
        <f t="shared" si="0"/>
        <v>63.556437500000001</v>
      </c>
      <c r="AC59" s="23" t="str">
        <f>IF(AB59&gt;[2]REFERENCIAS!$C$62,[2]REFERENCIAS!$B$62,IF(AND(AB59&gt;=[2]REFERENCIAS!$C$63,AB59&lt;[2]REFERENCIAS!$D$63),[2]REFERENCIAS!$B$63,IF(AND(AB59&gt;[2]REFERENCIAS!$C$64,AB59&lt;=[2]REFERENCIAS!$D$64),[2]REFERENCIAS!$B$64,IF(AND(AB59&gt;=[2]REFERENCIAS!$C$65,AB59&lt;[2]REFERENCIAS!$D$65),[2]REFERENCIAS!$B$65, "Revisar"))))</f>
        <v>Evaluar tecnología en un año</v>
      </c>
      <c r="AD59" s="94" t="str">
        <f>VLOOKUP(AC59,[2]REFERENCIAS!$B$62:$G$65,4,FALSE)</f>
        <v>El equipo se encuentra en condiciones aceptables de funcionamiento pero requiere constante seguimiento y evaluación.</v>
      </c>
      <c r="AJ59" s="20"/>
      <c r="AK59" s="20"/>
    </row>
    <row r="60" spans="1:37" ht="47.25" x14ac:dyDescent="0.25">
      <c r="A60" s="72" t="s">
        <v>238</v>
      </c>
      <c r="B60" s="52" t="s">
        <v>215</v>
      </c>
      <c r="C60" s="51" t="s">
        <v>242</v>
      </c>
      <c r="D60" s="53" t="s">
        <v>325</v>
      </c>
      <c r="E60" s="73" t="s">
        <v>189</v>
      </c>
      <c r="F60" s="74" t="s">
        <v>52</v>
      </c>
      <c r="G60" s="9">
        <v>10</v>
      </c>
      <c r="H60" s="54">
        <v>41599</v>
      </c>
      <c r="I60" s="49">
        <v>9</v>
      </c>
      <c r="J60" s="22">
        <f t="shared" si="1"/>
        <v>0.9</v>
      </c>
      <c r="K60" s="19" t="s">
        <v>115</v>
      </c>
      <c r="L60" s="73" t="s">
        <v>47</v>
      </c>
      <c r="M60" s="74" t="s">
        <v>53</v>
      </c>
      <c r="N60" s="19" t="s">
        <v>42</v>
      </c>
      <c r="O60" s="73" t="s">
        <v>42</v>
      </c>
      <c r="P60" s="80">
        <v>6664000</v>
      </c>
      <c r="Q60" s="24">
        <v>4490336</v>
      </c>
      <c r="R60" s="81">
        <v>0.6738199279711885</v>
      </c>
      <c r="S60" s="85" t="s">
        <v>37</v>
      </c>
      <c r="T60" s="19" t="s">
        <v>82</v>
      </c>
      <c r="U60" s="22" t="s">
        <v>51</v>
      </c>
      <c r="V60" s="59" t="s">
        <v>40</v>
      </c>
      <c r="W60" s="86">
        <v>94.543750000000003</v>
      </c>
      <c r="X60" s="89">
        <f>+VLOOKUP(K60,REFERENCIAS!$C:$D,2,0)*VLOOKUP($K$2,PONDERADORES!A:P,IF(INFORMACION!$F60=REFERENCIAS!$C$24,10,7),0)+VLOOKUP(L60,REFERENCIAS!$C:$D,2,0)*VLOOKUP($L$2,PONDERADORES!A:P,IF(INFORMACION!$F60=REFERENCIAS!$C$24,10,7),0)+VLOOKUP(F60,REFERENCIAS!$C:$D,2,0)*VLOOKUP($F$2,PONDERADORES!A:P,IF(INFORMACION!$F60=REFERENCIAS!$C$24,10,7),0)+VLOOKUP(IF(J60&lt;=0.2,0.2,IF(AND(J60&gt;0.2,J60&lt;=0.4),0.4,IF(AND(J60&gt;0.4,J60&lt;=0.6),0.6,IF(AND(J60&gt;0.6,J60&lt;=0.8),0.8,IF(AND(J60&gt;0.8,J60&lt;=1),1))))),REFERENCIAS!$C:$D,2,0)*VLOOKUP($J$2,PONDERADORES!A:P,IF(INFORMACION!$F60=REFERENCIAS!$C$24,10,7),0)</f>
        <v>31.1675</v>
      </c>
      <c r="Y60" s="45">
        <f>+VLOOKUP(M60,REFERENCIAS!$C:$D,2,0)*VLOOKUP($M$2,PONDERADORES!$A$7:$G$9,7,0)+VLOOKUP(N60,REFERENCIAS!$C:$D,2,0)*VLOOKUP($N$2,PONDERADORES!$A$7:$G$9,7,0)+VLOOKUP(O60,REFERENCIAS!$C:$D,2,0)*VLOOKUP($O$2,PONDERADORES!$A$7:$G$9,7,0)</f>
        <v>20</v>
      </c>
      <c r="Z60" s="46">
        <f>+VLOOKUP(IF(R60&lt;0.1,0,IF(AND(R60&gt;=0.1,R60&lt;0.2),0.1,IF(AND(R60&gt;=0.2,R60&lt;0.3),0.2,IF(R60&gt;0.3,0.3,)))),REFERENCIAS!$E:$F,2,0)*VLOOKUP($R$2,PONDERADORES!$A$11:$G$11,7,0)</f>
        <v>15</v>
      </c>
      <c r="AA60" s="90">
        <f>+VLOOKUP(S60,'REFERENCIAS RIESGO'!$C:$D,2,0)*VLOOKUP($S$2,PONDERADORES!A:P,IF(INFORMACION!$T60='REFERENCIAS RIESGO'!$C$36,13,7),0)+VLOOKUP(U60,'REFERENCIAS RIESGO'!$C:$D,2,0)*VLOOKUP($U$2,PONDERADORES!A:P,IF(INFORMACION!$T60='REFERENCIAS RIESGO'!$C$36,13,7),0)+VLOOKUP(V60,'REFERENCIAS RIESGO'!$C:$D,2,0)*VLOOKUP($V$2,PONDERADORES!A:P,IF(INFORMACION!$T60='REFERENCIAS RIESGO'!$C$36,13,7),0)+W60*VLOOKUP($W$2,PONDERADORES!A:P,IF(INFORMACION!$T60='REFERENCIAS RIESGO'!$C$36,13,7),0)+VLOOKUP(T60,'REFERENCIAS RIESGO'!$C:$D,2,0)*VLOOKUP($T$2,PONDERADORES!A:P,IF(INFORMACION!$T60='REFERENCIAS RIESGO'!$C$36,13,7),0)</f>
        <v>24.168937499999998</v>
      </c>
      <c r="AB60" s="93">
        <f t="shared" si="0"/>
        <v>90.336437500000002</v>
      </c>
      <c r="AC60" s="23" t="str">
        <f>IF(AB60&gt;[2]REFERENCIAS!$C$62,[2]REFERENCIAS!$B$62,IF(AND(AB60&gt;=[2]REFERENCIAS!$C$63,AB60&lt;[2]REFERENCIAS!$D$63),[2]REFERENCIAS!$B$63,IF(AND(AB60&gt;[2]REFERENCIAS!$C$64,AB60&lt;=[2]REFERENCIAS!$D$64),[2]REFERENCIAS!$B$64,IF(AND(AB60&gt;=[2]REFERENCIAS!$C$65,AB60&lt;[2]REFERENCIAS!$D$65),[2]REFERENCIAS!$B$65, "Revisar"))))</f>
        <v>Reposición de tecnología (Inmediato)</v>
      </c>
      <c r="AD60" s="94" t="str">
        <f>VLOOKUP(AC60,[2]REFERENCIAS!$B$62:$G$65,4,FALSE)</f>
        <v>El equipo no es viable de mantener en el servicio y se recomienda su reposición.</v>
      </c>
      <c r="AJ60" s="20"/>
      <c r="AK60" s="20"/>
    </row>
    <row r="61" spans="1:37" ht="45" x14ac:dyDescent="0.25">
      <c r="A61" s="72" t="s">
        <v>198</v>
      </c>
      <c r="B61" s="52" t="s">
        <v>199</v>
      </c>
      <c r="C61" s="51" t="s">
        <v>201</v>
      </c>
      <c r="D61" s="53">
        <v>17951672</v>
      </c>
      <c r="E61" s="73" t="s">
        <v>192</v>
      </c>
      <c r="F61" s="74" t="s">
        <v>49</v>
      </c>
      <c r="G61" s="9">
        <v>8</v>
      </c>
      <c r="H61" s="54">
        <v>40610</v>
      </c>
      <c r="I61" s="49">
        <v>11</v>
      </c>
      <c r="J61" s="22">
        <f t="shared" si="1"/>
        <v>1</v>
      </c>
      <c r="K61" s="19" t="s">
        <v>32</v>
      </c>
      <c r="L61" s="73" t="s">
        <v>47</v>
      </c>
      <c r="M61" s="74" t="s">
        <v>53</v>
      </c>
      <c r="N61" s="19" t="s">
        <v>35</v>
      </c>
      <c r="O61" s="73" t="s">
        <v>42</v>
      </c>
      <c r="P61" s="80">
        <v>3750000</v>
      </c>
      <c r="Q61" s="24">
        <v>2777049</v>
      </c>
      <c r="R61" s="81">
        <v>0.74054640000000005</v>
      </c>
      <c r="S61" s="85" t="s">
        <v>37</v>
      </c>
      <c r="T61" s="19" t="s">
        <v>44</v>
      </c>
      <c r="U61" s="22" t="s">
        <v>55</v>
      </c>
      <c r="V61" s="59" t="s">
        <v>45</v>
      </c>
      <c r="W61" s="86">
        <v>66.887500000000003</v>
      </c>
      <c r="X61" s="89">
        <f>+VLOOKUP(K61,REFERENCIAS!$C:$D,2,0)*VLOOKUP($K$2,PONDERADORES!A:P,IF(INFORMACION!$F61=REFERENCIAS!$C$24,10,7),0)+VLOOKUP(L61,REFERENCIAS!$C:$D,2,0)*VLOOKUP($L$2,PONDERADORES!A:P,IF(INFORMACION!$F61=REFERENCIAS!$C$24,10,7),0)+VLOOKUP(F61,REFERENCIAS!$C:$D,2,0)*VLOOKUP($F$2,PONDERADORES!A:P,IF(INFORMACION!$F61=REFERENCIAS!$C$24,10,7),0)+VLOOKUP(IF(J61&lt;=0.2,0.2,IF(AND(J61&gt;0.2,J61&lt;=0.4),0.4,IF(AND(J61&gt;0.4,J61&lt;=0.6),0.6,IF(AND(J61&gt;0.6,J61&lt;=0.8),0.8,IF(AND(J61&gt;0.8,J61&lt;=1),1))))),REFERENCIAS!$C:$D,2,0)*VLOOKUP($J$2,PONDERADORES!A:P,IF(INFORMACION!$F61=REFERENCIAS!$C$24,10,7),0)</f>
        <v>23.8</v>
      </c>
      <c r="Y61" s="45">
        <f>+VLOOKUP(M61,REFERENCIAS!$C:$D,2,0)*VLOOKUP($M$2,PONDERADORES!$A$7:$G$9,7,0)+VLOOKUP(N61,REFERENCIAS!$C:$D,2,0)*VLOOKUP($N$2,PONDERADORES!$A$7:$G$9,7,0)+VLOOKUP(O61,REFERENCIAS!$C:$D,2,0)*VLOOKUP($O$2,PONDERADORES!$A$7:$G$9,7,0)</f>
        <v>14.654000000000002</v>
      </c>
      <c r="Z61" s="46">
        <f>+VLOOKUP(IF(R61&lt;0.1,0,IF(AND(R61&gt;=0.1,R61&lt;0.2),0.1,IF(AND(R61&gt;=0.2,R61&lt;0.3),0.2,IF(R61&gt;0.3,0.3,)))),REFERENCIAS!$E:$F,2,0)*VLOOKUP($R$2,PONDERADORES!$A$11:$G$11,7,0)</f>
        <v>15</v>
      </c>
      <c r="AA61" s="90">
        <f>+VLOOKUP(S61,'REFERENCIAS RIESGO'!$C:$D,2,0)*VLOOKUP($S$2,PONDERADORES!A:P,IF(INFORMACION!$T61='REFERENCIAS RIESGO'!$C$36,13,7),0)+VLOOKUP(U61,'REFERENCIAS RIESGO'!$C:$D,2,0)*VLOOKUP($U$2,PONDERADORES!A:P,IF(INFORMACION!$T61='REFERENCIAS RIESGO'!$C$36,13,7),0)+VLOOKUP(V61,'REFERENCIAS RIESGO'!$C:$D,2,0)*VLOOKUP($V$2,PONDERADORES!A:P,IF(INFORMACION!$T61='REFERENCIAS RIESGO'!$C$36,13,7),0)+W61*VLOOKUP($W$2,PONDERADORES!A:P,IF(INFORMACION!$T61='REFERENCIAS RIESGO'!$C$36,13,7),0)+VLOOKUP(T61,'REFERENCIAS RIESGO'!$C:$D,2,0)*VLOOKUP($T$2,PONDERADORES!A:P,IF(INFORMACION!$T61='REFERENCIAS RIESGO'!$C$36,13,7),0)</f>
        <v>24.603187499999997</v>
      </c>
      <c r="AB61" s="93">
        <f t="shared" si="0"/>
        <v>78.057187499999998</v>
      </c>
      <c r="AC61" s="23" t="str">
        <f>IF(AB61&gt;[2]REFERENCIAS!$C$62,[2]REFERENCIAS!$B$62,IF(AND(AB61&gt;=[2]REFERENCIAS!$C$63,AB61&lt;[2]REFERENCIAS!$D$63),[2]REFERENCIAS!$B$63,IF(AND(AB61&gt;[2]REFERENCIAS!$C$64,AB61&lt;=[2]REFERENCIAS!$D$64),[2]REFERENCIAS!$B$64,IF(AND(AB61&gt;=[2]REFERENCIAS!$C$65,AB61&lt;[2]REFERENCIAS!$D$65),[2]REFERENCIAS!$B$65, "Revisar"))))</f>
        <v>Renovación de tecnología a la brevedad (Plazo inferior a un año)</v>
      </c>
      <c r="AD61" s="94" t="str">
        <f>VLOOKUP(AC61,[2]REFERENCIAS!$B$62:$G$65,4,FALSE)</f>
        <v>El equipo puede mantenerse en el servicio, sin embargo se recomienda su reposición en un plazo inferior a un año</v>
      </c>
      <c r="AJ61" s="20"/>
      <c r="AK61" s="20"/>
    </row>
    <row r="62" spans="1:37" ht="45" x14ac:dyDescent="0.25">
      <c r="A62" s="72" t="s">
        <v>222</v>
      </c>
      <c r="B62" s="52" t="s">
        <v>223</v>
      </c>
      <c r="C62" s="51" t="s">
        <v>224</v>
      </c>
      <c r="D62" s="53" t="s">
        <v>326</v>
      </c>
      <c r="E62" s="73" t="s">
        <v>188</v>
      </c>
      <c r="F62" s="74" t="s">
        <v>49</v>
      </c>
      <c r="G62" s="9">
        <v>5</v>
      </c>
      <c r="H62" s="54">
        <v>42220</v>
      </c>
      <c r="I62" s="49">
        <v>7</v>
      </c>
      <c r="J62" s="22">
        <f t="shared" si="1"/>
        <v>1</v>
      </c>
      <c r="K62" s="19" t="s">
        <v>32</v>
      </c>
      <c r="L62" s="73" t="s">
        <v>117</v>
      </c>
      <c r="M62" s="74" t="s">
        <v>53</v>
      </c>
      <c r="N62" s="19" t="s">
        <v>54</v>
      </c>
      <c r="O62" s="73" t="s">
        <v>42</v>
      </c>
      <c r="P62" s="80">
        <v>9137600</v>
      </c>
      <c r="Q62" s="24">
        <v>2946434</v>
      </c>
      <c r="R62" s="81">
        <v>0.32245162843635089</v>
      </c>
      <c r="S62" s="85" t="s">
        <v>30</v>
      </c>
      <c r="T62" s="19" t="s">
        <v>44</v>
      </c>
      <c r="U62" s="22" t="s">
        <v>39</v>
      </c>
      <c r="V62" s="59" t="s">
        <v>50</v>
      </c>
      <c r="W62" s="86">
        <v>94.543750000000003</v>
      </c>
      <c r="X62" s="89">
        <f>+VLOOKUP(K62,REFERENCIAS!$C:$D,2,0)*VLOOKUP($K$2,PONDERADORES!A:P,IF(INFORMACION!$F62=REFERENCIAS!$C$24,10,7),0)+VLOOKUP(L62,REFERENCIAS!$C:$D,2,0)*VLOOKUP($L$2,PONDERADORES!A:P,IF(INFORMACION!$F62=REFERENCIAS!$C$24,10,7),0)+VLOOKUP(F62,REFERENCIAS!$C:$D,2,0)*VLOOKUP($F$2,PONDERADORES!A:P,IF(INFORMACION!$F62=REFERENCIAS!$C$24,10,7),0)+VLOOKUP(IF(J62&lt;=0.2,0.2,IF(AND(J62&gt;0.2,J62&lt;=0.4),0.4,IF(AND(J62&gt;0.4,J62&lt;=0.6),0.6,IF(AND(J62&gt;0.6,J62&lt;=0.8),0.8,IF(AND(J62&gt;0.8,J62&lt;=1),1))))),REFERENCIAS!$C:$D,2,0)*VLOOKUP($J$2,PONDERADORES!A:P,IF(INFORMACION!$F62=REFERENCIAS!$C$24,10,7),0)</f>
        <v>20.474999999999998</v>
      </c>
      <c r="Y62" s="45">
        <f>+VLOOKUP(M62,REFERENCIAS!$C:$D,2,0)*VLOOKUP($M$2,PONDERADORES!$A$7:$G$9,7,0)+VLOOKUP(N62,REFERENCIAS!$C:$D,2,0)*VLOOKUP($N$2,PONDERADORES!$A$7:$G$9,7,0)+VLOOKUP(O62,REFERENCIAS!$C:$D,2,0)*VLOOKUP($O$2,PONDERADORES!$A$7:$G$9,7,0)</f>
        <v>17.300000000000004</v>
      </c>
      <c r="Z62" s="46">
        <f>+VLOOKUP(IF(R62&lt;0.1,0,IF(AND(R62&gt;=0.1,R62&lt;0.2),0.1,IF(AND(R62&gt;=0.2,R62&lt;0.3),0.2,IF(R62&gt;0.3,0.3,)))),REFERENCIAS!$E:$F,2,0)*VLOOKUP($R$2,PONDERADORES!$A$11:$G$11,7,0)</f>
        <v>15</v>
      </c>
      <c r="AA62" s="90">
        <f>+VLOOKUP(S62,'REFERENCIAS RIESGO'!$C:$D,2,0)*VLOOKUP($S$2,PONDERADORES!A:P,IF(INFORMACION!$T62='REFERENCIAS RIESGO'!$C$36,13,7),0)+VLOOKUP(U62,'REFERENCIAS RIESGO'!$C:$D,2,0)*VLOOKUP($U$2,PONDERADORES!A:P,IF(INFORMACION!$T62='REFERENCIAS RIESGO'!$C$36,13,7),0)+VLOOKUP(V62,'REFERENCIAS RIESGO'!$C:$D,2,0)*VLOOKUP($V$2,PONDERADORES!A:P,IF(INFORMACION!$T62='REFERENCIAS RIESGO'!$C$36,13,7),0)+W62*VLOOKUP($W$2,PONDERADORES!A:P,IF(INFORMACION!$T62='REFERENCIAS RIESGO'!$C$36,13,7),0)+VLOOKUP(T62,'REFERENCIAS RIESGO'!$C:$D,2,0)*VLOOKUP($T$2,PONDERADORES!A:P,IF(INFORMACION!$T62='REFERENCIAS RIESGO'!$C$36,13,7),0)</f>
        <v>19.017093750000001</v>
      </c>
      <c r="AB62" s="93">
        <f t="shared" si="0"/>
        <v>71.792093750000006</v>
      </c>
      <c r="AC62" s="23" t="str">
        <f>IF(AB62&gt;[2]REFERENCIAS!$C$62,[2]REFERENCIAS!$B$62,IF(AND(AB62&gt;=[2]REFERENCIAS!$C$63,AB62&lt;[2]REFERENCIAS!$D$63),[2]REFERENCIAS!$B$63,IF(AND(AB62&gt;[2]REFERENCIAS!$C$64,AB62&lt;=[2]REFERENCIAS!$D$64),[2]REFERENCIAS!$B$64,IF(AND(AB62&gt;=[2]REFERENCIAS!$C$65,AB62&lt;[2]REFERENCIAS!$D$65),[2]REFERENCIAS!$B$65, "Revisar"))))</f>
        <v>Renovación de tecnología a la brevedad (Plazo inferior a un año)</v>
      </c>
      <c r="AD62" s="94" t="str">
        <f>VLOOKUP(AC62,[2]REFERENCIAS!$B$62:$G$65,4,FALSE)</f>
        <v>El equipo puede mantenerse en el servicio, sin embargo se recomienda su reposición en un plazo inferior a un año</v>
      </c>
      <c r="AJ62" s="20"/>
      <c r="AK62" s="20"/>
    </row>
    <row r="63" spans="1:37" ht="60" x14ac:dyDescent="0.25">
      <c r="A63" s="72" t="s">
        <v>198</v>
      </c>
      <c r="B63" s="52" t="s">
        <v>199</v>
      </c>
      <c r="C63" s="51" t="s">
        <v>200</v>
      </c>
      <c r="D63" s="53">
        <v>21440119</v>
      </c>
      <c r="E63" s="73" t="s">
        <v>187</v>
      </c>
      <c r="F63" s="74" t="s">
        <v>118</v>
      </c>
      <c r="G63" s="9">
        <v>8</v>
      </c>
      <c r="H63" s="54">
        <v>42513</v>
      </c>
      <c r="I63" s="49">
        <v>6</v>
      </c>
      <c r="J63" s="22">
        <f t="shared" si="1"/>
        <v>0.75</v>
      </c>
      <c r="K63" s="19" t="s">
        <v>114</v>
      </c>
      <c r="L63" s="73" t="s">
        <v>117</v>
      </c>
      <c r="M63" s="74" t="s">
        <v>53</v>
      </c>
      <c r="N63" s="19" t="s">
        <v>54</v>
      </c>
      <c r="O63" s="73" t="s">
        <v>35</v>
      </c>
      <c r="P63" s="80">
        <v>7880000</v>
      </c>
      <c r="Q63" s="24">
        <v>1631326</v>
      </c>
      <c r="R63" s="81">
        <v>0.20702106598984771</v>
      </c>
      <c r="S63" s="85" t="s">
        <v>37</v>
      </c>
      <c r="T63" s="19" t="s">
        <v>82</v>
      </c>
      <c r="U63" s="22" t="s">
        <v>55</v>
      </c>
      <c r="V63" s="59" t="s">
        <v>45</v>
      </c>
      <c r="W63" s="86">
        <v>66.887500000000003</v>
      </c>
      <c r="X63" s="89">
        <f>+VLOOKUP(K63,REFERENCIAS!$C:$D,2,0)*VLOOKUP($K$2,PONDERADORES!A:P,IF(INFORMACION!$F63=REFERENCIAS!$C$24,10,7),0)+VLOOKUP(L63,REFERENCIAS!$C:$D,2,0)*VLOOKUP($L$2,PONDERADORES!A:P,IF(INFORMACION!$F63=REFERENCIAS!$C$24,10,7),0)+VLOOKUP(F63,REFERENCIAS!$C:$D,2,0)*VLOOKUP($F$2,PONDERADORES!A:P,IF(INFORMACION!$F63=REFERENCIAS!$C$24,10,7),0)+VLOOKUP(IF(J63&lt;=0.2,0.2,IF(AND(J63&gt;0.2,J63&lt;=0.4),0.4,IF(AND(J63&gt;0.4,J63&lt;=0.6),0.6,IF(AND(J63&gt;0.6,J63&lt;=0.8),0.8,IF(AND(J63&gt;0.8,J63&lt;=1),1))))),REFERENCIAS!$C:$D,2,0)*VLOOKUP($J$2,PONDERADORES!A:P,IF(INFORMACION!$F63=REFERENCIAS!$C$24,10,7),0)</f>
        <v>8.0650000000000013</v>
      </c>
      <c r="Y63" s="45">
        <f>+VLOOKUP(M63,REFERENCIAS!$C:$D,2,0)*VLOOKUP($M$2,PONDERADORES!$A$7:$G$9,7,0)+VLOOKUP(N63,REFERENCIAS!$C:$D,2,0)*VLOOKUP($N$2,PONDERADORES!$A$7:$G$9,7,0)+VLOOKUP(O63,REFERENCIAS!$C:$D,2,0)*VLOOKUP($O$2,PONDERADORES!$A$7:$G$9,7,0)</f>
        <v>8.1920000000000019</v>
      </c>
      <c r="Z63" s="46">
        <f>+VLOOKUP(IF(R63&lt;0.1,0,IF(AND(R63&gt;=0.1,R63&lt;0.2),0.1,IF(AND(R63&gt;=0.2,R63&lt;0.3),0.2,IF(R63&gt;0.3,0.3,)))),REFERENCIAS!$E:$F,2,0)*VLOOKUP($R$2,PONDERADORES!$A$11:$G$11,7,0)</f>
        <v>9.75</v>
      </c>
      <c r="AA63" s="90">
        <f>+VLOOKUP(S63,'REFERENCIAS RIESGO'!$C:$D,2,0)*VLOOKUP($S$2,PONDERADORES!A:P,IF(INFORMACION!$T63='REFERENCIAS RIESGO'!$C$36,13,7),0)+VLOOKUP(U63,'REFERENCIAS RIESGO'!$C:$D,2,0)*VLOOKUP($U$2,PONDERADORES!A:P,IF(INFORMACION!$T63='REFERENCIAS RIESGO'!$C$36,13,7),0)+VLOOKUP(V63,'REFERENCIAS RIESGO'!$C:$D,2,0)*VLOOKUP($V$2,PONDERADORES!A:P,IF(INFORMACION!$T63='REFERENCIAS RIESGO'!$C$36,13,7),0)+W63*VLOOKUP($W$2,PONDERADORES!A:P,IF(INFORMACION!$T63='REFERENCIAS RIESGO'!$C$36,13,7),0)+VLOOKUP(T63,'REFERENCIAS RIESGO'!$C:$D,2,0)*VLOOKUP($T$2,PONDERADORES!A:P,IF(INFORMACION!$T63='REFERENCIAS RIESGO'!$C$36,13,7),0)</f>
        <v>25.579875000000001</v>
      </c>
      <c r="AB63" s="93">
        <f t="shared" si="0"/>
        <v>51.586875000000006</v>
      </c>
      <c r="AC63" s="23" t="str">
        <f>IF(AB63&gt;[2]REFERENCIAS!$C$62,[2]REFERENCIAS!$B$62,IF(AND(AB63&gt;=[2]REFERENCIAS!$C$63,AB63&lt;[2]REFERENCIAS!$D$63),[2]REFERENCIAS!$B$63,IF(AND(AB63&gt;[2]REFERENCIAS!$C$64,AB63&lt;=[2]REFERENCIAS!$D$64),[2]REFERENCIAS!$B$64,IF(AND(AB63&gt;=[2]REFERENCIAS!$C$65,AB63&lt;[2]REFERENCIAS!$D$65),[2]REFERENCIAS!$B$65, "Revisar"))))</f>
        <v>Evaluar tecnología en un año</v>
      </c>
      <c r="AD63" s="94" t="str">
        <f>VLOOKUP(AC63,[2]REFERENCIAS!$B$62:$G$65,4,FALSE)</f>
        <v>El equipo se encuentra en condiciones aceptables de funcionamiento pero requiere constante seguimiento y evaluación.</v>
      </c>
      <c r="AJ63" s="20"/>
      <c r="AK63" s="20"/>
    </row>
    <row r="64" spans="1:37" ht="45" x14ac:dyDescent="0.25">
      <c r="A64" s="72" t="s">
        <v>198</v>
      </c>
      <c r="B64" s="52" t="s">
        <v>199</v>
      </c>
      <c r="C64" s="51" t="s">
        <v>200</v>
      </c>
      <c r="D64" s="53">
        <v>21435687</v>
      </c>
      <c r="E64" s="73" t="s">
        <v>187</v>
      </c>
      <c r="F64" s="74" t="s">
        <v>46</v>
      </c>
      <c r="G64" s="9">
        <v>8</v>
      </c>
      <c r="H64" s="54">
        <v>40989</v>
      </c>
      <c r="I64" s="49">
        <v>10</v>
      </c>
      <c r="J64" s="22">
        <f t="shared" si="1"/>
        <v>1</v>
      </c>
      <c r="K64" s="19" t="s">
        <v>114</v>
      </c>
      <c r="L64" s="73" t="s">
        <v>116</v>
      </c>
      <c r="M64" s="74" t="s">
        <v>41</v>
      </c>
      <c r="N64" s="19" t="s">
        <v>42</v>
      </c>
      <c r="O64" s="73" t="s">
        <v>42</v>
      </c>
      <c r="P64" s="80">
        <v>7880000</v>
      </c>
      <c r="Q64" s="24">
        <v>4444187</v>
      </c>
      <c r="R64" s="81">
        <v>0.56398312182741117</v>
      </c>
      <c r="S64" s="85" t="s">
        <v>37</v>
      </c>
      <c r="T64" s="19" t="s">
        <v>38</v>
      </c>
      <c r="U64" s="22" t="s">
        <v>55</v>
      </c>
      <c r="V64" s="59" t="s">
        <v>50</v>
      </c>
      <c r="W64" s="86">
        <v>66.887500000000003</v>
      </c>
      <c r="X64" s="89">
        <f>+VLOOKUP(K64,REFERENCIAS!$C:$D,2,0)*VLOOKUP($K$2,PONDERADORES!A:P,IF(INFORMACION!$F64=REFERENCIAS!$C$24,10,7),0)+VLOOKUP(L64,REFERENCIAS!$C:$D,2,0)*VLOOKUP($L$2,PONDERADORES!A:P,IF(INFORMACION!$F64=REFERENCIAS!$C$24,10,7),0)+VLOOKUP(F64,REFERENCIAS!$C:$D,2,0)*VLOOKUP($F$2,PONDERADORES!A:P,IF(INFORMACION!$F64=REFERENCIAS!$C$24,10,7),0)+VLOOKUP(IF(J64&lt;=0.2,0.2,IF(AND(J64&gt;0.2,J64&lt;=0.4),0.4,IF(AND(J64&gt;0.4,J64&lt;=0.6),0.6,IF(AND(J64&gt;0.6,J64&lt;=0.8),0.8,IF(AND(J64&gt;0.8,J64&lt;=1),1))))),REFERENCIAS!$C:$D,2,0)*VLOOKUP($J$2,PONDERADORES!A:P,IF(INFORMACION!$F64=REFERENCIAS!$C$24,10,7),0)</f>
        <v>16.39</v>
      </c>
      <c r="Y64" s="45">
        <f>+VLOOKUP(M64,REFERENCIAS!$C:$D,2,0)*VLOOKUP($M$2,PONDERADORES!$A$7:$G$9,7,0)+VLOOKUP(N64,REFERENCIAS!$C:$D,2,0)*VLOOKUP($N$2,PONDERADORES!$A$7:$G$9,7,0)+VLOOKUP(O64,REFERENCIAS!$C:$D,2,0)*VLOOKUP($O$2,PONDERADORES!$A$7:$G$9,7,0)</f>
        <v>17.300000000000004</v>
      </c>
      <c r="Z64" s="46">
        <f>+VLOOKUP(IF(R64&lt;0.1,0,IF(AND(R64&gt;=0.1,R64&lt;0.2),0.1,IF(AND(R64&gt;=0.2,R64&lt;0.3),0.2,IF(R64&gt;0.3,0.3,)))),REFERENCIAS!$E:$F,2,0)*VLOOKUP($R$2,PONDERADORES!$A$11:$G$11,7,0)</f>
        <v>15</v>
      </c>
      <c r="AA64" s="90">
        <f>+VLOOKUP(S64,'REFERENCIAS RIESGO'!$C:$D,2,0)*VLOOKUP($S$2,PONDERADORES!A:P,IF(INFORMACION!$T64='REFERENCIAS RIESGO'!$C$36,13,7),0)+VLOOKUP(U64,'REFERENCIAS RIESGO'!$C:$D,2,0)*VLOOKUP($U$2,PONDERADORES!A:P,IF(INFORMACION!$T64='REFERENCIAS RIESGO'!$C$36,13,7),0)+VLOOKUP(V64,'REFERENCIAS RIESGO'!$C:$D,2,0)*VLOOKUP($V$2,PONDERADORES!A:P,IF(INFORMACION!$T64='REFERENCIAS RIESGO'!$C$36,13,7),0)+W64*VLOOKUP($W$2,PONDERADORES!A:P,IF(INFORMACION!$T64='REFERENCIAS RIESGO'!$C$36,13,7),0)+VLOOKUP(T64,'REFERENCIAS RIESGO'!$C:$D,2,0)*VLOOKUP($T$2,PONDERADORES!A:P,IF(INFORMACION!$T64='REFERENCIAS RIESGO'!$C$36,13,7),0)</f>
        <v>18.379874999999998</v>
      </c>
      <c r="AB64" s="93">
        <f t="shared" si="0"/>
        <v>67.069874999999996</v>
      </c>
      <c r="AC64" s="23" t="str">
        <f>IF(AB64&gt;[2]REFERENCIAS!$C$62,[2]REFERENCIAS!$B$62,IF(AND(AB64&gt;=[2]REFERENCIAS!$C$63,AB64&lt;[2]REFERENCIAS!$D$63),[2]REFERENCIAS!$B$63,IF(AND(AB64&gt;[2]REFERENCIAS!$C$64,AB64&lt;=[2]REFERENCIAS!$D$64),[2]REFERENCIAS!$B$64,IF(AND(AB64&gt;=[2]REFERENCIAS!$C$65,AB64&lt;[2]REFERENCIAS!$D$65),[2]REFERENCIAS!$B$65, "Revisar"))))</f>
        <v>Renovación de tecnología a la brevedad (Plazo inferior a un año)</v>
      </c>
      <c r="AD64" s="94" t="str">
        <f>VLOOKUP(AC64,[2]REFERENCIAS!$B$62:$G$65,4,FALSE)</f>
        <v>El equipo puede mantenerse en el servicio, sin embargo se recomienda su reposición en un plazo inferior a un año</v>
      </c>
      <c r="AJ64" s="20"/>
      <c r="AK64" s="20"/>
    </row>
    <row r="65" spans="1:37" ht="60" x14ac:dyDescent="0.25">
      <c r="A65" s="72" t="s">
        <v>198</v>
      </c>
      <c r="B65" s="52" t="s">
        <v>199</v>
      </c>
      <c r="C65" s="51" t="s">
        <v>200</v>
      </c>
      <c r="D65" s="53">
        <v>21436325</v>
      </c>
      <c r="E65" s="73" t="s">
        <v>192</v>
      </c>
      <c r="F65" s="74" t="s">
        <v>119</v>
      </c>
      <c r="G65" s="9">
        <v>8</v>
      </c>
      <c r="H65" s="54">
        <v>44022</v>
      </c>
      <c r="I65" s="49">
        <v>2</v>
      </c>
      <c r="J65" s="22">
        <f t="shared" si="1"/>
        <v>0.25</v>
      </c>
      <c r="K65" s="19" t="s">
        <v>115</v>
      </c>
      <c r="L65" s="73" t="s">
        <v>33</v>
      </c>
      <c r="M65" s="74" t="s">
        <v>53</v>
      </c>
      <c r="N65" s="19" t="s">
        <v>35</v>
      </c>
      <c r="O65" s="73" t="s">
        <v>35</v>
      </c>
      <c r="P65" s="80">
        <v>7880000</v>
      </c>
      <c r="Q65" s="24">
        <v>1143781</v>
      </c>
      <c r="R65" s="81">
        <v>0.1451498730964467</v>
      </c>
      <c r="S65" s="85" t="s">
        <v>37</v>
      </c>
      <c r="T65" s="19" t="s">
        <v>38</v>
      </c>
      <c r="U65" s="22" t="s">
        <v>55</v>
      </c>
      <c r="V65" s="59" t="s">
        <v>40</v>
      </c>
      <c r="W65" s="86">
        <v>66.887500000000003</v>
      </c>
      <c r="X65" s="89">
        <f>+VLOOKUP(K65,REFERENCIAS!$C:$D,2,0)*VLOOKUP($K$2,PONDERADORES!A:P,IF(INFORMACION!$F65=REFERENCIAS!$C$24,10,7),0)+VLOOKUP(L65,REFERENCIAS!$C:$D,2,0)*VLOOKUP($L$2,PONDERADORES!A:P,IF(INFORMACION!$F65=REFERENCIAS!$C$24,10,7),0)+VLOOKUP(F65,REFERENCIAS!$C:$D,2,0)*VLOOKUP($F$2,PONDERADORES!A:P,IF(INFORMACION!$F65=REFERENCIAS!$C$24,10,7),0)+VLOOKUP(IF(J65&lt;=0.2,0.2,IF(AND(J65&gt;0.2,J65&lt;=0.4),0.4,IF(AND(J65&gt;0.4,J65&lt;=0.6),0.6,IF(AND(J65&gt;0.6,J65&lt;=0.8),0.8,IF(AND(J65&gt;0.8,J65&lt;=1),1))))),REFERENCIAS!$C:$D,2,0)*VLOOKUP($J$2,PONDERADORES!A:P,IF(INFORMACION!$F65=REFERENCIAS!$C$24,10,7),0)</f>
        <v>23.525000000000002</v>
      </c>
      <c r="Y65" s="45">
        <f>+VLOOKUP(M65,REFERENCIAS!$C:$D,2,0)*VLOOKUP($M$2,PONDERADORES!$A$7:$G$9,7,0)+VLOOKUP(N65,REFERENCIAS!$C:$D,2,0)*VLOOKUP($N$2,PONDERADORES!$A$7:$G$9,7,0)+VLOOKUP(O65,REFERENCIAS!$C:$D,2,0)*VLOOKUP($O$2,PONDERADORES!$A$7:$G$9,7,0)</f>
        <v>5.5460000000000003</v>
      </c>
      <c r="Z65" s="46">
        <f>+VLOOKUP(IF(R65&lt;0.1,0,IF(AND(R65&gt;=0.1,R65&lt;0.2),0.1,IF(AND(R65&gt;=0.2,R65&lt;0.3),0.2,IF(R65&gt;0.3,0.3,)))),REFERENCIAS!$E:$F,2,0)*VLOOKUP($R$2,PONDERADORES!$A$11:$G$11,7,0)</f>
        <v>4.5</v>
      </c>
      <c r="AA65" s="90">
        <f>+VLOOKUP(S65,'REFERENCIAS RIESGO'!$C:$D,2,0)*VLOOKUP($S$2,PONDERADORES!A:P,IF(INFORMACION!$T65='REFERENCIAS RIESGO'!$C$36,13,7),0)+VLOOKUP(U65,'REFERENCIAS RIESGO'!$C:$D,2,0)*VLOOKUP($U$2,PONDERADORES!A:P,IF(INFORMACION!$T65='REFERENCIAS RIESGO'!$C$36,13,7),0)+VLOOKUP(V65,'REFERENCIAS RIESGO'!$C:$D,2,0)*VLOOKUP($V$2,PONDERADORES!A:P,IF(INFORMACION!$T65='REFERENCIAS RIESGO'!$C$36,13,7),0)+W65*VLOOKUP($W$2,PONDERADORES!A:P,IF(INFORMACION!$T65='REFERENCIAS RIESGO'!$C$36,13,7),0)+VLOOKUP(T65,'REFERENCIAS RIESGO'!$C:$D,2,0)*VLOOKUP($T$2,PONDERADORES!A:P,IF(INFORMACION!$T65='REFERENCIAS RIESGO'!$C$36,13,7),0)</f>
        <v>20.479875</v>
      </c>
      <c r="AB65" s="93">
        <f t="shared" si="0"/>
        <v>54.050874999999998</v>
      </c>
      <c r="AC65" s="23" t="str">
        <f>IF(AB65&gt;[2]REFERENCIAS!$C$62,[2]REFERENCIAS!$B$62,IF(AND(AB65&gt;=[2]REFERENCIAS!$C$63,AB65&lt;[2]REFERENCIAS!$D$63),[2]REFERENCIAS!$B$63,IF(AND(AB65&gt;[2]REFERENCIAS!$C$64,AB65&lt;=[2]REFERENCIAS!$D$64),[2]REFERENCIAS!$B$64,IF(AND(AB65&gt;=[2]REFERENCIAS!$C$65,AB65&lt;[2]REFERENCIAS!$D$65),[2]REFERENCIAS!$B$65, "Revisar"))))</f>
        <v>Evaluar tecnología en un año</v>
      </c>
      <c r="AD65" s="94" t="str">
        <f>VLOOKUP(AC65,[2]REFERENCIAS!$B$62:$G$65,4,FALSE)</f>
        <v>El equipo se encuentra en condiciones aceptables de funcionamiento pero requiere constante seguimiento y evaluación.</v>
      </c>
      <c r="AJ65" s="20"/>
      <c r="AK65" s="20"/>
    </row>
    <row r="66" spans="1:37" ht="45" x14ac:dyDescent="0.25">
      <c r="A66" s="72" t="s">
        <v>198</v>
      </c>
      <c r="B66" s="52" t="s">
        <v>199</v>
      </c>
      <c r="C66" s="51" t="s">
        <v>201</v>
      </c>
      <c r="D66" s="53">
        <v>17952618</v>
      </c>
      <c r="E66" s="73" t="s">
        <v>192</v>
      </c>
      <c r="F66" s="74" t="s">
        <v>118</v>
      </c>
      <c r="G66" s="9">
        <v>8</v>
      </c>
      <c r="H66" s="54">
        <v>40661</v>
      </c>
      <c r="I66" s="49">
        <v>11</v>
      </c>
      <c r="J66" s="22">
        <f t="shared" si="1"/>
        <v>1</v>
      </c>
      <c r="K66" s="19" t="s">
        <v>32</v>
      </c>
      <c r="L66" s="73" t="s">
        <v>116</v>
      </c>
      <c r="M66" s="74" t="s">
        <v>53</v>
      </c>
      <c r="N66" s="19" t="s">
        <v>54</v>
      </c>
      <c r="O66" s="73" t="s">
        <v>42</v>
      </c>
      <c r="P66" s="80">
        <v>3750000</v>
      </c>
      <c r="Q66" s="24">
        <v>3594051</v>
      </c>
      <c r="R66" s="81">
        <v>0.95841359999999998</v>
      </c>
      <c r="S66" s="85" t="s">
        <v>37</v>
      </c>
      <c r="T66" s="19" t="s">
        <v>82</v>
      </c>
      <c r="U66" s="22" t="s">
        <v>55</v>
      </c>
      <c r="V66" s="59" t="s">
        <v>50</v>
      </c>
      <c r="W66" s="86">
        <v>66.887500000000003</v>
      </c>
      <c r="X66" s="89">
        <f>+VLOOKUP(K66,REFERENCIAS!$C:$D,2,0)*VLOOKUP($K$2,PONDERADORES!A:P,IF(INFORMACION!$F66=REFERENCIAS!$C$24,10,7),0)+VLOOKUP(L66,REFERENCIAS!$C:$D,2,0)*VLOOKUP($L$2,PONDERADORES!A:P,IF(INFORMACION!$F66=REFERENCIAS!$C$24,10,7),0)+VLOOKUP(F66,REFERENCIAS!$C:$D,2,0)*VLOOKUP($F$2,PONDERADORES!A:P,IF(INFORMACION!$F66=REFERENCIAS!$C$24,10,7),0)+VLOOKUP(IF(J66&lt;=0.2,0.2,IF(AND(J66&gt;0.2,J66&lt;=0.4),0.4,IF(AND(J66&gt;0.4,J66&lt;=0.6),0.6,IF(AND(J66&gt;0.6,J66&lt;=0.8),0.8,IF(AND(J66&gt;0.8,J66&lt;=1),1))))),REFERENCIAS!$C:$D,2,0)*VLOOKUP($J$2,PONDERADORES!A:P,IF(INFORMACION!$F66=REFERENCIAS!$C$24,10,7),0)</f>
        <v>11.64</v>
      </c>
      <c r="Y66" s="45">
        <f>+VLOOKUP(M66,REFERENCIAS!$C:$D,2,0)*VLOOKUP($M$2,PONDERADORES!$A$7:$G$9,7,0)+VLOOKUP(N66,REFERENCIAS!$C:$D,2,0)*VLOOKUP($N$2,PONDERADORES!$A$7:$G$9,7,0)+VLOOKUP(O66,REFERENCIAS!$C:$D,2,0)*VLOOKUP($O$2,PONDERADORES!$A$7:$G$9,7,0)</f>
        <v>17.300000000000004</v>
      </c>
      <c r="Z66" s="46">
        <f>+VLOOKUP(IF(R66&lt;0.1,0,IF(AND(R66&gt;=0.1,R66&lt;0.2),0.1,IF(AND(R66&gt;=0.2,R66&lt;0.3),0.2,IF(R66&gt;0.3,0.3,)))),REFERENCIAS!$E:$F,2,0)*VLOOKUP($R$2,PONDERADORES!$A$11:$G$11,7,0)</f>
        <v>15</v>
      </c>
      <c r="AA66" s="90">
        <f>+VLOOKUP(S66,'REFERENCIAS RIESGO'!$C:$D,2,0)*VLOOKUP($S$2,PONDERADORES!A:P,IF(INFORMACION!$T66='REFERENCIAS RIESGO'!$C$36,13,7),0)+VLOOKUP(U66,'REFERENCIAS RIESGO'!$C:$D,2,0)*VLOOKUP($U$2,PONDERADORES!A:P,IF(INFORMACION!$T66='REFERENCIAS RIESGO'!$C$36,13,7),0)+VLOOKUP(V66,'REFERENCIAS RIESGO'!$C:$D,2,0)*VLOOKUP($V$2,PONDERADORES!A:P,IF(INFORMACION!$T66='REFERENCIAS RIESGO'!$C$36,13,7),0)+W66*VLOOKUP($W$2,PONDERADORES!A:P,IF(INFORMACION!$T66='REFERENCIAS RIESGO'!$C$36,13,7),0)+VLOOKUP(T66,'REFERENCIAS RIESGO'!$C:$D,2,0)*VLOOKUP($T$2,PONDERADORES!A:P,IF(INFORMACION!$T66='REFERENCIAS RIESGO'!$C$36,13,7),0)</f>
        <v>21.379874999999998</v>
      </c>
      <c r="AB66" s="93">
        <f t="shared" si="0"/>
        <v>65.319874999999996</v>
      </c>
      <c r="AC66" s="23" t="str">
        <f>IF(AB66&gt;[2]REFERENCIAS!$C$62,[2]REFERENCIAS!$B$62,IF(AND(AB66&gt;=[2]REFERENCIAS!$C$63,AB66&lt;[2]REFERENCIAS!$D$63),[2]REFERENCIAS!$B$63,IF(AND(AB66&gt;[2]REFERENCIAS!$C$64,AB66&lt;=[2]REFERENCIAS!$D$64),[2]REFERENCIAS!$B$64,IF(AND(AB66&gt;=[2]REFERENCIAS!$C$65,AB66&lt;[2]REFERENCIAS!$D$65),[2]REFERENCIAS!$B$65, "Revisar"))))</f>
        <v>Renovación de tecnología a la brevedad (Plazo inferior a un año)</v>
      </c>
      <c r="AD66" s="94" t="str">
        <f>VLOOKUP(AC66,[2]REFERENCIAS!$B$62:$G$65,4,FALSE)</f>
        <v>El equipo puede mantenerse en el servicio, sin embargo se recomienda su reposición en un plazo inferior a un año</v>
      </c>
      <c r="AJ66" s="20"/>
      <c r="AK66" s="20"/>
    </row>
    <row r="67" spans="1:37" ht="45" x14ac:dyDescent="0.25">
      <c r="A67" s="72" t="s">
        <v>198</v>
      </c>
      <c r="B67" s="52" t="s">
        <v>199</v>
      </c>
      <c r="C67" s="51" t="s">
        <v>200</v>
      </c>
      <c r="D67" s="53">
        <v>21439896</v>
      </c>
      <c r="E67" s="73" t="s">
        <v>187</v>
      </c>
      <c r="F67" s="74" t="s">
        <v>46</v>
      </c>
      <c r="G67" s="9">
        <v>8</v>
      </c>
      <c r="H67" s="54">
        <v>41303</v>
      </c>
      <c r="I67" s="49">
        <v>9</v>
      </c>
      <c r="J67" s="22">
        <f t="shared" si="1"/>
        <v>1</v>
      </c>
      <c r="K67" s="19" t="s">
        <v>32</v>
      </c>
      <c r="L67" s="73" t="s">
        <v>33</v>
      </c>
      <c r="M67" s="74" t="s">
        <v>34</v>
      </c>
      <c r="N67" s="19" t="s">
        <v>54</v>
      </c>
      <c r="O67" s="73" t="s">
        <v>42</v>
      </c>
      <c r="P67" s="80">
        <v>7880000</v>
      </c>
      <c r="Q67" s="24">
        <v>3381791</v>
      </c>
      <c r="R67" s="81">
        <v>0.42916129441624368</v>
      </c>
      <c r="S67" s="85" t="s">
        <v>37</v>
      </c>
      <c r="T67" s="19" t="s">
        <v>44</v>
      </c>
      <c r="U67" s="22" t="s">
        <v>55</v>
      </c>
      <c r="V67" s="59" t="s">
        <v>40</v>
      </c>
      <c r="W67" s="86">
        <v>66.887500000000003</v>
      </c>
      <c r="X67" s="89">
        <f>+VLOOKUP(K67,REFERENCIAS!$C:$D,2,0)*VLOOKUP($K$2,PONDERADORES!A:P,IF(INFORMACION!$F67=REFERENCIAS!$C$24,10,7),0)+VLOOKUP(L67,REFERENCIAS!$C:$D,2,0)*VLOOKUP($L$2,PONDERADORES!A:P,IF(INFORMACION!$F67=REFERENCIAS!$C$24,10,7),0)+VLOOKUP(F67,REFERENCIAS!$C:$D,2,0)*VLOOKUP($F$2,PONDERADORES!A:P,IF(INFORMACION!$F67=REFERENCIAS!$C$24,10,7),0)+VLOOKUP(IF(J67&lt;=0.2,0.2,IF(AND(J67&gt;0.2,J67&lt;=0.4),0.4,IF(AND(J67&gt;0.4,J67&lt;=0.6),0.6,IF(AND(J67&gt;0.6,J67&lt;=0.8),0.8,IF(AND(J67&gt;0.8,J67&lt;=1),1))))),REFERENCIAS!$C:$D,2,0)*VLOOKUP($J$2,PONDERADORES!A:P,IF(INFORMACION!$F67=REFERENCIAS!$C$24,10,7),0)</f>
        <v>30.45</v>
      </c>
      <c r="Y67" s="45">
        <f>+VLOOKUP(M67,REFERENCIAS!$C:$D,2,0)*VLOOKUP($M$2,PONDERADORES!$A$7:$G$9,7,0)+VLOOKUP(N67,REFERENCIAS!$C:$D,2,0)*VLOOKUP($N$2,PONDERADORES!$A$7:$G$9,7,0)+VLOOKUP(O67,REFERENCIAS!$C:$D,2,0)*VLOOKUP($O$2,PONDERADORES!$A$7:$G$9,7,0)</f>
        <v>11.954000000000001</v>
      </c>
      <c r="Z67" s="46">
        <f>+VLOOKUP(IF(R67&lt;0.1,0,IF(AND(R67&gt;=0.1,R67&lt;0.2),0.1,IF(AND(R67&gt;=0.2,R67&lt;0.3),0.2,IF(R67&gt;0.3,0.3,)))),REFERENCIAS!$E:$F,2,0)*VLOOKUP($R$2,PONDERADORES!$A$11:$G$11,7,0)</f>
        <v>15</v>
      </c>
      <c r="AA67" s="90">
        <f>+VLOOKUP(S67,'REFERENCIAS RIESGO'!$C:$D,2,0)*VLOOKUP($S$2,PONDERADORES!A:P,IF(INFORMACION!$T67='REFERENCIAS RIESGO'!$C$36,13,7),0)+VLOOKUP(U67,'REFERENCIAS RIESGO'!$C:$D,2,0)*VLOOKUP($U$2,PONDERADORES!A:P,IF(INFORMACION!$T67='REFERENCIAS RIESGO'!$C$36,13,7),0)+VLOOKUP(V67,'REFERENCIAS RIESGO'!$C:$D,2,0)*VLOOKUP($V$2,PONDERADORES!A:P,IF(INFORMACION!$T67='REFERENCIAS RIESGO'!$C$36,13,7),0)+W67*VLOOKUP($W$2,PONDERADORES!A:P,IF(INFORMACION!$T67='REFERENCIAS RIESGO'!$C$36,13,7),0)+VLOOKUP(T67,'REFERENCIAS RIESGO'!$C:$D,2,0)*VLOOKUP($T$2,PONDERADORES!A:P,IF(INFORMACION!$T67='REFERENCIAS RIESGO'!$C$36,13,7),0)</f>
        <v>21.978187500000001</v>
      </c>
      <c r="AB67" s="93">
        <f t="shared" si="0"/>
        <v>79.382187500000001</v>
      </c>
      <c r="AC67" s="23" t="str">
        <f>IF(AB67&gt;[2]REFERENCIAS!$C$62,[2]REFERENCIAS!$B$62,IF(AND(AB67&gt;=[2]REFERENCIAS!$C$63,AB67&lt;[2]REFERENCIAS!$D$63),[2]REFERENCIAS!$B$63,IF(AND(AB67&gt;[2]REFERENCIAS!$C$64,AB67&lt;=[2]REFERENCIAS!$D$64),[2]REFERENCIAS!$B$64,IF(AND(AB67&gt;=[2]REFERENCIAS!$C$65,AB67&lt;[2]REFERENCIAS!$D$65),[2]REFERENCIAS!$B$65, "Revisar"))))</f>
        <v>Renovación de tecnología a la brevedad (Plazo inferior a un año)</v>
      </c>
      <c r="AD67" s="94" t="str">
        <f>VLOOKUP(AC67,[2]REFERENCIAS!$B$62:$G$65,4,FALSE)</f>
        <v>El equipo puede mantenerse en el servicio, sin embargo se recomienda su reposición en un plazo inferior a un año</v>
      </c>
      <c r="AJ67" s="20"/>
      <c r="AK67" s="20"/>
    </row>
    <row r="68" spans="1:37" ht="45" x14ac:dyDescent="0.25">
      <c r="A68" s="72" t="s">
        <v>198</v>
      </c>
      <c r="B68" s="52" t="s">
        <v>199</v>
      </c>
      <c r="C68" s="51" t="s">
        <v>200</v>
      </c>
      <c r="D68" s="53">
        <v>21439453</v>
      </c>
      <c r="E68" s="73" t="s">
        <v>192</v>
      </c>
      <c r="F68" s="74" t="s">
        <v>46</v>
      </c>
      <c r="G68" s="9">
        <v>8</v>
      </c>
      <c r="H68" s="54">
        <v>40980</v>
      </c>
      <c r="I68" s="49">
        <v>10</v>
      </c>
      <c r="J68" s="22">
        <f t="shared" si="1"/>
        <v>1</v>
      </c>
      <c r="K68" s="19" t="s">
        <v>115</v>
      </c>
      <c r="L68" s="73" t="s">
        <v>116</v>
      </c>
      <c r="M68" s="74" t="s">
        <v>41</v>
      </c>
      <c r="N68" s="19" t="s">
        <v>35</v>
      </c>
      <c r="O68" s="73" t="s">
        <v>54</v>
      </c>
      <c r="P68" s="80">
        <v>7880000</v>
      </c>
      <c r="Q68" s="24">
        <v>5238282</v>
      </c>
      <c r="R68" s="81">
        <v>0.66475659898477157</v>
      </c>
      <c r="S68" s="85" t="s">
        <v>37</v>
      </c>
      <c r="T68" s="19" t="s">
        <v>82</v>
      </c>
      <c r="U68" s="22" t="s">
        <v>55</v>
      </c>
      <c r="V68" s="59" t="s">
        <v>40</v>
      </c>
      <c r="W68" s="86">
        <v>66.887500000000003</v>
      </c>
      <c r="X68" s="89">
        <f>+VLOOKUP(K68,REFERENCIAS!$C:$D,2,0)*VLOOKUP($K$2,PONDERADORES!A:P,IF(INFORMACION!$F68=REFERENCIAS!$C$24,10,7),0)+VLOOKUP(L68,REFERENCIAS!$C:$D,2,0)*VLOOKUP($L$2,PONDERADORES!A:P,IF(INFORMACION!$F68=REFERENCIAS!$C$24,10,7),0)+VLOOKUP(F68,REFERENCIAS!$C:$D,2,0)*VLOOKUP($F$2,PONDERADORES!A:P,IF(INFORMACION!$F68=REFERENCIAS!$C$24,10,7),0)+VLOOKUP(IF(J68&lt;=0.2,0.2,IF(AND(J68&gt;0.2,J68&lt;=0.4),0.4,IF(AND(J68&gt;0.4,J68&lt;=0.6),0.6,IF(AND(J68&gt;0.6,J68&lt;=0.8),0.8,IF(AND(J68&gt;0.8,J68&lt;=1),1))))),REFERENCIAS!$C:$D,2,0)*VLOOKUP($J$2,PONDERADORES!A:P,IF(INFORMACION!$F68=REFERENCIAS!$C$24,10,7),0)</f>
        <v>25.794999999999998</v>
      </c>
      <c r="Y68" s="45">
        <f>+VLOOKUP(M68,REFERENCIAS!$C:$D,2,0)*VLOOKUP($M$2,PONDERADORES!$A$7:$G$9,7,0)+VLOOKUP(N68,REFERENCIAS!$C:$D,2,0)*VLOOKUP($N$2,PONDERADORES!$A$7:$G$9,7,0)+VLOOKUP(O68,REFERENCIAS!$C:$D,2,0)*VLOOKUP($O$2,PONDERADORES!$A$7:$G$9,7,0)</f>
        <v>7.354000000000001</v>
      </c>
      <c r="Z68" s="46">
        <f>+VLOOKUP(IF(R68&lt;0.1,0,IF(AND(R68&gt;=0.1,R68&lt;0.2),0.1,IF(AND(R68&gt;=0.2,R68&lt;0.3),0.2,IF(R68&gt;0.3,0.3,)))),REFERENCIAS!$E:$F,2,0)*VLOOKUP($R$2,PONDERADORES!$A$11:$G$11,7,0)</f>
        <v>15</v>
      </c>
      <c r="AA68" s="90">
        <f>+VLOOKUP(S68,'REFERENCIAS RIESGO'!$C:$D,2,0)*VLOOKUP($S$2,PONDERADORES!A:P,IF(INFORMACION!$T68='REFERENCIAS RIESGO'!$C$36,13,7),0)+VLOOKUP(U68,'REFERENCIAS RIESGO'!$C:$D,2,0)*VLOOKUP($U$2,PONDERADORES!A:P,IF(INFORMACION!$T68='REFERENCIAS RIESGO'!$C$36,13,7),0)+VLOOKUP(V68,'REFERENCIAS RIESGO'!$C:$D,2,0)*VLOOKUP($V$2,PONDERADORES!A:P,IF(INFORMACION!$T68='REFERENCIAS RIESGO'!$C$36,13,7),0)+W68*VLOOKUP($W$2,PONDERADORES!A:P,IF(INFORMACION!$T68='REFERENCIAS RIESGO'!$C$36,13,7),0)+VLOOKUP(T68,'REFERENCIAS RIESGO'!$C:$D,2,0)*VLOOKUP($T$2,PONDERADORES!A:P,IF(INFORMACION!$T68='REFERENCIAS RIESGO'!$C$36,13,7),0)</f>
        <v>23.479875</v>
      </c>
      <c r="AB68" s="93">
        <f t="shared" ref="AB68:AB131" si="2">+X68+Y68+Z68+AA68</f>
        <v>71.628874999999994</v>
      </c>
      <c r="AC68" s="23" t="str">
        <f>IF(AB68&gt;[2]REFERENCIAS!$C$62,[2]REFERENCIAS!$B$62,IF(AND(AB68&gt;=[2]REFERENCIAS!$C$63,AB68&lt;[2]REFERENCIAS!$D$63),[2]REFERENCIAS!$B$63,IF(AND(AB68&gt;[2]REFERENCIAS!$C$64,AB68&lt;=[2]REFERENCIAS!$D$64),[2]REFERENCIAS!$B$64,IF(AND(AB68&gt;=[2]REFERENCIAS!$C$65,AB68&lt;[2]REFERENCIAS!$D$65),[2]REFERENCIAS!$B$65, "Revisar"))))</f>
        <v>Renovación de tecnología a la brevedad (Plazo inferior a un año)</v>
      </c>
      <c r="AD68" s="94" t="str">
        <f>VLOOKUP(AC68,[2]REFERENCIAS!$B$62:$G$65,4,FALSE)</f>
        <v>El equipo puede mantenerse en el servicio, sin embargo se recomienda su reposición en un plazo inferior a un año</v>
      </c>
      <c r="AJ68" s="20"/>
      <c r="AK68" s="20"/>
    </row>
    <row r="69" spans="1:37" ht="45" x14ac:dyDescent="0.25">
      <c r="A69" s="72" t="s">
        <v>198</v>
      </c>
      <c r="B69" s="52" t="s">
        <v>199</v>
      </c>
      <c r="C69" s="51" t="s">
        <v>201</v>
      </c>
      <c r="D69" s="53">
        <v>17952131</v>
      </c>
      <c r="E69" s="73" t="s">
        <v>187</v>
      </c>
      <c r="F69" s="74" t="s">
        <v>119</v>
      </c>
      <c r="G69" s="9">
        <v>8</v>
      </c>
      <c r="H69" s="54">
        <v>41643</v>
      </c>
      <c r="I69" s="49">
        <v>8</v>
      </c>
      <c r="J69" s="22">
        <f t="shared" ref="J69:J132" si="3">IF(I69&gt;G69,1,I69/G69)</f>
        <v>1</v>
      </c>
      <c r="K69" s="19" t="s">
        <v>32</v>
      </c>
      <c r="L69" s="73" t="s">
        <v>33</v>
      </c>
      <c r="M69" s="74" t="s">
        <v>53</v>
      </c>
      <c r="N69" s="19" t="s">
        <v>42</v>
      </c>
      <c r="O69" s="73" t="s">
        <v>54</v>
      </c>
      <c r="P69" s="80">
        <v>3750000</v>
      </c>
      <c r="Q69" s="24">
        <v>1182478</v>
      </c>
      <c r="R69" s="81">
        <v>0.31532746666666667</v>
      </c>
      <c r="S69" s="85" t="s">
        <v>37</v>
      </c>
      <c r="T69" s="19" t="s">
        <v>38</v>
      </c>
      <c r="U69" s="22" t="s">
        <v>55</v>
      </c>
      <c r="V69" s="59" t="s">
        <v>50</v>
      </c>
      <c r="W69" s="86">
        <v>66.887500000000003</v>
      </c>
      <c r="X69" s="89">
        <f>+VLOOKUP(K69,REFERENCIAS!$C:$D,2,0)*VLOOKUP($K$2,PONDERADORES!A:P,IF(INFORMACION!$F69=REFERENCIAS!$C$24,10,7),0)+VLOOKUP(L69,REFERENCIAS!$C:$D,2,0)*VLOOKUP($L$2,PONDERADORES!A:P,IF(INFORMACION!$F69=REFERENCIAS!$C$24,10,7),0)+VLOOKUP(F69,REFERENCIAS!$C:$D,2,0)*VLOOKUP($F$2,PONDERADORES!A:P,IF(INFORMACION!$F69=REFERENCIAS!$C$24,10,7),0)+VLOOKUP(IF(J69&lt;=0.2,0.2,IF(AND(J69&gt;0.2,J69&lt;=0.4),0.4,IF(AND(J69&gt;0.4,J69&lt;=0.6),0.6,IF(AND(J69&gt;0.6,J69&lt;=0.8),0.8,IF(AND(J69&gt;0.8,J69&lt;=1),1))))),REFERENCIAS!$C:$D,2,0)*VLOOKUP($J$2,PONDERADORES!A:P,IF(INFORMACION!$F69=REFERENCIAS!$C$24,10,7),0)</f>
        <v>23.8</v>
      </c>
      <c r="Y69" s="45">
        <f>+VLOOKUP(M69,REFERENCIAS!$C:$D,2,0)*VLOOKUP($M$2,PONDERADORES!$A$7:$G$9,7,0)+VLOOKUP(N69,REFERENCIAS!$C:$D,2,0)*VLOOKUP($N$2,PONDERADORES!$A$7:$G$9,7,0)+VLOOKUP(O69,REFERENCIAS!$C:$D,2,0)*VLOOKUP($O$2,PONDERADORES!$A$7:$G$9,7,0)</f>
        <v>15.400000000000002</v>
      </c>
      <c r="Z69" s="46">
        <f>+VLOOKUP(IF(R69&lt;0.1,0,IF(AND(R69&gt;=0.1,R69&lt;0.2),0.1,IF(AND(R69&gt;=0.2,R69&lt;0.3),0.2,IF(R69&gt;0.3,0.3,)))),REFERENCIAS!$E:$F,2,0)*VLOOKUP($R$2,PONDERADORES!$A$11:$G$11,7,0)</f>
        <v>15</v>
      </c>
      <c r="AA69" s="90">
        <f>+VLOOKUP(S69,'REFERENCIAS RIESGO'!$C:$D,2,0)*VLOOKUP($S$2,PONDERADORES!A:P,IF(INFORMACION!$T69='REFERENCIAS RIESGO'!$C$36,13,7),0)+VLOOKUP(U69,'REFERENCIAS RIESGO'!$C:$D,2,0)*VLOOKUP($U$2,PONDERADORES!A:P,IF(INFORMACION!$T69='REFERENCIAS RIESGO'!$C$36,13,7),0)+VLOOKUP(V69,'REFERENCIAS RIESGO'!$C:$D,2,0)*VLOOKUP($V$2,PONDERADORES!A:P,IF(INFORMACION!$T69='REFERENCIAS RIESGO'!$C$36,13,7),0)+W69*VLOOKUP($W$2,PONDERADORES!A:P,IF(INFORMACION!$T69='REFERENCIAS RIESGO'!$C$36,13,7),0)+VLOOKUP(T69,'REFERENCIAS RIESGO'!$C:$D,2,0)*VLOOKUP($T$2,PONDERADORES!A:P,IF(INFORMACION!$T69='REFERENCIAS RIESGO'!$C$36,13,7),0)</f>
        <v>18.379874999999998</v>
      </c>
      <c r="AB69" s="93">
        <f t="shared" si="2"/>
        <v>72.579875000000001</v>
      </c>
      <c r="AC69" s="23" t="str">
        <f>IF(AB69&gt;[2]REFERENCIAS!$C$62,[2]REFERENCIAS!$B$62,IF(AND(AB69&gt;=[2]REFERENCIAS!$C$63,AB69&lt;[2]REFERENCIAS!$D$63),[2]REFERENCIAS!$B$63,IF(AND(AB69&gt;[2]REFERENCIAS!$C$64,AB69&lt;=[2]REFERENCIAS!$D$64),[2]REFERENCIAS!$B$64,IF(AND(AB69&gt;=[2]REFERENCIAS!$C$65,AB69&lt;[2]REFERENCIAS!$D$65),[2]REFERENCIAS!$B$65, "Revisar"))))</f>
        <v>Renovación de tecnología a la brevedad (Plazo inferior a un año)</v>
      </c>
      <c r="AD69" s="94" t="str">
        <f>VLOOKUP(AC69,[2]REFERENCIAS!$B$62:$G$65,4,FALSE)</f>
        <v>El equipo puede mantenerse en el servicio, sin embargo se recomienda su reposición en un plazo inferior a un año</v>
      </c>
      <c r="AJ69" s="20"/>
      <c r="AK69" s="20"/>
    </row>
    <row r="70" spans="1:37" ht="60" x14ac:dyDescent="0.25">
      <c r="A70" s="72" t="s">
        <v>252</v>
      </c>
      <c r="B70" s="52" t="s">
        <v>226</v>
      </c>
      <c r="C70" s="51" t="s">
        <v>253</v>
      </c>
      <c r="D70" s="53">
        <v>180400126</v>
      </c>
      <c r="E70" s="73" t="s">
        <v>190</v>
      </c>
      <c r="F70" s="74" t="s">
        <v>52</v>
      </c>
      <c r="G70" s="9">
        <v>10</v>
      </c>
      <c r="H70" s="54">
        <v>41633</v>
      </c>
      <c r="I70" s="49">
        <v>9</v>
      </c>
      <c r="J70" s="22">
        <f t="shared" si="3"/>
        <v>0.9</v>
      </c>
      <c r="K70" s="19" t="s">
        <v>115</v>
      </c>
      <c r="L70" s="73" t="s">
        <v>47</v>
      </c>
      <c r="M70" s="74" t="s">
        <v>34</v>
      </c>
      <c r="N70" s="19" t="s">
        <v>54</v>
      </c>
      <c r="O70" s="73" t="s">
        <v>35</v>
      </c>
      <c r="P70" s="80">
        <v>19040000</v>
      </c>
      <c r="Q70" s="24">
        <v>4949834</v>
      </c>
      <c r="R70" s="81">
        <v>0.2599702731092437</v>
      </c>
      <c r="S70" s="85" t="s">
        <v>37</v>
      </c>
      <c r="T70" s="19" t="s">
        <v>38</v>
      </c>
      <c r="U70" s="22" t="s">
        <v>39</v>
      </c>
      <c r="V70" s="59" t="s">
        <v>45</v>
      </c>
      <c r="W70" s="86">
        <v>45.3125</v>
      </c>
      <c r="X70" s="89">
        <f>+VLOOKUP(K70,REFERENCIAS!$C:$D,2,0)*VLOOKUP($K$2,PONDERADORES!A:P,IF(INFORMACION!$F70=REFERENCIAS!$C$24,10,7),0)+VLOOKUP(L70,REFERENCIAS!$C:$D,2,0)*VLOOKUP($L$2,PONDERADORES!A:P,IF(INFORMACION!$F70=REFERENCIAS!$C$24,10,7),0)+VLOOKUP(F70,REFERENCIAS!$C:$D,2,0)*VLOOKUP($F$2,PONDERADORES!A:P,IF(INFORMACION!$F70=REFERENCIAS!$C$24,10,7),0)+VLOOKUP(IF(J70&lt;=0.2,0.2,IF(AND(J70&gt;0.2,J70&lt;=0.4),0.4,IF(AND(J70&gt;0.4,J70&lt;=0.6),0.6,IF(AND(J70&gt;0.6,J70&lt;=0.8),0.8,IF(AND(J70&gt;0.8,J70&lt;=1),1))))),REFERENCIAS!$C:$D,2,0)*VLOOKUP($J$2,PONDERADORES!A:P,IF(INFORMACION!$F70=REFERENCIAS!$C$24,10,7),0)</f>
        <v>31.1675</v>
      </c>
      <c r="Y70" s="45">
        <f>+VLOOKUP(M70,REFERENCIAS!$C:$D,2,0)*VLOOKUP($M$2,PONDERADORES!$A$7:$G$9,7,0)+VLOOKUP(N70,REFERENCIAS!$C:$D,2,0)*VLOOKUP($N$2,PONDERADORES!$A$7:$G$9,7,0)+VLOOKUP(O70,REFERENCIAS!$C:$D,2,0)*VLOOKUP($O$2,PONDERADORES!$A$7:$G$9,7,0)</f>
        <v>2.8460000000000001</v>
      </c>
      <c r="Z70" s="46">
        <f>+VLOOKUP(IF(R70&lt;0.1,0,IF(AND(R70&gt;=0.1,R70&lt;0.2),0.1,IF(AND(R70&gt;=0.2,R70&lt;0.3),0.2,IF(R70&gt;0.3,0.3,)))),REFERENCIAS!$E:$F,2,0)*VLOOKUP($R$2,PONDERADORES!$A$11:$G$11,7,0)</f>
        <v>9.75</v>
      </c>
      <c r="AA70" s="90">
        <f>+VLOOKUP(S70,'REFERENCIAS RIESGO'!$C:$D,2,0)*VLOOKUP($S$2,PONDERADORES!A:P,IF(INFORMACION!$T70='REFERENCIAS RIESGO'!$C$36,13,7),0)+VLOOKUP(U70,'REFERENCIAS RIESGO'!$C:$D,2,0)*VLOOKUP($U$2,PONDERADORES!A:P,IF(INFORMACION!$T70='REFERENCIAS RIESGO'!$C$36,13,7),0)+VLOOKUP(V70,'REFERENCIAS RIESGO'!$C:$D,2,0)*VLOOKUP($V$2,PONDERADORES!A:P,IF(INFORMACION!$T70='REFERENCIAS RIESGO'!$C$36,13,7),0)+W70*VLOOKUP($W$2,PONDERADORES!A:P,IF(INFORMACION!$T70='REFERENCIAS RIESGO'!$C$36,13,7),0)+VLOOKUP(T70,'REFERENCIAS RIESGO'!$C:$D,2,0)*VLOOKUP($T$2,PONDERADORES!A:P,IF(INFORMACION!$T70='REFERENCIAS RIESGO'!$C$36,13,7),0)</f>
        <v>19.738125</v>
      </c>
      <c r="AB70" s="93">
        <f t="shared" si="2"/>
        <v>63.501625000000004</v>
      </c>
      <c r="AC70" s="23" t="str">
        <f>IF(AB70&gt;[2]REFERENCIAS!$C$62,[2]REFERENCIAS!$B$62,IF(AND(AB70&gt;=[2]REFERENCIAS!$C$63,AB70&lt;[2]REFERENCIAS!$D$63),[2]REFERENCIAS!$B$63,IF(AND(AB70&gt;[2]REFERENCIAS!$C$64,AB70&lt;=[2]REFERENCIAS!$D$64),[2]REFERENCIAS!$B$64,IF(AND(AB70&gt;=[2]REFERENCIAS!$C$65,AB70&lt;[2]REFERENCIAS!$D$65),[2]REFERENCIAS!$B$65, "Revisar"))))</f>
        <v>Evaluar tecnología en un año</v>
      </c>
      <c r="AD70" s="94" t="str">
        <f>VLOOKUP(AC70,[2]REFERENCIAS!$B$62:$G$65,4,FALSE)</f>
        <v>El equipo se encuentra en condiciones aceptables de funcionamiento pero requiere constante seguimiento y evaluación.</v>
      </c>
      <c r="AJ70" s="20"/>
      <c r="AK70" s="20"/>
    </row>
    <row r="71" spans="1:37" ht="60" x14ac:dyDescent="0.25">
      <c r="A71" s="72" t="s">
        <v>198</v>
      </c>
      <c r="B71" s="52" t="s">
        <v>199</v>
      </c>
      <c r="C71" s="51" t="s">
        <v>201</v>
      </c>
      <c r="D71" s="53">
        <v>17952653</v>
      </c>
      <c r="E71" s="73" t="s">
        <v>184</v>
      </c>
      <c r="F71" s="74" t="s">
        <v>119</v>
      </c>
      <c r="G71" s="9">
        <v>8</v>
      </c>
      <c r="H71" s="54">
        <v>40827</v>
      </c>
      <c r="I71" s="49">
        <v>11</v>
      </c>
      <c r="J71" s="22">
        <f t="shared" si="3"/>
        <v>1</v>
      </c>
      <c r="K71" s="19" t="s">
        <v>114</v>
      </c>
      <c r="L71" s="73" t="s">
        <v>117</v>
      </c>
      <c r="M71" s="74" t="s">
        <v>53</v>
      </c>
      <c r="N71" s="19" t="s">
        <v>35</v>
      </c>
      <c r="O71" s="73" t="s">
        <v>35</v>
      </c>
      <c r="P71" s="80">
        <v>3750000</v>
      </c>
      <c r="Q71" s="24">
        <v>1025115</v>
      </c>
      <c r="R71" s="81">
        <v>0.273364</v>
      </c>
      <c r="S71" s="85" t="s">
        <v>37</v>
      </c>
      <c r="T71" s="19" t="s">
        <v>44</v>
      </c>
      <c r="U71" s="22" t="s">
        <v>55</v>
      </c>
      <c r="V71" s="59" t="s">
        <v>45</v>
      </c>
      <c r="W71" s="86">
        <v>66.887500000000003</v>
      </c>
      <c r="X71" s="89">
        <f>+VLOOKUP(K71,REFERENCIAS!$C:$D,2,0)*VLOOKUP($K$2,PONDERADORES!A:P,IF(INFORMACION!$F71=REFERENCIAS!$C$24,10,7),0)+VLOOKUP(L71,REFERENCIAS!$C:$D,2,0)*VLOOKUP($L$2,PONDERADORES!A:P,IF(INFORMACION!$F71=REFERENCIAS!$C$24,10,7),0)+VLOOKUP(F71,REFERENCIAS!$C:$D,2,0)*VLOOKUP($F$2,PONDERADORES!A:P,IF(INFORMACION!$F71=REFERENCIAS!$C$24,10,7),0)+VLOOKUP(IF(J71&lt;=0.2,0.2,IF(AND(J71&gt;0.2,J71&lt;=0.4),0.4,IF(AND(J71&gt;0.4,J71&lt;=0.6),0.6,IF(AND(J71&gt;0.6,J71&lt;=0.8),0.8,IF(AND(J71&gt;0.8,J71&lt;=1),1))))),REFERENCIAS!$C:$D,2,0)*VLOOKUP($J$2,PONDERADORES!A:P,IF(INFORMACION!$F71=REFERENCIAS!$C$24,10,7),0)</f>
        <v>12.495000000000001</v>
      </c>
      <c r="Y71" s="45">
        <f>+VLOOKUP(M71,REFERENCIAS!$C:$D,2,0)*VLOOKUP($M$2,PONDERADORES!$A$7:$G$9,7,0)+VLOOKUP(N71,REFERENCIAS!$C:$D,2,0)*VLOOKUP($N$2,PONDERADORES!$A$7:$G$9,7,0)+VLOOKUP(O71,REFERENCIAS!$C:$D,2,0)*VLOOKUP($O$2,PONDERADORES!$A$7:$G$9,7,0)</f>
        <v>5.5460000000000003</v>
      </c>
      <c r="Z71" s="46">
        <f>+VLOOKUP(IF(R71&lt;0.1,0,IF(AND(R71&gt;=0.1,R71&lt;0.2),0.1,IF(AND(R71&gt;=0.2,R71&lt;0.3),0.2,IF(R71&gt;0.3,0.3,)))),REFERENCIAS!$E:$F,2,0)*VLOOKUP($R$2,PONDERADORES!$A$11:$G$11,7,0)</f>
        <v>9.75</v>
      </c>
      <c r="AA71" s="90">
        <f>+VLOOKUP(S71,'REFERENCIAS RIESGO'!$C:$D,2,0)*VLOOKUP($S$2,PONDERADORES!A:P,IF(INFORMACION!$T71='REFERENCIAS RIESGO'!$C$36,13,7),0)+VLOOKUP(U71,'REFERENCIAS RIESGO'!$C:$D,2,0)*VLOOKUP($U$2,PONDERADORES!A:P,IF(INFORMACION!$T71='REFERENCIAS RIESGO'!$C$36,13,7),0)+VLOOKUP(V71,'REFERENCIAS RIESGO'!$C:$D,2,0)*VLOOKUP($V$2,PONDERADORES!A:P,IF(INFORMACION!$T71='REFERENCIAS RIESGO'!$C$36,13,7),0)+W71*VLOOKUP($W$2,PONDERADORES!A:P,IF(INFORMACION!$T71='REFERENCIAS RIESGO'!$C$36,13,7),0)+VLOOKUP(T71,'REFERENCIAS RIESGO'!$C:$D,2,0)*VLOOKUP($T$2,PONDERADORES!A:P,IF(INFORMACION!$T71='REFERENCIAS RIESGO'!$C$36,13,7),0)</f>
        <v>24.603187499999997</v>
      </c>
      <c r="AB71" s="93">
        <f t="shared" si="2"/>
        <v>52.394187500000001</v>
      </c>
      <c r="AC71" s="23" t="str">
        <f>IF(AB71&gt;[2]REFERENCIAS!$C$62,[2]REFERENCIAS!$B$62,IF(AND(AB71&gt;=[2]REFERENCIAS!$C$63,AB71&lt;[2]REFERENCIAS!$D$63),[2]REFERENCIAS!$B$63,IF(AND(AB71&gt;[2]REFERENCIAS!$C$64,AB71&lt;=[2]REFERENCIAS!$D$64),[2]REFERENCIAS!$B$64,IF(AND(AB71&gt;=[2]REFERENCIAS!$C$65,AB71&lt;[2]REFERENCIAS!$D$65),[2]REFERENCIAS!$B$65, "Revisar"))))</f>
        <v>Evaluar tecnología en un año</v>
      </c>
      <c r="AD71" s="94" t="str">
        <f>VLOOKUP(AC71,[2]REFERENCIAS!$B$62:$G$65,4,FALSE)</f>
        <v>El equipo se encuentra en condiciones aceptables de funcionamiento pero requiere constante seguimiento y evaluación.</v>
      </c>
      <c r="AJ71" s="20"/>
      <c r="AK71" s="20"/>
    </row>
    <row r="72" spans="1:37" ht="60" x14ac:dyDescent="0.25">
      <c r="A72" s="72" t="s">
        <v>198</v>
      </c>
      <c r="B72" s="52" t="s">
        <v>199</v>
      </c>
      <c r="C72" s="51" t="s">
        <v>201</v>
      </c>
      <c r="D72" s="53">
        <v>17953663</v>
      </c>
      <c r="E72" s="73" t="s">
        <v>192</v>
      </c>
      <c r="F72" s="74" t="s">
        <v>118</v>
      </c>
      <c r="G72" s="9">
        <v>8</v>
      </c>
      <c r="H72" s="54">
        <v>41500</v>
      </c>
      <c r="I72" s="49">
        <v>9</v>
      </c>
      <c r="J72" s="22">
        <f t="shared" si="3"/>
        <v>1</v>
      </c>
      <c r="K72" s="19" t="s">
        <v>32</v>
      </c>
      <c r="L72" s="73" t="s">
        <v>47</v>
      </c>
      <c r="M72" s="74" t="s">
        <v>34</v>
      </c>
      <c r="N72" s="19" t="s">
        <v>35</v>
      </c>
      <c r="O72" s="73" t="s">
        <v>54</v>
      </c>
      <c r="P72" s="80">
        <v>3750000</v>
      </c>
      <c r="Q72" s="24">
        <v>2010432</v>
      </c>
      <c r="R72" s="81">
        <v>0.53611520000000001</v>
      </c>
      <c r="S72" s="85" t="s">
        <v>37</v>
      </c>
      <c r="T72" s="19" t="s">
        <v>82</v>
      </c>
      <c r="U72" s="22" t="s">
        <v>55</v>
      </c>
      <c r="V72" s="59" t="s">
        <v>40</v>
      </c>
      <c r="W72" s="86">
        <v>66.887500000000003</v>
      </c>
      <c r="X72" s="89">
        <f>+VLOOKUP(K72,REFERENCIAS!$C:$D,2,0)*VLOOKUP($K$2,PONDERADORES!A:P,IF(INFORMACION!$F72=REFERENCIAS!$C$24,10,7),0)+VLOOKUP(L72,REFERENCIAS!$C:$D,2,0)*VLOOKUP($L$2,PONDERADORES!A:P,IF(INFORMACION!$F72=REFERENCIAS!$C$24,10,7),0)+VLOOKUP(F72,REFERENCIAS!$C:$D,2,0)*VLOOKUP($F$2,PONDERADORES!A:P,IF(INFORMACION!$F72=REFERENCIAS!$C$24,10,7),0)+VLOOKUP(IF(J72&lt;=0.2,0.2,IF(AND(J72&gt;0.2,J72&lt;=0.4),0.4,IF(AND(J72&gt;0.4,J72&lt;=0.6),0.6,IF(AND(J72&gt;0.6,J72&lt;=0.8),0.8,IF(AND(J72&gt;0.8,J72&lt;=1),1))))),REFERENCIAS!$C:$D,2,0)*VLOOKUP($J$2,PONDERADORES!A:P,IF(INFORMACION!$F72=REFERENCIAS!$C$24,10,7),0)</f>
        <v>17.720000000000002</v>
      </c>
      <c r="Y72" s="45">
        <f>+VLOOKUP(M72,REFERENCIAS!$C:$D,2,0)*VLOOKUP($M$2,PONDERADORES!$A$7:$G$9,7,0)+VLOOKUP(N72,REFERENCIAS!$C:$D,2,0)*VLOOKUP($N$2,PONDERADORES!$A$7:$G$9,7,0)+VLOOKUP(O72,REFERENCIAS!$C:$D,2,0)*VLOOKUP($O$2,PONDERADORES!$A$7:$G$9,7,0)</f>
        <v>4.7080000000000002</v>
      </c>
      <c r="Z72" s="46">
        <f>+VLOOKUP(IF(R72&lt;0.1,0,IF(AND(R72&gt;=0.1,R72&lt;0.2),0.1,IF(AND(R72&gt;=0.2,R72&lt;0.3),0.2,IF(R72&gt;0.3,0.3,)))),REFERENCIAS!$E:$F,2,0)*VLOOKUP($R$2,PONDERADORES!$A$11:$G$11,7,0)</f>
        <v>15</v>
      </c>
      <c r="AA72" s="90">
        <f>+VLOOKUP(S72,'REFERENCIAS RIESGO'!$C:$D,2,0)*VLOOKUP($S$2,PONDERADORES!A:P,IF(INFORMACION!$T72='REFERENCIAS RIESGO'!$C$36,13,7),0)+VLOOKUP(U72,'REFERENCIAS RIESGO'!$C:$D,2,0)*VLOOKUP($U$2,PONDERADORES!A:P,IF(INFORMACION!$T72='REFERENCIAS RIESGO'!$C$36,13,7),0)+VLOOKUP(V72,'REFERENCIAS RIESGO'!$C:$D,2,0)*VLOOKUP($V$2,PONDERADORES!A:P,IF(INFORMACION!$T72='REFERENCIAS RIESGO'!$C$36,13,7),0)+W72*VLOOKUP($W$2,PONDERADORES!A:P,IF(INFORMACION!$T72='REFERENCIAS RIESGO'!$C$36,13,7),0)+VLOOKUP(T72,'REFERENCIAS RIESGO'!$C:$D,2,0)*VLOOKUP($T$2,PONDERADORES!A:P,IF(INFORMACION!$T72='REFERENCIAS RIESGO'!$C$36,13,7),0)</f>
        <v>23.479875</v>
      </c>
      <c r="AB72" s="93">
        <f t="shared" si="2"/>
        <v>60.907875000000004</v>
      </c>
      <c r="AC72" s="23" t="str">
        <f>IF(AB72&gt;[2]REFERENCIAS!$C$62,[2]REFERENCIAS!$B$62,IF(AND(AB72&gt;=[2]REFERENCIAS!$C$63,AB72&lt;[2]REFERENCIAS!$D$63),[2]REFERENCIAS!$B$63,IF(AND(AB72&gt;[2]REFERENCIAS!$C$64,AB72&lt;=[2]REFERENCIAS!$D$64),[2]REFERENCIAS!$B$64,IF(AND(AB72&gt;=[2]REFERENCIAS!$C$65,AB72&lt;[2]REFERENCIAS!$D$65),[2]REFERENCIAS!$B$65, "Revisar"))))</f>
        <v>Evaluar tecnología en un año</v>
      </c>
      <c r="AD72" s="94" t="str">
        <f>VLOOKUP(AC72,[2]REFERENCIAS!$B$62:$G$65,4,FALSE)</f>
        <v>El equipo se encuentra en condiciones aceptables de funcionamiento pero requiere constante seguimiento y evaluación.</v>
      </c>
      <c r="AJ72" s="20"/>
      <c r="AK72" s="20"/>
    </row>
    <row r="73" spans="1:37" ht="60" x14ac:dyDescent="0.25">
      <c r="A73" s="72" t="s">
        <v>198</v>
      </c>
      <c r="B73" s="52" t="s">
        <v>199</v>
      </c>
      <c r="C73" s="51" t="s">
        <v>201</v>
      </c>
      <c r="D73" s="53">
        <v>17951159</v>
      </c>
      <c r="E73" s="73" t="s">
        <v>192</v>
      </c>
      <c r="F73" s="74" t="s">
        <v>52</v>
      </c>
      <c r="G73" s="9">
        <v>8</v>
      </c>
      <c r="H73" s="54">
        <v>43710</v>
      </c>
      <c r="I73" s="49">
        <v>3</v>
      </c>
      <c r="J73" s="22">
        <f t="shared" si="3"/>
        <v>0.375</v>
      </c>
      <c r="K73" s="19" t="s">
        <v>115</v>
      </c>
      <c r="L73" s="73" t="s">
        <v>117</v>
      </c>
      <c r="M73" s="74" t="s">
        <v>34</v>
      </c>
      <c r="N73" s="19" t="s">
        <v>42</v>
      </c>
      <c r="O73" s="73" t="s">
        <v>35</v>
      </c>
      <c r="P73" s="80">
        <v>3750000</v>
      </c>
      <c r="Q73" s="24">
        <v>2742278</v>
      </c>
      <c r="R73" s="81">
        <v>0.73127413333333335</v>
      </c>
      <c r="S73" s="85" t="s">
        <v>37</v>
      </c>
      <c r="T73" s="19" t="s">
        <v>38</v>
      </c>
      <c r="U73" s="22" t="s">
        <v>55</v>
      </c>
      <c r="V73" s="59" t="s">
        <v>45</v>
      </c>
      <c r="W73" s="86">
        <v>66.887500000000003</v>
      </c>
      <c r="X73" s="89">
        <f>+VLOOKUP(K73,REFERENCIAS!$C:$D,2,0)*VLOOKUP($K$2,PONDERADORES!A:P,IF(INFORMACION!$F73=REFERENCIAS!$C$24,10,7),0)+VLOOKUP(L73,REFERENCIAS!$C:$D,2,0)*VLOOKUP($L$2,PONDERADORES!A:P,IF(INFORMACION!$F73=REFERENCIAS!$C$24,10,7),0)+VLOOKUP(F73,REFERENCIAS!$C:$D,2,0)*VLOOKUP($F$2,PONDERADORES!A:P,IF(INFORMACION!$F73=REFERENCIAS!$C$24,10,7),0)+VLOOKUP(IF(J73&lt;=0.2,0.2,IF(AND(J73&gt;0.2,J73&lt;=0.4),0.4,IF(AND(J73&gt;0.4,J73&lt;=0.6),0.6,IF(AND(J73&gt;0.6,J73&lt;=0.8),0.8,IF(AND(J73&gt;0.8,J73&lt;=1),1))))),REFERENCIAS!$C:$D,2,0)*VLOOKUP($J$2,PONDERADORES!A:P,IF(INFORMACION!$F73=REFERENCIAS!$C$24,10,7),0)</f>
        <v>19.285</v>
      </c>
      <c r="Y73" s="45">
        <f>+VLOOKUP(M73,REFERENCIAS!$C:$D,2,0)*VLOOKUP($M$2,PONDERADORES!$A$7:$G$9,7,0)+VLOOKUP(N73,REFERENCIAS!$C:$D,2,0)*VLOOKUP($N$2,PONDERADORES!$A$7:$G$9,7,0)+VLOOKUP(O73,REFERENCIAS!$C:$D,2,0)*VLOOKUP($O$2,PONDERADORES!$A$7:$G$9,7,0)</f>
        <v>5.5460000000000003</v>
      </c>
      <c r="Z73" s="46">
        <f>+VLOOKUP(IF(R73&lt;0.1,0,IF(AND(R73&gt;=0.1,R73&lt;0.2),0.1,IF(AND(R73&gt;=0.2,R73&lt;0.3),0.2,IF(R73&gt;0.3,0.3,)))),REFERENCIAS!$E:$F,2,0)*VLOOKUP($R$2,PONDERADORES!$A$11:$G$11,7,0)</f>
        <v>15</v>
      </c>
      <c r="AA73" s="90">
        <f>+VLOOKUP(S73,'REFERENCIAS RIESGO'!$C:$D,2,0)*VLOOKUP($S$2,PONDERADORES!A:P,IF(INFORMACION!$T73='REFERENCIAS RIESGO'!$C$36,13,7),0)+VLOOKUP(U73,'REFERENCIAS RIESGO'!$C:$D,2,0)*VLOOKUP($U$2,PONDERADORES!A:P,IF(INFORMACION!$T73='REFERENCIAS RIESGO'!$C$36,13,7),0)+VLOOKUP(V73,'REFERENCIAS RIESGO'!$C:$D,2,0)*VLOOKUP($V$2,PONDERADORES!A:P,IF(INFORMACION!$T73='REFERENCIAS RIESGO'!$C$36,13,7),0)+W73*VLOOKUP($W$2,PONDERADORES!A:P,IF(INFORMACION!$T73='REFERENCIAS RIESGO'!$C$36,13,7),0)+VLOOKUP(T73,'REFERENCIAS RIESGO'!$C:$D,2,0)*VLOOKUP($T$2,PONDERADORES!A:P,IF(INFORMACION!$T73='REFERENCIAS RIESGO'!$C$36,13,7),0)</f>
        <v>22.579875000000001</v>
      </c>
      <c r="AB73" s="93">
        <f t="shared" si="2"/>
        <v>62.410875000000004</v>
      </c>
      <c r="AC73" s="23" t="str">
        <f>IF(AB73&gt;[2]REFERENCIAS!$C$62,[2]REFERENCIAS!$B$62,IF(AND(AB73&gt;=[2]REFERENCIAS!$C$63,AB73&lt;[2]REFERENCIAS!$D$63),[2]REFERENCIAS!$B$63,IF(AND(AB73&gt;[2]REFERENCIAS!$C$64,AB73&lt;=[2]REFERENCIAS!$D$64),[2]REFERENCIAS!$B$64,IF(AND(AB73&gt;=[2]REFERENCIAS!$C$65,AB73&lt;[2]REFERENCIAS!$D$65),[2]REFERENCIAS!$B$65, "Revisar"))))</f>
        <v>Evaluar tecnología en un año</v>
      </c>
      <c r="AD73" s="94" t="str">
        <f>VLOOKUP(AC73,[2]REFERENCIAS!$B$62:$G$65,4,FALSE)</f>
        <v>El equipo se encuentra en condiciones aceptables de funcionamiento pero requiere constante seguimiento y evaluación.</v>
      </c>
      <c r="AJ73" s="20"/>
      <c r="AK73" s="20"/>
    </row>
    <row r="74" spans="1:37" ht="45" x14ac:dyDescent="0.25">
      <c r="A74" s="72" t="s">
        <v>254</v>
      </c>
      <c r="B74" s="52" t="s">
        <v>255</v>
      </c>
      <c r="C74" s="51">
        <v>840</v>
      </c>
      <c r="D74" s="53">
        <v>3512172296</v>
      </c>
      <c r="E74" s="73" t="s">
        <v>197</v>
      </c>
      <c r="F74" s="74" t="s">
        <v>52</v>
      </c>
      <c r="G74" s="9">
        <v>8</v>
      </c>
      <c r="H74" s="54">
        <v>40230</v>
      </c>
      <c r="I74" s="49">
        <v>12</v>
      </c>
      <c r="J74" s="22">
        <f t="shared" si="3"/>
        <v>1</v>
      </c>
      <c r="K74" s="19" t="s">
        <v>115</v>
      </c>
      <c r="L74" s="73" t="s">
        <v>116</v>
      </c>
      <c r="M74" s="74" t="s">
        <v>34</v>
      </c>
      <c r="N74" s="19" t="s">
        <v>42</v>
      </c>
      <c r="O74" s="73" t="s">
        <v>54</v>
      </c>
      <c r="P74" s="80">
        <v>55930000</v>
      </c>
      <c r="Q74" s="24">
        <v>24967148</v>
      </c>
      <c r="R74" s="81">
        <v>0.44639992848203108</v>
      </c>
      <c r="S74" s="85" t="s">
        <v>37</v>
      </c>
      <c r="T74" s="19" t="s">
        <v>82</v>
      </c>
      <c r="U74" s="22" t="s">
        <v>55</v>
      </c>
      <c r="V74" s="59" t="s">
        <v>40</v>
      </c>
      <c r="W74" s="86">
        <v>68.445000000000007</v>
      </c>
      <c r="X74" s="89">
        <f>+VLOOKUP(K74,REFERENCIAS!$C:$D,2,0)*VLOOKUP($K$2,PONDERADORES!A:P,IF(INFORMACION!$F74=REFERENCIAS!$C$24,10,7),0)+VLOOKUP(L74,REFERENCIAS!$C:$D,2,0)*VLOOKUP($L$2,PONDERADORES!A:P,IF(INFORMACION!$F74=REFERENCIAS!$C$24,10,7),0)+VLOOKUP(F74,REFERENCIAS!$C:$D,2,0)*VLOOKUP($F$2,PONDERADORES!A:P,IF(INFORMACION!$F74=REFERENCIAS!$C$24,10,7),0)+VLOOKUP(IF(J74&lt;=0.2,0.2,IF(AND(J74&gt;0.2,J74&lt;=0.4),0.4,IF(AND(J74&gt;0.4,J74&lt;=0.6),0.6,IF(AND(J74&gt;0.6,J74&lt;=0.8),0.8,IF(AND(J74&gt;0.8,J74&lt;=1),1))))),REFERENCIAS!$C:$D,2,0)*VLOOKUP($J$2,PONDERADORES!A:P,IF(INFORMACION!$F74=REFERENCIAS!$C$24,10,7),0)</f>
        <v>22.8795</v>
      </c>
      <c r="Y74" s="45">
        <f>+VLOOKUP(M74,REFERENCIAS!$C:$D,2,0)*VLOOKUP($M$2,PONDERADORES!$A$7:$G$9,7,0)+VLOOKUP(N74,REFERENCIAS!$C:$D,2,0)*VLOOKUP($N$2,PONDERADORES!$A$7:$G$9,7,0)+VLOOKUP(O74,REFERENCIAS!$C:$D,2,0)*VLOOKUP($O$2,PONDERADORES!$A$7:$G$9,7,0)</f>
        <v>10.054000000000002</v>
      </c>
      <c r="Z74" s="46">
        <f>+VLOOKUP(IF(R74&lt;0.1,0,IF(AND(R74&gt;=0.1,R74&lt;0.2),0.1,IF(AND(R74&gt;=0.2,R74&lt;0.3),0.2,IF(R74&gt;0.3,0.3,)))),REFERENCIAS!$E:$F,2,0)*VLOOKUP($R$2,PONDERADORES!$A$11:$G$11,7,0)</f>
        <v>15</v>
      </c>
      <c r="AA74" s="90">
        <f>+VLOOKUP(S74,'REFERENCIAS RIESGO'!$C:$D,2,0)*VLOOKUP($S$2,PONDERADORES!A:P,IF(INFORMACION!$T74='REFERENCIAS RIESGO'!$C$36,13,7),0)+VLOOKUP(U74,'REFERENCIAS RIESGO'!$C:$D,2,0)*VLOOKUP($U$2,PONDERADORES!A:P,IF(INFORMACION!$T74='REFERENCIAS RIESGO'!$C$36,13,7),0)+VLOOKUP(V74,'REFERENCIAS RIESGO'!$C:$D,2,0)*VLOOKUP($V$2,PONDERADORES!A:P,IF(INFORMACION!$T74='REFERENCIAS RIESGO'!$C$36,13,7),0)+W74*VLOOKUP($W$2,PONDERADORES!A:P,IF(INFORMACION!$T74='REFERENCIAS RIESGO'!$C$36,13,7),0)+VLOOKUP(T74,'REFERENCIAS RIESGO'!$C:$D,2,0)*VLOOKUP($T$2,PONDERADORES!A:P,IF(INFORMACION!$T74='REFERENCIAS RIESGO'!$C$36,13,7),0)</f>
        <v>23.620049999999999</v>
      </c>
      <c r="AB74" s="93">
        <f t="shared" si="2"/>
        <v>71.553550000000001</v>
      </c>
      <c r="AC74" s="23" t="str">
        <f>IF(AB74&gt;[2]REFERENCIAS!$C$62,[2]REFERENCIAS!$B$62,IF(AND(AB74&gt;=[2]REFERENCIAS!$C$63,AB74&lt;[2]REFERENCIAS!$D$63),[2]REFERENCIAS!$B$63,IF(AND(AB74&gt;[2]REFERENCIAS!$C$64,AB74&lt;=[2]REFERENCIAS!$D$64),[2]REFERENCIAS!$B$64,IF(AND(AB74&gt;=[2]REFERENCIAS!$C$65,AB74&lt;[2]REFERENCIAS!$D$65),[2]REFERENCIAS!$B$65, "Revisar"))))</f>
        <v>Renovación de tecnología a la brevedad (Plazo inferior a un año)</v>
      </c>
      <c r="AD74" s="94" t="str">
        <f>VLOOKUP(AC74,[2]REFERENCIAS!$B$62:$G$65,4,FALSE)</f>
        <v>El equipo puede mantenerse en el servicio, sin embargo se recomienda su reposición en un plazo inferior a un año</v>
      </c>
      <c r="AJ74" s="20"/>
      <c r="AK74" s="20"/>
    </row>
    <row r="75" spans="1:37" ht="45" x14ac:dyDescent="0.25">
      <c r="A75" s="72" t="s">
        <v>198</v>
      </c>
      <c r="B75" s="52" t="s">
        <v>199</v>
      </c>
      <c r="C75" s="51" t="s">
        <v>200</v>
      </c>
      <c r="D75" s="53">
        <v>21439511</v>
      </c>
      <c r="E75" s="73" t="s">
        <v>190</v>
      </c>
      <c r="F75" s="74" t="s">
        <v>49</v>
      </c>
      <c r="G75" s="9">
        <v>8</v>
      </c>
      <c r="H75" s="54">
        <v>40931</v>
      </c>
      <c r="I75" s="49">
        <v>10</v>
      </c>
      <c r="J75" s="22">
        <f t="shared" si="3"/>
        <v>1</v>
      </c>
      <c r="K75" s="19" t="s">
        <v>32</v>
      </c>
      <c r="L75" s="73" t="s">
        <v>117</v>
      </c>
      <c r="M75" s="74" t="s">
        <v>53</v>
      </c>
      <c r="N75" s="19" t="s">
        <v>54</v>
      </c>
      <c r="O75" s="73" t="s">
        <v>54</v>
      </c>
      <c r="P75" s="80">
        <v>7880000</v>
      </c>
      <c r="Q75" s="24">
        <v>5848754</v>
      </c>
      <c r="R75" s="81">
        <v>0.74222766497461934</v>
      </c>
      <c r="S75" s="85" t="s">
        <v>37</v>
      </c>
      <c r="T75" s="19" t="s">
        <v>38</v>
      </c>
      <c r="U75" s="22" t="s">
        <v>55</v>
      </c>
      <c r="V75" s="59" t="s">
        <v>45</v>
      </c>
      <c r="W75" s="86">
        <v>66.887500000000003</v>
      </c>
      <c r="X75" s="89">
        <f>+VLOOKUP(K75,REFERENCIAS!$C:$D,2,0)*VLOOKUP($K$2,PONDERADORES!A:P,IF(INFORMACION!$F75=REFERENCIAS!$C$24,10,7),0)+VLOOKUP(L75,REFERENCIAS!$C:$D,2,0)*VLOOKUP($L$2,PONDERADORES!A:P,IF(INFORMACION!$F75=REFERENCIAS!$C$24,10,7),0)+VLOOKUP(F75,REFERENCIAS!$C:$D,2,0)*VLOOKUP($F$2,PONDERADORES!A:P,IF(INFORMACION!$F75=REFERENCIAS!$C$24,10,7),0)+VLOOKUP(IF(J75&lt;=0.2,0.2,IF(AND(J75&gt;0.2,J75&lt;=0.4),0.4,IF(AND(J75&gt;0.4,J75&lt;=0.6),0.6,IF(AND(J75&gt;0.6,J75&lt;=0.8),0.8,IF(AND(J75&gt;0.8,J75&lt;=1),1))))),REFERENCIAS!$C:$D,2,0)*VLOOKUP($J$2,PONDERADORES!A:P,IF(INFORMACION!$F75=REFERENCIAS!$C$24,10,7),0)</f>
        <v>20.474999999999998</v>
      </c>
      <c r="Y75" s="45">
        <f>+VLOOKUP(M75,REFERENCIAS!$C:$D,2,0)*VLOOKUP($M$2,PONDERADORES!$A$7:$G$9,7,0)+VLOOKUP(N75,REFERENCIAS!$C:$D,2,0)*VLOOKUP($N$2,PONDERADORES!$A$7:$G$9,7,0)+VLOOKUP(O75,REFERENCIAS!$C:$D,2,0)*VLOOKUP($O$2,PONDERADORES!$A$7:$G$9,7,0)</f>
        <v>12.700000000000003</v>
      </c>
      <c r="Z75" s="46">
        <f>+VLOOKUP(IF(R75&lt;0.1,0,IF(AND(R75&gt;=0.1,R75&lt;0.2),0.1,IF(AND(R75&gt;=0.2,R75&lt;0.3),0.2,IF(R75&gt;0.3,0.3,)))),REFERENCIAS!$E:$F,2,0)*VLOOKUP($R$2,PONDERADORES!$A$11:$G$11,7,0)</f>
        <v>15</v>
      </c>
      <c r="AA75" s="90">
        <f>+VLOOKUP(S75,'REFERENCIAS RIESGO'!$C:$D,2,0)*VLOOKUP($S$2,PONDERADORES!A:P,IF(INFORMACION!$T75='REFERENCIAS RIESGO'!$C$36,13,7),0)+VLOOKUP(U75,'REFERENCIAS RIESGO'!$C:$D,2,0)*VLOOKUP($U$2,PONDERADORES!A:P,IF(INFORMACION!$T75='REFERENCIAS RIESGO'!$C$36,13,7),0)+VLOOKUP(V75,'REFERENCIAS RIESGO'!$C:$D,2,0)*VLOOKUP($V$2,PONDERADORES!A:P,IF(INFORMACION!$T75='REFERENCIAS RIESGO'!$C$36,13,7),0)+W75*VLOOKUP($W$2,PONDERADORES!A:P,IF(INFORMACION!$T75='REFERENCIAS RIESGO'!$C$36,13,7),0)+VLOOKUP(T75,'REFERENCIAS RIESGO'!$C:$D,2,0)*VLOOKUP($T$2,PONDERADORES!A:P,IF(INFORMACION!$T75='REFERENCIAS RIESGO'!$C$36,13,7),0)</f>
        <v>22.579875000000001</v>
      </c>
      <c r="AB75" s="93">
        <f t="shared" si="2"/>
        <v>70.754874999999998</v>
      </c>
      <c r="AC75" s="23" t="str">
        <f>IF(AB75&gt;[2]REFERENCIAS!$C$62,[2]REFERENCIAS!$B$62,IF(AND(AB75&gt;=[2]REFERENCIAS!$C$63,AB75&lt;[2]REFERENCIAS!$D$63),[2]REFERENCIAS!$B$63,IF(AND(AB75&gt;[2]REFERENCIAS!$C$64,AB75&lt;=[2]REFERENCIAS!$D$64),[2]REFERENCIAS!$B$64,IF(AND(AB75&gt;=[2]REFERENCIAS!$C$65,AB75&lt;[2]REFERENCIAS!$D$65),[2]REFERENCIAS!$B$65, "Revisar"))))</f>
        <v>Renovación de tecnología a la brevedad (Plazo inferior a un año)</v>
      </c>
      <c r="AD75" s="94" t="str">
        <f>VLOOKUP(AC75,[2]REFERENCIAS!$B$62:$G$65,4,FALSE)</f>
        <v>El equipo puede mantenerse en el servicio, sin embargo se recomienda su reposición en un plazo inferior a un año</v>
      </c>
      <c r="AJ75" s="20"/>
      <c r="AK75" s="20"/>
    </row>
    <row r="76" spans="1:37" ht="60" x14ac:dyDescent="0.25">
      <c r="A76" s="72" t="s">
        <v>198</v>
      </c>
      <c r="B76" s="52" t="s">
        <v>204</v>
      </c>
      <c r="C76" s="51" t="s">
        <v>205</v>
      </c>
      <c r="D76" s="53" t="s">
        <v>327</v>
      </c>
      <c r="E76" s="73" t="s">
        <v>202</v>
      </c>
      <c r="F76" s="74" t="s">
        <v>119</v>
      </c>
      <c r="G76" s="9">
        <v>8</v>
      </c>
      <c r="H76" s="54">
        <v>43691</v>
      </c>
      <c r="I76" s="49">
        <v>3</v>
      </c>
      <c r="J76" s="22">
        <f t="shared" si="3"/>
        <v>0.375</v>
      </c>
      <c r="K76" s="19" t="s">
        <v>114</v>
      </c>
      <c r="L76" s="73" t="s">
        <v>117</v>
      </c>
      <c r="M76" s="74" t="s">
        <v>34</v>
      </c>
      <c r="N76" s="19" t="s">
        <v>42</v>
      </c>
      <c r="O76" s="73" t="s">
        <v>54</v>
      </c>
      <c r="P76" s="80">
        <v>3987835</v>
      </c>
      <c r="Q76" s="24">
        <v>3500137</v>
      </c>
      <c r="R76" s="81">
        <v>0.87770356597000632</v>
      </c>
      <c r="S76" s="85" t="s">
        <v>37</v>
      </c>
      <c r="T76" s="19" t="s">
        <v>44</v>
      </c>
      <c r="U76" s="22" t="s">
        <v>55</v>
      </c>
      <c r="V76" s="59" t="s">
        <v>56</v>
      </c>
      <c r="W76" s="86">
        <v>66.887500000000003</v>
      </c>
      <c r="X76" s="89">
        <f>+VLOOKUP(K76,REFERENCIAS!$C:$D,2,0)*VLOOKUP($K$2,PONDERADORES!A:P,IF(INFORMACION!$F76=REFERENCIAS!$C$24,10,7),0)+VLOOKUP(L76,REFERENCIAS!$C:$D,2,0)*VLOOKUP($L$2,PONDERADORES!A:P,IF(INFORMACION!$F76=REFERENCIAS!$C$24,10,7),0)+VLOOKUP(F76,REFERENCIAS!$C:$D,2,0)*VLOOKUP($F$2,PONDERADORES!A:P,IF(INFORMACION!$F76=REFERENCIAS!$C$24,10,7),0)+VLOOKUP(IF(J76&lt;=0.2,0.2,IF(AND(J76&gt;0.2,J76&lt;=0.4),0.4,IF(AND(J76&gt;0.4,J76&lt;=0.6),0.6,IF(AND(J76&gt;0.6,J76&lt;=0.8),0.8,IF(AND(J76&gt;0.8,J76&lt;=1),1))))),REFERENCIAS!$C:$D,2,0)*VLOOKUP($J$2,PONDERADORES!A:P,IF(INFORMACION!$F76=REFERENCIAS!$C$24,10,7),0)</f>
        <v>7.47</v>
      </c>
      <c r="Y76" s="45">
        <f>+VLOOKUP(M76,REFERENCIAS!$C:$D,2,0)*VLOOKUP($M$2,PONDERADORES!$A$7:$G$9,7,0)+VLOOKUP(N76,REFERENCIAS!$C:$D,2,0)*VLOOKUP($N$2,PONDERADORES!$A$7:$G$9,7,0)+VLOOKUP(O76,REFERENCIAS!$C:$D,2,0)*VLOOKUP($O$2,PONDERADORES!$A$7:$G$9,7,0)</f>
        <v>10.054000000000002</v>
      </c>
      <c r="Z76" s="46">
        <f>+VLOOKUP(IF(R76&lt;0.1,0,IF(AND(R76&gt;=0.1,R76&lt;0.2),0.1,IF(AND(R76&gt;=0.2,R76&lt;0.3),0.2,IF(R76&gt;0.3,0.3,)))),REFERENCIAS!$E:$F,2,0)*VLOOKUP($R$2,PONDERADORES!$A$11:$G$11,7,0)</f>
        <v>15</v>
      </c>
      <c r="AA76" s="90">
        <f>+VLOOKUP(S76,'REFERENCIAS RIESGO'!$C:$D,2,0)*VLOOKUP($S$2,PONDERADORES!A:P,IF(INFORMACION!$T76='REFERENCIAS RIESGO'!$C$36,13,7),0)+VLOOKUP(U76,'REFERENCIAS RIESGO'!$C:$D,2,0)*VLOOKUP($U$2,PONDERADORES!A:P,IF(INFORMACION!$T76='REFERENCIAS RIESGO'!$C$36,13,7),0)+VLOOKUP(V76,'REFERENCIAS RIESGO'!$C:$D,2,0)*VLOOKUP($V$2,PONDERADORES!A:P,IF(INFORMACION!$T76='REFERENCIAS RIESGO'!$C$36,13,7),0)+W76*VLOOKUP($W$2,PONDERADORES!A:P,IF(INFORMACION!$T76='REFERENCIAS RIESGO'!$C$36,13,7),0)+VLOOKUP(T76,'REFERENCIAS RIESGO'!$C:$D,2,0)*VLOOKUP($T$2,PONDERADORES!A:P,IF(INFORMACION!$T76='REFERENCIAS RIESGO'!$C$36,13,7),0)</f>
        <v>17.1781875</v>
      </c>
      <c r="AB76" s="93">
        <f t="shared" si="2"/>
        <v>49.702187500000001</v>
      </c>
      <c r="AC76" s="23" t="str">
        <f>IF(AB76&gt;[2]REFERENCIAS!$C$62,[2]REFERENCIAS!$B$62,IF(AND(AB76&gt;=[2]REFERENCIAS!$C$63,AB76&lt;[2]REFERENCIAS!$D$63),[2]REFERENCIAS!$B$63,IF(AND(AB76&gt;[2]REFERENCIAS!$C$64,AB76&lt;=[2]REFERENCIAS!$D$64),[2]REFERENCIAS!$B$64,IF(AND(AB76&gt;=[2]REFERENCIAS!$C$65,AB76&lt;[2]REFERENCIAS!$D$65),[2]REFERENCIAS!$B$65, "Revisar"))))</f>
        <v>Evaluar tecnología en un año</v>
      </c>
      <c r="AD76" s="94" t="str">
        <f>VLOOKUP(AC76,[2]REFERENCIAS!$B$62:$G$65,4,FALSE)</f>
        <v>El equipo se encuentra en condiciones aceptables de funcionamiento pero requiere constante seguimiento y evaluación.</v>
      </c>
      <c r="AJ76" s="20"/>
      <c r="AK76" s="20"/>
    </row>
    <row r="77" spans="1:37" ht="60" x14ac:dyDescent="0.25">
      <c r="A77" s="72" t="s">
        <v>198</v>
      </c>
      <c r="B77" s="52" t="s">
        <v>208</v>
      </c>
      <c r="C77" s="51" t="s">
        <v>201</v>
      </c>
      <c r="D77" s="53">
        <v>17951564</v>
      </c>
      <c r="E77" s="73" t="s">
        <v>184</v>
      </c>
      <c r="F77" s="74" t="s">
        <v>46</v>
      </c>
      <c r="G77" s="9">
        <v>8</v>
      </c>
      <c r="H77" s="54">
        <v>44068</v>
      </c>
      <c r="I77" s="49">
        <v>2</v>
      </c>
      <c r="J77" s="22">
        <f t="shared" si="3"/>
        <v>0.25</v>
      </c>
      <c r="K77" s="19" t="s">
        <v>114</v>
      </c>
      <c r="L77" s="73" t="s">
        <v>33</v>
      </c>
      <c r="M77" s="74" t="s">
        <v>34</v>
      </c>
      <c r="N77" s="19" t="s">
        <v>35</v>
      </c>
      <c r="O77" s="73" t="s">
        <v>54</v>
      </c>
      <c r="P77" s="80">
        <v>3750000</v>
      </c>
      <c r="Q77" s="24">
        <v>824798</v>
      </c>
      <c r="R77" s="81">
        <v>0.21994613333333332</v>
      </c>
      <c r="S77" s="85" t="s">
        <v>37</v>
      </c>
      <c r="T77" s="19" t="s">
        <v>44</v>
      </c>
      <c r="U77" s="22" t="s">
        <v>55</v>
      </c>
      <c r="V77" s="59" t="s">
        <v>40</v>
      </c>
      <c r="W77" s="86">
        <v>66.887500000000003</v>
      </c>
      <c r="X77" s="89">
        <f>+VLOOKUP(K77,REFERENCIAS!$C:$D,2,0)*VLOOKUP($K$2,PONDERADORES!A:P,IF(INFORMACION!$F77=REFERENCIAS!$C$24,10,7),0)+VLOOKUP(L77,REFERENCIAS!$C:$D,2,0)*VLOOKUP($L$2,PONDERADORES!A:P,IF(INFORMACION!$F77=REFERENCIAS!$C$24,10,7),0)+VLOOKUP(F77,REFERENCIAS!$C:$D,2,0)*VLOOKUP($F$2,PONDERADORES!A:P,IF(INFORMACION!$F77=REFERENCIAS!$C$24,10,7),0)+VLOOKUP(IF(J77&lt;=0.2,0.2,IF(AND(J77&gt;0.2,J77&lt;=0.4),0.4,IF(AND(J77&gt;0.4,J77&lt;=0.6),0.6,IF(AND(J77&gt;0.6,J77&lt;=0.8),0.8,IF(AND(J77&gt;0.8,J77&lt;=1),1))))),REFERENCIAS!$C:$D,2,0)*VLOOKUP($J$2,PONDERADORES!A:P,IF(INFORMACION!$F77=REFERENCIAS!$C$24,10,7),0)</f>
        <v>20.77</v>
      </c>
      <c r="Y77" s="45">
        <f>+VLOOKUP(M77,REFERENCIAS!$C:$D,2,0)*VLOOKUP($M$2,PONDERADORES!$A$7:$G$9,7,0)+VLOOKUP(N77,REFERENCIAS!$C:$D,2,0)*VLOOKUP($N$2,PONDERADORES!$A$7:$G$9,7,0)+VLOOKUP(O77,REFERENCIAS!$C:$D,2,0)*VLOOKUP($O$2,PONDERADORES!$A$7:$G$9,7,0)</f>
        <v>4.7080000000000002</v>
      </c>
      <c r="Z77" s="46">
        <f>+VLOOKUP(IF(R77&lt;0.1,0,IF(AND(R77&gt;=0.1,R77&lt;0.2),0.1,IF(AND(R77&gt;=0.2,R77&lt;0.3),0.2,IF(R77&gt;0.3,0.3,)))),REFERENCIAS!$E:$F,2,0)*VLOOKUP($R$2,PONDERADORES!$A$11:$G$11,7,0)</f>
        <v>9.75</v>
      </c>
      <c r="AA77" s="90">
        <f>+VLOOKUP(S77,'REFERENCIAS RIESGO'!$C:$D,2,0)*VLOOKUP($S$2,PONDERADORES!A:P,IF(INFORMACION!$T77='REFERENCIAS RIESGO'!$C$36,13,7),0)+VLOOKUP(U77,'REFERENCIAS RIESGO'!$C:$D,2,0)*VLOOKUP($U$2,PONDERADORES!A:P,IF(INFORMACION!$T77='REFERENCIAS RIESGO'!$C$36,13,7),0)+VLOOKUP(V77,'REFERENCIAS RIESGO'!$C:$D,2,0)*VLOOKUP($V$2,PONDERADORES!A:P,IF(INFORMACION!$T77='REFERENCIAS RIESGO'!$C$36,13,7),0)+W77*VLOOKUP($W$2,PONDERADORES!A:P,IF(INFORMACION!$T77='REFERENCIAS RIESGO'!$C$36,13,7),0)+VLOOKUP(T77,'REFERENCIAS RIESGO'!$C:$D,2,0)*VLOOKUP($T$2,PONDERADORES!A:P,IF(INFORMACION!$T77='REFERENCIAS RIESGO'!$C$36,13,7),0)</f>
        <v>21.978187500000001</v>
      </c>
      <c r="AB77" s="93">
        <f t="shared" si="2"/>
        <v>57.206187499999999</v>
      </c>
      <c r="AC77" s="23" t="str">
        <f>IF(AB77&gt;[2]REFERENCIAS!$C$62,[2]REFERENCIAS!$B$62,IF(AND(AB77&gt;=[2]REFERENCIAS!$C$63,AB77&lt;[2]REFERENCIAS!$D$63),[2]REFERENCIAS!$B$63,IF(AND(AB77&gt;[2]REFERENCIAS!$C$64,AB77&lt;=[2]REFERENCIAS!$D$64),[2]REFERENCIAS!$B$64,IF(AND(AB77&gt;=[2]REFERENCIAS!$C$65,AB77&lt;[2]REFERENCIAS!$D$65),[2]REFERENCIAS!$B$65, "Revisar"))))</f>
        <v>Evaluar tecnología en un año</v>
      </c>
      <c r="AD77" s="94" t="str">
        <f>VLOOKUP(AC77,[2]REFERENCIAS!$B$62:$G$65,4,FALSE)</f>
        <v>El equipo se encuentra en condiciones aceptables de funcionamiento pero requiere constante seguimiento y evaluación.</v>
      </c>
      <c r="AJ77" s="20"/>
      <c r="AK77" s="20"/>
    </row>
    <row r="78" spans="1:37" ht="60" x14ac:dyDescent="0.25">
      <c r="A78" s="72" t="s">
        <v>198</v>
      </c>
      <c r="B78" s="52" t="s">
        <v>199</v>
      </c>
      <c r="C78" s="51" t="s">
        <v>201</v>
      </c>
      <c r="D78" s="53">
        <v>17952347</v>
      </c>
      <c r="E78" s="73" t="s">
        <v>192</v>
      </c>
      <c r="F78" s="74" t="s">
        <v>46</v>
      </c>
      <c r="G78" s="9">
        <v>8</v>
      </c>
      <c r="H78" s="54">
        <v>44175</v>
      </c>
      <c r="I78" s="49">
        <v>2</v>
      </c>
      <c r="J78" s="22">
        <f t="shared" si="3"/>
        <v>0.25</v>
      </c>
      <c r="K78" s="19" t="s">
        <v>115</v>
      </c>
      <c r="L78" s="73" t="s">
        <v>116</v>
      </c>
      <c r="M78" s="74" t="s">
        <v>53</v>
      </c>
      <c r="N78" s="19" t="s">
        <v>54</v>
      </c>
      <c r="O78" s="73" t="s">
        <v>35</v>
      </c>
      <c r="P78" s="80">
        <v>3750000</v>
      </c>
      <c r="Q78" s="24">
        <v>889578</v>
      </c>
      <c r="R78" s="81">
        <v>0.23722080000000001</v>
      </c>
      <c r="S78" s="85" t="s">
        <v>37</v>
      </c>
      <c r="T78" s="19" t="s">
        <v>38</v>
      </c>
      <c r="U78" s="22" t="s">
        <v>55</v>
      </c>
      <c r="V78" s="59" t="s">
        <v>45</v>
      </c>
      <c r="W78" s="86">
        <v>66.887500000000003</v>
      </c>
      <c r="X78" s="89">
        <f>+VLOOKUP(K78,REFERENCIAS!$C:$D,2,0)*VLOOKUP($K$2,PONDERADORES!A:P,IF(INFORMACION!$F78=REFERENCIAS!$C$24,10,7),0)+VLOOKUP(L78,REFERENCIAS!$C:$D,2,0)*VLOOKUP($L$2,PONDERADORES!A:P,IF(INFORMACION!$F78=REFERENCIAS!$C$24,10,7),0)+VLOOKUP(F78,REFERENCIAS!$C:$D,2,0)*VLOOKUP($F$2,PONDERADORES!A:P,IF(INFORMACION!$F78=REFERENCIAS!$C$24,10,7),0)+VLOOKUP(IF(J78&lt;=0.2,0.2,IF(AND(J78&gt;0.2,J78&lt;=0.4),0.4,IF(AND(J78&gt;0.4,J78&lt;=0.6),0.6,IF(AND(J78&gt;0.6,J78&lt;=0.8),0.8,IF(AND(J78&gt;0.8,J78&lt;=1),1))))),REFERENCIAS!$C:$D,2,0)*VLOOKUP($J$2,PONDERADORES!A:P,IF(INFORMACION!$F78=REFERENCIAS!$C$24,10,7),0)</f>
        <v>20.77</v>
      </c>
      <c r="Y78" s="45">
        <f>+VLOOKUP(M78,REFERENCIAS!$C:$D,2,0)*VLOOKUP($M$2,PONDERADORES!$A$7:$G$9,7,0)+VLOOKUP(N78,REFERENCIAS!$C:$D,2,0)*VLOOKUP($N$2,PONDERADORES!$A$7:$G$9,7,0)+VLOOKUP(O78,REFERENCIAS!$C:$D,2,0)*VLOOKUP($O$2,PONDERADORES!$A$7:$G$9,7,0)</f>
        <v>8.1920000000000019</v>
      </c>
      <c r="Z78" s="46">
        <f>+VLOOKUP(IF(R78&lt;0.1,0,IF(AND(R78&gt;=0.1,R78&lt;0.2),0.1,IF(AND(R78&gt;=0.2,R78&lt;0.3),0.2,IF(R78&gt;0.3,0.3,)))),REFERENCIAS!$E:$F,2,0)*VLOOKUP($R$2,PONDERADORES!$A$11:$G$11,7,0)</f>
        <v>9.75</v>
      </c>
      <c r="AA78" s="90">
        <f>+VLOOKUP(S78,'REFERENCIAS RIESGO'!$C:$D,2,0)*VLOOKUP($S$2,PONDERADORES!A:P,IF(INFORMACION!$T78='REFERENCIAS RIESGO'!$C$36,13,7),0)+VLOOKUP(U78,'REFERENCIAS RIESGO'!$C:$D,2,0)*VLOOKUP($U$2,PONDERADORES!A:P,IF(INFORMACION!$T78='REFERENCIAS RIESGO'!$C$36,13,7),0)+VLOOKUP(V78,'REFERENCIAS RIESGO'!$C:$D,2,0)*VLOOKUP($V$2,PONDERADORES!A:P,IF(INFORMACION!$T78='REFERENCIAS RIESGO'!$C$36,13,7),0)+W78*VLOOKUP($W$2,PONDERADORES!A:P,IF(INFORMACION!$T78='REFERENCIAS RIESGO'!$C$36,13,7),0)+VLOOKUP(T78,'REFERENCIAS RIESGO'!$C:$D,2,0)*VLOOKUP($T$2,PONDERADORES!A:P,IF(INFORMACION!$T78='REFERENCIAS RIESGO'!$C$36,13,7),0)</f>
        <v>22.579875000000001</v>
      </c>
      <c r="AB78" s="93">
        <f t="shared" si="2"/>
        <v>61.291875000000005</v>
      </c>
      <c r="AC78" s="23" t="str">
        <f>IF(AB78&gt;[2]REFERENCIAS!$C$62,[2]REFERENCIAS!$B$62,IF(AND(AB78&gt;=[2]REFERENCIAS!$C$63,AB78&lt;[2]REFERENCIAS!$D$63),[2]REFERENCIAS!$B$63,IF(AND(AB78&gt;[2]REFERENCIAS!$C$64,AB78&lt;=[2]REFERENCIAS!$D$64),[2]REFERENCIAS!$B$64,IF(AND(AB78&gt;=[2]REFERENCIAS!$C$65,AB78&lt;[2]REFERENCIAS!$D$65),[2]REFERENCIAS!$B$65, "Revisar"))))</f>
        <v>Evaluar tecnología en un año</v>
      </c>
      <c r="AD78" s="94" t="str">
        <f>VLOOKUP(AC78,[2]REFERENCIAS!$B$62:$G$65,4,FALSE)</f>
        <v>El equipo se encuentra en condiciones aceptables de funcionamiento pero requiere constante seguimiento y evaluación.</v>
      </c>
      <c r="AJ78" s="20"/>
      <c r="AK78" s="20"/>
    </row>
    <row r="79" spans="1:37" ht="60" x14ac:dyDescent="0.25">
      <c r="A79" s="72" t="s">
        <v>219</v>
      </c>
      <c r="B79" s="52" t="s">
        <v>220</v>
      </c>
      <c r="C79" s="51" t="s">
        <v>221</v>
      </c>
      <c r="D79" s="53" t="s">
        <v>328</v>
      </c>
      <c r="E79" s="73" t="s">
        <v>184</v>
      </c>
      <c r="F79" s="74" t="s">
        <v>46</v>
      </c>
      <c r="G79" s="9">
        <v>10</v>
      </c>
      <c r="H79" s="54">
        <v>41251</v>
      </c>
      <c r="I79" s="49">
        <v>10</v>
      </c>
      <c r="J79" s="22">
        <f t="shared" si="3"/>
        <v>1</v>
      </c>
      <c r="K79" s="19" t="s">
        <v>32</v>
      </c>
      <c r="L79" s="73" t="s">
        <v>117</v>
      </c>
      <c r="M79" s="74" t="s">
        <v>41</v>
      </c>
      <c r="N79" s="19" t="s">
        <v>42</v>
      </c>
      <c r="O79" s="73" t="s">
        <v>54</v>
      </c>
      <c r="P79" s="80">
        <v>100000</v>
      </c>
      <c r="Q79" s="24">
        <v>90559</v>
      </c>
      <c r="R79" s="81">
        <v>0.90559000000000001</v>
      </c>
      <c r="S79" s="85" t="s">
        <v>30</v>
      </c>
      <c r="T79" s="19" t="s">
        <v>44</v>
      </c>
      <c r="U79" s="22" t="s">
        <v>31</v>
      </c>
      <c r="V79" s="59" t="s">
        <v>56</v>
      </c>
      <c r="W79" s="86">
        <v>63.837500000000006</v>
      </c>
      <c r="X79" s="89">
        <f>+VLOOKUP(K79,REFERENCIAS!$C:$D,2,0)*VLOOKUP($K$2,PONDERADORES!A:P,IF(INFORMACION!$F79=REFERENCIAS!$C$24,10,7),0)+VLOOKUP(L79,REFERENCIAS!$C:$D,2,0)*VLOOKUP($L$2,PONDERADORES!A:P,IF(INFORMACION!$F79=REFERENCIAS!$C$24,10,7),0)+VLOOKUP(F79,REFERENCIAS!$C:$D,2,0)*VLOOKUP($F$2,PONDERADORES!A:P,IF(INFORMACION!$F79=REFERENCIAS!$C$24,10,7),0)+VLOOKUP(IF(J79&lt;=0.2,0.2,IF(AND(J79&gt;0.2,J79&lt;=0.4),0.4,IF(AND(J79&gt;0.4,J79&lt;=0.6),0.6,IF(AND(J79&gt;0.6,J79&lt;=0.8),0.8,IF(AND(J79&gt;0.8,J79&lt;=1),1))))),REFERENCIAS!$C:$D,2,0)*VLOOKUP($J$2,PONDERADORES!A:P,IF(INFORMACION!$F79=REFERENCIAS!$C$24,10,7),0)</f>
        <v>23.8</v>
      </c>
      <c r="Y79" s="45">
        <f>+VLOOKUP(M79,REFERENCIAS!$C:$D,2,0)*VLOOKUP($M$2,PONDERADORES!$A$7:$G$9,7,0)+VLOOKUP(N79,REFERENCIAS!$C:$D,2,0)*VLOOKUP($N$2,PONDERADORES!$A$7:$G$9,7,0)+VLOOKUP(O79,REFERENCIAS!$C:$D,2,0)*VLOOKUP($O$2,PONDERADORES!$A$7:$G$9,7,0)</f>
        <v>12.700000000000003</v>
      </c>
      <c r="Z79" s="46">
        <f>+VLOOKUP(IF(R79&lt;0.1,0,IF(AND(R79&gt;=0.1,R79&lt;0.2),0.1,IF(AND(R79&gt;=0.2,R79&lt;0.3),0.2,IF(R79&gt;0.3,0.3,)))),REFERENCIAS!$E:$F,2,0)*VLOOKUP($R$2,PONDERADORES!$A$11:$G$11,7,0)</f>
        <v>15</v>
      </c>
      <c r="AA79" s="90">
        <f>+VLOOKUP(S79,'REFERENCIAS RIESGO'!$C:$D,2,0)*VLOOKUP($S$2,PONDERADORES!A:P,IF(INFORMACION!$T79='REFERENCIAS RIESGO'!$C$36,13,7),0)+VLOOKUP(U79,'REFERENCIAS RIESGO'!$C:$D,2,0)*VLOOKUP($U$2,PONDERADORES!A:P,IF(INFORMACION!$T79='REFERENCIAS RIESGO'!$C$36,13,7),0)+VLOOKUP(V79,'REFERENCIAS RIESGO'!$C:$D,2,0)*VLOOKUP($V$2,PONDERADORES!A:P,IF(INFORMACION!$T79='REFERENCIAS RIESGO'!$C$36,13,7),0)+W79*VLOOKUP($W$2,PONDERADORES!A:P,IF(INFORMACION!$T79='REFERENCIAS RIESGO'!$C$36,13,7),0)+VLOOKUP(T79,'REFERENCIAS RIESGO'!$C:$D,2,0)*VLOOKUP($T$2,PONDERADORES!A:P,IF(INFORMACION!$T79='REFERENCIAS RIESGO'!$C$36,13,7),0)</f>
        <v>13.0179375</v>
      </c>
      <c r="AB79" s="93">
        <f t="shared" si="2"/>
        <v>64.517937500000002</v>
      </c>
      <c r="AC79" s="23" t="str">
        <f>IF(AB79&gt;[2]REFERENCIAS!$C$62,[2]REFERENCIAS!$B$62,IF(AND(AB79&gt;=[2]REFERENCIAS!$C$63,AB79&lt;[2]REFERENCIAS!$D$63),[2]REFERENCIAS!$B$63,IF(AND(AB79&gt;[2]REFERENCIAS!$C$64,AB79&lt;=[2]REFERENCIAS!$D$64),[2]REFERENCIAS!$B$64,IF(AND(AB79&gt;=[2]REFERENCIAS!$C$65,AB79&lt;[2]REFERENCIAS!$D$65),[2]REFERENCIAS!$B$65, "Revisar"))))</f>
        <v>Evaluar tecnología en un año</v>
      </c>
      <c r="AD79" s="94" t="str">
        <f>VLOOKUP(AC79,[2]REFERENCIAS!$B$62:$G$65,4,FALSE)</f>
        <v>El equipo se encuentra en condiciones aceptables de funcionamiento pero requiere constante seguimiento y evaluación.</v>
      </c>
      <c r="AJ79" s="20"/>
      <c r="AK79" s="20"/>
    </row>
    <row r="80" spans="1:37" ht="45" x14ac:dyDescent="0.25">
      <c r="A80" s="72" t="s">
        <v>198</v>
      </c>
      <c r="B80" s="52" t="s">
        <v>199</v>
      </c>
      <c r="C80" s="51" t="s">
        <v>201</v>
      </c>
      <c r="D80" s="53">
        <v>17952089</v>
      </c>
      <c r="E80" s="73" t="s">
        <v>184</v>
      </c>
      <c r="F80" s="74" t="s">
        <v>49</v>
      </c>
      <c r="G80" s="9">
        <v>8</v>
      </c>
      <c r="H80" s="54">
        <v>40600</v>
      </c>
      <c r="I80" s="49">
        <v>11</v>
      </c>
      <c r="J80" s="22">
        <f t="shared" si="3"/>
        <v>1</v>
      </c>
      <c r="K80" s="19" t="s">
        <v>115</v>
      </c>
      <c r="L80" s="73" t="s">
        <v>117</v>
      </c>
      <c r="M80" s="74" t="s">
        <v>53</v>
      </c>
      <c r="N80" s="19" t="s">
        <v>42</v>
      </c>
      <c r="O80" s="73" t="s">
        <v>35</v>
      </c>
      <c r="P80" s="80">
        <v>3750000</v>
      </c>
      <c r="Q80" s="24">
        <v>2068227</v>
      </c>
      <c r="R80" s="81">
        <v>0.5515272</v>
      </c>
      <c r="S80" s="85" t="s">
        <v>37</v>
      </c>
      <c r="T80" s="19" t="s">
        <v>82</v>
      </c>
      <c r="U80" s="22" t="s">
        <v>55</v>
      </c>
      <c r="V80" s="59" t="s">
        <v>45</v>
      </c>
      <c r="W80" s="86">
        <v>66.887500000000003</v>
      </c>
      <c r="X80" s="89">
        <f>+VLOOKUP(K80,REFERENCIAS!$C:$D,2,0)*VLOOKUP($K$2,PONDERADORES!A:P,IF(INFORMACION!$F80=REFERENCIAS!$C$24,10,7),0)+VLOOKUP(L80,REFERENCIAS!$C:$D,2,0)*VLOOKUP($L$2,PONDERADORES!A:P,IF(INFORMACION!$F80=REFERENCIAS!$C$24,10,7),0)+VLOOKUP(F80,REFERENCIAS!$C:$D,2,0)*VLOOKUP($F$2,PONDERADORES!A:P,IF(INFORMACION!$F80=REFERENCIAS!$C$24,10,7),0)+VLOOKUP(IF(J80&lt;=0.2,0.2,IF(AND(J80&gt;0.2,J80&lt;=0.4),0.4,IF(AND(J80&gt;0.4,J80&lt;=0.6),0.6,IF(AND(J80&gt;0.6,J80&lt;=0.8),0.8,IF(AND(J80&gt;0.8,J80&lt;=1),1))))),REFERENCIAS!$C:$D,2,0)*VLOOKUP($J$2,PONDERADORES!A:P,IF(INFORMACION!$F80=REFERENCIAS!$C$24,10,7),0)</f>
        <v>25.224999999999998</v>
      </c>
      <c r="Y80" s="45">
        <f>+VLOOKUP(M80,REFERENCIAS!$C:$D,2,0)*VLOOKUP($M$2,PONDERADORES!$A$7:$G$9,7,0)+VLOOKUP(N80,REFERENCIAS!$C:$D,2,0)*VLOOKUP($N$2,PONDERADORES!$A$7:$G$9,7,0)+VLOOKUP(O80,REFERENCIAS!$C:$D,2,0)*VLOOKUP($O$2,PONDERADORES!$A$7:$G$9,7,0)</f>
        <v>10.892000000000001</v>
      </c>
      <c r="Z80" s="46">
        <f>+VLOOKUP(IF(R80&lt;0.1,0,IF(AND(R80&gt;=0.1,R80&lt;0.2),0.1,IF(AND(R80&gt;=0.2,R80&lt;0.3),0.2,IF(R80&gt;0.3,0.3,)))),REFERENCIAS!$E:$F,2,0)*VLOOKUP($R$2,PONDERADORES!$A$11:$G$11,7,0)</f>
        <v>15</v>
      </c>
      <c r="AA80" s="90">
        <f>+VLOOKUP(S80,'REFERENCIAS RIESGO'!$C:$D,2,0)*VLOOKUP($S$2,PONDERADORES!A:P,IF(INFORMACION!$T80='REFERENCIAS RIESGO'!$C$36,13,7),0)+VLOOKUP(U80,'REFERENCIAS RIESGO'!$C:$D,2,0)*VLOOKUP($U$2,PONDERADORES!A:P,IF(INFORMACION!$T80='REFERENCIAS RIESGO'!$C$36,13,7),0)+VLOOKUP(V80,'REFERENCIAS RIESGO'!$C:$D,2,0)*VLOOKUP($V$2,PONDERADORES!A:P,IF(INFORMACION!$T80='REFERENCIAS RIESGO'!$C$36,13,7),0)+W80*VLOOKUP($W$2,PONDERADORES!A:P,IF(INFORMACION!$T80='REFERENCIAS RIESGO'!$C$36,13,7),0)+VLOOKUP(T80,'REFERENCIAS RIESGO'!$C:$D,2,0)*VLOOKUP($T$2,PONDERADORES!A:P,IF(INFORMACION!$T80='REFERENCIAS RIESGO'!$C$36,13,7),0)</f>
        <v>25.579875000000001</v>
      </c>
      <c r="AB80" s="93">
        <f t="shared" si="2"/>
        <v>76.696875000000006</v>
      </c>
      <c r="AC80" s="23" t="str">
        <f>IF(AB80&gt;[2]REFERENCIAS!$C$62,[2]REFERENCIAS!$B$62,IF(AND(AB80&gt;=[2]REFERENCIAS!$C$63,AB80&lt;[2]REFERENCIAS!$D$63),[2]REFERENCIAS!$B$63,IF(AND(AB80&gt;[2]REFERENCIAS!$C$64,AB80&lt;=[2]REFERENCIAS!$D$64),[2]REFERENCIAS!$B$64,IF(AND(AB80&gt;=[2]REFERENCIAS!$C$65,AB80&lt;[2]REFERENCIAS!$D$65),[2]REFERENCIAS!$B$65, "Revisar"))))</f>
        <v>Renovación de tecnología a la brevedad (Plazo inferior a un año)</v>
      </c>
      <c r="AD80" s="94" t="str">
        <f>VLOOKUP(AC80,[2]REFERENCIAS!$B$62:$G$65,4,FALSE)</f>
        <v>El equipo puede mantenerse en el servicio, sin embargo se recomienda su reposición en un plazo inferior a un año</v>
      </c>
      <c r="AJ80" s="20"/>
      <c r="AK80" s="20"/>
    </row>
    <row r="81" spans="1:37" ht="60" x14ac:dyDescent="0.25">
      <c r="A81" s="72" t="s">
        <v>198</v>
      </c>
      <c r="B81" s="52" t="s">
        <v>199</v>
      </c>
      <c r="C81" s="51" t="s">
        <v>200</v>
      </c>
      <c r="D81" s="53">
        <v>21437931</v>
      </c>
      <c r="E81" s="73" t="s">
        <v>187</v>
      </c>
      <c r="F81" s="74" t="s">
        <v>52</v>
      </c>
      <c r="G81" s="9">
        <v>8</v>
      </c>
      <c r="H81" s="54">
        <v>42874</v>
      </c>
      <c r="I81" s="49">
        <v>5</v>
      </c>
      <c r="J81" s="22">
        <f t="shared" si="3"/>
        <v>0.625</v>
      </c>
      <c r="K81" s="19" t="s">
        <v>32</v>
      </c>
      <c r="L81" s="73" t="s">
        <v>116</v>
      </c>
      <c r="M81" s="74" t="s">
        <v>53</v>
      </c>
      <c r="N81" s="19" t="s">
        <v>35</v>
      </c>
      <c r="O81" s="73" t="s">
        <v>54</v>
      </c>
      <c r="P81" s="80">
        <v>7880000</v>
      </c>
      <c r="Q81" s="24">
        <v>5552080</v>
      </c>
      <c r="R81" s="81">
        <v>0.7045786802030457</v>
      </c>
      <c r="S81" s="85" t="s">
        <v>37</v>
      </c>
      <c r="T81" s="19" t="s">
        <v>44</v>
      </c>
      <c r="U81" s="22" t="s">
        <v>55</v>
      </c>
      <c r="V81" s="59" t="s">
        <v>45</v>
      </c>
      <c r="W81" s="86">
        <v>66.887500000000003</v>
      </c>
      <c r="X81" s="89">
        <f>+VLOOKUP(K81,REFERENCIAS!$C:$D,2,0)*VLOOKUP($K$2,PONDERADORES!A:P,IF(INFORMACION!$F81=REFERENCIAS!$C$24,10,7),0)+VLOOKUP(L81,REFERENCIAS!$C:$D,2,0)*VLOOKUP($L$2,PONDERADORES!A:P,IF(INFORMACION!$F81=REFERENCIAS!$C$24,10,7),0)+VLOOKUP(F81,REFERENCIAS!$C:$D,2,0)*VLOOKUP($F$2,PONDERADORES!A:P,IF(INFORMACION!$F81=REFERENCIAS!$C$24,10,7),0)+VLOOKUP(IF(J81&lt;=0.2,0.2,IF(AND(J81&gt;0.2,J81&lt;=0.4),0.4,IF(AND(J81&gt;0.4,J81&lt;=0.6),0.6,IF(AND(J81&gt;0.6,J81&lt;=0.8),0.8,IF(AND(J81&gt;0.8,J81&lt;=1),1))))),REFERENCIAS!$C:$D,2,0)*VLOOKUP($J$2,PONDERADORES!A:P,IF(INFORMACION!$F81=REFERENCIAS!$C$24,10,7),0)</f>
        <v>13.954500000000001</v>
      </c>
      <c r="Y81" s="45">
        <f>+VLOOKUP(M81,REFERENCIAS!$C:$D,2,0)*VLOOKUP($M$2,PONDERADORES!$A$7:$G$9,7,0)+VLOOKUP(N81,REFERENCIAS!$C:$D,2,0)*VLOOKUP($N$2,PONDERADORES!$A$7:$G$9,7,0)+VLOOKUP(O81,REFERENCIAS!$C:$D,2,0)*VLOOKUP($O$2,PONDERADORES!$A$7:$G$9,7,0)</f>
        <v>10.054000000000002</v>
      </c>
      <c r="Z81" s="46">
        <f>+VLOOKUP(IF(R81&lt;0.1,0,IF(AND(R81&gt;=0.1,R81&lt;0.2),0.1,IF(AND(R81&gt;=0.2,R81&lt;0.3),0.2,IF(R81&gt;0.3,0.3,)))),REFERENCIAS!$E:$F,2,0)*VLOOKUP($R$2,PONDERADORES!$A$11:$G$11,7,0)</f>
        <v>15</v>
      </c>
      <c r="AA81" s="90">
        <f>+VLOOKUP(S81,'REFERENCIAS RIESGO'!$C:$D,2,0)*VLOOKUP($S$2,PONDERADORES!A:P,IF(INFORMACION!$T81='REFERENCIAS RIESGO'!$C$36,13,7),0)+VLOOKUP(U81,'REFERENCIAS RIESGO'!$C:$D,2,0)*VLOOKUP($U$2,PONDERADORES!A:P,IF(INFORMACION!$T81='REFERENCIAS RIESGO'!$C$36,13,7),0)+VLOOKUP(V81,'REFERENCIAS RIESGO'!$C:$D,2,0)*VLOOKUP($V$2,PONDERADORES!A:P,IF(INFORMACION!$T81='REFERENCIAS RIESGO'!$C$36,13,7),0)+W81*VLOOKUP($W$2,PONDERADORES!A:P,IF(INFORMACION!$T81='REFERENCIAS RIESGO'!$C$36,13,7),0)+VLOOKUP(T81,'REFERENCIAS RIESGO'!$C:$D,2,0)*VLOOKUP($T$2,PONDERADORES!A:P,IF(INFORMACION!$T81='REFERENCIAS RIESGO'!$C$36,13,7),0)</f>
        <v>24.603187499999997</v>
      </c>
      <c r="AB81" s="93">
        <f t="shared" si="2"/>
        <v>63.611687500000002</v>
      </c>
      <c r="AC81" s="23" t="str">
        <f>IF(AB81&gt;[2]REFERENCIAS!$C$62,[2]REFERENCIAS!$B$62,IF(AND(AB81&gt;=[2]REFERENCIAS!$C$63,AB81&lt;[2]REFERENCIAS!$D$63),[2]REFERENCIAS!$B$63,IF(AND(AB81&gt;[2]REFERENCIAS!$C$64,AB81&lt;=[2]REFERENCIAS!$D$64),[2]REFERENCIAS!$B$64,IF(AND(AB81&gt;=[2]REFERENCIAS!$C$65,AB81&lt;[2]REFERENCIAS!$D$65),[2]REFERENCIAS!$B$65, "Revisar"))))</f>
        <v>Evaluar tecnología en un año</v>
      </c>
      <c r="AD81" s="94" t="str">
        <f>VLOOKUP(AC81,[2]REFERENCIAS!$B$62:$G$65,4,FALSE)</f>
        <v>El equipo se encuentra en condiciones aceptables de funcionamiento pero requiere constante seguimiento y evaluación.</v>
      </c>
      <c r="AJ81" s="20"/>
      <c r="AK81" s="20"/>
    </row>
    <row r="82" spans="1:37" ht="60" x14ac:dyDescent="0.25">
      <c r="A82" s="72" t="s">
        <v>266</v>
      </c>
      <c r="B82" s="52" t="s">
        <v>267</v>
      </c>
      <c r="C82" s="51" t="s">
        <v>268</v>
      </c>
      <c r="D82" s="53">
        <v>22694</v>
      </c>
      <c r="E82" s="73" t="s">
        <v>196</v>
      </c>
      <c r="F82" s="74" t="s">
        <v>119</v>
      </c>
      <c r="G82" s="9">
        <v>8</v>
      </c>
      <c r="H82" s="54">
        <v>43943</v>
      </c>
      <c r="I82" s="49">
        <v>2</v>
      </c>
      <c r="J82" s="22">
        <f t="shared" si="3"/>
        <v>0.25</v>
      </c>
      <c r="K82" s="19" t="s">
        <v>114</v>
      </c>
      <c r="L82" s="73" t="s">
        <v>117</v>
      </c>
      <c r="M82" s="74" t="s">
        <v>41</v>
      </c>
      <c r="N82" s="19" t="s">
        <v>42</v>
      </c>
      <c r="O82" s="73" t="s">
        <v>35</v>
      </c>
      <c r="P82" s="80">
        <v>14101557</v>
      </c>
      <c r="Q82" s="24">
        <v>13273506</v>
      </c>
      <c r="R82" s="81">
        <v>0.94127946296994014</v>
      </c>
      <c r="S82" s="85" t="s">
        <v>30</v>
      </c>
      <c r="T82" s="19" t="s">
        <v>38</v>
      </c>
      <c r="U82" s="22" t="s">
        <v>51</v>
      </c>
      <c r="V82" s="59" t="s">
        <v>56</v>
      </c>
      <c r="W82" s="86">
        <v>50.53125</v>
      </c>
      <c r="X82" s="89">
        <f>+VLOOKUP(K82,REFERENCIAS!$C:$D,2,0)*VLOOKUP($K$2,PONDERADORES!A:P,IF(INFORMACION!$F82=REFERENCIAS!$C$24,10,7),0)+VLOOKUP(L82,REFERENCIAS!$C:$D,2,0)*VLOOKUP($L$2,PONDERADORES!A:P,IF(INFORMACION!$F82=REFERENCIAS!$C$24,10,7),0)+VLOOKUP(F82,REFERENCIAS!$C:$D,2,0)*VLOOKUP($F$2,PONDERADORES!A:P,IF(INFORMACION!$F82=REFERENCIAS!$C$24,10,7),0)+VLOOKUP(IF(J82&lt;=0.2,0.2,IF(AND(J82&gt;0.2,J82&lt;=0.4),0.4,IF(AND(J82&gt;0.4,J82&lt;=0.6),0.6,IF(AND(J82&gt;0.6,J82&lt;=0.8),0.8,IF(AND(J82&gt;0.8,J82&lt;=1),1))))),REFERENCIAS!$C:$D,2,0)*VLOOKUP($J$2,PONDERADORES!A:P,IF(INFORMACION!$F82=REFERENCIAS!$C$24,10,7),0)</f>
        <v>7.47</v>
      </c>
      <c r="Y82" s="45">
        <f>+VLOOKUP(M82,REFERENCIAS!$C:$D,2,0)*VLOOKUP($M$2,PONDERADORES!$A$7:$G$9,7,0)+VLOOKUP(N82,REFERENCIAS!$C:$D,2,0)*VLOOKUP($N$2,PONDERADORES!$A$7:$G$9,7,0)+VLOOKUP(O82,REFERENCIAS!$C:$D,2,0)*VLOOKUP($O$2,PONDERADORES!$A$7:$G$9,7,0)</f>
        <v>8.1920000000000019</v>
      </c>
      <c r="Z82" s="46">
        <f>+VLOOKUP(IF(R82&lt;0.1,0,IF(AND(R82&gt;=0.1,R82&lt;0.2),0.1,IF(AND(R82&gt;=0.2,R82&lt;0.3),0.2,IF(R82&gt;0.3,0.3,)))),REFERENCIAS!$E:$F,2,0)*VLOOKUP($R$2,PONDERADORES!$A$11:$G$11,7,0)</f>
        <v>15</v>
      </c>
      <c r="AA82" s="90">
        <f>+VLOOKUP(S82,'REFERENCIAS RIESGO'!$C:$D,2,0)*VLOOKUP($S$2,PONDERADORES!A:P,IF(INFORMACION!$T82='REFERENCIAS RIESGO'!$C$36,13,7),0)+VLOOKUP(U82,'REFERENCIAS RIESGO'!$C:$D,2,0)*VLOOKUP($U$2,PONDERADORES!A:P,IF(INFORMACION!$T82='REFERENCIAS RIESGO'!$C$36,13,7),0)+VLOOKUP(V82,'REFERENCIAS RIESGO'!$C:$D,2,0)*VLOOKUP($V$2,PONDERADORES!A:P,IF(INFORMACION!$T82='REFERENCIAS RIESGO'!$C$36,13,7),0)+W82*VLOOKUP($W$2,PONDERADORES!A:P,IF(INFORMACION!$T82='REFERENCIAS RIESGO'!$C$36,13,7),0)+VLOOKUP(T82,'REFERENCIAS RIESGO'!$C:$D,2,0)*VLOOKUP($T$2,PONDERADORES!A:P,IF(INFORMACION!$T82='REFERENCIAS RIESGO'!$C$36,13,7),0)</f>
        <v>11.837812499999998</v>
      </c>
      <c r="AB82" s="93">
        <f t="shared" si="2"/>
        <v>42.499812500000004</v>
      </c>
      <c r="AC82" s="23" t="str">
        <f>IF(AB82&gt;[2]REFERENCIAS!$C$62,[2]REFERENCIAS!$B$62,IF(AND(AB82&gt;=[2]REFERENCIAS!$C$63,AB82&lt;[2]REFERENCIAS!$D$63),[2]REFERENCIAS!$B$63,IF(AND(AB82&gt;[2]REFERENCIAS!$C$64,AB82&lt;=[2]REFERENCIAS!$D$64),[2]REFERENCIAS!$B$64,IF(AND(AB82&gt;=[2]REFERENCIAS!$C$65,AB82&lt;[2]REFERENCIAS!$D$65),[2]REFERENCIAS!$B$65, "Revisar"))))</f>
        <v>Evaluar tecnología en un año</v>
      </c>
      <c r="AD82" s="94" t="str">
        <f>VLOOKUP(AC82,[2]REFERENCIAS!$B$62:$G$65,4,FALSE)</f>
        <v>El equipo se encuentra en condiciones aceptables de funcionamiento pero requiere constante seguimiento y evaluación.</v>
      </c>
      <c r="AJ82" s="20"/>
      <c r="AK82" s="20"/>
    </row>
    <row r="83" spans="1:37" ht="60" x14ac:dyDescent="0.25">
      <c r="A83" s="72" t="s">
        <v>198</v>
      </c>
      <c r="B83" s="52" t="s">
        <v>199</v>
      </c>
      <c r="C83" s="51" t="s">
        <v>200</v>
      </c>
      <c r="D83" s="53">
        <v>21436876</v>
      </c>
      <c r="E83" s="73" t="s">
        <v>187</v>
      </c>
      <c r="F83" s="74" t="s">
        <v>49</v>
      </c>
      <c r="G83" s="9">
        <v>8</v>
      </c>
      <c r="H83" s="54">
        <v>44251</v>
      </c>
      <c r="I83" s="49">
        <v>1</v>
      </c>
      <c r="J83" s="22">
        <f t="shared" si="3"/>
        <v>0.125</v>
      </c>
      <c r="K83" s="19" t="s">
        <v>32</v>
      </c>
      <c r="L83" s="73" t="s">
        <v>47</v>
      </c>
      <c r="M83" s="74" t="s">
        <v>34</v>
      </c>
      <c r="N83" s="19" t="s">
        <v>35</v>
      </c>
      <c r="O83" s="73" t="s">
        <v>42</v>
      </c>
      <c r="P83" s="80">
        <v>7880000</v>
      </c>
      <c r="Q83" s="24">
        <v>5170627</v>
      </c>
      <c r="R83" s="81">
        <v>0.65617093908629442</v>
      </c>
      <c r="S83" s="85" t="s">
        <v>37</v>
      </c>
      <c r="T83" s="19" t="s">
        <v>44</v>
      </c>
      <c r="U83" s="22" t="s">
        <v>55</v>
      </c>
      <c r="V83" s="59" t="s">
        <v>50</v>
      </c>
      <c r="W83" s="86">
        <v>66.887500000000003</v>
      </c>
      <c r="X83" s="89">
        <f>+VLOOKUP(K83,REFERENCIAS!$C:$D,2,0)*VLOOKUP($K$2,PONDERADORES!A:P,IF(INFORMACION!$F83=REFERENCIAS!$C$24,10,7),0)+VLOOKUP(L83,REFERENCIAS!$C:$D,2,0)*VLOOKUP($L$2,PONDERADORES!A:P,IF(INFORMACION!$F83=REFERENCIAS!$C$24,10,7),0)+VLOOKUP(F83,REFERENCIAS!$C:$D,2,0)*VLOOKUP($F$2,PONDERADORES!A:P,IF(INFORMACION!$F83=REFERENCIAS!$C$24,10,7),0)+VLOOKUP(IF(J83&lt;=0.2,0.2,IF(AND(J83&gt;0.2,J83&lt;=0.4),0.4,IF(AND(J83&gt;0.4,J83&lt;=0.6),0.6,IF(AND(J83&gt;0.6,J83&lt;=0.8),0.8,IF(AND(J83&gt;0.8,J83&lt;=1),1))))),REFERENCIAS!$C:$D,2,0)*VLOOKUP($J$2,PONDERADORES!A:P,IF(INFORMACION!$F83=REFERENCIAS!$C$24,10,7),0)</f>
        <v>17.167000000000002</v>
      </c>
      <c r="Y83" s="45">
        <f>+VLOOKUP(M83,REFERENCIAS!$C:$D,2,0)*VLOOKUP($M$2,PONDERADORES!$A$7:$G$9,7,0)+VLOOKUP(N83,REFERENCIAS!$C:$D,2,0)*VLOOKUP($N$2,PONDERADORES!$A$7:$G$9,7,0)+VLOOKUP(O83,REFERENCIAS!$C:$D,2,0)*VLOOKUP($O$2,PONDERADORES!$A$7:$G$9,7,0)</f>
        <v>9.3080000000000016</v>
      </c>
      <c r="Z83" s="46">
        <f>+VLOOKUP(IF(R83&lt;0.1,0,IF(AND(R83&gt;=0.1,R83&lt;0.2),0.1,IF(AND(R83&gt;=0.2,R83&lt;0.3),0.2,IF(R83&gt;0.3,0.3,)))),REFERENCIAS!$E:$F,2,0)*VLOOKUP($R$2,PONDERADORES!$A$11:$G$11,7,0)</f>
        <v>15</v>
      </c>
      <c r="AA83" s="90">
        <f>+VLOOKUP(S83,'REFERENCIAS RIESGO'!$C:$D,2,0)*VLOOKUP($S$2,PONDERADORES!A:P,IF(INFORMACION!$T83='REFERENCIAS RIESGO'!$C$36,13,7),0)+VLOOKUP(U83,'REFERENCIAS RIESGO'!$C:$D,2,0)*VLOOKUP($U$2,PONDERADORES!A:P,IF(INFORMACION!$T83='REFERENCIAS RIESGO'!$C$36,13,7),0)+VLOOKUP(V83,'REFERENCIAS RIESGO'!$C:$D,2,0)*VLOOKUP($V$2,PONDERADORES!A:P,IF(INFORMACION!$T83='REFERENCIAS RIESGO'!$C$36,13,7),0)+W83*VLOOKUP($W$2,PONDERADORES!A:P,IF(INFORMACION!$T83='REFERENCIAS RIESGO'!$C$36,13,7),0)+VLOOKUP(T83,'REFERENCIAS RIESGO'!$C:$D,2,0)*VLOOKUP($T$2,PONDERADORES!A:P,IF(INFORMACION!$T83='REFERENCIAS RIESGO'!$C$36,13,7),0)</f>
        <v>19.353187500000001</v>
      </c>
      <c r="AB83" s="93">
        <f t="shared" si="2"/>
        <v>60.828187499999999</v>
      </c>
      <c r="AC83" s="23" t="str">
        <f>IF(AB83&gt;[2]REFERENCIAS!$C$62,[2]REFERENCIAS!$B$62,IF(AND(AB83&gt;=[2]REFERENCIAS!$C$63,AB83&lt;[2]REFERENCIAS!$D$63),[2]REFERENCIAS!$B$63,IF(AND(AB83&gt;[2]REFERENCIAS!$C$64,AB83&lt;=[2]REFERENCIAS!$D$64),[2]REFERENCIAS!$B$64,IF(AND(AB83&gt;=[2]REFERENCIAS!$C$65,AB83&lt;[2]REFERENCIAS!$D$65),[2]REFERENCIAS!$B$65, "Revisar"))))</f>
        <v>Evaluar tecnología en un año</v>
      </c>
      <c r="AD83" s="94" t="str">
        <f>VLOOKUP(AC83,[2]REFERENCIAS!$B$62:$G$65,4,FALSE)</f>
        <v>El equipo se encuentra en condiciones aceptables de funcionamiento pero requiere constante seguimiento y evaluación.</v>
      </c>
      <c r="AJ83" s="20"/>
      <c r="AK83" s="20"/>
    </row>
    <row r="84" spans="1:37" ht="60" x14ac:dyDescent="0.25">
      <c r="A84" s="72" t="s">
        <v>198</v>
      </c>
      <c r="B84" s="52" t="s">
        <v>199</v>
      </c>
      <c r="C84" s="51" t="s">
        <v>201</v>
      </c>
      <c r="D84" s="53">
        <v>18466811</v>
      </c>
      <c r="E84" s="73" t="s">
        <v>187</v>
      </c>
      <c r="F84" s="74" t="s">
        <v>118</v>
      </c>
      <c r="G84" s="9">
        <v>8</v>
      </c>
      <c r="H84" s="54">
        <v>40218</v>
      </c>
      <c r="I84" s="49">
        <v>12</v>
      </c>
      <c r="J84" s="22">
        <f t="shared" si="3"/>
        <v>1</v>
      </c>
      <c r="K84" s="19" t="s">
        <v>32</v>
      </c>
      <c r="L84" s="73" t="s">
        <v>116</v>
      </c>
      <c r="M84" s="74" t="s">
        <v>41</v>
      </c>
      <c r="N84" s="19" t="s">
        <v>54</v>
      </c>
      <c r="O84" s="73" t="s">
        <v>42</v>
      </c>
      <c r="P84" s="80">
        <v>3750000</v>
      </c>
      <c r="Q84" s="24">
        <v>3651478</v>
      </c>
      <c r="R84" s="81">
        <v>0.97372746666666665</v>
      </c>
      <c r="S84" s="85" t="s">
        <v>37</v>
      </c>
      <c r="T84" s="19" t="s">
        <v>82</v>
      </c>
      <c r="U84" s="22" t="s">
        <v>55</v>
      </c>
      <c r="V84" s="59" t="s">
        <v>56</v>
      </c>
      <c r="W84" s="86">
        <v>66.887500000000003</v>
      </c>
      <c r="X84" s="89">
        <f>+VLOOKUP(K84,REFERENCIAS!$C:$D,2,0)*VLOOKUP($K$2,PONDERADORES!A:P,IF(INFORMACION!$F84=REFERENCIAS!$C$24,10,7),0)+VLOOKUP(L84,REFERENCIAS!$C:$D,2,0)*VLOOKUP($L$2,PONDERADORES!A:P,IF(INFORMACION!$F84=REFERENCIAS!$C$24,10,7),0)+VLOOKUP(F84,REFERENCIAS!$C:$D,2,0)*VLOOKUP($F$2,PONDERADORES!A:P,IF(INFORMACION!$F84=REFERENCIAS!$C$24,10,7),0)+VLOOKUP(IF(J84&lt;=0.2,0.2,IF(AND(J84&gt;0.2,J84&lt;=0.4),0.4,IF(AND(J84&gt;0.4,J84&lt;=0.6),0.6,IF(AND(J84&gt;0.6,J84&lt;=0.8),0.8,IF(AND(J84&gt;0.8,J84&lt;=1),1))))),REFERENCIAS!$C:$D,2,0)*VLOOKUP($J$2,PONDERADORES!A:P,IF(INFORMACION!$F84=REFERENCIAS!$C$24,10,7),0)</f>
        <v>11.64</v>
      </c>
      <c r="Y84" s="45">
        <f>+VLOOKUP(M84,REFERENCIAS!$C:$D,2,0)*VLOOKUP($M$2,PONDERADORES!$A$7:$G$9,7,0)+VLOOKUP(N84,REFERENCIAS!$C:$D,2,0)*VLOOKUP($N$2,PONDERADORES!$A$7:$G$9,7,0)+VLOOKUP(O84,REFERENCIAS!$C:$D,2,0)*VLOOKUP($O$2,PONDERADORES!$A$7:$G$9,7,0)</f>
        <v>14.600000000000001</v>
      </c>
      <c r="Z84" s="46">
        <f>+VLOOKUP(IF(R84&lt;0.1,0,IF(AND(R84&gt;=0.1,R84&lt;0.2),0.1,IF(AND(R84&gt;=0.2,R84&lt;0.3),0.2,IF(R84&gt;0.3,0.3,)))),REFERENCIAS!$E:$F,2,0)*VLOOKUP($R$2,PONDERADORES!$A$11:$G$11,7,0)</f>
        <v>15</v>
      </c>
      <c r="AA84" s="90">
        <f>+VLOOKUP(S84,'REFERENCIAS RIESGO'!$C:$D,2,0)*VLOOKUP($S$2,PONDERADORES!A:P,IF(INFORMACION!$T84='REFERENCIAS RIESGO'!$C$36,13,7),0)+VLOOKUP(U84,'REFERENCIAS RIESGO'!$C:$D,2,0)*VLOOKUP($U$2,PONDERADORES!A:P,IF(INFORMACION!$T84='REFERENCIAS RIESGO'!$C$36,13,7),0)+VLOOKUP(V84,'REFERENCIAS RIESGO'!$C:$D,2,0)*VLOOKUP($V$2,PONDERADORES!A:P,IF(INFORMACION!$T84='REFERENCIAS RIESGO'!$C$36,13,7),0)+W84*VLOOKUP($W$2,PONDERADORES!A:P,IF(INFORMACION!$T84='REFERENCIAS RIESGO'!$C$36,13,7),0)+VLOOKUP(T84,'REFERENCIAS RIESGO'!$C:$D,2,0)*VLOOKUP($T$2,PONDERADORES!A:P,IF(INFORMACION!$T84='REFERENCIAS RIESGO'!$C$36,13,7),0)</f>
        <v>19.639875</v>
      </c>
      <c r="AB84" s="93">
        <f t="shared" si="2"/>
        <v>60.879874999999998</v>
      </c>
      <c r="AC84" s="23" t="str">
        <f>IF(AB84&gt;[2]REFERENCIAS!$C$62,[2]REFERENCIAS!$B$62,IF(AND(AB84&gt;=[2]REFERENCIAS!$C$63,AB84&lt;[2]REFERENCIAS!$D$63),[2]REFERENCIAS!$B$63,IF(AND(AB84&gt;[2]REFERENCIAS!$C$64,AB84&lt;=[2]REFERENCIAS!$D$64),[2]REFERENCIAS!$B$64,IF(AND(AB84&gt;=[2]REFERENCIAS!$C$65,AB84&lt;[2]REFERENCIAS!$D$65),[2]REFERENCIAS!$B$65, "Revisar"))))</f>
        <v>Evaluar tecnología en un año</v>
      </c>
      <c r="AD84" s="94" t="str">
        <f>VLOOKUP(AC84,[2]REFERENCIAS!$B$62:$G$65,4,FALSE)</f>
        <v>El equipo se encuentra en condiciones aceptables de funcionamiento pero requiere constante seguimiento y evaluación.</v>
      </c>
      <c r="AJ84" s="20"/>
      <c r="AK84" s="20"/>
    </row>
    <row r="85" spans="1:37" ht="60" x14ac:dyDescent="0.25">
      <c r="A85" s="72" t="s">
        <v>198</v>
      </c>
      <c r="B85" s="52" t="s">
        <v>199</v>
      </c>
      <c r="C85" s="51" t="s">
        <v>200</v>
      </c>
      <c r="D85" s="53">
        <v>21439507</v>
      </c>
      <c r="E85" s="73" t="s">
        <v>192</v>
      </c>
      <c r="F85" s="74" t="s">
        <v>118</v>
      </c>
      <c r="G85" s="9">
        <v>8</v>
      </c>
      <c r="H85" s="54">
        <v>43739</v>
      </c>
      <c r="I85" s="49">
        <v>3</v>
      </c>
      <c r="J85" s="22">
        <f t="shared" si="3"/>
        <v>0.375</v>
      </c>
      <c r="K85" s="19" t="s">
        <v>32</v>
      </c>
      <c r="L85" s="73" t="s">
        <v>117</v>
      </c>
      <c r="M85" s="74" t="s">
        <v>53</v>
      </c>
      <c r="N85" s="19" t="s">
        <v>54</v>
      </c>
      <c r="O85" s="73" t="s">
        <v>54</v>
      </c>
      <c r="P85" s="80">
        <v>7880000</v>
      </c>
      <c r="Q85" s="24">
        <v>2820603</v>
      </c>
      <c r="R85" s="81">
        <v>0.35794454314720814</v>
      </c>
      <c r="S85" s="85" t="s">
        <v>37</v>
      </c>
      <c r="T85" s="19" t="s">
        <v>38</v>
      </c>
      <c r="U85" s="22" t="s">
        <v>55</v>
      </c>
      <c r="V85" s="59" t="s">
        <v>50</v>
      </c>
      <c r="W85" s="86">
        <v>66.887500000000003</v>
      </c>
      <c r="X85" s="89">
        <f>+VLOOKUP(K85,REFERENCIAS!$C:$D,2,0)*VLOOKUP($K$2,PONDERADORES!A:P,IF(INFORMACION!$F85=REFERENCIAS!$C$24,10,7),0)+VLOOKUP(L85,REFERENCIAS!$C:$D,2,0)*VLOOKUP($L$2,PONDERADORES!A:P,IF(INFORMACION!$F85=REFERENCIAS!$C$24,10,7),0)+VLOOKUP(F85,REFERENCIAS!$C:$D,2,0)*VLOOKUP($F$2,PONDERADORES!A:P,IF(INFORMACION!$F85=REFERENCIAS!$C$24,10,7),0)+VLOOKUP(IF(J85&lt;=0.2,0.2,IF(AND(J85&gt;0.2,J85&lt;=0.4),0.4,IF(AND(J85&gt;0.4,J85&lt;=0.6),0.6,IF(AND(J85&gt;0.6,J85&lt;=0.8),0.8,IF(AND(J85&gt;0.8,J85&lt;=1),1))))),REFERENCIAS!$C:$D,2,0)*VLOOKUP($J$2,PONDERADORES!A:P,IF(INFORMACION!$F85=REFERENCIAS!$C$24,10,7),0)</f>
        <v>9.3699999999999992</v>
      </c>
      <c r="Y85" s="45">
        <f>+VLOOKUP(M85,REFERENCIAS!$C:$D,2,0)*VLOOKUP($M$2,PONDERADORES!$A$7:$G$9,7,0)+VLOOKUP(N85,REFERENCIAS!$C:$D,2,0)*VLOOKUP($N$2,PONDERADORES!$A$7:$G$9,7,0)+VLOOKUP(O85,REFERENCIAS!$C:$D,2,0)*VLOOKUP($O$2,PONDERADORES!$A$7:$G$9,7,0)</f>
        <v>12.700000000000003</v>
      </c>
      <c r="Z85" s="46">
        <f>+VLOOKUP(IF(R85&lt;0.1,0,IF(AND(R85&gt;=0.1,R85&lt;0.2),0.1,IF(AND(R85&gt;=0.2,R85&lt;0.3),0.2,IF(R85&gt;0.3,0.3,)))),REFERENCIAS!$E:$F,2,0)*VLOOKUP($R$2,PONDERADORES!$A$11:$G$11,7,0)</f>
        <v>15</v>
      </c>
      <c r="AA85" s="90">
        <f>+VLOOKUP(S85,'REFERENCIAS RIESGO'!$C:$D,2,0)*VLOOKUP($S$2,PONDERADORES!A:P,IF(INFORMACION!$T85='REFERENCIAS RIESGO'!$C$36,13,7),0)+VLOOKUP(U85,'REFERENCIAS RIESGO'!$C:$D,2,0)*VLOOKUP($U$2,PONDERADORES!A:P,IF(INFORMACION!$T85='REFERENCIAS RIESGO'!$C$36,13,7),0)+VLOOKUP(V85,'REFERENCIAS RIESGO'!$C:$D,2,0)*VLOOKUP($V$2,PONDERADORES!A:P,IF(INFORMACION!$T85='REFERENCIAS RIESGO'!$C$36,13,7),0)+W85*VLOOKUP($W$2,PONDERADORES!A:P,IF(INFORMACION!$T85='REFERENCIAS RIESGO'!$C$36,13,7),0)+VLOOKUP(T85,'REFERENCIAS RIESGO'!$C:$D,2,0)*VLOOKUP($T$2,PONDERADORES!A:P,IF(INFORMACION!$T85='REFERENCIAS RIESGO'!$C$36,13,7),0)</f>
        <v>18.379874999999998</v>
      </c>
      <c r="AB85" s="93">
        <f t="shared" si="2"/>
        <v>55.449874999999999</v>
      </c>
      <c r="AC85" s="23" t="str">
        <f>IF(AB85&gt;[2]REFERENCIAS!$C$62,[2]REFERENCIAS!$B$62,IF(AND(AB85&gt;=[2]REFERENCIAS!$C$63,AB85&lt;[2]REFERENCIAS!$D$63),[2]REFERENCIAS!$B$63,IF(AND(AB85&gt;[2]REFERENCIAS!$C$64,AB85&lt;=[2]REFERENCIAS!$D$64),[2]REFERENCIAS!$B$64,IF(AND(AB85&gt;=[2]REFERENCIAS!$C$65,AB85&lt;[2]REFERENCIAS!$D$65),[2]REFERENCIAS!$B$65, "Revisar"))))</f>
        <v>Evaluar tecnología en un año</v>
      </c>
      <c r="AD85" s="94" t="str">
        <f>VLOOKUP(AC85,[2]REFERENCIAS!$B$62:$G$65,4,FALSE)</f>
        <v>El equipo se encuentra en condiciones aceptables de funcionamiento pero requiere constante seguimiento y evaluación.</v>
      </c>
      <c r="AJ85" s="20"/>
      <c r="AK85" s="20"/>
    </row>
    <row r="86" spans="1:37" ht="60" x14ac:dyDescent="0.25">
      <c r="A86" s="72" t="s">
        <v>198</v>
      </c>
      <c r="B86" s="52" t="s">
        <v>199</v>
      </c>
      <c r="C86" s="51" t="s">
        <v>201</v>
      </c>
      <c r="D86" s="53">
        <v>17949240</v>
      </c>
      <c r="E86" s="73" t="s">
        <v>202</v>
      </c>
      <c r="F86" s="74" t="s">
        <v>118</v>
      </c>
      <c r="G86" s="9">
        <v>8</v>
      </c>
      <c r="H86" s="54">
        <v>44487</v>
      </c>
      <c r="I86" s="49">
        <v>1</v>
      </c>
      <c r="J86" s="22">
        <f t="shared" si="3"/>
        <v>0.125</v>
      </c>
      <c r="K86" s="19" t="s">
        <v>114</v>
      </c>
      <c r="L86" s="73" t="s">
        <v>116</v>
      </c>
      <c r="M86" s="74" t="s">
        <v>41</v>
      </c>
      <c r="N86" s="19" t="s">
        <v>35</v>
      </c>
      <c r="O86" s="73" t="s">
        <v>35</v>
      </c>
      <c r="P86" s="80">
        <v>3750000</v>
      </c>
      <c r="Q86" s="24">
        <v>3128557</v>
      </c>
      <c r="R86" s="81">
        <v>0.8342818666666667</v>
      </c>
      <c r="S86" s="85" t="s">
        <v>37</v>
      </c>
      <c r="T86" s="19" t="s">
        <v>38</v>
      </c>
      <c r="U86" s="22" t="s">
        <v>55</v>
      </c>
      <c r="V86" s="59" t="s">
        <v>45</v>
      </c>
      <c r="W86" s="86">
        <v>66.887500000000003</v>
      </c>
      <c r="X86" s="89">
        <f>+VLOOKUP(K86,REFERENCIAS!$C:$D,2,0)*VLOOKUP($K$2,PONDERADORES!A:P,IF(INFORMACION!$F86=REFERENCIAS!$C$24,10,7),0)+VLOOKUP(L86,REFERENCIAS!$C:$D,2,0)*VLOOKUP($L$2,PONDERADORES!A:P,IF(INFORMACION!$F86=REFERENCIAS!$C$24,10,7),0)+VLOOKUP(F86,REFERENCIAS!$C:$D,2,0)*VLOOKUP($F$2,PONDERADORES!A:P,IF(INFORMACION!$F86=REFERENCIAS!$C$24,10,7),0)+VLOOKUP(IF(J86&lt;=0.2,0.2,IF(AND(J86&gt;0.2,J86&lt;=0.4),0.4,IF(AND(J86&gt;0.4,J86&lt;=0.6),0.6,IF(AND(J86&gt;0.6,J86&lt;=0.8),0.8,IF(AND(J86&gt;0.8,J86&lt;=1),1))))),REFERENCIAS!$C:$D,2,0)*VLOOKUP($J$2,PONDERADORES!A:P,IF(INFORMACION!$F86=REFERENCIAS!$C$24,10,7),0)</f>
        <v>0.35200000000000004</v>
      </c>
      <c r="Y86" s="45">
        <f>+VLOOKUP(M86,REFERENCIAS!$C:$D,2,0)*VLOOKUP($M$2,PONDERADORES!$A$7:$G$9,7,0)+VLOOKUP(N86,REFERENCIAS!$C:$D,2,0)*VLOOKUP($N$2,PONDERADORES!$A$7:$G$9,7,0)+VLOOKUP(O86,REFERENCIAS!$C:$D,2,0)*VLOOKUP($O$2,PONDERADORES!$A$7:$G$9,7,0)</f>
        <v>2.8460000000000001</v>
      </c>
      <c r="Z86" s="46">
        <f>+VLOOKUP(IF(R86&lt;0.1,0,IF(AND(R86&gt;=0.1,R86&lt;0.2),0.1,IF(AND(R86&gt;=0.2,R86&lt;0.3),0.2,IF(R86&gt;0.3,0.3,)))),REFERENCIAS!$E:$F,2,0)*VLOOKUP($R$2,PONDERADORES!$A$11:$G$11,7,0)</f>
        <v>15</v>
      </c>
      <c r="AA86" s="90">
        <f>+VLOOKUP(S86,'REFERENCIAS RIESGO'!$C:$D,2,0)*VLOOKUP($S$2,PONDERADORES!A:P,IF(INFORMACION!$T86='REFERENCIAS RIESGO'!$C$36,13,7),0)+VLOOKUP(U86,'REFERENCIAS RIESGO'!$C:$D,2,0)*VLOOKUP($U$2,PONDERADORES!A:P,IF(INFORMACION!$T86='REFERENCIAS RIESGO'!$C$36,13,7),0)+VLOOKUP(V86,'REFERENCIAS RIESGO'!$C:$D,2,0)*VLOOKUP($V$2,PONDERADORES!A:P,IF(INFORMACION!$T86='REFERENCIAS RIESGO'!$C$36,13,7),0)+W86*VLOOKUP($W$2,PONDERADORES!A:P,IF(INFORMACION!$T86='REFERENCIAS RIESGO'!$C$36,13,7),0)+VLOOKUP(T86,'REFERENCIAS RIESGO'!$C:$D,2,0)*VLOOKUP($T$2,PONDERADORES!A:P,IF(INFORMACION!$T86='REFERENCIAS RIESGO'!$C$36,13,7),0)</f>
        <v>22.579875000000001</v>
      </c>
      <c r="AB86" s="93">
        <f t="shared" si="2"/>
        <v>40.777875000000002</v>
      </c>
      <c r="AC86" s="23" t="str">
        <f>IF(AB86&gt;[2]REFERENCIAS!$C$62,[2]REFERENCIAS!$B$62,IF(AND(AB86&gt;=[2]REFERENCIAS!$C$63,AB86&lt;[2]REFERENCIAS!$D$63),[2]REFERENCIAS!$B$63,IF(AND(AB86&gt;[2]REFERENCIAS!$C$64,AB86&lt;=[2]REFERENCIAS!$D$64),[2]REFERENCIAS!$B$64,IF(AND(AB86&gt;=[2]REFERENCIAS!$C$65,AB86&lt;[2]REFERENCIAS!$D$65),[2]REFERENCIAS!$B$65, "Revisar"))))</f>
        <v>Evaluar tecnología en un año</v>
      </c>
      <c r="AD86" s="94" t="str">
        <f>VLOOKUP(AC86,[2]REFERENCIAS!$B$62:$G$65,4,FALSE)</f>
        <v>El equipo se encuentra en condiciones aceptables de funcionamiento pero requiere constante seguimiento y evaluación.</v>
      </c>
      <c r="AJ86" s="20"/>
      <c r="AK86" s="20"/>
    </row>
    <row r="87" spans="1:37" ht="60" x14ac:dyDescent="0.25">
      <c r="A87" s="72" t="s">
        <v>198</v>
      </c>
      <c r="B87" s="52" t="s">
        <v>208</v>
      </c>
      <c r="C87" s="51" t="s">
        <v>201</v>
      </c>
      <c r="D87" s="53">
        <v>17953704</v>
      </c>
      <c r="E87" s="73" t="s">
        <v>192</v>
      </c>
      <c r="F87" s="74" t="s">
        <v>49</v>
      </c>
      <c r="G87" s="9">
        <v>8</v>
      </c>
      <c r="H87" s="54">
        <v>43368</v>
      </c>
      <c r="I87" s="49">
        <v>4</v>
      </c>
      <c r="J87" s="22">
        <f t="shared" si="3"/>
        <v>0.5</v>
      </c>
      <c r="K87" s="19" t="s">
        <v>114</v>
      </c>
      <c r="L87" s="73" t="s">
        <v>116</v>
      </c>
      <c r="M87" s="74" t="s">
        <v>34</v>
      </c>
      <c r="N87" s="19" t="s">
        <v>54</v>
      </c>
      <c r="O87" s="73" t="s">
        <v>42</v>
      </c>
      <c r="P87" s="80">
        <v>3750000</v>
      </c>
      <c r="Q87" s="24">
        <v>472169</v>
      </c>
      <c r="R87" s="81">
        <v>0.12591173333333333</v>
      </c>
      <c r="S87" s="85" t="s">
        <v>37</v>
      </c>
      <c r="T87" s="19" t="s">
        <v>38</v>
      </c>
      <c r="U87" s="22" t="s">
        <v>55</v>
      </c>
      <c r="V87" s="59" t="s">
        <v>40</v>
      </c>
      <c r="W87" s="86">
        <v>66.887500000000003</v>
      </c>
      <c r="X87" s="89">
        <f>+VLOOKUP(K87,REFERENCIAS!$C:$D,2,0)*VLOOKUP($K$2,PONDERADORES!A:P,IF(INFORMACION!$F87=REFERENCIAS!$C$24,10,7),0)+VLOOKUP(L87,REFERENCIAS!$C:$D,2,0)*VLOOKUP($L$2,PONDERADORES!A:P,IF(INFORMACION!$F87=REFERENCIAS!$C$24,10,7),0)+VLOOKUP(F87,REFERENCIAS!$C:$D,2,0)*VLOOKUP($F$2,PONDERADORES!A:P,IF(INFORMACION!$F87=REFERENCIAS!$C$24,10,7),0)+VLOOKUP(IF(J87&lt;=0.2,0.2,IF(AND(J87&gt;0.2,J87&lt;=0.4),0.4,IF(AND(J87&gt;0.4,J87&lt;=0.6),0.6,IF(AND(J87&gt;0.6,J87&lt;=0.8),0.8,IF(AND(J87&gt;0.8,J87&lt;=1),1))))),REFERENCIAS!$C:$D,2,0)*VLOOKUP($J$2,PONDERADORES!A:P,IF(INFORMACION!$F87=REFERENCIAS!$C$24,10,7),0)</f>
        <v>9.7149999999999999</v>
      </c>
      <c r="Y87" s="45">
        <f>+VLOOKUP(M87,REFERENCIAS!$C:$D,2,0)*VLOOKUP($M$2,PONDERADORES!$A$7:$G$9,7,0)+VLOOKUP(N87,REFERENCIAS!$C:$D,2,0)*VLOOKUP($N$2,PONDERADORES!$A$7:$G$9,7,0)+VLOOKUP(O87,REFERENCIAS!$C:$D,2,0)*VLOOKUP($O$2,PONDERADORES!$A$7:$G$9,7,0)</f>
        <v>11.954000000000001</v>
      </c>
      <c r="Z87" s="46">
        <f>+VLOOKUP(IF(R87&lt;0.1,0,IF(AND(R87&gt;=0.1,R87&lt;0.2),0.1,IF(AND(R87&gt;=0.2,R87&lt;0.3),0.2,IF(R87&gt;0.3,0.3,)))),REFERENCIAS!$E:$F,2,0)*VLOOKUP($R$2,PONDERADORES!$A$11:$G$11,7,0)</f>
        <v>4.5</v>
      </c>
      <c r="AA87" s="90">
        <f>+VLOOKUP(S87,'REFERENCIAS RIESGO'!$C:$D,2,0)*VLOOKUP($S$2,PONDERADORES!A:P,IF(INFORMACION!$T87='REFERENCIAS RIESGO'!$C$36,13,7),0)+VLOOKUP(U87,'REFERENCIAS RIESGO'!$C:$D,2,0)*VLOOKUP($U$2,PONDERADORES!A:P,IF(INFORMACION!$T87='REFERENCIAS RIESGO'!$C$36,13,7),0)+VLOOKUP(V87,'REFERENCIAS RIESGO'!$C:$D,2,0)*VLOOKUP($V$2,PONDERADORES!A:P,IF(INFORMACION!$T87='REFERENCIAS RIESGO'!$C$36,13,7),0)+W87*VLOOKUP($W$2,PONDERADORES!A:P,IF(INFORMACION!$T87='REFERENCIAS RIESGO'!$C$36,13,7),0)+VLOOKUP(T87,'REFERENCIAS RIESGO'!$C:$D,2,0)*VLOOKUP($T$2,PONDERADORES!A:P,IF(INFORMACION!$T87='REFERENCIAS RIESGO'!$C$36,13,7),0)</f>
        <v>20.479875</v>
      </c>
      <c r="AB87" s="93">
        <f t="shared" si="2"/>
        <v>46.648875000000004</v>
      </c>
      <c r="AC87" s="23" t="str">
        <f>IF(AB87&gt;[2]REFERENCIAS!$C$62,[2]REFERENCIAS!$B$62,IF(AND(AB87&gt;=[2]REFERENCIAS!$C$63,AB87&lt;[2]REFERENCIAS!$D$63),[2]REFERENCIAS!$B$63,IF(AND(AB87&gt;[2]REFERENCIAS!$C$64,AB87&lt;=[2]REFERENCIAS!$D$64),[2]REFERENCIAS!$B$64,IF(AND(AB87&gt;=[2]REFERENCIAS!$C$65,AB87&lt;[2]REFERENCIAS!$D$65),[2]REFERENCIAS!$B$65, "Revisar"))))</f>
        <v>Evaluar tecnología en un año</v>
      </c>
      <c r="AD87" s="94" t="str">
        <f>VLOOKUP(AC87,[2]REFERENCIAS!$B$62:$G$65,4,FALSE)</f>
        <v>El equipo se encuentra en condiciones aceptables de funcionamiento pero requiere constante seguimiento y evaluación.</v>
      </c>
      <c r="AJ87" s="20"/>
      <c r="AK87" s="20"/>
    </row>
    <row r="88" spans="1:37" ht="45" x14ac:dyDescent="0.25">
      <c r="A88" s="72" t="s">
        <v>321</v>
      </c>
      <c r="B88" s="52" t="s">
        <v>329</v>
      </c>
      <c r="C88" s="51" t="s">
        <v>330</v>
      </c>
      <c r="D88" s="53" t="s">
        <v>331</v>
      </c>
      <c r="E88" s="73" t="s">
        <v>187</v>
      </c>
      <c r="F88" s="74" t="s">
        <v>46</v>
      </c>
      <c r="G88" s="9">
        <v>7</v>
      </c>
      <c r="H88" s="54">
        <v>40778</v>
      </c>
      <c r="I88" s="49">
        <v>11</v>
      </c>
      <c r="J88" s="22">
        <f t="shared" si="3"/>
        <v>1</v>
      </c>
      <c r="K88" s="19" t="s">
        <v>32</v>
      </c>
      <c r="L88" s="73" t="s">
        <v>33</v>
      </c>
      <c r="M88" s="74" t="s">
        <v>53</v>
      </c>
      <c r="N88" s="19" t="s">
        <v>54</v>
      </c>
      <c r="O88" s="73" t="s">
        <v>54</v>
      </c>
      <c r="P88" s="80">
        <v>2500000</v>
      </c>
      <c r="Q88" s="24">
        <v>2287130</v>
      </c>
      <c r="R88" s="81">
        <v>0.914852</v>
      </c>
      <c r="S88" s="85" t="s">
        <v>30</v>
      </c>
      <c r="T88" s="19" t="s">
        <v>38</v>
      </c>
      <c r="U88" s="22" t="s">
        <v>39</v>
      </c>
      <c r="V88" s="59" t="s">
        <v>45</v>
      </c>
      <c r="W88" s="86">
        <v>63.137500000000003</v>
      </c>
      <c r="X88" s="89">
        <f>+VLOOKUP(K88,REFERENCIAS!$C:$D,2,0)*VLOOKUP($K$2,PONDERADORES!A:P,IF(INFORMACION!$F88=REFERENCIAS!$C$24,10,7),0)+VLOOKUP(L88,REFERENCIAS!$C:$D,2,0)*VLOOKUP($L$2,PONDERADORES!A:P,IF(INFORMACION!$F88=REFERENCIAS!$C$24,10,7),0)+VLOOKUP(F88,REFERENCIAS!$C:$D,2,0)*VLOOKUP($F$2,PONDERADORES!A:P,IF(INFORMACION!$F88=REFERENCIAS!$C$24,10,7),0)+VLOOKUP(IF(J88&lt;=0.2,0.2,IF(AND(J88&gt;0.2,J88&lt;=0.4),0.4,IF(AND(J88&gt;0.4,J88&lt;=0.6),0.6,IF(AND(J88&gt;0.6,J88&lt;=0.8),0.8,IF(AND(J88&gt;0.8,J88&lt;=1),1))))),REFERENCIAS!$C:$D,2,0)*VLOOKUP($J$2,PONDERADORES!A:P,IF(INFORMACION!$F88=REFERENCIAS!$C$24,10,7),0)</f>
        <v>30.45</v>
      </c>
      <c r="Y88" s="45">
        <f>+VLOOKUP(M88,REFERENCIAS!$C:$D,2,0)*VLOOKUP($M$2,PONDERADORES!$A$7:$G$9,7,0)+VLOOKUP(N88,REFERENCIAS!$C:$D,2,0)*VLOOKUP($N$2,PONDERADORES!$A$7:$G$9,7,0)+VLOOKUP(O88,REFERENCIAS!$C:$D,2,0)*VLOOKUP($O$2,PONDERADORES!$A$7:$G$9,7,0)</f>
        <v>12.700000000000003</v>
      </c>
      <c r="Z88" s="46">
        <f>+VLOOKUP(IF(R88&lt;0.1,0,IF(AND(R88&gt;=0.1,R88&lt;0.2),0.1,IF(AND(R88&gt;=0.2,R88&lt;0.3),0.2,IF(R88&gt;0.3,0.3,)))),REFERENCIAS!$E:$F,2,0)*VLOOKUP($R$2,PONDERADORES!$A$11:$G$11,7,0)</f>
        <v>15</v>
      </c>
      <c r="AA88" s="90">
        <f>+VLOOKUP(S88,'REFERENCIAS RIESGO'!$C:$D,2,0)*VLOOKUP($S$2,PONDERADORES!A:P,IF(INFORMACION!$T88='REFERENCIAS RIESGO'!$C$36,13,7),0)+VLOOKUP(U88,'REFERENCIAS RIESGO'!$C:$D,2,0)*VLOOKUP($U$2,PONDERADORES!A:P,IF(INFORMACION!$T88='REFERENCIAS RIESGO'!$C$36,13,7),0)+VLOOKUP(V88,'REFERENCIAS RIESGO'!$C:$D,2,0)*VLOOKUP($V$2,PONDERADORES!A:P,IF(INFORMACION!$T88='REFERENCIAS RIESGO'!$C$36,13,7),0)+W88*VLOOKUP($W$2,PONDERADORES!A:P,IF(INFORMACION!$T88='REFERENCIAS RIESGO'!$C$36,13,7),0)+VLOOKUP(T88,'REFERENCIAS RIESGO'!$C:$D,2,0)*VLOOKUP($T$2,PONDERADORES!A:P,IF(INFORMACION!$T88='REFERENCIAS RIESGO'!$C$36,13,7),0)</f>
        <v>19.812374999999999</v>
      </c>
      <c r="AB88" s="93">
        <f t="shared" si="2"/>
        <v>77.962375000000009</v>
      </c>
      <c r="AC88" s="23" t="str">
        <f>IF(AB88&gt;[2]REFERENCIAS!$C$62,[2]REFERENCIAS!$B$62,IF(AND(AB88&gt;=[2]REFERENCIAS!$C$63,AB88&lt;[2]REFERENCIAS!$D$63),[2]REFERENCIAS!$B$63,IF(AND(AB88&gt;[2]REFERENCIAS!$C$64,AB88&lt;=[2]REFERENCIAS!$D$64),[2]REFERENCIAS!$B$64,IF(AND(AB88&gt;=[2]REFERENCIAS!$C$65,AB88&lt;[2]REFERENCIAS!$D$65),[2]REFERENCIAS!$B$65, "Revisar"))))</f>
        <v>Renovación de tecnología a la brevedad (Plazo inferior a un año)</v>
      </c>
      <c r="AD88" s="94" t="str">
        <f>VLOOKUP(AC88,[2]REFERENCIAS!$B$62:$G$65,4,FALSE)</f>
        <v>El equipo puede mantenerse en el servicio, sin embargo se recomienda su reposición en un plazo inferior a un año</v>
      </c>
      <c r="AJ88" s="20"/>
      <c r="AK88" s="20"/>
    </row>
    <row r="89" spans="1:37" ht="60" x14ac:dyDescent="0.25">
      <c r="A89" s="72" t="s">
        <v>219</v>
      </c>
      <c r="B89" s="52" t="s">
        <v>220</v>
      </c>
      <c r="C89" s="51" t="s">
        <v>221</v>
      </c>
      <c r="D89" s="53" t="s">
        <v>265</v>
      </c>
      <c r="E89" s="73" t="s">
        <v>187</v>
      </c>
      <c r="F89" s="74" t="s">
        <v>49</v>
      </c>
      <c r="G89" s="9">
        <v>10</v>
      </c>
      <c r="H89" s="54">
        <v>42691</v>
      </c>
      <c r="I89" s="49">
        <v>6</v>
      </c>
      <c r="J89" s="22">
        <f t="shared" si="3"/>
        <v>0.6</v>
      </c>
      <c r="K89" s="19" t="s">
        <v>115</v>
      </c>
      <c r="L89" s="73" t="s">
        <v>116</v>
      </c>
      <c r="M89" s="74" t="s">
        <v>53</v>
      </c>
      <c r="N89" s="19" t="s">
        <v>35</v>
      </c>
      <c r="O89" s="73" t="s">
        <v>35</v>
      </c>
      <c r="P89" s="80">
        <v>100000</v>
      </c>
      <c r="Q89" s="24">
        <v>80172</v>
      </c>
      <c r="R89" s="81">
        <v>0.80171999999999999</v>
      </c>
      <c r="S89" s="85" t="s">
        <v>30</v>
      </c>
      <c r="T89" s="19" t="s">
        <v>82</v>
      </c>
      <c r="U89" s="22" t="s">
        <v>51</v>
      </c>
      <c r="V89" s="59" t="s">
        <v>50</v>
      </c>
      <c r="W89" s="86">
        <v>63.837500000000006</v>
      </c>
      <c r="X89" s="89">
        <f>+VLOOKUP(K89,REFERENCIAS!$C:$D,2,0)*VLOOKUP($K$2,PONDERADORES!A:P,IF(INFORMACION!$F89=REFERENCIAS!$C$24,10,7),0)+VLOOKUP(L89,REFERENCIAS!$C:$D,2,0)*VLOOKUP($L$2,PONDERADORES!A:P,IF(INFORMACION!$F89=REFERENCIAS!$C$24,10,7),0)+VLOOKUP(F89,REFERENCIAS!$C:$D,2,0)*VLOOKUP($F$2,PONDERADORES!A:P,IF(INFORMACION!$F89=REFERENCIAS!$C$24,10,7),0)+VLOOKUP(IF(J89&lt;=0.2,0.2,IF(AND(J89&gt;0.2,J89&lt;=0.4),0.4,IF(AND(J89&gt;0.4,J89&lt;=0.6),0.6,IF(AND(J89&gt;0.6,J89&lt;=0.8),0.8,IF(AND(J89&gt;0.8,J89&lt;=1),1))))),REFERENCIAS!$C:$D,2,0)*VLOOKUP($J$2,PONDERADORES!A:P,IF(INFORMACION!$F89=REFERENCIAS!$C$24,10,7),0)</f>
        <v>19.12</v>
      </c>
      <c r="Y89" s="45">
        <f>+VLOOKUP(M89,REFERENCIAS!$C:$D,2,0)*VLOOKUP($M$2,PONDERADORES!$A$7:$G$9,7,0)+VLOOKUP(N89,REFERENCIAS!$C:$D,2,0)*VLOOKUP($N$2,PONDERADORES!$A$7:$G$9,7,0)+VLOOKUP(O89,REFERENCIAS!$C:$D,2,0)*VLOOKUP($O$2,PONDERADORES!$A$7:$G$9,7,0)</f>
        <v>5.5460000000000003</v>
      </c>
      <c r="Z89" s="46">
        <f>+VLOOKUP(IF(R89&lt;0.1,0,IF(AND(R89&gt;=0.1,R89&lt;0.2),0.1,IF(AND(R89&gt;=0.2,R89&lt;0.3),0.2,IF(R89&gt;0.3,0.3,)))),REFERENCIAS!$E:$F,2,0)*VLOOKUP($R$2,PONDERADORES!$A$11:$G$11,7,0)</f>
        <v>15</v>
      </c>
      <c r="AA89" s="90">
        <f>+VLOOKUP(S89,'REFERENCIAS RIESGO'!$C:$D,2,0)*VLOOKUP($S$2,PONDERADORES!A:P,IF(INFORMACION!$T89='REFERENCIAS RIESGO'!$C$36,13,7),0)+VLOOKUP(U89,'REFERENCIAS RIESGO'!$C:$D,2,0)*VLOOKUP($U$2,PONDERADORES!A:P,IF(INFORMACION!$T89='REFERENCIAS RIESGO'!$C$36,13,7),0)+VLOOKUP(V89,'REFERENCIAS RIESGO'!$C:$D,2,0)*VLOOKUP($V$2,PONDERADORES!A:P,IF(INFORMACION!$T89='REFERENCIAS RIESGO'!$C$36,13,7),0)+W89*VLOOKUP($W$2,PONDERADORES!A:P,IF(INFORMACION!$T89='REFERENCIAS RIESGO'!$C$36,13,7),0)+VLOOKUP(T89,'REFERENCIAS RIESGO'!$C:$D,2,0)*VLOOKUP($T$2,PONDERADORES!A:P,IF(INFORMACION!$T89='REFERENCIAS RIESGO'!$C$36,13,7),0)</f>
        <v>17.775375</v>
      </c>
      <c r="AB89" s="93">
        <f t="shared" si="2"/>
        <v>57.441374999999994</v>
      </c>
      <c r="AC89" s="23" t="str">
        <f>IF(AB89&gt;[2]REFERENCIAS!$C$62,[2]REFERENCIAS!$B$62,IF(AND(AB89&gt;=[2]REFERENCIAS!$C$63,AB89&lt;[2]REFERENCIAS!$D$63),[2]REFERENCIAS!$B$63,IF(AND(AB89&gt;[2]REFERENCIAS!$C$64,AB89&lt;=[2]REFERENCIAS!$D$64),[2]REFERENCIAS!$B$64,IF(AND(AB89&gt;=[2]REFERENCIAS!$C$65,AB89&lt;[2]REFERENCIAS!$D$65),[2]REFERENCIAS!$B$65, "Revisar"))))</f>
        <v>Evaluar tecnología en un año</v>
      </c>
      <c r="AD89" s="94" t="str">
        <f>VLOOKUP(AC89,[2]REFERENCIAS!$B$62:$G$65,4,FALSE)</f>
        <v>El equipo se encuentra en condiciones aceptables de funcionamiento pero requiere constante seguimiento y evaluación.</v>
      </c>
      <c r="AJ89" s="20"/>
      <c r="AK89" s="20"/>
    </row>
    <row r="90" spans="1:37" ht="45" x14ac:dyDescent="0.25">
      <c r="A90" s="72" t="s">
        <v>198</v>
      </c>
      <c r="B90" s="52" t="s">
        <v>199</v>
      </c>
      <c r="C90" s="51" t="s">
        <v>200</v>
      </c>
      <c r="D90" s="53">
        <v>21435877</v>
      </c>
      <c r="E90" s="73" t="s">
        <v>187</v>
      </c>
      <c r="F90" s="74" t="s">
        <v>46</v>
      </c>
      <c r="G90" s="9">
        <v>8</v>
      </c>
      <c r="H90" s="54">
        <v>40678</v>
      </c>
      <c r="I90" s="49">
        <v>11</v>
      </c>
      <c r="J90" s="22">
        <f t="shared" si="3"/>
        <v>1</v>
      </c>
      <c r="K90" s="19" t="s">
        <v>32</v>
      </c>
      <c r="L90" s="73" t="s">
        <v>117</v>
      </c>
      <c r="M90" s="74" t="s">
        <v>53</v>
      </c>
      <c r="N90" s="19" t="s">
        <v>54</v>
      </c>
      <c r="O90" s="73" t="s">
        <v>35</v>
      </c>
      <c r="P90" s="80">
        <v>7880000</v>
      </c>
      <c r="Q90" s="24">
        <v>7654633</v>
      </c>
      <c r="R90" s="81">
        <v>0.97140012690355326</v>
      </c>
      <c r="S90" s="85" t="s">
        <v>37</v>
      </c>
      <c r="T90" s="19" t="s">
        <v>82</v>
      </c>
      <c r="U90" s="22" t="s">
        <v>55</v>
      </c>
      <c r="V90" s="59" t="s">
        <v>56</v>
      </c>
      <c r="W90" s="86">
        <v>66.887500000000003</v>
      </c>
      <c r="X90" s="89">
        <f>+VLOOKUP(K90,REFERENCIAS!$C:$D,2,0)*VLOOKUP($K$2,PONDERADORES!A:P,IF(INFORMACION!$F90=REFERENCIAS!$C$24,10,7),0)+VLOOKUP(L90,REFERENCIAS!$C:$D,2,0)*VLOOKUP($L$2,PONDERADORES!A:P,IF(INFORMACION!$F90=REFERENCIAS!$C$24,10,7),0)+VLOOKUP(F90,REFERENCIAS!$C:$D,2,0)*VLOOKUP($F$2,PONDERADORES!A:P,IF(INFORMACION!$F90=REFERENCIAS!$C$24,10,7),0)+VLOOKUP(IF(J90&lt;=0.2,0.2,IF(AND(J90&gt;0.2,J90&lt;=0.4),0.4,IF(AND(J90&gt;0.4,J90&lt;=0.6),0.6,IF(AND(J90&gt;0.6,J90&lt;=0.8),0.8,IF(AND(J90&gt;0.8,J90&lt;=1),1))))),REFERENCIAS!$C:$D,2,0)*VLOOKUP($J$2,PONDERADORES!A:P,IF(INFORMACION!$F90=REFERENCIAS!$C$24,10,7),0)</f>
        <v>23.8</v>
      </c>
      <c r="Y90" s="45">
        <f>+VLOOKUP(M90,REFERENCIAS!$C:$D,2,0)*VLOOKUP($M$2,PONDERADORES!$A$7:$G$9,7,0)+VLOOKUP(N90,REFERENCIAS!$C:$D,2,0)*VLOOKUP($N$2,PONDERADORES!$A$7:$G$9,7,0)+VLOOKUP(O90,REFERENCIAS!$C:$D,2,0)*VLOOKUP($O$2,PONDERADORES!$A$7:$G$9,7,0)</f>
        <v>8.1920000000000019</v>
      </c>
      <c r="Z90" s="46">
        <f>+VLOOKUP(IF(R90&lt;0.1,0,IF(AND(R90&gt;=0.1,R90&lt;0.2),0.1,IF(AND(R90&gt;=0.2,R90&lt;0.3),0.2,IF(R90&gt;0.3,0.3,)))),REFERENCIAS!$E:$F,2,0)*VLOOKUP($R$2,PONDERADORES!$A$11:$G$11,7,0)</f>
        <v>15</v>
      </c>
      <c r="AA90" s="90">
        <f>+VLOOKUP(S90,'REFERENCIAS RIESGO'!$C:$D,2,0)*VLOOKUP($S$2,PONDERADORES!A:P,IF(INFORMACION!$T90='REFERENCIAS RIESGO'!$C$36,13,7),0)+VLOOKUP(U90,'REFERENCIAS RIESGO'!$C:$D,2,0)*VLOOKUP($U$2,PONDERADORES!A:P,IF(INFORMACION!$T90='REFERENCIAS RIESGO'!$C$36,13,7),0)+VLOOKUP(V90,'REFERENCIAS RIESGO'!$C:$D,2,0)*VLOOKUP($V$2,PONDERADORES!A:P,IF(INFORMACION!$T90='REFERENCIAS RIESGO'!$C$36,13,7),0)+W90*VLOOKUP($W$2,PONDERADORES!A:P,IF(INFORMACION!$T90='REFERENCIAS RIESGO'!$C$36,13,7),0)+VLOOKUP(T90,'REFERENCIAS RIESGO'!$C:$D,2,0)*VLOOKUP($T$2,PONDERADORES!A:P,IF(INFORMACION!$T90='REFERENCIAS RIESGO'!$C$36,13,7),0)</f>
        <v>19.639875</v>
      </c>
      <c r="AB90" s="93">
        <f t="shared" si="2"/>
        <v>66.631875000000008</v>
      </c>
      <c r="AC90" s="23" t="str">
        <f>IF(AB90&gt;[2]REFERENCIAS!$C$62,[2]REFERENCIAS!$B$62,IF(AND(AB90&gt;=[2]REFERENCIAS!$C$63,AB90&lt;[2]REFERENCIAS!$D$63),[2]REFERENCIAS!$B$63,IF(AND(AB90&gt;[2]REFERENCIAS!$C$64,AB90&lt;=[2]REFERENCIAS!$D$64),[2]REFERENCIAS!$B$64,IF(AND(AB90&gt;=[2]REFERENCIAS!$C$65,AB90&lt;[2]REFERENCIAS!$D$65),[2]REFERENCIAS!$B$65, "Revisar"))))</f>
        <v>Renovación de tecnología a la brevedad (Plazo inferior a un año)</v>
      </c>
      <c r="AD90" s="94" t="str">
        <f>VLOOKUP(AC90,[2]REFERENCIAS!$B$62:$G$65,4,FALSE)</f>
        <v>El equipo puede mantenerse en el servicio, sin embargo se recomienda su reposición en un plazo inferior a un año</v>
      </c>
      <c r="AJ90" s="20"/>
      <c r="AK90" s="20"/>
    </row>
    <row r="91" spans="1:37" ht="45" x14ac:dyDescent="0.25">
      <c r="A91" s="72" t="s">
        <v>198</v>
      </c>
      <c r="B91" s="52" t="s">
        <v>199</v>
      </c>
      <c r="C91" s="51" t="s">
        <v>200</v>
      </c>
      <c r="D91" s="53">
        <v>21438978</v>
      </c>
      <c r="E91" s="73" t="s">
        <v>192</v>
      </c>
      <c r="F91" s="74" t="s">
        <v>119</v>
      </c>
      <c r="G91" s="9">
        <v>8</v>
      </c>
      <c r="H91" s="54">
        <v>42047</v>
      </c>
      <c r="I91" s="49">
        <v>7</v>
      </c>
      <c r="J91" s="22">
        <f t="shared" si="3"/>
        <v>0.875</v>
      </c>
      <c r="K91" s="19" t="s">
        <v>115</v>
      </c>
      <c r="L91" s="73" t="s">
        <v>117</v>
      </c>
      <c r="M91" s="74" t="s">
        <v>53</v>
      </c>
      <c r="N91" s="19" t="s">
        <v>42</v>
      </c>
      <c r="O91" s="73" t="s">
        <v>54</v>
      </c>
      <c r="P91" s="80">
        <v>7880000</v>
      </c>
      <c r="Q91" s="24">
        <v>2996483</v>
      </c>
      <c r="R91" s="81">
        <v>0.38026434010152282</v>
      </c>
      <c r="S91" s="85" t="s">
        <v>37</v>
      </c>
      <c r="T91" s="19" t="s">
        <v>82</v>
      </c>
      <c r="U91" s="22" t="s">
        <v>55</v>
      </c>
      <c r="V91" s="59" t="s">
        <v>40</v>
      </c>
      <c r="W91" s="86">
        <v>66.887500000000003</v>
      </c>
      <c r="X91" s="89">
        <f>+VLOOKUP(K91,REFERENCIAS!$C:$D,2,0)*VLOOKUP($K$2,PONDERADORES!A:P,IF(INFORMACION!$F91=REFERENCIAS!$C$24,10,7),0)+VLOOKUP(L91,REFERENCIAS!$C:$D,2,0)*VLOOKUP($L$2,PONDERADORES!A:P,IF(INFORMACION!$F91=REFERENCIAS!$C$24,10,7),0)+VLOOKUP(F91,REFERENCIAS!$C:$D,2,0)*VLOOKUP($F$2,PONDERADORES!A:P,IF(INFORMACION!$F91=REFERENCIAS!$C$24,10,7),0)+VLOOKUP(IF(J91&lt;=0.2,0.2,IF(AND(J91&gt;0.2,J91&lt;=0.4),0.4,IF(AND(J91&gt;0.4,J91&lt;=0.6),0.6,IF(AND(J91&gt;0.6,J91&lt;=0.8),0.8,IF(AND(J91&gt;0.8,J91&lt;=1),1))))),REFERENCIAS!$C:$D,2,0)*VLOOKUP($J$2,PONDERADORES!A:P,IF(INFORMACION!$F91=REFERENCIAS!$C$24,10,7),0)</f>
        <v>21.9</v>
      </c>
      <c r="Y91" s="45">
        <f>+VLOOKUP(M91,REFERENCIAS!$C:$D,2,0)*VLOOKUP($M$2,PONDERADORES!$A$7:$G$9,7,0)+VLOOKUP(N91,REFERENCIAS!$C:$D,2,0)*VLOOKUP($N$2,PONDERADORES!$A$7:$G$9,7,0)+VLOOKUP(O91,REFERENCIAS!$C:$D,2,0)*VLOOKUP($O$2,PONDERADORES!$A$7:$G$9,7,0)</f>
        <v>15.400000000000002</v>
      </c>
      <c r="Z91" s="46">
        <f>+VLOOKUP(IF(R91&lt;0.1,0,IF(AND(R91&gt;=0.1,R91&lt;0.2),0.1,IF(AND(R91&gt;=0.2,R91&lt;0.3),0.2,IF(R91&gt;0.3,0.3,)))),REFERENCIAS!$E:$F,2,0)*VLOOKUP($R$2,PONDERADORES!$A$11:$G$11,7,0)</f>
        <v>15</v>
      </c>
      <c r="AA91" s="90">
        <f>+VLOOKUP(S91,'REFERENCIAS RIESGO'!$C:$D,2,0)*VLOOKUP($S$2,PONDERADORES!A:P,IF(INFORMACION!$T91='REFERENCIAS RIESGO'!$C$36,13,7),0)+VLOOKUP(U91,'REFERENCIAS RIESGO'!$C:$D,2,0)*VLOOKUP($U$2,PONDERADORES!A:P,IF(INFORMACION!$T91='REFERENCIAS RIESGO'!$C$36,13,7),0)+VLOOKUP(V91,'REFERENCIAS RIESGO'!$C:$D,2,0)*VLOOKUP($V$2,PONDERADORES!A:P,IF(INFORMACION!$T91='REFERENCIAS RIESGO'!$C$36,13,7),0)+W91*VLOOKUP($W$2,PONDERADORES!A:P,IF(INFORMACION!$T91='REFERENCIAS RIESGO'!$C$36,13,7),0)+VLOOKUP(T91,'REFERENCIAS RIESGO'!$C:$D,2,0)*VLOOKUP($T$2,PONDERADORES!A:P,IF(INFORMACION!$T91='REFERENCIAS RIESGO'!$C$36,13,7),0)</f>
        <v>23.479875</v>
      </c>
      <c r="AB91" s="93">
        <f t="shared" si="2"/>
        <v>75.779875000000004</v>
      </c>
      <c r="AC91" s="23" t="str">
        <f>IF(AB91&gt;[2]REFERENCIAS!$C$62,[2]REFERENCIAS!$B$62,IF(AND(AB91&gt;=[2]REFERENCIAS!$C$63,AB91&lt;[2]REFERENCIAS!$D$63),[2]REFERENCIAS!$B$63,IF(AND(AB91&gt;[2]REFERENCIAS!$C$64,AB91&lt;=[2]REFERENCIAS!$D$64),[2]REFERENCIAS!$B$64,IF(AND(AB91&gt;=[2]REFERENCIAS!$C$65,AB91&lt;[2]REFERENCIAS!$D$65),[2]REFERENCIAS!$B$65, "Revisar"))))</f>
        <v>Renovación de tecnología a la brevedad (Plazo inferior a un año)</v>
      </c>
      <c r="AD91" s="94" t="str">
        <f>VLOOKUP(AC91,[2]REFERENCIAS!$B$62:$G$65,4,FALSE)</f>
        <v>El equipo puede mantenerse en el servicio, sin embargo se recomienda su reposición en un plazo inferior a un año</v>
      </c>
      <c r="AJ91" s="20"/>
      <c r="AK91" s="20"/>
    </row>
    <row r="92" spans="1:37" ht="48.75" customHeight="1" x14ac:dyDescent="0.25">
      <c r="A92" s="72" t="s">
        <v>198</v>
      </c>
      <c r="B92" s="52" t="s">
        <v>199</v>
      </c>
      <c r="C92" s="51" t="s">
        <v>201</v>
      </c>
      <c r="D92" s="53">
        <v>17952429</v>
      </c>
      <c r="E92" s="73" t="s">
        <v>192</v>
      </c>
      <c r="F92" s="74" t="s">
        <v>49</v>
      </c>
      <c r="G92" s="9">
        <v>8</v>
      </c>
      <c r="H92" s="54">
        <v>40827</v>
      </c>
      <c r="I92" s="49">
        <v>11</v>
      </c>
      <c r="J92" s="22">
        <f t="shared" si="3"/>
        <v>1</v>
      </c>
      <c r="K92" s="19" t="s">
        <v>115</v>
      </c>
      <c r="L92" s="73" t="s">
        <v>33</v>
      </c>
      <c r="M92" s="74" t="s">
        <v>53</v>
      </c>
      <c r="N92" s="19" t="s">
        <v>54</v>
      </c>
      <c r="O92" s="73" t="s">
        <v>42</v>
      </c>
      <c r="P92" s="80">
        <v>3750000</v>
      </c>
      <c r="Q92" s="24">
        <v>3730460</v>
      </c>
      <c r="R92" s="81">
        <v>0.9947893333333333</v>
      </c>
      <c r="S92" s="85" t="s">
        <v>37</v>
      </c>
      <c r="T92" s="19" t="s">
        <v>44</v>
      </c>
      <c r="U92" s="22" t="s">
        <v>55</v>
      </c>
      <c r="V92" s="59" t="s">
        <v>40</v>
      </c>
      <c r="W92" s="86">
        <v>66.887500000000003</v>
      </c>
      <c r="X92" s="89">
        <f>+VLOOKUP(K92,REFERENCIAS!$C:$D,2,0)*VLOOKUP($K$2,PONDERADORES!A:P,IF(INFORMACION!$F92=REFERENCIAS!$C$24,10,7),0)+VLOOKUP(L92,REFERENCIAS!$C:$D,2,0)*VLOOKUP($L$2,PONDERADORES!A:P,IF(INFORMACION!$F92=REFERENCIAS!$C$24,10,7),0)+VLOOKUP(F92,REFERENCIAS!$C:$D,2,0)*VLOOKUP($F$2,PONDERADORES!A:P,IF(INFORMACION!$F92=REFERENCIAS!$C$24,10,7),0)+VLOOKUP(IF(J92&lt;=0.2,0.2,IF(AND(J92&gt;0.2,J92&lt;=0.4),0.4,IF(AND(J92&gt;0.4,J92&lt;=0.6),0.6,IF(AND(J92&gt;0.6,J92&lt;=0.8),0.8,IF(AND(J92&gt;0.8,J92&lt;=1),1))))),REFERENCIAS!$C:$D,2,0)*VLOOKUP($J$2,PONDERADORES!A:P,IF(INFORMACION!$F92=REFERENCIAS!$C$24,10,7),0)</f>
        <v>31.875</v>
      </c>
      <c r="Y92" s="45">
        <f>+VLOOKUP(M92,REFERENCIAS!$C:$D,2,0)*VLOOKUP($M$2,PONDERADORES!$A$7:$G$9,7,0)+VLOOKUP(N92,REFERENCIAS!$C:$D,2,0)*VLOOKUP($N$2,PONDERADORES!$A$7:$G$9,7,0)+VLOOKUP(O92,REFERENCIAS!$C:$D,2,0)*VLOOKUP($O$2,PONDERADORES!$A$7:$G$9,7,0)</f>
        <v>17.300000000000004</v>
      </c>
      <c r="Z92" s="46">
        <f>+VLOOKUP(IF(R92&lt;0.1,0,IF(AND(R92&gt;=0.1,R92&lt;0.2),0.1,IF(AND(R92&gt;=0.2,R92&lt;0.3),0.2,IF(R92&gt;0.3,0.3,)))),REFERENCIAS!$E:$F,2,0)*VLOOKUP($R$2,PONDERADORES!$A$11:$G$11,7,0)</f>
        <v>15</v>
      </c>
      <c r="AA92" s="90">
        <f>+VLOOKUP(S92,'REFERENCIAS RIESGO'!$C:$D,2,0)*VLOOKUP($S$2,PONDERADORES!A:P,IF(INFORMACION!$T92='REFERENCIAS RIESGO'!$C$36,13,7),0)+VLOOKUP(U92,'REFERENCIAS RIESGO'!$C:$D,2,0)*VLOOKUP($U$2,PONDERADORES!A:P,IF(INFORMACION!$T92='REFERENCIAS RIESGO'!$C$36,13,7),0)+VLOOKUP(V92,'REFERENCIAS RIESGO'!$C:$D,2,0)*VLOOKUP($V$2,PONDERADORES!A:P,IF(INFORMACION!$T92='REFERENCIAS RIESGO'!$C$36,13,7),0)+W92*VLOOKUP($W$2,PONDERADORES!A:P,IF(INFORMACION!$T92='REFERENCIAS RIESGO'!$C$36,13,7),0)+VLOOKUP(T92,'REFERENCIAS RIESGO'!$C:$D,2,0)*VLOOKUP($T$2,PONDERADORES!A:P,IF(INFORMACION!$T92='REFERENCIAS RIESGO'!$C$36,13,7),0)</f>
        <v>21.978187500000001</v>
      </c>
      <c r="AB92" s="93">
        <f t="shared" si="2"/>
        <v>86.153187500000016</v>
      </c>
      <c r="AC92" s="23" t="str">
        <f>IF(AB92&gt;[2]REFERENCIAS!$C$62,[2]REFERENCIAS!$B$62,IF(AND(AB92&gt;=[2]REFERENCIAS!$C$63,AB92&lt;[2]REFERENCIAS!$D$63),[2]REFERENCIAS!$B$63,IF(AND(AB92&gt;[2]REFERENCIAS!$C$64,AB92&lt;=[2]REFERENCIAS!$D$64),[2]REFERENCIAS!$B$64,IF(AND(AB92&gt;=[2]REFERENCIAS!$C$65,AB92&lt;[2]REFERENCIAS!$D$65),[2]REFERENCIAS!$B$65, "Revisar"))))</f>
        <v>Reposición de tecnología (Inmediato)</v>
      </c>
      <c r="AD92" s="94" t="str">
        <f>VLOOKUP(AC92,[2]REFERENCIAS!$B$62:$G$65,4,FALSE)</f>
        <v>El equipo no es viable de mantener en el servicio y se recomienda su reposición.</v>
      </c>
      <c r="AJ92" s="20"/>
      <c r="AK92" s="20"/>
    </row>
    <row r="93" spans="1:37" ht="60" x14ac:dyDescent="0.25">
      <c r="A93" s="72" t="s">
        <v>198</v>
      </c>
      <c r="B93" s="52" t="s">
        <v>199</v>
      </c>
      <c r="C93" s="51" t="s">
        <v>200</v>
      </c>
      <c r="D93" s="53">
        <v>21436152</v>
      </c>
      <c r="E93" s="73" t="s">
        <v>197</v>
      </c>
      <c r="F93" s="74" t="s">
        <v>119</v>
      </c>
      <c r="G93" s="9">
        <v>8</v>
      </c>
      <c r="H93" s="54">
        <v>43449</v>
      </c>
      <c r="I93" s="49">
        <v>4</v>
      </c>
      <c r="J93" s="22">
        <f t="shared" si="3"/>
        <v>0.5</v>
      </c>
      <c r="K93" s="19" t="s">
        <v>32</v>
      </c>
      <c r="L93" s="73" t="s">
        <v>116</v>
      </c>
      <c r="M93" s="74" t="s">
        <v>41</v>
      </c>
      <c r="N93" s="19" t="s">
        <v>42</v>
      </c>
      <c r="O93" s="73" t="s">
        <v>35</v>
      </c>
      <c r="P93" s="80">
        <v>7880000</v>
      </c>
      <c r="Q93" s="24">
        <v>1586521</v>
      </c>
      <c r="R93" s="81">
        <v>0.20133515228426396</v>
      </c>
      <c r="S93" s="85" t="s">
        <v>37</v>
      </c>
      <c r="T93" s="19" t="s">
        <v>38</v>
      </c>
      <c r="U93" s="22" t="s">
        <v>55</v>
      </c>
      <c r="V93" s="59" t="s">
        <v>45</v>
      </c>
      <c r="W93" s="86">
        <v>66.887500000000003</v>
      </c>
      <c r="X93" s="89">
        <f>+VLOOKUP(K93,REFERENCIAS!$C:$D,2,0)*VLOOKUP($K$2,PONDERADORES!A:P,IF(INFORMACION!$F93=REFERENCIAS!$C$24,10,7),0)+VLOOKUP(L93,REFERENCIAS!$C:$D,2,0)*VLOOKUP($L$2,PONDERADORES!A:P,IF(INFORMACION!$F93=REFERENCIAS!$C$24,10,7),0)+VLOOKUP(F93,REFERENCIAS!$C:$D,2,0)*VLOOKUP($F$2,PONDERADORES!A:P,IF(INFORMACION!$F93=REFERENCIAS!$C$24,10,7),0)+VLOOKUP(IF(J93&lt;=0.2,0.2,IF(AND(J93&gt;0.2,J93&lt;=0.4),0.4,IF(AND(J93&gt;0.4,J93&lt;=0.6),0.6,IF(AND(J93&gt;0.6,J93&lt;=0.8),0.8,IF(AND(J93&gt;0.8,J93&lt;=1),1))))),REFERENCIAS!$C:$D,2,0)*VLOOKUP($J$2,PONDERADORES!A:P,IF(INFORMACION!$F93=REFERENCIAS!$C$24,10,7),0)</f>
        <v>11.045</v>
      </c>
      <c r="Y93" s="45">
        <f>+VLOOKUP(M93,REFERENCIAS!$C:$D,2,0)*VLOOKUP($M$2,PONDERADORES!$A$7:$G$9,7,0)+VLOOKUP(N93,REFERENCIAS!$C:$D,2,0)*VLOOKUP($N$2,PONDERADORES!$A$7:$G$9,7,0)+VLOOKUP(O93,REFERENCIAS!$C:$D,2,0)*VLOOKUP($O$2,PONDERADORES!$A$7:$G$9,7,0)</f>
        <v>8.1920000000000019</v>
      </c>
      <c r="Z93" s="46">
        <f>+VLOOKUP(IF(R93&lt;0.1,0,IF(AND(R93&gt;=0.1,R93&lt;0.2),0.1,IF(AND(R93&gt;=0.2,R93&lt;0.3),0.2,IF(R93&gt;0.3,0.3,)))),REFERENCIAS!$E:$F,2,0)*VLOOKUP($R$2,PONDERADORES!$A$11:$G$11,7,0)</f>
        <v>9.75</v>
      </c>
      <c r="AA93" s="90">
        <f>+VLOOKUP(S93,'REFERENCIAS RIESGO'!$C:$D,2,0)*VLOOKUP($S$2,PONDERADORES!A:P,IF(INFORMACION!$T93='REFERENCIAS RIESGO'!$C$36,13,7),0)+VLOOKUP(U93,'REFERENCIAS RIESGO'!$C:$D,2,0)*VLOOKUP($U$2,PONDERADORES!A:P,IF(INFORMACION!$T93='REFERENCIAS RIESGO'!$C$36,13,7),0)+VLOOKUP(V93,'REFERENCIAS RIESGO'!$C:$D,2,0)*VLOOKUP($V$2,PONDERADORES!A:P,IF(INFORMACION!$T93='REFERENCIAS RIESGO'!$C$36,13,7),0)+W93*VLOOKUP($W$2,PONDERADORES!A:P,IF(INFORMACION!$T93='REFERENCIAS RIESGO'!$C$36,13,7),0)+VLOOKUP(T93,'REFERENCIAS RIESGO'!$C:$D,2,0)*VLOOKUP($T$2,PONDERADORES!A:P,IF(INFORMACION!$T93='REFERENCIAS RIESGO'!$C$36,13,7),0)</f>
        <v>22.579875000000001</v>
      </c>
      <c r="AB93" s="93">
        <f t="shared" si="2"/>
        <v>51.566875000000003</v>
      </c>
      <c r="AC93" s="23" t="str">
        <f>IF(AB93&gt;[2]REFERENCIAS!$C$62,[2]REFERENCIAS!$B$62,IF(AND(AB93&gt;=[2]REFERENCIAS!$C$63,AB93&lt;[2]REFERENCIAS!$D$63),[2]REFERENCIAS!$B$63,IF(AND(AB93&gt;[2]REFERENCIAS!$C$64,AB93&lt;=[2]REFERENCIAS!$D$64),[2]REFERENCIAS!$B$64,IF(AND(AB93&gt;=[2]REFERENCIAS!$C$65,AB93&lt;[2]REFERENCIAS!$D$65),[2]REFERENCIAS!$B$65, "Revisar"))))</f>
        <v>Evaluar tecnología en un año</v>
      </c>
      <c r="AD93" s="94" t="str">
        <f>VLOOKUP(AC93,[2]REFERENCIAS!$B$62:$G$65,4,FALSE)</f>
        <v>El equipo se encuentra en condiciones aceptables de funcionamiento pero requiere constante seguimiento y evaluación.</v>
      </c>
      <c r="AJ93" s="20"/>
      <c r="AK93" s="20"/>
    </row>
    <row r="94" spans="1:37" ht="45" x14ac:dyDescent="0.25">
      <c r="A94" s="72" t="s">
        <v>198</v>
      </c>
      <c r="B94" s="52" t="s">
        <v>199</v>
      </c>
      <c r="C94" s="51" t="s">
        <v>200</v>
      </c>
      <c r="D94" s="53">
        <v>21436294</v>
      </c>
      <c r="E94" s="73" t="s">
        <v>187</v>
      </c>
      <c r="F94" s="74" t="s">
        <v>119</v>
      </c>
      <c r="G94" s="9">
        <v>8</v>
      </c>
      <c r="H94" s="54">
        <v>42935</v>
      </c>
      <c r="I94" s="49">
        <v>5</v>
      </c>
      <c r="J94" s="22">
        <f t="shared" si="3"/>
        <v>0.625</v>
      </c>
      <c r="K94" s="19" t="s">
        <v>32</v>
      </c>
      <c r="L94" s="73" t="s">
        <v>47</v>
      </c>
      <c r="M94" s="74" t="s">
        <v>41</v>
      </c>
      <c r="N94" s="19" t="s">
        <v>35</v>
      </c>
      <c r="O94" s="73" t="s">
        <v>54</v>
      </c>
      <c r="P94" s="80">
        <v>7880000</v>
      </c>
      <c r="Q94" s="24">
        <v>5342323</v>
      </c>
      <c r="R94" s="81">
        <v>0.6779597715736041</v>
      </c>
      <c r="S94" s="85" t="s">
        <v>37</v>
      </c>
      <c r="T94" s="19" t="s">
        <v>44</v>
      </c>
      <c r="U94" s="22" t="s">
        <v>55</v>
      </c>
      <c r="V94" s="59" t="s">
        <v>45</v>
      </c>
      <c r="W94" s="86">
        <v>66.887500000000003</v>
      </c>
      <c r="X94" s="89">
        <f>+VLOOKUP(K94,REFERENCIAS!$C:$D,2,0)*VLOOKUP($K$2,PONDERADORES!A:P,IF(INFORMACION!$F94=REFERENCIAS!$C$24,10,7),0)+VLOOKUP(L94,REFERENCIAS!$C:$D,2,0)*VLOOKUP($L$2,PONDERADORES!A:P,IF(INFORMACION!$F94=REFERENCIAS!$C$24,10,7),0)+VLOOKUP(F94,REFERENCIAS!$C:$D,2,0)*VLOOKUP($F$2,PONDERADORES!A:P,IF(INFORMACION!$F94=REFERENCIAS!$C$24,10,7),0)+VLOOKUP(IF(J94&lt;=0.2,0.2,IF(AND(J94&gt;0.2,J94&lt;=0.4),0.4,IF(AND(J94&gt;0.4,J94&lt;=0.6),0.6,IF(AND(J94&gt;0.6,J94&lt;=0.8),0.8,IF(AND(J94&gt;0.8,J94&lt;=1),1))))),REFERENCIAS!$C:$D,2,0)*VLOOKUP($J$2,PONDERADORES!A:P,IF(INFORMACION!$F94=REFERENCIAS!$C$24,10,7),0)</f>
        <v>18.8</v>
      </c>
      <c r="Y94" s="45">
        <f>+VLOOKUP(M94,REFERENCIAS!$C:$D,2,0)*VLOOKUP($M$2,PONDERADORES!$A$7:$G$9,7,0)+VLOOKUP(N94,REFERENCIAS!$C:$D,2,0)*VLOOKUP($N$2,PONDERADORES!$A$7:$G$9,7,0)+VLOOKUP(O94,REFERENCIAS!$C:$D,2,0)*VLOOKUP($O$2,PONDERADORES!$A$7:$G$9,7,0)</f>
        <v>7.354000000000001</v>
      </c>
      <c r="Z94" s="46">
        <f>+VLOOKUP(IF(R94&lt;0.1,0,IF(AND(R94&gt;=0.1,R94&lt;0.2),0.1,IF(AND(R94&gt;=0.2,R94&lt;0.3),0.2,IF(R94&gt;0.3,0.3,)))),REFERENCIAS!$E:$F,2,0)*VLOOKUP($R$2,PONDERADORES!$A$11:$G$11,7,0)</f>
        <v>15</v>
      </c>
      <c r="AA94" s="90">
        <f>+VLOOKUP(S94,'REFERENCIAS RIESGO'!$C:$D,2,0)*VLOOKUP($S$2,PONDERADORES!A:P,IF(INFORMACION!$T94='REFERENCIAS RIESGO'!$C$36,13,7),0)+VLOOKUP(U94,'REFERENCIAS RIESGO'!$C:$D,2,0)*VLOOKUP($U$2,PONDERADORES!A:P,IF(INFORMACION!$T94='REFERENCIAS RIESGO'!$C$36,13,7),0)+VLOOKUP(V94,'REFERENCIAS RIESGO'!$C:$D,2,0)*VLOOKUP($V$2,PONDERADORES!A:P,IF(INFORMACION!$T94='REFERENCIAS RIESGO'!$C$36,13,7),0)+W94*VLOOKUP($W$2,PONDERADORES!A:P,IF(INFORMACION!$T94='REFERENCIAS RIESGO'!$C$36,13,7),0)+VLOOKUP(T94,'REFERENCIAS RIESGO'!$C:$D,2,0)*VLOOKUP($T$2,PONDERADORES!A:P,IF(INFORMACION!$T94='REFERENCIAS RIESGO'!$C$36,13,7),0)</f>
        <v>24.603187499999997</v>
      </c>
      <c r="AB94" s="93">
        <f t="shared" si="2"/>
        <v>65.757187500000001</v>
      </c>
      <c r="AC94" s="23" t="str">
        <f>IF(AB94&gt;[2]REFERENCIAS!$C$62,[2]REFERENCIAS!$B$62,IF(AND(AB94&gt;=[2]REFERENCIAS!$C$63,AB94&lt;[2]REFERENCIAS!$D$63),[2]REFERENCIAS!$B$63,IF(AND(AB94&gt;[2]REFERENCIAS!$C$64,AB94&lt;=[2]REFERENCIAS!$D$64),[2]REFERENCIAS!$B$64,IF(AND(AB94&gt;=[2]REFERENCIAS!$C$65,AB94&lt;[2]REFERENCIAS!$D$65),[2]REFERENCIAS!$B$65, "Revisar"))))</f>
        <v>Renovación de tecnología a la brevedad (Plazo inferior a un año)</v>
      </c>
      <c r="AD94" s="94" t="str">
        <f>VLOOKUP(AC94,[2]REFERENCIAS!$B$62:$G$65,4,FALSE)</f>
        <v>El equipo puede mantenerse en el servicio, sin embargo se recomienda su reposición en un plazo inferior a un año</v>
      </c>
      <c r="AJ94" s="20"/>
      <c r="AK94" s="20"/>
    </row>
    <row r="95" spans="1:37" ht="45" x14ac:dyDescent="0.25">
      <c r="A95" s="72" t="s">
        <v>239</v>
      </c>
      <c r="B95" s="52" t="s">
        <v>212</v>
      </c>
      <c r="C95" s="51" t="s">
        <v>332</v>
      </c>
      <c r="D95" s="53" t="s">
        <v>333</v>
      </c>
      <c r="E95" s="73" t="s">
        <v>192</v>
      </c>
      <c r="F95" s="74" t="s">
        <v>49</v>
      </c>
      <c r="G95" s="9">
        <v>10</v>
      </c>
      <c r="H95" s="54">
        <v>42959</v>
      </c>
      <c r="I95" s="49">
        <v>5</v>
      </c>
      <c r="J95" s="22">
        <f t="shared" si="3"/>
        <v>0.5</v>
      </c>
      <c r="K95" s="19" t="s">
        <v>115</v>
      </c>
      <c r="L95" s="73" t="s">
        <v>33</v>
      </c>
      <c r="M95" s="74" t="s">
        <v>53</v>
      </c>
      <c r="N95" s="19" t="s">
        <v>54</v>
      </c>
      <c r="O95" s="73" t="s">
        <v>42</v>
      </c>
      <c r="P95" s="80">
        <v>25058088</v>
      </c>
      <c r="Q95" s="24">
        <v>10821083</v>
      </c>
      <c r="R95" s="81">
        <v>0.43183993128286563</v>
      </c>
      <c r="S95" s="85" t="s">
        <v>37</v>
      </c>
      <c r="T95" s="19" t="s">
        <v>44</v>
      </c>
      <c r="U95" s="22" t="s">
        <v>31</v>
      </c>
      <c r="V95" s="59" t="s">
        <v>50</v>
      </c>
      <c r="W95" s="86">
        <v>94.543750000000003</v>
      </c>
      <c r="X95" s="89">
        <f>+VLOOKUP(K95,REFERENCIAS!$C:$D,2,0)*VLOOKUP($K$2,PONDERADORES!A:P,IF(INFORMACION!$F95=REFERENCIAS!$C$24,10,7),0)+VLOOKUP(L95,REFERENCIAS!$C:$D,2,0)*VLOOKUP($L$2,PONDERADORES!A:P,IF(INFORMACION!$F95=REFERENCIAS!$C$24,10,7),0)+VLOOKUP(F95,REFERENCIAS!$C:$D,2,0)*VLOOKUP($F$2,PONDERADORES!A:P,IF(INFORMACION!$F95=REFERENCIAS!$C$24,10,7),0)+VLOOKUP(IF(J95&lt;=0.2,0.2,IF(AND(J95&gt;0.2,J95&lt;=0.4),0.4,IF(AND(J95&gt;0.4,J95&lt;=0.6),0.6,IF(AND(J95&gt;0.6,J95&lt;=0.8),0.8,IF(AND(J95&gt;0.8,J95&lt;=1),1))))),REFERENCIAS!$C:$D,2,0)*VLOOKUP($J$2,PONDERADORES!A:P,IF(INFORMACION!$F95=REFERENCIAS!$C$24,10,7),0)</f>
        <v>28.525000000000002</v>
      </c>
      <c r="Y95" s="45">
        <f>+VLOOKUP(M95,REFERENCIAS!$C:$D,2,0)*VLOOKUP($M$2,PONDERADORES!$A$7:$G$9,7,0)+VLOOKUP(N95,REFERENCIAS!$C:$D,2,0)*VLOOKUP($N$2,PONDERADORES!$A$7:$G$9,7,0)+VLOOKUP(O95,REFERENCIAS!$C:$D,2,0)*VLOOKUP($O$2,PONDERADORES!$A$7:$G$9,7,0)</f>
        <v>17.300000000000004</v>
      </c>
      <c r="Z95" s="46">
        <f>+VLOOKUP(IF(R95&lt;0.1,0,IF(AND(R95&gt;=0.1,R95&lt;0.2),0.1,IF(AND(R95&gt;=0.2,R95&lt;0.3),0.2,IF(R95&gt;0.3,0.3,)))),REFERENCIAS!$E:$F,2,0)*VLOOKUP($R$2,PONDERADORES!$A$11:$G$11,7,0)</f>
        <v>15</v>
      </c>
      <c r="AA95" s="90">
        <f>+VLOOKUP(S95,'REFERENCIAS RIESGO'!$C:$D,2,0)*VLOOKUP($S$2,PONDERADORES!A:P,IF(INFORMACION!$T95='REFERENCIAS RIESGO'!$C$36,13,7),0)+VLOOKUP(U95,'REFERENCIAS RIESGO'!$C:$D,2,0)*VLOOKUP($U$2,PONDERADORES!A:P,IF(INFORMACION!$T95='REFERENCIAS RIESGO'!$C$36,13,7),0)+VLOOKUP(V95,'REFERENCIAS RIESGO'!$C:$D,2,0)*VLOOKUP($V$2,PONDERADORES!A:P,IF(INFORMACION!$T95='REFERENCIAS RIESGO'!$C$36,13,7),0)+W95*VLOOKUP($W$2,PONDERADORES!A:P,IF(INFORMACION!$T95='REFERENCIAS RIESGO'!$C$36,13,7),0)+VLOOKUP(T95,'REFERENCIAS RIESGO'!$C:$D,2,0)*VLOOKUP($T$2,PONDERADORES!A:P,IF(INFORMACION!$T95='REFERENCIAS RIESGO'!$C$36,13,7),0)</f>
        <v>20.457093749999999</v>
      </c>
      <c r="AB95" s="93">
        <f t="shared" si="2"/>
        <v>81.282093750000001</v>
      </c>
      <c r="AC95" s="23" t="str">
        <f>IF(AB95&gt;[2]REFERENCIAS!$C$62,[2]REFERENCIAS!$B$62,IF(AND(AB95&gt;=[2]REFERENCIAS!$C$63,AB95&lt;[2]REFERENCIAS!$D$63),[2]REFERENCIAS!$B$63,IF(AND(AB95&gt;[2]REFERENCIAS!$C$64,AB95&lt;=[2]REFERENCIAS!$D$64),[2]REFERENCIAS!$B$64,IF(AND(AB95&gt;=[2]REFERENCIAS!$C$65,AB95&lt;[2]REFERENCIAS!$D$65),[2]REFERENCIAS!$B$65, "Revisar"))))</f>
        <v>Renovación de tecnología a la brevedad (Plazo inferior a un año)</v>
      </c>
      <c r="AD95" s="94" t="str">
        <f>VLOOKUP(AC95,[2]REFERENCIAS!$B$62:$G$65,4,FALSE)</f>
        <v>El equipo puede mantenerse en el servicio, sin embargo se recomienda su reposición en un plazo inferior a un año</v>
      </c>
      <c r="AJ95" s="20"/>
      <c r="AK95" s="20"/>
    </row>
    <row r="96" spans="1:37" ht="47.25" x14ac:dyDescent="0.25">
      <c r="A96" s="72" t="s">
        <v>246</v>
      </c>
      <c r="B96" s="52" t="s">
        <v>247</v>
      </c>
      <c r="C96" s="51" t="s">
        <v>248</v>
      </c>
      <c r="D96" s="53" t="s">
        <v>334</v>
      </c>
      <c r="E96" s="73" t="s">
        <v>202</v>
      </c>
      <c r="F96" s="74" t="s">
        <v>46</v>
      </c>
      <c r="G96" s="9">
        <v>5</v>
      </c>
      <c r="H96" s="54">
        <v>42723</v>
      </c>
      <c r="I96" s="49">
        <v>6</v>
      </c>
      <c r="J96" s="22">
        <f t="shared" si="3"/>
        <v>1</v>
      </c>
      <c r="K96" s="19" t="s">
        <v>32</v>
      </c>
      <c r="L96" s="73" t="s">
        <v>33</v>
      </c>
      <c r="M96" s="74" t="s">
        <v>41</v>
      </c>
      <c r="N96" s="19" t="s">
        <v>42</v>
      </c>
      <c r="O96" s="73" t="s">
        <v>35</v>
      </c>
      <c r="P96" s="80">
        <v>110000</v>
      </c>
      <c r="Q96" s="24">
        <v>102779</v>
      </c>
      <c r="R96" s="81">
        <v>0.93435454545454544</v>
      </c>
      <c r="S96" s="85" t="s">
        <v>37</v>
      </c>
      <c r="T96" s="19" t="s">
        <v>44</v>
      </c>
      <c r="U96" s="22" t="s">
        <v>51</v>
      </c>
      <c r="V96" s="59" t="s">
        <v>45</v>
      </c>
      <c r="W96" s="86">
        <v>15.606249999999999</v>
      </c>
      <c r="X96" s="89">
        <f>+VLOOKUP(K96,REFERENCIAS!$C:$D,2,0)*VLOOKUP($K$2,PONDERADORES!A:P,IF(INFORMACION!$F96=REFERENCIAS!$C$24,10,7),0)+VLOOKUP(L96,REFERENCIAS!$C:$D,2,0)*VLOOKUP($L$2,PONDERADORES!A:P,IF(INFORMACION!$F96=REFERENCIAS!$C$24,10,7),0)+VLOOKUP(F96,REFERENCIAS!$C:$D,2,0)*VLOOKUP($F$2,PONDERADORES!A:P,IF(INFORMACION!$F96=REFERENCIAS!$C$24,10,7),0)+VLOOKUP(IF(J96&lt;=0.2,0.2,IF(AND(J96&gt;0.2,J96&lt;=0.4),0.4,IF(AND(J96&gt;0.4,J96&lt;=0.6),0.6,IF(AND(J96&gt;0.6,J96&lt;=0.8),0.8,IF(AND(J96&gt;0.8,J96&lt;=1),1))))),REFERENCIAS!$C:$D,2,0)*VLOOKUP($J$2,PONDERADORES!A:P,IF(INFORMACION!$F96=REFERENCIAS!$C$24,10,7),0)</f>
        <v>30.45</v>
      </c>
      <c r="Y96" s="45">
        <f>+VLOOKUP(M96,REFERENCIAS!$C:$D,2,0)*VLOOKUP($M$2,PONDERADORES!$A$7:$G$9,7,0)+VLOOKUP(N96,REFERENCIAS!$C:$D,2,0)*VLOOKUP($N$2,PONDERADORES!$A$7:$G$9,7,0)+VLOOKUP(O96,REFERENCIAS!$C:$D,2,0)*VLOOKUP($O$2,PONDERADORES!$A$7:$G$9,7,0)</f>
        <v>8.1920000000000019</v>
      </c>
      <c r="Z96" s="46">
        <f>+VLOOKUP(IF(R96&lt;0.1,0,IF(AND(R96&gt;=0.1,R96&lt;0.2),0.1,IF(AND(R96&gt;=0.2,R96&lt;0.3),0.2,IF(R96&gt;0.3,0.3,)))),REFERENCIAS!$E:$F,2,0)*VLOOKUP($R$2,PONDERADORES!$A$11:$G$11,7,0)</f>
        <v>15</v>
      </c>
      <c r="AA96" s="90">
        <f>+VLOOKUP(S96,'REFERENCIAS RIESGO'!$C:$D,2,0)*VLOOKUP($S$2,PONDERADORES!A:P,IF(INFORMACION!$T96='REFERENCIAS RIESGO'!$C$36,13,7),0)+VLOOKUP(U96,'REFERENCIAS RIESGO'!$C:$D,2,0)*VLOOKUP($U$2,PONDERADORES!A:P,IF(INFORMACION!$T96='REFERENCIAS RIESGO'!$C$36,13,7),0)+VLOOKUP(V96,'REFERENCIAS RIESGO'!$C:$D,2,0)*VLOOKUP($V$2,PONDERADORES!A:P,IF(INFORMACION!$T96='REFERENCIAS RIESGO'!$C$36,13,7),0)+W96*VLOOKUP($W$2,PONDERADORES!A:P,IF(INFORMACION!$T96='REFERENCIAS RIESGO'!$C$36,13,7),0)+VLOOKUP(T96,'REFERENCIAS RIESGO'!$C:$D,2,0)*VLOOKUP($T$2,PONDERADORES!A:P,IF(INFORMACION!$T96='REFERENCIAS RIESGO'!$C$36,13,7),0)</f>
        <v>16.81865625</v>
      </c>
      <c r="AB96" s="93">
        <f t="shared" si="2"/>
        <v>70.46065625</v>
      </c>
      <c r="AC96" s="23" t="str">
        <f>IF(AB96&gt;[2]REFERENCIAS!$C$62,[2]REFERENCIAS!$B$62,IF(AND(AB96&gt;=[2]REFERENCIAS!$C$63,AB96&lt;[2]REFERENCIAS!$D$63),[2]REFERENCIAS!$B$63,IF(AND(AB96&gt;[2]REFERENCIAS!$C$64,AB96&lt;=[2]REFERENCIAS!$D$64),[2]REFERENCIAS!$B$64,IF(AND(AB96&gt;=[2]REFERENCIAS!$C$65,AB96&lt;[2]REFERENCIAS!$D$65),[2]REFERENCIAS!$B$65, "Revisar"))))</f>
        <v>Renovación de tecnología a la brevedad (Plazo inferior a un año)</v>
      </c>
      <c r="AD96" s="94" t="str">
        <f>VLOOKUP(AC96,[2]REFERENCIAS!$B$62:$G$65,4,FALSE)</f>
        <v>El equipo puede mantenerse en el servicio, sin embargo se recomienda su reposición en un plazo inferior a un año</v>
      </c>
      <c r="AJ96" s="20"/>
      <c r="AK96" s="20"/>
    </row>
    <row r="97" spans="1:37" ht="45" x14ac:dyDescent="0.25">
      <c r="A97" s="72" t="s">
        <v>238</v>
      </c>
      <c r="B97" s="52" t="s">
        <v>213</v>
      </c>
      <c r="C97" s="51" t="s">
        <v>240</v>
      </c>
      <c r="D97" s="53" t="s">
        <v>335</v>
      </c>
      <c r="E97" s="73" t="s">
        <v>184</v>
      </c>
      <c r="F97" s="74" t="s">
        <v>52</v>
      </c>
      <c r="G97" s="9">
        <v>10</v>
      </c>
      <c r="H97" s="54">
        <v>44526</v>
      </c>
      <c r="I97" s="49">
        <v>1</v>
      </c>
      <c r="J97" s="22">
        <f t="shared" si="3"/>
        <v>0.1</v>
      </c>
      <c r="K97" s="19" t="s">
        <v>115</v>
      </c>
      <c r="L97" s="73" t="s">
        <v>117</v>
      </c>
      <c r="M97" s="74" t="s">
        <v>34</v>
      </c>
      <c r="N97" s="19" t="s">
        <v>54</v>
      </c>
      <c r="O97" s="73" t="s">
        <v>42</v>
      </c>
      <c r="P97" s="80">
        <v>9641456</v>
      </c>
      <c r="Q97" s="24">
        <v>3955784</v>
      </c>
      <c r="R97" s="81">
        <v>0.4102890683730756</v>
      </c>
      <c r="S97" s="85" t="s">
        <v>37</v>
      </c>
      <c r="T97" s="19" t="s">
        <v>82</v>
      </c>
      <c r="U97" s="22" t="s">
        <v>31</v>
      </c>
      <c r="V97" s="59" t="s">
        <v>50</v>
      </c>
      <c r="W97" s="86">
        <v>94.543750000000003</v>
      </c>
      <c r="X97" s="89">
        <f>+VLOOKUP(K97,REFERENCIAS!$C:$D,2,0)*VLOOKUP($K$2,PONDERADORES!A:P,IF(INFORMACION!$F97=REFERENCIAS!$C$24,10,7),0)+VLOOKUP(L97,REFERENCIAS!$C:$D,2,0)*VLOOKUP($L$2,PONDERADORES!A:P,IF(INFORMACION!$F97=REFERENCIAS!$C$24,10,7),0)+VLOOKUP(F97,REFERENCIAS!$C:$D,2,0)*VLOOKUP($F$2,PONDERADORES!A:P,IF(INFORMACION!$F97=REFERENCIAS!$C$24,10,7),0)+VLOOKUP(IF(J97&lt;=0.2,0.2,IF(AND(J97&gt;0.2,J97&lt;=0.4),0.4,IF(AND(J97&gt;0.4,J97&lt;=0.6),0.6,IF(AND(J97&gt;0.6,J97&lt;=0.8),0.8,IF(AND(J97&gt;0.8,J97&lt;=1),1))))),REFERENCIAS!$C:$D,2,0)*VLOOKUP($J$2,PONDERADORES!A:P,IF(INFORMACION!$F97=REFERENCIAS!$C$24,10,7),0)</f>
        <v>16.933</v>
      </c>
      <c r="Y97" s="45">
        <f>+VLOOKUP(M97,REFERENCIAS!$C:$D,2,0)*VLOOKUP($M$2,PONDERADORES!$A$7:$G$9,7,0)+VLOOKUP(N97,REFERENCIAS!$C:$D,2,0)*VLOOKUP($N$2,PONDERADORES!$A$7:$G$9,7,0)+VLOOKUP(O97,REFERENCIAS!$C:$D,2,0)*VLOOKUP($O$2,PONDERADORES!$A$7:$G$9,7,0)</f>
        <v>11.954000000000001</v>
      </c>
      <c r="Z97" s="46">
        <f>+VLOOKUP(IF(R97&lt;0.1,0,IF(AND(R97&gt;=0.1,R97&lt;0.2),0.1,IF(AND(R97&gt;=0.2,R97&lt;0.3),0.2,IF(R97&gt;0.3,0.3,)))),REFERENCIAS!$E:$F,2,0)*VLOOKUP($R$2,PONDERADORES!$A$11:$G$11,7,0)</f>
        <v>15</v>
      </c>
      <c r="AA97" s="90">
        <f>+VLOOKUP(S97,'REFERENCIAS RIESGO'!$C:$D,2,0)*VLOOKUP($S$2,PONDERADORES!A:P,IF(INFORMACION!$T97='REFERENCIAS RIESGO'!$C$36,13,7),0)+VLOOKUP(U97,'REFERENCIAS RIESGO'!$C:$D,2,0)*VLOOKUP($U$2,PONDERADORES!A:P,IF(INFORMACION!$T97='REFERENCIAS RIESGO'!$C$36,13,7),0)+VLOOKUP(V97,'REFERENCIAS RIESGO'!$C:$D,2,0)*VLOOKUP($V$2,PONDERADORES!A:P,IF(INFORMACION!$T97='REFERENCIAS RIESGO'!$C$36,13,7),0)+W97*VLOOKUP($W$2,PONDERADORES!A:P,IF(INFORMACION!$T97='REFERENCIAS RIESGO'!$C$36,13,7),0)+VLOOKUP(T97,'REFERENCIAS RIESGO'!$C:$D,2,0)*VLOOKUP($T$2,PONDERADORES!A:P,IF(INFORMACION!$T97='REFERENCIAS RIESGO'!$C$36,13,7),0)</f>
        <v>22.5189375</v>
      </c>
      <c r="AB97" s="93">
        <f t="shared" si="2"/>
        <v>66.405937499999993</v>
      </c>
      <c r="AC97" s="23" t="str">
        <f>IF(AB97&gt;[2]REFERENCIAS!$C$62,[2]REFERENCIAS!$B$62,IF(AND(AB97&gt;=[2]REFERENCIAS!$C$63,AB97&lt;[2]REFERENCIAS!$D$63),[2]REFERENCIAS!$B$63,IF(AND(AB97&gt;[2]REFERENCIAS!$C$64,AB97&lt;=[2]REFERENCIAS!$D$64),[2]REFERENCIAS!$B$64,IF(AND(AB97&gt;=[2]REFERENCIAS!$C$65,AB97&lt;[2]REFERENCIAS!$D$65),[2]REFERENCIAS!$B$65, "Revisar"))))</f>
        <v>Renovación de tecnología a la brevedad (Plazo inferior a un año)</v>
      </c>
      <c r="AD97" s="94" t="str">
        <f>VLOOKUP(AC97,[2]REFERENCIAS!$B$62:$G$65,4,FALSE)</f>
        <v>El equipo puede mantenerse en el servicio, sin embargo se recomienda su reposición en un plazo inferior a un año</v>
      </c>
      <c r="AJ97" s="20"/>
      <c r="AK97" s="20"/>
    </row>
    <row r="98" spans="1:37" ht="60" x14ac:dyDescent="0.25">
      <c r="A98" s="72" t="s">
        <v>305</v>
      </c>
      <c r="B98" s="52" t="s">
        <v>306</v>
      </c>
      <c r="C98" s="51" t="s">
        <v>307</v>
      </c>
      <c r="D98" s="53" t="s">
        <v>336</v>
      </c>
      <c r="E98" s="73" t="s">
        <v>195</v>
      </c>
      <c r="F98" s="74" t="s">
        <v>119</v>
      </c>
      <c r="G98" s="9">
        <v>10</v>
      </c>
      <c r="H98" s="54">
        <v>40564</v>
      </c>
      <c r="I98" s="49">
        <v>11</v>
      </c>
      <c r="J98" s="22">
        <f t="shared" si="3"/>
        <v>1</v>
      </c>
      <c r="K98" s="19" t="s">
        <v>114</v>
      </c>
      <c r="L98" s="73" t="s">
        <v>117</v>
      </c>
      <c r="M98" s="74" t="s">
        <v>34</v>
      </c>
      <c r="N98" s="19" t="s">
        <v>42</v>
      </c>
      <c r="O98" s="73" t="s">
        <v>54</v>
      </c>
      <c r="P98" s="80">
        <v>4002000</v>
      </c>
      <c r="Q98" s="24">
        <v>887977</v>
      </c>
      <c r="R98" s="81">
        <v>0.22188330834582709</v>
      </c>
      <c r="S98" s="85" t="s">
        <v>30</v>
      </c>
      <c r="T98" s="19" t="s">
        <v>82</v>
      </c>
      <c r="U98" s="22" t="s">
        <v>51</v>
      </c>
      <c r="V98" s="59" t="s">
        <v>50</v>
      </c>
      <c r="W98" s="86">
        <v>63.137500000000003</v>
      </c>
      <c r="X98" s="89">
        <f>+VLOOKUP(K98,REFERENCIAS!$C:$D,2,0)*VLOOKUP($K$2,PONDERADORES!A:P,IF(INFORMACION!$F98=REFERENCIAS!$C$24,10,7),0)+VLOOKUP(L98,REFERENCIAS!$C:$D,2,0)*VLOOKUP($L$2,PONDERADORES!A:P,IF(INFORMACION!$F98=REFERENCIAS!$C$24,10,7),0)+VLOOKUP(F98,REFERENCIAS!$C:$D,2,0)*VLOOKUP($F$2,PONDERADORES!A:P,IF(INFORMACION!$F98=REFERENCIAS!$C$24,10,7),0)+VLOOKUP(IF(J98&lt;=0.2,0.2,IF(AND(J98&gt;0.2,J98&lt;=0.4),0.4,IF(AND(J98&gt;0.4,J98&lt;=0.6),0.6,IF(AND(J98&gt;0.6,J98&lt;=0.8),0.8,IF(AND(J98&gt;0.8,J98&lt;=1),1))))),REFERENCIAS!$C:$D,2,0)*VLOOKUP($J$2,PONDERADORES!A:P,IF(INFORMACION!$F98=REFERENCIAS!$C$24,10,7),0)</f>
        <v>12.495000000000001</v>
      </c>
      <c r="Y98" s="45">
        <f>+VLOOKUP(M98,REFERENCIAS!$C:$D,2,0)*VLOOKUP($M$2,PONDERADORES!$A$7:$G$9,7,0)+VLOOKUP(N98,REFERENCIAS!$C:$D,2,0)*VLOOKUP($N$2,PONDERADORES!$A$7:$G$9,7,0)+VLOOKUP(O98,REFERENCIAS!$C:$D,2,0)*VLOOKUP($O$2,PONDERADORES!$A$7:$G$9,7,0)</f>
        <v>10.054000000000002</v>
      </c>
      <c r="Z98" s="46">
        <f>+VLOOKUP(IF(R98&lt;0.1,0,IF(AND(R98&gt;=0.1,R98&lt;0.2),0.1,IF(AND(R98&gt;=0.2,R98&lt;0.3),0.2,IF(R98&gt;0.3,0.3,)))),REFERENCIAS!$E:$F,2,0)*VLOOKUP($R$2,PONDERADORES!$A$11:$G$11,7,0)</f>
        <v>9.75</v>
      </c>
      <c r="AA98" s="90">
        <f>+VLOOKUP(S98,'REFERENCIAS RIESGO'!$C:$D,2,0)*VLOOKUP($S$2,PONDERADORES!A:P,IF(INFORMACION!$T98='REFERENCIAS RIESGO'!$C$36,13,7),0)+VLOOKUP(U98,'REFERENCIAS RIESGO'!$C:$D,2,0)*VLOOKUP($U$2,PONDERADORES!A:P,IF(INFORMACION!$T98='REFERENCIAS RIESGO'!$C$36,13,7),0)+VLOOKUP(V98,'REFERENCIAS RIESGO'!$C:$D,2,0)*VLOOKUP($V$2,PONDERADORES!A:P,IF(INFORMACION!$T98='REFERENCIAS RIESGO'!$C$36,13,7),0)+W98*VLOOKUP($W$2,PONDERADORES!A:P,IF(INFORMACION!$T98='REFERENCIAS RIESGO'!$C$36,13,7),0)+VLOOKUP(T98,'REFERENCIAS RIESGO'!$C:$D,2,0)*VLOOKUP($T$2,PONDERADORES!A:P,IF(INFORMACION!$T98='REFERENCIAS RIESGO'!$C$36,13,7),0)</f>
        <v>17.712375000000002</v>
      </c>
      <c r="AB98" s="93">
        <f t="shared" si="2"/>
        <v>50.011375000000008</v>
      </c>
      <c r="AC98" s="23" t="str">
        <f>IF(AB98&gt;[2]REFERENCIAS!$C$62,[2]REFERENCIAS!$B$62,IF(AND(AB98&gt;=[2]REFERENCIAS!$C$63,AB98&lt;[2]REFERENCIAS!$D$63),[2]REFERENCIAS!$B$63,IF(AND(AB98&gt;[2]REFERENCIAS!$C$64,AB98&lt;=[2]REFERENCIAS!$D$64),[2]REFERENCIAS!$B$64,IF(AND(AB98&gt;=[2]REFERENCIAS!$C$65,AB98&lt;[2]REFERENCIAS!$D$65),[2]REFERENCIAS!$B$65, "Revisar"))))</f>
        <v>Evaluar tecnología en un año</v>
      </c>
      <c r="AD98" s="94" t="str">
        <f>VLOOKUP(AC98,[2]REFERENCIAS!$B$62:$G$65,4,FALSE)</f>
        <v>El equipo se encuentra en condiciones aceptables de funcionamiento pero requiere constante seguimiento y evaluación.</v>
      </c>
      <c r="AJ98" s="20"/>
      <c r="AK98" s="20"/>
    </row>
    <row r="99" spans="1:37" ht="45" x14ac:dyDescent="0.25">
      <c r="A99" s="72" t="s">
        <v>198</v>
      </c>
      <c r="B99" s="52" t="s">
        <v>199</v>
      </c>
      <c r="C99" s="51" t="s">
        <v>201</v>
      </c>
      <c r="D99" s="53">
        <v>17953700</v>
      </c>
      <c r="E99" s="73" t="s">
        <v>187</v>
      </c>
      <c r="F99" s="74" t="s">
        <v>49</v>
      </c>
      <c r="G99" s="9">
        <v>8</v>
      </c>
      <c r="H99" s="54">
        <v>40086</v>
      </c>
      <c r="I99" s="49">
        <v>13</v>
      </c>
      <c r="J99" s="22">
        <f t="shared" si="3"/>
        <v>1</v>
      </c>
      <c r="K99" s="19" t="s">
        <v>115</v>
      </c>
      <c r="L99" s="73" t="s">
        <v>116</v>
      </c>
      <c r="M99" s="74" t="s">
        <v>41</v>
      </c>
      <c r="N99" s="19" t="s">
        <v>54</v>
      </c>
      <c r="O99" s="73" t="s">
        <v>42</v>
      </c>
      <c r="P99" s="80">
        <v>3750000</v>
      </c>
      <c r="Q99" s="24">
        <v>1525114</v>
      </c>
      <c r="R99" s="81">
        <v>0.40669706666666666</v>
      </c>
      <c r="S99" s="85" t="s">
        <v>37</v>
      </c>
      <c r="T99" s="19" t="s">
        <v>44</v>
      </c>
      <c r="U99" s="22" t="s">
        <v>55</v>
      </c>
      <c r="V99" s="59" t="s">
        <v>50</v>
      </c>
      <c r="W99" s="86">
        <v>66.887500000000003</v>
      </c>
      <c r="X99" s="89">
        <f>+VLOOKUP(K99,REFERENCIAS!$C:$D,2,0)*VLOOKUP($K$2,PONDERADORES!A:P,IF(INFORMACION!$F99=REFERENCIAS!$C$24,10,7),0)+VLOOKUP(L99,REFERENCIAS!$C:$D,2,0)*VLOOKUP($L$2,PONDERADORES!A:P,IF(INFORMACION!$F99=REFERENCIAS!$C$24,10,7),0)+VLOOKUP(F99,REFERENCIAS!$C:$D,2,0)*VLOOKUP($F$2,PONDERADORES!A:P,IF(INFORMACION!$F99=REFERENCIAS!$C$24,10,7),0)+VLOOKUP(IF(J99&lt;=0.2,0.2,IF(AND(J99&gt;0.2,J99&lt;=0.4),0.4,IF(AND(J99&gt;0.4,J99&lt;=0.6),0.6,IF(AND(J99&gt;0.6,J99&lt;=0.8),0.8,IF(AND(J99&gt;0.8,J99&lt;=1),1))))),REFERENCIAS!$C:$D,2,0)*VLOOKUP($J$2,PONDERADORES!A:P,IF(INFORMACION!$F99=REFERENCIAS!$C$24,10,7),0)</f>
        <v>22.47</v>
      </c>
      <c r="Y99" s="45">
        <f>+VLOOKUP(M99,REFERENCIAS!$C:$D,2,0)*VLOOKUP($M$2,PONDERADORES!$A$7:$G$9,7,0)+VLOOKUP(N99,REFERENCIAS!$C:$D,2,0)*VLOOKUP($N$2,PONDERADORES!$A$7:$G$9,7,0)+VLOOKUP(O99,REFERENCIAS!$C:$D,2,0)*VLOOKUP($O$2,PONDERADORES!$A$7:$G$9,7,0)</f>
        <v>14.600000000000001</v>
      </c>
      <c r="Z99" s="46">
        <f>+VLOOKUP(IF(R99&lt;0.1,0,IF(AND(R99&gt;=0.1,R99&lt;0.2),0.1,IF(AND(R99&gt;=0.2,R99&lt;0.3),0.2,IF(R99&gt;0.3,0.3,)))),REFERENCIAS!$E:$F,2,0)*VLOOKUP($R$2,PONDERADORES!$A$11:$G$11,7,0)</f>
        <v>15</v>
      </c>
      <c r="AA99" s="90">
        <f>+VLOOKUP(S99,'REFERENCIAS RIESGO'!$C:$D,2,0)*VLOOKUP($S$2,PONDERADORES!A:P,IF(INFORMACION!$T99='REFERENCIAS RIESGO'!$C$36,13,7),0)+VLOOKUP(U99,'REFERENCIAS RIESGO'!$C:$D,2,0)*VLOOKUP($U$2,PONDERADORES!A:P,IF(INFORMACION!$T99='REFERENCIAS RIESGO'!$C$36,13,7),0)+VLOOKUP(V99,'REFERENCIAS RIESGO'!$C:$D,2,0)*VLOOKUP($V$2,PONDERADORES!A:P,IF(INFORMACION!$T99='REFERENCIAS RIESGO'!$C$36,13,7),0)+W99*VLOOKUP($W$2,PONDERADORES!A:P,IF(INFORMACION!$T99='REFERENCIAS RIESGO'!$C$36,13,7),0)+VLOOKUP(T99,'REFERENCIAS RIESGO'!$C:$D,2,0)*VLOOKUP($T$2,PONDERADORES!A:P,IF(INFORMACION!$T99='REFERENCIAS RIESGO'!$C$36,13,7),0)</f>
        <v>19.353187500000001</v>
      </c>
      <c r="AB99" s="93">
        <f t="shared" si="2"/>
        <v>71.423187499999997</v>
      </c>
      <c r="AC99" s="23" t="str">
        <f>IF(AB99&gt;[2]REFERENCIAS!$C$62,[2]REFERENCIAS!$B$62,IF(AND(AB99&gt;=[2]REFERENCIAS!$C$63,AB99&lt;[2]REFERENCIAS!$D$63),[2]REFERENCIAS!$B$63,IF(AND(AB99&gt;[2]REFERENCIAS!$C$64,AB99&lt;=[2]REFERENCIAS!$D$64),[2]REFERENCIAS!$B$64,IF(AND(AB99&gt;=[2]REFERENCIAS!$C$65,AB99&lt;[2]REFERENCIAS!$D$65),[2]REFERENCIAS!$B$65, "Revisar"))))</f>
        <v>Renovación de tecnología a la brevedad (Plazo inferior a un año)</v>
      </c>
      <c r="AD99" s="94" t="str">
        <f>VLOOKUP(AC99,[2]REFERENCIAS!$B$62:$G$65,4,FALSE)</f>
        <v>El equipo puede mantenerse en el servicio, sin embargo se recomienda su reposición en un plazo inferior a un año</v>
      </c>
      <c r="AJ99" s="20"/>
      <c r="AK99" s="20"/>
    </row>
    <row r="100" spans="1:37" ht="60" x14ac:dyDescent="0.25">
      <c r="A100" s="72" t="s">
        <v>337</v>
      </c>
      <c r="B100" s="52" t="s">
        <v>338</v>
      </c>
      <c r="C100" s="51" t="s">
        <v>339</v>
      </c>
      <c r="D100" s="53" t="s">
        <v>340</v>
      </c>
      <c r="E100" s="73" t="s">
        <v>184</v>
      </c>
      <c r="F100" s="74" t="s">
        <v>49</v>
      </c>
      <c r="G100" s="9">
        <v>8</v>
      </c>
      <c r="H100" s="54">
        <v>43284</v>
      </c>
      <c r="I100" s="49">
        <v>4</v>
      </c>
      <c r="J100" s="22">
        <f t="shared" si="3"/>
        <v>0.5</v>
      </c>
      <c r="K100" s="19" t="s">
        <v>114</v>
      </c>
      <c r="L100" s="73" t="s">
        <v>117</v>
      </c>
      <c r="M100" s="74" t="s">
        <v>41</v>
      </c>
      <c r="N100" s="19" t="s">
        <v>42</v>
      </c>
      <c r="O100" s="73" t="s">
        <v>54</v>
      </c>
      <c r="P100" s="80">
        <v>20825002</v>
      </c>
      <c r="Q100" s="24">
        <v>18124756</v>
      </c>
      <c r="R100" s="81">
        <v>0.87033633898330476</v>
      </c>
      <c r="S100" s="85" t="s">
        <v>37</v>
      </c>
      <c r="T100" s="19" t="s">
        <v>38</v>
      </c>
      <c r="U100" s="22" t="s">
        <v>157</v>
      </c>
      <c r="V100" s="59" t="s">
        <v>56</v>
      </c>
      <c r="W100" s="86">
        <v>57.643749999999997</v>
      </c>
      <c r="X100" s="89">
        <f>+VLOOKUP(K100,REFERENCIAS!$C:$D,2,0)*VLOOKUP($K$2,PONDERADORES!A:P,IF(INFORMACION!$F100=REFERENCIAS!$C$24,10,7),0)+VLOOKUP(L100,REFERENCIAS!$C:$D,2,0)*VLOOKUP($L$2,PONDERADORES!A:P,IF(INFORMACION!$F100=REFERENCIAS!$C$24,10,7),0)+VLOOKUP(F100,REFERENCIAS!$C:$D,2,0)*VLOOKUP($F$2,PONDERADORES!A:P,IF(INFORMACION!$F100=REFERENCIAS!$C$24,10,7),0)+VLOOKUP(IF(J100&lt;=0.2,0.2,IF(AND(J100&gt;0.2,J100&lt;=0.4),0.4,IF(AND(J100&gt;0.4,J100&lt;=0.6),0.6,IF(AND(J100&gt;0.6,J100&lt;=0.8),0.8,IF(AND(J100&gt;0.8,J100&lt;=1),1))))),REFERENCIAS!$C:$D,2,0)*VLOOKUP($J$2,PONDERADORES!A:P,IF(INFORMACION!$F100=REFERENCIAS!$C$24,10,7),0)</f>
        <v>12.47</v>
      </c>
      <c r="Y100" s="45">
        <f>+VLOOKUP(M100,REFERENCIAS!$C:$D,2,0)*VLOOKUP($M$2,PONDERADORES!$A$7:$G$9,7,0)+VLOOKUP(N100,REFERENCIAS!$C:$D,2,0)*VLOOKUP($N$2,PONDERADORES!$A$7:$G$9,7,0)+VLOOKUP(O100,REFERENCIAS!$C:$D,2,0)*VLOOKUP($O$2,PONDERADORES!$A$7:$G$9,7,0)</f>
        <v>12.700000000000003</v>
      </c>
      <c r="Z100" s="46">
        <f>+VLOOKUP(IF(R100&lt;0.1,0,IF(AND(R100&gt;=0.1,R100&lt;0.2),0.1,IF(AND(R100&gt;=0.2,R100&lt;0.3),0.2,IF(R100&gt;0.3,0.3,)))),REFERENCIAS!$E:$F,2,0)*VLOOKUP($R$2,PONDERADORES!$A$11:$G$11,7,0)</f>
        <v>15</v>
      </c>
      <c r="AA100" s="90">
        <f>+VLOOKUP(S100,'REFERENCIAS RIESGO'!$C:$D,2,0)*VLOOKUP($S$2,PONDERADORES!A:P,IF(INFORMACION!$T100='REFERENCIAS RIESGO'!$C$36,13,7),0)+VLOOKUP(U100,'REFERENCIAS RIESGO'!$C:$D,2,0)*VLOOKUP($U$2,PONDERADORES!A:P,IF(INFORMACION!$T100='REFERENCIAS RIESGO'!$C$36,13,7),0)+VLOOKUP(V100,'REFERENCIAS RIESGO'!$C:$D,2,0)*VLOOKUP($V$2,PONDERADORES!A:P,IF(INFORMACION!$T100='REFERENCIAS RIESGO'!$C$36,13,7),0)+W100*VLOOKUP($W$2,PONDERADORES!A:P,IF(INFORMACION!$T100='REFERENCIAS RIESGO'!$C$36,13,7),0)+VLOOKUP(T100,'REFERENCIAS RIESGO'!$C:$D,2,0)*VLOOKUP($T$2,PONDERADORES!A:P,IF(INFORMACION!$T100='REFERENCIAS RIESGO'!$C$36,13,7),0)</f>
        <v>15.357937499999998</v>
      </c>
      <c r="AB100" s="93">
        <f t="shared" si="2"/>
        <v>55.5279375</v>
      </c>
      <c r="AC100" s="23" t="str">
        <f>IF(AB100&gt;[2]REFERENCIAS!$C$62,[2]REFERENCIAS!$B$62,IF(AND(AB100&gt;=[2]REFERENCIAS!$C$63,AB100&lt;[2]REFERENCIAS!$D$63),[2]REFERENCIAS!$B$63,IF(AND(AB100&gt;[2]REFERENCIAS!$C$64,AB100&lt;=[2]REFERENCIAS!$D$64),[2]REFERENCIAS!$B$64,IF(AND(AB100&gt;=[2]REFERENCIAS!$C$65,AB100&lt;[2]REFERENCIAS!$D$65),[2]REFERENCIAS!$B$65, "Revisar"))))</f>
        <v>Evaluar tecnología en un año</v>
      </c>
      <c r="AD100" s="94" t="str">
        <f>VLOOKUP(AC100,[2]REFERENCIAS!$B$62:$G$65,4,FALSE)</f>
        <v>El equipo se encuentra en condiciones aceptables de funcionamiento pero requiere constante seguimiento y evaluación.</v>
      </c>
      <c r="AJ100" s="20"/>
      <c r="AK100" s="20"/>
    </row>
    <row r="101" spans="1:37" ht="60" x14ac:dyDescent="0.25">
      <c r="A101" s="72" t="s">
        <v>198</v>
      </c>
      <c r="B101" s="52" t="s">
        <v>199</v>
      </c>
      <c r="C101" s="51" t="s">
        <v>201</v>
      </c>
      <c r="D101" s="53">
        <v>17952361</v>
      </c>
      <c r="E101" s="73" t="s">
        <v>192</v>
      </c>
      <c r="F101" s="74" t="s">
        <v>49</v>
      </c>
      <c r="G101" s="9">
        <v>8</v>
      </c>
      <c r="H101" s="54">
        <v>43022</v>
      </c>
      <c r="I101" s="49">
        <v>5</v>
      </c>
      <c r="J101" s="22">
        <f t="shared" si="3"/>
        <v>0.625</v>
      </c>
      <c r="K101" s="19" t="s">
        <v>114</v>
      </c>
      <c r="L101" s="73" t="s">
        <v>47</v>
      </c>
      <c r="M101" s="74" t="s">
        <v>34</v>
      </c>
      <c r="N101" s="19" t="s">
        <v>54</v>
      </c>
      <c r="O101" s="73" t="s">
        <v>42</v>
      </c>
      <c r="P101" s="80">
        <v>3750000</v>
      </c>
      <c r="Q101" s="24">
        <v>1837001</v>
      </c>
      <c r="R101" s="81">
        <v>0.48986693333333331</v>
      </c>
      <c r="S101" s="85" t="s">
        <v>37</v>
      </c>
      <c r="T101" s="19" t="s">
        <v>38</v>
      </c>
      <c r="U101" s="22" t="s">
        <v>55</v>
      </c>
      <c r="V101" s="59" t="s">
        <v>56</v>
      </c>
      <c r="W101" s="86">
        <v>66.887500000000003</v>
      </c>
      <c r="X101" s="89">
        <f>+VLOOKUP(K101,REFERENCIAS!$C:$D,2,0)*VLOOKUP($K$2,PONDERADORES!A:P,IF(INFORMACION!$F101=REFERENCIAS!$C$24,10,7),0)+VLOOKUP(L101,REFERENCIAS!$C:$D,2,0)*VLOOKUP($L$2,PONDERADORES!A:P,IF(INFORMACION!$F101=REFERENCIAS!$C$24,10,7),0)+VLOOKUP(F101,REFERENCIAS!$C:$D,2,0)*VLOOKUP($F$2,PONDERADORES!A:P,IF(INFORMACION!$F101=REFERENCIAS!$C$24,10,7),0)+VLOOKUP(IF(J101&lt;=0.2,0.2,IF(AND(J101&gt;0.2,J101&lt;=0.4),0.4,IF(AND(J101&gt;0.4,J101&lt;=0.6),0.6,IF(AND(J101&gt;0.6,J101&lt;=0.8),0.8,IF(AND(J101&gt;0.8,J101&lt;=1),1))))),REFERENCIAS!$C:$D,2,0)*VLOOKUP($J$2,PONDERADORES!A:P,IF(INFORMACION!$F101=REFERENCIAS!$C$24,10,7),0)</f>
        <v>17.47</v>
      </c>
      <c r="Y101" s="45">
        <f>+VLOOKUP(M101,REFERENCIAS!$C:$D,2,0)*VLOOKUP($M$2,PONDERADORES!$A$7:$G$9,7,0)+VLOOKUP(N101,REFERENCIAS!$C:$D,2,0)*VLOOKUP($N$2,PONDERADORES!$A$7:$G$9,7,0)+VLOOKUP(O101,REFERENCIAS!$C:$D,2,0)*VLOOKUP($O$2,PONDERADORES!$A$7:$G$9,7,0)</f>
        <v>11.954000000000001</v>
      </c>
      <c r="Z101" s="46">
        <f>+VLOOKUP(IF(R101&lt;0.1,0,IF(AND(R101&gt;=0.1,R101&lt;0.2),0.1,IF(AND(R101&gt;=0.2,R101&lt;0.3),0.2,IF(R101&gt;0.3,0.3,)))),REFERENCIAS!$E:$F,2,0)*VLOOKUP($R$2,PONDERADORES!$A$11:$G$11,7,0)</f>
        <v>15</v>
      </c>
      <c r="AA101" s="90">
        <f>+VLOOKUP(S101,'REFERENCIAS RIESGO'!$C:$D,2,0)*VLOOKUP($S$2,PONDERADORES!A:P,IF(INFORMACION!$T101='REFERENCIAS RIESGO'!$C$36,13,7),0)+VLOOKUP(U101,'REFERENCIAS RIESGO'!$C:$D,2,0)*VLOOKUP($U$2,PONDERADORES!A:P,IF(INFORMACION!$T101='REFERENCIAS RIESGO'!$C$36,13,7),0)+VLOOKUP(V101,'REFERENCIAS RIESGO'!$C:$D,2,0)*VLOOKUP($V$2,PONDERADORES!A:P,IF(INFORMACION!$T101='REFERENCIAS RIESGO'!$C$36,13,7),0)+W101*VLOOKUP($W$2,PONDERADORES!A:P,IF(INFORMACION!$T101='REFERENCIAS RIESGO'!$C$36,13,7),0)+VLOOKUP(T101,'REFERENCIAS RIESGO'!$C:$D,2,0)*VLOOKUP($T$2,PONDERADORES!A:P,IF(INFORMACION!$T101='REFERENCIAS RIESGO'!$C$36,13,7),0)</f>
        <v>16.639875</v>
      </c>
      <c r="AB101" s="93">
        <f t="shared" si="2"/>
        <v>61.063874999999996</v>
      </c>
      <c r="AC101" s="23" t="str">
        <f>IF(AB101&gt;[2]REFERENCIAS!$C$62,[2]REFERENCIAS!$B$62,IF(AND(AB101&gt;=[2]REFERENCIAS!$C$63,AB101&lt;[2]REFERENCIAS!$D$63),[2]REFERENCIAS!$B$63,IF(AND(AB101&gt;[2]REFERENCIAS!$C$64,AB101&lt;=[2]REFERENCIAS!$D$64),[2]REFERENCIAS!$B$64,IF(AND(AB101&gt;=[2]REFERENCIAS!$C$65,AB101&lt;[2]REFERENCIAS!$D$65),[2]REFERENCIAS!$B$65, "Revisar"))))</f>
        <v>Evaluar tecnología en un año</v>
      </c>
      <c r="AD101" s="94" t="str">
        <f>VLOOKUP(AC101,[2]REFERENCIAS!$B$62:$G$65,4,FALSE)</f>
        <v>El equipo se encuentra en condiciones aceptables de funcionamiento pero requiere constante seguimiento y evaluación.</v>
      </c>
      <c r="AJ101" s="20"/>
      <c r="AK101" s="20"/>
    </row>
    <row r="102" spans="1:37" ht="45" x14ac:dyDescent="0.25">
      <c r="A102" s="72" t="s">
        <v>239</v>
      </c>
      <c r="B102" s="52" t="s">
        <v>212</v>
      </c>
      <c r="C102" s="51" t="s">
        <v>332</v>
      </c>
      <c r="D102" s="53" t="s">
        <v>341</v>
      </c>
      <c r="E102" s="73" t="s">
        <v>192</v>
      </c>
      <c r="F102" s="74" t="s">
        <v>49</v>
      </c>
      <c r="G102" s="9">
        <v>10</v>
      </c>
      <c r="H102" s="54">
        <v>43394</v>
      </c>
      <c r="I102" s="49">
        <v>4</v>
      </c>
      <c r="J102" s="22">
        <f t="shared" si="3"/>
        <v>0.4</v>
      </c>
      <c r="K102" s="19" t="s">
        <v>32</v>
      </c>
      <c r="L102" s="73" t="s">
        <v>47</v>
      </c>
      <c r="M102" s="74" t="s">
        <v>41</v>
      </c>
      <c r="N102" s="19" t="s">
        <v>54</v>
      </c>
      <c r="O102" s="73" t="s">
        <v>42</v>
      </c>
      <c r="P102" s="80">
        <v>25058088</v>
      </c>
      <c r="Q102" s="24">
        <v>7670807</v>
      </c>
      <c r="R102" s="81">
        <v>0.30612100173006018</v>
      </c>
      <c r="S102" s="85" t="s">
        <v>37</v>
      </c>
      <c r="T102" s="19" t="s">
        <v>38</v>
      </c>
      <c r="U102" s="22" t="s">
        <v>31</v>
      </c>
      <c r="V102" s="59" t="s">
        <v>56</v>
      </c>
      <c r="W102" s="86">
        <v>94.543750000000003</v>
      </c>
      <c r="X102" s="89">
        <f>+VLOOKUP(K102,REFERENCIAS!$C:$D,2,0)*VLOOKUP($K$2,PONDERADORES!A:P,IF(INFORMACION!$F102=REFERENCIAS!$C$24,10,7),0)+VLOOKUP(L102,REFERENCIAS!$C:$D,2,0)*VLOOKUP($L$2,PONDERADORES!A:P,IF(INFORMACION!$F102=REFERENCIAS!$C$24,10,7),0)+VLOOKUP(F102,REFERENCIAS!$C:$D,2,0)*VLOOKUP($F$2,PONDERADORES!A:P,IF(INFORMACION!$F102=REFERENCIAS!$C$24,10,7),0)+VLOOKUP(IF(J102&lt;=0.2,0.2,IF(AND(J102&gt;0.2,J102&lt;=0.4),0.4,IF(AND(J102&gt;0.4,J102&lt;=0.6),0.6,IF(AND(J102&gt;0.6,J102&lt;=0.8),0.8,IF(AND(J102&gt;0.8,J102&lt;=1),1))))),REFERENCIAS!$C:$D,2,0)*VLOOKUP($J$2,PONDERADORES!A:P,IF(INFORMACION!$F102=REFERENCIAS!$C$24,10,7),0)</f>
        <v>18.775000000000002</v>
      </c>
      <c r="Y102" s="45">
        <f>+VLOOKUP(M102,REFERENCIAS!$C:$D,2,0)*VLOOKUP($M$2,PONDERADORES!$A$7:$G$9,7,0)+VLOOKUP(N102,REFERENCIAS!$C:$D,2,0)*VLOOKUP($N$2,PONDERADORES!$A$7:$G$9,7,0)+VLOOKUP(O102,REFERENCIAS!$C:$D,2,0)*VLOOKUP($O$2,PONDERADORES!$A$7:$G$9,7,0)</f>
        <v>14.600000000000001</v>
      </c>
      <c r="Z102" s="46">
        <f>+VLOOKUP(IF(R102&lt;0.1,0,IF(AND(R102&gt;=0.1,R102&lt;0.2),0.1,IF(AND(R102&gt;=0.2,R102&lt;0.3),0.2,IF(R102&gt;0.3,0.3,)))),REFERENCIAS!$E:$F,2,0)*VLOOKUP($R$2,PONDERADORES!$A$11:$G$11,7,0)</f>
        <v>15</v>
      </c>
      <c r="AA102" s="90">
        <f>+VLOOKUP(S102,'REFERENCIAS RIESGO'!$C:$D,2,0)*VLOOKUP($S$2,PONDERADORES!A:P,IF(INFORMACION!$T102='REFERENCIAS RIESGO'!$C$36,13,7),0)+VLOOKUP(U102,'REFERENCIAS RIESGO'!$C:$D,2,0)*VLOOKUP($U$2,PONDERADORES!A:P,IF(INFORMACION!$T102='REFERENCIAS RIESGO'!$C$36,13,7),0)+VLOOKUP(V102,'REFERENCIAS RIESGO'!$C:$D,2,0)*VLOOKUP($V$2,PONDERADORES!A:P,IF(INFORMACION!$T102='REFERENCIAS RIESGO'!$C$36,13,7),0)+W102*VLOOKUP($W$2,PONDERADORES!A:P,IF(INFORMACION!$T102='REFERENCIAS RIESGO'!$C$36,13,7),0)+VLOOKUP(T102,'REFERENCIAS RIESGO'!$C:$D,2,0)*VLOOKUP($T$2,PONDERADORES!A:P,IF(INFORMACION!$T102='REFERENCIAS RIESGO'!$C$36,13,7),0)</f>
        <v>17.778937499999998</v>
      </c>
      <c r="AB102" s="93">
        <f t="shared" si="2"/>
        <v>66.153937499999998</v>
      </c>
      <c r="AC102" s="23" t="str">
        <f>IF(AB102&gt;[2]REFERENCIAS!$C$62,[2]REFERENCIAS!$B$62,IF(AND(AB102&gt;=[2]REFERENCIAS!$C$63,AB102&lt;[2]REFERENCIAS!$D$63),[2]REFERENCIAS!$B$63,IF(AND(AB102&gt;[2]REFERENCIAS!$C$64,AB102&lt;=[2]REFERENCIAS!$D$64),[2]REFERENCIAS!$B$64,IF(AND(AB102&gt;=[2]REFERENCIAS!$C$65,AB102&lt;[2]REFERENCIAS!$D$65),[2]REFERENCIAS!$B$65, "Revisar"))))</f>
        <v>Renovación de tecnología a la brevedad (Plazo inferior a un año)</v>
      </c>
      <c r="AD102" s="94" t="str">
        <f>VLOOKUP(AC102,[2]REFERENCIAS!$B$62:$G$65,4,FALSE)</f>
        <v>El equipo puede mantenerse en el servicio, sin embargo se recomienda su reposición en un plazo inferior a un año</v>
      </c>
      <c r="AJ102" s="20"/>
      <c r="AK102" s="20"/>
    </row>
    <row r="103" spans="1:37" ht="60" x14ac:dyDescent="0.25">
      <c r="A103" s="72" t="s">
        <v>198</v>
      </c>
      <c r="B103" s="52" t="s">
        <v>199</v>
      </c>
      <c r="C103" s="51" t="s">
        <v>200</v>
      </c>
      <c r="D103" s="53">
        <v>21435825</v>
      </c>
      <c r="E103" s="73" t="s">
        <v>187</v>
      </c>
      <c r="F103" s="74" t="s">
        <v>49</v>
      </c>
      <c r="G103" s="9">
        <v>8</v>
      </c>
      <c r="H103" s="54">
        <v>40681</v>
      </c>
      <c r="I103" s="49">
        <v>11</v>
      </c>
      <c r="J103" s="22">
        <f t="shared" si="3"/>
        <v>1</v>
      </c>
      <c r="K103" s="19" t="s">
        <v>114</v>
      </c>
      <c r="L103" s="73" t="s">
        <v>47</v>
      </c>
      <c r="M103" s="74" t="s">
        <v>34</v>
      </c>
      <c r="N103" s="19" t="s">
        <v>35</v>
      </c>
      <c r="O103" s="73" t="s">
        <v>42</v>
      </c>
      <c r="P103" s="80">
        <v>7880000</v>
      </c>
      <c r="Q103" s="24">
        <v>4583208</v>
      </c>
      <c r="R103" s="81">
        <v>0.58162538071065994</v>
      </c>
      <c r="S103" s="85" t="s">
        <v>37</v>
      </c>
      <c r="T103" s="19" t="s">
        <v>44</v>
      </c>
      <c r="U103" s="22" t="s">
        <v>55</v>
      </c>
      <c r="V103" s="59" t="s">
        <v>50</v>
      </c>
      <c r="W103" s="86">
        <v>66.887500000000003</v>
      </c>
      <c r="X103" s="89">
        <f>+VLOOKUP(K103,REFERENCIAS!$C:$D,2,0)*VLOOKUP($K$2,PONDERADORES!A:P,IF(INFORMACION!$F103=REFERENCIAS!$C$24,10,7),0)+VLOOKUP(L103,REFERENCIAS!$C:$D,2,0)*VLOOKUP($L$2,PONDERADORES!A:P,IF(INFORMACION!$F103=REFERENCIAS!$C$24,10,7),0)+VLOOKUP(F103,REFERENCIAS!$C:$D,2,0)*VLOOKUP($F$2,PONDERADORES!A:P,IF(INFORMACION!$F103=REFERENCIAS!$C$24,10,7),0)+VLOOKUP(IF(J103&lt;=0.2,0.2,IF(AND(J103&gt;0.2,J103&lt;=0.4),0.4,IF(AND(J103&gt;0.4,J103&lt;=0.6),0.6,IF(AND(J103&gt;0.6,J103&lt;=0.8),0.8,IF(AND(J103&gt;0.8,J103&lt;=1),1))))),REFERENCIAS!$C:$D,2,0)*VLOOKUP($J$2,PONDERADORES!A:P,IF(INFORMACION!$F103=REFERENCIAS!$C$24,10,7),0)</f>
        <v>19.145</v>
      </c>
      <c r="Y103" s="45">
        <f>+VLOOKUP(M103,REFERENCIAS!$C:$D,2,0)*VLOOKUP($M$2,PONDERADORES!$A$7:$G$9,7,0)+VLOOKUP(N103,REFERENCIAS!$C:$D,2,0)*VLOOKUP($N$2,PONDERADORES!$A$7:$G$9,7,0)+VLOOKUP(O103,REFERENCIAS!$C:$D,2,0)*VLOOKUP($O$2,PONDERADORES!$A$7:$G$9,7,0)</f>
        <v>9.3080000000000016</v>
      </c>
      <c r="Z103" s="46">
        <f>+VLOOKUP(IF(R103&lt;0.1,0,IF(AND(R103&gt;=0.1,R103&lt;0.2),0.1,IF(AND(R103&gt;=0.2,R103&lt;0.3),0.2,IF(R103&gt;0.3,0.3,)))),REFERENCIAS!$E:$F,2,0)*VLOOKUP($R$2,PONDERADORES!$A$11:$G$11,7,0)</f>
        <v>15</v>
      </c>
      <c r="AA103" s="90">
        <f>+VLOOKUP(S103,'REFERENCIAS RIESGO'!$C:$D,2,0)*VLOOKUP($S$2,PONDERADORES!A:P,IF(INFORMACION!$T103='REFERENCIAS RIESGO'!$C$36,13,7),0)+VLOOKUP(U103,'REFERENCIAS RIESGO'!$C:$D,2,0)*VLOOKUP($U$2,PONDERADORES!A:P,IF(INFORMACION!$T103='REFERENCIAS RIESGO'!$C$36,13,7),0)+VLOOKUP(V103,'REFERENCIAS RIESGO'!$C:$D,2,0)*VLOOKUP($V$2,PONDERADORES!A:P,IF(INFORMACION!$T103='REFERENCIAS RIESGO'!$C$36,13,7),0)+W103*VLOOKUP($W$2,PONDERADORES!A:P,IF(INFORMACION!$T103='REFERENCIAS RIESGO'!$C$36,13,7),0)+VLOOKUP(T103,'REFERENCIAS RIESGO'!$C:$D,2,0)*VLOOKUP($T$2,PONDERADORES!A:P,IF(INFORMACION!$T103='REFERENCIAS RIESGO'!$C$36,13,7),0)</f>
        <v>19.353187500000001</v>
      </c>
      <c r="AB103" s="93">
        <f t="shared" si="2"/>
        <v>62.806187500000007</v>
      </c>
      <c r="AC103" s="23" t="str">
        <f>IF(AB103&gt;[2]REFERENCIAS!$C$62,[2]REFERENCIAS!$B$62,IF(AND(AB103&gt;=[2]REFERENCIAS!$C$63,AB103&lt;[2]REFERENCIAS!$D$63),[2]REFERENCIAS!$B$63,IF(AND(AB103&gt;[2]REFERENCIAS!$C$64,AB103&lt;=[2]REFERENCIAS!$D$64),[2]REFERENCIAS!$B$64,IF(AND(AB103&gt;=[2]REFERENCIAS!$C$65,AB103&lt;[2]REFERENCIAS!$D$65),[2]REFERENCIAS!$B$65, "Revisar"))))</f>
        <v>Evaluar tecnología en un año</v>
      </c>
      <c r="AD103" s="94" t="str">
        <f>VLOOKUP(AC103,[2]REFERENCIAS!$B$62:$G$65,4,FALSE)</f>
        <v>El equipo se encuentra en condiciones aceptables de funcionamiento pero requiere constante seguimiento y evaluación.</v>
      </c>
      <c r="AJ103" s="20"/>
      <c r="AK103" s="20"/>
    </row>
    <row r="104" spans="1:37" ht="60" x14ac:dyDescent="0.25">
      <c r="A104" s="72" t="s">
        <v>185</v>
      </c>
      <c r="B104" s="52" t="s">
        <v>186</v>
      </c>
      <c r="C104" s="51" t="s">
        <v>262</v>
      </c>
      <c r="D104" s="53" t="s">
        <v>263</v>
      </c>
      <c r="E104" s="73" t="s">
        <v>188</v>
      </c>
      <c r="F104" s="74" t="s">
        <v>52</v>
      </c>
      <c r="G104" s="9">
        <v>8</v>
      </c>
      <c r="H104" s="54">
        <v>44025</v>
      </c>
      <c r="I104" s="49">
        <v>2</v>
      </c>
      <c r="J104" s="22">
        <f t="shared" si="3"/>
        <v>0.25</v>
      </c>
      <c r="K104" s="19" t="s">
        <v>115</v>
      </c>
      <c r="L104" s="73" t="s">
        <v>117</v>
      </c>
      <c r="M104" s="74" t="s">
        <v>34</v>
      </c>
      <c r="N104" s="19" t="s">
        <v>35</v>
      </c>
      <c r="O104" s="73" t="s">
        <v>54</v>
      </c>
      <c r="P104" s="80">
        <v>690000</v>
      </c>
      <c r="Q104" s="24">
        <v>578539</v>
      </c>
      <c r="R104" s="81">
        <v>0.83846231884057976</v>
      </c>
      <c r="S104" s="85" t="s">
        <v>30</v>
      </c>
      <c r="T104" s="19" t="s">
        <v>38</v>
      </c>
      <c r="U104" s="22" t="s">
        <v>55</v>
      </c>
      <c r="V104" s="59" t="s">
        <v>56</v>
      </c>
      <c r="W104" s="86">
        <v>66.887500000000003</v>
      </c>
      <c r="X104" s="89">
        <f>+VLOOKUP(K104,REFERENCIAS!$C:$D,2,0)*VLOOKUP($K$2,PONDERADORES!A:P,IF(INFORMACION!$F104=REFERENCIAS!$C$24,10,7),0)+VLOOKUP(L104,REFERENCIAS!$C:$D,2,0)*VLOOKUP($L$2,PONDERADORES!A:P,IF(INFORMACION!$F104=REFERENCIAS!$C$24,10,7),0)+VLOOKUP(F104,REFERENCIAS!$C:$D,2,0)*VLOOKUP($F$2,PONDERADORES!A:P,IF(INFORMACION!$F104=REFERENCIAS!$C$24,10,7),0)+VLOOKUP(IF(J104&lt;=0.2,0.2,IF(AND(J104&gt;0.2,J104&lt;=0.4),0.4,IF(AND(J104&gt;0.4,J104&lt;=0.6),0.6,IF(AND(J104&gt;0.6,J104&lt;=0.8),0.8,IF(AND(J104&gt;0.8,J104&lt;=1),1))))),REFERENCIAS!$C:$D,2,0)*VLOOKUP($J$2,PONDERADORES!A:P,IF(INFORMACION!$F104=REFERENCIAS!$C$24,10,7),0)</f>
        <v>19.285</v>
      </c>
      <c r="Y104" s="45">
        <f>+VLOOKUP(M104,REFERENCIAS!$C:$D,2,0)*VLOOKUP($M$2,PONDERADORES!$A$7:$G$9,7,0)+VLOOKUP(N104,REFERENCIAS!$C:$D,2,0)*VLOOKUP($N$2,PONDERADORES!$A$7:$G$9,7,0)+VLOOKUP(O104,REFERENCIAS!$C:$D,2,0)*VLOOKUP($O$2,PONDERADORES!$A$7:$G$9,7,0)</f>
        <v>4.7080000000000002</v>
      </c>
      <c r="Z104" s="46">
        <f>+VLOOKUP(IF(R104&lt;0.1,0,IF(AND(R104&gt;=0.1,R104&lt;0.2),0.1,IF(AND(R104&gt;=0.2,R104&lt;0.3),0.2,IF(R104&gt;0.3,0.3,)))),REFERENCIAS!$E:$F,2,0)*VLOOKUP($R$2,PONDERADORES!$A$11:$G$11,7,0)</f>
        <v>15</v>
      </c>
      <c r="AA104" s="90">
        <f>+VLOOKUP(S104,'REFERENCIAS RIESGO'!$C:$D,2,0)*VLOOKUP($S$2,PONDERADORES!A:P,IF(INFORMACION!$T104='REFERENCIAS RIESGO'!$C$36,13,7),0)+VLOOKUP(U104,'REFERENCIAS RIESGO'!$C:$D,2,0)*VLOOKUP($U$2,PONDERADORES!A:P,IF(INFORMACION!$T104='REFERENCIAS RIESGO'!$C$36,13,7),0)+VLOOKUP(V104,'REFERENCIAS RIESGO'!$C:$D,2,0)*VLOOKUP($V$2,PONDERADORES!A:P,IF(INFORMACION!$T104='REFERENCIAS RIESGO'!$C$36,13,7),0)+W104*VLOOKUP($W$2,PONDERADORES!A:P,IF(INFORMACION!$T104='REFERENCIAS RIESGO'!$C$36,13,7),0)+VLOOKUP(T104,'REFERENCIAS RIESGO'!$C:$D,2,0)*VLOOKUP($T$2,PONDERADORES!A:P,IF(INFORMACION!$T104='REFERENCIAS RIESGO'!$C$36,13,7),0)</f>
        <v>15.109874999999999</v>
      </c>
      <c r="AB104" s="93">
        <f t="shared" si="2"/>
        <v>54.102874999999997</v>
      </c>
      <c r="AC104" s="23" t="str">
        <f>IF(AB104&gt;[2]REFERENCIAS!$C$62,[2]REFERENCIAS!$B$62,IF(AND(AB104&gt;=[2]REFERENCIAS!$C$63,AB104&lt;[2]REFERENCIAS!$D$63),[2]REFERENCIAS!$B$63,IF(AND(AB104&gt;[2]REFERENCIAS!$C$64,AB104&lt;=[2]REFERENCIAS!$D$64),[2]REFERENCIAS!$B$64,IF(AND(AB104&gt;=[2]REFERENCIAS!$C$65,AB104&lt;[2]REFERENCIAS!$D$65),[2]REFERENCIAS!$B$65, "Revisar"))))</f>
        <v>Evaluar tecnología en un año</v>
      </c>
      <c r="AD104" s="94" t="str">
        <f>VLOOKUP(AC104,[2]REFERENCIAS!$B$62:$G$65,4,FALSE)</f>
        <v>El equipo se encuentra en condiciones aceptables de funcionamiento pero requiere constante seguimiento y evaluación.</v>
      </c>
      <c r="AJ104" s="20"/>
      <c r="AK104" s="20"/>
    </row>
    <row r="105" spans="1:37" ht="60" x14ac:dyDescent="0.25">
      <c r="A105" s="72" t="s">
        <v>279</v>
      </c>
      <c r="B105" s="52" t="s">
        <v>280</v>
      </c>
      <c r="C105" s="51">
        <v>5392</v>
      </c>
      <c r="D105" s="53" t="s">
        <v>342</v>
      </c>
      <c r="E105" s="73" t="s">
        <v>192</v>
      </c>
      <c r="F105" s="74" t="s">
        <v>46</v>
      </c>
      <c r="G105" s="9">
        <v>8</v>
      </c>
      <c r="H105" s="54">
        <v>40676</v>
      </c>
      <c r="I105" s="49">
        <v>11</v>
      </c>
      <c r="J105" s="22">
        <f t="shared" si="3"/>
        <v>1</v>
      </c>
      <c r="K105" s="19" t="s">
        <v>32</v>
      </c>
      <c r="L105" s="73" t="s">
        <v>116</v>
      </c>
      <c r="M105" s="74" t="s">
        <v>34</v>
      </c>
      <c r="N105" s="19" t="s">
        <v>42</v>
      </c>
      <c r="O105" s="73" t="s">
        <v>42</v>
      </c>
      <c r="P105" s="80">
        <v>10296550</v>
      </c>
      <c r="Q105" s="24">
        <v>2112929</v>
      </c>
      <c r="R105" s="81">
        <v>0.20520747240580584</v>
      </c>
      <c r="S105" s="85" t="s">
        <v>37</v>
      </c>
      <c r="T105" s="19" t="s">
        <v>38</v>
      </c>
      <c r="U105" s="22" t="s">
        <v>157</v>
      </c>
      <c r="V105" s="59" t="s">
        <v>56</v>
      </c>
      <c r="W105" s="86">
        <v>63.837500000000006</v>
      </c>
      <c r="X105" s="89">
        <f>+VLOOKUP(K105,REFERENCIAS!$C:$D,2,0)*VLOOKUP($K$2,PONDERADORES!A:P,IF(INFORMACION!$F105=REFERENCIAS!$C$24,10,7),0)+VLOOKUP(L105,REFERENCIAS!$C:$D,2,0)*VLOOKUP($L$2,PONDERADORES!A:P,IF(INFORMACION!$F105=REFERENCIAS!$C$24,10,7),0)+VLOOKUP(F105,REFERENCIAS!$C:$D,2,0)*VLOOKUP($F$2,PONDERADORES!A:P,IF(INFORMACION!$F105=REFERENCIAS!$C$24,10,7),0)+VLOOKUP(IF(J105&lt;=0.2,0.2,IF(AND(J105&gt;0.2,J105&lt;=0.4),0.4,IF(AND(J105&gt;0.4,J105&lt;=0.6),0.6,IF(AND(J105&gt;0.6,J105&lt;=0.8),0.8,IF(AND(J105&gt;0.8,J105&lt;=1),1))))),REFERENCIAS!$C:$D,2,0)*VLOOKUP($J$2,PONDERADORES!A:P,IF(INFORMACION!$F105=REFERENCIAS!$C$24,10,7),0)</f>
        <v>21.044999999999998</v>
      </c>
      <c r="Y105" s="45">
        <f>+VLOOKUP(M105,REFERENCIAS!$C:$D,2,0)*VLOOKUP($M$2,PONDERADORES!$A$7:$G$9,7,0)+VLOOKUP(N105,REFERENCIAS!$C:$D,2,0)*VLOOKUP($N$2,PONDERADORES!$A$7:$G$9,7,0)+VLOOKUP(O105,REFERENCIAS!$C:$D,2,0)*VLOOKUP($O$2,PONDERADORES!$A$7:$G$9,7,0)</f>
        <v>14.654000000000002</v>
      </c>
      <c r="Z105" s="46">
        <f>+VLOOKUP(IF(R105&lt;0.1,0,IF(AND(R105&gt;=0.1,R105&lt;0.2),0.1,IF(AND(R105&gt;=0.2,R105&lt;0.3),0.2,IF(R105&gt;0.3,0.3,)))),REFERENCIAS!$E:$F,2,0)*VLOOKUP($R$2,PONDERADORES!$A$11:$G$11,7,0)</f>
        <v>9.75</v>
      </c>
      <c r="AA105" s="90">
        <f>+VLOOKUP(S105,'REFERENCIAS RIESGO'!$C:$D,2,0)*VLOOKUP($S$2,PONDERADORES!A:P,IF(INFORMACION!$T105='REFERENCIAS RIESGO'!$C$36,13,7),0)+VLOOKUP(U105,'REFERENCIAS RIESGO'!$C:$D,2,0)*VLOOKUP($U$2,PONDERADORES!A:P,IF(INFORMACION!$T105='REFERENCIAS RIESGO'!$C$36,13,7),0)+VLOOKUP(V105,'REFERENCIAS RIESGO'!$C:$D,2,0)*VLOOKUP($V$2,PONDERADORES!A:P,IF(INFORMACION!$T105='REFERENCIAS RIESGO'!$C$36,13,7),0)+W105*VLOOKUP($W$2,PONDERADORES!A:P,IF(INFORMACION!$T105='REFERENCIAS RIESGO'!$C$36,13,7),0)+VLOOKUP(T105,'REFERENCIAS RIESGO'!$C:$D,2,0)*VLOOKUP($T$2,PONDERADORES!A:P,IF(INFORMACION!$T105='REFERENCIAS RIESGO'!$C$36,13,7),0)</f>
        <v>15.915374999999999</v>
      </c>
      <c r="AB105" s="93">
        <f t="shared" si="2"/>
        <v>61.364374999999995</v>
      </c>
      <c r="AC105" s="23" t="str">
        <f>IF(AB105&gt;[2]REFERENCIAS!$C$62,[2]REFERENCIAS!$B$62,IF(AND(AB105&gt;=[2]REFERENCIAS!$C$63,AB105&lt;[2]REFERENCIAS!$D$63),[2]REFERENCIAS!$B$63,IF(AND(AB105&gt;[2]REFERENCIAS!$C$64,AB105&lt;=[2]REFERENCIAS!$D$64),[2]REFERENCIAS!$B$64,IF(AND(AB105&gt;=[2]REFERENCIAS!$C$65,AB105&lt;[2]REFERENCIAS!$D$65),[2]REFERENCIAS!$B$65, "Revisar"))))</f>
        <v>Evaluar tecnología en un año</v>
      </c>
      <c r="AD105" s="94" t="str">
        <f>VLOOKUP(AC105,[2]REFERENCIAS!$B$62:$G$65,4,FALSE)</f>
        <v>El equipo se encuentra en condiciones aceptables de funcionamiento pero requiere constante seguimiento y evaluación.</v>
      </c>
      <c r="AJ105" s="20"/>
      <c r="AK105" s="20"/>
    </row>
    <row r="106" spans="1:37" ht="60" x14ac:dyDescent="0.25">
      <c r="A106" s="72" t="s">
        <v>225</v>
      </c>
      <c r="B106" s="52" t="s">
        <v>226</v>
      </c>
      <c r="C106" s="51" t="s">
        <v>227</v>
      </c>
      <c r="D106" s="53">
        <v>2780105</v>
      </c>
      <c r="E106" s="73" t="s">
        <v>197</v>
      </c>
      <c r="F106" s="74" t="s">
        <v>52</v>
      </c>
      <c r="G106" s="9">
        <v>10</v>
      </c>
      <c r="H106" s="54">
        <v>42271</v>
      </c>
      <c r="I106" s="49">
        <v>7</v>
      </c>
      <c r="J106" s="22">
        <f t="shared" si="3"/>
        <v>0.7</v>
      </c>
      <c r="K106" s="19" t="s">
        <v>32</v>
      </c>
      <c r="L106" s="73" t="s">
        <v>117</v>
      </c>
      <c r="M106" s="74" t="s">
        <v>34</v>
      </c>
      <c r="N106" s="19" t="s">
        <v>42</v>
      </c>
      <c r="O106" s="73" t="s">
        <v>35</v>
      </c>
      <c r="P106" s="80">
        <v>23788856</v>
      </c>
      <c r="Q106" s="24">
        <v>7979669</v>
      </c>
      <c r="R106" s="81">
        <v>0.33543727365452125</v>
      </c>
      <c r="S106" s="85" t="s">
        <v>37</v>
      </c>
      <c r="T106" s="19" t="s">
        <v>38</v>
      </c>
      <c r="U106" s="22" t="s">
        <v>39</v>
      </c>
      <c r="V106" s="59" t="s">
        <v>56</v>
      </c>
      <c r="W106" s="86">
        <v>66.887500000000003</v>
      </c>
      <c r="X106" s="89">
        <f>+VLOOKUP(K106,REFERENCIAS!$C:$D,2,0)*VLOOKUP($K$2,PONDERADORES!A:P,IF(INFORMACION!$F106=REFERENCIAS!$C$24,10,7),0)+VLOOKUP(L106,REFERENCIAS!$C:$D,2,0)*VLOOKUP($L$2,PONDERADORES!A:P,IF(INFORMACION!$F106=REFERENCIAS!$C$24,10,7),0)+VLOOKUP(F106,REFERENCIAS!$C:$D,2,0)*VLOOKUP($F$2,PONDERADORES!A:P,IF(INFORMACION!$F106=REFERENCIAS!$C$24,10,7),0)+VLOOKUP(IF(J106&lt;=0.2,0.2,IF(AND(J106&gt;0.2,J106&lt;=0.4),0.4,IF(AND(J106&gt;0.4,J106&lt;=0.6),0.6,IF(AND(J106&gt;0.6,J106&lt;=0.8),0.8,IF(AND(J106&gt;0.8,J106&lt;=1),1))))),REFERENCIAS!$C:$D,2,0)*VLOOKUP($J$2,PONDERADORES!A:P,IF(INFORMACION!$F106=REFERENCIAS!$C$24,10,7),0)</f>
        <v>17.71</v>
      </c>
      <c r="Y106" s="45">
        <f>+VLOOKUP(M106,REFERENCIAS!$C:$D,2,0)*VLOOKUP($M$2,PONDERADORES!$A$7:$G$9,7,0)+VLOOKUP(N106,REFERENCIAS!$C:$D,2,0)*VLOOKUP($N$2,PONDERADORES!$A$7:$G$9,7,0)+VLOOKUP(O106,REFERENCIAS!$C:$D,2,0)*VLOOKUP($O$2,PONDERADORES!$A$7:$G$9,7,0)</f>
        <v>5.5460000000000003</v>
      </c>
      <c r="Z106" s="46">
        <f>+VLOOKUP(IF(R106&lt;0.1,0,IF(AND(R106&gt;=0.1,R106&lt;0.2),0.1,IF(AND(R106&gt;=0.2,R106&lt;0.3),0.2,IF(R106&gt;0.3,0.3,)))),REFERENCIAS!$E:$F,2,0)*VLOOKUP($R$2,PONDERADORES!$A$11:$G$11,7,0)</f>
        <v>15</v>
      </c>
      <c r="AA106" s="90">
        <f>+VLOOKUP(S106,'REFERENCIAS RIESGO'!$C:$D,2,0)*VLOOKUP($S$2,PONDERADORES!A:P,IF(INFORMACION!$T106='REFERENCIAS RIESGO'!$C$36,13,7),0)+VLOOKUP(U106,'REFERENCIAS RIESGO'!$C:$D,2,0)*VLOOKUP($U$2,PONDERADORES!A:P,IF(INFORMACION!$T106='REFERENCIAS RIESGO'!$C$36,13,7),0)+VLOOKUP(V106,'REFERENCIAS RIESGO'!$C:$D,2,0)*VLOOKUP($V$2,PONDERADORES!A:P,IF(INFORMACION!$T106='REFERENCIAS RIESGO'!$C$36,13,7),0)+W106*VLOOKUP($W$2,PONDERADORES!A:P,IF(INFORMACION!$T106='REFERENCIAS RIESGO'!$C$36,13,7),0)+VLOOKUP(T106,'REFERENCIAS RIESGO'!$C:$D,2,0)*VLOOKUP($T$2,PONDERADORES!A:P,IF(INFORMACION!$T106='REFERENCIAS RIESGO'!$C$36,13,7),0)</f>
        <v>15.739875</v>
      </c>
      <c r="AB106" s="93">
        <f t="shared" si="2"/>
        <v>53.995874999999998</v>
      </c>
      <c r="AC106" s="23" t="str">
        <f>IF(AB106&gt;[2]REFERENCIAS!$C$62,[2]REFERENCIAS!$B$62,IF(AND(AB106&gt;=[2]REFERENCIAS!$C$63,AB106&lt;[2]REFERENCIAS!$D$63),[2]REFERENCIAS!$B$63,IF(AND(AB106&gt;[2]REFERENCIAS!$C$64,AB106&lt;=[2]REFERENCIAS!$D$64),[2]REFERENCIAS!$B$64,IF(AND(AB106&gt;=[2]REFERENCIAS!$C$65,AB106&lt;[2]REFERENCIAS!$D$65),[2]REFERENCIAS!$B$65, "Revisar"))))</f>
        <v>Evaluar tecnología en un año</v>
      </c>
      <c r="AD106" s="94" t="str">
        <f>VLOOKUP(AC106,[2]REFERENCIAS!$B$62:$G$65,4,FALSE)</f>
        <v>El equipo se encuentra en condiciones aceptables de funcionamiento pero requiere constante seguimiento y evaluación.</v>
      </c>
      <c r="AJ106" s="20"/>
      <c r="AK106" s="20"/>
    </row>
    <row r="107" spans="1:37" ht="47.25" x14ac:dyDescent="0.25">
      <c r="A107" s="72" t="s">
        <v>343</v>
      </c>
      <c r="B107" s="52" t="s">
        <v>215</v>
      </c>
      <c r="C107" s="51" t="s">
        <v>344</v>
      </c>
      <c r="D107" s="53" t="s">
        <v>345</v>
      </c>
      <c r="E107" s="73" t="s">
        <v>187</v>
      </c>
      <c r="F107" s="74" t="s">
        <v>52</v>
      </c>
      <c r="G107" s="9">
        <v>8</v>
      </c>
      <c r="H107" s="54">
        <v>43854</v>
      </c>
      <c r="I107" s="49">
        <v>2</v>
      </c>
      <c r="J107" s="22">
        <f t="shared" si="3"/>
        <v>0.25</v>
      </c>
      <c r="K107" s="19" t="s">
        <v>114</v>
      </c>
      <c r="L107" s="73" t="s">
        <v>116</v>
      </c>
      <c r="M107" s="74" t="s">
        <v>34</v>
      </c>
      <c r="N107" s="19" t="s">
        <v>35</v>
      </c>
      <c r="O107" s="73" t="s">
        <v>35</v>
      </c>
      <c r="P107" s="80">
        <v>2217688</v>
      </c>
      <c r="Q107" s="24">
        <v>1435105</v>
      </c>
      <c r="R107" s="81">
        <v>0.6471176288098236</v>
      </c>
      <c r="S107" s="85" t="s">
        <v>30</v>
      </c>
      <c r="T107" s="19" t="s">
        <v>82</v>
      </c>
      <c r="U107" s="22" t="s">
        <v>51</v>
      </c>
      <c r="V107" s="59" t="s">
        <v>56</v>
      </c>
      <c r="W107" s="86">
        <v>13.231249999999999</v>
      </c>
      <c r="X107" s="89">
        <f>+VLOOKUP(K107,REFERENCIAS!$C:$D,2,0)*VLOOKUP($K$2,PONDERADORES!A:P,IF(INFORMACION!$F107=REFERENCIAS!$C$24,10,7),0)+VLOOKUP(L107,REFERENCIAS!$C:$D,2,0)*VLOOKUP($L$2,PONDERADORES!A:P,IF(INFORMACION!$F107=REFERENCIAS!$C$24,10,7),0)+VLOOKUP(F107,REFERENCIAS!$C:$D,2,0)*VLOOKUP($F$2,PONDERADORES!A:P,IF(INFORMACION!$F107=REFERENCIAS!$C$24,10,7),0)+VLOOKUP(IF(J107&lt;=0.2,0.2,IF(AND(J107&gt;0.2,J107&lt;=0.4),0.4,IF(AND(J107&gt;0.4,J107&lt;=0.6),0.6,IF(AND(J107&gt;0.6,J107&lt;=0.8),0.8,IF(AND(J107&gt;0.8,J107&lt;=1),1))))),REFERENCIAS!$C:$D,2,0)*VLOOKUP($J$2,PONDERADORES!A:P,IF(INFORMACION!$F107=REFERENCIAS!$C$24,10,7),0)</f>
        <v>2.7090000000000001</v>
      </c>
      <c r="Y107" s="45">
        <f>+VLOOKUP(M107,REFERENCIAS!$C:$D,2,0)*VLOOKUP($M$2,PONDERADORES!$A$7:$G$9,7,0)+VLOOKUP(N107,REFERENCIAS!$C:$D,2,0)*VLOOKUP($N$2,PONDERADORES!$A$7:$G$9,7,0)+VLOOKUP(O107,REFERENCIAS!$C:$D,2,0)*VLOOKUP($O$2,PONDERADORES!$A$7:$G$9,7,0)</f>
        <v>0.2</v>
      </c>
      <c r="Z107" s="46">
        <f>+VLOOKUP(IF(R107&lt;0.1,0,IF(AND(R107&gt;=0.1,R107&lt;0.2),0.1,IF(AND(R107&gt;=0.2,R107&lt;0.3),0.2,IF(R107&gt;0.3,0.3,)))),REFERENCIAS!$E:$F,2,0)*VLOOKUP($R$2,PONDERADORES!$A$11:$G$11,7,0)</f>
        <v>15</v>
      </c>
      <c r="AA107" s="90">
        <f>+VLOOKUP(S107,'REFERENCIAS RIESGO'!$C:$D,2,0)*VLOOKUP($S$2,PONDERADORES!A:P,IF(INFORMACION!$T107='REFERENCIAS RIESGO'!$C$36,13,7),0)+VLOOKUP(U107,'REFERENCIAS RIESGO'!$C:$D,2,0)*VLOOKUP($U$2,PONDERADORES!A:P,IF(INFORMACION!$T107='REFERENCIAS RIESGO'!$C$36,13,7),0)+VLOOKUP(V107,'REFERENCIAS RIESGO'!$C:$D,2,0)*VLOOKUP($V$2,PONDERADORES!A:P,IF(INFORMACION!$T107='REFERENCIAS RIESGO'!$C$36,13,7),0)+W107*VLOOKUP($W$2,PONDERADORES!A:P,IF(INFORMACION!$T107='REFERENCIAS RIESGO'!$C$36,13,7),0)+VLOOKUP(T107,'REFERENCIAS RIESGO'!$C:$D,2,0)*VLOOKUP($T$2,PONDERADORES!A:P,IF(INFORMACION!$T107='REFERENCIAS RIESGO'!$C$36,13,7),0)</f>
        <v>11.480812499999999</v>
      </c>
      <c r="AB107" s="93">
        <f t="shared" si="2"/>
        <v>29.389812499999998</v>
      </c>
      <c r="AC107" s="23" t="str">
        <f>IF(AB107&gt;[2]REFERENCIAS!$C$62,[2]REFERENCIAS!$B$62,IF(AND(AB107&gt;=[2]REFERENCIAS!$C$63,AB107&lt;[2]REFERENCIAS!$D$63),[2]REFERENCIAS!$B$63,IF(AND(AB107&gt;[2]REFERENCIAS!$C$64,AB107&lt;=[2]REFERENCIAS!$D$64),[2]REFERENCIAS!$B$64,IF(AND(AB107&gt;=[2]REFERENCIAS!$C$65,AB107&lt;[2]REFERENCIAS!$D$65),[2]REFERENCIAS!$B$65, "Revisar"))))</f>
        <v>Tecnología NO requiere evaluación ni renovación en los próximos dos años</v>
      </c>
      <c r="AD107" s="94" t="str">
        <f>VLOOKUP(AC107,[2]REFERENCIAS!$B$62:$G$65,4,FALSE)</f>
        <v>El equipo se encuentra en óptimas condiciones. Se recomienda volver a evaluar en un periodo de 2 años.</v>
      </c>
      <c r="AJ107" s="20"/>
      <c r="AK107" s="20"/>
    </row>
    <row r="108" spans="1:37" ht="60" x14ac:dyDescent="0.25">
      <c r="A108" s="72" t="s">
        <v>246</v>
      </c>
      <c r="B108" s="52" t="s">
        <v>215</v>
      </c>
      <c r="C108" s="51" t="s">
        <v>249</v>
      </c>
      <c r="D108" s="53" t="s">
        <v>291</v>
      </c>
      <c r="E108" s="73" t="s">
        <v>187</v>
      </c>
      <c r="F108" s="74" t="s">
        <v>119</v>
      </c>
      <c r="G108" s="9">
        <v>5</v>
      </c>
      <c r="H108" s="54">
        <v>41118</v>
      </c>
      <c r="I108" s="49">
        <v>10</v>
      </c>
      <c r="J108" s="22">
        <f t="shared" si="3"/>
        <v>1</v>
      </c>
      <c r="K108" s="19" t="s">
        <v>32</v>
      </c>
      <c r="L108" s="73" t="s">
        <v>117</v>
      </c>
      <c r="M108" s="74" t="s">
        <v>53</v>
      </c>
      <c r="N108" s="19" t="s">
        <v>54</v>
      </c>
      <c r="O108" s="73" t="s">
        <v>35</v>
      </c>
      <c r="P108" s="80">
        <v>596675</v>
      </c>
      <c r="Q108" s="24">
        <v>293004</v>
      </c>
      <c r="R108" s="81">
        <v>0.4910612980265639</v>
      </c>
      <c r="S108" s="85" t="s">
        <v>37</v>
      </c>
      <c r="T108" s="19" t="s">
        <v>44</v>
      </c>
      <c r="U108" s="22" t="s">
        <v>31</v>
      </c>
      <c r="V108" s="59" t="s">
        <v>45</v>
      </c>
      <c r="W108" s="86">
        <v>15.606249999999999</v>
      </c>
      <c r="X108" s="89">
        <f>+VLOOKUP(K108,REFERENCIAS!$C:$D,2,0)*VLOOKUP($K$2,PONDERADORES!A:P,IF(INFORMACION!$F108=REFERENCIAS!$C$24,10,7),0)+VLOOKUP(L108,REFERENCIAS!$C:$D,2,0)*VLOOKUP($L$2,PONDERADORES!A:P,IF(INFORMACION!$F108=REFERENCIAS!$C$24,10,7),0)+VLOOKUP(F108,REFERENCIAS!$C:$D,2,0)*VLOOKUP($F$2,PONDERADORES!A:P,IF(INFORMACION!$F108=REFERENCIAS!$C$24,10,7),0)+VLOOKUP(IF(J108&lt;=0.2,0.2,IF(AND(J108&gt;0.2,J108&lt;=0.4),0.4,IF(AND(J108&gt;0.4,J108&lt;=0.6),0.6,IF(AND(J108&gt;0.6,J108&lt;=0.8),0.8,IF(AND(J108&gt;0.8,J108&lt;=1),1))))),REFERENCIAS!$C:$D,2,0)*VLOOKUP($J$2,PONDERADORES!A:P,IF(INFORMACION!$F108=REFERENCIAS!$C$24,10,7),0)</f>
        <v>17.149999999999999</v>
      </c>
      <c r="Y108" s="45">
        <f>+VLOOKUP(M108,REFERENCIAS!$C:$D,2,0)*VLOOKUP($M$2,PONDERADORES!$A$7:$G$9,7,0)+VLOOKUP(N108,REFERENCIAS!$C:$D,2,0)*VLOOKUP($N$2,PONDERADORES!$A$7:$G$9,7,0)+VLOOKUP(O108,REFERENCIAS!$C:$D,2,0)*VLOOKUP($O$2,PONDERADORES!$A$7:$G$9,7,0)</f>
        <v>8.1920000000000019</v>
      </c>
      <c r="Z108" s="46">
        <f>+VLOOKUP(IF(R108&lt;0.1,0,IF(AND(R108&gt;=0.1,R108&lt;0.2),0.1,IF(AND(R108&gt;=0.2,R108&lt;0.3),0.2,IF(R108&gt;0.3,0.3,)))),REFERENCIAS!$E:$F,2,0)*VLOOKUP($R$2,PONDERADORES!$A$11:$G$11,7,0)</f>
        <v>15</v>
      </c>
      <c r="AA108" s="90">
        <f>+VLOOKUP(S108,'REFERENCIAS RIESGO'!$C:$D,2,0)*VLOOKUP($S$2,PONDERADORES!A:P,IF(INFORMACION!$T108='REFERENCIAS RIESGO'!$C$36,13,7),0)+VLOOKUP(U108,'REFERENCIAS RIESGO'!$C:$D,2,0)*VLOOKUP($U$2,PONDERADORES!A:P,IF(INFORMACION!$T108='REFERENCIAS RIESGO'!$C$36,13,7),0)+VLOOKUP(V108,'REFERENCIAS RIESGO'!$C:$D,2,0)*VLOOKUP($V$2,PONDERADORES!A:P,IF(INFORMACION!$T108='REFERENCIAS RIESGO'!$C$36,13,7),0)+W108*VLOOKUP($W$2,PONDERADORES!A:P,IF(INFORMACION!$T108='REFERENCIAS RIESGO'!$C$36,13,7),0)+VLOOKUP(T108,'REFERENCIAS RIESGO'!$C:$D,2,0)*VLOOKUP($T$2,PONDERADORES!A:P,IF(INFORMACION!$T108='REFERENCIAS RIESGO'!$C$36,13,7),0)</f>
        <v>17.418656250000002</v>
      </c>
      <c r="AB108" s="93">
        <f t="shared" si="2"/>
        <v>57.760656249999997</v>
      </c>
      <c r="AC108" s="23" t="str">
        <f>IF(AB108&gt;[2]REFERENCIAS!$C$62,[2]REFERENCIAS!$B$62,IF(AND(AB108&gt;=[2]REFERENCIAS!$C$63,AB108&lt;[2]REFERENCIAS!$D$63),[2]REFERENCIAS!$B$63,IF(AND(AB108&gt;[2]REFERENCIAS!$C$64,AB108&lt;=[2]REFERENCIAS!$D$64),[2]REFERENCIAS!$B$64,IF(AND(AB108&gt;=[2]REFERENCIAS!$C$65,AB108&lt;[2]REFERENCIAS!$D$65),[2]REFERENCIAS!$B$65, "Revisar"))))</f>
        <v>Evaluar tecnología en un año</v>
      </c>
      <c r="AD108" s="94" t="str">
        <f>VLOOKUP(AC108,[2]REFERENCIAS!$B$62:$G$65,4,FALSE)</f>
        <v>El equipo se encuentra en condiciones aceptables de funcionamiento pero requiere constante seguimiento y evaluación.</v>
      </c>
      <c r="AJ108" s="20"/>
      <c r="AK108" s="20"/>
    </row>
    <row r="109" spans="1:37" ht="31.5" x14ac:dyDescent="0.25">
      <c r="A109" s="72" t="s">
        <v>238</v>
      </c>
      <c r="B109" s="52" t="s">
        <v>212</v>
      </c>
      <c r="C109" s="51" t="s">
        <v>243</v>
      </c>
      <c r="D109" s="53">
        <v>33601</v>
      </c>
      <c r="E109" s="73" t="s">
        <v>188</v>
      </c>
      <c r="F109" s="74" t="s">
        <v>46</v>
      </c>
      <c r="G109" s="9">
        <v>10</v>
      </c>
      <c r="H109" s="54">
        <v>40669</v>
      </c>
      <c r="I109" s="49">
        <v>11</v>
      </c>
      <c r="J109" s="22">
        <f t="shared" si="3"/>
        <v>1</v>
      </c>
      <c r="K109" s="19" t="s">
        <v>115</v>
      </c>
      <c r="L109" s="73" t="s">
        <v>33</v>
      </c>
      <c r="M109" s="74" t="s">
        <v>41</v>
      </c>
      <c r="N109" s="19" t="s">
        <v>42</v>
      </c>
      <c r="O109" s="73" t="s">
        <v>42</v>
      </c>
      <c r="P109" s="80">
        <v>17613000</v>
      </c>
      <c r="Q109" s="24">
        <v>15540093</v>
      </c>
      <c r="R109" s="81">
        <v>0.88230812468063358</v>
      </c>
      <c r="S109" s="85" t="s">
        <v>37</v>
      </c>
      <c r="T109" s="19" t="s">
        <v>38</v>
      </c>
      <c r="U109" s="22" t="s">
        <v>31</v>
      </c>
      <c r="V109" s="59" t="s">
        <v>56</v>
      </c>
      <c r="W109" s="86">
        <v>94.543750000000003</v>
      </c>
      <c r="X109" s="89">
        <f>+VLOOKUP(K109,REFERENCIAS!$C:$D,2,0)*VLOOKUP($K$2,PONDERADORES!A:P,IF(INFORMACION!$F109=REFERENCIAS!$C$24,10,7),0)+VLOOKUP(L109,REFERENCIAS!$C:$D,2,0)*VLOOKUP($L$2,PONDERADORES!A:P,IF(INFORMACION!$F109=REFERENCIAS!$C$24,10,7),0)+VLOOKUP(F109,REFERENCIAS!$C:$D,2,0)*VLOOKUP($F$2,PONDERADORES!A:P,IF(INFORMACION!$F109=REFERENCIAS!$C$24,10,7),0)+VLOOKUP(IF(J109&lt;=0.2,0.2,IF(AND(J109&gt;0.2,J109&lt;=0.4),0.4,IF(AND(J109&gt;0.4,J109&lt;=0.6),0.6,IF(AND(J109&gt;0.6,J109&lt;=0.8),0.8,IF(AND(J109&gt;0.8,J109&lt;=1),1))))),REFERENCIAS!$C:$D,2,0)*VLOOKUP($J$2,PONDERADORES!A:P,IF(INFORMACION!$F109=REFERENCIAS!$C$24,10,7),0)</f>
        <v>35.200000000000003</v>
      </c>
      <c r="Y109" s="45">
        <f>+VLOOKUP(M109,REFERENCIAS!$C:$D,2,0)*VLOOKUP($M$2,PONDERADORES!$A$7:$G$9,7,0)+VLOOKUP(N109,REFERENCIAS!$C:$D,2,0)*VLOOKUP($N$2,PONDERADORES!$A$7:$G$9,7,0)+VLOOKUP(O109,REFERENCIAS!$C:$D,2,0)*VLOOKUP($O$2,PONDERADORES!$A$7:$G$9,7,0)</f>
        <v>17.300000000000004</v>
      </c>
      <c r="Z109" s="46">
        <f>+VLOOKUP(IF(R109&lt;0.1,0,IF(AND(R109&gt;=0.1,R109&lt;0.2),0.1,IF(AND(R109&gt;=0.2,R109&lt;0.3),0.2,IF(R109&gt;0.3,0.3,)))),REFERENCIAS!$E:$F,2,0)*VLOOKUP($R$2,PONDERADORES!$A$11:$G$11,7,0)</f>
        <v>15</v>
      </c>
      <c r="AA109" s="90">
        <f>+VLOOKUP(S109,'REFERENCIAS RIESGO'!$C:$D,2,0)*VLOOKUP($S$2,PONDERADORES!A:P,IF(INFORMACION!$T109='REFERENCIAS RIESGO'!$C$36,13,7),0)+VLOOKUP(U109,'REFERENCIAS RIESGO'!$C:$D,2,0)*VLOOKUP($U$2,PONDERADORES!A:P,IF(INFORMACION!$T109='REFERENCIAS RIESGO'!$C$36,13,7),0)+VLOOKUP(V109,'REFERENCIAS RIESGO'!$C:$D,2,0)*VLOOKUP($V$2,PONDERADORES!A:P,IF(INFORMACION!$T109='REFERENCIAS RIESGO'!$C$36,13,7),0)+W109*VLOOKUP($W$2,PONDERADORES!A:P,IF(INFORMACION!$T109='REFERENCIAS RIESGO'!$C$36,13,7),0)+VLOOKUP(T109,'REFERENCIAS RIESGO'!$C:$D,2,0)*VLOOKUP($T$2,PONDERADORES!A:P,IF(INFORMACION!$T109='REFERENCIAS RIESGO'!$C$36,13,7),0)</f>
        <v>17.778937499999998</v>
      </c>
      <c r="AB109" s="93">
        <f t="shared" si="2"/>
        <v>85.278937499999998</v>
      </c>
      <c r="AC109" s="23" t="str">
        <f>IF(AB109&gt;[2]REFERENCIAS!$C$62,[2]REFERENCIAS!$B$62,IF(AND(AB109&gt;=[2]REFERENCIAS!$C$63,AB109&lt;[2]REFERENCIAS!$D$63),[2]REFERENCIAS!$B$63,IF(AND(AB109&gt;[2]REFERENCIAS!$C$64,AB109&lt;=[2]REFERENCIAS!$D$64),[2]REFERENCIAS!$B$64,IF(AND(AB109&gt;=[2]REFERENCIAS!$C$65,AB109&lt;[2]REFERENCIAS!$D$65),[2]REFERENCIAS!$B$65, "Revisar"))))</f>
        <v>Reposición de tecnología (Inmediato)</v>
      </c>
      <c r="AD109" s="94" t="str">
        <f>VLOOKUP(AC109,[2]REFERENCIAS!$B$62:$G$65,4,FALSE)</f>
        <v>El equipo no es viable de mantener en el servicio y se recomienda su reposición.</v>
      </c>
      <c r="AJ109" s="20"/>
      <c r="AK109" s="20"/>
    </row>
    <row r="110" spans="1:37" ht="45" x14ac:dyDescent="0.25">
      <c r="A110" s="72" t="s">
        <v>209</v>
      </c>
      <c r="B110" s="52" t="s">
        <v>212</v>
      </c>
      <c r="C110" s="51" t="s">
        <v>318</v>
      </c>
      <c r="D110" s="53" t="s">
        <v>346</v>
      </c>
      <c r="E110" s="73" t="s">
        <v>187</v>
      </c>
      <c r="F110" s="74" t="s">
        <v>119</v>
      </c>
      <c r="G110" s="9">
        <v>5</v>
      </c>
      <c r="H110" s="54">
        <v>40414</v>
      </c>
      <c r="I110" s="49">
        <v>12</v>
      </c>
      <c r="J110" s="22">
        <f t="shared" si="3"/>
        <v>1</v>
      </c>
      <c r="K110" s="19" t="s">
        <v>115</v>
      </c>
      <c r="L110" s="73" t="s">
        <v>47</v>
      </c>
      <c r="M110" s="74" t="s">
        <v>53</v>
      </c>
      <c r="N110" s="19" t="s">
        <v>42</v>
      </c>
      <c r="O110" s="73" t="s">
        <v>35</v>
      </c>
      <c r="P110" s="80">
        <v>19305880</v>
      </c>
      <c r="Q110" s="24">
        <v>7266502</v>
      </c>
      <c r="R110" s="81">
        <v>0.37638802271639521</v>
      </c>
      <c r="S110" s="85" t="s">
        <v>37</v>
      </c>
      <c r="T110" s="19" t="s">
        <v>82</v>
      </c>
      <c r="U110" s="22" t="s">
        <v>55</v>
      </c>
      <c r="V110" s="59" t="s">
        <v>50</v>
      </c>
      <c r="W110" s="86">
        <v>15.606249999999999</v>
      </c>
      <c r="X110" s="89">
        <f>+VLOOKUP(K110,REFERENCIAS!$C:$D,2,0)*VLOOKUP($K$2,PONDERADORES!A:P,IF(INFORMACION!$F110=REFERENCIAS!$C$24,10,7),0)+VLOOKUP(L110,REFERENCIAS!$C:$D,2,0)*VLOOKUP($L$2,PONDERADORES!A:P,IF(INFORMACION!$F110=REFERENCIAS!$C$24,10,7),0)+VLOOKUP(F110,REFERENCIAS!$C:$D,2,0)*VLOOKUP($F$2,PONDERADORES!A:P,IF(INFORMACION!$F110=REFERENCIAS!$C$24,10,7),0)+VLOOKUP(IF(J110&lt;=0.2,0.2,IF(AND(J110&gt;0.2,J110&lt;=0.4),0.4,IF(AND(J110&gt;0.4,J110&lt;=0.6),0.6,IF(AND(J110&gt;0.6,J110&lt;=0.8),0.8,IF(AND(J110&gt;0.8,J110&lt;=1),1))))),REFERENCIAS!$C:$D,2,0)*VLOOKUP($J$2,PONDERADORES!A:P,IF(INFORMACION!$F110=REFERENCIAS!$C$24,10,7),0)</f>
        <v>25.225000000000001</v>
      </c>
      <c r="Y110" s="45">
        <f>+VLOOKUP(M110,REFERENCIAS!$C:$D,2,0)*VLOOKUP($M$2,PONDERADORES!$A$7:$G$9,7,0)+VLOOKUP(N110,REFERENCIAS!$C:$D,2,0)*VLOOKUP($N$2,PONDERADORES!$A$7:$G$9,7,0)+VLOOKUP(O110,REFERENCIAS!$C:$D,2,0)*VLOOKUP($O$2,PONDERADORES!$A$7:$G$9,7,0)</f>
        <v>10.892000000000001</v>
      </c>
      <c r="Z110" s="46">
        <f>+VLOOKUP(IF(R110&lt;0.1,0,IF(AND(R110&gt;=0.1,R110&lt;0.2),0.1,IF(AND(R110&gt;=0.2,R110&lt;0.3),0.2,IF(R110&gt;0.3,0.3,)))),REFERENCIAS!$E:$F,2,0)*VLOOKUP($R$2,PONDERADORES!$A$11:$G$11,7,0)</f>
        <v>15</v>
      </c>
      <c r="AA110" s="90">
        <f>+VLOOKUP(S110,'REFERENCIAS RIESGO'!$C:$D,2,0)*VLOOKUP($S$2,PONDERADORES!A:P,IF(INFORMACION!$T110='REFERENCIAS RIESGO'!$C$36,13,7),0)+VLOOKUP(U110,'REFERENCIAS RIESGO'!$C:$D,2,0)*VLOOKUP($U$2,PONDERADORES!A:P,IF(INFORMACION!$T110='REFERENCIAS RIESGO'!$C$36,13,7),0)+VLOOKUP(V110,'REFERENCIAS RIESGO'!$C:$D,2,0)*VLOOKUP($V$2,PONDERADORES!A:P,IF(INFORMACION!$T110='REFERENCIAS RIESGO'!$C$36,13,7),0)+W110*VLOOKUP($W$2,PONDERADORES!A:P,IF(INFORMACION!$T110='REFERENCIAS RIESGO'!$C$36,13,7),0)+VLOOKUP(T110,'REFERENCIAS RIESGO'!$C:$D,2,0)*VLOOKUP($T$2,PONDERADORES!A:P,IF(INFORMACION!$T110='REFERENCIAS RIESGO'!$C$36,13,7),0)</f>
        <v>16.7645625</v>
      </c>
      <c r="AB110" s="93">
        <f t="shared" si="2"/>
        <v>67.881562500000001</v>
      </c>
      <c r="AC110" s="23" t="str">
        <f>IF(AB110&gt;[2]REFERENCIAS!$C$62,[2]REFERENCIAS!$B$62,IF(AND(AB110&gt;=[2]REFERENCIAS!$C$63,AB110&lt;[2]REFERENCIAS!$D$63),[2]REFERENCIAS!$B$63,IF(AND(AB110&gt;[2]REFERENCIAS!$C$64,AB110&lt;=[2]REFERENCIAS!$D$64),[2]REFERENCIAS!$B$64,IF(AND(AB110&gt;=[2]REFERENCIAS!$C$65,AB110&lt;[2]REFERENCIAS!$D$65),[2]REFERENCIAS!$B$65, "Revisar"))))</f>
        <v>Renovación de tecnología a la brevedad (Plazo inferior a un año)</v>
      </c>
      <c r="AD110" s="94" t="str">
        <f>VLOOKUP(AC110,[2]REFERENCIAS!$B$62:$G$65,4,FALSE)</f>
        <v>El equipo puede mantenerse en el servicio, sin embargo se recomienda su reposición en un plazo inferior a un año</v>
      </c>
      <c r="AJ110" s="20"/>
      <c r="AK110" s="20"/>
    </row>
    <row r="111" spans="1:37" ht="60" x14ac:dyDescent="0.25">
      <c r="A111" s="72" t="s">
        <v>231</v>
      </c>
      <c r="B111" s="52" t="s">
        <v>232</v>
      </c>
      <c r="C111" s="51" t="s">
        <v>233</v>
      </c>
      <c r="D111" s="53">
        <v>144595</v>
      </c>
      <c r="E111" s="73" t="s">
        <v>192</v>
      </c>
      <c r="F111" s="74" t="s">
        <v>119</v>
      </c>
      <c r="G111" s="9">
        <v>5</v>
      </c>
      <c r="H111" s="54">
        <v>42891</v>
      </c>
      <c r="I111" s="49">
        <v>5</v>
      </c>
      <c r="J111" s="22">
        <f t="shared" si="3"/>
        <v>1</v>
      </c>
      <c r="K111" s="19" t="s">
        <v>115</v>
      </c>
      <c r="L111" s="73" t="s">
        <v>116</v>
      </c>
      <c r="M111" s="74" t="s">
        <v>53</v>
      </c>
      <c r="N111" s="19" t="s">
        <v>35</v>
      </c>
      <c r="O111" s="73" t="s">
        <v>54</v>
      </c>
      <c r="P111" s="80">
        <v>327250</v>
      </c>
      <c r="Q111" s="24">
        <v>198094</v>
      </c>
      <c r="R111" s="81">
        <v>0.60532925897631784</v>
      </c>
      <c r="S111" s="85" t="s">
        <v>30</v>
      </c>
      <c r="T111" s="19" t="s">
        <v>38</v>
      </c>
      <c r="U111" s="22" t="s">
        <v>39</v>
      </c>
      <c r="V111" s="59" t="s">
        <v>45</v>
      </c>
      <c r="W111" s="86">
        <v>15.606249999999999</v>
      </c>
      <c r="X111" s="89">
        <f>+VLOOKUP(K111,REFERENCIAS!$C:$D,2,0)*VLOOKUP($K$2,PONDERADORES!A:P,IF(INFORMACION!$F111=REFERENCIAS!$C$24,10,7),0)+VLOOKUP(L111,REFERENCIAS!$C:$D,2,0)*VLOOKUP($L$2,PONDERADORES!A:P,IF(INFORMACION!$F111=REFERENCIAS!$C$24,10,7),0)+VLOOKUP(F111,REFERENCIAS!$C:$D,2,0)*VLOOKUP($F$2,PONDERADORES!A:P,IF(INFORMACION!$F111=REFERENCIAS!$C$24,10,7),0)+VLOOKUP(IF(J111&lt;=0.2,0.2,IF(AND(J111&gt;0.2,J111&lt;=0.4),0.4,IF(AND(J111&gt;0.4,J111&lt;=0.6),0.6,IF(AND(J111&gt;0.6,J111&lt;=0.8),0.8,IF(AND(J111&gt;0.8,J111&lt;=1),1))))),REFERENCIAS!$C:$D,2,0)*VLOOKUP($J$2,PONDERADORES!A:P,IF(INFORMACION!$F111=REFERENCIAS!$C$24,10,7),0)</f>
        <v>19.145</v>
      </c>
      <c r="Y111" s="45">
        <f>+VLOOKUP(M111,REFERENCIAS!$C:$D,2,0)*VLOOKUP($M$2,PONDERADORES!$A$7:$G$9,7,0)+VLOOKUP(N111,REFERENCIAS!$C:$D,2,0)*VLOOKUP($N$2,PONDERADORES!$A$7:$G$9,7,0)+VLOOKUP(O111,REFERENCIAS!$C:$D,2,0)*VLOOKUP($O$2,PONDERADORES!$A$7:$G$9,7,0)</f>
        <v>10.054000000000002</v>
      </c>
      <c r="Z111" s="46">
        <f>+VLOOKUP(IF(R111&lt;0.1,0,IF(AND(R111&gt;=0.1,R111&lt;0.2),0.1,IF(AND(R111&gt;=0.2,R111&lt;0.3),0.2,IF(R111&gt;0.3,0.3,)))),REFERENCIAS!$E:$F,2,0)*VLOOKUP($R$2,PONDERADORES!$A$11:$G$11,7,0)</f>
        <v>15</v>
      </c>
      <c r="AA111" s="90">
        <f>+VLOOKUP(S111,'REFERENCIAS RIESGO'!$C:$D,2,0)*VLOOKUP($S$2,PONDERADORES!A:P,IF(INFORMACION!$T111='REFERENCIAS RIESGO'!$C$36,13,7),0)+VLOOKUP(U111,'REFERENCIAS RIESGO'!$C:$D,2,0)*VLOOKUP($U$2,PONDERADORES!A:P,IF(INFORMACION!$T111='REFERENCIAS RIESGO'!$C$36,13,7),0)+VLOOKUP(V111,'REFERENCIAS RIESGO'!$C:$D,2,0)*VLOOKUP($V$2,PONDERADORES!A:P,IF(INFORMACION!$T111='REFERENCIAS RIESGO'!$C$36,13,7),0)+W111*VLOOKUP($W$2,PONDERADORES!A:P,IF(INFORMACION!$T111='REFERENCIAS RIESGO'!$C$36,13,7),0)+VLOOKUP(T111,'REFERENCIAS RIESGO'!$C:$D,2,0)*VLOOKUP($T$2,PONDERADORES!A:P,IF(INFORMACION!$T111='REFERENCIAS RIESGO'!$C$36,13,7),0)</f>
        <v>15.5345625</v>
      </c>
      <c r="AB111" s="93">
        <f t="shared" si="2"/>
        <v>59.733562499999998</v>
      </c>
      <c r="AC111" s="23" t="str">
        <f>IF(AB111&gt;[2]REFERENCIAS!$C$62,[2]REFERENCIAS!$B$62,IF(AND(AB111&gt;=[2]REFERENCIAS!$C$63,AB111&lt;[2]REFERENCIAS!$D$63),[2]REFERENCIAS!$B$63,IF(AND(AB111&gt;[2]REFERENCIAS!$C$64,AB111&lt;=[2]REFERENCIAS!$D$64),[2]REFERENCIAS!$B$64,IF(AND(AB111&gt;=[2]REFERENCIAS!$C$65,AB111&lt;[2]REFERENCIAS!$D$65),[2]REFERENCIAS!$B$65, "Revisar"))))</f>
        <v>Evaluar tecnología en un año</v>
      </c>
      <c r="AD111" s="94" t="str">
        <f>VLOOKUP(AC111,[2]REFERENCIAS!$B$62:$G$65,4,FALSE)</f>
        <v>El equipo se encuentra en condiciones aceptables de funcionamiento pero requiere constante seguimiento y evaluación.</v>
      </c>
      <c r="AJ111" s="20"/>
      <c r="AK111" s="20"/>
    </row>
    <row r="112" spans="1:37" ht="60" x14ac:dyDescent="0.25">
      <c r="A112" s="72" t="s">
        <v>198</v>
      </c>
      <c r="B112" s="52" t="s">
        <v>199</v>
      </c>
      <c r="C112" s="51" t="s">
        <v>201</v>
      </c>
      <c r="D112" s="53">
        <v>21396909</v>
      </c>
      <c r="E112" s="73" t="s">
        <v>188</v>
      </c>
      <c r="F112" s="74" t="s">
        <v>46</v>
      </c>
      <c r="G112" s="9">
        <v>8</v>
      </c>
      <c r="H112" s="54">
        <v>41731</v>
      </c>
      <c r="I112" s="49">
        <v>8</v>
      </c>
      <c r="J112" s="22">
        <f t="shared" si="3"/>
        <v>1</v>
      </c>
      <c r="K112" s="19" t="s">
        <v>32</v>
      </c>
      <c r="L112" s="73" t="s">
        <v>117</v>
      </c>
      <c r="M112" s="74" t="s">
        <v>41</v>
      </c>
      <c r="N112" s="19" t="s">
        <v>35</v>
      </c>
      <c r="O112" s="73" t="s">
        <v>54</v>
      </c>
      <c r="P112" s="80">
        <v>3750000</v>
      </c>
      <c r="Q112" s="24">
        <v>909180</v>
      </c>
      <c r="R112" s="81">
        <v>0.242448</v>
      </c>
      <c r="S112" s="85" t="s">
        <v>37</v>
      </c>
      <c r="T112" s="19" t="s">
        <v>38</v>
      </c>
      <c r="U112" s="22" t="s">
        <v>55</v>
      </c>
      <c r="V112" s="59" t="s">
        <v>45</v>
      </c>
      <c r="W112" s="86">
        <v>66.887500000000003</v>
      </c>
      <c r="X112" s="89">
        <f>+VLOOKUP(K112,REFERENCIAS!$C:$D,2,0)*VLOOKUP($K$2,PONDERADORES!A:P,IF(INFORMACION!$F112=REFERENCIAS!$C$24,10,7),0)+VLOOKUP(L112,REFERENCIAS!$C:$D,2,0)*VLOOKUP($L$2,PONDERADORES!A:P,IF(INFORMACION!$F112=REFERENCIAS!$C$24,10,7),0)+VLOOKUP(F112,REFERENCIAS!$C:$D,2,0)*VLOOKUP($F$2,PONDERADORES!A:P,IF(INFORMACION!$F112=REFERENCIAS!$C$24,10,7),0)+VLOOKUP(IF(J112&lt;=0.2,0.2,IF(AND(J112&gt;0.2,J112&lt;=0.4),0.4,IF(AND(J112&gt;0.4,J112&lt;=0.6),0.6,IF(AND(J112&gt;0.6,J112&lt;=0.8),0.8,IF(AND(J112&gt;0.8,J112&lt;=1),1))))),REFERENCIAS!$C:$D,2,0)*VLOOKUP($J$2,PONDERADORES!A:P,IF(INFORMACION!$F112=REFERENCIAS!$C$24,10,7),0)</f>
        <v>23.8</v>
      </c>
      <c r="Y112" s="45">
        <f>+VLOOKUP(M112,REFERENCIAS!$C:$D,2,0)*VLOOKUP($M$2,PONDERADORES!$A$7:$G$9,7,0)+VLOOKUP(N112,REFERENCIAS!$C:$D,2,0)*VLOOKUP($N$2,PONDERADORES!$A$7:$G$9,7,0)+VLOOKUP(O112,REFERENCIAS!$C:$D,2,0)*VLOOKUP($O$2,PONDERADORES!$A$7:$G$9,7,0)</f>
        <v>7.354000000000001</v>
      </c>
      <c r="Z112" s="46">
        <f>+VLOOKUP(IF(R112&lt;0.1,0,IF(AND(R112&gt;=0.1,R112&lt;0.2),0.1,IF(AND(R112&gt;=0.2,R112&lt;0.3),0.2,IF(R112&gt;0.3,0.3,)))),REFERENCIAS!$E:$F,2,0)*VLOOKUP($R$2,PONDERADORES!$A$11:$G$11,7,0)</f>
        <v>9.75</v>
      </c>
      <c r="AA112" s="90">
        <f>+VLOOKUP(S112,'REFERENCIAS RIESGO'!$C:$D,2,0)*VLOOKUP($S$2,PONDERADORES!A:P,IF(INFORMACION!$T112='REFERENCIAS RIESGO'!$C$36,13,7),0)+VLOOKUP(U112,'REFERENCIAS RIESGO'!$C:$D,2,0)*VLOOKUP($U$2,PONDERADORES!A:P,IF(INFORMACION!$T112='REFERENCIAS RIESGO'!$C$36,13,7),0)+VLOOKUP(V112,'REFERENCIAS RIESGO'!$C:$D,2,0)*VLOOKUP($V$2,PONDERADORES!A:P,IF(INFORMACION!$T112='REFERENCIAS RIESGO'!$C$36,13,7),0)+W112*VLOOKUP($W$2,PONDERADORES!A:P,IF(INFORMACION!$T112='REFERENCIAS RIESGO'!$C$36,13,7),0)+VLOOKUP(T112,'REFERENCIAS RIESGO'!$C:$D,2,0)*VLOOKUP($T$2,PONDERADORES!A:P,IF(INFORMACION!$T112='REFERENCIAS RIESGO'!$C$36,13,7),0)</f>
        <v>22.579875000000001</v>
      </c>
      <c r="AB112" s="93">
        <f t="shared" si="2"/>
        <v>63.483875000000005</v>
      </c>
      <c r="AC112" s="23" t="str">
        <f>IF(AB112&gt;[2]REFERENCIAS!$C$62,[2]REFERENCIAS!$B$62,IF(AND(AB112&gt;=[2]REFERENCIAS!$C$63,AB112&lt;[2]REFERENCIAS!$D$63),[2]REFERENCIAS!$B$63,IF(AND(AB112&gt;[2]REFERENCIAS!$C$64,AB112&lt;=[2]REFERENCIAS!$D$64),[2]REFERENCIAS!$B$64,IF(AND(AB112&gt;=[2]REFERENCIAS!$C$65,AB112&lt;[2]REFERENCIAS!$D$65),[2]REFERENCIAS!$B$65, "Revisar"))))</f>
        <v>Evaluar tecnología en un año</v>
      </c>
      <c r="AD112" s="94" t="str">
        <f>VLOOKUP(AC112,[2]REFERENCIAS!$B$62:$G$65,4,FALSE)</f>
        <v>El equipo se encuentra en condiciones aceptables de funcionamiento pero requiere constante seguimiento y evaluación.</v>
      </c>
      <c r="AJ112" s="20"/>
      <c r="AK112" s="20"/>
    </row>
    <row r="113" spans="1:37" ht="60" x14ac:dyDescent="0.25">
      <c r="A113" s="72" t="s">
        <v>214</v>
      </c>
      <c r="B113" s="52" t="s">
        <v>217</v>
      </c>
      <c r="C113" s="51" t="s">
        <v>216</v>
      </c>
      <c r="D113" s="53" t="s">
        <v>347</v>
      </c>
      <c r="E113" s="73" t="s">
        <v>191</v>
      </c>
      <c r="F113" s="74" t="s">
        <v>46</v>
      </c>
      <c r="G113" s="9">
        <v>8</v>
      </c>
      <c r="H113" s="54">
        <v>43294</v>
      </c>
      <c r="I113" s="49">
        <v>4</v>
      </c>
      <c r="J113" s="22">
        <f t="shared" si="3"/>
        <v>0.5</v>
      </c>
      <c r="K113" s="19" t="s">
        <v>114</v>
      </c>
      <c r="L113" s="73" t="s">
        <v>117</v>
      </c>
      <c r="M113" s="74" t="s">
        <v>41</v>
      </c>
      <c r="N113" s="19" t="s">
        <v>35</v>
      </c>
      <c r="O113" s="73" t="s">
        <v>35</v>
      </c>
      <c r="P113" s="80">
        <v>571200</v>
      </c>
      <c r="Q113" s="24">
        <v>333559</v>
      </c>
      <c r="R113" s="81">
        <v>0.58396183473389351</v>
      </c>
      <c r="S113" s="85" t="s">
        <v>30</v>
      </c>
      <c r="T113" s="19" t="s">
        <v>82</v>
      </c>
      <c r="U113" s="22" t="s">
        <v>31</v>
      </c>
      <c r="V113" s="59" t="s">
        <v>45</v>
      </c>
      <c r="W113" s="86">
        <v>58.568749999999994</v>
      </c>
      <c r="X113" s="89">
        <f>+VLOOKUP(K113,REFERENCIAS!$C:$D,2,0)*VLOOKUP($K$2,PONDERADORES!A:P,IF(INFORMACION!$F113=REFERENCIAS!$C$24,10,7),0)+VLOOKUP(L113,REFERENCIAS!$C:$D,2,0)*VLOOKUP($L$2,PONDERADORES!A:P,IF(INFORMACION!$F113=REFERENCIAS!$C$24,10,7),0)+VLOOKUP(F113,REFERENCIAS!$C:$D,2,0)*VLOOKUP($F$2,PONDERADORES!A:P,IF(INFORMACION!$F113=REFERENCIAS!$C$24,10,7),0)+VLOOKUP(IF(J113&lt;=0.2,0.2,IF(AND(J113&gt;0.2,J113&lt;=0.4),0.4,IF(AND(J113&gt;0.4,J113&lt;=0.6),0.6,IF(AND(J113&gt;0.6,J113&lt;=0.8),0.8,IF(AND(J113&gt;0.8,J113&lt;=1),1))))),REFERENCIAS!$C:$D,2,0)*VLOOKUP($J$2,PONDERADORES!A:P,IF(INFORMACION!$F113=REFERENCIAS!$C$24,10,7),0)</f>
        <v>15.795</v>
      </c>
      <c r="Y113" s="45">
        <f>+VLOOKUP(M113,REFERENCIAS!$C:$D,2,0)*VLOOKUP($M$2,PONDERADORES!$A$7:$G$9,7,0)+VLOOKUP(N113,REFERENCIAS!$C:$D,2,0)*VLOOKUP($N$2,PONDERADORES!$A$7:$G$9,7,0)+VLOOKUP(O113,REFERENCIAS!$C:$D,2,0)*VLOOKUP($O$2,PONDERADORES!$A$7:$G$9,7,0)</f>
        <v>2.8460000000000001</v>
      </c>
      <c r="Z113" s="46">
        <f>+VLOOKUP(IF(R113&lt;0.1,0,IF(AND(R113&gt;=0.1,R113&lt;0.2),0.1,IF(AND(R113&gt;=0.2,R113&lt;0.3),0.2,IF(R113&gt;0.3,0.3,)))),REFERENCIAS!$E:$F,2,0)*VLOOKUP($R$2,PONDERADORES!$A$11:$G$11,7,0)</f>
        <v>15</v>
      </c>
      <c r="AA113" s="90">
        <f>+VLOOKUP(S113,'REFERENCIAS RIESGO'!$C:$D,2,0)*VLOOKUP($S$2,PONDERADORES!A:P,IF(INFORMACION!$T113='REFERENCIAS RIESGO'!$C$36,13,7),0)+VLOOKUP(U113,'REFERENCIAS RIESGO'!$C:$D,2,0)*VLOOKUP($U$2,PONDERADORES!A:P,IF(INFORMACION!$T113='REFERENCIAS RIESGO'!$C$36,13,7),0)+VLOOKUP(V113,'REFERENCIAS RIESGO'!$C:$D,2,0)*VLOOKUP($V$2,PONDERADORES!A:P,IF(INFORMACION!$T113='REFERENCIAS RIESGO'!$C$36,13,7),0)+W113*VLOOKUP($W$2,PONDERADORES!A:P,IF(INFORMACION!$T113='REFERENCIAS RIESGO'!$C$36,13,7),0)+VLOOKUP(T113,'REFERENCIAS RIESGO'!$C:$D,2,0)*VLOOKUP($T$2,PONDERADORES!A:P,IF(INFORMACION!$T113='REFERENCIAS RIESGO'!$C$36,13,7),0)</f>
        <v>21.9511875</v>
      </c>
      <c r="AB113" s="93">
        <f t="shared" si="2"/>
        <v>55.592187499999994</v>
      </c>
      <c r="AC113" s="23" t="str">
        <f>IF(AB113&gt;[2]REFERENCIAS!$C$62,[2]REFERENCIAS!$B$62,IF(AND(AB113&gt;=[2]REFERENCIAS!$C$63,AB113&lt;[2]REFERENCIAS!$D$63),[2]REFERENCIAS!$B$63,IF(AND(AB113&gt;[2]REFERENCIAS!$C$64,AB113&lt;=[2]REFERENCIAS!$D$64),[2]REFERENCIAS!$B$64,IF(AND(AB113&gt;=[2]REFERENCIAS!$C$65,AB113&lt;[2]REFERENCIAS!$D$65),[2]REFERENCIAS!$B$65, "Revisar"))))</f>
        <v>Evaluar tecnología en un año</v>
      </c>
      <c r="AD113" s="94" t="str">
        <f>VLOOKUP(AC113,[2]REFERENCIAS!$B$62:$G$65,4,FALSE)</f>
        <v>El equipo se encuentra en condiciones aceptables de funcionamiento pero requiere constante seguimiento y evaluación.</v>
      </c>
      <c r="AJ113" s="20"/>
      <c r="AK113" s="20"/>
    </row>
    <row r="114" spans="1:37" ht="45" x14ac:dyDescent="0.25">
      <c r="A114" s="72" t="s">
        <v>252</v>
      </c>
      <c r="B114" s="52" t="s">
        <v>226</v>
      </c>
      <c r="C114" s="51" t="s">
        <v>253</v>
      </c>
      <c r="D114" s="53">
        <v>180301309</v>
      </c>
      <c r="E114" s="73" t="s">
        <v>197</v>
      </c>
      <c r="F114" s="74" t="s">
        <v>46</v>
      </c>
      <c r="G114" s="9">
        <v>10</v>
      </c>
      <c r="H114" s="54">
        <v>41153</v>
      </c>
      <c r="I114" s="49">
        <v>10</v>
      </c>
      <c r="J114" s="22">
        <f t="shared" si="3"/>
        <v>1</v>
      </c>
      <c r="K114" s="19" t="s">
        <v>32</v>
      </c>
      <c r="L114" s="73" t="s">
        <v>33</v>
      </c>
      <c r="M114" s="74" t="s">
        <v>41</v>
      </c>
      <c r="N114" s="19" t="s">
        <v>54</v>
      </c>
      <c r="O114" s="73" t="s">
        <v>54</v>
      </c>
      <c r="P114" s="80">
        <v>19040000</v>
      </c>
      <c r="Q114" s="24">
        <v>5610954</v>
      </c>
      <c r="R114" s="81">
        <v>0.29469296218487395</v>
      </c>
      <c r="S114" s="85" t="s">
        <v>37</v>
      </c>
      <c r="T114" s="19" t="s">
        <v>82</v>
      </c>
      <c r="U114" s="22" t="s">
        <v>39</v>
      </c>
      <c r="V114" s="59" t="s">
        <v>40</v>
      </c>
      <c r="W114" s="86">
        <v>45.3125</v>
      </c>
      <c r="X114" s="89">
        <f>+VLOOKUP(K114,REFERENCIAS!$C:$D,2,0)*VLOOKUP($K$2,PONDERADORES!A:P,IF(INFORMACION!$F114=REFERENCIAS!$C$24,10,7),0)+VLOOKUP(L114,REFERENCIAS!$C:$D,2,0)*VLOOKUP($L$2,PONDERADORES!A:P,IF(INFORMACION!$F114=REFERENCIAS!$C$24,10,7),0)+VLOOKUP(F114,REFERENCIAS!$C:$D,2,0)*VLOOKUP($F$2,PONDERADORES!A:P,IF(INFORMACION!$F114=REFERENCIAS!$C$24,10,7),0)+VLOOKUP(IF(J114&lt;=0.2,0.2,IF(AND(J114&gt;0.2,J114&lt;=0.4),0.4,IF(AND(J114&gt;0.4,J114&lt;=0.6),0.6,IF(AND(J114&gt;0.6,J114&lt;=0.8),0.8,IF(AND(J114&gt;0.8,J114&lt;=1),1))))),REFERENCIAS!$C:$D,2,0)*VLOOKUP($J$2,PONDERADORES!A:P,IF(INFORMACION!$F114=REFERENCIAS!$C$24,10,7),0)</f>
        <v>30.45</v>
      </c>
      <c r="Y114" s="45">
        <f>+VLOOKUP(M114,REFERENCIAS!$C:$D,2,0)*VLOOKUP($M$2,PONDERADORES!$A$7:$G$9,7,0)+VLOOKUP(N114,REFERENCIAS!$C:$D,2,0)*VLOOKUP($N$2,PONDERADORES!$A$7:$G$9,7,0)+VLOOKUP(O114,REFERENCIAS!$C:$D,2,0)*VLOOKUP($O$2,PONDERADORES!$A$7:$G$9,7,0)</f>
        <v>10</v>
      </c>
      <c r="Z114" s="46">
        <f>+VLOOKUP(IF(R114&lt;0.1,0,IF(AND(R114&gt;=0.1,R114&lt;0.2),0.1,IF(AND(R114&gt;=0.2,R114&lt;0.3),0.2,IF(R114&gt;0.3,0.3,)))),REFERENCIAS!$E:$F,2,0)*VLOOKUP($R$2,PONDERADORES!$A$11:$G$11,7,0)</f>
        <v>9.75</v>
      </c>
      <c r="AA114" s="90">
        <f>+VLOOKUP(S114,'REFERENCIAS RIESGO'!$C:$D,2,0)*VLOOKUP($S$2,PONDERADORES!A:P,IF(INFORMACION!$T114='REFERENCIAS RIESGO'!$C$36,13,7),0)+VLOOKUP(U114,'REFERENCIAS RIESGO'!$C:$D,2,0)*VLOOKUP($U$2,PONDERADORES!A:P,IF(INFORMACION!$T114='REFERENCIAS RIESGO'!$C$36,13,7),0)+VLOOKUP(V114,'REFERENCIAS RIESGO'!$C:$D,2,0)*VLOOKUP($V$2,PONDERADORES!A:P,IF(INFORMACION!$T114='REFERENCIAS RIESGO'!$C$36,13,7),0)+W114*VLOOKUP($W$2,PONDERADORES!A:P,IF(INFORMACION!$T114='REFERENCIAS RIESGO'!$C$36,13,7),0)+VLOOKUP(T114,'REFERENCIAS RIESGO'!$C:$D,2,0)*VLOOKUP($T$2,PONDERADORES!A:P,IF(INFORMACION!$T114='REFERENCIAS RIESGO'!$C$36,13,7),0)</f>
        <v>20.638125000000002</v>
      </c>
      <c r="AB114" s="93">
        <f t="shared" si="2"/>
        <v>70.838125000000005</v>
      </c>
      <c r="AC114" s="23" t="str">
        <f>IF(AB114&gt;[2]REFERENCIAS!$C$62,[2]REFERENCIAS!$B$62,IF(AND(AB114&gt;=[2]REFERENCIAS!$C$63,AB114&lt;[2]REFERENCIAS!$D$63),[2]REFERENCIAS!$B$63,IF(AND(AB114&gt;[2]REFERENCIAS!$C$64,AB114&lt;=[2]REFERENCIAS!$D$64),[2]REFERENCIAS!$B$64,IF(AND(AB114&gt;=[2]REFERENCIAS!$C$65,AB114&lt;[2]REFERENCIAS!$D$65),[2]REFERENCIAS!$B$65, "Revisar"))))</f>
        <v>Renovación de tecnología a la brevedad (Plazo inferior a un año)</v>
      </c>
      <c r="AD114" s="94" t="str">
        <f>VLOOKUP(AC114,[2]REFERENCIAS!$B$62:$G$65,4,FALSE)</f>
        <v>El equipo puede mantenerse en el servicio, sin embargo se recomienda su reposición en un plazo inferior a un año</v>
      </c>
      <c r="AJ114" s="20"/>
      <c r="AK114" s="20"/>
    </row>
    <row r="115" spans="1:37" ht="60" x14ac:dyDescent="0.25">
      <c r="A115" s="72" t="s">
        <v>348</v>
      </c>
      <c r="B115" s="52" t="s">
        <v>298</v>
      </c>
      <c r="C115" s="51" t="s">
        <v>349</v>
      </c>
      <c r="D115" s="53" t="s">
        <v>350</v>
      </c>
      <c r="E115" s="73" t="s">
        <v>184</v>
      </c>
      <c r="F115" s="74" t="s">
        <v>119</v>
      </c>
      <c r="G115" s="9">
        <v>8</v>
      </c>
      <c r="H115" s="54">
        <v>43860</v>
      </c>
      <c r="I115" s="49">
        <v>2</v>
      </c>
      <c r="J115" s="22">
        <f t="shared" si="3"/>
        <v>0.25</v>
      </c>
      <c r="K115" s="19" t="s">
        <v>32</v>
      </c>
      <c r="L115" s="73" t="s">
        <v>117</v>
      </c>
      <c r="M115" s="74" t="s">
        <v>34</v>
      </c>
      <c r="N115" s="19" t="s">
        <v>42</v>
      </c>
      <c r="O115" s="73" t="s">
        <v>35</v>
      </c>
      <c r="P115" s="80">
        <v>18656992</v>
      </c>
      <c r="Q115" s="24">
        <v>17469629</v>
      </c>
      <c r="R115" s="81">
        <v>0.93635828326452619</v>
      </c>
      <c r="S115" s="85" t="s">
        <v>30</v>
      </c>
      <c r="T115" s="19" t="s">
        <v>44</v>
      </c>
      <c r="U115" s="22" t="s">
        <v>162</v>
      </c>
      <c r="V115" s="59" t="s">
        <v>56</v>
      </c>
      <c r="W115" s="86">
        <v>50.53125</v>
      </c>
      <c r="X115" s="89">
        <f>+VLOOKUP(K115,REFERENCIAS!$C:$D,2,0)*VLOOKUP($K$2,PONDERADORES!A:P,IF(INFORMACION!$F115=REFERENCIAS!$C$24,10,7),0)+VLOOKUP(L115,REFERENCIAS!$C:$D,2,0)*VLOOKUP($L$2,PONDERADORES!A:P,IF(INFORMACION!$F115=REFERENCIAS!$C$24,10,7),0)+VLOOKUP(F115,REFERENCIAS!$C:$D,2,0)*VLOOKUP($F$2,PONDERADORES!A:P,IF(INFORMACION!$F115=REFERENCIAS!$C$24,10,7),0)+VLOOKUP(IF(J115&lt;=0.2,0.2,IF(AND(J115&gt;0.2,J115&lt;=0.4),0.4,IF(AND(J115&gt;0.4,J115&lt;=0.6),0.6,IF(AND(J115&gt;0.6,J115&lt;=0.8),0.8,IF(AND(J115&gt;0.8,J115&lt;=1),1))))),REFERENCIAS!$C:$D,2,0)*VLOOKUP($J$2,PONDERADORES!A:P,IF(INFORMACION!$F115=REFERENCIAS!$C$24,10,7),0)</f>
        <v>12.125</v>
      </c>
      <c r="Y115" s="45">
        <f>+VLOOKUP(M115,REFERENCIAS!$C:$D,2,0)*VLOOKUP($M$2,PONDERADORES!$A$7:$G$9,7,0)+VLOOKUP(N115,REFERENCIAS!$C:$D,2,0)*VLOOKUP($N$2,PONDERADORES!$A$7:$G$9,7,0)+VLOOKUP(O115,REFERENCIAS!$C:$D,2,0)*VLOOKUP($O$2,PONDERADORES!$A$7:$G$9,7,0)</f>
        <v>5.5460000000000003</v>
      </c>
      <c r="Z115" s="46">
        <f>+VLOOKUP(IF(R115&lt;0.1,0,IF(AND(R115&gt;=0.1,R115&lt;0.2),0.1,IF(AND(R115&gt;=0.2,R115&lt;0.3),0.2,IF(R115&gt;0.3,0.3,)))),REFERENCIAS!$E:$F,2,0)*VLOOKUP($R$2,PONDERADORES!$A$11:$G$11,7,0)</f>
        <v>15</v>
      </c>
      <c r="AA115" s="90">
        <f>+VLOOKUP(S115,'REFERENCIAS RIESGO'!$C:$D,2,0)*VLOOKUP($S$2,PONDERADORES!A:P,IF(INFORMACION!$T115='REFERENCIAS RIESGO'!$C$36,13,7),0)+VLOOKUP(U115,'REFERENCIAS RIESGO'!$C:$D,2,0)*VLOOKUP($U$2,PONDERADORES!A:P,IF(INFORMACION!$T115='REFERENCIAS RIESGO'!$C$36,13,7),0)+VLOOKUP(V115,'REFERENCIAS RIESGO'!$C:$D,2,0)*VLOOKUP($V$2,PONDERADORES!A:P,IF(INFORMACION!$T115='REFERENCIAS RIESGO'!$C$36,13,7),0)+W115*VLOOKUP($W$2,PONDERADORES!A:P,IF(INFORMACION!$T115='REFERENCIAS RIESGO'!$C$36,13,7),0)+VLOOKUP(T115,'REFERENCIAS RIESGO'!$C:$D,2,0)*VLOOKUP($T$2,PONDERADORES!A:P,IF(INFORMACION!$T115='REFERENCIAS RIESGO'!$C$36,13,7),0)</f>
        <v>9.2207812499999999</v>
      </c>
      <c r="AB115" s="93">
        <f t="shared" si="2"/>
        <v>41.891781250000001</v>
      </c>
      <c r="AC115" s="23" t="str">
        <f>IF(AB115&gt;[2]REFERENCIAS!$C$62,[2]REFERENCIAS!$B$62,IF(AND(AB115&gt;=[2]REFERENCIAS!$C$63,AB115&lt;[2]REFERENCIAS!$D$63),[2]REFERENCIAS!$B$63,IF(AND(AB115&gt;[2]REFERENCIAS!$C$64,AB115&lt;=[2]REFERENCIAS!$D$64),[2]REFERENCIAS!$B$64,IF(AND(AB115&gt;=[2]REFERENCIAS!$C$65,AB115&lt;[2]REFERENCIAS!$D$65),[2]REFERENCIAS!$B$65, "Revisar"))))</f>
        <v>Evaluar tecnología en un año</v>
      </c>
      <c r="AD115" s="94" t="str">
        <f>VLOOKUP(AC115,[2]REFERENCIAS!$B$62:$G$65,4,FALSE)</f>
        <v>El equipo se encuentra en condiciones aceptables de funcionamiento pero requiere constante seguimiento y evaluación.</v>
      </c>
      <c r="AJ115" s="20"/>
      <c r="AK115" s="20"/>
    </row>
    <row r="116" spans="1:37" ht="45" x14ac:dyDescent="0.25">
      <c r="A116" s="72" t="s">
        <v>198</v>
      </c>
      <c r="B116" s="52" t="s">
        <v>199</v>
      </c>
      <c r="C116" s="51" t="s">
        <v>201</v>
      </c>
      <c r="D116" s="53">
        <v>17954755</v>
      </c>
      <c r="E116" s="73" t="s">
        <v>192</v>
      </c>
      <c r="F116" s="74" t="s">
        <v>119</v>
      </c>
      <c r="G116" s="9">
        <v>8</v>
      </c>
      <c r="H116" s="54">
        <v>42622</v>
      </c>
      <c r="I116" s="49">
        <v>6</v>
      </c>
      <c r="J116" s="22">
        <f t="shared" si="3"/>
        <v>0.75</v>
      </c>
      <c r="K116" s="19" t="s">
        <v>115</v>
      </c>
      <c r="L116" s="73" t="s">
        <v>117</v>
      </c>
      <c r="M116" s="74" t="s">
        <v>34</v>
      </c>
      <c r="N116" s="19" t="s">
        <v>42</v>
      </c>
      <c r="O116" s="73" t="s">
        <v>42</v>
      </c>
      <c r="P116" s="80">
        <v>3750000</v>
      </c>
      <c r="Q116" s="24">
        <v>3471918</v>
      </c>
      <c r="R116" s="81">
        <v>0.92584480000000002</v>
      </c>
      <c r="S116" s="85" t="s">
        <v>37</v>
      </c>
      <c r="T116" s="19" t="s">
        <v>44</v>
      </c>
      <c r="U116" s="22" t="s">
        <v>55</v>
      </c>
      <c r="V116" s="59" t="s">
        <v>45</v>
      </c>
      <c r="W116" s="86">
        <v>66.887500000000003</v>
      </c>
      <c r="X116" s="89">
        <f>+VLOOKUP(K116,REFERENCIAS!$C:$D,2,0)*VLOOKUP($K$2,PONDERADORES!A:P,IF(INFORMACION!$F116=REFERENCIAS!$C$24,10,7),0)+VLOOKUP(L116,REFERENCIAS!$C:$D,2,0)*VLOOKUP($L$2,PONDERADORES!A:P,IF(INFORMACION!$F116=REFERENCIAS!$C$24,10,7),0)+VLOOKUP(F116,REFERENCIAS!$C:$D,2,0)*VLOOKUP($F$2,PONDERADORES!A:P,IF(INFORMACION!$F116=REFERENCIAS!$C$24,10,7),0)+VLOOKUP(IF(J116&lt;=0.2,0.2,IF(AND(J116&gt;0.2,J116&lt;=0.4),0.4,IF(AND(J116&gt;0.4,J116&lt;=0.6),0.6,IF(AND(J116&gt;0.6,J116&lt;=0.8),0.8,IF(AND(J116&gt;0.8,J116&lt;=1),1))))),REFERENCIAS!$C:$D,2,0)*VLOOKUP($J$2,PONDERADORES!A:P,IF(INFORMACION!$F116=REFERENCIAS!$C$24,10,7),0)</f>
        <v>20.225000000000001</v>
      </c>
      <c r="Y116" s="45">
        <f>+VLOOKUP(M116,REFERENCIAS!$C:$D,2,0)*VLOOKUP($M$2,PONDERADORES!$A$7:$G$9,7,0)+VLOOKUP(N116,REFERENCIAS!$C:$D,2,0)*VLOOKUP($N$2,PONDERADORES!$A$7:$G$9,7,0)+VLOOKUP(O116,REFERENCIAS!$C:$D,2,0)*VLOOKUP($O$2,PONDERADORES!$A$7:$G$9,7,0)</f>
        <v>14.654000000000002</v>
      </c>
      <c r="Z116" s="46">
        <f>+VLOOKUP(IF(R116&lt;0.1,0,IF(AND(R116&gt;=0.1,R116&lt;0.2),0.1,IF(AND(R116&gt;=0.2,R116&lt;0.3),0.2,IF(R116&gt;0.3,0.3,)))),REFERENCIAS!$E:$F,2,0)*VLOOKUP($R$2,PONDERADORES!$A$11:$G$11,7,0)</f>
        <v>15</v>
      </c>
      <c r="AA116" s="90">
        <f>+VLOOKUP(S116,'REFERENCIAS RIESGO'!$C:$D,2,0)*VLOOKUP($S$2,PONDERADORES!A:P,IF(INFORMACION!$T116='REFERENCIAS RIESGO'!$C$36,13,7),0)+VLOOKUP(U116,'REFERENCIAS RIESGO'!$C:$D,2,0)*VLOOKUP($U$2,PONDERADORES!A:P,IF(INFORMACION!$T116='REFERENCIAS RIESGO'!$C$36,13,7),0)+VLOOKUP(V116,'REFERENCIAS RIESGO'!$C:$D,2,0)*VLOOKUP($V$2,PONDERADORES!A:P,IF(INFORMACION!$T116='REFERENCIAS RIESGO'!$C$36,13,7),0)+W116*VLOOKUP($W$2,PONDERADORES!A:P,IF(INFORMACION!$T116='REFERENCIAS RIESGO'!$C$36,13,7),0)+VLOOKUP(T116,'REFERENCIAS RIESGO'!$C:$D,2,0)*VLOOKUP($T$2,PONDERADORES!A:P,IF(INFORMACION!$T116='REFERENCIAS RIESGO'!$C$36,13,7),0)</f>
        <v>24.603187499999997</v>
      </c>
      <c r="AB116" s="93">
        <f t="shared" si="2"/>
        <v>74.482187500000009</v>
      </c>
      <c r="AC116" s="23" t="str">
        <f>IF(AB116&gt;[2]REFERENCIAS!$C$62,[2]REFERENCIAS!$B$62,IF(AND(AB116&gt;=[2]REFERENCIAS!$C$63,AB116&lt;[2]REFERENCIAS!$D$63),[2]REFERENCIAS!$B$63,IF(AND(AB116&gt;[2]REFERENCIAS!$C$64,AB116&lt;=[2]REFERENCIAS!$D$64),[2]REFERENCIAS!$B$64,IF(AND(AB116&gt;=[2]REFERENCIAS!$C$65,AB116&lt;[2]REFERENCIAS!$D$65),[2]REFERENCIAS!$B$65, "Revisar"))))</f>
        <v>Renovación de tecnología a la brevedad (Plazo inferior a un año)</v>
      </c>
      <c r="AD116" s="94" t="str">
        <f>VLOOKUP(AC116,[2]REFERENCIAS!$B$62:$G$65,4,FALSE)</f>
        <v>El equipo puede mantenerse en el servicio, sin embargo se recomienda su reposición en un plazo inferior a un año</v>
      </c>
      <c r="AJ116" s="20"/>
      <c r="AK116" s="20"/>
    </row>
    <row r="117" spans="1:37" ht="45" x14ac:dyDescent="0.25">
      <c r="A117" s="72" t="s">
        <v>198</v>
      </c>
      <c r="B117" s="52" t="s">
        <v>204</v>
      </c>
      <c r="C117" s="51" t="s">
        <v>205</v>
      </c>
      <c r="D117" s="53" t="s">
        <v>207</v>
      </c>
      <c r="E117" s="73" t="s">
        <v>202</v>
      </c>
      <c r="F117" s="74" t="s">
        <v>49</v>
      </c>
      <c r="G117" s="9">
        <v>8</v>
      </c>
      <c r="H117" s="54">
        <v>41789</v>
      </c>
      <c r="I117" s="49">
        <v>8</v>
      </c>
      <c r="J117" s="22">
        <f t="shared" si="3"/>
        <v>1</v>
      </c>
      <c r="K117" s="19" t="s">
        <v>32</v>
      </c>
      <c r="L117" s="73" t="s">
        <v>33</v>
      </c>
      <c r="M117" s="74" t="s">
        <v>34</v>
      </c>
      <c r="N117" s="19" t="s">
        <v>35</v>
      </c>
      <c r="O117" s="73" t="s">
        <v>54</v>
      </c>
      <c r="P117" s="80">
        <v>3987835</v>
      </c>
      <c r="Q117" s="24">
        <v>3976975</v>
      </c>
      <c r="R117" s="81">
        <v>0.99727671781806415</v>
      </c>
      <c r="S117" s="85" t="s">
        <v>37</v>
      </c>
      <c r="T117" s="19" t="s">
        <v>82</v>
      </c>
      <c r="U117" s="22" t="s">
        <v>55</v>
      </c>
      <c r="V117" s="59" t="s">
        <v>40</v>
      </c>
      <c r="W117" s="86">
        <v>66.887500000000003</v>
      </c>
      <c r="X117" s="89">
        <f>+VLOOKUP(K117,REFERENCIAS!$C:$D,2,0)*VLOOKUP($K$2,PONDERADORES!A:P,IF(INFORMACION!$F117=REFERENCIAS!$C$24,10,7),0)+VLOOKUP(L117,REFERENCIAS!$C:$D,2,0)*VLOOKUP($L$2,PONDERADORES!A:P,IF(INFORMACION!$F117=REFERENCIAS!$C$24,10,7),0)+VLOOKUP(F117,REFERENCIAS!$C:$D,2,0)*VLOOKUP($F$2,PONDERADORES!A:P,IF(INFORMACION!$F117=REFERENCIAS!$C$24,10,7),0)+VLOOKUP(IF(J117&lt;=0.2,0.2,IF(AND(J117&gt;0.2,J117&lt;=0.4),0.4,IF(AND(J117&gt;0.4,J117&lt;=0.6),0.6,IF(AND(J117&gt;0.6,J117&lt;=0.8),0.8,IF(AND(J117&gt;0.8,J117&lt;=1),1))))),REFERENCIAS!$C:$D,2,0)*VLOOKUP($J$2,PONDERADORES!A:P,IF(INFORMACION!$F117=REFERENCIAS!$C$24,10,7),0)</f>
        <v>27.125</v>
      </c>
      <c r="Y117" s="45">
        <f>+VLOOKUP(M117,REFERENCIAS!$C:$D,2,0)*VLOOKUP($M$2,PONDERADORES!$A$7:$G$9,7,0)+VLOOKUP(N117,REFERENCIAS!$C:$D,2,0)*VLOOKUP($N$2,PONDERADORES!$A$7:$G$9,7,0)+VLOOKUP(O117,REFERENCIAS!$C:$D,2,0)*VLOOKUP($O$2,PONDERADORES!$A$7:$G$9,7,0)</f>
        <v>4.7080000000000002</v>
      </c>
      <c r="Z117" s="46">
        <f>+VLOOKUP(IF(R117&lt;0.1,0,IF(AND(R117&gt;=0.1,R117&lt;0.2),0.1,IF(AND(R117&gt;=0.2,R117&lt;0.3),0.2,IF(R117&gt;0.3,0.3,)))),REFERENCIAS!$E:$F,2,0)*VLOOKUP($R$2,PONDERADORES!$A$11:$G$11,7,0)</f>
        <v>15</v>
      </c>
      <c r="AA117" s="90">
        <f>+VLOOKUP(S117,'REFERENCIAS RIESGO'!$C:$D,2,0)*VLOOKUP($S$2,PONDERADORES!A:P,IF(INFORMACION!$T117='REFERENCIAS RIESGO'!$C$36,13,7),0)+VLOOKUP(U117,'REFERENCIAS RIESGO'!$C:$D,2,0)*VLOOKUP($U$2,PONDERADORES!A:P,IF(INFORMACION!$T117='REFERENCIAS RIESGO'!$C$36,13,7),0)+VLOOKUP(V117,'REFERENCIAS RIESGO'!$C:$D,2,0)*VLOOKUP($V$2,PONDERADORES!A:P,IF(INFORMACION!$T117='REFERENCIAS RIESGO'!$C$36,13,7),0)+W117*VLOOKUP($W$2,PONDERADORES!A:P,IF(INFORMACION!$T117='REFERENCIAS RIESGO'!$C$36,13,7),0)+VLOOKUP(T117,'REFERENCIAS RIESGO'!$C:$D,2,0)*VLOOKUP($T$2,PONDERADORES!A:P,IF(INFORMACION!$T117='REFERENCIAS RIESGO'!$C$36,13,7),0)</f>
        <v>23.479875</v>
      </c>
      <c r="AB117" s="93">
        <f t="shared" si="2"/>
        <v>70.312874999999991</v>
      </c>
      <c r="AC117" s="23" t="str">
        <f>IF(AB117&gt;[2]REFERENCIAS!$C$62,[2]REFERENCIAS!$B$62,IF(AND(AB117&gt;=[2]REFERENCIAS!$C$63,AB117&lt;[2]REFERENCIAS!$D$63),[2]REFERENCIAS!$B$63,IF(AND(AB117&gt;[2]REFERENCIAS!$C$64,AB117&lt;=[2]REFERENCIAS!$D$64),[2]REFERENCIAS!$B$64,IF(AND(AB117&gt;=[2]REFERENCIAS!$C$65,AB117&lt;[2]REFERENCIAS!$D$65),[2]REFERENCIAS!$B$65, "Revisar"))))</f>
        <v>Renovación de tecnología a la brevedad (Plazo inferior a un año)</v>
      </c>
      <c r="AD117" s="94" t="str">
        <f>VLOOKUP(AC117,[2]REFERENCIAS!$B$62:$G$65,4,FALSE)</f>
        <v>El equipo puede mantenerse en el servicio, sin embargo se recomienda su reposición en un plazo inferior a un año</v>
      </c>
      <c r="AJ117" s="20"/>
      <c r="AK117" s="20"/>
    </row>
    <row r="118" spans="1:37" ht="60" x14ac:dyDescent="0.25">
      <c r="A118" s="72" t="s">
        <v>246</v>
      </c>
      <c r="B118" s="52" t="s">
        <v>215</v>
      </c>
      <c r="C118" s="51" t="s">
        <v>249</v>
      </c>
      <c r="D118" s="53" t="s">
        <v>351</v>
      </c>
      <c r="E118" s="73" t="s">
        <v>187</v>
      </c>
      <c r="F118" s="74" t="s">
        <v>52</v>
      </c>
      <c r="G118" s="9">
        <v>5</v>
      </c>
      <c r="H118" s="54">
        <v>41590</v>
      </c>
      <c r="I118" s="49">
        <v>9</v>
      </c>
      <c r="J118" s="22">
        <f t="shared" si="3"/>
        <v>1</v>
      </c>
      <c r="K118" s="19" t="s">
        <v>32</v>
      </c>
      <c r="L118" s="73" t="s">
        <v>116</v>
      </c>
      <c r="M118" s="74" t="s">
        <v>53</v>
      </c>
      <c r="N118" s="19" t="s">
        <v>42</v>
      </c>
      <c r="O118" s="73" t="s">
        <v>54</v>
      </c>
      <c r="P118" s="80">
        <v>737800</v>
      </c>
      <c r="Q118" s="24">
        <v>271310</v>
      </c>
      <c r="R118" s="81">
        <v>0.36772838167525074</v>
      </c>
      <c r="S118" s="85" t="s">
        <v>37</v>
      </c>
      <c r="T118" s="19" t="s">
        <v>44</v>
      </c>
      <c r="U118" s="22" t="s">
        <v>31</v>
      </c>
      <c r="V118" s="59" t="s">
        <v>45</v>
      </c>
      <c r="W118" s="86">
        <v>15.606249999999999</v>
      </c>
      <c r="X118" s="89">
        <f>+VLOOKUP(K118,REFERENCIAS!$C:$D,2,0)*VLOOKUP($K$2,PONDERADORES!A:P,IF(INFORMACION!$F118=REFERENCIAS!$C$24,10,7),0)+VLOOKUP(L118,REFERENCIAS!$C:$D,2,0)*VLOOKUP($L$2,PONDERADORES!A:P,IF(INFORMACION!$F118=REFERENCIAS!$C$24,10,7),0)+VLOOKUP(F118,REFERENCIAS!$C:$D,2,0)*VLOOKUP($F$2,PONDERADORES!A:P,IF(INFORMACION!$F118=REFERENCIAS!$C$24,10,7),0)+VLOOKUP(IF(J118&lt;=0.2,0.2,IF(AND(J118&gt;0.2,J118&lt;=0.4),0.4,IF(AND(J118&gt;0.4,J118&lt;=0.6),0.6,IF(AND(J118&gt;0.6,J118&lt;=0.8),0.8,IF(AND(J118&gt;0.8,J118&lt;=1),1))))),REFERENCIAS!$C:$D,2,0)*VLOOKUP($J$2,PONDERADORES!A:P,IF(INFORMACION!$F118=REFERENCIAS!$C$24,10,7),0)</f>
        <v>16.404500000000002</v>
      </c>
      <c r="Y118" s="45">
        <f>+VLOOKUP(M118,REFERENCIAS!$C:$D,2,0)*VLOOKUP($M$2,PONDERADORES!$A$7:$G$9,7,0)+VLOOKUP(N118,REFERENCIAS!$C:$D,2,0)*VLOOKUP($N$2,PONDERADORES!$A$7:$G$9,7,0)+VLOOKUP(O118,REFERENCIAS!$C:$D,2,0)*VLOOKUP($O$2,PONDERADORES!$A$7:$G$9,7,0)</f>
        <v>15.400000000000002</v>
      </c>
      <c r="Z118" s="46">
        <f>+VLOOKUP(IF(R118&lt;0.1,0,IF(AND(R118&gt;=0.1,R118&lt;0.2),0.1,IF(AND(R118&gt;=0.2,R118&lt;0.3),0.2,IF(R118&gt;0.3,0.3,)))),REFERENCIAS!$E:$F,2,0)*VLOOKUP($R$2,PONDERADORES!$A$11:$G$11,7,0)</f>
        <v>15</v>
      </c>
      <c r="AA118" s="90">
        <f>+VLOOKUP(S118,'REFERENCIAS RIESGO'!$C:$D,2,0)*VLOOKUP($S$2,PONDERADORES!A:P,IF(INFORMACION!$T118='REFERENCIAS RIESGO'!$C$36,13,7),0)+VLOOKUP(U118,'REFERENCIAS RIESGO'!$C:$D,2,0)*VLOOKUP($U$2,PONDERADORES!A:P,IF(INFORMACION!$T118='REFERENCIAS RIESGO'!$C$36,13,7),0)+VLOOKUP(V118,'REFERENCIAS RIESGO'!$C:$D,2,0)*VLOOKUP($V$2,PONDERADORES!A:P,IF(INFORMACION!$T118='REFERENCIAS RIESGO'!$C$36,13,7),0)+W118*VLOOKUP($W$2,PONDERADORES!A:P,IF(INFORMACION!$T118='REFERENCIAS RIESGO'!$C$36,13,7),0)+VLOOKUP(T118,'REFERENCIAS RIESGO'!$C:$D,2,0)*VLOOKUP($T$2,PONDERADORES!A:P,IF(INFORMACION!$T118='REFERENCIAS RIESGO'!$C$36,13,7),0)</f>
        <v>17.418656250000002</v>
      </c>
      <c r="AB118" s="93">
        <f t="shared" si="2"/>
        <v>64.223156250000002</v>
      </c>
      <c r="AC118" s="23" t="str">
        <f>IF(AB118&gt;[2]REFERENCIAS!$C$62,[2]REFERENCIAS!$B$62,IF(AND(AB118&gt;=[2]REFERENCIAS!$C$63,AB118&lt;[2]REFERENCIAS!$D$63),[2]REFERENCIAS!$B$63,IF(AND(AB118&gt;[2]REFERENCIAS!$C$64,AB118&lt;=[2]REFERENCIAS!$D$64),[2]REFERENCIAS!$B$64,IF(AND(AB118&gt;=[2]REFERENCIAS!$C$65,AB118&lt;[2]REFERENCIAS!$D$65),[2]REFERENCIAS!$B$65, "Revisar"))))</f>
        <v>Evaluar tecnología en un año</v>
      </c>
      <c r="AD118" s="94" t="str">
        <f>VLOOKUP(AC118,[2]REFERENCIAS!$B$62:$G$65,4,FALSE)</f>
        <v>El equipo se encuentra en condiciones aceptables de funcionamiento pero requiere constante seguimiento y evaluación.</v>
      </c>
      <c r="AJ118" s="20"/>
      <c r="AK118" s="20"/>
    </row>
    <row r="119" spans="1:37" ht="60" x14ac:dyDescent="0.25">
      <c r="A119" s="72" t="s">
        <v>198</v>
      </c>
      <c r="B119" s="52" t="s">
        <v>199</v>
      </c>
      <c r="C119" s="51" t="s">
        <v>201</v>
      </c>
      <c r="D119" s="53">
        <v>18462161</v>
      </c>
      <c r="E119" s="73" t="s">
        <v>187</v>
      </c>
      <c r="F119" s="74" t="s">
        <v>49</v>
      </c>
      <c r="G119" s="9">
        <v>8</v>
      </c>
      <c r="H119" s="54">
        <v>41133</v>
      </c>
      <c r="I119" s="49">
        <v>10</v>
      </c>
      <c r="J119" s="22">
        <f t="shared" si="3"/>
        <v>1</v>
      </c>
      <c r="K119" s="19" t="s">
        <v>32</v>
      </c>
      <c r="L119" s="73" t="s">
        <v>117</v>
      </c>
      <c r="M119" s="74" t="s">
        <v>41</v>
      </c>
      <c r="N119" s="19" t="s">
        <v>35</v>
      </c>
      <c r="O119" s="73" t="s">
        <v>35</v>
      </c>
      <c r="P119" s="80">
        <v>3750000</v>
      </c>
      <c r="Q119" s="24">
        <v>3144470</v>
      </c>
      <c r="R119" s="81">
        <v>0.83852533333333334</v>
      </c>
      <c r="S119" s="85" t="s">
        <v>37</v>
      </c>
      <c r="T119" s="19" t="s">
        <v>38</v>
      </c>
      <c r="U119" s="22" t="s">
        <v>55</v>
      </c>
      <c r="V119" s="59" t="s">
        <v>45</v>
      </c>
      <c r="W119" s="86">
        <v>66.887500000000003</v>
      </c>
      <c r="X119" s="89">
        <f>+VLOOKUP(K119,REFERENCIAS!$C:$D,2,0)*VLOOKUP($K$2,PONDERADORES!A:P,IF(INFORMACION!$F119=REFERENCIAS!$C$24,10,7),0)+VLOOKUP(L119,REFERENCIAS!$C:$D,2,0)*VLOOKUP($L$2,PONDERADORES!A:P,IF(INFORMACION!$F119=REFERENCIAS!$C$24,10,7),0)+VLOOKUP(F119,REFERENCIAS!$C:$D,2,0)*VLOOKUP($F$2,PONDERADORES!A:P,IF(INFORMACION!$F119=REFERENCIAS!$C$24,10,7),0)+VLOOKUP(IF(J119&lt;=0.2,0.2,IF(AND(J119&gt;0.2,J119&lt;=0.4),0.4,IF(AND(J119&gt;0.4,J119&lt;=0.6),0.6,IF(AND(J119&gt;0.6,J119&lt;=0.8),0.8,IF(AND(J119&gt;0.8,J119&lt;=1),1))))),REFERENCIAS!$C:$D,2,0)*VLOOKUP($J$2,PONDERADORES!A:P,IF(INFORMACION!$F119=REFERENCIAS!$C$24,10,7),0)</f>
        <v>20.474999999999998</v>
      </c>
      <c r="Y119" s="45">
        <f>+VLOOKUP(M119,REFERENCIAS!$C:$D,2,0)*VLOOKUP($M$2,PONDERADORES!$A$7:$G$9,7,0)+VLOOKUP(N119,REFERENCIAS!$C:$D,2,0)*VLOOKUP($N$2,PONDERADORES!$A$7:$G$9,7,0)+VLOOKUP(O119,REFERENCIAS!$C:$D,2,0)*VLOOKUP($O$2,PONDERADORES!$A$7:$G$9,7,0)</f>
        <v>2.8460000000000001</v>
      </c>
      <c r="Z119" s="46">
        <f>+VLOOKUP(IF(R119&lt;0.1,0,IF(AND(R119&gt;=0.1,R119&lt;0.2),0.1,IF(AND(R119&gt;=0.2,R119&lt;0.3),0.2,IF(R119&gt;0.3,0.3,)))),REFERENCIAS!$E:$F,2,0)*VLOOKUP($R$2,PONDERADORES!$A$11:$G$11,7,0)</f>
        <v>15</v>
      </c>
      <c r="AA119" s="90">
        <f>+VLOOKUP(S119,'REFERENCIAS RIESGO'!$C:$D,2,0)*VLOOKUP($S$2,PONDERADORES!A:P,IF(INFORMACION!$T119='REFERENCIAS RIESGO'!$C$36,13,7),0)+VLOOKUP(U119,'REFERENCIAS RIESGO'!$C:$D,2,0)*VLOOKUP($U$2,PONDERADORES!A:P,IF(INFORMACION!$T119='REFERENCIAS RIESGO'!$C$36,13,7),0)+VLOOKUP(V119,'REFERENCIAS RIESGO'!$C:$D,2,0)*VLOOKUP($V$2,PONDERADORES!A:P,IF(INFORMACION!$T119='REFERENCIAS RIESGO'!$C$36,13,7),0)+W119*VLOOKUP($W$2,PONDERADORES!A:P,IF(INFORMACION!$T119='REFERENCIAS RIESGO'!$C$36,13,7),0)+VLOOKUP(T119,'REFERENCIAS RIESGO'!$C:$D,2,0)*VLOOKUP($T$2,PONDERADORES!A:P,IF(INFORMACION!$T119='REFERENCIAS RIESGO'!$C$36,13,7),0)</f>
        <v>22.579875000000001</v>
      </c>
      <c r="AB119" s="93">
        <f t="shared" si="2"/>
        <v>60.900874999999999</v>
      </c>
      <c r="AC119" s="23" t="str">
        <f>IF(AB119&gt;[2]REFERENCIAS!$C$62,[2]REFERENCIAS!$B$62,IF(AND(AB119&gt;=[2]REFERENCIAS!$C$63,AB119&lt;[2]REFERENCIAS!$D$63),[2]REFERENCIAS!$B$63,IF(AND(AB119&gt;[2]REFERENCIAS!$C$64,AB119&lt;=[2]REFERENCIAS!$D$64),[2]REFERENCIAS!$B$64,IF(AND(AB119&gt;=[2]REFERENCIAS!$C$65,AB119&lt;[2]REFERENCIAS!$D$65),[2]REFERENCIAS!$B$65, "Revisar"))))</f>
        <v>Evaluar tecnología en un año</v>
      </c>
      <c r="AD119" s="94" t="str">
        <f>VLOOKUP(AC119,[2]REFERENCIAS!$B$62:$G$65,4,FALSE)</f>
        <v>El equipo se encuentra en condiciones aceptables de funcionamiento pero requiere constante seguimiento y evaluación.</v>
      </c>
      <c r="AJ119" s="20"/>
      <c r="AK119" s="20"/>
    </row>
    <row r="120" spans="1:37" ht="60" x14ac:dyDescent="0.25">
      <c r="A120" s="72" t="s">
        <v>246</v>
      </c>
      <c r="B120" s="52" t="s">
        <v>247</v>
      </c>
      <c r="C120" s="51" t="s">
        <v>248</v>
      </c>
      <c r="D120" s="53" t="s">
        <v>352</v>
      </c>
      <c r="E120" s="73" t="s">
        <v>187</v>
      </c>
      <c r="F120" s="74" t="s">
        <v>118</v>
      </c>
      <c r="G120" s="9">
        <v>5</v>
      </c>
      <c r="H120" s="54">
        <v>42577</v>
      </c>
      <c r="I120" s="49">
        <v>6</v>
      </c>
      <c r="J120" s="22">
        <f t="shared" si="3"/>
        <v>1</v>
      </c>
      <c r="K120" s="19" t="s">
        <v>32</v>
      </c>
      <c r="L120" s="73" t="s">
        <v>33</v>
      </c>
      <c r="M120" s="74" t="s">
        <v>41</v>
      </c>
      <c r="N120" s="19" t="s">
        <v>54</v>
      </c>
      <c r="O120" s="73" t="s">
        <v>54</v>
      </c>
      <c r="P120" s="80">
        <v>110000</v>
      </c>
      <c r="Q120" s="24">
        <v>70799</v>
      </c>
      <c r="R120" s="81">
        <v>0.64362727272727271</v>
      </c>
      <c r="S120" s="85" t="s">
        <v>37</v>
      </c>
      <c r="T120" s="19" t="s">
        <v>44</v>
      </c>
      <c r="U120" s="22" t="s">
        <v>31</v>
      </c>
      <c r="V120" s="59" t="s">
        <v>56</v>
      </c>
      <c r="W120" s="86">
        <v>15.606249999999999</v>
      </c>
      <c r="X120" s="89">
        <f>+VLOOKUP(K120,REFERENCIAS!$C:$D,2,0)*VLOOKUP($K$2,PONDERADORES!A:P,IF(INFORMACION!$F120=REFERENCIAS!$C$24,10,7),0)+VLOOKUP(L120,REFERENCIAS!$C:$D,2,0)*VLOOKUP($L$2,PONDERADORES!A:P,IF(INFORMACION!$F120=REFERENCIAS!$C$24,10,7),0)+VLOOKUP(F120,REFERENCIAS!$C:$D,2,0)*VLOOKUP($F$2,PONDERADORES!A:P,IF(INFORMACION!$F120=REFERENCIAS!$C$24,10,7),0)+VLOOKUP(IF(J120&lt;=0.2,0.2,IF(AND(J120&gt;0.2,J120&lt;=0.4),0.4,IF(AND(J120&gt;0.4,J120&lt;=0.6),0.6,IF(AND(J120&gt;0.6,J120&lt;=0.8),0.8,IF(AND(J120&gt;0.8,J120&lt;=1),1))))),REFERENCIAS!$C:$D,2,0)*VLOOKUP($J$2,PONDERADORES!A:P,IF(INFORMACION!$F120=REFERENCIAS!$C$24,10,7),0)</f>
        <v>21.045000000000002</v>
      </c>
      <c r="Y120" s="45">
        <f>+VLOOKUP(M120,REFERENCIAS!$C:$D,2,0)*VLOOKUP($M$2,PONDERADORES!$A$7:$G$9,7,0)+VLOOKUP(N120,REFERENCIAS!$C:$D,2,0)*VLOOKUP($N$2,PONDERADORES!$A$7:$G$9,7,0)+VLOOKUP(O120,REFERENCIAS!$C:$D,2,0)*VLOOKUP($O$2,PONDERADORES!$A$7:$G$9,7,0)</f>
        <v>10</v>
      </c>
      <c r="Z120" s="46">
        <f>+VLOOKUP(IF(R120&lt;0.1,0,IF(AND(R120&gt;=0.1,R120&lt;0.2),0.1,IF(AND(R120&gt;=0.2,R120&lt;0.3),0.2,IF(R120&gt;0.3,0.3,)))),REFERENCIAS!$E:$F,2,0)*VLOOKUP($R$2,PONDERADORES!$A$11:$G$11,7,0)</f>
        <v>15</v>
      </c>
      <c r="AA120" s="90">
        <f>+VLOOKUP(S120,'REFERENCIAS RIESGO'!$C:$D,2,0)*VLOOKUP($S$2,PONDERADORES!A:P,IF(INFORMACION!$T120='REFERENCIAS RIESGO'!$C$36,13,7),0)+VLOOKUP(U120,'REFERENCIAS RIESGO'!$C:$D,2,0)*VLOOKUP($U$2,PONDERADORES!A:P,IF(INFORMACION!$T120='REFERENCIAS RIESGO'!$C$36,13,7),0)+VLOOKUP(V120,'REFERENCIAS RIESGO'!$C:$D,2,0)*VLOOKUP($V$2,PONDERADORES!A:P,IF(INFORMACION!$T120='REFERENCIAS RIESGO'!$C$36,13,7),0)+W120*VLOOKUP($W$2,PONDERADORES!A:P,IF(INFORMACION!$T120='REFERENCIAS RIESGO'!$C$36,13,7),0)+VLOOKUP(T120,'REFERENCIAS RIESGO'!$C:$D,2,0)*VLOOKUP($T$2,PONDERADORES!A:P,IF(INFORMACION!$T120='REFERENCIAS RIESGO'!$C$36,13,7),0)</f>
        <v>9.9936562500000008</v>
      </c>
      <c r="AB120" s="93">
        <f t="shared" si="2"/>
        <v>56.038656250000003</v>
      </c>
      <c r="AC120" s="23" t="str">
        <f>IF(AB120&gt;[2]REFERENCIAS!$C$62,[2]REFERENCIAS!$B$62,IF(AND(AB120&gt;=[2]REFERENCIAS!$C$63,AB120&lt;[2]REFERENCIAS!$D$63),[2]REFERENCIAS!$B$63,IF(AND(AB120&gt;[2]REFERENCIAS!$C$64,AB120&lt;=[2]REFERENCIAS!$D$64),[2]REFERENCIAS!$B$64,IF(AND(AB120&gt;=[2]REFERENCIAS!$C$65,AB120&lt;[2]REFERENCIAS!$D$65),[2]REFERENCIAS!$B$65, "Revisar"))))</f>
        <v>Evaluar tecnología en un año</v>
      </c>
      <c r="AD120" s="94" t="str">
        <f>VLOOKUP(AC120,[2]REFERENCIAS!$B$62:$G$65,4,FALSE)</f>
        <v>El equipo se encuentra en condiciones aceptables de funcionamiento pero requiere constante seguimiento y evaluación.</v>
      </c>
      <c r="AJ120" s="20"/>
      <c r="AK120" s="20"/>
    </row>
    <row r="121" spans="1:37" ht="60" x14ac:dyDescent="0.25">
      <c r="A121" s="72" t="s">
        <v>198</v>
      </c>
      <c r="B121" s="52" t="s">
        <v>199</v>
      </c>
      <c r="C121" s="51" t="s">
        <v>201</v>
      </c>
      <c r="D121" s="53">
        <v>17952399</v>
      </c>
      <c r="E121" s="73" t="s">
        <v>192</v>
      </c>
      <c r="F121" s="74" t="s">
        <v>119</v>
      </c>
      <c r="G121" s="9">
        <v>8</v>
      </c>
      <c r="H121" s="54">
        <v>43588</v>
      </c>
      <c r="I121" s="49">
        <v>3</v>
      </c>
      <c r="J121" s="22">
        <f t="shared" si="3"/>
        <v>0.375</v>
      </c>
      <c r="K121" s="19" t="s">
        <v>32</v>
      </c>
      <c r="L121" s="73" t="s">
        <v>47</v>
      </c>
      <c r="M121" s="74" t="s">
        <v>34</v>
      </c>
      <c r="N121" s="19" t="s">
        <v>42</v>
      </c>
      <c r="O121" s="73" t="s">
        <v>35</v>
      </c>
      <c r="P121" s="80">
        <v>3750000</v>
      </c>
      <c r="Q121" s="24">
        <v>1599839</v>
      </c>
      <c r="R121" s="81">
        <v>0.42662373333333331</v>
      </c>
      <c r="S121" s="85" t="s">
        <v>37</v>
      </c>
      <c r="T121" s="19" t="s">
        <v>38</v>
      </c>
      <c r="U121" s="22" t="s">
        <v>55</v>
      </c>
      <c r="V121" s="59" t="s">
        <v>56</v>
      </c>
      <c r="W121" s="86">
        <v>66.887500000000003</v>
      </c>
      <c r="X121" s="89">
        <f>+VLOOKUP(K121,REFERENCIAS!$C:$D,2,0)*VLOOKUP($K$2,PONDERADORES!A:P,IF(INFORMACION!$F121=REFERENCIAS!$C$24,10,7),0)+VLOOKUP(L121,REFERENCIAS!$C:$D,2,0)*VLOOKUP($L$2,PONDERADORES!A:P,IF(INFORMACION!$F121=REFERENCIAS!$C$24,10,7),0)+VLOOKUP(F121,REFERENCIAS!$C:$D,2,0)*VLOOKUP($F$2,PONDERADORES!A:P,IF(INFORMACION!$F121=REFERENCIAS!$C$24,10,7),0)+VLOOKUP(IF(J121&lt;=0.2,0.2,IF(AND(J121&gt;0.2,J121&lt;=0.4),0.4,IF(AND(J121&gt;0.4,J121&lt;=0.6),0.6,IF(AND(J121&gt;0.6,J121&lt;=0.8),0.8,IF(AND(J121&gt;0.8,J121&lt;=1),1))))),REFERENCIAS!$C:$D,2,0)*VLOOKUP($J$2,PONDERADORES!A:P,IF(INFORMACION!$F121=REFERENCIAS!$C$24,10,7),0)</f>
        <v>15.450000000000001</v>
      </c>
      <c r="Y121" s="45">
        <f>+VLOOKUP(M121,REFERENCIAS!$C:$D,2,0)*VLOOKUP($M$2,PONDERADORES!$A$7:$G$9,7,0)+VLOOKUP(N121,REFERENCIAS!$C:$D,2,0)*VLOOKUP($N$2,PONDERADORES!$A$7:$G$9,7,0)+VLOOKUP(O121,REFERENCIAS!$C:$D,2,0)*VLOOKUP($O$2,PONDERADORES!$A$7:$G$9,7,0)</f>
        <v>5.5460000000000003</v>
      </c>
      <c r="Z121" s="46">
        <f>+VLOOKUP(IF(R121&lt;0.1,0,IF(AND(R121&gt;=0.1,R121&lt;0.2),0.1,IF(AND(R121&gt;=0.2,R121&lt;0.3),0.2,IF(R121&gt;0.3,0.3,)))),REFERENCIAS!$E:$F,2,0)*VLOOKUP($R$2,PONDERADORES!$A$11:$G$11,7,0)</f>
        <v>15</v>
      </c>
      <c r="AA121" s="90">
        <f>+VLOOKUP(S121,'REFERENCIAS RIESGO'!$C:$D,2,0)*VLOOKUP($S$2,PONDERADORES!A:P,IF(INFORMACION!$T121='REFERENCIAS RIESGO'!$C$36,13,7),0)+VLOOKUP(U121,'REFERENCIAS RIESGO'!$C:$D,2,0)*VLOOKUP($U$2,PONDERADORES!A:P,IF(INFORMACION!$T121='REFERENCIAS RIESGO'!$C$36,13,7),0)+VLOOKUP(V121,'REFERENCIAS RIESGO'!$C:$D,2,0)*VLOOKUP($V$2,PONDERADORES!A:P,IF(INFORMACION!$T121='REFERENCIAS RIESGO'!$C$36,13,7),0)+W121*VLOOKUP($W$2,PONDERADORES!A:P,IF(INFORMACION!$T121='REFERENCIAS RIESGO'!$C$36,13,7),0)+VLOOKUP(T121,'REFERENCIAS RIESGO'!$C:$D,2,0)*VLOOKUP($T$2,PONDERADORES!A:P,IF(INFORMACION!$T121='REFERENCIAS RIESGO'!$C$36,13,7),0)</f>
        <v>16.639875</v>
      </c>
      <c r="AB121" s="93">
        <f t="shared" si="2"/>
        <v>52.635874999999999</v>
      </c>
      <c r="AC121" s="23" t="str">
        <f>IF(AB121&gt;[2]REFERENCIAS!$C$62,[2]REFERENCIAS!$B$62,IF(AND(AB121&gt;=[2]REFERENCIAS!$C$63,AB121&lt;[2]REFERENCIAS!$D$63),[2]REFERENCIAS!$B$63,IF(AND(AB121&gt;[2]REFERENCIAS!$C$64,AB121&lt;=[2]REFERENCIAS!$D$64),[2]REFERENCIAS!$B$64,IF(AND(AB121&gt;=[2]REFERENCIAS!$C$65,AB121&lt;[2]REFERENCIAS!$D$65),[2]REFERENCIAS!$B$65, "Revisar"))))</f>
        <v>Evaluar tecnología en un año</v>
      </c>
      <c r="AD121" s="94" t="str">
        <f>VLOOKUP(AC121,[2]REFERENCIAS!$B$62:$G$65,4,FALSE)</f>
        <v>El equipo se encuentra en condiciones aceptables de funcionamiento pero requiere constante seguimiento y evaluación.</v>
      </c>
      <c r="AJ121" s="20"/>
      <c r="AK121" s="20"/>
    </row>
    <row r="122" spans="1:37" ht="60" x14ac:dyDescent="0.25">
      <c r="A122" s="72" t="s">
        <v>198</v>
      </c>
      <c r="B122" s="52" t="s">
        <v>208</v>
      </c>
      <c r="C122" s="51" t="s">
        <v>200</v>
      </c>
      <c r="D122" s="53">
        <v>21439516</v>
      </c>
      <c r="E122" s="73" t="s">
        <v>187</v>
      </c>
      <c r="F122" s="74" t="s">
        <v>49</v>
      </c>
      <c r="G122" s="9">
        <v>8</v>
      </c>
      <c r="H122" s="54">
        <v>40015</v>
      </c>
      <c r="I122" s="49">
        <v>13</v>
      </c>
      <c r="J122" s="22">
        <f t="shared" si="3"/>
        <v>1</v>
      </c>
      <c r="K122" s="19" t="s">
        <v>32</v>
      </c>
      <c r="L122" s="73" t="s">
        <v>116</v>
      </c>
      <c r="M122" s="74" t="s">
        <v>34</v>
      </c>
      <c r="N122" s="19" t="s">
        <v>35</v>
      </c>
      <c r="O122" s="73" t="s">
        <v>35</v>
      </c>
      <c r="P122" s="80">
        <v>7880000</v>
      </c>
      <c r="Q122" s="24">
        <v>6381125</v>
      </c>
      <c r="R122" s="81">
        <v>0.80978743654822338</v>
      </c>
      <c r="S122" s="85" t="s">
        <v>37</v>
      </c>
      <c r="T122" s="19" t="s">
        <v>44</v>
      </c>
      <c r="U122" s="22" t="s">
        <v>55</v>
      </c>
      <c r="V122" s="59" t="s">
        <v>45</v>
      </c>
      <c r="W122" s="86">
        <v>66.887500000000003</v>
      </c>
      <c r="X122" s="89">
        <f>+VLOOKUP(K122,REFERENCIAS!$C:$D,2,0)*VLOOKUP($K$2,PONDERADORES!A:P,IF(INFORMACION!$F122=REFERENCIAS!$C$24,10,7),0)+VLOOKUP(L122,REFERENCIAS!$C:$D,2,0)*VLOOKUP($L$2,PONDERADORES!A:P,IF(INFORMACION!$F122=REFERENCIAS!$C$24,10,7),0)+VLOOKUP(F122,REFERENCIAS!$C:$D,2,0)*VLOOKUP($F$2,PONDERADORES!A:P,IF(INFORMACION!$F122=REFERENCIAS!$C$24,10,7),0)+VLOOKUP(IF(J122&lt;=0.2,0.2,IF(AND(J122&gt;0.2,J122&lt;=0.4),0.4,IF(AND(J122&gt;0.4,J122&lt;=0.6),0.6,IF(AND(J122&gt;0.6,J122&lt;=0.8),0.8,IF(AND(J122&gt;0.8,J122&lt;=1),1))))),REFERENCIAS!$C:$D,2,0)*VLOOKUP($J$2,PONDERADORES!A:P,IF(INFORMACION!$F122=REFERENCIAS!$C$24,10,7),0)</f>
        <v>17.72</v>
      </c>
      <c r="Y122" s="45">
        <f>+VLOOKUP(M122,REFERENCIAS!$C:$D,2,0)*VLOOKUP($M$2,PONDERADORES!$A$7:$G$9,7,0)+VLOOKUP(N122,REFERENCIAS!$C:$D,2,0)*VLOOKUP($N$2,PONDERADORES!$A$7:$G$9,7,0)+VLOOKUP(O122,REFERENCIAS!$C:$D,2,0)*VLOOKUP($O$2,PONDERADORES!$A$7:$G$9,7,0)</f>
        <v>0.2</v>
      </c>
      <c r="Z122" s="46">
        <f>+VLOOKUP(IF(R122&lt;0.1,0,IF(AND(R122&gt;=0.1,R122&lt;0.2),0.1,IF(AND(R122&gt;=0.2,R122&lt;0.3),0.2,IF(R122&gt;0.3,0.3,)))),REFERENCIAS!$E:$F,2,0)*VLOOKUP($R$2,PONDERADORES!$A$11:$G$11,7,0)</f>
        <v>15</v>
      </c>
      <c r="AA122" s="90">
        <f>+VLOOKUP(S122,'REFERENCIAS RIESGO'!$C:$D,2,0)*VLOOKUP($S$2,PONDERADORES!A:P,IF(INFORMACION!$T122='REFERENCIAS RIESGO'!$C$36,13,7),0)+VLOOKUP(U122,'REFERENCIAS RIESGO'!$C:$D,2,0)*VLOOKUP($U$2,PONDERADORES!A:P,IF(INFORMACION!$T122='REFERENCIAS RIESGO'!$C$36,13,7),0)+VLOOKUP(V122,'REFERENCIAS RIESGO'!$C:$D,2,0)*VLOOKUP($V$2,PONDERADORES!A:P,IF(INFORMACION!$T122='REFERENCIAS RIESGO'!$C$36,13,7),0)+W122*VLOOKUP($W$2,PONDERADORES!A:P,IF(INFORMACION!$T122='REFERENCIAS RIESGO'!$C$36,13,7),0)+VLOOKUP(T122,'REFERENCIAS RIESGO'!$C:$D,2,0)*VLOOKUP($T$2,PONDERADORES!A:P,IF(INFORMACION!$T122='REFERENCIAS RIESGO'!$C$36,13,7),0)</f>
        <v>24.603187499999997</v>
      </c>
      <c r="AB122" s="93">
        <f t="shared" si="2"/>
        <v>57.523187499999999</v>
      </c>
      <c r="AC122" s="23" t="str">
        <f>IF(AB122&gt;[2]REFERENCIAS!$C$62,[2]REFERENCIAS!$B$62,IF(AND(AB122&gt;=[2]REFERENCIAS!$C$63,AB122&lt;[2]REFERENCIAS!$D$63),[2]REFERENCIAS!$B$63,IF(AND(AB122&gt;[2]REFERENCIAS!$C$64,AB122&lt;=[2]REFERENCIAS!$D$64),[2]REFERENCIAS!$B$64,IF(AND(AB122&gt;=[2]REFERENCIAS!$C$65,AB122&lt;[2]REFERENCIAS!$D$65),[2]REFERENCIAS!$B$65, "Revisar"))))</f>
        <v>Evaluar tecnología en un año</v>
      </c>
      <c r="AD122" s="94" t="str">
        <f>VLOOKUP(AC122,[2]REFERENCIAS!$B$62:$G$65,4,FALSE)</f>
        <v>El equipo se encuentra en condiciones aceptables de funcionamiento pero requiere constante seguimiento y evaluación.</v>
      </c>
      <c r="AJ122" s="20"/>
      <c r="AK122" s="20"/>
    </row>
    <row r="123" spans="1:37" ht="45" x14ac:dyDescent="0.25">
      <c r="A123" s="72" t="s">
        <v>353</v>
      </c>
      <c r="B123" s="52" t="s">
        <v>354</v>
      </c>
      <c r="C123" s="51" t="s">
        <v>355</v>
      </c>
      <c r="D123" s="53" t="s">
        <v>356</v>
      </c>
      <c r="E123" s="73" t="s">
        <v>184</v>
      </c>
      <c r="F123" s="74" t="s">
        <v>49</v>
      </c>
      <c r="G123" s="9">
        <v>8</v>
      </c>
      <c r="H123" s="54">
        <v>42555</v>
      </c>
      <c r="I123" s="49">
        <v>6</v>
      </c>
      <c r="J123" s="22">
        <f t="shared" si="3"/>
        <v>0.75</v>
      </c>
      <c r="K123" s="19" t="s">
        <v>114</v>
      </c>
      <c r="L123" s="73" t="s">
        <v>47</v>
      </c>
      <c r="M123" s="74" t="s">
        <v>53</v>
      </c>
      <c r="N123" s="19" t="s">
        <v>42</v>
      </c>
      <c r="O123" s="73" t="s">
        <v>42</v>
      </c>
      <c r="P123" s="80">
        <v>67280000</v>
      </c>
      <c r="Q123" s="24">
        <v>23442788</v>
      </c>
      <c r="R123" s="81">
        <v>0.34843620689655175</v>
      </c>
      <c r="S123" s="85" t="s">
        <v>37</v>
      </c>
      <c r="T123" s="19" t="s">
        <v>44</v>
      </c>
      <c r="U123" s="22" t="s">
        <v>157</v>
      </c>
      <c r="V123" s="59" t="s">
        <v>45</v>
      </c>
      <c r="W123" s="86">
        <v>88.7</v>
      </c>
      <c r="X123" s="89">
        <f>+VLOOKUP(K123,REFERENCIAS!$C:$D,2,0)*VLOOKUP($K$2,PONDERADORES!A:P,IF(INFORMACION!$F123=REFERENCIAS!$C$24,10,7),0)+VLOOKUP(L123,REFERENCIAS!$C:$D,2,0)*VLOOKUP($L$2,PONDERADORES!A:P,IF(INFORMACION!$F123=REFERENCIAS!$C$24,10,7),0)+VLOOKUP(F123,REFERENCIAS!$C:$D,2,0)*VLOOKUP($F$2,PONDERADORES!A:P,IF(INFORMACION!$F123=REFERENCIAS!$C$24,10,7),0)+VLOOKUP(IF(J123&lt;=0.2,0.2,IF(AND(J123&gt;0.2,J123&lt;=0.4),0.4,IF(AND(J123&gt;0.4,J123&lt;=0.6),0.6,IF(AND(J123&gt;0.6,J123&lt;=0.8),0.8,IF(AND(J123&gt;0.8,J123&lt;=1),1))))),REFERENCIAS!$C:$D,2,0)*VLOOKUP($J$2,PONDERADORES!A:P,IF(INFORMACION!$F123=REFERENCIAS!$C$24,10,7),0)</f>
        <v>17.47</v>
      </c>
      <c r="Y123" s="45">
        <f>+VLOOKUP(M123,REFERENCIAS!$C:$D,2,0)*VLOOKUP($M$2,PONDERADORES!$A$7:$G$9,7,0)+VLOOKUP(N123,REFERENCIAS!$C:$D,2,0)*VLOOKUP($N$2,PONDERADORES!$A$7:$G$9,7,0)+VLOOKUP(O123,REFERENCIAS!$C:$D,2,0)*VLOOKUP($O$2,PONDERADORES!$A$7:$G$9,7,0)</f>
        <v>20</v>
      </c>
      <c r="Z123" s="46">
        <f>+VLOOKUP(IF(R123&lt;0.1,0,IF(AND(R123&gt;=0.1,R123&lt;0.2),0.1,IF(AND(R123&gt;=0.2,R123&lt;0.3),0.2,IF(R123&gt;0.3,0.3,)))),REFERENCIAS!$E:$F,2,0)*VLOOKUP($R$2,PONDERADORES!$A$11:$G$11,7,0)</f>
        <v>15</v>
      </c>
      <c r="AA123" s="90">
        <f>+VLOOKUP(S123,'REFERENCIAS RIESGO'!$C:$D,2,0)*VLOOKUP($S$2,PONDERADORES!A:P,IF(INFORMACION!$T123='REFERENCIAS RIESGO'!$C$36,13,7),0)+VLOOKUP(U123,'REFERENCIAS RIESGO'!$C:$D,2,0)*VLOOKUP($U$2,PONDERADORES!A:P,IF(INFORMACION!$T123='REFERENCIAS RIESGO'!$C$36,13,7),0)+VLOOKUP(V123,'REFERENCIAS RIESGO'!$C:$D,2,0)*VLOOKUP($V$2,PONDERADORES!A:P,IF(INFORMACION!$T123='REFERENCIAS RIESGO'!$C$36,13,7),0)+W123*VLOOKUP($W$2,PONDERADORES!A:P,IF(INFORMACION!$T123='REFERENCIAS RIESGO'!$C$36,13,7),0)+VLOOKUP(T123,'REFERENCIAS RIESGO'!$C:$D,2,0)*VLOOKUP($T$2,PONDERADORES!A:P,IF(INFORMACION!$T123='REFERENCIAS RIESGO'!$C$36,13,7),0)</f>
        <v>26.293500000000002</v>
      </c>
      <c r="AB123" s="93">
        <f t="shared" si="2"/>
        <v>78.763499999999993</v>
      </c>
      <c r="AC123" s="23" t="str">
        <f>IF(AB123&gt;[2]REFERENCIAS!$C$62,[2]REFERENCIAS!$B$62,IF(AND(AB123&gt;=[2]REFERENCIAS!$C$63,AB123&lt;[2]REFERENCIAS!$D$63),[2]REFERENCIAS!$B$63,IF(AND(AB123&gt;[2]REFERENCIAS!$C$64,AB123&lt;=[2]REFERENCIAS!$D$64),[2]REFERENCIAS!$B$64,IF(AND(AB123&gt;=[2]REFERENCIAS!$C$65,AB123&lt;[2]REFERENCIAS!$D$65),[2]REFERENCIAS!$B$65, "Revisar"))))</f>
        <v>Renovación de tecnología a la brevedad (Plazo inferior a un año)</v>
      </c>
      <c r="AD123" s="94" t="str">
        <f>VLOOKUP(AC123,[2]REFERENCIAS!$B$62:$G$65,4,FALSE)</f>
        <v>El equipo puede mantenerse en el servicio, sin embargo se recomienda su reposición en un plazo inferior a un año</v>
      </c>
      <c r="AJ123" s="20"/>
      <c r="AK123" s="20"/>
    </row>
    <row r="124" spans="1:37" ht="60" x14ac:dyDescent="0.25">
      <c r="A124" s="72" t="s">
        <v>198</v>
      </c>
      <c r="B124" s="52" t="s">
        <v>199</v>
      </c>
      <c r="C124" s="51" t="s">
        <v>201</v>
      </c>
      <c r="D124" s="53">
        <v>17951081</v>
      </c>
      <c r="E124" s="73" t="s">
        <v>192</v>
      </c>
      <c r="F124" s="74" t="s">
        <v>119</v>
      </c>
      <c r="G124" s="9">
        <v>8</v>
      </c>
      <c r="H124" s="54">
        <v>42914</v>
      </c>
      <c r="I124" s="49">
        <v>5</v>
      </c>
      <c r="J124" s="22">
        <f t="shared" si="3"/>
        <v>0.625</v>
      </c>
      <c r="K124" s="19" t="s">
        <v>32</v>
      </c>
      <c r="L124" s="73" t="s">
        <v>117</v>
      </c>
      <c r="M124" s="74" t="s">
        <v>41</v>
      </c>
      <c r="N124" s="19" t="s">
        <v>42</v>
      </c>
      <c r="O124" s="73" t="s">
        <v>42</v>
      </c>
      <c r="P124" s="80">
        <v>3750000</v>
      </c>
      <c r="Q124" s="24">
        <v>434818</v>
      </c>
      <c r="R124" s="81">
        <v>0.11595146666666667</v>
      </c>
      <c r="S124" s="85" t="s">
        <v>37</v>
      </c>
      <c r="T124" s="19" t="s">
        <v>44</v>
      </c>
      <c r="U124" s="22" t="s">
        <v>55</v>
      </c>
      <c r="V124" s="59" t="s">
        <v>56</v>
      </c>
      <c r="W124" s="86">
        <v>66.887500000000003</v>
      </c>
      <c r="X124" s="89">
        <f>+VLOOKUP(K124,REFERENCIAS!$C:$D,2,0)*VLOOKUP($K$2,PONDERADORES!A:P,IF(INFORMACION!$F124=REFERENCIAS!$C$24,10,7),0)+VLOOKUP(L124,REFERENCIAS!$C:$D,2,0)*VLOOKUP($L$2,PONDERADORES!A:P,IF(INFORMACION!$F124=REFERENCIAS!$C$24,10,7),0)+VLOOKUP(F124,REFERENCIAS!$C:$D,2,0)*VLOOKUP($F$2,PONDERADORES!A:P,IF(INFORMACION!$F124=REFERENCIAS!$C$24,10,7),0)+VLOOKUP(IF(J124&lt;=0.2,0.2,IF(AND(J124&gt;0.2,J124&lt;=0.4),0.4,IF(AND(J124&gt;0.4,J124&lt;=0.6),0.6,IF(AND(J124&gt;0.6,J124&lt;=0.8),0.8,IF(AND(J124&gt;0.8,J124&lt;=1),1))))),REFERENCIAS!$C:$D,2,0)*VLOOKUP($J$2,PONDERADORES!A:P,IF(INFORMACION!$F124=REFERENCIAS!$C$24,10,7),0)</f>
        <v>15.475</v>
      </c>
      <c r="Y124" s="45">
        <f>+VLOOKUP(M124,REFERENCIAS!$C:$D,2,0)*VLOOKUP($M$2,PONDERADORES!$A$7:$G$9,7,0)+VLOOKUP(N124,REFERENCIAS!$C:$D,2,0)*VLOOKUP($N$2,PONDERADORES!$A$7:$G$9,7,0)+VLOOKUP(O124,REFERENCIAS!$C:$D,2,0)*VLOOKUP($O$2,PONDERADORES!$A$7:$G$9,7,0)</f>
        <v>17.300000000000004</v>
      </c>
      <c r="Z124" s="46">
        <f>+VLOOKUP(IF(R124&lt;0.1,0,IF(AND(R124&gt;=0.1,R124&lt;0.2),0.1,IF(AND(R124&gt;=0.2,R124&lt;0.3),0.2,IF(R124&gt;0.3,0.3,)))),REFERENCIAS!$E:$F,2,0)*VLOOKUP($R$2,PONDERADORES!$A$11:$G$11,7,0)</f>
        <v>4.5</v>
      </c>
      <c r="AA124" s="90">
        <f>+VLOOKUP(S124,'REFERENCIAS RIESGO'!$C:$D,2,0)*VLOOKUP($S$2,PONDERADORES!A:P,IF(INFORMACION!$T124='REFERENCIAS RIESGO'!$C$36,13,7),0)+VLOOKUP(U124,'REFERENCIAS RIESGO'!$C:$D,2,0)*VLOOKUP($U$2,PONDERADORES!A:P,IF(INFORMACION!$T124='REFERENCIAS RIESGO'!$C$36,13,7),0)+VLOOKUP(V124,'REFERENCIAS RIESGO'!$C:$D,2,0)*VLOOKUP($V$2,PONDERADORES!A:P,IF(INFORMACION!$T124='REFERENCIAS RIESGO'!$C$36,13,7),0)+W124*VLOOKUP($W$2,PONDERADORES!A:P,IF(INFORMACION!$T124='REFERENCIAS RIESGO'!$C$36,13,7),0)+VLOOKUP(T124,'REFERENCIAS RIESGO'!$C:$D,2,0)*VLOOKUP($T$2,PONDERADORES!A:P,IF(INFORMACION!$T124='REFERENCIAS RIESGO'!$C$36,13,7),0)</f>
        <v>17.1781875</v>
      </c>
      <c r="AB124" s="93">
        <f t="shared" si="2"/>
        <v>54.453187500000006</v>
      </c>
      <c r="AC124" s="23" t="str">
        <f>IF(AB124&gt;[2]REFERENCIAS!$C$62,[2]REFERENCIAS!$B$62,IF(AND(AB124&gt;=[2]REFERENCIAS!$C$63,AB124&lt;[2]REFERENCIAS!$D$63),[2]REFERENCIAS!$B$63,IF(AND(AB124&gt;[2]REFERENCIAS!$C$64,AB124&lt;=[2]REFERENCIAS!$D$64),[2]REFERENCIAS!$B$64,IF(AND(AB124&gt;=[2]REFERENCIAS!$C$65,AB124&lt;[2]REFERENCIAS!$D$65),[2]REFERENCIAS!$B$65, "Revisar"))))</f>
        <v>Evaluar tecnología en un año</v>
      </c>
      <c r="AD124" s="94" t="str">
        <f>VLOOKUP(AC124,[2]REFERENCIAS!$B$62:$G$65,4,FALSE)</f>
        <v>El equipo se encuentra en condiciones aceptables de funcionamiento pero requiere constante seguimiento y evaluación.</v>
      </c>
      <c r="AJ124" s="20"/>
      <c r="AK124" s="20"/>
    </row>
    <row r="125" spans="1:37" ht="60" x14ac:dyDescent="0.25">
      <c r="A125" s="72" t="s">
        <v>246</v>
      </c>
      <c r="B125" s="52" t="s">
        <v>217</v>
      </c>
      <c r="C125" s="51" t="s">
        <v>249</v>
      </c>
      <c r="D125" s="53" t="s">
        <v>357</v>
      </c>
      <c r="E125" s="73" t="s">
        <v>187</v>
      </c>
      <c r="F125" s="74" t="s">
        <v>52</v>
      </c>
      <c r="G125" s="9">
        <v>5</v>
      </c>
      <c r="H125" s="54">
        <v>41776</v>
      </c>
      <c r="I125" s="49">
        <v>8</v>
      </c>
      <c r="J125" s="22">
        <f t="shared" si="3"/>
        <v>1</v>
      </c>
      <c r="K125" s="19" t="s">
        <v>114</v>
      </c>
      <c r="L125" s="73" t="s">
        <v>47</v>
      </c>
      <c r="M125" s="74" t="s">
        <v>34</v>
      </c>
      <c r="N125" s="19" t="s">
        <v>35</v>
      </c>
      <c r="O125" s="73" t="s">
        <v>42</v>
      </c>
      <c r="P125" s="80">
        <v>596675</v>
      </c>
      <c r="Q125" s="24">
        <v>255849</v>
      </c>
      <c r="R125" s="81">
        <v>0.42879121799974862</v>
      </c>
      <c r="S125" s="85" t="s">
        <v>37</v>
      </c>
      <c r="T125" s="19" t="s">
        <v>82</v>
      </c>
      <c r="U125" s="22" t="s">
        <v>31</v>
      </c>
      <c r="V125" s="59" t="s">
        <v>50</v>
      </c>
      <c r="W125" s="86">
        <v>15.606249999999999</v>
      </c>
      <c r="X125" s="89">
        <f>+VLOOKUP(K125,REFERENCIAS!$C:$D,2,0)*VLOOKUP($K$2,PONDERADORES!A:P,IF(INFORMACION!$F125=REFERENCIAS!$C$24,10,7),0)+VLOOKUP(L125,REFERENCIAS!$C:$D,2,0)*VLOOKUP($L$2,PONDERADORES!A:P,IF(INFORMACION!$F125=REFERENCIAS!$C$24,10,7),0)+VLOOKUP(F125,REFERENCIAS!$C:$D,2,0)*VLOOKUP($F$2,PONDERADORES!A:P,IF(INFORMACION!$F125=REFERENCIAS!$C$24,10,7),0)+VLOOKUP(IF(J125&lt;=0.2,0.2,IF(AND(J125&gt;0.2,J125&lt;=0.4),0.4,IF(AND(J125&gt;0.4,J125&lt;=0.6),0.6,IF(AND(J125&gt;0.6,J125&lt;=0.8),0.8,IF(AND(J125&gt;0.8,J125&lt;=1),1))))),REFERENCIAS!$C:$D,2,0)*VLOOKUP($J$2,PONDERADORES!A:P,IF(INFORMACION!$F125=REFERENCIAS!$C$24,10,7),0)</f>
        <v>18.347000000000001</v>
      </c>
      <c r="Y125" s="45">
        <f>+VLOOKUP(M125,REFERENCIAS!$C:$D,2,0)*VLOOKUP($M$2,PONDERADORES!$A$7:$G$9,7,0)+VLOOKUP(N125,REFERENCIAS!$C:$D,2,0)*VLOOKUP($N$2,PONDERADORES!$A$7:$G$9,7,0)+VLOOKUP(O125,REFERENCIAS!$C:$D,2,0)*VLOOKUP($O$2,PONDERADORES!$A$7:$G$9,7,0)</f>
        <v>9.3080000000000016</v>
      </c>
      <c r="Z125" s="46">
        <f>+VLOOKUP(IF(R125&lt;0.1,0,IF(AND(R125&gt;=0.1,R125&lt;0.2),0.1,IF(AND(R125&gt;=0.2,R125&lt;0.3),0.2,IF(R125&gt;0.3,0.3,)))),REFERENCIAS!$E:$F,2,0)*VLOOKUP($R$2,PONDERADORES!$A$11:$G$11,7,0)</f>
        <v>15</v>
      </c>
      <c r="AA125" s="90">
        <f>+VLOOKUP(S125,'REFERENCIAS RIESGO'!$C:$D,2,0)*VLOOKUP($S$2,PONDERADORES!A:P,IF(INFORMACION!$T125='REFERENCIAS RIESGO'!$C$36,13,7),0)+VLOOKUP(U125,'REFERENCIAS RIESGO'!$C:$D,2,0)*VLOOKUP($U$2,PONDERADORES!A:P,IF(INFORMACION!$T125='REFERENCIAS RIESGO'!$C$36,13,7),0)+VLOOKUP(V125,'REFERENCIAS RIESGO'!$C:$D,2,0)*VLOOKUP($V$2,PONDERADORES!A:P,IF(INFORMACION!$T125='REFERENCIAS RIESGO'!$C$36,13,7),0)+W125*VLOOKUP($W$2,PONDERADORES!A:P,IF(INFORMACION!$T125='REFERENCIAS RIESGO'!$C$36,13,7),0)+VLOOKUP(T125,'REFERENCIAS RIESGO'!$C:$D,2,0)*VLOOKUP($T$2,PONDERADORES!A:P,IF(INFORMACION!$T125='REFERENCIAS RIESGO'!$C$36,13,7),0)</f>
        <v>15.414562499999999</v>
      </c>
      <c r="AB125" s="93">
        <f t="shared" si="2"/>
        <v>58.069562500000004</v>
      </c>
      <c r="AC125" s="23" t="str">
        <f>IF(AB125&gt;[2]REFERENCIAS!$C$62,[2]REFERENCIAS!$B$62,IF(AND(AB125&gt;=[2]REFERENCIAS!$C$63,AB125&lt;[2]REFERENCIAS!$D$63),[2]REFERENCIAS!$B$63,IF(AND(AB125&gt;[2]REFERENCIAS!$C$64,AB125&lt;=[2]REFERENCIAS!$D$64),[2]REFERENCIAS!$B$64,IF(AND(AB125&gt;=[2]REFERENCIAS!$C$65,AB125&lt;[2]REFERENCIAS!$D$65),[2]REFERENCIAS!$B$65, "Revisar"))))</f>
        <v>Evaluar tecnología en un año</v>
      </c>
      <c r="AD125" s="94" t="str">
        <f>VLOOKUP(AC125,[2]REFERENCIAS!$B$62:$G$65,4,FALSE)</f>
        <v>El equipo se encuentra en condiciones aceptables de funcionamiento pero requiere constante seguimiento y evaluación.</v>
      </c>
      <c r="AJ125" s="20"/>
      <c r="AK125" s="20"/>
    </row>
    <row r="126" spans="1:37" ht="60" x14ac:dyDescent="0.25">
      <c r="A126" s="72" t="s">
        <v>198</v>
      </c>
      <c r="B126" s="52" t="s">
        <v>204</v>
      </c>
      <c r="C126" s="51" t="s">
        <v>205</v>
      </c>
      <c r="D126" s="53" t="s">
        <v>206</v>
      </c>
      <c r="E126" s="73" t="s">
        <v>202</v>
      </c>
      <c r="F126" s="74" t="s">
        <v>118</v>
      </c>
      <c r="G126" s="9">
        <v>8</v>
      </c>
      <c r="H126" s="54">
        <v>40708</v>
      </c>
      <c r="I126" s="49">
        <v>11</v>
      </c>
      <c r="J126" s="22">
        <f t="shared" si="3"/>
        <v>1</v>
      </c>
      <c r="K126" s="19" t="s">
        <v>114</v>
      </c>
      <c r="L126" s="73" t="s">
        <v>33</v>
      </c>
      <c r="M126" s="74" t="s">
        <v>41</v>
      </c>
      <c r="N126" s="19" t="s">
        <v>35</v>
      </c>
      <c r="O126" s="73" t="s">
        <v>42</v>
      </c>
      <c r="P126" s="80">
        <v>3987835</v>
      </c>
      <c r="Q126" s="24">
        <v>3714247</v>
      </c>
      <c r="R126" s="81">
        <v>0.93139435307629326</v>
      </c>
      <c r="S126" s="85" t="s">
        <v>37</v>
      </c>
      <c r="T126" s="19" t="s">
        <v>44</v>
      </c>
      <c r="U126" s="22" t="s">
        <v>55</v>
      </c>
      <c r="V126" s="59" t="s">
        <v>50</v>
      </c>
      <c r="W126" s="86">
        <v>66.887500000000003</v>
      </c>
      <c r="X126" s="89">
        <f>+VLOOKUP(K126,REFERENCIAS!$C:$D,2,0)*VLOOKUP($K$2,PONDERADORES!A:P,IF(INFORMACION!$F126=REFERENCIAS!$C$24,10,7),0)+VLOOKUP(L126,REFERENCIAS!$C:$D,2,0)*VLOOKUP($L$2,PONDERADORES!A:P,IF(INFORMACION!$F126=REFERENCIAS!$C$24,10,7),0)+VLOOKUP(F126,REFERENCIAS!$C:$D,2,0)*VLOOKUP($F$2,PONDERADORES!A:P,IF(INFORMACION!$F126=REFERENCIAS!$C$24,10,7),0)+VLOOKUP(IF(J126&lt;=0.2,0.2,IF(AND(J126&gt;0.2,J126&lt;=0.4),0.4,IF(AND(J126&gt;0.4,J126&lt;=0.6),0.6,IF(AND(J126&gt;0.6,J126&lt;=0.8),0.8,IF(AND(J126&gt;0.8,J126&lt;=1),1))))),REFERENCIAS!$C:$D,2,0)*VLOOKUP($J$2,PONDERADORES!A:P,IF(INFORMACION!$F126=REFERENCIAS!$C$24,10,7),0)</f>
        <v>16.39</v>
      </c>
      <c r="Y126" s="45">
        <f>+VLOOKUP(M126,REFERENCIAS!$C:$D,2,0)*VLOOKUP($M$2,PONDERADORES!$A$7:$G$9,7,0)+VLOOKUP(N126,REFERENCIAS!$C:$D,2,0)*VLOOKUP($N$2,PONDERADORES!$A$7:$G$9,7,0)+VLOOKUP(O126,REFERENCIAS!$C:$D,2,0)*VLOOKUP($O$2,PONDERADORES!$A$7:$G$9,7,0)</f>
        <v>11.954000000000001</v>
      </c>
      <c r="Z126" s="46">
        <f>+VLOOKUP(IF(R126&lt;0.1,0,IF(AND(R126&gt;=0.1,R126&lt;0.2),0.1,IF(AND(R126&gt;=0.2,R126&lt;0.3),0.2,IF(R126&gt;0.3,0.3,)))),REFERENCIAS!$E:$F,2,0)*VLOOKUP($R$2,PONDERADORES!$A$11:$G$11,7,0)</f>
        <v>15</v>
      </c>
      <c r="AA126" s="90">
        <f>+VLOOKUP(S126,'REFERENCIAS RIESGO'!$C:$D,2,0)*VLOOKUP($S$2,PONDERADORES!A:P,IF(INFORMACION!$T126='REFERENCIAS RIESGO'!$C$36,13,7),0)+VLOOKUP(U126,'REFERENCIAS RIESGO'!$C:$D,2,0)*VLOOKUP($U$2,PONDERADORES!A:P,IF(INFORMACION!$T126='REFERENCIAS RIESGO'!$C$36,13,7),0)+VLOOKUP(V126,'REFERENCIAS RIESGO'!$C:$D,2,0)*VLOOKUP($V$2,PONDERADORES!A:P,IF(INFORMACION!$T126='REFERENCIAS RIESGO'!$C$36,13,7),0)+W126*VLOOKUP($W$2,PONDERADORES!A:P,IF(INFORMACION!$T126='REFERENCIAS RIESGO'!$C$36,13,7),0)+VLOOKUP(T126,'REFERENCIAS RIESGO'!$C:$D,2,0)*VLOOKUP($T$2,PONDERADORES!A:P,IF(INFORMACION!$T126='REFERENCIAS RIESGO'!$C$36,13,7),0)</f>
        <v>19.353187500000001</v>
      </c>
      <c r="AB126" s="93">
        <f t="shared" si="2"/>
        <v>62.697187499999998</v>
      </c>
      <c r="AC126" s="23" t="str">
        <f>IF(AB126&gt;[2]REFERENCIAS!$C$62,[2]REFERENCIAS!$B$62,IF(AND(AB126&gt;=[2]REFERENCIAS!$C$63,AB126&lt;[2]REFERENCIAS!$D$63),[2]REFERENCIAS!$B$63,IF(AND(AB126&gt;[2]REFERENCIAS!$C$64,AB126&lt;=[2]REFERENCIAS!$D$64),[2]REFERENCIAS!$B$64,IF(AND(AB126&gt;=[2]REFERENCIAS!$C$65,AB126&lt;[2]REFERENCIAS!$D$65),[2]REFERENCIAS!$B$65, "Revisar"))))</f>
        <v>Evaluar tecnología en un año</v>
      </c>
      <c r="AD126" s="94" t="str">
        <f>VLOOKUP(AC126,[2]REFERENCIAS!$B$62:$G$65,4,FALSE)</f>
        <v>El equipo se encuentra en condiciones aceptables de funcionamiento pero requiere constante seguimiento y evaluación.</v>
      </c>
      <c r="AJ126" s="20"/>
      <c r="AK126" s="20"/>
    </row>
    <row r="127" spans="1:37" ht="60" x14ac:dyDescent="0.25">
      <c r="A127" s="72" t="s">
        <v>198</v>
      </c>
      <c r="B127" s="52" t="s">
        <v>199</v>
      </c>
      <c r="C127" s="51" t="s">
        <v>201</v>
      </c>
      <c r="D127" s="53">
        <v>17952108</v>
      </c>
      <c r="E127" s="73" t="s">
        <v>188</v>
      </c>
      <c r="F127" s="74" t="s">
        <v>52</v>
      </c>
      <c r="G127" s="9">
        <v>8</v>
      </c>
      <c r="H127" s="54">
        <v>43712</v>
      </c>
      <c r="I127" s="49">
        <v>3</v>
      </c>
      <c r="J127" s="22">
        <f t="shared" si="3"/>
        <v>0.375</v>
      </c>
      <c r="K127" s="19" t="s">
        <v>32</v>
      </c>
      <c r="L127" s="73" t="s">
        <v>117</v>
      </c>
      <c r="M127" s="74" t="s">
        <v>34</v>
      </c>
      <c r="N127" s="19" t="s">
        <v>54</v>
      </c>
      <c r="O127" s="73" t="s">
        <v>42</v>
      </c>
      <c r="P127" s="80">
        <v>3750000</v>
      </c>
      <c r="Q127" s="24">
        <v>1497402</v>
      </c>
      <c r="R127" s="81">
        <v>0.39930719999999997</v>
      </c>
      <c r="S127" s="85" t="s">
        <v>37</v>
      </c>
      <c r="T127" s="19" t="s">
        <v>38</v>
      </c>
      <c r="U127" s="22" t="s">
        <v>55</v>
      </c>
      <c r="V127" s="59" t="s">
        <v>56</v>
      </c>
      <c r="W127" s="86">
        <v>66.887500000000003</v>
      </c>
      <c r="X127" s="89">
        <f>+VLOOKUP(K127,REFERENCIAS!$C:$D,2,0)*VLOOKUP($K$2,PONDERADORES!A:P,IF(INFORMACION!$F127=REFERENCIAS!$C$24,10,7),0)+VLOOKUP(L127,REFERENCIAS!$C:$D,2,0)*VLOOKUP($L$2,PONDERADORES!A:P,IF(INFORMACION!$F127=REFERENCIAS!$C$24,10,7),0)+VLOOKUP(F127,REFERENCIAS!$C:$D,2,0)*VLOOKUP($F$2,PONDERADORES!A:P,IF(INFORMACION!$F127=REFERENCIAS!$C$24,10,7),0)+VLOOKUP(IF(J127&lt;=0.2,0.2,IF(AND(J127&gt;0.2,J127&lt;=0.4),0.4,IF(AND(J127&gt;0.4,J127&lt;=0.6),0.6,IF(AND(J127&gt;0.6,J127&lt;=0.8),0.8,IF(AND(J127&gt;0.8,J127&lt;=1),1))))),REFERENCIAS!$C:$D,2,0)*VLOOKUP($J$2,PONDERADORES!A:P,IF(INFORMACION!$F127=REFERENCIAS!$C$24,10,7),0)</f>
        <v>12.810000000000002</v>
      </c>
      <c r="Y127" s="45">
        <f>+VLOOKUP(M127,REFERENCIAS!$C:$D,2,0)*VLOOKUP($M$2,PONDERADORES!$A$7:$G$9,7,0)+VLOOKUP(N127,REFERENCIAS!$C:$D,2,0)*VLOOKUP($N$2,PONDERADORES!$A$7:$G$9,7,0)+VLOOKUP(O127,REFERENCIAS!$C:$D,2,0)*VLOOKUP($O$2,PONDERADORES!$A$7:$G$9,7,0)</f>
        <v>11.954000000000001</v>
      </c>
      <c r="Z127" s="46">
        <f>+VLOOKUP(IF(R127&lt;0.1,0,IF(AND(R127&gt;=0.1,R127&lt;0.2),0.1,IF(AND(R127&gt;=0.2,R127&lt;0.3),0.2,IF(R127&gt;0.3,0.3,)))),REFERENCIAS!$E:$F,2,0)*VLOOKUP($R$2,PONDERADORES!$A$11:$G$11,7,0)</f>
        <v>15</v>
      </c>
      <c r="AA127" s="90">
        <f>+VLOOKUP(S127,'REFERENCIAS RIESGO'!$C:$D,2,0)*VLOOKUP($S$2,PONDERADORES!A:P,IF(INFORMACION!$T127='REFERENCIAS RIESGO'!$C$36,13,7),0)+VLOOKUP(U127,'REFERENCIAS RIESGO'!$C:$D,2,0)*VLOOKUP($U$2,PONDERADORES!A:P,IF(INFORMACION!$T127='REFERENCIAS RIESGO'!$C$36,13,7),0)+VLOOKUP(V127,'REFERENCIAS RIESGO'!$C:$D,2,0)*VLOOKUP($V$2,PONDERADORES!A:P,IF(INFORMACION!$T127='REFERENCIAS RIESGO'!$C$36,13,7),0)+W127*VLOOKUP($W$2,PONDERADORES!A:P,IF(INFORMACION!$T127='REFERENCIAS RIESGO'!$C$36,13,7),0)+VLOOKUP(T127,'REFERENCIAS RIESGO'!$C:$D,2,0)*VLOOKUP($T$2,PONDERADORES!A:P,IF(INFORMACION!$T127='REFERENCIAS RIESGO'!$C$36,13,7),0)</f>
        <v>16.639875</v>
      </c>
      <c r="AB127" s="93">
        <f t="shared" si="2"/>
        <v>56.403874999999999</v>
      </c>
      <c r="AC127" s="23" t="str">
        <f>IF(AB127&gt;[2]REFERENCIAS!$C$62,[2]REFERENCIAS!$B$62,IF(AND(AB127&gt;=[2]REFERENCIAS!$C$63,AB127&lt;[2]REFERENCIAS!$D$63),[2]REFERENCIAS!$B$63,IF(AND(AB127&gt;[2]REFERENCIAS!$C$64,AB127&lt;=[2]REFERENCIAS!$D$64),[2]REFERENCIAS!$B$64,IF(AND(AB127&gt;=[2]REFERENCIAS!$C$65,AB127&lt;[2]REFERENCIAS!$D$65),[2]REFERENCIAS!$B$65, "Revisar"))))</f>
        <v>Evaluar tecnología en un año</v>
      </c>
      <c r="AD127" s="94" t="str">
        <f>VLOOKUP(AC127,[2]REFERENCIAS!$B$62:$G$65,4,FALSE)</f>
        <v>El equipo se encuentra en condiciones aceptables de funcionamiento pero requiere constante seguimiento y evaluación.</v>
      </c>
      <c r="AJ127" s="20"/>
      <c r="AK127" s="20"/>
    </row>
    <row r="128" spans="1:37" ht="45" x14ac:dyDescent="0.25">
      <c r="A128" s="72" t="s">
        <v>198</v>
      </c>
      <c r="B128" s="52" t="s">
        <v>199</v>
      </c>
      <c r="C128" s="51" t="s">
        <v>200</v>
      </c>
      <c r="D128" s="53">
        <v>21435462</v>
      </c>
      <c r="E128" s="73" t="s">
        <v>187</v>
      </c>
      <c r="F128" s="74" t="s">
        <v>46</v>
      </c>
      <c r="G128" s="9">
        <v>8</v>
      </c>
      <c r="H128" s="54">
        <v>41678</v>
      </c>
      <c r="I128" s="49">
        <v>8</v>
      </c>
      <c r="J128" s="22">
        <f t="shared" si="3"/>
        <v>1</v>
      </c>
      <c r="K128" s="19" t="s">
        <v>115</v>
      </c>
      <c r="L128" s="73" t="s">
        <v>47</v>
      </c>
      <c r="M128" s="74" t="s">
        <v>41</v>
      </c>
      <c r="N128" s="19" t="s">
        <v>35</v>
      </c>
      <c r="O128" s="73" t="s">
        <v>54</v>
      </c>
      <c r="P128" s="80">
        <v>7880000</v>
      </c>
      <c r="Q128" s="24">
        <v>5584027</v>
      </c>
      <c r="R128" s="81">
        <v>0.70863286802030456</v>
      </c>
      <c r="S128" s="85" t="s">
        <v>37</v>
      </c>
      <c r="T128" s="19" t="s">
        <v>44</v>
      </c>
      <c r="U128" s="22" t="s">
        <v>55</v>
      </c>
      <c r="V128" s="59" t="s">
        <v>56</v>
      </c>
      <c r="W128" s="86">
        <v>66.887500000000003</v>
      </c>
      <c r="X128" s="89">
        <f>+VLOOKUP(K128,REFERENCIAS!$C:$D,2,0)*VLOOKUP($K$2,PONDERADORES!A:P,IF(INFORMACION!$F128=REFERENCIAS!$C$24,10,7),0)+VLOOKUP(L128,REFERENCIAS!$C:$D,2,0)*VLOOKUP($L$2,PONDERADORES!A:P,IF(INFORMACION!$F128=REFERENCIAS!$C$24,10,7),0)+VLOOKUP(F128,REFERENCIAS!$C:$D,2,0)*VLOOKUP($F$2,PONDERADORES!A:P,IF(INFORMACION!$F128=REFERENCIAS!$C$24,10,7),0)+VLOOKUP(IF(J128&lt;=0.2,0.2,IF(AND(J128&gt;0.2,J128&lt;=0.4),0.4,IF(AND(J128&gt;0.4,J128&lt;=0.6),0.6,IF(AND(J128&gt;0.6,J128&lt;=0.8),0.8,IF(AND(J128&gt;0.8,J128&lt;=1),1))))),REFERENCIAS!$C:$D,2,0)*VLOOKUP($J$2,PONDERADORES!A:P,IF(INFORMACION!$F128=REFERENCIAS!$C$24,10,7),0)</f>
        <v>31.875</v>
      </c>
      <c r="Y128" s="45">
        <f>+VLOOKUP(M128,REFERENCIAS!$C:$D,2,0)*VLOOKUP($M$2,PONDERADORES!$A$7:$G$9,7,0)+VLOOKUP(N128,REFERENCIAS!$C:$D,2,0)*VLOOKUP($N$2,PONDERADORES!$A$7:$G$9,7,0)+VLOOKUP(O128,REFERENCIAS!$C:$D,2,0)*VLOOKUP($O$2,PONDERADORES!$A$7:$G$9,7,0)</f>
        <v>7.354000000000001</v>
      </c>
      <c r="Z128" s="46">
        <f>+VLOOKUP(IF(R128&lt;0.1,0,IF(AND(R128&gt;=0.1,R128&lt;0.2),0.1,IF(AND(R128&gt;=0.2,R128&lt;0.3),0.2,IF(R128&gt;0.3,0.3,)))),REFERENCIAS!$E:$F,2,0)*VLOOKUP($R$2,PONDERADORES!$A$11:$G$11,7,0)</f>
        <v>15</v>
      </c>
      <c r="AA128" s="90">
        <f>+VLOOKUP(S128,'REFERENCIAS RIESGO'!$C:$D,2,0)*VLOOKUP($S$2,PONDERADORES!A:P,IF(INFORMACION!$T128='REFERENCIAS RIESGO'!$C$36,13,7),0)+VLOOKUP(U128,'REFERENCIAS RIESGO'!$C:$D,2,0)*VLOOKUP($U$2,PONDERADORES!A:P,IF(INFORMACION!$T128='REFERENCIAS RIESGO'!$C$36,13,7),0)+VLOOKUP(V128,'REFERENCIAS RIESGO'!$C:$D,2,0)*VLOOKUP($V$2,PONDERADORES!A:P,IF(INFORMACION!$T128='REFERENCIAS RIESGO'!$C$36,13,7),0)+W128*VLOOKUP($W$2,PONDERADORES!A:P,IF(INFORMACION!$T128='REFERENCIAS RIESGO'!$C$36,13,7),0)+VLOOKUP(T128,'REFERENCIAS RIESGO'!$C:$D,2,0)*VLOOKUP($T$2,PONDERADORES!A:P,IF(INFORMACION!$T128='REFERENCIAS RIESGO'!$C$36,13,7),0)</f>
        <v>17.1781875</v>
      </c>
      <c r="AB128" s="93">
        <f t="shared" si="2"/>
        <v>71.407187499999992</v>
      </c>
      <c r="AC128" s="23" t="str">
        <f>IF(AB128&gt;[2]REFERENCIAS!$C$62,[2]REFERENCIAS!$B$62,IF(AND(AB128&gt;=[2]REFERENCIAS!$C$63,AB128&lt;[2]REFERENCIAS!$D$63),[2]REFERENCIAS!$B$63,IF(AND(AB128&gt;[2]REFERENCIAS!$C$64,AB128&lt;=[2]REFERENCIAS!$D$64),[2]REFERENCIAS!$B$64,IF(AND(AB128&gt;=[2]REFERENCIAS!$C$65,AB128&lt;[2]REFERENCIAS!$D$65),[2]REFERENCIAS!$B$65, "Revisar"))))</f>
        <v>Renovación de tecnología a la brevedad (Plazo inferior a un año)</v>
      </c>
      <c r="AD128" s="94" t="str">
        <f>VLOOKUP(AC128,[2]REFERENCIAS!$B$62:$G$65,4,FALSE)</f>
        <v>El equipo puede mantenerse en el servicio, sin embargo se recomienda su reposición en un plazo inferior a un año</v>
      </c>
      <c r="AJ128" s="20"/>
      <c r="AK128" s="20"/>
    </row>
    <row r="129" spans="1:37" ht="60" x14ac:dyDescent="0.25">
      <c r="A129" s="72" t="s">
        <v>198</v>
      </c>
      <c r="B129" s="52" t="s">
        <v>199</v>
      </c>
      <c r="C129" s="51" t="s">
        <v>200</v>
      </c>
      <c r="D129" s="53">
        <v>21437492</v>
      </c>
      <c r="E129" s="73" t="s">
        <v>187</v>
      </c>
      <c r="F129" s="74" t="s">
        <v>52</v>
      </c>
      <c r="G129" s="9">
        <v>8</v>
      </c>
      <c r="H129" s="54">
        <v>42292</v>
      </c>
      <c r="I129" s="49">
        <v>7</v>
      </c>
      <c r="J129" s="22">
        <f t="shared" si="3"/>
        <v>0.875</v>
      </c>
      <c r="K129" s="19" t="s">
        <v>32</v>
      </c>
      <c r="L129" s="73" t="s">
        <v>117</v>
      </c>
      <c r="M129" s="74" t="s">
        <v>53</v>
      </c>
      <c r="N129" s="19" t="s">
        <v>54</v>
      </c>
      <c r="O129" s="73" t="s">
        <v>35</v>
      </c>
      <c r="P129" s="80">
        <v>7880000</v>
      </c>
      <c r="Q129" s="24">
        <v>2128299</v>
      </c>
      <c r="R129" s="81">
        <v>0.27008870558375636</v>
      </c>
      <c r="S129" s="85" t="s">
        <v>37</v>
      </c>
      <c r="T129" s="19" t="s">
        <v>82</v>
      </c>
      <c r="U129" s="22" t="s">
        <v>55</v>
      </c>
      <c r="V129" s="59" t="s">
        <v>45</v>
      </c>
      <c r="W129" s="86">
        <v>66.887500000000003</v>
      </c>
      <c r="X129" s="89">
        <f>+VLOOKUP(K129,REFERENCIAS!$C:$D,2,0)*VLOOKUP($K$2,PONDERADORES!A:P,IF(INFORMACION!$F129=REFERENCIAS!$C$24,10,7),0)+VLOOKUP(L129,REFERENCIAS!$C:$D,2,0)*VLOOKUP($L$2,PONDERADORES!A:P,IF(INFORMACION!$F129=REFERENCIAS!$C$24,10,7),0)+VLOOKUP(F129,REFERENCIAS!$C:$D,2,0)*VLOOKUP($F$2,PONDERADORES!A:P,IF(INFORMACION!$F129=REFERENCIAS!$C$24,10,7),0)+VLOOKUP(IF(J129&lt;=0.2,0.2,IF(AND(J129&gt;0.2,J129&lt;=0.4),0.4,IF(AND(J129&gt;0.4,J129&lt;=0.6),0.6,IF(AND(J129&gt;0.6,J129&lt;=0.8),0.8,IF(AND(J129&gt;0.8,J129&lt;=1),1))))),REFERENCIAS!$C:$D,2,0)*VLOOKUP($J$2,PONDERADORES!A:P,IF(INFORMACION!$F129=REFERENCIAS!$C$24,10,7),0)</f>
        <v>20.160000000000004</v>
      </c>
      <c r="Y129" s="45">
        <f>+VLOOKUP(M129,REFERENCIAS!$C:$D,2,0)*VLOOKUP($M$2,PONDERADORES!$A$7:$G$9,7,0)+VLOOKUP(N129,REFERENCIAS!$C:$D,2,0)*VLOOKUP($N$2,PONDERADORES!$A$7:$G$9,7,0)+VLOOKUP(O129,REFERENCIAS!$C:$D,2,0)*VLOOKUP($O$2,PONDERADORES!$A$7:$G$9,7,0)</f>
        <v>8.1920000000000019</v>
      </c>
      <c r="Z129" s="46">
        <f>+VLOOKUP(IF(R129&lt;0.1,0,IF(AND(R129&gt;=0.1,R129&lt;0.2),0.1,IF(AND(R129&gt;=0.2,R129&lt;0.3),0.2,IF(R129&gt;0.3,0.3,)))),REFERENCIAS!$E:$F,2,0)*VLOOKUP($R$2,PONDERADORES!$A$11:$G$11,7,0)</f>
        <v>9.75</v>
      </c>
      <c r="AA129" s="90">
        <f>+VLOOKUP(S129,'REFERENCIAS RIESGO'!$C:$D,2,0)*VLOOKUP($S$2,PONDERADORES!A:P,IF(INFORMACION!$T129='REFERENCIAS RIESGO'!$C$36,13,7),0)+VLOOKUP(U129,'REFERENCIAS RIESGO'!$C:$D,2,0)*VLOOKUP($U$2,PONDERADORES!A:P,IF(INFORMACION!$T129='REFERENCIAS RIESGO'!$C$36,13,7),0)+VLOOKUP(V129,'REFERENCIAS RIESGO'!$C:$D,2,0)*VLOOKUP($V$2,PONDERADORES!A:P,IF(INFORMACION!$T129='REFERENCIAS RIESGO'!$C$36,13,7),0)+W129*VLOOKUP($W$2,PONDERADORES!A:P,IF(INFORMACION!$T129='REFERENCIAS RIESGO'!$C$36,13,7),0)+VLOOKUP(T129,'REFERENCIAS RIESGO'!$C:$D,2,0)*VLOOKUP($T$2,PONDERADORES!A:P,IF(INFORMACION!$T129='REFERENCIAS RIESGO'!$C$36,13,7),0)</f>
        <v>25.579875000000001</v>
      </c>
      <c r="AB129" s="93">
        <f t="shared" si="2"/>
        <v>63.681875000000005</v>
      </c>
      <c r="AC129" s="23" t="str">
        <f>IF(AB129&gt;[2]REFERENCIAS!$C$62,[2]REFERENCIAS!$B$62,IF(AND(AB129&gt;=[2]REFERENCIAS!$C$63,AB129&lt;[2]REFERENCIAS!$D$63),[2]REFERENCIAS!$B$63,IF(AND(AB129&gt;[2]REFERENCIAS!$C$64,AB129&lt;=[2]REFERENCIAS!$D$64),[2]REFERENCIAS!$B$64,IF(AND(AB129&gt;=[2]REFERENCIAS!$C$65,AB129&lt;[2]REFERENCIAS!$D$65),[2]REFERENCIAS!$B$65, "Revisar"))))</f>
        <v>Evaluar tecnología en un año</v>
      </c>
      <c r="AD129" s="94" t="str">
        <f>VLOOKUP(AC129,[2]REFERENCIAS!$B$62:$G$65,4,FALSE)</f>
        <v>El equipo se encuentra en condiciones aceptables de funcionamiento pero requiere constante seguimiento y evaluación.</v>
      </c>
      <c r="AJ129" s="20"/>
      <c r="AK129" s="20"/>
    </row>
    <row r="130" spans="1:37" ht="45" x14ac:dyDescent="0.25">
      <c r="A130" s="72" t="s">
        <v>238</v>
      </c>
      <c r="B130" s="52" t="s">
        <v>237</v>
      </c>
      <c r="C130" s="51" t="s">
        <v>241</v>
      </c>
      <c r="D130" s="53" t="s">
        <v>358</v>
      </c>
      <c r="E130" s="73" t="s">
        <v>184</v>
      </c>
      <c r="F130" s="74" t="s">
        <v>46</v>
      </c>
      <c r="G130" s="9">
        <v>10</v>
      </c>
      <c r="H130" s="54">
        <v>40280</v>
      </c>
      <c r="I130" s="49">
        <v>12</v>
      </c>
      <c r="J130" s="22">
        <f t="shared" si="3"/>
        <v>1</v>
      </c>
      <c r="K130" s="19" t="s">
        <v>32</v>
      </c>
      <c r="L130" s="73" t="s">
        <v>33</v>
      </c>
      <c r="M130" s="74" t="s">
        <v>53</v>
      </c>
      <c r="N130" s="19" t="s">
        <v>42</v>
      </c>
      <c r="O130" s="73" t="s">
        <v>42</v>
      </c>
      <c r="P130" s="80">
        <v>16924800</v>
      </c>
      <c r="Q130" s="24">
        <v>2287258</v>
      </c>
      <c r="R130" s="81">
        <v>0.13514239459255056</v>
      </c>
      <c r="S130" s="85" t="s">
        <v>37</v>
      </c>
      <c r="T130" s="19" t="s">
        <v>44</v>
      </c>
      <c r="U130" s="22" t="s">
        <v>31</v>
      </c>
      <c r="V130" s="59" t="s">
        <v>50</v>
      </c>
      <c r="W130" s="86">
        <v>94.543750000000003</v>
      </c>
      <c r="X130" s="89">
        <f>+VLOOKUP(K130,REFERENCIAS!$C:$D,2,0)*VLOOKUP($K$2,PONDERADORES!A:P,IF(INFORMACION!$F130=REFERENCIAS!$C$24,10,7),0)+VLOOKUP(L130,REFERENCIAS!$C:$D,2,0)*VLOOKUP($L$2,PONDERADORES!A:P,IF(INFORMACION!$F130=REFERENCIAS!$C$24,10,7),0)+VLOOKUP(F130,REFERENCIAS!$C:$D,2,0)*VLOOKUP($F$2,PONDERADORES!A:P,IF(INFORMACION!$F130=REFERENCIAS!$C$24,10,7),0)+VLOOKUP(IF(J130&lt;=0.2,0.2,IF(AND(J130&gt;0.2,J130&lt;=0.4),0.4,IF(AND(J130&gt;0.4,J130&lt;=0.6),0.6,IF(AND(J130&gt;0.6,J130&lt;=0.8),0.8,IF(AND(J130&gt;0.8,J130&lt;=1),1))))),REFERENCIAS!$C:$D,2,0)*VLOOKUP($J$2,PONDERADORES!A:P,IF(INFORMACION!$F130=REFERENCIAS!$C$24,10,7),0)</f>
        <v>30.45</v>
      </c>
      <c r="Y130" s="45">
        <f>+VLOOKUP(M130,REFERENCIAS!$C:$D,2,0)*VLOOKUP($M$2,PONDERADORES!$A$7:$G$9,7,0)+VLOOKUP(N130,REFERENCIAS!$C:$D,2,0)*VLOOKUP($N$2,PONDERADORES!$A$7:$G$9,7,0)+VLOOKUP(O130,REFERENCIAS!$C:$D,2,0)*VLOOKUP($O$2,PONDERADORES!$A$7:$G$9,7,0)</f>
        <v>20</v>
      </c>
      <c r="Z130" s="46">
        <f>+VLOOKUP(IF(R130&lt;0.1,0,IF(AND(R130&gt;=0.1,R130&lt;0.2),0.1,IF(AND(R130&gt;=0.2,R130&lt;0.3),0.2,IF(R130&gt;0.3,0.3,)))),REFERENCIAS!$E:$F,2,0)*VLOOKUP($R$2,PONDERADORES!$A$11:$G$11,7,0)</f>
        <v>4.5</v>
      </c>
      <c r="AA130" s="90">
        <f>+VLOOKUP(S130,'REFERENCIAS RIESGO'!$C:$D,2,0)*VLOOKUP($S$2,PONDERADORES!A:P,IF(INFORMACION!$T130='REFERENCIAS RIESGO'!$C$36,13,7),0)+VLOOKUP(U130,'REFERENCIAS RIESGO'!$C:$D,2,0)*VLOOKUP($U$2,PONDERADORES!A:P,IF(INFORMACION!$T130='REFERENCIAS RIESGO'!$C$36,13,7),0)+VLOOKUP(V130,'REFERENCIAS RIESGO'!$C:$D,2,0)*VLOOKUP($V$2,PONDERADORES!A:P,IF(INFORMACION!$T130='REFERENCIAS RIESGO'!$C$36,13,7),0)+W130*VLOOKUP($W$2,PONDERADORES!A:P,IF(INFORMACION!$T130='REFERENCIAS RIESGO'!$C$36,13,7),0)+VLOOKUP(T130,'REFERENCIAS RIESGO'!$C:$D,2,0)*VLOOKUP($T$2,PONDERADORES!A:P,IF(INFORMACION!$T130='REFERENCIAS RIESGO'!$C$36,13,7),0)</f>
        <v>20.457093749999999</v>
      </c>
      <c r="AB130" s="93">
        <f t="shared" si="2"/>
        <v>75.407093750000001</v>
      </c>
      <c r="AC130" s="23" t="str">
        <f>IF(AB130&gt;[2]REFERENCIAS!$C$62,[2]REFERENCIAS!$B$62,IF(AND(AB130&gt;=[2]REFERENCIAS!$C$63,AB130&lt;[2]REFERENCIAS!$D$63),[2]REFERENCIAS!$B$63,IF(AND(AB130&gt;[2]REFERENCIAS!$C$64,AB130&lt;=[2]REFERENCIAS!$D$64),[2]REFERENCIAS!$B$64,IF(AND(AB130&gt;=[2]REFERENCIAS!$C$65,AB130&lt;[2]REFERENCIAS!$D$65),[2]REFERENCIAS!$B$65, "Revisar"))))</f>
        <v>Renovación de tecnología a la brevedad (Plazo inferior a un año)</v>
      </c>
      <c r="AD130" s="94" t="str">
        <f>VLOOKUP(AC130,[2]REFERENCIAS!$B$62:$G$65,4,FALSE)</f>
        <v>El equipo puede mantenerse en el servicio, sin embargo se recomienda su reposición en un plazo inferior a un año</v>
      </c>
      <c r="AJ130" s="20"/>
      <c r="AK130" s="20"/>
    </row>
    <row r="131" spans="1:37" ht="45" x14ac:dyDescent="0.25">
      <c r="A131" s="72" t="s">
        <v>198</v>
      </c>
      <c r="B131" s="52" t="s">
        <v>199</v>
      </c>
      <c r="C131" s="51" t="s">
        <v>200</v>
      </c>
      <c r="D131" s="53">
        <v>21440292</v>
      </c>
      <c r="E131" s="73" t="s">
        <v>192</v>
      </c>
      <c r="F131" s="74" t="s">
        <v>52</v>
      </c>
      <c r="G131" s="9">
        <v>8</v>
      </c>
      <c r="H131" s="54">
        <v>43114</v>
      </c>
      <c r="I131" s="49">
        <v>4</v>
      </c>
      <c r="J131" s="22">
        <f t="shared" si="3"/>
        <v>0.5</v>
      </c>
      <c r="K131" s="19" t="s">
        <v>32</v>
      </c>
      <c r="L131" s="73" t="s">
        <v>47</v>
      </c>
      <c r="M131" s="74" t="s">
        <v>53</v>
      </c>
      <c r="N131" s="19" t="s">
        <v>54</v>
      </c>
      <c r="O131" s="73" t="s">
        <v>42</v>
      </c>
      <c r="P131" s="80">
        <v>7880000</v>
      </c>
      <c r="Q131" s="24">
        <v>3885719</v>
      </c>
      <c r="R131" s="81">
        <v>0.49311154822335024</v>
      </c>
      <c r="S131" s="85" t="s">
        <v>37</v>
      </c>
      <c r="T131" s="19" t="s">
        <v>44</v>
      </c>
      <c r="U131" s="22" t="s">
        <v>55</v>
      </c>
      <c r="V131" s="59" t="s">
        <v>56</v>
      </c>
      <c r="W131" s="86">
        <v>66.887500000000003</v>
      </c>
      <c r="X131" s="89">
        <f>+VLOOKUP(K131,REFERENCIAS!$C:$D,2,0)*VLOOKUP($K$2,PONDERADORES!A:P,IF(INFORMACION!$F131=REFERENCIAS!$C$24,10,7),0)+VLOOKUP(L131,REFERENCIAS!$C:$D,2,0)*VLOOKUP($L$2,PONDERADORES!A:P,IF(INFORMACION!$F131=REFERENCIAS!$C$24,10,7),0)+VLOOKUP(F131,REFERENCIAS!$C:$D,2,0)*VLOOKUP($F$2,PONDERADORES!A:P,IF(INFORMACION!$F131=REFERENCIAS!$C$24,10,7),0)+VLOOKUP(IF(J131&lt;=0.2,0.2,IF(AND(J131&gt;0.2,J131&lt;=0.4),0.4,IF(AND(J131&gt;0.4,J131&lt;=0.6),0.6,IF(AND(J131&gt;0.6,J131&lt;=0.8),0.8,IF(AND(J131&gt;0.8,J131&lt;=1),1))))),REFERENCIAS!$C:$D,2,0)*VLOOKUP($J$2,PONDERADORES!A:P,IF(INFORMACION!$F131=REFERENCIAS!$C$24,10,7),0)</f>
        <v>19.792500000000004</v>
      </c>
      <c r="Y131" s="45">
        <f>+VLOOKUP(M131,REFERENCIAS!$C:$D,2,0)*VLOOKUP($M$2,PONDERADORES!$A$7:$G$9,7,0)+VLOOKUP(N131,REFERENCIAS!$C:$D,2,0)*VLOOKUP($N$2,PONDERADORES!$A$7:$G$9,7,0)+VLOOKUP(O131,REFERENCIAS!$C:$D,2,0)*VLOOKUP($O$2,PONDERADORES!$A$7:$G$9,7,0)</f>
        <v>17.300000000000004</v>
      </c>
      <c r="Z131" s="46">
        <f>+VLOOKUP(IF(R131&lt;0.1,0,IF(AND(R131&gt;=0.1,R131&lt;0.2),0.1,IF(AND(R131&gt;=0.2,R131&lt;0.3),0.2,IF(R131&gt;0.3,0.3,)))),REFERENCIAS!$E:$F,2,0)*VLOOKUP($R$2,PONDERADORES!$A$11:$G$11,7,0)</f>
        <v>15</v>
      </c>
      <c r="AA131" s="90">
        <f>+VLOOKUP(S131,'REFERENCIAS RIESGO'!$C:$D,2,0)*VLOOKUP($S$2,PONDERADORES!A:P,IF(INFORMACION!$T131='REFERENCIAS RIESGO'!$C$36,13,7),0)+VLOOKUP(U131,'REFERENCIAS RIESGO'!$C:$D,2,0)*VLOOKUP($U$2,PONDERADORES!A:P,IF(INFORMACION!$T131='REFERENCIAS RIESGO'!$C$36,13,7),0)+VLOOKUP(V131,'REFERENCIAS RIESGO'!$C:$D,2,0)*VLOOKUP($V$2,PONDERADORES!A:P,IF(INFORMACION!$T131='REFERENCIAS RIESGO'!$C$36,13,7),0)+W131*VLOOKUP($W$2,PONDERADORES!A:P,IF(INFORMACION!$T131='REFERENCIAS RIESGO'!$C$36,13,7),0)+VLOOKUP(T131,'REFERENCIAS RIESGO'!$C:$D,2,0)*VLOOKUP($T$2,PONDERADORES!A:P,IF(INFORMACION!$T131='REFERENCIAS RIESGO'!$C$36,13,7),0)</f>
        <v>17.1781875</v>
      </c>
      <c r="AB131" s="93">
        <f t="shared" si="2"/>
        <v>69.270687500000008</v>
      </c>
      <c r="AC131" s="23" t="str">
        <f>IF(AB131&gt;[2]REFERENCIAS!$C$62,[2]REFERENCIAS!$B$62,IF(AND(AB131&gt;=[2]REFERENCIAS!$C$63,AB131&lt;[2]REFERENCIAS!$D$63),[2]REFERENCIAS!$B$63,IF(AND(AB131&gt;[2]REFERENCIAS!$C$64,AB131&lt;=[2]REFERENCIAS!$D$64),[2]REFERENCIAS!$B$64,IF(AND(AB131&gt;=[2]REFERENCIAS!$C$65,AB131&lt;[2]REFERENCIAS!$D$65),[2]REFERENCIAS!$B$65, "Revisar"))))</f>
        <v>Renovación de tecnología a la brevedad (Plazo inferior a un año)</v>
      </c>
      <c r="AD131" s="94" t="str">
        <f>VLOOKUP(AC131,[2]REFERENCIAS!$B$62:$G$65,4,FALSE)</f>
        <v>El equipo puede mantenerse en el servicio, sin embargo se recomienda su reposición en un plazo inferior a un año</v>
      </c>
      <c r="AJ131" s="20"/>
      <c r="AK131" s="20"/>
    </row>
    <row r="132" spans="1:37" ht="60" x14ac:dyDescent="0.25">
      <c r="A132" s="72" t="s">
        <v>198</v>
      </c>
      <c r="B132" s="52" t="s">
        <v>199</v>
      </c>
      <c r="C132" s="51" t="s">
        <v>200</v>
      </c>
      <c r="D132" s="53">
        <v>21438972</v>
      </c>
      <c r="E132" s="73" t="s">
        <v>184</v>
      </c>
      <c r="F132" s="74" t="s">
        <v>49</v>
      </c>
      <c r="G132" s="9">
        <v>8</v>
      </c>
      <c r="H132" s="54">
        <v>41587</v>
      </c>
      <c r="I132" s="49">
        <v>9</v>
      </c>
      <c r="J132" s="22">
        <f t="shared" si="3"/>
        <v>1</v>
      </c>
      <c r="K132" s="19" t="s">
        <v>114</v>
      </c>
      <c r="L132" s="73" t="s">
        <v>117</v>
      </c>
      <c r="M132" s="74" t="s">
        <v>53</v>
      </c>
      <c r="N132" s="19" t="s">
        <v>54</v>
      </c>
      <c r="O132" s="73" t="s">
        <v>35</v>
      </c>
      <c r="P132" s="80">
        <v>7880000</v>
      </c>
      <c r="Q132" s="24">
        <v>4125808</v>
      </c>
      <c r="R132" s="81">
        <v>0.52357969543147209</v>
      </c>
      <c r="S132" s="85" t="s">
        <v>37</v>
      </c>
      <c r="T132" s="19" t="s">
        <v>38</v>
      </c>
      <c r="U132" s="22" t="s">
        <v>55</v>
      </c>
      <c r="V132" s="59" t="s">
        <v>40</v>
      </c>
      <c r="W132" s="86">
        <v>66.887500000000003</v>
      </c>
      <c r="X132" s="89">
        <f>+VLOOKUP(K132,REFERENCIAS!$C:$D,2,0)*VLOOKUP($K$2,PONDERADORES!A:P,IF(INFORMACION!$F132=REFERENCIAS!$C$24,10,7),0)+VLOOKUP(L132,REFERENCIAS!$C:$D,2,0)*VLOOKUP($L$2,PONDERADORES!A:P,IF(INFORMACION!$F132=REFERENCIAS!$C$24,10,7),0)+VLOOKUP(F132,REFERENCIAS!$C:$D,2,0)*VLOOKUP($F$2,PONDERADORES!A:P,IF(INFORMACION!$F132=REFERENCIAS!$C$24,10,7),0)+VLOOKUP(IF(J132&lt;=0.2,0.2,IF(AND(J132&gt;0.2,J132&lt;=0.4),0.4,IF(AND(J132&gt;0.4,J132&lt;=0.6),0.6,IF(AND(J132&gt;0.6,J132&lt;=0.8),0.8,IF(AND(J132&gt;0.8,J132&lt;=1),1))))),REFERENCIAS!$C:$D,2,0)*VLOOKUP($J$2,PONDERADORES!A:P,IF(INFORMACION!$F132=REFERENCIAS!$C$24,10,7),0)</f>
        <v>15.82</v>
      </c>
      <c r="Y132" s="45">
        <f>+VLOOKUP(M132,REFERENCIAS!$C:$D,2,0)*VLOOKUP($M$2,PONDERADORES!$A$7:$G$9,7,0)+VLOOKUP(N132,REFERENCIAS!$C:$D,2,0)*VLOOKUP($N$2,PONDERADORES!$A$7:$G$9,7,0)+VLOOKUP(O132,REFERENCIAS!$C:$D,2,0)*VLOOKUP($O$2,PONDERADORES!$A$7:$G$9,7,0)</f>
        <v>8.1920000000000019</v>
      </c>
      <c r="Z132" s="46">
        <f>+VLOOKUP(IF(R132&lt;0.1,0,IF(AND(R132&gt;=0.1,R132&lt;0.2),0.1,IF(AND(R132&gt;=0.2,R132&lt;0.3),0.2,IF(R132&gt;0.3,0.3,)))),REFERENCIAS!$E:$F,2,0)*VLOOKUP($R$2,PONDERADORES!$A$11:$G$11,7,0)</f>
        <v>15</v>
      </c>
      <c r="AA132" s="90">
        <f>+VLOOKUP(S132,'REFERENCIAS RIESGO'!$C:$D,2,0)*VLOOKUP($S$2,PONDERADORES!A:P,IF(INFORMACION!$T132='REFERENCIAS RIESGO'!$C$36,13,7),0)+VLOOKUP(U132,'REFERENCIAS RIESGO'!$C:$D,2,0)*VLOOKUP($U$2,PONDERADORES!A:P,IF(INFORMACION!$T132='REFERENCIAS RIESGO'!$C$36,13,7),0)+VLOOKUP(V132,'REFERENCIAS RIESGO'!$C:$D,2,0)*VLOOKUP($V$2,PONDERADORES!A:P,IF(INFORMACION!$T132='REFERENCIAS RIESGO'!$C$36,13,7),0)+W132*VLOOKUP($W$2,PONDERADORES!A:P,IF(INFORMACION!$T132='REFERENCIAS RIESGO'!$C$36,13,7),0)+VLOOKUP(T132,'REFERENCIAS RIESGO'!$C:$D,2,0)*VLOOKUP($T$2,PONDERADORES!A:P,IF(INFORMACION!$T132='REFERENCIAS RIESGO'!$C$36,13,7),0)</f>
        <v>20.479875</v>
      </c>
      <c r="AB132" s="93">
        <f t="shared" ref="AB132:AB195" si="4">+X132+Y132+Z132+AA132</f>
        <v>59.491875</v>
      </c>
      <c r="AC132" s="23" t="str">
        <f>IF(AB132&gt;[2]REFERENCIAS!$C$62,[2]REFERENCIAS!$B$62,IF(AND(AB132&gt;=[2]REFERENCIAS!$C$63,AB132&lt;[2]REFERENCIAS!$D$63),[2]REFERENCIAS!$B$63,IF(AND(AB132&gt;[2]REFERENCIAS!$C$64,AB132&lt;=[2]REFERENCIAS!$D$64),[2]REFERENCIAS!$B$64,IF(AND(AB132&gt;=[2]REFERENCIAS!$C$65,AB132&lt;[2]REFERENCIAS!$D$65),[2]REFERENCIAS!$B$65, "Revisar"))))</f>
        <v>Evaluar tecnología en un año</v>
      </c>
      <c r="AD132" s="94" t="str">
        <f>VLOOKUP(AC132,[2]REFERENCIAS!$B$62:$G$65,4,FALSE)</f>
        <v>El equipo se encuentra en condiciones aceptables de funcionamiento pero requiere constante seguimiento y evaluación.</v>
      </c>
      <c r="AJ132" s="20"/>
      <c r="AK132" s="20"/>
    </row>
    <row r="133" spans="1:37" ht="45" x14ac:dyDescent="0.25">
      <c r="A133" s="72" t="s">
        <v>239</v>
      </c>
      <c r="B133" s="52" t="s">
        <v>237</v>
      </c>
      <c r="C133" s="51" t="s">
        <v>241</v>
      </c>
      <c r="D133" s="53" t="s">
        <v>359</v>
      </c>
      <c r="E133" s="73" t="s">
        <v>192</v>
      </c>
      <c r="F133" s="74" t="s">
        <v>119</v>
      </c>
      <c r="G133" s="9">
        <v>10</v>
      </c>
      <c r="H133" s="54">
        <v>44170</v>
      </c>
      <c r="I133" s="49">
        <v>2</v>
      </c>
      <c r="J133" s="22">
        <f t="shared" ref="J133:J196" si="5">IF(I133&gt;G133,1,I133/G133)</f>
        <v>0.2</v>
      </c>
      <c r="K133" s="19" t="s">
        <v>115</v>
      </c>
      <c r="L133" s="73" t="s">
        <v>47</v>
      </c>
      <c r="M133" s="74" t="s">
        <v>34</v>
      </c>
      <c r="N133" s="19" t="s">
        <v>35</v>
      </c>
      <c r="O133" s="73" t="s">
        <v>42</v>
      </c>
      <c r="P133" s="80">
        <v>16924800</v>
      </c>
      <c r="Q133" s="24">
        <v>8794941</v>
      </c>
      <c r="R133" s="81">
        <v>0.51964814946114579</v>
      </c>
      <c r="S133" s="85" t="s">
        <v>37</v>
      </c>
      <c r="T133" s="19" t="s">
        <v>82</v>
      </c>
      <c r="U133" s="22" t="s">
        <v>31</v>
      </c>
      <c r="V133" s="59" t="s">
        <v>45</v>
      </c>
      <c r="W133" s="86">
        <v>94.543750000000003</v>
      </c>
      <c r="X133" s="89">
        <f>+VLOOKUP(K133,REFERENCIAS!$C:$D,2,0)*VLOOKUP($K$2,PONDERADORES!A:P,IF(INFORMACION!$F133=REFERENCIAS!$C$24,10,7),0)+VLOOKUP(L133,REFERENCIAS!$C:$D,2,0)*VLOOKUP($L$2,PONDERADORES!A:P,IF(INFORMACION!$F133=REFERENCIAS!$C$24,10,7),0)+VLOOKUP(F133,REFERENCIAS!$C:$D,2,0)*VLOOKUP($F$2,PONDERADORES!A:P,IF(INFORMACION!$F133=REFERENCIAS!$C$24,10,7),0)+VLOOKUP(IF(J133&lt;=0.2,0.2,IF(AND(J133&gt;0.2,J133&lt;=0.4),0.4,IF(AND(J133&gt;0.4,J133&lt;=0.6),0.6,IF(AND(J133&gt;0.6,J133&lt;=0.8),0.8,IF(AND(J133&gt;0.8,J133&lt;=1),1))))),REFERENCIAS!$C:$D,2,0)*VLOOKUP($J$2,PONDERADORES!A:P,IF(INFORMACION!$F133=REFERENCIAS!$C$24,10,7),0)</f>
        <v>18.592000000000002</v>
      </c>
      <c r="Y133" s="45">
        <f>+VLOOKUP(M133,REFERENCIAS!$C:$D,2,0)*VLOOKUP($M$2,PONDERADORES!$A$7:$G$9,7,0)+VLOOKUP(N133,REFERENCIAS!$C:$D,2,0)*VLOOKUP($N$2,PONDERADORES!$A$7:$G$9,7,0)+VLOOKUP(O133,REFERENCIAS!$C:$D,2,0)*VLOOKUP($O$2,PONDERADORES!$A$7:$G$9,7,0)</f>
        <v>9.3080000000000016</v>
      </c>
      <c r="Z133" s="46">
        <f>+VLOOKUP(IF(R133&lt;0.1,0,IF(AND(R133&gt;=0.1,R133&lt;0.2),0.1,IF(AND(R133&gt;=0.2,R133&lt;0.3),0.2,IF(R133&gt;0.3,0.3,)))),REFERENCIAS!$E:$F,2,0)*VLOOKUP($R$2,PONDERADORES!$A$11:$G$11,7,0)</f>
        <v>15</v>
      </c>
      <c r="AA133" s="90">
        <f>+VLOOKUP(S133,'REFERENCIAS RIESGO'!$C:$D,2,0)*VLOOKUP($S$2,PONDERADORES!A:P,IF(INFORMACION!$T133='REFERENCIAS RIESGO'!$C$36,13,7),0)+VLOOKUP(U133,'REFERENCIAS RIESGO'!$C:$D,2,0)*VLOOKUP($U$2,PONDERADORES!A:P,IF(INFORMACION!$T133='REFERENCIAS RIESGO'!$C$36,13,7),0)+VLOOKUP(V133,'REFERENCIAS RIESGO'!$C:$D,2,0)*VLOOKUP($V$2,PONDERADORES!A:P,IF(INFORMACION!$T133='REFERENCIAS RIESGO'!$C$36,13,7),0)+W133*VLOOKUP($W$2,PONDERADORES!A:P,IF(INFORMACION!$T133='REFERENCIAS RIESGO'!$C$36,13,7),0)+VLOOKUP(T133,'REFERENCIAS RIESGO'!$C:$D,2,0)*VLOOKUP($T$2,PONDERADORES!A:P,IF(INFORMACION!$T133='REFERENCIAS RIESGO'!$C$36,13,7),0)</f>
        <v>26.718937500000003</v>
      </c>
      <c r="AB133" s="93">
        <f t="shared" si="4"/>
        <v>69.618937500000015</v>
      </c>
      <c r="AC133" s="23" t="str">
        <f>IF(AB133&gt;[2]REFERENCIAS!$C$62,[2]REFERENCIAS!$B$62,IF(AND(AB133&gt;=[2]REFERENCIAS!$C$63,AB133&lt;[2]REFERENCIAS!$D$63),[2]REFERENCIAS!$B$63,IF(AND(AB133&gt;[2]REFERENCIAS!$C$64,AB133&lt;=[2]REFERENCIAS!$D$64),[2]REFERENCIAS!$B$64,IF(AND(AB133&gt;=[2]REFERENCIAS!$C$65,AB133&lt;[2]REFERENCIAS!$D$65),[2]REFERENCIAS!$B$65, "Revisar"))))</f>
        <v>Renovación de tecnología a la brevedad (Plazo inferior a un año)</v>
      </c>
      <c r="AD133" s="94" t="str">
        <f>VLOOKUP(AC133,[2]REFERENCIAS!$B$62:$G$65,4,FALSE)</f>
        <v>El equipo puede mantenerse en el servicio, sin embargo se recomienda su reposición en un plazo inferior a un año</v>
      </c>
      <c r="AJ133" s="20"/>
      <c r="AK133" s="20"/>
    </row>
    <row r="134" spans="1:37" ht="45" x14ac:dyDescent="0.25">
      <c r="A134" s="72" t="s">
        <v>337</v>
      </c>
      <c r="B134" s="52" t="s">
        <v>338</v>
      </c>
      <c r="C134" s="51" t="s">
        <v>339</v>
      </c>
      <c r="D134" s="53" t="s">
        <v>360</v>
      </c>
      <c r="E134" s="73" t="s">
        <v>184</v>
      </c>
      <c r="F134" s="74" t="s">
        <v>46</v>
      </c>
      <c r="G134" s="9">
        <v>8</v>
      </c>
      <c r="H134" s="54">
        <v>42626</v>
      </c>
      <c r="I134" s="49">
        <v>6</v>
      </c>
      <c r="J134" s="22">
        <f t="shared" si="5"/>
        <v>0.75</v>
      </c>
      <c r="K134" s="19" t="s">
        <v>32</v>
      </c>
      <c r="L134" s="73" t="s">
        <v>47</v>
      </c>
      <c r="M134" s="74" t="s">
        <v>41</v>
      </c>
      <c r="N134" s="19" t="s">
        <v>42</v>
      </c>
      <c r="O134" s="73" t="s">
        <v>42</v>
      </c>
      <c r="P134" s="80">
        <v>20825000</v>
      </c>
      <c r="Q134" s="24">
        <v>7909586</v>
      </c>
      <c r="R134" s="81">
        <v>0.37981205282112845</v>
      </c>
      <c r="S134" s="85" t="s">
        <v>37</v>
      </c>
      <c r="T134" s="19" t="s">
        <v>44</v>
      </c>
      <c r="U134" s="22" t="s">
        <v>157</v>
      </c>
      <c r="V134" s="59" t="s">
        <v>50</v>
      </c>
      <c r="W134" s="86">
        <v>57.643749999999997</v>
      </c>
      <c r="X134" s="89">
        <f>+VLOOKUP(K134,REFERENCIAS!$C:$D,2,0)*VLOOKUP($K$2,PONDERADORES!A:P,IF(INFORMACION!$F134=REFERENCIAS!$C$24,10,7),0)+VLOOKUP(L134,REFERENCIAS!$C:$D,2,0)*VLOOKUP($L$2,PONDERADORES!A:P,IF(INFORMACION!$F134=REFERENCIAS!$C$24,10,7),0)+VLOOKUP(F134,REFERENCIAS!$C:$D,2,0)*VLOOKUP($F$2,PONDERADORES!A:P,IF(INFORMACION!$F134=REFERENCIAS!$C$24,10,7),0)+VLOOKUP(IF(J134&lt;=0.2,0.2,IF(AND(J134&gt;0.2,J134&lt;=0.4),0.4,IF(AND(J134&gt;0.4,J134&lt;=0.6),0.6,IF(AND(J134&gt;0.6,J134&lt;=0.8),0.8,IF(AND(J134&gt;0.8,J134&lt;=1),1))))),REFERENCIAS!$C:$D,2,0)*VLOOKUP($J$2,PONDERADORES!A:P,IF(INFORMACION!$F134=REFERENCIAS!$C$24,10,7),0)</f>
        <v>25.450000000000003</v>
      </c>
      <c r="Y134" s="45">
        <f>+VLOOKUP(M134,REFERENCIAS!$C:$D,2,0)*VLOOKUP($M$2,PONDERADORES!$A$7:$G$9,7,0)+VLOOKUP(N134,REFERENCIAS!$C:$D,2,0)*VLOOKUP($N$2,PONDERADORES!$A$7:$G$9,7,0)+VLOOKUP(O134,REFERENCIAS!$C:$D,2,0)*VLOOKUP($O$2,PONDERADORES!$A$7:$G$9,7,0)</f>
        <v>17.300000000000004</v>
      </c>
      <c r="Z134" s="46">
        <f>+VLOOKUP(IF(R134&lt;0.1,0,IF(AND(R134&gt;=0.1,R134&lt;0.2),0.1,IF(AND(R134&gt;=0.2,R134&lt;0.3),0.2,IF(R134&gt;0.3,0.3,)))),REFERENCIAS!$E:$F,2,0)*VLOOKUP($R$2,PONDERADORES!$A$11:$G$11,7,0)</f>
        <v>15</v>
      </c>
      <c r="AA134" s="90">
        <f>+VLOOKUP(S134,'REFERENCIAS RIESGO'!$C:$D,2,0)*VLOOKUP($S$2,PONDERADORES!A:P,IF(INFORMACION!$T134='REFERENCIAS RIESGO'!$C$36,13,7),0)+VLOOKUP(U134,'REFERENCIAS RIESGO'!$C:$D,2,0)*VLOOKUP($U$2,PONDERADORES!A:P,IF(INFORMACION!$T134='REFERENCIAS RIESGO'!$C$36,13,7),0)+VLOOKUP(V134,'REFERENCIAS RIESGO'!$C:$D,2,0)*VLOOKUP($V$2,PONDERADORES!A:P,IF(INFORMACION!$T134='REFERENCIAS RIESGO'!$C$36,13,7),0)+W134*VLOOKUP($W$2,PONDERADORES!A:P,IF(INFORMACION!$T134='REFERENCIAS RIESGO'!$C$36,13,7),0)+VLOOKUP(T134,'REFERENCIAS RIESGO'!$C:$D,2,0)*VLOOKUP($T$2,PONDERADORES!A:P,IF(INFORMACION!$T134='REFERENCIAS RIESGO'!$C$36,13,7),0)</f>
        <v>17.78259375</v>
      </c>
      <c r="AB134" s="93">
        <f t="shared" si="4"/>
        <v>75.532593750000004</v>
      </c>
      <c r="AC134" s="23" t="str">
        <f>IF(AB134&gt;[2]REFERENCIAS!$C$62,[2]REFERENCIAS!$B$62,IF(AND(AB134&gt;=[2]REFERENCIAS!$C$63,AB134&lt;[2]REFERENCIAS!$D$63),[2]REFERENCIAS!$B$63,IF(AND(AB134&gt;[2]REFERENCIAS!$C$64,AB134&lt;=[2]REFERENCIAS!$D$64),[2]REFERENCIAS!$B$64,IF(AND(AB134&gt;=[2]REFERENCIAS!$C$65,AB134&lt;[2]REFERENCIAS!$D$65),[2]REFERENCIAS!$B$65, "Revisar"))))</f>
        <v>Renovación de tecnología a la brevedad (Plazo inferior a un año)</v>
      </c>
      <c r="AD134" s="94" t="str">
        <f>VLOOKUP(AC134,[2]REFERENCIAS!$B$62:$G$65,4,FALSE)</f>
        <v>El equipo puede mantenerse en el servicio, sin embargo se recomienda su reposición en un plazo inferior a un año</v>
      </c>
      <c r="AJ134" s="20"/>
      <c r="AK134" s="20"/>
    </row>
    <row r="135" spans="1:37" ht="60" x14ac:dyDescent="0.25">
      <c r="A135" s="72" t="s">
        <v>198</v>
      </c>
      <c r="B135" s="52" t="s">
        <v>204</v>
      </c>
      <c r="C135" s="51" t="s">
        <v>205</v>
      </c>
      <c r="D135" s="53" t="s">
        <v>361</v>
      </c>
      <c r="E135" s="73" t="s">
        <v>202</v>
      </c>
      <c r="F135" s="74" t="s">
        <v>46</v>
      </c>
      <c r="G135" s="9">
        <v>8</v>
      </c>
      <c r="H135" s="54">
        <v>40134</v>
      </c>
      <c r="I135" s="49">
        <v>13</v>
      </c>
      <c r="J135" s="22">
        <f t="shared" si="5"/>
        <v>1</v>
      </c>
      <c r="K135" s="19" t="s">
        <v>114</v>
      </c>
      <c r="L135" s="73" t="s">
        <v>116</v>
      </c>
      <c r="M135" s="74" t="s">
        <v>34</v>
      </c>
      <c r="N135" s="19" t="s">
        <v>42</v>
      </c>
      <c r="O135" s="73" t="s">
        <v>54</v>
      </c>
      <c r="P135" s="80">
        <v>3987835</v>
      </c>
      <c r="Q135" s="24">
        <v>1264012</v>
      </c>
      <c r="R135" s="81">
        <v>0.31696697581519795</v>
      </c>
      <c r="S135" s="85" t="s">
        <v>37</v>
      </c>
      <c r="T135" s="19" t="s">
        <v>38</v>
      </c>
      <c r="U135" s="22" t="s">
        <v>55</v>
      </c>
      <c r="V135" s="59" t="s">
        <v>56</v>
      </c>
      <c r="W135" s="86">
        <v>66.887500000000003</v>
      </c>
      <c r="X135" s="89">
        <f>+VLOOKUP(K135,REFERENCIAS!$C:$D,2,0)*VLOOKUP($K$2,PONDERADORES!A:P,IF(INFORMACION!$F135=REFERENCIAS!$C$24,10,7),0)+VLOOKUP(L135,REFERENCIAS!$C:$D,2,0)*VLOOKUP($L$2,PONDERADORES!A:P,IF(INFORMACION!$F135=REFERENCIAS!$C$24,10,7),0)+VLOOKUP(F135,REFERENCIAS!$C:$D,2,0)*VLOOKUP($F$2,PONDERADORES!A:P,IF(INFORMACION!$F135=REFERENCIAS!$C$24,10,7),0)+VLOOKUP(IF(J135&lt;=0.2,0.2,IF(AND(J135&gt;0.2,J135&lt;=0.4),0.4,IF(AND(J135&gt;0.4,J135&lt;=0.6),0.6,IF(AND(J135&gt;0.6,J135&lt;=0.8),0.8,IF(AND(J135&gt;0.8,J135&lt;=1),1))))),REFERENCIAS!$C:$D,2,0)*VLOOKUP($J$2,PONDERADORES!A:P,IF(INFORMACION!$F135=REFERENCIAS!$C$24,10,7),0)</f>
        <v>16.39</v>
      </c>
      <c r="Y135" s="45">
        <f>+VLOOKUP(M135,REFERENCIAS!$C:$D,2,0)*VLOOKUP($M$2,PONDERADORES!$A$7:$G$9,7,0)+VLOOKUP(N135,REFERENCIAS!$C:$D,2,0)*VLOOKUP($N$2,PONDERADORES!$A$7:$G$9,7,0)+VLOOKUP(O135,REFERENCIAS!$C:$D,2,0)*VLOOKUP($O$2,PONDERADORES!$A$7:$G$9,7,0)</f>
        <v>10.054000000000002</v>
      </c>
      <c r="Z135" s="46">
        <f>+VLOOKUP(IF(R135&lt;0.1,0,IF(AND(R135&gt;=0.1,R135&lt;0.2),0.1,IF(AND(R135&gt;=0.2,R135&lt;0.3),0.2,IF(R135&gt;0.3,0.3,)))),REFERENCIAS!$E:$F,2,0)*VLOOKUP($R$2,PONDERADORES!$A$11:$G$11,7,0)</f>
        <v>15</v>
      </c>
      <c r="AA135" s="90">
        <f>+VLOOKUP(S135,'REFERENCIAS RIESGO'!$C:$D,2,0)*VLOOKUP($S$2,PONDERADORES!A:P,IF(INFORMACION!$T135='REFERENCIAS RIESGO'!$C$36,13,7),0)+VLOOKUP(U135,'REFERENCIAS RIESGO'!$C:$D,2,0)*VLOOKUP($U$2,PONDERADORES!A:P,IF(INFORMACION!$T135='REFERENCIAS RIESGO'!$C$36,13,7),0)+VLOOKUP(V135,'REFERENCIAS RIESGO'!$C:$D,2,0)*VLOOKUP($V$2,PONDERADORES!A:P,IF(INFORMACION!$T135='REFERENCIAS RIESGO'!$C$36,13,7),0)+W135*VLOOKUP($W$2,PONDERADORES!A:P,IF(INFORMACION!$T135='REFERENCIAS RIESGO'!$C$36,13,7),0)+VLOOKUP(T135,'REFERENCIAS RIESGO'!$C:$D,2,0)*VLOOKUP($T$2,PONDERADORES!A:P,IF(INFORMACION!$T135='REFERENCIAS RIESGO'!$C$36,13,7),0)</f>
        <v>16.639875</v>
      </c>
      <c r="AB135" s="93">
        <f t="shared" si="4"/>
        <v>58.083875000000006</v>
      </c>
      <c r="AC135" s="23" t="str">
        <f>IF(AB135&gt;[2]REFERENCIAS!$C$62,[2]REFERENCIAS!$B$62,IF(AND(AB135&gt;=[2]REFERENCIAS!$C$63,AB135&lt;[2]REFERENCIAS!$D$63),[2]REFERENCIAS!$B$63,IF(AND(AB135&gt;[2]REFERENCIAS!$C$64,AB135&lt;=[2]REFERENCIAS!$D$64),[2]REFERENCIAS!$B$64,IF(AND(AB135&gt;=[2]REFERENCIAS!$C$65,AB135&lt;[2]REFERENCIAS!$D$65),[2]REFERENCIAS!$B$65, "Revisar"))))</f>
        <v>Evaluar tecnología en un año</v>
      </c>
      <c r="AD135" s="94" t="str">
        <f>VLOOKUP(AC135,[2]REFERENCIAS!$B$62:$G$65,4,FALSE)</f>
        <v>El equipo se encuentra en condiciones aceptables de funcionamiento pero requiere constante seguimiento y evaluación.</v>
      </c>
      <c r="AJ135" s="20"/>
      <c r="AK135" s="20"/>
    </row>
    <row r="136" spans="1:37" ht="60" x14ac:dyDescent="0.25">
      <c r="A136" s="72" t="s">
        <v>239</v>
      </c>
      <c r="B136" s="52" t="s">
        <v>212</v>
      </c>
      <c r="C136" s="51" t="s">
        <v>240</v>
      </c>
      <c r="D136" s="53" t="s">
        <v>362</v>
      </c>
      <c r="E136" s="73" t="s">
        <v>197</v>
      </c>
      <c r="F136" s="74" t="s">
        <v>52</v>
      </c>
      <c r="G136" s="9">
        <v>10</v>
      </c>
      <c r="H136" s="54">
        <v>42808</v>
      </c>
      <c r="I136" s="49">
        <v>5</v>
      </c>
      <c r="J136" s="22">
        <f t="shared" si="5"/>
        <v>0.5</v>
      </c>
      <c r="K136" s="19" t="s">
        <v>32</v>
      </c>
      <c r="L136" s="73" t="s">
        <v>117</v>
      </c>
      <c r="M136" s="74" t="s">
        <v>41</v>
      </c>
      <c r="N136" s="19" t="s">
        <v>54</v>
      </c>
      <c r="O136" s="73" t="s">
        <v>54</v>
      </c>
      <c r="P136" s="80">
        <v>9641456</v>
      </c>
      <c r="Q136" s="24">
        <v>3380914</v>
      </c>
      <c r="R136" s="81">
        <v>0.3506642565189324</v>
      </c>
      <c r="S136" s="85" t="s">
        <v>37</v>
      </c>
      <c r="T136" s="19" t="s">
        <v>38</v>
      </c>
      <c r="U136" s="22" t="s">
        <v>31</v>
      </c>
      <c r="V136" s="59" t="s">
        <v>40</v>
      </c>
      <c r="W136" s="86">
        <v>94.543750000000003</v>
      </c>
      <c r="X136" s="89">
        <f>+VLOOKUP(K136,REFERENCIAS!$C:$D,2,0)*VLOOKUP($K$2,PONDERADORES!A:P,IF(INFORMACION!$F136=REFERENCIAS!$C$24,10,7),0)+VLOOKUP(L136,REFERENCIAS!$C:$D,2,0)*VLOOKUP($L$2,PONDERADORES!A:P,IF(INFORMACION!$F136=REFERENCIAS!$C$24,10,7),0)+VLOOKUP(F136,REFERENCIAS!$C:$D,2,0)*VLOOKUP($F$2,PONDERADORES!A:P,IF(INFORMACION!$F136=REFERENCIAS!$C$24,10,7),0)+VLOOKUP(IF(J136&lt;=0.2,0.2,IF(AND(J136&gt;0.2,J136&lt;=0.4),0.4,IF(AND(J136&gt;0.4,J136&lt;=0.6),0.6,IF(AND(J136&gt;0.6,J136&lt;=0.8),0.8,IF(AND(J136&gt;0.8,J136&lt;=1),1))))),REFERENCIAS!$C:$D,2,0)*VLOOKUP($J$2,PONDERADORES!A:P,IF(INFORMACION!$F136=REFERENCIAS!$C$24,10,7),0)</f>
        <v>15.260000000000002</v>
      </c>
      <c r="Y136" s="45">
        <f>+VLOOKUP(M136,REFERENCIAS!$C:$D,2,0)*VLOOKUP($M$2,PONDERADORES!$A$7:$G$9,7,0)+VLOOKUP(N136,REFERENCIAS!$C:$D,2,0)*VLOOKUP($N$2,PONDERADORES!$A$7:$G$9,7,0)+VLOOKUP(O136,REFERENCIAS!$C:$D,2,0)*VLOOKUP($O$2,PONDERADORES!$A$7:$G$9,7,0)</f>
        <v>10</v>
      </c>
      <c r="Z136" s="46">
        <f>+VLOOKUP(IF(R136&lt;0.1,0,IF(AND(R136&gt;=0.1,R136&lt;0.2),0.1,IF(AND(R136&gt;=0.2,R136&lt;0.3),0.2,IF(R136&gt;0.3,0.3,)))),REFERENCIAS!$E:$F,2,0)*VLOOKUP($R$2,PONDERADORES!$A$11:$G$11,7,0)</f>
        <v>15</v>
      </c>
      <c r="AA136" s="90">
        <f>+VLOOKUP(S136,'REFERENCIAS RIESGO'!$C:$D,2,0)*VLOOKUP($S$2,PONDERADORES!A:P,IF(INFORMACION!$T136='REFERENCIAS RIESGO'!$C$36,13,7),0)+VLOOKUP(U136,'REFERENCIAS RIESGO'!$C:$D,2,0)*VLOOKUP($U$2,PONDERADORES!A:P,IF(INFORMACION!$T136='REFERENCIAS RIESGO'!$C$36,13,7),0)+VLOOKUP(V136,'REFERENCIAS RIESGO'!$C:$D,2,0)*VLOOKUP($V$2,PONDERADORES!A:P,IF(INFORMACION!$T136='REFERENCIAS RIESGO'!$C$36,13,7),0)+W136*VLOOKUP($W$2,PONDERADORES!A:P,IF(INFORMACION!$T136='REFERENCIAS RIESGO'!$C$36,13,7),0)+VLOOKUP(T136,'REFERENCIAS RIESGO'!$C:$D,2,0)*VLOOKUP($T$2,PONDERADORES!A:P,IF(INFORMACION!$T136='REFERENCIAS RIESGO'!$C$36,13,7),0)</f>
        <v>21.618937500000001</v>
      </c>
      <c r="AB136" s="93">
        <f t="shared" si="4"/>
        <v>61.878937500000006</v>
      </c>
      <c r="AC136" s="23" t="str">
        <f>IF(AB136&gt;[2]REFERENCIAS!$C$62,[2]REFERENCIAS!$B$62,IF(AND(AB136&gt;=[2]REFERENCIAS!$C$63,AB136&lt;[2]REFERENCIAS!$D$63),[2]REFERENCIAS!$B$63,IF(AND(AB136&gt;[2]REFERENCIAS!$C$64,AB136&lt;=[2]REFERENCIAS!$D$64),[2]REFERENCIAS!$B$64,IF(AND(AB136&gt;=[2]REFERENCIAS!$C$65,AB136&lt;[2]REFERENCIAS!$D$65),[2]REFERENCIAS!$B$65, "Revisar"))))</f>
        <v>Evaluar tecnología en un año</v>
      </c>
      <c r="AD136" s="94" t="str">
        <f>VLOOKUP(AC136,[2]REFERENCIAS!$B$62:$G$65,4,FALSE)</f>
        <v>El equipo se encuentra en condiciones aceptables de funcionamiento pero requiere constante seguimiento y evaluación.</v>
      </c>
      <c r="AJ136" s="20"/>
      <c r="AK136" s="20"/>
    </row>
    <row r="137" spans="1:37" ht="60" x14ac:dyDescent="0.25">
      <c r="A137" s="72" t="s">
        <v>305</v>
      </c>
      <c r="B137" s="52" t="s">
        <v>306</v>
      </c>
      <c r="C137" s="51" t="s">
        <v>307</v>
      </c>
      <c r="D137" s="53" t="s">
        <v>363</v>
      </c>
      <c r="E137" s="73" t="s">
        <v>195</v>
      </c>
      <c r="F137" s="74" t="s">
        <v>119</v>
      </c>
      <c r="G137" s="9">
        <v>10</v>
      </c>
      <c r="H137" s="54">
        <v>42691</v>
      </c>
      <c r="I137" s="49">
        <v>6</v>
      </c>
      <c r="J137" s="22">
        <f t="shared" si="5"/>
        <v>0.6</v>
      </c>
      <c r="K137" s="19" t="s">
        <v>115</v>
      </c>
      <c r="L137" s="73" t="s">
        <v>116</v>
      </c>
      <c r="M137" s="74" t="s">
        <v>53</v>
      </c>
      <c r="N137" s="19" t="s">
        <v>35</v>
      </c>
      <c r="O137" s="73" t="s">
        <v>42</v>
      </c>
      <c r="P137" s="80">
        <v>4002000</v>
      </c>
      <c r="Q137" s="24">
        <v>2890138</v>
      </c>
      <c r="R137" s="81">
        <v>0.72217341329335327</v>
      </c>
      <c r="S137" s="85" t="s">
        <v>30</v>
      </c>
      <c r="T137" s="19" t="s">
        <v>38</v>
      </c>
      <c r="U137" s="22" t="s">
        <v>51</v>
      </c>
      <c r="V137" s="59" t="s">
        <v>45</v>
      </c>
      <c r="W137" s="86">
        <v>63.137500000000003</v>
      </c>
      <c r="X137" s="89">
        <f>+VLOOKUP(K137,REFERENCIAS!$C:$D,2,0)*VLOOKUP($K$2,PONDERADORES!A:P,IF(INFORMACION!$F137=REFERENCIAS!$C$24,10,7),0)+VLOOKUP(L137,REFERENCIAS!$C:$D,2,0)*VLOOKUP($L$2,PONDERADORES!A:P,IF(INFORMACION!$F137=REFERENCIAS!$C$24,10,7),0)+VLOOKUP(F137,REFERENCIAS!$C:$D,2,0)*VLOOKUP($F$2,PONDERADORES!A:P,IF(INFORMACION!$F137=REFERENCIAS!$C$24,10,7),0)+VLOOKUP(IF(J137&lt;=0.2,0.2,IF(AND(J137&gt;0.2,J137&lt;=0.4),0.4,IF(AND(J137&gt;0.4,J137&lt;=0.6),0.6,IF(AND(J137&gt;0.6,J137&lt;=0.8),0.8,IF(AND(J137&gt;0.8,J137&lt;=1),1))))),REFERENCIAS!$C:$D,2,0)*VLOOKUP($J$2,PONDERADORES!A:P,IF(INFORMACION!$F137=REFERENCIAS!$C$24,10,7),0)</f>
        <v>15.795</v>
      </c>
      <c r="Y137" s="45">
        <f>+VLOOKUP(M137,REFERENCIAS!$C:$D,2,0)*VLOOKUP($M$2,PONDERADORES!$A$7:$G$9,7,0)+VLOOKUP(N137,REFERENCIAS!$C:$D,2,0)*VLOOKUP($N$2,PONDERADORES!$A$7:$G$9,7,0)+VLOOKUP(O137,REFERENCIAS!$C:$D,2,0)*VLOOKUP($O$2,PONDERADORES!$A$7:$G$9,7,0)</f>
        <v>14.654000000000002</v>
      </c>
      <c r="Z137" s="46">
        <f>+VLOOKUP(IF(R137&lt;0.1,0,IF(AND(R137&gt;=0.1,R137&lt;0.2),0.1,IF(AND(R137&gt;=0.2,R137&lt;0.3),0.2,IF(R137&gt;0.3,0.3,)))),REFERENCIAS!$E:$F,2,0)*VLOOKUP($R$2,PONDERADORES!$A$11:$G$11,7,0)</f>
        <v>15</v>
      </c>
      <c r="AA137" s="90">
        <f>+VLOOKUP(S137,'REFERENCIAS RIESGO'!$C:$D,2,0)*VLOOKUP($S$2,PONDERADORES!A:P,IF(INFORMACION!$T137='REFERENCIAS RIESGO'!$C$36,13,7),0)+VLOOKUP(U137,'REFERENCIAS RIESGO'!$C:$D,2,0)*VLOOKUP($U$2,PONDERADORES!A:P,IF(INFORMACION!$T137='REFERENCIAS RIESGO'!$C$36,13,7),0)+VLOOKUP(V137,'REFERENCIAS RIESGO'!$C:$D,2,0)*VLOOKUP($V$2,PONDERADORES!A:P,IF(INFORMACION!$T137='REFERENCIAS RIESGO'!$C$36,13,7),0)+W137*VLOOKUP($W$2,PONDERADORES!A:P,IF(INFORMACION!$T137='REFERENCIAS RIESGO'!$C$36,13,7),0)+VLOOKUP(T137,'REFERENCIAS RIESGO'!$C:$D,2,0)*VLOOKUP($T$2,PONDERADORES!A:P,IF(INFORMACION!$T137='REFERENCIAS RIESGO'!$C$36,13,7),0)</f>
        <v>18.912375000000001</v>
      </c>
      <c r="AB137" s="93">
        <f t="shared" si="4"/>
        <v>64.361374999999995</v>
      </c>
      <c r="AC137" s="23" t="str">
        <f>IF(AB137&gt;[2]REFERENCIAS!$C$62,[2]REFERENCIAS!$B$62,IF(AND(AB137&gt;=[2]REFERENCIAS!$C$63,AB137&lt;[2]REFERENCIAS!$D$63),[2]REFERENCIAS!$B$63,IF(AND(AB137&gt;[2]REFERENCIAS!$C$64,AB137&lt;=[2]REFERENCIAS!$D$64),[2]REFERENCIAS!$B$64,IF(AND(AB137&gt;=[2]REFERENCIAS!$C$65,AB137&lt;[2]REFERENCIAS!$D$65),[2]REFERENCIAS!$B$65, "Revisar"))))</f>
        <v>Evaluar tecnología en un año</v>
      </c>
      <c r="AD137" s="94" t="str">
        <f>VLOOKUP(AC137,[2]REFERENCIAS!$B$62:$G$65,4,FALSE)</f>
        <v>El equipo se encuentra en condiciones aceptables de funcionamiento pero requiere constante seguimiento y evaluación.</v>
      </c>
      <c r="AJ137" s="20"/>
      <c r="AK137" s="20"/>
    </row>
    <row r="138" spans="1:37" ht="45" x14ac:dyDescent="0.25">
      <c r="A138" s="72" t="s">
        <v>198</v>
      </c>
      <c r="B138" s="52" t="s">
        <v>199</v>
      </c>
      <c r="C138" s="51" t="s">
        <v>201</v>
      </c>
      <c r="D138" s="53">
        <v>21397279</v>
      </c>
      <c r="E138" s="73" t="s">
        <v>188</v>
      </c>
      <c r="F138" s="74" t="s">
        <v>52</v>
      </c>
      <c r="G138" s="9">
        <v>8</v>
      </c>
      <c r="H138" s="54">
        <v>40006</v>
      </c>
      <c r="I138" s="49">
        <v>13</v>
      </c>
      <c r="J138" s="22">
        <f t="shared" si="5"/>
        <v>1</v>
      </c>
      <c r="K138" s="19" t="s">
        <v>115</v>
      </c>
      <c r="L138" s="73" t="s">
        <v>47</v>
      </c>
      <c r="M138" s="74" t="s">
        <v>53</v>
      </c>
      <c r="N138" s="19" t="s">
        <v>35</v>
      </c>
      <c r="O138" s="73" t="s">
        <v>54</v>
      </c>
      <c r="P138" s="80">
        <v>3750000</v>
      </c>
      <c r="Q138" s="24">
        <v>810380</v>
      </c>
      <c r="R138" s="81">
        <v>0.21610133333333334</v>
      </c>
      <c r="S138" s="85" t="s">
        <v>37</v>
      </c>
      <c r="T138" s="19" t="s">
        <v>38</v>
      </c>
      <c r="U138" s="22" t="s">
        <v>55</v>
      </c>
      <c r="V138" s="59" t="s">
        <v>56</v>
      </c>
      <c r="W138" s="86">
        <v>66.887500000000003</v>
      </c>
      <c r="X138" s="89">
        <f>+VLOOKUP(K138,REFERENCIAS!$C:$D,2,0)*VLOOKUP($K$2,PONDERADORES!A:P,IF(INFORMACION!$F138=REFERENCIAS!$C$24,10,7),0)+VLOOKUP(L138,REFERENCIAS!$C:$D,2,0)*VLOOKUP($L$2,PONDERADORES!A:P,IF(INFORMACION!$F138=REFERENCIAS!$C$24,10,7),0)+VLOOKUP(F138,REFERENCIAS!$C:$D,2,0)*VLOOKUP($F$2,PONDERADORES!A:P,IF(INFORMACION!$F138=REFERENCIAS!$C$24,10,7),0)+VLOOKUP(IF(J138&lt;=0.2,0.2,IF(AND(J138&gt;0.2,J138&lt;=0.4),0.4,IF(AND(J138&gt;0.4,J138&lt;=0.6),0.6,IF(AND(J138&gt;0.6,J138&lt;=0.8),0.8,IF(AND(J138&gt;0.8,J138&lt;=1),1))))),REFERENCIAS!$C:$D,2,0)*VLOOKUP($J$2,PONDERADORES!A:P,IF(INFORMACION!$F138=REFERENCIAS!$C$24,10,7),0)</f>
        <v>31.1675</v>
      </c>
      <c r="Y138" s="45">
        <f>+VLOOKUP(M138,REFERENCIAS!$C:$D,2,0)*VLOOKUP($M$2,PONDERADORES!$A$7:$G$9,7,0)+VLOOKUP(N138,REFERENCIAS!$C:$D,2,0)*VLOOKUP($N$2,PONDERADORES!$A$7:$G$9,7,0)+VLOOKUP(O138,REFERENCIAS!$C:$D,2,0)*VLOOKUP($O$2,PONDERADORES!$A$7:$G$9,7,0)</f>
        <v>10.054000000000002</v>
      </c>
      <c r="Z138" s="46">
        <f>+VLOOKUP(IF(R138&lt;0.1,0,IF(AND(R138&gt;=0.1,R138&lt;0.2),0.1,IF(AND(R138&gt;=0.2,R138&lt;0.3),0.2,IF(R138&gt;0.3,0.3,)))),REFERENCIAS!$E:$F,2,0)*VLOOKUP($R$2,PONDERADORES!$A$11:$G$11,7,0)</f>
        <v>9.75</v>
      </c>
      <c r="AA138" s="90">
        <f>+VLOOKUP(S138,'REFERENCIAS RIESGO'!$C:$D,2,0)*VLOOKUP($S$2,PONDERADORES!A:P,IF(INFORMACION!$T138='REFERENCIAS RIESGO'!$C$36,13,7),0)+VLOOKUP(U138,'REFERENCIAS RIESGO'!$C:$D,2,0)*VLOOKUP($U$2,PONDERADORES!A:P,IF(INFORMACION!$T138='REFERENCIAS RIESGO'!$C$36,13,7),0)+VLOOKUP(V138,'REFERENCIAS RIESGO'!$C:$D,2,0)*VLOOKUP($V$2,PONDERADORES!A:P,IF(INFORMACION!$T138='REFERENCIAS RIESGO'!$C$36,13,7),0)+W138*VLOOKUP($W$2,PONDERADORES!A:P,IF(INFORMACION!$T138='REFERENCIAS RIESGO'!$C$36,13,7),0)+VLOOKUP(T138,'REFERENCIAS RIESGO'!$C:$D,2,0)*VLOOKUP($T$2,PONDERADORES!A:P,IF(INFORMACION!$T138='REFERENCIAS RIESGO'!$C$36,13,7),0)</f>
        <v>16.639875</v>
      </c>
      <c r="AB138" s="93">
        <f t="shared" si="4"/>
        <v>67.61137500000001</v>
      </c>
      <c r="AC138" s="23" t="str">
        <f>IF(AB138&gt;[2]REFERENCIAS!$C$62,[2]REFERENCIAS!$B$62,IF(AND(AB138&gt;=[2]REFERENCIAS!$C$63,AB138&lt;[2]REFERENCIAS!$D$63),[2]REFERENCIAS!$B$63,IF(AND(AB138&gt;[2]REFERENCIAS!$C$64,AB138&lt;=[2]REFERENCIAS!$D$64),[2]REFERENCIAS!$B$64,IF(AND(AB138&gt;=[2]REFERENCIAS!$C$65,AB138&lt;[2]REFERENCIAS!$D$65),[2]REFERENCIAS!$B$65, "Revisar"))))</f>
        <v>Renovación de tecnología a la brevedad (Plazo inferior a un año)</v>
      </c>
      <c r="AD138" s="94" t="str">
        <f>VLOOKUP(AC138,[2]REFERENCIAS!$B$62:$G$65,4,FALSE)</f>
        <v>El equipo puede mantenerse en el servicio, sin embargo se recomienda su reposición en un plazo inferior a un año</v>
      </c>
      <c r="AJ138" s="20"/>
      <c r="AK138" s="20"/>
    </row>
    <row r="139" spans="1:37" ht="60" x14ac:dyDescent="0.25">
      <c r="A139" s="72" t="s">
        <v>198</v>
      </c>
      <c r="B139" s="52" t="s">
        <v>199</v>
      </c>
      <c r="C139" s="51" t="s">
        <v>201</v>
      </c>
      <c r="D139" s="53">
        <v>17953674</v>
      </c>
      <c r="E139" s="73" t="s">
        <v>187</v>
      </c>
      <c r="F139" s="74" t="s">
        <v>119</v>
      </c>
      <c r="G139" s="9">
        <v>8</v>
      </c>
      <c r="H139" s="54">
        <v>44304</v>
      </c>
      <c r="I139" s="49">
        <v>1</v>
      </c>
      <c r="J139" s="22">
        <f t="shared" si="5"/>
        <v>0.125</v>
      </c>
      <c r="K139" s="19" t="s">
        <v>32</v>
      </c>
      <c r="L139" s="73" t="s">
        <v>33</v>
      </c>
      <c r="M139" s="74" t="s">
        <v>53</v>
      </c>
      <c r="N139" s="19" t="s">
        <v>54</v>
      </c>
      <c r="O139" s="73" t="s">
        <v>35</v>
      </c>
      <c r="P139" s="80">
        <v>3750000</v>
      </c>
      <c r="Q139" s="24">
        <v>1147591</v>
      </c>
      <c r="R139" s="81">
        <v>0.30602426666666666</v>
      </c>
      <c r="S139" s="85" t="s">
        <v>37</v>
      </c>
      <c r="T139" s="19" t="s">
        <v>82</v>
      </c>
      <c r="U139" s="22" t="s">
        <v>55</v>
      </c>
      <c r="V139" s="59" t="s">
        <v>56</v>
      </c>
      <c r="W139" s="86">
        <v>66.887500000000003</v>
      </c>
      <c r="X139" s="89">
        <f>+VLOOKUP(K139,REFERENCIAS!$C:$D,2,0)*VLOOKUP($K$2,PONDERADORES!A:P,IF(INFORMACION!$F139=REFERENCIAS!$C$24,10,7),0)+VLOOKUP(L139,REFERENCIAS!$C:$D,2,0)*VLOOKUP($L$2,PONDERADORES!A:P,IF(INFORMACION!$F139=REFERENCIAS!$C$24,10,7),0)+VLOOKUP(F139,REFERENCIAS!$C:$D,2,0)*VLOOKUP($F$2,PONDERADORES!A:P,IF(INFORMACION!$F139=REFERENCIAS!$C$24,10,7),0)+VLOOKUP(IF(J139&lt;=0.2,0.2,IF(AND(J139&gt;0.2,J139&lt;=0.4),0.4,IF(AND(J139&gt;0.4,J139&lt;=0.6),0.6,IF(AND(J139&gt;0.6,J139&lt;=0.8),0.8,IF(AND(J139&gt;0.8,J139&lt;=1),1))))),REFERENCIAS!$C:$D,2,0)*VLOOKUP($J$2,PONDERADORES!A:P,IF(INFORMACION!$F139=REFERENCIAS!$C$24,10,7),0)</f>
        <v>17.167000000000002</v>
      </c>
      <c r="Y139" s="45">
        <f>+VLOOKUP(M139,REFERENCIAS!$C:$D,2,0)*VLOOKUP($M$2,PONDERADORES!$A$7:$G$9,7,0)+VLOOKUP(N139,REFERENCIAS!$C:$D,2,0)*VLOOKUP($N$2,PONDERADORES!$A$7:$G$9,7,0)+VLOOKUP(O139,REFERENCIAS!$C:$D,2,0)*VLOOKUP($O$2,PONDERADORES!$A$7:$G$9,7,0)</f>
        <v>8.1920000000000019</v>
      </c>
      <c r="Z139" s="46">
        <f>+VLOOKUP(IF(R139&lt;0.1,0,IF(AND(R139&gt;=0.1,R139&lt;0.2),0.1,IF(AND(R139&gt;=0.2,R139&lt;0.3),0.2,IF(R139&gt;0.3,0.3,)))),REFERENCIAS!$E:$F,2,0)*VLOOKUP($R$2,PONDERADORES!$A$11:$G$11,7,0)</f>
        <v>15</v>
      </c>
      <c r="AA139" s="90">
        <f>+VLOOKUP(S139,'REFERENCIAS RIESGO'!$C:$D,2,0)*VLOOKUP($S$2,PONDERADORES!A:P,IF(INFORMACION!$T139='REFERENCIAS RIESGO'!$C$36,13,7),0)+VLOOKUP(U139,'REFERENCIAS RIESGO'!$C:$D,2,0)*VLOOKUP($U$2,PONDERADORES!A:P,IF(INFORMACION!$T139='REFERENCIAS RIESGO'!$C$36,13,7),0)+VLOOKUP(V139,'REFERENCIAS RIESGO'!$C:$D,2,0)*VLOOKUP($V$2,PONDERADORES!A:P,IF(INFORMACION!$T139='REFERENCIAS RIESGO'!$C$36,13,7),0)+W139*VLOOKUP($W$2,PONDERADORES!A:P,IF(INFORMACION!$T139='REFERENCIAS RIESGO'!$C$36,13,7),0)+VLOOKUP(T139,'REFERENCIAS RIESGO'!$C:$D,2,0)*VLOOKUP($T$2,PONDERADORES!A:P,IF(INFORMACION!$T139='REFERENCIAS RIESGO'!$C$36,13,7),0)</f>
        <v>19.639875</v>
      </c>
      <c r="AB139" s="93">
        <f t="shared" si="4"/>
        <v>59.998874999999998</v>
      </c>
      <c r="AC139" s="23" t="str">
        <f>IF(AB139&gt;[2]REFERENCIAS!$C$62,[2]REFERENCIAS!$B$62,IF(AND(AB139&gt;=[2]REFERENCIAS!$C$63,AB139&lt;[2]REFERENCIAS!$D$63),[2]REFERENCIAS!$B$63,IF(AND(AB139&gt;[2]REFERENCIAS!$C$64,AB139&lt;=[2]REFERENCIAS!$D$64),[2]REFERENCIAS!$B$64,IF(AND(AB139&gt;=[2]REFERENCIAS!$C$65,AB139&lt;[2]REFERENCIAS!$D$65),[2]REFERENCIAS!$B$65, "Revisar"))))</f>
        <v>Evaluar tecnología en un año</v>
      </c>
      <c r="AD139" s="94" t="str">
        <f>VLOOKUP(AC139,[2]REFERENCIAS!$B$62:$G$65,4,FALSE)</f>
        <v>El equipo se encuentra en condiciones aceptables de funcionamiento pero requiere constante seguimiento y evaluación.</v>
      </c>
      <c r="AJ139" s="20"/>
      <c r="AK139" s="20"/>
    </row>
    <row r="140" spans="1:37" ht="45" x14ac:dyDescent="0.25">
      <c r="A140" s="72" t="s">
        <v>198</v>
      </c>
      <c r="B140" s="52" t="s">
        <v>204</v>
      </c>
      <c r="C140" s="51" t="s">
        <v>205</v>
      </c>
      <c r="D140" s="53" t="s">
        <v>274</v>
      </c>
      <c r="E140" s="73" t="s">
        <v>202</v>
      </c>
      <c r="F140" s="74" t="s">
        <v>46</v>
      </c>
      <c r="G140" s="9">
        <v>8</v>
      </c>
      <c r="H140" s="54">
        <v>41760</v>
      </c>
      <c r="I140" s="49">
        <v>8</v>
      </c>
      <c r="J140" s="22">
        <f t="shared" si="5"/>
        <v>1</v>
      </c>
      <c r="K140" s="19" t="s">
        <v>114</v>
      </c>
      <c r="L140" s="73" t="s">
        <v>33</v>
      </c>
      <c r="M140" s="74" t="s">
        <v>41</v>
      </c>
      <c r="N140" s="19" t="s">
        <v>54</v>
      </c>
      <c r="O140" s="73" t="s">
        <v>54</v>
      </c>
      <c r="P140" s="80">
        <v>3987835</v>
      </c>
      <c r="Q140" s="24">
        <v>3401574</v>
      </c>
      <c r="R140" s="81">
        <v>0.85298764868656807</v>
      </c>
      <c r="S140" s="85" t="s">
        <v>37</v>
      </c>
      <c r="T140" s="19" t="s">
        <v>38</v>
      </c>
      <c r="U140" s="22" t="s">
        <v>55</v>
      </c>
      <c r="V140" s="59" t="s">
        <v>56</v>
      </c>
      <c r="W140" s="86">
        <v>66.887500000000003</v>
      </c>
      <c r="X140" s="89">
        <f>+VLOOKUP(K140,REFERENCIAS!$C:$D,2,0)*VLOOKUP($K$2,PONDERADORES!A:P,IF(INFORMACION!$F140=REFERENCIAS!$C$24,10,7),0)+VLOOKUP(L140,REFERENCIAS!$C:$D,2,0)*VLOOKUP($L$2,PONDERADORES!A:P,IF(INFORMACION!$F140=REFERENCIAS!$C$24,10,7),0)+VLOOKUP(F140,REFERENCIAS!$C:$D,2,0)*VLOOKUP($F$2,PONDERADORES!A:P,IF(INFORMACION!$F140=REFERENCIAS!$C$24,10,7),0)+VLOOKUP(IF(J140&lt;=0.2,0.2,IF(AND(J140&gt;0.2,J140&lt;=0.4),0.4,IF(AND(J140&gt;0.4,J140&lt;=0.6),0.6,IF(AND(J140&gt;0.6,J140&lt;=0.8),0.8,IF(AND(J140&gt;0.8,J140&lt;=1),1))))),REFERENCIAS!$C:$D,2,0)*VLOOKUP($J$2,PONDERADORES!A:P,IF(INFORMACION!$F140=REFERENCIAS!$C$24,10,7),0)</f>
        <v>25.794999999999998</v>
      </c>
      <c r="Y140" s="45">
        <f>+VLOOKUP(M140,REFERENCIAS!$C:$D,2,0)*VLOOKUP($M$2,PONDERADORES!$A$7:$G$9,7,0)+VLOOKUP(N140,REFERENCIAS!$C:$D,2,0)*VLOOKUP($N$2,PONDERADORES!$A$7:$G$9,7,0)+VLOOKUP(O140,REFERENCIAS!$C:$D,2,0)*VLOOKUP($O$2,PONDERADORES!$A$7:$G$9,7,0)</f>
        <v>10</v>
      </c>
      <c r="Z140" s="46">
        <f>+VLOOKUP(IF(R140&lt;0.1,0,IF(AND(R140&gt;=0.1,R140&lt;0.2),0.1,IF(AND(R140&gt;=0.2,R140&lt;0.3),0.2,IF(R140&gt;0.3,0.3,)))),REFERENCIAS!$E:$F,2,0)*VLOOKUP($R$2,PONDERADORES!$A$11:$G$11,7,0)</f>
        <v>15</v>
      </c>
      <c r="AA140" s="90">
        <f>+VLOOKUP(S140,'REFERENCIAS RIESGO'!$C:$D,2,0)*VLOOKUP($S$2,PONDERADORES!A:P,IF(INFORMACION!$T140='REFERENCIAS RIESGO'!$C$36,13,7),0)+VLOOKUP(U140,'REFERENCIAS RIESGO'!$C:$D,2,0)*VLOOKUP($U$2,PONDERADORES!A:P,IF(INFORMACION!$T140='REFERENCIAS RIESGO'!$C$36,13,7),0)+VLOOKUP(V140,'REFERENCIAS RIESGO'!$C:$D,2,0)*VLOOKUP($V$2,PONDERADORES!A:P,IF(INFORMACION!$T140='REFERENCIAS RIESGO'!$C$36,13,7),0)+W140*VLOOKUP($W$2,PONDERADORES!A:P,IF(INFORMACION!$T140='REFERENCIAS RIESGO'!$C$36,13,7),0)+VLOOKUP(T140,'REFERENCIAS RIESGO'!$C:$D,2,0)*VLOOKUP($T$2,PONDERADORES!A:P,IF(INFORMACION!$T140='REFERENCIAS RIESGO'!$C$36,13,7),0)</f>
        <v>16.639875</v>
      </c>
      <c r="AB140" s="93">
        <f t="shared" si="4"/>
        <v>67.434875000000005</v>
      </c>
      <c r="AC140" s="23" t="str">
        <f>IF(AB140&gt;[2]REFERENCIAS!$C$62,[2]REFERENCIAS!$B$62,IF(AND(AB140&gt;=[2]REFERENCIAS!$C$63,AB140&lt;[2]REFERENCIAS!$D$63),[2]REFERENCIAS!$B$63,IF(AND(AB140&gt;[2]REFERENCIAS!$C$64,AB140&lt;=[2]REFERENCIAS!$D$64),[2]REFERENCIAS!$B$64,IF(AND(AB140&gt;=[2]REFERENCIAS!$C$65,AB140&lt;[2]REFERENCIAS!$D$65),[2]REFERENCIAS!$B$65, "Revisar"))))</f>
        <v>Renovación de tecnología a la brevedad (Plazo inferior a un año)</v>
      </c>
      <c r="AD140" s="94" t="str">
        <f>VLOOKUP(AC140,[2]REFERENCIAS!$B$62:$G$65,4,FALSE)</f>
        <v>El equipo puede mantenerse en el servicio, sin embargo se recomienda su reposición en un plazo inferior a un año</v>
      </c>
      <c r="AJ140" s="20"/>
      <c r="AK140" s="20"/>
    </row>
    <row r="141" spans="1:37" ht="60" x14ac:dyDescent="0.25">
      <c r="A141" s="72" t="s">
        <v>246</v>
      </c>
      <c r="B141" s="52" t="s">
        <v>215</v>
      </c>
      <c r="C141" s="51" t="s">
        <v>249</v>
      </c>
      <c r="D141" s="53" t="s">
        <v>364</v>
      </c>
      <c r="E141" s="73" t="s">
        <v>187</v>
      </c>
      <c r="F141" s="74" t="s">
        <v>119</v>
      </c>
      <c r="G141" s="9">
        <v>5</v>
      </c>
      <c r="H141" s="54">
        <v>44439</v>
      </c>
      <c r="I141" s="49">
        <v>1</v>
      </c>
      <c r="J141" s="22">
        <f t="shared" si="5"/>
        <v>0.2</v>
      </c>
      <c r="K141" s="19" t="s">
        <v>114</v>
      </c>
      <c r="L141" s="73" t="s">
        <v>33</v>
      </c>
      <c r="M141" s="74" t="s">
        <v>41</v>
      </c>
      <c r="N141" s="19" t="s">
        <v>35</v>
      </c>
      <c r="O141" s="73" t="s">
        <v>42</v>
      </c>
      <c r="P141" s="80">
        <v>737800</v>
      </c>
      <c r="Q141" s="24">
        <v>89506</v>
      </c>
      <c r="R141" s="81">
        <v>0.12131471943616157</v>
      </c>
      <c r="S141" s="85" t="s">
        <v>37</v>
      </c>
      <c r="T141" s="19" t="s">
        <v>82</v>
      </c>
      <c r="U141" s="22" t="s">
        <v>31</v>
      </c>
      <c r="V141" s="59" t="s">
        <v>50</v>
      </c>
      <c r="W141" s="86">
        <v>15.606249999999999</v>
      </c>
      <c r="X141" s="89">
        <f>+VLOOKUP(K141,REFERENCIAS!$C:$D,2,0)*VLOOKUP($K$2,PONDERADORES!A:P,IF(INFORMACION!$F141=REFERENCIAS!$C$24,10,7),0)+VLOOKUP(L141,REFERENCIAS!$C:$D,2,0)*VLOOKUP($L$2,PONDERADORES!A:P,IF(INFORMACION!$F141=REFERENCIAS!$C$24,10,7),0)+VLOOKUP(F141,REFERENCIAS!$C:$D,2,0)*VLOOKUP($F$2,PONDERADORES!A:P,IF(INFORMACION!$F141=REFERENCIAS!$C$24,10,7),0)+VLOOKUP(IF(J141&lt;=0.2,0.2,IF(AND(J141&gt;0.2,J141&lt;=0.4),0.4,IF(AND(J141&gt;0.4,J141&lt;=0.6),0.6,IF(AND(J141&gt;0.6,J141&lt;=0.8),0.8,IF(AND(J141&gt;0.8,J141&lt;=1),1))))),REFERENCIAS!$C:$D,2,0)*VLOOKUP($J$2,PONDERADORES!A:P,IF(INFORMACION!$F141=REFERENCIAS!$C$24,10,7),0)</f>
        <v>12.512</v>
      </c>
      <c r="Y141" s="45">
        <f>+VLOOKUP(M141,REFERENCIAS!$C:$D,2,0)*VLOOKUP($M$2,PONDERADORES!$A$7:$G$9,7,0)+VLOOKUP(N141,REFERENCIAS!$C:$D,2,0)*VLOOKUP($N$2,PONDERADORES!$A$7:$G$9,7,0)+VLOOKUP(O141,REFERENCIAS!$C:$D,2,0)*VLOOKUP($O$2,PONDERADORES!$A$7:$G$9,7,0)</f>
        <v>11.954000000000001</v>
      </c>
      <c r="Z141" s="46">
        <f>+VLOOKUP(IF(R141&lt;0.1,0,IF(AND(R141&gt;=0.1,R141&lt;0.2),0.1,IF(AND(R141&gt;=0.2,R141&lt;0.3),0.2,IF(R141&gt;0.3,0.3,)))),REFERENCIAS!$E:$F,2,0)*VLOOKUP($R$2,PONDERADORES!$A$11:$G$11,7,0)</f>
        <v>4.5</v>
      </c>
      <c r="AA141" s="90">
        <f>+VLOOKUP(S141,'REFERENCIAS RIESGO'!$C:$D,2,0)*VLOOKUP($S$2,PONDERADORES!A:P,IF(INFORMACION!$T141='REFERENCIAS RIESGO'!$C$36,13,7),0)+VLOOKUP(U141,'REFERENCIAS RIESGO'!$C:$D,2,0)*VLOOKUP($U$2,PONDERADORES!A:P,IF(INFORMACION!$T141='REFERENCIAS RIESGO'!$C$36,13,7),0)+VLOOKUP(V141,'REFERENCIAS RIESGO'!$C:$D,2,0)*VLOOKUP($V$2,PONDERADORES!A:P,IF(INFORMACION!$T141='REFERENCIAS RIESGO'!$C$36,13,7),0)+W141*VLOOKUP($W$2,PONDERADORES!A:P,IF(INFORMACION!$T141='REFERENCIAS RIESGO'!$C$36,13,7),0)+VLOOKUP(T141,'REFERENCIAS RIESGO'!$C:$D,2,0)*VLOOKUP($T$2,PONDERADORES!A:P,IF(INFORMACION!$T141='REFERENCIAS RIESGO'!$C$36,13,7),0)</f>
        <v>15.414562499999999</v>
      </c>
      <c r="AB141" s="93">
        <f t="shared" si="4"/>
        <v>44.380562499999996</v>
      </c>
      <c r="AC141" s="23" t="str">
        <f>IF(AB141&gt;[2]REFERENCIAS!$C$62,[2]REFERENCIAS!$B$62,IF(AND(AB141&gt;=[2]REFERENCIAS!$C$63,AB141&lt;[2]REFERENCIAS!$D$63),[2]REFERENCIAS!$B$63,IF(AND(AB141&gt;[2]REFERENCIAS!$C$64,AB141&lt;=[2]REFERENCIAS!$D$64),[2]REFERENCIAS!$B$64,IF(AND(AB141&gt;=[2]REFERENCIAS!$C$65,AB141&lt;[2]REFERENCIAS!$D$65),[2]REFERENCIAS!$B$65, "Revisar"))))</f>
        <v>Evaluar tecnología en un año</v>
      </c>
      <c r="AD141" s="94" t="str">
        <f>VLOOKUP(AC141,[2]REFERENCIAS!$B$62:$G$65,4,FALSE)</f>
        <v>El equipo se encuentra en condiciones aceptables de funcionamiento pero requiere constante seguimiento y evaluación.</v>
      </c>
      <c r="AJ141" s="20"/>
      <c r="AK141" s="20"/>
    </row>
    <row r="142" spans="1:37" ht="45" x14ac:dyDescent="0.25">
      <c r="A142" s="72" t="s">
        <v>198</v>
      </c>
      <c r="B142" s="52" t="s">
        <v>199</v>
      </c>
      <c r="C142" s="51" t="s">
        <v>200</v>
      </c>
      <c r="D142" s="53">
        <v>21438423</v>
      </c>
      <c r="E142" s="73" t="s">
        <v>197</v>
      </c>
      <c r="F142" s="74" t="s">
        <v>46</v>
      </c>
      <c r="G142" s="9">
        <v>8</v>
      </c>
      <c r="H142" s="54">
        <v>41084</v>
      </c>
      <c r="I142" s="49">
        <v>10</v>
      </c>
      <c r="J142" s="22">
        <f t="shared" si="5"/>
        <v>1</v>
      </c>
      <c r="K142" s="19" t="s">
        <v>114</v>
      </c>
      <c r="L142" s="73" t="s">
        <v>117</v>
      </c>
      <c r="M142" s="74" t="s">
        <v>34</v>
      </c>
      <c r="N142" s="19" t="s">
        <v>35</v>
      </c>
      <c r="O142" s="73" t="s">
        <v>42</v>
      </c>
      <c r="P142" s="80">
        <v>7880000</v>
      </c>
      <c r="Q142" s="24">
        <v>4953554</v>
      </c>
      <c r="R142" s="81">
        <v>0.62862360406091367</v>
      </c>
      <c r="S142" s="85" t="s">
        <v>37</v>
      </c>
      <c r="T142" s="19" t="s">
        <v>38</v>
      </c>
      <c r="U142" s="22" t="s">
        <v>55</v>
      </c>
      <c r="V142" s="59" t="s">
        <v>45</v>
      </c>
      <c r="W142" s="86">
        <v>66.887500000000003</v>
      </c>
      <c r="X142" s="89">
        <f>+VLOOKUP(K142,REFERENCIAS!$C:$D,2,0)*VLOOKUP($K$2,PONDERADORES!A:P,IF(INFORMACION!$F142=REFERENCIAS!$C$24,10,7),0)+VLOOKUP(L142,REFERENCIAS!$C:$D,2,0)*VLOOKUP($L$2,PONDERADORES!A:P,IF(INFORMACION!$F142=REFERENCIAS!$C$24,10,7),0)+VLOOKUP(F142,REFERENCIAS!$C:$D,2,0)*VLOOKUP($F$2,PONDERADORES!A:P,IF(INFORMACION!$F142=REFERENCIAS!$C$24,10,7),0)+VLOOKUP(IF(J142&lt;=0.2,0.2,IF(AND(J142&gt;0.2,J142&lt;=0.4),0.4,IF(AND(J142&gt;0.4,J142&lt;=0.6),0.6,IF(AND(J142&gt;0.6,J142&lt;=0.8),0.8,IF(AND(J142&gt;0.8,J142&lt;=1),1))))),REFERENCIAS!$C:$D,2,0)*VLOOKUP($J$2,PONDERADORES!A:P,IF(INFORMACION!$F142=REFERENCIAS!$C$24,10,7),0)</f>
        <v>19.145</v>
      </c>
      <c r="Y142" s="45">
        <f>+VLOOKUP(M142,REFERENCIAS!$C:$D,2,0)*VLOOKUP($M$2,PONDERADORES!$A$7:$G$9,7,0)+VLOOKUP(N142,REFERENCIAS!$C:$D,2,0)*VLOOKUP($N$2,PONDERADORES!$A$7:$G$9,7,0)+VLOOKUP(O142,REFERENCIAS!$C:$D,2,0)*VLOOKUP($O$2,PONDERADORES!$A$7:$G$9,7,0)</f>
        <v>9.3080000000000016</v>
      </c>
      <c r="Z142" s="46">
        <f>+VLOOKUP(IF(R142&lt;0.1,0,IF(AND(R142&gt;=0.1,R142&lt;0.2),0.1,IF(AND(R142&gt;=0.2,R142&lt;0.3),0.2,IF(R142&gt;0.3,0.3,)))),REFERENCIAS!$E:$F,2,0)*VLOOKUP($R$2,PONDERADORES!$A$11:$G$11,7,0)</f>
        <v>15</v>
      </c>
      <c r="AA142" s="90">
        <f>+VLOOKUP(S142,'REFERENCIAS RIESGO'!$C:$D,2,0)*VLOOKUP($S$2,PONDERADORES!A:P,IF(INFORMACION!$T142='REFERENCIAS RIESGO'!$C$36,13,7),0)+VLOOKUP(U142,'REFERENCIAS RIESGO'!$C:$D,2,0)*VLOOKUP($U$2,PONDERADORES!A:P,IF(INFORMACION!$T142='REFERENCIAS RIESGO'!$C$36,13,7),0)+VLOOKUP(V142,'REFERENCIAS RIESGO'!$C:$D,2,0)*VLOOKUP($V$2,PONDERADORES!A:P,IF(INFORMACION!$T142='REFERENCIAS RIESGO'!$C$36,13,7),0)+W142*VLOOKUP($W$2,PONDERADORES!A:P,IF(INFORMACION!$T142='REFERENCIAS RIESGO'!$C$36,13,7),0)+VLOOKUP(T142,'REFERENCIAS RIESGO'!$C:$D,2,0)*VLOOKUP($T$2,PONDERADORES!A:P,IF(INFORMACION!$T142='REFERENCIAS RIESGO'!$C$36,13,7),0)</f>
        <v>22.579875000000001</v>
      </c>
      <c r="AB142" s="93">
        <f t="shared" si="4"/>
        <v>66.032875000000004</v>
      </c>
      <c r="AC142" s="23" t="str">
        <f>IF(AB142&gt;[2]REFERENCIAS!$C$62,[2]REFERENCIAS!$B$62,IF(AND(AB142&gt;=[2]REFERENCIAS!$C$63,AB142&lt;[2]REFERENCIAS!$D$63),[2]REFERENCIAS!$B$63,IF(AND(AB142&gt;[2]REFERENCIAS!$C$64,AB142&lt;=[2]REFERENCIAS!$D$64),[2]REFERENCIAS!$B$64,IF(AND(AB142&gt;=[2]REFERENCIAS!$C$65,AB142&lt;[2]REFERENCIAS!$D$65),[2]REFERENCIAS!$B$65, "Revisar"))))</f>
        <v>Renovación de tecnología a la brevedad (Plazo inferior a un año)</v>
      </c>
      <c r="AD142" s="94" t="str">
        <f>VLOOKUP(AC142,[2]REFERENCIAS!$B$62:$G$65,4,FALSE)</f>
        <v>El equipo puede mantenerse en el servicio, sin embargo se recomienda su reposición en un plazo inferior a un año</v>
      </c>
      <c r="AJ142" s="20"/>
      <c r="AK142" s="20"/>
    </row>
    <row r="143" spans="1:37" ht="45" x14ac:dyDescent="0.25">
      <c r="A143" s="72" t="s">
        <v>198</v>
      </c>
      <c r="B143" s="52" t="s">
        <v>199</v>
      </c>
      <c r="C143" s="51" t="s">
        <v>200</v>
      </c>
      <c r="D143" s="53">
        <v>21438291</v>
      </c>
      <c r="E143" s="73" t="s">
        <v>187</v>
      </c>
      <c r="F143" s="74" t="s">
        <v>118</v>
      </c>
      <c r="G143" s="9">
        <v>8</v>
      </c>
      <c r="H143" s="54">
        <v>43470</v>
      </c>
      <c r="I143" s="49">
        <v>3</v>
      </c>
      <c r="J143" s="22">
        <f t="shared" si="5"/>
        <v>0.375</v>
      </c>
      <c r="K143" s="19" t="s">
        <v>115</v>
      </c>
      <c r="L143" s="73" t="s">
        <v>116</v>
      </c>
      <c r="M143" s="74" t="s">
        <v>53</v>
      </c>
      <c r="N143" s="19" t="s">
        <v>42</v>
      </c>
      <c r="O143" s="73" t="s">
        <v>42</v>
      </c>
      <c r="P143" s="80">
        <v>7880000</v>
      </c>
      <c r="Q143" s="24">
        <v>5964783</v>
      </c>
      <c r="R143" s="81">
        <v>0.75695215736040611</v>
      </c>
      <c r="S143" s="85" t="s">
        <v>37</v>
      </c>
      <c r="T143" s="19" t="s">
        <v>82</v>
      </c>
      <c r="U143" s="22" t="s">
        <v>55</v>
      </c>
      <c r="V143" s="59" t="s">
        <v>40</v>
      </c>
      <c r="W143" s="86">
        <v>66.887500000000003</v>
      </c>
      <c r="X143" s="89">
        <f>+VLOOKUP(K143,REFERENCIAS!$C:$D,2,0)*VLOOKUP($K$2,PONDERADORES!A:P,IF(INFORMACION!$F143=REFERENCIAS!$C$24,10,7),0)+VLOOKUP(L143,REFERENCIAS!$C:$D,2,0)*VLOOKUP($L$2,PONDERADORES!A:P,IF(INFORMACION!$F143=REFERENCIAS!$C$24,10,7),0)+VLOOKUP(F143,REFERENCIAS!$C:$D,2,0)*VLOOKUP($F$2,PONDERADORES!A:P,IF(INFORMACION!$F143=REFERENCIAS!$C$24,10,7),0)+VLOOKUP(IF(J143&lt;=0.2,0.2,IF(AND(J143&gt;0.2,J143&lt;=0.4),0.4,IF(AND(J143&gt;0.4,J143&lt;=0.6),0.6,IF(AND(J143&gt;0.6,J143&lt;=0.8),0.8,IF(AND(J143&gt;0.8,J143&lt;=1),1))))),REFERENCIAS!$C:$D,2,0)*VLOOKUP($J$2,PONDERADORES!A:P,IF(INFORMACION!$F143=REFERENCIAS!$C$24,10,7),0)</f>
        <v>11.365000000000002</v>
      </c>
      <c r="Y143" s="45">
        <f>+VLOOKUP(M143,REFERENCIAS!$C:$D,2,0)*VLOOKUP($M$2,PONDERADORES!$A$7:$G$9,7,0)+VLOOKUP(N143,REFERENCIAS!$C:$D,2,0)*VLOOKUP($N$2,PONDERADORES!$A$7:$G$9,7,0)+VLOOKUP(O143,REFERENCIAS!$C:$D,2,0)*VLOOKUP($O$2,PONDERADORES!$A$7:$G$9,7,0)</f>
        <v>20</v>
      </c>
      <c r="Z143" s="46">
        <f>+VLOOKUP(IF(R143&lt;0.1,0,IF(AND(R143&gt;=0.1,R143&lt;0.2),0.1,IF(AND(R143&gt;=0.2,R143&lt;0.3),0.2,IF(R143&gt;0.3,0.3,)))),REFERENCIAS!$E:$F,2,0)*VLOOKUP($R$2,PONDERADORES!$A$11:$G$11,7,0)</f>
        <v>15</v>
      </c>
      <c r="AA143" s="90">
        <f>+VLOOKUP(S143,'REFERENCIAS RIESGO'!$C:$D,2,0)*VLOOKUP($S$2,PONDERADORES!A:P,IF(INFORMACION!$T143='REFERENCIAS RIESGO'!$C$36,13,7),0)+VLOOKUP(U143,'REFERENCIAS RIESGO'!$C:$D,2,0)*VLOOKUP($U$2,PONDERADORES!A:P,IF(INFORMACION!$T143='REFERENCIAS RIESGO'!$C$36,13,7),0)+VLOOKUP(V143,'REFERENCIAS RIESGO'!$C:$D,2,0)*VLOOKUP($V$2,PONDERADORES!A:P,IF(INFORMACION!$T143='REFERENCIAS RIESGO'!$C$36,13,7),0)+W143*VLOOKUP($W$2,PONDERADORES!A:P,IF(INFORMACION!$T143='REFERENCIAS RIESGO'!$C$36,13,7),0)+VLOOKUP(T143,'REFERENCIAS RIESGO'!$C:$D,2,0)*VLOOKUP($T$2,PONDERADORES!A:P,IF(INFORMACION!$T143='REFERENCIAS RIESGO'!$C$36,13,7),0)</f>
        <v>23.479875</v>
      </c>
      <c r="AB143" s="93">
        <f t="shared" si="4"/>
        <v>69.844875000000002</v>
      </c>
      <c r="AC143" s="23" t="str">
        <f>IF(AB143&gt;[2]REFERENCIAS!$C$62,[2]REFERENCIAS!$B$62,IF(AND(AB143&gt;=[2]REFERENCIAS!$C$63,AB143&lt;[2]REFERENCIAS!$D$63),[2]REFERENCIAS!$B$63,IF(AND(AB143&gt;[2]REFERENCIAS!$C$64,AB143&lt;=[2]REFERENCIAS!$D$64),[2]REFERENCIAS!$B$64,IF(AND(AB143&gt;=[2]REFERENCIAS!$C$65,AB143&lt;[2]REFERENCIAS!$D$65),[2]REFERENCIAS!$B$65, "Revisar"))))</f>
        <v>Renovación de tecnología a la brevedad (Plazo inferior a un año)</v>
      </c>
      <c r="AD143" s="94" t="str">
        <f>VLOOKUP(AC143,[2]REFERENCIAS!$B$62:$G$65,4,FALSE)</f>
        <v>El equipo puede mantenerse en el servicio, sin embargo se recomienda su reposición en un plazo inferior a un año</v>
      </c>
      <c r="AJ143" s="20"/>
      <c r="AK143" s="20"/>
    </row>
    <row r="144" spans="1:37" ht="60" x14ac:dyDescent="0.25">
      <c r="A144" s="72" t="s">
        <v>198</v>
      </c>
      <c r="B144" s="52" t="s">
        <v>199</v>
      </c>
      <c r="C144" s="51" t="s">
        <v>200</v>
      </c>
      <c r="D144" s="53">
        <v>21436310</v>
      </c>
      <c r="E144" s="73" t="s">
        <v>188</v>
      </c>
      <c r="F144" s="74" t="s">
        <v>52</v>
      </c>
      <c r="G144" s="9">
        <v>8</v>
      </c>
      <c r="H144" s="54">
        <v>43518</v>
      </c>
      <c r="I144" s="49">
        <v>3</v>
      </c>
      <c r="J144" s="22">
        <f t="shared" si="5"/>
        <v>0.375</v>
      </c>
      <c r="K144" s="19" t="s">
        <v>32</v>
      </c>
      <c r="L144" s="73" t="s">
        <v>117</v>
      </c>
      <c r="M144" s="74" t="s">
        <v>34</v>
      </c>
      <c r="N144" s="19" t="s">
        <v>54</v>
      </c>
      <c r="O144" s="73" t="s">
        <v>42</v>
      </c>
      <c r="P144" s="80">
        <v>7880000</v>
      </c>
      <c r="Q144" s="24">
        <v>7445001</v>
      </c>
      <c r="R144" s="81">
        <v>0.9447970812182741</v>
      </c>
      <c r="S144" s="85" t="s">
        <v>37</v>
      </c>
      <c r="T144" s="19" t="s">
        <v>44</v>
      </c>
      <c r="U144" s="22" t="s">
        <v>55</v>
      </c>
      <c r="V144" s="59" t="s">
        <v>50</v>
      </c>
      <c r="W144" s="86">
        <v>66.887500000000003</v>
      </c>
      <c r="X144" s="89">
        <f>+VLOOKUP(K144,REFERENCIAS!$C:$D,2,0)*VLOOKUP($K$2,PONDERADORES!A:P,IF(INFORMACION!$F144=REFERENCIAS!$C$24,10,7),0)+VLOOKUP(L144,REFERENCIAS!$C:$D,2,0)*VLOOKUP($L$2,PONDERADORES!A:P,IF(INFORMACION!$F144=REFERENCIAS!$C$24,10,7),0)+VLOOKUP(F144,REFERENCIAS!$C:$D,2,0)*VLOOKUP($F$2,PONDERADORES!A:P,IF(INFORMACION!$F144=REFERENCIAS!$C$24,10,7),0)+VLOOKUP(IF(J144&lt;=0.2,0.2,IF(AND(J144&gt;0.2,J144&lt;=0.4),0.4,IF(AND(J144&gt;0.4,J144&lt;=0.6),0.6,IF(AND(J144&gt;0.6,J144&lt;=0.8),0.8,IF(AND(J144&gt;0.8,J144&lt;=1),1))))),REFERENCIAS!$C:$D,2,0)*VLOOKUP($J$2,PONDERADORES!A:P,IF(INFORMACION!$F144=REFERENCIAS!$C$24,10,7),0)</f>
        <v>12.810000000000002</v>
      </c>
      <c r="Y144" s="45">
        <f>+VLOOKUP(M144,REFERENCIAS!$C:$D,2,0)*VLOOKUP($M$2,PONDERADORES!$A$7:$G$9,7,0)+VLOOKUP(N144,REFERENCIAS!$C:$D,2,0)*VLOOKUP($N$2,PONDERADORES!$A$7:$G$9,7,0)+VLOOKUP(O144,REFERENCIAS!$C:$D,2,0)*VLOOKUP($O$2,PONDERADORES!$A$7:$G$9,7,0)</f>
        <v>11.954000000000001</v>
      </c>
      <c r="Z144" s="46">
        <f>+VLOOKUP(IF(R144&lt;0.1,0,IF(AND(R144&gt;=0.1,R144&lt;0.2),0.1,IF(AND(R144&gt;=0.2,R144&lt;0.3),0.2,IF(R144&gt;0.3,0.3,)))),REFERENCIAS!$E:$F,2,0)*VLOOKUP($R$2,PONDERADORES!$A$11:$G$11,7,0)</f>
        <v>15</v>
      </c>
      <c r="AA144" s="90">
        <f>+VLOOKUP(S144,'REFERENCIAS RIESGO'!$C:$D,2,0)*VLOOKUP($S$2,PONDERADORES!A:P,IF(INFORMACION!$T144='REFERENCIAS RIESGO'!$C$36,13,7),0)+VLOOKUP(U144,'REFERENCIAS RIESGO'!$C:$D,2,0)*VLOOKUP($U$2,PONDERADORES!A:P,IF(INFORMACION!$T144='REFERENCIAS RIESGO'!$C$36,13,7),0)+VLOOKUP(V144,'REFERENCIAS RIESGO'!$C:$D,2,0)*VLOOKUP($V$2,PONDERADORES!A:P,IF(INFORMACION!$T144='REFERENCIAS RIESGO'!$C$36,13,7),0)+W144*VLOOKUP($W$2,PONDERADORES!A:P,IF(INFORMACION!$T144='REFERENCIAS RIESGO'!$C$36,13,7),0)+VLOOKUP(T144,'REFERENCIAS RIESGO'!$C:$D,2,0)*VLOOKUP($T$2,PONDERADORES!A:P,IF(INFORMACION!$T144='REFERENCIAS RIESGO'!$C$36,13,7),0)</f>
        <v>19.353187500000001</v>
      </c>
      <c r="AB144" s="93">
        <f t="shared" si="4"/>
        <v>59.1171875</v>
      </c>
      <c r="AC144" s="23" t="str">
        <f>IF(AB144&gt;[2]REFERENCIAS!$C$62,[2]REFERENCIAS!$B$62,IF(AND(AB144&gt;=[2]REFERENCIAS!$C$63,AB144&lt;[2]REFERENCIAS!$D$63),[2]REFERENCIAS!$B$63,IF(AND(AB144&gt;[2]REFERENCIAS!$C$64,AB144&lt;=[2]REFERENCIAS!$D$64),[2]REFERENCIAS!$B$64,IF(AND(AB144&gt;=[2]REFERENCIAS!$C$65,AB144&lt;[2]REFERENCIAS!$D$65),[2]REFERENCIAS!$B$65, "Revisar"))))</f>
        <v>Evaluar tecnología en un año</v>
      </c>
      <c r="AD144" s="94" t="str">
        <f>VLOOKUP(AC144,[2]REFERENCIAS!$B$62:$G$65,4,FALSE)</f>
        <v>El equipo se encuentra en condiciones aceptables de funcionamiento pero requiere constante seguimiento y evaluación.</v>
      </c>
      <c r="AJ144" s="20"/>
      <c r="AK144" s="20"/>
    </row>
    <row r="145" spans="1:37" ht="60" x14ac:dyDescent="0.25">
      <c r="A145" s="72" t="s">
        <v>198</v>
      </c>
      <c r="B145" s="52" t="s">
        <v>204</v>
      </c>
      <c r="C145" s="51" t="s">
        <v>205</v>
      </c>
      <c r="D145" s="53" t="s">
        <v>365</v>
      </c>
      <c r="E145" s="73" t="s">
        <v>202</v>
      </c>
      <c r="F145" s="74" t="s">
        <v>49</v>
      </c>
      <c r="G145" s="9">
        <v>8</v>
      </c>
      <c r="H145" s="54">
        <v>43651</v>
      </c>
      <c r="I145" s="49">
        <v>3</v>
      </c>
      <c r="J145" s="22">
        <f t="shared" si="5"/>
        <v>0.375</v>
      </c>
      <c r="K145" s="19" t="s">
        <v>114</v>
      </c>
      <c r="L145" s="73" t="s">
        <v>116</v>
      </c>
      <c r="M145" s="74" t="s">
        <v>53</v>
      </c>
      <c r="N145" s="19" t="s">
        <v>54</v>
      </c>
      <c r="O145" s="73" t="s">
        <v>42</v>
      </c>
      <c r="P145" s="80">
        <v>3987835</v>
      </c>
      <c r="Q145" s="24">
        <v>2088661</v>
      </c>
      <c r="R145" s="81">
        <v>0.52375812941107147</v>
      </c>
      <c r="S145" s="85" t="s">
        <v>37</v>
      </c>
      <c r="T145" s="19" t="s">
        <v>38</v>
      </c>
      <c r="U145" s="22" t="s">
        <v>55</v>
      </c>
      <c r="V145" s="59" t="s">
        <v>56</v>
      </c>
      <c r="W145" s="86">
        <v>66.887500000000003</v>
      </c>
      <c r="X145" s="89">
        <f>+VLOOKUP(K145,REFERENCIAS!$C:$D,2,0)*VLOOKUP($K$2,PONDERADORES!A:P,IF(INFORMACION!$F145=REFERENCIAS!$C$24,10,7),0)+VLOOKUP(L145,REFERENCIAS!$C:$D,2,0)*VLOOKUP($L$2,PONDERADORES!A:P,IF(INFORMACION!$F145=REFERENCIAS!$C$24,10,7),0)+VLOOKUP(F145,REFERENCIAS!$C:$D,2,0)*VLOOKUP($F$2,PONDERADORES!A:P,IF(INFORMACION!$F145=REFERENCIAS!$C$24,10,7),0)+VLOOKUP(IF(J145&lt;=0.2,0.2,IF(AND(J145&gt;0.2,J145&lt;=0.4),0.4,IF(AND(J145&gt;0.4,J145&lt;=0.6),0.6,IF(AND(J145&gt;0.6,J145&lt;=0.8),0.8,IF(AND(J145&gt;0.8,J145&lt;=1),1))))),REFERENCIAS!$C:$D,2,0)*VLOOKUP($J$2,PONDERADORES!A:P,IF(INFORMACION!$F145=REFERENCIAS!$C$24,10,7),0)</f>
        <v>8.0400000000000009</v>
      </c>
      <c r="Y145" s="45">
        <f>+VLOOKUP(M145,REFERENCIAS!$C:$D,2,0)*VLOOKUP($M$2,PONDERADORES!$A$7:$G$9,7,0)+VLOOKUP(N145,REFERENCIAS!$C:$D,2,0)*VLOOKUP($N$2,PONDERADORES!$A$7:$G$9,7,0)+VLOOKUP(O145,REFERENCIAS!$C:$D,2,0)*VLOOKUP($O$2,PONDERADORES!$A$7:$G$9,7,0)</f>
        <v>17.300000000000004</v>
      </c>
      <c r="Z145" s="46">
        <f>+VLOOKUP(IF(R145&lt;0.1,0,IF(AND(R145&gt;=0.1,R145&lt;0.2),0.1,IF(AND(R145&gt;=0.2,R145&lt;0.3),0.2,IF(R145&gt;0.3,0.3,)))),REFERENCIAS!$E:$F,2,0)*VLOOKUP($R$2,PONDERADORES!$A$11:$G$11,7,0)</f>
        <v>15</v>
      </c>
      <c r="AA145" s="90">
        <f>+VLOOKUP(S145,'REFERENCIAS RIESGO'!$C:$D,2,0)*VLOOKUP($S$2,PONDERADORES!A:P,IF(INFORMACION!$T145='REFERENCIAS RIESGO'!$C$36,13,7),0)+VLOOKUP(U145,'REFERENCIAS RIESGO'!$C:$D,2,0)*VLOOKUP($U$2,PONDERADORES!A:P,IF(INFORMACION!$T145='REFERENCIAS RIESGO'!$C$36,13,7),0)+VLOOKUP(V145,'REFERENCIAS RIESGO'!$C:$D,2,0)*VLOOKUP($V$2,PONDERADORES!A:P,IF(INFORMACION!$T145='REFERENCIAS RIESGO'!$C$36,13,7),0)+W145*VLOOKUP($W$2,PONDERADORES!A:P,IF(INFORMACION!$T145='REFERENCIAS RIESGO'!$C$36,13,7),0)+VLOOKUP(T145,'REFERENCIAS RIESGO'!$C:$D,2,0)*VLOOKUP($T$2,PONDERADORES!A:P,IF(INFORMACION!$T145='REFERENCIAS RIESGO'!$C$36,13,7),0)</f>
        <v>16.639875</v>
      </c>
      <c r="AB145" s="93">
        <f t="shared" si="4"/>
        <v>56.979875000000007</v>
      </c>
      <c r="AC145" s="23" t="str">
        <f>IF(AB145&gt;[2]REFERENCIAS!$C$62,[2]REFERENCIAS!$B$62,IF(AND(AB145&gt;=[2]REFERENCIAS!$C$63,AB145&lt;[2]REFERENCIAS!$D$63),[2]REFERENCIAS!$B$63,IF(AND(AB145&gt;[2]REFERENCIAS!$C$64,AB145&lt;=[2]REFERENCIAS!$D$64),[2]REFERENCIAS!$B$64,IF(AND(AB145&gt;=[2]REFERENCIAS!$C$65,AB145&lt;[2]REFERENCIAS!$D$65),[2]REFERENCIAS!$B$65, "Revisar"))))</f>
        <v>Evaluar tecnología en un año</v>
      </c>
      <c r="AD145" s="94" t="str">
        <f>VLOOKUP(AC145,[2]REFERENCIAS!$B$62:$G$65,4,FALSE)</f>
        <v>El equipo se encuentra en condiciones aceptables de funcionamiento pero requiere constante seguimiento y evaluación.</v>
      </c>
      <c r="AJ145" s="20"/>
      <c r="AK145" s="20"/>
    </row>
    <row r="146" spans="1:37" ht="45" x14ac:dyDescent="0.25">
      <c r="A146" s="72" t="s">
        <v>198</v>
      </c>
      <c r="B146" s="52" t="s">
        <v>199</v>
      </c>
      <c r="C146" s="51" t="s">
        <v>201</v>
      </c>
      <c r="D146" s="53">
        <v>17952349</v>
      </c>
      <c r="E146" s="73" t="s">
        <v>192</v>
      </c>
      <c r="F146" s="74" t="s">
        <v>118</v>
      </c>
      <c r="G146" s="9">
        <v>8</v>
      </c>
      <c r="H146" s="54">
        <v>40455</v>
      </c>
      <c r="I146" s="49">
        <v>12</v>
      </c>
      <c r="J146" s="22">
        <f t="shared" si="5"/>
        <v>1</v>
      </c>
      <c r="K146" s="19" t="s">
        <v>115</v>
      </c>
      <c r="L146" s="73" t="s">
        <v>33</v>
      </c>
      <c r="M146" s="74" t="s">
        <v>41</v>
      </c>
      <c r="N146" s="19" t="s">
        <v>54</v>
      </c>
      <c r="O146" s="73" t="s">
        <v>54</v>
      </c>
      <c r="P146" s="80">
        <v>3750000</v>
      </c>
      <c r="Q146" s="24">
        <v>3276736</v>
      </c>
      <c r="R146" s="81">
        <v>0.87379626666666665</v>
      </c>
      <c r="S146" s="85" t="s">
        <v>37</v>
      </c>
      <c r="T146" s="19" t="s">
        <v>44</v>
      </c>
      <c r="U146" s="22" t="s">
        <v>55</v>
      </c>
      <c r="V146" s="59" t="s">
        <v>40</v>
      </c>
      <c r="W146" s="86">
        <v>66.887500000000003</v>
      </c>
      <c r="X146" s="89">
        <f>+VLOOKUP(K146,REFERENCIAS!$C:$D,2,0)*VLOOKUP($K$2,PONDERADORES!A:P,IF(INFORMACION!$F146=REFERENCIAS!$C$24,10,7),0)+VLOOKUP(L146,REFERENCIAS!$C:$D,2,0)*VLOOKUP($L$2,PONDERADORES!A:P,IF(INFORMACION!$F146=REFERENCIAS!$C$24,10,7),0)+VLOOKUP(F146,REFERENCIAS!$C:$D,2,0)*VLOOKUP($F$2,PONDERADORES!A:P,IF(INFORMACION!$F146=REFERENCIAS!$C$24,10,7),0)+VLOOKUP(IF(J146&lt;=0.2,0.2,IF(AND(J146&gt;0.2,J146&lt;=0.4),0.4,IF(AND(J146&gt;0.4,J146&lt;=0.6),0.6,IF(AND(J146&gt;0.6,J146&lt;=0.8),0.8,IF(AND(J146&gt;0.8,J146&lt;=1),1))))),REFERENCIAS!$C:$D,2,0)*VLOOKUP($J$2,PONDERADORES!A:P,IF(INFORMACION!$F146=REFERENCIAS!$C$24,10,7),0)</f>
        <v>25.794999999999998</v>
      </c>
      <c r="Y146" s="45">
        <f>+VLOOKUP(M146,REFERENCIAS!$C:$D,2,0)*VLOOKUP($M$2,PONDERADORES!$A$7:$G$9,7,0)+VLOOKUP(N146,REFERENCIAS!$C:$D,2,0)*VLOOKUP($N$2,PONDERADORES!$A$7:$G$9,7,0)+VLOOKUP(O146,REFERENCIAS!$C:$D,2,0)*VLOOKUP($O$2,PONDERADORES!$A$7:$G$9,7,0)</f>
        <v>10</v>
      </c>
      <c r="Z146" s="46">
        <f>+VLOOKUP(IF(R146&lt;0.1,0,IF(AND(R146&gt;=0.1,R146&lt;0.2),0.1,IF(AND(R146&gt;=0.2,R146&lt;0.3),0.2,IF(R146&gt;0.3,0.3,)))),REFERENCIAS!$E:$F,2,0)*VLOOKUP($R$2,PONDERADORES!$A$11:$G$11,7,0)</f>
        <v>15</v>
      </c>
      <c r="AA146" s="90">
        <f>+VLOOKUP(S146,'REFERENCIAS RIESGO'!$C:$D,2,0)*VLOOKUP($S$2,PONDERADORES!A:P,IF(INFORMACION!$T146='REFERENCIAS RIESGO'!$C$36,13,7),0)+VLOOKUP(U146,'REFERENCIAS RIESGO'!$C:$D,2,0)*VLOOKUP($U$2,PONDERADORES!A:P,IF(INFORMACION!$T146='REFERENCIAS RIESGO'!$C$36,13,7),0)+VLOOKUP(V146,'REFERENCIAS RIESGO'!$C:$D,2,0)*VLOOKUP($V$2,PONDERADORES!A:P,IF(INFORMACION!$T146='REFERENCIAS RIESGO'!$C$36,13,7),0)+W146*VLOOKUP($W$2,PONDERADORES!A:P,IF(INFORMACION!$T146='REFERENCIAS RIESGO'!$C$36,13,7),0)+VLOOKUP(T146,'REFERENCIAS RIESGO'!$C:$D,2,0)*VLOOKUP($T$2,PONDERADORES!A:P,IF(INFORMACION!$T146='REFERENCIAS RIESGO'!$C$36,13,7),0)</f>
        <v>21.978187500000001</v>
      </c>
      <c r="AB146" s="93">
        <f t="shared" si="4"/>
        <v>72.773187500000006</v>
      </c>
      <c r="AC146" s="23" t="str">
        <f>IF(AB146&gt;[2]REFERENCIAS!$C$62,[2]REFERENCIAS!$B$62,IF(AND(AB146&gt;=[2]REFERENCIAS!$C$63,AB146&lt;[2]REFERENCIAS!$D$63),[2]REFERENCIAS!$B$63,IF(AND(AB146&gt;[2]REFERENCIAS!$C$64,AB146&lt;=[2]REFERENCIAS!$D$64),[2]REFERENCIAS!$B$64,IF(AND(AB146&gt;=[2]REFERENCIAS!$C$65,AB146&lt;[2]REFERENCIAS!$D$65),[2]REFERENCIAS!$B$65, "Revisar"))))</f>
        <v>Renovación de tecnología a la brevedad (Plazo inferior a un año)</v>
      </c>
      <c r="AD146" s="94" t="str">
        <f>VLOOKUP(AC146,[2]REFERENCIAS!$B$62:$G$65,4,FALSE)</f>
        <v>El equipo puede mantenerse en el servicio, sin embargo se recomienda su reposición en un plazo inferior a un año</v>
      </c>
      <c r="AJ146" s="20"/>
      <c r="AK146" s="20"/>
    </row>
    <row r="147" spans="1:37" ht="60" x14ac:dyDescent="0.25">
      <c r="A147" s="72" t="s">
        <v>286</v>
      </c>
      <c r="B147" s="52" t="s">
        <v>287</v>
      </c>
      <c r="C147" s="51" t="s">
        <v>288</v>
      </c>
      <c r="D147" s="53">
        <v>200334</v>
      </c>
      <c r="E147" s="73" t="s">
        <v>196</v>
      </c>
      <c r="F147" s="74" t="s">
        <v>118</v>
      </c>
      <c r="G147" s="9">
        <v>8</v>
      </c>
      <c r="H147" s="54">
        <v>39829</v>
      </c>
      <c r="I147" s="49">
        <v>13</v>
      </c>
      <c r="J147" s="22">
        <f t="shared" si="5"/>
        <v>1</v>
      </c>
      <c r="K147" s="19" t="s">
        <v>115</v>
      </c>
      <c r="L147" s="73" t="s">
        <v>117</v>
      </c>
      <c r="M147" s="74" t="s">
        <v>41</v>
      </c>
      <c r="N147" s="19" t="s">
        <v>35</v>
      </c>
      <c r="O147" s="73" t="s">
        <v>42</v>
      </c>
      <c r="P147" s="80">
        <v>99799510</v>
      </c>
      <c r="Q147" s="24">
        <v>84350179</v>
      </c>
      <c r="R147" s="81">
        <v>0.84519632411020851</v>
      </c>
      <c r="S147" s="85" t="s">
        <v>30</v>
      </c>
      <c r="T147" s="19" t="s">
        <v>44</v>
      </c>
      <c r="U147" s="22" t="s">
        <v>51</v>
      </c>
      <c r="V147" s="59" t="s">
        <v>50</v>
      </c>
      <c r="W147" s="86">
        <v>15.606249999999999</v>
      </c>
      <c r="X147" s="89">
        <f>+VLOOKUP(K147,REFERENCIAS!$C:$D,2,0)*VLOOKUP($K$2,PONDERADORES!A:P,IF(INFORMACION!$F147=REFERENCIAS!$C$24,10,7),0)+VLOOKUP(L147,REFERENCIAS!$C:$D,2,0)*VLOOKUP($L$2,PONDERADORES!A:P,IF(INFORMACION!$F147=REFERENCIAS!$C$24,10,7),0)+VLOOKUP(F147,REFERENCIAS!$C:$D,2,0)*VLOOKUP($F$2,PONDERADORES!A:P,IF(INFORMACION!$F147=REFERENCIAS!$C$24,10,7),0)+VLOOKUP(IF(J147&lt;=0.2,0.2,IF(AND(J147&gt;0.2,J147&lt;=0.4),0.4,IF(AND(J147&gt;0.4,J147&lt;=0.6),0.6,IF(AND(J147&gt;0.6,J147&lt;=0.8),0.8,IF(AND(J147&gt;0.8,J147&lt;=1),1))))),REFERENCIAS!$C:$D,2,0)*VLOOKUP($J$2,PONDERADORES!A:P,IF(INFORMACION!$F147=REFERENCIAS!$C$24,10,7),0)</f>
        <v>19.145</v>
      </c>
      <c r="Y147" s="45">
        <f>+VLOOKUP(M147,REFERENCIAS!$C:$D,2,0)*VLOOKUP($M$2,PONDERADORES!$A$7:$G$9,7,0)+VLOOKUP(N147,REFERENCIAS!$C:$D,2,0)*VLOOKUP($N$2,PONDERADORES!$A$7:$G$9,7,0)+VLOOKUP(O147,REFERENCIAS!$C:$D,2,0)*VLOOKUP($O$2,PONDERADORES!$A$7:$G$9,7,0)</f>
        <v>11.954000000000001</v>
      </c>
      <c r="Z147" s="46">
        <f>+VLOOKUP(IF(R147&lt;0.1,0,IF(AND(R147&gt;=0.1,R147&lt;0.2),0.1,IF(AND(R147&gt;=0.2,R147&lt;0.3),0.2,IF(R147&gt;0.3,0.3,)))),REFERENCIAS!$E:$F,2,0)*VLOOKUP($R$2,PONDERADORES!$A$11:$G$11,7,0)</f>
        <v>15</v>
      </c>
      <c r="AA147" s="90">
        <f>+VLOOKUP(S147,'REFERENCIAS RIESGO'!$C:$D,2,0)*VLOOKUP($S$2,PONDERADORES!A:P,IF(INFORMACION!$T147='REFERENCIAS RIESGO'!$C$36,13,7),0)+VLOOKUP(U147,'REFERENCIAS RIESGO'!$C:$D,2,0)*VLOOKUP($U$2,PONDERADORES!A:P,IF(INFORMACION!$T147='REFERENCIAS RIESGO'!$C$36,13,7),0)+VLOOKUP(V147,'REFERENCIAS RIESGO'!$C:$D,2,0)*VLOOKUP($V$2,PONDERADORES!A:P,IF(INFORMACION!$T147='REFERENCIAS RIESGO'!$C$36,13,7),0)+W147*VLOOKUP($W$2,PONDERADORES!A:P,IF(INFORMACION!$T147='REFERENCIAS RIESGO'!$C$36,13,7),0)+VLOOKUP(T147,'REFERENCIAS RIESGO'!$C:$D,2,0)*VLOOKUP($T$2,PONDERADORES!A:P,IF(INFORMACION!$T147='REFERENCIAS RIESGO'!$C$36,13,7),0)</f>
        <v>9.5286562499999992</v>
      </c>
      <c r="AB147" s="93">
        <f t="shared" si="4"/>
        <v>55.627656250000001</v>
      </c>
      <c r="AC147" s="23" t="str">
        <f>IF(AB147&gt;[2]REFERENCIAS!$C$62,[2]REFERENCIAS!$B$62,IF(AND(AB147&gt;=[2]REFERENCIAS!$C$63,AB147&lt;[2]REFERENCIAS!$D$63),[2]REFERENCIAS!$B$63,IF(AND(AB147&gt;[2]REFERENCIAS!$C$64,AB147&lt;=[2]REFERENCIAS!$D$64),[2]REFERENCIAS!$B$64,IF(AND(AB147&gt;=[2]REFERENCIAS!$C$65,AB147&lt;[2]REFERENCIAS!$D$65),[2]REFERENCIAS!$B$65, "Revisar"))))</f>
        <v>Evaluar tecnología en un año</v>
      </c>
      <c r="AD147" s="94" t="str">
        <f>VLOOKUP(AC147,[2]REFERENCIAS!$B$62:$G$65,4,FALSE)</f>
        <v>El equipo se encuentra en condiciones aceptables de funcionamiento pero requiere constante seguimiento y evaluación.</v>
      </c>
      <c r="AJ147" s="20"/>
      <c r="AK147" s="20"/>
    </row>
    <row r="148" spans="1:37" ht="45" x14ac:dyDescent="0.25">
      <c r="A148" s="72" t="s">
        <v>198</v>
      </c>
      <c r="B148" s="52" t="s">
        <v>199</v>
      </c>
      <c r="C148" s="51" t="s">
        <v>201</v>
      </c>
      <c r="D148" s="53">
        <v>18460645</v>
      </c>
      <c r="E148" s="73" t="s">
        <v>202</v>
      </c>
      <c r="F148" s="74" t="s">
        <v>119</v>
      </c>
      <c r="G148" s="9">
        <v>8</v>
      </c>
      <c r="H148" s="54">
        <v>41091</v>
      </c>
      <c r="I148" s="49">
        <v>10</v>
      </c>
      <c r="J148" s="22">
        <f t="shared" si="5"/>
        <v>1</v>
      </c>
      <c r="K148" s="19" t="s">
        <v>115</v>
      </c>
      <c r="L148" s="73" t="s">
        <v>117</v>
      </c>
      <c r="M148" s="74" t="s">
        <v>53</v>
      </c>
      <c r="N148" s="19" t="s">
        <v>42</v>
      </c>
      <c r="O148" s="73" t="s">
        <v>54</v>
      </c>
      <c r="P148" s="80">
        <v>3750000</v>
      </c>
      <c r="Q148" s="24">
        <v>3480613</v>
      </c>
      <c r="R148" s="81">
        <v>0.92816346666666671</v>
      </c>
      <c r="S148" s="85" t="s">
        <v>37</v>
      </c>
      <c r="T148" s="19" t="s">
        <v>82</v>
      </c>
      <c r="U148" s="22" t="s">
        <v>55</v>
      </c>
      <c r="V148" s="59" t="s">
        <v>56</v>
      </c>
      <c r="W148" s="86">
        <v>66.887500000000003</v>
      </c>
      <c r="X148" s="89">
        <f>+VLOOKUP(K148,REFERENCIAS!$C:$D,2,0)*VLOOKUP($K$2,PONDERADORES!A:P,IF(INFORMACION!$F148=REFERENCIAS!$C$24,10,7),0)+VLOOKUP(L148,REFERENCIAS!$C:$D,2,0)*VLOOKUP($L$2,PONDERADORES!A:P,IF(INFORMACION!$F148=REFERENCIAS!$C$24,10,7),0)+VLOOKUP(F148,REFERENCIAS!$C:$D,2,0)*VLOOKUP($F$2,PONDERADORES!A:P,IF(INFORMACION!$F148=REFERENCIAS!$C$24,10,7),0)+VLOOKUP(IF(J148&lt;=0.2,0.2,IF(AND(J148&gt;0.2,J148&lt;=0.4),0.4,IF(AND(J148&gt;0.4,J148&lt;=0.6),0.6,IF(AND(J148&gt;0.6,J148&lt;=0.8),0.8,IF(AND(J148&gt;0.8,J148&lt;=1),1))))),REFERENCIAS!$C:$D,2,0)*VLOOKUP($J$2,PONDERADORES!A:P,IF(INFORMACION!$F148=REFERENCIAS!$C$24,10,7),0)</f>
        <v>21.9</v>
      </c>
      <c r="Y148" s="45">
        <f>+VLOOKUP(M148,REFERENCIAS!$C:$D,2,0)*VLOOKUP($M$2,PONDERADORES!$A$7:$G$9,7,0)+VLOOKUP(N148,REFERENCIAS!$C:$D,2,0)*VLOOKUP($N$2,PONDERADORES!$A$7:$G$9,7,0)+VLOOKUP(O148,REFERENCIAS!$C:$D,2,0)*VLOOKUP($O$2,PONDERADORES!$A$7:$G$9,7,0)</f>
        <v>15.400000000000002</v>
      </c>
      <c r="Z148" s="46">
        <f>+VLOOKUP(IF(R148&lt;0.1,0,IF(AND(R148&gt;=0.1,R148&lt;0.2),0.1,IF(AND(R148&gt;=0.2,R148&lt;0.3),0.2,IF(R148&gt;0.3,0.3,)))),REFERENCIAS!$E:$F,2,0)*VLOOKUP($R$2,PONDERADORES!$A$11:$G$11,7,0)</f>
        <v>15</v>
      </c>
      <c r="AA148" s="90">
        <f>+VLOOKUP(S148,'REFERENCIAS RIESGO'!$C:$D,2,0)*VLOOKUP($S$2,PONDERADORES!A:P,IF(INFORMACION!$T148='REFERENCIAS RIESGO'!$C$36,13,7),0)+VLOOKUP(U148,'REFERENCIAS RIESGO'!$C:$D,2,0)*VLOOKUP($U$2,PONDERADORES!A:P,IF(INFORMACION!$T148='REFERENCIAS RIESGO'!$C$36,13,7),0)+VLOOKUP(V148,'REFERENCIAS RIESGO'!$C:$D,2,0)*VLOOKUP($V$2,PONDERADORES!A:P,IF(INFORMACION!$T148='REFERENCIAS RIESGO'!$C$36,13,7),0)+W148*VLOOKUP($W$2,PONDERADORES!A:P,IF(INFORMACION!$T148='REFERENCIAS RIESGO'!$C$36,13,7),0)+VLOOKUP(T148,'REFERENCIAS RIESGO'!$C:$D,2,0)*VLOOKUP($T$2,PONDERADORES!A:P,IF(INFORMACION!$T148='REFERENCIAS RIESGO'!$C$36,13,7),0)</f>
        <v>19.639875</v>
      </c>
      <c r="AB148" s="93">
        <f t="shared" si="4"/>
        <v>71.939875000000001</v>
      </c>
      <c r="AC148" s="23" t="str">
        <f>IF(AB148&gt;[2]REFERENCIAS!$C$62,[2]REFERENCIAS!$B$62,IF(AND(AB148&gt;=[2]REFERENCIAS!$C$63,AB148&lt;[2]REFERENCIAS!$D$63),[2]REFERENCIAS!$B$63,IF(AND(AB148&gt;[2]REFERENCIAS!$C$64,AB148&lt;=[2]REFERENCIAS!$D$64),[2]REFERENCIAS!$B$64,IF(AND(AB148&gt;=[2]REFERENCIAS!$C$65,AB148&lt;[2]REFERENCIAS!$D$65),[2]REFERENCIAS!$B$65, "Revisar"))))</f>
        <v>Renovación de tecnología a la brevedad (Plazo inferior a un año)</v>
      </c>
      <c r="AD148" s="94" t="str">
        <f>VLOOKUP(AC148,[2]REFERENCIAS!$B$62:$G$65,4,FALSE)</f>
        <v>El equipo puede mantenerse en el servicio, sin embargo se recomienda su reposición en un plazo inferior a un año</v>
      </c>
      <c r="AJ148" s="20"/>
      <c r="AK148" s="20"/>
    </row>
    <row r="149" spans="1:37" ht="45" x14ac:dyDescent="0.25">
      <c r="A149" s="72" t="s">
        <v>198</v>
      </c>
      <c r="B149" s="52" t="s">
        <v>199</v>
      </c>
      <c r="C149" s="51" t="s">
        <v>201</v>
      </c>
      <c r="D149" s="53">
        <v>18462526</v>
      </c>
      <c r="E149" s="73" t="s">
        <v>188</v>
      </c>
      <c r="F149" s="74" t="s">
        <v>49</v>
      </c>
      <c r="G149" s="9">
        <v>8</v>
      </c>
      <c r="H149" s="54">
        <v>42728</v>
      </c>
      <c r="I149" s="49">
        <v>6</v>
      </c>
      <c r="J149" s="22">
        <f t="shared" si="5"/>
        <v>0.75</v>
      </c>
      <c r="K149" s="19" t="s">
        <v>32</v>
      </c>
      <c r="L149" s="73" t="s">
        <v>47</v>
      </c>
      <c r="M149" s="74" t="s">
        <v>53</v>
      </c>
      <c r="N149" s="19" t="s">
        <v>54</v>
      </c>
      <c r="O149" s="73" t="s">
        <v>42</v>
      </c>
      <c r="P149" s="80">
        <v>3750000</v>
      </c>
      <c r="Q149" s="24">
        <v>1781892</v>
      </c>
      <c r="R149" s="81">
        <v>0.47517120000000002</v>
      </c>
      <c r="S149" s="85" t="s">
        <v>37</v>
      </c>
      <c r="T149" s="19" t="s">
        <v>38</v>
      </c>
      <c r="U149" s="22" t="s">
        <v>55</v>
      </c>
      <c r="V149" s="59" t="s">
        <v>40</v>
      </c>
      <c r="W149" s="86">
        <v>66.887500000000003</v>
      </c>
      <c r="X149" s="89">
        <f>+VLOOKUP(K149,REFERENCIAS!$C:$D,2,0)*VLOOKUP($K$2,PONDERADORES!A:P,IF(INFORMACION!$F149=REFERENCIAS!$C$24,10,7),0)+VLOOKUP(L149,REFERENCIAS!$C:$D,2,0)*VLOOKUP($L$2,PONDERADORES!A:P,IF(INFORMACION!$F149=REFERENCIAS!$C$24,10,7),0)+VLOOKUP(F149,REFERENCIAS!$C:$D,2,0)*VLOOKUP($F$2,PONDERADORES!A:P,IF(INFORMACION!$F149=REFERENCIAS!$C$24,10,7),0)+VLOOKUP(IF(J149&lt;=0.2,0.2,IF(AND(J149&gt;0.2,J149&lt;=0.4),0.4,IF(AND(J149&gt;0.4,J149&lt;=0.6),0.6,IF(AND(J149&gt;0.6,J149&lt;=0.8),0.8,IF(AND(J149&gt;0.8,J149&lt;=1),1))))),REFERENCIAS!$C:$D,2,0)*VLOOKUP($J$2,PONDERADORES!A:P,IF(INFORMACION!$F149=REFERENCIAS!$C$24,10,7),0)</f>
        <v>22.125</v>
      </c>
      <c r="Y149" s="45">
        <f>+VLOOKUP(M149,REFERENCIAS!$C:$D,2,0)*VLOOKUP($M$2,PONDERADORES!$A$7:$G$9,7,0)+VLOOKUP(N149,REFERENCIAS!$C:$D,2,0)*VLOOKUP($N$2,PONDERADORES!$A$7:$G$9,7,0)+VLOOKUP(O149,REFERENCIAS!$C:$D,2,0)*VLOOKUP($O$2,PONDERADORES!$A$7:$G$9,7,0)</f>
        <v>17.300000000000004</v>
      </c>
      <c r="Z149" s="46">
        <f>+VLOOKUP(IF(R149&lt;0.1,0,IF(AND(R149&gt;=0.1,R149&lt;0.2),0.1,IF(AND(R149&gt;=0.2,R149&lt;0.3),0.2,IF(R149&gt;0.3,0.3,)))),REFERENCIAS!$E:$F,2,0)*VLOOKUP($R$2,PONDERADORES!$A$11:$G$11,7,0)</f>
        <v>15</v>
      </c>
      <c r="AA149" s="90">
        <f>+VLOOKUP(S149,'REFERENCIAS RIESGO'!$C:$D,2,0)*VLOOKUP($S$2,PONDERADORES!A:P,IF(INFORMACION!$T149='REFERENCIAS RIESGO'!$C$36,13,7),0)+VLOOKUP(U149,'REFERENCIAS RIESGO'!$C:$D,2,0)*VLOOKUP($U$2,PONDERADORES!A:P,IF(INFORMACION!$T149='REFERENCIAS RIESGO'!$C$36,13,7),0)+VLOOKUP(V149,'REFERENCIAS RIESGO'!$C:$D,2,0)*VLOOKUP($V$2,PONDERADORES!A:P,IF(INFORMACION!$T149='REFERENCIAS RIESGO'!$C$36,13,7),0)+W149*VLOOKUP($W$2,PONDERADORES!A:P,IF(INFORMACION!$T149='REFERENCIAS RIESGO'!$C$36,13,7),0)+VLOOKUP(T149,'REFERENCIAS RIESGO'!$C:$D,2,0)*VLOOKUP($T$2,PONDERADORES!A:P,IF(INFORMACION!$T149='REFERENCIAS RIESGO'!$C$36,13,7),0)</f>
        <v>20.479875</v>
      </c>
      <c r="AB149" s="93">
        <f t="shared" si="4"/>
        <v>74.904875000000004</v>
      </c>
      <c r="AC149" s="23" t="str">
        <f>IF(AB149&gt;[2]REFERENCIAS!$C$62,[2]REFERENCIAS!$B$62,IF(AND(AB149&gt;=[2]REFERENCIAS!$C$63,AB149&lt;[2]REFERENCIAS!$D$63),[2]REFERENCIAS!$B$63,IF(AND(AB149&gt;[2]REFERENCIAS!$C$64,AB149&lt;=[2]REFERENCIAS!$D$64),[2]REFERENCIAS!$B$64,IF(AND(AB149&gt;=[2]REFERENCIAS!$C$65,AB149&lt;[2]REFERENCIAS!$D$65),[2]REFERENCIAS!$B$65, "Revisar"))))</f>
        <v>Renovación de tecnología a la brevedad (Plazo inferior a un año)</v>
      </c>
      <c r="AD149" s="94" t="str">
        <f>VLOOKUP(AC149,[2]REFERENCIAS!$B$62:$G$65,4,FALSE)</f>
        <v>El equipo puede mantenerse en el servicio, sin embargo se recomienda su reposición en un plazo inferior a un año</v>
      </c>
      <c r="AJ149" s="20"/>
      <c r="AK149" s="20"/>
    </row>
    <row r="150" spans="1:37" ht="60" x14ac:dyDescent="0.25">
      <c r="A150" s="72" t="s">
        <v>198</v>
      </c>
      <c r="B150" s="52" t="s">
        <v>199</v>
      </c>
      <c r="C150" s="51" t="s">
        <v>200</v>
      </c>
      <c r="D150" s="53">
        <v>21436254</v>
      </c>
      <c r="E150" s="73" t="s">
        <v>187</v>
      </c>
      <c r="F150" s="74" t="s">
        <v>46</v>
      </c>
      <c r="G150" s="9">
        <v>8</v>
      </c>
      <c r="H150" s="54">
        <v>43480</v>
      </c>
      <c r="I150" s="49">
        <v>3</v>
      </c>
      <c r="J150" s="22">
        <f t="shared" si="5"/>
        <v>0.375</v>
      </c>
      <c r="K150" s="19" t="s">
        <v>114</v>
      </c>
      <c r="L150" s="73" t="s">
        <v>117</v>
      </c>
      <c r="M150" s="74" t="s">
        <v>34</v>
      </c>
      <c r="N150" s="19" t="s">
        <v>42</v>
      </c>
      <c r="O150" s="73" t="s">
        <v>54</v>
      </c>
      <c r="P150" s="80">
        <v>7880000</v>
      </c>
      <c r="Q150" s="24">
        <v>1723509</v>
      </c>
      <c r="R150" s="81">
        <v>0.21871941624365482</v>
      </c>
      <c r="S150" s="85" t="s">
        <v>37</v>
      </c>
      <c r="T150" s="19" t="s">
        <v>38</v>
      </c>
      <c r="U150" s="22" t="s">
        <v>55</v>
      </c>
      <c r="V150" s="59" t="s">
        <v>50</v>
      </c>
      <c r="W150" s="86">
        <v>66.887500000000003</v>
      </c>
      <c r="X150" s="89">
        <f>+VLOOKUP(K150,REFERENCIAS!$C:$D,2,0)*VLOOKUP($K$2,PONDERADORES!A:P,IF(INFORMACION!$F150=REFERENCIAS!$C$24,10,7),0)+VLOOKUP(L150,REFERENCIAS!$C:$D,2,0)*VLOOKUP($L$2,PONDERADORES!A:P,IF(INFORMACION!$F150=REFERENCIAS!$C$24,10,7),0)+VLOOKUP(F150,REFERENCIAS!$C:$D,2,0)*VLOOKUP($F$2,PONDERADORES!A:P,IF(INFORMACION!$F150=REFERENCIAS!$C$24,10,7),0)+VLOOKUP(IF(J150&lt;=0.2,0.2,IF(AND(J150&gt;0.2,J150&lt;=0.4),0.4,IF(AND(J150&gt;0.4,J150&lt;=0.6),0.6,IF(AND(J150&gt;0.6,J150&lt;=0.8),0.8,IF(AND(J150&gt;0.8,J150&lt;=1),1))))),REFERENCIAS!$C:$D,2,0)*VLOOKUP($J$2,PONDERADORES!A:P,IF(INFORMACION!$F150=REFERENCIAS!$C$24,10,7),0)</f>
        <v>14.120000000000001</v>
      </c>
      <c r="Y150" s="45">
        <f>+VLOOKUP(M150,REFERENCIAS!$C:$D,2,0)*VLOOKUP($M$2,PONDERADORES!$A$7:$G$9,7,0)+VLOOKUP(N150,REFERENCIAS!$C:$D,2,0)*VLOOKUP($N$2,PONDERADORES!$A$7:$G$9,7,0)+VLOOKUP(O150,REFERENCIAS!$C:$D,2,0)*VLOOKUP($O$2,PONDERADORES!$A$7:$G$9,7,0)</f>
        <v>10.054000000000002</v>
      </c>
      <c r="Z150" s="46">
        <f>+VLOOKUP(IF(R150&lt;0.1,0,IF(AND(R150&gt;=0.1,R150&lt;0.2),0.1,IF(AND(R150&gt;=0.2,R150&lt;0.3),0.2,IF(R150&gt;0.3,0.3,)))),REFERENCIAS!$E:$F,2,0)*VLOOKUP($R$2,PONDERADORES!$A$11:$G$11,7,0)</f>
        <v>9.75</v>
      </c>
      <c r="AA150" s="90">
        <f>+VLOOKUP(S150,'REFERENCIAS RIESGO'!$C:$D,2,0)*VLOOKUP($S$2,PONDERADORES!A:P,IF(INFORMACION!$T150='REFERENCIAS RIESGO'!$C$36,13,7),0)+VLOOKUP(U150,'REFERENCIAS RIESGO'!$C:$D,2,0)*VLOOKUP($U$2,PONDERADORES!A:P,IF(INFORMACION!$T150='REFERENCIAS RIESGO'!$C$36,13,7),0)+VLOOKUP(V150,'REFERENCIAS RIESGO'!$C:$D,2,0)*VLOOKUP($V$2,PONDERADORES!A:P,IF(INFORMACION!$T150='REFERENCIAS RIESGO'!$C$36,13,7),0)+W150*VLOOKUP($W$2,PONDERADORES!A:P,IF(INFORMACION!$T150='REFERENCIAS RIESGO'!$C$36,13,7),0)+VLOOKUP(T150,'REFERENCIAS RIESGO'!$C:$D,2,0)*VLOOKUP($T$2,PONDERADORES!A:P,IF(INFORMACION!$T150='REFERENCIAS RIESGO'!$C$36,13,7),0)</f>
        <v>18.379874999999998</v>
      </c>
      <c r="AB150" s="93">
        <f t="shared" si="4"/>
        <v>52.303875000000005</v>
      </c>
      <c r="AC150" s="23" t="str">
        <f>IF(AB150&gt;[2]REFERENCIAS!$C$62,[2]REFERENCIAS!$B$62,IF(AND(AB150&gt;=[2]REFERENCIAS!$C$63,AB150&lt;[2]REFERENCIAS!$D$63),[2]REFERENCIAS!$B$63,IF(AND(AB150&gt;[2]REFERENCIAS!$C$64,AB150&lt;=[2]REFERENCIAS!$D$64),[2]REFERENCIAS!$B$64,IF(AND(AB150&gt;=[2]REFERENCIAS!$C$65,AB150&lt;[2]REFERENCIAS!$D$65),[2]REFERENCIAS!$B$65, "Revisar"))))</f>
        <v>Evaluar tecnología en un año</v>
      </c>
      <c r="AD150" s="94" t="str">
        <f>VLOOKUP(AC150,[2]REFERENCIAS!$B$62:$G$65,4,FALSE)</f>
        <v>El equipo se encuentra en condiciones aceptables de funcionamiento pero requiere constante seguimiento y evaluación.</v>
      </c>
      <c r="AJ150" s="20"/>
      <c r="AK150" s="20"/>
    </row>
    <row r="151" spans="1:37" ht="45" x14ac:dyDescent="0.25">
      <c r="A151" s="72" t="s">
        <v>198</v>
      </c>
      <c r="B151" s="52" t="s">
        <v>208</v>
      </c>
      <c r="C151" s="51" t="s">
        <v>201</v>
      </c>
      <c r="D151" s="53">
        <v>17953671</v>
      </c>
      <c r="E151" s="73" t="s">
        <v>192</v>
      </c>
      <c r="F151" s="74" t="s">
        <v>46</v>
      </c>
      <c r="G151" s="9">
        <v>8</v>
      </c>
      <c r="H151" s="54">
        <v>40149</v>
      </c>
      <c r="I151" s="49">
        <v>13</v>
      </c>
      <c r="J151" s="22">
        <f t="shared" si="5"/>
        <v>1</v>
      </c>
      <c r="K151" s="19" t="s">
        <v>32</v>
      </c>
      <c r="L151" s="73" t="s">
        <v>116</v>
      </c>
      <c r="M151" s="74" t="s">
        <v>53</v>
      </c>
      <c r="N151" s="19" t="s">
        <v>54</v>
      </c>
      <c r="O151" s="73" t="s">
        <v>54</v>
      </c>
      <c r="P151" s="80">
        <v>3750000</v>
      </c>
      <c r="Q151" s="24">
        <v>2948184</v>
      </c>
      <c r="R151" s="81">
        <v>0.78618239999999995</v>
      </c>
      <c r="S151" s="85" t="s">
        <v>37</v>
      </c>
      <c r="T151" s="19" t="s">
        <v>44</v>
      </c>
      <c r="U151" s="22" t="s">
        <v>55</v>
      </c>
      <c r="V151" s="59" t="s">
        <v>56</v>
      </c>
      <c r="W151" s="86">
        <v>66.887500000000003</v>
      </c>
      <c r="X151" s="89">
        <f>+VLOOKUP(K151,REFERENCIAS!$C:$D,2,0)*VLOOKUP($K$2,PONDERADORES!A:P,IF(INFORMACION!$F151=REFERENCIAS!$C$24,10,7),0)+VLOOKUP(L151,REFERENCIAS!$C:$D,2,0)*VLOOKUP($L$2,PONDERADORES!A:P,IF(INFORMACION!$F151=REFERENCIAS!$C$24,10,7),0)+VLOOKUP(F151,REFERENCIAS!$C:$D,2,0)*VLOOKUP($F$2,PONDERADORES!A:P,IF(INFORMACION!$F151=REFERENCIAS!$C$24,10,7),0)+VLOOKUP(IF(J151&lt;=0.2,0.2,IF(AND(J151&gt;0.2,J151&lt;=0.4),0.4,IF(AND(J151&gt;0.4,J151&lt;=0.6),0.6,IF(AND(J151&gt;0.6,J151&lt;=0.8),0.8,IF(AND(J151&gt;0.8,J151&lt;=1),1))))),REFERENCIAS!$C:$D,2,0)*VLOOKUP($J$2,PONDERADORES!A:P,IF(INFORMACION!$F151=REFERENCIAS!$C$24,10,7),0)</f>
        <v>21.044999999999998</v>
      </c>
      <c r="Y151" s="45">
        <f>+VLOOKUP(M151,REFERENCIAS!$C:$D,2,0)*VLOOKUP($M$2,PONDERADORES!$A$7:$G$9,7,0)+VLOOKUP(N151,REFERENCIAS!$C:$D,2,0)*VLOOKUP($N$2,PONDERADORES!$A$7:$G$9,7,0)+VLOOKUP(O151,REFERENCIAS!$C:$D,2,0)*VLOOKUP($O$2,PONDERADORES!$A$7:$G$9,7,0)</f>
        <v>12.700000000000003</v>
      </c>
      <c r="Z151" s="46">
        <f>+VLOOKUP(IF(R151&lt;0.1,0,IF(AND(R151&gt;=0.1,R151&lt;0.2),0.1,IF(AND(R151&gt;=0.2,R151&lt;0.3),0.2,IF(R151&gt;0.3,0.3,)))),REFERENCIAS!$E:$F,2,0)*VLOOKUP($R$2,PONDERADORES!$A$11:$G$11,7,0)</f>
        <v>15</v>
      </c>
      <c r="AA151" s="90">
        <f>+VLOOKUP(S151,'REFERENCIAS RIESGO'!$C:$D,2,0)*VLOOKUP($S$2,PONDERADORES!A:P,IF(INFORMACION!$T151='REFERENCIAS RIESGO'!$C$36,13,7),0)+VLOOKUP(U151,'REFERENCIAS RIESGO'!$C:$D,2,0)*VLOOKUP($U$2,PONDERADORES!A:P,IF(INFORMACION!$T151='REFERENCIAS RIESGO'!$C$36,13,7),0)+VLOOKUP(V151,'REFERENCIAS RIESGO'!$C:$D,2,0)*VLOOKUP($V$2,PONDERADORES!A:P,IF(INFORMACION!$T151='REFERENCIAS RIESGO'!$C$36,13,7),0)+W151*VLOOKUP($W$2,PONDERADORES!A:P,IF(INFORMACION!$T151='REFERENCIAS RIESGO'!$C$36,13,7),0)+VLOOKUP(T151,'REFERENCIAS RIESGO'!$C:$D,2,0)*VLOOKUP($T$2,PONDERADORES!A:P,IF(INFORMACION!$T151='REFERENCIAS RIESGO'!$C$36,13,7),0)</f>
        <v>17.1781875</v>
      </c>
      <c r="AB151" s="93">
        <f t="shared" si="4"/>
        <v>65.923187500000012</v>
      </c>
      <c r="AC151" s="23" t="str">
        <f>IF(AB151&gt;[2]REFERENCIAS!$C$62,[2]REFERENCIAS!$B$62,IF(AND(AB151&gt;=[2]REFERENCIAS!$C$63,AB151&lt;[2]REFERENCIAS!$D$63),[2]REFERENCIAS!$B$63,IF(AND(AB151&gt;[2]REFERENCIAS!$C$64,AB151&lt;=[2]REFERENCIAS!$D$64),[2]REFERENCIAS!$B$64,IF(AND(AB151&gt;=[2]REFERENCIAS!$C$65,AB151&lt;[2]REFERENCIAS!$D$65),[2]REFERENCIAS!$B$65, "Revisar"))))</f>
        <v>Renovación de tecnología a la brevedad (Plazo inferior a un año)</v>
      </c>
      <c r="AD151" s="94" t="str">
        <f>VLOOKUP(AC151,[2]REFERENCIAS!$B$62:$G$65,4,FALSE)</f>
        <v>El equipo puede mantenerse en el servicio, sin embargo se recomienda su reposición en un plazo inferior a un año</v>
      </c>
      <c r="AJ151" s="20"/>
      <c r="AK151" s="20"/>
    </row>
    <row r="152" spans="1:37" ht="60" x14ac:dyDescent="0.25">
      <c r="A152" s="72" t="s">
        <v>239</v>
      </c>
      <c r="B152" s="52" t="s">
        <v>237</v>
      </c>
      <c r="C152" s="51" t="s">
        <v>241</v>
      </c>
      <c r="D152" s="53" t="s">
        <v>366</v>
      </c>
      <c r="E152" s="73" t="s">
        <v>202</v>
      </c>
      <c r="F152" s="74" t="s">
        <v>118</v>
      </c>
      <c r="G152" s="9">
        <v>10</v>
      </c>
      <c r="H152" s="54">
        <v>43833</v>
      </c>
      <c r="I152" s="49">
        <v>2</v>
      </c>
      <c r="J152" s="22">
        <f t="shared" si="5"/>
        <v>0.2</v>
      </c>
      <c r="K152" s="19" t="s">
        <v>114</v>
      </c>
      <c r="L152" s="73" t="s">
        <v>116</v>
      </c>
      <c r="M152" s="74" t="s">
        <v>41</v>
      </c>
      <c r="N152" s="19" t="s">
        <v>54</v>
      </c>
      <c r="O152" s="73" t="s">
        <v>35</v>
      </c>
      <c r="P152" s="80">
        <v>16924800</v>
      </c>
      <c r="Q152" s="24">
        <v>7437451</v>
      </c>
      <c r="R152" s="81">
        <v>0.43944099782567592</v>
      </c>
      <c r="S152" s="85" t="s">
        <v>37</v>
      </c>
      <c r="T152" s="19" t="s">
        <v>82</v>
      </c>
      <c r="U152" s="22" t="s">
        <v>51</v>
      </c>
      <c r="V152" s="59" t="s">
        <v>56</v>
      </c>
      <c r="W152" s="86">
        <v>94.543750000000003</v>
      </c>
      <c r="X152" s="89">
        <f>+VLOOKUP(K152,REFERENCIAS!$C:$D,2,0)*VLOOKUP($K$2,PONDERADORES!A:P,IF(INFORMACION!$F152=REFERENCIAS!$C$24,10,7),0)+VLOOKUP(L152,REFERENCIAS!$C:$D,2,0)*VLOOKUP($L$2,PONDERADORES!A:P,IF(INFORMACION!$F152=REFERENCIAS!$C$24,10,7),0)+VLOOKUP(F152,REFERENCIAS!$C:$D,2,0)*VLOOKUP($F$2,PONDERADORES!A:P,IF(INFORMACION!$F152=REFERENCIAS!$C$24,10,7),0)+VLOOKUP(IF(J152&lt;=0.2,0.2,IF(AND(J152&gt;0.2,J152&lt;=0.4),0.4,IF(AND(J152&gt;0.4,J152&lt;=0.6),0.6,IF(AND(J152&gt;0.6,J152&lt;=0.8),0.8,IF(AND(J152&gt;0.8,J152&lt;=1),1))))),REFERENCIAS!$C:$D,2,0)*VLOOKUP($J$2,PONDERADORES!A:P,IF(INFORMACION!$F152=REFERENCIAS!$C$24,10,7),0)</f>
        <v>0.35200000000000004</v>
      </c>
      <c r="Y152" s="45">
        <f>+VLOOKUP(M152,REFERENCIAS!$C:$D,2,0)*VLOOKUP($M$2,PONDERADORES!$A$7:$G$9,7,0)+VLOOKUP(N152,REFERENCIAS!$C:$D,2,0)*VLOOKUP($N$2,PONDERADORES!$A$7:$G$9,7,0)+VLOOKUP(O152,REFERENCIAS!$C:$D,2,0)*VLOOKUP($O$2,PONDERADORES!$A$7:$G$9,7,0)</f>
        <v>5.492</v>
      </c>
      <c r="Z152" s="46">
        <f>+VLOOKUP(IF(R152&lt;0.1,0,IF(AND(R152&gt;=0.1,R152&lt;0.2),0.1,IF(AND(R152&gt;=0.2,R152&lt;0.3),0.2,IF(R152&gt;0.3,0.3,)))),REFERENCIAS!$E:$F,2,0)*VLOOKUP($R$2,PONDERADORES!$A$11:$G$11,7,0)</f>
        <v>15</v>
      </c>
      <c r="AA152" s="90">
        <f>+VLOOKUP(S152,'REFERENCIAS RIESGO'!$C:$D,2,0)*VLOOKUP($S$2,PONDERADORES!A:P,IF(INFORMACION!$T152='REFERENCIAS RIESGO'!$C$36,13,7),0)+VLOOKUP(U152,'REFERENCIAS RIESGO'!$C:$D,2,0)*VLOOKUP($U$2,PONDERADORES!A:P,IF(INFORMACION!$T152='REFERENCIAS RIESGO'!$C$36,13,7),0)+VLOOKUP(V152,'REFERENCIAS RIESGO'!$C:$D,2,0)*VLOOKUP($V$2,PONDERADORES!A:P,IF(INFORMACION!$T152='REFERENCIAS RIESGO'!$C$36,13,7),0)+W152*VLOOKUP($W$2,PONDERADORES!A:P,IF(INFORMACION!$T152='REFERENCIAS RIESGO'!$C$36,13,7),0)+VLOOKUP(T152,'REFERENCIAS RIESGO'!$C:$D,2,0)*VLOOKUP($T$2,PONDERADORES!A:P,IF(INFORMACION!$T152='REFERENCIAS RIESGO'!$C$36,13,7),0)</f>
        <v>20.328937499999999</v>
      </c>
      <c r="AB152" s="93">
        <f t="shared" si="4"/>
        <v>41.172937500000003</v>
      </c>
      <c r="AC152" s="23" t="str">
        <f>IF(AB152&gt;[2]REFERENCIAS!$C$62,[2]REFERENCIAS!$B$62,IF(AND(AB152&gt;=[2]REFERENCIAS!$C$63,AB152&lt;[2]REFERENCIAS!$D$63),[2]REFERENCIAS!$B$63,IF(AND(AB152&gt;[2]REFERENCIAS!$C$64,AB152&lt;=[2]REFERENCIAS!$D$64),[2]REFERENCIAS!$B$64,IF(AND(AB152&gt;=[2]REFERENCIAS!$C$65,AB152&lt;[2]REFERENCIAS!$D$65),[2]REFERENCIAS!$B$65, "Revisar"))))</f>
        <v>Evaluar tecnología en un año</v>
      </c>
      <c r="AD152" s="94" t="str">
        <f>VLOOKUP(AC152,[2]REFERENCIAS!$B$62:$G$65,4,FALSE)</f>
        <v>El equipo se encuentra en condiciones aceptables de funcionamiento pero requiere constante seguimiento y evaluación.</v>
      </c>
      <c r="AJ152" s="20"/>
      <c r="AK152" s="20"/>
    </row>
    <row r="153" spans="1:37" ht="45" x14ac:dyDescent="0.25">
      <c r="A153" s="72" t="s">
        <v>198</v>
      </c>
      <c r="B153" s="52" t="s">
        <v>199</v>
      </c>
      <c r="C153" s="51" t="s">
        <v>200</v>
      </c>
      <c r="D153" s="53">
        <v>21436316</v>
      </c>
      <c r="E153" s="73" t="s">
        <v>184</v>
      </c>
      <c r="F153" s="74" t="s">
        <v>49</v>
      </c>
      <c r="G153" s="9">
        <v>8</v>
      </c>
      <c r="H153" s="54">
        <v>41611</v>
      </c>
      <c r="I153" s="49">
        <v>9</v>
      </c>
      <c r="J153" s="22">
        <f t="shared" si="5"/>
        <v>1</v>
      </c>
      <c r="K153" s="19" t="s">
        <v>115</v>
      </c>
      <c r="L153" s="73" t="s">
        <v>33</v>
      </c>
      <c r="M153" s="74" t="s">
        <v>34</v>
      </c>
      <c r="N153" s="19" t="s">
        <v>42</v>
      </c>
      <c r="O153" s="73" t="s">
        <v>54</v>
      </c>
      <c r="P153" s="80">
        <v>7880000</v>
      </c>
      <c r="Q153" s="24">
        <v>2330948</v>
      </c>
      <c r="R153" s="81">
        <v>0.29580558375634519</v>
      </c>
      <c r="S153" s="85" t="s">
        <v>37</v>
      </c>
      <c r="T153" s="19" t="s">
        <v>44</v>
      </c>
      <c r="U153" s="22" t="s">
        <v>55</v>
      </c>
      <c r="V153" s="59" t="s">
        <v>40</v>
      </c>
      <c r="W153" s="86">
        <v>66.887500000000003</v>
      </c>
      <c r="X153" s="89">
        <f>+VLOOKUP(K153,REFERENCIAS!$C:$D,2,0)*VLOOKUP($K$2,PONDERADORES!A:P,IF(INFORMACION!$F153=REFERENCIAS!$C$24,10,7),0)+VLOOKUP(L153,REFERENCIAS!$C:$D,2,0)*VLOOKUP($L$2,PONDERADORES!A:P,IF(INFORMACION!$F153=REFERENCIAS!$C$24,10,7),0)+VLOOKUP(F153,REFERENCIAS!$C:$D,2,0)*VLOOKUP($F$2,PONDERADORES!A:P,IF(INFORMACION!$F153=REFERENCIAS!$C$24,10,7),0)+VLOOKUP(IF(J153&lt;=0.2,0.2,IF(AND(J153&gt;0.2,J153&lt;=0.4),0.4,IF(AND(J153&gt;0.4,J153&lt;=0.6),0.6,IF(AND(J153&gt;0.6,J153&lt;=0.8),0.8,IF(AND(J153&gt;0.8,J153&lt;=1),1))))),REFERENCIAS!$C:$D,2,0)*VLOOKUP($J$2,PONDERADORES!A:P,IF(INFORMACION!$F153=REFERENCIAS!$C$24,10,7),0)</f>
        <v>31.875</v>
      </c>
      <c r="Y153" s="45">
        <f>+VLOOKUP(M153,REFERENCIAS!$C:$D,2,0)*VLOOKUP($M$2,PONDERADORES!$A$7:$G$9,7,0)+VLOOKUP(N153,REFERENCIAS!$C:$D,2,0)*VLOOKUP($N$2,PONDERADORES!$A$7:$G$9,7,0)+VLOOKUP(O153,REFERENCIAS!$C:$D,2,0)*VLOOKUP($O$2,PONDERADORES!$A$7:$G$9,7,0)</f>
        <v>10.054000000000002</v>
      </c>
      <c r="Z153" s="46">
        <f>+VLOOKUP(IF(R153&lt;0.1,0,IF(AND(R153&gt;=0.1,R153&lt;0.2),0.1,IF(AND(R153&gt;=0.2,R153&lt;0.3),0.2,IF(R153&gt;0.3,0.3,)))),REFERENCIAS!$E:$F,2,0)*VLOOKUP($R$2,PONDERADORES!$A$11:$G$11,7,0)</f>
        <v>9.75</v>
      </c>
      <c r="AA153" s="90">
        <f>+VLOOKUP(S153,'REFERENCIAS RIESGO'!$C:$D,2,0)*VLOOKUP($S$2,PONDERADORES!A:P,IF(INFORMACION!$T153='REFERENCIAS RIESGO'!$C$36,13,7),0)+VLOOKUP(U153,'REFERENCIAS RIESGO'!$C:$D,2,0)*VLOOKUP($U$2,PONDERADORES!A:P,IF(INFORMACION!$T153='REFERENCIAS RIESGO'!$C$36,13,7),0)+VLOOKUP(V153,'REFERENCIAS RIESGO'!$C:$D,2,0)*VLOOKUP($V$2,PONDERADORES!A:P,IF(INFORMACION!$T153='REFERENCIAS RIESGO'!$C$36,13,7),0)+W153*VLOOKUP($W$2,PONDERADORES!A:P,IF(INFORMACION!$T153='REFERENCIAS RIESGO'!$C$36,13,7),0)+VLOOKUP(T153,'REFERENCIAS RIESGO'!$C:$D,2,0)*VLOOKUP($T$2,PONDERADORES!A:P,IF(INFORMACION!$T153='REFERENCIAS RIESGO'!$C$36,13,7),0)</f>
        <v>21.978187500000001</v>
      </c>
      <c r="AB153" s="93">
        <f t="shared" si="4"/>
        <v>73.657187500000006</v>
      </c>
      <c r="AC153" s="23" t="str">
        <f>IF(AB153&gt;[2]REFERENCIAS!$C$62,[2]REFERENCIAS!$B$62,IF(AND(AB153&gt;=[2]REFERENCIAS!$C$63,AB153&lt;[2]REFERENCIAS!$D$63),[2]REFERENCIAS!$B$63,IF(AND(AB153&gt;[2]REFERENCIAS!$C$64,AB153&lt;=[2]REFERENCIAS!$D$64),[2]REFERENCIAS!$B$64,IF(AND(AB153&gt;=[2]REFERENCIAS!$C$65,AB153&lt;[2]REFERENCIAS!$D$65),[2]REFERENCIAS!$B$65, "Revisar"))))</f>
        <v>Renovación de tecnología a la brevedad (Plazo inferior a un año)</v>
      </c>
      <c r="AD153" s="94" t="str">
        <f>VLOOKUP(AC153,[2]REFERENCIAS!$B$62:$G$65,4,FALSE)</f>
        <v>El equipo puede mantenerse en el servicio, sin embargo se recomienda su reposición en un plazo inferior a un año</v>
      </c>
      <c r="AJ153" s="20"/>
      <c r="AK153" s="20"/>
    </row>
    <row r="154" spans="1:37" ht="45" x14ac:dyDescent="0.25">
      <c r="A154" s="72" t="s">
        <v>367</v>
      </c>
      <c r="B154" s="52" t="s">
        <v>226</v>
      </c>
      <c r="C154" s="51" t="s">
        <v>368</v>
      </c>
      <c r="D154" s="53">
        <v>180201181</v>
      </c>
      <c r="E154" s="73" t="s">
        <v>197</v>
      </c>
      <c r="F154" s="74" t="s">
        <v>46</v>
      </c>
      <c r="G154" s="9">
        <v>8</v>
      </c>
      <c r="H154" s="54">
        <v>42244</v>
      </c>
      <c r="I154" s="49">
        <v>7</v>
      </c>
      <c r="J154" s="22">
        <f t="shared" si="5"/>
        <v>0.875</v>
      </c>
      <c r="K154" s="19" t="s">
        <v>115</v>
      </c>
      <c r="L154" s="73" t="s">
        <v>116</v>
      </c>
      <c r="M154" s="74" t="s">
        <v>41</v>
      </c>
      <c r="N154" s="19" t="s">
        <v>54</v>
      </c>
      <c r="O154" s="73" t="s">
        <v>35</v>
      </c>
      <c r="P154" s="80">
        <v>3596185</v>
      </c>
      <c r="Q154" s="24">
        <v>3210109</v>
      </c>
      <c r="R154" s="81">
        <v>0.89264289795992147</v>
      </c>
      <c r="S154" s="85" t="s">
        <v>37</v>
      </c>
      <c r="T154" s="19" t="s">
        <v>44</v>
      </c>
      <c r="U154" s="22" t="s">
        <v>55</v>
      </c>
      <c r="V154" s="59" t="s">
        <v>40</v>
      </c>
      <c r="W154" s="86">
        <v>57.643749999999997</v>
      </c>
      <c r="X154" s="89">
        <f>+VLOOKUP(K154,REFERENCIAS!$C:$D,2,0)*VLOOKUP($K$2,PONDERADORES!A:P,IF(INFORMACION!$F154=REFERENCIAS!$C$24,10,7),0)+VLOOKUP(L154,REFERENCIAS!$C:$D,2,0)*VLOOKUP($L$2,PONDERADORES!A:P,IF(INFORMACION!$F154=REFERENCIAS!$C$24,10,7),0)+VLOOKUP(F154,REFERENCIAS!$C:$D,2,0)*VLOOKUP($F$2,PONDERADORES!A:P,IF(INFORMACION!$F154=REFERENCIAS!$C$24,10,7),0)+VLOOKUP(IF(J154&lt;=0.2,0.2,IF(AND(J154&gt;0.2,J154&lt;=0.4),0.4,IF(AND(J154&gt;0.4,J154&lt;=0.6),0.6,IF(AND(J154&gt;0.6,J154&lt;=0.8),0.8,IF(AND(J154&gt;0.8,J154&lt;=1),1))))),REFERENCIAS!$C:$D,2,0)*VLOOKUP($J$2,PONDERADORES!A:P,IF(INFORMACION!$F154=REFERENCIAS!$C$24,10,7),0)</f>
        <v>25.794999999999998</v>
      </c>
      <c r="Y154" s="45">
        <f>+VLOOKUP(M154,REFERENCIAS!$C:$D,2,0)*VLOOKUP($M$2,PONDERADORES!$A$7:$G$9,7,0)+VLOOKUP(N154,REFERENCIAS!$C:$D,2,0)*VLOOKUP($N$2,PONDERADORES!$A$7:$G$9,7,0)+VLOOKUP(O154,REFERENCIAS!$C:$D,2,0)*VLOOKUP($O$2,PONDERADORES!$A$7:$G$9,7,0)</f>
        <v>5.492</v>
      </c>
      <c r="Z154" s="46">
        <f>+VLOOKUP(IF(R154&lt;0.1,0,IF(AND(R154&gt;=0.1,R154&lt;0.2),0.1,IF(AND(R154&gt;=0.2,R154&lt;0.3),0.2,IF(R154&gt;0.3,0.3,)))),REFERENCIAS!$E:$F,2,0)*VLOOKUP($R$2,PONDERADORES!$A$11:$G$11,7,0)</f>
        <v>15</v>
      </c>
      <c r="AA154" s="90">
        <f>+VLOOKUP(S154,'REFERENCIAS RIESGO'!$C:$D,2,0)*VLOOKUP($S$2,PONDERADORES!A:P,IF(INFORMACION!$T154='REFERENCIAS RIESGO'!$C$36,13,7),0)+VLOOKUP(U154,'REFERENCIAS RIESGO'!$C:$D,2,0)*VLOOKUP($U$2,PONDERADORES!A:P,IF(INFORMACION!$T154='REFERENCIAS RIESGO'!$C$36,13,7),0)+VLOOKUP(V154,'REFERENCIAS RIESGO'!$C:$D,2,0)*VLOOKUP($V$2,PONDERADORES!A:P,IF(INFORMACION!$T154='REFERENCIAS RIESGO'!$C$36,13,7),0)+W154*VLOOKUP($W$2,PONDERADORES!A:P,IF(INFORMACION!$T154='REFERENCIAS RIESGO'!$C$36,13,7),0)+VLOOKUP(T154,'REFERENCIAS RIESGO'!$C:$D,2,0)*VLOOKUP($T$2,PONDERADORES!A:P,IF(INFORMACION!$T154='REFERENCIAS RIESGO'!$C$36,13,7),0)</f>
        <v>21.007593749999998</v>
      </c>
      <c r="AB154" s="93">
        <f t="shared" si="4"/>
        <v>67.29459374999999</v>
      </c>
      <c r="AC154" s="23" t="str">
        <f>IF(AB154&gt;[2]REFERENCIAS!$C$62,[2]REFERENCIAS!$B$62,IF(AND(AB154&gt;=[2]REFERENCIAS!$C$63,AB154&lt;[2]REFERENCIAS!$D$63),[2]REFERENCIAS!$B$63,IF(AND(AB154&gt;[2]REFERENCIAS!$C$64,AB154&lt;=[2]REFERENCIAS!$D$64),[2]REFERENCIAS!$B$64,IF(AND(AB154&gt;=[2]REFERENCIAS!$C$65,AB154&lt;[2]REFERENCIAS!$D$65),[2]REFERENCIAS!$B$65, "Revisar"))))</f>
        <v>Renovación de tecnología a la brevedad (Plazo inferior a un año)</v>
      </c>
      <c r="AD154" s="94" t="str">
        <f>VLOOKUP(AC154,[2]REFERENCIAS!$B$62:$G$65,4,FALSE)</f>
        <v>El equipo puede mantenerse en el servicio, sin embargo se recomienda su reposición en un plazo inferior a un año</v>
      </c>
      <c r="AJ154" s="20"/>
      <c r="AK154" s="20"/>
    </row>
    <row r="155" spans="1:37" ht="45" x14ac:dyDescent="0.25">
      <c r="A155" s="72" t="s">
        <v>198</v>
      </c>
      <c r="B155" s="52" t="s">
        <v>199</v>
      </c>
      <c r="C155" s="51" t="s">
        <v>201</v>
      </c>
      <c r="D155" s="53">
        <v>17952275</v>
      </c>
      <c r="E155" s="73" t="s">
        <v>184</v>
      </c>
      <c r="F155" s="74" t="s">
        <v>46</v>
      </c>
      <c r="G155" s="9">
        <v>8</v>
      </c>
      <c r="H155" s="54">
        <v>43173</v>
      </c>
      <c r="I155" s="49">
        <v>4</v>
      </c>
      <c r="J155" s="22">
        <f t="shared" si="5"/>
        <v>0.5</v>
      </c>
      <c r="K155" s="19" t="s">
        <v>32</v>
      </c>
      <c r="L155" s="73" t="s">
        <v>33</v>
      </c>
      <c r="M155" s="74" t="s">
        <v>34</v>
      </c>
      <c r="N155" s="19" t="s">
        <v>35</v>
      </c>
      <c r="O155" s="73" t="s">
        <v>54</v>
      </c>
      <c r="P155" s="80">
        <v>3750000</v>
      </c>
      <c r="Q155" s="24">
        <v>1377042</v>
      </c>
      <c r="R155" s="81">
        <v>0.36721120000000002</v>
      </c>
      <c r="S155" s="85" t="s">
        <v>37</v>
      </c>
      <c r="T155" s="19" t="s">
        <v>38</v>
      </c>
      <c r="U155" s="22" t="s">
        <v>55</v>
      </c>
      <c r="V155" s="59" t="s">
        <v>45</v>
      </c>
      <c r="W155" s="86">
        <v>66.887500000000003</v>
      </c>
      <c r="X155" s="89">
        <f>+VLOOKUP(K155,REFERENCIAS!$C:$D,2,0)*VLOOKUP($K$2,PONDERADORES!A:P,IF(INFORMACION!$F155=REFERENCIAS!$C$24,10,7),0)+VLOOKUP(L155,REFERENCIAS!$C:$D,2,0)*VLOOKUP($L$2,PONDERADORES!A:P,IF(INFORMACION!$F155=REFERENCIAS!$C$24,10,7),0)+VLOOKUP(F155,REFERENCIAS!$C:$D,2,0)*VLOOKUP($F$2,PONDERADORES!A:P,IF(INFORMACION!$F155=REFERENCIAS!$C$24,10,7),0)+VLOOKUP(IF(J155&lt;=0.2,0.2,IF(AND(J155&gt;0.2,J155&lt;=0.4),0.4,IF(AND(J155&gt;0.4,J155&lt;=0.6),0.6,IF(AND(J155&gt;0.6,J155&lt;=0.8),0.8,IF(AND(J155&gt;0.8,J155&lt;=1),1))))),REFERENCIAS!$C:$D,2,0)*VLOOKUP($J$2,PONDERADORES!A:P,IF(INFORMACION!$F155=REFERENCIAS!$C$24,10,7),0)</f>
        <v>27.1</v>
      </c>
      <c r="Y155" s="45">
        <f>+VLOOKUP(M155,REFERENCIAS!$C:$D,2,0)*VLOOKUP($M$2,PONDERADORES!$A$7:$G$9,7,0)+VLOOKUP(N155,REFERENCIAS!$C:$D,2,0)*VLOOKUP($N$2,PONDERADORES!$A$7:$G$9,7,0)+VLOOKUP(O155,REFERENCIAS!$C:$D,2,0)*VLOOKUP($O$2,PONDERADORES!$A$7:$G$9,7,0)</f>
        <v>4.7080000000000002</v>
      </c>
      <c r="Z155" s="46">
        <f>+VLOOKUP(IF(R155&lt;0.1,0,IF(AND(R155&gt;=0.1,R155&lt;0.2),0.1,IF(AND(R155&gt;=0.2,R155&lt;0.3),0.2,IF(R155&gt;0.3,0.3,)))),REFERENCIAS!$E:$F,2,0)*VLOOKUP($R$2,PONDERADORES!$A$11:$G$11,7,0)</f>
        <v>15</v>
      </c>
      <c r="AA155" s="90">
        <f>+VLOOKUP(S155,'REFERENCIAS RIESGO'!$C:$D,2,0)*VLOOKUP($S$2,PONDERADORES!A:P,IF(INFORMACION!$T155='REFERENCIAS RIESGO'!$C$36,13,7),0)+VLOOKUP(U155,'REFERENCIAS RIESGO'!$C:$D,2,0)*VLOOKUP($U$2,PONDERADORES!A:P,IF(INFORMACION!$T155='REFERENCIAS RIESGO'!$C$36,13,7),0)+VLOOKUP(V155,'REFERENCIAS RIESGO'!$C:$D,2,0)*VLOOKUP($V$2,PONDERADORES!A:P,IF(INFORMACION!$T155='REFERENCIAS RIESGO'!$C$36,13,7),0)+W155*VLOOKUP($W$2,PONDERADORES!A:P,IF(INFORMACION!$T155='REFERENCIAS RIESGO'!$C$36,13,7),0)+VLOOKUP(T155,'REFERENCIAS RIESGO'!$C:$D,2,0)*VLOOKUP($T$2,PONDERADORES!A:P,IF(INFORMACION!$T155='REFERENCIAS RIESGO'!$C$36,13,7),0)</f>
        <v>22.579875000000001</v>
      </c>
      <c r="AB155" s="93">
        <f t="shared" si="4"/>
        <v>69.387875000000008</v>
      </c>
      <c r="AC155" s="23" t="str">
        <f>IF(AB155&gt;[2]REFERENCIAS!$C$62,[2]REFERENCIAS!$B$62,IF(AND(AB155&gt;=[2]REFERENCIAS!$C$63,AB155&lt;[2]REFERENCIAS!$D$63),[2]REFERENCIAS!$B$63,IF(AND(AB155&gt;[2]REFERENCIAS!$C$64,AB155&lt;=[2]REFERENCIAS!$D$64),[2]REFERENCIAS!$B$64,IF(AND(AB155&gt;=[2]REFERENCIAS!$C$65,AB155&lt;[2]REFERENCIAS!$D$65),[2]REFERENCIAS!$B$65, "Revisar"))))</f>
        <v>Renovación de tecnología a la brevedad (Plazo inferior a un año)</v>
      </c>
      <c r="AD155" s="94" t="str">
        <f>VLOOKUP(AC155,[2]REFERENCIAS!$B$62:$G$65,4,FALSE)</f>
        <v>El equipo puede mantenerse en el servicio, sin embargo se recomienda su reposición en un plazo inferior a un año</v>
      </c>
      <c r="AJ155" s="20"/>
      <c r="AK155" s="20"/>
    </row>
    <row r="156" spans="1:37" ht="60" x14ac:dyDescent="0.25">
      <c r="A156" s="72" t="s">
        <v>198</v>
      </c>
      <c r="B156" s="52" t="s">
        <v>199</v>
      </c>
      <c r="C156" s="51" t="s">
        <v>200</v>
      </c>
      <c r="D156" s="53">
        <v>21436870</v>
      </c>
      <c r="E156" s="73" t="s">
        <v>192</v>
      </c>
      <c r="F156" s="74" t="s">
        <v>118</v>
      </c>
      <c r="G156" s="9">
        <v>8</v>
      </c>
      <c r="H156" s="54">
        <v>40891</v>
      </c>
      <c r="I156" s="49">
        <v>11</v>
      </c>
      <c r="J156" s="22">
        <f t="shared" si="5"/>
        <v>1</v>
      </c>
      <c r="K156" s="19" t="s">
        <v>32</v>
      </c>
      <c r="L156" s="73" t="s">
        <v>116</v>
      </c>
      <c r="M156" s="74" t="s">
        <v>41</v>
      </c>
      <c r="N156" s="19" t="s">
        <v>54</v>
      </c>
      <c r="O156" s="73" t="s">
        <v>42</v>
      </c>
      <c r="P156" s="80">
        <v>7880000</v>
      </c>
      <c r="Q156" s="24">
        <v>6806293</v>
      </c>
      <c r="R156" s="81">
        <v>0.86374276649746196</v>
      </c>
      <c r="S156" s="85" t="s">
        <v>37</v>
      </c>
      <c r="T156" s="19" t="s">
        <v>44</v>
      </c>
      <c r="U156" s="22" t="s">
        <v>55</v>
      </c>
      <c r="V156" s="59" t="s">
        <v>56</v>
      </c>
      <c r="W156" s="86">
        <v>66.887500000000003</v>
      </c>
      <c r="X156" s="89">
        <f>+VLOOKUP(K156,REFERENCIAS!$C:$D,2,0)*VLOOKUP($K$2,PONDERADORES!A:P,IF(INFORMACION!$F156=REFERENCIAS!$C$24,10,7),0)+VLOOKUP(L156,REFERENCIAS!$C:$D,2,0)*VLOOKUP($L$2,PONDERADORES!A:P,IF(INFORMACION!$F156=REFERENCIAS!$C$24,10,7),0)+VLOOKUP(F156,REFERENCIAS!$C:$D,2,0)*VLOOKUP($F$2,PONDERADORES!A:P,IF(INFORMACION!$F156=REFERENCIAS!$C$24,10,7),0)+VLOOKUP(IF(J156&lt;=0.2,0.2,IF(AND(J156&gt;0.2,J156&lt;=0.4),0.4,IF(AND(J156&gt;0.4,J156&lt;=0.6),0.6,IF(AND(J156&gt;0.6,J156&lt;=0.8),0.8,IF(AND(J156&gt;0.8,J156&lt;=1),1))))),REFERENCIAS!$C:$D,2,0)*VLOOKUP($J$2,PONDERADORES!A:P,IF(INFORMACION!$F156=REFERENCIAS!$C$24,10,7),0)</f>
        <v>11.64</v>
      </c>
      <c r="Y156" s="45">
        <f>+VLOOKUP(M156,REFERENCIAS!$C:$D,2,0)*VLOOKUP($M$2,PONDERADORES!$A$7:$G$9,7,0)+VLOOKUP(N156,REFERENCIAS!$C:$D,2,0)*VLOOKUP($N$2,PONDERADORES!$A$7:$G$9,7,0)+VLOOKUP(O156,REFERENCIAS!$C:$D,2,0)*VLOOKUP($O$2,PONDERADORES!$A$7:$G$9,7,0)</f>
        <v>14.600000000000001</v>
      </c>
      <c r="Z156" s="46">
        <f>+VLOOKUP(IF(R156&lt;0.1,0,IF(AND(R156&gt;=0.1,R156&lt;0.2),0.1,IF(AND(R156&gt;=0.2,R156&lt;0.3),0.2,IF(R156&gt;0.3,0.3,)))),REFERENCIAS!$E:$F,2,0)*VLOOKUP($R$2,PONDERADORES!$A$11:$G$11,7,0)</f>
        <v>15</v>
      </c>
      <c r="AA156" s="90">
        <f>+VLOOKUP(S156,'REFERENCIAS RIESGO'!$C:$D,2,0)*VLOOKUP($S$2,PONDERADORES!A:P,IF(INFORMACION!$T156='REFERENCIAS RIESGO'!$C$36,13,7),0)+VLOOKUP(U156,'REFERENCIAS RIESGO'!$C:$D,2,0)*VLOOKUP($U$2,PONDERADORES!A:P,IF(INFORMACION!$T156='REFERENCIAS RIESGO'!$C$36,13,7),0)+VLOOKUP(V156,'REFERENCIAS RIESGO'!$C:$D,2,0)*VLOOKUP($V$2,PONDERADORES!A:P,IF(INFORMACION!$T156='REFERENCIAS RIESGO'!$C$36,13,7),0)+W156*VLOOKUP($W$2,PONDERADORES!A:P,IF(INFORMACION!$T156='REFERENCIAS RIESGO'!$C$36,13,7),0)+VLOOKUP(T156,'REFERENCIAS RIESGO'!$C:$D,2,0)*VLOOKUP($T$2,PONDERADORES!A:P,IF(INFORMACION!$T156='REFERENCIAS RIESGO'!$C$36,13,7),0)</f>
        <v>17.1781875</v>
      </c>
      <c r="AB156" s="93">
        <f t="shared" si="4"/>
        <v>58.418187500000002</v>
      </c>
      <c r="AC156" s="23" t="str">
        <f>IF(AB156&gt;[2]REFERENCIAS!$C$62,[2]REFERENCIAS!$B$62,IF(AND(AB156&gt;=[2]REFERENCIAS!$C$63,AB156&lt;[2]REFERENCIAS!$D$63),[2]REFERENCIAS!$B$63,IF(AND(AB156&gt;[2]REFERENCIAS!$C$64,AB156&lt;=[2]REFERENCIAS!$D$64),[2]REFERENCIAS!$B$64,IF(AND(AB156&gt;=[2]REFERENCIAS!$C$65,AB156&lt;[2]REFERENCIAS!$D$65),[2]REFERENCIAS!$B$65, "Revisar"))))</f>
        <v>Evaluar tecnología en un año</v>
      </c>
      <c r="AD156" s="94" t="str">
        <f>VLOOKUP(AC156,[2]REFERENCIAS!$B$62:$G$65,4,FALSE)</f>
        <v>El equipo se encuentra en condiciones aceptables de funcionamiento pero requiere constante seguimiento y evaluación.</v>
      </c>
      <c r="AJ156" s="20"/>
      <c r="AK156" s="20"/>
    </row>
    <row r="157" spans="1:37" ht="45" x14ac:dyDescent="0.25">
      <c r="A157" s="72" t="s">
        <v>198</v>
      </c>
      <c r="B157" s="52" t="s">
        <v>208</v>
      </c>
      <c r="C157" s="51" t="s">
        <v>201</v>
      </c>
      <c r="D157" s="53">
        <v>21437068</v>
      </c>
      <c r="E157" s="73" t="s">
        <v>187</v>
      </c>
      <c r="F157" s="74" t="s">
        <v>46</v>
      </c>
      <c r="G157" s="9">
        <v>8</v>
      </c>
      <c r="H157" s="54">
        <v>39909</v>
      </c>
      <c r="I157" s="49">
        <v>13</v>
      </c>
      <c r="J157" s="22">
        <f t="shared" si="5"/>
        <v>1</v>
      </c>
      <c r="K157" s="19" t="s">
        <v>115</v>
      </c>
      <c r="L157" s="73" t="s">
        <v>117</v>
      </c>
      <c r="M157" s="74" t="s">
        <v>53</v>
      </c>
      <c r="N157" s="19" t="s">
        <v>42</v>
      </c>
      <c r="O157" s="73" t="s">
        <v>42</v>
      </c>
      <c r="P157" s="80">
        <v>3750000</v>
      </c>
      <c r="Q157" s="24">
        <v>2122613</v>
      </c>
      <c r="R157" s="81">
        <v>0.5660301333333333</v>
      </c>
      <c r="S157" s="85" t="s">
        <v>37</v>
      </c>
      <c r="T157" s="19" t="s">
        <v>38</v>
      </c>
      <c r="U157" s="22" t="s">
        <v>55</v>
      </c>
      <c r="V157" s="59" t="s">
        <v>40</v>
      </c>
      <c r="W157" s="86">
        <v>66.887500000000003</v>
      </c>
      <c r="X157" s="89">
        <f>+VLOOKUP(K157,REFERENCIAS!$C:$D,2,0)*VLOOKUP($K$2,PONDERADORES!A:P,IF(INFORMACION!$F157=REFERENCIAS!$C$24,10,7),0)+VLOOKUP(L157,REFERENCIAS!$C:$D,2,0)*VLOOKUP($L$2,PONDERADORES!A:P,IF(INFORMACION!$F157=REFERENCIAS!$C$24,10,7),0)+VLOOKUP(F157,REFERENCIAS!$C:$D,2,0)*VLOOKUP($F$2,PONDERADORES!A:P,IF(INFORMACION!$F157=REFERENCIAS!$C$24,10,7),0)+VLOOKUP(IF(J157&lt;=0.2,0.2,IF(AND(J157&gt;0.2,J157&lt;=0.4),0.4,IF(AND(J157&gt;0.4,J157&lt;=0.6),0.6,IF(AND(J157&gt;0.6,J157&lt;=0.8),0.8,IF(AND(J157&gt;0.8,J157&lt;=1),1))))),REFERENCIAS!$C:$D,2,0)*VLOOKUP($J$2,PONDERADORES!A:P,IF(INFORMACION!$F157=REFERENCIAS!$C$24,10,7),0)</f>
        <v>28.55</v>
      </c>
      <c r="Y157" s="45">
        <f>+VLOOKUP(M157,REFERENCIAS!$C:$D,2,0)*VLOOKUP($M$2,PONDERADORES!$A$7:$G$9,7,0)+VLOOKUP(N157,REFERENCIAS!$C:$D,2,0)*VLOOKUP($N$2,PONDERADORES!$A$7:$G$9,7,0)+VLOOKUP(O157,REFERENCIAS!$C:$D,2,0)*VLOOKUP($O$2,PONDERADORES!$A$7:$G$9,7,0)</f>
        <v>20</v>
      </c>
      <c r="Z157" s="46">
        <f>+VLOOKUP(IF(R157&lt;0.1,0,IF(AND(R157&gt;=0.1,R157&lt;0.2),0.1,IF(AND(R157&gt;=0.2,R157&lt;0.3),0.2,IF(R157&gt;0.3,0.3,)))),REFERENCIAS!$E:$F,2,0)*VLOOKUP($R$2,PONDERADORES!$A$11:$G$11,7,0)</f>
        <v>15</v>
      </c>
      <c r="AA157" s="90">
        <f>+VLOOKUP(S157,'REFERENCIAS RIESGO'!$C:$D,2,0)*VLOOKUP($S$2,PONDERADORES!A:P,IF(INFORMACION!$T157='REFERENCIAS RIESGO'!$C$36,13,7),0)+VLOOKUP(U157,'REFERENCIAS RIESGO'!$C:$D,2,0)*VLOOKUP($U$2,PONDERADORES!A:P,IF(INFORMACION!$T157='REFERENCIAS RIESGO'!$C$36,13,7),0)+VLOOKUP(V157,'REFERENCIAS RIESGO'!$C:$D,2,0)*VLOOKUP($V$2,PONDERADORES!A:P,IF(INFORMACION!$T157='REFERENCIAS RIESGO'!$C$36,13,7),0)+W157*VLOOKUP($W$2,PONDERADORES!A:P,IF(INFORMACION!$T157='REFERENCIAS RIESGO'!$C$36,13,7),0)+VLOOKUP(T157,'REFERENCIAS RIESGO'!$C:$D,2,0)*VLOOKUP($T$2,PONDERADORES!A:P,IF(INFORMACION!$T157='REFERENCIAS RIESGO'!$C$36,13,7),0)</f>
        <v>20.479875</v>
      </c>
      <c r="AB157" s="93">
        <f t="shared" si="4"/>
        <v>84.029875000000004</v>
      </c>
      <c r="AC157" s="23" t="str">
        <f>IF(AB157&gt;[2]REFERENCIAS!$C$62,[2]REFERENCIAS!$B$62,IF(AND(AB157&gt;=[2]REFERENCIAS!$C$63,AB157&lt;[2]REFERENCIAS!$D$63),[2]REFERENCIAS!$B$63,IF(AND(AB157&gt;[2]REFERENCIAS!$C$64,AB157&lt;=[2]REFERENCIAS!$D$64),[2]REFERENCIAS!$B$64,IF(AND(AB157&gt;=[2]REFERENCIAS!$C$65,AB157&lt;[2]REFERENCIAS!$D$65),[2]REFERENCIAS!$B$65, "Revisar"))))</f>
        <v>Renovación de tecnología a la brevedad (Plazo inferior a un año)</v>
      </c>
      <c r="AD157" s="94" t="str">
        <f>VLOOKUP(AC157,[2]REFERENCIAS!$B$62:$G$65,4,FALSE)</f>
        <v>El equipo puede mantenerse en el servicio, sin embargo se recomienda su reposición en un plazo inferior a un año</v>
      </c>
      <c r="AJ157" s="20"/>
      <c r="AK157" s="20"/>
    </row>
    <row r="158" spans="1:37" ht="60" x14ac:dyDescent="0.25">
      <c r="A158" s="72" t="s">
        <v>222</v>
      </c>
      <c r="B158" s="52" t="s">
        <v>223</v>
      </c>
      <c r="C158" s="51" t="s">
        <v>224</v>
      </c>
      <c r="D158" s="53" t="s">
        <v>271</v>
      </c>
      <c r="E158" s="73" t="s">
        <v>197</v>
      </c>
      <c r="F158" s="74" t="s">
        <v>119</v>
      </c>
      <c r="G158" s="9">
        <v>5</v>
      </c>
      <c r="H158" s="54">
        <v>41857</v>
      </c>
      <c r="I158" s="49">
        <v>8</v>
      </c>
      <c r="J158" s="22">
        <f t="shared" si="5"/>
        <v>1</v>
      </c>
      <c r="K158" s="19" t="s">
        <v>114</v>
      </c>
      <c r="L158" s="73" t="s">
        <v>33</v>
      </c>
      <c r="M158" s="74" t="s">
        <v>34</v>
      </c>
      <c r="N158" s="19" t="s">
        <v>42</v>
      </c>
      <c r="O158" s="73" t="s">
        <v>54</v>
      </c>
      <c r="P158" s="80">
        <v>6842500</v>
      </c>
      <c r="Q158" s="24">
        <v>1526249</v>
      </c>
      <c r="R158" s="81">
        <v>0.22305429302155644</v>
      </c>
      <c r="S158" s="85" t="s">
        <v>30</v>
      </c>
      <c r="T158" s="19" t="s">
        <v>44</v>
      </c>
      <c r="U158" s="22" t="s">
        <v>39</v>
      </c>
      <c r="V158" s="59" t="s">
        <v>50</v>
      </c>
      <c r="W158" s="86">
        <v>94.543750000000003</v>
      </c>
      <c r="X158" s="89">
        <f>+VLOOKUP(K158,REFERENCIAS!$C:$D,2,0)*VLOOKUP($K$2,PONDERADORES!A:P,IF(INFORMACION!$F158=REFERENCIAS!$C$24,10,7),0)+VLOOKUP(L158,REFERENCIAS!$C:$D,2,0)*VLOOKUP($L$2,PONDERADORES!A:P,IF(INFORMACION!$F158=REFERENCIAS!$C$24,10,7),0)+VLOOKUP(F158,REFERENCIAS!$C:$D,2,0)*VLOOKUP($F$2,PONDERADORES!A:P,IF(INFORMACION!$F158=REFERENCIAS!$C$24,10,7),0)+VLOOKUP(IF(J158&lt;=0.2,0.2,IF(AND(J158&gt;0.2,J158&lt;=0.4),0.4,IF(AND(J158&gt;0.4,J158&lt;=0.6),0.6,IF(AND(J158&gt;0.6,J158&lt;=0.8),0.8,IF(AND(J158&gt;0.8,J158&lt;=1),1))))),REFERENCIAS!$C:$D,2,0)*VLOOKUP($J$2,PONDERADORES!A:P,IF(INFORMACION!$F158=REFERENCIAS!$C$24,10,7),0)</f>
        <v>19.145</v>
      </c>
      <c r="Y158" s="45">
        <f>+VLOOKUP(M158,REFERENCIAS!$C:$D,2,0)*VLOOKUP($M$2,PONDERADORES!$A$7:$G$9,7,0)+VLOOKUP(N158,REFERENCIAS!$C:$D,2,0)*VLOOKUP($N$2,PONDERADORES!$A$7:$G$9,7,0)+VLOOKUP(O158,REFERENCIAS!$C:$D,2,0)*VLOOKUP($O$2,PONDERADORES!$A$7:$G$9,7,0)</f>
        <v>10.054000000000002</v>
      </c>
      <c r="Z158" s="46">
        <f>+VLOOKUP(IF(R158&lt;0.1,0,IF(AND(R158&gt;=0.1,R158&lt;0.2),0.1,IF(AND(R158&gt;=0.2,R158&lt;0.3),0.2,IF(R158&gt;0.3,0.3,)))),REFERENCIAS!$E:$F,2,0)*VLOOKUP($R$2,PONDERADORES!$A$11:$G$11,7,0)</f>
        <v>9.75</v>
      </c>
      <c r="AA158" s="90">
        <f>+VLOOKUP(S158,'REFERENCIAS RIESGO'!$C:$D,2,0)*VLOOKUP($S$2,PONDERADORES!A:P,IF(INFORMACION!$T158='REFERENCIAS RIESGO'!$C$36,13,7),0)+VLOOKUP(U158,'REFERENCIAS RIESGO'!$C:$D,2,0)*VLOOKUP($U$2,PONDERADORES!A:P,IF(INFORMACION!$T158='REFERENCIAS RIESGO'!$C$36,13,7),0)+VLOOKUP(V158,'REFERENCIAS RIESGO'!$C:$D,2,0)*VLOOKUP($V$2,PONDERADORES!A:P,IF(INFORMACION!$T158='REFERENCIAS RIESGO'!$C$36,13,7),0)+W158*VLOOKUP($W$2,PONDERADORES!A:P,IF(INFORMACION!$T158='REFERENCIAS RIESGO'!$C$36,13,7),0)+VLOOKUP(T158,'REFERENCIAS RIESGO'!$C:$D,2,0)*VLOOKUP($T$2,PONDERADORES!A:P,IF(INFORMACION!$T158='REFERENCIAS RIESGO'!$C$36,13,7),0)</f>
        <v>19.017093750000001</v>
      </c>
      <c r="AB158" s="93">
        <f t="shared" si="4"/>
        <v>57.966093749999999</v>
      </c>
      <c r="AC158" s="23" t="str">
        <f>IF(AB158&gt;[2]REFERENCIAS!$C$62,[2]REFERENCIAS!$B$62,IF(AND(AB158&gt;=[2]REFERENCIAS!$C$63,AB158&lt;[2]REFERENCIAS!$D$63),[2]REFERENCIAS!$B$63,IF(AND(AB158&gt;[2]REFERENCIAS!$C$64,AB158&lt;=[2]REFERENCIAS!$D$64),[2]REFERENCIAS!$B$64,IF(AND(AB158&gt;=[2]REFERENCIAS!$C$65,AB158&lt;[2]REFERENCIAS!$D$65),[2]REFERENCIAS!$B$65, "Revisar"))))</f>
        <v>Evaluar tecnología en un año</v>
      </c>
      <c r="AD158" s="94" t="str">
        <f>VLOOKUP(AC158,[2]REFERENCIAS!$B$62:$G$65,4,FALSE)</f>
        <v>El equipo se encuentra en condiciones aceptables de funcionamiento pero requiere constante seguimiento y evaluación.</v>
      </c>
      <c r="AJ158" s="20"/>
      <c r="AK158" s="20"/>
    </row>
    <row r="159" spans="1:37" ht="45" x14ac:dyDescent="0.25">
      <c r="A159" s="72" t="s">
        <v>198</v>
      </c>
      <c r="B159" s="52" t="s">
        <v>199</v>
      </c>
      <c r="C159" s="51" t="s">
        <v>200</v>
      </c>
      <c r="D159" s="53">
        <v>21438998</v>
      </c>
      <c r="E159" s="73" t="s">
        <v>197</v>
      </c>
      <c r="F159" s="74" t="s">
        <v>52</v>
      </c>
      <c r="G159" s="9">
        <v>8</v>
      </c>
      <c r="H159" s="54">
        <v>41228</v>
      </c>
      <c r="I159" s="49">
        <v>10</v>
      </c>
      <c r="J159" s="22">
        <f t="shared" si="5"/>
        <v>1</v>
      </c>
      <c r="K159" s="19" t="s">
        <v>115</v>
      </c>
      <c r="L159" s="73" t="s">
        <v>117</v>
      </c>
      <c r="M159" s="74" t="s">
        <v>34</v>
      </c>
      <c r="N159" s="19" t="s">
        <v>54</v>
      </c>
      <c r="O159" s="73" t="s">
        <v>42</v>
      </c>
      <c r="P159" s="80">
        <v>7880000</v>
      </c>
      <c r="Q159" s="24">
        <v>6276566</v>
      </c>
      <c r="R159" s="81">
        <v>0.79651852791878175</v>
      </c>
      <c r="S159" s="85" t="s">
        <v>37</v>
      </c>
      <c r="T159" s="19" t="s">
        <v>44</v>
      </c>
      <c r="U159" s="22" t="s">
        <v>55</v>
      </c>
      <c r="V159" s="59" t="s">
        <v>40</v>
      </c>
      <c r="W159" s="86">
        <v>66.887500000000003</v>
      </c>
      <c r="X159" s="89">
        <f>+VLOOKUP(K159,REFERENCIAS!$C:$D,2,0)*VLOOKUP($K$2,PONDERADORES!A:P,IF(INFORMACION!$F159=REFERENCIAS!$C$24,10,7),0)+VLOOKUP(L159,REFERENCIAS!$C:$D,2,0)*VLOOKUP($L$2,PONDERADORES!A:P,IF(INFORMACION!$F159=REFERENCIAS!$C$24,10,7),0)+VLOOKUP(F159,REFERENCIAS!$C:$D,2,0)*VLOOKUP($F$2,PONDERADORES!A:P,IF(INFORMACION!$F159=REFERENCIAS!$C$24,10,7),0)+VLOOKUP(IF(J159&lt;=0.2,0.2,IF(AND(J159&gt;0.2,J159&lt;=0.4),0.4,IF(AND(J159&gt;0.4,J159&lt;=0.6),0.6,IF(AND(J159&gt;0.6,J159&lt;=0.8),0.8,IF(AND(J159&gt;0.8,J159&lt;=1),1))))),REFERENCIAS!$C:$D,2,0)*VLOOKUP($J$2,PONDERADORES!A:P,IF(INFORMACION!$F159=REFERENCIAS!$C$24,10,7),0)</f>
        <v>26.635000000000002</v>
      </c>
      <c r="Y159" s="45">
        <f>+VLOOKUP(M159,REFERENCIAS!$C:$D,2,0)*VLOOKUP($M$2,PONDERADORES!$A$7:$G$9,7,0)+VLOOKUP(N159,REFERENCIAS!$C:$D,2,0)*VLOOKUP($N$2,PONDERADORES!$A$7:$G$9,7,0)+VLOOKUP(O159,REFERENCIAS!$C:$D,2,0)*VLOOKUP($O$2,PONDERADORES!$A$7:$G$9,7,0)</f>
        <v>11.954000000000001</v>
      </c>
      <c r="Z159" s="46">
        <f>+VLOOKUP(IF(R159&lt;0.1,0,IF(AND(R159&gt;=0.1,R159&lt;0.2),0.1,IF(AND(R159&gt;=0.2,R159&lt;0.3),0.2,IF(R159&gt;0.3,0.3,)))),REFERENCIAS!$E:$F,2,0)*VLOOKUP($R$2,PONDERADORES!$A$11:$G$11,7,0)</f>
        <v>15</v>
      </c>
      <c r="AA159" s="90">
        <f>+VLOOKUP(S159,'REFERENCIAS RIESGO'!$C:$D,2,0)*VLOOKUP($S$2,PONDERADORES!A:P,IF(INFORMACION!$T159='REFERENCIAS RIESGO'!$C$36,13,7),0)+VLOOKUP(U159,'REFERENCIAS RIESGO'!$C:$D,2,0)*VLOOKUP($U$2,PONDERADORES!A:P,IF(INFORMACION!$T159='REFERENCIAS RIESGO'!$C$36,13,7),0)+VLOOKUP(V159,'REFERENCIAS RIESGO'!$C:$D,2,0)*VLOOKUP($V$2,PONDERADORES!A:P,IF(INFORMACION!$T159='REFERENCIAS RIESGO'!$C$36,13,7),0)+W159*VLOOKUP($W$2,PONDERADORES!A:P,IF(INFORMACION!$T159='REFERENCIAS RIESGO'!$C$36,13,7),0)+VLOOKUP(T159,'REFERENCIAS RIESGO'!$C:$D,2,0)*VLOOKUP($T$2,PONDERADORES!A:P,IF(INFORMACION!$T159='REFERENCIAS RIESGO'!$C$36,13,7),0)</f>
        <v>21.978187500000001</v>
      </c>
      <c r="AB159" s="93">
        <f t="shared" si="4"/>
        <v>75.567187500000003</v>
      </c>
      <c r="AC159" s="23" t="str">
        <f>IF(AB159&gt;[2]REFERENCIAS!$C$62,[2]REFERENCIAS!$B$62,IF(AND(AB159&gt;=[2]REFERENCIAS!$C$63,AB159&lt;[2]REFERENCIAS!$D$63),[2]REFERENCIAS!$B$63,IF(AND(AB159&gt;[2]REFERENCIAS!$C$64,AB159&lt;=[2]REFERENCIAS!$D$64),[2]REFERENCIAS!$B$64,IF(AND(AB159&gt;=[2]REFERENCIAS!$C$65,AB159&lt;[2]REFERENCIAS!$D$65),[2]REFERENCIAS!$B$65, "Revisar"))))</f>
        <v>Renovación de tecnología a la brevedad (Plazo inferior a un año)</v>
      </c>
      <c r="AD159" s="94" t="str">
        <f>VLOOKUP(AC159,[2]REFERENCIAS!$B$62:$G$65,4,FALSE)</f>
        <v>El equipo puede mantenerse en el servicio, sin embargo se recomienda su reposición en un plazo inferior a un año</v>
      </c>
      <c r="AJ159" s="20"/>
      <c r="AK159" s="20"/>
    </row>
    <row r="160" spans="1:37" ht="45" x14ac:dyDescent="0.25">
      <c r="A160" s="72" t="s">
        <v>198</v>
      </c>
      <c r="B160" s="52" t="s">
        <v>199</v>
      </c>
      <c r="C160" s="51" t="s">
        <v>201</v>
      </c>
      <c r="D160" s="53">
        <v>17952310</v>
      </c>
      <c r="E160" s="73" t="s">
        <v>184</v>
      </c>
      <c r="F160" s="74" t="s">
        <v>46</v>
      </c>
      <c r="G160" s="9">
        <v>8</v>
      </c>
      <c r="H160" s="54">
        <v>40585</v>
      </c>
      <c r="I160" s="49">
        <v>11</v>
      </c>
      <c r="J160" s="22">
        <f t="shared" si="5"/>
        <v>1</v>
      </c>
      <c r="K160" s="19" t="s">
        <v>115</v>
      </c>
      <c r="L160" s="73" t="s">
        <v>33</v>
      </c>
      <c r="M160" s="74" t="s">
        <v>34</v>
      </c>
      <c r="N160" s="19" t="s">
        <v>54</v>
      </c>
      <c r="O160" s="73" t="s">
        <v>35</v>
      </c>
      <c r="P160" s="80">
        <v>3750000</v>
      </c>
      <c r="Q160" s="24">
        <v>2660001</v>
      </c>
      <c r="R160" s="81">
        <v>0.70933360000000001</v>
      </c>
      <c r="S160" s="85" t="s">
        <v>37</v>
      </c>
      <c r="T160" s="19" t="s">
        <v>44</v>
      </c>
      <c r="U160" s="22" t="s">
        <v>55</v>
      </c>
      <c r="V160" s="59" t="s">
        <v>56</v>
      </c>
      <c r="W160" s="86">
        <v>66.887500000000003</v>
      </c>
      <c r="X160" s="89">
        <f>+VLOOKUP(K160,REFERENCIAS!$C:$D,2,0)*VLOOKUP($K$2,PONDERADORES!A:P,IF(INFORMACION!$F160=REFERENCIAS!$C$24,10,7),0)+VLOOKUP(L160,REFERENCIAS!$C:$D,2,0)*VLOOKUP($L$2,PONDERADORES!A:P,IF(INFORMACION!$F160=REFERENCIAS!$C$24,10,7),0)+VLOOKUP(F160,REFERENCIAS!$C:$D,2,0)*VLOOKUP($F$2,PONDERADORES!A:P,IF(INFORMACION!$F160=REFERENCIAS!$C$24,10,7),0)+VLOOKUP(IF(J160&lt;=0.2,0.2,IF(AND(J160&gt;0.2,J160&lt;=0.4),0.4,IF(AND(J160&gt;0.4,J160&lt;=0.6),0.6,IF(AND(J160&gt;0.6,J160&lt;=0.8),0.8,IF(AND(J160&gt;0.8,J160&lt;=1),1))))),REFERENCIAS!$C:$D,2,0)*VLOOKUP($J$2,PONDERADORES!A:P,IF(INFORMACION!$F160=REFERENCIAS!$C$24,10,7),0)</f>
        <v>35.200000000000003</v>
      </c>
      <c r="Y160" s="45">
        <f>+VLOOKUP(M160,REFERENCIAS!$C:$D,2,0)*VLOOKUP($M$2,PONDERADORES!$A$7:$G$9,7,0)+VLOOKUP(N160,REFERENCIAS!$C:$D,2,0)*VLOOKUP($N$2,PONDERADORES!$A$7:$G$9,7,0)+VLOOKUP(O160,REFERENCIAS!$C:$D,2,0)*VLOOKUP($O$2,PONDERADORES!$A$7:$G$9,7,0)</f>
        <v>2.8460000000000001</v>
      </c>
      <c r="Z160" s="46">
        <f>+VLOOKUP(IF(R160&lt;0.1,0,IF(AND(R160&gt;=0.1,R160&lt;0.2),0.1,IF(AND(R160&gt;=0.2,R160&lt;0.3),0.2,IF(R160&gt;0.3,0.3,)))),REFERENCIAS!$E:$F,2,0)*VLOOKUP($R$2,PONDERADORES!$A$11:$G$11,7,0)</f>
        <v>15</v>
      </c>
      <c r="AA160" s="90">
        <f>+VLOOKUP(S160,'REFERENCIAS RIESGO'!$C:$D,2,0)*VLOOKUP($S$2,PONDERADORES!A:P,IF(INFORMACION!$T160='REFERENCIAS RIESGO'!$C$36,13,7),0)+VLOOKUP(U160,'REFERENCIAS RIESGO'!$C:$D,2,0)*VLOOKUP($U$2,PONDERADORES!A:P,IF(INFORMACION!$T160='REFERENCIAS RIESGO'!$C$36,13,7),0)+VLOOKUP(V160,'REFERENCIAS RIESGO'!$C:$D,2,0)*VLOOKUP($V$2,PONDERADORES!A:P,IF(INFORMACION!$T160='REFERENCIAS RIESGO'!$C$36,13,7),0)+W160*VLOOKUP($W$2,PONDERADORES!A:P,IF(INFORMACION!$T160='REFERENCIAS RIESGO'!$C$36,13,7),0)+VLOOKUP(T160,'REFERENCIAS RIESGO'!$C:$D,2,0)*VLOOKUP($T$2,PONDERADORES!A:P,IF(INFORMACION!$T160='REFERENCIAS RIESGO'!$C$36,13,7),0)</f>
        <v>17.1781875</v>
      </c>
      <c r="AB160" s="93">
        <f t="shared" si="4"/>
        <v>70.224187499999999</v>
      </c>
      <c r="AC160" s="23" t="str">
        <f>IF(AB160&gt;[2]REFERENCIAS!$C$62,[2]REFERENCIAS!$B$62,IF(AND(AB160&gt;=[2]REFERENCIAS!$C$63,AB160&lt;[2]REFERENCIAS!$D$63),[2]REFERENCIAS!$B$63,IF(AND(AB160&gt;[2]REFERENCIAS!$C$64,AB160&lt;=[2]REFERENCIAS!$D$64),[2]REFERENCIAS!$B$64,IF(AND(AB160&gt;=[2]REFERENCIAS!$C$65,AB160&lt;[2]REFERENCIAS!$D$65),[2]REFERENCIAS!$B$65, "Revisar"))))</f>
        <v>Renovación de tecnología a la brevedad (Plazo inferior a un año)</v>
      </c>
      <c r="AD160" s="94" t="str">
        <f>VLOOKUP(AC160,[2]REFERENCIAS!$B$62:$G$65,4,FALSE)</f>
        <v>El equipo puede mantenerse en el servicio, sin embargo se recomienda su reposición en un plazo inferior a un año</v>
      </c>
      <c r="AJ160" s="20"/>
      <c r="AK160" s="20"/>
    </row>
    <row r="161" spans="1:37" ht="47.25" x14ac:dyDescent="0.25">
      <c r="A161" s="72" t="s">
        <v>369</v>
      </c>
      <c r="B161" s="52" t="s">
        <v>210</v>
      </c>
      <c r="C161" s="51" t="s">
        <v>370</v>
      </c>
      <c r="D161" s="53" t="s">
        <v>371</v>
      </c>
      <c r="E161" s="73" t="s">
        <v>190</v>
      </c>
      <c r="F161" s="74" t="s">
        <v>46</v>
      </c>
      <c r="G161" s="9">
        <v>7</v>
      </c>
      <c r="H161" s="54">
        <v>41715</v>
      </c>
      <c r="I161" s="49">
        <v>8</v>
      </c>
      <c r="J161" s="22">
        <f t="shared" si="5"/>
        <v>1</v>
      </c>
      <c r="K161" s="19" t="s">
        <v>115</v>
      </c>
      <c r="L161" s="73" t="s">
        <v>117</v>
      </c>
      <c r="M161" s="74" t="s">
        <v>53</v>
      </c>
      <c r="N161" s="19" t="s">
        <v>35</v>
      </c>
      <c r="O161" s="73" t="s">
        <v>35</v>
      </c>
      <c r="P161" s="80">
        <v>61880000</v>
      </c>
      <c r="Q161" s="24">
        <v>35246331</v>
      </c>
      <c r="R161" s="81">
        <v>0.56959164511958627</v>
      </c>
      <c r="S161" s="85" t="s">
        <v>30</v>
      </c>
      <c r="T161" s="19" t="s">
        <v>82</v>
      </c>
      <c r="U161" s="22" t="s">
        <v>51</v>
      </c>
      <c r="V161" s="59" t="s">
        <v>45</v>
      </c>
      <c r="W161" s="86">
        <v>57.643749999999997</v>
      </c>
      <c r="X161" s="89">
        <f>+VLOOKUP(K161,REFERENCIAS!$C:$D,2,0)*VLOOKUP($K$2,PONDERADORES!A:P,IF(INFORMACION!$F161=REFERENCIAS!$C$24,10,7),0)+VLOOKUP(L161,REFERENCIAS!$C:$D,2,0)*VLOOKUP($L$2,PONDERADORES!A:P,IF(INFORMACION!$F161=REFERENCIAS!$C$24,10,7),0)+VLOOKUP(F161,REFERENCIAS!$C:$D,2,0)*VLOOKUP($F$2,PONDERADORES!A:P,IF(INFORMACION!$F161=REFERENCIAS!$C$24,10,7),0)+VLOOKUP(IF(J161&lt;=0.2,0.2,IF(AND(J161&gt;0.2,J161&lt;=0.4),0.4,IF(AND(J161&gt;0.4,J161&lt;=0.6),0.6,IF(AND(J161&gt;0.6,J161&lt;=0.8),0.8,IF(AND(J161&gt;0.8,J161&lt;=1),1))))),REFERENCIAS!$C:$D,2,0)*VLOOKUP($J$2,PONDERADORES!A:P,IF(INFORMACION!$F161=REFERENCIAS!$C$24,10,7),0)</f>
        <v>28.55</v>
      </c>
      <c r="Y161" s="45">
        <f>+VLOOKUP(M161,REFERENCIAS!$C:$D,2,0)*VLOOKUP($M$2,PONDERADORES!$A$7:$G$9,7,0)+VLOOKUP(N161,REFERENCIAS!$C:$D,2,0)*VLOOKUP($N$2,PONDERADORES!$A$7:$G$9,7,0)+VLOOKUP(O161,REFERENCIAS!$C:$D,2,0)*VLOOKUP($O$2,PONDERADORES!$A$7:$G$9,7,0)</f>
        <v>5.5460000000000003</v>
      </c>
      <c r="Z161" s="46">
        <f>+VLOOKUP(IF(R161&lt;0.1,0,IF(AND(R161&gt;=0.1,R161&lt;0.2),0.1,IF(AND(R161&gt;=0.2,R161&lt;0.3),0.2,IF(R161&gt;0.3,0.3,)))),REFERENCIAS!$E:$F,2,0)*VLOOKUP($R$2,PONDERADORES!$A$11:$G$11,7,0)</f>
        <v>15</v>
      </c>
      <c r="AA161" s="90">
        <f>+VLOOKUP(S161,'REFERENCIAS RIESGO'!$C:$D,2,0)*VLOOKUP($S$2,PONDERADORES!A:P,IF(INFORMACION!$T161='REFERENCIAS RIESGO'!$C$36,13,7),0)+VLOOKUP(U161,'REFERENCIAS RIESGO'!$C:$D,2,0)*VLOOKUP($U$2,PONDERADORES!A:P,IF(INFORMACION!$T161='REFERENCIAS RIESGO'!$C$36,13,7),0)+VLOOKUP(V161,'REFERENCIAS RIESGO'!$C:$D,2,0)*VLOOKUP($V$2,PONDERADORES!A:P,IF(INFORMACION!$T161='REFERENCIAS RIESGO'!$C$36,13,7),0)+W161*VLOOKUP($W$2,PONDERADORES!A:P,IF(INFORMACION!$T161='REFERENCIAS RIESGO'!$C$36,13,7),0)+VLOOKUP(T161,'REFERENCIAS RIESGO'!$C:$D,2,0)*VLOOKUP($T$2,PONDERADORES!A:P,IF(INFORMACION!$T161='REFERENCIAS RIESGO'!$C$36,13,7),0)</f>
        <v>21.417937500000001</v>
      </c>
      <c r="AB161" s="93">
        <f t="shared" si="4"/>
        <v>70.513937499999997</v>
      </c>
      <c r="AC161" s="23" t="str">
        <f>IF(AB161&gt;[2]REFERENCIAS!$C$62,[2]REFERENCIAS!$B$62,IF(AND(AB161&gt;=[2]REFERENCIAS!$C$63,AB161&lt;[2]REFERENCIAS!$D$63),[2]REFERENCIAS!$B$63,IF(AND(AB161&gt;[2]REFERENCIAS!$C$64,AB161&lt;=[2]REFERENCIAS!$D$64),[2]REFERENCIAS!$B$64,IF(AND(AB161&gt;=[2]REFERENCIAS!$C$65,AB161&lt;[2]REFERENCIAS!$D$65),[2]REFERENCIAS!$B$65, "Revisar"))))</f>
        <v>Renovación de tecnología a la brevedad (Plazo inferior a un año)</v>
      </c>
      <c r="AD161" s="94" t="str">
        <f>VLOOKUP(AC161,[2]REFERENCIAS!$B$62:$G$65,4,FALSE)</f>
        <v>El equipo puede mantenerse en el servicio, sin embargo se recomienda su reposición en un plazo inferior a un año</v>
      </c>
      <c r="AJ161" s="20"/>
      <c r="AK161" s="20"/>
    </row>
    <row r="162" spans="1:37" ht="45" x14ac:dyDescent="0.25">
      <c r="A162" s="72" t="s">
        <v>250</v>
      </c>
      <c r="B162" s="52" t="s">
        <v>218</v>
      </c>
      <c r="C162" s="51" t="s">
        <v>251</v>
      </c>
      <c r="D162" s="53" t="s">
        <v>292</v>
      </c>
      <c r="E162" s="73" t="s">
        <v>184</v>
      </c>
      <c r="F162" s="74" t="s">
        <v>46</v>
      </c>
      <c r="G162" s="9">
        <v>8</v>
      </c>
      <c r="H162" s="54">
        <v>41383</v>
      </c>
      <c r="I162" s="49">
        <v>9</v>
      </c>
      <c r="J162" s="22">
        <f t="shared" si="5"/>
        <v>1</v>
      </c>
      <c r="K162" s="19" t="s">
        <v>115</v>
      </c>
      <c r="L162" s="73" t="s">
        <v>47</v>
      </c>
      <c r="M162" s="74" t="s">
        <v>53</v>
      </c>
      <c r="N162" s="19" t="s">
        <v>54</v>
      </c>
      <c r="O162" s="73" t="s">
        <v>42</v>
      </c>
      <c r="P162" s="80">
        <v>4123350</v>
      </c>
      <c r="Q162" s="24">
        <v>589517</v>
      </c>
      <c r="R162" s="81">
        <v>0.14297040028132466</v>
      </c>
      <c r="S162" s="85" t="s">
        <v>30</v>
      </c>
      <c r="T162" s="19" t="s">
        <v>38</v>
      </c>
      <c r="U162" s="22" t="s">
        <v>39</v>
      </c>
      <c r="V162" s="59" t="s">
        <v>45</v>
      </c>
      <c r="W162" s="86">
        <v>50.53125</v>
      </c>
      <c r="X162" s="89">
        <f>+VLOOKUP(K162,REFERENCIAS!$C:$D,2,0)*VLOOKUP($K$2,PONDERADORES!A:P,IF(INFORMACION!$F162=REFERENCIAS!$C$24,10,7),0)+VLOOKUP(L162,REFERENCIAS!$C:$D,2,0)*VLOOKUP($L$2,PONDERADORES!A:P,IF(INFORMACION!$F162=REFERENCIAS!$C$24,10,7),0)+VLOOKUP(F162,REFERENCIAS!$C:$D,2,0)*VLOOKUP($F$2,PONDERADORES!A:P,IF(INFORMACION!$F162=REFERENCIAS!$C$24,10,7),0)+VLOOKUP(IF(J162&lt;=0.2,0.2,IF(AND(J162&gt;0.2,J162&lt;=0.4),0.4,IF(AND(J162&gt;0.4,J162&lt;=0.6),0.6,IF(AND(J162&gt;0.6,J162&lt;=0.8),0.8,IF(AND(J162&gt;0.8,J162&lt;=1),1))))),REFERENCIAS!$C:$D,2,0)*VLOOKUP($J$2,PONDERADORES!A:P,IF(INFORMACION!$F162=REFERENCIAS!$C$24,10,7),0)</f>
        <v>31.875</v>
      </c>
      <c r="Y162" s="45">
        <f>+VLOOKUP(M162,REFERENCIAS!$C:$D,2,0)*VLOOKUP($M$2,PONDERADORES!$A$7:$G$9,7,0)+VLOOKUP(N162,REFERENCIAS!$C:$D,2,0)*VLOOKUP($N$2,PONDERADORES!$A$7:$G$9,7,0)+VLOOKUP(O162,REFERENCIAS!$C:$D,2,0)*VLOOKUP($O$2,PONDERADORES!$A$7:$G$9,7,0)</f>
        <v>17.300000000000004</v>
      </c>
      <c r="Z162" s="46">
        <f>+VLOOKUP(IF(R162&lt;0.1,0,IF(AND(R162&gt;=0.1,R162&lt;0.2),0.1,IF(AND(R162&gt;=0.2,R162&lt;0.3),0.2,IF(R162&gt;0.3,0.3,)))),REFERENCIAS!$E:$F,2,0)*VLOOKUP($R$2,PONDERADORES!$A$11:$G$11,7,0)</f>
        <v>4.5</v>
      </c>
      <c r="AA162" s="90">
        <f>+VLOOKUP(S162,'REFERENCIAS RIESGO'!$C:$D,2,0)*VLOOKUP($S$2,PONDERADORES!A:P,IF(INFORMACION!$T162='REFERENCIAS RIESGO'!$C$36,13,7),0)+VLOOKUP(U162,'REFERENCIAS RIESGO'!$C:$D,2,0)*VLOOKUP($U$2,PONDERADORES!A:P,IF(INFORMACION!$T162='REFERENCIAS RIESGO'!$C$36,13,7),0)+VLOOKUP(V162,'REFERENCIAS RIESGO'!$C:$D,2,0)*VLOOKUP($V$2,PONDERADORES!A:P,IF(INFORMACION!$T162='REFERENCIAS RIESGO'!$C$36,13,7),0)+W162*VLOOKUP($W$2,PONDERADORES!A:P,IF(INFORMACION!$T162='REFERENCIAS RIESGO'!$C$36,13,7),0)+VLOOKUP(T162,'REFERENCIAS RIESGO'!$C:$D,2,0)*VLOOKUP($T$2,PONDERADORES!A:P,IF(INFORMACION!$T162='REFERENCIAS RIESGO'!$C$36,13,7),0)</f>
        <v>18.677812499999998</v>
      </c>
      <c r="AB162" s="93">
        <f t="shared" si="4"/>
        <v>72.352812499999999</v>
      </c>
      <c r="AC162" s="23" t="str">
        <f>IF(AB162&gt;[2]REFERENCIAS!$C$62,[2]REFERENCIAS!$B$62,IF(AND(AB162&gt;=[2]REFERENCIAS!$C$63,AB162&lt;[2]REFERENCIAS!$D$63),[2]REFERENCIAS!$B$63,IF(AND(AB162&gt;[2]REFERENCIAS!$C$64,AB162&lt;=[2]REFERENCIAS!$D$64),[2]REFERENCIAS!$B$64,IF(AND(AB162&gt;=[2]REFERENCIAS!$C$65,AB162&lt;[2]REFERENCIAS!$D$65),[2]REFERENCIAS!$B$65, "Revisar"))))</f>
        <v>Renovación de tecnología a la brevedad (Plazo inferior a un año)</v>
      </c>
      <c r="AD162" s="94" t="str">
        <f>VLOOKUP(AC162,[2]REFERENCIAS!$B$62:$G$65,4,FALSE)</f>
        <v>El equipo puede mantenerse en el servicio, sin embargo se recomienda su reposición en un plazo inferior a un año</v>
      </c>
      <c r="AJ162" s="20"/>
      <c r="AK162" s="20"/>
    </row>
    <row r="163" spans="1:37" ht="60" x14ac:dyDescent="0.25">
      <c r="A163" s="72" t="s">
        <v>198</v>
      </c>
      <c r="B163" s="52" t="s">
        <v>199</v>
      </c>
      <c r="C163" s="51" t="s">
        <v>201</v>
      </c>
      <c r="D163" s="53">
        <v>17951496</v>
      </c>
      <c r="E163" s="73" t="s">
        <v>187</v>
      </c>
      <c r="F163" s="74" t="s">
        <v>119</v>
      </c>
      <c r="G163" s="9">
        <v>8</v>
      </c>
      <c r="H163" s="54">
        <v>43308</v>
      </c>
      <c r="I163" s="49">
        <v>4</v>
      </c>
      <c r="J163" s="22">
        <f t="shared" si="5"/>
        <v>0.5</v>
      </c>
      <c r="K163" s="19" t="s">
        <v>32</v>
      </c>
      <c r="L163" s="73" t="s">
        <v>117</v>
      </c>
      <c r="M163" s="74" t="s">
        <v>41</v>
      </c>
      <c r="N163" s="19" t="s">
        <v>35</v>
      </c>
      <c r="O163" s="73" t="s">
        <v>42</v>
      </c>
      <c r="P163" s="80">
        <v>3750000</v>
      </c>
      <c r="Q163" s="24">
        <v>3262911</v>
      </c>
      <c r="R163" s="81">
        <v>0.87010960000000004</v>
      </c>
      <c r="S163" s="85" t="s">
        <v>37</v>
      </c>
      <c r="T163" s="19" t="s">
        <v>38</v>
      </c>
      <c r="U163" s="22" t="s">
        <v>55</v>
      </c>
      <c r="V163" s="59" t="s">
        <v>40</v>
      </c>
      <c r="W163" s="86">
        <v>66.887500000000003</v>
      </c>
      <c r="X163" s="89">
        <f>+VLOOKUP(K163,REFERENCIAS!$C:$D,2,0)*VLOOKUP($K$2,PONDERADORES!A:P,IF(INFORMACION!$F163=REFERENCIAS!$C$24,10,7),0)+VLOOKUP(L163,REFERENCIAS!$C:$D,2,0)*VLOOKUP($L$2,PONDERADORES!A:P,IF(INFORMACION!$F163=REFERENCIAS!$C$24,10,7),0)+VLOOKUP(F163,REFERENCIAS!$C:$D,2,0)*VLOOKUP($F$2,PONDERADORES!A:P,IF(INFORMACION!$F163=REFERENCIAS!$C$24,10,7),0)+VLOOKUP(IF(J163&lt;=0.2,0.2,IF(AND(J163&gt;0.2,J163&lt;=0.4),0.4,IF(AND(J163&gt;0.4,J163&lt;=0.6),0.6,IF(AND(J163&gt;0.6,J163&lt;=0.8),0.8,IF(AND(J163&gt;0.8,J163&lt;=1),1))))),REFERENCIAS!$C:$D,2,0)*VLOOKUP($J$2,PONDERADORES!A:P,IF(INFORMACION!$F163=REFERENCIAS!$C$24,10,7),0)</f>
        <v>13.799999999999999</v>
      </c>
      <c r="Y163" s="45">
        <f>+VLOOKUP(M163,REFERENCIAS!$C:$D,2,0)*VLOOKUP($M$2,PONDERADORES!$A$7:$G$9,7,0)+VLOOKUP(N163,REFERENCIAS!$C:$D,2,0)*VLOOKUP($N$2,PONDERADORES!$A$7:$G$9,7,0)+VLOOKUP(O163,REFERENCIAS!$C:$D,2,0)*VLOOKUP($O$2,PONDERADORES!$A$7:$G$9,7,0)</f>
        <v>11.954000000000001</v>
      </c>
      <c r="Z163" s="46">
        <f>+VLOOKUP(IF(R163&lt;0.1,0,IF(AND(R163&gt;=0.1,R163&lt;0.2),0.1,IF(AND(R163&gt;=0.2,R163&lt;0.3),0.2,IF(R163&gt;0.3,0.3,)))),REFERENCIAS!$E:$F,2,0)*VLOOKUP($R$2,PONDERADORES!$A$11:$G$11,7,0)</f>
        <v>15</v>
      </c>
      <c r="AA163" s="90">
        <f>+VLOOKUP(S163,'REFERENCIAS RIESGO'!$C:$D,2,0)*VLOOKUP($S$2,PONDERADORES!A:P,IF(INFORMACION!$T163='REFERENCIAS RIESGO'!$C$36,13,7),0)+VLOOKUP(U163,'REFERENCIAS RIESGO'!$C:$D,2,0)*VLOOKUP($U$2,PONDERADORES!A:P,IF(INFORMACION!$T163='REFERENCIAS RIESGO'!$C$36,13,7),0)+VLOOKUP(V163,'REFERENCIAS RIESGO'!$C:$D,2,0)*VLOOKUP($V$2,PONDERADORES!A:P,IF(INFORMACION!$T163='REFERENCIAS RIESGO'!$C$36,13,7),0)+W163*VLOOKUP($W$2,PONDERADORES!A:P,IF(INFORMACION!$T163='REFERENCIAS RIESGO'!$C$36,13,7),0)+VLOOKUP(T163,'REFERENCIAS RIESGO'!$C:$D,2,0)*VLOOKUP($T$2,PONDERADORES!A:P,IF(INFORMACION!$T163='REFERENCIAS RIESGO'!$C$36,13,7),0)</f>
        <v>20.479875</v>
      </c>
      <c r="AB163" s="93">
        <f t="shared" si="4"/>
        <v>61.233874999999998</v>
      </c>
      <c r="AC163" s="23" t="str">
        <f>IF(AB163&gt;[2]REFERENCIAS!$C$62,[2]REFERENCIAS!$B$62,IF(AND(AB163&gt;=[2]REFERENCIAS!$C$63,AB163&lt;[2]REFERENCIAS!$D$63),[2]REFERENCIAS!$B$63,IF(AND(AB163&gt;[2]REFERENCIAS!$C$64,AB163&lt;=[2]REFERENCIAS!$D$64),[2]REFERENCIAS!$B$64,IF(AND(AB163&gt;=[2]REFERENCIAS!$C$65,AB163&lt;[2]REFERENCIAS!$D$65),[2]REFERENCIAS!$B$65, "Revisar"))))</f>
        <v>Evaluar tecnología en un año</v>
      </c>
      <c r="AD163" s="94" t="str">
        <f>VLOOKUP(AC163,[2]REFERENCIAS!$B$62:$G$65,4,FALSE)</f>
        <v>El equipo se encuentra en condiciones aceptables de funcionamiento pero requiere constante seguimiento y evaluación.</v>
      </c>
      <c r="AJ163" s="20"/>
      <c r="AK163" s="20"/>
    </row>
    <row r="164" spans="1:37" ht="45" x14ac:dyDescent="0.25">
      <c r="A164" s="72" t="s">
        <v>185</v>
      </c>
      <c r="B164" s="52" t="s">
        <v>186</v>
      </c>
      <c r="C164" s="51" t="s">
        <v>193</v>
      </c>
      <c r="D164" s="53" t="s">
        <v>281</v>
      </c>
      <c r="E164" s="73" t="s">
        <v>194</v>
      </c>
      <c r="F164" s="74" t="s">
        <v>46</v>
      </c>
      <c r="G164" s="9">
        <v>8</v>
      </c>
      <c r="H164" s="54">
        <v>40530</v>
      </c>
      <c r="I164" s="49">
        <v>12</v>
      </c>
      <c r="J164" s="22">
        <f t="shared" si="5"/>
        <v>1</v>
      </c>
      <c r="K164" s="19" t="s">
        <v>115</v>
      </c>
      <c r="L164" s="73" t="s">
        <v>47</v>
      </c>
      <c r="M164" s="74" t="s">
        <v>53</v>
      </c>
      <c r="N164" s="19" t="s">
        <v>42</v>
      </c>
      <c r="O164" s="73" t="s">
        <v>35</v>
      </c>
      <c r="P164" s="80">
        <v>1368500</v>
      </c>
      <c r="Q164" s="24">
        <v>1318929</v>
      </c>
      <c r="R164" s="81">
        <v>0.96377712824260142</v>
      </c>
      <c r="S164" s="85" t="s">
        <v>30</v>
      </c>
      <c r="T164" s="19" t="s">
        <v>38</v>
      </c>
      <c r="U164" s="22" t="s">
        <v>55</v>
      </c>
      <c r="V164" s="59" t="s">
        <v>56</v>
      </c>
      <c r="W164" s="86">
        <v>66.887500000000003</v>
      </c>
      <c r="X164" s="89">
        <f>+VLOOKUP(K164,REFERENCIAS!$C:$D,2,0)*VLOOKUP($K$2,PONDERADORES!A:P,IF(INFORMACION!$F164=REFERENCIAS!$C$24,10,7),0)+VLOOKUP(L164,REFERENCIAS!$C:$D,2,0)*VLOOKUP($L$2,PONDERADORES!A:P,IF(INFORMACION!$F164=REFERENCIAS!$C$24,10,7),0)+VLOOKUP(F164,REFERENCIAS!$C:$D,2,0)*VLOOKUP($F$2,PONDERADORES!A:P,IF(INFORMACION!$F164=REFERENCIAS!$C$24,10,7),0)+VLOOKUP(IF(J164&lt;=0.2,0.2,IF(AND(J164&gt;0.2,J164&lt;=0.4),0.4,IF(AND(J164&gt;0.4,J164&lt;=0.6),0.6,IF(AND(J164&gt;0.6,J164&lt;=0.8),0.8,IF(AND(J164&gt;0.8,J164&lt;=1),1))))),REFERENCIAS!$C:$D,2,0)*VLOOKUP($J$2,PONDERADORES!A:P,IF(INFORMACION!$F164=REFERENCIAS!$C$24,10,7),0)</f>
        <v>31.875</v>
      </c>
      <c r="Y164" s="45">
        <f>+VLOOKUP(M164,REFERENCIAS!$C:$D,2,0)*VLOOKUP($M$2,PONDERADORES!$A$7:$G$9,7,0)+VLOOKUP(N164,REFERENCIAS!$C:$D,2,0)*VLOOKUP($N$2,PONDERADORES!$A$7:$G$9,7,0)+VLOOKUP(O164,REFERENCIAS!$C:$D,2,0)*VLOOKUP($O$2,PONDERADORES!$A$7:$G$9,7,0)</f>
        <v>10.892000000000001</v>
      </c>
      <c r="Z164" s="46">
        <f>+VLOOKUP(IF(R164&lt;0.1,0,IF(AND(R164&gt;=0.1,R164&lt;0.2),0.1,IF(AND(R164&gt;=0.2,R164&lt;0.3),0.2,IF(R164&gt;0.3,0.3,)))),REFERENCIAS!$E:$F,2,0)*VLOOKUP($R$2,PONDERADORES!$A$11:$G$11,7,0)</f>
        <v>15</v>
      </c>
      <c r="AA164" s="90">
        <f>+VLOOKUP(S164,'REFERENCIAS RIESGO'!$C:$D,2,0)*VLOOKUP($S$2,PONDERADORES!A:P,IF(INFORMACION!$T164='REFERENCIAS RIESGO'!$C$36,13,7),0)+VLOOKUP(U164,'REFERENCIAS RIESGO'!$C:$D,2,0)*VLOOKUP($U$2,PONDERADORES!A:P,IF(INFORMACION!$T164='REFERENCIAS RIESGO'!$C$36,13,7),0)+VLOOKUP(V164,'REFERENCIAS RIESGO'!$C:$D,2,0)*VLOOKUP($V$2,PONDERADORES!A:P,IF(INFORMACION!$T164='REFERENCIAS RIESGO'!$C$36,13,7),0)+W164*VLOOKUP($W$2,PONDERADORES!A:P,IF(INFORMACION!$T164='REFERENCIAS RIESGO'!$C$36,13,7),0)+VLOOKUP(T164,'REFERENCIAS RIESGO'!$C:$D,2,0)*VLOOKUP($T$2,PONDERADORES!A:P,IF(INFORMACION!$T164='REFERENCIAS RIESGO'!$C$36,13,7),0)</f>
        <v>15.109874999999999</v>
      </c>
      <c r="AB164" s="93">
        <f t="shared" si="4"/>
        <v>72.876874999999998</v>
      </c>
      <c r="AC164" s="23" t="str">
        <f>IF(AB164&gt;[2]REFERENCIAS!$C$62,[2]REFERENCIAS!$B$62,IF(AND(AB164&gt;=[2]REFERENCIAS!$C$63,AB164&lt;[2]REFERENCIAS!$D$63),[2]REFERENCIAS!$B$63,IF(AND(AB164&gt;[2]REFERENCIAS!$C$64,AB164&lt;=[2]REFERENCIAS!$D$64),[2]REFERENCIAS!$B$64,IF(AND(AB164&gt;=[2]REFERENCIAS!$C$65,AB164&lt;[2]REFERENCIAS!$D$65),[2]REFERENCIAS!$B$65, "Revisar"))))</f>
        <v>Renovación de tecnología a la brevedad (Plazo inferior a un año)</v>
      </c>
      <c r="AD164" s="94" t="str">
        <f>VLOOKUP(AC164,[2]REFERENCIAS!$B$62:$G$65,4,FALSE)</f>
        <v>El equipo puede mantenerse en el servicio, sin embargo se recomienda su reposición en un plazo inferior a un año</v>
      </c>
      <c r="AJ164" s="20"/>
      <c r="AK164" s="20"/>
    </row>
    <row r="165" spans="1:37" ht="60" x14ac:dyDescent="0.25">
      <c r="A165" s="72" t="s">
        <v>198</v>
      </c>
      <c r="B165" s="52" t="s">
        <v>199</v>
      </c>
      <c r="C165" s="51" t="s">
        <v>201</v>
      </c>
      <c r="D165" s="53">
        <v>17951744</v>
      </c>
      <c r="E165" s="73" t="s">
        <v>191</v>
      </c>
      <c r="F165" s="74" t="s">
        <v>49</v>
      </c>
      <c r="G165" s="9">
        <v>8</v>
      </c>
      <c r="H165" s="54">
        <v>41985</v>
      </c>
      <c r="I165" s="49">
        <v>8</v>
      </c>
      <c r="J165" s="22">
        <f t="shared" si="5"/>
        <v>1</v>
      </c>
      <c r="K165" s="19" t="s">
        <v>114</v>
      </c>
      <c r="L165" s="73" t="s">
        <v>117</v>
      </c>
      <c r="M165" s="74" t="s">
        <v>34</v>
      </c>
      <c r="N165" s="19" t="s">
        <v>54</v>
      </c>
      <c r="O165" s="73" t="s">
        <v>35</v>
      </c>
      <c r="P165" s="80">
        <v>3750000</v>
      </c>
      <c r="Q165" s="24">
        <v>938424</v>
      </c>
      <c r="R165" s="81">
        <v>0.25024639999999998</v>
      </c>
      <c r="S165" s="85" t="s">
        <v>37</v>
      </c>
      <c r="T165" s="19" t="s">
        <v>82</v>
      </c>
      <c r="U165" s="22" t="s">
        <v>55</v>
      </c>
      <c r="V165" s="59" t="s">
        <v>56</v>
      </c>
      <c r="W165" s="86">
        <v>66.887500000000003</v>
      </c>
      <c r="X165" s="89">
        <f>+VLOOKUP(K165,REFERENCIAS!$C:$D,2,0)*VLOOKUP($K$2,PONDERADORES!A:P,IF(INFORMACION!$F165=REFERENCIAS!$C$24,10,7),0)+VLOOKUP(L165,REFERENCIAS!$C:$D,2,0)*VLOOKUP($L$2,PONDERADORES!A:P,IF(INFORMACION!$F165=REFERENCIAS!$C$24,10,7),0)+VLOOKUP(F165,REFERENCIAS!$C:$D,2,0)*VLOOKUP($F$2,PONDERADORES!A:P,IF(INFORMACION!$F165=REFERENCIAS!$C$24,10,7),0)+VLOOKUP(IF(J165&lt;=0.2,0.2,IF(AND(J165&gt;0.2,J165&lt;=0.4),0.4,IF(AND(J165&gt;0.4,J165&lt;=0.6),0.6,IF(AND(J165&gt;0.6,J165&lt;=0.8),0.8,IF(AND(J165&gt;0.8,J165&lt;=1),1))))),REFERENCIAS!$C:$D,2,0)*VLOOKUP($J$2,PONDERADORES!A:P,IF(INFORMACION!$F165=REFERENCIAS!$C$24,10,7),0)</f>
        <v>15.82</v>
      </c>
      <c r="Y165" s="45">
        <f>+VLOOKUP(M165,REFERENCIAS!$C:$D,2,0)*VLOOKUP($M$2,PONDERADORES!$A$7:$G$9,7,0)+VLOOKUP(N165,REFERENCIAS!$C:$D,2,0)*VLOOKUP($N$2,PONDERADORES!$A$7:$G$9,7,0)+VLOOKUP(O165,REFERENCIAS!$C:$D,2,0)*VLOOKUP($O$2,PONDERADORES!$A$7:$G$9,7,0)</f>
        <v>2.8460000000000001</v>
      </c>
      <c r="Z165" s="46">
        <f>+VLOOKUP(IF(R165&lt;0.1,0,IF(AND(R165&gt;=0.1,R165&lt;0.2),0.1,IF(AND(R165&gt;=0.2,R165&lt;0.3),0.2,IF(R165&gt;0.3,0.3,)))),REFERENCIAS!$E:$F,2,0)*VLOOKUP($R$2,PONDERADORES!$A$11:$G$11,7,0)</f>
        <v>9.75</v>
      </c>
      <c r="AA165" s="90">
        <f>+VLOOKUP(S165,'REFERENCIAS RIESGO'!$C:$D,2,0)*VLOOKUP($S$2,PONDERADORES!A:P,IF(INFORMACION!$T165='REFERENCIAS RIESGO'!$C$36,13,7),0)+VLOOKUP(U165,'REFERENCIAS RIESGO'!$C:$D,2,0)*VLOOKUP($U$2,PONDERADORES!A:P,IF(INFORMACION!$T165='REFERENCIAS RIESGO'!$C$36,13,7),0)+VLOOKUP(V165,'REFERENCIAS RIESGO'!$C:$D,2,0)*VLOOKUP($V$2,PONDERADORES!A:P,IF(INFORMACION!$T165='REFERENCIAS RIESGO'!$C$36,13,7),0)+W165*VLOOKUP($W$2,PONDERADORES!A:P,IF(INFORMACION!$T165='REFERENCIAS RIESGO'!$C$36,13,7),0)+VLOOKUP(T165,'REFERENCIAS RIESGO'!$C:$D,2,0)*VLOOKUP($T$2,PONDERADORES!A:P,IF(INFORMACION!$T165='REFERENCIAS RIESGO'!$C$36,13,7),0)</f>
        <v>19.639875</v>
      </c>
      <c r="AB165" s="93">
        <f t="shared" si="4"/>
        <v>48.055875</v>
      </c>
      <c r="AC165" s="23" t="str">
        <f>IF(AB165&gt;[2]REFERENCIAS!$C$62,[2]REFERENCIAS!$B$62,IF(AND(AB165&gt;=[2]REFERENCIAS!$C$63,AB165&lt;[2]REFERENCIAS!$D$63),[2]REFERENCIAS!$B$63,IF(AND(AB165&gt;[2]REFERENCIAS!$C$64,AB165&lt;=[2]REFERENCIAS!$D$64),[2]REFERENCIAS!$B$64,IF(AND(AB165&gt;=[2]REFERENCIAS!$C$65,AB165&lt;[2]REFERENCIAS!$D$65),[2]REFERENCIAS!$B$65, "Revisar"))))</f>
        <v>Evaluar tecnología en un año</v>
      </c>
      <c r="AD165" s="94" t="str">
        <f>VLOOKUP(AC165,[2]REFERENCIAS!$B$62:$G$65,4,FALSE)</f>
        <v>El equipo se encuentra en condiciones aceptables de funcionamiento pero requiere constante seguimiento y evaluación.</v>
      </c>
      <c r="AJ165" s="20"/>
      <c r="AK165" s="20"/>
    </row>
    <row r="166" spans="1:37" ht="60" x14ac:dyDescent="0.25">
      <c r="A166" s="72" t="s">
        <v>198</v>
      </c>
      <c r="B166" s="52" t="s">
        <v>199</v>
      </c>
      <c r="C166" s="51" t="s">
        <v>201</v>
      </c>
      <c r="D166" s="53">
        <v>17951566</v>
      </c>
      <c r="E166" s="73" t="s">
        <v>192</v>
      </c>
      <c r="F166" s="74" t="s">
        <v>118</v>
      </c>
      <c r="G166" s="9">
        <v>8</v>
      </c>
      <c r="H166" s="54">
        <v>41345</v>
      </c>
      <c r="I166" s="49">
        <v>9</v>
      </c>
      <c r="J166" s="22">
        <f t="shared" si="5"/>
        <v>1</v>
      </c>
      <c r="K166" s="19" t="s">
        <v>32</v>
      </c>
      <c r="L166" s="73" t="s">
        <v>33</v>
      </c>
      <c r="M166" s="74" t="s">
        <v>34</v>
      </c>
      <c r="N166" s="19" t="s">
        <v>35</v>
      </c>
      <c r="O166" s="73" t="s">
        <v>54</v>
      </c>
      <c r="P166" s="80">
        <v>3750000</v>
      </c>
      <c r="Q166" s="24">
        <v>3373134</v>
      </c>
      <c r="R166" s="81">
        <v>0.89950240000000004</v>
      </c>
      <c r="S166" s="85" t="s">
        <v>37</v>
      </c>
      <c r="T166" s="19" t="s">
        <v>38</v>
      </c>
      <c r="U166" s="22" t="s">
        <v>55</v>
      </c>
      <c r="V166" s="59" t="s">
        <v>40</v>
      </c>
      <c r="W166" s="86">
        <v>66.887500000000003</v>
      </c>
      <c r="X166" s="89">
        <f>+VLOOKUP(K166,REFERENCIAS!$C:$D,2,0)*VLOOKUP($K$2,PONDERADORES!A:P,IF(INFORMACION!$F166=REFERENCIAS!$C$24,10,7),0)+VLOOKUP(L166,REFERENCIAS!$C:$D,2,0)*VLOOKUP($L$2,PONDERADORES!A:P,IF(INFORMACION!$F166=REFERENCIAS!$C$24,10,7),0)+VLOOKUP(F166,REFERENCIAS!$C:$D,2,0)*VLOOKUP($F$2,PONDERADORES!A:P,IF(INFORMACION!$F166=REFERENCIAS!$C$24,10,7),0)+VLOOKUP(IF(J166&lt;=0.2,0.2,IF(AND(J166&gt;0.2,J166&lt;=0.4),0.4,IF(AND(J166&gt;0.4,J166&lt;=0.6),0.6,IF(AND(J166&gt;0.6,J166&lt;=0.8),0.8,IF(AND(J166&gt;0.8,J166&lt;=1),1))))),REFERENCIAS!$C:$D,2,0)*VLOOKUP($J$2,PONDERADORES!A:P,IF(INFORMACION!$F166=REFERENCIAS!$C$24,10,7),0)</f>
        <v>21.045000000000002</v>
      </c>
      <c r="Y166" s="45">
        <f>+VLOOKUP(M166,REFERENCIAS!$C:$D,2,0)*VLOOKUP($M$2,PONDERADORES!$A$7:$G$9,7,0)+VLOOKUP(N166,REFERENCIAS!$C:$D,2,0)*VLOOKUP($N$2,PONDERADORES!$A$7:$G$9,7,0)+VLOOKUP(O166,REFERENCIAS!$C:$D,2,0)*VLOOKUP($O$2,PONDERADORES!$A$7:$G$9,7,0)</f>
        <v>4.7080000000000002</v>
      </c>
      <c r="Z166" s="46">
        <f>+VLOOKUP(IF(R166&lt;0.1,0,IF(AND(R166&gt;=0.1,R166&lt;0.2),0.1,IF(AND(R166&gt;=0.2,R166&lt;0.3),0.2,IF(R166&gt;0.3,0.3,)))),REFERENCIAS!$E:$F,2,0)*VLOOKUP($R$2,PONDERADORES!$A$11:$G$11,7,0)</f>
        <v>15</v>
      </c>
      <c r="AA166" s="90">
        <f>+VLOOKUP(S166,'REFERENCIAS RIESGO'!$C:$D,2,0)*VLOOKUP($S$2,PONDERADORES!A:P,IF(INFORMACION!$T166='REFERENCIAS RIESGO'!$C$36,13,7),0)+VLOOKUP(U166,'REFERENCIAS RIESGO'!$C:$D,2,0)*VLOOKUP($U$2,PONDERADORES!A:P,IF(INFORMACION!$T166='REFERENCIAS RIESGO'!$C$36,13,7),0)+VLOOKUP(V166,'REFERENCIAS RIESGO'!$C:$D,2,0)*VLOOKUP($V$2,PONDERADORES!A:P,IF(INFORMACION!$T166='REFERENCIAS RIESGO'!$C$36,13,7),0)+W166*VLOOKUP($W$2,PONDERADORES!A:P,IF(INFORMACION!$T166='REFERENCIAS RIESGO'!$C$36,13,7),0)+VLOOKUP(T166,'REFERENCIAS RIESGO'!$C:$D,2,0)*VLOOKUP($T$2,PONDERADORES!A:P,IF(INFORMACION!$T166='REFERENCIAS RIESGO'!$C$36,13,7),0)</f>
        <v>20.479875</v>
      </c>
      <c r="AB166" s="93">
        <f t="shared" si="4"/>
        <v>61.232875</v>
      </c>
      <c r="AC166" s="23" t="str">
        <f>IF(AB166&gt;[2]REFERENCIAS!$C$62,[2]REFERENCIAS!$B$62,IF(AND(AB166&gt;=[2]REFERENCIAS!$C$63,AB166&lt;[2]REFERENCIAS!$D$63),[2]REFERENCIAS!$B$63,IF(AND(AB166&gt;[2]REFERENCIAS!$C$64,AB166&lt;=[2]REFERENCIAS!$D$64),[2]REFERENCIAS!$B$64,IF(AND(AB166&gt;=[2]REFERENCIAS!$C$65,AB166&lt;[2]REFERENCIAS!$D$65),[2]REFERENCIAS!$B$65, "Revisar"))))</f>
        <v>Evaluar tecnología en un año</v>
      </c>
      <c r="AD166" s="94" t="str">
        <f>VLOOKUP(AC166,[2]REFERENCIAS!$B$62:$G$65,4,FALSE)</f>
        <v>El equipo se encuentra en condiciones aceptables de funcionamiento pero requiere constante seguimiento y evaluación.</v>
      </c>
      <c r="AJ166" s="20"/>
      <c r="AK166" s="20"/>
    </row>
    <row r="167" spans="1:37" ht="45" x14ac:dyDescent="0.25">
      <c r="A167" s="72" t="s">
        <v>198</v>
      </c>
      <c r="B167" s="52" t="s">
        <v>208</v>
      </c>
      <c r="C167" s="51" t="s">
        <v>201</v>
      </c>
      <c r="D167" s="53">
        <v>17952012</v>
      </c>
      <c r="E167" s="73" t="s">
        <v>184</v>
      </c>
      <c r="F167" s="74" t="s">
        <v>52</v>
      </c>
      <c r="G167" s="9">
        <v>8</v>
      </c>
      <c r="H167" s="54">
        <v>42228</v>
      </c>
      <c r="I167" s="49">
        <v>7</v>
      </c>
      <c r="J167" s="22">
        <f t="shared" si="5"/>
        <v>0.875</v>
      </c>
      <c r="K167" s="19" t="s">
        <v>114</v>
      </c>
      <c r="L167" s="73" t="s">
        <v>33</v>
      </c>
      <c r="M167" s="74" t="s">
        <v>53</v>
      </c>
      <c r="N167" s="19" t="s">
        <v>54</v>
      </c>
      <c r="O167" s="73" t="s">
        <v>54</v>
      </c>
      <c r="P167" s="80">
        <v>3750000</v>
      </c>
      <c r="Q167" s="24">
        <v>2507748</v>
      </c>
      <c r="R167" s="81">
        <v>0.66873280000000002</v>
      </c>
      <c r="S167" s="85" t="s">
        <v>37</v>
      </c>
      <c r="T167" s="19" t="s">
        <v>44</v>
      </c>
      <c r="U167" s="22" t="s">
        <v>55</v>
      </c>
      <c r="V167" s="59" t="s">
        <v>40</v>
      </c>
      <c r="W167" s="86">
        <v>66.887500000000003</v>
      </c>
      <c r="X167" s="89">
        <f>+VLOOKUP(K167,REFERENCIAS!$C:$D,2,0)*VLOOKUP($K$2,PONDERADORES!A:P,IF(INFORMACION!$F167=REFERENCIAS!$C$24,10,7),0)+VLOOKUP(L167,REFERENCIAS!$C:$D,2,0)*VLOOKUP($L$2,PONDERADORES!A:P,IF(INFORMACION!$F167=REFERENCIAS!$C$24,10,7),0)+VLOOKUP(F167,REFERENCIAS!$C:$D,2,0)*VLOOKUP($F$2,PONDERADORES!A:P,IF(INFORMACION!$F167=REFERENCIAS!$C$24,10,7),0)+VLOOKUP(IF(J167&lt;=0.2,0.2,IF(AND(J167&gt;0.2,J167&lt;=0.4),0.4,IF(AND(J167&gt;0.4,J167&lt;=0.6),0.6,IF(AND(J167&gt;0.6,J167&lt;=0.8),0.8,IF(AND(J167&gt;0.8,J167&lt;=1),1))))),REFERENCIAS!$C:$D,2,0)*VLOOKUP($J$2,PONDERADORES!A:P,IF(INFORMACION!$F167=REFERENCIAS!$C$24,10,7),0)</f>
        <v>22.8795</v>
      </c>
      <c r="Y167" s="45">
        <f>+VLOOKUP(M167,REFERENCIAS!$C:$D,2,0)*VLOOKUP($M$2,PONDERADORES!$A$7:$G$9,7,0)+VLOOKUP(N167,REFERENCIAS!$C:$D,2,0)*VLOOKUP($N$2,PONDERADORES!$A$7:$G$9,7,0)+VLOOKUP(O167,REFERENCIAS!$C:$D,2,0)*VLOOKUP($O$2,PONDERADORES!$A$7:$G$9,7,0)</f>
        <v>12.700000000000003</v>
      </c>
      <c r="Z167" s="46">
        <f>+VLOOKUP(IF(R167&lt;0.1,0,IF(AND(R167&gt;=0.1,R167&lt;0.2),0.1,IF(AND(R167&gt;=0.2,R167&lt;0.3),0.2,IF(R167&gt;0.3,0.3,)))),REFERENCIAS!$E:$F,2,0)*VLOOKUP($R$2,PONDERADORES!$A$11:$G$11,7,0)</f>
        <v>15</v>
      </c>
      <c r="AA167" s="90">
        <f>+VLOOKUP(S167,'REFERENCIAS RIESGO'!$C:$D,2,0)*VLOOKUP($S$2,PONDERADORES!A:P,IF(INFORMACION!$T167='REFERENCIAS RIESGO'!$C$36,13,7),0)+VLOOKUP(U167,'REFERENCIAS RIESGO'!$C:$D,2,0)*VLOOKUP($U$2,PONDERADORES!A:P,IF(INFORMACION!$T167='REFERENCIAS RIESGO'!$C$36,13,7),0)+VLOOKUP(V167,'REFERENCIAS RIESGO'!$C:$D,2,0)*VLOOKUP($V$2,PONDERADORES!A:P,IF(INFORMACION!$T167='REFERENCIAS RIESGO'!$C$36,13,7),0)+W167*VLOOKUP($W$2,PONDERADORES!A:P,IF(INFORMACION!$T167='REFERENCIAS RIESGO'!$C$36,13,7),0)+VLOOKUP(T167,'REFERENCIAS RIESGO'!$C:$D,2,0)*VLOOKUP($T$2,PONDERADORES!A:P,IF(INFORMACION!$T167='REFERENCIAS RIESGO'!$C$36,13,7),0)</f>
        <v>21.978187500000001</v>
      </c>
      <c r="AB167" s="93">
        <f t="shared" si="4"/>
        <v>72.5576875</v>
      </c>
      <c r="AC167" s="23" t="str">
        <f>IF(AB167&gt;[2]REFERENCIAS!$C$62,[2]REFERENCIAS!$B$62,IF(AND(AB167&gt;=[2]REFERENCIAS!$C$63,AB167&lt;[2]REFERENCIAS!$D$63),[2]REFERENCIAS!$B$63,IF(AND(AB167&gt;[2]REFERENCIAS!$C$64,AB167&lt;=[2]REFERENCIAS!$D$64),[2]REFERENCIAS!$B$64,IF(AND(AB167&gt;=[2]REFERENCIAS!$C$65,AB167&lt;[2]REFERENCIAS!$D$65),[2]REFERENCIAS!$B$65, "Revisar"))))</f>
        <v>Renovación de tecnología a la brevedad (Plazo inferior a un año)</v>
      </c>
      <c r="AD167" s="94" t="str">
        <f>VLOOKUP(AC167,[2]REFERENCIAS!$B$62:$G$65,4,FALSE)</f>
        <v>El equipo puede mantenerse en el servicio, sin embargo se recomienda su reposición en un plazo inferior a un año</v>
      </c>
      <c r="AJ167" s="20"/>
      <c r="AK167" s="20"/>
    </row>
    <row r="168" spans="1:37" ht="60" x14ac:dyDescent="0.25">
      <c r="A168" s="72" t="s">
        <v>238</v>
      </c>
      <c r="B168" s="52" t="s">
        <v>213</v>
      </c>
      <c r="C168" s="51" t="s">
        <v>240</v>
      </c>
      <c r="D168" s="53" t="s">
        <v>278</v>
      </c>
      <c r="E168" s="73" t="s">
        <v>184</v>
      </c>
      <c r="F168" s="74" t="s">
        <v>49</v>
      </c>
      <c r="G168" s="9">
        <v>10</v>
      </c>
      <c r="H168" s="54">
        <v>43092</v>
      </c>
      <c r="I168" s="49">
        <v>5</v>
      </c>
      <c r="J168" s="22">
        <f t="shared" si="5"/>
        <v>0.5</v>
      </c>
      <c r="K168" s="19" t="s">
        <v>115</v>
      </c>
      <c r="L168" s="73" t="s">
        <v>116</v>
      </c>
      <c r="M168" s="74" t="s">
        <v>41</v>
      </c>
      <c r="N168" s="19" t="s">
        <v>54</v>
      </c>
      <c r="O168" s="73" t="s">
        <v>35</v>
      </c>
      <c r="P168" s="80">
        <v>9641456</v>
      </c>
      <c r="Q168" s="24">
        <v>6464948</v>
      </c>
      <c r="R168" s="81">
        <v>0.67053648328634186</v>
      </c>
      <c r="S168" s="85" t="s">
        <v>37</v>
      </c>
      <c r="T168" s="19" t="s">
        <v>38</v>
      </c>
      <c r="U168" s="22" t="s">
        <v>31</v>
      </c>
      <c r="V168" s="59" t="s">
        <v>50</v>
      </c>
      <c r="W168" s="86">
        <v>94.543750000000003</v>
      </c>
      <c r="X168" s="89">
        <f>+VLOOKUP(K168,REFERENCIAS!$C:$D,2,0)*VLOOKUP($K$2,PONDERADORES!A:P,IF(INFORMACION!$F168=REFERENCIAS!$C$24,10,7),0)+VLOOKUP(L168,REFERENCIAS!$C:$D,2,0)*VLOOKUP($L$2,PONDERADORES!A:P,IF(INFORMACION!$F168=REFERENCIAS!$C$24,10,7),0)+VLOOKUP(F168,REFERENCIAS!$C:$D,2,0)*VLOOKUP($F$2,PONDERADORES!A:P,IF(INFORMACION!$F168=REFERENCIAS!$C$24,10,7),0)+VLOOKUP(IF(J168&lt;=0.2,0.2,IF(AND(J168&gt;0.2,J168&lt;=0.4),0.4,IF(AND(J168&gt;0.4,J168&lt;=0.6),0.6,IF(AND(J168&gt;0.6,J168&lt;=0.8),0.8,IF(AND(J168&gt;0.8,J168&lt;=1),1))))),REFERENCIAS!$C:$D,2,0)*VLOOKUP($J$2,PONDERADORES!A:P,IF(INFORMACION!$F168=REFERENCIAS!$C$24,10,7),0)</f>
        <v>19.12</v>
      </c>
      <c r="Y168" s="45">
        <f>+VLOOKUP(M168,REFERENCIAS!$C:$D,2,0)*VLOOKUP($M$2,PONDERADORES!$A$7:$G$9,7,0)+VLOOKUP(N168,REFERENCIAS!$C:$D,2,0)*VLOOKUP($N$2,PONDERADORES!$A$7:$G$9,7,0)+VLOOKUP(O168,REFERENCIAS!$C:$D,2,0)*VLOOKUP($O$2,PONDERADORES!$A$7:$G$9,7,0)</f>
        <v>5.492</v>
      </c>
      <c r="Z168" s="46">
        <f>+VLOOKUP(IF(R168&lt;0.1,0,IF(AND(R168&gt;=0.1,R168&lt;0.2),0.1,IF(AND(R168&gt;=0.2,R168&lt;0.3),0.2,IF(R168&gt;0.3,0.3,)))),REFERENCIAS!$E:$F,2,0)*VLOOKUP($R$2,PONDERADORES!$A$11:$G$11,7,0)</f>
        <v>15</v>
      </c>
      <c r="AA168" s="90">
        <f>+VLOOKUP(S168,'REFERENCIAS RIESGO'!$C:$D,2,0)*VLOOKUP($S$2,PONDERADORES!A:P,IF(INFORMACION!$T168='REFERENCIAS RIESGO'!$C$36,13,7),0)+VLOOKUP(U168,'REFERENCIAS RIESGO'!$C:$D,2,0)*VLOOKUP($U$2,PONDERADORES!A:P,IF(INFORMACION!$T168='REFERENCIAS RIESGO'!$C$36,13,7),0)+VLOOKUP(V168,'REFERENCIAS RIESGO'!$C:$D,2,0)*VLOOKUP($V$2,PONDERADORES!A:P,IF(INFORMACION!$T168='REFERENCIAS RIESGO'!$C$36,13,7),0)+W168*VLOOKUP($W$2,PONDERADORES!A:P,IF(INFORMACION!$T168='REFERENCIAS RIESGO'!$C$36,13,7),0)+VLOOKUP(T168,'REFERENCIAS RIESGO'!$C:$D,2,0)*VLOOKUP($T$2,PONDERADORES!A:P,IF(INFORMACION!$T168='REFERENCIAS RIESGO'!$C$36,13,7),0)</f>
        <v>19.5189375</v>
      </c>
      <c r="AB168" s="93">
        <f t="shared" si="4"/>
        <v>59.130937500000002</v>
      </c>
      <c r="AC168" s="23" t="str">
        <f>IF(AB168&gt;[2]REFERENCIAS!$C$62,[2]REFERENCIAS!$B$62,IF(AND(AB168&gt;=[2]REFERENCIAS!$C$63,AB168&lt;[2]REFERENCIAS!$D$63),[2]REFERENCIAS!$B$63,IF(AND(AB168&gt;[2]REFERENCIAS!$C$64,AB168&lt;=[2]REFERENCIAS!$D$64),[2]REFERENCIAS!$B$64,IF(AND(AB168&gt;=[2]REFERENCIAS!$C$65,AB168&lt;[2]REFERENCIAS!$D$65),[2]REFERENCIAS!$B$65, "Revisar"))))</f>
        <v>Evaluar tecnología en un año</v>
      </c>
      <c r="AD168" s="94" t="str">
        <f>VLOOKUP(AC168,[2]REFERENCIAS!$B$62:$G$65,4,FALSE)</f>
        <v>El equipo se encuentra en condiciones aceptables de funcionamiento pero requiere constante seguimiento y evaluación.</v>
      </c>
      <c r="AJ168" s="20"/>
      <c r="AK168" s="20"/>
    </row>
    <row r="169" spans="1:37" ht="60" x14ac:dyDescent="0.25">
      <c r="A169" s="72" t="s">
        <v>244</v>
      </c>
      <c r="B169" s="52" t="s">
        <v>215</v>
      </c>
      <c r="C169" s="51" t="s">
        <v>245</v>
      </c>
      <c r="D169" s="53" t="s">
        <v>275</v>
      </c>
      <c r="E169" s="73" t="s">
        <v>190</v>
      </c>
      <c r="F169" s="74" t="s">
        <v>49</v>
      </c>
      <c r="G169" s="9">
        <v>10</v>
      </c>
      <c r="H169" s="54">
        <v>44421</v>
      </c>
      <c r="I169" s="49">
        <v>1</v>
      </c>
      <c r="J169" s="22">
        <f t="shared" si="5"/>
        <v>0.1</v>
      </c>
      <c r="K169" s="19" t="s">
        <v>114</v>
      </c>
      <c r="L169" s="73" t="s">
        <v>47</v>
      </c>
      <c r="M169" s="74" t="s">
        <v>34</v>
      </c>
      <c r="N169" s="19" t="s">
        <v>54</v>
      </c>
      <c r="O169" s="73" t="s">
        <v>35</v>
      </c>
      <c r="P169" s="80">
        <v>7080500</v>
      </c>
      <c r="Q169" s="24">
        <v>5011063</v>
      </c>
      <c r="R169" s="81">
        <v>0.70772727914695288</v>
      </c>
      <c r="S169" s="85" t="s">
        <v>37</v>
      </c>
      <c r="T169" s="19" t="s">
        <v>82</v>
      </c>
      <c r="U169" s="22" t="s">
        <v>51</v>
      </c>
      <c r="V169" s="59" t="s">
        <v>45</v>
      </c>
      <c r="W169" s="86">
        <v>13.231249999999999</v>
      </c>
      <c r="X169" s="89">
        <f>+VLOOKUP(K169,REFERENCIAS!$C:$D,2,0)*VLOOKUP($K$2,PONDERADORES!A:P,IF(INFORMACION!$F169=REFERENCIAS!$C$24,10,7),0)+VLOOKUP(L169,REFERENCIAS!$C:$D,2,0)*VLOOKUP($L$2,PONDERADORES!A:P,IF(INFORMACION!$F169=REFERENCIAS!$C$24,10,7),0)+VLOOKUP(F169,REFERENCIAS!$C:$D,2,0)*VLOOKUP($F$2,PONDERADORES!A:P,IF(INFORMACION!$F169=REFERENCIAS!$C$24,10,7),0)+VLOOKUP(IF(J169&lt;=0.2,0.2,IF(AND(J169&gt;0.2,J169&lt;=0.4),0.4,IF(AND(J169&gt;0.4,J169&lt;=0.6),0.6,IF(AND(J169&gt;0.6,J169&lt;=0.8),0.8,IF(AND(J169&gt;0.8,J169&lt;=1),1))))),REFERENCIAS!$C:$D,2,0)*VLOOKUP($J$2,PONDERADORES!A:P,IF(INFORMACION!$F169=REFERENCIAS!$C$24,10,7),0)</f>
        <v>12.512</v>
      </c>
      <c r="Y169" s="45">
        <f>+VLOOKUP(M169,REFERENCIAS!$C:$D,2,0)*VLOOKUP($M$2,PONDERADORES!$A$7:$G$9,7,0)+VLOOKUP(N169,REFERENCIAS!$C:$D,2,0)*VLOOKUP($N$2,PONDERADORES!$A$7:$G$9,7,0)+VLOOKUP(O169,REFERENCIAS!$C:$D,2,0)*VLOOKUP($O$2,PONDERADORES!$A$7:$G$9,7,0)</f>
        <v>2.8460000000000001</v>
      </c>
      <c r="Z169" s="46">
        <f>+VLOOKUP(IF(R169&lt;0.1,0,IF(AND(R169&gt;=0.1,R169&lt;0.2),0.1,IF(AND(R169&gt;=0.2,R169&lt;0.3),0.2,IF(R169&gt;0.3,0.3,)))),REFERENCIAS!$E:$F,2,0)*VLOOKUP($R$2,PONDERADORES!$A$11:$G$11,7,0)</f>
        <v>15</v>
      </c>
      <c r="AA169" s="90">
        <f>+VLOOKUP(S169,'REFERENCIAS RIESGO'!$C:$D,2,0)*VLOOKUP($S$2,PONDERADORES!A:P,IF(INFORMACION!$T169='REFERENCIAS RIESGO'!$C$36,13,7),0)+VLOOKUP(U169,'REFERENCIAS RIESGO'!$C:$D,2,0)*VLOOKUP($U$2,PONDERADORES!A:P,IF(INFORMACION!$T169='REFERENCIAS RIESGO'!$C$36,13,7),0)+VLOOKUP(V169,'REFERENCIAS RIESGO'!$C:$D,2,0)*VLOOKUP($V$2,PONDERADORES!A:P,IF(INFORMACION!$T169='REFERENCIAS RIESGO'!$C$36,13,7),0)+W169*VLOOKUP($W$2,PONDERADORES!A:P,IF(INFORMACION!$T169='REFERENCIAS RIESGO'!$C$36,13,7),0)+VLOOKUP(T169,'REFERENCIAS RIESGO'!$C:$D,2,0)*VLOOKUP($T$2,PONDERADORES!A:P,IF(INFORMACION!$T169='REFERENCIAS RIESGO'!$C$36,13,7),0)</f>
        <v>18.950812499999998</v>
      </c>
      <c r="AB169" s="93">
        <f t="shared" si="4"/>
        <v>49.308812500000002</v>
      </c>
      <c r="AC169" s="23" t="str">
        <f>IF(AB169&gt;[2]REFERENCIAS!$C$62,[2]REFERENCIAS!$B$62,IF(AND(AB169&gt;=[2]REFERENCIAS!$C$63,AB169&lt;[2]REFERENCIAS!$D$63),[2]REFERENCIAS!$B$63,IF(AND(AB169&gt;[2]REFERENCIAS!$C$64,AB169&lt;=[2]REFERENCIAS!$D$64),[2]REFERENCIAS!$B$64,IF(AND(AB169&gt;=[2]REFERENCIAS!$C$65,AB169&lt;[2]REFERENCIAS!$D$65),[2]REFERENCIAS!$B$65, "Revisar"))))</f>
        <v>Evaluar tecnología en un año</v>
      </c>
      <c r="AD169" s="94" t="str">
        <f>VLOOKUP(AC169,[2]REFERENCIAS!$B$62:$G$65,4,FALSE)</f>
        <v>El equipo se encuentra en condiciones aceptables de funcionamiento pero requiere constante seguimiento y evaluación.</v>
      </c>
      <c r="AJ169" s="20"/>
      <c r="AK169" s="20"/>
    </row>
    <row r="170" spans="1:37" ht="45" x14ac:dyDescent="0.25">
      <c r="A170" s="72" t="s">
        <v>198</v>
      </c>
      <c r="B170" s="52" t="s">
        <v>199</v>
      </c>
      <c r="C170" s="51" t="s">
        <v>201</v>
      </c>
      <c r="D170" s="53">
        <v>21438970</v>
      </c>
      <c r="E170" s="73" t="s">
        <v>203</v>
      </c>
      <c r="F170" s="74" t="s">
        <v>52</v>
      </c>
      <c r="G170" s="9">
        <v>8</v>
      </c>
      <c r="H170" s="54">
        <v>42898</v>
      </c>
      <c r="I170" s="49">
        <v>5</v>
      </c>
      <c r="J170" s="22">
        <f t="shared" si="5"/>
        <v>0.625</v>
      </c>
      <c r="K170" s="19" t="s">
        <v>32</v>
      </c>
      <c r="L170" s="73" t="s">
        <v>47</v>
      </c>
      <c r="M170" s="74" t="s">
        <v>53</v>
      </c>
      <c r="N170" s="19" t="s">
        <v>54</v>
      </c>
      <c r="O170" s="73" t="s">
        <v>54</v>
      </c>
      <c r="P170" s="80">
        <v>3750000</v>
      </c>
      <c r="Q170" s="24">
        <v>2376938</v>
      </c>
      <c r="R170" s="81">
        <v>0.63385013333333329</v>
      </c>
      <c r="S170" s="85" t="s">
        <v>37</v>
      </c>
      <c r="T170" s="19" t="s">
        <v>82</v>
      </c>
      <c r="U170" s="22" t="s">
        <v>39</v>
      </c>
      <c r="V170" s="59" t="s">
        <v>56</v>
      </c>
      <c r="W170" s="86">
        <v>66.887500000000003</v>
      </c>
      <c r="X170" s="89">
        <f>+VLOOKUP(K170,REFERENCIAS!$C:$D,2,0)*VLOOKUP($K$2,PONDERADORES!A:P,IF(INFORMACION!$F170=REFERENCIAS!$C$24,10,7),0)+VLOOKUP(L170,REFERENCIAS!$C:$D,2,0)*VLOOKUP($L$2,PONDERADORES!A:P,IF(INFORMACION!$F170=REFERENCIAS!$C$24,10,7),0)+VLOOKUP(F170,REFERENCIAS!$C:$D,2,0)*VLOOKUP($F$2,PONDERADORES!A:P,IF(INFORMACION!$F170=REFERENCIAS!$C$24,10,7),0)+VLOOKUP(IF(J170&lt;=0.2,0.2,IF(AND(J170&gt;0.2,J170&lt;=0.4),0.4,IF(AND(J170&gt;0.4,J170&lt;=0.6),0.6,IF(AND(J170&gt;0.6,J170&lt;=0.8),0.8,IF(AND(J170&gt;0.8,J170&lt;=1),1))))),REFERENCIAS!$C:$D,2,0)*VLOOKUP($J$2,PONDERADORES!A:P,IF(INFORMACION!$F170=REFERENCIAS!$C$24,10,7),0)</f>
        <v>22.242500000000003</v>
      </c>
      <c r="Y170" s="45">
        <f>+VLOOKUP(M170,REFERENCIAS!$C:$D,2,0)*VLOOKUP($M$2,PONDERADORES!$A$7:$G$9,7,0)+VLOOKUP(N170,REFERENCIAS!$C:$D,2,0)*VLOOKUP($N$2,PONDERADORES!$A$7:$G$9,7,0)+VLOOKUP(O170,REFERENCIAS!$C:$D,2,0)*VLOOKUP($O$2,PONDERADORES!$A$7:$G$9,7,0)</f>
        <v>12.700000000000003</v>
      </c>
      <c r="Z170" s="46">
        <f>+VLOOKUP(IF(R170&lt;0.1,0,IF(AND(R170&gt;=0.1,R170&lt;0.2),0.1,IF(AND(R170&gt;=0.2,R170&lt;0.3),0.2,IF(R170&gt;0.3,0.3,)))),REFERENCIAS!$E:$F,2,0)*VLOOKUP($R$2,PONDERADORES!$A$11:$G$11,7,0)</f>
        <v>15</v>
      </c>
      <c r="AA170" s="90">
        <f>+VLOOKUP(S170,'REFERENCIAS RIESGO'!$C:$D,2,0)*VLOOKUP($S$2,PONDERADORES!A:P,IF(INFORMACION!$T170='REFERENCIAS RIESGO'!$C$36,13,7),0)+VLOOKUP(U170,'REFERENCIAS RIESGO'!$C:$D,2,0)*VLOOKUP($U$2,PONDERADORES!A:P,IF(INFORMACION!$T170='REFERENCIAS RIESGO'!$C$36,13,7),0)+VLOOKUP(V170,'REFERENCIAS RIESGO'!$C:$D,2,0)*VLOOKUP($V$2,PONDERADORES!A:P,IF(INFORMACION!$T170='REFERENCIAS RIESGO'!$C$36,13,7),0)+W170*VLOOKUP($W$2,PONDERADORES!A:P,IF(INFORMACION!$T170='REFERENCIAS RIESGO'!$C$36,13,7),0)+VLOOKUP(T170,'REFERENCIAS RIESGO'!$C:$D,2,0)*VLOOKUP($T$2,PONDERADORES!A:P,IF(INFORMACION!$T170='REFERENCIAS RIESGO'!$C$36,13,7),0)</f>
        <v>18.739874999999998</v>
      </c>
      <c r="AB170" s="93">
        <f t="shared" si="4"/>
        <v>68.682375000000008</v>
      </c>
      <c r="AC170" s="23" t="str">
        <f>IF(AB170&gt;[2]REFERENCIAS!$C$62,[2]REFERENCIAS!$B$62,IF(AND(AB170&gt;=[2]REFERENCIAS!$C$63,AB170&lt;[2]REFERENCIAS!$D$63),[2]REFERENCIAS!$B$63,IF(AND(AB170&gt;[2]REFERENCIAS!$C$64,AB170&lt;=[2]REFERENCIAS!$D$64),[2]REFERENCIAS!$B$64,IF(AND(AB170&gt;=[2]REFERENCIAS!$C$65,AB170&lt;[2]REFERENCIAS!$D$65),[2]REFERENCIAS!$B$65, "Revisar"))))</f>
        <v>Renovación de tecnología a la brevedad (Plazo inferior a un año)</v>
      </c>
      <c r="AD170" s="94" t="str">
        <f>VLOOKUP(AC170,[2]REFERENCIAS!$B$62:$G$65,4,FALSE)</f>
        <v>El equipo puede mantenerse en el servicio, sin embargo se recomienda su reposición en un plazo inferior a un año</v>
      </c>
      <c r="AJ170" s="20"/>
      <c r="AK170" s="20"/>
    </row>
    <row r="171" spans="1:37" ht="60" x14ac:dyDescent="0.25">
      <c r="A171" s="72" t="s">
        <v>198</v>
      </c>
      <c r="B171" s="52" t="s">
        <v>199</v>
      </c>
      <c r="C171" s="51" t="s">
        <v>200</v>
      </c>
      <c r="D171" s="53">
        <v>21399736</v>
      </c>
      <c r="E171" s="73" t="s">
        <v>187</v>
      </c>
      <c r="F171" s="74" t="s">
        <v>119</v>
      </c>
      <c r="G171" s="9">
        <v>8</v>
      </c>
      <c r="H171" s="54">
        <v>40103</v>
      </c>
      <c r="I171" s="49">
        <v>13</v>
      </c>
      <c r="J171" s="22">
        <f t="shared" si="5"/>
        <v>1</v>
      </c>
      <c r="K171" s="19" t="s">
        <v>32</v>
      </c>
      <c r="L171" s="73" t="s">
        <v>47</v>
      </c>
      <c r="M171" s="74" t="s">
        <v>34</v>
      </c>
      <c r="N171" s="19" t="s">
        <v>42</v>
      </c>
      <c r="O171" s="73" t="s">
        <v>35</v>
      </c>
      <c r="P171" s="80">
        <v>7880000</v>
      </c>
      <c r="Q171" s="24">
        <v>2037481</v>
      </c>
      <c r="R171" s="81">
        <v>0.25856357868020302</v>
      </c>
      <c r="S171" s="85" t="s">
        <v>37</v>
      </c>
      <c r="T171" s="19" t="s">
        <v>44</v>
      </c>
      <c r="U171" s="22" t="s">
        <v>55</v>
      </c>
      <c r="V171" s="59" t="s">
        <v>56</v>
      </c>
      <c r="W171" s="86">
        <v>66.887500000000003</v>
      </c>
      <c r="X171" s="89">
        <f>+VLOOKUP(K171,REFERENCIAS!$C:$D,2,0)*VLOOKUP($K$2,PONDERADORES!A:P,IF(INFORMACION!$F171=REFERENCIAS!$C$24,10,7),0)+VLOOKUP(L171,REFERENCIAS!$C:$D,2,0)*VLOOKUP($L$2,PONDERADORES!A:P,IF(INFORMACION!$F171=REFERENCIAS!$C$24,10,7),0)+VLOOKUP(F171,REFERENCIAS!$C:$D,2,0)*VLOOKUP($F$2,PONDERADORES!A:P,IF(INFORMACION!$F171=REFERENCIAS!$C$24,10,7),0)+VLOOKUP(IF(J171&lt;=0.2,0.2,IF(AND(J171&gt;0.2,J171&lt;=0.4),0.4,IF(AND(J171&gt;0.4,J171&lt;=0.6),0.6,IF(AND(J171&gt;0.6,J171&lt;=0.8),0.8,IF(AND(J171&gt;0.8,J171&lt;=1),1))))),REFERENCIAS!$C:$D,2,0)*VLOOKUP($J$2,PONDERADORES!A:P,IF(INFORMACION!$F171=REFERENCIAS!$C$24,10,7),0)</f>
        <v>20.475000000000001</v>
      </c>
      <c r="Y171" s="45">
        <f>+VLOOKUP(M171,REFERENCIAS!$C:$D,2,0)*VLOOKUP($M$2,PONDERADORES!$A$7:$G$9,7,0)+VLOOKUP(N171,REFERENCIAS!$C:$D,2,0)*VLOOKUP($N$2,PONDERADORES!$A$7:$G$9,7,0)+VLOOKUP(O171,REFERENCIAS!$C:$D,2,0)*VLOOKUP($O$2,PONDERADORES!$A$7:$G$9,7,0)</f>
        <v>5.5460000000000003</v>
      </c>
      <c r="Z171" s="46">
        <f>+VLOOKUP(IF(R171&lt;0.1,0,IF(AND(R171&gt;=0.1,R171&lt;0.2),0.1,IF(AND(R171&gt;=0.2,R171&lt;0.3),0.2,IF(R171&gt;0.3,0.3,)))),REFERENCIAS!$E:$F,2,0)*VLOOKUP($R$2,PONDERADORES!$A$11:$G$11,7,0)</f>
        <v>9.75</v>
      </c>
      <c r="AA171" s="90">
        <f>+VLOOKUP(S171,'REFERENCIAS RIESGO'!$C:$D,2,0)*VLOOKUP($S$2,PONDERADORES!A:P,IF(INFORMACION!$T171='REFERENCIAS RIESGO'!$C$36,13,7),0)+VLOOKUP(U171,'REFERENCIAS RIESGO'!$C:$D,2,0)*VLOOKUP($U$2,PONDERADORES!A:P,IF(INFORMACION!$T171='REFERENCIAS RIESGO'!$C$36,13,7),0)+VLOOKUP(V171,'REFERENCIAS RIESGO'!$C:$D,2,0)*VLOOKUP($V$2,PONDERADORES!A:P,IF(INFORMACION!$T171='REFERENCIAS RIESGO'!$C$36,13,7),0)+W171*VLOOKUP($W$2,PONDERADORES!A:P,IF(INFORMACION!$T171='REFERENCIAS RIESGO'!$C$36,13,7),0)+VLOOKUP(T171,'REFERENCIAS RIESGO'!$C:$D,2,0)*VLOOKUP($T$2,PONDERADORES!A:P,IF(INFORMACION!$T171='REFERENCIAS RIESGO'!$C$36,13,7),0)</f>
        <v>17.1781875</v>
      </c>
      <c r="AB171" s="93">
        <f t="shared" si="4"/>
        <v>52.949187500000001</v>
      </c>
      <c r="AC171" s="23" t="str">
        <f>IF(AB171&gt;[2]REFERENCIAS!$C$62,[2]REFERENCIAS!$B$62,IF(AND(AB171&gt;=[2]REFERENCIAS!$C$63,AB171&lt;[2]REFERENCIAS!$D$63),[2]REFERENCIAS!$B$63,IF(AND(AB171&gt;[2]REFERENCIAS!$C$64,AB171&lt;=[2]REFERENCIAS!$D$64),[2]REFERENCIAS!$B$64,IF(AND(AB171&gt;=[2]REFERENCIAS!$C$65,AB171&lt;[2]REFERENCIAS!$D$65),[2]REFERENCIAS!$B$65, "Revisar"))))</f>
        <v>Evaluar tecnología en un año</v>
      </c>
      <c r="AD171" s="94" t="str">
        <f>VLOOKUP(AC171,[2]REFERENCIAS!$B$62:$G$65,4,FALSE)</f>
        <v>El equipo se encuentra en condiciones aceptables de funcionamiento pero requiere constante seguimiento y evaluación.</v>
      </c>
      <c r="AJ171" s="20"/>
      <c r="AK171" s="20"/>
    </row>
    <row r="172" spans="1:37" ht="45" x14ac:dyDescent="0.25">
      <c r="A172" s="72" t="s">
        <v>198</v>
      </c>
      <c r="B172" s="52" t="s">
        <v>199</v>
      </c>
      <c r="C172" s="51" t="s">
        <v>201</v>
      </c>
      <c r="D172" s="53">
        <v>17952110</v>
      </c>
      <c r="E172" s="73" t="s">
        <v>187</v>
      </c>
      <c r="F172" s="74" t="s">
        <v>46</v>
      </c>
      <c r="G172" s="9">
        <v>8</v>
      </c>
      <c r="H172" s="54">
        <v>41124</v>
      </c>
      <c r="I172" s="49">
        <v>10</v>
      </c>
      <c r="J172" s="22">
        <f t="shared" si="5"/>
        <v>1</v>
      </c>
      <c r="K172" s="19" t="s">
        <v>114</v>
      </c>
      <c r="L172" s="73" t="s">
        <v>117</v>
      </c>
      <c r="M172" s="74" t="s">
        <v>41</v>
      </c>
      <c r="N172" s="19" t="s">
        <v>42</v>
      </c>
      <c r="O172" s="73" t="s">
        <v>42</v>
      </c>
      <c r="P172" s="80">
        <v>3750000</v>
      </c>
      <c r="Q172" s="24">
        <v>2571730</v>
      </c>
      <c r="R172" s="81">
        <v>0.68579466666666666</v>
      </c>
      <c r="S172" s="85" t="s">
        <v>37</v>
      </c>
      <c r="T172" s="19" t="s">
        <v>44</v>
      </c>
      <c r="U172" s="22" t="s">
        <v>55</v>
      </c>
      <c r="V172" s="59" t="s">
        <v>56</v>
      </c>
      <c r="W172" s="86">
        <v>66.887500000000003</v>
      </c>
      <c r="X172" s="89">
        <f>+VLOOKUP(K172,REFERENCIAS!$C:$D,2,0)*VLOOKUP($K$2,PONDERADORES!A:P,IF(INFORMACION!$F172=REFERENCIAS!$C$24,10,7),0)+VLOOKUP(L172,REFERENCIAS!$C:$D,2,0)*VLOOKUP($L$2,PONDERADORES!A:P,IF(INFORMACION!$F172=REFERENCIAS!$C$24,10,7),0)+VLOOKUP(F172,REFERENCIAS!$C:$D,2,0)*VLOOKUP($F$2,PONDERADORES!A:P,IF(INFORMACION!$F172=REFERENCIAS!$C$24,10,7),0)+VLOOKUP(IF(J172&lt;=0.2,0.2,IF(AND(J172&gt;0.2,J172&lt;=0.4),0.4,IF(AND(J172&gt;0.4,J172&lt;=0.6),0.6,IF(AND(J172&gt;0.6,J172&lt;=0.8),0.8,IF(AND(J172&gt;0.8,J172&lt;=1),1))))),REFERENCIAS!$C:$D,2,0)*VLOOKUP($J$2,PONDERADORES!A:P,IF(INFORMACION!$F172=REFERENCIAS!$C$24,10,7),0)</f>
        <v>19.145</v>
      </c>
      <c r="Y172" s="45">
        <f>+VLOOKUP(M172,REFERENCIAS!$C:$D,2,0)*VLOOKUP($M$2,PONDERADORES!$A$7:$G$9,7,0)+VLOOKUP(N172,REFERENCIAS!$C:$D,2,0)*VLOOKUP($N$2,PONDERADORES!$A$7:$G$9,7,0)+VLOOKUP(O172,REFERENCIAS!$C:$D,2,0)*VLOOKUP($O$2,PONDERADORES!$A$7:$G$9,7,0)</f>
        <v>17.300000000000004</v>
      </c>
      <c r="Z172" s="46">
        <f>+VLOOKUP(IF(R172&lt;0.1,0,IF(AND(R172&gt;=0.1,R172&lt;0.2),0.1,IF(AND(R172&gt;=0.2,R172&lt;0.3),0.2,IF(R172&gt;0.3,0.3,)))),REFERENCIAS!$E:$F,2,0)*VLOOKUP($R$2,PONDERADORES!$A$11:$G$11,7,0)</f>
        <v>15</v>
      </c>
      <c r="AA172" s="90">
        <f>+VLOOKUP(S172,'REFERENCIAS RIESGO'!$C:$D,2,0)*VLOOKUP($S$2,PONDERADORES!A:P,IF(INFORMACION!$T172='REFERENCIAS RIESGO'!$C$36,13,7),0)+VLOOKUP(U172,'REFERENCIAS RIESGO'!$C:$D,2,0)*VLOOKUP($U$2,PONDERADORES!A:P,IF(INFORMACION!$T172='REFERENCIAS RIESGO'!$C$36,13,7),0)+VLOOKUP(V172,'REFERENCIAS RIESGO'!$C:$D,2,0)*VLOOKUP($V$2,PONDERADORES!A:P,IF(INFORMACION!$T172='REFERENCIAS RIESGO'!$C$36,13,7),0)+W172*VLOOKUP($W$2,PONDERADORES!A:P,IF(INFORMACION!$T172='REFERENCIAS RIESGO'!$C$36,13,7),0)+VLOOKUP(T172,'REFERENCIAS RIESGO'!$C:$D,2,0)*VLOOKUP($T$2,PONDERADORES!A:P,IF(INFORMACION!$T172='REFERENCIAS RIESGO'!$C$36,13,7),0)</f>
        <v>17.1781875</v>
      </c>
      <c r="AB172" s="93">
        <f t="shared" si="4"/>
        <v>68.6231875</v>
      </c>
      <c r="AC172" s="23" t="str">
        <f>IF(AB172&gt;[2]REFERENCIAS!$C$62,[2]REFERENCIAS!$B$62,IF(AND(AB172&gt;=[2]REFERENCIAS!$C$63,AB172&lt;[2]REFERENCIAS!$D$63),[2]REFERENCIAS!$B$63,IF(AND(AB172&gt;[2]REFERENCIAS!$C$64,AB172&lt;=[2]REFERENCIAS!$D$64),[2]REFERENCIAS!$B$64,IF(AND(AB172&gt;=[2]REFERENCIAS!$C$65,AB172&lt;[2]REFERENCIAS!$D$65),[2]REFERENCIAS!$B$65, "Revisar"))))</f>
        <v>Renovación de tecnología a la brevedad (Plazo inferior a un año)</v>
      </c>
      <c r="AD172" s="94" t="str">
        <f>VLOOKUP(AC172,[2]REFERENCIAS!$B$62:$G$65,4,FALSE)</f>
        <v>El equipo puede mantenerse en el servicio, sin embargo se recomienda su reposición en un plazo inferior a un año</v>
      </c>
      <c r="AJ172" s="20"/>
      <c r="AK172" s="20"/>
    </row>
    <row r="173" spans="1:37" ht="45" x14ac:dyDescent="0.25">
      <c r="A173" s="72" t="s">
        <v>198</v>
      </c>
      <c r="B173" s="52" t="s">
        <v>199</v>
      </c>
      <c r="C173" s="51" t="s">
        <v>201</v>
      </c>
      <c r="D173" s="53">
        <v>17951579</v>
      </c>
      <c r="E173" s="73" t="s">
        <v>202</v>
      </c>
      <c r="F173" s="74" t="s">
        <v>52</v>
      </c>
      <c r="G173" s="9">
        <v>8</v>
      </c>
      <c r="H173" s="54">
        <v>44154</v>
      </c>
      <c r="I173" s="49">
        <v>2</v>
      </c>
      <c r="J173" s="22">
        <f t="shared" si="5"/>
        <v>0.25</v>
      </c>
      <c r="K173" s="19" t="s">
        <v>32</v>
      </c>
      <c r="L173" s="73" t="s">
        <v>33</v>
      </c>
      <c r="M173" s="74" t="s">
        <v>53</v>
      </c>
      <c r="N173" s="19" t="s">
        <v>35</v>
      </c>
      <c r="O173" s="73" t="s">
        <v>42</v>
      </c>
      <c r="P173" s="80">
        <v>3750000</v>
      </c>
      <c r="Q173" s="24">
        <v>1693298</v>
      </c>
      <c r="R173" s="81">
        <v>0.45154613333333332</v>
      </c>
      <c r="S173" s="85" t="s">
        <v>37</v>
      </c>
      <c r="T173" s="19" t="s">
        <v>38</v>
      </c>
      <c r="U173" s="22" t="s">
        <v>55</v>
      </c>
      <c r="V173" s="59" t="s">
        <v>45</v>
      </c>
      <c r="W173" s="86">
        <v>66.887500000000003</v>
      </c>
      <c r="X173" s="89">
        <f>+VLOOKUP(K173,REFERENCIAS!$C:$D,2,0)*VLOOKUP($K$2,PONDERADORES!A:P,IF(INFORMACION!$F173=REFERENCIAS!$C$24,10,7),0)+VLOOKUP(L173,REFERENCIAS!$C:$D,2,0)*VLOOKUP($L$2,PONDERADORES!A:P,IF(INFORMACION!$F173=REFERENCIAS!$C$24,10,7),0)+VLOOKUP(F173,REFERENCIAS!$C:$D,2,0)*VLOOKUP($F$2,PONDERADORES!A:P,IF(INFORMACION!$F173=REFERENCIAS!$C$24,10,7),0)+VLOOKUP(IF(J173&lt;=0.2,0.2,IF(AND(J173&gt;0.2,J173&lt;=0.4),0.4,IF(AND(J173&gt;0.4,J173&lt;=0.6),0.6,IF(AND(J173&gt;0.6,J173&lt;=0.8),0.8,IF(AND(J173&gt;0.8,J173&lt;=1),1))))),REFERENCIAS!$C:$D,2,0)*VLOOKUP($J$2,PONDERADORES!A:P,IF(INFORMACION!$F173=REFERENCIAS!$C$24,10,7),0)</f>
        <v>21.875</v>
      </c>
      <c r="Y173" s="45">
        <f>+VLOOKUP(M173,REFERENCIAS!$C:$D,2,0)*VLOOKUP($M$2,PONDERADORES!$A$7:$G$9,7,0)+VLOOKUP(N173,REFERENCIAS!$C:$D,2,0)*VLOOKUP($N$2,PONDERADORES!$A$7:$G$9,7,0)+VLOOKUP(O173,REFERENCIAS!$C:$D,2,0)*VLOOKUP($O$2,PONDERADORES!$A$7:$G$9,7,0)</f>
        <v>14.654000000000002</v>
      </c>
      <c r="Z173" s="46">
        <f>+VLOOKUP(IF(R173&lt;0.1,0,IF(AND(R173&gt;=0.1,R173&lt;0.2),0.1,IF(AND(R173&gt;=0.2,R173&lt;0.3),0.2,IF(R173&gt;0.3,0.3,)))),REFERENCIAS!$E:$F,2,0)*VLOOKUP($R$2,PONDERADORES!$A$11:$G$11,7,0)</f>
        <v>15</v>
      </c>
      <c r="AA173" s="90">
        <f>+VLOOKUP(S173,'REFERENCIAS RIESGO'!$C:$D,2,0)*VLOOKUP($S$2,PONDERADORES!A:P,IF(INFORMACION!$T173='REFERENCIAS RIESGO'!$C$36,13,7),0)+VLOOKUP(U173,'REFERENCIAS RIESGO'!$C:$D,2,0)*VLOOKUP($U$2,PONDERADORES!A:P,IF(INFORMACION!$T173='REFERENCIAS RIESGO'!$C$36,13,7),0)+VLOOKUP(V173,'REFERENCIAS RIESGO'!$C:$D,2,0)*VLOOKUP($V$2,PONDERADORES!A:P,IF(INFORMACION!$T173='REFERENCIAS RIESGO'!$C$36,13,7),0)+W173*VLOOKUP($W$2,PONDERADORES!A:P,IF(INFORMACION!$T173='REFERENCIAS RIESGO'!$C$36,13,7),0)+VLOOKUP(T173,'REFERENCIAS RIESGO'!$C:$D,2,0)*VLOOKUP($T$2,PONDERADORES!A:P,IF(INFORMACION!$T173='REFERENCIAS RIESGO'!$C$36,13,7),0)</f>
        <v>22.579875000000001</v>
      </c>
      <c r="AB173" s="93">
        <f t="shared" si="4"/>
        <v>74.108875000000012</v>
      </c>
      <c r="AC173" s="23" t="str">
        <f>IF(AB173&gt;[2]REFERENCIAS!$C$62,[2]REFERENCIAS!$B$62,IF(AND(AB173&gt;=[2]REFERENCIAS!$C$63,AB173&lt;[2]REFERENCIAS!$D$63),[2]REFERENCIAS!$B$63,IF(AND(AB173&gt;[2]REFERENCIAS!$C$64,AB173&lt;=[2]REFERENCIAS!$D$64),[2]REFERENCIAS!$B$64,IF(AND(AB173&gt;=[2]REFERENCIAS!$C$65,AB173&lt;[2]REFERENCIAS!$D$65),[2]REFERENCIAS!$B$65, "Revisar"))))</f>
        <v>Renovación de tecnología a la brevedad (Plazo inferior a un año)</v>
      </c>
      <c r="AD173" s="94" t="str">
        <f>VLOOKUP(AC173,[2]REFERENCIAS!$B$62:$G$65,4,FALSE)</f>
        <v>El equipo puede mantenerse en el servicio, sin embargo se recomienda su reposición en un plazo inferior a un año</v>
      </c>
      <c r="AJ173" s="20"/>
      <c r="AK173" s="20"/>
    </row>
    <row r="174" spans="1:37" ht="60" x14ac:dyDescent="0.25">
      <c r="A174" s="72" t="s">
        <v>198</v>
      </c>
      <c r="B174" s="52" t="s">
        <v>208</v>
      </c>
      <c r="C174" s="51" t="s">
        <v>201</v>
      </c>
      <c r="D174" s="53">
        <v>17952366</v>
      </c>
      <c r="E174" s="73" t="s">
        <v>192</v>
      </c>
      <c r="F174" s="74" t="s">
        <v>119</v>
      </c>
      <c r="G174" s="9">
        <v>8</v>
      </c>
      <c r="H174" s="54">
        <v>43695</v>
      </c>
      <c r="I174" s="49">
        <v>3</v>
      </c>
      <c r="J174" s="22">
        <f t="shared" si="5"/>
        <v>0.375</v>
      </c>
      <c r="K174" s="19" t="s">
        <v>115</v>
      </c>
      <c r="L174" s="73" t="s">
        <v>47</v>
      </c>
      <c r="M174" s="74" t="s">
        <v>34</v>
      </c>
      <c r="N174" s="19" t="s">
        <v>42</v>
      </c>
      <c r="O174" s="73" t="s">
        <v>54</v>
      </c>
      <c r="P174" s="80">
        <v>3750000</v>
      </c>
      <c r="Q174" s="24">
        <v>2073510</v>
      </c>
      <c r="R174" s="81">
        <v>0.55293599999999998</v>
      </c>
      <c r="S174" s="85" t="s">
        <v>37</v>
      </c>
      <c r="T174" s="19" t="s">
        <v>44</v>
      </c>
      <c r="U174" s="22" t="s">
        <v>55</v>
      </c>
      <c r="V174" s="59" t="s">
        <v>50</v>
      </c>
      <c r="W174" s="86">
        <v>66.887500000000003</v>
      </c>
      <c r="X174" s="89">
        <f>+VLOOKUP(K174,REFERENCIAS!$C:$D,2,0)*VLOOKUP($K$2,PONDERADORES!A:P,IF(INFORMACION!$F174=REFERENCIAS!$C$24,10,7),0)+VLOOKUP(L174,REFERENCIAS!$C:$D,2,0)*VLOOKUP($L$2,PONDERADORES!A:P,IF(INFORMACION!$F174=REFERENCIAS!$C$24,10,7),0)+VLOOKUP(F174,REFERENCIAS!$C:$D,2,0)*VLOOKUP($F$2,PONDERADORES!A:P,IF(INFORMACION!$F174=REFERENCIAS!$C$24,10,7),0)+VLOOKUP(IF(J174&lt;=0.2,0.2,IF(AND(J174&gt;0.2,J174&lt;=0.4),0.4,IF(AND(J174&gt;0.4,J174&lt;=0.6),0.6,IF(AND(J174&gt;0.6,J174&lt;=0.8),0.8,IF(AND(J174&gt;0.8,J174&lt;=1),1))))),REFERENCIAS!$C:$D,2,0)*VLOOKUP($J$2,PONDERADORES!A:P,IF(INFORMACION!$F174=REFERENCIAS!$C$24,10,7),0)</f>
        <v>20.200000000000003</v>
      </c>
      <c r="Y174" s="45">
        <f>+VLOOKUP(M174,REFERENCIAS!$C:$D,2,0)*VLOOKUP($M$2,PONDERADORES!$A$7:$G$9,7,0)+VLOOKUP(N174,REFERENCIAS!$C:$D,2,0)*VLOOKUP($N$2,PONDERADORES!$A$7:$G$9,7,0)+VLOOKUP(O174,REFERENCIAS!$C:$D,2,0)*VLOOKUP($O$2,PONDERADORES!$A$7:$G$9,7,0)</f>
        <v>10.054000000000002</v>
      </c>
      <c r="Z174" s="46">
        <f>+VLOOKUP(IF(R174&lt;0.1,0,IF(AND(R174&gt;=0.1,R174&lt;0.2),0.1,IF(AND(R174&gt;=0.2,R174&lt;0.3),0.2,IF(R174&gt;0.3,0.3,)))),REFERENCIAS!$E:$F,2,0)*VLOOKUP($R$2,PONDERADORES!$A$11:$G$11,7,0)</f>
        <v>15</v>
      </c>
      <c r="AA174" s="90">
        <f>+VLOOKUP(S174,'REFERENCIAS RIESGO'!$C:$D,2,0)*VLOOKUP($S$2,PONDERADORES!A:P,IF(INFORMACION!$T174='REFERENCIAS RIESGO'!$C$36,13,7),0)+VLOOKUP(U174,'REFERENCIAS RIESGO'!$C:$D,2,0)*VLOOKUP($U$2,PONDERADORES!A:P,IF(INFORMACION!$T174='REFERENCIAS RIESGO'!$C$36,13,7),0)+VLOOKUP(V174,'REFERENCIAS RIESGO'!$C:$D,2,0)*VLOOKUP($V$2,PONDERADORES!A:P,IF(INFORMACION!$T174='REFERENCIAS RIESGO'!$C$36,13,7),0)+W174*VLOOKUP($W$2,PONDERADORES!A:P,IF(INFORMACION!$T174='REFERENCIAS RIESGO'!$C$36,13,7),0)+VLOOKUP(T174,'REFERENCIAS RIESGO'!$C:$D,2,0)*VLOOKUP($T$2,PONDERADORES!A:P,IF(INFORMACION!$T174='REFERENCIAS RIESGO'!$C$36,13,7),0)</f>
        <v>19.353187500000001</v>
      </c>
      <c r="AB174" s="93">
        <f t="shared" si="4"/>
        <v>64.607187500000009</v>
      </c>
      <c r="AC174" s="23" t="str">
        <f>IF(AB174&gt;[2]REFERENCIAS!$C$62,[2]REFERENCIAS!$B$62,IF(AND(AB174&gt;=[2]REFERENCIAS!$C$63,AB174&lt;[2]REFERENCIAS!$D$63),[2]REFERENCIAS!$B$63,IF(AND(AB174&gt;[2]REFERENCIAS!$C$64,AB174&lt;=[2]REFERENCIAS!$D$64),[2]REFERENCIAS!$B$64,IF(AND(AB174&gt;=[2]REFERENCIAS!$C$65,AB174&lt;[2]REFERENCIAS!$D$65),[2]REFERENCIAS!$B$65, "Revisar"))))</f>
        <v>Evaluar tecnología en un año</v>
      </c>
      <c r="AD174" s="94" t="str">
        <f>VLOOKUP(AC174,[2]REFERENCIAS!$B$62:$G$65,4,FALSE)</f>
        <v>El equipo se encuentra en condiciones aceptables de funcionamiento pero requiere constante seguimiento y evaluación.</v>
      </c>
      <c r="AJ174" s="20"/>
      <c r="AK174" s="20"/>
    </row>
    <row r="175" spans="1:37" ht="45" x14ac:dyDescent="0.25">
      <c r="A175" s="72" t="s">
        <v>246</v>
      </c>
      <c r="B175" s="52" t="s">
        <v>372</v>
      </c>
      <c r="C175" s="51" t="s">
        <v>248</v>
      </c>
      <c r="D175" s="53">
        <v>201907418374</v>
      </c>
      <c r="E175" s="73" t="s">
        <v>187</v>
      </c>
      <c r="F175" s="74" t="s">
        <v>46</v>
      </c>
      <c r="G175" s="9">
        <v>5</v>
      </c>
      <c r="H175" s="54">
        <v>41241</v>
      </c>
      <c r="I175" s="49">
        <v>10</v>
      </c>
      <c r="J175" s="22">
        <f t="shared" si="5"/>
        <v>1</v>
      </c>
      <c r="K175" s="19" t="s">
        <v>115</v>
      </c>
      <c r="L175" s="73" t="s">
        <v>116</v>
      </c>
      <c r="M175" s="74" t="s">
        <v>53</v>
      </c>
      <c r="N175" s="19" t="s">
        <v>54</v>
      </c>
      <c r="O175" s="73" t="s">
        <v>42</v>
      </c>
      <c r="P175" s="80">
        <v>110000</v>
      </c>
      <c r="Q175" s="24">
        <v>94612</v>
      </c>
      <c r="R175" s="81">
        <v>0.86010909090909093</v>
      </c>
      <c r="S175" s="85" t="s">
        <v>37</v>
      </c>
      <c r="T175" s="19" t="s">
        <v>38</v>
      </c>
      <c r="U175" s="22" t="s">
        <v>31</v>
      </c>
      <c r="V175" s="59" t="s">
        <v>56</v>
      </c>
      <c r="W175" s="86">
        <v>15.606249999999999</v>
      </c>
      <c r="X175" s="89">
        <f>+VLOOKUP(K175,REFERENCIAS!$C:$D,2,0)*VLOOKUP($K$2,PONDERADORES!A:P,IF(INFORMACION!$F175=REFERENCIAS!$C$24,10,7),0)+VLOOKUP(L175,REFERENCIAS!$C:$D,2,0)*VLOOKUP($L$2,PONDERADORES!A:P,IF(INFORMACION!$F175=REFERENCIAS!$C$24,10,7),0)+VLOOKUP(F175,REFERENCIAS!$C:$D,2,0)*VLOOKUP($F$2,PONDERADORES!A:P,IF(INFORMACION!$F175=REFERENCIAS!$C$24,10,7),0)+VLOOKUP(IF(J175&lt;=0.2,0.2,IF(AND(J175&gt;0.2,J175&lt;=0.4),0.4,IF(AND(J175&gt;0.4,J175&lt;=0.6),0.6,IF(AND(J175&gt;0.6,J175&lt;=0.8),0.8,IF(AND(J175&gt;0.8,J175&lt;=1),1))))),REFERENCIAS!$C:$D,2,0)*VLOOKUP($J$2,PONDERADORES!A:P,IF(INFORMACION!$F175=REFERENCIAS!$C$24,10,7),0)</f>
        <v>25.794999999999998</v>
      </c>
      <c r="Y175" s="45">
        <f>+VLOOKUP(M175,REFERENCIAS!$C:$D,2,0)*VLOOKUP($M$2,PONDERADORES!$A$7:$G$9,7,0)+VLOOKUP(N175,REFERENCIAS!$C:$D,2,0)*VLOOKUP($N$2,PONDERADORES!$A$7:$G$9,7,0)+VLOOKUP(O175,REFERENCIAS!$C:$D,2,0)*VLOOKUP($O$2,PONDERADORES!$A$7:$G$9,7,0)</f>
        <v>17.300000000000004</v>
      </c>
      <c r="Z175" s="46">
        <f>+VLOOKUP(IF(R175&lt;0.1,0,IF(AND(R175&gt;=0.1,R175&lt;0.2),0.1,IF(AND(R175&gt;=0.2,R175&lt;0.3),0.2,IF(R175&gt;0.3,0.3,)))),REFERENCIAS!$E:$F,2,0)*VLOOKUP($R$2,PONDERADORES!$A$11:$G$11,7,0)</f>
        <v>15</v>
      </c>
      <c r="AA175" s="90">
        <f>+VLOOKUP(S175,'REFERENCIAS RIESGO'!$C:$D,2,0)*VLOOKUP($S$2,PONDERADORES!A:P,IF(INFORMACION!$T175='REFERENCIAS RIESGO'!$C$36,13,7),0)+VLOOKUP(U175,'REFERENCIAS RIESGO'!$C:$D,2,0)*VLOOKUP($U$2,PONDERADORES!A:P,IF(INFORMACION!$T175='REFERENCIAS RIESGO'!$C$36,13,7),0)+VLOOKUP(V175,'REFERENCIAS RIESGO'!$C:$D,2,0)*VLOOKUP($V$2,PONDERADORES!A:P,IF(INFORMACION!$T175='REFERENCIAS RIESGO'!$C$36,13,7),0)+W175*VLOOKUP($W$2,PONDERADORES!A:P,IF(INFORMACION!$T175='REFERENCIAS RIESGO'!$C$36,13,7),0)+VLOOKUP(T175,'REFERENCIAS RIESGO'!$C:$D,2,0)*VLOOKUP($T$2,PONDERADORES!A:P,IF(INFORMACION!$T175='REFERENCIAS RIESGO'!$C$36,13,7),0)</f>
        <v>10.6745625</v>
      </c>
      <c r="AB175" s="93">
        <f t="shared" si="4"/>
        <v>68.769562500000006</v>
      </c>
      <c r="AC175" s="23" t="str">
        <f>IF(AB175&gt;[2]REFERENCIAS!$C$62,[2]REFERENCIAS!$B$62,IF(AND(AB175&gt;=[2]REFERENCIAS!$C$63,AB175&lt;[2]REFERENCIAS!$D$63),[2]REFERENCIAS!$B$63,IF(AND(AB175&gt;[2]REFERENCIAS!$C$64,AB175&lt;=[2]REFERENCIAS!$D$64),[2]REFERENCIAS!$B$64,IF(AND(AB175&gt;=[2]REFERENCIAS!$C$65,AB175&lt;[2]REFERENCIAS!$D$65),[2]REFERENCIAS!$B$65, "Revisar"))))</f>
        <v>Renovación de tecnología a la brevedad (Plazo inferior a un año)</v>
      </c>
      <c r="AD175" s="94" t="str">
        <f>VLOOKUP(AC175,[2]REFERENCIAS!$B$62:$G$65,4,FALSE)</f>
        <v>El equipo puede mantenerse en el servicio, sin embargo se recomienda su reposición en un plazo inferior a un año</v>
      </c>
      <c r="AJ175" s="20"/>
      <c r="AK175" s="20"/>
    </row>
    <row r="176" spans="1:37" ht="45" x14ac:dyDescent="0.25">
      <c r="A176" s="72" t="s">
        <v>198</v>
      </c>
      <c r="B176" s="52" t="s">
        <v>199</v>
      </c>
      <c r="C176" s="51" t="s">
        <v>200</v>
      </c>
      <c r="D176" s="53">
        <v>21395983</v>
      </c>
      <c r="E176" s="73" t="s">
        <v>184</v>
      </c>
      <c r="F176" s="74" t="s">
        <v>119</v>
      </c>
      <c r="G176" s="9">
        <v>8</v>
      </c>
      <c r="H176" s="54">
        <v>41829</v>
      </c>
      <c r="I176" s="49">
        <v>8</v>
      </c>
      <c r="J176" s="22">
        <f t="shared" si="5"/>
        <v>1</v>
      </c>
      <c r="K176" s="19" t="s">
        <v>32</v>
      </c>
      <c r="L176" s="73" t="s">
        <v>117</v>
      </c>
      <c r="M176" s="74" t="s">
        <v>53</v>
      </c>
      <c r="N176" s="19" t="s">
        <v>42</v>
      </c>
      <c r="O176" s="73" t="s">
        <v>35</v>
      </c>
      <c r="P176" s="80">
        <v>7880000</v>
      </c>
      <c r="Q176" s="24">
        <v>2858333</v>
      </c>
      <c r="R176" s="81">
        <v>0.36273261421319797</v>
      </c>
      <c r="S176" s="85" t="s">
        <v>37</v>
      </c>
      <c r="T176" s="19" t="s">
        <v>44</v>
      </c>
      <c r="U176" s="22" t="s">
        <v>55</v>
      </c>
      <c r="V176" s="59" t="s">
        <v>45</v>
      </c>
      <c r="W176" s="86">
        <v>66.887500000000003</v>
      </c>
      <c r="X176" s="89">
        <f>+VLOOKUP(K176,REFERENCIAS!$C:$D,2,0)*VLOOKUP($K$2,PONDERADORES!A:P,IF(INFORMACION!$F176=REFERENCIAS!$C$24,10,7),0)+VLOOKUP(L176,REFERENCIAS!$C:$D,2,0)*VLOOKUP($L$2,PONDERADORES!A:P,IF(INFORMACION!$F176=REFERENCIAS!$C$24,10,7),0)+VLOOKUP(F176,REFERENCIAS!$C:$D,2,0)*VLOOKUP($F$2,PONDERADORES!A:P,IF(INFORMACION!$F176=REFERENCIAS!$C$24,10,7),0)+VLOOKUP(IF(J176&lt;=0.2,0.2,IF(AND(J176&gt;0.2,J176&lt;=0.4),0.4,IF(AND(J176&gt;0.4,J176&lt;=0.6),0.6,IF(AND(J176&gt;0.6,J176&lt;=0.8),0.8,IF(AND(J176&gt;0.8,J176&lt;=1),1))))),REFERENCIAS!$C:$D,2,0)*VLOOKUP($J$2,PONDERADORES!A:P,IF(INFORMACION!$F176=REFERENCIAS!$C$24,10,7),0)</f>
        <v>17.149999999999999</v>
      </c>
      <c r="Y176" s="45">
        <f>+VLOOKUP(M176,REFERENCIAS!$C:$D,2,0)*VLOOKUP($M$2,PONDERADORES!$A$7:$G$9,7,0)+VLOOKUP(N176,REFERENCIAS!$C:$D,2,0)*VLOOKUP($N$2,PONDERADORES!$A$7:$G$9,7,0)+VLOOKUP(O176,REFERENCIAS!$C:$D,2,0)*VLOOKUP($O$2,PONDERADORES!$A$7:$G$9,7,0)</f>
        <v>10.892000000000001</v>
      </c>
      <c r="Z176" s="46">
        <f>+VLOOKUP(IF(R176&lt;0.1,0,IF(AND(R176&gt;=0.1,R176&lt;0.2),0.1,IF(AND(R176&gt;=0.2,R176&lt;0.3),0.2,IF(R176&gt;0.3,0.3,)))),REFERENCIAS!$E:$F,2,0)*VLOOKUP($R$2,PONDERADORES!$A$11:$G$11,7,0)</f>
        <v>15</v>
      </c>
      <c r="AA176" s="90">
        <f>+VLOOKUP(S176,'REFERENCIAS RIESGO'!$C:$D,2,0)*VLOOKUP($S$2,PONDERADORES!A:P,IF(INFORMACION!$T176='REFERENCIAS RIESGO'!$C$36,13,7),0)+VLOOKUP(U176,'REFERENCIAS RIESGO'!$C:$D,2,0)*VLOOKUP($U$2,PONDERADORES!A:P,IF(INFORMACION!$T176='REFERENCIAS RIESGO'!$C$36,13,7),0)+VLOOKUP(V176,'REFERENCIAS RIESGO'!$C:$D,2,0)*VLOOKUP($V$2,PONDERADORES!A:P,IF(INFORMACION!$T176='REFERENCIAS RIESGO'!$C$36,13,7),0)+W176*VLOOKUP($W$2,PONDERADORES!A:P,IF(INFORMACION!$T176='REFERENCIAS RIESGO'!$C$36,13,7),0)+VLOOKUP(T176,'REFERENCIAS RIESGO'!$C:$D,2,0)*VLOOKUP($T$2,PONDERADORES!A:P,IF(INFORMACION!$T176='REFERENCIAS RIESGO'!$C$36,13,7),0)</f>
        <v>24.603187499999997</v>
      </c>
      <c r="AB176" s="93">
        <f t="shared" si="4"/>
        <v>67.645187499999992</v>
      </c>
      <c r="AC176" s="23" t="str">
        <f>IF(AB176&gt;[2]REFERENCIAS!$C$62,[2]REFERENCIAS!$B$62,IF(AND(AB176&gt;=[2]REFERENCIAS!$C$63,AB176&lt;[2]REFERENCIAS!$D$63),[2]REFERENCIAS!$B$63,IF(AND(AB176&gt;[2]REFERENCIAS!$C$64,AB176&lt;=[2]REFERENCIAS!$D$64),[2]REFERENCIAS!$B$64,IF(AND(AB176&gt;=[2]REFERENCIAS!$C$65,AB176&lt;[2]REFERENCIAS!$D$65),[2]REFERENCIAS!$B$65, "Revisar"))))</f>
        <v>Renovación de tecnología a la brevedad (Plazo inferior a un año)</v>
      </c>
      <c r="AD176" s="94" t="str">
        <f>VLOOKUP(AC176,[2]REFERENCIAS!$B$62:$G$65,4,FALSE)</f>
        <v>El equipo puede mantenerse en el servicio, sin embargo se recomienda su reposición en un plazo inferior a un año</v>
      </c>
      <c r="AJ176" s="20"/>
      <c r="AK176" s="20"/>
    </row>
    <row r="177" spans="1:37" ht="45" x14ac:dyDescent="0.25">
      <c r="A177" s="72" t="s">
        <v>209</v>
      </c>
      <c r="B177" s="52" t="s">
        <v>373</v>
      </c>
      <c r="C177" s="51" t="s">
        <v>374</v>
      </c>
      <c r="D177" s="53" t="s">
        <v>375</v>
      </c>
      <c r="E177" s="73" t="s">
        <v>190</v>
      </c>
      <c r="F177" s="74" t="s">
        <v>119</v>
      </c>
      <c r="G177" s="9">
        <v>5</v>
      </c>
      <c r="H177" s="54">
        <v>42194</v>
      </c>
      <c r="I177" s="49">
        <v>7</v>
      </c>
      <c r="J177" s="22">
        <f t="shared" si="5"/>
        <v>1</v>
      </c>
      <c r="K177" s="19" t="s">
        <v>115</v>
      </c>
      <c r="L177" s="73" t="s">
        <v>117</v>
      </c>
      <c r="M177" s="74" t="s">
        <v>53</v>
      </c>
      <c r="N177" s="19" t="s">
        <v>42</v>
      </c>
      <c r="O177" s="73" t="s">
        <v>42</v>
      </c>
      <c r="P177" s="80">
        <v>15162356</v>
      </c>
      <c r="Q177" s="24">
        <v>7573422</v>
      </c>
      <c r="R177" s="81">
        <v>0.49948846999767055</v>
      </c>
      <c r="S177" s="85" t="s">
        <v>37</v>
      </c>
      <c r="T177" s="19" t="s">
        <v>38</v>
      </c>
      <c r="U177" s="22" t="s">
        <v>55</v>
      </c>
      <c r="V177" s="59" t="s">
        <v>45</v>
      </c>
      <c r="W177" s="86">
        <v>15.606249999999999</v>
      </c>
      <c r="X177" s="89">
        <f>+VLOOKUP(K177,REFERENCIAS!$C:$D,2,0)*VLOOKUP($K$2,PONDERADORES!A:P,IF(INFORMACION!$F177=REFERENCIAS!$C$24,10,7),0)+VLOOKUP(L177,REFERENCIAS!$C:$D,2,0)*VLOOKUP($L$2,PONDERADORES!A:P,IF(INFORMACION!$F177=REFERENCIAS!$C$24,10,7),0)+VLOOKUP(F177,REFERENCIAS!$C:$D,2,0)*VLOOKUP($F$2,PONDERADORES!A:P,IF(INFORMACION!$F177=REFERENCIAS!$C$24,10,7),0)+VLOOKUP(IF(J177&lt;=0.2,0.2,IF(AND(J177&gt;0.2,J177&lt;=0.4),0.4,IF(AND(J177&gt;0.4,J177&lt;=0.6),0.6,IF(AND(J177&gt;0.6,J177&lt;=0.8),0.8,IF(AND(J177&gt;0.8,J177&lt;=1),1))))),REFERENCIAS!$C:$D,2,0)*VLOOKUP($J$2,PONDERADORES!A:P,IF(INFORMACION!$F177=REFERENCIAS!$C$24,10,7),0)</f>
        <v>21.9</v>
      </c>
      <c r="Y177" s="45">
        <f>+VLOOKUP(M177,REFERENCIAS!$C:$D,2,0)*VLOOKUP($M$2,PONDERADORES!$A$7:$G$9,7,0)+VLOOKUP(N177,REFERENCIAS!$C:$D,2,0)*VLOOKUP($N$2,PONDERADORES!$A$7:$G$9,7,0)+VLOOKUP(O177,REFERENCIAS!$C:$D,2,0)*VLOOKUP($O$2,PONDERADORES!$A$7:$G$9,7,0)</f>
        <v>20</v>
      </c>
      <c r="Z177" s="46">
        <f>+VLOOKUP(IF(R177&lt;0.1,0,IF(AND(R177&gt;=0.1,R177&lt;0.2),0.1,IF(AND(R177&gt;=0.2,R177&lt;0.3),0.2,IF(R177&gt;0.3,0.3,)))),REFERENCIAS!$E:$F,2,0)*VLOOKUP($R$2,PONDERADORES!$A$11:$G$11,7,0)</f>
        <v>15</v>
      </c>
      <c r="AA177" s="90">
        <f>+VLOOKUP(S177,'REFERENCIAS RIESGO'!$C:$D,2,0)*VLOOKUP($S$2,PONDERADORES!A:P,IF(INFORMACION!$T177='REFERENCIAS RIESGO'!$C$36,13,7),0)+VLOOKUP(U177,'REFERENCIAS RIESGO'!$C:$D,2,0)*VLOOKUP($U$2,PONDERADORES!A:P,IF(INFORMACION!$T177='REFERENCIAS RIESGO'!$C$36,13,7),0)+VLOOKUP(V177,'REFERENCIAS RIESGO'!$C:$D,2,0)*VLOOKUP($V$2,PONDERADORES!A:P,IF(INFORMACION!$T177='REFERENCIAS RIESGO'!$C$36,13,7),0)+W177*VLOOKUP($W$2,PONDERADORES!A:P,IF(INFORMACION!$T177='REFERENCIAS RIESGO'!$C$36,13,7),0)+VLOOKUP(T177,'REFERENCIAS RIESGO'!$C:$D,2,0)*VLOOKUP($T$2,PONDERADORES!A:P,IF(INFORMACION!$T177='REFERENCIAS RIESGO'!$C$36,13,7),0)</f>
        <v>17.9645625</v>
      </c>
      <c r="AB177" s="93">
        <f t="shared" si="4"/>
        <v>74.864562500000005</v>
      </c>
      <c r="AC177" s="23" t="str">
        <f>IF(AB177&gt;[2]REFERENCIAS!$C$62,[2]REFERENCIAS!$B$62,IF(AND(AB177&gt;=[2]REFERENCIAS!$C$63,AB177&lt;[2]REFERENCIAS!$D$63),[2]REFERENCIAS!$B$63,IF(AND(AB177&gt;[2]REFERENCIAS!$C$64,AB177&lt;=[2]REFERENCIAS!$D$64),[2]REFERENCIAS!$B$64,IF(AND(AB177&gt;=[2]REFERENCIAS!$C$65,AB177&lt;[2]REFERENCIAS!$D$65),[2]REFERENCIAS!$B$65, "Revisar"))))</f>
        <v>Renovación de tecnología a la brevedad (Plazo inferior a un año)</v>
      </c>
      <c r="AD177" s="94" t="str">
        <f>VLOOKUP(AC177,[2]REFERENCIAS!$B$62:$G$65,4,FALSE)</f>
        <v>El equipo puede mantenerse en el servicio, sin embargo se recomienda su reposición en un plazo inferior a un año</v>
      </c>
      <c r="AJ177" s="20"/>
      <c r="AK177" s="20"/>
    </row>
    <row r="178" spans="1:37" ht="60" x14ac:dyDescent="0.25">
      <c r="A178" s="72" t="s">
        <v>198</v>
      </c>
      <c r="B178" s="52" t="s">
        <v>199</v>
      </c>
      <c r="C178" s="51" t="s">
        <v>201</v>
      </c>
      <c r="D178" s="53">
        <v>17953713</v>
      </c>
      <c r="E178" s="73" t="s">
        <v>190</v>
      </c>
      <c r="F178" s="74" t="s">
        <v>46</v>
      </c>
      <c r="G178" s="9">
        <v>8</v>
      </c>
      <c r="H178" s="54">
        <v>44021</v>
      </c>
      <c r="I178" s="49">
        <v>2</v>
      </c>
      <c r="J178" s="22">
        <f t="shared" si="5"/>
        <v>0.25</v>
      </c>
      <c r="K178" s="19" t="s">
        <v>114</v>
      </c>
      <c r="L178" s="73" t="s">
        <v>116</v>
      </c>
      <c r="M178" s="74" t="s">
        <v>53</v>
      </c>
      <c r="N178" s="19" t="s">
        <v>42</v>
      </c>
      <c r="O178" s="73" t="s">
        <v>54</v>
      </c>
      <c r="P178" s="80">
        <v>3750000</v>
      </c>
      <c r="Q178" s="24">
        <v>1276200</v>
      </c>
      <c r="R178" s="81">
        <v>0.34032000000000001</v>
      </c>
      <c r="S178" s="85" t="s">
        <v>37</v>
      </c>
      <c r="T178" s="19" t="s">
        <v>38</v>
      </c>
      <c r="U178" s="22" t="s">
        <v>55</v>
      </c>
      <c r="V178" s="59" t="s">
        <v>45</v>
      </c>
      <c r="W178" s="86">
        <v>66.887500000000003</v>
      </c>
      <c r="X178" s="89">
        <f>+VLOOKUP(K178,REFERENCIAS!$C:$D,2,0)*VLOOKUP($K$2,PONDERADORES!A:P,IF(INFORMACION!$F178=REFERENCIAS!$C$24,10,7),0)+VLOOKUP(L178,REFERENCIAS!$C:$D,2,0)*VLOOKUP($L$2,PONDERADORES!A:P,IF(INFORMACION!$F178=REFERENCIAS!$C$24,10,7),0)+VLOOKUP(F178,REFERENCIAS!$C:$D,2,0)*VLOOKUP($F$2,PONDERADORES!A:P,IF(INFORMACION!$F178=REFERENCIAS!$C$24,10,7),0)+VLOOKUP(IF(J178&lt;=0.2,0.2,IF(AND(J178&gt;0.2,J178&lt;=0.4),0.4,IF(AND(J178&gt;0.4,J178&lt;=0.6),0.6,IF(AND(J178&gt;0.6,J178&lt;=0.8),0.8,IF(AND(J178&gt;0.8,J178&lt;=1),1))))),REFERENCIAS!$C:$D,2,0)*VLOOKUP($J$2,PONDERADORES!A:P,IF(INFORMACION!$F178=REFERENCIAS!$C$24,10,7),0)</f>
        <v>11.365</v>
      </c>
      <c r="Y178" s="45">
        <f>+VLOOKUP(M178,REFERENCIAS!$C:$D,2,0)*VLOOKUP($M$2,PONDERADORES!$A$7:$G$9,7,0)+VLOOKUP(N178,REFERENCIAS!$C:$D,2,0)*VLOOKUP($N$2,PONDERADORES!$A$7:$G$9,7,0)+VLOOKUP(O178,REFERENCIAS!$C:$D,2,0)*VLOOKUP($O$2,PONDERADORES!$A$7:$G$9,7,0)</f>
        <v>15.400000000000002</v>
      </c>
      <c r="Z178" s="46">
        <f>+VLOOKUP(IF(R178&lt;0.1,0,IF(AND(R178&gt;=0.1,R178&lt;0.2),0.1,IF(AND(R178&gt;=0.2,R178&lt;0.3),0.2,IF(R178&gt;0.3,0.3,)))),REFERENCIAS!$E:$F,2,0)*VLOOKUP($R$2,PONDERADORES!$A$11:$G$11,7,0)</f>
        <v>15</v>
      </c>
      <c r="AA178" s="90">
        <f>+VLOOKUP(S178,'REFERENCIAS RIESGO'!$C:$D,2,0)*VLOOKUP($S$2,PONDERADORES!A:P,IF(INFORMACION!$T178='REFERENCIAS RIESGO'!$C$36,13,7),0)+VLOOKUP(U178,'REFERENCIAS RIESGO'!$C:$D,2,0)*VLOOKUP($U$2,PONDERADORES!A:P,IF(INFORMACION!$T178='REFERENCIAS RIESGO'!$C$36,13,7),0)+VLOOKUP(V178,'REFERENCIAS RIESGO'!$C:$D,2,0)*VLOOKUP($V$2,PONDERADORES!A:P,IF(INFORMACION!$T178='REFERENCIAS RIESGO'!$C$36,13,7),0)+W178*VLOOKUP($W$2,PONDERADORES!A:P,IF(INFORMACION!$T178='REFERENCIAS RIESGO'!$C$36,13,7),0)+VLOOKUP(T178,'REFERENCIAS RIESGO'!$C:$D,2,0)*VLOOKUP($T$2,PONDERADORES!A:P,IF(INFORMACION!$T178='REFERENCIAS RIESGO'!$C$36,13,7),0)</f>
        <v>22.579875000000001</v>
      </c>
      <c r="AB178" s="93">
        <f t="shared" si="4"/>
        <v>64.344875000000002</v>
      </c>
      <c r="AC178" s="23" t="str">
        <f>IF(AB178&gt;[2]REFERENCIAS!$C$62,[2]REFERENCIAS!$B$62,IF(AND(AB178&gt;=[2]REFERENCIAS!$C$63,AB178&lt;[2]REFERENCIAS!$D$63),[2]REFERENCIAS!$B$63,IF(AND(AB178&gt;[2]REFERENCIAS!$C$64,AB178&lt;=[2]REFERENCIAS!$D$64),[2]REFERENCIAS!$B$64,IF(AND(AB178&gt;=[2]REFERENCIAS!$C$65,AB178&lt;[2]REFERENCIAS!$D$65),[2]REFERENCIAS!$B$65, "Revisar"))))</f>
        <v>Evaluar tecnología en un año</v>
      </c>
      <c r="AD178" s="94" t="str">
        <f>VLOOKUP(AC178,[2]REFERENCIAS!$B$62:$G$65,4,FALSE)</f>
        <v>El equipo se encuentra en condiciones aceptables de funcionamiento pero requiere constante seguimiento y evaluación.</v>
      </c>
      <c r="AJ178" s="20"/>
      <c r="AK178" s="20"/>
    </row>
    <row r="179" spans="1:37" ht="45" x14ac:dyDescent="0.25">
      <c r="A179" s="72" t="s">
        <v>198</v>
      </c>
      <c r="B179" s="52" t="s">
        <v>199</v>
      </c>
      <c r="C179" s="51" t="s">
        <v>200</v>
      </c>
      <c r="D179" s="53">
        <v>21435956</v>
      </c>
      <c r="E179" s="73" t="s">
        <v>187</v>
      </c>
      <c r="F179" s="74" t="s">
        <v>46</v>
      </c>
      <c r="G179" s="9">
        <v>8</v>
      </c>
      <c r="H179" s="54">
        <v>40624</v>
      </c>
      <c r="I179" s="49">
        <v>11</v>
      </c>
      <c r="J179" s="22">
        <f t="shared" si="5"/>
        <v>1</v>
      </c>
      <c r="K179" s="19" t="s">
        <v>115</v>
      </c>
      <c r="L179" s="73" t="s">
        <v>117</v>
      </c>
      <c r="M179" s="74" t="s">
        <v>34</v>
      </c>
      <c r="N179" s="19" t="s">
        <v>54</v>
      </c>
      <c r="O179" s="73" t="s">
        <v>42</v>
      </c>
      <c r="P179" s="80">
        <v>7880000</v>
      </c>
      <c r="Q179" s="24">
        <v>3382450</v>
      </c>
      <c r="R179" s="81">
        <v>0.429244923857868</v>
      </c>
      <c r="S179" s="85" t="s">
        <v>37</v>
      </c>
      <c r="T179" s="19" t="s">
        <v>82</v>
      </c>
      <c r="U179" s="22" t="s">
        <v>55</v>
      </c>
      <c r="V179" s="59" t="s">
        <v>40</v>
      </c>
      <c r="W179" s="86">
        <v>66.887500000000003</v>
      </c>
      <c r="X179" s="89">
        <f>+VLOOKUP(K179,REFERENCIAS!$C:$D,2,0)*VLOOKUP($K$2,PONDERADORES!A:P,IF(INFORMACION!$F179=REFERENCIAS!$C$24,10,7),0)+VLOOKUP(L179,REFERENCIAS!$C:$D,2,0)*VLOOKUP($L$2,PONDERADORES!A:P,IF(INFORMACION!$F179=REFERENCIAS!$C$24,10,7),0)+VLOOKUP(F179,REFERENCIAS!$C:$D,2,0)*VLOOKUP($F$2,PONDERADORES!A:P,IF(INFORMACION!$F179=REFERENCIAS!$C$24,10,7),0)+VLOOKUP(IF(J179&lt;=0.2,0.2,IF(AND(J179&gt;0.2,J179&lt;=0.4),0.4,IF(AND(J179&gt;0.4,J179&lt;=0.6),0.6,IF(AND(J179&gt;0.6,J179&lt;=0.8),0.8,IF(AND(J179&gt;0.8,J179&lt;=1),1))))),REFERENCIAS!$C:$D,2,0)*VLOOKUP($J$2,PONDERADORES!A:P,IF(INFORMACION!$F179=REFERENCIAS!$C$24,10,7),0)</f>
        <v>28.55</v>
      </c>
      <c r="Y179" s="45">
        <f>+VLOOKUP(M179,REFERENCIAS!$C:$D,2,0)*VLOOKUP($M$2,PONDERADORES!$A$7:$G$9,7,0)+VLOOKUP(N179,REFERENCIAS!$C:$D,2,0)*VLOOKUP($N$2,PONDERADORES!$A$7:$G$9,7,0)+VLOOKUP(O179,REFERENCIAS!$C:$D,2,0)*VLOOKUP($O$2,PONDERADORES!$A$7:$G$9,7,0)</f>
        <v>11.954000000000001</v>
      </c>
      <c r="Z179" s="46">
        <f>+VLOOKUP(IF(R179&lt;0.1,0,IF(AND(R179&gt;=0.1,R179&lt;0.2),0.1,IF(AND(R179&gt;=0.2,R179&lt;0.3),0.2,IF(R179&gt;0.3,0.3,)))),REFERENCIAS!$E:$F,2,0)*VLOOKUP($R$2,PONDERADORES!$A$11:$G$11,7,0)</f>
        <v>15</v>
      </c>
      <c r="AA179" s="90">
        <f>+VLOOKUP(S179,'REFERENCIAS RIESGO'!$C:$D,2,0)*VLOOKUP($S$2,PONDERADORES!A:P,IF(INFORMACION!$T179='REFERENCIAS RIESGO'!$C$36,13,7),0)+VLOOKUP(U179,'REFERENCIAS RIESGO'!$C:$D,2,0)*VLOOKUP($U$2,PONDERADORES!A:P,IF(INFORMACION!$T179='REFERENCIAS RIESGO'!$C$36,13,7),0)+VLOOKUP(V179,'REFERENCIAS RIESGO'!$C:$D,2,0)*VLOOKUP($V$2,PONDERADORES!A:P,IF(INFORMACION!$T179='REFERENCIAS RIESGO'!$C$36,13,7),0)+W179*VLOOKUP($W$2,PONDERADORES!A:P,IF(INFORMACION!$T179='REFERENCIAS RIESGO'!$C$36,13,7),0)+VLOOKUP(T179,'REFERENCIAS RIESGO'!$C:$D,2,0)*VLOOKUP($T$2,PONDERADORES!A:P,IF(INFORMACION!$T179='REFERENCIAS RIESGO'!$C$36,13,7),0)</f>
        <v>23.479875</v>
      </c>
      <c r="AB179" s="93">
        <f t="shared" si="4"/>
        <v>78.983875000000012</v>
      </c>
      <c r="AC179" s="23" t="str">
        <f>IF(AB179&gt;[2]REFERENCIAS!$C$62,[2]REFERENCIAS!$B$62,IF(AND(AB179&gt;=[2]REFERENCIAS!$C$63,AB179&lt;[2]REFERENCIAS!$D$63),[2]REFERENCIAS!$B$63,IF(AND(AB179&gt;[2]REFERENCIAS!$C$64,AB179&lt;=[2]REFERENCIAS!$D$64),[2]REFERENCIAS!$B$64,IF(AND(AB179&gt;=[2]REFERENCIAS!$C$65,AB179&lt;[2]REFERENCIAS!$D$65),[2]REFERENCIAS!$B$65, "Revisar"))))</f>
        <v>Renovación de tecnología a la brevedad (Plazo inferior a un año)</v>
      </c>
      <c r="AD179" s="94" t="str">
        <f>VLOOKUP(AC179,[2]REFERENCIAS!$B$62:$G$65,4,FALSE)</f>
        <v>El equipo puede mantenerse en el servicio, sin embargo se recomienda su reposición en un plazo inferior a un año</v>
      </c>
      <c r="AJ179" s="20"/>
      <c r="AK179" s="20"/>
    </row>
    <row r="180" spans="1:37" ht="31.5" customHeight="1" x14ac:dyDescent="0.25">
      <c r="A180" s="72" t="s">
        <v>337</v>
      </c>
      <c r="B180" s="52" t="s">
        <v>338</v>
      </c>
      <c r="C180" s="51" t="s">
        <v>339</v>
      </c>
      <c r="D180" s="53" t="s">
        <v>376</v>
      </c>
      <c r="E180" s="73" t="s">
        <v>184</v>
      </c>
      <c r="F180" s="74" t="s">
        <v>49</v>
      </c>
      <c r="G180" s="9">
        <v>8</v>
      </c>
      <c r="H180" s="54">
        <v>44393</v>
      </c>
      <c r="I180" s="49">
        <v>1</v>
      </c>
      <c r="J180" s="22">
        <f t="shared" si="5"/>
        <v>0.125</v>
      </c>
      <c r="K180" s="19" t="s">
        <v>114</v>
      </c>
      <c r="L180" s="73" t="s">
        <v>33</v>
      </c>
      <c r="M180" s="74" t="s">
        <v>41</v>
      </c>
      <c r="N180" s="19" t="s">
        <v>54</v>
      </c>
      <c r="O180" s="73" t="s">
        <v>35</v>
      </c>
      <c r="P180" s="80">
        <v>19218501</v>
      </c>
      <c r="Q180" s="24">
        <v>11229199</v>
      </c>
      <c r="R180" s="81">
        <v>0.58429109533568724</v>
      </c>
      <c r="S180" s="85" t="s">
        <v>37</v>
      </c>
      <c r="T180" s="19" t="s">
        <v>82</v>
      </c>
      <c r="U180" s="22" t="s">
        <v>157</v>
      </c>
      <c r="V180" s="59" t="s">
        <v>40</v>
      </c>
      <c r="W180" s="86">
        <v>57.643749999999997</v>
      </c>
      <c r="X180" s="89">
        <f>+VLOOKUP(K180,REFERENCIAS!$C:$D,2,0)*VLOOKUP($K$2,PONDERADORES!A:P,IF(INFORMACION!$F180=REFERENCIAS!$C$24,10,7),0)+VLOOKUP(L180,REFERENCIAS!$C:$D,2,0)*VLOOKUP($L$2,PONDERADORES!A:P,IF(INFORMACION!$F180=REFERENCIAS!$C$24,10,7),0)+VLOOKUP(F180,REFERENCIAS!$C:$D,2,0)*VLOOKUP($F$2,PONDERADORES!A:P,IF(INFORMACION!$F180=REFERENCIAS!$C$24,10,7),0)+VLOOKUP(IF(J180&lt;=0.2,0.2,IF(AND(J180&gt;0.2,J180&lt;=0.4),0.4,IF(AND(J180&gt;0.4,J180&lt;=0.6),0.6,IF(AND(J180&gt;0.6,J180&lt;=0.8),0.8,IF(AND(J180&gt;0.8,J180&lt;=1),1))))),REFERENCIAS!$C:$D,2,0)*VLOOKUP($J$2,PONDERADORES!A:P,IF(INFORMACION!$F180=REFERENCIAS!$C$24,10,7),0)</f>
        <v>15.837</v>
      </c>
      <c r="Y180" s="45">
        <f>+VLOOKUP(M180,REFERENCIAS!$C:$D,2,0)*VLOOKUP($M$2,PONDERADORES!$A$7:$G$9,7,0)+VLOOKUP(N180,REFERENCIAS!$C:$D,2,0)*VLOOKUP($N$2,PONDERADORES!$A$7:$G$9,7,0)+VLOOKUP(O180,REFERENCIAS!$C:$D,2,0)*VLOOKUP($O$2,PONDERADORES!$A$7:$G$9,7,0)</f>
        <v>5.492</v>
      </c>
      <c r="Z180" s="46">
        <f>+VLOOKUP(IF(R180&lt;0.1,0,IF(AND(R180&gt;=0.1,R180&lt;0.2),0.1,IF(AND(R180&gt;=0.2,R180&lt;0.3),0.2,IF(R180&gt;0.3,0.3,)))),REFERENCIAS!$E:$F,2,0)*VLOOKUP($R$2,PONDERADORES!$A$11:$G$11,7,0)</f>
        <v>15</v>
      </c>
      <c r="AA180" s="90">
        <f>+VLOOKUP(S180,'REFERENCIAS RIESGO'!$C:$D,2,0)*VLOOKUP($S$2,PONDERADORES!A:P,IF(INFORMACION!$T180='REFERENCIAS RIESGO'!$C$36,13,7),0)+VLOOKUP(U180,'REFERENCIAS RIESGO'!$C:$D,2,0)*VLOOKUP($U$2,PONDERADORES!A:P,IF(INFORMACION!$T180='REFERENCIAS RIESGO'!$C$36,13,7),0)+VLOOKUP(V180,'REFERENCIAS RIESGO'!$C:$D,2,0)*VLOOKUP($V$2,PONDERADORES!A:P,IF(INFORMACION!$T180='REFERENCIAS RIESGO'!$C$36,13,7),0)+W180*VLOOKUP($W$2,PONDERADORES!A:P,IF(INFORMACION!$T180='REFERENCIAS RIESGO'!$C$36,13,7),0)+VLOOKUP(T180,'REFERENCIAS RIESGO'!$C:$D,2,0)*VLOOKUP($T$2,PONDERADORES!A:P,IF(INFORMACION!$T180='REFERENCIAS RIESGO'!$C$36,13,7),0)</f>
        <v>22.197937499999998</v>
      </c>
      <c r="AB180" s="93">
        <f t="shared" si="4"/>
        <v>58.526937500000003</v>
      </c>
      <c r="AC180" s="23" t="str">
        <f>IF(AB180&gt;[2]REFERENCIAS!$C$62,[2]REFERENCIAS!$B$62,IF(AND(AB180&gt;=[2]REFERENCIAS!$C$63,AB180&lt;[2]REFERENCIAS!$D$63),[2]REFERENCIAS!$B$63,IF(AND(AB180&gt;[2]REFERENCIAS!$C$64,AB180&lt;=[2]REFERENCIAS!$D$64),[2]REFERENCIAS!$B$64,IF(AND(AB180&gt;=[2]REFERENCIAS!$C$65,AB180&lt;[2]REFERENCIAS!$D$65),[2]REFERENCIAS!$B$65, "Revisar"))))</f>
        <v>Evaluar tecnología en un año</v>
      </c>
      <c r="AD180" s="94" t="str">
        <f>VLOOKUP(AC180,[2]REFERENCIAS!$B$62:$G$65,4,FALSE)</f>
        <v>El equipo se encuentra en condiciones aceptables de funcionamiento pero requiere constante seguimiento y evaluación.</v>
      </c>
      <c r="AJ180" s="20"/>
      <c r="AK180" s="20"/>
    </row>
    <row r="181" spans="1:37" ht="60" x14ac:dyDescent="0.25">
      <c r="A181" s="72" t="s">
        <v>244</v>
      </c>
      <c r="B181" s="52" t="s">
        <v>270</v>
      </c>
      <c r="C181" s="51" t="s">
        <v>245</v>
      </c>
      <c r="D181" s="53" t="s">
        <v>377</v>
      </c>
      <c r="E181" s="73" t="s">
        <v>190</v>
      </c>
      <c r="F181" s="74" t="s">
        <v>118</v>
      </c>
      <c r="G181" s="9">
        <v>10</v>
      </c>
      <c r="H181" s="54">
        <v>41974</v>
      </c>
      <c r="I181" s="49">
        <v>8</v>
      </c>
      <c r="J181" s="22">
        <f t="shared" si="5"/>
        <v>0.8</v>
      </c>
      <c r="K181" s="19" t="s">
        <v>114</v>
      </c>
      <c r="L181" s="73" t="s">
        <v>47</v>
      </c>
      <c r="M181" s="74" t="s">
        <v>41</v>
      </c>
      <c r="N181" s="19" t="s">
        <v>54</v>
      </c>
      <c r="O181" s="73" t="s">
        <v>35</v>
      </c>
      <c r="P181" s="80">
        <v>7080500</v>
      </c>
      <c r="Q181" s="24">
        <v>6580854</v>
      </c>
      <c r="R181" s="81">
        <v>0.9294335145823035</v>
      </c>
      <c r="S181" s="85" t="s">
        <v>37</v>
      </c>
      <c r="T181" s="19" t="s">
        <v>82</v>
      </c>
      <c r="U181" s="22" t="s">
        <v>51</v>
      </c>
      <c r="V181" s="59" t="s">
        <v>45</v>
      </c>
      <c r="W181" s="86">
        <v>13.231249999999999</v>
      </c>
      <c r="X181" s="89">
        <f>+VLOOKUP(K181,REFERENCIAS!$C:$D,2,0)*VLOOKUP($K$2,PONDERADORES!A:P,IF(INFORMACION!$F181=REFERENCIAS!$C$24,10,7),0)+VLOOKUP(L181,REFERENCIAS!$C:$D,2,0)*VLOOKUP($L$2,PONDERADORES!A:P,IF(INFORMACION!$F181=REFERENCIAS!$C$24,10,7),0)+VLOOKUP(F181,REFERENCIAS!$C:$D,2,0)*VLOOKUP($F$2,PONDERADORES!A:P,IF(INFORMACION!$F181=REFERENCIAS!$C$24,10,7),0)+VLOOKUP(IF(J181&lt;=0.2,0.2,IF(AND(J181&gt;0.2,J181&lt;=0.4),0.4,IF(AND(J181&gt;0.4,J181&lt;=0.6),0.6,IF(AND(J181&gt;0.6,J181&lt;=0.8),0.8,IF(AND(J181&gt;0.8,J181&lt;=1),1))))),REFERENCIAS!$C:$D,2,0)*VLOOKUP($J$2,PONDERADORES!A:P,IF(INFORMACION!$F181=REFERENCIAS!$C$24,10,7),0)</f>
        <v>11.39</v>
      </c>
      <c r="Y181" s="45">
        <f>+VLOOKUP(M181,REFERENCIAS!$C:$D,2,0)*VLOOKUP($M$2,PONDERADORES!$A$7:$G$9,7,0)+VLOOKUP(N181,REFERENCIAS!$C:$D,2,0)*VLOOKUP($N$2,PONDERADORES!$A$7:$G$9,7,0)+VLOOKUP(O181,REFERENCIAS!$C:$D,2,0)*VLOOKUP($O$2,PONDERADORES!$A$7:$G$9,7,0)</f>
        <v>5.492</v>
      </c>
      <c r="Z181" s="46">
        <f>+VLOOKUP(IF(R181&lt;0.1,0,IF(AND(R181&gt;=0.1,R181&lt;0.2),0.1,IF(AND(R181&gt;=0.2,R181&lt;0.3),0.2,IF(R181&gt;0.3,0.3,)))),REFERENCIAS!$E:$F,2,0)*VLOOKUP($R$2,PONDERADORES!$A$11:$G$11,7,0)</f>
        <v>15</v>
      </c>
      <c r="AA181" s="90">
        <f>+VLOOKUP(S181,'REFERENCIAS RIESGO'!$C:$D,2,0)*VLOOKUP($S$2,PONDERADORES!A:P,IF(INFORMACION!$T181='REFERENCIAS RIESGO'!$C$36,13,7),0)+VLOOKUP(U181,'REFERENCIAS RIESGO'!$C:$D,2,0)*VLOOKUP($U$2,PONDERADORES!A:P,IF(INFORMACION!$T181='REFERENCIAS RIESGO'!$C$36,13,7),0)+VLOOKUP(V181,'REFERENCIAS RIESGO'!$C:$D,2,0)*VLOOKUP($V$2,PONDERADORES!A:P,IF(INFORMACION!$T181='REFERENCIAS RIESGO'!$C$36,13,7),0)+W181*VLOOKUP($W$2,PONDERADORES!A:P,IF(INFORMACION!$T181='REFERENCIAS RIESGO'!$C$36,13,7),0)+VLOOKUP(T181,'REFERENCIAS RIESGO'!$C:$D,2,0)*VLOOKUP($T$2,PONDERADORES!A:P,IF(INFORMACION!$T181='REFERENCIAS RIESGO'!$C$36,13,7),0)</f>
        <v>18.950812499999998</v>
      </c>
      <c r="AB181" s="93">
        <f t="shared" si="4"/>
        <v>50.832812500000003</v>
      </c>
      <c r="AC181" s="23" t="str">
        <f>IF(AB181&gt;[2]REFERENCIAS!$C$62,[2]REFERENCIAS!$B$62,IF(AND(AB181&gt;=[2]REFERENCIAS!$C$63,AB181&lt;[2]REFERENCIAS!$D$63),[2]REFERENCIAS!$B$63,IF(AND(AB181&gt;[2]REFERENCIAS!$C$64,AB181&lt;=[2]REFERENCIAS!$D$64),[2]REFERENCIAS!$B$64,IF(AND(AB181&gt;=[2]REFERENCIAS!$C$65,AB181&lt;[2]REFERENCIAS!$D$65),[2]REFERENCIAS!$B$65, "Revisar"))))</f>
        <v>Evaluar tecnología en un año</v>
      </c>
      <c r="AD181" s="94" t="str">
        <f>VLOOKUP(AC181,[2]REFERENCIAS!$B$62:$G$65,4,FALSE)</f>
        <v>El equipo se encuentra en condiciones aceptables de funcionamiento pero requiere constante seguimiento y evaluación.</v>
      </c>
      <c r="AJ181" s="20"/>
      <c r="AK181" s="20"/>
    </row>
    <row r="182" spans="1:37" ht="60" x14ac:dyDescent="0.25">
      <c r="A182" s="72" t="s">
        <v>239</v>
      </c>
      <c r="B182" s="52" t="s">
        <v>212</v>
      </c>
      <c r="C182" s="51" t="s">
        <v>240</v>
      </c>
      <c r="D182" s="53" t="s">
        <v>378</v>
      </c>
      <c r="E182" s="73" t="s">
        <v>202</v>
      </c>
      <c r="F182" s="74" t="s">
        <v>118</v>
      </c>
      <c r="G182" s="9">
        <v>10</v>
      </c>
      <c r="H182" s="54">
        <v>44239</v>
      </c>
      <c r="I182" s="49">
        <v>1</v>
      </c>
      <c r="J182" s="22">
        <f t="shared" si="5"/>
        <v>0.1</v>
      </c>
      <c r="K182" s="19" t="s">
        <v>114</v>
      </c>
      <c r="L182" s="73" t="s">
        <v>47</v>
      </c>
      <c r="M182" s="74" t="s">
        <v>53</v>
      </c>
      <c r="N182" s="19" t="s">
        <v>35</v>
      </c>
      <c r="O182" s="73" t="s">
        <v>42</v>
      </c>
      <c r="P182" s="80">
        <v>9641456</v>
      </c>
      <c r="Q182" s="24">
        <v>5993163</v>
      </c>
      <c r="R182" s="81">
        <v>0.6216035212938793</v>
      </c>
      <c r="S182" s="85" t="s">
        <v>37</v>
      </c>
      <c r="T182" s="19" t="s">
        <v>82</v>
      </c>
      <c r="U182" s="22" t="s">
        <v>51</v>
      </c>
      <c r="V182" s="59" t="s">
        <v>56</v>
      </c>
      <c r="W182" s="86">
        <v>94.543750000000003</v>
      </c>
      <c r="X182" s="89">
        <f>+VLOOKUP(K182,REFERENCIAS!$C:$D,2,0)*VLOOKUP($K$2,PONDERADORES!A:P,IF(INFORMACION!$F182=REFERENCIAS!$C$24,10,7),0)+VLOOKUP(L182,REFERENCIAS!$C:$D,2,0)*VLOOKUP($L$2,PONDERADORES!A:P,IF(INFORMACION!$F182=REFERENCIAS!$C$24,10,7),0)+VLOOKUP(F182,REFERENCIAS!$C:$D,2,0)*VLOOKUP($F$2,PONDERADORES!A:P,IF(INFORMACION!$F182=REFERENCIAS!$C$24,10,7),0)+VLOOKUP(IF(J182&lt;=0.2,0.2,IF(AND(J182&gt;0.2,J182&lt;=0.4),0.4,IF(AND(J182&gt;0.4,J182&lt;=0.6),0.6,IF(AND(J182&gt;0.6,J182&lt;=0.8),0.8,IF(AND(J182&gt;0.8,J182&lt;=1),1))))),REFERENCIAS!$C:$D,2,0)*VLOOKUP($J$2,PONDERADORES!A:P,IF(INFORMACION!$F182=REFERENCIAS!$C$24,10,7),0)</f>
        <v>6.4319999999999995</v>
      </c>
      <c r="Y182" s="45">
        <f>+VLOOKUP(M182,REFERENCIAS!$C:$D,2,0)*VLOOKUP($M$2,PONDERADORES!$A$7:$G$9,7,0)+VLOOKUP(N182,REFERENCIAS!$C:$D,2,0)*VLOOKUP($N$2,PONDERADORES!$A$7:$G$9,7,0)+VLOOKUP(O182,REFERENCIAS!$C:$D,2,0)*VLOOKUP($O$2,PONDERADORES!$A$7:$G$9,7,0)</f>
        <v>14.654000000000002</v>
      </c>
      <c r="Z182" s="46">
        <f>+VLOOKUP(IF(R182&lt;0.1,0,IF(AND(R182&gt;=0.1,R182&lt;0.2),0.1,IF(AND(R182&gt;=0.2,R182&lt;0.3),0.2,IF(R182&gt;0.3,0.3,)))),REFERENCIAS!$E:$F,2,0)*VLOOKUP($R$2,PONDERADORES!$A$11:$G$11,7,0)</f>
        <v>15</v>
      </c>
      <c r="AA182" s="90">
        <f>+VLOOKUP(S182,'REFERENCIAS RIESGO'!$C:$D,2,0)*VLOOKUP($S$2,PONDERADORES!A:P,IF(INFORMACION!$T182='REFERENCIAS RIESGO'!$C$36,13,7),0)+VLOOKUP(U182,'REFERENCIAS RIESGO'!$C:$D,2,0)*VLOOKUP($U$2,PONDERADORES!A:P,IF(INFORMACION!$T182='REFERENCIAS RIESGO'!$C$36,13,7),0)+VLOOKUP(V182,'REFERENCIAS RIESGO'!$C:$D,2,0)*VLOOKUP($V$2,PONDERADORES!A:P,IF(INFORMACION!$T182='REFERENCIAS RIESGO'!$C$36,13,7),0)+W182*VLOOKUP($W$2,PONDERADORES!A:P,IF(INFORMACION!$T182='REFERENCIAS RIESGO'!$C$36,13,7),0)+VLOOKUP(T182,'REFERENCIAS RIESGO'!$C:$D,2,0)*VLOOKUP($T$2,PONDERADORES!A:P,IF(INFORMACION!$T182='REFERENCIAS RIESGO'!$C$36,13,7),0)</f>
        <v>20.328937499999999</v>
      </c>
      <c r="AB182" s="93">
        <f t="shared" si="4"/>
        <v>56.414937499999994</v>
      </c>
      <c r="AC182" s="23" t="str">
        <f>IF(AB182&gt;[2]REFERENCIAS!$C$62,[2]REFERENCIAS!$B$62,IF(AND(AB182&gt;=[2]REFERENCIAS!$C$63,AB182&lt;[2]REFERENCIAS!$D$63),[2]REFERENCIAS!$B$63,IF(AND(AB182&gt;[2]REFERENCIAS!$C$64,AB182&lt;=[2]REFERENCIAS!$D$64),[2]REFERENCIAS!$B$64,IF(AND(AB182&gt;=[2]REFERENCIAS!$C$65,AB182&lt;[2]REFERENCIAS!$D$65),[2]REFERENCIAS!$B$65, "Revisar"))))</f>
        <v>Evaluar tecnología en un año</v>
      </c>
      <c r="AD182" s="94" t="str">
        <f>VLOOKUP(AC182,[2]REFERENCIAS!$B$62:$G$65,4,FALSE)</f>
        <v>El equipo se encuentra en condiciones aceptables de funcionamiento pero requiere constante seguimiento y evaluación.</v>
      </c>
      <c r="AJ182" s="20"/>
      <c r="AK182" s="20"/>
    </row>
    <row r="183" spans="1:37" ht="60" x14ac:dyDescent="0.25">
      <c r="A183" s="72" t="s">
        <v>198</v>
      </c>
      <c r="B183" s="52" t="s">
        <v>199</v>
      </c>
      <c r="C183" s="51" t="s">
        <v>201</v>
      </c>
      <c r="D183" s="53">
        <v>17951682</v>
      </c>
      <c r="E183" s="73" t="s">
        <v>187</v>
      </c>
      <c r="F183" s="74" t="s">
        <v>119</v>
      </c>
      <c r="G183" s="9">
        <v>8</v>
      </c>
      <c r="H183" s="54">
        <v>42173</v>
      </c>
      <c r="I183" s="49">
        <v>7</v>
      </c>
      <c r="J183" s="22">
        <f t="shared" si="5"/>
        <v>0.875</v>
      </c>
      <c r="K183" s="19" t="s">
        <v>32</v>
      </c>
      <c r="L183" s="73" t="s">
        <v>117</v>
      </c>
      <c r="M183" s="74" t="s">
        <v>34</v>
      </c>
      <c r="N183" s="19" t="s">
        <v>35</v>
      </c>
      <c r="O183" s="73" t="s">
        <v>35</v>
      </c>
      <c r="P183" s="80">
        <v>3750000</v>
      </c>
      <c r="Q183" s="24">
        <v>2854379</v>
      </c>
      <c r="R183" s="81">
        <v>0.76116773333333332</v>
      </c>
      <c r="S183" s="85" t="s">
        <v>37</v>
      </c>
      <c r="T183" s="19" t="s">
        <v>38</v>
      </c>
      <c r="U183" s="22" t="s">
        <v>55</v>
      </c>
      <c r="V183" s="59" t="s">
        <v>56</v>
      </c>
      <c r="W183" s="86">
        <v>66.887500000000003</v>
      </c>
      <c r="X183" s="89">
        <f>+VLOOKUP(K183,REFERENCIAS!$C:$D,2,0)*VLOOKUP($K$2,PONDERADORES!A:P,IF(INFORMACION!$F183=REFERENCIAS!$C$24,10,7),0)+VLOOKUP(L183,REFERENCIAS!$C:$D,2,0)*VLOOKUP($L$2,PONDERADORES!A:P,IF(INFORMACION!$F183=REFERENCIAS!$C$24,10,7),0)+VLOOKUP(F183,REFERENCIAS!$C:$D,2,0)*VLOOKUP($F$2,PONDERADORES!A:P,IF(INFORMACION!$F183=REFERENCIAS!$C$24,10,7),0)+VLOOKUP(IF(J183&lt;=0.2,0.2,IF(AND(J183&gt;0.2,J183&lt;=0.4),0.4,IF(AND(J183&gt;0.4,J183&lt;=0.6),0.6,IF(AND(J183&gt;0.6,J183&lt;=0.8),0.8,IF(AND(J183&gt;0.8,J183&lt;=1),1))))),REFERENCIAS!$C:$D,2,0)*VLOOKUP($J$2,PONDERADORES!A:P,IF(INFORMACION!$F183=REFERENCIAS!$C$24,10,7),0)</f>
        <v>17.149999999999999</v>
      </c>
      <c r="Y183" s="45">
        <f>+VLOOKUP(M183,REFERENCIAS!$C:$D,2,0)*VLOOKUP($M$2,PONDERADORES!$A$7:$G$9,7,0)+VLOOKUP(N183,REFERENCIAS!$C:$D,2,0)*VLOOKUP($N$2,PONDERADORES!$A$7:$G$9,7,0)+VLOOKUP(O183,REFERENCIAS!$C:$D,2,0)*VLOOKUP($O$2,PONDERADORES!$A$7:$G$9,7,0)</f>
        <v>0.2</v>
      </c>
      <c r="Z183" s="46">
        <f>+VLOOKUP(IF(R183&lt;0.1,0,IF(AND(R183&gt;=0.1,R183&lt;0.2),0.1,IF(AND(R183&gt;=0.2,R183&lt;0.3),0.2,IF(R183&gt;0.3,0.3,)))),REFERENCIAS!$E:$F,2,0)*VLOOKUP($R$2,PONDERADORES!$A$11:$G$11,7,0)</f>
        <v>15</v>
      </c>
      <c r="AA183" s="90">
        <f>+VLOOKUP(S183,'REFERENCIAS RIESGO'!$C:$D,2,0)*VLOOKUP($S$2,PONDERADORES!A:P,IF(INFORMACION!$T183='REFERENCIAS RIESGO'!$C$36,13,7),0)+VLOOKUP(U183,'REFERENCIAS RIESGO'!$C:$D,2,0)*VLOOKUP($U$2,PONDERADORES!A:P,IF(INFORMACION!$T183='REFERENCIAS RIESGO'!$C$36,13,7),0)+VLOOKUP(V183,'REFERENCIAS RIESGO'!$C:$D,2,0)*VLOOKUP($V$2,PONDERADORES!A:P,IF(INFORMACION!$T183='REFERENCIAS RIESGO'!$C$36,13,7),0)+W183*VLOOKUP($W$2,PONDERADORES!A:P,IF(INFORMACION!$T183='REFERENCIAS RIESGO'!$C$36,13,7),0)+VLOOKUP(T183,'REFERENCIAS RIESGO'!$C:$D,2,0)*VLOOKUP($T$2,PONDERADORES!A:P,IF(INFORMACION!$T183='REFERENCIAS RIESGO'!$C$36,13,7),0)</f>
        <v>16.639875</v>
      </c>
      <c r="AB183" s="93">
        <f t="shared" si="4"/>
        <v>48.989874999999998</v>
      </c>
      <c r="AC183" s="23" t="str">
        <f>IF(AB183&gt;[2]REFERENCIAS!$C$62,[2]REFERENCIAS!$B$62,IF(AND(AB183&gt;=[2]REFERENCIAS!$C$63,AB183&lt;[2]REFERENCIAS!$D$63),[2]REFERENCIAS!$B$63,IF(AND(AB183&gt;[2]REFERENCIAS!$C$64,AB183&lt;=[2]REFERENCIAS!$D$64),[2]REFERENCIAS!$B$64,IF(AND(AB183&gt;=[2]REFERENCIAS!$C$65,AB183&lt;[2]REFERENCIAS!$D$65),[2]REFERENCIAS!$B$65, "Revisar"))))</f>
        <v>Evaluar tecnología en un año</v>
      </c>
      <c r="AD183" s="94" t="str">
        <f>VLOOKUP(AC183,[2]REFERENCIAS!$B$62:$G$65,4,FALSE)</f>
        <v>El equipo se encuentra en condiciones aceptables de funcionamiento pero requiere constante seguimiento y evaluación.</v>
      </c>
      <c r="AJ183" s="20"/>
      <c r="AK183" s="20"/>
    </row>
    <row r="184" spans="1:37" ht="45" x14ac:dyDescent="0.25">
      <c r="A184" s="72" t="s">
        <v>198</v>
      </c>
      <c r="B184" s="52" t="s">
        <v>199</v>
      </c>
      <c r="C184" s="51" t="s">
        <v>201</v>
      </c>
      <c r="D184" s="53">
        <v>18462617</v>
      </c>
      <c r="E184" s="73" t="s">
        <v>187</v>
      </c>
      <c r="F184" s="74" t="s">
        <v>118</v>
      </c>
      <c r="G184" s="9">
        <v>8</v>
      </c>
      <c r="H184" s="54">
        <v>41288</v>
      </c>
      <c r="I184" s="49">
        <v>9</v>
      </c>
      <c r="J184" s="22">
        <f t="shared" si="5"/>
        <v>1</v>
      </c>
      <c r="K184" s="19" t="s">
        <v>115</v>
      </c>
      <c r="L184" s="73" t="s">
        <v>33</v>
      </c>
      <c r="M184" s="74" t="s">
        <v>53</v>
      </c>
      <c r="N184" s="19" t="s">
        <v>54</v>
      </c>
      <c r="O184" s="73" t="s">
        <v>35</v>
      </c>
      <c r="P184" s="80">
        <v>3750000</v>
      </c>
      <c r="Q184" s="24">
        <v>2110945</v>
      </c>
      <c r="R184" s="81">
        <v>0.56291866666666668</v>
      </c>
      <c r="S184" s="85" t="s">
        <v>37</v>
      </c>
      <c r="T184" s="19" t="s">
        <v>82</v>
      </c>
      <c r="U184" s="22" t="s">
        <v>55</v>
      </c>
      <c r="V184" s="59" t="s">
        <v>40</v>
      </c>
      <c r="W184" s="86">
        <v>66.887500000000003</v>
      </c>
      <c r="X184" s="89">
        <f>+VLOOKUP(K184,REFERENCIAS!$C:$D,2,0)*VLOOKUP($K$2,PONDERADORES!A:P,IF(INFORMACION!$F184=REFERENCIAS!$C$24,10,7),0)+VLOOKUP(L184,REFERENCIAS!$C:$D,2,0)*VLOOKUP($L$2,PONDERADORES!A:P,IF(INFORMACION!$F184=REFERENCIAS!$C$24,10,7),0)+VLOOKUP(F184,REFERENCIAS!$C:$D,2,0)*VLOOKUP($F$2,PONDERADORES!A:P,IF(INFORMACION!$F184=REFERENCIAS!$C$24,10,7),0)+VLOOKUP(IF(J184&lt;=0.2,0.2,IF(AND(J184&gt;0.2,J184&lt;=0.4),0.4,IF(AND(J184&gt;0.4,J184&lt;=0.6),0.6,IF(AND(J184&gt;0.6,J184&lt;=0.8),0.8,IF(AND(J184&gt;0.8,J184&lt;=1),1))))),REFERENCIAS!$C:$D,2,0)*VLOOKUP($J$2,PONDERADORES!A:P,IF(INFORMACION!$F184=REFERENCIAS!$C$24,10,7),0)</f>
        <v>25.794999999999998</v>
      </c>
      <c r="Y184" s="45">
        <f>+VLOOKUP(M184,REFERENCIAS!$C:$D,2,0)*VLOOKUP($M$2,PONDERADORES!$A$7:$G$9,7,0)+VLOOKUP(N184,REFERENCIAS!$C:$D,2,0)*VLOOKUP($N$2,PONDERADORES!$A$7:$G$9,7,0)+VLOOKUP(O184,REFERENCIAS!$C:$D,2,0)*VLOOKUP($O$2,PONDERADORES!$A$7:$G$9,7,0)</f>
        <v>8.1920000000000019</v>
      </c>
      <c r="Z184" s="46">
        <f>+VLOOKUP(IF(R184&lt;0.1,0,IF(AND(R184&gt;=0.1,R184&lt;0.2),0.1,IF(AND(R184&gt;=0.2,R184&lt;0.3),0.2,IF(R184&gt;0.3,0.3,)))),REFERENCIAS!$E:$F,2,0)*VLOOKUP($R$2,PONDERADORES!$A$11:$G$11,7,0)</f>
        <v>15</v>
      </c>
      <c r="AA184" s="90">
        <f>+VLOOKUP(S184,'REFERENCIAS RIESGO'!$C:$D,2,0)*VLOOKUP($S$2,PONDERADORES!A:P,IF(INFORMACION!$T184='REFERENCIAS RIESGO'!$C$36,13,7),0)+VLOOKUP(U184,'REFERENCIAS RIESGO'!$C:$D,2,0)*VLOOKUP($U$2,PONDERADORES!A:P,IF(INFORMACION!$T184='REFERENCIAS RIESGO'!$C$36,13,7),0)+VLOOKUP(V184,'REFERENCIAS RIESGO'!$C:$D,2,0)*VLOOKUP($V$2,PONDERADORES!A:P,IF(INFORMACION!$T184='REFERENCIAS RIESGO'!$C$36,13,7),0)+W184*VLOOKUP($W$2,PONDERADORES!A:P,IF(INFORMACION!$T184='REFERENCIAS RIESGO'!$C$36,13,7),0)+VLOOKUP(T184,'REFERENCIAS RIESGO'!$C:$D,2,0)*VLOOKUP($T$2,PONDERADORES!A:P,IF(INFORMACION!$T184='REFERENCIAS RIESGO'!$C$36,13,7),0)</f>
        <v>23.479875</v>
      </c>
      <c r="AB184" s="93">
        <f t="shared" si="4"/>
        <v>72.466875000000002</v>
      </c>
      <c r="AC184" s="23" t="str">
        <f>IF(AB184&gt;[2]REFERENCIAS!$C$62,[2]REFERENCIAS!$B$62,IF(AND(AB184&gt;=[2]REFERENCIAS!$C$63,AB184&lt;[2]REFERENCIAS!$D$63),[2]REFERENCIAS!$B$63,IF(AND(AB184&gt;[2]REFERENCIAS!$C$64,AB184&lt;=[2]REFERENCIAS!$D$64),[2]REFERENCIAS!$B$64,IF(AND(AB184&gt;=[2]REFERENCIAS!$C$65,AB184&lt;[2]REFERENCIAS!$D$65),[2]REFERENCIAS!$B$65, "Revisar"))))</f>
        <v>Renovación de tecnología a la brevedad (Plazo inferior a un año)</v>
      </c>
      <c r="AD184" s="94" t="str">
        <f>VLOOKUP(AC184,[2]REFERENCIAS!$B$62:$G$65,4,FALSE)</f>
        <v>El equipo puede mantenerse en el servicio, sin embargo se recomienda su reposición en un plazo inferior a un año</v>
      </c>
      <c r="AJ184" s="20"/>
      <c r="AK184" s="20"/>
    </row>
    <row r="185" spans="1:37" ht="45" x14ac:dyDescent="0.25">
      <c r="A185" s="72" t="s">
        <v>198</v>
      </c>
      <c r="B185" s="52" t="s">
        <v>199</v>
      </c>
      <c r="C185" s="51" t="s">
        <v>201</v>
      </c>
      <c r="D185" s="53">
        <v>17952288</v>
      </c>
      <c r="E185" s="73" t="s">
        <v>192</v>
      </c>
      <c r="F185" s="74" t="s">
        <v>119</v>
      </c>
      <c r="G185" s="9">
        <v>8</v>
      </c>
      <c r="H185" s="54">
        <v>40965</v>
      </c>
      <c r="I185" s="49">
        <v>10</v>
      </c>
      <c r="J185" s="22">
        <f t="shared" si="5"/>
        <v>1</v>
      </c>
      <c r="K185" s="19" t="s">
        <v>114</v>
      </c>
      <c r="L185" s="73" t="s">
        <v>33</v>
      </c>
      <c r="M185" s="74" t="s">
        <v>53</v>
      </c>
      <c r="N185" s="19" t="s">
        <v>35</v>
      </c>
      <c r="O185" s="73" t="s">
        <v>54</v>
      </c>
      <c r="P185" s="80">
        <v>3750000</v>
      </c>
      <c r="Q185" s="24">
        <v>2475135</v>
      </c>
      <c r="R185" s="81">
        <v>0.66003599999999996</v>
      </c>
      <c r="S185" s="85" t="s">
        <v>37</v>
      </c>
      <c r="T185" s="19" t="s">
        <v>44</v>
      </c>
      <c r="U185" s="22" t="s">
        <v>55</v>
      </c>
      <c r="V185" s="59" t="s">
        <v>40</v>
      </c>
      <c r="W185" s="86">
        <v>66.887500000000003</v>
      </c>
      <c r="X185" s="89">
        <f>+VLOOKUP(K185,REFERENCIAS!$C:$D,2,0)*VLOOKUP($K$2,PONDERADORES!A:P,IF(INFORMACION!$F185=REFERENCIAS!$C$24,10,7),0)+VLOOKUP(L185,REFERENCIAS!$C:$D,2,0)*VLOOKUP($L$2,PONDERADORES!A:P,IF(INFORMACION!$F185=REFERENCIAS!$C$24,10,7),0)+VLOOKUP(F185,REFERENCIAS!$C:$D,2,0)*VLOOKUP($F$2,PONDERADORES!A:P,IF(INFORMACION!$F185=REFERENCIAS!$C$24,10,7),0)+VLOOKUP(IF(J185&lt;=0.2,0.2,IF(AND(J185&gt;0.2,J185&lt;=0.4),0.4,IF(AND(J185&gt;0.4,J185&lt;=0.6),0.6,IF(AND(J185&gt;0.6,J185&lt;=0.8),0.8,IF(AND(J185&gt;0.8,J185&lt;=1),1))))),REFERENCIAS!$C:$D,2,0)*VLOOKUP($J$2,PONDERADORES!A:P,IF(INFORMACION!$F185=REFERENCIAS!$C$24,10,7),0)</f>
        <v>19.145</v>
      </c>
      <c r="Y185" s="45">
        <f>+VLOOKUP(M185,REFERENCIAS!$C:$D,2,0)*VLOOKUP($M$2,PONDERADORES!$A$7:$G$9,7,0)+VLOOKUP(N185,REFERENCIAS!$C:$D,2,0)*VLOOKUP($N$2,PONDERADORES!$A$7:$G$9,7,0)+VLOOKUP(O185,REFERENCIAS!$C:$D,2,0)*VLOOKUP($O$2,PONDERADORES!$A$7:$G$9,7,0)</f>
        <v>10.054000000000002</v>
      </c>
      <c r="Z185" s="46">
        <f>+VLOOKUP(IF(R185&lt;0.1,0,IF(AND(R185&gt;=0.1,R185&lt;0.2),0.1,IF(AND(R185&gt;=0.2,R185&lt;0.3),0.2,IF(R185&gt;0.3,0.3,)))),REFERENCIAS!$E:$F,2,0)*VLOOKUP($R$2,PONDERADORES!$A$11:$G$11,7,0)</f>
        <v>15</v>
      </c>
      <c r="AA185" s="90">
        <f>+VLOOKUP(S185,'REFERENCIAS RIESGO'!$C:$D,2,0)*VLOOKUP($S$2,PONDERADORES!A:P,IF(INFORMACION!$T185='REFERENCIAS RIESGO'!$C$36,13,7),0)+VLOOKUP(U185,'REFERENCIAS RIESGO'!$C:$D,2,0)*VLOOKUP($U$2,PONDERADORES!A:P,IF(INFORMACION!$T185='REFERENCIAS RIESGO'!$C$36,13,7),0)+VLOOKUP(V185,'REFERENCIAS RIESGO'!$C:$D,2,0)*VLOOKUP($V$2,PONDERADORES!A:P,IF(INFORMACION!$T185='REFERENCIAS RIESGO'!$C$36,13,7),0)+W185*VLOOKUP($W$2,PONDERADORES!A:P,IF(INFORMACION!$T185='REFERENCIAS RIESGO'!$C$36,13,7),0)+VLOOKUP(T185,'REFERENCIAS RIESGO'!$C:$D,2,0)*VLOOKUP($T$2,PONDERADORES!A:P,IF(INFORMACION!$T185='REFERENCIAS RIESGO'!$C$36,13,7),0)</f>
        <v>21.978187500000001</v>
      </c>
      <c r="AB185" s="93">
        <f t="shared" si="4"/>
        <v>66.177187500000002</v>
      </c>
      <c r="AC185" s="23" t="str">
        <f>IF(AB185&gt;[2]REFERENCIAS!$C$62,[2]REFERENCIAS!$B$62,IF(AND(AB185&gt;=[2]REFERENCIAS!$C$63,AB185&lt;[2]REFERENCIAS!$D$63),[2]REFERENCIAS!$B$63,IF(AND(AB185&gt;[2]REFERENCIAS!$C$64,AB185&lt;=[2]REFERENCIAS!$D$64),[2]REFERENCIAS!$B$64,IF(AND(AB185&gt;=[2]REFERENCIAS!$C$65,AB185&lt;[2]REFERENCIAS!$D$65),[2]REFERENCIAS!$B$65, "Revisar"))))</f>
        <v>Renovación de tecnología a la brevedad (Plazo inferior a un año)</v>
      </c>
      <c r="AD185" s="94" t="str">
        <f>VLOOKUP(AC185,[2]REFERENCIAS!$B$62:$G$65,4,FALSE)</f>
        <v>El equipo puede mantenerse en el servicio, sin embargo se recomienda su reposición en un plazo inferior a un año</v>
      </c>
      <c r="AJ185" s="20"/>
      <c r="AK185" s="20"/>
    </row>
    <row r="186" spans="1:37" ht="60" x14ac:dyDescent="0.25">
      <c r="A186" s="72" t="s">
        <v>198</v>
      </c>
      <c r="B186" s="52" t="s">
        <v>199</v>
      </c>
      <c r="C186" s="51" t="s">
        <v>200</v>
      </c>
      <c r="D186" s="53">
        <v>21439038</v>
      </c>
      <c r="E186" s="73" t="s">
        <v>187</v>
      </c>
      <c r="F186" s="74" t="s">
        <v>49</v>
      </c>
      <c r="G186" s="9">
        <v>8</v>
      </c>
      <c r="H186" s="54">
        <v>43379</v>
      </c>
      <c r="I186" s="49">
        <v>4</v>
      </c>
      <c r="J186" s="22">
        <f t="shared" si="5"/>
        <v>0.5</v>
      </c>
      <c r="K186" s="19" t="s">
        <v>115</v>
      </c>
      <c r="L186" s="73" t="s">
        <v>116</v>
      </c>
      <c r="M186" s="74" t="s">
        <v>34</v>
      </c>
      <c r="N186" s="19" t="s">
        <v>54</v>
      </c>
      <c r="O186" s="73" t="s">
        <v>54</v>
      </c>
      <c r="P186" s="80">
        <v>7880000</v>
      </c>
      <c r="Q186" s="24">
        <v>4361781</v>
      </c>
      <c r="R186" s="81">
        <v>0.55352550761421315</v>
      </c>
      <c r="S186" s="85" t="s">
        <v>37</v>
      </c>
      <c r="T186" s="19" t="s">
        <v>82</v>
      </c>
      <c r="U186" s="22" t="s">
        <v>55</v>
      </c>
      <c r="V186" s="59" t="s">
        <v>56</v>
      </c>
      <c r="W186" s="86">
        <v>66.887500000000003</v>
      </c>
      <c r="X186" s="89">
        <f>+VLOOKUP(K186,REFERENCIAS!$C:$D,2,0)*VLOOKUP($K$2,PONDERADORES!A:P,IF(INFORMACION!$F186=REFERENCIAS!$C$24,10,7),0)+VLOOKUP(L186,REFERENCIAS!$C:$D,2,0)*VLOOKUP($L$2,PONDERADORES!A:P,IF(INFORMACION!$F186=REFERENCIAS!$C$24,10,7),0)+VLOOKUP(F186,REFERENCIAS!$C:$D,2,0)*VLOOKUP($F$2,PONDERADORES!A:P,IF(INFORMACION!$F186=REFERENCIAS!$C$24,10,7),0)+VLOOKUP(IF(J186&lt;=0.2,0.2,IF(AND(J186&gt;0.2,J186&lt;=0.4),0.4,IF(AND(J186&gt;0.4,J186&lt;=0.6),0.6,IF(AND(J186&gt;0.6,J186&lt;=0.8),0.8,IF(AND(J186&gt;0.8,J186&lt;=1),1))))),REFERENCIAS!$C:$D,2,0)*VLOOKUP($J$2,PONDERADORES!A:P,IF(INFORMACION!$F186=REFERENCIAS!$C$24,10,7),0)</f>
        <v>19.12</v>
      </c>
      <c r="Y186" s="45">
        <f>+VLOOKUP(M186,REFERENCIAS!$C:$D,2,0)*VLOOKUP($M$2,PONDERADORES!$A$7:$G$9,7,0)+VLOOKUP(N186,REFERENCIAS!$C:$D,2,0)*VLOOKUP($N$2,PONDERADORES!$A$7:$G$9,7,0)+VLOOKUP(O186,REFERENCIAS!$C:$D,2,0)*VLOOKUP($O$2,PONDERADORES!$A$7:$G$9,7,0)</f>
        <v>7.354000000000001</v>
      </c>
      <c r="Z186" s="46">
        <f>+VLOOKUP(IF(R186&lt;0.1,0,IF(AND(R186&gt;=0.1,R186&lt;0.2),0.1,IF(AND(R186&gt;=0.2,R186&lt;0.3),0.2,IF(R186&gt;0.3,0.3,)))),REFERENCIAS!$E:$F,2,0)*VLOOKUP($R$2,PONDERADORES!$A$11:$G$11,7,0)</f>
        <v>15</v>
      </c>
      <c r="AA186" s="90">
        <f>+VLOOKUP(S186,'REFERENCIAS RIESGO'!$C:$D,2,0)*VLOOKUP($S$2,PONDERADORES!A:P,IF(INFORMACION!$T186='REFERENCIAS RIESGO'!$C$36,13,7),0)+VLOOKUP(U186,'REFERENCIAS RIESGO'!$C:$D,2,0)*VLOOKUP($U$2,PONDERADORES!A:P,IF(INFORMACION!$T186='REFERENCIAS RIESGO'!$C$36,13,7),0)+VLOOKUP(V186,'REFERENCIAS RIESGO'!$C:$D,2,0)*VLOOKUP($V$2,PONDERADORES!A:P,IF(INFORMACION!$T186='REFERENCIAS RIESGO'!$C$36,13,7),0)+W186*VLOOKUP($W$2,PONDERADORES!A:P,IF(INFORMACION!$T186='REFERENCIAS RIESGO'!$C$36,13,7),0)+VLOOKUP(T186,'REFERENCIAS RIESGO'!$C:$D,2,0)*VLOOKUP($T$2,PONDERADORES!A:P,IF(INFORMACION!$T186='REFERENCIAS RIESGO'!$C$36,13,7),0)</f>
        <v>19.639875</v>
      </c>
      <c r="AB186" s="93">
        <f t="shared" si="4"/>
        <v>61.113875000000007</v>
      </c>
      <c r="AC186" s="23" t="str">
        <f>IF(AB186&gt;[2]REFERENCIAS!$C$62,[2]REFERENCIAS!$B$62,IF(AND(AB186&gt;=[2]REFERENCIAS!$C$63,AB186&lt;[2]REFERENCIAS!$D$63),[2]REFERENCIAS!$B$63,IF(AND(AB186&gt;[2]REFERENCIAS!$C$64,AB186&lt;=[2]REFERENCIAS!$D$64),[2]REFERENCIAS!$B$64,IF(AND(AB186&gt;=[2]REFERENCIAS!$C$65,AB186&lt;[2]REFERENCIAS!$D$65),[2]REFERENCIAS!$B$65, "Revisar"))))</f>
        <v>Evaluar tecnología en un año</v>
      </c>
      <c r="AD186" s="94" t="str">
        <f>VLOOKUP(AC186,[2]REFERENCIAS!$B$62:$G$65,4,FALSE)</f>
        <v>El equipo se encuentra en condiciones aceptables de funcionamiento pero requiere constante seguimiento y evaluación.</v>
      </c>
      <c r="AJ186" s="20"/>
      <c r="AK186" s="20"/>
    </row>
    <row r="187" spans="1:37" ht="60" x14ac:dyDescent="0.25">
      <c r="A187" s="72" t="s">
        <v>198</v>
      </c>
      <c r="B187" s="52" t="s">
        <v>199</v>
      </c>
      <c r="C187" s="51" t="s">
        <v>201</v>
      </c>
      <c r="D187" s="53">
        <v>17951974</v>
      </c>
      <c r="E187" s="73" t="s">
        <v>187</v>
      </c>
      <c r="F187" s="74" t="s">
        <v>46</v>
      </c>
      <c r="G187" s="9">
        <v>8</v>
      </c>
      <c r="H187" s="54">
        <v>42608</v>
      </c>
      <c r="I187" s="49">
        <v>6</v>
      </c>
      <c r="J187" s="22">
        <f t="shared" si="5"/>
        <v>0.75</v>
      </c>
      <c r="K187" s="19" t="s">
        <v>115</v>
      </c>
      <c r="L187" s="73" t="s">
        <v>47</v>
      </c>
      <c r="M187" s="74" t="s">
        <v>41</v>
      </c>
      <c r="N187" s="19" t="s">
        <v>35</v>
      </c>
      <c r="O187" s="73" t="s">
        <v>54</v>
      </c>
      <c r="P187" s="80">
        <v>3750000</v>
      </c>
      <c r="Q187" s="24">
        <v>705154</v>
      </c>
      <c r="R187" s="81">
        <v>0.18804106666666667</v>
      </c>
      <c r="S187" s="85" t="s">
        <v>37</v>
      </c>
      <c r="T187" s="19" t="s">
        <v>44</v>
      </c>
      <c r="U187" s="22" t="s">
        <v>55</v>
      </c>
      <c r="V187" s="59" t="s">
        <v>56</v>
      </c>
      <c r="W187" s="86">
        <v>66.887500000000003</v>
      </c>
      <c r="X187" s="89">
        <f>+VLOOKUP(K187,REFERENCIAS!$C:$D,2,0)*VLOOKUP($K$2,PONDERADORES!A:P,IF(INFORMACION!$F187=REFERENCIAS!$C$24,10,7),0)+VLOOKUP(L187,REFERENCIAS!$C:$D,2,0)*VLOOKUP($L$2,PONDERADORES!A:P,IF(INFORMACION!$F187=REFERENCIAS!$C$24,10,7),0)+VLOOKUP(F187,REFERENCIAS!$C:$D,2,0)*VLOOKUP($F$2,PONDERADORES!A:P,IF(INFORMACION!$F187=REFERENCIAS!$C$24,10,7),0)+VLOOKUP(IF(J187&lt;=0.2,0.2,IF(AND(J187&gt;0.2,J187&lt;=0.4),0.4,IF(AND(J187&gt;0.4,J187&lt;=0.6),0.6,IF(AND(J187&gt;0.6,J187&lt;=0.8),0.8,IF(AND(J187&gt;0.8,J187&lt;=1),1))))),REFERENCIAS!$C:$D,2,0)*VLOOKUP($J$2,PONDERADORES!A:P,IF(INFORMACION!$F187=REFERENCIAS!$C$24,10,7),0)</f>
        <v>30.200000000000003</v>
      </c>
      <c r="Y187" s="45">
        <f>+VLOOKUP(M187,REFERENCIAS!$C:$D,2,0)*VLOOKUP($M$2,PONDERADORES!$A$7:$G$9,7,0)+VLOOKUP(N187,REFERENCIAS!$C:$D,2,0)*VLOOKUP($N$2,PONDERADORES!$A$7:$G$9,7,0)+VLOOKUP(O187,REFERENCIAS!$C:$D,2,0)*VLOOKUP($O$2,PONDERADORES!$A$7:$G$9,7,0)</f>
        <v>7.354000000000001</v>
      </c>
      <c r="Z187" s="46">
        <f>+VLOOKUP(IF(R187&lt;0.1,0,IF(AND(R187&gt;=0.1,R187&lt;0.2),0.1,IF(AND(R187&gt;=0.2,R187&lt;0.3),0.2,IF(R187&gt;0.3,0.3,)))),REFERENCIAS!$E:$F,2,0)*VLOOKUP($R$2,PONDERADORES!$A$11:$G$11,7,0)</f>
        <v>4.5</v>
      </c>
      <c r="AA187" s="90">
        <f>+VLOOKUP(S187,'REFERENCIAS RIESGO'!$C:$D,2,0)*VLOOKUP($S$2,PONDERADORES!A:P,IF(INFORMACION!$T187='REFERENCIAS RIESGO'!$C$36,13,7),0)+VLOOKUP(U187,'REFERENCIAS RIESGO'!$C:$D,2,0)*VLOOKUP($U$2,PONDERADORES!A:P,IF(INFORMACION!$T187='REFERENCIAS RIESGO'!$C$36,13,7),0)+VLOOKUP(V187,'REFERENCIAS RIESGO'!$C:$D,2,0)*VLOOKUP($V$2,PONDERADORES!A:P,IF(INFORMACION!$T187='REFERENCIAS RIESGO'!$C$36,13,7),0)+W187*VLOOKUP($W$2,PONDERADORES!A:P,IF(INFORMACION!$T187='REFERENCIAS RIESGO'!$C$36,13,7),0)+VLOOKUP(T187,'REFERENCIAS RIESGO'!$C:$D,2,0)*VLOOKUP($T$2,PONDERADORES!A:P,IF(INFORMACION!$T187='REFERENCIAS RIESGO'!$C$36,13,7),0)</f>
        <v>17.1781875</v>
      </c>
      <c r="AB187" s="93">
        <f t="shared" si="4"/>
        <v>59.232187500000002</v>
      </c>
      <c r="AC187" s="23" t="str">
        <f>IF(AB187&gt;[2]REFERENCIAS!$C$62,[2]REFERENCIAS!$B$62,IF(AND(AB187&gt;=[2]REFERENCIAS!$C$63,AB187&lt;[2]REFERENCIAS!$D$63),[2]REFERENCIAS!$B$63,IF(AND(AB187&gt;[2]REFERENCIAS!$C$64,AB187&lt;=[2]REFERENCIAS!$D$64),[2]REFERENCIAS!$B$64,IF(AND(AB187&gt;=[2]REFERENCIAS!$C$65,AB187&lt;[2]REFERENCIAS!$D$65),[2]REFERENCIAS!$B$65, "Revisar"))))</f>
        <v>Evaluar tecnología en un año</v>
      </c>
      <c r="AD187" s="94" t="str">
        <f>VLOOKUP(AC187,[2]REFERENCIAS!$B$62:$G$65,4,FALSE)</f>
        <v>El equipo se encuentra en condiciones aceptables de funcionamiento pero requiere constante seguimiento y evaluación.</v>
      </c>
      <c r="AJ187" s="20"/>
      <c r="AK187" s="20"/>
    </row>
    <row r="188" spans="1:37" ht="60" x14ac:dyDescent="0.25">
      <c r="A188" s="72" t="s">
        <v>198</v>
      </c>
      <c r="B188" s="52" t="s">
        <v>199</v>
      </c>
      <c r="C188" s="51" t="s">
        <v>200</v>
      </c>
      <c r="D188" s="53">
        <v>21436933</v>
      </c>
      <c r="E188" s="73" t="s">
        <v>187</v>
      </c>
      <c r="F188" s="74" t="s">
        <v>46</v>
      </c>
      <c r="G188" s="9">
        <v>8</v>
      </c>
      <c r="H188" s="54">
        <v>42899</v>
      </c>
      <c r="I188" s="49">
        <v>5</v>
      </c>
      <c r="J188" s="22">
        <f t="shared" si="5"/>
        <v>0.625</v>
      </c>
      <c r="K188" s="19" t="s">
        <v>32</v>
      </c>
      <c r="L188" s="73" t="s">
        <v>33</v>
      </c>
      <c r="M188" s="74" t="s">
        <v>53</v>
      </c>
      <c r="N188" s="19" t="s">
        <v>35</v>
      </c>
      <c r="O188" s="73" t="s">
        <v>35</v>
      </c>
      <c r="P188" s="80">
        <v>7880000</v>
      </c>
      <c r="Q188" s="24">
        <v>1156042</v>
      </c>
      <c r="R188" s="81">
        <v>0.14670583756345176</v>
      </c>
      <c r="S188" s="85" t="s">
        <v>37</v>
      </c>
      <c r="T188" s="19" t="s">
        <v>82</v>
      </c>
      <c r="U188" s="22" t="s">
        <v>55</v>
      </c>
      <c r="V188" s="59" t="s">
        <v>50</v>
      </c>
      <c r="W188" s="86">
        <v>66.887500000000003</v>
      </c>
      <c r="X188" s="89">
        <f>+VLOOKUP(K188,REFERENCIAS!$C:$D,2,0)*VLOOKUP($K$2,PONDERADORES!A:P,IF(INFORMACION!$F188=REFERENCIAS!$C$24,10,7),0)+VLOOKUP(L188,REFERENCIAS!$C:$D,2,0)*VLOOKUP($L$2,PONDERADORES!A:P,IF(INFORMACION!$F188=REFERENCIAS!$C$24,10,7),0)+VLOOKUP(F188,REFERENCIAS!$C:$D,2,0)*VLOOKUP($F$2,PONDERADORES!A:P,IF(INFORMACION!$F188=REFERENCIAS!$C$24,10,7),0)+VLOOKUP(IF(J188&lt;=0.2,0.2,IF(AND(J188&gt;0.2,J188&lt;=0.4),0.4,IF(AND(J188&gt;0.4,J188&lt;=0.6),0.6,IF(AND(J188&gt;0.6,J188&lt;=0.8),0.8,IF(AND(J188&gt;0.8,J188&lt;=1),1))))),REFERENCIAS!$C:$D,2,0)*VLOOKUP($J$2,PONDERADORES!A:P,IF(INFORMACION!$F188=REFERENCIAS!$C$24,10,7),0)</f>
        <v>28.774999999999999</v>
      </c>
      <c r="Y188" s="45">
        <f>+VLOOKUP(M188,REFERENCIAS!$C:$D,2,0)*VLOOKUP($M$2,PONDERADORES!$A$7:$G$9,7,0)+VLOOKUP(N188,REFERENCIAS!$C:$D,2,0)*VLOOKUP($N$2,PONDERADORES!$A$7:$G$9,7,0)+VLOOKUP(O188,REFERENCIAS!$C:$D,2,0)*VLOOKUP($O$2,PONDERADORES!$A$7:$G$9,7,0)</f>
        <v>5.5460000000000003</v>
      </c>
      <c r="Z188" s="46">
        <f>+VLOOKUP(IF(R188&lt;0.1,0,IF(AND(R188&gt;=0.1,R188&lt;0.2),0.1,IF(AND(R188&gt;=0.2,R188&lt;0.3),0.2,IF(R188&gt;0.3,0.3,)))),REFERENCIAS!$E:$F,2,0)*VLOOKUP($R$2,PONDERADORES!$A$11:$G$11,7,0)</f>
        <v>4.5</v>
      </c>
      <c r="AA188" s="90">
        <f>+VLOOKUP(S188,'REFERENCIAS RIESGO'!$C:$D,2,0)*VLOOKUP($S$2,PONDERADORES!A:P,IF(INFORMACION!$T188='REFERENCIAS RIESGO'!$C$36,13,7),0)+VLOOKUP(U188,'REFERENCIAS RIESGO'!$C:$D,2,0)*VLOOKUP($U$2,PONDERADORES!A:P,IF(INFORMACION!$T188='REFERENCIAS RIESGO'!$C$36,13,7),0)+VLOOKUP(V188,'REFERENCIAS RIESGO'!$C:$D,2,0)*VLOOKUP($V$2,PONDERADORES!A:P,IF(INFORMACION!$T188='REFERENCIAS RIESGO'!$C$36,13,7),0)+W188*VLOOKUP($W$2,PONDERADORES!A:P,IF(INFORMACION!$T188='REFERENCIAS RIESGO'!$C$36,13,7),0)+VLOOKUP(T188,'REFERENCIAS RIESGO'!$C:$D,2,0)*VLOOKUP($T$2,PONDERADORES!A:P,IF(INFORMACION!$T188='REFERENCIAS RIESGO'!$C$36,13,7),0)</f>
        <v>21.379874999999998</v>
      </c>
      <c r="AB188" s="93">
        <f t="shared" si="4"/>
        <v>60.200874999999996</v>
      </c>
      <c r="AC188" s="23" t="str">
        <f>IF(AB188&gt;[2]REFERENCIAS!$C$62,[2]REFERENCIAS!$B$62,IF(AND(AB188&gt;=[2]REFERENCIAS!$C$63,AB188&lt;[2]REFERENCIAS!$D$63),[2]REFERENCIAS!$B$63,IF(AND(AB188&gt;[2]REFERENCIAS!$C$64,AB188&lt;=[2]REFERENCIAS!$D$64),[2]REFERENCIAS!$B$64,IF(AND(AB188&gt;=[2]REFERENCIAS!$C$65,AB188&lt;[2]REFERENCIAS!$D$65),[2]REFERENCIAS!$B$65, "Revisar"))))</f>
        <v>Evaluar tecnología en un año</v>
      </c>
      <c r="AD188" s="94" t="str">
        <f>VLOOKUP(AC188,[2]REFERENCIAS!$B$62:$G$65,4,FALSE)</f>
        <v>El equipo se encuentra en condiciones aceptables de funcionamiento pero requiere constante seguimiento y evaluación.</v>
      </c>
      <c r="AJ188" s="20"/>
      <c r="AK188" s="20"/>
    </row>
    <row r="189" spans="1:37" ht="60" x14ac:dyDescent="0.25">
      <c r="A189" s="72" t="s">
        <v>198</v>
      </c>
      <c r="B189" s="52" t="s">
        <v>199</v>
      </c>
      <c r="C189" s="51" t="s">
        <v>200</v>
      </c>
      <c r="D189" s="53">
        <v>21439380</v>
      </c>
      <c r="E189" s="73" t="s">
        <v>192</v>
      </c>
      <c r="F189" s="74" t="s">
        <v>46</v>
      </c>
      <c r="G189" s="9">
        <v>8</v>
      </c>
      <c r="H189" s="54">
        <v>39951</v>
      </c>
      <c r="I189" s="49">
        <v>13</v>
      </c>
      <c r="J189" s="22">
        <f t="shared" si="5"/>
        <v>1</v>
      </c>
      <c r="K189" s="19" t="s">
        <v>114</v>
      </c>
      <c r="L189" s="73" t="s">
        <v>47</v>
      </c>
      <c r="M189" s="74" t="s">
        <v>34</v>
      </c>
      <c r="N189" s="19" t="s">
        <v>35</v>
      </c>
      <c r="O189" s="73" t="s">
        <v>42</v>
      </c>
      <c r="P189" s="80">
        <v>7880000</v>
      </c>
      <c r="Q189" s="24">
        <v>5938321</v>
      </c>
      <c r="R189" s="81">
        <v>0.75359403553299498</v>
      </c>
      <c r="S189" s="85" t="s">
        <v>37</v>
      </c>
      <c r="T189" s="19" t="s">
        <v>38</v>
      </c>
      <c r="U189" s="22" t="s">
        <v>55</v>
      </c>
      <c r="V189" s="59" t="s">
        <v>56</v>
      </c>
      <c r="W189" s="86">
        <v>66.887500000000003</v>
      </c>
      <c r="X189" s="89">
        <f>+VLOOKUP(K189,REFERENCIAS!$C:$D,2,0)*VLOOKUP($K$2,PONDERADORES!A:P,IF(INFORMACION!$F189=REFERENCIAS!$C$24,10,7),0)+VLOOKUP(L189,REFERENCIAS!$C:$D,2,0)*VLOOKUP($L$2,PONDERADORES!A:P,IF(INFORMACION!$F189=REFERENCIAS!$C$24,10,7),0)+VLOOKUP(F189,REFERENCIAS!$C:$D,2,0)*VLOOKUP($F$2,PONDERADORES!A:P,IF(INFORMACION!$F189=REFERENCIAS!$C$24,10,7),0)+VLOOKUP(IF(J189&lt;=0.2,0.2,IF(AND(J189&gt;0.2,J189&lt;=0.4),0.4,IF(AND(J189&gt;0.4,J189&lt;=0.6),0.6,IF(AND(J189&gt;0.6,J189&lt;=0.8),0.8,IF(AND(J189&gt;0.8,J189&lt;=1),1))))),REFERENCIAS!$C:$D,2,0)*VLOOKUP($J$2,PONDERADORES!A:P,IF(INFORMACION!$F189=REFERENCIAS!$C$24,10,7),0)</f>
        <v>22.47</v>
      </c>
      <c r="Y189" s="45">
        <f>+VLOOKUP(M189,REFERENCIAS!$C:$D,2,0)*VLOOKUP($M$2,PONDERADORES!$A$7:$G$9,7,0)+VLOOKUP(N189,REFERENCIAS!$C:$D,2,0)*VLOOKUP($N$2,PONDERADORES!$A$7:$G$9,7,0)+VLOOKUP(O189,REFERENCIAS!$C:$D,2,0)*VLOOKUP($O$2,PONDERADORES!$A$7:$G$9,7,0)</f>
        <v>9.3080000000000016</v>
      </c>
      <c r="Z189" s="46">
        <f>+VLOOKUP(IF(R189&lt;0.1,0,IF(AND(R189&gt;=0.1,R189&lt;0.2),0.1,IF(AND(R189&gt;=0.2,R189&lt;0.3),0.2,IF(R189&gt;0.3,0.3,)))),REFERENCIAS!$E:$F,2,0)*VLOOKUP($R$2,PONDERADORES!$A$11:$G$11,7,0)</f>
        <v>15</v>
      </c>
      <c r="AA189" s="90">
        <f>+VLOOKUP(S189,'REFERENCIAS RIESGO'!$C:$D,2,0)*VLOOKUP($S$2,PONDERADORES!A:P,IF(INFORMACION!$T189='REFERENCIAS RIESGO'!$C$36,13,7),0)+VLOOKUP(U189,'REFERENCIAS RIESGO'!$C:$D,2,0)*VLOOKUP($U$2,PONDERADORES!A:P,IF(INFORMACION!$T189='REFERENCIAS RIESGO'!$C$36,13,7),0)+VLOOKUP(V189,'REFERENCIAS RIESGO'!$C:$D,2,0)*VLOOKUP($V$2,PONDERADORES!A:P,IF(INFORMACION!$T189='REFERENCIAS RIESGO'!$C$36,13,7),0)+W189*VLOOKUP($W$2,PONDERADORES!A:P,IF(INFORMACION!$T189='REFERENCIAS RIESGO'!$C$36,13,7),0)+VLOOKUP(T189,'REFERENCIAS RIESGO'!$C:$D,2,0)*VLOOKUP($T$2,PONDERADORES!A:P,IF(INFORMACION!$T189='REFERENCIAS RIESGO'!$C$36,13,7),0)</f>
        <v>16.639875</v>
      </c>
      <c r="AB189" s="93">
        <f t="shared" si="4"/>
        <v>63.417874999999995</v>
      </c>
      <c r="AC189" s="23" t="str">
        <f>IF(AB189&gt;[2]REFERENCIAS!$C$62,[2]REFERENCIAS!$B$62,IF(AND(AB189&gt;=[2]REFERENCIAS!$C$63,AB189&lt;[2]REFERENCIAS!$D$63),[2]REFERENCIAS!$B$63,IF(AND(AB189&gt;[2]REFERENCIAS!$C$64,AB189&lt;=[2]REFERENCIAS!$D$64),[2]REFERENCIAS!$B$64,IF(AND(AB189&gt;=[2]REFERENCIAS!$C$65,AB189&lt;[2]REFERENCIAS!$D$65),[2]REFERENCIAS!$B$65, "Revisar"))))</f>
        <v>Evaluar tecnología en un año</v>
      </c>
      <c r="AD189" s="94" t="str">
        <f>VLOOKUP(AC189,[2]REFERENCIAS!$B$62:$G$65,4,FALSE)</f>
        <v>El equipo se encuentra en condiciones aceptables de funcionamiento pero requiere constante seguimiento y evaluación.</v>
      </c>
      <c r="AJ189" s="20"/>
      <c r="AK189" s="20"/>
    </row>
    <row r="190" spans="1:37" ht="60" x14ac:dyDescent="0.25">
      <c r="A190" s="72" t="s">
        <v>254</v>
      </c>
      <c r="B190" s="52" t="s">
        <v>255</v>
      </c>
      <c r="C190" s="51">
        <v>840</v>
      </c>
      <c r="D190" s="53">
        <v>3512133446</v>
      </c>
      <c r="E190" s="73" t="s">
        <v>197</v>
      </c>
      <c r="F190" s="74" t="s">
        <v>118</v>
      </c>
      <c r="G190" s="9">
        <v>8</v>
      </c>
      <c r="H190" s="54">
        <v>43725</v>
      </c>
      <c r="I190" s="49">
        <v>3</v>
      </c>
      <c r="J190" s="22">
        <f t="shared" si="5"/>
        <v>0.375</v>
      </c>
      <c r="K190" s="19" t="s">
        <v>114</v>
      </c>
      <c r="L190" s="73" t="s">
        <v>116</v>
      </c>
      <c r="M190" s="74" t="s">
        <v>53</v>
      </c>
      <c r="N190" s="19" t="s">
        <v>42</v>
      </c>
      <c r="O190" s="73" t="s">
        <v>35</v>
      </c>
      <c r="P190" s="80">
        <v>55930000</v>
      </c>
      <c r="Q190" s="24">
        <v>23798601</v>
      </c>
      <c r="R190" s="81">
        <v>0.42550690148399783</v>
      </c>
      <c r="S190" s="85" t="s">
        <v>37</v>
      </c>
      <c r="T190" s="19" t="s">
        <v>44</v>
      </c>
      <c r="U190" s="22" t="s">
        <v>55</v>
      </c>
      <c r="V190" s="59" t="s">
        <v>56</v>
      </c>
      <c r="W190" s="86">
        <v>68.445000000000007</v>
      </c>
      <c r="X190" s="89">
        <f>+VLOOKUP(K190,REFERENCIAS!$C:$D,2,0)*VLOOKUP($K$2,PONDERADORES!A:P,IF(INFORMACION!$F190=REFERENCIAS!$C$24,10,7),0)+VLOOKUP(L190,REFERENCIAS!$C:$D,2,0)*VLOOKUP($L$2,PONDERADORES!A:P,IF(INFORMACION!$F190=REFERENCIAS!$C$24,10,7),0)+VLOOKUP(F190,REFERENCIAS!$C:$D,2,0)*VLOOKUP($F$2,PONDERADORES!A:P,IF(INFORMACION!$F190=REFERENCIAS!$C$24,10,7),0)+VLOOKUP(IF(J190&lt;=0.2,0.2,IF(AND(J190&gt;0.2,J190&lt;=0.4),0.4,IF(AND(J190&gt;0.4,J190&lt;=0.6),0.6,IF(AND(J190&gt;0.6,J190&lt;=0.8),0.8,IF(AND(J190&gt;0.8,J190&lt;=1),1))))),REFERENCIAS!$C:$D,2,0)*VLOOKUP($J$2,PONDERADORES!A:P,IF(INFORMACION!$F190=REFERENCIAS!$C$24,10,7),0)</f>
        <v>1.96</v>
      </c>
      <c r="Y190" s="45">
        <f>+VLOOKUP(M190,REFERENCIAS!$C:$D,2,0)*VLOOKUP($M$2,PONDERADORES!$A$7:$G$9,7,0)+VLOOKUP(N190,REFERENCIAS!$C:$D,2,0)*VLOOKUP($N$2,PONDERADORES!$A$7:$G$9,7,0)+VLOOKUP(O190,REFERENCIAS!$C:$D,2,0)*VLOOKUP($O$2,PONDERADORES!$A$7:$G$9,7,0)</f>
        <v>10.892000000000001</v>
      </c>
      <c r="Z190" s="46">
        <f>+VLOOKUP(IF(R190&lt;0.1,0,IF(AND(R190&gt;=0.1,R190&lt;0.2),0.1,IF(AND(R190&gt;=0.2,R190&lt;0.3),0.2,IF(R190&gt;0.3,0.3,)))),REFERENCIAS!$E:$F,2,0)*VLOOKUP($R$2,PONDERADORES!$A$11:$G$11,7,0)</f>
        <v>15</v>
      </c>
      <c r="AA190" s="90">
        <f>+VLOOKUP(S190,'REFERENCIAS RIESGO'!$C:$D,2,0)*VLOOKUP($S$2,PONDERADORES!A:P,IF(INFORMACION!$T190='REFERENCIAS RIESGO'!$C$36,13,7),0)+VLOOKUP(U190,'REFERENCIAS RIESGO'!$C:$D,2,0)*VLOOKUP($U$2,PONDERADORES!A:P,IF(INFORMACION!$T190='REFERENCIAS RIESGO'!$C$36,13,7),0)+VLOOKUP(V190,'REFERENCIAS RIESGO'!$C:$D,2,0)*VLOOKUP($V$2,PONDERADORES!A:P,IF(INFORMACION!$T190='REFERENCIAS RIESGO'!$C$36,13,7),0)+W190*VLOOKUP($W$2,PONDERADORES!A:P,IF(INFORMACION!$T190='REFERENCIAS RIESGO'!$C$36,13,7),0)+VLOOKUP(T190,'REFERENCIAS RIESGO'!$C:$D,2,0)*VLOOKUP($T$2,PONDERADORES!A:P,IF(INFORMACION!$T190='REFERENCIAS RIESGO'!$C$36,13,7),0)</f>
        <v>17.341725</v>
      </c>
      <c r="AB190" s="93">
        <f t="shared" si="4"/>
        <v>45.193725000000001</v>
      </c>
      <c r="AC190" s="23" t="str">
        <f>IF(AB190&gt;[2]REFERENCIAS!$C$62,[2]REFERENCIAS!$B$62,IF(AND(AB190&gt;=[2]REFERENCIAS!$C$63,AB190&lt;[2]REFERENCIAS!$D$63),[2]REFERENCIAS!$B$63,IF(AND(AB190&gt;[2]REFERENCIAS!$C$64,AB190&lt;=[2]REFERENCIAS!$D$64),[2]REFERENCIAS!$B$64,IF(AND(AB190&gt;=[2]REFERENCIAS!$C$65,AB190&lt;[2]REFERENCIAS!$D$65),[2]REFERENCIAS!$B$65, "Revisar"))))</f>
        <v>Evaluar tecnología en un año</v>
      </c>
      <c r="AD190" s="94" t="str">
        <f>VLOOKUP(AC190,[2]REFERENCIAS!$B$62:$G$65,4,FALSE)</f>
        <v>El equipo se encuentra en condiciones aceptables de funcionamiento pero requiere constante seguimiento y evaluación.</v>
      </c>
      <c r="AJ190" s="20"/>
      <c r="AK190" s="20"/>
    </row>
    <row r="191" spans="1:37" ht="60" x14ac:dyDescent="0.25">
      <c r="A191" s="72" t="s">
        <v>198</v>
      </c>
      <c r="B191" s="52" t="s">
        <v>199</v>
      </c>
      <c r="C191" s="51" t="s">
        <v>201</v>
      </c>
      <c r="D191" s="53">
        <v>17951658</v>
      </c>
      <c r="E191" s="73" t="s">
        <v>192</v>
      </c>
      <c r="F191" s="74" t="s">
        <v>119</v>
      </c>
      <c r="G191" s="9">
        <v>8</v>
      </c>
      <c r="H191" s="54">
        <v>43782</v>
      </c>
      <c r="I191" s="49">
        <v>3</v>
      </c>
      <c r="J191" s="22">
        <f t="shared" si="5"/>
        <v>0.375</v>
      </c>
      <c r="K191" s="19" t="s">
        <v>32</v>
      </c>
      <c r="L191" s="73" t="s">
        <v>116</v>
      </c>
      <c r="M191" s="74" t="s">
        <v>53</v>
      </c>
      <c r="N191" s="19" t="s">
        <v>42</v>
      </c>
      <c r="O191" s="73" t="s">
        <v>54</v>
      </c>
      <c r="P191" s="80">
        <v>3750000</v>
      </c>
      <c r="Q191" s="24">
        <v>3266785</v>
      </c>
      <c r="R191" s="81">
        <v>0.87114266666666662</v>
      </c>
      <c r="S191" s="85" t="s">
        <v>37</v>
      </c>
      <c r="T191" s="19" t="s">
        <v>44</v>
      </c>
      <c r="U191" s="22" t="s">
        <v>55</v>
      </c>
      <c r="V191" s="59" t="s">
        <v>40</v>
      </c>
      <c r="W191" s="86">
        <v>66.887500000000003</v>
      </c>
      <c r="X191" s="89">
        <f>+VLOOKUP(K191,REFERENCIAS!$C:$D,2,0)*VLOOKUP($K$2,PONDERADORES!A:P,IF(INFORMACION!$F191=REFERENCIAS!$C$24,10,7),0)+VLOOKUP(L191,REFERENCIAS!$C:$D,2,0)*VLOOKUP($L$2,PONDERADORES!A:P,IF(INFORMACION!$F191=REFERENCIAS!$C$24,10,7),0)+VLOOKUP(F191,REFERENCIAS!$C:$D,2,0)*VLOOKUP($F$2,PONDERADORES!A:P,IF(INFORMACION!$F191=REFERENCIAS!$C$24,10,7),0)+VLOOKUP(IF(J191&lt;=0.2,0.2,IF(AND(J191&gt;0.2,J191&lt;=0.4),0.4,IF(AND(J191&gt;0.4,J191&lt;=0.6),0.6,IF(AND(J191&gt;0.6,J191&lt;=0.8),0.8,IF(AND(J191&gt;0.8,J191&lt;=1),1))))),REFERENCIAS!$C:$D,2,0)*VLOOKUP($J$2,PONDERADORES!A:P,IF(INFORMACION!$F191=REFERENCIAS!$C$24,10,7),0)</f>
        <v>9.370000000000001</v>
      </c>
      <c r="Y191" s="45">
        <f>+VLOOKUP(M191,REFERENCIAS!$C:$D,2,0)*VLOOKUP($M$2,PONDERADORES!$A$7:$G$9,7,0)+VLOOKUP(N191,REFERENCIAS!$C:$D,2,0)*VLOOKUP($N$2,PONDERADORES!$A$7:$G$9,7,0)+VLOOKUP(O191,REFERENCIAS!$C:$D,2,0)*VLOOKUP($O$2,PONDERADORES!$A$7:$G$9,7,0)</f>
        <v>15.400000000000002</v>
      </c>
      <c r="Z191" s="46">
        <f>+VLOOKUP(IF(R191&lt;0.1,0,IF(AND(R191&gt;=0.1,R191&lt;0.2),0.1,IF(AND(R191&gt;=0.2,R191&lt;0.3),0.2,IF(R191&gt;0.3,0.3,)))),REFERENCIAS!$E:$F,2,0)*VLOOKUP($R$2,PONDERADORES!$A$11:$G$11,7,0)</f>
        <v>15</v>
      </c>
      <c r="AA191" s="90">
        <f>+VLOOKUP(S191,'REFERENCIAS RIESGO'!$C:$D,2,0)*VLOOKUP($S$2,PONDERADORES!A:P,IF(INFORMACION!$T191='REFERENCIAS RIESGO'!$C$36,13,7),0)+VLOOKUP(U191,'REFERENCIAS RIESGO'!$C:$D,2,0)*VLOOKUP($U$2,PONDERADORES!A:P,IF(INFORMACION!$T191='REFERENCIAS RIESGO'!$C$36,13,7),0)+VLOOKUP(V191,'REFERENCIAS RIESGO'!$C:$D,2,0)*VLOOKUP($V$2,PONDERADORES!A:P,IF(INFORMACION!$T191='REFERENCIAS RIESGO'!$C$36,13,7),0)+W191*VLOOKUP($W$2,PONDERADORES!A:P,IF(INFORMACION!$T191='REFERENCIAS RIESGO'!$C$36,13,7),0)+VLOOKUP(T191,'REFERENCIAS RIESGO'!$C:$D,2,0)*VLOOKUP($T$2,PONDERADORES!A:P,IF(INFORMACION!$T191='REFERENCIAS RIESGO'!$C$36,13,7),0)</f>
        <v>21.978187500000001</v>
      </c>
      <c r="AB191" s="93">
        <f t="shared" si="4"/>
        <v>61.7481875</v>
      </c>
      <c r="AC191" s="23" t="str">
        <f>IF(AB191&gt;[2]REFERENCIAS!$C$62,[2]REFERENCIAS!$B$62,IF(AND(AB191&gt;=[2]REFERENCIAS!$C$63,AB191&lt;[2]REFERENCIAS!$D$63),[2]REFERENCIAS!$B$63,IF(AND(AB191&gt;[2]REFERENCIAS!$C$64,AB191&lt;=[2]REFERENCIAS!$D$64),[2]REFERENCIAS!$B$64,IF(AND(AB191&gt;=[2]REFERENCIAS!$C$65,AB191&lt;[2]REFERENCIAS!$D$65),[2]REFERENCIAS!$B$65, "Revisar"))))</f>
        <v>Evaluar tecnología en un año</v>
      </c>
      <c r="AD191" s="94" t="str">
        <f>VLOOKUP(AC191,[2]REFERENCIAS!$B$62:$G$65,4,FALSE)</f>
        <v>El equipo se encuentra en condiciones aceptables de funcionamiento pero requiere constante seguimiento y evaluación.</v>
      </c>
      <c r="AJ191" s="20"/>
      <c r="AK191" s="20"/>
    </row>
    <row r="192" spans="1:37" ht="45" x14ac:dyDescent="0.25">
      <c r="A192" s="72" t="s">
        <v>198</v>
      </c>
      <c r="B192" s="52" t="s">
        <v>199</v>
      </c>
      <c r="C192" s="51" t="s">
        <v>201</v>
      </c>
      <c r="D192" s="53">
        <v>17951834</v>
      </c>
      <c r="E192" s="73" t="s">
        <v>192</v>
      </c>
      <c r="F192" s="74" t="s">
        <v>46</v>
      </c>
      <c r="G192" s="9">
        <v>8</v>
      </c>
      <c r="H192" s="54">
        <v>41620</v>
      </c>
      <c r="I192" s="49">
        <v>9</v>
      </c>
      <c r="J192" s="22">
        <f t="shared" si="5"/>
        <v>1</v>
      </c>
      <c r="K192" s="19" t="s">
        <v>114</v>
      </c>
      <c r="L192" s="73" t="s">
        <v>33</v>
      </c>
      <c r="M192" s="74" t="s">
        <v>41</v>
      </c>
      <c r="N192" s="19" t="s">
        <v>42</v>
      </c>
      <c r="O192" s="73" t="s">
        <v>35</v>
      </c>
      <c r="P192" s="80">
        <v>3750000</v>
      </c>
      <c r="Q192" s="24">
        <v>1817709</v>
      </c>
      <c r="R192" s="81">
        <v>0.4847224</v>
      </c>
      <c r="S192" s="85" t="s">
        <v>37</v>
      </c>
      <c r="T192" s="19" t="s">
        <v>38</v>
      </c>
      <c r="U192" s="22" t="s">
        <v>55</v>
      </c>
      <c r="V192" s="59" t="s">
        <v>50</v>
      </c>
      <c r="W192" s="86">
        <v>66.887500000000003</v>
      </c>
      <c r="X192" s="89">
        <f>+VLOOKUP(K192,REFERENCIAS!$C:$D,2,0)*VLOOKUP($K$2,PONDERADORES!A:P,IF(INFORMACION!$F192=REFERENCIAS!$C$24,10,7),0)+VLOOKUP(L192,REFERENCIAS!$C:$D,2,0)*VLOOKUP($L$2,PONDERADORES!A:P,IF(INFORMACION!$F192=REFERENCIAS!$C$24,10,7),0)+VLOOKUP(F192,REFERENCIAS!$C:$D,2,0)*VLOOKUP($F$2,PONDERADORES!A:P,IF(INFORMACION!$F192=REFERENCIAS!$C$24,10,7),0)+VLOOKUP(IF(J192&lt;=0.2,0.2,IF(AND(J192&gt;0.2,J192&lt;=0.4),0.4,IF(AND(J192&gt;0.4,J192&lt;=0.6),0.6,IF(AND(J192&gt;0.6,J192&lt;=0.8),0.8,IF(AND(J192&gt;0.8,J192&lt;=1),1))))),REFERENCIAS!$C:$D,2,0)*VLOOKUP($J$2,PONDERADORES!A:P,IF(INFORMACION!$F192=REFERENCIAS!$C$24,10,7),0)</f>
        <v>25.794999999999998</v>
      </c>
      <c r="Y192" s="45">
        <f>+VLOOKUP(M192,REFERENCIAS!$C:$D,2,0)*VLOOKUP($M$2,PONDERADORES!$A$7:$G$9,7,0)+VLOOKUP(N192,REFERENCIAS!$C:$D,2,0)*VLOOKUP($N$2,PONDERADORES!$A$7:$G$9,7,0)+VLOOKUP(O192,REFERENCIAS!$C:$D,2,0)*VLOOKUP($O$2,PONDERADORES!$A$7:$G$9,7,0)</f>
        <v>8.1920000000000019</v>
      </c>
      <c r="Z192" s="46">
        <f>+VLOOKUP(IF(R192&lt;0.1,0,IF(AND(R192&gt;=0.1,R192&lt;0.2),0.1,IF(AND(R192&gt;=0.2,R192&lt;0.3),0.2,IF(R192&gt;0.3,0.3,)))),REFERENCIAS!$E:$F,2,0)*VLOOKUP($R$2,PONDERADORES!$A$11:$G$11,7,0)</f>
        <v>15</v>
      </c>
      <c r="AA192" s="90">
        <f>+VLOOKUP(S192,'REFERENCIAS RIESGO'!$C:$D,2,0)*VLOOKUP($S$2,PONDERADORES!A:P,IF(INFORMACION!$T192='REFERENCIAS RIESGO'!$C$36,13,7),0)+VLOOKUP(U192,'REFERENCIAS RIESGO'!$C:$D,2,0)*VLOOKUP($U$2,PONDERADORES!A:P,IF(INFORMACION!$T192='REFERENCIAS RIESGO'!$C$36,13,7),0)+VLOOKUP(V192,'REFERENCIAS RIESGO'!$C:$D,2,0)*VLOOKUP($V$2,PONDERADORES!A:P,IF(INFORMACION!$T192='REFERENCIAS RIESGO'!$C$36,13,7),0)+W192*VLOOKUP($W$2,PONDERADORES!A:P,IF(INFORMACION!$T192='REFERENCIAS RIESGO'!$C$36,13,7),0)+VLOOKUP(T192,'REFERENCIAS RIESGO'!$C:$D,2,0)*VLOOKUP($T$2,PONDERADORES!A:P,IF(INFORMACION!$T192='REFERENCIAS RIESGO'!$C$36,13,7),0)</f>
        <v>18.379874999999998</v>
      </c>
      <c r="AB192" s="93">
        <f t="shared" si="4"/>
        <v>67.366874999999993</v>
      </c>
      <c r="AC192" s="23" t="str">
        <f>IF(AB192&gt;[2]REFERENCIAS!$C$62,[2]REFERENCIAS!$B$62,IF(AND(AB192&gt;=[2]REFERENCIAS!$C$63,AB192&lt;[2]REFERENCIAS!$D$63),[2]REFERENCIAS!$B$63,IF(AND(AB192&gt;[2]REFERENCIAS!$C$64,AB192&lt;=[2]REFERENCIAS!$D$64),[2]REFERENCIAS!$B$64,IF(AND(AB192&gt;=[2]REFERENCIAS!$C$65,AB192&lt;[2]REFERENCIAS!$D$65),[2]REFERENCIAS!$B$65, "Revisar"))))</f>
        <v>Renovación de tecnología a la brevedad (Plazo inferior a un año)</v>
      </c>
      <c r="AD192" s="94" t="str">
        <f>VLOOKUP(AC192,[2]REFERENCIAS!$B$62:$G$65,4,FALSE)</f>
        <v>El equipo puede mantenerse en el servicio, sin embargo se recomienda su reposición en un plazo inferior a un año</v>
      </c>
      <c r="AJ192" s="20"/>
      <c r="AK192" s="20"/>
    </row>
    <row r="193" spans="1:37" ht="47.25" x14ac:dyDescent="0.25">
      <c r="A193" s="72" t="s">
        <v>246</v>
      </c>
      <c r="B193" s="52" t="s">
        <v>247</v>
      </c>
      <c r="C193" s="51" t="s">
        <v>248</v>
      </c>
      <c r="D193" s="53" t="s">
        <v>379</v>
      </c>
      <c r="E193" s="73" t="s">
        <v>202</v>
      </c>
      <c r="F193" s="74" t="s">
        <v>46</v>
      </c>
      <c r="G193" s="9">
        <v>5</v>
      </c>
      <c r="H193" s="54">
        <v>42281</v>
      </c>
      <c r="I193" s="49">
        <v>7</v>
      </c>
      <c r="J193" s="22">
        <f t="shared" si="5"/>
        <v>1</v>
      </c>
      <c r="K193" s="19" t="s">
        <v>115</v>
      </c>
      <c r="L193" s="73" t="s">
        <v>117</v>
      </c>
      <c r="M193" s="74" t="s">
        <v>53</v>
      </c>
      <c r="N193" s="19" t="s">
        <v>35</v>
      </c>
      <c r="O193" s="73" t="s">
        <v>42</v>
      </c>
      <c r="P193" s="80">
        <v>110000</v>
      </c>
      <c r="Q193" s="24">
        <v>105614</v>
      </c>
      <c r="R193" s="81">
        <v>0.96012727272727272</v>
      </c>
      <c r="S193" s="85" t="s">
        <v>37</v>
      </c>
      <c r="T193" s="19" t="s">
        <v>82</v>
      </c>
      <c r="U193" s="22" t="s">
        <v>51</v>
      </c>
      <c r="V193" s="59" t="s">
        <v>56</v>
      </c>
      <c r="W193" s="86">
        <v>15.606249999999999</v>
      </c>
      <c r="X193" s="89">
        <f>+VLOOKUP(K193,REFERENCIAS!$C:$D,2,0)*VLOOKUP($K$2,PONDERADORES!A:P,IF(INFORMACION!$F193=REFERENCIAS!$C$24,10,7),0)+VLOOKUP(L193,REFERENCIAS!$C:$D,2,0)*VLOOKUP($L$2,PONDERADORES!A:P,IF(INFORMACION!$F193=REFERENCIAS!$C$24,10,7),0)+VLOOKUP(F193,REFERENCIAS!$C:$D,2,0)*VLOOKUP($F$2,PONDERADORES!A:P,IF(INFORMACION!$F193=REFERENCIAS!$C$24,10,7),0)+VLOOKUP(IF(J193&lt;=0.2,0.2,IF(AND(J193&gt;0.2,J193&lt;=0.4),0.4,IF(AND(J193&gt;0.4,J193&lt;=0.6),0.6,IF(AND(J193&gt;0.6,J193&lt;=0.8),0.8,IF(AND(J193&gt;0.8,J193&lt;=1),1))))),REFERENCIAS!$C:$D,2,0)*VLOOKUP($J$2,PONDERADORES!A:P,IF(INFORMACION!$F193=REFERENCIAS!$C$24,10,7),0)</f>
        <v>28.55</v>
      </c>
      <c r="Y193" s="45">
        <f>+VLOOKUP(M193,REFERENCIAS!$C:$D,2,0)*VLOOKUP($M$2,PONDERADORES!$A$7:$G$9,7,0)+VLOOKUP(N193,REFERENCIAS!$C:$D,2,0)*VLOOKUP($N$2,PONDERADORES!$A$7:$G$9,7,0)+VLOOKUP(O193,REFERENCIAS!$C:$D,2,0)*VLOOKUP($O$2,PONDERADORES!$A$7:$G$9,7,0)</f>
        <v>14.654000000000002</v>
      </c>
      <c r="Z193" s="46">
        <f>+VLOOKUP(IF(R193&lt;0.1,0,IF(AND(R193&gt;=0.1,R193&lt;0.2),0.1,IF(AND(R193&gt;=0.2,R193&lt;0.3),0.2,IF(R193&gt;0.3,0.3,)))),REFERENCIAS!$E:$F,2,0)*VLOOKUP($R$2,PONDERADORES!$A$11:$G$11,7,0)</f>
        <v>15</v>
      </c>
      <c r="AA193" s="90">
        <f>+VLOOKUP(S193,'REFERENCIAS RIESGO'!$C:$D,2,0)*VLOOKUP($S$2,PONDERADORES!A:P,IF(INFORMACION!$T193='REFERENCIAS RIESGO'!$C$36,13,7),0)+VLOOKUP(U193,'REFERENCIAS RIESGO'!$C:$D,2,0)*VLOOKUP($U$2,PONDERADORES!A:P,IF(INFORMACION!$T193='REFERENCIAS RIESGO'!$C$36,13,7),0)+VLOOKUP(V193,'REFERENCIAS RIESGO'!$C:$D,2,0)*VLOOKUP($V$2,PONDERADORES!A:P,IF(INFORMACION!$T193='REFERENCIAS RIESGO'!$C$36,13,7),0)+W193*VLOOKUP($W$2,PONDERADORES!A:P,IF(INFORMACION!$T193='REFERENCIAS RIESGO'!$C$36,13,7),0)+VLOOKUP(T193,'REFERENCIAS RIESGO'!$C:$D,2,0)*VLOOKUP($T$2,PONDERADORES!A:P,IF(INFORMACION!$T193='REFERENCIAS RIESGO'!$C$36,13,7),0)</f>
        <v>13.224562499999999</v>
      </c>
      <c r="AB193" s="93">
        <f t="shared" si="4"/>
        <v>71.428562499999998</v>
      </c>
      <c r="AC193" s="23" t="str">
        <f>IF(AB193&gt;[2]REFERENCIAS!$C$62,[2]REFERENCIAS!$B$62,IF(AND(AB193&gt;=[2]REFERENCIAS!$C$63,AB193&lt;[2]REFERENCIAS!$D$63),[2]REFERENCIAS!$B$63,IF(AND(AB193&gt;[2]REFERENCIAS!$C$64,AB193&lt;=[2]REFERENCIAS!$D$64),[2]REFERENCIAS!$B$64,IF(AND(AB193&gt;=[2]REFERENCIAS!$C$65,AB193&lt;[2]REFERENCIAS!$D$65),[2]REFERENCIAS!$B$65, "Revisar"))))</f>
        <v>Renovación de tecnología a la brevedad (Plazo inferior a un año)</v>
      </c>
      <c r="AD193" s="94" t="str">
        <f>VLOOKUP(AC193,[2]REFERENCIAS!$B$62:$G$65,4,FALSE)</f>
        <v>El equipo puede mantenerse en el servicio, sin embargo se recomienda su reposición en un plazo inferior a un año</v>
      </c>
      <c r="AJ193" s="20"/>
      <c r="AK193" s="20"/>
    </row>
    <row r="194" spans="1:37" ht="45" x14ac:dyDescent="0.25">
      <c r="A194" s="72" t="s">
        <v>198</v>
      </c>
      <c r="B194" s="52" t="s">
        <v>199</v>
      </c>
      <c r="C194" s="51" t="s">
        <v>201</v>
      </c>
      <c r="D194" s="53">
        <v>17951593</v>
      </c>
      <c r="E194" s="73" t="s">
        <v>184</v>
      </c>
      <c r="F194" s="74" t="s">
        <v>52</v>
      </c>
      <c r="G194" s="9">
        <v>8</v>
      </c>
      <c r="H194" s="54">
        <v>40355</v>
      </c>
      <c r="I194" s="49">
        <v>12</v>
      </c>
      <c r="J194" s="22">
        <f t="shared" si="5"/>
        <v>1</v>
      </c>
      <c r="K194" s="19" t="s">
        <v>114</v>
      </c>
      <c r="L194" s="73" t="s">
        <v>117</v>
      </c>
      <c r="M194" s="74" t="s">
        <v>53</v>
      </c>
      <c r="N194" s="19" t="s">
        <v>42</v>
      </c>
      <c r="O194" s="73" t="s">
        <v>54</v>
      </c>
      <c r="P194" s="80">
        <v>3750000</v>
      </c>
      <c r="Q194" s="24">
        <v>1937862</v>
      </c>
      <c r="R194" s="81">
        <v>0.51676319999999998</v>
      </c>
      <c r="S194" s="85" t="s">
        <v>37</v>
      </c>
      <c r="T194" s="19" t="s">
        <v>82</v>
      </c>
      <c r="U194" s="22" t="s">
        <v>55</v>
      </c>
      <c r="V194" s="59" t="s">
        <v>50</v>
      </c>
      <c r="W194" s="86">
        <v>66.887500000000003</v>
      </c>
      <c r="X194" s="89">
        <f>+VLOOKUP(K194,REFERENCIAS!$C:$D,2,0)*VLOOKUP($K$2,PONDERADORES!A:P,IF(INFORMACION!$F194=REFERENCIAS!$C$24,10,7),0)+VLOOKUP(L194,REFERENCIAS!$C:$D,2,0)*VLOOKUP($L$2,PONDERADORES!A:P,IF(INFORMACION!$F194=REFERENCIAS!$C$24,10,7),0)+VLOOKUP(F194,REFERENCIAS!$C:$D,2,0)*VLOOKUP($F$2,PONDERADORES!A:P,IF(INFORMACION!$F194=REFERENCIAS!$C$24,10,7),0)+VLOOKUP(IF(J194&lt;=0.2,0.2,IF(AND(J194&gt;0.2,J194&lt;=0.4),0.4,IF(AND(J194&gt;0.4,J194&lt;=0.6),0.6,IF(AND(J194&gt;0.6,J194&lt;=0.8),0.8,IF(AND(J194&gt;0.8,J194&lt;=1),1))))),REFERENCIAS!$C:$D,2,0)*VLOOKUP($J$2,PONDERADORES!A:P,IF(INFORMACION!$F194=REFERENCIAS!$C$24,10,7),0)</f>
        <v>13.814500000000001</v>
      </c>
      <c r="Y194" s="45">
        <f>+VLOOKUP(M194,REFERENCIAS!$C:$D,2,0)*VLOOKUP($M$2,PONDERADORES!$A$7:$G$9,7,0)+VLOOKUP(N194,REFERENCIAS!$C:$D,2,0)*VLOOKUP($N$2,PONDERADORES!$A$7:$G$9,7,0)+VLOOKUP(O194,REFERENCIAS!$C:$D,2,0)*VLOOKUP($O$2,PONDERADORES!$A$7:$G$9,7,0)</f>
        <v>15.400000000000002</v>
      </c>
      <c r="Z194" s="46">
        <f>+VLOOKUP(IF(R194&lt;0.1,0,IF(AND(R194&gt;=0.1,R194&lt;0.2),0.1,IF(AND(R194&gt;=0.2,R194&lt;0.3),0.2,IF(R194&gt;0.3,0.3,)))),REFERENCIAS!$E:$F,2,0)*VLOOKUP($R$2,PONDERADORES!$A$11:$G$11,7,0)</f>
        <v>15</v>
      </c>
      <c r="AA194" s="90">
        <f>+VLOOKUP(S194,'REFERENCIAS RIESGO'!$C:$D,2,0)*VLOOKUP($S$2,PONDERADORES!A:P,IF(INFORMACION!$T194='REFERENCIAS RIESGO'!$C$36,13,7),0)+VLOOKUP(U194,'REFERENCIAS RIESGO'!$C:$D,2,0)*VLOOKUP($U$2,PONDERADORES!A:P,IF(INFORMACION!$T194='REFERENCIAS RIESGO'!$C$36,13,7),0)+VLOOKUP(V194,'REFERENCIAS RIESGO'!$C:$D,2,0)*VLOOKUP($V$2,PONDERADORES!A:P,IF(INFORMACION!$T194='REFERENCIAS RIESGO'!$C$36,13,7),0)+W194*VLOOKUP($W$2,PONDERADORES!A:P,IF(INFORMACION!$T194='REFERENCIAS RIESGO'!$C$36,13,7),0)+VLOOKUP(T194,'REFERENCIAS RIESGO'!$C:$D,2,0)*VLOOKUP($T$2,PONDERADORES!A:P,IF(INFORMACION!$T194='REFERENCIAS RIESGO'!$C$36,13,7),0)</f>
        <v>21.379874999999998</v>
      </c>
      <c r="AB194" s="93">
        <f t="shared" si="4"/>
        <v>65.594374999999999</v>
      </c>
      <c r="AC194" s="23" t="str">
        <f>IF(AB194&gt;[2]REFERENCIAS!$C$62,[2]REFERENCIAS!$B$62,IF(AND(AB194&gt;=[2]REFERENCIAS!$C$63,AB194&lt;[2]REFERENCIAS!$D$63),[2]REFERENCIAS!$B$63,IF(AND(AB194&gt;[2]REFERENCIAS!$C$64,AB194&lt;=[2]REFERENCIAS!$D$64),[2]REFERENCIAS!$B$64,IF(AND(AB194&gt;=[2]REFERENCIAS!$C$65,AB194&lt;[2]REFERENCIAS!$D$65),[2]REFERENCIAS!$B$65, "Revisar"))))</f>
        <v>Renovación de tecnología a la brevedad (Plazo inferior a un año)</v>
      </c>
      <c r="AD194" s="94" t="str">
        <f>VLOOKUP(AC194,[2]REFERENCIAS!$B$62:$G$65,4,FALSE)</f>
        <v>El equipo puede mantenerse en el servicio, sin embargo se recomienda su reposición en un plazo inferior a un año</v>
      </c>
      <c r="AJ194" s="20"/>
      <c r="AK194" s="20"/>
    </row>
    <row r="195" spans="1:37" ht="60" x14ac:dyDescent="0.25">
      <c r="A195" s="72" t="s">
        <v>198</v>
      </c>
      <c r="B195" s="52" t="s">
        <v>199</v>
      </c>
      <c r="C195" s="51" t="s">
        <v>200</v>
      </c>
      <c r="D195" s="53">
        <v>21439887</v>
      </c>
      <c r="E195" s="73" t="s">
        <v>187</v>
      </c>
      <c r="F195" s="74" t="s">
        <v>119</v>
      </c>
      <c r="G195" s="9">
        <v>8</v>
      </c>
      <c r="H195" s="54">
        <v>43132</v>
      </c>
      <c r="I195" s="49">
        <v>4</v>
      </c>
      <c r="J195" s="22">
        <f t="shared" si="5"/>
        <v>0.5</v>
      </c>
      <c r="K195" s="19" t="s">
        <v>32</v>
      </c>
      <c r="L195" s="73" t="s">
        <v>116</v>
      </c>
      <c r="M195" s="74" t="s">
        <v>41</v>
      </c>
      <c r="N195" s="19" t="s">
        <v>54</v>
      </c>
      <c r="O195" s="73" t="s">
        <v>42</v>
      </c>
      <c r="P195" s="80">
        <v>7880000</v>
      </c>
      <c r="Q195" s="24">
        <v>4398800</v>
      </c>
      <c r="R195" s="81">
        <v>0.55822335025380709</v>
      </c>
      <c r="S195" s="85" t="s">
        <v>37</v>
      </c>
      <c r="T195" s="19" t="s">
        <v>44</v>
      </c>
      <c r="U195" s="22" t="s">
        <v>55</v>
      </c>
      <c r="V195" s="59" t="s">
        <v>50</v>
      </c>
      <c r="W195" s="86">
        <v>66.887500000000003</v>
      </c>
      <c r="X195" s="89">
        <f>+VLOOKUP(K195,REFERENCIAS!$C:$D,2,0)*VLOOKUP($K$2,PONDERADORES!A:P,IF(INFORMACION!$F195=REFERENCIAS!$C$24,10,7),0)+VLOOKUP(L195,REFERENCIAS!$C:$D,2,0)*VLOOKUP($L$2,PONDERADORES!A:P,IF(INFORMACION!$F195=REFERENCIAS!$C$24,10,7),0)+VLOOKUP(F195,REFERENCIAS!$C:$D,2,0)*VLOOKUP($F$2,PONDERADORES!A:P,IF(INFORMACION!$F195=REFERENCIAS!$C$24,10,7),0)+VLOOKUP(IF(J195&lt;=0.2,0.2,IF(AND(J195&gt;0.2,J195&lt;=0.4),0.4,IF(AND(J195&gt;0.4,J195&lt;=0.6),0.6,IF(AND(J195&gt;0.6,J195&lt;=0.8),0.8,IF(AND(J195&gt;0.8,J195&lt;=1),1))))),REFERENCIAS!$C:$D,2,0)*VLOOKUP($J$2,PONDERADORES!A:P,IF(INFORMACION!$F195=REFERENCIAS!$C$24,10,7),0)</f>
        <v>11.045</v>
      </c>
      <c r="Y195" s="45">
        <f>+VLOOKUP(M195,REFERENCIAS!$C:$D,2,0)*VLOOKUP($M$2,PONDERADORES!$A$7:$G$9,7,0)+VLOOKUP(N195,REFERENCIAS!$C:$D,2,0)*VLOOKUP($N$2,PONDERADORES!$A$7:$G$9,7,0)+VLOOKUP(O195,REFERENCIAS!$C:$D,2,0)*VLOOKUP($O$2,PONDERADORES!$A$7:$G$9,7,0)</f>
        <v>14.600000000000001</v>
      </c>
      <c r="Z195" s="46">
        <f>+VLOOKUP(IF(R195&lt;0.1,0,IF(AND(R195&gt;=0.1,R195&lt;0.2),0.1,IF(AND(R195&gt;=0.2,R195&lt;0.3),0.2,IF(R195&gt;0.3,0.3,)))),REFERENCIAS!$E:$F,2,0)*VLOOKUP($R$2,PONDERADORES!$A$11:$G$11,7,0)</f>
        <v>15</v>
      </c>
      <c r="AA195" s="90">
        <f>+VLOOKUP(S195,'REFERENCIAS RIESGO'!$C:$D,2,0)*VLOOKUP($S$2,PONDERADORES!A:P,IF(INFORMACION!$T195='REFERENCIAS RIESGO'!$C$36,13,7),0)+VLOOKUP(U195,'REFERENCIAS RIESGO'!$C:$D,2,0)*VLOOKUP($U$2,PONDERADORES!A:P,IF(INFORMACION!$T195='REFERENCIAS RIESGO'!$C$36,13,7),0)+VLOOKUP(V195,'REFERENCIAS RIESGO'!$C:$D,2,0)*VLOOKUP($V$2,PONDERADORES!A:P,IF(INFORMACION!$T195='REFERENCIAS RIESGO'!$C$36,13,7),0)+W195*VLOOKUP($W$2,PONDERADORES!A:P,IF(INFORMACION!$T195='REFERENCIAS RIESGO'!$C$36,13,7),0)+VLOOKUP(T195,'REFERENCIAS RIESGO'!$C:$D,2,0)*VLOOKUP($T$2,PONDERADORES!A:P,IF(INFORMACION!$T195='REFERENCIAS RIESGO'!$C$36,13,7),0)</f>
        <v>19.353187500000001</v>
      </c>
      <c r="AB195" s="93">
        <f t="shared" si="4"/>
        <v>59.9981875</v>
      </c>
      <c r="AC195" s="23" t="str">
        <f>IF(AB195&gt;[2]REFERENCIAS!$C$62,[2]REFERENCIAS!$B$62,IF(AND(AB195&gt;=[2]REFERENCIAS!$C$63,AB195&lt;[2]REFERENCIAS!$D$63),[2]REFERENCIAS!$B$63,IF(AND(AB195&gt;[2]REFERENCIAS!$C$64,AB195&lt;=[2]REFERENCIAS!$D$64),[2]REFERENCIAS!$B$64,IF(AND(AB195&gt;=[2]REFERENCIAS!$C$65,AB195&lt;[2]REFERENCIAS!$D$65),[2]REFERENCIAS!$B$65, "Revisar"))))</f>
        <v>Evaluar tecnología en un año</v>
      </c>
      <c r="AD195" s="94" t="str">
        <f>VLOOKUP(AC195,[2]REFERENCIAS!$B$62:$G$65,4,FALSE)</f>
        <v>El equipo se encuentra en condiciones aceptables de funcionamiento pero requiere constante seguimiento y evaluación.</v>
      </c>
      <c r="AJ195" s="20"/>
      <c r="AK195" s="20"/>
    </row>
    <row r="196" spans="1:37" ht="45" x14ac:dyDescent="0.25">
      <c r="A196" s="72" t="s">
        <v>198</v>
      </c>
      <c r="B196" s="52" t="s">
        <v>199</v>
      </c>
      <c r="C196" s="51" t="s">
        <v>201</v>
      </c>
      <c r="D196" s="53">
        <v>17951262</v>
      </c>
      <c r="E196" s="73" t="s">
        <v>192</v>
      </c>
      <c r="F196" s="74" t="s">
        <v>49</v>
      </c>
      <c r="G196" s="9">
        <v>8</v>
      </c>
      <c r="H196" s="54">
        <v>40351</v>
      </c>
      <c r="I196" s="49">
        <v>12</v>
      </c>
      <c r="J196" s="22">
        <f t="shared" si="5"/>
        <v>1</v>
      </c>
      <c r="K196" s="19" t="s">
        <v>32</v>
      </c>
      <c r="L196" s="73" t="s">
        <v>33</v>
      </c>
      <c r="M196" s="74" t="s">
        <v>34</v>
      </c>
      <c r="N196" s="19" t="s">
        <v>35</v>
      </c>
      <c r="O196" s="73" t="s">
        <v>54</v>
      </c>
      <c r="P196" s="80">
        <v>3750000</v>
      </c>
      <c r="Q196" s="24">
        <v>1873990</v>
      </c>
      <c r="R196" s="81">
        <v>0.49973066666666666</v>
      </c>
      <c r="S196" s="85" t="s">
        <v>37</v>
      </c>
      <c r="T196" s="19" t="s">
        <v>38</v>
      </c>
      <c r="U196" s="22" t="s">
        <v>55</v>
      </c>
      <c r="V196" s="59" t="s">
        <v>45</v>
      </c>
      <c r="W196" s="86">
        <v>66.887500000000003</v>
      </c>
      <c r="X196" s="89">
        <f>+VLOOKUP(K196,REFERENCIAS!$C:$D,2,0)*VLOOKUP($K$2,PONDERADORES!A:P,IF(INFORMACION!$F196=REFERENCIAS!$C$24,10,7),0)+VLOOKUP(L196,REFERENCIAS!$C:$D,2,0)*VLOOKUP($L$2,PONDERADORES!A:P,IF(INFORMACION!$F196=REFERENCIAS!$C$24,10,7),0)+VLOOKUP(F196,REFERENCIAS!$C:$D,2,0)*VLOOKUP($F$2,PONDERADORES!A:P,IF(INFORMACION!$F196=REFERENCIAS!$C$24,10,7),0)+VLOOKUP(IF(J196&lt;=0.2,0.2,IF(AND(J196&gt;0.2,J196&lt;=0.4),0.4,IF(AND(J196&gt;0.4,J196&lt;=0.6),0.6,IF(AND(J196&gt;0.6,J196&lt;=0.8),0.8,IF(AND(J196&gt;0.8,J196&lt;=1),1))))),REFERENCIAS!$C:$D,2,0)*VLOOKUP($J$2,PONDERADORES!A:P,IF(INFORMACION!$F196=REFERENCIAS!$C$24,10,7),0)</f>
        <v>27.125</v>
      </c>
      <c r="Y196" s="45">
        <f>+VLOOKUP(M196,REFERENCIAS!$C:$D,2,0)*VLOOKUP($M$2,PONDERADORES!$A$7:$G$9,7,0)+VLOOKUP(N196,REFERENCIAS!$C:$D,2,0)*VLOOKUP($N$2,PONDERADORES!$A$7:$G$9,7,0)+VLOOKUP(O196,REFERENCIAS!$C:$D,2,0)*VLOOKUP($O$2,PONDERADORES!$A$7:$G$9,7,0)</f>
        <v>4.7080000000000002</v>
      </c>
      <c r="Z196" s="46">
        <f>+VLOOKUP(IF(R196&lt;0.1,0,IF(AND(R196&gt;=0.1,R196&lt;0.2),0.1,IF(AND(R196&gt;=0.2,R196&lt;0.3),0.2,IF(R196&gt;0.3,0.3,)))),REFERENCIAS!$E:$F,2,0)*VLOOKUP($R$2,PONDERADORES!$A$11:$G$11,7,0)</f>
        <v>15</v>
      </c>
      <c r="AA196" s="90">
        <f>+VLOOKUP(S196,'REFERENCIAS RIESGO'!$C:$D,2,0)*VLOOKUP($S$2,PONDERADORES!A:P,IF(INFORMACION!$T196='REFERENCIAS RIESGO'!$C$36,13,7),0)+VLOOKUP(U196,'REFERENCIAS RIESGO'!$C:$D,2,0)*VLOOKUP($U$2,PONDERADORES!A:P,IF(INFORMACION!$T196='REFERENCIAS RIESGO'!$C$36,13,7),0)+VLOOKUP(V196,'REFERENCIAS RIESGO'!$C:$D,2,0)*VLOOKUP($V$2,PONDERADORES!A:P,IF(INFORMACION!$T196='REFERENCIAS RIESGO'!$C$36,13,7),0)+W196*VLOOKUP($W$2,PONDERADORES!A:P,IF(INFORMACION!$T196='REFERENCIAS RIESGO'!$C$36,13,7),0)+VLOOKUP(T196,'REFERENCIAS RIESGO'!$C:$D,2,0)*VLOOKUP($T$2,PONDERADORES!A:P,IF(INFORMACION!$T196='REFERENCIAS RIESGO'!$C$36,13,7),0)</f>
        <v>22.579875000000001</v>
      </c>
      <c r="AB196" s="93">
        <f t="shared" ref="AB196:AB203" si="6">+X196+Y196+Z196+AA196</f>
        <v>69.412875</v>
      </c>
      <c r="AC196" s="23" t="str">
        <f>IF(AB196&gt;[2]REFERENCIAS!$C$62,[2]REFERENCIAS!$B$62,IF(AND(AB196&gt;=[2]REFERENCIAS!$C$63,AB196&lt;[2]REFERENCIAS!$D$63),[2]REFERENCIAS!$B$63,IF(AND(AB196&gt;[2]REFERENCIAS!$C$64,AB196&lt;=[2]REFERENCIAS!$D$64),[2]REFERENCIAS!$B$64,IF(AND(AB196&gt;=[2]REFERENCIAS!$C$65,AB196&lt;[2]REFERENCIAS!$D$65),[2]REFERENCIAS!$B$65, "Revisar"))))</f>
        <v>Renovación de tecnología a la brevedad (Plazo inferior a un año)</v>
      </c>
      <c r="AD196" s="94" t="str">
        <f>VLOOKUP(AC196,[2]REFERENCIAS!$B$62:$G$65,4,FALSE)</f>
        <v>El equipo puede mantenerse en el servicio, sin embargo se recomienda su reposición en un plazo inferior a un año</v>
      </c>
      <c r="AJ196" s="20"/>
      <c r="AK196" s="20"/>
    </row>
    <row r="197" spans="1:37" ht="60" x14ac:dyDescent="0.25">
      <c r="A197" s="72" t="s">
        <v>219</v>
      </c>
      <c r="B197" s="52" t="s">
        <v>272</v>
      </c>
      <c r="C197" s="51" t="s">
        <v>273</v>
      </c>
      <c r="D197" s="53">
        <v>68805037994</v>
      </c>
      <c r="E197" s="73" t="s">
        <v>187</v>
      </c>
      <c r="F197" s="74" t="s">
        <v>49</v>
      </c>
      <c r="G197" s="9">
        <v>10</v>
      </c>
      <c r="H197" s="54">
        <v>42056</v>
      </c>
      <c r="I197" s="49">
        <v>7</v>
      </c>
      <c r="J197" s="22">
        <f t="shared" ref="J197:J203" si="7">IF(I197&gt;G197,1,I197/G197)</f>
        <v>0.7</v>
      </c>
      <c r="K197" s="19" t="s">
        <v>114</v>
      </c>
      <c r="L197" s="73" t="s">
        <v>116</v>
      </c>
      <c r="M197" s="74" t="s">
        <v>41</v>
      </c>
      <c r="N197" s="19" t="s">
        <v>35</v>
      </c>
      <c r="O197" s="73" t="s">
        <v>42</v>
      </c>
      <c r="P197" s="80">
        <v>100000</v>
      </c>
      <c r="Q197" s="24">
        <v>10555</v>
      </c>
      <c r="R197" s="81">
        <v>0.10555</v>
      </c>
      <c r="S197" s="85" t="s">
        <v>30</v>
      </c>
      <c r="T197" s="19" t="s">
        <v>38</v>
      </c>
      <c r="U197" s="22" t="s">
        <v>51</v>
      </c>
      <c r="V197" s="59" t="s">
        <v>50</v>
      </c>
      <c r="W197" s="86">
        <v>63.837500000000006</v>
      </c>
      <c r="X197" s="89">
        <f>+VLOOKUP(K197,REFERENCIAS!$C:$D,2,0)*VLOOKUP($K$2,PONDERADORES!A:P,IF(INFORMACION!$F197=REFERENCIAS!$C$24,10,7),0)+VLOOKUP(L197,REFERENCIAS!$C:$D,2,0)*VLOOKUP($L$2,PONDERADORES!A:P,IF(INFORMACION!$F197=REFERENCIAS!$C$24,10,7),0)+VLOOKUP(F197,REFERENCIAS!$C:$D,2,0)*VLOOKUP($F$2,PONDERADORES!A:P,IF(INFORMACION!$F197=REFERENCIAS!$C$24,10,7),0)+VLOOKUP(IF(J197&lt;=0.2,0.2,IF(AND(J197&gt;0.2,J197&lt;=0.4),0.4,IF(AND(J197&gt;0.4,J197&lt;=0.6),0.6,IF(AND(J197&gt;0.6,J197&lt;=0.8),0.8,IF(AND(J197&gt;0.8,J197&lt;=1),1))))),REFERENCIAS!$C:$D,2,0)*VLOOKUP($J$2,PONDERADORES!A:P,IF(INFORMACION!$F197=REFERENCIAS!$C$24,10,7),0)</f>
        <v>11.39</v>
      </c>
      <c r="Y197" s="45">
        <f>+VLOOKUP(M197,REFERENCIAS!$C:$D,2,0)*VLOOKUP($M$2,PONDERADORES!$A$7:$G$9,7,0)+VLOOKUP(N197,REFERENCIAS!$C:$D,2,0)*VLOOKUP($N$2,PONDERADORES!$A$7:$G$9,7,0)+VLOOKUP(O197,REFERENCIAS!$C:$D,2,0)*VLOOKUP($O$2,PONDERADORES!$A$7:$G$9,7,0)</f>
        <v>11.954000000000001</v>
      </c>
      <c r="Z197" s="46">
        <f>+VLOOKUP(IF(R197&lt;0.1,0,IF(AND(R197&gt;=0.1,R197&lt;0.2),0.1,IF(AND(R197&gt;=0.2,R197&lt;0.3),0.2,IF(R197&gt;0.3,0.3,)))),REFERENCIAS!$E:$F,2,0)*VLOOKUP($R$2,PONDERADORES!$A$11:$G$11,7,0)</f>
        <v>4.5</v>
      </c>
      <c r="AA197" s="90">
        <f>+VLOOKUP(S197,'REFERENCIAS RIESGO'!$C:$D,2,0)*VLOOKUP($S$2,PONDERADORES!A:P,IF(INFORMACION!$T197='REFERENCIAS RIESGO'!$C$36,13,7),0)+VLOOKUP(U197,'REFERENCIAS RIESGO'!$C:$D,2,0)*VLOOKUP($U$2,PONDERADORES!A:P,IF(INFORMACION!$T197='REFERENCIAS RIESGO'!$C$36,13,7),0)+VLOOKUP(V197,'REFERENCIAS RIESGO'!$C:$D,2,0)*VLOOKUP($V$2,PONDERADORES!A:P,IF(INFORMACION!$T197='REFERENCIAS RIESGO'!$C$36,13,7),0)+W197*VLOOKUP($W$2,PONDERADORES!A:P,IF(INFORMACION!$T197='REFERENCIAS RIESGO'!$C$36,13,7),0)+VLOOKUP(T197,'REFERENCIAS RIESGO'!$C:$D,2,0)*VLOOKUP($T$2,PONDERADORES!A:P,IF(INFORMACION!$T197='REFERENCIAS RIESGO'!$C$36,13,7),0)</f>
        <v>14.775375</v>
      </c>
      <c r="AB197" s="93">
        <f t="shared" si="6"/>
        <v>42.619375000000005</v>
      </c>
      <c r="AC197" s="23" t="str">
        <f>IF(AB197&gt;[2]REFERENCIAS!$C$62,[2]REFERENCIAS!$B$62,IF(AND(AB197&gt;=[2]REFERENCIAS!$C$63,AB197&lt;[2]REFERENCIAS!$D$63),[2]REFERENCIAS!$B$63,IF(AND(AB197&gt;[2]REFERENCIAS!$C$64,AB197&lt;=[2]REFERENCIAS!$D$64),[2]REFERENCIAS!$B$64,IF(AND(AB197&gt;=[2]REFERENCIAS!$C$65,AB197&lt;[2]REFERENCIAS!$D$65),[2]REFERENCIAS!$B$65, "Revisar"))))</f>
        <v>Evaluar tecnología en un año</v>
      </c>
      <c r="AD197" s="94" t="str">
        <f>VLOOKUP(AC197,[2]REFERENCIAS!$B$62:$G$65,4,FALSE)</f>
        <v>El equipo se encuentra en condiciones aceptables de funcionamiento pero requiere constante seguimiento y evaluación.</v>
      </c>
      <c r="AJ197" s="20"/>
      <c r="AK197" s="20"/>
    </row>
    <row r="198" spans="1:37" ht="45" x14ac:dyDescent="0.25">
      <c r="A198" s="72" t="s">
        <v>198</v>
      </c>
      <c r="B198" s="52" t="s">
        <v>199</v>
      </c>
      <c r="C198" s="51" t="s">
        <v>200</v>
      </c>
      <c r="D198" s="53">
        <v>21435681</v>
      </c>
      <c r="E198" s="73" t="s">
        <v>187</v>
      </c>
      <c r="F198" s="74" t="s">
        <v>46</v>
      </c>
      <c r="G198" s="9">
        <v>8</v>
      </c>
      <c r="H198" s="54">
        <v>42369</v>
      </c>
      <c r="I198" s="49">
        <v>7</v>
      </c>
      <c r="J198" s="22">
        <f t="shared" si="7"/>
        <v>0.875</v>
      </c>
      <c r="K198" s="19" t="s">
        <v>115</v>
      </c>
      <c r="L198" s="73" t="s">
        <v>33</v>
      </c>
      <c r="M198" s="74" t="s">
        <v>41</v>
      </c>
      <c r="N198" s="19" t="s">
        <v>54</v>
      </c>
      <c r="O198" s="73" t="s">
        <v>35</v>
      </c>
      <c r="P198" s="80">
        <v>7880000</v>
      </c>
      <c r="Q198" s="24">
        <v>3180712</v>
      </c>
      <c r="R198" s="81">
        <v>0.40364365482233505</v>
      </c>
      <c r="S198" s="85" t="s">
        <v>37</v>
      </c>
      <c r="T198" s="19" t="s">
        <v>82</v>
      </c>
      <c r="U198" s="22" t="s">
        <v>55</v>
      </c>
      <c r="V198" s="59" t="s">
        <v>56</v>
      </c>
      <c r="W198" s="86">
        <v>66.887500000000003</v>
      </c>
      <c r="X198" s="89">
        <f>+VLOOKUP(K198,REFERENCIAS!$C:$D,2,0)*VLOOKUP($K$2,PONDERADORES!A:P,IF(INFORMACION!$F198=REFERENCIAS!$C$24,10,7),0)+VLOOKUP(L198,REFERENCIAS!$C:$D,2,0)*VLOOKUP($L$2,PONDERADORES!A:P,IF(INFORMACION!$F198=REFERENCIAS!$C$24,10,7),0)+VLOOKUP(F198,REFERENCIAS!$C:$D,2,0)*VLOOKUP($F$2,PONDERADORES!A:P,IF(INFORMACION!$F198=REFERENCIAS!$C$24,10,7),0)+VLOOKUP(IF(J198&lt;=0.2,0.2,IF(AND(J198&gt;0.2,J198&lt;=0.4),0.4,IF(AND(J198&gt;0.4,J198&lt;=0.6),0.6,IF(AND(J198&gt;0.6,J198&lt;=0.8),0.8,IF(AND(J198&gt;0.8,J198&lt;=1),1))))),REFERENCIAS!$C:$D,2,0)*VLOOKUP($J$2,PONDERADORES!A:P,IF(INFORMACION!$F198=REFERENCIAS!$C$24,10,7),0)</f>
        <v>35.200000000000003</v>
      </c>
      <c r="Y198" s="45">
        <f>+VLOOKUP(M198,REFERENCIAS!$C:$D,2,0)*VLOOKUP($M$2,PONDERADORES!$A$7:$G$9,7,0)+VLOOKUP(N198,REFERENCIAS!$C:$D,2,0)*VLOOKUP($N$2,PONDERADORES!$A$7:$G$9,7,0)+VLOOKUP(O198,REFERENCIAS!$C:$D,2,0)*VLOOKUP($O$2,PONDERADORES!$A$7:$G$9,7,0)</f>
        <v>5.492</v>
      </c>
      <c r="Z198" s="46">
        <f>+VLOOKUP(IF(R198&lt;0.1,0,IF(AND(R198&gt;=0.1,R198&lt;0.2),0.1,IF(AND(R198&gt;=0.2,R198&lt;0.3),0.2,IF(R198&gt;0.3,0.3,)))),REFERENCIAS!$E:$F,2,0)*VLOOKUP($R$2,PONDERADORES!$A$11:$G$11,7,0)</f>
        <v>15</v>
      </c>
      <c r="AA198" s="90">
        <f>+VLOOKUP(S198,'REFERENCIAS RIESGO'!$C:$D,2,0)*VLOOKUP($S$2,PONDERADORES!A:P,IF(INFORMACION!$T198='REFERENCIAS RIESGO'!$C$36,13,7),0)+VLOOKUP(U198,'REFERENCIAS RIESGO'!$C:$D,2,0)*VLOOKUP($U$2,PONDERADORES!A:P,IF(INFORMACION!$T198='REFERENCIAS RIESGO'!$C$36,13,7),0)+VLOOKUP(V198,'REFERENCIAS RIESGO'!$C:$D,2,0)*VLOOKUP($V$2,PONDERADORES!A:P,IF(INFORMACION!$T198='REFERENCIAS RIESGO'!$C$36,13,7),0)+W198*VLOOKUP($W$2,PONDERADORES!A:P,IF(INFORMACION!$T198='REFERENCIAS RIESGO'!$C$36,13,7),0)+VLOOKUP(T198,'REFERENCIAS RIESGO'!$C:$D,2,0)*VLOOKUP($T$2,PONDERADORES!A:P,IF(INFORMACION!$T198='REFERENCIAS RIESGO'!$C$36,13,7),0)</f>
        <v>19.639875</v>
      </c>
      <c r="AB198" s="93">
        <f t="shared" si="6"/>
        <v>75.331874999999997</v>
      </c>
      <c r="AC198" s="23" t="str">
        <f>IF(AB198&gt;[2]REFERENCIAS!$C$62,[2]REFERENCIAS!$B$62,IF(AND(AB198&gt;=[2]REFERENCIAS!$C$63,AB198&lt;[2]REFERENCIAS!$D$63),[2]REFERENCIAS!$B$63,IF(AND(AB198&gt;[2]REFERENCIAS!$C$64,AB198&lt;=[2]REFERENCIAS!$D$64),[2]REFERENCIAS!$B$64,IF(AND(AB198&gt;=[2]REFERENCIAS!$C$65,AB198&lt;[2]REFERENCIAS!$D$65),[2]REFERENCIAS!$B$65, "Revisar"))))</f>
        <v>Renovación de tecnología a la brevedad (Plazo inferior a un año)</v>
      </c>
      <c r="AD198" s="94" t="str">
        <f>VLOOKUP(AC198,[2]REFERENCIAS!$B$62:$G$65,4,FALSE)</f>
        <v>El equipo puede mantenerse en el servicio, sin embargo se recomienda su reposición en un plazo inferior a un año</v>
      </c>
      <c r="AJ198" s="20"/>
      <c r="AK198" s="20"/>
    </row>
    <row r="199" spans="1:37" ht="45" x14ac:dyDescent="0.25">
      <c r="A199" s="72" t="s">
        <v>239</v>
      </c>
      <c r="B199" s="52" t="s">
        <v>212</v>
      </c>
      <c r="C199" s="51" t="s">
        <v>380</v>
      </c>
      <c r="D199" s="53" t="s">
        <v>381</v>
      </c>
      <c r="E199" s="73" t="s">
        <v>197</v>
      </c>
      <c r="F199" s="74" t="s">
        <v>118</v>
      </c>
      <c r="G199" s="9">
        <v>10</v>
      </c>
      <c r="H199" s="54">
        <v>44413</v>
      </c>
      <c r="I199" s="49">
        <v>1</v>
      </c>
      <c r="J199" s="22">
        <f t="shared" si="7"/>
        <v>0.1</v>
      </c>
      <c r="K199" s="19" t="s">
        <v>115</v>
      </c>
      <c r="L199" s="73" t="s">
        <v>33</v>
      </c>
      <c r="M199" s="74" t="s">
        <v>34</v>
      </c>
      <c r="N199" s="19" t="s">
        <v>42</v>
      </c>
      <c r="O199" s="73" t="s">
        <v>42</v>
      </c>
      <c r="P199" s="80">
        <v>9641456</v>
      </c>
      <c r="Q199" s="24">
        <v>4287354</v>
      </c>
      <c r="R199" s="81">
        <v>0.44467910240942859</v>
      </c>
      <c r="S199" s="85" t="s">
        <v>37</v>
      </c>
      <c r="T199" s="19" t="s">
        <v>44</v>
      </c>
      <c r="U199" s="22" t="s">
        <v>31</v>
      </c>
      <c r="V199" s="59" t="s">
        <v>40</v>
      </c>
      <c r="W199" s="86">
        <v>94.543750000000003</v>
      </c>
      <c r="X199" s="89">
        <f>+VLOOKUP(K199,REFERENCIAS!$C:$D,2,0)*VLOOKUP($K$2,PONDERADORES!A:P,IF(INFORMACION!$F199=REFERENCIAS!$C$24,10,7),0)+VLOOKUP(L199,REFERENCIAS!$C:$D,2,0)*VLOOKUP($L$2,PONDERADORES!A:P,IF(INFORMACION!$F199=REFERENCIAS!$C$24,10,7),0)+VLOOKUP(F199,REFERENCIAS!$C:$D,2,0)*VLOOKUP($F$2,PONDERADORES!A:P,IF(INFORMACION!$F199=REFERENCIAS!$C$24,10,7),0)+VLOOKUP(IF(J199&lt;=0.2,0.2,IF(AND(J199&gt;0.2,J199&lt;=0.4),0.4,IF(AND(J199&gt;0.4,J199&lt;=0.6),0.6,IF(AND(J199&gt;0.6,J199&lt;=0.8),0.8,IF(AND(J199&gt;0.8,J199&lt;=1),1))))),REFERENCIAS!$C:$D,2,0)*VLOOKUP($J$2,PONDERADORES!A:P,IF(INFORMACION!$F199=REFERENCIAS!$C$24,10,7),0)</f>
        <v>19.161999999999999</v>
      </c>
      <c r="Y199" s="45">
        <f>+VLOOKUP(M199,REFERENCIAS!$C:$D,2,0)*VLOOKUP($M$2,PONDERADORES!$A$7:$G$9,7,0)+VLOOKUP(N199,REFERENCIAS!$C:$D,2,0)*VLOOKUP($N$2,PONDERADORES!$A$7:$G$9,7,0)+VLOOKUP(O199,REFERENCIAS!$C:$D,2,0)*VLOOKUP($O$2,PONDERADORES!$A$7:$G$9,7,0)</f>
        <v>14.654000000000002</v>
      </c>
      <c r="Z199" s="46">
        <f>+VLOOKUP(IF(R199&lt;0.1,0,IF(AND(R199&gt;=0.1,R199&lt;0.2),0.1,IF(AND(R199&gt;=0.2,R199&lt;0.3),0.2,IF(R199&gt;0.3,0.3,)))),REFERENCIAS!$E:$F,2,0)*VLOOKUP($R$2,PONDERADORES!$A$11:$G$11,7,0)</f>
        <v>15</v>
      </c>
      <c r="AA199" s="90">
        <f>+VLOOKUP(S199,'REFERENCIAS RIESGO'!$C:$D,2,0)*VLOOKUP($S$2,PONDERADORES!A:P,IF(INFORMACION!$T199='REFERENCIAS RIESGO'!$C$36,13,7),0)+VLOOKUP(U199,'REFERENCIAS RIESGO'!$C:$D,2,0)*VLOOKUP($U$2,PONDERADORES!A:P,IF(INFORMACION!$T199='REFERENCIAS RIESGO'!$C$36,13,7),0)+VLOOKUP(V199,'REFERENCIAS RIESGO'!$C:$D,2,0)*VLOOKUP($V$2,PONDERADORES!A:P,IF(INFORMACION!$T199='REFERENCIAS RIESGO'!$C$36,13,7),0)+W199*VLOOKUP($W$2,PONDERADORES!A:P,IF(INFORMACION!$T199='REFERENCIAS RIESGO'!$C$36,13,7),0)+VLOOKUP(T199,'REFERENCIAS RIESGO'!$C:$D,2,0)*VLOOKUP($T$2,PONDERADORES!A:P,IF(INFORMACION!$T199='REFERENCIAS RIESGO'!$C$36,13,7),0)</f>
        <v>23.082093749999999</v>
      </c>
      <c r="AB199" s="93">
        <f t="shared" si="6"/>
        <v>71.898093750000001</v>
      </c>
      <c r="AC199" s="23" t="str">
        <f>IF(AB199&gt;[2]REFERENCIAS!$C$62,[2]REFERENCIAS!$B$62,IF(AND(AB199&gt;=[2]REFERENCIAS!$C$63,AB199&lt;[2]REFERENCIAS!$D$63),[2]REFERENCIAS!$B$63,IF(AND(AB199&gt;[2]REFERENCIAS!$C$64,AB199&lt;=[2]REFERENCIAS!$D$64),[2]REFERENCIAS!$B$64,IF(AND(AB199&gt;=[2]REFERENCIAS!$C$65,AB199&lt;[2]REFERENCIAS!$D$65),[2]REFERENCIAS!$B$65, "Revisar"))))</f>
        <v>Renovación de tecnología a la brevedad (Plazo inferior a un año)</v>
      </c>
      <c r="AD199" s="94" t="str">
        <f>VLOOKUP(AC199,[2]REFERENCIAS!$B$62:$G$65,4,FALSE)</f>
        <v>El equipo puede mantenerse en el servicio, sin embargo se recomienda su reposición en un plazo inferior a un año</v>
      </c>
      <c r="AJ199" s="20"/>
      <c r="AK199" s="20"/>
    </row>
    <row r="200" spans="1:37" ht="45" x14ac:dyDescent="0.25">
      <c r="A200" s="72" t="s">
        <v>238</v>
      </c>
      <c r="B200" s="52" t="s">
        <v>212</v>
      </c>
      <c r="C200" s="51" t="s">
        <v>240</v>
      </c>
      <c r="D200" s="53" t="s">
        <v>382</v>
      </c>
      <c r="E200" s="73" t="s">
        <v>184</v>
      </c>
      <c r="F200" s="74" t="s">
        <v>52</v>
      </c>
      <c r="G200" s="9">
        <v>10</v>
      </c>
      <c r="H200" s="54">
        <v>40428</v>
      </c>
      <c r="I200" s="49">
        <v>12</v>
      </c>
      <c r="J200" s="22">
        <f t="shared" si="7"/>
        <v>1</v>
      </c>
      <c r="K200" s="19" t="s">
        <v>32</v>
      </c>
      <c r="L200" s="73" t="s">
        <v>33</v>
      </c>
      <c r="M200" s="74" t="s">
        <v>53</v>
      </c>
      <c r="N200" s="19" t="s">
        <v>42</v>
      </c>
      <c r="O200" s="73" t="s">
        <v>54</v>
      </c>
      <c r="P200" s="80">
        <v>9641456</v>
      </c>
      <c r="Q200" s="24">
        <v>6959814</v>
      </c>
      <c r="R200" s="81">
        <v>0.72186337831132563</v>
      </c>
      <c r="S200" s="85" t="s">
        <v>37</v>
      </c>
      <c r="T200" s="19" t="s">
        <v>38</v>
      </c>
      <c r="U200" s="22" t="s">
        <v>31</v>
      </c>
      <c r="V200" s="59" t="s">
        <v>56</v>
      </c>
      <c r="W200" s="86">
        <v>94.543750000000003</v>
      </c>
      <c r="X200" s="89">
        <f>+VLOOKUP(K200,REFERENCIAS!$C:$D,2,0)*VLOOKUP($K$2,PONDERADORES!A:P,IF(INFORMACION!$F200=REFERENCIAS!$C$24,10,7),0)+VLOOKUP(L200,REFERENCIAS!$C:$D,2,0)*VLOOKUP($L$2,PONDERADORES!A:P,IF(INFORMACION!$F200=REFERENCIAS!$C$24,10,7),0)+VLOOKUP(F200,REFERENCIAS!$C:$D,2,0)*VLOOKUP($F$2,PONDERADORES!A:P,IF(INFORMACION!$F200=REFERENCIAS!$C$24,10,7),0)+VLOOKUP(IF(J200&lt;=0.2,0.2,IF(AND(J200&gt;0.2,J200&lt;=0.4),0.4,IF(AND(J200&gt;0.4,J200&lt;=0.6),0.6,IF(AND(J200&gt;0.6,J200&lt;=0.8),0.8,IF(AND(J200&gt;0.8,J200&lt;=1),1))))),REFERENCIAS!$C:$D,2,0)*VLOOKUP($J$2,PONDERADORES!A:P,IF(INFORMACION!$F200=REFERENCIAS!$C$24,10,7),0)</f>
        <v>29.225000000000001</v>
      </c>
      <c r="Y200" s="45">
        <f>+VLOOKUP(M200,REFERENCIAS!$C:$D,2,0)*VLOOKUP($M$2,PONDERADORES!$A$7:$G$9,7,0)+VLOOKUP(N200,REFERENCIAS!$C:$D,2,0)*VLOOKUP($N$2,PONDERADORES!$A$7:$G$9,7,0)+VLOOKUP(O200,REFERENCIAS!$C:$D,2,0)*VLOOKUP($O$2,PONDERADORES!$A$7:$G$9,7,0)</f>
        <v>15.400000000000002</v>
      </c>
      <c r="Z200" s="46">
        <f>+VLOOKUP(IF(R200&lt;0.1,0,IF(AND(R200&gt;=0.1,R200&lt;0.2),0.1,IF(AND(R200&gt;=0.2,R200&lt;0.3),0.2,IF(R200&gt;0.3,0.3,)))),REFERENCIAS!$E:$F,2,0)*VLOOKUP($R$2,PONDERADORES!$A$11:$G$11,7,0)</f>
        <v>15</v>
      </c>
      <c r="AA200" s="90">
        <f>+VLOOKUP(S200,'REFERENCIAS RIESGO'!$C:$D,2,0)*VLOOKUP($S$2,PONDERADORES!A:P,IF(INFORMACION!$T200='REFERENCIAS RIESGO'!$C$36,13,7),0)+VLOOKUP(U200,'REFERENCIAS RIESGO'!$C:$D,2,0)*VLOOKUP($U$2,PONDERADORES!A:P,IF(INFORMACION!$T200='REFERENCIAS RIESGO'!$C$36,13,7),0)+VLOOKUP(V200,'REFERENCIAS RIESGO'!$C:$D,2,0)*VLOOKUP($V$2,PONDERADORES!A:P,IF(INFORMACION!$T200='REFERENCIAS RIESGO'!$C$36,13,7),0)+W200*VLOOKUP($W$2,PONDERADORES!A:P,IF(INFORMACION!$T200='REFERENCIAS RIESGO'!$C$36,13,7),0)+VLOOKUP(T200,'REFERENCIAS RIESGO'!$C:$D,2,0)*VLOOKUP($T$2,PONDERADORES!A:P,IF(INFORMACION!$T200='REFERENCIAS RIESGO'!$C$36,13,7),0)</f>
        <v>17.778937499999998</v>
      </c>
      <c r="AB200" s="93">
        <f t="shared" si="6"/>
        <v>77.403937499999998</v>
      </c>
      <c r="AC200" s="23" t="str">
        <f>IF(AB200&gt;[2]REFERENCIAS!$C$62,[2]REFERENCIAS!$B$62,IF(AND(AB200&gt;=[2]REFERENCIAS!$C$63,AB200&lt;[2]REFERENCIAS!$D$63),[2]REFERENCIAS!$B$63,IF(AND(AB200&gt;[2]REFERENCIAS!$C$64,AB200&lt;=[2]REFERENCIAS!$D$64),[2]REFERENCIAS!$B$64,IF(AND(AB200&gt;=[2]REFERENCIAS!$C$65,AB200&lt;[2]REFERENCIAS!$D$65),[2]REFERENCIAS!$B$65, "Revisar"))))</f>
        <v>Renovación de tecnología a la brevedad (Plazo inferior a un año)</v>
      </c>
      <c r="AD200" s="94" t="str">
        <f>VLOOKUP(AC200,[2]REFERENCIAS!$B$62:$G$65,4,FALSE)</f>
        <v>El equipo puede mantenerse en el servicio, sin embargo se recomienda su reposición en un plazo inferior a un año</v>
      </c>
      <c r="AJ200" s="20"/>
      <c r="AK200" s="20"/>
    </row>
    <row r="201" spans="1:37" ht="45" x14ac:dyDescent="0.25">
      <c r="A201" s="72" t="s">
        <v>383</v>
      </c>
      <c r="B201" s="52" t="s">
        <v>384</v>
      </c>
      <c r="C201" s="51" t="s">
        <v>385</v>
      </c>
      <c r="D201" s="53">
        <v>474</v>
      </c>
      <c r="E201" s="73" t="s">
        <v>184</v>
      </c>
      <c r="F201" s="74" t="s">
        <v>46</v>
      </c>
      <c r="G201" s="9">
        <v>10</v>
      </c>
      <c r="H201" s="54">
        <v>43149</v>
      </c>
      <c r="I201" s="49">
        <v>4</v>
      </c>
      <c r="J201" s="22">
        <f t="shared" si="7"/>
        <v>0.4</v>
      </c>
      <c r="K201" s="19" t="s">
        <v>115</v>
      </c>
      <c r="L201" s="73" t="s">
        <v>33</v>
      </c>
      <c r="M201" s="74" t="s">
        <v>53</v>
      </c>
      <c r="N201" s="19" t="s">
        <v>54</v>
      </c>
      <c r="O201" s="73" t="s">
        <v>54</v>
      </c>
      <c r="P201" s="80">
        <v>597168000</v>
      </c>
      <c r="Q201" s="24">
        <v>580960059</v>
      </c>
      <c r="R201" s="81">
        <v>0.97285865786512338</v>
      </c>
      <c r="S201" s="85" t="s">
        <v>37</v>
      </c>
      <c r="T201" s="19" t="s">
        <v>44</v>
      </c>
      <c r="U201" s="22" t="s">
        <v>157</v>
      </c>
      <c r="V201" s="59" t="s">
        <v>50</v>
      </c>
      <c r="W201" s="86">
        <v>57.643749999999997</v>
      </c>
      <c r="X201" s="89">
        <f>+VLOOKUP(K201,REFERENCIAS!$C:$D,2,0)*VLOOKUP($K$2,PONDERADORES!A:P,IF(INFORMACION!$F201=REFERENCIAS!$C$24,10,7),0)+VLOOKUP(L201,REFERENCIAS!$C:$D,2,0)*VLOOKUP($L$2,PONDERADORES!A:P,IF(INFORMACION!$F201=REFERENCIAS!$C$24,10,7),0)+VLOOKUP(F201,REFERENCIAS!$C:$D,2,0)*VLOOKUP($F$2,PONDERADORES!A:P,IF(INFORMACION!$F201=REFERENCIAS!$C$24,10,7),0)+VLOOKUP(IF(J201&lt;=0.2,0.2,IF(AND(J201&gt;0.2,J201&lt;=0.4),0.4,IF(AND(J201&gt;0.4,J201&lt;=0.6),0.6,IF(AND(J201&gt;0.6,J201&lt;=0.8),0.8,IF(AND(J201&gt;0.8,J201&lt;=1),1))))),REFERENCIAS!$C:$D,2,0)*VLOOKUP($J$2,PONDERADORES!A:P,IF(INFORMACION!$F201=REFERENCIAS!$C$24,10,7),0)</f>
        <v>30.175000000000001</v>
      </c>
      <c r="Y201" s="45">
        <f>+VLOOKUP(M201,REFERENCIAS!$C:$D,2,0)*VLOOKUP($M$2,PONDERADORES!$A$7:$G$9,7,0)+VLOOKUP(N201,REFERENCIAS!$C:$D,2,0)*VLOOKUP($N$2,PONDERADORES!$A$7:$G$9,7,0)+VLOOKUP(O201,REFERENCIAS!$C:$D,2,0)*VLOOKUP($O$2,PONDERADORES!$A$7:$G$9,7,0)</f>
        <v>12.700000000000003</v>
      </c>
      <c r="Z201" s="46">
        <f>+VLOOKUP(IF(R201&lt;0.1,0,IF(AND(R201&gt;=0.1,R201&lt;0.2),0.1,IF(AND(R201&gt;=0.2,R201&lt;0.3),0.2,IF(R201&gt;0.3,0.3,)))),REFERENCIAS!$E:$F,2,0)*VLOOKUP($R$2,PONDERADORES!$A$11:$G$11,7,0)</f>
        <v>15</v>
      </c>
      <c r="AA201" s="90">
        <f>+VLOOKUP(S201,'REFERENCIAS RIESGO'!$C:$D,2,0)*VLOOKUP($S$2,PONDERADORES!A:P,IF(INFORMACION!$T201='REFERENCIAS RIESGO'!$C$36,13,7),0)+VLOOKUP(U201,'REFERENCIAS RIESGO'!$C:$D,2,0)*VLOOKUP($U$2,PONDERADORES!A:P,IF(INFORMACION!$T201='REFERENCIAS RIESGO'!$C$36,13,7),0)+VLOOKUP(V201,'REFERENCIAS RIESGO'!$C:$D,2,0)*VLOOKUP($V$2,PONDERADORES!A:P,IF(INFORMACION!$T201='REFERENCIAS RIESGO'!$C$36,13,7),0)+W201*VLOOKUP($W$2,PONDERADORES!A:P,IF(INFORMACION!$T201='REFERENCIAS RIESGO'!$C$36,13,7),0)+VLOOKUP(T201,'REFERENCIAS RIESGO'!$C:$D,2,0)*VLOOKUP($T$2,PONDERADORES!A:P,IF(INFORMACION!$T201='REFERENCIAS RIESGO'!$C$36,13,7),0)</f>
        <v>17.78259375</v>
      </c>
      <c r="AB201" s="93">
        <f t="shared" si="6"/>
        <v>75.657593750000004</v>
      </c>
      <c r="AC201" s="23" t="str">
        <f>IF(AB201&gt;[2]REFERENCIAS!$C$62,[2]REFERENCIAS!$B$62,IF(AND(AB201&gt;=[2]REFERENCIAS!$C$63,AB201&lt;[2]REFERENCIAS!$D$63),[2]REFERENCIAS!$B$63,IF(AND(AB201&gt;[2]REFERENCIAS!$C$64,AB201&lt;=[2]REFERENCIAS!$D$64),[2]REFERENCIAS!$B$64,IF(AND(AB201&gt;=[2]REFERENCIAS!$C$65,AB201&lt;[2]REFERENCIAS!$D$65),[2]REFERENCIAS!$B$65, "Revisar"))))</f>
        <v>Renovación de tecnología a la brevedad (Plazo inferior a un año)</v>
      </c>
      <c r="AD201" s="94" t="str">
        <f>VLOOKUP(AC201,[2]REFERENCIAS!$B$62:$G$65,4,FALSE)</f>
        <v>El equipo puede mantenerse en el servicio, sin embargo se recomienda su reposición en un plazo inferior a un año</v>
      </c>
      <c r="AJ201" s="20"/>
      <c r="AK201" s="20"/>
    </row>
    <row r="202" spans="1:37" ht="45" x14ac:dyDescent="0.25">
      <c r="A202" s="72" t="s">
        <v>198</v>
      </c>
      <c r="B202" s="52" t="s">
        <v>199</v>
      </c>
      <c r="C202" s="51" t="s">
        <v>201</v>
      </c>
      <c r="D202" s="53">
        <v>17952397</v>
      </c>
      <c r="E202" s="73" t="s">
        <v>192</v>
      </c>
      <c r="F202" s="74" t="s">
        <v>119</v>
      </c>
      <c r="G202" s="9">
        <v>8</v>
      </c>
      <c r="H202" s="54">
        <v>40608</v>
      </c>
      <c r="I202" s="49">
        <v>11</v>
      </c>
      <c r="J202" s="22">
        <f t="shared" si="7"/>
        <v>1</v>
      </c>
      <c r="K202" s="19" t="s">
        <v>32</v>
      </c>
      <c r="L202" s="73" t="s">
        <v>47</v>
      </c>
      <c r="M202" s="74" t="s">
        <v>53</v>
      </c>
      <c r="N202" s="19" t="s">
        <v>42</v>
      </c>
      <c r="O202" s="73" t="s">
        <v>42</v>
      </c>
      <c r="P202" s="80">
        <v>3750000</v>
      </c>
      <c r="Q202" s="24">
        <v>3611015</v>
      </c>
      <c r="R202" s="81">
        <v>0.96293733333333331</v>
      </c>
      <c r="S202" s="85" t="s">
        <v>37</v>
      </c>
      <c r="T202" s="19" t="s">
        <v>38</v>
      </c>
      <c r="U202" s="22" t="s">
        <v>55</v>
      </c>
      <c r="V202" s="59" t="s">
        <v>45</v>
      </c>
      <c r="W202" s="86">
        <v>66.887500000000003</v>
      </c>
      <c r="X202" s="89">
        <f>+VLOOKUP(K202,REFERENCIAS!$C:$D,2,0)*VLOOKUP($K$2,PONDERADORES!A:P,IF(INFORMACION!$F202=REFERENCIAS!$C$24,10,7),0)+VLOOKUP(L202,REFERENCIAS!$C:$D,2,0)*VLOOKUP($L$2,PONDERADORES!A:P,IF(INFORMACION!$F202=REFERENCIAS!$C$24,10,7),0)+VLOOKUP(F202,REFERENCIAS!$C:$D,2,0)*VLOOKUP($F$2,PONDERADORES!A:P,IF(INFORMACION!$F202=REFERENCIAS!$C$24,10,7),0)+VLOOKUP(IF(J202&lt;=0.2,0.2,IF(AND(J202&gt;0.2,J202&lt;=0.4),0.4,IF(AND(J202&gt;0.4,J202&lt;=0.6),0.6,IF(AND(J202&gt;0.6,J202&lt;=0.8),0.8,IF(AND(J202&gt;0.8,J202&lt;=1),1))))),REFERENCIAS!$C:$D,2,0)*VLOOKUP($J$2,PONDERADORES!A:P,IF(INFORMACION!$F202=REFERENCIAS!$C$24,10,7),0)</f>
        <v>20.475000000000001</v>
      </c>
      <c r="Y202" s="45">
        <f>+VLOOKUP(M202,REFERENCIAS!$C:$D,2,0)*VLOOKUP($M$2,PONDERADORES!$A$7:$G$9,7,0)+VLOOKUP(N202,REFERENCIAS!$C:$D,2,0)*VLOOKUP($N$2,PONDERADORES!$A$7:$G$9,7,0)+VLOOKUP(O202,REFERENCIAS!$C:$D,2,0)*VLOOKUP($O$2,PONDERADORES!$A$7:$G$9,7,0)</f>
        <v>20</v>
      </c>
      <c r="Z202" s="46">
        <f>+VLOOKUP(IF(R202&lt;0.1,0,IF(AND(R202&gt;=0.1,R202&lt;0.2),0.1,IF(AND(R202&gt;=0.2,R202&lt;0.3),0.2,IF(R202&gt;0.3,0.3,)))),REFERENCIAS!$E:$F,2,0)*VLOOKUP($R$2,PONDERADORES!$A$11:$G$11,7,0)</f>
        <v>15</v>
      </c>
      <c r="AA202" s="90">
        <f>+VLOOKUP(S202,'REFERENCIAS RIESGO'!$C:$D,2,0)*VLOOKUP($S$2,PONDERADORES!A:P,IF(INFORMACION!$T202='REFERENCIAS RIESGO'!$C$36,13,7),0)+VLOOKUP(U202,'REFERENCIAS RIESGO'!$C:$D,2,0)*VLOOKUP($U$2,PONDERADORES!A:P,IF(INFORMACION!$T202='REFERENCIAS RIESGO'!$C$36,13,7),0)+VLOOKUP(V202,'REFERENCIAS RIESGO'!$C:$D,2,0)*VLOOKUP($V$2,PONDERADORES!A:P,IF(INFORMACION!$T202='REFERENCIAS RIESGO'!$C$36,13,7),0)+W202*VLOOKUP($W$2,PONDERADORES!A:P,IF(INFORMACION!$T202='REFERENCIAS RIESGO'!$C$36,13,7),0)+VLOOKUP(T202,'REFERENCIAS RIESGO'!$C:$D,2,0)*VLOOKUP($T$2,PONDERADORES!A:P,IF(INFORMACION!$T202='REFERENCIAS RIESGO'!$C$36,13,7),0)</f>
        <v>22.579875000000001</v>
      </c>
      <c r="AB202" s="93">
        <f t="shared" si="6"/>
        <v>78.05487500000001</v>
      </c>
      <c r="AC202" s="23" t="str">
        <f>IF(AB202&gt;[2]REFERENCIAS!$C$62,[2]REFERENCIAS!$B$62,IF(AND(AB202&gt;=[2]REFERENCIAS!$C$63,AB202&lt;[2]REFERENCIAS!$D$63),[2]REFERENCIAS!$B$63,IF(AND(AB202&gt;[2]REFERENCIAS!$C$64,AB202&lt;=[2]REFERENCIAS!$D$64),[2]REFERENCIAS!$B$64,IF(AND(AB202&gt;=[2]REFERENCIAS!$C$65,AB202&lt;[2]REFERENCIAS!$D$65),[2]REFERENCIAS!$B$65, "Revisar"))))</f>
        <v>Renovación de tecnología a la brevedad (Plazo inferior a un año)</v>
      </c>
      <c r="AD202" s="94" t="str">
        <f>VLOOKUP(AC202,[2]REFERENCIAS!$B$62:$G$65,4,FALSE)</f>
        <v>El equipo puede mantenerse en el servicio, sin embargo se recomienda su reposición en un plazo inferior a un año</v>
      </c>
      <c r="AJ202" s="20"/>
      <c r="AK202" s="20"/>
    </row>
    <row r="203" spans="1:37" ht="45" x14ac:dyDescent="0.25">
      <c r="A203" s="74" t="s">
        <v>185</v>
      </c>
      <c r="B203" s="19" t="s">
        <v>293</v>
      </c>
      <c r="C203" s="19" t="s">
        <v>294</v>
      </c>
      <c r="D203" s="50" t="s">
        <v>295</v>
      </c>
      <c r="E203" s="73" t="s">
        <v>189</v>
      </c>
      <c r="F203" s="74" t="s">
        <v>49</v>
      </c>
      <c r="G203" s="9">
        <v>8</v>
      </c>
      <c r="H203" s="54">
        <v>41404</v>
      </c>
      <c r="I203" s="49">
        <v>9</v>
      </c>
      <c r="J203" s="22">
        <f t="shared" si="7"/>
        <v>1</v>
      </c>
      <c r="K203" s="19" t="s">
        <v>115</v>
      </c>
      <c r="L203" s="73" t="s">
        <v>47</v>
      </c>
      <c r="M203" s="74" t="s">
        <v>41</v>
      </c>
      <c r="N203" s="19" t="s">
        <v>42</v>
      </c>
      <c r="O203" s="73" t="s">
        <v>42</v>
      </c>
      <c r="P203" s="82">
        <v>743800</v>
      </c>
      <c r="Q203" s="24">
        <v>467078</v>
      </c>
      <c r="R203" s="81">
        <v>0.62796181769292825</v>
      </c>
      <c r="S203" s="85" t="s">
        <v>30</v>
      </c>
      <c r="T203" s="19" t="s">
        <v>82</v>
      </c>
      <c r="U203" s="22" t="s">
        <v>55</v>
      </c>
      <c r="V203" s="59" t="s">
        <v>50</v>
      </c>
      <c r="W203" s="86">
        <v>45</v>
      </c>
      <c r="X203" s="89">
        <f>+VLOOKUP(K203,REFERENCIAS!$C:$D,2,0)*VLOOKUP($K$2,PONDERADORES!A:P,IF(INFORMACION!$F203=REFERENCIAS!$C$24,10,7),0)+VLOOKUP(L203,REFERENCIAS!$C:$D,2,0)*VLOOKUP($L$2,PONDERADORES!A:P,IF(INFORMACION!$F203=REFERENCIAS!$C$24,10,7),0)+VLOOKUP(F203,REFERENCIAS!$C:$D,2,0)*VLOOKUP($F$2,PONDERADORES!A:P,IF(INFORMACION!$F203=REFERENCIAS!$C$24,10,7),0)+VLOOKUP(IF(J203&lt;=0.2,0.2,IF(AND(J203&gt;0.2,J203&lt;=0.4),0.4,IF(AND(J203&gt;0.4,J203&lt;=0.6),0.6,IF(AND(J203&gt;0.6,J203&lt;=0.8),0.8,IF(AND(J203&gt;0.8,J203&lt;=1),1))))),REFERENCIAS!$C:$D,2,0)*VLOOKUP($J$2,PONDERADORES!A:P,IF(INFORMACION!$F203=REFERENCIAS!$C$24,10,7),0)</f>
        <v>28.55</v>
      </c>
      <c r="Y203" s="68">
        <f>+VLOOKUP(M203,REFERENCIAS!$C:$D,2,0)*VLOOKUP($M$2,PONDERADORES!$A$7:$G$9,7,0)+VLOOKUP(N203,REFERENCIAS!$C:$D,2,0)*VLOOKUP($N$2,PONDERADORES!$A$7:$G$9,7,0)+VLOOKUP(O203,REFERENCIAS!$C:$D,2,0)*VLOOKUP($O$2,PONDERADORES!$A$7:$G$9,7,0)</f>
        <v>17.300000000000004</v>
      </c>
      <c r="Z203" s="2">
        <f>+VLOOKUP(IF(R203&lt;0.1,0,IF(AND(R203&gt;=0.1,R203&lt;0.2),0.1,IF(AND(R203&gt;=0.2,R203&lt;0.3),0.2,IF(R203&gt;0.3,0.3,)))),REFERENCIAS!$C:$D,2,0)*VLOOKUP($R$2,PONDERADORES!$A$11:$G$11,7,0)</f>
        <v>15</v>
      </c>
      <c r="AA203" s="90">
        <f>+VLOOKUP(S203,'REFERENCIAS RIESGO'!$C:$D,2,0)*VLOOKUP($S$2,PONDERADORES!A:P,IF(INFORMACION!$T203='REFERENCIAS RIESGO'!$C$36,13,7),0)+VLOOKUP(U203,'REFERENCIAS RIESGO'!$C:$D,2,0)*VLOOKUP($U$2,PONDERADORES!A:P,IF(INFORMACION!$T203='REFERENCIAS RIESGO'!$C$36,13,7),0)+VLOOKUP(V203,'REFERENCIAS RIESGO'!$C:$D,2,0)*VLOOKUP($V$2,PONDERADORES!A:P,IF(INFORMACION!$T203='REFERENCIAS RIESGO'!$C$36,13,7),0)+W203*VLOOKUP($W$2,PONDERADORES!A:P,IF(INFORMACION!$T203='REFERENCIAS RIESGO'!$C$36,13,7),0)+VLOOKUP(T203,'REFERENCIAS RIESGO'!$C:$D,2,0)*VLOOKUP($T$2,PONDERADORES!A:P,IF(INFORMACION!$T203='REFERENCIAS RIESGO'!$C$36,13,7),0)</f>
        <v>17.88</v>
      </c>
      <c r="AB203" s="93">
        <f t="shared" si="6"/>
        <v>78.73</v>
      </c>
      <c r="AC203" s="23" t="str">
        <f>IF(AB203&gt;[2]REFERENCIAS!$C$62,[2]REFERENCIAS!$B$62,IF(AND(AB203&gt;=[2]REFERENCIAS!$C$63,AB203&lt;[2]REFERENCIAS!$D$63),[2]REFERENCIAS!$B$63,IF(AND(AB203&gt;[2]REFERENCIAS!$C$64,AB203&lt;=[2]REFERENCIAS!$D$64),[2]REFERENCIAS!$B$64,IF(AND(AB203&gt;=[2]REFERENCIAS!$C$65,AB203&lt;[2]REFERENCIAS!$D$65),[2]REFERENCIAS!$B$65, "Revisar"))))</f>
        <v>Renovación de tecnología a la brevedad (Plazo inferior a un año)</v>
      </c>
      <c r="AD203" s="94" t="str">
        <f>VLOOKUP(AC203,[2]REFERENCIAS!$B$62:$G$65,4,FALSE)</f>
        <v>El equipo puede mantenerse en el servicio, sin embargo se recomienda su reposición en un plazo inferior a un año</v>
      </c>
      <c r="AJ203" s="20"/>
    </row>
    <row r="204" spans="1:37" ht="17.25" x14ac:dyDescent="0.25">
      <c r="A204" s="74"/>
      <c r="B204" s="19"/>
      <c r="C204" s="19"/>
      <c r="D204" s="50"/>
      <c r="E204" s="73"/>
      <c r="F204" s="74"/>
      <c r="G204" s="9"/>
      <c r="H204" s="48"/>
      <c r="I204" s="49">
        <v>2022</v>
      </c>
      <c r="J204" s="22">
        <v>1</v>
      </c>
      <c r="K204" s="19"/>
      <c r="L204" s="73"/>
      <c r="M204" s="74"/>
      <c r="N204" s="19"/>
      <c r="O204" s="73"/>
      <c r="P204" s="82">
        <v>1</v>
      </c>
      <c r="Q204" s="24">
        <v>1</v>
      </c>
      <c r="R204" s="81">
        <v>1</v>
      </c>
      <c r="S204" s="85"/>
      <c r="T204" s="19"/>
      <c r="U204" s="22"/>
      <c r="V204" s="59"/>
      <c r="W204" s="81"/>
      <c r="X204" s="91" t="e">
        <f>+VLOOKUP(#REF!,REFERENCIAS!$C:$D,2,0)*VLOOKUP(#REF!,PONDERADORES!A:P,IF(AND(INFORMACION!$T204='REFERENCIAS RIESGO'!$C$36,INFORMACION!$F204=REFERENCIAS!$C$24),16,IF(INFORMACION!$T204='REFERENCIAS RIESGO'!$C$36,13,IF(INFORMACION!$F204=REFERENCIAS!$C$24,10,7))),0)+VLOOKUP(K204,REFERENCIAS!$C:$D,2,0)*VLOOKUP($K$2,PONDERADORES!A:P,IF(AND(INFORMACION!$T204='REFERENCIAS RIESGO'!$C$36,INFORMACION!$F204=REFERENCIAS!$C$24),16,IF(INFORMACION!$T204='REFERENCIAS RIESGO'!$C$36,13,IF(INFORMACION!$F204=REFERENCIAS!$C$24,10,7))),0)+VLOOKUP(L204,REFERENCIAS!$C:$D,2,0)*VLOOKUP($L$2,PONDERADORES!A:P,IF(AND(INFORMACION!$T204='REFERENCIAS RIESGO'!$C$36,INFORMACION!$F204=REFERENCIAS!$C$24),16,IF(INFORMACION!$T204='REFERENCIAS RIESGO'!$C$36,13,IF(INFORMACION!$F204=REFERENCIAS!$C$24,10,7))),0)+VLOOKUP(F204,REFERENCIAS!$C:$D,2,0)*VLOOKUP($F$2,PONDERADORES!A:P,IF(AND(INFORMACION!$T204='REFERENCIAS RIESGO'!$C$36,INFORMACION!$F204=REFERENCIAS!$C$24),16,IF(INFORMACION!$T204='REFERENCIAS RIESGO'!$C$36,13,IF(INFORMACION!$F204=REFERENCIAS!$C$24,10,7))),0)+VLOOKUP(T204,REFERENCIAS!$C:$D,2,0)*VLOOKUP($T$2,PONDERADORES!A:P,IF(AND(INFORMACION!$T204='REFERENCIAS RIESGO'!$C$36,INFORMACION!$F204=REFERENCIAS!$C$24),16,IF(INFORMACION!$T204='REFERENCIAS RIESGO'!$C$36,13,IF(INFORMACION!$F204=REFERENCIAS!$C$24,10,7))),0)+VLOOKUP(IF(J204&lt;=0.2,0.2,IF(AND(J204&gt;0.2,J204&lt;=0.4),0.4,IF(AND(J204&gt;0.4,J204&lt;=0.6),0.6,IF(AND(J204&gt;0.6,J204&lt;=0.8),0.8,IF(AND(J204&gt;0.8,J204&lt;=1),1))))),REFERENCIAS!$C:$D,2,0)*VLOOKUP($J$2,PONDERADORES!A:P,IF(AND(INFORMACION!$T204='REFERENCIAS RIESGO'!$C$36,INFORMACION!$F204=REFERENCIAS!$C$24),16,IF(INFORMACION!$T204='REFERENCIAS RIESGO'!$C$36,13,IF(INFORMACION!$F204=REFERENCIAS!$C$24,10,7))),0)</f>
        <v>#REF!</v>
      </c>
      <c r="Y204" s="68">
        <f>+VLOOKUP(M204,REFERENCIAS!$C:$D,2,0)*VLOOKUP($M$2,PONDERADORES!$A$7:$G$9,7,0)+VLOOKUP(N204,REFERENCIAS!$C:$D,2,0)*VLOOKUP($N$2,PONDERADORES!$A$7:$G$9,7,0)+VLOOKUP(O204,REFERENCIAS!$C:$D,2,0)*VLOOKUP($O$2,PONDERADORES!$A$7:$G$9,7,0)</f>
        <v>0.2</v>
      </c>
      <c r="Z204" s="2">
        <f>+VLOOKUP(IF(R204&lt;0.1,0,IF(AND(R204&gt;=0.1,R204&lt;0.2),0.1,IF(AND(R204&gt;=0.2,R204&lt;0.3),0.2,IF(R204&gt;0.3,0.3,)))),REFERENCIAS!$C:$D,2,0)*VLOOKUP($R$2,PONDERADORES!$A$11:$G$11,7,0)</f>
        <v>15</v>
      </c>
      <c r="AA204" s="92"/>
      <c r="AB204" s="95" t="e">
        <f t="shared" ref="AB204:AB261" si="8">+X204+Y204+Z204</f>
        <v>#REF!</v>
      </c>
      <c r="AC204" s="23" t="e">
        <f>IF(AB204&gt;REFERENCIAS!$C$62,REFERENCIAS!$B$62,IF(AND(AB204&gt;=REFERENCIAS!$C$63,AB204&lt;REFERENCIAS!$D$63),REFERENCIAS!$B$63,IF(AND(AB204&gt;REFERENCIAS!$C$64,AB204&lt;=REFERENCIAS!$D$64),REFERENCIAS!$B$64,IF(AND(AB204&gt;=REFERENCIAS!$C$65,AB204&lt;REFERENCIAS!$D$65),REFERENCIAS!$B$65, "Revisar"))))</f>
        <v>#REF!</v>
      </c>
      <c r="AD204" s="94" t="e">
        <f>VLOOKUP(AC204,REFERENCIAS!$B$62:$G$65,4,FALSE)</f>
        <v>#REF!</v>
      </c>
      <c r="AJ204" s="20"/>
    </row>
    <row r="205" spans="1:37" ht="17.25" x14ac:dyDescent="0.25">
      <c r="A205" s="74"/>
      <c r="B205" s="19"/>
      <c r="C205" s="19"/>
      <c r="D205" s="50"/>
      <c r="E205" s="73"/>
      <c r="F205" s="74"/>
      <c r="G205" s="9"/>
      <c r="H205" s="48"/>
      <c r="I205" s="49">
        <f t="shared" ref="I205:I260" ca="1" si="9">(YEAR(NOW())-H205)</f>
        <v>2022</v>
      </c>
      <c r="J205" s="22">
        <f t="shared" ref="J205:J259" ca="1" si="10">IF(I205&gt;G205,1,I205/G205)</f>
        <v>1</v>
      </c>
      <c r="K205" s="19"/>
      <c r="L205" s="73"/>
      <c r="M205" s="74"/>
      <c r="N205" s="19"/>
      <c r="O205" s="73"/>
      <c r="P205" s="82">
        <v>1</v>
      </c>
      <c r="Q205" s="24">
        <v>1</v>
      </c>
      <c r="R205" s="81">
        <f t="shared" ref="R205:R261" si="11">+Q205/P205</f>
        <v>1</v>
      </c>
      <c r="S205" s="85"/>
      <c r="T205" s="19"/>
      <c r="U205" s="22"/>
      <c r="V205" s="59"/>
      <c r="W205" s="81"/>
      <c r="X205" s="91" t="e">
        <f ca="1">+VLOOKUP(#REF!,REFERENCIAS!$C:$D,2,0)*VLOOKUP(#REF!,PONDERADORES!A:P,IF(AND(INFORMACION!$T205='REFERENCIAS RIESGO'!$C$36,INFORMACION!$F205=REFERENCIAS!$C$24),16,IF(INFORMACION!$T205='REFERENCIAS RIESGO'!$C$36,13,IF(INFORMACION!$F205=REFERENCIAS!$C$24,10,7))),0)+VLOOKUP(K205,REFERENCIAS!$C:$D,2,0)*VLOOKUP($K$2,PONDERADORES!A:P,IF(AND(INFORMACION!$T205='REFERENCIAS RIESGO'!$C$36,INFORMACION!$F205=REFERENCIAS!$C$24),16,IF(INFORMACION!$T205='REFERENCIAS RIESGO'!$C$36,13,IF(INFORMACION!$F205=REFERENCIAS!$C$24,10,7))),0)+VLOOKUP(L205,REFERENCIAS!$C:$D,2,0)*VLOOKUP($L$2,PONDERADORES!A:P,IF(AND(INFORMACION!$T205='REFERENCIAS RIESGO'!$C$36,INFORMACION!$F205=REFERENCIAS!$C$24),16,IF(INFORMACION!$T205='REFERENCIAS RIESGO'!$C$36,13,IF(INFORMACION!$F205=REFERENCIAS!$C$24,10,7))),0)+VLOOKUP(F205,REFERENCIAS!$C:$D,2,0)*VLOOKUP($F$2,PONDERADORES!A:P,IF(AND(INFORMACION!$T205='REFERENCIAS RIESGO'!$C$36,INFORMACION!$F205=REFERENCIAS!$C$24),16,IF(INFORMACION!$T205='REFERENCIAS RIESGO'!$C$36,13,IF(INFORMACION!$F205=REFERENCIAS!$C$24,10,7))),0)+VLOOKUP(T205,REFERENCIAS!$C:$D,2,0)*VLOOKUP($T$2,PONDERADORES!A:P,IF(AND(INFORMACION!$T205='REFERENCIAS RIESGO'!$C$36,INFORMACION!$F205=REFERENCIAS!$C$24),16,IF(INFORMACION!$T205='REFERENCIAS RIESGO'!$C$36,13,IF(INFORMACION!$F205=REFERENCIAS!$C$24,10,7))),0)+VLOOKUP(IF(J205&lt;=0.2,0.2,IF(AND(J205&gt;0.2,J205&lt;=0.4),0.4,IF(AND(J205&gt;0.4,J205&lt;=0.6),0.6,IF(AND(J205&gt;0.6,J205&lt;=0.8),0.8,IF(AND(J205&gt;0.8,J205&lt;=1),1))))),REFERENCIAS!$C:$D,2,0)*VLOOKUP($J$2,PONDERADORES!A:P,IF(AND(INFORMACION!$T205='REFERENCIAS RIESGO'!$C$36,INFORMACION!$F205=REFERENCIAS!$C$24),16,IF(INFORMACION!$T205='REFERENCIAS RIESGO'!$C$36,13,IF(INFORMACION!$F205=REFERENCIAS!$C$24,10,7))),0)</f>
        <v>#REF!</v>
      </c>
      <c r="Y205" s="68">
        <f>+VLOOKUP(M205,REFERENCIAS!$C:$D,2,0)*VLOOKUP($M$2,PONDERADORES!$A$7:$G$9,7,0)+VLOOKUP(N205,REFERENCIAS!$C:$D,2,0)*VLOOKUP($N$2,PONDERADORES!$A$7:$G$9,7,0)+VLOOKUP(O205,REFERENCIAS!$C:$D,2,0)*VLOOKUP($O$2,PONDERADORES!$A$7:$G$9,7,0)</f>
        <v>0.2</v>
      </c>
      <c r="Z205" s="2">
        <f>+VLOOKUP(IF(R205&lt;0.1,0,IF(AND(R205&gt;=0.1,R205&lt;0.2),0.1,IF(AND(R205&gt;=0.2,R205&lt;0.3),0.2,IF(R205&gt;0.3,0.3,)))),REFERENCIAS!$C:$D,2,0)*VLOOKUP($R$2,PONDERADORES!$A$11:$G$11,7,0)</f>
        <v>15</v>
      </c>
      <c r="AA205" s="92"/>
      <c r="AB205" s="95" t="e">
        <f t="shared" ca="1" si="8"/>
        <v>#REF!</v>
      </c>
      <c r="AC205" s="23" t="e">
        <f ca="1">IF(AB205&gt;REFERENCIAS!$C$62,REFERENCIAS!$B$62,IF(AND(AB205&gt;=REFERENCIAS!$C$63,AB205&lt;REFERENCIAS!$D$63),REFERENCIAS!$B$63,IF(AND(AB205&gt;REFERENCIAS!$C$64,AB205&lt;=REFERENCIAS!$D$64),REFERENCIAS!$B$64,IF(AND(AB205&gt;=REFERENCIAS!$C$65,AB205&lt;REFERENCIAS!$D$65),REFERENCIAS!$B$65, "Revisar"))))</f>
        <v>#REF!</v>
      </c>
      <c r="AD205" s="94" t="e">
        <f ca="1">VLOOKUP(AC205,REFERENCIAS!$B$62:$G$65,4,FALSE)</f>
        <v>#REF!</v>
      </c>
      <c r="AJ205" s="20"/>
    </row>
    <row r="206" spans="1:37" ht="17.25" x14ac:dyDescent="0.25">
      <c r="A206" s="74"/>
      <c r="B206" s="19"/>
      <c r="C206" s="19"/>
      <c r="D206" s="50"/>
      <c r="E206" s="73"/>
      <c r="F206" s="74"/>
      <c r="G206" s="9"/>
      <c r="H206" s="48"/>
      <c r="I206" s="49">
        <f t="shared" ca="1" si="9"/>
        <v>2022</v>
      </c>
      <c r="J206" s="22">
        <f t="shared" ca="1" si="10"/>
        <v>1</v>
      </c>
      <c r="K206" s="19"/>
      <c r="L206" s="73"/>
      <c r="M206" s="74"/>
      <c r="N206" s="19"/>
      <c r="O206" s="73"/>
      <c r="P206" s="82">
        <v>1</v>
      </c>
      <c r="Q206" s="24">
        <v>1</v>
      </c>
      <c r="R206" s="81">
        <f t="shared" si="11"/>
        <v>1</v>
      </c>
      <c r="S206" s="85"/>
      <c r="T206" s="19"/>
      <c r="U206" s="22"/>
      <c r="V206" s="59"/>
      <c r="W206" s="81"/>
      <c r="X206" s="91" t="e">
        <f ca="1">+VLOOKUP(#REF!,REFERENCIAS!$C:$D,2,0)*VLOOKUP(#REF!,PONDERADORES!A:P,IF(AND(INFORMACION!$T206='REFERENCIAS RIESGO'!$C$36,INFORMACION!$F206=REFERENCIAS!$C$24),16,IF(INFORMACION!$T206='REFERENCIAS RIESGO'!$C$36,13,IF(INFORMACION!$F206=REFERENCIAS!$C$24,10,7))),0)+VLOOKUP(K206,REFERENCIAS!$C:$D,2,0)*VLOOKUP($K$2,PONDERADORES!A:P,IF(AND(INFORMACION!$T206='REFERENCIAS RIESGO'!$C$36,INFORMACION!$F206=REFERENCIAS!$C$24),16,IF(INFORMACION!$T206='REFERENCIAS RIESGO'!$C$36,13,IF(INFORMACION!$F206=REFERENCIAS!$C$24,10,7))),0)+VLOOKUP(L206,REFERENCIAS!$C:$D,2,0)*VLOOKUP($L$2,PONDERADORES!A:P,IF(AND(INFORMACION!$T206='REFERENCIAS RIESGO'!$C$36,INFORMACION!$F206=REFERENCIAS!$C$24),16,IF(INFORMACION!$T206='REFERENCIAS RIESGO'!$C$36,13,IF(INFORMACION!$F206=REFERENCIAS!$C$24,10,7))),0)+VLOOKUP(F206,REFERENCIAS!$C:$D,2,0)*VLOOKUP($F$2,PONDERADORES!A:P,IF(AND(INFORMACION!$T206='REFERENCIAS RIESGO'!$C$36,INFORMACION!$F206=REFERENCIAS!$C$24),16,IF(INFORMACION!$T206='REFERENCIAS RIESGO'!$C$36,13,IF(INFORMACION!$F206=REFERENCIAS!$C$24,10,7))),0)+VLOOKUP(T206,REFERENCIAS!$C:$D,2,0)*VLOOKUP($T$2,PONDERADORES!A:P,IF(AND(INFORMACION!$T206='REFERENCIAS RIESGO'!$C$36,INFORMACION!$F206=REFERENCIAS!$C$24),16,IF(INFORMACION!$T206='REFERENCIAS RIESGO'!$C$36,13,IF(INFORMACION!$F206=REFERENCIAS!$C$24,10,7))),0)+VLOOKUP(IF(J206&lt;=0.2,0.2,IF(AND(J206&gt;0.2,J206&lt;=0.4),0.4,IF(AND(J206&gt;0.4,J206&lt;=0.6),0.6,IF(AND(J206&gt;0.6,J206&lt;=0.8),0.8,IF(AND(J206&gt;0.8,J206&lt;=1),1))))),REFERENCIAS!$C:$D,2,0)*VLOOKUP($J$2,PONDERADORES!A:P,IF(AND(INFORMACION!$T206='REFERENCIAS RIESGO'!$C$36,INFORMACION!$F206=REFERENCIAS!$C$24),16,IF(INFORMACION!$T206='REFERENCIAS RIESGO'!$C$36,13,IF(INFORMACION!$F206=REFERENCIAS!$C$24,10,7))),0)</f>
        <v>#REF!</v>
      </c>
      <c r="Y206" s="68">
        <f>+VLOOKUP(M206,REFERENCIAS!$C:$D,2,0)*VLOOKUP($M$2,PONDERADORES!$A$7:$G$9,7,0)+VLOOKUP(N206,REFERENCIAS!$C:$D,2,0)*VLOOKUP($N$2,PONDERADORES!$A$7:$G$9,7,0)+VLOOKUP(O206,REFERENCIAS!$C:$D,2,0)*VLOOKUP($O$2,PONDERADORES!$A$7:$G$9,7,0)</f>
        <v>0.2</v>
      </c>
      <c r="Z206" s="2">
        <f>+VLOOKUP(IF(R206&lt;0.1,0,IF(AND(R206&gt;=0.1,R206&lt;0.2),0.1,IF(AND(R206&gt;=0.2,R206&lt;0.3),0.2,IF(R206&gt;0.3,0.3,)))),REFERENCIAS!$C:$D,2,0)*VLOOKUP($R$2,PONDERADORES!$A$11:$G$11,7,0)</f>
        <v>15</v>
      </c>
      <c r="AA206" s="92"/>
      <c r="AB206" s="95" t="e">
        <f t="shared" ca="1" si="8"/>
        <v>#REF!</v>
      </c>
      <c r="AC206" s="23" t="e">
        <f ca="1">IF(AB206&gt;REFERENCIAS!$C$62,REFERENCIAS!$B$62,IF(AND(AB206&gt;=REFERENCIAS!$C$63,AB206&lt;REFERENCIAS!$D$63),REFERENCIAS!$B$63,IF(AND(AB206&gt;REFERENCIAS!$C$64,AB206&lt;=REFERENCIAS!$D$64),REFERENCIAS!$B$64,IF(AND(AB206&gt;=REFERENCIAS!$C$65,AB206&lt;REFERENCIAS!$D$65),REFERENCIAS!$B$65, "Revisar"))))</f>
        <v>#REF!</v>
      </c>
      <c r="AD206" s="94" t="e">
        <f ca="1">VLOOKUP(AC206,REFERENCIAS!$B$62:$G$65,4,FALSE)</f>
        <v>#REF!</v>
      </c>
      <c r="AJ206" s="20"/>
    </row>
    <row r="207" spans="1:37" ht="17.25" x14ac:dyDescent="0.25">
      <c r="A207" s="74"/>
      <c r="B207" s="19"/>
      <c r="C207" s="19"/>
      <c r="D207" s="50"/>
      <c r="E207" s="73"/>
      <c r="F207" s="74"/>
      <c r="G207" s="9"/>
      <c r="H207" s="48"/>
      <c r="I207" s="49">
        <f t="shared" ca="1" si="9"/>
        <v>2022</v>
      </c>
      <c r="J207" s="22">
        <f t="shared" ca="1" si="10"/>
        <v>1</v>
      </c>
      <c r="K207" s="19"/>
      <c r="L207" s="73"/>
      <c r="M207" s="74"/>
      <c r="N207" s="19"/>
      <c r="O207" s="73"/>
      <c r="P207" s="82">
        <v>1</v>
      </c>
      <c r="Q207" s="24">
        <v>1</v>
      </c>
      <c r="R207" s="81">
        <f t="shared" si="11"/>
        <v>1</v>
      </c>
      <c r="S207" s="85"/>
      <c r="T207" s="19"/>
      <c r="U207" s="22"/>
      <c r="V207" s="59"/>
      <c r="W207" s="81"/>
      <c r="X207" s="91" t="e">
        <f ca="1">+VLOOKUP(#REF!,REFERENCIAS!$C:$D,2,0)*VLOOKUP(#REF!,PONDERADORES!A:P,IF(AND(INFORMACION!$T207='REFERENCIAS RIESGO'!$C$36,INFORMACION!$F207=REFERENCIAS!$C$24),16,IF(INFORMACION!$T207='REFERENCIAS RIESGO'!$C$36,13,IF(INFORMACION!$F207=REFERENCIAS!$C$24,10,7))),0)+VLOOKUP(K207,REFERENCIAS!$C:$D,2,0)*VLOOKUP($K$2,PONDERADORES!A:P,IF(AND(INFORMACION!$T207='REFERENCIAS RIESGO'!$C$36,INFORMACION!$F207=REFERENCIAS!$C$24),16,IF(INFORMACION!$T207='REFERENCIAS RIESGO'!$C$36,13,IF(INFORMACION!$F207=REFERENCIAS!$C$24,10,7))),0)+VLOOKUP(L207,REFERENCIAS!$C:$D,2,0)*VLOOKUP($L$2,PONDERADORES!A:P,IF(AND(INFORMACION!$T207='REFERENCIAS RIESGO'!$C$36,INFORMACION!$F207=REFERENCIAS!$C$24),16,IF(INFORMACION!$T207='REFERENCIAS RIESGO'!$C$36,13,IF(INFORMACION!$F207=REFERENCIAS!$C$24,10,7))),0)+VLOOKUP(F207,REFERENCIAS!$C:$D,2,0)*VLOOKUP($F$2,PONDERADORES!A:P,IF(AND(INFORMACION!$T207='REFERENCIAS RIESGO'!$C$36,INFORMACION!$F207=REFERENCIAS!$C$24),16,IF(INFORMACION!$T207='REFERENCIAS RIESGO'!$C$36,13,IF(INFORMACION!$F207=REFERENCIAS!$C$24,10,7))),0)+VLOOKUP(T207,REFERENCIAS!$C:$D,2,0)*VLOOKUP($T$2,PONDERADORES!A:P,IF(AND(INFORMACION!$T207='REFERENCIAS RIESGO'!$C$36,INFORMACION!$F207=REFERENCIAS!$C$24),16,IF(INFORMACION!$T207='REFERENCIAS RIESGO'!$C$36,13,IF(INFORMACION!$F207=REFERENCIAS!$C$24,10,7))),0)+VLOOKUP(IF(J207&lt;=0.2,0.2,IF(AND(J207&gt;0.2,J207&lt;=0.4),0.4,IF(AND(J207&gt;0.4,J207&lt;=0.6),0.6,IF(AND(J207&gt;0.6,J207&lt;=0.8),0.8,IF(AND(J207&gt;0.8,J207&lt;=1),1))))),REFERENCIAS!$C:$D,2,0)*VLOOKUP($J$2,PONDERADORES!A:P,IF(AND(INFORMACION!$T207='REFERENCIAS RIESGO'!$C$36,INFORMACION!$F207=REFERENCIAS!$C$24),16,IF(INFORMACION!$T207='REFERENCIAS RIESGO'!$C$36,13,IF(INFORMACION!$F207=REFERENCIAS!$C$24,10,7))),0)</f>
        <v>#REF!</v>
      </c>
      <c r="Y207" s="68">
        <f>+VLOOKUP(M207,REFERENCIAS!$C:$D,2,0)*VLOOKUP($M$2,PONDERADORES!$A$7:$G$9,7,0)+VLOOKUP(N207,REFERENCIAS!$C:$D,2,0)*VLOOKUP($N$2,PONDERADORES!$A$7:$G$9,7,0)+VLOOKUP(O207,REFERENCIAS!$C:$D,2,0)*VLOOKUP($O$2,PONDERADORES!$A$7:$G$9,7,0)</f>
        <v>0.2</v>
      </c>
      <c r="Z207" s="2">
        <f>+VLOOKUP(IF(R207&lt;0.1,0,IF(AND(R207&gt;=0.1,R207&lt;0.2),0.1,IF(AND(R207&gt;=0.2,R207&lt;0.3),0.2,IF(R207&gt;0.3,0.3,)))),REFERENCIAS!$C:$D,2,0)*VLOOKUP($R$2,PONDERADORES!$A$11:$G$11,7,0)</f>
        <v>15</v>
      </c>
      <c r="AA207" s="92"/>
      <c r="AB207" s="95" t="e">
        <f t="shared" ca="1" si="8"/>
        <v>#REF!</v>
      </c>
      <c r="AC207" s="23" t="e">
        <f ca="1">IF(AB207&gt;REFERENCIAS!$C$62,REFERENCIAS!$B$62,IF(AND(AB207&gt;=REFERENCIAS!$C$63,AB207&lt;REFERENCIAS!$D$63),REFERENCIAS!$B$63,IF(AND(AB207&gt;REFERENCIAS!$C$64,AB207&lt;=REFERENCIAS!$D$64),REFERENCIAS!$B$64,IF(AND(AB207&gt;=REFERENCIAS!$C$65,AB207&lt;REFERENCIAS!$D$65),REFERENCIAS!$B$65, "Revisar"))))</f>
        <v>#REF!</v>
      </c>
      <c r="AD207" s="94" t="e">
        <f ca="1">VLOOKUP(AC207,REFERENCIAS!$B$62:$G$65,4,FALSE)</f>
        <v>#REF!</v>
      </c>
      <c r="AJ207" s="20"/>
    </row>
    <row r="208" spans="1:37" ht="17.25" x14ac:dyDescent="0.25">
      <c r="A208" s="74"/>
      <c r="B208" s="19"/>
      <c r="C208" s="19"/>
      <c r="D208" s="50"/>
      <c r="E208" s="73"/>
      <c r="F208" s="74"/>
      <c r="G208" s="9"/>
      <c r="H208" s="48"/>
      <c r="I208" s="49">
        <f t="shared" ca="1" si="9"/>
        <v>2022</v>
      </c>
      <c r="J208" s="22">
        <f t="shared" ca="1" si="10"/>
        <v>1</v>
      </c>
      <c r="K208" s="19"/>
      <c r="L208" s="73"/>
      <c r="M208" s="74"/>
      <c r="N208" s="19"/>
      <c r="O208" s="73"/>
      <c r="P208" s="82">
        <v>1</v>
      </c>
      <c r="Q208" s="24">
        <v>1</v>
      </c>
      <c r="R208" s="81">
        <f t="shared" si="11"/>
        <v>1</v>
      </c>
      <c r="S208" s="85"/>
      <c r="T208" s="19"/>
      <c r="U208" s="22"/>
      <c r="V208" s="59"/>
      <c r="W208" s="81"/>
      <c r="X208" s="91" t="e">
        <f ca="1">+VLOOKUP(#REF!,REFERENCIAS!$C:$D,2,0)*VLOOKUP(#REF!,PONDERADORES!A:P,IF(AND(INFORMACION!$T208='REFERENCIAS RIESGO'!$C$36,INFORMACION!$F208=REFERENCIAS!$C$24),16,IF(INFORMACION!$T208='REFERENCIAS RIESGO'!$C$36,13,IF(INFORMACION!$F208=REFERENCIAS!$C$24,10,7))),0)+VLOOKUP(K208,REFERENCIAS!$C:$D,2,0)*VLOOKUP($K$2,PONDERADORES!A:P,IF(AND(INFORMACION!$T208='REFERENCIAS RIESGO'!$C$36,INFORMACION!$F208=REFERENCIAS!$C$24),16,IF(INFORMACION!$T208='REFERENCIAS RIESGO'!$C$36,13,IF(INFORMACION!$F208=REFERENCIAS!$C$24,10,7))),0)+VLOOKUP(L208,REFERENCIAS!$C:$D,2,0)*VLOOKUP($L$2,PONDERADORES!A:P,IF(AND(INFORMACION!$T208='REFERENCIAS RIESGO'!$C$36,INFORMACION!$F208=REFERENCIAS!$C$24),16,IF(INFORMACION!$T208='REFERENCIAS RIESGO'!$C$36,13,IF(INFORMACION!$F208=REFERENCIAS!$C$24,10,7))),0)+VLOOKUP(F208,REFERENCIAS!$C:$D,2,0)*VLOOKUP($F$2,PONDERADORES!A:P,IF(AND(INFORMACION!$T208='REFERENCIAS RIESGO'!$C$36,INFORMACION!$F208=REFERENCIAS!$C$24),16,IF(INFORMACION!$T208='REFERENCIAS RIESGO'!$C$36,13,IF(INFORMACION!$F208=REFERENCIAS!$C$24,10,7))),0)+VLOOKUP(T208,REFERENCIAS!$C:$D,2,0)*VLOOKUP($T$2,PONDERADORES!A:P,IF(AND(INFORMACION!$T208='REFERENCIAS RIESGO'!$C$36,INFORMACION!$F208=REFERENCIAS!$C$24),16,IF(INFORMACION!$T208='REFERENCIAS RIESGO'!$C$36,13,IF(INFORMACION!$F208=REFERENCIAS!$C$24,10,7))),0)+VLOOKUP(IF(J208&lt;=0.2,0.2,IF(AND(J208&gt;0.2,J208&lt;=0.4),0.4,IF(AND(J208&gt;0.4,J208&lt;=0.6),0.6,IF(AND(J208&gt;0.6,J208&lt;=0.8),0.8,IF(AND(J208&gt;0.8,J208&lt;=1),1))))),REFERENCIAS!$C:$D,2,0)*VLOOKUP($J$2,PONDERADORES!A:P,IF(AND(INFORMACION!$T208='REFERENCIAS RIESGO'!$C$36,INFORMACION!$F208=REFERENCIAS!$C$24),16,IF(INFORMACION!$T208='REFERENCIAS RIESGO'!$C$36,13,IF(INFORMACION!$F208=REFERENCIAS!$C$24,10,7))),0)</f>
        <v>#REF!</v>
      </c>
      <c r="Y208" s="68">
        <f>+VLOOKUP(M208,REFERENCIAS!$C:$D,2,0)*VLOOKUP($M$2,PONDERADORES!$A$7:$G$9,7,0)+VLOOKUP(N208,REFERENCIAS!$C:$D,2,0)*VLOOKUP($N$2,PONDERADORES!$A$7:$G$9,7,0)+VLOOKUP(O208,REFERENCIAS!$C:$D,2,0)*VLOOKUP($O$2,PONDERADORES!$A$7:$G$9,7,0)</f>
        <v>0.2</v>
      </c>
      <c r="Z208" s="2">
        <f>+VLOOKUP(IF(R208&lt;0.1,0,IF(AND(R208&gt;=0.1,R208&lt;0.2),0.1,IF(AND(R208&gt;=0.2,R208&lt;0.3),0.2,IF(R208&gt;0.3,0.3,)))),REFERENCIAS!$C:$D,2,0)*VLOOKUP($R$2,PONDERADORES!$A$11:$G$11,7,0)</f>
        <v>15</v>
      </c>
      <c r="AA208" s="92"/>
      <c r="AB208" s="95" t="e">
        <f t="shared" ca="1" si="8"/>
        <v>#REF!</v>
      </c>
      <c r="AC208" s="23" t="e">
        <f ca="1">IF(AB208&gt;REFERENCIAS!$C$62,REFERENCIAS!$B$62,IF(AND(AB208&gt;=REFERENCIAS!$C$63,AB208&lt;REFERENCIAS!$D$63),REFERENCIAS!$B$63,IF(AND(AB208&gt;REFERENCIAS!$C$64,AB208&lt;=REFERENCIAS!$D$64),REFERENCIAS!$B$64,IF(AND(AB208&gt;=REFERENCIAS!$C$65,AB208&lt;REFERENCIAS!$D$65),REFERENCIAS!$B$65, "Revisar"))))</f>
        <v>#REF!</v>
      </c>
      <c r="AD208" s="94" t="e">
        <f ca="1">VLOOKUP(AC208,REFERENCIAS!$B$62:$G$65,4,FALSE)</f>
        <v>#REF!</v>
      </c>
      <c r="AJ208" s="20"/>
    </row>
    <row r="209" spans="1:36" ht="17.25" x14ac:dyDescent="0.25">
      <c r="A209" s="74"/>
      <c r="B209" s="19"/>
      <c r="C209" s="19"/>
      <c r="D209" s="50"/>
      <c r="E209" s="73"/>
      <c r="F209" s="74"/>
      <c r="G209" s="9"/>
      <c r="H209" s="48"/>
      <c r="I209" s="49">
        <f t="shared" ca="1" si="9"/>
        <v>2022</v>
      </c>
      <c r="J209" s="22">
        <f t="shared" ca="1" si="10"/>
        <v>1</v>
      </c>
      <c r="K209" s="19"/>
      <c r="L209" s="73"/>
      <c r="M209" s="74"/>
      <c r="N209" s="19"/>
      <c r="O209" s="73"/>
      <c r="P209" s="82">
        <v>1</v>
      </c>
      <c r="Q209" s="24">
        <v>1</v>
      </c>
      <c r="R209" s="81">
        <f t="shared" si="11"/>
        <v>1</v>
      </c>
      <c r="S209" s="85"/>
      <c r="T209" s="19"/>
      <c r="U209" s="22"/>
      <c r="V209" s="59"/>
      <c r="W209" s="81"/>
      <c r="X209" s="91" t="e">
        <f ca="1">+VLOOKUP(#REF!,REFERENCIAS!$C:$D,2,0)*VLOOKUP(#REF!,PONDERADORES!A:P,IF(AND(INFORMACION!$T209='REFERENCIAS RIESGO'!$C$36,INFORMACION!$F209=REFERENCIAS!$C$24),16,IF(INFORMACION!$T209='REFERENCIAS RIESGO'!$C$36,13,IF(INFORMACION!$F209=REFERENCIAS!$C$24,10,7))),0)+VLOOKUP(K209,REFERENCIAS!$C:$D,2,0)*VLOOKUP($K$2,PONDERADORES!A:P,IF(AND(INFORMACION!$T209='REFERENCIAS RIESGO'!$C$36,INFORMACION!$F209=REFERENCIAS!$C$24),16,IF(INFORMACION!$T209='REFERENCIAS RIESGO'!$C$36,13,IF(INFORMACION!$F209=REFERENCIAS!$C$24,10,7))),0)+VLOOKUP(L209,REFERENCIAS!$C:$D,2,0)*VLOOKUP($L$2,PONDERADORES!A:P,IF(AND(INFORMACION!$T209='REFERENCIAS RIESGO'!$C$36,INFORMACION!$F209=REFERENCIAS!$C$24),16,IF(INFORMACION!$T209='REFERENCIAS RIESGO'!$C$36,13,IF(INFORMACION!$F209=REFERENCIAS!$C$24,10,7))),0)+VLOOKUP(F209,REFERENCIAS!$C:$D,2,0)*VLOOKUP($F$2,PONDERADORES!A:P,IF(AND(INFORMACION!$T209='REFERENCIAS RIESGO'!$C$36,INFORMACION!$F209=REFERENCIAS!$C$24),16,IF(INFORMACION!$T209='REFERENCIAS RIESGO'!$C$36,13,IF(INFORMACION!$F209=REFERENCIAS!$C$24,10,7))),0)+VLOOKUP(T209,REFERENCIAS!$C:$D,2,0)*VLOOKUP($T$2,PONDERADORES!A:P,IF(AND(INFORMACION!$T209='REFERENCIAS RIESGO'!$C$36,INFORMACION!$F209=REFERENCIAS!$C$24),16,IF(INFORMACION!$T209='REFERENCIAS RIESGO'!$C$36,13,IF(INFORMACION!$F209=REFERENCIAS!$C$24,10,7))),0)+VLOOKUP(IF(J209&lt;=0.2,0.2,IF(AND(J209&gt;0.2,J209&lt;=0.4),0.4,IF(AND(J209&gt;0.4,J209&lt;=0.6),0.6,IF(AND(J209&gt;0.6,J209&lt;=0.8),0.8,IF(AND(J209&gt;0.8,J209&lt;=1),1))))),REFERENCIAS!$C:$D,2,0)*VLOOKUP($J$2,PONDERADORES!A:P,IF(AND(INFORMACION!$T209='REFERENCIAS RIESGO'!$C$36,INFORMACION!$F209=REFERENCIAS!$C$24),16,IF(INFORMACION!$T209='REFERENCIAS RIESGO'!$C$36,13,IF(INFORMACION!$F209=REFERENCIAS!$C$24,10,7))),0)</f>
        <v>#REF!</v>
      </c>
      <c r="Y209" s="68">
        <f>+VLOOKUP(M209,REFERENCIAS!$C:$D,2,0)*VLOOKUP($M$2,PONDERADORES!$A$7:$G$9,7,0)+VLOOKUP(N209,REFERENCIAS!$C:$D,2,0)*VLOOKUP($N$2,PONDERADORES!$A$7:$G$9,7,0)+VLOOKUP(O209,REFERENCIAS!$C:$D,2,0)*VLOOKUP($O$2,PONDERADORES!$A$7:$G$9,7,0)</f>
        <v>0.2</v>
      </c>
      <c r="Z209" s="2">
        <f>+VLOOKUP(IF(R209&lt;0.1,0,IF(AND(R209&gt;=0.1,R209&lt;0.2),0.1,IF(AND(R209&gt;=0.2,R209&lt;0.3),0.2,IF(R209&gt;0.3,0.3,)))),REFERENCIAS!$C:$D,2,0)*VLOOKUP($R$2,PONDERADORES!$A$11:$G$11,7,0)</f>
        <v>15</v>
      </c>
      <c r="AA209" s="92"/>
      <c r="AB209" s="95" t="e">
        <f t="shared" ca="1" si="8"/>
        <v>#REF!</v>
      </c>
      <c r="AC209" s="23" t="e">
        <f ca="1">IF(AB209&gt;REFERENCIAS!$C$62,REFERENCIAS!$B$62,IF(AND(AB209&gt;=REFERENCIAS!$C$63,AB209&lt;REFERENCIAS!$D$63),REFERENCIAS!$B$63,IF(AND(AB209&gt;REFERENCIAS!$C$64,AB209&lt;=REFERENCIAS!$D$64),REFERENCIAS!$B$64,IF(AND(AB209&gt;=REFERENCIAS!$C$65,AB209&lt;REFERENCIAS!$D$65),REFERENCIAS!$B$65, "Revisar"))))</f>
        <v>#REF!</v>
      </c>
      <c r="AD209" s="94" t="e">
        <f ca="1">VLOOKUP(AC209,REFERENCIAS!$B$62:$G$65,4,FALSE)</f>
        <v>#REF!</v>
      </c>
      <c r="AJ209" s="20"/>
    </row>
    <row r="210" spans="1:36" ht="17.25" x14ac:dyDescent="0.25">
      <c r="A210" s="74"/>
      <c r="B210" s="19"/>
      <c r="C210" s="19"/>
      <c r="D210" s="50"/>
      <c r="E210" s="73"/>
      <c r="F210" s="74"/>
      <c r="G210" s="9"/>
      <c r="H210" s="48"/>
      <c r="I210" s="49">
        <f t="shared" ca="1" si="9"/>
        <v>2022</v>
      </c>
      <c r="J210" s="22">
        <f t="shared" ca="1" si="10"/>
        <v>1</v>
      </c>
      <c r="K210" s="19"/>
      <c r="L210" s="73"/>
      <c r="M210" s="74"/>
      <c r="N210" s="19"/>
      <c r="O210" s="73"/>
      <c r="P210" s="82">
        <v>1</v>
      </c>
      <c r="Q210" s="24">
        <v>1</v>
      </c>
      <c r="R210" s="81">
        <f t="shared" si="11"/>
        <v>1</v>
      </c>
      <c r="S210" s="85"/>
      <c r="T210" s="19"/>
      <c r="U210" s="22"/>
      <c r="V210" s="59"/>
      <c r="W210" s="81"/>
      <c r="X210" s="91" t="e">
        <f ca="1">+VLOOKUP(#REF!,REFERENCIAS!$C:$D,2,0)*VLOOKUP(#REF!,PONDERADORES!A:P,IF(AND(INFORMACION!$T210='REFERENCIAS RIESGO'!$C$36,INFORMACION!$F210=REFERENCIAS!$C$24),16,IF(INFORMACION!$T210='REFERENCIAS RIESGO'!$C$36,13,IF(INFORMACION!$F210=REFERENCIAS!$C$24,10,7))),0)+VLOOKUP(K210,REFERENCIAS!$C:$D,2,0)*VLOOKUP($K$2,PONDERADORES!A:P,IF(AND(INFORMACION!$T210='REFERENCIAS RIESGO'!$C$36,INFORMACION!$F210=REFERENCIAS!$C$24),16,IF(INFORMACION!$T210='REFERENCIAS RIESGO'!$C$36,13,IF(INFORMACION!$F210=REFERENCIAS!$C$24,10,7))),0)+VLOOKUP(L210,REFERENCIAS!$C:$D,2,0)*VLOOKUP($L$2,PONDERADORES!A:P,IF(AND(INFORMACION!$T210='REFERENCIAS RIESGO'!$C$36,INFORMACION!$F210=REFERENCIAS!$C$24),16,IF(INFORMACION!$T210='REFERENCIAS RIESGO'!$C$36,13,IF(INFORMACION!$F210=REFERENCIAS!$C$24,10,7))),0)+VLOOKUP(F210,REFERENCIAS!$C:$D,2,0)*VLOOKUP($F$2,PONDERADORES!A:P,IF(AND(INFORMACION!$T210='REFERENCIAS RIESGO'!$C$36,INFORMACION!$F210=REFERENCIAS!$C$24),16,IF(INFORMACION!$T210='REFERENCIAS RIESGO'!$C$36,13,IF(INFORMACION!$F210=REFERENCIAS!$C$24,10,7))),0)+VLOOKUP(T210,REFERENCIAS!$C:$D,2,0)*VLOOKUP($T$2,PONDERADORES!A:P,IF(AND(INFORMACION!$T210='REFERENCIAS RIESGO'!$C$36,INFORMACION!$F210=REFERENCIAS!$C$24),16,IF(INFORMACION!$T210='REFERENCIAS RIESGO'!$C$36,13,IF(INFORMACION!$F210=REFERENCIAS!$C$24,10,7))),0)+VLOOKUP(IF(J210&lt;=0.2,0.2,IF(AND(J210&gt;0.2,J210&lt;=0.4),0.4,IF(AND(J210&gt;0.4,J210&lt;=0.6),0.6,IF(AND(J210&gt;0.6,J210&lt;=0.8),0.8,IF(AND(J210&gt;0.8,J210&lt;=1),1))))),REFERENCIAS!$C:$D,2,0)*VLOOKUP($J$2,PONDERADORES!A:P,IF(AND(INFORMACION!$T210='REFERENCIAS RIESGO'!$C$36,INFORMACION!$F210=REFERENCIAS!$C$24),16,IF(INFORMACION!$T210='REFERENCIAS RIESGO'!$C$36,13,IF(INFORMACION!$F210=REFERENCIAS!$C$24,10,7))),0)</f>
        <v>#REF!</v>
      </c>
      <c r="Y210" s="68">
        <f>+VLOOKUP(M210,REFERENCIAS!$C:$D,2,0)*VLOOKUP($M$2,PONDERADORES!$A$7:$G$9,7,0)+VLOOKUP(N210,REFERENCIAS!$C:$D,2,0)*VLOOKUP($N$2,PONDERADORES!$A$7:$G$9,7,0)+VLOOKUP(O210,REFERENCIAS!$C:$D,2,0)*VLOOKUP($O$2,PONDERADORES!$A$7:$G$9,7,0)</f>
        <v>0.2</v>
      </c>
      <c r="Z210" s="2">
        <f>+VLOOKUP(IF(R210&lt;0.1,0,IF(AND(R210&gt;=0.1,R210&lt;0.2),0.1,IF(AND(R210&gt;=0.2,R210&lt;0.3),0.2,IF(R210&gt;0.3,0.3,)))),REFERENCIAS!$C:$D,2,0)*VLOOKUP($R$2,PONDERADORES!$A$11:$G$11,7,0)</f>
        <v>15</v>
      </c>
      <c r="AA210" s="92"/>
      <c r="AB210" s="95" t="e">
        <f t="shared" ca="1" si="8"/>
        <v>#REF!</v>
      </c>
      <c r="AC210" s="23" t="e">
        <f ca="1">IF(AB210&gt;REFERENCIAS!$C$62,REFERENCIAS!$B$62,IF(AND(AB210&gt;=REFERENCIAS!$C$63,AB210&lt;REFERENCIAS!$D$63),REFERENCIAS!$B$63,IF(AND(AB210&gt;REFERENCIAS!$C$64,AB210&lt;=REFERENCIAS!$D$64),REFERENCIAS!$B$64,IF(AND(AB210&gt;=REFERENCIAS!$C$65,AB210&lt;REFERENCIAS!$D$65),REFERENCIAS!$B$65, "Revisar"))))</f>
        <v>#REF!</v>
      </c>
      <c r="AD210" s="94" t="e">
        <f ca="1">VLOOKUP(AC210,REFERENCIAS!$B$62:$G$65,4,FALSE)</f>
        <v>#REF!</v>
      </c>
      <c r="AJ210" s="20"/>
    </row>
    <row r="211" spans="1:36" ht="17.25" x14ac:dyDescent="0.25">
      <c r="A211" s="74"/>
      <c r="B211" s="19"/>
      <c r="C211" s="19"/>
      <c r="D211" s="50"/>
      <c r="E211" s="73"/>
      <c r="F211" s="74"/>
      <c r="G211" s="9"/>
      <c r="H211" s="48"/>
      <c r="I211" s="49">
        <f t="shared" ca="1" si="9"/>
        <v>2022</v>
      </c>
      <c r="J211" s="22">
        <f t="shared" ca="1" si="10"/>
        <v>1</v>
      </c>
      <c r="K211" s="19"/>
      <c r="L211" s="73"/>
      <c r="M211" s="74"/>
      <c r="N211" s="19"/>
      <c r="O211" s="73"/>
      <c r="P211" s="82">
        <v>1</v>
      </c>
      <c r="Q211" s="24">
        <v>1</v>
      </c>
      <c r="R211" s="81">
        <f t="shared" si="11"/>
        <v>1</v>
      </c>
      <c r="S211" s="85"/>
      <c r="T211" s="19"/>
      <c r="U211" s="22"/>
      <c r="V211" s="59"/>
      <c r="W211" s="81"/>
      <c r="X211" s="91" t="e">
        <f ca="1">+VLOOKUP(#REF!,REFERENCIAS!$C:$D,2,0)*VLOOKUP(#REF!,PONDERADORES!A:P,IF(AND(INFORMACION!$T211='REFERENCIAS RIESGO'!$C$36,INFORMACION!$F211=REFERENCIAS!$C$24),16,IF(INFORMACION!$T211='REFERENCIAS RIESGO'!$C$36,13,IF(INFORMACION!$F211=REFERENCIAS!$C$24,10,7))),0)+VLOOKUP(K211,REFERENCIAS!$C:$D,2,0)*VLOOKUP($K$2,PONDERADORES!A:P,IF(AND(INFORMACION!$T211='REFERENCIAS RIESGO'!$C$36,INFORMACION!$F211=REFERENCIAS!$C$24),16,IF(INFORMACION!$T211='REFERENCIAS RIESGO'!$C$36,13,IF(INFORMACION!$F211=REFERENCIAS!$C$24,10,7))),0)+VLOOKUP(L211,REFERENCIAS!$C:$D,2,0)*VLOOKUP($L$2,PONDERADORES!A:P,IF(AND(INFORMACION!$T211='REFERENCIAS RIESGO'!$C$36,INFORMACION!$F211=REFERENCIAS!$C$24),16,IF(INFORMACION!$T211='REFERENCIAS RIESGO'!$C$36,13,IF(INFORMACION!$F211=REFERENCIAS!$C$24,10,7))),0)+VLOOKUP(F211,REFERENCIAS!$C:$D,2,0)*VLOOKUP($F$2,PONDERADORES!A:P,IF(AND(INFORMACION!$T211='REFERENCIAS RIESGO'!$C$36,INFORMACION!$F211=REFERENCIAS!$C$24),16,IF(INFORMACION!$T211='REFERENCIAS RIESGO'!$C$36,13,IF(INFORMACION!$F211=REFERENCIAS!$C$24,10,7))),0)+VLOOKUP(T211,REFERENCIAS!$C:$D,2,0)*VLOOKUP($T$2,PONDERADORES!A:P,IF(AND(INFORMACION!$T211='REFERENCIAS RIESGO'!$C$36,INFORMACION!$F211=REFERENCIAS!$C$24),16,IF(INFORMACION!$T211='REFERENCIAS RIESGO'!$C$36,13,IF(INFORMACION!$F211=REFERENCIAS!$C$24,10,7))),0)+VLOOKUP(IF(J211&lt;=0.2,0.2,IF(AND(J211&gt;0.2,J211&lt;=0.4),0.4,IF(AND(J211&gt;0.4,J211&lt;=0.6),0.6,IF(AND(J211&gt;0.6,J211&lt;=0.8),0.8,IF(AND(J211&gt;0.8,J211&lt;=1),1))))),REFERENCIAS!$C:$D,2,0)*VLOOKUP($J$2,PONDERADORES!A:P,IF(AND(INFORMACION!$T211='REFERENCIAS RIESGO'!$C$36,INFORMACION!$F211=REFERENCIAS!$C$24),16,IF(INFORMACION!$T211='REFERENCIAS RIESGO'!$C$36,13,IF(INFORMACION!$F211=REFERENCIAS!$C$24,10,7))),0)</f>
        <v>#REF!</v>
      </c>
      <c r="Y211" s="68">
        <f>+VLOOKUP(M211,REFERENCIAS!$C:$D,2,0)*VLOOKUP($M$2,PONDERADORES!$A$7:$G$9,7,0)+VLOOKUP(N211,REFERENCIAS!$C:$D,2,0)*VLOOKUP($N$2,PONDERADORES!$A$7:$G$9,7,0)+VLOOKUP(O211,REFERENCIAS!$C:$D,2,0)*VLOOKUP($O$2,PONDERADORES!$A$7:$G$9,7,0)</f>
        <v>0.2</v>
      </c>
      <c r="Z211" s="2">
        <f>+VLOOKUP(IF(R211&lt;0.1,0,IF(AND(R211&gt;=0.1,R211&lt;0.2),0.1,IF(AND(R211&gt;=0.2,R211&lt;0.3),0.2,IF(R211&gt;0.3,0.3,)))),REFERENCIAS!$C:$D,2,0)*VLOOKUP($R$2,PONDERADORES!$A$11:$G$11,7,0)</f>
        <v>15</v>
      </c>
      <c r="AA211" s="92"/>
      <c r="AB211" s="95" t="e">
        <f t="shared" ca="1" si="8"/>
        <v>#REF!</v>
      </c>
      <c r="AC211" s="23" t="e">
        <f ca="1">IF(AB211&gt;REFERENCIAS!$C$62,REFERENCIAS!$B$62,IF(AND(AB211&gt;=REFERENCIAS!$C$63,AB211&lt;REFERENCIAS!$D$63),REFERENCIAS!$B$63,IF(AND(AB211&gt;REFERENCIAS!$C$64,AB211&lt;=REFERENCIAS!$D$64),REFERENCIAS!$B$64,IF(AND(AB211&gt;=REFERENCIAS!$C$65,AB211&lt;REFERENCIAS!$D$65),REFERENCIAS!$B$65, "Revisar"))))</f>
        <v>#REF!</v>
      </c>
      <c r="AD211" s="94" t="e">
        <f ca="1">VLOOKUP(AC211,REFERENCIAS!$B$62:$G$65,4,FALSE)</f>
        <v>#REF!</v>
      </c>
      <c r="AJ211" s="20"/>
    </row>
    <row r="212" spans="1:36" ht="17.25" x14ac:dyDescent="0.25">
      <c r="A212" s="74"/>
      <c r="B212" s="19"/>
      <c r="C212" s="19"/>
      <c r="D212" s="50"/>
      <c r="E212" s="73"/>
      <c r="F212" s="74"/>
      <c r="G212" s="9"/>
      <c r="H212" s="48"/>
      <c r="I212" s="49">
        <f t="shared" ca="1" si="9"/>
        <v>2022</v>
      </c>
      <c r="J212" s="22">
        <f t="shared" ca="1" si="10"/>
        <v>1</v>
      </c>
      <c r="K212" s="19"/>
      <c r="L212" s="73"/>
      <c r="M212" s="74"/>
      <c r="N212" s="19"/>
      <c r="O212" s="73"/>
      <c r="P212" s="82">
        <v>1</v>
      </c>
      <c r="Q212" s="24">
        <v>1</v>
      </c>
      <c r="R212" s="81">
        <f t="shared" si="11"/>
        <v>1</v>
      </c>
      <c r="S212" s="85"/>
      <c r="T212" s="19"/>
      <c r="U212" s="22"/>
      <c r="V212" s="59"/>
      <c r="W212" s="81"/>
      <c r="X212" s="91" t="e">
        <f ca="1">+VLOOKUP(#REF!,REFERENCIAS!$C:$D,2,0)*VLOOKUP(#REF!,PONDERADORES!A:P,IF(AND(INFORMACION!$T212='REFERENCIAS RIESGO'!$C$36,INFORMACION!$F212=REFERENCIAS!$C$24),16,IF(INFORMACION!$T212='REFERENCIAS RIESGO'!$C$36,13,IF(INFORMACION!$F212=REFERENCIAS!$C$24,10,7))),0)+VLOOKUP(K212,REFERENCIAS!$C:$D,2,0)*VLOOKUP($K$2,PONDERADORES!A:P,IF(AND(INFORMACION!$T212='REFERENCIAS RIESGO'!$C$36,INFORMACION!$F212=REFERENCIAS!$C$24),16,IF(INFORMACION!$T212='REFERENCIAS RIESGO'!$C$36,13,IF(INFORMACION!$F212=REFERENCIAS!$C$24,10,7))),0)+VLOOKUP(L212,REFERENCIAS!$C:$D,2,0)*VLOOKUP($L$2,PONDERADORES!A:P,IF(AND(INFORMACION!$T212='REFERENCIAS RIESGO'!$C$36,INFORMACION!$F212=REFERENCIAS!$C$24),16,IF(INFORMACION!$T212='REFERENCIAS RIESGO'!$C$36,13,IF(INFORMACION!$F212=REFERENCIAS!$C$24,10,7))),0)+VLOOKUP(F212,REFERENCIAS!$C:$D,2,0)*VLOOKUP($F$2,PONDERADORES!A:P,IF(AND(INFORMACION!$T212='REFERENCIAS RIESGO'!$C$36,INFORMACION!$F212=REFERENCIAS!$C$24),16,IF(INFORMACION!$T212='REFERENCIAS RIESGO'!$C$36,13,IF(INFORMACION!$F212=REFERENCIAS!$C$24,10,7))),0)+VLOOKUP(T212,REFERENCIAS!$C:$D,2,0)*VLOOKUP($T$2,PONDERADORES!A:P,IF(AND(INFORMACION!$T212='REFERENCIAS RIESGO'!$C$36,INFORMACION!$F212=REFERENCIAS!$C$24),16,IF(INFORMACION!$T212='REFERENCIAS RIESGO'!$C$36,13,IF(INFORMACION!$F212=REFERENCIAS!$C$24,10,7))),0)+VLOOKUP(IF(J212&lt;=0.2,0.2,IF(AND(J212&gt;0.2,J212&lt;=0.4),0.4,IF(AND(J212&gt;0.4,J212&lt;=0.6),0.6,IF(AND(J212&gt;0.6,J212&lt;=0.8),0.8,IF(AND(J212&gt;0.8,J212&lt;=1),1))))),REFERENCIAS!$C:$D,2,0)*VLOOKUP($J$2,PONDERADORES!A:P,IF(AND(INFORMACION!$T212='REFERENCIAS RIESGO'!$C$36,INFORMACION!$F212=REFERENCIAS!$C$24),16,IF(INFORMACION!$T212='REFERENCIAS RIESGO'!$C$36,13,IF(INFORMACION!$F212=REFERENCIAS!$C$24,10,7))),0)</f>
        <v>#REF!</v>
      </c>
      <c r="Y212" s="68">
        <f>+VLOOKUP(M212,REFERENCIAS!$C:$D,2,0)*VLOOKUP($M$2,PONDERADORES!$A$7:$G$9,7,0)+VLOOKUP(N212,REFERENCIAS!$C:$D,2,0)*VLOOKUP($N$2,PONDERADORES!$A$7:$G$9,7,0)+VLOOKUP(O212,REFERENCIAS!$C:$D,2,0)*VLOOKUP($O$2,PONDERADORES!$A$7:$G$9,7,0)</f>
        <v>0.2</v>
      </c>
      <c r="Z212" s="2">
        <f>+VLOOKUP(IF(R212&lt;0.1,0,IF(AND(R212&gt;=0.1,R212&lt;0.2),0.1,IF(AND(R212&gt;=0.2,R212&lt;0.3),0.2,IF(R212&gt;0.3,0.3,)))),REFERENCIAS!$C:$D,2,0)*VLOOKUP($R$2,PONDERADORES!$A$11:$G$11,7,0)</f>
        <v>15</v>
      </c>
      <c r="AA212" s="92"/>
      <c r="AB212" s="95" t="e">
        <f t="shared" ca="1" si="8"/>
        <v>#REF!</v>
      </c>
      <c r="AC212" s="23" t="e">
        <f ca="1">IF(AB212&gt;REFERENCIAS!$C$62,REFERENCIAS!$B$62,IF(AND(AB212&gt;=REFERENCIAS!$C$63,AB212&lt;REFERENCIAS!$D$63),REFERENCIAS!$B$63,IF(AND(AB212&gt;REFERENCIAS!$C$64,AB212&lt;=REFERENCIAS!$D$64),REFERENCIAS!$B$64,IF(AND(AB212&gt;=REFERENCIAS!$C$65,AB212&lt;REFERENCIAS!$D$65),REFERENCIAS!$B$65, "Revisar"))))</f>
        <v>#REF!</v>
      </c>
      <c r="AD212" s="94" t="e">
        <f ca="1">VLOOKUP(AC212,REFERENCIAS!$B$62:$G$65,4,FALSE)</f>
        <v>#REF!</v>
      </c>
      <c r="AJ212" s="20"/>
    </row>
    <row r="213" spans="1:36" ht="17.25" x14ac:dyDescent="0.25">
      <c r="A213" s="74"/>
      <c r="B213" s="19"/>
      <c r="C213" s="19"/>
      <c r="D213" s="50"/>
      <c r="E213" s="73"/>
      <c r="F213" s="74"/>
      <c r="G213" s="9"/>
      <c r="H213" s="48"/>
      <c r="I213" s="49">
        <f t="shared" ca="1" si="9"/>
        <v>2022</v>
      </c>
      <c r="J213" s="22">
        <f t="shared" ca="1" si="10"/>
        <v>1</v>
      </c>
      <c r="K213" s="19"/>
      <c r="L213" s="73"/>
      <c r="M213" s="74"/>
      <c r="N213" s="19"/>
      <c r="O213" s="73"/>
      <c r="P213" s="82">
        <v>1</v>
      </c>
      <c r="Q213" s="24">
        <v>1</v>
      </c>
      <c r="R213" s="81">
        <f t="shared" si="11"/>
        <v>1</v>
      </c>
      <c r="S213" s="85"/>
      <c r="T213" s="19"/>
      <c r="U213" s="22"/>
      <c r="V213" s="59"/>
      <c r="W213" s="81"/>
      <c r="X213" s="91" t="e">
        <f ca="1">+VLOOKUP(#REF!,REFERENCIAS!$C:$D,2,0)*VLOOKUP(#REF!,PONDERADORES!A:P,IF(AND(INFORMACION!$T213='REFERENCIAS RIESGO'!$C$36,INFORMACION!$F213=REFERENCIAS!$C$24),16,IF(INFORMACION!$T213='REFERENCIAS RIESGO'!$C$36,13,IF(INFORMACION!$F213=REFERENCIAS!$C$24,10,7))),0)+VLOOKUP(K213,REFERENCIAS!$C:$D,2,0)*VLOOKUP($K$2,PONDERADORES!A:P,IF(AND(INFORMACION!$T213='REFERENCIAS RIESGO'!$C$36,INFORMACION!$F213=REFERENCIAS!$C$24),16,IF(INFORMACION!$T213='REFERENCIAS RIESGO'!$C$36,13,IF(INFORMACION!$F213=REFERENCIAS!$C$24,10,7))),0)+VLOOKUP(L213,REFERENCIAS!$C:$D,2,0)*VLOOKUP($L$2,PONDERADORES!A:P,IF(AND(INFORMACION!$T213='REFERENCIAS RIESGO'!$C$36,INFORMACION!$F213=REFERENCIAS!$C$24),16,IF(INFORMACION!$T213='REFERENCIAS RIESGO'!$C$36,13,IF(INFORMACION!$F213=REFERENCIAS!$C$24,10,7))),0)+VLOOKUP(F213,REFERENCIAS!$C:$D,2,0)*VLOOKUP($F$2,PONDERADORES!A:P,IF(AND(INFORMACION!$T213='REFERENCIAS RIESGO'!$C$36,INFORMACION!$F213=REFERENCIAS!$C$24),16,IF(INFORMACION!$T213='REFERENCIAS RIESGO'!$C$36,13,IF(INFORMACION!$F213=REFERENCIAS!$C$24,10,7))),0)+VLOOKUP(T213,REFERENCIAS!$C:$D,2,0)*VLOOKUP($T$2,PONDERADORES!A:P,IF(AND(INFORMACION!$T213='REFERENCIAS RIESGO'!$C$36,INFORMACION!$F213=REFERENCIAS!$C$24),16,IF(INFORMACION!$T213='REFERENCIAS RIESGO'!$C$36,13,IF(INFORMACION!$F213=REFERENCIAS!$C$24,10,7))),0)+VLOOKUP(IF(J213&lt;=0.2,0.2,IF(AND(J213&gt;0.2,J213&lt;=0.4),0.4,IF(AND(J213&gt;0.4,J213&lt;=0.6),0.6,IF(AND(J213&gt;0.6,J213&lt;=0.8),0.8,IF(AND(J213&gt;0.8,J213&lt;=1),1))))),REFERENCIAS!$C:$D,2,0)*VLOOKUP($J$2,PONDERADORES!A:P,IF(AND(INFORMACION!$T213='REFERENCIAS RIESGO'!$C$36,INFORMACION!$F213=REFERENCIAS!$C$24),16,IF(INFORMACION!$T213='REFERENCIAS RIESGO'!$C$36,13,IF(INFORMACION!$F213=REFERENCIAS!$C$24,10,7))),0)</f>
        <v>#REF!</v>
      </c>
      <c r="Y213" s="68">
        <f>+VLOOKUP(M213,REFERENCIAS!$C:$D,2,0)*VLOOKUP($M$2,PONDERADORES!$A$7:$G$9,7,0)+VLOOKUP(N213,REFERENCIAS!$C:$D,2,0)*VLOOKUP($N$2,PONDERADORES!$A$7:$G$9,7,0)+VLOOKUP(O213,REFERENCIAS!$C:$D,2,0)*VLOOKUP($O$2,PONDERADORES!$A$7:$G$9,7,0)</f>
        <v>0.2</v>
      </c>
      <c r="Z213" s="2">
        <f>+VLOOKUP(IF(R213&lt;0.1,0,IF(AND(R213&gt;=0.1,R213&lt;0.2),0.1,IF(AND(R213&gt;=0.2,R213&lt;0.3),0.2,IF(R213&gt;0.3,0.3,)))),REFERENCIAS!$C:$D,2,0)*VLOOKUP($R$2,PONDERADORES!$A$11:$G$11,7,0)</f>
        <v>15</v>
      </c>
      <c r="AA213" s="92"/>
      <c r="AB213" s="95" t="e">
        <f t="shared" ca="1" si="8"/>
        <v>#REF!</v>
      </c>
      <c r="AC213" s="23" t="e">
        <f ca="1">IF(AB213&gt;REFERENCIAS!$C$62,REFERENCIAS!$B$62,IF(AND(AB213&gt;=REFERENCIAS!$C$63,AB213&lt;REFERENCIAS!$D$63),REFERENCIAS!$B$63,IF(AND(AB213&gt;REFERENCIAS!$C$64,AB213&lt;=REFERENCIAS!$D$64),REFERENCIAS!$B$64,IF(AND(AB213&gt;=REFERENCIAS!$C$65,AB213&lt;REFERENCIAS!$D$65),REFERENCIAS!$B$65, "Revisar"))))</f>
        <v>#REF!</v>
      </c>
      <c r="AD213" s="94" t="e">
        <f ca="1">VLOOKUP(AC213,REFERENCIAS!$B$62:$G$65,4,FALSE)</f>
        <v>#REF!</v>
      </c>
      <c r="AJ213" s="20"/>
    </row>
    <row r="214" spans="1:36" ht="17.25" x14ac:dyDescent="0.25">
      <c r="A214" s="74"/>
      <c r="B214" s="19"/>
      <c r="C214" s="19"/>
      <c r="D214" s="50"/>
      <c r="E214" s="73"/>
      <c r="F214" s="74"/>
      <c r="G214" s="9"/>
      <c r="H214" s="48"/>
      <c r="I214" s="49">
        <f t="shared" ca="1" si="9"/>
        <v>2022</v>
      </c>
      <c r="J214" s="22">
        <f t="shared" ca="1" si="10"/>
        <v>1</v>
      </c>
      <c r="K214" s="19"/>
      <c r="L214" s="73"/>
      <c r="M214" s="74"/>
      <c r="N214" s="19"/>
      <c r="O214" s="73"/>
      <c r="P214" s="82">
        <v>1</v>
      </c>
      <c r="Q214" s="24">
        <v>1</v>
      </c>
      <c r="R214" s="81">
        <f t="shared" si="11"/>
        <v>1</v>
      </c>
      <c r="S214" s="85"/>
      <c r="T214" s="19"/>
      <c r="U214" s="22"/>
      <c r="V214" s="59"/>
      <c r="W214" s="81"/>
      <c r="X214" s="91" t="e">
        <f ca="1">+VLOOKUP(#REF!,REFERENCIAS!$C:$D,2,0)*VLOOKUP(#REF!,PONDERADORES!A:P,IF(AND(INFORMACION!$T214='REFERENCIAS RIESGO'!$C$36,INFORMACION!$F214=REFERENCIAS!$C$24),16,IF(INFORMACION!$T214='REFERENCIAS RIESGO'!$C$36,13,IF(INFORMACION!$F214=REFERENCIAS!$C$24,10,7))),0)+VLOOKUP(K214,REFERENCIAS!$C:$D,2,0)*VLOOKUP($K$2,PONDERADORES!A:P,IF(AND(INFORMACION!$T214='REFERENCIAS RIESGO'!$C$36,INFORMACION!$F214=REFERENCIAS!$C$24),16,IF(INFORMACION!$T214='REFERENCIAS RIESGO'!$C$36,13,IF(INFORMACION!$F214=REFERENCIAS!$C$24,10,7))),0)+VLOOKUP(L214,REFERENCIAS!$C:$D,2,0)*VLOOKUP($L$2,PONDERADORES!A:P,IF(AND(INFORMACION!$T214='REFERENCIAS RIESGO'!$C$36,INFORMACION!$F214=REFERENCIAS!$C$24),16,IF(INFORMACION!$T214='REFERENCIAS RIESGO'!$C$36,13,IF(INFORMACION!$F214=REFERENCIAS!$C$24,10,7))),0)+VLOOKUP(F214,REFERENCIAS!$C:$D,2,0)*VLOOKUP($F$2,PONDERADORES!A:P,IF(AND(INFORMACION!$T214='REFERENCIAS RIESGO'!$C$36,INFORMACION!$F214=REFERENCIAS!$C$24),16,IF(INFORMACION!$T214='REFERENCIAS RIESGO'!$C$36,13,IF(INFORMACION!$F214=REFERENCIAS!$C$24,10,7))),0)+VLOOKUP(T214,REFERENCIAS!$C:$D,2,0)*VLOOKUP($T$2,PONDERADORES!A:P,IF(AND(INFORMACION!$T214='REFERENCIAS RIESGO'!$C$36,INFORMACION!$F214=REFERENCIAS!$C$24),16,IF(INFORMACION!$T214='REFERENCIAS RIESGO'!$C$36,13,IF(INFORMACION!$F214=REFERENCIAS!$C$24,10,7))),0)+VLOOKUP(IF(J214&lt;=0.2,0.2,IF(AND(J214&gt;0.2,J214&lt;=0.4),0.4,IF(AND(J214&gt;0.4,J214&lt;=0.6),0.6,IF(AND(J214&gt;0.6,J214&lt;=0.8),0.8,IF(AND(J214&gt;0.8,J214&lt;=1),1))))),REFERENCIAS!$C:$D,2,0)*VLOOKUP($J$2,PONDERADORES!A:P,IF(AND(INFORMACION!$T214='REFERENCIAS RIESGO'!$C$36,INFORMACION!$F214=REFERENCIAS!$C$24),16,IF(INFORMACION!$T214='REFERENCIAS RIESGO'!$C$36,13,IF(INFORMACION!$F214=REFERENCIAS!$C$24,10,7))),0)</f>
        <v>#REF!</v>
      </c>
      <c r="Y214" s="68">
        <f>+VLOOKUP(M214,REFERENCIAS!$C:$D,2,0)*VLOOKUP($M$2,PONDERADORES!$A$7:$G$9,7,0)+VLOOKUP(N214,REFERENCIAS!$C:$D,2,0)*VLOOKUP($N$2,PONDERADORES!$A$7:$G$9,7,0)+VLOOKUP(O214,REFERENCIAS!$C:$D,2,0)*VLOOKUP($O$2,PONDERADORES!$A$7:$G$9,7,0)</f>
        <v>0.2</v>
      </c>
      <c r="Z214" s="2">
        <f>+VLOOKUP(IF(R214&lt;0.1,0,IF(AND(R214&gt;=0.1,R214&lt;0.2),0.1,IF(AND(R214&gt;=0.2,R214&lt;0.3),0.2,IF(R214&gt;0.3,0.3,)))),REFERENCIAS!$C:$D,2,0)*VLOOKUP($R$2,PONDERADORES!$A$11:$G$11,7,0)</f>
        <v>15</v>
      </c>
      <c r="AA214" s="92"/>
      <c r="AB214" s="95" t="e">
        <f t="shared" ca="1" si="8"/>
        <v>#REF!</v>
      </c>
      <c r="AC214" s="23" t="e">
        <f ca="1">IF(AB214&gt;REFERENCIAS!$C$62,REFERENCIAS!$B$62,IF(AND(AB214&gt;=REFERENCIAS!$C$63,AB214&lt;REFERENCIAS!$D$63),REFERENCIAS!$B$63,IF(AND(AB214&gt;REFERENCIAS!$C$64,AB214&lt;=REFERENCIAS!$D$64),REFERENCIAS!$B$64,IF(AND(AB214&gt;=REFERENCIAS!$C$65,AB214&lt;REFERENCIAS!$D$65),REFERENCIAS!$B$65, "Revisar"))))</f>
        <v>#REF!</v>
      </c>
      <c r="AD214" s="94" t="e">
        <f ca="1">VLOOKUP(AC214,REFERENCIAS!$B$62:$G$65,4,FALSE)</f>
        <v>#REF!</v>
      </c>
      <c r="AJ214" s="20"/>
    </row>
    <row r="215" spans="1:36" ht="17.25" x14ac:dyDescent="0.25">
      <c r="A215" s="74"/>
      <c r="B215" s="19"/>
      <c r="C215" s="19"/>
      <c r="D215" s="50"/>
      <c r="E215" s="73"/>
      <c r="F215" s="74"/>
      <c r="G215" s="9"/>
      <c r="H215" s="48"/>
      <c r="I215" s="49">
        <f t="shared" ca="1" si="9"/>
        <v>2022</v>
      </c>
      <c r="J215" s="22">
        <f t="shared" ca="1" si="10"/>
        <v>1</v>
      </c>
      <c r="K215" s="19"/>
      <c r="L215" s="73"/>
      <c r="M215" s="74"/>
      <c r="N215" s="19"/>
      <c r="O215" s="73"/>
      <c r="P215" s="82">
        <v>1</v>
      </c>
      <c r="Q215" s="24">
        <v>1</v>
      </c>
      <c r="R215" s="81">
        <f t="shared" si="11"/>
        <v>1</v>
      </c>
      <c r="S215" s="85"/>
      <c r="T215" s="19"/>
      <c r="U215" s="22"/>
      <c r="V215" s="59"/>
      <c r="W215" s="81"/>
      <c r="X215" s="91" t="e">
        <f ca="1">+VLOOKUP(#REF!,REFERENCIAS!$C:$D,2,0)*VLOOKUP(#REF!,PONDERADORES!A:P,IF(AND(INFORMACION!$T215='REFERENCIAS RIESGO'!$C$36,INFORMACION!$F215=REFERENCIAS!$C$24),16,IF(INFORMACION!$T215='REFERENCIAS RIESGO'!$C$36,13,IF(INFORMACION!$F215=REFERENCIAS!$C$24,10,7))),0)+VLOOKUP(K215,REFERENCIAS!$C:$D,2,0)*VLOOKUP($K$2,PONDERADORES!A:P,IF(AND(INFORMACION!$T215='REFERENCIAS RIESGO'!$C$36,INFORMACION!$F215=REFERENCIAS!$C$24),16,IF(INFORMACION!$T215='REFERENCIAS RIESGO'!$C$36,13,IF(INFORMACION!$F215=REFERENCIAS!$C$24,10,7))),0)+VLOOKUP(L215,REFERENCIAS!$C:$D,2,0)*VLOOKUP($L$2,PONDERADORES!A:P,IF(AND(INFORMACION!$T215='REFERENCIAS RIESGO'!$C$36,INFORMACION!$F215=REFERENCIAS!$C$24),16,IF(INFORMACION!$T215='REFERENCIAS RIESGO'!$C$36,13,IF(INFORMACION!$F215=REFERENCIAS!$C$24,10,7))),0)+VLOOKUP(F215,REFERENCIAS!$C:$D,2,0)*VLOOKUP($F$2,PONDERADORES!A:P,IF(AND(INFORMACION!$T215='REFERENCIAS RIESGO'!$C$36,INFORMACION!$F215=REFERENCIAS!$C$24),16,IF(INFORMACION!$T215='REFERENCIAS RIESGO'!$C$36,13,IF(INFORMACION!$F215=REFERENCIAS!$C$24,10,7))),0)+VLOOKUP(T215,REFERENCIAS!$C:$D,2,0)*VLOOKUP($T$2,PONDERADORES!A:P,IF(AND(INFORMACION!$T215='REFERENCIAS RIESGO'!$C$36,INFORMACION!$F215=REFERENCIAS!$C$24),16,IF(INFORMACION!$T215='REFERENCIAS RIESGO'!$C$36,13,IF(INFORMACION!$F215=REFERENCIAS!$C$24,10,7))),0)+VLOOKUP(IF(J215&lt;=0.2,0.2,IF(AND(J215&gt;0.2,J215&lt;=0.4),0.4,IF(AND(J215&gt;0.4,J215&lt;=0.6),0.6,IF(AND(J215&gt;0.6,J215&lt;=0.8),0.8,IF(AND(J215&gt;0.8,J215&lt;=1),1))))),REFERENCIAS!$C:$D,2,0)*VLOOKUP($J$2,PONDERADORES!A:P,IF(AND(INFORMACION!$T215='REFERENCIAS RIESGO'!$C$36,INFORMACION!$F215=REFERENCIAS!$C$24),16,IF(INFORMACION!$T215='REFERENCIAS RIESGO'!$C$36,13,IF(INFORMACION!$F215=REFERENCIAS!$C$24,10,7))),0)</f>
        <v>#REF!</v>
      </c>
      <c r="Y215" s="68">
        <f>+VLOOKUP(M215,REFERENCIAS!$C:$D,2,0)*VLOOKUP($M$2,PONDERADORES!$A$7:$G$9,7,0)+VLOOKUP(N215,REFERENCIAS!$C:$D,2,0)*VLOOKUP($N$2,PONDERADORES!$A$7:$G$9,7,0)+VLOOKUP(O215,REFERENCIAS!$C:$D,2,0)*VLOOKUP($O$2,PONDERADORES!$A$7:$G$9,7,0)</f>
        <v>0.2</v>
      </c>
      <c r="Z215" s="2">
        <f>+VLOOKUP(IF(R215&lt;0.1,0,IF(AND(R215&gt;=0.1,R215&lt;0.2),0.1,IF(AND(R215&gt;=0.2,R215&lt;0.3),0.2,IF(R215&gt;0.3,0.3,)))),REFERENCIAS!$C:$D,2,0)*VLOOKUP($R$2,PONDERADORES!$A$11:$G$11,7,0)</f>
        <v>15</v>
      </c>
      <c r="AA215" s="92"/>
      <c r="AB215" s="95" t="e">
        <f t="shared" ca="1" si="8"/>
        <v>#REF!</v>
      </c>
      <c r="AC215" s="23" t="e">
        <f ca="1">IF(AB215&gt;REFERENCIAS!$C$62,REFERENCIAS!$B$62,IF(AND(AB215&gt;=REFERENCIAS!$C$63,AB215&lt;REFERENCIAS!$D$63),REFERENCIAS!$B$63,IF(AND(AB215&gt;REFERENCIAS!$C$64,AB215&lt;=REFERENCIAS!$D$64),REFERENCIAS!$B$64,IF(AND(AB215&gt;=REFERENCIAS!$C$65,AB215&lt;REFERENCIAS!$D$65),REFERENCIAS!$B$65, "Revisar"))))</f>
        <v>#REF!</v>
      </c>
      <c r="AD215" s="94" t="e">
        <f ca="1">VLOOKUP(AC215,REFERENCIAS!$B$62:$G$65,4,FALSE)</f>
        <v>#REF!</v>
      </c>
      <c r="AJ215" s="20"/>
    </row>
    <row r="216" spans="1:36" ht="17.25" x14ac:dyDescent="0.25">
      <c r="A216" s="74"/>
      <c r="B216" s="19"/>
      <c r="C216" s="19"/>
      <c r="D216" s="50"/>
      <c r="E216" s="73"/>
      <c r="F216" s="74"/>
      <c r="G216" s="9"/>
      <c r="H216" s="48"/>
      <c r="I216" s="49">
        <f t="shared" ca="1" si="9"/>
        <v>2022</v>
      </c>
      <c r="J216" s="22">
        <f t="shared" ca="1" si="10"/>
        <v>1</v>
      </c>
      <c r="K216" s="19"/>
      <c r="L216" s="73"/>
      <c r="M216" s="74"/>
      <c r="N216" s="19"/>
      <c r="O216" s="73"/>
      <c r="P216" s="82">
        <v>1</v>
      </c>
      <c r="Q216" s="24">
        <v>1</v>
      </c>
      <c r="R216" s="81">
        <f t="shared" si="11"/>
        <v>1</v>
      </c>
      <c r="S216" s="85"/>
      <c r="T216" s="19"/>
      <c r="U216" s="22"/>
      <c r="V216" s="59"/>
      <c r="W216" s="81"/>
      <c r="X216" s="91" t="e">
        <f ca="1">+VLOOKUP(#REF!,REFERENCIAS!$C:$D,2,0)*VLOOKUP(#REF!,PONDERADORES!A:P,IF(AND(INFORMACION!$T216='REFERENCIAS RIESGO'!$C$36,INFORMACION!$F216=REFERENCIAS!$C$24),16,IF(INFORMACION!$T216='REFERENCIAS RIESGO'!$C$36,13,IF(INFORMACION!$F216=REFERENCIAS!$C$24,10,7))),0)+VLOOKUP(K216,REFERENCIAS!$C:$D,2,0)*VLOOKUP($K$2,PONDERADORES!A:P,IF(AND(INFORMACION!$T216='REFERENCIAS RIESGO'!$C$36,INFORMACION!$F216=REFERENCIAS!$C$24),16,IF(INFORMACION!$T216='REFERENCIAS RIESGO'!$C$36,13,IF(INFORMACION!$F216=REFERENCIAS!$C$24,10,7))),0)+VLOOKUP(L216,REFERENCIAS!$C:$D,2,0)*VLOOKUP($L$2,PONDERADORES!A:P,IF(AND(INFORMACION!$T216='REFERENCIAS RIESGO'!$C$36,INFORMACION!$F216=REFERENCIAS!$C$24),16,IF(INFORMACION!$T216='REFERENCIAS RIESGO'!$C$36,13,IF(INFORMACION!$F216=REFERENCIAS!$C$24,10,7))),0)+VLOOKUP(F216,REFERENCIAS!$C:$D,2,0)*VLOOKUP($F$2,PONDERADORES!A:P,IF(AND(INFORMACION!$T216='REFERENCIAS RIESGO'!$C$36,INFORMACION!$F216=REFERENCIAS!$C$24),16,IF(INFORMACION!$T216='REFERENCIAS RIESGO'!$C$36,13,IF(INFORMACION!$F216=REFERENCIAS!$C$24,10,7))),0)+VLOOKUP(T216,REFERENCIAS!$C:$D,2,0)*VLOOKUP($T$2,PONDERADORES!A:P,IF(AND(INFORMACION!$T216='REFERENCIAS RIESGO'!$C$36,INFORMACION!$F216=REFERENCIAS!$C$24),16,IF(INFORMACION!$T216='REFERENCIAS RIESGO'!$C$36,13,IF(INFORMACION!$F216=REFERENCIAS!$C$24,10,7))),0)+VLOOKUP(IF(J216&lt;=0.2,0.2,IF(AND(J216&gt;0.2,J216&lt;=0.4),0.4,IF(AND(J216&gt;0.4,J216&lt;=0.6),0.6,IF(AND(J216&gt;0.6,J216&lt;=0.8),0.8,IF(AND(J216&gt;0.8,J216&lt;=1),1))))),REFERENCIAS!$C:$D,2,0)*VLOOKUP($J$2,PONDERADORES!A:P,IF(AND(INFORMACION!$T216='REFERENCIAS RIESGO'!$C$36,INFORMACION!$F216=REFERENCIAS!$C$24),16,IF(INFORMACION!$T216='REFERENCIAS RIESGO'!$C$36,13,IF(INFORMACION!$F216=REFERENCIAS!$C$24,10,7))),0)</f>
        <v>#REF!</v>
      </c>
      <c r="Y216" s="68">
        <f>+VLOOKUP(M216,REFERENCIAS!$C:$D,2,0)*VLOOKUP($M$2,PONDERADORES!$A$7:$G$9,7,0)+VLOOKUP(N216,REFERENCIAS!$C:$D,2,0)*VLOOKUP($N$2,PONDERADORES!$A$7:$G$9,7,0)+VLOOKUP(O216,REFERENCIAS!$C:$D,2,0)*VLOOKUP($O$2,PONDERADORES!$A$7:$G$9,7,0)</f>
        <v>0.2</v>
      </c>
      <c r="Z216" s="2">
        <f>+VLOOKUP(IF(R216&lt;0.1,0,IF(AND(R216&gt;=0.1,R216&lt;0.2),0.1,IF(AND(R216&gt;=0.2,R216&lt;0.3),0.2,IF(R216&gt;0.3,0.3,)))),REFERENCIAS!$C:$D,2,0)*VLOOKUP($R$2,PONDERADORES!$A$11:$G$11,7,0)</f>
        <v>15</v>
      </c>
      <c r="AA216" s="92"/>
      <c r="AB216" s="95" t="e">
        <f t="shared" ca="1" si="8"/>
        <v>#REF!</v>
      </c>
      <c r="AC216" s="23" t="e">
        <f ca="1">IF(AB216&gt;REFERENCIAS!$C$62,REFERENCIAS!$B$62,IF(AND(AB216&gt;=REFERENCIAS!$C$63,AB216&lt;REFERENCIAS!$D$63),REFERENCIAS!$B$63,IF(AND(AB216&gt;REFERENCIAS!$C$64,AB216&lt;=REFERENCIAS!$D$64),REFERENCIAS!$B$64,IF(AND(AB216&gt;=REFERENCIAS!$C$65,AB216&lt;REFERENCIAS!$D$65),REFERENCIAS!$B$65, "Revisar"))))</f>
        <v>#REF!</v>
      </c>
      <c r="AD216" s="94" t="e">
        <f ca="1">VLOOKUP(AC216,REFERENCIAS!$B$62:$G$65,4,FALSE)</f>
        <v>#REF!</v>
      </c>
      <c r="AJ216" s="20"/>
    </row>
    <row r="217" spans="1:36" ht="17.25" x14ac:dyDescent="0.25">
      <c r="A217" s="74"/>
      <c r="B217" s="19"/>
      <c r="C217" s="19"/>
      <c r="D217" s="50"/>
      <c r="E217" s="73"/>
      <c r="F217" s="74"/>
      <c r="G217" s="9"/>
      <c r="H217" s="48"/>
      <c r="I217" s="49">
        <f t="shared" ca="1" si="9"/>
        <v>2022</v>
      </c>
      <c r="J217" s="22">
        <f t="shared" ca="1" si="10"/>
        <v>1</v>
      </c>
      <c r="K217" s="19"/>
      <c r="L217" s="73"/>
      <c r="M217" s="74"/>
      <c r="N217" s="19"/>
      <c r="O217" s="73"/>
      <c r="P217" s="82">
        <v>1</v>
      </c>
      <c r="Q217" s="24">
        <v>1</v>
      </c>
      <c r="R217" s="81">
        <f t="shared" si="11"/>
        <v>1</v>
      </c>
      <c r="S217" s="85"/>
      <c r="T217" s="19"/>
      <c r="U217" s="22"/>
      <c r="V217" s="59"/>
      <c r="W217" s="81"/>
      <c r="X217" s="91" t="e">
        <f ca="1">+VLOOKUP(#REF!,REFERENCIAS!$C:$D,2,0)*VLOOKUP(#REF!,PONDERADORES!A:P,IF(AND(INFORMACION!$T217='REFERENCIAS RIESGO'!$C$36,INFORMACION!$F217=REFERENCIAS!$C$24),16,IF(INFORMACION!$T217='REFERENCIAS RIESGO'!$C$36,13,IF(INFORMACION!$F217=REFERENCIAS!$C$24,10,7))),0)+VLOOKUP(K217,REFERENCIAS!$C:$D,2,0)*VLOOKUP($K$2,PONDERADORES!A:P,IF(AND(INFORMACION!$T217='REFERENCIAS RIESGO'!$C$36,INFORMACION!$F217=REFERENCIAS!$C$24),16,IF(INFORMACION!$T217='REFERENCIAS RIESGO'!$C$36,13,IF(INFORMACION!$F217=REFERENCIAS!$C$24,10,7))),0)+VLOOKUP(L217,REFERENCIAS!$C:$D,2,0)*VLOOKUP($L$2,PONDERADORES!A:P,IF(AND(INFORMACION!$T217='REFERENCIAS RIESGO'!$C$36,INFORMACION!$F217=REFERENCIAS!$C$24),16,IF(INFORMACION!$T217='REFERENCIAS RIESGO'!$C$36,13,IF(INFORMACION!$F217=REFERENCIAS!$C$24,10,7))),0)+VLOOKUP(F217,REFERENCIAS!$C:$D,2,0)*VLOOKUP($F$2,PONDERADORES!A:P,IF(AND(INFORMACION!$T217='REFERENCIAS RIESGO'!$C$36,INFORMACION!$F217=REFERENCIAS!$C$24),16,IF(INFORMACION!$T217='REFERENCIAS RIESGO'!$C$36,13,IF(INFORMACION!$F217=REFERENCIAS!$C$24,10,7))),0)+VLOOKUP(T217,REFERENCIAS!$C:$D,2,0)*VLOOKUP($T$2,PONDERADORES!A:P,IF(AND(INFORMACION!$T217='REFERENCIAS RIESGO'!$C$36,INFORMACION!$F217=REFERENCIAS!$C$24),16,IF(INFORMACION!$T217='REFERENCIAS RIESGO'!$C$36,13,IF(INFORMACION!$F217=REFERENCIAS!$C$24,10,7))),0)+VLOOKUP(IF(J217&lt;=0.2,0.2,IF(AND(J217&gt;0.2,J217&lt;=0.4),0.4,IF(AND(J217&gt;0.4,J217&lt;=0.6),0.6,IF(AND(J217&gt;0.6,J217&lt;=0.8),0.8,IF(AND(J217&gt;0.8,J217&lt;=1),1))))),REFERENCIAS!$C:$D,2,0)*VLOOKUP($J$2,PONDERADORES!A:P,IF(AND(INFORMACION!$T217='REFERENCIAS RIESGO'!$C$36,INFORMACION!$F217=REFERENCIAS!$C$24),16,IF(INFORMACION!$T217='REFERENCIAS RIESGO'!$C$36,13,IF(INFORMACION!$F217=REFERENCIAS!$C$24,10,7))),0)</f>
        <v>#REF!</v>
      </c>
      <c r="Y217" s="68">
        <f>+VLOOKUP(M217,REFERENCIAS!$C:$D,2,0)*VLOOKUP($M$2,PONDERADORES!$A$7:$G$9,7,0)+VLOOKUP(N217,REFERENCIAS!$C:$D,2,0)*VLOOKUP($N$2,PONDERADORES!$A$7:$G$9,7,0)+VLOOKUP(O217,REFERENCIAS!$C:$D,2,0)*VLOOKUP($O$2,PONDERADORES!$A$7:$G$9,7,0)</f>
        <v>0.2</v>
      </c>
      <c r="Z217" s="2">
        <f>+VLOOKUP(IF(R217&lt;0.1,0,IF(AND(R217&gt;=0.1,R217&lt;0.2),0.1,IF(AND(R217&gt;=0.2,R217&lt;0.3),0.2,IF(R217&gt;0.3,0.3,)))),REFERENCIAS!$C:$D,2,0)*VLOOKUP($R$2,PONDERADORES!$A$11:$G$11,7,0)</f>
        <v>15</v>
      </c>
      <c r="AA217" s="92"/>
      <c r="AB217" s="95" t="e">
        <f t="shared" ca="1" si="8"/>
        <v>#REF!</v>
      </c>
      <c r="AC217" s="23" t="e">
        <f ca="1">IF(AB217&gt;REFERENCIAS!$C$62,REFERENCIAS!$B$62,IF(AND(AB217&gt;=REFERENCIAS!$C$63,AB217&lt;REFERENCIAS!$D$63),REFERENCIAS!$B$63,IF(AND(AB217&gt;REFERENCIAS!$C$64,AB217&lt;=REFERENCIAS!$D$64),REFERENCIAS!$B$64,IF(AND(AB217&gt;=REFERENCIAS!$C$65,AB217&lt;REFERENCIAS!$D$65),REFERENCIAS!$B$65, "Revisar"))))</f>
        <v>#REF!</v>
      </c>
      <c r="AD217" s="94" t="e">
        <f ca="1">VLOOKUP(AC217,REFERENCIAS!$B$62:$G$65,4,FALSE)</f>
        <v>#REF!</v>
      </c>
      <c r="AJ217" s="20"/>
    </row>
    <row r="218" spans="1:36" ht="17.25" x14ac:dyDescent="0.25">
      <c r="A218" s="74"/>
      <c r="B218" s="19"/>
      <c r="C218" s="19"/>
      <c r="D218" s="50"/>
      <c r="E218" s="73"/>
      <c r="F218" s="74"/>
      <c r="G218" s="9"/>
      <c r="H218" s="48"/>
      <c r="I218" s="49">
        <f t="shared" ca="1" si="9"/>
        <v>2022</v>
      </c>
      <c r="J218" s="22">
        <f t="shared" ca="1" si="10"/>
        <v>1</v>
      </c>
      <c r="K218" s="19"/>
      <c r="L218" s="73"/>
      <c r="M218" s="74"/>
      <c r="N218" s="19"/>
      <c r="O218" s="73"/>
      <c r="P218" s="82">
        <v>1</v>
      </c>
      <c r="Q218" s="24">
        <v>1</v>
      </c>
      <c r="R218" s="81">
        <f t="shared" si="11"/>
        <v>1</v>
      </c>
      <c r="S218" s="85"/>
      <c r="T218" s="19"/>
      <c r="U218" s="22"/>
      <c r="V218" s="59"/>
      <c r="W218" s="81"/>
      <c r="X218" s="91" t="e">
        <f ca="1">+VLOOKUP(#REF!,REFERENCIAS!$C:$D,2,0)*VLOOKUP(#REF!,PONDERADORES!A:P,IF(AND(INFORMACION!$T218='REFERENCIAS RIESGO'!$C$36,INFORMACION!$F218=REFERENCIAS!$C$24),16,IF(INFORMACION!$T218='REFERENCIAS RIESGO'!$C$36,13,IF(INFORMACION!$F218=REFERENCIAS!$C$24,10,7))),0)+VLOOKUP(K218,REFERENCIAS!$C:$D,2,0)*VLOOKUP($K$2,PONDERADORES!A:P,IF(AND(INFORMACION!$T218='REFERENCIAS RIESGO'!$C$36,INFORMACION!$F218=REFERENCIAS!$C$24),16,IF(INFORMACION!$T218='REFERENCIAS RIESGO'!$C$36,13,IF(INFORMACION!$F218=REFERENCIAS!$C$24,10,7))),0)+VLOOKUP(L218,REFERENCIAS!$C:$D,2,0)*VLOOKUP($L$2,PONDERADORES!A:P,IF(AND(INFORMACION!$T218='REFERENCIAS RIESGO'!$C$36,INFORMACION!$F218=REFERENCIAS!$C$24),16,IF(INFORMACION!$T218='REFERENCIAS RIESGO'!$C$36,13,IF(INFORMACION!$F218=REFERENCIAS!$C$24,10,7))),0)+VLOOKUP(F218,REFERENCIAS!$C:$D,2,0)*VLOOKUP($F$2,PONDERADORES!A:P,IF(AND(INFORMACION!$T218='REFERENCIAS RIESGO'!$C$36,INFORMACION!$F218=REFERENCIAS!$C$24),16,IF(INFORMACION!$T218='REFERENCIAS RIESGO'!$C$36,13,IF(INFORMACION!$F218=REFERENCIAS!$C$24,10,7))),0)+VLOOKUP(T218,REFERENCIAS!$C:$D,2,0)*VLOOKUP($T$2,PONDERADORES!A:P,IF(AND(INFORMACION!$T218='REFERENCIAS RIESGO'!$C$36,INFORMACION!$F218=REFERENCIAS!$C$24),16,IF(INFORMACION!$T218='REFERENCIAS RIESGO'!$C$36,13,IF(INFORMACION!$F218=REFERENCIAS!$C$24,10,7))),0)+VLOOKUP(IF(J218&lt;=0.2,0.2,IF(AND(J218&gt;0.2,J218&lt;=0.4),0.4,IF(AND(J218&gt;0.4,J218&lt;=0.6),0.6,IF(AND(J218&gt;0.6,J218&lt;=0.8),0.8,IF(AND(J218&gt;0.8,J218&lt;=1),1))))),REFERENCIAS!$C:$D,2,0)*VLOOKUP($J$2,PONDERADORES!A:P,IF(AND(INFORMACION!$T218='REFERENCIAS RIESGO'!$C$36,INFORMACION!$F218=REFERENCIAS!$C$24),16,IF(INFORMACION!$T218='REFERENCIAS RIESGO'!$C$36,13,IF(INFORMACION!$F218=REFERENCIAS!$C$24,10,7))),0)</f>
        <v>#REF!</v>
      </c>
      <c r="Y218" s="68">
        <f>+VLOOKUP(M218,REFERENCIAS!$C:$D,2,0)*VLOOKUP($M$2,PONDERADORES!$A$7:$G$9,7,0)+VLOOKUP(N218,REFERENCIAS!$C:$D,2,0)*VLOOKUP($N$2,PONDERADORES!$A$7:$G$9,7,0)+VLOOKUP(O218,REFERENCIAS!$C:$D,2,0)*VLOOKUP($O$2,PONDERADORES!$A$7:$G$9,7,0)</f>
        <v>0.2</v>
      </c>
      <c r="Z218" s="2">
        <f>+VLOOKUP(IF(R218&lt;0.1,0,IF(AND(R218&gt;=0.1,R218&lt;0.2),0.1,IF(AND(R218&gt;=0.2,R218&lt;0.3),0.2,IF(R218&gt;0.3,0.3,)))),REFERENCIAS!$C:$D,2,0)*VLOOKUP($R$2,PONDERADORES!$A$11:$G$11,7,0)</f>
        <v>15</v>
      </c>
      <c r="AA218" s="92"/>
      <c r="AB218" s="95" t="e">
        <f t="shared" ca="1" si="8"/>
        <v>#REF!</v>
      </c>
      <c r="AC218" s="23" t="e">
        <f ca="1">IF(AB218&gt;REFERENCIAS!$C$62,REFERENCIAS!$B$62,IF(AND(AB218&gt;=REFERENCIAS!$C$63,AB218&lt;REFERENCIAS!$D$63),REFERENCIAS!$B$63,IF(AND(AB218&gt;REFERENCIAS!$C$64,AB218&lt;=REFERENCIAS!$D$64),REFERENCIAS!$B$64,IF(AND(AB218&gt;=REFERENCIAS!$C$65,AB218&lt;REFERENCIAS!$D$65),REFERENCIAS!$B$65, "Revisar"))))</f>
        <v>#REF!</v>
      </c>
      <c r="AD218" s="94" t="e">
        <f ca="1">VLOOKUP(AC218,REFERENCIAS!$B$62:$G$65,4,FALSE)</f>
        <v>#REF!</v>
      </c>
      <c r="AJ218" s="20"/>
    </row>
    <row r="219" spans="1:36" ht="17.25" x14ac:dyDescent="0.25">
      <c r="A219" s="74"/>
      <c r="B219" s="19"/>
      <c r="C219" s="19"/>
      <c r="D219" s="50"/>
      <c r="E219" s="73"/>
      <c r="F219" s="74"/>
      <c r="G219" s="9"/>
      <c r="H219" s="48"/>
      <c r="I219" s="49">
        <f t="shared" ca="1" si="9"/>
        <v>2022</v>
      </c>
      <c r="J219" s="22">
        <f t="shared" ca="1" si="10"/>
        <v>1</v>
      </c>
      <c r="K219" s="19"/>
      <c r="L219" s="73"/>
      <c r="M219" s="74"/>
      <c r="N219" s="19"/>
      <c r="O219" s="73"/>
      <c r="P219" s="82">
        <v>1</v>
      </c>
      <c r="Q219" s="24">
        <v>1</v>
      </c>
      <c r="R219" s="81">
        <f t="shared" si="11"/>
        <v>1</v>
      </c>
      <c r="S219" s="85"/>
      <c r="T219" s="19"/>
      <c r="U219" s="22"/>
      <c r="V219" s="59"/>
      <c r="W219" s="81"/>
      <c r="X219" s="91" t="e">
        <f ca="1">+VLOOKUP(#REF!,REFERENCIAS!$C:$D,2,0)*VLOOKUP(#REF!,PONDERADORES!A:P,IF(AND(INFORMACION!$T219='REFERENCIAS RIESGO'!$C$36,INFORMACION!$F219=REFERENCIAS!$C$24),16,IF(INFORMACION!$T219='REFERENCIAS RIESGO'!$C$36,13,IF(INFORMACION!$F219=REFERENCIAS!$C$24,10,7))),0)+VLOOKUP(K219,REFERENCIAS!$C:$D,2,0)*VLOOKUP($K$2,PONDERADORES!A:P,IF(AND(INFORMACION!$T219='REFERENCIAS RIESGO'!$C$36,INFORMACION!$F219=REFERENCIAS!$C$24),16,IF(INFORMACION!$T219='REFERENCIAS RIESGO'!$C$36,13,IF(INFORMACION!$F219=REFERENCIAS!$C$24,10,7))),0)+VLOOKUP(L219,REFERENCIAS!$C:$D,2,0)*VLOOKUP($L$2,PONDERADORES!A:P,IF(AND(INFORMACION!$T219='REFERENCIAS RIESGO'!$C$36,INFORMACION!$F219=REFERENCIAS!$C$24),16,IF(INFORMACION!$T219='REFERENCIAS RIESGO'!$C$36,13,IF(INFORMACION!$F219=REFERENCIAS!$C$24,10,7))),0)+VLOOKUP(F219,REFERENCIAS!$C:$D,2,0)*VLOOKUP($F$2,PONDERADORES!A:P,IF(AND(INFORMACION!$T219='REFERENCIAS RIESGO'!$C$36,INFORMACION!$F219=REFERENCIAS!$C$24),16,IF(INFORMACION!$T219='REFERENCIAS RIESGO'!$C$36,13,IF(INFORMACION!$F219=REFERENCIAS!$C$24,10,7))),0)+VLOOKUP(T219,REFERENCIAS!$C:$D,2,0)*VLOOKUP($T$2,PONDERADORES!A:P,IF(AND(INFORMACION!$T219='REFERENCIAS RIESGO'!$C$36,INFORMACION!$F219=REFERENCIAS!$C$24),16,IF(INFORMACION!$T219='REFERENCIAS RIESGO'!$C$36,13,IF(INFORMACION!$F219=REFERENCIAS!$C$24,10,7))),0)+VLOOKUP(IF(J219&lt;=0.2,0.2,IF(AND(J219&gt;0.2,J219&lt;=0.4),0.4,IF(AND(J219&gt;0.4,J219&lt;=0.6),0.6,IF(AND(J219&gt;0.6,J219&lt;=0.8),0.8,IF(AND(J219&gt;0.8,J219&lt;=1),1))))),REFERENCIAS!$C:$D,2,0)*VLOOKUP($J$2,PONDERADORES!A:P,IF(AND(INFORMACION!$T219='REFERENCIAS RIESGO'!$C$36,INFORMACION!$F219=REFERENCIAS!$C$24),16,IF(INFORMACION!$T219='REFERENCIAS RIESGO'!$C$36,13,IF(INFORMACION!$F219=REFERENCIAS!$C$24,10,7))),0)</f>
        <v>#REF!</v>
      </c>
      <c r="Y219" s="68">
        <f>+VLOOKUP(M219,REFERENCIAS!$C:$D,2,0)*VLOOKUP($M$2,PONDERADORES!$A$7:$G$9,7,0)+VLOOKUP(N219,REFERENCIAS!$C:$D,2,0)*VLOOKUP($N$2,PONDERADORES!$A$7:$G$9,7,0)+VLOOKUP(O219,REFERENCIAS!$C:$D,2,0)*VLOOKUP($O$2,PONDERADORES!$A$7:$G$9,7,0)</f>
        <v>0.2</v>
      </c>
      <c r="Z219" s="2">
        <f>+VLOOKUP(IF(R219&lt;0.1,0,IF(AND(R219&gt;=0.1,R219&lt;0.2),0.1,IF(AND(R219&gt;=0.2,R219&lt;0.3),0.2,IF(R219&gt;0.3,0.3,)))),REFERENCIAS!$C:$D,2,0)*VLOOKUP($R$2,PONDERADORES!$A$11:$G$11,7,0)</f>
        <v>15</v>
      </c>
      <c r="AA219" s="92"/>
      <c r="AB219" s="95" t="e">
        <f t="shared" ca="1" si="8"/>
        <v>#REF!</v>
      </c>
      <c r="AC219" s="23" t="e">
        <f ca="1">IF(AB219&gt;REFERENCIAS!$C$62,REFERENCIAS!$B$62,IF(AND(AB219&gt;=REFERENCIAS!$C$63,AB219&lt;REFERENCIAS!$D$63),REFERENCIAS!$B$63,IF(AND(AB219&gt;REFERENCIAS!$C$64,AB219&lt;=REFERENCIAS!$D$64),REFERENCIAS!$B$64,IF(AND(AB219&gt;=REFERENCIAS!$C$65,AB219&lt;REFERENCIAS!$D$65),REFERENCIAS!$B$65, "Revisar"))))</f>
        <v>#REF!</v>
      </c>
      <c r="AD219" s="94" t="e">
        <f ca="1">VLOOKUP(AC219,REFERENCIAS!$B$62:$G$65,4,FALSE)</f>
        <v>#REF!</v>
      </c>
      <c r="AJ219" s="20"/>
    </row>
    <row r="220" spans="1:36" ht="17.25" x14ac:dyDescent="0.25">
      <c r="A220" s="74"/>
      <c r="B220" s="19"/>
      <c r="C220" s="19"/>
      <c r="D220" s="50"/>
      <c r="E220" s="73"/>
      <c r="F220" s="74"/>
      <c r="G220" s="9"/>
      <c r="H220" s="48"/>
      <c r="I220" s="49">
        <f t="shared" ca="1" si="9"/>
        <v>2022</v>
      </c>
      <c r="J220" s="22">
        <f t="shared" ca="1" si="10"/>
        <v>1</v>
      </c>
      <c r="K220" s="19"/>
      <c r="L220" s="73"/>
      <c r="M220" s="74"/>
      <c r="N220" s="19"/>
      <c r="O220" s="73"/>
      <c r="P220" s="82">
        <v>1</v>
      </c>
      <c r="Q220" s="24">
        <v>1</v>
      </c>
      <c r="R220" s="81">
        <f t="shared" si="11"/>
        <v>1</v>
      </c>
      <c r="S220" s="85"/>
      <c r="T220" s="19"/>
      <c r="U220" s="22"/>
      <c r="V220" s="59"/>
      <c r="W220" s="81"/>
      <c r="X220" s="91" t="e">
        <f ca="1">+VLOOKUP(#REF!,REFERENCIAS!$C:$D,2,0)*VLOOKUP(#REF!,PONDERADORES!A:P,IF(AND(INFORMACION!$T220='REFERENCIAS RIESGO'!$C$36,INFORMACION!$F220=REFERENCIAS!$C$24),16,IF(INFORMACION!$T220='REFERENCIAS RIESGO'!$C$36,13,IF(INFORMACION!$F220=REFERENCIAS!$C$24,10,7))),0)+VLOOKUP(K220,REFERENCIAS!$C:$D,2,0)*VLOOKUP($K$2,PONDERADORES!A:P,IF(AND(INFORMACION!$T220='REFERENCIAS RIESGO'!$C$36,INFORMACION!$F220=REFERENCIAS!$C$24),16,IF(INFORMACION!$T220='REFERENCIAS RIESGO'!$C$36,13,IF(INFORMACION!$F220=REFERENCIAS!$C$24,10,7))),0)+VLOOKUP(L220,REFERENCIAS!$C:$D,2,0)*VLOOKUP($L$2,PONDERADORES!A:P,IF(AND(INFORMACION!$T220='REFERENCIAS RIESGO'!$C$36,INFORMACION!$F220=REFERENCIAS!$C$24),16,IF(INFORMACION!$T220='REFERENCIAS RIESGO'!$C$36,13,IF(INFORMACION!$F220=REFERENCIAS!$C$24,10,7))),0)+VLOOKUP(F220,REFERENCIAS!$C:$D,2,0)*VLOOKUP($F$2,PONDERADORES!A:P,IF(AND(INFORMACION!$T220='REFERENCIAS RIESGO'!$C$36,INFORMACION!$F220=REFERENCIAS!$C$24),16,IF(INFORMACION!$T220='REFERENCIAS RIESGO'!$C$36,13,IF(INFORMACION!$F220=REFERENCIAS!$C$24,10,7))),0)+VLOOKUP(T220,REFERENCIAS!$C:$D,2,0)*VLOOKUP($T$2,PONDERADORES!A:P,IF(AND(INFORMACION!$T220='REFERENCIAS RIESGO'!$C$36,INFORMACION!$F220=REFERENCIAS!$C$24),16,IF(INFORMACION!$T220='REFERENCIAS RIESGO'!$C$36,13,IF(INFORMACION!$F220=REFERENCIAS!$C$24,10,7))),0)+VLOOKUP(IF(J220&lt;=0.2,0.2,IF(AND(J220&gt;0.2,J220&lt;=0.4),0.4,IF(AND(J220&gt;0.4,J220&lt;=0.6),0.6,IF(AND(J220&gt;0.6,J220&lt;=0.8),0.8,IF(AND(J220&gt;0.8,J220&lt;=1),1))))),REFERENCIAS!$C:$D,2,0)*VLOOKUP($J$2,PONDERADORES!A:P,IF(AND(INFORMACION!$T220='REFERENCIAS RIESGO'!$C$36,INFORMACION!$F220=REFERENCIAS!$C$24),16,IF(INFORMACION!$T220='REFERENCIAS RIESGO'!$C$36,13,IF(INFORMACION!$F220=REFERENCIAS!$C$24,10,7))),0)</f>
        <v>#REF!</v>
      </c>
      <c r="Y220" s="68">
        <f>+VLOOKUP(M220,REFERENCIAS!$C:$D,2,0)*VLOOKUP($M$2,PONDERADORES!$A$7:$G$9,7,0)+VLOOKUP(N220,REFERENCIAS!$C:$D,2,0)*VLOOKUP($N$2,PONDERADORES!$A$7:$G$9,7,0)+VLOOKUP(O220,REFERENCIAS!$C:$D,2,0)*VLOOKUP($O$2,PONDERADORES!$A$7:$G$9,7,0)</f>
        <v>0.2</v>
      </c>
      <c r="Z220" s="2">
        <f>+VLOOKUP(IF(R220&lt;0.1,0,IF(AND(R220&gt;=0.1,R220&lt;0.2),0.1,IF(AND(R220&gt;=0.2,R220&lt;0.3),0.2,IF(R220&gt;0.3,0.3,)))),REFERENCIAS!$C:$D,2,0)*VLOOKUP($R$2,PONDERADORES!$A$11:$G$11,7,0)</f>
        <v>15</v>
      </c>
      <c r="AA220" s="92"/>
      <c r="AB220" s="95" t="e">
        <f t="shared" ca="1" si="8"/>
        <v>#REF!</v>
      </c>
      <c r="AC220" s="23" t="e">
        <f ca="1">IF(AB220&gt;REFERENCIAS!$C$62,REFERENCIAS!$B$62,IF(AND(AB220&gt;=REFERENCIAS!$C$63,AB220&lt;REFERENCIAS!$D$63),REFERENCIAS!$B$63,IF(AND(AB220&gt;REFERENCIAS!$C$64,AB220&lt;=REFERENCIAS!$D$64),REFERENCIAS!$B$64,IF(AND(AB220&gt;=REFERENCIAS!$C$65,AB220&lt;REFERENCIAS!$D$65),REFERENCIAS!$B$65, "Revisar"))))</f>
        <v>#REF!</v>
      </c>
      <c r="AD220" s="94" t="e">
        <f ca="1">VLOOKUP(AC220,REFERENCIAS!$B$62:$G$65,4,FALSE)</f>
        <v>#REF!</v>
      </c>
      <c r="AJ220" s="20"/>
    </row>
    <row r="221" spans="1:36" ht="17.25" x14ac:dyDescent="0.25">
      <c r="A221" s="74"/>
      <c r="B221" s="19"/>
      <c r="C221" s="19"/>
      <c r="D221" s="50"/>
      <c r="E221" s="73"/>
      <c r="F221" s="74"/>
      <c r="G221" s="9"/>
      <c r="H221" s="48"/>
      <c r="I221" s="49">
        <f t="shared" ca="1" si="9"/>
        <v>2022</v>
      </c>
      <c r="J221" s="22">
        <f t="shared" ca="1" si="10"/>
        <v>1</v>
      </c>
      <c r="K221" s="19"/>
      <c r="L221" s="73"/>
      <c r="M221" s="74"/>
      <c r="N221" s="19"/>
      <c r="O221" s="73"/>
      <c r="P221" s="82">
        <v>1</v>
      </c>
      <c r="Q221" s="24">
        <v>1</v>
      </c>
      <c r="R221" s="81">
        <f t="shared" si="11"/>
        <v>1</v>
      </c>
      <c r="S221" s="85"/>
      <c r="T221" s="19"/>
      <c r="U221" s="22"/>
      <c r="V221" s="59"/>
      <c r="W221" s="81"/>
      <c r="X221" s="91" t="e">
        <f ca="1">+VLOOKUP(#REF!,REFERENCIAS!$C:$D,2,0)*VLOOKUP(#REF!,PONDERADORES!A:P,IF(AND(INFORMACION!$T221='REFERENCIAS RIESGO'!$C$36,INFORMACION!$F221=REFERENCIAS!$C$24),16,IF(INFORMACION!$T221='REFERENCIAS RIESGO'!$C$36,13,IF(INFORMACION!$F221=REFERENCIAS!$C$24,10,7))),0)+VLOOKUP(K221,REFERENCIAS!$C:$D,2,0)*VLOOKUP($K$2,PONDERADORES!A:P,IF(AND(INFORMACION!$T221='REFERENCIAS RIESGO'!$C$36,INFORMACION!$F221=REFERENCIAS!$C$24),16,IF(INFORMACION!$T221='REFERENCIAS RIESGO'!$C$36,13,IF(INFORMACION!$F221=REFERENCIAS!$C$24,10,7))),0)+VLOOKUP(L221,REFERENCIAS!$C:$D,2,0)*VLOOKUP($L$2,PONDERADORES!A:P,IF(AND(INFORMACION!$T221='REFERENCIAS RIESGO'!$C$36,INFORMACION!$F221=REFERENCIAS!$C$24),16,IF(INFORMACION!$T221='REFERENCIAS RIESGO'!$C$36,13,IF(INFORMACION!$F221=REFERENCIAS!$C$24,10,7))),0)+VLOOKUP(F221,REFERENCIAS!$C:$D,2,0)*VLOOKUP($F$2,PONDERADORES!A:P,IF(AND(INFORMACION!$T221='REFERENCIAS RIESGO'!$C$36,INFORMACION!$F221=REFERENCIAS!$C$24),16,IF(INFORMACION!$T221='REFERENCIAS RIESGO'!$C$36,13,IF(INFORMACION!$F221=REFERENCIAS!$C$24,10,7))),0)+VLOOKUP(T221,REFERENCIAS!$C:$D,2,0)*VLOOKUP($T$2,PONDERADORES!A:P,IF(AND(INFORMACION!$T221='REFERENCIAS RIESGO'!$C$36,INFORMACION!$F221=REFERENCIAS!$C$24),16,IF(INFORMACION!$T221='REFERENCIAS RIESGO'!$C$36,13,IF(INFORMACION!$F221=REFERENCIAS!$C$24,10,7))),0)+VLOOKUP(IF(J221&lt;=0.2,0.2,IF(AND(J221&gt;0.2,J221&lt;=0.4),0.4,IF(AND(J221&gt;0.4,J221&lt;=0.6),0.6,IF(AND(J221&gt;0.6,J221&lt;=0.8),0.8,IF(AND(J221&gt;0.8,J221&lt;=1),1))))),REFERENCIAS!$C:$D,2,0)*VLOOKUP($J$2,PONDERADORES!A:P,IF(AND(INFORMACION!$T221='REFERENCIAS RIESGO'!$C$36,INFORMACION!$F221=REFERENCIAS!$C$24),16,IF(INFORMACION!$T221='REFERENCIAS RIESGO'!$C$36,13,IF(INFORMACION!$F221=REFERENCIAS!$C$24,10,7))),0)</f>
        <v>#REF!</v>
      </c>
      <c r="Y221" s="68">
        <f>+VLOOKUP(M221,REFERENCIAS!$C:$D,2,0)*VLOOKUP($M$2,PONDERADORES!$A$7:$G$9,7,0)+VLOOKUP(N221,REFERENCIAS!$C:$D,2,0)*VLOOKUP($N$2,PONDERADORES!$A$7:$G$9,7,0)+VLOOKUP(O221,REFERENCIAS!$C:$D,2,0)*VLOOKUP($O$2,PONDERADORES!$A$7:$G$9,7,0)</f>
        <v>0.2</v>
      </c>
      <c r="Z221" s="2">
        <f>+VLOOKUP(IF(R221&lt;0.1,0,IF(AND(R221&gt;=0.1,R221&lt;0.2),0.1,IF(AND(R221&gt;=0.2,R221&lt;0.3),0.2,IF(R221&gt;0.3,0.3,)))),REFERENCIAS!$C:$D,2,0)*VLOOKUP($R$2,PONDERADORES!$A$11:$G$11,7,0)</f>
        <v>15</v>
      </c>
      <c r="AA221" s="92"/>
      <c r="AB221" s="95" t="e">
        <f t="shared" ca="1" si="8"/>
        <v>#REF!</v>
      </c>
      <c r="AC221" s="23" t="e">
        <f ca="1">IF(AB221&gt;REFERENCIAS!$C$62,REFERENCIAS!$B$62,IF(AND(AB221&gt;=REFERENCIAS!$C$63,AB221&lt;REFERENCIAS!$D$63),REFERENCIAS!$B$63,IF(AND(AB221&gt;REFERENCIAS!$C$64,AB221&lt;=REFERENCIAS!$D$64),REFERENCIAS!$B$64,IF(AND(AB221&gt;=REFERENCIAS!$C$65,AB221&lt;REFERENCIAS!$D$65),REFERENCIAS!$B$65, "Revisar"))))</f>
        <v>#REF!</v>
      </c>
      <c r="AD221" s="94" t="e">
        <f ca="1">VLOOKUP(AC221,REFERENCIAS!$B$62:$G$65,4,FALSE)</f>
        <v>#REF!</v>
      </c>
      <c r="AJ221" s="20"/>
    </row>
    <row r="222" spans="1:36" ht="17.25" x14ac:dyDescent="0.25">
      <c r="A222" s="74"/>
      <c r="B222" s="19"/>
      <c r="C222" s="19"/>
      <c r="D222" s="50"/>
      <c r="E222" s="73"/>
      <c r="F222" s="74"/>
      <c r="G222" s="9"/>
      <c r="H222" s="48"/>
      <c r="I222" s="49">
        <f t="shared" ca="1" si="9"/>
        <v>2022</v>
      </c>
      <c r="J222" s="22">
        <f t="shared" ca="1" si="10"/>
        <v>1</v>
      </c>
      <c r="K222" s="19"/>
      <c r="L222" s="73"/>
      <c r="M222" s="74"/>
      <c r="N222" s="19"/>
      <c r="O222" s="73"/>
      <c r="P222" s="82">
        <v>1</v>
      </c>
      <c r="Q222" s="24">
        <v>1</v>
      </c>
      <c r="R222" s="81">
        <f t="shared" si="11"/>
        <v>1</v>
      </c>
      <c r="S222" s="85"/>
      <c r="T222" s="19"/>
      <c r="U222" s="22"/>
      <c r="V222" s="59"/>
      <c r="W222" s="81"/>
      <c r="X222" s="91" t="e">
        <f ca="1">+VLOOKUP(#REF!,REFERENCIAS!$C:$D,2,0)*VLOOKUP(#REF!,PONDERADORES!A:P,IF(AND(INFORMACION!$T222='REFERENCIAS RIESGO'!$C$36,INFORMACION!$F222=REFERENCIAS!$C$24),16,IF(INFORMACION!$T222='REFERENCIAS RIESGO'!$C$36,13,IF(INFORMACION!$F222=REFERENCIAS!$C$24,10,7))),0)+VLOOKUP(K222,REFERENCIAS!$C:$D,2,0)*VLOOKUP($K$2,PONDERADORES!A:P,IF(AND(INFORMACION!$T222='REFERENCIAS RIESGO'!$C$36,INFORMACION!$F222=REFERENCIAS!$C$24),16,IF(INFORMACION!$T222='REFERENCIAS RIESGO'!$C$36,13,IF(INFORMACION!$F222=REFERENCIAS!$C$24,10,7))),0)+VLOOKUP(L222,REFERENCIAS!$C:$D,2,0)*VLOOKUP($L$2,PONDERADORES!A:P,IF(AND(INFORMACION!$T222='REFERENCIAS RIESGO'!$C$36,INFORMACION!$F222=REFERENCIAS!$C$24),16,IF(INFORMACION!$T222='REFERENCIAS RIESGO'!$C$36,13,IF(INFORMACION!$F222=REFERENCIAS!$C$24,10,7))),0)+VLOOKUP(F222,REFERENCIAS!$C:$D,2,0)*VLOOKUP($F$2,PONDERADORES!A:P,IF(AND(INFORMACION!$T222='REFERENCIAS RIESGO'!$C$36,INFORMACION!$F222=REFERENCIAS!$C$24),16,IF(INFORMACION!$T222='REFERENCIAS RIESGO'!$C$36,13,IF(INFORMACION!$F222=REFERENCIAS!$C$24,10,7))),0)+VLOOKUP(T222,REFERENCIAS!$C:$D,2,0)*VLOOKUP($T$2,PONDERADORES!A:P,IF(AND(INFORMACION!$T222='REFERENCIAS RIESGO'!$C$36,INFORMACION!$F222=REFERENCIAS!$C$24),16,IF(INFORMACION!$T222='REFERENCIAS RIESGO'!$C$36,13,IF(INFORMACION!$F222=REFERENCIAS!$C$24,10,7))),0)+VLOOKUP(IF(J222&lt;=0.2,0.2,IF(AND(J222&gt;0.2,J222&lt;=0.4),0.4,IF(AND(J222&gt;0.4,J222&lt;=0.6),0.6,IF(AND(J222&gt;0.6,J222&lt;=0.8),0.8,IF(AND(J222&gt;0.8,J222&lt;=1),1))))),REFERENCIAS!$C:$D,2,0)*VLOOKUP($J$2,PONDERADORES!A:P,IF(AND(INFORMACION!$T222='REFERENCIAS RIESGO'!$C$36,INFORMACION!$F222=REFERENCIAS!$C$24),16,IF(INFORMACION!$T222='REFERENCIAS RIESGO'!$C$36,13,IF(INFORMACION!$F222=REFERENCIAS!$C$24,10,7))),0)</f>
        <v>#REF!</v>
      </c>
      <c r="Y222" s="68">
        <f>+VLOOKUP(M222,REFERENCIAS!$C:$D,2,0)*VLOOKUP($M$2,PONDERADORES!$A$7:$G$9,7,0)+VLOOKUP(N222,REFERENCIAS!$C:$D,2,0)*VLOOKUP($N$2,PONDERADORES!$A$7:$G$9,7,0)+VLOOKUP(O222,REFERENCIAS!$C:$D,2,0)*VLOOKUP($O$2,PONDERADORES!$A$7:$G$9,7,0)</f>
        <v>0.2</v>
      </c>
      <c r="Z222" s="2">
        <f>+VLOOKUP(IF(R222&lt;0.1,0,IF(AND(R222&gt;=0.1,R222&lt;0.2),0.1,IF(AND(R222&gt;=0.2,R222&lt;0.3),0.2,IF(R222&gt;0.3,0.3,)))),REFERENCIAS!$C:$D,2,0)*VLOOKUP($R$2,PONDERADORES!$A$11:$G$11,7,0)</f>
        <v>15</v>
      </c>
      <c r="AA222" s="92"/>
      <c r="AB222" s="95" t="e">
        <f t="shared" ca="1" si="8"/>
        <v>#REF!</v>
      </c>
      <c r="AC222" s="23" t="e">
        <f ca="1">IF(AB222&gt;REFERENCIAS!$C$62,REFERENCIAS!$B$62,IF(AND(AB222&gt;=REFERENCIAS!$C$63,AB222&lt;REFERENCIAS!$D$63),REFERENCIAS!$B$63,IF(AND(AB222&gt;REFERENCIAS!$C$64,AB222&lt;=REFERENCIAS!$D$64),REFERENCIAS!$B$64,IF(AND(AB222&gt;=REFERENCIAS!$C$65,AB222&lt;REFERENCIAS!$D$65),REFERENCIAS!$B$65, "Revisar"))))</f>
        <v>#REF!</v>
      </c>
      <c r="AD222" s="94" t="e">
        <f ca="1">VLOOKUP(AC222,REFERENCIAS!$B$62:$G$65,4,FALSE)</f>
        <v>#REF!</v>
      </c>
      <c r="AJ222" s="20"/>
    </row>
    <row r="223" spans="1:36" ht="17.25" x14ac:dyDescent="0.25">
      <c r="A223" s="74"/>
      <c r="B223" s="19"/>
      <c r="C223" s="19"/>
      <c r="D223" s="50"/>
      <c r="E223" s="73"/>
      <c r="F223" s="74"/>
      <c r="G223" s="9"/>
      <c r="H223" s="48"/>
      <c r="I223" s="49">
        <f t="shared" ca="1" si="9"/>
        <v>2022</v>
      </c>
      <c r="J223" s="22">
        <f t="shared" ca="1" si="10"/>
        <v>1</v>
      </c>
      <c r="K223" s="19"/>
      <c r="L223" s="73"/>
      <c r="M223" s="74"/>
      <c r="N223" s="19"/>
      <c r="O223" s="73"/>
      <c r="P223" s="82">
        <v>1</v>
      </c>
      <c r="Q223" s="24">
        <v>1</v>
      </c>
      <c r="R223" s="81">
        <f t="shared" si="11"/>
        <v>1</v>
      </c>
      <c r="S223" s="85"/>
      <c r="T223" s="19"/>
      <c r="U223" s="22"/>
      <c r="V223" s="59"/>
      <c r="W223" s="81"/>
      <c r="X223" s="91" t="e">
        <f ca="1">+VLOOKUP(#REF!,REFERENCIAS!$C:$D,2,0)*VLOOKUP(#REF!,PONDERADORES!A:P,IF(AND(INFORMACION!$T223='REFERENCIAS RIESGO'!$C$36,INFORMACION!$F223=REFERENCIAS!$C$24),16,IF(INFORMACION!$T223='REFERENCIAS RIESGO'!$C$36,13,IF(INFORMACION!$F223=REFERENCIAS!$C$24,10,7))),0)+VLOOKUP(K223,REFERENCIAS!$C:$D,2,0)*VLOOKUP($K$2,PONDERADORES!A:P,IF(AND(INFORMACION!$T223='REFERENCIAS RIESGO'!$C$36,INFORMACION!$F223=REFERENCIAS!$C$24),16,IF(INFORMACION!$T223='REFERENCIAS RIESGO'!$C$36,13,IF(INFORMACION!$F223=REFERENCIAS!$C$24,10,7))),0)+VLOOKUP(L223,REFERENCIAS!$C:$D,2,0)*VLOOKUP($L$2,PONDERADORES!A:P,IF(AND(INFORMACION!$T223='REFERENCIAS RIESGO'!$C$36,INFORMACION!$F223=REFERENCIAS!$C$24),16,IF(INFORMACION!$T223='REFERENCIAS RIESGO'!$C$36,13,IF(INFORMACION!$F223=REFERENCIAS!$C$24,10,7))),0)+VLOOKUP(F223,REFERENCIAS!$C:$D,2,0)*VLOOKUP($F$2,PONDERADORES!A:P,IF(AND(INFORMACION!$T223='REFERENCIAS RIESGO'!$C$36,INFORMACION!$F223=REFERENCIAS!$C$24),16,IF(INFORMACION!$T223='REFERENCIAS RIESGO'!$C$36,13,IF(INFORMACION!$F223=REFERENCIAS!$C$24,10,7))),0)+VLOOKUP(T223,REFERENCIAS!$C:$D,2,0)*VLOOKUP($T$2,PONDERADORES!A:P,IF(AND(INFORMACION!$T223='REFERENCIAS RIESGO'!$C$36,INFORMACION!$F223=REFERENCIAS!$C$24),16,IF(INFORMACION!$T223='REFERENCIAS RIESGO'!$C$36,13,IF(INFORMACION!$F223=REFERENCIAS!$C$24,10,7))),0)+VLOOKUP(IF(J223&lt;=0.2,0.2,IF(AND(J223&gt;0.2,J223&lt;=0.4),0.4,IF(AND(J223&gt;0.4,J223&lt;=0.6),0.6,IF(AND(J223&gt;0.6,J223&lt;=0.8),0.8,IF(AND(J223&gt;0.8,J223&lt;=1),1))))),REFERENCIAS!$C:$D,2,0)*VLOOKUP($J$2,PONDERADORES!A:P,IF(AND(INFORMACION!$T223='REFERENCIAS RIESGO'!$C$36,INFORMACION!$F223=REFERENCIAS!$C$24),16,IF(INFORMACION!$T223='REFERENCIAS RIESGO'!$C$36,13,IF(INFORMACION!$F223=REFERENCIAS!$C$24,10,7))),0)</f>
        <v>#REF!</v>
      </c>
      <c r="Y223" s="68">
        <f>+VLOOKUP(M223,REFERENCIAS!$C:$D,2,0)*VLOOKUP($M$2,PONDERADORES!$A$7:$G$9,7,0)+VLOOKUP(N223,REFERENCIAS!$C:$D,2,0)*VLOOKUP($N$2,PONDERADORES!$A$7:$G$9,7,0)+VLOOKUP(O223,REFERENCIAS!$C:$D,2,0)*VLOOKUP($O$2,PONDERADORES!$A$7:$G$9,7,0)</f>
        <v>0.2</v>
      </c>
      <c r="Z223" s="2">
        <f>+VLOOKUP(IF(R223&lt;0.1,0,IF(AND(R223&gt;=0.1,R223&lt;0.2),0.1,IF(AND(R223&gt;=0.2,R223&lt;0.3),0.2,IF(R223&gt;0.3,0.3,)))),REFERENCIAS!$C:$D,2,0)*VLOOKUP($R$2,PONDERADORES!$A$11:$G$11,7,0)</f>
        <v>15</v>
      </c>
      <c r="AA223" s="92"/>
      <c r="AB223" s="95" t="e">
        <f t="shared" ca="1" si="8"/>
        <v>#REF!</v>
      </c>
      <c r="AC223" s="23" t="e">
        <f ca="1">IF(AB223&gt;REFERENCIAS!$C$62,REFERENCIAS!$B$62,IF(AND(AB223&gt;=REFERENCIAS!$C$63,AB223&lt;REFERENCIAS!$D$63),REFERENCIAS!$B$63,IF(AND(AB223&gt;REFERENCIAS!$C$64,AB223&lt;=REFERENCIAS!$D$64),REFERENCIAS!$B$64,IF(AND(AB223&gt;=REFERENCIAS!$C$65,AB223&lt;REFERENCIAS!$D$65),REFERENCIAS!$B$65, "Revisar"))))</f>
        <v>#REF!</v>
      </c>
      <c r="AD223" s="94" t="e">
        <f ca="1">VLOOKUP(AC223,REFERENCIAS!$B$62:$G$65,4,FALSE)</f>
        <v>#REF!</v>
      </c>
      <c r="AJ223" s="20"/>
    </row>
    <row r="224" spans="1:36" ht="17.25" x14ac:dyDescent="0.25">
      <c r="A224" s="74"/>
      <c r="B224" s="19"/>
      <c r="C224" s="19"/>
      <c r="D224" s="50"/>
      <c r="E224" s="73"/>
      <c r="F224" s="74"/>
      <c r="G224" s="9"/>
      <c r="H224" s="48"/>
      <c r="I224" s="49">
        <f t="shared" ca="1" si="9"/>
        <v>2022</v>
      </c>
      <c r="J224" s="22">
        <f t="shared" ca="1" si="10"/>
        <v>1</v>
      </c>
      <c r="K224" s="19"/>
      <c r="L224" s="73"/>
      <c r="M224" s="74"/>
      <c r="N224" s="19"/>
      <c r="O224" s="73"/>
      <c r="P224" s="82">
        <v>1</v>
      </c>
      <c r="Q224" s="24">
        <v>1</v>
      </c>
      <c r="R224" s="81">
        <f t="shared" si="11"/>
        <v>1</v>
      </c>
      <c r="S224" s="85"/>
      <c r="T224" s="19"/>
      <c r="U224" s="22"/>
      <c r="V224" s="59"/>
      <c r="W224" s="81"/>
      <c r="X224" s="91" t="e">
        <f ca="1">+VLOOKUP(#REF!,REFERENCIAS!$C:$D,2,0)*VLOOKUP(#REF!,PONDERADORES!A:P,IF(AND(INFORMACION!$T224='REFERENCIAS RIESGO'!$C$36,INFORMACION!$F224=REFERENCIAS!$C$24),16,IF(INFORMACION!$T224='REFERENCIAS RIESGO'!$C$36,13,IF(INFORMACION!$F224=REFERENCIAS!$C$24,10,7))),0)+VLOOKUP(K224,REFERENCIAS!$C:$D,2,0)*VLOOKUP($K$2,PONDERADORES!A:P,IF(AND(INFORMACION!$T224='REFERENCIAS RIESGO'!$C$36,INFORMACION!$F224=REFERENCIAS!$C$24),16,IF(INFORMACION!$T224='REFERENCIAS RIESGO'!$C$36,13,IF(INFORMACION!$F224=REFERENCIAS!$C$24,10,7))),0)+VLOOKUP(L224,REFERENCIAS!$C:$D,2,0)*VLOOKUP($L$2,PONDERADORES!A:P,IF(AND(INFORMACION!$T224='REFERENCIAS RIESGO'!$C$36,INFORMACION!$F224=REFERENCIAS!$C$24),16,IF(INFORMACION!$T224='REFERENCIAS RIESGO'!$C$36,13,IF(INFORMACION!$F224=REFERENCIAS!$C$24,10,7))),0)+VLOOKUP(F224,REFERENCIAS!$C:$D,2,0)*VLOOKUP($F$2,PONDERADORES!A:P,IF(AND(INFORMACION!$T224='REFERENCIAS RIESGO'!$C$36,INFORMACION!$F224=REFERENCIAS!$C$24),16,IF(INFORMACION!$T224='REFERENCIAS RIESGO'!$C$36,13,IF(INFORMACION!$F224=REFERENCIAS!$C$24,10,7))),0)+VLOOKUP(T224,REFERENCIAS!$C:$D,2,0)*VLOOKUP($T$2,PONDERADORES!A:P,IF(AND(INFORMACION!$T224='REFERENCIAS RIESGO'!$C$36,INFORMACION!$F224=REFERENCIAS!$C$24),16,IF(INFORMACION!$T224='REFERENCIAS RIESGO'!$C$36,13,IF(INFORMACION!$F224=REFERENCIAS!$C$24,10,7))),0)+VLOOKUP(IF(J224&lt;=0.2,0.2,IF(AND(J224&gt;0.2,J224&lt;=0.4),0.4,IF(AND(J224&gt;0.4,J224&lt;=0.6),0.6,IF(AND(J224&gt;0.6,J224&lt;=0.8),0.8,IF(AND(J224&gt;0.8,J224&lt;=1),1))))),REFERENCIAS!$C:$D,2,0)*VLOOKUP($J$2,PONDERADORES!A:P,IF(AND(INFORMACION!$T224='REFERENCIAS RIESGO'!$C$36,INFORMACION!$F224=REFERENCIAS!$C$24),16,IF(INFORMACION!$T224='REFERENCIAS RIESGO'!$C$36,13,IF(INFORMACION!$F224=REFERENCIAS!$C$24,10,7))),0)</f>
        <v>#REF!</v>
      </c>
      <c r="Y224" s="68">
        <f>+VLOOKUP(M224,REFERENCIAS!$C:$D,2,0)*VLOOKUP($M$2,PONDERADORES!$A$7:$G$9,7,0)+VLOOKUP(N224,REFERENCIAS!$C:$D,2,0)*VLOOKUP($N$2,PONDERADORES!$A$7:$G$9,7,0)+VLOOKUP(O224,REFERENCIAS!$C:$D,2,0)*VLOOKUP($O$2,PONDERADORES!$A$7:$G$9,7,0)</f>
        <v>0.2</v>
      </c>
      <c r="Z224" s="2">
        <f>+VLOOKUP(IF(R224&lt;0.1,0,IF(AND(R224&gt;=0.1,R224&lt;0.2),0.1,IF(AND(R224&gt;=0.2,R224&lt;0.3),0.2,IF(R224&gt;0.3,0.3,)))),REFERENCIAS!$C:$D,2,0)*VLOOKUP($R$2,PONDERADORES!$A$11:$G$11,7,0)</f>
        <v>15</v>
      </c>
      <c r="AA224" s="92"/>
      <c r="AB224" s="95" t="e">
        <f t="shared" ca="1" si="8"/>
        <v>#REF!</v>
      </c>
      <c r="AC224" s="23" t="e">
        <f ca="1">IF(AB224&gt;REFERENCIAS!$C$62,REFERENCIAS!$B$62,IF(AND(AB224&gt;=REFERENCIAS!$C$63,AB224&lt;REFERENCIAS!$D$63),REFERENCIAS!$B$63,IF(AND(AB224&gt;REFERENCIAS!$C$64,AB224&lt;=REFERENCIAS!$D$64),REFERENCIAS!$B$64,IF(AND(AB224&gt;=REFERENCIAS!$C$65,AB224&lt;REFERENCIAS!$D$65),REFERENCIAS!$B$65, "Revisar"))))</f>
        <v>#REF!</v>
      </c>
      <c r="AD224" s="94" t="e">
        <f ca="1">VLOOKUP(AC224,REFERENCIAS!$B$62:$G$65,4,FALSE)</f>
        <v>#REF!</v>
      </c>
      <c r="AJ224" s="20"/>
    </row>
    <row r="225" spans="1:36" ht="17.25" x14ac:dyDescent="0.25">
      <c r="A225" s="74"/>
      <c r="B225" s="19"/>
      <c r="C225" s="19"/>
      <c r="D225" s="50"/>
      <c r="E225" s="73"/>
      <c r="F225" s="74"/>
      <c r="G225" s="9"/>
      <c r="H225" s="48"/>
      <c r="I225" s="49">
        <f t="shared" ca="1" si="9"/>
        <v>2022</v>
      </c>
      <c r="J225" s="22">
        <f t="shared" ca="1" si="10"/>
        <v>1</v>
      </c>
      <c r="K225" s="19"/>
      <c r="L225" s="73"/>
      <c r="M225" s="74"/>
      <c r="N225" s="19"/>
      <c r="O225" s="73"/>
      <c r="P225" s="82">
        <v>1</v>
      </c>
      <c r="Q225" s="24">
        <v>1</v>
      </c>
      <c r="R225" s="81">
        <f t="shared" si="11"/>
        <v>1</v>
      </c>
      <c r="S225" s="85"/>
      <c r="T225" s="19"/>
      <c r="U225" s="22"/>
      <c r="V225" s="59"/>
      <c r="W225" s="81"/>
      <c r="X225" s="91" t="e">
        <f ca="1">+VLOOKUP(#REF!,REFERENCIAS!$C:$D,2,0)*VLOOKUP(#REF!,PONDERADORES!A:P,IF(AND(INFORMACION!$T225='REFERENCIAS RIESGO'!$C$36,INFORMACION!$F225=REFERENCIAS!$C$24),16,IF(INFORMACION!$T225='REFERENCIAS RIESGO'!$C$36,13,IF(INFORMACION!$F225=REFERENCIAS!$C$24,10,7))),0)+VLOOKUP(K225,REFERENCIAS!$C:$D,2,0)*VLOOKUP($K$2,PONDERADORES!A:P,IF(AND(INFORMACION!$T225='REFERENCIAS RIESGO'!$C$36,INFORMACION!$F225=REFERENCIAS!$C$24),16,IF(INFORMACION!$T225='REFERENCIAS RIESGO'!$C$36,13,IF(INFORMACION!$F225=REFERENCIAS!$C$24,10,7))),0)+VLOOKUP(L225,REFERENCIAS!$C:$D,2,0)*VLOOKUP($L$2,PONDERADORES!A:P,IF(AND(INFORMACION!$T225='REFERENCIAS RIESGO'!$C$36,INFORMACION!$F225=REFERENCIAS!$C$24),16,IF(INFORMACION!$T225='REFERENCIAS RIESGO'!$C$36,13,IF(INFORMACION!$F225=REFERENCIAS!$C$24,10,7))),0)+VLOOKUP(F225,REFERENCIAS!$C:$D,2,0)*VLOOKUP($F$2,PONDERADORES!A:P,IF(AND(INFORMACION!$T225='REFERENCIAS RIESGO'!$C$36,INFORMACION!$F225=REFERENCIAS!$C$24),16,IF(INFORMACION!$T225='REFERENCIAS RIESGO'!$C$36,13,IF(INFORMACION!$F225=REFERENCIAS!$C$24,10,7))),0)+VLOOKUP(T225,REFERENCIAS!$C:$D,2,0)*VLOOKUP($T$2,PONDERADORES!A:P,IF(AND(INFORMACION!$T225='REFERENCIAS RIESGO'!$C$36,INFORMACION!$F225=REFERENCIAS!$C$24),16,IF(INFORMACION!$T225='REFERENCIAS RIESGO'!$C$36,13,IF(INFORMACION!$F225=REFERENCIAS!$C$24,10,7))),0)+VLOOKUP(IF(J225&lt;=0.2,0.2,IF(AND(J225&gt;0.2,J225&lt;=0.4),0.4,IF(AND(J225&gt;0.4,J225&lt;=0.6),0.6,IF(AND(J225&gt;0.6,J225&lt;=0.8),0.8,IF(AND(J225&gt;0.8,J225&lt;=1),1))))),REFERENCIAS!$C:$D,2,0)*VLOOKUP($J$2,PONDERADORES!A:P,IF(AND(INFORMACION!$T225='REFERENCIAS RIESGO'!$C$36,INFORMACION!$F225=REFERENCIAS!$C$24),16,IF(INFORMACION!$T225='REFERENCIAS RIESGO'!$C$36,13,IF(INFORMACION!$F225=REFERENCIAS!$C$24,10,7))),0)</f>
        <v>#REF!</v>
      </c>
      <c r="Y225" s="68">
        <f>+VLOOKUP(M225,REFERENCIAS!$C:$D,2,0)*VLOOKUP($M$2,PONDERADORES!$A$7:$G$9,7,0)+VLOOKUP(N225,REFERENCIAS!$C:$D,2,0)*VLOOKUP($N$2,PONDERADORES!$A$7:$G$9,7,0)+VLOOKUP(O225,REFERENCIAS!$C:$D,2,0)*VLOOKUP($O$2,PONDERADORES!$A$7:$G$9,7,0)</f>
        <v>0.2</v>
      </c>
      <c r="Z225" s="2">
        <f>+VLOOKUP(IF(R225&lt;0.1,0,IF(AND(R225&gt;=0.1,R225&lt;0.2),0.1,IF(AND(R225&gt;=0.2,R225&lt;0.3),0.2,IF(R225&gt;0.3,0.3,)))),REFERENCIAS!$C:$D,2,0)*VLOOKUP($R$2,PONDERADORES!$A$11:$G$11,7,0)</f>
        <v>15</v>
      </c>
      <c r="AA225" s="92"/>
      <c r="AB225" s="95" t="e">
        <f t="shared" ca="1" si="8"/>
        <v>#REF!</v>
      </c>
      <c r="AC225" s="23" t="e">
        <f ca="1">IF(AB225&gt;REFERENCIAS!$C$62,REFERENCIAS!$B$62,IF(AND(AB225&gt;=REFERENCIAS!$C$63,AB225&lt;REFERENCIAS!$D$63),REFERENCIAS!$B$63,IF(AND(AB225&gt;REFERENCIAS!$C$64,AB225&lt;=REFERENCIAS!$D$64),REFERENCIAS!$B$64,IF(AND(AB225&gt;=REFERENCIAS!$C$65,AB225&lt;REFERENCIAS!$D$65),REFERENCIAS!$B$65, "Revisar"))))</f>
        <v>#REF!</v>
      </c>
      <c r="AD225" s="94" t="e">
        <f ca="1">VLOOKUP(AC225,REFERENCIAS!$B$62:$G$65,4,FALSE)</f>
        <v>#REF!</v>
      </c>
      <c r="AJ225" s="20"/>
    </row>
    <row r="226" spans="1:36" ht="17.25" x14ac:dyDescent="0.25">
      <c r="A226" s="74"/>
      <c r="B226" s="19"/>
      <c r="C226" s="19"/>
      <c r="D226" s="50"/>
      <c r="E226" s="73"/>
      <c r="F226" s="74"/>
      <c r="G226" s="9"/>
      <c r="H226" s="48"/>
      <c r="I226" s="49">
        <f t="shared" ca="1" si="9"/>
        <v>2022</v>
      </c>
      <c r="J226" s="22">
        <f t="shared" ca="1" si="10"/>
        <v>1</v>
      </c>
      <c r="K226" s="19"/>
      <c r="L226" s="73"/>
      <c r="M226" s="74"/>
      <c r="N226" s="19"/>
      <c r="O226" s="73"/>
      <c r="P226" s="82">
        <v>1</v>
      </c>
      <c r="Q226" s="24">
        <v>1</v>
      </c>
      <c r="R226" s="81">
        <f t="shared" si="11"/>
        <v>1</v>
      </c>
      <c r="S226" s="85"/>
      <c r="T226" s="19"/>
      <c r="U226" s="22"/>
      <c r="V226" s="59"/>
      <c r="W226" s="81"/>
      <c r="X226" s="91" t="e">
        <f ca="1">+VLOOKUP(#REF!,REFERENCIAS!$C:$D,2,0)*VLOOKUP(#REF!,PONDERADORES!A:P,IF(AND(INFORMACION!$T226='REFERENCIAS RIESGO'!$C$36,INFORMACION!$F226=REFERENCIAS!$C$24),16,IF(INFORMACION!$T226='REFERENCIAS RIESGO'!$C$36,13,IF(INFORMACION!$F226=REFERENCIAS!$C$24,10,7))),0)+VLOOKUP(K226,REFERENCIAS!$C:$D,2,0)*VLOOKUP($K$2,PONDERADORES!A:P,IF(AND(INFORMACION!$T226='REFERENCIAS RIESGO'!$C$36,INFORMACION!$F226=REFERENCIAS!$C$24),16,IF(INFORMACION!$T226='REFERENCIAS RIESGO'!$C$36,13,IF(INFORMACION!$F226=REFERENCIAS!$C$24,10,7))),0)+VLOOKUP(L226,REFERENCIAS!$C:$D,2,0)*VLOOKUP($L$2,PONDERADORES!A:P,IF(AND(INFORMACION!$T226='REFERENCIAS RIESGO'!$C$36,INFORMACION!$F226=REFERENCIAS!$C$24),16,IF(INFORMACION!$T226='REFERENCIAS RIESGO'!$C$36,13,IF(INFORMACION!$F226=REFERENCIAS!$C$24,10,7))),0)+VLOOKUP(F226,REFERENCIAS!$C:$D,2,0)*VLOOKUP($F$2,PONDERADORES!A:P,IF(AND(INFORMACION!$T226='REFERENCIAS RIESGO'!$C$36,INFORMACION!$F226=REFERENCIAS!$C$24),16,IF(INFORMACION!$T226='REFERENCIAS RIESGO'!$C$36,13,IF(INFORMACION!$F226=REFERENCIAS!$C$24,10,7))),0)+VLOOKUP(T226,REFERENCIAS!$C:$D,2,0)*VLOOKUP($T$2,PONDERADORES!A:P,IF(AND(INFORMACION!$T226='REFERENCIAS RIESGO'!$C$36,INFORMACION!$F226=REFERENCIAS!$C$24),16,IF(INFORMACION!$T226='REFERENCIAS RIESGO'!$C$36,13,IF(INFORMACION!$F226=REFERENCIAS!$C$24,10,7))),0)+VLOOKUP(IF(J226&lt;=0.2,0.2,IF(AND(J226&gt;0.2,J226&lt;=0.4),0.4,IF(AND(J226&gt;0.4,J226&lt;=0.6),0.6,IF(AND(J226&gt;0.6,J226&lt;=0.8),0.8,IF(AND(J226&gt;0.8,J226&lt;=1),1))))),REFERENCIAS!$C:$D,2,0)*VLOOKUP($J$2,PONDERADORES!A:P,IF(AND(INFORMACION!$T226='REFERENCIAS RIESGO'!$C$36,INFORMACION!$F226=REFERENCIAS!$C$24),16,IF(INFORMACION!$T226='REFERENCIAS RIESGO'!$C$36,13,IF(INFORMACION!$F226=REFERENCIAS!$C$24,10,7))),0)</f>
        <v>#REF!</v>
      </c>
      <c r="Y226" s="68">
        <f>+VLOOKUP(M226,REFERENCIAS!$C:$D,2,0)*VLOOKUP($M$2,PONDERADORES!$A$7:$G$9,7,0)+VLOOKUP(N226,REFERENCIAS!$C:$D,2,0)*VLOOKUP($N$2,PONDERADORES!$A$7:$G$9,7,0)+VLOOKUP(O226,REFERENCIAS!$C:$D,2,0)*VLOOKUP($O$2,PONDERADORES!$A$7:$G$9,7,0)</f>
        <v>0.2</v>
      </c>
      <c r="Z226" s="2">
        <f>+VLOOKUP(IF(R226&lt;0.1,0,IF(AND(R226&gt;=0.1,R226&lt;0.2),0.1,IF(AND(R226&gt;=0.2,R226&lt;0.3),0.2,IF(R226&gt;0.3,0.3,)))),REFERENCIAS!$C:$D,2,0)*VLOOKUP($R$2,PONDERADORES!$A$11:$G$11,7,0)</f>
        <v>15</v>
      </c>
      <c r="AA226" s="92"/>
      <c r="AB226" s="95" t="e">
        <f t="shared" ca="1" si="8"/>
        <v>#REF!</v>
      </c>
      <c r="AC226" s="23" t="e">
        <f ca="1">IF(AB226&gt;REFERENCIAS!$C$62,REFERENCIAS!$B$62,IF(AND(AB226&gt;=REFERENCIAS!$C$63,AB226&lt;REFERENCIAS!$D$63),REFERENCIAS!$B$63,IF(AND(AB226&gt;REFERENCIAS!$C$64,AB226&lt;=REFERENCIAS!$D$64),REFERENCIAS!$B$64,IF(AND(AB226&gt;=REFERENCIAS!$C$65,AB226&lt;REFERENCIAS!$D$65),REFERENCIAS!$B$65, "Revisar"))))</f>
        <v>#REF!</v>
      </c>
      <c r="AD226" s="94" t="e">
        <f ca="1">VLOOKUP(AC226,REFERENCIAS!$B$62:$G$65,4,FALSE)</f>
        <v>#REF!</v>
      </c>
      <c r="AJ226" s="20"/>
    </row>
    <row r="227" spans="1:36" ht="17.25" x14ac:dyDescent="0.25">
      <c r="A227" s="74"/>
      <c r="B227" s="19"/>
      <c r="C227" s="19"/>
      <c r="D227" s="50"/>
      <c r="E227" s="73"/>
      <c r="F227" s="74"/>
      <c r="G227" s="9"/>
      <c r="H227" s="48"/>
      <c r="I227" s="49">
        <f t="shared" ca="1" si="9"/>
        <v>2022</v>
      </c>
      <c r="J227" s="22">
        <f t="shared" ca="1" si="10"/>
        <v>1</v>
      </c>
      <c r="K227" s="19"/>
      <c r="L227" s="73"/>
      <c r="M227" s="74"/>
      <c r="N227" s="19"/>
      <c r="O227" s="73"/>
      <c r="P227" s="82">
        <v>1</v>
      </c>
      <c r="Q227" s="24">
        <v>1</v>
      </c>
      <c r="R227" s="81">
        <f t="shared" si="11"/>
        <v>1</v>
      </c>
      <c r="S227" s="85"/>
      <c r="T227" s="19"/>
      <c r="U227" s="22"/>
      <c r="V227" s="59"/>
      <c r="W227" s="81"/>
      <c r="X227" s="91" t="e">
        <f ca="1">+VLOOKUP(#REF!,REFERENCIAS!$C:$D,2,0)*VLOOKUP(#REF!,PONDERADORES!A:P,IF(AND(INFORMACION!$T227='REFERENCIAS RIESGO'!$C$36,INFORMACION!$F227=REFERENCIAS!$C$24),16,IF(INFORMACION!$T227='REFERENCIAS RIESGO'!$C$36,13,IF(INFORMACION!$F227=REFERENCIAS!$C$24,10,7))),0)+VLOOKUP(K227,REFERENCIAS!$C:$D,2,0)*VLOOKUP($K$2,PONDERADORES!A:P,IF(AND(INFORMACION!$T227='REFERENCIAS RIESGO'!$C$36,INFORMACION!$F227=REFERENCIAS!$C$24),16,IF(INFORMACION!$T227='REFERENCIAS RIESGO'!$C$36,13,IF(INFORMACION!$F227=REFERENCIAS!$C$24,10,7))),0)+VLOOKUP(L227,REFERENCIAS!$C:$D,2,0)*VLOOKUP($L$2,PONDERADORES!A:P,IF(AND(INFORMACION!$T227='REFERENCIAS RIESGO'!$C$36,INFORMACION!$F227=REFERENCIAS!$C$24),16,IF(INFORMACION!$T227='REFERENCIAS RIESGO'!$C$36,13,IF(INFORMACION!$F227=REFERENCIAS!$C$24,10,7))),0)+VLOOKUP(F227,REFERENCIAS!$C:$D,2,0)*VLOOKUP($F$2,PONDERADORES!A:P,IF(AND(INFORMACION!$T227='REFERENCIAS RIESGO'!$C$36,INFORMACION!$F227=REFERENCIAS!$C$24),16,IF(INFORMACION!$T227='REFERENCIAS RIESGO'!$C$36,13,IF(INFORMACION!$F227=REFERENCIAS!$C$24,10,7))),0)+VLOOKUP(T227,REFERENCIAS!$C:$D,2,0)*VLOOKUP($T$2,PONDERADORES!A:P,IF(AND(INFORMACION!$T227='REFERENCIAS RIESGO'!$C$36,INFORMACION!$F227=REFERENCIAS!$C$24),16,IF(INFORMACION!$T227='REFERENCIAS RIESGO'!$C$36,13,IF(INFORMACION!$F227=REFERENCIAS!$C$24,10,7))),0)+VLOOKUP(IF(J227&lt;=0.2,0.2,IF(AND(J227&gt;0.2,J227&lt;=0.4),0.4,IF(AND(J227&gt;0.4,J227&lt;=0.6),0.6,IF(AND(J227&gt;0.6,J227&lt;=0.8),0.8,IF(AND(J227&gt;0.8,J227&lt;=1),1))))),REFERENCIAS!$C:$D,2,0)*VLOOKUP($J$2,PONDERADORES!A:P,IF(AND(INFORMACION!$T227='REFERENCIAS RIESGO'!$C$36,INFORMACION!$F227=REFERENCIAS!$C$24),16,IF(INFORMACION!$T227='REFERENCIAS RIESGO'!$C$36,13,IF(INFORMACION!$F227=REFERENCIAS!$C$24,10,7))),0)</f>
        <v>#REF!</v>
      </c>
      <c r="Y227" s="68">
        <f>+VLOOKUP(M227,REFERENCIAS!$C:$D,2,0)*VLOOKUP($M$2,PONDERADORES!$A$7:$G$9,7,0)+VLOOKUP(N227,REFERENCIAS!$C:$D,2,0)*VLOOKUP($N$2,PONDERADORES!$A$7:$G$9,7,0)+VLOOKUP(O227,REFERENCIAS!$C:$D,2,0)*VLOOKUP($O$2,PONDERADORES!$A$7:$G$9,7,0)</f>
        <v>0.2</v>
      </c>
      <c r="Z227" s="2">
        <f>+VLOOKUP(IF(R227&lt;0.1,0,IF(AND(R227&gt;=0.1,R227&lt;0.2),0.1,IF(AND(R227&gt;=0.2,R227&lt;0.3),0.2,IF(R227&gt;0.3,0.3,)))),REFERENCIAS!$C:$D,2,0)*VLOOKUP($R$2,PONDERADORES!$A$11:$G$11,7,0)</f>
        <v>15</v>
      </c>
      <c r="AA227" s="92"/>
      <c r="AB227" s="95" t="e">
        <f t="shared" ca="1" si="8"/>
        <v>#REF!</v>
      </c>
      <c r="AC227" s="23" t="e">
        <f ca="1">IF(AB227&gt;REFERENCIAS!$C$62,REFERENCIAS!$B$62,IF(AND(AB227&gt;=REFERENCIAS!$C$63,AB227&lt;REFERENCIAS!$D$63),REFERENCIAS!$B$63,IF(AND(AB227&gt;REFERENCIAS!$C$64,AB227&lt;=REFERENCIAS!$D$64),REFERENCIAS!$B$64,IF(AND(AB227&gt;=REFERENCIAS!$C$65,AB227&lt;REFERENCIAS!$D$65),REFERENCIAS!$B$65, "Revisar"))))</f>
        <v>#REF!</v>
      </c>
      <c r="AD227" s="94" t="e">
        <f ca="1">VLOOKUP(AC227,REFERENCIAS!$B$62:$G$65,4,FALSE)</f>
        <v>#REF!</v>
      </c>
      <c r="AJ227" s="20"/>
    </row>
    <row r="228" spans="1:36" ht="17.25" x14ac:dyDescent="0.25">
      <c r="A228" s="74"/>
      <c r="B228" s="19"/>
      <c r="C228" s="19"/>
      <c r="D228" s="50"/>
      <c r="E228" s="73"/>
      <c r="F228" s="74"/>
      <c r="G228" s="9"/>
      <c r="H228" s="48"/>
      <c r="I228" s="49">
        <f t="shared" ca="1" si="9"/>
        <v>2022</v>
      </c>
      <c r="J228" s="22">
        <f t="shared" ca="1" si="10"/>
        <v>1</v>
      </c>
      <c r="K228" s="19"/>
      <c r="L228" s="73"/>
      <c r="M228" s="74"/>
      <c r="N228" s="19"/>
      <c r="O228" s="73"/>
      <c r="P228" s="82">
        <v>1</v>
      </c>
      <c r="Q228" s="24">
        <v>1</v>
      </c>
      <c r="R228" s="81">
        <f t="shared" si="11"/>
        <v>1</v>
      </c>
      <c r="S228" s="85"/>
      <c r="T228" s="19"/>
      <c r="U228" s="22"/>
      <c r="V228" s="59"/>
      <c r="W228" s="81"/>
      <c r="X228" s="91" t="e">
        <f ca="1">+VLOOKUP(#REF!,REFERENCIAS!$C:$D,2,0)*VLOOKUP(#REF!,PONDERADORES!A:P,IF(AND(INFORMACION!$T228='REFERENCIAS RIESGO'!$C$36,INFORMACION!$F228=REFERENCIAS!$C$24),16,IF(INFORMACION!$T228='REFERENCIAS RIESGO'!$C$36,13,IF(INFORMACION!$F228=REFERENCIAS!$C$24,10,7))),0)+VLOOKUP(K228,REFERENCIAS!$C:$D,2,0)*VLOOKUP($K$2,PONDERADORES!A:P,IF(AND(INFORMACION!$T228='REFERENCIAS RIESGO'!$C$36,INFORMACION!$F228=REFERENCIAS!$C$24),16,IF(INFORMACION!$T228='REFERENCIAS RIESGO'!$C$36,13,IF(INFORMACION!$F228=REFERENCIAS!$C$24,10,7))),0)+VLOOKUP(L228,REFERENCIAS!$C:$D,2,0)*VLOOKUP($L$2,PONDERADORES!A:P,IF(AND(INFORMACION!$T228='REFERENCIAS RIESGO'!$C$36,INFORMACION!$F228=REFERENCIAS!$C$24),16,IF(INFORMACION!$T228='REFERENCIAS RIESGO'!$C$36,13,IF(INFORMACION!$F228=REFERENCIAS!$C$24,10,7))),0)+VLOOKUP(F228,REFERENCIAS!$C:$D,2,0)*VLOOKUP($F$2,PONDERADORES!A:P,IF(AND(INFORMACION!$T228='REFERENCIAS RIESGO'!$C$36,INFORMACION!$F228=REFERENCIAS!$C$24),16,IF(INFORMACION!$T228='REFERENCIAS RIESGO'!$C$36,13,IF(INFORMACION!$F228=REFERENCIAS!$C$24,10,7))),0)+VLOOKUP(T228,REFERENCIAS!$C:$D,2,0)*VLOOKUP($T$2,PONDERADORES!A:P,IF(AND(INFORMACION!$T228='REFERENCIAS RIESGO'!$C$36,INFORMACION!$F228=REFERENCIAS!$C$24),16,IF(INFORMACION!$T228='REFERENCIAS RIESGO'!$C$36,13,IF(INFORMACION!$F228=REFERENCIAS!$C$24,10,7))),0)+VLOOKUP(IF(J228&lt;=0.2,0.2,IF(AND(J228&gt;0.2,J228&lt;=0.4),0.4,IF(AND(J228&gt;0.4,J228&lt;=0.6),0.6,IF(AND(J228&gt;0.6,J228&lt;=0.8),0.8,IF(AND(J228&gt;0.8,J228&lt;=1),1))))),REFERENCIAS!$C:$D,2,0)*VLOOKUP($J$2,PONDERADORES!A:P,IF(AND(INFORMACION!$T228='REFERENCIAS RIESGO'!$C$36,INFORMACION!$F228=REFERENCIAS!$C$24),16,IF(INFORMACION!$T228='REFERENCIAS RIESGO'!$C$36,13,IF(INFORMACION!$F228=REFERENCIAS!$C$24,10,7))),0)</f>
        <v>#REF!</v>
      </c>
      <c r="Y228" s="68">
        <f>+VLOOKUP(M228,REFERENCIAS!$C:$D,2,0)*VLOOKUP($M$2,PONDERADORES!$A$7:$G$9,7,0)+VLOOKUP(N228,REFERENCIAS!$C:$D,2,0)*VLOOKUP($N$2,PONDERADORES!$A$7:$G$9,7,0)+VLOOKUP(O228,REFERENCIAS!$C:$D,2,0)*VLOOKUP($O$2,PONDERADORES!$A$7:$G$9,7,0)</f>
        <v>0.2</v>
      </c>
      <c r="Z228" s="2">
        <f>+VLOOKUP(IF(R228&lt;0.1,0,IF(AND(R228&gt;=0.1,R228&lt;0.2),0.1,IF(AND(R228&gt;=0.2,R228&lt;0.3),0.2,IF(R228&gt;0.3,0.3,)))),REFERENCIAS!$C:$D,2,0)*VLOOKUP($R$2,PONDERADORES!$A$11:$G$11,7,0)</f>
        <v>15</v>
      </c>
      <c r="AA228" s="92"/>
      <c r="AB228" s="95" t="e">
        <f t="shared" ca="1" si="8"/>
        <v>#REF!</v>
      </c>
      <c r="AC228" s="23" t="e">
        <f ca="1">IF(AB228&gt;REFERENCIAS!$C$62,REFERENCIAS!$B$62,IF(AND(AB228&gt;=REFERENCIAS!$C$63,AB228&lt;REFERENCIAS!$D$63),REFERENCIAS!$B$63,IF(AND(AB228&gt;REFERENCIAS!$C$64,AB228&lt;=REFERENCIAS!$D$64),REFERENCIAS!$B$64,IF(AND(AB228&gt;=REFERENCIAS!$C$65,AB228&lt;REFERENCIAS!$D$65),REFERENCIAS!$B$65, "Revisar"))))</f>
        <v>#REF!</v>
      </c>
      <c r="AD228" s="94" t="e">
        <f ca="1">VLOOKUP(AC228,REFERENCIAS!$B$62:$G$65,4,FALSE)</f>
        <v>#REF!</v>
      </c>
      <c r="AJ228" s="20"/>
    </row>
    <row r="229" spans="1:36" ht="17.25" x14ac:dyDescent="0.25">
      <c r="A229" s="74"/>
      <c r="B229" s="19"/>
      <c r="C229" s="19"/>
      <c r="D229" s="50"/>
      <c r="E229" s="73"/>
      <c r="F229" s="74"/>
      <c r="G229" s="9"/>
      <c r="H229" s="48"/>
      <c r="I229" s="49">
        <f t="shared" ca="1" si="9"/>
        <v>2022</v>
      </c>
      <c r="J229" s="22">
        <f t="shared" ca="1" si="10"/>
        <v>1</v>
      </c>
      <c r="K229" s="19"/>
      <c r="L229" s="73"/>
      <c r="M229" s="74"/>
      <c r="N229" s="19"/>
      <c r="O229" s="73"/>
      <c r="P229" s="82">
        <v>1</v>
      </c>
      <c r="Q229" s="24">
        <v>1</v>
      </c>
      <c r="R229" s="81">
        <f t="shared" si="11"/>
        <v>1</v>
      </c>
      <c r="S229" s="85"/>
      <c r="T229" s="19"/>
      <c r="U229" s="22"/>
      <c r="V229" s="59"/>
      <c r="W229" s="81"/>
      <c r="X229" s="91" t="e">
        <f ca="1">+VLOOKUP(#REF!,REFERENCIAS!$C:$D,2,0)*VLOOKUP(#REF!,PONDERADORES!A:P,IF(AND(INFORMACION!$T229='REFERENCIAS RIESGO'!$C$36,INFORMACION!$F229=REFERENCIAS!$C$24),16,IF(INFORMACION!$T229='REFERENCIAS RIESGO'!$C$36,13,IF(INFORMACION!$F229=REFERENCIAS!$C$24,10,7))),0)+VLOOKUP(K229,REFERENCIAS!$C:$D,2,0)*VLOOKUP($K$2,PONDERADORES!A:P,IF(AND(INFORMACION!$T229='REFERENCIAS RIESGO'!$C$36,INFORMACION!$F229=REFERENCIAS!$C$24),16,IF(INFORMACION!$T229='REFERENCIAS RIESGO'!$C$36,13,IF(INFORMACION!$F229=REFERENCIAS!$C$24,10,7))),0)+VLOOKUP(L229,REFERENCIAS!$C:$D,2,0)*VLOOKUP($L$2,PONDERADORES!A:P,IF(AND(INFORMACION!$T229='REFERENCIAS RIESGO'!$C$36,INFORMACION!$F229=REFERENCIAS!$C$24),16,IF(INFORMACION!$T229='REFERENCIAS RIESGO'!$C$36,13,IF(INFORMACION!$F229=REFERENCIAS!$C$24,10,7))),0)+VLOOKUP(F229,REFERENCIAS!$C:$D,2,0)*VLOOKUP($F$2,PONDERADORES!A:P,IF(AND(INFORMACION!$T229='REFERENCIAS RIESGO'!$C$36,INFORMACION!$F229=REFERENCIAS!$C$24),16,IF(INFORMACION!$T229='REFERENCIAS RIESGO'!$C$36,13,IF(INFORMACION!$F229=REFERENCIAS!$C$24,10,7))),0)+VLOOKUP(T229,REFERENCIAS!$C:$D,2,0)*VLOOKUP($T$2,PONDERADORES!A:P,IF(AND(INFORMACION!$T229='REFERENCIAS RIESGO'!$C$36,INFORMACION!$F229=REFERENCIAS!$C$24),16,IF(INFORMACION!$T229='REFERENCIAS RIESGO'!$C$36,13,IF(INFORMACION!$F229=REFERENCIAS!$C$24,10,7))),0)+VLOOKUP(IF(J229&lt;=0.2,0.2,IF(AND(J229&gt;0.2,J229&lt;=0.4),0.4,IF(AND(J229&gt;0.4,J229&lt;=0.6),0.6,IF(AND(J229&gt;0.6,J229&lt;=0.8),0.8,IF(AND(J229&gt;0.8,J229&lt;=1),1))))),REFERENCIAS!$C:$D,2,0)*VLOOKUP($J$2,PONDERADORES!A:P,IF(AND(INFORMACION!$T229='REFERENCIAS RIESGO'!$C$36,INFORMACION!$F229=REFERENCIAS!$C$24),16,IF(INFORMACION!$T229='REFERENCIAS RIESGO'!$C$36,13,IF(INFORMACION!$F229=REFERENCIAS!$C$24,10,7))),0)</f>
        <v>#REF!</v>
      </c>
      <c r="Y229" s="68">
        <f>+VLOOKUP(M229,REFERENCIAS!$C:$D,2,0)*VLOOKUP($M$2,PONDERADORES!$A$7:$G$9,7,0)+VLOOKUP(N229,REFERENCIAS!$C:$D,2,0)*VLOOKUP($N$2,PONDERADORES!$A$7:$G$9,7,0)+VLOOKUP(O229,REFERENCIAS!$C:$D,2,0)*VLOOKUP($O$2,PONDERADORES!$A$7:$G$9,7,0)</f>
        <v>0.2</v>
      </c>
      <c r="Z229" s="2">
        <f>+VLOOKUP(IF(R229&lt;0.1,0,IF(AND(R229&gt;=0.1,R229&lt;0.2),0.1,IF(AND(R229&gt;=0.2,R229&lt;0.3),0.2,IF(R229&gt;0.3,0.3,)))),REFERENCIAS!$C:$D,2,0)*VLOOKUP($R$2,PONDERADORES!$A$11:$G$11,7,0)</f>
        <v>15</v>
      </c>
      <c r="AA229" s="92"/>
      <c r="AB229" s="95" t="e">
        <f t="shared" ca="1" si="8"/>
        <v>#REF!</v>
      </c>
      <c r="AC229" s="23" t="e">
        <f ca="1">IF(AB229&gt;REFERENCIAS!$C$62,REFERENCIAS!$B$62,IF(AND(AB229&gt;=REFERENCIAS!$C$63,AB229&lt;REFERENCIAS!$D$63),REFERENCIAS!$B$63,IF(AND(AB229&gt;REFERENCIAS!$C$64,AB229&lt;=REFERENCIAS!$D$64),REFERENCIAS!$B$64,IF(AND(AB229&gt;=REFERENCIAS!$C$65,AB229&lt;REFERENCIAS!$D$65),REFERENCIAS!$B$65, "Revisar"))))</f>
        <v>#REF!</v>
      </c>
      <c r="AD229" s="94" t="e">
        <f ca="1">VLOOKUP(AC229,REFERENCIAS!$B$62:$G$65,4,FALSE)</f>
        <v>#REF!</v>
      </c>
      <c r="AJ229" s="20"/>
    </row>
    <row r="230" spans="1:36" ht="17.25" x14ac:dyDescent="0.25">
      <c r="A230" s="74"/>
      <c r="B230" s="19"/>
      <c r="C230" s="19"/>
      <c r="D230" s="50"/>
      <c r="E230" s="73"/>
      <c r="F230" s="74"/>
      <c r="G230" s="9"/>
      <c r="H230" s="48"/>
      <c r="I230" s="49">
        <f t="shared" ca="1" si="9"/>
        <v>2022</v>
      </c>
      <c r="J230" s="22">
        <f t="shared" ca="1" si="10"/>
        <v>1</v>
      </c>
      <c r="K230" s="19"/>
      <c r="L230" s="73"/>
      <c r="M230" s="74"/>
      <c r="N230" s="19"/>
      <c r="O230" s="73"/>
      <c r="P230" s="82">
        <v>1</v>
      </c>
      <c r="Q230" s="24">
        <v>1</v>
      </c>
      <c r="R230" s="81">
        <f t="shared" si="11"/>
        <v>1</v>
      </c>
      <c r="S230" s="85"/>
      <c r="T230" s="19"/>
      <c r="U230" s="22"/>
      <c r="V230" s="59"/>
      <c r="W230" s="81"/>
      <c r="X230" s="91" t="e">
        <f ca="1">+VLOOKUP(#REF!,REFERENCIAS!$C:$D,2,0)*VLOOKUP(#REF!,PONDERADORES!A:P,IF(AND(INFORMACION!$T230='REFERENCIAS RIESGO'!$C$36,INFORMACION!$F230=REFERENCIAS!$C$24),16,IF(INFORMACION!$T230='REFERENCIAS RIESGO'!$C$36,13,IF(INFORMACION!$F230=REFERENCIAS!$C$24,10,7))),0)+VLOOKUP(K230,REFERENCIAS!$C:$D,2,0)*VLOOKUP($K$2,PONDERADORES!A:P,IF(AND(INFORMACION!$T230='REFERENCIAS RIESGO'!$C$36,INFORMACION!$F230=REFERENCIAS!$C$24),16,IF(INFORMACION!$T230='REFERENCIAS RIESGO'!$C$36,13,IF(INFORMACION!$F230=REFERENCIAS!$C$24,10,7))),0)+VLOOKUP(L230,REFERENCIAS!$C:$D,2,0)*VLOOKUP($L$2,PONDERADORES!A:P,IF(AND(INFORMACION!$T230='REFERENCIAS RIESGO'!$C$36,INFORMACION!$F230=REFERENCIAS!$C$24),16,IF(INFORMACION!$T230='REFERENCIAS RIESGO'!$C$36,13,IF(INFORMACION!$F230=REFERENCIAS!$C$24,10,7))),0)+VLOOKUP(F230,REFERENCIAS!$C:$D,2,0)*VLOOKUP($F$2,PONDERADORES!A:P,IF(AND(INFORMACION!$T230='REFERENCIAS RIESGO'!$C$36,INFORMACION!$F230=REFERENCIAS!$C$24),16,IF(INFORMACION!$T230='REFERENCIAS RIESGO'!$C$36,13,IF(INFORMACION!$F230=REFERENCIAS!$C$24,10,7))),0)+VLOOKUP(T230,REFERENCIAS!$C:$D,2,0)*VLOOKUP($T$2,PONDERADORES!A:P,IF(AND(INFORMACION!$T230='REFERENCIAS RIESGO'!$C$36,INFORMACION!$F230=REFERENCIAS!$C$24),16,IF(INFORMACION!$T230='REFERENCIAS RIESGO'!$C$36,13,IF(INFORMACION!$F230=REFERENCIAS!$C$24,10,7))),0)+VLOOKUP(IF(J230&lt;=0.2,0.2,IF(AND(J230&gt;0.2,J230&lt;=0.4),0.4,IF(AND(J230&gt;0.4,J230&lt;=0.6),0.6,IF(AND(J230&gt;0.6,J230&lt;=0.8),0.8,IF(AND(J230&gt;0.8,J230&lt;=1),1))))),REFERENCIAS!$C:$D,2,0)*VLOOKUP($J$2,PONDERADORES!A:P,IF(AND(INFORMACION!$T230='REFERENCIAS RIESGO'!$C$36,INFORMACION!$F230=REFERENCIAS!$C$24),16,IF(INFORMACION!$T230='REFERENCIAS RIESGO'!$C$36,13,IF(INFORMACION!$F230=REFERENCIAS!$C$24,10,7))),0)</f>
        <v>#REF!</v>
      </c>
      <c r="Y230" s="68">
        <f>+VLOOKUP(M230,REFERENCIAS!$C:$D,2,0)*VLOOKUP($M$2,PONDERADORES!$A$7:$G$9,7,0)+VLOOKUP(N230,REFERENCIAS!$C:$D,2,0)*VLOOKUP($N$2,PONDERADORES!$A$7:$G$9,7,0)+VLOOKUP(O230,REFERENCIAS!$C:$D,2,0)*VLOOKUP($O$2,PONDERADORES!$A$7:$G$9,7,0)</f>
        <v>0.2</v>
      </c>
      <c r="Z230" s="2">
        <f>+VLOOKUP(IF(R230&lt;0.1,0,IF(AND(R230&gt;=0.1,R230&lt;0.2),0.1,IF(AND(R230&gt;=0.2,R230&lt;0.3),0.2,IF(R230&gt;0.3,0.3,)))),REFERENCIAS!$C:$D,2,0)*VLOOKUP($R$2,PONDERADORES!$A$11:$G$11,7,0)</f>
        <v>15</v>
      </c>
      <c r="AA230" s="92"/>
      <c r="AB230" s="95" t="e">
        <f t="shared" ca="1" si="8"/>
        <v>#REF!</v>
      </c>
      <c r="AC230" s="23" t="e">
        <f ca="1">IF(AB230&gt;REFERENCIAS!$C$62,REFERENCIAS!$B$62,IF(AND(AB230&gt;=REFERENCIAS!$C$63,AB230&lt;REFERENCIAS!$D$63),REFERENCIAS!$B$63,IF(AND(AB230&gt;REFERENCIAS!$C$64,AB230&lt;=REFERENCIAS!$D$64),REFERENCIAS!$B$64,IF(AND(AB230&gt;=REFERENCIAS!$C$65,AB230&lt;REFERENCIAS!$D$65),REFERENCIAS!$B$65, "Revisar"))))</f>
        <v>#REF!</v>
      </c>
      <c r="AD230" s="94" t="e">
        <f ca="1">VLOOKUP(AC230,REFERENCIAS!$B$62:$G$65,4,FALSE)</f>
        <v>#REF!</v>
      </c>
      <c r="AJ230" s="20"/>
    </row>
    <row r="231" spans="1:36" ht="17.25" x14ac:dyDescent="0.25">
      <c r="A231" s="74"/>
      <c r="B231" s="19"/>
      <c r="C231" s="19"/>
      <c r="D231" s="50"/>
      <c r="E231" s="73"/>
      <c r="F231" s="74"/>
      <c r="G231" s="9"/>
      <c r="H231" s="48"/>
      <c r="I231" s="49">
        <f t="shared" ca="1" si="9"/>
        <v>2022</v>
      </c>
      <c r="J231" s="22">
        <f t="shared" ca="1" si="10"/>
        <v>1</v>
      </c>
      <c r="K231" s="19"/>
      <c r="L231" s="73"/>
      <c r="M231" s="74"/>
      <c r="N231" s="19"/>
      <c r="O231" s="73"/>
      <c r="P231" s="82">
        <v>1</v>
      </c>
      <c r="Q231" s="24">
        <v>1</v>
      </c>
      <c r="R231" s="81">
        <f t="shared" si="11"/>
        <v>1</v>
      </c>
      <c r="S231" s="85"/>
      <c r="T231" s="19"/>
      <c r="U231" s="22"/>
      <c r="V231" s="59"/>
      <c r="W231" s="81"/>
      <c r="X231" s="91" t="e">
        <f ca="1">+VLOOKUP(#REF!,REFERENCIAS!$C:$D,2,0)*VLOOKUP(#REF!,PONDERADORES!A:P,IF(AND(INFORMACION!$T231='REFERENCIAS RIESGO'!$C$36,INFORMACION!$F231=REFERENCIAS!$C$24),16,IF(INFORMACION!$T231='REFERENCIAS RIESGO'!$C$36,13,IF(INFORMACION!$F231=REFERENCIAS!$C$24,10,7))),0)+VLOOKUP(K231,REFERENCIAS!$C:$D,2,0)*VLOOKUP($K$2,PONDERADORES!A:P,IF(AND(INFORMACION!$T231='REFERENCIAS RIESGO'!$C$36,INFORMACION!$F231=REFERENCIAS!$C$24),16,IF(INFORMACION!$T231='REFERENCIAS RIESGO'!$C$36,13,IF(INFORMACION!$F231=REFERENCIAS!$C$24,10,7))),0)+VLOOKUP(L231,REFERENCIAS!$C:$D,2,0)*VLOOKUP($L$2,PONDERADORES!A:P,IF(AND(INFORMACION!$T231='REFERENCIAS RIESGO'!$C$36,INFORMACION!$F231=REFERENCIAS!$C$24),16,IF(INFORMACION!$T231='REFERENCIAS RIESGO'!$C$36,13,IF(INFORMACION!$F231=REFERENCIAS!$C$24,10,7))),0)+VLOOKUP(F231,REFERENCIAS!$C:$D,2,0)*VLOOKUP($F$2,PONDERADORES!A:P,IF(AND(INFORMACION!$T231='REFERENCIAS RIESGO'!$C$36,INFORMACION!$F231=REFERENCIAS!$C$24),16,IF(INFORMACION!$T231='REFERENCIAS RIESGO'!$C$36,13,IF(INFORMACION!$F231=REFERENCIAS!$C$24,10,7))),0)+VLOOKUP(T231,REFERENCIAS!$C:$D,2,0)*VLOOKUP($T$2,PONDERADORES!A:P,IF(AND(INFORMACION!$T231='REFERENCIAS RIESGO'!$C$36,INFORMACION!$F231=REFERENCIAS!$C$24),16,IF(INFORMACION!$T231='REFERENCIAS RIESGO'!$C$36,13,IF(INFORMACION!$F231=REFERENCIAS!$C$24,10,7))),0)+VLOOKUP(IF(J231&lt;=0.2,0.2,IF(AND(J231&gt;0.2,J231&lt;=0.4),0.4,IF(AND(J231&gt;0.4,J231&lt;=0.6),0.6,IF(AND(J231&gt;0.6,J231&lt;=0.8),0.8,IF(AND(J231&gt;0.8,J231&lt;=1),1))))),REFERENCIAS!$C:$D,2,0)*VLOOKUP($J$2,PONDERADORES!A:P,IF(AND(INFORMACION!$T231='REFERENCIAS RIESGO'!$C$36,INFORMACION!$F231=REFERENCIAS!$C$24),16,IF(INFORMACION!$T231='REFERENCIAS RIESGO'!$C$36,13,IF(INFORMACION!$F231=REFERENCIAS!$C$24,10,7))),0)</f>
        <v>#REF!</v>
      </c>
      <c r="Y231" s="68">
        <f>+VLOOKUP(M231,REFERENCIAS!$C:$D,2,0)*VLOOKUP($M$2,PONDERADORES!$A$7:$G$9,7,0)+VLOOKUP(N231,REFERENCIAS!$C:$D,2,0)*VLOOKUP($N$2,PONDERADORES!$A$7:$G$9,7,0)+VLOOKUP(O231,REFERENCIAS!$C:$D,2,0)*VLOOKUP($O$2,PONDERADORES!$A$7:$G$9,7,0)</f>
        <v>0.2</v>
      </c>
      <c r="Z231" s="2">
        <f>+VLOOKUP(IF(R231&lt;0.1,0,IF(AND(R231&gt;=0.1,R231&lt;0.2),0.1,IF(AND(R231&gt;=0.2,R231&lt;0.3),0.2,IF(R231&gt;0.3,0.3,)))),REFERENCIAS!$C:$D,2,0)*VLOOKUP($R$2,PONDERADORES!$A$11:$G$11,7,0)</f>
        <v>15</v>
      </c>
      <c r="AA231" s="92"/>
      <c r="AB231" s="95" t="e">
        <f t="shared" ca="1" si="8"/>
        <v>#REF!</v>
      </c>
      <c r="AC231" s="23" t="e">
        <f ca="1">IF(AB231&gt;REFERENCIAS!$C$62,REFERENCIAS!$B$62,IF(AND(AB231&gt;=REFERENCIAS!$C$63,AB231&lt;REFERENCIAS!$D$63),REFERENCIAS!$B$63,IF(AND(AB231&gt;REFERENCIAS!$C$64,AB231&lt;=REFERENCIAS!$D$64),REFERENCIAS!$B$64,IF(AND(AB231&gt;=REFERENCIAS!$C$65,AB231&lt;REFERENCIAS!$D$65),REFERENCIAS!$B$65, "Revisar"))))</f>
        <v>#REF!</v>
      </c>
      <c r="AD231" s="94" t="e">
        <f ca="1">VLOOKUP(AC231,REFERENCIAS!$B$62:$G$65,4,FALSE)</f>
        <v>#REF!</v>
      </c>
      <c r="AJ231" s="20"/>
    </row>
    <row r="232" spans="1:36" ht="17.25" x14ac:dyDescent="0.25">
      <c r="A232" s="74"/>
      <c r="B232" s="19"/>
      <c r="C232" s="19"/>
      <c r="D232" s="50"/>
      <c r="E232" s="73"/>
      <c r="F232" s="74"/>
      <c r="G232" s="9"/>
      <c r="H232" s="48"/>
      <c r="I232" s="49">
        <f t="shared" ca="1" si="9"/>
        <v>2022</v>
      </c>
      <c r="J232" s="22">
        <f t="shared" ca="1" si="10"/>
        <v>1</v>
      </c>
      <c r="K232" s="19"/>
      <c r="L232" s="73"/>
      <c r="M232" s="74"/>
      <c r="N232" s="19"/>
      <c r="O232" s="73"/>
      <c r="P232" s="82">
        <v>1</v>
      </c>
      <c r="Q232" s="24">
        <v>1</v>
      </c>
      <c r="R232" s="81">
        <f t="shared" si="11"/>
        <v>1</v>
      </c>
      <c r="S232" s="85"/>
      <c r="T232" s="19"/>
      <c r="U232" s="22"/>
      <c r="V232" s="59"/>
      <c r="W232" s="81"/>
      <c r="X232" s="91" t="e">
        <f ca="1">+VLOOKUP(#REF!,REFERENCIAS!$C:$D,2,0)*VLOOKUP(#REF!,PONDERADORES!A:P,IF(AND(INFORMACION!$T232='REFERENCIAS RIESGO'!$C$36,INFORMACION!$F232=REFERENCIAS!$C$24),16,IF(INFORMACION!$T232='REFERENCIAS RIESGO'!$C$36,13,IF(INFORMACION!$F232=REFERENCIAS!$C$24,10,7))),0)+VLOOKUP(K232,REFERENCIAS!$C:$D,2,0)*VLOOKUP($K$2,PONDERADORES!A:P,IF(AND(INFORMACION!$T232='REFERENCIAS RIESGO'!$C$36,INFORMACION!$F232=REFERENCIAS!$C$24),16,IF(INFORMACION!$T232='REFERENCIAS RIESGO'!$C$36,13,IF(INFORMACION!$F232=REFERENCIAS!$C$24,10,7))),0)+VLOOKUP(L232,REFERENCIAS!$C:$D,2,0)*VLOOKUP($L$2,PONDERADORES!A:P,IF(AND(INFORMACION!$T232='REFERENCIAS RIESGO'!$C$36,INFORMACION!$F232=REFERENCIAS!$C$24),16,IF(INFORMACION!$T232='REFERENCIAS RIESGO'!$C$36,13,IF(INFORMACION!$F232=REFERENCIAS!$C$24,10,7))),0)+VLOOKUP(F232,REFERENCIAS!$C:$D,2,0)*VLOOKUP($F$2,PONDERADORES!A:P,IF(AND(INFORMACION!$T232='REFERENCIAS RIESGO'!$C$36,INFORMACION!$F232=REFERENCIAS!$C$24),16,IF(INFORMACION!$T232='REFERENCIAS RIESGO'!$C$36,13,IF(INFORMACION!$F232=REFERENCIAS!$C$24,10,7))),0)+VLOOKUP(T232,REFERENCIAS!$C:$D,2,0)*VLOOKUP($T$2,PONDERADORES!A:P,IF(AND(INFORMACION!$T232='REFERENCIAS RIESGO'!$C$36,INFORMACION!$F232=REFERENCIAS!$C$24),16,IF(INFORMACION!$T232='REFERENCIAS RIESGO'!$C$36,13,IF(INFORMACION!$F232=REFERENCIAS!$C$24,10,7))),0)+VLOOKUP(IF(J232&lt;=0.2,0.2,IF(AND(J232&gt;0.2,J232&lt;=0.4),0.4,IF(AND(J232&gt;0.4,J232&lt;=0.6),0.6,IF(AND(J232&gt;0.6,J232&lt;=0.8),0.8,IF(AND(J232&gt;0.8,J232&lt;=1),1))))),REFERENCIAS!$C:$D,2,0)*VLOOKUP($J$2,PONDERADORES!A:P,IF(AND(INFORMACION!$T232='REFERENCIAS RIESGO'!$C$36,INFORMACION!$F232=REFERENCIAS!$C$24),16,IF(INFORMACION!$T232='REFERENCIAS RIESGO'!$C$36,13,IF(INFORMACION!$F232=REFERENCIAS!$C$24,10,7))),0)</f>
        <v>#REF!</v>
      </c>
      <c r="Y232" s="68">
        <f>+VLOOKUP(M232,REFERENCIAS!$C:$D,2,0)*VLOOKUP($M$2,PONDERADORES!$A$7:$G$9,7,0)+VLOOKUP(N232,REFERENCIAS!$C:$D,2,0)*VLOOKUP($N$2,PONDERADORES!$A$7:$G$9,7,0)+VLOOKUP(O232,REFERENCIAS!$C:$D,2,0)*VLOOKUP($O$2,PONDERADORES!$A$7:$G$9,7,0)</f>
        <v>0.2</v>
      </c>
      <c r="Z232" s="2">
        <f>+VLOOKUP(IF(R232&lt;0.1,0,IF(AND(R232&gt;=0.1,R232&lt;0.2),0.1,IF(AND(R232&gt;=0.2,R232&lt;0.3),0.2,IF(R232&gt;0.3,0.3,)))),REFERENCIAS!$C:$D,2,0)*VLOOKUP($R$2,PONDERADORES!$A$11:$G$11,7,0)</f>
        <v>15</v>
      </c>
      <c r="AA232" s="92"/>
      <c r="AB232" s="95" t="e">
        <f t="shared" ca="1" si="8"/>
        <v>#REF!</v>
      </c>
      <c r="AC232" s="23" t="e">
        <f ca="1">IF(AB232&gt;REFERENCIAS!$C$62,REFERENCIAS!$B$62,IF(AND(AB232&gt;=REFERENCIAS!$C$63,AB232&lt;REFERENCIAS!$D$63),REFERENCIAS!$B$63,IF(AND(AB232&gt;REFERENCIAS!$C$64,AB232&lt;=REFERENCIAS!$D$64),REFERENCIAS!$B$64,IF(AND(AB232&gt;=REFERENCIAS!$C$65,AB232&lt;REFERENCIAS!$D$65),REFERENCIAS!$B$65, "Revisar"))))</f>
        <v>#REF!</v>
      </c>
      <c r="AD232" s="94" t="e">
        <f ca="1">VLOOKUP(AC232,REFERENCIAS!$B$62:$G$65,4,FALSE)</f>
        <v>#REF!</v>
      </c>
      <c r="AJ232" s="20"/>
    </row>
    <row r="233" spans="1:36" ht="17.25" x14ac:dyDescent="0.25">
      <c r="A233" s="74"/>
      <c r="B233" s="19"/>
      <c r="C233" s="19"/>
      <c r="D233" s="50"/>
      <c r="E233" s="73"/>
      <c r="F233" s="74"/>
      <c r="G233" s="9"/>
      <c r="H233" s="48"/>
      <c r="I233" s="49">
        <f t="shared" ca="1" si="9"/>
        <v>2022</v>
      </c>
      <c r="J233" s="22">
        <f t="shared" ca="1" si="10"/>
        <v>1</v>
      </c>
      <c r="K233" s="19"/>
      <c r="L233" s="73"/>
      <c r="M233" s="74"/>
      <c r="N233" s="19"/>
      <c r="O233" s="73"/>
      <c r="P233" s="82">
        <v>1</v>
      </c>
      <c r="Q233" s="24">
        <v>1</v>
      </c>
      <c r="R233" s="81">
        <f t="shared" si="11"/>
        <v>1</v>
      </c>
      <c r="S233" s="85"/>
      <c r="T233" s="19"/>
      <c r="U233" s="22"/>
      <c r="V233" s="59"/>
      <c r="W233" s="81"/>
      <c r="X233" s="91" t="e">
        <f ca="1">+VLOOKUP(#REF!,REFERENCIAS!$C:$D,2,0)*VLOOKUP(#REF!,PONDERADORES!A:P,IF(AND(INFORMACION!$T233='REFERENCIAS RIESGO'!$C$36,INFORMACION!$F233=REFERENCIAS!$C$24),16,IF(INFORMACION!$T233='REFERENCIAS RIESGO'!$C$36,13,IF(INFORMACION!$F233=REFERENCIAS!$C$24,10,7))),0)+VLOOKUP(K233,REFERENCIAS!$C:$D,2,0)*VLOOKUP($K$2,PONDERADORES!A:P,IF(AND(INFORMACION!$T233='REFERENCIAS RIESGO'!$C$36,INFORMACION!$F233=REFERENCIAS!$C$24),16,IF(INFORMACION!$T233='REFERENCIAS RIESGO'!$C$36,13,IF(INFORMACION!$F233=REFERENCIAS!$C$24,10,7))),0)+VLOOKUP(L233,REFERENCIAS!$C:$D,2,0)*VLOOKUP($L$2,PONDERADORES!A:P,IF(AND(INFORMACION!$T233='REFERENCIAS RIESGO'!$C$36,INFORMACION!$F233=REFERENCIAS!$C$24),16,IF(INFORMACION!$T233='REFERENCIAS RIESGO'!$C$36,13,IF(INFORMACION!$F233=REFERENCIAS!$C$24,10,7))),0)+VLOOKUP(F233,REFERENCIAS!$C:$D,2,0)*VLOOKUP($F$2,PONDERADORES!A:P,IF(AND(INFORMACION!$T233='REFERENCIAS RIESGO'!$C$36,INFORMACION!$F233=REFERENCIAS!$C$24),16,IF(INFORMACION!$T233='REFERENCIAS RIESGO'!$C$36,13,IF(INFORMACION!$F233=REFERENCIAS!$C$24,10,7))),0)+VLOOKUP(T233,REFERENCIAS!$C:$D,2,0)*VLOOKUP($T$2,PONDERADORES!A:P,IF(AND(INFORMACION!$T233='REFERENCIAS RIESGO'!$C$36,INFORMACION!$F233=REFERENCIAS!$C$24),16,IF(INFORMACION!$T233='REFERENCIAS RIESGO'!$C$36,13,IF(INFORMACION!$F233=REFERENCIAS!$C$24,10,7))),0)+VLOOKUP(IF(J233&lt;=0.2,0.2,IF(AND(J233&gt;0.2,J233&lt;=0.4),0.4,IF(AND(J233&gt;0.4,J233&lt;=0.6),0.6,IF(AND(J233&gt;0.6,J233&lt;=0.8),0.8,IF(AND(J233&gt;0.8,J233&lt;=1),1))))),REFERENCIAS!$C:$D,2,0)*VLOOKUP($J$2,PONDERADORES!A:P,IF(AND(INFORMACION!$T233='REFERENCIAS RIESGO'!$C$36,INFORMACION!$F233=REFERENCIAS!$C$24),16,IF(INFORMACION!$T233='REFERENCIAS RIESGO'!$C$36,13,IF(INFORMACION!$F233=REFERENCIAS!$C$24,10,7))),0)</f>
        <v>#REF!</v>
      </c>
      <c r="Y233" s="68">
        <f>+VLOOKUP(M233,REFERENCIAS!$C:$D,2,0)*VLOOKUP($M$2,PONDERADORES!$A$7:$G$9,7,0)+VLOOKUP(N233,REFERENCIAS!$C:$D,2,0)*VLOOKUP($N$2,PONDERADORES!$A$7:$G$9,7,0)+VLOOKUP(O233,REFERENCIAS!$C:$D,2,0)*VLOOKUP($O$2,PONDERADORES!$A$7:$G$9,7,0)</f>
        <v>0.2</v>
      </c>
      <c r="Z233" s="2">
        <f>+VLOOKUP(IF(R233&lt;0.1,0,IF(AND(R233&gt;=0.1,R233&lt;0.2),0.1,IF(AND(R233&gt;=0.2,R233&lt;0.3),0.2,IF(R233&gt;0.3,0.3,)))),REFERENCIAS!$C:$D,2,0)*VLOOKUP($R$2,PONDERADORES!$A$11:$G$11,7,0)</f>
        <v>15</v>
      </c>
      <c r="AA233" s="92"/>
      <c r="AB233" s="95" t="e">
        <f t="shared" ca="1" si="8"/>
        <v>#REF!</v>
      </c>
      <c r="AC233" s="23" t="e">
        <f ca="1">IF(AB233&gt;REFERENCIAS!$C$62,REFERENCIAS!$B$62,IF(AND(AB233&gt;=REFERENCIAS!$C$63,AB233&lt;REFERENCIAS!$D$63),REFERENCIAS!$B$63,IF(AND(AB233&gt;REFERENCIAS!$C$64,AB233&lt;=REFERENCIAS!$D$64),REFERENCIAS!$B$64,IF(AND(AB233&gt;=REFERENCIAS!$C$65,AB233&lt;REFERENCIAS!$D$65),REFERENCIAS!$B$65, "Revisar"))))</f>
        <v>#REF!</v>
      </c>
      <c r="AD233" s="94" t="e">
        <f ca="1">VLOOKUP(AC233,REFERENCIAS!$B$62:$G$65,4,FALSE)</f>
        <v>#REF!</v>
      </c>
      <c r="AJ233" s="20"/>
    </row>
    <row r="234" spans="1:36" ht="17.25" x14ac:dyDescent="0.25">
      <c r="A234" s="74"/>
      <c r="B234" s="19"/>
      <c r="C234" s="19"/>
      <c r="D234" s="50"/>
      <c r="E234" s="73"/>
      <c r="F234" s="74"/>
      <c r="G234" s="9"/>
      <c r="H234" s="48"/>
      <c r="I234" s="49">
        <f t="shared" ca="1" si="9"/>
        <v>2022</v>
      </c>
      <c r="J234" s="22">
        <f t="shared" ca="1" si="10"/>
        <v>1</v>
      </c>
      <c r="K234" s="19"/>
      <c r="L234" s="73"/>
      <c r="M234" s="74"/>
      <c r="N234" s="19"/>
      <c r="O234" s="73"/>
      <c r="P234" s="82">
        <v>1</v>
      </c>
      <c r="Q234" s="24">
        <v>1</v>
      </c>
      <c r="R234" s="81">
        <f t="shared" si="11"/>
        <v>1</v>
      </c>
      <c r="S234" s="85"/>
      <c r="T234" s="19"/>
      <c r="U234" s="22"/>
      <c r="V234" s="59"/>
      <c r="W234" s="81"/>
      <c r="X234" s="91" t="e">
        <f ca="1">+VLOOKUP(#REF!,REFERENCIAS!$C:$D,2,0)*VLOOKUP(#REF!,PONDERADORES!A:P,IF(AND(INFORMACION!$T234='REFERENCIAS RIESGO'!$C$36,INFORMACION!$F234=REFERENCIAS!$C$24),16,IF(INFORMACION!$T234='REFERENCIAS RIESGO'!$C$36,13,IF(INFORMACION!$F234=REFERENCIAS!$C$24,10,7))),0)+VLOOKUP(K234,REFERENCIAS!$C:$D,2,0)*VLOOKUP($K$2,PONDERADORES!A:P,IF(AND(INFORMACION!$T234='REFERENCIAS RIESGO'!$C$36,INFORMACION!$F234=REFERENCIAS!$C$24),16,IF(INFORMACION!$T234='REFERENCIAS RIESGO'!$C$36,13,IF(INFORMACION!$F234=REFERENCIAS!$C$24,10,7))),0)+VLOOKUP(L234,REFERENCIAS!$C:$D,2,0)*VLOOKUP($L$2,PONDERADORES!A:P,IF(AND(INFORMACION!$T234='REFERENCIAS RIESGO'!$C$36,INFORMACION!$F234=REFERENCIAS!$C$24),16,IF(INFORMACION!$T234='REFERENCIAS RIESGO'!$C$36,13,IF(INFORMACION!$F234=REFERENCIAS!$C$24,10,7))),0)+VLOOKUP(F234,REFERENCIAS!$C:$D,2,0)*VLOOKUP($F$2,PONDERADORES!A:P,IF(AND(INFORMACION!$T234='REFERENCIAS RIESGO'!$C$36,INFORMACION!$F234=REFERENCIAS!$C$24),16,IF(INFORMACION!$T234='REFERENCIAS RIESGO'!$C$36,13,IF(INFORMACION!$F234=REFERENCIAS!$C$24,10,7))),0)+VLOOKUP(T234,REFERENCIAS!$C:$D,2,0)*VLOOKUP($T$2,PONDERADORES!A:P,IF(AND(INFORMACION!$T234='REFERENCIAS RIESGO'!$C$36,INFORMACION!$F234=REFERENCIAS!$C$24),16,IF(INFORMACION!$T234='REFERENCIAS RIESGO'!$C$36,13,IF(INFORMACION!$F234=REFERENCIAS!$C$24,10,7))),0)+VLOOKUP(IF(J234&lt;=0.2,0.2,IF(AND(J234&gt;0.2,J234&lt;=0.4),0.4,IF(AND(J234&gt;0.4,J234&lt;=0.6),0.6,IF(AND(J234&gt;0.6,J234&lt;=0.8),0.8,IF(AND(J234&gt;0.8,J234&lt;=1),1))))),REFERENCIAS!$C:$D,2,0)*VLOOKUP($J$2,PONDERADORES!A:P,IF(AND(INFORMACION!$T234='REFERENCIAS RIESGO'!$C$36,INFORMACION!$F234=REFERENCIAS!$C$24),16,IF(INFORMACION!$T234='REFERENCIAS RIESGO'!$C$36,13,IF(INFORMACION!$F234=REFERENCIAS!$C$24,10,7))),0)</f>
        <v>#REF!</v>
      </c>
      <c r="Y234" s="68">
        <f>+VLOOKUP(M234,REFERENCIAS!$C:$D,2,0)*VLOOKUP($M$2,PONDERADORES!$A$7:$G$9,7,0)+VLOOKUP(N234,REFERENCIAS!$C:$D,2,0)*VLOOKUP($N$2,PONDERADORES!$A$7:$G$9,7,0)+VLOOKUP(O234,REFERENCIAS!$C:$D,2,0)*VLOOKUP($O$2,PONDERADORES!$A$7:$G$9,7,0)</f>
        <v>0.2</v>
      </c>
      <c r="Z234" s="2">
        <f>+VLOOKUP(IF(R234&lt;0.1,0,IF(AND(R234&gt;=0.1,R234&lt;0.2),0.1,IF(AND(R234&gt;=0.2,R234&lt;0.3),0.2,IF(R234&gt;0.3,0.3,)))),REFERENCIAS!$C:$D,2,0)*VLOOKUP($R$2,PONDERADORES!$A$11:$G$11,7,0)</f>
        <v>15</v>
      </c>
      <c r="AA234" s="92"/>
      <c r="AB234" s="95" t="e">
        <f t="shared" ca="1" si="8"/>
        <v>#REF!</v>
      </c>
      <c r="AC234" s="23" t="e">
        <f ca="1">IF(AB234&gt;REFERENCIAS!$C$62,REFERENCIAS!$B$62,IF(AND(AB234&gt;=REFERENCIAS!$C$63,AB234&lt;REFERENCIAS!$D$63),REFERENCIAS!$B$63,IF(AND(AB234&gt;REFERENCIAS!$C$64,AB234&lt;=REFERENCIAS!$D$64),REFERENCIAS!$B$64,IF(AND(AB234&gt;=REFERENCIAS!$C$65,AB234&lt;REFERENCIAS!$D$65),REFERENCIAS!$B$65, "Revisar"))))</f>
        <v>#REF!</v>
      </c>
      <c r="AD234" s="94" t="e">
        <f ca="1">VLOOKUP(AC234,REFERENCIAS!$B$62:$G$65,4,FALSE)</f>
        <v>#REF!</v>
      </c>
      <c r="AJ234" s="20"/>
    </row>
    <row r="235" spans="1:36" ht="17.25" x14ac:dyDescent="0.25">
      <c r="A235" s="74"/>
      <c r="B235" s="19"/>
      <c r="C235" s="19"/>
      <c r="D235" s="50"/>
      <c r="E235" s="73"/>
      <c r="F235" s="74"/>
      <c r="G235" s="9"/>
      <c r="H235" s="48"/>
      <c r="I235" s="49">
        <f t="shared" ca="1" si="9"/>
        <v>2022</v>
      </c>
      <c r="J235" s="22">
        <f t="shared" ca="1" si="10"/>
        <v>1</v>
      </c>
      <c r="K235" s="19"/>
      <c r="L235" s="73"/>
      <c r="M235" s="74"/>
      <c r="N235" s="19"/>
      <c r="O235" s="73"/>
      <c r="P235" s="82">
        <v>1</v>
      </c>
      <c r="Q235" s="24">
        <v>1</v>
      </c>
      <c r="R235" s="81">
        <f t="shared" si="11"/>
        <v>1</v>
      </c>
      <c r="S235" s="85"/>
      <c r="T235" s="19"/>
      <c r="U235" s="22"/>
      <c r="V235" s="59"/>
      <c r="W235" s="81"/>
      <c r="X235" s="91" t="e">
        <f ca="1">+VLOOKUP(#REF!,REFERENCIAS!$C:$D,2,0)*VLOOKUP(#REF!,PONDERADORES!A:P,IF(AND(INFORMACION!$T235='REFERENCIAS RIESGO'!$C$36,INFORMACION!$F235=REFERENCIAS!$C$24),16,IF(INFORMACION!$T235='REFERENCIAS RIESGO'!$C$36,13,IF(INFORMACION!$F235=REFERENCIAS!$C$24,10,7))),0)+VLOOKUP(K235,REFERENCIAS!$C:$D,2,0)*VLOOKUP($K$2,PONDERADORES!A:P,IF(AND(INFORMACION!$T235='REFERENCIAS RIESGO'!$C$36,INFORMACION!$F235=REFERENCIAS!$C$24),16,IF(INFORMACION!$T235='REFERENCIAS RIESGO'!$C$36,13,IF(INFORMACION!$F235=REFERENCIAS!$C$24,10,7))),0)+VLOOKUP(L235,REFERENCIAS!$C:$D,2,0)*VLOOKUP($L$2,PONDERADORES!A:P,IF(AND(INFORMACION!$T235='REFERENCIAS RIESGO'!$C$36,INFORMACION!$F235=REFERENCIAS!$C$24),16,IF(INFORMACION!$T235='REFERENCIAS RIESGO'!$C$36,13,IF(INFORMACION!$F235=REFERENCIAS!$C$24,10,7))),0)+VLOOKUP(F235,REFERENCIAS!$C:$D,2,0)*VLOOKUP($F$2,PONDERADORES!A:P,IF(AND(INFORMACION!$T235='REFERENCIAS RIESGO'!$C$36,INFORMACION!$F235=REFERENCIAS!$C$24),16,IF(INFORMACION!$T235='REFERENCIAS RIESGO'!$C$36,13,IF(INFORMACION!$F235=REFERENCIAS!$C$24,10,7))),0)+VLOOKUP(T235,REFERENCIAS!$C:$D,2,0)*VLOOKUP($T$2,PONDERADORES!A:P,IF(AND(INFORMACION!$T235='REFERENCIAS RIESGO'!$C$36,INFORMACION!$F235=REFERENCIAS!$C$24),16,IF(INFORMACION!$T235='REFERENCIAS RIESGO'!$C$36,13,IF(INFORMACION!$F235=REFERENCIAS!$C$24,10,7))),0)+VLOOKUP(IF(J235&lt;=0.2,0.2,IF(AND(J235&gt;0.2,J235&lt;=0.4),0.4,IF(AND(J235&gt;0.4,J235&lt;=0.6),0.6,IF(AND(J235&gt;0.6,J235&lt;=0.8),0.8,IF(AND(J235&gt;0.8,J235&lt;=1),1))))),REFERENCIAS!$C:$D,2,0)*VLOOKUP($J$2,PONDERADORES!A:P,IF(AND(INFORMACION!$T235='REFERENCIAS RIESGO'!$C$36,INFORMACION!$F235=REFERENCIAS!$C$24),16,IF(INFORMACION!$T235='REFERENCIAS RIESGO'!$C$36,13,IF(INFORMACION!$F235=REFERENCIAS!$C$24,10,7))),0)</f>
        <v>#REF!</v>
      </c>
      <c r="Y235" s="68">
        <f>+VLOOKUP(M235,REFERENCIAS!$C:$D,2,0)*VLOOKUP($M$2,PONDERADORES!$A$7:$G$9,7,0)+VLOOKUP(N235,REFERENCIAS!$C:$D,2,0)*VLOOKUP($N$2,PONDERADORES!$A$7:$G$9,7,0)+VLOOKUP(O235,REFERENCIAS!$C:$D,2,0)*VLOOKUP($O$2,PONDERADORES!$A$7:$G$9,7,0)</f>
        <v>0.2</v>
      </c>
      <c r="Z235" s="2">
        <f>+VLOOKUP(IF(R235&lt;0.1,0,IF(AND(R235&gt;=0.1,R235&lt;0.2),0.1,IF(AND(R235&gt;=0.2,R235&lt;0.3),0.2,IF(R235&gt;0.3,0.3,)))),REFERENCIAS!$C:$D,2,0)*VLOOKUP($R$2,PONDERADORES!$A$11:$G$11,7,0)</f>
        <v>15</v>
      </c>
      <c r="AA235" s="92"/>
      <c r="AB235" s="95" t="e">
        <f t="shared" ca="1" si="8"/>
        <v>#REF!</v>
      </c>
      <c r="AC235" s="23" t="e">
        <f ca="1">IF(AB235&gt;REFERENCIAS!$C$62,REFERENCIAS!$B$62,IF(AND(AB235&gt;=REFERENCIAS!$C$63,AB235&lt;REFERENCIAS!$D$63),REFERENCIAS!$B$63,IF(AND(AB235&gt;REFERENCIAS!$C$64,AB235&lt;=REFERENCIAS!$D$64),REFERENCIAS!$B$64,IF(AND(AB235&gt;=REFERENCIAS!$C$65,AB235&lt;REFERENCIAS!$D$65),REFERENCIAS!$B$65, "Revisar"))))</f>
        <v>#REF!</v>
      </c>
      <c r="AD235" s="94" t="e">
        <f ca="1">VLOOKUP(AC235,REFERENCIAS!$B$62:$G$65,4,FALSE)</f>
        <v>#REF!</v>
      </c>
      <c r="AJ235" s="20"/>
    </row>
    <row r="236" spans="1:36" ht="17.25" x14ac:dyDescent="0.25">
      <c r="A236" s="74"/>
      <c r="B236" s="19"/>
      <c r="C236" s="19"/>
      <c r="D236" s="50"/>
      <c r="E236" s="73"/>
      <c r="F236" s="74"/>
      <c r="G236" s="9"/>
      <c r="H236" s="48"/>
      <c r="I236" s="49">
        <f t="shared" ca="1" si="9"/>
        <v>2022</v>
      </c>
      <c r="J236" s="22">
        <f t="shared" ca="1" si="10"/>
        <v>1</v>
      </c>
      <c r="K236" s="19"/>
      <c r="L236" s="73"/>
      <c r="M236" s="74"/>
      <c r="N236" s="19"/>
      <c r="O236" s="73"/>
      <c r="P236" s="82">
        <v>1</v>
      </c>
      <c r="Q236" s="24">
        <v>1</v>
      </c>
      <c r="R236" s="81">
        <f t="shared" si="11"/>
        <v>1</v>
      </c>
      <c r="S236" s="85"/>
      <c r="T236" s="19"/>
      <c r="U236" s="22"/>
      <c r="V236" s="59"/>
      <c r="W236" s="81"/>
      <c r="X236" s="91" t="e">
        <f ca="1">+VLOOKUP(#REF!,REFERENCIAS!$C:$D,2,0)*VLOOKUP(#REF!,PONDERADORES!A:P,IF(AND(INFORMACION!$T236='REFERENCIAS RIESGO'!$C$36,INFORMACION!$F236=REFERENCIAS!$C$24),16,IF(INFORMACION!$T236='REFERENCIAS RIESGO'!$C$36,13,IF(INFORMACION!$F236=REFERENCIAS!$C$24,10,7))),0)+VLOOKUP(K236,REFERENCIAS!$C:$D,2,0)*VLOOKUP($K$2,PONDERADORES!A:P,IF(AND(INFORMACION!$T236='REFERENCIAS RIESGO'!$C$36,INFORMACION!$F236=REFERENCIAS!$C$24),16,IF(INFORMACION!$T236='REFERENCIAS RIESGO'!$C$36,13,IF(INFORMACION!$F236=REFERENCIAS!$C$24,10,7))),0)+VLOOKUP(L236,REFERENCIAS!$C:$D,2,0)*VLOOKUP($L$2,PONDERADORES!A:P,IF(AND(INFORMACION!$T236='REFERENCIAS RIESGO'!$C$36,INFORMACION!$F236=REFERENCIAS!$C$24),16,IF(INFORMACION!$T236='REFERENCIAS RIESGO'!$C$36,13,IF(INFORMACION!$F236=REFERENCIAS!$C$24,10,7))),0)+VLOOKUP(F236,REFERENCIAS!$C:$D,2,0)*VLOOKUP($F$2,PONDERADORES!A:P,IF(AND(INFORMACION!$T236='REFERENCIAS RIESGO'!$C$36,INFORMACION!$F236=REFERENCIAS!$C$24),16,IF(INFORMACION!$T236='REFERENCIAS RIESGO'!$C$36,13,IF(INFORMACION!$F236=REFERENCIAS!$C$24,10,7))),0)+VLOOKUP(T236,REFERENCIAS!$C:$D,2,0)*VLOOKUP($T$2,PONDERADORES!A:P,IF(AND(INFORMACION!$T236='REFERENCIAS RIESGO'!$C$36,INFORMACION!$F236=REFERENCIAS!$C$24),16,IF(INFORMACION!$T236='REFERENCIAS RIESGO'!$C$36,13,IF(INFORMACION!$F236=REFERENCIAS!$C$24,10,7))),0)+VLOOKUP(IF(J236&lt;=0.2,0.2,IF(AND(J236&gt;0.2,J236&lt;=0.4),0.4,IF(AND(J236&gt;0.4,J236&lt;=0.6),0.6,IF(AND(J236&gt;0.6,J236&lt;=0.8),0.8,IF(AND(J236&gt;0.8,J236&lt;=1),1))))),REFERENCIAS!$C:$D,2,0)*VLOOKUP($J$2,PONDERADORES!A:P,IF(AND(INFORMACION!$T236='REFERENCIAS RIESGO'!$C$36,INFORMACION!$F236=REFERENCIAS!$C$24),16,IF(INFORMACION!$T236='REFERENCIAS RIESGO'!$C$36,13,IF(INFORMACION!$F236=REFERENCIAS!$C$24,10,7))),0)</f>
        <v>#REF!</v>
      </c>
      <c r="Y236" s="68">
        <f>+VLOOKUP(M236,REFERENCIAS!$C:$D,2,0)*VLOOKUP($M$2,PONDERADORES!$A$7:$G$9,7,0)+VLOOKUP(N236,REFERENCIAS!$C:$D,2,0)*VLOOKUP($N$2,PONDERADORES!$A$7:$G$9,7,0)+VLOOKUP(O236,REFERENCIAS!$C:$D,2,0)*VLOOKUP($O$2,PONDERADORES!$A$7:$G$9,7,0)</f>
        <v>0.2</v>
      </c>
      <c r="Z236" s="2">
        <f>+VLOOKUP(IF(R236&lt;0.1,0,IF(AND(R236&gt;=0.1,R236&lt;0.2),0.1,IF(AND(R236&gt;=0.2,R236&lt;0.3),0.2,IF(R236&gt;0.3,0.3,)))),REFERENCIAS!$C:$D,2,0)*VLOOKUP($R$2,PONDERADORES!$A$11:$G$11,7,0)</f>
        <v>15</v>
      </c>
      <c r="AA236" s="92"/>
      <c r="AB236" s="95" t="e">
        <f t="shared" ca="1" si="8"/>
        <v>#REF!</v>
      </c>
      <c r="AC236" s="23" t="e">
        <f ca="1">IF(AB236&gt;REFERENCIAS!$C$62,REFERENCIAS!$B$62,IF(AND(AB236&gt;=REFERENCIAS!$C$63,AB236&lt;REFERENCIAS!$D$63),REFERENCIAS!$B$63,IF(AND(AB236&gt;REFERENCIAS!$C$64,AB236&lt;=REFERENCIAS!$D$64),REFERENCIAS!$B$64,IF(AND(AB236&gt;=REFERENCIAS!$C$65,AB236&lt;REFERENCIAS!$D$65),REFERENCIAS!$B$65, "Revisar"))))</f>
        <v>#REF!</v>
      </c>
      <c r="AD236" s="94" t="e">
        <f ca="1">VLOOKUP(AC236,REFERENCIAS!$B$62:$G$65,4,FALSE)</f>
        <v>#REF!</v>
      </c>
      <c r="AJ236" s="20"/>
    </row>
    <row r="237" spans="1:36" ht="17.25" x14ac:dyDescent="0.25">
      <c r="A237" s="74"/>
      <c r="B237" s="19"/>
      <c r="C237" s="19"/>
      <c r="D237" s="50"/>
      <c r="E237" s="73"/>
      <c r="F237" s="74"/>
      <c r="G237" s="9"/>
      <c r="H237" s="48"/>
      <c r="I237" s="49">
        <f t="shared" ca="1" si="9"/>
        <v>2022</v>
      </c>
      <c r="J237" s="22">
        <f t="shared" ca="1" si="10"/>
        <v>1</v>
      </c>
      <c r="K237" s="19"/>
      <c r="L237" s="73"/>
      <c r="M237" s="74"/>
      <c r="N237" s="19"/>
      <c r="O237" s="73"/>
      <c r="P237" s="82">
        <v>1</v>
      </c>
      <c r="Q237" s="24">
        <v>1</v>
      </c>
      <c r="R237" s="81">
        <f t="shared" si="11"/>
        <v>1</v>
      </c>
      <c r="S237" s="85"/>
      <c r="T237" s="19"/>
      <c r="U237" s="22"/>
      <c r="V237" s="59"/>
      <c r="W237" s="81"/>
      <c r="X237" s="91" t="e">
        <f ca="1">+VLOOKUP(#REF!,REFERENCIAS!$C:$D,2,0)*VLOOKUP(#REF!,PONDERADORES!A:P,IF(AND(INFORMACION!$T237='REFERENCIAS RIESGO'!$C$36,INFORMACION!$F237=REFERENCIAS!$C$24),16,IF(INFORMACION!$T237='REFERENCIAS RIESGO'!$C$36,13,IF(INFORMACION!$F237=REFERENCIAS!$C$24,10,7))),0)+VLOOKUP(K237,REFERENCIAS!$C:$D,2,0)*VLOOKUP($K$2,PONDERADORES!A:P,IF(AND(INFORMACION!$T237='REFERENCIAS RIESGO'!$C$36,INFORMACION!$F237=REFERENCIAS!$C$24),16,IF(INFORMACION!$T237='REFERENCIAS RIESGO'!$C$36,13,IF(INFORMACION!$F237=REFERENCIAS!$C$24,10,7))),0)+VLOOKUP(L237,REFERENCIAS!$C:$D,2,0)*VLOOKUP($L$2,PONDERADORES!A:P,IF(AND(INFORMACION!$T237='REFERENCIAS RIESGO'!$C$36,INFORMACION!$F237=REFERENCIAS!$C$24),16,IF(INFORMACION!$T237='REFERENCIAS RIESGO'!$C$36,13,IF(INFORMACION!$F237=REFERENCIAS!$C$24,10,7))),0)+VLOOKUP(F237,REFERENCIAS!$C:$D,2,0)*VLOOKUP($F$2,PONDERADORES!A:P,IF(AND(INFORMACION!$T237='REFERENCIAS RIESGO'!$C$36,INFORMACION!$F237=REFERENCIAS!$C$24),16,IF(INFORMACION!$T237='REFERENCIAS RIESGO'!$C$36,13,IF(INFORMACION!$F237=REFERENCIAS!$C$24,10,7))),0)+VLOOKUP(T237,REFERENCIAS!$C:$D,2,0)*VLOOKUP($T$2,PONDERADORES!A:P,IF(AND(INFORMACION!$T237='REFERENCIAS RIESGO'!$C$36,INFORMACION!$F237=REFERENCIAS!$C$24),16,IF(INFORMACION!$T237='REFERENCIAS RIESGO'!$C$36,13,IF(INFORMACION!$F237=REFERENCIAS!$C$24,10,7))),0)+VLOOKUP(IF(J237&lt;=0.2,0.2,IF(AND(J237&gt;0.2,J237&lt;=0.4),0.4,IF(AND(J237&gt;0.4,J237&lt;=0.6),0.6,IF(AND(J237&gt;0.6,J237&lt;=0.8),0.8,IF(AND(J237&gt;0.8,J237&lt;=1),1))))),REFERENCIAS!$C:$D,2,0)*VLOOKUP($J$2,PONDERADORES!A:P,IF(AND(INFORMACION!$T237='REFERENCIAS RIESGO'!$C$36,INFORMACION!$F237=REFERENCIAS!$C$24),16,IF(INFORMACION!$T237='REFERENCIAS RIESGO'!$C$36,13,IF(INFORMACION!$F237=REFERENCIAS!$C$24,10,7))),0)</f>
        <v>#REF!</v>
      </c>
      <c r="Y237" s="68">
        <f>+VLOOKUP(M237,REFERENCIAS!$C:$D,2,0)*VLOOKUP($M$2,PONDERADORES!$A$7:$G$9,7,0)+VLOOKUP(N237,REFERENCIAS!$C:$D,2,0)*VLOOKUP($N$2,PONDERADORES!$A$7:$G$9,7,0)+VLOOKUP(O237,REFERENCIAS!$C:$D,2,0)*VLOOKUP($O$2,PONDERADORES!$A$7:$G$9,7,0)</f>
        <v>0.2</v>
      </c>
      <c r="Z237" s="2">
        <f>+VLOOKUP(IF(R237&lt;0.1,0,IF(AND(R237&gt;=0.1,R237&lt;0.2),0.1,IF(AND(R237&gt;=0.2,R237&lt;0.3),0.2,IF(R237&gt;0.3,0.3,)))),REFERENCIAS!$C:$D,2,0)*VLOOKUP($R$2,PONDERADORES!$A$11:$G$11,7,0)</f>
        <v>15</v>
      </c>
      <c r="AA237" s="92"/>
      <c r="AB237" s="95" t="e">
        <f t="shared" ca="1" si="8"/>
        <v>#REF!</v>
      </c>
      <c r="AC237" s="23" t="e">
        <f ca="1">IF(AB237&gt;REFERENCIAS!$C$62,REFERENCIAS!$B$62,IF(AND(AB237&gt;=REFERENCIAS!$C$63,AB237&lt;REFERENCIAS!$D$63),REFERENCIAS!$B$63,IF(AND(AB237&gt;REFERENCIAS!$C$64,AB237&lt;=REFERENCIAS!$D$64),REFERENCIAS!$B$64,IF(AND(AB237&gt;=REFERENCIAS!$C$65,AB237&lt;REFERENCIAS!$D$65),REFERENCIAS!$B$65, "Revisar"))))</f>
        <v>#REF!</v>
      </c>
      <c r="AD237" s="94" t="e">
        <f ca="1">VLOOKUP(AC237,REFERENCIAS!$B$62:$G$65,4,FALSE)</f>
        <v>#REF!</v>
      </c>
      <c r="AJ237" s="20"/>
    </row>
    <row r="238" spans="1:36" ht="17.25" x14ac:dyDescent="0.25">
      <c r="A238" s="74"/>
      <c r="B238" s="19"/>
      <c r="C238" s="19"/>
      <c r="D238" s="50"/>
      <c r="E238" s="73"/>
      <c r="F238" s="74"/>
      <c r="G238" s="9"/>
      <c r="H238" s="48"/>
      <c r="I238" s="49">
        <f t="shared" ca="1" si="9"/>
        <v>2022</v>
      </c>
      <c r="J238" s="22">
        <f t="shared" ca="1" si="10"/>
        <v>1</v>
      </c>
      <c r="K238" s="19"/>
      <c r="L238" s="73"/>
      <c r="M238" s="74"/>
      <c r="N238" s="19"/>
      <c r="O238" s="73"/>
      <c r="P238" s="82">
        <v>1</v>
      </c>
      <c r="Q238" s="24">
        <v>1</v>
      </c>
      <c r="R238" s="81">
        <f t="shared" si="11"/>
        <v>1</v>
      </c>
      <c r="S238" s="85"/>
      <c r="T238" s="19"/>
      <c r="U238" s="22"/>
      <c r="V238" s="59"/>
      <c r="W238" s="81"/>
      <c r="X238" s="91" t="e">
        <f ca="1">+VLOOKUP(#REF!,REFERENCIAS!$C:$D,2,0)*VLOOKUP(#REF!,PONDERADORES!A:P,IF(AND(INFORMACION!$T238='REFERENCIAS RIESGO'!$C$36,INFORMACION!$F238=REFERENCIAS!$C$24),16,IF(INFORMACION!$T238='REFERENCIAS RIESGO'!$C$36,13,IF(INFORMACION!$F238=REFERENCIAS!$C$24,10,7))),0)+VLOOKUP(K238,REFERENCIAS!$C:$D,2,0)*VLOOKUP($K$2,PONDERADORES!A:P,IF(AND(INFORMACION!$T238='REFERENCIAS RIESGO'!$C$36,INFORMACION!$F238=REFERENCIAS!$C$24),16,IF(INFORMACION!$T238='REFERENCIAS RIESGO'!$C$36,13,IF(INFORMACION!$F238=REFERENCIAS!$C$24,10,7))),0)+VLOOKUP(L238,REFERENCIAS!$C:$D,2,0)*VLOOKUP($L$2,PONDERADORES!A:P,IF(AND(INFORMACION!$T238='REFERENCIAS RIESGO'!$C$36,INFORMACION!$F238=REFERENCIAS!$C$24),16,IF(INFORMACION!$T238='REFERENCIAS RIESGO'!$C$36,13,IF(INFORMACION!$F238=REFERENCIAS!$C$24,10,7))),0)+VLOOKUP(F238,REFERENCIAS!$C:$D,2,0)*VLOOKUP($F$2,PONDERADORES!A:P,IF(AND(INFORMACION!$T238='REFERENCIAS RIESGO'!$C$36,INFORMACION!$F238=REFERENCIAS!$C$24),16,IF(INFORMACION!$T238='REFERENCIAS RIESGO'!$C$36,13,IF(INFORMACION!$F238=REFERENCIAS!$C$24,10,7))),0)+VLOOKUP(T238,REFERENCIAS!$C:$D,2,0)*VLOOKUP($T$2,PONDERADORES!A:P,IF(AND(INFORMACION!$T238='REFERENCIAS RIESGO'!$C$36,INFORMACION!$F238=REFERENCIAS!$C$24),16,IF(INFORMACION!$T238='REFERENCIAS RIESGO'!$C$36,13,IF(INFORMACION!$F238=REFERENCIAS!$C$24,10,7))),0)+VLOOKUP(IF(J238&lt;=0.2,0.2,IF(AND(J238&gt;0.2,J238&lt;=0.4),0.4,IF(AND(J238&gt;0.4,J238&lt;=0.6),0.6,IF(AND(J238&gt;0.6,J238&lt;=0.8),0.8,IF(AND(J238&gt;0.8,J238&lt;=1),1))))),REFERENCIAS!$C:$D,2,0)*VLOOKUP($J$2,PONDERADORES!A:P,IF(AND(INFORMACION!$T238='REFERENCIAS RIESGO'!$C$36,INFORMACION!$F238=REFERENCIAS!$C$24),16,IF(INFORMACION!$T238='REFERENCIAS RIESGO'!$C$36,13,IF(INFORMACION!$F238=REFERENCIAS!$C$24,10,7))),0)</f>
        <v>#REF!</v>
      </c>
      <c r="Y238" s="68">
        <f>+VLOOKUP(M238,REFERENCIAS!$C:$D,2,0)*VLOOKUP($M$2,PONDERADORES!$A$7:$G$9,7,0)+VLOOKUP(N238,REFERENCIAS!$C:$D,2,0)*VLOOKUP($N$2,PONDERADORES!$A$7:$G$9,7,0)+VLOOKUP(O238,REFERENCIAS!$C:$D,2,0)*VLOOKUP($O$2,PONDERADORES!$A$7:$G$9,7,0)</f>
        <v>0.2</v>
      </c>
      <c r="Z238" s="2">
        <f>+VLOOKUP(IF(R238&lt;0.1,0,IF(AND(R238&gt;=0.1,R238&lt;0.2),0.1,IF(AND(R238&gt;=0.2,R238&lt;0.3),0.2,IF(R238&gt;0.3,0.3,)))),REFERENCIAS!$C:$D,2,0)*VLOOKUP($R$2,PONDERADORES!$A$11:$G$11,7,0)</f>
        <v>15</v>
      </c>
      <c r="AA238" s="92"/>
      <c r="AB238" s="95" t="e">
        <f t="shared" ca="1" si="8"/>
        <v>#REF!</v>
      </c>
      <c r="AC238" s="23" t="e">
        <f ca="1">IF(AB238&gt;REFERENCIAS!$C$62,REFERENCIAS!$B$62,IF(AND(AB238&gt;=REFERENCIAS!$C$63,AB238&lt;REFERENCIAS!$D$63),REFERENCIAS!$B$63,IF(AND(AB238&gt;REFERENCIAS!$C$64,AB238&lt;=REFERENCIAS!$D$64),REFERENCIAS!$B$64,IF(AND(AB238&gt;=REFERENCIAS!$C$65,AB238&lt;REFERENCIAS!$D$65),REFERENCIAS!$B$65, "Revisar"))))</f>
        <v>#REF!</v>
      </c>
      <c r="AD238" s="94" t="e">
        <f ca="1">VLOOKUP(AC238,REFERENCIAS!$B$62:$G$65,4,FALSE)</f>
        <v>#REF!</v>
      </c>
      <c r="AJ238" s="20"/>
    </row>
    <row r="239" spans="1:36" ht="17.25" x14ac:dyDescent="0.25">
      <c r="A239" s="74"/>
      <c r="B239" s="19"/>
      <c r="C239" s="19"/>
      <c r="D239" s="50"/>
      <c r="E239" s="73"/>
      <c r="F239" s="74"/>
      <c r="G239" s="9"/>
      <c r="H239" s="48"/>
      <c r="I239" s="49">
        <f t="shared" ca="1" si="9"/>
        <v>2022</v>
      </c>
      <c r="J239" s="22">
        <f t="shared" ca="1" si="10"/>
        <v>1</v>
      </c>
      <c r="K239" s="19"/>
      <c r="L239" s="73"/>
      <c r="M239" s="74"/>
      <c r="N239" s="19"/>
      <c r="O239" s="73"/>
      <c r="P239" s="82">
        <v>1</v>
      </c>
      <c r="Q239" s="24">
        <v>1</v>
      </c>
      <c r="R239" s="81">
        <f t="shared" si="11"/>
        <v>1</v>
      </c>
      <c r="S239" s="85"/>
      <c r="T239" s="19"/>
      <c r="U239" s="22"/>
      <c r="V239" s="59"/>
      <c r="W239" s="81"/>
      <c r="X239" s="91" t="e">
        <f ca="1">+VLOOKUP(#REF!,REFERENCIAS!$C:$D,2,0)*VLOOKUP(#REF!,PONDERADORES!A:P,IF(AND(INFORMACION!$T239='REFERENCIAS RIESGO'!$C$36,INFORMACION!$F239=REFERENCIAS!$C$24),16,IF(INFORMACION!$T239='REFERENCIAS RIESGO'!$C$36,13,IF(INFORMACION!$F239=REFERENCIAS!$C$24,10,7))),0)+VLOOKUP(K239,REFERENCIAS!$C:$D,2,0)*VLOOKUP($K$2,PONDERADORES!A:P,IF(AND(INFORMACION!$T239='REFERENCIAS RIESGO'!$C$36,INFORMACION!$F239=REFERENCIAS!$C$24),16,IF(INFORMACION!$T239='REFERENCIAS RIESGO'!$C$36,13,IF(INFORMACION!$F239=REFERENCIAS!$C$24,10,7))),0)+VLOOKUP(L239,REFERENCIAS!$C:$D,2,0)*VLOOKUP($L$2,PONDERADORES!A:P,IF(AND(INFORMACION!$T239='REFERENCIAS RIESGO'!$C$36,INFORMACION!$F239=REFERENCIAS!$C$24),16,IF(INFORMACION!$T239='REFERENCIAS RIESGO'!$C$36,13,IF(INFORMACION!$F239=REFERENCIAS!$C$24,10,7))),0)+VLOOKUP(F239,REFERENCIAS!$C:$D,2,0)*VLOOKUP($F$2,PONDERADORES!A:P,IF(AND(INFORMACION!$T239='REFERENCIAS RIESGO'!$C$36,INFORMACION!$F239=REFERENCIAS!$C$24),16,IF(INFORMACION!$T239='REFERENCIAS RIESGO'!$C$36,13,IF(INFORMACION!$F239=REFERENCIAS!$C$24,10,7))),0)+VLOOKUP(T239,REFERENCIAS!$C:$D,2,0)*VLOOKUP($T$2,PONDERADORES!A:P,IF(AND(INFORMACION!$T239='REFERENCIAS RIESGO'!$C$36,INFORMACION!$F239=REFERENCIAS!$C$24),16,IF(INFORMACION!$T239='REFERENCIAS RIESGO'!$C$36,13,IF(INFORMACION!$F239=REFERENCIAS!$C$24,10,7))),0)+VLOOKUP(IF(J239&lt;=0.2,0.2,IF(AND(J239&gt;0.2,J239&lt;=0.4),0.4,IF(AND(J239&gt;0.4,J239&lt;=0.6),0.6,IF(AND(J239&gt;0.6,J239&lt;=0.8),0.8,IF(AND(J239&gt;0.8,J239&lt;=1),1))))),REFERENCIAS!$C:$D,2,0)*VLOOKUP($J$2,PONDERADORES!A:P,IF(AND(INFORMACION!$T239='REFERENCIAS RIESGO'!$C$36,INFORMACION!$F239=REFERENCIAS!$C$24),16,IF(INFORMACION!$T239='REFERENCIAS RIESGO'!$C$36,13,IF(INFORMACION!$F239=REFERENCIAS!$C$24,10,7))),0)</f>
        <v>#REF!</v>
      </c>
      <c r="Y239" s="68">
        <f>+VLOOKUP(M239,REFERENCIAS!$C:$D,2,0)*VLOOKUP($M$2,PONDERADORES!$A$7:$G$9,7,0)+VLOOKUP(N239,REFERENCIAS!$C:$D,2,0)*VLOOKUP($N$2,PONDERADORES!$A$7:$G$9,7,0)+VLOOKUP(O239,REFERENCIAS!$C:$D,2,0)*VLOOKUP($O$2,PONDERADORES!$A$7:$G$9,7,0)</f>
        <v>0.2</v>
      </c>
      <c r="Z239" s="2">
        <f>+VLOOKUP(IF(R239&lt;0.1,0,IF(AND(R239&gt;=0.1,R239&lt;0.2),0.1,IF(AND(R239&gt;=0.2,R239&lt;0.3),0.2,IF(R239&gt;0.3,0.3,)))),REFERENCIAS!$C:$D,2,0)*VLOOKUP($R$2,PONDERADORES!$A$11:$G$11,7,0)</f>
        <v>15</v>
      </c>
      <c r="AA239" s="92"/>
      <c r="AB239" s="95" t="e">
        <f t="shared" ca="1" si="8"/>
        <v>#REF!</v>
      </c>
      <c r="AC239" s="23" t="e">
        <f ca="1">IF(AB239&gt;REFERENCIAS!$C$62,REFERENCIAS!$B$62,IF(AND(AB239&gt;=REFERENCIAS!$C$63,AB239&lt;REFERENCIAS!$D$63),REFERENCIAS!$B$63,IF(AND(AB239&gt;REFERENCIAS!$C$64,AB239&lt;=REFERENCIAS!$D$64),REFERENCIAS!$B$64,IF(AND(AB239&gt;=REFERENCIAS!$C$65,AB239&lt;REFERENCIAS!$D$65),REFERENCIAS!$B$65, "Revisar"))))</f>
        <v>#REF!</v>
      </c>
      <c r="AD239" s="94" t="e">
        <f ca="1">VLOOKUP(AC239,REFERENCIAS!$B$62:$G$65,4,FALSE)</f>
        <v>#REF!</v>
      </c>
      <c r="AJ239" s="20"/>
    </row>
    <row r="240" spans="1:36" ht="17.25" x14ac:dyDescent="0.25">
      <c r="A240" s="74"/>
      <c r="B240" s="19"/>
      <c r="C240" s="19"/>
      <c r="D240" s="50"/>
      <c r="E240" s="73"/>
      <c r="F240" s="74"/>
      <c r="G240" s="9"/>
      <c r="H240" s="48"/>
      <c r="I240" s="49">
        <f t="shared" ca="1" si="9"/>
        <v>2022</v>
      </c>
      <c r="J240" s="22">
        <f t="shared" ca="1" si="10"/>
        <v>1</v>
      </c>
      <c r="K240" s="19"/>
      <c r="L240" s="73"/>
      <c r="M240" s="74"/>
      <c r="N240" s="19"/>
      <c r="O240" s="73"/>
      <c r="P240" s="82">
        <v>1</v>
      </c>
      <c r="Q240" s="24">
        <v>1</v>
      </c>
      <c r="R240" s="81">
        <f t="shared" si="11"/>
        <v>1</v>
      </c>
      <c r="S240" s="85"/>
      <c r="T240" s="19"/>
      <c r="U240" s="22"/>
      <c r="V240" s="59"/>
      <c r="W240" s="81"/>
      <c r="X240" s="91" t="e">
        <f ca="1">+VLOOKUP(#REF!,REFERENCIAS!$C:$D,2,0)*VLOOKUP(#REF!,PONDERADORES!A:P,IF(AND(INFORMACION!$T240='REFERENCIAS RIESGO'!$C$36,INFORMACION!$F240=REFERENCIAS!$C$24),16,IF(INFORMACION!$T240='REFERENCIAS RIESGO'!$C$36,13,IF(INFORMACION!$F240=REFERENCIAS!$C$24,10,7))),0)+VLOOKUP(K240,REFERENCIAS!$C:$D,2,0)*VLOOKUP($K$2,PONDERADORES!A:P,IF(AND(INFORMACION!$T240='REFERENCIAS RIESGO'!$C$36,INFORMACION!$F240=REFERENCIAS!$C$24),16,IF(INFORMACION!$T240='REFERENCIAS RIESGO'!$C$36,13,IF(INFORMACION!$F240=REFERENCIAS!$C$24,10,7))),0)+VLOOKUP(L240,REFERENCIAS!$C:$D,2,0)*VLOOKUP($L$2,PONDERADORES!A:P,IF(AND(INFORMACION!$T240='REFERENCIAS RIESGO'!$C$36,INFORMACION!$F240=REFERENCIAS!$C$24),16,IF(INFORMACION!$T240='REFERENCIAS RIESGO'!$C$36,13,IF(INFORMACION!$F240=REFERENCIAS!$C$24,10,7))),0)+VLOOKUP(F240,REFERENCIAS!$C:$D,2,0)*VLOOKUP($F$2,PONDERADORES!A:P,IF(AND(INFORMACION!$T240='REFERENCIAS RIESGO'!$C$36,INFORMACION!$F240=REFERENCIAS!$C$24),16,IF(INFORMACION!$T240='REFERENCIAS RIESGO'!$C$36,13,IF(INFORMACION!$F240=REFERENCIAS!$C$24,10,7))),0)+VLOOKUP(T240,REFERENCIAS!$C:$D,2,0)*VLOOKUP($T$2,PONDERADORES!A:P,IF(AND(INFORMACION!$T240='REFERENCIAS RIESGO'!$C$36,INFORMACION!$F240=REFERENCIAS!$C$24),16,IF(INFORMACION!$T240='REFERENCIAS RIESGO'!$C$36,13,IF(INFORMACION!$F240=REFERENCIAS!$C$24,10,7))),0)+VLOOKUP(IF(J240&lt;=0.2,0.2,IF(AND(J240&gt;0.2,J240&lt;=0.4),0.4,IF(AND(J240&gt;0.4,J240&lt;=0.6),0.6,IF(AND(J240&gt;0.6,J240&lt;=0.8),0.8,IF(AND(J240&gt;0.8,J240&lt;=1),1))))),REFERENCIAS!$C:$D,2,0)*VLOOKUP($J$2,PONDERADORES!A:P,IF(AND(INFORMACION!$T240='REFERENCIAS RIESGO'!$C$36,INFORMACION!$F240=REFERENCIAS!$C$24),16,IF(INFORMACION!$T240='REFERENCIAS RIESGO'!$C$36,13,IF(INFORMACION!$F240=REFERENCIAS!$C$24,10,7))),0)</f>
        <v>#REF!</v>
      </c>
      <c r="Y240" s="68">
        <f>+VLOOKUP(M240,REFERENCIAS!$C:$D,2,0)*VLOOKUP($M$2,PONDERADORES!$A$7:$G$9,7,0)+VLOOKUP(N240,REFERENCIAS!$C:$D,2,0)*VLOOKUP($N$2,PONDERADORES!$A$7:$G$9,7,0)+VLOOKUP(O240,REFERENCIAS!$C:$D,2,0)*VLOOKUP($O$2,PONDERADORES!$A$7:$G$9,7,0)</f>
        <v>0.2</v>
      </c>
      <c r="Z240" s="2">
        <f>+VLOOKUP(IF(R240&lt;0.1,0,IF(AND(R240&gt;=0.1,R240&lt;0.2),0.1,IF(AND(R240&gt;=0.2,R240&lt;0.3),0.2,IF(R240&gt;0.3,0.3,)))),REFERENCIAS!$C:$D,2,0)*VLOOKUP($R$2,PONDERADORES!$A$11:$G$11,7,0)</f>
        <v>15</v>
      </c>
      <c r="AA240" s="92"/>
      <c r="AB240" s="95" t="e">
        <f t="shared" ca="1" si="8"/>
        <v>#REF!</v>
      </c>
      <c r="AC240" s="23" t="e">
        <f ca="1">IF(AB240&gt;REFERENCIAS!$C$62,REFERENCIAS!$B$62,IF(AND(AB240&gt;=REFERENCIAS!$C$63,AB240&lt;REFERENCIAS!$D$63),REFERENCIAS!$B$63,IF(AND(AB240&gt;REFERENCIAS!$C$64,AB240&lt;=REFERENCIAS!$D$64),REFERENCIAS!$B$64,IF(AND(AB240&gt;=REFERENCIAS!$C$65,AB240&lt;REFERENCIAS!$D$65),REFERENCIAS!$B$65, "Revisar"))))</f>
        <v>#REF!</v>
      </c>
      <c r="AD240" s="94" t="e">
        <f ca="1">VLOOKUP(AC240,REFERENCIAS!$B$62:$G$65,4,FALSE)</f>
        <v>#REF!</v>
      </c>
      <c r="AJ240" s="20"/>
    </row>
    <row r="241" spans="1:36" ht="17.25" x14ac:dyDescent="0.25">
      <c r="A241" s="74"/>
      <c r="B241" s="19"/>
      <c r="C241" s="19"/>
      <c r="D241" s="50"/>
      <c r="E241" s="73"/>
      <c r="F241" s="74"/>
      <c r="G241" s="9"/>
      <c r="H241" s="48"/>
      <c r="I241" s="49">
        <f t="shared" ca="1" si="9"/>
        <v>2022</v>
      </c>
      <c r="J241" s="22">
        <f t="shared" ca="1" si="10"/>
        <v>1</v>
      </c>
      <c r="K241" s="19"/>
      <c r="L241" s="73"/>
      <c r="M241" s="74"/>
      <c r="N241" s="19"/>
      <c r="O241" s="73"/>
      <c r="P241" s="82">
        <v>1</v>
      </c>
      <c r="Q241" s="24">
        <v>1</v>
      </c>
      <c r="R241" s="81">
        <f t="shared" si="11"/>
        <v>1</v>
      </c>
      <c r="S241" s="85"/>
      <c r="T241" s="19"/>
      <c r="U241" s="22"/>
      <c r="V241" s="59"/>
      <c r="W241" s="81"/>
      <c r="X241" s="91" t="e">
        <f ca="1">+VLOOKUP(#REF!,REFERENCIAS!$C:$D,2,0)*VLOOKUP(#REF!,PONDERADORES!A:P,IF(AND(INFORMACION!$T241='REFERENCIAS RIESGO'!$C$36,INFORMACION!$F241=REFERENCIAS!$C$24),16,IF(INFORMACION!$T241='REFERENCIAS RIESGO'!$C$36,13,IF(INFORMACION!$F241=REFERENCIAS!$C$24,10,7))),0)+VLOOKUP(K241,REFERENCIAS!$C:$D,2,0)*VLOOKUP($K$2,PONDERADORES!A:P,IF(AND(INFORMACION!$T241='REFERENCIAS RIESGO'!$C$36,INFORMACION!$F241=REFERENCIAS!$C$24),16,IF(INFORMACION!$T241='REFERENCIAS RIESGO'!$C$36,13,IF(INFORMACION!$F241=REFERENCIAS!$C$24,10,7))),0)+VLOOKUP(L241,REFERENCIAS!$C:$D,2,0)*VLOOKUP($L$2,PONDERADORES!A:P,IF(AND(INFORMACION!$T241='REFERENCIAS RIESGO'!$C$36,INFORMACION!$F241=REFERENCIAS!$C$24),16,IF(INFORMACION!$T241='REFERENCIAS RIESGO'!$C$36,13,IF(INFORMACION!$F241=REFERENCIAS!$C$24,10,7))),0)+VLOOKUP(F241,REFERENCIAS!$C:$D,2,0)*VLOOKUP($F$2,PONDERADORES!A:P,IF(AND(INFORMACION!$T241='REFERENCIAS RIESGO'!$C$36,INFORMACION!$F241=REFERENCIAS!$C$24),16,IF(INFORMACION!$T241='REFERENCIAS RIESGO'!$C$36,13,IF(INFORMACION!$F241=REFERENCIAS!$C$24,10,7))),0)+VLOOKUP(T241,REFERENCIAS!$C:$D,2,0)*VLOOKUP($T$2,PONDERADORES!A:P,IF(AND(INFORMACION!$T241='REFERENCIAS RIESGO'!$C$36,INFORMACION!$F241=REFERENCIAS!$C$24),16,IF(INFORMACION!$T241='REFERENCIAS RIESGO'!$C$36,13,IF(INFORMACION!$F241=REFERENCIAS!$C$24,10,7))),0)+VLOOKUP(IF(J241&lt;=0.2,0.2,IF(AND(J241&gt;0.2,J241&lt;=0.4),0.4,IF(AND(J241&gt;0.4,J241&lt;=0.6),0.6,IF(AND(J241&gt;0.6,J241&lt;=0.8),0.8,IF(AND(J241&gt;0.8,J241&lt;=1),1))))),REFERENCIAS!$C:$D,2,0)*VLOOKUP($J$2,PONDERADORES!A:P,IF(AND(INFORMACION!$T241='REFERENCIAS RIESGO'!$C$36,INFORMACION!$F241=REFERENCIAS!$C$24),16,IF(INFORMACION!$T241='REFERENCIAS RIESGO'!$C$36,13,IF(INFORMACION!$F241=REFERENCIAS!$C$24,10,7))),0)</f>
        <v>#REF!</v>
      </c>
      <c r="Y241" s="68">
        <f>+VLOOKUP(M241,REFERENCIAS!$C:$D,2,0)*VLOOKUP($M$2,PONDERADORES!$A$7:$G$9,7,0)+VLOOKUP(N241,REFERENCIAS!$C:$D,2,0)*VLOOKUP($N$2,PONDERADORES!$A$7:$G$9,7,0)+VLOOKUP(O241,REFERENCIAS!$C:$D,2,0)*VLOOKUP($O$2,PONDERADORES!$A$7:$G$9,7,0)</f>
        <v>0.2</v>
      </c>
      <c r="Z241" s="2">
        <f>+VLOOKUP(IF(R241&lt;0.1,0,IF(AND(R241&gt;=0.1,R241&lt;0.2),0.1,IF(AND(R241&gt;=0.2,R241&lt;0.3),0.2,IF(R241&gt;0.3,0.3,)))),REFERENCIAS!$C:$D,2,0)*VLOOKUP($R$2,PONDERADORES!$A$11:$G$11,7,0)</f>
        <v>15</v>
      </c>
      <c r="AA241" s="92"/>
      <c r="AB241" s="95" t="e">
        <f t="shared" ca="1" si="8"/>
        <v>#REF!</v>
      </c>
      <c r="AC241" s="23" t="e">
        <f ca="1">IF(AB241&gt;REFERENCIAS!$C$62,REFERENCIAS!$B$62,IF(AND(AB241&gt;=REFERENCIAS!$C$63,AB241&lt;REFERENCIAS!$D$63),REFERENCIAS!$B$63,IF(AND(AB241&gt;REFERENCIAS!$C$64,AB241&lt;=REFERENCIAS!$D$64),REFERENCIAS!$B$64,IF(AND(AB241&gt;=REFERENCIAS!$C$65,AB241&lt;REFERENCIAS!$D$65),REFERENCIAS!$B$65, "Revisar"))))</f>
        <v>#REF!</v>
      </c>
      <c r="AD241" s="94" t="e">
        <f ca="1">VLOOKUP(AC241,REFERENCIAS!$B$62:$G$65,4,FALSE)</f>
        <v>#REF!</v>
      </c>
      <c r="AJ241" s="20"/>
    </row>
    <row r="242" spans="1:36" ht="17.25" x14ac:dyDescent="0.25">
      <c r="A242" s="74"/>
      <c r="B242" s="19"/>
      <c r="C242" s="19"/>
      <c r="D242" s="50"/>
      <c r="E242" s="73"/>
      <c r="F242" s="74"/>
      <c r="G242" s="9"/>
      <c r="H242" s="48"/>
      <c r="I242" s="49">
        <f t="shared" ca="1" si="9"/>
        <v>2022</v>
      </c>
      <c r="J242" s="22">
        <f t="shared" ca="1" si="10"/>
        <v>1</v>
      </c>
      <c r="K242" s="19"/>
      <c r="L242" s="73"/>
      <c r="M242" s="74"/>
      <c r="N242" s="19"/>
      <c r="O242" s="73"/>
      <c r="P242" s="82">
        <v>1</v>
      </c>
      <c r="Q242" s="24">
        <v>1</v>
      </c>
      <c r="R242" s="81">
        <f t="shared" si="11"/>
        <v>1</v>
      </c>
      <c r="S242" s="85"/>
      <c r="T242" s="19"/>
      <c r="U242" s="22"/>
      <c r="V242" s="59"/>
      <c r="W242" s="81"/>
      <c r="X242" s="91" t="e">
        <f ca="1">+VLOOKUP(#REF!,REFERENCIAS!$C:$D,2,0)*VLOOKUP(#REF!,PONDERADORES!A:P,IF(AND(INFORMACION!$T242='REFERENCIAS RIESGO'!$C$36,INFORMACION!$F242=REFERENCIAS!$C$24),16,IF(INFORMACION!$T242='REFERENCIAS RIESGO'!$C$36,13,IF(INFORMACION!$F242=REFERENCIAS!$C$24,10,7))),0)+VLOOKUP(K242,REFERENCIAS!$C:$D,2,0)*VLOOKUP($K$2,PONDERADORES!A:P,IF(AND(INFORMACION!$T242='REFERENCIAS RIESGO'!$C$36,INFORMACION!$F242=REFERENCIAS!$C$24),16,IF(INFORMACION!$T242='REFERENCIAS RIESGO'!$C$36,13,IF(INFORMACION!$F242=REFERENCIAS!$C$24,10,7))),0)+VLOOKUP(L242,REFERENCIAS!$C:$D,2,0)*VLOOKUP($L$2,PONDERADORES!A:P,IF(AND(INFORMACION!$T242='REFERENCIAS RIESGO'!$C$36,INFORMACION!$F242=REFERENCIAS!$C$24),16,IF(INFORMACION!$T242='REFERENCIAS RIESGO'!$C$36,13,IF(INFORMACION!$F242=REFERENCIAS!$C$24,10,7))),0)+VLOOKUP(F242,REFERENCIAS!$C:$D,2,0)*VLOOKUP($F$2,PONDERADORES!A:P,IF(AND(INFORMACION!$T242='REFERENCIAS RIESGO'!$C$36,INFORMACION!$F242=REFERENCIAS!$C$24),16,IF(INFORMACION!$T242='REFERENCIAS RIESGO'!$C$36,13,IF(INFORMACION!$F242=REFERENCIAS!$C$24,10,7))),0)+VLOOKUP(T242,REFERENCIAS!$C:$D,2,0)*VLOOKUP($T$2,PONDERADORES!A:P,IF(AND(INFORMACION!$T242='REFERENCIAS RIESGO'!$C$36,INFORMACION!$F242=REFERENCIAS!$C$24),16,IF(INFORMACION!$T242='REFERENCIAS RIESGO'!$C$36,13,IF(INFORMACION!$F242=REFERENCIAS!$C$24,10,7))),0)+VLOOKUP(IF(J242&lt;=0.2,0.2,IF(AND(J242&gt;0.2,J242&lt;=0.4),0.4,IF(AND(J242&gt;0.4,J242&lt;=0.6),0.6,IF(AND(J242&gt;0.6,J242&lt;=0.8),0.8,IF(AND(J242&gt;0.8,J242&lt;=1),1))))),REFERENCIAS!$C:$D,2,0)*VLOOKUP($J$2,PONDERADORES!A:P,IF(AND(INFORMACION!$T242='REFERENCIAS RIESGO'!$C$36,INFORMACION!$F242=REFERENCIAS!$C$24),16,IF(INFORMACION!$T242='REFERENCIAS RIESGO'!$C$36,13,IF(INFORMACION!$F242=REFERENCIAS!$C$24,10,7))),0)</f>
        <v>#REF!</v>
      </c>
      <c r="Y242" s="68">
        <f>+VLOOKUP(M242,REFERENCIAS!$C:$D,2,0)*VLOOKUP($M$2,PONDERADORES!$A$7:$G$9,7,0)+VLOOKUP(N242,REFERENCIAS!$C:$D,2,0)*VLOOKUP($N$2,PONDERADORES!$A$7:$G$9,7,0)+VLOOKUP(O242,REFERENCIAS!$C:$D,2,0)*VLOOKUP($O$2,PONDERADORES!$A$7:$G$9,7,0)</f>
        <v>0.2</v>
      </c>
      <c r="Z242" s="2">
        <f>+VLOOKUP(IF(R242&lt;0.1,0,IF(AND(R242&gt;=0.1,R242&lt;0.2),0.1,IF(AND(R242&gt;=0.2,R242&lt;0.3),0.2,IF(R242&gt;0.3,0.3,)))),REFERENCIAS!$C:$D,2,0)*VLOOKUP($R$2,PONDERADORES!$A$11:$G$11,7,0)</f>
        <v>15</v>
      </c>
      <c r="AA242" s="92"/>
      <c r="AB242" s="95" t="e">
        <f t="shared" ca="1" si="8"/>
        <v>#REF!</v>
      </c>
      <c r="AC242" s="23" t="e">
        <f ca="1">IF(AB242&gt;REFERENCIAS!$C$62,REFERENCIAS!$B$62,IF(AND(AB242&gt;=REFERENCIAS!$C$63,AB242&lt;REFERENCIAS!$D$63),REFERENCIAS!$B$63,IF(AND(AB242&gt;REFERENCIAS!$C$64,AB242&lt;=REFERENCIAS!$D$64),REFERENCIAS!$B$64,IF(AND(AB242&gt;=REFERENCIAS!$C$65,AB242&lt;REFERENCIAS!$D$65),REFERENCIAS!$B$65, "Revisar"))))</f>
        <v>#REF!</v>
      </c>
      <c r="AD242" s="94" t="e">
        <f ca="1">VLOOKUP(AC242,REFERENCIAS!$B$62:$G$65,4,FALSE)</f>
        <v>#REF!</v>
      </c>
      <c r="AJ242" s="20"/>
    </row>
    <row r="243" spans="1:36" ht="17.25" x14ac:dyDescent="0.25">
      <c r="A243" s="74"/>
      <c r="B243" s="19"/>
      <c r="C243" s="19"/>
      <c r="D243" s="50"/>
      <c r="E243" s="73"/>
      <c r="F243" s="74"/>
      <c r="G243" s="9"/>
      <c r="H243" s="48"/>
      <c r="I243" s="49">
        <f t="shared" ca="1" si="9"/>
        <v>2022</v>
      </c>
      <c r="J243" s="22">
        <f t="shared" ca="1" si="10"/>
        <v>1</v>
      </c>
      <c r="K243" s="19"/>
      <c r="L243" s="73"/>
      <c r="M243" s="74"/>
      <c r="N243" s="19"/>
      <c r="O243" s="73"/>
      <c r="P243" s="82">
        <v>1</v>
      </c>
      <c r="Q243" s="24">
        <v>1</v>
      </c>
      <c r="R243" s="81">
        <f t="shared" si="11"/>
        <v>1</v>
      </c>
      <c r="S243" s="85"/>
      <c r="T243" s="19"/>
      <c r="U243" s="22"/>
      <c r="V243" s="59"/>
      <c r="W243" s="81"/>
      <c r="X243" s="91" t="e">
        <f ca="1">+VLOOKUP(#REF!,REFERENCIAS!$C:$D,2,0)*VLOOKUP(#REF!,PONDERADORES!A:P,IF(AND(INFORMACION!$T243='REFERENCIAS RIESGO'!$C$36,INFORMACION!$F243=REFERENCIAS!$C$24),16,IF(INFORMACION!$T243='REFERENCIAS RIESGO'!$C$36,13,IF(INFORMACION!$F243=REFERENCIAS!$C$24,10,7))),0)+VLOOKUP(K243,REFERENCIAS!$C:$D,2,0)*VLOOKUP($K$2,PONDERADORES!A:P,IF(AND(INFORMACION!$T243='REFERENCIAS RIESGO'!$C$36,INFORMACION!$F243=REFERENCIAS!$C$24),16,IF(INFORMACION!$T243='REFERENCIAS RIESGO'!$C$36,13,IF(INFORMACION!$F243=REFERENCIAS!$C$24,10,7))),0)+VLOOKUP(L243,REFERENCIAS!$C:$D,2,0)*VLOOKUP($L$2,PONDERADORES!A:P,IF(AND(INFORMACION!$T243='REFERENCIAS RIESGO'!$C$36,INFORMACION!$F243=REFERENCIAS!$C$24),16,IF(INFORMACION!$T243='REFERENCIAS RIESGO'!$C$36,13,IF(INFORMACION!$F243=REFERENCIAS!$C$24,10,7))),0)+VLOOKUP(F243,REFERENCIAS!$C:$D,2,0)*VLOOKUP($F$2,PONDERADORES!A:P,IF(AND(INFORMACION!$T243='REFERENCIAS RIESGO'!$C$36,INFORMACION!$F243=REFERENCIAS!$C$24),16,IF(INFORMACION!$T243='REFERENCIAS RIESGO'!$C$36,13,IF(INFORMACION!$F243=REFERENCIAS!$C$24,10,7))),0)+VLOOKUP(T243,REFERENCIAS!$C:$D,2,0)*VLOOKUP($T$2,PONDERADORES!A:P,IF(AND(INFORMACION!$T243='REFERENCIAS RIESGO'!$C$36,INFORMACION!$F243=REFERENCIAS!$C$24),16,IF(INFORMACION!$T243='REFERENCIAS RIESGO'!$C$36,13,IF(INFORMACION!$F243=REFERENCIAS!$C$24,10,7))),0)+VLOOKUP(IF(J243&lt;=0.2,0.2,IF(AND(J243&gt;0.2,J243&lt;=0.4),0.4,IF(AND(J243&gt;0.4,J243&lt;=0.6),0.6,IF(AND(J243&gt;0.6,J243&lt;=0.8),0.8,IF(AND(J243&gt;0.8,J243&lt;=1),1))))),REFERENCIAS!$C:$D,2,0)*VLOOKUP($J$2,PONDERADORES!A:P,IF(AND(INFORMACION!$T243='REFERENCIAS RIESGO'!$C$36,INFORMACION!$F243=REFERENCIAS!$C$24),16,IF(INFORMACION!$T243='REFERENCIAS RIESGO'!$C$36,13,IF(INFORMACION!$F243=REFERENCIAS!$C$24,10,7))),0)</f>
        <v>#REF!</v>
      </c>
      <c r="Y243" s="68">
        <f>+VLOOKUP(M243,REFERENCIAS!$C:$D,2,0)*VLOOKUP($M$2,PONDERADORES!$A$7:$G$9,7,0)+VLOOKUP(N243,REFERENCIAS!$C:$D,2,0)*VLOOKUP($N$2,PONDERADORES!$A$7:$G$9,7,0)+VLOOKUP(O243,REFERENCIAS!$C:$D,2,0)*VLOOKUP($O$2,PONDERADORES!$A$7:$G$9,7,0)</f>
        <v>0.2</v>
      </c>
      <c r="Z243" s="2">
        <f>+VLOOKUP(IF(R243&lt;0.1,0,IF(AND(R243&gt;=0.1,R243&lt;0.2),0.1,IF(AND(R243&gt;=0.2,R243&lt;0.3),0.2,IF(R243&gt;0.3,0.3,)))),REFERENCIAS!$C:$D,2,0)*VLOOKUP($R$2,PONDERADORES!$A$11:$G$11,7,0)</f>
        <v>15</v>
      </c>
      <c r="AA243" s="92"/>
      <c r="AB243" s="95" t="e">
        <f t="shared" ca="1" si="8"/>
        <v>#REF!</v>
      </c>
      <c r="AC243" s="23" t="e">
        <f ca="1">IF(AB243&gt;REFERENCIAS!$C$62,REFERENCIAS!$B$62,IF(AND(AB243&gt;=REFERENCIAS!$C$63,AB243&lt;REFERENCIAS!$D$63),REFERENCIAS!$B$63,IF(AND(AB243&gt;REFERENCIAS!$C$64,AB243&lt;=REFERENCIAS!$D$64),REFERENCIAS!$B$64,IF(AND(AB243&gt;=REFERENCIAS!$C$65,AB243&lt;REFERENCIAS!$D$65),REFERENCIAS!$B$65, "Revisar"))))</f>
        <v>#REF!</v>
      </c>
      <c r="AD243" s="94" t="e">
        <f ca="1">VLOOKUP(AC243,REFERENCIAS!$B$62:$G$65,4,FALSE)</f>
        <v>#REF!</v>
      </c>
      <c r="AJ243" s="20"/>
    </row>
    <row r="244" spans="1:36" ht="17.25" x14ac:dyDescent="0.25">
      <c r="A244" s="74"/>
      <c r="B244" s="19"/>
      <c r="C244" s="19"/>
      <c r="D244" s="50"/>
      <c r="E244" s="73"/>
      <c r="F244" s="74"/>
      <c r="G244" s="9"/>
      <c r="H244" s="48"/>
      <c r="I244" s="49">
        <f t="shared" ca="1" si="9"/>
        <v>2022</v>
      </c>
      <c r="J244" s="22">
        <f t="shared" ca="1" si="10"/>
        <v>1</v>
      </c>
      <c r="K244" s="19"/>
      <c r="L244" s="73"/>
      <c r="M244" s="74"/>
      <c r="N244" s="19"/>
      <c r="O244" s="73"/>
      <c r="P244" s="82">
        <v>1</v>
      </c>
      <c r="Q244" s="24">
        <v>1</v>
      </c>
      <c r="R244" s="81">
        <f t="shared" si="11"/>
        <v>1</v>
      </c>
      <c r="S244" s="85"/>
      <c r="T244" s="19"/>
      <c r="U244" s="22"/>
      <c r="V244" s="59"/>
      <c r="W244" s="81"/>
      <c r="X244" s="91" t="e">
        <f ca="1">+VLOOKUP(#REF!,REFERENCIAS!$C:$D,2,0)*VLOOKUP(#REF!,PONDERADORES!A:P,IF(AND(INFORMACION!$T244='REFERENCIAS RIESGO'!$C$36,INFORMACION!$F244=REFERENCIAS!$C$24),16,IF(INFORMACION!$T244='REFERENCIAS RIESGO'!$C$36,13,IF(INFORMACION!$F244=REFERENCIAS!$C$24,10,7))),0)+VLOOKUP(K244,REFERENCIAS!$C:$D,2,0)*VLOOKUP($K$2,PONDERADORES!A:P,IF(AND(INFORMACION!$T244='REFERENCIAS RIESGO'!$C$36,INFORMACION!$F244=REFERENCIAS!$C$24),16,IF(INFORMACION!$T244='REFERENCIAS RIESGO'!$C$36,13,IF(INFORMACION!$F244=REFERENCIAS!$C$24,10,7))),0)+VLOOKUP(L244,REFERENCIAS!$C:$D,2,0)*VLOOKUP($L$2,PONDERADORES!A:P,IF(AND(INFORMACION!$T244='REFERENCIAS RIESGO'!$C$36,INFORMACION!$F244=REFERENCIAS!$C$24),16,IF(INFORMACION!$T244='REFERENCIAS RIESGO'!$C$36,13,IF(INFORMACION!$F244=REFERENCIAS!$C$24,10,7))),0)+VLOOKUP(F244,REFERENCIAS!$C:$D,2,0)*VLOOKUP($F$2,PONDERADORES!A:P,IF(AND(INFORMACION!$T244='REFERENCIAS RIESGO'!$C$36,INFORMACION!$F244=REFERENCIAS!$C$24),16,IF(INFORMACION!$T244='REFERENCIAS RIESGO'!$C$36,13,IF(INFORMACION!$F244=REFERENCIAS!$C$24,10,7))),0)+VLOOKUP(T244,REFERENCIAS!$C:$D,2,0)*VLOOKUP($T$2,PONDERADORES!A:P,IF(AND(INFORMACION!$T244='REFERENCIAS RIESGO'!$C$36,INFORMACION!$F244=REFERENCIAS!$C$24),16,IF(INFORMACION!$T244='REFERENCIAS RIESGO'!$C$36,13,IF(INFORMACION!$F244=REFERENCIAS!$C$24,10,7))),0)+VLOOKUP(IF(J244&lt;=0.2,0.2,IF(AND(J244&gt;0.2,J244&lt;=0.4),0.4,IF(AND(J244&gt;0.4,J244&lt;=0.6),0.6,IF(AND(J244&gt;0.6,J244&lt;=0.8),0.8,IF(AND(J244&gt;0.8,J244&lt;=1),1))))),REFERENCIAS!$C:$D,2,0)*VLOOKUP($J$2,PONDERADORES!A:P,IF(AND(INFORMACION!$T244='REFERENCIAS RIESGO'!$C$36,INFORMACION!$F244=REFERENCIAS!$C$24),16,IF(INFORMACION!$T244='REFERENCIAS RIESGO'!$C$36,13,IF(INFORMACION!$F244=REFERENCIAS!$C$24,10,7))),0)</f>
        <v>#REF!</v>
      </c>
      <c r="Y244" s="68">
        <f>+VLOOKUP(M244,REFERENCIAS!$C:$D,2,0)*VLOOKUP($M$2,PONDERADORES!$A$7:$G$9,7,0)+VLOOKUP(N244,REFERENCIAS!$C:$D,2,0)*VLOOKUP($N$2,PONDERADORES!$A$7:$G$9,7,0)+VLOOKUP(O244,REFERENCIAS!$C:$D,2,0)*VLOOKUP($O$2,PONDERADORES!$A$7:$G$9,7,0)</f>
        <v>0.2</v>
      </c>
      <c r="Z244" s="2">
        <f>+VLOOKUP(IF(R244&lt;0.1,0,IF(AND(R244&gt;=0.1,R244&lt;0.2),0.1,IF(AND(R244&gt;=0.2,R244&lt;0.3),0.2,IF(R244&gt;0.3,0.3,)))),REFERENCIAS!$C:$D,2,0)*VLOOKUP($R$2,PONDERADORES!$A$11:$G$11,7,0)</f>
        <v>15</v>
      </c>
      <c r="AA244" s="92"/>
      <c r="AB244" s="95" t="e">
        <f t="shared" ca="1" si="8"/>
        <v>#REF!</v>
      </c>
      <c r="AC244" s="23" t="e">
        <f ca="1">IF(AB244&gt;REFERENCIAS!$C$62,REFERENCIAS!$B$62,IF(AND(AB244&gt;=REFERENCIAS!$C$63,AB244&lt;REFERENCIAS!$D$63),REFERENCIAS!$B$63,IF(AND(AB244&gt;REFERENCIAS!$C$64,AB244&lt;=REFERENCIAS!$D$64),REFERENCIAS!$B$64,IF(AND(AB244&gt;=REFERENCIAS!$C$65,AB244&lt;REFERENCIAS!$D$65),REFERENCIAS!$B$65, "Revisar"))))</f>
        <v>#REF!</v>
      </c>
      <c r="AD244" s="94" t="e">
        <f ca="1">VLOOKUP(AC244,REFERENCIAS!$B$62:$G$65,4,FALSE)</f>
        <v>#REF!</v>
      </c>
      <c r="AJ244" s="20"/>
    </row>
    <row r="245" spans="1:36" ht="17.25" x14ac:dyDescent="0.25">
      <c r="A245" s="74"/>
      <c r="B245" s="19"/>
      <c r="C245" s="19"/>
      <c r="D245" s="50"/>
      <c r="E245" s="73"/>
      <c r="F245" s="74"/>
      <c r="G245" s="9"/>
      <c r="H245" s="48"/>
      <c r="I245" s="49">
        <f t="shared" ca="1" si="9"/>
        <v>2022</v>
      </c>
      <c r="J245" s="22">
        <f t="shared" ca="1" si="10"/>
        <v>1</v>
      </c>
      <c r="K245" s="19"/>
      <c r="L245" s="73"/>
      <c r="M245" s="74"/>
      <c r="N245" s="19"/>
      <c r="O245" s="73"/>
      <c r="P245" s="82">
        <v>1</v>
      </c>
      <c r="Q245" s="24">
        <v>1</v>
      </c>
      <c r="R245" s="81">
        <f t="shared" si="11"/>
        <v>1</v>
      </c>
      <c r="S245" s="85"/>
      <c r="T245" s="19"/>
      <c r="U245" s="22"/>
      <c r="V245" s="59"/>
      <c r="W245" s="81"/>
      <c r="X245" s="91" t="e">
        <f ca="1">+VLOOKUP(#REF!,REFERENCIAS!$C:$D,2,0)*VLOOKUP(#REF!,PONDERADORES!A:P,IF(AND(INFORMACION!$T245='REFERENCIAS RIESGO'!$C$36,INFORMACION!$F245=REFERENCIAS!$C$24),16,IF(INFORMACION!$T245='REFERENCIAS RIESGO'!$C$36,13,IF(INFORMACION!$F245=REFERENCIAS!$C$24,10,7))),0)+VLOOKUP(K245,REFERENCIAS!$C:$D,2,0)*VLOOKUP($K$2,PONDERADORES!A:P,IF(AND(INFORMACION!$T245='REFERENCIAS RIESGO'!$C$36,INFORMACION!$F245=REFERENCIAS!$C$24),16,IF(INFORMACION!$T245='REFERENCIAS RIESGO'!$C$36,13,IF(INFORMACION!$F245=REFERENCIAS!$C$24,10,7))),0)+VLOOKUP(L245,REFERENCIAS!$C:$D,2,0)*VLOOKUP($L$2,PONDERADORES!A:P,IF(AND(INFORMACION!$T245='REFERENCIAS RIESGO'!$C$36,INFORMACION!$F245=REFERENCIAS!$C$24),16,IF(INFORMACION!$T245='REFERENCIAS RIESGO'!$C$36,13,IF(INFORMACION!$F245=REFERENCIAS!$C$24,10,7))),0)+VLOOKUP(F245,REFERENCIAS!$C:$D,2,0)*VLOOKUP($F$2,PONDERADORES!A:P,IF(AND(INFORMACION!$T245='REFERENCIAS RIESGO'!$C$36,INFORMACION!$F245=REFERENCIAS!$C$24),16,IF(INFORMACION!$T245='REFERENCIAS RIESGO'!$C$36,13,IF(INFORMACION!$F245=REFERENCIAS!$C$24,10,7))),0)+VLOOKUP(T245,REFERENCIAS!$C:$D,2,0)*VLOOKUP($T$2,PONDERADORES!A:P,IF(AND(INFORMACION!$T245='REFERENCIAS RIESGO'!$C$36,INFORMACION!$F245=REFERENCIAS!$C$24),16,IF(INFORMACION!$T245='REFERENCIAS RIESGO'!$C$36,13,IF(INFORMACION!$F245=REFERENCIAS!$C$24,10,7))),0)+VLOOKUP(IF(J245&lt;=0.2,0.2,IF(AND(J245&gt;0.2,J245&lt;=0.4),0.4,IF(AND(J245&gt;0.4,J245&lt;=0.6),0.6,IF(AND(J245&gt;0.6,J245&lt;=0.8),0.8,IF(AND(J245&gt;0.8,J245&lt;=1),1))))),REFERENCIAS!$C:$D,2,0)*VLOOKUP($J$2,PONDERADORES!A:P,IF(AND(INFORMACION!$T245='REFERENCIAS RIESGO'!$C$36,INFORMACION!$F245=REFERENCIAS!$C$24),16,IF(INFORMACION!$T245='REFERENCIAS RIESGO'!$C$36,13,IF(INFORMACION!$F245=REFERENCIAS!$C$24,10,7))),0)</f>
        <v>#REF!</v>
      </c>
      <c r="Y245" s="68">
        <f>+VLOOKUP(M245,REFERENCIAS!$C:$D,2,0)*VLOOKUP($M$2,PONDERADORES!$A$7:$G$9,7,0)+VLOOKUP(N245,REFERENCIAS!$C:$D,2,0)*VLOOKUP($N$2,PONDERADORES!$A$7:$G$9,7,0)+VLOOKUP(O245,REFERENCIAS!$C:$D,2,0)*VLOOKUP($O$2,PONDERADORES!$A$7:$G$9,7,0)</f>
        <v>0.2</v>
      </c>
      <c r="Z245" s="2">
        <f>+VLOOKUP(IF(R245&lt;0.1,0,IF(AND(R245&gt;=0.1,R245&lt;0.2),0.1,IF(AND(R245&gt;=0.2,R245&lt;0.3),0.2,IF(R245&gt;0.3,0.3,)))),REFERENCIAS!$C:$D,2,0)*VLOOKUP($R$2,PONDERADORES!$A$11:$G$11,7,0)</f>
        <v>15</v>
      </c>
      <c r="AA245" s="92"/>
      <c r="AB245" s="95" t="e">
        <f t="shared" ca="1" si="8"/>
        <v>#REF!</v>
      </c>
      <c r="AC245" s="23" t="e">
        <f ca="1">IF(AB245&gt;REFERENCIAS!$C$62,REFERENCIAS!$B$62,IF(AND(AB245&gt;=REFERENCIAS!$C$63,AB245&lt;REFERENCIAS!$D$63),REFERENCIAS!$B$63,IF(AND(AB245&gt;REFERENCIAS!$C$64,AB245&lt;=REFERENCIAS!$D$64),REFERENCIAS!$B$64,IF(AND(AB245&gt;=REFERENCIAS!$C$65,AB245&lt;REFERENCIAS!$D$65),REFERENCIAS!$B$65, "Revisar"))))</f>
        <v>#REF!</v>
      </c>
      <c r="AD245" s="94" t="e">
        <f ca="1">VLOOKUP(AC245,REFERENCIAS!$B$62:$G$65,4,FALSE)</f>
        <v>#REF!</v>
      </c>
      <c r="AJ245" s="20"/>
    </row>
    <row r="246" spans="1:36" ht="17.25" x14ac:dyDescent="0.25">
      <c r="A246" s="74"/>
      <c r="B246" s="19"/>
      <c r="C246" s="19"/>
      <c r="D246" s="50"/>
      <c r="E246" s="73"/>
      <c r="F246" s="74"/>
      <c r="G246" s="9"/>
      <c r="H246" s="48"/>
      <c r="I246" s="49">
        <f t="shared" ca="1" si="9"/>
        <v>2022</v>
      </c>
      <c r="J246" s="22">
        <f t="shared" ca="1" si="10"/>
        <v>1</v>
      </c>
      <c r="K246" s="19"/>
      <c r="L246" s="73"/>
      <c r="M246" s="74"/>
      <c r="N246" s="19"/>
      <c r="O246" s="73"/>
      <c r="P246" s="82">
        <v>1</v>
      </c>
      <c r="Q246" s="24">
        <v>1</v>
      </c>
      <c r="R246" s="81">
        <f t="shared" si="11"/>
        <v>1</v>
      </c>
      <c r="S246" s="85"/>
      <c r="T246" s="19"/>
      <c r="U246" s="22"/>
      <c r="V246" s="59"/>
      <c r="W246" s="81"/>
      <c r="X246" s="91" t="e">
        <f ca="1">+VLOOKUP(#REF!,REFERENCIAS!$C:$D,2,0)*VLOOKUP(#REF!,PONDERADORES!A:P,IF(AND(INFORMACION!$T246='REFERENCIAS RIESGO'!$C$36,INFORMACION!$F246=REFERENCIAS!$C$24),16,IF(INFORMACION!$T246='REFERENCIAS RIESGO'!$C$36,13,IF(INFORMACION!$F246=REFERENCIAS!$C$24,10,7))),0)+VLOOKUP(K246,REFERENCIAS!$C:$D,2,0)*VLOOKUP($K$2,PONDERADORES!A:P,IF(AND(INFORMACION!$T246='REFERENCIAS RIESGO'!$C$36,INFORMACION!$F246=REFERENCIAS!$C$24),16,IF(INFORMACION!$T246='REFERENCIAS RIESGO'!$C$36,13,IF(INFORMACION!$F246=REFERENCIAS!$C$24,10,7))),0)+VLOOKUP(L246,REFERENCIAS!$C:$D,2,0)*VLOOKUP($L$2,PONDERADORES!A:P,IF(AND(INFORMACION!$T246='REFERENCIAS RIESGO'!$C$36,INFORMACION!$F246=REFERENCIAS!$C$24),16,IF(INFORMACION!$T246='REFERENCIAS RIESGO'!$C$36,13,IF(INFORMACION!$F246=REFERENCIAS!$C$24,10,7))),0)+VLOOKUP(F246,REFERENCIAS!$C:$D,2,0)*VLOOKUP($F$2,PONDERADORES!A:P,IF(AND(INFORMACION!$T246='REFERENCIAS RIESGO'!$C$36,INFORMACION!$F246=REFERENCIAS!$C$24),16,IF(INFORMACION!$T246='REFERENCIAS RIESGO'!$C$36,13,IF(INFORMACION!$F246=REFERENCIAS!$C$24,10,7))),0)+VLOOKUP(T246,REFERENCIAS!$C:$D,2,0)*VLOOKUP($T$2,PONDERADORES!A:P,IF(AND(INFORMACION!$T246='REFERENCIAS RIESGO'!$C$36,INFORMACION!$F246=REFERENCIAS!$C$24),16,IF(INFORMACION!$T246='REFERENCIAS RIESGO'!$C$36,13,IF(INFORMACION!$F246=REFERENCIAS!$C$24,10,7))),0)+VLOOKUP(IF(J246&lt;=0.2,0.2,IF(AND(J246&gt;0.2,J246&lt;=0.4),0.4,IF(AND(J246&gt;0.4,J246&lt;=0.6),0.6,IF(AND(J246&gt;0.6,J246&lt;=0.8),0.8,IF(AND(J246&gt;0.8,J246&lt;=1),1))))),REFERENCIAS!$C:$D,2,0)*VLOOKUP($J$2,PONDERADORES!A:P,IF(AND(INFORMACION!$T246='REFERENCIAS RIESGO'!$C$36,INFORMACION!$F246=REFERENCIAS!$C$24),16,IF(INFORMACION!$T246='REFERENCIAS RIESGO'!$C$36,13,IF(INFORMACION!$F246=REFERENCIAS!$C$24,10,7))),0)</f>
        <v>#REF!</v>
      </c>
      <c r="Y246" s="68">
        <f>+VLOOKUP(M246,REFERENCIAS!$C:$D,2,0)*VLOOKUP($M$2,PONDERADORES!$A$7:$G$9,7,0)+VLOOKUP(N246,REFERENCIAS!$C:$D,2,0)*VLOOKUP($N$2,PONDERADORES!$A$7:$G$9,7,0)+VLOOKUP(O246,REFERENCIAS!$C:$D,2,0)*VLOOKUP($O$2,PONDERADORES!$A$7:$G$9,7,0)</f>
        <v>0.2</v>
      </c>
      <c r="Z246" s="2">
        <f>+VLOOKUP(IF(R246&lt;0.1,0,IF(AND(R246&gt;=0.1,R246&lt;0.2),0.1,IF(AND(R246&gt;=0.2,R246&lt;0.3),0.2,IF(R246&gt;0.3,0.3,)))),REFERENCIAS!$C:$D,2,0)*VLOOKUP($R$2,PONDERADORES!$A$11:$G$11,7,0)</f>
        <v>15</v>
      </c>
      <c r="AA246" s="92"/>
      <c r="AB246" s="95" t="e">
        <f t="shared" ca="1" si="8"/>
        <v>#REF!</v>
      </c>
      <c r="AC246" s="23" t="e">
        <f ca="1">IF(AB246&gt;REFERENCIAS!$C$62,REFERENCIAS!$B$62,IF(AND(AB246&gt;=REFERENCIAS!$C$63,AB246&lt;REFERENCIAS!$D$63),REFERENCIAS!$B$63,IF(AND(AB246&gt;REFERENCIAS!$C$64,AB246&lt;=REFERENCIAS!$D$64),REFERENCIAS!$B$64,IF(AND(AB246&gt;=REFERENCIAS!$C$65,AB246&lt;REFERENCIAS!$D$65),REFERENCIAS!$B$65, "Revisar"))))</f>
        <v>#REF!</v>
      </c>
      <c r="AD246" s="94" t="e">
        <f ca="1">VLOOKUP(AC246,REFERENCIAS!$B$62:$G$65,4,FALSE)</f>
        <v>#REF!</v>
      </c>
      <c r="AJ246" s="20"/>
    </row>
    <row r="247" spans="1:36" ht="17.25" x14ac:dyDescent="0.25">
      <c r="A247" s="74"/>
      <c r="B247" s="19"/>
      <c r="C247" s="19"/>
      <c r="D247" s="50"/>
      <c r="E247" s="73"/>
      <c r="F247" s="74"/>
      <c r="G247" s="9"/>
      <c r="H247" s="48"/>
      <c r="I247" s="49">
        <f t="shared" ca="1" si="9"/>
        <v>2022</v>
      </c>
      <c r="J247" s="22">
        <f t="shared" ca="1" si="10"/>
        <v>1</v>
      </c>
      <c r="K247" s="19"/>
      <c r="L247" s="73"/>
      <c r="M247" s="74"/>
      <c r="N247" s="19"/>
      <c r="O247" s="73"/>
      <c r="P247" s="82">
        <v>1</v>
      </c>
      <c r="Q247" s="24">
        <v>1</v>
      </c>
      <c r="R247" s="81">
        <f t="shared" si="11"/>
        <v>1</v>
      </c>
      <c r="S247" s="85"/>
      <c r="T247" s="19"/>
      <c r="U247" s="22"/>
      <c r="V247" s="59"/>
      <c r="W247" s="81"/>
      <c r="X247" s="91" t="e">
        <f ca="1">+VLOOKUP(#REF!,REFERENCIAS!$C:$D,2,0)*VLOOKUP(#REF!,PONDERADORES!A:P,IF(AND(INFORMACION!$T247='REFERENCIAS RIESGO'!$C$36,INFORMACION!$F247=REFERENCIAS!$C$24),16,IF(INFORMACION!$T247='REFERENCIAS RIESGO'!$C$36,13,IF(INFORMACION!$F247=REFERENCIAS!$C$24,10,7))),0)+VLOOKUP(K247,REFERENCIAS!$C:$D,2,0)*VLOOKUP($K$2,PONDERADORES!A:P,IF(AND(INFORMACION!$T247='REFERENCIAS RIESGO'!$C$36,INFORMACION!$F247=REFERENCIAS!$C$24),16,IF(INFORMACION!$T247='REFERENCIAS RIESGO'!$C$36,13,IF(INFORMACION!$F247=REFERENCIAS!$C$24,10,7))),0)+VLOOKUP(L247,REFERENCIAS!$C:$D,2,0)*VLOOKUP($L$2,PONDERADORES!A:P,IF(AND(INFORMACION!$T247='REFERENCIAS RIESGO'!$C$36,INFORMACION!$F247=REFERENCIAS!$C$24),16,IF(INFORMACION!$T247='REFERENCIAS RIESGO'!$C$36,13,IF(INFORMACION!$F247=REFERENCIAS!$C$24,10,7))),0)+VLOOKUP(F247,REFERENCIAS!$C:$D,2,0)*VLOOKUP($F$2,PONDERADORES!A:P,IF(AND(INFORMACION!$T247='REFERENCIAS RIESGO'!$C$36,INFORMACION!$F247=REFERENCIAS!$C$24),16,IF(INFORMACION!$T247='REFERENCIAS RIESGO'!$C$36,13,IF(INFORMACION!$F247=REFERENCIAS!$C$24,10,7))),0)+VLOOKUP(T247,REFERENCIAS!$C:$D,2,0)*VLOOKUP($T$2,PONDERADORES!A:P,IF(AND(INFORMACION!$T247='REFERENCIAS RIESGO'!$C$36,INFORMACION!$F247=REFERENCIAS!$C$24),16,IF(INFORMACION!$T247='REFERENCIAS RIESGO'!$C$36,13,IF(INFORMACION!$F247=REFERENCIAS!$C$24,10,7))),0)+VLOOKUP(IF(J247&lt;=0.2,0.2,IF(AND(J247&gt;0.2,J247&lt;=0.4),0.4,IF(AND(J247&gt;0.4,J247&lt;=0.6),0.6,IF(AND(J247&gt;0.6,J247&lt;=0.8),0.8,IF(AND(J247&gt;0.8,J247&lt;=1),1))))),REFERENCIAS!$C:$D,2,0)*VLOOKUP($J$2,PONDERADORES!A:P,IF(AND(INFORMACION!$T247='REFERENCIAS RIESGO'!$C$36,INFORMACION!$F247=REFERENCIAS!$C$24),16,IF(INFORMACION!$T247='REFERENCIAS RIESGO'!$C$36,13,IF(INFORMACION!$F247=REFERENCIAS!$C$24,10,7))),0)</f>
        <v>#REF!</v>
      </c>
      <c r="Y247" s="68">
        <f>+VLOOKUP(M247,REFERENCIAS!$C:$D,2,0)*VLOOKUP($M$2,PONDERADORES!$A$7:$G$9,7,0)+VLOOKUP(N247,REFERENCIAS!$C:$D,2,0)*VLOOKUP($N$2,PONDERADORES!$A$7:$G$9,7,0)+VLOOKUP(O247,REFERENCIAS!$C:$D,2,0)*VLOOKUP($O$2,PONDERADORES!$A$7:$G$9,7,0)</f>
        <v>0.2</v>
      </c>
      <c r="Z247" s="2">
        <f>+VLOOKUP(IF(R247&lt;0.1,0,IF(AND(R247&gt;=0.1,R247&lt;0.2),0.1,IF(AND(R247&gt;=0.2,R247&lt;0.3),0.2,IF(R247&gt;0.3,0.3,)))),REFERENCIAS!$C:$D,2,0)*VLOOKUP($R$2,PONDERADORES!$A$11:$G$11,7,0)</f>
        <v>15</v>
      </c>
      <c r="AA247" s="92"/>
      <c r="AB247" s="95" t="e">
        <f t="shared" ca="1" si="8"/>
        <v>#REF!</v>
      </c>
      <c r="AC247" s="23" t="e">
        <f ca="1">IF(AB247&gt;REFERENCIAS!$C$62,REFERENCIAS!$B$62,IF(AND(AB247&gt;=REFERENCIAS!$C$63,AB247&lt;REFERENCIAS!$D$63),REFERENCIAS!$B$63,IF(AND(AB247&gt;REFERENCIAS!$C$64,AB247&lt;=REFERENCIAS!$D$64),REFERENCIAS!$B$64,IF(AND(AB247&gt;=REFERENCIAS!$C$65,AB247&lt;REFERENCIAS!$D$65),REFERENCIAS!$B$65, "Revisar"))))</f>
        <v>#REF!</v>
      </c>
      <c r="AD247" s="94" t="e">
        <f ca="1">VLOOKUP(AC247,REFERENCIAS!$B$62:$G$65,4,FALSE)</f>
        <v>#REF!</v>
      </c>
      <c r="AJ247" s="20"/>
    </row>
    <row r="248" spans="1:36" ht="17.25" x14ac:dyDescent="0.25">
      <c r="A248" s="74"/>
      <c r="B248" s="19"/>
      <c r="C248" s="19"/>
      <c r="D248" s="50"/>
      <c r="E248" s="73"/>
      <c r="F248" s="74"/>
      <c r="G248" s="9"/>
      <c r="H248" s="48"/>
      <c r="I248" s="49">
        <f t="shared" ca="1" si="9"/>
        <v>2022</v>
      </c>
      <c r="J248" s="22">
        <f t="shared" ca="1" si="10"/>
        <v>1</v>
      </c>
      <c r="K248" s="19"/>
      <c r="L248" s="73"/>
      <c r="M248" s="74"/>
      <c r="N248" s="19"/>
      <c r="O248" s="73"/>
      <c r="P248" s="82">
        <v>1</v>
      </c>
      <c r="Q248" s="24">
        <v>1</v>
      </c>
      <c r="R248" s="81">
        <f t="shared" si="11"/>
        <v>1</v>
      </c>
      <c r="S248" s="85"/>
      <c r="T248" s="19"/>
      <c r="U248" s="22"/>
      <c r="V248" s="59"/>
      <c r="W248" s="81"/>
      <c r="X248" s="91" t="e">
        <f ca="1">+VLOOKUP(#REF!,REFERENCIAS!$C:$D,2,0)*VLOOKUP(#REF!,PONDERADORES!A:P,IF(AND(INFORMACION!$T248='REFERENCIAS RIESGO'!$C$36,INFORMACION!$F248=REFERENCIAS!$C$24),16,IF(INFORMACION!$T248='REFERENCIAS RIESGO'!$C$36,13,IF(INFORMACION!$F248=REFERENCIAS!$C$24,10,7))),0)+VLOOKUP(K248,REFERENCIAS!$C:$D,2,0)*VLOOKUP($K$2,PONDERADORES!A:P,IF(AND(INFORMACION!$T248='REFERENCIAS RIESGO'!$C$36,INFORMACION!$F248=REFERENCIAS!$C$24),16,IF(INFORMACION!$T248='REFERENCIAS RIESGO'!$C$36,13,IF(INFORMACION!$F248=REFERENCIAS!$C$24,10,7))),0)+VLOOKUP(L248,REFERENCIAS!$C:$D,2,0)*VLOOKUP($L$2,PONDERADORES!A:P,IF(AND(INFORMACION!$T248='REFERENCIAS RIESGO'!$C$36,INFORMACION!$F248=REFERENCIAS!$C$24),16,IF(INFORMACION!$T248='REFERENCIAS RIESGO'!$C$36,13,IF(INFORMACION!$F248=REFERENCIAS!$C$24,10,7))),0)+VLOOKUP(F248,REFERENCIAS!$C:$D,2,0)*VLOOKUP($F$2,PONDERADORES!A:P,IF(AND(INFORMACION!$T248='REFERENCIAS RIESGO'!$C$36,INFORMACION!$F248=REFERENCIAS!$C$24),16,IF(INFORMACION!$T248='REFERENCIAS RIESGO'!$C$36,13,IF(INFORMACION!$F248=REFERENCIAS!$C$24,10,7))),0)+VLOOKUP(T248,REFERENCIAS!$C:$D,2,0)*VLOOKUP($T$2,PONDERADORES!A:P,IF(AND(INFORMACION!$T248='REFERENCIAS RIESGO'!$C$36,INFORMACION!$F248=REFERENCIAS!$C$24),16,IF(INFORMACION!$T248='REFERENCIAS RIESGO'!$C$36,13,IF(INFORMACION!$F248=REFERENCIAS!$C$24,10,7))),0)+VLOOKUP(IF(J248&lt;=0.2,0.2,IF(AND(J248&gt;0.2,J248&lt;=0.4),0.4,IF(AND(J248&gt;0.4,J248&lt;=0.6),0.6,IF(AND(J248&gt;0.6,J248&lt;=0.8),0.8,IF(AND(J248&gt;0.8,J248&lt;=1),1))))),REFERENCIAS!$C:$D,2,0)*VLOOKUP($J$2,PONDERADORES!A:P,IF(AND(INFORMACION!$T248='REFERENCIAS RIESGO'!$C$36,INFORMACION!$F248=REFERENCIAS!$C$24),16,IF(INFORMACION!$T248='REFERENCIAS RIESGO'!$C$36,13,IF(INFORMACION!$F248=REFERENCIAS!$C$24,10,7))),0)</f>
        <v>#REF!</v>
      </c>
      <c r="Y248" s="68">
        <f>+VLOOKUP(M248,REFERENCIAS!$C:$D,2,0)*VLOOKUP($M$2,PONDERADORES!$A$7:$G$9,7,0)+VLOOKUP(N248,REFERENCIAS!$C:$D,2,0)*VLOOKUP($N$2,PONDERADORES!$A$7:$G$9,7,0)+VLOOKUP(O248,REFERENCIAS!$C:$D,2,0)*VLOOKUP($O$2,PONDERADORES!$A$7:$G$9,7,0)</f>
        <v>0.2</v>
      </c>
      <c r="Z248" s="2">
        <f>+VLOOKUP(IF(R248&lt;0.1,0,IF(AND(R248&gt;=0.1,R248&lt;0.2),0.1,IF(AND(R248&gt;=0.2,R248&lt;0.3),0.2,IF(R248&gt;0.3,0.3,)))),REFERENCIAS!$C:$D,2,0)*VLOOKUP($R$2,PONDERADORES!$A$11:$G$11,7,0)</f>
        <v>15</v>
      </c>
      <c r="AA248" s="92"/>
      <c r="AB248" s="95" t="e">
        <f t="shared" ca="1" si="8"/>
        <v>#REF!</v>
      </c>
      <c r="AC248" s="23" t="e">
        <f ca="1">IF(AB248&gt;REFERENCIAS!$C$62,REFERENCIAS!$B$62,IF(AND(AB248&gt;=REFERENCIAS!$C$63,AB248&lt;REFERENCIAS!$D$63),REFERENCIAS!$B$63,IF(AND(AB248&gt;REFERENCIAS!$C$64,AB248&lt;=REFERENCIAS!$D$64),REFERENCIAS!$B$64,IF(AND(AB248&gt;=REFERENCIAS!$C$65,AB248&lt;REFERENCIAS!$D$65),REFERENCIAS!$B$65, "Revisar"))))</f>
        <v>#REF!</v>
      </c>
      <c r="AD248" s="94" t="e">
        <f ca="1">VLOOKUP(AC248,REFERENCIAS!$B$62:$G$65,4,FALSE)</f>
        <v>#REF!</v>
      </c>
      <c r="AJ248" s="20"/>
    </row>
    <row r="249" spans="1:36" ht="17.25" x14ac:dyDescent="0.25">
      <c r="A249" s="74"/>
      <c r="B249" s="19"/>
      <c r="C249" s="19"/>
      <c r="D249" s="50"/>
      <c r="E249" s="73"/>
      <c r="F249" s="74"/>
      <c r="G249" s="9"/>
      <c r="H249" s="48"/>
      <c r="I249" s="49">
        <f t="shared" ca="1" si="9"/>
        <v>2022</v>
      </c>
      <c r="J249" s="22">
        <f t="shared" ca="1" si="10"/>
        <v>1</v>
      </c>
      <c r="K249" s="19"/>
      <c r="L249" s="73"/>
      <c r="M249" s="74"/>
      <c r="N249" s="19"/>
      <c r="O249" s="73"/>
      <c r="P249" s="82">
        <v>1</v>
      </c>
      <c r="Q249" s="24">
        <v>1</v>
      </c>
      <c r="R249" s="81">
        <f t="shared" si="11"/>
        <v>1</v>
      </c>
      <c r="S249" s="85"/>
      <c r="T249" s="19"/>
      <c r="U249" s="22"/>
      <c r="V249" s="59"/>
      <c r="W249" s="81"/>
      <c r="X249" s="91" t="e">
        <f ca="1">+VLOOKUP(#REF!,REFERENCIAS!$C:$D,2,0)*VLOOKUP(#REF!,PONDERADORES!A:P,IF(AND(INFORMACION!$T249='REFERENCIAS RIESGO'!$C$36,INFORMACION!$F249=REFERENCIAS!$C$24),16,IF(INFORMACION!$T249='REFERENCIAS RIESGO'!$C$36,13,IF(INFORMACION!$F249=REFERENCIAS!$C$24,10,7))),0)+VLOOKUP(K249,REFERENCIAS!$C:$D,2,0)*VLOOKUP($K$2,PONDERADORES!A:P,IF(AND(INFORMACION!$T249='REFERENCIAS RIESGO'!$C$36,INFORMACION!$F249=REFERENCIAS!$C$24),16,IF(INFORMACION!$T249='REFERENCIAS RIESGO'!$C$36,13,IF(INFORMACION!$F249=REFERENCIAS!$C$24,10,7))),0)+VLOOKUP(L249,REFERENCIAS!$C:$D,2,0)*VLOOKUP($L$2,PONDERADORES!A:P,IF(AND(INFORMACION!$T249='REFERENCIAS RIESGO'!$C$36,INFORMACION!$F249=REFERENCIAS!$C$24),16,IF(INFORMACION!$T249='REFERENCIAS RIESGO'!$C$36,13,IF(INFORMACION!$F249=REFERENCIAS!$C$24,10,7))),0)+VLOOKUP(F249,REFERENCIAS!$C:$D,2,0)*VLOOKUP($F$2,PONDERADORES!A:P,IF(AND(INFORMACION!$T249='REFERENCIAS RIESGO'!$C$36,INFORMACION!$F249=REFERENCIAS!$C$24),16,IF(INFORMACION!$T249='REFERENCIAS RIESGO'!$C$36,13,IF(INFORMACION!$F249=REFERENCIAS!$C$24,10,7))),0)+VLOOKUP(T249,REFERENCIAS!$C:$D,2,0)*VLOOKUP($T$2,PONDERADORES!A:P,IF(AND(INFORMACION!$T249='REFERENCIAS RIESGO'!$C$36,INFORMACION!$F249=REFERENCIAS!$C$24),16,IF(INFORMACION!$T249='REFERENCIAS RIESGO'!$C$36,13,IF(INFORMACION!$F249=REFERENCIAS!$C$24,10,7))),0)+VLOOKUP(IF(J249&lt;=0.2,0.2,IF(AND(J249&gt;0.2,J249&lt;=0.4),0.4,IF(AND(J249&gt;0.4,J249&lt;=0.6),0.6,IF(AND(J249&gt;0.6,J249&lt;=0.8),0.8,IF(AND(J249&gt;0.8,J249&lt;=1),1))))),REFERENCIAS!$C:$D,2,0)*VLOOKUP($J$2,PONDERADORES!A:P,IF(AND(INFORMACION!$T249='REFERENCIAS RIESGO'!$C$36,INFORMACION!$F249=REFERENCIAS!$C$24),16,IF(INFORMACION!$T249='REFERENCIAS RIESGO'!$C$36,13,IF(INFORMACION!$F249=REFERENCIAS!$C$24,10,7))),0)</f>
        <v>#REF!</v>
      </c>
      <c r="Y249" s="68">
        <f>+VLOOKUP(M249,REFERENCIAS!$C:$D,2,0)*VLOOKUP($M$2,PONDERADORES!$A$7:$G$9,7,0)+VLOOKUP(N249,REFERENCIAS!$C:$D,2,0)*VLOOKUP($N$2,PONDERADORES!$A$7:$G$9,7,0)+VLOOKUP(O249,REFERENCIAS!$C:$D,2,0)*VLOOKUP($O$2,PONDERADORES!$A$7:$G$9,7,0)</f>
        <v>0.2</v>
      </c>
      <c r="Z249" s="2">
        <f>+VLOOKUP(IF(R249&lt;0.1,0,IF(AND(R249&gt;=0.1,R249&lt;0.2),0.1,IF(AND(R249&gt;=0.2,R249&lt;0.3),0.2,IF(R249&gt;0.3,0.3,)))),REFERENCIAS!$C:$D,2,0)*VLOOKUP($R$2,PONDERADORES!$A$11:$G$11,7,0)</f>
        <v>15</v>
      </c>
      <c r="AA249" s="92"/>
      <c r="AB249" s="95" t="e">
        <f t="shared" ca="1" si="8"/>
        <v>#REF!</v>
      </c>
      <c r="AC249" s="23" t="e">
        <f ca="1">IF(AB249&gt;REFERENCIAS!$C$62,REFERENCIAS!$B$62,IF(AND(AB249&gt;=REFERENCIAS!$C$63,AB249&lt;REFERENCIAS!$D$63),REFERENCIAS!$B$63,IF(AND(AB249&gt;REFERENCIAS!$C$64,AB249&lt;=REFERENCIAS!$D$64),REFERENCIAS!$B$64,IF(AND(AB249&gt;=REFERENCIAS!$C$65,AB249&lt;REFERENCIAS!$D$65),REFERENCIAS!$B$65, "Revisar"))))</f>
        <v>#REF!</v>
      </c>
      <c r="AD249" s="94" t="e">
        <f ca="1">VLOOKUP(AC249,REFERENCIAS!$B$62:$G$65,4,FALSE)</f>
        <v>#REF!</v>
      </c>
      <c r="AJ249" s="20"/>
    </row>
    <row r="250" spans="1:36" ht="17.25" x14ac:dyDescent="0.25">
      <c r="A250" s="74"/>
      <c r="B250" s="19"/>
      <c r="C250" s="19"/>
      <c r="D250" s="50"/>
      <c r="E250" s="73"/>
      <c r="F250" s="74"/>
      <c r="G250" s="9"/>
      <c r="H250" s="48"/>
      <c r="I250" s="49">
        <f t="shared" ca="1" si="9"/>
        <v>2022</v>
      </c>
      <c r="J250" s="22">
        <f t="shared" ca="1" si="10"/>
        <v>1</v>
      </c>
      <c r="K250" s="19"/>
      <c r="L250" s="73"/>
      <c r="M250" s="74"/>
      <c r="N250" s="19"/>
      <c r="O250" s="73"/>
      <c r="P250" s="82">
        <v>1</v>
      </c>
      <c r="Q250" s="24">
        <v>1</v>
      </c>
      <c r="R250" s="81">
        <f t="shared" si="11"/>
        <v>1</v>
      </c>
      <c r="S250" s="85"/>
      <c r="T250" s="19"/>
      <c r="U250" s="22"/>
      <c r="V250" s="59"/>
      <c r="W250" s="81"/>
      <c r="X250" s="91" t="e">
        <f ca="1">+VLOOKUP(#REF!,REFERENCIAS!$C:$D,2,0)*VLOOKUP(#REF!,PONDERADORES!A:P,IF(AND(INFORMACION!$T250='REFERENCIAS RIESGO'!$C$36,INFORMACION!$F250=REFERENCIAS!$C$24),16,IF(INFORMACION!$T250='REFERENCIAS RIESGO'!$C$36,13,IF(INFORMACION!$F250=REFERENCIAS!$C$24,10,7))),0)+VLOOKUP(K250,REFERENCIAS!$C:$D,2,0)*VLOOKUP($K$2,PONDERADORES!A:P,IF(AND(INFORMACION!$T250='REFERENCIAS RIESGO'!$C$36,INFORMACION!$F250=REFERENCIAS!$C$24),16,IF(INFORMACION!$T250='REFERENCIAS RIESGO'!$C$36,13,IF(INFORMACION!$F250=REFERENCIAS!$C$24,10,7))),0)+VLOOKUP(L250,REFERENCIAS!$C:$D,2,0)*VLOOKUP($L$2,PONDERADORES!A:P,IF(AND(INFORMACION!$T250='REFERENCIAS RIESGO'!$C$36,INFORMACION!$F250=REFERENCIAS!$C$24),16,IF(INFORMACION!$T250='REFERENCIAS RIESGO'!$C$36,13,IF(INFORMACION!$F250=REFERENCIAS!$C$24,10,7))),0)+VLOOKUP(F250,REFERENCIAS!$C:$D,2,0)*VLOOKUP($F$2,PONDERADORES!A:P,IF(AND(INFORMACION!$T250='REFERENCIAS RIESGO'!$C$36,INFORMACION!$F250=REFERENCIAS!$C$24),16,IF(INFORMACION!$T250='REFERENCIAS RIESGO'!$C$36,13,IF(INFORMACION!$F250=REFERENCIAS!$C$24,10,7))),0)+VLOOKUP(T250,REFERENCIAS!$C:$D,2,0)*VLOOKUP($T$2,PONDERADORES!A:P,IF(AND(INFORMACION!$T250='REFERENCIAS RIESGO'!$C$36,INFORMACION!$F250=REFERENCIAS!$C$24),16,IF(INFORMACION!$T250='REFERENCIAS RIESGO'!$C$36,13,IF(INFORMACION!$F250=REFERENCIAS!$C$24,10,7))),0)+VLOOKUP(IF(J250&lt;=0.2,0.2,IF(AND(J250&gt;0.2,J250&lt;=0.4),0.4,IF(AND(J250&gt;0.4,J250&lt;=0.6),0.6,IF(AND(J250&gt;0.6,J250&lt;=0.8),0.8,IF(AND(J250&gt;0.8,J250&lt;=1),1))))),REFERENCIAS!$C:$D,2,0)*VLOOKUP($J$2,PONDERADORES!A:P,IF(AND(INFORMACION!$T250='REFERENCIAS RIESGO'!$C$36,INFORMACION!$F250=REFERENCIAS!$C$24),16,IF(INFORMACION!$T250='REFERENCIAS RIESGO'!$C$36,13,IF(INFORMACION!$F250=REFERENCIAS!$C$24,10,7))),0)</f>
        <v>#REF!</v>
      </c>
      <c r="Y250" s="68">
        <f>+VLOOKUP(M250,REFERENCIAS!$C:$D,2,0)*VLOOKUP($M$2,PONDERADORES!$A$7:$G$9,7,0)+VLOOKUP(N250,REFERENCIAS!$C:$D,2,0)*VLOOKUP($N$2,PONDERADORES!$A$7:$G$9,7,0)+VLOOKUP(O250,REFERENCIAS!$C:$D,2,0)*VLOOKUP($O$2,PONDERADORES!$A$7:$G$9,7,0)</f>
        <v>0.2</v>
      </c>
      <c r="Z250" s="2">
        <f>+VLOOKUP(IF(R250&lt;0.1,0,IF(AND(R250&gt;=0.1,R250&lt;0.2),0.1,IF(AND(R250&gt;=0.2,R250&lt;0.3),0.2,IF(R250&gt;0.3,0.3,)))),REFERENCIAS!$C:$D,2,0)*VLOOKUP($R$2,PONDERADORES!$A$11:$G$11,7,0)</f>
        <v>15</v>
      </c>
      <c r="AA250" s="92"/>
      <c r="AB250" s="95" t="e">
        <f t="shared" ca="1" si="8"/>
        <v>#REF!</v>
      </c>
      <c r="AC250" s="23" t="e">
        <f ca="1">IF(AB250&gt;REFERENCIAS!$C$62,REFERENCIAS!$B$62,IF(AND(AB250&gt;=REFERENCIAS!$C$63,AB250&lt;REFERENCIAS!$D$63),REFERENCIAS!$B$63,IF(AND(AB250&gt;REFERENCIAS!$C$64,AB250&lt;=REFERENCIAS!$D$64),REFERENCIAS!$B$64,IF(AND(AB250&gt;=REFERENCIAS!$C$65,AB250&lt;REFERENCIAS!$D$65),REFERENCIAS!$B$65, "Revisar"))))</f>
        <v>#REF!</v>
      </c>
      <c r="AD250" s="94" t="e">
        <f ca="1">VLOOKUP(AC250,REFERENCIAS!$B$62:$G$65,4,FALSE)</f>
        <v>#REF!</v>
      </c>
      <c r="AJ250" s="20"/>
    </row>
    <row r="251" spans="1:36" ht="17.25" x14ac:dyDescent="0.25">
      <c r="A251" s="74"/>
      <c r="B251" s="19"/>
      <c r="C251" s="19"/>
      <c r="D251" s="50"/>
      <c r="E251" s="73"/>
      <c r="F251" s="74"/>
      <c r="G251" s="9"/>
      <c r="H251" s="48"/>
      <c r="I251" s="49">
        <f t="shared" ca="1" si="9"/>
        <v>2022</v>
      </c>
      <c r="J251" s="22">
        <f t="shared" ca="1" si="10"/>
        <v>1</v>
      </c>
      <c r="K251" s="19"/>
      <c r="L251" s="73"/>
      <c r="M251" s="74"/>
      <c r="N251" s="19"/>
      <c r="O251" s="73"/>
      <c r="P251" s="82">
        <v>1</v>
      </c>
      <c r="Q251" s="24">
        <v>1</v>
      </c>
      <c r="R251" s="81">
        <f t="shared" si="11"/>
        <v>1</v>
      </c>
      <c r="S251" s="85"/>
      <c r="T251" s="19"/>
      <c r="U251" s="22"/>
      <c r="V251" s="59"/>
      <c r="W251" s="81"/>
      <c r="X251" s="91" t="e">
        <f ca="1">+VLOOKUP(#REF!,REFERENCIAS!$C:$D,2,0)*VLOOKUP(#REF!,PONDERADORES!A:P,IF(AND(INFORMACION!$T251='REFERENCIAS RIESGO'!$C$36,INFORMACION!$F251=REFERENCIAS!$C$24),16,IF(INFORMACION!$T251='REFERENCIAS RIESGO'!$C$36,13,IF(INFORMACION!$F251=REFERENCIAS!$C$24,10,7))),0)+VLOOKUP(K251,REFERENCIAS!$C:$D,2,0)*VLOOKUP($K$2,PONDERADORES!A:P,IF(AND(INFORMACION!$T251='REFERENCIAS RIESGO'!$C$36,INFORMACION!$F251=REFERENCIAS!$C$24),16,IF(INFORMACION!$T251='REFERENCIAS RIESGO'!$C$36,13,IF(INFORMACION!$F251=REFERENCIAS!$C$24,10,7))),0)+VLOOKUP(L251,REFERENCIAS!$C:$D,2,0)*VLOOKUP($L$2,PONDERADORES!A:P,IF(AND(INFORMACION!$T251='REFERENCIAS RIESGO'!$C$36,INFORMACION!$F251=REFERENCIAS!$C$24),16,IF(INFORMACION!$T251='REFERENCIAS RIESGO'!$C$36,13,IF(INFORMACION!$F251=REFERENCIAS!$C$24,10,7))),0)+VLOOKUP(F251,REFERENCIAS!$C:$D,2,0)*VLOOKUP($F$2,PONDERADORES!A:P,IF(AND(INFORMACION!$T251='REFERENCIAS RIESGO'!$C$36,INFORMACION!$F251=REFERENCIAS!$C$24),16,IF(INFORMACION!$T251='REFERENCIAS RIESGO'!$C$36,13,IF(INFORMACION!$F251=REFERENCIAS!$C$24,10,7))),0)+VLOOKUP(T251,REFERENCIAS!$C:$D,2,0)*VLOOKUP($T$2,PONDERADORES!A:P,IF(AND(INFORMACION!$T251='REFERENCIAS RIESGO'!$C$36,INFORMACION!$F251=REFERENCIAS!$C$24),16,IF(INFORMACION!$T251='REFERENCIAS RIESGO'!$C$36,13,IF(INFORMACION!$F251=REFERENCIAS!$C$24,10,7))),0)+VLOOKUP(IF(J251&lt;=0.2,0.2,IF(AND(J251&gt;0.2,J251&lt;=0.4),0.4,IF(AND(J251&gt;0.4,J251&lt;=0.6),0.6,IF(AND(J251&gt;0.6,J251&lt;=0.8),0.8,IF(AND(J251&gt;0.8,J251&lt;=1),1))))),REFERENCIAS!$C:$D,2,0)*VLOOKUP($J$2,PONDERADORES!A:P,IF(AND(INFORMACION!$T251='REFERENCIAS RIESGO'!$C$36,INFORMACION!$F251=REFERENCIAS!$C$24),16,IF(INFORMACION!$T251='REFERENCIAS RIESGO'!$C$36,13,IF(INFORMACION!$F251=REFERENCIAS!$C$24,10,7))),0)</f>
        <v>#REF!</v>
      </c>
      <c r="Y251" s="68">
        <f>+VLOOKUP(M251,REFERENCIAS!$C:$D,2,0)*VLOOKUP($M$2,PONDERADORES!$A$7:$G$9,7,0)+VLOOKUP(N251,REFERENCIAS!$C:$D,2,0)*VLOOKUP($N$2,PONDERADORES!$A$7:$G$9,7,0)+VLOOKUP(O251,REFERENCIAS!$C:$D,2,0)*VLOOKUP($O$2,PONDERADORES!$A$7:$G$9,7,0)</f>
        <v>0.2</v>
      </c>
      <c r="Z251" s="2">
        <f>+VLOOKUP(IF(R251&lt;0.1,0,IF(AND(R251&gt;=0.1,R251&lt;0.2),0.1,IF(AND(R251&gt;=0.2,R251&lt;0.3),0.2,IF(R251&gt;0.3,0.3,)))),REFERENCIAS!$C:$D,2,0)*VLOOKUP($R$2,PONDERADORES!$A$11:$G$11,7,0)</f>
        <v>15</v>
      </c>
      <c r="AA251" s="92"/>
      <c r="AB251" s="95" t="e">
        <f t="shared" ca="1" si="8"/>
        <v>#REF!</v>
      </c>
      <c r="AC251" s="23" t="e">
        <f ca="1">IF(AB251&gt;REFERENCIAS!$C$62,REFERENCIAS!$B$62,IF(AND(AB251&gt;=REFERENCIAS!$C$63,AB251&lt;REFERENCIAS!$D$63),REFERENCIAS!$B$63,IF(AND(AB251&gt;REFERENCIAS!$C$64,AB251&lt;=REFERENCIAS!$D$64),REFERENCIAS!$B$64,IF(AND(AB251&gt;=REFERENCIAS!$C$65,AB251&lt;REFERENCIAS!$D$65),REFERENCIAS!$B$65, "Revisar"))))</f>
        <v>#REF!</v>
      </c>
      <c r="AD251" s="94" t="e">
        <f ca="1">VLOOKUP(AC251,REFERENCIAS!$B$62:$G$65,4,FALSE)</f>
        <v>#REF!</v>
      </c>
      <c r="AJ251" s="20"/>
    </row>
    <row r="252" spans="1:36" ht="17.25" x14ac:dyDescent="0.25">
      <c r="A252" s="74"/>
      <c r="B252" s="19"/>
      <c r="C252" s="19"/>
      <c r="D252" s="50"/>
      <c r="E252" s="73"/>
      <c r="F252" s="74"/>
      <c r="G252" s="9"/>
      <c r="H252" s="48"/>
      <c r="I252" s="49">
        <f t="shared" ca="1" si="9"/>
        <v>2022</v>
      </c>
      <c r="J252" s="22">
        <f t="shared" ca="1" si="10"/>
        <v>1</v>
      </c>
      <c r="K252" s="19"/>
      <c r="L252" s="73"/>
      <c r="M252" s="74"/>
      <c r="N252" s="19"/>
      <c r="O252" s="73"/>
      <c r="P252" s="82">
        <v>1</v>
      </c>
      <c r="Q252" s="24">
        <v>1</v>
      </c>
      <c r="R252" s="81">
        <f t="shared" si="11"/>
        <v>1</v>
      </c>
      <c r="S252" s="85"/>
      <c r="T252" s="19"/>
      <c r="U252" s="22"/>
      <c r="V252" s="59"/>
      <c r="W252" s="81"/>
      <c r="X252" s="91" t="e">
        <f ca="1">+VLOOKUP(#REF!,REFERENCIAS!$C:$D,2,0)*VLOOKUP(#REF!,PONDERADORES!A:P,IF(AND(INFORMACION!$T252='REFERENCIAS RIESGO'!$C$36,INFORMACION!$F252=REFERENCIAS!$C$24),16,IF(INFORMACION!$T252='REFERENCIAS RIESGO'!$C$36,13,IF(INFORMACION!$F252=REFERENCIAS!$C$24,10,7))),0)+VLOOKUP(K252,REFERENCIAS!$C:$D,2,0)*VLOOKUP($K$2,PONDERADORES!A:P,IF(AND(INFORMACION!$T252='REFERENCIAS RIESGO'!$C$36,INFORMACION!$F252=REFERENCIAS!$C$24),16,IF(INFORMACION!$T252='REFERENCIAS RIESGO'!$C$36,13,IF(INFORMACION!$F252=REFERENCIAS!$C$24,10,7))),0)+VLOOKUP(L252,REFERENCIAS!$C:$D,2,0)*VLOOKUP($L$2,PONDERADORES!A:P,IF(AND(INFORMACION!$T252='REFERENCIAS RIESGO'!$C$36,INFORMACION!$F252=REFERENCIAS!$C$24),16,IF(INFORMACION!$T252='REFERENCIAS RIESGO'!$C$36,13,IF(INFORMACION!$F252=REFERENCIAS!$C$24,10,7))),0)+VLOOKUP(F252,REFERENCIAS!$C:$D,2,0)*VLOOKUP($F$2,PONDERADORES!A:P,IF(AND(INFORMACION!$T252='REFERENCIAS RIESGO'!$C$36,INFORMACION!$F252=REFERENCIAS!$C$24),16,IF(INFORMACION!$T252='REFERENCIAS RIESGO'!$C$36,13,IF(INFORMACION!$F252=REFERENCIAS!$C$24,10,7))),0)+VLOOKUP(T252,REFERENCIAS!$C:$D,2,0)*VLOOKUP($T$2,PONDERADORES!A:P,IF(AND(INFORMACION!$T252='REFERENCIAS RIESGO'!$C$36,INFORMACION!$F252=REFERENCIAS!$C$24),16,IF(INFORMACION!$T252='REFERENCIAS RIESGO'!$C$36,13,IF(INFORMACION!$F252=REFERENCIAS!$C$24,10,7))),0)+VLOOKUP(IF(J252&lt;=0.2,0.2,IF(AND(J252&gt;0.2,J252&lt;=0.4),0.4,IF(AND(J252&gt;0.4,J252&lt;=0.6),0.6,IF(AND(J252&gt;0.6,J252&lt;=0.8),0.8,IF(AND(J252&gt;0.8,J252&lt;=1),1))))),REFERENCIAS!$C:$D,2,0)*VLOOKUP($J$2,PONDERADORES!A:P,IF(AND(INFORMACION!$T252='REFERENCIAS RIESGO'!$C$36,INFORMACION!$F252=REFERENCIAS!$C$24),16,IF(INFORMACION!$T252='REFERENCIAS RIESGO'!$C$36,13,IF(INFORMACION!$F252=REFERENCIAS!$C$24,10,7))),0)</f>
        <v>#REF!</v>
      </c>
      <c r="Y252" s="68">
        <f>+VLOOKUP(M252,REFERENCIAS!$C:$D,2,0)*VLOOKUP($M$2,PONDERADORES!$A$7:$G$9,7,0)+VLOOKUP(N252,REFERENCIAS!$C:$D,2,0)*VLOOKUP($N$2,PONDERADORES!$A$7:$G$9,7,0)+VLOOKUP(O252,REFERENCIAS!$C:$D,2,0)*VLOOKUP($O$2,PONDERADORES!$A$7:$G$9,7,0)</f>
        <v>0.2</v>
      </c>
      <c r="Z252" s="2">
        <f>+VLOOKUP(IF(R252&lt;0.1,0,IF(AND(R252&gt;=0.1,R252&lt;0.2),0.1,IF(AND(R252&gt;=0.2,R252&lt;0.3),0.2,IF(R252&gt;0.3,0.3,)))),REFERENCIAS!$C:$D,2,0)*VLOOKUP($R$2,PONDERADORES!$A$11:$G$11,7,0)</f>
        <v>15</v>
      </c>
      <c r="AA252" s="92"/>
      <c r="AB252" s="95" t="e">
        <f t="shared" ca="1" si="8"/>
        <v>#REF!</v>
      </c>
      <c r="AC252" s="23" t="e">
        <f ca="1">IF(AB252&gt;REFERENCIAS!$C$62,REFERENCIAS!$B$62,IF(AND(AB252&gt;=REFERENCIAS!$C$63,AB252&lt;REFERENCIAS!$D$63),REFERENCIAS!$B$63,IF(AND(AB252&gt;REFERENCIAS!$C$64,AB252&lt;=REFERENCIAS!$D$64),REFERENCIAS!$B$64,IF(AND(AB252&gt;=REFERENCIAS!$C$65,AB252&lt;REFERENCIAS!$D$65),REFERENCIAS!$B$65, "Revisar"))))</f>
        <v>#REF!</v>
      </c>
      <c r="AD252" s="94" t="e">
        <f ca="1">VLOOKUP(AC252,REFERENCIAS!$B$62:$G$65,4,FALSE)</f>
        <v>#REF!</v>
      </c>
      <c r="AJ252" s="20"/>
    </row>
    <row r="253" spans="1:36" ht="17.25" x14ac:dyDescent="0.25">
      <c r="A253" s="74"/>
      <c r="B253" s="19"/>
      <c r="C253" s="19"/>
      <c r="D253" s="50"/>
      <c r="E253" s="73"/>
      <c r="F253" s="74"/>
      <c r="G253" s="9"/>
      <c r="H253" s="48"/>
      <c r="I253" s="49">
        <f t="shared" ca="1" si="9"/>
        <v>2022</v>
      </c>
      <c r="J253" s="22">
        <f t="shared" ca="1" si="10"/>
        <v>1</v>
      </c>
      <c r="K253" s="19"/>
      <c r="L253" s="73"/>
      <c r="M253" s="74"/>
      <c r="N253" s="19"/>
      <c r="O253" s="73"/>
      <c r="P253" s="82">
        <v>1</v>
      </c>
      <c r="Q253" s="24">
        <v>1</v>
      </c>
      <c r="R253" s="81">
        <f t="shared" si="11"/>
        <v>1</v>
      </c>
      <c r="S253" s="85"/>
      <c r="T253" s="19"/>
      <c r="U253" s="22"/>
      <c r="V253" s="59"/>
      <c r="W253" s="81"/>
      <c r="X253" s="91" t="e">
        <f ca="1">+VLOOKUP(#REF!,REFERENCIAS!$C:$D,2,0)*VLOOKUP(#REF!,PONDERADORES!A:P,IF(AND(INFORMACION!$T253='REFERENCIAS RIESGO'!$C$36,INFORMACION!$F253=REFERENCIAS!$C$24),16,IF(INFORMACION!$T253='REFERENCIAS RIESGO'!$C$36,13,IF(INFORMACION!$F253=REFERENCIAS!$C$24,10,7))),0)+VLOOKUP(K253,REFERENCIAS!$C:$D,2,0)*VLOOKUP($K$2,PONDERADORES!A:P,IF(AND(INFORMACION!$T253='REFERENCIAS RIESGO'!$C$36,INFORMACION!$F253=REFERENCIAS!$C$24),16,IF(INFORMACION!$T253='REFERENCIAS RIESGO'!$C$36,13,IF(INFORMACION!$F253=REFERENCIAS!$C$24,10,7))),0)+VLOOKUP(L253,REFERENCIAS!$C:$D,2,0)*VLOOKUP($L$2,PONDERADORES!A:P,IF(AND(INFORMACION!$T253='REFERENCIAS RIESGO'!$C$36,INFORMACION!$F253=REFERENCIAS!$C$24),16,IF(INFORMACION!$T253='REFERENCIAS RIESGO'!$C$36,13,IF(INFORMACION!$F253=REFERENCIAS!$C$24,10,7))),0)+VLOOKUP(F253,REFERENCIAS!$C:$D,2,0)*VLOOKUP($F$2,PONDERADORES!A:P,IF(AND(INFORMACION!$T253='REFERENCIAS RIESGO'!$C$36,INFORMACION!$F253=REFERENCIAS!$C$24),16,IF(INFORMACION!$T253='REFERENCIAS RIESGO'!$C$36,13,IF(INFORMACION!$F253=REFERENCIAS!$C$24,10,7))),0)+VLOOKUP(T253,REFERENCIAS!$C:$D,2,0)*VLOOKUP($T$2,PONDERADORES!A:P,IF(AND(INFORMACION!$T253='REFERENCIAS RIESGO'!$C$36,INFORMACION!$F253=REFERENCIAS!$C$24),16,IF(INFORMACION!$T253='REFERENCIAS RIESGO'!$C$36,13,IF(INFORMACION!$F253=REFERENCIAS!$C$24,10,7))),0)+VLOOKUP(IF(J253&lt;=0.2,0.2,IF(AND(J253&gt;0.2,J253&lt;=0.4),0.4,IF(AND(J253&gt;0.4,J253&lt;=0.6),0.6,IF(AND(J253&gt;0.6,J253&lt;=0.8),0.8,IF(AND(J253&gt;0.8,J253&lt;=1),1))))),REFERENCIAS!$C:$D,2,0)*VLOOKUP($J$2,PONDERADORES!A:P,IF(AND(INFORMACION!$T253='REFERENCIAS RIESGO'!$C$36,INFORMACION!$F253=REFERENCIAS!$C$24),16,IF(INFORMACION!$T253='REFERENCIAS RIESGO'!$C$36,13,IF(INFORMACION!$F253=REFERENCIAS!$C$24,10,7))),0)</f>
        <v>#REF!</v>
      </c>
      <c r="Y253" s="68">
        <f>+VLOOKUP(M253,REFERENCIAS!$C:$D,2,0)*VLOOKUP($M$2,PONDERADORES!$A$7:$G$9,7,0)+VLOOKUP(N253,REFERENCIAS!$C:$D,2,0)*VLOOKUP($N$2,PONDERADORES!$A$7:$G$9,7,0)+VLOOKUP(O253,REFERENCIAS!$C:$D,2,0)*VLOOKUP($O$2,PONDERADORES!$A$7:$G$9,7,0)</f>
        <v>0.2</v>
      </c>
      <c r="Z253" s="2">
        <f>+VLOOKUP(IF(R253&lt;0.1,0,IF(AND(R253&gt;=0.1,R253&lt;0.2),0.1,IF(AND(R253&gt;=0.2,R253&lt;0.3),0.2,IF(R253&gt;0.3,0.3,)))),REFERENCIAS!$C:$D,2,0)*VLOOKUP($R$2,PONDERADORES!$A$11:$G$11,7,0)</f>
        <v>15</v>
      </c>
      <c r="AA253" s="92"/>
      <c r="AB253" s="95" t="e">
        <f t="shared" ca="1" si="8"/>
        <v>#REF!</v>
      </c>
      <c r="AC253" s="23" t="e">
        <f ca="1">IF(AB253&gt;REFERENCIAS!$C$62,REFERENCIAS!$B$62,IF(AND(AB253&gt;=REFERENCIAS!$C$63,AB253&lt;REFERENCIAS!$D$63),REFERENCIAS!$B$63,IF(AND(AB253&gt;REFERENCIAS!$C$64,AB253&lt;=REFERENCIAS!$D$64),REFERENCIAS!$B$64,IF(AND(AB253&gt;=REFERENCIAS!$C$65,AB253&lt;REFERENCIAS!$D$65),REFERENCIAS!$B$65, "Revisar"))))</f>
        <v>#REF!</v>
      </c>
      <c r="AD253" s="94" t="e">
        <f ca="1">VLOOKUP(AC253,REFERENCIAS!$B$62:$G$65,4,FALSE)</f>
        <v>#REF!</v>
      </c>
      <c r="AJ253" s="20"/>
    </row>
    <row r="254" spans="1:36" ht="17.25" x14ac:dyDescent="0.25">
      <c r="A254" s="74"/>
      <c r="B254" s="19"/>
      <c r="C254" s="19"/>
      <c r="D254" s="50"/>
      <c r="E254" s="73"/>
      <c r="F254" s="74"/>
      <c r="G254" s="9"/>
      <c r="H254" s="48"/>
      <c r="I254" s="49">
        <f t="shared" ca="1" si="9"/>
        <v>2022</v>
      </c>
      <c r="J254" s="22">
        <f t="shared" ca="1" si="10"/>
        <v>1</v>
      </c>
      <c r="K254" s="19"/>
      <c r="L254" s="73"/>
      <c r="M254" s="74"/>
      <c r="N254" s="19"/>
      <c r="O254" s="73"/>
      <c r="P254" s="82">
        <v>1</v>
      </c>
      <c r="Q254" s="24">
        <v>1</v>
      </c>
      <c r="R254" s="81">
        <f t="shared" si="11"/>
        <v>1</v>
      </c>
      <c r="S254" s="85"/>
      <c r="T254" s="19"/>
      <c r="U254" s="22"/>
      <c r="V254" s="59"/>
      <c r="W254" s="81"/>
      <c r="X254" s="91" t="e">
        <f ca="1">+VLOOKUP(#REF!,REFERENCIAS!$C:$D,2,0)*VLOOKUP(#REF!,PONDERADORES!A:P,IF(AND(INFORMACION!$T254='REFERENCIAS RIESGO'!$C$36,INFORMACION!$F254=REFERENCIAS!$C$24),16,IF(INFORMACION!$T254='REFERENCIAS RIESGO'!$C$36,13,IF(INFORMACION!$F254=REFERENCIAS!$C$24,10,7))),0)+VLOOKUP(K254,REFERENCIAS!$C:$D,2,0)*VLOOKUP($K$2,PONDERADORES!A:P,IF(AND(INFORMACION!$T254='REFERENCIAS RIESGO'!$C$36,INFORMACION!$F254=REFERENCIAS!$C$24),16,IF(INFORMACION!$T254='REFERENCIAS RIESGO'!$C$36,13,IF(INFORMACION!$F254=REFERENCIAS!$C$24,10,7))),0)+VLOOKUP(L254,REFERENCIAS!$C:$D,2,0)*VLOOKUP($L$2,PONDERADORES!A:P,IF(AND(INFORMACION!$T254='REFERENCIAS RIESGO'!$C$36,INFORMACION!$F254=REFERENCIAS!$C$24),16,IF(INFORMACION!$T254='REFERENCIAS RIESGO'!$C$36,13,IF(INFORMACION!$F254=REFERENCIAS!$C$24,10,7))),0)+VLOOKUP(F254,REFERENCIAS!$C:$D,2,0)*VLOOKUP($F$2,PONDERADORES!A:P,IF(AND(INFORMACION!$T254='REFERENCIAS RIESGO'!$C$36,INFORMACION!$F254=REFERENCIAS!$C$24),16,IF(INFORMACION!$T254='REFERENCIAS RIESGO'!$C$36,13,IF(INFORMACION!$F254=REFERENCIAS!$C$24,10,7))),0)+VLOOKUP(T254,REFERENCIAS!$C:$D,2,0)*VLOOKUP($T$2,PONDERADORES!A:P,IF(AND(INFORMACION!$T254='REFERENCIAS RIESGO'!$C$36,INFORMACION!$F254=REFERENCIAS!$C$24),16,IF(INFORMACION!$T254='REFERENCIAS RIESGO'!$C$36,13,IF(INFORMACION!$F254=REFERENCIAS!$C$24,10,7))),0)+VLOOKUP(IF(J254&lt;=0.2,0.2,IF(AND(J254&gt;0.2,J254&lt;=0.4),0.4,IF(AND(J254&gt;0.4,J254&lt;=0.6),0.6,IF(AND(J254&gt;0.6,J254&lt;=0.8),0.8,IF(AND(J254&gt;0.8,J254&lt;=1),1))))),REFERENCIAS!$C:$D,2,0)*VLOOKUP($J$2,PONDERADORES!A:P,IF(AND(INFORMACION!$T254='REFERENCIAS RIESGO'!$C$36,INFORMACION!$F254=REFERENCIAS!$C$24),16,IF(INFORMACION!$T254='REFERENCIAS RIESGO'!$C$36,13,IF(INFORMACION!$F254=REFERENCIAS!$C$24,10,7))),0)</f>
        <v>#REF!</v>
      </c>
      <c r="Y254" s="68">
        <f>+VLOOKUP(M254,REFERENCIAS!$C:$D,2,0)*VLOOKUP($M$2,PONDERADORES!$A$7:$G$9,7,0)+VLOOKUP(N254,REFERENCIAS!$C:$D,2,0)*VLOOKUP($N$2,PONDERADORES!$A$7:$G$9,7,0)+VLOOKUP(O254,REFERENCIAS!$C:$D,2,0)*VLOOKUP($O$2,PONDERADORES!$A$7:$G$9,7,0)</f>
        <v>0.2</v>
      </c>
      <c r="Z254" s="2">
        <f>+VLOOKUP(IF(R254&lt;0.1,0,IF(AND(R254&gt;=0.1,R254&lt;0.2),0.1,IF(AND(R254&gt;=0.2,R254&lt;0.3),0.2,IF(R254&gt;0.3,0.3,)))),REFERENCIAS!$C:$D,2,0)*VLOOKUP($R$2,PONDERADORES!$A$11:$G$11,7,0)</f>
        <v>15</v>
      </c>
      <c r="AA254" s="92"/>
      <c r="AB254" s="95" t="e">
        <f t="shared" ca="1" si="8"/>
        <v>#REF!</v>
      </c>
      <c r="AC254" s="23" t="e">
        <f ca="1">IF(AB254&gt;REFERENCIAS!$C$62,REFERENCIAS!$B$62,IF(AND(AB254&gt;=REFERENCIAS!$C$63,AB254&lt;REFERENCIAS!$D$63),REFERENCIAS!$B$63,IF(AND(AB254&gt;REFERENCIAS!$C$64,AB254&lt;=REFERENCIAS!$D$64),REFERENCIAS!$B$64,IF(AND(AB254&gt;=REFERENCIAS!$C$65,AB254&lt;REFERENCIAS!$D$65),REFERENCIAS!$B$65, "Revisar"))))</f>
        <v>#REF!</v>
      </c>
      <c r="AD254" s="94" t="e">
        <f ca="1">VLOOKUP(AC254,REFERENCIAS!$B$62:$G$65,4,FALSE)</f>
        <v>#REF!</v>
      </c>
      <c r="AJ254" s="20"/>
    </row>
    <row r="255" spans="1:36" ht="17.25" x14ac:dyDescent="0.25">
      <c r="A255" s="74"/>
      <c r="B255" s="19"/>
      <c r="C255" s="19"/>
      <c r="D255" s="50"/>
      <c r="E255" s="73"/>
      <c r="F255" s="74"/>
      <c r="G255" s="9"/>
      <c r="H255" s="48"/>
      <c r="I255" s="49">
        <f t="shared" ca="1" si="9"/>
        <v>2022</v>
      </c>
      <c r="J255" s="22">
        <f t="shared" ca="1" si="10"/>
        <v>1</v>
      </c>
      <c r="K255" s="19"/>
      <c r="L255" s="73"/>
      <c r="M255" s="74"/>
      <c r="N255" s="19"/>
      <c r="O255" s="73"/>
      <c r="P255" s="82">
        <v>1</v>
      </c>
      <c r="Q255" s="24">
        <v>1</v>
      </c>
      <c r="R255" s="81">
        <f t="shared" si="11"/>
        <v>1</v>
      </c>
      <c r="S255" s="85"/>
      <c r="T255" s="19"/>
      <c r="U255" s="22"/>
      <c r="V255" s="59"/>
      <c r="W255" s="81"/>
      <c r="X255" s="91" t="e">
        <f ca="1">+VLOOKUP(#REF!,REFERENCIAS!$C:$D,2,0)*VLOOKUP(#REF!,PONDERADORES!A:P,IF(AND(INFORMACION!$T255='REFERENCIAS RIESGO'!$C$36,INFORMACION!$F255=REFERENCIAS!$C$24),16,IF(INFORMACION!$T255='REFERENCIAS RIESGO'!$C$36,13,IF(INFORMACION!$F255=REFERENCIAS!$C$24,10,7))),0)+VLOOKUP(K255,REFERENCIAS!$C:$D,2,0)*VLOOKUP($K$2,PONDERADORES!A:P,IF(AND(INFORMACION!$T255='REFERENCIAS RIESGO'!$C$36,INFORMACION!$F255=REFERENCIAS!$C$24),16,IF(INFORMACION!$T255='REFERENCIAS RIESGO'!$C$36,13,IF(INFORMACION!$F255=REFERENCIAS!$C$24,10,7))),0)+VLOOKUP(L255,REFERENCIAS!$C:$D,2,0)*VLOOKUP($L$2,PONDERADORES!A:P,IF(AND(INFORMACION!$T255='REFERENCIAS RIESGO'!$C$36,INFORMACION!$F255=REFERENCIAS!$C$24),16,IF(INFORMACION!$T255='REFERENCIAS RIESGO'!$C$36,13,IF(INFORMACION!$F255=REFERENCIAS!$C$24,10,7))),0)+VLOOKUP(F255,REFERENCIAS!$C:$D,2,0)*VLOOKUP($F$2,PONDERADORES!A:P,IF(AND(INFORMACION!$T255='REFERENCIAS RIESGO'!$C$36,INFORMACION!$F255=REFERENCIAS!$C$24),16,IF(INFORMACION!$T255='REFERENCIAS RIESGO'!$C$36,13,IF(INFORMACION!$F255=REFERENCIAS!$C$24,10,7))),0)+VLOOKUP(T255,REFERENCIAS!$C:$D,2,0)*VLOOKUP($T$2,PONDERADORES!A:P,IF(AND(INFORMACION!$T255='REFERENCIAS RIESGO'!$C$36,INFORMACION!$F255=REFERENCIAS!$C$24),16,IF(INFORMACION!$T255='REFERENCIAS RIESGO'!$C$36,13,IF(INFORMACION!$F255=REFERENCIAS!$C$24,10,7))),0)+VLOOKUP(IF(J255&lt;=0.2,0.2,IF(AND(J255&gt;0.2,J255&lt;=0.4),0.4,IF(AND(J255&gt;0.4,J255&lt;=0.6),0.6,IF(AND(J255&gt;0.6,J255&lt;=0.8),0.8,IF(AND(J255&gt;0.8,J255&lt;=1),1))))),REFERENCIAS!$C:$D,2,0)*VLOOKUP($J$2,PONDERADORES!A:P,IF(AND(INFORMACION!$T255='REFERENCIAS RIESGO'!$C$36,INFORMACION!$F255=REFERENCIAS!$C$24),16,IF(INFORMACION!$T255='REFERENCIAS RIESGO'!$C$36,13,IF(INFORMACION!$F255=REFERENCIAS!$C$24,10,7))),0)</f>
        <v>#REF!</v>
      </c>
      <c r="Y255" s="68">
        <f>+VLOOKUP(M255,REFERENCIAS!$C:$D,2,0)*VLOOKUP($M$2,PONDERADORES!$A$7:$G$9,7,0)+VLOOKUP(N255,REFERENCIAS!$C:$D,2,0)*VLOOKUP($N$2,PONDERADORES!$A$7:$G$9,7,0)+VLOOKUP(O255,REFERENCIAS!$C:$D,2,0)*VLOOKUP($O$2,PONDERADORES!$A$7:$G$9,7,0)</f>
        <v>0.2</v>
      </c>
      <c r="Z255" s="2">
        <f>+VLOOKUP(IF(R255&lt;0.1,0,IF(AND(R255&gt;=0.1,R255&lt;0.2),0.1,IF(AND(R255&gt;=0.2,R255&lt;0.3),0.2,IF(R255&gt;0.3,0.3,)))),REFERENCIAS!$C:$D,2,0)*VLOOKUP($R$2,PONDERADORES!$A$11:$G$11,7,0)</f>
        <v>15</v>
      </c>
      <c r="AA255" s="92"/>
      <c r="AB255" s="95" t="e">
        <f t="shared" ca="1" si="8"/>
        <v>#REF!</v>
      </c>
      <c r="AC255" s="23" t="e">
        <f ca="1">IF(AB255&gt;REFERENCIAS!$C$62,REFERENCIAS!$B$62,IF(AND(AB255&gt;=REFERENCIAS!$C$63,AB255&lt;REFERENCIAS!$D$63),REFERENCIAS!$B$63,IF(AND(AB255&gt;REFERENCIAS!$C$64,AB255&lt;=REFERENCIAS!$D$64),REFERENCIAS!$B$64,IF(AND(AB255&gt;=REFERENCIAS!$C$65,AB255&lt;REFERENCIAS!$D$65),REFERENCIAS!$B$65, "Revisar"))))</f>
        <v>#REF!</v>
      </c>
      <c r="AD255" s="94" t="e">
        <f ca="1">VLOOKUP(AC255,REFERENCIAS!$B$62:$G$65,4,FALSE)</f>
        <v>#REF!</v>
      </c>
      <c r="AJ255" s="20"/>
    </row>
    <row r="256" spans="1:36" ht="17.25" x14ac:dyDescent="0.25">
      <c r="A256" s="74"/>
      <c r="B256" s="19"/>
      <c r="C256" s="19"/>
      <c r="D256" s="50"/>
      <c r="E256" s="73"/>
      <c r="F256" s="74"/>
      <c r="G256" s="9"/>
      <c r="H256" s="48"/>
      <c r="I256" s="49">
        <f t="shared" ca="1" si="9"/>
        <v>2022</v>
      </c>
      <c r="J256" s="22">
        <f t="shared" ca="1" si="10"/>
        <v>1</v>
      </c>
      <c r="K256" s="19"/>
      <c r="L256" s="73"/>
      <c r="M256" s="74"/>
      <c r="N256" s="19"/>
      <c r="O256" s="73"/>
      <c r="P256" s="82">
        <v>1</v>
      </c>
      <c r="Q256" s="24">
        <v>1</v>
      </c>
      <c r="R256" s="81">
        <f t="shared" si="11"/>
        <v>1</v>
      </c>
      <c r="S256" s="85"/>
      <c r="T256" s="19"/>
      <c r="U256" s="22"/>
      <c r="V256" s="59"/>
      <c r="W256" s="81"/>
      <c r="X256" s="91" t="e">
        <f ca="1">+VLOOKUP(#REF!,REFERENCIAS!$C:$D,2,0)*VLOOKUP(#REF!,PONDERADORES!A:P,IF(AND(INFORMACION!$T256='REFERENCIAS RIESGO'!$C$36,INFORMACION!$F256=REFERENCIAS!$C$24),16,IF(INFORMACION!$T256='REFERENCIAS RIESGO'!$C$36,13,IF(INFORMACION!$F256=REFERENCIAS!$C$24,10,7))),0)+VLOOKUP(K256,REFERENCIAS!$C:$D,2,0)*VLOOKUP($K$2,PONDERADORES!A:P,IF(AND(INFORMACION!$T256='REFERENCIAS RIESGO'!$C$36,INFORMACION!$F256=REFERENCIAS!$C$24),16,IF(INFORMACION!$T256='REFERENCIAS RIESGO'!$C$36,13,IF(INFORMACION!$F256=REFERENCIAS!$C$24,10,7))),0)+VLOOKUP(L256,REFERENCIAS!$C:$D,2,0)*VLOOKUP($L$2,PONDERADORES!A:P,IF(AND(INFORMACION!$T256='REFERENCIAS RIESGO'!$C$36,INFORMACION!$F256=REFERENCIAS!$C$24),16,IF(INFORMACION!$T256='REFERENCIAS RIESGO'!$C$36,13,IF(INFORMACION!$F256=REFERENCIAS!$C$24,10,7))),0)+VLOOKUP(F256,REFERENCIAS!$C:$D,2,0)*VLOOKUP($F$2,PONDERADORES!A:P,IF(AND(INFORMACION!$T256='REFERENCIAS RIESGO'!$C$36,INFORMACION!$F256=REFERENCIAS!$C$24),16,IF(INFORMACION!$T256='REFERENCIAS RIESGO'!$C$36,13,IF(INFORMACION!$F256=REFERENCIAS!$C$24,10,7))),0)+VLOOKUP(T256,REFERENCIAS!$C:$D,2,0)*VLOOKUP($T$2,PONDERADORES!A:P,IF(AND(INFORMACION!$T256='REFERENCIAS RIESGO'!$C$36,INFORMACION!$F256=REFERENCIAS!$C$24),16,IF(INFORMACION!$T256='REFERENCIAS RIESGO'!$C$36,13,IF(INFORMACION!$F256=REFERENCIAS!$C$24,10,7))),0)+VLOOKUP(IF(J256&lt;=0.2,0.2,IF(AND(J256&gt;0.2,J256&lt;=0.4),0.4,IF(AND(J256&gt;0.4,J256&lt;=0.6),0.6,IF(AND(J256&gt;0.6,J256&lt;=0.8),0.8,IF(AND(J256&gt;0.8,J256&lt;=1),1))))),REFERENCIAS!$C:$D,2,0)*VLOOKUP($J$2,PONDERADORES!A:P,IF(AND(INFORMACION!$T256='REFERENCIAS RIESGO'!$C$36,INFORMACION!$F256=REFERENCIAS!$C$24),16,IF(INFORMACION!$T256='REFERENCIAS RIESGO'!$C$36,13,IF(INFORMACION!$F256=REFERENCIAS!$C$24,10,7))),0)</f>
        <v>#REF!</v>
      </c>
      <c r="Y256" s="68">
        <f>+VLOOKUP(M256,REFERENCIAS!$C:$D,2,0)*VLOOKUP($M$2,PONDERADORES!$A$7:$G$9,7,0)+VLOOKUP(N256,REFERENCIAS!$C:$D,2,0)*VLOOKUP($N$2,PONDERADORES!$A$7:$G$9,7,0)+VLOOKUP(O256,REFERENCIAS!$C:$D,2,0)*VLOOKUP($O$2,PONDERADORES!$A$7:$G$9,7,0)</f>
        <v>0.2</v>
      </c>
      <c r="Z256" s="2">
        <f>+VLOOKUP(IF(R256&lt;0.1,0,IF(AND(R256&gt;=0.1,R256&lt;0.2),0.1,IF(AND(R256&gt;=0.2,R256&lt;0.3),0.2,IF(R256&gt;0.3,0.3,)))),REFERENCIAS!$C:$D,2,0)*VLOOKUP($R$2,PONDERADORES!$A$11:$G$11,7,0)</f>
        <v>15</v>
      </c>
      <c r="AA256" s="92"/>
      <c r="AB256" s="95" t="e">
        <f t="shared" ca="1" si="8"/>
        <v>#REF!</v>
      </c>
      <c r="AC256" s="23" t="e">
        <f ca="1">IF(AB256&gt;REFERENCIAS!$C$62,REFERENCIAS!$B$62,IF(AND(AB256&gt;=REFERENCIAS!$C$63,AB256&lt;REFERENCIAS!$D$63),REFERENCIAS!$B$63,IF(AND(AB256&gt;REFERENCIAS!$C$64,AB256&lt;=REFERENCIAS!$D$64),REFERENCIAS!$B$64,IF(AND(AB256&gt;=REFERENCIAS!$C$65,AB256&lt;REFERENCIAS!$D$65),REFERENCIAS!$B$65, "Revisar"))))</f>
        <v>#REF!</v>
      </c>
      <c r="AD256" s="94" t="e">
        <f ca="1">VLOOKUP(AC256,REFERENCIAS!$B$62:$G$65,4,FALSE)</f>
        <v>#REF!</v>
      </c>
      <c r="AJ256" s="20"/>
    </row>
    <row r="257" spans="1:36" ht="17.25" x14ac:dyDescent="0.25">
      <c r="A257" s="74"/>
      <c r="B257" s="19"/>
      <c r="C257" s="19"/>
      <c r="D257" s="50"/>
      <c r="E257" s="73"/>
      <c r="F257" s="74"/>
      <c r="G257" s="9"/>
      <c r="H257" s="48"/>
      <c r="I257" s="49">
        <f t="shared" ca="1" si="9"/>
        <v>2022</v>
      </c>
      <c r="J257" s="22">
        <f t="shared" ca="1" si="10"/>
        <v>1</v>
      </c>
      <c r="K257" s="19"/>
      <c r="L257" s="73"/>
      <c r="M257" s="74"/>
      <c r="N257" s="19"/>
      <c r="O257" s="73"/>
      <c r="P257" s="82">
        <v>1</v>
      </c>
      <c r="Q257" s="24">
        <v>1</v>
      </c>
      <c r="R257" s="81">
        <f t="shared" si="11"/>
        <v>1</v>
      </c>
      <c r="S257" s="85"/>
      <c r="T257" s="19"/>
      <c r="U257" s="22"/>
      <c r="V257" s="59"/>
      <c r="W257" s="81"/>
      <c r="X257" s="91" t="e">
        <f ca="1">+VLOOKUP(#REF!,REFERENCIAS!$C:$D,2,0)*VLOOKUP(#REF!,PONDERADORES!A:P,IF(AND(INFORMACION!$T257='REFERENCIAS RIESGO'!$C$36,INFORMACION!$F257=REFERENCIAS!$C$24),16,IF(INFORMACION!$T257='REFERENCIAS RIESGO'!$C$36,13,IF(INFORMACION!$F257=REFERENCIAS!$C$24,10,7))),0)+VLOOKUP(K257,REFERENCIAS!$C:$D,2,0)*VLOOKUP($K$2,PONDERADORES!A:P,IF(AND(INFORMACION!$T257='REFERENCIAS RIESGO'!$C$36,INFORMACION!$F257=REFERENCIAS!$C$24),16,IF(INFORMACION!$T257='REFERENCIAS RIESGO'!$C$36,13,IF(INFORMACION!$F257=REFERENCIAS!$C$24,10,7))),0)+VLOOKUP(L257,REFERENCIAS!$C:$D,2,0)*VLOOKUP($L$2,PONDERADORES!A:P,IF(AND(INFORMACION!$T257='REFERENCIAS RIESGO'!$C$36,INFORMACION!$F257=REFERENCIAS!$C$24),16,IF(INFORMACION!$T257='REFERENCIAS RIESGO'!$C$36,13,IF(INFORMACION!$F257=REFERENCIAS!$C$24,10,7))),0)+VLOOKUP(F257,REFERENCIAS!$C:$D,2,0)*VLOOKUP($F$2,PONDERADORES!A:P,IF(AND(INFORMACION!$T257='REFERENCIAS RIESGO'!$C$36,INFORMACION!$F257=REFERENCIAS!$C$24),16,IF(INFORMACION!$T257='REFERENCIAS RIESGO'!$C$36,13,IF(INFORMACION!$F257=REFERENCIAS!$C$24,10,7))),0)+VLOOKUP(T257,REFERENCIAS!$C:$D,2,0)*VLOOKUP($T$2,PONDERADORES!A:P,IF(AND(INFORMACION!$T257='REFERENCIAS RIESGO'!$C$36,INFORMACION!$F257=REFERENCIAS!$C$24),16,IF(INFORMACION!$T257='REFERENCIAS RIESGO'!$C$36,13,IF(INFORMACION!$F257=REFERENCIAS!$C$24,10,7))),0)+VLOOKUP(IF(J257&lt;=0.2,0.2,IF(AND(J257&gt;0.2,J257&lt;=0.4),0.4,IF(AND(J257&gt;0.4,J257&lt;=0.6),0.6,IF(AND(J257&gt;0.6,J257&lt;=0.8),0.8,IF(AND(J257&gt;0.8,J257&lt;=1),1))))),REFERENCIAS!$C:$D,2,0)*VLOOKUP($J$2,PONDERADORES!A:P,IF(AND(INFORMACION!$T257='REFERENCIAS RIESGO'!$C$36,INFORMACION!$F257=REFERENCIAS!$C$24),16,IF(INFORMACION!$T257='REFERENCIAS RIESGO'!$C$36,13,IF(INFORMACION!$F257=REFERENCIAS!$C$24,10,7))),0)</f>
        <v>#REF!</v>
      </c>
      <c r="Y257" s="68">
        <f>+VLOOKUP(M257,REFERENCIAS!$C:$D,2,0)*VLOOKUP($M$2,PONDERADORES!$A$7:$G$9,7,0)+VLOOKUP(N257,REFERENCIAS!$C:$D,2,0)*VLOOKUP($N$2,PONDERADORES!$A$7:$G$9,7,0)+VLOOKUP(O257,REFERENCIAS!$C:$D,2,0)*VLOOKUP($O$2,PONDERADORES!$A$7:$G$9,7,0)</f>
        <v>0.2</v>
      </c>
      <c r="Z257" s="2">
        <f>+VLOOKUP(IF(R257&lt;0.1,0,IF(AND(R257&gt;=0.1,R257&lt;0.2),0.1,IF(AND(R257&gt;=0.2,R257&lt;0.3),0.2,IF(R257&gt;0.3,0.3,)))),REFERENCIAS!$C:$D,2,0)*VLOOKUP($R$2,PONDERADORES!$A$11:$G$11,7,0)</f>
        <v>15</v>
      </c>
      <c r="AA257" s="92"/>
      <c r="AB257" s="95" t="e">
        <f t="shared" ca="1" si="8"/>
        <v>#REF!</v>
      </c>
      <c r="AC257" s="23" t="e">
        <f ca="1">IF(AB257&gt;REFERENCIAS!$C$62,REFERENCIAS!$B$62,IF(AND(AB257&gt;=REFERENCIAS!$C$63,AB257&lt;REFERENCIAS!$D$63),REFERENCIAS!$B$63,IF(AND(AB257&gt;REFERENCIAS!$C$64,AB257&lt;=REFERENCIAS!$D$64),REFERENCIAS!$B$64,IF(AND(AB257&gt;=REFERENCIAS!$C$65,AB257&lt;REFERENCIAS!$D$65),REFERENCIAS!$B$65, "Revisar"))))</f>
        <v>#REF!</v>
      </c>
      <c r="AD257" s="94" t="e">
        <f ca="1">VLOOKUP(AC257,REFERENCIAS!$B$62:$G$65,4,FALSE)</f>
        <v>#REF!</v>
      </c>
      <c r="AJ257" s="20"/>
    </row>
    <row r="258" spans="1:36" ht="17.25" x14ac:dyDescent="0.25">
      <c r="A258" s="74"/>
      <c r="B258" s="19"/>
      <c r="C258" s="19"/>
      <c r="D258" s="50"/>
      <c r="E258" s="73"/>
      <c r="F258" s="74"/>
      <c r="G258" s="9"/>
      <c r="H258" s="48"/>
      <c r="I258" s="49">
        <f t="shared" ca="1" si="9"/>
        <v>2022</v>
      </c>
      <c r="J258" s="22">
        <f t="shared" ca="1" si="10"/>
        <v>1</v>
      </c>
      <c r="K258" s="19"/>
      <c r="L258" s="73"/>
      <c r="M258" s="74"/>
      <c r="N258" s="19"/>
      <c r="O258" s="73"/>
      <c r="P258" s="82">
        <v>1</v>
      </c>
      <c r="Q258" s="24">
        <v>1</v>
      </c>
      <c r="R258" s="81">
        <f t="shared" si="11"/>
        <v>1</v>
      </c>
      <c r="S258" s="85"/>
      <c r="T258" s="19"/>
      <c r="U258" s="22"/>
      <c r="V258" s="59"/>
      <c r="W258" s="81"/>
      <c r="X258" s="91" t="e">
        <f ca="1">+VLOOKUP(#REF!,REFERENCIAS!$C:$D,2,0)*VLOOKUP(#REF!,PONDERADORES!A:P,IF(AND(INFORMACION!$T258='REFERENCIAS RIESGO'!$C$36,INFORMACION!$F258=REFERENCIAS!$C$24),16,IF(INFORMACION!$T258='REFERENCIAS RIESGO'!$C$36,13,IF(INFORMACION!$F258=REFERENCIAS!$C$24,10,7))),0)+VLOOKUP(K258,REFERENCIAS!$C:$D,2,0)*VLOOKUP($K$2,PONDERADORES!A:P,IF(AND(INFORMACION!$T258='REFERENCIAS RIESGO'!$C$36,INFORMACION!$F258=REFERENCIAS!$C$24),16,IF(INFORMACION!$T258='REFERENCIAS RIESGO'!$C$36,13,IF(INFORMACION!$F258=REFERENCIAS!$C$24,10,7))),0)+VLOOKUP(L258,REFERENCIAS!$C:$D,2,0)*VLOOKUP($L$2,PONDERADORES!A:P,IF(AND(INFORMACION!$T258='REFERENCIAS RIESGO'!$C$36,INFORMACION!$F258=REFERENCIAS!$C$24),16,IF(INFORMACION!$T258='REFERENCIAS RIESGO'!$C$36,13,IF(INFORMACION!$F258=REFERENCIAS!$C$24,10,7))),0)+VLOOKUP(F258,REFERENCIAS!$C:$D,2,0)*VLOOKUP($F$2,PONDERADORES!A:P,IF(AND(INFORMACION!$T258='REFERENCIAS RIESGO'!$C$36,INFORMACION!$F258=REFERENCIAS!$C$24),16,IF(INFORMACION!$T258='REFERENCIAS RIESGO'!$C$36,13,IF(INFORMACION!$F258=REFERENCIAS!$C$24,10,7))),0)+VLOOKUP(T258,REFERENCIAS!$C:$D,2,0)*VLOOKUP($T$2,PONDERADORES!A:P,IF(AND(INFORMACION!$T258='REFERENCIAS RIESGO'!$C$36,INFORMACION!$F258=REFERENCIAS!$C$24),16,IF(INFORMACION!$T258='REFERENCIAS RIESGO'!$C$36,13,IF(INFORMACION!$F258=REFERENCIAS!$C$24,10,7))),0)+VLOOKUP(IF(J258&lt;=0.2,0.2,IF(AND(J258&gt;0.2,J258&lt;=0.4),0.4,IF(AND(J258&gt;0.4,J258&lt;=0.6),0.6,IF(AND(J258&gt;0.6,J258&lt;=0.8),0.8,IF(AND(J258&gt;0.8,J258&lt;=1),1))))),REFERENCIAS!$C:$D,2,0)*VLOOKUP($J$2,PONDERADORES!A:P,IF(AND(INFORMACION!$T258='REFERENCIAS RIESGO'!$C$36,INFORMACION!$F258=REFERENCIAS!$C$24),16,IF(INFORMACION!$T258='REFERENCIAS RIESGO'!$C$36,13,IF(INFORMACION!$F258=REFERENCIAS!$C$24,10,7))),0)</f>
        <v>#REF!</v>
      </c>
      <c r="Y258" s="68">
        <f>+VLOOKUP(M258,REFERENCIAS!$C:$D,2,0)*VLOOKUP($M$2,PONDERADORES!$A$7:$G$9,7,0)+VLOOKUP(N258,REFERENCIAS!$C:$D,2,0)*VLOOKUP($N$2,PONDERADORES!$A$7:$G$9,7,0)+VLOOKUP(O258,REFERENCIAS!$C:$D,2,0)*VLOOKUP($O$2,PONDERADORES!$A$7:$G$9,7,0)</f>
        <v>0.2</v>
      </c>
      <c r="Z258" s="2">
        <f>+VLOOKUP(IF(R258&lt;0.1,0,IF(AND(R258&gt;=0.1,R258&lt;0.2),0.1,IF(AND(R258&gt;=0.2,R258&lt;0.3),0.2,IF(R258&gt;0.3,0.3,)))),REFERENCIAS!$C:$D,2,0)*VLOOKUP($R$2,PONDERADORES!$A$11:$G$11,7,0)</f>
        <v>15</v>
      </c>
      <c r="AA258" s="92"/>
      <c r="AB258" s="95" t="e">
        <f t="shared" ca="1" si="8"/>
        <v>#REF!</v>
      </c>
      <c r="AC258" s="23" t="e">
        <f ca="1">IF(AB258&gt;REFERENCIAS!$C$62,REFERENCIAS!$B$62,IF(AND(AB258&gt;=REFERENCIAS!$C$63,AB258&lt;REFERENCIAS!$D$63),REFERENCIAS!$B$63,IF(AND(AB258&gt;REFERENCIAS!$C$64,AB258&lt;=REFERENCIAS!$D$64),REFERENCIAS!$B$64,IF(AND(AB258&gt;=REFERENCIAS!$C$65,AB258&lt;REFERENCIAS!$D$65),REFERENCIAS!$B$65, "Revisar"))))</f>
        <v>#REF!</v>
      </c>
      <c r="AD258" s="94" t="e">
        <f ca="1">VLOOKUP(AC258,REFERENCIAS!$B$62:$G$65,4,FALSE)</f>
        <v>#REF!</v>
      </c>
      <c r="AJ258" s="20"/>
    </row>
    <row r="259" spans="1:36" ht="17.25" x14ac:dyDescent="0.25">
      <c r="A259" s="74"/>
      <c r="B259" s="19"/>
      <c r="C259" s="19"/>
      <c r="D259" s="50"/>
      <c r="E259" s="73"/>
      <c r="F259" s="74"/>
      <c r="G259" s="9"/>
      <c r="H259" s="48"/>
      <c r="I259" s="49">
        <f t="shared" ca="1" si="9"/>
        <v>2022</v>
      </c>
      <c r="J259" s="22">
        <f t="shared" ca="1" si="10"/>
        <v>1</v>
      </c>
      <c r="K259" s="19"/>
      <c r="L259" s="73"/>
      <c r="M259" s="74"/>
      <c r="N259" s="19"/>
      <c r="O259" s="73"/>
      <c r="P259" s="82">
        <v>1</v>
      </c>
      <c r="Q259" s="24">
        <v>1</v>
      </c>
      <c r="R259" s="81">
        <f t="shared" si="11"/>
        <v>1</v>
      </c>
      <c r="S259" s="85"/>
      <c r="T259" s="19"/>
      <c r="U259" s="22"/>
      <c r="V259" s="59"/>
      <c r="W259" s="81"/>
      <c r="X259" s="91" t="e">
        <f ca="1">+VLOOKUP(#REF!,REFERENCIAS!$C:$D,2,0)*VLOOKUP(#REF!,PONDERADORES!A:P,IF(AND(INFORMACION!$T259='REFERENCIAS RIESGO'!$C$36,INFORMACION!$F259=REFERENCIAS!$C$24),16,IF(INFORMACION!$T259='REFERENCIAS RIESGO'!$C$36,13,IF(INFORMACION!$F259=REFERENCIAS!$C$24,10,7))),0)+VLOOKUP(K259,REFERENCIAS!$C:$D,2,0)*VLOOKUP($K$2,PONDERADORES!A:P,IF(AND(INFORMACION!$T259='REFERENCIAS RIESGO'!$C$36,INFORMACION!$F259=REFERENCIAS!$C$24),16,IF(INFORMACION!$T259='REFERENCIAS RIESGO'!$C$36,13,IF(INFORMACION!$F259=REFERENCIAS!$C$24,10,7))),0)+VLOOKUP(L259,REFERENCIAS!$C:$D,2,0)*VLOOKUP($L$2,PONDERADORES!A:P,IF(AND(INFORMACION!$T259='REFERENCIAS RIESGO'!$C$36,INFORMACION!$F259=REFERENCIAS!$C$24),16,IF(INFORMACION!$T259='REFERENCIAS RIESGO'!$C$36,13,IF(INFORMACION!$F259=REFERENCIAS!$C$24,10,7))),0)+VLOOKUP(F259,REFERENCIAS!$C:$D,2,0)*VLOOKUP($F$2,PONDERADORES!A:P,IF(AND(INFORMACION!$T259='REFERENCIAS RIESGO'!$C$36,INFORMACION!$F259=REFERENCIAS!$C$24),16,IF(INFORMACION!$T259='REFERENCIAS RIESGO'!$C$36,13,IF(INFORMACION!$F259=REFERENCIAS!$C$24,10,7))),0)+VLOOKUP(T259,REFERENCIAS!$C:$D,2,0)*VLOOKUP($T$2,PONDERADORES!A:P,IF(AND(INFORMACION!$T259='REFERENCIAS RIESGO'!$C$36,INFORMACION!$F259=REFERENCIAS!$C$24),16,IF(INFORMACION!$T259='REFERENCIAS RIESGO'!$C$36,13,IF(INFORMACION!$F259=REFERENCIAS!$C$24,10,7))),0)+VLOOKUP(IF(J259&lt;=0.2,0.2,IF(AND(J259&gt;0.2,J259&lt;=0.4),0.4,IF(AND(J259&gt;0.4,J259&lt;=0.6),0.6,IF(AND(J259&gt;0.6,J259&lt;=0.8),0.8,IF(AND(J259&gt;0.8,J259&lt;=1),1))))),REFERENCIAS!$C:$D,2,0)*VLOOKUP($J$2,PONDERADORES!A:P,IF(AND(INFORMACION!$T259='REFERENCIAS RIESGO'!$C$36,INFORMACION!$F259=REFERENCIAS!$C$24),16,IF(INFORMACION!$T259='REFERENCIAS RIESGO'!$C$36,13,IF(INFORMACION!$F259=REFERENCIAS!$C$24,10,7))),0)</f>
        <v>#REF!</v>
      </c>
      <c r="Y259" s="68">
        <f>+VLOOKUP(M259,REFERENCIAS!$C:$D,2,0)*VLOOKUP($M$2,PONDERADORES!$A$7:$G$9,7,0)+VLOOKUP(N259,REFERENCIAS!$C:$D,2,0)*VLOOKUP($N$2,PONDERADORES!$A$7:$G$9,7,0)+VLOOKUP(O259,REFERENCIAS!$C:$D,2,0)*VLOOKUP($O$2,PONDERADORES!$A$7:$G$9,7,0)</f>
        <v>0.2</v>
      </c>
      <c r="Z259" s="2">
        <f>+VLOOKUP(IF(R259&lt;0.1,0,IF(AND(R259&gt;=0.1,R259&lt;0.2),0.1,IF(AND(R259&gt;=0.2,R259&lt;0.3),0.2,IF(R259&gt;0.3,0.3,)))),REFERENCIAS!$C:$D,2,0)*VLOOKUP($R$2,PONDERADORES!$A$11:$G$11,7,0)</f>
        <v>15</v>
      </c>
      <c r="AA259" s="92"/>
      <c r="AB259" s="95" t="e">
        <f t="shared" ca="1" si="8"/>
        <v>#REF!</v>
      </c>
      <c r="AC259" s="23" t="e">
        <f ca="1">IF(AB259&gt;REFERENCIAS!$C$62,REFERENCIAS!$B$62,IF(AND(AB259&gt;=REFERENCIAS!$C$63,AB259&lt;REFERENCIAS!$D$63),REFERENCIAS!$B$63,IF(AND(AB259&gt;REFERENCIAS!$C$64,AB259&lt;=REFERENCIAS!$D$64),REFERENCIAS!$B$64,IF(AND(AB259&gt;=REFERENCIAS!$C$65,AB259&lt;REFERENCIAS!$D$65),REFERENCIAS!$B$65, "Revisar"))))</f>
        <v>#REF!</v>
      </c>
      <c r="AD259" s="94" t="e">
        <f ca="1">VLOOKUP(AC259,REFERENCIAS!$B$62:$G$65,4,FALSE)</f>
        <v>#REF!</v>
      </c>
      <c r="AJ259" s="20"/>
    </row>
    <row r="260" spans="1:36" ht="17.25" x14ac:dyDescent="0.25">
      <c r="A260" s="74"/>
      <c r="B260" s="19"/>
      <c r="C260" s="19"/>
      <c r="D260" s="50"/>
      <c r="E260" s="73"/>
      <c r="F260" s="74"/>
      <c r="G260" s="9"/>
      <c r="H260" s="48"/>
      <c r="I260" s="49">
        <f t="shared" ca="1" si="9"/>
        <v>2022</v>
      </c>
      <c r="J260" s="22">
        <f t="shared" ref="J260:J323" ca="1" si="12">IF(I260&gt;G260,1,I260/G260)</f>
        <v>1</v>
      </c>
      <c r="K260" s="19"/>
      <c r="L260" s="73"/>
      <c r="M260" s="74"/>
      <c r="N260" s="19"/>
      <c r="O260" s="73"/>
      <c r="P260" s="82">
        <v>1</v>
      </c>
      <c r="Q260" s="24">
        <v>1</v>
      </c>
      <c r="R260" s="81">
        <f t="shared" si="11"/>
        <v>1</v>
      </c>
      <c r="S260" s="85"/>
      <c r="T260" s="19"/>
      <c r="U260" s="22"/>
      <c r="V260" s="59"/>
      <c r="W260" s="81"/>
      <c r="X260" s="91" t="e">
        <f ca="1">+VLOOKUP(#REF!,REFERENCIAS!$C:$D,2,0)*VLOOKUP(#REF!,PONDERADORES!A:P,IF(AND(INFORMACION!$T260='REFERENCIAS RIESGO'!$C$36,INFORMACION!$F260=REFERENCIAS!$C$24),16,IF(INFORMACION!$T260='REFERENCIAS RIESGO'!$C$36,13,IF(INFORMACION!$F260=REFERENCIAS!$C$24,10,7))),0)+VLOOKUP(K260,REFERENCIAS!$C:$D,2,0)*VLOOKUP($K$2,PONDERADORES!A:P,IF(AND(INFORMACION!$T260='REFERENCIAS RIESGO'!$C$36,INFORMACION!$F260=REFERENCIAS!$C$24),16,IF(INFORMACION!$T260='REFERENCIAS RIESGO'!$C$36,13,IF(INFORMACION!$F260=REFERENCIAS!$C$24,10,7))),0)+VLOOKUP(L260,REFERENCIAS!$C:$D,2,0)*VLOOKUP($L$2,PONDERADORES!A:P,IF(AND(INFORMACION!$T260='REFERENCIAS RIESGO'!$C$36,INFORMACION!$F260=REFERENCIAS!$C$24),16,IF(INFORMACION!$T260='REFERENCIAS RIESGO'!$C$36,13,IF(INFORMACION!$F260=REFERENCIAS!$C$24,10,7))),0)+VLOOKUP(F260,REFERENCIAS!$C:$D,2,0)*VLOOKUP($F$2,PONDERADORES!A:P,IF(AND(INFORMACION!$T260='REFERENCIAS RIESGO'!$C$36,INFORMACION!$F260=REFERENCIAS!$C$24),16,IF(INFORMACION!$T260='REFERENCIAS RIESGO'!$C$36,13,IF(INFORMACION!$F260=REFERENCIAS!$C$24,10,7))),0)+VLOOKUP(T260,REFERENCIAS!$C:$D,2,0)*VLOOKUP($T$2,PONDERADORES!A:P,IF(AND(INFORMACION!$T260='REFERENCIAS RIESGO'!$C$36,INFORMACION!$F260=REFERENCIAS!$C$24),16,IF(INFORMACION!$T260='REFERENCIAS RIESGO'!$C$36,13,IF(INFORMACION!$F260=REFERENCIAS!$C$24,10,7))),0)+VLOOKUP(IF(J260&lt;=0.2,0.2,IF(AND(J260&gt;0.2,J260&lt;=0.4),0.4,IF(AND(J260&gt;0.4,J260&lt;=0.6),0.6,IF(AND(J260&gt;0.6,J260&lt;=0.8),0.8,IF(AND(J260&gt;0.8,J260&lt;=1),1))))),REFERENCIAS!$C:$D,2,0)*VLOOKUP($J$2,PONDERADORES!A:P,IF(AND(INFORMACION!$T260='REFERENCIAS RIESGO'!$C$36,INFORMACION!$F260=REFERENCIAS!$C$24),16,IF(INFORMACION!$T260='REFERENCIAS RIESGO'!$C$36,13,IF(INFORMACION!$F260=REFERENCIAS!$C$24,10,7))),0)</f>
        <v>#REF!</v>
      </c>
      <c r="Y260" s="68">
        <f>+VLOOKUP(M260,REFERENCIAS!$C:$D,2,0)*VLOOKUP($M$2,PONDERADORES!$A$7:$G$9,7,0)+VLOOKUP(N260,REFERENCIAS!$C:$D,2,0)*VLOOKUP($N$2,PONDERADORES!$A$7:$G$9,7,0)+VLOOKUP(O260,REFERENCIAS!$C:$D,2,0)*VLOOKUP($O$2,PONDERADORES!$A$7:$G$9,7,0)</f>
        <v>0.2</v>
      </c>
      <c r="Z260" s="2">
        <f>+VLOOKUP(IF(R260&lt;0.1,0,IF(AND(R260&gt;=0.1,R260&lt;0.2),0.1,IF(AND(R260&gt;=0.2,R260&lt;0.3),0.2,IF(R260&gt;0.3,0.3,)))),REFERENCIAS!$C:$D,2,0)*VLOOKUP($R$2,PONDERADORES!$A$11:$G$11,7,0)</f>
        <v>15</v>
      </c>
      <c r="AA260" s="92"/>
      <c r="AB260" s="95" t="e">
        <f t="shared" ca="1" si="8"/>
        <v>#REF!</v>
      </c>
      <c r="AC260" s="23" t="e">
        <f ca="1">IF(AB260&gt;REFERENCIAS!$C$62,REFERENCIAS!$B$62,IF(AND(AB260&gt;=REFERENCIAS!$C$63,AB260&lt;REFERENCIAS!$D$63),REFERENCIAS!$B$63,IF(AND(AB260&gt;REFERENCIAS!$C$64,AB260&lt;=REFERENCIAS!$D$64),REFERENCIAS!$B$64,IF(AND(AB260&gt;=REFERENCIAS!$C$65,AB260&lt;REFERENCIAS!$D$65),REFERENCIAS!$B$65, "Revisar"))))</f>
        <v>#REF!</v>
      </c>
      <c r="AD260" s="94" t="e">
        <f ca="1">VLOOKUP(AC260,REFERENCIAS!$B$62:$G$65,4,FALSE)</f>
        <v>#REF!</v>
      </c>
      <c r="AJ260" s="20"/>
    </row>
    <row r="261" spans="1:36" ht="17.25" x14ac:dyDescent="0.25">
      <c r="A261" s="74"/>
      <c r="B261" s="19"/>
      <c r="C261" s="19"/>
      <c r="D261" s="50"/>
      <c r="E261" s="73"/>
      <c r="F261" s="74"/>
      <c r="G261" s="9"/>
      <c r="H261" s="48"/>
      <c r="I261" s="49">
        <f t="shared" ref="I261:I324" ca="1" si="13">(YEAR(NOW())-H261)</f>
        <v>2022</v>
      </c>
      <c r="J261" s="22">
        <f t="shared" ca="1" si="12"/>
        <v>1</v>
      </c>
      <c r="K261" s="19"/>
      <c r="L261" s="73"/>
      <c r="M261" s="74"/>
      <c r="N261" s="19"/>
      <c r="O261" s="73"/>
      <c r="P261" s="82">
        <v>1</v>
      </c>
      <c r="Q261" s="24">
        <v>1</v>
      </c>
      <c r="R261" s="81">
        <f t="shared" si="11"/>
        <v>1</v>
      </c>
      <c r="S261" s="85"/>
      <c r="T261" s="19"/>
      <c r="U261" s="22"/>
      <c r="V261" s="59"/>
      <c r="W261" s="81"/>
      <c r="X261" s="91" t="e">
        <f ca="1">+VLOOKUP(#REF!,REFERENCIAS!$C:$D,2,0)*VLOOKUP(#REF!,PONDERADORES!A:P,IF(AND(INFORMACION!$T261='REFERENCIAS RIESGO'!$C$36,INFORMACION!$F261=REFERENCIAS!$C$24),16,IF(INFORMACION!$T261='REFERENCIAS RIESGO'!$C$36,13,IF(INFORMACION!$F261=REFERENCIAS!$C$24,10,7))),0)+VLOOKUP(K261,REFERENCIAS!$C:$D,2,0)*VLOOKUP($K$2,PONDERADORES!A:P,IF(AND(INFORMACION!$T261='REFERENCIAS RIESGO'!$C$36,INFORMACION!$F261=REFERENCIAS!$C$24),16,IF(INFORMACION!$T261='REFERENCIAS RIESGO'!$C$36,13,IF(INFORMACION!$F261=REFERENCIAS!$C$24,10,7))),0)+VLOOKUP(L261,REFERENCIAS!$C:$D,2,0)*VLOOKUP($L$2,PONDERADORES!A:P,IF(AND(INFORMACION!$T261='REFERENCIAS RIESGO'!$C$36,INFORMACION!$F261=REFERENCIAS!$C$24),16,IF(INFORMACION!$T261='REFERENCIAS RIESGO'!$C$36,13,IF(INFORMACION!$F261=REFERENCIAS!$C$24,10,7))),0)+VLOOKUP(F261,REFERENCIAS!$C:$D,2,0)*VLOOKUP($F$2,PONDERADORES!A:P,IF(AND(INFORMACION!$T261='REFERENCIAS RIESGO'!$C$36,INFORMACION!$F261=REFERENCIAS!$C$24),16,IF(INFORMACION!$T261='REFERENCIAS RIESGO'!$C$36,13,IF(INFORMACION!$F261=REFERENCIAS!$C$24,10,7))),0)+VLOOKUP(T261,REFERENCIAS!$C:$D,2,0)*VLOOKUP($T$2,PONDERADORES!A:P,IF(AND(INFORMACION!$T261='REFERENCIAS RIESGO'!$C$36,INFORMACION!$F261=REFERENCIAS!$C$24),16,IF(INFORMACION!$T261='REFERENCIAS RIESGO'!$C$36,13,IF(INFORMACION!$F261=REFERENCIAS!$C$24,10,7))),0)+VLOOKUP(IF(J261&lt;=0.2,0.2,IF(AND(J261&gt;0.2,J261&lt;=0.4),0.4,IF(AND(J261&gt;0.4,J261&lt;=0.6),0.6,IF(AND(J261&gt;0.6,J261&lt;=0.8),0.8,IF(AND(J261&gt;0.8,J261&lt;=1),1))))),REFERENCIAS!$C:$D,2,0)*VLOOKUP($J$2,PONDERADORES!A:P,IF(AND(INFORMACION!$T261='REFERENCIAS RIESGO'!$C$36,INFORMACION!$F261=REFERENCIAS!$C$24),16,IF(INFORMACION!$T261='REFERENCIAS RIESGO'!$C$36,13,IF(INFORMACION!$F261=REFERENCIAS!$C$24,10,7))),0)</f>
        <v>#REF!</v>
      </c>
      <c r="Y261" s="68">
        <f>+VLOOKUP(M261,REFERENCIAS!$C:$D,2,0)*VLOOKUP($M$2,PONDERADORES!$A$7:$G$9,7,0)+VLOOKUP(N261,REFERENCIAS!$C:$D,2,0)*VLOOKUP($N$2,PONDERADORES!$A$7:$G$9,7,0)+VLOOKUP(O261,REFERENCIAS!$C:$D,2,0)*VLOOKUP($O$2,PONDERADORES!$A$7:$G$9,7,0)</f>
        <v>0.2</v>
      </c>
      <c r="Z261" s="2">
        <f>+VLOOKUP(IF(R261&lt;0.1,0,IF(AND(R261&gt;=0.1,R261&lt;0.2),0.1,IF(AND(R261&gt;=0.2,R261&lt;0.3),0.2,IF(R261&gt;0.3,0.3,)))),REFERENCIAS!$C:$D,2,0)*VLOOKUP($R$2,PONDERADORES!$A$11:$G$11,7,0)</f>
        <v>15</v>
      </c>
      <c r="AA261" s="92"/>
      <c r="AB261" s="95" t="e">
        <f t="shared" ca="1" si="8"/>
        <v>#REF!</v>
      </c>
      <c r="AC261" s="23" t="e">
        <f ca="1">IF(AB261&gt;REFERENCIAS!$C$62,REFERENCIAS!$B$62,IF(AND(AB261&gt;=REFERENCIAS!$C$63,AB261&lt;REFERENCIAS!$D$63),REFERENCIAS!$B$63,IF(AND(AB261&gt;REFERENCIAS!$C$64,AB261&lt;=REFERENCIAS!$D$64),REFERENCIAS!$B$64,IF(AND(AB261&gt;=REFERENCIAS!$C$65,AB261&lt;REFERENCIAS!$D$65),REFERENCIAS!$B$65, "Revisar"))))</f>
        <v>#REF!</v>
      </c>
      <c r="AD261" s="94" t="e">
        <f ca="1">VLOOKUP(AC261,REFERENCIAS!$B$62:$G$65,4,FALSE)</f>
        <v>#REF!</v>
      </c>
      <c r="AJ261" s="20"/>
    </row>
    <row r="262" spans="1:36" ht="17.25" x14ac:dyDescent="0.25">
      <c r="A262" s="74"/>
      <c r="B262" s="19"/>
      <c r="C262" s="19"/>
      <c r="D262" s="50"/>
      <c r="E262" s="73"/>
      <c r="F262" s="74"/>
      <c r="G262" s="9"/>
      <c r="H262" s="48"/>
      <c r="I262" s="49">
        <f t="shared" ca="1" si="13"/>
        <v>2022</v>
      </c>
      <c r="J262" s="22">
        <f t="shared" ca="1" si="12"/>
        <v>1</v>
      </c>
      <c r="K262" s="19"/>
      <c r="L262" s="73"/>
      <c r="M262" s="74"/>
      <c r="N262" s="19"/>
      <c r="O262" s="73"/>
      <c r="P262" s="82">
        <v>1</v>
      </c>
      <c r="Q262" s="24">
        <v>1</v>
      </c>
      <c r="R262" s="81">
        <f t="shared" ref="R262:R325" si="14">+Q262/P262</f>
        <v>1</v>
      </c>
      <c r="S262" s="85"/>
      <c r="T262" s="19"/>
      <c r="U262" s="22"/>
      <c r="V262" s="59"/>
      <c r="W262" s="81"/>
      <c r="X262" s="91" t="e">
        <f ca="1">+VLOOKUP(#REF!,REFERENCIAS!$C:$D,2,0)*VLOOKUP(#REF!,PONDERADORES!A:P,IF(AND(INFORMACION!$T262='REFERENCIAS RIESGO'!$C$36,INFORMACION!$F262=REFERENCIAS!$C$24),16,IF(INFORMACION!$T262='REFERENCIAS RIESGO'!$C$36,13,IF(INFORMACION!$F262=REFERENCIAS!$C$24,10,7))),0)+VLOOKUP(K262,REFERENCIAS!$C:$D,2,0)*VLOOKUP($K$2,PONDERADORES!A:P,IF(AND(INFORMACION!$T262='REFERENCIAS RIESGO'!$C$36,INFORMACION!$F262=REFERENCIAS!$C$24),16,IF(INFORMACION!$T262='REFERENCIAS RIESGO'!$C$36,13,IF(INFORMACION!$F262=REFERENCIAS!$C$24,10,7))),0)+VLOOKUP(L262,REFERENCIAS!$C:$D,2,0)*VLOOKUP($L$2,PONDERADORES!A:P,IF(AND(INFORMACION!$T262='REFERENCIAS RIESGO'!$C$36,INFORMACION!$F262=REFERENCIAS!$C$24),16,IF(INFORMACION!$T262='REFERENCIAS RIESGO'!$C$36,13,IF(INFORMACION!$F262=REFERENCIAS!$C$24,10,7))),0)+VLOOKUP(F262,REFERENCIAS!$C:$D,2,0)*VLOOKUP($F$2,PONDERADORES!A:P,IF(AND(INFORMACION!$T262='REFERENCIAS RIESGO'!$C$36,INFORMACION!$F262=REFERENCIAS!$C$24),16,IF(INFORMACION!$T262='REFERENCIAS RIESGO'!$C$36,13,IF(INFORMACION!$F262=REFERENCIAS!$C$24,10,7))),0)+VLOOKUP(T262,REFERENCIAS!$C:$D,2,0)*VLOOKUP($T$2,PONDERADORES!A:P,IF(AND(INFORMACION!$T262='REFERENCIAS RIESGO'!$C$36,INFORMACION!$F262=REFERENCIAS!$C$24),16,IF(INFORMACION!$T262='REFERENCIAS RIESGO'!$C$36,13,IF(INFORMACION!$F262=REFERENCIAS!$C$24,10,7))),0)+VLOOKUP(IF(J262&lt;=0.2,0.2,IF(AND(J262&gt;0.2,J262&lt;=0.4),0.4,IF(AND(J262&gt;0.4,J262&lt;=0.6),0.6,IF(AND(J262&gt;0.6,J262&lt;=0.8),0.8,IF(AND(J262&gt;0.8,J262&lt;=1),1))))),REFERENCIAS!$C:$D,2,0)*VLOOKUP($J$2,PONDERADORES!A:P,IF(AND(INFORMACION!$T262='REFERENCIAS RIESGO'!$C$36,INFORMACION!$F262=REFERENCIAS!$C$24),16,IF(INFORMACION!$T262='REFERENCIAS RIESGO'!$C$36,13,IF(INFORMACION!$F262=REFERENCIAS!$C$24,10,7))),0)</f>
        <v>#REF!</v>
      </c>
      <c r="Y262" s="68">
        <f>+VLOOKUP(M262,REFERENCIAS!$C:$D,2,0)*VLOOKUP($M$2,PONDERADORES!$A$7:$G$9,7,0)+VLOOKUP(N262,REFERENCIAS!$C:$D,2,0)*VLOOKUP($N$2,PONDERADORES!$A$7:$G$9,7,0)+VLOOKUP(O262,REFERENCIAS!$C:$D,2,0)*VLOOKUP($O$2,PONDERADORES!$A$7:$G$9,7,0)</f>
        <v>0.2</v>
      </c>
      <c r="Z262" s="2">
        <f>+VLOOKUP(IF(R262&lt;0.1,0,IF(AND(R262&gt;=0.1,R262&lt;0.2),0.1,IF(AND(R262&gt;=0.2,R262&lt;0.3),0.2,IF(R262&gt;0.3,0.3,)))),REFERENCIAS!$C:$D,2,0)*VLOOKUP($R$2,PONDERADORES!$A$11:$G$11,7,0)</f>
        <v>15</v>
      </c>
      <c r="AA262" s="92"/>
      <c r="AB262" s="95" t="e">
        <f t="shared" ref="AB262:AB325" ca="1" si="15">+X262+Y262+Z262</f>
        <v>#REF!</v>
      </c>
      <c r="AC262" s="23" t="e">
        <f ca="1">IF(AB262&gt;REFERENCIAS!$C$62,REFERENCIAS!$B$62,IF(AND(AB262&gt;=REFERENCIAS!$C$63,AB262&lt;REFERENCIAS!$D$63),REFERENCIAS!$B$63,IF(AND(AB262&gt;REFERENCIAS!$C$64,AB262&lt;=REFERENCIAS!$D$64),REFERENCIAS!$B$64,IF(AND(AB262&gt;=REFERENCIAS!$C$65,AB262&lt;REFERENCIAS!$D$65),REFERENCIAS!$B$65, "Revisar"))))</f>
        <v>#REF!</v>
      </c>
      <c r="AD262" s="94" t="e">
        <f ca="1">VLOOKUP(AC262,REFERENCIAS!$B$62:$G$65,4,FALSE)</f>
        <v>#REF!</v>
      </c>
      <c r="AJ262" s="20"/>
    </row>
    <row r="263" spans="1:36" ht="17.25" x14ac:dyDescent="0.25">
      <c r="A263" s="74"/>
      <c r="B263" s="19"/>
      <c r="C263" s="19"/>
      <c r="D263" s="50"/>
      <c r="E263" s="73"/>
      <c r="F263" s="74"/>
      <c r="G263" s="9"/>
      <c r="H263" s="48"/>
      <c r="I263" s="49">
        <f t="shared" ca="1" si="13"/>
        <v>2022</v>
      </c>
      <c r="J263" s="22">
        <f t="shared" ca="1" si="12"/>
        <v>1</v>
      </c>
      <c r="K263" s="19"/>
      <c r="L263" s="73"/>
      <c r="M263" s="74"/>
      <c r="N263" s="19"/>
      <c r="O263" s="73"/>
      <c r="P263" s="82">
        <v>1</v>
      </c>
      <c r="Q263" s="24">
        <v>1</v>
      </c>
      <c r="R263" s="81">
        <f t="shared" si="14"/>
        <v>1</v>
      </c>
      <c r="S263" s="85"/>
      <c r="T263" s="19"/>
      <c r="U263" s="22"/>
      <c r="V263" s="59"/>
      <c r="W263" s="81"/>
      <c r="X263" s="91" t="e">
        <f ca="1">+VLOOKUP(#REF!,REFERENCIAS!$C:$D,2,0)*VLOOKUP(#REF!,PONDERADORES!A:P,IF(AND(INFORMACION!$T263='REFERENCIAS RIESGO'!$C$36,INFORMACION!$F263=REFERENCIAS!$C$24),16,IF(INFORMACION!$T263='REFERENCIAS RIESGO'!$C$36,13,IF(INFORMACION!$F263=REFERENCIAS!$C$24,10,7))),0)+VLOOKUP(K263,REFERENCIAS!$C:$D,2,0)*VLOOKUP($K$2,PONDERADORES!A:P,IF(AND(INFORMACION!$T263='REFERENCIAS RIESGO'!$C$36,INFORMACION!$F263=REFERENCIAS!$C$24),16,IF(INFORMACION!$T263='REFERENCIAS RIESGO'!$C$36,13,IF(INFORMACION!$F263=REFERENCIAS!$C$24,10,7))),0)+VLOOKUP(L263,REFERENCIAS!$C:$D,2,0)*VLOOKUP($L$2,PONDERADORES!A:P,IF(AND(INFORMACION!$T263='REFERENCIAS RIESGO'!$C$36,INFORMACION!$F263=REFERENCIAS!$C$24),16,IF(INFORMACION!$T263='REFERENCIAS RIESGO'!$C$36,13,IF(INFORMACION!$F263=REFERENCIAS!$C$24,10,7))),0)+VLOOKUP(F263,REFERENCIAS!$C:$D,2,0)*VLOOKUP($F$2,PONDERADORES!A:P,IF(AND(INFORMACION!$T263='REFERENCIAS RIESGO'!$C$36,INFORMACION!$F263=REFERENCIAS!$C$24),16,IF(INFORMACION!$T263='REFERENCIAS RIESGO'!$C$36,13,IF(INFORMACION!$F263=REFERENCIAS!$C$24,10,7))),0)+VLOOKUP(T263,REFERENCIAS!$C:$D,2,0)*VLOOKUP($T$2,PONDERADORES!A:P,IF(AND(INFORMACION!$T263='REFERENCIAS RIESGO'!$C$36,INFORMACION!$F263=REFERENCIAS!$C$24),16,IF(INFORMACION!$T263='REFERENCIAS RIESGO'!$C$36,13,IF(INFORMACION!$F263=REFERENCIAS!$C$24,10,7))),0)+VLOOKUP(IF(J263&lt;=0.2,0.2,IF(AND(J263&gt;0.2,J263&lt;=0.4),0.4,IF(AND(J263&gt;0.4,J263&lt;=0.6),0.6,IF(AND(J263&gt;0.6,J263&lt;=0.8),0.8,IF(AND(J263&gt;0.8,J263&lt;=1),1))))),REFERENCIAS!$C:$D,2,0)*VLOOKUP($J$2,PONDERADORES!A:P,IF(AND(INFORMACION!$T263='REFERENCIAS RIESGO'!$C$36,INFORMACION!$F263=REFERENCIAS!$C$24),16,IF(INFORMACION!$T263='REFERENCIAS RIESGO'!$C$36,13,IF(INFORMACION!$F263=REFERENCIAS!$C$24,10,7))),0)</f>
        <v>#REF!</v>
      </c>
      <c r="Y263" s="68">
        <f>+VLOOKUP(M263,REFERENCIAS!$C:$D,2,0)*VLOOKUP($M$2,PONDERADORES!$A$7:$G$9,7,0)+VLOOKUP(N263,REFERENCIAS!$C:$D,2,0)*VLOOKUP($N$2,PONDERADORES!$A$7:$G$9,7,0)+VLOOKUP(O263,REFERENCIAS!$C:$D,2,0)*VLOOKUP($O$2,PONDERADORES!$A$7:$G$9,7,0)</f>
        <v>0.2</v>
      </c>
      <c r="Z263" s="2">
        <f>+VLOOKUP(IF(R263&lt;0.1,0,IF(AND(R263&gt;=0.1,R263&lt;0.2),0.1,IF(AND(R263&gt;=0.2,R263&lt;0.3),0.2,IF(R263&gt;0.3,0.3,)))),REFERENCIAS!$C:$D,2,0)*VLOOKUP($R$2,PONDERADORES!$A$11:$G$11,7,0)</f>
        <v>15</v>
      </c>
      <c r="AA263" s="92"/>
      <c r="AB263" s="95" t="e">
        <f t="shared" ca="1" si="15"/>
        <v>#REF!</v>
      </c>
      <c r="AC263" s="23" t="e">
        <f ca="1">IF(AB263&gt;REFERENCIAS!$C$62,REFERENCIAS!$B$62,IF(AND(AB263&gt;=REFERENCIAS!$C$63,AB263&lt;REFERENCIAS!$D$63),REFERENCIAS!$B$63,IF(AND(AB263&gt;REFERENCIAS!$C$64,AB263&lt;=REFERENCIAS!$D$64),REFERENCIAS!$B$64,IF(AND(AB263&gt;=REFERENCIAS!$C$65,AB263&lt;REFERENCIAS!$D$65),REFERENCIAS!$B$65, "Revisar"))))</f>
        <v>#REF!</v>
      </c>
      <c r="AD263" s="94" t="e">
        <f ca="1">VLOOKUP(AC263,REFERENCIAS!$B$62:$G$65,4,FALSE)</f>
        <v>#REF!</v>
      </c>
      <c r="AJ263" s="20"/>
    </row>
    <row r="264" spans="1:36" ht="17.25" x14ac:dyDescent="0.25">
      <c r="A264" s="74"/>
      <c r="B264" s="19"/>
      <c r="C264" s="19"/>
      <c r="D264" s="50"/>
      <c r="E264" s="73"/>
      <c r="F264" s="74"/>
      <c r="G264" s="9"/>
      <c r="H264" s="48"/>
      <c r="I264" s="49">
        <f t="shared" ca="1" si="13"/>
        <v>2022</v>
      </c>
      <c r="J264" s="22">
        <f t="shared" ca="1" si="12"/>
        <v>1</v>
      </c>
      <c r="K264" s="19"/>
      <c r="L264" s="73"/>
      <c r="M264" s="74"/>
      <c r="N264" s="19"/>
      <c r="O264" s="73"/>
      <c r="P264" s="82">
        <v>1</v>
      </c>
      <c r="Q264" s="24">
        <v>1</v>
      </c>
      <c r="R264" s="81">
        <f t="shared" si="14"/>
        <v>1</v>
      </c>
      <c r="S264" s="85"/>
      <c r="T264" s="19"/>
      <c r="U264" s="22"/>
      <c r="V264" s="59"/>
      <c r="W264" s="81"/>
      <c r="X264" s="91" t="e">
        <f ca="1">+VLOOKUP(#REF!,REFERENCIAS!$C:$D,2,0)*VLOOKUP(#REF!,PONDERADORES!A:P,IF(AND(INFORMACION!$T264='REFERENCIAS RIESGO'!$C$36,INFORMACION!$F264=REFERENCIAS!$C$24),16,IF(INFORMACION!$T264='REFERENCIAS RIESGO'!$C$36,13,IF(INFORMACION!$F264=REFERENCIAS!$C$24,10,7))),0)+VLOOKUP(K264,REFERENCIAS!$C:$D,2,0)*VLOOKUP($K$2,PONDERADORES!A:P,IF(AND(INFORMACION!$T264='REFERENCIAS RIESGO'!$C$36,INFORMACION!$F264=REFERENCIAS!$C$24),16,IF(INFORMACION!$T264='REFERENCIAS RIESGO'!$C$36,13,IF(INFORMACION!$F264=REFERENCIAS!$C$24,10,7))),0)+VLOOKUP(L264,REFERENCIAS!$C:$D,2,0)*VLOOKUP($L$2,PONDERADORES!A:P,IF(AND(INFORMACION!$T264='REFERENCIAS RIESGO'!$C$36,INFORMACION!$F264=REFERENCIAS!$C$24),16,IF(INFORMACION!$T264='REFERENCIAS RIESGO'!$C$36,13,IF(INFORMACION!$F264=REFERENCIAS!$C$24,10,7))),0)+VLOOKUP(F264,REFERENCIAS!$C:$D,2,0)*VLOOKUP($F$2,PONDERADORES!A:P,IF(AND(INFORMACION!$T264='REFERENCIAS RIESGO'!$C$36,INFORMACION!$F264=REFERENCIAS!$C$24),16,IF(INFORMACION!$T264='REFERENCIAS RIESGO'!$C$36,13,IF(INFORMACION!$F264=REFERENCIAS!$C$24,10,7))),0)+VLOOKUP(T264,REFERENCIAS!$C:$D,2,0)*VLOOKUP($T$2,PONDERADORES!A:P,IF(AND(INFORMACION!$T264='REFERENCIAS RIESGO'!$C$36,INFORMACION!$F264=REFERENCIAS!$C$24),16,IF(INFORMACION!$T264='REFERENCIAS RIESGO'!$C$36,13,IF(INFORMACION!$F264=REFERENCIAS!$C$24,10,7))),0)+VLOOKUP(IF(J264&lt;=0.2,0.2,IF(AND(J264&gt;0.2,J264&lt;=0.4),0.4,IF(AND(J264&gt;0.4,J264&lt;=0.6),0.6,IF(AND(J264&gt;0.6,J264&lt;=0.8),0.8,IF(AND(J264&gt;0.8,J264&lt;=1),1))))),REFERENCIAS!$C:$D,2,0)*VLOOKUP($J$2,PONDERADORES!A:P,IF(AND(INFORMACION!$T264='REFERENCIAS RIESGO'!$C$36,INFORMACION!$F264=REFERENCIAS!$C$24),16,IF(INFORMACION!$T264='REFERENCIAS RIESGO'!$C$36,13,IF(INFORMACION!$F264=REFERENCIAS!$C$24,10,7))),0)</f>
        <v>#REF!</v>
      </c>
      <c r="Y264" s="68">
        <f>+VLOOKUP(M264,REFERENCIAS!$C:$D,2,0)*VLOOKUP($M$2,PONDERADORES!$A$7:$G$9,7,0)+VLOOKUP(N264,REFERENCIAS!$C:$D,2,0)*VLOOKUP($N$2,PONDERADORES!$A$7:$G$9,7,0)+VLOOKUP(O264,REFERENCIAS!$C:$D,2,0)*VLOOKUP($O$2,PONDERADORES!$A$7:$G$9,7,0)</f>
        <v>0.2</v>
      </c>
      <c r="Z264" s="2">
        <f>+VLOOKUP(IF(R264&lt;0.1,0,IF(AND(R264&gt;=0.1,R264&lt;0.2),0.1,IF(AND(R264&gt;=0.2,R264&lt;0.3),0.2,IF(R264&gt;0.3,0.3,)))),REFERENCIAS!$C:$D,2,0)*VLOOKUP($R$2,PONDERADORES!$A$11:$G$11,7,0)</f>
        <v>15</v>
      </c>
      <c r="AA264" s="92"/>
      <c r="AB264" s="95" t="e">
        <f t="shared" ca="1" si="15"/>
        <v>#REF!</v>
      </c>
      <c r="AC264" s="23" t="e">
        <f ca="1">IF(AB264&gt;REFERENCIAS!$C$62,REFERENCIAS!$B$62,IF(AND(AB264&gt;=REFERENCIAS!$C$63,AB264&lt;REFERENCIAS!$D$63),REFERENCIAS!$B$63,IF(AND(AB264&gt;REFERENCIAS!$C$64,AB264&lt;=REFERENCIAS!$D$64),REFERENCIAS!$B$64,IF(AND(AB264&gt;=REFERENCIAS!$C$65,AB264&lt;REFERENCIAS!$D$65),REFERENCIAS!$B$65, "Revisar"))))</f>
        <v>#REF!</v>
      </c>
      <c r="AD264" s="94" t="e">
        <f ca="1">VLOOKUP(AC264,REFERENCIAS!$B$62:$G$65,4,FALSE)</f>
        <v>#REF!</v>
      </c>
      <c r="AJ264" s="20"/>
    </row>
    <row r="265" spans="1:36" ht="17.25" x14ac:dyDescent="0.25">
      <c r="A265" s="74"/>
      <c r="B265" s="19"/>
      <c r="C265" s="19"/>
      <c r="D265" s="50"/>
      <c r="E265" s="73"/>
      <c r="F265" s="74"/>
      <c r="G265" s="9"/>
      <c r="H265" s="48"/>
      <c r="I265" s="49">
        <f t="shared" ca="1" si="13"/>
        <v>2022</v>
      </c>
      <c r="J265" s="22">
        <f t="shared" ca="1" si="12"/>
        <v>1</v>
      </c>
      <c r="K265" s="19"/>
      <c r="L265" s="73"/>
      <c r="M265" s="74"/>
      <c r="N265" s="19"/>
      <c r="O265" s="73"/>
      <c r="P265" s="82">
        <v>1</v>
      </c>
      <c r="Q265" s="24">
        <v>1</v>
      </c>
      <c r="R265" s="81">
        <f t="shared" si="14"/>
        <v>1</v>
      </c>
      <c r="S265" s="85"/>
      <c r="T265" s="19"/>
      <c r="U265" s="22"/>
      <c r="V265" s="59"/>
      <c r="W265" s="81"/>
      <c r="X265" s="91" t="e">
        <f ca="1">+VLOOKUP(#REF!,REFERENCIAS!$C:$D,2,0)*VLOOKUP(#REF!,PONDERADORES!A:P,IF(AND(INFORMACION!$T265='REFERENCIAS RIESGO'!$C$36,INFORMACION!$F265=REFERENCIAS!$C$24),16,IF(INFORMACION!$T265='REFERENCIAS RIESGO'!$C$36,13,IF(INFORMACION!$F265=REFERENCIAS!$C$24,10,7))),0)+VLOOKUP(K265,REFERENCIAS!$C:$D,2,0)*VLOOKUP($K$2,PONDERADORES!A:P,IF(AND(INFORMACION!$T265='REFERENCIAS RIESGO'!$C$36,INFORMACION!$F265=REFERENCIAS!$C$24),16,IF(INFORMACION!$T265='REFERENCIAS RIESGO'!$C$36,13,IF(INFORMACION!$F265=REFERENCIAS!$C$24,10,7))),0)+VLOOKUP(L265,REFERENCIAS!$C:$D,2,0)*VLOOKUP($L$2,PONDERADORES!A:P,IF(AND(INFORMACION!$T265='REFERENCIAS RIESGO'!$C$36,INFORMACION!$F265=REFERENCIAS!$C$24),16,IF(INFORMACION!$T265='REFERENCIAS RIESGO'!$C$36,13,IF(INFORMACION!$F265=REFERENCIAS!$C$24,10,7))),0)+VLOOKUP(F265,REFERENCIAS!$C:$D,2,0)*VLOOKUP($F$2,PONDERADORES!A:P,IF(AND(INFORMACION!$T265='REFERENCIAS RIESGO'!$C$36,INFORMACION!$F265=REFERENCIAS!$C$24),16,IF(INFORMACION!$T265='REFERENCIAS RIESGO'!$C$36,13,IF(INFORMACION!$F265=REFERENCIAS!$C$24,10,7))),0)+VLOOKUP(T265,REFERENCIAS!$C:$D,2,0)*VLOOKUP($T$2,PONDERADORES!A:P,IF(AND(INFORMACION!$T265='REFERENCIAS RIESGO'!$C$36,INFORMACION!$F265=REFERENCIAS!$C$24),16,IF(INFORMACION!$T265='REFERENCIAS RIESGO'!$C$36,13,IF(INFORMACION!$F265=REFERENCIAS!$C$24,10,7))),0)+VLOOKUP(IF(J265&lt;=0.2,0.2,IF(AND(J265&gt;0.2,J265&lt;=0.4),0.4,IF(AND(J265&gt;0.4,J265&lt;=0.6),0.6,IF(AND(J265&gt;0.6,J265&lt;=0.8),0.8,IF(AND(J265&gt;0.8,J265&lt;=1),1))))),REFERENCIAS!$C:$D,2,0)*VLOOKUP($J$2,PONDERADORES!A:P,IF(AND(INFORMACION!$T265='REFERENCIAS RIESGO'!$C$36,INFORMACION!$F265=REFERENCIAS!$C$24),16,IF(INFORMACION!$T265='REFERENCIAS RIESGO'!$C$36,13,IF(INFORMACION!$F265=REFERENCIAS!$C$24,10,7))),0)</f>
        <v>#REF!</v>
      </c>
      <c r="Y265" s="68">
        <f>+VLOOKUP(M265,REFERENCIAS!$C:$D,2,0)*VLOOKUP($M$2,PONDERADORES!$A$7:$G$9,7,0)+VLOOKUP(N265,REFERENCIAS!$C:$D,2,0)*VLOOKUP($N$2,PONDERADORES!$A$7:$G$9,7,0)+VLOOKUP(O265,REFERENCIAS!$C:$D,2,0)*VLOOKUP($O$2,PONDERADORES!$A$7:$G$9,7,0)</f>
        <v>0.2</v>
      </c>
      <c r="Z265" s="2">
        <f>+VLOOKUP(IF(R265&lt;0.1,0,IF(AND(R265&gt;=0.1,R265&lt;0.2),0.1,IF(AND(R265&gt;=0.2,R265&lt;0.3),0.2,IF(R265&gt;0.3,0.3,)))),REFERENCIAS!$C:$D,2,0)*VLOOKUP($R$2,PONDERADORES!$A$11:$G$11,7,0)</f>
        <v>15</v>
      </c>
      <c r="AA265" s="92"/>
      <c r="AB265" s="95" t="e">
        <f t="shared" ca="1" si="15"/>
        <v>#REF!</v>
      </c>
      <c r="AC265" s="23" t="e">
        <f ca="1">IF(AB265&gt;REFERENCIAS!$C$62,REFERENCIAS!$B$62,IF(AND(AB265&gt;=REFERENCIAS!$C$63,AB265&lt;REFERENCIAS!$D$63),REFERENCIAS!$B$63,IF(AND(AB265&gt;REFERENCIAS!$C$64,AB265&lt;=REFERENCIAS!$D$64),REFERENCIAS!$B$64,IF(AND(AB265&gt;=REFERENCIAS!$C$65,AB265&lt;REFERENCIAS!$D$65),REFERENCIAS!$B$65, "Revisar"))))</f>
        <v>#REF!</v>
      </c>
      <c r="AD265" s="94" t="e">
        <f ca="1">VLOOKUP(AC265,REFERENCIAS!$B$62:$G$65,4,FALSE)</f>
        <v>#REF!</v>
      </c>
      <c r="AJ265" s="20"/>
    </row>
    <row r="266" spans="1:36" ht="17.25" x14ac:dyDescent="0.25">
      <c r="A266" s="74"/>
      <c r="B266" s="19"/>
      <c r="C266" s="19"/>
      <c r="D266" s="50"/>
      <c r="E266" s="73"/>
      <c r="F266" s="74"/>
      <c r="G266" s="9"/>
      <c r="H266" s="48"/>
      <c r="I266" s="49">
        <f t="shared" ca="1" si="13"/>
        <v>2022</v>
      </c>
      <c r="J266" s="22">
        <f t="shared" ca="1" si="12"/>
        <v>1</v>
      </c>
      <c r="K266" s="19"/>
      <c r="L266" s="73"/>
      <c r="M266" s="74"/>
      <c r="N266" s="19"/>
      <c r="O266" s="73"/>
      <c r="P266" s="82">
        <v>1</v>
      </c>
      <c r="Q266" s="24">
        <v>1</v>
      </c>
      <c r="R266" s="81">
        <f t="shared" si="14"/>
        <v>1</v>
      </c>
      <c r="S266" s="85"/>
      <c r="T266" s="19"/>
      <c r="U266" s="22"/>
      <c r="V266" s="59"/>
      <c r="W266" s="81"/>
      <c r="X266" s="91" t="e">
        <f ca="1">+VLOOKUP(#REF!,REFERENCIAS!$C:$D,2,0)*VLOOKUP(#REF!,PONDERADORES!A:P,IF(AND(INFORMACION!$T266='REFERENCIAS RIESGO'!$C$36,INFORMACION!$F266=REFERENCIAS!$C$24),16,IF(INFORMACION!$T266='REFERENCIAS RIESGO'!$C$36,13,IF(INFORMACION!$F266=REFERENCIAS!$C$24,10,7))),0)+VLOOKUP(K266,REFERENCIAS!$C:$D,2,0)*VLOOKUP($K$2,PONDERADORES!A:P,IF(AND(INFORMACION!$T266='REFERENCIAS RIESGO'!$C$36,INFORMACION!$F266=REFERENCIAS!$C$24),16,IF(INFORMACION!$T266='REFERENCIAS RIESGO'!$C$36,13,IF(INFORMACION!$F266=REFERENCIAS!$C$24,10,7))),0)+VLOOKUP(L266,REFERENCIAS!$C:$D,2,0)*VLOOKUP($L$2,PONDERADORES!A:P,IF(AND(INFORMACION!$T266='REFERENCIAS RIESGO'!$C$36,INFORMACION!$F266=REFERENCIAS!$C$24),16,IF(INFORMACION!$T266='REFERENCIAS RIESGO'!$C$36,13,IF(INFORMACION!$F266=REFERENCIAS!$C$24,10,7))),0)+VLOOKUP(F266,REFERENCIAS!$C:$D,2,0)*VLOOKUP($F$2,PONDERADORES!A:P,IF(AND(INFORMACION!$T266='REFERENCIAS RIESGO'!$C$36,INFORMACION!$F266=REFERENCIAS!$C$24),16,IF(INFORMACION!$T266='REFERENCIAS RIESGO'!$C$36,13,IF(INFORMACION!$F266=REFERENCIAS!$C$24,10,7))),0)+VLOOKUP(T266,REFERENCIAS!$C:$D,2,0)*VLOOKUP($T$2,PONDERADORES!A:P,IF(AND(INFORMACION!$T266='REFERENCIAS RIESGO'!$C$36,INFORMACION!$F266=REFERENCIAS!$C$24),16,IF(INFORMACION!$T266='REFERENCIAS RIESGO'!$C$36,13,IF(INFORMACION!$F266=REFERENCIAS!$C$24,10,7))),0)+VLOOKUP(IF(J266&lt;=0.2,0.2,IF(AND(J266&gt;0.2,J266&lt;=0.4),0.4,IF(AND(J266&gt;0.4,J266&lt;=0.6),0.6,IF(AND(J266&gt;0.6,J266&lt;=0.8),0.8,IF(AND(J266&gt;0.8,J266&lt;=1),1))))),REFERENCIAS!$C:$D,2,0)*VLOOKUP($J$2,PONDERADORES!A:P,IF(AND(INFORMACION!$T266='REFERENCIAS RIESGO'!$C$36,INFORMACION!$F266=REFERENCIAS!$C$24),16,IF(INFORMACION!$T266='REFERENCIAS RIESGO'!$C$36,13,IF(INFORMACION!$F266=REFERENCIAS!$C$24,10,7))),0)</f>
        <v>#REF!</v>
      </c>
      <c r="Y266" s="68">
        <f>+VLOOKUP(M266,REFERENCIAS!$C:$D,2,0)*VLOOKUP($M$2,PONDERADORES!$A$7:$G$9,7,0)+VLOOKUP(N266,REFERENCIAS!$C:$D,2,0)*VLOOKUP($N$2,PONDERADORES!$A$7:$G$9,7,0)+VLOOKUP(O266,REFERENCIAS!$C:$D,2,0)*VLOOKUP($O$2,PONDERADORES!$A$7:$G$9,7,0)</f>
        <v>0.2</v>
      </c>
      <c r="Z266" s="2">
        <f>+VLOOKUP(IF(R266&lt;0.1,0,IF(AND(R266&gt;=0.1,R266&lt;0.2),0.1,IF(AND(R266&gt;=0.2,R266&lt;0.3),0.2,IF(R266&gt;0.3,0.3,)))),REFERENCIAS!$C:$D,2,0)*VLOOKUP($R$2,PONDERADORES!$A$11:$G$11,7,0)</f>
        <v>15</v>
      </c>
      <c r="AA266" s="92"/>
      <c r="AB266" s="95" t="e">
        <f t="shared" ca="1" si="15"/>
        <v>#REF!</v>
      </c>
      <c r="AC266" s="23" t="e">
        <f ca="1">IF(AB266&gt;REFERENCIAS!$C$62,REFERENCIAS!$B$62,IF(AND(AB266&gt;=REFERENCIAS!$C$63,AB266&lt;REFERENCIAS!$D$63),REFERENCIAS!$B$63,IF(AND(AB266&gt;REFERENCIAS!$C$64,AB266&lt;=REFERENCIAS!$D$64),REFERENCIAS!$B$64,IF(AND(AB266&gt;=REFERENCIAS!$C$65,AB266&lt;REFERENCIAS!$D$65),REFERENCIAS!$B$65, "Revisar"))))</f>
        <v>#REF!</v>
      </c>
      <c r="AD266" s="94" t="e">
        <f ca="1">VLOOKUP(AC266,REFERENCIAS!$B$62:$G$65,4,FALSE)</f>
        <v>#REF!</v>
      </c>
      <c r="AJ266" s="20"/>
    </row>
    <row r="267" spans="1:36" ht="17.25" x14ac:dyDescent="0.25">
      <c r="A267" s="74"/>
      <c r="B267" s="19"/>
      <c r="C267" s="19"/>
      <c r="D267" s="50"/>
      <c r="E267" s="73"/>
      <c r="F267" s="74"/>
      <c r="G267" s="9"/>
      <c r="H267" s="48"/>
      <c r="I267" s="49">
        <f t="shared" ca="1" si="13"/>
        <v>2022</v>
      </c>
      <c r="J267" s="22">
        <f t="shared" ca="1" si="12"/>
        <v>1</v>
      </c>
      <c r="K267" s="19"/>
      <c r="L267" s="73"/>
      <c r="M267" s="74"/>
      <c r="N267" s="19"/>
      <c r="O267" s="73"/>
      <c r="P267" s="82">
        <v>1</v>
      </c>
      <c r="Q267" s="24">
        <v>1</v>
      </c>
      <c r="R267" s="81">
        <f t="shared" si="14"/>
        <v>1</v>
      </c>
      <c r="S267" s="85"/>
      <c r="T267" s="19"/>
      <c r="U267" s="22"/>
      <c r="V267" s="59"/>
      <c r="W267" s="81"/>
      <c r="X267" s="91" t="e">
        <f ca="1">+VLOOKUP(#REF!,REFERENCIAS!$C:$D,2,0)*VLOOKUP(#REF!,PONDERADORES!A:P,IF(AND(INFORMACION!$T267='REFERENCIAS RIESGO'!$C$36,INFORMACION!$F267=REFERENCIAS!$C$24),16,IF(INFORMACION!$T267='REFERENCIAS RIESGO'!$C$36,13,IF(INFORMACION!$F267=REFERENCIAS!$C$24,10,7))),0)+VLOOKUP(K267,REFERENCIAS!$C:$D,2,0)*VLOOKUP($K$2,PONDERADORES!A:P,IF(AND(INFORMACION!$T267='REFERENCIAS RIESGO'!$C$36,INFORMACION!$F267=REFERENCIAS!$C$24),16,IF(INFORMACION!$T267='REFERENCIAS RIESGO'!$C$36,13,IF(INFORMACION!$F267=REFERENCIAS!$C$24,10,7))),0)+VLOOKUP(L267,REFERENCIAS!$C:$D,2,0)*VLOOKUP($L$2,PONDERADORES!A:P,IF(AND(INFORMACION!$T267='REFERENCIAS RIESGO'!$C$36,INFORMACION!$F267=REFERENCIAS!$C$24),16,IF(INFORMACION!$T267='REFERENCIAS RIESGO'!$C$36,13,IF(INFORMACION!$F267=REFERENCIAS!$C$24,10,7))),0)+VLOOKUP(F267,REFERENCIAS!$C:$D,2,0)*VLOOKUP($F$2,PONDERADORES!A:P,IF(AND(INFORMACION!$T267='REFERENCIAS RIESGO'!$C$36,INFORMACION!$F267=REFERENCIAS!$C$24),16,IF(INFORMACION!$T267='REFERENCIAS RIESGO'!$C$36,13,IF(INFORMACION!$F267=REFERENCIAS!$C$24,10,7))),0)+VLOOKUP(T267,REFERENCIAS!$C:$D,2,0)*VLOOKUP($T$2,PONDERADORES!A:P,IF(AND(INFORMACION!$T267='REFERENCIAS RIESGO'!$C$36,INFORMACION!$F267=REFERENCIAS!$C$24),16,IF(INFORMACION!$T267='REFERENCIAS RIESGO'!$C$36,13,IF(INFORMACION!$F267=REFERENCIAS!$C$24,10,7))),0)+VLOOKUP(IF(J267&lt;=0.2,0.2,IF(AND(J267&gt;0.2,J267&lt;=0.4),0.4,IF(AND(J267&gt;0.4,J267&lt;=0.6),0.6,IF(AND(J267&gt;0.6,J267&lt;=0.8),0.8,IF(AND(J267&gt;0.8,J267&lt;=1),1))))),REFERENCIAS!$C:$D,2,0)*VLOOKUP($J$2,PONDERADORES!A:P,IF(AND(INFORMACION!$T267='REFERENCIAS RIESGO'!$C$36,INFORMACION!$F267=REFERENCIAS!$C$24),16,IF(INFORMACION!$T267='REFERENCIAS RIESGO'!$C$36,13,IF(INFORMACION!$F267=REFERENCIAS!$C$24,10,7))),0)</f>
        <v>#REF!</v>
      </c>
      <c r="Y267" s="68">
        <f>+VLOOKUP(M267,REFERENCIAS!$C:$D,2,0)*VLOOKUP($M$2,PONDERADORES!$A$7:$G$9,7,0)+VLOOKUP(N267,REFERENCIAS!$C:$D,2,0)*VLOOKUP($N$2,PONDERADORES!$A$7:$G$9,7,0)+VLOOKUP(O267,REFERENCIAS!$C:$D,2,0)*VLOOKUP($O$2,PONDERADORES!$A$7:$G$9,7,0)</f>
        <v>0.2</v>
      </c>
      <c r="Z267" s="2">
        <f>+VLOOKUP(IF(R267&lt;0.1,0,IF(AND(R267&gt;=0.1,R267&lt;0.2),0.1,IF(AND(R267&gt;=0.2,R267&lt;0.3),0.2,IF(R267&gt;0.3,0.3,)))),REFERENCIAS!$C:$D,2,0)*VLOOKUP($R$2,PONDERADORES!$A$11:$G$11,7,0)</f>
        <v>15</v>
      </c>
      <c r="AA267" s="92"/>
      <c r="AB267" s="95" t="e">
        <f t="shared" ca="1" si="15"/>
        <v>#REF!</v>
      </c>
      <c r="AC267" s="23" t="e">
        <f ca="1">IF(AB267&gt;REFERENCIAS!$C$62,REFERENCIAS!$B$62,IF(AND(AB267&gt;=REFERENCIAS!$C$63,AB267&lt;REFERENCIAS!$D$63),REFERENCIAS!$B$63,IF(AND(AB267&gt;REFERENCIAS!$C$64,AB267&lt;=REFERENCIAS!$D$64),REFERENCIAS!$B$64,IF(AND(AB267&gt;=REFERENCIAS!$C$65,AB267&lt;REFERENCIAS!$D$65),REFERENCIAS!$B$65, "Revisar"))))</f>
        <v>#REF!</v>
      </c>
      <c r="AD267" s="94" t="e">
        <f ca="1">VLOOKUP(AC267,REFERENCIAS!$B$62:$G$65,4,FALSE)</f>
        <v>#REF!</v>
      </c>
      <c r="AJ267" s="20"/>
    </row>
    <row r="268" spans="1:36" ht="17.25" x14ac:dyDescent="0.25">
      <c r="A268" s="74"/>
      <c r="B268" s="19"/>
      <c r="C268" s="19"/>
      <c r="D268" s="50"/>
      <c r="E268" s="73"/>
      <c r="F268" s="74"/>
      <c r="G268" s="9"/>
      <c r="H268" s="48"/>
      <c r="I268" s="49">
        <f t="shared" ca="1" si="13"/>
        <v>2022</v>
      </c>
      <c r="J268" s="22">
        <f t="shared" ca="1" si="12"/>
        <v>1</v>
      </c>
      <c r="K268" s="19"/>
      <c r="L268" s="73"/>
      <c r="M268" s="74"/>
      <c r="N268" s="19"/>
      <c r="O268" s="73"/>
      <c r="P268" s="82">
        <v>1</v>
      </c>
      <c r="Q268" s="24">
        <v>1</v>
      </c>
      <c r="R268" s="81">
        <f t="shared" si="14"/>
        <v>1</v>
      </c>
      <c r="S268" s="85"/>
      <c r="T268" s="19"/>
      <c r="U268" s="22"/>
      <c r="V268" s="59"/>
      <c r="W268" s="81"/>
      <c r="X268" s="91" t="e">
        <f ca="1">+VLOOKUP(#REF!,REFERENCIAS!$C:$D,2,0)*VLOOKUP(#REF!,PONDERADORES!A:P,IF(AND(INFORMACION!$T268='REFERENCIAS RIESGO'!$C$36,INFORMACION!$F268=REFERENCIAS!$C$24),16,IF(INFORMACION!$T268='REFERENCIAS RIESGO'!$C$36,13,IF(INFORMACION!$F268=REFERENCIAS!$C$24,10,7))),0)+VLOOKUP(K268,REFERENCIAS!$C:$D,2,0)*VLOOKUP($K$2,PONDERADORES!A:P,IF(AND(INFORMACION!$T268='REFERENCIAS RIESGO'!$C$36,INFORMACION!$F268=REFERENCIAS!$C$24),16,IF(INFORMACION!$T268='REFERENCIAS RIESGO'!$C$36,13,IF(INFORMACION!$F268=REFERENCIAS!$C$24,10,7))),0)+VLOOKUP(L268,REFERENCIAS!$C:$D,2,0)*VLOOKUP($L$2,PONDERADORES!A:P,IF(AND(INFORMACION!$T268='REFERENCIAS RIESGO'!$C$36,INFORMACION!$F268=REFERENCIAS!$C$24),16,IF(INFORMACION!$T268='REFERENCIAS RIESGO'!$C$36,13,IF(INFORMACION!$F268=REFERENCIAS!$C$24,10,7))),0)+VLOOKUP(F268,REFERENCIAS!$C:$D,2,0)*VLOOKUP($F$2,PONDERADORES!A:P,IF(AND(INFORMACION!$T268='REFERENCIAS RIESGO'!$C$36,INFORMACION!$F268=REFERENCIAS!$C$24),16,IF(INFORMACION!$T268='REFERENCIAS RIESGO'!$C$36,13,IF(INFORMACION!$F268=REFERENCIAS!$C$24,10,7))),0)+VLOOKUP(T268,REFERENCIAS!$C:$D,2,0)*VLOOKUP($T$2,PONDERADORES!A:P,IF(AND(INFORMACION!$T268='REFERENCIAS RIESGO'!$C$36,INFORMACION!$F268=REFERENCIAS!$C$24),16,IF(INFORMACION!$T268='REFERENCIAS RIESGO'!$C$36,13,IF(INFORMACION!$F268=REFERENCIAS!$C$24,10,7))),0)+VLOOKUP(IF(J268&lt;=0.2,0.2,IF(AND(J268&gt;0.2,J268&lt;=0.4),0.4,IF(AND(J268&gt;0.4,J268&lt;=0.6),0.6,IF(AND(J268&gt;0.6,J268&lt;=0.8),0.8,IF(AND(J268&gt;0.8,J268&lt;=1),1))))),REFERENCIAS!$C:$D,2,0)*VLOOKUP($J$2,PONDERADORES!A:P,IF(AND(INFORMACION!$T268='REFERENCIAS RIESGO'!$C$36,INFORMACION!$F268=REFERENCIAS!$C$24),16,IF(INFORMACION!$T268='REFERENCIAS RIESGO'!$C$36,13,IF(INFORMACION!$F268=REFERENCIAS!$C$24,10,7))),0)</f>
        <v>#REF!</v>
      </c>
      <c r="Y268" s="68">
        <f>+VLOOKUP(M268,REFERENCIAS!$C:$D,2,0)*VLOOKUP($M$2,PONDERADORES!$A$7:$G$9,7,0)+VLOOKUP(N268,REFERENCIAS!$C:$D,2,0)*VLOOKUP($N$2,PONDERADORES!$A$7:$G$9,7,0)+VLOOKUP(O268,REFERENCIAS!$C:$D,2,0)*VLOOKUP($O$2,PONDERADORES!$A$7:$G$9,7,0)</f>
        <v>0.2</v>
      </c>
      <c r="Z268" s="2">
        <f>+VLOOKUP(IF(R268&lt;0.1,0,IF(AND(R268&gt;=0.1,R268&lt;0.2),0.1,IF(AND(R268&gt;=0.2,R268&lt;0.3),0.2,IF(R268&gt;0.3,0.3,)))),REFERENCIAS!$C:$D,2,0)*VLOOKUP($R$2,PONDERADORES!$A$11:$G$11,7,0)</f>
        <v>15</v>
      </c>
      <c r="AA268" s="92"/>
      <c r="AB268" s="95" t="e">
        <f t="shared" ca="1" si="15"/>
        <v>#REF!</v>
      </c>
      <c r="AC268" s="23" t="e">
        <f ca="1">IF(AB268&gt;REFERENCIAS!$C$62,REFERENCIAS!$B$62,IF(AND(AB268&gt;=REFERENCIAS!$C$63,AB268&lt;REFERENCIAS!$D$63),REFERENCIAS!$B$63,IF(AND(AB268&gt;REFERENCIAS!$C$64,AB268&lt;=REFERENCIAS!$D$64),REFERENCIAS!$B$64,IF(AND(AB268&gt;=REFERENCIAS!$C$65,AB268&lt;REFERENCIAS!$D$65),REFERENCIAS!$B$65, "Revisar"))))</f>
        <v>#REF!</v>
      </c>
      <c r="AD268" s="94" t="e">
        <f ca="1">VLOOKUP(AC268,REFERENCIAS!$B$62:$G$65,4,FALSE)</f>
        <v>#REF!</v>
      </c>
      <c r="AJ268" s="20"/>
    </row>
    <row r="269" spans="1:36" ht="17.25" x14ac:dyDescent="0.25">
      <c r="A269" s="74"/>
      <c r="B269" s="19"/>
      <c r="C269" s="19"/>
      <c r="D269" s="50"/>
      <c r="E269" s="73"/>
      <c r="F269" s="74"/>
      <c r="G269" s="9"/>
      <c r="H269" s="48"/>
      <c r="I269" s="49">
        <f t="shared" ca="1" si="13"/>
        <v>2022</v>
      </c>
      <c r="J269" s="22">
        <f t="shared" ca="1" si="12"/>
        <v>1</v>
      </c>
      <c r="K269" s="19"/>
      <c r="L269" s="73"/>
      <c r="M269" s="74"/>
      <c r="N269" s="19"/>
      <c r="O269" s="73"/>
      <c r="P269" s="82">
        <v>1</v>
      </c>
      <c r="Q269" s="24">
        <v>1</v>
      </c>
      <c r="R269" s="81">
        <f t="shared" si="14"/>
        <v>1</v>
      </c>
      <c r="S269" s="85"/>
      <c r="T269" s="19"/>
      <c r="U269" s="22"/>
      <c r="V269" s="59"/>
      <c r="W269" s="81"/>
      <c r="X269" s="91" t="e">
        <f ca="1">+VLOOKUP(#REF!,REFERENCIAS!$C:$D,2,0)*VLOOKUP(#REF!,PONDERADORES!A:P,IF(AND(INFORMACION!$T269='REFERENCIAS RIESGO'!$C$36,INFORMACION!$F269=REFERENCIAS!$C$24),16,IF(INFORMACION!$T269='REFERENCIAS RIESGO'!$C$36,13,IF(INFORMACION!$F269=REFERENCIAS!$C$24,10,7))),0)+VLOOKUP(K269,REFERENCIAS!$C:$D,2,0)*VLOOKUP($K$2,PONDERADORES!A:P,IF(AND(INFORMACION!$T269='REFERENCIAS RIESGO'!$C$36,INFORMACION!$F269=REFERENCIAS!$C$24),16,IF(INFORMACION!$T269='REFERENCIAS RIESGO'!$C$36,13,IF(INFORMACION!$F269=REFERENCIAS!$C$24,10,7))),0)+VLOOKUP(L269,REFERENCIAS!$C:$D,2,0)*VLOOKUP($L$2,PONDERADORES!A:P,IF(AND(INFORMACION!$T269='REFERENCIAS RIESGO'!$C$36,INFORMACION!$F269=REFERENCIAS!$C$24),16,IF(INFORMACION!$T269='REFERENCIAS RIESGO'!$C$36,13,IF(INFORMACION!$F269=REFERENCIAS!$C$24,10,7))),0)+VLOOKUP(F269,REFERENCIAS!$C:$D,2,0)*VLOOKUP($F$2,PONDERADORES!A:P,IF(AND(INFORMACION!$T269='REFERENCIAS RIESGO'!$C$36,INFORMACION!$F269=REFERENCIAS!$C$24),16,IF(INFORMACION!$T269='REFERENCIAS RIESGO'!$C$36,13,IF(INFORMACION!$F269=REFERENCIAS!$C$24,10,7))),0)+VLOOKUP(T269,REFERENCIAS!$C:$D,2,0)*VLOOKUP($T$2,PONDERADORES!A:P,IF(AND(INFORMACION!$T269='REFERENCIAS RIESGO'!$C$36,INFORMACION!$F269=REFERENCIAS!$C$24),16,IF(INFORMACION!$T269='REFERENCIAS RIESGO'!$C$36,13,IF(INFORMACION!$F269=REFERENCIAS!$C$24,10,7))),0)+VLOOKUP(IF(J269&lt;=0.2,0.2,IF(AND(J269&gt;0.2,J269&lt;=0.4),0.4,IF(AND(J269&gt;0.4,J269&lt;=0.6),0.6,IF(AND(J269&gt;0.6,J269&lt;=0.8),0.8,IF(AND(J269&gt;0.8,J269&lt;=1),1))))),REFERENCIAS!$C:$D,2,0)*VLOOKUP($J$2,PONDERADORES!A:P,IF(AND(INFORMACION!$T269='REFERENCIAS RIESGO'!$C$36,INFORMACION!$F269=REFERENCIAS!$C$24),16,IF(INFORMACION!$T269='REFERENCIAS RIESGO'!$C$36,13,IF(INFORMACION!$F269=REFERENCIAS!$C$24,10,7))),0)</f>
        <v>#REF!</v>
      </c>
      <c r="Y269" s="68">
        <f>+VLOOKUP(M269,REFERENCIAS!$C:$D,2,0)*VLOOKUP($M$2,PONDERADORES!$A$7:$G$9,7,0)+VLOOKUP(N269,REFERENCIAS!$C:$D,2,0)*VLOOKUP($N$2,PONDERADORES!$A$7:$G$9,7,0)+VLOOKUP(O269,REFERENCIAS!$C:$D,2,0)*VLOOKUP($O$2,PONDERADORES!$A$7:$G$9,7,0)</f>
        <v>0.2</v>
      </c>
      <c r="Z269" s="2">
        <f>+VLOOKUP(IF(R269&lt;0.1,0,IF(AND(R269&gt;=0.1,R269&lt;0.2),0.1,IF(AND(R269&gt;=0.2,R269&lt;0.3),0.2,IF(R269&gt;0.3,0.3,)))),REFERENCIAS!$C:$D,2,0)*VLOOKUP($R$2,PONDERADORES!$A$11:$G$11,7,0)</f>
        <v>15</v>
      </c>
      <c r="AA269" s="92"/>
      <c r="AB269" s="95" t="e">
        <f t="shared" ca="1" si="15"/>
        <v>#REF!</v>
      </c>
      <c r="AC269" s="23" t="e">
        <f ca="1">IF(AB269&gt;REFERENCIAS!$C$62,REFERENCIAS!$B$62,IF(AND(AB269&gt;=REFERENCIAS!$C$63,AB269&lt;REFERENCIAS!$D$63),REFERENCIAS!$B$63,IF(AND(AB269&gt;REFERENCIAS!$C$64,AB269&lt;=REFERENCIAS!$D$64),REFERENCIAS!$B$64,IF(AND(AB269&gt;=REFERENCIAS!$C$65,AB269&lt;REFERENCIAS!$D$65),REFERENCIAS!$B$65, "Revisar"))))</f>
        <v>#REF!</v>
      </c>
      <c r="AD269" s="94" t="e">
        <f ca="1">VLOOKUP(AC269,REFERENCIAS!$B$62:$G$65,4,FALSE)</f>
        <v>#REF!</v>
      </c>
      <c r="AJ269" s="20"/>
    </row>
    <row r="270" spans="1:36" ht="17.25" x14ac:dyDescent="0.25">
      <c r="A270" s="74"/>
      <c r="B270" s="19"/>
      <c r="C270" s="19"/>
      <c r="D270" s="50"/>
      <c r="E270" s="73"/>
      <c r="F270" s="74"/>
      <c r="G270" s="9"/>
      <c r="H270" s="48"/>
      <c r="I270" s="49">
        <f t="shared" ca="1" si="13"/>
        <v>2022</v>
      </c>
      <c r="J270" s="22">
        <f t="shared" ca="1" si="12"/>
        <v>1</v>
      </c>
      <c r="K270" s="19"/>
      <c r="L270" s="73"/>
      <c r="M270" s="74"/>
      <c r="N270" s="19"/>
      <c r="O270" s="73"/>
      <c r="P270" s="82">
        <v>1</v>
      </c>
      <c r="Q270" s="24">
        <v>1</v>
      </c>
      <c r="R270" s="81">
        <f t="shared" si="14"/>
        <v>1</v>
      </c>
      <c r="S270" s="85"/>
      <c r="T270" s="19"/>
      <c r="U270" s="22"/>
      <c r="V270" s="59"/>
      <c r="W270" s="81"/>
      <c r="X270" s="91" t="e">
        <f ca="1">+VLOOKUP(#REF!,REFERENCIAS!$C:$D,2,0)*VLOOKUP(#REF!,PONDERADORES!A:P,IF(AND(INFORMACION!$T270='REFERENCIAS RIESGO'!$C$36,INFORMACION!$F270=REFERENCIAS!$C$24),16,IF(INFORMACION!$T270='REFERENCIAS RIESGO'!$C$36,13,IF(INFORMACION!$F270=REFERENCIAS!$C$24,10,7))),0)+VLOOKUP(K270,REFERENCIAS!$C:$D,2,0)*VLOOKUP($K$2,PONDERADORES!A:P,IF(AND(INFORMACION!$T270='REFERENCIAS RIESGO'!$C$36,INFORMACION!$F270=REFERENCIAS!$C$24),16,IF(INFORMACION!$T270='REFERENCIAS RIESGO'!$C$36,13,IF(INFORMACION!$F270=REFERENCIAS!$C$24,10,7))),0)+VLOOKUP(L270,REFERENCIAS!$C:$D,2,0)*VLOOKUP($L$2,PONDERADORES!A:P,IF(AND(INFORMACION!$T270='REFERENCIAS RIESGO'!$C$36,INFORMACION!$F270=REFERENCIAS!$C$24),16,IF(INFORMACION!$T270='REFERENCIAS RIESGO'!$C$36,13,IF(INFORMACION!$F270=REFERENCIAS!$C$24,10,7))),0)+VLOOKUP(F270,REFERENCIAS!$C:$D,2,0)*VLOOKUP($F$2,PONDERADORES!A:P,IF(AND(INFORMACION!$T270='REFERENCIAS RIESGO'!$C$36,INFORMACION!$F270=REFERENCIAS!$C$24),16,IF(INFORMACION!$T270='REFERENCIAS RIESGO'!$C$36,13,IF(INFORMACION!$F270=REFERENCIAS!$C$24,10,7))),0)+VLOOKUP(T270,REFERENCIAS!$C:$D,2,0)*VLOOKUP($T$2,PONDERADORES!A:P,IF(AND(INFORMACION!$T270='REFERENCIAS RIESGO'!$C$36,INFORMACION!$F270=REFERENCIAS!$C$24),16,IF(INFORMACION!$T270='REFERENCIAS RIESGO'!$C$36,13,IF(INFORMACION!$F270=REFERENCIAS!$C$24,10,7))),0)+VLOOKUP(IF(J270&lt;=0.2,0.2,IF(AND(J270&gt;0.2,J270&lt;=0.4),0.4,IF(AND(J270&gt;0.4,J270&lt;=0.6),0.6,IF(AND(J270&gt;0.6,J270&lt;=0.8),0.8,IF(AND(J270&gt;0.8,J270&lt;=1),1))))),REFERENCIAS!$C:$D,2,0)*VLOOKUP($J$2,PONDERADORES!A:P,IF(AND(INFORMACION!$T270='REFERENCIAS RIESGO'!$C$36,INFORMACION!$F270=REFERENCIAS!$C$24),16,IF(INFORMACION!$T270='REFERENCIAS RIESGO'!$C$36,13,IF(INFORMACION!$F270=REFERENCIAS!$C$24,10,7))),0)</f>
        <v>#REF!</v>
      </c>
      <c r="Y270" s="68">
        <f>+VLOOKUP(M270,REFERENCIAS!$C:$D,2,0)*VLOOKUP($M$2,PONDERADORES!$A$7:$G$9,7,0)+VLOOKUP(N270,REFERENCIAS!$C:$D,2,0)*VLOOKUP($N$2,PONDERADORES!$A$7:$G$9,7,0)+VLOOKUP(O270,REFERENCIAS!$C:$D,2,0)*VLOOKUP($O$2,PONDERADORES!$A$7:$G$9,7,0)</f>
        <v>0.2</v>
      </c>
      <c r="Z270" s="2">
        <f>+VLOOKUP(IF(R270&lt;0.1,0,IF(AND(R270&gt;=0.1,R270&lt;0.2),0.1,IF(AND(R270&gt;=0.2,R270&lt;0.3),0.2,IF(R270&gt;0.3,0.3,)))),REFERENCIAS!$C:$D,2,0)*VLOOKUP($R$2,PONDERADORES!$A$11:$G$11,7,0)</f>
        <v>15</v>
      </c>
      <c r="AA270" s="92"/>
      <c r="AB270" s="95" t="e">
        <f t="shared" ca="1" si="15"/>
        <v>#REF!</v>
      </c>
      <c r="AC270" s="23" t="e">
        <f ca="1">IF(AB270&gt;REFERENCIAS!$C$62,REFERENCIAS!$B$62,IF(AND(AB270&gt;=REFERENCIAS!$C$63,AB270&lt;REFERENCIAS!$D$63),REFERENCIAS!$B$63,IF(AND(AB270&gt;REFERENCIAS!$C$64,AB270&lt;=REFERENCIAS!$D$64),REFERENCIAS!$B$64,IF(AND(AB270&gt;=REFERENCIAS!$C$65,AB270&lt;REFERENCIAS!$D$65),REFERENCIAS!$B$65, "Revisar"))))</f>
        <v>#REF!</v>
      </c>
      <c r="AD270" s="94" t="e">
        <f ca="1">VLOOKUP(AC270,REFERENCIAS!$B$62:$G$65,4,FALSE)</f>
        <v>#REF!</v>
      </c>
      <c r="AJ270" s="20"/>
    </row>
    <row r="271" spans="1:36" ht="17.25" x14ac:dyDescent="0.25">
      <c r="A271" s="74"/>
      <c r="B271" s="19"/>
      <c r="C271" s="19"/>
      <c r="D271" s="50"/>
      <c r="E271" s="73"/>
      <c r="F271" s="74"/>
      <c r="G271" s="9"/>
      <c r="H271" s="48"/>
      <c r="I271" s="49">
        <f t="shared" ca="1" si="13"/>
        <v>2022</v>
      </c>
      <c r="J271" s="22">
        <f t="shared" ca="1" si="12"/>
        <v>1</v>
      </c>
      <c r="K271" s="19"/>
      <c r="L271" s="73"/>
      <c r="M271" s="74"/>
      <c r="N271" s="19"/>
      <c r="O271" s="73"/>
      <c r="P271" s="82">
        <v>1</v>
      </c>
      <c r="Q271" s="24">
        <v>1</v>
      </c>
      <c r="R271" s="81">
        <f t="shared" si="14"/>
        <v>1</v>
      </c>
      <c r="S271" s="85"/>
      <c r="T271" s="19"/>
      <c r="U271" s="22"/>
      <c r="V271" s="59"/>
      <c r="W271" s="81"/>
      <c r="X271" s="91" t="e">
        <f ca="1">+VLOOKUP(#REF!,REFERENCIAS!$C:$D,2,0)*VLOOKUP(#REF!,PONDERADORES!A:P,IF(AND(INFORMACION!$T271='REFERENCIAS RIESGO'!$C$36,INFORMACION!$F271=REFERENCIAS!$C$24),16,IF(INFORMACION!$T271='REFERENCIAS RIESGO'!$C$36,13,IF(INFORMACION!$F271=REFERENCIAS!$C$24,10,7))),0)+VLOOKUP(K271,REFERENCIAS!$C:$D,2,0)*VLOOKUP($K$2,PONDERADORES!A:P,IF(AND(INFORMACION!$T271='REFERENCIAS RIESGO'!$C$36,INFORMACION!$F271=REFERENCIAS!$C$24),16,IF(INFORMACION!$T271='REFERENCIAS RIESGO'!$C$36,13,IF(INFORMACION!$F271=REFERENCIAS!$C$24,10,7))),0)+VLOOKUP(L271,REFERENCIAS!$C:$D,2,0)*VLOOKUP($L$2,PONDERADORES!A:P,IF(AND(INFORMACION!$T271='REFERENCIAS RIESGO'!$C$36,INFORMACION!$F271=REFERENCIAS!$C$24),16,IF(INFORMACION!$T271='REFERENCIAS RIESGO'!$C$36,13,IF(INFORMACION!$F271=REFERENCIAS!$C$24,10,7))),0)+VLOOKUP(F271,REFERENCIAS!$C:$D,2,0)*VLOOKUP($F$2,PONDERADORES!A:P,IF(AND(INFORMACION!$T271='REFERENCIAS RIESGO'!$C$36,INFORMACION!$F271=REFERENCIAS!$C$24),16,IF(INFORMACION!$T271='REFERENCIAS RIESGO'!$C$36,13,IF(INFORMACION!$F271=REFERENCIAS!$C$24,10,7))),0)+VLOOKUP(T271,REFERENCIAS!$C:$D,2,0)*VLOOKUP($T$2,PONDERADORES!A:P,IF(AND(INFORMACION!$T271='REFERENCIAS RIESGO'!$C$36,INFORMACION!$F271=REFERENCIAS!$C$24),16,IF(INFORMACION!$T271='REFERENCIAS RIESGO'!$C$36,13,IF(INFORMACION!$F271=REFERENCIAS!$C$24,10,7))),0)+VLOOKUP(IF(J271&lt;=0.2,0.2,IF(AND(J271&gt;0.2,J271&lt;=0.4),0.4,IF(AND(J271&gt;0.4,J271&lt;=0.6),0.6,IF(AND(J271&gt;0.6,J271&lt;=0.8),0.8,IF(AND(J271&gt;0.8,J271&lt;=1),1))))),REFERENCIAS!$C:$D,2,0)*VLOOKUP($J$2,PONDERADORES!A:P,IF(AND(INFORMACION!$T271='REFERENCIAS RIESGO'!$C$36,INFORMACION!$F271=REFERENCIAS!$C$24),16,IF(INFORMACION!$T271='REFERENCIAS RIESGO'!$C$36,13,IF(INFORMACION!$F271=REFERENCIAS!$C$24,10,7))),0)</f>
        <v>#REF!</v>
      </c>
      <c r="Y271" s="68">
        <f>+VLOOKUP(M271,REFERENCIAS!$C:$D,2,0)*VLOOKUP($M$2,PONDERADORES!$A$7:$G$9,7,0)+VLOOKUP(N271,REFERENCIAS!$C:$D,2,0)*VLOOKUP($N$2,PONDERADORES!$A$7:$G$9,7,0)+VLOOKUP(O271,REFERENCIAS!$C:$D,2,0)*VLOOKUP($O$2,PONDERADORES!$A$7:$G$9,7,0)</f>
        <v>0.2</v>
      </c>
      <c r="Z271" s="2">
        <f>+VLOOKUP(IF(R271&lt;0.1,0,IF(AND(R271&gt;=0.1,R271&lt;0.2),0.1,IF(AND(R271&gt;=0.2,R271&lt;0.3),0.2,IF(R271&gt;0.3,0.3,)))),REFERENCIAS!$C:$D,2,0)*VLOOKUP($R$2,PONDERADORES!$A$11:$G$11,7,0)</f>
        <v>15</v>
      </c>
      <c r="AA271" s="92"/>
      <c r="AB271" s="95" t="e">
        <f t="shared" ca="1" si="15"/>
        <v>#REF!</v>
      </c>
      <c r="AC271" s="23" t="e">
        <f ca="1">IF(AB271&gt;REFERENCIAS!$C$62,REFERENCIAS!$B$62,IF(AND(AB271&gt;=REFERENCIAS!$C$63,AB271&lt;REFERENCIAS!$D$63),REFERENCIAS!$B$63,IF(AND(AB271&gt;REFERENCIAS!$C$64,AB271&lt;=REFERENCIAS!$D$64),REFERENCIAS!$B$64,IF(AND(AB271&gt;=REFERENCIAS!$C$65,AB271&lt;REFERENCIAS!$D$65),REFERENCIAS!$B$65, "Revisar"))))</f>
        <v>#REF!</v>
      </c>
      <c r="AD271" s="94" t="e">
        <f ca="1">VLOOKUP(AC271,REFERENCIAS!$B$62:$G$65,4,FALSE)</f>
        <v>#REF!</v>
      </c>
      <c r="AJ271" s="20"/>
    </row>
    <row r="272" spans="1:36" ht="17.25" x14ac:dyDescent="0.25">
      <c r="A272" s="74"/>
      <c r="B272" s="19"/>
      <c r="C272" s="19"/>
      <c r="D272" s="50"/>
      <c r="E272" s="73"/>
      <c r="F272" s="74"/>
      <c r="G272" s="9"/>
      <c r="H272" s="48"/>
      <c r="I272" s="49">
        <f t="shared" ca="1" si="13"/>
        <v>2022</v>
      </c>
      <c r="J272" s="22">
        <f t="shared" ca="1" si="12"/>
        <v>1</v>
      </c>
      <c r="K272" s="19"/>
      <c r="L272" s="73"/>
      <c r="M272" s="74"/>
      <c r="N272" s="19"/>
      <c r="O272" s="73"/>
      <c r="P272" s="82">
        <v>1</v>
      </c>
      <c r="Q272" s="24">
        <v>1</v>
      </c>
      <c r="R272" s="81">
        <f t="shared" si="14"/>
        <v>1</v>
      </c>
      <c r="S272" s="85"/>
      <c r="T272" s="19"/>
      <c r="U272" s="22"/>
      <c r="V272" s="59"/>
      <c r="W272" s="81"/>
      <c r="X272" s="91" t="e">
        <f ca="1">+VLOOKUP(#REF!,REFERENCIAS!$C:$D,2,0)*VLOOKUP(#REF!,PONDERADORES!A:P,IF(AND(INFORMACION!$T272='REFERENCIAS RIESGO'!$C$36,INFORMACION!$F272=REFERENCIAS!$C$24),16,IF(INFORMACION!$T272='REFERENCIAS RIESGO'!$C$36,13,IF(INFORMACION!$F272=REFERENCIAS!$C$24,10,7))),0)+VLOOKUP(K272,REFERENCIAS!$C:$D,2,0)*VLOOKUP($K$2,PONDERADORES!A:P,IF(AND(INFORMACION!$T272='REFERENCIAS RIESGO'!$C$36,INFORMACION!$F272=REFERENCIAS!$C$24),16,IF(INFORMACION!$T272='REFERENCIAS RIESGO'!$C$36,13,IF(INFORMACION!$F272=REFERENCIAS!$C$24,10,7))),0)+VLOOKUP(L272,REFERENCIAS!$C:$D,2,0)*VLOOKUP($L$2,PONDERADORES!A:P,IF(AND(INFORMACION!$T272='REFERENCIAS RIESGO'!$C$36,INFORMACION!$F272=REFERENCIAS!$C$24),16,IF(INFORMACION!$T272='REFERENCIAS RIESGO'!$C$36,13,IF(INFORMACION!$F272=REFERENCIAS!$C$24,10,7))),0)+VLOOKUP(F272,REFERENCIAS!$C:$D,2,0)*VLOOKUP($F$2,PONDERADORES!A:P,IF(AND(INFORMACION!$T272='REFERENCIAS RIESGO'!$C$36,INFORMACION!$F272=REFERENCIAS!$C$24),16,IF(INFORMACION!$T272='REFERENCIAS RIESGO'!$C$36,13,IF(INFORMACION!$F272=REFERENCIAS!$C$24,10,7))),0)+VLOOKUP(T272,REFERENCIAS!$C:$D,2,0)*VLOOKUP($T$2,PONDERADORES!A:P,IF(AND(INFORMACION!$T272='REFERENCIAS RIESGO'!$C$36,INFORMACION!$F272=REFERENCIAS!$C$24),16,IF(INFORMACION!$T272='REFERENCIAS RIESGO'!$C$36,13,IF(INFORMACION!$F272=REFERENCIAS!$C$24,10,7))),0)+VLOOKUP(IF(J272&lt;=0.2,0.2,IF(AND(J272&gt;0.2,J272&lt;=0.4),0.4,IF(AND(J272&gt;0.4,J272&lt;=0.6),0.6,IF(AND(J272&gt;0.6,J272&lt;=0.8),0.8,IF(AND(J272&gt;0.8,J272&lt;=1),1))))),REFERENCIAS!$C:$D,2,0)*VLOOKUP($J$2,PONDERADORES!A:P,IF(AND(INFORMACION!$T272='REFERENCIAS RIESGO'!$C$36,INFORMACION!$F272=REFERENCIAS!$C$24),16,IF(INFORMACION!$T272='REFERENCIAS RIESGO'!$C$36,13,IF(INFORMACION!$F272=REFERENCIAS!$C$24,10,7))),0)</f>
        <v>#REF!</v>
      </c>
      <c r="Y272" s="68">
        <f>+VLOOKUP(M272,REFERENCIAS!$C:$D,2,0)*VLOOKUP($M$2,PONDERADORES!$A$7:$G$9,7,0)+VLOOKUP(N272,REFERENCIAS!$C:$D,2,0)*VLOOKUP($N$2,PONDERADORES!$A$7:$G$9,7,0)+VLOOKUP(O272,REFERENCIAS!$C:$D,2,0)*VLOOKUP($O$2,PONDERADORES!$A$7:$G$9,7,0)</f>
        <v>0.2</v>
      </c>
      <c r="Z272" s="2">
        <f>+VLOOKUP(IF(R272&lt;0.1,0,IF(AND(R272&gt;=0.1,R272&lt;0.2),0.1,IF(AND(R272&gt;=0.2,R272&lt;0.3),0.2,IF(R272&gt;0.3,0.3,)))),REFERENCIAS!$C:$D,2,0)*VLOOKUP($R$2,PONDERADORES!$A$11:$G$11,7,0)</f>
        <v>15</v>
      </c>
      <c r="AA272" s="92"/>
      <c r="AB272" s="95" t="e">
        <f t="shared" ca="1" si="15"/>
        <v>#REF!</v>
      </c>
      <c r="AC272" s="23" t="e">
        <f ca="1">IF(AB272&gt;REFERENCIAS!$C$62,REFERENCIAS!$B$62,IF(AND(AB272&gt;=REFERENCIAS!$C$63,AB272&lt;REFERENCIAS!$D$63),REFERENCIAS!$B$63,IF(AND(AB272&gt;REFERENCIAS!$C$64,AB272&lt;=REFERENCIAS!$D$64),REFERENCIAS!$B$64,IF(AND(AB272&gt;=REFERENCIAS!$C$65,AB272&lt;REFERENCIAS!$D$65),REFERENCIAS!$B$65, "Revisar"))))</f>
        <v>#REF!</v>
      </c>
      <c r="AD272" s="94" t="e">
        <f ca="1">VLOOKUP(AC272,REFERENCIAS!$B$62:$G$65,4,FALSE)</f>
        <v>#REF!</v>
      </c>
      <c r="AJ272" s="20"/>
    </row>
    <row r="273" spans="1:36" ht="17.25" x14ac:dyDescent="0.25">
      <c r="A273" s="74"/>
      <c r="B273" s="19"/>
      <c r="C273" s="19"/>
      <c r="D273" s="50"/>
      <c r="E273" s="73"/>
      <c r="F273" s="74"/>
      <c r="G273" s="9"/>
      <c r="H273" s="48"/>
      <c r="I273" s="49">
        <f t="shared" ca="1" si="13"/>
        <v>2022</v>
      </c>
      <c r="J273" s="22">
        <f t="shared" ca="1" si="12"/>
        <v>1</v>
      </c>
      <c r="K273" s="19"/>
      <c r="L273" s="73"/>
      <c r="M273" s="74"/>
      <c r="N273" s="19"/>
      <c r="O273" s="73"/>
      <c r="P273" s="82">
        <v>1</v>
      </c>
      <c r="Q273" s="24">
        <v>1</v>
      </c>
      <c r="R273" s="81">
        <f t="shared" si="14"/>
        <v>1</v>
      </c>
      <c r="S273" s="85"/>
      <c r="T273" s="19"/>
      <c r="U273" s="22"/>
      <c r="V273" s="59"/>
      <c r="W273" s="81"/>
      <c r="X273" s="91" t="e">
        <f ca="1">+VLOOKUP(#REF!,REFERENCIAS!$C:$D,2,0)*VLOOKUP(#REF!,PONDERADORES!A:P,IF(AND(INFORMACION!$T273='REFERENCIAS RIESGO'!$C$36,INFORMACION!$F273=REFERENCIAS!$C$24),16,IF(INFORMACION!$T273='REFERENCIAS RIESGO'!$C$36,13,IF(INFORMACION!$F273=REFERENCIAS!$C$24,10,7))),0)+VLOOKUP(K273,REFERENCIAS!$C:$D,2,0)*VLOOKUP($K$2,PONDERADORES!A:P,IF(AND(INFORMACION!$T273='REFERENCIAS RIESGO'!$C$36,INFORMACION!$F273=REFERENCIAS!$C$24),16,IF(INFORMACION!$T273='REFERENCIAS RIESGO'!$C$36,13,IF(INFORMACION!$F273=REFERENCIAS!$C$24,10,7))),0)+VLOOKUP(L273,REFERENCIAS!$C:$D,2,0)*VLOOKUP($L$2,PONDERADORES!A:P,IF(AND(INFORMACION!$T273='REFERENCIAS RIESGO'!$C$36,INFORMACION!$F273=REFERENCIAS!$C$24),16,IF(INFORMACION!$T273='REFERENCIAS RIESGO'!$C$36,13,IF(INFORMACION!$F273=REFERENCIAS!$C$24,10,7))),0)+VLOOKUP(F273,REFERENCIAS!$C:$D,2,0)*VLOOKUP($F$2,PONDERADORES!A:P,IF(AND(INFORMACION!$T273='REFERENCIAS RIESGO'!$C$36,INFORMACION!$F273=REFERENCIAS!$C$24),16,IF(INFORMACION!$T273='REFERENCIAS RIESGO'!$C$36,13,IF(INFORMACION!$F273=REFERENCIAS!$C$24,10,7))),0)+VLOOKUP(T273,REFERENCIAS!$C:$D,2,0)*VLOOKUP($T$2,PONDERADORES!A:P,IF(AND(INFORMACION!$T273='REFERENCIAS RIESGO'!$C$36,INFORMACION!$F273=REFERENCIAS!$C$24),16,IF(INFORMACION!$T273='REFERENCIAS RIESGO'!$C$36,13,IF(INFORMACION!$F273=REFERENCIAS!$C$24,10,7))),0)+VLOOKUP(IF(J273&lt;=0.2,0.2,IF(AND(J273&gt;0.2,J273&lt;=0.4),0.4,IF(AND(J273&gt;0.4,J273&lt;=0.6),0.6,IF(AND(J273&gt;0.6,J273&lt;=0.8),0.8,IF(AND(J273&gt;0.8,J273&lt;=1),1))))),REFERENCIAS!$C:$D,2,0)*VLOOKUP($J$2,PONDERADORES!A:P,IF(AND(INFORMACION!$T273='REFERENCIAS RIESGO'!$C$36,INFORMACION!$F273=REFERENCIAS!$C$24),16,IF(INFORMACION!$T273='REFERENCIAS RIESGO'!$C$36,13,IF(INFORMACION!$F273=REFERENCIAS!$C$24,10,7))),0)</f>
        <v>#REF!</v>
      </c>
      <c r="Y273" s="68">
        <f>+VLOOKUP(M273,REFERENCIAS!$C:$D,2,0)*VLOOKUP($M$2,PONDERADORES!$A$7:$G$9,7,0)+VLOOKUP(N273,REFERENCIAS!$C:$D,2,0)*VLOOKUP($N$2,PONDERADORES!$A$7:$G$9,7,0)+VLOOKUP(O273,REFERENCIAS!$C:$D,2,0)*VLOOKUP($O$2,PONDERADORES!$A$7:$G$9,7,0)</f>
        <v>0.2</v>
      </c>
      <c r="Z273" s="2">
        <f>+VLOOKUP(IF(R273&lt;0.1,0,IF(AND(R273&gt;=0.1,R273&lt;0.2),0.1,IF(AND(R273&gt;=0.2,R273&lt;0.3),0.2,IF(R273&gt;0.3,0.3,)))),REFERENCIAS!$C:$D,2,0)*VLOOKUP($R$2,PONDERADORES!$A$11:$G$11,7,0)</f>
        <v>15</v>
      </c>
      <c r="AA273" s="92"/>
      <c r="AB273" s="95" t="e">
        <f t="shared" ca="1" si="15"/>
        <v>#REF!</v>
      </c>
      <c r="AC273" s="23" t="e">
        <f ca="1">IF(AB273&gt;REFERENCIAS!$C$62,REFERENCIAS!$B$62,IF(AND(AB273&gt;=REFERENCIAS!$C$63,AB273&lt;REFERENCIAS!$D$63),REFERENCIAS!$B$63,IF(AND(AB273&gt;REFERENCIAS!$C$64,AB273&lt;=REFERENCIAS!$D$64),REFERENCIAS!$B$64,IF(AND(AB273&gt;=REFERENCIAS!$C$65,AB273&lt;REFERENCIAS!$D$65),REFERENCIAS!$B$65, "Revisar"))))</f>
        <v>#REF!</v>
      </c>
      <c r="AD273" s="94" t="e">
        <f ca="1">VLOOKUP(AC273,REFERENCIAS!$B$62:$G$65,4,FALSE)</f>
        <v>#REF!</v>
      </c>
      <c r="AJ273" s="20"/>
    </row>
    <row r="274" spans="1:36" ht="17.25" x14ac:dyDescent="0.25">
      <c r="A274" s="74"/>
      <c r="B274" s="19"/>
      <c r="C274" s="19"/>
      <c r="D274" s="50"/>
      <c r="E274" s="73"/>
      <c r="F274" s="74"/>
      <c r="G274" s="9"/>
      <c r="H274" s="48"/>
      <c r="I274" s="49">
        <f t="shared" ca="1" si="13"/>
        <v>2022</v>
      </c>
      <c r="J274" s="22">
        <f t="shared" ca="1" si="12"/>
        <v>1</v>
      </c>
      <c r="K274" s="19"/>
      <c r="L274" s="73"/>
      <c r="M274" s="74"/>
      <c r="N274" s="19"/>
      <c r="O274" s="73"/>
      <c r="P274" s="82">
        <v>1</v>
      </c>
      <c r="Q274" s="24">
        <v>1</v>
      </c>
      <c r="R274" s="81">
        <f t="shared" si="14"/>
        <v>1</v>
      </c>
      <c r="S274" s="85"/>
      <c r="T274" s="19"/>
      <c r="U274" s="22"/>
      <c r="V274" s="59"/>
      <c r="W274" s="81"/>
      <c r="X274" s="91" t="e">
        <f ca="1">+VLOOKUP(#REF!,REFERENCIAS!$C:$D,2,0)*VLOOKUP(#REF!,PONDERADORES!A:P,IF(AND(INFORMACION!$T274='REFERENCIAS RIESGO'!$C$36,INFORMACION!$F274=REFERENCIAS!$C$24),16,IF(INFORMACION!$T274='REFERENCIAS RIESGO'!$C$36,13,IF(INFORMACION!$F274=REFERENCIAS!$C$24,10,7))),0)+VLOOKUP(K274,REFERENCIAS!$C:$D,2,0)*VLOOKUP($K$2,PONDERADORES!A:P,IF(AND(INFORMACION!$T274='REFERENCIAS RIESGO'!$C$36,INFORMACION!$F274=REFERENCIAS!$C$24),16,IF(INFORMACION!$T274='REFERENCIAS RIESGO'!$C$36,13,IF(INFORMACION!$F274=REFERENCIAS!$C$24,10,7))),0)+VLOOKUP(L274,REFERENCIAS!$C:$D,2,0)*VLOOKUP($L$2,PONDERADORES!A:P,IF(AND(INFORMACION!$T274='REFERENCIAS RIESGO'!$C$36,INFORMACION!$F274=REFERENCIAS!$C$24),16,IF(INFORMACION!$T274='REFERENCIAS RIESGO'!$C$36,13,IF(INFORMACION!$F274=REFERENCIAS!$C$24,10,7))),0)+VLOOKUP(F274,REFERENCIAS!$C:$D,2,0)*VLOOKUP($F$2,PONDERADORES!A:P,IF(AND(INFORMACION!$T274='REFERENCIAS RIESGO'!$C$36,INFORMACION!$F274=REFERENCIAS!$C$24),16,IF(INFORMACION!$T274='REFERENCIAS RIESGO'!$C$36,13,IF(INFORMACION!$F274=REFERENCIAS!$C$24,10,7))),0)+VLOOKUP(T274,REFERENCIAS!$C:$D,2,0)*VLOOKUP($T$2,PONDERADORES!A:P,IF(AND(INFORMACION!$T274='REFERENCIAS RIESGO'!$C$36,INFORMACION!$F274=REFERENCIAS!$C$24),16,IF(INFORMACION!$T274='REFERENCIAS RIESGO'!$C$36,13,IF(INFORMACION!$F274=REFERENCIAS!$C$24,10,7))),0)+VLOOKUP(IF(J274&lt;=0.2,0.2,IF(AND(J274&gt;0.2,J274&lt;=0.4),0.4,IF(AND(J274&gt;0.4,J274&lt;=0.6),0.6,IF(AND(J274&gt;0.6,J274&lt;=0.8),0.8,IF(AND(J274&gt;0.8,J274&lt;=1),1))))),REFERENCIAS!$C:$D,2,0)*VLOOKUP($J$2,PONDERADORES!A:P,IF(AND(INFORMACION!$T274='REFERENCIAS RIESGO'!$C$36,INFORMACION!$F274=REFERENCIAS!$C$24),16,IF(INFORMACION!$T274='REFERENCIAS RIESGO'!$C$36,13,IF(INFORMACION!$F274=REFERENCIAS!$C$24,10,7))),0)</f>
        <v>#REF!</v>
      </c>
      <c r="Y274" s="68">
        <f>+VLOOKUP(M274,REFERENCIAS!$C:$D,2,0)*VLOOKUP($M$2,PONDERADORES!$A$7:$G$9,7,0)+VLOOKUP(N274,REFERENCIAS!$C:$D,2,0)*VLOOKUP($N$2,PONDERADORES!$A$7:$G$9,7,0)+VLOOKUP(O274,REFERENCIAS!$C:$D,2,0)*VLOOKUP($O$2,PONDERADORES!$A$7:$G$9,7,0)</f>
        <v>0.2</v>
      </c>
      <c r="Z274" s="2">
        <f>+VLOOKUP(IF(R274&lt;0.1,0,IF(AND(R274&gt;=0.1,R274&lt;0.2),0.1,IF(AND(R274&gt;=0.2,R274&lt;0.3),0.2,IF(R274&gt;0.3,0.3,)))),REFERENCIAS!$C:$D,2,0)*VLOOKUP($R$2,PONDERADORES!$A$11:$G$11,7,0)</f>
        <v>15</v>
      </c>
      <c r="AA274" s="92"/>
      <c r="AB274" s="95" t="e">
        <f t="shared" ca="1" si="15"/>
        <v>#REF!</v>
      </c>
      <c r="AC274" s="23" t="e">
        <f ca="1">IF(AB274&gt;REFERENCIAS!$C$62,REFERENCIAS!$B$62,IF(AND(AB274&gt;=REFERENCIAS!$C$63,AB274&lt;REFERENCIAS!$D$63),REFERENCIAS!$B$63,IF(AND(AB274&gt;REFERENCIAS!$C$64,AB274&lt;=REFERENCIAS!$D$64),REFERENCIAS!$B$64,IF(AND(AB274&gt;=REFERENCIAS!$C$65,AB274&lt;REFERENCIAS!$D$65),REFERENCIAS!$B$65, "Revisar"))))</f>
        <v>#REF!</v>
      </c>
      <c r="AD274" s="94" t="e">
        <f ca="1">VLOOKUP(AC274,REFERENCIAS!$B$62:$G$65,4,FALSE)</f>
        <v>#REF!</v>
      </c>
      <c r="AJ274" s="20"/>
    </row>
    <row r="275" spans="1:36" ht="17.25" x14ac:dyDescent="0.25">
      <c r="A275" s="74"/>
      <c r="B275" s="19"/>
      <c r="C275" s="19"/>
      <c r="D275" s="50"/>
      <c r="E275" s="73"/>
      <c r="F275" s="74"/>
      <c r="G275" s="9"/>
      <c r="H275" s="48"/>
      <c r="I275" s="49">
        <f t="shared" ca="1" si="13"/>
        <v>2022</v>
      </c>
      <c r="J275" s="22">
        <f t="shared" ca="1" si="12"/>
        <v>1</v>
      </c>
      <c r="K275" s="19"/>
      <c r="L275" s="73"/>
      <c r="M275" s="74"/>
      <c r="N275" s="19"/>
      <c r="O275" s="73"/>
      <c r="P275" s="82">
        <v>1</v>
      </c>
      <c r="Q275" s="24">
        <v>1</v>
      </c>
      <c r="R275" s="81">
        <f t="shared" si="14"/>
        <v>1</v>
      </c>
      <c r="S275" s="85"/>
      <c r="T275" s="19"/>
      <c r="U275" s="22"/>
      <c r="V275" s="59"/>
      <c r="W275" s="81"/>
      <c r="X275" s="91" t="e">
        <f ca="1">+VLOOKUP(#REF!,REFERENCIAS!$C:$D,2,0)*VLOOKUP(#REF!,PONDERADORES!A:P,IF(AND(INFORMACION!$T275='REFERENCIAS RIESGO'!$C$36,INFORMACION!$F275=REFERENCIAS!$C$24),16,IF(INFORMACION!$T275='REFERENCIAS RIESGO'!$C$36,13,IF(INFORMACION!$F275=REFERENCIAS!$C$24,10,7))),0)+VLOOKUP(K275,REFERENCIAS!$C:$D,2,0)*VLOOKUP($K$2,PONDERADORES!A:P,IF(AND(INFORMACION!$T275='REFERENCIAS RIESGO'!$C$36,INFORMACION!$F275=REFERENCIAS!$C$24),16,IF(INFORMACION!$T275='REFERENCIAS RIESGO'!$C$36,13,IF(INFORMACION!$F275=REFERENCIAS!$C$24,10,7))),0)+VLOOKUP(L275,REFERENCIAS!$C:$D,2,0)*VLOOKUP($L$2,PONDERADORES!A:P,IF(AND(INFORMACION!$T275='REFERENCIAS RIESGO'!$C$36,INFORMACION!$F275=REFERENCIAS!$C$24),16,IF(INFORMACION!$T275='REFERENCIAS RIESGO'!$C$36,13,IF(INFORMACION!$F275=REFERENCIAS!$C$24,10,7))),0)+VLOOKUP(F275,REFERENCIAS!$C:$D,2,0)*VLOOKUP($F$2,PONDERADORES!A:P,IF(AND(INFORMACION!$T275='REFERENCIAS RIESGO'!$C$36,INFORMACION!$F275=REFERENCIAS!$C$24),16,IF(INFORMACION!$T275='REFERENCIAS RIESGO'!$C$36,13,IF(INFORMACION!$F275=REFERENCIAS!$C$24,10,7))),0)+VLOOKUP(T275,REFERENCIAS!$C:$D,2,0)*VLOOKUP($T$2,PONDERADORES!A:P,IF(AND(INFORMACION!$T275='REFERENCIAS RIESGO'!$C$36,INFORMACION!$F275=REFERENCIAS!$C$24),16,IF(INFORMACION!$T275='REFERENCIAS RIESGO'!$C$36,13,IF(INFORMACION!$F275=REFERENCIAS!$C$24,10,7))),0)+VLOOKUP(IF(J275&lt;=0.2,0.2,IF(AND(J275&gt;0.2,J275&lt;=0.4),0.4,IF(AND(J275&gt;0.4,J275&lt;=0.6),0.6,IF(AND(J275&gt;0.6,J275&lt;=0.8),0.8,IF(AND(J275&gt;0.8,J275&lt;=1),1))))),REFERENCIAS!$C:$D,2,0)*VLOOKUP($J$2,PONDERADORES!A:P,IF(AND(INFORMACION!$T275='REFERENCIAS RIESGO'!$C$36,INFORMACION!$F275=REFERENCIAS!$C$24),16,IF(INFORMACION!$T275='REFERENCIAS RIESGO'!$C$36,13,IF(INFORMACION!$F275=REFERENCIAS!$C$24,10,7))),0)</f>
        <v>#REF!</v>
      </c>
      <c r="Y275" s="68">
        <f>+VLOOKUP(M275,REFERENCIAS!$C:$D,2,0)*VLOOKUP($M$2,PONDERADORES!$A$7:$G$9,7,0)+VLOOKUP(N275,REFERENCIAS!$C:$D,2,0)*VLOOKUP($N$2,PONDERADORES!$A$7:$G$9,7,0)+VLOOKUP(O275,REFERENCIAS!$C:$D,2,0)*VLOOKUP($O$2,PONDERADORES!$A$7:$G$9,7,0)</f>
        <v>0.2</v>
      </c>
      <c r="Z275" s="2">
        <f>+VLOOKUP(IF(R275&lt;0.1,0,IF(AND(R275&gt;=0.1,R275&lt;0.2),0.1,IF(AND(R275&gt;=0.2,R275&lt;0.3),0.2,IF(R275&gt;0.3,0.3,)))),REFERENCIAS!$C:$D,2,0)*VLOOKUP($R$2,PONDERADORES!$A$11:$G$11,7,0)</f>
        <v>15</v>
      </c>
      <c r="AA275" s="92"/>
      <c r="AB275" s="95" t="e">
        <f t="shared" ca="1" si="15"/>
        <v>#REF!</v>
      </c>
      <c r="AC275" s="23" t="e">
        <f ca="1">IF(AB275&gt;REFERENCIAS!$C$62,REFERENCIAS!$B$62,IF(AND(AB275&gt;=REFERENCIAS!$C$63,AB275&lt;REFERENCIAS!$D$63),REFERENCIAS!$B$63,IF(AND(AB275&gt;REFERENCIAS!$C$64,AB275&lt;=REFERENCIAS!$D$64),REFERENCIAS!$B$64,IF(AND(AB275&gt;=REFERENCIAS!$C$65,AB275&lt;REFERENCIAS!$D$65),REFERENCIAS!$B$65, "Revisar"))))</f>
        <v>#REF!</v>
      </c>
      <c r="AD275" s="94" t="e">
        <f ca="1">VLOOKUP(AC275,REFERENCIAS!$B$62:$G$65,4,FALSE)</f>
        <v>#REF!</v>
      </c>
      <c r="AJ275" s="20"/>
    </row>
    <row r="276" spans="1:36" ht="17.25" x14ac:dyDescent="0.25">
      <c r="A276" s="74"/>
      <c r="B276" s="19"/>
      <c r="C276" s="19"/>
      <c r="D276" s="50"/>
      <c r="E276" s="73"/>
      <c r="F276" s="74"/>
      <c r="G276" s="9"/>
      <c r="H276" s="48"/>
      <c r="I276" s="49">
        <f t="shared" ca="1" si="13"/>
        <v>2022</v>
      </c>
      <c r="J276" s="22">
        <f t="shared" ca="1" si="12"/>
        <v>1</v>
      </c>
      <c r="K276" s="19"/>
      <c r="L276" s="73"/>
      <c r="M276" s="74"/>
      <c r="N276" s="19"/>
      <c r="O276" s="73"/>
      <c r="P276" s="82">
        <v>1</v>
      </c>
      <c r="Q276" s="24">
        <v>1</v>
      </c>
      <c r="R276" s="81">
        <f t="shared" si="14"/>
        <v>1</v>
      </c>
      <c r="S276" s="85"/>
      <c r="T276" s="19"/>
      <c r="U276" s="22"/>
      <c r="V276" s="59"/>
      <c r="W276" s="81"/>
      <c r="X276" s="91" t="e">
        <f ca="1">+VLOOKUP(#REF!,REFERENCIAS!$C:$D,2,0)*VLOOKUP(#REF!,PONDERADORES!A:P,IF(AND(INFORMACION!$T276='REFERENCIAS RIESGO'!$C$36,INFORMACION!$F276=REFERENCIAS!$C$24),16,IF(INFORMACION!$T276='REFERENCIAS RIESGO'!$C$36,13,IF(INFORMACION!$F276=REFERENCIAS!$C$24,10,7))),0)+VLOOKUP(K276,REFERENCIAS!$C:$D,2,0)*VLOOKUP($K$2,PONDERADORES!A:P,IF(AND(INFORMACION!$T276='REFERENCIAS RIESGO'!$C$36,INFORMACION!$F276=REFERENCIAS!$C$24),16,IF(INFORMACION!$T276='REFERENCIAS RIESGO'!$C$36,13,IF(INFORMACION!$F276=REFERENCIAS!$C$24,10,7))),0)+VLOOKUP(L276,REFERENCIAS!$C:$D,2,0)*VLOOKUP($L$2,PONDERADORES!A:P,IF(AND(INFORMACION!$T276='REFERENCIAS RIESGO'!$C$36,INFORMACION!$F276=REFERENCIAS!$C$24),16,IF(INFORMACION!$T276='REFERENCIAS RIESGO'!$C$36,13,IF(INFORMACION!$F276=REFERENCIAS!$C$24,10,7))),0)+VLOOKUP(F276,REFERENCIAS!$C:$D,2,0)*VLOOKUP($F$2,PONDERADORES!A:P,IF(AND(INFORMACION!$T276='REFERENCIAS RIESGO'!$C$36,INFORMACION!$F276=REFERENCIAS!$C$24),16,IF(INFORMACION!$T276='REFERENCIAS RIESGO'!$C$36,13,IF(INFORMACION!$F276=REFERENCIAS!$C$24,10,7))),0)+VLOOKUP(T276,REFERENCIAS!$C:$D,2,0)*VLOOKUP($T$2,PONDERADORES!A:P,IF(AND(INFORMACION!$T276='REFERENCIAS RIESGO'!$C$36,INFORMACION!$F276=REFERENCIAS!$C$24),16,IF(INFORMACION!$T276='REFERENCIAS RIESGO'!$C$36,13,IF(INFORMACION!$F276=REFERENCIAS!$C$24,10,7))),0)+VLOOKUP(IF(J276&lt;=0.2,0.2,IF(AND(J276&gt;0.2,J276&lt;=0.4),0.4,IF(AND(J276&gt;0.4,J276&lt;=0.6),0.6,IF(AND(J276&gt;0.6,J276&lt;=0.8),0.8,IF(AND(J276&gt;0.8,J276&lt;=1),1))))),REFERENCIAS!$C:$D,2,0)*VLOOKUP($J$2,PONDERADORES!A:P,IF(AND(INFORMACION!$T276='REFERENCIAS RIESGO'!$C$36,INFORMACION!$F276=REFERENCIAS!$C$24),16,IF(INFORMACION!$T276='REFERENCIAS RIESGO'!$C$36,13,IF(INFORMACION!$F276=REFERENCIAS!$C$24,10,7))),0)</f>
        <v>#REF!</v>
      </c>
      <c r="Y276" s="68">
        <f>+VLOOKUP(M276,REFERENCIAS!$C:$D,2,0)*VLOOKUP($M$2,PONDERADORES!$A$7:$G$9,7,0)+VLOOKUP(N276,REFERENCIAS!$C:$D,2,0)*VLOOKUP($N$2,PONDERADORES!$A$7:$G$9,7,0)+VLOOKUP(O276,REFERENCIAS!$C:$D,2,0)*VLOOKUP($O$2,PONDERADORES!$A$7:$G$9,7,0)</f>
        <v>0.2</v>
      </c>
      <c r="Z276" s="2">
        <f>+VLOOKUP(IF(R276&lt;0.1,0,IF(AND(R276&gt;=0.1,R276&lt;0.2),0.1,IF(AND(R276&gt;=0.2,R276&lt;0.3),0.2,IF(R276&gt;0.3,0.3,)))),REFERENCIAS!$C:$D,2,0)*VLOOKUP($R$2,PONDERADORES!$A$11:$G$11,7,0)</f>
        <v>15</v>
      </c>
      <c r="AA276" s="92"/>
      <c r="AB276" s="95" t="e">
        <f t="shared" ca="1" si="15"/>
        <v>#REF!</v>
      </c>
      <c r="AC276" s="23" t="e">
        <f ca="1">IF(AB276&gt;REFERENCIAS!$C$62,REFERENCIAS!$B$62,IF(AND(AB276&gt;=REFERENCIAS!$C$63,AB276&lt;REFERENCIAS!$D$63),REFERENCIAS!$B$63,IF(AND(AB276&gt;REFERENCIAS!$C$64,AB276&lt;=REFERENCIAS!$D$64),REFERENCIAS!$B$64,IF(AND(AB276&gt;=REFERENCIAS!$C$65,AB276&lt;REFERENCIAS!$D$65),REFERENCIAS!$B$65, "Revisar"))))</f>
        <v>#REF!</v>
      </c>
      <c r="AD276" s="94" t="e">
        <f ca="1">VLOOKUP(AC276,REFERENCIAS!$B$62:$G$65,4,FALSE)</f>
        <v>#REF!</v>
      </c>
      <c r="AJ276" s="20"/>
    </row>
    <row r="277" spans="1:36" ht="17.25" x14ac:dyDescent="0.25">
      <c r="A277" s="74"/>
      <c r="B277" s="19"/>
      <c r="C277" s="19"/>
      <c r="D277" s="50"/>
      <c r="E277" s="73"/>
      <c r="F277" s="74"/>
      <c r="G277" s="9"/>
      <c r="H277" s="48"/>
      <c r="I277" s="49">
        <f t="shared" ca="1" si="13"/>
        <v>2022</v>
      </c>
      <c r="J277" s="22">
        <f t="shared" ca="1" si="12"/>
        <v>1</v>
      </c>
      <c r="K277" s="19"/>
      <c r="L277" s="73"/>
      <c r="M277" s="74"/>
      <c r="N277" s="19"/>
      <c r="O277" s="73"/>
      <c r="P277" s="82">
        <v>1</v>
      </c>
      <c r="Q277" s="24">
        <v>1</v>
      </c>
      <c r="R277" s="81">
        <f t="shared" si="14"/>
        <v>1</v>
      </c>
      <c r="S277" s="85"/>
      <c r="T277" s="19"/>
      <c r="U277" s="22"/>
      <c r="V277" s="59"/>
      <c r="W277" s="81"/>
      <c r="X277" s="91" t="e">
        <f ca="1">+VLOOKUP(#REF!,REFERENCIAS!$C:$D,2,0)*VLOOKUP(#REF!,PONDERADORES!A:P,IF(AND(INFORMACION!$T277='REFERENCIAS RIESGO'!$C$36,INFORMACION!$F277=REFERENCIAS!$C$24),16,IF(INFORMACION!$T277='REFERENCIAS RIESGO'!$C$36,13,IF(INFORMACION!$F277=REFERENCIAS!$C$24,10,7))),0)+VLOOKUP(K277,REFERENCIAS!$C:$D,2,0)*VLOOKUP($K$2,PONDERADORES!A:P,IF(AND(INFORMACION!$T277='REFERENCIAS RIESGO'!$C$36,INFORMACION!$F277=REFERENCIAS!$C$24),16,IF(INFORMACION!$T277='REFERENCIAS RIESGO'!$C$36,13,IF(INFORMACION!$F277=REFERENCIAS!$C$24,10,7))),0)+VLOOKUP(L277,REFERENCIAS!$C:$D,2,0)*VLOOKUP($L$2,PONDERADORES!A:P,IF(AND(INFORMACION!$T277='REFERENCIAS RIESGO'!$C$36,INFORMACION!$F277=REFERENCIAS!$C$24),16,IF(INFORMACION!$T277='REFERENCIAS RIESGO'!$C$36,13,IF(INFORMACION!$F277=REFERENCIAS!$C$24,10,7))),0)+VLOOKUP(F277,REFERENCIAS!$C:$D,2,0)*VLOOKUP($F$2,PONDERADORES!A:P,IF(AND(INFORMACION!$T277='REFERENCIAS RIESGO'!$C$36,INFORMACION!$F277=REFERENCIAS!$C$24),16,IF(INFORMACION!$T277='REFERENCIAS RIESGO'!$C$36,13,IF(INFORMACION!$F277=REFERENCIAS!$C$24,10,7))),0)+VLOOKUP(T277,REFERENCIAS!$C:$D,2,0)*VLOOKUP($T$2,PONDERADORES!A:P,IF(AND(INFORMACION!$T277='REFERENCIAS RIESGO'!$C$36,INFORMACION!$F277=REFERENCIAS!$C$24),16,IF(INFORMACION!$T277='REFERENCIAS RIESGO'!$C$36,13,IF(INFORMACION!$F277=REFERENCIAS!$C$24,10,7))),0)+VLOOKUP(IF(J277&lt;=0.2,0.2,IF(AND(J277&gt;0.2,J277&lt;=0.4),0.4,IF(AND(J277&gt;0.4,J277&lt;=0.6),0.6,IF(AND(J277&gt;0.6,J277&lt;=0.8),0.8,IF(AND(J277&gt;0.8,J277&lt;=1),1))))),REFERENCIAS!$C:$D,2,0)*VLOOKUP($J$2,PONDERADORES!A:P,IF(AND(INFORMACION!$T277='REFERENCIAS RIESGO'!$C$36,INFORMACION!$F277=REFERENCIAS!$C$24),16,IF(INFORMACION!$T277='REFERENCIAS RIESGO'!$C$36,13,IF(INFORMACION!$F277=REFERENCIAS!$C$24,10,7))),0)</f>
        <v>#REF!</v>
      </c>
      <c r="Y277" s="68">
        <f>+VLOOKUP(M277,REFERENCIAS!$C:$D,2,0)*VLOOKUP($M$2,PONDERADORES!$A$7:$G$9,7,0)+VLOOKUP(N277,REFERENCIAS!$C:$D,2,0)*VLOOKUP($N$2,PONDERADORES!$A$7:$G$9,7,0)+VLOOKUP(O277,REFERENCIAS!$C:$D,2,0)*VLOOKUP($O$2,PONDERADORES!$A$7:$G$9,7,0)</f>
        <v>0.2</v>
      </c>
      <c r="Z277" s="2">
        <f>+VLOOKUP(IF(R277&lt;0.1,0,IF(AND(R277&gt;=0.1,R277&lt;0.2),0.1,IF(AND(R277&gt;=0.2,R277&lt;0.3),0.2,IF(R277&gt;0.3,0.3,)))),REFERENCIAS!$C:$D,2,0)*VLOOKUP($R$2,PONDERADORES!$A$11:$G$11,7,0)</f>
        <v>15</v>
      </c>
      <c r="AA277" s="92"/>
      <c r="AB277" s="95" t="e">
        <f t="shared" ca="1" si="15"/>
        <v>#REF!</v>
      </c>
      <c r="AC277" s="23" t="e">
        <f ca="1">IF(AB277&gt;REFERENCIAS!$C$62,REFERENCIAS!$B$62,IF(AND(AB277&gt;=REFERENCIAS!$C$63,AB277&lt;REFERENCIAS!$D$63),REFERENCIAS!$B$63,IF(AND(AB277&gt;REFERENCIAS!$C$64,AB277&lt;=REFERENCIAS!$D$64),REFERENCIAS!$B$64,IF(AND(AB277&gt;=REFERENCIAS!$C$65,AB277&lt;REFERENCIAS!$D$65),REFERENCIAS!$B$65, "Revisar"))))</f>
        <v>#REF!</v>
      </c>
      <c r="AD277" s="94" t="e">
        <f ca="1">VLOOKUP(AC277,REFERENCIAS!$B$62:$G$65,4,FALSE)</f>
        <v>#REF!</v>
      </c>
      <c r="AJ277" s="20"/>
    </row>
    <row r="278" spans="1:36" ht="17.25" x14ac:dyDescent="0.25">
      <c r="A278" s="74"/>
      <c r="B278" s="19"/>
      <c r="C278" s="19"/>
      <c r="D278" s="50"/>
      <c r="E278" s="73"/>
      <c r="F278" s="74"/>
      <c r="G278" s="9"/>
      <c r="H278" s="48"/>
      <c r="I278" s="49">
        <f t="shared" ca="1" si="13"/>
        <v>2022</v>
      </c>
      <c r="J278" s="22">
        <f t="shared" ca="1" si="12"/>
        <v>1</v>
      </c>
      <c r="K278" s="19"/>
      <c r="L278" s="73"/>
      <c r="M278" s="74"/>
      <c r="N278" s="19"/>
      <c r="O278" s="73"/>
      <c r="P278" s="82">
        <v>1</v>
      </c>
      <c r="Q278" s="24">
        <v>1</v>
      </c>
      <c r="R278" s="81">
        <f t="shared" si="14"/>
        <v>1</v>
      </c>
      <c r="S278" s="85"/>
      <c r="T278" s="19"/>
      <c r="U278" s="22"/>
      <c r="V278" s="59"/>
      <c r="W278" s="81"/>
      <c r="X278" s="91" t="e">
        <f ca="1">+VLOOKUP(#REF!,REFERENCIAS!$C:$D,2,0)*VLOOKUP(#REF!,PONDERADORES!A:P,IF(AND(INFORMACION!$T278='REFERENCIAS RIESGO'!$C$36,INFORMACION!$F278=REFERENCIAS!$C$24),16,IF(INFORMACION!$T278='REFERENCIAS RIESGO'!$C$36,13,IF(INFORMACION!$F278=REFERENCIAS!$C$24,10,7))),0)+VLOOKUP(K278,REFERENCIAS!$C:$D,2,0)*VLOOKUP($K$2,PONDERADORES!A:P,IF(AND(INFORMACION!$T278='REFERENCIAS RIESGO'!$C$36,INFORMACION!$F278=REFERENCIAS!$C$24),16,IF(INFORMACION!$T278='REFERENCIAS RIESGO'!$C$36,13,IF(INFORMACION!$F278=REFERENCIAS!$C$24,10,7))),0)+VLOOKUP(L278,REFERENCIAS!$C:$D,2,0)*VLOOKUP($L$2,PONDERADORES!A:P,IF(AND(INFORMACION!$T278='REFERENCIAS RIESGO'!$C$36,INFORMACION!$F278=REFERENCIAS!$C$24),16,IF(INFORMACION!$T278='REFERENCIAS RIESGO'!$C$36,13,IF(INFORMACION!$F278=REFERENCIAS!$C$24,10,7))),0)+VLOOKUP(F278,REFERENCIAS!$C:$D,2,0)*VLOOKUP($F$2,PONDERADORES!A:P,IF(AND(INFORMACION!$T278='REFERENCIAS RIESGO'!$C$36,INFORMACION!$F278=REFERENCIAS!$C$24),16,IF(INFORMACION!$T278='REFERENCIAS RIESGO'!$C$36,13,IF(INFORMACION!$F278=REFERENCIAS!$C$24,10,7))),0)+VLOOKUP(T278,REFERENCIAS!$C:$D,2,0)*VLOOKUP($T$2,PONDERADORES!A:P,IF(AND(INFORMACION!$T278='REFERENCIAS RIESGO'!$C$36,INFORMACION!$F278=REFERENCIAS!$C$24),16,IF(INFORMACION!$T278='REFERENCIAS RIESGO'!$C$36,13,IF(INFORMACION!$F278=REFERENCIAS!$C$24,10,7))),0)+VLOOKUP(IF(J278&lt;=0.2,0.2,IF(AND(J278&gt;0.2,J278&lt;=0.4),0.4,IF(AND(J278&gt;0.4,J278&lt;=0.6),0.6,IF(AND(J278&gt;0.6,J278&lt;=0.8),0.8,IF(AND(J278&gt;0.8,J278&lt;=1),1))))),REFERENCIAS!$C:$D,2,0)*VLOOKUP($J$2,PONDERADORES!A:P,IF(AND(INFORMACION!$T278='REFERENCIAS RIESGO'!$C$36,INFORMACION!$F278=REFERENCIAS!$C$24),16,IF(INFORMACION!$T278='REFERENCIAS RIESGO'!$C$36,13,IF(INFORMACION!$F278=REFERENCIAS!$C$24,10,7))),0)</f>
        <v>#REF!</v>
      </c>
      <c r="Y278" s="68">
        <f>+VLOOKUP(M278,REFERENCIAS!$C:$D,2,0)*VLOOKUP($M$2,PONDERADORES!$A$7:$G$9,7,0)+VLOOKUP(N278,REFERENCIAS!$C:$D,2,0)*VLOOKUP($N$2,PONDERADORES!$A$7:$G$9,7,0)+VLOOKUP(O278,REFERENCIAS!$C:$D,2,0)*VLOOKUP($O$2,PONDERADORES!$A$7:$G$9,7,0)</f>
        <v>0.2</v>
      </c>
      <c r="Z278" s="2">
        <f>+VLOOKUP(IF(R278&lt;0.1,0,IF(AND(R278&gt;=0.1,R278&lt;0.2),0.1,IF(AND(R278&gt;=0.2,R278&lt;0.3),0.2,IF(R278&gt;0.3,0.3,)))),REFERENCIAS!$C:$D,2,0)*VLOOKUP($R$2,PONDERADORES!$A$11:$G$11,7,0)</f>
        <v>15</v>
      </c>
      <c r="AA278" s="92"/>
      <c r="AB278" s="95" t="e">
        <f t="shared" ca="1" si="15"/>
        <v>#REF!</v>
      </c>
      <c r="AC278" s="23" t="e">
        <f ca="1">IF(AB278&gt;REFERENCIAS!$C$62,REFERENCIAS!$B$62,IF(AND(AB278&gt;=REFERENCIAS!$C$63,AB278&lt;REFERENCIAS!$D$63),REFERENCIAS!$B$63,IF(AND(AB278&gt;REFERENCIAS!$C$64,AB278&lt;=REFERENCIAS!$D$64),REFERENCIAS!$B$64,IF(AND(AB278&gt;=REFERENCIAS!$C$65,AB278&lt;REFERENCIAS!$D$65),REFERENCIAS!$B$65, "Revisar"))))</f>
        <v>#REF!</v>
      </c>
      <c r="AD278" s="94" t="e">
        <f ca="1">VLOOKUP(AC278,REFERENCIAS!$B$62:$G$65,4,FALSE)</f>
        <v>#REF!</v>
      </c>
      <c r="AJ278" s="20"/>
    </row>
    <row r="279" spans="1:36" ht="17.25" x14ac:dyDescent="0.25">
      <c r="A279" s="74"/>
      <c r="B279" s="19"/>
      <c r="C279" s="19"/>
      <c r="D279" s="50"/>
      <c r="E279" s="73"/>
      <c r="F279" s="74"/>
      <c r="G279" s="9"/>
      <c r="H279" s="48"/>
      <c r="I279" s="49">
        <f t="shared" ca="1" si="13"/>
        <v>2022</v>
      </c>
      <c r="J279" s="22">
        <f t="shared" ca="1" si="12"/>
        <v>1</v>
      </c>
      <c r="K279" s="19"/>
      <c r="L279" s="73"/>
      <c r="M279" s="74"/>
      <c r="N279" s="19"/>
      <c r="O279" s="73"/>
      <c r="P279" s="82">
        <v>1</v>
      </c>
      <c r="Q279" s="24">
        <v>1</v>
      </c>
      <c r="R279" s="81">
        <f t="shared" si="14"/>
        <v>1</v>
      </c>
      <c r="S279" s="85"/>
      <c r="T279" s="19"/>
      <c r="U279" s="22"/>
      <c r="V279" s="59"/>
      <c r="W279" s="81"/>
      <c r="X279" s="91" t="e">
        <f ca="1">+VLOOKUP(#REF!,REFERENCIAS!$C:$D,2,0)*VLOOKUP(#REF!,PONDERADORES!A:P,IF(AND(INFORMACION!$T279='REFERENCIAS RIESGO'!$C$36,INFORMACION!$F279=REFERENCIAS!$C$24),16,IF(INFORMACION!$T279='REFERENCIAS RIESGO'!$C$36,13,IF(INFORMACION!$F279=REFERENCIAS!$C$24,10,7))),0)+VLOOKUP(K279,REFERENCIAS!$C:$D,2,0)*VLOOKUP($K$2,PONDERADORES!A:P,IF(AND(INFORMACION!$T279='REFERENCIAS RIESGO'!$C$36,INFORMACION!$F279=REFERENCIAS!$C$24),16,IF(INFORMACION!$T279='REFERENCIAS RIESGO'!$C$36,13,IF(INFORMACION!$F279=REFERENCIAS!$C$24,10,7))),0)+VLOOKUP(L279,REFERENCIAS!$C:$D,2,0)*VLOOKUP($L$2,PONDERADORES!A:P,IF(AND(INFORMACION!$T279='REFERENCIAS RIESGO'!$C$36,INFORMACION!$F279=REFERENCIAS!$C$24),16,IF(INFORMACION!$T279='REFERENCIAS RIESGO'!$C$36,13,IF(INFORMACION!$F279=REFERENCIAS!$C$24,10,7))),0)+VLOOKUP(F279,REFERENCIAS!$C:$D,2,0)*VLOOKUP($F$2,PONDERADORES!A:P,IF(AND(INFORMACION!$T279='REFERENCIAS RIESGO'!$C$36,INFORMACION!$F279=REFERENCIAS!$C$24),16,IF(INFORMACION!$T279='REFERENCIAS RIESGO'!$C$36,13,IF(INFORMACION!$F279=REFERENCIAS!$C$24,10,7))),0)+VLOOKUP(T279,REFERENCIAS!$C:$D,2,0)*VLOOKUP($T$2,PONDERADORES!A:P,IF(AND(INFORMACION!$T279='REFERENCIAS RIESGO'!$C$36,INFORMACION!$F279=REFERENCIAS!$C$24),16,IF(INFORMACION!$T279='REFERENCIAS RIESGO'!$C$36,13,IF(INFORMACION!$F279=REFERENCIAS!$C$24,10,7))),0)+VLOOKUP(IF(J279&lt;=0.2,0.2,IF(AND(J279&gt;0.2,J279&lt;=0.4),0.4,IF(AND(J279&gt;0.4,J279&lt;=0.6),0.6,IF(AND(J279&gt;0.6,J279&lt;=0.8),0.8,IF(AND(J279&gt;0.8,J279&lt;=1),1))))),REFERENCIAS!$C:$D,2,0)*VLOOKUP($J$2,PONDERADORES!A:P,IF(AND(INFORMACION!$T279='REFERENCIAS RIESGO'!$C$36,INFORMACION!$F279=REFERENCIAS!$C$24),16,IF(INFORMACION!$T279='REFERENCIAS RIESGO'!$C$36,13,IF(INFORMACION!$F279=REFERENCIAS!$C$24,10,7))),0)</f>
        <v>#REF!</v>
      </c>
      <c r="Y279" s="68">
        <f>+VLOOKUP(M279,REFERENCIAS!$C:$D,2,0)*VLOOKUP($M$2,PONDERADORES!$A$7:$G$9,7,0)+VLOOKUP(N279,REFERENCIAS!$C:$D,2,0)*VLOOKUP($N$2,PONDERADORES!$A$7:$G$9,7,0)+VLOOKUP(O279,REFERENCIAS!$C:$D,2,0)*VLOOKUP($O$2,PONDERADORES!$A$7:$G$9,7,0)</f>
        <v>0.2</v>
      </c>
      <c r="Z279" s="2">
        <f>+VLOOKUP(IF(R279&lt;0.1,0,IF(AND(R279&gt;=0.1,R279&lt;0.2),0.1,IF(AND(R279&gt;=0.2,R279&lt;0.3),0.2,IF(R279&gt;0.3,0.3,)))),REFERENCIAS!$C:$D,2,0)*VLOOKUP($R$2,PONDERADORES!$A$11:$G$11,7,0)</f>
        <v>15</v>
      </c>
      <c r="AA279" s="92"/>
      <c r="AB279" s="95" t="e">
        <f t="shared" ca="1" si="15"/>
        <v>#REF!</v>
      </c>
      <c r="AC279" s="23" t="e">
        <f ca="1">IF(AB279&gt;REFERENCIAS!$C$62,REFERENCIAS!$B$62,IF(AND(AB279&gt;=REFERENCIAS!$C$63,AB279&lt;REFERENCIAS!$D$63),REFERENCIAS!$B$63,IF(AND(AB279&gt;REFERENCIAS!$C$64,AB279&lt;=REFERENCIAS!$D$64),REFERENCIAS!$B$64,IF(AND(AB279&gt;=REFERENCIAS!$C$65,AB279&lt;REFERENCIAS!$D$65),REFERENCIAS!$B$65, "Revisar"))))</f>
        <v>#REF!</v>
      </c>
      <c r="AD279" s="94" t="e">
        <f ca="1">VLOOKUP(AC279,REFERENCIAS!$B$62:$G$65,4,FALSE)</f>
        <v>#REF!</v>
      </c>
      <c r="AJ279" s="20"/>
    </row>
    <row r="280" spans="1:36" ht="17.25" x14ac:dyDescent="0.25">
      <c r="A280" s="74"/>
      <c r="B280" s="19"/>
      <c r="C280" s="19"/>
      <c r="D280" s="50"/>
      <c r="E280" s="73"/>
      <c r="F280" s="74"/>
      <c r="G280" s="9"/>
      <c r="H280" s="48"/>
      <c r="I280" s="49">
        <f t="shared" ca="1" si="13"/>
        <v>2022</v>
      </c>
      <c r="J280" s="22">
        <f t="shared" ca="1" si="12"/>
        <v>1</v>
      </c>
      <c r="K280" s="19"/>
      <c r="L280" s="73"/>
      <c r="M280" s="74"/>
      <c r="N280" s="19"/>
      <c r="O280" s="73"/>
      <c r="P280" s="82">
        <v>1</v>
      </c>
      <c r="Q280" s="24">
        <v>1</v>
      </c>
      <c r="R280" s="81">
        <f t="shared" si="14"/>
        <v>1</v>
      </c>
      <c r="S280" s="85"/>
      <c r="T280" s="19"/>
      <c r="U280" s="22"/>
      <c r="V280" s="59"/>
      <c r="W280" s="81"/>
      <c r="X280" s="91" t="e">
        <f ca="1">+VLOOKUP(#REF!,REFERENCIAS!$C:$D,2,0)*VLOOKUP(#REF!,PONDERADORES!A:P,IF(AND(INFORMACION!$T280='REFERENCIAS RIESGO'!$C$36,INFORMACION!$F280=REFERENCIAS!$C$24),16,IF(INFORMACION!$T280='REFERENCIAS RIESGO'!$C$36,13,IF(INFORMACION!$F280=REFERENCIAS!$C$24,10,7))),0)+VLOOKUP(K280,REFERENCIAS!$C:$D,2,0)*VLOOKUP($K$2,PONDERADORES!A:P,IF(AND(INFORMACION!$T280='REFERENCIAS RIESGO'!$C$36,INFORMACION!$F280=REFERENCIAS!$C$24),16,IF(INFORMACION!$T280='REFERENCIAS RIESGO'!$C$36,13,IF(INFORMACION!$F280=REFERENCIAS!$C$24,10,7))),0)+VLOOKUP(L280,REFERENCIAS!$C:$D,2,0)*VLOOKUP($L$2,PONDERADORES!A:P,IF(AND(INFORMACION!$T280='REFERENCIAS RIESGO'!$C$36,INFORMACION!$F280=REFERENCIAS!$C$24),16,IF(INFORMACION!$T280='REFERENCIAS RIESGO'!$C$36,13,IF(INFORMACION!$F280=REFERENCIAS!$C$24,10,7))),0)+VLOOKUP(F280,REFERENCIAS!$C:$D,2,0)*VLOOKUP($F$2,PONDERADORES!A:P,IF(AND(INFORMACION!$T280='REFERENCIAS RIESGO'!$C$36,INFORMACION!$F280=REFERENCIAS!$C$24),16,IF(INFORMACION!$T280='REFERENCIAS RIESGO'!$C$36,13,IF(INFORMACION!$F280=REFERENCIAS!$C$24,10,7))),0)+VLOOKUP(T280,REFERENCIAS!$C:$D,2,0)*VLOOKUP($T$2,PONDERADORES!A:P,IF(AND(INFORMACION!$T280='REFERENCIAS RIESGO'!$C$36,INFORMACION!$F280=REFERENCIAS!$C$24),16,IF(INFORMACION!$T280='REFERENCIAS RIESGO'!$C$36,13,IF(INFORMACION!$F280=REFERENCIAS!$C$24,10,7))),0)+VLOOKUP(IF(J280&lt;=0.2,0.2,IF(AND(J280&gt;0.2,J280&lt;=0.4),0.4,IF(AND(J280&gt;0.4,J280&lt;=0.6),0.6,IF(AND(J280&gt;0.6,J280&lt;=0.8),0.8,IF(AND(J280&gt;0.8,J280&lt;=1),1))))),REFERENCIAS!$C:$D,2,0)*VLOOKUP($J$2,PONDERADORES!A:P,IF(AND(INFORMACION!$T280='REFERENCIAS RIESGO'!$C$36,INFORMACION!$F280=REFERENCIAS!$C$24),16,IF(INFORMACION!$T280='REFERENCIAS RIESGO'!$C$36,13,IF(INFORMACION!$F280=REFERENCIAS!$C$24,10,7))),0)</f>
        <v>#REF!</v>
      </c>
      <c r="Y280" s="68">
        <f>+VLOOKUP(M280,REFERENCIAS!$C:$D,2,0)*VLOOKUP($M$2,PONDERADORES!$A$7:$G$9,7,0)+VLOOKUP(N280,REFERENCIAS!$C:$D,2,0)*VLOOKUP($N$2,PONDERADORES!$A$7:$G$9,7,0)+VLOOKUP(O280,REFERENCIAS!$C:$D,2,0)*VLOOKUP($O$2,PONDERADORES!$A$7:$G$9,7,0)</f>
        <v>0.2</v>
      </c>
      <c r="Z280" s="2">
        <f>+VLOOKUP(IF(R280&lt;0.1,0,IF(AND(R280&gt;=0.1,R280&lt;0.2),0.1,IF(AND(R280&gt;=0.2,R280&lt;0.3),0.2,IF(R280&gt;0.3,0.3,)))),REFERENCIAS!$C:$D,2,0)*VLOOKUP($R$2,PONDERADORES!$A$11:$G$11,7,0)</f>
        <v>15</v>
      </c>
      <c r="AA280" s="92"/>
      <c r="AB280" s="95" t="e">
        <f t="shared" ca="1" si="15"/>
        <v>#REF!</v>
      </c>
      <c r="AC280" s="23" t="e">
        <f ca="1">IF(AB280&gt;REFERENCIAS!$C$62,REFERENCIAS!$B$62,IF(AND(AB280&gt;=REFERENCIAS!$C$63,AB280&lt;REFERENCIAS!$D$63),REFERENCIAS!$B$63,IF(AND(AB280&gt;REFERENCIAS!$C$64,AB280&lt;=REFERENCIAS!$D$64),REFERENCIAS!$B$64,IF(AND(AB280&gt;=REFERENCIAS!$C$65,AB280&lt;REFERENCIAS!$D$65),REFERENCIAS!$B$65, "Revisar"))))</f>
        <v>#REF!</v>
      </c>
      <c r="AD280" s="94" t="e">
        <f ca="1">VLOOKUP(AC280,REFERENCIAS!$B$62:$G$65,4,FALSE)</f>
        <v>#REF!</v>
      </c>
      <c r="AJ280" s="20"/>
    </row>
    <row r="281" spans="1:36" ht="17.25" x14ac:dyDescent="0.25">
      <c r="A281" s="74"/>
      <c r="B281" s="19"/>
      <c r="C281" s="19"/>
      <c r="D281" s="50"/>
      <c r="E281" s="73"/>
      <c r="F281" s="74"/>
      <c r="G281" s="9"/>
      <c r="H281" s="48"/>
      <c r="I281" s="49">
        <f t="shared" ca="1" si="13"/>
        <v>2022</v>
      </c>
      <c r="J281" s="22">
        <f t="shared" ca="1" si="12"/>
        <v>1</v>
      </c>
      <c r="K281" s="19"/>
      <c r="L281" s="73"/>
      <c r="M281" s="74"/>
      <c r="N281" s="19"/>
      <c r="O281" s="73"/>
      <c r="P281" s="82">
        <v>1</v>
      </c>
      <c r="Q281" s="24">
        <v>1</v>
      </c>
      <c r="R281" s="81">
        <f t="shared" si="14"/>
        <v>1</v>
      </c>
      <c r="S281" s="85"/>
      <c r="T281" s="19"/>
      <c r="U281" s="22"/>
      <c r="V281" s="59"/>
      <c r="W281" s="81"/>
      <c r="X281" s="91" t="e">
        <f ca="1">+VLOOKUP(#REF!,REFERENCIAS!$C:$D,2,0)*VLOOKUP(#REF!,PONDERADORES!A:P,IF(AND(INFORMACION!$T281='REFERENCIAS RIESGO'!$C$36,INFORMACION!$F281=REFERENCIAS!$C$24),16,IF(INFORMACION!$T281='REFERENCIAS RIESGO'!$C$36,13,IF(INFORMACION!$F281=REFERENCIAS!$C$24,10,7))),0)+VLOOKUP(K281,REFERENCIAS!$C:$D,2,0)*VLOOKUP($K$2,PONDERADORES!A:P,IF(AND(INFORMACION!$T281='REFERENCIAS RIESGO'!$C$36,INFORMACION!$F281=REFERENCIAS!$C$24),16,IF(INFORMACION!$T281='REFERENCIAS RIESGO'!$C$36,13,IF(INFORMACION!$F281=REFERENCIAS!$C$24,10,7))),0)+VLOOKUP(L281,REFERENCIAS!$C:$D,2,0)*VLOOKUP($L$2,PONDERADORES!A:P,IF(AND(INFORMACION!$T281='REFERENCIAS RIESGO'!$C$36,INFORMACION!$F281=REFERENCIAS!$C$24),16,IF(INFORMACION!$T281='REFERENCIAS RIESGO'!$C$36,13,IF(INFORMACION!$F281=REFERENCIAS!$C$24,10,7))),0)+VLOOKUP(F281,REFERENCIAS!$C:$D,2,0)*VLOOKUP($F$2,PONDERADORES!A:P,IF(AND(INFORMACION!$T281='REFERENCIAS RIESGO'!$C$36,INFORMACION!$F281=REFERENCIAS!$C$24),16,IF(INFORMACION!$T281='REFERENCIAS RIESGO'!$C$36,13,IF(INFORMACION!$F281=REFERENCIAS!$C$24,10,7))),0)+VLOOKUP(T281,REFERENCIAS!$C:$D,2,0)*VLOOKUP($T$2,PONDERADORES!A:P,IF(AND(INFORMACION!$T281='REFERENCIAS RIESGO'!$C$36,INFORMACION!$F281=REFERENCIAS!$C$24),16,IF(INFORMACION!$T281='REFERENCIAS RIESGO'!$C$36,13,IF(INFORMACION!$F281=REFERENCIAS!$C$24,10,7))),0)+VLOOKUP(IF(J281&lt;=0.2,0.2,IF(AND(J281&gt;0.2,J281&lt;=0.4),0.4,IF(AND(J281&gt;0.4,J281&lt;=0.6),0.6,IF(AND(J281&gt;0.6,J281&lt;=0.8),0.8,IF(AND(J281&gt;0.8,J281&lt;=1),1))))),REFERENCIAS!$C:$D,2,0)*VLOOKUP($J$2,PONDERADORES!A:P,IF(AND(INFORMACION!$T281='REFERENCIAS RIESGO'!$C$36,INFORMACION!$F281=REFERENCIAS!$C$24),16,IF(INFORMACION!$T281='REFERENCIAS RIESGO'!$C$36,13,IF(INFORMACION!$F281=REFERENCIAS!$C$24,10,7))),0)</f>
        <v>#REF!</v>
      </c>
      <c r="Y281" s="68">
        <f>+VLOOKUP(M281,REFERENCIAS!$C:$D,2,0)*VLOOKUP($M$2,PONDERADORES!$A$7:$G$9,7,0)+VLOOKUP(N281,REFERENCIAS!$C:$D,2,0)*VLOOKUP($N$2,PONDERADORES!$A$7:$G$9,7,0)+VLOOKUP(O281,REFERENCIAS!$C:$D,2,0)*VLOOKUP($O$2,PONDERADORES!$A$7:$G$9,7,0)</f>
        <v>0.2</v>
      </c>
      <c r="Z281" s="2">
        <f>+VLOOKUP(IF(R281&lt;0.1,0,IF(AND(R281&gt;=0.1,R281&lt;0.2),0.1,IF(AND(R281&gt;=0.2,R281&lt;0.3),0.2,IF(R281&gt;0.3,0.3,)))),REFERENCIAS!$C:$D,2,0)*VLOOKUP($R$2,PONDERADORES!$A$11:$G$11,7,0)</f>
        <v>15</v>
      </c>
      <c r="AA281" s="92"/>
      <c r="AB281" s="95" t="e">
        <f t="shared" ca="1" si="15"/>
        <v>#REF!</v>
      </c>
      <c r="AC281" s="23" t="e">
        <f ca="1">IF(AB281&gt;REFERENCIAS!$C$62,REFERENCIAS!$B$62,IF(AND(AB281&gt;=REFERENCIAS!$C$63,AB281&lt;REFERENCIAS!$D$63),REFERENCIAS!$B$63,IF(AND(AB281&gt;REFERENCIAS!$C$64,AB281&lt;=REFERENCIAS!$D$64),REFERENCIAS!$B$64,IF(AND(AB281&gt;=REFERENCIAS!$C$65,AB281&lt;REFERENCIAS!$D$65),REFERENCIAS!$B$65, "Revisar"))))</f>
        <v>#REF!</v>
      </c>
      <c r="AD281" s="94" t="e">
        <f ca="1">VLOOKUP(AC281,REFERENCIAS!$B$62:$G$65,4,FALSE)</f>
        <v>#REF!</v>
      </c>
      <c r="AJ281" s="20"/>
    </row>
    <row r="282" spans="1:36" ht="17.25" x14ac:dyDescent="0.25">
      <c r="A282" s="74"/>
      <c r="B282" s="19"/>
      <c r="C282" s="19"/>
      <c r="D282" s="50"/>
      <c r="E282" s="73"/>
      <c r="F282" s="74"/>
      <c r="G282" s="9"/>
      <c r="H282" s="48"/>
      <c r="I282" s="49">
        <f t="shared" ca="1" si="13"/>
        <v>2022</v>
      </c>
      <c r="J282" s="22">
        <f t="shared" ca="1" si="12"/>
        <v>1</v>
      </c>
      <c r="K282" s="19"/>
      <c r="L282" s="73"/>
      <c r="M282" s="74"/>
      <c r="N282" s="19"/>
      <c r="O282" s="73"/>
      <c r="P282" s="82">
        <v>1</v>
      </c>
      <c r="Q282" s="24">
        <v>1</v>
      </c>
      <c r="R282" s="81">
        <f t="shared" si="14"/>
        <v>1</v>
      </c>
      <c r="S282" s="85"/>
      <c r="T282" s="19"/>
      <c r="U282" s="22"/>
      <c r="V282" s="59"/>
      <c r="W282" s="81"/>
      <c r="X282" s="91" t="e">
        <f ca="1">+VLOOKUP(#REF!,REFERENCIAS!$C:$D,2,0)*VLOOKUP(#REF!,PONDERADORES!A:P,IF(AND(INFORMACION!$T282='REFERENCIAS RIESGO'!$C$36,INFORMACION!$F282=REFERENCIAS!$C$24),16,IF(INFORMACION!$T282='REFERENCIAS RIESGO'!$C$36,13,IF(INFORMACION!$F282=REFERENCIAS!$C$24,10,7))),0)+VLOOKUP(K282,REFERENCIAS!$C:$D,2,0)*VLOOKUP($K$2,PONDERADORES!A:P,IF(AND(INFORMACION!$T282='REFERENCIAS RIESGO'!$C$36,INFORMACION!$F282=REFERENCIAS!$C$24),16,IF(INFORMACION!$T282='REFERENCIAS RIESGO'!$C$36,13,IF(INFORMACION!$F282=REFERENCIAS!$C$24,10,7))),0)+VLOOKUP(L282,REFERENCIAS!$C:$D,2,0)*VLOOKUP($L$2,PONDERADORES!A:P,IF(AND(INFORMACION!$T282='REFERENCIAS RIESGO'!$C$36,INFORMACION!$F282=REFERENCIAS!$C$24),16,IF(INFORMACION!$T282='REFERENCIAS RIESGO'!$C$36,13,IF(INFORMACION!$F282=REFERENCIAS!$C$24,10,7))),0)+VLOOKUP(F282,REFERENCIAS!$C:$D,2,0)*VLOOKUP($F$2,PONDERADORES!A:P,IF(AND(INFORMACION!$T282='REFERENCIAS RIESGO'!$C$36,INFORMACION!$F282=REFERENCIAS!$C$24),16,IF(INFORMACION!$T282='REFERENCIAS RIESGO'!$C$36,13,IF(INFORMACION!$F282=REFERENCIAS!$C$24,10,7))),0)+VLOOKUP(T282,REFERENCIAS!$C:$D,2,0)*VLOOKUP($T$2,PONDERADORES!A:P,IF(AND(INFORMACION!$T282='REFERENCIAS RIESGO'!$C$36,INFORMACION!$F282=REFERENCIAS!$C$24),16,IF(INFORMACION!$T282='REFERENCIAS RIESGO'!$C$36,13,IF(INFORMACION!$F282=REFERENCIAS!$C$24,10,7))),0)+VLOOKUP(IF(J282&lt;=0.2,0.2,IF(AND(J282&gt;0.2,J282&lt;=0.4),0.4,IF(AND(J282&gt;0.4,J282&lt;=0.6),0.6,IF(AND(J282&gt;0.6,J282&lt;=0.8),0.8,IF(AND(J282&gt;0.8,J282&lt;=1),1))))),REFERENCIAS!$C:$D,2,0)*VLOOKUP($J$2,PONDERADORES!A:P,IF(AND(INFORMACION!$T282='REFERENCIAS RIESGO'!$C$36,INFORMACION!$F282=REFERENCIAS!$C$24),16,IF(INFORMACION!$T282='REFERENCIAS RIESGO'!$C$36,13,IF(INFORMACION!$F282=REFERENCIAS!$C$24,10,7))),0)</f>
        <v>#REF!</v>
      </c>
      <c r="Y282" s="68">
        <f>+VLOOKUP(M282,REFERENCIAS!$C:$D,2,0)*VLOOKUP($M$2,PONDERADORES!$A$7:$G$9,7,0)+VLOOKUP(N282,REFERENCIAS!$C:$D,2,0)*VLOOKUP($N$2,PONDERADORES!$A$7:$G$9,7,0)+VLOOKUP(O282,REFERENCIAS!$C:$D,2,0)*VLOOKUP($O$2,PONDERADORES!$A$7:$G$9,7,0)</f>
        <v>0.2</v>
      </c>
      <c r="Z282" s="2">
        <f>+VLOOKUP(IF(R282&lt;0.1,0,IF(AND(R282&gt;=0.1,R282&lt;0.2),0.1,IF(AND(R282&gt;=0.2,R282&lt;0.3),0.2,IF(R282&gt;0.3,0.3,)))),REFERENCIAS!$C:$D,2,0)*VLOOKUP($R$2,PONDERADORES!$A$11:$G$11,7,0)</f>
        <v>15</v>
      </c>
      <c r="AA282" s="92"/>
      <c r="AB282" s="95" t="e">
        <f t="shared" ca="1" si="15"/>
        <v>#REF!</v>
      </c>
      <c r="AC282" s="23" t="e">
        <f ca="1">IF(AB282&gt;REFERENCIAS!$C$62,REFERENCIAS!$B$62,IF(AND(AB282&gt;=REFERENCIAS!$C$63,AB282&lt;REFERENCIAS!$D$63),REFERENCIAS!$B$63,IF(AND(AB282&gt;REFERENCIAS!$C$64,AB282&lt;=REFERENCIAS!$D$64),REFERENCIAS!$B$64,IF(AND(AB282&gt;=REFERENCIAS!$C$65,AB282&lt;REFERENCIAS!$D$65),REFERENCIAS!$B$65, "Revisar"))))</f>
        <v>#REF!</v>
      </c>
      <c r="AD282" s="94" t="e">
        <f ca="1">VLOOKUP(AC282,REFERENCIAS!$B$62:$G$65,4,FALSE)</f>
        <v>#REF!</v>
      </c>
      <c r="AJ282" s="20"/>
    </row>
    <row r="283" spans="1:36" ht="17.25" x14ac:dyDescent="0.25">
      <c r="A283" s="74"/>
      <c r="B283" s="19"/>
      <c r="C283" s="19"/>
      <c r="D283" s="50"/>
      <c r="E283" s="73"/>
      <c r="F283" s="74"/>
      <c r="G283" s="9"/>
      <c r="H283" s="48"/>
      <c r="I283" s="49">
        <f t="shared" ca="1" si="13"/>
        <v>2022</v>
      </c>
      <c r="J283" s="22">
        <f t="shared" ca="1" si="12"/>
        <v>1</v>
      </c>
      <c r="K283" s="19"/>
      <c r="L283" s="73"/>
      <c r="M283" s="74"/>
      <c r="N283" s="19"/>
      <c r="O283" s="73"/>
      <c r="P283" s="82">
        <v>1</v>
      </c>
      <c r="Q283" s="24">
        <v>1</v>
      </c>
      <c r="R283" s="81">
        <f t="shared" si="14"/>
        <v>1</v>
      </c>
      <c r="S283" s="85"/>
      <c r="T283" s="19"/>
      <c r="U283" s="22"/>
      <c r="V283" s="59"/>
      <c r="W283" s="81"/>
      <c r="X283" s="91" t="e">
        <f ca="1">+VLOOKUP(#REF!,REFERENCIAS!$C:$D,2,0)*VLOOKUP(#REF!,PONDERADORES!A:P,IF(AND(INFORMACION!$T283='REFERENCIAS RIESGO'!$C$36,INFORMACION!$F283=REFERENCIAS!$C$24),16,IF(INFORMACION!$T283='REFERENCIAS RIESGO'!$C$36,13,IF(INFORMACION!$F283=REFERENCIAS!$C$24,10,7))),0)+VLOOKUP(K283,REFERENCIAS!$C:$D,2,0)*VLOOKUP($K$2,PONDERADORES!A:P,IF(AND(INFORMACION!$T283='REFERENCIAS RIESGO'!$C$36,INFORMACION!$F283=REFERENCIAS!$C$24),16,IF(INFORMACION!$T283='REFERENCIAS RIESGO'!$C$36,13,IF(INFORMACION!$F283=REFERENCIAS!$C$24,10,7))),0)+VLOOKUP(L283,REFERENCIAS!$C:$D,2,0)*VLOOKUP($L$2,PONDERADORES!A:P,IF(AND(INFORMACION!$T283='REFERENCIAS RIESGO'!$C$36,INFORMACION!$F283=REFERENCIAS!$C$24),16,IF(INFORMACION!$T283='REFERENCIAS RIESGO'!$C$36,13,IF(INFORMACION!$F283=REFERENCIAS!$C$24,10,7))),0)+VLOOKUP(F283,REFERENCIAS!$C:$D,2,0)*VLOOKUP($F$2,PONDERADORES!A:P,IF(AND(INFORMACION!$T283='REFERENCIAS RIESGO'!$C$36,INFORMACION!$F283=REFERENCIAS!$C$24),16,IF(INFORMACION!$T283='REFERENCIAS RIESGO'!$C$36,13,IF(INFORMACION!$F283=REFERENCIAS!$C$24,10,7))),0)+VLOOKUP(T283,REFERENCIAS!$C:$D,2,0)*VLOOKUP($T$2,PONDERADORES!A:P,IF(AND(INFORMACION!$T283='REFERENCIAS RIESGO'!$C$36,INFORMACION!$F283=REFERENCIAS!$C$24),16,IF(INFORMACION!$T283='REFERENCIAS RIESGO'!$C$36,13,IF(INFORMACION!$F283=REFERENCIAS!$C$24,10,7))),0)+VLOOKUP(IF(J283&lt;=0.2,0.2,IF(AND(J283&gt;0.2,J283&lt;=0.4),0.4,IF(AND(J283&gt;0.4,J283&lt;=0.6),0.6,IF(AND(J283&gt;0.6,J283&lt;=0.8),0.8,IF(AND(J283&gt;0.8,J283&lt;=1),1))))),REFERENCIAS!$C:$D,2,0)*VLOOKUP($J$2,PONDERADORES!A:P,IF(AND(INFORMACION!$T283='REFERENCIAS RIESGO'!$C$36,INFORMACION!$F283=REFERENCIAS!$C$24),16,IF(INFORMACION!$T283='REFERENCIAS RIESGO'!$C$36,13,IF(INFORMACION!$F283=REFERENCIAS!$C$24,10,7))),0)</f>
        <v>#REF!</v>
      </c>
      <c r="Y283" s="68">
        <f>+VLOOKUP(M283,REFERENCIAS!$C:$D,2,0)*VLOOKUP($M$2,PONDERADORES!$A$7:$G$9,7,0)+VLOOKUP(N283,REFERENCIAS!$C:$D,2,0)*VLOOKUP($N$2,PONDERADORES!$A$7:$G$9,7,0)+VLOOKUP(O283,REFERENCIAS!$C:$D,2,0)*VLOOKUP($O$2,PONDERADORES!$A$7:$G$9,7,0)</f>
        <v>0.2</v>
      </c>
      <c r="Z283" s="2">
        <f>+VLOOKUP(IF(R283&lt;0.1,0,IF(AND(R283&gt;=0.1,R283&lt;0.2),0.1,IF(AND(R283&gt;=0.2,R283&lt;0.3),0.2,IF(R283&gt;0.3,0.3,)))),REFERENCIAS!$C:$D,2,0)*VLOOKUP($R$2,PONDERADORES!$A$11:$G$11,7,0)</f>
        <v>15</v>
      </c>
      <c r="AA283" s="92"/>
      <c r="AB283" s="95" t="e">
        <f t="shared" ca="1" si="15"/>
        <v>#REF!</v>
      </c>
      <c r="AC283" s="23" t="e">
        <f ca="1">IF(AB283&gt;REFERENCIAS!$C$62,REFERENCIAS!$B$62,IF(AND(AB283&gt;=REFERENCIAS!$C$63,AB283&lt;REFERENCIAS!$D$63),REFERENCIAS!$B$63,IF(AND(AB283&gt;REFERENCIAS!$C$64,AB283&lt;=REFERENCIAS!$D$64),REFERENCIAS!$B$64,IF(AND(AB283&gt;=REFERENCIAS!$C$65,AB283&lt;REFERENCIAS!$D$65),REFERENCIAS!$B$65, "Revisar"))))</f>
        <v>#REF!</v>
      </c>
      <c r="AD283" s="94" t="e">
        <f ca="1">VLOOKUP(AC283,REFERENCIAS!$B$62:$G$65,4,FALSE)</f>
        <v>#REF!</v>
      </c>
      <c r="AJ283" s="20"/>
    </row>
    <row r="284" spans="1:36" ht="17.25" x14ac:dyDescent="0.25">
      <c r="A284" s="74"/>
      <c r="B284" s="19"/>
      <c r="C284" s="19"/>
      <c r="D284" s="50"/>
      <c r="E284" s="73"/>
      <c r="F284" s="74"/>
      <c r="G284" s="9"/>
      <c r="H284" s="48"/>
      <c r="I284" s="49">
        <f t="shared" ca="1" si="13"/>
        <v>2022</v>
      </c>
      <c r="J284" s="22">
        <f t="shared" ca="1" si="12"/>
        <v>1</v>
      </c>
      <c r="K284" s="19"/>
      <c r="L284" s="73"/>
      <c r="M284" s="74"/>
      <c r="N284" s="19"/>
      <c r="O284" s="73"/>
      <c r="P284" s="82">
        <v>1</v>
      </c>
      <c r="Q284" s="24">
        <v>1</v>
      </c>
      <c r="R284" s="81">
        <f t="shared" si="14"/>
        <v>1</v>
      </c>
      <c r="S284" s="85"/>
      <c r="T284" s="19"/>
      <c r="U284" s="22"/>
      <c r="V284" s="59"/>
      <c r="W284" s="81"/>
      <c r="X284" s="91" t="e">
        <f ca="1">+VLOOKUP(#REF!,REFERENCIAS!$C:$D,2,0)*VLOOKUP(#REF!,PONDERADORES!A:P,IF(AND(INFORMACION!$T284='REFERENCIAS RIESGO'!$C$36,INFORMACION!$F284=REFERENCIAS!$C$24),16,IF(INFORMACION!$T284='REFERENCIAS RIESGO'!$C$36,13,IF(INFORMACION!$F284=REFERENCIAS!$C$24,10,7))),0)+VLOOKUP(K284,REFERENCIAS!$C:$D,2,0)*VLOOKUP($K$2,PONDERADORES!A:P,IF(AND(INFORMACION!$T284='REFERENCIAS RIESGO'!$C$36,INFORMACION!$F284=REFERENCIAS!$C$24),16,IF(INFORMACION!$T284='REFERENCIAS RIESGO'!$C$36,13,IF(INFORMACION!$F284=REFERENCIAS!$C$24,10,7))),0)+VLOOKUP(L284,REFERENCIAS!$C:$D,2,0)*VLOOKUP($L$2,PONDERADORES!A:P,IF(AND(INFORMACION!$T284='REFERENCIAS RIESGO'!$C$36,INFORMACION!$F284=REFERENCIAS!$C$24),16,IF(INFORMACION!$T284='REFERENCIAS RIESGO'!$C$36,13,IF(INFORMACION!$F284=REFERENCIAS!$C$24,10,7))),0)+VLOOKUP(F284,REFERENCIAS!$C:$D,2,0)*VLOOKUP($F$2,PONDERADORES!A:P,IF(AND(INFORMACION!$T284='REFERENCIAS RIESGO'!$C$36,INFORMACION!$F284=REFERENCIAS!$C$24),16,IF(INFORMACION!$T284='REFERENCIAS RIESGO'!$C$36,13,IF(INFORMACION!$F284=REFERENCIAS!$C$24,10,7))),0)+VLOOKUP(T284,REFERENCIAS!$C:$D,2,0)*VLOOKUP($T$2,PONDERADORES!A:P,IF(AND(INFORMACION!$T284='REFERENCIAS RIESGO'!$C$36,INFORMACION!$F284=REFERENCIAS!$C$24),16,IF(INFORMACION!$T284='REFERENCIAS RIESGO'!$C$36,13,IF(INFORMACION!$F284=REFERENCIAS!$C$24,10,7))),0)+VLOOKUP(IF(J284&lt;=0.2,0.2,IF(AND(J284&gt;0.2,J284&lt;=0.4),0.4,IF(AND(J284&gt;0.4,J284&lt;=0.6),0.6,IF(AND(J284&gt;0.6,J284&lt;=0.8),0.8,IF(AND(J284&gt;0.8,J284&lt;=1),1))))),REFERENCIAS!$C:$D,2,0)*VLOOKUP($J$2,PONDERADORES!A:P,IF(AND(INFORMACION!$T284='REFERENCIAS RIESGO'!$C$36,INFORMACION!$F284=REFERENCIAS!$C$24),16,IF(INFORMACION!$T284='REFERENCIAS RIESGO'!$C$36,13,IF(INFORMACION!$F284=REFERENCIAS!$C$24,10,7))),0)</f>
        <v>#REF!</v>
      </c>
      <c r="Y284" s="68">
        <f>+VLOOKUP(M284,REFERENCIAS!$C:$D,2,0)*VLOOKUP($M$2,PONDERADORES!$A$7:$G$9,7,0)+VLOOKUP(N284,REFERENCIAS!$C:$D,2,0)*VLOOKUP($N$2,PONDERADORES!$A$7:$G$9,7,0)+VLOOKUP(O284,REFERENCIAS!$C:$D,2,0)*VLOOKUP($O$2,PONDERADORES!$A$7:$G$9,7,0)</f>
        <v>0.2</v>
      </c>
      <c r="Z284" s="2">
        <f>+VLOOKUP(IF(R284&lt;0.1,0,IF(AND(R284&gt;=0.1,R284&lt;0.2),0.1,IF(AND(R284&gt;=0.2,R284&lt;0.3),0.2,IF(R284&gt;0.3,0.3,)))),REFERENCIAS!$C:$D,2,0)*VLOOKUP($R$2,PONDERADORES!$A$11:$G$11,7,0)</f>
        <v>15</v>
      </c>
      <c r="AA284" s="92"/>
      <c r="AB284" s="95" t="e">
        <f t="shared" ca="1" si="15"/>
        <v>#REF!</v>
      </c>
      <c r="AC284" s="23" t="e">
        <f ca="1">IF(AB284&gt;REFERENCIAS!$C$62,REFERENCIAS!$B$62,IF(AND(AB284&gt;=REFERENCIAS!$C$63,AB284&lt;REFERENCIAS!$D$63),REFERENCIAS!$B$63,IF(AND(AB284&gt;REFERENCIAS!$C$64,AB284&lt;=REFERENCIAS!$D$64),REFERENCIAS!$B$64,IF(AND(AB284&gt;=REFERENCIAS!$C$65,AB284&lt;REFERENCIAS!$D$65),REFERENCIAS!$B$65, "Revisar"))))</f>
        <v>#REF!</v>
      </c>
      <c r="AD284" s="94" t="e">
        <f ca="1">VLOOKUP(AC284,REFERENCIAS!$B$62:$G$65,4,FALSE)</f>
        <v>#REF!</v>
      </c>
      <c r="AJ284" s="20"/>
    </row>
    <row r="285" spans="1:36" ht="17.25" x14ac:dyDescent="0.25">
      <c r="A285" s="74"/>
      <c r="B285" s="19"/>
      <c r="C285" s="19"/>
      <c r="D285" s="50"/>
      <c r="E285" s="73"/>
      <c r="F285" s="74"/>
      <c r="G285" s="9"/>
      <c r="H285" s="48"/>
      <c r="I285" s="49">
        <f t="shared" ca="1" si="13"/>
        <v>2022</v>
      </c>
      <c r="J285" s="22">
        <f t="shared" ca="1" si="12"/>
        <v>1</v>
      </c>
      <c r="K285" s="19"/>
      <c r="L285" s="73"/>
      <c r="M285" s="74"/>
      <c r="N285" s="19"/>
      <c r="O285" s="73"/>
      <c r="P285" s="82">
        <v>1</v>
      </c>
      <c r="Q285" s="24">
        <v>1</v>
      </c>
      <c r="R285" s="81">
        <f t="shared" si="14"/>
        <v>1</v>
      </c>
      <c r="S285" s="85"/>
      <c r="T285" s="19"/>
      <c r="U285" s="22"/>
      <c r="V285" s="59"/>
      <c r="W285" s="81"/>
      <c r="X285" s="91" t="e">
        <f ca="1">+VLOOKUP(#REF!,REFERENCIAS!$C:$D,2,0)*VLOOKUP(#REF!,PONDERADORES!A:P,IF(AND(INFORMACION!$T285='REFERENCIAS RIESGO'!$C$36,INFORMACION!$F285=REFERENCIAS!$C$24),16,IF(INFORMACION!$T285='REFERENCIAS RIESGO'!$C$36,13,IF(INFORMACION!$F285=REFERENCIAS!$C$24,10,7))),0)+VLOOKUP(K285,REFERENCIAS!$C:$D,2,0)*VLOOKUP($K$2,PONDERADORES!A:P,IF(AND(INFORMACION!$T285='REFERENCIAS RIESGO'!$C$36,INFORMACION!$F285=REFERENCIAS!$C$24),16,IF(INFORMACION!$T285='REFERENCIAS RIESGO'!$C$36,13,IF(INFORMACION!$F285=REFERENCIAS!$C$24,10,7))),0)+VLOOKUP(L285,REFERENCIAS!$C:$D,2,0)*VLOOKUP($L$2,PONDERADORES!A:P,IF(AND(INFORMACION!$T285='REFERENCIAS RIESGO'!$C$36,INFORMACION!$F285=REFERENCIAS!$C$24),16,IF(INFORMACION!$T285='REFERENCIAS RIESGO'!$C$36,13,IF(INFORMACION!$F285=REFERENCIAS!$C$24,10,7))),0)+VLOOKUP(F285,REFERENCIAS!$C:$D,2,0)*VLOOKUP($F$2,PONDERADORES!A:P,IF(AND(INFORMACION!$T285='REFERENCIAS RIESGO'!$C$36,INFORMACION!$F285=REFERENCIAS!$C$24),16,IF(INFORMACION!$T285='REFERENCIAS RIESGO'!$C$36,13,IF(INFORMACION!$F285=REFERENCIAS!$C$24,10,7))),0)+VLOOKUP(T285,REFERENCIAS!$C:$D,2,0)*VLOOKUP($T$2,PONDERADORES!A:P,IF(AND(INFORMACION!$T285='REFERENCIAS RIESGO'!$C$36,INFORMACION!$F285=REFERENCIAS!$C$24),16,IF(INFORMACION!$T285='REFERENCIAS RIESGO'!$C$36,13,IF(INFORMACION!$F285=REFERENCIAS!$C$24,10,7))),0)+VLOOKUP(IF(J285&lt;=0.2,0.2,IF(AND(J285&gt;0.2,J285&lt;=0.4),0.4,IF(AND(J285&gt;0.4,J285&lt;=0.6),0.6,IF(AND(J285&gt;0.6,J285&lt;=0.8),0.8,IF(AND(J285&gt;0.8,J285&lt;=1),1))))),REFERENCIAS!$C:$D,2,0)*VLOOKUP($J$2,PONDERADORES!A:P,IF(AND(INFORMACION!$T285='REFERENCIAS RIESGO'!$C$36,INFORMACION!$F285=REFERENCIAS!$C$24),16,IF(INFORMACION!$T285='REFERENCIAS RIESGO'!$C$36,13,IF(INFORMACION!$F285=REFERENCIAS!$C$24,10,7))),0)</f>
        <v>#REF!</v>
      </c>
      <c r="Y285" s="68">
        <f>+VLOOKUP(M285,REFERENCIAS!$C:$D,2,0)*VLOOKUP($M$2,PONDERADORES!$A$7:$G$9,7,0)+VLOOKUP(N285,REFERENCIAS!$C:$D,2,0)*VLOOKUP($N$2,PONDERADORES!$A$7:$G$9,7,0)+VLOOKUP(O285,REFERENCIAS!$C:$D,2,0)*VLOOKUP($O$2,PONDERADORES!$A$7:$G$9,7,0)</f>
        <v>0.2</v>
      </c>
      <c r="Z285" s="2">
        <f>+VLOOKUP(IF(R285&lt;0.1,0,IF(AND(R285&gt;=0.1,R285&lt;0.2),0.1,IF(AND(R285&gt;=0.2,R285&lt;0.3),0.2,IF(R285&gt;0.3,0.3,)))),REFERENCIAS!$C:$D,2,0)*VLOOKUP($R$2,PONDERADORES!$A$11:$G$11,7,0)</f>
        <v>15</v>
      </c>
      <c r="AA285" s="92"/>
      <c r="AB285" s="95" t="e">
        <f t="shared" ca="1" si="15"/>
        <v>#REF!</v>
      </c>
      <c r="AC285" s="23" t="e">
        <f ca="1">IF(AB285&gt;REFERENCIAS!$C$62,REFERENCIAS!$B$62,IF(AND(AB285&gt;=REFERENCIAS!$C$63,AB285&lt;REFERENCIAS!$D$63),REFERENCIAS!$B$63,IF(AND(AB285&gt;REFERENCIAS!$C$64,AB285&lt;=REFERENCIAS!$D$64),REFERENCIAS!$B$64,IF(AND(AB285&gt;=REFERENCIAS!$C$65,AB285&lt;REFERENCIAS!$D$65),REFERENCIAS!$B$65, "Revisar"))))</f>
        <v>#REF!</v>
      </c>
      <c r="AD285" s="94" t="e">
        <f ca="1">VLOOKUP(AC285,REFERENCIAS!$B$62:$G$65,4,FALSE)</f>
        <v>#REF!</v>
      </c>
      <c r="AJ285" s="20"/>
    </row>
    <row r="286" spans="1:36" ht="17.25" x14ac:dyDescent="0.25">
      <c r="A286" s="74"/>
      <c r="B286" s="19"/>
      <c r="C286" s="19"/>
      <c r="D286" s="50"/>
      <c r="E286" s="73"/>
      <c r="F286" s="74"/>
      <c r="G286" s="9"/>
      <c r="H286" s="48"/>
      <c r="I286" s="49">
        <f t="shared" ca="1" si="13"/>
        <v>2022</v>
      </c>
      <c r="J286" s="22">
        <f t="shared" ca="1" si="12"/>
        <v>1</v>
      </c>
      <c r="K286" s="19"/>
      <c r="L286" s="73"/>
      <c r="M286" s="74"/>
      <c r="N286" s="19"/>
      <c r="O286" s="73"/>
      <c r="P286" s="82">
        <v>1</v>
      </c>
      <c r="Q286" s="24">
        <v>1</v>
      </c>
      <c r="R286" s="81">
        <f t="shared" si="14"/>
        <v>1</v>
      </c>
      <c r="S286" s="85"/>
      <c r="T286" s="19"/>
      <c r="U286" s="22"/>
      <c r="V286" s="59"/>
      <c r="W286" s="81"/>
      <c r="X286" s="91" t="e">
        <f ca="1">+VLOOKUP(#REF!,REFERENCIAS!$C:$D,2,0)*VLOOKUP(#REF!,PONDERADORES!A:P,IF(AND(INFORMACION!$T286='REFERENCIAS RIESGO'!$C$36,INFORMACION!$F286=REFERENCIAS!$C$24),16,IF(INFORMACION!$T286='REFERENCIAS RIESGO'!$C$36,13,IF(INFORMACION!$F286=REFERENCIAS!$C$24,10,7))),0)+VLOOKUP(K286,REFERENCIAS!$C:$D,2,0)*VLOOKUP($K$2,PONDERADORES!A:P,IF(AND(INFORMACION!$T286='REFERENCIAS RIESGO'!$C$36,INFORMACION!$F286=REFERENCIAS!$C$24),16,IF(INFORMACION!$T286='REFERENCIAS RIESGO'!$C$36,13,IF(INFORMACION!$F286=REFERENCIAS!$C$24,10,7))),0)+VLOOKUP(L286,REFERENCIAS!$C:$D,2,0)*VLOOKUP($L$2,PONDERADORES!A:P,IF(AND(INFORMACION!$T286='REFERENCIAS RIESGO'!$C$36,INFORMACION!$F286=REFERENCIAS!$C$24),16,IF(INFORMACION!$T286='REFERENCIAS RIESGO'!$C$36,13,IF(INFORMACION!$F286=REFERENCIAS!$C$24,10,7))),0)+VLOOKUP(F286,REFERENCIAS!$C:$D,2,0)*VLOOKUP($F$2,PONDERADORES!A:P,IF(AND(INFORMACION!$T286='REFERENCIAS RIESGO'!$C$36,INFORMACION!$F286=REFERENCIAS!$C$24),16,IF(INFORMACION!$T286='REFERENCIAS RIESGO'!$C$36,13,IF(INFORMACION!$F286=REFERENCIAS!$C$24,10,7))),0)+VLOOKUP(T286,REFERENCIAS!$C:$D,2,0)*VLOOKUP($T$2,PONDERADORES!A:P,IF(AND(INFORMACION!$T286='REFERENCIAS RIESGO'!$C$36,INFORMACION!$F286=REFERENCIAS!$C$24),16,IF(INFORMACION!$T286='REFERENCIAS RIESGO'!$C$36,13,IF(INFORMACION!$F286=REFERENCIAS!$C$24,10,7))),0)+VLOOKUP(IF(J286&lt;=0.2,0.2,IF(AND(J286&gt;0.2,J286&lt;=0.4),0.4,IF(AND(J286&gt;0.4,J286&lt;=0.6),0.6,IF(AND(J286&gt;0.6,J286&lt;=0.8),0.8,IF(AND(J286&gt;0.8,J286&lt;=1),1))))),REFERENCIAS!$C:$D,2,0)*VLOOKUP($J$2,PONDERADORES!A:P,IF(AND(INFORMACION!$T286='REFERENCIAS RIESGO'!$C$36,INFORMACION!$F286=REFERENCIAS!$C$24),16,IF(INFORMACION!$T286='REFERENCIAS RIESGO'!$C$36,13,IF(INFORMACION!$F286=REFERENCIAS!$C$24,10,7))),0)</f>
        <v>#REF!</v>
      </c>
      <c r="Y286" s="68">
        <f>+VLOOKUP(M286,REFERENCIAS!$C:$D,2,0)*VLOOKUP($M$2,PONDERADORES!$A$7:$G$9,7,0)+VLOOKUP(N286,REFERENCIAS!$C:$D,2,0)*VLOOKUP($N$2,PONDERADORES!$A$7:$G$9,7,0)+VLOOKUP(O286,REFERENCIAS!$C:$D,2,0)*VLOOKUP($O$2,PONDERADORES!$A$7:$G$9,7,0)</f>
        <v>0.2</v>
      </c>
      <c r="Z286" s="2">
        <f>+VLOOKUP(IF(R286&lt;0.1,0,IF(AND(R286&gt;=0.1,R286&lt;0.2),0.1,IF(AND(R286&gt;=0.2,R286&lt;0.3),0.2,IF(R286&gt;0.3,0.3,)))),REFERENCIAS!$C:$D,2,0)*VLOOKUP($R$2,PONDERADORES!$A$11:$G$11,7,0)</f>
        <v>15</v>
      </c>
      <c r="AA286" s="92"/>
      <c r="AB286" s="95" t="e">
        <f t="shared" ca="1" si="15"/>
        <v>#REF!</v>
      </c>
      <c r="AC286" s="23" t="e">
        <f ca="1">IF(AB286&gt;REFERENCIAS!$C$62,REFERENCIAS!$B$62,IF(AND(AB286&gt;=REFERENCIAS!$C$63,AB286&lt;REFERENCIAS!$D$63),REFERENCIAS!$B$63,IF(AND(AB286&gt;REFERENCIAS!$C$64,AB286&lt;=REFERENCIAS!$D$64),REFERENCIAS!$B$64,IF(AND(AB286&gt;=REFERENCIAS!$C$65,AB286&lt;REFERENCIAS!$D$65),REFERENCIAS!$B$65, "Revisar"))))</f>
        <v>#REF!</v>
      </c>
      <c r="AD286" s="94" t="e">
        <f ca="1">VLOOKUP(AC286,REFERENCIAS!$B$62:$G$65,4,FALSE)</f>
        <v>#REF!</v>
      </c>
      <c r="AJ286" s="20"/>
    </row>
    <row r="287" spans="1:36" ht="17.25" x14ac:dyDescent="0.25">
      <c r="A287" s="74"/>
      <c r="B287" s="19"/>
      <c r="C287" s="19"/>
      <c r="D287" s="50"/>
      <c r="E287" s="73"/>
      <c r="F287" s="74"/>
      <c r="G287" s="9"/>
      <c r="H287" s="48"/>
      <c r="I287" s="49">
        <f t="shared" ca="1" si="13"/>
        <v>2022</v>
      </c>
      <c r="J287" s="22">
        <f t="shared" ca="1" si="12"/>
        <v>1</v>
      </c>
      <c r="K287" s="19"/>
      <c r="L287" s="73"/>
      <c r="M287" s="74"/>
      <c r="N287" s="19"/>
      <c r="O287" s="73"/>
      <c r="P287" s="82">
        <v>1</v>
      </c>
      <c r="Q287" s="24">
        <v>1</v>
      </c>
      <c r="R287" s="81">
        <f t="shared" si="14"/>
        <v>1</v>
      </c>
      <c r="S287" s="85"/>
      <c r="T287" s="19"/>
      <c r="U287" s="22"/>
      <c r="V287" s="59"/>
      <c r="W287" s="81"/>
      <c r="X287" s="91" t="e">
        <f ca="1">+VLOOKUP(#REF!,REFERENCIAS!$C:$D,2,0)*VLOOKUP(#REF!,PONDERADORES!A:P,IF(AND(INFORMACION!$T287='REFERENCIAS RIESGO'!$C$36,INFORMACION!$F287=REFERENCIAS!$C$24),16,IF(INFORMACION!$T287='REFERENCIAS RIESGO'!$C$36,13,IF(INFORMACION!$F287=REFERENCIAS!$C$24,10,7))),0)+VLOOKUP(K287,REFERENCIAS!$C:$D,2,0)*VLOOKUP($K$2,PONDERADORES!A:P,IF(AND(INFORMACION!$T287='REFERENCIAS RIESGO'!$C$36,INFORMACION!$F287=REFERENCIAS!$C$24),16,IF(INFORMACION!$T287='REFERENCIAS RIESGO'!$C$36,13,IF(INFORMACION!$F287=REFERENCIAS!$C$24,10,7))),0)+VLOOKUP(L287,REFERENCIAS!$C:$D,2,0)*VLOOKUP($L$2,PONDERADORES!A:P,IF(AND(INFORMACION!$T287='REFERENCIAS RIESGO'!$C$36,INFORMACION!$F287=REFERENCIAS!$C$24),16,IF(INFORMACION!$T287='REFERENCIAS RIESGO'!$C$36,13,IF(INFORMACION!$F287=REFERENCIAS!$C$24,10,7))),0)+VLOOKUP(F287,REFERENCIAS!$C:$D,2,0)*VLOOKUP($F$2,PONDERADORES!A:P,IF(AND(INFORMACION!$T287='REFERENCIAS RIESGO'!$C$36,INFORMACION!$F287=REFERENCIAS!$C$24),16,IF(INFORMACION!$T287='REFERENCIAS RIESGO'!$C$36,13,IF(INFORMACION!$F287=REFERENCIAS!$C$24,10,7))),0)+VLOOKUP(T287,REFERENCIAS!$C:$D,2,0)*VLOOKUP($T$2,PONDERADORES!A:P,IF(AND(INFORMACION!$T287='REFERENCIAS RIESGO'!$C$36,INFORMACION!$F287=REFERENCIAS!$C$24),16,IF(INFORMACION!$T287='REFERENCIAS RIESGO'!$C$36,13,IF(INFORMACION!$F287=REFERENCIAS!$C$24,10,7))),0)+VLOOKUP(IF(J287&lt;=0.2,0.2,IF(AND(J287&gt;0.2,J287&lt;=0.4),0.4,IF(AND(J287&gt;0.4,J287&lt;=0.6),0.6,IF(AND(J287&gt;0.6,J287&lt;=0.8),0.8,IF(AND(J287&gt;0.8,J287&lt;=1),1))))),REFERENCIAS!$C:$D,2,0)*VLOOKUP($J$2,PONDERADORES!A:P,IF(AND(INFORMACION!$T287='REFERENCIAS RIESGO'!$C$36,INFORMACION!$F287=REFERENCIAS!$C$24),16,IF(INFORMACION!$T287='REFERENCIAS RIESGO'!$C$36,13,IF(INFORMACION!$F287=REFERENCIAS!$C$24,10,7))),0)</f>
        <v>#REF!</v>
      </c>
      <c r="Y287" s="68">
        <f>+VLOOKUP(M287,REFERENCIAS!$C:$D,2,0)*VLOOKUP($M$2,PONDERADORES!$A$7:$G$9,7,0)+VLOOKUP(N287,REFERENCIAS!$C:$D,2,0)*VLOOKUP($N$2,PONDERADORES!$A$7:$G$9,7,0)+VLOOKUP(O287,REFERENCIAS!$C:$D,2,0)*VLOOKUP($O$2,PONDERADORES!$A$7:$G$9,7,0)</f>
        <v>0.2</v>
      </c>
      <c r="Z287" s="2">
        <f>+VLOOKUP(IF(R287&lt;0.1,0,IF(AND(R287&gt;=0.1,R287&lt;0.2),0.1,IF(AND(R287&gt;=0.2,R287&lt;0.3),0.2,IF(R287&gt;0.3,0.3,)))),REFERENCIAS!$C:$D,2,0)*VLOOKUP($R$2,PONDERADORES!$A$11:$G$11,7,0)</f>
        <v>15</v>
      </c>
      <c r="AA287" s="92"/>
      <c r="AB287" s="95" t="e">
        <f t="shared" ca="1" si="15"/>
        <v>#REF!</v>
      </c>
      <c r="AC287" s="23" t="e">
        <f ca="1">IF(AB287&gt;REFERENCIAS!$C$62,REFERENCIAS!$B$62,IF(AND(AB287&gt;=REFERENCIAS!$C$63,AB287&lt;REFERENCIAS!$D$63),REFERENCIAS!$B$63,IF(AND(AB287&gt;REFERENCIAS!$C$64,AB287&lt;=REFERENCIAS!$D$64),REFERENCIAS!$B$64,IF(AND(AB287&gt;=REFERENCIAS!$C$65,AB287&lt;REFERENCIAS!$D$65),REFERENCIAS!$B$65, "Revisar"))))</f>
        <v>#REF!</v>
      </c>
      <c r="AD287" s="94" t="e">
        <f ca="1">VLOOKUP(AC287,REFERENCIAS!$B$62:$G$65,4,FALSE)</f>
        <v>#REF!</v>
      </c>
      <c r="AJ287" s="20"/>
    </row>
    <row r="288" spans="1:36" ht="17.25" x14ac:dyDescent="0.25">
      <c r="A288" s="74"/>
      <c r="B288" s="19"/>
      <c r="C288" s="19"/>
      <c r="D288" s="50"/>
      <c r="E288" s="73"/>
      <c r="F288" s="74"/>
      <c r="G288" s="9"/>
      <c r="H288" s="48"/>
      <c r="I288" s="49">
        <f t="shared" ca="1" si="13"/>
        <v>2022</v>
      </c>
      <c r="J288" s="22">
        <f t="shared" ca="1" si="12"/>
        <v>1</v>
      </c>
      <c r="K288" s="19"/>
      <c r="L288" s="73"/>
      <c r="M288" s="74"/>
      <c r="N288" s="19"/>
      <c r="O288" s="73"/>
      <c r="P288" s="82">
        <v>1</v>
      </c>
      <c r="Q288" s="24">
        <v>1</v>
      </c>
      <c r="R288" s="81">
        <f t="shared" si="14"/>
        <v>1</v>
      </c>
      <c r="S288" s="85"/>
      <c r="T288" s="19"/>
      <c r="U288" s="22"/>
      <c r="V288" s="59"/>
      <c r="W288" s="81"/>
      <c r="X288" s="91" t="e">
        <f ca="1">+VLOOKUP(#REF!,REFERENCIAS!$C:$D,2,0)*VLOOKUP(#REF!,PONDERADORES!A:P,IF(AND(INFORMACION!$T288='REFERENCIAS RIESGO'!$C$36,INFORMACION!$F288=REFERENCIAS!$C$24),16,IF(INFORMACION!$T288='REFERENCIAS RIESGO'!$C$36,13,IF(INFORMACION!$F288=REFERENCIAS!$C$24,10,7))),0)+VLOOKUP(K288,REFERENCIAS!$C:$D,2,0)*VLOOKUP($K$2,PONDERADORES!A:P,IF(AND(INFORMACION!$T288='REFERENCIAS RIESGO'!$C$36,INFORMACION!$F288=REFERENCIAS!$C$24),16,IF(INFORMACION!$T288='REFERENCIAS RIESGO'!$C$36,13,IF(INFORMACION!$F288=REFERENCIAS!$C$24,10,7))),0)+VLOOKUP(L288,REFERENCIAS!$C:$D,2,0)*VLOOKUP($L$2,PONDERADORES!A:P,IF(AND(INFORMACION!$T288='REFERENCIAS RIESGO'!$C$36,INFORMACION!$F288=REFERENCIAS!$C$24),16,IF(INFORMACION!$T288='REFERENCIAS RIESGO'!$C$36,13,IF(INFORMACION!$F288=REFERENCIAS!$C$24,10,7))),0)+VLOOKUP(F288,REFERENCIAS!$C:$D,2,0)*VLOOKUP($F$2,PONDERADORES!A:P,IF(AND(INFORMACION!$T288='REFERENCIAS RIESGO'!$C$36,INFORMACION!$F288=REFERENCIAS!$C$24),16,IF(INFORMACION!$T288='REFERENCIAS RIESGO'!$C$36,13,IF(INFORMACION!$F288=REFERENCIAS!$C$24,10,7))),0)+VLOOKUP(T288,REFERENCIAS!$C:$D,2,0)*VLOOKUP($T$2,PONDERADORES!A:P,IF(AND(INFORMACION!$T288='REFERENCIAS RIESGO'!$C$36,INFORMACION!$F288=REFERENCIAS!$C$24),16,IF(INFORMACION!$T288='REFERENCIAS RIESGO'!$C$36,13,IF(INFORMACION!$F288=REFERENCIAS!$C$24,10,7))),0)+VLOOKUP(IF(J288&lt;=0.2,0.2,IF(AND(J288&gt;0.2,J288&lt;=0.4),0.4,IF(AND(J288&gt;0.4,J288&lt;=0.6),0.6,IF(AND(J288&gt;0.6,J288&lt;=0.8),0.8,IF(AND(J288&gt;0.8,J288&lt;=1),1))))),REFERENCIAS!$C:$D,2,0)*VLOOKUP($J$2,PONDERADORES!A:P,IF(AND(INFORMACION!$T288='REFERENCIAS RIESGO'!$C$36,INFORMACION!$F288=REFERENCIAS!$C$24),16,IF(INFORMACION!$T288='REFERENCIAS RIESGO'!$C$36,13,IF(INFORMACION!$F288=REFERENCIAS!$C$24,10,7))),0)</f>
        <v>#REF!</v>
      </c>
      <c r="Y288" s="68">
        <f>+VLOOKUP(M288,REFERENCIAS!$C:$D,2,0)*VLOOKUP($M$2,PONDERADORES!$A$7:$G$9,7,0)+VLOOKUP(N288,REFERENCIAS!$C:$D,2,0)*VLOOKUP($N$2,PONDERADORES!$A$7:$G$9,7,0)+VLOOKUP(O288,REFERENCIAS!$C:$D,2,0)*VLOOKUP($O$2,PONDERADORES!$A$7:$G$9,7,0)</f>
        <v>0.2</v>
      </c>
      <c r="Z288" s="2">
        <f>+VLOOKUP(IF(R288&lt;0.1,0,IF(AND(R288&gt;=0.1,R288&lt;0.2),0.1,IF(AND(R288&gt;=0.2,R288&lt;0.3),0.2,IF(R288&gt;0.3,0.3,)))),REFERENCIAS!$C:$D,2,0)*VLOOKUP($R$2,PONDERADORES!$A$11:$G$11,7,0)</f>
        <v>15</v>
      </c>
      <c r="AA288" s="92"/>
      <c r="AB288" s="95" t="e">
        <f t="shared" ca="1" si="15"/>
        <v>#REF!</v>
      </c>
      <c r="AC288" s="23" t="e">
        <f ca="1">IF(AB288&gt;REFERENCIAS!$C$62,REFERENCIAS!$B$62,IF(AND(AB288&gt;=REFERENCIAS!$C$63,AB288&lt;REFERENCIAS!$D$63),REFERENCIAS!$B$63,IF(AND(AB288&gt;REFERENCIAS!$C$64,AB288&lt;=REFERENCIAS!$D$64),REFERENCIAS!$B$64,IF(AND(AB288&gt;=REFERENCIAS!$C$65,AB288&lt;REFERENCIAS!$D$65),REFERENCIAS!$B$65, "Revisar"))))</f>
        <v>#REF!</v>
      </c>
      <c r="AD288" s="94" t="e">
        <f ca="1">VLOOKUP(AC288,REFERENCIAS!$B$62:$G$65,4,FALSE)</f>
        <v>#REF!</v>
      </c>
      <c r="AJ288" s="20"/>
    </row>
    <row r="289" spans="1:36" ht="17.25" x14ac:dyDescent="0.25">
      <c r="A289" s="74"/>
      <c r="B289" s="19"/>
      <c r="C289" s="19"/>
      <c r="D289" s="50"/>
      <c r="E289" s="73"/>
      <c r="F289" s="74"/>
      <c r="G289" s="9"/>
      <c r="H289" s="48"/>
      <c r="I289" s="49">
        <f t="shared" ca="1" si="13"/>
        <v>2022</v>
      </c>
      <c r="J289" s="22">
        <f t="shared" ca="1" si="12"/>
        <v>1</v>
      </c>
      <c r="K289" s="19"/>
      <c r="L289" s="73"/>
      <c r="M289" s="74"/>
      <c r="N289" s="19"/>
      <c r="O289" s="73"/>
      <c r="P289" s="82">
        <v>1</v>
      </c>
      <c r="Q289" s="24">
        <v>1</v>
      </c>
      <c r="R289" s="81">
        <f t="shared" si="14"/>
        <v>1</v>
      </c>
      <c r="S289" s="85"/>
      <c r="T289" s="19"/>
      <c r="U289" s="22"/>
      <c r="V289" s="59"/>
      <c r="W289" s="81"/>
      <c r="X289" s="91" t="e">
        <f ca="1">+VLOOKUP(#REF!,REFERENCIAS!$C:$D,2,0)*VLOOKUP(#REF!,PONDERADORES!A:P,IF(AND(INFORMACION!$T289='REFERENCIAS RIESGO'!$C$36,INFORMACION!$F289=REFERENCIAS!$C$24),16,IF(INFORMACION!$T289='REFERENCIAS RIESGO'!$C$36,13,IF(INFORMACION!$F289=REFERENCIAS!$C$24,10,7))),0)+VLOOKUP(K289,REFERENCIAS!$C:$D,2,0)*VLOOKUP($K$2,PONDERADORES!A:P,IF(AND(INFORMACION!$T289='REFERENCIAS RIESGO'!$C$36,INFORMACION!$F289=REFERENCIAS!$C$24),16,IF(INFORMACION!$T289='REFERENCIAS RIESGO'!$C$36,13,IF(INFORMACION!$F289=REFERENCIAS!$C$24,10,7))),0)+VLOOKUP(L289,REFERENCIAS!$C:$D,2,0)*VLOOKUP($L$2,PONDERADORES!A:P,IF(AND(INFORMACION!$T289='REFERENCIAS RIESGO'!$C$36,INFORMACION!$F289=REFERENCIAS!$C$24),16,IF(INFORMACION!$T289='REFERENCIAS RIESGO'!$C$36,13,IF(INFORMACION!$F289=REFERENCIAS!$C$24,10,7))),0)+VLOOKUP(F289,REFERENCIAS!$C:$D,2,0)*VLOOKUP($F$2,PONDERADORES!A:P,IF(AND(INFORMACION!$T289='REFERENCIAS RIESGO'!$C$36,INFORMACION!$F289=REFERENCIAS!$C$24),16,IF(INFORMACION!$T289='REFERENCIAS RIESGO'!$C$36,13,IF(INFORMACION!$F289=REFERENCIAS!$C$24,10,7))),0)+VLOOKUP(T289,REFERENCIAS!$C:$D,2,0)*VLOOKUP($T$2,PONDERADORES!A:P,IF(AND(INFORMACION!$T289='REFERENCIAS RIESGO'!$C$36,INFORMACION!$F289=REFERENCIAS!$C$24),16,IF(INFORMACION!$T289='REFERENCIAS RIESGO'!$C$36,13,IF(INFORMACION!$F289=REFERENCIAS!$C$24,10,7))),0)+VLOOKUP(IF(J289&lt;=0.2,0.2,IF(AND(J289&gt;0.2,J289&lt;=0.4),0.4,IF(AND(J289&gt;0.4,J289&lt;=0.6),0.6,IF(AND(J289&gt;0.6,J289&lt;=0.8),0.8,IF(AND(J289&gt;0.8,J289&lt;=1),1))))),REFERENCIAS!$C:$D,2,0)*VLOOKUP($J$2,PONDERADORES!A:P,IF(AND(INFORMACION!$T289='REFERENCIAS RIESGO'!$C$36,INFORMACION!$F289=REFERENCIAS!$C$24),16,IF(INFORMACION!$T289='REFERENCIAS RIESGO'!$C$36,13,IF(INFORMACION!$F289=REFERENCIAS!$C$24,10,7))),0)</f>
        <v>#REF!</v>
      </c>
      <c r="Y289" s="68">
        <f>+VLOOKUP(M289,REFERENCIAS!$C:$D,2,0)*VLOOKUP($M$2,PONDERADORES!$A$7:$G$9,7,0)+VLOOKUP(N289,REFERENCIAS!$C:$D,2,0)*VLOOKUP($N$2,PONDERADORES!$A$7:$G$9,7,0)+VLOOKUP(O289,REFERENCIAS!$C:$D,2,0)*VLOOKUP($O$2,PONDERADORES!$A$7:$G$9,7,0)</f>
        <v>0.2</v>
      </c>
      <c r="Z289" s="2">
        <f>+VLOOKUP(IF(R289&lt;0.1,0,IF(AND(R289&gt;=0.1,R289&lt;0.2),0.1,IF(AND(R289&gt;=0.2,R289&lt;0.3),0.2,IF(R289&gt;0.3,0.3,)))),REFERENCIAS!$C:$D,2,0)*VLOOKUP($R$2,PONDERADORES!$A$11:$G$11,7,0)</f>
        <v>15</v>
      </c>
      <c r="AA289" s="92"/>
      <c r="AB289" s="95" t="e">
        <f t="shared" ca="1" si="15"/>
        <v>#REF!</v>
      </c>
      <c r="AC289" s="23" t="e">
        <f ca="1">IF(AB289&gt;REFERENCIAS!$C$62,REFERENCIAS!$B$62,IF(AND(AB289&gt;=REFERENCIAS!$C$63,AB289&lt;REFERENCIAS!$D$63),REFERENCIAS!$B$63,IF(AND(AB289&gt;REFERENCIAS!$C$64,AB289&lt;=REFERENCIAS!$D$64),REFERENCIAS!$B$64,IF(AND(AB289&gt;=REFERENCIAS!$C$65,AB289&lt;REFERENCIAS!$D$65),REFERENCIAS!$B$65, "Revisar"))))</f>
        <v>#REF!</v>
      </c>
      <c r="AD289" s="94" t="e">
        <f ca="1">VLOOKUP(AC289,REFERENCIAS!$B$62:$G$65,4,FALSE)</f>
        <v>#REF!</v>
      </c>
      <c r="AJ289" s="20"/>
    </row>
    <row r="290" spans="1:36" ht="17.25" x14ac:dyDescent="0.25">
      <c r="A290" s="74"/>
      <c r="B290" s="19"/>
      <c r="C290" s="19"/>
      <c r="D290" s="50"/>
      <c r="E290" s="73"/>
      <c r="F290" s="74"/>
      <c r="G290" s="9"/>
      <c r="H290" s="48"/>
      <c r="I290" s="49">
        <f t="shared" ca="1" si="13"/>
        <v>2022</v>
      </c>
      <c r="J290" s="22">
        <f t="shared" ca="1" si="12"/>
        <v>1</v>
      </c>
      <c r="K290" s="19"/>
      <c r="L290" s="73"/>
      <c r="M290" s="74"/>
      <c r="N290" s="19"/>
      <c r="O290" s="73"/>
      <c r="P290" s="82">
        <v>1</v>
      </c>
      <c r="Q290" s="24">
        <v>1</v>
      </c>
      <c r="R290" s="81">
        <f t="shared" si="14"/>
        <v>1</v>
      </c>
      <c r="S290" s="85"/>
      <c r="T290" s="19"/>
      <c r="U290" s="22"/>
      <c r="V290" s="59"/>
      <c r="W290" s="81"/>
      <c r="X290" s="91" t="e">
        <f ca="1">+VLOOKUP(#REF!,REFERENCIAS!$C:$D,2,0)*VLOOKUP(#REF!,PONDERADORES!A:P,IF(AND(INFORMACION!$T290='REFERENCIAS RIESGO'!$C$36,INFORMACION!$F290=REFERENCIAS!$C$24),16,IF(INFORMACION!$T290='REFERENCIAS RIESGO'!$C$36,13,IF(INFORMACION!$F290=REFERENCIAS!$C$24,10,7))),0)+VLOOKUP(K290,REFERENCIAS!$C:$D,2,0)*VLOOKUP($K$2,PONDERADORES!A:P,IF(AND(INFORMACION!$T290='REFERENCIAS RIESGO'!$C$36,INFORMACION!$F290=REFERENCIAS!$C$24),16,IF(INFORMACION!$T290='REFERENCIAS RIESGO'!$C$36,13,IF(INFORMACION!$F290=REFERENCIAS!$C$24,10,7))),0)+VLOOKUP(L290,REFERENCIAS!$C:$D,2,0)*VLOOKUP($L$2,PONDERADORES!A:P,IF(AND(INFORMACION!$T290='REFERENCIAS RIESGO'!$C$36,INFORMACION!$F290=REFERENCIAS!$C$24),16,IF(INFORMACION!$T290='REFERENCIAS RIESGO'!$C$36,13,IF(INFORMACION!$F290=REFERENCIAS!$C$24,10,7))),0)+VLOOKUP(F290,REFERENCIAS!$C:$D,2,0)*VLOOKUP($F$2,PONDERADORES!A:P,IF(AND(INFORMACION!$T290='REFERENCIAS RIESGO'!$C$36,INFORMACION!$F290=REFERENCIAS!$C$24),16,IF(INFORMACION!$T290='REFERENCIAS RIESGO'!$C$36,13,IF(INFORMACION!$F290=REFERENCIAS!$C$24,10,7))),0)+VLOOKUP(T290,REFERENCIAS!$C:$D,2,0)*VLOOKUP($T$2,PONDERADORES!A:P,IF(AND(INFORMACION!$T290='REFERENCIAS RIESGO'!$C$36,INFORMACION!$F290=REFERENCIAS!$C$24),16,IF(INFORMACION!$T290='REFERENCIAS RIESGO'!$C$36,13,IF(INFORMACION!$F290=REFERENCIAS!$C$24,10,7))),0)+VLOOKUP(IF(J290&lt;=0.2,0.2,IF(AND(J290&gt;0.2,J290&lt;=0.4),0.4,IF(AND(J290&gt;0.4,J290&lt;=0.6),0.6,IF(AND(J290&gt;0.6,J290&lt;=0.8),0.8,IF(AND(J290&gt;0.8,J290&lt;=1),1))))),REFERENCIAS!$C:$D,2,0)*VLOOKUP($J$2,PONDERADORES!A:P,IF(AND(INFORMACION!$T290='REFERENCIAS RIESGO'!$C$36,INFORMACION!$F290=REFERENCIAS!$C$24),16,IF(INFORMACION!$T290='REFERENCIAS RIESGO'!$C$36,13,IF(INFORMACION!$F290=REFERENCIAS!$C$24,10,7))),0)</f>
        <v>#REF!</v>
      </c>
      <c r="Y290" s="68">
        <f>+VLOOKUP(M290,REFERENCIAS!$C:$D,2,0)*VLOOKUP($M$2,PONDERADORES!$A$7:$G$9,7,0)+VLOOKUP(N290,REFERENCIAS!$C:$D,2,0)*VLOOKUP($N$2,PONDERADORES!$A$7:$G$9,7,0)+VLOOKUP(O290,REFERENCIAS!$C:$D,2,0)*VLOOKUP($O$2,PONDERADORES!$A$7:$G$9,7,0)</f>
        <v>0.2</v>
      </c>
      <c r="Z290" s="2">
        <f>+VLOOKUP(IF(R290&lt;0.1,0,IF(AND(R290&gt;=0.1,R290&lt;0.2),0.1,IF(AND(R290&gt;=0.2,R290&lt;0.3),0.2,IF(R290&gt;0.3,0.3,)))),REFERENCIAS!$C:$D,2,0)*VLOOKUP($R$2,PONDERADORES!$A$11:$G$11,7,0)</f>
        <v>15</v>
      </c>
      <c r="AA290" s="92"/>
      <c r="AB290" s="95" t="e">
        <f t="shared" ca="1" si="15"/>
        <v>#REF!</v>
      </c>
      <c r="AC290" s="23" t="e">
        <f ca="1">IF(AB290&gt;REFERENCIAS!$C$62,REFERENCIAS!$B$62,IF(AND(AB290&gt;=REFERENCIAS!$C$63,AB290&lt;REFERENCIAS!$D$63),REFERENCIAS!$B$63,IF(AND(AB290&gt;REFERENCIAS!$C$64,AB290&lt;=REFERENCIAS!$D$64),REFERENCIAS!$B$64,IF(AND(AB290&gt;=REFERENCIAS!$C$65,AB290&lt;REFERENCIAS!$D$65),REFERENCIAS!$B$65, "Revisar"))))</f>
        <v>#REF!</v>
      </c>
      <c r="AD290" s="94" t="e">
        <f ca="1">VLOOKUP(AC290,REFERENCIAS!$B$62:$G$65,4,FALSE)</f>
        <v>#REF!</v>
      </c>
      <c r="AJ290" s="20"/>
    </row>
    <row r="291" spans="1:36" ht="17.25" x14ac:dyDescent="0.25">
      <c r="A291" s="74"/>
      <c r="B291" s="19"/>
      <c r="C291" s="19"/>
      <c r="D291" s="50"/>
      <c r="E291" s="73"/>
      <c r="F291" s="74"/>
      <c r="G291" s="9"/>
      <c r="H291" s="48"/>
      <c r="I291" s="49">
        <f t="shared" ca="1" si="13"/>
        <v>2022</v>
      </c>
      <c r="J291" s="22">
        <f t="shared" ca="1" si="12"/>
        <v>1</v>
      </c>
      <c r="K291" s="19"/>
      <c r="L291" s="73"/>
      <c r="M291" s="74"/>
      <c r="N291" s="19"/>
      <c r="O291" s="73"/>
      <c r="P291" s="82">
        <v>1</v>
      </c>
      <c r="Q291" s="24">
        <v>1</v>
      </c>
      <c r="R291" s="81">
        <f t="shared" si="14"/>
        <v>1</v>
      </c>
      <c r="S291" s="85"/>
      <c r="T291" s="19"/>
      <c r="U291" s="22"/>
      <c r="V291" s="59"/>
      <c r="W291" s="81"/>
      <c r="X291" s="91" t="e">
        <f ca="1">+VLOOKUP(#REF!,REFERENCIAS!$C:$D,2,0)*VLOOKUP(#REF!,PONDERADORES!A:P,IF(AND(INFORMACION!$T291='REFERENCIAS RIESGO'!$C$36,INFORMACION!$F291=REFERENCIAS!$C$24),16,IF(INFORMACION!$T291='REFERENCIAS RIESGO'!$C$36,13,IF(INFORMACION!$F291=REFERENCIAS!$C$24,10,7))),0)+VLOOKUP(K291,REFERENCIAS!$C:$D,2,0)*VLOOKUP($K$2,PONDERADORES!A:P,IF(AND(INFORMACION!$T291='REFERENCIAS RIESGO'!$C$36,INFORMACION!$F291=REFERENCIAS!$C$24),16,IF(INFORMACION!$T291='REFERENCIAS RIESGO'!$C$36,13,IF(INFORMACION!$F291=REFERENCIAS!$C$24,10,7))),0)+VLOOKUP(L291,REFERENCIAS!$C:$D,2,0)*VLOOKUP($L$2,PONDERADORES!A:P,IF(AND(INFORMACION!$T291='REFERENCIAS RIESGO'!$C$36,INFORMACION!$F291=REFERENCIAS!$C$24),16,IF(INFORMACION!$T291='REFERENCIAS RIESGO'!$C$36,13,IF(INFORMACION!$F291=REFERENCIAS!$C$24,10,7))),0)+VLOOKUP(F291,REFERENCIAS!$C:$D,2,0)*VLOOKUP($F$2,PONDERADORES!A:P,IF(AND(INFORMACION!$T291='REFERENCIAS RIESGO'!$C$36,INFORMACION!$F291=REFERENCIAS!$C$24),16,IF(INFORMACION!$T291='REFERENCIAS RIESGO'!$C$36,13,IF(INFORMACION!$F291=REFERENCIAS!$C$24,10,7))),0)+VLOOKUP(T291,REFERENCIAS!$C:$D,2,0)*VLOOKUP($T$2,PONDERADORES!A:P,IF(AND(INFORMACION!$T291='REFERENCIAS RIESGO'!$C$36,INFORMACION!$F291=REFERENCIAS!$C$24),16,IF(INFORMACION!$T291='REFERENCIAS RIESGO'!$C$36,13,IF(INFORMACION!$F291=REFERENCIAS!$C$24,10,7))),0)+VLOOKUP(IF(J291&lt;=0.2,0.2,IF(AND(J291&gt;0.2,J291&lt;=0.4),0.4,IF(AND(J291&gt;0.4,J291&lt;=0.6),0.6,IF(AND(J291&gt;0.6,J291&lt;=0.8),0.8,IF(AND(J291&gt;0.8,J291&lt;=1),1))))),REFERENCIAS!$C:$D,2,0)*VLOOKUP($J$2,PONDERADORES!A:P,IF(AND(INFORMACION!$T291='REFERENCIAS RIESGO'!$C$36,INFORMACION!$F291=REFERENCIAS!$C$24),16,IF(INFORMACION!$T291='REFERENCIAS RIESGO'!$C$36,13,IF(INFORMACION!$F291=REFERENCIAS!$C$24,10,7))),0)</f>
        <v>#REF!</v>
      </c>
      <c r="Y291" s="68">
        <f>+VLOOKUP(M291,REFERENCIAS!$C:$D,2,0)*VLOOKUP($M$2,PONDERADORES!$A$7:$G$9,7,0)+VLOOKUP(N291,REFERENCIAS!$C:$D,2,0)*VLOOKUP($N$2,PONDERADORES!$A$7:$G$9,7,0)+VLOOKUP(O291,REFERENCIAS!$C:$D,2,0)*VLOOKUP($O$2,PONDERADORES!$A$7:$G$9,7,0)</f>
        <v>0.2</v>
      </c>
      <c r="Z291" s="2">
        <f>+VLOOKUP(IF(R291&lt;0.1,0,IF(AND(R291&gt;=0.1,R291&lt;0.2),0.1,IF(AND(R291&gt;=0.2,R291&lt;0.3),0.2,IF(R291&gt;0.3,0.3,)))),REFERENCIAS!$C:$D,2,0)*VLOOKUP($R$2,PONDERADORES!$A$11:$G$11,7,0)</f>
        <v>15</v>
      </c>
      <c r="AA291" s="92"/>
      <c r="AB291" s="95" t="e">
        <f t="shared" ca="1" si="15"/>
        <v>#REF!</v>
      </c>
      <c r="AC291" s="23" t="e">
        <f ca="1">IF(AB291&gt;REFERENCIAS!$C$62,REFERENCIAS!$B$62,IF(AND(AB291&gt;=REFERENCIAS!$C$63,AB291&lt;REFERENCIAS!$D$63),REFERENCIAS!$B$63,IF(AND(AB291&gt;REFERENCIAS!$C$64,AB291&lt;=REFERENCIAS!$D$64),REFERENCIAS!$B$64,IF(AND(AB291&gt;=REFERENCIAS!$C$65,AB291&lt;REFERENCIAS!$D$65),REFERENCIAS!$B$65, "Revisar"))))</f>
        <v>#REF!</v>
      </c>
      <c r="AD291" s="94" t="e">
        <f ca="1">VLOOKUP(AC291,REFERENCIAS!$B$62:$G$65,4,FALSE)</f>
        <v>#REF!</v>
      </c>
      <c r="AJ291" s="20"/>
    </row>
    <row r="292" spans="1:36" ht="17.25" x14ac:dyDescent="0.25">
      <c r="A292" s="74"/>
      <c r="B292" s="19"/>
      <c r="C292" s="19"/>
      <c r="D292" s="50"/>
      <c r="E292" s="73"/>
      <c r="F292" s="74"/>
      <c r="G292" s="9"/>
      <c r="H292" s="48"/>
      <c r="I292" s="49">
        <f t="shared" ca="1" si="13"/>
        <v>2022</v>
      </c>
      <c r="J292" s="22">
        <f t="shared" ca="1" si="12"/>
        <v>1</v>
      </c>
      <c r="K292" s="19"/>
      <c r="L292" s="73"/>
      <c r="M292" s="74"/>
      <c r="N292" s="19"/>
      <c r="O292" s="73"/>
      <c r="P292" s="82">
        <v>1</v>
      </c>
      <c r="Q292" s="24">
        <v>1</v>
      </c>
      <c r="R292" s="81">
        <f t="shared" si="14"/>
        <v>1</v>
      </c>
      <c r="S292" s="85"/>
      <c r="T292" s="19"/>
      <c r="U292" s="22"/>
      <c r="V292" s="59"/>
      <c r="W292" s="81"/>
      <c r="X292" s="91" t="e">
        <f ca="1">+VLOOKUP(#REF!,REFERENCIAS!$C:$D,2,0)*VLOOKUP(#REF!,PONDERADORES!A:P,IF(AND(INFORMACION!$T292='REFERENCIAS RIESGO'!$C$36,INFORMACION!$F292=REFERENCIAS!$C$24),16,IF(INFORMACION!$T292='REFERENCIAS RIESGO'!$C$36,13,IF(INFORMACION!$F292=REFERENCIAS!$C$24,10,7))),0)+VLOOKUP(K292,REFERENCIAS!$C:$D,2,0)*VLOOKUP($K$2,PONDERADORES!A:P,IF(AND(INFORMACION!$T292='REFERENCIAS RIESGO'!$C$36,INFORMACION!$F292=REFERENCIAS!$C$24),16,IF(INFORMACION!$T292='REFERENCIAS RIESGO'!$C$36,13,IF(INFORMACION!$F292=REFERENCIAS!$C$24,10,7))),0)+VLOOKUP(L292,REFERENCIAS!$C:$D,2,0)*VLOOKUP($L$2,PONDERADORES!A:P,IF(AND(INFORMACION!$T292='REFERENCIAS RIESGO'!$C$36,INFORMACION!$F292=REFERENCIAS!$C$24),16,IF(INFORMACION!$T292='REFERENCIAS RIESGO'!$C$36,13,IF(INFORMACION!$F292=REFERENCIAS!$C$24,10,7))),0)+VLOOKUP(F292,REFERENCIAS!$C:$D,2,0)*VLOOKUP($F$2,PONDERADORES!A:P,IF(AND(INFORMACION!$T292='REFERENCIAS RIESGO'!$C$36,INFORMACION!$F292=REFERENCIAS!$C$24),16,IF(INFORMACION!$T292='REFERENCIAS RIESGO'!$C$36,13,IF(INFORMACION!$F292=REFERENCIAS!$C$24,10,7))),0)+VLOOKUP(T292,REFERENCIAS!$C:$D,2,0)*VLOOKUP($T$2,PONDERADORES!A:P,IF(AND(INFORMACION!$T292='REFERENCIAS RIESGO'!$C$36,INFORMACION!$F292=REFERENCIAS!$C$24),16,IF(INFORMACION!$T292='REFERENCIAS RIESGO'!$C$36,13,IF(INFORMACION!$F292=REFERENCIAS!$C$24,10,7))),0)+VLOOKUP(IF(J292&lt;=0.2,0.2,IF(AND(J292&gt;0.2,J292&lt;=0.4),0.4,IF(AND(J292&gt;0.4,J292&lt;=0.6),0.6,IF(AND(J292&gt;0.6,J292&lt;=0.8),0.8,IF(AND(J292&gt;0.8,J292&lt;=1),1))))),REFERENCIAS!$C:$D,2,0)*VLOOKUP($J$2,PONDERADORES!A:P,IF(AND(INFORMACION!$T292='REFERENCIAS RIESGO'!$C$36,INFORMACION!$F292=REFERENCIAS!$C$24),16,IF(INFORMACION!$T292='REFERENCIAS RIESGO'!$C$36,13,IF(INFORMACION!$F292=REFERENCIAS!$C$24,10,7))),0)</f>
        <v>#REF!</v>
      </c>
      <c r="Y292" s="68">
        <f>+VLOOKUP(M292,REFERENCIAS!$C:$D,2,0)*VLOOKUP($M$2,PONDERADORES!$A$7:$G$9,7,0)+VLOOKUP(N292,REFERENCIAS!$C:$D,2,0)*VLOOKUP($N$2,PONDERADORES!$A$7:$G$9,7,0)+VLOOKUP(O292,REFERENCIAS!$C:$D,2,0)*VLOOKUP($O$2,PONDERADORES!$A$7:$G$9,7,0)</f>
        <v>0.2</v>
      </c>
      <c r="Z292" s="2">
        <f>+VLOOKUP(IF(R292&lt;0.1,0,IF(AND(R292&gt;=0.1,R292&lt;0.2),0.1,IF(AND(R292&gt;=0.2,R292&lt;0.3),0.2,IF(R292&gt;0.3,0.3,)))),REFERENCIAS!$C:$D,2,0)*VLOOKUP($R$2,PONDERADORES!$A$11:$G$11,7,0)</f>
        <v>15</v>
      </c>
      <c r="AA292" s="92"/>
      <c r="AB292" s="95" t="e">
        <f t="shared" ca="1" si="15"/>
        <v>#REF!</v>
      </c>
      <c r="AC292" s="23" t="e">
        <f ca="1">IF(AB292&gt;REFERENCIAS!$C$62,REFERENCIAS!$B$62,IF(AND(AB292&gt;=REFERENCIAS!$C$63,AB292&lt;REFERENCIAS!$D$63),REFERENCIAS!$B$63,IF(AND(AB292&gt;REFERENCIAS!$C$64,AB292&lt;=REFERENCIAS!$D$64),REFERENCIAS!$B$64,IF(AND(AB292&gt;=REFERENCIAS!$C$65,AB292&lt;REFERENCIAS!$D$65),REFERENCIAS!$B$65, "Revisar"))))</f>
        <v>#REF!</v>
      </c>
      <c r="AD292" s="94" t="e">
        <f ca="1">VLOOKUP(AC292,REFERENCIAS!$B$62:$G$65,4,FALSE)</f>
        <v>#REF!</v>
      </c>
      <c r="AJ292" s="20"/>
    </row>
    <row r="293" spans="1:36" ht="17.25" x14ac:dyDescent="0.25">
      <c r="A293" s="74"/>
      <c r="B293" s="19"/>
      <c r="C293" s="19"/>
      <c r="D293" s="50"/>
      <c r="E293" s="73"/>
      <c r="F293" s="74"/>
      <c r="G293" s="9"/>
      <c r="H293" s="48"/>
      <c r="I293" s="49">
        <f t="shared" ca="1" si="13"/>
        <v>2022</v>
      </c>
      <c r="J293" s="22">
        <f t="shared" ca="1" si="12"/>
        <v>1</v>
      </c>
      <c r="K293" s="19"/>
      <c r="L293" s="73"/>
      <c r="M293" s="74"/>
      <c r="N293" s="19"/>
      <c r="O293" s="73"/>
      <c r="P293" s="82">
        <v>1</v>
      </c>
      <c r="Q293" s="24">
        <v>1</v>
      </c>
      <c r="R293" s="81">
        <f t="shared" si="14"/>
        <v>1</v>
      </c>
      <c r="S293" s="85"/>
      <c r="T293" s="19"/>
      <c r="U293" s="22"/>
      <c r="V293" s="59"/>
      <c r="W293" s="81"/>
      <c r="X293" s="91" t="e">
        <f ca="1">+VLOOKUP(#REF!,REFERENCIAS!$C:$D,2,0)*VLOOKUP(#REF!,PONDERADORES!A:P,IF(AND(INFORMACION!$T293='REFERENCIAS RIESGO'!$C$36,INFORMACION!$F293=REFERENCIAS!$C$24),16,IF(INFORMACION!$T293='REFERENCIAS RIESGO'!$C$36,13,IF(INFORMACION!$F293=REFERENCIAS!$C$24,10,7))),0)+VLOOKUP(K293,REFERENCIAS!$C:$D,2,0)*VLOOKUP($K$2,PONDERADORES!A:P,IF(AND(INFORMACION!$T293='REFERENCIAS RIESGO'!$C$36,INFORMACION!$F293=REFERENCIAS!$C$24),16,IF(INFORMACION!$T293='REFERENCIAS RIESGO'!$C$36,13,IF(INFORMACION!$F293=REFERENCIAS!$C$24,10,7))),0)+VLOOKUP(L293,REFERENCIAS!$C:$D,2,0)*VLOOKUP($L$2,PONDERADORES!A:P,IF(AND(INFORMACION!$T293='REFERENCIAS RIESGO'!$C$36,INFORMACION!$F293=REFERENCIAS!$C$24),16,IF(INFORMACION!$T293='REFERENCIAS RIESGO'!$C$36,13,IF(INFORMACION!$F293=REFERENCIAS!$C$24,10,7))),0)+VLOOKUP(F293,REFERENCIAS!$C:$D,2,0)*VLOOKUP($F$2,PONDERADORES!A:P,IF(AND(INFORMACION!$T293='REFERENCIAS RIESGO'!$C$36,INFORMACION!$F293=REFERENCIAS!$C$24),16,IF(INFORMACION!$T293='REFERENCIAS RIESGO'!$C$36,13,IF(INFORMACION!$F293=REFERENCIAS!$C$24,10,7))),0)+VLOOKUP(T293,REFERENCIAS!$C:$D,2,0)*VLOOKUP($T$2,PONDERADORES!A:P,IF(AND(INFORMACION!$T293='REFERENCIAS RIESGO'!$C$36,INFORMACION!$F293=REFERENCIAS!$C$24),16,IF(INFORMACION!$T293='REFERENCIAS RIESGO'!$C$36,13,IF(INFORMACION!$F293=REFERENCIAS!$C$24,10,7))),0)+VLOOKUP(IF(J293&lt;=0.2,0.2,IF(AND(J293&gt;0.2,J293&lt;=0.4),0.4,IF(AND(J293&gt;0.4,J293&lt;=0.6),0.6,IF(AND(J293&gt;0.6,J293&lt;=0.8),0.8,IF(AND(J293&gt;0.8,J293&lt;=1),1))))),REFERENCIAS!$C:$D,2,0)*VLOOKUP($J$2,PONDERADORES!A:P,IF(AND(INFORMACION!$T293='REFERENCIAS RIESGO'!$C$36,INFORMACION!$F293=REFERENCIAS!$C$24),16,IF(INFORMACION!$T293='REFERENCIAS RIESGO'!$C$36,13,IF(INFORMACION!$F293=REFERENCIAS!$C$24,10,7))),0)</f>
        <v>#REF!</v>
      </c>
      <c r="Y293" s="68">
        <f>+VLOOKUP(M293,REFERENCIAS!$C:$D,2,0)*VLOOKUP($M$2,PONDERADORES!$A$7:$G$9,7,0)+VLOOKUP(N293,REFERENCIAS!$C:$D,2,0)*VLOOKUP($N$2,PONDERADORES!$A$7:$G$9,7,0)+VLOOKUP(O293,REFERENCIAS!$C:$D,2,0)*VLOOKUP($O$2,PONDERADORES!$A$7:$G$9,7,0)</f>
        <v>0.2</v>
      </c>
      <c r="Z293" s="2">
        <f>+VLOOKUP(IF(R293&lt;0.1,0,IF(AND(R293&gt;=0.1,R293&lt;0.2),0.1,IF(AND(R293&gt;=0.2,R293&lt;0.3),0.2,IF(R293&gt;0.3,0.3,)))),REFERENCIAS!$C:$D,2,0)*VLOOKUP($R$2,PONDERADORES!$A$11:$G$11,7,0)</f>
        <v>15</v>
      </c>
      <c r="AA293" s="92"/>
      <c r="AB293" s="95" t="e">
        <f t="shared" ca="1" si="15"/>
        <v>#REF!</v>
      </c>
      <c r="AC293" s="23" t="e">
        <f ca="1">IF(AB293&gt;REFERENCIAS!$C$62,REFERENCIAS!$B$62,IF(AND(AB293&gt;=REFERENCIAS!$C$63,AB293&lt;REFERENCIAS!$D$63),REFERENCIAS!$B$63,IF(AND(AB293&gt;REFERENCIAS!$C$64,AB293&lt;=REFERENCIAS!$D$64),REFERENCIAS!$B$64,IF(AND(AB293&gt;=REFERENCIAS!$C$65,AB293&lt;REFERENCIAS!$D$65),REFERENCIAS!$B$65, "Revisar"))))</f>
        <v>#REF!</v>
      </c>
      <c r="AD293" s="94" t="e">
        <f ca="1">VLOOKUP(AC293,REFERENCIAS!$B$62:$G$65,4,FALSE)</f>
        <v>#REF!</v>
      </c>
      <c r="AJ293" s="20"/>
    </row>
    <row r="294" spans="1:36" ht="17.25" x14ac:dyDescent="0.25">
      <c r="A294" s="74"/>
      <c r="B294" s="19"/>
      <c r="C294" s="19"/>
      <c r="D294" s="50"/>
      <c r="E294" s="73"/>
      <c r="F294" s="74"/>
      <c r="G294" s="9"/>
      <c r="H294" s="48"/>
      <c r="I294" s="49">
        <f t="shared" ca="1" si="13"/>
        <v>2022</v>
      </c>
      <c r="J294" s="22">
        <f t="shared" ca="1" si="12"/>
        <v>1</v>
      </c>
      <c r="K294" s="19"/>
      <c r="L294" s="73"/>
      <c r="M294" s="74"/>
      <c r="N294" s="19"/>
      <c r="O294" s="73"/>
      <c r="P294" s="82">
        <v>1</v>
      </c>
      <c r="Q294" s="24">
        <v>1</v>
      </c>
      <c r="R294" s="81">
        <f t="shared" si="14"/>
        <v>1</v>
      </c>
      <c r="S294" s="85"/>
      <c r="T294" s="19"/>
      <c r="U294" s="22"/>
      <c r="V294" s="59"/>
      <c r="W294" s="81"/>
      <c r="X294" s="91" t="e">
        <f ca="1">+VLOOKUP(#REF!,REFERENCIAS!$C:$D,2,0)*VLOOKUP(#REF!,PONDERADORES!A:P,IF(AND(INFORMACION!$T294='REFERENCIAS RIESGO'!$C$36,INFORMACION!$F294=REFERENCIAS!$C$24),16,IF(INFORMACION!$T294='REFERENCIAS RIESGO'!$C$36,13,IF(INFORMACION!$F294=REFERENCIAS!$C$24,10,7))),0)+VLOOKUP(K294,REFERENCIAS!$C:$D,2,0)*VLOOKUP($K$2,PONDERADORES!A:P,IF(AND(INFORMACION!$T294='REFERENCIAS RIESGO'!$C$36,INFORMACION!$F294=REFERENCIAS!$C$24),16,IF(INFORMACION!$T294='REFERENCIAS RIESGO'!$C$36,13,IF(INFORMACION!$F294=REFERENCIAS!$C$24,10,7))),0)+VLOOKUP(L294,REFERENCIAS!$C:$D,2,0)*VLOOKUP($L$2,PONDERADORES!A:P,IF(AND(INFORMACION!$T294='REFERENCIAS RIESGO'!$C$36,INFORMACION!$F294=REFERENCIAS!$C$24),16,IF(INFORMACION!$T294='REFERENCIAS RIESGO'!$C$36,13,IF(INFORMACION!$F294=REFERENCIAS!$C$24,10,7))),0)+VLOOKUP(F294,REFERENCIAS!$C:$D,2,0)*VLOOKUP($F$2,PONDERADORES!A:P,IF(AND(INFORMACION!$T294='REFERENCIAS RIESGO'!$C$36,INFORMACION!$F294=REFERENCIAS!$C$24),16,IF(INFORMACION!$T294='REFERENCIAS RIESGO'!$C$36,13,IF(INFORMACION!$F294=REFERENCIAS!$C$24,10,7))),0)+VLOOKUP(T294,REFERENCIAS!$C:$D,2,0)*VLOOKUP($T$2,PONDERADORES!A:P,IF(AND(INFORMACION!$T294='REFERENCIAS RIESGO'!$C$36,INFORMACION!$F294=REFERENCIAS!$C$24),16,IF(INFORMACION!$T294='REFERENCIAS RIESGO'!$C$36,13,IF(INFORMACION!$F294=REFERENCIAS!$C$24,10,7))),0)+VLOOKUP(IF(J294&lt;=0.2,0.2,IF(AND(J294&gt;0.2,J294&lt;=0.4),0.4,IF(AND(J294&gt;0.4,J294&lt;=0.6),0.6,IF(AND(J294&gt;0.6,J294&lt;=0.8),0.8,IF(AND(J294&gt;0.8,J294&lt;=1),1))))),REFERENCIAS!$C:$D,2,0)*VLOOKUP($J$2,PONDERADORES!A:P,IF(AND(INFORMACION!$T294='REFERENCIAS RIESGO'!$C$36,INFORMACION!$F294=REFERENCIAS!$C$24),16,IF(INFORMACION!$T294='REFERENCIAS RIESGO'!$C$36,13,IF(INFORMACION!$F294=REFERENCIAS!$C$24,10,7))),0)</f>
        <v>#REF!</v>
      </c>
      <c r="Y294" s="68">
        <f>+VLOOKUP(M294,REFERENCIAS!$C:$D,2,0)*VLOOKUP($M$2,PONDERADORES!$A$7:$G$9,7,0)+VLOOKUP(N294,REFERENCIAS!$C:$D,2,0)*VLOOKUP($N$2,PONDERADORES!$A$7:$G$9,7,0)+VLOOKUP(O294,REFERENCIAS!$C:$D,2,0)*VLOOKUP($O$2,PONDERADORES!$A$7:$G$9,7,0)</f>
        <v>0.2</v>
      </c>
      <c r="Z294" s="2">
        <f>+VLOOKUP(IF(R294&lt;0.1,0,IF(AND(R294&gt;=0.1,R294&lt;0.2),0.1,IF(AND(R294&gt;=0.2,R294&lt;0.3),0.2,IF(R294&gt;0.3,0.3,)))),REFERENCIAS!$C:$D,2,0)*VLOOKUP($R$2,PONDERADORES!$A$11:$G$11,7,0)</f>
        <v>15</v>
      </c>
      <c r="AA294" s="92"/>
      <c r="AB294" s="95" t="e">
        <f t="shared" ca="1" si="15"/>
        <v>#REF!</v>
      </c>
      <c r="AC294" s="23" t="e">
        <f ca="1">IF(AB294&gt;REFERENCIAS!$C$62,REFERENCIAS!$B$62,IF(AND(AB294&gt;=REFERENCIAS!$C$63,AB294&lt;REFERENCIAS!$D$63),REFERENCIAS!$B$63,IF(AND(AB294&gt;REFERENCIAS!$C$64,AB294&lt;=REFERENCIAS!$D$64),REFERENCIAS!$B$64,IF(AND(AB294&gt;=REFERENCIAS!$C$65,AB294&lt;REFERENCIAS!$D$65),REFERENCIAS!$B$65, "Revisar"))))</f>
        <v>#REF!</v>
      </c>
      <c r="AD294" s="94" t="e">
        <f ca="1">VLOOKUP(AC294,REFERENCIAS!$B$62:$G$65,4,FALSE)</f>
        <v>#REF!</v>
      </c>
      <c r="AJ294" s="20"/>
    </row>
    <row r="295" spans="1:36" ht="17.25" x14ac:dyDescent="0.25">
      <c r="A295" s="74"/>
      <c r="B295" s="19"/>
      <c r="C295" s="19"/>
      <c r="D295" s="50"/>
      <c r="E295" s="73"/>
      <c r="F295" s="74"/>
      <c r="G295" s="9"/>
      <c r="H295" s="48"/>
      <c r="I295" s="49">
        <f t="shared" ca="1" si="13"/>
        <v>2022</v>
      </c>
      <c r="J295" s="22">
        <f t="shared" ca="1" si="12"/>
        <v>1</v>
      </c>
      <c r="K295" s="19"/>
      <c r="L295" s="73"/>
      <c r="M295" s="74"/>
      <c r="N295" s="19"/>
      <c r="O295" s="73"/>
      <c r="P295" s="82">
        <v>1</v>
      </c>
      <c r="Q295" s="24">
        <v>1</v>
      </c>
      <c r="R295" s="81">
        <f t="shared" si="14"/>
        <v>1</v>
      </c>
      <c r="S295" s="85"/>
      <c r="T295" s="19"/>
      <c r="U295" s="22"/>
      <c r="V295" s="59"/>
      <c r="W295" s="81"/>
      <c r="X295" s="91" t="e">
        <f ca="1">+VLOOKUP(#REF!,REFERENCIAS!$C:$D,2,0)*VLOOKUP(#REF!,PONDERADORES!A:P,IF(AND(INFORMACION!$T295='REFERENCIAS RIESGO'!$C$36,INFORMACION!$F295=REFERENCIAS!$C$24),16,IF(INFORMACION!$T295='REFERENCIAS RIESGO'!$C$36,13,IF(INFORMACION!$F295=REFERENCIAS!$C$24,10,7))),0)+VLOOKUP(K295,REFERENCIAS!$C:$D,2,0)*VLOOKUP($K$2,PONDERADORES!A:P,IF(AND(INFORMACION!$T295='REFERENCIAS RIESGO'!$C$36,INFORMACION!$F295=REFERENCIAS!$C$24),16,IF(INFORMACION!$T295='REFERENCIAS RIESGO'!$C$36,13,IF(INFORMACION!$F295=REFERENCIAS!$C$24,10,7))),0)+VLOOKUP(L295,REFERENCIAS!$C:$D,2,0)*VLOOKUP($L$2,PONDERADORES!A:P,IF(AND(INFORMACION!$T295='REFERENCIAS RIESGO'!$C$36,INFORMACION!$F295=REFERENCIAS!$C$24),16,IF(INFORMACION!$T295='REFERENCIAS RIESGO'!$C$36,13,IF(INFORMACION!$F295=REFERENCIAS!$C$24,10,7))),0)+VLOOKUP(F295,REFERENCIAS!$C:$D,2,0)*VLOOKUP($F$2,PONDERADORES!A:P,IF(AND(INFORMACION!$T295='REFERENCIAS RIESGO'!$C$36,INFORMACION!$F295=REFERENCIAS!$C$24),16,IF(INFORMACION!$T295='REFERENCIAS RIESGO'!$C$36,13,IF(INFORMACION!$F295=REFERENCIAS!$C$24,10,7))),0)+VLOOKUP(T295,REFERENCIAS!$C:$D,2,0)*VLOOKUP($T$2,PONDERADORES!A:P,IF(AND(INFORMACION!$T295='REFERENCIAS RIESGO'!$C$36,INFORMACION!$F295=REFERENCIAS!$C$24),16,IF(INFORMACION!$T295='REFERENCIAS RIESGO'!$C$36,13,IF(INFORMACION!$F295=REFERENCIAS!$C$24,10,7))),0)+VLOOKUP(IF(J295&lt;=0.2,0.2,IF(AND(J295&gt;0.2,J295&lt;=0.4),0.4,IF(AND(J295&gt;0.4,J295&lt;=0.6),0.6,IF(AND(J295&gt;0.6,J295&lt;=0.8),0.8,IF(AND(J295&gt;0.8,J295&lt;=1),1))))),REFERENCIAS!$C:$D,2,0)*VLOOKUP($J$2,PONDERADORES!A:P,IF(AND(INFORMACION!$T295='REFERENCIAS RIESGO'!$C$36,INFORMACION!$F295=REFERENCIAS!$C$24),16,IF(INFORMACION!$T295='REFERENCIAS RIESGO'!$C$36,13,IF(INFORMACION!$F295=REFERENCIAS!$C$24,10,7))),0)</f>
        <v>#REF!</v>
      </c>
      <c r="Y295" s="68">
        <f>+VLOOKUP(M295,REFERENCIAS!$C:$D,2,0)*VLOOKUP($M$2,PONDERADORES!$A$7:$G$9,7,0)+VLOOKUP(N295,REFERENCIAS!$C:$D,2,0)*VLOOKUP($N$2,PONDERADORES!$A$7:$G$9,7,0)+VLOOKUP(O295,REFERENCIAS!$C:$D,2,0)*VLOOKUP($O$2,PONDERADORES!$A$7:$G$9,7,0)</f>
        <v>0.2</v>
      </c>
      <c r="Z295" s="2">
        <f>+VLOOKUP(IF(R295&lt;0.1,0,IF(AND(R295&gt;=0.1,R295&lt;0.2),0.1,IF(AND(R295&gt;=0.2,R295&lt;0.3),0.2,IF(R295&gt;0.3,0.3,)))),REFERENCIAS!$C:$D,2,0)*VLOOKUP($R$2,PONDERADORES!$A$11:$G$11,7,0)</f>
        <v>15</v>
      </c>
      <c r="AA295" s="92"/>
      <c r="AB295" s="95" t="e">
        <f t="shared" ca="1" si="15"/>
        <v>#REF!</v>
      </c>
      <c r="AC295" s="23" t="e">
        <f ca="1">IF(AB295&gt;REFERENCIAS!$C$62,REFERENCIAS!$B$62,IF(AND(AB295&gt;=REFERENCIAS!$C$63,AB295&lt;REFERENCIAS!$D$63),REFERENCIAS!$B$63,IF(AND(AB295&gt;REFERENCIAS!$C$64,AB295&lt;=REFERENCIAS!$D$64),REFERENCIAS!$B$64,IF(AND(AB295&gt;=REFERENCIAS!$C$65,AB295&lt;REFERENCIAS!$D$65),REFERENCIAS!$B$65, "Revisar"))))</f>
        <v>#REF!</v>
      </c>
      <c r="AD295" s="94" t="e">
        <f ca="1">VLOOKUP(AC295,REFERENCIAS!$B$62:$G$65,4,FALSE)</f>
        <v>#REF!</v>
      </c>
      <c r="AJ295" s="20"/>
    </row>
    <row r="296" spans="1:36" ht="17.25" x14ac:dyDescent="0.25">
      <c r="A296" s="74"/>
      <c r="B296" s="19"/>
      <c r="C296" s="19"/>
      <c r="D296" s="50"/>
      <c r="E296" s="73"/>
      <c r="F296" s="74"/>
      <c r="G296" s="9"/>
      <c r="H296" s="48"/>
      <c r="I296" s="49">
        <f t="shared" ca="1" si="13"/>
        <v>2022</v>
      </c>
      <c r="J296" s="22">
        <f t="shared" ca="1" si="12"/>
        <v>1</v>
      </c>
      <c r="K296" s="19"/>
      <c r="L296" s="73"/>
      <c r="M296" s="74"/>
      <c r="N296" s="19"/>
      <c r="O296" s="73"/>
      <c r="P296" s="82">
        <v>1</v>
      </c>
      <c r="Q296" s="24">
        <v>1</v>
      </c>
      <c r="R296" s="81">
        <f t="shared" si="14"/>
        <v>1</v>
      </c>
      <c r="S296" s="85"/>
      <c r="T296" s="19"/>
      <c r="U296" s="22"/>
      <c r="V296" s="59"/>
      <c r="W296" s="81"/>
      <c r="X296" s="91" t="e">
        <f ca="1">+VLOOKUP(#REF!,REFERENCIAS!$C:$D,2,0)*VLOOKUP(#REF!,PONDERADORES!A:P,IF(AND(INFORMACION!$T296='REFERENCIAS RIESGO'!$C$36,INFORMACION!$F296=REFERENCIAS!$C$24),16,IF(INFORMACION!$T296='REFERENCIAS RIESGO'!$C$36,13,IF(INFORMACION!$F296=REFERENCIAS!$C$24,10,7))),0)+VLOOKUP(K296,REFERENCIAS!$C:$D,2,0)*VLOOKUP($K$2,PONDERADORES!A:P,IF(AND(INFORMACION!$T296='REFERENCIAS RIESGO'!$C$36,INFORMACION!$F296=REFERENCIAS!$C$24),16,IF(INFORMACION!$T296='REFERENCIAS RIESGO'!$C$36,13,IF(INFORMACION!$F296=REFERENCIAS!$C$24,10,7))),0)+VLOOKUP(L296,REFERENCIAS!$C:$D,2,0)*VLOOKUP($L$2,PONDERADORES!A:P,IF(AND(INFORMACION!$T296='REFERENCIAS RIESGO'!$C$36,INFORMACION!$F296=REFERENCIAS!$C$24),16,IF(INFORMACION!$T296='REFERENCIAS RIESGO'!$C$36,13,IF(INFORMACION!$F296=REFERENCIAS!$C$24,10,7))),0)+VLOOKUP(F296,REFERENCIAS!$C:$D,2,0)*VLOOKUP($F$2,PONDERADORES!A:P,IF(AND(INFORMACION!$T296='REFERENCIAS RIESGO'!$C$36,INFORMACION!$F296=REFERENCIAS!$C$24),16,IF(INFORMACION!$T296='REFERENCIAS RIESGO'!$C$36,13,IF(INFORMACION!$F296=REFERENCIAS!$C$24,10,7))),0)+VLOOKUP(T296,REFERENCIAS!$C:$D,2,0)*VLOOKUP($T$2,PONDERADORES!A:P,IF(AND(INFORMACION!$T296='REFERENCIAS RIESGO'!$C$36,INFORMACION!$F296=REFERENCIAS!$C$24),16,IF(INFORMACION!$T296='REFERENCIAS RIESGO'!$C$36,13,IF(INFORMACION!$F296=REFERENCIAS!$C$24,10,7))),0)+VLOOKUP(IF(J296&lt;=0.2,0.2,IF(AND(J296&gt;0.2,J296&lt;=0.4),0.4,IF(AND(J296&gt;0.4,J296&lt;=0.6),0.6,IF(AND(J296&gt;0.6,J296&lt;=0.8),0.8,IF(AND(J296&gt;0.8,J296&lt;=1),1))))),REFERENCIAS!$C:$D,2,0)*VLOOKUP($J$2,PONDERADORES!A:P,IF(AND(INFORMACION!$T296='REFERENCIAS RIESGO'!$C$36,INFORMACION!$F296=REFERENCIAS!$C$24),16,IF(INFORMACION!$T296='REFERENCIAS RIESGO'!$C$36,13,IF(INFORMACION!$F296=REFERENCIAS!$C$24,10,7))),0)</f>
        <v>#REF!</v>
      </c>
      <c r="Y296" s="68">
        <f>+VLOOKUP(M296,REFERENCIAS!$C:$D,2,0)*VLOOKUP($M$2,PONDERADORES!$A$7:$G$9,7,0)+VLOOKUP(N296,REFERENCIAS!$C:$D,2,0)*VLOOKUP($N$2,PONDERADORES!$A$7:$G$9,7,0)+VLOOKUP(O296,REFERENCIAS!$C:$D,2,0)*VLOOKUP($O$2,PONDERADORES!$A$7:$G$9,7,0)</f>
        <v>0.2</v>
      </c>
      <c r="Z296" s="2">
        <f>+VLOOKUP(IF(R296&lt;0.1,0,IF(AND(R296&gt;=0.1,R296&lt;0.2),0.1,IF(AND(R296&gt;=0.2,R296&lt;0.3),0.2,IF(R296&gt;0.3,0.3,)))),REFERENCIAS!$C:$D,2,0)*VLOOKUP($R$2,PONDERADORES!$A$11:$G$11,7,0)</f>
        <v>15</v>
      </c>
      <c r="AA296" s="92"/>
      <c r="AB296" s="95" t="e">
        <f t="shared" ca="1" si="15"/>
        <v>#REF!</v>
      </c>
      <c r="AC296" s="23" t="e">
        <f ca="1">IF(AB296&gt;REFERENCIAS!$C$62,REFERENCIAS!$B$62,IF(AND(AB296&gt;=REFERENCIAS!$C$63,AB296&lt;REFERENCIAS!$D$63),REFERENCIAS!$B$63,IF(AND(AB296&gt;REFERENCIAS!$C$64,AB296&lt;=REFERENCIAS!$D$64),REFERENCIAS!$B$64,IF(AND(AB296&gt;=REFERENCIAS!$C$65,AB296&lt;REFERENCIAS!$D$65),REFERENCIAS!$B$65, "Revisar"))))</f>
        <v>#REF!</v>
      </c>
      <c r="AD296" s="94" t="e">
        <f ca="1">VLOOKUP(AC296,REFERENCIAS!$B$62:$G$65,4,FALSE)</f>
        <v>#REF!</v>
      </c>
      <c r="AJ296" s="20"/>
    </row>
    <row r="297" spans="1:36" ht="17.25" x14ac:dyDescent="0.25">
      <c r="A297" s="74"/>
      <c r="B297" s="19"/>
      <c r="C297" s="19"/>
      <c r="D297" s="50"/>
      <c r="E297" s="73"/>
      <c r="F297" s="74"/>
      <c r="G297" s="9"/>
      <c r="H297" s="48"/>
      <c r="I297" s="49">
        <f t="shared" ca="1" si="13"/>
        <v>2022</v>
      </c>
      <c r="J297" s="22">
        <f t="shared" ca="1" si="12"/>
        <v>1</v>
      </c>
      <c r="K297" s="19"/>
      <c r="L297" s="73"/>
      <c r="M297" s="74"/>
      <c r="N297" s="19"/>
      <c r="O297" s="73"/>
      <c r="P297" s="82">
        <v>1</v>
      </c>
      <c r="Q297" s="24">
        <v>1</v>
      </c>
      <c r="R297" s="81">
        <f t="shared" si="14"/>
        <v>1</v>
      </c>
      <c r="S297" s="85"/>
      <c r="T297" s="19"/>
      <c r="U297" s="22"/>
      <c r="V297" s="59"/>
      <c r="W297" s="81"/>
      <c r="X297" s="91" t="e">
        <f ca="1">+VLOOKUP(#REF!,REFERENCIAS!$C:$D,2,0)*VLOOKUP(#REF!,PONDERADORES!A:P,IF(AND(INFORMACION!$T297='REFERENCIAS RIESGO'!$C$36,INFORMACION!$F297=REFERENCIAS!$C$24),16,IF(INFORMACION!$T297='REFERENCIAS RIESGO'!$C$36,13,IF(INFORMACION!$F297=REFERENCIAS!$C$24,10,7))),0)+VLOOKUP(K297,REFERENCIAS!$C:$D,2,0)*VLOOKUP($K$2,PONDERADORES!A:P,IF(AND(INFORMACION!$T297='REFERENCIAS RIESGO'!$C$36,INFORMACION!$F297=REFERENCIAS!$C$24),16,IF(INFORMACION!$T297='REFERENCIAS RIESGO'!$C$36,13,IF(INFORMACION!$F297=REFERENCIAS!$C$24,10,7))),0)+VLOOKUP(L297,REFERENCIAS!$C:$D,2,0)*VLOOKUP($L$2,PONDERADORES!A:P,IF(AND(INFORMACION!$T297='REFERENCIAS RIESGO'!$C$36,INFORMACION!$F297=REFERENCIAS!$C$24),16,IF(INFORMACION!$T297='REFERENCIAS RIESGO'!$C$36,13,IF(INFORMACION!$F297=REFERENCIAS!$C$24,10,7))),0)+VLOOKUP(F297,REFERENCIAS!$C:$D,2,0)*VLOOKUP($F$2,PONDERADORES!A:P,IF(AND(INFORMACION!$T297='REFERENCIAS RIESGO'!$C$36,INFORMACION!$F297=REFERENCIAS!$C$24),16,IF(INFORMACION!$T297='REFERENCIAS RIESGO'!$C$36,13,IF(INFORMACION!$F297=REFERENCIAS!$C$24,10,7))),0)+VLOOKUP(T297,REFERENCIAS!$C:$D,2,0)*VLOOKUP($T$2,PONDERADORES!A:P,IF(AND(INFORMACION!$T297='REFERENCIAS RIESGO'!$C$36,INFORMACION!$F297=REFERENCIAS!$C$24),16,IF(INFORMACION!$T297='REFERENCIAS RIESGO'!$C$36,13,IF(INFORMACION!$F297=REFERENCIAS!$C$24,10,7))),0)+VLOOKUP(IF(J297&lt;=0.2,0.2,IF(AND(J297&gt;0.2,J297&lt;=0.4),0.4,IF(AND(J297&gt;0.4,J297&lt;=0.6),0.6,IF(AND(J297&gt;0.6,J297&lt;=0.8),0.8,IF(AND(J297&gt;0.8,J297&lt;=1),1))))),REFERENCIAS!$C:$D,2,0)*VLOOKUP($J$2,PONDERADORES!A:P,IF(AND(INFORMACION!$T297='REFERENCIAS RIESGO'!$C$36,INFORMACION!$F297=REFERENCIAS!$C$24),16,IF(INFORMACION!$T297='REFERENCIAS RIESGO'!$C$36,13,IF(INFORMACION!$F297=REFERENCIAS!$C$24,10,7))),0)</f>
        <v>#REF!</v>
      </c>
      <c r="Y297" s="68">
        <f>+VLOOKUP(M297,REFERENCIAS!$C:$D,2,0)*VLOOKUP($M$2,PONDERADORES!$A$7:$G$9,7,0)+VLOOKUP(N297,REFERENCIAS!$C:$D,2,0)*VLOOKUP($N$2,PONDERADORES!$A$7:$G$9,7,0)+VLOOKUP(O297,REFERENCIAS!$C:$D,2,0)*VLOOKUP($O$2,PONDERADORES!$A$7:$G$9,7,0)</f>
        <v>0.2</v>
      </c>
      <c r="Z297" s="2">
        <f>+VLOOKUP(IF(R297&lt;0.1,0,IF(AND(R297&gt;=0.1,R297&lt;0.2),0.1,IF(AND(R297&gt;=0.2,R297&lt;0.3),0.2,IF(R297&gt;0.3,0.3,)))),REFERENCIAS!$C:$D,2,0)*VLOOKUP($R$2,PONDERADORES!$A$11:$G$11,7,0)</f>
        <v>15</v>
      </c>
      <c r="AA297" s="92"/>
      <c r="AB297" s="95" t="e">
        <f t="shared" ca="1" si="15"/>
        <v>#REF!</v>
      </c>
      <c r="AC297" s="23" t="e">
        <f ca="1">IF(AB297&gt;REFERENCIAS!$C$62,REFERENCIAS!$B$62,IF(AND(AB297&gt;=REFERENCIAS!$C$63,AB297&lt;REFERENCIAS!$D$63),REFERENCIAS!$B$63,IF(AND(AB297&gt;REFERENCIAS!$C$64,AB297&lt;=REFERENCIAS!$D$64),REFERENCIAS!$B$64,IF(AND(AB297&gt;=REFERENCIAS!$C$65,AB297&lt;REFERENCIAS!$D$65),REFERENCIAS!$B$65, "Revisar"))))</f>
        <v>#REF!</v>
      </c>
      <c r="AD297" s="94" t="e">
        <f ca="1">VLOOKUP(AC297,REFERENCIAS!$B$62:$G$65,4,FALSE)</f>
        <v>#REF!</v>
      </c>
      <c r="AJ297" s="20"/>
    </row>
    <row r="298" spans="1:36" ht="17.25" x14ac:dyDescent="0.25">
      <c r="A298" s="74"/>
      <c r="B298" s="19"/>
      <c r="C298" s="19"/>
      <c r="D298" s="50"/>
      <c r="E298" s="73"/>
      <c r="F298" s="74"/>
      <c r="G298" s="9"/>
      <c r="H298" s="48"/>
      <c r="I298" s="49">
        <f t="shared" ca="1" si="13"/>
        <v>2022</v>
      </c>
      <c r="J298" s="22">
        <f t="shared" ca="1" si="12"/>
        <v>1</v>
      </c>
      <c r="K298" s="19"/>
      <c r="L298" s="73"/>
      <c r="M298" s="74"/>
      <c r="N298" s="19"/>
      <c r="O298" s="73"/>
      <c r="P298" s="82">
        <v>1</v>
      </c>
      <c r="Q298" s="24">
        <v>1</v>
      </c>
      <c r="R298" s="81">
        <f t="shared" si="14"/>
        <v>1</v>
      </c>
      <c r="S298" s="85"/>
      <c r="T298" s="19"/>
      <c r="U298" s="22"/>
      <c r="V298" s="59"/>
      <c r="W298" s="81"/>
      <c r="X298" s="91" t="e">
        <f ca="1">+VLOOKUP(#REF!,REFERENCIAS!$C:$D,2,0)*VLOOKUP(#REF!,PONDERADORES!A:P,IF(AND(INFORMACION!$T298='REFERENCIAS RIESGO'!$C$36,INFORMACION!$F298=REFERENCIAS!$C$24),16,IF(INFORMACION!$T298='REFERENCIAS RIESGO'!$C$36,13,IF(INFORMACION!$F298=REFERENCIAS!$C$24,10,7))),0)+VLOOKUP(K298,REFERENCIAS!$C:$D,2,0)*VLOOKUP($K$2,PONDERADORES!A:P,IF(AND(INFORMACION!$T298='REFERENCIAS RIESGO'!$C$36,INFORMACION!$F298=REFERENCIAS!$C$24),16,IF(INFORMACION!$T298='REFERENCIAS RIESGO'!$C$36,13,IF(INFORMACION!$F298=REFERENCIAS!$C$24,10,7))),0)+VLOOKUP(L298,REFERENCIAS!$C:$D,2,0)*VLOOKUP($L$2,PONDERADORES!A:P,IF(AND(INFORMACION!$T298='REFERENCIAS RIESGO'!$C$36,INFORMACION!$F298=REFERENCIAS!$C$24),16,IF(INFORMACION!$T298='REFERENCIAS RIESGO'!$C$36,13,IF(INFORMACION!$F298=REFERENCIAS!$C$24,10,7))),0)+VLOOKUP(F298,REFERENCIAS!$C:$D,2,0)*VLOOKUP($F$2,PONDERADORES!A:P,IF(AND(INFORMACION!$T298='REFERENCIAS RIESGO'!$C$36,INFORMACION!$F298=REFERENCIAS!$C$24),16,IF(INFORMACION!$T298='REFERENCIAS RIESGO'!$C$36,13,IF(INFORMACION!$F298=REFERENCIAS!$C$24,10,7))),0)+VLOOKUP(T298,REFERENCIAS!$C:$D,2,0)*VLOOKUP($T$2,PONDERADORES!A:P,IF(AND(INFORMACION!$T298='REFERENCIAS RIESGO'!$C$36,INFORMACION!$F298=REFERENCIAS!$C$24),16,IF(INFORMACION!$T298='REFERENCIAS RIESGO'!$C$36,13,IF(INFORMACION!$F298=REFERENCIAS!$C$24,10,7))),0)+VLOOKUP(IF(J298&lt;=0.2,0.2,IF(AND(J298&gt;0.2,J298&lt;=0.4),0.4,IF(AND(J298&gt;0.4,J298&lt;=0.6),0.6,IF(AND(J298&gt;0.6,J298&lt;=0.8),0.8,IF(AND(J298&gt;0.8,J298&lt;=1),1))))),REFERENCIAS!$C:$D,2,0)*VLOOKUP($J$2,PONDERADORES!A:P,IF(AND(INFORMACION!$T298='REFERENCIAS RIESGO'!$C$36,INFORMACION!$F298=REFERENCIAS!$C$24),16,IF(INFORMACION!$T298='REFERENCIAS RIESGO'!$C$36,13,IF(INFORMACION!$F298=REFERENCIAS!$C$24,10,7))),0)</f>
        <v>#REF!</v>
      </c>
      <c r="Y298" s="68">
        <f>+VLOOKUP(M298,REFERENCIAS!$C:$D,2,0)*VLOOKUP($M$2,PONDERADORES!$A$7:$G$9,7,0)+VLOOKUP(N298,REFERENCIAS!$C:$D,2,0)*VLOOKUP($N$2,PONDERADORES!$A$7:$G$9,7,0)+VLOOKUP(O298,REFERENCIAS!$C:$D,2,0)*VLOOKUP($O$2,PONDERADORES!$A$7:$G$9,7,0)</f>
        <v>0.2</v>
      </c>
      <c r="Z298" s="2">
        <f>+VLOOKUP(IF(R298&lt;0.1,0,IF(AND(R298&gt;=0.1,R298&lt;0.2),0.1,IF(AND(R298&gt;=0.2,R298&lt;0.3),0.2,IF(R298&gt;0.3,0.3,)))),REFERENCIAS!$C:$D,2,0)*VLOOKUP($R$2,PONDERADORES!$A$11:$G$11,7,0)</f>
        <v>15</v>
      </c>
      <c r="AA298" s="92"/>
      <c r="AB298" s="95" t="e">
        <f t="shared" ca="1" si="15"/>
        <v>#REF!</v>
      </c>
      <c r="AC298" s="23" t="e">
        <f ca="1">IF(AB298&gt;REFERENCIAS!$C$62,REFERENCIAS!$B$62,IF(AND(AB298&gt;=REFERENCIAS!$C$63,AB298&lt;REFERENCIAS!$D$63),REFERENCIAS!$B$63,IF(AND(AB298&gt;REFERENCIAS!$C$64,AB298&lt;=REFERENCIAS!$D$64),REFERENCIAS!$B$64,IF(AND(AB298&gt;=REFERENCIAS!$C$65,AB298&lt;REFERENCIAS!$D$65),REFERENCIAS!$B$65, "Revisar"))))</f>
        <v>#REF!</v>
      </c>
      <c r="AD298" s="94" t="e">
        <f ca="1">VLOOKUP(AC298,REFERENCIAS!$B$62:$G$65,4,FALSE)</f>
        <v>#REF!</v>
      </c>
      <c r="AJ298" s="20"/>
    </row>
    <row r="299" spans="1:36" ht="17.25" x14ac:dyDescent="0.25">
      <c r="A299" s="74"/>
      <c r="B299" s="19"/>
      <c r="C299" s="19"/>
      <c r="D299" s="50"/>
      <c r="E299" s="73"/>
      <c r="F299" s="74"/>
      <c r="G299" s="9"/>
      <c r="H299" s="48"/>
      <c r="I299" s="49">
        <f t="shared" ca="1" si="13"/>
        <v>2022</v>
      </c>
      <c r="J299" s="22">
        <f t="shared" ca="1" si="12"/>
        <v>1</v>
      </c>
      <c r="K299" s="19"/>
      <c r="L299" s="73"/>
      <c r="M299" s="74"/>
      <c r="N299" s="19"/>
      <c r="O299" s="73"/>
      <c r="P299" s="82">
        <v>1</v>
      </c>
      <c r="Q299" s="24">
        <v>1</v>
      </c>
      <c r="R299" s="81">
        <f t="shared" si="14"/>
        <v>1</v>
      </c>
      <c r="S299" s="85"/>
      <c r="T299" s="19"/>
      <c r="U299" s="22"/>
      <c r="V299" s="59"/>
      <c r="W299" s="81"/>
      <c r="X299" s="91" t="e">
        <f ca="1">+VLOOKUP(#REF!,REFERENCIAS!$C:$D,2,0)*VLOOKUP(#REF!,PONDERADORES!A:P,IF(AND(INFORMACION!$T299='REFERENCIAS RIESGO'!$C$36,INFORMACION!$F299=REFERENCIAS!$C$24),16,IF(INFORMACION!$T299='REFERENCIAS RIESGO'!$C$36,13,IF(INFORMACION!$F299=REFERENCIAS!$C$24,10,7))),0)+VLOOKUP(K299,REFERENCIAS!$C:$D,2,0)*VLOOKUP($K$2,PONDERADORES!A:P,IF(AND(INFORMACION!$T299='REFERENCIAS RIESGO'!$C$36,INFORMACION!$F299=REFERENCIAS!$C$24),16,IF(INFORMACION!$T299='REFERENCIAS RIESGO'!$C$36,13,IF(INFORMACION!$F299=REFERENCIAS!$C$24,10,7))),0)+VLOOKUP(L299,REFERENCIAS!$C:$D,2,0)*VLOOKUP($L$2,PONDERADORES!A:P,IF(AND(INFORMACION!$T299='REFERENCIAS RIESGO'!$C$36,INFORMACION!$F299=REFERENCIAS!$C$24),16,IF(INFORMACION!$T299='REFERENCIAS RIESGO'!$C$36,13,IF(INFORMACION!$F299=REFERENCIAS!$C$24,10,7))),0)+VLOOKUP(F299,REFERENCIAS!$C:$D,2,0)*VLOOKUP($F$2,PONDERADORES!A:P,IF(AND(INFORMACION!$T299='REFERENCIAS RIESGO'!$C$36,INFORMACION!$F299=REFERENCIAS!$C$24),16,IF(INFORMACION!$T299='REFERENCIAS RIESGO'!$C$36,13,IF(INFORMACION!$F299=REFERENCIAS!$C$24,10,7))),0)+VLOOKUP(T299,REFERENCIAS!$C:$D,2,0)*VLOOKUP($T$2,PONDERADORES!A:P,IF(AND(INFORMACION!$T299='REFERENCIAS RIESGO'!$C$36,INFORMACION!$F299=REFERENCIAS!$C$24),16,IF(INFORMACION!$T299='REFERENCIAS RIESGO'!$C$36,13,IF(INFORMACION!$F299=REFERENCIAS!$C$24,10,7))),0)+VLOOKUP(IF(J299&lt;=0.2,0.2,IF(AND(J299&gt;0.2,J299&lt;=0.4),0.4,IF(AND(J299&gt;0.4,J299&lt;=0.6),0.6,IF(AND(J299&gt;0.6,J299&lt;=0.8),0.8,IF(AND(J299&gt;0.8,J299&lt;=1),1))))),REFERENCIAS!$C:$D,2,0)*VLOOKUP($J$2,PONDERADORES!A:P,IF(AND(INFORMACION!$T299='REFERENCIAS RIESGO'!$C$36,INFORMACION!$F299=REFERENCIAS!$C$24),16,IF(INFORMACION!$T299='REFERENCIAS RIESGO'!$C$36,13,IF(INFORMACION!$F299=REFERENCIAS!$C$24,10,7))),0)</f>
        <v>#REF!</v>
      </c>
      <c r="Y299" s="68">
        <f>+VLOOKUP(M299,REFERENCIAS!$C:$D,2,0)*VLOOKUP($M$2,PONDERADORES!$A$7:$G$9,7,0)+VLOOKUP(N299,REFERENCIAS!$C:$D,2,0)*VLOOKUP($N$2,PONDERADORES!$A$7:$G$9,7,0)+VLOOKUP(O299,REFERENCIAS!$C:$D,2,0)*VLOOKUP($O$2,PONDERADORES!$A$7:$G$9,7,0)</f>
        <v>0.2</v>
      </c>
      <c r="Z299" s="2">
        <f>+VLOOKUP(IF(R299&lt;0.1,0,IF(AND(R299&gt;=0.1,R299&lt;0.2),0.1,IF(AND(R299&gt;=0.2,R299&lt;0.3),0.2,IF(R299&gt;0.3,0.3,)))),REFERENCIAS!$C:$D,2,0)*VLOOKUP($R$2,PONDERADORES!$A$11:$G$11,7,0)</f>
        <v>15</v>
      </c>
      <c r="AA299" s="92"/>
      <c r="AB299" s="95" t="e">
        <f t="shared" ca="1" si="15"/>
        <v>#REF!</v>
      </c>
      <c r="AC299" s="23" t="e">
        <f ca="1">IF(AB299&gt;REFERENCIAS!$C$62,REFERENCIAS!$B$62,IF(AND(AB299&gt;=REFERENCIAS!$C$63,AB299&lt;REFERENCIAS!$D$63),REFERENCIAS!$B$63,IF(AND(AB299&gt;REFERENCIAS!$C$64,AB299&lt;=REFERENCIAS!$D$64),REFERENCIAS!$B$64,IF(AND(AB299&gt;=REFERENCIAS!$C$65,AB299&lt;REFERENCIAS!$D$65),REFERENCIAS!$B$65, "Revisar"))))</f>
        <v>#REF!</v>
      </c>
      <c r="AD299" s="94" t="e">
        <f ca="1">VLOOKUP(AC299,REFERENCIAS!$B$62:$G$65,4,FALSE)</f>
        <v>#REF!</v>
      </c>
      <c r="AJ299" s="20"/>
    </row>
    <row r="300" spans="1:36" ht="17.25" x14ac:dyDescent="0.25">
      <c r="A300" s="74"/>
      <c r="B300" s="19"/>
      <c r="C300" s="19"/>
      <c r="D300" s="50"/>
      <c r="E300" s="73"/>
      <c r="F300" s="74"/>
      <c r="G300" s="9"/>
      <c r="H300" s="48"/>
      <c r="I300" s="49">
        <f t="shared" ca="1" si="13"/>
        <v>2022</v>
      </c>
      <c r="J300" s="22">
        <f t="shared" ca="1" si="12"/>
        <v>1</v>
      </c>
      <c r="K300" s="19"/>
      <c r="L300" s="73"/>
      <c r="M300" s="74"/>
      <c r="N300" s="19"/>
      <c r="O300" s="73"/>
      <c r="P300" s="82">
        <v>1</v>
      </c>
      <c r="Q300" s="24">
        <v>1</v>
      </c>
      <c r="R300" s="81">
        <f t="shared" si="14"/>
        <v>1</v>
      </c>
      <c r="S300" s="85"/>
      <c r="T300" s="19"/>
      <c r="U300" s="22"/>
      <c r="V300" s="59"/>
      <c r="W300" s="81"/>
      <c r="X300" s="91" t="e">
        <f ca="1">+VLOOKUP(#REF!,REFERENCIAS!$C:$D,2,0)*VLOOKUP(#REF!,PONDERADORES!A:P,IF(AND(INFORMACION!$T300='REFERENCIAS RIESGO'!$C$36,INFORMACION!$F300=REFERENCIAS!$C$24),16,IF(INFORMACION!$T300='REFERENCIAS RIESGO'!$C$36,13,IF(INFORMACION!$F300=REFERENCIAS!$C$24,10,7))),0)+VLOOKUP(K300,REFERENCIAS!$C:$D,2,0)*VLOOKUP($K$2,PONDERADORES!A:P,IF(AND(INFORMACION!$T300='REFERENCIAS RIESGO'!$C$36,INFORMACION!$F300=REFERENCIAS!$C$24),16,IF(INFORMACION!$T300='REFERENCIAS RIESGO'!$C$36,13,IF(INFORMACION!$F300=REFERENCIAS!$C$24,10,7))),0)+VLOOKUP(L300,REFERENCIAS!$C:$D,2,0)*VLOOKUP($L$2,PONDERADORES!A:P,IF(AND(INFORMACION!$T300='REFERENCIAS RIESGO'!$C$36,INFORMACION!$F300=REFERENCIAS!$C$24),16,IF(INFORMACION!$T300='REFERENCIAS RIESGO'!$C$36,13,IF(INFORMACION!$F300=REFERENCIAS!$C$24,10,7))),0)+VLOOKUP(F300,REFERENCIAS!$C:$D,2,0)*VLOOKUP($F$2,PONDERADORES!A:P,IF(AND(INFORMACION!$T300='REFERENCIAS RIESGO'!$C$36,INFORMACION!$F300=REFERENCIAS!$C$24),16,IF(INFORMACION!$T300='REFERENCIAS RIESGO'!$C$36,13,IF(INFORMACION!$F300=REFERENCIAS!$C$24,10,7))),0)+VLOOKUP(T300,REFERENCIAS!$C:$D,2,0)*VLOOKUP($T$2,PONDERADORES!A:P,IF(AND(INFORMACION!$T300='REFERENCIAS RIESGO'!$C$36,INFORMACION!$F300=REFERENCIAS!$C$24),16,IF(INFORMACION!$T300='REFERENCIAS RIESGO'!$C$36,13,IF(INFORMACION!$F300=REFERENCIAS!$C$24,10,7))),0)+VLOOKUP(IF(J300&lt;=0.2,0.2,IF(AND(J300&gt;0.2,J300&lt;=0.4),0.4,IF(AND(J300&gt;0.4,J300&lt;=0.6),0.6,IF(AND(J300&gt;0.6,J300&lt;=0.8),0.8,IF(AND(J300&gt;0.8,J300&lt;=1),1))))),REFERENCIAS!$C:$D,2,0)*VLOOKUP($J$2,PONDERADORES!A:P,IF(AND(INFORMACION!$T300='REFERENCIAS RIESGO'!$C$36,INFORMACION!$F300=REFERENCIAS!$C$24),16,IF(INFORMACION!$T300='REFERENCIAS RIESGO'!$C$36,13,IF(INFORMACION!$F300=REFERENCIAS!$C$24,10,7))),0)</f>
        <v>#REF!</v>
      </c>
      <c r="Y300" s="68">
        <f>+VLOOKUP(M300,REFERENCIAS!$C:$D,2,0)*VLOOKUP($M$2,PONDERADORES!$A$7:$G$9,7,0)+VLOOKUP(N300,REFERENCIAS!$C:$D,2,0)*VLOOKUP($N$2,PONDERADORES!$A$7:$G$9,7,0)+VLOOKUP(O300,REFERENCIAS!$C:$D,2,0)*VLOOKUP($O$2,PONDERADORES!$A$7:$G$9,7,0)</f>
        <v>0.2</v>
      </c>
      <c r="Z300" s="2">
        <f>+VLOOKUP(IF(R300&lt;0.1,0,IF(AND(R300&gt;=0.1,R300&lt;0.2),0.1,IF(AND(R300&gt;=0.2,R300&lt;0.3),0.2,IF(R300&gt;0.3,0.3,)))),REFERENCIAS!$C:$D,2,0)*VLOOKUP($R$2,PONDERADORES!$A$11:$G$11,7,0)</f>
        <v>15</v>
      </c>
      <c r="AA300" s="92"/>
      <c r="AB300" s="95" t="e">
        <f t="shared" ca="1" si="15"/>
        <v>#REF!</v>
      </c>
      <c r="AC300" s="23" t="e">
        <f ca="1">IF(AB300&gt;REFERENCIAS!$C$62,REFERENCIAS!$B$62,IF(AND(AB300&gt;=REFERENCIAS!$C$63,AB300&lt;REFERENCIAS!$D$63),REFERENCIAS!$B$63,IF(AND(AB300&gt;REFERENCIAS!$C$64,AB300&lt;=REFERENCIAS!$D$64),REFERENCIAS!$B$64,IF(AND(AB300&gt;=REFERENCIAS!$C$65,AB300&lt;REFERENCIAS!$D$65),REFERENCIAS!$B$65, "Revisar"))))</f>
        <v>#REF!</v>
      </c>
      <c r="AD300" s="94" t="e">
        <f ca="1">VLOOKUP(AC300,REFERENCIAS!$B$62:$G$65,4,FALSE)</f>
        <v>#REF!</v>
      </c>
      <c r="AJ300" s="20"/>
    </row>
    <row r="301" spans="1:36" ht="17.25" x14ac:dyDescent="0.25">
      <c r="A301" s="74"/>
      <c r="B301" s="19"/>
      <c r="C301" s="19"/>
      <c r="D301" s="50"/>
      <c r="E301" s="73"/>
      <c r="F301" s="74"/>
      <c r="G301" s="9"/>
      <c r="H301" s="48"/>
      <c r="I301" s="49">
        <f t="shared" ca="1" si="13"/>
        <v>2022</v>
      </c>
      <c r="J301" s="22">
        <f t="shared" ca="1" si="12"/>
        <v>1</v>
      </c>
      <c r="K301" s="19"/>
      <c r="L301" s="73"/>
      <c r="M301" s="74"/>
      <c r="N301" s="19"/>
      <c r="O301" s="73"/>
      <c r="P301" s="82">
        <v>1</v>
      </c>
      <c r="Q301" s="24">
        <v>1</v>
      </c>
      <c r="R301" s="81">
        <f t="shared" si="14"/>
        <v>1</v>
      </c>
      <c r="S301" s="85"/>
      <c r="T301" s="19"/>
      <c r="U301" s="22"/>
      <c r="V301" s="59"/>
      <c r="W301" s="81"/>
      <c r="X301" s="91" t="e">
        <f ca="1">+VLOOKUP(#REF!,REFERENCIAS!$C:$D,2,0)*VLOOKUP(#REF!,PONDERADORES!A:P,IF(AND(INFORMACION!$T301='REFERENCIAS RIESGO'!$C$36,INFORMACION!$F301=REFERENCIAS!$C$24),16,IF(INFORMACION!$T301='REFERENCIAS RIESGO'!$C$36,13,IF(INFORMACION!$F301=REFERENCIAS!$C$24,10,7))),0)+VLOOKUP(K301,REFERENCIAS!$C:$D,2,0)*VLOOKUP($K$2,PONDERADORES!A:P,IF(AND(INFORMACION!$T301='REFERENCIAS RIESGO'!$C$36,INFORMACION!$F301=REFERENCIAS!$C$24),16,IF(INFORMACION!$T301='REFERENCIAS RIESGO'!$C$36,13,IF(INFORMACION!$F301=REFERENCIAS!$C$24,10,7))),0)+VLOOKUP(L301,REFERENCIAS!$C:$D,2,0)*VLOOKUP($L$2,PONDERADORES!A:P,IF(AND(INFORMACION!$T301='REFERENCIAS RIESGO'!$C$36,INFORMACION!$F301=REFERENCIAS!$C$24),16,IF(INFORMACION!$T301='REFERENCIAS RIESGO'!$C$36,13,IF(INFORMACION!$F301=REFERENCIAS!$C$24,10,7))),0)+VLOOKUP(F301,REFERENCIAS!$C:$D,2,0)*VLOOKUP($F$2,PONDERADORES!A:P,IF(AND(INFORMACION!$T301='REFERENCIAS RIESGO'!$C$36,INFORMACION!$F301=REFERENCIAS!$C$24),16,IF(INFORMACION!$T301='REFERENCIAS RIESGO'!$C$36,13,IF(INFORMACION!$F301=REFERENCIAS!$C$24,10,7))),0)+VLOOKUP(T301,REFERENCIAS!$C:$D,2,0)*VLOOKUP($T$2,PONDERADORES!A:P,IF(AND(INFORMACION!$T301='REFERENCIAS RIESGO'!$C$36,INFORMACION!$F301=REFERENCIAS!$C$24),16,IF(INFORMACION!$T301='REFERENCIAS RIESGO'!$C$36,13,IF(INFORMACION!$F301=REFERENCIAS!$C$24,10,7))),0)+VLOOKUP(IF(J301&lt;=0.2,0.2,IF(AND(J301&gt;0.2,J301&lt;=0.4),0.4,IF(AND(J301&gt;0.4,J301&lt;=0.6),0.6,IF(AND(J301&gt;0.6,J301&lt;=0.8),0.8,IF(AND(J301&gt;0.8,J301&lt;=1),1))))),REFERENCIAS!$C:$D,2,0)*VLOOKUP($J$2,PONDERADORES!A:P,IF(AND(INFORMACION!$T301='REFERENCIAS RIESGO'!$C$36,INFORMACION!$F301=REFERENCIAS!$C$24),16,IF(INFORMACION!$T301='REFERENCIAS RIESGO'!$C$36,13,IF(INFORMACION!$F301=REFERENCIAS!$C$24,10,7))),0)</f>
        <v>#REF!</v>
      </c>
      <c r="Y301" s="68">
        <f>+VLOOKUP(M301,REFERENCIAS!$C:$D,2,0)*VLOOKUP($M$2,PONDERADORES!$A$7:$G$9,7,0)+VLOOKUP(N301,REFERENCIAS!$C:$D,2,0)*VLOOKUP($N$2,PONDERADORES!$A$7:$G$9,7,0)+VLOOKUP(O301,REFERENCIAS!$C:$D,2,0)*VLOOKUP($O$2,PONDERADORES!$A$7:$G$9,7,0)</f>
        <v>0.2</v>
      </c>
      <c r="Z301" s="2">
        <f>+VLOOKUP(IF(R301&lt;0.1,0,IF(AND(R301&gt;=0.1,R301&lt;0.2),0.1,IF(AND(R301&gt;=0.2,R301&lt;0.3),0.2,IF(R301&gt;0.3,0.3,)))),REFERENCIAS!$C:$D,2,0)*VLOOKUP($R$2,PONDERADORES!$A$11:$G$11,7,0)</f>
        <v>15</v>
      </c>
      <c r="AA301" s="92"/>
      <c r="AB301" s="95" t="e">
        <f t="shared" ca="1" si="15"/>
        <v>#REF!</v>
      </c>
      <c r="AC301" s="23" t="e">
        <f ca="1">IF(AB301&gt;REFERENCIAS!$C$62,REFERENCIAS!$B$62,IF(AND(AB301&gt;=REFERENCIAS!$C$63,AB301&lt;REFERENCIAS!$D$63),REFERENCIAS!$B$63,IF(AND(AB301&gt;REFERENCIAS!$C$64,AB301&lt;=REFERENCIAS!$D$64),REFERENCIAS!$B$64,IF(AND(AB301&gt;=REFERENCIAS!$C$65,AB301&lt;REFERENCIAS!$D$65),REFERENCIAS!$B$65, "Revisar"))))</f>
        <v>#REF!</v>
      </c>
      <c r="AD301" s="94" t="e">
        <f ca="1">VLOOKUP(AC301,REFERENCIAS!$B$62:$G$65,4,FALSE)</f>
        <v>#REF!</v>
      </c>
      <c r="AJ301" s="20"/>
    </row>
    <row r="302" spans="1:36" ht="17.25" x14ac:dyDescent="0.25">
      <c r="A302" s="74"/>
      <c r="B302" s="19"/>
      <c r="C302" s="19"/>
      <c r="D302" s="50"/>
      <c r="E302" s="73"/>
      <c r="F302" s="74"/>
      <c r="G302" s="9"/>
      <c r="H302" s="48"/>
      <c r="I302" s="49">
        <f t="shared" ca="1" si="13"/>
        <v>2022</v>
      </c>
      <c r="J302" s="22">
        <f t="shared" ca="1" si="12"/>
        <v>1</v>
      </c>
      <c r="K302" s="19"/>
      <c r="L302" s="73"/>
      <c r="M302" s="74"/>
      <c r="N302" s="19"/>
      <c r="O302" s="73"/>
      <c r="P302" s="82">
        <v>1</v>
      </c>
      <c r="Q302" s="24">
        <v>1</v>
      </c>
      <c r="R302" s="81">
        <f t="shared" si="14"/>
        <v>1</v>
      </c>
      <c r="S302" s="85"/>
      <c r="T302" s="19"/>
      <c r="U302" s="22"/>
      <c r="V302" s="59"/>
      <c r="W302" s="81"/>
      <c r="X302" s="91" t="e">
        <f ca="1">+VLOOKUP(#REF!,REFERENCIAS!$C:$D,2,0)*VLOOKUP(#REF!,PONDERADORES!A:P,IF(AND(INFORMACION!$T302='REFERENCIAS RIESGO'!$C$36,INFORMACION!$F302=REFERENCIAS!$C$24),16,IF(INFORMACION!$T302='REFERENCIAS RIESGO'!$C$36,13,IF(INFORMACION!$F302=REFERENCIAS!$C$24,10,7))),0)+VLOOKUP(K302,REFERENCIAS!$C:$D,2,0)*VLOOKUP($K$2,PONDERADORES!A:P,IF(AND(INFORMACION!$T302='REFERENCIAS RIESGO'!$C$36,INFORMACION!$F302=REFERENCIAS!$C$24),16,IF(INFORMACION!$T302='REFERENCIAS RIESGO'!$C$36,13,IF(INFORMACION!$F302=REFERENCIAS!$C$24,10,7))),0)+VLOOKUP(L302,REFERENCIAS!$C:$D,2,0)*VLOOKUP($L$2,PONDERADORES!A:P,IF(AND(INFORMACION!$T302='REFERENCIAS RIESGO'!$C$36,INFORMACION!$F302=REFERENCIAS!$C$24),16,IF(INFORMACION!$T302='REFERENCIAS RIESGO'!$C$36,13,IF(INFORMACION!$F302=REFERENCIAS!$C$24,10,7))),0)+VLOOKUP(F302,REFERENCIAS!$C:$D,2,0)*VLOOKUP($F$2,PONDERADORES!A:P,IF(AND(INFORMACION!$T302='REFERENCIAS RIESGO'!$C$36,INFORMACION!$F302=REFERENCIAS!$C$24),16,IF(INFORMACION!$T302='REFERENCIAS RIESGO'!$C$36,13,IF(INFORMACION!$F302=REFERENCIAS!$C$24,10,7))),0)+VLOOKUP(T302,REFERENCIAS!$C:$D,2,0)*VLOOKUP($T$2,PONDERADORES!A:P,IF(AND(INFORMACION!$T302='REFERENCIAS RIESGO'!$C$36,INFORMACION!$F302=REFERENCIAS!$C$24),16,IF(INFORMACION!$T302='REFERENCIAS RIESGO'!$C$36,13,IF(INFORMACION!$F302=REFERENCIAS!$C$24,10,7))),0)+VLOOKUP(IF(J302&lt;=0.2,0.2,IF(AND(J302&gt;0.2,J302&lt;=0.4),0.4,IF(AND(J302&gt;0.4,J302&lt;=0.6),0.6,IF(AND(J302&gt;0.6,J302&lt;=0.8),0.8,IF(AND(J302&gt;0.8,J302&lt;=1),1))))),REFERENCIAS!$C:$D,2,0)*VLOOKUP($J$2,PONDERADORES!A:P,IF(AND(INFORMACION!$T302='REFERENCIAS RIESGO'!$C$36,INFORMACION!$F302=REFERENCIAS!$C$24),16,IF(INFORMACION!$T302='REFERENCIAS RIESGO'!$C$36,13,IF(INFORMACION!$F302=REFERENCIAS!$C$24,10,7))),0)</f>
        <v>#REF!</v>
      </c>
      <c r="Y302" s="68">
        <f>+VLOOKUP(M302,REFERENCIAS!$C:$D,2,0)*VLOOKUP($M$2,PONDERADORES!$A$7:$G$9,7,0)+VLOOKUP(N302,REFERENCIAS!$C:$D,2,0)*VLOOKUP($N$2,PONDERADORES!$A$7:$G$9,7,0)+VLOOKUP(O302,REFERENCIAS!$C:$D,2,0)*VLOOKUP($O$2,PONDERADORES!$A$7:$G$9,7,0)</f>
        <v>0.2</v>
      </c>
      <c r="Z302" s="2">
        <f>+VLOOKUP(IF(R302&lt;0.1,0,IF(AND(R302&gt;=0.1,R302&lt;0.2),0.1,IF(AND(R302&gt;=0.2,R302&lt;0.3),0.2,IF(R302&gt;0.3,0.3,)))),REFERENCIAS!$C:$D,2,0)*VLOOKUP($R$2,PONDERADORES!$A$11:$G$11,7,0)</f>
        <v>15</v>
      </c>
      <c r="AA302" s="92"/>
      <c r="AB302" s="95" t="e">
        <f t="shared" ca="1" si="15"/>
        <v>#REF!</v>
      </c>
      <c r="AC302" s="23" t="e">
        <f ca="1">IF(AB302&gt;REFERENCIAS!$C$62,REFERENCIAS!$B$62,IF(AND(AB302&gt;=REFERENCIAS!$C$63,AB302&lt;REFERENCIAS!$D$63),REFERENCIAS!$B$63,IF(AND(AB302&gt;REFERENCIAS!$C$64,AB302&lt;=REFERENCIAS!$D$64),REFERENCIAS!$B$64,IF(AND(AB302&gt;=REFERENCIAS!$C$65,AB302&lt;REFERENCIAS!$D$65),REFERENCIAS!$B$65, "Revisar"))))</f>
        <v>#REF!</v>
      </c>
      <c r="AD302" s="94" t="e">
        <f ca="1">VLOOKUP(AC302,REFERENCIAS!$B$62:$G$65,4,FALSE)</f>
        <v>#REF!</v>
      </c>
      <c r="AJ302" s="20"/>
    </row>
    <row r="303" spans="1:36" ht="17.25" x14ac:dyDescent="0.25">
      <c r="A303" s="74"/>
      <c r="B303" s="19"/>
      <c r="C303" s="19"/>
      <c r="D303" s="50"/>
      <c r="E303" s="73"/>
      <c r="F303" s="74"/>
      <c r="G303" s="9"/>
      <c r="H303" s="48"/>
      <c r="I303" s="49">
        <f t="shared" ca="1" si="13"/>
        <v>2022</v>
      </c>
      <c r="J303" s="22">
        <f t="shared" ca="1" si="12"/>
        <v>1</v>
      </c>
      <c r="K303" s="19"/>
      <c r="L303" s="73"/>
      <c r="M303" s="74"/>
      <c r="N303" s="19"/>
      <c r="O303" s="73"/>
      <c r="P303" s="82">
        <v>1</v>
      </c>
      <c r="Q303" s="24">
        <v>1</v>
      </c>
      <c r="R303" s="81">
        <f t="shared" si="14"/>
        <v>1</v>
      </c>
      <c r="S303" s="85"/>
      <c r="T303" s="19"/>
      <c r="U303" s="22"/>
      <c r="V303" s="59"/>
      <c r="W303" s="81"/>
      <c r="X303" s="91" t="e">
        <f ca="1">+VLOOKUP(#REF!,REFERENCIAS!$C:$D,2,0)*VLOOKUP(#REF!,PONDERADORES!A:P,IF(AND(INFORMACION!$T303='REFERENCIAS RIESGO'!$C$36,INFORMACION!$F303=REFERENCIAS!$C$24),16,IF(INFORMACION!$T303='REFERENCIAS RIESGO'!$C$36,13,IF(INFORMACION!$F303=REFERENCIAS!$C$24,10,7))),0)+VLOOKUP(K303,REFERENCIAS!$C:$D,2,0)*VLOOKUP($K$2,PONDERADORES!A:P,IF(AND(INFORMACION!$T303='REFERENCIAS RIESGO'!$C$36,INFORMACION!$F303=REFERENCIAS!$C$24),16,IF(INFORMACION!$T303='REFERENCIAS RIESGO'!$C$36,13,IF(INFORMACION!$F303=REFERENCIAS!$C$24,10,7))),0)+VLOOKUP(L303,REFERENCIAS!$C:$D,2,0)*VLOOKUP($L$2,PONDERADORES!A:P,IF(AND(INFORMACION!$T303='REFERENCIAS RIESGO'!$C$36,INFORMACION!$F303=REFERENCIAS!$C$24),16,IF(INFORMACION!$T303='REFERENCIAS RIESGO'!$C$36,13,IF(INFORMACION!$F303=REFERENCIAS!$C$24,10,7))),0)+VLOOKUP(F303,REFERENCIAS!$C:$D,2,0)*VLOOKUP($F$2,PONDERADORES!A:P,IF(AND(INFORMACION!$T303='REFERENCIAS RIESGO'!$C$36,INFORMACION!$F303=REFERENCIAS!$C$24),16,IF(INFORMACION!$T303='REFERENCIAS RIESGO'!$C$36,13,IF(INFORMACION!$F303=REFERENCIAS!$C$24,10,7))),0)+VLOOKUP(T303,REFERENCIAS!$C:$D,2,0)*VLOOKUP($T$2,PONDERADORES!A:P,IF(AND(INFORMACION!$T303='REFERENCIAS RIESGO'!$C$36,INFORMACION!$F303=REFERENCIAS!$C$24),16,IF(INFORMACION!$T303='REFERENCIAS RIESGO'!$C$36,13,IF(INFORMACION!$F303=REFERENCIAS!$C$24,10,7))),0)+VLOOKUP(IF(J303&lt;=0.2,0.2,IF(AND(J303&gt;0.2,J303&lt;=0.4),0.4,IF(AND(J303&gt;0.4,J303&lt;=0.6),0.6,IF(AND(J303&gt;0.6,J303&lt;=0.8),0.8,IF(AND(J303&gt;0.8,J303&lt;=1),1))))),REFERENCIAS!$C:$D,2,0)*VLOOKUP($J$2,PONDERADORES!A:P,IF(AND(INFORMACION!$T303='REFERENCIAS RIESGO'!$C$36,INFORMACION!$F303=REFERENCIAS!$C$24),16,IF(INFORMACION!$T303='REFERENCIAS RIESGO'!$C$36,13,IF(INFORMACION!$F303=REFERENCIAS!$C$24,10,7))),0)</f>
        <v>#REF!</v>
      </c>
      <c r="Y303" s="68">
        <f>+VLOOKUP(M303,REFERENCIAS!$C:$D,2,0)*VLOOKUP($M$2,PONDERADORES!$A$7:$G$9,7,0)+VLOOKUP(N303,REFERENCIAS!$C:$D,2,0)*VLOOKUP($N$2,PONDERADORES!$A$7:$G$9,7,0)+VLOOKUP(O303,REFERENCIAS!$C:$D,2,0)*VLOOKUP($O$2,PONDERADORES!$A$7:$G$9,7,0)</f>
        <v>0.2</v>
      </c>
      <c r="Z303" s="2">
        <f>+VLOOKUP(IF(R303&lt;0.1,0,IF(AND(R303&gt;=0.1,R303&lt;0.2),0.1,IF(AND(R303&gt;=0.2,R303&lt;0.3),0.2,IF(R303&gt;0.3,0.3,)))),REFERENCIAS!$C:$D,2,0)*VLOOKUP($R$2,PONDERADORES!$A$11:$G$11,7,0)</f>
        <v>15</v>
      </c>
      <c r="AA303" s="92"/>
      <c r="AB303" s="95" t="e">
        <f t="shared" ca="1" si="15"/>
        <v>#REF!</v>
      </c>
      <c r="AC303" s="23" t="e">
        <f ca="1">IF(AB303&gt;REFERENCIAS!$C$62,REFERENCIAS!$B$62,IF(AND(AB303&gt;=REFERENCIAS!$C$63,AB303&lt;REFERENCIAS!$D$63),REFERENCIAS!$B$63,IF(AND(AB303&gt;REFERENCIAS!$C$64,AB303&lt;=REFERENCIAS!$D$64),REFERENCIAS!$B$64,IF(AND(AB303&gt;=REFERENCIAS!$C$65,AB303&lt;REFERENCIAS!$D$65),REFERENCIAS!$B$65, "Revisar"))))</f>
        <v>#REF!</v>
      </c>
      <c r="AD303" s="94" t="e">
        <f ca="1">VLOOKUP(AC303,REFERENCIAS!$B$62:$G$65,4,FALSE)</f>
        <v>#REF!</v>
      </c>
      <c r="AJ303" s="20"/>
    </row>
    <row r="304" spans="1:36" ht="17.25" x14ac:dyDescent="0.25">
      <c r="A304" s="74"/>
      <c r="B304" s="19"/>
      <c r="C304" s="19"/>
      <c r="D304" s="50"/>
      <c r="E304" s="73"/>
      <c r="F304" s="74"/>
      <c r="G304" s="9"/>
      <c r="H304" s="48"/>
      <c r="I304" s="49">
        <f t="shared" ca="1" si="13"/>
        <v>2022</v>
      </c>
      <c r="J304" s="22">
        <f t="shared" ca="1" si="12"/>
        <v>1</v>
      </c>
      <c r="K304" s="19"/>
      <c r="L304" s="73"/>
      <c r="M304" s="74"/>
      <c r="N304" s="19"/>
      <c r="O304" s="73"/>
      <c r="P304" s="82">
        <v>1</v>
      </c>
      <c r="Q304" s="24">
        <v>1</v>
      </c>
      <c r="R304" s="81">
        <f t="shared" si="14"/>
        <v>1</v>
      </c>
      <c r="S304" s="85"/>
      <c r="T304" s="19"/>
      <c r="U304" s="22"/>
      <c r="V304" s="59"/>
      <c r="W304" s="81"/>
      <c r="X304" s="91" t="e">
        <f ca="1">+VLOOKUP(#REF!,REFERENCIAS!$C:$D,2,0)*VLOOKUP(#REF!,PONDERADORES!A:P,IF(AND(INFORMACION!$T304='REFERENCIAS RIESGO'!$C$36,INFORMACION!$F304=REFERENCIAS!$C$24),16,IF(INFORMACION!$T304='REFERENCIAS RIESGO'!$C$36,13,IF(INFORMACION!$F304=REFERENCIAS!$C$24,10,7))),0)+VLOOKUP(K304,REFERENCIAS!$C:$D,2,0)*VLOOKUP($K$2,PONDERADORES!A:P,IF(AND(INFORMACION!$T304='REFERENCIAS RIESGO'!$C$36,INFORMACION!$F304=REFERENCIAS!$C$24),16,IF(INFORMACION!$T304='REFERENCIAS RIESGO'!$C$36,13,IF(INFORMACION!$F304=REFERENCIAS!$C$24,10,7))),0)+VLOOKUP(L304,REFERENCIAS!$C:$D,2,0)*VLOOKUP($L$2,PONDERADORES!A:P,IF(AND(INFORMACION!$T304='REFERENCIAS RIESGO'!$C$36,INFORMACION!$F304=REFERENCIAS!$C$24),16,IF(INFORMACION!$T304='REFERENCIAS RIESGO'!$C$36,13,IF(INFORMACION!$F304=REFERENCIAS!$C$24,10,7))),0)+VLOOKUP(F304,REFERENCIAS!$C:$D,2,0)*VLOOKUP($F$2,PONDERADORES!A:P,IF(AND(INFORMACION!$T304='REFERENCIAS RIESGO'!$C$36,INFORMACION!$F304=REFERENCIAS!$C$24),16,IF(INFORMACION!$T304='REFERENCIAS RIESGO'!$C$36,13,IF(INFORMACION!$F304=REFERENCIAS!$C$24,10,7))),0)+VLOOKUP(T304,REFERENCIAS!$C:$D,2,0)*VLOOKUP($T$2,PONDERADORES!A:P,IF(AND(INFORMACION!$T304='REFERENCIAS RIESGO'!$C$36,INFORMACION!$F304=REFERENCIAS!$C$24),16,IF(INFORMACION!$T304='REFERENCIAS RIESGO'!$C$36,13,IF(INFORMACION!$F304=REFERENCIAS!$C$24,10,7))),0)+VLOOKUP(IF(J304&lt;=0.2,0.2,IF(AND(J304&gt;0.2,J304&lt;=0.4),0.4,IF(AND(J304&gt;0.4,J304&lt;=0.6),0.6,IF(AND(J304&gt;0.6,J304&lt;=0.8),0.8,IF(AND(J304&gt;0.8,J304&lt;=1),1))))),REFERENCIAS!$C:$D,2,0)*VLOOKUP($J$2,PONDERADORES!A:P,IF(AND(INFORMACION!$T304='REFERENCIAS RIESGO'!$C$36,INFORMACION!$F304=REFERENCIAS!$C$24),16,IF(INFORMACION!$T304='REFERENCIAS RIESGO'!$C$36,13,IF(INFORMACION!$F304=REFERENCIAS!$C$24,10,7))),0)</f>
        <v>#REF!</v>
      </c>
      <c r="Y304" s="68">
        <f>+VLOOKUP(M304,REFERENCIAS!$C:$D,2,0)*VLOOKUP($M$2,PONDERADORES!$A$7:$G$9,7,0)+VLOOKUP(N304,REFERENCIAS!$C:$D,2,0)*VLOOKUP($N$2,PONDERADORES!$A$7:$G$9,7,0)+VLOOKUP(O304,REFERENCIAS!$C:$D,2,0)*VLOOKUP($O$2,PONDERADORES!$A$7:$G$9,7,0)</f>
        <v>0.2</v>
      </c>
      <c r="Z304" s="2">
        <f>+VLOOKUP(IF(R304&lt;0.1,0,IF(AND(R304&gt;=0.1,R304&lt;0.2),0.1,IF(AND(R304&gt;=0.2,R304&lt;0.3),0.2,IF(R304&gt;0.3,0.3,)))),REFERENCIAS!$C:$D,2,0)*VLOOKUP($R$2,PONDERADORES!$A$11:$G$11,7,0)</f>
        <v>15</v>
      </c>
      <c r="AA304" s="92"/>
      <c r="AB304" s="95" t="e">
        <f t="shared" ca="1" si="15"/>
        <v>#REF!</v>
      </c>
      <c r="AC304" s="23" t="e">
        <f ca="1">IF(AB304&gt;REFERENCIAS!$C$62,REFERENCIAS!$B$62,IF(AND(AB304&gt;=REFERENCIAS!$C$63,AB304&lt;REFERENCIAS!$D$63),REFERENCIAS!$B$63,IF(AND(AB304&gt;REFERENCIAS!$C$64,AB304&lt;=REFERENCIAS!$D$64),REFERENCIAS!$B$64,IF(AND(AB304&gt;=REFERENCIAS!$C$65,AB304&lt;REFERENCIAS!$D$65),REFERENCIAS!$B$65, "Revisar"))))</f>
        <v>#REF!</v>
      </c>
      <c r="AD304" s="94" t="e">
        <f ca="1">VLOOKUP(AC304,REFERENCIAS!$B$62:$G$65,4,FALSE)</f>
        <v>#REF!</v>
      </c>
      <c r="AJ304" s="20"/>
    </row>
    <row r="305" spans="1:36" ht="17.25" x14ac:dyDescent="0.25">
      <c r="A305" s="74"/>
      <c r="B305" s="19"/>
      <c r="C305" s="19"/>
      <c r="D305" s="50"/>
      <c r="E305" s="73"/>
      <c r="F305" s="74"/>
      <c r="G305" s="9"/>
      <c r="H305" s="48"/>
      <c r="I305" s="49">
        <f t="shared" ca="1" si="13"/>
        <v>2022</v>
      </c>
      <c r="J305" s="22">
        <f t="shared" ca="1" si="12"/>
        <v>1</v>
      </c>
      <c r="K305" s="19"/>
      <c r="L305" s="73"/>
      <c r="M305" s="74"/>
      <c r="N305" s="19"/>
      <c r="O305" s="73"/>
      <c r="P305" s="82">
        <v>1</v>
      </c>
      <c r="Q305" s="24">
        <v>1</v>
      </c>
      <c r="R305" s="81">
        <f t="shared" si="14"/>
        <v>1</v>
      </c>
      <c r="S305" s="85"/>
      <c r="T305" s="19"/>
      <c r="U305" s="22"/>
      <c r="V305" s="59"/>
      <c r="W305" s="81"/>
      <c r="X305" s="91" t="e">
        <f ca="1">+VLOOKUP(#REF!,REFERENCIAS!$C:$D,2,0)*VLOOKUP(#REF!,PONDERADORES!A:P,IF(AND(INFORMACION!$T305='REFERENCIAS RIESGO'!$C$36,INFORMACION!$F305=REFERENCIAS!$C$24),16,IF(INFORMACION!$T305='REFERENCIAS RIESGO'!$C$36,13,IF(INFORMACION!$F305=REFERENCIAS!$C$24,10,7))),0)+VLOOKUP(K305,REFERENCIAS!$C:$D,2,0)*VLOOKUP($K$2,PONDERADORES!A:P,IF(AND(INFORMACION!$T305='REFERENCIAS RIESGO'!$C$36,INFORMACION!$F305=REFERENCIAS!$C$24),16,IF(INFORMACION!$T305='REFERENCIAS RIESGO'!$C$36,13,IF(INFORMACION!$F305=REFERENCIAS!$C$24,10,7))),0)+VLOOKUP(L305,REFERENCIAS!$C:$D,2,0)*VLOOKUP($L$2,PONDERADORES!A:P,IF(AND(INFORMACION!$T305='REFERENCIAS RIESGO'!$C$36,INFORMACION!$F305=REFERENCIAS!$C$24),16,IF(INFORMACION!$T305='REFERENCIAS RIESGO'!$C$36,13,IF(INFORMACION!$F305=REFERENCIAS!$C$24,10,7))),0)+VLOOKUP(F305,REFERENCIAS!$C:$D,2,0)*VLOOKUP($F$2,PONDERADORES!A:P,IF(AND(INFORMACION!$T305='REFERENCIAS RIESGO'!$C$36,INFORMACION!$F305=REFERENCIAS!$C$24),16,IF(INFORMACION!$T305='REFERENCIAS RIESGO'!$C$36,13,IF(INFORMACION!$F305=REFERENCIAS!$C$24,10,7))),0)+VLOOKUP(T305,REFERENCIAS!$C:$D,2,0)*VLOOKUP($T$2,PONDERADORES!A:P,IF(AND(INFORMACION!$T305='REFERENCIAS RIESGO'!$C$36,INFORMACION!$F305=REFERENCIAS!$C$24),16,IF(INFORMACION!$T305='REFERENCIAS RIESGO'!$C$36,13,IF(INFORMACION!$F305=REFERENCIAS!$C$24,10,7))),0)+VLOOKUP(IF(J305&lt;=0.2,0.2,IF(AND(J305&gt;0.2,J305&lt;=0.4),0.4,IF(AND(J305&gt;0.4,J305&lt;=0.6),0.6,IF(AND(J305&gt;0.6,J305&lt;=0.8),0.8,IF(AND(J305&gt;0.8,J305&lt;=1),1))))),REFERENCIAS!$C:$D,2,0)*VLOOKUP($J$2,PONDERADORES!A:P,IF(AND(INFORMACION!$T305='REFERENCIAS RIESGO'!$C$36,INFORMACION!$F305=REFERENCIAS!$C$24),16,IF(INFORMACION!$T305='REFERENCIAS RIESGO'!$C$36,13,IF(INFORMACION!$F305=REFERENCIAS!$C$24,10,7))),0)</f>
        <v>#REF!</v>
      </c>
      <c r="Y305" s="68">
        <f>+VLOOKUP(M305,REFERENCIAS!$C:$D,2,0)*VLOOKUP($M$2,PONDERADORES!$A$7:$G$9,7,0)+VLOOKUP(N305,REFERENCIAS!$C:$D,2,0)*VLOOKUP($N$2,PONDERADORES!$A$7:$G$9,7,0)+VLOOKUP(O305,REFERENCIAS!$C:$D,2,0)*VLOOKUP($O$2,PONDERADORES!$A$7:$G$9,7,0)</f>
        <v>0.2</v>
      </c>
      <c r="Z305" s="2">
        <f>+VLOOKUP(IF(R305&lt;0.1,0,IF(AND(R305&gt;=0.1,R305&lt;0.2),0.1,IF(AND(R305&gt;=0.2,R305&lt;0.3),0.2,IF(R305&gt;0.3,0.3,)))),REFERENCIAS!$C:$D,2,0)*VLOOKUP($R$2,PONDERADORES!$A$11:$G$11,7,0)</f>
        <v>15</v>
      </c>
      <c r="AA305" s="92"/>
      <c r="AB305" s="95" t="e">
        <f t="shared" ca="1" si="15"/>
        <v>#REF!</v>
      </c>
      <c r="AC305" s="23" t="e">
        <f ca="1">IF(AB305&gt;REFERENCIAS!$C$62,REFERENCIAS!$B$62,IF(AND(AB305&gt;=REFERENCIAS!$C$63,AB305&lt;REFERENCIAS!$D$63),REFERENCIAS!$B$63,IF(AND(AB305&gt;REFERENCIAS!$C$64,AB305&lt;=REFERENCIAS!$D$64),REFERENCIAS!$B$64,IF(AND(AB305&gt;=REFERENCIAS!$C$65,AB305&lt;REFERENCIAS!$D$65),REFERENCIAS!$B$65, "Revisar"))))</f>
        <v>#REF!</v>
      </c>
      <c r="AD305" s="94" t="e">
        <f ca="1">VLOOKUP(AC305,REFERENCIAS!$B$62:$G$65,4,FALSE)</f>
        <v>#REF!</v>
      </c>
      <c r="AJ305" s="20"/>
    </row>
    <row r="306" spans="1:36" ht="17.25" x14ac:dyDescent="0.25">
      <c r="A306" s="74"/>
      <c r="B306" s="19"/>
      <c r="C306" s="19"/>
      <c r="D306" s="50"/>
      <c r="E306" s="73"/>
      <c r="F306" s="74"/>
      <c r="G306" s="9"/>
      <c r="H306" s="48"/>
      <c r="I306" s="49">
        <f t="shared" ca="1" si="13"/>
        <v>2022</v>
      </c>
      <c r="J306" s="22">
        <f t="shared" ca="1" si="12"/>
        <v>1</v>
      </c>
      <c r="K306" s="19"/>
      <c r="L306" s="73"/>
      <c r="M306" s="74"/>
      <c r="N306" s="19"/>
      <c r="O306" s="73"/>
      <c r="P306" s="82">
        <v>1</v>
      </c>
      <c r="Q306" s="24">
        <v>1</v>
      </c>
      <c r="R306" s="81">
        <f t="shared" si="14"/>
        <v>1</v>
      </c>
      <c r="S306" s="85"/>
      <c r="T306" s="19"/>
      <c r="U306" s="22"/>
      <c r="V306" s="59"/>
      <c r="W306" s="81"/>
      <c r="X306" s="91" t="e">
        <f ca="1">+VLOOKUP(#REF!,REFERENCIAS!$C:$D,2,0)*VLOOKUP(#REF!,PONDERADORES!A:P,IF(AND(INFORMACION!$T306='REFERENCIAS RIESGO'!$C$36,INFORMACION!$F306=REFERENCIAS!$C$24),16,IF(INFORMACION!$T306='REFERENCIAS RIESGO'!$C$36,13,IF(INFORMACION!$F306=REFERENCIAS!$C$24,10,7))),0)+VLOOKUP(K306,REFERENCIAS!$C:$D,2,0)*VLOOKUP($K$2,PONDERADORES!A:P,IF(AND(INFORMACION!$T306='REFERENCIAS RIESGO'!$C$36,INFORMACION!$F306=REFERENCIAS!$C$24),16,IF(INFORMACION!$T306='REFERENCIAS RIESGO'!$C$36,13,IF(INFORMACION!$F306=REFERENCIAS!$C$24,10,7))),0)+VLOOKUP(L306,REFERENCIAS!$C:$D,2,0)*VLOOKUP($L$2,PONDERADORES!A:P,IF(AND(INFORMACION!$T306='REFERENCIAS RIESGO'!$C$36,INFORMACION!$F306=REFERENCIAS!$C$24),16,IF(INFORMACION!$T306='REFERENCIAS RIESGO'!$C$36,13,IF(INFORMACION!$F306=REFERENCIAS!$C$24,10,7))),0)+VLOOKUP(F306,REFERENCIAS!$C:$D,2,0)*VLOOKUP($F$2,PONDERADORES!A:P,IF(AND(INFORMACION!$T306='REFERENCIAS RIESGO'!$C$36,INFORMACION!$F306=REFERENCIAS!$C$24),16,IF(INFORMACION!$T306='REFERENCIAS RIESGO'!$C$36,13,IF(INFORMACION!$F306=REFERENCIAS!$C$24,10,7))),0)+VLOOKUP(T306,REFERENCIAS!$C:$D,2,0)*VLOOKUP($T$2,PONDERADORES!A:P,IF(AND(INFORMACION!$T306='REFERENCIAS RIESGO'!$C$36,INFORMACION!$F306=REFERENCIAS!$C$24),16,IF(INFORMACION!$T306='REFERENCIAS RIESGO'!$C$36,13,IF(INFORMACION!$F306=REFERENCIAS!$C$24,10,7))),0)+VLOOKUP(IF(J306&lt;=0.2,0.2,IF(AND(J306&gt;0.2,J306&lt;=0.4),0.4,IF(AND(J306&gt;0.4,J306&lt;=0.6),0.6,IF(AND(J306&gt;0.6,J306&lt;=0.8),0.8,IF(AND(J306&gt;0.8,J306&lt;=1),1))))),REFERENCIAS!$C:$D,2,0)*VLOOKUP($J$2,PONDERADORES!A:P,IF(AND(INFORMACION!$T306='REFERENCIAS RIESGO'!$C$36,INFORMACION!$F306=REFERENCIAS!$C$24),16,IF(INFORMACION!$T306='REFERENCIAS RIESGO'!$C$36,13,IF(INFORMACION!$F306=REFERENCIAS!$C$24,10,7))),0)</f>
        <v>#REF!</v>
      </c>
      <c r="Y306" s="68">
        <f>+VLOOKUP(M306,REFERENCIAS!$C:$D,2,0)*VLOOKUP($M$2,PONDERADORES!$A$7:$G$9,7,0)+VLOOKUP(N306,REFERENCIAS!$C:$D,2,0)*VLOOKUP($N$2,PONDERADORES!$A$7:$G$9,7,0)+VLOOKUP(O306,REFERENCIAS!$C:$D,2,0)*VLOOKUP($O$2,PONDERADORES!$A$7:$G$9,7,0)</f>
        <v>0.2</v>
      </c>
      <c r="Z306" s="2">
        <f>+VLOOKUP(IF(R306&lt;0.1,0,IF(AND(R306&gt;=0.1,R306&lt;0.2),0.1,IF(AND(R306&gt;=0.2,R306&lt;0.3),0.2,IF(R306&gt;0.3,0.3,)))),REFERENCIAS!$C:$D,2,0)*VLOOKUP($R$2,PONDERADORES!$A$11:$G$11,7,0)</f>
        <v>15</v>
      </c>
      <c r="AA306" s="92"/>
      <c r="AB306" s="95" t="e">
        <f t="shared" ca="1" si="15"/>
        <v>#REF!</v>
      </c>
      <c r="AC306" s="23" t="e">
        <f ca="1">IF(AB306&gt;REFERENCIAS!$C$62,REFERENCIAS!$B$62,IF(AND(AB306&gt;=REFERENCIAS!$C$63,AB306&lt;REFERENCIAS!$D$63),REFERENCIAS!$B$63,IF(AND(AB306&gt;REFERENCIAS!$C$64,AB306&lt;=REFERENCIAS!$D$64),REFERENCIAS!$B$64,IF(AND(AB306&gt;=REFERENCIAS!$C$65,AB306&lt;REFERENCIAS!$D$65),REFERENCIAS!$B$65, "Revisar"))))</f>
        <v>#REF!</v>
      </c>
      <c r="AD306" s="94" t="e">
        <f ca="1">VLOOKUP(AC306,REFERENCIAS!$B$62:$G$65,4,FALSE)</f>
        <v>#REF!</v>
      </c>
      <c r="AJ306" s="20"/>
    </row>
    <row r="307" spans="1:36" ht="17.25" x14ac:dyDescent="0.25">
      <c r="A307" s="74"/>
      <c r="B307" s="19"/>
      <c r="C307" s="19"/>
      <c r="D307" s="50"/>
      <c r="E307" s="73"/>
      <c r="F307" s="74"/>
      <c r="G307" s="9"/>
      <c r="H307" s="48"/>
      <c r="I307" s="49">
        <f t="shared" ca="1" si="13"/>
        <v>2022</v>
      </c>
      <c r="J307" s="22">
        <f t="shared" ca="1" si="12"/>
        <v>1</v>
      </c>
      <c r="K307" s="19"/>
      <c r="L307" s="73"/>
      <c r="M307" s="74"/>
      <c r="N307" s="19"/>
      <c r="O307" s="73"/>
      <c r="P307" s="82">
        <v>1</v>
      </c>
      <c r="Q307" s="24">
        <v>1</v>
      </c>
      <c r="R307" s="81">
        <f t="shared" si="14"/>
        <v>1</v>
      </c>
      <c r="S307" s="85"/>
      <c r="T307" s="19"/>
      <c r="U307" s="22"/>
      <c r="V307" s="59"/>
      <c r="W307" s="81"/>
      <c r="X307" s="91" t="e">
        <f ca="1">+VLOOKUP(#REF!,REFERENCIAS!$C:$D,2,0)*VLOOKUP(#REF!,PONDERADORES!A:P,IF(AND(INFORMACION!$T307='REFERENCIAS RIESGO'!$C$36,INFORMACION!$F307=REFERENCIAS!$C$24),16,IF(INFORMACION!$T307='REFERENCIAS RIESGO'!$C$36,13,IF(INFORMACION!$F307=REFERENCIAS!$C$24,10,7))),0)+VLOOKUP(K307,REFERENCIAS!$C:$D,2,0)*VLOOKUP($K$2,PONDERADORES!A:P,IF(AND(INFORMACION!$T307='REFERENCIAS RIESGO'!$C$36,INFORMACION!$F307=REFERENCIAS!$C$24),16,IF(INFORMACION!$T307='REFERENCIAS RIESGO'!$C$36,13,IF(INFORMACION!$F307=REFERENCIAS!$C$24,10,7))),0)+VLOOKUP(L307,REFERENCIAS!$C:$D,2,0)*VLOOKUP($L$2,PONDERADORES!A:P,IF(AND(INFORMACION!$T307='REFERENCIAS RIESGO'!$C$36,INFORMACION!$F307=REFERENCIAS!$C$24),16,IF(INFORMACION!$T307='REFERENCIAS RIESGO'!$C$36,13,IF(INFORMACION!$F307=REFERENCIAS!$C$24,10,7))),0)+VLOOKUP(F307,REFERENCIAS!$C:$D,2,0)*VLOOKUP($F$2,PONDERADORES!A:P,IF(AND(INFORMACION!$T307='REFERENCIAS RIESGO'!$C$36,INFORMACION!$F307=REFERENCIAS!$C$24),16,IF(INFORMACION!$T307='REFERENCIAS RIESGO'!$C$36,13,IF(INFORMACION!$F307=REFERENCIAS!$C$24,10,7))),0)+VLOOKUP(T307,REFERENCIAS!$C:$D,2,0)*VLOOKUP($T$2,PONDERADORES!A:P,IF(AND(INFORMACION!$T307='REFERENCIAS RIESGO'!$C$36,INFORMACION!$F307=REFERENCIAS!$C$24),16,IF(INFORMACION!$T307='REFERENCIAS RIESGO'!$C$36,13,IF(INFORMACION!$F307=REFERENCIAS!$C$24,10,7))),0)+VLOOKUP(IF(J307&lt;=0.2,0.2,IF(AND(J307&gt;0.2,J307&lt;=0.4),0.4,IF(AND(J307&gt;0.4,J307&lt;=0.6),0.6,IF(AND(J307&gt;0.6,J307&lt;=0.8),0.8,IF(AND(J307&gt;0.8,J307&lt;=1),1))))),REFERENCIAS!$C:$D,2,0)*VLOOKUP($J$2,PONDERADORES!A:P,IF(AND(INFORMACION!$T307='REFERENCIAS RIESGO'!$C$36,INFORMACION!$F307=REFERENCIAS!$C$24),16,IF(INFORMACION!$T307='REFERENCIAS RIESGO'!$C$36,13,IF(INFORMACION!$F307=REFERENCIAS!$C$24,10,7))),0)</f>
        <v>#REF!</v>
      </c>
      <c r="Y307" s="68">
        <f>+VLOOKUP(M307,REFERENCIAS!$C:$D,2,0)*VLOOKUP($M$2,PONDERADORES!$A$7:$G$9,7,0)+VLOOKUP(N307,REFERENCIAS!$C:$D,2,0)*VLOOKUP($N$2,PONDERADORES!$A$7:$G$9,7,0)+VLOOKUP(O307,REFERENCIAS!$C:$D,2,0)*VLOOKUP($O$2,PONDERADORES!$A$7:$G$9,7,0)</f>
        <v>0.2</v>
      </c>
      <c r="Z307" s="2">
        <f>+VLOOKUP(IF(R307&lt;0.1,0,IF(AND(R307&gt;=0.1,R307&lt;0.2),0.1,IF(AND(R307&gt;=0.2,R307&lt;0.3),0.2,IF(R307&gt;0.3,0.3,)))),REFERENCIAS!$C:$D,2,0)*VLOOKUP($R$2,PONDERADORES!$A$11:$G$11,7,0)</f>
        <v>15</v>
      </c>
      <c r="AA307" s="92"/>
      <c r="AB307" s="95" t="e">
        <f t="shared" ca="1" si="15"/>
        <v>#REF!</v>
      </c>
      <c r="AC307" s="23" t="e">
        <f ca="1">IF(AB307&gt;REFERENCIAS!$C$62,REFERENCIAS!$B$62,IF(AND(AB307&gt;=REFERENCIAS!$C$63,AB307&lt;REFERENCIAS!$D$63),REFERENCIAS!$B$63,IF(AND(AB307&gt;REFERENCIAS!$C$64,AB307&lt;=REFERENCIAS!$D$64),REFERENCIAS!$B$64,IF(AND(AB307&gt;=REFERENCIAS!$C$65,AB307&lt;REFERENCIAS!$D$65),REFERENCIAS!$B$65, "Revisar"))))</f>
        <v>#REF!</v>
      </c>
      <c r="AD307" s="94" t="e">
        <f ca="1">VLOOKUP(AC307,REFERENCIAS!$B$62:$G$65,4,FALSE)</f>
        <v>#REF!</v>
      </c>
      <c r="AJ307" s="20"/>
    </row>
    <row r="308" spans="1:36" ht="17.25" x14ac:dyDescent="0.25">
      <c r="A308" s="74"/>
      <c r="B308" s="19"/>
      <c r="C308" s="19"/>
      <c r="D308" s="50"/>
      <c r="E308" s="73"/>
      <c r="F308" s="74"/>
      <c r="G308" s="9"/>
      <c r="H308" s="48"/>
      <c r="I308" s="49">
        <f t="shared" ca="1" si="13"/>
        <v>2022</v>
      </c>
      <c r="J308" s="22">
        <f t="shared" ca="1" si="12"/>
        <v>1</v>
      </c>
      <c r="K308" s="19"/>
      <c r="L308" s="73"/>
      <c r="M308" s="74"/>
      <c r="N308" s="19"/>
      <c r="O308" s="73"/>
      <c r="P308" s="82">
        <v>1</v>
      </c>
      <c r="Q308" s="24">
        <v>1</v>
      </c>
      <c r="R308" s="81">
        <f t="shared" si="14"/>
        <v>1</v>
      </c>
      <c r="S308" s="85"/>
      <c r="T308" s="19"/>
      <c r="U308" s="22"/>
      <c r="V308" s="59"/>
      <c r="W308" s="81"/>
      <c r="X308" s="91" t="e">
        <f ca="1">+VLOOKUP(#REF!,REFERENCIAS!$C:$D,2,0)*VLOOKUP(#REF!,PONDERADORES!A:P,IF(AND(INFORMACION!$T308='REFERENCIAS RIESGO'!$C$36,INFORMACION!$F308=REFERENCIAS!$C$24),16,IF(INFORMACION!$T308='REFERENCIAS RIESGO'!$C$36,13,IF(INFORMACION!$F308=REFERENCIAS!$C$24,10,7))),0)+VLOOKUP(K308,REFERENCIAS!$C:$D,2,0)*VLOOKUP($K$2,PONDERADORES!A:P,IF(AND(INFORMACION!$T308='REFERENCIAS RIESGO'!$C$36,INFORMACION!$F308=REFERENCIAS!$C$24),16,IF(INFORMACION!$T308='REFERENCIAS RIESGO'!$C$36,13,IF(INFORMACION!$F308=REFERENCIAS!$C$24,10,7))),0)+VLOOKUP(L308,REFERENCIAS!$C:$D,2,0)*VLOOKUP($L$2,PONDERADORES!A:P,IF(AND(INFORMACION!$T308='REFERENCIAS RIESGO'!$C$36,INFORMACION!$F308=REFERENCIAS!$C$24),16,IF(INFORMACION!$T308='REFERENCIAS RIESGO'!$C$36,13,IF(INFORMACION!$F308=REFERENCIAS!$C$24,10,7))),0)+VLOOKUP(F308,REFERENCIAS!$C:$D,2,0)*VLOOKUP($F$2,PONDERADORES!A:P,IF(AND(INFORMACION!$T308='REFERENCIAS RIESGO'!$C$36,INFORMACION!$F308=REFERENCIAS!$C$24),16,IF(INFORMACION!$T308='REFERENCIAS RIESGO'!$C$36,13,IF(INFORMACION!$F308=REFERENCIAS!$C$24,10,7))),0)+VLOOKUP(T308,REFERENCIAS!$C:$D,2,0)*VLOOKUP($T$2,PONDERADORES!A:P,IF(AND(INFORMACION!$T308='REFERENCIAS RIESGO'!$C$36,INFORMACION!$F308=REFERENCIAS!$C$24),16,IF(INFORMACION!$T308='REFERENCIAS RIESGO'!$C$36,13,IF(INFORMACION!$F308=REFERENCIAS!$C$24,10,7))),0)+VLOOKUP(IF(J308&lt;=0.2,0.2,IF(AND(J308&gt;0.2,J308&lt;=0.4),0.4,IF(AND(J308&gt;0.4,J308&lt;=0.6),0.6,IF(AND(J308&gt;0.6,J308&lt;=0.8),0.8,IF(AND(J308&gt;0.8,J308&lt;=1),1))))),REFERENCIAS!$C:$D,2,0)*VLOOKUP($J$2,PONDERADORES!A:P,IF(AND(INFORMACION!$T308='REFERENCIAS RIESGO'!$C$36,INFORMACION!$F308=REFERENCIAS!$C$24),16,IF(INFORMACION!$T308='REFERENCIAS RIESGO'!$C$36,13,IF(INFORMACION!$F308=REFERENCIAS!$C$24,10,7))),0)</f>
        <v>#REF!</v>
      </c>
      <c r="Y308" s="68">
        <f>+VLOOKUP(M308,REFERENCIAS!$C:$D,2,0)*VLOOKUP($M$2,PONDERADORES!$A$7:$G$9,7,0)+VLOOKUP(N308,REFERENCIAS!$C:$D,2,0)*VLOOKUP($N$2,PONDERADORES!$A$7:$G$9,7,0)+VLOOKUP(O308,REFERENCIAS!$C:$D,2,0)*VLOOKUP($O$2,PONDERADORES!$A$7:$G$9,7,0)</f>
        <v>0.2</v>
      </c>
      <c r="Z308" s="2">
        <f>+VLOOKUP(IF(R308&lt;0.1,0,IF(AND(R308&gt;=0.1,R308&lt;0.2),0.1,IF(AND(R308&gt;=0.2,R308&lt;0.3),0.2,IF(R308&gt;0.3,0.3,)))),REFERENCIAS!$C:$D,2,0)*VLOOKUP($R$2,PONDERADORES!$A$11:$G$11,7,0)</f>
        <v>15</v>
      </c>
      <c r="AA308" s="92"/>
      <c r="AB308" s="95" t="e">
        <f t="shared" ca="1" si="15"/>
        <v>#REF!</v>
      </c>
      <c r="AC308" s="23" t="e">
        <f ca="1">IF(AB308&gt;REFERENCIAS!$C$62,REFERENCIAS!$B$62,IF(AND(AB308&gt;=REFERENCIAS!$C$63,AB308&lt;REFERENCIAS!$D$63),REFERENCIAS!$B$63,IF(AND(AB308&gt;REFERENCIAS!$C$64,AB308&lt;=REFERENCIAS!$D$64),REFERENCIAS!$B$64,IF(AND(AB308&gt;=REFERENCIAS!$C$65,AB308&lt;REFERENCIAS!$D$65),REFERENCIAS!$B$65, "Revisar"))))</f>
        <v>#REF!</v>
      </c>
      <c r="AD308" s="94" t="e">
        <f ca="1">VLOOKUP(AC308,REFERENCIAS!$B$62:$G$65,4,FALSE)</f>
        <v>#REF!</v>
      </c>
      <c r="AJ308" s="20"/>
    </row>
    <row r="309" spans="1:36" ht="17.25" x14ac:dyDescent="0.25">
      <c r="A309" s="74"/>
      <c r="B309" s="19"/>
      <c r="C309" s="19"/>
      <c r="D309" s="50"/>
      <c r="E309" s="73"/>
      <c r="F309" s="74"/>
      <c r="G309" s="9"/>
      <c r="H309" s="48"/>
      <c r="I309" s="49">
        <f t="shared" ca="1" si="13"/>
        <v>2022</v>
      </c>
      <c r="J309" s="22">
        <f t="shared" ca="1" si="12"/>
        <v>1</v>
      </c>
      <c r="K309" s="19"/>
      <c r="L309" s="73"/>
      <c r="M309" s="74"/>
      <c r="N309" s="19"/>
      <c r="O309" s="73"/>
      <c r="P309" s="82">
        <v>1</v>
      </c>
      <c r="Q309" s="24">
        <v>1</v>
      </c>
      <c r="R309" s="81">
        <f t="shared" si="14"/>
        <v>1</v>
      </c>
      <c r="S309" s="85"/>
      <c r="T309" s="19"/>
      <c r="U309" s="22"/>
      <c r="V309" s="59"/>
      <c r="W309" s="81"/>
      <c r="X309" s="91" t="e">
        <f ca="1">+VLOOKUP(#REF!,REFERENCIAS!$C:$D,2,0)*VLOOKUP(#REF!,PONDERADORES!A:P,IF(AND(INFORMACION!$T309='REFERENCIAS RIESGO'!$C$36,INFORMACION!$F309=REFERENCIAS!$C$24),16,IF(INFORMACION!$T309='REFERENCIAS RIESGO'!$C$36,13,IF(INFORMACION!$F309=REFERENCIAS!$C$24,10,7))),0)+VLOOKUP(K309,REFERENCIAS!$C:$D,2,0)*VLOOKUP($K$2,PONDERADORES!A:P,IF(AND(INFORMACION!$T309='REFERENCIAS RIESGO'!$C$36,INFORMACION!$F309=REFERENCIAS!$C$24),16,IF(INFORMACION!$T309='REFERENCIAS RIESGO'!$C$36,13,IF(INFORMACION!$F309=REFERENCIAS!$C$24,10,7))),0)+VLOOKUP(L309,REFERENCIAS!$C:$D,2,0)*VLOOKUP($L$2,PONDERADORES!A:P,IF(AND(INFORMACION!$T309='REFERENCIAS RIESGO'!$C$36,INFORMACION!$F309=REFERENCIAS!$C$24),16,IF(INFORMACION!$T309='REFERENCIAS RIESGO'!$C$36,13,IF(INFORMACION!$F309=REFERENCIAS!$C$24,10,7))),0)+VLOOKUP(F309,REFERENCIAS!$C:$D,2,0)*VLOOKUP($F$2,PONDERADORES!A:P,IF(AND(INFORMACION!$T309='REFERENCIAS RIESGO'!$C$36,INFORMACION!$F309=REFERENCIAS!$C$24),16,IF(INFORMACION!$T309='REFERENCIAS RIESGO'!$C$36,13,IF(INFORMACION!$F309=REFERENCIAS!$C$24,10,7))),0)+VLOOKUP(T309,REFERENCIAS!$C:$D,2,0)*VLOOKUP($T$2,PONDERADORES!A:P,IF(AND(INFORMACION!$T309='REFERENCIAS RIESGO'!$C$36,INFORMACION!$F309=REFERENCIAS!$C$24),16,IF(INFORMACION!$T309='REFERENCIAS RIESGO'!$C$36,13,IF(INFORMACION!$F309=REFERENCIAS!$C$24,10,7))),0)+VLOOKUP(IF(J309&lt;=0.2,0.2,IF(AND(J309&gt;0.2,J309&lt;=0.4),0.4,IF(AND(J309&gt;0.4,J309&lt;=0.6),0.6,IF(AND(J309&gt;0.6,J309&lt;=0.8),0.8,IF(AND(J309&gt;0.8,J309&lt;=1),1))))),REFERENCIAS!$C:$D,2,0)*VLOOKUP($J$2,PONDERADORES!A:P,IF(AND(INFORMACION!$T309='REFERENCIAS RIESGO'!$C$36,INFORMACION!$F309=REFERENCIAS!$C$24),16,IF(INFORMACION!$T309='REFERENCIAS RIESGO'!$C$36,13,IF(INFORMACION!$F309=REFERENCIAS!$C$24,10,7))),0)</f>
        <v>#REF!</v>
      </c>
      <c r="Y309" s="68">
        <f>+VLOOKUP(M309,REFERENCIAS!$C:$D,2,0)*VLOOKUP($M$2,PONDERADORES!$A$7:$G$9,7,0)+VLOOKUP(N309,REFERENCIAS!$C:$D,2,0)*VLOOKUP($N$2,PONDERADORES!$A$7:$G$9,7,0)+VLOOKUP(O309,REFERENCIAS!$C:$D,2,0)*VLOOKUP($O$2,PONDERADORES!$A$7:$G$9,7,0)</f>
        <v>0.2</v>
      </c>
      <c r="Z309" s="2">
        <f>+VLOOKUP(IF(R309&lt;0.1,0,IF(AND(R309&gt;=0.1,R309&lt;0.2),0.1,IF(AND(R309&gt;=0.2,R309&lt;0.3),0.2,IF(R309&gt;0.3,0.3,)))),REFERENCIAS!$C:$D,2,0)*VLOOKUP($R$2,PONDERADORES!$A$11:$G$11,7,0)</f>
        <v>15</v>
      </c>
      <c r="AA309" s="92"/>
      <c r="AB309" s="95" t="e">
        <f t="shared" ca="1" si="15"/>
        <v>#REF!</v>
      </c>
      <c r="AC309" s="23" t="e">
        <f ca="1">IF(AB309&gt;REFERENCIAS!$C$62,REFERENCIAS!$B$62,IF(AND(AB309&gt;=REFERENCIAS!$C$63,AB309&lt;REFERENCIAS!$D$63),REFERENCIAS!$B$63,IF(AND(AB309&gt;REFERENCIAS!$C$64,AB309&lt;=REFERENCIAS!$D$64),REFERENCIAS!$B$64,IF(AND(AB309&gt;=REFERENCIAS!$C$65,AB309&lt;REFERENCIAS!$D$65),REFERENCIAS!$B$65, "Revisar"))))</f>
        <v>#REF!</v>
      </c>
      <c r="AD309" s="94" t="e">
        <f ca="1">VLOOKUP(AC309,REFERENCIAS!$B$62:$G$65,4,FALSE)</f>
        <v>#REF!</v>
      </c>
      <c r="AJ309" s="20"/>
    </row>
    <row r="310" spans="1:36" ht="17.25" x14ac:dyDescent="0.25">
      <c r="A310" s="74"/>
      <c r="B310" s="19"/>
      <c r="C310" s="19"/>
      <c r="D310" s="50"/>
      <c r="E310" s="73"/>
      <c r="F310" s="74"/>
      <c r="G310" s="9"/>
      <c r="H310" s="48"/>
      <c r="I310" s="49">
        <f t="shared" ca="1" si="13"/>
        <v>2022</v>
      </c>
      <c r="J310" s="22">
        <f t="shared" ca="1" si="12"/>
        <v>1</v>
      </c>
      <c r="K310" s="19"/>
      <c r="L310" s="73"/>
      <c r="M310" s="74"/>
      <c r="N310" s="19"/>
      <c r="O310" s="73"/>
      <c r="P310" s="82">
        <v>1</v>
      </c>
      <c r="Q310" s="24">
        <v>1</v>
      </c>
      <c r="R310" s="81">
        <f t="shared" si="14"/>
        <v>1</v>
      </c>
      <c r="S310" s="85"/>
      <c r="T310" s="19"/>
      <c r="U310" s="22"/>
      <c r="V310" s="59"/>
      <c r="W310" s="81"/>
      <c r="X310" s="91" t="e">
        <f ca="1">+VLOOKUP(#REF!,REFERENCIAS!$C:$D,2,0)*VLOOKUP(#REF!,PONDERADORES!A:P,IF(AND(INFORMACION!$T310='REFERENCIAS RIESGO'!$C$36,INFORMACION!$F310=REFERENCIAS!$C$24),16,IF(INFORMACION!$T310='REFERENCIAS RIESGO'!$C$36,13,IF(INFORMACION!$F310=REFERENCIAS!$C$24,10,7))),0)+VLOOKUP(K310,REFERENCIAS!$C:$D,2,0)*VLOOKUP($K$2,PONDERADORES!A:P,IF(AND(INFORMACION!$T310='REFERENCIAS RIESGO'!$C$36,INFORMACION!$F310=REFERENCIAS!$C$24),16,IF(INFORMACION!$T310='REFERENCIAS RIESGO'!$C$36,13,IF(INFORMACION!$F310=REFERENCIAS!$C$24,10,7))),0)+VLOOKUP(L310,REFERENCIAS!$C:$D,2,0)*VLOOKUP($L$2,PONDERADORES!A:P,IF(AND(INFORMACION!$T310='REFERENCIAS RIESGO'!$C$36,INFORMACION!$F310=REFERENCIAS!$C$24),16,IF(INFORMACION!$T310='REFERENCIAS RIESGO'!$C$36,13,IF(INFORMACION!$F310=REFERENCIAS!$C$24,10,7))),0)+VLOOKUP(F310,REFERENCIAS!$C:$D,2,0)*VLOOKUP($F$2,PONDERADORES!A:P,IF(AND(INFORMACION!$T310='REFERENCIAS RIESGO'!$C$36,INFORMACION!$F310=REFERENCIAS!$C$24),16,IF(INFORMACION!$T310='REFERENCIAS RIESGO'!$C$36,13,IF(INFORMACION!$F310=REFERENCIAS!$C$24,10,7))),0)+VLOOKUP(T310,REFERENCIAS!$C:$D,2,0)*VLOOKUP($T$2,PONDERADORES!A:P,IF(AND(INFORMACION!$T310='REFERENCIAS RIESGO'!$C$36,INFORMACION!$F310=REFERENCIAS!$C$24),16,IF(INFORMACION!$T310='REFERENCIAS RIESGO'!$C$36,13,IF(INFORMACION!$F310=REFERENCIAS!$C$24,10,7))),0)+VLOOKUP(IF(J310&lt;=0.2,0.2,IF(AND(J310&gt;0.2,J310&lt;=0.4),0.4,IF(AND(J310&gt;0.4,J310&lt;=0.6),0.6,IF(AND(J310&gt;0.6,J310&lt;=0.8),0.8,IF(AND(J310&gt;0.8,J310&lt;=1),1))))),REFERENCIAS!$C:$D,2,0)*VLOOKUP($J$2,PONDERADORES!A:P,IF(AND(INFORMACION!$T310='REFERENCIAS RIESGO'!$C$36,INFORMACION!$F310=REFERENCIAS!$C$24),16,IF(INFORMACION!$T310='REFERENCIAS RIESGO'!$C$36,13,IF(INFORMACION!$F310=REFERENCIAS!$C$24,10,7))),0)</f>
        <v>#REF!</v>
      </c>
      <c r="Y310" s="68">
        <f>+VLOOKUP(M310,REFERENCIAS!$C:$D,2,0)*VLOOKUP($M$2,PONDERADORES!$A$7:$G$9,7,0)+VLOOKUP(N310,REFERENCIAS!$C:$D,2,0)*VLOOKUP($N$2,PONDERADORES!$A$7:$G$9,7,0)+VLOOKUP(O310,REFERENCIAS!$C:$D,2,0)*VLOOKUP($O$2,PONDERADORES!$A$7:$G$9,7,0)</f>
        <v>0.2</v>
      </c>
      <c r="Z310" s="2">
        <f>+VLOOKUP(IF(R310&lt;0.1,0,IF(AND(R310&gt;=0.1,R310&lt;0.2),0.1,IF(AND(R310&gt;=0.2,R310&lt;0.3),0.2,IF(R310&gt;0.3,0.3,)))),REFERENCIAS!$C:$D,2,0)*VLOOKUP($R$2,PONDERADORES!$A$11:$G$11,7,0)</f>
        <v>15</v>
      </c>
      <c r="AA310" s="92"/>
      <c r="AB310" s="95" t="e">
        <f t="shared" ca="1" si="15"/>
        <v>#REF!</v>
      </c>
      <c r="AC310" s="23" t="e">
        <f ca="1">IF(AB310&gt;REFERENCIAS!$C$62,REFERENCIAS!$B$62,IF(AND(AB310&gt;=REFERENCIAS!$C$63,AB310&lt;REFERENCIAS!$D$63),REFERENCIAS!$B$63,IF(AND(AB310&gt;REFERENCIAS!$C$64,AB310&lt;=REFERENCIAS!$D$64),REFERENCIAS!$B$64,IF(AND(AB310&gt;=REFERENCIAS!$C$65,AB310&lt;REFERENCIAS!$D$65),REFERENCIAS!$B$65, "Revisar"))))</f>
        <v>#REF!</v>
      </c>
      <c r="AD310" s="94" t="e">
        <f ca="1">VLOOKUP(AC310,REFERENCIAS!$B$62:$G$65,4,FALSE)</f>
        <v>#REF!</v>
      </c>
      <c r="AJ310" s="20"/>
    </row>
    <row r="311" spans="1:36" ht="17.25" x14ac:dyDescent="0.25">
      <c r="A311" s="74"/>
      <c r="B311" s="19"/>
      <c r="C311" s="19"/>
      <c r="D311" s="50"/>
      <c r="E311" s="73"/>
      <c r="F311" s="74"/>
      <c r="G311" s="9"/>
      <c r="H311" s="48"/>
      <c r="I311" s="49">
        <f t="shared" ca="1" si="13"/>
        <v>2022</v>
      </c>
      <c r="J311" s="22">
        <f t="shared" ca="1" si="12"/>
        <v>1</v>
      </c>
      <c r="K311" s="19"/>
      <c r="L311" s="73"/>
      <c r="M311" s="74"/>
      <c r="N311" s="19"/>
      <c r="O311" s="73"/>
      <c r="P311" s="82">
        <v>1</v>
      </c>
      <c r="Q311" s="24">
        <v>1</v>
      </c>
      <c r="R311" s="81">
        <f t="shared" si="14"/>
        <v>1</v>
      </c>
      <c r="S311" s="85"/>
      <c r="T311" s="19"/>
      <c r="U311" s="22"/>
      <c r="V311" s="59"/>
      <c r="W311" s="81"/>
      <c r="X311" s="91" t="e">
        <f ca="1">+VLOOKUP(#REF!,REFERENCIAS!$C:$D,2,0)*VLOOKUP(#REF!,PONDERADORES!A:P,IF(AND(INFORMACION!$T311='REFERENCIAS RIESGO'!$C$36,INFORMACION!$F311=REFERENCIAS!$C$24),16,IF(INFORMACION!$T311='REFERENCIAS RIESGO'!$C$36,13,IF(INFORMACION!$F311=REFERENCIAS!$C$24,10,7))),0)+VLOOKUP(K311,REFERENCIAS!$C:$D,2,0)*VLOOKUP($K$2,PONDERADORES!A:P,IF(AND(INFORMACION!$T311='REFERENCIAS RIESGO'!$C$36,INFORMACION!$F311=REFERENCIAS!$C$24),16,IF(INFORMACION!$T311='REFERENCIAS RIESGO'!$C$36,13,IF(INFORMACION!$F311=REFERENCIAS!$C$24,10,7))),0)+VLOOKUP(L311,REFERENCIAS!$C:$D,2,0)*VLOOKUP($L$2,PONDERADORES!A:P,IF(AND(INFORMACION!$T311='REFERENCIAS RIESGO'!$C$36,INFORMACION!$F311=REFERENCIAS!$C$24),16,IF(INFORMACION!$T311='REFERENCIAS RIESGO'!$C$36,13,IF(INFORMACION!$F311=REFERENCIAS!$C$24,10,7))),0)+VLOOKUP(F311,REFERENCIAS!$C:$D,2,0)*VLOOKUP($F$2,PONDERADORES!A:P,IF(AND(INFORMACION!$T311='REFERENCIAS RIESGO'!$C$36,INFORMACION!$F311=REFERENCIAS!$C$24),16,IF(INFORMACION!$T311='REFERENCIAS RIESGO'!$C$36,13,IF(INFORMACION!$F311=REFERENCIAS!$C$24,10,7))),0)+VLOOKUP(T311,REFERENCIAS!$C:$D,2,0)*VLOOKUP($T$2,PONDERADORES!A:P,IF(AND(INFORMACION!$T311='REFERENCIAS RIESGO'!$C$36,INFORMACION!$F311=REFERENCIAS!$C$24),16,IF(INFORMACION!$T311='REFERENCIAS RIESGO'!$C$36,13,IF(INFORMACION!$F311=REFERENCIAS!$C$24,10,7))),0)+VLOOKUP(IF(J311&lt;=0.2,0.2,IF(AND(J311&gt;0.2,J311&lt;=0.4),0.4,IF(AND(J311&gt;0.4,J311&lt;=0.6),0.6,IF(AND(J311&gt;0.6,J311&lt;=0.8),0.8,IF(AND(J311&gt;0.8,J311&lt;=1),1))))),REFERENCIAS!$C:$D,2,0)*VLOOKUP($J$2,PONDERADORES!A:P,IF(AND(INFORMACION!$T311='REFERENCIAS RIESGO'!$C$36,INFORMACION!$F311=REFERENCIAS!$C$24),16,IF(INFORMACION!$T311='REFERENCIAS RIESGO'!$C$36,13,IF(INFORMACION!$F311=REFERENCIAS!$C$24,10,7))),0)</f>
        <v>#REF!</v>
      </c>
      <c r="Y311" s="68">
        <f>+VLOOKUP(M311,REFERENCIAS!$C:$D,2,0)*VLOOKUP($M$2,PONDERADORES!$A$7:$G$9,7,0)+VLOOKUP(N311,REFERENCIAS!$C:$D,2,0)*VLOOKUP($N$2,PONDERADORES!$A$7:$G$9,7,0)+VLOOKUP(O311,REFERENCIAS!$C:$D,2,0)*VLOOKUP($O$2,PONDERADORES!$A$7:$G$9,7,0)</f>
        <v>0.2</v>
      </c>
      <c r="Z311" s="2">
        <f>+VLOOKUP(IF(R311&lt;0.1,0,IF(AND(R311&gt;=0.1,R311&lt;0.2),0.1,IF(AND(R311&gt;=0.2,R311&lt;0.3),0.2,IF(R311&gt;0.3,0.3,)))),REFERENCIAS!$C:$D,2,0)*VLOOKUP($R$2,PONDERADORES!$A$11:$G$11,7,0)</f>
        <v>15</v>
      </c>
      <c r="AA311" s="92"/>
      <c r="AB311" s="95" t="e">
        <f t="shared" ca="1" si="15"/>
        <v>#REF!</v>
      </c>
      <c r="AC311" s="23" t="e">
        <f ca="1">IF(AB311&gt;REFERENCIAS!$C$62,REFERENCIAS!$B$62,IF(AND(AB311&gt;=REFERENCIAS!$C$63,AB311&lt;REFERENCIAS!$D$63),REFERENCIAS!$B$63,IF(AND(AB311&gt;REFERENCIAS!$C$64,AB311&lt;=REFERENCIAS!$D$64),REFERENCIAS!$B$64,IF(AND(AB311&gt;=REFERENCIAS!$C$65,AB311&lt;REFERENCIAS!$D$65),REFERENCIAS!$B$65, "Revisar"))))</f>
        <v>#REF!</v>
      </c>
      <c r="AD311" s="94" t="e">
        <f ca="1">VLOOKUP(AC311,REFERENCIAS!$B$62:$G$65,4,FALSE)</f>
        <v>#REF!</v>
      </c>
      <c r="AJ311" s="20"/>
    </row>
    <row r="312" spans="1:36" ht="17.25" x14ac:dyDescent="0.25">
      <c r="A312" s="74"/>
      <c r="B312" s="19"/>
      <c r="C312" s="19"/>
      <c r="D312" s="50"/>
      <c r="E312" s="73"/>
      <c r="F312" s="74"/>
      <c r="G312" s="9"/>
      <c r="H312" s="48"/>
      <c r="I312" s="49">
        <f t="shared" ca="1" si="13"/>
        <v>2022</v>
      </c>
      <c r="J312" s="22">
        <f t="shared" ca="1" si="12"/>
        <v>1</v>
      </c>
      <c r="K312" s="19"/>
      <c r="L312" s="73"/>
      <c r="M312" s="74"/>
      <c r="N312" s="19"/>
      <c r="O312" s="73"/>
      <c r="P312" s="82">
        <v>1</v>
      </c>
      <c r="Q312" s="24">
        <v>1</v>
      </c>
      <c r="R312" s="81">
        <f t="shared" si="14"/>
        <v>1</v>
      </c>
      <c r="S312" s="85"/>
      <c r="T312" s="19"/>
      <c r="U312" s="22"/>
      <c r="V312" s="59"/>
      <c r="W312" s="81"/>
      <c r="X312" s="91" t="e">
        <f ca="1">+VLOOKUP(#REF!,REFERENCIAS!$C:$D,2,0)*VLOOKUP(#REF!,PONDERADORES!A:P,IF(AND(INFORMACION!$T312='REFERENCIAS RIESGO'!$C$36,INFORMACION!$F312=REFERENCIAS!$C$24),16,IF(INFORMACION!$T312='REFERENCIAS RIESGO'!$C$36,13,IF(INFORMACION!$F312=REFERENCIAS!$C$24,10,7))),0)+VLOOKUP(K312,REFERENCIAS!$C:$D,2,0)*VLOOKUP($K$2,PONDERADORES!A:P,IF(AND(INFORMACION!$T312='REFERENCIAS RIESGO'!$C$36,INFORMACION!$F312=REFERENCIAS!$C$24),16,IF(INFORMACION!$T312='REFERENCIAS RIESGO'!$C$36,13,IF(INFORMACION!$F312=REFERENCIAS!$C$24,10,7))),0)+VLOOKUP(L312,REFERENCIAS!$C:$D,2,0)*VLOOKUP($L$2,PONDERADORES!A:P,IF(AND(INFORMACION!$T312='REFERENCIAS RIESGO'!$C$36,INFORMACION!$F312=REFERENCIAS!$C$24),16,IF(INFORMACION!$T312='REFERENCIAS RIESGO'!$C$36,13,IF(INFORMACION!$F312=REFERENCIAS!$C$24,10,7))),0)+VLOOKUP(F312,REFERENCIAS!$C:$D,2,0)*VLOOKUP($F$2,PONDERADORES!A:P,IF(AND(INFORMACION!$T312='REFERENCIAS RIESGO'!$C$36,INFORMACION!$F312=REFERENCIAS!$C$24),16,IF(INFORMACION!$T312='REFERENCIAS RIESGO'!$C$36,13,IF(INFORMACION!$F312=REFERENCIAS!$C$24,10,7))),0)+VLOOKUP(T312,REFERENCIAS!$C:$D,2,0)*VLOOKUP($T$2,PONDERADORES!A:P,IF(AND(INFORMACION!$T312='REFERENCIAS RIESGO'!$C$36,INFORMACION!$F312=REFERENCIAS!$C$24),16,IF(INFORMACION!$T312='REFERENCIAS RIESGO'!$C$36,13,IF(INFORMACION!$F312=REFERENCIAS!$C$24,10,7))),0)+VLOOKUP(IF(J312&lt;=0.2,0.2,IF(AND(J312&gt;0.2,J312&lt;=0.4),0.4,IF(AND(J312&gt;0.4,J312&lt;=0.6),0.6,IF(AND(J312&gt;0.6,J312&lt;=0.8),0.8,IF(AND(J312&gt;0.8,J312&lt;=1),1))))),REFERENCIAS!$C:$D,2,0)*VLOOKUP($J$2,PONDERADORES!A:P,IF(AND(INFORMACION!$T312='REFERENCIAS RIESGO'!$C$36,INFORMACION!$F312=REFERENCIAS!$C$24),16,IF(INFORMACION!$T312='REFERENCIAS RIESGO'!$C$36,13,IF(INFORMACION!$F312=REFERENCIAS!$C$24,10,7))),0)</f>
        <v>#REF!</v>
      </c>
      <c r="Y312" s="68">
        <f>+VLOOKUP(M312,REFERENCIAS!$C:$D,2,0)*VLOOKUP($M$2,PONDERADORES!$A$7:$G$9,7,0)+VLOOKUP(N312,REFERENCIAS!$C:$D,2,0)*VLOOKUP($N$2,PONDERADORES!$A$7:$G$9,7,0)+VLOOKUP(O312,REFERENCIAS!$C:$D,2,0)*VLOOKUP($O$2,PONDERADORES!$A$7:$G$9,7,0)</f>
        <v>0.2</v>
      </c>
      <c r="Z312" s="2">
        <f>+VLOOKUP(IF(R312&lt;0.1,0,IF(AND(R312&gt;=0.1,R312&lt;0.2),0.1,IF(AND(R312&gt;=0.2,R312&lt;0.3),0.2,IF(R312&gt;0.3,0.3,)))),REFERENCIAS!$C:$D,2,0)*VLOOKUP($R$2,PONDERADORES!$A$11:$G$11,7,0)</f>
        <v>15</v>
      </c>
      <c r="AA312" s="92"/>
      <c r="AB312" s="95" t="e">
        <f t="shared" ca="1" si="15"/>
        <v>#REF!</v>
      </c>
      <c r="AC312" s="23" t="e">
        <f ca="1">IF(AB312&gt;REFERENCIAS!$C$62,REFERENCIAS!$B$62,IF(AND(AB312&gt;=REFERENCIAS!$C$63,AB312&lt;REFERENCIAS!$D$63),REFERENCIAS!$B$63,IF(AND(AB312&gt;REFERENCIAS!$C$64,AB312&lt;=REFERENCIAS!$D$64),REFERENCIAS!$B$64,IF(AND(AB312&gt;=REFERENCIAS!$C$65,AB312&lt;REFERENCIAS!$D$65),REFERENCIAS!$B$65, "Revisar"))))</f>
        <v>#REF!</v>
      </c>
      <c r="AD312" s="94" t="e">
        <f ca="1">VLOOKUP(AC312,REFERENCIAS!$B$62:$G$65,4,FALSE)</f>
        <v>#REF!</v>
      </c>
      <c r="AJ312" s="20"/>
    </row>
    <row r="313" spans="1:36" ht="17.25" x14ac:dyDescent="0.25">
      <c r="A313" s="74"/>
      <c r="B313" s="19"/>
      <c r="C313" s="19"/>
      <c r="D313" s="50"/>
      <c r="E313" s="73"/>
      <c r="F313" s="74"/>
      <c r="G313" s="9"/>
      <c r="H313" s="48"/>
      <c r="I313" s="49">
        <f t="shared" ca="1" si="13"/>
        <v>2022</v>
      </c>
      <c r="J313" s="22">
        <f t="shared" ca="1" si="12"/>
        <v>1</v>
      </c>
      <c r="K313" s="19"/>
      <c r="L313" s="73"/>
      <c r="M313" s="74"/>
      <c r="N313" s="19"/>
      <c r="O313" s="73"/>
      <c r="P313" s="82">
        <v>1</v>
      </c>
      <c r="Q313" s="24">
        <v>1</v>
      </c>
      <c r="R313" s="81">
        <f t="shared" si="14"/>
        <v>1</v>
      </c>
      <c r="S313" s="85"/>
      <c r="T313" s="19"/>
      <c r="U313" s="22"/>
      <c r="V313" s="59"/>
      <c r="W313" s="81"/>
      <c r="X313" s="91" t="e">
        <f ca="1">+VLOOKUP(#REF!,REFERENCIAS!$C:$D,2,0)*VLOOKUP(#REF!,PONDERADORES!A:P,IF(AND(INFORMACION!$T313='REFERENCIAS RIESGO'!$C$36,INFORMACION!$F313=REFERENCIAS!$C$24),16,IF(INFORMACION!$T313='REFERENCIAS RIESGO'!$C$36,13,IF(INFORMACION!$F313=REFERENCIAS!$C$24,10,7))),0)+VLOOKUP(K313,REFERENCIAS!$C:$D,2,0)*VLOOKUP($K$2,PONDERADORES!A:P,IF(AND(INFORMACION!$T313='REFERENCIAS RIESGO'!$C$36,INFORMACION!$F313=REFERENCIAS!$C$24),16,IF(INFORMACION!$T313='REFERENCIAS RIESGO'!$C$36,13,IF(INFORMACION!$F313=REFERENCIAS!$C$24,10,7))),0)+VLOOKUP(L313,REFERENCIAS!$C:$D,2,0)*VLOOKUP($L$2,PONDERADORES!A:P,IF(AND(INFORMACION!$T313='REFERENCIAS RIESGO'!$C$36,INFORMACION!$F313=REFERENCIAS!$C$24),16,IF(INFORMACION!$T313='REFERENCIAS RIESGO'!$C$36,13,IF(INFORMACION!$F313=REFERENCIAS!$C$24,10,7))),0)+VLOOKUP(F313,REFERENCIAS!$C:$D,2,0)*VLOOKUP($F$2,PONDERADORES!A:P,IF(AND(INFORMACION!$T313='REFERENCIAS RIESGO'!$C$36,INFORMACION!$F313=REFERENCIAS!$C$24),16,IF(INFORMACION!$T313='REFERENCIAS RIESGO'!$C$36,13,IF(INFORMACION!$F313=REFERENCIAS!$C$24,10,7))),0)+VLOOKUP(T313,REFERENCIAS!$C:$D,2,0)*VLOOKUP($T$2,PONDERADORES!A:P,IF(AND(INFORMACION!$T313='REFERENCIAS RIESGO'!$C$36,INFORMACION!$F313=REFERENCIAS!$C$24),16,IF(INFORMACION!$T313='REFERENCIAS RIESGO'!$C$36,13,IF(INFORMACION!$F313=REFERENCIAS!$C$24,10,7))),0)+VLOOKUP(IF(J313&lt;=0.2,0.2,IF(AND(J313&gt;0.2,J313&lt;=0.4),0.4,IF(AND(J313&gt;0.4,J313&lt;=0.6),0.6,IF(AND(J313&gt;0.6,J313&lt;=0.8),0.8,IF(AND(J313&gt;0.8,J313&lt;=1),1))))),REFERENCIAS!$C:$D,2,0)*VLOOKUP($J$2,PONDERADORES!A:P,IF(AND(INFORMACION!$T313='REFERENCIAS RIESGO'!$C$36,INFORMACION!$F313=REFERENCIAS!$C$24),16,IF(INFORMACION!$T313='REFERENCIAS RIESGO'!$C$36,13,IF(INFORMACION!$F313=REFERENCIAS!$C$24,10,7))),0)</f>
        <v>#REF!</v>
      </c>
      <c r="Y313" s="68">
        <f>+VLOOKUP(M313,REFERENCIAS!$C:$D,2,0)*VLOOKUP($M$2,PONDERADORES!$A$7:$G$9,7,0)+VLOOKUP(N313,REFERENCIAS!$C:$D,2,0)*VLOOKUP($N$2,PONDERADORES!$A$7:$G$9,7,0)+VLOOKUP(O313,REFERENCIAS!$C:$D,2,0)*VLOOKUP($O$2,PONDERADORES!$A$7:$G$9,7,0)</f>
        <v>0.2</v>
      </c>
      <c r="Z313" s="2">
        <f>+VLOOKUP(IF(R313&lt;0.1,0,IF(AND(R313&gt;=0.1,R313&lt;0.2),0.1,IF(AND(R313&gt;=0.2,R313&lt;0.3),0.2,IF(R313&gt;0.3,0.3,)))),REFERENCIAS!$C:$D,2,0)*VLOOKUP($R$2,PONDERADORES!$A$11:$G$11,7,0)</f>
        <v>15</v>
      </c>
      <c r="AA313" s="92"/>
      <c r="AB313" s="95" t="e">
        <f t="shared" ca="1" si="15"/>
        <v>#REF!</v>
      </c>
      <c r="AC313" s="23" t="e">
        <f ca="1">IF(AB313&gt;REFERENCIAS!$C$62,REFERENCIAS!$B$62,IF(AND(AB313&gt;=REFERENCIAS!$C$63,AB313&lt;REFERENCIAS!$D$63),REFERENCIAS!$B$63,IF(AND(AB313&gt;REFERENCIAS!$C$64,AB313&lt;=REFERENCIAS!$D$64),REFERENCIAS!$B$64,IF(AND(AB313&gt;=REFERENCIAS!$C$65,AB313&lt;REFERENCIAS!$D$65),REFERENCIAS!$B$65, "Revisar"))))</f>
        <v>#REF!</v>
      </c>
      <c r="AD313" s="94" t="e">
        <f ca="1">VLOOKUP(AC313,REFERENCIAS!$B$62:$G$65,4,FALSE)</f>
        <v>#REF!</v>
      </c>
      <c r="AJ313" s="20"/>
    </row>
    <row r="314" spans="1:36" ht="17.25" x14ac:dyDescent="0.25">
      <c r="A314" s="74"/>
      <c r="B314" s="19"/>
      <c r="C314" s="19"/>
      <c r="D314" s="50"/>
      <c r="E314" s="73"/>
      <c r="F314" s="74"/>
      <c r="G314" s="9"/>
      <c r="H314" s="48"/>
      <c r="I314" s="49">
        <f t="shared" ca="1" si="13"/>
        <v>2022</v>
      </c>
      <c r="J314" s="22">
        <f t="shared" ca="1" si="12"/>
        <v>1</v>
      </c>
      <c r="K314" s="19"/>
      <c r="L314" s="73"/>
      <c r="M314" s="74"/>
      <c r="N314" s="19"/>
      <c r="O314" s="73"/>
      <c r="P314" s="82">
        <v>1</v>
      </c>
      <c r="Q314" s="24">
        <v>1</v>
      </c>
      <c r="R314" s="81">
        <f t="shared" si="14"/>
        <v>1</v>
      </c>
      <c r="S314" s="85"/>
      <c r="T314" s="19"/>
      <c r="U314" s="22"/>
      <c r="V314" s="59"/>
      <c r="W314" s="81"/>
      <c r="X314" s="91" t="e">
        <f ca="1">+VLOOKUP(#REF!,REFERENCIAS!$C:$D,2,0)*VLOOKUP(#REF!,PONDERADORES!A:P,IF(AND(INFORMACION!$T314='REFERENCIAS RIESGO'!$C$36,INFORMACION!$F314=REFERENCIAS!$C$24),16,IF(INFORMACION!$T314='REFERENCIAS RIESGO'!$C$36,13,IF(INFORMACION!$F314=REFERENCIAS!$C$24,10,7))),0)+VLOOKUP(K314,REFERENCIAS!$C:$D,2,0)*VLOOKUP($K$2,PONDERADORES!A:P,IF(AND(INFORMACION!$T314='REFERENCIAS RIESGO'!$C$36,INFORMACION!$F314=REFERENCIAS!$C$24),16,IF(INFORMACION!$T314='REFERENCIAS RIESGO'!$C$36,13,IF(INFORMACION!$F314=REFERENCIAS!$C$24,10,7))),0)+VLOOKUP(L314,REFERENCIAS!$C:$D,2,0)*VLOOKUP($L$2,PONDERADORES!A:P,IF(AND(INFORMACION!$T314='REFERENCIAS RIESGO'!$C$36,INFORMACION!$F314=REFERENCIAS!$C$24),16,IF(INFORMACION!$T314='REFERENCIAS RIESGO'!$C$36,13,IF(INFORMACION!$F314=REFERENCIAS!$C$24,10,7))),0)+VLOOKUP(F314,REFERENCIAS!$C:$D,2,0)*VLOOKUP($F$2,PONDERADORES!A:P,IF(AND(INFORMACION!$T314='REFERENCIAS RIESGO'!$C$36,INFORMACION!$F314=REFERENCIAS!$C$24),16,IF(INFORMACION!$T314='REFERENCIAS RIESGO'!$C$36,13,IF(INFORMACION!$F314=REFERENCIAS!$C$24,10,7))),0)+VLOOKUP(T314,REFERENCIAS!$C:$D,2,0)*VLOOKUP($T$2,PONDERADORES!A:P,IF(AND(INFORMACION!$T314='REFERENCIAS RIESGO'!$C$36,INFORMACION!$F314=REFERENCIAS!$C$24),16,IF(INFORMACION!$T314='REFERENCIAS RIESGO'!$C$36,13,IF(INFORMACION!$F314=REFERENCIAS!$C$24,10,7))),0)+VLOOKUP(IF(J314&lt;=0.2,0.2,IF(AND(J314&gt;0.2,J314&lt;=0.4),0.4,IF(AND(J314&gt;0.4,J314&lt;=0.6),0.6,IF(AND(J314&gt;0.6,J314&lt;=0.8),0.8,IF(AND(J314&gt;0.8,J314&lt;=1),1))))),REFERENCIAS!$C:$D,2,0)*VLOOKUP($J$2,PONDERADORES!A:P,IF(AND(INFORMACION!$T314='REFERENCIAS RIESGO'!$C$36,INFORMACION!$F314=REFERENCIAS!$C$24),16,IF(INFORMACION!$T314='REFERENCIAS RIESGO'!$C$36,13,IF(INFORMACION!$F314=REFERENCIAS!$C$24,10,7))),0)</f>
        <v>#REF!</v>
      </c>
      <c r="Y314" s="68">
        <f>+VLOOKUP(M314,REFERENCIAS!$C:$D,2,0)*VLOOKUP($M$2,PONDERADORES!$A$7:$G$9,7,0)+VLOOKUP(N314,REFERENCIAS!$C:$D,2,0)*VLOOKUP($N$2,PONDERADORES!$A$7:$G$9,7,0)+VLOOKUP(O314,REFERENCIAS!$C:$D,2,0)*VLOOKUP($O$2,PONDERADORES!$A$7:$G$9,7,0)</f>
        <v>0.2</v>
      </c>
      <c r="Z314" s="2">
        <f>+VLOOKUP(IF(R314&lt;0.1,0,IF(AND(R314&gt;=0.1,R314&lt;0.2),0.1,IF(AND(R314&gt;=0.2,R314&lt;0.3),0.2,IF(R314&gt;0.3,0.3,)))),REFERENCIAS!$C:$D,2,0)*VLOOKUP($R$2,PONDERADORES!$A$11:$G$11,7,0)</f>
        <v>15</v>
      </c>
      <c r="AA314" s="92"/>
      <c r="AB314" s="95" t="e">
        <f t="shared" ca="1" si="15"/>
        <v>#REF!</v>
      </c>
      <c r="AC314" s="23" t="e">
        <f ca="1">IF(AB314&gt;REFERENCIAS!$C$62,REFERENCIAS!$B$62,IF(AND(AB314&gt;=REFERENCIAS!$C$63,AB314&lt;REFERENCIAS!$D$63),REFERENCIAS!$B$63,IF(AND(AB314&gt;REFERENCIAS!$C$64,AB314&lt;=REFERENCIAS!$D$64),REFERENCIAS!$B$64,IF(AND(AB314&gt;=REFERENCIAS!$C$65,AB314&lt;REFERENCIAS!$D$65),REFERENCIAS!$B$65, "Revisar"))))</f>
        <v>#REF!</v>
      </c>
      <c r="AD314" s="94" t="e">
        <f ca="1">VLOOKUP(AC314,REFERENCIAS!$B$62:$G$65,4,FALSE)</f>
        <v>#REF!</v>
      </c>
      <c r="AJ314" s="20"/>
    </row>
    <row r="315" spans="1:36" ht="17.25" x14ac:dyDescent="0.25">
      <c r="A315" s="74"/>
      <c r="B315" s="19"/>
      <c r="C315" s="19"/>
      <c r="D315" s="50"/>
      <c r="E315" s="73"/>
      <c r="F315" s="74"/>
      <c r="G315" s="9"/>
      <c r="H315" s="48"/>
      <c r="I315" s="49">
        <f t="shared" ca="1" si="13"/>
        <v>2022</v>
      </c>
      <c r="J315" s="22">
        <f t="shared" ca="1" si="12"/>
        <v>1</v>
      </c>
      <c r="K315" s="19"/>
      <c r="L315" s="73"/>
      <c r="M315" s="74"/>
      <c r="N315" s="19"/>
      <c r="O315" s="73"/>
      <c r="P315" s="82">
        <v>1</v>
      </c>
      <c r="Q315" s="24">
        <v>1</v>
      </c>
      <c r="R315" s="81">
        <f t="shared" si="14"/>
        <v>1</v>
      </c>
      <c r="S315" s="85"/>
      <c r="T315" s="19"/>
      <c r="U315" s="22"/>
      <c r="V315" s="59"/>
      <c r="W315" s="81"/>
      <c r="X315" s="91" t="e">
        <f ca="1">+VLOOKUP(#REF!,REFERENCIAS!$C:$D,2,0)*VLOOKUP(#REF!,PONDERADORES!A:P,IF(AND(INFORMACION!$T315='REFERENCIAS RIESGO'!$C$36,INFORMACION!$F315=REFERENCIAS!$C$24),16,IF(INFORMACION!$T315='REFERENCIAS RIESGO'!$C$36,13,IF(INFORMACION!$F315=REFERENCIAS!$C$24,10,7))),0)+VLOOKUP(K315,REFERENCIAS!$C:$D,2,0)*VLOOKUP($K$2,PONDERADORES!A:P,IF(AND(INFORMACION!$T315='REFERENCIAS RIESGO'!$C$36,INFORMACION!$F315=REFERENCIAS!$C$24),16,IF(INFORMACION!$T315='REFERENCIAS RIESGO'!$C$36,13,IF(INFORMACION!$F315=REFERENCIAS!$C$24,10,7))),0)+VLOOKUP(L315,REFERENCIAS!$C:$D,2,0)*VLOOKUP($L$2,PONDERADORES!A:P,IF(AND(INFORMACION!$T315='REFERENCIAS RIESGO'!$C$36,INFORMACION!$F315=REFERENCIAS!$C$24),16,IF(INFORMACION!$T315='REFERENCIAS RIESGO'!$C$36,13,IF(INFORMACION!$F315=REFERENCIAS!$C$24,10,7))),0)+VLOOKUP(F315,REFERENCIAS!$C:$D,2,0)*VLOOKUP($F$2,PONDERADORES!A:P,IF(AND(INFORMACION!$T315='REFERENCIAS RIESGO'!$C$36,INFORMACION!$F315=REFERENCIAS!$C$24),16,IF(INFORMACION!$T315='REFERENCIAS RIESGO'!$C$36,13,IF(INFORMACION!$F315=REFERENCIAS!$C$24,10,7))),0)+VLOOKUP(T315,REFERENCIAS!$C:$D,2,0)*VLOOKUP($T$2,PONDERADORES!A:P,IF(AND(INFORMACION!$T315='REFERENCIAS RIESGO'!$C$36,INFORMACION!$F315=REFERENCIAS!$C$24),16,IF(INFORMACION!$T315='REFERENCIAS RIESGO'!$C$36,13,IF(INFORMACION!$F315=REFERENCIAS!$C$24,10,7))),0)+VLOOKUP(IF(J315&lt;=0.2,0.2,IF(AND(J315&gt;0.2,J315&lt;=0.4),0.4,IF(AND(J315&gt;0.4,J315&lt;=0.6),0.6,IF(AND(J315&gt;0.6,J315&lt;=0.8),0.8,IF(AND(J315&gt;0.8,J315&lt;=1),1))))),REFERENCIAS!$C:$D,2,0)*VLOOKUP($J$2,PONDERADORES!A:P,IF(AND(INFORMACION!$T315='REFERENCIAS RIESGO'!$C$36,INFORMACION!$F315=REFERENCIAS!$C$24),16,IF(INFORMACION!$T315='REFERENCIAS RIESGO'!$C$36,13,IF(INFORMACION!$F315=REFERENCIAS!$C$24,10,7))),0)</f>
        <v>#REF!</v>
      </c>
      <c r="Y315" s="68">
        <f>+VLOOKUP(M315,REFERENCIAS!$C:$D,2,0)*VLOOKUP($M$2,PONDERADORES!$A$7:$G$9,7,0)+VLOOKUP(N315,REFERENCIAS!$C:$D,2,0)*VLOOKUP($N$2,PONDERADORES!$A$7:$G$9,7,0)+VLOOKUP(O315,REFERENCIAS!$C:$D,2,0)*VLOOKUP($O$2,PONDERADORES!$A$7:$G$9,7,0)</f>
        <v>0.2</v>
      </c>
      <c r="Z315" s="2">
        <f>+VLOOKUP(IF(R315&lt;0.1,0,IF(AND(R315&gt;=0.1,R315&lt;0.2),0.1,IF(AND(R315&gt;=0.2,R315&lt;0.3),0.2,IF(R315&gt;0.3,0.3,)))),REFERENCIAS!$C:$D,2,0)*VLOOKUP($R$2,PONDERADORES!$A$11:$G$11,7,0)</f>
        <v>15</v>
      </c>
      <c r="AA315" s="92"/>
      <c r="AB315" s="95" t="e">
        <f t="shared" ca="1" si="15"/>
        <v>#REF!</v>
      </c>
      <c r="AC315" s="23" t="e">
        <f ca="1">IF(AB315&gt;REFERENCIAS!$C$62,REFERENCIAS!$B$62,IF(AND(AB315&gt;=REFERENCIAS!$C$63,AB315&lt;REFERENCIAS!$D$63),REFERENCIAS!$B$63,IF(AND(AB315&gt;REFERENCIAS!$C$64,AB315&lt;=REFERENCIAS!$D$64),REFERENCIAS!$B$64,IF(AND(AB315&gt;=REFERENCIAS!$C$65,AB315&lt;REFERENCIAS!$D$65),REFERENCIAS!$B$65, "Revisar"))))</f>
        <v>#REF!</v>
      </c>
      <c r="AD315" s="94" t="e">
        <f ca="1">VLOOKUP(AC315,REFERENCIAS!$B$62:$G$65,4,FALSE)</f>
        <v>#REF!</v>
      </c>
      <c r="AJ315" s="20"/>
    </row>
    <row r="316" spans="1:36" ht="17.25" x14ac:dyDescent="0.25">
      <c r="A316" s="74"/>
      <c r="B316" s="19"/>
      <c r="C316" s="19"/>
      <c r="D316" s="50"/>
      <c r="E316" s="73"/>
      <c r="F316" s="74"/>
      <c r="G316" s="9"/>
      <c r="H316" s="48"/>
      <c r="I316" s="49">
        <f t="shared" ca="1" si="13"/>
        <v>2022</v>
      </c>
      <c r="J316" s="22">
        <f t="shared" ca="1" si="12"/>
        <v>1</v>
      </c>
      <c r="K316" s="19"/>
      <c r="L316" s="73"/>
      <c r="M316" s="74"/>
      <c r="N316" s="19"/>
      <c r="O316" s="73"/>
      <c r="P316" s="82">
        <v>1</v>
      </c>
      <c r="Q316" s="24">
        <v>1</v>
      </c>
      <c r="R316" s="81">
        <f t="shared" si="14"/>
        <v>1</v>
      </c>
      <c r="S316" s="85"/>
      <c r="T316" s="19"/>
      <c r="U316" s="22"/>
      <c r="V316" s="59"/>
      <c r="W316" s="81"/>
      <c r="X316" s="91" t="e">
        <f ca="1">+VLOOKUP(#REF!,REFERENCIAS!$C:$D,2,0)*VLOOKUP(#REF!,PONDERADORES!A:P,IF(AND(INFORMACION!$T316='REFERENCIAS RIESGO'!$C$36,INFORMACION!$F316=REFERENCIAS!$C$24),16,IF(INFORMACION!$T316='REFERENCIAS RIESGO'!$C$36,13,IF(INFORMACION!$F316=REFERENCIAS!$C$24,10,7))),0)+VLOOKUP(K316,REFERENCIAS!$C:$D,2,0)*VLOOKUP($K$2,PONDERADORES!A:P,IF(AND(INFORMACION!$T316='REFERENCIAS RIESGO'!$C$36,INFORMACION!$F316=REFERENCIAS!$C$24),16,IF(INFORMACION!$T316='REFERENCIAS RIESGO'!$C$36,13,IF(INFORMACION!$F316=REFERENCIAS!$C$24,10,7))),0)+VLOOKUP(L316,REFERENCIAS!$C:$D,2,0)*VLOOKUP($L$2,PONDERADORES!A:P,IF(AND(INFORMACION!$T316='REFERENCIAS RIESGO'!$C$36,INFORMACION!$F316=REFERENCIAS!$C$24),16,IF(INFORMACION!$T316='REFERENCIAS RIESGO'!$C$36,13,IF(INFORMACION!$F316=REFERENCIAS!$C$24,10,7))),0)+VLOOKUP(F316,REFERENCIAS!$C:$D,2,0)*VLOOKUP($F$2,PONDERADORES!A:P,IF(AND(INFORMACION!$T316='REFERENCIAS RIESGO'!$C$36,INFORMACION!$F316=REFERENCIAS!$C$24),16,IF(INFORMACION!$T316='REFERENCIAS RIESGO'!$C$36,13,IF(INFORMACION!$F316=REFERENCIAS!$C$24,10,7))),0)+VLOOKUP(T316,REFERENCIAS!$C:$D,2,0)*VLOOKUP($T$2,PONDERADORES!A:P,IF(AND(INFORMACION!$T316='REFERENCIAS RIESGO'!$C$36,INFORMACION!$F316=REFERENCIAS!$C$24),16,IF(INFORMACION!$T316='REFERENCIAS RIESGO'!$C$36,13,IF(INFORMACION!$F316=REFERENCIAS!$C$24,10,7))),0)+VLOOKUP(IF(J316&lt;=0.2,0.2,IF(AND(J316&gt;0.2,J316&lt;=0.4),0.4,IF(AND(J316&gt;0.4,J316&lt;=0.6),0.6,IF(AND(J316&gt;0.6,J316&lt;=0.8),0.8,IF(AND(J316&gt;0.8,J316&lt;=1),1))))),REFERENCIAS!$C:$D,2,0)*VLOOKUP($J$2,PONDERADORES!A:P,IF(AND(INFORMACION!$T316='REFERENCIAS RIESGO'!$C$36,INFORMACION!$F316=REFERENCIAS!$C$24),16,IF(INFORMACION!$T316='REFERENCIAS RIESGO'!$C$36,13,IF(INFORMACION!$F316=REFERENCIAS!$C$24,10,7))),0)</f>
        <v>#REF!</v>
      </c>
      <c r="Y316" s="68">
        <f>+VLOOKUP(M316,REFERENCIAS!$C:$D,2,0)*VLOOKUP($M$2,PONDERADORES!$A$7:$G$9,7,0)+VLOOKUP(N316,REFERENCIAS!$C:$D,2,0)*VLOOKUP($N$2,PONDERADORES!$A$7:$G$9,7,0)+VLOOKUP(O316,REFERENCIAS!$C:$D,2,0)*VLOOKUP($O$2,PONDERADORES!$A$7:$G$9,7,0)</f>
        <v>0.2</v>
      </c>
      <c r="Z316" s="2">
        <f>+VLOOKUP(IF(R316&lt;0.1,0,IF(AND(R316&gt;=0.1,R316&lt;0.2),0.1,IF(AND(R316&gt;=0.2,R316&lt;0.3),0.2,IF(R316&gt;0.3,0.3,)))),REFERENCIAS!$C:$D,2,0)*VLOOKUP($R$2,PONDERADORES!$A$11:$G$11,7,0)</f>
        <v>15</v>
      </c>
      <c r="AA316" s="92"/>
      <c r="AB316" s="95" t="e">
        <f t="shared" ca="1" si="15"/>
        <v>#REF!</v>
      </c>
      <c r="AC316" s="23" t="e">
        <f ca="1">IF(AB316&gt;REFERENCIAS!$C$62,REFERENCIAS!$B$62,IF(AND(AB316&gt;=REFERENCIAS!$C$63,AB316&lt;REFERENCIAS!$D$63),REFERENCIAS!$B$63,IF(AND(AB316&gt;REFERENCIAS!$C$64,AB316&lt;=REFERENCIAS!$D$64),REFERENCIAS!$B$64,IF(AND(AB316&gt;=REFERENCIAS!$C$65,AB316&lt;REFERENCIAS!$D$65),REFERENCIAS!$B$65, "Revisar"))))</f>
        <v>#REF!</v>
      </c>
      <c r="AD316" s="94" t="e">
        <f ca="1">VLOOKUP(AC316,REFERENCIAS!$B$62:$G$65,4,FALSE)</f>
        <v>#REF!</v>
      </c>
      <c r="AJ316" s="20"/>
    </row>
    <row r="317" spans="1:36" ht="17.25" x14ac:dyDescent="0.25">
      <c r="A317" s="74"/>
      <c r="B317" s="19"/>
      <c r="C317" s="19"/>
      <c r="D317" s="50"/>
      <c r="E317" s="73"/>
      <c r="F317" s="74"/>
      <c r="G317" s="9"/>
      <c r="H317" s="48"/>
      <c r="I317" s="49">
        <f t="shared" ca="1" si="13"/>
        <v>2022</v>
      </c>
      <c r="J317" s="22">
        <f t="shared" ca="1" si="12"/>
        <v>1</v>
      </c>
      <c r="K317" s="19"/>
      <c r="L317" s="73"/>
      <c r="M317" s="74"/>
      <c r="N317" s="19"/>
      <c r="O317" s="73"/>
      <c r="P317" s="82">
        <v>1</v>
      </c>
      <c r="Q317" s="24">
        <v>1</v>
      </c>
      <c r="R317" s="81">
        <f t="shared" si="14"/>
        <v>1</v>
      </c>
      <c r="S317" s="85"/>
      <c r="T317" s="19"/>
      <c r="U317" s="22"/>
      <c r="V317" s="59"/>
      <c r="W317" s="81"/>
      <c r="X317" s="91" t="e">
        <f ca="1">+VLOOKUP(#REF!,REFERENCIAS!$C:$D,2,0)*VLOOKUP(#REF!,PONDERADORES!A:P,IF(AND(INFORMACION!$T317='REFERENCIAS RIESGO'!$C$36,INFORMACION!$F317=REFERENCIAS!$C$24),16,IF(INFORMACION!$T317='REFERENCIAS RIESGO'!$C$36,13,IF(INFORMACION!$F317=REFERENCIAS!$C$24,10,7))),0)+VLOOKUP(K317,REFERENCIAS!$C:$D,2,0)*VLOOKUP($K$2,PONDERADORES!A:P,IF(AND(INFORMACION!$T317='REFERENCIAS RIESGO'!$C$36,INFORMACION!$F317=REFERENCIAS!$C$24),16,IF(INFORMACION!$T317='REFERENCIAS RIESGO'!$C$36,13,IF(INFORMACION!$F317=REFERENCIAS!$C$24,10,7))),0)+VLOOKUP(L317,REFERENCIAS!$C:$D,2,0)*VLOOKUP($L$2,PONDERADORES!A:P,IF(AND(INFORMACION!$T317='REFERENCIAS RIESGO'!$C$36,INFORMACION!$F317=REFERENCIAS!$C$24),16,IF(INFORMACION!$T317='REFERENCIAS RIESGO'!$C$36,13,IF(INFORMACION!$F317=REFERENCIAS!$C$24,10,7))),0)+VLOOKUP(F317,REFERENCIAS!$C:$D,2,0)*VLOOKUP($F$2,PONDERADORES!A:P,IF(AND(INFORMACION!$T317='REFERENCIAS RIESGO'!$C$36,INFORMACION!$F317=REFERENCIAS!$C$24),16,IF(INFORMACION!$T317='REFERENCIAS RIESGO'!$C$36,13,IF(INFORMACION!$F317=REFERENCIAS!$C$24,10,7))),0)+VLOOKUP(T317,REFERENCIAS!$C:$D,2,0)*VLOOKUP($T$2,PONDERADORES!A:P,IF(AND(INFORMACION!$T317='REFERENCIAS RIESGO'!$C$36,INFORMACION!$F317=REFERENCIAS!$C$24),16,IF(INFORMACION!$T317='REFERENCIAS RIESGO'!$C$36,13,IF(INFORMACION!$F317=REFERENCIAS!$C$24,10,7))),0)+VLOOKUP(IF(J317&lt;=0.2,0.2,IF(AND(J317&gt;0.2,J317&lt;=0.4),0.4,IF(AND(J317&gt;0.4,J317&lt;=0.6),0.6,IF(AND(J317&gt;0.6,J317&lt;=0.8),0.8,IF(AND(J317&gt;0.8,J317&lt;=1),1))))),REFERENCIAS!$C:$D,2,0)*VLOOKUP($J$2,PONDERADORES!A:P,IF(AND(INFORMACION!$T317='REFERENCIAS RIESGO'!$C$36,INFORMACION!$F317=REFERENCIAS!$C$24),16,IF(INFORMACION!$T317='REFERENCIAS RIESGO'!$C$36,13,IF(INFORMACION!$F317=REFERENCIAS!$C$24,10,7))),0)</f>
        <v>#REF!</v>
      </c>
      <c r="Y317" s="68">
        <f>+VLOOKUP(M317,REFERENCIAS!$C:$D,2,0)*VLOOKUP($M$2,PONDERADORES!$A$7:$G$9,7,0)+VLOOKUP(N317,REFERENCIAS!$C:$D,2,0)*VLOOKUP($N$2,PONDERADORES!$A$7:$G$9,7,0)+VLOOKUP(O317,REFERENCIAS!$C:$D,2,0)*VLOOKUP($O$2,PONDERADORES!$A$7:$G$9,7,0)</f>
        <v>0.2</v>
      </c>
      <c r="Z317" s="2">
        <f>+VLOOKUP(IF(R317&lt;0.1,0,IF(AND(R317&gt;=0.1,R317&lt;0.2),0.1,IF(AND(R317&gt;=0.2,R317&lt;0.3),0.2,IF(R317&gt;0.3,0.3,)))),REFERENCIAS!$C:$D,2,0)*VLOOKUP($R$2,PONDERADORES!$A$11:$G$11,7,0)</f>
        <v>15</v>
      </c>
      <c r="AA317" s="92"/>
      <c r="AB317" s="95" t="e">
        <f t="shared" ca="1" si="15"/>
        <v>#REF!</v>
      </c>
      <c r="AC317" s="23" t="e">
        <f ca="1">IF(AB317&gt;REFERENCIAS!$C$62,REFERENCIAS!$B$62,IF(AND(AB317&gt;=REFERENCIAS!$C$63,AB317&lt;REFERENCIAS!$D$63),REFERENCIAS!$B$63,IF(AND(AB317&gt;REFERENCIAS!$C$64,AB317&lt;=REFERENCIAS!$D$64),REFERENCIAS!$B$64,IF(AND(AB317&gt;=REFERENCIAS!$C$65,AB317&lt;REFERENCIAS!$D$65),REFERENCIAS!$B$65, "Revisar"))))</f>
        <v>#REF!</v>
      </c>
      <c r="AD317" s="94" t="e">
        <f ca="1">VLOOKUP(AC317,REFERENCIAS!$B$62:$G$65,4,FALSE)</f>
        <v>#REF!</v>
      </c>
      <c r="AJ317" s="20"/>
    </row>
    <row r="318" spans="1:36" ht="17.25" x14ac:dyDescent="0.25">
      <c r="A318" s="74"/>
      <c r="B318" s="19"/>
      <c r="C318" s="19"/>
      <c r="D318" s="50"/>
      <c r="E318" s="73"/>
      <c r="F318" s="74"/>
      <c r="G318" s="9"/>
      <c r="H318" s="48"/>
      <c r="I318" s="49">
        <f t="shared" ca="1" si="13"/>
        <v>2022</v>
      </c>
      <c r="J318" s="22">
        <f t="shared" ca="1" si="12"/>
        <v>1</v>
      </c>
      <c r="K318" s="19"/>
      <c r="L318" s="73"/>
      <c r="M318" s="74"/>
      <c r="N318" s="19"/>
      <c r="O318" s="73"/>
      <c r="P318" s="82">
        <v>1</v>
      </c>
      <c r="Q318" s="24">
        <v>1</v>
      </c>
      <c r="R318" s="81">
        <f t="shared" si="14"/>
        <v>1</v>
      </c>
      <c r="S318" s="85"/>
      <c r="T318" s="19"/>
      <c r="U318" s="22"/>
      <c r="V318" s="59"/>
      <c r="W318" s="81"/>
      <c r="X318" s="91" t="e">
        <f ca="1">+VLOOKUP(#REF!,REFERENCIAS!$C:$D,2,0)*VLOOKUP(#REF!,PONDERADORES!A:P,IF(AND(INFORMACION!$T318='REFERENCIAS RIESGO'!$C$36,INFORMACION!$F318=REFERENCIAS!$C$24),16,IF(INFORMACION!$T318='REFERENCIAS RIESGO'!$C$36,13,IF(INFORMACION!$F318=REFERENCIAS!$C$24,10,7))),0)+VLOOKUP(K318,REFERENCIAS!$C:$D,2,0)*VLOOKUP($K$2,PONDERADORES!A:P,IF(AND(INFORMACION!$T318='REFERENCIAS RIESGO'!$C$36,INFORMACION!$F318=REFERENCIAS!$C$24),16,IF(INFORMACION!$T318='REFERENCIAS RIESGO'!$C$36,13,IF(INFORMACION!$F318=REFERENCIAS!$C$24,10,7))),0)+VLOOKUP(L318,REFERENCIAS!$C:$D,2,0)*VLOOKUP($L$2,PONDERADORES!A:P,IF(AND(INFORMACION!$T318='REFERENCIAS RIESGO'!$C$36,INFORMACION!$F318=REFERENCIAS!$C$24),16,IF(INFORMACION!$T318='REFERENCIAS RIESGO'!$C$36,13,IF(INFORMACION!$F318=REFERENCIAS!$C$24,10,7))),0)+VLOOKUP(F318,REFERENCIAS!$C:$D,2,0)*VLOOKUP($F$2,PONDERADORES!A:P,IF(AND(INFORMACION!$T318='REFERENCIAS RIESGO'!$C$36,INFORMACION!$F318=REFERENCIAS!$C$24),16,IF(INFORMACION!$T318='REFERENCIAS RIESGO'!$C$36,13,IF(INFORMACION!$F318=REFERENCIAS!$C$24,10,7))),0)+VLOOKUP(T318,REFERENCIAS!$C:$D,2,0)*VLOOKUP($T$2,PONDERADORES!A:P,IF(AND(INFORMACION!$T318='REFERENCIAS RIESGO'!$C$36,INFORMACION!$F318=REFERENCIAS!$C$24),16,IF(INFORMACION!$T318='REFERENCIAS RIESGO'!$C$36,13,IF(INFORMACION!$F318=REFERENCIAS!$C$24,10,7))),0)+VLOOKUP(IF(J318&lt;=0.2,0.2,IF(AND(J318&gt;0.2,J318&lt;=0.4),0.4,IF(AND(J318&gt;0.4,J318&lt;=0.6),0.6,IF(AND(J318&gt;0.6,J318&lt;=0.8),0.8,IF(AND(J318&gt;0.8,J318&lt;=1),1))))),REFERENCIAS!$C:$D,2,0)*VLOOKUP($J$2,PONDERADORES!A:P,IF(AND(INFORMACION!$T318='REFERENCIAS RIESGO'!$C$36,INFORMACION!$F318=REFERENCIAS!$C$24),16,IF(INFORMACION!$T318='REFERENCIAS RIESGO'!$C$36,13,IF(INFORMACION!$F318=REFERENCIAS!$C$24,10,7))),0)</f>
        <v>#REF!</v>
      </c>
      <c r="Y318" s="68">
        <f>+VLOOKUP(M318,REFERENCIAS!$C:$D,2,0)*VLOOKUP($M$2,PONDERADORES!$A$7:$G$9,7,0)+VLOOKUP(N318,REFERENCIAS!$C:$D,2,0)*VLOOKUP($N$2,PONDERADORES!$A$7:$G$9,7,0)+VLOOKUP(O318,REFERENCIAS!$C:$D,2,0)*VLOOKUP($O$2,PONDERADORES!$A$7:$G$9,7,0)</f>
        <v>0.2</v>
      </c>
      <c r="Z318" s="2">
        <f>+VLOOKUP(IF(R318&lt;0.1,0,IF(AND(R318&gt;=0.1,R318&lt;0.2),0.1,IF(AND(R318&gt;=0.2,R318&lt;0.3),0.2,IF(R318&gt;0.3,0.3,)))),REFERENCIAS!$C:$D,2,0)*VLOOKUP($R$2,PONDERADORES!$A$11:$G$11,7,0)</f>
        <v>15</v>
      </c>
      <c r="AA318" s="92"/>
      <c r="AB318" s="95" t="e">
        <f t="shared" ca="1" si="15"/>
        <v>#REF!</v>
      </c>
      <c r="AC318" s="23" t="e">
        <f ca="1">IF(AB318&gt;REFERENCIAS!$C$62,REFERENCIAS!$B$62,IF(AND(AB318&gt;=REFERENCIAS!$C$63,AB318&lt;REFERENCIAS!$D$63),REFERENCIAS!$B$63,IF(AND(AB318&gt;REFERENCIAS!$C$64,AB318&lt;=REFERENCIAS!$D$64),REFERENCIAS!$B$64,IF(AND(AB318&gt;=REFERENCIAS!$C$65,AB318&lt;REFERENCIAS!$D$65),REFERENCIAS!$B$65, "Revisar"))))</f>
        <v>#REF!</v>
      </c>
      <c r="AD318" s="94" t="e">
        <f ca="1">VLOOKUP(AC318,REFERENCIAS!$B$62:$G$65,4,FALSE)</f>
        <v>#REF!</v>
      </c>
      <c r="AJ318" s="20"/>
    </row>
    <row r="319" spans="1:36" ht="17.25" x14ac:dyDescent="0.25">
      <c r="A319" s="74"/>
      <c r="B319" s="19"/>
      <c r="C319" s="19"/>
      <c r="D319" s="50"/>
      <c r="E319" s="73"/>
      <c r="F319" s="74"/>
      <c r="G319" s="9"/>
      <c r="H319" s="48"/>
      <c r="I319" s="49">
        <f t="shared" ca="1" si="13"/>
        <v>2022</v>
      </c>
      <c r="J319" s="22">
        <f t="shared" ca="1" si="12"/>
        <v>1</v>
      </c>
      <c r="K319" s="19"/>
      <c r="L319" s="73"/>
      <c r="M319" s="74"/>
      <c r="N319" s="19"/>
      <c r="O319" s="73"/>
      <c r="P319" s="82">
        <v>1</v>
      </c>
      <c r="Q319" s="24">
        <v>1</v>
      </c>
      <c r="R319" s="81">
        <f t="shared" si="14"/>
        <v>1</v>
      </c>
      <c r="S319" s="85"/>
      <c r="T319" s="19"/>
      <c r="U319" s="22"/>
      <c r="V319" s="59"/>
      <c r="W319" s="81"/>
      <c r="X319" s="91" t="e">
        <f ca="1">+VLOOKUP(#REF!,REFERENCIAS!$C:$D,2,0)*VLOOKUP(#REF!,PONDERADORES!A:P,IF(AND(INFORMACION!$T319='REFERENCIAS RIESGO'!$C$36,INFORMACION!$F319=REFERENCIAS!$C$24),16,IF(INFORMACION!$T319='REFERENCIAS RIESGO'!$C$36,13,IF(INFORMACION!$F319=REFERENCIAS!$C$24,10,7))),0)+VLOOKUP(K319,REFERENCIAS!$C:$D,2,0)*VLOOKUP($K$2,PONDERADORES!A:P,IF(AND(INFORMACION!$T319='REFERENCIAS RIESGO'!$C$36,INFORMACION!$F319=REFERENCIAS!$C$24),16,IF(INFORMACION!$T319='REFERENCIAS RIESGO'!$C$36,13,IF(INFORMACION!$F319=REFERENCIAS!$C$24,10,7))),0)+VLOOKUP(L319,REFERENCIAS!$C:$D,2,0)*VLOOKUP($L$2,PONDERADORES!A:P,IF(AND(INFORMACION!$T319='REFERENCIAS RIESGO'!$C$36,INFORMACION!$F319=REFERENCIAS!$C$24),16,IF(INFORMACION!$T319='REFERENCIAS RIESGO'!$C$36,13,IF(INFORMACION!$F319=REFERENCIAS!$C$24,10,7))),0)+VLOOKUP(F319,REFERENCIAS!$C:$D,2,0)*VLOOKUP($F$2,PONDERADORES!A:P,IF(AND(INFORMACION!$T319='REFERENCIAS RIESGO'!$C$36,INFORMACION!$F319=REFERENCIAS!$C$24),16,IF(INFORMACION!$T319='REFERENCIAS RIESGO'!$C$36,13,IF(INFORMACION!$F319=REFERENCIAS!$C$24,10,7))),0)+VLOOKUP(T319,REFERENCIAS!$C:$D,2,0)*VLOOKUP($T$2,PONDERADORES!A:P,IF(AND(INFORMACION!$T319='REFERENCIAS RIESGO'!$C$36,INFORMACION!$F319=REFERENCIAS!$C$24),16,IF(INFORMACION!$T319='REFERENCIAS RIESGO'!$C$36,13,IF(INFORMACION!$F319=REFERENCIAS!$C$24,10,7))),0)+VLOOKUP(IF(J319&lt;=0.2,0.2,IF(AND(J319&gt;0.2,J319&lt;=0.4),0.4,IF(AND(J319&gt;0.4,J319&lt;=0.6),0.6,IF(AND(J319&gt;0.6,J319&lt;=0.8),0.8,IF(AND(J319&gt;0.8,J319&lt;=1),1))))),REFERENCIAS!$C:$D,2,0)*VLOOKUP($J$2,PONDERADORES!A:P,IF(AND(INFORMACION!$T319='REFERENCIAS RIESGO'!$C$36,INFORMACION!$F319=REFERENCIAS!$C$24),16,IF(INFORMACION!$T319='REFERENCIAS RIESGO'!$C$36,13,IF(INFORMACION!$F319=REFERENCIAS!$C$24,10,7))),0)</f>
        <v>#REF!</v>
      </c>
      <c r="Y319" s="68">
        <f>+VLOOKUP(M319,REFERENCIAS!$C:$D,2,0)*VLOOKUP($M$2,PONDERADORES!$A$7:$G$9,7,0)+VLOOKUP(N319,REFERENCIAS!$C:$D,2,0)*VLOOKUP($N$2,PONDERADORES!$A$7:$G$9,7,0)+VLOOKUP(O319,REFERENCIAS!$C:$D,2,0)*VLOOKUP($O$2,PONDERADORES!$A$7:$G$9,7,0)</f>
        <v>0.2</v>
      </c>
      <c r="Z319" s="2">
        <f>+VLOOKUP(IF(R319&lt;0.1,0,IF(AND(R319&gt;=0.1,R319&lt;0.2),0.1,IF(AND(R319&gt;=0.2,R319&lt;0.3),0.2,IF(R319&gt;0.3,0.3,)))),REFERENCIAS!$C:$D,2,0)*VLOOKUP($R$2,PONDERADORES!$A$11:$G$11,7,0)</f>
        <v>15</v>
      </c>
      <c r="AA319" s="92"/>
      <c r="AB319" s="95" t="e">
        <f t="shared" ca="1" si="15"/>
        <v>#REF!</v>
      </c>
      <c r="AC319" s="23" t="e">
        <f ca="1">IF(AB319&gt;REFERENCIAS!$C$62,REFERENCIAS!$B$62,IF(AND(AB319&gt;=REFERENCIAS!$C$63,AB319&lt;REFERENCIAS!$D$63),REFERENCIAS!$B$63,IF(AND(AB319&gt;REFERENCIAS!$C$64,AB319&lt;=REFERENCIAS!$D$64),REFERENCIAS!$B$64,IF(AND(AB319&gt;=REFERENCIAS!$C$65,AB319&lt;REFERENCIAS!$D$65),REFERENCIAS!$B$65, "Revisar"))))</f>
        <v>#REF!</v>
      </c>
      <c r="AD319" s="94" t="e">
        <f ca="1">VLOOKUP(AC319,REFERENCIAS!$B$62:$G$65,4,FALSE)</f>
        <v>#REF!</v>
      </c>
      <c r="AJ319" s="20"/>
    </row>
    <row r="320" spans="1:36" ht="17.25" x14ac:dyDescent="0.25">
      <c r="A320" s="74"/>
      <c r="B320" s="19"/>
      <c r="C320" s="19"/>
      <c r="D320" s="50"/>
      <c r="E320" s="73"/>
      <c r="F320" s="74"/>
      <c r="G320" s="9"/>
      <c r="H320" s="48"/>
      <c r="I320" s="49">
        <f t="shared" ca="1" si="13"/>
        <v>2022</v>
      </c>
      <c r="J320" s="22">
        <f t="shared" ca="1" si="12"/>
        <v>1</v>
      </c>
      <c r="K320" s="19"/>
      <c r="L320" s="73"/>
      <c r="M320" s="74"/>
      <c r="N320" s="19"/>
      <c r="O320" s="73"/>
      <c r="P320" s="82">
        <v>1</v>
      </c>
      <c r="Q320" s="24">
        <v>1</v>
      </c>
      <c r="R320" s="81">
        <f t="shared" si="14"/>
        <v>1</v>
      </c>
      <c r="S320" s="85"/>
      <c r="T320" s="19"/>
      <c r="U320" s="22"/>
      <c r="V320" s="59"/>
      <c r="W320" s="81"/>
      <c r="X320" s="91" t="e">
        <f ca="1">+VLOOKUP(#REF!,REFERENCIAS!$C:$D,2,0)*VLOOKUP(#REF!,PONDERADORES!A:P,IF(AND(INFORMACION!$T320='REFERENCIAS RIESGO'!$C$36,INFORMACION!$F320=REFERENCIAS!$C$24),16,IF(INFORMACION!$T320='REFERENCIAS RIESGO'!$C$36,13,IF(INFORMACION!$F320=REFERENCIAS!$C$24,10,7))),0)+VLOOKUP(K320,REFERENCIAS!$C:$D,2,0)*VLOOKUP($K$2,PONDERADORES!A:P,IF(AND(INFORMACION!$T320='REFERENCIAS RIESGO'!$C$36,INFORMACION!$F320=REFERENCIAS!$C$24),16,IF(INFORMACION!$T320='REFERENCIAS RIESGO'!$C$36,13,IF(INFORMACION!$F320=REFERENCIAS!$C$24,10,7))),0)+VLOOKUP(L320,REFERENCIAS!$C:$D,2,0)*VLOOKUP($L$2,PONDERADORES!A:P,IF(AND(INFORMACION!$T320='REFERENCIAS RIESGO'!$C$36,INFORMACION!$F320=REFERENCIAS!$C$24),16,IF(INFORMACION!$T320='REFERENCIAS RIESGO'!$C$36,13,IF(INFORMACION!$F320=REFERENCIAS!$C$24,10,7))),0)+VLOOKUP(F320,REFERENCIAS!$C:$D,2,0)*VLOOKUP($F$2,PONDERADORES!A:P,IF(AND(INFORMACION!$T320='REFERENCIAS RIESGO'!$C$36,INFORMACION!$F320=REFERENCIAS!$C$24),16,IF(INFORMACION!$T320='REFERENCIAS RIESGO'!$C$36,13,IF(INFORMACION!$F320=REFERENCIAS!$C$24,10,7))),0)+VLOOKUP(T320,REFERENCIAS!$C:$D,2,0)*VLOOKUP($T$2,PONDERADORES!A:P,IF(AND(INFORMACION!$T320='REFERENCIAS RIESGO'!$C$36,INFORMACION!$F320=REFERENCIAS!$C$24),16,IF(INFORMACION!$T320='REFERENCIAS RIESGO'!$C$36,13,IF(INFORMACION!$F320=REFERENCIAS!$C$24,10,7))),0)+VLOOKUP(IF(J320&lt;=0.2,0.2,IF(AND(J320&gt;0.2,J320&lt;=0.4),0.4,IF(AND(J320&gt;0.4,J320&lt;=0.6),0.6,IF(AND(J320&gt;0.6,J320&lt;=0.8),0.8,IF(AND(J320&gt;0.8,J320&lt;=1),1))))),REFERENCIAS!$C:$D,2,0)*VLOOKUP($J$2,PONDERADORES!A:P,IF(AND(INFORMACION!$T320='REFERENCIAS RIESGO'!$C$36,INFORMACION!$F320=REFERENCIAS!$C$24),16,IF(INFORMACION!$T320='REFERENCIAS RIESGO'!$C$36,13,IF(INFORMACION!$F320=REFERENCIAS!$C$24,10,7))),0)</f>
        <v>#REF!</v>
      </c>
      <c r="Y320" s="68">
        <f>+VLOOKUP(M320,REFERENCIAS!$C:$D,2,0)*VLOOKUP($M$2,PONDERADORES!$A$7:$G$9,7,0)+VLOOKUP(N320,REFERENCIAS!$C:$D,2,0)*VLOOKUP($N$2,PONDERADORES!$A$7:$G$9,7,0)+VLOOKUP(O320,REFERENCIAS!$C:$D,2,0)*VLOOKUP($O$2,PONDERADORES!$A$7:$G$9,7,0)</f>
        <v>0.2</v>
      </c>
      <c r="Z320" s="2">
        <f>+VLOOKUP(IF(R320&lt;0.1,0,IF(AND(R320&gt;=0.1,R320&lt;0.2),0.1,IF(AND(R320&gt;=0.2,R320&lt;0.3),0.2,IF(R320&gt;0.3,0.3,)))),REFERENCIAS!$C:$D,2,0)*VLOOKUP($R$2,PONDERADORES!$A$11:$G$11,7,0)</f>
        <v>15</v>
      </c>
      <c r="AA320" s="92"/>
      <c r="AB320" s="95" t="e">
        <f t="shared" ca="1" si="15"/>
        <v>#REF!</v>
      </c>
      <c r="AC320" s="23" t="e">
        <f ca="1">IF(AB320&gt;REFERENCIAS!$C$62,REFERENCIAS!$B$62,IF(AND(AB320&gt;=REFERENCIAS!$C$63,AB320&lt;REFERENCIAS!$D$63),REFERENCIAS!$B$63,IF(AND(AB320&gt;REFERENCIAS!$C$64,AB320&lt;=REFERENCIAS!$D$64),REFERENCIAS!$B$64,IF(AND(AB320&gt;=REFERENCIAS!$C$65,AB320&lt;REFERENCIAS!$D$65),REFERENCIAS!$B$65, "Revisar"))))</f>
        <v>#REF!</v>
      </c>
      <c r="AD320" s="94" t="e">
        <f ca="1">VLOOKUP(AC320,REFERENCIAS!$B$62:$G$65,4,FALSE)</f>
        <v>#REF!</v>
      </c>
      <c r="AJ320" s="20"/>
    </row>
    <row r="321" spans="1:36" ht="17.25" x14ac:dyDescent="0.25">
      <c r="A321" s="74"/>
      <c r="B321" s="19"/>
      <c r="C321" s="19"/>
      <c r="D321" s="50"/>
      <c r="E321" s="73"/>
      <c r="F321" s="74"/>
      <c r="G321" s="9"/>
      <c r="H321" s="48"/>
      <c r="I321" s="49">
        <f t="shared" ca="1" si="13"/>
        <v>2022</v>
      </c>
      <c r="J321" s="22">
        <f t="shared" ca="1" si="12"/>
        <v>1</v>
      </c>
      <c r="K321" s="19"/>
      <c r="L321" s="73"/>
      <c r="M321" s="74"/>
      <c r="N321" s="19"/>
      <c r="O321" s="73"/>
      <c r="P321" s="82">
        <v>1</v>
      </c>
      <c r="Q321" s="24">
        <v>1</v>
      </c>
      <c r="R321" s="81">
        <f t="shared" si="14"/>
        <v>1</v>
      </c>
      <c r="S321" s="85"/>
      <c r="T321" s="19"/>
      <c r="U321" s="22"/>
      <c r="V321" s="59"/>
      <c r="W321" s="81"/>
      <c r="X321" s="91" t="e">
        <f ca="1">+VLOOKUP(#REF!,REFERENCIAS!$C:$D,2,0)*VLOOKUP(#REF!,PONDERADORES!A:P,IF(AND(INFORMACION!$T321='REFERENCIAS RIESGO'!$C$36,INFORMACION!$F321=REFERENCIAS!$C$24),16,IF(INFORMACION!$T321='REFERENCIAS RIESGO'!$C$36,13,IF(INFORMACION!$F321=REFERENCIAS!$C$24,10,7))),0)+VLOOKUP(K321,REFERENCIAS!$C:$D,2,0)*VLOOKUP($K$2,PONDERADORES!A:P,IF(AND(INFORMACION!$T321='REFERENCIAS RIESGO'!$C$36,INFORMACION!$F321=REFERENCIAS!$C$24),16,IF(INFORMACION!$T321='REFERENCIAS RIESGO'!$C$36,13,IF(INFORMACION!$F321=REFERENCIAS!$C$24,10,7))),0)+VLOOKUP(L321,REFERENCIAS!$C:$D,2,0)*VLOOKUP($L$2,PONDERADORES!A:P,IF(AND(INFORMACION!$T321='REFERENCIAS RIESGO'!$C$36,INFORMACION!$F321=REFERENCIAS!$C$24),16,IF(INFORMACION!$T321='REFERENCIAS RIESGO'!$C$36,13,IF(INFORMACION!$F321=REFERENCIAS!$C$24,10,7))),0)+VLOOKUP(F321,REFERENCIAS!$C:$D,2,0)*VLOOKUP($F$2,PONDERADORES!A:P,IF(AND(INFORMACION!$T321='REFERENCIAS RIESGO'!$C$36,INFORMACION!$F321=REFERENCIAS!$C$24),16,IF(INFORMACION!$T321='REFERENCIAS RIESGO'!$C$36,13,IF(INFORMACION!$F321=REFERENCIAS!$C$24,10,7))),0)+VLOOKUP(T321,REFERENCIAS!$C:$D,2,0)*VLOOKUP($T$2,PONDERADORES!A:P,IF(AND(INFORMACION!$T321='REFERENCIAS RIESGO'!$C$36,INFORMACION!$F321=REFERENCIAS!$C$24),16,IF(INFORMACION!$T321='REFERENCIAS RIESGO'!$C$36,13,IF(INFORMACION!$F321=REFERENCIAS!$C$24,10,7))),0)+VLOOKUP(IF(J321&lt;=0.2,0.2,IF(AND(J321&gt;0.2,J321&lt;=0.4),0.4,IF(AND(J321&gt;0.4,J321&lt;=0.6),0.6,IF(AND(J321&gt;0.6,J321&lt;=0.8),0.8,IF(AND(J321&gt;0.8,J321&lt;=1),1))))),REFERENCIAS!$C:$D,2,0)*VLOOKUP($J$2,PONDERADORES!A:P,IF(AND(INFORMACION!$T321='REFERENCIAS RIESGO'!$C$36,INFORMACION!$F321=REFERENCIAS!$C$24),16,IF(INFORMACION!$T321='REFERENCIAS RIESGO'!$C$36,13,IF(INFORMACION!$F321=REFERENCIAS!$C$24,10,7))),0)</f>
        <v>#REF!</v>
      </c>
      <c r="Y321" s="68">
        <f>+VLOOKUP(M321,REFERENCIAS!$C:$D,2,0)*VLOOKUP($M$2,PONDERADORES!$A$7:$G$9,7,0)+VLOOKUP(N321,REFERENCIAS!$C:$D,2,0)*VLOOKUP($N$2,PONDERADORES!$A$7:$G$9,7,0)+VLOOKUP(O321,REFERENCIAS!$C:$D,2,0)*VLOOKUP($O$2,PONDERADORES!$A$7:$G$9,7,0)</f>
        <v>0.2</v>
      </c>
      <c r="Z321" s="2">
        <f>+VLOOKUP(IF(R321&lt;0.1,0,IF(AND(R321&gt;=0.1,R321&lt;0.2),0.1,IF(AND(R321&gt;=0.2,R321&lt;0.3),0.2,IF(R321&gt;0.3,0.3,)))),REFERENCIAS!$C:$D,2,0)*VLOOKUP($R$2,PONDERADORES!$A$11:$G$11,7,0)</f>
        <v>15</v>
      </c>
      <c r="AA321" s="92"/>
      <c r="AB321" s="95" t="e">
        <f t="shared" ca="1" si="15"/>
        <v>#REF!</v>
      </c>
      <c r="AC321" s="23" t="e">
        <f ca="1">IF(AB321&gt;REFERENCIAS!$C$62,REFERENCIAS!$B$62,IF(AND(AB321&gt;=REFERENCIAS!$C$63,AB321&lt;REFERENCIAS!$D$63),REFERENCIAS!$B$63,IF(AND(AB321&gt;REFERENCIAS!$C$64,AB321&lt;=REFERENCIAS!$D$64),REFERENCIAS!$B$64,IF(AND(AB321&gt;=REFERENCIAS!$C$65,AB321&lt;REFERENCIAS!$D$65),REFERENCIAS!$B$65, "Revisar"))))</f>
        <v>#REF!</v>
      </c>
      <c r="AD321" s="94" t="e">
        <f ca="1">VLOOKUP(AC321,REFERENCIAS!$B$62:$G$65,4,FALSE)</f>
        <v>#REF!</v>
      </c>
      <c r="AJ321" s="20"/>
    </row>
    <row r="322" spans="1:36" ht="17.25" x14ac:dyDescent="0.25">
      <c r="A322" s="74"/>
      <c r="B322" s="19"/>
      <c r="C322" s="19"/>
      <c r="D322" s="50"/>
      <c r="E322" s="73"/>
      <c r="F322" s="74"/>
      <c r="G322" s="9"/>
      <c r="H322" s="48"/>
      <c r="I322" s="49">
        <f t="shared" ca="1" si="13"/>
        <v>2022</v>
      </c>
      <c r="J322" s="22">
        <f t="shared" ca="1" si="12"/>
        <v>1</v>
      </c>
      <c r="K322" s="19"/>
      <c r="L322" s="73"/>
      <c r="M322" s="74"/>
      <c r="N322" s="19"/>
      <c r="O322" s="73"/>
      <c r="P322" s="82">
        <v>1</v>
      </c>
      <c r="Q322" s="24">
        <v>1</v>
      </c>
      <c r="R322" s="81">
        <f t="shared" si="14"/>
        <v>1</v>
      </c>
      <c r="S322" s="85"/>
      <c r="T322" s="19"/>
      <c r="U322" s="22"/>
      <c r="V322" s="59"/>
      <c r="W322" s="81"/>
      <c r="X322" s="91" t="e">
        <f ca="1">+VLOOKUP(#REF!,REFERENCIAS!$C:$D,2,0)*VLOOKUP(#REF!,PONDERADORES!A:P,IF(AND(INFORMACION!$T322='REFERENCIAS RIESGO'!$C$36,INFORMACION!$F322=REFERENCIAS!$C$24),16,IF(INFORMACION!$T322='REFERENCIAS RIESGO'!$C$36,13,IF(INFORMACION!$F322=REFERENCIAS!$C$24,10,7))),0)+VLOOKUP(K322,REFERENCIAS!$C:$D,2,0)*VLOOKUP($K$2,PONDERADORES!A:P,IF(AND(INFORMACION!$T322='REFERENCIAS RIESGO'!$C$36,INFORMACION!$F322=REFERENCIAS!$C$24),16,IF(INFORMACION!$T322='REFERENCIAS RIESGO'!$C$36,13,IF(INFORMACION!$F322=REFERENCIAS!$C$24,10,7))),0)+VLOOKUP(L322,REFERENCIAS!$C:$D,2,0)*VLOOKUP($L$2,PONDERADORES!A:P,IF(AND(INFORMACION!$T322='REFERENCIAS RIESGO'!$C$36,INFORMACION!$F322=REFERENCIAS!$C$24),16,IF(INFORMACION!$T322='REFERENCIAS RIESGO'!$C$36,13,IF(INFORMACION!$F322=REFERENCIAS!$C$24,10,7))),0)+VLOOKUP(F322,REFERENCIAS!$C:$D,2,0)*VLOOKUP($F$2,PONDERADORES!A:P,IF(AND(INFORMACION!$T322='REFERENCIAS RIESGO'!$C$36,INFORMACION!$F322=REFERENCIAS!$C$24),16,IF(INFORMACION!$T322='REFERENCIAS RIESGO'!$C$36,13,IF(INFORMACION!$F322=REFERENCIAS!$C$24,10,7))),0)+VLOOKUP(T322,REFERENCIAS!$C:$D,2,0)*VLOOKUP($T$2,PONDERADORES!A:P,IF(AND(INFORMACION!$T322='REFERENCIAS RIESGO'!$C$36,INFORMACION!$F322=REFERENCIAS!$C$24),16,IF(INFORMACION!$T322='REFERENCIAS RIESGO'!$C$36,13,IF(INFORMACION!$F322=REFERENCIAS!$C$24,10,7))),0)+VLOOKUP(IF(J322&lt;=0.2,0.2,IF(AND(J322&gt;0.2,J322&lt;=0.4),0.4,IF(AND(J322&gt;0.4,J322&lt;=0.6),0.6,IF(AND(J322&gt;0.6,J322&lt;=0.8),0.8,IF(AND(J322&gt;0.8,J322&lt;=1),1))))),REFERENCIAS!$C:$D,2,0)*VLOOKUP($J$2,PONDERADORES!A:P,IF(AND(INFORMACION!$T322='REFERENCIAS RIESGO'!$C$36,INFORMACION!$F322=REFERENCIAS!$C$24),16,IF(INFORMACION!$T322='REFERENCIAS RIESGO'!$C$36,13,IF(INFORMACION!$F322=REFERENCIAS!$C$24,10,7))),0)</f>
        <v>#REF!</v>
      </c>
      <c r="Y322" s="68">
        <f>+VLOOKUP(M322,REFERENCIAS!$C:$D,2,0)*VLOOKUP($M$2,PONDERADORES!$A$7:$G$9,7,0)+VLOOKUP(N322,REFERENCIAS!$C:$D,2,0)*VLOOKUP($N$2,PONDERADORES!$A$7:$G$9,7,0)+VLOOKUP(O322,REFERENCIAS!$C:$D,2,0)*VLOOKUP($O$2,PONDERADORES!$A$7:$G$9,7,0)</f>
        <v>0.2</v>
      </c>
      <c r="Z322" s="2">
        <f>+VLOOKUP(IF(R322&lt;0.1,0,IF(AND(R322&gt;=0.1,R322&lt;0.2),0.1,IF(AND(R322&gt;=0.2,R322&lt;0.3),0.2,IF(R322&gt;0.3,0.3,)))),REFERENCIAS!$C:$D,2,0)*VLOOKUP($R$2,PONDERADORES!$A$11:$G$11,7,0)</f>
        <v>15</v>
      </c>
      <c r="AA322" s="92"/>
      <c r="AB322" s="95" t="e">
        <f t="shared" ca="1" si="15"/>
        <v>#REF!</v>
      </c>
      <c r="AC322" s="23" t="e">
        <f ca="1">IF(AB322&gt;REFERENCIAS!$C$62,REFERENCIAS!$B$62,IF(AND(AB322&gt;=REFERENCIAS!$C$63,AB322&lt;REFERENCIAS!$D$63),REFERENCIAS!$B$63,IF(AND(AB322&gt;REFERENCIAS!$C$64,AB322&lt;=REFERENCIAS!$D$64),REFERENCIAS!$B$64,IF(AND(AB322&gt;=REFERENCIAS!$C$65,AB322&lt;REFERENCIAS!$D$65),REFERENCIAS!$B$65, "Revisar"))))</f>
        <v>#REF!</v>
      </c>
      <c r="AD322" s="94" t="e">
        <f ca="1">VLOOKUP(AC322,REFERENCIAS!$B$62:$G$65,4,FALSE)</f>
        <v>#REF!</v>
      </c>
      <c r="AJ322" s="20"/>
    </row>
    <row r="323" spans="1:36" ht="17.25" x14ac:dyDescent="0.25">
      <c r="A323" s="74"/>
      <c r="B323" s="19"/>
      <c r="C323" s="19"/>
      <c r="D323" s="50"/>
      <c r="E323" s="73"/>
      <c r="F323" s="74"/>
      <c r="G323" s="9"/>
      <c r="H323" s="48"/>
      <c r="I323" s="49">
        <f t="shared" ca="1" si="13"/>
        <v>2022</v>
      </c>
      <c r="J323" s="22">
        <f t="shared" ca="1" si="12"/>
        <v>1</v>
      </c>
      <c r="K323" s="19"/>
      <c r="L323" s="73"/>
      <c r="M323" s="74"/>
      <c r="N323" s="19"/>
      <c r="O323" s="73"/>
      <c r="P323" s="82">
        <v>1</v>
      </c>
      <c r="Q323" s="24">
        <v>1</v>
      </c>
      <c r="R323" s="81">
        <f t="shared" si="14"/>
        <v>1</v>
      </c>
      <c r="S323" s="85"/>
      <c r="T323" s="19"/>
      <c r="U323" s="22"/>
      <c r="V323" s="59"/>
      <c r="W323" s="81"/>
      <c r="X323" s="91" t="e">
        <f ca="1">+VLOOKUP(#REF!,REFERENCIAS!$C:$D,2,0)*VLOOKUP(#REF!,PONDERADORES!A:P,IF(AND(INFORMACION!$T323='REFERENCIAS RIESGO'!$C$36,INFORMACION!$F323=REFERENCIAS!$C$24),16,IF(INFORMACION!$T323='REFERENCIAS RIESGO'!$C$36,13,IF(INFORMACION!$F323=REFERENCIAS!$C$24,10,7))),0)+VLOOKUP(K323,REFERENCIAS!$C:$D,2,0)*VLOOKUP($K$2,PONDERADORES!A:P,IF(AND(INFORMACION!$T323='REFERENCIAS RIESGO'!$C$36,INFORMACION!$F323=REFERENCIAS!$C$24),16,IF(INFORMACION!$T323='REFERENCIAS RIESGO'!$C$36,13,IF(INFORMACION!$F323=REFERENCIAS!$C$24,10,7))),0)+VLOOKUP(L323,REFERENCIAS!$C:$D,2,0)*VLOOKUP($L$2,PONDERADORES!A:P,IF(AND(INFORMACION!$T323='REFERENCIAS RIESGO'!$C$36,INFORMACION!$F323=REFERENCIAS!$C$24),16,IF(INFORMACION!$T323='REFERENCIAS RIESGO'!$C$36,13,IF(INFORMACION!$F323=REFERENCIAS!$C$24,10,7))),0)+VLOOKUP(F323,REFERENCIAS!$C:$D,2,0)*VLOOKUP($F$2,PONDERADORES!A:P,IF(AND(INFORMACION!$T323='REFERENCIAS RIESGO'!$C$36,INFORMACION!$F323=REFERENCIAS!$C$24),16,IF(INFORMACION!$T323='REFERENCIAS RIESGO'!$C$36,13,IF(INFORMACION!$F323=REFERENCIAS!$C$24,10,7))),0)+VLOOKUP(T323,REFERENCIAS!$C:$D,2,0)*VLOOKUP($T$2,PONDERADORES!A:P,IF(AND(INFORMACION!$T323='REFERENCIAS RIESGO'!$C$36,INFORMACION!$F323=REFERENCIAS!$C$24),16,IF(INFORMACION!$T323='REFERENCIAS RIESGO'!$C$36,13,IF(INFORMACION!$F323=REFERENCIAS!$C$24,10,7))),0)+VLOOKUP(IF(J323&lt;=0.2,0.2,IF(AND(J323&gt;0.2,J323&lt;=0.4),0.4,IF(AND(J323&gt;0.4,J323&lt;=0.6),0.6,IF(AND(J323&gt;0.6,J323&lt;=0.8),0.8,IF(AND(J323&gt;0.8,J323&lt;=1),1))))),REFERENCIAS!$C:$D,2,0)*VLOOKUP($J$2,PONDERADORES!A:P,IF(AND(INFORMACION!$T323='REFERENCIAS RIESGO'!$C$36,INFORMACION!$F323=REFERENCIAS!$C$24),16,IF(INFORMACION!$T323='REFERENCIAS RIESGO'!$C$36,13,IF(INFORMACION!$F323=REFERENCIAS!$C$24,10,7))),0)</f>
        <v>#REF!</v>
      </c>
      <c r="Y323" s="68">
        <f>+VLOOKUP(M323,REFERENCIAS!$C:$D,2,0)*VLOOKUP($M$2,PONDERADORES!$A$7:$G$9,7,0)+VLOOKUP(N323,REFERENCIAS!$C:$D,2,0)*VLOOKUP($N$2,PONDERADORES!$A$7:$G$9,7,0)+VLOOKUP(O323,REFERENCIAS!$C:$D,2,0)*VLOOKUP($O$2,PONDERADORES!$A$7:$G$9,7,0)</f>
        <v>0.2</v>
      </c>
      <c r="Z323" s="2">
        <f>+VLOOKUP(IF(R323&lt;0.1,0,IF(AND(R323&gt;=0.1,R323&lt;0.2),0.1,IF(AND(R323&gt;=0.2,R323&lt;0.3),0.2,IF(R323&gt;0.3,0.3,)))),REFERENCIAS!$C:$D,2,0)*VLOOKUP($R$2,PONDERADORES!$A$11:$G$11,7,0)</f>
        <v>15</v>
      </c>
      <c r="AA323" s="92"/>
      <c r="AB323" s="95" t="e">
        <f t="shared" ca="1" si="15"/>
        <v>#REF!</v>
      </c>
      <c r="AC323" s="23" t="e">
        <f ca="1">IF(AB323&gt;REFERENCIAS!$C$62,REFERENCIAS!$B$62,IF(AND(AB323&gt;=REFERENCIAS!$C$63,AB323&lt;REFERENCIAS!$D$63),REFERENCIAS!$B$63,IF(AND(AB323&gt;REFERENCIAS!$C$64,AB323&lt;=REFERENCIAS!$D$64),REFERENCIAS!$B$64,IF(AND(AB323&gt;=REFERENCIAS!$C$65,AB323&lt;REFERENCIAS!$D$65),REFERENCIAS!$B$65, "Revisar"))))</f>
        <v>#REF!</v>
      </c>
      <c r="AD323" s="94" t="e">
        <f ca="1">VLOOKUP(AC323,REFERENCIAS!$B$62:$G$65,4,FALSE)</f>
        <v>#REF!</v>
      </c>
      <c r="AJ323" s="20"/>
    </row>
    <row r="324" spans="1:36" ht="17.25" x14ac:dyDescent="0.25">
      <c r="A324" s="74"/>
      <c r="B324" s="19"/>
      <c r="C324" s="19"/>
      <c r="D324" s="50"/>
      <c r="E324" s="73"/>
      <c r="F324" s="74"/>
      <c r="G324" s="9"/>
      <c r="H324" s="48"/>
      <c r="I324" s="49">
        <f t="shared" ca="1" si="13"/>
        <v>2022</v>
      </c>
      <c r="J324" s="22">
        <f t="shared" ref="J324:J387" ca="1" si="16">IF(I324&gt;G324,1,I324/G324)</f>
        <v>1</v>
      </c>
      <c r="K324" s="19"/>
      <c r="L324" s="73"/>
      <c r="M324" s="74"/>
      <c r="N324" s="19"/>
      <c r="O324" s="73"/>
      <c r="P324" s="82">
        <v>1</v>
      </c>
      <c r="Q324" s="24">
        <v>1</v>
      </c>
      <c r="R324" s="81">
        <f t="shared" si="14"/>
        <v>1</v>
      </c>
      <c r="S324" s="85"/>
      <c r="T324" s="19"/>
      <c r="U324" s="22"/>
      <c r="V324" s="59"/>
      <c r="W324" s="81"/>
      <c r="X324" s="91" t="e">
        <f ca="1">+VLOOKUP(#REF!,REFERENCIAS!$C:$D,2,0)*VLOOKUP(#REF!,PONDERADORES!A:P,IF(AND(INFORMACION!$T324='REFERENCIAS RIESGO'!$C$36,INFORMACION!$F324=REFERENCIAS!$C$24),16,IF(INFORMACION!$T324='REFERENCIAS RIESGO'!$C$36,13,IF(INFORMACION!$F324=REFERENCIAS!$C$24,10,7))),0)+VLOOKUP(K324,REFERENCIAS!$C:$D,2,0)*VLOOKUP($K$2,PONDERADORES!A:P,IF(AND(INFORMACION!$T324='REFERENCIAS RIESGO'!$C$36,INFORMACION!$F324=REFERENCIAS!$C$24),16,IF(INFORMACION!$T324='REFERENCIAS RIESGO'!$C$36,13,IF(INFORMACION!$F324=REFERENCIAS!$C$24,10,7))),0)+VLOOKUP(L324,REFERENCIAS!$C:$D,2,0)*VLOOKUP($L$2,PONDERADORES!A:P,IF(AND(INFORMACION!$T324='REFERENCIAS RIESGO'!$C$36,INFORMACION!$F324=REFERENCIAS!$C$24),16,IF(INFORMACION!$T324='REFERENCIAS RIESGO'!$C$36,13,IF(INFORMACION!$F324=REFERENCIAS!$C$24,10,7))),0)+VLOOKUP(F324,REFERENCIAS!$C:$D,2,0)*VLOOKUP($F$2,PONDERADORES!A:P,IF(AND(INFORMACION!$T324='REFERENCIAS RIESGO'!$C$36,INFORMACION!$F324=REFERENCIAS!$C$24),16,IF(INFORMACION!$T324='REFERENCIAS RIESGO'!$C$36,13,IF(INFORMACION!$F324=REFERENCIAS!$C$24,10,7))),0)+VLOOKUP(T324,REFERENCIAS!$C:$D,2,0)*VLOOKUP($T$2,PONDERADORES!A:P,IF(AND(INFORMACION!$T324='REFERENCIAS RIESGO'!$C$36,INFORMACION!$F324=REFERENCIAS!$C$24),16,IF(INFORMACION!$T324='REFERENCIAS RIESGO'!$C$36,13,IF(INFORMACION!$F324=REFERENCIAS!$C$24,10,7))),0)+VLOOKUP(IF(J324&lt;=0.2,0.2,IF(AND(J324&gt;0.2,J324&lt;=0.4),0.4,IF(AND(J324&gt;0.4,J324&lt;=0.6),0.6,IF(AND(J324&gt;0.6,J324&lt;=0.8),0.8,IF(AND(J324&gt;0.8,J324&lt;=1),1))))),REFERENCIAS!$C:$D,2,0)*VLOOKUP($J$2,PONDERADORES!A:P,IF(AND(INFORMACION!$T324='REFERENCIAS RIESGO'!$C$36,INFORMACION!$F324=REFERENCIAS!$C$24),16,IF(INFORMACION!$T324='REFERENCIAS RIESGO'!$C$36,13,IF(INFORMACION!$F324=REFERENCIAS!$C$24,10,7))),0)</f>
        <v>#REF!</v>
      </c>
      <c r="Y324" s="68">
        <f>+VLOOKUP(M324,REFERENCIAS!$C:$D,2,0)*VLOOKUP($M$2,PONDERADORES!$A$7:$G$9,7,0)+VLOOKUP(N324,REFERENCIAS!$C:$D,2,0)*VLOOKUP($N$2,PONDERADORES!$A$7:$G$9,7,0)+VLOOKUP(O324,REFERENCIAS!$C:$D,2,0)*VLOOKUP($O$2,PONDERADORES!$A$7:$G$9,7,0)</f>
        <v>0.2</v>
      </c>
      <c r="Z324" s="2">
        <f>+VLOOKUP(IF(R324&lt;0.1,0,IF(AND(R324&gt;=0.1,R324&lt;0.2),0.1,IF(AND(R324&gt;=0.2,R324&lt;0.3),0.2,IF(R324&gt;0.3,0.3,)))),REFERENCIAS!$C:$D,2,0)*VLOOKUP($R$2,PONDERADORES!$A$11:$G$11,7,0)</f>
        <v>15</v>
      </c>
      <c r="AA324" s="92"/>
      <c r="AB324" s="95" t="e">
        <f t="shared" ca="1" si="15"/>
        <v>#REF!</v>
      </c>
      <c r="AC324" s="23" t="e">
        <f ca="1">IF(AB324&gt;REFERENCIAS!$C$62,REFERENCIAS!$B$62,IF(AND(AB324&gt;=REFERENCIAS!$C$63,AB324&lt;REFERENCIAS!$D$63),REFERENCIAS!$B$63,IF(AND(AB324&gt;REFERENCIAS!$C$64,AB324&lt;=REFERENCIAS!$D$64),REFERENCIAS!$B$64,IF(AND(AB324&gt;=REFERENCIAS!$C$65,AB324&lt;REFERENCIAS!$D$65),REFERENCIAS!$B$65, "Revisar"))))</f>
        <v>#REF!</v>
      </c>
      <c r="AD324" s="94" t="e">
        <f ca="1">VLOOKUP(AC324,REFERENCIAS!$B$62:$G$65,4,FALSE)</f>
        <v>#REF!</v>
      </c>
      <c r="AJ324" s="20"/>
    </row>
    <row r="325" spans="1:36" ht="17.25" x14ac:dyDescent="0.25">
      <c r="A325" s="74"/>
      <c r="B325" s="19"/>
      <c r="C325" s="19"/>
      <c r="D325" s="50"/>
      <c r="E325" s="73"/>
      <c r="F325" s="74"/>
      <c r="G325" s="9"/>
      <c r="H325" s="48"/>
      <c r="I325" s="49">
        <f t="shared" ref="I325:I388" ca="1" si="17">(YEAR(NOW())-H325)</f>
        <v>2022</v>
      </c>
      <c r="J325" s="22">
        <f t="shared" ca="1" si="16"/>
        <v>1</v>
      </c>
      <c r="K325" s="19"/>
      <c r="L325" s="73"/>
      <c r="M325" s="74"/>
      <c r="N325" s="19"/>
      <c r="O325" s="73"/>
      <c r="P325" s="82">
        <v>1</v>
      </c>
      <c r="Q325" s="24">
        <v>1</v>
      </c>
      <c r="R325" s="81">
        <f t="shared" si="14"/>
        <v>1</v>
      </c>
      <c r="S325" s="85"/>
      <c r="T325" s="19"/>
      <c r="U325" s="22"/>
      <c r="V325" s="59"/>
      <c r="W325" s="81"/>
      <c r="X325" s="91" t="e">
        <f ca="1">+VLOOKUP(#REF!,REFERENCIAS!$C:$D,2,0)*VLOOKUP(#REF!,PONDERADORES!A:P,IF(AND(INFORMACION!$T325='REFERENCIAS RIESGO'!$C$36,INFORMACION!$F325=REFERENCIAS!$C$24),16,IF(INFORMACION!$T325='REFERENCIAS RIESGO'!$C$36,13,IF(INFORMACION!$F325=REFERENCIAS!$C$24,10,7))),0)+VLOOKUP(K325,REFERENCIAS!$C:$D,2,0)*VLOOKUP($K$2,PONDERADORES!A:P,IF(AND(INFORMACION!$T325='REFERENCIAS RIESGO'!$C$36,INFORMACION!$F325=REFERENCIAS!$C$24),16,IF(INFORMACION!$T325='REFERENCIAS RIESGO'!$C$36,13,IF(INFORMACION!$F325=REFERENCIAS!$C$24,10,7))),0)+VLOOKUP(L325,REFERENCIAS!$C:$D,2,0)*VLOOKUP($L$2,PONDERADORES!A:P,IF(AND(INFORMACION!$T325='REFERENCIAS RIESGO'!$C$36,INFORMACION!$F325=REFERENCIAS!$C$24),16,IF(INFORMACION!$T325='REFERENCIAS RIESGO'!$C$36,13,IF(INFORMACION!$F325=REFERENCIAS!$C$24,10,7))),0)+VLOOKUP(F325,REFERENCIAS!$C:$D,2,0)*VLOOKUP($F$2,PONDERADORES!A:P,IF(AND(INFORMACION!$T325='REFERENCIAS RIESGO'!$C$36,INFORMACION!$F325=REFERENCIAS!$C$24),16,IF(INFORMACION!$T325='REFERENCIAS RIESGO'!$C$36,13,IF(INFORMACION!$F325=REFERENCIAS!$C$24,10,7))),0)+VLOOKUP(T325,REFERENCIAS!$C:$D,2,0)*VLOOKUP($T$2,PONDERADORES!A:P,IF(AND(INFORMACION!$T325='REFERENCIAS RIESGO'!$C$36,INFORMACION!$F325=REFERENCIAS!$C$24),16,IF(INFORMACION!$T325='REFERENCIAS RIESGO'!$C$36,13,IF(INFORMACION!$F325=REFERENCIAS!$C$24,10,7))),0)+VLOOKUP(IF(J325&lt;=0.2,0.2,IF(AND(J325&gt;0.2,J325&lt;=0.4),0.4,IF(AND(J325&gt;0.4,J325&lt;=0.6),0.6,IF(AND(J325&gt;0.6,J325&lt;=0.8),0.8,IF(AND(J325&gt;0.8,J325&lt;=1),1))))),REFERENCIAS!$C:$D,2,0)*VLOOKUP($J$2,PONDERADORES!A:P,IF(AND(INFORMACION!$T325='REFERENCIAS RIESGO'!$C$36,INFORMACION!$F325=REFERENCIAS!$C$24),16,IF(INFORMACION!$T325='REFERENCIAS RIESGO'!$C$36,13,IF(INFORMACION!$F325=REFERENCIAS!$C$24,10,7))),0)</f>
        <v>#REF!</v>
      </c>
      <c r="Y325" s="68">
        <f>+VLOOKUP(M325,REFERENCIAS!$C:$D,2,0)*VLOOKUP($M$2,PONDERADORES!$A$7:$G$9,7,0)+VLOOKUP(N325,REFERENCIAS!$C:$D,2,0)*VLOOKUP($N$2,PONDERADORES!$A$7:$G$9,7,0)+VLOOKUP(O325,REFERENCIAS!$C:$D,2,0)*VLOOKUP($O$2,PONDERADORES!$A$7:$G$9,7,0)</f>
        <v>0.2</v>
      </c>
      <c r="Z325" s="2">
        <f>+VLOOKUP(IF(R325&lt;0.1,0,IF(AND(R325&gt;=0.1,R325&lt;0.2),0.1,IF(AND(R325&gt;=0.2,R325&lt;0.3),0.2,IF(R325&gt;0.3,0.3,)))),REFERENCIAS!$C:$D,2,0)*VLOOKUP($R$2,PONDERADORES!$A$11:$G$11,7,0)</f>
        <v>15</v>
      </c>
      <c r="AA325" s="92"/>
      <c r="AB325" s="95" t="e">
        <f t="shared" ca="1" si="15"/>
        <v>#REF!</v>
      </c>
      <c r="AC325" s="23" t="e">
        <f ca="1">IF(AB325&gt;REFERENCIAS!$C$62,REFERENCIAS!$B$62,IF(AND(AB325&gt;=REFERENCIAS!$C$63,AB325&lt;REFERENCIAS!$D$63),REFERENCIAS!$B$63,IF(AND(AB325&gt;REFERENCIAS!$C$64,AB325&lt;=REFERENCIAS!$D$64),REFERENCIAS!$B$64,IF(AND(AB325&gt;=REFERENCIAS!$C$65,AB325&lt;REFERENCIAS!$D$65),REFERENCIAS!$B$65, "Revisar"))))</f>
        <v>#REF!</v>
      </c>
      <c r="AD325" s="94" t="e">
        <f ca="1">VLOOKUP(AC325,REFERENCIAS!$B$62:$G$65,4,FALSE)</f>
        <v>#REF!</v>
      </c>
      <c r="AJ325" s="20"/>
    </row>
    <row r="326" spans="1:36" ht="17.25" x14ac:dyDescent="0.25">
      <c r="A326" s="74"/>
      <c r="B326" s="19"/>
      <c r="C326" s="19"/>
      <c r="D326" s="50"/>
      <c r="E326" s="73"/>
      <c r="F326" s="74"/>
      <c r="G326" s="9"/>
      <c r="H326" s="48"/>
      <c r="I326" s="49">
        <f t="shared" ca="1" si="17"/>
        <v>2022</v>
      </c>
      <c r="J326" s="22">
        <f t="shared" ca="1" si="16"/>
        <v>1</v>
      </c>
      <c r="K326" s="19"/>
      <c r="L326" s="73"/>
      <c r="M326" s="74"/>
      <c r="N326" s="19"/>
      <c r="O326" s="73"/>
      <c r="P326" s="82">
        <v>1</v>
      </c>
      <c r="Q326" s="24">
        <v>1</v>
      </c>
      <c r="R326" s="81">
        <f t="shared" ref="R326:R389" si="18">+Q326/P326</f>
        <v>1</v>
      </c>
      <c r="S326" s="85"/>
      <c r="T326" s="19"/>
      <c r="U326" s="22"/>
      <c r="V326" s="59"/>
      <c r="W326" s="81"/>
      <c r="X326" s="91" t="e">
        <f ca="1">+VLOOKUP(#REF!,REFERENCIAS!$C:$D,2,0)*VLOOKUP(#REF!,PONDERADORES!A:P,IF(AND(INFORMACION!$T326='REFERENCIAS RIESGO'!$C$36,INFORMACION!$F326=REFERENCIAS!$C$24),16,IF(INFORMACION!$T326='REFERENCIAS RIESGO'!$C$36,13,IF(INFORMACION!$F326=REFERENCIAS!$C$24,10,7))),0)+VLOOKUP(K326,REFERENCIAS!$C:$D,2,0)*VLOOKUP($K$2,PONDERADORES!A:P,IF(AND(INFORMACION!$T326='REFERENCIAS RIESGO'!$C$36,INFORMACION!$F326=REFERENCIAS!$C$24),16,IF(INFORMACION!$T326='REFERENCIAS RIESGO'!$C$36,13,IF(INFORMACION!$F326=REFERENCIAS!$C$24,10,7))),0)+VLOOKUP(L326,REFERENCIAS!$C:$D,2,0)*VLOOKUP($L$2,PONDERADORES!A:P,IF(AND(INFORMACION!$T326='REFERENCIAS RIESGO'!$C$36,INFORMACION!$F326=REFERENCIAS!$C$24),16,IF(INFORMACION!$T326='REFERENCIAS RIESGO'!$C$36,13,IF(INFORMACION!$F326=REFERENCIAS!$C$24,10,7))),0)+VLOOKUP(F326,REFERENCIAS!$C:$D,2,0)*VLOOKUP($F$2,PONDERADORES!A:P,IF(AND(INFORMACION!$T326='REFERENCIAS RIESGO'!$C$36,INFORMACION!$F326=REFERENCIAS!$C$24),16,IF(INFORMACION!$T326='REFERENCIAS RIESGO'!$C$36,13,IF(INFORMACION!$F326=REFERENCIAS!$C$24,10,7))),0)+VLOOKUP(T326,REFERENCIAS!$C:$D,2,0)*VLOOKUP($T$2,PONDERADORES!A:P,IF(AND(INFORMACION!$T326='REFERENCIAS RIESGO'!$C$36,INFORMACION!$F326=REFERENCIAS!$C$24),16,IF(INFORMACION!$T326='REFERENCIAS RIESGO'!$C$36,13,IF(INFORMACION!$F326=REFERENCIAS!$C$24,10,7))),0)+VLOOKUP(IF(J326&lt;=0.2,0.2,IF(AND(J326&gt;0.2,J326&lt;=0.4),0.4,IF(AND(J326&gt;0.4,J326&lt;=0.6),0.6,IF(AND(J326&gt;0.6,J326&lt;=0.8),0.8,IF(AND(J326&gt;0.8,J326&lt;=1),1))))),REFERENCIAS!$C:$D,2,0)*VLOOKUP($J$2,PONDERADORES!A:P,IF(AND(INFORMACION!$T326='REFERENCIAS RIESGO'!$C$36,INFORMACION!$F326=REFERENCIAS!$C$24),16,IF(INFORMACION!$T326='REFERENCIAS RIESGO'!$C$36,13,IF(INFORMACION!$F326=REFERENCIAS!$C$24,10,7))),0)</f>
        <v>#REF!</v>
      </c>
      <c r="Y326" s="68">
        <f>+VLOOKUP(M326,REFERENCIAS!$C:$D,2,0)*VLOOKUP($M$2,PONDERADORES!$A$7:$G$9,7,0)+VLOOKUP(N326,REFERENCIAS!$C:$D,2,0)*VLOOKUP($N$2,PONDERADORES!$A$7:$G$9,7,0)+VLOOKUP(O326,REFERENCIAS!$C:$D,2,0)*VLOOKUP($O$2,PONDERADORES!$A$7:$G$9,7,0)</f>
        <v>0.2</v>
      </c>
      <c r="Z326" s="2">
        <f>+VLOOKUP(IF(R326&lt;0.1,0,IF(AND(R326&gt;=0.1,R326&lt;0.2),0.1,IF(AND(R326&gt;=0.2,R326&lt;0.3),0.2,IF(R326&gt;0.3,0.3,)))),REFERENCIAS!$C:$D,2,0)*VLOOKUP($R$2,PONDERADORES!$A$11:$G$11,7,0)</f>
        <v>15</v>
      </c>
      <c r="AA326" s="92"/>
      <c r="AB326" s="95" t="e">
        <f t="shared" ref="AB326:AB389" ca="1" si="19">+X326+Y326+Z326</f>
        <v>#REF!</v>
      </c>
      <c r="AC326" s="23" t="e">
        <f ca="1">IF(AB326&gt;REFERENCIAS!$C$62,REFERENCIAS!$B$62,IF(AND(AB326&gt;=REFERENCIAS!$C$63,AB326&lt;REFERENCIAS!$D$63),REFERENCIAS!$B$63,IF(AND(AB326&gt;REFERENCIAS!$C$64,AB326&lt;=REFERENCIAS!$D$64),REFERENCIAS!$B$64,IF(AND(AB326&gt;=REFERENCIAS!$C$65,AB326&lt;REFERENCIAS!$D$65),REFERENCIAS!$B$65, "Revisar"))))</f>
        <v>#REF!</v>
      </c>
      <c r="AD326" s="94" t="e">
        <f ca="1">VLOOKUP(AC326,REFERENCIAS!$B$62:$G$65,4,FALSE)</f>
        <v>#REF!</v>
      </c>
      <c r="AJ326" s="20"/>
    </row>
    <row r="327" spans="1:36" ht="17.25" x14ac:dyDescent="0.25">
      <c r="A327" s="74"/>
      <c r="B327" s="19"/>
      <c r="C327" s="19"/>
      <c r="D327" s="50"/>
      <c r="E327" s="73"/>
      <c r="F327" s="74"/>
      <c r="G327" s="9"/>
      <c r="H327" s="48"/>
      <c r="I327" s="49">
        <f t="shared" ca="1" si="17"/>
        <v>2022</v>
      </c>
      <c r="J327" s="22">
        <f t="shared" ca="1" si="16"/>
        <v>1</v>
      </c>
      <c r="K327" s="19"/>
      <c r="L327" s="73"/>
      <c r="M327" s="74"/>
      <c r="N327" s="19"/>
      <c r="O327" s="73"/>
      <c r="P327" s="82">
        <v>1</v>
      </c>
      <c r="Q327" s="24">
        <v>1</v>
      </c>
      <c r="R327" s="81">
        <f t="shared" si="18"/>
        <v>1</v>
      </c>
      <c r="S327" s="85"/>
      <c r="T327" s="19"/>
      <c r="U327" s="22"/>
      <c r="V327" s="59"/>
      <c r="W327" s="81"/>
      <c r="X327" s="91" t="e">
        <f ca="1">+VLOOKUP(#REF!,REFERENCIAS!$C:$D,2,0)*VLOOKUP(#REF!,PONDERADORES!A:P,IF(AND(INFORMACION!$T327='REFERENCIAS RIESGO'!$C$36,INFORMACION!$F327=REFERENCIAS!$C$24),16,IF(INFORMACION!$T327='REFERENCIAS RIESGO'!$C$36,13,IF(INFORMACION!$F327=REFERENCIAS!$C$24,10,7))),0)+VLOOKUP(K327,REFERENCIAS!$C:$D,2,0)*VLOOKUP($K$2,PONDERADORES!A:P,IF(AND(INFORMACION!$T327='REFERENCIAS RIESGO'!$C$36,INFORMACION!$F327=REFERENCIAS!$C$24),16,IF(INFORMACION!$T327='REFERENCIAS RIESGO'!$C$36,13,IF(INFORMACION!$F327=REFERENCIAS!$C$24,10,7))),0)+VLOOKUP(L327,REFERENCIAS!$C:$D,2,0)*VLOOKUP($L$2,PONDERADORES!A:P,IF(AND(INFORMACION!$T327='REFERENCIAS RIESGO'!$C$36,INFORMACION!$F327=REFERENCIAS!$C$24),16,IF(INFORMACION!$T327='REFERENCIAS RIESGO'!$C$36,13,IF(INFORMACION!$F327=REFERENCIAS!$C$24,10,7))),0)+VLOOKUP(F327,REFERENCIAS!$C:$D,2,0)*VLOOKUP($F$2,PONDERADORES!A:P,IF(AND(INFORMACION!$T327='REFERENCIAS RIESGO'!$C$36,INFORMACION!$F327=REFERENCIAS!$C$24),16,IF(INFORMACION!$T327='REFERENCIAS RIESGO'!$C$36,13,IF(INFORMACION!$F327=REFERENCIAS!$C$24,10,7))),0)+VLOOKUP(T327,REFERENCIAS!$C:$D,2,0)*VLOOKUP($T$2,PONDERADORES!A:P,IF(AND(INFORMACION!$T327='REFERENCIAS RIESGO'!$C$36,INFORMACION!$F327=REFERENCIAS!$C$24),16,IF(INFORMACION!$T327='REFERENCIAS RIESGO'!$C$36,13,IF(INFORMACION!$F327=REFERENCIAS!$C$24,10,7))),0)+VLOOKUP(IF(J327&lt;=0.2,0.2,IF(AND(J327&gt;0.2,J327&lt;=0.4),0.4,IF(AND(J327&gt;0.4,J327&lt;=0.6),0.6,IF(AND(J327&gt;0.6,J327&lt;=0.8),0.8,IF(AND(J327&gt;0.8,J327&lt;=1),1))))),REFERENCIAS!$C:$D,2,0)*VLOOKUP($J$2,PONDERADORES!A:P,IF(AND(INFORMACION!$T327='REFERENCIAS RIESGO'!$C$36,INFORMACION!$F327=REFERENCIAS!$C$24),16,IF(INFORMACION!$T327='REFERENCIAS RIESGO'!$C$36,13,IF(INFORMACION!$F327=REFERENCIAS!$C$24,10,7))),0)</f>
        <v>#REF!</v>
      </c>
      <c r="Y327" s="68">
        <f>+VLOOKUP(M327,REFERENCIAS!$C:$D,2,0)*VLOOKUP($M$2,PONDERADORES!$A$7:$G$9,7,0)+VLOOKUP(N327,REFERENCIAS!$C:$D,2,0)*VLOOKUP($N$2,PONDERADORES!$A$7:$G$9,7,0)+VLOOKUP(O327,REFERENCIAS!$C:$D,2,0)*VLOOKUP($O$2,PONDERADORES!$A$7:$G$9,7,0)</f>
        <v>0.2</v>
      </c>
      <c r="Z327" s="2">
        <f>+VLOOKUP(IF(R327&lt;0.1,0,IF(AND(R327&gt;=0.1,R327&lt;0.2),0.1,IF(AND(R327&gt;=0.2,R327&lt;0.3),0.2,IF(R327&gt;0.3,0.3,)))),REFERENCIAS!$C:$D,2,0)*VLOOKUP($R$2,PONDERADORES!$A$11:$G$11,7,0)</f>
        <v>15</v>
      </c>
      <c r="AA327" s="92"/>
      <c r="AB327" s="95" t="e">
        <f t="shared" ca="1" si="19"/>
        <v>#REF!</v>
      </c>
      <c r="AC327" s="23" t="e">
        <f ca="1">IF(AB327&gt;REFERENCIAS!$C$62,REFERENCIAS!$B$62,IF(AND(AB327&gt;=REFERENCIAS!$C$63,AB327&lt;REFERENCIAS!$D$63),REFERENCIAS!$B$63,IF(AND(AB327&gt;REFERENCIAS!$C$64,AB327&lt;=REFERENCIAS!$D$64),REFERENCIAS!$B$64,IF(AND(AB327&gt;=REFERENCIAS!$C$65,AB327&lt;REFERENCIAS!$D$65),REFERENCIAS!$B$65, "Revisar"))))</f>
        <v>#REF!</v>
      </c>
      <c r="AD327" s="94" t="e">
        <f ca="1">VLOOKUP(AC327,REFERENCIAS!$B$62:$G$65,4,FALSE)</f>
        <v>#REF!</v>
      </c>
      <c r="AJ327" s="20"/>
    </row>
    <row r="328" spans="1:36" ht="17.25" x14ac:dyDescent="0.25">
      <c r="A328" s="74"/>
      <c r="B328" s="19"/>
      <c r="C328" s="19"/>
      <c r="D328" s="50"/>
      <c r="E328" s="73"/>
      <c r="F328" s="74"/>
      <c r="G328" s="9"/>
      <c r="H328" s="48"/>
      <c r="I328" s="49">
        <f t="shared" ca="1" si="17"/>
        <v>2022</v>
      </c>
      <c r="J328" s="22">
        <f t="shared" ca="1" si="16"/>
        <v>1</v>
      </c>
      <c r="K328" s="19"/>
      <c r="L328" s="73"/>
      <c r="M328" s="74"/>
      <c r="N328" s="19"/>
      <c r="O328" s="73"/>
      <c r="P328" s="82">
        <v>1</v>
      </c>
      <c r="Q328" s="24">
        <v>1</v>
      </c>
      <c r="R328" s="81">
        <f t="shared" si="18"/>
        <v>1</v>
      </c>
      <c r="S328" s="85"/>
      <c r="T328" s="19"/>
      <c r="U328" s="22"/>
      <c r="V328" s="59"/>
      <c r="W328" s="81"/>
      <c r="X328" s="91" t="e">
        <f ca="1">+VLOOKUP(#REF!,REFERENCIAS!$C:$D,2,0)*VLOOKUP(#REF!,PONDERADORES!A:P,IF(AND(INFORMACION!$T328='REFERENCIAS RIESGO'!$C$36,INFORMACION!$F328=REFERENCIAS!$C$24),16,IF(INFORMACION!$T328='REFERENCIAS RIESGO'!$C$36,13,IF(INFORMACION!$F328=REFERENCIAS!$C$24,10,7))),0)+VLOOKUP(K328,REFERENCIAS!$C:$D,2,0)*VLOOKUP($K$2,PONDERADORES!A:P,IF(AND(INFORMACION!$T328='REFERENCIAS RIESGO'!$C$36,INFORMACION!$F328=REFERENCIAS!$C$24),16,IF(INFORMACION!$T328='REFERENCIAS RIESGO'!$C$36,13,IF(INFORMACION!$F328=REFERENCIAS!$C$24,10,7))),0)+VLOOKUP(L328,REFERENCIAS!$C:$D,2,0)*VLOOKUP($L$2,PONDERADORES!A:P,IF(AND(INFORMACION!$T328='REFERENCIAS RIESGO'!$C$36,INFORMACION!$F328=REFERENCIAS!$C$24),16,IF(INFORMACION!$T328='REFERENCIAS RIESGO'!$C$36,13,IF(INFORMACION!$F328=REFERENCIAS!$C$24,10,7))),0)+VLOOKUP(F328,REFERENCIAS!$C:$D,2,0)*VLOOKUP($F$2,PONDERADORES!A:P,IF(AND(INFORMACION!$T328='REFERENCIAS RIESGO'!$C$36,INFORMACION!$F328=REFERENCIAS!$C$24),16,IF(INFORMACION!$T328='REFERENCIAS RIESGO'!$C$36,13,IF(INFORMACION!$F328=REFERENCIAS!$C$24,10,7))),0)+VLOOKUP(T328,REFERENCIAS!$C:$D,2,0)*VLOOKUP($T$2,PONDERADORES!A:P,IF(AND(INFORMACION!$T328='REFERENCIAS RIESGO'!$C$36,INFORMACION!$F328=REFERENCIAS!$C$24),16,IF(INFORMACION!$T328='REFERENCIAS RIESGO'!$C$36,13,IF(INFORMACION!$F328=REFERENCIAS!$C$24,10,7))),0)+VLOOKUP(IF(J328&lt;=0.2,0.2,IF(AND(J328&gt;0.2,J328&lt;=0.4),0.4,IF(AND(J328&gt;0.4,J328&lt;=0.6),0.6,IF(AND(J328&gt;0.6,J328&lt;=0.8),0.8,IF(AND(J328&gt;0.8,J328&lt;=1),1))))),REFERENCIAS!$C:$D,2,0)*VLOOKUP($J$2,PONDERADORES!A:P,IF(AND(INFORMACION!$T328='REFERENCIAS RIESGO'!$C$36,INFORMACION!$F328=REFERENCIAS!$C$24),16,IF(INFORMACION!$T328='REFERENCIAS RIESGO'!$C$36,13,IF(INFORMACION!$F328=REFERENCIAS!$C$24,10,7))),0)</f>
        <v>#REF!</v>
      </c>
      <c r="Y328" s="68">
        <f>+VLOOKUP(M328,REFERENCIAS!$C:$D,2,0)*VLOOKUP($M$2,PONDERADORES!$A$7:$G$9,7,0)+VLOOKUP(N328,REFERENCIAS!$C:$D,2,0)*VLOOKUP($N$2,PONDERADORES!$A$7:$G$9,7,0)+VLOOKUP(O328,REFERENCIAS!$C:$D,2,0)*VLOOKUP($O$2,PONDERADORES!$A$7:$G$9,7,0)</f>
        <v>0.2</v>
      </c>
      <c r="Z328" s="2">
        <f>+VLOOKUP(IF(R328&lt;0.1,0,IF(AND(R328&gt;=0.1,R328&lt;0.2),0.1,IF(AND(R328&gt;=0.2,R328&lt;0.3),0.2,IF(R328&gt;0.3,0.3,)))),REFERENCIAS!$C:$D,2,0)*VLOOKUP($R$2,PONDERADORES!$A$11:$G$11,7,0)</f>
        <v>15</v>
      </c>
      <c r="AA328" s="92"/>
      <c r="AB328" s="95" t="e">
        <f t="shared" ca="1" si="19"/>
        <v>#REF!</v>
      </c>
      <c r="AC328" s="23" t="e">
        <f ca="1">IF(AB328&gt;REFERENCIAS!$C$62,REFERENCIAS!$B$62,IF(AND(AB328&gt;=REFERENCIAS!$C$63,AB328&lt;REFERENCIAS!$D$63),REFERENCIAS!$B$63,IF(AND(AB328&gt;REFERENCIAS!$C$64,AB328&lt;=REFERENCIAS!$D$64),REFERENCIAS!$B$64,IF(AND(AB328&gt;=REFERENCIAS!$C$65,AB328&lt;REFERENCIAS!$D$65),REFERENCIAS!$B$65, "Revisar"))))</f>
        <v>#REF!</v>
      </c>
      <c r="AD328" s="94" t="e">
        <f ca="1">VLOOKUP(AC328,REFERENCIAS!$B$62:$G$65,4,FALSE)</f>
        <v>#REF!</v>
      </c>
      <c r="AJ328" s="20"/>
    </row>
    <row r="329" spans="1:36" ht="17.25" x14ac:dyDescent="0.25">
      <c r="A329" s="74"/>
      <c r="B329" s="19"/>
      <c r="C329" s="19"/>
      <c r="D329" s="50"/>
      <c r="E329" s="73"/>
      <c r="F329" s="74"/>
      <c r="G329" s="9"/>
      <c r="H329" s="48"/>
      <c r="I329" s="49">
        <f t="shared" ca="1" si="17"/>
        <v>2022</v>
      </c>
      <c r="J329" s="22">
        <f t="shared" ca="1" si="16"/>
        <v>1</v>
      </c>
      <c r="K329" s="19"/>
      <c r="L329" s="73"/>
      <c r="M329" s="74"/>
      <c r="N329" s="19"/>
      <c r="O329" s="73"/>
      <c r="P329" s="82">
        <v>1</v>
      </c>
      <c r="Q329" s="24">
        <v>1</v>
      </c>
      <c r="R329" s="81">
        <f t="shared" si="18"/>
        <v>1</v>
      </c>
      <c r="S329" s="85"/>
      <c r="T329" s="19"/>
      <c r="U329" s="22"/>
      <c r="V329" s="59"/>
      <c r="W329" s="81"/>
      <c r="X329" s="91" t="e">
        <f ca="1">+VLOOKUP(#REF!,REFERENCIAS!$C:$D,2,0)*VLOOKUP(#REF!,PONDERADORES!A:P,IF(AND(INFORMACION!$T329='REFERENCIAS RIESGO'!$C$36,INFORMACION!$F329=REFERENCIAS!$C$24),16,IF(INFORMACION!$T329='REFERENCIAS RIESGO'!$C$36,13,IF(INFORMACION!$F329=REFERENCIAS!$C$24,10,7))),0)+VLOOKUP(K329,REFERENCIAS!$C:$D,2,0)*VLOOKUP($K$2,PONDERADORES!A:P,IF(AND(INFORMACION!$T329='REFERENCIAS RIESGO'!$C$36,INFORMACION!$F329=REFERENCIAS!$C$24),16,IF(INFORMACION!$T329='REFERENCIAS RIESGO'!$C$36,13,IF(INFORMACION!$F329=REFERENCIAS!$C$24,10,7))),0)+VLOOKUP(L329,REFERENCIAS!$C:$D,2,0)*VLOOKUP($L$2,PONDERADORES!A:P,IF(AND(INFORMACION!$T329='REFERENCIAS RIESGO'!$C$36,INFORMACION!$F329=REFERENCIAS!$C$24),16,IF(INFORMACION!$T329='REFERENCIAS RIESGO'!$C$36,13,IF(INFORMACION!$F329=REFERENCIAS!$C$24,10,7))),0)+VLOOKUP(F329,REFERENCIAS!$C:$D,2,0)*VLOOKUP($F$2,PONDERADORES!A:P,IF(AND(INFORMACION!$T329='REFERENCIAS RIESGO'!$C$36,INFORMACION!$F329=REFERENCIAS!$C$24),16,IF(INFORMACION!$T329='REFERENCIAS RIESGO'!$C$36,13,IF(INFORMACION!$F329=REFERENCIAS!$C$24,10,7))),0)+VLOOKUP(T329,REFERENCIAS!$C:$D,2,0)*VLOOKUP($T$2,PONDERADORES!A:P,IF(AND(INFORMACION!$T329='REFERENCIAS RIESGO'!$C$36,INFORMACION!$F329=REFERENCIAS!$C$24),16,IF(INFORMACION!$T329='REFERENCIAS RIESGO'!$C$36,13,IF(INFORMACION!$F329=REFERENCIAS!$C$24,10,7))),0)+VLOOKUP(IF(J329&lt;=0.2,0.2,IF(AND(J329&gt;0.2,J329&lt;=0.4),0.4,IF(AND(J329&gt;0.4,J329&lt;=0.6),0.6,IF(AND(J329&gt;0.6,J329&lt;=0.8),0.8,IF(AND(J329&gt;0.8,J329&lt;=1),1))))),REFERENCIAS!$C:$D,2,0)*VLOOKUP($J$2,PONDERADORES!A:P,IF(AND(INFORMACION!$T329='REFERENCIAS RIESGO'!$C$36,INFORMACION!$F329=REFERENCIAS!$C$24),16,IF(INFORMACION!$T329='REFERENCIAS RIESGO'!$C$36,13,IF(INFORMACION!$F329=REFERENCIAS!$C$24,10,7))),0)</f>
        <v>#REF!</v>
      </c>
      <c r="Y329" s="68">
        <f>+VLOOKUP(M329,REFERENCIAS!$C:$D,2,0)*VLOOKUP($M$2,PONDERADORES!$A$7:$G$9,7,0)+VLOOKUP(N329,REFERENCIAS!$C:$D,2,0)*VLOOKUP($N$2,PONDERADORES!$A$7:$G$9,7,0)+VLOOKUP(O329,REFERENCIAS!$C:$D,2,0)*VLOOKUP($O$2,PONDERADORES!$A$7:$G$9,7,0)</f>
        <v>0.2</v>
      </c>
      <c r="Z329" s="2">
        <f>+VLOOKUP(IF(R329&lt;0.1,0,IF(AND(R329&gt;=0.1,R329&lt;0.2),0.1,IF(AND(R329&gt;=0.2,R329&lt;0.3),0.2,IF(R329&gt;0.3,0.3,)))),REFERENCIAS!$C:$D,2,0)*VLOOKUP($R$2,PONDERADORES!$A$11:$G$11,7,0)</f>
        <v>15</v>
      </c>
      <c r="AA329" s="92"/>
      <c r="AB329" s="95" t="e">
        <f t="shared" ca="1" si="19"/>
        <v>#REF!</v>
      </c>
      <c r="AC329" s="23" t="e">
        <f ca="1">IF(AB329&gt;REFERENCIAS!$C$62,REFERENCIAS!$B$62,IF(AND(AB329&gt;=REFERENCIAS!$C$63,AB329&lt;REFERENCIAS!$D$63),REFERENCIAS!$B$63,IF(AND(AB329&gt;REFERENCIAS!$C$64,AB329&lt;=REFERENCIAS!$D$64),REFERENCIAS!$B$64,IF(AND(AB329&gt;=REFERENCIAS!$C$65,AB329&lt;REFERENCIAS!$D$65),REFERENCIAS!$B$65, "Revisar"))))</f>
        <v>#REF!</v>
      </c>
      <c r="AD329" s="94" t="e">
        <f ca="1">VLOOKUP(AC329,REFERENCIAS!$B$62:$G$65,4,FALSE)</f>
        <v>#REF!</v>
      </c>
      <c r="AJ329" s="20"/>
    </row>
    <row r="330" spans="1:36" ht="17.25" x14ac:dyDescent="0.25">
      <c r="A330" s="74"/>
      <c r="B330" s="19"/>
      <c r="C330" s="19"/>
      <c r="D330" s="50"/>
      <c r="E330" s="73"/>
      <c r="F330" s="74"/>
      <c r="G330" s="9"/>
      <c r="H330" s="48"/>
      <c r="I330" s="49">
        <f t="shared" ca="1" si="17"/>
        <v>2022</v>
      </c>
      <c r="J330" s="22">
        <f t="shared" ca="1" si="16"/>
        <v>1</v>
      </c>
      <c r="K330" s="19"/>
      <c r="L330" s="73"/>
      <c r="M330" s="74"/>
      <c r="N330" s="19"/>
      <c r="O330" s="73"/>
      <c r="P330" s="82">
        <v>1</v>
      </c>
      <c r="Q330" s="24">
        <v>1</v>
      </c>
      <c r="R330" s="81">
        <f t="shared" si="18"/>
        <v>1</v>
      </c>
      <c r="S330" s="85"/>
      <c r="T330" s="19"/>
      <c r="U330" s="22"/>
      <c r="V330" s="59"/>
      <c r="W330" s="81"/>
      <c r="X330" s="91" t="e">
        <f ca="1">+VLOOKUP(#REF!,REFERENCIAS!$C:$D,2,0)*VLOOKUP(#REF!,PONDERADORES!A:P,IF(AND(INFORMACION!$T330='REFERENCIAS RIESGO'!$C$36,INFORMACION!$F330=REFERENCIAS!$C$24),16,IF(INFORMACION!$T330='REFERENCIAS RIESGO'!$C$36,13,IF(INFORMACION!$F330=REFERENCIAS!$C$24,10,7))),0)+VLOOKUP(K330,REFERENCIAS!$C:$D,2,0)*VLOOKUP($K$2,PONDERADORES!A:P,IF(AND(INFORMACION!$T330='REFERENCIAS RIESGO'!$C$36,INFORMACION!$F330=REFERENCIAS!$C$24),16,IF(INFORMACION!$T330='REFERENCIAS RIESGO'!$C$36,13,IF(INFORMACION!$F330=REFERENCIAS!$C$24,10,7))),0)+VLOOKUP(L330,REFERENCIAS!$C:$D,2,0)*VLOOKUP($L$2,PONDERADORES!A:P,IF(AND(INFORMACION!$T330='REFERENCIAS RIESGO'!$C$36,INFORMACION!$F330=REFERENCIAS!$C$24),16,IF(INFORMACION!$T330='REFERENCIAS RIESGO'!$C$36,13,IF(INFORMACION!$F330=REFERENCIAS!$C$24,10,7))),0)+VLOOKUP(F330,REFERENCIAS!$C:$D,2,0)*VLOOKUP($F$2,PONDERADORES!A:P,IF(AND(INFORMACION!$T330='REFERENCIAS RIESGO'!$C$36,INFORMACION!$F330=REFERENCIAS!$C$24),16,IF(INFORMACION!$T330='REFERENCIAS RIESGO'!$C$36,13,IF(INFORMACION!$F330=REFERENCIAS!$C$24,10,7))),0)+VLOOKUP(T330,REFERENCIAS!$C:$D,2,0)*VLOOKUP($T$2,PONDERADORES!A:P,IF(AND(INFORMACION!$T330='REFERENCIAS RIESGO'!$C$36,INFORMACION!$F330=REFERENCIAS!$C$24),16,IF(INFORMACION!$T330='REFERENCIAS RIESGO'!$C$36,13,IF(INFORMACION!$F330=REFERENCIAS!$C$24,10,7))),0)+VLOOKUP(IF(J330&lt;=0.2,0.2,IF(AND(J330&gt;0.2,J330&lt;=0.4),0.4,IF(AND(J330&gt;0.4,J330&lt;=0.6),0.6,IF(AND(J330&gt;0.6,J330&lt;=0.8),0.8,IF(AND(J330&gt;0.8,J330&lt;=1),1))))),REFERENCIAS!$C:$D,2,0)*VLOOKUP($J$2,PONDERADORES!A:P,IF(AND(INFORMACION!$T330='REFERENCIAS RIESGO'!$C$36,INFORMACION!$F330=REFERENCIAS!$C$24),16,IF(INFORMACION!$T330='REFERENCIAS RIESGO'!$C$36,13,IF(INFORMACION!$F330=REFERENCIAS!$C$24,10,7))),0)</f>
        <v>#REF!</v>
      </c>
      <c r="Y330" s="68">
        <f>+VLOOKUP(M330,REFERENCIAS!$C:$D,2,0)*VLOOKUP($M$2,PONDERADORES!$A$7:$G$9,7,0)+VLOOKUP(N330,REFERENCIAS!$C:$D,2,0)*VLOOKUP($N$2,PONDERADORES!$A$7:$G$9,7,0)+VLOOKUP(O330,REFERENCIAS!$C:$D,2,0)*VLOOKUP($O$2,PONDERADORES!$A$7:$G$9,7,0)</f>
        <v>0.2</v>
      </c>
      <c r="Z330" s="2">
        <f>+VLOOKUP(IF(R330&lt;0.1,0,IF(AND(R330&gt;=0.1,R330&lt;0.2),0.1,IF(AND(R330&gt;=0.2,R330&lt;0.3),0.2,IF(R330&gt;0.3,0.3,)))),REFERENCIAS!$C:$D,2,0)*VLOOKUP($R$2,PONDERADORES!$A$11:$G$11,7,0)</f>
        <v>15</v>
      </c>
      <c r="AA330" s="92"/>
      <c r="AB330" s="95" t="e">
        <f t="shared" ca="1" si="19"/>
        <v>#REF!</v>
      </c>
      <c r="AC330" s="23" t="e">
        <f ca="1">IF(AB330&gt;REFERENCIAS!$C$62,REFERENCIAS!$B$62,IF(AND(AB330&gt;=REFERENCIAS!$C$63,AB330&lt;REFERENCIAS!$D$63),REFERENCIAS!$B$63,IF(AND(AB330&gt;REFERENCIAS!$C$64,AB330&lt;=REFERENCIAS!$D$64),REFERENCIAS!$B$64,IF(AND(AB330&gt;=REFERENCIAS!$C$65,AB330&lt;REFERENCIAS!$D$65),REFERENCIAS!$B$65, "Revisar"))))</f>
        <v>#REF!</v>
      </c>
      <c r="AD330" s="94" t="e">
        <f ca="1">VLOOKUP(AC330,REFERENCIAS!$B$62:$G$65,4,FALSE)</f>
        <v>#REF!</v>
      </c>
      <c r="AJ330" s="20"/>
    </row>
    <row r="331" spans="1:36" ht="17.25" x14ac:dyDescent="0.25">
      <c r="A331" s="74"/>
      <c r="B331" s="19"/>
      <c r="C331" s="19"/>
      <c r="D331" s="50"/>
      <c r="E331" s="73"/>
      <c r="F331" s="74"/>
      <c r="G331" s="9"/>
      <c r="H331" s="48"/>
      <c r="I331" s="49">
        <f t="shared" ca="1" si="17"/>
        <v>2022</v>
      </c>
      <c r="J331" s="22">
        <f t="shared" ca="1" si="16"/>
        <v>1</v>
      </c>
      <c r="K331" s="19"/>
      <c r="L331" s="73"/>
      <c r="M331" s="74"/>
      <c r="N331" s="19"/>
      <c r="O331" s="73"/>
      <c r="P331" s="82">
        <v>1</v>
      </c>
      <c r="Q331" s="24">
        <v>1</v>
      </c>
      <c r="R331" s="81">
        <f t="shared" si="18"/>
        <v>1</v>
      </c>
      <c r="S331" s="85"/>
      <c r="T331" s="19"/>
      <c r="U331" s="22"/>
      <c r="V331" s="59"/>
      <c r="W331" s="81"/>
      <c r="X331" s="91" t="e">
        <f ca="1">+VLOOKUP(#REF!,REFERENCIAS!$C:$D,2,0)*VLOOKUP(#REF!,PONDERADORES!A:P,IF(AND(INFORMACION!$T331='REFERENCIAS RIESGO'!$C$36,INFORMACION!$F331=REFERENCIAS!$C$24),16,IF(INFORMACION!$T331='REFERENCIAS RIESGO'!$C$36,13,IF(INFORMACION!$F331=REFERENCIAS!$C$24,10,7))),0)+VLOOKUP(K331,REFERENCIAS!$C:$D,2,0)*VLOOKUP($K$2,PONDERADORES!A:P,IF(AND(INFORMACION!$T331='REFERENCIAS RIESGO'!$C$36,INFORMACION!$F331=REFERENCIAS!$C$24),16,IF(INFORMACION!$T331='REFERENCIAS RIESGO'!$C$36,13,IF(INFORMACION!$F331=REFERENCIAS!$C$24,10,7))),0)+VLOOKUP(L331,REFERENCIAS!$C:$D,2,0)*VLOOKUP($L$2,PONDERADORES!A:P,IF(AND(INFORMACION!$T331='REFERENCIAS RIESGO'!$C$36,INFORMACION!$F331=REFERENCIAS!$C$24),16,IF(INFORMACION!$T331='REFERENCIAS RIESGO'!$C$36,13,IF(INFORMACION!$F331=REFERENCIAS!$C$24,10,7))),0)+VLOOKUP(F331,REFERENCIAS!$C:$D,2,0)*VLOOKUP($F$2,PONDERADORES!A:P,IF(AND(INFORMACION!$T331='REFERENCIAS RIESGO'!$C$36,INFORMACION!$F331=REFERENCIAS!$C$24),16,IF(INFORMACION!$T331='REFERENCIAS RIESGO'!$C$36,13,IF(INFORMACION!$F331=REFERENCIAS!$C$24,10,7))),0)+VLOOKUP(T331,REFERENCIAS!$C:$D,2,0)*VLOOKUP($T$2,PONDERADORES!A:P,IF(AND(INFORMACION!$T331='REFERENCIAS RIESGO'!$C$36,INFORMACION!$F331=REFERENCIAS!$C$24),16,IF(INFORMACION!$T331='REFERENCIAS RIESGO'!$C$36,13,IF(INFORMACION!$F331=REFERENCIAS!$C$24,10,7))),0)+VLOOKUP(IF(J331&lt;=0.2,0.2,IF(AND(J331&gt;0.2,J331&lt;=0.4),0.4,IF(AND(J331&gt;0.4,J331&lt;=0.6),0.6,IF(AND(J331&gt;0.6,J331&lt;=0.8),0.8,IF(AND(J331&gt;0.8,J331&lt;=1),1))))),REFERENCIAS!$C:$D,2,0)*VLOOKUP($J$2,PONDERADORES!A:P,IF(AND(INFORMACION!$T331='REFERENCIAS RIESGO'!$C$36,INFORMACION!$F331=REFERENCIAS!$C$24),16,IF(INFORMACION!$T331='REFERENCIAS RIESGO'!$C$36,13,IF(INFORMACION!$F331=REFERENCIAS!$C$24,10,7))),0)</f>
        <v>#REF!</v>
      </c>
      <c r="Y331" s="68">
        <f>+VLOOKUP(M331,REFERENCIAS!$C:$D,2,0)*VLOOKUP($M$2,PONDERADORES!$A$7:$G$9,7,0)+VLOOKUP(N331,REFERENCIAS!$C:$D,2,0)*VLOOKUP($N$2,PONDERADORES!$A$7:$G$9,7,0)+VLOOKUP(O331,REFERENCIAS!$C:$D,2,0)*VLOOKUP($O$2,PONDERADORES!$A$7:$G$9,7,0)</f>
        <v>0.2</v>
      </c>
      <c r="Z331" s="2">
        <f>+VLOOKUP(IF(R331&lt;0.1,0,IF(AND(R331&gt;=0.1,R331&lt;0.2),0.1,IF(AND(R331&gt;=0.2,R331&lt;0.3),0.2,IF(R331&gt;0.3,0.3,)))),REFERENCIAS!$C:$D,2,0)*VLOOKUP($R$2,PONDERADORES!$A$11:$G$11,7,0)</f>
        <v>15</v>
      </c>
      <c r="AA331" s="92"/>
      <c r="AB331" s="95" t="e">
        <f t="shared" ca="1" si="19"/>
        <v>#REF!</v>
      </c>
      <c r="AC331" s="23" t="e">
        <f ca="1">IF(AB331&gt;REFERENCIAS!$C$62,REFERENCIAS!$B$62,IF(AND(AB331&gt;=REFERENCIAS!$C$63,AB331&lt;REFERENCIAS!$D$63),REFERENCIAS!$B$63,IF(AND(AB331&gt;REFERENCIAS!$C$64,AB331&lt;=REFERENCIAS!$D$64),REFERENCIAS!$B$64,IF(AND(AB331&gt;=REFERENCIAS!$C$65,AB331&lt;REFERENCIAS!$D$65),REFERENCIAS!$B$65, "Revisar"))))</f>
        <v>#REF!</v>
      </c>
      <c r="AD331" s="94" t="e">
        <f ca="1">VLOOKUP(AC331,REFERENCIAS!$B$62:$G$65,4,FALSE)</f>
        <v>#REF!</v>
      </c>
      <c r="AJ331" s="20"/>
    </row>
    <row r="332" spans="1:36" ht="17.25" x14ac:dyDescent="0.25">
      <c r="A332" s="74"/>
      <c r="B332" s="19"/>
      <c r="C332" s="19"/>
      <c r="D332" s="50"/>
      <c r="E332" s="73"/>
      <c r="F332" s="74"/>
      <c r="G332" s="9"/>
      <c r="H332" s="48"/>
      <c r="I332" s="49">
        <f t="shared" ca="1" si="17"/>
        <v>2022</v>
      </c>
      <c r="J332" s="22">
        <f t="shared" ca="1" si="16"/>
        <v>1</v>
      </c>
      <c r="K332" s="19"/>
      <c r="L332" s="73"/>
      <c r="M332" s="74"/>
      <c r="N332" s="19"/>
      <c r="O332" s="73"/>
      <c r="P332" s="82">
        <v>1</v>
      </c>
      <c r="Q332" s="24">
        <v>1</v>
      </c>
      <c r="R332" s="81">
        <f t="shared" si="18"/>
        <v>1</v>
      </c>
      <c r="S332" s="85"/>
      <c r="T332" s="19"/>
      <c r="U332" s="22"/>
      <c r="V332" s="59"/>
      <c r="W332" s="81"/>
      <c r="X332" s="91" t="e">
        <f ca="1">+VLOOKUP(#REF!,REFERENCIAS!$C:$D,2,0)*VLOOKUP(#REF!,PONDERADORES!A:P,IF(AND(INFORMACION!$T332='REFERENCIAS RIESGO'!$C$36,INFORMACION!$F332=REFERENCIAS!$C$24),16,IF(INFORMACION!$T332='REFERENCIAS RIESGO'!$C$36,13,IF(INFORMACION!$F332=REFERENCIAS!$C$24,10,7))),0)+VLOOKUP(K332,REFERENCIAS!$C:$D,2,0)*VLOOKUP($K$2,PONDERADORES!A:P,IF(AND(INFORMACION!$T332='REFERENCIAS RIESGO'!$C$36,INFORMACION!$F332=REFERENCIAS!$C$24),16,IF(INFORMACION!$T332='REFERENCIAS RIESGO'!$C$36,13,IF(INFORMACION!$F332=REFERENCIAS!$C$24,10,7))),0)+VLOOKUP(L332,REFERENCIAS!$C:$D,2,0)*VLOOKUP($L$2,PONDERADORES!A:P,IF(AND(INFORMACION!$T332='REFERENCIAS RIESGO'!$C$36,INFORMACION!$F332=REFERENCIAS!$C$24),16,IF(INFORMACION!$T332='REFERENCIAS RIESGO'!$C$36,13,IF(INFORMACION!$F332=REFERENCIAS!$C$24,10,7))),0)+VLOOKUP(F332,REFERENCIAS!$C:$D,2,0)*VLOOKUP($F$2,PONDERADORES!A:P,IF(AND(INFORMACION!$T332='REFERENCIAS RIESGO'!$C$36,INFORMACION!$F332=REFERENCIAS!$C$24),16,IF(INFORMACION!$T332='REFERENCIAS RIESGO'!$C$36,13,IF(INFORMACION!$F332=REFERENCIAS!$C$24,10,7))),0)+VLOOKUP(T332,REFERENCIAS!$C:$D,2,0)*VLOOKUP($T$2,PONDERADORES!A:P,IF(AND(INFORMACION!$T332='REFERENCIAS RIESGO'!$C$36,INFORMACION!$F332=REFERENCIAS!$C$24),16,IF(INFORMACION!$T332='REFERENCIAS RIESGO'!$C$36,13,IF(INFORMACION!$F332=REFERENCIAS!$C$24,10,7))),0)+VLOOKUP(IF(J332&lt;=0.2,0.2,IF(AND(J332&gt;0.2,J332&lt;=0.4),0.4,IF(AND(J332&gt;0.4,J332&lt;=0.6),0.6,IF(AND(J332&gt;0.6,J332&lt;=0.8),0.8,IF(AND(J332&gt;0.8,J332&lt;=1),1))))),REFERENCIAS!$C:$D,2,0)*VLOOKUP($J$2,PONDERADORES!A:P,IF(AND(INFORMACION!$T332='REFERENCIAS RIESGO'!$C$36,INFORMACION!$F332=REFERENCIAS!$C$24),16,IF(INFORMACION!$T332='REFERENCIAS RIESGO'!$C$36,13,IF(INFORMACION!$F332=REFERENCIAS!$C$24,10,7))),0)</f>
        <v>#REF!</v>
      </c>
      <c r="Y332" s="68">
        <f>+VLOOKUP(M332,REFERENCIAS!$C:$D,2,0)*VLOOKUP($M$2,PONDERADORES!$A$7:$G$9,7,0)+VLOOKUP(N332,REFERENCIAS!$C:$D,2,0)*VLOOKUP($N$2,PONDERADORES!$A$7:$G$9,7,0)+VLOOKUP(O332,REFERENCIAS!$C:$D,2,0)*VLOOKUP($O$2,PONDERADORES!$A$7:$G$9,7,0)</f>
        <v>0.2</v>
      </c>
      <c r="Z332" s="2">
        <f>+VLOOKUP(IF(R332&lt;0.1,0,IF(AND(R332&gt;=0.1,R332&lt;0.2),0.1,IF(AND(R332&gt;=0.2,R332&lt;0.3),0.2,IF(R332&gt;0.3,0.3,)))),REFERENCIAS!$C:$D,2,0)*VLOOKUP($R$2,PONDERADORES!$A$11:$G$11,7,0)</f>
        <v>15</v>
      </c>
      <c r="AA332" s="92"/>
      <c r="AB332" s="95" t="e">
        <f t="shared" ca="1" si="19"/>
        <v>#REF!</v>
      </c>
      <c r="AC332" s="23" t="e">
        <f ca="1">IF(AB332&gt;REFERENCIAS!$C$62,REFERENCIAS!$B$62,IF(AND(AB332&gt;=REFERENCIAS!$C$63,AB332&lt;REFERENCIAS!$D$63),REFERENCIAS!$B$63,IF(AND(AB332&gt;REFERENCIAS!$C$64,AB332&lt;=REFERENCIAS!$D$64),REFERENCIAS!$B$64,IF(AND(AB332&gt;=REFERENCIAS!$C$65,AB332&lt;REFERENCIAS!$D$65),REFERENCIAS!$B$65, "Revisar"))))</f>
        <v>#REF!</v>
      </c>
      <c r="AD332" s="94" t="e">
        <f ca="1">VLOOKUP(AC332,REFERENCIAS!$B$62:$G$65,4,FALSE)</f>
        <v>#REF!</v>
      </c>
      <c r="AJ332" s="20"/>
    </row>
    <row r="333" spans="1:36" ht="17.25" x14ac:dyDescent="0.25">
      <c r="A333" s="74"/>
      <c r="B333" s="19"/>
      <c r="C333" s="19"/>
      <c r="D333" s="50"/>
      <c r="E333" s="73"/>
      <c r="F333" s="74"/>
      <c r="G333" s="9"/>
      <c r="H333" s="48"/>
      <c r="I333" s="49">
        <f t="shared" ca="1" si="17"/>
        <v>2022</v>
      </c>
      <c r="J333" s="22">
        <f t="shared" ca="1" si="16"/>
        <v>1</v>
      </c>
      <c r="K333" s="19"/>
      <c r="L333" s="73"/>
      <c r="M333" s="74"/>
      <c r="N333" s="19"/>
      <c r="O333" s="73"/>
      <c r="P333" s="82">
        <v>1</v>
      </c>
      <c r="Q333" s="24">
        <v>1</v>
      </c>
      <c r="R333" s="81">
        <f t="shared" si="18"/>
        <v>1</v>
      </c>
      <c r="S333" s="85"/>
      <c r="T333" s="19"/>
      <c r="U333" s="22"/>
      <c r="V333" s="59"/>
      <c r="W333" s="81"/>
      <c r="X333" s="91" t="e">
        <f ca="1">+VLOOKUP(#REF!,REFERENCIAS!$C:$D,2,0)*VLOOKUP(#REF!,PONDERADORES!A:P,IF(AND(INFORMACION!$T333='REFERENCIAS RIESGO'!$C$36,INFORMACION!$F333=REFERENCIAS!$C$24),16,IF(INFORMACION!$T333='REFERENCIAS RIESGO'!$C$36,13,IF(INFORMACION!$F333=REFERENCIAS!$C$24,10,7))),0)+VLOOKUP(K333,REFERENCIAS!$C:$D,2,0)*VLOOKUP($K$2,PONDERADORES!A:P,IF(AND(INFORMACION!$T333='REFERENCIAS RIESGO'!$C$36,INFORMACION!$F333=REFERENCIAS!$C$24),16,IF(INFORMACION!$T333='REFERENCIAS RIESGO'!$C$36,13,IF(INFORMACION!$F333=REFERENCIAS!$C$24,10,7))),0)+VLOOKUP(L333,REFERENCIAS!$C:$D,2,0)*VLOOKUP($L$2,PONDERADORES!A:P,IF(AND(INFORMACION!$T333='REFERENCIAS RIESGO'!$C$36,INFORMACION!$F333=REFERENCIAS!$C$24),16,IF(INFORMACION!$T333='REFERENCIAS RIESGO'!$C$36,13,IF(INFORMACION!$F333=REFERENCIAS!$C$24,10,7))),0)+VLOOKUP(F333,REFERENCIAS!$C:$D,2,0)*VLOOKUP($F$2,PONDERADORES!A:P,IF(AND(INFORMACION!$T333='REFERENCIAS RIESGO'!$C$36,INFORMACION!$F333=REFERENCIAS!$C$24),16,IF(INFORMACION!$T333='REFERENCIAS RIESGO'!$C$36,13,IF(INFORMACION!$F333=REFERENCIAS!$C$24,10,7))),0)+VLOOKUP(T333,REFERENCIAS!$C:$D,2,0)*VLOOKUP($T$2,PONDERADORES!A:P,IF(AND(INFORMACION!$T333='REFERENCIAS RIESGO'!$C$36,INFORMACION!$F333=REFERENCIAS!$C$24),16,IF(INFORMACION!$T333='REFERENCIAS RIESGO'!$C$36,13,IF(INFORMACION!$F333=REFERENCIAS!$C$24,10,7))),0)+VLOOKUP(IF(J333&lt;=0.2,0.2,IF(AND(J333&gt;0.2,J333&lt;=0.4),0.4,IF(AND(J333&gt;0.4,J333&lt;=0.6),0.6,IF(AND(J333&gt;0.6,J333&lt;=0.8),0.8,IF(AND(J333&gt;0.8,J333&lt;=1),1))))),REFERENCIAS!$C:$D,2,0)*VLOOKUP($J$2,PONDERADORES!A:P,IF(AND(INFORMACION!$T333='REFERENCIAS RIESGO'!$C$36,INFORMACION!$F333=REFERENCIAS!$C$24),16,IF(INFORMACION!$T333='REFERENCIAS RIESGO'!$C$36,13,IF(INFORMACION!$F333=REFERENCIAS!$C$24,10,7))),0)</f>
        <v>#REF!</v>
      </c>
      <c r="Y333" s="68">
        <f>+VLOOKUP(M333,REFERENCIAS!$C:$D,2,0)*VLOOKUP($M$2,PONDERADORES!$A$7:$G$9,7,0)+VLOOKUP(N333,REFERENCIAS!$C:$D,2,0)*VLOOKUP($N$2,PONDERADORES!$A$7:$G$9,7,0)+VLOOKUP(O333,REFERENCIAS!$C:$D,2,0)*VLOOKUP($O$2,PONDERADORES!$A$7:$G$9,7,0)</f>
        <v>0.2</v>
      </c>
      <c r="Z333" s="2">
        <f>+VLOOKUP(IF(R333&lt;0.1,0,IF(AND(R333&gt;=0.1,R333&lt;0.2),0.1,IF(AND(R333&gt;=0.2,R333&lt;0.3),0.2,IF(R333&gt;0.3,0.3,)))),REFERENCIAS!$C:$D,2,0)*VLOOKUP($R$2,PONDERADORES!$A$11:$G$11,7,0)</f>
        <v>15</v>
      </c>
      <c r="AA333" s="92"/>
      <c r="AB333" s="95" t="e">
        <f t="shared" ca="1" si="19"/>
        <v>#REF!</v>
      </c>
      <c r="AC333" s="23" t="e">
        <f ca="1">IF(AB333&gt;REFERENCIAS!$C$62,REFERENCIAS!$B$62,IF(AND(AB333&gt;=REFERENCIAS!$C$63,AB333&lt;REFERENCIAS!$D$63),REFERENCIAS!$B$63,IF(AND(AB333&gt;REFERENCIAS!$C$64,AB333&lt;=REFERENCIAS!$D$64),REFERENCIAS!$B$64,IF(AND(AB333&gt;=REFERENCIAS!$C$65,AB333&lt;REFERENCIAS!$D$65),REFERENCIAS!$B$65, "Revisar"))))</f>
        <v>#REF!</v>
      </c>
      <c r="AD333" s="94" t="e">
        <f ca="1">VLOOKUP(AC333,REFERENCIAS!$B$62:$G$65,4,FALSE)</f>
        <v>#REF!</v>
      </c>
      <c r="AJ333" s="20"/>
    </row>
    <row r="334" spans="1:36" ht="17.25" x14ac:dyDescent="0.25">
      <c r="A334" s="74"/>
      <c r="B334" s="19"/>
      <c r="C334" s="19"/>
      <c r="D334" s="50"/>
      <c r="E334" s="73"/>
      <c r="F334" s="74"/>
      <c r="G334" s="9"/>
      <c r="H334" s="48"/>
      <c r="I334" s="49">
        <f t="shared" ca="1" si="17"/>
        <v>2022</v>
      </c>
      <c r="J334" s="22">
        <f t="shared" ca="1" si="16"/>
        <v>1</v>
      </c>
      <c r="K334" s="19"/>
      <c r="L334" s="73"/>
      <c r="M334" s="74"/>
      <c r="N334" s="19"/>
      <c r="O334" s="73"/>
      <c r="P334" s="82">
        <v>1</v>
      </c>
      <c r="Q334" s="24">
        <v>1</v>
      </c>
      <c r="R334" s="81">
        <f t="shared" si="18"/>
        <v>1</v>
      </c>
      <c r="S334" s="85"/>
      <c r="T334" s="19"/>
      <c r="U334" s="22"/>
      <c r="V334" s="59"/>
      <c r="W334" s="81"/>
      <c r="X334" s="91" t="e">
        <f ca="1">+VLOOKUP(#REF!,REFERENCIAS!$C:$D,2,0)*VLOOKUP(#REF!,PONDERADORES!A:P,IF(AND(INFORMACION!$T334='REFERENCIAS RIESGO'!$C$36,INFORMACION!$F334=REFERENCIAS!$C$24),16,IF(INFORMACION!$T334='REFERENCIAS RIESGO'!$C$36,13,IF(INFORMACION!$F334=REFERENCIAS!$C$24,10,7))),0)+VLOOKUP(K334,REFERENCIAS!$C:$D,2,0)*VLOOKUP($K$2,PONDERADORES!A:P,IF(AND(INFORMACION!$T334='REFERENCIAS RIESGO'!$C$36,INFORMACION!$F334=REFERENCIAS!$C$24),16,IF(INFORMACION!$T334='REFERENCIAS RIESGO'!$C$36,13,IF(INFORMACION!$F334=REFERENCIAS!$C$24,10,7))),0)+VLOOKUP(L334,REFERENCIAS!$C:$D,2,0)*VLOOKUP($L$2,PONDERADORES!A:P,IF(AND(INFORMACION!$T334='REFERENCIAS RIESGO'!$C$36,INFORMACION!$F334=REFERENCIAS!$C$24),16,IF(INFORMACION!$T334='REFERENCIAS RIESGO'!$C$36,13,IF(INFORMACION!$F334=REFERENCIAS!$C$24,10,7))),0)+VLOOKUP(F334,REFERENCIAS!$C:$D,2,0)*VLOOKUP($F$2,PONDERADORES!A:P,IF(AND(INFORMACION!$T334='REFERENCIAS RIESGO'!$C$36,INFORMACION!$F334=REFERENCIAS!$C$24),16,IF(INFORMACION!$T334='REFERENCIAS RIESGO'!$C$36,13,IF(INFORMACION!$F334=REFERENCIAS!$C$24,10,7))),0)+VLOOKUP(T334,REFERENCIAS!$C:$D,2,0)*VLOOKUP($T$2,PONDERADORES!A:P,IF(AND(INFORMACION!$T334='REFERENCIAS RIESGO'!$C$36,INFORMACION!$F334=REFERENCIAS!$C$24),16,IF(INFORMACION!$T334='REFERENCIAS RIESGO'!$C$36,13,IF(INFORMACION!$F334=REFERENCIAS!$C$24,10,7))),0)+VLOOKUP(IF(J334&lt;=0.2,0.2,IF(AND(J334&gt;0.2,J334&lt;=0.4),0.4,IF(AND(J334&gt;0.4,J334&lt;=0.6),0.6,IF(AND(J334&gt;0.6,J334&lt;=0.8),0.8,IF(AND(J334&gt;0.8,J334&lt;=1),1))))),REFERENCIAS!$C:$D,2,0)*VLOOKUP($J$2,PONDERADORES!A:P,IF(AND(INFORMACION!$T334='REFERENCIAS RIESGO'!$C$36,INFORMACION!$F334=REFERENCIAS!$C$24),16,IF(INFORMACION!$T334='REFERENCIAS RIESGO'!$C$36,13,IF(INFORMACION!$F334=REFERENCIAS!$C$24,10,7))),0)</f>
        <v>#REF!</v>
      </c>
      <c r="Y334" s="68">
        <f>+VLOOKUP(M334,REFERENCIAS!$C:$D,2,0)*VLOOKUP($M$2,PONDERADORES!$A$7:$G$9,7,0)+VLOOKUP(N334,REFERENCIAS!$C:$D,2,0)*VLOOKUP($N$2,PONDERADORES!$A$7:$G$9,7,0)+VLOOKUP(O334,REFERENCIAS!$C:$D,2,0)*VLOOKUP($O$2,PONDERADORES!$A$7:$G$9,7,0)</f>
        <v>0.2</v>
      </c>
      <c r="Z334" s="2">
        <f>+VLOOKUP(IF(R334&lt;0.1,0,IF(AND(R334&gt;=0.1,R334&lt;0.2),0.1,IF(AND(R334&gt;=0.2,R334&lt;0.3),0.2,IF(R334&gt;0.3,0.3,)))),REFERENCIAS!$C:$D,2,0)*VLOOKUP($R$2,PONDERADORES!$A$11:$G$11,7,0)</f>
        <v>15</v>
      </c>
      <c r="AA334" s="92"/>
      <c r="AB334" s="95" t="e">
        <f t="shared" ca="1" si="19"/>
        <v>#REF!</v>
      </c>
      <c r="AC334" s="23" t="e">
        <f ca="1">IF(AB334&gt;REFERENCIAS!$C$62,REFERENCIAS!$B$62,IF(AND(AB334&gt;=REFERENCIAS!$C$63,AB334&lt;REFERENCIAS!$D$63),REFERENCIAS!$B$63,IF(AND(AB334&gt;REFERENCIAS!$C$64,AB334&lt;=REFERENCIAS!$D$64),REFERENCIAS!$B$64,IF(AND(AB334&gt;=REFERENCIAS!$C$65,AB334&lt;REFERENCIAS!$D$65),REFERENCIAS!$B$65, "Revisar"))))</f>
        <v>#REF!</v>
      </c>
      <c r="AD334" s="94" t="e">
        <f ca="1">VLOOKUP(AC334,REFERENCIAS!$B$62:$G$65,4,FALSE)</f>
        <v>#REF!</v>
      </c>
      <c r="AJ334" s="20"/>
    </row>
    <row r="335" spans="1:36" ht="17.25" x14ac:dyDescent="0.25">
      <c r="A335" s="74"/>
      <c r="B335" s="19"/>
      <c r="C335" s="19"/>
      <c r="D335" s="50"/>
      <c r="E335" s="73"/>
      <c r="F335" s="74"/>
      <c r="G335" s="9"/>
      <c r="H335" s="48"/>
      <c r="I335" s="49">
        <f t="shared" ca="1" si="17"/>
        <v>2022</v>
      </c>
      <c r="J335" s="22">
        <f t="shared" ca="1" si="16"/>
        <v>1</v>
      </c>
      <c r="K335" s="19"/>
      <c r="L335" s="73"/>
      <c r="M335" s="74"/>
      <c r="N335" s="19"/>
      <c r="O335" s="73"/>
      <c r="P335" s="82">
        <v>1</v>
      </c>
      <c r="Q335" s="24">
        <v>1</v>
      </c>
      <c r="R335" s="81">
        <f t="shared" si="18"/>
        <v>1</v>
      </c>
      <c r="S335" s="85"/>
      <c r="T335" s="19"/>
      <c r="U335" s="22"/>
      <c r="V335" s="59"/>
      <c r="W335" s="81"/>
      <c r="X335" s="91" t="e">
        <f ca="1">+VLOOKUP(#REF!,REFERENCIAS!$C:$D,2,0)*VLOOKUP(#REF!,PONDERADORES!A:P,IF(AND(INFORMACION!$T335='REFERENCIAS RIESGO'!$C$36,INFORMACION!$F335=REFERENCIAS!$C$24),16,IF(INFORMACION!$T335='REFERENCIAS RIESGO'!$C$36,13,IF(INFORMACION!$F335=REFERENCIAS!$C$24,10,7))),0)+VLOOKUP(K335,REFERENCIAS!$C:$D,2,0)*VLOOKUP($K$2,PONDERADORES!A:P,IF(AND(INFORMACION!$T335='REFERENCIAS RIESGO'!$C$36,INFORMACION!$F335=REFERENCIAS!$C$24),16,IF(INFORMACION!$T335='REFERENCIAS RIESGO'!$C$36,13,IF(INFORMACION!$F335=REFERENCIAS!$C$24,10,7))),0)+VLOOKUP(L335,REFERENCIAS!$C:$D,2,0)*VLOOKUP($L$2,PONDERADORES!A:P,IF(AND(INFORMACION!$T335='REFERENCIAS RIESGO'!$C$36,INFORMACION!$F335=REFERENCIAS!$C$24),16,IF(INFORMACION!$T335='REFERENCIAS RIESGO'!$C$36,13,IF(INFORMACION!$F335=REFERENCIAS!$C$24,10,7))),0)+VLOOKUP(F335,REFERENCIAS!$C:$D,2,0)*VLOOKUP($F$2,PONDERADORES!A:P,IF(AND(INFORMACION!$T335='REFERENCIAS RIESGO'!$C$36,INFORMACION!$F335=REFERENCIAS!$C$24),16,IF(INFORMACION!$T335='REFERENCIAS RIESGO'!$C$36,13,IF(INFORMACION!$F335=REFERENCIAS!$C$24,10,7))),0)+VLOOKUP(T335,REFERENCIAS!$C:$D,2,0)*VLOOKUP($T$2,PONDERADORES!A:P,IF(AND(INFORMACION!$T335='REFERENCIAS RIESGO'!$C$36,INFORMACION!$F335=REFERENCIAS!$C$24),16,IF(INFORMACION!$T335='REFERENCIAS RIESGO'!$C$36,13,IF(INFORMACION!$F335=REFERENCIAS!$C$24,10,7))),0)+VLOOKUP(IF(J335&lt;=0.2,0.2,IF(AND(J335&gt;0.2,J335&lt;=0.4),0.4,IF(AND(J335&gt;0.4,J335&lt;=0.6),0.6,IF(AND(J335&gt;0.6,J335&lt;=0.8),0.8,IF(AND(J335&gt;0.8,J335&lt;=1),1))))),REFERENCIAS!$C:$D,2,0)*VLOOKUP($J$2,PONDERADORES!A:P,IF(AND(INFORMACION!$T335='REFERENCIAS RIESGO'!$C$36,INFORMACION!$F335=REFERENCIAS!$C$24),16,IF(INFORMACION!$T335='REFERENCIAS RIESGO'!$C$36,13,IF(INFORMACION!$F335=REFERENCIAS!$C$24,10,7))),0)</f>
        <v>#REF!</v>
      </c>
      <c r="Y335" s="68">
        <f>+VLOOKUP(M335,REFERENCIAS!$C:$D,2,0)*VLOOKUP($M$2,PONDERADORES!$A$7:$G$9,7,0)+VLOOKUP(N335,REFERENCIAS!$C:$D,2,0)*VLOOKUP($N$2,PONDERADORES!$A$7:$G$9,7,0)+VLOOKUP(O335,REFERENCIAS!$C:$D,2,0)*VLOOKUP($O$2,PONDERADORES!$A$7:$G$9,7,0)</f>
        <v>0.2</v>
      </c>
      <c r="Z335" s="2">
        <f>+VLOOKUP(IF(R335&lt;0.1,0,IF(AND(R335&gt;=0.1,R335&lt;0.2),0.1,IF(AND(R335&gt;=0.2,R335&lt;0.3),0.2,IF(R335&gt;0.3,0.3,)))),REFERENCIAS!$C:$D,2,0)*VLOOKUP($R$2,PONDERADORES!$A$11:$G$11,7,0)</f>
        <v>15</v>
      </c>
      <c r="AA335" s="92"/>
      <c r="AB335" s="95" t="e">
        <f t="shared" ca="1" si="19"/>
        <v>#REF!</v>
      </c>
      <c r="AC335" s="23" t="e">
        <f ca="1">IF(AB335&gt;REFERENCIAS!$C$62,REFERENCIAS!$B$62,IF(AND(AB335&gt;=REFERENCIAS!$C$63,AB335&lt;REFERENCIAS!$D$63),REFERENCIAS!$B$63,IF(AND(AB335&gt;REFERENCIAS!$C$64,AB335&lt;=REFERENCIAS!$D$64),REFERENCIAS!$B$64,IF(AND(AB335&gt;=REFERENCIAS!$C$65,AB335&lt;REFERENCIAS!$D$65),REFERENCIAS!$B$65, "Revisar"))))</f>
        <v>#REF!</v>
      </c>
      <c r="AD335" s="94" t="e">
        <f ca="1">VLOOKUP(AC335,REFERENCIAS!$B$62:$G$65,4,FALSE)</f>
        <v>#REF!</v>
      </c>
      <c r="AJ335" s="20"/>
    </row>
    <row r="336" spans="1:36" ht="17.25" x14ac:dyDescent="0.25">
      <c r="A336" s="74"/>
      <c r="B336" s="19"/>
      <c r="C336" s="19"/>
      <c r="D336" s="50"/>
      <c r="E336" s="73"/>
      <c r="F336" s="74"/>
      <c r="G336" s="9"/>
      <c r="H336" s="48"/>
      <c r="I336" s="49">
        <f t="shared" ca="1" si="17"/>
        <v>2022</v>
      </c>
      <c r="J336" s="22">
        <f t="shared" ca="1" si="16"/>
        <v>1</v>
      </c>
      <c r="K336" s="19"/>
      <c r="L336" s="73"/>
      <c r="M336" s="74"/>
      <c r="N336" s="19"/>
      <c r="O336" s="73"/>
      <c r="P336" s="82">
        <v>1</v>
      </c>
      <c r="Q336" s="24">
        <v>1</v>
      </c>
      <c r="R336" s="81">
        <f t="shared" si="18"/>
        <v>1</v>
      </c>
      <c r="S336" s="85"/>
      <c r="T336" s="19"/>
      <c r="U336" s="22"/>
      <c r="V336" s="59"/>
      <c r="W336" s="81"/>
      <c r="X336" s="91" t="e">
        <f ca="1">+VLOOKUP(#REF!,REFERENCIAS!$C:$D,2,0)*VLOOKUP(#REF!,PONDERADORES!A:P,IF(AND(INFORMACION!$T336='REFERENCIAS RIESGO'!$C$36,INFORMACION!$F336=REFERENCIAS!$C$24),16,IF(INFORMACION!$T336='REFERENCIAS RIESGO'!$C$36,13,IF(INFORMACION!$F336=REFERENCIAS!$C$24,10,7))),0)+VLOOKUP(K336,REFERENCIAS!$C:$D,2,0)*VLOOKUP($K$2,PONDERADORES!A:P,IF(AND(INFORMACION!$T336='REFERENCIAS RIESGO'!$C$36,INFORMACION!$F336=REFERENCIAS!$C$24),16,IF(INFORMACION!$T336='REFERENCIAS RIESGO'!$C$36,13,IF(INFORMACION!$F336=REFERENCIAS!$C$24,10,7))),0)+VLOOKUP(L336,REFERENCIAS!$C:$D,2,0)*VLOOKUP($L$2,PONDERADORES!A:P,IF(AND(INFORMACION!$T336='REFERENCIAS RIESGO'!$C$36,INFORMACION!$F336=REFERENCIAS!$C$24),16,IF(INFORMACION!$T336='REFERENCIAS RIESGO'!$C$36,13,IF(INFORMACION!$F336=REFERENCIAS!$C$24,10,7))),0)+VLOOKUP(F336,REFERENCIAS!$C:$D,2,0)*VLOOKUP($F$2,PONDERADORES!A:P,IF(AND(INFORMACION!$T336='REFERENCIAS RIESGO'!$C$36,INFORMACION!$F336=REFERENCIAS!$C$24),16,IF(INFORMACION!$T336='REFERENCIAS RIESGO'!$C$36,13,IF(INFORMACION!$F336=REFERENCIAS!$C$24,10,7))),0)+VLOOKUP(T336,REFERENCIAS!$C:$D,2,0)*VLOOKUP($T$2,PONDERADORES!A:P,IF(AND(INFORMACION!$T336='REFERENCIAS RIESGO'!$C$36,INFORMACION!$F336=REFERENCIAS!$C$24),16,IF(INFORMACION!$T336='REFERENCIAS RIESGO'!$C$36,13,IF(INFORMACION!$F336=REFERENCIAS!$C$24,10,7))),0)+VLOOKUP(IF(J336&lt;=0.2,0.2,IF(AND(J336&gt;0.2,J336&lt;=0.4),0.4,IF(AND(J336&gt;0.4,J336&lt;=0.6),0.6,IF(AND(J336&gt;0.6,J336&lt;=0.8),0.8,IF(AND(J336&gt;0.8,J336&lt;=1),1))))),REFERENCIAS!$C:$D,2,0)*VLOOKUP($J$2,PONDERADORES!A:P,IF(AND(INFORMACION!$T336='REFERENCIAS RIESGO'!$C$36,INFORMACION!$F336=REFERENCIAS!$C$24),16,IF(INFORMACION!$T336='REFERENCIAS RIESGO'!$C$36,13,IF(INFORMACION!$F336=REFERENCIAS!$C$24,10,7))),0)</f>
        <v>#REF!</v>
      </c>
      <c r="Y336" s="68">
        <f>+VLOOKUP(M336,REFERENCIAS!$C:$D,2,0)*VLOOKUP($M$2,PONDERADORES!$A$7:$G$9,7,0)+VLOOKUP(N336,REFERENCIAS!$C:$D,2,0)*VLOOKUP($N$2,PONDERADORES!$A$7:$G$9,7,0)+VLOOKUP(O336,REFERENCIAS!$C:$D,2,0)*VLOOKUP($O$2,PONDERADORES!$A$7:$G$9,7,0)</f>
        <v>0.2</v>
      </c>
      <c r="Z336" s="2">
        <f>+VLOOKUP(IF(R336&lt;0.1,0,IF(AND(R336&gt;=0.1,R336&lt;0.2),0.1,IF(AND(R336&gt;=0.2,R336&lt;0.3),0.2,IF(R336&gt;0.3,0.3,)))),REFERENCIAS!$C:$D,2,0)*VLOOKUP($R$2,PONDERADORES!$A$11:$G$11,7,0)</f>
        <v>15</v>
      </c>
      <c r="AA336" s="92"/>
      <c r="AB336" s="95" t="e">
        <f t="shared" ca="1" si="19"/>
        <v>#REF!</v>
      </c>
      <c r="AC336" s="23" t="e">
        <f ca="1">IF(AB336&gt;REFERENCIAS!$C$62,REFERENCIAS!$B$62,IF(AND(AB336&gt;=REFERENCIAS!$C$63,AB336&lt;REFERENCIAS!$D$63),REFERENCIAS!$B$63,IF(AND(AB336&gt;REFERENCIAS!$C$64,AB336&lt;=REFERENCIAS!$D$64),REFERENCIAS!$B$64,IF(AND(AB336&gt;=REFERENCIAS!$C$65,AB336&lt;REFERENCIAS!$D$65),REFERENCIAS!$B$65, "Revisar"))))</f>
        <v>#REF!</v>
      </c>
      <c r="AD336" s="94" t="e">
        <f ca="1">VLOOKUP(AC336,REFERENCIAS!$B$62:$G$65,4,FALSE)</f>
        <v>#REF!</v>
      </c>
      <c r="AJ336" s="20"/>
    </row>
    <row r="337" spans="1:36" ht="17.25" x14ac:dyDescent="0.25">
      <c r="A337" s="74"/>
      <c r="B337" s="19"/>
      <c r="C337" s="19"/>
      <c r="D337" s="50"/>
      <c r="E337" s="73"/>
      <c r="F337" s="74"/>
      <c r="G337" s="9"/>
      <c r="H337" s="48"/>
      <c r="I337" s="49">
        <f t="shared" ca="1" si="17"/>
        <v>2022</v>
      </c>
      <c r="J337" s="22">
        <f t="shared" ca="1" si="16"/>
        <v>1</v>
      </c>
      <c r="K337" s="19"/>
      <c r="L337" s="73"/>
      <c r="M337" s="74"/>
      <c r="N337" s="19"/>
      <c r="O337" s="73"/>
      <c r="P337" s="82">
        <v>1</v>
      </c>
      <c r="Q337" s="24">
        <v>1</v>
      </c>
      <c r="R337" s="81">
        <f t="shared" si="18"/>
        <v>1</v>
      </c>
      <c r="S337" s="85"/>
      <c r="T337" s="19"/>
      <c r="U337" s="22"/>
      <c r="V337" s="59"/>
      <c r="W337" s="81"/>
      <c r="X337" s="91" t="e">
        <f ca="1">+VLOOKUP(#REF!,REFERENCIAS!$C:$D,2,0)*VLOOKUP(#REF!,PONDERADORES!A:P,IF(AND(INFORMACION!$T337='REFERENCIAS RIESGO'!$C$36,INFORMACION!$F337=REFERENCIAS!$C$24),16,IF(INFORMACION!$T337='REFERENCIAS RIESGO'!$C$36,13,IF(INFORMACION!$F337=REFERENCIAS!$C$24,10,7))),0)+VLOOKUP(K337,REFERENCIAS!$C:$D,2,0)*VLOOKUP($K$2,PONDERADORES!A:P,IF(AND(INFORMACION!$T337='REFERENCIAS RIESGO'!$C$36,INFORMACION!$F337=REFERENCIAS!$C$24),16,IF(INFORMACION!$T337='REFERENCIAS RIESGO'!$C$36,13,IF(INFORMACION!$F337=REFERENCIAS!$C$24,10,7))),0)+VLOOKUP(L337,REFERENCIAS!$C:$D,2,0)*VLOOKUP($L$2,PONDERADORES!A:P,IF(AND(INFORMACION!$T337='REFERENCIAS RIESGO'!$C$36,INFORMACION!$F337=REFERENCIAS!$C$24),16,IF(INFORMACION!$T337='REFERENCIAS RIESGO'!$C$36,13,IF(INFORMACION!$F337=REFERENCIAS!$C$24,10,7))),0)+VLOOKUP(F337,REFERENCIAS!$C:$D,2,0)*VLOOKUP($F$2,PONDERADORES!A:P,IF(AND(INFORMACION!$T337='REFERENCIAS RIESGO'!$C$36,INFORMACION!$F337=REFERENCIAS!$C$24),16,IF(INFORMACION!$T337='REFERENCIAS RIESGO'!$C$36,13,IF(INFORMACION!$F337=REFERENCIAS!$C$24,10,7))),0)+VLOOKUP(T337,REFERENCIAS!$C:$D,2,0)*VLOOKUP($T$2,PONDERADORES!A:P,IF(AND(INFORMACION!$T337='REFERENCIAS RIESGO'!$C$36,INFORMACION!$F337=REFERENCIAS!$C$24),16,IF(INFORMACION!$T337='REFERENCIAS RIESGO'!$C$36,13,IF(INFORMACION!$F337=REFERENCIAS!$C$24,10,7))),0)+VLOOKUP(IF(J337&lt;=0.2,0.2,IF(AND(J337&gt;0.2,J337&lt;=0.4),0.4,IF(AND(J337&gt;0.4,J337&lt;=0.6),0.6,IF(AND(J337&gt;0.6,J337&lt;=0.8),0.8,IF(AND(J337&gt;0.8,J337&lt;=1),1))))),REFERENCIAS!$C:$D,2,0)*VLOOKUP($J$2,PONDERADORES!A:P,IF(AND(INFORMACION!$T337='REFERENCIAS RIESGO'!$C$36,INFORMACION!$F337=REFERENCIAS!$C$24),16,IF(INFORMACION!$T337='REFERENCIAS RIESGO'!$C$36,13,IF(INFORMACION!$F337=REFERENCIAS!$C$24,10,7))),0)</f>
        <v>#REF!</v>
      </c>
      <c r="Y337" s="68">
        <f>+VLOOKUP(M337,REFERENCIAS!$C:$D,2,0)*VLOOKUP($M$2,PONDERADORES!$A$7:$G$9,7,0)+VLOOKUP(N337,REFERENCIAS!$C:$D,2,0)*VLOOKUP($N$2,PONDERADORES!$A$7:$G$9,7,0)+VLOOKUP(O337,REFERENCIAS!$C:$D,2,0)*VLOOKUP($O$2,PONDERADORES!$A$7:$G$9,7,0)</f>
        <v>0.2</v>
      </c>
      <c r="Z337" s="2">
        <f>+VLOOKUP(IF(R337&lt;0.1,0,IF(AND(R337&gt;=0.1,R337&lt;0.2),0.1,IF(AND(R337&gt;=0.2,R337&lt;0.3),0.2,IF(R337&gt;0.3,0.3,)))),REFERENCIAS!$C:$D,2,0)*VLOOKUP($R$2,PONDERADORES!$A$11:$G$11,7,0)</f>
        <v>15</v>
      </c>
      <c r="AA337" s="92"/>
      <c r="AB337" s="95" t="e">
        <f t="shared" ca="1" si="19"/>
        <v>#REF!</v>
      </c>
      <c r="AC337" s="23" t="e">
        <f ca="1">IF(AB337&gt;REFERENCIAS!$C$62,REFERENCIAS!$B$62,IF(AND(AB337&gt;=REFERENCIAS!$C$63,AB337&lt;REFERENCIAS!$D$63),REFERENCIAS!$B$63,IF(AND(AB337&gt;REFERENCIAS!$C$64,AB337&lt;=REFERENCIAS!$D$64),REFERENCIAS!$B$64,IF(AND(AB337&gt;=REFERENCIAS!$C$65,AB337&lt;REFERENCIAS!$D$65),REFERENCIAS!$B$65, "Revisar"))))</f>
        <v>#REF!</v>
      </c>
      <c r="AD337" s="94" t="e">
        <f ca="1">VLOOKUP(AC337,REFERENCIAS!$B$62:$G$65,4,FALSE)</f>
        <v>#REF!</v>
      </c>
      <c r="AJ337" s="20"/>
    </row>
    <row r="338" spans="1:36" ht="17.25" x14ac:dyDescent="0.25">
      <c r="A338" s="74"/>
      <c r="B338" s="19"/>
      <c r="C338" s="19"/>
      <c r="D338" s="50"/>
      <c r="E338" s="73"/>
      <c r="F338" s="74"/>
      <c r="G338" s="9"/>
      <c r="H338" s="48"/>
      <c r="I338" s="49">
        <f t="shared" ca="1" si="17"/>
        <v>2022</v>
      </c>
      <c r="J338" s="22">
        <f t="shared" ca="1" si="16"/>
        <v>1</v>
      </c>
      <c r="K338" s="19"/>
      <c r="L338" s="73"/>
      <c r="M338" s="74"/>
      <c r="N338" s="19"/>
      <c r="O338" s="73"/>
      <c r="P338" s="82">
        <v>1</v>
      </c>
      <c r="Q338" s="24">
        <v>1</v>
      </c>
      <c r="R338" s="81">
        <f t="shared" si="18"/>
        <v>1</v>
      </c>
      <c r="S338" s="85"/>
      <c r="T338" s="19"/>
      <c r="U338" s="22"/>
      <c r="V338" s="59"/>
      <c r="W338" s="81"/>
      <c r="X338" s="91" t="e">
        <f ca="1">+VLOOKUP(#REF!,REFERENCIAS!$C:$D,2,0)*VLOOKUP(#REF!,PONDERADORES!A:P,IF(AND(INFORMACION!$T338='REFERENCIAS RIESGO'!$C$36,INFORMACION!$F338=REFERENCIAS!$C$24),16,IF(INFORMACION!$T338='REFERENCIAS RIESGO'!$C$36,13,IF(INFORMACION!$F338=REFERENCIAS!$C$24,10,7))),0)+VLOOKUP(K338,REFERENCIAS!$C:$D,2,0)*VLOOKUP($K$2,PONDERADORES!A:P,IF(AND(INFORMACION!$T338='REFERENCIAS RIESGO'!$C$36,INFORMACION!$F338=REFERENCIAS!$C$24),16,IF(INFORMACION!$T338='REFERENCIAS RIESGO'!$C$36,13,IF(INFORMACION!$F338=REFERENCIAS!$C$24,10,7))),0)+VLOOKUP(L338,REFERENCIAS!$C:$D,2,0)*VLOOKUP($L$2,PONDERADORES!A:P,IF(AND(INFORMACION!$T338='REFERENCIAS RIESGO'!$C$36,INFORMACION!$F338=REFERENCIAS!$C$24),16,IF(INFORMACION!$T338='REFERENCIAS RIESGO'!$C$36,13,IF(INFORMACION!$F338=REFERENCIAS!$C$24,10,7))),0)+VLOOKUP(F338,REFERENCIAS!$C:$D,2,0)*VLOOKUP($F$2,PONDERADORES!A:P,IF(AND(INFORMACION!$T338='REFERENCIAS RIESGO'!$C$36,INFORMACION!$F338=REFERENCIAS!$C$24),16,IF(INFORMACION!$T338='REFERENCIAS RIESGO'!$C$36,13,IF(INFORMACION!$F338=REFERENCIAS!$C$24,10,7))),0)+VLOOKUP(T338,REFERENCIAS!$C:$D,2,0)*VLOOKUP($T$2,PONDERADORES!A:P,IF(AND(INFORMACION!$T338='REFERENCIAS RIESGO'!$C$36,INFORMACION!$F338=REFERENCIAS!$C$24),16,IF(INFORMACION!$T338='REFERENCIAS RIESGO'!$C$36,13,IF(INFORMACION!$F338=REFERENCIAS!$C$24,10,7))),0)+VLOOKUP(IF(J338&lt;=0.2,0.2,IF(AND(J338&gt;0.2,J338&lt;=0.4),0.4,IF(AND(J338&gt;0.4,J338&lt;=0.6),0.6,IF(AND(J338&gt;0.6,J338&lt;=0.8),0.8,IF(AND(J338&gt;0.8,J338&lt;=1),1))))),REFERENCIAS!$C:$D,2,0)*VLOOKUP($J$2,PONDERADORES!A:P,IF(AND(INFORMACION!$T338='REFERENCIAS RIESGO'!$C$36,INFORMACION!$F338=REFERENCIAS!$C$24),16,IF(INFORMACION!$T338='REFERENCIAS RIESGO'!$C$36,13,IF(INFORMACION!$F338=REFERENCIAS!$C$24,10,7))),0)</f>
        <v>#REF!</v>
      </c>
      <c r="Y338" s="68">
        <f>+VLOOKUP(M338,REFERENCIAS!$C:$D,2,0)*VLOOKUP($M$2,PONDERADORES!$A$7:$G$9,7,0)+VLOOKUP(N338,REFERENCIAS!$C:$D,2,0)*VLOOKUP($N$2,PONDERADORES!$A$7:$G$9,7,0)+VLOOKUP(O338,REFERENCIAS!$C:$D,2,0)*VLOOKUP($O$2,PONDERADORES!$A$7:$G$9,7,0)</f>
        <v>0.2</v>
      </c>
      <c r="Z338" s="2">
        <f>+VLOOKUP(IF(R338&lt;0.1,0,IF(AND(R338&gt;=0.1,R338&lt;0.2),0.1,IF(AND(R338&gt;=0.2,R338&lt;0.3),0.2,IF(R338&gt;0.3,0.3,)))),REFERENCIAS!$C:$D,2,0)*VLOOKUP($R$2,PONDERADORES!$A$11:$G$11,7,0)</f>
        <v>15</v>
      </c>
      <c r="AA338" s="92"/>
      <c r="AB338" s="95" t="e">
        <f t="shared" ca="1" si="19"/>
        <v>#REF!</v>
      </c>
      <c r="AC338" s="23" t="e">
        <f ca="1">IF(AB338&gt;REFERENCIAS!$C$62,REFERENCIAS!$B$62,IF(AND(AB338&gt;=REFERENCIAS!$C$63,AB338&lt;REFERENCIAS!$D$63),REFERENCIAS!$B$63,IF(AND(AB338&gt;REFERENCIAS!$C$64,AB338&lt;=REFERENCIAS!$D$64),REFERENCIAS!$B$64,IF(AND(AB338&gt;=REFERENCIAS!$C$65,AB338&lt;REFERENCIAS!$D$65),REFERENCIAS!$B$65, "Revisar"))))</f>
        <v>#REF!</v>
      </c>
      <c r="AD338" s="94" t="e">
        <f ca="1">VLOOKUP(AC338,REFERENCIAS!$B$62:$G$65,4,FALSE)</f>
        <v>#REF!</v>
      </c>
      <c r="AJ338" s="20"/>
    </row>
    <row r="339" spans="1:36" ht="17.25" x14ac:dyDescent="0.25">
      <c r="A339" s="74"/>
      <c r="B339" s="19"/>
      <c r="C339" s="19"/>
      <c r="D339" s="50"/>
      <c r="E339" s="73"/>
      <c r="F339" s="74"/>
      <c r="G339" s="9"/>
      <c r="H339" s="48"/>
      <c r="I339" s="49">
        <f t="shared" ca="1" si="17"/>
        <v>2022</v>
      </c>
      <c r="J339" s="22">
        <f t="shared" ca="1" si="16"/>
        <v>1</v>
      </c>
      <c r="K339" s="19"/>
      <c r="L339" s="73"/>
      <c r="M339" s="74"/>
      <c r="N339" s="19"/>
      <c r="O339" s="73"/>
      <c r="P339" s="82">
        <v>1</v>
      </c>
      <c r="Q339" s="24">
        <v>1</v>
      </c>
      <c r="R339" s="81">
        <f t="shared" si="18"/>
        <v>1</v>
      </c>
      <c r="S339" s="85"/>
      <c r="T339" s="19"/>
      <c r="U339" s="22"/>
      <c r="V339" s="59"/>
      <c r="W339" s="81"/>
      <c r="X339" s="91" t="e">
        <f ca="1">+VLOOKUP(#REF!,REFERENCIAS!$C:$D,2,0)*VLOOKUP(#REF!,PONDERADORES!A:P,IF(AND(INFORMACION!$T339='REFERENCIAS RIESGO'!$C$36,INFORMACION!$F339=REFERENCIAS!$C$24),16,IF(INFORMACION!$T339='REFERENCIAS RIESGO'!$C$36,13,IF(INFORMACION!$F339=REFERENCIAS!$C$24,10,7))),0)+VLOOKUP(K339,REFERENCIAS!$C:$D,2,0)*VLOOKUP($K$2,PONDERADORES!A:P,IF(AND(INFORMACION!$T339='REFERENCIAS RIESGO'!$C$36,INFORMACION!$F339=REFERENCIAS!$C$24),16,IF(INFORMACION!$T339='REFERENCIAS RIESGO'!$C$36,13,IF(INFORMACION!$F339=REFERENCIAS!$C$24,10,7))),0)+VLOOKUP(L339,REFERENCIAS!$C:$D,2,0)*VLOOKUP($L$2,PONDERADORES!A:P,IF(AND(INFORMACION!$T339='REFERENCIAS RIESGO'!$C$36,INFORMACION!$F339=REFERENCIAS!$C$24),16,IF(INFORMACION!$T339='REFERENCIAS RIESGO'!$C$36,13,IF(INFORMACION!$F339=REFERENCIAS!$C$24,10,7))),0)+VLOOKUP(F339,REFERENCIAS!$C:$D,2,0)*VLOOKUP($F$2,PONDERADORES!A:P,IF(AND(INFORMACION!$T339='REFERENCIAS RIESGO'!$C$36,INFORMACION!$F339=REFERENCIAS!$C$24),16,IF(INFORMACION!$T339='REFERENCIAS RIESGO'!$C$36,13,IF(INFORMACION!$F339=REFERENCIAS!$C$24,10,7))),0)+VLOOKUP(T339,REFERENCIAS!$C:$D,2,0)*VLOOKUP($T$2,PONDERADORES!A:P,IF(AND(INFORMACION!$T339='REFERENCIAS RIESGO'!$C$36,INFORMACION!$F339=REFERENCIAS!$C$24),16,IF(INFORMACION!$T339='REFERENCIAS RIESGO'!$C$36,13,IF(INFORMACION!$F339=REFERENCIAS!$C$24,10,7))),0)+VLOOKUP(IF(J339&lt;=0.2,0.2,IF(AND(J339&gt;0.2,J339&lt;=0.4),0.4,IF(AND(J339&gt;0.4,J339&lt;=0.6),0.6,IF(AND(J339&gt;0.6,J339&lt;=0.8),0.8,IF(AND(J339&gt;0.8,J339&lt;=1),1))))),REFERENCIAS!$C:$D,2,0)*VLOOKUP($J$2,PONDERADORES!A:P,IF(AND(INFORMACION!$T339='REFERENCIAS RIESGO'!$C$36,INFORMACION!$F339=REFERENCIAS!$C$24),16,IF(INFORMACION!$T339='REFERENCIAS RIESGO'!$C$36,13,IF(INFORMACION!$F339=REFERENCIAS!$C$24,10,7))),0)</f>
        <v>#REF!</v>
      </c>
      <c r="Y339" s="68">
        <f>+VLOOKUP(M339,REFERENCIAS!$C:$D,2,0)*VLOOKUP($M$2,PONDERADORES!$A$7:$G$9,7,0)+VLOOKUP(N339,REFERENCIAS!$C:$D,2,0)*VLOOKUP($N$2,PONDERADORES!$A$7:$G$9,7,0)+VLOOKUP(O339,REFERENCIAS!$C:$D,2,0)*VLOOKUP($O$2,PONDERADORES!$A$7:$G$9,7,0)</f>
        <v>0.2</v>
      </c>
      <c r="Z339" s="2">
        <f>+VLOOKUP(IF(R339&lt;0.1,0,IF(AND(R339&gt;=0.1,R339&lt;0.2),0.1,IF(AND(R339&gt;=0.2,R339&lt;0.3),0.2,IF(R339&gt;0.3,0.3,)))),REFERENCIAS!$C:$D,2,0)*VLOOKUP($R$2,PONDERADORES!$A$11:$G$11,7,0)</f>
        <v>15</v>
      </c>
      <c r="AA339" s="92"/>
      <c r="AB339" s="95" t="e">
        <f t="shared" ca="1" si="19"/>
        <v>#REF!</v>
      </c>
      <c r="AC339" s="23" t="e">
        <f ca="1">IF(AB339&gt;REFERENCIAS!$C$62,REFERENCIAS!$B$62,IF(AND(AB339&gt;=REFERENCIAS!$C$63,AB339&lt;REFERENCIAS!$D$63),REFERENCIAS!$B$63,IF(AND(AB339&gt;REFERENCIAS!$C$64,AB339&lt;=REFERENCIAS!$D$64),REFERENCIAS!$B$64,IF(AND(AB339&gt;=REFERENCIAS!$C$65,AB339&lt;REFERENCIAS!$D$65),REFERENCIAS!$B$65, "Revisar"))))</f>
        <v>#REF!</v>
      </c>
      <c r="AD339" s="94" t="e">
        <f ca="1">VLOOKUP(AC339,REFERENCIAS!$B$62:$G$65,4,FALSE)</f>
        <v>#REF!</v>
      </c>
      <c r="AJ339" s="20"/>
    </row>
    <row r="340" spans="1:36" ht="17.25" x14ac:dyDescent="0.25">
      <c r="A340" s="74"/>
      <c r="B340" s="19"/>
      <c r="C340" s="19"/>
      <c r="D340" s="50"/>
      <c r="E340" s="73"/>
      <c r="F340" s="74"/>
      <c r="G340" s="9"/>
      <c r="H340" s="48"/>
      <c r="I340" s="49">
        <f t="shared" ca="1" si="17"/>
        <v>2022</v>
      </c>
      <c r="J340" s="22">
        <f t="shared" ca="1" si="16"/>
        <v>1</v>
      </c>
      <c r="K340" s="19"/>
      <c r="L340" s="73"/>
      <c r="M340" s="74"/>
      <c r="N340" s="19"/>
      <c r="O340" s="73"/>
      <c r="P340" s="82">
        <v>1</v>
      </c>
      <c r="Q340" s="24">
        <v>1</v>
      </c>
      <c r="R340" s="81">
        <f t="shared" si="18"/>
        <v>1</v>
      </c>
      <c r="S340" s="85"/>
      <c r="T340" s="19"/>
      <c r="U340" s="22"/>
      <c r="V340" s="59"/>
      <c r="W340" s="81"/>
      <c r="X340" s="91" t="e">
        <f ca="1">+VLOOKUP(#REF!,REFERENCIAS!$C:$D,2,0)*VLOOKUP(#REF!,PONDERADORES!A:P,IF(AND(INFORMACION!$T340='REFERENCIAS RIESGO'!$C$36,INFORMACION!$F340=REFERENCIAS!$C$24),16,IF(INFORMACION!$T340='REFERENCIAS RIESGO'!$C$36,13,IF(INFORMACION!$F340=REFERENCIAS!$C$24,10,7))),0)+VLOOKUP(K340,REFERENCIAS!$C:$D,2,0)*VLOOKUP($K$2,PONDERADORES!A:P,IF(AND(INFORMACION!$T340='REFERENCIAS RIESGO'!$C$36,INFORMACION!$F340=REFERENCIAS!$C$24),16,IF(INFORMACION!$T340='REFERENCIAS RIESGO'!$C$36,13,IF(INFORMACION!$F340=REFERENCIAS!$C$24,10,7))),0)+VLOOKUP(L340,REFERENCIAS!$C:$D,2,0)*VLOOKUP($L$2,PONDERADORES!A:P,IF(AND(INFORMACION!$T340='REFERENCIAS RIESGO'!$C$36,INFORMACION!$F340=REFERENCIAS!$C$24),16,IF(INFORMACION!$T340='REFERENCIAS RIESGO'!$C$36,13,IF(INFORMACION!$F340=REFERENCIAS!$C$24,10,7))),0)+VLOOKUP(F340,REFERENCIAS!$C:$D,2,0)*VLOOKUP($F$2,PONDERADORES!A:P,IF(AND(INFORMACION!$T340='REFERENCIAS RIESGO'!$C$36,INFORMACION!$F340=REFERENCIAS!$C$24),16,IF(INFORMACION!$T340='REFERENCIAS RIESGO'!$C$36,13,IF(INFORMACION!$F340=REFERENCIAS!$C$24,10,7))),0)+VLOOKUP(T340,REFERENCIAS!$C:$D,2,0)*VLOOKUP($T$2,PONDERADORES!A:P,IF(AND(INFORMACION!$T340='REFERENCIAS RIESGO'!$C$36,INFORMACION!$F340=REFERENCIAS!$C$24),16,IF(INFORMACION!$T340='REFERENCIAS RIESGO'!$C$36,13,IF(INFORMACION!$F340=REFERENCIAS!$C$24,10,7))),0)+VLOOKUP(IF(J340&lt;=0.2,0.2,IF(AND(J340&gt;0.2,J340&lt;=0.4),0.4,IF(AND(J340&gt;0.4,J340&lt;=0.6),0.6,IF(AND(J340&gt;0.6,J340&lt;=0.8),0.8,IF(AND(J340&gt;0.8,J340&lt;=1),1))))),REFERENCIAS!$C:$D,2,0)*VLOOKUP($J$2,PONDERADORES!A:P,IF(AND(INFORMACION!$T340='REFERENCIAS RIESGO'!$C$36,INFORMACION!$F340=REFERENCIAS!$C$24),16,IF(INFORMACION!$T340='REFERENCIAS RIESGO'!$C$36,13,IF(INFORMACION!$F340=REFERENCIAS!$C$24,10,7))),0)</f>
        <v>#REF!</v>
      </c>
      <c r="Y340" s="68">
        <f>+VLOOKUP(M340,REFERENCIAS!$C:$D,2,0)*VLOOKUP($M$2,PONDERADORES!$A$7:$G$9,7,0)+VLOOKUP(N340,REFERENCIAS!$C:$D,2,0)*VLOOKUP($N$2,PONDERADORES!$A$7:$G$9,7,0)+VLOOKUP(O340,REFERENCIAS!$C:$D,2,0)*VLOOKUP($O$2,PONDERADORES!$A$7:$G$9,7,0)</f>
        <v>0.2</v>
      </c>
      <c r="Z340" s="2">
        <f>+VLOOKUP(IF(R340&lt;0.1,0,IF(AND(R340&gt;=0.1,R340&lt;0.2),0.1,IF(AND(R340&gt;=0.2,R340&lt;0.3),0.2,IF(R340&gt;0.3,0.3,)))),REFERENCIAS!$C:$D,2,0)*VLOOKUP($R$2,PONDERADORES!$A$11:$G$11,7,0)</f>
        <v>15</v>
      </c>
      <c r="AA340" s="92"/>
      <c r="AB340" s="95" t="e">
        <f t="shared" ca="1" si="19"/>
        <v>#REF!</v>
      </c>
      <c r="AC340" s="23" t="e">
        <f ca="1">IF(AB340&gt;REFERENCIAS!$C$62,REFERENCIAS!$B$62,IF(AND(AB340&gt;=REFERENCIAS!$C$63,AB340&lt;REFERENCIAS!$D$63),REFERENCIAS!$B$63,IF(AND(AB340&gt;REFERENCIAS!$C$64,AB340&lt;=REFERENCIAS!$D$64),REFERENCIAS!$B$64,IF(AND(AB340&gt;=REFERENCIAS!$C$65,AB340&lt;REFERENCIAS!$D$65),REFERENCIAS!$B$65, "Revisar"))))</f>
        <v>#REF!</v>
      </c>
      <c r="AD340" s="94" t="e">
        <f ca="1">VLOOKUP(AC340,REFERENCIAS!$B$62:$G$65,4,FALSE)</f>
        <v>#REF!</v>
      </c>
      <c r="AJ340" s="20"/>
    </row>
    <row r="341" spans="1:36" ht="17.25" x14ac:dyDescent="0.25">
      <c r="A341" s="74"/>
      <c r="B341" s="19"/>
      <c r="C341" s="19"/>
      <c r="D341" s="50"/>
      <c r="E341" s="73"/>
      <c r="F341" s="74"/>
      <c r="G341" s="9"/>
      <c r="H341" s="48"/>
      <c r="I341" s="49">
        <f t="shared" ca="1" si="17"/>
        <v>2022</v>
      </c>
      <c r="J341" s="22">
        <f t="shared" ca="1" si="16"/>
        <v>1</v>
      </c>
      <c r="K341" s="19"/>
      <c r="L341" s="73"/>
      <c r="M341" s="74"/>
      <c r="N341" s="19"/>
      <c r="O341" s="73"/>
      <c r="P341" s="82">
        <v>1</v>
      </c>
      <c r="Q341" s="24">
        <v>1</v>
      </c>
      <c r="R341" s="81">
        <f t="shared" si="18"/>
        <v>1</v>
      </c>
      <c r="S341" s="85"/>
      <c r="T341" s="19"/>
      <c r="U341" s="22"/>
      <c r="V341" s="59"/>
      <c r="W341" s="81"/>
      <c r="X341" s="91" t="e">
        <f ca="1">+VLOOKUP(#REF!,REFERENCIAS!$C:$D,2,0)*VLOOKUP(#REF!,PONDERADORES!A:P,IF(AND(INFORMACION!$T341='REFERENCIAS RIESGO'!$C$36,INFORMACION!$F341=REFERENCIAS!$C$24),16,IF(INFORMACION!$T341='REFERENCIAS RIESGO'!$C$36,13,IF(INFORMACION!$F341=REFERENCIAS!$C$24,10,7))),0)+VLOOKUP(K341,REFERENCIAS!$C:$D,2,0)*VLOOKUP($K$2,PONDERADORES!A:P,IF(AND(INFORMACION!$T341='REFERENCIAS RIESGO'!$C$36,INFORMACION!$F341=REFERENCIAS!$C$24),16,IF(INFORMACION!$T341='REFERENCIAS RIESGO'!$C$36,13,IF(INFORMACION!$F341=REFERENCIAS!$C$24,10,7))),0)+VLOOKUP(L341,REFERENCIAS!$C:$D,2,0)*VLOOKUP($L$2,PONDERADORES!A:P,IF(AND(INFORMACION!$T341='REFERENCIAS RIESGO'!$C$36,INFORMACION!$F341=REFERENCIAS!$C$24),16,IF(INFORMACION!$T341='REFERENCIAS RIESGO'!$C$36,13,IF(INFORMACION!$F341=REFERENCIAS!$C$24,10,7))),0)+VLOOKUP(F341,REFERENCIAS!$C:$D,2,0)*VLOOKUP($F$2,PONDERADORES!A:P,IF(AND(INFORMACION!$T341='REFERENCIAS RIESGO'!$C$36,INFORMACION!$F341=REFERENCIAS!$C$24),16,IF(INFORMACION!$T341='REFERENCIAS RIESGO'!$C$36,13,IF(INFORMACION!$F341=REFERENCIAS!$C$24,10,7))),0)+VLOOKUP(T341,REFERENCIAS!$C:$D,2,0)*VLOOKUP($T$2,PONDERADORES!A:P,IF(AND(INFORMACION!$T341='REFERENCIAS RIESGO'!$C$36,INFORMACION!$F341=REFERENCIAS!$C$24),16,IF(INFORMACION!$T341='REFERENCIAS RIESGO'!$C$36,13,IF(INFORMACION!$F341=REFERENCIAS!$C$24,10,7))),0)+VLOOKUP(IF(J341&lt;=0.2,0.2,IF(AND(J341&gt;0.2,J341&lt;=0.4),0.4,IF(AND(J341&gt;0.4,J341&lt;=0.6),0.6,IF(AND(J341&gt;0.6,J341&lt;=0.8),0.8,IF(AND(J341&gt;0.8,J341&lt;=1),1))))),REFERENCIAS!$C:$D,2,0)*VLOOKUP($J$2,PONDERADORES!A:P,IF(AND(INFORMACION!$T341='REFERENCIAS RIESGO'!$C$36,INFORMACION!$F341=REFERENCIAS!$C$24),16,IF(INFORMACION!$T341='REFERENCIAS RIESGO'!$C$36,13,IF(INFORMACION!$F341=REFERENCIAS!$C$24,10,7))),0)</f>
        <v>#REF!</v>
      </c>
      <c r="Y341" s="68">
        <f>+VLOOKUP(M341,REFERENCIAS!$C:$D,2,0)*VLOOKUP($M$2,PONDERADORES!$A$7:$G$9,7,0)+VLOOKUP(N341,REFERENCIAS!$C:$D,2,0)*VLOOKUP($N$2,PONDERADORES!$A$7:$G$9,7,0)+VLOOKUP(O341,REFERENCIAS!$C:$D,2,0)*VLOOKUP($O$2,PONDERADORES!$A$7:$G$9,7,0)</f>
        <v>0.2</v>
      </c>
      <c r="Z341" s="2">
        <f>+VLOOKUP(IF(R341&lt;0.1,0,IF(AND(R341&gt;=0.1,R341&lt;0.2),0.1,IF(AND(R341&gt;=0.2,R341&lt;0.3),0.2,IF(R341&gt;0.3,0.3,)))),REFERENCIAS!$C:$D,2,0)*VLOOKUP($R$2,PONDERADORES!$A$11:$G$11,7,0)</f>
        <v>15</v>
      </c>
      <c r="AA341" s="92"/>
      <c r="AB341" s="95" t="e">
        <f t="shared" ca="1" si="19"/>
        <v>#REF!</v>
      </c>
      <c r="AC341" s="23" t="e">
        <f ca="1">IF(AB341&gt;REFERENCIAS!$C$62,REFERENCIAS!$B$62,IF(AND(AB341&gt;=REFERENCIAS!$C$63,AB341&lt;REFERENCIAS!$D$63),REFERENCIAS!$B$63,IF(AND(AB341&gt;REFERENCIAS!$C$64,AB341&lt;=REFERENCIAS!$D$64),REFERENCIAS!$B$64,IF(AND(AB341&gt;=REFERENCIAS!$C$65,AB341&lt;REFERENCIAS!$D$65),REFERENCIAS!$B$65, "Revisar"))))</f>
        <v>#REF!</v>
      </c>
      <c r="AD341" s="94" t="e">
        <f ca="1">VLOOKUP(AC341,REFERENCIAS!$B$62:$G$65,4,FALSE)</f>
        <v>#REF!</v>
      </c>
      <c r="AJ341" s="20"/>
    </row>
    <row r="342" spans="1:36" ht="17.25" x14ac:dyDescent="0.25">
      <c r="A342" s="74"/>
      <c r="B342" s="19"/>
      <c r="C342" s="19"/>
      <c r="D342" s="50"/>
      <c r="E342" s="73"/>
      <c r="F342" s="74"/>
      <c r="G342" s="9"/>
      <c r="H342" s="48"/>
      <c r="I342" s="49">
        <f t="shared" ca="1" si="17"/>
        <v>2022</v>
      </c>
      <c r="J342" s="22">
        <f t="shared" ca="1" si="16"/>
        <v>1</v>
      </c>
      <c r="K342" s="19"/>
      <c r="L342" s="73"/>
      <c r="M342" s="74"/>
      <c r="N342" s="19"/>
      <c r="O342" s="73"/>
      <c r="P342" s="82">
        <v>1</v>
      </c>
      <c r="Q342" s="24">
        <v>1</v>
      </c>
      <c r="R342" s="81">
        <f t="shared" si="18"/>
        <v>1</v>
      </c>
      <c r="S342" s="85"/>
      <c r="T342" s="19"/>
      <c r="U342" s="22"/>
      <c r="V342" s="59"/>
      <c r="W342" s="81"/>
      <c r="X342" s="91" t="e">
        <f ca="1">+VLOOKUP(#REF!,REFERENCIAS!$C:$D,2,0)*VLOOKUP(#REF!,PONDERADORES!A:P,IF(AND(INFORMACION!$T342='REFERENCIAS RIESGO'!$C$36,INFORMACION!$F342=REFERENCIAS!$C$24),16,IF(INFORMACION!$T342='REFERENCIAS RIESGO'!$C$36,13,IF(INFORMACION!$F342=REFERENCIAS!$C$24,10,7))),0)+VLOOKUP(K342,REFERENCIAS!$C:$D,2,0)*VLOOKUP($K$2,PONDERADORES!A:P,IF(AND(INFORMACION!$T342='REFERENCIAS RIESGO'!$C$36,INFORMACION!$F342=REFERENCIAS!$C$24),16,IF(INFORMACION!$T342='REFERENCIAS RIESGO'!$C$36,13,IF(INFORMACION!$F342=REFERENCIAS!$C$24,10,7))),0)+VLOOKUP(L342,REFERENCIAS!$C:$D,2,0)*VLOOKUP($L$2,PONDERADORES!A:P,IF(AND(INFORMACION!$T342='REFERENCIAS RIESGO'!$C$36,INFORMACION!$F342=REFERENCIAS!$C$24),16,IF(INFORMACION!$T342='REFERENCIAS RIESGO'!$C$36,13,IF(INFORMACION!$F342=REFERENCIAS!$C$24,10,7))),0)+VLOOKUP(F342,REFERENCIAS!$C:$D,2,0)*VLOOKUP($F$2,PONDERADORES!A:P,IF(AND(INFORMACION!$T342='REFERENCIAS RIESGO'!$C$36,INFORMACION!$F342=REFERENCIAS!$C$24),16,IF(INFORMACION!$T342='REFERENCIAS RIESGO'!$C$36,13,IF(INFORMACION!$F342=REFERENCIAS!$C$24,10,7))),0)+VLOOKUP(T342,REFERENCIAS!$C:$D,2,0)*VLOOKUP($T$2,PONDERADORES!A:P,IF(AND(INFORMACION!$T342='REFERENCIAS RIESGO'!$C$36,INFORMACION!$F342=REFERENCIAS!$C$24),16,IF(INFORMACION!$T342='REFERENCIAS RIESGO'!$C$36,13,IF(INFORMACION!$F342=REFERENCIAS!$C$24,10,7))),0)+VLOOKUP(IF(J342&lt;=0.2,0.2,IF(AND(J342&gt;0.2,J342&lt;=0.4),0.4,IF(AND(J342&gt;0.4,J342&lt;=0.6),0.6,IF(AND(J342&gt;0.6,J342&lt;=0.8),0.8,IF(AND(J342&gt;0.8,J342&lt;=1),1))))),REFERENCIAS!$C:$D,2,0)*VLOOKUP($J$2,PONDERADORES!A:P,IF(AND(INFORMACION!$T342='REFERENCIAS RIESGO'!$C$36,INFORMACION!$F342=REFERENCIAS!$C$24),16,IF(INFORMACION!$T342='REFERENCIAS RIESGO'!$C$36,13,IF(INFORMACION!$F342=REFERENCIAS!$C$24,10,7))),0)</f>
        <v>#REF!</v>
      </c>
      <c r="Y342" s="68">
        <f>+VLOOKUP(M342,REFERENCIAS!$C:$D,2,0)*VLOOKUP($M$2,PONDERADORES!$A$7:$G$9,7,0)+VLOOKUP(N342,REFERENCIAS!$C:$D,2,0)*VLOOKUP($N$2,PONDERADORES!$A$7:$G$9,7,0)+VLOOKUP(O342,REFERENCIAS!$C:$D,2,0)*VLOOKUP($O$2,PONDERADORES!$A$7:$G$9,7,0)</f>
        <v>0.2</v>
      </c>
      <c r="Z342" s="2">
        <f>+VLOOKUP(IF(R342&lt;0.1,0,IF(AND(R342&gt;=0.1,R342&lt;0.2),0.1,IF(AND(R342&gt;=0.2,R342&lt;0.3),0.2,IF(R342&gt;0.3,0.3,)))),REFERENCIAS!$C:$D,2,0)*VLOOKUP($R$2,PONDERADORES!$A$11:$G$11,7,0)</f>
        <v>15</v>
      </c>
      <c r="AA342" s="92"/>
      <c r="AB342" s="95" t="e">
        <f t="shared" ca="1" si="19"/>
        <v>#REF!</v>
      </c>
      <c r="AC342" s="23" t="e">
        <f ca="1">IF(AB342&gt;REFERENCIAS!$C$62,REFERENCIAS!$B$62,IF(AND(AB342&gt;=REFERENCIAS!$C$63,AB342&lt;REFERENCIAS!$D$63),REFERENCIAS!$B$63,IF(AND(AB342&gt;REFERENCIAS!$C$64,AB342&lt;=REFERENCIAS!$D$64),REFERENCIAS!$B$64,IF(AND(AB342&gt;=REFERENCIAS!$C$65,AB342&lt;REFERENCIAS!$D$65),REFERENCIAS!$B$65, "Revisar"))))</f>
        <v>#REF!</v>
      </c>
      <c r="AD342" s="94" t="e">
        <f ca="1">VLOOKUP(AC342,REFERENCIAS!$B$62:$G$65,4,FALSE)</f>
        <v>#REF!</v>
      </c>
      <c r="AJ342" s="20"/>
    </row>
    <row r="343" spans="1:36" ht="17.25" x14ac:dyDescent="0.25">
      <c r="A343" s="74"/>
      <c r="B343" s="19"/>
      <c r="C343" s="19"/>
      <c r="D343" s="50"/>
      <c r="E343" s="73"/>
      <c r="F343" s="74"/>
      <c r="G343" s="9"/>
      <c r="H343" s="48"/>
      <c r="I343" s="49">
        <f t="shared" ca="1" si="17"/>
        <v>2022</v>
      </c>
      <c r="J343" s="22">
        <f t="shared" ca="1" si="16"/>
        <v>1</v>
      </c>
      <c r="K343" s="19"/>
      <c r="L343" s="73"/>
      <c r="M343" s="74"/>
      <c r="N343" s="19"/>
      <c r="O343" s="73"/>
      <c r="P343" s="82">
        <v>1</v>
      </c>
      <c r="Q343" s="24">
        <v>1</v>
      </c>
      <c r="R343" s="81">
        <f t="shared" si="18"/>
        <v>1</v>
      </c>
      <c r="S343" s="85"/>
      <c r="T343" s="19"/>
      <c r="U343" s="22"/>
      <c r="V343" s="59"/>
      <c r="W343" s="81"/>
      <c r="X343" s="91" t="e">
        <f ca="1">+VLOOKUP(#REF!,REFERENCIAS!$C:$D,2,0)*VLOOKUP(#REF!,PONDERADORES!A:P,IF(AND(INFORMACION!$T343='REFERENCIAS RIESGO'!$C$36,INFORMACION!$F343=REFERENCIAS!$C$24),16,IF(INFORMACION!$T343='REFERENCIAS RIESGO'!$C$36,13,IF(INFORMACION!$F343=REFERENCIAS!$C$24,10,7))),0)+VLOOKUP(K343,REFERENCIAS!$C:$D,2,0)*VLOOKUP($K$2,PONDERADORES!A:P,IF(AND(INFORMACION!$T343='REFERENCIAS RIESGO'!$C$36,INFORMACION!$F343=REFERENCIAS!$C$24),16,IF(INFORMACION!$T343='REFERENCIAS RIESGO'!$C$36,13,IF(INFORMACION!$F343=REFERENCIAS!$C$24,10,7))),0)+VLOOKUP(L343,REFERENCIAS!$C:$D,2,0)*VLOOKUP($L$2,PONDERADORES!A:P,IF(AND(INFORMACION!$T343='REFERENCIAS RIESGO'!$C$36,INFORMACION!$F343=REFERENCIAS!$C$24),16,IF(INFORMACION!$T343='REFERENCIAS RIESGO'!$C$36,13,IF(INFORMACION!$F343=REFERENCIAS!$C$24,10,7))),0)+VLOOKUP(F343,REFERENCIAS!$C:$D,2,0)*VLOOKUP($F$2,PONDERADORES!A:P,IF(AND(INFORMACION!$T343='REFERENCIAS RIESGO'!$C$36,INFORMACION!$F343=REFERENCIAS!$C$24),16,IF(INFORMACION!$T343='REFERENCIAS RIESGO'!$C$36,13,IF(INFORMACION!$F343=REFERENCIAS!$C$24,10,7))),0)+VLOOKUP(T343,REFERENCIAS!$C:$D,2,0)*VLOOKUP($T$2,PONDERADORES!A:P,IF(AND(INFORMACION!$T343='REFERENCIAS RIESGO'!$C$36,INFORMACION!$F343=REFERENCIAS!$C$24),16,IF(INFORMACION!$T343='REFERENCIAS RIESGO'!$C$36,13,IF(INFORMACION!$F343=REFERENCIAS!$C$24,10,7))),0)+VLOOKUP(IF(J343&lt;=0.2,0.2,IF(AND(J343&gt;0.2,J343&lt;=0.4),0.4,IF(AND(J343&gt;0.4,J343&lt;=0.6),0.6,IF(AND(J343&gt;0.6,J343&lt;=0.8),0.8,IF(AND(J343&gt;0.8,J343&lt;=1),1))))),REFERENCIAS!$C:$D,2,0)*VLOOKUP($J$2,PONDERADORES!A:P,IF(AND(INFORMACION!$T343='REFERENCIAS RIESGO'!$C$36,INFORMACION!$F343=REFERENCIAS!$C$24),16,IF(INFORMACION!$T343='REFERENCIAS RIESGO'!$C$36,13,IF(INFORMACION!$F343=REFERENCIAS!$C$24,10,7))),0)</f>
        <v>#REF!</v>
      </c>
      <c r="Y343" s="68">
        <f>+VLOOKUP(M343,REFERENCIAS!$C:$D,2,0)*VLOOKUP($M$2,PONDERADORES!$A$7:$G$9,7,0)+VLOOKUP(N343,REFERENCIAS!$C:$D,2,0)*VLOOKUP($N$2,PONDERADORES!$A$7:$G$9,7,0)+VLOOKUP(O343,REFERENCIAS!$C:$D,2,0)*VLOOKUP($O$2,PONDERADORES!$A$7:$G$9,7,0)</f>
        <v>0.2</v>
      </c>
      <c r="Z343" s="2">
        <f>+VLOOKUP(IF(R343&lt;0.1,0,IF(AND(R343&gt;=0.1,R343&lt;0.2),0.1,IF(AND(R343&gt;=0.2,R343&lt;0.3),0.2,IF(R343&gt;0.3,0.3,)))),REFERENCIAS!$C:$D,2,0)*VLOOKUP($R$2,PONDERADORES!$A$11:$G$11,7,0)</f>
        <v>15</v>
      </c>
      <c r="AA343" s="92"/>
      <c r="AB343" s="95" t="e">
        <f t="shared" ca="1" si="19"/>
        <v>#REF!</v>
      </c>
      <c r="AC343" s="23" t="e">
        <f ca="1">IF(AB343&gt;REFERENCIAS!$C$62,REFERENCIAS!$B$62,IF(AND(AB343&gt;=REFERENCIAS!$C$63,AB343&lt;REFERENCIAS!$D$63),REFERENCIAS!$B$63,IF(AND(AB343&gt;REFERENCIAS!$C$64,AB343&lt;=REFERENCIAS!$D$64),REFERENCIAS!$B$64,IF(AND(AB343&gt;=REFERENCIAS!$C$65,AB343&lt;REFERENCIAS!$D$65),REFERENCIAS!$B$65, "Revisar"))))</f>
        <v>#REF!</v>
      </c>
      <c r="AD343" s="94" t="e">
        <f ca="1">VLOOKUP(AC343,REFERENCIAS!$B$62:$G$65,4,FALSE)</f>
        <v>#REF!</v>
      </c>
      <c r="AJ343" s="20"/>
    </row>
    <row r="344" spans="1:36" ht="17.25" x14ac:dyDescent="0.25">
      <c r="A344" s="74"/>
      <c r="B344" s="19"/>
      <c r="C344" s="19"/>
      <c r="D344" s="50"/>
      <c r="E344" s="73"/>
      <c r="F344" s="74"/>
      <c r="G344" s="9"/>
      <c r="H344" s="48"/>
      <c r="I344" s="49">
        <f t="shared" ca="1" si="17"/>
        <v>2022</v>
      </c>
      <c r="J344" s="22">
        <f t="shared" ca="1" si="16"/>
        <v>1</v>
      </c>
      <c r="K344" s="19"/>
      <c r="L344" s="73"/>
      <c r="M344" s="74"/>
      <c r="N344" s="19"/>
      <c r="O344" s="73"/>
      <c r="P344" s="82">
        <v>1</v>
      </c>
      <c r="Q344" s="24">
        <v>1</v>
      </c>
      <c r="R344" s="81">
        <f t="shared" si="18"/>
        <v>1</v>
      </c>
      <c r="S344" s="85"/>
      <c r="T344" s="19"/>
      <c r="U344" s="22"/>
      <c r="V344" s="59"/>
      <c r="W344" s="81"/>
      <c r="X344" s="91" t="e">
        <f ca="1">+VLOOKUP(#REF!,REFERENCIAS!$C:$D,2,0)*VLOOKUP(#REF!,PONDERADORES!A:P,IF(AND(INFORMACION!$T344='REFERENCIAS RIESGO'!$C$36,INFORMACION!$F344=REFERENCIAS!$C$24),16,IF(INFORMACION!$T344='REFERENCIAS RIESGO'!$C$36,13,IF(INFORMACION!$F344=REFERENCIAS!$C$24,10,7))),0)+VLOOKUP(K344,REFERENCIAS!$C:$D,2,0)*VLOOKUP($K$2,PONDERADORES!A:P,IF(AND(INFORMACION!$T344='REFERENCIAS RIESGO'!$C$36,INFORMACION!$F344=REFERENCIAS!$C$24),16,IF(INFORMACION!$T344='REFERENCIAS RIESGO'!$C$36,13,IF(INFORMACION!$F344=REFERENCIAS!$C$24,10,7))),0)+VLOOKUP(L344,REFERENCIAS!$C:$D,2,0)*VLOOKUP($L$2,PONDERADORES!A:P,IF(AND(INFORMACION!$T344='REFERENCIAS RIESGO'!$C$36,INFORMACION!$F344=REFERENCIAS!$C$24),16,IF(INFORMACION!$T344='REFERENCIAS RIESGO'!$C$36,13,IF(INFORMACION!$F344=REFERENCIAS!$C$24,10,7))),0)+VLOOKUP(F344,REFERENCIAS!$C:$D,2,0)*VLOOKUP($F$2,PONDERADORES!A:P,IF(AND(INFORMACION!$T344='REFERENCIAS RIESGO'!$C$36,INFORMACION!$F344=REFERENCIAS!$C$24),16,IF(INFORMACION!$T344='REFERENCIAS RIESGO'!$C$36,13,IF(INFORMACION!$F344=REFERENCIAS!$C$24,10,7))),0)+VLOOKUP(T344,REFERENCIAS!$C:$D,2,0)*VLOOKUP($T$2,PONDERADORES!A:P,IF(AND(INFORMACION!$T344='REFERENCIAS RIESGO'!$C$36,INFORMACION!$F344=REFERENCIAS!$C$24),16,IF(INFORMACION!$T344='REFERENCIAS RIESGO'!$C$36,13,IF(INFORMACION!$F344=REFERENCIAS!$C$24,10,7))),0)+VLOOKUP(IF(J344&lt;=0.2,0.2,IF(AND(J344&gt;0.2,J344&lt;=0.4),0.4,IF(AND(J344&gt;0.4,J344&lt;=0.6),0.6,IF(AND(J344&gt;0.6,J344&lt;=0.8),0.8,IF(AND(J344&gt;0.8,J344&lt;=1),1))))),REFERENCIAS!$C:$D,2,0)*VLOOKUP($J$2,PONDERADORES!A:P,IF(AND(INFORMACION!$T344='REFERENCIAS RIESGO'!$C$36,INFORMACION!$F344=REFERENCIAS!$C$24),16,IF(INFORMACION!$T344='REFERENCIAS RIESGO'!$C$36,13,IF(INFORMACION!$F344=REFERENCIAS!$C$24,10,7))),0)</f>
        <v>#REF!</v>
      </c>
      <c r="Y344" s="68">
        <f>+VLOOKUP(M344,REFERENCIAS!$C:$D,2,0)*VLOOKUP($M$2,PONDERADORES!$A$7:$G$9,7,0)+VLOOKUP(N344,REFERENCIAS!$C:$D,2,0)*VLOOKUP($N$2,PONDERADORES!$A$7:$G$9,7,0)+VLOOKUP(O344,REFERENCIAS!$C:$D,2,0)*VLOOKUP($O$2,PONDERADORES!$A$7:$G$9,7,0)</f>
        <v>0.2</v>
      </c>
      <c r="Z344" s="2">
        <f>+VLOOKUP(IF(R344&lt;0.1,0,IF(AND(R344&gt;=0.1,R344&lt;0.2),0.1,IF(AND(R344&gt;=0.2,R344&lt;0.3),0.2,IF(R344&gt;0.3,0.3,)))),REFERENCIAS!$C:$D,2,0)*VLOOKUP($R$2,PONDERADORES!$A$11:$G$11,7,0)</f>
        <v>15</v>
      </c>
      <c r="AA344" s="92"/>
      <c r="AB344" s="95" t="e">
        <f t="shared" ca="1" si="19"/>
        <v>#REF!</v>
      </c>
      <c r="AC344" s="23" t="e">
        <f ca="1">IF(AB344&gt;REFERENCIAS!$C$62,REFERENCIAS!$B$62,IF(AND(AB344&gt;=REFERENCIAS!$C$63,AB344&lt;REFERENCIAS!$D$63),REFERENCIAS!$B$63,IF(AND(AB344&gt;REFERENCIAS!$C$64,AB344&lt;=REFERENCIAS!$D$64),REFERENCIAS!$B$64,IF(AND(AB344&gt;=REFERENCIAS!$C$65,AB344&lt;REFERENCIAS!$D$65),REFERENCIAS!$B$65, "Revisar"))))</f>
        <v>#REF!</v>
      </c>
      <c r="AD344" s="94" t="e">
        <f ca="1">VLOOKUP(AC344,REFERENCIAS!$B$62:$G$65,4,FALSE)</f>
        <v>#REF!</v>
      </c>
      <c r="AJ344" s="20"/>
    </row>
    <row r="345" spans="1:36" ht="17.25" x14ac:dyDescent="0.25">
      <c r="A345" s="74"/>
      <c r="B345" s="19"/>
      <c r="C345" s="19"/>
      <c r="D345" s="50"/>
      <c r="E345" s="73"/>
      <c r="F345" s="74"/>
      <c r="G345" s="9"/>
      <c r="H345" s="48"/>
      <c r="I345" s="49">
        <f t="shared" ca="1" si="17"/>
        <v>2022</v>
      </c>
      <c r="J345" s="22">
        <f t="shared" ca="1" si="16"/>
        <v>1</v>
      </c>
      <c r="K345" s="19"/>
      <c r="L345" s="73"/>
      <c r="M345" s="74"/>
      <c r="N345" s="19"/>
      <c r="O345" s="73"/>
      <c r="P345" s="82">
        <v>1</v>
      </c>
      <c r="Q345" s="24">
        <v>1</v>
      </c>
      <c r="R345" s="81">
        <f t="shared" si="18"/>
        <v>1</v>
      </c>
      <c r="S345" s="85"/>
      <c r="T345" s="19"/>
      <c r="U345" s="22"/>
      <c r="V345" s="59"/>
      <c r="W345" s="81"/>
      <c r="X345" s="91" t="e">
        <f ca="1">+VLOOKUP(#REF!,REFERENCIAS!$C:$D,2,0)*VLOOKUP(#REF!,PONDERADORES!A:P,IF(AND(INFORMACION!$T345='REFERENCIAS RIESGO'!$C$36,INFORMACION!$F345=REFERENCIAS!$C$24),16,IF(INFORMACION!$T345='REFERENCIAS RIESGO'!$C$36,13,IF(INFORMACION!$F345=REFERENCIAS!$C$24,10,7))),0)+VLOOKUP(K345,REFERENCIAS!$C:$D,2,0)*VLOOKUP($K$2,PONDERADORES!A:P,IF(AND(INFORMACION!$T345='REFERENCIAS RIESGO'!$C$36,INFORMACION!$F345=REFERENCIAS!$C$24),16,IF(INFORMACION!$T345='REFERENCIAS RIESGO'!$C$36,13,IF(INFORMACION!$F345=REFERENCIAS!$C$24,10,7))),0)+VLOOKUP(L345,REFERENCIAS!$C:$D,2,0)*VLOOKUP($L$2,PONDERADORES!A:P,IF(AND(INFORMACION!$T345='REFERENCIAS RIESGO'!$C$36,INFORMACION!$F345=REFERENCIAS!$C$24),16,IF(INFORMACION!$T345='REFERENCIAS RIESGO'!$C$36,13,IF(INFORMACION!$F345=REFERENCIAS!$C$24,10,7))),0)+VLOOKUP(F345,REFERENCIAS!$C:$D,2,0)*VLOOKUP($F$2,PONDERADORES!A:P,IF(AND(INFORMACION!$T345='REFERENCIAS RIESGO'!$C$36,INFORMACION!$F345=REFERENCIAS!$C$24),16,IF(INFORMACION!$T345='REFERENCIAS RIESGO'!$C$36,13,IF(INFORMACION!$F345=REFERENCIAS!$C$24,10,7))),0)+VLOOKUP(T345,REFERENCIAS!$C:$D,2,0)*VLOOKUP($T$2,PONDERADORES!A:P,IF(AND(INFORMACION!$T345='REFERENCIAS RIESGO'!$C$36,INFORMACION!$F345=REFERENCIAS!$C$24),16,IF(INFORMACION!$T345='REFERENCIAS RIESGO'!$C$36,13,IF(INFORMACION!$F345=REFERENCIAS!$C$24,10,7))),0)+VLOOKUP(IF(J345&lt;=0.2,0.2,IF(AND(J345&gt;0.2,J345&lt;=0.4),0.4,IF(AND(J345&gt;0.4,J345&lt;=0.6),0.6,IF(AND(J345&gt;0.6,J345&lt;=0.8),0.8,IF(AND(J345&gt;0.8,J345&lt;=1),1))))),REFERENCIAS!$C:$D,2,0)*VLOOKUP($J$2,PONDERADORES!A:P,IF(AND(INFORMACION!$T345='REFERENCIAS RIESGO'!$C$36,INFORMACION!$F345=REFERENCIAS!$C$24),16,IF(INFORMACION!$T345='REFERENCIAS RIESGO'!$C$36,13,IF(INFORMACION!$F345=REFERENCIAS!$C$24,10,7))),0)</f>
        <v>#REF!</v>
      </c>
      <c r="Y345" s="68">
        <f>+VLOOKUP(M345,REFERENCIAS!$C:$D,2,0)*VLOOKUP($M$2,PONDERADORES!$A$7:$G$9,7,0)+VLOOKUP(N345,REFERENCIAS!$C:$D,2,0)*VLOOKUP($N$2,PONDERADORES!$A$7:$G$9,7,0)+VLOOKUP(O345,REFERENCIAS!$C:$D,2,0)*VLOOKUP($O$2,PONDERADORES!$A$7:$G$9,7,0)</f>
        <v>0.2</v>
      </c>
      <c r="Z345" s="2">
        <f>+VLOOKUP(IF(R345&lt;0.1,0,IF(AND(R345&gt;=0.1,R345&lt;0.2),0.1,IF(AND(R345&gt;=0.2,R345&lt;0.3),0.2,IF(R345&gt;0.3,0.3,)))),REFERENCIAS!$C:$D,2,0)*VLOOKUP($R$2,PONDERADORES!$A$11:$G$11,7,0)</f>
        <v>15</v>
      </c>
      <c r="AA345" s="92"/>
      <c r="AB345" s="95" t="e">
        <f t="shared" ca="1" si="19"/>
        <v>#REF!</v>
      </c>
      <c r="AC345" s="23" t="e">
        <f ca="1">IF(AB345&gt;REFERENCIAS!$C$62,REFERENCIAS!$B$62,IF(AND(AB345&gt;=REFERENCIAS!$C$63,AB345&lt;REFERENCIAS!$D$63),REFERENCIAS!$B$63,IF(AND(AB345&gt;REFERENCIAS!$C$64,AB345&lt;=REFERENCIAS!$D$64),REFERENCIAS!$B$64,IF(AND(AB345&gt;=REFERENCIAS!$C$65,AB345&lt;REFERENCIAS!$D$65),REFERENCIAS!$B$65, "Revisar"))))</f>
        <v>#REF!</v>
      </c>
      <c r="AD345" s="94" t="e">
        <f ca="1">VLOOKUP(AC345,REFERENCIAS!$B$62:$G$65,4,FALSE)</f>
        <v>#REF!</v>
      </c>
      <c r="AJ345" s="20"/>
    </row>
    <row r="346" spans="1:36" ht="17.25" x14ac:dyDescent="0.25">
      <c r="A346" s="74"/>
      <c r="B346" s="19"/>
      <c r="C346" s="19"/>
      <c r="D346" s="50"/>
      <c r="E346" s="73"/>
      <c r="F346" s="74"/>
      <c r="G346" s="9"/>
      <c r="H346" s="48"/>
      <c r="I346" s="49">
        <f t="shared" ca="1" si="17"/>
        <v>2022</v>
      </c>
      <c r="J346" s="22">
        <f t="shared" ca="1" si="16"/>
        <v>1</v>
      </c>
      <c r="K346" s="19"/>
      <c r="L346" s="73"/>
      <c r="M346" s="74"/>
      <c r="N346" s="19"/>
      <c r="O346" s="73"/>
      <c r="P346" s="82">
        <v>1</v>
      </c>
      <c r="Q346" s="24">
        <v>1</v>
      </c>
      <c r="R346" s="81">
        <f t="shared" si="18"/>
        <v>1</v>
      </c>
      <c r="S346" s="85"/>
      <c r="T346" s="19"/>
      <c r="U346" s="22"/>
      <c r="V346" s="59"/>
      <c r="W346" s="81"/>
      <c r="X346" s="91" t="e">
        <f ca="1">+VLOOKUP(#REF!,REFERENCIAS!$C:$D,2,0)*VLOOKUP(#REF!,PONDERADORES!A:P,IF(AND(INFORMACION!$T346='REFERENCIAS RIESGO'!$C$36,INFORMACION!$F346=REFERENCIAS!$C$24),16,IF(INFORMACION!$T346='REFERENCIAS RIESGO'!$C$36,13,IF(INFORMACION!$F346=REFERENCIAS!$C$24,10,7))),0)+VLOOKUP(K346,REFERENCIAS!$C:$D,2,0)*VLOOKUP($K$2,PONDERADORES!A:P,IF(AND(INFORMACION!$T346='REFERENCIAS RIESGO'!$C$36,INFORMACION!$F346=REFERENCIAS!$C$24),16,IF(INFORMACION!$T346='REFERENCIAS RIESGO'!$C$36,13,IF(INFORMACION!$F346=REFERENCIAS!$C$24,10,7))),0)+VLOOKUP(L346,REFERENCIAS!$C:$D,2,0)*VLOOKUP($L$2,PONDERADORES!A:P,IF(AND(INFORMACION!$T346='REFERENCIAS RIESGO'!$C$36,INFORMACION!$F346=REFERENCIAS!$C$24),16,IF(INFORMACION!$T346='REFERENCIAS RIESGO'!$C$36,13,IF(INFORMACION!$F346=REFERENCIAS!$C$24,10,7))),0)+VLOOKUP(F346,REFERENCIAS!$C:$D,2,0)*VLOOKUP($F$2,PONDERADORES!A:P,IF(AND(INFORMACION!$T346='REFERENCIAS RIESGO'!$C$36,INFORMACION!$F346=REFERENCIAS!$C$24),16,IF(INFORMACION!$T346='REFERENCIAS RIESGO'!$C$36,13,IF(INFORMACION!$F346=REFERENCIAS!$C$24,10,7))),0)+VLOOKUP(T346,REFERENCIAS!$C:$D,2,0)*VLOOKUP($T$2,PONDERADORES!A:P,IF(AND(INFORMACION!$T346='REFERENCIAS RIESGO'!$C$36,INFORMACION!$F346=REFERENCIAS!$C$24),16,IF(INFORMACION!$T346='REFERENCIAS RIESGO'!$C$36,13,IF(INFORMACION!$F346=REFERENCIAS!$C$24,10,7))),0)+VLOOKUP(IF(J346&lt;=0.2,0.2,IF(AND(J346&gt;0.2,J346&lt;=0.4),0.4,IF(AND(J346&gt;0.4,J346&lt;=0.6),0.6,IF(AND(J346&gt;0.6,J346&lt;=0.8),0.8,IF(AND(J346&gt;0.8,J346&lt;=1),1))))),REFERENCIAS!$C:$D,2,0)*VLOOKUP($J$2,PONDERADORES!A:P,IF(AND(INFORMACION!$T346='REFERENCIAS RIESGO'!$C$36,INFORMACION!$F346=REFERENCIAS!$C$24),16,IF(INFORMACION!$T346='REFERENCIAS RIESGO'!$C$36,13,IF(INFORMACION!$F346=REFERENCIAS!$C$24,10,7))),0)</f>
        <v>#REF!</v>
      </c>
      <c r="Y346" s="68">
        <f>+VLOOKUP(M346,REFERENCIAS!$C:$D,2,0)*VLOOKUP($M$2,PONDERADORES!$A$7:$G$9,7,0)+VLOOKUP(N346,REFERENCIAS!$C:$D,2,0)*VLOOKUP($N$2,PONDERADORES!$A$7:$G$9,7,0)+VLOOKUP(O346,REFERENCIAS!$C:$D,2,0)*VLOOKUP($O$2,PONDERADORES!$A$7:$G$9,7,0)</f>
        <v>0.2</v>
      </c>
      <c r="Z346" s="2">
        <f>+VLOOKUP(IF(R346&lt;0.1,0,IF(AND(R346&gt;=0.1,R346&lt;0.2),0.1,IF(AND(R346&gt;=0.2,R346&lt;0.3),0.2,IF(R346&gt;0.3,0.3,)))),REFERENCIAS!$C:$D,2,0)*VLOOKUP($R$2,PONDERADORES!$A$11:$G$11,7,0)</f>
        <v>15</v>
      </c>
      <c r="AA346" s="92"/>
      <c r="AB346" s="95" t="e">
        <f t="shared" ca="1" si="19"/>
        <v>#REF!</v>
      </c>
      <c r="AC346" s="23" t="e">
        <f ca="1">IF(AB346&gt;REFERENCIAS!$C$62,REFERENCIAS!$B$62,IF(AND(AB346&gt;=REFERENCIAS!$C$63,AB346&lt;REFERENCIAS!$D$63),REFERENCIAS!$B$63,IF(AND(AB346&gt;REFERENCIAS!$C$64,AB346&lt;=REFERENCIAS!$D$64),REFERENCIAS!$B$64,IF(AND(AB346&gt;=REFERENCIAS!$C$65,AB346&lt;REFERENCIAS!$D$65),REFERENCIAS!$B$65, "Revisar"))))</f>
        <v>#REF!</v>
      </c>
      <c r="AD346" s="94" t="e">
        <f ca="1">VLOOKUP(AC346,REFERENCIAS!$B$62:$G$65,4,FALSE)</f>
        <v>#REF!</v>
      </c>
      <c r="AJ346" s="20"/>
    </row>
    <row r="347" spans="1:36" ht="17.25" x14ac:dyDescent="0.25">
      <c r="A347" s="74"/>
      <c r="B347" s="19"/>
      <c r="C347" s="19"/>
      <c r="D347" s="50"/>
      <c r="E347" s="73"/>
      <c r="F347" s="74"/>
      <c r="G347" s="9"/>
      <c r="H347" s="48"/>
      <c r="I347" s="49">
        <f t="shared" ca="1" si="17"/>
        <v>2022</v>
      </c>
      <c r="J347" s="22">
        <f t="shared" ca="1" si="16"/>
        <v>1</v>
      </c>
      <c r="K347" s="19"/>
      <c r="L347" s="73"/>
      <c r="M347" s="74"/>
      <c r="N347" s="19"/>
      <c r="O347" s="73"/>
      <c r="P347" s="82">
        <v>1</v>
      </c>
      <c r="Q347" s="24">
        <v>1</v>
      </c>
      <c r="R347" s="81">
        <f t="shared" si="18"/>
        <v>1</v>
      </c>
      <c r="S347" s="85"/>
      <c r="T347" s="19"/>
      <c r="U347" s="22"/>
      <c r="V347" s="59"/>
      <c r="W347" s="81"/>
      <c r="X347" s="91" t="e">
        <f ca="1">+VLOOKUP(#REF!,REFERENCIAS!$C:$D,2,0)*VLOOKUP(#REF!,PONDERADORES!A:P,IF(AND(INFORMACION!$T347='REFERENCIAS RIESGO'!$C$36,INFORMACION!$F347=REFERENCIAS!$C$24),16,IF(INFORMACION!$T347='REFERENCIAS RIESGO'!$C$36,13,IF(INFORMACION!$F347=REFERENCIAS!$C$24,10,7))),0)+VLOOKUP(K347,REFERENCIAS!$C:$D,2,0)*VLOOKUP($K$2,PONDERADORES!A:P,IF(AND(INFORMACION!$T347='REFERENCIAS RIESGO'!$C$36,INFORMACION!$F347=REFERENCIAS!$C$24),16,IF(INFORMACION!$T347='REFERENCIAS RIESGO'!$C$36,13,IF(INFORMACION!$F347=REFERENCIAS!$C$24,10,7))),0)+VLOOKUP(L347,REFERENCIAS!$C:$D,2,0)*VLOOKUP($L$2,PONDERADORES!A:P,IF(AND(INFORMACION!$T347='REFERENCIAS RIESGO'!$C$36,INFORMACION!$F347=REFERENCIAS!$C$24),16,IF(INFORMACION!$T347='REFERENCIAS RIESGO'!$C$36,13,IF(INFORMACION!$F347=REFERENCIAS!$C$24,10,7))),0)+VLOOKUP(F347,REFERENCIAS!$C:$D,2,0)*VLOOKUP($F$2,PONDERADORES!A:P,IF(AND(INFORMACION!$T347='REFERENCIAS RIESGO'!$C$36,INFORMACION!$F347=REFERENCIAS!$C$24),16,IF(INFORMACION!$T347='REFERENCIAS RIESGO'!$C$36,13,IF(INFORMACION!$F347=REFERENCIAS!$C$24,10,7))),0)+VLOOKUP(T347,REFERENCIAS!$C:$D,2,0)*VLOOKUP($T$2,PONDERADORES!A:P,IF(AND(INFORMACION!$T347='REFERENCIAS RIESGO'!$C$36,INFORMACION!$F347=REFERENCIAS!$C$24),16,IF(INFORMACION!$T347='REFERENCIAS RIESGO'!$C$36,13,IF(INFORMACION!$F347=REFERENCIAS!$C$24,10,7))),0)+VLOOKUP(IF(J347&lt;=0.2,0.2,IF(AND(J347&gt;0.2,J347&lt;=0.4),0.4,IF(AND(J347&gt;0.4,J347&lt;=0.6),0.6,IF(AND(J347&gt;0.6,J347&lt;=0.8),0.8,IF(AND(J347&gt;0.8,J347&lt;=1),1))))),REFERENCIAS!$C:$D,2,0)*VLOOKUP($J$2,PONDERADORES!A:P,IF(AND(INFORMACION!$T347='REFERENCIAS RIESGO'!$C$36,INFORMACION!$F347=REFERENCIAS!$C$24),16,IF(INFORMACION!$T347='REFERENCIAS RIESGO'!$C$36,13,IF(INFORMACION!$F347=REFERENCIAS!$C$24,10,7))),0)</f>
        <v>#REF!</v>
      </c>
      <c r="Y347" s="68">
        <f>+VLOOKUP(M347,REFERENCIAS!$C:$D,2,0)*VLOOKUP($M$2,PONDERADORES!$A$7:$G$9,7,0)+VLOOKUP(N347,REFERENCIAS!$C:$D,2,0)*VLOOKUP($N$2,PONDERADORES!$A$7:$G$9,7,0)+VLOOKUP(O347,REFERENCIAS!$C:$D,2,0)*VLOOKUP($O$2,PONDERADORES!$A$7:$G$9,7,0)</f>
        <v>0.2</v>
      </c>
      <c r="Z347" s="2">
        <f>+VLOOKUP(IF(R347&lt;0.1,0,IF(AND(R347&gt;=0.1,R347&lt;0.2),0.1,IF(AND(R347&gt;=0.2,R347&lt;0.3),0.2,IF(R347&gt;0.3,0.3,)))),REFERENCIAS!$C:$D,2,0)*VLOOKUP($R$2,PONDERADORES!$A$11:$G$11,7,0)</f>
        <v>15</v>
      </c>
      <c r="AA347" s="92"/>
      <c r="AB347" s="95" t="e">
        <f t="shared" ca="1" si="19"/>
        <v>#REF!</v>
      </c>
      <c r="AC347" s="23" t="e">
        <f ca="1">IF(AB347&gt;REFERENCIAS!$C$62,REFERENCIAS!$B$62,IF(AND(AB347&gt;=REFERENCIAS!$C$63,AB347&lt;REFERENCIAS!$D$63),REFERENCIAS!$B$63,IF(AND(AB347&gt;REFERENCIAS!$C$64,AB347&lt;=REFERENCIAS!$D$64),REFERENCIAS!$B$64,IF(AND(AB347&gt;=REFERENCIAS!$C$65,AB347&lt;REFERENCIAS!$D$65),REFERENCIAS!$B$65, "Revisar"))))</f>
        <v>#REF!</v>
      </c>
      <c r="AD347" s="94" t="e">
        <f ca="1">VLOOKUP(AC347,REFERENCIAS!$B$62:$G$65,4,FALSE)</f>
        <v>#REF!</v>
      </c>
      <c r="AJ347" s="20"/>
    </row>
    <row r="348" spans="1:36" ht="17.25" x14ac:dyDescent="0.25">
      <c r="A348" s="74"/>
      <c r="B348" s="19"/>
      <c r="C348" s="19"/>
      <c r="D348" s="50"/>
      <c r="E348" s="73"/>
      <c r="F348" s="74"/>
      <c r="G348" s="9"/>
      <c r="H348" s="48"/>
      <c r="I348" s="49">
        <f t="shared" ca="1" si="17"/>
        <v>2022</v>
      </c>
      <c r="J348" s="22">
        <f t="shared" ca="1" si="16"/>
        <v>1</v>
      </c>
      <c r="K348" s="19"/>
      <c r="L348" s="73"/>
      <c r="M348" s="74"/>
      <c r="N348" s="19"/>
      <c r="O348" s="73"/>
      <c r="P348" s="82">
        <v>1</v>
      </c>
      <c r="Q348" s="24">
        <v>1</v>
      </c>
      <c r="R348" s="81">
        <f t="shared" si="18"/>
        <v>1</v>
      </c>
      <c r="S348" s="85"/>
      <c r="T348" s="19"/>
      <c r="U348" s="22"/>
      <c r="V348" s="59"/>
      <c r="W348" s="81"/>
      <c r="X348" s="91" t="e">
        <f ca="1">+VLOOKUP(#REF!,REFERENCIAS!$C:$D,2,0)*VLOOKUP(#REF!,PONDERADORES!A:P,IF(AND(INFORMACION!$T348='REFERENCIAS RIESGO'!$C$36,INFORMACION!$F348=REFERENCIAS!$C$24),16,IF(INFORMACION!$T348='REFERENCIAS RIESGO'!$C$36,13,IF(INFORMACION!$F348=REFERENCIAS!$C$24,10,7))),0)+VLOOKUP(K348,REFERENCIAS!$C:$D,2,0)*VLOOKUP($K$2,PONDERADORES!A:P,IF(AND(INFORMACION!$T348='REFERENCIAS RIESGO'!$C$36,INFORMACION!$F348=REFERENCIAS!$C$24),16,IF(INFORMACION!$T348='REFERENCIAS RIESGO'!$C$36,13,IF(INFORMACION!$F348=REFERENCIAS!$C$24,10,7))),0)+VLOOKUP(L348,REFERENCIAS!$C:$D,2,0)*VLOOKUP($L$2,PONDERADORES!A:P,IF(AND(INFORMACION!$T348='REFERENCIAS RIESGO'!$C$36,INFORMACION!$F348=REFERENCIAS!$C$24),16,IF(INFORMACION!$T348='REFERENCIAS RIESGO'!$C$36,13,IF(INFORMACION!$F348=REFERENCIAS!$C$24,10,7))),0)+VLOOKUP(F348,REFERENCIAS!$C:$D,2,0)*VLOOKUP($F$2,PONDERADORES!A:P,IF(AND(INFORMACION!$T348='REFERENCIAS RIESGO'!$C$36,INFORMACION!$F348=REFERENCIAS!$C$24),16,IF(INFORMACION!$T348='REFERENCIAS RIESGO'!$C$36,13,IF(INFORMACION!$F348=REFERENCIAS!$C$24,10,7))),0)+VLOOKUP(T348,REFERENCIAS!$C:$D,2,0)*VLOOKUP($T$2,PONDERADORES!A:P,IF(AND(INFORMACION!$T348='REFERENCIAS RIESGO'!$C$36,INFORMACION!$F348=REFERENCIAS!$C$24),16,IF(INFORMACION!$T348='REFERENCIAS RIESGO'!$C$36,13,IF(INFORMACION!$F348=REFERENCIAS!$C$24,10,7))),0)+VLOOKUP(IF(J348&lt;=0.2,0.2,IF(AND(J348&gt;0.2,J348&lt;=0.4),0.4,IF(AND(J348&gt;0.4,J348&lt;=0.6),0.6,IF(AND(J348&gt;0.6,J348&lt;=0.8),0.8,IF(AND(J348&gt;0.8,J348&lt;=1),1))))),REFERENCIAS!$C:$D,2,0)*VLOOKUP($J$2,PONDERADORES!A:P,IF(AND(INFORMACION!$T348='REFERENCIAS RIESGO'!$C$36,INFORMACION!$F348=REFERENCIAS!$C$24),16,IF(INFORMACION!$T348='REFERENCIAS RIESGO'!$C$36,13,IF(INFORMACION!$F348=REFERENCIAS!$C$24,10,7))),0)</f>
        <v>#REF!</v>
      </c>
      <c r="Y348" s="68">
        <f>+VLOOKUP(M348,REFERENCIAS!$C:$D,2,0)*VLOOKUP($M$2,PONDERADORES!$A$7:$G$9,7,0)+VLOOKUP(N348,REFERENCIAS!$C:$D,2,0)*VLOOKUP($N$2,PONDERADORES!$A$7:$G$9,7,0)+VLOOKUP(O348,REFERENCIAS!$C:$D,2,0)*VLOOKUP($O$2,PONDERADORES!$A$7:$G$9,7,0)</f>
        <v>0.2</v>
      </c>
      <c r="Z348" s="2">
        <f>+VLOOKUP(IF(R348&lt;0.1,0,IF(AND(R348&gt;=0.1,R348&lt;0.2),0.1,IF(AND(R348&gt;=0.2,R348&lt;0.3),0.2,IF(R348&gt;0.3,0.3,)))),REFERENCIAS!$C:$D,2,0)*VLOOKUP($R$2,PONDERADORES!$A$11:$G$11,7,0)</f>
        <v>15</v>
      </c>
      <c r="AA348" s="92"/>
      <c r="AB348" s="95" t="e">
        <f t="shared" ca="1" si="19"/>
        <v>#REF!</v>
      </c>
      <c r="AC348" s="23" t="e">
        <f ca="1">IF(AB348&gt;REFERENCIAS!$C$62,REFERENCIAS!$B$62,IF(AND(AB348&gt;=REFERENCIAS!$C$63,AB348&lt;REFERENCIAS!$D$63),REFERENCIAS!$B$63,IF(AND(AB348&gt;REFERENCIAS!$C$64,AB348&lt;=REFERENCIAS!$D$64),REFERENCIAS!$B$64,IF(AND(AB348&gt;=REFERENCIAS!$C$65,AB348&lt;REFERENCIAS!$D$65),REFERENCIAS!$B$65, "Revisar"))))</f>
        <v>#REF!</v>
      </c>
      <c r="AD348" s="94" t="e">
        <f ca="1">VLOOKUP(AC348,REFERENCIAS!$B$62:$G$65,4,FALSE)</f>
        <v>#REF!</v>
      </c>
      <c r="AJ348" s="20"/>
    </row>
    <row r="349" spans="1:36" ht="17.25" x14ac:dyDescent="0.25">
      <c r="A349" s="74"/>
      <c r="B349" s="19"/>
      <c r="C349" s="19"/>
      <c r="D349" s="50"/>
      <c r="E349" s="73"/>
      <c r="F349" s="74"/>
      <c r="G349" s="9"/>
      <c r="H349" s="48"/>
      <c r="I349" s="49">
        <f t="shared" ca="1" si="17"/>
        <v>2022</v>
      </c>
      <c r="J349" s="22">
        <f t="shared" ca="1" si="16"/>
        <v>1</v>
      </c>
      <c r="K349" s="19"/>
      <c r="L349" s="73"/>
      <c r="M349" s="74"/>
      <c r="N349" s="19"/>
      <c r="O349" s="73"/>
      <c r="P349" s="82">
        <v>1</v>
      </c>
      <c r="Q349" s="24">
        <v>1</v>
      </c>
      <c r="R349" s="81">
        <f t="shared" si="18"/>
        <v>1</v>
      </c>
      <c r="S349" s="85"/>
      <c r="T349" s="19"/>
      <c r="U349" s="22"/>
      <c r="V349" s="59"/>
      <c r="W349" s="81"/>
      <c r="X349" s="91" t="e">
        <f ca="1">+VLOOKUP(#REF!,REFERENCIAS!$C:$D,2,0)*VLOOKUP(#REF!,PONDERADORES!A:P,IF(AND(INFORMACION!$T349='REFERENCIAS RIESGO'!$C$36,INFORMACION!$F349=REFERENCIAS!$C$24),16,IF(INFORMACION!$T349='REFERENCIAS RIESGO'!$C$36,13,IF(INFORMACION!$F349=REFERENCIAS!$C$24,10,7))),0)+VLOOKUP(K349,REFERENCIAS!$C:$D,2,0)*VLOOKUP($K$2,PONDERADORES!A:P,IF(AND(INFORMACION!$T349='REFERENCIAS RIESGO'!$C$36,INFORMACION!$F349=REFERENCIAS!$C$24),16,IF(INFORMACION!$T349='REFERENCIAS RIESGO'!$C$36,13,IF(INFORMACION!$F349=REFERENCIAS!$C$24,10,7))),0)+VLOOKUP(L349,REFERENCIAS!$C:$D,2,0)*VLOOKUP($L$2,PONDERADORES!A:P,IF(AND(INFORMACION!$T349='REFERENCIAS RIESGO'!$C$36,INFORMACION!$F349=REFERENCIAS!$C$24),16,IF(INFORMACION!$T349='REFERENCIAS RIESGO'!$C$36,13,IF(INFORMACION!$F349=REFERENCIAS!$C$24,10,7))),0)+VLOOKUP(F349,REFERENCIAS!$C:$D,2,0)*VLOOKUP($F$2,PONDERADORES!A:P,IF(AND(INFORMACION!$T349='REFERENCIAS RIESGO'!$C$36,INFORMACION!$F349=REFERENCIAS!$C$24),16,IF(INFORMACION!$T349='REFERENCIAS RIESGO'!$C$36,13,IF(INFORMACION!$F349=REFERENCIAS!$C$24,10,7))),0)+VLOOKUP(T349,REFERENCIAS!$C:$D,2,0)*VLOOKUP($T$2,PONDERADORES!A:P,IF(AND(INFORMACION!$T349='REFERENCIAS RIESGO'!$C$36,INFORMACION!$F349=REFERENCIAS!$C$24),16,IF(INFORMACION!$T349='REFERENCIAS RIESGO'!$C$36,13,IF(INFORMACION!$F349=REFERENCIAS!$C$24,10,7))),0)+VLOOKUP(IF(J349&lt;=0.2,0.2,IF(AND(J349&gt;0.2,J349&lt;=0.4),0.4,IF(AND(J349&gt;0.4,J349&lt;=0.6),0.6,IF(AND(J349&gt;0.6,J349&lt;=0.8),0.8,IF(AND(J349&gt;0.8,J349&lt;=1),1))))),REFERENCIAS!$C:$D,2,0)*VLOOKUP($J$2,PONDERADORES!A:P,IF(AND(INFORMACION!$T349='REFERENCIAS RIESGO'!$C$36,INFORMACION!$F349=REFERENCIAS!$C$24),16,IF(INFORMACION!$T349='REFERENCIAS RIESGO'!$C$36,13,IF(INFORMACION!$F349=REFERENCIAS!$C$24,10,7))),0)</f>
        <v>#REF!</v>
      </c>
      <c r="Y349" s="68">
        <f>+VLOOKUP(M349,REFERENCIAS!$C:$D,2,0)*VLOOKUP($M$2,PONDERADORES!$A$7:$G$9,7,0)+VLOOKUP(N349,REFERENCIAS!$C:$D,2,0)*VLOOKUP($N$2,PONDERADORES!$A$7:$G$9,7,0)+VLOOKUP(O349,REFERENCIAS!$C:$D,2,0)*VLOOKUP($O$2,PONDERADORES!$A$7:$G$9,7,0)</f>
        <v>0.2</v>
      </c>
      <c r="Z349" s="2">
        <f>+VLOOKUP(IF(R349&lt;0.1,0,IF(AND(R349&gt;=0.1,R349&lt;0.2),0.1,IF(AND(R349&gt;=0.2,R349&lt;0.3),0.2,IF(R349&gt;0.3,0.3,)))),REFERENCIAS!$C:$D,2,0)*VLOOKUP($R$2,PONDERADORES!$A$11:$G$11,7,0)</f>
        <v>15</v>
      </c>
      <c r="AA349" s="92"/>
      <c r="AB349" s="95" t="e">
        <f t="shared" ca="1" si="19"/>
        <v>#REF!</v>
      </c>
      <c r="AC349" s="23" t="e">
        <f ca="1">IF(AB349&gt;REFERENCIAS!$C$62,REFERENCIAS!$B$62,IF(AND(AB349&gt;=REFERENCIAS!$C$63,AB349&lt;REFERENCIAS!$D$63),REFERENCIAS!$B$63,IF(AND(AB349&gt;REFERENCIAS!$C$64,AB349&lt;=REFERENCIAS!$D$64),REFERENCIAS!$B$64,IF(AND(AB349&gt;=REFERENCIAS!$C$65,AB349&lt;REFERENCIAS!$D$65),REFERENCIAS!$B$65, "Revisar"))))</f>
        <v>#REF!</v>
      </c>
      <c r="AD349" s="94" t="e">
        <f ca="1">VLOOKUP(AC349,REFERENCIAS!$B$62:$G$65,4,FALSE)</f>
        <v>#REF!</v>
      </c>
      <c r="AJ349" s="20"/>
    </row>
    <row r="350" spans="1:36" ht="17.25" x14ac:dyDescent="0.25">
      <c r="A350" s="74"/>
      <c r="B350" s="19"/>
      <c r="C350" s="19"/>
      <c r="D350" s="50"/>
      <c r="E350" s="73"/>
      <c r="F350" s="74"/>
      <c r="G350" s="9"/>
      <c r="H350" s="48"/>
      <c r="I350" s="49">
        <f t="shared" ca="1" si="17"/>
        <v>2022</v>
      </c>
      <c r="J350" s="22">
        <f t="shared" ca="1" si="16"/>
        <v>1</v>
      </c>
      <c r="K350" s="19"/>
      <c r="L350" s="73"/>
      <c r="M350" s="74"/>
      <c r="N350" s="19"/>
      <c r="O350" s="73"/>
      <c r="P350" s="82">
        <v>1</v>
      </c>
      <c r="Q350" s="24">
        <v>1</v>
      </c>
      <c r="R350" s="81">
        <f t="shared" si="18"/>
        <v>1</v>
      </c>
      <c r="S350" s="85"/>
      <c r="T350" s="19"/>
      <c r="U350" s="22"/>
      <c r="V350" s="59"/>
      <c r="W350" s="81"/>
      <c r="X350" s="91" t="e">
        <f ca="1">+VLOOKUP(#REF!,REFERENCIAS!$C:$D,2,0)*VLOOKUP(#REF!,PONDERADORES!A:P,IF(AND(INFORMACION!$T350='REFERENCIAS RIESGO'!$C$36,INFORMACION!$F350=REFERENCIAS!$C$24),16,IF(INFORMACION!$T350='REFERENCIAS RIESGO'!$C$36,13,IF(INFORMACION!$F350=REFERENCIAS!$C$24,10,7))),0)+VLOOKUP(K350,REFERENCIAS!$C:$D,2,0)*VLOOKUP($K$2,PONDERADORES!A:P,IF(AND(INFORMACION!$T350='REFERENCIAS RIESGO'!$C$36,INFORMACION!$F350=REFERENCIAS!$C$24),16,IF(INFORMACION!$T350='REFERENCIAS RIESGO'!$C$36,13,IF(INFORMACION!$F350=REFERENCIAS!$C$24,10,7))),0)+VLOOKUP(L350,REFERENCIAS!$C:$D,2,0)*VLOOKUP($L$2,PONDERADORES!A:P,IF(AND(INFORMACION!$T350='REFERENCIAS RIESGO'!$C$36,INFORMACION!$F350=REFERENCIAS!$C$24),16,IF(INFORMACION!$T350='REFERENCIAS RIESGO'!$C$36,13,IF(INFORMACION!$F350=REFERENCIAS!$C$24,10,7))),0)+VLOOKUP(F350,REFERENCIAS!$C:$D,2,0)*VLOOKUP($F$2,PONDERADORES!A:P,IF(AND(INFORMACION!$T350='REFERENCIAS RIESGO'!$C$36,INFORMACION!$F350=REFERENCIAS!$C$24),16,IF(INFORMACION!$T350='REFERENCIAS RIESGO'!$C$36,13,IF(INFORMACION!$F350=REFERENCIAS!$C$24,10,7))),0)+VLOOKUP(T350,REFERENCIAS!$C:$D,2,0)*VLOOKUP($T$2,PONDERADORES!A:P,IF(AND(INFORMACION!$T350='REFERENCIAS RIESGO'!$C$36,INFORMACION!$F350=REFERENCIAS!$C$24),16,IF(INFORMACION!$T350='REFERENCIAS RIESGO'!$C$36,13,IF(INFORMACION!$F350=REFERENCIAS!$C$24,10,7))),0)+VLOOKUP(IF(J350&lt;=0.2,0.2,IF(AND(J350&gt;0.2,J350&lt;=0.4),0.4,IF(AND(J350&gt;0.4,J350&lt;=0.6),0.6,IF(AND(J350&gt;0.6,J350&lt;=0.8),0.8,IF(AND(J350&gt;0.8,J350&lt;=1),1))))),REFERENCIAS!$C:$D,2,0)*VLOOKUP($J$2,PONDERADORES!A:P,IF(AND(INFORMACION!$T350='REFERENCIAS RIESGO'!$C$36,INFORMACION!$F350=REFERENCIAS!$C$24),16,IF(INFORMACION!$T350='REFERENCIAS RIESGO'!$C$36,13,IF(INFORMACION!$F350=REFERENCIAS!$C$24,10,7))),0)</f>
        <v>#REF!</v>
      </c>
      <c r="Y350" s="68">
        <f>+VLOOKUP(M350,REFERENCIAS!$C:$D,2,0)*VLOOKUP($M$2,PONDERADORES!$A$7:$G$9,7,0)+VLOOKUP(N350,REFERENCIAS!$C:$D,2,0)*VLOOKUP($N$2,PONDERADORES!$A$7:$G$9,7,0)+VLOOKUP(O350,REFERENCIAS!$C:$D,2,0)*VLOOKUP($O$2,PONDERADORES!$A$7:$G$9,7,0)</f>
        <v>0.2</v>
      </c>
      <c r="Z350" s="2">
        <f>+VLOOKUP(IF(R350&lt;0.1,0,IF(AND(R350&gt;=0.1,R350&lt;0.2),0.1,IF(AND(R350&gt;=0.2,R350&lt;0.3),0.2,IF(R350&gt;0.3,0.3,)))),REFERENCIAS!$C:$D,2,0)*VLOOKUP($R$2,PONDERADORES!$A$11:$G$11,7,0)</f>
        <v>15</v>
      </c>
      <c r="AA350" s="92"/>
      <c r="AB350" s="95" t="e">
        <f t="shared" ca="1" si="19"/>
        <v>#REF!</v>
      </c>
      <c r="AC350" s="23" t="e">
        <f ca="1">IF(AB350&gt;REFERENCIAS!$C$62,REFERENCIAS!$B$62,IF(AND(AB350&gt;=REFERENCIAS!$C$63,AB350&lt;REFERENCIAS!$D$63),REFERENCIAS!$B$63,IF(AND(AB350&gt;REFERENCIAS!$C$64,AB350&lt;=REFERENCIAS!$D$64),REFERENCIAS!$B$64,IF(AND(AB350&gt;=REFERENCIAS!$C$65,AB350&lt;REFERENCIAS!$D$65),REFERENCIAS!$B$65, "Revisar"))))</f>
        <v>#REF!</v>
      </c>
      <c r="AD350" s="94" t="e">
        <f ca="1">VLOOKUP(AC350,REFERENCIAS!$B$62:$G$65,4,FALSE)</f>
        <v>#REF!</v>
      </c>
      <c r="AJ350" s="20"/>
    </row>
    <row r="351" spans="1:36" ht="17.25" x14ac:dyDescent="0.25">
      <c r="A351" s="74"/>
      <c r="B351" s="19"/>
      <c r="C351" s="19"/>
      <c r="D351" s="50"/>
      <c r="E351" s="73"/>
      <c r="F351" s="74"/>
      <c r="G351" s="9"/>
      <c r="H351" s="48"/>
      <c r="I351" s="49">
        <f t="shared" ca="1" si="17"/>
        <v>2022</v>
      </c>
      <c r="J351" s="22">
        <f t="shared" ca="1" si="16"/>
        <v>1</v>
      </c>
      <c r="K351" s="19"/>
      <c r="L351" s="73"/>
      <c r="M351" s="74"/>
      <c r="N351" s="19"/>
      <c r="O351" s="73"/>
      <c r="P351" s="82">
        <v>1</v>
      </c>
      <c r="Q351" s="24">
        <v>1</v>
      </c>
      <c r="R351" s="81">
        <f t="shared" si="18"/>
        <v>1</v>
      </c>
      <c r="S351" s="85"/>
      <c r="T351" s="19"/>
      <c r="U351" s="22"/>
      <c r="V351" s="59"/>
      <c r="W351" s="81"/>
      <c r="X351" s="91" t="e">
        <f ca="1">+VLOOKUP(#REF!,REFERENCIAS!$C:$D,2,0)*VLOOKUP(#REF!,PONDERADORES!A:P,IF(AND(INFORMACION!$T351='REFERENCIAS RIESGO'!$C$36,INFORMACION!$F351=REFERENCIAS!$C$24),16,IF(INFORMACION!$T351='REFERENCIAS RIESGO'!$C$36,13,IF(INFORMACION!$F351=REFERENCIAS!$C$24,10,7))),0)+VLOOKUP(K351,REFERENCIAS!$C:$D,2,0)*VLOOKUP($K$2,PONDERADORES!A:P,IF(AND(INFORMACION!$T351='REFERENCIAS RIESGO'!$C$36,INFORMACION!$F351=REFERENCIAS!$C$24),16,IF(INFORMACION!$T351='REFERENCIAS RIESGO'!$C$36,13,IF(INFORMACION!$F351=REFERENCIAS!$C$24,10,7))),0)+VLOOKUP(L351,REFERENCIAS!$C:$D,2,0)*VLOOKUP($L$2,PONDERADORES!A:P,IF(AND(INFORMACION!$T351='REFERENCIAS RIESGO'!$C$36,INFORMACION!$F351=REFERENCIAS!$C$24),16,IF(INFORMACION!$T351='REFERENCIAS RIESGO'!$C$36,13,IF(INFORMACION!$F351=REFERENCIAS!$C$24,10,7))),0)+VLOOKUP(F351,REFERENCIAS!$C:$D,2,0)*VLOOKUP($F$2,PONDERADORES!A:P,IF(AND(INFORMACION!$T351='REFERENCIAS RIESGO'!$C$36,INFORMACION!$F351=REFERENCIAS!$C$24),16,IF(INFORMACION!$T351='REFERENCIAS RIESGO'!$C$36,13,IF(INFORMACION!$F351=REFERENCIAS!$C$24,10,7))),0)+VLOOKUP(T351,REFERENCIAS!$C:$D,2,0)*VLOOKUP($T$2,PONDERADORES!A:P,IF(AND(INFORMACION!$T351='REFERENCIAS RIESGO'!$C$36,INFORMACION!$F351=REFERENCIAS!$C$24),16,IF(INFORMACION!$T351='REFERENCIAS RIESGO'!$C$36,13,IF(INFORMACION!$F351=REFERENCIAS!$C$24,10,7))),0)+VLOOKUP(IF(J351&lt;=0.2,0.2,IF(AND(J351&gt;0.2,J351&lt;=0.4),0.4,IF(AND(J351&gt;0.4,J351&lt;=0.6),0.6,IF(AND(J351&gt;0.6,J351&lt;=0.8),0.8,IF(AND(J351&gt;0.8,J351&lt;=1),1))))),REFERENCIAS!$C:$D,2,0)*VLOOKUP($J$2,PONDERADORES!A:P,IF(AND(INFORMACION!$T351='REFERENCIAS RIESGO'!$C$36,INFORMACION!$F351=REFERENCIAS!$C$24),16,IF(INFORMACION!$T351='REFERENCIAS RIESGO'!$C$36,13,IF(INFORMACION!$F351=REFERENCIAS!$C$24,10,7))),0)</f>
        <v>#REF!</v>
      </c>
      <c r="Y351" s="68">
        <f>+VLOOKUP(M351,REFERENCIAS!$C:$D,2,0)*VLOOKUP($M$2,PONDERADORES!$A$7:$G$9,7,0)+VLOOKUP(N351,REFERENCIAS!$C:$D,2,0)*VLOOKUP($N$2,PONDERADORES!$A$7:$G$9,7,0)+VLOOKUP(O351,REFERENCIAS!$C:$D,2,0)*VLOOKUP($O$2,PONDERADORES!$A$7:$G$9,7,0)</f>
        <v>0.2</v>
      </c>
      <c r="Z351" s="2">
        <f>+VLOOKUP(IF(R351&lt;0.1,0,IF(AND(R351&gt;=0.1,R351&lt;0.2),0.1,IF(AND(R351&gt;=0.2,R351&lt;0.3),0.2,IF(R351&gt;0.3,0.3,)))),REFERENCIAS!$C:$D,2,0)*VLOOKUP($R$2,PONDERADORES!$A$11:$G$11,7,0)</f>
        <v>15</v>
      </c>
      <c r="AA351" s="92"/>
      <c r="AB351" s="95" t="e">
        <f t="shared" ca="1" si="19"/>
        <v>#REF!</v>
      </c>
      <c r="AC351" s="23" t="e">
        <f ca="1">IF(AB351&gt;REFERENCIAS!$C$62,REFERENCIAS!$B$62,IF(AND(AB351&gt;=REFERENCIAS!$C$63,AB351&lt;REFERENCIAS!$D$63),REFERENCIAS!$B$63,IF(AND(AB351&gt;REFERENCIAS!$C$64,AB351&lt;=REFERENCIAS!$D$64),REFERENCIAS!$B$64,IF(AND(AB351&gt;=REFERENCIAS!$C$65,AB351&lt;REFERENCIAS!$D$65),REFERENCIAS!$B$65, "Revisar"))))</f>
        <v>#REF!</v>
      </c>
      <c r="AD351" s="94" t="e">
        <f ca="1">VLOOKUP(AC351,REFERENCIAS!$B$62:$G$65,4,FALSE)</f>
        <v>#REF!</v>
      </c>
      <c r="AJ351" s="20"/>
    </row>
    <row r="352" spans="1:36" ht="17.25" x14ac:dyDescent="0.25">
      <c r="A352" s="74"/>
      <c r="B352" s="19"/>
      <c r="C352" s="19"/>
      <c r="D352" s="50"/>
      <c r="E352" s="73"/>
      <c r="F352" s="74"/>
      <c r="G352" s="9"/>
      <c r="H352" s="48"/>
      <c r="I352" s="49">
        <f t="shared" ca="1" si="17"/>
        <v>2022</v>
      </c>
      <c r="J352" s="22">
        <f t="shared" ca="1" si="16"/>
        <v>1</v>
      </c>
      <c r="K352" s="19"/>
      <c r="L352" s="73"/>
      <c r="M352" s="74"/>
      <c r="N352" s="19"/>
      <c r="O352" s="73"/>
      <c r="P352" s="82">
        <v>1</v>
      </c>
      <c r="Q352" s="24">
        <v>1</v>
      </c>
      <c r="R352" s="81">
        <f t="shared" si="18"/>
        <v>1</v>
      </c>
      <c r="S352" s="85"/>
      <c r="T352" s="19"/>
      <c r="U352" s="22"/>
      <c r="V352" s="59"/>
      <c r="W352" s="81"/>
      <c r="X352" s="91" t="e">
        <f ca="1">+VLOOKUP(#REF!,REFERENCIAS!$C:$D,2,0)*VLOOKUP(#REF!,PONDERADORES!A:P,IF(AND(INFORMACION!$T352='REFERENCIAS RIESGO'!$C$36,INFORMACION!$F352=REFERENCIAS!$C$24),16,IF(INFORMACION!$T352='REFERENCIAS RIESGO'!$C$36,13,IF(INFORMACION!$F352=REFERENCIAS!$C$24,10,7))),0)+VLOOKUP(K352,REFERENCIAS!$C:$D,2,0)*VLOOKUP($K$2,PONDERADORES!A:P,IF(AND(INFORMACION!$T352='REFERENCIAS RIESGO'!$C$36,INFORMACION!$F352=REFERENCIAS!$C$24),16,IF(INFORMACION!$T352='REFERENCIAS RIESGO'!$C$36,13,IF(INFORMACION!$F352=REFERENCIAS!$C$24,10,7))),0)+VLOOKUP(L352,REFERENCIAS!$C:$D,2,0)*VLOOKUP($L$2,PONDERADORES!A:P,IF(AND(INFORMACION!$T352='REFERENCIAS RIESGO'!$C$36,INFORMACION!$F352=REFERENCIAS!$C$24),16,IF(INFORMACION!$T352='REFERENCIAS RIESGO'!$C$36,13,IF(INFORMACION!$F352=REFERENCIAS!$C$24,10,7))),0)+VLOOKUP(F352,REFERENCIAS!$C:$D,2,0)*VLOOKUP($F$2,PONDERADORES!A:P,IF(AND(INFORMACION!$T352='REFERENCIAS RIESGO'!$C$36,INFORMACION!$F352=REFERENCIAS!$C$24),16,IF(INFORMACION!$T352='REFERENCIAS RIESGO'!$C$36,13,IF(INFORMACION!$F352=REFERENCIAS!$C$24,10,7))),0)+VLOOKUP(T352,REFERENCIAS!$C:$D,2,0)*VLOOKUP($T$2,PONDERADORES!A:P,IF(AND(INFORMACION!$T352='REFERENCIAS RIESGO'!$C$36,INFORMACION!$F352=REFERENCIAS!$C$24),16,IF(INFORMACION!$T352='REFERENCIAS RIESGO'!$C$36,13,IF(INFORMACION!$F352=REFERENCIAS!$C$24,10,7))),0)+VLOOKUP(IF(J352&lt;=0.2,0.2,IF(AND(J352&gt;0.2,J352&lt;=0.4),0.4,IF(AND(J352&gt;0.4,J352&lt;=0.6),0.6,IF(AND(J352&gt;0.6,J352&lt;=0.8),0.8,IF(AND(J352&gt;0.8,J352&lt;=1),1))))),REFERENCIAS!$C:$D,2,0)*VLOOKUP($J$2,PONDERADORES!A:P,IF(AND(INFORMACION!$T352='REFERENCIAS RIESGO'!$C$36,INFORMACION!$F352=REFERENCIAS!$C$24),16,IF(INFORMACION!$T352='REFERENCIAS RIESGO'!$C$36,13,IF(INFORMACION!$F352=REFERENCIAS!$C$24,10,7))),0)</f>
        <v>#REF!</v>
      </c>
      <c r="Y352" s="68">
        <f>+VLOOKUP(M352,REFERENCIAS!$C:$D,2,0)*VLOOKUP($M$2,PONDERADORES!$A$7:$G$9,7,0)+VLOOKUP(N352,REFERENCIAS!$C:$D,2,0)*VLOOKUP($N$2,PONDERADORES!$A$7:$G$9,7,0)+VLOOKUP(O352,REFERENCIAS!$C:$D,2,0)*VLOOKUP($O$2,PONDERADORES!$A$7:$G$9,7,0)</f>
        <v>0.2</v>
      </c>
      <c r="Z352" s="2">
        <f>+VLOOKUP(IF(R352&lt;0.1,0,IF(AND(R352&gt;=0.1,R352&lt;0.2),0.1,IF(AND(R352&gt;=0.2,R352&lt;0.3),0.2,IF(R352&gt;0.3,0.3,)))),REFERENCIAS!$C:$D,2,0)*VLOOKUP($R$2,PONDERADORES!$A$11:$G$11,7,0)</f>
        <v>15</v>
      </c>
      <c r="AA352" s="92"/>
      <c r="AB352" s="95" t="e">
        <f t="shared" ca="1" si="19"/>
        <v>#REF!</v>
      </c>
      <c r="AC352" s="23" t="e">
        <f ca="1">IF(AB352&gt;REFERENCIAS!$C$62,REFERENCIAS!$B$62,IF(AND(AB352&gt;=REFERENCIAS!$C$63,AB352&lt;REFERENCIAS!$D$63),REFERENCIAS!$B$63,IF(AND(AB352&gt;REFERENCIAS!$C$64,AB352&lt;=REFERENCIAS!$D$64),REFERENCIAS!$B$64,IF(AND(AB352&gt;=REFERENCIAS!$C$65,AB352&lt;REFERENCIAS!$D$65),REFERENCIAS!$B$65, "Revisar"))))</f>
        <v>#REF!</v>
      </c>
      <c r="AD352" s="94" t="e">
        <f ca="1">VLOOKUP(AC352,REFERENCIAS!$B$62:$G$65,4,FALSE)</f>
        <v>#REF!</v>
      </c>
      <c r="AJ352" s="20"/>
    </row>
    <row r="353" spans="1:36" ht="17.25" x14ac:dyDescent="0.25">
      <c r="A353" s="74"/>
      <c r="B353" s="19"/>
      <c r="C353" s="19"/>
      <c r="D353" s="50"/>
      <c r="E353" s="73"/>
      <c r="F353" s="74"/>
      <c r="G353" s="9"/>
      <c r="H353" s="48"/>
      <c r="I353" s="49">
        <f t="shared" ca="1" si="17"/>
        <v>2022</v>
      </c>
      <c r="J353" s="22">
        <f t="shared" ca="1" si="16"/>
        <v>1</v>
      </c>
      <c r="K353" s="19"/>
      <c r="L353" s="73"/>
      <c r="M353" s="74"/>
      <c r="N353" s="19"/>
      <c r="O353" s="73"/>
      <c r="P353" s="82">
        <v>1</v>
      </c>
      <c r="Q353" s="24">
        <v>1</v>
      </c>
      <c r="R353" s="81">
        <f t="shared" si="18"/>
        <v>1</v>
      </c>
      <c r="S353" s="85"/>
      <c r="T353" s="19"/>
      <c r="U353" s="22"/>
      <c r="V353" s="59"/>
      <c r="W353" s="81"/>
      <c r="X353" s="91" t="e">
        <f ca="1">+VLOOKUP(#REF!,REFERENCIAS!$C:$D,2,0)*VLOOKUP(#REF!,PONDERADORES!A:P,IF(AND(INFORMACION!$T353='REFERENCIAS RIESGO'!$C$36,INFORMACION!$F353=REFERENCIAS!$C$24),16,IF(INFORMACION!$T353='REFERENCIAS RIESGO'!$C$36,13,IF(INFORMACION!$F353=REFERENCIAS!$C$24,10,7))),0)+VLOOKUP(K353,REFERENCIAS!$C:$D,2,0)*VLOOKUP($K$2,PONDERADORES!A:P,IF(AND(INFORMACION!$T353='REFERENCIAS RIESGO'!$C$36,INFORMACION!$F353=REFERENCIAS!$C$24),16,IF(INFORMACION!$T353='REFERENCIAS RIESGO'!$C$36,13,IF(INFORMACION!$F353=REFERENCIAS!$C$24,10,7))),0)+VLOOKUP(L353,REFERENCIAS!$C:$D,2,0)*VLOOKUP($L$2,PONDERADORES!A:P,IF(AND(INFORMACION!$T353='REFERENCIAS RIESGO'!$C$36,INFORMACION!$F353=REFERENCIAS!$C$24),16,IF(INFORMACION!$T353='REFERENCIAS RIESGO'!$C$36,13,IF(INFORMACION!$F353=REFERENCIAS!$C$24,10,7))),0)+VLOOKUP(F353,REFERENCIAS!$C:$D,2,0)*VLOOKUP($F$2,PONDERADORES!A:P,IF(AND(INFORMACION!$T353='REFERENCIAS RIESGO'!$C$36,INFORMACION!$F353=REFERENCIAS!$C$24),16,IF(INFORMACION!$T353='REFERENCIAS RIESGO'!$C$36,13,IF(INFORMACION!$F353=REFERENCIAS!$C$24,10,7))),0)+VLOOKUP(T353,REFERENCIAS!$C:$D,2,0)*VLOOKUP($T$2,PONDERADORES!A:P,IF(AND(INFORMACION!$T353='REFERENCIAS RIESGO'!$C$36,INFORMACION!$F353=REFERENCIAS!$C$24),16,IF(INFORMACION!$T353='REFERENCIAS RIESGO'!$C$36,13,IF(INFORMACION!$F353=REFERENCIAS!$C$24,10,7))),0)+VLOOKUP(IF(J353&lt;=0.2,0.2,IF(AND(J353&gt;0.2,J353&lt;=0.4),0.4,IF(AND(J353&gt;0.4,J353&lt;=0.6),0.6,IF(AND(J353&gt;0.6,J353&lt;=0.8),0.8,IF(AND(J353&gt;0.8,J353&lt;=1),1))))),REFERENCIAS!$C:$D,2,0)*VLOOKUP($J$2,PONDERADORES!A:P,IF(AND(INFORMACION!$T353='REFERENCIAS RIESGO'!$C$36,INFORMACION!$F353=REFERENCIAS!$C$24),16,IF(INFORMACION!$T353='REFERENCIAS RIESGO'!$C$36,13,IF(INFORMACION!$F353=REFERENCIAS!$C$24,10,7))),0)</f>
        <v>#REF!</v>
      </c>
      <c r="Y353" s="68">
        <f>+VLOOKUP(M353,REFERENCIAS!$C:$D,2,0)*VLOOKUP($M$2,PONDERADORES!$A$7:$G$9,7,0)+VLOOKUP(N353,REFERENCIAS!$C:$D,2,0)*VLOOKUP($N$2,PONDERADORES!$A$7:$G$9,7,0)+VLOOKUP(O353,REFERENCIAS!$C:$D,2,0)*VLOOKUP($O$2,PONDERADORES!$A$7:$G$9,7,0)</f>
        <v>0.2</v>
      </c>
      <c r="Z353" s="2">
        <f>+VLOOKUP(IF(R353&lt;0.1,0,IF(AND(R353&gt;=0.1,R353&lt;0.2),0.1,IF(AND(R353&gt;=0.2,R353&lt;0.3),0.2,IF(R353&gt;0.3,0.3,)))),REFERENCIAS!$C:$D,2,0)*VLOOKUP($R$2,PONDERADORES!$A$11:$G$11,7,0)</f>
        <v>15</v>
      </c>
      <c r="AA353" s="92"/>
      <c r="AB353" s="95" t="e">
        <f t="shared" ca="1" si="19"/>
        <v>#REF!</v>
      </c>
      <c r="AC353" s="23" t="e">
        <f ca="1">IF(AB353&gt;REFERENCIAS!$C$62,REFERENCIAS!$B$62,IF(AND(AB353&gt;=REFERENCIAS!$C$63,AB353&lt;REFERENCIAS!$D$63),REFERENCIAS!$B$63,IF(AND(AB353&gt;REFERENCIAS!$C$64,AB353&lt;=REFERENCIAS!$D$64),REFERENCIAS!$B$64,IF(AND(AB353&gt;=REFERENCIAS!$C$65,AB353&lt;REFERENCIAS!$D$65),REFERENCIAS!$B$65, "Revisar"))))</f>
        <v>#REF!</v>
      </c>
      <c r="AD353" s="94" t="e">
        <f ca="1">VLOOKUP(AC353,REFERENCIAS!$B$62:$G$65,4,FALSE)</f>
        <v>#REF!</v>
      </c>
      <c r="AJ353" s="20"/>
    </row>
    <row r="354" spans="1:36" ht="17.25" x14ac:dyDescent="0.25">
      <c r="A354" s="74"/>
      <c r="B354" s="19"/>
      <c r="C354" s="19"/>
      <c r="D354" s="50"/>
      <c r="E354" s="73"/>
      <c r="F354" s="74"/>
      <c r="G354" s="9"/>
      <c r="H354" s="48"/>
      <c r="I354" s="49">
        <f t="shared" ca="1" si="17"/>
        <v>2022</v>
      </c>
      <c r="J354" s="22">
        <f t="shared" ca="1" si="16"/>
        <v>1</v>
      </c>
      <c r="K354" s="19"/>
      <c r="L354" s="73"/>
      <c r="M354" s="74"/>
      <c r="N354" s="19"/>
      <c r="O354" s="73"/>
      <c r="P354" s="82">
        <v>1</v>
      </c>
      <c r="Q354" s="24">
        <v>1</v>
      </c>
      <c r="R354" s="81">
        <f t="shared" si="18"/>
        <v>1</v>
      </c>
      <c r="S354" s="85"/>
      <c r="T354" s="19"/>
      <c r="U354" s="22"/>
      <c r="V354" s="59"/>
      <c r="W354" s="81"/>
      <c r="X354" s="91" t="e">
        <f ca="1">+VLOOKUP(#REF!,REFERENCIAS!$C:$D,2,0)*VLOOKUP(#REF!,PONDERADORES!A:P,IF(AND(INFORMACION!$T354='REFERENCIAS RIESGO'!$C$36,INFORMACION!$F354=REFERENCIAS!$C$24),16,IF(INFORMACION!$T354='REFERENCIAS RIESGO'!$C$36,13,IF(INFORMACION!$F354=REFERENCIAS!$C$24,10,7))),0)+VLOOKUP(K354,REFERENCIAS!$C:$D,2,0)*VLOOKUP($K$2,PONDERADORES!A:P,IF(AND(INFORMACION!$T354='REFERENCIAS RIESGO'!$C$36,INFORMACION!$F354=REFERENCIAS!$C$24),16,IF(INFORMACION!$T354='REFERENCIAS RIESGO'!$C$36,13,IF(INFORMACION!$F354=REFERENCIAS!$C$24,10,7))),0)+VLOOKUP(L354,REFERENCIAS!$C:$D,2,0)*VLOOKUP($L$2,PONDERADORES!A:P,IF(AND(INFORMACION!$T354='REFERENCIAS RIESGO'!$C$36,INFORMACION!$F354=REFERENCIAS!$C$24),16,IF(INFORMACION!$T354='REFERENCIAS RIESGO'!$C$36,13,IF(INFORMACION!$F354=REFERENCIAS!$C$24,10,7))),0)+VLOOKUP(F354,REFERENCIAS!$C:$D,2,0)*VLOOKUP($F$2,PONDERADORES!A:P,IF(AND(INFORMACION!$T354='REFERENCIAS RIESGO'!$C$36,INFORMACION!$F354=REFERENCIAS!$C$24),16,IF(INFORMACION!$T354='REFERENCIAS RIESGO'!$C$36,13,IF(INFORMACION!$F354=REFERENCIAS!$C$24,10,7))),0)+VLOOKUP(T354,REFERENCIAS!$C:$D,2,0)*VLOOKUP($T$2,PONDERADORES!A:P,IF(AND(INFORMACION!$T354='REFERENCIAS RIESGO'!$C$36,INFORMACION!$F354=REFERENCIAS!$C$24),16,IF(INFORMACION!$T354='REFERENCIAS RIESGO'!$C$36,13,IF(INFORMACION!$F354=REFERENCIAS!$C$24,10,7))),0)+VLOOKUP(IF(J354&lt;=0.2,0.2,IF(AND(J354&gt;0.2,J354&lt;=0.4),0.4,IF(AND(J354&gt;0.4,J354&lt;=0.6),0.6,IF(AND(J354&gt;0.6,J354&lt;=0.8),0.8,IF(AND(J354&gt;0.8,J354&lt;=1),1))))),REFERENCIAS!$C:$D,2,0)*VLOOKUP($J$2,PONDERADORES!A:P,IF(AND(INFORMACION!$T354='REFERENCIAS RIESGO'!$C$36,INFORMACION!$F354=REFERENCIAS!$C$24),16,IF(INFORMACION!$T354='REFERENCIAS RIESGO'!$C$36,13,IF(INFORMACION!$F354=REFERENCIAS!$C$24,10,7))),0)</f>
        <v>#REF!</v>
      </c>
      <c r="Y354" s="68">
        <f>+VLOOKUP(M354,REFERENCIAS!$C:$D,2,0)*VLOOKUP($M$2,PONDERADORES!$A$7:$G$9,7,0)+VLOOKUP(N354,REFERENCIAS!$C:$D,2,0)*VLOOKUP($N$2,PONDERADORES!$A$7:$G$9,7,0)+VLOOKUP(O354,REFERENCIAS!$C:$D,2,0)*VLOOKUP($O$2,PONDERADORES!$A$7:$G$9,7,0)</f>
        <v>0.2</v>
      </c>
      <c r="Z354" s="2">
        <f>+VLOOKUP(IF(R354&lt;0.1,0,IF(AND(R354&gt;=0.1,R354&lt;0.2),0.1,IF(AND(R354&gt;=0.2,R354&lt;0.3),0.2,IF(R354&gt;0.3,0.3,)))),REFERENCIAS!$C:$D,2,0)*VLOOKUP($R$2,PONDERADORES!$A$11:$G$11,7,0)</f>
        <v>15</v>
      </c>
      <c r="AA354" s="92"/>
      <c r="AB354" s="95" t="e">
        <f t="shared" ca="1" si="19"/>
        <v>#REF!</v>
      </c>
      <c r="AC354" s="23" t="e">
        <f ca="1">IF(AB354&gt;REFERENCIAS!$C$62,REFERENCIAS!$B$62,IF(AND(AB354&gt;=REFERENCIAS!$C$63,AB354&lt;REFERENCIAS!$D$63),REFERENCIAS!$B$63,IF(AND(AB354&gt;REFERENCIAS!$C$64,AB354&lt;=REFERENCIAS!$D$64),REFERENCIAS!$B$64,IF(AND(AB354&gt;=REFERENCIAS!$C$65,AB354&lt;REFERENCIAS!$D$65),REFERENCIAS!$B$65, "Revisar"))))</f>
        <v>#REF!</v>
      </c>
      <c r="AD354" s="94" t="e">
        <f ca="1">VLOOKUP(AC354,REFERENCIAS!$B$62:$G$65,4,FALSE)</f>
        <v>#REF!</v>
      </c>
      <c r="AJ354" s="20"/>
    </row>
    <row r="355" spans="1:36" ht="17.25" x14ac:dyDescent="0.25">
      <c r="A355" s="74"/>
      <c r="B355" s="19"/>
      <c r="C355" s="19"/>
      <c r="D355" s="50"/>
      <c r="E355" s="73"/>
      <c r="F355" s="74"/>
      <c r="G355" s="9"/>
      <c r="H355" s="48"/>
      <c r="I355" s="49">
        <f t="shared" ca="1" si="17"/>
        <v>2022</v>
      </c>
      <c r="J355" s="22">
        <f t="shared" ca="1" si="16"/>
        <v>1</v>
      </c>
      <c r="K355" s="19"/>
      <c r="L355" s="73"/>
      <c r="M355" s="74"/>
      <c r="N355" s="19"/>
      <c r="O355" s="73"/>
      <c r="P355" s="82">
        <v>1</v>
      </c>
      <c r="Q355" s="24">
        <v>1</v>
      </c>
      <c r="R355" s="81">
        <f t="shared" si="18"/>
        <v>1</v>
      </c>
      <c r="S355" s="85"/>
      <c r="T355" s="19"/>
      <c r="U355" s="22"/>
      <c r="V355" s="59"/>
      <c r="W355" s="81"/>
      <c r="X355" s="91" t="e">
        <f ca="1">+VLOOKUP(#REF!,REFERENCIAS!$C:$D,2,0)*VLOOKUP(#REF!,PONDERADORES!A:P,IF(AND(INFORMACION!$T355='REFERENCIAS RIESGO'!$C$36,INFORMACION!$F355=REFERENCIAS!$C$24),16,IF(INFORMACION!$T355='REFERENCIAS RIESGO'!$C$36,13,IF(INFORMACION!$F355=REFERENCIAS!$C$24,10,7))),0)+VLOOKUP(K355,REFERENCIAS!$C:$D,2,0)*VLOOKUP($K$2,PONDERADORES!A:P,IF(AND(INFORMACION!$T355='REFERENCIAS RIESGO'!$C$36,INFORMACION!$F355=REFERENCIAS!$C$24),16,IF(INFORMACION!$T355='REFERENCIAS RIESGO'!$C$36,13,IF(INFORMACION!$F355=REFERENCIAS!$C$24,10,7))),0)+VLOOKUP(L355,REFERENCIAS!$C:$D,2,0)*VLOOKUP($L$2,PONDERADORES!A:P,IF(AND(INFORMACION!$T355='REFERENCIAS RIESGO'!$C$36,INFORMACION!$F355=REFERENCIAS!$C$24),16,IF(INFORMACION!$T355='REFERENCIAS RIESGO'!$C$36,13,IF(INFORMACION!$F355=REFERENCIAS!$C$24,10,7))),0)+VLOOKUP(F355,REFERENCIAS!$C:$D,2,0)*VLOOKUP($F$2,PONDERADORES!A:P,IF(AND(INFORMACION!$T355='REFERENCIAS RIESGO'!$C$36,INFORMACION!$F355=REFERENCIAS!$C$24),16,IF(INFORMACION!$T355='REFERENCIAS RIESGO'!$C$36,13,IF(INFORMACION!$F355=REFERENCIAS!$C$24,10,7))),0)+VLOOKUP(T355,REFERENCIAS!$C:$D,2,0)*VLOOKUP($T$2,PONDERADORES!A:P,IF(AND(INFORMACION!$T355='REFERENCIAS RIESGO'!$C$36,INFORMACION!$F355=REFERENCIAS!$C$24),16,IF(INFORMACION!$T355='REFERENCIAS RIESGO'!$C$36,13,IF(INFORMACION!$F355=REFERENCIAS!$C$24,10,7))),0)+VLOOKUP(IF(J355&lt;=0.2,0.2,IF(AND(J355&gt;0.2,J355&lt;=0.4),0.4,IF(AND(J355&gt;0.4,J355&lt;=0.6),0.6,IF(AND(J355&gt;0.6,J355&lt;=0.8),0.8,IF(AND(J355&gt;0.8,J355&lt;=1),1))))),REFERENCIAS!$C:$D,2,0)*VLOOKUP($J$2,PONDERADORES!A:P,IF(AND(INFORMACION!$T355='REFERENCIAS RIESGO'!$C$36,INFORMACION!$F355=REFERENCIAS!$C$24),16,IF(INFORMACION!$T355='REFERENCIAS RIESGO'!$C$36,13,IF(INFORMACION!$F355=REFERENCIAS!$C$24,10,7))),0)</f>
        <v>#REF!</v>
      </c>
      <c r="Y355" s="68">
        <f>+VLOOKUP(M355,REFERENCIAS!$C:$D,2,0)*VLOOKUP($M$2,PONDERADORES!$A$7:$G$9,7,0)+VLOOKUP(N355,REFERENCIAS!$C:$D,2,0)*VLOOKUP($N$2,PONDERADORES!$A$7:$G$9,7,0)+VLOOKUP(O355,REFERENCIAS!$C:$D,2,0)*VLOOKUP($O$2,PONDERADORES!$A$7:$G$9,7,0)</f>
        <v>0.2</v>
      </c>
      <c r="Z355" s="2">
        <f>+VLOOKUP(IF(R355&lt;0.1,0,IF(AND(R355&gt;=0.1,R355&lt;0.2),0.1,IF(AND(R355&gt;=0.2,R355&lt;0.3),0.2,IF(R355&gt;0.3,0.3,)))),REFERENCIAS!$C:$D,2,0)*VLOOKUP($R$2,PONDERADORES!$A$11:$G$11,7,0)</f>
        <v>15</v>
      </c>
      <c r="AA355" s="92"/>
      <c r="AB355" s="95" t="e">
        <f t="shared" ca="1" si="19"/>
        <v>#REF!</v>
      </c>
      <c r="AC355" s="23" t="e">
        <f ca="1">IF(AB355&gt;REFERENCIAS!$C$62,REFERENCIAS!$B$62,IF(AND(AB355&gt;=REFERENCIAS!$C$63,AB355&lt;REFERENCIAS!$D$63),REFERENCIAS!$B$63,IF(AND(AB355&gt;REFERENCIAS!$C$64,AB355&lt;=REFERENCIAS!$D$64),REFERENCIAS!$B$64,IF(AND(AB355&gt;=REFERENCIAS!$C$65,AB355&lt;REFERENCIAS!$D$65),REFERENCIAS!$B$65, "Revisar"))))</f>
        <v>#REF!</v>
      </c>
      <c r="AD355" s="94" t="e">
        <f ca="1">VLOOKUP(AC355,REFERENCIAS!$B$62:$G$65,4,FALSE)</f>
        <v>#REF!</v>
      </c>
      <c r="AJ355" s="20"/>
    </row>
    <row r="356" spans="1:36" ht="17.25" x14ac:dyDescent="0.25">
      <c r="A356" s="74"/>
      <c r="B356" s="19"/>
      <c r="C356" s="19"/>
      <c r="D356" s="50"/>
      <c r="E356" s="73"/>
      <c r="F356" s="74"/>
      <c r="G356" s="9"/>
      <c r="H356" s="48"/>
      <c r="I356" s="49">
        <f t="shared" ca="1" si="17"/>
        <v>2022</v>
      </c>
      <c r="J356" s="22">
        <f t="shared" ca="1" si="16"/>
        <v>1</v>
      </c>
      <c r="K356" s="19"/>
      <c r="L356" s="73"/>
      <c r="M356" s="74"/>
      <c r="N356" s="19"/>
      <c r="O356" s="73"/>
      <c r="P356" s="82">
        <v>1</v>
      </c>
      <c r="Q356" s="24">
        <v>1</v>
      </c>
      <c r="R356" s="81">
        <f t="shared" si="18"/>
        <v>1</v>
      </c>
      <c r="S356" s="85"/>
      <c r="T356" s="19"/>
      <c r="U356" s="22"/>
      <c r="V356" s="59"/>
      <c r="W356" s="81"/>
      <c r="X356" s="91" t="e">
        <f ca="1">+VLOOKUP(#REF!,REFERENCIAS!$C:$D,2,0)*VLOOKUP(#REF!,PONDERADORES!A:P,IF(AND(INFORMACION!$T356='REFERENCIAS RIESGO'!$C$36,INFORMACION!$F356=REFERENCIAS!$C$24),16,IF(INFORMACION!$T356='REFERENCIAS RIESGO'!$C$36,13,IF(INFORMACION!$F356=REFERENCIAS!$C$24,10,7))),0)+VLOOKUP(K356,REFERENCIAS!$C:$D,2,0)*VLOOKUP($K$2,PONDERADORES!A:P,IF(AND(INFORMACION!$T356='REFERENCIAS RIESGO'!$C$36,INFORMACION!$F356=REFERENCIAS!$C$24),16,IF(INFORMACION!$T356='REFERENCIAS RIESGO'!$C$36,13,IF(INFORMACION!$F356=REFERENCIAS!$C$24,10,7))),0)+VLOOKUP(L356,REFERENCIAS!$C:$D,2,0)*VLOOKUP($L$2,PONDERADORES!A:P,IF(AND(INFORMACION!$T356='REFERENCIAS RIESGO'!$C$36,INFORMACION!$F356=REFERENCIAS!$C$24),16,IF(INFORMACION!$T356='REFERENCIAS RIESGO'!$C$36,13,IF(INFORMACION!$F356=REFERENCIAS!$C$24,10,7))),0)+VLOOKUP(F356,REFERENCIAS!$C:$D,2,0)*VLOOKUP($F$2,PONDERADORES!A:P,IF(AND(INFORMACION!$T356='REFERENCIAS RIESGO'!$C$36,INFORMACION!$F356=REFERENCIAS!$C$24),16,IF(INFORMACION!$T356='REFERENCIAS RIESGO'!$C$36,13,IF(INFORMACION!$F356=REFERENCIAS!$C$24,10,7))),0)+VLOOKUP(T356,REFERENCIAS!$C:$D,2,0)*VLOOKUP($T$2,PONDERADORES!A:P,IF(AND(INFORMACION!$T356='REFERENCIAS RIESGO'!$C$36,INFORMACION!$F356=REFERENCIAS!$C$24),16,IF(INFORMACION!$T356='REFERENCIAS RIESGO'!$C$36,13,IF(INFORMACION!$F356=REFERENCIAS!$C$24,10,7))),0)+VLOOKUP(IF(J356&lt;=0.2,0.2,IF(AND(J356&gt;0.2,J356&lt;=0.4),0.4,IF(AND(J356&gt;0.4,J356&lt;=0.6),0.6,IF(AND(J356&gt;0.6,J356&lt;=0.8),0.8,IF(AND(J356&gt;0.8,J356&lt;=1),1))))),REFERENCIAS!$C:$D,2,0)*VLOOKUP($J$2,PONDERADORES!A:P,IF(AND(INFORMACION!$T356='REFERENCIAS RIESGO'!$C$36,INFORMACION!$F356=REFERENCIAS!$C$24),16,IF(INFORMACION!$T356='REFERENCIAS RIESGO'!$C$36,13,IF(INFORMACION!$F356=REFERENCIAS!$C$24,10,7))),0)</f>
        <v>#REF!</v>
      </c>
      <c r="Y356" s="68">
        <f>+VLOOKUP(M356,REFERENCIAS!$C:$D,2,0)*VLOOKUP($M$2,PONDERADORES!$A$7:$G$9,7,0)+VLOOKUP(N356,REFERENCIAS!$C:$D,2,0)*VLOOKUP($N$2,PONDERADORES!$A$7:$G$9,7,0)+VLOOKUP(O356,REFERENCIAS!$C:$D,2,0)*VLOOKUP($O$2,PONDERADORES!$A$7:$G$9,7,0)</f>
        <v>0.2</v>
      </c>
      <c r="Z356" s="2">
        <f>+VLOOKUP(IF(R356&lt;0.1,0,IF(AND(R356&gt;=0.1,R356&lt;0.2),0.1,IF(AND(R356&gt;=0.2,R356&lt;0.3),0.2,IF(R356&gt;0.3,0.3,)))),REFERENCIAS!$C:$D,2,0)*VLOOKUP($R$2,PONDERADORES!$A$11:$G$11,7,0)</f>
        <v>15</v>
      </c>
      <c r="AA356" s="92"/>
      <c r="AB356" s="95" t="e">
        <f t="shared" ca="1" si="19"/>
        <v>#REF!</v>
      </c>
      <c r="AC356" s="23" t="e">
        <f ca="1">IF(AB356&gt;REFERENCIAS!$C$62,REFERENCIAS!$B$62,IF(AND(AB356&gt;=REFERENCIAS!$C$63,AB356&lt;REFERENCIAS!$D$63),REFERENCIAS!$B$63,IF(AND(AB356&gt;REFERENCIAS!$C$64,AB356&lt;=REFERENCIAS!$D$64),REFERENCIAS!$B$64,IF(AND(AB356&gt;=REFERENCIAS!$C$65,AB356&lt;REFERENCIAS!$D$65),REFERENCIAS!$B$65, "Revisar"))))</f>
        <v>#REF!</v>
      </c>
      <c r="AD356" s="94" t="e">
        <f ca="1">VLOOKUP(AC356,REFERENCIAS!$B$62:$G$65,4,FALSE)</f>
        <v>#REF!</v>
      </c>
      <c r="AJ356" s="20"/>
    </row>
    <row r="357" spans="1:36" ht="17.25" x14ac:dyDescent="0.25">
      <c r="A357" s="74"/>
      <c r="B357" s="19"/>
      <c r="C357" s="19"/>
      <c r="D357" s="50"/>
      <c r="E357" s="73"/>
      <c r="F357" s="74"/>
      <c r="G357" s="9"/>
      <c r="H357" s="48"/>
      <c r="I357" s="49">
        <f t="shared" ca="1" si="17"/>
        <v>2022</v>
      </c>
      <c r="J357" s="22">
        <f t="shared" ca="1" si="16"/>
        <v>1</v>
      </c>
      <c r="K357" s="19"/>
      <c r="L357" s="73"/>
      <c r="M357" s="74"/>
      <c r="N357" s="19"/>
      <c r="O357" s="73"/>
      <c r="P357" s="82">
        <v>1</v>
      </c>
      <c r="Q357" s="24">
        <v>1</v>
      </c>
      <c r="R357" s="81">
        <f t="shared" si="18"/>
        <v>1</v>
      </c>
      <c r="S357" s="85"/>
      <c r="T357" s="19"/>
      <c r="U357" s="22"/>
      <c r="V357" s="59"/>
      <c r="W357" s="81"/>
      <c r="X357" s="91" t="e">
        <f ca="1">+VLOOKUP(#REF!,REFERENCIAS!$C:$D,2,0)*VLOOKUP(#REF!,PONDERADORES!A:P,IF(AND(INFORMACION!$T357='REFERENCIAS RIESGO'!$C$36,INFORMACION!$F357=REFERENCIAS!$C$24),16,IF(INFORMACION!$T357='REFERENCIAS RIESGO'!$C$36,13,IF(INFORMACION!$F357=REFERENCIAS!$C$24,10,7))),0)+VLOOKUP(K357,REFERENCIAS!$C:$D,2,0)*VLOOKUP($K$2,PONDERADORES!A:P,IF(AND(INFORMACION!$T357='REFERENCIAS RIESGO'!$C$36,INFORMACION!$F357=REFERENCIAS!$C$24),16,IF(INFORMACION!$T357='REFERENCIAS RIESGO'!$C$36,13,IF(INFORMACION!$F357=REFERENCIAS!$C$24,10,7))),0)+VLOOKUP(L357,REFERENCIAS!$C:$D,2,0)*VLOOKUP($L$2,PONDERADORES!A:P,IF(AND(INFORMACION!$T357='REFERENCIAS RIESGO'!$C$36,INFORMACION!$F357=REFERENCIAS!$C$24),16,IF(INFORMACION!$T357='REFERENCIAS RIESGO'!$C$36,13,IF(INFORMACION!$F357=REFERENCIAS!$C$24,10,7))),0)+VLOOKUP(F357,REFERENCIAS!$C:$D,2,0)*VLOOKUP($F$2,PONDERADORES!A:P,IF(AND(INFORMACION!$T357='REFERENCIAS RIESGO'!$C$36,INFORMACION!$F357=REFERENCIAS!$C$24),16,IF(INFORMACION!$T357='REFERENCIAS RIESGO'!$C$36,13,IF(INFORMACION!$F357=REFERENCIAS!$C$24,10,7))),0)+VLOOKUP(T357,REFERENCIAS!$C:$D,2,0)*VLOOKUP($T$2,PONDERADORES!A:P,IF(AND(INFORMACION!$T357='REFERENCIAS RIESGO'!$C$36,INFORMACION!$F357=REFERENCIAS!$C$24),16,IF(INFORMACION!$T357='REFERENCIAS RIESGO'!$C$36,13,IF(INFORMACION!$F357=REFERENCIAS!$C$24,10,7))),0)+VLOOKUP(IF(J357&lt;=0.2,0.2,IF(AND(J357&gt;0.2,J357&lt;=0.4),0.4,IF(AND(J357&gt;0.4,J357&lt;=0.6),0.6,IF(AND(J357&gt;0.6,J357&lt;=0.8),0.8,IF(AND(J357&gt;0.8,J357&lt;=1),1))))),REFERENCIAS!$C:$D,2,0)*VLOOKUP($J$2,PONDERADORES!A:P,IF(AND(INFORMACION!$T357='REFERENCIAS RIESGO'!$C$36,INFORMACION!$F357=REFERENCIAS!$C$24),16,IF(INFORMACION!$T357='REFERENCIAS RIESGO'!$C$36,13,IF(INFORMACION!$F357=REFERENCIAS!$C$24,10,7))),0)</f>
        <v>#REF!</v>
      </c>
      <c r="Y357" s="68">
        <f>+VLOOKUP(M357,REFERENCIAS!$C:$D,2,0)*VLOOKUP($M$2,PONDERADORES!$A$7:$G$9,7,0)+VLOOKUP(N357,REFERENCIAS!$C:$D,2,0)*VLOOKUP($N$2,PONDERADORES!$A$7:$G$9,7,0)+VLOOKUP(O357,REFERENCIAS!$C:$D,2,0)*VLOOKUP($O$2,PONDERADORES!$A$7:$G$9,7,0)</f>
        <v>0.2</v>
      </c>
      <c r="Z357" s="2">
        <f>+VLOOKUP(IF(R357&lt;0.1,0,IF(AND(R357&gt;=0.1,R357&lt;0.2),0.1,IF(AND(R357&gt;=0.2,R357&lt;0.3),0.2,IF(R357&gt;0.3,0.3,)))),REFERENCIAS!$C:$D,2,0)*VLOOKUP($R$2,PONDERADORES!$A$11:$G$11,7,0)</f>
        <v>15</v>
      </c>
      <c r="AA357" s="92"/>
      <c r="AB357" s="95" t="e">
        <f t="shared" ca="1" si="19"/>
        <v>#REF!</v>
      </c>
      <c r="AC357" s="23" t="e">
        <f ca="1">IF(AB357&gt;REFERENCIAS!$C$62,REFERENCIAS!$B$62,IF(AND(AB357&gt;=REFERENCIAS!$C$63,AB357&lt;REFERENCIAS!$D$63),REFERENCIAS!$B$63,IF(AND(AB357&gt;REFERENCIAS!$C$64,AB357&lt;=REFERENCIAS!$D$64),REFERENCIAS!$B$64,IF(AND(AB357&gt;=REFERENCIAS!$C$65,AB357&lt;REFERENCIAS!$D$65),REFERENCIAS!$B$65, "Revisar"))))</f>
        <v>#REF!</v>
      </c>
      <c r="AD357" s="94" t="e">
        <f ca="1">VLOOKUP(AC357,REFERENCIAS!$B$62:$G$65,4,FALSE)</f>
        <v>#REF!</v>
      </c>
      <c r="AJ357" s="20"/>
    </row>
    <row r="358" spans="1:36" ht="17.25" x14ac:dyDescent="0.25">
      <c r="A358" s="74"/>
      <c r="B358" s="19"/>
      <c r="C358" s="19"/>
      <c r="D358" s="50"/>
      <c r="E358" s="73"/>
      <c r="F358" s="74"/>
      <c r="G358" s="9"/>
      <c r="H358" s="48"/>
      <c r="I358" s="49">
        <f t="shared" ca="1" si="17"/>
        <v>2022</v>
      </c>
      <c r="J358" s="22">
        <f t="shared" ca="1" si="16"/>
        <v>1</v>
      </c>
      <c r="K358" s="19"/>
      <c r="L358" s="73"/>
      <c r="M358" s="74"/>
      <c r="N358" s="19"/>
      <c r="O358" s="73"/>
      <c r="P358" s="82">
        <v>1</v>
      </c>
      <c r="Q358" s="24">
        <v>1</v>
      </c>
      <c r="R358" s="81">
        <f t="shared" si="18"/>
        <v>1</v>
      </c>
      <c r="S358" s="85"/>
      <c r="T358" s="19"/>
      <c r="U358" s="22"/>
      <c r="V358" s="59"/>
      <c r="W358" s="81"/>
      <c r="X358" s="91" t="e">
        <f ca="1">+VLOOKUP(#REF!,REFERENCIAS!$C:$D,2,0)*VLOOKUP(#REF!,PONDERADORES!A:P,IF(AND(INFORMACION!$T358='REFERENCIAS RIESGO'!$C$36,INFORMACION!$F358=REFERENCIAS!$C$24),16,IF(INFORMACION!$T358='REFERENCIAS RIESGO'!$C$36,13,IF(INFORMACION!$F358=REFERENCIAS!$C$24,10,7))),0)+VLOOKUP(K358,REFERENCIAS!$C:$D,2,0)*VLOOKUP($K$2,PONDERADORES!A:P,IF(AND(INFORMACION!$T358='REFERENCIAS RIESGO'!$C$36,INFORMACION!$F358=REFERENCIAS!$C$24),16,IF(INFORMACION!$T358='REFERENCIAS RIESGO'!$C$36,13,IF(INFORMACION!$F358=REFERENCIAS!$C$24,10,7))),0)+VLOOKUP(L358,REFERENCIAS!$C:$D,2,0)*VLOOKUP($L$2,PONDERADORES!A:P,IF(AND(INFORMACION!$T358='REFERENCIAS RIESGO'!$C$36,INFORMACION!$F358=REFERENCIAS!$C$24),16,IF(INFORMACION!$T358='REFERENCIAS RIESGO'!$C$36,13,IF(INFORMACION!$F358=REFERENCIAS!$C$24,10,7))),0)+VLOOKUP(F358,REFERENCIAS!$C:$D,2,0)*VLOOKUP($F$2,PONDERADORES!A:P,IF(AND(INFORMACION!$T358='REFERENCIAS RIESGO'!$C$36,INFORMACION!$F358=REFERENCIAS!$C$24),16,IF(INFORMACION!$T358='REFERENCIAS RIESGO'!$C$36,13,IF(INFORMACION!$F358=REFERENCIAS!$C$24,10,7))),0)+VLOOKUP(T358,REFERENCIAS!$C:$D,2,0)*VLOOKUP($T$2,PONDERADORES!A:P,IF(AND(INFORMACION!$T358='REFERENCIAS RIESGO'!$C$36,INFORMACION!$F358=REFERENCIAS!$C$24),16,IF(INFORMACION!$T358='REFERENCIAS RIESGO'!$C$36,13,IF(INFORMACION!$F358=REFERENCIAS!$C$24,10,7))),0)+VLOOKUP(IF(J358&lt;=0.2,0.2,IF(AND(J358&gt;0.2,J358&lt;=0.4),0.4,IF(AND(J358&gt;0.4,J358&lt;=0.6),0.6,IF(AND(J358&gt;0.6,J358&lt;=0.8),0.8,IF(AND(J358&gt;0.8,J358&lt;=1),1))))),REFERENCIAS!$C:$D,2,0)*VLOOKUP($J$2,PONDERADORES!A:P,IF(AND(INFORMACION!$T358='REFERENCIAS RIESGO'!$C$36,INFORMACION!$F358=REFERENCIAS!$C$24),16,IF(INFORMACION!$T358='REFERENCIAS RIESGO'!$C$36,13,IF(INFORMACION!$F358=REFERENCIAS!$C$24,10,7))),0)</f>
        <v>#REF!</v>
      </c>
      <c r="Y358" s="68">
        <f>+VLOOKUP(M358,REFERENCIAS!$C:$D,2,0)*VLOOKUP($M$2,PONDERADORES!$A$7:$G$9,7,0)+VLOOKUP(N358,REFERENCIAS!$C:$D,2,0)*VLOOKUP($N$2,PONDERADORES!$A$7:$G$9,7,0)+VLOOKUP(O358,REFERENCIAS!$C:$D,2,0)*VLOOKUP($O$2,PONDERADORES!$A$7:$G$9,7,0)</f>
        <v>0.2</v>
      </c>
      <c r="Z358" s="2">
        <f>+VLOOKUP(IF(R358&lt;0.1,0,IF(AND(R358&gt;=0.1,R358&lt;0.2),0.1,IF(AND(R358&gt;=0.2,R358&lt;0.3),0.2,IF(R358&gt;0.3,0.3,)))),REFERENCIAS!$C:$D,2,0)*VLOOKUP($R$2,PONDERADORES!$A$11:$G$11,7,0)</f>
        <v>15</v>
      </c>
      <c r="AA358" s="92"/>
      <c r="AB358" s="95" t="e">
        <f t="shared" ca="1" si="19"/>
        <v>#REF!</v>
      </c>
      <c r="AC358" s="23" t="e">
        <f ca="1">IF(AB358&gt;REFERENCIAS!$C$62,REFERENCIAS!$B$62,IF(AND(AB358&gt;=REFERENCIAS!$C$63,AB358&lt;REFERENCIAS!$D$63),REFERENCIAS!$B$63,IF(AND(AB358&gt;REFERENCIAS!$C$64,AB358&lt;=REFERENCIAS!$D$64),REFERENCIAS!$B$64,IF(AND(AB358&gt;=REFERENCIAS!$C$65,AB358&lt;REFERENCIAS!$D$65),REFERENCIAS!$B$65, "Revisar"))))</f>
        <v>#REF!</v>
      </c>
      <c r="AD358" s="94" t="e">
        <f ca="1">VLOOKUP(AC358,REFERENCIAS!$B$62:$G$65,4,FALSE)</f>
        <v>#REF!</v>
      </c>
      <c r="AJ358" s="20"/>
    </row>
    <row r="359" spans="1:36" ht="17.25" x14ac:dyDescent="0.25">
      <c r="A359" s="74"/>
      <c r="B359" s="19"/>
      <c r="C359" s="19"/>
      <c r="D359" s="50"/>
      <c r="E359" s="73"/>
      <c r="F359" s="74"/>
      <c r="G359" s="9"/>
      <c r="H359" s="48"/>
      <c r="I359" s="49">
        <f t="shared" ca="1" si="17"/>
        <v>2022</v>
      </c>
      <c r="J359" s="22">
        <f t="shared" ca="1" si="16"/>
        <v>1</v>
      </c>
      <c r="K359" s="19"/>
      <c r="L359" s="73"/>
      <c r="M359" s="74"/>
      <c r="N359" s="19"/>
      <c r="O359" s="73"/>
      <c r="P359" s="82">
        <v>1</v>
      </c>
      <c r="Q359" s="24">
        <v>1</v>
      </c>
      <c r="R359" s="81">
        <f t="shared" si="18"/>
        <v>1</v>
      </c>
      <c r="S359" s="85"/>
      <c r="T359" s="19"/>
      <c r="U359" s="22"/>
      <c r="V359" s="59"/>
      <c r="W359" s="81"/>
      <c r="X359" s="91" t="e">
        <f ca="1">+VLOOKUP(#REF!,REFERENCIAS!$C:$D,2,0)*VLOOKUP(#REF!,PONDERADORES!A:P,IF(AND(INFORMACION!$T359='REFERENCIAS RIESGO'!$C$36,INFORMACION!$F359=REFERENCIAS!$C$24),16,IF(INFORMACION!$T359='REFERENCIAS RIESGO'!$C$36,13,IF(INFORMACION!$F359=REFERENCIAS!$C$24,10,7))),0)+VLOOKUP(K359,REFERENCIAS!$C:$D,2,0)*VLOOKUP($K$2,PONDERADORES!A:P,IF(AND(INFORMACION!$T359='REFERENCIAS RIESGO'!$C$36,INFORMACION!$F359=REFERENCIAS!$C$24),16,IF(INFORMACION!$T359='REFERENCIAS RIESGO'!$C$36,13,IF(INFORMACION!$F359=REFERENCIAS!$C$24,10,7))),0)+VLOOKUP(L359,REFERENCIAS!$C:$D,2,0)*VLOOKUP($L$2,PONDERADORES!A:P,IF(AND(INFORMACION!$T359='REFERENCIAS RIESGO'!$C$36,INFORMACION!$F359=REFERENCIAS!$C$24),16,IF(INFORMACION!$T359='REFERENCIAS RIESGO'!$C$36,13,IF(INFORMACION!$F359=REFERENCIAS!$C$24,10,7))),0)+VLOOKUP(F359,REFERENCIAS!$C:$D,2,0)*VLOOKUP($F$2,PONDERADORES!A:P,IF(AND(INFORMACION!$T359='REFERENCIAS RIESGO'!$C$36,INFORMACION!$F359=REFERENCIAS!$C$24),16,IF(INFORMACION!$T359='REFERENCIAS RIESGO'!$C$36,13,IF(INFORMACION!$F359=REFERENCIAS!$C$24,10,7))),0)+VLOOKUP(T359,REFERENCIAS!$C:$D,2,0)*VLOOKUP($T$2,PONDERADORES!A:P,IF(AND(INFORMACION!$T359='REFERENCIAS RIESGO'!$C$36,INFORMACION!$F359=REFERENCIAS!$C$24),16,IF(INFORMACION!$T359='REFERENCIAS RIESGO'!$C$36,13,IF(INFORMACION!$F359=REFERENCIAS!$C$24,10,7))),0)+VLOOKUP(IF(J359&lt;=0.2,0.2,IF(AND(J359&gt;0.2,J359&lt;=0.4),0.4,IF(AND(J359&gt;0.4,J359&lt;=0.6),0.6,IF(AND(J359&gt;0.6,J359&lt;=0.8),0.8,IF(AND(J359&gt;0.8,J359&lt;=1),1))))),REFERENCIAS!$C:$D,2,0)*VLOOKUP($J$2,PONDERADORES!A:P,IF(AND(INFORMACION!$T359='REFERENCIAS RIESGO'!$C$36,INFORMACION!$F359=REFERENCIAS!$C$24),16,IF(INFORMACION!$T359='REFERENCIAS RIESGO'!$C$36,13,IF(INFORMACION!$F359=REFERENCIAS!$C$24,10,7))),0)</f>
        <v>#REF!</v>
      </c>
      <c r="Y359" s="68">
        <f>+VLOOKUP(M359,REFERENCIAS!$C:$D,2,0)*VLOOKUP($M$2,PONDERADORES!$A$7:$G$9,7,0)+VLOOKUP(N359,REFERENCIAS!$C:$D,2,0)*VLOOKUP($N$2,PONDERADORES!$A$7:$G$9,7,0)+VLOOKUP(O359,REFERENCIAS!$C:$D,2,0)*VLOOKUP($O$2,PONDERADORES!$A$7:$G$9,7,0)</f>
        <v>0.2</v>
      </c>
      <c r="Z359" s="2">
        <f>+VLOOKUP(IF(R359&lt;0.1,0,IF(AND(R359&gt;=0.1,R359&lt;0.2),0.1,IF(AND(R359&gt;=0.2,R359&lt;0.3),0.2,IF(R359&gt;0.3,0.3,)))),REFERENCIAS!$C:$D,2,0)*VLOOKUP($R$2,PONDERADORES!$A$11:$G$11,7,0)</f>
        <v>15</v>
      </c>
      <c r="AA359" s="92"/>
      <c r="AB359" s="95" t="e">
        <f t="shared" ca="1" si="19"/>
        <v>#REF!</v>
      </c>
      <c r="AC359" s="23" t="e">
        <f ca="1">IF(AB359&gt;REFERENCIAS!$C$62,REFERENCIAS!$B$62,IF(AND(AB359&gt;=REFERENCIAS!$C$63,AB359&lt;REFERENCIAS!$D$63),REFERENCIAS!$B$63,IF(AND(AB359&gt;REFERENCIAS!$C$64,AB359&lt;=REFERENCIAS!$D$64),REFERENCIAS!$B$64,IF(AND(AB359&gt;=REFERENCIAS!$C$65,AB359&lt;REFERENCIAS!$D$65),REFERENCIAS!$B$65, "Revisar"))))</f>
        <v>#REF!</v>
      </c>
      <c r="AD359" s="94" t="e">
        <f ca="1">VLOOKUP(AC359,REFERENCIAS!$B$62:$G$65,4,FALSE)</f>
        <v>#REF!</v>
      </c>
      <c r="AJ359" s="20"/>
    </row>
    <row r="360" spans="1:36" ht="17.25" x14ac:dyDescent="0.25">
      <c r="A360" s="74"/>
      <c r="B360" s="19"/>
      <c r="C360" s="19"/>
      <c r="D360" s="50"/>
      <c r="E360" s="73"/>
      <c r="F360" s="74"/>
      <c r="G360" s="9"/>
      <c r="H360" s="48"/>
      <c r="I360" s="49">
        <f t="shared" ca="1" si="17"/>
        <v>2022</v>
      </c>
      <c r="J360" s="22">
        <f t="shared" ca="1" si="16"/>
        <v>1</v>
      </c>
      <c r="K360" s="19"/>
      <c r="L360" s="73"/>
      <c r="M360" s="74"/>
      <c r="N360" s="19"/>
      <c r="O360" s="73"/>
      <c r="P360" s="82">
        <v>1</v>
      </c>
      <c r="Q360" s="24">
        <v>1</v>
      </c>
      <c r="R360" s="81">
        <f t="shared" si="18"/>
        <v>1</v>
      </c>
      <c r="S360" s="85"/>
      <c r="T360" s="19"/>
      <c r="U360" s="22"/>
      <c r="V360" s="59"/>
      <c r="W360" s="81"/>
      <c r="X360" s="91" t="e">
        <f ca="1">+VLOOKUP(#REF!,REFERENCIAS!$C:$D,2,0)*VLOOKUP(#REF!,PONDERADORES!A:P,IF(AND(INFORMACION!$T360='REFERENCIAS RIESGO'!$C$36,INFORMACION!$F360=REFERENCIAS!$C$24),16,IF(INFORMACION!$T360='REFERENCIAS RIESGO'!$C$36,13,IF(INFORMACION!$F360=REFERENCIAS!$C$24,10,7))),0)+VLOOKUP(K360,REFERENCIAS!$C:$D,2,0)*VLOOKUP($K$2,PONDERADORES!A:P,IF(AND(INFORMACION!$T360='REFERENCIAS RIESGO'!$C$36,INFORMACION!$F360=REFERENCIAS!$C$24),16,IF(INFORMACION!$T360='REFERENCIAS RIESGO'!$C$36,13,IF(INFORMACION!$F360=REFERENCIAS!$C$24,10,7))),0)+VLOOKUP(L360,REFERENCIAS!$C:$D,2,0)*VLOOKUP($L$2,PONDERADORES!A:P,IF(AND(INFORMACION!$T360='REFERENCIAS RIESGO'!$C$36,INFORMACION!$F360=REFERENCIAS!$C$24),16,IF(INFORMACION!$T360='REFERENCIAS RIESGO'!$C$36,13,IF(INFORMACION!$F360=REFERENCIAS!$C$24,10,7))),0)+VLOOKUP(F360,REFERENCIAS!$C:$D,2,0)*VLOOKUP($F$2,PONDERADORES!A:P,IF(AND(INFORMACION!$T360='REFERENCIAS RIESGO'!$C$36,INFORMACION!$F360=REFERENCIAS!$C$24),16,IF(INFORMACION!$T360='REFERENCIAS RIESGO'!$C$36,13,IF(INFORMACION!$F360=REFERENCIAS!$C$24,10,7))),0)+VLOOKUP(T360,REFERENCIAS!$C:$D,2,0)*VLOOKUP($T$2,PONDERADORES!A:P,IF(AND(INFORMACION!$T360='REFERENCIAS RIESGO'!$C$36,INFORMACION!$F360=REFERENCIAS!$C$24),16,IF(INFORMACION!$T360='REFERENCIAS RIESGO'!$C$36,13,IF(INFORMACION!$F360=REFERENCIAS!$C$24,10,7))),0)+VLOOKUP(IF(J360&lt;=0.2,0.2,IF(AND(J360&gt;0.2,J360&lt;=0.4),0.4,IF(AND(J360&gt;0.4,J360&lt;=0.6),0.6,IF(AND(J360&gt;0.6,J360&lt;=0.8),0.8,IF(AND(J360&gt;0.8,J360&lt;=1),1))))),REFERENCIAS!$C:$D,2,0)*VLOOKUP($J$2,PONDERADORES!A:P,IF(AND(INFORMACION!$T360='REFERENCIAS RIESGO'!$C$36,INFORMACION!$F360=REFERENCIAS!$C$24),16,IF(INFORMACION!$T360='REFERENCIAS RIESGO'!$C$36,13,IF(INFORMACION!$F360=REFERENCIAS!$C$24,10,7))),0)</f>
        <v>#REF!</v>
      </c>
      <c r="Y360" s="68">
        <f>+VLOOKUP(M360,REFERENCIAS!$C:$D,2,0)*VLOOKUP($M$2,PONDERADORES!$A$7:$G$9,7,0)+VLOOKUP(N360,REFERENCIAS!$C:$D,2,0)*VLOOKUP($N$2,PONDERADORES!$A$7:$G$9,7,0)+VLOOKUP(O360,REFERENCIAS!$C:$D,2,0)*VLOOKUP($O$2,PONDERADORES!$A$7:$G$9,7,0)</f>
        <v>0.2</v>
      </c>
      <c r="Z360" s="2">
        <f>+VLOOKUP(IF(R360&lt;0.1,0,IF(AND(R360&gt;=0.1,R360&lt;0.2),0.1,IF(AND(R360&gt;=0.2,R360&lt;0.3),0.2,IF(R360&gt;0.3,0.3,)))),REFERENCIAS!$C:$D,2,0)*VLOOKUP($R$2,PONDERADORES!$A$11:$G$11,7,0)</f>
        <v>15</v>
      </c>
      <c r="AA360" s="92"/>
      <c r="AB360" s="95" t="e">
        <f t="shared" ca="1" si="19"/>
        <v>#REF!</v>
      </c>
      <c r="AC360" s="23" t="e">
        <f ca="1">IF(AB360&gt;REFERENCIAS!$C$62,REFERENCIAS!$B$62,IF(AND(AB360&gt;=REFERENCIAS!$C$63,AB360&lt;REFERENCIAS!$D$63),REFERENCIAS!$B$63,IF(AND(AB360&gt;REFERENCIAS!$C$64,AB360&lt;=REFERENCIAS!$D$64),REFERENCIAS!$B$64,IF(AND(AB360&gt;=REFERENCIAS!$C$65,AB360&lt;REFERENCIAS!$D$65),REFERENCIAS!$B$65, "Revisar"))))</f>
        <v>#REF!</v>
      </c>
      <c r="AD360" s="94" t="e">
        <f ca="1">VLOOKUP(AC360,REFERENCIAS!$B$62:$G$65,4,FALSE)</f>
        <v>#REF!</v>
      </c>
      <c r="AJ360" s="20"/>
    </row>
    <row r="361" spans="1:36" ht="17.25" x14ac:dyDescent="0.25">
      <c r="A361" s="74"/>
      <c r="B361" s="19"/>
      <c r="C361" s="19"/>
      <c r="D361" s="50"/>
      <c r="E361" s="73"/>
      <c r="F361" s="74"/>
      <c r="G361" s="9"/>
      <c r="H361" s="48"/>
      <c r="I361" s="49">
        <f t="shared" ca="1" si="17"/>
        <v>2022</v>
      </c>
      <c r="J361" s="22">
        <f t="shared" ca="1" si="16"/>
        <v>1</v>
      </c>
      <c r="K361" s="19"/>
      <c r="L361" s="73"/>
      <c r="M361" s="74"/>
      <c r="N361" s="19"/>
      <c r="O361" s="73"/>
      <c r="P361" s="82">
        <v>1</v>
      </c>
      <c r="Q361" s="24">
        <v>1</v>
      </c>
      <c r="R361" s="81">
        <f t="shared" si="18"/>
        <v>1</v>
      </c>
      <c r="S361" s="85"/>
      <c r="T361" s="19"/>
      <c r="U361" s="22"/>
      <c r="V361" s="59"/>
      <c r="W361" s="81"/>
      <c r="X361" s="91" t="e">
        <f ca="1">+VLOOKUP(#REF!,REFERENCIAS!$C:$D,2,0)*VLOOKUP(#REF!,PONDERADORES!A:P,IF(AND(INFORMACION!$T361='REFERENCIAS RIESGO'!$C$36,INFORMACION!$F361=REFERENCIAS!$C$24),16,IF(INFORMACION!$T361='REFERENCIAS RIESGO'!$C$36,13,IF(INFORMACION!$F361=REFERENCIAS!$C$24,10,7))),0)+VLOOKUP(K361,REFERENCIAS!$C:$D,2,0)*VLOOKUP($K$2,PONDERADORES!A:P,IF(AND(INFORMACION!$T361='REFERENCIAS RIESGO'!$C$36,INFORMACION!$F361=REFERENCIAS!$C$24),16,IF(INFORMACION!$T361='REFERENCIAS RIESGO'!$C$36,13,IF(INFORMACION!$F361=REFERENCIAS!$C$24,10,7))),0)+VLOOKUP(L361,REFERENCIAS!$C:$D,2,0)*VLOOKUP($L$2,PONDERADORES!A:P,IF(AND(INFORMACION!$T361='REFERENCIAS RIESGO'!$C$36,INFORMACION!$F361=REFERENCIAS!$C$24),16,IF(INFORMACION!$T361='REFERENCIAS RIESGO'!$C$36,13,IF(INFORMACION!$F361=REFERENCIAS!$C$24,10,7))),0)+VLOOKUP(F361,REFERENCIAS!$C:$D,2,0)*VLOOKUP($F$2,PONDERADORES!A:P,IF(AND(INFORMACION!$T361='REFERENCIAS RIESGO'!$C$36,INFORMACION!$F361=REFERENCIAS!$C$24),16,IF(INFORMACION!$T361='REFERENCIAS RIESGO'!$C$36,13,IF(INFORMACION!$F361=REFERENCIAS!$C$24,10,7))),0)+VLOOKUP(T361,REFERENCIAS!$C:$D,2,0)*VLOOKUP($T$2,PONDERADORES!A:P,IF(AND(INFORMACION!$T361='REFERENCIAS RIESGO'!$C$36,INFORMACION!$F361=REFERENCIAS!$C$24),16,IF(INFORMACION!$T361='REFERENCIAS RIESGO'!$C$36,13,IF(INFORMACION!$F361=REFERENCIAS!$C$24,10,7))),0)+VLOOKUP(IF(J361&lt;=0.2,0.2,IF(AND(J361&gt;0.2,J361&lt;=0.4),0.4,IF(AND(J361&gt;0.4,J361&lt;=0.6),0.6,IF(AND(J361&gt;0.6,J361&lt;=0.8),0.8,IF(AND(J361&gt;0.8,J361&lt;=1),1))))),REFERENCIAS!$C:$D,2,0)*VLOOKUP($J$2,PONDERADORES!A:P,IF(AND(INFORMACION!$T361='REFERENCIAS RIESGO'!$C$36,INFORMACION!$F361=REFERENCIAS!$C$24),16,IF(INFORMACION!$T361='REFERENCIAS RIESGO'!$C$36,13,IF(INFORMACION!$F361=REFERENCIAS!$C$24,10,7))),0)</f>
        <v>#REF!</v>
      </c>
      <c r="Y361" s="68">
        <f>+VLOOKUP(M361,REFERENCIAS!$C:$D,2,0)*VLOOKUP($M$2,PONDERADORES!$A$7:$G$9,7,0)+VLOOKUP(N361,REFERENCIAS!$C:$D,2,0)*VLOOKUP($N$2,PONDERADORES!$A$7:$G$9,7,0)+VLOOKUP(O361,REFERENCIAS!$C:$D,2,0)*VLOOKUP($O$2,PONDERADORES!$A$7:$G$9,7,0)</f>
        <v>0.2</v>
      </c>
      <c r="Z361" s="2">
        <f>+VLOOKUP(IF(R361&lt;0.1,0,IF(AND(R361&gt;=0.1,R361&lt;0.2),0.1,IF(AND(R361&gt;=0.2,R361&lt;0.3),0.2,IF(R361&gt;0.3,0.3,)))),REFERENCIAS!$C:$D,2,0)*VLOOKUP($R$2,PONDERADORES!$A$11:$G$11,7,0)</f>
        <v>15</v>
      </c>
      <c r="AA361" s="92"/>
      <c r="AB361" s="95" t="e">
        <f t="shared" ca="1" si="19"/>
        <v>#REF!</v>
      </c>
      <c r="AC361" s="23" t="e">
        <f ca="1">IF(AB361&gt;REFERENCIAS!$C$62,REFERENCIAS!$B$62,IF(AND(AB361&gt;=REFERENCIAS!$C$63,AB361&lt;REFERENCIAS!$D$63),REFERENCIAS!$B$63,IF(AND(AB361&gt;REFERENCIAS!$C$64,AB361&lt;=REFERENCIAS!$D$64),REFERENCIAS!$B$64,IF(AND(AB361&gt;=REFERENCIAS!$C$65,AB361&lt;REFERENCIAS!$D$65),REFERENCIAS!$B$65, "Revisar"))))</f>
        <v>#REF!</v>
      </c>
      <c r="AD361" s="94" t="e">
        <f ca="1">VLOOKUP(AC361,REFERENCIAS!$B$62:$G$65,4,FALSE)</f>
        <v>#REF!</v>
      </c>
      <c r="AJ361" s="20"/>
    </row>
    <row r="362" spans="1:36" ht="17.25" x14ac:dyDescent="0.25">
      <c r="A362" s="74"/>
      <c r="B362" s="19"/>
      <c r="C362" s="19"/>
      <c r="D362" s="50"/>
      <c r="E362" s="73"/>
      <c r="F362" s="74"/>
      <c r="G362" s="9"/>
      <c r="H362" s="48"/>
      <c r="I362" s="49">
        <f t="shared" ca="1" si="17"/>
        <v>2022</v>
      </c>
      <c r="J362" s="22">
        <f t="shared" ca="1" si="16"/>
        <v>1</v>
      </c>
      <c r="K362" s="19"/>
      <c r="L362" s="73"/>
      <c r="M362" s="74"/>
      <c r="N362" s="19"/>
      <c r="O362" s="73"/>
      <c r="P362" s="82">
        <v>1</v>
      </c>
      <c r="Q362" s="24">
        <v>1</v>
      </c>
      <c r="R362" s="81">
        <f t="shared" si="18"/>
        <v>1</v>
      </c>
      <c r="S362" s="85"/>
      <c r="T362" s="19"/>
      <c r="U362" s="22"/>
      <c r="V362" s="59"/>
      <c r="W362" s="81"/>
      <c r="X362" s="91" t="e">
        <f ca="1">+VLOOKUP(#REF!,REFERENCIAS!$C:$D,2,0)*VLOOKUP(#REF!,PONDERADORES!A:P,IF(AND(INFORMACION!$T362='REFERENCIAS RIESGO'!$C$36,INFORMACION!$F362=REFERENCIAS!$C$24),16,IF(INFORMACION!$T362='REFERENCIAS RIESGO'!$C$36,13,IF(INFORMACION!$F362=REFERENCIAS!$C$24,10,7))),0)+VLOOKUP(K362,REFERENCIAS!$C:$D,2,0)*VLOOKUP($K$2,PONDERADORES!A:P,IF(AND(INFORMACION!$T362='REFERENCIAS RIESGO'!$C$36,INFORMACION!$F362=REFERENCIAS!$C$24),16,IF(INFORMACION!$T362='REFERENCIAS RIESGO'!$C$36,13,IF(INFORMACION!$F362=REFERENCIAS!$C$24,10,7))),0)+VLOOKUP(L362,REFERENCIAS!$C:$D,2,0)*VLOOKUP($L$2,PONDERADORES!A:P,IF(AND(INFORMACION!$T362='REFERENCIAS RIESGO'!$C$36,INFORMACION!$F362=REFERENCIAS!$C$24),16,IF(INFORMACION!$T362='REFERENCIAS RIESGO'!$C$36,13,IF(INFORMACION!$F362=REFERENCIAS!$C$24,10,7))),0)+VLOOKUP(F362,REFERENCIAS!$C:$D,2,0)*VLOOKUP($F$2,PONDERADORES!A:P,IF(AND(INFORMACION!$T362='REFERENCIAS RIESGO'!$C$36,INFORMACION!$F362=REFERENCIAS!$C$24),16,IF(INFORMACION!$T362='REFERENCIAS RIESGO'!$C$36,13,IF(INFORMACION!$F362=REFERENCIAS!$C$24,10,7))),0)+VLOOKUP(T362,REFERENCIAS!$C:$D,2,0)*VLOOKUP($T$2,PONDERADORES!A:P,IF(AND(INFORMACION!$T362='REFERENCIAS RIESGO'!$C$36,INFORMACION!$F362=REFERENCIAS!$C$24),16,IF(INFORMACION!$T362='REFERENCIAS RIESGO'!$C$36,13,IF(INFORMACION!$F362=REFERENCIAS!$C$24,10,7))),0)+VLOOKUP(IF(J362&lt;=0.2,0.2,IF(AND(J362&gt;0.2,J362&lt;=0.4),0.4,IF(AND(J362&gt;0.4,J362&lt;=0.6),0.6,IF(AND(J362&gt;0.6,J362&lt;=0.8),0.8,IF(AND(J362&gt;0.8,J362&lt;=1),1))))),REFERENCIAS!$C:$D,2,0)*VLOOKUP($J$2,PONDERADORES!A:P,IF(AND(INFORMACION!$T362='REFERENCIAS RIESGO'!$C$36,INFORMACION!$F362=REFERENCIAS!$C$24),16,IF(INFORMACION!$T362='REFERENCIAS RIESGO'!$C$36,13,IF(INFORMACION!$F362=REFERENCIAS!$C$24,10,7))),0)</f>
        <v>#REF!</v>
      </c>
      <c r="Y362" s="68">
        <f>+VLOOKUP(M362,REFERENCIAS!$C:$D,2,0)*VLOOKUP($M$2,PONDERADORES!$A$7:$G$9,7,0)+VLOOKUP(N362,REFERENCIAS!$C:$D,2,0)*VLOOKUP($N$2,PONDERADORES!$A$7:$G$9,7,0)+VLOOKUP(O362,REFERENCIAS!$C:$D,2,0)*VLOOKUP($O$2,PONDERADORES!$A$7:$G$9,7,0)</f>
        <v>0.2</v>
      </c>
      <c r="Z362" s="2">
        <f>+VLOOKUP(IF(R362&lt;0.1,0,IF(AND(R362&gt;=0.1,R362&lt;0.2),0.1,IF(AND(R362&gt;=0.2,R362&lt;0.3),0.2,IF(R362&gt;0.3,0.3,)))),REFERENCIAS!$C:$D,2,0)*VLOOKUP($R$2,PONDERADORES!$A$11:$G$11,7,0)</f>
        <v>15</v>
      </c>
      <c r="AA362" s="92"/>
      <c r="AB362" s="95" t="e">
        <f t="shared" ca="1" si="19"/>
        <v>#REF!</v>
      </c>
      <c r="AC362" s="23" t="e">
        <f ca="1">IF(AB362&gt;REFERENCIAS!$C$62,REFERENCIAS!$B$62,IF(AND(AB362&gt;=REFERENCIAS!$C$63,AB362&lt;REFERENCIAS!$D$63),REFERENCIAS!$B$63,IF(AND(AB362&gt;REFERENCIAS!$C$64,AB362&lt;=REFERENCIAS!$D$64),REFERENCIAS!$B$64,IF(AND(AB362&gt;=REFERENCIAS!$C$65,AB362&lt;REFERENCIAS!$D$65),REFERENCIAS!$B$65, "Revisar"))))</f>
        <v>#REF!</v>
      </c>
      <c r="AD362" s="94" t="e">
        <f ca="1">VLOOKUP(AC362,REFERENCIAS!$B$62:$G$65,4,FALSE)</f>
        <v>#REF!</v>
      </c>
      <c r="AJ362" s="20"/>
    </row>
    <row r="363" spans="1:36" ht="17.25" x14ac:dyDescent="0.25">
      <c r="A363" s="74"/>
      <c r="B363" s="19"/>
      <c r="C363" s="19"/>
      <c r="D363" s="50"/>
      <c r="E363" s="73"/>
      <c r="F363" s="74"/>
      <c r="G363" s="9"/>
      <c r="H363" s="48"/>
      <c r="I363" s="49">
        <f t="shared" ca="1" si="17"/>
        <v>2022</v>
      </c>
      <c r="J363" s="22">
        <f t="shared" ca="1" si="16"/>
        <v>1</v>
      </c>
      <c r="K363" s="19"/>
      <c r="L363" s="73"/>
      <c r="M363" s="74"/>
      <c r="N363" s="19"/>
      <c r="O363" s="73"/>
      <c r="P363" s="82">
        <v>1</v>
      </c>
      <c r="Q363" s="24">
        <v>1</v>
      </c>
      <c r="R363" s="81">
        <f t="shared" si="18"/>
        <v>1</v>
      </c>
      <c r="S363" s="85"/>
      <c r="T363" s="19"/>
      <c r="U363" s="22"/>
      <c r="V363" s="59"/>
      <c r="W363" s="81"/>
      <c r="X363" s="91" t="e">
        <f ca="1">+VLOOKUP(#REF!,REFERENCIAS!$C:$D,2,0)*VLOOKUP(#REF!,PONDERADORES!A:P,IF(AND(INFORMACION!$T363='REFERENCIAS RIESGO'!$C$36,INFORMACION!$F363=REFERENCIAS!$C$24),16,IF(INFORMACION!$T363='REFERENCIAS RIESGO'!$C$36,13,IF(INFORMACION!$F363=REFERENCIAS!$C$24,10,7))),0)+VLOOKUP(K363,REFERENCIAS!$C:$D,2,0)*VLOOKUP($K$2,PONDERADORES!A:P,IF(AND(INFORMACION!$T363='REFERENCIAS RIESGO'!$C$36,INFORMACION!$F363=REFERENCIAS!$C$24),16,IF(INFORMACION!$T363='REFERENCIAS RIESGO'!$C$36,13,IF(INFORMACION!$F363=REFERENCIAS!$C$24,10,7))),0)+VLOOKUP(L363,REFERENCIAS!$C:$D,2,0)*VLOOKUP($L$2,PONDERADORES!A:P,IF(AND(INFORMACION!$T363='REFERENCIAS RIESGO'!$C$36,INFORMACION!$F363=REFERENCIAS!$C$24),16,IF(INFORMACION!$T363='REFERENCIAS RIESGO'!$C$36,13,IF(INFORMACION!$F363=REFERENCIAS!$C$24,10,7))),0)+VLOOKUP(F363,REFERENCIAS!$C:$D,2,0)*VLOOKUP($F$2,PONDERADORES!A:P,IF(AND(INFORMACION!$T363='REFERENCIAS RIESGO'!$C$36,INFORMACION!$F363=REFERENCIAS!$C$24),16,IF(INFORMACION!$T363='REFERENCIAS RIESGO'!$C$36,13,IF(INFORMACION!$F363=REFERENCIAS!$C$24,10,7))),0)+VLOOKUP(T363,REFERENCIAS!$C:$D,2,0)*VLOOKUP($T$2,PONDERADORES!A:P,IF(AND(INFORMACION!$T363='REFERENCIAS RIESGO'!$C$36,INFORMACION!$F363=REFERENCIAS!$C$24),16,IF(INFORMACION!$T363='REFERENCIAS RIESGO'!$C$36,13,IF(INFORMACION!$F363=REFERENCIAS!$C$24,10,7))),0)+VLOOKUP(IF(J363&lt;=0.2,0.2,IF(AND(J363&gt;0.2,J363&lt;=0.4),0.4,IF(AND(J363&gt;0.4,J363&lt;=0.6),0.6,IF(AND(J363&gt;0.6,J363&lt;=0.8),0.8,IF(AND(J363&gt;0.8,J363&lt;=1),1))))),REFERENCIAS!$C:$D,2,0)*VLOOKUP($J$2,PONDERADORES!A:P,IF(AND(INFORMACION!$T363='REFERENCIAS RIESGO'!$C$36,INFORMACION!$F363=REFERENCIAS!$C$24),16,IF(INFORMACION!$T363='REFERENCIAS RIESGO'!$C$36,13,IF(INFORMACION!$F363=REFERENCIAS!$C$24,10,7))),0)</f>
        <v>#REF!</v>
      </c>
      <c r="Y363" s="68">
        <f>+VLOOKUP(M363,REFERENCIAS!$C:$D,2,0)*VLOOKUP($M$2,PONDERADORES!$A$7:$G$9,7,0)+VLOOKUP(N363,REFERENCIAS!$C:$D,2,0)*VLOOKUP($N$2,PONDERADORES!$A$7:$G$9,7,0)+VLOOKUP(O363,REFERENCIAS!$C:$D,2,0)*VLOOKUP($O$2,PONDERADORES!$A$7:$G$9,7,0)</f>
        <v>0.2</v>
      </c>
      <c r="Z363" s="2">
        <f>+VLOOKUP(IF(R363&lt;0.1,0,IF(AND(R363&gt;=0.1,R363&lt;0.2),0.1,IF(AND(R363&gt;=0.2,R363&lt;0.3),0.2,IF(R363&gt;0.3,0.3,)))),REFERENCIAS!$C:$D,2,0)*VLOOKUP($R$2,PONDERADORES!$A$11:$G$11,7,0)</f>
        <v>15</v>
      </c>
      <c r="AA363" s="92"/>
      <c r="AB363" s="95" t="e">
        <f t="shared" ca="1" si="19"/>
        <v>#REF!</v>
      </c>
      <c r="AC363" s="23" t="e">
        <f ca="1">IF(AB363&gt;REFERENCIAS!$C$62,REFERENCIAS!$B$62,IF(AND(AB363&gt;=REFERENCIAS!$C$63,AB363&lt;REFERENCIAS!$D$63),REFERENCIAS!$B$63,IF(AND(AB363&gt;REFERENCIAS!$C$64,AB363&lt;=REFERENCIAS!$D$64),REFERENCIAS!$B$64,IF(AND(AB363&gt;=REFERENCIAS!$C$65,AB363&lt;REFERENCIAS!$D$65),REFERENCIAS!$B$65, "Revisar"))))</f>
        <v>#REF!</v>
      </c>
      <c r="AD363" s="94" t="e">
        <f ca="1">VLOOKUP(AC363,REFERENCIAS!$B$62:$G$65,4,FALSE)</f>
        <v>#REF!</v>
      </c>
      <c r="AJ363" s="20"/>
    </row>
    <row r="364" spans="1:36" ht="17.25" x14ac:dyDescent="0.25">
      <c r="A364" s="74"/>
      <c r="B364" s="19"/>
      <c r="C364" s="19"/>
      <c r="D364" s="50"/>
      <c r="E364" s="73"/>
      <c r="F364" s="74"/>
      <c r="G364" s="9"/>
      <c r="H364" s="48"/>
      <c r="I364" s="49">
        <f t="shared" ca="1" si="17"/>
        <v>2022</v>
      </c>
      <c r="J364" s="22">
        <f t="shared" ca="1" si="16"/>
        <v>1</v>
      </c>
      <c r="K364" s="19"/>
      <c r="L364" s="73"/>
      <c r="M364" s="74"/>
      <c r="N364" s="19"/>
      <c r="O364" s="73"/>
      <c r="P364" s="82">
        <v>1</v>
      </c>
      <c r="Q364" s="24">
        <v>1</v>
      </c>
      <c r="R364" s="81">
        <f t="shared" si="18"/>
        <v>1</v>
      </c>
      <c r="S364" s="85"/>
      <c r="T364" s="19"/>
      <c r="U364" s="22"/>
      <c r="V364" s="59"/>
      <c r="W364" s="81"/>
      <c r="X364" s="91" t="e">
        <f ca="1">+VLOOKUP(#REF!,REFERENCIAS!$C:$D,2,0)*VLOOKUP(#REF!,PONDERADORES!A:P,IF(AND(INFORMACION!$T364='REFERENCIAS RIESGO'!$C$36,INFORMACION!$F364=REFERENCIAS!$C$24),16,IF(INFORMACION!$T364='REFERENCIAS RIESGO'!$C$36,13,IF(INFORMACION!$F364=REFERENCIAS!$C$24,10,7))),0)+VLOOKUP(K364,REFERENCIAS!$C:$D,2,0)*VLOOKUP($K$2,PONDERADORES!A:P,IF(AND(INFORMACION!$T364='REFERENCIAS RIESGO'!$C$36,INFORMACION!$F364=REFERENCIAS!$C$24),16,IF(INFORMACION!$T364='REFERENCIAS RIESGO'!$C$36,13,IF(INFORMACION!$F364=REFERENCIAS!$C$24,10,7))),0)+VLOOKUP(L364,REFERENCIAS!$C:$D,2,0)*VLOOKUP($L$2,PONDERADORES!A:P,IF(AND(INFORMACION!$T364='REFERENCIAS RIESGO'!$C$36,INFORMACION!$F364=REFERENCIAS!$C$24),16,IF(INFORMACION!$T364='REFERENCIAS RIESGO'!$C$36,13,IF(INFORMACION!$F364=REFERENCIAS!$C$24,10,7))),0)+VLOOKUP(F364,REFERENCIAS!$C:$D,2,0)*VLOOKUP($F$2,PONDERADORES!A:P,IF(AND(INFORMACION!$T364='REFERENCIAS RIESGO'!$C$36,INFORMACION!$F364=REFERENCIAS!$C$24),16,IF(INFORMACION!$T364='REFERENCIAS RIESGO'!$C$36,13,IF(INFORMACION!$F364=REFERENCIAS!$C$24,10,7))),0)+VLOOKUP(T364,REFERENCIAS!$C:$D,2,0)*VLOOKUP($T$2,PONDERADORES!A:P,IF(AND(INFORMACION!$T364='REFERENCIAS RIESGO'!$C$36,INFORMACION!$F364=REFERENCIAS!$C$24),16,IF(INFORMACION!$T364='REFERENCIAS RIESGO'!$C$36,13,IF(INFORMACION!$F364=REFERENCIAS!$C$24,10,7))),0)+VLOOKUP(IF(J364&lt;=0.2,0.2,IF(AND(J364&gt;0.2,J364&lt;=0.4),0.4,IF(AND(J364&gt;0.4,J364&lt;=0.6),0.6,IF(AND(J364&gt;0.6,J364&lt;=0.8),0.8,IF(AND(J364&gt;0.8,J364&lt;=1),1))))),REFERENCIAS!$C:$D,2,0)*VLOOKUP($J$2,PONDERADORES!A:P,IF(AND(INFORMACION!$T364='REFERENCIAS RIESGO'!$C$36,INFORMACION!$F364=REFERENCIAS!$C$24),16,IF(INFORMACION!$T364='REFERENCIAS RIESGO'!$C$36,13,IF(INFORMACION!$F364=REFERENCIAS!$C$24,10,7))),0)</f>
        <v>#REF!</v>
      </c>
      <c r="Y364" s="68">
        <f>+VLOOKUP(M364,REFERENCIAS!$C:$D,2,0)*VLOOKUP($M$2,PONDERADORES!$A$7:$G$9,7,0)+VLOOKUP(N364,REFERENCIAS!$C:$D,2,0)*VLOOKUP($N$2,PONDERADORES!$A$7:$G$9,7,0)+VLOOKUP(O364,REFERENCIAS!$C:$D,2,0)*VLOOKUP($O$2,PONDERADORES!$A$7:$G$9,7,0)</f>
        <v>0.2</v>
      </c>
      <c r="Z364" s="2">
        <f>+VLOOKUP(IF(R364&lt;0.1,0,IF(AND(R364&gt;=0.1,R364&lt;0.2),0.1,IF(AND(R364&gt;=0.2,R364&lt;0.3),0.2,IF(R364&gt;0.3,0.3,)))),REFERENCIAS!$C:$D,2,0)*VLOOKUP($R$2,PONDERADORES!$A$11:$G$11,7,0)</f>
        <v>15</v>
      </c>
      <c r="AA364" s="92"/>
      <c r="AB364" s="95" t="e">
        <f t="shared" ca="1" si="19"/>
        <v>#REF!</v>
      </c>
      <c r="AC364" s="23" t="e">
        <f ca="1">IF(AB364&gt;REFERENCIAS!$C$62,REFERENCIAS!$B$62,IF(AND(AB364&gt;=REFERENCIAS!$C$63,AB364&lt;REFERENCIAS!$D$63),REFERENCIAS!$B$63,IF(AND(AB364&gt;REFERENCIAS!$C$64,AB364&lt;=REFERENCIAS!$D$64),REFERENCIAS!$B$64,IF(AND(AB364&gt;=REFERENCIAS!$C$65,AB364&lt;REFERENCIAS!$D$65),REFERENCIAS!$B$65, "Revisar"))))</f>
        <v>#REF!</v>
      </c>
      <c r="AD364" s="94" t="e">
        <f ca="1">VLOOKUP(AC364,REFERENCIAS!$B$62:$G$65,4,FALSE)</f>
        <v>#REF!</v>
      </c>
      <c r="AJ364" s="20"/>
    </row>
    <row r="365" spans="1:36" ht="17.25" x14ac:dyDescent="0.25">
      <c r="A365" s="74"/>
      <c r="B365" s="19"/>
      <c r="C365" s="19"/>
      <c r="D365" s="50"/>
      <c r="E365" s="73"/>
      <c r="F365" s="74"/>
      <c r="G365" s="9"/>
      <c r="H365" s="48"/>
      <c r="I365" s="49">
        <f t="shared" ca="1" si="17"/>
        <v>2022</v>
      </c>
      <c r="J365" s="22">
        <f t="shared" ca="1" si="16"/>
        <v>1</v>
      </c>
      <c r="K365" s="19"/>
      <c r="L365" s="73"/>
      <c r="M365" s="74"/>
      <c r="N365" s="19"/>
      <c r="O365" s="73"/>
      <c r="P365" s="82">
        <v>1</v>
      </c>
      <c r="Q365" s="24">
        <v>1</v>
      </c>
      <c r="R365" s="81">
        <f t="shared" si="18"/>
        <v>1</v>
      </c>
      <c r="S365" s="85"/>
      <c r="T365" s="19"/>
      <c r="U365" s="22"/>
      <c r="V365" s="59"/>
      <c r="W365" s="81"/>
      <c r="X365" s="91" t="e">
        <f ca="1">+VLOOKUP(#REF!,REFERENCIAS!$C:$D,2,0)*VLOOKUP(#REF!,PONDERADORES!A:P,IF(AND(INFORMACION!$T365='REFERENCIAS RIESGO'!$C$36,INFORMACION!$F365=REFERENCIAS!$C$24),16,IF(INFORMACION!$T365='REFERENCIAS RIESGO'!$C$36,13,IF(INFORMACION!$F365=REFERENCIAS!$C$24,10,7))),0)+VLOOKUP(K365,REFERENCIAS!$C:$D,2,0)*VLOOKUP($K$2,PONDERADORES!A:P,IF(AND(INFORMACION!$T365='REFERENCIAS RIESGO'!$C$36,INFORMACION!$F365=REFERENCIAS!$C$24),16,IF(INFORMACION!$T365='REFERENCIAS RIESGO'!$C$36,13,IF(INFORMACION!$F365=REFERENCIAS!$C$24,10,7))),0)+VLOOKUP(L365,REFERENCIAS!$C:$D,2,0)*VLOOKUP($L$2,PONDERADORES!A:P,IF(AND(INFORMACION!$T365='REFERENCIAS RIESGO'!$C$36,INFORMACION!$F365=REFERENCIAS!$C$24),16,IF(INFORMACION!$T365='REFERENCIAS RIESGO'!$C$36,13,IF(INFORMACION!$F365=REFERENCIAS!$C$24,10,7))),0)+VLOOKUP(F365,REFERENCIAS!$C:$D,2,0)*VLOOKUP($F$2,PONDERADORES!A:P,IF(AND(INFORMACION!$T365='REFERENCIAS RIESGO'!$C$36,INFORMACION!$F365=REFERENCIAS!$C$24),16,IF(INFORMACION!$T365='REFERENCIAS RIESGO'!$C$36,13,IF(INFORMACION!$F365=REFERENCIAS!$C$24,10,7))),0)+VLOOKUP(T365,REFERENCIAS!$C:$D,2,0)*VLOOKUP($T$2,PONDERADORES!A:P,IF(AND(INFORMACION!$T365='REFERENCIAS RIESGO'!$C$36,INFORMACION!$F365=REFERENCIAS!$C$24),16,IF(INFORMACION!$T365='REFERENCIAS RIESGO'!$C$36,13,IF(INFORMACION!$F365=REFERENCIAS!$C$24,10,7))),0)+VLOOKUP(IF(J365&lt;=0.2,0.2,IF(AND(J365&gt;0.2,J365&lt;=0.4),0.4,IF(AND(J365&gt;0.4,J365&lt;=0.6),0.6,IF(AND(J365&gt;0.6,J365&lt;=0.8),0.8,IF(AND(J365&gt;0.8,J365&lt;=1),1))))),REFERENCIAS!$C:$D,2,0)*VLOOKUP($J$2,PONDERADORES!A:P,IF(AND(INFORMACION!$T365='REFERENCIAS RIESGO'!$C$36,INFORMACION!$F365=REFERENCIAS!$C$24),16,IF(INFORMACION!$T365='REFERENCIAS RIESGO'!$C$36,13,IF(INFORMACION!$F365=REFERENCIAS!$C$24,10,7))),0)</f>
        <v>#REF!</v>
      </c>
      <c r="Y365" s="68">
        <f>+VLOOKUP(M365,REFERENCIAS!$C:$D,2,0)*VLOOKUP($M$2,PONDERADORES!$A$7:$G$9,7,0)+VLOOKUP(N365,REFERENCIAS!$C:$D,2,0)*VLOOKUP($N$2,PONDERADORES!$A$7:$G$9,7,0)+VLOOKUP(O365,REFERENCIAS!$C:$D,2,0)*VLOOKUP($O$2,PONDERADORES!$A$7:$G$9,7,0)</f>
        <v>0.2</v>
      </c>
      <c r="Z365" s="2">
        <f>+VLOOKUP(IF(R365&lt;0.1,0,IF(AND(R365&gt;=0.1,R365&lt;0.2),0.1,IF(AND(R365&gt;=0.2,R365&lt;0.3),0.2,IF(R365&gt;0.3,0.3,)))),REFERENCIAS!$C:$D,2,0)*VLOOKUP($R$2,PONDERADORES!$A$11:$G$11,7,0)</f>
        <v>15</v>
      </c>
      <c r="AA365" s="92"/>
      <c r="AB365" s="95" t="e">
        <f t="shared" ca="1" si="19"/>
        <v>#REF!</v>
      </c>
      <c r="AC365" s="23" t="e">
        <f ca="1">IF(AB365&gt;REFERENCIAS!$C$62,REFERENCIAS!$B$62,IF(AND(AB365&gt;=REFERENCIAS!$C$63,AB365&lt;REFERENCIAS!$D$63),REFERENCIAS!$B$63,IF(AND(AB365&gt;REFERENCIAS!$C$64,AB365&lt;=REFERENCIAS!$D$64),REFERENCIAS!$B$64,IF(AND(AB365&gt;=REFERENCIAS!$C$65,AB365&lt;REFERENCIAS!$D$65),REFERENCIAS!$B$65, "Revisar"))))</f>
        <v>#REF!</v>
      </c>
      <c r="AD365" s="94" t="e">
        <f ca="1">VLOOKUP(AC365,REFERENCIAS!$B$62:$G$65,4,FALSE)</f>
        <v>#REF!</v>
      </c>
      <c r="AJ365" s="20"/>
    </row>
    <row r="366" spans="1:36" ht="17.25" x14ac:dyDescent="0.25">
      <c r="A366" s="74"/>
      <c r="B366" s="19"/>
      <c r="C366" s="19"/>
      <c r="D366" s="50"/>
      <c r="E366" s="73"/>
      <c r="F366" s="74"/>
      <c r="G366" s="9"/>
      <c r="H366" s="48"/>
      <c r="I366" s="49">
        <f t="shared" ca="1" si="17"/>
        <v>2022</v>
      </c>
      <c r="J366" s="22">
        <f t="shared" ca="1" si="16"/>
        <v>1</v>
      </c>
      <c r="K366" s="19"/>
      <c r="L366" s="73"/>
      <c r="M366" s="74"/>
      <c r="N366" s="19"/>
      <c r="O366" s="73"/>
      <c r="P366" s="82">
        <v>1</v>
      </c>
      <c r="Q366" s="24">
        <v>1</v>
      </c>
      <c r="R366" s="81">
        <f t="shared" si="18"/>
        <v>1</v>
      </c>
      <c r="S366" s="85"/>
      <c r="T366" s="19"/>
      <c r="U366" s="22"/>
      <c r="V366" s="59"/>
      <c r="W366" s="81"/>
      <c r="X366" s="91" t="e">
        <f ca="1">+VLOOKUP(#REF!,REFERENCIAS!$C:$D,2,0)*VLOOKUP(#REF!,PONDERADORES!A:P,IF(AND(INFORMACION!$T366='REFERENCIAS RIESGO'!$C$36,INFORMACION!$F366=REFERENCIAS!$C$24),16,IF(INFORMACION!$T366='REFERENCIAS RIESGO'!$C$36,13,IF(INFORMACION!$F366=REFERENCIAS!$C$24,10,7))),0)+VLOOKUP(K366,REFERENCIAS!$C:$D,2,0)*VLOOKUP($K$2,PONDERADORES!A:P,IF(AND(INFORMACION!$T366='REFERENCIAS RIESGO'!$C$36,INFORMACION!$F366=REFERENCIAS!$C$24),16,IF(INFORMACION!$T366='REFERENCIAS RIESGO'!$C$36,13,IF(INFORMACION!$F366=REFERENCIAS!$C$24,10,7))),0)+VLOOKUP(L366,REFERENCIAS!$C:$D,2,0)*VLOOKUP($L$2,PONDERADORES!A:P,IF(AND(INFORMACION!$T366='REFERENCIAS RIESGO'!$C$36,INFORMACION!$F366=REFERENCIAS!$C$24),16,IF(INFORMACION!$T366='REFERENCIAS RIESGO'!$C$36,13,IF(INFORMACION!$F366=REFERENCIAS!$C$24,10,7))),0)+VLOOKUP(F366,REFERENCIAS!$C:$D,2,0)*VLOOKUP($F$2,PONDERADORES!A:P,IF(AND(INFORMACION!$T366='REFERENCIAS RIESGO'!$C$36,INFORMACION!$F366=REFERENCIAS!$C$24),16,IF(INFORMACION!$T366='REFERENCIAS RIESGO'!$C$36,13,IF(INFORMACION!$F366=REFERENCIAS!$C$24,10,7))),0)+VLOOKUP(T366,REFERENCIAS!$C:$D,2,0)*VLOOKUP($T$2,PONDERADORES!A:P,IF(AND(INFORMACION!$T366='REFERENCIAS RIESGO'!$C$36,INFORMACION!$F366=REFERENCIAS!$C$24),16,IF(INFORMACION!$T366='REFERENCIAS RIESGO'!$C$36,13,IF(INFORMACION!$F366=REFERENCIAS!$C$24,10,7))),0)+VLOOKUP(IF(J366&lt;=0.2,0.2,IF(AND(J366&gt;0.2,J366&lt;=0.4),0.4,IF(AND(J366&gt;0.4,J366&lt;=0.6),0.6,IF(AND(J366&gt;0.6,J366&lt;=0.8),0.8,IF(AND(J366&gt;0.8,J366&lt;=1),1))))),REFERENCIAS!$C:$D,2,0)*VLOOKUP($J$2,PONDERADORES!A:P,IF(AND(INFORMACION!$T366='REFERENCIAS RIESGO'!$C$36,INFORMACION!$F366=REFERENCIAS!$C$24),16,IF(INFORMACION!$T366='REFERENCIAS RIESGO'!$C$36,13,IF(INFORMACION!$F366=REFERENCIAS!$C$24,10,7))),0)</f>
        <v>#REF!</v>
      </c>
      <c r="Y366" s="68">
        <f>+VLOOKUP(M366,REFERENCIAS!$C:$D,2,0)*VLOOKUP($M$2,PONDERADORES!$A$7:$G$9,7,0)+VLOOKUP(N366,REFERENCIAS!$C:$D,2,0)*VLOOKUP($N$2,PONDERADORES!$A$7:$G$9,7,0)+VLOOKUP(O366,REFERENCIAS!$C:$D,2,0)*VLOOKUP($O$2,PONDERADORES!$A$7:$G$9,7,0)</f>
        <v>0.2</v>
      </c>
      <c r="Z366" s="2">
        <f>+VLOOKUP(IF(R366&lt;0.1,0,IF(AND(R366&gt;=0.1,R366&lt;0.2),0.1,IF(AND(R366&gt;=0.2,R366&lt;0.3),0.2,IF(R366&gt;0.3,0.3,)))),REFERENCIAS!$C:$D,2,0)*VLOOKUP($R$2,PONDERADORES!$A$11:$G$11,7,0)</f>
        <v>15</v>
      </c>
      <c r="AA366" s="92"/>
      <c r="AB366" s="95" t="e">
        <f t="shared" ca="1" si="19"/>
        <v>#REF!</v>
      </c>
      <c r="AC366" s="23" t="e">
        <f ca="1">IF(AB366&gt;REFERENCIAS!$C$62,REFERENCIAS!$B$62,IF(AND(AB366&gt;=REFERENCIAS!$C$63,AB366&lt;REFERENCIAS!$D$63),REFERENCIAS!$B$63,IF(AND(AB366&gt;REFERENCIAS!$C$64,AB366&lt;=REFERENCIAS!$D$64),REFERENCIAS!$B$64,IF(AND(AB366&gt;=REFERENCIAS!$C$65,AB366&lt;REFERENCIAS!$D$65),REFERENCIAS!$B$65, "Revisar"))))</f>
        <v>#REF!</v>
      </c>
      <c r="AD366" s="94" t="e">
        <f ca="1">VLOOKUP(AC366,REFERENCIAS!$B$62:$G$65,4,FALSE)</f>
        <v>#REF!</v>
      </c>
      <c r="AJ366" s="20"/>
    </row>
    <row r="367" spans="1:36" ht="17.25" x14ac:dyDescent="0.25">
      <c r="A367" s="74"/>
      <c r="B367" s="19"/>
      <c r="C367" s="19"/>
      <c r="D367" s="50"/>
      <c r="E367" s="73"/>
      <c r="F367" s="74"/>
      <c r="G367" s="9"/>
      <c r="H367" s="48"/>
      <c r="I367" s="49">
        <f t="shared" ca="1" si="17"/>
        <v>2022</v>
      </c>
      <c r="J367" s="22">
        <f t="shared" ca="1" si="16"/>
        <v>1</v>
      </c>
      <c r="K367" s="19"/>
      <c r="L367" s="73"/>
      <c r="M367" s="74"/>
      <c r="N367" s="19"/>
      <c r="O367" s="73"/>
      <c r="P367" s="82">
        <v>1</v>
      </c>
      <c r="Q367" s="24">
        <v>1</v>
      </c>
      <c r="R367" s="81">
        <f t="shared" si="18"/>
        <v>1</v>
      </c>
      <c r="S367" s="85"/>
      <c r="T367" s="19"/>
      <c r="U367" s="22"/>
      <c r="V367" s="59"/>
      <c r="W367" s="81"/>
      <c r="X367" s="91" t="e">
        <f ca="1">+VLOOKUP(#REF!,REFERENCIAS!$C:$D,2,0)*VLOOKUP(#REF!,PONDERADORES!A:P,IF(AND(INFORMACION!$T367='REFERENCIAS RIESGO'!$C$36,INFORMACION!$F367=REFERENCIAS!$C$24),16,IF(INFORMACION!$T367='REFERENCIAS RIESGO'!$C$36,13,IF(INFORMACION!$F367=REFERENCIAS!$C$24,10,7))),0)+VLOOKUP(K367,REFERENCIAS!$C:$D,2,0)*VLOOKUP($K$2,PONDERADORES!A:P,IF(AND(INFORMACION!$T367='REFERENCIAS RIESGO'!$C$36,INFORMACION!$F367=REFERENCIAS!$C$24),16,IF(INFORMACION!$T367='REFERENCIAS RIESGO'!$C$36,13,IF(INFORMACION!$F367=REFERENCIAS!$C$24,10,7))),0)+VLOOKUP(L367,REFERENCIAS!$C:$D,2,0)*VLOOKUP($L$2,PONDERADORES!A:P,IF(AND(INFORMACION!$T367='REFERENCIAS RIESGO'!$C$36,INFORMACION!$F367=REFERENCIAS!$C$24),16,IF(INFORMACION!$T367='REFERENCIAS RIESGO'!$C$36,13,IF(INFORMACION!$F367=REFERENCIAS!$C$24,10,7))),0)+VLOOKUP(F367,REFERENCIAS!$C:$D,2,0)*VLOOKUP($F$2,PONDERADORES!A:P,IF(AND(INFORMACION!$T367='REFERENCIAS RIESGO'!$C$36,INFORMACION!$F367=REFERENCIAS!$C$24),16,IF(INFORMACION!$T367='REFERENCIAS RIESGO'!$C$36,13,IF(INFORMACION!$F367=REFERENCIAS!$C$24,10,7))),0)+VLOOKUP(T367,REFERENCIAS!$C:$D,2,0)*VLOOKUP($T$2,PONDERADORES!A:P,IF(AND(INFORMACION!$T367='REFERENCIAS RIESGO'!$C$36,INFORMACION!$F367=REFERENCIAS!$C$24),16,IF(INFORMACION!$T367='REFERENCIAS RIESGO'!$C$36,13,IF(INFORMACION!$F367=REFERENCIAS!$C$24,10,7))),0)+VLOOKUP(IF(J367&lt;=0.2,0.2,IF(AND(J367&gt;0.2,J367&lt;=0.4),0.4,IF(AND(J367&gt;0.4,J367&lt;=0.6),0.6,IF(AND(J367&gt;0.6,J367&lt;=0.8),0.8,IF(AND(J367&gt;0.8,J367&lt;=1),1))))),REFERENCIAS!$C:$D,2,0)*VLOOKUP($J$2,PONDERADORES!A:P,IF(AND(INFORMACION!$T367='REFERENCIAS RIESGO'!$C$36,INFORMACION!$F367=REFERENCIAS!$C$24),16,IF(INFORMACION!$T367='REFERENCIAS RIESGO'!$C$36,13,IF(INFORMACION!$F367=REFERENCIAS!$C$24,10,7))),0)</f>
        <v>#REF!</v>
      </c>
      <c r="Y367" s="68">
        <f>+VLOOKUP(M367,REFERENCIAS!$C:$D,2,0)*VLOOKUP($M$2,PONDERADORES!$A$7:$G$9,7,0)+VLOOKUP(N367,REFERENCIAS!$C:$D,2,0)*VLOOKUP($N$2,PONDERADORES!$A$7:$G$9,7,0)+VLOOKUP(O367,REFERENCIAS!$C:$D,2,0)*VLOOKUP($O$2,PONDERADORES!$A$7:$G$9,7,0)</f>
        <v>0.2</v>
      </c>
      <c r="Z367" s="2">
        <f>+VLOOKUP(IF(R367&lt;0.1,0,IF(AND(R367&gt;=0.1,R367&lt;0.2),0.1,IF(AND(R367&gt;=0.2,R367&lt;0.3),0.2,IF(R367&gt;0.3,0.3,)))),REFERENCIAS!$C:$D,2,0)*VLOOKUP($R$2,PONDERADORES!$A$11:$G$11,7,0)</f>
        <v>15</v>
      </c>
      <c r="AA367" s="92"/>
      <c r="AB367" s="95" t="e">
        <f t="shared" ca="1" si="19"/>
        <v>#REF!</v>
      </c>
      <c r="AC367" s="23" t="e">
        <f ca="1">IF(AB367&gt;REFERENCIAS!$C$62,REFERENCIAS!$B$62,IF(AND(AB367&gt;=REFERENCIAS!$C$63,AB367&lt;REFERENCIAS!$D$63),REFERENCIAS!$B$63,IF(AND(AB367&gt;REFERENCIAS!$C$64,AB367&lt;=REFERENCIAS!$D$64),REFERENCIAS!$B$64,IF(AND(AB367&gt;=REFERENCIAS!$C$65,AB367&lt;REFERENCIAS!$D$65),REFERENCIAS!$B$65, "Revisar"))))</f>
        <v>#REF!</v>
      </c>
      <c r="AD367" s="94" t="e">
        <f ca="1">VLOOKUP(AC367,REFERENCIAS!$B$62:$G$65,4,FALSE)</f>
        <v>#REF!</v>
      </c>
      <c r="AJ367" s="20"/>
    </row>
    <row r="368" spans="1:36" ht="17.25" x14ac:dyDescent="0.25">
      <c r="A368" s="74"/>
      <c r="B368" s="19"/>
      <c r="C368" s="19"/>
      <c r="D368" s="50"/>
      <c r="E368" s="73"/>
      <c r="F368" s="74"/>
      <c r="G368" s="9"/>
      <c r="H368" s="48"/>
      <c r="I368" s="49">
        <f t="shared" ca="1" si="17"/>
        <v>2022</v>
      </c>
      <c r="J368" s="22">
        <f t="shared" ca="1" si="16"/>
        <v>1</v>
      </c>
      <c r="K368" s="19"/>
      <c r="L368" s="73"/>
      <c r="M368" s="74"/>
      <c r="N368" s="19"/>
      <c r="O368" s="73"/>
      <c r="P368" s="82">
        <v>1</v>
      </c>
      <c r="Q368" s="24">
        <v>1</v>
      </c>
      <c r="R368" s="81">
        <f t="shared" si="18"/>
        <v>1</v>
      </c>
      <c r="S368" s="85"/>
      <c r="T368" s="19"/>
      <c r="U368" s="22"/>
      <c r="V368" s="59"/>
      <c r="W368" s="81"/>
      <c r="X368" s="91" t="e">
        <f ca="1">+VLOOKUP(#REF!,REFERENCIAS!$C:$D,2,0)*VLOOKUP(#REF!,PONDERADORES!A:P,IF(AND(INFORMACION!$T368='REFERENCIAS RIESGO'!$C$36,INFORMACION!$F368=REFERENCIAS!$C$24),16,IF(INFORMACION!$T368='REFERENCIAS RIESGO'!$C$36,13,IF(INFORMACION!$F368=REFERENCIAS!$C$24,10,7))),0)+VLOOKUP(K368,REFERENCIAS!$C:$D,2,0)*VLOOKUP($K$2,PONDERADORES!A:P,IF(AND(INFORMACION!$T368='REFERENCIAS RIESGO'!$C$36,INFORMACION!$F368=REFERENCIAS!$C$24),16,IF(INFORMACION!$T368='REFERENCIAS RIESGO'!$C$36,13,IF(INFORMACION!$F368=REFERENCIAS!$C$24,10,7))),0)+VLOOKUP(L368,REFERENCIAS!$C:$D,2,0)*VLOOKUP($L$2,PONDERADORES!A:P,IF(AND(INFORMACION!$T368='REFERENCIAS RIESGO'!$C$36,INFORMACION!$F368=REFERENCIAS!$C$24),16,IF(INFORMACION!$T368='REFERENCIAS RIESGO'!$C$36,13,IF(INFORMACION!$F368=REFERENCIAS!$C$24,10,7))),0)+VLOOKUP(F368,REFERENCIAS!$C:$D,2,0)*VLOOKUP($F$2,PONDERADORES!A:P,IF(AND(INFORMACION!$T368='REFERENCIAS RIESGO'!$C$36,INFORMACION!$F368=REFERENCIAS!$C$24),16,IF(INFORMACION!$T368='REFERENCIAS RIESGO'!$C$36,13,IF(INFORMACION!$F368=REFERENCIAS!$C$24,10,7))),0)+VLOOKUP(T368,REFERENCIAS!$C:$D,2,0)*VLOOKUP($T$2,PONDERADORES!A:P,IF(AND(INFORMACION!$T368='REFERENCIAS RIESGO'!$C$36,INFORMACION!$F368=REFERENCIAS!$C$24),16,IF(INFORMACION!$T368='REFERENCIAS RIESGO'!$C$36,13,IF(INFORMACION!$F368=REFERENCIAS!$C$24,10,7))),0)+VLOOKUP(IF(J368&lt;=0.2,0.2,IF(AND(J368&gt;0.2,J368&lt;=0.4),0.4,IF(AND(J368&gt;0.4,J368&lt;=0.6),0.6,IF(AND(J368&gt;0.6,J368&lt;=0.8),0.8,IF(AND(J368&gt;0.8,J368&lt;=1),1))))),REFERENCIAS!$C:$D,2,0)*VLOOKUP($J$2,PONDERADORES!A:P,IF(AND(INFORMACION!$T368='REFERENCIAS RIESGO'!$C$36,INFORMACION!$F368=REFERENCIAS!$C$24),16,IF(INFORMACION!$T368='REFERENCIAS RIESGO'!$C$36,13,IF(INFORMACION!$F368=REFERENCIAS!$C$24,10,7))),0)</f>
        <v>#REF!</v>
      </c>
      <c r="Y368" s="68">
        <f>+VLOOKUP(M368,REFERENCIAS!$C:$D,2,0)*VLOOKUP($M$2,PONDERADORES!$A$7:$G$9,7,0)+VLOOKUP(N368,REFERENCIAS!$C:$D,2,0)*VLOOKUP($N$2,PONDERADORES!$A$7:$G$9,7,0)+VLOOKUP(O368,REFERENCIAS!$C:$D,2,0)*VLOOKUP($O$2,PONDERADORES!$A$7:$G$9,7,0)</f>
        <v>0.2</v>
      </c>
      <c r="Z368" s="2">
        <f>+VLOOKUP(IF(R368&lt;0.1,0,IF(AND(R368&gt;=0.1,R368&lt;0.2),0.1,IF(AND(R368&gt;=0.2,R368&lt;0.3),0.2,IF(R368&gt;0.3,0.3,)))),REFERENCIAS!$C:$D,2,0)*VLOOKUP($R$2,PONDERADORES!$A$11:$G$11,7,0)</f>
        <v>15</v>
      </c>
      <c r="AA368" s="92"/>
      <c r="AB368" s="95" t="e">
        <f t="shared" ca="1" si="19"/>
        <v>#REF!</v>
      </c>
      <c r="AC368" s="23" t="e">
        <f ca="1">IF(AB368&gt;REFERENCIAS!$C$62,REFERENCIAS!$B$62,IF(AND(AB368&gt;=REFERENCIAS!$C$63,AB368&lt;REFERENCIAS!$D$63),REFERENCIAS!$B$63,IF(AND(AB368&gt;REFERENCIAS!$C$64,AB368&lt;=REFERENCIAS!$D$64),REFERENCIAS!$B$64,IF(AND(AB368&gt;=REFERENCIAS!$C$65,AB368&lt;REFERENCIAS!$D$65),REFERENCIAS!$B$65, "Revisar"))))</f>
        <v>#REF!</v>
      </c>
      <c r="AD368" s="94" t="e">
        <f ca="1">VLOOKUP(AC368,REFERENCIAS!$B$62:$G$65,4,FALSE)</f>
        <v>#REF!</v>
      </c>
      <c r="AJ368" s="20"/>
    </row>
    <row r="369" spans="1:36" ht="17.25" x14ac:dyDescent="0.25">
      <c r="A369" s="74"/>
      <c r="B369" s="19"/>
      <c r="C369" s="19"/>
      <c r="D369" s="50"/>
      <c r="E369" s="73"/>
      <c r="F369" s="74"/>
      <c r="G369" s="9"/>
      <c r="H369" s="48"/>
      <c r="I369" s="49">
        <f t="shared" ca="1" si="17"/>
        <v>2022</v>
      </c>
      <c r="J369" s="22">
        <f t="shared" ca="1" si="16"/>
        <v>1</v>
      </c>
      <c r="K369" s="19"/>
      <c r="L369" s="73"/>
      <c r="M369" s="74"/>
      <c r="N369" s="19"/>
      <c r="O369" s="73"/>
      <c r="P369" s="82">
        <v>1</v>
      </c>
      <c r="Q369" s="24">
        <v>1</v>
      </c>
      <c r="R369" s="81">
        <f t="shared" si="18"/>
        <v>1</v>
      </c>
      <c r="S369" s="85"/>
      <c r="T369" s="19"/>
      <c r="U369" s="22"/>
      <c r="V369" s="59"/>
      <c r="W369" s="81"/>
      <c r="X369" s="91" t="e">
        <f ca="1">+VLOOKUP(#REF!,REFERENCIAS!$C:$D,2,0)*VLOOKUP(#REF!,PONDERADORES!A:P,IF(AND(INFORMACION!$T369='REFERENCIAS RIESGO'!$C$36,INFORMACION!$F369=REFERENCIAS!$C$24),16,IF(INFORMACION!$T369='REFERENCIAS RIESGO'!$C$36,13,IF(INFORMACION!$F369=REFERENCIAS!$C$24,10,7))),0)+VLOOKUP(K369,REFERENCIAS!$C:$D,2,0)*VLOOKUP($K$2,PONDERADORES!A:P,IF(AND(INFORMACION!$T369='REFERENCIAS RIESGO'!$C$36,INFORMACION!$F369=REFERENCIAS!$C$24),16,IF(INFORMACION!$T369='REFERENCIAS RIESGO'!$C$36,13,IF(INFORMACION!$F369=REFERENCIAS!$C$24,10,7))),0)+VLOOKUP(L369,REFERENCIAS!$C:$D,2,0)*VLOOKUP($L$2,PONDERADORES!A:P,IF(AND(INFORMACION!$T369='REFERENCIAS RIESGO'!$C$36,INFORMACION!$F369=REFERENCIAS!$C$24),16,IF(INFORMACION!$T369='REFERENCIAS RIESGO'!$C$36,13,IF(INFORMACION!$F369=REFERENCIAS!$C$24,10,7))),0)+VLOOKUP(F369,REFERENCIAS!$C:$D,2,0)*VLOOKUP($F$2,PONDERADORES!A:P,IF(AND(INFORMACION!$T369='REFERENCIAS RIESGO'!$C$36,INFORMACION!$F369=REFERENCIAS!$C$24),16,IF(INFORMACION!$T369='REFERENCIAS RIESGO'!$C$36,13,IF(INFORMACION!$F369=REFERENCIAS!$C$24,10,7))),0)+VLOOKUP(T369,REFERENCIAS!$C:$D,2,0)*VLOOKUP($T$2,PONDERADORES!A:P,IF(AND(INFORMACION!$T369='REFERENCIAS RIESGO'!$C$36,INFORMACION!$F369=REFERENCIAS!$C$24),16,IF(INFORMACION!$T369='REFERENCIAS RIESGO'!$C$36,13,IF(INFORMACION!$F369=REFERENCIAS!$C$24,10,7))),0)+VLOOKUP(IF(J369&lt;=0.2,0.2,IF(AND(J369&gt;0.2,J369&lt;=0.4),0.4,IF(AND(J369&gt;0.4,J369&lt;=0.6),0.6,IF(AND(J369&gt;0.6,J369&lt;=0.8),0.8,IF(AND(J369&gt;0.8,J369&lt;=1),1))))),REFERENCIAS!$C:$D,2,0)*VLOOKUP($J$2,PONDERADORES!A:P,IF(AND(INFORMACION!$T369='REFERENCIAS RIESGO'!$C$36,INFORMACION!$F369=REFERENCIAS!$C$24),16,IF(INFORMACION!$T369='REFERENCIAS RIESGO'!$C$36,13,IF(INFORMACION!$F369=REFERENCIAS!$C$24,10,7))),0)</f>
        <v>#REF!</v>
      </c>
      <c r="Y369" s="68">
        <f>+VLOOKUP(M369,REFERENCIAS!$C:$D,2,0)*VLOOKUP($M$2,PONDERADORES!$A$7:$G$9,7,0)+VLOOKUP(N369,REFERENCIAS!$C:$D,2,0)*VLOOKUP($N$2,PONDERADORES!$A$7:$G$9,7,0)+VLOOKUP(O369,REFERENCIAS!$C:$D,2,0)*VLOOKUP($O$2,PONDERADORES!$A$7:$G$9,7,0)</f>
        <v>0.2</v>
      </c>
      <c r="Z369" s="2">
        <f>+VLOOKUP(IF(R369&lt;0.1,0,IF(AND(R369&gt;=0.1,R369&lt;0.2),0.1,IF(AND(R369&gt;=0.2,R369&lt;0.3),0.2,IF(R369&gt;0.3,0.3,)))),REFERENCIAS!$C:$D,2,0)*VLOOKUP($R$2,PONDERADORES!$A$11:$G$11,7,0)</f>
        <v>15</v>
      </c>
      <c r="AA369" s="92"/>
      <c r="AB369" s="95" t="e">
        <f t="shared" ca="1" si="19"/>
        <v>#REF!</v>
      </c>
      <c r="AC369" s="23" t="e">
        <f ca="1">IF(AB369&gt;REFERENCIAS!$C$62,REFERENCIAS!$B$62,IF(AND(AB369&gt;=REFERENCIAS!$C$63,AB369&lt;REFERENCIAS!$D$63),REFERENCIAS!$B$63,IF(AND(AB369&gt;REFERENCIAS!$C$64,AB369&lt;=REFERENCIAS!$D$64),REFERENCIAS!$B$64,IF(AND(AB369&gt;=REFERENCIAS!$C$65,AB369&lt;REFERENCIAS!$D$65),REFERENCIAS!$B$65, "Revisar"))))</f>
        <v>#REF!</v>
      </c>
      <c r="AD369" s="94" t="e">
        <f ca="1">VLOOKUP(AC369,REFERENCIAS!$B$62:$G$65,4,FALSE)</f>
        <v>#REF!</v>
      </c>
      <c r="AJ369" s="20"/>
    </row>
    <row r="370" spans="1:36" ht="17.25" x14ac:dyDescent="0.25">
      <c r="A370" s="74"/>
      <c r="B370" s="19"/>
      <c r="C370" s="19"/>
      <c r="D370" s="50"/>
      <c r="E370" s="73"/>
      <c r="F370" s="74"/>
      <c r="G370" s="9"/>
      <c r="H370" s="48"/>
      <c r="I370" s="49">
        <f t="shared" ca="1" si="17"/>
        <v>2022</v>
      </c>
      <c r="J370" s="22">
        <f t="shared" ca="1" si="16"/>
        <v>1</v>
      </c>
      <c r="K370" s="19"/>
      <c r="L370" s="73"/>
      <c r="M370" s="74"/>
      <c r="N370" s="19"/>
      <c r="O370" s="73"/>
      <c r="P370" s="82">
        <v>1</v>
      </c>
      <c r="Q370" s="24">
        <v>1</v>
      </c>
      <c r="R370" s="81">
        <f t="shared" si="18"/>
        <v>1</v>
      </c>
      <c r="S370" s="85"/>
      <c r="T370" s="19"/>
      <c r="U370" s="22"/>
      <c r="V370" s="59"/>
      <c r="W370" s="81"/>
      <c r="X370" s="91" t="e">
        <f ca="1">+VLOOKUP(#REF!,REFERENCIAS!$C:$D,2,0)*VLOOKUP(#REF!,PONDERADORES!A:P,IF(AND(INFORMACION!$T370='REFERENCIAS RIESGO'!$C$36,INFORMACION!$F370=REFERENCIAS!$C$24),16,IF(INFORMACION!$T370='REFERENCIAS RIESGO'!$C$36,13,IF(INFORMACION!$F370=REFERENCIAS!$C$24,10,7))),0)+VLOOKUP(K370,REFERENCIAS!$C:$D,2,0)*VLOOKUP($K$2,PONDERADORES!A:P,IF(AND(INFORMACION!$T370='REFERENCIAS RIESGO'!$C$36,INFORMACION!$F370=REFERENCIAS!$C$24),16,IF(INFORMACION!$T370='REFERENCIAS RIESGO'!$C$36,13,IF(INFORMACION!$F370=REFERENCIAS!$C$24,10,7))),0)+VLOOKUP(L370,REFERENCIAS!$C:$D,2,0)*VLOOKUP($L$2,PONDERADORES!A:P,IF(AND(INFORMACION!$T370='REFERENCIAS RIESGO'!$C$36,INFORMACION!$F370=REFERENCIAS!$C$24),16,IF(INFORMACION!$T370='REFERENCIAS RIESGO'!$C$36,13,IF(INFORMACION!$F370=REFERENCIAS!$C$24,10,7))),0)+VLOOKUP(F370,REFERENCIAS!$C:$D,2,0)*VLOOKUP($F$2,PONDERADORES!A:P,IF(AND(INFORMACION!$T370='REFERENCIAS RIESGO'!$C$36,INFORMACION!$F370=REFERENCIAS!$C$24),16,IF(INFORMACION!$T370='REFERENCIAS RIESGO'!$C$36,13,IF(INFORMACION!$F370=REFERENCIAS!$C$24,10,7))),0)+VLOOKUP(T370,REFERENCIAS!$C:$D,2,0)*VLOOKUP($T$2,PONDERADORES!A:P,IF(AND(INFORMACION!$T370='REFERENCIAS RIESGO'!$C$36,INFORMACION!$F370=REFERENCIAS!$C$24),16,IF(INFORMACION!$T370='REFERENCIAS RIESGO'!$C$36,13,IF(INFORMACION!$F370=REFERENCIAS!$C$24,10,7))),0)+VLOOKUP(IF(J370&lt;=0.2,0.2,IF(AND(J370&gt;0.2,J370&lt;=0.4),0.4,IF(AND(J370&gt;0.4,J370&lt;=0.6),0.6,IF(AND(J370&gt;0.6,J370&lt;=0.8),0.8,IF(AND(J370&gt;0.8,J370&lt;=1),1))))),REFERENCIAS!$C:$D,2,0)*VLOOKUP($J$2,PONDERADORES!A:P,IF(AND(INFORMACION!$T370='REFERENCIAS RIESGO'!$C$36,INFORMACION!$F370=REFERENCIAS!$C$24),16,IF(INFORMACION!$T370='REFERENCIAS RIESGO'!$C$36,13,IF(INFORMACION!$F370=REFERENCIAS!$C$24,10,7))),0)</f>
        <v>#REF!</v>
      </c>
      <c r="Y370" s="68">
        <f>+VLOOKUP(M370,REFERENCIAS!$C:$D,2,0)*VLOOKUP($M$2,PONDERADORES!$A$7:$G$9,7,0)+VLOOKUP(N370,REFERENCIAS!$C:$D,2,0)*VLOOKUP($N$2,PONDERADORES!$A$7:$G$9,7,0)+VLOOKUP(O370,REFERENCIAS!$C:$D,2,0)*VLOOKUP($O$2,PONDERADORES!$A$7:$G$9,7,0)</f>
        <v>0.2</v>
      </c>
      <c r="Z370" s="2">
        <f>+VLOOKUP(IF(R370&lt;0.1,0,IF(AND(R370&gt;=0.1,R370&lt;0.2),0.1,IF(AND(R370&gt;=0.2,R370&lt;0.3),0.2,IF(R370&gt;0.3,0.3,)))),REFERENCIAS!$C:$D,2,0)*VLOOKUP($R$2,PONDERADORES!$A$11:$G$11,7,0)</f>
        <v>15</v>
      </c>
      <c r="AA370" s="92"/>
      <c r="AB370" s="95" t="e">
        <f t="shared" ca="1" si="19"/>
        <v>#REF!</v>
      </c>
      <c r="AC370" s="23" t="e">
        <f ca="1">IF(AB370&gt;REFERENCIAS!$C$62,REFERENCIAS!$B$62,IF(AND(AB370&gt;=REFERENCIAS!$C$63,AB370&lt;REFERENCIAS!$D$63),REFERENCIAS!$B$63,IF(AND(AB370&gt;REFERENCIAS!$C$64,AB370&lt;=REFERENCIAS!$D$64),REFERENCIAS!$B$64,IF(AND(AB370&gt;=REFERENCIAS!$C$65,AB370&lt;REFERENCIAS!$D$65),REFERENCIAS!$B$65, "Revisar"))))</f>
        <v>#REF!</v>
      </c>
      <c r="AD370" s="94" t="e">
        <f ca="1">VLOOKUP(AC370,REFERENCIAS!$B$62:$G$65,4,FALSE)</f>
        <v>#REF!</v>
      </c>
      <c r="AJ370" s="20"/>
    </row>
    <row r="371" spans="1:36" ht="17.25" x14ac:dyDescent="0.25">
      <c r="A371" s="74"/>
      <c r="B371" s="19"/>
      <c r="C371" s="19"/>
      <c r="D371" s="50"/>
      <c r="E371" s="73"/>
      <c r="F371" s="74"/>
      <c r="G371" s="9"/>
      <c r="H371" s="48"/>
      <c r="I371" s="49">
        <f t="shared" ca="1" si="17"/>
        <v>2022</v>
      </c>
      <c r="J371" s="22">
        <f t="shared" ca="1" si="16"/>
        <v>1</v>
      </c>
      <c r="K371" s="19"/>
      <c r="L371" s="73"/>
      <c r="M371" s="74"/>
      <c r="N371" s="19"/>
      <c r="O371" s="73"/>
      <c r="P371" s="82">
        <v>1</v>
      </c>
      <c r="Q371" s="24">
        <v>1</v>
      </c>
      <c r="R371" s="81">
        <f t="shared" si="18"/>
        <v>1</v>
      </c>
      <c r="S371" s="85"/>
      <c r="T371" s="19"/>
      <c r="U371" s="22"/>
      <c r="V371" s="59"/>
      <c r="W371" s="81"/>
      <c r="X371" s="91" t="e">
        <f ca="1">+VLOOKUP(#REF!,REFERENCIAS!$C:$D,2,0)*VLOOKUP(#REF!,PONDERADORES!A:P,IF(AND(INFORMACION!$T371='REFERENCIAS RIESGO'!$C$36,INFORMACION!$F371=REFERENCIAS!$C$24),16,IF(INFORMACION!$T371='REFERENCIAS RIESGO'!$C$36,13,IF(INFORMACION!$F371=REFERENCIAS!$C$24,10,7))),0)+VLOOKUP(K371,REFERENCIAS!$C:$D,2,0)*VLOOKUP($K$2,PONDERADORES!A:P,IF(AND(INFORMACION!$T371='REFERENCIAS RIESGO'!$C$36,INFORMACION!$F371=REFERENCIAS!$C$24),16,IF(INFORMACION!$T371='REFERENCIAS RIESGO'!$C$36,13,IF(INFORMACION!$F371=REFERENCIAS!$C$24,10,7))),0)+VLOOKUP(L371,REFERENCIAS!$C:$D,2,0)*VLOOKUP($L$2,PONDERADORES!A:P,IF(AND(INFORMACION!$T371='REFERENCIAS RIESGO'!$C$36,INFORMACION!$F371=REFERENCIAS!$C$24),16,IF(INFORMACION!$T371='REFERENCIAS RIESGO'!$C$36,13,IF(INFORMACION!$F371=REFERENCIAS!$C$24,10,7))),0)+VLOOKUP(F371,REFERENCIAS!$C:$D,2,0)*VLOOKUP($F$2,PONDERADORES!A:P,IF(AND(INFORMACION!$T371='REFERENCIAS RIESGO'!$C$36,INFORMACION!$F371=REFERENCIAS!$C$24),16,IF(INFORMACION!$T371='REFERENCIAS RIESGO'!$C$36,13,IF(INFORMACION!$F371=REFERENCIAS!$C$24,10,7))),0)+VLOOKUP(T371,REFERENCIAS!$C:$D,2,0)*VLOOKUP($T$2,PONDERADORES!A:P,IF(AND(INFORMACION!$T371='REFERENCIAS RIESGO'!$C$36,INFORMACION!$F371=REFERENCIAS!$C$24),16,IF(INFORMACION!$T371='REFERENCIAS RIESGO'!$C$36,13,IF(INFORMACION!$F371=REFERENCIAS!$C$24,10,7))),0)+VLOOKUP(IF(J371&lt;=0.2,0.2,IF(AND(J371&gt;0.2,J371&lt;=0.4),0.4,IF(AND(J371&gt;0.4,J371&lt;=0.6),0.6,IF(AND(J371&gt;0.6,J371&lt;=0.8),0.8,IF(AND(J371&gt;0.8,J371&lt;=1),1))))),REFERENCIAS!$C:$D,2,0)*VLOOKUP($J$2,PONDERADORES!A:P,IF(AND(INFORMACION!$T371='REFERENCIAS RIESGO'!$C$36,INFORMACION!$F371=REFERENCIAS!$C$24),16,IF(INFORMACION!$T371='REFERENCIAS RIESGO'!$C$36,13,IF(INFORMACION!$F371=REFERENCIAS!$C$24,10,7))),0)</f>
        <v>#REF!</v>
      </c>
      <c r="Y371" s="68">
        <f>+VLOOKUP(M371,REFERENCIAS!$C:$D,2,0)*VLOOKUP($M$2,PONDERADORES!$A$7:$G$9,7,0)+VLOOKUP(N371,REFERENCIAS!$C:$D,2,0)*VLOOKUP($N$2,PONDERADORES!$A$7:$G$9,7,0)+VLOOKUP(O371,REFERENCIAS!$C:$D,2,0)*VLOOKUP($O$2,PONDERADORES!$A$7:$G$9,7,0)</f>
        <v>0.2</v>
      </c>
      <c r="Z371" s="2">
        <f>+VLOOKUP(IF(R371&lt;0.1,0,IF(AND(R371&gt;=0.1,R371&lt;0.2),0.1,IF(AND(R371&gt;=0.2,R371&lt;0.3),0.2,IF(R371&gt;0.3,0.3,)))),REFERENCIAS!$C:$D,2,0)*VLOOKUP($R$2,PONDERADORES!$A$11:$G$11,7,0)</f>
        <v>15</v>
      </c>
      <c r="AA371" s="92"/>
      <c r="AB371" s="95" t="e">
        <f t="shared" ca="1" si="19"/>
        <v>#REF!</v>
      </c>
      <c r="AC371" s="23" t="e">
        <f ca="1">IF(AB371&gt;REFERENCIAS!$C$62,REFERENCIAS!$B$62,IF(AND(AB371&gt;=REFERENCIAS!$C$63,AB371&lt;REFERENCIAS!$D$63),REFERENCIAS!$B$63,IF(AND(AB371&gt;REFERENCIAS!$C$64,AB371&lt;=REFERENCIAS!$D$64),REFERENCIAS!$B$64,IF(AND(AB371&gt;=REFERENCIAS!$C$65,AB371&lt;REFERENCIAS!$D$65),REFERENCIAS!$B$65, "Revisar"))))</f>
        <v>#REF!</v>
      </c>
      <c r="AD371" s="94" t="e">
        <f ca="1">VLOOKUP(AC371,REFERENCIAS!$B$62:$G$65,4,FALSE)</f>
        <v>#REF!</v>
      </c>
      <c r="AJ371" s="20"/>
    </row>
    <row r="372" spans="1:36" ht="17.25" x14ac:dyDescent="0.25">
      <c r="A372" s="74"/>
      <c r="B372" s="19"/>
      <c r="C372" s="19"/>
      <c r="D372" s="50"/>
      <c r="E372" s="73"/>
      <c r="F372" s="74"/>
      <c r="G372" s="9"/>
      <c r="H372" s="48"/>
      <c r="I372" s="49">
        <f t="shared" ca="1" si="17"/>
        <v>2022</v>
      </c>
      <c r="J372" s="22">
        <f t="shared" ca="1" si="16"/>
        <v>1</v>
      </c>
      <c r="K372" s="19"/>
      <c r="L372" s="73"/>
      <c r="M372" s="74"/>
      <c r="N372" s="19"/>
      <c r="O372" s="73"/>
      <c r="P372" s="82">
        <v>1</v>
      </c>
      <c r="Q372" s="24">
        <v>1</v>
      </c>
      <c r="R372" s="81">
        <f t="shared" si="18"/>
        <v>1</v>
      </c>
      <c r="S372" s="85"/>
      <c r="T372" s="19"/>
      <c r="U372" s="22"/>
      <c r="V372" s="59"/>
      <c r="W372" s="81"/>
      <c r="X372" s="91" t="e">
        <f ca="1">+VLOOKUP(#REF!,REFERENCIAS!$C:$D,2,0)*VLOOKUP(#REF!,PONDERADORES!A:P,IF(AND(INFORMACION!$T372='REFERENCIAS RIESGO'!$C$36,INFORMACION!$F372=REFERENCIAS!$C$24),16,IF(INFORMACION!$T372='REFERENCIAS RIESGO'!$C$36,13,IF(INFORMACION!$F372=REFERENCIAS!$C$24,10,7))),0)+VLOOKUP(K372,REFERENCIAS!$C:$D,2,0)*VLOOKUP($K$2,PONDERADORES!A:P,IF(AND(INFORMACION!$T372='REFERENCIAS RIESGO'!$C$36,INFORMACION!$F372=REFERENCIAS!$C$24),16,IF(INFORMACION!$T372='REFERENCIAS RIESGO'!$C$36,13,IF(INFORMACION!$F372=REFERENCIAS!$C$24,10,7))),0)+VLOOKUP(L372,REFERENCIAS!$C:$D,2,0)*VLOOKUP($L$2,PONDERADORES!A:P,IF(AND(INFORMACION!$T372='REFERENCIAS RIESGO'!$C$36,INFORMACION!$F372=REFERENCIAS!$C$24),16,IF(INFORMACION!$T372='REFERENCIAS RIESGO'!$C$36,13,IF(INFORMACION!$F372=REFERENCIAS!$C$24,10,7))),0)+VLOOKUP(F372,REFERENCIAS!$C:$D,2,0)*VLOOKUP($F$2,PONDERADORES!A:P,IF(AND(INFORMACION!$T372='REFERENCIAS RIESGO'!$C$36,INFORMACION!$F372=REFERENCIAS!$C$24),16,IF(INFORMACION!$T372='REFERENCIAS RIESGO'!$C$36,13,IF(INFORMACION!$F372=REFERENCIAS!$C$24,10,7))),0)+VLOOKUP(T372,REFERENCIAS!$C:$D,2,0)*VLOOKUP($T$2,PONDERADORES!A:P,IF(AND(INFORMACION!$T372='REFERENCIAS RIESGO'!$C$36,INFORMACION!$F372=REFERENCIAS!$C$24),16,IF(INFORMACION!$T372='REFERENCIAS RIESGO'!$C$36,13,IF(INFORMACION!$F372=REFERENCIAS!$C$24,10,7))),0)+VLOOKUP(IF(J372&lt;=0.2,0.2,IF(AND(J372&gt;0.2,J372&lt;=0.4),0.4,IF(AND(J372&gt;0.4,J372&lt;=0.6),0.6,IF(AND(J372&gt;0.6,J372&lt;=0.8),0.8,IF(AND(J372&gt;0.8,J372&lt;=1),1))))),REFERENCIAS!$C:$D,2,0)*VLOOKUP($J$2,PONDERADORES!A:P,IF(AND(INFORMACION!$T372='REFERENCIAS RIESGO'!$C$36,INFORMACION!$F372=REFERENCIAS!$C$24),16,IF(INFORMACION!$T372='REFERENCIAS RIESGO'!$C$36,13,IF(INFORMACION!$F372=REFERENCIAS!$C$24,10,7))),0)</f>
        <v>#REF!</v>
      </c>
      <c r="Y372" s="68">
        <f>+VLOOKUP(M372,REFERENCIAS!$C:$D,2,0)*VLOOKUP($M$2,PONDERADORES!$A$7:$G$9,7,0)+VLOOKUP(N372,REFERENCIAS!$C:$D,2,0)*VLOOKUP($N$2,PONDERADORES!$A$7:$G$9,7,0)+VLOOKUP(O372,REFERENCIAS!$C:$D,2,0)*VLOOKUP($O$2,PONDERADORES!$A$7:$G$9,7,0)</f>
        <v>0.2</v>
      </c>
      <c r="Z372" s="2">
        <f>+VLOOKUP(IF(R372&lt;0.1,0,IF(AND(R372&gt;=0.1,R372&lt;0.2),0.1,IF(AND(R372&gt;=0.2,R372&lt;0.3),0.2,IF(R372&gt;0.3,0.3,)))),REFERENCIAS!$C:$D,2,0)*VLOOKUP($R$2,PONDERADORES!$A$11:$G$11,7,0)</f>
        <v>15</v>
      </c>
      <c r="AA372" s="92"/>
      <c r="AB372" s="95" t="e">
        <f t="shared" ca="1" si="19"/>
        <v>#REF!</v>
      </c>
      <c r="AC372" s="23" t="e">
        <f ca="1">IF(AB372&gt;REFERENCIAS!$C$62,REFERENCIAS!$B$62,IF(AND(AB372&gt;=REFERENCIAS!$C$63,AB372&lt;REFERENCIAS!$D$63),REFERENCIAS!$B$63,IF(AND(AB372&gt;REFERENCIAS!$C$64,AB372&lt;=REFERENCIAS!$D$64),REFERENCIAS!$B$64,IF(AND(AB372&gt;=REFERENCIAS!$C$65,AB372&lt;REFERENCIAS!$D$65),REFERENCIAS!$B$65, "Revisar"))))</f>
        <v>#REF!</v>
      </c>
      <c r="AD372" s="94" t="e">
        <f ca="1">VLOOKUP(AC372,REFERENCIAS!$B$62:$G$65,4,FALSE)</f>
        <v>#REF!</v>
      </c>
      <c r="AJ372" s="20"/>
    </row>
    <row r="373" spans="1:36" ht="17.25" x14ac:dyDescent="0.25">
      <c r="A373" s="74"/>
      <c r="B373" s="19"/>
      <c r="C373" s="19"/>
      <c r="D373" s="50"/>
      <c r="E373" s="73"/>
      <c r="F373" s="74"/>
      <c r="G373" s="9"/>
      <c r="H373" s="48"/>
      <c r="I373" s="49">
        <f t="shared" ca="1" si="17"/>
        <v>2022</v>
      </c>
      <c r="J373" s="22">
        <f t="shared" ca="1" si="16"/>
        <v>1</v>
      </c>
      <c r="K373" s="19"/>
      <c r="L373" s="73"/>
      <c r="M373" s="74"/>
      <c r="N373" s="19"/>
      <c r="O373" s="73"/>
      <c r="P373" s="82">
        <v>1</v>
      </c>
      <c r="Q373" s="24">
        <v>1</v>
      </c>
      <c r="R373" s="81">
        <f t="shared" si="18"/>
        <v>1</v>
      </c>
      <c r="S373" s="85"/>
      <c r="T373" s="19"/>
      <c r="U373" s="22"/>
      <c r="V373" s="59"/>
      <c r="W373" s="81"/>
      <c r="X373" s="91" t="e">
        <f ca="1">+VLOOKUP(#REF!,REFERENCIAS!$C:$D,2,0)*VLOOKUP(#REF!,PONDERADORES!A:P,IF(AND(INFORMACION!$T373='REFERENCIAS RIESGO'!$C$36,INFORMACION!$F373=REFERENCIAS!$C$24),16,IF(INFORMACION!$T373='REFERENCIAS RIESGO'!$C$36,13,IF(INFORMACION!$F373=REFERENCIAS!$C$24,10,7))),0)+VLOOKUP(K373,REFERENCIAS!$C:$D,2,0)*VLOOKUP($K$2,PONDERADORES!A:P,IF(AND(INFORMACION!$T373='REFERENCIAS RIESGO'!$C$36,INFORMACION!$F373=REFERENCIAS!$C$24),16,IF(INFORMACION!$T373='REFERENCIAS RIESGO'!$C$36,13,IF(INFORMACION!$F373=REFERENCIAS!$C$24,10,7))),0)+VLOOKUP(L373,REFERENCIAS!$C:$D,2,0)*VLOOKUP($L$2,PONDERADORES!A:P,IF(AND(INFORMACION!$T373='REFERENCIAS RIESGO'!$C$36,INFORMACION!$F373=REFERENCIAS!$C$24),16,IF(INFORMACION!$T373='REFERENCIAS RIESGO'!$C$36,13,IF(INFORMACION!$F373=REFERENCIAS!$C$24,10,7))),0)+VLOOKUP(F373,REFERENCIAS!$C:$D,2,0)*VLOOKUP($F$2,PONDERADORES!A:P,IF(AND(INFORMACION!$T373='REFERENCIAS RIESGO'!$C$36,INFORMACION!$F373=REFERENCIAS!$C$24),16,IF(INFORMACION!$T373='REFERENCIAS RIESGO'!$C$36,13,IF(INFORMACION!$F373=REFERENCIAS!$C$24,10,7))),0)+VLOOKUP(T373,REFERENCIAS!$C:$D,2,0)*VLOOKUP($T$2,PONDERADORES!A:P,IF(AND(INFORMACION!$T373='REFERENCIAS RIESGO'!$C$36,INFORMACION!$F373=REFERENCIAS!$C$24),16,IF(INFORMACION!$T373='REFERENCIAS RIESGO'!$C$36,13,IF(INFORMACION!$F373=REFERENCIAS!$C$24,10,7))),0)+VLOOKUP(IF(J373&lt;=0.2,0.2,IF(AND(J373&gt;0.2,J373&lt;=0.4),0.4,IF(AND(J373&gt;0.4,J373&lt;=0.6),0.6,IF(AND(J373&gt;0.6,J373&lt;=0.8),0.8,IF(AND(J373&gt;0.8,J373&lt;=1),1))))),REFERENCIAS!$C:$D,2,0)*VLOOKUP($J$2,PONDERADORES!A:P,IF(AND(INFORMACION!$T373='REFERENCIAS RIESGO'!$C$36,INFORMACION!$F373=REFERENCIAS!$C$24),16,IF(INFORMACION!$T373='REFERENCIAS RIESGO'!$C$36,13,IF(INFORMACION!$F373=REFERENCIAS!$C$24,10,7))),0)</f>
        <v>#REF!</v>
      </c>
      <c r="Y373" s="68">
        <f>+VLOOKUP(M373,REFERENCIAS!$C:$D,2,0)*VLOOKUP($M$2,PONDERADORES!$A$7:$G$9,7,0)+VLOOKUP(N373,REFERENCIAS!$C:$D,2,0)*VLOOKUP($N$2,PONDERADORES!$A$7:$G$9,7,0)+VLOOKUP(O373,REFERENCIAS!$C:$D,2,0)*VLOOKUP($O$2,PONDERADORES!$A$7:$G$9,7,0)</f>
        <v>0.2</v>
      </c>
      <c r="Z373" s="2">
        <f>+VLOOKUP(IF(R373&lt;0.1,0,IF(AND(R373&gt;=0.1,R373&lt;0.2),0.1,IF(AND(R373&gt;=0.2,R373&lt;0.3),0.2,IF(R373&gt;0.3,0.3,)))),REFERENCIAS!$C:$D,2,0)*VLOOKUP($R$2,PONDERADORES!$A$11:$G$11,7,0)</f>
        <v>15</v>
      </c>
      <c r="AA373" s="92"/>
      <c r="AB373" s="95" t="e">
        <f t="shared" ca="1" si="19"/>
        <v>#REF!</v>
      </c>
      <c r="AC373" s="23" t="e">
        <f ca="1">IF(AB373&gt;REFERENCIAS!$C$62,REFERENCIAS!$B$62,IF(AND(AB373&gt;=REFERENCIAS!$C$63,AB373&lt;REFERENCIAS!$D$63),REFERENCIAS!$B$63,IF(AND(AB373&gt;REFERENCIAS!$C$64,AB373&lt;=REFERENCIAS!$D$64),REFERENCIAS!$B$64,IF(AND(AB373&gt;=REFERENCIAS!$C$65,AB373&lt;REFERENCIAS!$D$65),REFERENCIAS!$B$65, "Revisar"))))</f>
        <v>#REF!</v>
      </c>
      <c r="AD373" s="94" t="e">
        <f ca="1">VLOOKUP(AC373,REFERENCIAS!$B$62:$G$65,4,FALSE)</f>
        <v>#REF!</v>
      </c>
      <c r="AJ373" s="20"/>
    </row>
    <row r="374" spans="1:36" ht="17.25" x14ac:dyDescent="0.25">
      <c r="A374" s="74"/>
      <c r="B374" s="19"/>
      <c r="C374" s="19"/>
      <c r="D374" s="50"/>
      <c r="E374" s="73"/>
      <c r="F374" s="74"/>
      <c r="G374" s="9"/>
      <c r="H374" s="48"/>
      <c r="I374" s="49">
        <f t="shared" ca="1" si="17"/>
        <v>2022</v>
      </c>
      <c r="J374" s="22">
        <f t="shared" ca="1" si="16"/>
        <v>1</v>
      </c>
      <c r="K374" s="19"/>
      <c r="L374" s="73"/>
      <c r="M374" s="74"/>
      <c r="N374" s="19"/>
      <c r="O374" s="73"/>
      <c r="P374" s="82">
        <v>1</v>
      </c>
      <c r="Q374" s="24">
        <v>1</v>
      </c>
      <c r="R374" s="81">
        <f t="shared" si="18"/>
        <v>1</v>
      </c>
      <c r="S374" s="85"/>
      <c r="T374" s="19"/>
      <c r="U374" s="22"/>
      <c r="V374" s="59"/>
      <c r="W374" s="81"/>
      <c r="X374" s="91" t="e">
        <f ca="1">+VLOOKUP(#REF!,REFERENCIAS!$C:$D,2,0)*VLOOKUP(#REF!,PONDERADORES!A:P,IF(AND(INFORMACION!$T374='REFERENCIAS RIESGO'!$C$36,INFORMACION!$F374=REFERENCIAS!$C$24),16,IF(INFORMACION!$T374='REFERENCIAS RIESGO'!$C$36,13,IF(INFORMACION!$F374=REFERENCIAS!$C$24,10,7))),0)+VLOOKUP(K374,REFERENCIAS!$C:$D,2,0)*VLOOKUP($K$2,PONDERADORES!A:P,IF(AND(INFORMACION!$T374='REFERENCIAS RIESGO'!$C$36,INFORMACION!$F374=REFERENCIAS!$C$24),16,IF(INFORMACION!$T374='REFERENCIAS RIESGO'!$C$36,13,IF(INFORMACION!$F374=REFERENCIAS!$C$24,10,7))),0)+VLOOKUP(L374,REFERENCIAS!$C:$D,2,0)*VLOOKUP($L$2,PONDERADORES!A:P,IF(AND(INFORMACION!$T374='REFERENCIAS RIESGO'!$C$36,INFORMACION!$F374=REFERENCIAS!$C$24),16,IF(INFORMACION!$T374='REFERENCIAS RIESGO'!$C$36,13,IF(INFORMACION!$F374=REFERENCIAS!$C$24,10,7))),0)+VLOOKUP(F374,REFERENCIAS!$C:$D,2,0)*VLOOKUP($F$2,PONDERADORES!A:P,IF(AND(INFORMACION!$T374='REFERENCIAS RIESGO'!$C$36,INFORMACION!$F374=REFERENCIAS!$C$24),16,IF(INFORMACION!$T374='REFERENCIAS RIESGO'!$C$36,13,IF(INFORMACION!$F374=REFERENCIAS!$C$24,10,7))),0)+VLOOKUP(T374,REFERENCIAS!$C:$D,2,0)*VLOOKUP($T$2,PONDERADORES!A:P,IF(AND(INFORMACION!$T374='REFERENCIAS RIESGO'!$C$36,INFORMACION!$F374=REFERENCIAS!$C$24),16,IF(INFORMACION!$T374='REFERENCIAS RIESGO'!$C$36,13,IF(INFORMACION!$F374=REFERENCIAS!$C$24,10,7))),0)+VLOOKUP(IF(J374&lt;=0.2,0.2,IF(AND(J374&gt;0.2,J374&lt;=0.4),0.4,IF(AND(J374&gt;0.4,J374&lt;=0.6),0.6,IF(AND(J374&gt;0.6,J374&lt;=0.8),0.8,IF(AND(J374&gt;0.8,J374&lt;=1),1))))),REFERENCIAS!$C:$D,2,0)*VLOOKUP($J$2,PONDERADORES!A:P,IF(AND(INFORMACION!$T374='REFERENCIAS RIESGO'!$C$36,INFORMACION!$F374=REFERENCIAS!$C$24),16,IF(INFORMACION!$T374='REFERENCIAS RIESGO'!$C$36,13,IF(INFORMACION!$F374=REFERENCIAS!$C$24,10,7))),0)</f>
        <v>#REF!</v>
      </c>
      <c r="Y374" s="68">
        <f>+VLOOKUP(M374,REFERENCIAS!$C:$D,2,0)*VLOOKUP($M$2,PONDERADORES!$A$7:$G$9,7,0)+VLOOKUP(N374,REFERENCIAS!$C:$D,2,0)*VLOOKUP($N$2,PONDERADORES!$A$7:$G$9,7,0)+VLOOKUP(O374,REFERENCIAS!$C:$D,2,0)*VLOOKUP($O$2,PONDERADORES!$A$7:$G$9,7,0)</f>
        <v>0.2</v>
      </c>
      <c r="Z374" s="2">
        <f>+VLOOKUP(IF(R374&lt;0.1,0,IF(AND(R374&gt;=0.1,R374&lt;0.2),0.1,IF(AND(R374&gt;=0.2,R374&lt;0.3),0.2,IF(R374&gt;0.3,0.3,)))),REFERENCIAS!$C:$D,2,0)*VLOOKUP($R$2,PONDERADORES!$A$11:$G$11,7,0)</f>
        <v>15</v>
      </c>
      <c r="AA374" s="92"/>
      <c r="AB374" s="95" t="e">
        <f t="shared" ca="1" si="19"/>
        <v>#REF!</v>
      </c>
      <c r="AC374" s="23" t="e">
        <f ca="1">IF(AB374&gt;REFERENCIAS!$C$62,REFERENCIAS!$B$62,IF(AND(AB374&gt;=REFERENCIAS!$C$63,AB374&lt;REFERENCIAS!$D$63),REFERENCIAS!$B$63,IF(AND(AB374&gt;REFERENCIAS!$C$64,AB374&lt;=REFERENCIAS!$D$64),REFERENCIAS!$B$64,IF(AND(AB374&gt;=REFERENCIAS!$C$65,AB374&lt;REFERENCIAS!$D$65),REFERENCIAS!$B$65, "Revisar"))))</f>
        <v>#REF!</v>
      </c>
      <c r="AD374" s="94" t="e">
        <f ca="1">VLOOKUP(AC374,REFERENCIAS!$B$62:$G$65,4,FALSE)</f>
        <v>#REF!</v>
      </c>
      <c r="AJ374" s="20"/>
    </row>
    <row r="375" spans="1:36" ht="17.25" x14ac:dyDescent="0.25">
      <c r="A375" s="74"/>
      <c r="B375" s="19"/>
      <c r="C375" s="19"/>
      <c r="D375" s="50"/>
      <c r="E375" s="73"/>
      <c r="F375" s="74"/>
      <c r="G375" s="9"/>
      <c r="H375" s="48"/>
      <c r="I375" s="49">
        <f t="shared" ca="1" si="17"/>
        <v>2022</v>
      </c>
      <c r="J375" s="22">
        <f t="shared" ca="1" si="16"/>
        <v>1</v>
      </c>
      <c r="K375" s="19"/>
      <c r="L375" s="73"/>
      <c r="M375" s="74"/>
      <c r="N375" s="19"/>
      <c r="O375" s="73"/>
      <c r="P375" s="82">
        <v>1</v>
      </c>
      <c r="Q375" s="24">
        <v>1</v>
      </c>
      <c r="R375" s="81">
        <f t="shared" si="18"/>
        <v>1</v>
      </c>
      <c r="S375" s="85"/>
      <c r="T375" s="19"/>
      <c r="U375" s="22"/>
      <c r="V375" s="59"/>
      <c r="W375" s="81"/>
      <c r="X375" s="91" t="e">
        <f ca="1">+VLOOKUP(#REF!,REFERENCIAS!$C:$D,2,0)*VLOOKUP(#REF!,PONDERADORES!A:P,IF(AND(INFORMACION!$T375='REFERENCIAS RIESGO'!$C$36,INFORMACION!$F375=REFERENCIAS!$C$24),16,IF(INFORMACION!$T375='REFERENCIAS RIESGO'!$C$36,13,IF(INFORMACION!$F375=REFERENCIAS!$C$24,10,7))),0)+VLOOKUP(K375,REFERENCIAS!$C:$D,2,0)*VLOOKUP($K$2,PONDERADORES!A:P,IF(AND(INFORMACION!$T375='REFERENCIAS RIESGO'!$C$36,INFORMACION!$F375=REFERENCIAS!$C$24),16,IF(INFORMACION!$T375='REFERENCIAS RIESGO'!$C$36,13,IF(INFORMACION!$F375=REFERENCIAS!$C$24,10,7))),0)+VLOOKUP(L375,REFERENCIAS!$C:$D,2,0)*VLOOKUP($L$2,PONDERADORES!A:P,IF(AND(INFORMACION!$T375='REFERENCIAS RIESGO'!$C$36,INFORMACION!$F375=REFERENCIAS!$C$24),16,IF(INFORMACION!$T375='REFERENCIAS RIESGO'!$C$36,13,IF(INFORMACION!$F375=REFERENCIAS!$C$24,10,7))),0)+VLOOKUP(F375,REFERENCIAS!$C:$D,2,0)*VLOOKUP($F$2,PONDERADORES!A:P,IF(AND(INFORMACION!$T375='REFERENCIAS RIESGO'!$C$36,INFORMACION!$F375=REFERENCIAS!$C$24),16,IF(INFORMACION!$T375='REFERENCIAS RIESGO'!$C$36,13,IF(INFORMACION!$F375=REFERENCIAS!$C$24,10,7))),0)+VLOOKUP(T375,REFERENCIAS!$C:$D,2,0)*VLOOKUP($T$2,PONDERADORES!A:P,IF(AND(INFORMACION!$T375='REFERENCIAS RIESGO'!$C$36,INFORMACION!$F375=REFERENCIAS!$C$24),16,IF(INFORMACION!$T375='REFERENCIAS RIESGO'!$C$36,13,IF(INFORMACION!$F375=REFERENCIAS!$C$24,10,7))),0)+VLOOKUP(IF(J375&lt;=0.2,0.2,IF(AND(J375&gt;0.2,J375&lt;=0.4),0.4,IF(AND(J375&gt;0.4,J375&lt;=0.6),0.6,IF(AND(J375&gt;0.6,J375&lt;=0.8),0.8,IF(AND(J375&gt;0.8,J375&lt;=1),1))))),REFERENCIAS!$C:$D,2,0)*VLOOKUP($J$2,PONDERADORES!A:P,IF(AND(INFORMACION!$T375='REFERENCIAS RIESGO'!$C$36,INFORMACION!$F375=REFERENCIAS!$C$24),16,IF(INFORMACION!$T375='REFERENCIAS RIESGO'!$C$36,13,IF(INFORMACION!$F375=REFERENCIAS!$C$24,10,7))),0)</f>
        <v>#REF!</v>
      </c>
      <c r="Y375" s="68">
        <f>+VLOOKUP(M375,REFERENCIAS!$C:$D,2,0)*VLOOKUP($M$2,PONDERADORES!$A$7:$G$9,7,0)+VLOOKUP(N375,REFERENCIAS!$C:$D,2,0)*VLOOKUP($N$2,PONDERADORES!$A$7:$G$9,7,0)+VLOOKUP(O375,REFERENCIAS!$C:$D,2,0)*VLOOKUP($O$2,PONDERADORES!$A$7:$G$9,7,0)</f>
        <v>0.2</v>
      </c>
      <c r="Z375" s="2">
        <f>+VLOOKUP(IF(R375&lt;0.1,0,IF(AND(R375&gt;=0.1,R375&lt;0.2),0.1,IF(AND(R375&gt;=0.2,R375&lt;0.3),0.2,IF(R375&gt;0.3,0.3,)))),REFERENCIAS!$C:$D,2,0)*VLOOKUP($R$2,PONDERADORES!$A$11:$G$11,7,0)</f>
        <v>15</v>
      </c>
      <c r="AA375" s="92"/>
      <c r="AB375" s="95" t="e">
        <f t="shared" ca="1" si="19"/>
        <v>#REF!</v>
      </c>
      <c r="AC375" s="23" t="e">
        <f ca="1">IF(AB375&gt;REFERENCIAS!$C$62,REFERENCIAS!$B$62,IF(AND(AB375&gt;=REFERENCIAS!$C$63,AB375&lt;REFERENCIAS!$D$63),REFERENCIAS!$B$63,IF(AND(AB375&gt;REFERENCIAS!$C$64,AB375&lt;=REFERENCIAS!$D$64),REFERENCIAS!$B$64,IF(AND(AB375&gt;=REFERENCIAS!$C$65,AB375&lt;REFERENCIAS!$D$65),REFERENCIAS!$B$65, "Revisar"))))</f>
        <v>#REF!</v>
      </c>
      <c r="AD375" s="94" t="e">
        <f ca="1">VLOOKUP(AC375,REFERENCIAS!$B$62:$G$65,4,FALSE)</f>
        <v>#REF!</v>
      </c>
      <c r="AJ375" s="20"/>
    </row>
    <row r="376" spans="1:36" ht="17.25" x14ac:dyDescent="0.25">
      <c r="A376" s="74"/>
      <c r="B376" s="19"/>
      <c r="C376" s="19"/>
      <c r="D376" s="50"/>
      <c r="E376" s="73"/>
      <c r="F376" s="74"/>
      <c r="G376" s="9"/>
      <c r="H376" s="48"/>
      <c r="I376" s="49">
        <f t="shared" ca="1" si="17"/>
        <v>2022</v>
      </c>
      <c r="J376" s="22">
        <f t="shared" ca="1" si="16"/>
        <v>1</v>
      </c>
      <c r="K376" s="19"/>
      <c r="L376" s="73"/>
      <c r="M376" s="74"/>
      <c r="N376" s="19"/>
      <c r="O376" s="73"/>
      <c r="P376" s="82">
        <v>1</v>
      </c>
      <c r="Q376" s="24">
        <v>1</v>
      </c>
      <c r="R376" s="81">
        <f t="shared" si="18"/>
        <v>1</v>
      </c>
      <c r="S376" s="85"/>
      <c r="T376" s="19"/>
      <c r="U376" s="22"/>
      <c r="V376" s="59"/>
      <c r="W376" s="81"/>
      <c r="X376" s="91" t="e">
        <f ca="1">+VLOOKUP(#REF!,REFERENCIAS!$C:$D,2,0)*VLOOKUP(#REF!,PONDERADORES!A:P,IF(AND(INFORMACION!$T376='REFERENCIAS RIESGO'!$C$36,INFORMACION!$F376=REFERENCIAS!$C$24),16,IF(INFORMACION!$T376='REFERENCIAS RIESGO'!$C$36,13,IF(INFORMACION!$F376=REFERENCIAS!$C$24,10,7))),0)+VLOOKUP(K376,REFERENCIAS!$C:$D,2,0)*VLOOKUP($K$2,PONDERADORES!A:P,IF(AND(INFORMACION!$T376='REFERENCIAS RIESGO'!$C$36,INFORMACION!$F376=REFERENCIAS!$C$24),16,IF(INFORMACION!$T376='REFERENCIAS RIESGO'!$C$36,13,IF(INFORMACION!$F376=REFERENCIAS!$C$24,10,7))),0)+VLOOKUP(L376,REFERENCIAS!$C:$D,2,0)*VLOOKUP($L$2,PONDERADORES!A:P,IF(AND(INFORMACION!$T376='REFERENCIAS RIESGO'!$C$36,INFORMACION!$F376=REFERENCIAS!$C$24),16,IF(INFORMACION!$T376='REFERENCIAS RIESGO'!$C$36,13,IF(INFORMACION!$F376=REFERENCIAS!$C$24,10,7))),0)+VLOOKUP(F376,REFERENCIAS!$C:$D,2,0)*VLOOKUP($F$2,PONDERADORES!A:P,IF(AND(INFORMACION!$T376='REFERENCIAS RIESGO'!$C$36,INFORMACION!$F376=REFERENCIAS!$C$24),16,IF(INFORMACION!$T376='REFERENCIAS RIESGO'!$C$36,13,IF(INFORMACION!$F376=REFERENCIAS!$C$24,10,7))),0)+VLOOKUP(T376,REFERENCIAS!$C:$D,2,0)*VLOOKUP($T$2,PONDERADORES!A:P,IF(AND(INFORMACION!$T376='REFERENCIAS RIESGO'!$C$36,INFORMACION!$F376=REFERENCIAS!$C$24),16,IF(INFORMACION!$T376='REFERENCIAS RIESGO'!$C$36,13,IF(INFORMACION!$F376=REFERENCIAS!$C$24,10,7))),0)+VLOOKUP(IF(J376&lt;=0.2,0.2,IF(AND(J376&gt;0.2,J376&lt;=0.4),0.4,IF(AND(J376&gt;0.4,J376&lt;=0.6),0.6,IF(AND(J376&gt;0.6,J376&lt;=0.8),0.8,IF(AND(J376&gt;0.8,J376&lt;=1),1))))),REFERENCIAS!$C:$D,2,0)*VLOOKUP($J$2,PONDERADORES!A:P,IF(AND(INFORMACION!$T376='REFERENCIAS RIESGO'!$C$36,INFORMACION!$F376=REFERENCIAS!$C$24),16,IF(INFORMACION!$T376='REFERENCIAS RIESGO'!$C$36,13,IF(INFORMACION!$F376=REFERENCIAS!$C$24,10,7))),0)</f>
        <v>#REF!</v>
      </c>
      <c r="Y376" s="68">
        <f>+VLOOKUP(M376,REFERENCIAS!$C:$D,2,0)*VLOOKUP($M$2,PONDERADORES!$A$7:$G$9,7,0)+VLOOKUP(N376,REFERENCIAS!$C:$D,2,0)*VLOOKUP($N$2,PONDERADORES!$A$7:$G$9,7,0)+VLOOKUP(O376,REFERENCIAS!$C:$D,2,0)*VLOOKUP($O$2,PONDERADORES!$A$7:$G$9,7,0)</f>
        <v>0.2</v>
      </c>
      <c r="Z376" s="2">
        <f>+VLOOKUP(IF(R376&lt;0.1,0,IF(AND(R376&gt;=0.1,R376&lt;0.2),0.1,IF(AND(R376&gt;=0.2,R376&lt;0.3),0.2,IF(R376&gt;0.3,0.3,)))),REFERENCIAS!$C:$D,2,0)*VLOOKUP($R$2,PONDERADORES!$A$11:$G$11,7,0)</f>
        <v>15</v>
      </c>
      <c r="AA376" s="92"/>
      <c r="AB376" s="95" t="e">
        <f t="shared" ca="1" si="19"/>
        <v>#REF!</v>
      </c>
      <c r="AC376" s="23" t="e">
        <f ca="1">IF(AB376&gt;REFERENCIAS!$C$62,REFERENCIAS!$B$62,IF(AND(AB376&gt;=REFERENCIAS!$C$63,AB376&lt;REFERENCIAS!$D$63),REFERENCIAS!$B$63,IF(AND(AB376&gt;REFERENCIAS!$C$64,AB376&lt;=REFERENCIAS!$D$64),REFERENCIAS!$B$64,IF(AND(AB376&gt;=REFERENCIAS!$C$65,AB376&lt;REFERENCIAS!$D$65),REFERENCIAS!$B$65, "Revisar"))))</f>
        <v>#REF!</v>
      </c>
      <c r="AD376" s="94" t="e">
        <f ca="1">VLOOKUP(AC376,REFERENCIAS!$B$62:$G$65,4,FALSE)</f>
        <v>#REF!</v>
      </c>
      <c r="AJ376" s="20"/>
    </row>
    <row r="377" spans="1:36" ht="17.25" x14ac:dyDescent="0.25">
      <c r="A377" s="74"/>
      <c r="B377" s="19"/>
      <c r="C377" s="19"/>
      <c r="D377" s="50"/>
      <c r="E377" s="73"/>
      <c r="F377" s="74"/>
      <c r="G377" s="9"/>
      <c r="H377" s="48"/>
      <c r="I377" s="49">
        <f t="shared" ca="1" si="17"/>
        <v>2022</v>
      </c>
      <c r="J377" s="22">
        <f t="shared" ca="1" si="16"/>
        <v>1</v>
      </c>
      <c r="K377" s="19"/>
      <c r="L377" s="73"/>
      <c r="M377" s="74"/>
      <c r="N377" s="19"/>
      <c r="O377" s="73"/>
      <c r="P377" s="82">
        <v>1</v>
      </c>
      <c r="Q377" s="24">
        <v>1</v>
      </c>
      <c r="R377" s="81">
        <f t="shared" si="18"/>
        <v>1</v>
      </c>
      <c r="S377" s="85"/>
      <c r="T377" s="19"/>
      <c r="U377" s="22"/>
      <c r="V377" s="59"/>
      <c r="W377" s="81"/>
      <c r="X377" s="91" t="e">
        <f ca="1">+VLOOKUP(#REF!,REFERENCIAS!$C:$D,2,0)*VLOOKUP(#REF!,PONDERADORES!A:P,IF(AND(INFORMACION!$T377='REFERENCIAS RIESGO'!$C$36,INFORMACION!$F377=REFERENCIAS!$C$24),16,IF(INFORMACION!$T377='REFERENCIAS RIESGO'!$C$36,13,IF(INFORMACION!$F377=REFERENCIAS!$C$24,10,7))),0)+VLOOKUP(K377,REFERENCIAS!$C:$D,2,0)*VLOOKUP($K$2,PONDERADORES!A:P,IF(AND(INFORMACION!$T377='REFERENCIAS RIESGO'!$C$36,INFORMACION!$F377=REFERENCIAS!$C$24),16,IF(INFORMACION!$T377='REFERENCIAS RIESGO'!$C$36,13,IF(INFORMACION!$F377=REFERENCIAS!$C$24,10,7))),0)+VLOOKUP(L377,REFERENCIAS!$C:$D,2,0)*VLOOKUP($L$2,PONDERADORES!A:P,IF(AND(INFORMACION!$T377='REFERENCIAS RIESGO'!$C$36,INFORMACION!$F377=REFERENCIAS!$C$24),16,IF(INFORMACION!$T377='REFERENCIAS RIESGO'!$C$36,13,IF(INFORMACION!$F377=REFERENCIAS!$C$24,10,7))),0)+VLOOKUP(F377,REFERENCIAS!$C:$D,2,0)*VLOOKUP($F$2,PONDERADORES!A:P,IF(AND(INFORMACION!$T377='REFERENCIAS RIESGO'!$C$36,INFORMACION!$F377=REFERENCIAS!$C$24),16,IF(INFORMACION!$T377='REFERENCIAS RIESGO'!$C$36,13,IF(INFORMACION!$F377=REFERENCIAS!$C$24,10,7))),0)+VLOOKUP(T377,REFERENCIAS!$C:$D,2,0)*VLOOKUP($T$2,PONDERADORES!A:P,IF(AND(INFORMACION!$T377='REFERENCIAS RIESGO'!$C$36,INFORMACION!$F377=REFERENCIAS!$C$24),16,IF(INFORMACION!$T377='REFERENCIAS RIESGO'!$C$36,13,IF(INFORMACION!$F377=REFERENCIAS!$C$24,10,7))),0)+VLOOKUP(IF(J377&lt;=0.2,0.2,IF(AND(J377&gt;0.2,J377&lt;=0.4),0.4,IF(AND(J377&gt;0.4,J377&lt;=0.6),0.6,IF(AND(J377&gt;0.6,J377&lt;=0.8),0.8,IF(AND(J377&gt;0.8,J377&lt;=1),1))))),REFERENCIAS!$C:$D,2,0)*VLOOKUP($J$2,PONDERADORES!A:P,IF(AND(INFORMACION!$T377='REFERENCIAS RIESGO'!$C$36,INFORMACION!$F377=REFERENCIAS!$C$24),16,IF(INFORMACION!$T377='REFERENCIAS RIESGO'!$C$36,13,IF(INFORMACION!$F377=REFERENCIAS!$C$24,10,7))),0)</f>
        <v>#REF!</v>
      </c>
      <c r="Y377" s="68">
        <f>+VLOOKUP(M377,REFERENCIAS!$C:$D,2,0)*VLOOKUP($M$2,PONDERADORES!$A$7:$G$9,7,0)+VLOOKUP(N377,REFERENCIAS!$C:$D,2,0)*VLOOKUP($N$2,PONDERADORES!$A$7:$G$9,7,0)+VLOOKUP(O377,REFERENCIAS!$C:$D,2,0)*VLOOKUP($O$2,PONDERADORES!$A$7:$G$9,7,0)</f>
        <v>0.2</v>
      </c>
      <c r="Z377" s="2">
        <f>+VLOOKUP(IF(R377&lt;0.1,0,IF(AND(R377&gt;=0.1,R377&lt;0.2),0.1,IF(AND(R377&gt;=0.2,R377&lt;0.3),0.2,IF(R377&gt;0.3,0.3,)))),REFERENCIAS!$C:$D,2,0)*VLOOKUP($R$2,PONDERADORES!$A$11:$G$11,7,0)</f>
        <v>15</v>
      </c>
      <c r="AA377" s="92"/>
      <c r="AB377" s="95" t="e">
        <f t="shared" ca="1" si="19"/>
        <v>#REF!</v>
      </c>
      <c r="AC377" s="23" t="e">
        <f ca="1">IF(AB377&gt;REFERENCIAS!$C$62,REFERENCIAS!$B$62,IF(AND(AB377&gt;=REFERENCIAS!$C$63,AB377&lt;REFERENCIAS!$D$63),REFERENCIAS!$B$63,IF(AND(AB377&gt;REFERENCIAS!$C$64,AB377&lt;=REFERENCIAS!$D$64),REFERENCIAS!$B$64,IF(AND(AB377&gt;=REFERENCIAS!$C$65,AB377&lt;REFERENCIAS!$D$65),REFERENCIAS!$B$65, "Revisar"))))</f>
        <v>#REF!</v>
      </c>
      <c r="AD377" s="94" t="e">
        <f ca="1">VLOOKUP(AC377,REFERENCIAS!$B$62:$G$65,4,FALSE)</f>
        <v>#REF!</v>
      </c>
      <c r="AJ377" s="20"/>
    </row>
    <row r="378" spans="1:36" ht="17.25" x14ac:dyDescent="0.25">
      <c r="A378" s="74"/>
      <c r="B378" s="19"/>
      <c r="C378" s="19"/>
      <c r="D378" s="50"/>
      <c r="E378" s="73"/>
      <c r="F378" s="74"/>
      <c r="G378" s="9"/>
      <c r="H378" s="48"/>
      <c r="I378" s="49">
        <f t="shared" ca="1" si="17"/>
        <v>2022</v>
      </c>
      <c r="J378" s="22">
        <f t="shared" ca="1" si="16"/>
        <v>1</v>
      </c>
      <c r="K378" s="19"/>
      <c r="L378" s="73"/>
      <c r="M378" s="74"/>
      <c r="N378" s="19"/>
      <c r="O378" s="73"/>
      <c r="P378" s="82">
        <v>1</v>
      </c>
      <c r="Q378" s="24">
        <v>1</v>
      </c>
      <c r="R378" s="81">
        <f t="shared" si="18"/>
        <v>1</v>
      </c>
      <c r="S378" s="85"/>
      <c r="T378" s="19"/>
      <c r="U378" s="22"/>
      <c r="V378" s="59"/>
      <c r="W378" s="81"/>
      <c r="X378" s="91" t="e">
        <f ca="1">+VLOOKUP(#REF!,REFERENCIAS!$C:$D,2,0)*VLOOKUP(#REF!,PONDERADORES!A:P,IF(AND(INFORMACION!$T378='REFERENCIAS RIESGO'!$C$36,INFORMACION!$F378=REFERENCIAS!$C$24),16,IF(INFORMACION!$T378='REFERENCIAS RIESGO'!$C$36,13,IF(INFORMACION!$F378=REFERENCIAS!$C$24,10,7))),0)+VLOOKUP(K378,REFERENCIAS!$C:$D,2,0)*VLOOKUP($K$2,PONDERADORES!A:P,IF(AND(INFORMACION!$T378='REFERENCIAS RIESGO'!$C$36,INFORMACION!$F378=REFERENCIAS!$C$24),16,IF(INFORMACION!$T378='REFERENCIAS RIESGO'!$C$36,13,IF(INFORMACION!$F378=REFERENCIAS!$C$24,10,7))),0)+VLOOKUP(L378,REFERENCIAS!$C:$D,2,0)*VLOOKUP($L$2,PONDERADORES!A:P,IF(AND(INFORMACION!$T378='REFERENCIAS RIESGO'!$C$36,INFORMACION!$F378=REFERENCIAS!$C$24),16,IF(INFORMACION!$T378='REFERENCIAS RIESGO'!$C$36,13,IF(INFORMACION!$F378=REFERENCIAS!$C$24,10,7))),0)+VLOOKUP(F378,REFERENCIAS!$C:$D,2,0)*VLOOKUP($F$2,PONDERADORES!A:P,IF(AND(INFORMACION!$T378='REFERENCIAS RIESGO'!$C$36,INFORMACION!$F378=REFERENCIAS!$C$24),16,IF(INFORMACION!$T378='REFERENCIAS RIESGO'!$C$36,13,IF(INFORMACION!$F378=REFERENCIAS!$C$24,10,7))),0)+VLOOKUP(T378,REFERENCIAS!$C:$D,2,0)*VLOOKUP($T$2,PONDERADORES!A:P,IF(AND(INFORMACION!$T378='REFERENCIAS RIESGO'!$C$36,INFORMACION!$F378=REFERENCIAS!$C$24),16,IF(INFORMACION!$T378='REFERENCIAS RIESGO'!$C$36,13,IF(INFORMACION!$F378=REFERENCIAS!$C$24,10,7))),0)+VLOOKUP(IF(J378&lt;=0.2,0.2,IF(AND(J378&gt;0.2,J378&lt;=0.4),0.4,IF(AND(J378&gt;0.4,J378&lt;=0.6),0.6,IF(AND(J378&gt;0.6,J378&lt;=0.8),0.8,IF(AND(J378&gt;0.8,J378&lt;=1),1))))),REFERENCIAS!$C:$D,2,0)*VLOOKUP($J$2,PONDERADORES!A:P,IF(AND(INFORMACION!$T378='REFERENCIAS RIESGO'!$C$36,INFORMACION!$F378=REFERENCIAS!$C$24),16,IF(INFORMACION!$T378='REFERENCIAS RIESGO'!$C$36,13,IF(INFORMACION!$F378=REFERENCIAS!$C$24,10,7))),0)</f>
        <v>#REF!</v>
      </c>
      <c r="Y378" s="68">
        <f>+VLOOKUP(M378,REFERENCIAS!$C:$D,2,0)*VLOOKUP($M$2,PONDERADORES!$A$7:$G$9,7,0)+VLOOKUP(N378,REFERENCIAS!$C:$D,2,0)*VLOOKUP($N$2,PONDERADORES!$A$7:$G$9,7,0)+VLOOKUP(O378,REFERENCIAS!$C:$D,2,0)*VLOOKUP($O$2,PONDERADORES!$A$7:$G$9,7,0)</f>
        <v>0.2</v>
      </c>
      <c r="Z378" s="2">
        <f>+VLOOKUP(IF(R378&lt;0.1,0,IF(AND(R378&gt;=0.1,R378&lt;0.2),0.1,IF(AND(R378&gt;=0.2,R378&lt;0.3),0.2,IF(R378&gt;0.3,0.3,)))),REFERENCIAS!$C:$D,2,0)*VLOOKUP($R$2,PONDERADORES!$A$11:$G$11,7,0)</f>
        <v>15</v>
      </c>
      <c r="AA378" s="92"/>
      <c r="AB378" s="95" t="e">
        <f t="shared" ca="1" si="19"/>
        <v>#REF!</v>
      </c>
      <c r="AC378" s="23" t="e">
        <f ca="1">IF(AB378&gt;REFERENCIAS!$C$62,REFERENCIAS!$B$62,IF(AND(AB378&gt;=REFERENCIAS!$C$63,AB378&lt;REFERENCIAS!$D$63),REFERENCIAS!$B$63,IF(AND(AB378&gt;REFERENCIAS!$C$64,AB378&lt;=REFERENCIAS!$D$64),REFERENCIAS!$B$64,IF(AND(AB378&gt;=REFERENCIAS!$C$65,AB378&lt;REFERENCIAS!$D$65),REFERENCIAS!$B$65, "Revisar"))))</f>
        <v>#REF!</v>
      </c>
      <c r="AD378" s="94" t="e">
        <f ca="1">VLOOKUP(AC378,REFERENCIAS!$B$62:$G$65,4,FALSE)</f>
        <v>#REF!</v>
      </c>
      <c r="AJ378" s="20"/>
    </row>
    <row r="379" spans="1:36" ht="17.25" x14ac:dyDescent="0.25">
      <c r="A379" s="74"/>
      <c r="B379" s="19"/>
      <c r="C379" s="19"/>
      <c r="D379" s="50"/>
      <c r="E379" s="73"/>
      <c r="F379" s="74"/>
      <c r="G379" s="9"/>
      <c r="H379" s="48"/>
      <c r="I379" s="49">
        <f t="shared" ca="1" si="17"/>
        <v>2022</v>
      </c>
      <c r="J379" s="22">
        <f t="shared" ca="1" si="16"/>
        <v>1</v>
      </c>
      <c r="K379" s="19"/>
      <c r="L379" s="73"/>
      <c r="M379" s="74"/>
      <c r="N379" s="19"/>
      <c r="O379" s="73"/>
      <c r="P379" s="82">
        <v>1</v>
      </c>
      <c r="Q379" s="24">
        <v>1</v>
      </c>
      <c r="R379" s="81">
        <f t="shared" si="18"/>
        <v>1</v>
      </c>
      <c r="S379" s="85"/>
      <c r="T379" s="19"/>
      <c r="U379" s="22"/>
      <c r="V379" s="59"/>
      <c r="W379" s="81"/>
      <c r="X379" s="91" t="e">
        <f ca="1">+VLOOKUP(#REF!,REFERENCIAS!$C:$D,2,0)*VLOOKUP(#REF!,PONDERADORES!A:P,IF(AND(INFORMACION!$T379='REFERENCIAS RIESGO'!$C$36,INFORMACION!$F379=REFERENCIAS!$C$24),16,IF(INFORMACION!$T379='REFERENCIAS RIESGO'!$C$36,13,IF(INFORMACION!$F379=REFERENCIAS!$C$24,10,7))),0)+VLOOKUP(K379,REFERENCIAS!$C:$D,2,0)*VLOOKUP($K$2,PONDERADORES!A:P,IF(AND(INFORMACION!$T379='REFERENCIAS RIESGO'!$C$36,INFORMACION!$F379=REFERENCIAS!$C$24),16,IF(INFORMACION!$T379='REFERENCIAS RIESGO'!$C$36,13,IF(INFORMACION!$F379=REFERENCIAS!$C$24,10,7))),0)+VLOOKUP(L379,REFERENCIAS!$C:$D,2,0)*VLOOKUP($L$2,PONDERADORES!A:P,IF(AND(INFORMACION!$T379='REFERENCIAS RIESGO'!$C$36,INFORMACION!$F379=REFERENCIAS!$C$24),16,IF(INFORMACION!$T379='REFERENCIAS RIESGO'!$C$36,13,IF(INFORMACION!$F379=REFERENCIAS!$C$24,10,7))),0)+VLOOKUP(F379,REFERENCIAS!$C:$D,2,0)*VLOOKUP($F$2,PONDERADORES!A:P,IF(AND(INFORMACION!$T379='REFERENCIAS RIESGO'!$C$36,INFORMACION!$F379=REFERENCIAS!$C$24),16,IF(INFORMACION!$T379='REFERENCIAS RIESGO'!$C$36,13,IF(INFORMACION!$F379=REFERENCIAS!$C$24,10,7))),0)+VLOOKUP(T379,REFERENCIAS!$C:$D,2,0)*VLOOKUP($T$2,PONDERADORES!A:P,IF(AND(INFORMACION!$T379='REFERENCIAS RIESGO'!$C$36,INFORMACION!$F379=REFERENCIAS!$C$24),16,IF(INFORMACION!$T379='REFERENCIAS RIESGO'!$C$36,13,IF(INFORMACION!$F379=REFERENCIAS!$C$24,10,7))),0)+VLOOKUP(IF(J379&lt;=0.2,0.2,IF(AND(J379&gt;0.2,J379&lt;=0.4),0.4,IF(AND(J379&gt;0.4,J379&lt;=0.6),0.6,IF(AND(J379&gt;0.6,J379&lt;=0.8),0.8,IF(AND(J379&gt;0.8,J379&lt;=1),1))))),REFERENCIAS!$C:$D,2,0)*VLOOKUP($J$2,PONDERADORES!A:P,IF(AND(INFORMACION!$T379='REFERENCIAS RIESGO'!$C$36,INFORMACION!$F379=REFERENCIAS!$C$24),16,IF(INFORMACION!$T379='REFERENCIAS RIESGO'!$C$36,13,IF(INFORMACION!$F379=REFERENCIAS!$C$24,10,7))),0)</f>
        <v>#REF!</v>
      </c>
      <c r="Y379" s="68">
        <f>+VLOOKUP(M379,REFERENCIAS!$C:$D,2,0)*VLOOKUP($M$2,PONDERADORES!$A$7:$G$9,7,0)+VLOOKUP(N379,REFERENCIAS!$C:$D,2,0)*VLOOKUP($N$2,PONDERADORES!$A$7:$G$9,7,0)+VLOOKUP(O379,REFERENCIAS!$C:$D,2,0)*VLOOKUP($O$2,PONDERADORES!$A$7:$G$9,7,0)</f>
        <v>0.2</v>
      </c>
      <c r="Z379" s="2">
        <f>+VLOOKUP(IF(R379&lt;0.1,0,IF(AND(R379&gt;=0.1,R379&lt;0.2),0.1,IF(AND(R379&gt;=0.2,R379&lt;0.3),0.2,IF(R379&gt;0.3,0.3,)))),REFERENCIAS!$C:$D,2,0)*VLOOKUP($R$2,PONDERADORES!$A$11:$G$11,7,0)</f>
        <v>15</v>
      </c>
      <c r="AA379" s="92"/>
      <c r="AB379" s="95" t="e">
        <f t="shared" ca="1" si="19"/>
        <v>#REF!</v>
      </c>
      <c r="AC379" s="23" t="e">
        <f ca="1">IF(AB379&gt;REFERENCIAS!$C$62,REFERENCIAS!$B$62,IF(AND(AB379&gt;=REFERENCIAS!$C$63,AB379&lt;REFERENCIAS!$D$63),REFERENCIAS!$B$63,IF(AND(AB379&gt;REFERENCIAS!$C$64,AB379&lt;=REFERENCIAS!$D$64),REFERENCIAS!$B$64,IF(AND(AB379&gt;=REFERENCIAS!$C$65,AB379&lt;REFERENCIAS!$D$65),REFERENCIAS!$B$65, "Revisar"))))</f>
        <v>#REF!</v>
      </c>
      <c r="AD379" s="94" t="e">
        <f ca="1">VLOOKUP(AC379,REFERENCIAS!$B$62:$G$65,4,FALSE)</f>
        <v>#REF!</v>
      </c>
      <c r="AJ379" s="20"/>
    </row>
    <row r="380" spans="1:36" ht="17.25" x14ac:dyDescent="0.25">
      <c r="A380" s="74"/>
      <c r="B380" s="19"/>
      <c r="C380" s="19"/>
      <c r="D380" s="50"/>
      <c r="E380" s="73"/>
      <c r="F380" s="74"/>
      <c r="G380" s="9"/>
      <c r="H380" s="48"/>
      <c r="I380" s="49">
        <f t="shared" ca="1" si="17"/>
        <v>2022</v>
      </c>
      <c r="J380" s="22">
        <f t="shared" ca="1" si="16"/>
        <v>1</v>
      </c>
      <c r="K380" s="19"/>
      <c r="L380" s="73"/>
      <c r="M380" s="74"/>
      <c r="N380" s="19"/>
      <c r="O380" s="73"/>
      <c r="P380" s="82">
        <v>1</v>
      </c>
      <c r="Q380" s="24">
        <v>1</v>
      </c>
      <c r="R380" s="81">
        <f t="shared" si="18"/>
        <v>1</v>
      </c>
      <c r="S380" s="85"/>
      <c r="T380" s="19"/>
      <c r="U380" s="22"/>
      <c r="V380" s="59"/>
      <c r="W380" s="81"/>
      <c r="X380" s="91" t="e">
        <f ca="1">+VLOOKUP(#REF!,REFERENCIAS!$C:$D,2,0)*VLOOKUP(#REF!,PONDERADORES!A:P,IF(AND(INFORMACION!$T380='REFERENCIAS RIESGO'!$C$36,INFORMACION!$F380=REFERENCIAS!$C$24),16,IF(INFORMACION!$T380='REFERENCIAS RIESGO'!$C$36,13,IF(INFORMACION!$F380=REFERENCIAS!$C$24,10,7))),0)+VLOOKUP(K380,REFERENCIAS!$C:$D,2,0)*VLOOKUP($K$2,PONDERADORES!A:P,IF(AND(INFORMACION!$T380='REFERENCIAS RIESGO'!$C$36,INFORMACION!$F380=REFERENCIAS!$C$24),16,IF(INFORMACION!$T380='REFERENCIAS RIESGO'!$C$36,13,IF(INFORMACION!$F380=REFERENCIAS!$C$24,10,7))),0)+VLOOKUP(L380,REFERENCIAS!$C:$D,2,0)*VLOOKUP($L$2,PONDERADORES!A:P,IF(AND(INFORMACION!$T380='REFERENCIAS RIESGO'!$C$36,INFORMACION!$F380=REFERENCIAS!$C$24),16,IF(INFORMACION!$T380='REFERENCIAS RIESGO'!$C$36,13,IF(INFORMACION!$F380=REFERENCIAS!$C$24,10,7))),0)+VLOOKUP(F380,REFERENCIAS!$C:$D,2,0)*VLOOKUP($F$2,PONDERADORES!A:P,IF(AND(INFORMACION!$T380='REFERENCIAS RIESGO'!$C$36,INFORMACION!$F380=REFERENCIAS!$C$24),16,IF(INFORMACION!$T380='REFERENCIAS RIESGO'!$C$36,13,IF(INFORMACION!$F380=REFERENCIAS!$C$24,10,7))),0)+VLOOKUP(T380,REFERENCIAS!$C:$D,2,0)*VLOOKUP($T$2,PONDERADORES!A:P,IF(AND(INFORMACION!$T380='REFERENCIAS RIESGO'!$C$36,INFORMACION!$F380=REFERENCIAS!$C$24),16,IF(INFORMACION!$T380='REFERENCIAS RIESGO'!$C$36,13,IF(INFORMACION!$F380=REFERENCIAS!$C$24,10,7))),0)+VLOOKUP(IF(J380&lt;=0.2,0.2,IF(AND(J380&gt;0.2,J380&lt;=0.4),0.4,IF(AND(J380&gt;0.4,J380&lt;=0.6),0.6,IF(AND(J380&gt;0.6,J380&lt;=0.8),0.8,IF(AND(J380&gt;0.8,J380&lt;=1),1))))),REFERENCIAS!$C:$D,2,0)*VLOOKUP($J$2,PONDERADORES!A:P,IF(AND(INFORMACION!$T380='REFERENCIAS RIESGO'!$C$36,INFORMACION!$F380=REFERENCIAS!$C$24),16,IF(INFORMACION!$T380='REFERENCIAS RIESGO'!$C$36,13,IF(INFORMACION!$F380=REFERENCIAS!$C$24,10,7))),0)</f>
        <v>#REF!</v>
      </c>
      <c r="Y380" s="68">
        <f>+VLOOKUP(M380,REFERENCIAS!$C:$D,2,0)*VLOOKUP($M$2,PONDERADORES!$A$7:$G$9,7,0)+VLOOKUP(N380,REFERENCIAS!$C:$D,2,0)*VLOOKUP($N$2,PONDERADORES!$A$7:$G$9,7,0)+VLOOKUP(O380,REFERENCIAS!$C:$D,2,0)*VLOOKUP($O$2,PONDERADORES!$A$7:$G$9,7,0)</f>
        <v>0.2</v>
      </c>
      <c r="Z380" s="2">
        <f>+VLOOKUP(IF(R380&lt;0.1,0,IF(AND(R380&gt;=0.1,R380&lt;0.2),0.1,IF(AND(R380&gt;=0.2,R380&lt;0.3),0.2,IF(R380&gt;0.3,0.3,)))),REFERENCIAS!$C:$D,2,0)*VLOOKUP($R$2,PONDERADORES!$A$11:$G$11,7,0)</f>
        <v>15</v>
      </c>
      <c r="AA380" s="92"/>
      <c r="AB380" s="95" t="e">
        <f t="shared" ca="1" si="19"/>
        <v>#REF!</v>
      </c>
      <c r="AC380" s="23" t="e">
        <f ca="1">IF(AB380&gt;REFERENCIAS!$C$62,REFERENCIAS!$B$62,IF(AND(AB380&gt;=REFERENCIAS!$C$63,AB380&lt;REFERENCIAS!$D$63),REFERENCIAS!$B$63,IF(AND(AB380&gt;REFERENCIAS!$C$64,AB380&lt;=REFERENCIAS!$D$64),REFERENCIAS!$B$64,IF(AND(AB380&gt;=REFERENCIAS!$C$65,AB380&lt;REFERENCIAS!$D$65),REFERENCIAS!$B$65, "Revisar"))))</f>
        <v>#REF!</v>
      </c>
      <c r="AD380" s="94" t="e">
        <f ca="1">VLOOKUP(AC380,REFERENCIAS!$B$62:$G$65,4,FALSE)</f>
        <v>#REF!</v>
      </c>
      <c r="AJ380" s="20"/>
    </row>
    <row r="381" spans="1:36" ht="17.25" x14ac:dyDescent="0.25">
      <c r="A381" s="74"/>
      <c r="B381" s="19"/>
      <c r="C381" s="19"/>
      <c r="D381" s="50"/>
      <c r="E381" s="73"/>
      <c r="F381" s="74"/>
      <c r="G381" s="9"/>
      <c r="H381" s="48"/>
      <c r="I381" s="49">
        <f t="shared" ca="1" si="17"/>
        <v>2022</v>
      </c>
      <c r="J381" s="22">
        <f t="shared" ca="1" si="16"/>
        <v>1</v>
      </c>
      <c r="K381" s="19"/>
      <c r="L381" s="73"/>
      <c r="M381" s="74"/>
      <c r="N381" s="19"/>
      <c r="O381" s="73"/>
      <c r="P381" s="82">
        <v>1</v>
      </c>
      <c r="Q381" s="24">
        <v>1</v>
      </c>
      <c r="R381" s="81">
        <f t="shared" si="18"/>
        <v>1</v>
      </c>
      <c r="S381" s="85"/>
      <c r="T381" s="19"/>
      <c r="U381" s="22"/>
      <c r="V381" s="59"/>
      <c r="W381" s="81"/>
      <c r="X381" s="91" t="e">
        <f ca="1">+VLOOKUP(#REF!,REFERENCIAS!$C:$D,2,0)*VLOOKUP(#REF!,PONDERADORES!A:P,IF(AND(INFORMACION!$T381='REFERENCIAS RIESGO'!$C$36,INFORMACION!$F381=REFERENCIAS!$C$24),16,IF(INFORMACION!$T381='REFERENCIAS RIESGO'!$C$36,13,IF(INFORMACION!$F381=REFERENCIAS!$C$24,10,7))),0)+VLOOKUP(K381,REFERENCIAS!$C:$D,2,0)*VLOOKUP($K$2,PONDERADORES!A:P,IF(AND(INFORMACION!$T381='REFERENCIAS RIESGO'!$C$36,INFORMACION!$F381=REFERENCIAS!$C$24),16,IF(INFORMACION!$T381='REFERENCIAS RIESGO'!$C$36,13,IF(INFORMACION!$F381=REFERENCIAS!$C$24,10,7))),0)+VLOOKUP(L381,REFERENCIAS!$C:$D,2,0)*VLOOKUP($L$2,PONDERADORES!A:P,IF(AND(INFORMACION!$T381='REFERENCIAS RIESGO'!$C$36,INFORMACION!$F381=REFERENCIAS!$C$24),16,IF(INFORMACION!$T381='REFERENCIAS RIESGO'!$C$36,13,IF(INFORMACION!$F381=REFERENCIAS!$C$24,10,7))),0)+VLOOKUP(F381,REFERENCIAS!$C:$D,2,0)*VLOOKUP($F$2,PONDERADORES!A:P,IF(AND(INFORMACION!$T381='REFERENCIAS RIESGO'!$C$36,INFORMACION!$F381=REFERENCIAS!$C$24),16,IF(INFORMACION!$T381='REFERENCIAS RIESGO'!$C$36,13,IF(INFORMACION!$F381=REFERENCIAS!$C$24,10,7))),0)+VLOOKUP(T381,REFERENCIAS!$C:$D,2,0)*VLOOKUP($T$2,PONDERADORES!A:P,IF(AND(INFORMACION!$T381='REFERENCIAS RIESGO'!$C$36,INFORMACION!$F381=REFERENCIAS!$C$24),16,IF(INFORMACION!$T381='REFERENCIAS RIESGO'!$C$36,13,IF(INFORMACION!$F381=REFERENCIAS!$C$24,10,7))),0)+VLOOKUP(IF(J381&lt;=0.2,0.2,IF(AND(J381&gt;0.2,J381&lt;=0.4),0.4,IF(AND(J381&gt;0.4,J381&lt;=0.6),0.6,IF(AND(J381&gt;0.6,J381&lt;=0.8),0.8,IF(AND(J381&gt;0.8,J381&lt;=1),1))))),REFERENCIAS!$C:$D,2,0)*VLOOKUP($J$2,PONDERADORES!A:P,IF(AND(INFORMACION!$T381='REFERENCIAS RIESGO'!$C$36,INFORMACION!$F381=REFERENCIAS!$C$24),16,IF(INFORMACION!$T381='REFERENCIAS RIESGO'!$C$36,13,IF(INFORMACION!$F381=REFERENCIAS!$C$24,10,7))),0)</f>
        <v>#REF!</v>
      </c>
      <c r="Y381" s="68">
        <f>+VLOOKUP(M381,REFERENCIAS!$C:$D,2,0)*VLOOKUP($M$2,PONDERADORES!$A$7:$G$9,7,0)+VLOOKUP(N381,REFERENCIAS!$C:$D,2,0)*VLOOKUP($N$2,PONDERADORES!$A$7:$G$9,7,0)+VLOOKUP(O381,REFERENCIAS!$C:$D,2,0)*VLOOKUP($O$2,PONDERADORES!$A$7:$G$9,7,0)</f>
        <v>0.2</v>
      </c>
      <c r="Z381" s="2">
        <f>+VLOOKUP(IF(R381&lt;0.1,0,IF(AND(R381&gt;=0.1,R381&lt;0.2),0.1,IF(AND(R381&gt;=0.2,R381&lt;0.3),0.2,IF(R381&gt;0.3,0.3,)))),REFERENCIAS!$C:$D,2,0)*VLOOKUP($R$2,PONDERADORES!$A$11:$G$11,7,0)</f>
        <v>15</v>
      </c>
      <c r="AA381" s="92"/>
      <c r="AB381" s="95" t="e">
        <f t="shared" ca="1" si="19"/>
        <v>#REF!</v>
      </c>
      <c r="AC381" s="23" t="e">
        <f ca="1">IF(AB381&gt;REFERENCIAS!$C$62,REFERENCIAS!$B$62,IF(AND(AB381&gt;=REFERENCIAS!$C$63,AB381&lt;REFERENCIAS!$D$63),REFERENCIAS!$B$63,IF(AND(AB381&gt;REFERENCIAS!$C$64,AB381&lt;=REFERENCIAS!$D$64),REFERENCIAS!$B$64,IF(AND(AB381&gt;=REFERENCIAS!$C$65,AB381&lt;REFERENCIAS!$D$65),REFERENCIAS!$B$65, "Revisar"))))</f>
        <v>#REF!</v>
      </c>
      <c r="AD381" s="94" t="e">
        <f ca="1">VLOOKUP(AC381,REFERENCIAS!$B$62:$G$65,4,FALSE)</f>
        <v>#REF!</v>
      </c>
      <c r="AJ381" s="20"/>
    </row>
    <row r="382" spans="1:36" ht="17.25" x14ac:dyDescent="0.25">
      <c r="A382" s="74"/>
      <c r="B382" s="19"/>
      <c r="C382" s="19"/>
      <c r="D382" s="50"/>
      <c r="E382" s="73"/>
      <c r="F382" s="74"/>
      <c r="G382" s="9"/>
      <c r="H382" s="48"/>
      <c r="I382" s="49">
        <f t="shared" ca="1" si="17"/>
        <v>2022</v>
      </c>
      <c r="J382" s="22">
        <f t="shared" ca="1" si="16"/>
        <v>1</v>
      </c>
      <c r="K382" s="19"/>
      <c r="L382" s="73"/>
      <c r="M382" s="74"/>
      <c r="N382" s="19"/>
      <c r="O382" s="73"/>
      <c r="P382" s="82">
        <v>1</v>
      </c>
      <c r="Q382" s="24">
        <v>1</v>
      </c>
      <c r="R382" s="81">
        <f t="shared" si="18"/>
        <v>1</v>
      </c>
      <c r="S382" s="85"/>
      <c r="T382" s="19"/>
      <c r="U382" s="22"/>
      <c r="V382" s="59"/>
      <c r="W382" s="81"/>
      <c r="X382" s="91" t="e">
        <f ca="1">+VLOOKUP(#REF!,REFERENCIAS!$C:$D,2,0)*VLOOKUP(#REF!,PONDERADORES!A:P,IF(AND(INFORMACION!$T382='REFERENCIAS RIESGO'!$C$36,INFORMACION!$F382=REFERENCIAS!$C$24),16,IF(INFORMACION!$T382='REFERENCIAS RIESGO'!$C$36,13,IF(INFORMACION!$F382=REFERENCIAS!$C$24,10,7))),0)+VLOOKUP(K382,REFERENCIAS!$C:$D,2,0)*VLOOKUP($K$2,PONDERADORES!A:P,IF(AND(INFORMACION!$T382='REFERENCIAS RIESGO'!$C$36,INFORMACION!$F382=REFERENCIAS!$C$24),16,IF(INFORMACION!$T382='REFERENCIAS RIESGO'!$C$36,13,IF(INFORMACION!$F382=REFERENCIAS!$C$24,10,7))),0)+VLOOKUP(L382,REFERENCIAS!$C:$D,2,0)*VLOOKUP($L$2,PONDERADORES!A:P,IF(AND(INFORMACION!$T382='REFERENCIAS RIESGO'!$C$36,INFORMACION!$F382=REFERENCIAS!$C$24),16,IF(INFORMACION!$T382='REFERENCIAS RIESGO'!$C$36,13,IF(INFORMACION!$F382=REFERENCIAS!$C$24,10,7))),0)+VLOOKUP(F382,REFERENCIAS!$C:$D,2,0)*VLOOKUP($F$2,PONDERADORES!A:P,IF(AND(INFORMACION!$T382='REFERENCIAS RIESGO'!$C$36,INFORMACION!$F382=REFERENCIAS!$C$24),16,IF(INFORMACION!$T382='REFERENCIAS RIESGO'!$C$36,13,IF(INFORMACION!$F382=REFERENCIAS!$C$24,10,7))),0)+VLOOKUP(T382,REFERENCIAS!$C:$D,2,0)*VLOOKUP($T$2,PONDERADORES!A:P,IF(AND(INFORMACION!$T382='REFERENCIAS RIESGO'!$C$36,INFORMACION!$F382=REFERENCIAS!$C$24),16,IF(INFORMACION!$T382='REFERENCIAS RIESGO'!$C$36,13,IF(INFORMACION!$F382=REFERENCIAS!$C$24,10,7))),0)+VLOOKUP(IF(J382&lt;=0.2,0.2,IF(AND(J382&gt;0.2,J382&lt;=0.4),0.4,IF(AND(J382&gt;0.4,J382&lt;=0.6),0.6,IF(AND(J382&gt;0.6,J382&lt;=0.8),0.8,IF(AND(J382&gt;0.8,J382&lt;=1),1))))),REFERENCIAS!$C:$D,2,0)*VLOOKUP($J$2,PONDERADORES!A:P,IF(AND(INFORMACION!$T382='REFERENCIAS RIESGO'!$C$36,INFORMACION!$F382=REFERENCIAS!$C$24),16,IF(INFORMACION!$T382='REFERENCIAS RIESGO'!$C$36,13,IF(INFORMACION!$F382=REFERENCIAS!$C$24,10,7))),0)</f>
        <v>#REF!</v>
      </c>
      <c r="Y382" s="68">
        <f>+VLOOKUP(M382,REFERENCIAS!$C:$D,2,0)*VLOOKUP($M$2,PONDERADORES!$A$7:$G$9,7,0)+VLOOKUP(N382,REFERENCIAS!$C:$D,2,0)*VLOOKUP($N$2,PONDERADORES!$A$7:$G$9,7,0)+VLOOKUP(O382,REFERENCIAS!$C:$D,2,0)*VLOOKUP($O$2,PONDERADORES!$A$7:$G$9,7,0)</f>
        <v>0.2</v>
      </c>
      <c r="Z382" s="2">
        <f>+VLOOKUP(IF(R382&lt;0.1,0,IF(AND(R382&gt;=0.1,R382&lt;0.2),0.1,IF(AND(R382&gt;=0.2,R382&lt;0.3),0.2,IF(R382&gt;0.3,0.3,)))),REFERENCIAS!$C:$D,2,0)*VLOOKUP($R$2,PONDERADORES!$A$11:$G$11,7,0)</f>
        <v>15</v>
      </c>
      <c r="AA382" s="92"/>
      <c r="AB382" s="95" t="e">
        <f t="shared" ca="1" si="19"/>
        <v>#REF!</v>
      </c>
      <c r="AC382" s="23" t="e">
        <f ca="1">IF(AB382&gt;REFERENCIAS!$C$62,REFERENCIAS!$B$62,IF(AND(AB382&gt;=REFERENCIAS!$C$63,AB382&lt;REFERENCIAS!$D$63),REFERENCIAS!$B$63,IF(AND(AB382&gt;REFERENCIAS!$C$64,AB382&lt;=REFERENCIAS!$D$64),REFERENCIAS!$B$64,IF(AND(AB382&gt;=REFERENCIAS!$C$65,AB382&lt;REFERENCIAS!$D$65),REFERENCIAS!$B$65, "Revisar"))))</f>
        <v>#REF!</v>
      </c>
      <c r="AD382" s="94" t="e">
        <f ca="1">VLOOKUP(AC382,REFERENCIAS!$B$62:$G$65,4,FALSE)</f>
        <v>#REF!</v>
      </c>
      <c r="AJ382" s="20"/>
    </row>
    <row r="383" spans="1:36" ht="17.25" x14ac:dyDescent="0.25">
      <c r="A383" s="74"/>
      <c r="B383" s="19"/>
      <c r="C383" s="19"/>
      <c r="D383" s="50"/>
      <c r="E383" s="73"/>
      <c r="F383" s="74"/>
      <c r="G383" s="9"/>
      <c r="H383" s="48"/>
      <c r="I383" s="49">
        <f t="shared" ca="1" si="17"/>
        <v>2022</v>
      </c>
      <c r="J383" s="22">
        <f t="shared" ca="1" si="16"/>
        <v>1</v>
      </c>
      <c r="K383" s="19"/>
      <c r="L383" s="73"/>
      <c r="M383" s="74"/>
      <c r="N383" s="19"/>
      <c r="O383" s="73"/>
      <c r="P383" s="82">
        <v>1</v>
      </c>
      <c r="Q383" s="24">
        <v>1</v>
      </c>
      <c r="R383" s="81">
        <f t="shared" si="18"/>
        <v>1</v>
      </c>
      <c r="S383" s="85"/>
      <c r="T383" s="19"/>
      <c r="U383" s="22"/>
      <c r="V383" s="59"/>
      <c r="W383" s="81"/>
      <c r="X383" s="91" t="e">
        <f ca="1">+VLOOKUP(#REF!,REFERENCIAS!$C:$D,2,0)*VLOOKUP(#REF!,PONDERADORES!A:P,IF(AND(INFORMACION!$T383='REFERENCIAS RIESGO'!$C$36,INFORMACION!$F383=REFERENCIAS!$C$24),16,IF(INFORMACION!$T383='REFERENCIAS RIESGO'!$C$36,13,IF(INFORMACION!$F383=REFERENCIAS!$C$24,10,7))),0)+VLOOKUP(K383,REFERENCIAS!$C:$D,2,0)*VLOOKUP($K$2,PONDERADORES!A:P,IF(AND(INFORMACION!$T383='REFERENCIAS RIESGO'!$C$36,INFORMACION!$F383=REFERENCIAS!$C$24),16,IF(INFORMACION!$T383='REFERENCIAS RIESGO'!$C$36,13,IF(INFORMACION!$F383=REFERENCIAS!$C$24,10,7))),0)+VLOOKUP(L383,REFERENCIAS!$C:$D,2,0)*VLOOKUP($L$2,PONDERADORES!A:P,IF(AND(INFORMACION!$T383='REFERENCIAS RIESGO'!$C$36,INFORMACION!$F383=REFERENCIAS!$C$24),16,IF(INFORMACION!$T383='REFERENCIAS RIESGO'!$C$36,13,IF(INFORMACION!$F383=REFERENCIAS!$C$24,10,7))),0)+VLOOKUP(F383,REFERENCIAS!$C:$D,2,0)*VLOOKUP($F$2,PONDERADORES!A:P,IF(AND(INFORMACION!$T383='REFERENCIAS RIESGO'!$C$36,INFORMACION!$F383=REFERENCIAS!$C$24),16,IF(INFORMACION!$T383='REFERENCIAS RIESGO'!$C$36,13,IF(INFORMACION!$F383=REFERENCIAS!$C$24,10,7))),0)+VLOOKUP(T383,REFERENCIAS!$C:$D,2,0)*VLOOKUP($T$2,PONDERADORES!A:P,IF(AND(INFORMACION!$T383='REFERENCIAS RIESGO'!$C$36,INFORMACION!$F383=REFERENCIAS!$C$24),16,IF(INFORMACION!$T383='REFERENCIAS RIESGO'!$C$36,13,IF(INFORMACION!$F383=REFERENCIAS!$C$24,10,7))),0)+VLOOKUP(IF(J383&lt;=0.2,0.2,IF(AND(J383&gt;0.2,J383&lt;=0.4),0.4,IF(AND(J383&gt;0.4,J383&lt;=0.6),0.6,IF(AND(J383&gt;0.6,J383&lt;=0.8),0.8,IF(AND(J383&gt;0.8,J383&lt;=1),1))))),REFERENCIAS!$C:$D,2,0)*VLOOKUP($J$2,PONDERADORES!A:P,IF(AND(INFORMACION!$T383='REFERENCIAS RIESGO'!$C$36,INFORMACION!$F383=REFERENCIAS!$C$24),16,IF(INFORMACION!$T383='REFERENCIAS RIESGO'!$C$36,13,IF(INFORMACION!$F383=REFERENCIAS!$C$24,10,7))),0)</f>
        <v>#REF!</v>
      </c>
      <c r="Y383" s="68">
        <f>+VLOOKUP(M383,REFERENCIAS!$C:$D,2,0)*VLOOKUP($M$2,PONDERADORES!$A$7:$G$9,7,0)+VLOOKUP(N383,REFERENCIAS!$C:$D,2,0)*VLOOKUP($N$2,PONDERADORES!$A$7:$G$9,7,0)+VLOOKUP(O383,REFERENCIAS!$C:$D,2,0)*VLOOKUP($O$2,PONDERADORES!$A$7:$G$9,7,0)</f>
        <v>0.2</v>
      </c>
      <c r="Z383" s="2">
        <f>+VLOOKUP(IF(R383&lt;0.1,0,IF(AND(R383&gt;=0.1,R383&lt;0.2),0.1,IF(AND(R383&gt;=0.2,R383&lt;0.3),0.2,IF(R383&gt;0.3,0.3,)))),REFERENCIAS!$C:$D,2,0)*VLOOKUP($R$2,PONDERADORES!$A$11:$G$11,7,0)</f>
        <v>15</v>
      </c>
      <c r="AA383" s="92"/>
      <c r="AB383" s="95" t="e">
        <f t="shared" ca="1" si="19"/>
        <v>#REF!</v>
      </c>
      <c r="AC383" s="23" t="e">
        <f ca="1">IF(AB383&gt;REFERENCIAS!$C$62,REFERENCIAS!$B$62,IF(AND(AB383&gt;=REFERENCIAS!$C$63,AB383&lt;REFERENCIAS!$D$63),REFERENCIAS!$B$63,IF(AND(AB383&gt;REFERENCIAS!$C$64,AB383&lt;=REFERENCIAS!$D$64),REFERENCIAS!$B$64,IF(AND(AB383&gt;=REFERENCIAS!$C$65,AB383&lt;REFERENCIAS!$D$65),REFERENCIAS!$B$65, "Revisar"))))</f>
        <v>#REF!</v>
      </c>
      <c r="AD383" s="94" t="e">
        <f ca="1">VLOOKUP(AC383,REFERENCIAS!$B$62:$G$65,4,FALSE)</f>
        <v>#REF!</v>
      </c>
      <c r="AJ383" s="20"/>
    </row>
    <row r="384" spans="1:36" ht="17.25" x14ac:dyDescent="0.25">
      <c r="A384" s="74"/>
      <c r="B384" s="19"/>
      <c r="C384" s="19"/>
      <c r="D384" s="50"/>
      <c r="E384" s="73"/>
      <c r="F384" s="74"/>
      <c r="G384" s="9"/>
      <c r="H384" s="48"/>
      <c r="I384" s="49">
        <f t="shared" ca="1" si="17"/>
        <v>2022</v>
      </c>
      <c r="J384" s="22">
        <f t="shared" ca="1" si="16"/>
        <v>1</v>
      </c>
      <c r="K384" s="19"/>
      <c r="L384" s="73"/>
      <c r="M384" s="74"/>
      <c r="N384" s="19"/>
      <c r="O384" s="73"/>
      <c r="P384" s="82">
        <v>1</v>
      </c>
      <c r="Q384" s="24">
        <v>1</v>
      </c>
      <c r="R384" s="81">
        <f t="shared" si="18"/>
        <v>1</v>
      </c>
      <c r="S384" s="85"/>
      <c r="T384" s="19"/>
      <c r="U384" s="22"/>
      <c r="V384" s="59"/>
      <c r="W384" s="81"/>
      <c r="X384" s="91" t="e">
        <f ca="1">+VLOOKUP(#REF!,REFERENCIAS!$C:$D,2,0)*VLOOKUP(#REF!,PONDERADORES!A:P,IF(AND(INFORMACION!$T384='REFERENCIAS RIESGO'!$C$36,INFORMACION!$F384=REFERENCIAS!$C$24),16,IF(INFORMACION!$T384='REFERENCIAS RIESGO'!$C$36,13,IF(INFORMACION!$F384=REFERENCIAS!$C$24,10,7))),0)+VLOOKUP(K384,REFERENCIAS!$C:$D,2,0)*VLOOKUP($K$2,PONDERADORES!A:P,IF(AND(INFORMACION!$T384='REFERENCIAS RIESGO'!$C$36,INFORMACION!$F384=REFERENCIAS!$C$24),16,IF(INFORMACION!$T384='REFERENCIAS RIESGO'!$C$36,13,IF(INFORMACION!$F384=REFERENCIAS!$C$24,10,7))),0)+VLOOKUP(L384,REFERENCIAS!$C:$D,2,0)*VLOOKUP($L$2,PONDERADORES!A:P,IF(AND(INFORMACION!$T384='REFERENCIAS RIESGO'!$C$36,INFORMACION!$F384=REFERENCIAS!$C$24),16,IF(INFORMACION!$T384='REFERENCIAS RIESGO'!$C$36,13,IF(INFORMACION!$F384=REFERENCIAS!$C$24,10,7))),0)+VLOOKUP(F384,REFERENCIAS!$C:$D,2,0)*VLOOKUP($F$2,PONDERADORES!A:P,IF(AND(INFORMACION!$T384='REFERENCIAS RIESGO'!$C$36,INFORMACION!$F384=REFERENCIAS!$C$24),16,IF(INFORMACION!$T384='REFERENCIAS RIESGO'!$C$36,13,IF(INFORMACION!$F384=REFERENCIAS!$C$24,10,7))),0)+VLOOKUP(T384,REFERENCIAS!$C:$D,2,0)*VLOOKUP($T$2,PONDERADORES!A:P,IF(AND(INFORMACION!$T384='REFERENCIAS RIESGO'!$C$36,INFORMACION!$F384=REFERENCIAS!$C$24),16,IF(INFORMACION!$T384='REFERENCIAS RIESGO'!$C$36,13,IF(INFORMACION!$F384=REFERENCIAS!$C$24,10,7))),0)+VLOOKUP(IF(J384&lt;=0.2,0.2,IF(AND(J384&gt;0.2,J384&lt;=0.4),0.4,IF(AND(J384&gt;0.4,J384&lt;=0.6),0.6,IF(AND(J384&gt;0.6,J384&lt;=0.8),0.8,IF(AND(J384&gt;0.8,J384&lt;=1),1))))),REFERENCIAS!$C:$D,2,0)*VLOOKUP($J$2,PONDERADORES!A:P,IF(AND(INFORMACION!$T384='REFERENCIAS RIESGO'!$C$36,INFORMACION!$F384=REFERENCIAS!$C$24),16,IF(INFORMACION!$T384='REFERENCIAS RIESGO'!$C$36,13,IF(INFORMACION!$F384=REFERENCIAS!$C$24,10,7))),0)</f>
        <v>#REF!</v>
      </c>
      <c r="Y384" s="68">
        <f>+VLOOKUP(M384,REFERENCIAS!$C:$D,2,0)*VLOOKUP($M$2,PONDERADORES!$A$7:$G$9,7,0)+VLOOKUP(N384,REFERENCIAS!$C:$D,2,0)*VLOOKUP($N$2,PONDERADORES!$A$7:$G$9,7,0)+VLOOKUP(O384,REFERENCIAS!$C:$D,2,0)*VLOOKUP($O$2,PONDERADORES!$A$7:$G$9,7,0)</f>
        <v>0.2</v>
      </c>
      <c r="Z384" s="2">
        <f>+VLOOKUP(IF(R384&lt;0.1,0,IF(AND(R384&gt;=0.1,R384&lt;0.2),0.1,IF(AND(R384&gt;=0.2,R384&lt;0.3),0.2,IF(R384&gt;0.3,0.3,)))),REFERENCIAS!$C:$D,2,0)*VLOOKUP($R$2,PONDERADORES!$A$11:$G$11,7,0)</f>
        <v>15</v>
      </c>
      <c r="AA384" s="92"/>
      <c r="AB384" s="95" t="e">
        <f t="shared" ca="1" si="19"/>
        <v>#REF!</v>
      </c>
      <c r="AC384" s="23" t="e">
        <f ca="1">IF(AB384&gt;REFERENCIAS!$C$62,REFERENCIAS!$B$62,IF(AND(AB384&gt;=REFERENCIAS!$C$63,AB384&lt;REFERENCIAS!$D$63),REFERENCIAS!$B$63,IF(AND(AB384&gt;REFERENCIAS!$C$64,AB384&lt;=REFERENCIAS!$D$64),REFERENCIAS!$B$64,IF(AND(AB384&gt;=REFERENCIAS!$C$65,AB384&lt;REFERENCIAS!$D$65),REFERENCIAS!$B$65, "Revisar"))))</f>
        <v>#REF!</v>
      </c>
      <c r="AD384" s="94" t="e">
        <f ca="1">VLOOKUP(AC384,REFERENCIAS!$B$62:$G$65,4,FALSE)</f>
        <v>#REF!</v>
      </c>
      <c r="AJ384" s="20"/>
    </row>
    <row r="385" spans="1:36" ht="17.25" x14ac:dyDescent="0.25">
      <c r="A385" s="74"/>
      <c r="B385" s="19"/>
      <c r="C385" s="19"/>
      <c r="D385" s="50"/>
      <c r="E385" s="73"/>
      <c r="F385" s="74"/>
      <c r="G385" s="9"/>
      <c r="H385" s="48"/>
      <c r="I385" s="49">
        <f t="shared" ca="1" si="17"/>
        <v>2022</v>
      </c>
      <c r="J385" s="22">
        <f t="shared" ca="1" si="16"/>
        <v>1</v>
      </c>
      <c r="K385" s="19"/>
      <c r="L385" s="73"/>
      <c r="M385" s="74"/>
      <c r="N385" s="19"/>
      <c r="O385" s="73"/>
      <c r="P385" s="82">
        <v>1</v>
      </c>
      <c r="Q385" s="24">
        <v>1</v>
      </c>
      <c r="R385" s="81">
        <f t="shared" si="18"/>
        <v>1</v>
      </c>
      <c r="S385" s="85"/>
      <c r="T385" s="19"/>
      <c r="U385" s="22"/>
      <c r="V385" s="59"/>
      <c r="W385" s="81"/>
      <c r="X385" s="91" t="e">
        <f ca="1">+VLOOKUP(#REF!,REFERENCIAS!$C:$D,2,0)*VLOOKUP(#REF!,PONDERADORES!A:P,IF(AND(INFORMACION!$T385='REFERENCIAS RIESGO'!$C$36,INFORMACION!$F385=REFERENCIAS!$C$24),16,IF(INFORMACION!$T385='REFERENCIAS RIESGO'!$C$36,13,IF(INFORMACION!$F385=REFERENCIAS!$C$24,10,7))),0)+VLOOKUP(K385,REFERENCIAS!$C:$D,2,0)*VLOOKUP($K$2,PONDERADORES!A:P,IF(AND(INFORMACION!$T385='REFERENCIAS RIESGO'!$C$36,INFORMACION!$F385=REFERENCIAS!$C$24),16,IF(INFORMACION!$T385='REFERENCIAS RIESGO'!$C$36,13,IF(INFORMACION!$F385=REFERENCIAS!$C$24,10,7))),0)+VLOOKUP(L385,REFERENCIAS!$C:$D,2,0)*VLOOKUP($L$2,PONDERADORES!A:P,IF(AND(INFORMACION!$T385='REFERENCIAS RIESGO'!$C$36,INFORMACION!$F385=REFERENCIAS!$C$24),16,IF(INFORMACION!$T385='REFERENCIAS RIESGO'!$C$36,13,IF(INFORMACION!$F385=REFERENCIAS!$C$24,10,7))),0)+VLOOKUP(F385,REFERENCIAS!$C:$D,2,0)*VLOOKUP($F$2,PONDERADORES!A:P,IF(AND(INFORMACION!$T385='REFERENCIAS RIESGO'!$C$36,INFORMACION!$F385=REFERENCIAS!$C$24),16,IF(INFORMACION!$T385='REFERENCIAS RIESGO'!$C$36,13,IF(INFORMACION!$F385=REFERENCIAS!$C$24,10,7))),0)+VLOOKUP(T385,REFERENCIAS!$C:$D,2,0)*VLOOKUP($T$2,PONDERADORES!A:P,IF(AND(INFORMACION!$T385='REFERENCIAS RIESGO'!$C$36,INFORMACION!$F385=REFERENCIAS!$C$24),16,IF(INFORMACION!$T385='REFERENCIAS RIESGO'!$C$36,13,IF(INFORMACION!$F385=REFERENCIAS!$C$24,10,7))),0)+VLOOKUP(IF(J385&lt;=0.2,0.2,IF(AND(J385&gt;0.2,J385&lt;=0.4),0.4,IF(AND(J385&gt;0.4,J385&lt;=0.6),0.6,IF(AND(J385&gt;0.6,J385&lt;=0.8),0.8,IF(AND(J385&gt;0.8,J385&lt;=1),1))))),REFERENCIAS!$C:$D,2,0)*VLOOKUP($J$2,PONDERADORES!A:P,IF(AND(INFORMACION!$T385='REFERENCIAS RIESGO'!$C$36,INFORMACION!$F385=REFERENCIAS!$C$24),16,IF(INFORMACION!$T385='REFERENCIAS RIESGO'!$C$36,13,IF(INFORMACION!$F385=REFERENCIAS!$C$24,10,7))),0)</f>
        <v>#REF!</v>
      </c>
      <c r="Y385" s="68">
        <f>+VLOOKUP(M385,REFERENCIAS!$C:$D,2,0)*VLOOKUP($M$2,PONDERADORES!$A$7:$G$9,7,0)+VLOOKUP(N385,REFERENCIAS!$C:$D,2,0)*VLOOKUP($N$2,PONDERADORES!$A$7:$G$9,7,0)+VLOOKUP(O385,REFERENCIAS!$C:$D,2,0)*VLOOKUP($O$2,PONDERADORES!$A$7:$G$9,7,0)</f>
        <v>0.2</v>
      </c>
      <c r="Z385" s="2">
        <f>+VLOOKUP(IF(R385&lt;0.1,0,IF(AND(R385&gt;=0.1,R385&lt;0.2),0.1,IF(AND(R385&gt;=0.2,R385&lt;0.3),0.2,IF(R385&gt;0.3,0.3,)))),REFERENCIAS!$C:$D,2,0)*VLOOKUP($R$2,PONDERADORES!$A$11:$G$11,7,0)</f>
        <v>15</v>
      </c>
      <c r="AA385" s="92"/>
      <c r="AB385" s="95" t="e">
        <f t="shared" ca="1" si="19"/>
        <v>#REF!</v>
      </c>
      <c r="AC385" s="23" t="e">
        <f ca="1">IF(AB385&gt;REFERENCIAS!$C$62,REFERENCIAS!$B$62,IF(AND(AB385&gt;=REFERENCIAS!$C$63,AB385&lt;REFERENCIAS!$D$63),REFERENCIAS!$B$63,IF(AND(AB385&gt;REFERENCIAS!$C$64,AB385&lt;=REFERENCIAS!$D$64),REFERENCIAS!$B$64,IF(AND(AB385&gt;=REFERENCIAS!$C$65,AB385&lt;REFERENCIAS!$D$65),REFERENCIAS!$B$65, "Revisar"))))</f>
        <v>#REF!</v>
      </c>
      <c r="AD385" s="94" t="e">
        <f ca="1">VLOOKUP(AC385,REFERENCIAS!$B$62:$G$65,4,FALSE)</f>
        <v>#REF!</v>
      </c>
      <c r="AJ385" s="20"/>
    </row>
    <row r="386" spans="1:36" ht="17.25" x14ac:dyDescent="0.25">
      <c r="A386" s="74"/>
      <c r="B386" s="19"/>
      <c r="C386" s="19"/>
      <c r="D386" s="50"/>
      <c r="E386" s="73"/>
      <c r="F386" s="74"/>
      <c r="G386" s="9"/>
      <c r="H386" s="48"/>
      <c r="I386" s="49">
        <f t="shared" ca="1" si="17"/>
        <v>2022</v>
      </c>
      <c r="J386" s="22">
        <f t="shared" ca="1" si="16"/>
        <v>1</v>
      </c>
      <c r="K386" s="19"/>
      <c r="L386" s="73"/>
      <c r="M386" s="74"/>
      <c r="N386" s="19"/>
      <c r="O386" s="73"/>
      <c r="P386" s="82">
        <v>1</v>
      </c>
      <c r="Q386" s="24">
        <v>1</v>
      </c>
      <c r="R386" s="81">
        <f t="shared" si="18"/>
        <v>1</v>
      </c>
      <c r="S386" s="85"/>
      <c r="T386" s="19"/>
      <c r="U386" s="22"/>
      <c r="V386" s="59"/>
      <c r="W386" s="81"/>
      <c r="X386" s="91" t="e">
        <f ca="1">+VLOOKUP(#REF!,REFERENCIAS!$C:$D,2,0)*VLOOKUP(#REF!,PONDERADORES!A:P,IF(AND(INFORMACION!$T386='REFERENCIAS RIESGO'!$C$36,INFORMACION!$F386=REFERENCIAS!$C$24),16,IF(INFORMACION!$T386='REFERENCIAS RIESGO'!$C$36,13,IF(INFORMACION!$F386=REFERENCIAS!$C$24,10,7))),0)+VLOOKUP(K386,REFERENCIAS!$C:$D,2,0)*VLOOKUP($K$2,PONDERADORES!A:P,IF(AND(INFORMACION!$T386='REFERENCIAS RIESGO'!$C$36,INFORMACION!$F386=REFERENCIAS!$C$24),16,IF(INFORMACION!$T386='REFERENCIAS RIESGO'!$C$36,13,IF(INFORMACION!$F386=REFERENCIAS!$C$24,10,7))),0)+VLOOKUP(L386,REFERENCIAS!$C:$D,2,0)*VLOOKUP($L$2,PONDERADORES!A:P,IF(AND(INFORMACION!$T386='REFERENCIAS RIESGO'!$C$36,INFORMACION!$F386=REFERENCIAS!$C$24),16,IF(INFORMACION!$T386='REFERENCIAS RIESGO'!$C$36,13,IF(INFORMACION!$F386=REFERENCIAS!$C$24,10,7))),0)+VLOOKUP(F386,REFERENCIAS!$C:$D,2,0)*VLOOKUP($F$2,PONDERADORES!A:P,IF(AND(INFORMACION!$T386='REFERENCIAS RIESGO'!$C$36,INFORMACION!$F386=REFERENCIAS!$C$24),16,IF(INFORMACION!$T386='REFERENCIAS RIESGO'!$C$36,13,IF(INFORMACION!$F386=REFERENCIAS!$C$24,10,7))),0)+VLOOKUP(T386,REFERENCIAS!$C:$D,2,0)*VLOOKUP($T$2,PONDERADORES!A:P,IF(AND(INFORMACION!$T386='REFERENCIAS RIESGO'!$C$36,INFORMACION!$F386=REFERENCIAS!$C$24),16,IF(INFORMACION!$T386='REFERENCIAS RIESGO'!$C$36,13,IF(INFORMACION!$F386=REFERENCIAS!$C$24,10,7))),0)+VLOOKUP(IF(J386&lt;=0.2,0.2,IF(AND(J386&gt;0.2,J386&lt;=0.4),0.4,IF(AND(J386&gt;0.4,J386&lt;=0.6),0.6,IF(AND(J386&gt;0.6,J386&lt;=0.8),0.8,IF(AND(J386&gt;0.8,J386&lt;=1),1))))),REFERENCIAS!$C:$D,2,0)*VLOOKUP($J$2,PONDERADORES!A:P,IF(AND(INFORMACION!$T386='REFERENCIAS RIESGO'!$C$36,INFORMACION!$F386=REFERENCIAS!$C$24),16,IF(INFORMACION!$T386='REFERENCIAS RIESGO'!$C$36,13,IF(INFORMACION!$F386=REFERENCIAS!$C$24,10,7))),0)</f>
        <v>#REF!</v>
      </c>
      <c r="Y386" s="68">
        <f>+VLOOKUP(M386,REFERENCIAS!$C:$D,2,0)*VLOOKUP($M$2,PONDERADORES!$A$7:$G$9,7,0)+VLOOKUP(N386,REFERENCIAS!$C:$D,2,0)*VLOOKUP($N$2,PONDERADORES!$A$7:$G$9,7,0)+VLOOKUP(O386,REFERENCIAS!$C:$D,2,0)*VLOOKUP($O$2,PONDERADORES!$A$7:$G$9,7,0)</f>
        <v>0.2</v>
      </c>
      <c r="Z386" s="2">
        <f>+VLOOKUP(IF(R386&lt;0.1,0,IF(AND(R386&gt;=0.1,R386&lt;0.2),0.1,IF(AND(R386&gt;=0.2,R386&lt;0.3),0.2,IF(R386&gt;0.3,0.3,)))),REFERENCIAS!$C:$D,2,0)*VLOOKUP($R$2,PONDERADORES!$A$11:$G$11,7,0)</f>
        <v>15</v>
      </c>
      <c r="AA386" s="92"/>
      <c r="AB386" s="95" t="e">
        <f t="shared" ca="1" si="19"/>
        <v>#REF!</v>
      </c>
      <c r="AC386" s="23" t="e">
        <f ca="1">IF(AB386&gt;REFERENCIAS!$C$62,REFERENCIAS!$B$62,IF(AND(AB386&gt;=REFERENCIAS!$C$63,AB386&lt;REFERENCIAS!$D$63),REFERENCIAS!$B$63,IF(AND(AB386&gt;REFERENCIAS!$C$64,AB386&lt;=REFERENCIAS!$D$64),REFERENCIAS!$B$64,IF(AND(AB386&gt;=REFERENCIAS!$C$65,AB386&lt;REFERENCIAS!$D$65),REFERENCIAS!$B$65, "Revisar"))))</f>
        <v>#REF!</v>
      </c>
      <c r="AD386" s="94" t="e">
        <f ca="1">VLOOKUP(AC386,REFERENCIAS!$B$62:$G$65,4,FALSE)</f>
        <v>#REF!</v>
      </c>
      <c r="AJ386" s="20"/>
    </row>
    <row r="387" spans="1:36" ht="17.25" x14ac:dyDescent="0.25">
      <c r="A387" s="74"/>
      <c r="B387" s="19"/>
      <c r="C387" s="19"/>
      <c r="D387" s="50"/>
      <c r="E387" s="73"/>
      <c r="F387" s="74"/>
      <c r="G387" s="9"/>
      <c r="H387" s="48"/>
      <c r="I387" s="49">
        <f t="shared" ca="1" si="17"/>
        <v>2022</v>
      </c>
      <c r="J387" s="22">
        <f t="shared" ca="1" si="16"/>
        <v>1</v>
      </c>
      <c r="K387" s="19"/>
      <c r="L387" s="73"/>
      <c r="M387" s="74"/>
      <c r="N387" s="19"/>
      <c r="O387" s="73"/>
      <c r="P387" s="82">
        <v>1</v>
      </c>
      <c r="Q387" s="24">
        <v>1</v>
      </c>
      <c r="R387" s="81">
        <f t="shared" si="18"/>
        <v>1</v>
      </c>
      <c r="S387" s="85"/>
      <c r="T387" s="19"/>
      <c r="U387" s="22"/>
      <c r="V387" s="59"/>
      <c r="W387" s="81"/>
      <c r="X387" s="91" t="e">
        <f ca="1">+VLOOKUP(#REF!,REFERENCIAS!$C:$D,2,0)*VLOOKUP(#REF!,PONDERADORES!A:P,IF(AND(INFORMACION!$T387='REFERENCIAS RIESGO'!$C$36,INFORMACION!$F387=REFERENCIAS!$C$24),16,IF(INFORMACION!$T387='REFERENCIAS RIESGO'!$C$36,13,IF(INFORMACION!$F387=REFERENCIAS!$C$24,10,7))),0)+VLOOKUP(K387,REFERENCIAS!$C:$D,2,0)*VLOOKUP($K$2,PONDERADORES!A:P,IF(AND(INFORMACION!$T387='REFERENCIAS RIESGO'!$C$36,INFORMACION!$F387=REFERENCIAS!$C$24),16,IF(INFORMACION!$T387='REFERENCIAS RIESGO'!$C$36,13,IF(INFORMACION!$F387=REFERENCIAS!$C$24,10,7))),0)+VLOOKUP(L387,REFERENCIAS!$C:$D,2,0)*VLOOKUP($L$2,PONDERADORES!A:P,IF(AND(INFORMACION!$T387='REFERENCIAS RIESGO'!$C$36,INFORMACION!$F387=REFERENCIAS!$C$24),16,IF(INFORMACION!$T387='REFERENCIAS RIESGO'!$C$36,13,IF(INFORMACION!$F387=REFERENCIAS!$C$24,10,7))),0)+VLOOKUP(F387,REFERENCIAS!$C:$D,2,0)*VLOOKUP($F$2,PONDERADORES!A:P,IF(AND(INFORMACION!$T387='REFERENCIAS RIESGO'!$C$36,INFORMACION!$F387=REFERENCIAS!$C$24),16,IF(INFORMACION!$T387='REFERENCIAS RIESGO'!$C$36,13,IF(INFORMACION!$F387=REFERENCIAS!$C$24,10,7))),0)+VLOOKUP(T387,REFERENCIAS!$C:$D,2,0)*VLOOKUP($T$2,PONDERADORES!A:P,IF(AND(INFORMACION!$T387='REFERENCIAS RIESGO'!$C$36,INFORMACION!$F387=REFERENCIAS!$C$24),16,IF(INFORMACION!$T387='REFERENCIAS RIESGO'!$C$36,13,IF(INFORMACION!$F387=REFERENCIAS!$C$24,10,7))),0)+VLOOKUP(IF(J387&lt;=0.2,0.2,IF(AND(J387&gt;0.2,J387&lt;=0.4),0.4,IF(AND(J387&gt;0.4,J387&lt;=0.6),0.6,IF(AND(J387&gt;0.6,J387&lt;=0.8),0.8,IF(AND(J387&gt;0.8,J387&lt;=1),1))))),REFERENCIAS!$C:$D,2,0)*VLOOKUP($J$2,PONDERADORES!A:P,IF(AND(INFORMACION!$T387='REFERENCIAS RIESGO'!$C$36,INFORMACION!$F387=REFERENCIAS!$C$24),16,IF(INFORMACION!$T387='REFERENCIAS RIESGO'!$C$36,13,IF(INFORMACION!$F387=REFERENCIAS!$C$24,10,7))),0)</f>
        <v>#REF!</v>
      </c>
      <c r="Y387" s="68">
        <f>+VLOOKUP(M387,REFERENCIAS!$C:$D,2,0)*VLOOKUP($M$2,PONDERADORES!$A$7:$G$9,7,0)+VLOOKUP(N387,REFERENCIAS!$C:$D,2,0)*VLOOKUP($N$2,PONDERADORES!$A$7:$G$9,7,0)+VLOOKUP(O387,REFERENCIAS!$C:$D,2,0)*VLOOKUP($O$2,PONDERADORES!$A$7:$G$9,7,0)</f>
        <v>0.2</v>
      </c>
      <c r="Z387" s="2">
        <f>+VLOOKUP(IF(R387&lt;0.1,0,IF(AND(R387&gt;=0.1,R387&lt;0.2),0.1,IF(AND(R387&gt;=0.2,R387&lt;0.3),0.2,IF(R387&gt;0.3,0.3,)))),REFERENCIAS!$C:$D,2,0)*VLOOKUP($R$2,PONDERADORES!$A$11:$G$11,7,0)</f>
        <v>15</v>
      </c>
      <c r="AA387" s="92"/>
      <c r="AB387" s="95" t="e">
        <f t="shared" ca="1" si="19"/>
        <v>#REF!</v>
      </c>
      <c r="AC387" s="23" t="e">
        <f ca="1">IF(AB387&gt;REFERENCIAS!$C$62,REFERENCIAS!$B$62,IF(AND(AB387&gt;=REFERENCIAS!$C$63,AB387&lt;REFERENCIAS!$D$63),REFERENCIAS!$B$63,IF(AND(AB387&gt;REFERENCIAS!$C$64,AB387&lt;=REFERENCIAS!$D$64),REFERENCIAS!$B$64,IF(AND(AB387&gt;=REFERENCIAS!$C$65,AB387&lt;REFERENCIAS!$D$65),REFERENCIAS!$B$65, "Revisar"))))</f>
        <v>#REF!</v>
      </c>
      <c r="AD387" s="94" t="e">
        <f ca="1">VLOOKUP(AC387,REFERENCIAS!$B$62:$G$65,4,FALSE)</f>
        <v>#REF!</v>
      </c>
      <c r="AJ387" s="20"/>
    </row>
    <row r="388" spans="1:36" ht="17.25" x14ac:dyDescent="0.25">
      <c r="A388" s="74"/>
      <c r="B388" s="19"/>
      <c r="C388" s="19"/>
      <c r="D388" s="50"/>
      <c r="E388" s="73"/>
      <c r="F388" s="74"/>
      <c r="G388" s="9"/>
      <c r="H388" s="48"/>
      <c r="I388" s="49">
        <f t="shared" ca="1" si="17"/>
        <v>2022</v>
      </c>
      <c r="J388" s="22">
        <f t="shared" ref="J388:J451" ca="1" si="20">IF(I388&gt;G388,1,I388/G388)</f>
        <v>1</v>
      </c>
      <c r="K388" s="19"/>
      <c r="L388" s="73"/>
      <c r="M388" s="74"/>
      <c r="N388" s="19"/>
      <c r="O388" s="73"/>
      <c r="P388" s="82">
        <v>1</v>
      </c>
      <c r="Q388" s="24">
        <v>1</v>
      </c>
      <c r="R388" s="81">
        <f t="shared" si="18"/>
        <v>1</v>
      </c>
      <c r="S388" s="85"/>
      <c r="T388" s="19"/>
      <c r="U388" s="22"/>
      <c r="V388" s="59"/>
      <c r="W388" s="81"/>
      <c r="X388" s="91" t="e">
        <f ca="1">+VLOOKUP(#REF!,REFERENCIAS!$C:$D,2,0)*VLOOKUP(#REF!,PONDERADORES!A:P,IF(AND(INFORMACION!$T388='REFERENCIAS RIESGO'!$C$36,INFORMACION!$F388=REFERENCIAS!$C$24),16,IF(INFORMACION!$T388='REFERENCIAS RIESGO'!$C$36,13,IF(INFORMACION!$F388=REFERENCIAS!$C$24,10,7))),0)+VLOOKUP(K388,REFERENCIAS!$C:$D,2,0)*VLOOKUP($K$2,PONDERADORES!A:P,IF(AND(INFORMACION!$T388='REFERENCIAS RIESGO'!$C$36,INFORMACION!$F388=REFERENCIAS!$C$24),16,IF(INFORMACION!$T388='REFERENCIAS RIESGO'!$C$36,13,IF(INFORMACION!$F388=REFERENCIAS!$C$24,10,7))),0)+VLOOKUP(L388,REFERENCIAS!$C:$D,2,0)*VLOOKUP($L$2,PONDERADORES!A:P,IF(AND(INFORMACION!$T388='REFERENCIAS RIESGO'!$C$36,INFORMACION!$F388=REFERENCIAS!$C$24),16,IF(INFORMACION!$T388='REFERENCIAS RIESGO'!$C$36,13,IF(INFORMACION!$F388=REFERENCIAS!$C$24,10,7))),0)+VLOOKUP(F388,REFERENCIAS!$C:$D,2,0)*VLOOKUP($F$2,PONDERADORES!A:P,IF(AND(INFORMACION!$T388='REFERENCIAS RIESGO'!$C$36,INFORMACION!$F388=REFERENCIAS!$C$24),16,IF(INFORMACION!$T388='REFERENCIAS RIESGO'!$C$36,13,IF(INFORMACION!$F388=REFERENCIAS!$C$24,10,7))),0)+VLOOKUP(T388,REFERENCIAS!$C:$D,2,0)*VLOOKUP($T$2,PONDERADORES!A:P,IF(AND(INFORMACION!$T388='REFERENCIAS RIESGO'!$C$36,INFORMACION!$F388=REFERENCIAS!$C$24),16,IF(INFORMACION!$T388='REFERENCIAS RIESGO'!$C$36,13,IF(INFORMACION!$F388=REFERENCIAS!$C$24,10,7))),0)+VLOOKUP(IF(J388&lt;=0.2,0.2,IF(AND(J388&gt;0.2,J388&lt;=0.4),0.4,IF(AND(J388&gt;0.4,J388&lt;=0.6),0.6,IF(AND(J388&gt;0.6,J388&lt;=0.8),0.8,IF(AND(J388&gt;0.8,J388&lt;=1),1))))),REFERENCIAS!$C:$D,2,0)*VLOOKUP($J$2,PONDERADORES!A:P,IF(AND(INFORMACION!$T388='REFERENCIAS RIESGO'!$C$36,INFORMACION!$F388=REFERENCIAS!$C$24),16,IF(INFORMACION!$T388='REFERENCIAS RIESGO'!$C$36,13,IF(INFORMACION!$F388=REFERENCIAS!$C$24,10,7))),0)</f>
        <v>#REF!</v>
      </c>
      <c r="Y388" s="68">
        <f>+VLOOKUP(M388,REFERENCIAS!$C:$D,2,0)*VLOOKUP($M$2,PONDERADORES!$A$7:$G$9,7,0)+VLOOKUP(N388,REFERENCIAS!$C:$D,2,0)*VLOOKUP($N$2,PONDERADORES!$A$7:$G$9,7,0)+VLOOKUP(O388,REFERENCIAS!$C:$D,2,0)*VLOOKUP($O$2,PONDERADORES!$A$7:$G$9,7,0)</f>
        <v>0.2</v>
      </c>
      <c r="Z388" s="2">
        <f>+VLOOKUP(IF(R388&lt;0.1,0,IF(AND(R388&gt;=0.1,R388&lt;0.2),0.1,IF(AND(R388&gt;=0.2,R388&lt;0.3),0.2,IF(R388&gt;0.3,0.3,)))),REFERENCIAS!$C:$D,2,0)*VLOOKUP($R$2,PONDERADORES!$A$11:$G$11,7,0)</f>
        <v>15</v>
      </c>
      <c r="AA388" s="92"/>
      <c r="AB388" s="95" t="e">
        <f t="shared" ca="1" si="19"/>
        <v>#REF!</v>
      </c>
      <c r="AC388" s="23" t="e">
        <f ca="1">IF(AB388&gt;REFERENCIAS!$C$62,REFERENCIAS!$B$62,IF(AND(AB388&gt;=REFERENCIAS!$C$63,AB388&lt;REFERENCIAS!$D$63),REFERENCIAS!$B$63,IF(AND(AB388&gt;REFERENCIAS!$C$64,AB388&lt;=REFERENCIAS!$D$64),REFERENCIAS!$B$64,IF(AND(AB388&gt;=REFERENCIAS!$C$65,AB388&lt;REFERENCIAS!$D$65),REFERENCIAS!$B$65, "Revisar"))))</f>
        <v>#REF!</v>
      </c>
      <c r="AD388" s="94" t="e">
        <f ca="1">VLOOKUP(AC388,REFERENCIAS!$B$62:$G$65,4,FALSE)</f>
        <v>#REF!</v>
      </c>
      <c r="AJ388" s="20"/>
    </row>
    <row r="389" spans="1:36" ht="17.25" x14ac:dyDescent="0.25">
      <c r="A389" s="74"/>
      <c r="B389" s="19"/>
      <c r="C389" s="19"/>
      <c r="D389" s="50"/>
      <c r="E389" s="73"/>
      <c r="F389" s="74"/>
      <c r="G389" s="9"/>
      <c r="H389" s="48"/>
      <c r="I389" s="49">
        <f t="shared" ref="I389:I452" ca="1" si="21">(YEAR(NOW())-H389)</f>
        <v>2022</v>
      </c>
      <c r="J389" s="22">
        <f t="shared" ca="1" si="20"/>
        <v>1</v>
      </c>
      <c r="K389" s="19"/>
      <c r="L389" s="73"/>
      <c r="M389" s="74"/>
      <c r="N389" s="19"/>
      <c r="O389" s="73"/>
      <c r="P389" s="82">
        <v>1</v>
      </c>
      <c r="Q389" s="24">
        <v>1</v>
      </c>
      <c r="R389" s="81">
        <f t="shared" si="18"/>
        <v>1</v>
      </c>
      <c r="S389" s="85"/>
      <c r="T389" s="19"/>
      <c r="U389" s="22"/>
      <c r="V389" s="59"/>
      <c r="W389" s="81"/>
      <c r="X389" s="91" t="e">
        <f ca="1">+VLOOKUP(#REF!,REFERENCIAS!$C:$D,2,0)*VLOOKUP(#REF!,PONDERADORES!A:P,IF(AND(INFORMACION!$T389='REFERENCIAS RIESGO'!$C$36,INFORMACION!$F389=REFERENCIAS!$C$24),16,IF(INFORMACION!$T389='REFERENCIAS RIESGO'!$C$36,13,IF(INFORMACION!$F389=REFERENCIAS!$C$24,10,7))),0)+VLOOKUP(K389,REFERENCIAS!$C:$D,2,0)*VLOOKUP($K$2,PONDERADORES!A:P,IF(AND(INFORMACION!$T389='REFERENCIAS RIESGO'!$C$36,INFORMACION!$F389=REFERENCIAS!$C$24),16,IF(INFORMACION!$T389='REFERENCIAS RIESGO'!$C$36,13,IF(INFORMACION!$F389=REFERENCIAS!$C$24,10,7))),0)+VLOOKUP(L389,REFERENCIAS!$C:$D,2,0)*VLOOKUP($L$2,PONDERADORES!A:P,IF(AND(INFORMACION!$T389='REFERENCIAS RIESGO'!$C$36,INFORMACION!$F389=REFERENCIAS!$C$24),16,IF(INFORMACION!$T389='REFERENCIAS RIESGO'!$C$36,13,IF(INFORMACION!$F389=REFERENCIAS!$C$24,10,7))),0)+VLOOKUP(F389,REFERENCIAS!$C:$D,2,0)*VLOOKUP($F$2,PONDERADORES!A:P,IF(AND(INFORMACION!$T389='REFERENCIAS RIESGO'!$C$36,INFORMACION!$F389=REFERENCIAS!$C$24),16,IF(INFORMACION!$T389='REFERENCIAS RIESGO'!$C$36,13,IF(INFORMACION!$F389=REFERENCIAS!$C$24,10,7))),0)+VLOOKUP(T389,REFERENCIAS!$C:$D,2,0)*VLOOKUP($T$2,PONDERADORES!A:P,IF(AND(INFORMACION!$T389='REFERENCIAS RIESGO'!$C$36,INFORMACION!$F389=REFERENCIAS!$C$24),16,IF(INFORMACION!$T389='REFERENCIAS RIESGO'!$C$36,13,IF(INFORMACION!$F389=REFERENCIAS!$C$24,10,7))),0)+VLOOKUP(IF(J389&lt;=0.2,0.2,IF(AND(J389&gt;0.2,J389&lt;=0.4),0.4,IF(AND(J389&gt;0.4,J389&lt;=0.6),0.6,IF(AND(J389&gt;0.6,J389&lt;=0.8),0.8,IF(AND(J389&gt;0.8,J389&lt;=1),1))))),REFERENCIAS!$C:$D,2,0)*VLOOKUP($J$2,PONDERADORES!A:P,IF(AND(INFORMACION!$T389='REFERENCIAS RIESGO'!$C$36,INFORMACION!$F389=REFERENCIAS!$C$24),16,IF(INFORMACION!$T389='REFERENCIAS RIESGO'!$C$36,13,IF(INFORMACION!$F389=REFERENCIAS!$C$24,10,7))),0)</f>
        <v>#REF!</v>
      </c>
      <c r="Y389" s="68">
        <f>+VLOOKUP(M389,REFERENCIAS!$C:$D,2,0)*VLOOKUP($M$2,PONDERADORES!$A$7:$G$9,7,0)+VLOOKUP(N389,REFERENCIAS!$C:$D,2,0)*VLOOKUP($N$2,PONDERADORES!$A$7:$G$9,7,0)+VLOOKUP(O389,REFERENCIAS!$C:$D,2,0)*VLOOKUP($O$2,PONDERADORES!$A$7:$G$9,7,0)</f>
        <v>0.2</v>
      </c>
      <c r="Z389" s="2">
        <f>+VLOOKUP(IF(R389&lt;0.1,0,IF(AND(R389&gt;=0.1,R389&lt;0.2),0.1,IF(AND(R389&gt;=0.2,R389&lt;0.3),0.2,IF(R389&gt;0.3,0.3,)))),REFERENCIAS!$C:$D,2,0)*VLOOKUP($R$2,PONDERADORES!$A$11:$G$11,7,0)</f>
        <v>15</v>
      </c>
      <c r="AA389" s="92"/>
      <c r="AB389" s="95" t="e">
        <f t="shared" ca="1" si="19"/>
        <v>#REF!</v>
      </c>
      <c r="AC389" s="23" t="e">
        <f ca="1">IF(AB389&gt;REFERENCIAS!$C$62,REFERENCIAS!$B$62,IF(AND(AB389&gt;=REFERENCIAS!$C$63,AB389&lt;REFERENCIAS!$D$63),REFERENCIAS!$B$63,IF(AND(AB389&gt;REFERENCIAS!$C$64,AB389&lt;=REFERENCIAS!$D$64),REFERENCIAS!$B$64,IF(AND(AB389&gt;=REFERENCIAS!$C$65,AB389&lt;REFERENCIAS!$D$65),REFERENCIAS!$B$65, "Revisar"))))</f>
        <v>#REF!</v>
      </c>
      <c r="AD389" s="94" t="e">
        <f ca="1">VLOOKUP(AC389,REFERENCIAS!$B$62:$G$65,4,FALSE)</f>
        <v>#REF!</v>
      </c>
      <c r="AJ389" s="20"/>
    </row>
    <row r="390" spans="1:36" ht="17.25" x14ac:dyDescent="0.25">
      <c r="A390" s="74"/>
      <c r="B390" s="19"/>
      <c r="C390" s="19"/>
      <c r="D390" s="50"/>
      <c r="E390" s="73"/>
      <c r="F390" s="74"/>
      <c r="G390" s="9"/>
      <c r="H390" s="48"/>
      <c r="I390" s="49">
        <f t="shared" ca="1" si="21"/>
        <v>2022</v>
      </c>
      <c r="J390" s="22">
        <f t="shared" ca="1" si="20"/>
        <v>1</v>
      </c>
      <c r="K390" s="19"/>
      <c r="L390" s="73"/>
      <c r="M390" s="74"/>
      <c r="N390" s="19"/>
      <c r="O390" s="73"/>
      <c r="P390" s="82">
        <v>1</v>
      </c>
      <c r="Q390" s="24">
        <v>1</v>
      </c>
      <c r="R390" s="81">
        <f t="shared" ref="R390:R453" si="22">+Q390/P390</f>
        <v>1</v>
      </c>
      <c r="S390" s="85"/>
      <c r="T390" s="19"/>
      <c r="U390" s="22"/>
      <c r="V390" s="59"/>
      <c r="W390" s="81"/>
      <c r="X390" s="91" t="e">
        <f ca="1">+VLOOKUP(#REF!,REFERENCIAS!$C:$D,2,0)*VLOOKUP(#REF!,PONDERADORES!A:P,IF(AND(INFORMACION!$T390='REFERENCIAS RIESGO'!$C$36,INFORMACION!$F390=REFERENCIAS!$C$24),16,IF(INFORMACION!$T390='REFERENCIAS RIESGO'!$C$36,13,IF(INFORMACION!$F390=REFERENCIAS!$C$24,10,7))),0)+VLOOKUP(K390,REFERENCIAS!$C:$D,2,0)*VLOOKUP($K$2,PONDERADORES!A:P,IF(AND(INFORMACION!$T390='REFERENCIAS RIESGO'!$C$36,INFORMACION!$F390=REFERENCIAS!$C$24),16,IF(INFORMACION!$T390='REFERENCIAS RIESGO'!$C$36,13,IF(INFORMACION!$F390=REFERENCIAS!$C$24,10,7))),0)+VLOOKUP(L390,REFERENCIAS!$C:$D,2,0)*VLOOKUP($L$2,PONDERADORES!A:P,IF(AND(INFORMACION!$T390='REFERENCIAS RIESGO'!$C$36,INFORMACION!$F390=REFERENCIAS!$C$24),16,IF(INFORMACION!$T390='REFERENCIAS RIESGO'!$C$36,13,IF(INFORMACION!$F390=REFERENCIAS!$C$24,10,7))),0)+VLOOKUP(F390,REFERENCIAS!$C:$D,2,0)*VLOOKUP($F$2,PONDERADORES!A:P,IF(AND(INFORMACION!$T390='REFERENCIAS RIESGO'!$C$36,INFORMACION!$F390=REFERENCIAS!$C$24),16,IF(INFORMACION!$T390='REFERENCIAS RIESGO'!$C$36,13,IF(INFORMACION!$F390=REFERENCIAS!$C$24,10,7))),0)+VLOOKUP(T390,REFERENCIAS!$C:$D,2,0)*VLOOKUP($T$2,PONDERADORES!A:P,IF(AND(INFORMACION!$T390='REFERENCIAS RIESGO'!$C$36,INFORMACION!$F390=REFERENCIAS!$C$24),16,IF(INFORMACION!$T390='REFERENCIAS RIESGO'!$C$36,13,IF(INFORMACION!$F390=REFERENCIAS!$C$24,10,7))),0)+VLOOKUP(IF(J390&lt;=0.2,0.2,IF(AND(J390&gt;0.2,J390&lt;=0.4),0.4,IF(AND(J390&gt;0.4,J390&lt;=0.6),0.6,IF(AND(J390&gt;0.6,J390&lt;=0.8),0.8,IF(AND(J390&gt;0.8,J390&lt;=1),1))))),REFERENCIAS!$C:$D,2,0)*VLOOKUP($J$2,PONDERADORES!A:P,IF(AND(INFORMACION!$T390='REFERENCIAS RIESGO'!$C$36,INFORMACION!$F390=REFERENCIAS!$C$24),16,IF(INFORMACION!$T390='REFERENCIAS RIESGO'!$C$36,13,IF(INFORMACION!$F390=REFERENCIAS!$C$24,10,7))),0)</f>
        <v>#REF!</v>
      </c>
      <c r="Y390" s="68">
        <f>+VLOOKUP(M390,REFERENCIAS!$C:$D,2,0)*VLOOKUP($M$2,PONDERADORES!$A$7:$G$9,7,0)+VLOOKUP(N390,REFERENCIAS!$C:$D,2,0)*VLOOKUP($N$2,PONDERADORES!$A$7:$G$9,7,0)+VLOOKUP(O390,REFERENCIAS!$C:$D,2,0)*VLOOKUP($O$2,PONDERADORES!$A$7:$G$9,7,0)</f>
        <v>0.2</v>
      </c>
      <c r="Z390" s="2">
        <f>+VLOOKUP(IF(R390&lt;0.1,0,IF(AND(R390&gt;=0.1,R390&lt;0.2),0.1,IF(AND(R390&gt;=0.2,R390&lt;0.3),0.2,IF(R390&gt;0.3,0.3,)))),REFERENCIAS!$C:$D,2,0)*VLOOKUP($R$2,PONDERADORES!$A$11:$G$11,7,0)</f>
        <v>15</v>
      </c>
      <c r="AA390" s="92"/>
      <c r="AB390" s="95" t="e">
        <f t="shared" ref="AB390:AB453" ca="1" si="23">+X390+Y390+Z390</f>
        <v>#REF!</v>
      </c>
      <c r="AC390" s="23" t="e">
        <f ca="1">IF(AB390&gt;REFERENCIAS!$C$62,REFERENCIAS!$B$62,IF(AND(AB390&gt;=REFERENCIAS!$C$63,AB390&lt;REFERENCIAS!$D$63),REFERENCIAS!$B$63,IF(AND(AB390&gt;REFERENCIAS!$C$64,AB390&lt;=REFERENCIAS!$D$64),REFERENCIAS!$B$64,IF(AND(AB390&gt;=REFERENCIAS!$C$65,AB390&lt;REFERENCIAS!$D$65),REFERENCIAS!$B$65, "Revisar"))))</f>
        <v>#REF!</v>
      </c>
      <c r="AD390" s="94" t="e">
        <f ca="1">VLOOKUP(AC390,REFERENCIAS!$B$62:$G$65,4,FALSE)</f>
        <v>#REF!</v>
      </c>
      <c r="AJ390" s="20"/>
    </row>
    <row r="391" spans="1:36" ht="17.25" x14ac:dyDescent="0.25">
      <c r="A391" s="74"/>
      <c r="B391" s="19"/>
      <c r="C391" s="19"/>
      <c r="D391" s="50"/>
      <c r="E391" s="73"/>
      <c r="F391" s="74"/>
      <c r="G391" s="9"/>
      <c r="H391" s="48"/>
      <c r="I391" s="49">
        <f t="shared" ca="1" si="21"/>
        <v>2022</v>
      </c>
      <c r="J391" s="22">
        <f t="shared" ca="1" si="20"/>
        <v>1</v>
      </c>
      <c r="K391" s="19"/>
      <c r="L391" s="73"/>
      <c r="M391" s="74"/>
      <c r="N391" s="19"/>
      <c r="O391" s="73"/>
      <c r="P391" s="82">
        <v>1</v>
      </c>
      <c r="Q391" s="24">
        <v>1</v>
      </c>
      <c r="R391" s="81">
        <f t="shared" si="22"/>
        <v>1</v>
      </c>
      <c r="S391" s="85"/>
      <c r="T391" s="19"/>
      <c r="U391" s="22"/>
      <c r="V391" s="59"/>
      <c r="W391" s="81"/>
      <c r="X391" s="91" t="e">
        <f ca="1">+VLOOKUP(#REF!,REFERENCIAS!$C:$D,2,0)*VLOOKUP(#REF!,PONDERADORES!A:P,IF(AND(INFORMACION!$T391='REFERENCIAS RIESGO'!$C$36,INFORMACION!$F391=REFERENCIAS!$C$24),16,IF(INFORMACION!$T391='REFERENCIAS RIESGO'!$C$36,13,IF(INFORMACION!$F391=REFERENCIAS!$C$24,10,7))),0)+VLOOKUP(K391,REFERENCIAS!$C:$D,2,0)*VLOOKUP($K$2,PONDERADORES!A:P,IF(AND(INFORMACION!$T391='REFERENCIAS RIESGO'!$C$36,INFORMACION!$F391=REFERENCIAS!$C$24),16,IF(INFORMACION!$T391='REFERENCIAS RIESGO'!$C$36,13,IF(INFORMACION!$F391=REFERENCIAS!$C$24,10,7))),0)+VLOOKUP(L391,REFERENCIAS!$C:$D,2,0)*VLOOKUP($L$2,PONDERADORES!A:P,IF(AND(INFORMACION!$T391='REFERENCIAS RIESGO'!$C$36,INFORMACION!$F391=REFERENCIAS!$C$24),16,IF(INFORMACION!$T391='REFERENCIAS RIESGO'!$C$36,13,IF(INFORMACION!$F391=REFERENCIAS!$C$24,10,7))),0)+VLOOKUP(F391,REFERENCIAS!$C:$D,2,0)*VLOOKUP($F$2,PONDERADORES!A:P,IF(AND(INFORMACION!$T391='REFERENCIAS RIESGO'!$C$36,INFORMACION!$F391=REFERENCIAS!$C$24),16,IF(INFORMACION!$T391='REFERENCIAS RIESGO'!$C$36,13,IF(INFORMACION!$F391=REFERENCIAS!$C$24,10,7))),0)+VLOOKUP(T391,REFERENCIAS!$C:$D,2,0)*VLOOKUP($T$2,PONDERADORES!A:P,IF(AND(INFORMACION!$T391='REFERENCIAS RIESGO'!$C$36,INFORMACION!$F391=REFERENCIAS!$C$24),16,IF(INFORMACION!$T391='REFERENCIAS RIESGO'!$C$36,13,IF(INFORMACION!$F391=REFERENCIAS!$C$24,10,7))),0)+VLOOKUP(IF(J391&lt;=0.2,0.2,IF(AND(J391&gt;0.2,J391&lt;=0.4),0.4,IF(AND(J391&gt;0.4,J391&lt;=0.6),0.6,IF(AND(J391&gt;0.6,J391&lt;=0.8),0.8,IF(AND(J391&gt;0.8,J391&lt;=1),1))))),REFERENCIAS!$C:$D,2,0)*VLOOKUP($J$2,PONDERADORES!A:P,IF(AND(INFORMACION!$T391='REFERENCIAS RIESGO'!$C$36,INFORMACION!$F391=REFERENCIAS!$C$24),16,IF(INFORMACION!$T391='REFERENCIAS RIESGO'!$C$36,13,IF(INFORMACION!$F391=REFERENCIAS!$C$24,10,7))),0)</f>
        <v>#REF!</v>
      </c>
      <c r="Y391" s="68">
        <f>+VLOOKUP(M391,REFERENCIAS!$C:$D,2,0)*VLOOKUP($M$2,PONDERADORES!$A$7:$G$9,7,0)+VLOOKUP(N391,REFERENCIAS!$C:$D,2,0)*VLOOKUP($N$2,PONDERADORES!$A$7:$G$9,7,0)+VLOOKUP(O391,REFERENCIAS!$C:$D,2,0)*VLOOKUP($O$2,PONDERADORES!$A$7:$G$9,7,0)</f>
        <v>0.2</v>
      </c>
      <c r="Z391" s="2">
        <f>+VLOOKUP(IF(R391&lt;0.1,0,IF(AND(R391&gt;=0.1,R391&lt;0.2),0.1,IF(AND(R391&gt;=0.2,R391&lt;0.3),0.2,IF(R391&gt;0.3,0.3,)))),REFERENCIAS!$C:$D,2,0)*VLOOKUP($R$2,PONDERADORES!$A$11:$G$11,7,0)</f>
        <v>15</v>
      </c>
      <c r="AA391" s="92"/>
      <c r="AB391" s="95" t="e">
        <f t="shared" ca="1" si="23"/>
        <v>#REF!</v>
      </c>
      <c r="AC391" s="23" t="e">
        <f ca="1">IF(AB391&gt;REFERENCIAS!$C$62,REFERENCIAS!$B$62,IF(AND(AB391&gt;=REFERENCIAS!$C$63,AB391&lt;REFERENCIAS!$D$63),REFERENCIAS!$B$63,IF(AND(AB391&gt;REFERENCIAS!$C$64,AB391&lt;=REFERENCIAS!$D$64),REFERENCIAS!$B$64,IF(AND(AB391&gt;=REFERENCIAS!$C$65,AB391&lt;REFERENCIAS!$D$65),REFERENCIAS!$B$65, "Revisar"))))</f>
        <v>#REF!</v>
      </c>
      <c r="AD391" s="94" t="e">
        <f ca="1">VLOOKUP(AC391,REFERENCIAS!$B$62:$G$65,4,FALSE)</f>
        <v>#REF!</v>
      </c>
      <c r="AJ391" s="20"/>
    </row>
    <row r="392" spans="1:36" ht="17.25" x14ac:dyDescent="0.25">
      <c r="A392" s="74"/>
      <c r="B392" s="19"/>
      <c r="C392" s="19"/>
      <c r="D392" s="50"/>
      <c r="E392" s="73"/>
      <c r="F392" s="74"/>
      <c r="G392" s="9"/>
      <c r="H392" s="48"/>
      <c r="I392" s="49">
        <f t="shared" ca="1" si="21"/>
        <v>2022</v>
      </c>
      <c r="J392" s="22">
        <f t="shared" ca="1" si="20"/>
        <v>1</v>
      </c>
      <c r="K392" s="19"/>
      <c r="L392" s="73"/>
      <c r="M392" s="74"/>
      <c r="N392" s="19"/>
      <c r="O392" s="73"/>
      <c r="P392" s="82">
        <v>1</v>
      </c>
      <c r="Q392" s="24">
        <v>1</v>
      </c>
      <c r="R392" s="81">
        <f t="shared" si="22"/>
        <v>1</v>
      </c>
      <c r="S392" s="85"/>
      <c r="T392" s="19"/>
      <c r="U392" s="22"/>
      <c r="V392" s="59"/>
      <c r="W392" s="81"/>
      <c r="X392" s="91" t="e">
        <f ca="1">+VLOOKUP(#REF!,REFERENCIAS!$C:$D,2,0)*VLOOKUP(#REF!,PONDERADORES!A:P,IF(AND(INFORMACION!$T392='REFERENCIAS RIESGO'!$C$36,INFORMACION!$F392=REFERENCIAS!$C$24),16,IF(INFORMACION!$T392='REFERENCIAS RIESGO'!$C$36,13,IF(INFORMACION!$F392=REFERENCIAS!$C$24,10,7))),0)+VLOOKUP(K392,REFERENCIAS!$C:$D,2,0)*VLOOKUP($K$2,PONDERADORES!A:P,IF(AND(INFORMACION!$T392='REFERENCIAS RIESGO'!$C$36,INFORMACION!$F392=REFERENCIAS!$C$24),16,IF(INFORMACION!$T392='REFERENCIAS RIESGO'!$C$36,13,IF(INFORMACION!$F392=REFERENCIAS!$C$24,10,7))),0)+VLOOKUP(L392,REFERENCIAS!$C:$D,2,0)*VLOOKUP($L$2,PONDERADORES!A:P,IF(AND(INFORMACION!$T392='REFERENCIAS RIESGO'!$C$36,INFORMACION!$F392=REFERENCIAS!$C$24),16,IF(INFORMACION!$T392='REFERENCIAS RIESGO'!$C$36,13,IF(INFORMACION!$F392=REFERENCIAS!$C$24,10,7))),0)+VLOOKUP(F392,REFERENCIAS!$C:$D,2,0)*VLOOKUP($F$2,PONDERADORES!A:P,IF(AND(INFORMACION!$T392='REFERENCIAS RIESGO'!$C$36,INFORMACION!$F392=REFERENCIAS!$C$24),16,IF(INFORMACION!$T392='REFERENCIAS RIESGO'!$C$36,13,IF(INFORMACION!$F392=REFERENCIAS!$C$24,10,7))),0)+VLOOKUP(T392,REFERENCIAS!$C:$D,2,0)*VLOOKUP($T$2,PONDERADORES!A:P,IF(AND(INFORMACION!$T392='REFERENCIAS RIESGO'!$C$36,INFORMACION!$F392=REFERENCIAS!$C$24),16,IF(INFORMACION!$T392='REFERENCIAS RIESGO'!$C$36,13,IF(INFORMACION!$F392=REFERENCIAS!$C$24,10,7))),0)+VLOOKUP(IF(J392&lt;=0.2,0.2,IF(AND(J392&gt;0.2,J392&lt;=0.4),0.4,IF(AND(J392&gt;0.4,J392&lt;=0.6),0.6,IF(AND(J392&gt;0.6,J392&lt;=0.8),0.8,IF(AND(J392&gt;0.8,J392&lt;=1),1))))),REFERENCIAS!$C:$D,2,0)*VLOOKUP($J$2,PONDERADORES!A:P,IF(AND(INFORMACION!$T392='REFERENCIAS RIESGO'!$C$36,INFORMACION!$F392=REFERENCIAS!$C$24),16,IF(INFORMACION!$T392='REFERENCIAS RIESGO'!$C$36,13,IF(INFORMACION!$F392=REFERENCIAS!$C$24,10,7))),0)</f>
        <v>#REF!</v>
      </c>
      <c r="Y392" s="68">
        <f>+VLOOKUP(M392,REFERENCIAS!$C:$D,2,0)*VLOOKUP($M$2,PONDERADORES!$A$7:$G$9,7,0)+VLOOKUP(N392,REFERENCIAS!$C:$D,2,0)*VLOOKUP($N$2,PONDERADORES!$A$7:$G$9,7,0)+VLOOKUP(O392,REFERENCIAS!$C:$D,2,0)*VLOOKUP($O$2,PONDERADORES!$A$7:$G$9,7,0)</f>
        <v>0.2</v>
      </c>
      <c r="Z392" s="2">
        <f>+VLOOKUP(IF(R392&lt;0.1,0,IF(AND(R392&gt;=0.1,R392&lt;0.2),0.1,IF(AND(R392&gt;=0.2,R392&lt;0.3),0.2,IF(R392&gt;0.3,0.3,)))),REFERENCIAS!$C:$D,2,0)*VLOOKUP($R$2,PONDERADORES!$A$11:$G$11,7,0)</f>
        <v>15</v>
      </c>
      <c r="AA392" s="92"/>
      <c r="AB392" s="95" t="e">
        <f t="shared" ca="1" si="23"/>
        <v>#REF!</v>
      </c>
      <c r="AC392" s="23" t="e">
        <f ca="1">IF(AB392&gt;REFERENCIAS!$C$62,REFERENCIAS!$B$62,IF(AND(AB392&gt;=REFERENCIAS!$C$63,AB392&lt;REFERENCIAS!$D$63),REFERENCIAS!$B$63,IF(AND(AB392&gt;REFERENCIAS!$C$64,AB392&lt;=REFERENCIAS!$D$64),REFERENCIAS!$B$64,IF(AND(AB392&gt;=REFERENCIAS!$C$65,AB392&lt;REFERENCIAS!$D$65),REFERENCIAS!$B$65, "Revisar"))))</f>
        <v>#REF!</v>
      </c>
      <c r="AD392" s="94" t="e">
        <f ca="1">VLOOKUP(AC392,REFERENCIAS!$B$62:$G$65,4,FALSE)</f>
        <v>#REF!</v>
      </c>
      <c r="AJ392" s="20"/>
    </row>
    <row r="393" spans="1:36" ht="17.25" x14ac:dyDescent="0.25">
      <c r="A393" s="74"/>
      <c r="B393" s="19"/>
      <c r="C393" s="19"/>
      <c r="D393" s="50"/>
      <c r="E393" s="73"/>
      <c r="F393" s="74"/>
      <c r="G393" s="9"/>
      <c r="H393" s="48"/>
      <c r="I393" s="49">
        <f t="shared" ca="1" si="21"/>
        <v>2022</v>
      </c>
      <c r="J393" s="22">
        <f t="shared" ca="1" si="20"/>
        <v>1</v>
      </c>
      <c r="K393" s="19"/>
      <c r="L393" s="73"/>
      <c r="M393" s="74"/>
      <c r="N393" s="19"/>
      <c r="O393" s="73"/>
      <c r="P393" s="82">
        <v>1</v>
      </c>
      <c r="Q393" s="24">
        <v>1</v>
      </c>
      <c r="R393" s="81">
        <f t="shared" si="22"/>
        <v>1</v>
      </c>
      <c r="S393" s="85"/>
      <c r="T393" s="19"/>
      <c r="U393" s="22"/>
      <c r="V393" s="59"/>
      <c r="W393" s="81"/>
      <c r="X393" s="91" t="e">
        <f ca="1">+VLOOKUP(#REF!,REFERENCIAS!$C:$D,2,0)*VLOOKUP(#REF!,PONDERADORES!A:P,IF(AND(INFORMACION!$T393='REFERENCIAS RIESGO'!$C$36,INFORMACION!$F393=REFERENCIAS!$C$24),16,IF(INFORMACION!$T393='REFERENCIAS RIESGO'!$C$36,13,IF(INFORMACION!$F393=REFERENCIAS!$C$24,10,7))),0)+VLOOKUP(K393,REFERENCIAS!$C:$D,2,0)*VLOOKUP($K$2,PONDERADORES!A:P,IF(AND(INFORMACION!$T393='REFERENCIAS RIESGO'!$C$36,INFORMACION!$F393=REFERENCIAS!$C$24),16,IF(INFORMACION!$T393='REFERENCIAS RIESGO'!$C$36,13,IF(INFORMACION!$F393=REFERENCIAS!$C$24,10,7))),0)+VLOOKUP(L393,REFERENCIAS!$C:$D,2,0)*VLOOKUP($L$2,PONDERADORES!A:P,IF(AND(INFORMACION!$T393='REFERENCIAS RIESGO'!$C$36,INFORMACION!$F393=REFERENCIAS!$C$24),16,IF(INFORMACION!$T393='REFERENCIAS RIESGO'!$C$36,13,IF(INFORMACION!$F393=REFERENCIAS!$C$24,10,7))),0)+VLOOKUP(F393,REFERENCIAS!$C:$D,2,0)*VLOOKUP($F$2,PONDERADORES!A:P,IF(AND(INFORMACION!$T393='REFERENCIAS RIESGO'!$C$36,INFORMACION!$F393=REFERENCIAS!$C$24),16,IF(INFORMACION!$T393='REFERENCIAS RIESGO'!$C$36,13,IF(INFORMACION!$F393=REFERENCIAS!$C$24,10,7))),0)+VLOOKUP(T393,REFERENCIAS!$C:$D,2,0)*VLOOKUP($T$2,PONDERADORES!A:P,IF(AND(INFORMACION!$T393='REFERENCIAS RIESGO'!$C$36,INFORMACION!$F393=REFERENCIAS!$C$24),16,IF(INFORMACION!$T393='REFERENCIAS RIESGO'!$C$36,13,IF(INFORMACION!$F393=REFERENCIAS!$C$24,10,7))),0)+VLOOKUP(IF(J393&lt;=0.2,0.2,IF(AND(J393&gt;0.2,J393&lt;=0.4),0.4,IF(AND(J393&gt;0.4,J393&lt;=0.6),0.6,IF(AND(J393&gt;0.6,J393&lt;=0.8),0.8,IF(AND(J393&gt;0.8,J393&lt;=1),1))))),REFERENCIAS!$C:$D,2,0)*VLOOKUP($J$2,PONDERADORES!A:P,IF(AND(INFORMACION!$T393='REFERENCIAS RIESGO'!$C$36,INFORMACION!$F393=REFERENCIAS!$C$24),16,IF(INFORMACION!$T393='REFERENCIAS RIESGO'!$C$36,13,IF(INFORMACION!$F393=REFERENCIAS!$C$24,10,7))),0)</f>
        <v>#REF!</v>
      </c>
      <c r="Y393" s="68">
        <f>+VLOOKUP(M393,REFERENCIAS!$C:$D,2,0)*VLOOKUP($M$2,PONDERADORES!$A$7:$G$9,7,0)+VLOOKUP(N393,REFERENCIAS!$C:$D,2,0)*VLOOKUP($N$2,PONDERADORES!$A$7:$G$9,7,0)+VLOOKUP(O393,REFERENCIAS!$C:$D,2,0)*VLOOKUP($O$2,PONDERADORES!$A$7:$G$9,7,0)</f>
        <v>0.2</v>
      </c>
      <c r="Z393" s="2">
        <f>+VLOOKUP(IF(R393&lt;0.1,0,IF(AND(R393&gt;=0.1,R393&lt;0.2),0.1,IF(AND(R393&gt;=0.2,R393&lt;0.3),0.2,IF(R393&gt;0.3,0.3,)))),REFERENCIAS!$C:$D,2,0)*VLOOKUP($R$2,PONDERADORES!$A$11:$G$11,7,0)</f>
        <v>15</v>
      </c>
      <c r="AA393" s="92"/>
      <c r="AB393" s="95" t="e">
        <f t="shared" ca="1" si="23"/>
        <v>#REF!</v>
      </c>
      <c r="AC393" s="23" t="e">
        <f ca="1">IF(AB393&gt;REFERENCIAS!$C$62,REFERENCIAS!$B$62,IF(AND(AB393&gt;=REFERENCIAS!$C$63,AB393&lt;REFERENCIAS!$D$63),REFERENCIAS!$B$63,IF(AND(AB393&gt;REFERENCIAS!$C$64,AB393&lt;=REFERENCIAS!$D$64),REFERENCIAS!$B$64,IF(AND(AB393&gt;=REFERENCIAS!$C$65,AB393&lt;REFERENCIAS!$D$65),REFERENCIAS!$B$65, "Revisar"))))</f>
        <v>#REF!</v>
      </c>
      <c r="AD393" s="94" t="e">
        <f ca="1">VLOOKUP(AC393,REFERENCIAS!$B$62:$G$65,4,FALSE)</f>
        <v>#REF!</v>
      </c>
      <c r="AJ393" s="20"/>
    </row>
    <row r="394" spans="1:36" ht="17.25" x14ac:dyDescent="0.25">
      <c r="A394" s="74"/>
      <c r="B394" s="19"/>
      <c r="C394" s="19"/>
      <c r="D394" s="50"/>
      <c r="E394" s="73"/>
      <c r="F394" s="74"/>
      <c r="G394" s="9"/>
      <c r="H394" s="48"/>
      <c r="I394" s="49">
        <f t="shared" ca="1" si="21"/>
        <v>2022</v>
      </c>
      <c r="J394" s="22">
        <f t="shared" ca="1" si="20"/>
        <v>1</v>
      </c>
      <c r="K394" s="19"/>
      <c r="L394" s="73"/>
      <c r="M394" s="74"/>
      <c r="N394" s="19"/>
      <c r="O394" s="73"/>
      <c r="P394" s="82">
        <v>1</v>
      </c>
      <c r="Q394" s="24">
        <v>1</v>
      </c>
      <c r="R394" s="81">
        <f t="shared" si="22"/>
        <v>1</v>
      </c>
      <c r="S394" s="85"/>
      <c r="T394" s="19"/>
      <c r="U394" s="22"/>
      <c r="V394" s="59"/>
      <c r="W394" s="81"/>
      <c r="X394" s="91" t="e">
        <f ca="1">+VLOOKUP(#REF!,REFERENCIAS!$C:$D,2,0)*VLOOKUP(#REF!,PONDERADORES!A:P,IF(AND(INFORMACION!$T394='REFERENCIAS RIESGO'!$C$36,INFORMACION!$F394=REFERENCIAS!$C$24),16,IF(INFORMACION!$T394='REFERENCIAS RIESGO'!$C$36,13,IF(INFORMACION!$F394=REFERENCIAS!$C$24,10,7))),0)+VLOOKUP(K394,REFERENCIAS!$C:$D,2,0)*VLOOKUP($K$2,PONDERADORES!A:P,IF(AND(INFORMACION!$T394='REFERENCIAS RIESGO'!$C$36,INFORMACION!$F394=REFERENCIAS!$C$24),16,IF(INFORMACION!$T394='REFERENCIAS RIESGO'!$C$36,13,IF(INFORMACION!$F394=REFERENCIAS!$C$24,10,7))),0)+VLOOKUP(L394,REFERENCIAS!$C:$D,2,0)*VLOOKUP($L$2,PONDERADORES!A:P,IF(AND(INFORMACION!$T394='REFERENCIAS RIESGO'!$C$36,INFORMACION!$F394=REFERENCIAS!$C$24),16,IF(INFORMACION!$T394='REFERENCIAS RIESGO'!$C$36,13,IF(INFORMACION!$F394=REFERENCIAS!$C$24,10,7))),0)+VLOOKUP(F394,REFERENCIAS!$C:$D,2,0)*VLOOKUP($F$2,PONDERADORES!A:P,IF(AND(INFORMACION!$T394='REFERENCIAS RIESGO'!$C$36,INFORMACION!$F394=REFERENCIAS!$C$24),16,IF(INFORMACION!$T394='REFERENCIAS RIESGO'!$C$36,13,IF(INFORMACION!$F394=REFERENCIAS!$C$24,10,7))),0)+VLOOKUP(T394,REFERENCIAS!$C:$D,2,0)*VLOOKUP($T$2,PONDERADORES!A:P,IF(AND(INFORMACION!$T394='REFERENCIAS RIESGO'!$C$36,INFORMACION!$F394=REFERENCIAS!$C$24),16,IF(INFORMACION!$T394='REFERENCIAS RIESGO'!$C$36,13,IF(INFORMACION!$F394=REFERENCIAS!$C$24,10,7))),0)+VLOOKUP(IF(J394&lt;=0.2,0.2,IF(AND(J394&gt;0.2,J394&lt;=0.4),0.4,IF(AND(J394&gt;0.4,J394&lt;=0.6),0.6,IF(AND(J394&gt;0.6,J394&lt;=0.8),0.8,IF(AND(J394&gt;0.8,J394&lt;=1),1))))),REFERENCIAS!$C:$D,2,0)*VLOOKUP($J$2,PONDERADORES!A:P,IF(AND(INFORMACION!$T394='REFERENCIAS RIESGO'!$C$36,INFORMACION!$F394=REFERENCIAS!$C$24),16,IF(INFORMACION!$T394='REFERENCIAS RIESGO'!$C$36,13,IF(INFORMACION!$F394=REFERENCIAS!$C$24,10,7))),0)</f>
        <v>#REF!</v>
      </c>
      <c r="Y394" s="68">
        <f>+VLOOKUP(M394,REFERENCIAS!$C:$D,2,0)*VLOOKUP($M$2,PONDERADORES!$A$7:$G$9,7,0)+VLOOKUP(N394,REFERENCIAS!$C:$D,2,0)*VLOOKUP($N$2,PONDERADORES!$A$7:$G$9,7,0)+VLOOKUP(O394,REFERENCIAS!$C:$D,2,0)*VLOOKUP($O$2,PONDERADORES!$A$7:$G$9,7,0)</f>
        <v>0.2</v>
      </c>
      <c r="Z394" s="2">
        <f>+VLOOKUP(IF(R394&lt;0.1,0,IF(AND(R394&gt;=0.1,R394&lt;0.2),0.1,IF(AND(R394&gt;=0.2,R394&lt;0.3),0.2,IF(R394&gt;0.3,0.3,)))),REFERENCIAS!$C:$D,2,0)*VLOOKUP($R$2,PONDERADORES!$A$11:$G$11,7,0)</f>
        <v>15</v>
      </c>
      <c r="AA394" s="92"/>
      <c r="AB394" s="95" t="e">
        <f t="shared" ca="1" si="23"/>
        <v>#REF!</v>
      </c>
      <c r="AC394" s="23" t="e">
        <f ca="1">IF(AB394&gt;REFERENCIAS!$C$62,REFERENCIAS!$B$62,IF(AND(AB394&gt;=REFERENCIAS!$C$63,AB394&lt;REFERENCIAS!$D$63),REFERENCIAS!$B$63,IF(AND(AB394&gt;REFERENCIAS!$C$64,AB394&lt;=REFERENCIAS!$D$64),REFERENCIAS!$B$64,IF(AND(AB394&gt;=REFERENCIAS!$C$65,AB394&lt;REFERENCIAS!$D$65),REFERENCIAS!$B$65, "Revisar"))))</f>
        <v>#REF!</v>
      </c>
      <c r="AD394" s="94" t="e">
        <f ca="1">VLOOKUP(AC394,REFERENCIAS!$B$62:$G$65,4,FALSE)</f>
        <v>#REF!</v>
      </c>
      <c r="AJ394" s="20"/>
    </row>
    <row r="395" spans="1:36" ht="17.25" x14ac:dyDescent="0.25">
      <c r="A395" s="74"/>
      <c r="B395" s="19"/>
      <c r="C395" s="19"/>
      <c r="D395" s="50"/>
      <c r="E395" s="73"/>
      <c r="F395" s="74"/>
      <c r="G395" s="9"/>
      <c r="H395" s="48"/>
      <c r="I395" s="49">
        <f t="shared" ca="1" si="21"/>
        <v>2022</v>
      </c>
      <c r="J395" s="22">
        <f t="shared" ca="1" si="20"/>
        <v>1</v>
      </c>
      <c r="K395" s="19"/>
      <c r="L395" s="73"/>
      <c r="M395" s="74"/>
      <c r="N395" s="19"/>
      <c r="O395" s="73"/>
      <c r="P395" s="82">
        <v>1</v>
      </c>
      <c r="Q395" s="24">
        <v>1</v>
      </c>
      <c r="R395" s="81">
        <f t="shared" si="22"/>
        <v>1</v>
      </c>
      <c r="S395" s="85"/>
      <c r="T395" s="19"/>
      <c r="U395" s="22"/>
      <c r="V395" s="59"/>
      <c r="W395" s="81"/>
      <c r="X395" s="91" t="e">
        <f ca="1">+VLOOKUP(#REF!,REFERENCIAS!$C:$D,2,0)*VLOOKUP(#REF!,PONDERADORES!A:P,IF(AND(INFORMACION!$T395='REFERENCIAS RIESGO'!$C$36,INFORMACION!$F395=REFERENCIAS!$C$24),16,IF(INFORMACION!$T395='REFERENCIAS RIESGO'!$C$36,13,IF(INFORMACION!$F395=REFERENCIAS!$C$24,10,7))),0)+VLOOKUP(K395,REFERENCIAS!$C:$D,2,0)*VLOOKUP($K$2,PONDERADORES!A:P,IF(AND(INFORMACION!$T395='REFERENCIAS RIESGO'!$C$36,INFORMACION!$F395=REFERENCIAS!$C$24),16,IF(INFORMACION!$T395='REFERENCIAS RIESGO'!$C$36,13,IF(INFORMACION!$F395=REFERENCIAS!$C$24,10,7))),0)+VLOOKUP(L395,REFERENCIAS!$C:$D,2,0)*VLOOKUP($L$2,PONDERADORES!A:P,IF(AND(INFORMACION!$T395='REFERENCIAS RIESGO'!$C$36,INFORMACION!$F395=REFERENCIAS!$C$24),16,IF(INFORMACION!$T395='REFERENCIAS RIESGO'!$C$36,13,IF(INFORMACION!$F395=REFERENCIAS!$C$24,10,7))),0)+VLOOKUP(F395,REFERENCIAS!$C:$D,2,0)*VLOOKUP($F$2,PONDERADORES!A:P,IF(AND(INFORMACION!$T395='REFERENCIAS RIESGO'!$C$36,INFORMACION!$F395=REFERENCIAS!$C$24),16,IF(INFORMACION!$T395='REFERENCIAS RIESGO'!$C$36,13,IF(INFORMACION!$F395=REFERENCIAS!$C$24,10,7))),0)+VLOOKUP(T395,REFERENCIAS!$C:$D,2,0)*VLOOKUP($T$2,PONDERADORES!A:P,IF(AND(INFORMACION!$T395='REFERENCIAS RIESGO'!$C$36,INFORMACION!$F395=REFERENCIAS!$C$24),16,IF(INFORMACION!$T395='REFERENCIAS RIESGO'!$C$36,13,IF(INFORMACION!$F395=REFERENCIAS!$C$24,10,7))),0)+VLOOKUP(IF(J395&lt;=0.2,0.2,IF(AND(J395&gt;0.2,J395&lt;=0.4),0.4,IF(AND(J395&gt;0.4,J395&lt;=0.6),0.6,IF(AND(J395&gt;0.6,J395&lt;=0.8),0.8,IF(AND(J395&gt;0.8,J395&lt;=1),1))))),REFERENCIAS!$C:$D,2,0)*VLOOKUP($J$2,PONDERADORES!A:P,IF(AND(INFORMACION!$T395='REFERENCIAS RIESGO'!$C$36,INFORMACION!$F395=REFERENCIAS!$C$24),16,IF(INFORMACION!$T395='REFERENCIAS RIESGO'!$C$36,13,IF(INFORMACION!$F395=REFERENCIAS!$C$24,10,7))),0)</f>
        <v>#REF!</v>
      </c>
      <c r="Y395" s="68">
        <f>+VLOOKUP(M395,REFERENCIAS!$C:$D,2,0)*VLOOKUP($M$2,PONDERADORES!$A$7:$G$9,7,0)+VLOOKUP(N395,REFERENCIAS!$C:$D,2,0)*VLOOKUP($N$2,PONDERADORES!$A$7:$G$9,7,0)+VLOOKUP(O395,REFERENCIAS!$C:$D,2,0)*VLOOKUP($O$2,PONDERADORES!$A$7:$G$9,7,0)</f>
        <v>0.2</v>
      </c>
      <c r="Z395" s="2">
        <f>+VLOOKUP(IF(R395&lt;0.1,0,IF(AND(R395&gt;=0.1,R395&lt;0.2),0.1,IF(AND(R395&gt;=0.2,R395&lt;0.3),0.2,IF(R395&gt;0.3,0.3,)))),REFERENCIAS!$C:$D,2,0)*VLOOKUP($R$2,PONDERADORES!$A$11:$G$11,7,0)</f>
        <v>15</v>
      </c>
      <c r="AA395" s="92"/>
      <c r="AB395" s="95" t="e">
        <f t="shared" ca="1" si="23"/>
        <v>#REF!</v>
      </c>
      <c r="AC395" s="23" t="e">
        <f ca="1">IF(AB395&gt;REFERENCIAS!$C$62,REFERENCIAS!$B$62,IF(AND(AB395&gt;=REFERENCIAS!$C$63,AB395&lt;REFERENCIAS!$D$63),REFERENCIAS!$B$63,IF(AND(AB395&gt;REFERENCIAS!$C$64,AB395&lt;=REFERENCIAS!$D$64),REFERENCIAS!$B$64,IF(AND(AB395&gt;=REFERENCIAS!$C$65,AB395&lt;REFERENCIAS!$D$65),REFERENCIAS!$B$65, "Revisar"))))</f>
        <v>#REF!</v>
      </c>
      <c r="AD395" s="94" t="e">
        <f ca="1">VLOOKUP(AC395,REFERENCIAS!$B$62:$G$65,4,FALSE)</f>
        <v>#REF!</v>
      </c>
      <c r="AJ395" s="20"/>
    </row>
    <row r="396" spans="1:36" ht="17.25" x14ac:dyDescent="0.25">
      <c r="A396" s="74"/>
      <c r="B396" s="19"/>
      <c r="C396" s="19"/>
      <c r="D396" s="50"/>
      <c r="E396" s="73"/>
      <c r="F396" s="74"/>
      <c r="G396" s="9"/>
      <c r="H396" s="48"/>
      <c r="I396" s="49">
        <f t="shared" ca="1" si="21"/>
        <v>2022</v>
      </c>
      <c r="J396" s="22">
        <f t="shared" ca="1" si="20"/>
        <v>1</v>
      </c>
      <c r="K396" s="19"/>
      <c r="L396" s="73"/>
      <c r="M396" s="74"/>
      <c r="N396" s="19"/>
      <c r="O396" s="73"/>
      <c r="P396" s="82">
        <v>1</v>
      </c>
      <c r="Q396" s="24">
        <v>1</v>
      </c>
      <c r="R396" s="81">
        <f t="shared" si="22"/>
        <v>1</v>
      </c>
      <c r="S396" s="85"/>
      <c r="T396" s="19"/>
      <c r="U396" s="22"/>
      <c r="V396" s="59"/>
      <c r="W396" s="81"/>
      <c r="X396" s="91" t="e">
        <f ca="1">+VLOOKUP(#REF!,REFERENCIAS!$C:$D,2,0)*VLOOKUP(#REF!,PONDERADORES!A:P,IF(AND(INFORMACION!$T396='REFERENCIAS RIESGO'!$C$36,INFORMACION!$F396=REFERENCIAS!$C$24),16,IF(INFORMACION!$T396='REFERENCIAS RIESGO'!$C$36,13,IF(INFORMACION!$F396=REFERENCIAS!$C$24,10,7))),0)+VLOOKUP(K396,REFERENCIAS!$C:$D,2,0)*VLOOKUP($K$2,PONDERADORES!A:P,IF(AND(INFORMACION!$T396='REFERENCIAS RIESGO'!$C$36,INFORMACION!$F396=REFERENCIAS!$C$24),16,IF(INFORMACION!$T396='REFERENCIAS RIESGO'!$C$36,13,IF(INFORMACION!$F396=REFERENCIAS!$C$24,10,7))),0)+VLOOKUP(L396,REFERENCIAS!$C:$D,2,0)*VLOOKUP($L$2,PONDERADORES!A:P,IF(AND(INFORMACION!$T396='REFERENCIAS RIESGO'!$C$36,INFORMACION!$F396=REFERENCIAS!$C$24),16,IF(INFORMACION!$T396='REFERENCIAS RIESGO'!$C$36,13,IF(INFORMACION!$F396=REFERENCIAS!$C$24,10,7))),0)+VLOOKUP(F396,REFERENCIAS!$C:$D,2,0)*VLOOKUP($F$2,PONDERADORES!A:P,IF(AND(INFORMACION!$T396='REFERENCIAS RIESGO'!$C$36,INFORMACION!$F396=REFERENCIAS!$C$24),16,IF(INFORMACION!$T396='REFERENCIAS RIESGO'!$C$36,13,IF(INFORMACION!$F396=REFERENCIAS!$C$24,10,7))),0)+VLOOKUP(T396,REFERENCIAS!$C:$D,2,0)*VLOOKUP($T$2,PONDERADORES!A:P,IF(AND(INFORMACION!$T396='REFERENCIAS RIESGO'!$C$36,INFORMACION!$F396=REFERENCIAS!$C$24),16,IF(INFORMACION!$T396='REFERENCIAS RIESGO'!$C$36,13,IF(INFORMACION!$F396=REFERENCIAS!$C$24,10,7))),0)+VLOOKUP(IF(J396&lt;=0.2,0.2,IF(AND(J396&gt;0.2,J396&lt;=0.4),0.4,IF(AND(J396&gt;0.4,J396&lt;=0.6),0.6,IF(AND(J396&gt;0.6,J396&lt;=0.8),0.8,IF(AND(J396&gt;0.8,J396&lt;=1),1))))),REFERENCIAS!$C:$D,2,0)*VLOOKUP($J$2,PONDERADORES!A:P,IF(AND(INFORMACION!$T396='REFERENCIAS RIESGO'!$C$36,INFORMACION!$F396=REFERENCIAS!$C$24),16,IF(INFORMACION!$T396='REFERENCIAS RIESGO'!$C$36,13,IF(INFORMACION!$F396=REFERENCIAS!$C$24,10,7))),0)</f>
        <v>#REF!</v>
      </c>
      <c r="Y396" s="68">
        <f>+VLOOKUP(M396,REFERENCIAS!$C:$D,2,0)*VLOOKUP($M$2,PONDERADORES!$A$7:$G$9,7,0)+VLOOKUP(N396,REFERENCIAS!$C:$D,2,0)*VLOOKUP($N$2,PONDERADORES!$A$7:$G$9,7,0)+VLOOKUP(O396,REFERENCIAS!$C:$D,2,0)*VLOOKUP($O$2,PONDERADORES!$A$7:$G$9,7,0)</f>
        <v>0.2</v>
      </c>
      <c r="Z396" s="2">
        <f>+VLOOKUP(IF(R396&lt;0.1,0,IF(AND(R396&gt;=0.1,R396&lt;0.2),0.1,IF(AND(R396&gt;=0.2,R396&lt;0.3),0.2,IF(R396&gt;0.3,0.3,)))),REFERENCIAS!$C:$D,2,0)*VLOOKUP($R$2,PONDERADORES!$A$11:$G$11,7,0)</f>
        <v>15</v>
      </c>
      <c r="AA396" s="92"/>
      <c r="AB396" s="95" t="e">
        <f t="shared" ca="1" si="23"/>
        <v>#REF!</v>
      </c>
      <c r="AC396" s="23" t="e">
        <f ca="1">IF(AB396&gt;REFERENCIAS!$C$62,REFERENCIAS!$B$62,IF(AND(AB396&gt;=REFERENCIAS!$C$63,AB396&lt;REFERENCIAS!$D$63),REFERENCIAS!$B$63,IF(AND(AB396&gt;REFERENCIAS!$C$64,AB396&lt;=REFERENCIAS!$D$64),REFERENCIAS!$B$64,IF(AND(AB396&gt;=REFERENCIAS!$C$65,AB396&lt;REFERENCIAS!$D$65),REFERENCIAS!$B$65, "Revisar"))))</f>
        <v>#REF!</v>
      </c>
      <c r="AD396" s="94" t="e">
        <f ca="1">VLOOKUP(AC396,REFERENCIAS!$B$62:$G$65,4,FALSE)</f>
        <v>#REF!</v>
      </c>
      <c r="AJ396" s="20"/>
    </row>
    <row r="397" spans="1:36" ht="17.25" x14ac:dyDescent="0.25">
      <c r="A397" s="74"/>
      <c r="B397" s="19"/>
      <c r="C397" s="19"/>
      <c r="D397" s="50"/>
      <c r="E397" s="73"/>
      <c r="F397" s="74"/>
      <c r="G397" s="9"/>
      <c r="H397" s="48"/>
      <c r="I397" s="49">
        <f t="shared" ca="1" si="21"/>
        <v>2022</v>
      </c>
      <c r="J397" s="22">
        <f t="shared" ca="1" si="20"/>
        <v>1</v>
      </c>
      <c r="K397" s="19"/>
      <c r="L397" s="73"/>
      <c r="M397" s="74"/>
      <c r="N397" s="19"/>
      <c r="O397" s="73"/>
      <c r="P397" s="82">
        <v>1</v>
      </c>
      <c r="Q397" s="24">
        <v>1</v>
      </c>
      <c r="R397" s="81">
        <f t="shared" si="22"/>
        <v>1</v>
      </c>
      <c r="S397" s="85"/>
      <c r="T397" s="19"/>
      <c r="U397" s="22"/>
      <c r="V397" s="59"/>
      <c r="W397" s="81"/>
      <c r="X397" s="91" t="e">
        <f ca="1">+VLOOKUP(#REF!,REFERENCIAS!$C:$D,2,0)*VLOOKUP(#REF!,PONDERADORES!A:P,IF(AND(INFORMACION!$T397='REFERENCIAS RIESGO'!$C$36,INFORMACION!$F397=REFERENCIAS!$C$24),16,IF(INFORMACION!$T397='REFERENCIAS RIESGO'!$C$36,13,IF(INFORMACION!$F397=REFERENCIAS!$C$24,10,7))),0)+VLOOKUP(K397,REFERENCIAS!$C:$D,2,0)*VLOOKUP($K$2,PONDERADORES!A:P,IF(AND(INFORMACION!$T397='REFERENCIAS RIESGO'!$C$36,INFORMACION!$F397=REFERENCIAS!$C$24),16,IF(INFORMACION!$T397='REFERENCIAS RIESGO'!$C$36,13,IF(INFORMACION!$F397=REFERENCIAS!$C$24,10,7))),0)+VLOOKUP(L397,REFERENCIAS!$C:$D,2,0)*VLOOKUP($L$2,PONDERADORES!A:P,IF(AND(INFORMACION!$T397='REFERENCIAS RIESGO'!$C$36,INFORMACION!$F397=REFERENCIAS!$C$24),16,IF(INFORMACION!$T397='REFERENCIAS RIESGO'!$C$36,13,IF(INFORMACION!$F397=REFERENCIAS!$C$24,10,7))),0)+VLOOKUP(F397,REFERENCIAS!$C:$D,2,0)*VLOOKUP($F$2,PONDERADORES!A:P,IF(AND(INFORMACION!$T397='REFERENCIAS RIESGO'!$C$36,INFORMACION!$F397=REFERENCIAS!$C$24),16,IF(INFORMACION!$T397='REFERENCIAS RIESGO'!$C$36,13,IF(INFORMACION!$F397=REFERENCIAS!$C$24,10,7))),0)+VLOOKUP(T397,REFERENCIAS!$C:$D,2,0)*VLOOKUP($T$2,PONDERADORES!A:P,IF(AND(INFORMACION!$T397='REFERENCIAS RIESGO'!$C$36,INFORMACION!$F397=REFERENCIAS!$C$24),16,IF(INFORMACION!$T397='REFERENCIAS RIESGO'!$C$36,13,IF(INFORMACION!$F397=REFERENCIAS!$C$24,10,7))),0)+VLOOKUP(IF(J397&lt;=0.2,0.2,IF(AND(J397&gt;0.2,J397&lt;=0.4),0.4,IF(AND(J397&gt;0.4,J397&lt;=0.6),0.6,IF(AND(J397&gt;0.6,J397&lt;=0.8),0.8,IF(AND(J397&gt;0.8,J397&lt;=1),1))))),REFERENCIAS!$C:$D,2,0)*VLOOKUP($J$2,PONDERADORES!A:P,IF(AND(INFORMACION!$T397='REFERENCIAS RIESGO'!$C$36,INFORMACION!$F397=REFERENCIAS!$C$24),16,IF(INFORMACION!$T397='REFERENCIAS RIESGO'!$C$36,13,IF(INFORMACION!$F397=REFERENCIAS!$C$24,10,7))),0)</f>
        <v>#REF!</v>
      </c>
      <c r="Y397" s="68">
        <f>+VLOOKUP(M397,REFERENCIAS!$C:$D,2,0)*VLOOKUP($M$2,PONDERADORES!$A$7:$G$9,7,0)+VLOOKUP(N397,REFERENCIAS!$C:$D,2,0)*VLOOKUP($N$2,PONDERADORES!$A$7:$G$9,7,0)+VLOOKUP(O397,REFERENCIAS!$C:$D,2,0)*VLOOKUP($O$2,PONDERADORES!$A$7:$G$9,7,0)</f>
        <v>0.2</v>
      </c>
      <c r="Z397" s="2">
        <f>+VLOOKUP(IF(R397&lt;0.1,0,IF(AND(R397&gt;=0.1,R397&lt;0.2),0.1,IF(AND(R397&gt;=0.2,R397&lt;0.3),0.2,IF(R397&gt;0.3,0.3,)))),REFERENCIAS!$C:$D,2,0)*VLOOKUP($R$2,PONDERADORES!$A$11:$G$11,7,0)</f>
        <v>15</v>
      </c>
      <c r="AA397" s="92"/>
      <c r="AB397" s="95" t="e">
        <f t="shared" ca="1" si="23"/>
        <v>#REF!</v>
      </c>
      <c r="AC397" s="23" t="e">
        <f ca="1">IF(AB397&gt;REFERENCIAS!$C$62,REFERENCIAS!$B$62,IF(AND(AB397&gt;=REFERENCIAS!$C$63,AB397&lt;REFERENCIAS!$D$63),REFERENCIAS!$B$63,IF(AND(AB397&gt;REFERENCIAS!$C$64,AB397&lt;=REFERENCIAS!$D$64),REFERENCIAS!$B$64,IF(AND(AB397&gt;=REFERENCIAS!$C$65,AB397&lt;REFERENCIAS!$D$65),REFERENCIAS!$B$65, "Revisar"))))</f>
        <v>#REF!</v>
      </c>
      <c r="AD397" s="94" t="e">
        <f ca="1">VLOOKUP(AC397,REFERENCIAS!$B$62:$G$65,4,FALSE)</f>
        <v>#REF!</v>
      </c>
      <c r="AJ397" s="20"/>
    </row>
    <row r="398" spans="1:36" ht="17.25" x14ac:dyDescent="0.25">
      <c r="A398" s="74"/>
      <c r="B398" s="19"/>
      <c r="C398" s="19"/>
      <c r="D398" s="50"/>
      <c r="E398" s="73"/>
      <c r="F398" s="74"/>
      <c r="G398" s="9"/>
      <c r="H398" s="48"/>
      <c r="I398" s="49">
        <f t="shared" ca="1" si="21"/>
        <v>2022</v>
      </c>
      <c r="J398" s="22">
        <f t="shared" ca="1" si="20"/>
        <v>1</v>
      </c>
      <c r="K398" s="19"/>
      <c r="L398" s="73"/>
      <c r="M398" s="74"/>
      <c r="N398" s="19"/>
      <c r="O398" s="73"/>
      <c r="P398" s="82">
        <v>1</v>
      </c>
      <c r="Q398" s="24">
        <v>1</v>
      </c>
      <c r="R398" s="81">
        <f t="shared" si="22"/>
        <v>1</v>
      </c>
      <c r="S398" s="85"/>
      <c r="T398" s="19"/>
      <c r="U398" s="22"/>
      <c r="V398" s="59"/>
      <c r="W398" s="81"/>
      <c r="X398" s="91" t="e">
        <f ca="1">+VLOOKUP(#REF!,REFERENCIAS!$C:$D,2,0)*VLOOKUP(#REF!,PONDERADORES!A:P,IF(AND(INFORMACION!$T398='REFERENCIAS RIESGO'!$C$36,INFORMACION!$F398=REFERENCIAS!$C$24),16,IF(INFORMACION!$T398='REFERENCIAS RIESGO'!$C$36,13,IF(INFORMACION!$F398=REFERENCIAS!$C$24,10,7))),0)+VLOOKUP(K398,REFERENCIAS!$C:$D,2,0)*VLOOKUP($K$2,PONDERADORES!A:P,IF(AND(INFORMACION!$T398='REFERENCIAS RIESGO'!$C$36,INFORMACION!$F398=REFERENCIAS!$C$24),16,IF(INFORMACION!$T398='REFERENCIAS RIESGO'!$C$36,13,IF(INFORMACION!$F398=REFERENCIAS!$C$24,10,7))),0)+VLOOKUP(L398,REFERENCIAS!$C:$D,2,0)*VLOOKUP($L$2,PONDERADORES!A:P,IF(AND(INFORMACION!$T398='REFERENCIAS RIESGO'!$C$36,INFORMACION!$F398=REFERENCIAS!$C$24),16,IF(INFORMACION!$T398='REFERENCIAS RIESGO'!$C$36,13,IF(INFORMACION!$F398=REFERENCIAS!$C$24,10,7))),0)+VLOOKUP(F398,REFERENCIAS!$C:$D,2,0)*VLOOKUP($F$2,PONDERADORES!A:P,IF(AND(INFORMACION!$T398='REFERENCIAS RIESGO'!$C$36,INFORMACION!$F398=REFERENCIAS!$C$24),16,IF(INFORMACION!$T398='REFERENCIAS RIESGO'!$C$36,13,IF(INFORMACION!$F398=REFERENCIAS!$C$24,10,7))),0)+VLOOKUP(T398,REFERENCIAS!$C:$D,2,0)*VLOOKUP($T$2,PONDERADORES!A:P,IF(AND(INFORMACION!$T398='REFERENCIAS RIESGO'!$C$36,INFORMACION!$F398=REFERENCIAS!$C$24),16,IF(INFORMACION!$T398='REFERENCIAS RIESGO'!$C$36,13,IF(INFORMACION!$F398=REFERENCIAS!$C$24,10,7))),0)+VLOOKUP(IF(J398&lt;=0.2,0.2,IF(AND(J398&gt;0.2,J398&lt;=0.4),0.4,IF(AND(J398&gt;0.4,J398&lt;=0.6),0.6,IF(AND(J398&gt;0.6,J398&lt;=0.8),0.8,IF(AND(J398&gt;0.8,J398&lt;=1),1))))),REFERENCIAS!$C:$D,2,0)*VLOOKUP($J$2,PONDERADORES!A:P,IF(AND(INFORMACION!$T398='REFERENCIAS RIESGO'!$C$36,INFORMACION!$F398=REFERENCIAS!$C$24),16,IF(INFORMACION!$T398='REFERENCIAS RIESGO'!$C$36,13,IF(INFORMACION!$F398=REFERENCIAS!$C$24,10,7))),0)</f>
        <v>#REF!</v>
      </c>
      <c r="Y398" s="68">
        <f>+VLOOKUP(M398,REFERENCIAS!$C:$D,2,0)*VLOOKUP($M$2,PONDERADORES!$A$7:$G$9,7,0)+VLOOKUP(N398,REFERENCIAS!$C:$D,2,0)*VLOOKUP($N$2,PONDERADORES!$A$7:$G$9,7,0)+VLOOKUP(O398,REFERENCIAS!$C:$D,2,0)*VLOOKUP($O$2,PONDERADORES!$A$7:$G$9,7,0)</f>
        <v>0.2</v>
      </c>
      <c r="Z398" s="2">
        <f>+VLOOKUP(IF(R398&lt;0.1,0,IF(AND(R398&gt;=0.1,R398&lt;0.2),0.1,IF(AND(R398&gt;=0.2,R398&lt;0.3),0.2,IF(R398&gt;0.3,0.3,)))),REFERENCIAS!$C:$D,2,0)*VLOOKUP($R$2,PONDERADORES!$A$11:$G$11,7,0)</f>
        <v>15</v>
      </c>
      <c r="AA398" s="92"/>
      <c r="AB398" s="95" t="e">
        <f t="shared" ca="1" si="23"/>
        <v>#REF!</v>
      </c>
      <c r="AC398" s="23" t="e">
        <f ca="1">IF(AB398&gt;REFERENCIAS!$C$62,REFERENCIAS!$B$62,IF(AND(AB398&gt;=REFERENCIAS!$C$63,AB398&lt;REFERENCIAS!$D$63),REFERENCIAS!$B$63,IF(AND(AB398&gt;REFERENCIAS!$C$64,AB398&lt;=REFERENCIAS!$D$64),REFERENCIAS!$B$64,IF(AND(AB398&gt;=REFERENCIAS!$C$65,AB398&lt;REFERENCIAS!$D$65),REFERENCIAS!$B$65, "Revisar"))))</f>
        <v>#REF!</v>
      </c>
      <c r="AD398" s="94" t="e">
        <f ca="1">VLOOKUP(AC398,REFERENCIAS!$B$62:$G$65,4,FALSE)</f>
        <v>#REF!</v>
      </c>
      <c r="AJ398" s="20"/>
    </row>
    <row r="399" spans="1:36" ht="17.25" x14ac:dyDescent="0.25">
      <c r="A399" s="74"/>
      <c r="B399" s="19"/>
      <c r="C399" s="19"/>
      <c r="D399" s="50"/>
      <c r="E399" s="73"/>
      <c r="F399" s="74"/>
      <c r="G399" s="9"/>
      <c r="H399" s="48"/>
      <c r="I399" s="49">
        <f t="shared" ca="1" si="21"/>
        <v>2022</v>
      </c>
      <c r="J399" s="22">
        <f t="shared" ca="1" si="20"/>
        <v>1</v>
      </c>
      <c r="K399" s="19"/>
      <c r="L399" s="73"/>
      <c r="M399" s="74"/>
      <c r="N399" s="19"/>
      <c r="O399" s="73"/>
      <c r="P399" s="82">
        <v>1</v>
      </c>
      <c r="Q399" s="24">
        <v>1</v>
      </c>
      <c r="R399" s="81">
        <f t="shared" si="22"/>
        <v>1</v>
      </c>
      <c r="S399" s="85"/>
      <c r="T399" s="19"/>
      <c r="U399" s="22"/>
      <c r="V399" s="59"/>
      <c r="W399" s="81"/>
      <c r="X399" s="91" t="e">
        <f ca="1">+VLOOKUP(#REF!,REFERENCIAS!$C:$D,2,0)*VLOOKUP(#REF!,PONDERADORES!A:P,IF(AND(INFORMACION!$T399='REFERENCIAS RIESGO'!$C$36,INFORMACION!$F399=REFERENCIAS!$C$24),16,IF(INFORMACION!$T399='REFERENCIAS RIESGO'!$C$36,13,IF(INFORMACION!$F399=REFERENCIAS!$C$24,10,7))),0)+VLOOKUP(K399,REFERENCIAS!$C:$D,2,0)*VLOOKUP($K$2,PONDERADORES!A:P,IF(AND(INFORMACION!$T399='REFERENCIAS RIESGO'!$C$36,INFORMACION!$F399=REFERENCIAS!$C$24),16,IF(INFORMACION!$T399='REFERENCIAS RIESGO'!$C$36,13,IF(INFORMACION!$F399=REFERENCIAS!$C$24,10,7))),0)+VLOOKUP(L399,REFERENCIAS!$C:$D,2,0)*VLOOKUP($L$2,PONDERADORES!A:P,IF(AND(INFORMACION!$T399='REFERENCIAS RIESGO'!$C$36,INFORMACION!$F399=REFERENCIAS!$C$24),16,IF(INFORMACION!$T399='REFERENCIAS RIESGO'!$C$36,13,IF(INFORMACION!$F399=REFERENCIAS!$C$24,10,7))),0)+VLOOKUP(F399,REFERENCIAS!$C:$D,2,0)*VLOOKUP($F$2,PONDERADORES!A:P,IF(AND(INFORMACION!$T399='REFERENCIAS RIESGO'!$C$36,INFORMACION!$F399=REFERENCIAS!$C$24),16,IF(INFORMACION!$T399='REFERENCIAS RIESGO'!$C$36,13,IF(INFORMACION!$F399=REFERENCIAS!$C$24,10,7))),0)+VLOOKUP(T399,REFERENCIAS!$C:$D,2,0)*VLOOKUP($T$2,PONDERADORES!A:P,IF(AND(INFORMACION!$T399='REFERENCIAS RIESGO'!$C$36,INFORMACION!$F399=REFERENCIAS!$C$24),16,IF(INFORMACION!$T399='REFERENCIAS RIESGO'!$C$36,13,IF(INFORMACION!$F399=REFERENCIAS!$C$24,10,7))),0)+VLOOKUP(IF(J399&lt;=0.2,0.2,IF(AND(J399&gt;0.2,J399&lt;=0.4),0.4,IF(AND(J399&gt;0.4,J399&lt;=0.6),0.6,IF(AND(J399&gt;0.6,J399&lt;=0.8),0.8,IF(AND(J399&gt;0.8,J399&lt;=1),1))))),REFERENCIAS!$C:$D,2,0)*VLOOKUP($J$2,PONDERADORES!A:P,IF(AND(INFORMACION!$T399='REFERENCIAS RIESGO'!$C$36,INFORMACION!$F399=REFERENCIAS!$C$24),16,IF(INFORMACION!$T399='REFERENCIAS RIESGO'!$C$36,13,IF(INFORMACION!$F399=REFERENCIAS!$C$24,10,7))),0)</f>
        <v>#REF!</v>
      </c>
      <c r="Y399" s="68">
        <f>+VLOOKUP(M399,REFERENCIAS!$C:$D,2,0)*VLOOKUP($M$2,PONDERADORES!$A$7:$G$9,7,0)+VLOOKUP(N399,REFERENCIAS!$C:$D,2,0)*VLOOKUP($N$2,PONDERADORES!$A$7:$G$9,7,0)+VLOOKUP(O399,REFERENCIAS!$C:$D,2,0)*VLOOKUP($O$2,PONDERADORES!$A$7:$G$9,7,0)</f>
        <v>0.2</v>
      </c>
      <c r="Z399" s="2">
        <f>+VLOOKUP(IF(R399&lt;0.1,0,IF(AND(R399&gt;=0.1,R399&lt;0.2),0.1,IF(AND(R399&gt;=0.2,R399&lt;0.3),0.2,IF(R399&gt;0.3,0.3,)))),REFERENCIAS!$C:$D,2,0)*VLOOKUP($R$2,PONDERADORES!$A$11:$G$11,7,0)</f>
        <v>15</v>
      </c>
      <c r="AA399" s="92"/>
      <c r="AB399" s="95" t="e">
        <f t="shared" ca="1" si="23"/>
        <v>#REF!</v>
      </c>
      <c r="AC399" s="23" t="e">
        <f ca="1">IF(AB399&gt;REFERENCIAS!$C$62,REFERENCIAS!$B$62,IF(AND(AB399&gt;=REFERENCIAS!$C$63,AB399&lt;REFERENCIAS!$D$63),REFERENCIAS!$B$63,IF(AND(AB399&gt;REFERENCIAS!$C$64,AB399&lt;=REFERENCIAS!$D$64),REFERENCIAS!$B$64,IF(AND(AB399&gt;=REFERENCIAS!$C$65,AB399&lt;REFERENCIAS!$D$65),REFERENCIAS!$B$65, "Revisar"))))</f>
        <v>#REF!</v>
      </c>
      <c r="AD399" s="94" t="e">
        <f ca="1">VLOOKUP(AC399,REFERENCIAS!$B$62:$G$65,4,FALSE)</f>
        <v>#REF!</v>
      </c>
      <c r="AJ399" s="20"/>
    </row>
    <row r="400" spans="1:36" ht="17.25" x14ac:dyDescent="0.25">
      <c r="A400" s="74"/>
      <c r="B400" s="19"/>
      <c r="C400" s="19"/>
      <c r="D400" s="50"/>
      <c r="E400" s="73"/>
      <c r="F400" s="74"/>
      <c r="G400" s="9"/>
      <c r="H400" s="48"/>
      <c r="I400" s="49">
        <f t="shared" ca="1" si="21"/>
        <v>2022</v>
      </c>
      <c r="J400" s="22">
        <f t="shared" ca="1" si="20"/>
        <v>1</v>
      </c>
      <c r="K400" s="19"/>
      <c r="L400" s="73"/>
      <c r="M400" s="74"/>
      <c r="N400" s="19"/>
      <c r="O400" s="73"/>
      <c r="P400" s="82">
        <v>1</v>
      </c>
      <c r="Q400" s="24">
        <v>1</v>
      </c>
      <c r="R400" s="81">
        <f t="shared" si="22"/>
        <v>1</v>
      </c>
      <c r="S400" s="85"/>
      <c r="T400" s="19"/>
      <c r="U400" s="22"/>
      <c r="V400" s="59"/>
      <c r="W400" s="81"/>
      <c r="X400" s="91" t="e">
        <f ca="1">+VLOOKUP(#REF!,REFERENCIAS!$C:$D,2,0)*VLOOKUP(#REF!,PONDERADORES!A:P,IF(AND(INFORMACION!$T400='REFERENCIAS RIESGO'!$C$36,INFORMACION!$F400=REFERENCIAS!$C$24),16,IF(INFORMACION!$T400='REFERENCIAS RIESGO'!$C$36,13,IF(INFORMACION!$F400=REFERENCIAS!$C$24,10,7))),0)+VLOOKUP(K400,REFERENCIAS!$C:$D,2,0)*VLOOKUP($K$2,PONDERADORES!A:P,IF(AND(INFORMACION!$T400='REFERENCIAS RIESGO'!$C$36,INFORMACION!$F400=REFERENCIAS!$C$24),16,IF(INFORMACION!$T400='REFERENCIAS RIESGO'!$C$36,13,IF(INFORMACION!$F400=REFERENCIAS!$C$24,10,7))),0)+VLOOKUP(L400,REFERENCIAS!$C:$D,2,0)*VLOOKUP($L$2,PONDERADORES!A:P,IF(AND(INFORMACION!$T400='REFERENCIAS RIESGO'!$C$36,INFORMACION!$F400=REFERENCIAS!$C$24),16,IF(INFORMACION!$T400='REFERENCIAS RIESGO'!$C$36,13,IF(INFORMACION!$F400=REFERENCIAS!$C$24,10,7))),0)+VLOOKUP(F400,REFERENCIAS!$C:$D,2,0)*VLOOKUP($F$2,PONDERADORES!A:P,IF(AND(INFORMACION!$T400='REFERENCIAS RIESGO'!$C$36,INFORMACION!$F400=REFERENCIAS!$C$24),16,IF(INFORMACION!$T400='REFERENCIAS RIESGO'!$C$36,13,IF(INFORMACION!$F400=REFERENCIAS!$C$24,10,7))),0)+VLOOKUP(T400,REFERENCIAS!$C:$D,2,0)*VLOOKUP($T$2,PONDERADORES!A:P,IF(AND(INFORMACION!$T400='REFERENCIAS RIESGO'!$C$36,INFORMACION!$F400=REFERENCIAS!$C$24),16,IF(INFORMACION!$T400='REFERENCIAS RIESGO'!$C$36,13,IF(INFORMACION!$F400=REFERENCIAS!$C$24,10,7))),0)+VLOOKUP(IF(J400&lt;=0.2,0.2,IF(AND(J400&gt;0.2,J400&lt;=0.4),0.4,IF(AND(J400&gt;0.4,J400&lt;=0.6),0.6,IF(AND(J400&gt;0.6,J400&lt;=0.8),0.8,IF(AND(J400&gt;0.8,J400&lt;=1),1))))),REFERENCIAS!$C:$D,2,0)*VLOOKUP($J$2,PONDERADORES!A:P,IF(AND(INFORMACION!$T400='REFERENCIAS RIESGO'!$C$36,INFORMACION!$F400=REFERENCIAS!$C$24),16,IF(INFORMACION!$T400='REFERENCIAS RIESGO'!$C$36,13,IF(INFORMACION!$F400=REFERENCIAS!$C$24,10,7))),0)</f>
        <v>#REF!</v>
      </c>
      <c r="Y400" s="68">
        <f>+VLOOKUP(M400,REFERENCIAS!$C:$D,2,0)*VLOOKUP($M$2,PONDERADORES!$A$7:$G$9,7,0)+VLOOKUP(N400,REFERENCIAS!$C:$D,2,0)*VLOOKUP($N$2,PONDERADORES!$A$7:$G$9,7,0)+VLOOKUP(O400,REFERENCIAS!$C:$D,2,0)*VLOOKUP($O$2,PONDERADORES!$A$7:$G$9,7,0)</f>
        <v>0.2</v>
      </c>
      <c r="Z400" s="2">
        <f>+VLOOKUP(IF(R400&lt;0.1,0,IF(AND(R400&gt;=0.1,R400&lt;0.2),0.1,IF(AND(R400&gt;=0.2,R400&lt;0.3),0.2,IF(R400&gt;0.3,0.3,)))),REFERENCIAS!$C:$D,2,0)*VLOOKUP($R$2,PONDERADORES!$A$11:$G$11,7,0)</f>
        <v>15</v>
      </c>
      <c r="AA400" s="92"/>
      <c r="AB400" s="95" t="e">
        <f t="shared" ca="1" si="23"/>
        <v>#REF!</v>
      </c>
      <c r="AC400" s="23" t="e">
        <f ca="1">IF(AB400&gt;REFERENCIAS!$C$62,REFERENCIAS!$B$62,IF(AND(AB400&gt;=REFERENCIAS!$C$63,AB400&lt;REFERENCIAS!$D$63),REFERENCIAS!$B$63,IF(AND(AB400&gt;REFERENCIAS!$C$64,AB400&lt;=REFERENCIAS!$D$64),REFERENCIAS!$B$64,IF(AND(AB400&gt;=REFERENCIAS!$C$65,AB400&lt;REFERENCIAS!$D$65),REFERENCIAS!$B$65, "Revisar"))))</f>
        <v>#REF!</v>
      </c>
      <c r="AD400" s="94" t="e">
        <f ca="1">VLOOKUP(AC400,REFERENCIAS!$B$62:$G$65,4,FALSE)</f>
        <v>#REF!</v>
      </c>
      <c r="AJ400" s="20"/>
    </row>
    <row r="401" spans="1:36" ht="17.25" x14ac:dyDescent="0.25">
      <c r="A401" s="74"/>
      <c r="B401" s="19"/>
      <c r="C401" s="19"/>
      <c r="D401" s="50"/>
      <c r="E401" s="73"/>
      <c r="F401" s="74"/>
      <c r="G401" s="9"/>
      <c r="H401" s="48"/>
      <c r="I401" s="49">
        <f t="shared" ca="1" si="21"/>
        <v>2022</v>
      </c>
      <c r="J401" s="22">
        <f t="shared" ca="1" si="20"/>
        <v>1</v>
      </c>
      <c r="K401" s="19"/>
      <c r="L401" s="73"/>
      <c r="M401" s="74"/>
      <c r="N401" s="19"/>
      <c r="O401" s="73"/>
      <c r="P401" s="82">
        <v>1</v>
      </c>
      <c r="Q401" s="24">
        <v>1</v>
      </c>
      <c r="R401" s="81">
        <f t="shared" si="22"/>
        <v>1</v>
      </c>
      <c r="S401" s="85"/>
      <c r="T401" s="19"/>
      <c r="U401" s="22"/>
      <c r="V401" s="59"/>
      <c r="W401" s="81"/>
      <c r="X401" s="91" t="e">
        <f ca="1">+VLOOKUP(#REF!,REFERENCIAS!$C:$D,2,0)*VLOOKUP(#REF!,PONDERADORES!A:P,IF(AND(INFORMACION!$T401='REFERENCIAS RIESGO'!$C$36,INFORMACION!$F401=REFERENCIAS!$C$24),16,IF(INFORMACION!$T401='REFERENCIAS RIESGO'!$C$36,13,IF(INFORMACION!$F401=REFERENCIAS!$C$24,10,7))),0)+VLOOKUP(K401,REFERENCIAS!$C:$D,2,0)*VLOOKUP($K$2,PONDERADORES!A:P,IF(AND(INFORMACION!$T401='REFERENCIAS RIESGO'!$C$36,INFORMACION!$F401=REFERENCIAS!$C$24),16,IF(INFORMACION!$T401='REFERENCIAS RIESGO'!$C$36,13,IF(INFORMACION!$F401=REFERENCIAS!$C$24,10,7))),0)+VLOOKUP(L401,REFERENCIAS!$C:$D,2,0)*VLOOKUP($L$2,PONDERADORES!A:P,IF(AND(INFORMACION!$T401='REFERENCIAS RIESGO'!$C$36,INFORMACION!$F401=REFERENCIAS!$C$24),16,IF(INFORMACION!$T401='REFERENCIAS RIESGO'!$C$36,13,IF(INFORMACION!$F401=REFERENCIAS!$C$24,10,7))),0)+VLOOKUP(F401,REFERENCIAS!$C:$D,2,0)*VLOOKUP($F$2,PONDERADORES!A:P,IF(AND(INFORMACION!$T401='REFERENCIAS RIESGO'!$C$36,INFORMACION!$F401=REFERENCIAS!$C$24),16,IF(INFORMACION!$T401='REFERENCIAS RIESGO'!$C$36,13,IF(INFORMACION!$F401=REFERENCIAS!$C$24,10,7))),0)+VLOOKUP(T401,REFERENCIAS!$C:$D,2,0)*VLOOKUP($T$2,PONDERADORES!A:P,IF(AND(INFORMACION!$T401='REFERENCIAS RIESGO'!$C$36,INFORMACION!$F401=REFERENCIAS!$C$24),16,IF(INFORMACION!$T401='REFERENCIAS RIESGO'!$C$36,13,IF(INFORMACION!$F401=REFERENCIAS!$C$24,10,7))),0)+VLOOKUP(IF(J401&lt;=0.2,0.2,IF(AND(J401&gt;0.2,J401&lt;=0.4),0.4,IF(AND(J401&gt;0.4,J401&lt;=0.6),0.6,IF(AND(J401&gt;0.6,J401&lt;=0.8),0.8,IF(AND(J401&gt;0.8,J401&lt;=1),1))))),REFERENCIAS!$C:$D,2,0)*VLOOKUP($J$2,PONDERADORES!A:P,IF(AND(INFORMACION!$T401='REFERENCIAS RIESGO'!$C$36,INFORMACION!$F401=REFERENCIAS!$C$24),16,IF(INFORMACION!$T401='REFERENCIAS RIESGO'!$C$36,13,IF(INFORMACION!$F401=REFERENCIAS!$C$24,10,7))),0)</f>
        <v>#REF!</v>
      </c>
      <c r="Y401" s="68">
        <f>+VLOOKUP(M401,REFERENCIAS!$C:$D,2,0)*VLOOKUP($M$2,PONDERADORES!$A$7:$G$9,7,0)+VLOOKUP(N401,REFERENCIAS!$C:$D,2,0)*VLOOKUP($N$2,PONDERADORES!$A$7:$G$9,7,0)+VLOOKUP(O401,REFERENCIAS!$C:$D,2,0)*VLOOKUP($O$2,PONDERADORES!$A$7:$G$9,7,0)</f>
        <v>0.2</v>
      </c>
      <c r="Z401" s="2">
        <f>+VLOOKUP(IF(R401&lt;0.1,0,IF(AND(R401&gt;=0.1,R401&lt;0.2),0.1,IF(AND(R401&gt;=0.2,R401&lt;0.3),0.2,IF(R401&gt;0.3,0.3,)))),REFERENCIAS!$C:$D,2,0)*VLOOKUP($R$2,PONDERADORES!$A$11:$G$11,7,0)</f>
        <v>15</v>
      </c>
      <c r="AA401" s="92"/>
      <c r="AB401" s="95" t="e">
        <f t="shared" ca="1" si="23"/>
        <v>#REF!</v>
      </c>
      <c r="AC401" s="23" t="e">
        <f ca="1">IF(AB401&gt;REFERENCIAS!$C$62,REFERENCIAS!$B$62,IF(AND(AB401&gt;=REFERENCIAS!$C$63,AB401&lt;REFERENCIAS!$D$63),REFERENCIAS!$B$63,IF(AND(AB401&gt;REFERENCIAS!$C$64,AB401&lt;=REFERENCIAS!$D$64),REFERENCIAS!$B$64,IF(AND(AB401&gt;=REFERENCIAS!$C$65,AB401&lt;REFERENCIAS!$D$65),REFERENCIAS!$B$65, "Revisar"))))</f>
        <v>#REF!</v>
      </c>
      <c r="AD401" s="94" t="e">
        <f ca="1">VLOOKUP(AC401,REFERENCIAS!$B$62:$G$65,4,FALSE)</f>
        <v>#REF!</v>
      </c>
      <c r="AJ401" s="20"/>
    </row>
    <row r="402" spans="1:36" ht="17.25" x14ac:dyDescent="0.25">
      <c r="A402" s="74"/>
      <c r="B402" s="19"/>
      <c r="C402" s="19"/>
      <c r="D402" s="50"/>
      <c r="E402" s="73"/>
      <c r="F402" s="74"/>
      <c r="G402" s="9"/>
      <c r="H402" s="48"/>
      <c r="I402" s="49">
        <f t="shared" ca="1" si="21"/>
        <v>2022</v>
      </c>
      <c r="J402" s="22">
        <f t="shared" ca="1" si="20"/>
        <v>1</v>
      </c>
      <c r="K402" s="19"/>
      <c r="L402" s="73"/>
      <c r="M402" s="74"/>
      <c r="N402" s="19"/>
      <c r="O402" s="73"/>
      <c r="P402" s="82">
        <v>1</v>
      </c>
      <c r="Q402" s="24">
        <v>1</v>
      </c>
      <c r="R402" s="81">
        <f t="shared" si="22"/>
        <v>1</v>
      </c>
      <c r="S402" s="85"/>
      <c r="T402" s="19"/>
      <c r="U402" s="22"/>
      <c r="V402" s="59"/>
      <c r="W402" s="81"/>
      <c r="X402" s="91" t="e">
        <f ca="1">+VLOOKUP(#REF!,REFERENCIAS!$C:$D,2,0)*VLOOKUP(#REF!,PONDERADORES!A:P,IF(AND(INFORMACION!$T402='REFERENCIAS RIESGO'!$C$36,INFORMACION!$F402=REFERENCIAS!$C$24),16,IF(INFORMACION!$T402='REFERENCIAS RIESGO'!$C$36,13,IF(INFORMACION!$F402=REFERENCIAS!$C$24,10,7))),0)+VLOOKUP(K402,REFERENCIAS!$C:$D,2,0)*VLOOKUP($K$2,PONDERADORES!A:P,IF(AND(INFORMACION!$T402='REFERENCIAS RIESGO'!$C$36,INFORMACION!$F402=REFERENCIAS!$C$24),16,IF(INFORMACION!$T402='REFERENCIAS RIESGO'!$C$36,13,IF(INFORMACION!$F402=REFERENCIAS!$C$24,10,7))),0)+VLOOKUP(L402,REFERENCIAS!$C:$D,2,0)*VLOOKUP($L$2,PONDERADORES!A:P,IF(AND(INFORMACION!$T402='REFERENCIAS RIESGO'!$C$36,INFORMACION!$F402=REFERENCIAS!$C$24),16,IF(INFORMACION!$T402='REFERENCIAS RIESGO'!$C$36,13,IF(INFORMACION!$F402=REFERENCIAS!$C$24,10,7))),0)+VLOOKUP(F402,REFERENCIAS!$C:$D,2,0)*VLOOKUP($F$2,PONDERADORES!A:P,IF(AND(INFORMACION!$T402='REFERENCIAS RIESGO'!$C$36,INFORMACION!$F402=REFERENCIAS!$C$24),16,IF(INFORMACION!$T402='REFERENCIAS RIESGO'!$C$36,13,IF(INFORMACION!$F402=REFERENCIAS!$C$24,10,7))),0)+VLOOKUP(T402,REFERENCIAS!$C:$D,2,0)*VLOOKUP($T$2,PONDERADORES!A:P,IF(AND(INFORMACION!$T402='REFERENCIAS RIESGO'!$C$36,INFORMACION!$F402=REFERENCIAS!$C$24),16,IF(INFORMACION!$T402='REFERENCIAS RIESGO'!$C$36,13,IF(INFORMACION!$F402=REFERENCIAS!$C$24,10,7))),0)+VLOOKUP(IF(J402&lt;=0.2,0.2,IF(AND(J402&gt;0.2,J402&lt;=0.4),0.4,IF(AND(J402&gt;0.4,J402&lt;=0.6),0.6,IF(AND(J402&gt;0.6,J402&lt;=0.8),0.8,IF(AND(J402&gt;0.8,J402&lt;=1),1))))),REFERENCIAS!$C:$D,2,0)*VLOOKUP($J$2,PONDERADORES!A:P,IF(AND(INFORMACION!$T402='REFERENCIAS RIESGO'!$C$36,INFORMACION!$F402=REFERENCIAS!$C$24),16,IF(INFORMACION!$T402='REFERENCIAS RIESGO'!$C$36,13,IF(INFORMACION!$F402=REFERENCIAS!$C$24,10,7))),0)</f>
        <v>#REF!</v>
      </c>
      <c r="Y402" s="68">
        <f>+VLOOKUP(M402,REFERENCIAS!$C:$D,2,0)*VLOOKUP($M$2,PONDERADORES!$A$7:$G$9,7,0)+VLOOKUP(N402,REFERENCIAS!$C:$D,2,0)*VLOOKUP($N$2,PONDERADORES!$A$7:$G$9,7,0)+VLOOKUP(O402,REFERENCIAS!$C:$D,2,0)*VLOOKUP($O$2,PONDERADORES!$A$7:$G$9,7,0)</f>
        <v>0.2</v>
      </c>
      <c r="Z402" s="2">
        <f>+VLOOKUP(IF(R402&lt;0.1,0,IF(AND(R402&gt;=0.1,R402&lt;0.2),0.1,IF(AND(R402&gt;=0.2,R402&lt;0.3),0.2,IF(R402&gt;0.3,0.3,)))),REFERENCIAS!$C:$D,2,0)*VLOOKUP($R$2,PONDERADORES!$A$11:$G$11,7,0)</f>
        <v>15</v>
      </c>
      <c r="AA402" s="92"/>
      <c r="AB402" s="95" t="e">
        <f t="shared" ca="1" si="23"/>
        <v>#REF!</v>
      </c>
      <c r="AC402" s="23" t="e">
        <f ca="1">IF(AB402&gt;REFERENCIAS!$C$62,REFERENCIAS!$B$62,IF(AND(AB402&gt;=REFERENCIAS!$C$63,AB402&lt;REFERENCIAS!$D$63),REFERENCIAS!$B$63,IF(AND(AB402&gt;REFERENCIAS!$C$64,AB402&lt;=REFERENCIAS!$D$64),REFERENCIAS!$B$64,IF(AND(AB402&gt;=REFERENCIAS!$C$65,AB402&lt;REFERENCIAS!$D$65),REFERENCIAS!$B$65, "Revisar"))))</f>
        <v>#REF!</v>
      </c>
      <c r="AD402" s="94" t="e">
        <f ca="1">VLOOKUP(AC402,REFERENCIAS!$B$62:$G$65,4,FALSE)</f>
        <v>#REF!</v>
      </c>
      <c r="AJ402" s="20"/>
    </row>
    <row r="403" spans="1:36" ht="17.25" x14ac:dyDescent="0.25">
      <c r="A403" s="74"/>
      <c r="B403" s="19"/>
      <c r="C403" s="19"/>
      <c r="D403" s="50"/>
      <c r="E403" s="73"/>
      <c r="F403" s="74"/>
      <c r="G403" s="9"/>
      <c r="H403" s="48"/>
      <c r="I403" s="49">
        <f t="shared" ca="1" si="21"/>
        <v>2022</v>
      </c>
      <c r="J403" s="22">
        <f t="shared" ca="1" si="20"/>
        <v>1</v>
      </c>
      <c r="K403" s="19"/>
      <c r="L403" s="73"/>
      <c r="M403" s="74"/>
      <c r="N403" s="19"/>
      <c r="O403" s="73"/>
      <c r="P403" s="82">
        <v>1</v>
      </c>
      <c r="Q403" s="24">
        <v>1</v>
      </c>
      <c r="R403" s="81">
        <f t="shared" si="22"/>
        <v>1</v>
      </c>
      <c r="S403" s="85"/>
      <c r="T403" s="19"/>
      <c r="U403" s="22"/>
      <c r="V403" s="59"/>
      <c r="W403" s="81"/>
      <c r="X403" s="91" t="e">
        <f ca="1">+VLOOKUP(#REF!,REFERENCIAS!$C:$D,2,0)*VLOOKUP(#REF!,PONDERADORES!A:P,IF(AND(INFORMACION!$T403='REFERENCIAS RIESGO'!$C$36,INFORMACION!$F403=REFERENCIAS!$C$24),16,IF(INFORMACION!$T403='REFERENCIAS RIESGO'!$C$36,13,IF(INFORMACION!$F403=REFERENCIAS!$C$24,10,7))),0)+VLOOKUP(K403,REFERENCIAS!$C:$D,2,0)*VLOOKUP($K$2,PONDERADORES!A:P,IF(AND(INFORMACION!$T403='REFERENCIAS RIESGO'!$C$36,INFORMACION!$F403=REFERENCIAS!$C$24),16,IF(INFORMACION!$T403='REFERENCIAS RIESGO'!$C$36,13,IF(INFORMACION!$F403=REFERENCIAS!$C$24,10,7))),0)+VLOOKUP(L403,REFERENCIAS!$C:$D,2,0)*VLOOKUP($L$2,PONDERADORES!A:P,IF(AND(INFORMACION!$T403='REFERENCIAS RIESGO'!$C$36,INFORMACION!$F403=REFERENCIAS!$C$24),16,IF(INFORMACION!$T403='REFERENCIAS RIESGO'!$C$36,13,IF(INFORMACION!$F403=REFERENCIAS!$C$24,10,7))),0)+VLOOKUP(F403,REFERENCIAS!$C:$D,2,0)*VLOOKUP($F$2,PONDERADORES!A:P,IF(AND(INFORMACION!$T403='REFERENCIAS RIESGO'!$C$36,INFORMACION!$F403=REFERENCIAS!$C$24),16,IF(INFORMACION!$T403='REFERENCIAS RIESGO'!$C$36,13,IF(INFORMACION!$F403=REFERENCIAS!$C$24,10,7))),0)+VLOOKUP(T403,REFERENCIAS!$C:$D,2,0)*VLOOKUP($T$2,PONDERADORES!A:P,IF(AND(INFORMACION!$T403='REFERENCIAS RIESGO'!$C$36,INFORMACION!$F403=REFERENCIAS!$C$24),16,IF(INFORMACION!$T403='REFERENCIAS RIESGO'!$C$36,13,IF(INFORMACION!$F403=REFERENCIAS!$C$24,10,7))),0)+VLOOKUP(IF(J403&lt;=0.2,0.2,IF(AND(J403&gt;0.2,J403&lt;=0.4),0.4,IF(AND(J403&gt;0.4,J403&lt;=0.6),0.6,IF(AND(J403&gt;0.6,J403&lt;=0.8),0.8,IF(AND(J403&gt;0.8,J403&lt;=1),1))))),REFERENCIAS!$C:$D,2,0)*VLOOKUP($J$2,PONDERADORES!A:P,IF(AND(INFORMACION!$T403='REFERENCIAS RIESGO'!$C$36,INFORMACION!$F403=REFERENCIAS!$C$24),16,IF(INFORMACION!$T403='REFERENCIAS RIESGO'!$C$36,13,IF(INFORMACION!$F403=REFERENCIAS!$C$24,10,7))),0)</f>
        <v>#REF!</v>
      </c>
      <c r="Y403" s="68">
        <f>+VLOOKUP(M403,REFERENCIAS!$C:$D,2,0)*VLOOKUP($M$2,PONDERADORES!$A$7:$G$9,7,0)+VLOOKUP(N403,REFERENCIAS!$C:$D,2,0)*VLOOKUP($N$2,PONDERADORES!$A$7:$G$9,7,0)+VLOOKUP(O403,REFERENCIAS!$C:$D,2,0)*VLOOKUP($O$2,PONDERADORES!$A$7:$G$9,7,0)</f>
        <v>0.2</v>
      </c>
      <c r="Z403" s="2">
        <f>+VLOOKUP(IF(R403&lt;0.1,0,IF(AND(R403&gt;=0.1,R403&lt;0.2),0.1,IF(AND(R403&gt;=0.2,R403&lt;0.3),0.2,IF(R403&gt;0.3,0.3,)))),REFERENCIAS!$C:$D,2,0)*VLOOKUP($R$2,PONDERADORES!$A$11:$G$11,7,0)</f>
        <v>15</v>
      </c>
      <c r="AA403" s="92"/>
      <c r="AB403" s="95" t="e">
        <f t="shared" ca="1" si="23"/>
        <v>#REF!</v>
      </c>
      <c r="AC403" s="23" t="e">
        <f ca="1">IF(AB403&gt;REFERENCIAS!$C$62,REFERENCIAS!$B$62,IF(AND(AB403&gt;=REFERENCIAS!$C$63,AB403&lt;REFERENCIAS!$D$63),REFERENCIAS!$B$63,IF(AND(AB403&gt;REFERENCIAS!$C$64,AB403&lt;=REFERENCIAS!$D$64),REFERENCIAS!$B$64,IF(AND(AB403&gt;=REFERENCIAS!$C$65,AB403&lt;REFERENCIAS!$D$65),REFERENCIAS!$B$65, "Revisar"))))</f>
        <v>#REF!</v>
      </c>
      <c r="AD403" s="94" t="e">
        <f ca="1">VLOOKUP(AC403,REFERENCIAS!$B$62:$G$65,4,FALSE)</f>
        <v>#REF!</v>
      </c>
      <c r="AJ403" s="20"/>
    </row>
    <row r="404" spans="1:36" ht="17.25" x14ac:dyDescent="0.25">
      <c r="A404" s="74"/>
      <c r="B404" s="19"/>
      <c r="C404" s="19"/>
      <c r="D404" s="50"/>
      <c r="E404" s="73"/>
      <c r="F404" s="74"/>
      <c r="G404" s="9"/>
      <c r="H404" s="48"/>
      <c r="I404" s="49">
        <f t="shared" ca="1" si="21"/>
        <v>2022</v>
      </c>
      <c r="J404" s="22">
        <f t="shared" ca="1" si="20"/>
        <v>1</v>
      </c>
      <c r="K404" s="19"/>
      <c r="L404" s="73"/>
      <c r="M404" s="74"/>
      <c r="N404" s="19"/>
      <c r="O404" s="73"/>
      <c r="P404" s="82">
        <v>1</v>
      </c>
      <c r="Q404" s="24">
        <v>1</v>
      </c>
      <c r="R404" s="81">
        <f t="shared" si="22"/>
        <v>1</v>
      </c>
      <c r="S404" s="85"/>
      <c r="T404" s="19"/>
      <c r="U404" s="22"/>
      <c r="V404" s="59"/>
      <c r="W404" s="81"/>
      <c r="X404" s="91" t="e">
        <f ca="1">+VLOOKUP(#REF!,REFERENCIAS!$C:$D,2,0)*VLOOKUP(#REF!,PONDERADORES!A:P,IF(AND(INFORMACION!$T404='REFERENCIAS RIESGO'!$C$36,INFORMACION!$F404=REFERENCIAS!$C$24),16,IF(INFORMACION!$T404='REFERENCIAS RIESGO'!$C$36,13,IF(INFORMACION!$F404=REFERENCIAS!$C$24,10,7))),0)+VLOOKUP(K404,REFERENCIAS!$C:$D,2,0)*VLOOKUP($K$2,PONDERADORES!A:P,IF(AND(INFORMACION!$T404='REFERENCIAS RIESGO'!$C$36,INFORMACION!$F404=REFERENCIAS!$C$24),16,IF(INFORMACION!$T404='REFERENCIAS RIESGO'!$C$36,13,IF(INFORMACION!$F404=REFERENCIAS!$C$24,10,7))),0)+VLOOKUP(L404,REFERENCIAS!$C:$D,2,0)*VLOOKUP($L$2,PONDERADORES!A:P,IF(AND(INFORMACION!$T404='REFERENCIAS RIESGO'!$C$36,INFORMACION!$F404=REFERENCIAS!$C$24),16,IF(INFORMACION!$T404='REFERENCIAS RIESGO'!$C$36,13,IF(INFORMACION!$F404=REFERENCIAS!$C$24,10,7))),0)+VLOOKUP(F404,REFERENCIAS!$C:$D,2,0)*VLOOKUP($F$2,PONDERADORES!A:P,IF(AND(INFORMACION!$T404='REFERENCIAS RIESGO'!$C$36,INFORMACION!$F404=REFERENCIAS!$C$24),16,IF(INFORMACION!$T404='REFERENCIAS RIESGO'!$C$36,13,IF(INFORMACION!$F404=REFERENCIAS!$C$24,10,7))),0)+VLOOKUP(T404,REFERENCIAS!$C:$D,2,0)*VLOOKUP($T$2,PONDERADORES!A:P,IF(AND(INFORMACION!$T404='REFERENCIAS RIESGO'!$C$36,INFORMACION!$F404=REFERENCIAS!$C$24),16,IF(INFORMACION!$T404='REFERENCIAS RIESGO'!$C$36,13,IF(INFORMACION!$F404=REFERENCIAS!$C$24,10,7))),0)+VLOOKUP(IF(J404&lt;=0.2,0.2,IF(AND(J404&gt;0.2,J404&lt;=0.4),0.4,IF(AND(J404&gt;0.4,J404&lt;=0.6),0.6,IF(AND(J404&gt;0.6,J404&lt;=0.8),0.8,IF(AND(J404&gt;0.8,J404&lt;=1),1))))),REFERENCIAS!$C:$D,2,0)*VLOOKUP($J$2,PONDERADORES!A:P,IF(AND(INFORMACION!$T404='REFERENCIAS RIESGO'!$C$36,INFORMACION!$F404=REFERENCIAS!$C$24),16,IF(INFORMACION!$T404='REFERENCIAS RIESGO'!$C$36,13,IF(INFORMACION!$F404=REFERENCIAS!$C$24,10,7))),0)</f>
        <v>#REF!</v>
      </c>
      <c r="Y404" s="68">
        <f>+VLOOKUP(M404,REFERENCIAS!$C:$D,2,0)*VLOOKUP($M$2,PONDERADORES!$A$7:$G$9,7,0)+VLOOKUP(N404,REFERENCIAS!$C:$D,2,0)*VLOOKUP($N$2,PONDERADORES!$A$7:$G$9,7,0)+VLOOKUP(O404,REFERENCIAS!$C:$D,2,0)*VLOOKUP($O$2,PONDERADORES!$A$7:$G$9,7,0)</f>
        <v>0.2</v>
      </c>
      <c r="Z404" s="2">
        <f>+VLOOKUP(IF(R404&lt;0.1,0,IF(AND(R404&gt;=0.1,R404&lt;0.2),0.1,IF(AND(R404&gt;=0.2,R404&lt;0.3),0.2,IF(R404&gt;0.3,0.3,)))),REFERENCIAS!$C:$D,2,0)*VLOOKUP($R$2,PONDERADORES!$A$11:$G$11,7,0)</f>
        <v>15</v>
      </c>
      <c r="AA404" s="92"/>
      <c r="AB404" s="95" t="e">
        <f t="shared" ca="1" si="23"/>
        <v>#REF!</v>
      </c>
      <c r="AC404" s="23" t="e">
        <f ca="1">IF(AB404&gt;REFERENCIAS!$C$62,REFERENCIAS!$B$62,IF(AND(AB404&gt;=REFERENCIAS!$C$63,AB404&lt;REFERENCIAS!$D$63),REFERENCIAS!$B$63,IF(AND(AB404&gt;REFERENCIAS!$C$64,AB404&lt;=REFERENCIAS!$D$64),REFERENCIAS!$B$64,IF(AND(AB404&gt;=REFERENCIAS!$C$65,AB404&lt;REFERENCIAS!$D$65),REFERENCIAS!$B$65, "Revisar"))))</f>
        <v>#REF!</v>
      </c>
      <c r="AD404" s="94" t="e">
        <f ca="1">VLOOKUP(AC404,REFERENCIAS!$B$62:$G$65,4,FALSE)</f>
        <v>#REF!</v>
      </c>
      <c r="AJ404" s="20"/>
    </row>
    <row r="405" spans="1:36" ht="17.25" x14ac:dyDescent="0.25">
      <c r="A405" s="74"/>
      <c r="B405" s="19"/>
      <c r="C405" s="19"/>
      <c r="D405" s="50"/>
      <c r="E405" s="73"/>
      <c r="F405" s="74"/>
      <c r="G405" s="9"/>
      <c r="H405" s="48"/>
      <c r="I405" s="49">
        <f t="shared" ca="1" si="21"/>
        <v>2022</v>
      </c>
      <c r="J405" s="22">
        <f t="shared" ca="1" si="20"/>
        <v>1</v>
      </c>
      <c r="K405" s="19"/>
      <c r="L405" s="73"/>
      <c r="M405" s="74"/>
      <c r="N405" s="19"/>
      <c r="O405" s="73"/>
      <c r="P405" s="82">
        <v>1</v>
      </c>
      <c r="Q405" s="24">
        <v>1</v>
      </c>
      <c r="R405" s="81">
        <f t="shared" si="22"/>
        <v>1</v>
      </c>
      <c r="S405" s="85"/>
      <c r="T405" s="19"/>
      <c r="U405" s="22"/>
      <c r="V405" s="59"/>
      <c r="W405" s="81"/>
      <c r="X405" s="91" t="e">
        <f ca="1">+VLOOKUP(#REF!,REFERENCIAS!$C:$D,2,0)*VLOOKUP(#REF!,PONDERADORES!A:P,IF(AND(INFORMACION!$T405='REFERENCIAS RIESGO'!$C$36,INFORMACION!$F405=REFERENCIAS!$C$24),16,IF(INFORMACION!$T405='REFERENCIAS RIESGO'!$C$36,13,IF(INFORMACION!$F405=REFERENCIAS!$C$24,10,7))),0)+VLOOKUP(K405,REFERENCIAS!$C:$D,2,0)*VLOOKUP($K$2,PONDERADORES!A:P,IF(AND(INFORMACION!$T405='REFERENCIAS RIESGO'!$C$36,INFORMACION!$F405=REFERENCIAS!$C$24),16,IF(INFORMACION!$T405='REFERENCIAS RIESGO'!$C$36,13,IF(INFORMACION!$F405=REFERENCIAS!$C$24,10,7))),0)+VLOOKUP(L405,REFERENCIAS!$C:$D,2,0)*VLOOKUP($L$2,PONDERADORES!A:P,IF(AND(INFORMACION!$T405='REFERENCIAS RIESGO'!$C$36,INFORMACION!$F405=REFERENCIAS!$C$24),16,IF(INFORMACION!$T405='REFERENCIAS RIESGO'!$C$36,13,IF(INFORMACION!$F405=REFERENCIAS!$C$24,10,7))),0)+VLOOKUP(F405,REFERENCIAS!$C:$D,2,0)*VLOOKUP($F$2,PONDERADORES!A:P,IF(AND(INFORMACION!$T405='REFERENCIAS RIESGO'!$C$36,INFORMACION!$F405=REFERENCIAS!$C$24),16,IF(INFORMACION!$T405='REFERENCIAS RIESGO'!$C$36,13,IF(INFORMACION!$F405=REFERENCIAS!$C$24,10,7))),0)+VLOOKUP(T405,REFERENCIAS!$C:$D,2,0)*VLOOKUP($T$2,PONDERADORES!A:P,IF(AND(INFORMACION!$T405='REFERENCIAS RIESGO'!$C$36,INFORMACION!$F405=REFERENCIAS!$C$24),16,IF(INFORMACION!$T405='REFERENCIAS RIESGO'!$C$36,13,IF(INFORMACION!$F405=REFERENCIAS!$C$24,10,7))),0)+VLOOKUP(IF(J405&lt;=0.2,0.2,IF(AND(J405&gt;0.2,J405&lt;=0.4),0.4,IF(AND(J405&gt;0.4,J405&lt;=0.6),0.6,IF(AND(J405&gt;0.6,J405&lt;=0.8),0.8,IF(AND(J405&gt;0.8,J405&lt;=1),1))))),REFERENCIAS!$C:$D,2,0)*VLOOKUP($J$2,PONDERADORES!A:P,IF(AND(INFORMACION!$T405='REFERENCIAS RIESGO'!$C$36,INFORMACION!$F405=REFERENCIAS!$C$24),16,IF(INFORMACION!$T405='REFERENCIAS RIESGO'!$C$36,13,IF(INFORMACION!$F405=REFERENCIAS!$C$24,10,7))),0)</f>
        <v>#REF!</v>
      </c>
      <c r="Y405" s="68">
        <f>+VLOOKUP(M405,REFERENCIAS!$C:$D,2,0)*VLOOKUP($M$2,PONDERADORES!$A$7:$G$9,7,0)+VLOOKUP(N405,REFERENCIAS!$C:$D,2,0)*VLOOKUP($N$2,PONDERADORES!$A$7:$G$9,7,0)+VLOOKUP(O405,REFERENCIAS!$C:$D,2,0)*VLOOKUP($O$2,PONDERADORES!$A$7:$G$9,7,0)</f>
        <v>0.2</v>
      </c>
      <c r="Z405" s="2">
        <f>+VLOOKUP(IF(R405&lt;0.1,0,IF(AND(R405&gt;=0.1,R405&lt;0.2),0.1,IF(AND(R405&gt;=0.2,R405&lt;0.3),0.2,IF(R405&gt;0.3,0.3,)))),REFERENCIAS!$C:$D,2,0)*VLOOKUP($R$2,PONDERADORES!$A$11:$G$11,7,0)</f>
        <v>15</v>
      </c>
      <c r="AA405" s="92"/>
      <c r="AB405" s="95" t="e">
        <f t="shared" ca="1" si="23"/>
        <v>#REF!</v>
      </c>
      <c r="AC405" s="23" t="e">
        <f ca="1">IF(AB405&gt;REFERENCIAS!$C$62,REFERENCIAS!$B$62,IF(AND(AB405&gt;=REFERENCIAS!$C$63,AB405&lt;REFERENCIAS!$D$63),REFERENCIAS!$B$63,IF(AND(AB405&gt;REFERENCIAS!$C$64,AB405&lt;=REFERENCIAS!$D$64),REFERENCIAS!$B$64,IF(AND(AB405&gt;=REFERENCIAS!$C$65,AB405&lt;REFERENCIAS!$D$65),REFERENCIAS!$B$65, "Revisar"))))</f>
        <v>#REF!</v>
      </c>
      <c r="AD405" s="94" t="e">
        <f ca="1">VLOOKUP(AC405,REFERENCIAS!$B$62:$G$65,4,FALSE)</f>
        <v>#REF!</v>
      </c>
      <c r="AJ405" s="20"/>
    </row>
    <row r="406" spans="1:36" ht="17.25" x14ac:dyDescent="0.25">
      <c r="A406" s="74"/>
      <c r="B406" s="19"/>
      <c r="C406" s="19"/>
      <c r="D406" s="50"/>
      <c r="E406" s="73"/>
      <c r="F406" s="74"/>
      <c r="G406" s="9"/>
      <c r="H406" s="48"/>
      <c r="I406" s="49">
        <f t="shared" ca="1" si="21"/>
        <v>2022</v>
      </c>
      <c r="J406" s="22">
        <f t="shared" ca="1" si="20"/>
        <v>1</v>
      </c>
      <c r="K406" s="19"/>
      <c r="L406" s="73"/>
      <c r="M406" s="74"/>
      <c r="N406" s="19"/>
      <c r="O406" s="73"/>
      <c r="P406" s="82">
        <v>1</v>
      </c>
      <c r="Q406" s="24">
        <v>1</v>
      </c>
      <c r="R406" s="81">
        <f t="shared" si="22"/>
        <v>1</v>
      </c>
      <c r="S406" s="85"/>
      <c r="T406" s="19"/>
      <c r="U406" s="22"/>
      <c r="V406" s="59"/>
      <c r="W406" s="81"/>
      <c r="X406" s="91" t="e">
        <f ca="1">+VLOOKUP(#REF!,REFERENCIAS!$C:$D,2,0)*VLOOKUP(#REF!,PONDERADORES!A:P,IF(AND(INFORMACION!$T406='REFERENCIAS RIESGO'!$C$36,INFORMACION!$F406=REFERENCIAS!$C$24),16,IF(INFORMACION!$T406='REFERENCIAS RIESGO'!$C$36,13,IF(INFORMACION!$F406=REFERENCIAS!$C$24,10,7))),0)+VLOOKUP(K406,REFERENCIAS!$C:$D,2,0)*VLOOKUP($K$2,PONDERADORES!A:P,IF(AND(INFORMACION!$T406='REFERENCIAS RIESGO'!$C$36,INFORMACION!$F406=REFERENCIAS!$C$24),16,IF(INFORMACION!$T406='REFERENCIAS RIESGO'!$C$36,13,IF(INFORMACION!$F406=REFERENCIAS!$C$24,10,7))),0)+VLOOKUP(L406,REFERENCIAS!$C:$D,2,0)*VLOOKUP($L$2,PONDERADORES!A:P,IF(AND(INFORMACION!$T406='REFERENCIAS RIESGO'!$C$36,INFORMACION!$F406=REFERENCIAS!$C$24),16,IF(INFORMACION!$T406='REFERENCIAS RIESGO'!$C$36,13,IF(INFORMACION!$F406=REFERENCIAS!$C$24,10,7))),0)+VLOOKUP(F406,REFERENCIAS!$C:$D,2,0)*VLOOKUP($F$2,PONDERADORES!A:P,IF(AND(INFORMACION!$T406='REFERENCIAS RIESGO'!$C$36,INFORMACION!$F406=REFERENCIAS!$C$24),16,IF(INFORMACION!$T406='REFERENCIAS RIESGO'!$C$36,13,IF(INFORMACION!$F406=REFERENCIAS!$C$24,10,7))),0)+VLOOKUP(T406,REFERENCIAS!$C:$D,2,0)*VLOOKUP($T$2,PONDERADORES!A:P,IF(AND(INFORMACION!$T406='REFERENCIAS RIESGO'!$C$36,INFORMACION!$F406=REFERENCIAS!$C$24),16,IF(INFORMACION!$T406='REFERENCIAS RIESGO'!$C$36,13,IF(INFORMACION!$F406=REFERENCIAS!$C$24,10,7))),0)+VLOOKUP(IF(J406&lt;=0.2,0.2,IF(AND(J406&gt;0.2,J406&lt;=0.4),0.4,IF(AND(J406&gt;0.4,J406&lt;=0.6),0.6,IF(AND(J406&gt;0.6,J406&lt;=0.8),0.8,IF(AND(J406&gt;0.8,J406&lt;=1),1))))),REFERENCIAS!$C:$D,2,0)*VLOOKUP($J$2,PONDERADORES!A:P,IF(AND(INFORMACION!$T406='REFERENCIAS RIESGO'!$C$36,INFORMACION!$F406=REFERENCIAS!$C$24),16,IF(INFORMACION!$T406='REFERENCIAS RIESGO'!$C$36,13,IF(INFORMACION!$F406=REFERENCIAS!$C$24,10,7))),0)</f>
        <v>#REF!</v>
      </c>
      <c r="Y406" s="68">
        <f>+VLOOKUP(M406,REFERENCIAS!$C:$D,2,0)*VLOOKUP($M$2,PONDERADORES!$A$7:$G$9,7,0)+VLOOKUP(N406,REFERENCIAS!$C:$D,2,0)*VLOOKUP($N$2,PONDERADORES!$A$7:$G$9,7,0)+VLOOKUP(O406,REFERENCIAS!$C:$D,2,0)*VLOOKUP($O$2,PONDERADORES!$A$7:$G$9,7,0)</f>
        <v>0.2</v>
      </c>
      <c r="Z406" s="2">
        <f>+VLOOKUP(IF(R406&lt;0.1,0,IF(AND(R406&gt;=0.1,R406&lt;0.2),0.1,IF(AND(R406&gt;=0.2,R406&lt;0.3),0.2,IF(R406&gt;0.3,0.3,)))),REFERENCIAS!$C:$D,2,0)*VLOOKUP($R$2,PONDERADORES!$A$11:$G$11,7,0)</f>
        <v>15</v>
      </c>
      <c r="AA406" s="92"/>
      <c r="AB406" s="95" t="e">
        <f t="shared" ca="1" si="23"/>
        <v>#REF!</v>
      </c>
      <c r="AC406" s="23" t="e">
        <f ca="1">IF(AB406&gt;REFERENCIAS!$C$62,REFERENCIAS!$B$62,IF(AND(AB406&gt;=REFERENCIAS!$C$63,AB406&lt;REFERENCIAS!$D$63),REFERENCIAS!$B$63,IF(AND(AB406&gt;REFERENCIAS!$C$64,AB406&lt;=REFERENCIAS!$D$64),REFERENCIAS!$B$64,IF(AND(AB406&gt;=REFERENCIAS!$C$65,AB406&lt;REFERENCIAS!$D$65),REFERENCIAS!$B$65, "Revisar"))))</f>
        <v>#REF!</v>
      </c>
      <c r="AD406" s="94" t="e">
        <f ca="1">VLOOKUP(AC406,REFERENCIAS!$B$62:$G$65,4,FALSE)</f>
        <v>#REF!</v>
      </c>
      <c r="AJ406" s="20"/>
    </row>
    <row r="407" spans="1:36" ht="17.25" x14ac:dyDescent="0.25">
      <c r="A407" s="74"/>
      <c r="B407" s="19"/>
      <c r="C407" s="19"/>
      <c r="D407" s="50"/>
      <c r="E407" s="73"/>
      <c r="F407" s="74"/>
      <c r="G407" s="9"/>
      <c r="H407" s="48"/>
      <c r="I407" s="49">
        <f t="shared" ca="1" si="21"/>
        <v>2022</v>
      </c>
      <c r="J407" s="22">
        <f t="shared" ca="1" si="20"/>
        <v>1</v>
      </c>
      <c r="K407" s="19"/>
      <c r="L407" s="73"/>
      <c r="M407" s="74"/>
      <c r="N407" s="19"/>
      <c r="O407" s="73"/>
      <c r="P407" s="82">
        <v>1</v>
      </c>
      <c r="Q407" s="24">
        <v>1</v>
      </c>
      <c r="R407" s="81">
        <f t="shared" si="22"/>
        <v>1</v>
      </c>
      <c r="S407" s="85"/>
      <c r="T407" s="19"/>
      <c r="U407" s="22"/>
      <c r="V407" s="59"/>
      <c r="W407" s="81"/>
      <c r="X407" s="91" t="e">
        <f ca="1">+VLOOKUP(#REF!,REFERENCIAS!$C:$D,2,0)*VLOOKUP(#REF!,PONDERADORES!A:P,IF(AND(INFORMACION!$T407='REFERENCIAS RIESGO'!$C$36,INFORMACION!$F407=REFERENCIAS!$C$24),16,IF(INFORMACION!$T407='REFERENCIAS RIESGO'!$C$36,13,IF(INFORMACION!$F407=REFERENCIAS!$C$24,10,7))),0)+VLOOKUP(K407,REFERENCIAS!$C:$D,2,0)*VLOOKUP($K$2,PONDERADORES!A:P,IF(AND(INFORMACION!$T407='REFERENCIAS RIESGO'!$C$36,INFORMACION!$F407=REFERENCIAS!$C$24),16,IF(INFORMACION!$T407='REFERENCIAS RIESGO'!$C$36,13,IF(INFORMACION!$F407=REFERENCIAS!$C$24,10,7))),0)+VLOOKUP(L407,REFERENCIAS!$C:$D,2,0)*VLOOKUP($L$2,PONDERADORES!A:P,IF(AND(INFORMACION!$T407='REFERENCIAS RIESGO'!$C$36,INFORMACION!$F407=REFERENCIAS!$C$24),16,IF(INFORMACION!$T407='REFERENCIAS RIESGO'!$C$36,13,IF(INFORMACION!$F407=REFERENCIAS!$C$24,10,7))),0)+VLOOKUP(F407,REFERENCIAS!$C:$D,2,0)*VLOOKUP($F$2,PONDERADORES!A:P,IF(AND(INFORMACION!$T407='REFERENCIAS RIESGO'!$C$36,INFORMACION!$F407=REFERENCIAS!$C$24),16,IF(INFORMACION!$T407='REFERENCIAS RIESGO'!$C$36,13,IF(INFORMACION!$F407=REFERENCIAS!$C$24,10,7))),0)+VLOOKUP(T407,REFERENCIAS!$C:$D,2,0)*VLOOKUP($T$2,PONDERADORES!A:P,IF(AND(INFORMACION!$T407='REFERENCIAS RIESGO'!$C$36,INFORMACION!$F407=REFERENCIAS!$C$24),16,IF(INFORMACION!$T407='REFERENCIAS RIESGO'!$C$36,13,IF(INFORMACION!$F407=REFERENCIAS!$C$24,10,7))),0)+VLOOKUP(IF(J407&lt;=0.2,0.2,IF(AND(J407&gt;0.2,J407&lt;=0.4),0.4,IF(AND(J407&gt;0.4,J407&lt;=0.6),0.6,IF(AND(J407&gt;0.6,J407&lt;=0.8),0.8,IF(AND(J407&gt;0.8,J407&lt;=1),1))))),REFERENCIAS!$C:$D,2,0)*VLOOKUP($J$2,PONDERADORES!A:P,IF(AND(INFORMACION!$T407='REFERENCIAS RIESGO'!$C$36,INFORMACION!$F407=REFERENCIAS!$C$24),16,IF(INFORMACION!$T407='REFERENCIAS RIESGO'!$C$36,13,IF(INFORMACION!$F407=REFERENCIAS!$C$24,10,7))),0)</f>
        <v>#REF!</v>
      </c>
      <c r="Y407" s="68">
        <f>+VLOOKUP(M407,REFERENCIAS!$C:$D,2,0)*VLOOKUP($M$2,PONDERADORES!$A$7:$G$9,7,0)+VLOOKUP(N407,REFERENCIAS!$C:$D,2,0)*VLOOKUP($N$2,PONDERADORES!$A$7:$G$9,7,0)+VLOOKUP(O407,REFERENCIAS!$C:$D,2,0)*VLOOKUP($O$2,PONDERADORES!$A$7:$G$9,7,0)</f>
        <v>0.2</v>
      </c>
      <c r="Z407" s="2">
        <f>+VLOOKUP(IF(R407&lt;0.1,0,IF(AND(R407&gt;=0.1,R407&lt;0.2),0.1,IF(AND(R407&gt;=0.2,R407&lt;0.3),0.2,IF(R407&gt;0.3,0.3,)))),REFERENCIAS!$C:$D,2,0)*VLOOKUP($R$2,PONDERADORES!$A$11:$G$11,7,0)</f>
        <v>15</v>
      </c>
      <c r="AA407" s="92"/>
      <c r="AB407" s="95" t="e">
        <f t="shared" ca="1" si="23"/>
        <v>#REF!</v>
      </c>
      <c r="AC407" s="23" t="e">
        <f ca="1">IF(AB407&gt;REFERENCIAS!$C$62,REFERENCIAS!$B$62,IF(AND(AB407&gt;=REFERENCIAS!$C$63,AB407&lt;REFERENCIAS!$D$63),REFERENCIAS!$B$63,IF(AND(AB407&gt;REFERENCIAS!$C$64,AB407&lt;=REFERENCIAS!$D$64),REFERENCIAS!$B$64,IF(AND(AB407&gt;=REFERENCIAS!$C$65,AB407&lt;REFERENCIAS!$D$65),REFERENCIAS!$B$65, "Revisar"))))</f>
        <v>#REF!</v>
      </c>
      <c r="AD407" s="94" t="e">
        <f ca="1">VLOOKUP(AC407,REFERENCIAS!$B$62:$G$65,4,FALSE)</f>
        <v>#REF!</v>
      </c>
      <c r="AJ407" s="20"/>
    </row>
    <row r="408" spans="1:36" ht="17.25" x14ac:dyDescent="0.25">
      <c r="A408" s="74"/>
      <c r="B408" s="19"/>
      <c r="C408" s="19"/>
      <c r="D408" s="50"/>
      <c r="E408" s="73"/>
      <c r="F408" s="74"/>
      <c r="G408" s="9"/>
      <c r="H408" s="48"/>
      <c r="I408" s="49">
        <f t="shared" ca="1" si="21"/>
        <v>2022</v>
      </c>
      <c r="J408" s="22">
        <f t="shared" ca="1" si="20"/>
        <v>1</v>
      </c>
      <c r="K408" s="19"/>
      <c r="L408" s="73"/>
      <c r="M408" s="74"/>
      <c r="N408" s="19"/>
      <c r="O408" s="73"/>
      <c r="P408" s="82">
        <v>1</v>
      </c>
      <c r="Q408" s="24">
        <v>1</v>
      </c>
      <c r="R408" s="81">
        <f t="shared" si="22"/>
        <v>1</v>
      </c>
      <c r="S408" s="85"/>
      <c r="T408" s="19"/>
      <c r="U408" s="22"/>
      <c r="V408" s="59"/>
      <c r="W408" s="81"/>
      <c r="X408" s="91" t="e">
        <f ca="1">+VLOOKUP(#REF!,REFERENCIAS!$C:$D,2,0)*VLOOKUP(#REF!,PONDERADORES!A:P,IF(AND(INFORMACION!$T408='REFERENCIAS RIESGO'!$C$36,INFORMACION!$F408=REFERENCIAS!$C$24),16,IF(INFORMACION!$T408='REFERENCIAS RIESGO'!$C$36,13,IF(INFORMACION!$F408=REFERENCIAS!$C$24,10,7))),0)+VLOOKUP(K408,REFERENCIAS!$C:$D,2,0)*VLOOKUP($K$2,PONDERADORES!A:P,IF(AND(INFORMACION!$T408='REFERENCIAS RIESGO'!$C$36,INFORMACION!$F408=REFERENCIAS!$C$24),16,IF(INFORMACION!$T408='REFERENCIAS RIESGO'!$C$36,13,IF(INFORMACION!$F408=REFERENCIAS!$C$24,10,7))),0)+VLOOKUP(L408,REFERENCIAS!$C:$D,2,0)*VLOOKUP($L$2,PONDERADORES!A:P,IF(AND(INFORMACION!$T408='REFERENCIAS RIESGO'!$C$36,INFORMACION!$F408=REFERENCIAS!$C$24),16,IF(INFORMACION!$T408='REFERENCIAS RIESGO'!$C$36,13,IF(INFORMACION!$F408=REFERENCIAS!$C$24,10,7))),0)+VLOOKUP(F408,REFERENCIAS!$C:$D,2,0)*VLOOKUP($F$2,PONDERADORES!A:P,IF(AND(INFORMACION!$T408='REFERENCIAS RIESGO'!$C$36,INFORMACION!$F408=REFERENCIAS!$C$24),16,IF(INFORMACION!$T408='REFERENCIAS RIESGO'!$C$36,13,IF(INFORMACION!$F408=REFERENCIAS!$C$24,10,7))),0)+VLOOKUP(T408,REFERENCIAS!$C:$D,2,0)*VLOOKUP($T$2,PONDERADORES!A:P,IF(AND(INFORMACION!$T408='REFERENCIAS RIESGO'!$C$36,INFORMACION!$F408=REFERENCIAS!$C$24),16,IF(INFORMACION!$T408='REFERENCIAS RIESGO'!$C$36,13,IF(INFORMACION!$F408=REFERENCIAS!$C$24,10,7))),0)+VLOOKUP(IF(J408&lt;=0.2,0.2,IF(AND(J408&gt;0.2,J408&lt;=0.4),0.4,IF(AND(J408&gt;0.4,J408&lt;=0.6),0.6,IF(AND(J408&gt;0.6,J408&lt;=0.8),0.8,IF(AND(J408&gt;0.8,J408&lt;=1),1))))),REFERENCIAS!$C:$D,2,0)*VLOOKUP($J$2,PONDERADORES!A:P,IF(AND(INFORMACION!$T408='REFERENCIAS RIESGO'!$C$36,INFORMACION!$F408=REFERENCIAS!$C$24),16,IF(INFORMACION!$T408='REFERENCIAS RIESGO'!$C$36,13,IF(INFORMACION!$F408=REFERENCIAS!$C$24,10,7))),0)</f>
        <v>#REF!</v>
      </c>
      <c r="Y408" s="68">
        <f>+VLOOKUP(M408,REFERENCIAS!$C:$D,2,0)*VLOOKUP($M$2,PONDERADORES!$A$7:$G$9,7,0)+VLOOKUP(N408,REFERENCIAS!$C:$D,2,0)*VLOOKUP($N$2,PONDERADORES!$A$7:$G$9,7,0)+VLOOKUP(O408,REFERENCIAS!$C:$D,2,0)*VLOOKUP($O$2,PONDERADORES!$A$7:$G$9,7,0)</f>
        <v>0.2</v>
      </c>
      <c r="Z408" s="2">
        <f>+VLOOKUP(IF(R408&lt;0.1,0,IF(AND(R408&gt;=0.1,R408&lt;0.2),0.1,IF(AND(R408&gt;=0.2,R408&lt;0.3),0.2,IF(R408&gt;0.3,0.3,)))),REFERENCIAS!$C:$D,2,0)*VLOOKUP($R$2,PONDERADORES!$A$11:$G$11,7,0)</f>
        <v>15</v>
      </c>
      <c r="AA408" s="92"/>
      <c r="AB408" s="95" t="e">
        <f t="shared" ca="1" si="23"/>
        <v>#REF!</v>
      </c>
      <c r="AC408" s="23" t="e">
        <f ca="1">IF(AB408&gt;REFERENCIAS!$C$62,REFERENCIAS!$B$62,IF(AND(AB408&gt;=REFERENCIAS!$C$63,AB408&lt;REFERENCIAS!$D$63),REFERENCIAS!$B$63,IF(AND(AB408&gt;REFERENCIAS!$C$64,AB408&lt;=REFERENCIAS!$D$64),REFERENCIAS!$B$64,IF(AND(AB408&gt;=REFERENCIAS!$C$65,AB408&lt;REFERENCIAS!$D$65),REFERENCIAS!$B$65, "Revisar"))))</f>
        <v>#REF!</v>
      </c>
      <c r="AD408" s="94" t="e">
        <f ca="1">VLOOKUP(AC408,REFERENCIAS!$B$62:$G$65,4,FALSE)</f>
        <v>#REF!</v>
      </c>
      <c r="AJ408" s="20"/>
    </row>
    <row r="409" spans="1:36" ht="17.25" x14ac:dyDescent="0.25">
      <c r="A409" s="74"/>
      <c r="B409" s="19"/>
      <c r="C409" s="19"/>
      <c r="D409" s="50"/>
      <c r="E409" s="73"/>
      <c r="F409" s="74"/>
      <c r="G409" s="9"/>
      <c r="H409" s="48"/>
      <c r="I409" s="49">
        <f t="shared" ca="1" si="21"/>
        <v>2022</v>
      </c>
      <c r="J409" s="22">
        <f t="shared" ca="1" si="20"/>
        <v>1</v>
      </c>
      <c r="K409" s="19"/>
      <c r="L409" s="73"/>
      <c r="M409" s="74"/>
      <c r="N409" s="19"/>
      <c r="O409" s="73"/>
      <c r="P409" s="82">
        <v>1</v>
      </c>
      <c r="Q409" s="24">
        <v>1</v>
      </c>
      <c r="R409" s="81">
        <f t="shared" si="22"/>
        <v>1</v>
      </c>
      <c r="S409" s="85"/>
      <c r="T409" s="19"/>
      <c r="U409" s="22"/>
      <c r="V409" s="59"/>
      <c r="W409" s="81"/>
      <c r="X409" s="91" t="e">
        <f ca="1">+VLOOKUP(#REF!,REFERENCIAS!$C:$D,2,0)*VLOOKUP(#REF!,PONDERADORES!A:P,IF(AND(INFORMACION!$T409='REFERENCIAS RIESGO'!$C$36,INFORMACION!$F409=REFERENCIAS!$C$24),16,IF(INFORMACION!$T409='REFERENCIAS RIESGO'!$C$36,13,IF(INFORMACION!$F409=REFERENCIAS!$C$24,10,7))),0)+VLOOKUP(K409,REFERENCIAS!$C:$D,2,0)*VLOOKUP($K$2,PONDERADORES!A:P,IF(AND(INFORMACION!$T409='REFERENCIAS RIESGO'!$C$36,INFORMACION!$F409=REFERENCIAS!$C$24),16,IF(INFORMACION!$T409='REFERENCIAS RIESGO'!$C$36,13,IF(INFORMACION!$F409=REFERENCIAS!$C$24,10,7))),0)+VLOOKUP(L409,REFERENCIAS!$C:$D,2,0)*VLOOKUP($L$2,PONDERADORES!A:P,IF(AND(INFORMACION!$T409='REFERENCIAS RIESGO'!$C$36,INFORMACION!$F409=REFERENCIAS!$C$24),16,IF(INFORMACION!$T409='REFERENCIAS RIESGO'!$C$36,13,IF(INFORMACION!$F409=REFERENCIAS!$C$24,10,7))),0)+VLOOKUP(F409,REFERENCIAS!$C:$D,2,0)*VLOOKUP($F$2,PONDERADORES!A:P,IF(AND(INFORMACION!$T409='REFERENCIAS RIESGO'!$C$36,INFORMACION!$F409=REFERENCIAS!$C$24),16,IF(INFORMACION!$T409='REFERENCIAS RIESGO'!$C$36,13,IF(INFORMACION!$F409=REFERENCIAS!$C$24,10,7))),0)+VLOOKUP(T409,REFERENCIAS!$C:$D,2,0)*VLOOKUP($T$2,PONDERADORES!A:P,IF(AND(INFORMACION!$T409='REFERENCIAS RIESGO'!$C$36,INFORMACION!$F409=REFERENCIAS!$C$24),16,IF(INFORMACION!$T409='REFERENCIAS RIESGO'!$C$36,13,IF(INFORMACION!$F409=REFERENCIAS!$C$24,10,7))),0)+VLOOKUP(IF(J409&lt;=0.2,0.2,IF(AND(J409&gt;0.2,J409&lt;=0.4),0.4,IF(AND(J409&gt;0.4,J409&lt;=0.6),0.6,IF(AND(J409&gt;0.6,J409&lt;=0.8),0.8,IF(AND(J409&gt;0.8,J409&lt;=1),1))))),REFERENCIAS!$C:$D,2,0)*VLOOKUP($J$2,PONDERADORES!A:P,IF(AND(INFORMACION!$T409='REFERENCIAS RIESGO'!$C$36,INFORMACION!$F409=REFERENCIAS!$C$24),16,IF(INFORMACION!$T409='REFERENCIAS RIESGO'!$C$36,13,IF(INFORMACION!$F409=REFERENCIAS!$C$24,10,7))),0)</f>
        <v>#REF!</v>
      </c>
      <c r="Y409" s="68">
        <f>+VLOOKUP(M409,REFERENCIAS!$C:$D,2,0)*VLOOKUP($M$2,PONDERADORES!$A$7:$G$9,7,0)+VLOOKUP(N409,REFERENCIAS!$C:$D,2,0)*VLOOKUP($N$2,PONDERADORES!$A$7:$G$9,7,0)+VLOOKUP(O409,REFERENCIAS!$C:$D,2,0)*VLOOKUP($O$2,PONDERADORES!$A$7:$G$9,7,0)</f>
        <v>0.2</v>
      </c>
      <c r="Z409" s="2">
        <f>+VLOOKUP(IF(R409&lt;0.1,0,IF(AND(R409&gt;=0.1,R409&lt;0.2),0.1,IF(AND(R409&gt;=0.2,R409&lt;0.3),0.2,IF(R409&gt;0.3,0.3,)))),REFERENCIAS!$C:$D,2,0)*VLOOKUP($R$2,PONDERADORES!$A$11:$G$11,7,0)</f>
        <v>15</v>
      </c>
      <c r="AA409" s="92"/>
      <c r="AB409" s="95" t="e">
        <f t="shared" ca="1" si="23"/>
        <v>#REF!</v>
      </c>
      <c r="AC409" s="23" t="e">
        <f ca="1">IF(AB409&gt;REFERENCIAS!$C$62,REFERENCIAS!$B$62,IF(AND(AB409&gt;=REFERENCIAS!$C$63,AB409&lt;REFERENCIAS!$D$63),REFERENCIAS!$B$63,IF(AND(AB409&gt;REFERENCIAS!$C$64,AB409&lt;=REFERENCIAS!$D$64),REFERENCIAS!$B$64,IF(AND(AB409&gt;=REFERENCIAS!$C$65,AB409&lt;REFERENCIAS!$D$65),REFERENCIAS!$B$65, "Revisar"))))</f>
        <v>#REF!</v>
      </c>
      <c r="AD409" s="94" t="e">
        <f ca="1">VLOOKUP(AC409,REFERENCIAS!$B$62:$G$65,4,FALSE)</f>
        <v>#REF!</v>
      </c>
      <c r="AJ409" s="20"/>
    </row>
    <row r="410" spans="1:36" ht="17.25" x14ac:dyDescent="0.25">
      <c r="A410" s="74"/>
      <c r="B410" s="19"/>
      <c r="C410" s="19"/>
      <c r="D410" s="50"/>
      <c r="E410" s="73"/>
      <c r="F410" s="74"/>
      <c r="G410" s="9"/>
      <c r="H410" s="48"/>
      <c r="I410" s="49">
        <f t="shared" ca="1" si="21"/>
        <v>2022</v>
      </c>
      <c r="J410" s="22">
        <f t="shared" ca="1" si="20"/>
        <v>1</v>
      </c>
      <c r="K410" s="19"/>
      <c r="L410" s="73"/>
      <c r="M410" s="74"/>
      <c r="N410" s="19"/>
      <c r="O410" s="73"/>
      <c r="P410" s="82">
        <v>1</v>
      </c>
      <c r="Q410" s="24">
        <v>1</v>
      </c>
      <c r="R410" s="81">
        <f t="shared" si="22"/>
        <v>1</v>
      </c>
      <c r="S410" s="85"/>
      <c r="T410" s="19"/>
      <c r="U410" s="22"/>
      <c r="V410" s="59"/>
      <c r="W410" s="81"/>
      <c r="X410" s="91" t="e">
        <f ca="1">+VLOOKUP(#REF!,REFERENCIAS!$C:$D,2,0)*VLOOKUP(#REF!,PONDERADORES!A:P,IF(AND(INFORMACION!$T410='REFERENCIAS RIESGO'!$C$36,INFORMACION!$F410=REFERENCIAS!$C$24),16,IF(INFORMACION!$T410='REFERENCIAS RIESGO'!$C$36,13,IF(INFORMACION!$F410=REFERENCIAS!$C$24,10,7))),0)+VLOOKUP(K410,REFERENCIAS!$C:$D,2,0)*VLOOKUP($K$2,PONDERADORES!A:P,IF(AND(INFORMACION!$T410='REFERENCIAS RIESGO'!$C$36,INFORMACION!$F410=REFERENCIAS!$C$24),16,IF(INFORMACION!$T410='REFERENCIAS RIESGO'!$C$36,13,IF(INFORMACION!$F410=REFERENCIAS!$C$24,10,7))),0)+VLOOKUP(L410,REFERENCIAS!$C:$D,2,0)*VLOOKUP($L$2,PONDERADORES!A:P,IF(AND(INFORMACION!$T410='REFERENCIAS RIESGO'!$C$36,INFORMACION!$F410=REFERENCIAS!$C$24),16,IF(INFORMACION!$T410='REFERENCIAS RIESGO'!$C$36,13,IF(INFORMACION!$F410=REFERENCIAS!$C$24,10,7))),0)+VLOOKUP(F410,REFERENCIAS!$C:$D,2,0)*VLOOKUP($F$2,PONDERADORES!A:P,IF(AND(INFORMACION!$T410='REFERENCIAS RIESGO'!$C$36,INFORMACION!$F410=REFERENCIAS!$C$24),16,IF(INFORMACION!$T410='REFERENCIAS RIESGO'!$C$36,13,IF(INFORMACION!$F410=REFERENCIAS!$C$24,10,7))),0)+VLOOKUP(T410,REFERENCIAS!$C:$D,2,0)*VLOOKUP($T$2,PONDERADORES!A:P,IF(AND(INFORMACION!$T410='REFERENCIAS RIESGO'!$C$36,INFORMACION!$F410=REFERENCIAS!$C$24),16,IF(INFORMACION!$T410='REFERENCIAS RIESGO'!$C$36,13,IF(INFORMACION!$F410=REFERENCIAS!$C$24,10,7))),0)+VLOOKUP(IF(J410&lt;=0.2,0.2,IF(AND(J410&gt;0.2,J410&lt;=0.4),0.4,IF(AND(J410&gt;0.4,J410&lt;=0.6),0.6,IF(AND(J410&gt;0.6,J410&lt;=0.8),0.8,IF(AND(J410&gt;0.8,J410&lt;=1),1))))),REFERENCIAS!$C:$D,2,0)*VLOOKUP($J$2,PONDERADORES!A:P,IF(AND(INFORMACION!$T410='REFERENCIAS RIESGO'!$C$36,INFORMACION!$F410=REFERENCIAS!$C$24),16,IF(INFORMACION!$T410='REFERENCIAS RIESGO'!$C$36,13,IF(INFORMACION!$F410=REFERENCIAS!$C$24,10,7))),0)</f>
        <v>#REF!</v>
      </c>
      <c r="Y410" s="68">
        <f>+VLOOKUP(M410,REFERENCIAS!$C:$D,2,0)*VLOOKUP($M$2,PONDERADORES!$A$7:$G$9,7,0)+VLOOKUP(N410,REFERENCIAS!$C:$D,2,0)*VLOOKUP($N$2,PONDERADORES!$A$7:$G$9,7,0)+VLOOKUP(O410,REFERENCIAS!$C:$D,2,0)*VLOOKUP($O$2,PONDERADORES!$A$7:$G$9,7,0)</f>
        <v>0.2</v>
      </c>
      <c r="Z410" s="2">
        <f>+VLOOKUP(IF(R410&lt;0.1,0,IF(AND(R410&gt;=0.1,R410&lt;0.2),0.1,IF(AND(R410&gt;=0.2,R410&lt;0.3),0.2,IF(R410&gt;0.3,0.3,)))),REFERENCIAS!$C:$D,2,0)*VLOOKUP($R$2,PONDERADORES!$A$11:$G$11,7,0)</f>
        <v>15</v>
      </c>
      <c r="AA410" s="92"/>
      <c r="AB410" s="95" t="e">
        <f t="shared" ca="1" si="23"/>
        <v>#REF!</v>
      </c>
      <c r="AC410" s="23" t="e">
        <f ca="1">IF(AB410&gt;REFERENCIAS!$C$62,REFERENCIAS!$B$62,IF(AND(AB410&gt;=REFERENCIAS!$C$63,AB410&lt;REFERENCIAS!$D$63),REFERENCIAS!$B$63,IF(AND(AB410&gt;REFERENCIAS!$C$64,AB410&lt;=REFERENCIAS!$D$64),REFERENCIAS!$B$64,IF(AND(AB410&gt;=REFERENCIAS!$C$65,AB410&lt;REFERENCIAS!$D$65),REFERENCIAS!$B$65, "Revisar"))))</f>
        <v>#REF!</v>
      </c>
      <c r="AD410" s="94" t="e">
        <f ca="1">VLOOKUP(AC410,REFERENCIAS!$B$62:$G$65,4,FALSE)</f>
        <v>#REF!</v>
      </c>
      <c r="AJ410" s="20"/>
    </row>
    <row r="411" spans="1:36" ht="17.25" x14ac:dyDescent="0.25">
      <c r="A411" s="74"/>
      <c r="B411" s="19"/>
      <c r="C411" s="19"/>
      <c r="D411" s="50"/>
      <c r="E411" s="73"/>
      <c r="F411" s="74"/>
      <c r="G411" s="9"/>
      <c r="H411" s="48"/>
      <c r="I411" s="49">
        <f t="shared" ca="1" si="21"/>
        <v>2022</v>
      </c>
      <c r="J411" s="22">
        <f t="shared" ca="1" si="20"/>
        <v>1</v>
      </c>
      <c r="K411" s="19"/>
      <c r="L411" s="73"/>
      <c r="M411" s="74"/>
      <c r="N411" s="19"/>
      <c r="O411" s="73"/>
      <c r="P411" s="82">
        <v>1</v>
      </c>
      <c r="Q411" s="24">
        <v>1</v>
      </c>
      <c r="R411" s="81">
        <f t="shared" si="22"/>
        <v>1</v>
      </c>
      <c r="S411" s="85"/>
      <c r="T411" s="19"/>
      <c r="U411" s="22"/>
      <c r="V411" s="59"/>
      <c r="W411" s="81"/>
      <c r="X411" s="91" t="e">
        <f ca="1">+VLOOKUP(#REF!,REFERENCIAS!$C:$D,2,0)*VLOOKUP(#REF!,PONDERADORES!A:P,IF(AND(INFORMACION!$T411='REFERENCIAS RIESGO'!$C$36,INFORMACION!$F411=REFERENCIAS!$C$24),16,IF(INFORMACION!$T411='REFERENCIAS RIESGO'!$C$36,13,IF(INFORMACION!$F411=REFERENCIAS!$C$24,10,7))),0)+VLOOKUP(K411,REFERENCIAS!$C:$D,2,0)*VLOOKUP($K$2,PONDERADORES!A:P,IF(AND(INFORMACION!$T411='REFERENCIAS RIESGO'!$C$36,INFORMACION!$F411=REFERENCIAS!$C$24),16,IF(INFORMACION!$T411='REFERENCIAS RIESGO'!$C$36,13,IF(INFORMACION!$F411=REFERENCIAS!$C$24,10,7))),0)+VLOOKUP(L411,REFERENCIAS!$C:$D,2,0)*VLOOKUP($L$2,PONDERADORES!A:P,IF(AND(INFORMACION!$T411='REFERENCIAS RIESGO'!$C$36,INFORMACION!$F411=REFERENCIAS!$C$24),16,IF(INFORMACION!$T411='REFERENCIAS RIESGO'!$C$36,13,IF(INFORMACION!$F411=REFERENCIAS!$C$24,10,7))),0)+VLOOKUP(F411,REFERENCIAS!$C:$D,2,0)*VLOOKUP($F$2,PONDERADORES!A:P,IF(AND(INFORMACION!$T411='REFERENCIAS RIESGO'!$C$36,INFORMACION!$F411=REFERENCIAS!$C$24),16,IF(INFORMACION!$T411='REFERENCIAS RIESGO'!$C$36,13,IF(INFORMACION!$F411=REFERENCIAS!$C$24,10,7))),0)+VLOOKUP(T411,REFERENCIAS!$C:$D,2,0)*VLOOKUP($T$2,PONDERADORES!A:P,IF(AND(INFORMACION!$T411='REFERENCIAS RIESGO'!$C$36,INFORMACION!$F411=REFERENCIAS!$C$24),16,IF(INFORMACION!$T411='REFERENCIAS RIESGO'!$C$36,13,IF(INFORMACION!$F411=REFERENCIAS!$C$24,10,7))),0)+VLOOKUP(IF(J411&lt;=0.2,0.2,IF(AND(J411&gt;0.2,J411&lt;=0.4),0.4,IF(AND(J411&gt;0.4,J411&lt;=0.6),0.6,IF(AND(J411&gt;0.6,J411&lt;=0.8),0.8,IF(AND(J411&gt;0.8,J411&lt;=1),1))))),REFERENCIAS!$C:$D,2,0)*VLOOKUP($J$2,PONDERADORES!A:P,IF(AND(INFORMACION!$T411='REFERENCIAS RIESGO'!$C$36,INFORMACION!$F411=REFERENCIAS!$C$24),16,IF(INFORMACION!$T411='REFERENCIAS RIESGO'!$C$36,13,IF(INFORMACION!$F411=REFERENCIAS!$C$24,10,7))),0)</f>
        <v>#REF!</v>
      </c>
      <c r="Y411" s="68">
        <f>+VLOOKUP(M411,REFERENCIAS!$C:$D,2,0)*VLOOKUP($M$2,PONDERADORES!$A$7:$G$9,7,0)+VLOOKUP(N411,REFERENCIAS!$C:$D,2,0)*VLOOKUP($N$2,PONDERADORES!$A$7:$G$9,7,0)+VLOOKUP(O411,REFERENCIAS!$C:$D,2,0)*VLOOKUP($O$2,PONDERADORES!$A$7:$G$9,7,0)</f>
        <v>0.2</v>
      </c>
      <c r="Z411" s="2">
        <f>+VLOOKUP(IF(R411&lt;0.1,0,IF(AND(R411&gt;=0.1,R411&lt;0.2),0.1,IF(AND(R411&gt;=0.2,R411&lt;0.3),0.2,IF(R411&gt;0.3,0.3,)))),REFERENCIAS!$C:$D,2,0)*VLOOKUP($R$2,PONDERADORES!$A$11:$G$11,7,0)</f>
        <v>15</v>
      </c>
      <c r="AA411" s="92"/>
      <c r="AB411" s="95" t="e">
        <f t="shared" ca="1" si="23"/>
        <v>#REF!</v>
      </c>
      <c r="AC411" s="23" t="e">
        <f ca="1">IF(AB411&gt;REFERENCIAS!$C$62,REFERENCIAS!$B$62,IF(AND(AB411&gt;=REFERENCIAS!$C$63,AB411&lt;REFERENCIAS!$D$63),REFERENCIAS!$B$63,IF(AND(AB411&gt;REFERENCIAS!$C$64,AB411&lt;=REFERENCIAS!$D$64),REFERENCIAS!$B$64,IF(AND(AB411&gt;=REFERENCIAS!$C$65,AB411&lt;REFERENCIAS!$D$65),REFERENCIAS!$B$65, "Revisar"))))</f>
        <v>#REF!</v>
      </c>
      <c r="AD411" s="94" t="e">
        <f ca="1">VLOOKUP(AC411,REFERENCIAS!$B$62:$G$65,4,FALSE)</f>
        <v>#REF!</v>
      </c>
      <c r="AJ411" s="20"/>
    </row>
    <row r="412" spans="1:36" ht="17.25" x14ac:dyDescent="0.25">
      <c r="A412" s="74"/>
      <c r="B412" s="19"/>
      <c r="C412" s="19"/>
      <c r="D412" s="50"/>
      <c r="E412" s="73"/>
      <c r="F412" s="74"/>
      <c r="G412" s="9"/>
      <c r="H412" s="48"/>
      <c r="I412" s="49">
        <f t="shared" ca="1" si="21"/>
        <v>2022</v>
      </c>
      <c r="J412" s="22">
        <f t="shared" ca="1" si="20"/>
        <v>1</v>
      </c>
      <c r="K412" s="19"/>
      <c r="L412" s="73"/>
      <c r="M412" s="74"/>
      <c r="N412" s="19"/>
      <c r="O412" s="73"/>
      <c r="P412" s="82">
        <v>1</v>
      </c>
      <c r="Q412" s="24">
        <v>1</v>
      </c>
      <c r="R412" s="81">
        <f t="shared" si="22"/>
        <v>1</v>
      </c>
      <c r="S412" s="85"/>
      <c r="T412" s="19"/>
      <c r="U412" s="22"/>
      <c r="V412" s="59"/>
      <c r="W412" s="81"/>
      <c r="X412" s="91" t="e">
        <f ca="1">+VLOOKUP(#REF!,REFERENCIAS!$C:$D,2,0)*VLOOKUP(#REF!,PONDERADORES!A:P,IF(AND(INFORMACION!$T412='REFERENCIAS RIESGO'!$C$36,INFORMACION!$F412=REFERENCIAS!$C$24),16,IF(INFORMACION!$T412='REFERENCIAS RIESGO'!$C$36,13,IF(INFORMACION!$F412=REFERENCIAS!$C$24,10,7))),0)+VLOOKUP(K412,REFERENCIAS!$C:$D,2,0)*VLOOKUP($K$2,PONDERADORES!A:P,IF(AND(INFORMACION!$T412='REFERENCIAS RIESGO'!$C$36,INFORMACION!$F412=REFERENCIAS!$C$24),16,IF(INFORMACION!$T412='REFERENCIAS RIESGO'!$C$36,13,IF(INFORMACION!$F412=REFERENCIAS!$C$24,10,7))),0)+VLOOKUP(L412,REFERENCIAS!$C:$D,2,0)*VLOOKUP($L$2,PONDERADORES!A:P,IF(AND(INFORMACION!$T412='REFERENCIAS RIESGO'!$C$36,INFORMACION!$F412=REFERENCIAS!$C$24),16,IF(INFORMACION!$T412='REFERENCIAS RIESGO'!$C$36,13,IF(INFORMACION!$F412=REFERENCIAS!$C$24,10,7))),0)+VLOOKUP(F412,REFERENCIAS!$C:$D,2,0)*VLOOKUP($F$2,PONDERADORES!A:P,IF(AND(INFORMACION!$T412='REFERENCIAS RIESGO'!$C$36,INFORMACION!$F412=REFERENCIAS!$C$24),16,IF(INFORMACION!$T412='REFERENCIAS RIESGO'!$C$36,13,IF(INFORMACION!$F412=REFERENCIAS!$C$24,10,7))),0)+VLOOKUP(T412,REFERENCIAS!$C:$D,2,0)*VLOOKUP($T$2,PONDERADORES!A:P,IF(AND(INFORMACION!$T412='REFERENCIAS RIESGO'!$C$36,INFORMACION!$F412=REFERENCIAS!$C$24),16,IF(INFORMACION!$T412='REFERENCIAS RIESGO'!$C$36,13,IF(INFORMACION!$F412=REFERENCIAS!$C$24,10,7))),0)+VLOOKUP(IF(J412&lt;=0.2,0.2,IF(AND(J412&gt;0.2,J412&lt;=0.4),0.4,IF(AND(J412&gt;0.4,J412&lt;=0.6),0.6,IF(AND(J412&gt;0.6,J412&lt;=0.8),0.8,IF(AND(J412&gt;0.8,J412&lt;=1),1))))),REFERENCIAS!$C:$D,2,0)*VLOOKUP($J$2,PONDERADORES!A:P,IF(AND(INFORMACION!$T412='REFERENCIAS RIESGO'!$C$36,INFORMACION!$F412=REFERENCIAS!$C$24),16,IF(INFORMACION!$T412='REFERENCIAS RIESGO'!$C$36,13,IF(INFORMACION!$F412=REFERENCIAS!$C$24,10,7))),0)</f>
        <v>#REF!</v>
      </c>
      <c r="Y412" s="68">
        <f>+VLOOKUP(M412,REFERENCIAS!$C:$D,2,0)*VLOOKUP($M$2,PONDERADORES!$A$7:$G$9,7,0)+VLOOKUP(N412,REFERENCIAS!$C:$D,2,0)*VLOOKUP($N$2,PONDERADORES!$A$7:$G$9,7,0)+VLOOKUP(O412,REFERENCIAS!$C:$D,2,0)*VLOOKUP($O$2,PONDERADORES!$A$7:$G$9,7,0)</f>
        <v>0.2</v>
      </c>
      <c r="Z412" s="2">
        <f>+VLOOKUP(IF(R412&lt;0.1,0,IF(AND(R412&gt;=0.1,R412&lt;0.2),0.1,IF(AND(R412&gt;=0.2,R412&lt;0.3),0.2,IF(R412&gt;0.3,0.3,)))),REFERENCIAS!$C:$D,2,0)*VLOOKUP($R$2,PONDERADORES!$A$11:$G$11,7,0)</f>
        <v>15</v>
      </c>
      <c r="AA412" s="92"/>
      <c r="AB412" s="95" t="e">
        <f t="shared" ca="1" si="23"/>
        <v>#REF!</v>
      </c>
      <c r="AC412" s="23" t="e">
        <f ca="1">IF(AB412&gt;REFERENCIAS!$C$62,REFERENCIAS!$B$62,IF(AND(AB412&gt;=REFERENCIAS!$C$63,AB412&lt;REFERENCIAS!$D$63),REFERENCIAS!$B$63,IF(AND(AB412&gt;REFERENCIAS!$C$64,AB412&lt;=REFERENCIAS!$D$64),REFERENCIAS!$B$64,IF(AND(AB412&gt;=REFERENCIAS!$C$65,AB412&lt;REFERENCIAS!$D$65),REFERENCIAS!$B$65, "Revisar"))))</f>
        <v>#REF!</v>
      </c>
      <c r="AD412" s="94" t="e">
        <f ca="1">VLOOKUP(AC412,REFERENCIAS!$B$62:$G$65,4,FALSE)</f>
        <v>#REF!</v>
      </c>
      <c r="AJ412" s="20"/>
    </row>
    <row r="413" spans="1:36" ht="17.25" x14ac:dyDescent="0.25">
      <c r="A413" s="74"/>
      <c r="B413" s="19"/>
      <c r="C413" s="19"/>
      <c r="D413" s="50"/>
      <c r="E413" s="73"/>
      <c r="F413" s="74"/>
      <c r="G413" s="9"/>
      <c r="H413" s="48"/>
      <c r="I413" s="49">
        <f t="shared" ca="1" si="21"/>
        <v>2022</v>
      </c>
      <c r="J413" s="22">
        <f t="shared" ca="1" si="20"/>
        <v>1</v>
      </c>
      <c r="K413" s="19"/>
      <c r="L413" s="73"/>
      <c r="M413" s="74"/>
      <c r="N413" s="19"/>
      <c r="O413" s="73"/>
      <c r="P413" s="82">
        <v>1</v>
      </c>
      <c r="Q413" s="24">
        <v>1</v>
      </c>
      <c r="R413" s="81">
        <f t="shared" si="22"/>
        <v>1</v>
      </c>
      <c r="S413" s="85"/>
      <c r="T413" s="19"/>
      <c r="U413" s="22"/>
      <c r="V413" s="59"/>
      <c r="W413" s="81"/>
      <c r="X413" s="91" t="e">
        <f ca="1">+VLOOKUP(#REF!,REFERENCIAS!$C:$D,2,0)*VLOOKUP(#REF!,PONDERADORES!A:P,IF(AND(INFORMACION!$T413='REFERENCIAS RIESGO'!$C$36,INFORMACION!$F413=REFERENCIAS!$C$24),16,IF(INFORMACION!$T413='REFERENCIAS RIESGO'!$C$36,13,IF(INFORMACION!$F413=REFERENCIAS!$C$24,10,7))),0)+VLOOKUP(K413,REFERENCIAS!$C:$D,2,0)*VLOOKUP($K$2,PONDERADORES!A:P,IF(AND(INFORMACION!$T413='REFERENCIAS RIESGO'!$C$36,INFORMACION!$F413=REFERENCIAS!$C$24),16,IF(INFORMACION!$T413='REFERENCIAS RIESGO'!$C$36,13,IF(INFORMACION!$F413=REFERENCIAS!$C$24,10,7))),0)+VLOOKUP(L413,REFERENCIAS!$C:$D,2,0)*VLOOKUP($L$2,PONDERADORES!A:P,IF(AND(INFORMACION!$T413='REFERENCIAS RIESGO'!$C$36,INFORMACION!$F413=REFERENCIAS!$C$24),16,IF(INFORMACION!$T413='REFERENCIAS RIESGO'!$C$36,13,IF(INFORMACION!$F413=REFERENCIAS!$C$24,10,7))),0)+VLOOKUP(F413,REFERENCIAS!$C:$D,2,0)*VLOOKUP($F$2,PONDERADORES!A:P,IF(AND(INFORMACION!$T413='REFERENCIAS RIESGO'!$C$36,INFORMACION!$F413=REFERENCIAS!$C$24),16,IF(INFORMACION!$T413='REFERENCIAS RIESGO'!$C$36,13,IF(INFORMACION!$F413=REFERENCIAS!$C$24,10,7))),0)+VLOOKUP(T413,REFERENCIAS!$C:$D,2,0)*VLOOKUP($T$2,PONDERADORES!A:P,IF(AND(INFORMACION!$T413='REFERENCIAS RIESGO'!$C$36,INFORMACION!$F413=REFERENCIAS!$C$24),16,IF(INFORMACION!$T413='REFERENCIAS RIESGO'!$C$36,13,IF(INFORMACION!$F413=REFERENCIAS!$C$24,10,7))),0)+VLOOKUP(IF(J413&lt;=0.2,0.2,IF(AND(J413&gt;0.2,J413&lt;=0.4),0.4,IF(AND(J413&gt;0.4,J413&lt;=0.6),0.6,IF(AND(J413&gt;0.6,J413&lt;=0.8),0.8,IF(AND(J413&gt;0.8,J413&lt;=1),1))))),REFERENCIAS!$C:$D,2,0)*VLOOKUP($J$2,PONDERADORES!A:P,IF(AND(INFORMACION!$T413='REFERENCIAS RIESGO'!$C$36,INFORMACION!$F413=REFERENCIAS!$C$24),16,IF(INFORMACION!$T413='REFERENCIAS RIESGO'!$C$36,13,IF(INFORMACION!$F413=REFERENCIAS!$C$24,10,7))),0)</f>
        <v>#REF!</v>
      </c>
      <c r="Y413" s="68">
        <f>+VLOOKUP(M413,REFERENCIAS!$C:$D,2,0)*VLOOKUP($M$2,PONDERADORES!$A$7:$G$9,7,0)+VLOOKUP(N413,REFERENCIAS!$C:$D,2,0)*VLOOKUP($N$2,PONDERADORES!$A$7:$G$9,7,0)+VLOOKUP(O413,REFERENCIAS!$C:$D,2,0)*VLOOKUP($O$2,PONDERADORES!$A$7:$G$9,7,0)</f>
        <v>0.2</v>
      </c>
      <c r="Z413" s="2">
        <f>+VLOOKUP(IF(R413&lt;0.1,0,IF(AND(R413&gt;=0.1,R413&lt;0.2),0.1,IF(AND(R413&gt;=0.2,R413&lt;0.3),0.2,IF(R413&gt;0.3,0.3,)))),REFERENCIAS!$C:$D,2,0)*VLOOKUP($R$2,PONDERADORES!$A$11:$G$11,7,0)</f>
        <v>15</v>
      </c>
      <c r="AA413" s="92"/>
      <c r="AB413" s="95" t="e">
        <f t="shared" ca="1" si="23"/>
        <v>#REF!</v>
      </c>
      <c r="AC413" s="23" t="e">
        <f ca="1">IF(AB413&gt;REFERENCIAS!$C$62,REFERENCIAS!$B$62,IF(AND(AB413&gt;=REFERENCIAS!$C$63,AB413&lt;REFERENCIAS!$D$63),REFERENCIAS!$B$63,IF(AND(AB413&gt;REFERENCIAS!$C$64,AB413&lt;=REFERENCIAS!$D$64),REFERENCIAS!$B$64,IF(AND(AB413&gt;=REFERENCIAS!$C$65,AB413&lt;REFERENCIAS!$D$65),REFERENCIAS!$B$65, "Revisar"))))</f>
        <v>#REF!</v>
      </c>
      <c r="AD413" s="94" t="e">
        <f ca="1">VLOOKUP(AC413,REFERENCIAS!$B$62:$G$65,4,FALSE)</f>
        <v>#REF!</v>
      </c>
      <c r="AJ413" s="20"/>
    </row>
    <row r="414" spans="1:36" ht="17.25" x14ac:dyDescent="0.25">
      <c r="A414" s="74"/>
      <c r="B414" s="19"/>
      <c r="C414" s="19"/>
      <c r="D414" s="50"/>
      <c r="E414" s="73"/>
      <c r="F414" s="74"/>
      <c r="G414" s="9"/>
      <c r="H414" s="48"/>
      <c r="I414" s="49">
        <f t="shared" ca="1" si="21"/>
        <v>2022</v>
      </c>
      <c r="J414" s="22">
        <f t="shared" ca="1" si="20"/>
        <v>1</v>
      </c>
      <c r="K414" s="19"/>
      <c r="L414" s="73"/>
      <c r="M414" s="74"/>
      <c r="N414" s="19"/>
      <c r="O414" s="73"/>
      <c r="P414" s="82">
        <v>1</v>
      </c>
      <c r="Q414" s="24">
        <v>1</v>
      </c>
      <c r="R414" s="81">
        <f t="shared" si="22"/>
        <v>1</v>
      </c>
      <c r="S414" s="85"/>
      <c r="T414" s="19"/>
      <c r="U414" s="22"/>
      <c r="V414" s="59"/>
      <c r="W414" s="81"/>
      <c r="X414" s="91" t="e">
        <f ca="1">+VLOOKUP(#REF!,REFERENCIAS!$C:$D,2,0)*VLOOKUP(#REF!,PONDERADORES!A:P,IF(AND(INFORMACION!$T414='REFERENCIAS RIESGO'!$C$36,INFORMACION!$F414=REFERENCIAS!$C$24),16,IF(INFORMACION!$T414='REFERENCIAS RIESGO'!$C$36,13,IF(INFORMACION!$F414=REFERENCIAS!$C$24,10,7))),0)+VLOOKUP(K414,REFERENCIAS!$C:$D,2,0)*VLOOKUP($K$2,PONDERADORES!A:P,IF(AND(INFORMACION!$T414='REFERENCIAS RIESGO'!$C$36,INFORMACION!$F414=REFERENCIAS!$C$24),16,IF(INFORMACION!$T414='REFERENCIAS RIESGO'!$C$36,13,IF(INFORMACION!$F414=REFERENCIAS!$C$24,10,7))),0)+VLOOKUP(L414,REFERENCIAS!$C:$D,2,0)*VLOOKUP($L$2,PONDERADORES!A:P,IF(AND(INFORMACION!$T414='REFERENCIAS RIESGO'!$C$36,INFORMACION!$F414=REFERENCIAS!$C$24),16,IF(INFORMACION!$T414='REFERENCIAS RIESGO'!$C$36,13,IF(INFORMACION!$F414=REFERENCIAS!$C$24,10,7))),0)+VLOOKUP(F414,REFERENCIAS!$C:$D,2,0)*VLOOKUP($F$2,PONDERADORES!A:P,IF(AND(INFORMACION!$T414='REFERENCIAS RIESGO'!$C$36,INFORMACION!$F414=REFERENCIAS!$C$24),16,IF(INFORMACION!$T414='REFERENCIAS RIESGO'!$C$36,13,IF(INFORMACION!$F414=REFERENCIAS!$C$24,10,7))),0)+VLOOKUP(T414,REFERENCIAS!$C:$D,2,0)*VLOOKUP($T$2,PONDERADORES!A:P,IF(AND(INFORMACION!$T414='REFERENCIAS RIESGO'!$C$36,INFORMACION!$F414=REFERENCIAS!$C$24),16,IF(INFORMACION!$T414='REFERENCIAS RIESGO'!$C$36,13,IF(INFORMACION!$F414=REFERENCIAS!$C$24,10,7))),0)+VLOOKUP(IF(J414&lt;=0.2,0.2,IF(AND(J414&gt;0.2,J414&lt;=0.4),0.4,IF(AND(J414&gt;0.4,J414&lt;=0.6),0.6,IF(AND(J414&gt;0.6,J414&lt;=0.8),0.8,IF(AND(J414&gt;0.8,J414&lt;=1),1))))),REFERENCIAS!$C:$D,2,0)*VLOOKUP($J$2,PONDERADORES!A:P,IF(AND(INFORMACION!$T414='REFERENCIAS RIESGO'!$C$36,INFORMACION!$F414=REFERENCIAS!$C$24),16,IF(INFORMACION!$T414='REFERENCIAS RIESGO'!$C$36,13,IF(INFORMACION!$F414=REFERENCIAS!$C$24,10,7))),0)</f>
        <v>#REF!</v>
      </c>
      <c r="Y414" s="68">
        <f>+VLOOKUP(M414,REFERENCIAS!$C:$D,2,0)*VLOOKUP($M$2,PONDERADORES!$A$7:$G$9,7,0)+VLOOKUP(N414,REFERENCIAS!$C:$D,2,0)*VLOOKUP($N$2,PONDERADORES!$A$7:$G$9,7,0)+VLOOKUP(O414,REFERENCIAS!$C:$D,2,0)*VLOOKUP($O$2,PONDERADORES!$A$7:$G$9,7,0)</f>
        <v>0.2</v>
      </c>
      <c r="Z414" s="2">
        <f>+VLOOKUP(IF(R414&lt;0.1,0,IF(AND(R414&gt;=0.1,R414&lt;0.2),0.1,IF(AND(R414&gt;=0.2,R414&lt;0.3),0.2,IF(R414&gt;0.3,0.3,)))),REFERENCIAS!$C:$D,2,0)*VLOOKUP($R$2,PONDERADORES!$A$11:$G$11,7,0)</f>
        <v>15</v>
      </c>
      <c r="AA414" s="92"/>
      <c r="AB414" s="95" t="e">
        <f t="shared" ca="1" si="23"/>
        <v>#REF!</v>
      </c>
      <c r="AC414" s="23" t="e">
        <f ca="1">IF(AB414&gt;REFERENCIAS!$C$62,REFERENCIAS!$B$62,IF(AND(AB414&gt;=REFERENCIAS!$C$63,AB414&lt;REFERENCIAS!$D$63),REFERENCIAS!$B$63,IF(AND(AB414&gt;REFERENCIAS!$C$64,AB414&lt;=REFERENCIAS!$D$64),REFERENCIAS!$B$64,IF(AND(AB414&gt;=REFERENCIAS!$C$65,AB414&lt;REFERENCIAS!$D$65),REFERENCIAS!$B$65, "Revisar"))))</f>
        <v>#REF!</v>
      </c>
      <c r="AD414" s="94" t="e">
        <f ca="1">VLOOKUP(AC414,REFERENCIAS!$B$62:$G$65,4,FALSE)</f>
        <v>#REF!</v>
      </c>
      <c r="AJ414" s="20"/>
    </row>
    <row r="415" spans="1:36" ht="17.25" x14ac:dyDescent="0.25">
      <c r="A415" s="74"/>
      <c r="B415" s="19"/>
      <c r="C415" s="19"/>
      <c r="D415" s="50"/>
      <c r="E415" s="73"/>
      <c r="F415" s="74"/>
      <c r="G415" s="9"/>
      <c r="H415" s="48"/>
      <c r="I415" s="49">
        <f t="shared" ca="1" si="21"/>
        <v>2022</v>
      </c>
      <c r="J415" s="22">
        <f t="shared" ca="1" si="20"/>
        <v>1</v>
      </c>
      <c r="K415" s="19"/>
      <c r="L415" s="73"/>
      <c r="M415" s="74"/>
      <c r="N415" s="19"/>
      <c r="O415" s="73"/>
      <c r="P415" s="82">
        <v>1</v>
      </c>
      <c r="Q415" s="24">
        <v>1</v>
      </c>
      <c r="R415" s="81">
        <f t="shared" si="22"/>
        <v>1</v>
      </c>
      <c r="S415" s="85"/>
      <c r="T415" s="19"/>
      <c r="U415" s="22"/>
      <c r="V415" s="59"/>
      <c r="W415" s="81"/>
      <c r="X415" s="91" t="e">
        <f ca="1">+VLOOKUP(#REF!,REFERENCIAS!$C:$D,2,0)*VLOOKUP(#REF!,PONDERADORES!A:P,IF(AND(INFORMACION!$T415='REFERENCIAS RIESGO'!$C$36,INFORMACION!$F415=REFERENCIAS!$C$24),16,IF(INFORMACION!$T415='REFERENCIAS RIESGO'!$C$36,13,IF(INFORMACION!$F415=REFERENCIAS!$C$24,10,7))),0)+VLOOKUP(K415,REFERENCIAS!$C:$D,2,0)*VLOOKUP($K$2,PONDERADORES!A:P,IF(AND(INFORMACION!$T415='REFERENCIAS RIESGO'!$C$36,INFORMACION!$F415=REFERENCIAS!$C$24),16,IF(INFORMACION!$T415='REFERENCIAS RIESGO'!$C$36,13,IF(INFORMACION!$F415=REFERENCIAS!$C$24,10,7))),0)+VLOOKUP(L415,REFERENCIAS!$C:$D,2,0)*VLOOKUP($L$2,PONDERADORES!A:P,IF(AND(INFORMACION!$T415='REFERENCIAS RIESGO'!$C$36,INFORMACION!$F415=REFERENCIAS!$C$24),16,IF(INFORMACION!$T415='REFERENCIAS RIESGO'!$C$36,13,IF(INFORMACION!$F415=REFERENCIAS!$C$24,10,7))),0)+VLOOKUP(F415,REFERENCIAS!$C:$D,2,0)*VLOOKUP($F$2,PONDERADORES!A:P,IF(AND(INFORMACION!$T415='REFERENCIAS RIESGO'!$C$36,INFORMACION!$F415=REFERENCIAS!$C$24),16,IF(INFORMACION!$T415='REFERENCIAS RIESGO'!$C$36,13,IF(INFORMACION!$F415=REFERENCIAS!$C$24,10,7))),0)+VLOOKUP(T415,REFERENCIAS!$C:$D,2,0)*VLOOKUP($T$2,PONDERADORES!A:P,IF(AND(INFORMACION!$T415='REFERENCIAS RIESGO'!$C$36,INFORMACION!$F415=REFERENCIAS!$C$24),16,IF(INFORMACION!$T415='REFERENCIAS RIESGO'!$C$36,13,IF(INFORMACION!$F415=REFERENCIAS!$C$24,10,7))),0)+VLOOKUP(IF(J415&lt;=0.2,0.2,IF(AND(J415&gt;0.2,J415&lt;=0.4),0.4,IF(AND(J415&gt;0.4,J415&lt;=0.6),0.6,IF(AND(J415&gt;0.6,J415&lt;=0.8),0.8,IF(AND(J415&gt;0.8,J415&lt;=1),1))))),REFERENCIAS!$C:$D,2,0)*VLOOKUP($J$2,PONDERADORES!A:P,IF(AND(INFORMACION!$T415='REFERENCIAS RIESGO'!$C$36,INFORMACION!$F415=REFERENCIAS!$C$24),16,IF(INFORMACION!$T415='REFERENCIAS RIESGO'!$C$36,13,IF(INFORMACION!$F415=REFERENCIAS!$C$24,10,7))),0)</f>
        <v>#REF!</v>
      </c>
      <c r="Y415" s="68">
        <f>+VLOOKUP(M415,REFERENCIAS!$C:$D,2,0)*VLOOKUP($M$2,PONDERADORES!$A$7:$G$9,7,0)+VLOOKUP(N415,REFERENCIAS!$C:$D,2,0)*VLOOKUP($N$2,PONDERADORES!$A$7:$G$9,7,0)+VLOOKUP(O415,REFERENCIAS!$C:$D,2,0)*VLOOKUP($O$2,PONDERADORES!$A$7:$G$9,7,0)</f>
        <v>0.2</v>
      </c>
      <c r="Z415" s="2">
        <f>+VLOOKUP(IF(R415&lt;0.1,0,IF(AND(R415&gt;=0.1,R415&lt;0.2),0.1,IF(AND(R415&gt;=0.2,R415&lt;0.3),0.2,IF(R415&gt;0.3,0.3,)))),REFERENCIAS!$C:$D,2,0)*VLOOKUP($R$2,PONDERADORES!$A$11:$G$11,7,0)</f>
        <v>15</v>
      </c>
      <c r="AA415" s="92"/>
      <c r="AB415" s="95" t="e">
        <f t="shared" ca="1" si="23"/>
        <v>#REF!</v>
      </c>
      <c r="AC415" s="23" t="e">
        <f ca="1">IF(AB415&gt;REFERENCIAS!$C$62,REFERENCIAS!$B$62,IF(AND(AB415&gt;=REFERENCIAS!$C$63,AB415&lt;REFERENCIAS!$D$63),REFERENCIAS!$B$63,IF(AND(AB415&gt;REFERENCIAS!$C$64,AB415&lt;=REFERENCIAS!$D$64),REFERENCIAS!$B$64,IF(AND(AB415&gt;=REFERENCIAS!$C$65,AB415&lt;REFERENCIAS!$D$65),REFERENCIAS!$B$65, "Revisar"))))</f>
        <v>#REF!</v>
      </c>
      <c r="AD415" s="94" t="e">
        <f ca="1">VLOOKUP(AC415,REFERENCIAS!$B$62:$G$65,4,FALSE)</f>
        <v>#REF!</v>
      </c>
      <c r="AJ415" s="20"/>
    </row>
    <row r="416" spans="1:36" ht="17.25" x14ac:dyDescent="0.25">
      <c r="A416" s="74"/>
      <c r="B416" s="19"/>
      <c r="C416" s="19"/>
      <c r="D416" s="50"/>
      <c r="E416" s="73"/>
      <c r="F416" s="74"/>
      <c r="G416" s="9"/>
      <c r="H416" s="48"/>
      <c r="I416" s="49">
        <f t="shared" ca="1" si="21"/>
        <v>2022</v>
      </c>
      <c r="J416" s="22">
        <f t="shared" ca="1" si="20"/>
        <v>1</v>
      </c>
      <c r="K416" s="19"/>
      <c r="L416" s="73"/>
      <c r="M416" s="74"/>
      <c r="N416" s="19"/>
      <c r="O416" s="73"/>
      <c r="P416" s="82">
        <v>1</v>
      </c>
      <c r="Q416" s="24">
        <v>1</v>
      </c>
      <c r="R416" s="81">
        <f t="shared" si="22"/>
        <v>1</v>
      </c>
      <c r="S416" s="85"/>
      <c r="T416" s="19"/>
      <c r="U416" s="22"/>
      <c r="V416" s="59"/>
      <c r="W416" s="81"/>
      <c r="X416" s="91" t="e">
        <f ca="1">+VLOOKUP(#REF!,REFERENCIAS!$C:$D,2,0)*VLOOKUP(#REF!,PONDERADORES!A:P,IF(AND(INFORMACION!$T416='REFERENCIAS RIESGO'!$C$36,INFORMACION!$F416=REFERENCIAS!$C$24),16,IF(INFORMACION!$T416='REFERENCIAS RIESGO'!$C$36,13,IF(INFORMACION!$F416=REFERENCIAS!$C$24,10,7))),0)+VLOOKUP(K416,REFERENCIAS!$C:$D,2,0)*VLOOKUP($K$2,PONDERADORES!A:P,IF(AND(INFORMACION!$T416='REFERENCIAS RIESGO'!$C$36,INFORMACION!$F416=REFERENCIAS!$C$24),16,IF(INFORMACION!$T416='REFERENCIAS RIESGO'!$C$36,13,IF(INFORMACION!$F416=REFERENCIAS!$C$24,10,7))),0)+VLOOKUP(L416,REFERENCIAS!$C:$D,2,0)*VLOOKUP($L$2,PONDERADORES!A:P,IF(AND(INFORMACION!$T416='REFERENCIAS RIESGO'!$C$36,INFORMACION!$F416=REFERENCIAS!$C$24),16,IF(INFORMACION!$T416='REFERENCIAS RIESGO'!$C$36,13,IF(INFORMACION!$F416=REFERENCIAS!$C$24,10,7))),0)+VLOOKUP(F416,REFERENCIAS!$C:$D,2,0)*VLOOKUP($F$2,PONDERADORES!A:P,IF(AND(INFORMACION!$T416='REFERENCIAS RIESGO'!$C$36,INFORMACION!$F416=REFERENCIAS!$C$24),16,IF(INFORMACION!$T416='REFERENCIAS RIESGO'!$C$36,13,IF(INFORMACION!$F416=REFERENCIAS!$C$24,10,7))),0)+VLOOKUP(T416,REFERENCIAS!$C:$D,2,0)*VLOOKUP($T$2,PONDERADORES!A:P,IF(AND(INFORMACION!$T416='REFERENCIAS RIESGO'!$C$36,INFORMACION!$F416=REFERENCIAS!$C$24),16,IF(INFORMACION!$T416='REFERENCIAS RIESGO'!$C$36,13,IF(INFORMACION!$F416=REFERENCIAS!$C$24,10,7))),0)+VLOOKUP(IF(J416&lt;=0.2,0.2,IF(AND(J416&gt;0.2,J416&lt;=0.4),0.4,IF(AND(J416&gt;0.4,J416&lt;=0.6),0.6,IF(AND(J416&gt;0.6,J416&lt;=0.8),0.8,IF(AND(J416&gt;0.8,J416&lt;=1),1))))),REFERENCIAS!$C:$D,2,0)*VLOOKUP($J$2,PONDERADORES!A:P,IF(AND(INFORMACION!$T416='REFERENCIAS RIESGO'!$C$36,INFORMACION!$F416=REFERENCIAS!$C$24),16,IF(INFORMACION!$T416='REFERENCIAS RIESGO'!$C$36,13,IF(INFORMACION!$F416=REFERENCIAS!$C$24,10,7))),0)</f>
        <v>#REF!</v>
      </c>
      <c r="Y416" s="68">
        <f>+VLOOKUP(M416,REFERENCIAS!$C:$D,2,0)*VLOOKUP($M$2,PONDERADORES!$A$7:$G$9,7,0)+VLOOKUP(N416,REFERENCIAS!$C:$D,2,0)*VLOOKUP($N$2,PONDERADORES!$A$7:$G$9,7,0)+VLOOKUP(O416,REFERENCIAS!$C:$D,2,0)*VLOOKUP($O$2,PONDERADORES!$A$7:$G$9,7,0)</f>
        <v>0.2</v>
      </c>
      <c r="Z416" s="2">
        <f>+VLOOKUP(IF(R416&lt;0.1,0,IF(AND(R416&gt;=0.1,R416&lt;0.2),0.1,IF(AND(R416&gt;=0.2,R416&lt;0.3),0.2,IF(R416&gt;0.3,0.3,)))),REFERENCIAS!$C:$D,2,0)*VLOOKUP($R$2,PONDERADORES!$A$11:$G$11,7,0)</f>
        <v>15</v>
      </c>
      <c r="AA416" s="92"/>
      <c r="AB416" s="95" t="e">
        <f t="shared" ca="1" si="23"/>
        <v>#REF!</v>
      </c>
      <c r="AC416" s="23" t="e">
        <f ca="1">IF(AB416&gt;REFERENCIAS!$C$62,REFERENCIAS!$B$62,IF(AND(AB416&gt;=REFERENCIAS!$C$63,AB416&lt;REFERENCIAS!$D$63),REFERENCIAS!$B$63,IF(AND(AB416&gt;REFERENCIAS!$C$64,AB416&lt;=REFERENCIAS!$D$64),REFERENCIAS!$B$64,IF(AND(AB416&gt;=REFERENCIAS!$C$65,AB416&lt;REFERENCIAS!$D$65),REFERENCIAS!$B$65, "Revisar"))))</f>
        <v>#REF!</v>
      </c>
      <c r="AD416" s="94" t="e">
        <f ca="1">VLOOKUP(AC416,REFERENCIAS!$B$62:$G$65,4,FALSE)</f>
        <v>#REF!</v>
      </c>
      <c r="AJ416" s="20"/>
    </row>
    <row r="417" spans="1:36" ht="17.25" x14ac:dyDescent="0.25">
      <c r="A417" s="74"/>
      <c r="B417" s="19"/>
      <c r="C417" s="19"/>
      <c r="D417" s="50"/>
      <c r="E417" s="73"/>
      <c r="F417" s="74"/>
      <c r="G417" s="9"/>
      <c r="H417" s="48"/>
      <c r="I417" s="49">
        <f t="shared" ca="1" si="21"/>
        <v>2022</v>
      </c>
      <c r="J417" s="22">
        <f t="shared" ca="1" si="20"/>
        <v>1</v>
      </c>
      <c r="K417" s="19"/>
      <c r="L417" s="73"/>
      <c r="M417" s="74"/>
      <c r="N417" s="19"/>
      <c r="O417" s="73"/>
      <c r="P417" s="82">
        <v>1</v>
      </c>
      <c r="Q417" s="24">
        <v>1</v>
      </c>
      <c r="R417" s="81">
        <f t="shared" si="22"/>
        <v>1</v>
      </c>
      <c r="S417" s="85"/>
      <c r="T417" s="19"/>
      <c r="U417" s="22"/>
      <c r="V417" s="59"/>
      <c r="W417" s="81"/>
      <c r="X417" s="91" t="e">
        <f ca="1">+VLOOKUP(#REF!,REFERENCIAS!$C:$D,2,0)*VLOOKUP(#REF!,PONDERADORES!A:P,IF(AND(INFORMACION!$T417='REFERENCIAS RIESGO'!$C$36,INFORMACION!$F417=REFERENCIAS!$C$24),16,IF(INFORMACION!$T417='REFERENCIAS RIESGO'!$C$36,13,IF(INFORMACION!$F417=REFERENCIAS!$C$24,10,7))),0)+VLOOKUP(K417,REFERENCIAS!$C:$D,2,0)*VLOOKUP($K$2,PONDERADORES!A:P,IF(AND(INFORMACION!$T417='REFERENCIAS RIESGO'!$C$36,INFORMACION!$F417=REFERENCIAS!$C$24),16,IF(INFORMACION!$T417='REFERENCIAS RIESGO'!$C$36,13,IF(INFORMACION!$F417=REFERENCIAS!$C$24,10,7))),0)+VLOOKUP(L417,REFERENCIAS!$C:$D,2,0)*VLOOKUP($L$2,PONDERADORES!A:P,IF(AND(INFORMACION!$T417='REFERENCIAS RIESGO'!$C$36,INFORMACION!$F417=REFERENCIAS!$C$24),16,IF(INFORMACION!$T417='REFERENCIAS RIESGO'!$C$36,13,IF(INFORMACION!$F417=REFERENCIAS!$C$24,10,7))),0)+VLOOKUP(F417,REFERENCIAS!$C:$D,2,0)*VLOOKUP($F$2,PONDERADORES!A:P,IF(AND(INFORMACION!$T417='REFERENCIAS RIESGO'!$C$36,INFORMACION!$F417=REFERENCIAS!$C$24),16,IF(INFORMACION!$T417='REFERENCIAS RIESGO'!$C$36,13,IF(INFORMACION!$F417=REFERENCIAS!$C$24,10,7))),0)+VLOOKUP(T417,REFERENCIAS!$C:$D,2,0)*VLOOKUP($T$2,PONDERADORES!A:P,IF(AND(INFORMACION!$T417='REFERENCIAS RIESGO'!$C$36,INFORMACION!$F417=REFERENCIAS!$C$24),16,IF(INFORMACION!$T417='REFERENCIAS RIESGO'!$C$36,13,IF(INFORMACION!$F417=REFERENCIAS!$C$24,10,7))),0)+VLOOKUP(IF(J417&lt;=0.2,0.2,IF(AND(J417&gt;0.2,J417&lt;=0.4),0.4,IF(AND(J417&gt;0.4,J417&lt;=0.6),0.6,IF(AND(J417&gt;0.6,J417&lt;=0.8),0.8,IF(AND(J417&gt;0.8,J417&lt;=1),1))))),REFERENCIAS!$C:$D,2,0)*VLOOKUP($J$2,PONDERADORES!A:P,IF(AND(INFORMACION!$T417='REFERENCIAS RIESGO'!$C$36,INFORMACION!$F417=REFERENCIAS!$C$24),16,IF(INFORMACION!$T417='REFERENCIAS RIESGO'!$C$36,13,IF(INFORMACION!$F417=REFERENCIAS!$C$24,10,7))),0)</f>
        <v>#REF!</v>
      </c>
      <c r="Y417" s="68">
        <f>+VLOOKUP(M417,REFERENCIAS!$C:$D,2,0)*VLOOKUP($M$2,PONDERADORES!$A$7:$G$9,7,0)+VLOOKUP(N417,REFERENCIAS!$C:$D,2,0)*VLOOKUP($N$2,PONDERADORES!$A$7:$G$9,7,0)+VLOOKUP(O417,REFERENCIAS!$C:$D,2,0)*VLOOKUP($O$2,PONDERADORES!$A$7:$G$9,7,0)</f>
        <v>0.2</v>
      </c>
      <c r="Z417" s="2">
        <f>+VLOOKUP(IF(R417&lt;0.1,0,IF(AND(R417&gt;=0.1,R417&lt;0.2),0.1,IF(AND(R417&gt;=0.2,R417&lt;0.3),0.2,IF(R417&gt;0.3,0.3,)))),REFERENCIAS!$C:$D,2,0)*VLOOKUP($R$2,PONDERADORES!$A$11:$G$11,7,0)</f>
        <v>15</v>
      </c>
      <c r="AA417" s="92"/>
      <c r="AB417" s="95" t="e">
        <f t="shared" ca="1" si="23"/>
        <v>#REF!</v>
      </c>
      <c r="AC417" s="23" t="e">
        <f ca="1">IF(AB417&gt;REFERENCIAS!$C$62,REFERENCIAS!$B$62,IF(AND(AB417&gt;=REFERENCIAS!$C$63,AB417&lt;REFERENCIAS!$D$63),REFERENCIAS!$B$63,IF(AND(AB417&gt;REFERENCIAS!$C$64,AB417&lt;=REFERENCIAS!$D$64),REFERENCIAS!$B$64,IF(AND(AB417&gt;=REFERENCIAS!$C$65,AB417&lt;REFERENCIAS!$D$65),REFERENCIAS!$B$65, "Revisar"))))</f>
        <v>#REF!</v>
      </c>
      <c r="AD417" s="94" t="e">
        <f ca="1">VLOOKUP(AC417,REFERENCIAS!$B$62:$G$65,4,FALSE)</f>
        <v>#REF!</v>
      </c>
      <c r="AJ417" s="20"/>
    </row>
    <row r="418" spans="1:36" ht="17.25" x14ac:dyDescent="0.25">
      <c r="A418" s="74"/>
      <c r="B418" s="19"/>
      <c r="C418" s="19"/>
      <c r="D418" s="50"/>
      <c r="E418" s="73"/>
      <c r="F418" s="74"/>
      <c r="G418" s="9"/>
      <c r="H418" s="48"/>
      <c r="I418" s="49">
        <f t="shared" ca="1" si="21"/>
        <v>2022</v>
      </c>
      <c r="J418" s="22">
        <f t="shared" ca="1" si="20"/>
        <v>1</v>
      </c>
      <c r="K418" s="19"/>
      <c r="L418" s="73"/>
      <c r="M418" s="74"/>
      <c r="N418" s="19"/>
      <c r="O418" s="73"/>
      <c r="P418" s="82">
        <v>1</v>
      </c>
      <c r="Q418" s="24">
        <v>1</v>
      </c>
      <c r="R418" s="81">
        <f t="shared" si="22"/>
        <v>1</v>
      </c>
      <c r="S418" s="85"/>
      <c r="T418" s="19"/>
      <c r="U418" s="22"/>
      <c r="V418" s="59"/>
      <c r="W418" s="81"/>
      <c r="X418" s="91" t="e">
        <f ca="1">+VLOOKUP(#REF!,REFERENCIAS!$C:$D,2,0)*VLOOKUP(#REF!,PONDERADORES!A:P,IF(AND(INFORMACION!$T418='REFERENCIAS RIESGO'!$C$36,INFORMACION!$F418=REFERENCIAS!$C$24),16,IF(INFORMACION!$T418='REFERENCIAS RIESGO'!$C$36,13,IF(INFORMACION!$F418=REFERENCIAS!$C$24,10,7))),0)+VLOOKUP(K418,REFERENCIAS!$C:$D,2,0)*VLOOKUP($K$2,PONDERADORES!A:P,IF(AND(INFORMACION!$T418='REFERENCIAS RIESGO'!$C$36,INFORMACION!$F418=REFERENCIAS!$C$24),16,IF(INFORMACION!$T418='REFERENCIAS RIESGO'!$C$36,13,IF(INFORMACION!$F418=REFERENCIAS!$C$24,10,7))),0)+VLOOKUP(L418,REFERENCIAS!$C:$D,2,0)*VLOOKUP($L$2,PONDERADORES!A:P,IF(AND(INFORMACION!$T418='REFERENCIAS RIESGO'!$C$36,INFORMACION!$F418=REFERENCIAS!$C$24),16,IF(INFORMACION!$T418='REFERENCIAS RIESGO'!$C$36,13,IF(INFORMACION!$F418=REFERENCIAS!$C$24,10,7))),0)+VLOOKUP(F418,REFERENCIAS!$C:$D,2,0)*VLOOKUP($F$2,PONDERADORES!A:P,IF(AND(INFORMACION!$T418='REFERENCIAS RIESGO'!$C$36,INFORMACION!$F418=REFERENCIAS!$C$24),16,IF(INFORMACION!$T418='REFERENCIAS RIESGO'!$C$36,13,IF(INFORMACION!$F418=REFERENCIAS!$C$24,10,7))),0)+VLOOKUP(T418,REFERENCIAS!$C:$D,2,0)*VLOOKUP($T$2,PONDERADORES!A:P,IF(AND(INFORMACION!$T418='REFERENCIAS RIESGO'!$C$36,INFORMACION!$F418=REFERENCIAS!$C$24),16,IF(INFORMACION!$T418='REFERENCIAS RIESGO'!$C$36,13,IF(INFORMACION!$F418=REFERENCIAS!$C$24,10,7))),0)+VLOOKUP(IF(J418&lt;=0.2,0.2,IF(AND(J418&gt;0.2,J418&lt;=0.4),0.4,IF(AND(J418&gt;0.4,J418&lt;=0.6),0.6,IF(AND(J418&gt;0.6,J418&lt;=0.8),0.8,IF(AND(J418&gt;0.8,J418&lt;=1),1))))),REFERENCIAS!$C:$D,2,0)*VLOOKUP($J$2,PONDERADORES!A:P,IF(AND(INFORMACION!$T418='REFERENCIAS RIESGO'!$C$36,INFORMACION!$F418=REFERENCIAS!$C$24),16,IF(INFORMACION!$T418='REFERENCIAS RIESGO'!$C$36,13,IF(INFORMACION!$F418=REFERENCIAS!$C$24,10,7))),0)</f>
        <v>#REF!</v>
      </c>
      <c r="Y418" s="68">
        <f>+VLOOKUP(M418,REFERENCIAS!$C:$D,2,0)*VLOOKUP($M$2,PONDERADORES!$A$7:$G$9,7,0)+VLOOKUP(N418,REFERENCIAS!$C:$D,2,0)*VLOOKUP($N$2,PONDERADORES!$A$7:$G$9,7,0)+VLOOKUP(O418,REFERENCIAS!$C:$D,2,0)*VLOOKUP($O$2,PONDERADORES!$A$7:$G$9,7,0)</f>
        <v>0.2</v>
      </c>
      <c r="Z418" s="2">
        <f>+VLOOKUP(IF(R418&lt;0.1,0,IF(AND(R418&gt;=0.1,R418&lt;0.2),0.1,IF(AND(R418&gt;=0.2,R418&lt;0.3),0.2,IF(R418&gt;0.3,0.3,)))),REFERENCIAS!$C:$D,2,0)*VLOOKUP($R$2,PONDERADORES!$A$11:$G$11,7,0)</f>
        <v>15</v>
      </c>
      <c r="AA418" s="92"/>
      <c r="AB418" s="95" t="e">
        <f t="shared" ca="1" si="23"/>
        <v>#REF!</v>
      </c>
      <c r="AC418" s="23" t="e">
        <f ca="1">IF(AB418&gt;REFERENCIAS!$C$62,REFERENCIAS!$B$62,IF(AND(AB418&gt;=REFERENCIAS!$C$63,AB418&lt;REFERENCIAS!$D$63),REFERENCIAS!$B$63,IF(AND(AB418&gt;REFERENCIAS!$C$64,AB418&lt;=REFERENCIAS!$D$64),REFERENCIAS!$B$64,IF(AND(AB418&gt;=REFERENCIAS!$C$65,AB418&lt;REFERENCIAS!$D$65),REFERENCIAS!$B$65, "Revisar"))))</f>
        <v>#REF!</v>
      </c>
      <c r="AD418" s="94" t="e">
        <f ca="1">VLOOKUP(AC418,REFERENCIAS!$B$62:$G$65,4,FALSE)</f>
        <v>#REF!</v>
      </c>
      <c r="AJ418" s="20"/>
    </row>
    <row r="419" spans="1:36" ht="17.25" x14ac:dyDescent="0.25">
      <c r="A419" s="74"/>
      <c r="B419" s="19"/>
      <c r="C419" s="19"/>
      <c r="D419" s="50"/>
      <c r="E419" s="73"/>
      <c r="F419" s="74"/>
      <c r="G419" s="9"/>
      <c r="H419" s="48"/>
      <c r="I419" s="49">
        <f t="shared" ca="1" si="21"/>
        <v>2022</v>
      </c>
      <c r="J419" s="22">
        <f t="shared" ca="1" si="20"/>
        <v>1</v>
      </c>
      <c r="K419" s="19"/>
      <c r="L419" s="73"/>
      <c r="M419" s="74"/>
      <c r="N419" s="19"/>
      <c r="O419" s="73"/>
      <c r="P419" s="82">
        <v>1</v>
      </c>
      <c r="Q419" s="24">
        <v>1</v>
      </c>
      <c r="R419" s="81">
        <f t="shared" si="22"/>
        <v>1</v>
      </c>
      <c r="S419" s="85"/>
      <c r="T419" s="19"/>
      <c r="U419" s="22"/>
      <c r="V419" s="59"/>
      <c r="W419" s="81"/>
      <c r="X419" s="91" t="e">
        <f ca="1">+VLOOKUP(#REF!,REFERENCIAS!$C:$D,2,0)*VLOOKUP(#REF!,PONDERADORES!A:P,IF(AND(INFORMACION!$T419='REFERENCIAS RIESGO'!$C$36,INFORMACION!$F419=REFERENCIAS!$C$24),16,IF(INFORMACION!$T419='REFERENCIAS RIESGO'!$C$36,13,IF(INFORMACION!$F419=REFERENCIAS!$C$24,10,7))),0)+VLOOKUP(K419,REFERENCIAS!$C:$D,2,0)*VLOOKUP($K$2,PONDERADORES!A:P,IF(AND(INFORMACION!$T419='REFERENCIAS RIESGO'!$C$36,INFORMACION!$F419=REFERENCIAS!$C$24),16,IF(INFORMACION!$T419='REFERENCIAS RIESGO'!$C$36,13,IF(INFORMACION!$F419=REFERENCIAS!$C$24,10,7))),0)+VLOOKUP(L419,REFERENCIAS!$C:$D,2,0)*VLOOKUP($L$2,PONDERADORES!A:P,IF(AND(INFORMACION!$T419='REFERENCIAS RIESGO'!$C$36,INFORMACION!$F419=REFERENCIAS!$C$24),16,IF(INFORMACION!$T419='REFERENCIAS RIESGO'!$C$36,13,IF(INFORMACION!$F419=REFERENCIAS!$C$24,10,7))),0)+VLOOKUP(F419,REFERENCIAS!$C:$D,2,0)*VLOOKUP($F$2,PONDERADORES!A:P,IF(AND(INFORMACION!$T419='REFERENCIAS RIESGO'!$C$36,INFORMACION!$F419=REFERENCIAS!$C$24),16,IF(INFORMACION!$T419='REFERENCIAS RIESGO'!$C$36,13,IF(INFORMACION!$F419=REFERENCIAS!$C$24,10,7))),0)+VLOOKUP(T419,REFERENCIAS!$C:$D,2,0)*VLOOKUP($T$2,PONDERADORES!A:P,IF(AND(INFORMACION!$T419='REFERENCIAS RIESGO'!$C$36,INFORMACION!$F419=REFERENCIAS!$C$24),16,IF(INFORMACION!$T419='REFERENCIAS RIESGO'!$C$36,13,IF(INFORMACION!$F419=REFERENCIAS!$C$24,10,7))),0)+VLOOKUP(IF(J419&lt;=0.2,0.2,IF(AND(J419&gt;0.2,J419&lt;=0.4),0.4,IF(AND(J419&gt;0.4,J419&lt;=0.6),0.6,IF(AND(J419&gt;0.6,J419&lt;=0.8),0.8,IF(AND(J419&gt;0.8,J419&lt;=1),1))))),REFERENCIAS!$C:$D,2,0)*VLOOKUP($J$2,PONDERADORES!A:P,IF(AND(INFORMACION!$T419='REFERENCIAS RIESGO'!$C$36,INFORMACION!$F419=REFERENCIAS!$C$24),16,IF(INFORMACION!$T419='REFERENCIAS RIESGO'!$C$36,13,IF(INFORMACION!$F419=REFERENCIAS!$C$24,10,7))),0)</f>
        <v>#REF!</v>
      </c>
      <c r="Y419" s="68">
        <f>+VLOOKUP(M419,REFERENCIAS!$C:$D,2,0)*VLOOKUP($M$2,PONDERADORES!$A$7:$G$9,7,0)+VLOOKUP(N419,REFERENCIAS!$C:$D,2,0)*VLOOKUP($N$2,PONDERADORES!$A$7:$G$9,7,0)+VLOOKUP(O419,REFERENCIAS!$C:$D,2,0)*VLOOKUP($O$2,PONDERADORES!$A$7:$G$9,7,0)</f>
        <v>0.2</v>
      </c>
      <c r="Z419" s="2">
        <f>+VLOOKUP(IF(R419&lt;0.1,0,IF(AND(R419&gt;=0.1,R419&lt;0.2),0.1,IF(AND(R419&gt;=0.2,R419&lt;0.3),0.2,IF(R419&gt;0.3,0.3,)))),REFERENCIAS!$C:$D,2,0)*VLOOKUP($R$2,PONDERADORES!$A$11:$G$11,7,0)</f>
        <v>15</v>
      </c>
      <c r="AA419" s="92"/>
      <c r="AB419" s="95" t="e">
        <f t="shared" ca="1" si="23"/>
        <v>#REF!</v>
      </c>
      <c r="AC419" s="23" t="e">
        <f ca="1">IF(AB419&gt;REFERENCIAS!$C$62,REFERENCIAS!$B$62,IF(AND(AB419&gt;=REFERENCIAS!$C$63,AB419&lt;REFERENCIAS!$D$63),REFERENCIAS!$B$63,IF(AND(AB419&gt;REFERENCIAS!$C$64,AB419&lt;=REFERENCIAS!$D$64),REFERENCIAS!$B$64,IF(AND(AB419&gt;=REFERENCIAS!$C$65,AB419&lt;REFERENCIAS!$D$65),REFERENCIAS!$B$65, "Revisar"))))</f>
        <v>#REF!</v>
      </c>
      <c r="AD419" s="94" t="e">
        <f ca="1">VLOOKUP(AC419,REFERENCIAS!$B$62:$G$65,4,FALSE)</f>
        <v>#REF!</v>
      </c>
      <c r="AJ419" s="20"/>
    </row>
    <row r="420" spans="1:36" ht="17.25" x14ac:dyDescent="0.25">
      <c r="A420" s="74"/>
      <c r="B420" s="19"/>
      <c r="C420" s="19"/>
      <c r="D420" s="50"/>
      <c r="E420" s="73"/>
      <c r="F420" s="74"/>
      <c r="G420" s="9"/>
      <c r="H420" s="48"/>
      <c r="I420" s="49">
        <f t="shared" ca="1" si="21"/>
        <v>2022</v>
      </c>
      <c r="J420" s="22">
        <f t="shared" ca="1" si="20"/>
        <v>1</v>
      </c>
      <c r="K420" s="19"/>
      <c r="L420" s="73"/>
      <c r="M420" s="74"/>
      <c r="N420" s="19"/>
      <c r="O420" s="73"/>
      <c r="P420" s="82">
        <v>1</v>
      </c>
      <c r="Q420" s="24">
        <v>1</v>
      </c>
      <c r="R420" s="81">
        <f t="shared" si="22"/>
        <v>1</v>
      </c>
      <c r="S420" s="85"/>
      <c r="T420" s="19"/>
      <c r="U420" s="22"/>
      <c r="V420" s="59"/>
      <c r="W420" s="81"/>
      <c r="X420" s="91" t="e">
        <f ca="1">+VLOOKUP(#REF!,REFERENCIAS!$C:$D,2,0)*VLOOKUP(#REF!,PONDERADORES!A:P,IF(AND(INFORMACION!$T420='REFERENCIAS RIESGO'!$C$36,INFORMACION!$F420=REFERENCIAS!$C$24),16,IF(INFORMACION!$T420='REFERENCIAS RIESGO'!$C$36,13,IF(INFORMACION!$F420=REFERENCIAS!$C$24,10,7))),0)+VLOOKUP(K420,REFERENCIAS!$C:$D,2,0)*VLOOKUP($K$2,PONDERADORES!A:P,IF(AND(INFORMACION!$T420='REFERENCIAS RIESGO'!$C$36,INFORMACION!$F420=REFERENCIAS!$C$24),16,IF(INFORMACION!$T420='REFERENCIAS RIESGO'!$C$36,13,IF(INFORMACION!$F420=REFERENCIAS!$C$24,10,7))),0)+VLOOKUP(L420,REFERENCIAS!$C:$D,2,0)*VLOOKUP($L$2,PONDERADORES!A:P,IF(AND(INFORMACION!$T420='REFERENCIAS RIESGO'!$C$36,INFORMACION!$F420=REFERENCIAS!$C$24),16,IF(INFORMACION!$T420='REFERENCIAS RIESGO'!$C$36,13,IF(INFORMACION!$F420=REFERENCIAS!$C$24,10,7))),0)+VLOOKUP(F420,REFERENCIAS!$C:$D,2,0)*VLOOKUP($F$2,PONDERADORES!A:P,IF(AND(INFORMACION!$T420='REFERENCIAS RIESGO'!$C$36,INFORMACION!$F420=REFERENCIAS!$C$24),16,IF(INFORMACION!$T420='REFERENCIAS RIESGO'!$C$36,13,IF(INFORMACION!$F420=REFERENCIAS!$C$24,10,7))),0)+VLOOKUP(T420,REFERENCIAS!$C:$D,2,0)*VLOOKUP($T$2,PONDERADORES!A:P,IF(AND(INFORMACION!$T420='REFERENCIAS RIESGO'!$C$36,INFORMACION!$F420=REFERENCIAS!$C$24),16,IF(INFORMACION!$T420='REFERENCIAS RIESGO'!$C$36,13,IF(INFORMACION!$F420=REFERENCIAS!$C$24,10,7))),0)+VLOOKUP(IF(J420&lt;=0.2,0.2,IF(AND(J420&gt;0.2,J420&lt;=0.4),0.4,IF(AND(J420&gt;0.4,J420&lt;=0.6),0.6,IF(AND(J420&gt;0.6,J420&lt;=0.8),0.8,IF(AND(J420&gt;0.8,J420&lt;=1),1))))),REFERENCIAS!$C:$D,2,0)*VLOOKUP($J$2,PONDERADORES!A:P,IF(AND(INFORMACION!$T420='REFERENCIAS RIESGO'!$C$36,INFORMACION!$F420=REFERENCIAS!$C$24),16,IF(INFORMACION!$T420='REFERENCIAS RIESGO'!$C$36,13,IF(INFORMACION!$F420=REFERENCIAS!$C$24,10,7))),0)</f>
        <v>#REF!</v>
      </c>
      <c r="Y420" s="68">
        <f>+VLOOKUP(M420,REFERENCIAS!$C:$D,2,0)*VLOOKUP($M$2,PONDERADORES!$A$7:$G$9,7,0)+VLOOKUP(N420,REFERENCIAS!$C:$D,2,0)*VLOOKUP($N$2,PONDERADORES!$A$7:$G$9,7,0)+VLOOKUP(O420,REFERENCIAS!$C:$D,2,0)*VLOOKUP($O$2,PONDERADORES!$A$7:$G$9,7,0)</f>
        <v>0.2</v>
      </c>
      <c r="Z420" s="2">
        <f>+VLOOKUP(IF(R420&lt;0.1,0,IF(AND(R420&gt;=0.1,R420&lt;0.2),0.1,IF(AND(R420&gt;=0.2,R420&lt;0.3),0.2,IF(R420&gt;0.3,0.3,)))),REFERENCIAS!$C:$D,2,0)*VLOOKUP($R$2,PONDERADORES!$A$11:$G$11,7,0)</f>
        <v>15</v>
      </c>
      <c r="AA420" s="92"/>
      <c r="AB420" s="95" t="e">
        <f t="shared" ca="1" si="23"/>
        <v>#REF!</v>
      </c>
      <c r="AC420" s="23" t="e">
        <f ca="1">IF(AB420&gt;REFERENCIAS!$C$62,REFERENCIAS!$B$62,IF(AND(AB420&gt;=REFERENCIAS!$C$63,AB420&lt;REFERENCIAS!$D$63),REFERENCIAS!$B$63,IF(AND(AB420&gt;REFERENCIAS!$C$64,AB420&lt;=REFERENCIAS!$D$64),REFERENCIAS!$B$64,IF(AND(AB420&gt;=REFERENCIAS!$C$65,AB420&lt;REFERENCIAS!$D$65),REFERENCIAS!$B$65, "Revisar"))))</f>
        <v>#REF!</v>
      </c>
      <c r="AD420" s="94" t="e">
        <f ca="1">VLOOKUP(AC420,REFERENCIAS!$B$62:$G$65,4,FALSE)</f>
        <v>#REF!</v>
      </c>
      <c r="AJ420" s="20"/>
    </row>
    <row r="421" spans="1:36" ht="17.25" x14ac:dyDescent="0.25">
      <c r="A421" s="74"/>
      <c r="B421" s="19"/>
      <c r="C421" s="19"/>
      <c r="D421" s="50"/>
      <c r="E421" s="73"/>
      <c r="F421" s="74"/>
      <c r="G421" s="9"/>
      <c r="H421" s="48"/>
      <c r="I421" s="49">
        <f t="shared" ca="1" si="21"/>
        <v>2022</v>
      </c>
      <c r="J421" s="22">
        <f t="shared" ca="1" si="20"/>
        <v>1</v>
      </c>
      <c r="K421" s="19"/>
      <c r="L421" s="73"/>
      <c r="M421" s="74"/>
      <c r="N421" s="19"/>
      <c r="O421" s="73"/>
      <c r="P421" s="82">
        <v>1</v>
      </c>
      <c r="Q421" s="24">
        <v>1</v>
      </c>
      <c r="R421" s="81">
        <f t="shared" si="22"/>
        <v>1</v>
      </c>
      <c r="S421" s="85"/>
      <c r="T421" s="19"/>
      <c r="U421" s="22"/>
      <c r="V421" s="59"/>
      <c r="W421" s="81"/>
      <c r="X421" s="91" t="e">
        <f ca="1">+VLOOKUP(#REF!,REFERENCIAS!$C:$D,2,0)*VLOOKUP(#REF!,PONDERADORES!A:P,IF(AND(INFORMACION!$T421='REFERENCIAS RIESGO'!$C$36,INFORMACION!$F421=REFERENCIAS!$C$24),16,IF(INFORMACION!$T421='REFERENCIAS RIESGO'!$C$36,13,IF(INFORMACION!$F421=REFERENCIAS!$C$24,10,7))),0)+VLOOKUP(K421,REFERENCIAS!$C:$D,2,0)*VLOOKUP($K$2,PONDERADORES!A:P,IF(AND(INFORMACION!$T421='REFERENCIAS RIESGO'!$C$36,INFORMACION!$F421=REFERENCIAS!$C$24),16,IF(INFORMACION!$T421='REFERENCIAS RIESGO'!$C$36,13,IF(INFORMACION!$F421=REFERENCIAS!$C$24,10,7))),0)+VLOOKUP(L421,REFERENCIAS!$C:$D,2,0)*VLOOKUP($L$2,PONDERADORES!A:P,IF(AND(INFORMACION!$T421='REFERENCIAS RIESGO'!$C$36,INFORMACION!$F421=REFERENCIAS!$C$24),16,IF(INFORMACION!$T421='REFERENCIAS RIESGO'!$C$36,13,IF(INFORMACION!$F421=REFERENCIAS!$C$24,10,7))),0)+VLOOKUP(F421,REFERENCIAS!$C:$D,2,0)*VLOOKUP($F$2,PONDERADORES!A:P,IF(AND(INFORMACION!$T421='REFERENCIAS RIESGO'!$C$36,INFORMACION!$F421=REFERENCIAS!$C$24),16,IF(INFORMACION!$T421='REFERENCIAS RIESGO'!$C$36,13,IF(INFORMACION!$F421=REFERENCIAS!$C$24,10,7))),0)+VLOOKUP(T421,REFERENCIAS!$C:$D,2,0)*VLOOKUP($T$2,PONDERADORES!A:P,IF(AND(INFORMACION!$T421='REFERENCIAS RIESGO'!$C$36,INFORMACION!$F421=REFERENCIAS!$C$24),16,IF(INFORMACION!$T421='REFERENCIAS RIESGO'!$C$36,13,IF(INFORMACION!$F421=REFERENCIAS!$C$24,10,7))),0)+VLOOKUP(IF(J421&lt;=0.2,0.2,IF(AND(J421&gt;0.2,J421&lt;=0.4),0.4,IF(AND(J421&gt;0.4,J421&lt;=0.6),0.6,IF(AND(J421&gt;0.6,J421&lt;=0.8),0.8,IF(AND(J421&gt;0.8,J421&lt;=1),1))))),REFERENCIAS!$C:$D,2,0)*VLOOKUP($J$2,PONDERADORES!A:P,IF(AND(INFORMACION!$T421='REFERENCIAS RIESGO'!$C$36,INFORMACION!$F421=REFERENCIAS!$C$24),16,IF(INFORMACION!$T421='REFERENCIAS RIESGO'!$C$36,13,IF(INFORMACION!$F421=REFERENCIAS!$C$24,10,7))),0)</f>
        <v>#REF!</v>
      </c>
      <c r="Y421" s="68">
        <f>+VLOOKUP(M421,REFERENCIAS!$C:$D,2,0)*VLOOKUP($M$2,PONDERADORES!$A$7:$G$9,7,0)+VLOOKUP(N421,REFERENCIAS!$C:$D,2,0)*VLOOKUP($N$2,PONDERADORES!$A$7:$G$9,7,0)+VLOOKUP(O421,REFERENCIAS!$C:$D,2,0)*VLOOKUP($O$2,PONDERADORES!$A$7:$G$9,7,0)</f>
        <v>0.2</v>
      </c>
      <c r="Z421" s="2">
        <f>+VLOOKUP(IF(R421&lt;0.1,0,IF(AND(R421&gt;=0.1,R421&lt;0.2),0.1,IF(AND(R421&gt;=0.2,R421&lt;0.3),0.2,IF(R421&gt;0.3,0.3,)))),REFERENCIAS!$C:$D,2,0)*VLOOKUP($R$2,PONDERADORES!$A$11:$G$11,7,0)</f>
        <v>15</v>
      </c>
      <c r="AA421" s="92"/>
      <c r="AB421" s="95" t="e">
        <f t="shared" ca="1" si="23"/>
        <v>#REF!</v>
      </c>
      <c r="AC421" s="23" t="e">
        <f ca="1">IF(AB421&gt;REFERENCIAS!$C$62,REFERENCIAS!$B$62,IF(AND(AB421&gt;=REFERENCIAS!$C$63,AB421&lt;REFERENCIAS!$D$63),REFERENCIAS!$B$63,IF(AND(AB421&gt;REFERENCIAS!$C$64,AB421&lt;=REFERENCIAS!$D$64),REFERENCIAS!$B$64,IF(AND(AB421&gt;=REFERENCIAS!$C$65,AB421&lt;REFERENCIAS!$D$65),REFERENCIAS!$B$65, "Revisar"))))</f>
        <v>#REF!</v>
      </c>
      <c r="AD421" s="94" t="e">
        <f ca="1">VLOOKUP(AC421,REFERENCIAS!$B$62:$G$65,4,FALSE)</f>
        <v>#REF!</v>
      </c>
      <c r="AJ421" s="20"/>
    </row>
    <row r="422" spans="1:36" ht="17.25" x14ac:dyDescent="0.25">
      <c r="A422" s="74"/>
      <c r="B422" s="19"/>
      <c r="C422" s="19"/>
      <c r="D422" s="50"/>
      <c r="E422" s="73"/>
      <c r="F422" s="74"/>
      <c r="G422" s="9"/>
      <c r="H422" s="48"/>
      <c r="I422" s="49">
        <f t="shared" ca="1" si="21"/>
        <v>2022</v>
      </c>
      <c r="J422" s="22">
        <f t="shared" ca="1" si="20"/>
        <v>1</v>
      </c>
      <c r="K422" s="19"/>
      <c r="L422" s="73"/>
      <c r="M422" s="74"/>
      <c r="N422" s="19"/>
      <c r="O422" s="73"/>
      <c r="P422" s="82">
        <v>1</v>
      </c>
      <c r="Q422" s="24">
        <v>1</v>
      </c>
      <c r="R422" s="81">
        <f t="shared" si="22"/>
        <v>1</v>
      </c>
      <c r="S422" s="85"/>
      <c r="T422" s="19"/>
      <c r="U422" s="22"/>
      <c r="V422" s="59"/>
      <c r="W422" s="81"/>
      <c r="X422" s="91" t="e">
        <f ca="1">+VLOOKUP(#REF!,REFERENCIAS!$C:$D,2,0)*VLOOKUP(#REF!,PONDERADORES!A:P,IF(AND(INFORMACION!$T422='REFERENCIAS RIESGO'!$C$36,INFORMACION!$F422=REFERENCIAS!$C$24),16,IF(INFORMACION!$T422='REFERENCIAS RIESGO'!$C$36,13,IF(INFORMACION!$F422=REFERENCIAS!$C$24,10,7))),0)+VLOOKUP(K422,REFERENCIAS!$C:$D,2,0)*VLOOKUP($K$2,PONDERADORES!A:P,IF(AND(INFORMACION!$T422='REFERENCIAS RIESGO'!$C$36,INFORMACION!$F422=REFERENCIAS!$C$24),16,IF(INFORMACION!$T422='REFERENCIAS RIESGO'!$C$36,13,IF(INFORMACION!$F422=REFERENCIAS!$C$24,10,7))),0)+VLOOKUP(L422,REFERENCIAS!$C:$D,2,0)*VLOOKUP($L$2,PONDERADORES!A:P,IF(AND(INFORMACION!$T422='REFERENCIAS RIESGO'!$C$36,INFORMACION!$F422=REFERENCIAS!$C$24),16,IF(INFORMACION!$T422='REFERENCIAS RIESGO'!$C$36,13,IF(INFORMACION!$F422=REFERENCIAS!$C$24,10,7))),0)+VLOOKUP(F422,REFERENCIAS!$C:$D,2,0)*VLOOKUP($F$2,PONDERADORES!A:P,IF(AND(INFORMACION!$T422='REFERENCIAS RIESGO'!$C$36,INFORMACION!$F422=REFERENCIAS!$C$24),16,IF(INFORMACION!$T422='REFERENCIAS RIESGO'!$C$36,13,IF(INFORMACION!$F422=REFERENCIAS!$C$24,10,7))),0)+VLOOKUP(T422,REFERENCIAS!$C:$D,2,0)*VLOOKUP($T$2,PONDERADORES!A:P,IF(AND(INFORMACION!$T422='REFERENCIAS RIESGO'!$C$36,INFORMACION!$F422=REFERENCIAS!$C$24),16,IF(INFORMACION!$T422='REFERENCIAS RIESGO'!$C$36,13,IF(INFORMACION!$F422=REFERENCIAS!$C$24,10,7))),0)+VLOOKUP(IF(J422&lt;=0.2,0.2,IF(AND(J422&gt;0.2,J422&lt;=0.4),0.4,IF(AND(J422&gt;0.4,J422&lt;=0.6),0.6,IF(AND(J422&gt;0.6,J422&lt;=0.8),0.8,IF(AND(J422&gt;0.8,J422&lt;=1),1))))),REFERENCIAS!$C:$D,2,0)*VLOOKUP($J$2,PONDERADORES!A:P,IF(AND(INFORMACION!$T422='REFERENCIAS RIESGO'!$C$36,INFORMACION!$F422=REFERENCIAS!$C$24),16,IF(INFORMACION!$T422='REFERENCIAS RIESGO'!$C$36,13,IF(INFORMACION!$F422=REFERENCIAS!$C$24,10,7))),0)</f>
        <v>#REF!</v>
      </c>
      <c r="Y422" s="68">
        <f>+VLOOKUP(M422,REFERENCIAS!$C:$D,2,0)*VLOOKUP($M$2,PONDERADORES!$A$7:$G$9,7,0)+VLOOKUP(N422,REFERENCIAS!$C:$D,2,0)*VLOOKUP($N$2,PONDERADORES!$A$7:$G$9,7,0)+VLOOKUP(O422,REFERENCIAS!$C:$D,2,0)*VLOOKUP($O$2,PONDERADORES!$A$7:$G$9,7,0)</f>
        <v>0.2</v>
      </c>
      <c r="Z422" s="2">
        <f>+VLOOKUP(IF(R422&lt;0.1,0,IF(AND(R422&gt;=0.1,R422&lt;0.2),0.1,IF(AND(R422&gt;=0.2,R422&lt;0.3),0.2,IF(R422&gt;0.3,0.3,)))),REFERENCIAS!$C:$D,2,0)*VLOOKUP($R$2,PONDERADORES!$A$11:$G$11,7,0)</f>
        <v>15</v>
      </c>
      <c r="AA422" s="92"/>
      <c r="AB422" s="95" t="e">
        <f t="shared" ca="1" si="23"/>
        <v>#REF!</v>
      </c>
      <c r="AC422" s="23" t="e">
        <f ca="1">IF(AB422&gt;REFERENCIAS!$C$62,REFERENCIAS!$B$62,IF(AND(AB422&gt;=REFERENCIAS!$C$63,AB422&lt;REFERENCIAS!$D$63),REFERENCIAS!$B$63,IF(AND(AB422&gt;REFERENCIAS!$C$64,AB422&lt;=REFERENCIAS!$D$64),REFERENCIAS!$B$64,IF(AND(AB422&gt;=REFERENCIAS!$C$65,AB422&lt;REFERENCIAS!$D$65),REFERENCIAS!$B$65, "Revisar"))))</f>
        <v>#REF!</v>
      </c>
      <c r="AD422" s="94" t="e">
        <f ca="1">VLOOKUP(AC422,REFERENCIAS!$B$62:$G$65,4,FALSE)</f>
        <v>#REF!</v>
      </c>
      <c r="AJ422" s="20"/>
    </row>
    <row r="423" spans="1:36" ht="17.25" x14ac:dyDescent="0.25">
      <c r="A423" s="74"/>
      <c r="B423" s="19"/>
      <c r="C423" s="19"/>
      <c r="D423" s="50"/>
      <c r="E423" s="73"/>
      <c r="F423" s="74"/>
      <c r="G423" s="9"/>
      <c r="H423" s="48"/>
      <c r="I423" s="49">
        <f t="shared" ca="1" si="21"/>
        <v>2022</v>
      </c>
      <c r="J423" s="22">
        <f t="shared" ca="1" si="20"/>
        <v>1</v>
      </c>
      <c r="K423" s="19"/>
      <c r="L423" s="73"/>
      <c r="M423" s="74"/>
      <c r="N423" s="19"/>
      <c r="O423" s="73"/>
      <c r="P423" s="82">
        <v>1</v>
      </c>
      <c r="Q423" s="24">
        <v>1</v>
      </c>
      <c r="R423" s="81">
        <f t="shared" si="22"/>
        <v>1</v>
      </c>
      <c r="S423" s="85"/>
      <c r="T423" s="19"/>
      <c r="U423" s="22"/>
      <c r="V423" s="59"/>
      <c r="W423" s="81"/>
      <c r="X423" s="91" t="e">
        <f ca="1">+VLOOKUP(#REF!,REFERENCIAS!$C:$D,2,0)*VLOOKUP(#REF!,PONDERADORES!A:P,IF(AND(INFORMACION!$T423='REFERENCIAS RIESGO'!$C$36,INFORMACION!$F423=REFERENCIAS!$C$24),16,IF(INFORMACION!$T423='REFERENCIAS RIESGO'!$C$36,13,IF(INFORMACION!$F423=REFERENCIAS!$C$24,10,7))),0)+VLOOKUP(K423,REFERENCIAS!$C:$D,2,0)*VLOOKUP($K$2,PONDERADORES!A:P,IF(AND(INFORMACION!$T423='REFERENCIAS RIESGO'!$C$36,INFORMACION!$F423=REFERENCIAS!$C$24),16,IF(INFORMACION!$T423='REFERENCIAS RIESGO'!$C$36,13,IF(INFORMACION!$F423=REFERENCIAS!$C$24,10,7))),0)+VLOOKUP(L423,REFERENCIAS!$C:$D,2,0)*VLOOKUP($L$2,PONDERADORES!A:P,IF(AND(INFORMACION!$T423='REFERENCIAS RIESGO'!$C$36,INFORMACION!$F423=REFERENCIAS!$C$24),16,IF(INFORMACION!$T423='REFERENCIAS RIESGO'!$C$36,13,IF(INFORMACION!$F423=REFERENCIAS!$C$24,10,7))),0)+VLOOKUP(F423,REFERENCIAS!$C:$D,2,0)*VLOOKUP($F$2,PONDERADORES!A:P,IF(AND(INFORMACION!$T423='REFERENCIAS RIESGO'!$C$36,INFORMACION!$F423=REFERENCIAS!$C$24),16,IF(INFORMACION!$T423='REFERENCIAS RIESGO'!$C$36,13,IF(INFORMACION!$F423=REFERENCIAS!$C$24,10,7))),0)+VLOOKUP(T423,REFERENCIAS!$C:$D,2,0)*VLOOKUP($T$2,PONDERADORES!A:P,IF(AND(INFORMACION!$T423='REFERENCIAS RIESGO'!$C$36,INFORMACION!$F423=REFERENCIAS!$C$24),16,IF(INFORMACION!$T423='REFERENCIAS RIESGO'!$C$36,13,IF(INFORMACION!$F423=REFERENCIAS!$C$24,10,7))),0)+VLOOKUP(IF(J423&lt;=0.2,0.2,IF(AND(J423&gt;0.2,J423&lt;=0.4),0.4,IF(AND(J423&gt;0.4,J423&lt;=0.6),0.6,IF(AND(J423&gt;0.6,J423&lt;=0.8),0.8,IF(AND(J423&gt;0.8,J423&lt;=1),1))))),REFERENCIAS!$C:$D,2,0)*VLOOKUP($J$2,PONDERADORES!A:P,IF(AND(INFORMACION!$T423='REFERENCIAS RIESGO'!$C$36,INFORMACION!$F423=REFERENCIAS!$C$24),16,IF(INFORMACION!$T423='REFERENCIAS RIESGO'!$C$36,13,IF(INFORMACION!$F423=REFERENCIAS!$C$24,10,7))),0)</f>
        <v>#REF!</v>
      </c>
      <c r="Y423" s="68">
        <f>+VLOOKUP(M423,REFERENCIAS!$C:$D,2,0)*VLOOKUP($M$2,PONDERADORES!$A$7:$G$9,7,0)+VLOOKUP(N423,REFERENCIAS!$C:$D,2,0)*VLOOKUP($N$2,PONDERADORES!$A$7:$G$9,7,0)+VLOOKUP(O423,REFERENCIAS!$C:$D,2,0)*VLOOKUP($O$2,PONDERADORES!$A$7:$G$9,7,0)</f>
        <v>0.2</v>
      </c>
      <c r="Z423" s="2">
        <f>+VLOOKUP(IF(R423&lt;0.1,0,IF(AND(R423&gt;=0.1,R423&lt;0.2),0.1,IF(AND(R423&gt;=0.2,R423&lt;0.3),0.2,IF(R423&gt;0.3,0.3,)))),REFERENCIAS!$C:$D,2,0)*VLOOKUP($R$2,PONDERADORES!$A$11:$G$11,7,0)</f>
        <v>15</v>
      </c>
      <c r="AA423" s="92"/>
      <c r="AB423" s="95" t="e">
        <f t="shared" ca="1" si="23"/>
        <v>#REF!</v>
      </c>
      <c r="AC423" s="23" t="e">
        <f ca="1">IF(AB423&gt;REFERENCIAS!$C$62,REFERENCIAS!$B$62,IF(AND(AB423&gt;=REFERENCIAS!$C$63,AB423&lt;REFERENCIAS!$D$63),REFERENCIAS!$B$63,IF(AND(AB423&gt;REFERENCIAS!$C$64,AB423&lt;=REFERENCIAS!$D$64),REFERENCIAS!$B$64,IF(AND(AB423&gt;=REFERENCIAS!$C$65,AB423&lt;REFERENCIAS!$D$65),REFERENCIAS!$B$65, "Revisar"))))</f>
        <v>#REF!</v>
      </c>
      <c r="AD423" s="94" t="e">
        <f ca="1">VLOOKUP(AC423,REFERENCIAS!$B$62:$G$65,4,FALSE)</f>
        <v>#REF!</v>
      </c>
      <c r="AJ423" s="20"/>
    </row>
    <row r="424" spans="1:36" ht="17.25" x14ac:dyDescent="0.25">
      <c r="A424" s="74"/>
      <c r="B424" s="19"/>
      <c r="C424" s="19"/>
      <c r="D424" s="50"/>
      <c r="E424" s="73"/>
      <c r="F424" s="74"/>
      <c r="G424" s="9"/>
      <c r="H424" s="48"/>
      <c r="I424" s="49">
        <f t="shared" ca="1" si="21"/>
        <v>2022</v>
      </c>
      <c r="J424" s="22">
        <f t="shared" ca="1" si="20"/>
        <v>1</v>
      </c>
      <c r="K424" s="19"/>
      <c r="L424" s="73"/>
      <c r="M424" s="74"/>
      <c r="N424" s="19"/>
      <c r="O424" s="73"/>
      <c r="P424" s="82">
        <v>1</v>
      </c>
      <c r="Q424" s="24">
        <v>1</v>
      </c>
      <c r="R424" s="81">
        <f t="shared" si="22"/>
        <v>1</v>
      </c>
      <c r="S424" s="85"/>
      <c r="T424" s="19"/>
      <c r="U424" s="22"/>
      <c r="V424" s="59"/>
      <c r="W424" s="81"/>
      <c r="X424" s="91" t="e">
        <f ca="1">+VLOOKUP(#REF!,REFERENCIAS!$C:$D,2,0)*VLOOKUP(#REF!,PONDERADORES!A:P,IF(AND(INFORMACION!$T424='REFERENCIAS RIESGO'!$C$36,INFORMACION!$F424=REFERENCIAS!$C$24),16,IF(INFORMACION!$T424='REFERENCIAS RIESGO'!$C$36,13,IF(INFORMACION!$F424=REFERENCIAS!$C$24,10,7))),0)+VLOOKUP(K424,REFERENCIAS!$C:$D,2,0)*VLOOKUP($K$2,PONDERADORES!A:P,IF(AND(INFORMACION!$T424='REFERENCIAS RIESGO'!$C$36,INFORMACION!$F424=REFERENCIAS!$C$24),16,IF(INFORMACION!$T424='REFERENCIAS RIESGO'!$C$36,13,IF(INFORMACION!$F424=REFERENCIAS!$C$24,10,7))),0)+VLOOKUP(L424,REFERENCIAS!$C:$D,2,0)*VLOOKUP($L$2,PONDERADORES!A:P,IF(AND(INFORMACION!$T424='REFERENCIAS RIESGO'!$C$36,INFORMACION!$F424=REFERENCIAS!$C$24),16,IF(INFORMACION!$T424='REFERENCIAS RIESGO'!$C$36,13,IF(INFORMACION!$F424=REFERENCIAS!$C$24,10,7))),0)+VLOOKUP(F424,REFERENCIAS!$C:$D,2,0)*VLOOKUP($F$2,PONDERADORES!A:P,IF(AND(INFORMACION!$T424='REFERENCIAS RIESGO'!$C$36,INFORMACION!$F424=REFERENCIAS!$C$24),16,IF(INFORMACION!$T424='REFERENCIAS RIESGO'!$C$36,13,IF(INFORMACION!$F424=REFERENCIAS!$C$24,10,7))),0)+VLOOKUP(T424,REFERENCIAS!$C:$D,2,0)*VLOOKUP($T$2,PONDERADORES!A:P,IF(AND(INFORMACION!$T424='REFERENCIAS RIESGO'!$C$36,INFORMACION!$F424=REFERENCIAS!$C$24),16,IF(INFORMACION!$T424='REFERENCIAS RIESGO'!$C$36,13,IF(INFORMACION!$F424=REFERENCIAS!$C$24,10,7))),0)+VLOOKUP(IF(J424&lt;=0.2,0.2,IF(AND(J424&gt;0.2,J424&lt;=0.4),0.4,IF(AND(J424&gt;0.4,J424&lt;=0.6),0.6,IF(AND(J424&gt;0.6,J424&lt;=0.8),0.8,IF(AND(J424&gt;0.8,J424&lt;=1),1))))),REFERENCIAS!$C:$D,2,0)*VLOOKUP($J$2,PONDERADORES!A:P,IF(AND(INFORMACION!$T424='REFERENCIAS RIESGO'!$C$36,INFORMACION!$F424=REFERENCIAS!$C$24),16,IF(INFORMACION!$T424='REFERENCIAS RIESGO'!$C$36,13,IF(INFORMACION!$F424=REFERENCIAS!$C$24,10,7))),0)</f>
        <v>#REF!</v>
      </c>
      <c r="Y424" s="68">
        <f>+VLOOKUP(M424,REFERENCIAS!$C:$D,2,0)*VLOOKUP($M$2,PONDERADORES!$A$7:$G$9,7,0)+VLOOKUP(N424,REFERENCIAS!$C:$D,2,0)*VLOOKUP($N$2,PONDERADORES!$A$7:$G$9,7,0)+VLOOKUP(O424,REFERENCIAS!$C:$D,2,0)*VLOOKUP($O$2,PONDERADORES!$A$7:$G$9,7,0)</f>
        <v>0.2</v>
      </c>
      <c r="Z424" s="2">
        <f>+VLOOKUP(IF(R424&lt;0.1,0,IF(AND(R424&gt;=0.1,R424&lt;0.2),0.1,IF(AND(R424&gt;=0.2,R424&lt;0.3),0.2,IF(R424&gt;0.3,0.3,)))),REFERENCIAS!$C:$D,2,0)*VLOOKUP($R$2,PONDERADORES!$A$11:$G$11,7,0)</f>
        <v>15</v>
      </c>
      <c r="AA424" s="92"/>
      <c r="AB424" s="95" t="e">
        <f t="shared" ca="1" si="23"/>
        <v>#REF!</v>
      </c>
      <c r="AC424" s="23" t="e">
        <f ca="1">IF(AB424&gt;REFERENCIAS!$C$62,REFERENCIAS!$B$62,IF(AND(AB424&gt;=REFERENCIAS!$C$63,AB424&lt;REFERENCIAS!$D$63),REFERENCIAS!$B$63,IF(AND(AB424&gt;REFERENCIAS!$C$64,AB424&lt;=REFERENCIAS!$D$64),REFERENCIAS!$B$64,IF(AND(AB424&gt;=REFERENCIAS!$C$65,AB424&lt;REFERENCIAS!$D$65),REFERENCIAS!$B$65, "Revisar"))))</f>
        <v>#REF!</v>
      </c>
      <c r="AD424" s="94" t="e">
        <f ca="1">VLOOKUP(AC424,REFERENCIAS!$B$62:$G$65,4,FALSE)</f>
        <v>#REF!</v>
      </c>
      <c r="AJ424" s="20"/>
    </row>
    <row r="425" spans="1:36" ht="17.25" x14ac:dyDescent="0.25">
      <c r="A425" s="74"/>
      <c r="B425" s="19"/>
      <c r="C425" s="19"/>
      <c r="D425" s="50"/>
      <c r="E425" s="73"/>
      <c r="F425" s="74"/>
      <c r="G425" s="9"/>
      <c r="H425" s="48"/>
      <c r="I425" s="49">
        <f t="shared" ca="1" si="21"/>
        <v>2022</v>
      </c>
      <c r="J425" s="22">
        <f t="shared" ca="1" si="20"/>
        <v>1</v>
      </c>
      <c r="K425" s="19"/>
      <c r="L425" s="73"/>
      <c r="M425" s="74"/>
      <c r="N425" s="19"/>
      <c r="O425" s="73"/>
      <c r="P425" s="82">
        <v>1</v>
      </c>
      <c r="Q425" s="24">
        <v>1</v>
      </c>
      <c r="R425" s="81">
        <f t="shared" si="22"/>
        <v>1</v>
      </c>
      <c r="S425" s="85"/>
      <c r="T425" s="19"/>
      <c r="U425" s="22"/>
      <c r="V425" s="59"/>
      <c r="W425" s="81"/>
      <c r="X425" s="91" t="e">
        <f ca="1">+VLOOKUP(#REF!,REFERENCIAS!$C:$D,2,0)*VLOOKUP(#REF!,PONDERADORES!A:P,IF(AND(INFORMACION!$T425='REFERENCIAS RIESGO'!$C$36,INFORMACION!$F425=REFERENCIAS!$C$24),16,IF(INFORMACION!$T425='REFERENCIAS RIESGO'!$C$36,13,IF(INFORMACION!$F425=REFERENCIAS!$C$24,10,7))),0)+VLOOKUP(K425,REFERENCIAS!$C:$D,2,0)*VLOOKUP($K$2,PONDERADORES!A:P,IF(AND(INFORMACION!$T425='REFERENCIAS RIESGO'!$C$36,INFORMACION!$F425=REFERENCIAS!$C$24),16,IF(INFORMACION!$T425='REFERENCIAS RIESGO'!$C$36,13,IF(INFORMACION!$F425=REFERENCIAS!$C$24,10,7))),0)+VLOOKUP(L425,REFERENCIAS!$C:$D,2,0)*VLOOKUP($L$2,PONDERADORES!A:P,IF(AND(INFORMACION!$T425='REFERENCIAS RIESGO'!$C$36,INFORMACION!$F425=REFERENCIAS!$C$24),16,IF(INFORMACION!$T425='REFERENCIAS RIESGO'!$C$36,13,IF(INFORMACION!$F425=REFERENCIAS!$C$24,10,7))),0)+VLOOKUP(F425,REFERENCIAS!$C:$D,2,0)*VLOOKUP($F$2,PONDERADORES!A:P,IF(AND(INFORMACION!$T425='REFERENCIAS RIESGO'!$C$36,INFORMACION!$F425=REFERENCIAS!$C$24),16,IF(INFORMACION!$T425='REFERENCIAS RIESGO'!$C$36,13,IF(INFORMACION!$F425=REFERENCIAS!$C$24,10,7))),0)+VLOOKUP(T425,REFERENCIAS!$C:$D,2,0)*VLOOKUP($T$2,PONDERADORES!A:P,IF(AND(INFORMACION!$T425='REFERENCIAS RIESGO'!$C$36,INFORMACION!$F425=REFERENCIAS!$C$24),16,IF(INFORMACION!$T425='REFERENCIAS RIESGO'!$C$36,13,IF(INFORMACION!$F425=REFERENCIAS!$C$24,10,7))),0)+VLOOKUP(IF(J425&lt;=0.2,0.2,IF(AND(J425&gt;0.2,J425&lt;=0.4),0.4,IF(AND(J425&gt;0.4,J425&lt;=0.6),0.6,IF(AND(J425&gt;0.6,J425&lt;=0.8),0.8,IF(AND(J425&gt;0.8,J425&lt;=1),1))))),REFERENCIAS!$C:$D,2,0)*VLOOKUP($J$2,PONDERADORES!A:P,IF(AND(INFORMACION!$T425='REFERENCIAS RIESGO'!$C$36,INFORMACION!$F425=REFERENCIAS!$C$24),16,IF(INFORMACION!$T425='REFERENCIAS RIESGO'!$C$36,13,IF(INFORMACION!$F425=REFERENCIAS!$C$24,10,7))),0)</f>
        <v>#REF!</v>
      </c>
      <c r="Y425" s="68">
        <f>+VLOOKUP(M425,REFERENCIAS!$C:$D,2,0)*VLOOKUP($M$2,PONDERADORES!$A$7:$G$9,7,0)+VLOOKUP(N425,REFERENCIAS!$C:$D,2,0)*VLOOKUP($N$2,PONDERADORES!$A$7:$G$9,7,0)+VLOOKUP(O425,REFERENCIAS!$C:$D,2,0)*VLOOKUP($O$2,PONDERADORES!$A$7:$G$9,7,0)</f>
        <v>0.2</v>
      </c>
      <c r="Z425" s="2">
        <f>+VLOOKUP(IF(R425&lt;0.1,0,IF(AND(R425&gt;=0.1,R425&lt;0.2),0.1,IF(AND(R425&gt;=0.2,R425&lt;0.3),0.2,IF(R425&gt;0.3,0.3,)))),REFERENCIAS!$C:$D,2,0)*VLOOKUP($R$2,PONDERADORES!$A$11:$G$11,7,0)</f>
        <v>15</v>
      </c>
      <c r="AA425" s="92"/>
      <c r="AB425" s="95" t="e">
        <f t="shared" ca="1" si="23"/>
        <v>#REF!</v>
      </c>
      <c r="AC425" s="23" t="e">
        <f ca="1">IF(AB425&gt;REFERENCIAS!$C$62,REFERENCIAS!$B$62,IF(AND(AB425&gt;=REFERENCIAS!$C$63,AB425&lt;REFERENCIAS!$D$63),REFERENCIAS!$B$63,IF(AND(AB425&gt;REFERENCIAS!$C$64,AB425&lt;=REFERENCIAS!$D$64),REFERENCIAS!$B$64,IF(AND(AB425&gt;=REFERENCIAS!$C$65,AB425&lt;REFERENCIAS!$D$65),REFERENCIAS!$B$65, "Revisar"))))</f>
        <v>#REF!</v>
      </c>
      <c r="AD425" s="94" t="e">
        <f ca="1">VLOOKUP(AC425,REFERENCIAS!$B$62:$G$65,4,FALSE)</f>
        <v>#REF!</v>
      </c>
      <c r="AJ425" s="20"/>
    </row>
    <row r="426" spans="1:36" ht="17.25" x14ac:dyDescent="0.25">
      <c r="A426" s="74"/>
      <c r="B426" s="19"/>
      <c r="C426" s="19"/>
      <c r="D426" s="50"/>
      <c r="E426" s="73"/>
      <c r="F426" s="74"/>
      <c r="G426" s="9"/>
      <c r="H426" s="48"/>
      <c r="I426" s="49">
        <f t="shared" ca="1" si="21"/>
        <v>2022</v>
      </c>
      <c r="J426" s="22">
        <f t="shared" ca="1" si="20"/>
        <v>1</v>
      </c>
      <c r="K426" s="19"/>
      <c r="L426" s="73"/>
      <c r="M426" s="74"/>
      <c r="N426" s="19"/>
      <c r="O426" s="73"/>
      <c r="P426" s="82">
        <v>1</v>
      </c>
      <c r="Q426" s="24">
        <v>1</v>
      </c>
      <c r="R426" s="81">
        <f t="shared" si="22"/>
        <v>1</v>
      </c>
      <c r="S426" s="85"/>
      <c r="T426" s="19"/>
      <c r="U426" s="22"/>
      <c r="V426" s="59"/>
      <c r="W426" s="81"/>
      <c r="X426" s="91" t="e">
        <f ca="1">+VLOOKUP(#REF!,REFERENCIAS!$C:$D,2,0)*VLOOKUP(#REF!,PONDERADORES!A:P,IF(AND(INFORMACION!$T426='REFERENCIAS RIESGO'!$C$36,INFORMACION!$F426=REFERENCIAS!$C$24),16,IF(INFORMACION!$T426='REFERENCIAS RIESGO'!$C$36,13,IF(INFORMACION!$F426=REFERENCIAS!$C$24,10,7))),0)+VLOOKUP(K426,REFERENCIAS!$C:$D,2,0)*VLOOKUP($K$2,PONDERADORES!A:P,IF(AND(INFORMACION!$T426='REFERENCIAS RIESGO'!$C$36,INFORMACION!$F426=REFERENCIAS!$C$24),16,IF(INFORMACION!$T426='REFERENCIAS RIESGO'!$C$36,13,IF(INFORMACION!$F426=REFERENCIAS!$C$24,10,7))),0)+VLOOKUP(L426,REFERENCIAS!$C:$D,2,0)*VLOOKUP($L$2,PONDERADORES!A:P,IF(AND(INFORMACION!$T426='REFERENCIAS RIESGO'!$C$36,INFORMACION!$F426=REFERENCIAS!$C$24),16,IF(INFORMACION!$T426='REFERENCIAS RIESGO'!$C$36,13,IF(INFORMACION!$F426=REFERENCIAS!$C$24,10,7))),0)+VLOOKUP(F426,REFERENCIAS!$C:$D,2,0)*VLOOKUP($F$2,PONDERADORES!A:P,IF(AND(INFORMACION!$T426='REFERENCIAS RIESGO'!$C$36,INFORMACION!$F426=REFERENCIAS!$C$24),16,IF(INFORMACION!$T426='REFERENCIAS RIESGO'!$C$36,13,IF(INFORMACION!$F426=REFERENCIAS!$C$24,10,7))),0)+VLOOKUP(T426,REFERENCIAS!$C:$D,2,0)*VLOOKUP($T$2,PONDERADORES!A:P,IF(AND(INFORMACION!$T426='REFERENCIAS RIESGO'!$C$36,INFORMACION!$F426=REFERENCIAS!$C$24),16,IF(INFORMACION!$T426='REFERENCIAS RIESGO'!$C$36,13,IF(INFORMACION!$F426=REFERENCIAS!$C$24,10,7))),0)+VLOOKUP(IF(J426&lt;=0.2,0.2,IF(AND(J426&gt;0.2,J426&lt;=0.4),0.4,IF(AND(J426&gt;0.4,J426&lt;=0.6),0.6,IF(AND(J426&gt;0.6,J426&lt;=0.8),0.8,IF(AND(J426&gt;0.8,J426&lt;=1),1))))),REFERENCIAS!$C:$D,2,0)*VLOOKUP($J$2,PONDERADORES!A:P,IF(AND(INFORMACION!$T426='REFERENCIAS RIESGO'!$C$36,INFORMACION!$F426=REFERENCIAS!$C$24),16,IF(INFORMACION!$T426='REFERENCIAS RIESGO'!$C$36,13,IF(INFORMACION!$F426=REFERENCIAS!$C$24,10,7))),0)</f>
        <v>#REF!</v>
      </c>
      <c r="Y426" s="68">
        <f>+VLOOKUP(M426,REFERENCIAS!$C:$D,2,0)*VLOOKUP($M$2,PONDERADORES!$A$7:$G$9,7,0)+VLOOKUP(N426,REFERENCIAS!$C:$D,2,0)*VLOOKUP($N$2,PONDERADORES!$A$7:$G$9,7,0)+VLOOKUP(O426,REFERENCIAS!$C:$D,2,0)*VLOOKUP($O$2,PONDERADORES!$A$7:$G$9,7,0)</f>
        <v>0.2</v>
      </c>
      <c r="Z426" s="2">
        <f>+VLOOKUP(IF(R426&lt;0.1,0,IF(AND(R426&gt;=0.1,R426&lt;0.2),0.1,IF(AND(R426&gt;=0.2,R426&lt;0.3),0.2,IF(R426&gt;0.3,0.3,)))),REFERENCIAS!$C:$D,2,0)*VLOOKUP($R$2,PONDERADORES!$A$11:$G$11,7,0)</f>
        <v>15</v>
      </c>
      <c r="AA426" s="92"/>
      <c r="AB426" s="95" t="e">
        <f t="shared" ca="1" si="23"/>
        <v>#REF!</v>
      </c>
      <c r="AC426" s="23" t="e">
        <f ca="1">IF(AB426&gt;REFERENCIAS!$C$62,REFERENCIAS!$B$62,IF(AND(AB426&gt;=REFERENCIAS!$C$63,AB426&lt;REFERENCIAS!$D$63),REFERENCIAS!$B$63,IF(AND(AB426&gt;REFERENCIAS!$C$64,AB426&lt;=REFERENCIAS!$D$64),REFERENCIAS!$B$64,IF(AND(AB426&gt;=REFERENCIAS!$C$65,AB426&lt;REFERENCIAS!$D$65),REFERENCIAS!$B$65, "Revisar"))))</f>
        <v>#REF!</v>
      </c>
      <c r="AD426" s="94" t="e">
        <f ca="1">VLOOKUP(AC426,REFERENCIAS!$B$62:$G$65,4,FALSE)</f>
        <v>#REF!</v>
      </c>
      <c r="AJ426" s="20"/>
    </row>
    <row r="427" spans="1:36" ht="17.25" x14ac:dyDescent="0.25">
      <c r="A427" s="74"/>
      <c r="B427" s="19"/>
      <c r="C427" s="19"/>
      <c r="D427" s="50"/>
      <c r="E427" s="73"/>
      <c r="F427" s="74"/>
      <c r="G427" s="9"/>
      <c r="H427" s="48"/>
      <c r="I427" s="49">
        <f t="shared" ca="1" si="21"/>
        <v>2022</v>
      </c>
      <c r="J427" s="22">
        <f t="shared" ca="1" si="20"/>
        <v>1</v>
      </c>
      <c r="K427" s="19"/>
      <c r="L427" s="73"/>
      <c r="M427" s="74"/>
      <c r="N427" s="19"/>
      <c r="O427" s="73"/>
      <c r="P427" s="82">
        <v>1</v>
      </c>
      <c r="Q427" s="24">
        <v>1</v>
      </c>
      <c r="R427" s="81">
        <f t="shared" si="22"/>
        <v>1</v>
      </c>
      <c r="S427" s="85"/>
      <c r="T427" s="19"/>
      <c r="U427" s="22"/>
      <c r="V427" s="59"/>
      <c r="W427" s="81"/>
      <c r="X427" s="91" t="e">
        <f ca="1">+VLOOKUP(#REF!,REFERENCIAS!$C:$D,2,0)*VLOOKUP(#REF!,PONDERADORES!A:P,IF(AND(INFORMACION!$T427='REFERENCIAS RIESGO'!$C$36,INFORMACION!$F427=REFERENCIAS!$C$24),16,IF(INFORMACION!$T427='REFERENCIAS RIESGO'!$C$36,13,IF(INFORMACION!$F427=REFERENCIAS!$C$24,10,7))),0)+VLOOKUP(K427,REFERENCIAS!$C:$D,2,0)*VLOOKUP($K$2,PONDERADORES!A:P,IF(AND(INFORMACION!$T427='REFERENCIAS RIESGO'!$C$36,INFORMACION!$F427=REFERENCIAS!$C$24),16,IF(INFORMACION!$T427='REFERENCIAS RIESGO'!$C$36,13,IF(INFORMACION!$F427=REFERENCIAS!$C$24,10,7))),0)+VLOOKUP(L427,REFERENCIAS!$C:$D,2,0)*VLOOKUP($L$2,PONDERADORES!A:P,IF(AND(INFORMACION!$T427='REFERENCIAS RIESGO'!$C$36,INFORMACION!$F427=REFERENCIAS!$C$24),16,IF(INFORMACION!$T427='REFERENCIAS RIESGO'!$C$36,13,IF(INFORMACION!$F427=REFERENCIAS!$C$24,10,7))),0)+VLOOKUP(F427,REFERENCIAS!$C:$D,2,0)*VLOOKUP($F$2,PONDERADORES!A:P,IF(AND(INFORMACION!$T427='REFERENCIAS RIESGO'!$C$36,INFORMACION!$F427=REFERENCIAS!$C$24),16,IF(INFORMACION!$T427='REFERENCIAS RIESGO'!$C$36,13,IF(INFORMACION!$F427=REFERENCIAS!$C$24,10,7))),0)+VLOOKUP(T427,REFERENCIAS!$C:$D,2,0)*VLOOKUP($T$2,PONDERADORES!A:P,IF(AND(INFORMACION!$T427='REFERENCIAS RIESGO'!$C$36,INFORMACION!$F427=REFERENCIAS!$C$24),16,IF(INFORMACION!$T427='REFERENCIAS RIESGO'!$C$36,13,IF(INFORMACION!$F427=REFERENCIAS!$C$24,10,7))),0)+VLOOKUP(IF(J427&lt;=0.2,0.2,IF(AND(J427&gt;0.2,J427&lt;=0.4),0.4,IF(AND(J427&gt;0.4,J427&lt;=0.6),0.6,IF(AND(J427&gt;0.6,J427&lt;=0.8),0.8,IF(AND(J427&gt;0.8,J427&lt;=1),1))))),REFERENCIAS!$C:$D,2,0)*VLOOKUP($J$2,PONDERADORES!A:P,IF(AND(INFORMACION!$T427='REFERENCIAS RIESGO'!$C$36,INFORMACION!$F427=REFERENCIAS!$C$24),16,IF(INFORMACION!$T427='REFERENCIAS RIESGO'!$C$36,13,IF(INFORMACION!$F427=REFERENCIAS!$C$24,10,7))),0)</f>
        <v>#REF!</v>
      </c>
      <c r="Y427" s="68">
        <f>+VLOOKUP(M427,REFERENCIAS!$C:$D,2,0)*VLOOKUP($M$2,PONDERADORES!$A$7:$G$9,7,0)+VLOOKUP(N427,REFERENCIAS!$C:$D,2,0)*VLOOKUP($N$2,PONDERADORES!$A$7:$G$9,7,0)+VLOOKUP(O427,REFERENCIAS!$C:$D,2,0)*VLOOKUP($O$2,PONDERADORES!$A$7:$G$9,7,0)</f>
        <v>0.2</v>
      </c>
      <c r="Z427" s="2">
        <f>+VLOOKUP(IF(R427&lt;0.1,0,IF(AND(R427&gt;=0.1,R427&lt;0.2),0.1,IF(AND(R427&gt;=0.2,R427&lt;0.3),0.2,IF(R427&gt;0.3,0.3,)))),REFERENCIAS!$C:$D,2,0)*VLOOKUP($R$2,PONDERADORES!$A$11:$G$11,7,0)</f>
        <v>15</v>
      </c>
      <c r="AA427" s="92"/>
      <c r="AB427" s="95" t="e">
        <f t="shared" ca="1" si="23"/>
        <v>#REF!</v>
      </c>
      <c r="AC427" s="23" t="e">
        <f ca="1">IF(AB427&gt;REFERENCIAS!$C$62,REFERENCIAS!$B$62,IF(AND(AB427&gt;=REFERENCIAS!$C$63,AB427&lt;REFERENCIAS!$D$63),REFERENCIAS!$B$63,IF(AND(AB427&gt;REFERENCIAS!$C$64,AB427&lt;=REFERENCIAS!$D$64),REFERENCIAS!$B$64,IF(AND(AB427&gt;=REFERENCIAS!$C$65,AB427&lt;REFERENCIAS!$D$65),REFERENCIAS!$B$65, "Revisar"))))</f>
        <v>#REF!</v>
      </c>
      <c r="AD427" s="94" t="e">
        <f ca="1">VLOOKUP(AC427,REFERENCIAS!$B$62:$G$65,4,FALSE)</f>
        <v>#REF!</v>
      </c>
      <c r="AJ427" s="20"/>
    </row>
    <row r="428" spans="1:36" ht="17.25" x14ac:dyDescent="0.25">
      <c r="A428" s="74"/>
      <c r="B428" s="19"/>
      <c r="C428" s="19"/>
      <c r="D428" s="50"/>
      <c r="E428" s="73"/>
      <c r="F428" s="74"/>
      <c r="G428" s="9"/>
      <c r="H428" s="48"/>
      <c r="I428" s="49">
        <f t="shared" ca="1" si="21"/>
        <v>2022</v>
      </c>
      <c r="J428" s="22">
        <f t="shared" ca="1" si="20"/>
        <v>1</v>
      </c>
      <c r="K428" s="19"/>
      <c r="L428" s="73"/>
      <c r="M428" s="74"/>
      <c r="N428" s="19"/>
      <c r="O428" s="73"/>
      <c r="P428" s="82">
        <v>1</v>
      </c>
      <c r="Q428" s="24">
        <v>1</v>
      </c>
      <c r="R428" s="81">
        <f t="shared" si="22"/>
        <v>1</v>
      </c>
      <c r="S428" s="85"/>
      <c r="T428" s="19"/>
      <c r="U428" s="22"/>
      <c r="V428" s="59"/>
      <c r="W428" s="81"/>
      <c r="X428" s="91" t="e">
        <f ca="1">+VLOOKUP(#REF!,REFERENCIAS!$C:$D,2,0)*VLOOKUP(#REF!,PONDERADORES!A:P,IF(AND(INFORMACION!$T428='REFERENCIAS RIESGO'!$C$36,INFORMACION!$F428=REFERENCIAS!$C$24),16,IF(INFORMACION!$T428='REFERENCIAS RIESGO'!$C$36,13,IF(INFORMACION!$F428=REFERENCIAS!$C$24,10,7))),0)+VLOOKUP(K428,REFERENCIAS!$C:$D,2,0)*VLOOKUP($K$2,PONDERADORES!A:P,IF(AND(INFORMACION!$T428='REFERENCIAS RIESGO'!$C$36,INFORMACION!$F428=REFERENCIAS!$C$24),16,IF(INFORMACION!$T428='REFERENCIAS RIESGO'!$C$36,13,IF(INFORMACION!$F428=REFERENCIAS!$C$24,10,7))),0)+VLOOKUP(L428,REFERENCIAS!$C:$D,2,0)*VLOOKUP($L$2,PONDERADORES!A:P,IF(AND(INFORMACION!$T428='REFERENCIAS RIESGO'!$C$36,INFORMACION!$F428=REFERENCIAS!$C$24),16,IF(INFORMACION!$T428='REFERENCIAS RIESGO'!$C$36,13,IF(INFORMACION!$F428=REFERENCIAS!$C$24,10,7))),0)+VLOOKUP(F428,REFERENCIAS!$C:$D,2,0)*VLOOKUP($F$2,PONDERADORES!A:P,IF(AND(INFORMACION!$T428='REFERENCIAS RIESGO'!$C$36,INFORMACION!$F428=REFERENCIAS!$C$24),16,IF(INFORMACION!$T428='REFERENCIAS RIESGO'!$C$36,13,IF(INFORMACION!$F428=REFERENCIAS!$C$24,10,7))),0)+VLOOKUP(T428,REFERENCIAS!$C:$D,2,0)*VLOOKUP($T$2,PONDERADORES!A:P,IF(AND(INFORMACION!$T428='REFERENCIAS RIESGO'!$C$36,INFORMACION!$F428=REFERENCIAS!$C$24),16,IF(INFORMACION!$T428='REFERENCIAS RIESGO'!$C$36,13,IF(INFORMACION!$F428=REFERENCIAS!$C$24,10,7))),0)+VLOOKUP(IF(J428&lt;=0.2,0.2,IF(AND(J428&gt;0.2,J428&lt;=0.4),0.4,IF(AND(J428&gt;0.4,J428&lt;=0.6),0.6,IF(AND(J428&gt;0.6,J428&lt;=0.8),0.8,IF(AND(J428&gt;0.8,J428&lt;=1),1))))),REFERENCIAS!$C:$D,2,0)*VLOOKUP($J$2,PONDERADORES!A:P,IF(AND(INFORMACION!$T428='REFERENCIAS RIESGO'!$C$36,INFORMACION!$F428=REFERENCIAS!$C$24),16,IF(INFORMACION!$T428='REFERENCIAS RIESGO'!$C$36,13,IF(INFORMACION!$F428=REFERENCIAS!$C$24,10,7))),0)</f>
        <v>#REF!</v>
      </c>
      <c r="Y428" s="68">
        <f>+VLOOKUP(M428,REFERENCIAS!$C:$D,2,0)*VLOOKUP($M$2,PONDERADORES!$A$7:$G$9,7,0)+VLOOKUP(N428,REFERENCIAS!$C:$D,2,0)*VLOOKUP($N$2,PONDERADORES!$A$7:$G$9,7,0)+VLOOKUP(O428,REFERENCIAS!$C:$D,2,0)*VLOOKUP($O$2,PONDERADORES!$A$7:$G$9,7,0)</f>
        <v>0.2</v>
      </c>
      <c r="Z428" s="2">
        <f>+VLOOKUP(IF(R428&lt;0.1,0,IF(AND(R428&gt;=0.1,R428&lt;0.2),0.1,IF(AND(R428&gt;=0.2,R428&lt;0.3),0.2,IF(R428&gt;0.3,0.3,)))),REFERENCIAS!$C:$D,2,0)*VLOOKUP($R$2,PONDERADORES!$A$11:$G$11,7,0)</f>
        <v>15</v>
      </c>
      <c r="AA428" s="92"/>
      <c r="AB428" s="95" t="e">
        <f t="shared" ca="1" si="23"/>
        <v>#REF!</v>
      </c>
      <c r="AC428" s="23" t="e">
        <f ca="1">IF(AB428&gt;REFERENCIAS!$C$62,REFERENCIAS!$B$62,IF(AND(AB428&gt;=REFERENCIAS!$C$63,AB428&lt;REFERENCIAS!$D$63),REFERENCIAS!$B$63,IF(AND(AB428&gt;REFERENCIAS!$C$64,AB428&lt;=REFERENCIAS!$D$64),REFERENCIAS!$B$64,IF(AND(AB428&gt;=REFERENCIAS!$C$65,AB428&lt;REFERENCIAS!$D$65),REFERENCIAS!$B$65, "Revisar"))))</f>
        <v>#REF!</v>
      </c>
      <c r="AD428" s="94" t="e">
        <f ca="1">VLOOKUP(AC428,REFERENCIAS!$B$62:$G$65,4,FALSE)</f>
        <v>#REF!</v>
      </c>
      <c r="AJ428" s="20"/>
    </row>
    <row r="429" spans="1:36" ht="17.25" x14ac:dyDescent="0.25">
      <c r="A429" s="74"/>
      <c r="B429" s="19"/>
      <c r="C429" s="19"/>
      <c r="D429" s="50"/>
      <c r="E429" s="73"/>
      <c r="F429" s="74"/>
      <c r="G429" s="9"/>
      <c r="H429" s="48"/>
      <c r="I429" s="49">
        <f t="shared" ca="1" si="21"/>
        <v>2022</v>
      </c>
      <c r="J429" s="22">
        <f t="shared" ca="1" si="20"/>
        <v>1</v>
      </c>
      <c r="K429" s="19"/>
      <c r="L429" s="73"/>
      <c r="M429" s="74"/>
      <c r="N429" s="19"/>
      <c r="O429" s="73"/>
      <c r="P429" s="82">
        <v>1</v>
      </c>
      <c r="Q429" s="24">
        <v>1</v>
      </c>
      <c r="R429" s="81">
        <f t="shared" si="22"/>
        <v>1</v>
      </c>
      <c r="S429" s="85"/>
      <c r="T429" s="19"/>
      <c r="U429" s="22"/>
      <c r="V429" s="59"/>
      <c r="W429" s="81"/>
      <c r="X429" s="91" t="e">
        <f ca="1">+VLOOKUP(#REF!,REFERENCIAS!$C:$D,2,0)*VLOOKUP(#REF!,PONDERADORES!A:P,IF(AND(INFORMACION!$T429='REFERENCIAS RIESGO'!$C$36,INFORMACION!$F429=REFERENCIAS!$C$24),16,IF(INFORMACION!$T429='REFERENCIAS RIESGO'!$C$36,13,IF(INFORMACION!$F429=REFERENCIAS!$C$24,10,7))),0)+VLOOKUP(K429,REFERENCIAS!$C:$D,2,0)*VLOOKUP($K$2,PONDERADORES!A:P,IF(AND(INFORMACION!$T429='REFERENCIAS RIESGO'!$C$36,INFORMACION!$F429=REFERENCIAS!$C$24),16,IF(INFORMACION!$T429='REFERENCIAS RIESGO'!$C$36,13,IF(INFORMACION!$F429=REFERENCIAS!$C$24,10,7))),0)+VLOOKUP(L429,REFERENCIAS!$C:$D,2,0)*VLOOKUP($L$2,PONDERADORES!A:P,IF(AND(INFORMACION!$T429='REFERENCIAS RIESGO'!$C$36,INFORMACION!$F429=REFERENCIAS!$C$24),16,IF(INFORMACION!$T429='REFERENCIAS RIESGO'!$C$36,13,IF(INFORMACION!$F429=REFERENCIAS!$C$24,10,7))),0)+VLOOKUP(F429,REFERENCIAS!$C:$D,2,0)*VLOOKUP($F$2,PONDERADORES!A:P,IF(AND(INFORMACION!$T429='REFERENCIAS RIESGO'!$C$36,INFORMACION!$F429=REFERENCIAS!$C$24),16,IF(INFORMACION!$T429='REFERENCIAS RIESGO'!$C$36,13,IF(INFORMACION!$F429=REFERENCIAS!$C$24,10,7))),0)+VLOOKUP(T429,REFERENCIAS!$C:$D,2,0)*VLOOKUP($T$2,PONDERADORES!A:P,IF(AND(INFORMACION!$T429='REFERENCIAS RIESGO'!$C$36,INFORMACION!$F429=REFERENCIAS!$C$24),16,IF(INFORMACION!$T429='REFERENCIAS RIESGO'!$C$36,13,IF(INFORMACION!$F429=REFERENCIAS!$C$24,10,7))),0)+VLOOKUP(IF(J429&lt;=0.2,0.2,IF(AND(J429&gt;0.2,J429&lt;=0.4),0.4,IF(AND(J429&gt;0.4,J429&lt;=0.6),0.6,IF(AND(J429&gt;0.6,J429&lt;=0.8),0.8,IF(AND(J429&gt;0.8,J429&lt;=1),1))))),REFERENCIAS!$C:$D,2,0)*VLOOKUP($J$2,PONDERADORES!A:P,IF(AND(INFORMACION!$T429='REFERENCIAS RIESGO'!$C$36,INFORMACION!$F429=REFERENCIAS!$C$24),16,IF(INFORMACION!$T429='REFERENCIAS RIESGO'!$C$36,13,IF(INFORMACION!$F429=REFERENCIAS!$C$24,10,7))),0)</f>
        <v>#REF!</v>
      </c>
      <c r="Y429" s="68">
        <f>+VLOOKUP(M429,REFERENCIAS!$C:$D,2,0)*VLOOKUP($M$2,PONDERADORES!$A$7:$G$9,7,0)+VLOOKUP(N429,REFERENCIAS!$C:$D,2,0)*VLOOKUP($N$2,PONDERADORES!$A$7:$G$9,7,0)+VLOOKUP(O429,REFERENCIAS!$C:$D,2,0)*VLOOKUP($O$2,PONDERADORES!$A$7:$G$9,7,0)</f>
        <v>0.2</v>
      </c>
      <c r="Z429" s="2">
        <f>+VLOOKUP(IF(R429&lt;0.1,0,IF(AND(R429&gt;=0.1,R429&lt;0.2),0.1,IF(AND(R429&gt;=0.2,R429&lt;0.3),0.2,IF(R429&gt;0.3,0.3,)))),REFERENCIAS!$C:$D,2,0)*VLOOKUP($R$2,PONDERADORES!$A$11:$G$11,7,0)</f>
        <v>15</v>
      </c>
      <c r="AA429" s="92"/>
      <c r="AB429" s="95" t="e">
        <f t="shared" ca="1" si="23"/>
        <v>#REF!</v>
      </c>
      <c r="AC429" s="23" t="e">
        <f ca="1">IF(AB429&gt;REFERENCIAS!$C$62,REFERENCIAS!$B$62,IF(AND(AB429&gt;=REFERENCIAS!$C$63,AB429&lt;REFERENCIAS!$D$63),REFERENCIAS!$B$63,IF(AND(AB429&gt;REFERENCIAS!$C$64,AB429&lt;=REFERENCIAS!$D$64),REFERENCIAS!$B$64,IF(AND(AB429&gt;=REFERENCIAS!$C$65,AB429&lt;REFERENCIAS!$D$65),REFERENCIAS!$B$65, "Revisar"))))</f>
        <v>#REF!</v>
      </c>
      <c r="AD429" s="94" t="e">
        <f ca="1">VLOOKUP(AC429,REFERENCIAS!$B$62:$G$65,4,FALSE)</f>
        <v>#REF!</v>
      </c>
      <c r="AJ429" s="20"/>
    </row>
    <row r="430" spans="1:36" ht="17.25" x14ac:dyDescent="0.25">
      <c r="A430" s="74"/>
      <c r="B430" s="19"/>
      <c r="C430" s="19"/>
      <c r="D430" s="50"/>
      <c r="E430" s="73"/>
      <c r="F430" s="74"/>
      <c r="G430" s="9"/>
      <c r="H430" s="48"/>
      <c r="I430" s="49">
        <f t="shared" ca="1" si="21"/>
        <v>2022</v>
      </c>
      <c r="J430" s="22">
        <f t="shared" ca="1" si="20"/>
        <v>1</v>
      </c>
      <c r="K430" s="19"/>
      <c r="L430" s="73"/>
      <c r="M430" s="74"/>
      <c r="N430" s="19"/>
      <c r="O430" s="73"/>
      <c r="P430" s="82">
        <v>1</v>
      </c>
      <c r="Q430" s="24">
        <v>1</v>
      </c>
      <c r="R430" s="81">
        <f t="shared" si="22"/>
        <v>1</v>
      </c>
      <c r="S430" s="85"/>
      <c r="T430" s="19"/>
      <c r="U430" s="22"/>
      <c r="V430" s="59"/>
      <c r="W430" s="81"/>
      <c r="X430" s="91" t="e">
        <f ca="1">+VLOOKUP(#REF!,REFERENCIAS!$C:$D,2,0)*VLOOKUP(#REF!,PONDERADORES!A:P,IF(AND(INFORMACION!$T430='REFERENCIAS RIESGO'!$C$36,INFORMACION!$F430=REFERENCIAS!$C$24),16,IF(INFORMACION!$T430='REFERENCIAS RIESGO'!$C$36,13,IF(INFORMACION!$F430=REFERENCIAS!$C$24,10,7))),0)+VLOOKUP(K430,REFERENCIAS!$C:$D,2,0)*VLOOKUP($K$2,PONDERADORES!A:P,IF(AND(INFORMACION!$T430='REFERENCIAS RIESGO'!$C$36,INFORMACION!$F430=REFERENCIAS!$C$24),16,IF(INFORMACION!$T430='REFERENCIAS RIESGO'!$C$36,13,IF(INFORMACION!$F430=REFERENCIAS!$C$24,10,7))),0)+VLOOKUP(L430,REFERENCIAS!$C:$D,2,0)*VLOOKUP($L$2,PONDERADORES!A:P,IF(AND(INFORMACION!$T430='REFERENCIAS RIESGO'!$C$36,INFORMACION!$F430=REFERENCIAS!$C$24),16,IF(INFORMACION!$T430='REFERENCIAS RIESGO'!$C$36,13,IF(INFORMACION!$F430=REFERENCIAS!$C$24,10,7))),0)+VLOOKUP(F430,REFERENCIAS!$C:$D,2,0)*VLOOKUP($F$2,PONDERADORES!A:P,IF(AND(INFORMACION!$T430='REFERENCIAS RIESGO'!$C$36,INFORMACION!$F430=REFERENCIAS!$C$24),16,IF(INFORMACION!$T430='REFERENCIAS RIESGO'!$C$36,13,IF(INFORMACION!$F430=REFERENCIAS!$C$24,10,7))),0)+VLOOKUP(T430,REFERENCIAS!$C:$D,2,0)*VLOOKUP($T$2,PONDERADORES!A:P,IF(AND(INFORMACION!$T430='REFERENCIAS RIESGO'!$C$36,INFORMACION!$F430=REFERENCIAS!$C$24),16,IF(INFORMACION!$T430='REFERENCIAS RIESGO'!$C$36,13,IF(INFORMACION!$F430=REFERENCIAS!$C$24,10,7))),0)+VLOOKUP(IF(J430&lt;=0.2,0.2,IF(AND(J430&gt;0.2,J430&lt;=0.4),0.4,IF(AND(J430&gt;0.4,J430&lt;=0.6),0.6,IF(AND(J430&gt;0.6,J430&lt;=0.8),0.8,IF(AND(J430&gt;0.8,J430&lt;=1),1))))),REFERENCIAS!$C:$D,2,0)*VLOOKUP($J$2,PONDERADORES!A:P,IF(AND(INFORMACION!$T430='REFERENCIAS RIESGO'!$C$36,INFORMACION!$F430=REFERENCIAS!$C$24),16,IF(INFORMACION!$T430='REFERENCIAS RIESGO'!$C$36,13,IF(INFORMACION!$F430=REFERENCIAS!$C$24,10,7))),0)</f>
        <v>#REF!</v>
      </c>
      <c r="Y430" s="68">
        <f>+VLOOKUP(M430,REFERENCIAS!$C:$D,2,0)*VLOOKUP($M$2,PONDERADORES!$A$7:$G$9,7,0)+VLOOKUP(N430,REFERENCIAS!$C:$D,2,0)*VLOOKUP($N$2,PONDERADORES!$A$7:$G$9,7,0)+VLOOKUP(O430,REFERENCIAS!$C:$D,2,0)*VLOOKUP($O$2,PONDERADORES!$A$7:$G$9,7,0)</f>
        <v>0.2</v>
      </c>
      <c r="Z430" s="2">
        <f>+VLOOKUP(IF(R430&lt;0.1,0,IF(AND(R430&gt;=0.1,R430&lt;0.2),0.1,IF(AND(R430&gt;=0.2,R430&lt;0.3),0.2,IF(R430&gt;0.3,0.3,)))),REFERENCIAS!$C:$D,2,0)*VLOOKUP($R$2,PONDERADORES!$A$11:$G$11,7,0)</f>
        <v>15</v>
      </c>
      <c r="AA430" s="92"/>
      <c r="AB430" s="95" t="e">
        <f t="shared" ca="1" si="23"/>
        <v>#REF!</v>
      </c>
      <c r="AC430" s="23" t="e">
        <f ca="1">IF(AB430&gt;REFERENCIAS!$C$62,REFERENCIAS!$B$62,IF(AND(AB430&gt;=REFERENCIAS!$C$63,AB430&lt;REFERENCIAS!$D$63),REFERENCIAS!$B$63,IF(AND(AB430&gt;REFERENCIAS!$C$64,AB430&lt;=REFERENCIAS!$D$64),REFERENCIAS!$B$64,IF(AND(AB430&gt;=REFERENCIAS!$C$65,AB430&lt;REFERENCIAS!$D$65),REFERENCIAS!$B$65, "Revisar"))))</f>
        <v>#REF!</v>
      </c>
      <c r="AD430" s="94" t="e">
        <f ca="1">VLOOKUP(AC430,REFERENCIAS!$B$62:$G$65,4,FALSE)</f>
        <v>#REF!</v>
      </c>
      <c r="AJ430" s="20"/>
    </row>
    <row r="431" spans="1:36" ht="17.25" x14ac:dyDescent="0.25">
      <c r="A431" s="74"/>
      <c r="B431" s="19"/>
      <c r="C431" s="19"/>
      <c r="D431" s="50"/>
      <c r="E431" s="73"/>
      <c r="F431" s="74"/>
      <c r="G431" s="9"/>
      <c r="H431" s="48"/>
      <c r="I431" s="49">
        <f t="shared" ca="1" si="21"/>
        <v>2022</v>
      </c>
      <c r="J431" s="22">
        <f t="shared" ca="1" si="20"/>
        <v>1</v>
      </c>
      <c r="K431" s="19"/>
      <c r="L431" s="73"/>
      <c r="M431" s="74"/>
      <c r="N431" s="19"/>
      <c r="O431" s="73"/>
      <c r="P431" s="82">
        <v>1</v>
      </c>
      <c r="Q431" s="24">
        <v>1</v>
      </c>
      <c r="R431" s="81">
        <f t="shared" si="22"/>
        <v>1</v>
      </c>
      <c r="S431" s="85"/>
      <c r="T431" s="19"/>
      <c r="U431" s="22"/>
      <c r="V431" s="59"/>
      <c r="W431" s="81"/>
      <c r="X431" s="91" t="e">
        <f ca="1">+VLOOKUP(#REF!,REFERENCIAS!$C:$D,2,0)*VLOOKUP(#REF!,PONDERADORES!A:P,IF(AND(INFORMACION!$T431='REFERENCIAS RIESGO'!$C$36,INFORMACION!$F431=REFERENCIAS!$C$24),16,IF(INFORMACION!$T431='REFERENCIAS RIESGO'!$C$36,13,IF(INFORMACION!$F431=REFERENCIAS!$C$24,10,7))),0)+VLOOKUP(K431,REFERENCIAS!$C:$D,2,0)*VLOOKUP($K$2,PONDERADORES!A:P,IF(AND(INFORMACION!$T431='REFERENCIAS RIESGO'!$C$36,INFORMACION!$F431=REFERENCIAS!$C$24),16,IF(INFORMACION!$T431='REFERENCIAS RIESGO'!$C$36,13,IF(INFORMACION!$F431=REFERENCIAS!$C$24,10,7))),0)+VLOOKUP(L431,REFERENCIAS!$C:$D,2,0)*VLOOKUP($L$2,PONDERADORES!A:P,IF(AND(INFORMACION!$T431='REFERENCIAS RIESGO'!$C$36,INFORMACION!$F431=REFERENCIAS!$C$24),16,IF(INFORMACION!$T431='REFERENCIAS RIESGO'!$C$36,13,IF(INFORMACION!$F431=REFERENCIAS!$C$24,10,7))),0)+VLOOKUP(F431,REFERENCIAS!$C:$D,2,0)*VLOOKUP($F$2,PONDERADORES!A:P,IF(AND(INFORMACION!$T431='REFERENCIAS RIESGO'!$C$36,INFORMACION!$F431=REFERENCIAS!$C$24),16,IF(INFORMACION!$T431='REFERENCIAS RIESGO'!$C$36,13,IF(INFORMACION!$F431=REFERENCIAS!$C$24,10,7))),0)+VLOOKUP(T431,REFERENCIAS!$C:$D,2,0)*VLOOKUP($T$2,PONDERADORES!A:P,IF(AND(INFORMACION!$T431='REFERENCIAS RIESGO'!$C$36,INFORMACION!$F431=REFERENCIAS!$C$24),16,IF(INFORMACION!$T431='REFERENCIAS RIESGO'!$C$36,13,IF(INFORMACION!$F431=REFERENCIAS!$C$24,10,7))),0)+VLOOKUP(IF(J431&lt;=0.2,0.2,IF(AND(J431&gt;0.2,J431&lt;=0.4),0.4,IF(AND(J431&gt;0.4,J431&lt;=0.6),0.6,IF(AND(J431&gt;0.6,J431&lt;=0.8),0.8,IF(AND(J431&gt;0.8,J431&lt;=1),1))))),REFERENCIAS!$C:$D,2,0)*VLOOKUP($J$2,PONDERADORES!A:P,IF(AND(INFORMACION!$T431='REFERENCIAS RIESGO'!$C$36,INFORMACION!$F431=REFERENCIAS!$C$24),16,IF(INFORMACION!$T431='REFERENCIAS RIESGO'!$C$36,13,IF(INFORMACION!$F431=REFERENCIAS!$C$24,10,7))),0)</f>
        <v>#REF!</v>
      </c>
      <c r="Y431" s="68">
        <f>+VLOOKUP(M431,REFERENCIAS!$C:$D,2,0)*VLOOKUP($M$2,PONDERADORES!$A$7:$G$9,7,0)+VLOOKUP(N431,REFERENCIAS!$C:$D,2,0)*VLOOKUP($N$2,PONDERADORES!$A$7:$G$9,7,0)+VLOOKUP(O431,REFERENCIAS!$C:$D,2,0)*VLOOKUP($O$2,PONDERADORES!$A$7:$G$9,7,0)</f>
        <v>0.2</v>
      </c>
      <c r="Z431" s="2">
        <f>+VLOOKUP(IF(R431&lt;0.1,0,IF(AND(R431&gt;=0.1,R431&lt;0.2),0.1,IF(AND(R431&gt;=0.2,R431&lt;0.3),0.2,IF(R431&gt;0.3,0.3,)))),REFERENCIAS!$C:$D,2,0)*VLOOKUP($R$2,PONDERADORES!$A$11:$G$11,7,0)</f>
        <v>15</v>
      </c>
      <c r="AA431" s="92"/>
      <c r="AB431" s="95" t="e">
        <f t="shared" ca="1" si="23"/>
        <v>#REF!</v>
      </c>
      <c r="AC431" s="23" t="e">
        <f ca="1">IF(AB431&gt;REFERENCIAS!$C$62,REFERENCIAS!$B$62,IF(AND(AB431&gt;=REFERENCIAS!$C$63,AB431&lt;REFERENCIAS!$D$63),REFERENCIAS!$B$63,IF(AND(AB431&gt;REFERENCIAS!$C$64,AB431&lt;=REFERENCIAS!$D$64),REFERENCIAS!$B$64,IF(AND(AB431&gt;=REFERENCIAS!$C$65,AB431&lt;REFERENCIAS!$D$65),REFERENCIAS!$B$65, "Revisar"))))</f>
        <v>#REF!</v>
      </c>
      <c r="AD431" s="94" t="e">
        <f ca="1">VLOOKUP(AC431,REFERENCIAS!$B$62:$G$65,4,FALSE)</f>
        <v>#REF!</v>
      </c>
      <c r="AJ431" s="20"/>
    </row>
    <row r="432" spans="1:36" ht="17.25" x14ac:dyDescent="0.25">
      <c r="A432" s="74"/>
      <c r="B432" s="19"/>
      <c r="C432" s="19"/>
      <c r="D432" s="50"/>
      <c r="E432" s="73"/>
      <c r="F432" s="74"/>
      <c r="G432" s="9"/>
      <c r="H432" s="48"/>
      <c r="I432" s="49">
        <f t="shared" ca="1" si="21"/>
        <v>2022</v>
      </c>
      <c r="J432" s="22">
        <f t="shared" ca="1" si="20"/>
        <v>1</v>
      </c>
      <c r="K432" s="19"/>
      <c r="L432" s="73"/>
      <c r="M432" s="74"/>
      <c r="N432" s="19"/>
      <c r="O432" s="73"/>
      <c r="P432" s="82">
        <v>1</v>
      </c>
      <c r="Q432" s="24">
        <v>1</v>
      </c>
      <c r="R432" s="81">
        <f t="shared" si="22"/>
        <v>1</v>
      </c>
      <c r="S432" s="85"/>
      <c r="T432" s="19"/>
      <c r="U432" s="22"/>
      <c r="V432" s="59"/>
      <c r="W432" s="81"/>
      <c r="X432" s="91" t="e">
        <f ca="1">+VLOOKUP(#REF!,REFERENCIAS!$C:$D,2,0)*VLOOKUP(#REF!,PONDERADORES!A:P,IF(AND(INFORMACION!$T432='REFERENCIAS RIESGO'!$C$36,INFORMACION!$F432=REFERENCIAS!$C$24),16,IF(INFORMACION!$T432='REFERENCIAS RIESGO'!$C$36,13,IF(INFORMACION!$F432=REFERENCIAS!$C$24,10,7))),0)+VLOOKUP(K432,REFERENCIAS!$C:$D,2,0)*VLOOKUP($K$2,PONDERADORES!A:P,IF(AND(INFORMACION!$T432='REFERENCIAS RIESGO'!$C$36,INFORMACION!$F432=REFERENCIAS!$C$24),16,IF(INFORMACION!$T432='REFERENCIAS RIESGO'!$C$36,13,IF(INFORMACION!$F432=REFERENCIAS!$C$24,10,7))),0)+VLOOKUP(L432,REFERENCIAS!$C:$D,2,0)*VLOOKUP($L$2,PONDERADORES!A:P,IF(AND(INFORMACION!$T432='REFERENCIAS RIESGO'!$C$36,INFORMACION!$F432=REFERENCIAS!$C$24),16,IF(INFORMACION!$T432='REFERENCIAS RIESGO'!$C$36,13,IF(INFORMACION!$F432=REFERENCIAS!$C$24,10,7))),0)+VLOOKUP(F432,REFERENCIAS!$C:$D,2,0)*VLOOKUP($F$2,PONDERADORES!A:P,IF(AND(INFORMACION!$T432='REFERENCIAS RIESGO'!$C$36,INFORMACION!$F432=REFERENCIAS!$C$24),16,IF(INFORMACION!$T432='REFERENCIAS RIESGO'!$C$36,13,IF(INFORMACION!$F432=REFERENCIAS!$C$24,10,7))),0)+VLOOKUP(T432,REFERENCIAS!$C:$D,2,0)*VLOOKUP($T$2,PONDERADORES!A:P,IF(AND(INFORMACION!$T432='REFERENCIAS RIESGO'!$C$36,INFORMACION!$F432=REFERENCIAS!$C$24),16,IF(INFORMACION!$T432='REFERENCIAS RIESGO'!$C$36,13,IF(INFORMACION!$F432=REFERENCIAS!$C$24,10,7))),0)+VLOOKUP(IF(J432&lt;=0.2,0.2,IF(AND(J432&gt;0.2,J432&lt;=0.4),0.4,IF(AND(J432&gt;0.4,J432&lt;=0.6),0.6,IF(AND(J432&gt;0.6,J432&lt;=0.8),0.8,IF(AND(J432&gt;0.8,J432&lt;=1),1))))),REFERENCIAS!$C:$D,2,0)*VLOOKUP($J$2,PONDERADORES!A:P,IF(AND(INFORMACION!$T432='REFERENCIAS RIESGO'!$C$36,INFORMACION!$F432=REFERENCIAS!$C$24),16,IF(INFORMACION!$T432='REFERENCIAS RIESGO'!$C$36,13,IF(INFORMACION!$F432=REFERENCIAS!$C$24,10,7))),0)</f>
        <v>#REF!</v>
      </c>
      <c r="Y432" s="68">
        <f>+VLOOKUP(M432,REFERENCIAS!$C:$D,2,0)*VLOOKUP($M$2,PONDERADORES!$A$7:$G$9,7,0)+VLOOKUP(N432,REFERENCIAS!$C:$D,2,0)*VLOOKUP($N$2,PONDERADORES!$A$7:$G$9,7,0)+VLOOKUP(O432,REFERENCIAS!$C:$D,2,0)*VLOOKUP($O$2,PONDERADORES!$A$7:$G$9,7,0)</f>
        <v>0.2</v>
      </c>
      <c r="Z432" s="2">
        <f>+VLOOKUP(IF(R432&lt;0.1,0,IF(AND(R432&gt;=0.1,R432&lt;0.2),0.1,IF(AND(R432&gt;=0.2,R432&lt;0.3),0.2,IF(R432&gt;0.3,0.3,)))),REFERENCIAS!$C:$D,2,0)*VLOOKUP($R$2,PONDERADORES!$A$11:$G$11,7,0)</f>
        <v>15</v>
      </c>
      <c r="AA432" s="92"/>
      <c r="AB432" s="95" t="e">
        <f t="shared" ca="1" si="23"/>
        <v>#REF!</v>
      </c>
      <c r="AC432" s="23" t="e">
        <f ca="1">IF(AB432&gt;REFERENCIAS!$C$62,REFERENCIAS!$B$62,IF(AND(AB432&gt;=REFERENCIAS!$C$63,AB432&lt;REFERENCIAS!$D$63),REFERENCIAS!$B$63,IF(AND(AB432&gt;REFERENCIAS!$C$64,AB432&lt;=REFERENCIAS!$D$64),REFERENCIAS!$B$64,IF(AND(AB432&gt;=REFERENCIAS!$C$65,AB432&lt;REFERENCIAS!$D$65),REFERENCIAS!$B$65, "Revisar"))))</f>
        <v>#REF!</v>
      </c>
      <c r="AD432" s="94" t="e">
        <f ca="1">VLOOKUP(AC432,REFERENCIAS!$B$62:$G$65,4,FALSE)</f>
        <v>#REF!</v>
      </c>
      <c r="AJ432" s="20"/>
    </row>
    <row r="433" spans="1:36" ht="17.25" x14ac:dyDescent="0.25">
      <c r="A433" s="74"/>
      <c r="B433" s="19"/>
      <c r="C433" s="19"/>
      <c r="D433" s="50"/>
      <c r="E433" s="73"/>
      <c r="F433" s="74"/>
      <c r="G433" s="9"/>
      <c r="H433" s="48"/>
      <c r="I433" s="49">
        <f t="shared" ca="1" si="21"/>
        <v>2022</v>
      </c>
      <c r="J433" s="22">
        <f t="shared" ca="1" si="20"/>
        <v>1</v>
      </c>
      <c r="K433" s="19"/>
      <c r="L433" s="73"/>
      <c r="M433" s="74"/>
      <c r="N433" s="19"/>
      <c r="O433" s="73"/>
      <c r="P433" s="82">
        <v>1</v>
      </c>
      <c r="Q433" s="24">
        <v>1</v>
      </c>
      <c r="R433" s="81">
        <f t="shared" si="22"/>
        <v>1</v>
      </c>
      <c r="S433" s="85"/>
      <c r="T433" s="19"/>
      <c r="U433" s="22"/>
      <c r="V433" s="59"/>
      <c r="W433" s="81"/>
      <c r="X433" s="91" t="e">
        <f ca="1">+VLOOKUP(#REF!,REFERENCIAS!$C:$D,2,0)*VLOOKUP(#REF!,PONDERADORES!A:P,IF(AND(INFORMACION!$T433='REFERENCIAS RIESGO'!$C$36,INFORMACION!$F433=REFERENCIAS!$C$24),16,IF(INFORMACION!$T433='REFERENCIAS RIESGO'!$C$36,13,IF(INFORMACION!$F433=REFERENCIAS!$C$24,10,7))),0)+VLOOKUP(K433,REFERENCIAS!$C:$D,2,0)*VLOOKUP($K$2,PONDERADORES!A:P,IF(AND(INFORMACION!$T433='REFERENCIAS RIESGO'!$C$36,INFORMACION!$F433=REFERENCIAS!$C$24),16,IF(INFORMACION!$T433='REFERENCIAS RIESGO'!$C$36,13,IF(INFORMACION!$F433=REFERENCIAS!$C$24,10,7))),0)+VLOOKUP(L433,REFERENCIAS!$C:$D,2,0)*VLOOKUP($L$2,PONDERADORES!A:P,IF(AND(INFORMACION!$T433='REFERENCIAS RIESGO'!$C$36,INFORMACION!$F433=REFERENCIAS!$C$24),16,IF(INFORMACION!$T433='REFERENCIAS RIESGO'!$C$36,13,IF(INFORMACION!$F433=REFERENCIAS!$C$24,10,7))),0)+VLOOKUP(F433,REFERENCIAS!$C:$D,2,0)*VLOOKUP($F$2,PONDERADORES!A:P,IF(AND(INFORMACION!$T433='REFERENCIAS RIESGO'!$C$36,INFORMACION!$F433=REFERENCIAS!$C$24),16,IF(INFORMACION!$T433='REFERENCIAS RIESGO'!$C$36,13,IF(INFORMACION!$F433=REFERENCIAS!$C$24,10,7))),0)+VLOOKUP(T433,REFERENCIAS!$C:$D,2,0)*VLOOKUP($T$2,PONDERADORES!A:P,IF(AND(INFORMACION!$T433='REFERENCIAS RIESGO'!$C$36,INFORMACION!$F433=REFERENCIAS!$C$24),16,IF(INFORMACION!$T433='REFERENCIAS RIESGO'!$C$36,13,IF(INFORMACION!$F433=REFERENCIAS!$C$24,10,7))),0)+VLOOKUP(IF(J433&lt;=0.2,0.2,IF(AND(J433&gt;0.2,J433&lt;=0.4),0.4,IF(AND(J433&gt;0.4,J433&lt;=0.6),0.6,IF(AND(J433&gt;0.6,J433&lt;=0.8),0.8,IF(AND(J433&gt;0.8,J433&lt;=1),1))))),REFERENCIAS!$C:$D,2,0)*VLOOKUP($J$2,PONDERADORES!A:P,IF(AND(INFORMACION!$T433='REFERENCIAS RIESGO'!$C$36,INFORMACION!$F433=REFERENCIAS!$C$24),16,IF(INFORMACION!$T433='REFERENCIAS RIESGO'!$C$36,13,IF(INFORMACION!$F433=REFERENCIAS!$C$24,10,7))),0)</f>
        <v>#REF!</v>
      </c>
      <c r="Y433" s="68">
        <f>+VLOOKUP(M433,REFERENCIAS!$C:$D,2,0)*VLOOKUP($M$2,PONDERADORES!$A$7:$G$9,7,0)+VLOOKUP(N433,REFERENCIAS!$C:$D,2,0)*VLOOKUP($N$2,PONDERADORES!$A$7:$G$9,7,0)+VLOOKUP(O433,REFERENCIAS!$C:$D,2,0)*VLOOKUP($O$2,PONDERADORES!$A$7:$G$9,7,0)</f>
        <v>0.2</v>
      </c>
      <c r="Z433" s="2">
        <f>+VLOOKUP(IF(R433&lt;0.1,0,IF(AND(R433&gt;=0.1,R433&lt;0.2),0.1,IF(AND(R433&gt;=0.2,R433&lt;0.3),0.2,IF(R433&gt;0.3,0.3,)))),REFERENCIAS!$C:$D,2,0)*VLOOKUP($R$2,PONDERADORES!$A$11:$G$11,7,0)</f>
        <v>15</v>
      </c>
      <c r="AA433" s="92"/>
      <c r="AB433" s="95" t="e">
        <f t="shared" ca="1" si="23"/>
        <v>#REF!</v>
      </c>
      <c r="AC433" s="23" t="e">
        <f ca="1">IF(AB433&gt;REFERENCIAS!$C$62,REFERENCIAS!$B$62,IF(AND(AB433&gt;=REFERENCIAS!$C$63,AB433&lt;REFERENCIAS!$D$63),REFERENCIAS!$B$63,IF(AND(AB433&gt;REFERENCIAS!$C$64,AB433&lt;=REFERENCIAS!$D$64),REFERENCIAS!$B$64,IF(AND(AB433&gt;=REFERENCIAS!$C$65,AB433&lt;REFERENCIAS!$D$65),REFERENCIAS!$B$65, "Revisar"))))</f>
        <v>#REF!</v>
      </c>
      <c r="AD433" s="94" t="e">
        <f ca="1">VLOOKUP(AC433,REFERENCIAS!$B$62:$G$65,4,FALSE)</f>
        <v>#REF!</v>
      </c>
      <c r="AJ433" s="20"/>
    </row>
    <row r="434" spans="1:36" ht="17.25" x14ac:dyDescent="0.25">
      <c r="A434" s="74"/>
      <c r="B434" s="19"/>
      <c r="C434" s="19"/>
      <c r="D434" s="50"/>
      <c r="E434" s="73"/>
      <c r="F434" s="74"/>
      <c r="G434" s="9"/>
      <c r="H434" s="48"/>
      <c r="I434" s="49">
        <f t="shared" ca="1" si="21"/>
        <v>2022</v>
      </c>
      <c r="J434" s="22">
        <f t="shared" ca="1" si="20"/>
        <v>1</v>
      </c>
      <c r="K434" s="19"/>
      <c r="L434" s="73"/>
      <c r="M434" s="74"/>
      <c r="N434" s="19"/>
      <c r="O434" s="73"/>
      <c r="P434" s="82">
        <v>1</v>
      </c>
      <c r="Q434" s="24">
        <v>1</v>
      </c>
      <c r="R434" s="81">
        <f t="shared" si="22"/>
        <v>1</v>
      </c>
      <c r="S434" s="85"/>
      <c r="T434" s="19"/>
      <c r="U434" s="22"/>
      <c r="V434" s="59"/>
      <c r="W434" s="81"/>
      <c r="X434" s="91" t="e">
        <f ca="1">+VLOOKUP(#REF!,REFERENCIAS!$C:$D,2,0)*VLOOKUP(#REF!,PONDERADORES!A:P,IF(AND(INFORMACION!$T434='REFERENCIAS RIESGO'!$C$36,INFORMACION!$F434=REFERENCIAS!$C$24),16,IF(INFORMACION!$T434='REFERENCIAS RIESGO'!$C$36,13,IF(INFORMACION!$F434=REFERENCIAS!$C$24,10,7))),0)+VLOOKUP(K434,REFERENCIAS!$C:$D,2,0)*VLOOKUP($K$2,PONDERADORES!A:P,IF(AND(INFORMACION!$T434='REFERENCIAS RIESGO'!$C$36,INFORMACION!$F434=REFERENCIAS!$C$24),16,IF(INFORMACION!$T434='REFERENCIAS RIESGO'!$C$36,13,IF(INFORMACION!$F434=REFERENCIAS!$C$24,10,7))),0)+VLOOKUP(L434,REFERENCIAS!$C:$D,2,0)*VLOOKUP($L$2,PONDERADORES!A:P,IF(AND(INFORMACION!$T434='REFERENCIAS RIESGO'!$C$36,INFORMACION!$F434=REFERENCIAS!$C$24),16,IF(INFORMACION!$T434='REFERENCIAS RIESGO'!$C$36,13,IF(INFORMACION!$F434=REFERENCIAS!$C$24,10,7))),0)+VLOOKUP(F434,REFERENCIAS!$C:$D,2,0)*VLOOKUP($F$2,PONDERADORES!A:P,IF(AND(INFORMACION!$T434='REFERENCIAS RIESGO'!$C$36,INFORMACION!$F434=REFERENCIAS!$C$24),16,IF(INFORMACION!$T434='REFERENCIAS RIESGO'!$C$36,13,IF(INFORMACION!$F434=REFERENCIAS!$C$24,10,7))),0)+VLOOKUP(T434,REFERENCIAS!$C:$D,2,0)*VLOOKUP($T$2,PONDERADORES!A:P,IF(AND(INFORMACION!$T434='REFERENCIAS RIESGO'!$C$36,INFORMACION!$F434=REFERENCIAS!$C$24),16,IF(INFORMACION!$T434='REFERENCIAS RIESGO'!$C$36,13,IF(INFORMACION!$F434=REFERENCIAS!$C$24,10,7))),0)+VLOOKUP(IF(J434&lt;=0.2,0.2,IF(AND(J434&gt;0.2,J434&lt;=0.4),0.4,IF(AND(J434&gt;0.4,J434&lt;=0.6),0.6,IF(AND(J434&gt;0.6,J434&lt;=0.8),0.8,IF(AND(J434&gt;0.8,J434&lt;=1),1))))),REFERENCIAS!$C:$D,2,0)*VLOOKUP($J$2,PONDERADORES!A:P,IF(AND(INFORMACION!$T434='REFERENCIAS RIESGO'!$C$36,INFORMACION!$F434=REFERENCIAS!$C$24),16,IF(INFORMACION!$T434='REFERENCIAS RIESGO'!$C$36,13,IF(INFORMACION!$F434=REFERENCIAS!$C$24,10,7))),0)</f>
        <v>#REF!</v>
      </c>
      <c r="Y434" s="68">
        <f>+VLOOKUP(M434,REFERENCIAS!$C:$D,2,0)*VLOOKUP($M$2,PONDERADORES!$A$7:$G$9,7,0)+VLOOKUP(N434,REFERENCIAS!$C:$D,2,0)*VLOOKUP($N$2,PONDERADORES!$A$7:$G$9,7,0)+VLOOKUP(O434,REFERENCIAS!$C:$D,2,0)*VLOOKUP($O$2,PONDERADORES!$A$7:$G$9,7,0)</f>
        <v>0.2</v>
      </c>
      <c r="Z434" s="2">
        <f>+VLOOKUP(IF(R434&lt;0.1,0,IF(AND(R434&gt;=0.1,R434&lt;0.2),0.1,IF(AND(R434&gt;=0.2,R434&lt;0.3),0.2,IF(R434&gt;0.3,0.3,)))),REFERENCIAS!$C:$D,2,0)*VLOOKUP($R$2,PONDERADORES!$A$11:$G$11,7,0)</f>
        <v>15</v>
      </c>
      <c r="AA434" s="92"/>
      <c r="AB434" s="95" t="e">
        <f t="shared" ca="1" si="23"/>
        <v>#REF!</v>
      </c>
      <c r="AC434" s="23" t="e">
        <f ca="1">IF(AB434&gt;REFERENCIAS!$C$62,REFERENCIAS!$B$62,IF(AND(AB434&gt;=REFERENCIAS!$C$63,AB434&lt;REFERENCIAS!$D$63),REFERENCIAS!$B$63,IF(AND(AB434&gt;REFERENCIAS!$C$64,AB434&lt;=REFERENCIAS!$D$64),REFERENCIAS!$B$64,IF(AND(AB434&gt;=REFERENCIAS!$C$65,AB434&lt;REFERENCIAS!$D$65),REFERENCIAS!$B$65, "Revisar"))))</f>
        <v>#REF!</v>
      </c>
      <c r="AD434" s="94" t="e">
        <f ca="1">VLOOKUP(AC434,REFERENCIAS!$B$62:$G$65,4,FALSE)</f>
        <v>#REF!</v>
      </c>
      <c r="AJ434" s="20"/>
    </row>
    <row r="435" spans="1:36" ht="17.25" x14ac:dyDescent="0.25">
      <c r="A435" s="74"/>
      <c r="B435" s="19"/>
      <c r="C435" s="19"/>
      <c r="D435" s="50"/>
      <c r="E435" s="73"/>
      <c r="F435" s="74"/>
      <c r="G435" s="9"/>
      <c r="H435" s="48"/>
      <c r="I435" s="49">
        <f t="shared" ca="1" si="21"/>
        <v>2022</v>
      </c>
      <c r="J435" s="22">
        <f t="shared" ca="1" si="20"/>
        <v>1</v>
      </c>
      <c r="K435" s="19"/>
      <c r="L435" s="73"/>
      <c r="M435" s="74"/>
      <c r="N435" s="19"/>
      <c r="O435" s="73"/>
      <c r="P435" s="82">
        <v>1</v>
      </c>
      <c r="Q435" s="24">
        <v>1</v>
      </c>
      <c r="R435" s="81">
        <f t="shared" si="22"/>
        <v>1</v>
      </c>
      <c r="S435" s="85"/>
      <c r="T435" s="19"/>
      <c r="U435" s="22"/>
      <c r="V435" s="59"/>
      <c r="W435" s="81"/>
      <c r="X435" s="91" t="e">
        <f ca="1">+VLOOKUP(#REF!,REFERENCIAS!$C:$D,2,0)*VLOOKUP(#REF!,PONDERADORES!A:P,IF(AND(INFORMACION!$T435='REFERENCIAS RIESGO'!$C$36,INFORMACION!$F435=REFERENCIAS!$C$24),16,IF(INFORMACION!$T435='REFERENCIAS RIESGO'!$C$36,13,IF(INFORMACION!$F435=REFERENCIAS!$C$24,10,7))),0)+VLOOKUP(K435,REFERENCIAS!$C:$D,2,0)*VLOOKUP($K$2,PONDERADORES!A:P,IF(AND(INFORMACION!$T435='REFERENCIAS RIESGO'!$C$36,INFORMACION!$F435=REFERENCIAS!$C$24),16,IF(INFORMACION!$T435='REFERENCIAS RIESGO'!$C$36,13,IF(INFORMACION!$F435=REFERENCIAS!$C$24,10,7))),0)+VLOOKUP(L435,REFERENCIAS!$C:$D,2,0)*VLOOKUP($L$2,PONDERADORES!A:P,IF(AND(INFORMACION!$T435='REFERENCIAS RIESGO'!$C$36,INFORMACION!$F435=REFERENCIAS!$C$24),16,IF(INFORMACION!$T435='REFERENCIAS RIESGO'!$C$36,13,IF(INFORMACION!$F435=REFERENCIAS!$C$24,10,7))),0)+VLOOKUP(F435,REFERENCIAS!$C:$D,2,0)*VLOOKUP($F$2,PONDERADORES!A:P,IF(AND(INFORMACION!$T435='REFERENCIAS RIESGO'!$C$36,INFORMACION!$F435=REFERENCIAS!$C$24),16,IF(INFORMACION!$T435='REFERENCIAS RIESGO'!$C$36,13,IF(INFORMACION!$F435=REFERENCIAS!$C$24,10,7))),0)+VLOOKUP(T435,REFERENCIAS!$C:$D,2,0)*VLOOKUP($T$2,PONDERADORES!A:P,IF(AND(INFORMACION!$T435='REFERENCIAS RIESGO'!$C$36,INFORMACION!$F435=REFERENCIAS!$C$24),16,IF(INFORMACION!$T435='REFERENCIAS RIESGO'!$C$36,13,IF(INFORMACION!$F435=REFERENCIAS!$C$24,10,7))),0)+VLOOKUP(IF(J435&lt;=0.2,0.2,IF(AND(J435&gt;0.2,J435&lt;=0.4),0.4,IF(AND(J435&gt;0.4,J435&lt;=0.6),0.6,IF(AND(J435&gt;0.6,J435&lt;=0.8),0.8,IF(AND(J435&gt;0.8,J435&lt;=1),1))))),REFERENCIAS!$C:$D,2,0)*VLOOKUP($J$2,PONDERADORES!A:P,IF(AND(INFORMACION!$T435='REFERENCIAS RIESGO'!$C$36,INFORMACION!$F435=REFERENCIAS!$C$24),16,IF(INFORMACION!$T435='REFERENCIAS RIESGO'!$C$36,13,IF(INFORMACION!$F435=REFERENCIAS!$C$24,10,7))),0)</f>
        <v>#REF!</v>
      </c>
      <c r="Y435" s="68">
        <f>+VLOOKUP(M435,REFERENCIAS!$C:$D,2,0)*VLOOKUP($M$2,PONDERADORES!$A$7:$G$9,7,0)+VLOOKUP(N435,REFERENCIAS!$C:$D,2,0)*VLOOKUP($N$2,PONDERADORES!$A$7:$G$9,7,0)+VLOOKUP(O435,REFERENCIAS!$C:$D,2,0)*VLOOKUP($O$2,PONDERADORES!$A$7:$G$9,7,0)</f>
        <v>0.2</v>
      </c>
      <c r="Z435" s="2">
        <f>+VLOOKUP(IF(R435&lt;0.1,0,IF(AND(R435&gt;=0.1,R435&lt;0.2),0.1,IF(AND(R435&gt;=0.2,R435&lt;0.3),0.2,IF(R435&gt;0.3,0.3,)))),REFERENCIAS!$C:$D,2,0)*VLOOKUP($R$2,PONDERADORES!$A$11:$G$11,7,0)</f>
        <v>15</v>
      </c>
      <c r="AA435" s="92"/>
      <c r="AB435" s="95" t="e">
        <f t="shared" ca="1" si="23"/>
        <v>#REF!</v>
      </c>
      <c r="AC435" s="23" t="e">
        <f ca="1">IF(AB435&gt;REFERENCIAS!$C$62,REFERENCIAS!$B$62,IF(AND(AB435&gt;=REFERENCIAS!$C$63,AB435&lt;REFERENCIAS!$D$63),REFERENCIAS!$B$63,IF(AND(AB435&gt;REFERENCIAS!$C$64,AB435&lt;=REFERENCIAS!$D$64),REFERENCIAS!$B$64,IF(AND(AB435&gt;=REFERENCIAS!$C$65,AB435&lt;REFERENCIAS!$D$65),REFERENCIAS!$B$65, "Revisar"))))</f>
        <v>#REF!</v>
      </c>
      <c r="AD435" s="94" t="e">
        <f ca="1">VLOOKUP(AC435,REFERENCIAS!$B$62:$G$65,4,FALSE)</f>
        <v>#REF!</v>
      </c>
      <c r="AJ435" s="20"/>
    </row>
    <row r="436" spans="1:36" ht="17.25" x14ac:dyDescent="0.25">
      <c r="A436" s="74"/>
      <c r="B436" s="19"/>
      <c r="C436" s="19"/>
      <c r="D436" s="50"/>
      <c r="E436" s="73"/>
      <c r="F436" s="74"/>
      <c r="G436" s="9"/>
      <c r="H436" s="48"/>
      <c r="I436" s="49">
        <f t="shared" ca="1" si="21"/>
        <v>2022</v>
      </c>
      <c r="J436" s="22">
        <f t="shared" ca="1" si="20"/>
        <v>1</v>
      </c>
      <c r="K436" s="19"/>
      <c r="L436" s="73"/>
      <c r="M436" s="74"/>
      <c r="N436" s="19"/>
      <c r="O436" s="73"/>
      <c r="P436" s="82">
        <v>1</v>
      </c>
      <c r="Q436" s="24">
        <v>1</v>
      </c>
      <c r="R436" s="81">
        <f t="shared" si="22"/>
        <v>1</v>
      </c>
      <c r="S436" s="85"/>
      <c r="T436" s="19"/>
      <c r="U436" s="22"/>
      <c r="V436" s="59"/>
      <c r="W436" s="81"/>
      <c r="X436" s="91" t="e">
        <f ca="1">+VLOOKUP(#REF!,REFERENCIAS!$C:$D,2,0)*VLOOKUP(#REF!,PONDERADORES!A:P,IF(AND(INFORMACION!$T436='REFERENCIAS RIESGO'!$C$36,INFORMACION!$F436=REFERENCIAS!$C$24),16,IF(INFORMACION!$T436='REFERENCIAS RIESGO'!$C$36,13,IF(INFORMACION!$F436=REFERENCIAS!$C$24,10,7))),0)+VLOOKUP(K436,REFERENCIAS!$C:$D,2,0)*VLOOKUP($K$2,PONDERADORES!A:P,IF(AND(INFORMACION!$T436='REFERENCIAS RIESGO'!$C$36,INFORMACION!$F436=REFERENCIAS!$C$24),16,IF(INFORMACION!$T436='REFERENCIAS RIESGO'!$C$36,13,IF(INFORMACION!$F436=REFERENCIAS!$C$24,10,7))),0)+VLOOKUP(L436,REFERENCIAS!$C:$D,2,0)*VLOOKUP($L$2,PONDERADORES!A:P,IF(AND(INFORMACION!$T436='REFERENCIAS RIESGO'!$C$36,INFORMACION!$F436=REFERENCIAS!$C$24),16,IF(INFORMACION!$T436='REFERENCIAS RIESGO'!$C$36,13,IF(INFORMACION!$F436=REFERENCIAS!$C$24,10,7))),0)+VLOOKUP(F436,REFERENCIAS!$C:$D,2,0)*VLOOKUP($F$2,PONDERADORES!A:P,IF(AND(INFORMACION!$T436='REFERENCIAS RIESGO'!$C$36,INFORMACION!$F436=REFERENCIAS!$C$24),16,IF(INFORMACION!$T436='REFERENCIAS RIESGO'!$C$36,13,IF(INFORMACION!$F436=REFERENCIAS!$C$24,10,7))),0)+VLOOKUP(T436,REFERENCIAS!$C:$D,2,0)*VLOOKUP($T$2,PONDERADORES!A:P,IF(AND(INFORMACION!$T436='REFERENCIAS RIESGO'!$C$36,INFORMACION!$F436=REFERENCIAS!$C$24),16,IF(INFORMACION!$T436='REFERENCIAS RIESGO'!$C$36,13,IF(INFORMACION!$F436=REFERENCIAS!$C$24,10,7))),0)+VLOOKUP(IF(J436&lt;=0.2,0.2,IF(AND(J436&gt;0.2,J436&lt;=0.4),0.4,IF(AND(J436&gt;0.4,J436&lt;=0.6),0.6,IF(AND(J436&gt;0.6,J436&lt;=0.8),0.8,IF(AND(J436&gt;0.8,J436&lt;=1),1))))),REFERENCIAS!$C:$D,2,0)*VLOOKUP($J$2,PONDERADORES!A:P,IF(AND(INFORMACION!$T436='REFERENCIAS RIESGO'!$C$36,INFORMACION!$F436=REFERENCIAS!$C$24),16,IF(INFORMACION!$T436='REFERENCIAS RIESGO'!$C$36,13,IF(INFORMACION!$F436=REFERENCIAS!$C$24,10,7))),0)</f>
        <v>#REF!</v>
      </c>
      <c r="Y436" s="68">
        <f>+VLOOKUP(M436,REFERENCIAS!$C:$D,2,0)*VLOOKUP($M$2,PONDERADORES!$A$7:$G$9,7,0)+VLOOKUP(N436,REFERENCIAS!$C:$D,2,0)*VLOOKUP($N$2,PONDERADORES!$A$7:$G$9,7,0)+VLOOKUP(O436,REFERENCIAS!$C:$D,2,0)*VLOOKUP($O$2,PONDERADORES!$A$7:$G$9,7,0)</f>
        <v>0.2</v>
      </c>
      <c r="Z436" s="2">
        <f>+VLOOKUP(IF(R436&lt;0.1,0,IF(AND(R436&gt;=0.1,R436&lt;0.2),0.1,IF(AND(R436&gt;=0.2,R436&lt;0.3),0.2,IF(R436&gt;0.3,0.3,)))),REFERENCIAS!$C:$D,2,0)*VLOOKUP($R$2,PONDERADORES!$A$11:$G$11,7,0)</f>
        <v>15</v>
      </c>
      <c r="AA436" s="92"/>
      <c r="AB436" s="95" t="e">
        <f t="shared" ca="1" si="23"/>
        <v>#REF!</v>
      </c>
      <c r="AC436" s="23" t="e">
        <f ca="1">IF(AB436&gt;REFERENCIAS!$C$62,REFERENCIAS!$B$62,IF(AND(AB436&gt;=REFERENCIAS!$C$63,AB436&lt;REFERENCIAS!$D$63),REFERENCIAS!$B$63,IF(AND(AB436&gt;REFERENCIAS!$C$64,AB436&lt;=REFERENCIAS!$D$64),REFERENCIAS!$B$64,IF(AND(AB436&gt;=REFERENCIAS!$C$65,AB436&lt;REFERENCIAS!$D$65),REFERENCIAS!$B$65, "Revisar"))))</f>
        <v>#REF!</v>
      </c>
      <c r="AD436" s="94" t="e">
        <f ca="1">VLOOKUP(AC436,REFERENCIAS!$B$62:$G$65,4,FALSE)</f>
        <v>#REF!</v>
      </c>
      <c r="AJ436" s="20"/>
    </row>
    <row r="437" spans="1:36" ht="17.25" x14ac:dyDescent="0.25">
      <c r="A437" s="74"/>
      <c r="B437" s="19"/>
      <c r="C437" s="19"/>
      <c r="D437" s="50"/>
      <c r="E437" s="73"/>
      <c r="F437" s="74"/>
      <c r="G437" s="9"/>
      <c r="H437" s="48"/>
      <c r="I437" s="49">
        <f t="shared" ca="1" si="21"/>
        <v>2022</v>
      </c>
      <c r="J437" s="22">
        <f t="shared" ca="1" si="20"/>
        <v>1</v>
      </c>
      <c r="K437" s="19"/>
      <c r="L437" s="73"/>
      <c r="M437" s="74"/>
      <c r="N437" s="19"/>
      <c r="O437" s="73"/>
      <c r="P437" s="82">
        <v>1</v>
      </c>
      <c r="Q437" s="24">
        <v>1</v>
      </c>
      <c r="R437" s="81">
        <f t="shared" si="22"/>
        <v>1</v>
      </c>
      <c r="S437" s="85"/>
      <c r="T437" s="19"/>
      <c r="U437" s="22"/>
      <c r="V437" s="59"/>
      <c r="W437" s="81"/>
      <c r="X437" s="91" t="e">
        <f ca="1">+VLOOKUP(#REF!,REFERENCIAS!$C:$D,2,0)*VLOOKUP(#REF!,PONDERADORES!A:P,IF(AND(INFORMACION!$T437='REFERENCIAS RIESGO'!$C$36,INFORMACION!$F437=REFERENCIAS!$C$24),16,IF(INFORMACION!$T437='REFERENCIAS RIESGO'!$C$36,13,IF(INFORMACION!$F437=REFERENCIAS!$C$24,10,7))),0)+VLOOKUP(K437,REFERENCIAS!$C:$D,2,0)*VLOOKUP($K$2,PONDERADORES!A:P,IF(AND(INFORMACION!$T437='REFERENCIAS RIESGO'!$C$36,INFORMACION!$F437=REFERENCIAS!$C$24),16,IF(INFORMACION!$T437='REFERENCIAS RIESGO'!$C$36,13,IF(INFORMACION!$F437=REFERENCIAS!$C$24,10,7))),0)+VLOOKUP(L437,REFERENCIAS!$C:$D,2,0)*VLOOKUP($L$2,PONDERADORES!A:P,IF(AND(INFORMACION!$T437='REFERENCIAS RIESGO'!$C$36,INFORMACION!$F437=REFERENCIAS!$C$24),16,IF(INFORMACION!$T437='REFERENCIAS RIESGO'!$C$36,13,IF(INFORMACION!$F437=REFERENCIAS!$C$24,10,7))),0)+VLOOKUP(F437,REFERENCIAS!$C:$D,2,0)*VLOOKUP($F$2,PONDERADORES!A:P,IF(AND(INFORMACION!$T437='REFERENCIAS RIESGO'!$C$36,INFORMACION!$F437=REFERENCIAS!$C$24),16,IF(INFORMACION!$T437='REFERENCIAS RIESGO'!$C$36,13,IF(INFORMACION!$F437=REFERENCIAS!$C$24,10,7))),0)+VLOOKUP(T437,REFERENCIAS!$C:$D,2,0)*VLOOKUP($T$2,PONDERADORES!A:P,IF(AND(INFORMACION!$T437='REFERENCIAS RIESGO'!$C$36,INFORMACION!$F437=REFERENCIAS!$C$24),16,IF(INFORMACION!$T437='REFERENCIAS RIESGO'!$C$36,13,IF(INFORMACION!$F437=REFERENCIAS!$C$24,10,7))),0)+VLOOKUP(IF(J437&lt;=0.2,0.2,IF(AND(J437&gt;0.2,J437&lt;=0.4),0.4,IF(AND(J437&gt;0.4,J437&lt;=0.6),0.6,IF(AND(J437&gt;0.6,J437&lt;=0.8),0.8,IF(AND(J437&gt;0.8,J437&lt;=1),1))))),REFERENCIAS!$C:$D,2,0)*VLOOKUP($J$2,PONDERADORES!A:P,IF(AND(INFORMACION!$T437='REFERENCIAS RIESGO'!$C$36,INFORMACION!$F437=REFERENCIAS!$C$24),16,IF(INFORMACION!$T437='REFERENCIAS RIESGO'!$C$36,13,IF(INFORMACION!$F437=REFERENCIAS!$C$24,10,7))),0)</f>
        <v>#REF!</v>
      </c>
      <c r="Y437" s="68">
        <f>+VLOOKUP(M437,REFERENCIAS!$C:$D,2,0)*VLOOKUP($M$2,PONDERADORES!$A$7:$G$9,7,0)+VLOOKUP(N437,REFERENCIAS!$C:$D,2,0)*VLOOKUP($N$2,PONDERADORES!$A$7:$G$9,7,0)+VLOOKUP(O437,REFERENCIAS!$C:$D,2,0)*VLOOKUP($O$2,PONDERADORES!$A$7:$G$9,7,0)</f>
        <v>0.2</v>
      </c>
      <c r="Z437" s="2">
        <f>+VLOOKUP(IF(R437&lt;0.1,0,IF(AND(R437&gt;=0.1,R437&lt;0.2),0.1,IF(AND(R437&gt;=0.2,R437&lt;0.3),0.2,IF(R437&gt;0.3,0.3,)))),REFERENCIAS!$C:$D,2,0)*VLOOKUP($R$2,PONDERADORES!$A$11:$G$11,7,0)</f>
        <v>15</v>
      </c>
      <c r="AA437" s="92"/>
      <c r="AB437" s="95" t="e">
        <f t="shared" ca="1" si="23"/>
        <v>#REF!</v>
      </c>
      <c r="AC437" s="23" t="e">
        <f ca="1">IF(AB437&gt;REFERENCIAS!$C$62,REFERENCIAS!$B$62,IF(AND(AB437&gt;=REFERENCIAS!$C$63,AB437&lt;REFERENCIAS!$D$63),REFERENCIAS!$B$63,IF(AND(AB437&gt;REFERENCIAS!$C$64,AB437&lt;=REFERENCIAS!$D$64),REFERENCIAS!$B$64,IF(AND(AB437&gt;=REFERENCIAS!$C$65,AB437&lt;REFERENCIAS!$D$65),REFERENCIAS!$B$65, "Revisar"))))</f>
        <v>#REF!</v>
      </c>
      <c r="AD437" s="94" t="e">
        <f ca="1">VLOOKUP(AC437,REFERENCIAS!$B$62:$G$65,4,FALSE)</f>
        <v>#REF!</v>
      </c>
      <c r="AJ437" s="20"/>
    </row>
    <row r="438" spans="1:36" ht="17.25" x14ac:dyDescent="0.25">
      <c r="A438" s="74"/>
      <c r="B438" s="19"/>
      <c r="C438" s="19"/>
      <c r="D438" s="50"/>
      <c r="E438" s="73"/>
      <c r="F438" s="74"/>
      <c r="G438" s="9"/>
      <c r="H438" s="48"/>
      <c r="I438" s="49">
        <f t="shared" ca="1" si="21"/>
        <v>2022</v>
      </c>
      <c r="J438" s="22">
        <f t="shared" ca="1" si="20"/>
        <v>1</v>
      </c>
      <c r="K438" s="19"/>
      <c r="L438" s="73"/>
      <c r="M438" s="74"/>
      <c r="N438" s="19"/>
      <c r="O438" s="73"/>
      <c r="P438" s="82">
        <v>1</v>
      </c>
      <c r="Q438" s="24">
        <v>1</v>
      </c>
      <c r="R438" s="81">
        <f t="shared" si="22"/>
        <v>1</v>
      </c>
      <c r="S438" s="85"/>
      <c r="T438" s="19"/>
      <c r="U438" s="22"/>
      <c r="V438" s="59"/>
      <c r="W438" s="81"/>
      <c r="X438" s="91" t="e">
        <f ca="1">+VLOOKUP(#REF!,REFERENCIAS!$C:$D,2,0)*VLOOKUP(#REF!,PONDERADORES!A:P,IF(AND(INFORMACION!$T438='REFERENCIAS RIESGO'!$C$36,INFORMACION!$F438=REFERENCIAS!$C$24),16,IF(INFORMACION!$T438='REFERENCIAS RIESGO'!$C$36,13,IF(INFORMACION!$F438=REFERENCIAS!$C$24,10,7))),0)+VLOOKUP(K438,REFERENCIAS!$C:$D,2,0)*VLOOKUP($K$2,PONDERADORES!A:P,IF(AND(INFORMACION!$T438='REFERENCIAS RIESGO'!$C$36,INFORMACION!$F438=REFERENCIAS!$C$24),16,IF(INFORMACION!$T438='REFERENCIAS RIESGO'!$C$36,13,IF(INFORMACION!$F438=REFERENCIAS!$C$24,10,7))),0)+VLOOKUP(L438,REFERENCIAS!$C:$D,2,0)*VLOOKUP($L$2,PONDERADORES!A:P,IF(AND(INFORMACION!$T438='REFERENCIAS RIESGO'!$C$36,INFORMACION!$F438=REFERENCIAS!$C$24),16,IF(INFORMACION!$T438='REFERENCIAS RIESGO'!$C$36,13,IF(INFORMACION!$F438=REFERENCIAS!$C$24,10,7))),0)+VLOOKUP(F438,REFERENCIAS!$C:$D,2,0)*VLOOKUP($F$2,PONDERADORES!A:P,IF(AND(INFORMACION!$T438='REFERENCIAS RIESGO'!$C$36,INFORMACION!$F438=REFERENCIAS!$C$24),16,IF(INFORMACION!$T438='REFERENCIAS RIESGO'!$C$36,13,IF(INFORMACION!$F438=REFERENCIAS!$C$24,10,7))),0)+VLOOKUP(T438,REFERENCIAS!$C:$D,2,0)*VLOOKUP($T$2,PONDERADORES!A:P,IF(AND(INFORMACION!$T438='REFERENCIAS RIESGO'!$C$36,INFORMACION!$F438=REFERENCIAS!$C$24),16,IF(INFORMACION!$T438='REFERENCIAS RIESGO'!$C$36,13,IF(INFORMACION!$F438=REFERENCIAS!$C$24,10,7))),0)+VLOOKUP(IF(J438&lt;=0.2,0.2,IF(AND(J438&gt;0.2,J438&lt;=0.4),0.4,IF(AND(J438&gt;0.4,J438&lt;=0.6),0.6,IF(AND(J438&gt;0.6,J438&lt;=0.8),0.8,IF(AND(J438&gt;0.8,J438&lt;=1),1))))),REFERENCIAS!$C:$D,2,0)*VLOOKUP($J$2,PONDERADORES!A:P,IF(AND(INFORMACION!$T438='REFERENCIAS RIESGO'!$C$36,INFORMACION!$F438=REFERENCIAS!$C$24),16,IF(INFORMACION!$T438='REFERENCIAS RIESGO'!$C$36,13,IF(INFORMACION!$F438=REFERENCIAS!$C$24,10,7))),0)</f>
        <v>#REF!</v>
      </c>
      <c r="Y438" s="68">
        <f>+VLOOKUP(M438,REFERENCIAS!$C:$D,2,0)*VLOOKUP($M$2,PONDERADORES!$A$7:$G$9,7,0)+VLOOKUP(N438,REFERENCIAS!$C:$D,2,0)*VLOOKUP($N$2,PONDERADORES!$A$7:$G$9,7,0)+VLOOKUP(O438,REFERENCIAS!$C:$D,2,0)*VLOOKUP($O$2,PONDERADORES!$A$7:$G$9,7,0)</f>
        <v>0.2</v>
      </c>
      <c r="Z438" s="2">
        <f>+VLOOKUP(IF(R438&lt;0.1,0,IF(AND(R438&gt;=0.1,R438&lt;0.2),0.1,IF(AND(R438&gt;=0.2,R438&lt;0.3),0.2,IF(R438&gt;0.3,0.3,)))),REFERENCIAS!$C:$D,2,0)*VLOOKUP($R$2,PONDERADORES!$A$11:$G$11,7,0)</f>
        <v>15</v>
      </c>
      <c r="AA438" s="92"/>
      <c r="AB438" s="95" t="e">
        <f t="shared" ca="1" si="23"/>
        <v>#REF!</v>
      </c>
      <c r="AC438" s="23" t="e">
        <f ca="1">IF(AB438&gt;REFERENCIAS!$C$62,REFERENCIAS!$B$62,IF(AND(AB438&gt;=REFERENCIAS!$C$63,AB438&lt;REFERENCIAS!$D$63),REFERENCIAS!$B$63,IF(AND(AB438&gt;REFERENCIAS!$C$64,AB438&lt;=REFERENCIAS!$D$64),REFERENCIAS!$B$64,IF(AND(AB438&gt;=REFERENCIAS!$C$65,AB438&lt;REFERENCIAS!$D$65),REFERENCIAS!$B$65, "Revisar"))))</f>
        <v>#REF!</v>
      </c>
      <c r="AD438" s="94" t="e">
        <f ca="1">VLOOKUP(AC438,REFERENCIAS!$B$62:$G$65,4,FALSE)</f>
        <v>#REF!</v>
      </c>
      <c r="AJ438" s="20"/>
    </row>
    <row r="439" spans="1:36" ht="17.25" x14ac:dyDescent="0.25">
      <c r="A439" s="74"/>
      <c r="B439" s="19"/>
      <c r="C439" s="19"/>
      <c r="D439" s="50"/>
      <c r="E439" s="73"/>
      <c r="F439" s="74"/>
      <c r="G439" s="9"/>
      <c r="H439" s="48"/>
      <c r="I439" s="49">
        <f t="shared" ca="1" si="21"/>
        <v>2022</v>
      </c>
      <c r="J439" s="22">
        <f t="shared" ca="1" si="20"/>
        <v>1</v>
      </c>
      <c r="K439" s="19"/>
      <c r="L439" s="73"/>
      <c r="M439" s="74"/>
      <c r="N439" s="19"/>
      <c r="O439" s="73"/>
      <c r="P439" s="82">
        <v>1</v>
      </c>
      <c r="Q439" s="24">
        <v>1</v>
      </c>
      <c r="R439" s="81">
        <f t="shared" si="22"/>
        <v>1</v>
      </c>
      <c r="S439" s="85"/>
      <c r="T439" s="19"/>
      <c r="U439" s="22"/>
      <c r="V439" s="59"/>
      <c r="W439" s="81"/>
      <c r="X439" s="91" t="e">
        <f ca="1">+VLOOKUP(#REF!,REFERENCIAS!$C:$D,2,0)*VLOOKUP(#REF!,PONDERADORES!A:P,IF(AND(INFORMACION!$T439='REFERENCIAS RIESGO'!$C$36,INFORMACION!$F439=REFERENCIAS!$C$24),16,IF(INFORMACION!$T439='REFERENCIAS RIESGO'!$C$36,13,IF(INFORMACION!$F439=REFERENCIAS!$C$24,10,7))),0)+VLOOKUP(K439,REFERENCIAS!$C:$D,2,0)*VLOOKUP($K$2,PONDERADORES!A:P,IF(AND(INFORMACION!$T439='REFERENCIAS RIESGO'!$C$36,INFORMACION!$F439=REFERENCIAS!$C$24),16,IF(INFORMACION!$T439='REFERENCIAS RIESGO'!$C$36,13,IF(INFORMACION!$F439=REFERENCIAS!$C$24,10,7))),0)+VLOOKUP(L439,REFERENCIAS!$C:$D,2,0)*VLOOKUP($L$2,PONDERADORES!A:P,IF(AND(INFORMACION!$T439='REFERENCIAS RIESGO'!$C$36,INFORMACION!$F439=REFERENCIAS!$C$24),16,IF(INFORMACION!$T439='REFERENCIAS RIESGO'!$C$36,13,IF(INFORMACION!$F439=REFERENCIAS!$C$24,10,7))),0)+VLOOKUP(F439,REFERENCIAS!$C:$D,2,0)*VLOOKUP($F$2,PONDERADORES!A:P,IF(AND(INFORMACION!$T439='REFERENCIAS RIESGO'!$C$36,INFORMACION!$F439=REFERENCIAS!$C$24),16,IF(INFORMACION!$T439='REFERENCIAS RIESGO'!$C$36,13,IF(INFORMACION!$F439=REFERENCIAS!$C$24,10,7))),0)+VLOOKUP(T439,REFERENCIAS!$C:$D,2,0)*VLOOKUP($T$2,PONDERADORES!A:P,IF(AND(INFORMACION!$T439='REFERENCIAS RIESGO'!$C$36,INFORMACION!$F439=REFERENCIAS!$C$24),16,IF(INFORMACION!$T439='REFERENCIAS RIESGO'!$C$36,13,IF(INFORMACION!$F439=REFERENCIAS!$C$24,10,7))),0)+VLOOKUP(IF(J439&lt;=0.2,0.2,IF(AND(J439&gt;0.2,J439&lt;=0.4),0.4,IF(AND(J439&gt;0.4,J439&lt;=0.6),0.6,IF(AND(J439&gt;0.6,J439&lt;=0.8),0.8,IF(AND(J439&gt;0.8,J439&lt;=1),1))))),REFERENCIAS!$C:$D,2,0)*VLOOKUP($J$2,PONDERADORES!A:P,IF(AND(INFORMACION!$T439='REFERENCIAS RIESGO'!$C$36,INFORMACION!$F439=REFERENCIAS!$C$24),16,IF(INFORMACION!$T439='REFERENCIAS RIESGO'!$C$36,13,IF(INFORMACION!$F439=REFERENCIAS!$C$24,10,7))),0)</f>
        <v>#REF!</v>
      </c>
      <c r="Y439" s="68">
        <f>+VLOOKUP(M439,REFERENCIAS!$C:$D,2,0)*VLOOKUP($M$2,PONDERADORES!$A$7:$G$9,7,0)+VLOOKUP(N439,REFERENCIAS!$C:$D,2,0)*VLOOKUP($N$2,PONDERADORES!$A$7:$G$9,7,0)+VLOOKUP(O439,REFERENCIAS!$C:$D,2,0)*VLOOKUP($O$2,PONDERADORES!$A$7:$G$9,7,0)</f>
        <v>0.2</v>
      </c>
      <c r="Z439" s="2">
        <f>+VLOOKUP(IF(R439&lt;0.1,0,IF(AND(R439&gt;=0.1,R439&lt;0.2),0.1,IF(AND(R439&gt;=0.2,R439&lt;0.3),0.2,IF(R439&gt;0.3,0.3,)))),REFERENCIAS!$C:$D,2,0)*VLOOKUP($R$2,PONDERADORES!$A$11:$G$11,7,0)</f>
        <v>15</v>
      </c>
      <c r="AA439" s="92"/>
      <c r="AB439" s="95" t="e">
        <f t="shared" ca="1" si="23"/>
        <v>#REF!</v>
      </c>
      <c r="AC439" s="23" t="e">
        <f ca="1">IF(AB439&gt;REFERENCIAS!$C$62,REFERENCIAS!$B$62,IF(AND(AB439&gt;=REFERENCIAS!$C$63,AB439&lt;REFERENCIAS!$D$63),REFERENCIAS!$B$63,IF(AND(AB439&gt;REFERENCIAS!$C$64,AB439&lt;=REFERENCIAS!$D$64),REFERENCIAS!$B$64,IF(AND(AB439&gt;=REFERENCIAS!$C$65,AB439&lt;REFERENCIAS!$D$65),REFERENCIAS!$B$65, "Revisar"))))</f>
        <v>#REF!</v>
      </c>
      <c r="AD439" s="94" t="e">
        <f ca="1">VLOOKUP(AC439,REFERENCIAS!$B$62:$G$65,4,FALSE)</f>
        <v>#REF!</v>
      </c>
      <c r="AJ439" s="20"/>
    </row>
    <row r="440" spans="1:36" ht="17.25" x14ac:dyDescent="0.25">
      <c r="A440" s="74"/>
      <c r="B440" s="19"/>
      <c r="C440" s="19"/>
      <c r="D440" s="50"/>
      <c r="E440" s="73"/>
      <c r="F440" s="74"/>
      <c r="G440" s="9"/>
      <c r="H440" s="48"/>
      <c r="I440" s="49">
        <f t="shared" ca="1" si="21"/>
        <v>2022</v>
      </c>
      <c r="J440" s="22">
        <f t="shared" ca="1" si="20"/>
        <v>1</v>
      </c>
      <c r="K440" s="19"/>
      <c r="L440" s="73"/>
      <c r="M440" s="74"/>
      <c r="N440" s="19"/>
      <c r="O440" s="73"/>
      <c r="P440" s="82">
        <v>1</v>
      </c>
      <c r="Q440" s="24">
        <v>1</v>
      </c>
      <c r="R440" s="81">
        <f t="shared" si="22"/>
        <v>1</v>
      </c>
      <c r="S440" s="85"/>
      <c r="T440" s="19"/>
      <c r="U440" s="22"/>
      <c r="V440" s="59"/>
      <c r="W440" s="81"/>
      <c r="X440" s="91" t="e">
        <f ca="1">+VLOOKUP(#REF!,REFERENCIAS!$C:$D,2,0)*VLOOKUP(#REF!,PONDERADORES!A:P,IF(AND(INFORMACION!$T440='REFERENCIAS RIESGO'!$C$36,INFORMACION!$F440=REFERENCIAS!$C$24),16,IF(INFORMACION!$T440='REFERENCIAS RIESGO'!$C$36,13,IF(INFORMACION!$F440=REFERENCIAS!$C$24,10,7))),0)+VLOOKUP(K440,REFERENCIAS!$C:$D,2,0)*VLOOKUP($K$2,PONDERADORES!A:P,IF(AND(INFORMACION!$T440='REFERENCIAS RIESGO'!$C$36,INFORMACION!$F440=REFERENCIAS!$C$24),16,IF(INFORMACION!$T440='REFERENCIAS RIESGO'!$C$36,13,IF(INFORMACION!$F440=REFERENCIAS!$C$24,10,7))),0)+VLOOKUP(L440,REFERENCIAS!$C:$D,2,0)*VLOOKUP($L$2,PONDERADORES!A:P,IF(AND(INFORMACION!$T440='REFERENCIAS RIESGO'!$C$36,INFORMACION!$F440=REFERENCIAS!$C$24),16,IF(INFORMACION!$T440='REFERENCIAS RIESGO'!$C$36,13,IF(INFORMACION!$F440=REFERENCIAS!$C$24,10,7))),0)+VLOOKUP(F440,REFERENCIAS!$C:$D,2,0)*VLOOKUP($F$2,PONDERADORES!A:P,IF(AND(INFORMACION!$T440='REFERENCIAS RIESGO'!$C$36,INFORMACION!$F440=REFERENCIAS!$C$24),16,IF(INFORMACION!$T440='REFERENCIAS RIESGO'!$C$36,13,IF(INFORMACION!$F440=REFERENCIAS!$C$24,10,7))),0)+VLOOKUP(T440,REFERENCIAS!$C:$D,2,0)*VLOOKUP($T$2,PONDERADORES!A:P,IF(AND(INFORMACION!$T440='REFERENCIAS RIESGO'!$C$36,INFORMACION!$F440=REFERENCIAS!$C$24),16,IF(INFORMACION!$T440='REFERENCIAS RIESGO'!$C$36,13,IF(INFORMACION!$F440=REFERENCIAS!$C$24,10,7))),0)+VLOOKUP(IF(J440&lt;=0.2,0.2,IF(AND(J440&gt;0.2,J440&lt;=0.4),0.4,IF(AND(J440&gt;0.4,J440&lt;=0.6),0.6,IF(AND(J440&gt;0.6,J440&lt;=0.8),0.8,IF(AND(J440&gt;0.8,J440&lt;=1),1))))),REFERENCIAS!$C:$D,2,0)*VLOOKUP($J$2,PONDERADORES!A:P,IF(AND(INFORMACION!$T440='REFERENCIAS RIESGO'!$C$36,INFORMACION!$F440=REFERENCIAS!$C$24),16,IF(INFORMACION!$T440='REFERENCIAS RIESGO'!$C$36,13,IF(INFORMACION!$F440=REFERENCIAS!$C$24,10,7))),0)</f>
        <v>#REF!</v>
      </c>
      <c r="Y440" s="68">
        <f>+VLOOKUP(M440,REFERENCIAS!$C:$D,2,0)*VLOOKUP($M$2,PONDERADORES!$A$7:$G$9,7,0)+VLOOKUP(N440,REFERENCIAS!$C:$D,2,0)*VLOOKUP($N$2,PONDERADORES!$A$7:$G$9,7,0)+VLOOKUP(O440,REFERENCIAS!$C:$D,2,0)*VLOOKUP($O$2,PONDERADORES!$A$7:$G$9,7,0)</f>
        <v>0.2</v>
      </c>
      <c r="Z440" s="2">
        <f>+VLOOKUP(IF(R440&lt;0.1,0,IF(AND(R440&gt;=0.1,R440&lt;0.2),0.1,IF(AND(R440&gt;=0.2,R440&lt;0.3),0.2,IF(R440&gt;0.3,0.3,)))),REFERENCIAS!$C:$D,2,0)*VLOOKUP($R$2,PONDERADORES!$A$11:$G$11,7,0)</f>
        <v>15</v>
      </c>
      <c r="AA440" s="92"/>
      <c r="AB440" s="95" t="e">
        <f t="shared" ca="1" si="23"/>
        <v>#REF!</v>
      </c>
      <c r="AC440" s="23" t="e">
        <f ca="1">IF(AB440&gt;REFERENCIAS!$C$62,REFERENCIAS!$B$62,IF(AND(AB440&gt;=REFERENCIAS!$C$63,AB440&lt;REFERENCIAS!$D$63),REFERENCIAS!$B$63,IF(AND(AB440&gt;REFERENCIAS!$C$64,AB440&lt;=REFERENCIAS!$D$64),REFERENCIAS!$B$64,IF(AND(AB440&gt;=REFERENCIAS!$C$65,AB440&lt;REFERENCIAS!$D$65),REFERENCIAS!$B$65, "Revisar"))))</f>
        <v>#REF!</v>
      </c>
      <c r="AD440" s="94" t="e">
        <f ca="1">VLOOKUP(AC440,REFERENCIAS!$B$62:$G$65,4,FALSE)</f>
        <v>#REF!</v>
      </c>
      <c r="AJ440" s="20"/>
    </row>
    <row r="441" spans="1:36" ht="17.25" x14ac:dyDescent="0.25">
      <c r="A441" s="74"/>
      <c r="B441" s="19"/>
      <c r="C441" s="19"/>
      <c r="D441" s="50"/>
      <c r="E441" s="73"/>
      <c r="F441" s="74"/>
      <c r="G441" s="9"/>
      <c r="H441" s="48"/>
      <c r="I441" s="49">
        <f t="shared" ca="1" si="21"/>
        <v>2022</v>
      </c>
      <c r="J441" s="22">
        <f t="shared" ca="1" si="20"/>
        <v>1</v>
      </c>
      <c r="K441" s="19"/>
      <c r="L441" s="73"/>
      <c r="M441" s="74"/>
      <c r="N441" s="19"/>
      <c r="O441" s="73"/>
      <c r="P441" s="82">
        <v>1</v>
      </c>
      <c r="Q441" s="24">
        <v>1</v>
      </c>
      <c r="R441" s="81">
        <f t="shared" si="22"/>
        <v>1</v>
      </c>
      <c r="S441" s="85"/>
      <c r="T441" s="19"/>
      <c r="U441" s="22"/>
      <c r="V441" s="59"/>
      <c r="W441" s="81"/>
      <c r="X441" s="91" t="e">
        <f ca="1">+VLOOKUP(#REF!,REFERENCIAS!$C:$D,2,0)*VLOOKUP(#REF!,PONDERADORES!A:P,IF(AND(INFORMACION!$T441='REFERENCIAS RIESGO'!$C$36,INFORMACION!$F441=REFERENCIAS!$C$24),16,IF(INFORMACION!$T441='REFERENCIAS RIESGO'!$C$36,13,IF(INFORMACION!$F441=REFERENCIAS!$C$24,10,7))),0)+VLOOKUP(K441,REFERENCIAS!$C:$D,2,0)*VLOOKUP($K$2,PONDERADORES!A:P,IF(AND(INFORMACION!$T441='REFERENCIAS RIESGO'!$C$36,INFORMACION!$F441=REFERENCIAS!$C$24),16,IF(INFORMACION!$T441='REFERENCIAS RIESGO'!$C$36,13,IF(INFORMACION!$F441=REFERENCIAS!$C$24,10,7))),0)+VLOOKUP(L441,REFERENCIAS!$C:$D,2,0)*VLOOKUP($L$2,PONDERADORES!A:P,IF(AND(INFORMACION!$T441='REFERENCIAS RIESGO'!$C$36,INFORMACION!$F441=REFERENCIAS!$C$24),16,IF(INFORMACION!$T441='REFERENCIAS RIESGO'!$C$36,13,IF(INFORMACION!$F441=REFERENCIAS!$C$24,10,7))),0)+VLOOKUP(F441,REFERENCIAS!$C:$D,2,0)*VLOOKUP($F$2,PONDERADORES!A:P,IF(AND(INFORMACION!$T441='REFERENCIAS RIESGO'!$C$36,INFORMACION!$F441=REFERENCIAS!$C$24),16,IF(INFORMACION!$T441='REFERENCIAS RIESGO'!$C$36,13,IF(INFORMACION!$F441=REFERENCIAS!$C$24,10,7))),0)+VLOOKUP(T441,REFERENCIAS!$C:$D,2,0)*VLOOKUP($T$2,PONDERADORES!A:P,IF(AND(INFORMACION!$T441='REFERENCIAS RIESGO'!$C$36,INFORMACION!$F441=REFERENCIAS!$C$24),16,IF(INFORMACION!$T441='REFERENCIAS RIESGO'!$C$36,13,IF(INFORMACION!$F441=REFERENCIAS!$C$24,10,7))),0)+VLOOKUP(IF(J441&lt;=0.2,0.2,IF(AND(J441&gt;0.2,J441&lt;=0.4),0.4,IF(AND(J441&gt;0.4,J441&lt;=0.6),0.6,IF(AND(J441&gt;0.6,J441&lt;=0.8),0.8,IF(AND(J441&gt;0.8,J441&lt;=1),1))))),REFERENCIAS!$C:$D,2,0)*VLOOKUP($J$2,PONDERADORES!A:P,IF(AND(INFORMACION!$T441='REFERENCIAS RIESGO'!$C$36,INFORMACION!$F441=REFERENCIAS!$C$24),16,IF(INFORMACION!$T441='REFERENCIAS RIESGO'!$C$36,13,IF(INFORMACION!$F441=REFERENCIAS!$C$24,10,7))),0)</f>
        <v>#REF!</v>
      </c>
      <c r="Y441" s="68">
        <f>+VLOOKUP(M441,REFERENCIAS!$C:$D,2,0)*VLOOKUP($M$2,PONDERADORES!$A$7:$G$9,7,0)+VLOOKUP(N441,REFERENCIAS!$C:$D,2,0)*VLOOKUP($N$2,PONDERADORES!$A$7:$G$9,7,0)+VLOOKUP(O441,REFERENCIAS!$C:$D,2,0)*VLOOKUP($O$2,PONDERADORES!$A$7:$G$9,7,0)</f>
        <v>0.2</v>
      </c>
      <c r="Z441" s="2">
        <f>+VLOOKUP(IF(R441&lt;0.1,0,IF(AND(R441&gt;=0.1,R441&lt;0.2),0.1,IF(AND(R441&gt;=0.2,R441&lt;0.3),0.2,IF(R441&gt;0.3,0.3,)))),REFERENCIAS!$C:$D,2,0)*VLOOKUP($R$2,PONDERADORES!$A$11:$G$11,7,0)</f>
        <v>15</v>
      </c>
      <c r="AA441" s="92"/>
      <c r="AB441" s="95" t="e">
        <f t="shared" ca="1" si="23"/>
        <v>#REF!</v>
      </c>
      <c r="AC441" s="23" t="e">
        <f ca="1">IF(AB441&gt;REFERENCIAS!$C$62,REFERENCIAS!$B$62,IF(AND(AB441&gt;=REFERENCIAS!$C$63,AB441&lt;REFERENCIAS!$D$63),REFERENCIAS!$B$63,IF(AND(AB441&gt;REFERENCIAS!$C$64,AB441&lt;=REFERENCIAS!$D$64),REFERENCIAS!$B$64,IF(AND(AB441&gt;=REFERENCIAS!$C$65,AB441&lt;REFERENCIAS!$D$65),REFERENCIAS!$B$65, "Revisar"))))</f>
        <v>#REF!</v>
      </c>
      <c r="AD441" s="94" t="e">
        <f ca="1">VLOOKUP(AC441,REFERENCIAS!$B$62:$G$65,4,FALSE)</f>
        <v>#REF!</v>
      </c>
      <c r="AJ441" s="20"/>
    </row>
    <row r="442" spans="1:36" ht="17.25" x14ac:dyDescent="0.25">
      <c r="A442" s="74"/>
      <c r="B442" s="19"/>
      <c r="C442" s="19"/>
      <c r="D442" s="50"/>
      <c r="E442" s="73"/>
      <c r="F442" s="74"/>
      <c r="G442" s="9"/>
      <c r="H442" s="48"/>
      <c r="I442" s="49">
        <f t="shared" ca="1" si="21"/>
        <v>2022</v>
      </c>
      <c r="J442" s="22">
        <f t="shared" ca="1" si="20"/>
        <v>1</v>
      </c>
      <c r="K442" s="19"/>
      <c r="L442" s="73"/>
      <c r="M442" s="74"/>
      <c r="N442" s="19"/>
      <c r="O442" s="73"/>
      <c r="P442" s="82">
        <v>1</v>
      </c>
      <c r="Q442" s="24">
        <v>1</v>
      </c>
      <c r="R442" s="81">
        <f t="shared" si="22"/>
        <v>1</v>
      </c>
      <c r="S442" s="85"/>
      <c r="T442" s="19"/>
      <c r="U442" s="22"/>
      <c r="V442" s="59"/>
      <c r="W442" s="81"/>
      <c r="X442" s="91" t="e">
        <f ca="1">+VLOOKUP(#REF!,REFERENCIAS!$C:$D,2,0)*VLOOKUP(#REF!,PONDERADORES!A:P,IF(AND(INFORMACION!$T442='REFERENCIAS RIESGO'!$C$36,INFORMACION!$F442=REFERENCIAS!$C$24),16,IF(INFORMACION!$T442='REFERENCIAS RIESGO'!$C$36,13,IF(INFORMACION!$F442=REFERENCIAS!$C$24,10,7))),0)+VLOOKUP(K442,REFERENCIAS!$C:$D,2,0)*VLOOKUP($K$2,PONDERADORES!A:P,IF(AND(INFORMACION!$T442='REFERENCIAS RIESGO'!$C$36,INFORMACION!$F442=REFERENCIAS!$C$24),16,IF(INFORMACION!$T442='REFERENCIAS RIESGO'!$C$36,13,IF(INFORMACION!$F442=REFERENCIAS!$C$24,10,7))),0)+VLOOKUP(L442,REFERENCIAS!$C:$D,2,0)*VLOOKUP($L$2,PONDERADORES!A:P,IF(AND(INFORMACION!$T442='REFERENCIAS RIESGO'!$C$36,INFORMACION!$F442=REFERENCIAS!$C$24),16,IF(INFORMACION!$T442='REFERENCIAS RIESGO'!$C$36,13,IF(INFORMACION!$F442=REFERENCIAS!$C$24,10,7))),0)+VLOOKUP(F442,REFERENCIAS!$C:$D,2,0)*VLOOKUP($F$2,PONDERADORES!A:P,IF(AND(INFORMACION!$T442='REFERENCIAS RIESGO'!$C$36,INFORMACION!$F442=REFERENCIAS!$C$24),16,IF(INFORMACION!$T442='REFERENCIAS RIESGO'!$C$36,13,IF(INFORMACION!$F442=REFERENCIAS!$C$24,10,7))),0)+VLOOKUP(T442,REFERENCIAS!$C:$D,2,0)*VLOOKUP($T$2,PONDERADORES!A:P,IF(AND(INFORMACION!$T442='REFERENCIAS RIESGO'!$C$36,INFORMACION!$F442=REFERENCIAS!$C$24),16,IF(INFORMACION!$T442='REFERENCIAS RIESGO'!$C$36,13,IF(INFORMACION!$F442=REFERENCIAS!$C$24,10,7))),0)+VLOOKUP(IF(J442&lt;=0.2,0.2,IF(AND(J442&gt;0.2,J442&lt;=0.4),0.4,IF(AND(J442&gt;0.4,J442&lt;=0.6),0.6,IF(AND(J442&gt;0.6,J442&lt;=0.8),0.8,IF(AND(J442&gt;0.8,J442&lt;=1),1))))),REFERENCIAS!$C:$D,2,0)*VLOOKUP($J$2,PONDERADORES!A:P,IF(AND(INFORMACION!$T442='REFERENCIAS RIESGO'!$C$36,INFORMACION!$F442=REFERENCIAS!$C$24),16,IF(INFORMACION!$T442='REFERENCIAS RIESGO'!$C$36,13,IF(INFORMACION!$F442=REFERENCIAS!$C$24,10,7))),0)</f>
        <v>#REF!</v>
      </c>
      <c r="Y442" s="68">
        <f>+VLOOKUP(M442,REFERENCIAS!$C:$D,2,0)*VLOOKUP($M$2,PONDERADORES!$A$7:$G$9,7,0)+VLOOKUP(N442,REFERENCIAS!$C:$D,2,0)*VLOOKUP($N$2,PONDERADORES!$A$7:$G$9,7,0)+VLOOKUP(O442,REFERENCIAS!$C:$D,2,0)*VLOOKUP($O$2,PONDERADORES!$A$7:$G$9,7,0)</f>
        <v>0.2</v>
      </c>
      <c r="Z442" s="2">
        <f>+VLOOKUP(IF(R442&lt;0.1,0,IF(AND(R442&gt;=0.1,R442&lt;0.2),0.1,IF(AND(R442&gt;=0.2,R442&lt;0.3),0.2,IF(R442&gt;0.3,0.3,)))),REFERENCIAS!$C:$D,2,0)*VLOOKUP($R$2,PONDERADORES!$A$11:$G$11,7,0)</f>
        <v>15</v>
      </c>
      <c r="AA442" s="92"/>
      <c r="AB442" s="95" t="e">
        <f t="shared" ca="1" si="23"/>
        <v>#REF!</v>
      </c>
      <c r="AC442" s="23" t="e">
        <f ca="1">IF(AB442&gt;REFERENCIAS!$C$62,REFERENCIAS!$B$62,IF(AND(AB442&gt;=REFERENCIAS!$C$63,AB442&lt;REFERENCIAS!$D$63),REFERENCIAS!$B$63,IF(AND(AB442&gt;REFERENCIAS!$C$64,AB442&lt;=REFERENCIAS!$D$64),REFERENCIAS!$B$64,IF(AND(AB442&gt;=REFERENCIAS!$C$65,AB442&lt;REFERENCIAS!$D$65),REFERENCIAS!$B$65, "Revisar"))))</f>
        <v>#REF!</v>
      </c>
      <c r="AD442" s="94" t="e">
        <f ca="1">VLOOKUP(AC442,REFERENCIAS!$B$62:$G$65,4,FALSE)</f>
        <v>#REF!</v>
      </c>
      <c r="AJ442" s="20"/>
    </row>
    <row r="443" spans="1:36" ht="17.25" x14ac:dyDescent="0.25">
      <c r="A443" s="74"/>
      <c r="B443" s="19"/>
      <c r="C443" s="19"/>
      <c r="D443" s="50"/>
      <c r="E443" s="73"/>
      <c r="F443" s="74"/>
      <c r="G443" s="9"/>
      <c r="H443" s="48"/>
      <c r="I443" s="49">
        <f t="shared" ca="1" si="21"/>
        <v>2022</v>
      </c>
      <c r="J443" s="22">
        <f t="shared" ca="1" si="20"/>
        <v>1</v>
      </c>
      <c r="K443" s="19"/>
      <c r="L443" s="73"/>
      <c r="M443" s="74"/>
      <c r="N443" s="19"/>
      <c r="O443" s="73"/>
      <c r="P443" s="82">
        <v>1</v>
      </c>
      <c r="Q443" s="24">
        <v>1</v>
      </c>
      <c r="R443" s="81">
        <f t="shared" si="22"/>
        <v>1</v>
      </c>
      <c r="S443" s="85"/>
      <c r="T443" s="19"/>
      <c r="U443" s="22"/>
      <c r="V443" s="59"/>
      <c r="W443" s="81"/>
      <c r="X443" s="91" t="e">
        <f ca="1">+VLOOKUP(#REF!,REFERENCIAS!$C:$D,2,0)*VLOOKUP(#REF!,PONDERADORES!A:P,IF(AND(INFORMACION!$T443='REFERENCIAS RIESGO'!$C$36,INFORMACION!$F443=REFERENCIAS!$C$24),16,IF(INFORMACION!$T443='REFERENCIAS RIESGO'!$C$36,13,IF(INFORMACION!$F443=REFERENCIAS!$C$24,10,7))),0)+VLOOKUP(K443,REFERENCIAS!$C:$D,2,0)*VLOOKUP($K$2,PONDERADORES!A:P,IF(AND(INFORMACION!$T443='REFERENCIAS RIESGO'!$C$36,INFORMACION!$F443=REFERENCIAS!$C$24),16,IF(INFORMACION!$T443='REFERENCIAS RIESGO'!$C$36,13,IF(INFORMACION!$F443=REFERENCIAS!$C$24,10,7))),0)+VLOOKUP(L443,REFERENCIAS!$C:$D,2,0)*VLOOKUP($L$2,PONDERADORES!A:P,IF(AND(INFORMACION!$T443='REFERENCIAS RIESGO'!$C$36,INFORMACION!$F443=REFERENCIAS!$C$24),16,IF(INFORMACION!$T443='REFERENCIAS RIESGO'!$C$36,13,IF(INFORMACION!$F443=REFERENCIAS!$C$24,10,7))),0)+VLOOKUP(F443,REFERENCIAS!$C:$D,2,0)*VLOOKUP($F$2,PONDERADORES!A:P,IF(AND(INFORMACION!$T443='REFERENCIAS RIESGO'!$C$36,INFORMACION!$F443=REFERENCIAS!$C$24),16,IF(INFORMACION!$T443='REFERENCIAS RIESGO'!$C$36,13,IF(INFORMACION!$F443=REFERENCIAS!$C$24,10,7))),0)+VLOOKUP(T443,REFERENCIAS!$C:$D,2,0)*VLOOKUP($T$2,PONDERADORES!A:P,IF(AND(INFORMACION!$T443='REFERENCIAS RIESGO'!$C$36,INFORMACION!$F443=REFERENCIAS!$C$24),16,IF(INFORMACION!$T443='REFERENCIAS RIESGO'!$C$36,13,IF(INFORMACION!$F443=REFERENCIAS!$C$24,10,7))),0)+VLOOKUP(IF(J443&lt;=0.2,0.2,IF(AND(J443&gt;0.2,J443&lt;=0.4),0.4,IF(AND(J443&gt;0.4,J443&lt;=0.6),0.6,IF(AND(J443&gt;0.6,J443&lt;=0.8),0.8,IF(AND(J443&gt;0.8,J443&lt;=1),1))))),REFERENCIAS!$C:$D,2,0)*VLOOKUP($J$2,PONDERADORES!A:P,IF(AND(INFORMACION!$T443='REFERENCIAS RIESGO'!$C$36,INFORMACION!$F443=REFERENCIAS!$C$24),16,IF(INFORMACION!$T443='REFERENCIAS RIESGO'!$C$36,13,IF(INFORMACION!$F443=REFERENCIAS!$C$24,10,7))),0)</f>
        <v>#REF!</v>
      </c>
      <c r="Y443" s="68">
        <f>+VLOOKUP(M443,REFERENCIAS!$C:$D,2,0)*VLOOKUP($M$2,PONDERADORES!$A$7:$G$9,7,0)+VLOOKUP(N443,REFERENCIAS!$C:$D,2,0)*VLOOKUP($N$2,PONDERADORES!$A$7:$G$9,7,0)+VLOOKUP(O443,REFERENCIAS!$C:$D,2,0)*VLOOKUP($O$2,PONDERADORES!$A$7:$G$9,7,0)</f>
        <v>0.2</v>
      </c>
      <c r="Z443" s="2">
        <f>+VLOOKUP(IF(R443&lt;0.1,0,IF(AND(R443&gt;=0.1,R443&lt;0.2),0.1,IF(AND(R443&gt;=0.2,R443&lt;0.3),0.2,IF(R443&gt;0.3,0.3,)))),REFERENCIAS!$C:$D,2,0)*VLOOKUP($R$2,PONDERADORES!$A$11:$G$11,7,0)</f>
        <v>15</v>
      </c>
      <c r="AA443" s="92"/>
      <c r="AB443" s="95" t="e">
        <f t="shared" ca="1" si="23"/>
        <v>#REF!</v>
      </c>
      <c r="AC443" s="23" t="e">
        <f ca="1">IF(AB443&gt;REFERENCIAS!$C$62,REFERENCIAS!$B$62,IF(AND(AB443&gt;=REFERENCIAS!$C$63,AB443&lt;REFERENCIAS!$D$63),REFERENCIAS!$B$63,IF(AND(AB443&gt;REFERENCIAS!$C$64,AB443&lt;=REFERENCIAS!$D$64),REFERENCIAS!$B$64,IF(AND(AB443&gt;=REFERENCIAS!$C$65,AB443&lt;REFERENCIAS!$D$65),REFERENCIAS!$B$65, "Revisar"))))</f>
        <v>#REF!</v>
      </c>
      <c r="AD443" s="94" t="e">
        <f ca="1">VLOOKUP(AC443,REFERENCIAS!$B$62:$G$65,4,FALSE)</f>
        <v>#REF!</v>
      </c>
      <c r="AJ443" s="20"/>
    </row>
    <row r="444" spans="1:36" ht="17.25" x14ac:dyDescent="0.25">
      <c r="A444" s="74"/>
      <c r="B444" s="19"/>
      <c r="C444" s="19"/>
      <c r="D444" s="50"/>
      <c r="E444" s="73"/>
      <c r="F444" s="74"/>
      <c r="G444" s="9"/>
      <c r="H444" s="48"/>
      <c r="I444" s="49">
        <f t="shared" ca="1" si="21"/>
        <v>2022</v>
      </c>
      <c r="J444" s="22">
        <f t="shared" ca="1" si="20"/>
        <v>1</v>
      </c>
      <c r="K444" s="19"/>
      <c r="L444" s="73"/>
      <c r="M444" s="74"/>
      <c r="N444" s="19"/>
      <c r="O444" s="73"/>
      <c r="P444" s="82">
        <v>1</v>
      </c>
      <c r="Q444" s="24">
        <v>1</v>
      </c>
      <c r="R444" s="81">
        <f t="shared" si="22"/>
        <v>1</v>
      </c>
      <c r="S444" s="85"/>
      <c r="T444" s="19"/>
      <c r="U444" s="22"/>
      <c r="V444" s="59"/>
      <c r="W444" s="81"/>
      <c r="X444" s="91" t="e">
        <f ca="1">+VLOOKUP(#REF!,REFERENCIAS!$C:$D,2,0)*VLOOKUP(#REF!,PONDERADORES!A:P,IF(AND(INFORMACION!$T444='REFERENCIAS RIESGO'!$C$36,INFORMACION!$F444=REFERENCIAS!$C$24),16,IF(INFORMACION!$T444='REFERENCIAS RIESGO'!$C$36,13,IF(INFORMACION!$F444=REFERENCIAS!$C$24,10,7))),0)+VLOOKUP(K444,REFERENCIAS!$C:$D,2,0)*VLOOKUP($K$2,PONDERADORES!A:P,IF(AND(INFORMACION!$T444='REFERENCIAS RIESGO'!$C$36,INFORMACION!$F444=REFERENCIAS!$C$24),16,IF(INFORMACION!$T444='REFERENCIAS RIESGO'!$C$36,13,IF(INFORMACION!$F444=REFERENCIAS!$C$24,10,7))),0)+VLOOKUP(L444,REFERENCIAS!$C:$D,2,0)*VLOOKUP($L$2,PONDERADORES!A:P,IF(AND(INFORMACION!$T444='REFERENCIAS RIESGO'!$C$36,INFORMACION!$F444=REFERENCIAS!$C$24),16,IF(INFORMACION!$T444='REFERENCIAS RIESGO'!$C$36,13,IF(INFORMACION!$F444=REFERENCIAS!$C$24,10,7))),0)+VLOOKUP(F444,REFERENCIAS!$C:$D,2,0)*VLOOKUP($F$2,PONDERADORES!A:P,IF(AND(INFORMACION!$T444='REFERENCIAS RIESGO'!$C$36,INFORMACION!$F444=REFERENCIAS!$C$24),16,IF(INFORMACION!$T444='REFERENCIAS RIESGO'!$C$36,13,IF(INFORMACION!$F444=REFERENCIAS!$C$24,10,7))),0)+VLOOKUP(T444,REFERENCIAS!$C:$D,2,0)*VLOOKUP($T$2,PONDERADORES!A:P,IF(AND(INFORMACION!$T444='REFERENCIAS RIESGO'!$C$36,INFORMACION!$F444=REFERENCIAS!$C$24),16,IF(INFORMACION!$T444='REFERENCIAS RIESGO'!$C$36,13,IF(INFORMACION!$F444=REFERENCIAS!$C$24,10,7))),0)+VLOOKUP(IF(J444&lt;=0.2,0.2,IF(AND(J444&gt;0.2,J444&lt;=0.4),0.4,IF(AND(J444&gt;0.4,J444&lt;=0.6),0.6,IF(AND(J444&gt;0.6,J444&lt;=0.8),0.8,IF(AND(J444&gt;0.8,J444&lt;=1),1))))),REFERENCIAS!$C:$D,2,0)*VLOOKUP($J$2,PONDERADORES!A:P,IF(AND(INFORMACION!$T444='REFERENCIAS RIESGO'!$C$36,INFORMACION!$F444=REFERENCIAS!$C$24),16,IF(INFORMACION!$T444='REFERENCIAS RIESGO'!$C$36,13,IF(INFORMACION!$F444=REFERENCIAS!$C$24,10,7))),0)</f>
        <v>#REF!</v>
      </c>
      <c r="Y444" s="68">
        <f>+VLOOKUP(M444,REFERENCIAS!$C:$D,2,0)*VLOOKUP($M$2,PONDERADORES!$A$7:$G$9,7,0)+VLOOKUP(N444,REFERENCIAS!$C:$D,2,0)*VLOOKUP($N$2,PONDERADORES!$A$7:$G$9,7,0)+VLOOKUP(O444,REFERENCIAS!$C:$D,2,0)*VLOOKUP($O$2,PONDERADORES!$A$7:$G$9,7,0)</f>
        <v>0.2</v>
      </c>
      <c r="Z444" s="2">
        <f>+VLOOKUP(IF(R444&lt;0.1,0,IF(AND(R444&gt;=0.1,R444&lt;0.2),0.1,IF(AND(R444&gt;=0.2,R444&lt;0.3),0.2,IF(R444&gt;0.3,0.3,)))),REFERENCIAS!$C:$D,2,0)*VLOOKUP($R$2,PONDERADORES!$A$11:$G$11,7,0)</f>
        <v>15</v>
      </c>
      <c r="AA444" s="92"/>
      <c r="AB444" s="95" t="e">
        <f t="shared" ca="1" si="23"/>
        <v>#REF!</v>
      </c>
      <c r="AC444" s="23" t="e">
        <f ca="1">IF(AB444&gt;REFERENCIAS!$C$62,REFERENCIAS!$B$62,IF(AND(AB444&gt;=REFERENCIAS!$C$63,AB444&lt;REFERENCIAS!$D$63),REFERENCIAS!$B$63,IF(AND(AB444&gt;REFERENCIAS!$C$64,AB444&lt;=REFERENCIAS!$D$64),REFERENCIAS!$B$64,IF(AND(AB444&gt;=REFERENCIAS!$C$65,AB444&lt;REFERENCIAS!$D$65),REFERENCIAS!$B$65, "Revisar"))))</f>
        <v>#REF!</v>
      </c>
      <c r="AD444" s="94" t="e">
        <f ca="1">VLOOKUP(AC444,REFERENCIAS!$B$62:$G$65,4,FALSE)</f>
        <v>#REF!</v>
      </c>
      <c r="AJ444" s="20"/>
    </row>
    <row r="445" spans="1:36" ht="17.25" x14ac:dyDescent="0.25">
      <c r="A445" s="74"/>
      <c r="B445" s="19"/>
      <c r="C445" s="19"/>
      <c r="D445" s="50"/>
      <c r="E445" s="73"/>
      <c r="F445" s="74"/>
      <c r="G445" s="9"/>
      <c r="H445" s="48"/>
      <c r="I445" s="49">
        <f t="shared" ca="1" si="21"/>
        <v>2022</v>
      </c>
      <c r="J445" s="22">
        <f t="shared" ca="1" si="20"/>
        <v>1</v>
      </c>
      <c r="K445" s="19"/>
      <c r="L445" s="73"/>
      <c r="M445" s="74"/>
      <c r="N445" s="19"/>
      <c r="O445" s="73"/>
      <c r="P445" s="82">
        <v>1</v>
      </c>
      <c r="Q445" s="24">
        <v>1</v>
      </c>
      <c r="R445" s="81">
        <f t="shared" si="22"/>
        <v>1</v>
      </c>
      <c r="S445" s="85"/>
      <c r="T445" s="19"/>
      <c r="U445" s="22"/>
      <c r="V445" s="59"/>
      <c r="W445" s="81"/>
      <c r="X445" s="91" t="e">
        <f ca="1">+VLOOKUP(#REF!,REFERENCIAS!$C:$D,2,0)*VLOOKUP(#REF!,PONDERADORES!A:P,IF(AND(INFORMACION!$T445='REFERENCIAS RIESGO'!$C$36,INFORMACION!$F445=REFERENCIAS!$C$24),16,IF(INFORMACION!$T445='REFERENCIAS RIESGO'!$C$36,13,IF(INFORMACION!$F445=REFERENCIAS!$C$24,10,7))),0)+VLOOKUP(K445,REFERENCIAS!$C:$D,2,0)*VLOOKUP($K$2,PONDERADORES!A:P,IF(AND(INFORMACION!$T445='REFERENCIAS RIESGO'!$C$36,INFORMACION!$F445=REFERENCIAS!$C$24),16,IF(INFORMACION!$T445='REFERENCIAS RIESGO'!$C$36,13,IF(INFORMACION!$F445=REFERENCIAS!$C$24,10,7))),0)+VLOOKUP(L445,REFERENCIAS!$C:$D,2,0)*VLOOKUP($L$2,PONDERADORES!A:P,IF(AND(INFORMACION!$T445='REFERENCIAS RIESGO'!$C$36,INFORMACION!$F445=REFERENCIAS!$C$24),16,IF(INFORMACION!$T445='REFERENCIAS RIESGO'!$C$36,13,IF(INFORMACION!$F445=REFERENCIAS!$C$24,10,7))),0)+VLOOKUP(F445,REFERENCIAS!$C:$D,2,0)*VLOOKUP($F$2,PONDERADORES!A:P,IF(AND(INFORMACION!$T445='REFERENCIAS RIESGO'!$C$36,INFORMACION!$F445=REFERENCIAS!$C$24),16,IF(INFORMACION!$T445='REFERENCIAS RIESGO'!$C$36,13,IF(INFORMACION!$F445=REFERENCIAS!$C$24,10,7))),0)+VLOOKUP(T445,REFERENCIAS!$C:$D,2,0)*VLOOKUP($T$2,PONDERADORES!A:P,IF(AND(INFORMACION!$T445='REFERENCIAS RIESGO'!$C$36,INFORMACION!$F445=REFERENCIAS!$C$24),16,IF(INFORMACION!$T445='REFERENCIAS RIESGO'!$C$36,13,IF(INFORMACION!$F445=REFERENCIAS!$C$24,10,7))),0)+VLOOKUP(IF(J445&lt;=0.2,0.2,IF(AND(J445&gt;0.2,J445&lt;=0.4),0.4,IF(AND(J445&gt;0.4,J445&lt;=0.6),0.6,IF(AND(J445&gt;0.6,J445&lt;=0.8),0.8,IF(AND(J445&gt;0.8,J445&lt;=1),1))))),REFERENCIAS!$C:$D,2,0)*VLOOKUP($J$2,PONDERADORES!A:P,IF(AND(INFORMACION!$T445='REFERENCIAS RIESGO'!$C$36,INFORMACION!$F445=REFERENCIAS!$C$24),16,IF(INFORMACION!$T445='REFERENCIAS RIESGO'!$C$36,13,IF(INFORMACION!$F445=REFERENCIAS!$C$24,10,7))),0)</f>
        <v>#REF!</v>
      </c>
      <c r="Y445" s="68">
        <f>+VLOOKUP(M445,REFERENCIAS!$C:$D,2,0)*VLOOKUP($M$2,PONDERADORES!$A$7:$G$9,7,0)+VLOOKUP(N445,REFERENCIAS!$C:$D,2,0)*VLOOKUP($N$2,PONDERADORES!$A$7:$G$9,7,0)+VLOOKUP(O445,REFERENCIAS!$C:$D,2,0)*VLOOKUP($O$2,PONDERADORES!$A$7:$G$9,7,0)</f>
        <v>0.2</v>
      </c>
      <c r="Z445" s="2">
        <f>+VLOOKUP(IF(R445&lt;0.1,0,IF(AND(R445&gt;=0.1,R445&lt;0.2),0.1,IF(AND(R445&gt;=0.2,R445&lt;0.3),0.2,IF(R445&gt;0.3,0.3,)))),REFERENCIAS!$C:$D,2,0)*VLOOKUP($R$2,PONDERADORES!$A$11:$G$11,7,0)</f>
        <v>15</v>
      </c>
      <c r="AA445" s="92"/>
      <c r="AB445" s="95" t="e">
        <f t="shared" ca="1" si="23"/>
        <v>#REF!</v>
      </c>
      <c r="AC445" s="23" t="e">
        <f ca="1">IF(AB445&gt;REFERENCIAS!$C$62,REFERENCIAS!$B$62,IF(AND(AB445&gt;=REFERENCIAS!$C$63,AB445&lt;REFERENCIAS!$D$63),REFERENCIAS!$B$63,IF(AND(AB445&gt;REFERENCIAS!$C$64,AB445&lt;=REFERENCIAS!$D$64),REFERENCIAS!$B$64,IF(AND(AB445&gt;=REFERENCIAS!$C$65,AB445&lt;REFERENCIAS!$D$65),REFERENCIAS!$B$65, "Revisar"))))</f>
        <v>#REF!</v>
      </c>
      <c r="AD445" s="94" t="e">
        <f ca="1">VLOOKUP(AC445,REFERENCIAS!$B$62:$G$65,4,FALSE)</f>
        <v>#REF!</v>
      </c>
      <c r="AJ445" s="20"/>
    </row>
    <row r="446" spans="1:36" ht="17.25" x14ac:dyDescent="0.25">
      <c r="A446" s="74"/>
      <c r="B446" s="19"/>
      <c r="C446" s="19"/>
      <c r="D446" s="50"/>
      <c r="E446" s="73"/>
      <c r="F446" s="74"/>
      <c r="G446" s="9"/>
      <c r="H446" s="48"/>
      <c r="I446" s="49">
        <f t="shared" ca="1" si="21"/>
        <v>2022</v>
      </c>
      <c r="J446" s="22">
        <f t="shared" ca="1" si="20"/>
        <v>1</v>
      </c>
      <c r="K446" s="19"/>
      <c r="L446" s="73"/>
      <c r="M446" s="74"/>
      <c r="N446" s="19"/>
      <c r="O446" s="73"/>
      <c r="P446" s="82">
        <v>1</v>
      </c>
      <c r="Q446" s="24">
        <v>1</v>
      </c>
      <c r="R446" s="81">
        <f t="shared" si="22"/>
        <v>1</v>
      </c>
      <c r="S446" s="85"/>
      <c r="T446" s="19"/>
      <c r="U446" s="22"/>
      <c r="V446" s="59"/>
      <c r="W446" s="81"/>
      <c r="X446" s="91" t="e">
        <f ca="1">+VLOOKUP(#REF!,REFERENCIAS!$C:$D,2,0)*VLOOKUP(#REF!,PONDERADORES!A:P,IF(AND(INFORMACION!$T446='REFERENCIAS RIESGO'!$C$36,INFORMACION!$F446=REFERENCIAS!$C$24),16,IF(INFORMACION!$T446='REFERENCIAS RIESGO'!$C$36,13,IF(INFORMACION!$F446=REFERENCIAS!$C$24,10,7))),0)+VLOOKUP(K446,REFERENCIAS!$C:$D,2,0)*VLOOKUP($K$2,PONDERADORES!A:P,IF(AND(INFORMACION!$T446='REFERENCIAS RIESGO'!$C$36,INFORMACION!$F446=REFERENCIAS!$C$24),16,IF(INFORMACION!$T446='REFERENCIAS RIESGO'!$C$36,13,IF(INFORMACION!$F446=REFERENCIAS!$C$24,10,7))),0)+VLOOKUP(L446,REFERENCIAS!$C:$D,2,0)*VLOOKUP($L$2,PONDERADORES!A:P,IF(AND(INFORMACION!$T446='REFERENCIAS RIESGO'!$C$36,INFORMACION!$F446=REFERENCIAS!$C$24),16,IF(INFORMACION!$T446='REFERENCIAS RIESGO'!$C$36,13,IF(INFORMACION!$F446=REFERENCIAS!$C$24,10,7))),0)+VLOOKUP(F446,REFERENCIAS!$C:$D,2,0)*VLOOKUP($F$2,PONDERADORES!A:P,IF(AND(INFORMACION!$T446='REFERENCIAS RIESGO'!$C$36,INFORMACION!$F446=REFERENCIAS!$C$24),16,IF(INFORMACION!$T446='REFERENCIAS RIESGO'!$C$36,13,IF(INFORMACION!$F446=REFERENCIAS!$C$24,10,7))),0)+VLOOKUP(T446,REFERENCIAS!$C:$D,2,0)*VLOOKUP($T$2,PONDERADORES!A:P,IF(AND(INFORMACION!$T446='REFERENCIAS RIESGO'!$C$36,INFORMACION!$F446=REFERENCIAS!$C$24),16,IF(INFORMACION!$T446='REFERENCIAS RIESGO'!$C$36,13,IF(INFORMACION!$F446=REFERENCIAS!$C$24,10,7))),0)+VLOOKUP(IF(J446&lt;=0.2,0.2,IF(AND(J446&gt;0.2,J446&lt;=0.4),0.4,IF(AND(J446&gt;0.4,J446&lt;=0.6),0.6,IF(AND(J446&gt;0.6,J446&lt;=0.8),0.8,IF(AND(J446&gt;0.8,J446&lt;=1),1))))),REFERENCIAS!$C:$D,2,0)*VLOOKUP($J$2,PONDERADORES!A:P,IF(AND(INFORMACION!$T446='REFERENCIAS RIESGO'!$C$36,INFORMACION!$F446=REFERENCIAS!$C$24),16,IF(INFORMACION!$T446='REFERENCIAS RIESGO'!$C$36,13,IF(INFORMACION!$F446=REFERENCIAS!$C$24,10,7))),0)</f>
        <v>#REF!</v>
      </c>
      <c r="Y446" s="68">
        <f>+VLOOKUP(M446,REFERENCIAS!$C:$D,2,0)*VLOOKUP($M$2,PONDERADORES!$A$7:$G$9,7,0)+VLOOKUP(N446,REFERENCIAS!$C:$D,2,0)*VLOOKUP($N$2,PONDERADORES!$A$7:$G$9,7,0)+VLOOKUP(O446,REFERENCIAS!$C:$D,2,0)*VLOOKUP($O$2,PONDERADORES!$A$7:$G$9,7,0)</f>
        <v>0.2</v>
      </c>
      <c r="Z446" s="2">
        <f>+VLOOKUP(IF(R446&lt;0.1,0,IF(AND(R446&gt;=0.1,R446&lt;0.2),0.1,IF(AND(R446&gt;=0.2,R446&lt;0.3),0.2,IF(R446&gt;0.3,0.3,)))),REFERENCIAS!$C:$D,2,0)*VLOOKUP($R$2,PONDERADORES!$A$11:$G$11,7,0)</f>
        <v>15</v>
      </c>
      <c r="AA446" s="92"/>
      <c r="AB446" s="95" t="e">
        <f t="shared" ca="1" si="23"/>
        <v>#REF!</v>
      </c>
      <c r="AC446" s="23" t="e">
        <f ca="1">IF(AB446&gt;REFERENCIAS!$C$62,REFERENCIAS!$B$62,IF(AND(AB446&gt;=REFERENCIAS!$C$63,AB446&lt;REFERENCIAS!$D$63),REFERENCIAS!$B$63,IF(AND(AB446&gt;REFERENCIAS!$C$64,AB446&lt;=REFERENCIAS!$D$64),REFERENCIAS!$B$64,IF(AND(AB446&gt;=REFERENCIAS!$C$65,AB446&lt;REFERENCIAS!$D$65),REFERENCIAS!$B$65, "Revisar"))))</f>
        <v>#REF!</v>
      </c>
      <c r="AD446" s="94" t="e">
        <f ca="1">VLOOKUP(AC446,REFERENCIAS!$B$62:$G$65,4,FALSE)</f>
        <v>#REF!</v>
      </c>
      <c r="AJ446" s="20"/>
    </row>
    <row r="447" spans="1:36" ht="17.25" x14ac:dyDescent="0.25">
      <c r="A447" s="74"/>
      <c r="B447" s="19"/>
      <c r="C447" s="19"/>
      <c r="D447" s="50"/>
      <c r="E447" s="73"/>
      <c r="F447" s="74"/>
      <c r="G447" s="9"/>
      <c r="H447" s="48"/>
      <c r="I447" s="49">
        <f t="shared" ca="1" si="21"/>
        <v>2022</v>
      </c>
      <c r="J447" s="22">
        <f t="shared" ca="1" si="20"/>
        <v>1</v>
      </c>
      <c r="K447" s="19"/>
      <c r="L447" s="73"/>
      <c r="M447" s="74"/>
      <c r="N447" s="19"/>
      <c r="O447" s="73"/>
      <c r="P447" s="82">
        <v>1</v>
      </c>
      <c r="Q447" s="24">
        <v>1</v>
      </c>
      <c r="R447" s="81">
        <f t="shared" si="22"/>
        <v>1</v>
      </c>
      <c r="S447" s="85"/>
      <c r="T447" s="19"/>
      <c r="U447" s="22"/>
      <c r="V447" s="59"/>
      <c r="W447" s="81"/>
      <c r="X447" s="91" t="e">
        <f ca="1">+VLOOKUP(#REF!,REFERENCIAS!$C:$D,2,0)*VLOOKUP(#REF!,PONDERADORES!A:P,IF(AND(INFORMACION!$T447='REFERENCIAS RIESGO'!$C$36,INFORMACION!$F447=REFERENCIAS!$C$24),16,IF(INFORMACION!$T447='REFERENCIAS RIESGO'!$C$36,13,IF(INFORMACION!$F447=REFERENCIAS!$C$24,10,7))),0)+VLOOKUP(K447,REFERENCIAS!$C:$D,2,0)*VLOOKUP($K$2,PONDERADORES!A:P,IF(AND(INFORMACION!$T447='REFERENCIAS RIESGO'!$C$36,INFORMACION!$F447=REFERENCIAS!$C$24),16,IF(INFORMACION!$T447='REFERENCIAS RIESGO'!$C$36,13,IF(INFORMACION!$F447=REFERENCIAS!$C$24,10,7))),0)+VLOOKUP(L447,REFERENCIAS!$C:$D,2,0)*VLOOKUP($L$2,PONDERADORES!A:P,IF(AND(INFORMACION!$T447='REFERENCIAS RIESGO'!$C$36,INFORMACION!$F447=REFERENCIAS!$C$24),16,IF(INFORMACION!$T447='REFERENCIAS RIESGO'!$C$36,13,IF(INFORMACION!$F447=REFERENCIAS!$C$24,10,7))),0)+VLOOKUP(F447,REFERENCIAS!$C:$D,2,0)*VLOOKUP($F$2,PONDERADORES!A:P,IF(AND(INFORMACION!$T447='REFERENCIAS RIESGO'!$C$36,INFORMACION!$F447=REFERENCIAS!$C$24),16,IF(INFORMACION!$T447='REFERENCIAS RIESGO'!$C$36,13,IF(INFORMACION!$F447=REFERENCIAS!$C$24,10,7))),0)+VLOOKUP(T447,REFERENCIAS!$C:$D,2,0)*VLOOKUP($T$2,PONDERADORES!A:P,IF(AND(INFORMACION!$T447='REFERENCIAS RIESGO'!$C$36,INFORMACION!$F447=REFERENCIAS!$C$24),16,IF(INFORMACION!$T447='REFERENCIAS RIESGO'!$C$36,13,IF(INFORMACION!$F447=REFERENCIAS!$C$24,10,7))),0)+VLOOKUP(IF(J447&lt;=0.2,0.2,IF(AND(J447&gt;0.2,J447&lt;=0.4),0.4,IF(AND(J447&gt;0.4,J447&lt;=0.6),0.6,IF(AND(J447&gt;0.6,J447&lt;=0.8),0.8,IF(AND(J447&gt;0.8,J447&lt;=1),1))))),REFERENCIAS!$C:$D,2,0)*VLOOKUP($J$2,PONDERADORES!A:P,IF(AND(INFORMACION!$T447='REFERENCIAS RIESGO'!$C$36,INFORMACION!$F447=REFERENCIAS!$C$24),16,IF(INFORMACION!$T447='REFERENCIAS RIESGO'!$C$36,13,IF(INFORMACION!$F447=REFERENCIAS!$C$24,10,7))),0)</f>
        <v>#REF!</v>
      </c>
      <c r="Y447" s="68">
        <f>+VLOOKUP(M447,REFERENCIAS!$C:$D,2,0)*VLOOKUP($M$2,PONDERADORES!$A$7:$G$9,7,0)+VLOOKUP(N447,REFERENCIAS!$C:$D,2,0)*VLOOKUP($N$2,PONDERADORES!$A$7:$G$9,7,0)+VLOOKUP(O447,REFERENCIAS!$C:$D,2,0)*VLOOKUP($O$2,PONDERADORES!$A$7:$G$9,7,0)</f>
        <v>0.2</v>
      </c>
      <c r="Z447" s="2">
        <f>+VLOOKUP(IF(R447&lt;0.1,0,IF(AND(R447&gt;=0.1,R447&lt;0.2),0.1,IF(AND(R447&gt;=0.2,R447&lt;0.3),0.2,IF(R447&gt;0.3,0.3,)))),REFERENCIAS!$C:$D,2,0)*VLOOKUP($R$2,PONDERADORES!$A$11:$G$11,7,0)</f>
        <v>15</v>
      </c>
      <c r="AA447" s="92"/>
      <c r="AB447" s="95" t="e">
        <f t="shared" ca="1" si="23"/>
        <v>#REF!</v>
      </c>
      <c r="AC447" s="23" t="e">
        <f ca="1">IF(AB447&gt;REFERENCIAS!$C$62,REFERENCIAS!$B$62,IF(AND(AB447&gt;=REFERENCIAS!$C$63,AB447&lt;REFERENCIAS!$D$63),REFERENCIAS!$B$63,IF(AND(AB447&gt;REFERENCIAS!$C$64,AB447&lt;=REFERENCIAS!$D$64),REFERENCIAS!$B$64,IF(AND(AB447&gt;=REFERENCIAS!$C$65,AB447&lt;REFERENCIAS!$D$65),REFERENCIAS!$B$65, "Revisar"))))</f>
        <v>#REF!</v>
      </c>
      <c r="AD447" s="94" t="e">
        <f ca="1">VLOOKUP(AC447,REFERENCIAS!$B$62:$G$65,4,FALSE)</f>
        <v>#REF!</v>
      </c>
      <c r="AJ447" s="20"/>
    </row>
    <row r="448" spans="1:36" ht="17.25" x14ac:dyDescent="0.25">
      <c r="A448" s="74"/>
      <c r="B448" s="19"/>
      <c r="C448" s="19"/>
      <c r="D448" s="50"/>
      <c r="E448" s="73"/>
      <c r="F448" s="74"/>
      <c r="G448" s="9"/>
      <c r="H448" s="48"/>
      <c r="I448" s="49">
        <f t="shared" ca="1" si="21"/>
        <v>2022</v>
      </c>
      <c r="J448" s="22">
        <f t="shared" ca="1" si="20"/>
        <v>1</v>
      </c>
      <c r="K448" s="19"/>
      <c r="L448" s="73"/>
      <c r="M448" s="74"/>
      <c r="N448" s="19"/>
      <c r="O448" s="73"/>
      <c r="P448" s="82">
        <v>1</v>
      </c>
      <c r="Q448" s="24">
        <v>1</v>
      </c>
      <c r="R448" s="81">
        <f t="shared" si="22"/>
        <v>1</v>
      </c>
      <c r="S448" s="85"/>
      <c r="T448" s="19"/>
      <c r="U448" s="22"/>
      <c r="V448" s="59"/>
      <c r="W448" s="81"/>
      <c r="X448" s="91" t="e">
        <f ca="1">+VLOOKUP(#REF!,REFERENCIAS!$C:$D,2,0)*VLOOKUP(#REF!,PONDERADORES!A:P,IF(AND(INFORMACION!$T448='REFERENCIAS RIESGO'!$C$36,INFORMACION!$F448=REFERENCIAS!$C$24),16,IF(INFORMACION!$T448='REFERENCIAS RIESGO'!$C$36,13,IF(INFORMACION!$F448=REFERENCIAS!$C$24,10,7))),0)+VLOOKUP(K448,REFERENCIAS!$C:$D,2,0)*VLOOKUP($K$2,PONDERADORES!A:P,IF(AND(INFORMACION!$T448='REFERENCIAS RIESGO'!$C$36,INFORMACION!$F448=REFERENCIAS!$C$24),16,IF(INFORMACION!$T448='REFERENCIAS RIESGO'!$C$36,13,IF(INFORMACION!$F448=REFERENCIAS!$C$24,10,7))),0)+VLOOKUP(L448,REFERENCIAS!$C:$D,2,0)*VLOOKUP($L$2,PONDERADORES!A:P,IF(AND(INFORMACION!$T448='REFERENCIAS RIESGO'!$C$36,INFORMACION!$F448=REFERENCIAS!$C$24),16,IF(INFORMACION!$T448='REFERENCIAS RIESGO'!$C$36,13,IF(INFORMACION!$F448=REFERENCIAS!$C$24,10,7))),0)+VLOOKUP(F448,REFERENCIAS!$C:$D,2,0)*VLOOKUP($F$2,PONDERADORES!A:P,IF(AND(INFORMACION!$T448='REFERENCIAS RIESGO'!$C$36,INFORMACION!$F448=REFERENCIAS!$C$24),16,IF(INFORMACION!$T448='REFERENCIAS RIESGO'!$C$36,13,IF(INFORMACION!$F448=REFERENCIAS!$C$24,10,7))),0)+VLOOKUP(T448,REFERENCIAS!$C:$D,2,0)*VLOOKUP($T$2,PONDERADORES!A:P,IF(AND(INFORMACION!$T448='REFERENCIAS RIESGO'!$C$36,INFORMACION!$F448=REFERENCIAS!$C$24),16,IF(INFORMACION!$T448='REFERENCIAS RIESGO'!$C$36,13,IF(INFORMACION!$F448=REFERENCIAS!$C$24,10,7))),0)+VLOOKUP(IF(J448&lt;=0.2,0.2,IF(AND(J448&gt;0.2,J448&lt;=0.4),0.4,IF(AND(J448&gt;0.4,J448&lt;=0.6),0.6,IF(AND(J448&gt;0.6,J448&lt;=0.8),0.8,IF(AND(J448&gt;0.8,J448&lt;=1),1))))),REFERENCIAS!$C:$D,2,0)*VLOOKUP($J$2,PONDERADORES!A:P,IF(AND(INFORMACION!$T448='REFERENCIAS RIESGO'!$C$36,INFORMACION!$F448=REFERENCIAS!$C$24),16,IF(INFORMACION!$T448='REFERENCIAS RIESGO'!$C$36,13,IF(INFORMACION!$F448=REFERENCIAS!$C$24,10,7))),0)</f>
        <v>#REF!</v>
      </c>
      <c r="Y448" s="68">
        <f>+VLOOKUP(M448,REFERENCIAS!$C:$D,2,0)*VLOOKUP($M$2,PONDERADORES!$A$7:$G$9,7,0)+VLOOKUP(N448,REFERENCIAS!$C:$D,2,0)*VLOOKUP($N$2,PONDERADORES!$A$7:$G$9,7,0)+VLOOKUP(O448,REFERENCIAS!$C:$D,2,0)*VLOOKUP($O$2,PONDERADORES!$A$7:$G$9,7,0)</f>
        <v>0.2</v>
      </c>
      <c r="Z448" s="2">
        <f>+VLOOKUP(IF(R448&lt;0.1,0,IF(AND(R448&gt;=0.1,R448&lt;0.2),0.1,IF(AND(R448&gt;=0.2,R448&lt;0.3),0.2,IF(R448&gt;0.3,0.3,)))),REFERENCIAS!$C:$D,2,0)*VLOOKUP($R$2,PONDERADORES!$A$11:$G$11,7,0)</f>
        <v>15</v>
      </c>
      <c r="AA448" s="92"/>
      <c r="AB448" s="95" t="e">
        <f t="shared" ca="1" si="23"/>
        <v>#REF!</v>
      </c>
      <c r="AC448" s="23" t="e">
        <f ca="1">IF(AB448&gt;REFERENCIAS!$C$62,REFERENCIAS!$B$62,IF(AND(AB448&gt;=REFERENCIAS!$C$63,AB448&lt;REFERENCIAS!$D$63),REFERENCIAS!$B$63,IF(AND(AB448&gt;REFERENCIAS!$C$64,AB448&lt;=REFERENCIAS!$D$64),REFERENCIAS!$B$64,IF(AND(AB448&gt;=REFERENCIAS!$C$65,AB448&lt;REFERENCIAS!$D$65),REFERENCIAS!$B$65, "Revisar"))))</f>
        <v>#REF!</v>
      </c>
      <c r="AD448" s="94" t="e">
        <f ca="1">VLOOKUP(AC448,REFERENCIAS!$B$62:$G$65,4,FALSE)</f>
        <v>#REF!</v>
      </c>
      <c r="AJ448" s="20"/>
    </row>
    <row r="449" spans="1:36" ht="17.25" x14ac:dyDescent="0.25">
      <c r="A449" s="74"/>
      <c r="B449" s="19"/>
      <c r="C449" s="19"/>
      <c r="D449" s="50"/>
      <c r="E449" s="73"/>
      <c r="F449" s="74"/>
      <c r="G449" s="9"/>
      <c r="H449" s="48"/>
      <c r="I449" s="49">
        <f t="shared" ca="1" si="21"/>
        <v>2022</v>
      </c>
      <c r="J449" s="22">
        <f t="shared" ca="1" si="20"/>
        <v>1</v>
      </c>
      <c r="K449" s="19"/>
      <c r="L449" s="73"/>
      <c r="M449" s="74"/>
      <c r="N449" s="19"/>
      <c r="O449" s="73"/>
      <c r="P449" s="82">
        <v>1</v>
      </c>
      <c r="Q449" s="24">
        <v>1</v>
      </c>
      <c r="R449" s="81">
        <f t="shared" si="22"/>
        <v>1</v>
      </c>
      <c r="S449" s="85"/>
      <c r="T449" s="19"/>
      <c r="U449" s="22"/>
      <c r="V449" s="59"/>
      <c r="W449" s="81"/>
      <c r="X449" s="91" t="e">
        <f ca="1">+VLOOKUP(#REF!,REFERENCIAS!$C:$D,2,0)*VLOOKUP(#REF!,PONDERADORES!A:P,IF(AND(INFORMACION!$T449='REFERENCIAS RIESGO'!$C$36,INFORMACION!$F449=REFERENCIAS!$C$24),16,IF(INFORMACION!$T449='REFERENCIAS RIESGO'!$C$36,13,IF(INFORMACION!$F449=REFERENCIAS!$C$24,10,7))),0)+VLOOKUP(K449,REFERENCIAS!$C:$D,2,0)*VLOOKUP($K$2,PONDERADORES!A:P,IF(AND(INFORMACION!$T449='REFERENCIAS RIESGO'!$C$36,INFORMACION!$F449=REFERENCIAS!$C$24),16,IF(INFORMACION!$T449='REFERENCIAS RIESGO'!$C$36,13,IF(INFORMACION!$F449=REFERENCIAS!$C$24,10,7))),0)+VLOOKUP(L449,REFERENCIAS!$C:$D,2,0)*VLOOKUP($L$2,PONDERADORES!A:P,IF(AND(INFORMACION!$T449='REFERENCIAS RIESGO'!$C$36,INFORMACION!$F449=REFERENCIAS!$C$24),16,IF(INFORMACION!$T449='REFERENCIAS RIESGO'!$C$36,13,IF(INFORMACION!$F449=REFERENCIAS!$C$24,10,7))),0)+VLOOKUP(F449,REFERENCIAS!$C:$D,2,0)*VLOOKUP($F$2,PONDERADORES!A:P,IF(AND(INFORMACION!$T449='REFERENCIAS RIESGO'!$C$36,INFORMACION!$F449=REFERENCIAS!$C$24),16,IF(INFORMACION!$T449='REFERENCIAS RIESGO'!$C$36,13,IF(INFORMACION!$F449=REFERENCIAS!$C$24,10,7))),0)+VLOOKUP(T449,REFERENCIAS!$C:$D,2,0)*VLOOKUP($T$2,PONDERADORES!A:P,IF(AND(INFORMACION!$T449='REFERENCIAS RIESGO'!$C$36,INFORMACION!$F449=REFERENCIAS!$C$24),16,IF(INFORMACION!$T449='REFERENCIAS RIESGO'!$C$36,13,IF(INFORMACION!$F449=REFERENCIAS!$C$24,10,7))),0)+VLOOKUP(IF(J449&lt;=0.2,0.2,IF(AND(J449&gt;0.2,J449&lt;=0.4),0.4,IF(AND(J449&gt;0.4,J449&lt;=0.6),0.6,IF(AND(J449&gt;0.6,J449&lt;=0.8),0.8,IF(AND(J449&gt;0.8,J449&lt;=1),1))))),REFERENCIAS!$C:$D,2,0)*VLOOKUP($J$2,PONDERADORES!A:P,IF(AND(INFORMACION!$T449='REFERENCIAS RIESGO'!$C$36,INFORMACION!$F449=REFERENCIAS!$C$24),16,IF(INFORMACION!$T449='REFERENCIAS RIESGO'!$C$36,13,IF(INFORMACION!$F449=REFERENCIAS!$C$24,10,7))),0)</f>
        <v>#REF!</v>
      </c>
      <c r="Y449" s="68">
        <f>+VLOOKUP(M449,REFERENCIAS!$C:$D,2,0)*VLOOKUP($M$2,PONDERADORES!$A$7:$G$9,7,0)+VLOOKUP(N449,REFERENCIAS!$C:$D,2,0)*VLOOKUP($N$2,PONDERADORES!$A$7:$G$9,7,0)+VLOOKUP(O449,REFERENCIAS!$C:$D,2,0)*VLOOKUP($O$2,PONDERADORES!$A$7:$G$9,7,0)</f>
        <v>0.2</v>
      </c>
      <c r="Z449" s="2">
        <f>+VLOOKUP(IF(R449&lt;0.1,0,IF(AND(R449&gt;=0.1,R449&lt;0.2),0.1,IF(AND(R449&gt;=0.2,R449&lt;0.3),0.2,IF(R449&gt;0.3,0.3,)))),REFERENCIAS!$C:$D,2,0)*VLOOKUP($R$2,PONDERADORES!$A$11:$G$11,7,0)</f>
        <v>15</v>
      </c>
      <c r="AA449" s="92"/>
      <c r="AB449" s="95" t="e">
        <f t="shared" ca="1" si="23"/>
        <v>#REF!</v>
      </c>
      <c r="AC449" s="23" t="e">
        <f ca="1">IF(AB449&gt;REFERENCIAS!$C$62,REFERENCIAS!$B$62,IF(AND(AB449&gt;=REFERENCIAS!$C$63,AB449&lt;REFERENCIAS!$D$63),REFERENCIAS!$B$63,IF(AND(AB449&gt;REFERENCIAS!$C$64,AB449&lt;=REFERENCIAS!$D$64),REFERENCIAS!$B$64,IF(AND(AB449&gt;=REFERENCIAS!$C$65,AB449&lt;REFERENCIAS!$D$65),REFERENCIAS!$B$65, "Revisar"))))</f>
        <v>#REF!</v>
      </c>
      <c r="AD449" s="94" t="e">
        <f ca="1">VLOOKUP(AC449,REFERENCIAS!$B$62:$G$65,4,FALSE)</f>
        <v>#REF!</v>
      </c>
      <c r="AJ449" s="20"/>
    </row>
    <row r="450" spans="1:36" ht="17.25" x14ac:dyDescent="0.25">
      <c r="A450" s="74"/>
      <c r="B450" s="19"/>
      <c r="C450" s="19"/>
      <c r="D450" s="50"/>
      <c r="E450" s="73"/>
      <c r="F450" s="74"/>
      <c r="G450" s="9"/>
      <c r="H450" s="48"/>
      <c r="I450" s="49">
        <f t="shared" ca="1" si="21"/>
        <v>2022</v>
      </c>
      <c r="J450" s="22">
        <f t="shared" ca="1" si="20"/>
        <v>1</v>
      </c>
      <c r="K450" s="19"/>
      <c r="L450" s="73"/>
      <c r="M450" s="74"/>
      <c r="N450" s="19"/>
      <c r="O450" s="73"/>
      <c r="P450" s="82">
        <v>1</v>
      </c>
      <c r="Q450" s="24">
        <v>1</v>
      </c>
      <c r="R450" s="81">
        <f t="shared" si="22"/>
        <v>1</v>
      </c>
      <c r="S450" s="85"/>
      <c r="T450" s="19"/>
      <c r="U450" s="22"/>
      <c r="V450" s="59"/>
      <c r="W450" s="81"/>
      <c r="X450" s="91" t="e">
        <f ca="1">+VLOOKUP(#REF!,REFERENCIAS!$C:$D,2,0)*VLOOKUP(#REF!,PONDERADORES!A:P,IF(AND(INFORMACION!$T450='REFERENCIAS RIESGO'!$C$36,INFORMACION!$F450=REFERENCIAS!$C$24),16,IF(INFORMACION!$T450='REFERENCIAS RIESGO'!$C$36,13,IF(INFORMACION!$F450=REFERENCIAS!$C$24,10,7))),0)+VLOOKUP(K450,REFERENCIAS!$C:$D,2,0)*VLOOKUP($K$2,PONDERADORES!A:P,IF(AND(INFORMACION!$T450='REFERENCIAS RIESGO'!$C$36,INFORMACION!$F450=REFERENCIAS!$C$24),16,IF(INFORMACION!$T450='REFERENCIAS RIESGO'!$C$36,13,IF(INFORMACION!$F450=REFERENCIAS!$C$24,10,7))),0)+VLOOKUP(L450,REFERENCIAS!$C:$D,2,0)*VLOOKUP($L$2,PONDERADORES!A:P,IF(AND(INFORMACION!$T450='REFERENCIAS RIESGO'!$C$36,INFORMACION!$F450=REFERENCIAS!$C$24),16,IF(INFORMACION!$T450='REFERENCIAS RIESGO'!$C$36,13,IF(INFORMACION!$F450=REFERENCIAS!$C$24,10,7))),0)+VLOOKUP(F450,REFERENCIAS!$C:$D,2,0)*VLOOKUP($F$2,PONDERADORES!A:P,IF(AND(INFORMACION!$T450='REFERENCIAS RIESGO'!$C$36,INFORMACION!$F450=REFERENCIAS!$C$24),16,IF(INFORMACION!$T450='REFERENCIAS RIESGO'!$C$36,13,IF(INFORMACION!$F450=REFERENCIAS!$C$24,10,7))),0)+VLOOKUP(T450,REFERENCIAS!$C:$D,2,0)*VLOOKUP($T$2,PONDERADORES!A:P,IF(AND(INFORMACION!$T450='REFERENCIAS RIESGO'!$C$36,INFORMACION!$F450=REFERENCIAS!$C$24),16,IF(INFORMACION!$T450='REFERENCIAS RIESGO'!$C$36,13,IF(INFORMACION!$F450=REFERENCIAS!$C$24,10,7))),0)+VLOOKUP(IF(J450&lt;=0.2,0.2,IF(AND(J450&gt;0.2,J450&lt;=0.4),0.4,IF(AND(J450&gt;0.4,J450&lt;=0.6),0.6,IF(AND(J450&gt;0.6,J450&lt;=0.8),0.8,IF(AND(J450&gt;0.8,J450&lt;=1),1))))),REFERENCIAS!$C:$D,2,0)*VLOOKUP($J$2,PONDERADORES!A:P,IF(AND(INFORMACION!$T450='REFERENCIAS RIESGO'!$C$36,INFORMACION!$F450=REFERENCIAS!$C$24),16,IF(INFORMACION!$T450='REFERENCIAS RIESGO'!$C$36,13,IF(INFORMACION!$F450=REFERENCIAS!$C$24,10,7))),0)</f>
        <v>#REF!</v>
      </c>
      <c r="Y450" s="68">
        <f>+VLOOKUP(M450,REFERENCIAS!$C:$D,2,0)*VLOOKUP($M$2,PONDERADORES!$A$7:$G$9,7,0)+VLOOKUP(N450,REFERENCIAS!$C:$D,2,0)*VLOOKUP($N$2,PONDERADORES!$A$7:$G$9,7,0)+VLOOKUP(O450,REFERENCIAS!$C:$D,2,0)*VLOOKUP($O$2,PONDERADORES!$A$7:$G$9,7,0)</f>
        <v>0.2</v>
      </c>
      <c r="Z450" s="2">
        <f>+VLOOKUP(IF(R450&lt;0.1,0,IF(AND(R450&gt;=0.1,R450&lt;0.2),0.1,IF(AND(R450&gt;=0.2,R450&lt;0.3),0.2,IF(R450&gt;0.3,0.3,)))),REFERENCIAS!$C:$D,2,0)*VLOOKUP($R$2,PONDERADORES!$A$11:$G$11,7,0)</f>
        <v>15</v>
      </c>
      <c r="AA450" s="92"/>
      <c r="AB450" s="95" t="e">
        <f t="shared" ca="1" si="23"/>
        <v>#REF!</v>
      </c>
      <c r="AC450" s="23" t="e">
        <f ca="1">IF(AB450&gt;REFERENCIAS!$C$62,REFERENCIAS!$B$62,IF(AND(AB450&gt;=REFERENCIAS!$C$63,AB450&lt;REFERENCIAS!$D$63),REFERENCIAS!$B$63,IF(AND(AB450&gt;REFERENCIAS!$C$64,AB450&lt;=REFERENCIAS!$D$64),REFERENCIAS!$B$64,IF(AND(AB450&gt;=REFERENCIAS!$C$65,AB450&lt;REFERENCIAS!$D$65),REFERENCIAS!$B$65, "Revisar"))))</f>
        <v>#REF!</v>
      </c>
      <c r="AD450" s="94" t="e">
        <f ca="1">VLOOKUP(AC450,REFERENCIAS!$B$62:$G$65,4,FALSE)</f>
        <v>#REF!</v>
      </c>
      <c r="AJ450" s="20"/>
    </row>
    <row r="451" spans="1:36" ht="17.25" x14ac:dyDescent="0.25">
      <c r="A451" s="74"/>
      <c r="B451" s="19"/>
      <c r="C451" s="19"/>
      <c r="D451" s="50"/>
      <c r="E451" s="73"/>
      <c r="F451" s="74"/>
      <c r="G451" s="9"/>
      <c r="H451" s="48"/>
      <c r="I451" s="49">
        <f t="shared" ca="1" si="21"/>
        <v>2022</v>
      </c>
      <c r="J451" s="22">
        <f t="shared" ca="1" si="20"/>
        <v>1</v>
      </c>
      <c r="K451" s="19"/>
      <c r="L451" s="73"/>
      <c r="M451" s="74"/>
      <c r="N451" s="19"/>
      <c r="O451" s="73"/>
      <c r="P451" s="82">
        <v>1</v>
      </c>
      <c r="Q451" s="24">
        <v>1</v>
      </c>
      <c r="R451" s="81">
        <f t="shared" si="22"/>
        <v>1</v>
      </c>
      <c r="S451" s="85"/>
      <c r="T451" s="19"/>
      <c r="U451" s="22"/>
      <c r="V451" s="59"/>
      <c r="W451" s="81"/>
      <c r="X451" s="91" t="e">
        <f ca="1">+VLOOKUP(#REF!,REFERENCIAS!$C:$D,2,0)*VLOOKUP(#REF!,PONDERADORES!A:P,IF(AND(INFORMACION!$T451='REFERENCIAS RIESGO'!$C$36,INFORMACION!$F451=REFERENCIAS!$C$24),16,IF(INFORMACION!$T451='REFERENCIAS RIESGO'!$C$36,13,IF(INFORMACION!$F451=REFERENCIAS!$C$24,10,7))),0)+VLOOKUP(K451,REFERENCIAS!$C:$D,2,0)*VLOOKUP($K$2,PONDERADORES!A:P,IF(AND(INFORMACION!$T451='REFERENCIAS RIESGO'!$C$36,INFORMACION!$F451=REFERENCIAS!$C$24),16,IF(INFORMACION!$T451='REFERENCIAS RIESGO'!$C$36,13,IF(INFORMACION!$F451=REFERENCIAS!$C$24,10,7))),0)+VLOOKUP(L451,REFERENCIAS!$C:$D,2,0)*VLOOKUP($L$2,PONDERADORES!A:P,IF(AND(INFORMACION!$T451='REFERENCIAS RIESGO'!$C$36,INFORMACION!$F451=REFERENCIAS!$C$24),16,IF(INFORMACION!$T451='REFERENCIAS RIESGO'!$C$36,13,IF(INFORMACION!$F451=REFERENCIAS!$C$24,10,7))),0)+VLOOKUP(F451,REFERENCIAS!$C:$D,2,0)*VLOOKUP($F$2,PONDERADORES!A:P,IF(AND(INFORMACION!$T451='REFERENCIAS RIESGO'!$C$36,INFORMACION!$F451=REFERENCIAS!$C$24),16,IF(INFORMACION!$T451='REFERENCIAS RIESGO'!$C$36,13,IF(INFORMACION!$F451=REFERENCIAS!$C$24,10,7))),0)+VLOOKUP(T451,REFERENCIAS!$C:$D,2,0)*VLOOKUP($T$2,PONDERADORES!A:P,IF(AND(INFORMACION!$T451='REFERENCIAS RIESGO'!$C$36,INFORMACION!$F451=REFERENCIAS!$C$24),16,IF(INFORMACION!$T451='REFERENCIAS RIESGO'!$C$36,13,IF(INFORMACION!$F451=REFERENCIAS!$C$24,10,7))),0)+VLOOKUP(IF(J451&lt;=0.2,0.2,IF(AND(J451&gt;0.2,J451&lt;=0.4),0.4,IF(AND(J451&gt;0.4,J451&lt;=0.6),0.6,IF(AND(J451&gt;0.6,J451&lt;=0.8),0.8,IF(AND(J451&gt;0.8,J451&lt;=1),1))))),REFERENCIAS!$C:$D,2,0)*VLOOKUP($J$2,PONDERADORES!A:P,IF(AND(INFORMACION!$T451='REFERENCIAS RIESGO'!$C$36,INFORMACION!$F451=REFERENCIAS!$C$24),16,IF(INFORMACION!$T451='REFERENCIAS RIESGO'!$C$36,13,IF(INFORMACION!$F451=REFERENCIAS!$C$24,10,7))),0)</f>
        <v>#REF!</v>
      </c>
      <c r="Y451" s="68">
        <f>+VLOOKUP(M451,REFERENCIAS!$C:$D,2,0)*VLOOKUP($M$2,PONDERADORES!$A$7:$G$9,7,0)+VLOOKUP(N451,REFERENCIAS!$C:$D,2,0)*VLOOKUP($N$2,PONDERADORES!$A$7:$G$9,7,0)+VLOOKUP(O451,REFERENCIAS!$C:$D,2,0)*VLOOKUP($O$2,PONDERADORES!$A$7:$G$9,7,0)</f>
        <v>0.2</v>
      </c>
      <c r="Z451" s="2">
        <f>+VLOOKUP(IF(R451&lt;0.1,0,IF(AND(R451&gt;=0.1,R451&lt;0.2),0.1,IF(AND(R451&gt;=0.2,R451&lt;0.3),0.2,IF(R451&gt;0.3,0.3,)))),REFERENCIAS!$C:$D,2,0)*VLOOKUP($R$2,PONDERADORES!$A$11:$G$11,7,0)</f>
        <v>15</v>
      </c>
      <c r="AA451" s="92"/>
      <c r="AB451" s="95" t="e">
        <f t="shared" ca="1" si="23"/>
        <v>#REF!</v>
      </c>
      <c r="AC451" s="23" t="e">
        <f ca="1">IF(AB451&gt;REFERENCIAS!$C$62,REFERENCIAS!$B$62,IF(AND(AB451&gt;=REFERENCIAS!$C$63,AB451&lt;REFERENCIAS!$D$63),REFERENCIAS!$B$63,IF(AND(AB451&gt;REFERENCIAS!$C$64,AB451&lt;=REFERENCIAS!$D$64),REFERENCIAS!$B$64,IF(AND(AB451&gt;=REFERENCIAS!$C$65,AB451&lt;REFERENCIAS!$D$65),REFERENCIAS!$B$65, "Revisar"))))</f>
        <v>#REF!</v>
      </c>
      <c r="AD451" s="94" t="e">
        <f ca="1">VLOOKUP(AC451,REFERENCIAS!$B$62:$G$65,4,FALSE)</f>
        <v>#REF!</v>
      </c>
      <c r="AJ451" s="20"/>
    </row>
    <row r="452" spans="1:36" ht="17.25" x14ac:dyDescent="0.25">
      <c r="A452" s="74"/>
      <c r="B452" s="19"/>
      <c r="C452" s="19"/>
      <c r="D452" s="50"/>
      <c r="E452" s="73"/>
      <c r="F452" s="74"/>
      <c r="G452" s="9"/>
      <c r="H452" s="48"/>
      <c r="I452" s="49">
        <f t="shared" ca="1" si="21"/>
        <v>2022</v>
      </c>
      <c r="J452" s="22">
        <f t="shared" ref="J452:J515" ca="1" si="24">IF(I452&gt;G452,1,I452/G452)</f>
        <v>1</v>
      </c>
      <c r="K452" s="19"/>
      <c r="L452" s="73"/>
      <c r="M452" s="74"/>
      <c r="N452" s="19"/>
      <c r="O452" s="73"/>
      <c r="P452" s="82">
        <v>1</v>
      </c>
      <c r="Q452" s="24">
        <v>1</v>
      </c>
      <c r="R452" s="81">
        <f t="shared" si="22"/>
        <v>1</v>
      </c>
      <c r="S452" s="85"/>
      <c r="T452" s="19"/>
      <c r="U452" s="22"/>
      <c r="V452" s="59"/>
      <c r="W452" s="81"/>
      <c r="X452" s="91" t="e">
        <f ca="1">+VLOOKUP(#REF!,REFERENCIAS!$C:$D,2,0)*VLOOKUP(#REF!,PONDERADORES!A:P,IF(AND(INFORMACION!$T452='REFERENCIAS RIESGO'!$C$36,INFORMACION!$F452=REFERENCIAS!$C$24),16,IF(INFORMACION!$T452='REFERENCIAS RIESGO'!$C$36,13,IF(INFORMACION!$F452=REFERENCIAS!$C$24,10,7))),0)+VLOOKUP(K452,REFERENCIAS!$C:$D,2,0)*VLOOKUP($K$2,PONDERADORES!A:P,IF(AND(INFORMACION!$T452='REFERENCIAS RIESGO'!$C$36,INFORMACION!$F452=REFERENCIAS!$C$24),16,IF(INFORMACION!$T452='REFERENCIAS RIESGO'!$C$36,13,IF(INFORMACION!$F452=REFERENCIAS!$C$24,10,7))),0)+VLOOKUP(L452,REFERENCIAS!$C:$D,2,0)*VLOOKUP($L$2,PONDERADORES!A:P,IF(AND(INFORMACION!$T452='REFERENCIAS RIESGO'!$C$36,INFORMACION!$F452=REFERENCIAS!$C$24),16,IF(INFORMACION!$T452='REFERENCIAS RIESGO'!$C$36,13,IF(INFORMACION!$F452=REFERENCIAS!$C$24,10,7))),0)+VLOOKUP(F452,REFERENCIAS!$C:$D,2,0)*VLOOKUP($F$2,PONDERADORES!A:P,IF(AND(INFORMACION!$T452='REFERENCIAS RIESGO'!$C$36,INFORMACION!$F452=REFERENCIAS!$C$24),16,IF(INFORMACION!$T452='REFERENCIAS RIESGO'!$C$36,13,IF(INFORMACION!$F452=REFERENCIAS!$C$24,10,7))),0)+VLOOKUP(T452,REFERENCIAS!$C:$D,2,0)*VLOOKUP($T$2,PONDERADORES!A:P,IF(AND(INFORMACION!$T452='REFERENCIAS RIESGO'!$C$36,INFORMACION!$F452=REFERENCIAS!$C$24),16,IF(INFORMACION!$T452='REFERENCIAS RIESGO'!$C$36,13,IF(INFORMACION!$F452=REFERENCIAS!$C$24,10,7))),0)+VLOOKUP(IF(J452&lt;=0.2,0.2,IF(AND(J452&gt;0.2,J452&lt;=0.4),0.4,IF(AND(J452&gt;0.4,J452&lt;=0.6),0.6,IF(AND(J452&gt;0.6,J452&lt;=0.8),0.8,IF(AND(J452&gt;0.8,J452&lt;=1),1))))),REFERENCIAS!$C:$D,2,0)*VLOOKUP($J$2,PONDERADORES!A:P,IF(AND(INFORMACION!$T452='REFERENCIAS RIESGO'!$C$36,INFORMACION!$F452=REFERENCIAS!$C$24),16,IF(INFORMACION!$T452='REFERENCIAS RIESGO'!$C$36,13,IF(INFORMACION!$F452=REFERENCIAS!$C$24,10,7))),0)</f>
        <v>#REF!</v>
      </c>
      <c r="Y452" s="68">
        <f>+VLOOKUP(M452,REFERENCIAS!$C:$D,2,0)*VLOOKUP($M$2,PONDERADORES!$A$7:$G$9,7,0)+VLOOKUP(N452,REFERENCIAS!$C:$D,2,0)*VLOOKUP($N$2,PONDERADORES!$A$7:$G$9,7,0)+VLOOKUP(O452,REFERENCIAS!$C:$D,2,0)*VLOOKUP($O$2,PONDERADORES!$A$7:$G$9,7,0)</f>
        <v>0.2</v>
      </c>
      <c r="Z452" s="2">
        <f>+VLOOKUP(IF(R452&lt;0.1,0,IF(AND(R452&gt;=0.1,R452&lt;0.2),0.1,IF(AND(R452&gt;=0.2,R452&lt;0.3),0.2,IF(R452&gt;0.3,0.3,)))),REFERENCIAS!$C:$D,2,0)*VLOOKUP($R$2,PONDERADORES!$A$11:$G$11,7,0)</f>
        <v>15</v>
      </c>
      <c r="AA452" s="92"/>
      <c r="AB452" s="95" t="e">
        <f t="shared" ca="1" si="23"/>
        <v>#REF!</v>
      </c>
      <c r="AC452" s="23" t="e">
        <f ca="1">IF(AB452&gt;REFERENCIAS!$C$62,REFERENCIAS!$B$62,IF(AND(AB452&gt;=REFERENCIAS!$C$63,AB452&lt;REFERENCIAS!$D$63),REFERENCIAS!$B$63,IF(AND(AB452&gt;REFERENCIAS!$C$64,AB452&lt;=REFERENCIAS!$D$64),REFERENCIAS!$B$64,IF(AND(AB452&gt;=REFERENCIAS!$C$65,AB452&lt;REFERENCIAS!$D$65),REFERENCIAS!$B$65, "Revisar"))))</f>
        <v>#REF!</v>
      </c>
      <c r="AD452" s="94" t="e">
        <f ca="1">VLOOKUP(AC452,REFERENCIAS!$B$62:$G$65,4,FALSE)</f>
        <v>#REF!</v>
      </c>
      <c r="AJ452" s="20"/>
    </row>
    <row r="453" spans="1:36" ht="17.25" x14ac:dyDescent="0.25">
      <c r="A453" s="74"/>
      <c r="B453" s="19"/>
      <c r="C453" s="19"/>
      <c r="D453" s="50"/>
      <c r="E453" s="73"/>
      <c r="F453" s="74"/>
      <c r="G453" s="9"/>
      <c r="H453" s="48"/>
      <c r="I453" s="49">
        <f t="shared" ref="I453:I516" ca="1" si="25">(YEAR(NOW())-H453)</f>
        <v>2022</v>
      </c>
      <c r="J453" s="22">
        <f t="shared" ca="1" si="24"/>
        <v>1</v>
      </c>
      <c r="K453" s="19"/>
      <c r="L453" s="73"/>
      <c r="M453" s="74"/>
      <c r="N453" s="19"/>
      <c r="O453" s="73"/>
      <c r="P453" s="82">
        <v>1</v>
      </c>
      <c r="Q453" s="24">
        <v>1</v>
      </c>
      <c r="R453" s="81">
        <f t="shared" si="22"/>
        <v>1</v>
      </c>
      <c r="S453" s="85"/>
      <c r="T453" s="19"/>
      <c r="U453" s="22"/>
      <c r="V453" s="59"/>
      <c r="W453" s="81"/>
      <c r="X453" s="91" t="e">
        <f ca="1">+VLOOKUP(#REF!,REFERENCIAS!$C:$D,2,0)*VLOOKUP(#REF!,PONDERADORES!A:P,IF(AND(INFORMACION!$T453='REFERENCIAS RIESGO'!$C$36,INFORMACION!$F453=REFERENCIAS!$C$24),16,IF(INFORMACION!$T453='REFERENCIAS RIESGO'!$C$36,13,IF(INFORMACION!$F453=REFERENCIAS!$C$24,10,7))),0)+VLOOKUP(K453,REFERENCIAS!$C:$D,2,0)*VLOOKUP($K$2,PONDERADORES!A:P,IF(AND(INFORMACION!$T453='REFERENCIAS RIESGO'!$C$36,INFORMACION!$F453=REFERENCIAS!$C$24),16,IF(INFORMACION!$T453='REFERENCIAS RIESGO'!$C$36,13,IF(INFORMACION!$F453=REFERENCIAS!$C$24,10,7))),0)+VLOOKUP(L453,REFERENCIAS!$C:$D,2,0)*VLOOKUP($L$2,PONDERADORES!A:P,IF(AND(INFORMACION!$T453='REFERENCIAS RIESGO'!$C$36,INFORMACION!$F453=REFERENCIAS!$C$24),16,IF(INFORMACION!$T453='REFERENCIAS RIESGO'!$C$36,13,IF(INFORMACION!$F453=REFERENCIAS!$C$24,10,7))),0)+VLOOKUP(F453,REFERENCIAS!$C:$D,2,0)*VLOOKUP($F$2,PONDERADORES!A:P,IF(AND(INFORMACION!$T453='REFERENCIAS RIESGO'!$C$36,INFORMACION!$F453=REFERENCIAS!$C$24),16,IF(INFORMACION!$T453='REFERENCIAS RIESGO'!$C$36,13,IF(INFORMACION!$F453=REFERENCIAS!$C$24,10,7))),0)+VLOOKUP(T453,REFERENCIAS!$C:$D,2,0)*VLOOKUP($T$2,PONDERADORES!A:P,IF(AND(INFORMACION!$T453='REFERENCIAS RIESGO'!$C$36,INFORMACION!$F453=REFERENCIAS!$C$24),16,IF(INFORMACION!$T453='REFERENCIAS RIESGO'!$C$36,13,IF(INFORMACION!$F453=REFERENCIAS!$C$24,10,7))),0)+VLOOKUP(IF(J453&lt;=0.2,0.2,IF(AND(J453&gt;0.2,J453&lt;=0.4),0.4,IF(AND(J453&gt;0.4,J453&lt;=0.6),0.6,IF(AND(J453&gt;0.6,J453&lt;=0.8),0.8,IF(AND(J453&gt;0.8,J453&lt;=1),1))))),REFERENCIAS!$C:$D,2,0)*VLOOKUP($J$2,PONDERADORES!A:P,IF(AND(INFORMACION!$T453='REFERENCIAS RIESGO'!$C$36,INFORMACION!$F453=REFERENCIAS!$C$24),16,IF(INFORMACION!$T453='REFERENCIAS RIESGO'!$C$36,13,IF(INFORMACION!$F453=REFERENCIAS!$C$24,10,7))),0)</f>
        <v>#REF!</v>
      </c>
      <c r="Y453" s="68">
        <f>+VLOOKUP(M453,REFERENCIAS!$C:$D,2,0)*VLOOKUP($M$2,PONDERADORES!$A$7:$G$9,7,0)+VLOOKUP(N453,REFERENCIAS!$C:$D,2,0)*VLOOKUP($N$2,PONDERADORES!$A$7:$G$9,7,0)+VLOOKUP(O453,REFERENCIAS!$C:$D,2,0)*VLOOKUP($O$2,PONDERADORES!$A$7:$G$9,7,0)</f>
        <v>0.2</v>
      </c>
      <c r="Z453" s="2">
        <f>+VLOOKUP(IF(R453&lt;0.1,0,IF(AND(R453&gt;=0.1,R453&lt;0.2),0.1,IF(AND(R453&gt;=0.2,R453&lt;0.3),0.2,IF(R453&gt;0.3,0.3,)))),REFERENCIAS!$C:$D,2,0)*VLOOKUP($R$2,PONDERADORES!$A$11:$G$11,7,0)</f>
        <v>15</v>
      </c>
      <c r="AA453" s="92"/>
      <c r="AB453" s="95" t="e">
        <f t="shared" ca="1" si="23"/>
        <v>#REF!</v>
      </c>
      <c r="AC453" s="23" t="e">
        <f ca="1">IF(AB453&gt;REFERENCIAS!$C$62,REFERENCIAS!$B$62,IF(AND(AB453&gt;=REFERENCIAS!$C$63,AB453&lt;REFERENCIAS!$D$63),REFERENCIAS!$B$63,IF(AND(AB453&gt;REFERENCIAS!$C$64,AB453&lt;=REFERENCIAS!$D$64),REFERENCIAS!$B$64,IF(AND(AB453&gt;=REFERENCIAS!$C$65,AB453&lt;REFERENCIAS!$D$65),REFERENCIAS!$B$65, "Revisar"))))</f>
        <v>#REF!</v>
      </c>
      <c r="AD453" s="94" t="e">
        <f ca="1">VLOOKUP(AC453,REFERENCIAS!$B$62:$G$65,4,FALSE)</f>
        <v>#REF!</v>
      </c>
      <c r="AJ453" s="20"/>
    </row>
    <row r="454" spans="1:36" ht="17.25" x14ac:dyDescent="0.25">
      <c r="A454" s="74"/>
      <c r="B454" s="19"/>
      <c r="C454" s="19"/>
      <c r="D454" s="50"/>
      <c r="E454" s="73"/>
      <c r="F454" s="74"/>
      <c r="G454" s="9"/>
      <c r="H454" s="48"/>
      <c r="I454" s="49">
        <f t="shared" ca="1" si="25"/>
        <v>2022</v>
      </c>
      <c r="J454" s="22">
        <f t="shared" ca="1" si="24"/>
        <v>1</v>
      </c>
      <c r="K454" s="19"/>
      <c r="L454" s="73"/>
      <c r="M454" s="74"/>
      <c r="N454" s="19"/>
      <c r="O454" s="73"/>
      <c r="P454" s="82">
        <v>1</v>
      </c>
      <c r="Q454" s="24">
        <v>1</v>
      </c>
      <c r="R454" s="81">
        <f t="shared" ref="R454:R517" si="26">+Q454/P454</f>
        <v>1</v>
      </c>
      <c r="S454" s="85"/>
      <c r="T454" s="19"/>
      <c r="U454" s="22"/>
      <c r="V454" s="59"/>
      <c r="W454" s="81"/>
      <c r="X454" s="91" t="e">
        <f ca="1">+VLOOKUP(#REF!,REFERENCIAS!$C:$D,2,0)*VLOOKUP(#REF!,PONDERADORES!A:P,IF(AND(INFORMACION!$T454='REFERENCIAS RIESGO'!$C$36,INFORMACION!$F454=REFERENCIAS!$C$24),16,IF(INFORMACION!$T454='REFERENCIAS RIESGO'!$C$36,13,IF(INFORMACION!$F454=REFERENCIAS!$C$24,10,7))),0)+VLOOKUP(K454,REFERENCIAS!$C:$D,2,0)*VLOOKUP($K$2,PONDERADORES!A:P,IF(AND(INFORMACION!$T454='REFERENCIAS RIESGO'!$C$36,INFORMACION!$F454=REFERENCIAS!$C$24),16,IF(INFORMACION!$T454='REFERENCIAS RIESGO'!$C$36,13,IF(INFORMACION!$F454=REFERENCIAS!$C$24,10,7))),0)+VLOOKUP(L454,REFERENCIAS!$C:$D,2,0)*VLOOKUP($L$2,PONDERADORES!A:P,IF(AND(INFORMACION!$T454='REFERENCIAS RIESGO'!$C$36,INFORMACION!$F454=REFERENCIAS!$C$24),16,IF(INFORMACION!$T454='REFERENCIAS RIESGO'!$C$36,13,IF(INFORMACION!$F454=REFERENCIAS!$C$24,10,7))),0)+VLOOKUP(F454,REFERENCIAS!$C:$D,2,0)*VLOOKUP($F$2,PONDERADORES!A:P,IF(AND(INFORMACION!$T454='REFERENCIAS RIESGO'!$C$36,INFORMACION!$F454=REFERENCIAS!$C$24),16,IF(INFORMACION!$T454='REFERENCIAS RIESGO'!$C$36,13,IF(INFORMACION!$F454=REFERENCIAS!$C$24,10,7))),0)+VLOOKUP(T454,REFERENCIAS!$C:$D,2,0)*VLOOKUP($T$2,PONDERADORES!A:P,IF(AND(INFORMACION!$T454='REFERENCIAS RIESGO'!$C$36,INFORMACION!$F454=REFERENCIAS!$C$24),16,IF(INFORMACION!$T454='REFERENCIAS RIESGO'!$C$36,13,IF(INFORMACION!$F454=REFERENCIAS!$C$24,10,7))),0)+VLOOKUP(IF(J454&lt;=0.2,0.2,IF(AND(J454&gt;0.2,J454&lt;=0.4),0.4,IF(AND(J454&gt;0.4,J454&lt;=0.6),0.6,IF(AND(J454&gt;0.6,J454&lt;=0.8),0.8,IF(AND(J454&gt;0.8,J454&lt;=1),1))))),REFERENCIAS!$C:$D,2,0)*VLOOKUP($J$2,PONDERADORES!A:P,IF(AND(INFORMACION!$T454='REFERENCIAS RIESGO'!$C$36,INFORMACION!$F454=REFERENCIAS!$C$24),16,IF(INFORMACION!$T454='REFERENCIAS RIESGO'!$C$36,13,IF(INFORMACION!$F454=REFERENCIAS!$C$24,10,7))),0)</f>
        <v>#REF!</v>
      </c>
      <c r="Y454" s="68">
        <f>+VLOOKUP(M454,REFERENCIAS!$C:$D,2,0)*VLOOKUP($M$2,PONDERADORES!$A$7:$G$9,7,0)+VLOOKUP(N454,REFERENCIAS!$C:$D,2,0)*VLOOKUP($N$2,PONDERADORES!$A$7:$G$9,7,0)+VLOOKUP(O454,REFERENCIAS!$C:$D,2,0)*VLOOKUP($O$2,PONDERADORES!$A$7:$G$9,7,0)</f>
        <v>0.2</v>
      </c>
      <c r="Z454" s="2">
        <f>+VLOOKUP(IF(R454&lt;0.1,0,IF(AND(R454&gt;=0.1,R454&lt;0.2),0.1,IF(AND(R454&gt;=0.2,R454&lt;0.3),0.2,IF(R454&gt;0.3,0.3,)))),REFERENCIAS!$C:$D,2,0)*VLOOKUP($R$2,PONDERADORES!$A$11:$G$11,7,0)</f>
        <v>15</v>
      </c>
      <c r="AA454" s="92"/>
      <c r="AB454" s="95" t="e">
        <f t="shared" ref="AB454:AB517" ca="1" si="27">+X454+Y454+Z454</f>
        <v>#REF!</v>
      </c>
      <c r="AC454" s="23" t="e">
        <f ca="1">IF(AB454&gt;REFERENCIAS!$C$62,REFERENCIAS!$B$62,IF(AND(AB454&gt;=REFERENCIAS!$C$63,AB454&lt;REFERENCIAS!$D$63),REFERENCIAS!$B$63,IF(AND(AB454&gt;REFERENCIAS!$C$64,AB454&lt;=REFERENCIAS!$D$64),REFERENCIAS!$B$64,IF(AND(AB454&gt;=REFERENCIAS!$C$65,AB454&lt;REFERENCIAS!$D$65),REFERENCIAS!$B$65, "Revisar"))))</f>
        <v>#REF!</v>
      </c>
      <c r="AD454" s="94" t="e">
        <f ca="1">VLOOKUP(AC454,REFERENCIAS!$B$62:$G$65,4,FALSE)</f>
        <v>#REF!</v>
      </c>
      <c r="AJ454" s="20"/>
    </row>
    <row r="455" spans="1:36" ht="17.25" x14ac:dyDescent="0.25">
      <c r="A455" s="74"/>
      <c r="B455" s="19"/>
      <c r="C455" s="19"/>
      <c r="D455" s="50"/>
      <c r="E455" s="73"/>
      <c r="F455" s="74"/>
      <c r="G455" s="9"/>
      <c r="H455" s="48"/>
      <c r="I455" s="49">
        <f t="shared" ca="1" si="25"/>
        <v>2022</v>
      </c>
      <c r="J455" s="22">
        <f t="shared" ca="1" si="24"/>
        <v>1</v>
      </c>
      <c r="K455" s="19"/>
      <c r="L455" s="73"/>
      <c r="M455" s="74"/>
      <c r="N455" s="19"/>
      <c r="O455" s="73"/>
      <c r="P455" s="82">
        <v>1</v>
      </c>
      <c r="Q455" s="24">
        <v>1</v>
      </c>
      <c r="R455" s="81">
        <f t="shared" si="26"/>
        <v>1</v>
      </c>
      <c r="S455" s="85"/>
      <c r="T455" s="19"/>
      <c r="U455" s="22"/>
      <c r="V455" s="59"/>
      <c r="W455" s="81"/>
      <c r="X455" s="91" t="e">
        <f ca="1">+VLOOKUP(#REF!,REFERENCIAS!$C:$D,2,0)*VLOOKUP(#REF!,PONDERADORES!A:P,IF(AND(INFORMACION!$T455='REFERENCIAS RIESGO'!$C$36,INFORMACION!$F455=REFERENCIAS!$C$24),16,IF(INFORMACION!$T455='REFERENCIAS RIESGO'!$C$36,13,IF(INFORMACION!$F455=REFERENCIAS!$C$24,10,7))),0)+VLOOKUP(K455,REFERENCIAS!$C:$D,2,0)*VLOOKUP($K$2,PONDERADORES!A:P,IF(AND(INFORMACION!$T455='REFERENCIAS RIESGO'!$C$36,INFORMACION!$F455=REFERENCIAS!$C$24),16,IF(INFORMACION!$T455='REFERENCIAS RIESGO'!$C$36,13,IF(INFORMACION!$F455=REFERENCIAS!$C$24,10,7))),0)+VLOOKUP(L455,REFERENCIAS!$C:$D,2,0)*VLOOKUP($L$2,PONDERADORES!A:P,IF(AND(INFORMACION!$T455='REFERENCIAS RIESGO'!$C$36,INFORMACION!$F455=REFERENCIAS!$C$24),16,IF(INFORMACION!$T455='REFERENCIAS RIESGO'!$C$36,13,IF(INFORMACION!$F455=REFERENCIAS!$C$24,10,7))),0)+VLOOKUP(F455,REFERENCIAS!$C:$D,2,0)*VLOOKUP($F$2,PONDERADORES!A:P,IF(AND(INFORMACION!$T455='REFERENCIAS RIESGO'!$C$36,INFORMACION!$F455=REFERENCIAS!$C$24),16,IF(INFORMACION!$T455='REFERENCIAS RIESGO'!$C$36,13,IF(INFORMACION!$F455=REFERENCIAS!$C$24,10,7))),0)+VLOOKUP(T455,REFERENCIAS!$C:$D,2,0)*VLOOKUP($T$2,PONDERADORES!A:P,IF(AND(INFORMACION!$T455='REFERENCIAS RIESGO'!$C$36,INFORMACION!$F455=REFERENCIAS!$C$24),16,IF(INFORMACION!$T455='REFERENCIAS RIESGO'!$C$36,13,IF(INFORMACION!$F455=REFERENCIAS!$C$24,10,7))),0)+VLOOKUP(IF(J455&lt;=0.2,0.2,IF(AND(J455&gt;0.2,J455&lt;=0.4),0.4,IF(AND(J455&gt;0.4,J455&lt;=0.6),0.6,IF(AND(J455&gt;0.6,J455&lt;=0.8),0.8,IF(AND(J455&gt;0.8,J455&lt;=1),1))))),REFERENCIAS!$C:$D,2,0)*VLOOKUP($J$2,PONDERADORES!A:P,IF(AND(INFORMACION!$T455='REFERENCIAS RIESGO'!$C$36,INFORMACION!$F455=REFERENCIAS!$C$24),16,IF(INFORMACION!$T455='REFERENCIAS RIESGO'!$C$36,13,IF(INFORMACION!$F455=REFERENCIAS!$C$24,10,7))),0)</f>
        <v>#REF!</v>
      </c>
      <c r="Y455" s="68">
        <f>+VLOOKUP(M455,REFERENCIAS!$C:$D,2,0)*VLOOKUP($M$2,PONDERADORES!$A$7:$G$9,7,0)+VLOOKUP(N455,REFERENCIAS!$C:$D,2,0)*VLOOKUP($N$2,PONDERADORES!$A$7:$G$9,7,0)+VLOOKUP(O455,REFERENCIAS!$C:$D,2,0)*VLOOKUP($O$2,PONDERADORES!$A$7:$G$9,7,0)</f>
        <v>0.2</v>
      </c>
      <c r="Z455" s="2">
        <f>+VLOOKUP(IF(R455&lt;0.1,0,IF(AND(R455&gt;=0.1,R455&lt;0.2),0.1,IF(AND(R455&gt;=0.2,R455&lt;0.3),0.2,IF(R455&gt;0.3,0.3,)))),REFERENCIAS!$C:$D,2,0)*VLOOKUP($R$2,PONDERADORES!$A$11:$G$11,7,0)</f>
        <v>15</v>
      </c>
      <c r="AA455" s="92"/>
      <c r="AB455" s="95" t="e">
        <f t="shared" ca="1" si="27"/>
        <v>#REF!</v>
      </c>
      <c r="AC455" s="23" t="e">
        <f ca="1">IF(AB455&gt;REFERENCIAS!$C$62,REFERENCIAS!$B$62,IF(AND(AB455&gt;=REFERENCIAS!$C$63,AB455&lt;REFERENCIAS!$D$63),REFERENCIAS!$B$63,IF(AND(AB455&gt;REFERENCIAS!$C$64,AB455&lt;=REFERENCIAS!$D$64),REFERENCIAS!$B$64,IF(AND(AB455&gt;=REFERENCIAS!$C$65,AB455&lt;REFERENCIAS!$D$65),REFERENCIAS!$B$65, "Revisar"))))</f>
        <v>#REF!</v>
      </c>
      <c r="AD455" s="94" t="e">
        <f ca="1">VLOOKUP(AC455,REFERENCIAS!$B$62:$G$65,4,FALSE)</f>
        <v>#REF!</v>
      </c>
      <c r="AJ455" s="20"/>
    </row>
    <row r="456" spans="1:36" ht="17.25" x14ac:dyDescent="0.25">
      <c r="A456" s="74"/>
      <c r="B456" s="19"/>
      <c r="C456" s="19"/>
      <c r="D456" s="50"/>
      <c r="E456" s="73"/>
      <c r="F456" s="74"/>
      <c r="G456" s="9"/>
      <c r="H456" s="48"/>
      <c r="I456" s="49">
        <f t="shared" ca="1" si="25"/>
        <v>2022</v>
      </c>
      <c r="J456" s="22">
        <f t="shared" ca="1" si="24"/>
        <v>1</v>
      </c>
      <c r="K456" s="19"/>
      <c r="L456" s="73"/>
      <c r="M456" s="74"/>
      <c r="N456" s="19"/>
      <c r="O456" s="73"/>
      <c r="P456" s="82">
        <v>1</v>
      </c>
      <c r="Q456" s="24">
        <v>1</v>
      </c>
      <c r="R456" s="81">
        <f t="shared" si="26"/>
        <v>1</v>
      </c>
      <c r="S456" s="85"/>
      <c r="T456" s="19"/>
      <c r="U456" s="22"/>
      <c r="V456" s="59"/>
      <c r="W456" s="81"/>
      <c r="X456" s="91" t="e">
        <f ca="1">+VLOOKUP(#REF!,REFERENCIAS!$C:$D,2,0)*VLOOKUP(#REF!,PONDERADORES!A:P,IF(AND(INFORMACION!$T456='REFERENCIAS RIESGO'!$C$36,INFORMACION!$F456=REFERENCIAS!$C$24),16,IF(INFORMACION!$T456='REFERENCIAS RIESGO'!$C$36,13,IF(INFORMACION!$F456=REFERENCIAS!$C$24,10,7))),0)+VLOOKUP(K456,REFERENCIAS!$C:$D,2,0)*VLOOKUP($K$2,PONDERADORES!A:P,IF(AND(INFORMACION!$T456='REFERENCIAS RIESGO'!$C$36,INFORMACION!$F456=REFERENCIAS!$C$24),16,IF(INFORMACION!$T456='REFERENCIAS RIESGO'!$C$36,13,IF(INFORMACION!$F456=REFERENCIAS!$C$24,10,7))),0)+VLOOKUP(L456,REFERENCIAS!$C:$D,2,0)*VLOOKUP($L$2,PONDERADORES!A:P,IF(AND(INFORMACION!$T456='REFERENCIAS RIESGO'!$C$36,INFORMACION!$F456=REFERENCIAS!$C$24),16,IF(INFORMACION!$T456='REFERENCIAS RIESGO'!$C$36,13,IF(INFORMACION!$F456=REFERENCIAS!$C$24,10,7))),0)+VLOOKUP(F456,REFERENCIAS!$C:$D,2,0)*VLOOKUP($F$2,PONDERADORES!A:P,IF(AND(INFORMACION!$T456='REFERENCIAS RIESGO'!$C$36,INFORMACION!$F456=REFERENCIAS!$C$24),16,IF(INFORMACION!$T456='REFERENCIAS RIESGO'!$C$36,13,IF(INFORMACION!$F456=REFERENCIAS!$C$24,10,7))),0)+VLOOKUP(T456,REFERENCIAS!$C:$D,2,0)*VLOOKUP($T$2,PONDERADORES!A:P,IF(AND(INFORMACION!$T456='REFERENCIAS RIESGO'!$C$36,INFORMACION!$F456=REFERENCIAS!$C$24),16,IF(INFORMACION!$T456='REFERENCIAS RIESGO'!$C$36,13,IF(INFORMACION!$F456=REFERENCIAS!$C$24,10,7))),0)+VLOOKUP(IF(J456&lt;=0.2,0.2,IF(AND(J456&gt;0.2,J456&lt;=0.4),0.4,IF(AND(J456&gt;0.4,J456&lt;=0.6),0.6,IF(AND(J456&gt;0.6,J456&lt;=0.8),0.8,IF(AND(J456&gt;0.8,J456&lt;=1),1))))),REFERENCIAS!$C:$D,2,0)*VLOOKUP($J$2,PONDERADORES!A:P,IF(AND(INFORMACION!$T456='REFERENCIAS RIESGO'!$C$36,INFORMACION!$F456=REFERENCIAS!$C$24),16,IF(INFORMACION!$T456='REFERENCIAS RIESGO'!$C$36,13,IF(INFORMACION!$F456=REFERENCIAS!$C$24,10,7))),0)</f>
        <v>#REF!</v>
      </c>
      <c r="Y456" s="68">
        <f>+VLOOKUP(M456,REFERENCIAS!$C:$D,2,0)*VLOOKUP($M$2,PONDERADORES!$A$7:$G$9,7,0)+VLOOKUP(N456,REFERENCIAS!$C:$D,2,0)*VLOOKUP($N$2,PONDERADORES!$A$7:$G$9,7,0)+VLOOKUP(O456,REFERENCIAS!$C:$D,2,0)*VLOOKUP($O$2,PONDERADORES!$A$7:$G$9,7,0)</f>
        <v>0.2</v>
      </c>
      <c r="Z456" s="2">
        <f>+VLOOKUP(IF(R456&lt;0.1,0,IF(AND(R456&gt;=0.1,R456&lt;0.2),0.1,IF(AND(R456&gt;=0.2,R456&lt;0.3),0.2,IF(R456&gt;0.3,0.3,)))),REFERENCIAS!$C:$D,2,0)*VLOOKUP($R$2,PONDERADORES!$A$11:$G$11,7,0)</f>
        <v>15</v>
      </c>
      <c r="AA456" s="92"/>
      <c r="AB456" s="95" t="e">
        <f t="shared" ca="1" si="27"/>
        <v>#REF!</v>
      </c>
      <c r="AC456" s="23" t="e">
        <f ca="1">IF(AB456&gt;REFERENCIAS!$C$62,REFERENCIAS!$B$62,IF(AND(AB456&gt;=REFERENCIAS!$C$63,AB456&lt;REFERENCIAS!$D$63),REFERENCIAS!$B$63,IF(AND(AB456&gt;REFERENCIAS!$C$64,AB456&lt;=REFERENCIAS!$D$64),REFERENCIAS!$B$64,IF(AND(AB456&gt;=REFERENCIAS!$C$65,AB456&lt;REFERENCIAS!$D$65),REFERENCIAS!$B$65, "Revisar"))))</f>
        <v>#REF!</v>
      </c>
      <c r="AD456" s="94" t="e">
        <f ca="1">VLOOKUP(AC456,REFERENCIAS!$B$62:$G$65,4,FALSE)</f>
        <v>#REF!</v>
      </c>
      <c r="AJ456" s="20"/>
    </row>
    <row r="457" spans="1:36" ht="17.25" x14ac:dyDescent="0.25">
      <c r="A457" s="74"/>
      <c r="B457" s="19"/>
      <c r="C457" s="19"/>
      <c r="D457" s="50"/>
      <c r="E457" s="73"/>
      <c r="F457" s="74"/>
      <c r="G457" s="9"/>
      <c r="H457" s="48"/>
      <c r="I457" s="49">
        <f t="shared" ca="1" si="25"/>
        <v>2022</v>
      </c>
      <c r="J457" s="22">
        <f t="shared" ca="1" si="24"/>
        <v>1</v>
      </c>
      <c r="K457" s="19"/>
      <c r="L457" s="73"/>
      <c r="M457" s="74"/>
      <c r="N457" s="19"/>
      <c r="O457" s="73"/>
      <c r="P457" s="82">
        <v>1</v>
      </c>
      <c r="Q457" s="24">
        <v>1</v>
      </c>
      <c r="R457" s="81">
        <f t="shared" si="26"/>
        <v>1</v>
      </c>
      <c r="S457" s="85"/>
      <c r="T457" s="19"/>
      <c r="U457" s="22"/>
      <c r="V457" s="59"/>
      <c r="W457" s="81"/>
      <c r="X457" s="91" t="e">
        <f ca="1">+VLOOKUP(#REF!,REFERENCIAS!$C:$D,2,0)*VLOOKUP(#REF!,PONDERADORES!A:P,IF(AND(INFORMACION!$T457='REFERENCIAS RIESGO'!$C$36,INFORMACION!$F457=REFERENCIAS!$C$24),16,IF(INFORMACION!$T457='REFERENCIAS RIESGO'!$C$36,13,IF(INFORMACION!$F457=REFERENCIAS!$C$24,10,7))),0)+VLOOKUP(K457,REFERENCIAS!$C:$D,2,0)*VLOOKUP($K$2,PONDERADORES!A:P,IF(AND(INFORMACION!$T457='REFERENCIAS RIESGO'!$C$36,INFORMACION!$F457=REFERENCIAS!$C$24),16,IF(INFORMACION!$T457='REFERENCIAS RIESGO'!$C$36,13,IF(INFORMACION!$F457=REFERENCIAS!$C$24,10,7))),0)+VLOOKUP(L457,REFERENCIAS!$C:$D,2,0)*VLOOKUP($L$2,PONDERADORES!A:P,IF(AND(INFORMACION!$T457='REFERENCIAS RIESGO'!$C$36,INFORMACION!$F457=REFERENCIAS!$C$24),16,IF(INFORMACION!$T457='REFERENCIAS RIESGO'!$C$36,13,IF(INFORMACION!$F457=REFERENCIAS!$C$24,10,7))),0)+VLOOKUP(F457,REFERENCIAS!$C:$D,2,0)*VLOOKUP($F$2,PONDERADORES!A:P,IF(AND(INFORMACION!$T457='REFERENCIAS RIESGO'!$C$36,INFORMACION!$F457=REFERENCIAS!$C$24),16,IF(INFORMACION!$T457='REFERENCIAS RIESGO'!$C$36,13,IF(INFORMACION!$F457=REFERENCIAS!$C$24,10,7))),0)+VLOOKUP(T457,REFERENCIAS!$C:$D,2,0)*VLOOKUP($T$2,PONDERADORES!A:P,IF(AND(INFORMACION!$T457='REFERENCIAS RIESGO'!$C$36,INFORMACION!$F457=REFERENCIAS!$C$24),16,IF(INFORMACION!$T457='REFERENCIAS RIESGO'!$C$36,13,IF(INFORMACION!$F457=REFERENCIAS!$C$24,10,7))),0)+VLOOKUP(IF(J457&lt;=0.2,0.2,IF(AND(J457&gt;0.2,J457&lt;=0.4),0.4,IF(AND(J457&gt;0.4,J457&lt;=0.6),0.6,IF(AND(J457&gt;0.6,J457&lt;=0.8),0.8,IF(AND(J457&gt;0.8,J457&lt;=1),1))))),REFERENCIAS!$C:$D,2,0)*VLOOKUP($J$2,PONDERADORES!A:P,IF(AND(INFORMACION!$T457='REFERENCIAS RIESGO'!$C$36,INFORMACION!$F457=REFERENCIAS!$C$24),16,IF(INFORMACION!$T457='REFERENCIAS RIESGO'!$C$36,13,IF(INFORMACION!$F457=REFERENCIAS!$C$24,10,7))),0)</f>
        <v>#REF!</v>
      </c>
      <c r="Y457" s="68">
        <f>+VLOOKUP(M457,REFERENCIAS!$C:$D,2,0)*VLOOKUP($M$2,PONDERADORES!$A$7:$G$9,7,0)+VLOOKUP(N457,REFERENCIAS!$C:$D,2,0)*VLOOKUP($N$2,PONDERADORES!$A$7:$G$9,7,0)+VLOOKUP(O457,REFERENCIAS!$C:$D,2,0)*VLOOKUP($O$2,PONDERADORES!$A$7:$G$9,7,0)</f>
        <v>0.2</v>
      </c>
      <c r="Z457" s="2">
        <f>+VLOOKUP(IF(R457&lt;0.1,0,IF(AND(R457&gt;=0.1,R457&lt;0.2),0.1,IF(AND(R457&gt;=0.2,R457&lt;0.3),0.2,IF(R457&gt;0.3,0.3,)))),REFERENCIAS!$C:$D,2,0)*VLOOKUP($R$2,PONDERADORES!$A$11:$G$11,7,0)</f>
        <v>15</v>
      </c>
      <c r="AA457" s="92"/>
      <c r="AB457" s="95" t="e">
        <f t="shared" ca="1" si="27"/>
        <v>#REF!</v>
      </c>
      <c r="AC457" s="23" t="e">
        <f ca="1">IF(AB457&gt;REFERENCIAS!$C$62,REFERENCIAS!$B$62,IF(AND(AB457&gt;=REFERENCIAS!$C$63,AB457&lt;REFERENCIAS!$D$63),REFERENCIAS!$B$63,IF(AND(AB457&gt;REFERENCIAS!$C$64,AB457&lt;=REFERENCIAS!$D$64),REFERENCIAS!$B$64,IF(AND(AB457&gt;=REFERENCIAS!$C$65,AB457&lt;REFERENCIAS!$D$65),REFERENCIAS!$B$65, "Revisar"))))</f>
        <v>#REF!</v>
      </c>
      <c r="AD457" s="94" t="e">
        <f ca="1">VLOOKUP(AC457,REFERENCIAS!$B$62:$G$65,4,FALSE)</f>
        <v>#REF!</v>
      </c>
      <c r="AJ457" s="20"/>
    </row>
    <row r="458" spans="1:36" ht="17.25" x14ac:dyDescent="0.25">
      <c r="A458" s="74"/>
      <c r="B458" s="19"/>
      <c r="C458" s="19"/>
      <c r="D458" s="50"/>
      <c r="E458" s="73"/>
      <c r="F458" s="74"/>
      <c r="G458" s="9"/>
      <c r="H458" s="48"/>
      <c r="I458" s="49">
        <f t="shared" ca="1" si="25"/>
        <v>2022</v>
      </c>
      <c r="J458" s="22">
        <f t="shared" ca="1" si="24"/>
        <v>1</v>
      </c>
      <c r="K458" s="19"/>
      <c r="L458" s="73"/>
      <c r="M458" s="74"/>
      <c r="N458" s="19"/>
      <c r="O458" s="73"/>
      <c r="P458" s="82">
        <v>1</v>
      </c>
      <c r="Q458" s="24">
        <v>1</v>
      </c>
      <c r="R458" s="81">
        <f t="shared" si="26"/>
        <v>1</v>
      </c>
      <c r="S458" s="85"/>
      <c r="T458" s="19"/>
      <c r="U458" s="22"/>
      <c r="V458" s="59"/>
      <c r="W458" s="81"/>
      <c r="X458" s="91" t="e">
        <f ca="1">+VLOOKUP(#REF!,REFERENCIAS!$C:$D,2,0)*VLOOKUP(#REF!,PONDERADORES!A:P,IF(AND(INFORMACION!$T458='REFERENCIAS RIESGO'!$C$36,INFORMACION!$F458=REFERENCIAS!$C$24),16,IF(INFORMACION!$T458='REFERENCIAS RIESGO'!$C$36,13,IF(INFORMACION!$F458=REFERENCIAS!$C$24,10,7))),0)+VLOOKUP(K458,REFERENCIAS!$C:$D,2,0)*VLOOKUP($K$2,PONDERADORES!A:P,IF(AND(INFORMACION!$T458='REFERENCIAS RIESGO'!$C$36,INFORMACION!$F458=REFERENCIAS!$C$24),16,IF(INFORMACION!$T458='REFERENCIAS RIESGO'!$C$36,13,IF(INFORMACION!$F458=REFERENCIAS!$C$24,10,7))),0)+VLOOKUP(L458,REFERENCIAS!$C:$D,2,0)*VLOOKUP($L$2,PONDERADORES!A:P,IF(AND(INFORMACION!$T458='REFERENCIAS RIESGO'!$C$36,INFORMACION!$F458=REFERENCIAS!$C$24),16,IF(INFORMACION!$T458='REFERENCIAS RIESGO'!$C$36,13,IF(INFORMACION!$F458=REFERENCIAS!$C$24,10,7))),0)+VLOOKUP(F458,REFERENCIAS!$C:$D,2,0)*VLOOKUP($F$2,PONDERADORES!A:P,IF(AND(INFORMACION!$T458='REFERENCIAS RIESGO'!$C$36,INFORMACION!$F458=REFERENCIAS!$C$24),16,IF(INFORMACION!$T458='REFERENCIAS RIESGO'!$C$36,13,IF(INFORMACION!$F458=REFERENCIAS!$C$24,10,7))),0)+VLOOKUP(T458,REFERENCIAS!$C:$D,2,0)*VLOOKUP($T$2,PONDERADORES!A:P,IF(AND(INFORMACION!$T458='REFERENCIAS RIESGO'!$C$36,INFORMACION!$F458=REFERENCIAS!$C$24),16,IF(INFORMACION!$T458='REFERENCIAS RIESGO'!$C$36,13,IF(INFORMACION!$F458=REFERENCIAS!$C$24,10,7))),0)+VLOOKUP(IF(J458&lt;=0.2,0.2,IF(AND(J458&gt;0.2,J458&lt;=0.4),0.4,IF(AND(J458&gt;0.4,J458&lt;=0.6),0.6,IF(AND(J458&gt;0.6,J458&lt;=0.8),0.8,IF(AND(J458&gt;0.8,J458&lt;=1),1))))),REFERENCIAS!$C:$D,2,0)*VLOOKUP($J$2,PONDERADORES!A:P,IF(AND(INFORMACION!$T458='REFERENCIAS RIESGO'!$C$36,INFORMACION!$F458=REFERENCIAS!$C$24),16,IF(INFORMACION!$T458='REFERENCIAS RIESGO'!$C$36,13,IF(INFORMACION!$F458=REFERENCIAS!$C$24,10,7))),0)</f>
        <v>#REF!</v>
      </c>
      <c r="Y458" s="68">
        <f>+VLOOKUP(M458,REFERENCIAS!$C:$D,2,0)*VLOOKUP($M$2,PONDERADORES!$A$7:$G$9,7,0)+VLOOKUP(N458,REFERENCIAS!$C:$D,2,0)*VLOOKUP($N$2,PONDERADORES!$A$7:$G$9,7,0)+VLOOKUP(O458,REFERENCIAS!$C:$D,2,0)*VLOOKUP($O$2,PONDERADORES!$A$7:$G$9,7,0)</f>
        <v>0.2</v>
      </c>
      <c r="Z458" s="2">
        <f>+VLOOKUP(IF(R458&lt;0.1,0,IF(AND(R458&gt;=0.1,R458&lt;0.2),0.1,IF(AND(R458&gt;=0.2,R458&lt;0.3),0.2,IF(R458&gt;0.3,0.3,)))),REFERENCIAS!$C:$D,2,0)*VLOOKUP($R$2,PONDERADORES!$A$11:$G$11,7,0)</f>
        <v>15</v>
      </c>
      <c r="AA458" s="92"/>
      <c r="AB458" s="95" t="e">
        <f t="shared" ca="1" si="27"/>
        <v>#REF!</v>
      </c>
      <c r="AC458" s="23" t="e">
        <f ca="1">IF(AB458&gt;REFERENCIAS!$C$62,REFERENCIAS!$B$62,IF(AND(AB458&gt;=REFERENCIAS!$C$63,AB458&lt;REFERENCIAS!$D$63),REFERENCIAS!$B$63,IF(AND(AB458&gt;REFERENCIAS!$C$64,AB458&lt;=REFERENCIAS!$D$64),REFERENCIAS!$B$64,IF(AND(AB458&gt;=REFERENCIAS!$C$65,AB458&lt;REFERENCIAS!$D$65),REFERENCIAS!$B$65, "Revisar"))))</f>
        <v>#REF!</v>
      </c>
      <c r="AD458" s="94" t="e">
        <f ca="1">VLOOKUP(AC458,REFERENCIAS!$B$62:$G$65,4,FALSE)</f>
        <v>#REF!</v>
      </c>
      <c r="AJ458" s="20"/>
    </row>
    <row r="459" spans="1:36" ht="17.25" x14ac:dyDescent="0.25">
      <c r="A459" s="74"/>
      <c r="B459" s="19"/>
      <c r="C459" s="19"/>
      <c r="D459" s="50"/>
      <c r="E459" s="73"/>
      <c r="F459" s="74"/>
      <c r="G459" s="9"/>
      <c r="H459" s="48"/>
      <c r="I459" s="49">
        <f t="shared" ca="1" si="25"/>
        <v>2022</v>
      </c>
      <c r="J459" s="22">
        <f t="shared" ca="1" si="24"/>
        <v>1</v>
      </c>
      <c r="K459" s="19"/>
      <c r="L459" s="73"/>
      <c r="M459" s="74"/>
      <c r="N459" s="19"/>
      <c r="O459" s="73"/>
      <c r="P459" s="82">
        <v>1</v>
      </c>
      <c r="Q459" s="24">
        <v>1</v>
      </c>
      <c r="R459" s="81">
        <f t="shared" si="26"/>
        <v>1</v>
      </c>
      <c r="S459" s="85"/>
      <c r="T459" s="19"/>
      <c r="U459" s="22"/>
      <c r="V459" s="59"/>
      <c r="W459" s="81"/>
      <c r="X459" s="91" t="e">
        <f ca="1">+VLOOKUP(#REF!,REFERENCIAS!$C:$D,2,0)*VLOOKUP(#REF!,PONDERADORES!A:P,IF(AND(INFORMACION!$T459='REFERENCIAS RIESGO'!$C$36,INFORMACION!$F459=REFERENCIAS!$C$24),16,IF(INFORMACION!$T459='REFERENCIAS RIESGO'!$C$36,13,IF(INFORMACION!$F459=REFERENCIAS!$C$24,10,7))),0)+VLOOKUP(K459,REFERENCIAS!$C:$D,2,0)*VLOOKUP($K$2,PONDERADORES!A:P,IF(AND(INFORMACION!$T459='REFERENCIAS RIESGO'!$C$36,INFORMACION!$F459=REFERENCIAS!$C$24),16,IF(INFORMACION!$T459='REFERENCIAS RIESGO'!$C$36,13,IF(INFORMACION!$F459=REFERENCIAS!$C$24,10,7))),0)+VLOOKUP(L459,REFERENCIAS!$C:$D,2,0)*VLOOKUP($L$2,PONDERADORES!A:P,IF(AND(INFORMACION!$T459='REFERENCIAS RIESGO'!$C$36,INFORMACION!$F459=REFERENCIAS!$C$24),16,IF(INFORMACION!$T459='REFERENCIAS RIESGO'!$C$36,13,IF(INFORMACION!$F459=REFERENCIAS!$C$24,10,7))),0)+VLOOKUP(F459,REFERENCIAS!$C:$D,2,0)*VLOOKUP($F$2,PONDERADORES!A:P,IF(AND(INFORMACION!$T459='REFERENCIAS RIESGO'!$C$36,INFORMACION!$F459=REFERENCIAS!$C$24),16,IF(INFORMACION!$T459='REFERENCIAS RIESGO'!$C$36,13,IF(INFORMACION!$F459=REFERENCIAS!$C$24,10,7))),0)+VLOOKUP(T459,REFERENCIAS!$C:$D,2,0)*VLOOKUP($T$2,PONDERADORES!A:P,IF(AND(INFORMACION!$T459='REFERENCIAS RIESGO'!$C$36,INFORMACION!$F459=REFERENCIAS!$C$24),16,IF(INFORMACION!$T459='REFERENCIAS RIESGO'!$C$36,13,IF(INFORMACION!$F459=REFERENCIAS!$C$24,10,7))),0)+VLOOKUP(IF(J459&lt;=0.2,0.2,IF(AND(J459&gt;0.2,J459&lt;=0.4),0.4,IF(AND(J459&gt;0.4,J459&lt;=0.6),0.6,IF(AND(J459&gt;0.6,J459&lt;=0.8),0.8,IF(AND(J459&gt;0.8,J459&lt;=1),1))))),REFERENCIAS!$C:$D,2,0)*VLOOKUP($J$2,PONDERADORES!A:P,IF(AND(INFORMACION!$T459='REFERENCIAS RIESGO'!$C$36,INFORMACION!$F459=REFERENCIAS!$C$24),16,IF(INFORMACION!$T459='REFERENCIAS RIESGO'!$C$36,13,IF(INFORMACION!$F459=REFERENCIAS!$C$24,10,7))),0)</f>
        <v>#REF!</v>
      </c>
      <c r="Y459" s="68">
        <f>+VLOOKUP(M459,REFERENCIAS!$C:$D,2,0)*VLOOKUP($M$2,PONDERADORES!$A$7:$G$9,7,0)+VLOOKUP(N459,REFERENCIAS!$C:$D,2,0)*VLOOKUP($N$2,PONDERADORES!$A$7:$G$9,7,0)+VLOOKUP(O459,REFERENCIAS!$C:$D,2,0)*VLOOKUP($O$2,PONDERADORES!$A$7:$G$9,7,0)</f>
        <v>0.2</v>
      </c>
      <c r="Z459" s="2">
        <f>+VLOOKUP(IF(R459&lt;0.1,0,IF(AND(R459&gt;=0.1,R459&lt;0.2),0.1,IF(AND(R459&gt;=0.2,R459&lt;0.3),0.2,IF(R459&gt;0.3,0.3,)))),REFERENCIAS!$C:$D,2,0)*VLOOKUP($R$2,PONDERADORES!$A$11:$G$11,7,0)</f>
        <v>15</v>
      </c>
      <c r="AA459" s="92"/>
      <c r="AB459" s="95" t="e">
        <f t="shared" ca="1" si="27"/>
        <v>#REF!</v>
      </c>
      <c r="AC459" s="23" t="e">
        <f ca="1">IF(AB459&gt;REFERENCIAS!$C$62,REFERENCIAS!$B$62,IF(AND(AB459&gt;=REFERENCIAS!$C$63,AB459&lt;REFERENCIAS!$D$63),REFERENCIAS!$B$63,IF(AND(AB459&gt;REFERENCIAS!$C$64,AB459&lt;=REFERENCIAS!$D$64),REFERENCIAS!$B$64,IF(AND(AB459&gt;=REFERENCIAS!$C$65,AB459&lt;REFERENCIAS!$D$65),REFERENCIAS!$B$65, "Revisar"))))</f>
        <v>#REF!</v>
      </c>
      <c r="AD459" s="94" t="e">
        <f ca="1">VLOOKUP(AC459,REFERENCIAS!$B$62:$G$65,4,FALSE)</f>
        <v>#REF!</v>
      </c>
      <c r="AJ459" s="20"/>
    </row>
    <row r="460" spans="1:36" ht="17.25" x14ac:dyDescent="0.25">
      <c r="A460" s="74"/>
      <c r="B460" s="19"/>
      <c r="C460" s="19"/>
      <c r="D460" s="50"/>
      <c r="E460" s="73"/>
      <c r="F460" s="74"/>
      <c r="G460" s="9"/>
      <c r="H460" s="48"/>
      <c r="I460" s="49">
        <f t="shared" ca="1" si="25"/>
        <v>2022</v>
      </c>
      <c r="J460" s="22">
        <f t="shared" ca="1" si="24"/>
        <v>1</v>
      </c>
      <c r="K460" s="19"/>
      <c r="L460" s="73"/>
      <c r="M460" s="74"/>
      <c r="N460" s="19"/>
      <c r="O460" s="73"/>
      <c r="P460" s="82">
        <v>1</v>
      </c>
      <c r="Q460" s="24">
        <v>1</v>
      </c>
      <c r="R460" s="81">
        <f t="shared" si="26"/>
        <v>1</v>
      </c>
      <c r="S460" s="85"/>
      <c r="T460" s="19"/>
      <c r="U460" s="22"/>
      <c r="V460" s="59"/>
      <c r="W460" s="81"/>
      <c r="X460" s="91" t="e">
        <f ca="1">+VLOOKUP(#REF!,REFERENCIAS!$C:$D,2,0)*VLOOKUP(#REF!,PONDERADORES!A:P,IF(AND(INFORMACION!$T460='REFERENCIAS RIESGO'!$C$36,INFORMACION!$F460=REFERENCIAS!$C$24),16,IF(INFORMACION!$T460='REFERENCIAS RIESGO'!$C$36,13,IF(INFORMACION!$F460=REFERENCIAS!$C$24,10,7))),0)+VLOOKUP(K460,REFERENCIAS!$C:$D,2,0)*VLOOKUP($K$2,PONDERADORES!A:P,IF(AND(INFORMACION!$T460='REFERENCIAS RIESGO'!$C$36,INFORMACION!$F460=REFERENCIAS!$C$24),16,IF(INFORMACION!$T460='REFERENCIAS RIESGO'!$C$36,13,IF(INFORMACION!$F460=REFERENCIAS!$C$24,10,7))),0)+VLOOKUP(L460,REFERENCIAS!$C:$D,2,0)*VLOOKUP($L$2,PONDERADORES!A:P,IF(AND(INFORMACION!$T460='REFERENCIAS RIESGO'!$C$36,INFORMACION!$F460=REFERENCIAS!$C$24),16,IF(INFORMACION!$T460='REFERENCIAS RIESGO'!$C$36,13,IF(INFORMACION!$F460=REFERENCIAS!$C$24,10,7))),0)+VLOOKUP(F460,REFERENCIAS!$C:$D,2,0)*VLOOKUP($F$2,PONDERADORES!A:P,IF(AND(INFORMACION!$T460='REFERENCIAS RIESGO'!$C$36,INFORMACION!$F460=REFERENCIAS!$C$24),16,IF(INFORMACION!$T460='REFERENCIAS RIESGO'!$C$36,13,IF(INFORMACION!$F460=REFERENCIAS!$C$24,10,7))),0)+VLOOKUP(T460,REFERENCIAS!$C:$D,2,0)*VLOOKUP($T$2,PONDERADORES!A:P,IF(AND(INFORMACION!$T460='REFERENCIAS RIESGO'!$C$36,INFORMACION!$F460=REFERENCIAS!$C$24),16,IF(INFORMACION!$T460='REFERENCIAS RIESGO'!$C$36,13,IF(INFORMACION!$F460=REFERENCIAS!$C$24,10,7))),0)+VLOOKUP(IF(J460&lt;=0.2,0.2,IF(AND(J460&gt;0.2,J460&lt;=0.4),0.4,IF(AND(J460&gt;0.4,J460&lt;=0.6),0.6,IF(AND(J460&gt;0.6,J460&lt;=0.8),0.8,IF(AND(J460&gt;0.8,J460&lt;=1),1))))),REFERENCIAS!$C:$D,2,0)*VLOOKUP($J$2,PONDERADORES!A:P,IF(AND(INFORMACION!$T460='REFERENCIAS RIESGO'!$C$36,INFORMACION!$F460=REFERENCIAS!$C$24),16,IF(INFORMACION!$T460='REFERENCIAS RIESGO'!$C$36,13,IF(INFORMACION!$F460=REFERENCIAS!$C$24,10,7))),0)</f>
        <v>#REF!</v>
      </c>
      <c r="Y460" s="68">
        <f>+VLOOKUP(M460,REFERENCIAS!$C:$D,2,0)*VLOOKUP($M$2,PONDERADORES!$A$7:$G$9,7,0)+VLOOKUP(N460,REFERENCIAS!$C:$D,2,0)*VLOOKUP($N$2,PONDERADORES!$A$7:$G$9,7,0)+VLOOKUP(O460,REFERENCIAS!$C:$D,2,0)*VLOOKUP($O$2,PONDERADORES!$A$7:$G$9,7,0)</f>
        <v>0.2</v>
      </c>
      <c r="Z460" s="2">
        <f>+VLOOKUP(IF(R460&lt;0.1,0,IF(AND(R460&gt;=0.1,R460&lt;0.2),0.1,IF(AND(R460&gt;=0.2,R460&lt;0.3),0.2,IF(R460&gt;0.3,0.3,)))),REFERENCIAS!$C:$D,2,0)*VLOOKUP($R$2,PONDERADORES!$A$11:$G$11,7,0)</f>
        <v>15</v>
      </c>
      <c r="AA460" s="92"/>
      <c r="AB460" s="95" t="e">
        <f t="shared" ca="1" si="27"/>
        <v>#REF!</v>
      </c>
      <c r="AC460" s="23" t="e">
        <f ca="1">IF(AB460&gt;REFERENCIAS!$C$62,REFERENCIAS!$B$62,IF(AND(AB460&gt;=REFERENCIAS!$C$63,AB460&lt;REFERENCIAS!$D$63),REFERENCIAS!$B$63,IF(AND(AB460&gt;REFERENCIAS!$C$64,AB460&lt;=REFERENCIAS!$D$64),REFERENCIAS!$B$64,IF(AND(AB460&gt;=REFERENCIAS!$C$65,AB460&lt;REFERENCIAS!$D$65),REFERENCIAS!$B$65, "Revisar"))))</f>
        <v>#REF!</v>
      </c>
      <c r="AD460" s="94" t="e">
        <f ca="1">VLOOKUP(AC460,REFERENCIAS!$B$62:$G$65,4,FALSE)</f>
        <v>#REF!</v>
      </c>
      <c r="AJ460" s="20"/>
    </row>
    <row r="461" spans="1:36" ht="17.25" x14ac:dyDescent="0.25">
      <c r="A461" s="74"/>
      <c r="B461" s="19"/>
      <c r="C461" s="19"/>
      <c r="D461" s="50"/>
      <c r="E461" s="73"/>
      <c r="F461" s="74"/>
      <c r="G461" s="9"/>
      <c r="H461" s="48"/>
      <c r="I461" s="49">
        <f t="shared" ca="1" si="25"/>
        <v>2022</v>
      </c>
      <c r="J461" s="22">
        <f t="shared" ca="1" si="24"/>
        <v>1</v>
      </c>
      <c r="K461" s="19"/>
      <c r="L461" s="73"/>
      <c r="M461" s="74"/>
      <c r="N461" s="19"/>
      <c r="O461" s="73"/>
      <c r="P461" s="82">
        <v>1</v>
      </c>
      <c r="Q461" s="24">
        <v>1</v>
      </c>
      <c r="R461" s="81">
        <f t="shared" si="26"/>
        <v>1</v>
      </c>
      <c r="S461" s="85"/>
      <c r="T461" s="19"/>
      <c r="U461" s="22"/>
      <c r="V461" s="59"/>
      <c r="W461" s="81"/>
      <c r="X461" s="91" t="e">
        <f ca="1">+VLOOKUP(#REF!,REFERENCIAS!$C:$D,2,0)*VLOOKUP(#REF!,PONDERADORES!A:P,IF(AND(INFORMACION!$T461='REFERENCIAS RIESGO'!$C$36,INFORMACION!$F461=REFERENCIAS!$C$24),16,IF(INFORMACION!$T461='REFERENCIAS RIESGO'!$C$36,13,IF(INFORMACION!$F461=REFERENCIAS!$C$24,10,7))),0)+VLOOKUP(K461,REFERENCIAS!$C:$D,2,0)*VLOOKUP($K$2,PONDERADORES!A:P,IF(AND(INFORMACION!$T461='REFERENCIAS RIESGO'!$C$36,INFORMACION!$F461=REFERENCIAS!$C$24),16,IF(INFORMACION!$T461='REFERENCIAS RIESGO'!$C$36,13,IF(INFORMACION!$F461=REFERENCIAS!$C$24,10,7))),0)+VLOOKUP(L461,REFERENCIAS!$C:$D,2,0)*VLOOKUP($L$2,PONDERADORES!A:P,IF(AND(INFORMACION!$T461='REFERENCIAS RIESGO'!$C$36,INFORMACION!$F461=REFERENCIAS!$C$24),16,IF(INFORMACION!$T461='REFERENCIAS RIESGO'!$C$36,13,IF(INFORMACION!$F461=REFERENCIAS!$C$24,10,7))),0)+VLOOKUP(F461,REFERENCIAS!$C:$D,2,0)*VLOOKUP($F$2,PONDERADORES!A:P,IF(AND(INFORMACION!$T461='REFERENCIAS RIESGO'!$C$36,INFORMACION!$F461=REFERENCIAS!$C$24),16,IF(INFORMACION!$T461='REFERENCIAS RIESGO'!$C$36,13,IF(INFORMACION!$F461=REFERENCIAS!$C$24,10,7))),0)+VLOOKUP(T461,REFERENCIAS!$C:$D,2,0)*VLOOKUP($T$2,PONDERADORES!A:P,IF(AND(INFORMACION!$T461='REFERENCIAS RIESGO'!$C$36,INFORMACION!$F461=REFERENCIAS!$C$24),16,IF(INFORMACION!$T461='REFERENCIAS RIESGO'!$C$36,13,IF(INFORMACION!$F461=REFERENCIAS!$C$24,10,7))),0)+VLOOKUP(IF(J461&lt;=0.2,0.2,IF(AND(J461&gt;0.2,J461&lt;=0.4),0.4,IF(AND(J461&gt;0.4,J461&lt;=0.6),0.6,IF(AND(J461&gt;0.6,J461&lt;=0.8),0.8,IF(AND(J461&gt;0.8,J461&lt;=1),1))))),REFERENCIAS!$C:$D,2,0)*VLOOKUP($J$2,PONDERADORES!A:P,IF(AND(INFORMACION!$T461='REFERENCIAS RIESGO'!$C$36,INFORMACION!$F461=REFERENCIAS!$C$24),16,IF(INFORMACION!$T461='REFERENCIAS RIESGO'!$C$36,13,IF(INFORMACION!$F461=REFERENCIAS!$C$24,10,7))),0)</f>
        <v>#REF!</v>
      </c>
      <c r="Y461" s="68">
        <f>+VLOOKUP(M461,REFERENCIAS!$C:$D,2,0)*VLOOKUP($M$2,PONDERADORES!$A$7:$G$9,7,0)+VLOOKUP(N461,REFERENCIAS!$C:$D,2,0)*VLOOKUP($N$2,PONDERADORES!$A$7:$G$9,7,0)+VLOOKUP(O461,REFERENCIAS!$C:$D,2,0)*VLOOKUP($O$2,PONDERADORES!$A$7:$G$9,7,0)</f>
        <v>0.2</v>
      </c>
      <c r="Z461" s="2">
        <f>+VLOOKUP(IF(R461&lt;0.1,0,IF(AND(R461&gt;=0.1,R461&lt;0.2),0.1,IF(AND(R461&gt;=0.2,R461&lt;0.3),0.2,IF(R461&gt;0.3,0.3,)))),REFERENCIAS!$C:$D,2,0)*VLOOKUP($R$2,PONDERADORES!$A$11:$G$11,7,0)</f>
        <v>15</v>
      </c>
      <c r="AA461" s="92"/>
      <c r="AB461" s="95" t="e">
        <f t="shared" ca="1" si="27"/>
        <v>#REF!</v>
      </c>
      <c r="AC461" s="23" t="e">
        <f ca="1">IF(AB461&gt;REFERENCIAS!$C$62,REFERENCIAS!$B$62,IF(AND(AB461&gt;=REFERENCIAS!$C$63,AB461&lt;REFERENCIAS!$D$63),REFERENCIAS!$B$63,IF(AND(AB461&gt;REFERENCIAS!$C$64,AB461&lt;=REFERENCIAS!$D$64),REFERENCIAS!$B$64,IF(AND(AB461&gt;=REFERENCIAS!$C$65,AB461&lt;REFERENCIAS!$D$65),REFERENCIAS!$B$65, "Revisar"))))</f>
        <v>#REF!</v>
      </c>
      <c r="AD461" s="94" t="e">
        <f ca="1">VLOOKUP(AC461,REFERENCIAS!$B$62:$G$65,4,FALSE)</f>
        <v>#REF!</v>
      </c>
      <c r="AJ461" s="20"/>
    </row>
    <row r="462" spans="1:36" ht="17.25" x14ac:dyDescent="0.25">
      <c r="A462" s="74"/>
      <c r="B462" s="19"/>
      <c r="C462" s="19"/>
      <c r="D462" s="50"/>
      <c r="E462" s="73"/>
      <c r="F462" s="74"/>
      <c r="G462" s="9"/>
      <c r="H462" s="48"/>
      <c r="I462" s="49">
        <f t="shared" ca="1" si="25"/>
        <v>2022</v>
      </c>
      <c r="J462" s="22">
        <f t="shared" ca="1" si="24"/>
        <v>1</v>
      </c>
      <c r="K462" s="19"/>
      <c r="L462" s="73"/>
      <c r="M462" s="74"/>
      <c r="N462" s="19"/>
      <c r="O462" s="73"/>
      <c r="P462" s="82">
        <v>1</v>
      </c>
      <c r="Q462" s="24">
        <v>1</v>
      </c>
      <c r="R462" s="81">
        <f t="shared" si="26"/>
        <v>1</v>
      </c>
      <c r="S462" s="85"/>
      <c r="T462" s="19"/>
      <c r="U462" s="22"/>
      <c r="V462" s="59"/>
      <c r="W462" s="81"/>
      <c r="X462" s="91" t="e">
        <f ca="1">+VLOOKUP(#REF!,REFERENCIAS!$C:$D,2,0)*VLOOKUP(#REF!,PONDERADORES!A:P,IF(AND(INFORMACION!$T462='REFERENCIAS RIESGO'!$C$36,INFORMACION!$F462=REFERENCIAS!$C$24),16,IF(INFORMACION!$T462='REFERENCIAS RIESGO'!$C$36,13,IF(INFORMACION!$F462=REFERENCIAS!$C$24,10,7))),0)+VLOOKUP(K462,REFERENCIAS!$C:$D,2,0)*VLOOKUP($K$2,PONDERADORES!A:P,IF(AND(INFORMACION!$T462='REFERENCIAS RIESGO'!$C$36,INFORMACION!$F462=REFERENCIAS!$C$24),16,IF(INFORMACION!$T462='REFERENCIAS RIESGO'!$C$36,13,IF(INFORMACION!$F462=REFERENCIAS!$C$24,10,7))),0)+VLOOKUP(L462,REFERENCIAS!$C:$D,2,0)*VLOOKUP($L$2,PONDERADORES!A:P,IF(AND(INFORMACION!$T462='REFERENCIAS RIESGO'!$C$36,INFORMACION!$F462=REFERENCIAS!$C$24),16,IF(INFORMACION!$T462='REFERENCIAS RIESGO'!$C$36,13,IF(INFORMACION!$F462=REFERENCIAS!$C$24,10,7))),0)+VLOOKUP(F462,REFERENCIAS!$C:$D,2,0)*VLOOKUP($F$2,PONDERADORES!A:P,IF(AND(INFORMACION!$T462='REFERENCIAS RIESGO'!$C$36,INFORMACION!$F462=REFERENCIAS!$C$24),16,IF(INFORMACION!$T462='REFERENCIAS RIESGO'!$C$36,13,IF(INFORMACION!$F462=REFERENCIAS!$C$24,10,7))),0)+VLOOKUP(T462,REFERENCIAS!$C:$D,2,0)*VLOOKUP($T$2,PONDERADORES!A:P,IF(AND(INFORMACION!$T462='REFERENCIAS RIESGO'!$C$36,INFORMACION!$F462=REFERENCIAS!$C$24),16,IF(INFORMACION!$T462='REFERENCIAS RIESGO'!$C$36,13,IF(INFORMACION!$F462=REFERENCIAS!$C$24,10,7))),0)+VLOOKUP(IF(J462&lt;=0.2,0.2,IF(AND(J462&gt;0.2,J462&lt;=0.4),0.4,IF(AND(J462&gt;0.4,J462&lt;=0.6),0.6,IF(AND(J462&gt;0.6,J462&lt;=0.8),0.8,IF(AND(J462&gt;0.8,J462&lt;=1),1))))),REFERENCIAS!$C:$D,2,0)*VLOOKUP($J$2,PONDERADORES!A:P,IF(AND(INFORMACION!$T462='REFERENCIAS RIESGO'!$C$36,INFORMACION!$F462=REFERENCIAS!$C$24),16,IF(INFORMACION!$T462='REFERENCIAS RIESGO'!$C$36,13,IF(INFORMACION!$F462=REFERENCIAS!$C$24,10,7))),0)</f>
        <v>#REF!</v>
      </c>
      <c r="Y462" s="68">
        <f>+VLOOKUP(M462,REFERENCIAS!$C:$D,2,0)*VLOOKUP($M$2,PONDERADORES!$A$7:$G$9,7,0)+VLOOKUP(N462,REFERENCIAS!$C:$D,2,0)*VLOOKUP($N$2,PONDERADORES!$A$7:$G$9,7,0)+VLOOKUP(O462,REFERENCIAS!$C:$D,2,0)*VLOOKUP($O$2,PONDERADORES!$A$7:$G$9,7,0)</f>
        <v>0.2</v>
      </c>
      <c r="Z462" s="2">
        <f>+VLOOKUP(IF(R462&lt;0.1,0,IF(AND(R462&gt;=0.1,R462&lt;0.2),0.1,IF(AND(R462&gt;=0.2,R462&lt;0.3),0.2,IF(R462&gt;0.3,0.3,)))),REFERENCIAS!$C:$D,2,0)*VLOOKUP($R$2,PONDERADORES!$A$11:$G$11,7,0)</f>
        <v>15</v>
      </c>
      <c r="AA462" s="92"/>
      <c r="AB462" s="95" t="e">
        <f t="shared" ca="1" si="27"/>
        <v>#REF!</v>
      </c>
      <c r="AC462" s="23" t="e">
        <f ca="1">IF(AB462&gt;REFERENCIAS!$C$62,REFERENCIAS!$B$62,IF(AND(AB462&gt;=REFERENCIAS!$C$63,AB462&lt;REFERENCIAS!$D$63),REFERENCIAS!$B$63,IF(AND(AB462&gt;REFERENCIAS!$C$64,AB462&lt;=REFERENCIAS!$D$64),REFERENCIAS!$B$64,IF(AND(AB462&gt;=REFERENCIAS!$C$65,AB462&lt;REFERENCIAS!$D$65),REFERENCIAS!$B$65, "Revisar"))))</f>
        <v>#REF!</v>
      </c>
      <c r="AD462" s="94" t="e">
        <f ca="1">VLOOKUP(AC462,REFERENCIAS!$B$62:$G$65,4,FALSE)</f>
        <v>#REF!</v>
      </c>
      <c r="AJ462" s="20"/>
    </row>
    <row r="463" spans="1:36" ht="17.25" x14ac:dyDescent="0.25">
      <c r="A463" s="74"/>
      <c r="B463" s="19"/>
      <c r="C463" s="19"/>
      <c r="D463" s="50"/>
      <c r="E463" s="73"/>
      <c r="F463" s="74"/>
      <c r="G463" s="9"/>
      <c r="H463" s="48"/>
      <c r="I463" s="49">
        <f t="shared" ca="1" si="25"/>
        <v>2022</v>
      </c>
      <c r="J463" s="22">
        <f t="shared" ca="1" si="24"/>
        <v>1</v>
      </c>
      <c r="K463" s="19"/>
      <c r="L463" s="73"/>
      <c r="M463" s="74"/>
      <c r="N463" s="19"/>
      <c r="O463" s="73"/>
      <c r="P463" s="82">
        <v>1</v>
      </c>
      <c r="Q463" s="24">
        <v>1</v>
      </c>
      <c r="R463" s="81">
        <f t="shared" si="26"/>
        <v>1</v>
      </c>
      <c r="S463" s="85"/>
      <c r="T463" s="19"/>
      <c r="U463" s="22"/>
      <c r="V463" s="59"/>
      <c r="W463" s="81"/>
      <c r="X463" s="91" t="e">
        <f ca="1">+VLOOKUP(#REF!,REFERENCIAS!$C:$D,2,0)*VLOOKUP(#REF!,PONDERADORES!A:P,IF(AND(INFORMACION!$T463='REFERENCIAS RIESGO'!$C$36,INFORMACION!$F463=REFERENCIAS!$C$24),16,IF(INFORMACION!$T463='REFERENCIAS RIESGO'!$C$36,13,IF(INFORMACION!$F463=REFERENCIAS!$C$24,10,7))),0)+VLOOKUP(K463,REFERENCIAS!$C:$D,2,0)*VLOOKUP($K$2,PONDERADORES!A:P,IF(AND(INFORMACION!$T463='REFERENCIAS RIESGO'!$C$36,INFORMACION!$F463=REFERENCIAS!$C$24),16,IF(INFORMACION!$T463='REFERENCIAS RIESGO'!$C$36,13,IF(INFORMACION!$F463=REFERENCIAS!$C$24,10,7))),0)+VLOOKUP(L463,REFERENCIAS!$C:$D,2,0)*VLOOKUP($L$2,PONDERADORES!A:P,IF(AND(INFORMACION!$T463='REFERENCIAS RIESGO'!$C$36,INFORMACION!$F463=REFERENCIAS!$C$24),16,IF(INFORMACION!$T463='REFERENCIAS RIESGO'!$C$36,13,IF(INFORMACION!$F463=REFERENCIAS!$C$24,10,7))),0)+VLOOKUP(F463,REFERENCIAS!$C:$D,2,0)*VLOOKUP($F$2,PONDERADORES!A:P,IF(AND(INFORMACION!$T463='REFERENCIAS RIESGO'!$C$36,INFORMACION!$F463=REFERENCIAS!$C$24),16,IF(INFORMACION!$T463='REFERENCIAS RIESGO'!$C$36,13,IF(INFORMACION!$F463=REFERENCIAS!$C$24,10,7))),0)+VLOOKUP(T463,REFERENCIAS!$C:$D,2,0)*VLOOKUP($T$2,PONDERADORES!A:P,IF(AND(INFORMACION!$T463='REFERENCIAS RIESGO'!$C$36,INFORMACION!$F463=REFERENCIAS!$C$24),16,IF(INFORMACION!$T463='REFERENCIAS RIESGO'!$C$36,13,IF(INFORMACION!$F463=REFERENCIAS!$C$24,10,7))),0)+VLOOKUP(IF(J463&lt;=0.2,0.2,IF(AND(J463&gt;0.2,J463&lt;=0.4),0.4,IF(AND(J463&gt;0.4,J463&lt;=0.6),0.6,IF(AND(J463&gt;0.6,J463&lt;=0.8),0.8,IF(AND(J463&gt;0.8,J463&lt;=1),1))))),REFERENCIAS!$C:$D,2,0)*VLOOKUP($J$2,PONDERADORES!A:P,IF(AND(INFORMACION!$T463='REFERENCIAS RIESGO'!$C$36,INFORMACION!$F463=REFERENCIAS!$C$24),16,IF(INFORMACION!$T463='REFERENCIAS RIESGO'!$C$36,13,IF(INFORMACION!$F463=REFERENCIAS!$C$24,10,7))),0)</f>
        <v>#REF!</v>
      </c>
      <c r="Y463" s="68">
        <f>+VLOOKUP(M463,REFERENCIAS!$C:$D,2,0)*VLOOKUP($M$2,PONDERADORES!$A$7:$G$9,7,0)+VLOOKUP(N463,REFERENCIAS!$C:$D,2,0)*VLOOKUP($N$2,PONDERADORES!$A$7:$G$9,7,0)+VLOOKUP(O463,REFERENCIAS!$C:$D,2,0)*VLOOKUP($O$2,PONDERADORES!$A$7:$G$9,7,0)</f>
        <v>0.2</v>
      </c>
      <c r="Z463" s="2">
        <f>+VLOOKUP(IF(R463&lt;0.1,0,IF(AND(R463&gt;=0.1,R463&lt;0.2),0.1,IF(AND(R463&gt;=0.2,R463&lt;0.3),0.2,IF(R463&gt;0.3,0.3,)))),REFERENCIAS!$C:$D,2,0)*VLOOKUP($R$2,PONDERADORES!$A$11:$G$11,7,0)</f>
        <v>15</v>
      </c>
      <c r="AA463" s="92"/>
      <c r="AB463" s="95" t="e">
        <f t="shared" ca="1" si="27"/>
        <v>#REF!</v>
      </c>
      <c r="AC463" s="23" t="e">
        <f ca="1">IF(AB463&gt;REFERENCIAS!$C$62,REFERENCIAS!$B$62,IF(AND(AB463&gt;=REFERENCIAS!$C$63,AB463&lt;REFERENCIAS!$D$63),REFERENCIAS!$B$63,IF(AND(AB463&gt;REFERENCIAS!$C$64,AB463&lt;=REFERENCIAS!$D$64),REFERENCIAS!$B$64,IF(AND(AB463&gt;=REFERENCIAS!$C$65,AB463&lt;REFERENCIAS!$D$65),REFERENCIAS!$B$65, "Revisar"))))</f>
        <v>#REF!</v>
      </c>
      <c r="AD463" s="94" t="e">
        <f ca="1">VLOOKUP(AC463,REFERENCIAS!$B$62:$G$65,4,FALSE)</f>
        <v>#REF!</v>
      </c>
      <c r="AJ463" s="20"/>
    </row>
    <row r="464" spans="1:36" ht="17.25" x14ac:dyDescent="0.25">
      <c r="A464" s="74"/>
      <c r="B464" s="19"/>
      <c r="C464" s="19"/>
      <c r="D464" s="50"/>
      <c r="E464" s="73"/>
      <c r="F464" s="74"/>
      <c r="G464" s="9"/>
      <c r="H464" s="48"/>
      <c r="I464" s="49">
        <f t="shared" ca="1" si="25"/>
        <v>2022</v>
      </c>
      <c r="J464" s="22">
        <f t="shared" ca="1" si="24"/>
        <v>1</v>
      </c>
      <c r="K464" s="19"/>
      <c r="L464" s="73"/>
      <c r="M464" s="74"/>
      <c r="N464" s="19"/>
      <c r="O464" s="73"/>
      <c r="P464" s="82">
        <v>1</v>
      </c>
      <c r="Q464" s="24">
        <v>1</v>
      </c>
      <c r="R464" s="81">
        <f t="shared" si="26"/>
        <v>1</v>
      </c>
      <c r="S464" s="85"/>
      <c r="T464" s="19"/>
      <c r="U464" s="22"/>
      <c r="V464" s="59"/>
      <c r="W464" s="81"/>
      <c r="X464" s="91" t="e">
        <f ca="1">+VLOOKUP(#REF!,REFERENCIAS!$C:$D,2,0)*VLOOKUP(#REF!,PONDERADORES!A:P,IF(AND(INFORMACION!$T464='REFERENCIAS RIESGO'!$C$36,INFORMACION!$F464=REFERENCIAS!$C$24),16,IF(INFORMACION!$T464='REFERENCIAS RIESGO'!$C$36,13,IF(INFORMACION!$F464=REFERENCIAS!$C$24,10,7))),0)+VLOOKUP(K464,REFERENCIAS!$C:$D,2,0)*VLOOKUP($K$2,PONDERADORES!A:P,IF(AND(INFORMACION!$T464='REFERENCIAS RIESGO'!$C$36,INFORMACION!$F464=REFERENCIAS!$C$24),16,IF(INFORMACION!$T464='REFERENCIAS RIESGO'!$C$36,13,IF(INFORMACION!$F464=REFERENCIAS!$C$24,10,7))),0)+VLOOKUP(L464,REFERENCIAS!$C:$D,2,0)*VLOOKUP($L$2,PONDERADORES!A:P,IF(AND(INFORMACION!$T464='REFERENCIAS RIESGO'!$C$36,INFORMACION!$F464=REFERENCIAS!$C$24),16,IF(INFORMACION!$T464='REFERENCIAS RIESGO'!$C$36,13,IF(INFORMACION!$F464=REFERENCIAS!$C$24,10,7))),0)+VLOOKUP(F464,REFERENCIAS!$C:$D,2,0)*VLOOKUP($F$2,PONDERADORES!A:P,IF(AND(INFORMACION!$T464='REFERENCIAS RIESGO'!$C$36,INFORMACION!$F464=REFERENCIAS!$C$24),16,IF(INFORMACION!$T464='REFERENCIAS RIESGO'!$C$36,13,IF(INFORMACION!$F464=REFERENCIAS!$C$24,10,7))),0)+VLOOKUP(T464,REFERENCIAS!$C:$D,2,0)*VLOOKUP($T$2,PONDERADORES!A:P,IF(AND(INFORMACION!$T464='REFERENCIAS RIESGO'!$C$36,INFORMACION!$F464=REFERENCIAS!$C$24),16,IF(INFORMACION!$T464='REFERENCIAS RIESGO'!$C$36,13,IF(INFORMACION!$F464=REFERENCIAS!$C$24,10,7))),0)+VLOOKUP(IF(J464&lt;=0.2,0.2,IF(AND(J464&gt;0.2,J464&lt;=0.4),0.4,IF(AND(J464&gt;0.4,J464&lt;=0.6),0.6,IF(AND(J464&gt;0.6,J464&lt;=0.8),0.8,IF(AND(J464&gt;0.8,J464&lt;=1),1))))),REFERENCIAS!$C:$D,2,0)*VLOOKUP($J$2,PONDERADORES!A:P,IF(AND(INFORMACION!$T464='REFERENCIAS RIESGO'!$C$36,INFORMACION!$F464=REFERENCIAS!$C$24),16,IF(INFORMACION!$T464='REFERENCIAS RIESGO'!$C$36,13,IF(INFORMACION!$F464=REFERENCIAS!$C$24,10,7))),0)</f>
        <v>#REF!</v>
      </c>
      <c r="Y464" s="68">
        <f>+VLOOKUP(M464,REFERENCIAS!$C:$D,2,0)*VLOOKUP($M$2,PONDERADORES!$A$7:$G$9,7,0)+VLOOKUP(N464,REFERENCIAS!$C:$D,2,0)*VLOOKUP($N$2,PONDERADORES!$A$7:$G$9,7,0)+VLOOKUP(O464,REFERENCIAS!$C:$D,2,0)*VLOOKUP($O$2,PONDERADORES!$A$7:$G$9,7,0)</f>
        <v>0.2</v>
      </c>
      <c r="Z464" s="2">
        <f>+VLOOKUP(IF(R464&lt;0.1,0,IF(AND(R464&gt;=0.1,R464&lt;0.2),0.1,IF(AND(R464&gt;=0.2,R464&lt;0.3),0.2,IF(R464&gt;0.3,0.3,)))),REFERENCIAS!$C:$D,2,0)*VLOOKUP($R$2,PONDERADORES!$A$11:$G$11,7,0)</f>
        <v>15</v>
      </c>
      <c r="AA464" s="92"/>
      <c r="AB464" s="95" t="e">
        <f t="shared" ca="1" si="27"/>
        <v>#REF!</v>
      </c>
      <c r="AC464" s="23" t="e">
        <f ca="1">IF(AB464&gt;REFERENCIAS!$C$62,REFERENCIAS!$B$62,IF(AND(AB464&gt;=REFERENCIAS!$C$63,AB464&lt;REFERENCIAS!$D$63),REFERENCIAS!$B$63,IF(AND(AB464&gt;REFERENCIAS!$C$64,AB464&lt;=REFERENCIAS!$D$64),REFERENCIAS!$B$64,IF(AND(AB464&gt;=REFERENCIAS!$C$65,AB464&lt;REFERENCIAS!$D$65),REFERENCIAS!$B$65, "Revisar"))))</f>
        <v>#REF!</v>
      </c>
      <c r="AD464" s="94" t="e">
        <f ca="1">VLOOKUP(AC464,REFERENCIAS!$B$62:$G$65,4,FALSE)</f>
        <v>#REF!</v>
      </c>
      <c r="AJ464" s="20"/>
    </row>
    <row r="465" spans="1:36" ht="17.25" x14ac:dyDescent="0.25">
      <c r="A465" s="74"/>
      <c r="B465" s="19"/>
      <c r="C465" s="19"/>
      <c r="D465" s="50"/>
      <c r="E465" s="73"/>
      <c r="F465" s="74"/>
      <c r="G465" s="9"/>
      <c r="H465" s="48"/>
      <c r="I465" s="49">
        <f t="shared" ca="1" si="25"/>
        <v>2022</v>
      </c>
      <c r="J465" s="22">
        <f t="shared" ca="1" si="24"/>
        <v>1</v>
      </c>
      <c r="K465" s="19"/>
      <c r="L465" s="73"/>
      <c r="M465" s="74"/>
      <c r="N465" s="19"/>
      <c r="O465" s="73"/>
      <c r="P465" s="82">
        <v>1</v>
      </c>
      <c r="Q465" s="24">
        <v>1</v>
      </c>
      <c r="R465" s="81">
        <f t="shared" si="26"/>
        <v>1</v>
      </c>
      <c r="S465" s="85"/>
      <c r="T465" s="19"/>
      <c r="U465" s="22"/>
      <c r="V465" s="59"/>
      <c r="W465" s="81"/>
      <c r="X465" s="91" t="e">
        <f ca="1">+VLOOKUP(#REF!,REFERENCIAS!$C:$D,2,0)*VLOOKUP(#REF!,PONDERADORES!A:P,IF(AND(INFORMACION!$T465='REFERENCIAS RIESGO'!$C$36,INFORMACION!$F465=REFERENCIAS!$C$24),16,IF(INFORMACION!$T465='REFERENCIAS RIESGO'!$C$36,13,IF(INFORMACION!$F465=REFERENCIAS!$C$24,10,7))),0)+VLOOKUP(K465,REFERENCIAS!$C:$D,2,0)*VLOOKUP($K$2,PONDERADORES!A:P,IF(AND(INFORMACION!$T465='REFERENCIAS RIESGO'!$C$36,INFORMACION!$F465=REFERENCIAS!$C$24),16,IF(INFORMACION!$T465='REFERENCIAS RIESGO'!$C$36,13,IF(INFORMACION!$F465=REFERENCIAS!$C$24,10,7))),0)+VLOOKUP(L465,REFERENCIAS!$C:$D,2,0)*VLOOKUP($L$2,PONDERADORES!A:P,IF(AND(INFORMACION!$T465='REFERENCIAS RIESGO'!$C$36,INFORMACION!$F465=REFERENCIAS!$C$24),16,IF(INFORMACION!$T465='REFERENCIAS RIESGO'!$C$36,13,IF(INFORMACION!$F465=REFERENCIAS!$C$24,10,7))),0)+VLOOKUP(F465,REFERENCIAS!$C:$D,2,0)*VLOOKUP($F$2,PONDERADORES!A:P,IF(AND(INFORMACION!$T465='REFERENCIAS RIESGO'!$C$36,INFORMACION!$F465=REFERENCIAS!$C$24),16,IF(INFORMACION!$T465='REFERENCIAS RIESGO'!$C$36,13,IF(INFORMACION!$F465=REFERENCIAS!$C$24,10,7))),0)+VLOOKUP(T465,REFERENCIAS!$C:$D,2,0)*VLOOKUP($T$2,PONDERADORES!A:P,IF(AND(INFORMACION!$T465='REFERENCIAS RIESGO'!$C$36,INFORMACION!$F465=REFERENCIAS!$C$24),16,IF(INFORMACION!$T465='REFERENCIAS RIESGO'!$C$36,13,IF(INFORMACION!$F465=REFERENCIAS!$C$24,10,7))),0)+VLOOKUP(IF(J465&lt;=0.2,0.2,IF(AND(J465&gt;0.2,J465&lt;=0.4),0.4,IF(AND(J465&gt;0.4,J465&lt;=0.6),0.6,IF(AND(J465&gt;0.6,J465&lt;=0.8),0.8,IF(AND(J465&gt;0.8,J465&lt;=1),1))))),REFERENCIAS!$C:$D,2,0)*VLOOKUP($J$2,PONDERADORES!A:P,IF(AND(INFORMACION!$T465='REFERENCIAS RIESGO'!$C$36,INFORMACION!$F465=REFERENCIAS!$C$24),16,IF(INFORMACION!$T465='REFERENCIAS RIESGO'!$C$36,13,IF(INFORMACION!$F465=REFERENCIAS!$C$24,10,7))),0)</f>
        <v>#REF!</v>
      </c>
      <c r="Y465" s="68">
        <f>+VLOOKUP(M465,REFERENCIAS!$C:$D,2,0)*VLOOKUP($M$2,PONDERADORES!$A$7:$G$9,7,0)+VLOOKUP(N465,REFERENCIAS!$C:$D,2,0)*VLOOKUP($N$2,PONDERADORES!$A$7:$G$9,7,0)+VLOOKUP(O465,REFERENCIAS!$C:$D,2,0)*VLOOKUP($O$2,PONDERADORES!$A$7:$G$9,7,0)</f>
        <v>0.2</v>
      </c>
      <c r="Z465" s="2">
        <f>+VLOOKUP(IF(R465&lt;0.1,0,IF(AND(R465&gt;=0.1,R465&lt;0.2),0.1,IF(AND(R465&gt;=0.2,R465&lt;0.3),0.2,IF(R465&gt;0.3,0.3,)))),REFERENCIAS!$C:$D,2,0)*VLOOKUP($R$2,PONDERADORES!$A$11:$G$11,7,0)</f>
        <v>15</v>
      </c>
      <c r="AA465" s="92"/>
      <c r="AB465" s="95" t="e">
        <f t="shared" ca="1" si="27"/>
        <v>#REF!</v>
      </c>
      <c r="AC465" s="23" t="e">
        <f ca="1">IF(AB465&gt;REFERENCIAS!$C$62,REFERENCIAS!$B$62,IF(AND(AB465&gt;=REFERENCIAS!$C$63,AB465&lt;REFERENCIAS!$D$63),REFERENCIAS!$B$63,IF(AND(AB465&gt;REFERENCIAS!$C$64,AB465&lt;=REFERENCIAS!$D$64),REFERENCIAS!$B$64,IF(AND(AB465&gt;=REFERENCIAS!$C$65,AB465&lt;REFERENCIAS!$D$65),REFERENCIAS!$B$65, "Revisar"))))</f>
        <v>#REF!</v>
      </c>
      <c r="AD465" s="94" t="e">
        <f ca="1">VLOOKUP(AC465,REFERENCIAS!$B$62:$G$65,4,FALSE)</f>
        <v>#REF!</v>
      </c>
      <c r="AJ465" s="20"/>
    </row>
    <row r="466" spans="1:36" ht="17.25" x14ac:dyDescent="0.25">
      <c r="A466" s="74"/>
      <c r="B466" s="19"/>
      <c r="C466" s="19"/>
      <c r="D466" s="50"/>
      <c r="E466" s="73"/>
      <c r="F466" s="74"/>
      <c r="G466" s="9"/>
      <c r="H466" s="48"/>
      <c r="I466" s="49">
        <f t="shared" ca="1" si="25"/>
        <v>2022</v>
      </c>
      <c r="J466" s="22">
        <f t="shared" ca="1" si="24"/>
        <v>1</v>
      </c>
      <c r="K466" s="19"/>
      <c r="L466" s="73"/>
      <c r="M466" s="74"/>
      <c r="N466" s="19"/>
      <c r="O466" s="73"/>
      <c r="P466" s="82">
        <v>1</v>
      </c>
      <c r="Q466" s="24">
        <v>1</v>
      </c>
      <c r="R466" s="81">
        <f t="shared" si="26"/>
        <v>1</v>
      </c>
      <c r="S466" s="85"/>
      <c r="T466" s="19"/>
      <c r="U466" s="22"/>
      <c r="V466" s="59"/>
      <c r="W466" s="81"/>
      <c r="X466" s="91" t="e">
        <f ca="1">+VLOOKUP(#REF!,REFERENCIAS!$C:$D,2,0)*VLOOKUP(#REF!,PONDERADORES!A:P,IF(AND(INFORMACION!$T466='REFERENCIAS RIESGO'!$C$36,INFORMACION!$F466=REFERENCIAS!$C$24),16,IF(INFORMACION!$T466='REFERENCIAS RIESGO'!$C$36,13,IF(INFORMACION!$F466=REFERENCIAS!$C$24,10,7))),0)+VLOOKUP(K466,REFERENCIAS!$C:$D,2,0)*VLOOKUP($K$2,PONDERADORES!A:P,IF(AND(INFORMACION!$T466='REFERENCIAS RIESGO'!$C$36,INFORMACION!$F466=REFERENCIAS!$C$24),16,IF(INFORMACION!$T466='REFERENCIAS RIESGO'!$C$36,13,IF(INFORMACION!$F466=REFERENCIAS!$C$24,10,7))),0)+VLOOKUP(L466,REFERENCIAS!$C:$D,2,0)*VLOOKUP($L$2,PONDERADORES!A:P,IF(AND(INFORMACION!$T466='REFERENCIAS RIESGO'!$C$36,INFORMACION!$F466=REFERENCIAS!$C$24),16,IF(INFORMACION!$T466='REFERENCIAS RIESGO'!$C$36,13,IF(INFORMACION!$F466=REFERENCIAS!$C$24,10,7))),0)+VLOOKUP(F466,REFERENCIAS!$C:$D,2,0)*VLOOKUP($F$2,PONDERADORES!A:P,IF(AND(INFORMACION!$T466='REFERENCIAS RIESGO'!$C$36,INFORMACION!$F466=REFERENCIAS!$C$24),16,IF(INFORMACION!$T466='REFERENCIAS RIESGO'!$C$36,13,IF(INFORMACION!$F466=REFERENCIAS!$C$24,10,7))),0)+VLOOKUP(T466,REFERENCIAS!$C:$D,2,0)*VLOOKUP($T$2,PONDERADORES!A:P,IF(AND(INFORMACION!$T466='REFERENCIAS RIESGO'!$C$36,INFORMACION!$F466=REFERENCIAS!$C$24),16,IF(INFORMACION!$T466='REFERENCIAS RIESGO'!$C$36,13,IF(INFORMACION!$F466=REFERENCIAS!$C$24,10,7))),0)+VLOOKUP(IF(J466&lt;=0.2,0.2,IF(AND(J466&gt;0.2,J466&lt;=0.4),0.4,IF(AND(J466&gt;0.4,J466&lt;=0.6),0.6,IF(AND(J466&gt;0.6,J466&lt;=0.8),0.8,IF(AND(J466&gt;0.8,J466&lt;=1),1))))),REFERENCIAS!$C:$D,2,0)*VLOOKUP($J$2,PONDERADORES!A:P,IF(AND(INFORMACION!$T466='REFERENCIAS RIESGO'!$C$36,INFORMACION!$F466=REFERENCIAS!$C$24),16,IF(INFORMACION!$T466='REFERENCIAS RIESGO'!$C$36,13,IF(INFORMACION!$F466=REFERENCIAS!$C$24,10,7))),0)</f>
        <v>#REF!</v>
      </c>
      <c r="Y466" s="68">
        <f>+VLOOKUP(M466,REFERENCIAS!$C:$D,2,0)*VLOOKUP($M$2,PONDERADORES!$A$7:$G$9,7,0)+VLOOKUP(N466,REFERENCIAS!$C:$D,2,0)*VLOOKUP($N$2,PONDERADORES!$A$7:$G$9,7,0)+VLOOKUP(O466,REFERENCIAS!$C:$D,2,0)*VLOOKUP($O$2,PONDERADORES!$A$7:$G$9,7,0)</f>
        <v>0.2</v>
      </c>
      <c r="Z466" s="2">
        <f>+VLOOKUP(IF(R466&lt;0.1,0,IF(AND(R466&gt;=0.1,R466&lt;0.2),0.1,IF(AND(R466&gt;=0.2,R466&lt;0.3),0.2,IF(R466&gt;0.3,0.3,)))),REFERENCIAS!$C:$D,2,0)*VLOOKUP($R$2,PONDERADORES!$A$11:$G$11,7,0)</f>
        <v>15</v>
      </c>
      <c r="AA466" s="92"/>
      <c r="AB466" s="95" t="e">
        <f t="shared" ca="1" si="27"/>
        <v>#REF!</v>
      </c>
      <c r="AC466" s="23" t="e">
        <f ca="1">IF(AB466&gt;REFERENCIAS!$C$62,REFERENCIAS!$B$62,IF(AND(AB466&gt;=REFERENCIAS!$C$63,AB466&lt;REFERENCIAS!$D$63),REFERENCIAS!$B$63,IF(AND(AB466&gt;REFERENCIAS!$C$64,AB466&lt;=REFERENCIAS!$D$64),REFERENCIAS!$B$64,IF(AND(AB466&gt;=REFERENCIAS!$C$65,AB466&lt;REFERENCIAS!$D$65),REFERENCIAS!$B$65, "Revisar"))))</f>
        <v>#REF!</v>
      </c>
      <c r="AD466" s="94" t="e">
        <f ca="1">VLOOKUP(AC466,REFERENCIAS!$B$62:$G$65,4,FALSE)</f>
        <v>#REF!</v>
      </c>
      <c r="AJ466" s="20"/>
    </row>
    <row r="467" spans="1:36" ht="17.25" x14ac:dyDescent="0.25">
      <c r="A467" s="74"/>
      <c r="B467" s="19"/>
      <c r="C467" s="19"/>
      <c r="D467" s="50"/>
      <c r="E467" s="73"/>
      <c r="F467" s="74"/>
      <c r="G467" s="9"/>
      <c r="H467" s="48"/>
      <c r="I467" s="49">
        <f t="shared" ca="1" si="25"/>
        <v>2022</v>
      </c>
      <c r="J467" s="22">
        <f t="shared" ca="1" si="24"/>
        <v>1</v>
      </c>
      <c r="K467" s="19"/>
      <c r="L467" s="73"/>
      <c r="M467" s="74"/>
      <c r="N467" s="19"/>
      <c r="O467" s="73"/>
      <c r="P467" s="82">
        <v>1</v>
      </c>
      <c r="Q467" s="24">
        <v>1</v>
      </c>
      <c r="R467" s="81">
        <f t="shared" si="26"/>
        <v>1</v>
      </c>
      <c r="S467" s="85"/>
      <c r="T467" s="19"/>
      <c r="U467" s="22"/>
      <c r="V467" s="59"/>
      <c r="W467" s="81"/>
      <c r="X467" s="91" t="e">
        <f ca="1">+VLOOKUP(#REF!,REFERENCIAS!$C:$D,2,0)*VLOOKUP(#REF!,PONDERADORES!A:P,IF(AND(INFORMACION!$T467='REFERENCIAS RIESGO'!$C$36,INFORMACION!$F467=REFERENCIAS!$C$24),16,IF(INFORMACION!$T467='REFERENCIAS RIESGO'!$C$36,13,IF(INFORMACION!$F467=REFERENCIAS!$C$24,10,7))),0)+VLOOKUP(K467,REFERENCIAS!$C:$D,2,0)*VLOOKUP($K$2,PONDERADORES!A:P,IF(AND(INFORMACION!$T467='REFERENCIAS RIESGO'!$C$36,INFORMACION!$F467=REFERENCIAS!$C$24),16,IF(INFORMACION!$T467='REFERENCIAS RIESGO'!$C$36,13,IF(INFORMACION!$F467=REFERENCIAS!$C$24,10,7))),0)+VLOOKUP(L467,REFERENCIAS!$C:$D,2,0)*VLOOKUP($L$2,PONDERADORES!A:P,IF(AND(INFORMACION!$T467='REFERENCIAS RIESGO'!$C$36,INFORMACION!$F467=REFERENCIAS!$C$24),16,IF(INFORMACION!$T467='REFERENCIAS RIESGO'!$C$36,13,IF(INFORMACION!$F467=REFERENCIAS!$C$24,10,7))),0)+VLOOKUP(F467,REFERENCIAS!$C:$D,2,0)*VLOOKUP($F$2,PONDERADORES!A:P,IF(AND(INFORMACION!$T467='REFERENCIAS RIESGO'!$C$36,INFORMACION!$F467=REFERENCIAS!$C$24),16,IF(INFORMACION!$T467='REFERENCIAS RIESGO'!$C$36,13,IF(INFORMACION!$F467=REFERENCIAS!$C$24,10,7))),0)+VLOOKUP(T467,REFERENCIAS!$C:$D,2,0)*VLOOKUP($T$2,PONDERADORES!A:P,IF(AND(INFORMACION!$T467='REFERENCIAS RIESGO'!$C$36,INFORMACION!$F467=REFERENCIAS!$C$24),16,IF(INFORMACION!$T467='REFERENCIAS RIESGO'!$C$36,13,IF(INFORMACION!$F467=REFERENCIAS!$C$24,10,7))),0)+VLOOKUP(IF(J467&lt;=0.2,0.2,IF(AND(J467&gt;0.2,J467&lt;=0.4),0.4,IF(AND(J467&gt;0.4,J467&lt;=0.6),0.6,IF(AND(J467&gt;0.6,J467&lt;=0.8),0.8,IF(AND(J467&gt;0.8,J467&lt;=1),1))))),REFERENCIAS!$C:$D,2,0)*VLOOKUP($J$2,PONDERADORES!A:P,IF(AND(INFORMACION!$T467='REFERENCIAS RIESGO'!$C$36,INFORMACION!$F467=REFERENCIAS!$C$24),16,IF(INFORMACION!$T467='REFERENCIAS RIESGO'!$C$36,13,IF(INFORMACION!$F467=REFERENCIAS!$C$24,10,7))),0)</f>
        <v>#REF!</v>
      </c>
      <c r="Y467" s="68">
        <f>+VLOOKUP(M467,REFERENCIAS!$C:$D,2,0)*VLOOKUP($M$2,PONDERADORES!$A$7:$G$9,7,0)+VLOOKUP(N467,REFERENCIAS!$C:$D,2,0)*VLOOKUP($N$2,PONDERADORES!$A$7:$G$9,7,0)+VLOOKUP(O467,REFERENCIAS!$C:$D,2,0)*VLOOKUP($O$2,PONDERADORES!$A$7:$G$9,7,0)</f>
        <v>0.2</v>
      </c>
      <c r="Z467" s="2">
        <f>+VLOOKUP(IF(R467&lt;0.1,0,IF(AND(R467&gt;=0.1,R467&lt;0.2),0.1,IF(AND(R467&gt;=0.2,R467&lt;0.3),0.2,IF(R467&gt;0.3,0.3,)))),REFERENCIAS!$C:$D,2,0)*VLOOKUP($R$2,PONDERADORES!$A$11:$G$11,7,0)</f>
        <v>15</v>
      </c>
      <c r="AA467" s="92"/>
      <c r="AB467" s="95" t="e">
        <f t="shared" ca="1" si="27"/>
        <v>#REF!</v>
      </c>
      <c r="AC467" s="23" t="e">
        <f ca="1">IF(AB467&gt;REFERENCIAS!$C$62,REFERENCIAS!$B$62,IF(AND(AB467&gt;=REFERENCIAS!$C$63,AB467&lt;REFERENCIAS!$D$63),REFERENCIAS!$B$63,IF(AND(AB467&gt;REFERENCIAS!$C$64,AB467&lt;=REFERENCIAS!$D$64),REFERENCIAS!$B$64,IF(AND(AB467&gt;=REFERENCIAS!$C$65,AB467&lt;REFERENCIAS!$D$65),REFERENCIAS!$B$65, "Revisar"))))</f>
        <v>#REF!</v>
      </c>
      <c r="AD467" s="94" t="e">
        <f ca="1">VLOOKUP(AC467,REFERENCIAS!$B$62:$G$65,4,FALSE)</f>
        <v>#REF!</v>
      </c>
      <c r="AJ467" s="20"/>
    </row>
    <row r="468" spans="1:36" ht="17.25" x14ac:dyDescent="0.25">
      <c r="A468" s="74"/>
      <c r="B468" s="19"/>
      <c r="C468" s="19"/>
      <c r="D468" s="50"/>
      <c r="E468" s="73"/>
      <c r="F468" s="74"/>
      <c r="G468" s="9"/>
      <c r="H468" s="48"/>
      <c r="I468" s="49">
        <f t="shared" ca="1" si="25"/>
        <v>2022</v>
      </c>
      <c r="J468" s="22">
        <f t="shared" ca="1" si="24"/>
        <v>1</v>
      </c>
      <c r="K468" s="19"/>
      <c r="L468" s="73"/>
      <c r="M468" s="74"/>
      <c r="N468" s="19"/>
      <c r="O468" s="73"/>
      <c r="P468" s="82">
        <v>1</v>
      </c>
      <c r="Q468" s="24">
        <v>1</v>
      </c>
      <c r="R468" s="81">
        <f t="shared" si="26"/>
        <v>1</v>
      </c>
      <c r="S468" s="85"/>
      <c r="T468" s="19"/>
      <c r="U468" s="22"/>
      <c r="V468" s="59"/>
      <c r="W468" s="81"/>
      <c r="X468" s="91" t="e">
        <f ca="1">+VLOOKUP(#REF!,REFERENCIAS!$C:$D,2,0)*VLOOKUP(#REF!,PONDERADORES!A:P,IF(AND(INFORMACION!$T468='REFERENCIAS RIESGO'!$C$36,INFORMACION!$F468=REFERENCIAS!$C$24),16,IF(INFORMACION!$T468='REFERENCIAS RIESGO'!$C$36,13,IF(INFORMACION!$F468=REFERENCIAS!$C$24,10,7))),0)+VLOOKUP(K468,REFERENCIAS!$C:$D,2,0)*VLOOKUP($K$2,PONDERADORES!A:P,IF(AND(INFORMACION!$T468='REFERENCIAS RIESGO'!$C$36,INFORMACION!$F468=REFERENCIAS!$C$24),16,IF(INFORMACION!$T468='REFERENCIAS RIESGO'!$C$36,13,IF(INFORMACION!$F468=REFERENCIAS!$C$24,10,7))),0)+VLOOKUP(L468,REFERENCIAS!$C:$D,2,0)*VLOOKUP($L$2,PONDERADORES!A:P,IF(AND(INFORMACION!$T468='REFERENCIAS RIESGO'!$C$36,INFORMACION!$F468=REFERENCIAS!$C$24),16,IF(INFORMACION!$T468='REFERENCIAS RIESGO'!$C$36,13,IF(INFORMACION!$F468=REFERENCIAS!$C$24,10,7))),0)+VLOOKUP(F468,REFERENCIAS!$C:$D,2,0)*VLOOKUP($F$2,PONDERADORES!A:P,IF(AND(INFORMACION!$T468='REFERENCIAS RIESGO'!$C$36,INFORMACION!$F468=REFERENCIAS!$C$24),16,IF(INFORMACION!$T468='REFERENCIAS RIESGO'!$C$36,13,IF(INFORMACION!$F468=REFERENCIAS!$C$24,10,7))),0)+VLOOKUP(T468,REFERENCIAS!$C:$D,2,0)*VLOOKUP($T$2,PONDERADORES!A:P,IF(AND(INFORMACION!$T468='REFERENCIAS RIESGO'!$C$36,INFORMACION!$F468=REFERENCIAS!$C$24),16,IF(INFORMACION!$T468='REFERENCIAS RIESGO'!$C$36,13,IF(INFORMACION!$F468=REFERENCIAS!$C$24,10,7))),0)+VLOOKUP(IF(J468&lt;=0.2,0.2,IF(AND(J468&gt;0.2,J468&lt;=0.4),0.4,IF(AND(J468&gt;0.4,J468&lt;=0.6),0.6,IF(AND(J468&gt;0.6,J468&lt;=0.8),0.8,IF(AND(J468&gt;0.8,J468&lt;=1),1))))),REFERENCIAS!$C:$D,2,0)*VLOOKUP($J$2,PONDERADORES!A:P,IF(AND(INFORMACION!$T468='REFERENCIAS RIESGO'!$C$36,INFORMACION!$F468=REFERENCIAS!$C$24),16,IF(INFORMACION!$T468='REFERENCIAS RIESGO'!$C$36,13,IF(INFORMACION!$F468=REFERENCIAS!$C$24,10,7))),0)</f>
        <v>#REF!</v>
      </c>
      <c r="Y468" s="68">
        <f>+VLOOKUP(M468,REFERENCIAS!$C:$D,2,0)*VLOOKUP($M$2,PONDERADORES!$A$7:$G$9,7,0)+VLOOKUP(N468,REFERENCIAS!$C:$D,2,0)*VLOOKUP($N$2,PONDERADORES!$A$7:$G$9,7,0)+VLOOKUP(O468,REFERENCIAS!$C:$D,2,0)*VLOOKUP($O$2,PONDERADORES!$A$7:$G$9,7,0)</f>
        <v>0.2</v>
      </c>
      <c r="Z468" s="2">
        <f>+VLOOKUP(IF(R468&lt;0.1,0,IF(AND(R468&gt;=0.1,R468&lt;0.2),0.1,IF(AND(R468&gt;=0.2,R468&lt;0.3),0.2,IF(R468&gt;0.3,0.3,)))),REFERENCIAS!$C:$D,2,0)*VLOOKUP($R$2,PONDERADORES!$A$11:$G$11,7,0)</f>
        <v>15</v>
      </c>
      <c r="AA468" s="92"/>
      <c r="AB468" s="95" t="e">
        <f t="shared" ca="1" si="27"/>
        <v>#REF!</v>
      </c>
      <c r="AC468" s="23" t="e">
        <f ca="1">IF(AB468&gt;REFERENCIAS!$C$62,REFERENCIAS!$B$62,IF(AND(AB468&gt;=REFERENCIAS!$C$63,AB468&lt;REFERENCIAS!$D$63),REFERENCIAS!$B$63,IF(AND(AB468&gt;REFERENCIAS!$C$64,AB468&lt;=REFERENCIAS!$D$64),REFERENCIAS!$B$64,IF(AND(AB468&gt;=REFERENCIAS!$C$65,AB468&lt;REFERENCIAS!$D$65),REFERENCIAS!$B$65, "Revisar"))))</f>
        <v>#REF!</v>
      </c>
      <c r="AD468" s="94" t="e">
        <f ca="1">VLOOKUP(AC468,REFERENCIAS!$B$62:$G$65,4,FALSE)</f>
        <v>#REF!</v>
      </c>
      <c r="AJ468" s="20"/>
    </row>
    <row r="469" spans="1:36" ht="17.25" x14ac:dyDescent="0.25">
      <c r="A469" s="74"/>
      <c r="B469" s="19"/>
      <c r="C469" s="19"/>
      <c r="D469" s="50"/>
      <c r="E469" s="73"/>
      <c r="F469" s="74"/>
      <c r="G469" s="9"/>
      <c r="H469" s="48"/>
      <c r="I469" s="49">
        <f t="shared" ca="1" si="25"/>
        <v>2022</v>
      </c>
      <c r="J469" s="22">
        <f t="shared" ca="1" si="24"/>
        <v>1</v>
      </c>
      <c r="K469" s="19"/>
      <c r="L469" s="73"/>
      <c r="M469" s="74"/>
      <c r="N469" s="19"/>
      <c r="O469" s="73"/>
      <c r="P469" s="82">
        <v>1</v>
      </c>
      <c r="Q469" s="24">
        <v>1</v>
      </c>
      <c r="R469" s="81">
        <f t="shared" si="26"/>
        <v>1</v>
      </c>
      <c r="S469" s="85"/>
      <c r="T469" s="19"/>
      <c r="U469" s="22"/>
      <c r="V469" s="59"/>
      <c r="W469" s="81"/>
      <c r="X469" s="91" t="e">
        <f ca="1">+VLOOKUP(#REF!,REFERENCIAS!$C:$D,2,0)*VLOOKUP(#REF!,PONDERADORES!A:P,IF(AND(INFORMACION!$T469='REFERENCIAS RIESGO'!$C$36,INFORMACION!$F469=REFERENCIAS!$C$24),16,IF(INFORMACION!$T469='REFERENCIAS RIESGO'!$C$36,13,IF(INFORMACION!$F469=REFERENCIAS!$C$24,10,7))),0)+VLOOKUP(K469,REFERENCIAS!$C:$D,2,0)*VLOOKUP($K$2,PONDERADORES!A:P,IF(AND(INFORMACION!$T469='REFERENCIAS RIESGO'!$C$36,INFORMACION!$F469=REFERENCIAS!$C$24),16,IF(INFORMACION!$T469='REFERENCIAS RIESGO'!$C$36,13,IF(INFORMACION!$F469=REFERENCIAS!$C$24,10,7))),0)+VLOOKUP(L469,REFERENCIAS!$C:$D,2,0)*VLOOKUP($L$2,PONDERADORES!A:P,IF(AND(INFORMACION!$T469='REFERENCIAS RIESGO'!$C$36,INFORMACION!$F469=REFERENCIAS!$C$24),16,IF(INFORMACION!$T469='REFERENCIAS RIESGO'!$C$36,13,IF(INFORMACION!$F469=REFERENCIAS!$C$24,10,7))),0)+VLOOKUP(F469,REFERENCIAS!$C:$D,2,0)*VLOOKUP($F$2,PONDERADORES!A:P,IF(AND(INFORMACION!$T469='REFERENCIAS RIESGO'!$C$36,INFORMACION!$F469=REFERENCIAS!$C$24),16,IF(INFORMACION!$T469='REFERENCIAS RIESGO'!$C$36,13,IF(INFORMACION!$F469=REFERENCIAS!$C$24,10,7))),0)+VLOOKUP(T469,REFERENCIAS!$C:$D,2,0)*VLOOKUP($T$2,PONDERADORES!A:P,IF(AND(INFORMACION!$T469='REFERENCIAS RIESGO'!$C$36,INFORMACION!$F469=REFERENCIAS!$C$24),16,IF(INFORMACION!$T469='REFERENCIAS RIESGO'!$C$36,13,IF(INFORMACION!$F469=REFERENCIAS!$C$24,10,7))),0)+VLOOKUP(IF(J469&lt;=0.2,0.2,IF(AND(J469&gt;0.2,J469&lt;=0.4),0.4,IF(AND(J469&gt;0.4,J469&lt;=0.6),0.6,IF(AND(J469&gt;0.6,J469&lt;=0.8),0.8,IF(AND(J469&gt;0.8,J469&lt;=1),1))))),REFERENCIAS!$C:$D,2,0)*VLOOKUP($J$2,PONDERADORES!A:P,IF(AND(INFORMACION!$T469='REFERENCIAS RIESGO'!$C$36,INFORMACION!$F469=REFERENCIAS!$C$24),16,IF(INFORMACION!$T469='REFERENCIAS RIESGO'!$C$36,13,IF(INFORMACION!$F469=REFERENCIAS!$C$24,10,7))),0)</f>
        <v>#REF!</v>
      </c>
      <c r="Y469" s="68">
        <f>+VLOOKUP(M469,REFERENCIAS!$C:$D,2,0)*VLOOKUP($M$2,PONDERADORES!$A$7:$G$9,7,0)+VLOOKUP(N469,REFERENCIAS!$C:$D,2,0)*VLOOKUP($N$2,PONDERADORES!$A$7:$G$9,7,0)+VLOOKUP(O469,REFERENCIAS!$C:$D,2,0)*VLOOKUP($O$2,PONDERADORES!$A$7:$G$9,7,0)</f>
        <v>0.2</v>
      </c>
      <c r="Z469" s="2">
        <f>+VLOOKUP(IF(R469&lt;0.1,0,IF(AND(R469&gt;=0.1,R469&lt;0.2),0.1,IF(AND(R469&gt;=0.2,R469&lt;0.3),0.2,IF(R469&gt;0.3,0.3,)))),REFERENCIAS!$C:$D,2,0)*VLOOKUP($R$2,PONDERADORES!$A$11:$G$11,7,0)</f>
        <v>15</v>
      </c>
      <c r="AA469" s="92"/>
      <c r="AB469" s="95" t="e">
        <f t="shared" ca="1" si="27"/>
        <v>#REF!</v>
      </c>
      <c r="AC469" s="23" t="e">
        <f ca="1">IF(AB469&gt;REFERENCIAS!$C$62,REFERENCIAS!$B$62,IF(AND(AB469&gt;=REFERENCIAS!$C$63,AB469&lt;REFERENCIAS!$D$63),REFERENCIAS!$B$63,IF(AND(AB469&gt;REFERENCIAS!$C$64,AB469&lt;=REFERENCIAS!$D$64),REFERENCIAS!$B$64,IF(AND(AB469&gt;=REFERENCIAS!$C$65,AB469&lt;REFERENCIAS!$D$65),REFERENCIAS!$B$65, "Revisar"))))</f>
        <v>#REF!</v>
      </c>
      <c r="AD469" s="94" t="e">
        <f ca="1">VLOOKUP(AC469,REFERENCIAS!$B$62:$G$65,4,FALSE)</f>
        <v>#REF!</v>
      </c>
      <c r="AJ469" s="20"/>
    </row>
    <row r="470" spans="1:36" ht="17.25" x14ac:dyDescent="0.25">
      <c r="A470" s="74"/>
      <c r="B470" s="19"/>
      <c r="C470" s="19"/>
      <c r="D470" s="50"/>
      <c r="E470" s="73"/>
      <c r="F470" s="74"/>
      <c r="G470" s="9"/>
      <c r="H470" s="48"/>
      <c r="I470" s="49">
        <f t="shared" ca="1" si="25"/>
        <v>2022</v>
      </c>
      <c r="J470" s="22">
        <f t="shared" ca="1" si="24"/>
        <v>1</v>
      </c>
      <c r="K470" s="19"/>
      <c r="L470" s="73"/>
      <c r="M470" s="74"/>
      <c r="N470" s="19"/>
      <c r="O470" s="73"/>
      <c r="P470" s="82">
        <v>1</v>
      </c>
      <c r="Q470" s="24">
        <v>1</v>
      </c>
      <c r="R470" s="81">
        <f t="shared" si="26"/>
        <v>1</v>
      </c>
      <c r="S470" s="85"/>
      <c r="T470" s="19"/>
      <c r="U470" s="22"/>
      <c r="V470" s="59"/>
      <c r="W470" s="81"/>
      <c r="X470" s="91" t="e">
        <f ca="1">+VLOOKUP(#REF!,REFERENCIAS!$C:$D,2,0)*VLOOKUP(#REF!,PONDERADORES!A:P,IF(AND(INFORMACION!$T470='REFERENCIAS RIESGO'!$C$36,INFORMACION!$F470=REFERENCIAS!$C$24),16,IF(INFORMACION!$T470='REFERENCIAS RIESGO'!$C$36,13,IF(INFORMACION!$F470=REFERENCIAS!$C$24,10,7))),0)+VLOOKUP(K470,REFERENCIAS!$C:$D,2,0)*VLOOKUP($K$2,PONDERADORES!A:P,IF(AND(INFORMACION!$T470='REFERENCIAS RIESGO'!$C$36,INFORMACION!$F470=REFERENCIAS!$C$24),16,IF(INFORMACION!$T470='REFERENCIAS RIESGO'!$C$36,13,IF(INFORMACION!$F470=REFERENCIAS!$C$24,10,7))),0)+VLOOKUP(L470,REFERENCIAS!$C:$D,2,0)*VLOOKUP($L$2,PONDERADORES!A:P,IF(AND(INFORMACION!$T470='REFERENCIAS RIESGO'!$C$36,INFORMACION!$F470=REFERENCIAS!$C$24),16,IF(INFORMACION!$T470='REFERENCIAS RIESGO'!$C$36,13,IF(INFORMACION!$F470=REFERENCIAS!$C$24,10,7))),0)+VLOOKUP(F470,REFERENCIAS!$C:$D,2,0)*VLOOKUP($F$2,PONDERADORES!A:P,IF(AND(INFORMACION!$T470='REFERENCIAS RIESGO'!$C$36,INFORMACION!$F470=REFERENCIAS!$C$24),16,IF(INFORMACION!$T470='REFERENCIAS RIESGO'!$C$36,13,IF(INFORMACION!$F470=REFERENCIAS!$C$24,10,7))),0)+VLOOKUP(T470,REFERENCIAS!$C:$D,2,0)*VLOOKUP($T$2,PONDERADORES!A:P,IF(AND(INFORMACION!$T470='REFERENCIAS RIESGO'!$C$36,INFORMACION!$F470=REFERENCIAS!$C$24),16,IF(INFORMACION!$T470='REFERENCIAS RIESGO'!$C$36,13,IF(INFORMACION!$F470=REFERENCIAS!$C$24,10,7))),0)+VLOOKUP(IF(J470&lt;=0.2,0.2,IF(AND(J470&gt;0.2,J470&lt;=0.4),0.4,IF(AND(J470&gt;0.4,J470&lt;=0.6),0.6,IF(AND(J470&gt;0.6,J470&lt;=0.8),0.8,IF(AND(J470&gt;0.8,J470&lt;=1),1))))),REFERENCIAS!$C:$D,2,0)*VLOOKUP($J$2,PONDERADORES!A:P,IF(AND(INFORMACION!$T470='REFERENCIAS RIESGO'!$C$36,INFORMACION!$F470=REFERENCIAS!$C$24),16,IF(INFORMACION!$T470='REFERENCIAS RIESGO'!$C$36,13,IF(INFORMACION!$F470=REFERENCIAS!$C$24,10,7))),0)</f>
        <v>#REF!</v>
      </c>
      <c r="Y470" s="68">
        <f>+VLOOKUP(M470,REFERENCIAS!$C:$D,2,0)*VLOOKUP($M$2,PONDERADORES!$A$7:$G$9,7,0)+VLOOKUP(N470,REFERENCIAS!$C:$D,2,0)*VLOOKUP($N$2,PONDERADORES!$A$7:$G$9,7,0)+VLOOKUP(O470,REFERENCIAS!$C:$D,2,0)*VLOOKUP($O$2,PONDERADORES!$A$7:$G$9,7,0)</f>
        <v>0.2</v>
      </c>
      <c r="Z470" s="2">
        <f>+VLOOKUP(IF(R470&lt;0.1,0,IF(AND(R470&gt;=0.1,R470&lt;0.2),0.1,IF(AND(R470&gt;=0.2,R470&lt;0.3),0.2,IF(R470&gt;0.3,0.3,)))),REFERENCIAS!$C:$D,2,0)*VLOOKUP($R$2,PONDERADORES!$A$11:$G$11,7,0)</f>
        <v>15</v>
      </c>
      <c r="AA470" s="92"/>
      <c r="AB470" s="95" t="e">
        <f t="shared" ca="1" si="27"/>
        <v>#REF!</v>
      </c>
      <c r="AC470" s="23" t="e">
        <f ca="1">IF(AB470&gt;REFERENCIAS!$C$62,REFERENCIAS!$B$62,IF(AND(AB470&gt;=REFERENCIAS!$C$63,AB470&lt;REFERENCIAS!$D$63),REFERENCIAS!$B$63,IF(AND(AB470&gt;REFERENCIAS!$C$64,AB470&lt;=REFERENCIAS!$D$64),REFERENCIAS!$B$64,IF(AND(AB470&gt;=REFERENCIAS!$C$65,AB470&lt;REFERENCIAS!$D$65),REFERENCIAS!$B$65, "Revisar"))))</f>
        <v>#REF!</v>
      </c>
      <c r="AD470" s="94" t="e">
        <f ca="1">VLOOKUP(AC470,REFERENCIAS!$B$62:$G$65,4,FALSE)</f>
        <v>#REF!</v>
      </c>
      <c r="AJ470" s="20"/>
    </row>
    <row r="471" spans="1:36" ht="17.25" x14ac:dyDescent="0.25">
      <c r="A471" s="74"/>
      <c r="B471" s="19"/>
      <c r="C471" s="19"/>
      <c r="D471" s="50"/>
      <c r="E471" s="73"/>
      <c r="F471" s="74"/>
      <c r="G471" s="9"/>
      <c r="H471" s="48"/>
      <c r="I471" s="49">
        <f t="shared" ca="1" si="25"/>
        <v>2022</v>
      </c>
      <c r="J471" s="22">
        <f t="shared" ca="1" si="24"/>
        <v>1</v>
      </c>
      <c r="K471" s="19"/>
      <c r="L471" s="73"/>
      <c r="M471" s="74"/>
      <c r="N471" s="19"/>
      <c r="O471" s="73"/>
      <c r="P471" s="82">
        <v>1</v>
      </c>
      <c r="Q471" s="24">
        <v>1</v>
      </c>
      <c r="R471" s="81">
        <f t="shared" si="26"/>
        <v>1</v>
      </c>
      <c r="S471" s="85"/>
      <c r="T471" s="19"/>
      <c r="U471" s="22"/>
      <c r="V471" s="59"/>
      <c r="W471" s="81"/>
      <c r="X471" s="91" t="e">
        <f ca="1">+VLOOKUP(#REF!,REFERENCIAS!$C:$D,2,0)*VLOOKUP(#REF!,PONDERADORES!A:P,IF(AND(INFORMACION!$T471='REFERENCIAS RIESGO'!$C$36,INFORMACION!$F471=REFERENCIAS!$C$24),16,IF(INFORMACION!$T471='REFERENCIAS RIESGO'!$C$36,13,IF(INFORMACION!$F471=REFERENCIAS!$C$24,10,7))),0)+VLOOKUP(K471,REFERENCIAS!$C:$D,2,0)*VLOOKUP($K$2,PONDERADORES!A:P,IF(AND(INFORMACION!$T471='REFERENCIAS RIESGO'!$C$36,INFORMACION!$F471=REFERENCIAS!$C$24),16,IF(INFORMACION!$T471='REFERENCIAS RIESGO'!$C$36,13,IF(INFORMACION!$F471=REFERENCIAS!$C$24,10,7))),0)+VLOOKUP(L471,REFERENCIAS!$C:$D,2,0)*VLOOKUP($L$2,PONDERADORES!A:P,IF(AND(INFORMACION!$T471='REFERENCIAS RIESGO'!$C$36,INFORMACION!$F471=REFERENCIAS!$C$24),16,IF(INFORMACION!$T471='REFERENCIAS RIESGO'!$C$36,13,IF(INFORMACION!$F471=REFERENCIAS!$C$24,10,7))),0)+VLOOKUP(F471,REFERENCIAS!$C:$D,2,0)*VLOOKUP($F$2,PONDERADORES!A:P,IF(AND(INFORMACION!$T471='REFERENCIAS RIESGO'!$C$36,INFORMACION!$F471=REFERENCIAS!$C$24),16,IF(INFORMACION!$T471='REFERENCIAS RIESGO'!$C$36,13,IF(INFORMACION!$F471=REFERENCIAS!$C$24,10,7))),0)+VLOOKUP(T471,REFERENCIAS!$C:$D,2,0)*VLOOKUP($T$2,PONDERADORES!A:P,IF(AND(INFORMACION!$T471='REFERENCIAS RIESGO'!$C$36,INFORMACION!$F471=REFERENCIAS!$C$24),16,IF(INFORMACION!$T471='REFERENCIAS RIESGO'!$C$36,13,IF(INFORMACION!$F471=REFERENCIAS!$C$24,10,7))),0)+VLOOKUP(IF(J471&lt;=0.2,0.2,IF(AND(J471&gt;0.2,J471&lt;=0.4),0.4,IF(AND(J471&gt;0.4,J471&lt;=0.6),0.6,IF(AND(J471&gt;0.6,J471&lt;=0.8),0.8,IF(AND(J471&gt;0.8,J471&lt;=1),1))))),REFERENCIAS!$C:$D,2,0)*VLOOKUP($J$2,PONDERADORES!A:P,IF(AND(INFORMACION!$T471='REFERENCIAS RIESGO'!$C$36,INFORMACION!$F471=REFERENCIAS!$C$24),16,IF(INFORMACION!$T471='REFERENCIAS RIESGO'!$C$36,13,IF(INFORMACION!$F471=REFERENCIAS!$C$24,10,7))),0)</f>
        <v>#REF!</v>
      </c>
      <c r="Y471" s="68">
        <f>+VLOOKUP(M471,REFERENCIAS!$C:$D,2,0)*VLOOKUP($M$2,PONDERADORES!$A$7:$G$9,7,0)+VLOOKUP(N471,REFERENCIAS!$C:$D,2,0)*VLOOKUP($N$2,PONDERADORES!$A$7:$G$9,7,0)+VLOOKUP(O471,REFERENCIAS!$C:$D,2,0)*VLOOKUP($O$2,PONDERADORES!$A$7:$G$9,7,0)</f>
        <v>0.2</v>
      </c>
      <c r="Z471" s="2">
        <f>+VLOOKUP(IF(R471&lt;0.1,0,IF(AND(R471&gt;=0.1,R471&lt;0.2),0.1,IF(AND(R471&gt;=0.2,R471&lt;0.3),0.2,IF(R471&gt;0.3,0.3,)))),REFERENCIAS!$C:$D,2,0)*VLOOKUP($R$2,PONDERADORES!$A$11:$G$11,7,0)</f>
        <v>15</v>
      </c>
      <c r="AA471" s="92"/>
      <c r="AB471" s="95" t="e">
        <f t="shared" ca="1" si="27"/>
        <v>#REF!</v>
      </c>
      <c r="AC471" s="23" t="e">
        <f ca="1">IF(AB471&gt;REFERENCIAS!$C$62,REFERENCIAS!$B$62,IF(AND(AB471&gt;=REFERENCIAS!$C$63,AB471&lt;REFERENCIAS!$D$63),REFERENCIAS!$B$63,IF(AND(AB471&gt;REFERENCIAS!$C$64,AB471&lt;=REFERENCIAS!$D$64),REFERENCIAS!$B$64,IF(AND(AB471&gt;=REFERENCIAS!$C$65,AB471&lt;REFERENCIAS!$D$65),REFERENCIAS!$B$65, "Revisar"))))</f>
        <v>#REF!</v>
      </c>
      <c r="AD471" s="94" t="e">
        <f ca="1">VLOOKUP(AC471,REFERENCIAS!$B$62:$G$65,4,FALSE)</f>
        <v>#REF!</v>
      </c>
      <c r="AJ471" s="20"/>
    </row>
    <row r="472" spans="1:36" ht="17.25" x14ac:dyDescent="0.25">
      <c r="A472" s="74"/>
      <c r="B472" s="19"/>
      <c r="C472" s="19"/>
      <c r="D472" s="50"/>
      <c r="E472" s="73"/>
      <c r="F472" s="74"/>
      <c r="G472" s="9"/>
      <c r="H472" s="48"/>
      <c r="I472" s="49">
        <f t="shared" ca="1" si="25"/>
        <v>2022</v>
      </c>
      <c r="J472" s="22">
        <f t="shared" ca="1" si="24"/>
        <v>1</v>
      </c>
      <c r="K472" s="19"/>
      <c r="L472" s="73"/>
      <c r="M472" s="74"/>
      <c r="N472" s="19"/>
      <c r="O472" s="73"/>
      <c r="P472" s="82">
        <v>1</v>
      </c>
      <c r="Q472" s="24">
        <v>1</v>
      </c>
      <c r="R472" s="81">
        <f t="shared" si="26"/>
        <v>1</v>
      </c>
      <c r="S472" s="85"/>
      <c r="T472" s="19"/>
      <c r="U472" s="22"/>
      <c r="V472" s="59"/>
      <c r="W472" s="81"/>
      <c r="X472" s="91" t="e">
        <f ca="1">+VLOOKUP(#REF!,REFERENCIAS!$C:$D,2,0)*VLOOKUP(#REF!,PONDERADORES!A:P,IF(AND(INFORMACION!$T472='REFERENCIAS RIESGO'!$C$36,INFORMACION!$F472=REFERENCIAS!$C$24),16,IF(INFORMACION!$T472='REFERENCIAS RIESGO'!$C$36,13,IF(INFORMACION!$F472=REFERENCIAS!$C$24,10,7))),0)+VLOOKUP(K472,REFERENCIAS!$C:$D,2,0)*VLOOKUP($K$2,PONDERADORES!A:P,IF(AND(INFORMACION!$T472='REFERENCIAS RIESGO'!$C$36,INFORMACION!$F472=REFERENCIAS!$C$24),16,IF(INFORMACION!$T472='REFERENCIAS RIESGO'!$C$36,13,IF(INFORMACION!$F472=REFERENCIAS!$C$24,10,7))),0)+VLOOKUP(L472,REFERENCIAS!$C:$D,2,0)*VLOOKUP($L$2,PONDERADORES!A:P,IF(AND(INFORMACION!$T472='REFERENCIAS RIESGO'!$C$36,INFORMACION!$F472=REFERENCIAS!$C$24),16,IF(INFORMACION!$T472='REFERENCIAS RIESGO'!$C$36,13,IF(INFORMACION!$F472=REFERENCIAS!$C$24,10,7))),0)+VLOOKUP(F472,REFERENCIAS!$C:$D,2,0)*VLOOKUP($F$2,PONDERADORES!A:P,IF(AND(INFORMACION!$T472='REFERENCIAS RIESGO'!$C$36,INFORMACION!$F472=REFERENCIAS!$C$24),16,IF(INFORMACION!$T472='REFERENCIAS RIESGO'!$C$36,13,IF(INFORMACION!$F472=REFERENCIAS!$C$24,10,7))),0)+VLOOKUP(T472,REFERENCIAS!$C:$D,2,0)*VLOOKUP($T$2,PONDERADORES!A:P,IF(AND(INFORMACION!$T472='REFERENCIAS RIESGO'!$C$36,INFORMACION!$F472=REFERENCIAS!$C$24),16,IF(INFORMACION!$T472='REFERENCIAS RIESGO'!$C$36,13,IF(INFORMACION!$F472=REFERENCIAS!$C$24,10,7))),0)+VLOOKUP(IF(J472&lt;=0.2,0.2,IF(AND(J472&gt;0.2,J472&lt;=0.4),0.4,IF(AND(J472&gt;0.4,J472&lt;=0.6),0.6,IF(AND(J472&gt;0.6,J472&lt;=0.8),0.8,IF(AND(J472&gt;0.8,J472&lt;=1),1))))),REFERENCIAS!$C:$D,2,0)*VLOOKUP($J$2,PONDERADORES!A:P,IF(AND(INFORMACION!$T472='REFERENCIAS RIESGO'!$C$36,INFORMACION!$F472=REFERENCIAS!$C$24),16,IF(INFORMACION!$T472='REFERENCIAS RIESGO'!$C$36,13,IF(INFORMACION!$F472=REFERENCIAS!$C$24,10,7))),0)</f>
        <v>#REF!</v>
      </c>
      <c r="Y472" s="68">
        <f>+VLOOKUP(M472,REFERENCIAS!$C:$D,2,0)*VLOOKUP($M$2,PONDERADORES!$A$7:$G$9,7,0)+VLOOKUP(N472,REFERENCIAS!$C:$D,2,0)*VLOOKUP($N$2,PONDERADORES!$A$7:$G$9,7,0)+VLOOKUP(O472,REFERENCIAS!$C:$D,2,0)*VLOOKUP($O$2,PONDERADORES!$A$7:$G$9,7,0)</f>
        <v>0.2</v>
      </c>
      <c r="Z472" s="2">
        <f>+VLOOKUP(IF(R472&lt;0.1,0,IF(AND(R472&gt;=0.1,R472&lt;0.2),0.1,IF(AND(R472&gt;=0.2,R472&lt;0.3),0.2,IF(R472&gt;0.3,0.3,)))),REFERENCIAS!$C:$D,2,0)*VLOOKUP($R$2,PONDERADORES!$A$11:$G$11,7,0)</f>
        <v>15</v>
      </c>
      <c r="AA472" s="92"/>
      <c r="AB472" s="95" t="e">
        <f t="shared" ca="1" si="27"/>
        <v>#REF!</v>
      </c>
      <c r="AC472" s="23" t="e">
        <f ca="1">IF(AB472&gt;REFERENCIAS!$C$62,REFERENCIAS!$B$62,IF(AND(AB472&gt;=REFERENCIAS!$C$63,AB472&lt;REFERENCIAS!$D$63),REFERENCIAS!$B$63,IF(AND(AB472&gt;REFERENCIAS!$C$64,AB472&lt;=REFERENCIAS!$D$64),REFERENCIAS!$B$64,IF(AND(AB472&gt;=REFERENCIAS!$C$65,AB472&lt;REFERENCIAS!$D$65),REFERENCIAS!$B$65, "Revisar"))))</f>
        <v>#REF!</v>
      </c>
      <c r="AD472" s="94" t="e">
        <f ca="1">VLOOKUP(AC472,REFERENCIAS!$B$62:$G$65,4,FALSE)</f>
        <v>#REF!</v>
      </c>
      <c r="AJ472" s="20"/>
    </row>
    <row r="473" spans="1:36" ht="17.25" x14ac:dyDescent="0.25">
      <c r="A473" s="74"/>
      <c r="B473" s="19"/>
      <c r="C473" s="19"/>
      <c r="D473" s="50"/>
      <c r="E473" s="73"/>
      <c r="F473" s="74"/>
      <c r="G473" s="9"/>
      <c r="H473" s="48"/>
      <c r="I473" s="49">
        <f t="shared" ca="1" si="25"/>
        <v>2022</v>
      </c>
      <c r="J473" s="22">
        <f t="shared" ca="1" si="24"/>
        <v>1</v>
      </c>
      <c r="K473" s="19"/>
      <c r="L473" s="73"/>
      <c r="M473" s="74"/>
      <c r="N473" s="19"/>
      <c r="O473" s="73"/>
      <c r="P473" s="82">
        <v>1</v>
      </c>
      <c r="Q473" s="24">
        <v>1</v>
      </c>
      <c r="R473" s="81">
        <f t="shared" si="26"/>
        <v>1</v>
      </c>
      <c r="S473" s="85"/>
      <c r="T473" s="19"/>
      <c r="U473" s="22"/>
      <c r="V473" s="59"/>
      <c r="W473" s="81"/>
      <c r="X473" s="91" t="e">
        <f ca="1">+VLOOKUP(#REF!,REFERENCIAS!$C:$D,2,0)*VLOOKUP(#REF!,PONDERADORES!A:P,IF(AND(INFORMACION!$T473='REFERENCIAS RIESGO'!$C$36,INFORMACION!$F473=REFERENCIAS!$C$24),16,IF(INFORMACION!$T473='REFERENCIAS RIESGO'!$C$36,13,IF(INFORMACION!$F473=REFERENCIAS!$C$24,10,7))),0)+VLOOKUP(K473,REFERENCIAS!$C:$D,2,0)*VLOOKUP($K$2,PONDERADORES!A:P,IF(AND(INFORMACION!$T473='REFERENCIAS RIESGO'!$C$36,INFORMACION!$F473=REFERENCIAS!$C$24),16,IF(INFORMACION!$T473='REFERENCIAS RIESGO'!$C$36,13,IF(INFORMACION!$F473=REFERENCIAS!$C$24,10,7))),0)+VLOOKUP(L473,REFERENCIAS!$C:$D,2,0)*VLOOKUP($L$2,PONDERADORES!A:P,IF(AND(INFORMACION!$T473='REFERENCIAS RIESGO'!$C$36,INFORMACION!$F473=REFERENCIAS!$C$24),16,IF(INFORMACION!$T473='REFERENCIAS RIESGO'!$C$36,13,IF(INFORMACION!$F473=REFERENCIAS!$C$24,10,7))),0)+VLOOKUP(F473,REFERENCIAS!$C:$D,2,0)*VLOOKUP($F$2,PONDERADORES!A:P,IF(AND(INFORMACION!$T473='REFERENCIAS RIESGO'!$C$36,INFORMACION!$F473=REFERENCIAS!$C$24),16,IF(INFORMACION!$T473='REFERENCIAS RIESGO'!$C$36,13,IF(INFORMACION!$F473=REFERENCIAS!$C$24,10,7))),0)+VLOOKUP(T473,REFERENCIAS!$C:$D,2,0)*VLOOKUP($T$2,PONDERADORES!A:P,IF(AND(INFORMACION!$T473='REFERENCIAS RIESGO'!$C$36,INFORMACION!$F473=REFERENCIAS!$C$24),16,IF(INFORMACION!$T473='REFERENCIAS RIESGO'!$C$36,13,IF(INFORMACION!$F473=REFERENCIAS!$C$24,10,7))),0)+VLOOKUP(IF(J473&lt;=0.2,0.2,IF(AND(J473&gt;0.2,J473&lt;=0.4),0.4,IF(AND(J473&gt;0.4,J473&lt;=0.6),0.6,IF(AND(J473&gt;0.6,J473&lt;=0.8),0.8,IF(AND(J473&gt;0.8,J473&lt;=1),1))))),REFERENCIAS!$C:$D,2,0)*VLOOKUP($J$2,PONDERADORES!A:P,IF(AND(INFORMACION!$T473='REFERENCIAS RIESGO'!$C$36,INFORMACION!$F473=REFERENCIAS!$C$24),16,IF(INFORMACION!$T473='REFERENCIAS RIESGO'!$C$36,13,IF(INFORMACION!$F473=REFERENCIAS!$C$24,10,7))),0)</f>
        <v>#REF!</v>
      </c>
      <c r="Y473" s="68">
        <f>+VLOOKUP(M473,REFERENCIAS!$C:$D,2,0)*VLOOKUP($M$2,PONDERADORES!$A$7:$G$9,7,0)+VLOOKUP(N473,REFERENCIAS!$C:$D,2,0)*VLOOKUP($N$2,PONDERADORES!$A$7:$G$9,7,0)+VLOOKUP(O473,REFERENCIAS!$C:$D,2,0)*VLOOKUP($O$2,PONDERADORES!$A$7:$G$9,7,0)</f>
        <v>0.2</v>
      </c>
      <c r="Z473" s="2">
        <f>+VLOOKUP(IF(R473&lt;0.1,0,IF(AND(R473&gt;=0.1,R473&lt;0.2),0.1,IF(AND(R473&gt;=0.2,R473&lt;0.3),0.2,IF(R473&gt;0.3,0.3,)))),REFERENCIAS!$C:$D,2,0)*VLOOKUP($R$2,PONDERADORES!$A$11:$G$11,7,0)</f>
        <v>15</v>
      </c>
      <c r="AA473" s="92"/>
      <c r="AB473" s="95" t="e">
        <f t="shared" ca="1" si="27"/>
        <v>#REF!</v>
      </c>
      <c r="AC473" s="23" t="e">
        <f ca="1">IF(AB473&gt;REFERENCIAS!$C$62,REFERENCIAS!$B$62,IF(AND(AB473&gt;=REFERENCIAS!$C$63,AB473&lt;REFERENCIAS!$D$63),REFERENCIAS!$B$63,IF(AND(AB473&gt;REFERENCIAS!$C$64,AB473&lt;=REFERENCIAS!$D$64),REFERENCIAS!$B$64,IF(AND(AB473&gt;=REFERENCIAS!$C$65,AB473&lt;REFERENCIAS!$D$65),REFERENCIAS!$B$65, "Revisar"))))</f>
        <v>#REF!</v>
      </c>
      <c r="AD473" s="94" t="e">
        <f ca="1">VLOOKUP(AC473,REFERENCIAS!$B$62:$G$65,4,FALSE)</f>
        <v>#REF!</v>
      </c>
      <c r="AJ473" s="20"/>
    </row>
    <row r="474" spans="1:36" ht="17.25" x14ac:dyDescent="0.25">
      <c r="A474" s="74"/>
      <c r="B474" s="19"/>
      <c r="C474" s="19"/>
      <c r="D474" s="50"/>
      <c r="E474" s="73"/>
      <c r="F474" s="74"/>
      <c r="G474" s="9"/>
      <c r="H474" s="48"/>
      <c r="I474" s="49">
        <f t="shared" ca="1" si="25"/>
        <v>2022</v>
      </c>
      <c r="J474" s="22">
        <f t="shared" ca="1" si="24"/>
        <v>1</v>
      </c>
      <c r="K474" s="19"/>
      <c r="L474" s="73"/>
      <c r="M474" s="74"/>
      <c r="N474" s="19"/>
      <c r="O474" s="73"/>
      <c r="P474" s="82">
        <v>1</v>
      </c>
      <c r="Q474" s="24">
        <v>1</v>
      </c>
      <c r="R474" s="81">
        <f t="shared" si="26"/>
        <v>1</v>
      </c>
      <c r="S474" s="85"/>
      <c r="T474" s="19"/>
      <c r="U474" s="22"/>
      <c r="V474" s="59"/>
      <c r="W474" s="81"/>
      <c r="X474" s="91" t="e">
        <f ca="1">+VLOOKUP(#REF!,REFERENCIAS!$C:$D,2,0)*VLOOKUP(#REF!,PONDERADORES!A:P,IF(AND(INFORMACION!$T474='REFERENCIAS RIESGO'!$C$36,INFORMACION!$F474=REFERENCIAS!$C$24),16,IF(INFORMACION!$T474='REFERENCIAS RIESGO'!$C$36,13,IF(INFORMACION!$F474=REFERENCIAS!$C$24,10,7))),0)+VLOOKUP(K474,REFERENCIAS!$C:$D,2,0)*VLOOKUP($K$2,PONDERADORES!A:P,IF(AND(INFORMACION!$T474='REFERENCIAS RIESGO'!$C$36,INFORMACION!$F474=REFERENCIAS!$C$24),16,IF(INFORMACION!$T474='REFERENCIAS RIESGO'!$C$36,13,IF(INFORMACION!$F474=REFERENCIAS!$C$24,10,7))),0)+VLOOKUP(L474,REFERENCIAS!$C:$D,2,0)*VLOOKUP($L$2,PONDERADORES!A:P,IF(AND(INFORMACION!$T474='REFERENCIAS RIESGO'!$C$36,INFORMACION!$F474=REFERENCIAS!$C$24),16,IF(INFORMACION!$T474='REFERENCIAS RIESGO'!$C$36,13,IF(INFORMACION!$F474=REFERENCIAS!$C$24,10,7))),0)+VLOOKUP(F474,REFERENCIAS!$C:$D,2,0)*VLOOKUP($F$2,PONDERADORES!A:P,IF(AND(INFORMACION!$T474='REFERENCIAS RIESGO'!$C$36,INFORMACION!$F474=REFERENCIAS!$C$24),16,IF(INFORMACION!$T474='REFERENCIAS RIESGO'!$C$36,13,IF(INFORMACION!$F474=REFERENCIAS!$C$24,10,7))),0)+VLOOKUP(T474,REFERENCIAS!$C:$D,2,0)*VLOOKUP($T$2,PONDERADORES!A:P,IF(AND(INFORMACION!$T474='REFERENCIAS RIESGO'!$C$36,INFORMACION!$F474=REFERENCIAS!$C$24),16,IF(INFORMACION!$T474='REFERENCIAS RIESGO'!$C$36,13,IF(INFORMACION!$F474=REFERENCIAS!$C$24,10,7))),0)+VLOOKUP(IF(J474&lt;=0.2,0.2,IF(AND(J474&gt;0.2,J474&lt;=0.4),0.4,IF(AND(J474&gt;0.4,J474&lt;=0.6),0.6,IF(AND(J474&gt;0.6,J474&lt;=0.8),0.8,IF(AND(J474&gt;0.8,J474&lt;=1),1))))),REFERENCIAS!$C:$D,2,0)*VLOOKUP($J$2,PONDERADORES!A:P,IF(AND(INFORMACION!$T474='REFERENCIAS RIESGO'!$C$36,INFORMACION!$F474=REFERENCIAS!$C$24),16,IF(INFORMACION!$T474='REFERENCIAS RIESGO'!$C$36,13,IF(INFORMACION!$F474=REFERENCIAS!$C$24,10,7))),0)</f>
        <v>#REF!</v>
      </c>
      <c r="Y474" s="68">
        <f>+VLOOKUP(M474,REFERENCIAS!$C:$D,2,0)*VLOOKUP($M$2,PONDERADORES!$A$7:$G$9,7,0)+VLOOKUP(N474,REFERENCIAS!$C:$D,2,0)*VLOOKUP($N$2,PONDERADORES!$A$7:$G$9,7,0)+VLOOKUP(O474,REFERENCIAS!$C:$D,2,0)*VLOOKUP($O$2,PONDERADORES!$A$7:$G$9,7,0)</f>
        <v>0.2</v>
      </c>
      <c r="Z474" s="2">
        <f>+VLOOKUP(IF(R474&lt;0.1,0,IF(AND(R474&gt;=0.1,R474&lt;0.2),0.1,IF(AND(R474&gt;=0.2,R474&lt;0.3),0.2,IF(R474&gt;0.3,0.3,)))),REFERENCIAS!$C:$D,2,0)*VLOOKUP($R$2,PONDERADORES!$A$11:$G$11,7,0)</f>
        <v>15</v>
      </c>
      <c r="AA474" s="92"/>
      <c r="AB474" s="95" t="e">
        <f t="shared" ca="1" si="27"/>
        <v>#REF!</v>
      </c>
      <c r="AC474" s="23" t="e">
        <f ca="1">IF(AB474&gt;REFERENCIAS!$C$62,REFERENCIAS!$B$62,IF(AND(AB474&gt;=REFERENCIAS!$C$63,AB474&lt;REFERENCIAS!$D$63),REFERENCIAS!$B$63,IF(AND(AB474&gt;REFERENCIAS!$C$64,AB474&lt;=REFERENCIAS!$D$64),REFERENCIAS!$B$64,IF(AND(AB474&gt;=REFERENCIAS!$C$65,AB474&lt;REFERENCIAS!$D$65),REFERENCIAS!$B$65, "Revisar"))))</f>
        <v>#REF!</v>
      </c>
      <c r="AD474" s="94" t="e">
        <f ca="1">VLOOKUP(AC474,REFERENCIAS!$B$62:$G$65,4,FALSE)</f>
        <v>#REF!</v>
      </c>
      <c r="AJ474" s="20"/>
    </row>
    <row r="475" spans="1:36" ht="17.25" x14ac:dyDescent="0.25">
      <c r="A475" s="74"/>
      <c r="B475" s="19"/>
      <c r="C475" s="19"/>
      <c r="D475" s="50"/>
      <c r="E475" s="73"/>
      <c r="F475" s="74"/>
      <c r="G475" s="9"/>
      <c r="H475" s="48"/>
      <c r="I475" s="49">
        <f t="shared" ca="1" si="25"/>
        <v>2022</v>
      </c>
      <c r="J475" s="22">
        <f t="shared" ca="1" si="24"/>
        <v>1</v>
      </c>
      <c r="K475" s="19"/>
      <c r="L475" s="73"/>
      <c r="M475" s="74"/>
      <c r="N475" s="19"/>
      <c r="O475" s="73"/>
      <c r="P475" s="82">
        <v>1</v>
      </c>
      <c r="Q475" s="24">
        <v>1</v>
      </c>
      <c r="R475" s="81">
        <f t="shared" si="26"/>
        <v>1</v>
      </c>
      <c r="S475" s="85"/>
      <c r="T475" s="19"/>
      <c r="U475" s="22"/>
      <c r="V475" s="59"/>
      <c r="W475" s="81"/>
      <c r="X475" s="91" t="e">
        <f ca="1">+VLOOKUP(#REF!,REFERENCIAS!$C:$D,2,0)*VLOOKUP(#REF!,PONDERADORES!A:P,IF(AND(INFORMACION!$T475='REFERENCIAS RIESGO'!$C$36,INFORMACION!$F475=REFERENCIAS!$C$24),16,IF(INFORMACION!$T475='REFERENCIAS RIESGO'!$C$36,13,IF(INFORMACION!$F475=REFERENCIAS!$C$24,10,7))),0)+VLOOKUP(K475,REFERENCIAS!$C:$D,2,0)*VLOOKUP($K$2,PONDERADORES!A:P,IF(AND(INFORMACION!$T475='REFERENCIAS RIESGO'!$C$36,INFORMACION!$F475=REFERENCIAS!$C$24),16,IF(INFORMACION!$T475='REFERENCIAS RIESGO'!$C$36,13,IF(INFORMACION!$F475=REFERENCIAS!$C$24,10,7))),0)+VLOOKUP(L475,REFERENCIAS!$C:$D,2,0)*VLOOKUP($L$2,PONDERADORES!A:P,IF(AND(INFORMACION!$T475='REFERENCIAS RIESGO'!$C$36,INFORMACION!$F475=REFERENCIAS!$C$24),16,IF(INFORMACION!$T475='REFERENCIAS RIESGO'!$C$36,13,IF(INFORMACION!$F475=REFERENCIAS!$C$24,10,7))),0)+VLOOKUP(F475,REFERENCIAS!$C:$D,2,0)*VLOOKUP($F$2,PONDERADORES!A:P,IF(AND(INFORMACION!$T475='REFERENCIAS RIESGO'!$C$36,INFORMACION!$F475=REFERENCIAS!$C$24),16,IF(INFORMACION!$T475='REFERENCIAS RIESGO'!$C$36,13,IF(INFORMACION!$F475=REFERENCIAS!$C$24,10,7))),0)+VLOOKUP(T475,REFERENCIAS!$C:$D,2,0)*VLOOKUP($T$2,PONDERADORES!A:P,IF(AND(INFORMACION!$T475='REFERENCIAS RIESGO'!$C$36,INFORMACION!$F475=REFERENCIAS!$C$24),16,IF(INFORMACION!$T475='REFERENCIAS RIESGO'!$C$36,13,IF(INFORMACION!$F475=REFERENCIAS!$C$24,10,7))),0)+VLOOKUP(IF(J475&lt;=0.2,0.2,IF(AND(J475&gt;0.2,J475&lt;=0.4),0.4,IF(AND(J475&gt;0.4,J475&lt;=0.6),0.6,IF(AND(J475&gt;0.6,J475&lt;=0.8),0.8,IF(AND(J475&gt;0.8,J475&lt;=1),1))))),REFERENCIAS!$C:$D,2,0)*VLOOKUP($J$2,PONDERADORES!A:P,IF(AND(INFORMACION!$T475='REFERENCIAS RIESGO'!$C$36,INFORMACION!$F475=REFERENCIAS!$C$24),16,IF(INFORMACION!$T475='REFERENCIAS RIESGO'!$C$36,13,IF(INFORMACION!$F475=REFERENCIAS!$C$24,10,7))),0)</f>
        <v>#REF!</v>
      </c>
      <c r="Y475" s="68">
        <f>+VLOOKUP(M475,REFERENCIAS!$C:$D,2,0)*VLOOKUP($M$2,PONDERADORES!$A$7:$G$9,7,0)+VLOOKUP(N475,REFERENCIAS!$C:$D,2,0)*VLOOKUP($N$2,PONDERADORES!$A$7:$G$9,7,0)+VLOOKUP(O475,REFERENCIAS!$C:$D,2,0)*VLOOKUP($O$2,PONDERADORES!$A$7:$G$9,7,0)</f>
        <v>0.2</v>
      </c>
      <c r="Z475" s="2">
        <f>+VLOOKUP(IF(R475&lt;0.1,0,IF(AND(R475&gt;=0.1,R475&lt;0.2),0.1,IF(AND(R475&gt;=0.2,R475&lt;0.3),0.2,IF(R475&gt;0.3,0.3,)))),REFERENCIAS!$C:$D,2,0)*VLOOKUP($R$2,PONDERADORES!$A$11:$G$11,7,0)</f>
        <v>15</v>
      </c>
      <c r="AA475" s="92"/>
      <c r="AB475" s="95" t="e">
        <f t="shared" ca="1" si="27"/>
        <v>#REF!</v>
      </c>
      <c r="AC475" s="23" t="e">
        <f ca="1">IF(AB475&gt;REFERENCIAS!$C$62,REFERENCIAS!$B$62,IF(AND(AB475&gt;=REFERENCIAS!$C$63,AB475&lt;REFERENCIAS!$D$63),REFERENCIAS!$B$63,IF(AND(AB475&gt;REFERENCIAS!$C$64,AB475&lt;=REFERENCIAS!$D$64),REFERENCIAS!$B$64,IF(AND(AB475&gt;=REFERENCIAS!$C$65,AB475&lt;REFERENCIAS!$D$65),REFERENCIAS!$B$65, "Revisar"))))</f>
        <v>#REF!</v>
      </c>
      <c r="AD475" s="94" t="e">
        <f ca="1">VLOOKUP(AC475,REFERENCIAS!$B$62:$G$65,4,FALSE)</f>
        <v>#REF!</v>
      </c>
      <c r="AJ475" s="20"/>
    </row>
    <row r="476" spans="1:36" ht="17.25" x14ac:dyDescent="0.25">
      <c r="A476" s="74"/>
      <c r="B476" s="19"/>
      <c r="C476" s="19"/>
      <c r="D476" s="50"/>
      <c r="E476" s="73"/>
      <c r="F476" s="74"/>
      <c r="G476" s="9"/>
      <c r="H476" s="48"/>
      <c r="I476" s="49">
        <f t="shared" ca="1" si="25"/>
        <v>2022</v>
      </c>
      <c r="J476" s="22">
        <f t="shared" ca="1" si="24"/>
        <v>1</v>
      </c>
      <c r="K476" s="19"/>
      <c r="L476" s="73"/>
      <c r="M476" s="74"/>
      <c r="N476" s="19"/>
      <c r="O476" s="73"/>
      <c r="P476" s="82">
        <v>1</v>
      </c>
      <c r="Q476" s="24">
        <v>1</v>
      </c>
      <c r="R476" s="81">
        <f t="shared" si="26"/>
        <v>1</v>
      </c>
      <c r="S476" s="85"/>
      <c r="T476" s="19"/>
      <c r="U476" s="22"/>
      <c r="V476" s="59"/>
      <c r="W476" s="81"/>
      <c r="X476" s="91" t="e">
        <f ca="1">+VLOOKUP(#REF!,REFERENCIAS!$C:$D,2,0)*VLOOKUP(#REF!,PONDERADORES!A:P,IF(AND(INFORMACION!$T476='REFERENCIAS RIESGO'!$C$36,INFORMACION!$F476=REFERENCIAS!$C$24),16,IF(INFORMACION!$T476='REFERENCIAS RIESGO'!$C$36,13,IF(INFORMACION!$F476=REFERENCIAS!$C$24,10,7))),0)+VLOOKUP(K476,REFERENCIAS!$C:$D,2,0)*VLOOKUP($K$2,PONDERADORES!A:P,IF(AND(INFORMACION!$T476='REFERENCIAS RIESGO'!$C$36,INFORMACION!$F476=REFERENCIAS!$C$24),16,IF(INFORMACION!$T476='REFERENCIAS RIESGO'!$C$36,13,IF(INFORMACION!$F476=REFERENCIAS!$C$24,10,7))),0)+VLOOKUP(L476,REFERENCIAS!$C:$D,2,0)*VLOOKUP($L$2,PONDERADORES!A:P,IF(AND(INFORMACION!$T476='REFERENCIAS RIESGO'!$C$36,INFORMACION!$F476=REFERENCIAS!$C$24),16,IF(INFORMACION!$T476='REFERENCIAS RIESGO'!$C$36,13,IF(INFORMACION!$F476=REFERENCIAS!$C$24,10,7))),0)+VLOOKUP(F476,REFERENCIAS!$C:$D,2,0)*VLOOKUP($F$2,PONDERADORES!A:P,IF(AND(INFORMACION!$T476='REFERENCIAS RIESGO'!$C$36,INFORMACION!$F476=REFERENCIAS!$C$24),16,IF(INFORMACION!$T476='REFERENCIAS RIESGO'!$C$36,13,IF(INFORMACION!$F476=REFERENCIAS!$C$24,10,7))),0)+VLOOKUP(T476,REFERENCIAS!$C:$D,2,0)*VLOOKUP($T$2,PONDERADORES!A:P,IF(AND(INFORMACION!$T476='REFERENCIAS RIESGO'!$C$36,INFORMACION!$F476=REFERENCIAS!$C$24),16,IF(INFORMACION!$T476='REFERENCIAS RIESGO'!$C$36,13,IF(INFORMACION!$F476=REFERENCIAS!$C$24,10,7))),0)+VLOOKUP(IF(J476&lt;=0.2,0.2,IF(AND(J476&gt;0.2,J476&lt;=0.4),0.4,IF(AND(J476&gt;0.4,J476&lt;=0.6),0.6,IF(AND(J476&gt;0.6,J476&lt;=0.8),0.8,IF(AND(J476&gt;0.8,J476&lt;=1),1))))),REFERENCIAS!$C:$D,2,0)*VLOOKUP($J$2,PONDERADORES!A:P,IF(AND(INFORMACION!$T476='REFERENCIAS RIESGO'!$C$36,INFORMACION!$F476=REFERENCIAS!$C$24),16,IF(INFORMACION!$T476='REFERENCIAS RIESGO'!$C$36,13,IF(INFORMACION!$F476=REFERENCIAS!$C$24,10,7))),0)</f>
        <v>#REF!</v>
      </c>
      <c r="Y476" s="68">
        <f>+VLOOKUP(M476,REFERENCIAS!$C:$D,2,0)*VLOOKUP($M$2,PONDERADORES!$A$7:$G$9,7,0)+VLOOKUP(N476,REFERENCIAS!$C:$D,2,0)*VLOOKUP($N$2,PONDERADORES!$A$7:$G$9,7,0)+VLOOKUP(O476,REFERENCIAS!$C:$D,2,0)*VLOOKUP($O$2,PONDERADORES!$A$7:$G$9,7,0)</f>
        <v>0.2</v>
      </c>
      <c r="Z476" s="2">
        <f>+VLOOKUP(IF(R476&lt;0.1,0,IF(AND(R476&gt;=0.1,R476&lt;0.2),0.1,IF(AND(R476&gt;=0.2,R476&lt;0.3),0.2,IF(R476&gt;0.3,0.3,)))),REFERENCIAS!$C:$D,2,0)*VLOOKUP($R$2,PONDERADORES!$A$11:$G$11,7,0)</f>
        <v>15</v>
      </c>
      <c r="AA476" s="92"/>
      <c r="AB476" s="95" t="e">
        <f t="shared" ca="1" si="27"/>
        <v>#REF!</v>
      </c>
      <c r="AC476" s="23" t="e">
        <f ca="1">IF(AB476&gt;REFERENCIAS!$C$62,REFERENCIAS!$B$62,IF(AND(AB476&gt;=REFERENCIAS!$C$63,AB476&lt;REFERENCIAS!$D$63),REFERENCIAS!$B$63,IF(AND(AB476&gt;REFERENCIAS!$C$64,AB476&lt;=REFERENCIAS!$D$64),REFERENCIAS!$B$64,IF(AND(AB476&gt;=REFERENCIAS!$C$65,AB476&lt;REFERENCIAS!$D$65),REFERENCIAS!$B$65, "Revisar"))))</f>
        <v>#REF!</v>
      </c>
      <c r="AD476" s="94" t="e">
        <f ca="1">VLOOKUP(AC476,REFERENCIAS!$B$62:$G$65,4,FALSE)</f>
        <v>#REF!</v>
      </c>
      <c r="AJ476" s="20"/>
    </row>
    <row r="477" spans="1:36" ht="17.25" x14ac:dyDescent="0.25">
      <c r="A477" s="74"/>
      <c r="B477" s="19"/>
      <c r="C477" s="19"/>
      <c r="D477" s="50"/>
      <c r="E477" s="73"/>
      <c r="F477" s="74"/>
      <c r="G477" s="9"/>
      <c r="H477" s="48"/>
      <c r="I477" s="49">
        <f t="shared" ca="1" si="25"/>
        <v>2022</v>
      </c>
      <c r="J477" s="22">
        <f t="shared" ca="1" si="24"/>
        <v>1</v>
      </c>
      <c r="K477" s="19"/>
      <c r="L477" s="73"/>
      <c r="M477" s="74"/>
      <c r="N477" s="19"/>
      <c r="O477" s="73"/>
      <c r="P477" s="82">
        <v>1</v>
      </c>
      <c r="Q477" s="24">
        <v>1</v>
      </c>
      <c r="R477" s="81">
        <f t="shared" si="26"/>
        <v>1</v>
      </c>
      <c r="S477" s="85"/>
      <c r="T477" s="19"/>
      <c r="U477" s="22"/>
      <c r="V477" s="59"/>
      <c r="W477" s="81"/>
      <c r="X477" s="91" t="e">
        <f ca="1">+VLOOKUP(#REF!,REFERENCIAS!$C:$D,2,0)*VLOOKUP(#REF!,PONDERADORES!A:P,IF(AND(INFORMACION!$T477='REFERENCIAS RIESGO'!$C$36,INFORMACION!$F477=REFERENCIAS!$C$24),16,IF(INFORMACION!$T477='REFERENCIAS RIESGO'!$C$36,13,IF(INFORMACION!$F477=REFERENCIAS!$C$24,10,7))),0)+VLOOKUP(K477,REFERENCIAS!$C:$D,2,0)*VLOOKUP($K$2,PONDERADORES!A:P,IF(AND(INFORMACION!$T477='REFERENCIAS RIESGO'!$C$36,INFORMACION!$F477=REFERENCIAS!$C$24),16,IF(INFORMACION!$T477='REFERENCIAS RIESGO'!$C$36,13,IF(INFORMACION!$F477=REFERENCIAS!$C$24,10,7))),0)+VLOOKUP(L477,REFERENCIAS!$C:$D,2,0)*VLOOKUP($L$2,PONDERADORES!A:P,IF(AND(INFORMACION!$T477='REFERENCIAS RIESGO'!$C$36,INFORMACION!$F477=REFERENCIAS!$C$24),16,IF(INFORMACION!$T477='REFERENCIAS RIESGO'!$C$36,13,IF(INFORMACION!$F477=REFERENCIAS!$C$24,10,7))),0)+VLOOKUP(F477,REFERENCIAS!$C:$D,2,0)*VLOOKUP($F$2,PONDERADORES!A:P,IF(AND(INFORMACION!$T477='REFERENCIAS RIESGO'!$C$36,INFORMACION!$F477=REFERENCIAS!$C$24),16,IF(INFORMACION!$T477='REFERENCIAS RIESGO'!$C$36,13,IF(INFORMACION!$F477=REFERENCIAS!$C$24,10,7))),0)+VLOOKUP(T477,REFERENCIAS!$C:$D,2,0)*VLOOKUP($T$2,PONDERADORES!A:P,IF(AND(INFORMACION!$T477='REFERENCIAS RIESGO'!$C$36,INFORMACION!$F477=REFERENCIAS!$C$24),16,IF(INFORMACION!$T477='REFERENCIAS RIESGO'!$C$36,13,IF(INFORMACION!$F477=REFERENCIAS!$C$24,10,7))),0)+VLOOKUP(IF(J477&lt;=0.2,0.2,IF(AND(J477&gt;0.2,J477&lt;=0.4),0.4,IF(AND(J477&gt;0.4,J477&lt;=0.6),0.6,IF(AND(J477&gt;0.6,J477&lt;=0.8),0.8,IF(AND(J477&gt;0.8,J477&lt;=1),1))))),REFERENCIAS!$C:$D,2,0)*VLOOKUP($J$2,PONDERADORES!A:P,IF(AND(INFORMACION!$T477='REFERENCIAS RIESGO'!$C$36,INFORMACION!$F477=REFERENCIAS!$C$24),16,IF(INFORMACION!$T477='REFERENCIAS RIESGO'!$C$36,13,IF(INFORMACION!$F477=REFERENCIAS!$C$24,10,7))),0)</f>
        <v>#REF!</v>
      </c>
      <c r="Y477" s="68">
        <f>+VLOOKUP(M477,REFERENCIAS!$C:$D,2,0)*VLOOKUP($M$2,PONDERADORES!$A$7:$G$9,7,0)+VLOOKUP(N477,REFERENCIAS!$C:$D,2,0)*VLOOKUP($N$2,PONDERADORES!$A$7:$G$9,7,0)+VLOOKUP(O477,REFERENCIAS!$C:$D,2,0)*VLOOKUP($O$2,PONDERADORES!$A$7:$G$9,7,0)</f>
        <v>0.2</v>
      </c>
      <c r="Z477" s="2">
        <f>+VLOOKUP(IF(R477&lt;0.1,0,IF(AND(R477&gt;=0.1,R477&lt;0.2),0.1,IF(AND(R477&gt;=0.2,R477&lt;0.3),0.2,IF(R477&gt;0.3,0.3,)))),REFERENCIAS!$C:$D,2,0)*VLOOKUP($R$2,PONDERADORES!$A$11:$G$11,7,0)</f>
        <v>15</v>
      </c>
      <c r="AA477" s="92"/>
      <c r="AB477" s="95" t="e">
        <f t="shared" ca="1" si="27"/>
        <v>#REF!</v>
      </c>
      <c r="AC477" s="23" t="e">
        <f ca="1">IF(AB477&gt;REFERENCIAS!$C$62,REFERENCIAS!$B$62,IF(AND(AB477&gt;=REFERENCIAS!$C$63,AB477&lt;REFERENCIAS!$D$63),REFERENCIAS!$B$63,IF(AND(AB477&gt;REFERENCIAS!$C$64,AB477&lt;=REFERENCIAS!$D$64),REFERENCIAS!$B$64,IF(AND(AB477&gt;=REFERENCIAS!$C$65,AB477&lt;REFERENCIAS!$D$65),REFERENCIAS!$B$65, "Revisar"))))</f>
        <v>#REF!</v>
      </c>
      <c r="AD477" s="94" t="e">
        <f ca="1">VLOOKUP(AC477,REFERENCIAS!$B$62:$G$65,4,FALSE)</f>
        <v>#REF!</v>
      </c>
      <c r="AJ477" s="20"/>
    </row>
    <row r="478" spans="1:36" ht="17.25" x14ac:dyDescent="0.25">
      <c r="A478" s="74"/>
      <c r="B478" s="19"/>
      <c r="C478" s="19"/>
      <c r="D478" s="50"/>
      <c r="E478" s="73"/>
      <c r="F478" s="74"/>
      <c r="G478" s="9"/>
      <c r="H478" s="48"/>
      <c r="I478" s="49">
        <f t="shared" ca="1" si="25"/>
        <v>2022</v>
      </c>
      <c r="J478" s="22">
        <f t="shared" ca="1" si="24"/>
        <v>1</v>
      </c>
      <c r="K478" s="19"/>
      <c r="L478" s="73"/>
      <c r="M478" s="74"/>
      <c r="N478" s="19"/>
      <c r="O478" s="73"/>
      <c r="P478" s="82">
        <v>1</v>
      </c>
      <c r="Q478" s="24">
        <v>1</v>
      </c>
      <c r="R478" s="81">
        <f t="shared" si="26"/>
        <v>1</v>
      </c>
      <c r="S478" s="85"/>
      <c r="T478" s="19"/>
      <c r="U478" s="22"/>
      <c r="V478" s="59"/>
      <c r="W478" s="81"/>
      <c r="X478" s="91" t="e">
        <f ca="1">+VLOOKUP(#REF!,REFERENCIAS!$C:$D,2,0)*VLOOKUP(#REF!,PONDERADORES!A:P,IF(AND(INFORMACION!$T478='REFERENCIAS RIESGO'!$C$36,INFORMACION!$F478=REFERENCIAS!$C$24),16,IF(INFORMACION!$T478='REFERENCIAS RIESGO'!$C$36,13,IF(INFORMACION!$F478=REFERENCIAS!$C$24,10,7))),0)+VLOOKUP(K478,REFERENCIAS!$C:$D,2,0)*VLOOKUP($K$2,PONDERADORES!A:P,IF(AND(INFORMACION!$T478='REFERENCIAS RIESGO'!$C$36,INFORMACION!$F478=REFERENCIAS!$C$24),16,IF(INFORMACION!$T478='REFERENCIAS RIESGO'!$C$36,13,IF(INFORMACION!$F478=REFERENCIAS!$C$24,10,7))),0)+VLOOKUP(L478,REFERENCIAS!$C:$D,2,0)*VLOOKUP($L$2,PONDERADORES!A:P,IF(AND(INFORMACION!$T478='REFERENCIAS RIESGO'!$C$36,INFORMACION!$F478=REFERENCIAS!$C$24),16,IF(INFORMACION!$T478='REFERENCIAS RIESGO'!$C$36,13,IF(INFORMACION!$F478=REFERENCIAS!$C$24,10,7))),0)+VLOOKUP(F478,REFERENCIAS!$C:$D,2,0)*VLOOKUP($F$2,PONDERADORES!A:P,IF(AND(INFORMACION!$T478='REFERENCIAS RIESGO'!$C$36,INFORMACION!$F478=REFERENCIAS!$C$24),16,IF(INFORMACION!$T478='REFERENCIAS RIESGO'!$C$36,13,IF(INFORMACION!$F478=REFERENCIAS!$C$24,10,7))),0)+VLOOKUP(T478,REFERENCIAS!$C:$D,2,0)*VLOOKUP($T$2,PONDERADORES!A:P,IF(AND(INFORMACION!$T478='REFERENCIAS RIESGO'!$C$36,INFORMACION!$F478=REFERENCIAS!$C$24),16,IF(INFORMACION!$T478='REFERENCIAS RIESGO'!$C$36,13,IF(INFORMACION!$F478=REFERENCIAS!$C$24,10,7))),0)+VLOOKUP(IF(J478&lt;=0.2,0.2,IF(AND(J478&gt;0.2,J478&lt;=0.4),0.4,IF(AND(J478&gt;0.4,J478&lt;=0.6),0.6,IF(AND(J478&gt;0.6,J478&lt;=0.8),0.8,IF(AND(J478&gt;0.8,J478&lt;=1),1))))),REFERENCIAS!$C:$D,2,0)*VLOOKUP($J$2,PONDERADORES!A:P,IF(AND(INFORMACION!$T478='REFERENCIAS RIESGO'!$C$36,INFORMACION!$F478=REFERENCIAS!$C$24),16,IF(INFORMACION!$T478='REFERENCIAS RIESGO'!$C$36,13,IF(INFORMACION!$F478=REFERENCIAS!$C$24,10,7))),0)</f>
        <v>#REF!</v>
      </c>
      <c r="Y478" s="68">
        <f>+VLOOKUP(M478,REFERENCIAS!$C:$D,2,0)*VLOOKUP($M$2,PONDERADORES!$A$7:$G$9,7,0)+VLOOKUP(N478,REFERENCIAS!$C:$D,2,0)*VLOOKUP($N$2,PONDERADORES!$A$7:$G$9,7,0)+VLOOKUP(O478,REFERENCIAS!$C:$D,2,0)*VLOOKUP($O$2,PONDERADORES!$A$7:$G$9,7,0)</f>
        <v>0.2</v>
      </c>
      <c r="Z478" s="2">
        <f>+VLOOKUP(IF(R478&lt;0.1,0,IF(AND(R478&gt;=0.1,R478&lt;0.2),0.1,IF(AND(R478&gt;=0.2,R478&lt;0.3),0.2,IF(R478&gt;0.3,0.3,)))),REFERENCIAS!$C:$D,2,0)*VLOOKUP($R$2,PONDERADORES!$A$11:$G$11,7,0)</f>
        <v>15</v>
      </c>
      <c r="AA478" s="92"/>
      <c r="AB478" s="95" t="e">
        <f t="shared" ca="1" si="27"/>
        <v>#REF!</v>
      </c>
      <c r="AC478" s="23" t="e">
        <f ca="1">IF(AB478&gt;REFERENCIAS!$C$62,REFERENCIAS!$B$62,IF(AND(AB478&gt;=REFERENCIAS!$C$63,AB478&lt;REFERENCIAS!$D$63),REFERENCIAS!$B$63,IF(AND(AB478&gt;REFERENCIAS!$C$64,AB478&lt;=REFERENCIAS!$D$64),REFERENCIAS!$B$64,IF(AND(AB478&gt;=REFERENCIAS!$C$65,AB478&lt;REFERENCIAS!$D$65),REFERENCIAS!$B$65, "Revisar"))))</f>
        <v>#REF!</v>
      </c>
      <c r="AD478" s="94" t="e">
        <f ca="1">VLOOKUP(AC478,REFERENCIAS!$B$62:$G$65,4,FALSE)</f>
        <v>#REF!</v>
      </c>
      <c r="AJ478" s="20"/>
    </row>
    <row r="479" spans="1:36" ht="17.25" x14ac:dyDescent="0.25">
      <c r="A479" s="74"/>
      <c r="B479" s="19"/>
      <c r="C479" s="19"/>
      <c r="D479" s="50"/>
      <c r="E479" s="73"/>
      <c r="F479" s="74"/>
      <c r="G479" s="9"/>
      <c r="H479" s="48"/>
      <c r="I479" s="49">
        <f t="shared" ca="1" si="25"/>
        <v>2022</v>
      </c>
      <c r="J479" s="22">
        <f t="shared" ca="1" si="24"/>
        <v>1</v>
      </c>
      <c r="K479" s="19"/>
      <c r="L479" s="73"/>
      <c r="M479" s="74"/>
      <c r="N479" s="19"/>
      <c r="O479" s="73"/>
      <c r="P479" s="82">
        <v>1</v>
      </c>
      <c r="Q479" s="24">
        <v>1</v>
      </c>
      <c r="R479" s="81">
        <f t="shared" si="26"/>
        <v>1</v>
      </c>
      <c r="S479" s="85"/>
      <c r="T479" s="19"/>
      <c r="U479" s="22"/>
      <c r="V479" s="59"/>
      <c r="W479" s="81"/>
      <c r="X479" s="91" t="e">
        <f ca="1">+VLOOKUP(#REF!,REFERENCIAS!$C:$D,2,0)*VLOOKUP(#REF!,PONDERADORES!A:P,IF(AND(INFORMACION!$T479='REFERENCIAS RIESGO'!$C$36,INFORMACION!$F479=REFERENCIAS!$C$24),16,IF(INFORMACION!$T479='REFERENCIAS RIESGO'!$C$36,13,IF(INFORMACION!$F479=REFERENCIAS!$C$24,10,7))),0)+VLOOKUP(K479,REFERENCIAS!$C:$D,2,0)*VLOOKUP($K$2,PONDERADORES!A:P,IF(AND(INFORMACION!$T479='REFERENCIAS RIESGO'!$C$36,INFORMACION!$F479=REFERENCIAS!$C$24),16,IF(INFORMACION!$T479='REFERENCIAS RIESGO'!$C$36,13,IF(INFORMACION!$F479=REFERENCIAS!$C$24,10,7))),0)+VLOOKUP(L479,REFERENCIAS!$C:$D,2,0)*VLOOKUP($L$2,PONDERADORES!A:P,IF(AND(INFORMACION!$T479='REFERENCIAS RIESGO'!$C$36,INFORMACION!$F479=REFERENCIAS!$C$24),16,IF(INFORMACION!$T479='REFERENCIAS RIESGO'!$C$36,13,IF(INFORMACION!$F479=REFERENCIAS!$C$24,10,7))),0)+VLOOKUP(F479,REFERENCIAS!$C:$D,2,0)*VLOOKUP($F$2,PONDERADORES!A:P,IF(AND(INFORMACION!$T479='REFERENCIAS RIESGO'!$C$36,INFORMACION!$F479=REFERENCIAS!$C$24),16,IF(INFORMACION!$T479='REFERENCIAS RIESGO'!$C$36,13,IF(INFORMACION!$F479=REFERENCIAS!$C$24,10,7))),0)+VLOOKUP(T479,REFERENCIAS!$C:$D,2,0)*VLOOKUP($T$2,PONDERADORES!A:P,IF(AND(INFORMACION!$T479='REFERENCIAS RIESGO'!$C$36,INFORMACION!$F479=REFERENCIAS!$C$24),16,IF(INFORMACION!$T479='REFERENCIAS RIESGO'!$C$36,13,IF(INFORMACION!$F479=REFERENCIAS!$C$24,10,7))),0)+VLOOKUP(IF(J479&lt;=0.2,0.2,IF(AND(J479&gt;0.2,J479&lt;=0.4),0.4,IF(AND(J479&gt;0.4,J479&lt;=0.6),0.6,IF(AND(J479&gt;0.6,J479&lt;=0.8),0.8,IF(AND(J479&gt;0.8,J479&lt;=1),1))))),REFERENCIAS!$C:$D,2,0)*VLOOKUP($J$2,PONDERADORES!A:P,IF(AND(INFORMACION!$T479='REFERENCIAS RIESGO'!$C$36,INFORMACION!$F479=REFERENCIAS!$C$24),16,IF(INFORMACION!$T479='REFERENCIAS RIESGO'!$C$36,13,IF(INFORMACION!$F479=REFERENCIAS!$C$24,10,7))),0)</f>
        <v>#REF!</v>
      </c>
      <c r="Y479" s="68">
        <f>+VLOOKUP(M479,REFERENCIAS!$C:$D,2,0)*VLOOKUP($M$2,PONDERADORES!$A$7:$G$9,7,0)+VLOOKUP(N479,REFERENCIAS!$C:$D,2,0)*VLOOKUP($N$2,PONDERADORES!$A$7:$G$9,7,0)+VLOOKUP(O479,REFERENCIAS!$C:$D,2,0)*VLOOKUP($O$2,PONDERADORES!$A$7:$G$9,7,0)</f>
        <v>0.2</v>
      </c>
      <c r="Z479" s="2">
        <f>+VLOOKUP(IF(R479&lt;0.1,0,IF(AND(R479&gt;=0.1,R479&lt;0.2),0.1,IF(AND(R479&gt;=0.2,R479&lt;0.3),0.2,IF(R479&gt;0.3,0.3,)))),REFERENCIAS!$C:$D,2,0)*VLOOKUP($R$2,PONDERADORES!$A$11:$G$11,7,0)</f>
        <v>15</v>
      </c>
      <c r="AA479" s="92"/>
      <c r="AB479" s="95" t="e">
        <f t="shared" ca="1" si="27"/>
        <v>#REF!</v>
      </c>
      <c r="AC479" s="23" t="e">
        <f ca="1">IF(AB479&gt;REFERENCIAS!$C$62,REFERENCIAS!$B$62,IF(AND(AB479&gt;=REFERENCIAS!$C$63,AB479&lt;REFERENCIAS!$D$63),REFERENCIAS!$B$63,IF(AND(AB479&gt;REFERENCIAS!$C$64,AB479&lt;=REFERENCIAS!$D$64),REFERENCIAS!$B$64,IF(AND(AB479&gt;=REFERENCIAS!$C$65,AB479&lt;REFERENCIAS!$D$65),REFERENCIAS!$B$65, "Revisar"))))</f>
        <v>#REF!</v>
      </c>
      <c r="AD479" s="94" t="e">
        <f ca="1">VLOOKUP(AC479,REFERENCIAS!$B$62:$G$65,4,FALSE)</f>
        <v>#REF!</v>
      </c>
      <c r="AJ479" s="20"/>
    </row>
    <row r="480" spans="1:36" ht="17.25" x14ac:dyDescent="0.25">
      <c r="A480" s="74"/>
      <c r="B480" s="19"/>
      <c r="C480" s="19"/>
      <c r="D480" s="50"/>
      <c r="E480" s="73"/>
      <c r="F480" s="74"/>
      <c r="G480" s="9"/>
      <c r="H480" s="48"/>
      <c r="I480" s="49">
        <f t="shared" ca="1" si="25"/>
        <v>2022</v>
      </c>
      <c r="J480" s="22">
        <f t="shared" ca="1" si="24"/>
        <v>1</v>
      </c>
      <c r="K480" s="19"/>
      <c r="L480" s="73"/>
      <c r="M480" s="74"/>
      <c r="N480" s="19"/>
      <c r="O480" s="73"/>
      <c r="P480" s="82">
        <v>1</v>
      </c>
      <c r="Q480" s="24">
        <v>1</v>
      </c>
      <c r="R480" s="81">
        <f t="shared" si="26"/>
        <v>1</v>
      </c>
      <c r="S480" s="85"/>
      <c r="T480" s="19"/>
      <c r="U480" s="22"/>
      <c r="V480" s="59"/>
      <c r="W480" s="81"/>
      <c r="X480" s="91" t="e">
        <f ca="1">+VLOOKUP(#REF!,REFERENCIAS!$C:$D,2,0)*VLOOKUP(#REF!,PONDERADORES!A:P,IF(AND(INFORMACION!$T480='REFERENCIAS RIESGO'!$C$36,INFORMACION!$F480=REFERENCIAS!$C$24),16,IF(INFORMACION!$T480='REFERENCIAS RIESGO'!$C$36,13,IF(INFORMACION!$F480=REFERENCIAS!$C$24,10,7))),0)+VLOOKUP(K480,REFERENCIAS!$C:$D,2,0)*VLOOKUP($K$2,PONDERADORES!A:P,IF(AND(INFORMACION!$T480='REFERENCIAS RIESGO'!$C$36,INFORMACION!$F480=REFERENCIAS!$C$24),16,IF(INFORMACION!$T480='REFERENCIAS RIESGO'!$C$36,13,IF(INFORMACION!$F480=REFERENCIAS!$C$24,10,7))),0)+VLOOKUP(L480,REFERENCIAS!$C:$D,2,0)*VLOOKUP($L$2,PONDERADORES!A:P,IF(AND(INFORMACION!$T480='REFERENCIAS RIESGO'!$C$36,INFORMACION!$F480=REFERENCIAS!$C$24),16,IF(INFORMACION!$T480='REFERENCIAS RIESGO'!$C$36,13,IF(INFORMACION!$F480=REFERENCIAS!$C$24,10,7))),0)+VLOOKUP(F480,REFERENCIAS!$C:$D,2,0)*VLOOKUP($F$2,PONDERADORES!A:P,IF(AND(INFORMACION!$T480='REFERENCIAS RIESGO'!$C$36,INFORMACION!$F480=REFERENCIAS!$C$24),16,IF(INFORMACION!$T480='REFERENCIAS RIESGO'!$C$36,13,IF(INFORMACION!$F480=REFERENCIAS!$C$24,10,7))),0)+VLOOKUP(T480,REFERENCIAS!$C:$D,2,0)*VLOOKUP($T$2,PONDERADORES!A:P,IF(AND(INFORMACION!$T480='REFERENCIAS RIESGO'!$C$36,INFORMACION!$F480=REFERENCIAS!$C$24),16,IF(INFORMACION!$T480='REFERENCIAS RIESGO'!$C$36,13,IF(INFORMACION!$F480=REFERENCIAS!$C$24,10,7))),0)+VLOOKUP(IF(J480&lt;=0.2,0.2,IF(AND(J480&gt;0.2,J480&lt;=0.4),0.4,IF(AND(J480&gt;0.4,J480&lt;=0.6),0.6,IF(AND(J480&gt;0.6,J480&lt;=0.8),0.8,IF(AND(J480&gt;0.8,J480&lt;=1),1))))),REFERENCIAS!$C:$D,2,0)*VLOOKUP($J$2,PONDERADORES!A:P,IF(AND(INFORMACION!$T480='REFERENCIAS RIESGO'!$C$36,INFORMACION!$F480=REFERENCIAS!$C$24),16,IF(INFORMACION!$T480='REFERENCIAS RIESGO'!$C$36,13,IF(INFORMACION!$F480=REFERENCIAS!$C$24,10,7))),0)</f>
        <v>#REF!</v>
      </c>
      <c r="Y480" s="68">
        <f>+VLOOKUP(M480,REFERENCIAS!$C:$D,2,0)*VLOOKUP($M$2,PONDERADORES!$A$7:$G$9,7,0)+VLOOKUP(N480,REFERENCIAS!$C:$D,2,0)*VLOOKUP($N$2,PONDERADORES!$A$7:$G$9,7,0)+VLOOKUP(O480,REFERENCIAS!$C:$D,2,0)*VLOOKUP($O$2,PONDERADORES!$A$7:$G$9,7,0)</f>
        <v>0.2</v>
      </c>
      <c r="Z480" s="2">
        <f>+VLOOKUP(IF(R480&lt;0.1,0,IF(AND(R480&gt;=0.1,R480&lt;0.2),0.1,IF(AND(R480&gt;=0.2,R480&lt;0.3),0.2,IF(R480&gt;0.3,0.3,)))),REFERENCIAS!$C:$D,2,0)*VLOOKUP($R$2,PONDERADORES!$A$11:$G$11,7,0)</f>
        <v>15</v>
      </c>
      <c r="AA480" s="92"/>
      <c r="AB480" s="95" t="e">
        <f t="shared" ca="1" si="27"/>
        <v>#REF!</v>
      </c>
      <c r="AC480" s="23" t="e">
        <f ca="1">IF(AB480&gt;REFERENCIAS!$C$62,REFERENCIAS!$B$62,IF(AND(AB480&gt;=REFERENCIAS!$C$63,AB480&lt;REFERENCIAS!$D$63),REFERENCIAS!$B$63,IF(AND(AB480&gt;REFERENCIAS!$C$64,AB480&lt;=REFERENCIAS!$D$64),REFERENCIAS!$B$64,IF(AND(AB480&gt;=REFERENCIAS!$C$65,AB480&lt;REFERENCIAS!$D$65),REFERENCIAS!$B$65, "Revisar"))))</f>
        <v>#REF!</v>
      </c>
      <c r="AD480" s="94" t="e">
        <f ca="1">VLOOKUP(AC480,REFERENCIAS!$B$62:$G$65,4,FALSE)</f>
        <v>#REF!</v>
      </c>
      <c r="AJ480" s="20"/>
    </row>
    <row r="481" spans="1:36" ht="17.25" x14ac:dyDescent="0.25">
      <c r="A481" s="74"/>
      <c r="B481" s="19"/>
      <c r="C481" s="19"/>
      <c r="D481" s="50"/>
      <c r="E481" s="73"/>
      <c r="F481" s="74"/>
      <c r="G481" s="9"/>
      <c r="H481" s="48"/>
      <c r="I481" s="49">
        <f t="shared" ca="1" si="25"/>
        <v>2022</v>
      </c>
      <c r="J481" s="22">
        <f t="shared" ca="1" si="24"/>
        <v>1</v>
      </c>
      <c r="K481" s="19"/>
      <c r="L481" s="73"/>
      <c r="M481" s="74"/>
      <c r="N481" s="19"/>
      <c r="O481" s="73"/>
      <c r="P481" s="82">
        <v>1</v>
      </c>
      <c r="Q481" s="24">
        <v>1</v>
      </c>
      <c r="R481" s="81">
        <f t="shared" si="26"/>
        <v>1</v>
      </c>
      <c r="S481" s="85"/>
      <c r="T481" s="19"/>
      <c r="U481" s="22"/>
      <c r="V481" s="59"/>
      <c r="W481" s="81"/>
      <c r="X481" s="91" t="e">
        <f ca="1">+VLOOKUP(#REF!,REFERENCIAS!$C:$D,2,0)*VLOOKUP(#REF!,PONDERADORES!A:P,IF(AND(INFORMACION!$T481='REFERENCIAS RIESGO'!$C$36,INFORMACION!$F481=REFERENCIAS!$C$24),16,IF(INFORMACION!$T481='REFERENCIAS RIESGO'!$C$36,13,IF(INFORMACION!$F481=REFERENCIAS!$C$24,10,7))),0)+VLOOKUP(K481,REFERENCIAS!$C:$D,2,0)*VLOOKUP($K$2,PONDERADORES!A:P,IF(AND(INFORMACION!$T481='REFERENCIAS RIESGO'!$C$36,INFORMACION!$F481=REFERENCIAS!$C$24),16,IF(INFORMACION!$T481='REFERENCIAS RIESGO'!$C$36,13,IF(INFORMACION!$F481=REFERENCIAS!$C$24,10,7))),0)+VLOOKUP(L481,REFERENCIAS!$C:$D,2,0)*VLOOKUP($L$2,PONDERADORES!A:P,IF(AND(INFORMACION!$T481='REFERENCIAS RIESGO'!$C$36,INFORMACION!$F481=REFERENCIAS!$C$24),16,IF(INFORMACION!$T481='REFERENCIAS RIESGO'!$C$36,13,IF(INFORMACION!$F481=REFERENCIAS!$C$24,10,7))),0)+VLOOKUP(F481,REFERENCIAS!$C:$D,2,0)*VLOOKUP($F$2,PONDERADORES!A:P,IF(AND(INFORMACION!$T481='REFERENCIAS RIESGO'!$C$36,INFORMACION!$F481=REFERENCIAS!$C$24),16,IF(INFORMACION!$T481='REFERENCIAS RIESGO'!$C$36,13,IF(INFORMACION!$F481=REFERENCIAS!$C$24,10,7))),0)+VLOOKUP(T481,REFERENCIAS!$C:$D,2,0)*VLOOKUP($T$2,PONDERADORES!A:P,IF(AND(INFORMACION!$T481='REFERENCIAS RIESGO'!$C$36,INFORMACION!$F481=REFERENCIAS!$C$24),16,IF(INFORMACION!$T481='REFERENCIAS RIESGO'!$C$36,13,IF(INFORMACION!$F481=REFERENCIAS!$C$24,10,7))),0)+VLOOKUP(IF(J481&lt;=0.2,0.2,IF(AND(J481&gt;0.2,J481&lt;=0.4),0.4,IF(AND(J481&gt;0.4,J481&lt;=0.6),0.6,IF(AND(J481&gt;0.6,J481&lt;=0.8),0.8,IF(AND(J481&gt;0.8,J481&lt;=1),1))))),REFERENCIAS!$C:$D,2,0)*VLOOKUP($J$2,PONDERADORES!A:P,IF(AND(INFORMACION!$T481='REFERENCIAS RIESGO'!$C$36,INFORMACION!$F481=REFERENCIAS!$C$24),16,IF(INFORMACION!$T481='REFERENCIAS RIESGO'!$C$36,13,IF(INFORMACION!$F481=REFERENCIAS!$C$24,10,7))),0)</f>
        <v>#REF!</v>
      </c>
      <c r="Y481" s="68">
        <f>+VLOOKUP(M481,REFERENCIAS!$C:$D,2,0)*VLOOKUP($M$2,PONDERADORES!$A$7:$G$9,7,0)+VLOOKUP(N481,REFERENCIAS!$C:$D,2,0)*VLOOKUP($N$2,PONDERADORES!$A$7:$G$9,7,0)+VLOOKUP(O481,REFERENCIAS!$C:$D,2,0)*VLOOKUP($O$2,PONDERADORES!$A$7:$G$9,7,0)</f>
        <v>0.2</v>
      </c>
      <c r="Z481" s="2">
        <f>+VLOOKUP(IF(R481&lt;0.1,0,IF(AND(R481&gt;=0.1,R481&lt;0.2),0.1,IF(AND(R481&gt;=0.2,R481&lt;0.3),0.2,IF(R481&gt;0.3,0.3,)))),REFERENCIAS!$C:$D,2,0)*VLOOKUP($R$2,PONDERADORES!$A$11:$G$11,7,0)</f>
        <v>15</v>
      </c>
      <c r="AA481" s="92"/>
      <c r="AB481" s="95" t="e">
        <f t="shared" ca="1" si="27"/>
        <v>#REF!</v>
      </c>
      <c r="AC481" s="23" t="e">
        <f ca="1">IF(AB481&gt;REFERENCIAS!$C$62,REFERENCIAS!$B$62,IF(AND(AB481&gt;=REFERENCIAS!$C$63,AB481&lt;REFERENCIAS!$D$63),REFERENCIAS!$B$63,IF(AND(AB481&gt;REFERENCIAS!$C$64,AB481&lt;=REFERENCIAS!$D$64),REFERENCIAS!$B$64,IF(AND(AB481&gt;=REFERENCIAS!$C$65,AB481&lt;REFERENCIAS!$D$65),REFERENCIAS!$B$65, "Revisar"))))</f>
        <v>#REF!</v>
      </c>
      <c r="AD481" s="94" t="e">
        <f ca="1">VLOOKUP(AC481,REFERENCIAS!$B$62:$G$65,4,FALSE)</f>
        <v>#REF!</v>
      </c>
      <c r="AJ481" s="20"/>
    </row>
    <row r="482" spans="1:36" ht="17.25" x14ac:dyDescent="0.25">
      <c r="A482" s="74"/>
      <c r="B482" s="19"/>
      <c r="C482" s="19"/>
      <c r="D482" s="50"/>
      <c r="E482" s="73"/>
      <c r="F482" s="74"/>
      <c r="G482" s="9"/>
      <c r="H482" s="48"/>
      <c r="I482" s="49">
        <f t="shared" ca="1" si="25"/>
        <v>2022</v>
      </c>
      <c r="J482" s="22">
        <f t="shared" ca="1" si="24"/>
        <v>1</v>
      </c>
      <c r="K482" s="19"/>
      <c r="L482" s="73"/>
      <c r="M482" s="74"/>
      <c r="N482" s="19"/>
      <c r="O482" s="73"/>
      <c r="P482" s="82">
        <v>1</v>
      </c>
      <c r="Q482" s="24">
        <v>1</v>
      </c>
      <c r="R482" s="81">
        <f t="shared" si="26"/>
        <v>1</v>
      </c>
      <c r="S482" s="85"/>
      <c r="T482" s="19"/>
      <c r="U482" s="22"/>
      <c r="V482" s="59"/>
      <c r="W482" s="81"/>
      <c r="X482" s="91" t="e">
        <f ca="1">+VLOOKUP(#REF!,REFERENCIAS!$C:$D,2,0)*VLOOKUP(#REF!,PONDERADORES!A:P,IF(AND(INFORMACION!$T482='REFERENCIAS RIESGO'!$C$36,INFORMACION!$F482=REFERENCIAS!$C$24),16,IF(INFORMACION!$T482='REFERENCIAS RIESGO'!$C$36,13,IF(INFORMACION!$F482=REFERENCIAS!$C$24,10,7))),0)+VLOOKUP(K482,REFERENCIAS!$C:$D,2,0)*VLOOKUP($K$2,PONDERADORES!A:P,IF(AND(INFORMACION!$T482='REFERENCIAS RIESGO'!$C$36,INFORMACION!$F482=REFERENCIAS!$C$24),16,IF(INFORMACION!$T482='REFERENCIAS RIESGO'!$C$36,13,IF(INFORMACION!$F482=REFERENCIAS!$C$24,10,7))),0)+VLOOKUP(L482,REFERENCIAS!$C:$D,2,0)*VLOOKUP($L$2,PONDERADORES!A:P,IF(AND(INFORMACION!$T482='REFERENCIAS RIESGO'!$C$36,INFORMACION!$F482=REFERENCIAS!$C$24),16,IF(INFORMACION!$T482='REFERENCIAS RIESGO'!$C$36,13,IF(INFORMACION!$F482=REFERENCIAS!$C$24,10,7))),0)+VLOOKUP(F482,REFERENCIAS!$C:$D,2,0)*VLOOKUP($F$2,PONDERADORES!A:P,IF(AND(INFORMACION!$T482='REFERENCIAS RIESGO'!$C$36,INFORMACION!$F482=REFERENCIAS!$C$24),16,IF(INFORMACION!$T482='REFERENCIAS RIESGO'!$C$36,13,IF(INFORMACION!$F482=REFERENCIAS!$C$24,10,7))),0)+VLOOKUP(T482,REFERENCIAS!$C:$D,2,0)*VLOOKUP($T$2,PONDERADORES!A:P,IF(AND(INFORMACION!$T482='REFERENCIAS RIESGO'!$C$36,INFORMACION!$F482=REFERENCIAS!$C$24),16,IF(INFORMACION!$T482='REFERENCIAS RIESGO'!$C$36,13,IF(INFORMACION!$F482=REFERENCIAS!$C$24,10,7))),0)+VLOOKUP(IF(J482&lt;=0.2,0.2,IF(AND(J482&gt;0.2,J482&lt;=0.4),0.4,IF(AND(J482&gt;0.4,J482&lt;=0.6),0.6,IF(AND(J482&gt;0.6,J482&lt;=0.8),0.8,IF(AND(J482&gt;0.8,J482&lt;=1),1))))),REFERENCIAS!$C:$D,2,0)*VLOOKUP($J$2,PONDERADORES!A:P,IF(AND(INFORMACION!$T482='REFERENCIAS RIESGO'!$C$36,INFORMACION!$F482=REFERENCIAS!$C$24),16,IF(INFORMACION!$T482='REFERENCIAS RIESGO'!$C$36,13,IF(INFORMACION!$F482=REFERENCIAS!$C$24,10,7))),0)</f>
        <v>#REF!</v>
      </c>
      <c r="Y482" s="68">
        <f>+VLOOKUP(M482,REFERENCIAS!$C:$D,2,0)*VLOOKUP($M$2,PONDERADORES!$A$7:$G$9,7,0)+VLOOKUP(N482,REFERENCIAS!$C:$D,2,0)*VLOOKUP($N$2,PONDERADORES!$A$7:$G$9,7,0)+VLOOKUP(O482,REFERENCIAS!$C:$D,2,0)*VLOOKUP($O$2,PONDERADORES!$A$7:$G$9,7,0)</f>
        <v>0.2</v>
      </c>
      <c r="Z482" s="2">
        <f>+VLOOKUP(IF(R482&lt;0.1,0,IF(AND(R482&gt;=0.1,R482&lt;0.2),0.1,IF(AND(R482&gt;=0.2,R482&lt;0.3),0.2,IF(R482&gt;0.3,0.3,)))),REFERENCIAS!$C:$D,2,0)*VLOOKUP($R$2,PONDERADORES!$A$11:$G$11,7,0)</f>
        <v>15</v>
      </c>
      <c r="AA482" s="92"/>
      <c r="AB482" s="95" t="e">
        <f t="shared" ca="1" si="27"/>
        <v>#REF!</v>
      </c>
      <c r="AC482" s="23" t="e">
        <f ca="1">IF(AB482&gt;REFERENCIAS!$C$62,REFERENCIAS!$B$62,IF(AND(AB482&gt;=REFERENCIAS!$C$63,AB482&lt;REFERENCIAS!$D$63),REFERENCIAS!$B$63,IF(AND(AB482&gt;REFERENCIAS!$C$64,AB482&lt;=REFERENCIAS!$D$64),REFERENCIAS!$B$64,IF(AND(AB482&gt;=REFERENCIAS!$C$65,AB482&lt;REFERENCIAS!$D$65),REFERENCIAS!$B$65, "Revisar"))))</f>
        <v>#REF!</v>
      </c>
      <c r="AD482" s="94" t="e">
        <f ca="1">VLOOKUP(AC482,REFERENCIAS!$B$62:$G$65,4,FALSE)</f>
        <v>#REF!</v>
      </c>
      <c r="AJ482" s="20"/>
    </row>
    <row r="483" spans="1:36" ht="17.25" x14ac:dyDescent="0.25">
      <c r="A483" s="74"/>
      <c r="B483" s="19"/>
      <c r="C483" s="19"/>
      <c r="D483" s="50"/>
      <c r="E483" s="73"/>
      <c r="F483" s="74"/>
      <c r="G483" s="9"/>
      <c r="H483" s="48"/>
      <c r="I483" s="49">
        <f t="shared" ca="1" si="25"/>
        <v>2022</v>
      </c>
      <c r="J483" s="22">
        <f t="shared" ca="1" si="24"/>
        <v>1</v>
      </c>
      <c r="K483" s="19"/>
      <c r="L483" s="73"/>
      <c r="M483" s="74"/>
      <c r="N483" s="19"/>
      <c r="O483" s="73"/>
      <c r="P483" s="82">
        <v>1</v>
      </c>
      <c r="Q483" s="24">
        <v>1</v>
      </c>
      <c r="R483" s="81">
        <f t="shared" si="26"/>
        <v>1</v>
      </c>
      <c r="S483" s="85"/>
      <c r="T483" s="19"/>
      <c r="U483" s="22"/>
      <c r="V483" s="59"/>
      <c r="W483" s="81"/>
      <c r="X483" s="91" t="e">
        <f ca="1">+VLOOKUP(#REF!,REFERENCIAS!$C:$D,2,0)*VLOOKUP(#REF!,PONDERADORES!A:P,IF(AND(INFORMACION!$T483='REFERENCIAS RIESGO'!$C$36,INFORMACION!$F483=REFERENCIAS!$C$24),16,IF(INFORMACION!$T483='REFERENCIAS RIESGO'!$C$36,13,IF(INFORMACION!$F483=REFERENCIAS!$C$24,10,7))),0)+VLOOKUP(K483,REFERENCIAS!$C:$D,2,0)*VLOOKUP($K$2,PONDERADORES!A:P,IF(AND(INFORMACION!$T483='REFERENCIAS RIESGO'!$C$36,INFORMACION!$F483=REFERENCIAS!$C$24),16,IF(INFORMACION!$T483='REFERENCIAS RIESGO'!$C$36,13,IF(INFORMACION!$F483=REFERENCIAS!$C$24,10,7))),0)+VLOOKUP(L483,REFERENCIAS!$C:$D,2,0)*VLOOKUP($L$2,PONDERADORES!A:P,IF(AND(INFORMACION!$T483='REFERENCIAS RIESGO'!$C$36,INFORMACION!$F483=REFERENCIAS!$C$24),16,IF(INFORMACION!$T483='REFERENCIAS RIESGO'!$C$36,13,IF(INFORMACION!$F483=REFERENCIAS!$C$24,10,7))),0)+VLOOKUP(F483,REFERENCIAS!$C:$D,2,0)*VLOOKUP($F$2,PONDERADORES!A:P,IF(AND(INFORMACION!$T483='REFERENCIAS RIESGO'!$C$36,INFORMACION!$F483=REFERENCIAS!$C$24),16,IF(INFORMACION!$T483='REFERENCIAS RIESGO'!$C$36,13,IF(INFORMACION!$F483=REFERENCIAS!$C$24,10,7))),0)+VLOOKUP(T483,REFERENCIAS!$C:$D,2,0)*VLOOKUP($T$2,PONDERADORES!A:P,IF(AND(INFORMACION!$T483='REFERENCIAS RIESGO'!$C$36,INFORMACION!$F483=REFERENCIAS!$C$24),16,IF(INFORMACION!$T483='REFERENCIAS RIESGO'!$C$36,13,IF(INFORMACION!$F483=REFERENCIAS!$C$24,10,7))),0)+VLOOKUP(IF(J483&lt;=0.2,0.2,IF(AND(J483&gt;0.2,J483&lt;=0.4),0.4,IF(AND(J483&gt;0.4,J483&lt;=0.6),0.6,IF(AND(J483&gt;0.6,J483&lt;=0.8),0.8,IF(AND(J483&gt;0.8,J483&lt;=1),1))))),REFERENCIAS!$C:$D,2,0)*VLOOKUP($J$2,PONDERADORES!A:P,IF(AND(INFORMACION!$T483='REFERENCIAS RIESGO'!$C$36,INFORMACION!$F483=REFERENCIAS!$C$24),16,IF(INFORMACION!$T483='REFERENCIAS RIESGO'!$C$36,13,IF(INFORMACION!$F483=REFERENCIAS!$C$24,10,7))),0)</f>
        <v>#REF!</v>
      </c>
      <c r="Y483" s="68">
        <f>+VLOOKUP(M483,REFERENCIAS!$C:$D,2,0)*VLOOKUP($M$2,PONDERADORES!$A$7:$G$9,7,0)+VLOOKUP(N483,REFERENCIAS!$C:$D,2,0)*VLOOKUP($N$2,PONDERADORES!$A$7:$G$9,7,0)+VLOOKUP(O483,REFERENCIAS!$C:$D,2,0)*VLOOKUP($O$2,PONDERADORES!$A$7:$G$9,7,0)</f>
        <v>0.2</v>
      </c>
      <c r="Z483" s="2">
        <f>+VLOOKUP(IF(R483&lt;0.1,0,IF(AND(R483&gt;=0.1,R483&lt;0.2),0.1,IF(AND(R483&gt;=0.2,R483&lt;0.3),0.2,IF(R483&gt;0.3,0.3,)))),REFERENCIAS!$C:$D,2,0)*VLOOKUP($R$2,PONDERADORES!$A$11:$G$11,7,0)</f>
        <v>15</v>
      </c>
      <c r="AA483" s="92"/>
      <c r="AB483" s="95" t="e">
        <f t="shared" ca="1" si="27"/>
        <v>#REF!</v>
      </c>
      <c r="AC483" s="23" t="e">
        <f ca="1">IF(AB483&gt;REFERENCIAS!$C$62,REFERENCIAS!$B$62,IF(AND(AB483&gt;=REFERENCIAS!$C$63,AB483&lt;REFERENCIAS!$D$63),REFERENCIAS!$B$63,IF(AND(AB483&gt;REFERENCIAS!$C$64,AB483&lt;=REFERENCIAS!$D$64),REFERENCIAS!$B$64,IF(AND(AB483&gt;=REFERENCIAS!$C$65,AB483&lt;REFERENCIAS!$D$65),REFERENCIAS!$B$65, "Revisar"))))</f>
        <v>#REF!</v>
      </c>
      <c r="AD483" s="94" t="e">
        <f ca="1">VLOOKUP(AC483,REFERENCIAS!$B$62:$G$65,4,FALSE)</f>
        <v>#REF!</v>
      </c>
      <c r="AJ483" s="20"/>
    </row>
    <row r="484" spans="1:36" ht="17.25" x14ac:dyDescent="0.25">
      <c r="A484" s="74"/>
      <c r="B484" s="19"/>
      <c r="C484" s="19"/>
      <c r="D484" s="50"/>
      <c r="E484" s="73"/>
      <c r="F484" s="74"/>
      <c r="G484" s="9"/>
      <c r="H484" s="48"/>
      <c r="I484" s="49">
        <f t="shared" ca="1" si="25"/>
        <v>2022</v>
      </c>
      <c r="J484" s="22">
        <f t="shared" ca="1" si="24"/>
        <v>1</v>
      </c>
      <c r="K484" s="19"/>
      <c r="L484" s="73"/>
      <c r="M484" s="74"/>
      <c r="N484" s="19"/>
      <c r="O484" s="73"/>
      <c r="P484" s="82">
        <v>1</v>
      </c>
      <c r="Q484" s="24">
        <v>1</v>
      </c>
      <c r="R484" s="81">
        <f t="shared" si="26"/>
        <v>1</v>
      </c>
      <c r="S484" s="85"/>
      <c r="T484" s="19"/>
      <c r="U484" s="22"/>
      <c r="V484" s="59"/>
      <c r="W484" s="81"/>
      <c r="X484" s="91" t="e">
        <f ca="1">+VLOOKUP(#REF!,REFERENCIAS!$C:$D,2,0)*VLOOKUP(#REF!,PONDERADORES!A:P,IF(AND(INFORMACION!$T484='REFERENCIAS RIESGO'!$C$36,INFORMACION!$F484=REFERENCIAS!$C$24),16,IF(INFORMACION!$T484='REFERENCIAS RIESGO'!$C$36,13,IF(INFORMACION!$F484=REFERENCIAS!$C$24,10,7))),0)+VLOOKUP(K484,REFERENCIAS!$C:$D,2,0)*VLOOKUP($K$2,PONDERADORES!A:P,IF(AND(INFORMACION!$T484='REFERENCIAS RIESGO'!$C$36,INFORMACION!$F484=REFERENCIAS!$C$24),16,IF(INFORMACION!$T484='REFERENCIAS RIESGO'!$C$36,13,IF(INFORMACION!$F484=REFERENCIAS!$C$24,10,7))),0)+VLOOKUP(L484,REFERENCIAS!$C:$D,2,0)*VLOOKUP($L$2,PONDERADORES!A:P,IF(AND(INFORMACION!$T484='REFERENCIAS RIESGO'!$C$36,INFORMACION!$F484=REFERENCIAS!$C$24),16,IF(INFORMACION!$T484='REFERENCIAS RIESGO'!$C$36,13,IF(INFORMACION!$F484=REFERENCIAS!$C$24,10,7))),0)+VLOOKUP(F484,REFERENCIAS!$C:$D,2,0)*VLOOKUP($F$2,PONDERADORES!A:P,IF(AND(INFORMACION!$T484='REFERENCIAS RIESGO'!$C$36,INFORMACION!$F484=REFERENCIAS!$C$24),16,IF(INFORMACION!$T484='REFERENCIAS RIESGO'!$C$36,13,IF(INFORMACION!$F484=REFERENCIAS!$C$24,10,7))),0)+VLOOKUP(T484,REFERENCIAS!$C:$D,2,0)*VLOOKUP($T$2,PONDERADORES!A:P,IF(AND(INFORMACION!$T484='REFERENCIAS RIESGO'!$C$36,INFORMACION!$F484=REFERENCIAS!$C$24),16,IF(INFORMACION!$T484='REFERENCIAS RIESGO'!$C$36,13,IF(INFORMACION!$F484=REFERENCIAS!$C$24,10,7))),0)+VLOOKUP(IF(J484&lt;=0.2,0.2,IF(AND(J484&gt;0.2,J484&lt;=0.4),0.4,IF(AND(J484&gt;0.4,J484&lt;=0.6),0.6,IF(AND(J484&gt;0.6,J484&lt;=0.8),0.8,IF(AND(J484&gt;0.8,J484&lt;=1),1))))),REFERENCIAS!$C:$D,2,0)*VLOOKUP($J$2,PONDERADORES!A:P,IF(AND(INFORMACION!$T484='REFERENCIAS RIESGO'!$C$36,INFORMACION!$F484=REFERENCIAS!$C$24),16,IF(INFORMACION!$T484='REFERENCIAS RIESGO'!$C$36,13,IF(INFORMACION!$F484=REFERENCIAS!$C$24,10,7))),0)</f>
        <v>#REF!</v>
      </c>
      <c r="Y484" s="68">
        <f>+VLOOKUP(M484,REFERENCIAS!$C:$D,2,0)*VLOOKUP($M$2,PONDERADORES!$A$7:$G$9,7,0)+VLOOKUP(N484,REFERENCIAS!$C:$D,2,0)*VLOOKUP($N$2,PONDERADORES!$A$7:$G$9,7,0)+VLOOKUP(O484,REFERENCIAS!$C:$D,2,0)*VLOOKUP($O$2,PONDERADORES!$A$7:$G$9,7,0)</f>
        <v>0.2</v>
      </c>
      <c r="Z484" s="2">
        <f>+VLOOKUP(IF(R484&lt;0.1,0,IF(AND(R484&gt;=0.1,R484&lt;0.2),0.1,IF(AND(R484&gt;=0.2,R484&lt;0.3),0.2,IF(R484&gt;0.3,0.3,)))),REFERENCIAS!$C:$D,2,0)*VLOOKUP($R$2,PONDERADORES!$A$11:$G$11,7,0)</f>
        <v>15</v>
      </c>
      <c r="AA484" s="92"/>
      <c r="AB484" s="95" t="e">
        <f t="shared" ca="1" si="27"/>
        <v>#REF!</v>
      </c>
      <c r="AC484" s="23" t="e">
        <f ca="1">IF(AB484&gt;REFERENCIAS!$C$62,REFERENCIAS!$B$62,IF(AND(AB484&gt;=REFERENCIAS!$C$63,AB484&lt;REFERENCIAS!$D$63),REFERENCIAS!$B$63,IF(AND(AB484&gt;REFERENCIAS!$C$64,AB484&lt;=REFERENCIAS!$D$64),REFERENCIAS!$B$64,IF(AND(AB484&gt;=REFERENCIAS!$C$65,AB484&lt;REFERENCIAS!$D$65),REFERENCIAS!$B$65, "Revisar"))))</f>
        <v>#REF!</v>
      </c>
      <c r="AD484" s="94" t="e">
        <f ca="1">VLOOKUP(AC484,REFERENCIAS!$B$62:$G$65,4,FALSE)</f>
        <v>#REF!</v>
      </c>
      <c r="AJ484" s="20"/>
    </row>
    <row r="485" spans="1:36" ht="17.25" x14ac:dyDescent="0.25">
      <c r="A485" s="74"/>
      <c r="B485" s="19"/>
      <c r="C485" s="19"/>
      <c r="D485" s="50"/>
      <c r="E485" s="73"/>
      <c r="F485" s="74"/>
      <c r="G485" s="9"/>
      <c r="H485" s="48"/>
      <c r="I485" s="49">
        <f t="shared" ca="1" si="25"/>
        <v>2022</v>
      </c>
      <c r="J485" s="22">
        <f t="shared" ca="1" si="24"/>
        <v>1</v>
      </c>
      <c r="K485" s="19"/>
      <c r="L485" s="73"/>
      <c r="M485" s="74"/>
      <c r="N485" s="19"/>
      <c r="O485" s="73"/>
      <c r="P485" s="82">
        <v>1</v>
      </c>
      <c r="Q485" s="24">
        <v>1</v>
      </c>
      <c r="R485" s="81">
        <f t="shared" si="26"/>
        <v>1</v>
      </c>
      <c r="S485" s="85"/>
      <c r="T485" s="19"/>
      <c r="U485" s="22"/>
      <c r="V485" s="59"/>
      <c r="W485" s="81"/>
      <c r="X485" s="91" t="e">
        <f ca="1">+VLOOKUP(#REF!,REFERENCIAS!$C:$D,2,0)*VLOOKUP(#REF!,PONDERADORES!A:P,IF(AND(INFORMACION!$T485='REFERENCIAS RIESGO'!$C$36,INFORMACION!$F485=REFERENCIAS!$C$24),16,IF(INFORMACION!$T485='REFERENCIAS RIESGO'!$C$36,13,IF(INFORMACION!$F485=REFERENCIAS!$C$24,10,7))),0)+VLOOKUP(K485,REFERENCIAS!$C:$D,2,0)*VLOOKUP($K$2,PONDERADORES!A:P,IF(AND(INFORMACION!$T485='REFERENCIAS RIESGO'!$C$36,INFORMACION!$F485=REFERENCIAS!$C$24),16,IF(INFORMACION!$T485='REFERENCIAS RIESGO'!$C$36,13,IF(INFORMACION!$F485=REFERENCIAS!$C$24,10,7))),0)+VLOOKUP(L485,REFERENCIAS!$C:$D,2,0)*VLOOKUP($L$2,PONDERADORES!A:P,IF(AND(INFORMACION!$T485='REFERENCIAS RIESGO'!$C$36,INFORMACION!$F485=REFERENCIAS!$C$24),16,IF(INFORMACION!$T485='REFERENCIAS RIESGO'!$C$36,13,IF(INFORMACION!$F485=REFERENCIAS!$C$24,10,7))),0)+VLOOKUP(F485,REFERENCIAS!$C:$D,2,0)*VLOOKUP($F$2,PONDERADORES!A:P,IF(AND(INFORMACION!$T485='REFERENCIAS RIESGO'!$C$36,INFORMACION!$F485=REFERENCIAS!$C$24),16,IF(INFORMACION!$T485='REFERENCIAS RIESGO'!$C$36,13,IF(INFORMACION!$F485=REFERENCIAS!$C$24,10,7))),0)+VLOOKUP(T485,REFERENCIAS!$C:$D,2,0)*VLOOKUP($T$2,PONDERADORES!A:P,IF(AND(INFORMACION!$T485='REFERENCIAS RIESGO'!$C$36,INFORMACION!$F485=REFERENCIAS!$C$24),16,IF(INFORMACION!$T485='REFERENCIAS RIESGO'!$C$36,13,IF(INFORMACION!$F485=REFERENCIAS!$C$24,10,7))),0)+VLOOKUP(IF(J485&lt;=0.2,0.2,IF(AND(J485&gt;0.2,J485&lt;=0.4),0.4,IF(AND(J485&gt;0.4,J485&lt;=0.6),0.6,IF(AND(J485&gt;0.6,J485&lt;=0.8),0.8,IF(AND(J485&gt;0.8,J485&lt;=1),1))))),REFERENCIAS!$C:$D,2,0)*VLOOKUP($J$2,PONDERADORES!A:P,IF(AND(INFORMACION!$T485='REFERENCIAS RIESGO'!$C$36,INFORMACION!$F485=REFERENCIAS!$C$24),16,IF(INFORMACION!$T485='REFERENCIAS RIESGO'!$C$36,13,IF(INFORMACION!$F485=REFERENCIAS!$C$24,10,7))),0)</f>
        <v>#REF!</v>
      </c>
      <c r="Y485" s="68">
        <f>+VLOOKUP(M485,REFERENCIAS!$C:$D,2,0)*VLOOKUP($M$2,PONDERADORES!$A$7:$G$9,7,0)+VLOOKUP(N485,REFERENCIAS!$C:$D,2,0)*VLOOKUP($N$2,PONDERADORES!$A$7:$G$9,7,0)+VLOOKUP(O485,REFERENCIAS!$C:$D,2,0)*VLOOKUP($O$2,PONDERADORES!$A$7:$G$9,7,0)</f>
        <v>0.2</v>
      </c>
      <c r="Z485" s="2">
        <f>+VLOOKUP(IF(R485&lt;0.1,0,IF(AND(R485&gt;=0.1,R485&lt;0.2),0.1,IF(AND(R485&gt;=0.2,R485&lt;0.3),0.2,IF(R485&gt;0.3,0.3,)))),REFERENCIAS!$C:$D,2,0)*VLOOKUP($R$2,PONDERADORES!$A$11:$G$11,7,0)</f>
        <v>15</v>
      </c>
      <c r="AA485" s="92"/>
      <c r="AB485" s="95" t="e">
        <f t="shared" ca="1" si="27"/>
        <v>#REF!</v>
      </c>
      <c r="AC485" s="23" t="e">
        <f ca="1">IF(AB485&gt;REFERENCIAS!$C$62,REFERENCIAS!$B$62,IF(AND(AB485&gt;=REFERENCIAS!$C$63,AB485&lt;REFERENCIAS!$D$63),REFERENCIAS!$B$63,IF(AND(AB485&gt;REFERENCIAS!$C$64,AB485&lt;=REFERENCIAS!$D$64),REFERENCIAS!$B$64,IF(AND(AB485&gt;=REFERENCIAS!$C$65,AB485&lt;REFERENCIAS!$D$65),REFERENCIAS!$B$65, "Revisar"))))</f>
        <v>#REF!</v>
      </c>
      <c r="AD485" s="94" t="e">
        <f ca="1">VLOOKUP(AC485,REFERENCIAS!$B$62:$G$65,4,FALSE)</f>
        <v>#REF!</v>
      </c>
      <c r="AJ485" s="20"/>
    </row>
    <row r="486" spans="1:36" ht="17.25" x14ac:dyDescent="0.25">
      <c r="A486" s="74"/>
      <c r="B486" s="19"/>
      <c r="C486" s="19"/>
      <c r="D486" s="50"/>
      <c r="E486" s="73"/>
      <c r="F486" s="74"/>
      <c r="G486" s="9"/>
      <c r="H486" s="48"/>
      <c r="I486" s="49">
        <f t="shared" ca="1" si="25"/>
        <v>2022</v>
      </c>
      <c r="J486" s="22">
        <f t="shared" ca="1" si="24"/>
        <v>1</v>
      </c>
      <c r="K486" s="19"/>
      <c r="L486" s="73"/>
      <c r="M486" s="74"/>
      <c r="N486" s="19"/>
      <c r="O486" s="73"/>
      <c r="P486" s="82">
        <v>1</v>
      </c>
      <c r="Q486" s="24">
        <v>1</v>
      </c>
      <c r="R486" s="81">
        <f t="shared" si="26"/>
        <v>1</v>
      </c>
      <c r="S486" s="85"/>
      <c r="T486" s="19"/>
      <c r="U486" s="22"/>
      <c r="V486" s="59"/>
      <c r="W486" s="81"/>
      <c r="X486" s="91" t="e">
        <f ca="1">+VLOOKUP(#REF!,REFERENCIAS!$C:$D,2,0)*VLOOKUP(#REF!,PONDERADORES!A:P,IF(AND(INFORMACION!$T486='REFERENCIAS RIESGO'!$C$36,INFORMACION!$F486=REFERENCIAS!$C$24),16,IF(INFORMACION!$T486='REFERENCIAS RIESGO'!$C$36,13,IF(INFORMACION!$F486=REFERENCIAS!$C$24,10,7))),0)+VLOOKUP(K486,REFERENCIAS!$C:$D,2,0)*VLOOKUP($K$2,PONDERADORES!A:P,IF(AND(INFORMACION!$T486='REFERENCIAS RIESGO'!$C$36,INFORMACION!$F486=REFERENCIAS!$C$24),16,IF(INFORMACION!$T486='REFERENCIAS RIESGO'!$C$36,13,IF(INFORMACION!$F486=REFERENCIAS!$C$24,10,7))),0)+VLOOKUP(L486,REFERENCIAS!$C:$D,2,0)*VLOOKUP($L$2,PONDERADORES!A:P,IF(AND(INFORMACION!$T486='REFERENCIAS RIESGO'!$C$36,INFORMACION!$F486=REFERENCIAS!$C$24),16,IF(INFORMACION!$T486='REFERENCIAS RIESGO'!$C$36,13,IF(INFORMACION!$F486=REFERENCIAS!$C$24,10,7))),0)+VLOOKUP(F486,REFERENCIAS!$C:$D,2,0)*VLOOKUP($F$2,PONDERADORES!A:P,IF(AND(INFORMACION!$T486='REFERENCIAS RIESGO'!$C$36,INFORMACION!$F486=REFERENCIAS!$C$24),16,IF(INFORMACION!$T486='REFERENCIAS RIESGO'!$C$36,13,IF(INFORMACION!$F486=REFERENCIAS!$C$24,10,7))),0)+VLOOKUP(T486,REFERENCIAS!$C:$D,2,0)*VLOOKUP($T$2,PONDERADORES!A:P,IF(AND(INFORMACION!$T486='REFERENCIAS RIESGO'!$C$36,INFORMACION!$F486=REFERENCIAS!$C$24),16,IF(INFORMACION!$T486='REFERENCIAS RIESGO'!$C$36,13,IF(INFORMACION!$F486=REFERENCIAS!$C$24,10,7))),0)+VLOOKUP(IF(J486&lt;=0.2,0.2,IF(AND(J486&gt;0.2,J486&lt;=0.4),0.4,IF(AND(J486&gt;0.4,J486&lt;=0.6),0.6,IF(AND(J486&gt;0.6,J486&lt;=0.8),0.8,IF(AND(J486&gt;0.8,J486&lt;=1),1))))),REFERENCIAS!$C:$D,2,0)*VLOOKUP($J$2,PONDERADORES!A:P,IF(AND(INFORMACION!$T486='REFERENCIAS RIESGO'!$C$36,INFORMACION!$F486=REFERENCIAS!$C$24),16,IF(INFORMACION!$T486='REFERENCIAS RIESGO'!$C$36,13,IF(INFORMACION!$F486=REFERENCIAS!$C$24,10,7))),0)</f>
        <v>#REF!</v>
      </c>
      <c r="Y486" s="68">
        <f>+VLOOKUP(M486,REFERENCIAS!$C:$D,2,0)*VLOOKUP($M$2,PONDERADORES!$A$7:$G$9,7,0)+VLOOKUP(N486,REFERENCIAS!$C:$D,2,0)*VLOOKUP($N$2,PONDERADORES!$A$7:$G$9,7,0)+VLOOKUP(O486,REFERENCIAS!$C:$D,2,0)*VLOOKUP($O$2,PONDERADORES!$A$7:$G$9,7,0)</f>
        <v>0.2</v>
      </c>
      <c r="Z486" s="2">
        <f>+VLOOKUP(IF(R486&lt;0.1,0,IF(AND(R486&gt;=0.1,R486&lt;0.2),0.1,IF(AND(R486&gt;=0.2,R486&lt;0.3),0.2,IF(R486&gt;0.3,0.3,)))),REFERENCIAS!$C:$D,2,0)*VLOOKUP($R$2,PONDERADORES!$A$11:$G$11,7,0)</f>
        <v>15</v>
      </c>
      <c r="AA486" s="92"/>
      <c r="AB486" s="95" t="e">
        <f t="shared" ca="1" si="27"/>
        <v>#REF!</v>
      </c>
      <c r="AC486" s="23" t="e">
        <f ca="1">IF(AB486&gt;REFERENCIAS!$C$62,REFERENCIAS!$B$62,IF(AND(AB486&gt;=REFERENCIAS!$C$63,AB486&lt;REFERENCIAS!$D$63),REFERENCIAS!$B$63,IF(AND(AB486&gt;REFERENCIAS!$C$64,AB486&lt;=REFERENCIAS!$D$64),REFERENCIAS!$B$64,IF(AND(AB486&gt;=REFERENCIAS!$C$65,AB486&lt;REFERENCIAS!$D$65),REFERENCIAS!$B$65, "Revisar"))))</f>
        <v>#REF!</v>
      </c>
      <c r="AD486" s="94" t="e">
        <f ca="1">VLOOKUP(AC486,REFERENCIAS!$B$62:$G$65,4,FALSE)</f>
        <v>#REF!</v>
      </c>
      <c r="AJ486" s="20"/>
    </row>
    <row r="487" spans="1:36" ht="17.25" x14ac:dyDescent="0.25">
      <c r="A487" s="74"/>
      <c r="B487" s="19"/>
      <c r="C487" s="19"/>
      <c r="D487" s="50"/>
      <c r="E487" s="73"/>
      <c r="F487" s="74"/>
      <c r="G487" s="9"/>
      <c r="H487" s="48"/>
      <c r="I487" s="49">
        <f t="shared" ca="1" si="25"/>
        <v>2022</v>
      </c>
      <c r="J487" s="22">
        <f t="shared" ca="1" si="24"/>
        <v>1</v>
      </c>
      <c r="K487" s="19"/>
      <c r="L487" s="73"/>
      <c r="M487" s="74"/>
      <c r="N487" s="19"/>
      <c r="O487" s="73"/>
      <c r="P487" s="82">
        <v>1</v>
      </c>
      <c r="Q487" s="24">
        <v>1</v>
      </c>
      <c r="R487" s="81">
        <f t="shared" si="26"/>
        <v>1</v>
      </c>
      <c r="S487" s="85"/>
      <c r="T487" s="19"/>
      <c r="U487" s="22"/>
      <c r="V487" s="59"/>
      <c r="W487" s="81"/>
      <c r="X487" s="91" t="e">
        <f ca="1">+VLOOKUP(#REF!,REFERENCIAS!$C:$D,2,0)*VLOOKUP(#REF!,PONDERADORES!A:P,IF(AND(INFORMACION!$T487='REFERENCIAS RIESGO'!$C$36,INFORMACION!$F487=REFERENCIAS!$C$24),16,IF(INFORMACION!$T487='REFERENCIAS RIESGO'!$C$36,13,IF(INFORMACION!$F487=REFERENCIAS!$C$24,10,7))),0)+VLOOKUP(K487,REFERENCIAS!$C:$D,2,0)*VLOOKUP($K$2,PONDERADORES!A:P,IF(AND(INFORMACION!$T487='REFERENCIAS RIESGO'!$C$36,INFORMACION!$F487=REFERENCIAS!$C$24),16,IF(INFORMACION!$T487='REFERENCIAS RIESGO'!$C$36,13,IF(INFORMACION!$F487=REFERENCIAS!$C$24,10,7))),0)+VLOOKUP(L487,REFERENCIAS!$C:$D,2,0)*VLOOKUP($L$2,PONDERADORES!A:P,IF(AND(INFORMACION!$T487='REFERENCIAS RIESGO'!$C$36,INFORMACION!$F487=REFERENCIAS!$C$24),16,IF(INFORMACION!$T487='REFERENCIAS RIESGO'!$C$36,13,IF(INFORMACION!$F487=REFERENCIAS!$C$24,10,7))),0)+VLOOKUP(F487,REFERENCIAS!$C:$D,2,0)*VLOOKUP($F$2,PONDERADORES!A:P,IF(AND(INFORMACION!$T487='REFERENCIAS RIESGO'!$C$36,INFORMACION!$F487=REFERENCIAS!$C$24),16,IF(INFORMACION!$T487='REFERENCIAS RIESGO'!$C$36,13,IF(INFORMACION!$F487=REFERENCIAS!$C$24,10,7))),0)+VLOOKUP(T487,REFERENCIAS!$C:$D,2,0)*VLOOKUP($T$2,PONDERADORES!A:P,IF(AND(INFORMACION!$T487='REFERENCIAS RIESGO'!$C$36,INFORMACION!$F487=REFERENCIAS!$C$24),16,IF(INFORMACION!$T487='REFERENCIAS RIESGO'!$C$36,13,IF(INFORMACION!$F487=REFERENCIAS!$C$24,10,7))),0)+VLOOKUP(IF(J487&lt;=0.2,0.2,IF(AND(J487&gt;0.2,J487&lt;=0.4),0.4,IF(AND(J487&gt;0.4,J487&lt;=0.6),0.6,IF(AND(J487&gt;0.6,J487&lt;=0.8),0.8,IF(AND(J487&gt;0.8,J487&lt;=1),1))))),REFERENCIAS!$C:$D,2,0)*VLOOKUP($J$2,PONDERADORES!A:P,IF(AND(INFORMACION!$T487='REFERENCIAS RIESGO'!$C$36,INFORMACION!$F487=REFERENCIAS!$C$24),16,IF(INFORMACION!$T487='REFERENCIAS RIESGO'!$C$36,13,IF(INFORMACION!$F487=REFERENCIAS!$C$24,10,7))),0)</f>
        <v>#REF!</v>
      </c>
      <c r="Y487" s="68">
        <f>+VLOOKUP(M487,REFERENCIAS!$C:$D,2,0)*VLOOKUP($M$2,PONDERADORES!$A$7:$G$9,7,0)+VLOOKUP(N487,REFERENCIAS!$C:$D,2,0)*VLOOKUP($N$2,PONDERADORES!$A$7:$G$9,7,0)+VLOOKUP(O487,REFERENCIAS!$C:$D,2,0)*VLOOKUP($O$2,PONDERADORES!$A$7:$G$9,7,0)</f>
        <v>0.2</v>
      </c>
      <c r="Z487" s="2">
        <f>+VLOOKUP(IF(R487&lt;0.1,0,IF(AND(R487&gt;=0.1,R487&lt;0.2),0.1,IF(AND(R487&gt;=0.2,R487&lt;0.3),0.2,IF(R487&gt;0.3,0.3,)))),REFERENCIAS!$C:$D,2,0)*VLOOKUP($R$2,PONDERADORES!$A$11:$G$11,7,0)</f>
        <v>15</v>
      </c>
      <c r="AA487" s="92"/>
      <c r="AB487" s="95" t="e">
        <f t="shared" ca="1" si="27"/>
        <v>#REF!</v>
      </c>
      <c r="AC487" s="23" t="e">
        <f ca="1">IF(AB487&gt;REFERENCIAS!$C$62,REFERENCIAS!$B$62,IF(AND(AB487&gt;=REFERENCIAS!$C$63,AB487&lt;REFERENCIAS!$D$63),REFERENCIAS!$B$63,IF(AND(AB487&gt;REFERENCIAS!$C$64,AB487&lt;=REFERENCIAS!$D$64),REFERENCIAS!$B$64,IF(AND(AB487&gt;=REFERENCIAS!$C$65,AB487&lt;REFERENCIAS!$D$65),REFERENCIAS!$B$65, "Revisar"))))</f>
        <v>#REF!</v>
      </c>
      <c r="AD487" s="94" t="e">
        <f ca="1">VLOOKUP(AC487,REFERENCIAS!$B$62:$G$65,4,FALSE)</f>
        <v>#REF!</v>
      </c>
      <c r="AJ487" s="20"/>
    </row>
    <row r="488" spans="1:36" ht="17.25" x14ac:dyDescent="0.25">
      <c r="A488" s="74"/>
      <c r="B488" s="19"/>
      <c r="C488" s="19"/>
      <c r="D488" s="50"/>
      <c r="E488" s="73"/>
      <c r="F488" s="74"/>
      <c r="G488" s="9"/>
      <c r="H488" s="48"/>
      <c r="I488" s="49">
        <f t="shared" ca="1" si="25"/>
        <v>2022</v>
      </c>
      <c r="J488" s="22">
        <f t="shared" ca="1" si="24"/>
        <v>1</v>
      </c>
      <c r="K488" s="19"/>
      <c r="L488" s="73"/>
      <c r="M488" s="74"/>
      <c r="N488" s="19"/>
      <c r="O488" s="73"/>
      <c r="P488" s="82">
        <v>1</v>
      </c>
      <c r="Q488" s="24">
        <v>1</v>
      </c>
      <c r="R488" s="81">
        <f t="shared" si="26"/>
        <v>1</v>
      </c>
      <c r="S488" s="85"/>
      <c r="T488" s="19"/>
      <c r="U488" s="22"/>
      <c r="V488" s="59"/>
      <c r="W488" s="81"/>
      <c r="X488" s="91" t="e">
        <f ca="1">+VLOOKUP(#REF!,REFERENCIAS!$C:$D,2,0)*VLOOKUP(#REF!,PONDERADORES!A:P,IF(AND(INFORMACION!$T488='REFERENCIAS RIESGO'!$C$36,INFORMACION!$F488=REFERENCIAS!$C$24),16,IF(INFORMACION!$T488='REFERENCIAS RIESGO'!$C$36,13,IF(INFORMACION!$F488=REFERENCIAS!$C$24,10,7))),0)+VLOOKUP(K488,REFERENCIAS!$C:$D,2,0)*VLOOKUP($K$2,PONDERADORES!A:P,IF(AND(INFORMACION!$T488='REFERENCIAS RIESGO'!$C$36,INFORMACION!$F488=REFERENCIAS!$C$24),16,IF(INFORMACION!$T488='REFERENCIAS RIESGO'!$C$36,13,IF(INFORMACION!$F488=REFERENCIAS!$C$24,10,7))),0)+VLOOKUP(L488,REFERENCIAS!$C:$D,2,0)*VLOOKUP($L$2,PONDERADORES!A:P,IF(AND(INFORMACION!$T488='REFERENCIAS RIESGO'!$C$36,INFORMACION!$F488=REFERENCIAS!$C$24),16,IF(INFORMACION!$T488='REFERENCIAS RIESGO'!$C$36,13,IF(INFORMACION!$F488=REFERENCIAS!$C$24,10,7))),0)+VLOOKUP(F488,REFERENCIAS!$C:$D,2,0)*VLOOKUP($F$2,PONDERADORES!A:P,IF(AND(INFORMACION!$T488='REFERENCIAS RIESGO'!$C$36,INFORMACION!$F488=REFERENCIAS!$C$24),16,IF(INFORMACION!$T488='REFERENCIAS RIESGO'!$C$36,13,IF(INFORMACION!$F488=REFERENCIAS!$C$24,10,7))),0)+VLOOKUP(T488,REFERENCIAS!$C:$D,2,0)*VLOOKUP($T$2,PONDERADORES!A:P,IF(AND(INFORMACION!$T488='REFERENCIAS RIESGO'!$C$36,INFORMACION!$F488=REFERENCIAS!$C$24),16,IF(INFORMACION!$T488='REFERENCIAS RIESGO'!$C$36,13,IF(INFORMACION!$F488=REFERENCIAS!$C$24,10,7))),0)+VLOOKUP(IF(J488&lt;=0.2,0.2,IF(AND(J488&gt;0.2,J488&lt;=0.4),0.4,IF(AND(J488&gt;0.4,J488&lt;=0.6),0.6,IF(AND(J488&gt;0.6,J488&lt;=0.8),0.8,IF(AND(J488&gt;0.8,J488&lt;=1),1))))),REFERENCIAS!$C:$D,2,0)*VLOOKUP($J$2,PONDERADORES!A:P,IF(AND(INFORMACION!$T488='REFERENCIAS RIESGO'!$C$36,INFORMACION!$F488=REFERENCIAS!$C$24),16,IF(INFORMACION!$T488='REFERENCIAS RIESGO'!$C$36,13,IF(INFORMACION!$F488=REFERENCIAS!$C$24,10,7))),0)</f>
        <v>#REF!</v>
      </c>
      <c r="Y488" s="68">
        <f>+VLOOKUP(M488,REFERENCIAS!$C:$D,2,0)*VLOOKUP($M$2,PONDERADORES!$A$7:$G$9,7,0)+VLOOKUP(N488,REFERENCIAS!$C:$D,2,0)*VLOOKUP($N$2,PONDERADORES!$A$7:$G$9,7,0)+VLOOKUP(O488,REFERENCIAS!$C:$D,2,0)*VLOOKUP($O$2,PONDERADORES!$A$7:$G$9,7,0)</f>
        <v>0.2</v>
      </c>
      <c r="Z488" s="2">
        <f>+VLOOKUP(IF(R488&lt;0.1,0,IF(AND(R488&gt;=0.1,R488&lt;0.2),0.1,IF(AND(R488&gt;=0.2,R488&lt;0.3),0.2,IF(R488&gt;0.3,0.3,)))),REFERENCIAS!$C:$D,2,0)*VLOOKUP($R$2,PONDERADORES!$A$11:$G$11,7,0)</f>
        <v>15</v>
      </c>
      <c r="AA488" s="92"/>
      <c r="AB488" s="95" t="e">
        <f t="shared" ca="1" si="27"/>
        <v>#REF!</v>
      </c>
      <c r="AC488" s="23" t="e">
        <f ca="1">IF(AB488&gt;REFERENCIAS!$C$62,REFERENCIAS!$B$62,IF(AND(AB488&gt;=REFERENCIAS!$C$63,AB488&lt;REFERENCIAS!$D$63),REFERENCIAS!$B$63,IF(AND(AB488&gt;REFERENCIAS!$C$64,AB488&lt;=REFERENCIAS!$D$64),REFERENCIAS!$B$64,IF(AND(AB488&gt;=REFERENCIAS!$C$65,AB488&lt;REFERENCIAS!$D$65),REFERENCIAS!$B$65, "Revisar"))))</f>
        <v>#REF!</v>
      </c>
      <c r="AD488" s="94" t="e">
        <f ca="1">VLOOKUP(AC488,REFERENCIAS!$B$62:$G$65,4,FALSE)</f>
        <v>#REF!</v>
      </c>
      <c r="AJ488" s="20"/>
    </row>
    <row r="489" spans="1:36" ht="17.25" x14ac:dyDescent="0.25">
      <c r="A489" s="74"/>
      <c r="B489" s="19"/>
      <c r="C489" s="19"/>
      <c r="D489" s="50"/>
      <c r="E489" s="73"/>
      <c r="F489" s="74"/>
      <c r="G489" s="9"/>
      <c r="H489" s="48"/>
      <c r="I489" s="49">
        <f t="shared" ca="1" si="25"/>
        <v>2022</v>
      </c>
      <c r="J489" s="22">
        <f t="shared" ca="1" si="24"/>
        <v>1</v>
      </c>
      <c r="K489" s="19"/>
      <c r="L489" s="73"/>
      <c r="M489" s="74"/>
      <c r="N489" s="19"/>
      <c r="O489" s="73"/>
      <c r="P489" s="82">
        <v>1</v>
      </c>
      <c r="Q489" s="24">
        <v>1</v>
      </c>
      <c r="R489" s="81">
        <f t="shared" si="26"/>
        <v>1</v>
      </c>
      <c r="S489" s="85"/>
      <c r="T489" s="19"/>
      <c r="U489" s="22"/>
      <c r="V489" s="59"/>
      <c r="W489" s="81"/>
      <c r="X489" s="91" t="e">
        <f ca="1">+VLOOKUP(#REF!,REFERENCIAS!$C:$D,2,0)*VLOOKUP(#REF!,PONDERADORES!A:P,IF(AND(INFORMACION!$T489='REFERENCIAS RIESGO'!$C$36,INFORMACION!$F489=REFERENCIAS!$C$24),16,IF(INFORMACION!$T489='REFERENCIAS RIESGO'!$C$36,13,IF(INFORMACION!$F489=REFERENCIAS!$C$24,10,7))),0)+VLOOKUP(K489,REFERENCIAS!$C:$D,2,0)*VLOOKUP($K$2,PONDERADORES!A:P,IF(AND(INFORMACION!$T489='REFERENCIAS RIESGO'!$C$36,INFORMACION!$F489=REFERENCIAS!$C$24),16,IF(INFORMACION!$T489='REFERENCIAS RIESGO'!$C$36,13,IF(INFORMACION!$F489=REFERENCIAS!$C$24,10,7))),0)+VLOOKUP(L489,REFERENCIAS!$C:$D,2,0)*VLOOKUP($L$2,PONDERADORES!A:P,IF(AND(INFORMACION!$T489='REFERENCIAS RIESGO'!$C$36,INFORMACION!$F489=REFERENCIAS!$C$24),16,IF(INFORMACION!$T489='REFERENCIAS RIESGO'!$C$36,13,IF(INFORMACION!$F489=REFERENCIAS!$C$24,10,7))),0)+VLOOKUP(F489,REFERENCIAS!$C:$D,2,0)*VLOOKUP($F$2,PONDERADORES!A:P,IF(AND(INFORMACION!$T489='REFERENCIAS RIESGO'!$C$36,INFORMACION!$F489=REFERENCIAS!$C$24),16,IF(INFORMACION!$T489='REFERENCIAS RIESGO'!$C$36,13,IF(INFORMACION!$F489=REFERENCIAS!$C$24,10,7))),0)+VLOOKUP(T489,REFERENCIAS!$C:$D,2,0)*VLOOKUP($T$2,PONDERADORES!A:P,IF(AND(INFORMACION!$T489='REFERENCIAS RIESGO'!$C$36,INFORMACION!$F489=REFERENCIAS!$C$24),16,IF(INFORMACION!$T489='REFERENCIAS RIESGO'!$C$36,13,IF(INFORMACION!$F489=REFERENCIAS!$C$24,10,7))),0)+VLOOKUP(IF(J489&lt;=0.2,0.2,IF(AND(J489&gt;0.2,J489&lt;=0.4),0.4,IF(AND(J489&gt;0.4,J489&lt;=0.6),0.6,IF(AND(J489&gt;0.6,J489&lt;=0.8),0.8,IF(AND(J489&gt;0.8,J489&lt;=1),1))))),REFERENCIAS!$C:$D,2,0)*VLOOKUP($J$2,PONDERADORES!A:P,IF(AND(INFORMACION!$T489='REFERENCIAS RIESGO'!$C$36,INFORMACION!$F489=REFERENCIAS!$C$24),16,IF(INFORMACION!$T489='REFERENCIAS RIESGO'!$C$36,13,IF(INFORMACION!$F489=REFERENCIAS!$C$24,10,7))),0)</f>
        <v>#REF!</v>
      </c>
      <c r="Y489" s="68">
        <f>+VLOOKUP(M489,REFERENCIAS!$C:$D,2,0)*VLOOKUP($M$2,PONDERADORES!$A$7:$G$9,7,0)+VLOOKUP(N489,REFERENCIAS!$C:$D,2,0)*VLOOKUP($N$2,PONDERADORES!$A$7:$G$9,7,0)+VLOOKUP(O489,REFERENCIAS!$C:$D,2,0)*VLOOKUP($O$2,PONDERADORES!$A$7:$G$9,7,0)</f>
        <v>0.2</v>
      </c>
      <c r="Z489" s="2">
        <f>+VLOOKUP(IF(R489&lt;0.1,0,IF(AND(R489&gt;=0.1,R489&lt;0.2),0.1,IF(AND(R489&gt;=0.2,R489&lt;0.3),0.2,IF(R489&gt;0.3,0.3,)))),REFERENCIAS!$C:$D,2,0)*VLOOKUP($R$2,PONDERADORES!$A$11:$G$11,7,0)</f>
        <v>15</v>
      </c>
      <c r="AA489" s="92"/>
      <c r="AB489" s="95" t="e">
        <f t="shared" ca="1" si="27"/>
        <v>#REF!</v>
      </c>
      <c r="AC489" s="23" t="e">
        <f ca="1">IF(AB489&gt;REFERENCIAS!$C$62,REFERENCIAS!$B$62,IF(AND(AB489&gt;=REFERENCIAS!$C$63,AB489&lt;REFERENCIAS!$D$63),REFERENCIAS!$B$63,IF(AND(AB489&gt;REFERENCIAS!$C$64,AB489&lt;=REFERENCIAS!$D$64),REFERENCIAS!$B$64,IF(AND(AB489&gt;=REFERENCIAS!$C$65,AB489&lt;REFERENCIAS!$D$65),REFERENCIAS!$B$65, "Revisar"))))</f>
        <v>#REF!</v>
      </c>
      <c r="AD489" s="94" t="e">
        <f ca="1">VLOOKUP(AC489,REFERENCIAS!$B$62:$G$65,4,FALSE)</f>
        <v>#REF!</v>
      </c>
      <c r="AJ489" s="20"/>
    </row>
    <row r="490" spans="1:36" ht="17.25" x14ac:dyDescent="0.25">
      <c r="A490" s="74"/>
      <c r="B490" s="19"/>
      <c r="C490" s="19"/>
      <c r="D490" s="50"/>
      <c r="E490" s="73"/>
      <c r="F490" s="74"/>
      <c r="G490" s="9"/>
      <c r="H490" s="48"/>
      <c r="I490" s="49">
        <f t="shared" ca="1" si="25"/>
        <v>2022</v>
      </c>
      <c r="J490" s="22">
        <f t="shared" ca="1" si="24"/>
        <v>1</v>
      </c>
      <c r="K490" s="19"/>
      <c r="L490" s="73"/>
      <c r="M490" s="74"/>
      <c r="N490" s="19"/>
      <c r="O490" s="73"/>
      <c r="P490" s="82">
        <v>1</v>
      </c>
      <c r="Q490" s="24">
        <v>1</v>
      </c>
      <c r="R490" s="81">
        <f t="shared" si="26"/>
        <v>1</v>
      </c>
      <c r="S490" s="85"/>
      <c r="T490" s="19"/>
      <c r="U490" s="22"/>
      <c r="V490" s="59"/>
      <c r="W490" s="81"/>
      <c r="X490" s="91" t="e">
        <f ca="1">+VLOOKUP(#REF!,REFERENCIAS!$C:$D,2,0)*VLOOKUP(#REF!,PONDERADORES!A:P,IF(AND(INFORMACION!$T490='REFERENCIAS RIESGO'!$C$36,INFORMACION!$F490=REFERENCIAS!$C$24),16,IF(INFORMACION!$T490='REFERENCIAS RIESGO'!$C$36,13,IF(INFORMACION!$F490=REFERENCIAS!$C$24,10,7))),0)+VLOOKUP(K490,REFERENCIAS!$C:$D,2,0)*VLOOKUP($K$2,PONDERADORES!A:P,IF(AND(INFORMACION!$T490='REFERENCIAS RIESGO'!$C$36,INFORMACION!$F490=REFERENCIAS!$C$24),16,IF(INFORMACION!$T490='REFERENCIAS RIESGO'!$C$36,13,IF(INFORMACION!$F490=REFERENCIAS!$C$24,10,7))),0)+VLOOKUP(L490,REFERENCIAS!$C:$D,2,0)*VLOOKUP($L$2,PONDERADORES!A:P,IF(AND(INFORMACION!$T490='REFERENCIAS RIESGO'!$C$36,INFORMACION!$F490=REFERENCIAS!$C$24),16,IF(INFORMACION!$T490='REFERENCIAS RIESGO'!$C$36,13,IF(INFORMACION!$F490=REFERENCIAS!$C$24,10,7))),0)+VLOOKUP(F490,REFERENCIAS!$C:$D,2,0)*VLOOKUP($F$2,PONDERADORES!A:P,IF(AND(INFORMACION!$T490='REFERENCIAS RIESGO'!$C$36,INFORMACION!$F490=REFERENCIAS!$C$24),16,IF(INFORMACION!$T490='REFERENCIAS RIESGO'!$C$36,13,IF(INFORMACION!$F490=REFERENCIAS!$C$24,10,7))),0)+VLOOKUP(T490,REFERENCIAS!$C:$D,2,0)*VLOOKUP($T$2,PONDERADORES!A:P,IF(AND(INFORMACION!$T490='REFERENCIAS RIESGO'!$C$36,INFORMACION!$F490=REFERENCIAS!$C$24),16,IF(INFORMACION!$T490='REFERENCIAS RIESGO'!$C$36,13,IF(INFORMACION!$F490=REFERENCIAS!$C$24,10,7))),0)+VLOOKUP(IF(J490&lt;=0.2,0.2,IF(AND(J490&gt;0.2,J490&lt;=0.4),0.4,IF(AND(J490&gt;0.4,J490&lt;=0.6),0.6,IF(AND(J490&gt;0.6,J490&lt;=0.8),0.8,IF(AND(J490&gt;0.8,J490&lt;=1),1))))),REFERENCIAS!$C:$D,2,0)*VLOOKUP($J$2,PONDERADORES!A:P,IF(AND(INFORMACION!$T490='REFERENCIAS RIESGO'!$C$36,INFORMACION!$F490=REFERENCIAS!$C$24),16,IF(INFORMACION!$T490='REFERENCIAS RIESGO'!$C$36,13,IF(INFORMACION!$F490=REFERENCIAS!$C$24,10,7))),0)</f>
        <v>#REF!</v>
      </c>
      <c r="Y490" s="68">
        <f>+VLOOKUP(M490,REFERENCIAS!$C:$D,2,0)*VLOOKUP($M$2,PONDERADORES!$A$7:$G$9,7,0)+VLOOKUP(N490,REFERENCIAS!$C:$D,2,0)*VLOOKUP($N$2,PONDERADORES!$A$7:$G$9,7,0)+VLOOKUP(O490,REFERENCIAS!$C:$D,2,0)*VLOOKUP($O$2,PONDERADORES!$A$7:$G$9,7,0)</f>
        <v>0.2</v>
      </c>
      <c r="Z490" s="2">
        <f>+VLOOKUP(IF(R490&lt;0.1,0,IF(AND(R490&gt;=0.1,R490&lt;0.2),0.1,IF(AND(R490&gt;=0.2,R490&lt;0.3),0.2,IF(R490&gt;0.3,0.3,)))),REFERENCIAS!$C:$D,2,0)*VLOOKUP($R$2,PONDERADORES!$A$11:$G$11,7,0)</f>
        <v>15</v>
      </c>
      <c r="AA490" s="92"/>
      <c r="AB490" s="95" t="e">
        <f t="shared" ca="1" si="27"/>
        <v>#REF!</v>
      </c>
      <c r="AC490" s="23" t="e">
        <f ca="1">IF(AB490&gt;REFERENCIAS!$C$62,REFERENCIAS!$B$62,IF(AND(AB490&gt;=REFERENCIAS!$C$63,AB490&lt;REFERENCIAS!$D$63),REFERENCIAS!$B$63,IF(AND(AB490&gt;REFERENCIAS!$C$64,AB490&lt;=REFERENCIAS!$D$64),REFERENCIAS!$B$64,IF(AND(AB490&gt;=REFERENCIAS!$C$65,AB490&lt;REFERENCIAS!$D$65),REFERENCIAS!$B$65, "Revisar"))))</f>
        <v>#REF!</v>
      </c>
      <c r="AD490" s="94" t="e">
        <f ca="1">VLOOKUP(AC490,REFERENCIAS!$B$62:$G$65,4,FALSE)</f>
        <v>#REF!</v>
      </c>
      <c r="AJ490" s="20"/>
    </row>
    <row r="491" spans="1:36" ht="17.25" x14ac:dyDescent="0.25">
      <c r="A491" s="74"/>
      <c r="B491" s="19"/>
      <c r="C491" s="19"/>
      <c r="D491" s="50"/>
      <c r="E491" s="73"/>
      <c r="F491" s="74"/>
      <c r="G491" s="9"/>
      <c r="H491" s="48"/>
      <c r="I491" s="49">
        <f t="shared" ca="1" si="25"/>
        <v>2022</v>
      </c>
      <c r="J491" s="22">
        <f t="shared" ca="1" si="24"/>
        <v>1</v>
      </c>
      <c r="K491" s="19"/>
      <c r="L491" s="73"/>
      <c r="M491" s="74"/>
      <c r="N491" s="19"/>
      <c r="O491" s="73"/>
      <c r="P491" s="82">
        <v>1</v>
      </c>
      <c r="Q491" s="24">
        <v>1</v>
      </c>
      <c r="R491" s="81">
        <f t="shared" si="26"/>
        <v>1</v>
      </c>
      <c r="S491" s="85"/>
      <c r="T491" s="19"/>
      <c r="U491" s="22"/>
      <c r="V491" s="59"/>
      <c r="W491" s="81"/>
      <c r="X491" s="91" t="e">
        <f ca="1">+VLOOKUP(#REF!,REFERENCIAS!$C:$D,2,0)*VLOOKUP(#REF!,PONDERADORES!A:P,IF(AND(INFORMACION!$T491='REFERENCIAS RIESGO'!$C$36,INFORMACION!$F491=REFERENCIAS!$C$24),16,IF(INFORMACION!$T491='REFERENCIAS RIESGO'!$C$36,13,IF(INFORMACION!$F491=REFERENCIAS!$C$24,10,7))),0)+VLOOKUP(K491,REFERENCIAS!$C:$D,2,0)*VLOOKUP($K$2,PONDERADORES!A:P,IF(AND(INFORMACION!$T491='REFERENCIAS RIESGO'!$C$36,INFORMACION!$F491=REFERENCIAS!$C$24),16,IF(INFORMACION!$T491='REFERENCIAS RIESGO'!$C$36,13,IF(INFORMACION!$F491=REFERENCIAS!$C$24,10,7))),0)+VLOOKUP(L491,REFERENCIAS!$C:$D,2,0)*VLOOKUP($L$2,PONDERADORES!A:P,IF(AND(INFORMACION!$T491='REFERENCIAS RIESGO'!$C$36,INFORMACION!$F491=REFERENCIAS!$C$24),16,IF(INFORMACION!$T491='REFERENCIAS RIESGO'!$C$36,13,IF(INFORMACION!$F491=REFERENCIAS!$C$24,10,7))),0)+VLOOKUP(F491,REFERENCIAS!$C:$D,2,0)*VLOOKUP($F$2,PONDERADORES!A:P,IF(AND(INFORMACION!$T491='REFERENCIAS RIESGO'!$C$36,INFORMACION!$F491=REFERENCIAS!$C$24),16,IF(INFORMACION!$T491='REFERENCIAS RIESGO'!$C$36,13,IF(INFORMACION!$F491=REFERENCIAS!$C$24,10,7))),0)+VLOOKUP(T491,REFERENCIAS!$C:$D,2,0)*VLOOKUP($T$2,PONDERADORES!A:P,IF(AND(INFORMACION!$T491='REFERENCIAS RIESGO'!$C$36,INFORMACION!$F491=REFERENCIAS!$C$24),16,IF(INFORMACION!$T491='REFERENCIAS RIESGO'!$C$36,13,IF(INFORMACION!$F491=REFERENCIAS!$C$24,10,7))),0)+VLOOKUP(IF(J491&lt;=0.2,0.2,IF(AND(J491&gt;0.2,J491&lt;=0.4),0.4,IF(AND(J491&gt;0.4,J491&lt;=0.6),0.6,IF(AND(J491&gt;0.6,J491&lt;=0.8),0.8,IF(AND(J491&gt;0.8,J491&lt;=1),1))))),REFERENCIAS!$C:$D,2,0)*VLOOKUP($J$2,PONDERADORES!A:P,IF(AND(INFORMACION!$T491='REFERENCIAS RIESGO'!$C$36,INFORMACION!$F491=REFERENCIAS!$C$24),16,IF(INFORMACION!$T491='REFERENCIAS RIESGO'!$C$36,13,IF(INFORMACION!$F491=REFERENCIAS!$C$24,10,7))),0)</f>
        <v>#REF!</v>
      </c>
      <c r="Y491" s="68">
        <f>+VLOOKUP(M491,REFERENCIAS!$C:$D,2,0)*VLOOKUP($M$2,PONDERADORES!$A$7:$G$9,7,0)+VLOOKUP(N491,REFERENCIAS!$C:$D,2,0)*VLOOKUP($N$2,PONDERADORES!$A$7:$G$9,7,0)+VLOOKUP(O491,REFERENCIAS!$C:$D,2,0)*VLOOKUP($O$2,PONDERADORES!$A$7:$G$9,7,0)</f>
        <v>0.2</v>
      </c>
      <c r="Z491" s="2">
        <f>+VLOOKUP(IF(R491&lt;0.1,0,IF(AND(R491&gt;=0.1,R491&lt;0.2),0.1,IF(AND(R491&gt;=0.2,R491&lt;0.3),0.2,IF(R491&gt;0.3,0.3,)))),REFERENCIAS!$C:$D,2,0)*VLOOKUP($R$2,PONDERADORES!$A$11:$G$11,7,0)</f>
        <v>15</v>
      </c>
      <c r="AA491" s="92"/>
      <c r="AB491" s="95" t="e">
        <f t="shared" ca="1" si="27"/>
        <v>#REF!</v>
      </c>
      <c r="AC491" s="23" t="e">
        <f ca="1">IF(AB491&gt;REFERENCIAS!$C$62,REFERENCIAS!$B$62,IF(AND(AB491&gt;=REFERENCIAS!$C$63,AB491&lt;REFERENCIAS!$D$63),REFERENCIAS!$B$63,IF(AND(AB491&gt;REFERENCIAS!$C$64,AB491&lt;=REFERENCIAS!$D$64),REFERENCIAS!$B$64,IF(AND(AB491&gt;=REFERENCIAS!$C$65,AB491&lt;REFERENCIAS!$D$65),REFERENCIAS!$B$65, "Revisar"))))</f>
        <v>#REF!</v>
      </c>
      <c r="AD491" s="94" t="e">
        <f ca="1">VLOOKUP(AC491,REFERENCIAS!$B$62:$G$65,4,FALSE)</f>
        <v>#REF!</v>
      </c>
      <c r="AJ491" s="20"/>
    </row>
    <row r="492" spans="1:36" ht="17.25" x14ac:dyDescent="0.25">
      <c r="A492" s="74"/>
      <c r="B492" s="19"/>
      <c r="C492" s="19"/>
      <c r="D492" s="50"/>
      <c r="E492" s="73"/>
      <c r="F492" s="74"/>
      <c r="G492" s="9"/>
      <c r="H492" s="48"/>
      <c r="I492" s="49">
        <f t="shared" ca="1" si="25"/>
        <v>2022</v>
      </c>
      <c r="J492" s="22">
        <f t="shared" ca="1" si="24"/>
        <v>1</v>
      </c>
      <c r="K492" s="19"/>
      <c r="L492" s="73"/>
      <c r="M492" s="74"/>
      <c r="N492" s="19"/>
      <c r="O492" s="73"/>
      <c r="P492" s="82">
        <v>1</v>
      </c>
      <c r="Q492" s="24">
        <v>1</v>
      </c>
      <c r="R492" s="81">
        <f t="shared" si="26"/>
        <v>1</v>
      </c>
      <c r="S492" s="85"/>
      <c r="T492" s="19"/>
      <c r="U492" s="22"/>
      <c r="V492" s="59"/>
      <c r="W492" s="81"/>
      <c r="X492" s="91" t="e">
        <f ca="1">+VLOOKUP(#REF!,REFERENCIAS!$C:$D,2,0)*VLOOKUP(#REF!,PONDERADORES!A:P,IF(AND(INFORMACION!$T492='REFERENCIAS RIESGO'!$C$36,INFORMACION!$F492=REFERENCIAS!$C$24),16,IF(INFORMACION!$T492='REFERENCIAS RIESGO'!$C$36,13,IF(INFORMACION!$F492=REFERENCIAS!$C$24,10,7))),0)+VLOOKUP(K492,REFERENCIAS!$C:$D,2,0)*VLOOKUP($K$2,PONDERADORES!A:P,IF(AND(INFORMACION!$T492='REFERENCIAS RIESGO'!$C$36,INFORMACION!$F492=REFERENCIAS!$C$24),16,IF(INFORMACION!$T492='REFERENCIAS RIESGO'!$C$36,13,IF(INFORMACION!$F492=REFERENCIAS!$C$24,10,7))),0)+VLOOKUP(L492,REFERENCIAS!$C:$D,2,0)*VLOOKUP($L$2,PONDERADORES!A:P,IF(AND(INFORMACION!$T492='REFERENCIAS RIESGO'!$C$36,INFORMACION!$F492=REFERENCIAS!$C$24),16,IF(INFORMACION!$T492='REFERENCIAS RIESGO'!$C$36,13,IF(INFORMACION!$F492=REFERENCIAS!$C$24,10,7))),0)+VLOOKUP(F492,REFERENCIAS!$C:$D,2,0)*VLOOKUP($F$2,PONDERADORES!A:P,IF(AND(INFORMACION!$T492='REFERENCIAS RIESGO'!$C$36,INFORMACION!$F492=REFERENCIAS!$C$24),16,IF(INFORMACION!$T492='REFERENCIAS RIESGO'!$C$36,13,IF(INFORMACION!$F492=REFERENCIAS!$C$24,10,7))),0)+VLOOKUP(T492,REFERENCIAS!$C:$D,2,0)*VLOOKUP($T$2,PONDERADORES!A:P,IF(AND(INFORMACION!$T492='REFERENCIAS RIESGO'!$C$36,INFORMACION!$F492=REFERENCIAS!$C$24),16,IF(INFORMACION!$T492='REFERENCIAS RIESGO'!$C$36,13,IF(INFORMACION!$F492=REFERENCIAS!$C$24,10,7))),0)+VLOOKUP(IF(J492&lt;=0.2,0.2,IF(AND(J492&gt;0.2,J492&lt;=0.4),0.4,IF(AND(J492&gt;0.4,J492&lt;=0.6),0.6,IF(AND(J492&gt;0.6,J492&lt;=0.8),0.8,IF(AND(J492&gt;0.8,J492&lt;=1),1))))),REFERENCIAS!$C:$D,2,0)*VLOOKUP($J$2,PONDERADORES!A:P,IF(AND(INFORMACION!$T492='REFERENCIAS RIESGO'!$C$36,INFORMACION!$F492=REFERENCIAS!$C$24),16,IF(INFORMACION!$T492='REFERENCIAS RIESGO'!$C$36,13,IF(INFORMACION!$F492=REFERENCIAS!$C$24,10,7))),0)</f>
        <v>#REF!</v>
      </c>
      <c r="Y492" s="68">
        <f>+VLOOKUP(M492,REFERENCIAS!$C:$D,2,0)*VLOOKUP($M$2,PONDERADORES!$A$7:$G$9,7,0)+VLOOKUP(N492,REFERENCIAS!$C:$D,2,0)*VLOOKUP($N$2,PONDERADORES!$A$7:$G$9,7,0)+VLOOKUP(O492,REFERENCIAS!$C:$D,2,0)*VLOOKUP($O$2,PONDERADORES!$A$7:$G$9,7,0)</f>
        <v>0.2</v>
      </c>
      <c r="Z492" s="2">
        <f>+VLOOKUP(IF(R492&lt;0.1,0,IF(AND(R492&gt;=0.1,R492&lt;0.2),0.1,IF(AND(R492&gt;=0.2,R492&lt;0.3),0.2,IF(R492&gt;0.3,0.3,)))),REFERENCIAS!$C:$D,2,0)*VLOOKUP($R$2,PONDERADORES!$A$11:$G$11,7,0)</f>
        <v>15</v>
      </c>
      <c r="AA492" s="92"/>
      <c r="AB492" s="95" t="e">
        <f t="shared" ca="1" si="27"/>
        <v>#REF!</v>
      </c>
      <c r="AC492" s="23" t="e">
        <f ca="1">IF(AB492&gt;REFERENCIAS!$C$62,REFERENCIAS!$B$62,IF(AND(AB492&gt;=REFERENCIAS!$C$63,AB492&lt;REFERENCIAS!$D$63),REFERENCIAS!$B$63,IF(AND(AB492&gt;REFERENCIAS!$C$64,AB492&lt;=REFERENCIAS!$D$64),REFERENCIAS!$B$64,IF(AND(AB492&gt;=REFERENCIAS!$C$65,AB492&lt;REFERENCIAS!$D$65),REFERENCIAS!$B$65, "Revisar"))))</f>
        <v>#REF!</v>
      </c>
      <c r="AD492" s="94" t="e">
        <f ca="1">VLOOKUP(AC492,REFERENCIAS!$B$62:$G$65,4,FALSE)</f>
        <v>#REF!</v>
      </c>
      <c r="AJ492" s="20"/>
    </row>
    <row r="493" spans="1:36" ht="17.25" x14ac:dyDescent="0.25">
      <c r="A493" s="74"/>
      <c r="B493" s="19"/>
      <c r="C493" s="19"/>
      <c r="D493" s="50"/>
      <c r="E493" s="73"/>
      <c r="F493" s="74"/>
      <c r="G493" s="9"/>
      <c r="H493" s="48"/>
      <c r="I493" s="49">
        <f t="shared" ca="1" si="25"/>
        <v>2022</v>
      </c>
      <c r="J493" s="22">
        <f t="shared" ca="1" si="24"/>
        <v>1</v>
      </c>
      <c r="K493" s="19"/>
      <c r="L493" s="73"/>
      <c r="M493" s="74"/>
      <c r="N493" s="19"/>
      <c r="O493" s="73"/>
      <c r="P493" s="82">
        <v>1</v>
      </c>
      <c r="Q493" s="24">
        <v>1</v>
      </c>
      <c r="R493" s="81">
        <f t="shared" si="26"/>
        <v>1</v>
      </c>
      <c r="S493" s="85"/>
      <c r="T493" s="19"/>
      <c r="U493" s="22"/>
      <c r="V493" s="59"/>
      <c r="W493" s="81"/>
      <c r="X493" s="91" t="e">
        <f ca="1">+VLOOKUP(#REF!,REFERENCIAS!$C:$D,2,0)*VLOOKUP(#REF!,PONDERADORES!A:P,IF(AND(INFORMACION!$T493='REFERENCIAS RIESGO'!$C$36,INFORMACION!$F493=REFERENCIAS!$C$24),16,IF(INFORMACION!$T493='REFERENCIAS RIESGO'!$C$36,13,IF(INFORMACION!$F493=REFERENCIAS!$C$24,10,7))),0)+VLOOKUP(K493,REFERENCIAS!$C:$D,2,0)*VLOOKUP($K$2,PONDERADORES!A:P,IF(AND(INFORMACION!$T493='REFERENCIAS RIESGO'!$C$36,INFORMACION!$F493=REFERENCIAS!$C$24),16,IF(INFORMACION!$T493='REFERENCIAS RIESGO'!$C$36,13,IF(INFORMACION!$F493=REFERENCIAS!$C$24,10,7))),0)+VLOOKUP(L493,REFERENCIAS!$C:$D,2,0)*VLOOKUP($L$2,PONDERADORES!A:P,IF(AND(INFORMACION!$T493='REFERENCIAS RIESGO'!$C$36,INFORMACION!$F493=REFERENCIAS!$C$24),16,IF(INFORMACION!$T493='REFERENCIAS RIESGO'!$C$36,13,IF(INFORMACION!$F493=REFERENCIAS!$C$24,10,7))),0)+VLOOKUP(F493,REFERENCIAS!$C:$D,2,0)*VLOOKUP($F$2,PONDERADORES!A:P,IF(AND(INFORMACION!$T493='REFERENCIAS RIESGO'!$C$36,INFORMACION!$F493=REFERENCIAS!$C$24),16,IF(INFORMACION!$T493='REFERENCIAS RIESGO'!$C$36,13,IF(INFORMACION!$F493=REFERENCIAS!$C$24,10,7))),0)+VLOOKUP(T493,REFERENCIAS!$C:$D,2,0)*VLOOKUP($T$2,PONDERADORES!A:P,IF(AND(INFORMACION!$T493='REFERENCIAS RIESGO'!$C$36,INFORMACION!$F493=REFERENCIAS!$C$24),16,IF(INFORMACION!$T493='REFERENCIAS RIESGO'!$C$36,13,IF(INFORMACION!$F493=REFERENCIAS!$C$24,10,7))),0)+VLOOKUP(IF(J493&lt;=0.2,0.2,IF(AND(J493&gt;0.2,J493&lt;=0.4),0.4,IF(AND(J493&gt;0.4,J493&lt;=0.6),0.6,IF(AND(J493&gt;0.6,J493&lt;=0.8),0.8,IF(AND(J493&gt;0.8,J493&lt;=1),1))))),REFERENCIAS!$C:$D,2,0)*VLOOKUP($J$2,PONDERADORES!A:P,IF(AND(INFORMACION!$T493='REFERENCIAS RIESGO'!$C$36,INFORMACION!$F493=REFERENCIAS!$C$24),16,IF(INFORMACION!$T493='REFERENCIAS RIESGO'!$C$36,13,IF(INFORMACION!$F493=REFERENCIAS!$C$24,10,7))),0)</f>
        <v>#REF!</v>
      </c>
      <c r="Y493" s="68">
        <f>+VLOOKUP(M493,REFERENCIAS!$C:$D,2,0)*VLOOKUP($M$2,PONDERADORES!$A$7:$G$9,7,0)+VLOOKUP(N493,REFERENCIAS!$C:$D,2,0)*VLOOKUP($N$2,PONDERADORES!$A$7:$G$9,7,0)+VLOOKUP(O493,REFERENCIAS!$C:$D,2,0)*VLOOKUP($O$2,PONDERADORES!$A$7:$G$9,7,0)</f>
        <v>0.2</v>
      </c>
      <c r="Z493" s="2">
        <f>+VLOOKUP(IF(R493&lt;0.1,0,IF(AND(R493&gt;=0.1,R493&lt;0.2),0.1,IF(AND(R493&gt;=0.2,R493&lt;0.3),0.2,IF(R493&gt;0.3,0.3,)))),REFERENCIAS!$C:$D,2,0)*VLOOKUP($R$2,PONDERADORES!$A$11:$G$11,7,0)</f>
        <v>15</v>
      </c>
      <c r="AA493" s="92"/>
      <c r="AB493" s="95" t="e">
        <f t="shared" ca="1" si="27"/>
        <v>#REF!</v>
      </c>
      <c r="AC493" s="23" t="e">
        <f ca="1">IF(AB493&gt;REFERENCIAS!$C$62,REFERENCIAS!$B$62,IF(AND(AB493&gt;=REFERENCIAS!$C$63,AB493&lt;REFERENCIAS!$D$63),REFERENCIAS!$B$63,IF(AND(AB493&gt;REFERENCIAS!$C$64,AB493&lt;=REFERENCIAS!$D$64),REFERENCIAS!$B$64,IF(AND(AB493&gt;=REFERENCIAS!$C$65,AB493&lt;REFERENCIAS!$D$65),REFERENCIAS!$B$65, "Revisar"))))</f>
        <v>#REF!</v>
      </c>
      <c r="AD493" s="94" t="e">
        <f ca="1">VLOOKUP(AC493,REFERENCIAS!$B$62:$G$65,4,FALSE)</f>
        <v>#REF!</v>
      </c>
      <c r="AJ493" s="20"/>
    </row>
    <row r="494" spans="1:36" ht="17.25" x14ac:dyDescent="0.25">
      <c r="A494" s="74"/>
      <c r="B494" s="19"/>
      <c r="C494" s="19"/>
      <c r="D494" s="50"/>
      <c r="E494" s="73"/>
      <c r="F494" s="74"/>
      <c r="G494" s="9"/>
      <c r="H494" s="48"/>
      <c r="I494" s="49">
        <f t="shared" ca="1" si="25"/>
        <v>2022</v>
      </c>
      <c r="J494" s="22">
        <f t="shared" ca="1" si="24"/>
        <v>1</v>
      </c>
      <c r="K494" s="19"/>
      <c r="L494" s="73"/>
      <c r="M494" s="74"/>
      <c r="N494" s="19"/>
      <c r="O494" s="73"/>
      <c r="P494" s="82">
        <v>1</v>
      </c>
      <c r="Q494" s="24">
        <v>1</v>
      </c>
      <c r="R494" s="81">
        <f t="shared" si="26"/>
        <v>1</v>
      </c>
      <c r="S494" s="85"/>
      <c r="T494" s="19"/>
      <c r="U494" s="22"/>
      <c r="V494" s="59"/>
      <c r="W494" s="81"/>
      <c r="X494" s="91" t="e">
        <f ca="1">+VLOOKUP(#REF!,REFERENCIAS!$C:$D,2,0)*VLOOKUP(#REF!,PONDERADORES!A:P,IF(AND(INFORMACION!$T494='REFERENCIAS RIESGO'!$C$36,INFORMACION!$F494=REFERENCIAS!$C$24),16,IF(INFORMACION!$T494='REFERENCIAS RIESGO'!$C$36,13,IF(INFORMACION!$F494=REFERENCIAS!$C$24,10,7))),0)+VLOOKUP(K494,REFERENCIAS!$C:$D,2,0)*VLOOKUP($K$2,PONDERADORES!A:P,IF(AND(INFORMACION!$T494='REFERENCIAS RIESGO'!$C$36,INFORMACION!$F494=REFERENCIAS!$C$24),16,IF(INFORMACION!$T494='REFERENCIAS RIESGO'!$C$36,13,IF(INFORMACION!$F494=REFERENCIAS!$C$24,10,7))),0)+VLOOKUP(L494,REFERENCIAS!$C:$D,2,0)*VLOOKUP($L$2,PONDERADORES!A:P,IF(AND(INFORMACION!$T494='REFERENCIAS RIESGO'!$C$36,INFORMACION!$F494=REFERENCIAS!$C$24),16,IF(INFORMACION!$T494='REFERENCIAS RIESGO'!$C$36,13,IF(INFORMACION!$F494=REFERENCIAS!$C$24,10,7))),0)+VLOOKUP(F494,REFERENCIAS!$C:$D,2,0)*VLOOKUP($F$2,PONDERADORES!A:P,IF(AND(INFORMACION!$T494='REFERENCIAS RIESGO'!$C$36,INFORMACION!$F494=REFERENCIAS!$C$24),16,IF(INFORMACION!$T494='REFERENCIAS RIESGO'!$C$36,13,IF(INFORMACION!$F494=REFERENCIAS!$C$24,10,7))),0)+VLOOKUP(T494,REFERENCIAS!$C:$D,2,0)*VLOOKUP($T$2,PONDERADORES!A:P,IF(AND(INFORMACION!$T494='REFERENCIAS RIESGO'!$C$36,INFORMACION!$F494=REFERENCIAS!$C$24),16,IF(INFORMACION!$T494='REFERENCIAS RIESGO'!$C$36,13,IF(INFORMACION!$F494=REFERENCIAS!$C$24,10,7))),0)+VLOOKUP(IF(J494&lt;=0.2,0.2,IF(AND(J494&gt;0.2,J494&lt;=0.4),0.4,IF(AND(J494&gt;0.4,J494&lt;=0.6),0.6,IF(AND(J494&gt;0.6,J494&lt;=0.8),0.8,IF(AND(J494&gt;0.8,J494&lt;=1),1))))),REFERENCIAS!$C:$D,2,0)*VLOOKUP($J$2,PONDERADORES!A:P,IF(AND(INFORMACION!$T494='REFERENCIAS RIESGO'!$C$36,INFORMACION!$F494=REFERENCIAS!$C$24),16,IF(INFORMACION!$T494='REFERENCIAS RIESGO'!$C$36,13,IF(INFORMACION!$F494=REFERENCIAS!$C$24,10,7))),0)</f>
        <v>#REF!</v>
      </c>
      <c r="Y494" s="68">
        <f>+VLOOKUP(M494,REFERENCIAS!$C:$D,2,0)*VLOOKUP($M$2,PONDERADORES!$A$7:$G$9,7,0)+VLOOKUP(N494,REFERENCIAS!$C:$D,2,0)*VLOOKUP($N$2,PONDERADORES!$A$7:$G$9,7,0)+VLOOKUP(O494,REFERENCIAS!$C:$D,2,0)*VLOOKUP($O$2,PONDERADORES!$A$7:$G$9,7,0)</f>
        <v>0.2</v>
      </c>
      <c r="Z494" s="2">
        <f>+VLOOKUP(IF(R494&lt;0.1,0,IF(AND(R494&gt;=0.1,R494&lt;0.2),0.1,IF(AND(R494&gt;=0.2,R494&lt;0.3),0.2,IF(R494&gt;0.3,0.3,)))),REFERENCIAS!$C:$D,2,0)*VLOOKUP($R$2,PONDERADORES!$A$11:$G$11,7,0)</f>
        <v>15</v>
      </c>
      <c r="AA494" s="92"/>
      <c r="AB494" s="95" t="e">
        <f t="shared" ca="1" si="27"/>
        <v>#REF!</v>
      </c>
      <c r="AC494" s="23" t="e">
        <f ca="1">IF(AB494&gt;REFERENCIAS!$C$62,REFERENCIAS!$B$62,IF(AND(AB494&gt;=REFERENCIAS!$C$63,AB494&lt;REFERENCIAS!$D$63),REFERENCIAS!$B$63,IF(AND(AB494&gt;REFERENCIAS!$C$64,AB494&lt;=REFERENCIAS!$D$64),REFERENCIAS!$B$64,IF(AND(AB494&gt;=REFERENCIAS!$C$65,AB494&lt;REFERENCIAS!$D$65),REFERENCIAS!$B$65, "Revisar"))))</f>
        <v>#REF!</v>
      </c>
      <c r="AD494" s="94" t="e">
        <f ca="1">VLOOKUP(AC494,REFERENCIAS!$B$62:$G$65,4,FALSE)</f>
        <v>#REF!</v>
      </c>
      <c r="AJ494" s="20"/>
    </row>
    <row r="495" spans="1:36" ht="17.25" x14ac:dyDescent="0.25">
      <c r="A495" s="74"/>
      <c r="B495" s="19"/>
      <c r="C495" s="19"/>
      <c r="D495" s="50"/>
      <c r="E495" s="73"/>
      <c r="F495" s="74"/>
      <c r="G495" s="9"/>
      <c r="H495" s="48"/>
      <c r="I495" s="49">
        <f t="shared" ca="1" si="25"/>
        <v>2022</v>
      </c>
      <c r="J495" s="22">
        <f t="shared" ca="1" si="24"/>
        <v>1</v>
      </c>
      <c r="K495" s="19"/>
      <c r="L495" s="73"/>
      <c r="M495" s="74"/>
      <c r="N495" s="19"/>
      <c r="O495" s="73"/>
      <c r="P495" s="82">
        <v>1</v>
      </c>
      <c r="Q495" s="24">
        <v>1</v>
      </c>
      <c r="R495" s="81">
        <f t="shared" si="26"/>
        <v>1</v>
      </c>
      <c r="S495" s="85"/>
      <c r="T495" s="19"/>
      <c r="U495" s="22"/>
      <c r="V495" s="59"/>
      <c r="W495" s="81"/>
      <c r="X495" s="91" t="e">
        <f ca="1">+VLOOKUP(#REF!,REFERENCIAS!$C:$D,2,0)*VLOOKUP(#REF!,PONDERADORES!A:P,IF(AND(INFORMACION!$T495='REFERENCIAS RIESGO'!$C$36,INFORMACION!$F495=REFERENCIAS!$C$24),16,IF(INFORMACION!$T495='REFERENCIAS RIESGO'!$C$36,13,IF(INFORMACION!$F495=REFERENCIAS!$C$24,10,7))),0)+VLOOKUP(K495,REFERENCIAS!$C:$D,2,0)*VLOOKUP($K$2,PONDERADORES!A:P,IF(AND(INFORMACION!$T495='REFERENCIAS RIESGO'!$C$36,INFORMACION!$F495=REFERENCIAS!$C$24),16,IF(INFORMACION!$T495='REFERENCIAS RIESGO'!$C$36,13,IF(INFORMACION!$F495=REFERENCIAS!$C$24,10,7))),0)+VLOOKUP(L495,REFERENCIAS!$C:$D,2,0)*VLOOKUP($L$2,PONDERADORES!A:P,IF(AND(INFORMACION!$T495='REFERENCIAS RIESGO'!$C$36,INFORMACION!$F495=REFERENCIAS!$C$24),16,IF(INFORMACION!$T495='REFERENCIAS RIESGO'!$C$36,13,IF(INFORMACION!$F495=REFERENCIAS!$C$24,10,7))),0)+VLOOKUP(F495,REFERENCIAS!$C:$D,2,0)*VLOOKUP($F$2,PONDERADORES!A:P,IF(AND(INFORMACION!$T495='REFERENCIAS RIESGO'!$C$36,INFORMACION!$F495=REFERENCIAS!$C$24),16,IF(INFORMACION!$T495='REFERENCIAS RIESGO'!$C$36,13,IF(INFORMACION!$F495=REFERENCIAS!$C$24,10,7))),0)+VLOOKUP(T495,REFERENCIAS!$C:$D,2,0)*VLOOKUP($T$2,PONDERADORES!A:P,IF(AND(INFORMACION!$T495='REFERENCIAS RIESGO'!$C$36,INFORMACION!$F495=REFERENCIAS!$C$24),16,IF(INFORMACION!$T495='REFERENCIAS RIESGO'!$C$36,13,IF(INFORMACION!$F495=REFERENCIAS!$C$24,10,7))),0)+VLOOKUP(IF(J495&lt;=0.2,0.2,IF(AND(J495&gt;0.2,J495&lt;=0.4),0.4,IF(AND(J495&gt;0.4,J495&lt;=0.6),0.6,IF(AND(J495&gt;0.6,J495&lt;=0.8),0.8,IF(AND(J495&gt;0.8,J495&lt;=1),1))))),REFERENCIAS!$C:$D,2,0)*VLOOKUP($J$2,PONDERADORES!A:P,IF(AND(INFORMACION!$T495='REFERENCIAS RIESGO'!$C$36,INFORMACION!$F495=REFERENCIAS!$C$24),16,IF(INFORMACION!$T495='REFERENCIAS RIESGO'!$C$36,13,IF(INFORMACION!$F495=REFERENCIAS!$C$24,10,7))),0)</f>
        <v>#REF!</v>
      </c>
      <c r="Y495" s="68">
        <f>+VLOOKUP(M495,REFERENCIAS!$C:$D,2,0)*VLOOKUP($M$2,PONDERADORES!$A$7:$G$9,7,0)+VLOOKUP(N495,REFERENCIAS!$C:$D,2,0)*VLOOKUP($N$2,PONDERADORES!$A$7:$G$9,7,0)+VLOOKUP(O495,REFERENCIAS!$C:$D,2,0)*VLOOKUP($O$2,PONDERADORES!$A$7:$G$9,7,0)</f>
        <v>0.2</v>
      </c>
      <c r="Z495" s="2">
        <f>+VLOOKUP(IF(R495&lt;0.1,0,IF(AND(R495&gt;=0.1,R495&lt;0.2),0.1,IF(AND(R495&gt;=0.2,R495&lt;0.3),0.2,IF(R495&gt;0.3,0.3,)))),REFERENCIAS!$C:$D,2,0)*VLOOKUP($R$2,PONDERADORES!$A$11:$G$11,7,0)</f>
        <v>15</v>
      </c>
      <c r="AA495" s="92"/>
      <c r="AB495" s="95" t="e">
        <f t="shared" ca="1" si="27"/>
        <v>#REF!</v>
      </c>
      <c r="AC495" s="23" t="e">
        <f ca="1">IF(AB495&gt;REFERENCIAS!$C$62,REFERENCIAS!$B$62,IF(AND(AB495&gt;=REFERENCIAS!$C$63,AB495&lt;REFERENCIAS!$D$63),REFERENCIAS!$B$63,IF(AND(AB495&gt;REFERENCIAS!$C$64,AB495&lt;=REFERENCIAS!$D$64),REFERENCIAS!$B$64,IF(AND(AB495&gt;=REFERENCIAS!$C$65,AB495&lt;REFERENCIAS!$D$65),REFERENCIAS!$B$65, "Revisar"))))</f>
        <v>#REF!</v>
      </c>
      <c r="AD495" s="94" t="e">
        <f ca="1">VLOOKUP(AC495,REFERENCIAS!$B$62:$G$65,4,FALSE)</f>
        <v>#REF!</v>
      </c>
      <c r="AJ495" s="20"/>
    </row>
    <row r="496" spans="1:36" ht="17.25" x14ac:dyDescent="0.25">
      <c r="A496" s="74"/>
      <c r="B496" s="19"/>
      <c r="C496" s="19"/>
      <c r="D496" s="50"/>
      <c r="E496" s="73"/>
      <c r="F496" s="74"/>
      <c r="G496" s="9"/>
      <c r="H496" s="48"/>
      <c r="I496" s="49">
        <f t="shared" ca="1" si="25"/>
        <v>2022</v>
      </c>
      <c r="J496" s="22">
        <f t="shared" ca="1" si="24"/>
        <v>1</v>
      </c>
      <c r="K496" s="19"/>
      <c r="L496" s="73"/>
      <c r="M496" s="74"/>
      <c r="N496" s="19"/>
      <c r="O496" s="73"/>
      <c r="P496" s="82">
        <v>1</v>
      </c>
      <c r="Q496" s="24">
        <v>1</v>
      </c>
      <c r="R496" s="81">
        <f t="shared" si="26"/>
        <v>1</v>
      </c>
      <c r="S496" s="85"/>
      <c r="T496" s="19"/>
      <c r="U496" s="22"/>
      <c r="V496" s="59"/>
      <c r="W496" s="81"/>
      <c r="X496" s="91" t="e">
        <f ca="1">+VLOOKUP(#REF!,REFERENCIAS!$C:$D,2,0)*VLOOKUP(#REF!,PONDERADORES!A:P,IF(AND(INFORMACION!$T496='REFERENCIAS RIESGO'!$C$36,INFORMACION!$F496=REFERENCIAS!$C$24),16,IF(INFORMACION!$T496='REFERENCIAS RIESGO'!$C$36,13,IF(INFORMACION!$F496=REFERENCIAS!$C$24,10,7))),0)+VLOOKUP(K496,REFERENCIAS!$C:$D,2,0)*VLOOKUP($K$2,PONDERADORES!A:P,IF(AND(INFORMACION!$T496='REFERENCIAS RIESGO'!$C$36,INFORMACION!$F496=REFERENCIAS!$C$24),16,IF(INFORMACION!$T496='REFERENCIAS RIESGO'!$C$36,13,IF(INFORMACION!$F496=REFERENCIAS!$C$24,10,7))),0)+VLOOKUP(L496,REFERENCIAS!$C:$D,2,0)*VLOOKUP($L$2,PONDERADORES!A:P,IF(AND(INFORMACION!$T496='REFERENCIAS RIESGO'!$C$36,INFORMACION!$F496=REFERENCIAS!$C$24),16,IF(INFORMACION!$T496='REFERENCIAS RIESGO'!$C$36,13,IF(INFORMACION!$F496=REFERENCIAS!$C$24,10,7))),0)+VLOOKUP(F496,REFERENCIAS!$C:$D,2,0)*VLOOKUP($F$2,PONDERADORES!A:P,IF(AND(INFORMACION!$T496='REFERENCIAS RIESGO'!$C$36,INFORMACION!$F496=REFERENCIAS!$C$24),16,IF(INFORMACION!$T496='REFERENCIAS RIESGO'!$C$36,13,IF(INFORMACION!$F496=REFERENCIAS!$C$24,10,7))),0)+VLOOKUP(T496,REFERENCIAS!$C:$D,2,0)*VLOOKUP($T$2,PONDERADORES!A:P,IF(AND(INFORMACION!$T496='REFERENCIAS RIESGO'!$C$36,INFORMACION!$F496=REFERENCIAS!$C$24),16,IF(INFORMACION!$T496='REFERENCIAS RIESGO'!$C$36,13,IF(INFORMACION!$F496=REFERENCIAS!$C$24,10,7))),0)+VLOOKUP(IF(J496&lt;=0.2,0.2,IF(AND(J496&gt;0.2,J496&lt;=0.4),0.4,IF(AND(J496&gt;0.4,J496&lt;=0.6),0.6,IF(AND(J496&gt;0.6,J496&lt;=0.8),0.8,IF(AND(J496&gt;0.8,J496&lt;=1),1))))),REFERENCIAS!$C:$D,2,0)*VLOOKUP($J$2,PONDERADORES!A:P,IF(AND(INFORMACION!$T496='REFERENCIAS RIESGO'!$C$36,INFORMACION!$F496=REFERENCIAS!$C$24),16,IF(INFORMACION!$T496='REFERENCIAS RIESGO'!$C$36,13,IF(INFORMACION!$F496=REFERENCIAS!$C$24,10,7))),0)</f>
        <v>#REF!</v>
      </c>
      <c r="Y496" s="68">
        <f>+VLOOKUP(M496,REFERENCIAS!$C:$D,2,0)*VLOOKUP($M$2,PONDERADORES!$A$7:$G$9,7,0)+VLOOKUP(N496,REFERENCIAS!$C:$D,2,0)*VLOOKUP($N$2,PONDERADORES!$A$7:$G$9,7,0)+VLOOKUP(O496,REFERENCIAS!$C:$D,2,0)*VLOOKUP($O$2,PONDERADORES!$A$7:$G$9,7,0)</f>
        <v>0.2</v>
      </c>
      <c r="Z496" s="2">
        <f>+VLOOKUP(IF(R496&lt;0.1,0,IF(AND(R496&gt;=0.1,R496&lt;0.2),0.1,IF(AND(R496&gt;=0.2,R496&lt;0.3),0.2,IF(R496&gt;0.3,0.3,)))),REFERENCIAS!$C:$D,2,0)*VLOOKUP($R$2,PONDERADORES!$A$11:$G$11,7,0)</f>
        <v>15</v>
      </c>
      <c r="AA496" s="92"/>
      <c r="AB496" s="95" t="e">
        <f t="shared" ca="1" si="27"/>
        <v>#REF!</v>
      </c>
      <c r="AC496" s="23" t="e">
        <f ca="1">IF(AB496&gt;REFERENCIAS!$C$62,REFERENCIAS!$B$62,IF(AND(AB496&gt;=REFERENCIAS!$C$63,AB496&lt;REFERENCIAS!$D$63),REFERENCIAS!$B$63,IF(AND(AB496&gt;REFERENCIAS!$C$64,AB496&lt;=REFERENCIAS!$D$64),REFERENCIAS!$B$64,IF(AND(AB496&gt;=REFERENCIAS!$C$65,AB496&lt;REFERENCIAS!$D$65),REFERENCIAS!$B$65, "Revisar"))))</f>
        <v>#REF!</v>
      </c>
      <c r="AD496" s="94" t="e">
        <f ca="1">VLOOKUP(AC496,REFERENCIAS!$B$62:$G$65,4,FALSE)</f>
        <v>#REF!</v>
      </c>
      <c r="AJ496" s="20"/>
    </row>
    <row r="497" spans="1:36" ht="17.25" x14ac:dyDescent="0.25">
      <c r="A497" s="74"/>
      <c r="B497" s="19"/>
      <c r="C497" s="19"/>
      <c r="D497" s="50"/>
      <c r="E497" s="73"/>
      <c r="F497" s="74"/>
      <c r="G497" s="9"/>
      <c r="H497" s="48"/>
      <c r="I497" s="49">
        <f t="shared" ca="1" si="25"/>
        <v>2022</v>
      </c>
      <c r="J497" s="22">
        <f t="shared" ca="1" si="24"/>
        <v>1</v>
      </c>
      <c r="K497" s="19"/>
      <c r="L497" s="73"/>
      <c r="M497" s="74"/>
      <c r="N497" s="19"/>
      <c r="O497" s="73"/>
      <c r="P497" s="82">
        <v>1</v>
      </c>
      <c r="Q497" s="24">
        <v>1</v>
      </c>
      <c r="R497" s="81">
        <f t="shared" si="26"/>
        <v>1</v>
      </c>
      <c r="S497" s="85"/>
      <c r="T497" s="19"/>
      <c r="U497" s="22"/>
      <c r="V497" s="59"/>
      <c r="W497" s="81"/>
      <c r="X497" s="91" t="e">
        <f ca="1">+VLOOKUP(#REF!,REFERENCIAS!$C:$D,2,0)*VLOOKUP(#REF!,PONDERADORES!A:P,IF(AND(INFORMACION!$T497='REFERENCIAS RIESGO'!$C$36,INFORMACION!$F497=REFERENCIAS!$C$24),16,IF(INFORMACION!$T497='REFERENCIAS RIESGO'!$C$36,13,IF(INFORMACION!$F497=REFERENCIAS!$C$24,10,7))),0)+VLOOKUP(K497,REFERENCIAS!$C:$D,2,0)*VLOOKUP($K$2,PONDERADORES!A:P,IF(AND(INFORMACION!$T497='REFERENCIAS RIESGO'!$C$36,INFORMACION!$F497=REFERENCIAS!$C$24),16,IF(INFORMACION!$T497='REFERENCIAS RIESGO'!$C$36,13,IF(INFORMACION!$F497=REFERENCIAS!$C$24,10,7))),0)+VLOOKUP(L497,REFERENCIAS!$C:$D,2,0)*VLOOKUP($L$2,PONDERADORES!A:P,IF(AND(INFORMACION!$T497='REFERENCIAS RIESGO'!$C$36,INFORMACION!$F497=REFERENCIAS!$C$24),16,IF(INFORMACION!$T497='REFERENCIAS RIESGO'!$C$36,13,IF(INFORMACION!$F497=REFERENCIAS!$C$24,10,7))),0)+VLOOKUP(F497,REFERENCIAS!$C:$D,2,0)*VLOOKUP($F$2,PONDERADORES!A:P,IF(AND(INFORMACION!$T497='REFERENCIAS RIESGO'!$C$36,INFORMACION!$F497=REFERENCIAS!$C$24),16,IF(INFORMACION!$T497='REFERENCIAS RIESGO'!$C$36,13,IF(INFORMACION!$F497=REFERENCIAS!$C$24,10,7))),0)+VLOOKUP(T497,REFERENCIAS!$C:$D,2,0)*VLOOKUP($T$2,PONDERADORES!A:P,IF(AND(INFORMACION!$T497='REFERENCIAS RIESGO'!$C$36,INFORMACION!$F497=REFERENCIAS!$C$24),16,IF(INFORMACION!$T497='REFERENCIAS RIESGO'!$C$36,13,IF(INFORMACION!$F497=REFERENCIAS!$C$24,10,7))),0)+VLOOKUP(IF(J497&lt;=0.2,0.2,IF(AND(J497&gt;0.2,J497&lt;=0.4),0.4,IF(AND(J497&gt;0.4,J497&lt;=0.6),0.6,IF(AND(J497&gt;0.6,J497&lt;=0.8),0.8,IF(AND(J497&gt;0.8,J497&lt;=1),1))))),REFERENCIAS!$C:$D,2,0)*VLOOKUP($J$2,PONDERADORES!A:P,IF(AND(INFORMACION!$T497='REFERENCIAS RIESGO'!$C$36,INFORMACION!$F497=REFERENCIAS!$C$24),16,IF(INFORMACION!$T497='REFERENCIAS RIESGO'!$C$36,13,IF(INFORMACION!$F497=REFERENCIAS!$C$24,10,7))),0)</f>
        <v>#REF!</v>
      </c>
      <c r="Y497" s="68">
        <f>+VLOOKUP(M497,REFERENCIAS!$C:$D,2,0)*VLOOKUP($M$2,PONDERADORES!$A$7:$G$9,7,0)+VLOOKUP(N497,REFERENCIAS!$C:$D,2,0)*VLOOKUP($N$2,PONDERADORES!$A$7:$G$9,7,0)+VLOOKUP(O497,REFERENCIAS!$C:$D,2,0)*VLOOKUP($O$2,PONDERADORES!$A$7:$G$9,7,0)</f>
        <v>0.2</v>
      </c>
      <c r="Z497" s="2">
        <f>+VLOOKUP(IF(R497&lt;0.1,0,IF(AND(R497&gt;=0.1,R497&lt;0.2),0.1,IF(AND(R497&gt;=0.2,R497&lt;0.3),0.2,IF(R497&gt;0.3,0.3,)))),REFERENCIAS!$C:$D,2,0)*VLOOKUP($R$2,PONDERADORES!$A$11:$G$11,7,0)</f>
        <v>15</v>
      </c>
      <c r="AA497" s="92"/>
      <c r="AB497" s="95" t="e">
        <f t="shared" ca="1" si="27"/>
        <v>#REF!</v>
      </c>
      <c r="AC497" s="23" t="e">
        <f ca="1">IF(AB497&gt;REFERENCIAS!$C$62,REFERENCIAS!$B$62,IF(AND(AB497&gt;=REFERENCIAS!$C$63,AB497&lt;REFERENCIAS!$D$63),REFERENCIAS!$B$63,IF(AND(AB497&gt;REFERENCIAS!$C$64,AB497&lt;=REFERENCIAS!$D$64),REFERENCIAS!$B$64,IF(AND(AB497&gt;=REFERENCIAS!$C$65,AB497&lt;REFERENCIAS!$D$65),REFERENCIAS!$B$65, "Revisar"))))</f>
        <v>#REF!</v>
      </c>
      <c r="AD497" s="94" t="e">
        <f ca="1">VLOOKUP(AC497,REFERENCIAS!$B$62:$G$65,4,FALSE)</f>
        <v>#REF!</v>
      </c>
      <c r="AJ497" s="20"/>
    </row>
    <row r="498" spans="1:36" ht="17.25" x14ac:dyDescent="0.25">
      <c r="A498" s="74"/>
      <c r="B498" s="19"/>
      <c r="C498" s="19"/>
      <c r="D498" s="50"/>
      <c r="E498" s="73"/>
      <c r="F498" s="74"/>
      <c r="G498" s="9"/>
      <c r="H498" s="48"/>
      <c r="I498" s="49">
        <f t="shared" ca="1" si="25"/>
        <v>2022</v>
      </c>
      <c r="J498" s="22">
        <f t="shared" ca="1" si="24"/>
        <v>1</v>
      </c>
      <c r="K498" s="19"/>
      <c r="L498" s="73"/>
      <c r="M498" s="74"/>
      <c r="N498" s="19"/>
      <c r="O498" s="73"/>
      <c r="P498" s="82">
        <v>1</v>
      </c>
      <c r="Q498" s="24">
        <v>1</v>
      </c>
      <c r="R498" s="81">
        <f t="shared" si="26"/>
        <v>1</v>
      </c>
      <c r="S498" s="85"/>
      <c r="T498" s="19"/>
      <c r="U498" s="22"/>
      <c r="V498" s="59"/>
      <c r="W498" s="81"/>
      <c r="X498" s="91" t="e">
        <f ca="1">+VLOOKUP(#REF!,REFERENCIAS!$C:$D,2,0)*VLOOKUP(#REF!,PONDERADORES!A:P,IF(AND(INFORMACION!$T498='REFERENCIAS RIESGO'!$C$36,INFORMACION!$F498=REFERENCIAS!$C$24),16,IF(INFORMACION!$T498='REFERENCIAS RIESGO'!$C$36,13,IF(INFORMACION!$F498=REFERENCIAS!$C$24,10,7))),0)+VLOOKUP(K498,REFERENCIAS!$C:$D,2,0)*VLOOKUP($K$2,PONDERADORES!A:P,IF(AND(INFORMACION!$T498='REFERENCIAS RIESGO'!$C$36,INFORMACION!$F498=REFERENCIAS!$C$24),16,IF(INFORMACION!$T498='REFERENCIAS RIESGO'!$C$36,13,IF(INFORMACION!$F498=REFERENCIAS!$C$24,10,7))),0)+VLOOKUP(L498,REFERENCIAS!$C:$D,2,0)*VLOOKUP($L$2,PONDERADORES!A:P,IF(AND(INFORMACION!$T498='REFERENCIAS RIESGO'!$C$36,INFORMACION!$F498=REFERENCIAS!$C$24),16,IF(INFORMACION!$T498='REFERENCIAS RIESGO'!$C$36,13,IF(INFORMACION!$F498=REFERENCIAS!$C$24,10,7))),0)+VLOOKUP(F498,REFERENCIAS!$C:$D,2,0)*VLOOKUP($F$2,PONDERADORES!A:P,IF(AND(INFORMACION!$T498='REFERENCIAS RIESGO'!$C$36,INFORMACION!$F498=REFERENCIAS!$C$24),16,IF(INFORMACION!$T498='REFERENCIAS RIESGO'!$C$36,13,IF(INFORMACION!$F498=REFERENCIAS!$C$24,10,7))),0)+VLOOKUP(T498,REFERENCIAS!$C:$D,2,0)*VLOOKUP($T$2,PONDERADORES!A:P,IF(AND(INFORMACION!$T498='REFERENCIAS RIESGO'!$C$36,INFORMACION!$F498=REFERENCIAS!$C$24),16,IF(INFORMACION!$T498='REFERENCIAS RIESGO'!$C$36,13,IF(INFORMACION!$F498=REFERENCIAS!$C$24,10,7))),0)+VLOOKUP(IF(J498&lt;=0.2,0.2,IF(AND(J498&gt;0.2,J498&lt;=0.4),0.4,IF(AND(J498&gt;0.4,J498&lt;=0.6),0.6,IF(AND(J498&gt;0.6,J498&lt;=0.8),0.8,IF(AND(J498&gt;0.8,J498&lt;=1),1))))),REFERENCIAS!$C:$D,2,0)*VLOOKUP($J$2,PONDERADORES!A:P,IF(AND(INFORMACION!$T498='REFERENCIAS RIESGO'!$C$36,INFORMACION!$F498=REFERENCIAS!$C$24),16,IF(INFORMACION!$T498='REFERENCIAS RIESGO'!$C$36,13,IF(INFORMACION!$F498=REFERENCIAS!$C$24,10,7))),0)</f>
        <v>#REF!</v>
      </c>
      <c r="Y498" s="68">
        <f>+VLOOKUP(M498,REFERENCIAS!$C:$D,2,0)*VLOOKUP($M$2,PONDERADORES!$A$7:$G$9,7,0)+VLOOKUP(N498,REFERENCIAS!$C:$D,2,0)*VLOOKUP($N$2,PONDERADORES!$A$7:$G$9,7,0)+VLOOKUP(O498,REFERENCIAS!$C:$D,2,0)*VLOOKUP($O$2,PONDERADORES!$A$7:$G$9,7,0)</f>
        <v>0.2</v>
      </c>
      <c r="Z498" s="2">
        <f>+VLOOKUP(IF(R498&lt;0.1,0,IF(AND(R498&gt;=0.1,R498&lt;0.2),0.1,IF(AND(R498&gt;=0.2,R498&lt;0.3),0.2,IF(R498&gt;0.3,0.3,)))),REFERENCIAS!$C:$D,2,0)*VLOOKUP($R$2,PONDERADORES!$A$11:$G$11,7,0)</f>
        <v>15</v>
      </c>
      <c r="AA498" s="92"/>
      <c r="AB498" s="95" t="e">
        <f t="shared" ca="1" si="27"/>
        <v>#REF!</v>
      </c>
      <c r="AC498" s="23" t="e">
        <f ca="1">IF(AB498&gt;REFERENCIAS!$C$62,REFERENCIAS!$B$62,IF(AND(AB498&gt;=REFERENCIAS!$C$63,AB498&lt;REFERENCIAS!$D$63),REFERENCIAS!$B$63,IF(AND(AB498&gt;REFERENCIAS!$C$64,AB498&lt;=REFERENCIAS!$D$64),REFERENCIAS!$B$64,IF(AND(AB498&gt;=REFERENCIAS!$C$65,AB498&lt;REFERENCIAS!$D$65),REFERENCIAS!$B$65, "Revisar"))))</f>
        <v>#REF!</v>
      </c>
      <c r="AD498" s="94" t="e">
        <f ca="1">VLOOKUP(AC498,REFERENCIAS!$B$62:$G$65,4,FALSE)</f>
        <v>#REF!</v>
      </c>
      <c r="AJ498" s="20"/>
    </row>
    <row r="499" spans="1:36" ht="17.25" x14ac:dyDescent="0.25">
      <c r="A499" s="74"/>
      <c r="B499" s="19"/>
      <c r="C499" s="19"/>
      <c r="D499" s="50"/>
      <c r="E499" s="73"/>
      <c r="F499" s="74"/>
      <c r="G499" s="9"/>
      <c r="H499" s="48"/>
      <c r="I499" s="49">
        <f t="shared" ca="1" si="25"/>
        <v>2022</v>
      </c>
      <c r="J499" s="22">
        <f t="shared" ca="1" si="24"/>
        <v>1</v>
      </c>
      <c r="K499" s="19"/>
      <c r="L499" s="73"/>
      <c r="M499" s="74"/>
      <c r="N499" s="19"/>
      <c r="O499" s="73"/>
      <c r="P499" s="82">
        <v>1</v>
      </c>
      <c r="Q499" s="24">
        <v>1</v>
      </c>
      <c r="R499" s="81">
        <f t="shared" si="26"/>
        <v>1</v>
      </c>
      <c r="S499" s="85"/>
      <c r="T499" s="19"/>
      <c r="U499" s="22"/>
      <c r="V499" s="59"/>
      <c r="W499" s="81"/>
      <c r="X499" s="91" t="e">
        <f ca="1">+VLOOKUP(#REF!,REFERENCIAS!$C:$D,2,0)*VLOOKUP(#REF!,PONDERADORES!A:P,IF(AND(INFORMACION!$T499='REFERENCIAS RIESGO'!$C$36,INFORMACION!$F499=REFERENCIAS!$C$24),16,IF(INFORMACION!$T499='REFERENCIAS RIESGO'!$C$36,13,IF(INFORMACION!$F499=REFERENCIAS!$C$24,10,7))),0)+VLOOKUP(K499,REFERENCIAS!$C:$D,2,0)*VLOOKUP($K$2,PONDERADORES!A:P,IF(AND(INFORMACION!$T499='REFERENCIAS RIESGO'!$C$36,INFORMACION!$F499=REFERENCIAS!$C$24),16,IF(INFORMACION!$T499='REFERENCIAS RIESGO'!$C$36,13,IF(INFORMACION!$F499=REFERENCIAS!$C$24,10,7))),0)+VLOOKUP(L499,REFERENCIAS!$C:$D,2,0)*VLOOKUP($L$2,PONDERADORES!A:P,IF(AND(INFORMACION!$T499='REFERENCIAS RIESGO'!$C$36,INFORMACION!$F499=REFERENCIAS!$C$24),16,IF(INFORMACION!$T499='REFERENCIAS RIESGO'!$C$36,13,IF(INFORMACION!$F499=REFERENCIAS!$C$24,10,7))),0)+VLOOKUP(F499,REFERENCIAS!$C:$D,2,0)*VLOOKUP($F$2,PONDERADORES!A:P,IF(AND(INFORMACION!$T499='REFERENCIAS RIESGO'!$C$36,INFORMACION!$F499=REFERENCIAS!$C$24),16,IF(INFORMACION!$T499='REFERENCIAS RIESGO'!$C$36,13,IF(INFORMACION!$F499=REFERENCIAS!$C$24,10,7))),0)+VLOOKUP(T499,REFERENCIAS!$C:$D,2,0)*VLOOKUP($T$2,PONDERADORES!A:P,IF(AND(INFORMACION!$T499='REFERENCIAS RIESGO'!$C$36,INFORMACION!$F499=REFERENCIAS!$C$24),16,IF(INFORMACION!$T499='REFERENCIAS RIESGO'!$C$36,13,IF(INFORMACION!$F499=REFERENCIAS!$C$24,10,7))),0)+VLOOKUP(IF(J499&lt;=0.2,0.2,IF(AND(J499&gt;0.2,J499&lt;=0.4),0.4,IF(AND(J499&gt;0.4,J499&lt;=0.6),0.6,IF(AND(J499&gt;0.6,J499&lt;=0.8),0.8,IF(AND(J499&gt;0.8,J499&lt;=1),1))))),REFERENCIAS!$C:$D,2,0)*VLOOKUP($J$2,PONDERADORES!A:P,IF(AND(INFORMACION!$T499='REFERENCIAS RIESGO'!$C$36,INFORMACION!$F499=REFERENCIAS!$C$24),16,IF(INFORMACION!$T499='REFERENCIAS RIESGO'!$C$36,13,IF(INFORMACION!$F499=REFERENCIAS!$C$24,10,7))),0)</f>
        <v>#REF!</v>
      </c>
      <c r="Y499" s="68">
        <f>+VLOOKUP(M499,REFERENCIAS!$C:$D,2,0)*VLOOKUP($M$2,PONDERADORES!$A$7:$G$9,7,0)+VLOOKUP(N499,REFERENCIAS!$C:$D,2,0)*VLOOKUP($N$2,PONDERADORES!$A$7:$G$9,7,0)+VLOOKUP(O499,REFERENCIAS!$C:$D,2,0)*VLOOKUP($O$2,PONDERADORES!$A$7:$G$9,7,0)</f>
        <v>0.2</v>
      </c>
      <c r="Z499" s="2">
        <f>+VLOOKUP(IF(R499&lt;0.1,0,IF(AND(R499&gt;=0.1,R499&lt;0.2),0.1,IF(AND(R499&gt;=0.2,R499&lt;0.3),0.2,IF(R499&gt;0.3,0.3,)))),REFERENCIAS!$C:$D,2,0)*VLOOKUP($R$2,PONDERADORES!$A$11:$G$11,7,0)</f>
        <v>15</v>
      </c>
      <c r="AA499" s="92"/>
      <c r="AB499" s="95" t="e">
        <f t="shared" ca="1" si="27"/>
        <v>#REF!</v>
      </c>
      <c r="AC499" s="23" t="e">
        <f ca="1">IF(AB499&gt;REFERENCIAS!$C$62,REFERENCIAS!$B$62,IF(AND(AB499&gt;=REFERENCIAS!$C$63,AB499&lt;REFERENCIAS!$D$63),REFERENCIAS!$B$63,IF(AND(AB499&gt;REFERENCIAS!$C$64,AB499&lt;=REFERENCIAS!$D$64),REFERENCIAS!$B$64,IF(AND(AB499&gt;=REFERENCIAS!$C$65,AB499&lt;REFERENCIAS!$D$65),REFERENCIAS!$B$65, "Revisar"))))</f>
        <v>#REF!</v>
      </c>
      <c r="AD499" s="94" t="e">
        <f ca="1">VLOOKUP(AC499,REFERENCIAS!$B$62:$G$65,4,FALSE)</f>
        <v>#REF!</v>
      </c>
      <c r="AJ499" s="20"/>
    </row>
    <row r="500" spans="1:36" ht="17.25" x14ac:dyDescent="0.25">
      <c r="A500" s="74"/>
      <c r="B500" s="19"/>
      <c r="C500" s="19"/>
      <c r="D500" s="50"/>
      <c r="E500" s="73"/>
      <c r="F500" s="74"/>
      <c r="G500" s="9"/>
      <c r="H500" s="48"/>
      <c r="I500" s="49">
        <f t="shared" ca="1" si="25"/>
        <v>2022</v>
      </c>
      <c r="J500" s="22">
        <f t="shared" ca="1" si="24"/>
        <v>1</v>
      </c>
      <c r="K500" s="19"/>
      <c r="L500" s="73"/>
      <c r="M500" s="74"/>
      <c r="N500" s="19"/>
      <c r="O500" s="73"/>
      <c r="P500" s="82">
        <v>1</v>
      </c>
      <c r="Q500" s="24">
        <v>1</v>
      </c>
      <c r="R500" s="81">
        <f t="shared" si="26"/>
        <v>1</v>
      </c>
      <c r="S500" s="85"/>
      <c r="T500" s="19"/>
      <c r="U500" s="22"/>
      <c r="V500" s="59"/>
      <c r="W500" s="81"/>
      <c r="X500" s="91" t="e">
        <f ca="1">+VLOOKUP(#REF!,REFERENCIAS!$C:$D,2,0)*VLOOKUP(#REF!,PONDERADORES!A:P,IF(AND(INFORMACION!$T500='REFERENCIAS RIESGO'!$C$36,INFORMACION!$F500=REFERENCIAS!$C$24),16,IF(INFORMACION!$T500='REFERENCIAS RIESGO'!$C$36,13,IF(INFORMACION!$F500=REFERENCIAS!$C$24,10,7))),0)+VLOOKUP(K500,REFERENCIAS!$C:$D,2,0)*VLOOKUP($K$2,PONDERADORES!A:P,IF(AND(INFORMACION!$T500='REFERENCIAS RIESGO'!$C$36,INFORMACION!$F500=REFERENCIAS!$C$24),16,IF(INFORMACION!$T500='REFERENCIAS RIESGO'!$C$36,13,IF(INFORMACION!$F500=REFERENCIAS!$C$24,10,7))),0)+VLOOKUP(L500,REFERENCIAS!$C:$D,2,0)*VLOOKUP($L$2,PONDERADORES!A:P,IF(AND(INFORMACION!$T500='REFERENCIAS RIESGO'!$C$36,INFORMACION!$F500=REFERENCIAS!$C$24),16,IF(INFORMACION!$T500='REFERENCIAS RIESGO'!$C$36,13,IF(INFORMACION!$F500=REFERENCIAS!$C$24,10,7))),0)+VLOOKUP(F500,REFERENCIAS!$C:$D,2,0)*VLOOKUP($F$2,PONDERADORES!A:P,IF(AND(INFORMACION!$T500='REFERENCIAS RIESGO'!$C$36,INFORMACION!$F500=REFERENCIAS!$C$24),16,IF(INFORMACION!$T500='REFERENCIAS RIESGO'!$C$36,13,IF(INFORMACION!$F500=REFERENCIAS!$C$24,10,7))),0)+VLOOKUP(T500,REFERENCIAS!$C:$D,2,0)*VLOOKUP($T$2,PONDERADORES!A:P,IF(AND(INFORMACION!$T500='REFERENCIAS RIESGO'!$C$36,INFORMACION!$F500=REFERENCIAS!$C$24),16,IF(INFORMACION!$T500='REFERENCIAS RIESGO'!$C$36,13,IF(INFORMACION!$F500=REFERENCIAS!$C$24,10,7))),0)+VLOOKUP(IF(J500&lt;=0.2,0.2,IF(AND(J500&gt;0.2,J500&lt;=0.4),0.4,IF(AND(J500&gt;0.4,J500&lt;=0.6),0.6,IF(AND(J500&gt;0.6,J500&lt;=0.8),0.8,IF(AND(J500&gt;0.8,J500&lt;=1),1))))),REFERENCIAS!$C:$D,2,0)*VLOOKUP($J$2,PONDERADORES!A:P,IF(AND(INFORMACION!$T500='REFERENCIAS RIESGO'!$C$36,INFORMACION!$F500=REFERENCIAS!$C$24),16,IF(INFORMACION!$T500='REFERENCIAS RIESGO'!$C$36,13,IF(INFORMACION!$F500=REFERENCIAS!$C$24,10,7))),0)</f>
        <v>#REF!</v>
      </c>
      <c r="Y500" s="68">
        <f>+VLOOKUP(M500,REFERENCIAS!$C:$D,2,0)*VLOOKUP($M$2,PONDERADORES!$A$7:$G$9,7,0)+VLOOKUP(N500,REFERENCIAS!$C:$D,2,0)*VLOOKUP($N$2,PONDERADORES!$A$7:$G$9,7,0)+VLOOKUP(O500,REFERENCIAS!$C:$D,2,0)*VLOOKUP($O$2,PONDERADORES!$A$7:$G$9,7,0)</f>
        <v>0.2</v>
      </c>
      <c r="Z500" s="2">
        <f>+VLOOKUP(IF(R500&lt;0.1,0,IF(AND(R500&gt;=0.1,R500&lt;0.2),0.1,IF(AND(R500&gt;=0.2,R500&lt;0.3),0.2,IF(R500&gt;0.3,0.3,)))),REFERENCIAS!$C:$D,2,0)*VLOOKUP($R$2,PONDERADORES!$A$11:$G$11,7,0)</f>
        <v>15</v>
      </c>
      <c r="AA500" s="92"/>
      <c r="AB500" s="95" t="e">
        <f t="shared" ca="1" si="27"/>
        <v>#REF!</v>
      </c>
      <c r="AC500" s="23" t="e">
        <f ca="1">IF(AB500&gt;REFERENCIAS!$C$62,REFERENCIAS!$B$62,IF(AND(AB500&gt;=REFERENCIAS!$C$63,AB500&lt;REFERENCIAS!$D$63),REFERENCIAS!$B$63,IF(AND(AB500&gt;REFERENCIAS!$C$64,AB500&lt;=REFERENCIAS!$D$64),REFERENCIAS!$B$64,IF(AND(AB500&gt;=REFERENCIAS!$C$65,AB500&lt;REFERENCIAS!$D$65),REFERENCIAS!$B$65, "Revisar"))))</f>
        <v>#REF!</v>
      </c>
      <c r="AD500" s="94" t="e">
        <f ca="1">VLOOKUP(AC500,REFERENCIAS!$B$62:$G$65,4,FALSE)</f>
        <v>#REF!</v>
      </c>
      <c r="AJ500" s="20"/>
    </row>
    <row r="501" spans="1:36" ht="17.25" x14ac:dyDescent="0.25">
      <c r="A501" s="74"/>
      <c r="B501" s="19"/>
      <c r="C501" s="19"/>
      <c r="D501" s="50"/>
      <c r="E501" s="73"/>
      <c r="F501" s="74"/>
      <c r="G501" s="9"/>
      <c r="H501" s="48"/>
      <c r="I501" s="49">
        <f t="shared" ca="1" si="25"/>
        <v>2022</v>
      </c>
      <c r="J501" s="22">
        <f t="shared" ca="1" si="24"/>
        <v>1</v>
      </c>
      <c r="K501" s="19"/>
      <c r="L501" s="73"/>
      <c r="M501" s="74"/>
      <c r="N501" s="19"/>
      <c r="O501" s="73"/>
      <c r="P501" s="82">
        <v>1</v>
      </c>
      <c r="Q501" s="24">
        <v>1</v>
      </c>
      <c r="R501" s="81">
        <f t="shared" si="26"/>
        <v>1</v>
      </c>
      <c r="S501" s="85"/>
      <c r="T501" s="19"/>
      <c r="U501" s="22"/>
      <c r="V501" s="59"/>
      <c r="W501" s="81"/>
      <c r="X501" s="91" t="e">
        <f ca="1">+VLOOKUP(#REF!,REFERENCIAS!$C:$D,2,0)*VLOOKUP(#REF!,PONDERADORES!A:P,IF(AND(INFORMACION!$T501='REFERENCIAS RIESGO'!$C$36,INFORMACION!$F501=REFERENCIAS!$C$24),16,IF(INFORMACION!$T501='REFERENCIAS RIESGO'!$C$36,13,IF(INFORMACION!$F501=REFERENCIAS!$C$24,10,7))),0)+VLOOKUP(K501,REFERENCIAS!$C:$D,2,0)*VLOOKUP($K$2,PONDERADORES!A:P,IF(AND(INFORMACION!$T501='REFERENCIAS RIESGO'!$C$36,INFORMACION!$F501=REFERENCIAS!$C$24),16,IF(INFORMACION!$T501='REFERENCIAS RIESGO'!$C$36,13,IF(INFORMACION!$F501=REFERENCIAS!$C$24,10,7))),0)+VLOOKUP(L501,REFERENCIAS!$C:$D,2,0)*VLOOKUP($L$2,PONDERADORES!A:P,IF(AND(INFORMACION!$T501='REFERENCIAS RIESGO'!$C$36,INFORMACION!$F501=REFERENCIAS!$C$24),16,IF(INFORMACION!$T501='REFERENCIAS RIESGO'!$C$36,13,IF(INFORMACION!$F501=REFERENCIAS!$C$24,10,7))),0)+VLOOKUP(F501,REFERENCIAS!$C:$D,2,0)*VLOOKUP($F$2,PONDERADORES!A:P,IF(AND(INFORMACION!$T501='REFERENCIAS RIESGO'!$C$36,INFORMACION!$F501=REFERENCIAS!$C$24),16,IF(INFORMACION!$T501='REFERENCIAS RIESGO'!$C$36,13,IF(INFORMACION!$F501=REFERENCIAS!$C$24,10,7))),0)+VLOOKUP(T501,REFERENCIAS!$C:$D,2,0)*VLOOKUP($T$2,PONDERADORES!A:P,IF(AND(INFORMACION!$T501='REFERENCIAS RIESGO'!$C$36,INFORMACION!$F501=REFERENCIAS!$C$24),16,IF(INFORMACION!$T501='REFERENCIAS RIESGO'!$C$36,13,IF(INFORMACION!$F501=REFERENCIAS!$C$24,10,7))),0)+VLOOKUP(IF(J501&lt;=0.2,0.2,IF(AND(J501&gt;0.2,J501&lt;=0.4),0.4,IF(AND(J501&gt;0.4,J501&lt;=0.6),0.6,IF(AND(J501&gt;0.6,J501&lt;=0.8),0.8,IF(AND(J501&gt;0.8,J501&lt;=1),1))))),REFERENCIAS!$C:$D,2,0)*VLOOKUP($J$2,PONDERADORES!A:P,IF(AND(INFORMACION!$T501='REFERENCIAS RIESGO'!$C$36,INFORMACION!$F501=REFERENCIAS!$C$24),16,IF(INFORMACION!$T501='REFERENCIAS RIESGO'!$C$36,13,IF(INFORMACION!$F501=REFERENCIAS!$C$24,10,7))),0)</f>
        <v>#REF!</v>
      </c>
      <c r="Y501" s="68">
        <f>+VLOOKUP(M501,REFERENCIAS!$C:$D,2,0)*VLOOKUP($M$2,PONDERADORES!$A$7:$G$9,7,0)+VLOOKUP(N501,REFERENCIAS!$C:$D,2,0)*VLOOKUP($N$2,PONDERADORES!$A$7:$G$9,7,0)+VLOOKUP(O501,REFERENCIAS!$C:$D,2,0)*VLOOKUP($O$2,PONDERADORES!$A$7:$G$9,7,0)</f>
        <v>0.2</v>
      </c>
      <c r="Z501" s="2">
        <f>+VLOOKUP(IF(R501&lt;0.1,0,IF(AND(R501&gt;=0.1,R501&lt;0.2),0.1,IF(AND(R501&gt;=0.2,R501&lt;0.3),0.2,IF(R501&gt;0.3,0.3,)))),REFERENCIAS!$C:$D,2,0)*VLOOKUP($R$2,PONDERADORES!$A$11:$G$11,7,0)</f>
        <v>15</v>
      </c>
      <c r="AA501" s="92"/>
      <c r="AB501" s="95" t="e">
        <f t="shared" ca="1" si="27"/>
        <v>#REF!</v>
      </c>
      <c r="AC501" s="23" t="e">
        <f ca="1">IF(AB501&gt;REFERENCIAS!$C$62,REFERENCIAS!$B$62,IF(AND(AB501&gt;=REFERENCIAS!$C$63,AB501&lt;REFERENCIAS!$D$63),REFERENCIAS!$B$63,IF(AND(AB501&gt;REFERENCIAS!$C$64,AB501&lt;=REFERENCIAS!$D$64),REFERENCIAS!$B$64,IF(AND(AB501&gt;=REFERENCIAS!$C$65,AB501&lt;REFERENCIAS!$D$65),REFERENCIAS!$B$65, "Revisar"))))</f>
        <v>#REF!</v>
      </c>
      <c r="AD501" s="94" t="e">
        <f ca="1">VLOOKUP(AC501,REFERENCIAS!$B$62:$G$65,4,FALSE)</f>
        <v>#REF!</v>
      </c>
      <c r="AJ501" s="20"/>
    </row>
    <row r="502" spans="1:36" ht="17.25" x14ac:dyDescent="0.25">
      <c r="A502" s="74"/>
      <c r="B502" s="19"/>
      <c r="C502" s="19"/>
      <c r="D502" s="50"/>
      <c r="E502" s="73"/>
      <c r="F502" s="74"/>
      <c r="G502" s="9"/>
      <c r="H502" s="48"/>
      <c r="I502" s="49">
        <f t="shared" ca="1" si="25"/>
        <v>2022</v>
      </c>
      <c r="J502" s="22">
        <f t="shared" ca="1" si="24"/>
        <v>1</v>
      </c>
      <c r="K502" s="19"/>
      <c r="L502" s="73"/>
      <c r="M502" s="74"/>
      <c r="N502" s="19"/>
      <c r="O502" s="73"/>
      <c r="P502" s="82">
        <v>1</v>
      </c>
      <c r="Q502" s="24">
        <v>1</v>
      </c>
      <c r="R502" s="81">
        <f t="shared" si="26"/>
        <v>1</v>
      </c>
      <c r="S502" s="85"/>
      <c r="T502" s="19"/>
      <c r="U502" s="22"/>
      <c r="V502" s="59"/>
      <c r="W502" s="81"/>
      <c r="X502" s="91" t="e">
        <f ca="1">+VLOOKUP(#REF!,REFERENCIAS!$C:$D,2,0)*VLOOKUP(#REF!,PONDERADORES!A:P,IF(AND(INFORMACION!$T502='REFERENCIAS RIESGO'!$C$36,INFORMACION!$F502=REFERENCIAS!$C$24),16,IF(INFORMACION!$T502='REFERENCIAS RIESGO'!$C$36,13,IF(INFORMACION!$F502=REFERENCIAS!$C$24,10,7))),0)+VLOOKUP(K502,REFERENCIAS!$C:$D,2,0)*VLOOKUP($K$2,PONDERADORES!A:P,IF(AND(INFORMACION!$T502='REFERENCIAS RIESGO'!$C$36,INFORMACION!$F502=REFERENCIAS!$C$24),16,IF(INFORMACION!$T502='REFERENCIAS RIESGO'!$C$36,13,IF(INFORMACION!$F502=REFERENCIAS!$C$24,10,7))),0)+VLOOKUP(L502,REFERENCIAS!$C:$D,2,0)*VLOOKUP($L$2,PONDERADORES!A:P,IF(AND(INFORMACION!$T502='REFERENCIAS RIESGO'!$C$36,INFORMACION!$F502=REFERENCIAS!$C$24),16,IF(INFORMACION!$T502='REFERENCIAS RIESGO'!$C$36,13,IF(INFORMACION!$F502=REFERENCIAS!$C$24,10,7))),0)+VLOOKUP(F502,REFERENCIAS!$C:$D,2,0)*VLOOKUP($F$2,PONDERADORES!A:P,IF(AND(INFORMACION!$T502='REFERENCIAS RIESGO'!$C$36,INFORMACION!$F502=REFERENCIAS!$C$24),16,IF(INFORMACION!$T502='REFERENCIAS RIESGO'!$C$36,13,IF(INFORMACION!$F502=REFERENCIAS!$C$24,10,7))),0)+VLOOKUP(T502,REFERENCIAS!$C:$D,2,0)*VLOOKUP($T$2,PONDERADORES!A:P,IF(AND(INFORMACION!$T502='REFERENCIAS RIESGO'!$C$36,INFORMACION!$F502=REFERENCIAS!$C$24),16,IF(INFORMACION!$T502='REFERENCIAS RIESGO'!$C$36,13,IF(INFORMACION!$F502=REFERENCIAS!$C$24,10,7))),0)+VLOOKUP(IF(J502&lt;=0.2,0.2,IF(AND(J502&gt;0.2,J502&lt;=0.4),0.4,IF(AND(J502&gt;0.4,J502&lt;=0.6),0.6,IF(AND(J502&gt;0.6,J502&lt;=0.8),0.8,IF(AND(J502&gt;0.8,J502&lt;=1),1))))),REFERENCIAS!$C:$D,2,0)*VLOOKUP($J$2,PONDERADORES!A:P,IF(AND(INFORMACION!$T502='REFERENCIAS RIESGO'!$C$36,INFORMACION!$F502=REFERENCIAS!$C$24),16,IF(INFORMACION!$T502='REFERENCIAS RIESGO'!$C$36,13,IF(INFORMACION!$F502=REFERENCIAS!$C$24,10,7))),0)</f>
        <v>#REF!</v>
      </c>
      <c r="Y502" s="68">
        <f>+VLOOKUP(M502,REFERENCIAS!$C:$D,2,0)*VLOOKUP($M$2,PONDERADORES!$A$7:$G$9,7,0)+VLOOKUP(N502,REFERENCIAS!$C:$D,2,0)*VLOOKUP($N$2,PONDERADORES!$A$7:$G$9,7,0)+VLOOKUP(O502,REFERENCIAS!$C:$D,2,0)*VLOOKUP($O$2,PONDERADORES!$A$7:$G$9,7,0)</f>
        <v>0.2</v>
      </c>
      <c r="Z502" s="2">
        <f>+VLOOKUP(IF(R502&lt;0.1,0,IF(AND(R502&gt;=0.1,R502&lt;0.2),0.1,IF(AND(R502&gt;=0.2,R502&lt;0.3),0.2,IF(R502&gt;0.3,0.3,)))),REFERENCIAS!$C:$D,2,0)*VLOOKUP($R$2,PONDERADORES!$A$11:$G$11,7,0)</f>
        <v>15</v>
      </c>
      <c r="AA502" s="92"/>
      <c r="AB502" s="95" t="e">
        <f t="shared" ca="1" si="27"/>
        <v>#REF!</v>
      </c>
      <c r="AC502" s="23" t="e">
        <f ca="1">IF(AB502&gt;REFERENCIAS!$C$62,REFERENCIAS!$B$62,IF(AND(AB502&gt;=REFERENCIAS!$C$63,AB502&lt;REFERENCIAS!$D$63),REFERENCIAS!$B$63,IF(AND(AB502&gt;REFERENCIAS!$C$64,AB502&lt;=REFERENCIAS!$D$64),REFERENCIAS!$B$64,IF(AND(AB502&gt;=REFERENCIAS!$C$65,AB502&lt;REFERENCIAS!$D$65),REFERENCIAS!$B$65, "Revisar"))))</f>
        <v>#REF!</v>
      </c>
      <c r="AD502" s="94" t="e">
        <f ca="1">VLOOKUP(AC502,REFERENCIAS!$B$62:$G$65,4,FALSE)</f>
        <v>#REF!</v>
      </c>
      <c r="AJ502" s="20"/>
    </row>
    <row r="503" spans="1:36" ht="17.25" x14ac:dyDescent="0.25">
      <c r="A503" s="74"/>
      <c r="B503" s="19"/>
      <c r="C503" s="19"/>
      <c r="D503" s="50"/>
      <c r="E503" s="73"/>
      <c r="F503" s="74"/>
      <c r="G503" s="9"/>
      <c r="H503" s="48"/>
      <c r="I503" s="49">
        <f t="shared" ca="1" si="25"/>
        <v>2022</v>
      </c>
      <c r="J503" s="22">
        <f t="shared" ca="1" si="24"/>
        <v>1</v>
      </c>
      <c r="K503" s="19"/>
      <c r="L503" s="73"/>
      <c r="M503" s="74"/>
      <c r="N503" s="19"/>
      <c r="O503" s="73"/>
      <c r="P503" s="82">
        <v>1</v>
      </c>
      <c r="Q503" s="24">
        <v>1</v>
      </c>
      <c r="R503" s="81">
        <f t="shared" si="26"/>
        <v>1</v>
      </c>
      <c r="S503" s="85"/>
      <c r="T503" s="19"/>
      <c r="U503" s="22"/>
      <c r="V503" s="59"/>
      <c r="W503" s="81"/>
      <c r="X503" s="91" t="e">
        <f ca="1">+VLOOKUP(#REF!,REFERENCIAS!$C:$D,2,0)*VLOOKUP(#REF!,PONDERADORES!A:P,IF(AND(INFORMACION!$T503='REFERENCIAS RIESGO'!$C$36,INFORMACION!$F503=REFERENCIAS!$C$24),16,IF(INFORMACION!$T503='REFERENCIAS RIESGO'!$C$36,13,IF(INFORMACION!$F503=REFERENCIAS!$C$24,10,7))),0)+VLOOKUP(K503,REFERENCIAS!$C:$D,2,0)*VLOOKUP($K$2,PONDERADORES!A:P,IF(AND(INFORMACION!$T503='REFERENCIAS RIESGO'!$C$36,INFORMACION!$F503=REFERENCIAS!$C$24),16,IF(INFORMACION!$T503='REFERENCIAS RIESGO'!$C$36,13,IF(INFORMACION!$F503=REFERENCIAS!$C$24,10,7))),0)+VLOOKUP(L503,REFERENCIAS!$C:$D,2,0)*VLOOKUP($L$2,PONDERADORES!A:P,IF(AND(INFORMACION!$T503='REFERENCIAS RIESGO'!$C$36,INFORMACION!$F503=REFERENCIAS!$C$24),16,IF(INFORMACION!$T503='REFERENCIAS RIESGO'!$C$36,13,IF(INFORMACION!$F503=REFERENCIAS!$C$24,10,7))),0)+VLOOKUP(F503,REFERENCIAS!$C:$D,2,0)*VLOOKUP($F$2,PONDERADORES!A:P,IF(AND(INFORMACION!$T503='REFERENCIAS RIESGO'!$C$36,INFORMACION!$F503=REFERENCIAS!$C$24),16,IF(INFORMACION!$T503='REFERENCIAS RIESGO'!$C$36,13,IF(INFORMACION!$F503=REFERENCIAS!$C$24,10,7))),0)+VLOOKUP(T503,REFERENCIAS!$C:$D,2,0)*VLOOKUP($T$2,PONDERADORES!A:P,IF(AND(INFORMACION!$T503='REFERENCIAS RIESGO'!$C$36,INFORMACION!$F503=REFERENCIAS!$C$24),16,IF(INFORMACION!$T503='REFERENCIAS RIESGO'!$C$36,13,IF(INFORMACION!$F503=REFERENCIAS!$C$24,10,7))),0)+VLOOKUP(IF(J503&lt;=0.2,0.2,IF(AND(J503&gt;0.2,J503&lt;=0.4),0.4,IF(AND(J503&gt;0.4,J503&lt;=0.6),0.6,IF(AND(J503&gt;0.6,J503&lt;=0.8),0.8,IF(AND(J503&gt;0.8,J503&lt;=1),1))))),REFERENCIAS!$C:$D,2,0)*VLOOKUP($J$2,PONDERADORES!A:P,IF(AND(INFORMACION!$T503='REFERENCIAS RIESGO'!$C$36,INFORMACION!$F503=REFERENCIAS!$C$24),16,IF(INFORMACION!$T503='REFERENCIAS RIESGO'!$C$36,13,IF(INFORMACION!$F503=REFERENCIAS!$C$24,10,7))),0)</f>
        <v>#REF!</v>
      </c>
      <c r="Y503" s="68">
        <f>+VLOOKUP(M503,REFERENCIAS!$C:$D,2,0)*VLOOKUP($M$2,PONDERADORES!$A$7:$G$9,7,0)+VLOOKUP(N503,REFERENCIAS!$C:$D,2,0)*VLOOKUP($N$2,PONDERADORES!$A$7:$G$9,7,0)+VLOOKUP(O503,REFERENCIAS!$C:$D,2,0)*VLOOKUP($O$2,PONDERADORES!$A$7:$G$9,7,0)</f>
        <v>0.2</v>
      </c>
      <c r="Z503" s="2">
        <f>+VLOOKUP(IF(R503&lt;0.1,0,IF(AND(R503&gt;=0.1,R503&lt;0.2),0.1,IF(AND(R503&gt;=0.2,R503&lt;0.3),0.2,IF(R503&gt;0.3,0.3,)))),REFERENCIAS!$C:$D,2,0)*VLOOKUP($R$2,PONDERADORES!$A$11:$G$11,7,0)</f>
        <v>15</v>
      </c>
      <c r="AA503" s="92"/>
      <c r="AB503" s="95" t="e">
        <f t="shared" ca="1" si="27"/>
        <v>#REF!</v>
      </c>
      <c r="AC503" s="23" t="e">
        <f ca="1">IF(AB503&gt;REFERENCIAS!$C$62,REFERENCIAS!$B$62,IF(AND(AB503&gt;=REFERENCIAS!$C$63,AB503&lt;REFERENCIAS!$D$63),REFERENCIAS!$B$63,IF(AND(AB503&gt;REFERENCIAS!$C$64,AB503&lt;=REFERENCIAS!$D$64),REFERENCIAS!$B$64,IF(AND(AB503&gt;=REFERENCIAS!$C$65,AB503&lt;REFERENCIAS!$D$65),REFERENCIAS!$B$65, "Revisar"))))</f>
        <v>#REF!</v>
      </c>
      <c r="AD503" s="94" t="e">
        <f ca="1">VLOOKUP(AC503,REFERENCIAS!$B$62:$G$65,4,FALSE)</f>
        <v>#REF!</v>
      </c>
      <c r="AJ503" s="20"/>
    </row>
    <row r="504" spans="1:36" ht="17.25" x14ac:dyDescent="0.25">
      <c r="A504" s="74"/>
      <c r="B504" s="19"/>
      <c r="C504" s="19"/>
      <c r="D504" s="50"/>
      <c r="E504" s="73"/>
      <c r="F504" s="74"/>
      <c r="G504" s="9"/>
      <c r="H504" s="48"/>
      <c r="I504" s="49">
        <f t="shared" ca="1" si="25"/>
        <v>2022</v>
      </c>
      <c r="J504" s="22">
        <f t="shared" ca="1" si="24"/>
        <v>1</v>
      </c>
      <c r="K504" s="19"/>
      <c r="L504" s="73"/>
      <c r="M504" s="74"/>
      <c r="N504" s="19"/>
      <c r="O504" s="73"/>
      <c r="P504" s="82">
        <v>1</v>
      </c>
      <c r="Q504" s="24">
        <v>1</v>
      </c>
      <c r="R504" s="81">
        <f t="shared" si="26"/>
        <v>1</v>
      </c>
      <c r="S504" s="85"/>
      <c r="T504" s="19"/>
      <c r="U504" s="22"/>
      <c r="V504" s="59"/>
      <c r="W504" s="81"/>
      <c r="X504" s="91" t="e">
        <f ca="1">+VLOOKUP(#REF!,REFERENCIAS!$C:$D,2,0)*VLOOKUP(#REF!,PONDERADORES!A:P,IF(AND(INFORMACION!$T504='REFERENCIAS RIESGO'!$C$36,INFORMACION!$F504=REFERENCIAS!$C$24),16,IF(INFORMACION!$T504='REFERENCIAS RIESGO'!$C$36,13,IF(INFORMACION!$F504=REFERENCIAS!$C$24,10,7))),0)+VLOOKUP(K504,REFERENCIAS!$C:$D,2,0)*VLOOKUP($K$2,PONDERADORES!A:P,IF(AND(INFORMACION!$T504='REFERENCIAS RIESGO'!$C$36,INFORMACION!$F504=REFERENCIAS!$C$24),16,IF(INFORMACION!$T504='REFERENCIAS RIESGO'!$C$36,13,IF(INFORMACION!$F504=REFERENCIAS!$C$24,10,7))),0)+VLOOKUP(L504,REFERENCIAS!$C:$D,2,0)*VLOOKUP($L$2,PONDERADORES!A:P,IF(AND(INFORMACION!$T504='REFERENCIAS RIESGO'!$C$36,INFORMACION!$F504=REFERENCIAS!$C$24),16,IF(INFORMACION!$T504='REFERENCIAS RIESGO'!$C$36,13,IF(INFORMACION!$F504=REFERENCIAS!$C$24,10,7))),0)+VLOOKUP(F504,REFERENCIAS!$C:$D,2,0)*VLOOKUP($F$2,PONDERADORES!A:P,IF(AND(INFORMACION!$T504='REFERENCIAS RIESGO'!$C$36,INFORMACION!$F504=REFERENCIAS!$C$24),16,IF(INFORMACION!$T504='REFERENCIAS RIESGO'!$C$36,13,IF(INFORMACION!$F504=REFERENCIAS!$C$24,10,7))),0)+VLOOKUP(T504,REFERENCIAS!$C:$D,2,0)*VLOOKUP($T$2,PONDERADORES!A:P,IF(AND(INFORMACION!$T504='REFERENCIAS RIESGO'!$C$36,INFORMACION!$F504=REFERENCIAS!$C$24),16,IF(INFORMACION!$T504='REFERENCIAS RIESGO'!$C$36,13,IF(INFORMACION!$F504=REFERENCIAS!$C$24,10,7))),0)+VLOOKUP(IF(J504&lt;=0.2,0.2,IF(AND(J504&gt;0.2,J504&lt;=0.4),0.4,IF(AND(J504&gt;0.4,J504&lt;=0.6),0.6,IF(AND(J504&gt;0.6,J504&lt;=0.8),0.8,IF(AND(J504&gt;0.8,J504&lt;=1),1))))),REFERENCIAS!$C:$D,2,0)*VLOOKUP($J$2,PONDERADORES!A:P,IF(AND(INFORMACION!$T504='REFERENCIAS RIESGO'!$C$36,INFORMACION!$F504=REFERENCIAS!$C$24),16,IF(INFORMACION!$T504='REFERENCIAS RIESGO'!$C$36,13,IF(INFORMACION!$F504=REFERENCIAS!$C$24,10,7))),0)</f>
        <v>#REF!</v>
      </c>
      <c r="Y504" s="68">
        <f>+VLOOKUP(M504,REFERENCIAS!$C:$D,2,0)*VLOOKUP($M$2,PONDERADORES!$A$7:$G$9,7,0)+VLOOKUP(N504,REFERENCIAS!$C:$D,2,0)*VLOOKUP($N$2,PONDERADORES!$A$7:$G$9,7,0)+VLOOKUP(O504,REFERENCIAS!$C:$D,2,0)*VLOOKUP($O$2,PONDERADORES!$A$7:$G$9,7,0)</f>
        <v>0.2</v>
      </c>
      <c r="Z504" s="2">
        <f>+VLOOKUP(IF(R504&lt;0.1,0,IF(AND(R504&gt;=0.1,R504&lt;0.2),0.1,IF(AND(R504&gt;=0.2,R504&lt;0.3),0.2,IF(R504&gt;0.3,0.3,)))),REFERENCIAS!$C:$D,2,0)*VLOOKUP($R$2,PONDERADORES!$A$11:$G$11,7,0)</f>
        <v>15</v>
      </c>
      <c r="AA504" s="92"/>
      <c r="AB504" s="95" t="e">
        <f t="shared" ca="1" si="27"/>
        <v>#REF!</v>
      </c>
      <c r="AC504" s="23" t="e">
        <f ca="1">IF(AB504&gt;REFERENCIAS!$C$62,REFERENCIAS!$B$62,IF(AND(AB504&gt;=REFERENCIAS!$C$63,AB504&lt;REFERENCIAS!$D$63),REFERENCIAS!$B$63,IF(AND(AB504&gt;REFERENCIAS!$C$64,AB504&lt;=REFERENCIAS!$D$64),REFERENCIAS!$B$64,IF(AND(AB504&gt;=REFERENCIAS!$C$65,AB504&lt;REFERENCIAS!$D$65),REFERENCIAS!$B$65, "Revisar"))))</f>
        <v>#REF!</v>
      </c>
      <c r="AD504" s="94" t="e">
        <f ca="1">VLOOKUP(AC504,REFERENCIAS!$B$62:$G$65,4,FALSE)</f>
        <v>#REF!</v>
      </c>
      <c r="AJ504" s="20"/>
    </row>
    <row r="505" spans="1:36" ht="17.25" x14ac:dyDescent="0.25">
      <c r="A505" s="74"/>
      <c r="B505" s="19"/>
      <c r="C505" s="19"/>
      <c r="D505" s="50"/>
      <c r="E505" s="73"/>
      <c r="F505" s="74"/>
      <c r="G505" s="9"/>
      <c r="H505" s="48"/>
      <c r="I505" s="49">
        <f t="shared" ca="1" si="25"/>
        <v>2022</v>
      </c>
      <c r="J505" s="22">
        <f t="shared" ca="1" si="24"/>
        <v>1</v>
      </c>
      <c r="K505" s="19"/>
      <c r="L505" s="73"/>
      <c r="M505" s="74"/>
      <c r="N505" s="19"/>
      <c r="O505" s="73"/>
      <c r="P505" s="82">
        <v>1</v>
      </c>
      <c r="Q505" s="24">
        <v>1</v>
      </c>
      <c r="R505" s="81">
        <f t="shared" si="26"/>
        <v>1</v>
      </c>
      <c r="S505" s="85"/>
      <c r="T505" s="19"/>
      <c r="U505" s="22"/>
      <c r="V505" s="59"/>
      <c r="W505" s="81"/>
      <c r="X505" s="91" t="e">
        <f ca="1">+VLOOKUP(#REF!,REFERENCIAS!$C:$D,2,0)*VLOOKUP(#REF!,PONDERADORES!A:P,IF(AND(INFORMACION!$T505='REFERENCIAS RIESGO'!$C$36,INFORMACION!$F505=REFERENCIAS!$C$24),16,IF(INFORMACION!$T505='REFERENCIAS RIESGO'!$C$36,13,IF(INFORMACION!$F505=REFERENCIAS!$C$24,10,7))),0)+VLOOKUP(K505,REFERENCIAS!$C:$D,2,0)*VLOOKUP($K$2,PONDERADORES!A:P,IF(AND(INFORMACION!$T505='REFERENCIAS RIESGO'!$C$36,INFORMACION!$F505=REFERENCIAS!$C$24),16,IF(INFORMACION!$T505='REFERENCIAS RIESGO'!$C$36,13,IF(INFORMACION!$F505=REFERENCIAS!$C$24,10,7))),0)+VLOOKUP(L505,REFERENCIAS!$C:$D,2,0)*VLOOKUP($L$2,PONDERADORES!A:P,IF(AND(INFORMACION!$T505='REFERENCIAS RIESGO'!$C$36,INFORMACION!$F505=REFERENCIAS!$C$24),16,IF(INFORMACION!$T505='REFERENCIAS RIESGO'!$C$36,13,IF(INFORMACION!$F505=REFERENCIAS!$C$24,10,7))),0)+VLOOKUP(F505,REFERENCIAS!$C:$D,2,0)*VLOOKUP($F$2,PONDERADORES!A:P,IF(AND(INFORMACION!$T505='REFERENCIAS RIESGO'!$C$36,INFORMACION!$F505=REFERENCIAS!$C$24),16,IF(INFORMACION!$T505='REFERENCIAS RIESGO'!$C$36,13,IF(INFORMACION!$F505=REFERENCIAS!$C$24,10,7))),0)+VLOOKUP(T505,REFERENCIAS!$C:$D,2,0)*VLOOKUP($T$2,PONDERADORES!A:P,IF(AND(INFORMACION!$T505='REFERENCIAS RIESGO'!$C$36,INFORMACION!$F505=REFERENCIAS!$C$24),16,IF(INFORMACION!$T505='REFERENCIAS RIESGO'!$C$36,13,IF(INFORMACION!$F505=REFERENCIAS!$C$24,10,7))),0)+VLOOKUP(IF(J505&lt;=0.2,0.2,IF(AND(J505&gt;0.2,J505&lt;=0.4),0.4,IF(AND(J505&gt;0.4,J505&lt;=0.6),0.6,IF(AND(J505&gt;0.6,J505&lt;=0.8),0.8,IF(AND(J505&gt;0.8,J505&lt;=1),1))))),REFERENCIAS!$C:$D,2,0)*VLOOKUP($J$2,PONDERADORES!A:P,IF(AND(INFORMACION!$T505='REFERENCIAS RIESGO'!$C$36,INFORMACION!$F505=REFERENCIAS!$C$24),16,IF(INFORMACION!$T505='REFERENCIAS RIESGO'!$C$36,13,IF(INFORMACION!$F505=REFERENCIAS!$C$24,10,7))),0)</f>
        <v>#REF!</v>
      </c>
      <c r="Y505" s="68">
        <f>+VLOOKUP(M505,REFERENCIAS!$C:$D,2,0)*VLOOKUP($M$2,PONDERADORES!$A$7:$G$9,7,0)+VLOOKUP(N505,REFERENCIAS!$C:$D,2,0)*VLOOKUP($N$2,PONDERADORES!$A$7:$G$9,7,0)+VLOOKUP(O505,REFERENCIAS!$C:$D,2,0)*VLOOKUP($O$2,PONDERADORES!$A$7:$G$9,7,0)</f>
        <v>0.2</v>
      </c>
      <c r="Z505" s="2">
        <f>+VLOOKUP(IF(R505&lt;0.1,0,IF(AND(R505&gt;=0.1,R505&lt;0.2),0.1,IF(AND(R505&gt;=0.2,R505&lt;0.3),0.2,IF(R505&gt;0.3,0.3,)))),REFERENCIAS!$C:$D,2,0)*VLOOKUP($R$2,PONDERADORES!$A$11:$G$11,7,0)</f>
        <v>15</v>
      </c>
      <c r="AA505" s="92"/>
      <c r="AB505" s="95" t="e">
        <f t="shared" ca="1" si="27"/>
        <v>#REF!</v>
      </c>
      <c r="AC505" s="23" t="e">
        <f ca="1">IF(AB505&gt;REFERENCIAS!$C$62,REFERENCIAS!$B$62,IF(AND(AB505&gt;=REFERENCIAS!$C$63,AB505&lt;REFERENCIAS!$D$63),REFERENCIAS!$B$63,IF(AND(AB505&gt;REFERENCIAS!$C$64,AB505&lt;=REFERENCIAS!$D$64),REFERENCIAS!$B$64,IF(AND(AB505&gt;=REFERENCIAS!$C$65,AB505&lt;REFERENCIAS!$D$65),REFERENCIAS!$B$65, "Revisar"))))</f>
        <v>#REF!</v>
      </c>
      <c r="AD505" s="94" t="e">
        <f ca="1">VLOOKUP(AC505,REFERENCIAS!$B$62:$G$65,4,FALSE)</f>
        <v>#REF!</v>
      </c>
      <c r="AJ505" s="20"/>
    </row>
    <row r="506" spans="1:36" ht="17.25" x14ac:dyDescent="0.25">
      <c r="A506" s="74"/>
      <c r="B506" s="19"/>
      <c r="C506" s="19"/>
      <c r="D506" s="50"/>
      <c r="E506" s="73"/>
      <c r="F506" s="74"/>
      <c r="G506" s="9"/>
      <c r="H506" s="48"/>
      <c r="I506" s="49">
        <f t="shared" ca="1" si="25"/>
        <v>2022</v>
      </c>
      <c r="J506" s="22">
        <f t="shared" ca="1" si="24"/>
        <v>1</v>
      </c>
      <c r="K506" s="19"/>
      <c r="L506" s="73"/>
      <c r="M506" s="74"/>
      <c r="N506" s="19"/>
      <c r="O506" s="73"/>
      <c r="P506" s="82">
        <v>1</v>
      </c>
      <c r="Q506" s="24">
        <v>1</v>
      </c>
      <c r="R506" s="81">
        <f t="shared" si="26"/>
        <v>1</v>
      </c>
      <c r="S506" s="85"/>
      <c r="T506" s="19"/>
      <c r="U506" s="22"/>
      <c r="V506" s="59"/>
      <c r="W506" s="81"/>
      <c r="X506" s="91" t="e">
        <f ca="1">+VLOOKUP(#REF!,REFERENCIAS!$C:$D,2,0)*VLOOKUP(#REF!,PONDERADORES!A:P,IF(AND(INFORMACION!$T506='REFERENCIAS RIESGO'!$C$36,INFORMACION!$F506=REFERENCIAS!$C$24),16,IF(INFORMACION!$T506='REFERENCIAS RIESGO'!$C$36,13,IF(INFORMACION!$F506=REFERENCIAS!$C$24,10,7))),0)+VLOOKUP(K506,REFERENCIAS!$C:$D,2,0)*VLOOKUP($K$2,PONDERADORES!A:P,IF(AND(INFORMACION!$T506='REFERENCIAS RIESGO'!$C$36,INFORMACION!$F506=REFERENCIAS!$C$24),16,IF(INFORMACION!$T506='REFERENCIAS RIESGO'!$C$36,13,IF(INFORMACION!$F506=REFERENCIAS!$C$24,10,7))),0)+VLOOKUP(L506,REFERENCIAS!$C:$D,2,0)*VLOOKUP($L$2,PONDERADORES!A:P,IF(AND(INFORMACION!$T506='REFERENCIAS RIESGO'!$C$36,INFORMACION!$F506=REFERENCIAS!$C$24),16,IF(INFORMACION!$T506='REFERENCIAS RIESGO'!$C$36,13,IF(INFORMACION!$F506=REFERENCIAS!$C$24,10,7))),0)+VLOOKUP(F506,REFERENCIAS!$C:$D,2,0)*VLOOKUP($F$2,PONDERADORES!A:P,IF(AND(INFORMACION!$T506='REFERENCIAS RIESGO'!$C$36,INFORMACION!$F506=REFERENCIAS!$C$24),16,IF(INFORMACION!$T506='REFERENCIAS RIESGO'!$C$36,13,IF(INFORMACION!$F506=REFERENCIAS!$C$24,10,7))),0)+VLOOKUP(T506,REFERENCIAS!$C:$D,2,0)*VLOOKUP($T$2,PONDERADORES!A:P,IF(AND(INFORMACION!$T506='REFERENCIAS RIESGO'!$C$36,INFORMACION!$F506=REFERENCIAS!$C$24),16,IF(INFORMACION!$T506='REFERENCIAS RIESGO'!$C$36,13,IF(INFORMACION!$F506=REFERENCIAS!$C$24,10,7))),0)+VLOOKUP(IF(J506&lt;=0.2,0.2,IF(AND(J506&gt;0.2,J506&lt;=0.4),0.4,IF(AND(J506&gt;0.4,J506&lt;=0.6),0.6,IF(AND(J506&gt;0.6,J506&lt;=0.8),0.8,IF(AND(J506&gt;0.8,J506&lt;=1),1))))),REFERENCIAS!$C:$D,2,0)*VLOOKUP($J$2,PONDERADORES!A:P,IF(AND(INFORMACION!$T506='REFERENCIAS RIESGO'!$C$36,INFORMACION!$F506=REFERENCIAS!$C$24),16,IF(INFORMACION!$T506='REFERENCIAS RIESGO'!$C$36,13,IF(INFORMACION!$F506=REFERENCIAS!$C$24,10,7))),0)</f>
        <v>#REF!</v>
      </c>
      <c r="Y506" s="68">
        <f>+VLOOKUP(M506,REFERENCIAS!$C:$D,2,0)*VLOOKUP($M$2,PONDERADORES!$A$7:$G$9,7,0)+VLOOKUP(N506,REFERENCIAS!$C:$D,2,0)*VLOOKUP($N$2,PONDERADORES!$A$7:$G$9,7,0)+VLOOKUP(O506,REFERENCIAS!$C:$D,2,0)*VLOOKUP($O$2,PONDERADORES!$A$7:$G$9,7,0)</f>
        <v>0.2</v>
      </c>
      <c r="Z506" s="2">
        <f>+VLOOKUP(IF(R506&lt;0.1,0,IF(AND(R506&gt;=0.1,R506&lt;0.2),0.1,IF(AND(R506&gt;=0.2,R506&lt;0.3),0.2,IF(R506&gt;0.3,0.3,)))),REFERENCIAS!$C:$D,2,0)*VLOOKUP($R$2,PONDERADORES!$A$11:$G$11,7,0)</f>
        <v>15</v>
      </c>
      <c r="AA506" s="92"/>
      <c r="AB506" s="95" t="e">
        <f t="shared" ca="1" si="27"/>
        <v>#REF!</v>
      </c>
      <c r="AC506" s="23" t="e">
        <f ca="1">IF(AB506&gt;REFERENCIAS!$C$62,REFERENCIAS!$B$62,IF(AND(AB506&gt;=REFERENCIAS!$C$63,AB506&lt;REFERENCIAS!$D$63),REFERENCIAS!$B$63,IF(AND(AB506&gt;REFERENCIAS!$C$64,AB506&lt;=REFERENCIAS!$D$64),REFERENCIAS!$B$64,IF(AND(AB506&gt;=REFERENCIAS!$C$65,AB506&lt;REFERENCIAS!$D$65),REFERENCIAS!$B$65, "Revisar"))))</f>
        <v>#REF!</v>
      </c>
      <c r="AD506" s="94" t="e">
        <f ca="1">VLOOKUP(AC506,REFERENCIAS!$B$62:$G$65,4,FALSE)</f>
        <v>#REF!</v>
      </c>
      <c r="AJ506" s="20"/>
    </row>
    <row r="507" spans="1:36" ht="17.25" x14ac:dyDescent="0.25">
      <c r="A507" s="74"/>
      <c r="B507" s="19"/>
      <c r="C507" s="19"/>
      <c r="D507" s="50"/>
      <c r="E507" s="73"/>
      <c r="F507" s="74"/>
      <c r="G507" s="9"/>
      <c r="H507" s="48"/>
      <c r="I507" s="49">
        <f t="shared" ca="1" si="25"/>
        <v>2022</v>
      </c>
      <c r="J507" s="22">
        <f t="shared" ca="1" si="24"/>
        <v>1</v>
      </c>
      <c r="K507" s="19"/>
      <c r="L507" s="73"/>
      <c r="M507" s="74"/>
      <c r="N507" s="19"/>
      <c r="O507" s="73"/>
      <c r="P507" s="82">
        <v>1</v>
      </c>
      <c r="Q507" s="24">
        <v>1</v>
      </c>
      <c r="R507" s="81">
        <f t="shared" si="26"/>
        <v>1</v>
      </c>
      <c r="S507" s="85"/>
      <c r="T507" s="19"/>
      <c r="U507" s="22"/>
      <c r="V507" s="59"/>
      <c r="W507" s="81"/>
      <c r="X507" s="91" t="e">
        <f ca="1">+VLOOKUP(#REF!,REFERENCIAS!$C:$D,2,0)*VLOOKUP(#REF!,PONDERADORES!A:P,IF(AND(INFORMACION!$T507='REFERENCIAS RIESGO'!$C$36,INFORMACION!$F507=REFERENCIAS!$C$24),16,IF(INFORMACION!$T507='REFERENCIAS RIESGO'!$C$36,13,IF(INFORMACION!$F507=REFERENCIAS!$C$24,10,7))),0)+VLOOKUP(K507,REFERENCIAS!$C:$D,2,0)*VLOOKUP($K$2,PONDERADORES!A:P,IF(AND(INFORMACION!$T507='REFERENCIAS RIESGO'!$C$36,INFORMACION!$F507=REFERENCIAS!$C$24),16,IF(INFORMACION!$T507='REFERENCIAS RIESGO'!$C$36,13,IF(INFORMACION!$F507=REFERENCIAS!$C$24,10,7))),0)+VLOOKUP(L507,REFERENCIAS!$C:$D,2,0)*VLOOKUP($L$2,PONDERADORES!A:P,IF(AND(INFORMACION!$T507='REFERENCIAS RIESGO'!$C$36,INFORMACION!$F507=REFERENCIAS!$C$24),16,IF(INFORMACION!$T507='REFERENCIAS RIESGO'!$C$36,13,IF(INFORMACION!$F507=REFERENCIAS!$C$24,10,7))),0)+VLOOKUP(F507,REFERENCIAS!$C:$D,2,0)*VLOOKUP($F$2,PONDERADORES!A:P,IF(AND(INFORMACION!$T507='REFERENCIAS RIESGO'!$C$36,INFORMACION!$F507=REFERENCIAS!$C$24),16,IF(INFORMACION!$T507='REFERENCIAS RIESGO'!$C$36,13,IF(INFORMACION!$F507=REFERENCIAS!$C$24,10,7))),0)+VLOOKUP(T507,REFERENCIAS!$C:$D,2,0)*VLOOKUP($T$2,PONDERADORES!A:P,IF(AND(INFORMACION!$T507='REFERENCIAS RIESGO'!$C$36,INFORMACION!$F507=REFERENCIAS!$C$24),16,IF(INFORMACION!$T507='REFERENCIAS RIESGO'!$C$36,13,IF(INFORMACION!$F507=REFERENCIAS!$C$24,10,7))),0)+VLOOKUP(IF(J507&lt;=0.2,0.2,IF(AND(J507&gt;0.2,J507&lt;=0.4),0.4,IF(AND(J507&gt;0.4,J507&lt;=0.6),0.6,IF(AND(J507&gt;0.6,J507&lt;=0.8),0.8,IF(AND(J507&gt;0.8,J507&lt;=1),1))))),REFERENCIAS!$C:$D,2,0)*VLOOKUP($J$2,PONDERADORES!A:P,IF(AND(INFORMACION!$T507='REFERENCIAS RIESGO'!$C$36,INFORMACION!$F507=REFERENCIAS!$C$24),16,IF(INFORMACION!$T507='REFERENCIAS RIESGO'!$C$36,13,IF(INFORMACION!$F507=REFERENCIAS!$C$24,10,7))),0)</f>
        <v>#REF!</v>
      </c>
      <c r="Y507" s="68">
        <f>+VLOOKUP(M507,REFERENCIAS!$C:$D,2,0)*VLOOKUP($M$2,PONDERADORES!$A$7:$G$9,7,0)+VLOOKUP(N507,REFERENCIAS!$C:$D,2,0)*VLOOKUP($N$2,PONDERADORES!$A$7:$G$9,7,0)+VLOOKUP(O507,REFERENCIAS!$C:$D,2,0)*VLOOKUP($O$2,PONDERADORES!$A$7:$G$9,7,0)</f>
        <v>0.2</v>
      </c>
      <c r="Z507" s="2">
        <f>+VLOOKUP(IF(R507&lt;0.1,0,IF(AND(R507&gt;=0.1,R507&lt;0.2),0.1,IF(AND(R507&gt;=0.2,R507&lt;0.3),0.2,IF(R507&gt;0.3,0.3,)))),REFERENCIAS!$C:$D,2,0)*VLOOKUP($R$2,PONDERADORES!$A$11:$G$11,7,0)</f>
        <v>15</v>
      </c>
      <c r="AA507" s="92"/>
      <c r="AB507" s="95" t="e">
        <f t="shared" ca="1" si="27"/>
        <v>#REF!</v>
      </c>
      <c r="AC507" s="23" t="e">
        <f ca="1">IF(AB507&gt;REFERENCIAS!$C$62,REFERENCIAS!$B$62,IF(AND(AB507&gt;=REFERENCIAS!$C$63,AB507&lt;REFERENCIAS!$D$63),REFERENCIAS!$B$63,IF(AND(AB507&gt;REFERENCIAS!$C$64,AB507&lt;=REFERENCIAS!$D$64),REFERENCIAS!$B$64,IF(AND(AB507&gt;=REFERENCIAS!$C$65,AB507&lt;REFERENCIAS!$D$65),REFERENCIAS!$B$65, "Revisar"))))</f>
        <v>#REF!</v>
      </c>
      <c r="AD507" s="94" t="e">
        <f ca="1">VLOOKUP(AC507,REFERENCIAS!$B$62:$G$65,4,FALSE)</f>
        <v>#REF!</v>
      </c>
      <c r="AJ507" s="20"/>
    </row>
    <row r="508" spans="1:36" ht="17.25" x14ac:dyDescent="0.25">
      <c r="A508" s="74"/>
      <c r="B508" s="19"/>
      <c r="C508" s="19"/>
      <c r="D508" s="50"/>
      <c r="E508" s="73"/>
      <c r="F508" s="74"/>
      <c r="G508" s="9"/>
      <c r="H508" s="48"/>
      <c r="I508" s="49">
        <f t="shared" ca="1" si="25"/>
        <v>2022</v>
      </c>
      <c r="J508" s="22">
        <f t="shared" ca="1" si="24"/>
        <v>1</v>
      </c>
      <c r="K508" s="19"/>
      <c r="L508" s="73"/>
      <c r="M508" s="74"/>
      <c r="N508" s="19"/>
      <c r="O508" s="73"/>
      <c r="P508" s="82">
        <v>1</v>
      </c>
      <c r="Q508" s="24">
        <v>1</v>
      </c>
      <c r="R508" s="81">
        <f t="shared" si="26"/>
        <v>1</v>
      </c>
      <c r="S508" s="85"/>
      <c r="T508" s="19"/>
      <c r="U508" s="22"/>
      <c r="V508" s="59"/>
      <c r="W508" s="81"/>
      <c r="X508" s="91" t="e">
        <f ca="1">+VLOOKUP(#REF!,REFERENCIAS!$C:$D,2,0)*VLOOKUP(#REF!,PONDERADORES!A:P,IF(AND(INFORMACION!$T508='REFERENCIAS RIESGO'!$C$36,INFORMACION!$F508=REFERENCIAS!$C$24),16,IF(INFORMACION!$T508='REFERENCIAS RIESGO'!$C$36,13,IF(INFORMACION!$F508=REFERENCIAS!$C$24,10,7))),0)+VLOOKUP(K508,REFERENCIAS!$C:$D,2,0)*VLOOKUP($K$2,PONDERADORES!A:P,IF(AND(INFORMACION!$T508='REFERENCIAS RIESGO'!$C$36,INFORMACION!$F508=REFERENCIAS!$C$24),16,IF(INFORMACION!$T508='REFERENCIAS RIESGO'!$C$36,13,IF(INFORMACION!$F508=REFERENCIAS!$C$24,10,7))),0)+VLOOKUP(L508,REFERENCIAS!$C:$D,2,0)*VLOOKUP($L$2,PONDERADORES!A:P,IF(AND(INFORMACION!$T508='REFERENCIAS RIESGO'!$C$36,INFORMACION!$F508=REFERENCIAS!$C$24),16,IF(INFORMACION!$T508='REFERENCIAS RIESGO'!$C$36,13,IF(INFORMACION!$F508=REFERENCIAS!$C$24,10,7))),0)+VLOOKUP(F508,REFERENCIAS!$C:$D,2,0)*VLOOKUP($F$2,PONDERADORES!A:P,IF(AND(INFORMACION!$T508='REFERENCIAS RIESGO'!$C$36,INFORMACION!$F508=REFERENCIAS!$C$24),16,IF(INFORMACION!$T508='REFERENCIAS RIESGO'!$C$36,13,IF(INFORMACION!$F508=REFERENCIAS!$C$24,10,7))),0)+VLOOKUP(T508,REFERENCIAS!$C:$D,2,0)*VLOOKUP($T$2,PONDERADORES!A:P,IF(AND(INFORMACION!$T508='REFERENCIAS RIESGO'!$C$36,INFORMACION!$F508=REFERENCIAS!$C$24),16,IF(INFORMACION!$T508='REFERENCIAS RIESGO'!$C$36,13,IF(INFORMACION!$F508=REFERENCIAS!$C$24,10,7))),0)+VLOOKUP(IF(J508&lt;=0.2,0.2,IF(AND(J508&gt;0.2,J508&lt;=0.4),0.4,IF(AND(J508&gt;0.4,J508&lt;=0.6),0.6,IF(AND(J508&gt;0.6,J508&lt;=0.8),0.8,IF(AND(J508&gt;0.8,J508&lt;=1),1))))),REFERENCIAS!$C:$D,2,0)*VLOOKUP($J$2,PONDERADORES!A:P,IF(AND(INFORMACION!$T508='REFERENCIAS RIESGO'!$C$36,INFORMACION!$F508=REFERENCIAS!$C$24),16,IF(INFORMACION!$T508='REFERENCIAS RIESGO'!$C$36,13,IF(INFORMACION!$F508=REFERENCIAS!$C$24,10,7))),0)</f>
        <v>#REF!</v>
      </c>
      <c r="Y508" s="68">
        <f>+VLOOKUP(M508,REFERENCIAS!$C:$D,2,0)*VLOOKUP($M$2,PONDERADORES!$A$7:$G$9,7,0)+VLOOKUP(N508,REFERENCIAS!$C:$D,2,0)*VLOOKUP($N$2,PONDERADORES!$A$7:$G$9,7,0)+VLOOKUP(O508,REFERENCIAS!$C:$D,2,0)*VLOOKUP($O$2,PONDERADORES!$A$7:$G$9,7,0)</f>
        <v>0.2</v>
      </c>
      <c r="Z508" s="2">
        <f>+VLOOKUP(IF(R508&lt;0.1,0,IF(AND(R508&gt;=0.1,R508&lt;0.2),0.1,IF(AND(R508&gt;=0.2,R508&lt;0.3),0.2,IF(R508&gt;0.3,0.3,)))),REFERENCIAS!$C:$D,2,0)*VLOOKUP($R$2,PONDERADORES!$A$11:$G$11,7,0)</f>
        <v>15</v>
      </c>
      <c r="AA508" s="92"/>
      <c r="AB508" s="95" t="e">
        <f t="shared" ca="1" si="27"/>
        <v>#REF!</v>
      </c>
      <c r="AC508" s="23" t="e">
        <f ca="1">IF(AB508&gt;REFERENCIAS!$C$62,REFERENCIAS!$B$62,IF(AND(AB508&gt;=REFERENCIAS!$C$63,AB508&lt;REFERENCIAS!$D$63),REFERENCIAS!$B$63,IF(AND(AB508&gt;REFERENCIAS!$C$64,AB508&lt;=REFERENCIAS!$D$64),REFERENCIAS!$B$64,IF(AND(AB508&gt;=REFERENCIAS!$C$65,AB508&lt;REFERENCIAS!$D$65),REFERENCIAS!$B$65, "Revisar"))))</f>
        <v>#REF!</v>
      </c>
      <c r="AD508" s="94" t="e">
        <f ca="1">VLOOKUP(AC508,REFERENCIAS!$B$62:$G$65,4,FALSE)</f>
        <v>#REF!</v>
      </c>
      <c r="AJ508" s="20"/>
    </row>
    <row r="509" spans="1:36" ht="17.25" x14ac:dyDescent="0.25">
      <c r="A509" s="74"/>
      <c r="B509" s="19"/>
      <c r="C509" s="19"/>
      <c r="D509" s="50"/>
      <c r="E509" s="73"/>
      <c r="F509" s="74"/>
      <c r="G509" s="9"/>
      <c r="H509" s="48"/>
      <c r="I509" s="49">
        <f t="shared" ca="1" si="25"/>
        <v>2022</v>
      </c>
      <c r="J509" s="22">
        <f t="shared" ca="1" si="24"/>
        <v>1</v>
      </c>
      <c r="K509" s="19"/>
      <c r="L509" s="73"/>
      <c r="M509" s="74"/>
      <c r="N509" s="19"/>
      <c r="O509" s="73"/>
      <c r="P509" s="82">
        <v>1</v>
      </c>
      <c r="Q509" s="24">
        <v>1</v>
      </c>
      <c r="R509" s="81">
        <f t="shared" si="26"/>
        <v>1</v>
      </c>
      <c r="S509" s="85"/>
      <c r="T509" s="19"/>
      <c r="U509" s="22"/>
      <c r="V509" s="59"/>
      <c r="W509" s="81"/>
      <c r="X509" s="91" t="e">
        <f ca="1">+VLOOKUP(#REF!,REFERENCIAS!$C:$D,2,0)*VLOOKUP(#REF!,PONDERADORES!A:P,IF(AND(INFORMACION!$T509='REFERENCIAS RIESGO'!$C$36,INFORMACION!$F509=REFERENCIAS!$C$24),16,IF(INFORMACION!$T509='REFERENCIAS RIESGO'!$C$36,13,IF(INFORMACION!$F509=REFERENCIAS!$C$24,10,7))),0)+VLOOKUP(K509,REFERENCIAS!$C:$D,2,0)*VLOOKUP($K$2,PONDERADORES!A:P,IF(AND(INFORMACION!$T509='REFERENCIAS RIESGO'!$C$36,INFORMACION!$F509=REFERENCIAS!$C$24),16,IF(INFORMACION!$T509='REFERENCIAS RIESGO'!$C$36,13,IF(INFORMACION!$F509=REFERENCIAS!$C$24,10,7))),0)+VLOOKUP(L509,REFERENCIAS!$C:$D,2,0)*VLOOKUP($L$2,PONDERADORES!A:P,IF(AND(INFORMACION!$T509='REFERENCIAS RIESGO'!$C$36,INFORMACION!$F509=REFERENCIAS!$C$24),16,IF(INFORMACION!$T509='REFERENCIAS RIESGO'!$C$36,13,IF(INFORMACION!$F509=REFERENCIAS!$C$24,10,7))),0)+VLOOKUP(F509,REFERENCIAS!$C:$D,2,0)*VLOOKUP($F$2,PONDERADORES!A:P,IF(AND(INFORMACION!$T509='REFERENCIAS RIESGO'!$C$36,INFORMACION!$F509=REFERENCIAS!$C$24),16,IF(INFORMACION!$T509='REFERENCIAS RIESGO'!$C$36,13,IF(INFORMACION!$F509=REFERENCIAS!$C$24,10,7))),0)+VLOOKUP(T509,REFERENCIAS!$C:$D,2,0)*VLOOKUP($T$2,PONDERADORES!A:P,IF(AND(INFORMACION!$T509='REFERENCIAS RIESGO'!$C$36,INFORMACION!$F509=REFERENCIAS!$C$24),16,IF(INFORMACION!$T509='REFERENCIAS RIESGO'!$C$36,13,IF(INFORMACION!$F509=REFERENCIAS!$C$24,10,7))),0)+VLOOKUP(IF(J509&lt;=0.2,0.2,IF(AND(J509&gt;0.2,J509&lt;=0.4),0.4,IF(AND(J509&gt;0.4,J509&lt;=0.6),0.6,IF(AND(J509&gt;0.6,J509&lt;=0.8),0.8,IF(AND(J509&gt;0.8,J509&lt;=1),1))))),REFERENCIAS!$C:$D,2,0)*VLOOKUP($J$2,PONDERADORES!A:P,IF(AND(INFORMACION!$T509='REFERENCIAS RIESGO'!$C$36,INFORMACION!$F509=REFERENCIAS!$C$24),16,IF(INFORMACION!$T509='REFERENCIAS RIESGO'!$C$36,13,IF(INFORMACION!$F509=REFERENCIAS!$C$24,10,7))),0)</f>
        <v>#REF!</v>
      </c>
      <c r="Y509" s="68">
        <f>+VLOOKUP(M509,REFERENCIAS!$C:$D,2,0)*VLOOKUP($M$2,PONDERADORES!$A$7:$G$9,7,0)+VLOOKUP(N509,REFERENCIAS!$C:$D,2,0)*VLOOKUP($N$2,PONDERADORES!$A$7:$G$9,7,0)+VLOOKUP(O509,REFERENCIAS!$C:$D,2,0)*VLOOKUP($O$2,PONDERADORES!$A$7:$G$9,7,0)</f>
        <v>0.2</v>
      </c>
      <c r="Z509" s="2">
        <f>+VLOOKUP(IF(R509&lt;0.1,0,IF(AND(R509&gt;=0.1,R509&lt;0.2),0.1,IF(AND(R509&gt;=0.2,R509&lt;0.3),0.2,IF(R509&gt;0.3,0.3,)))),REFERENCIAS!$C:$D,2,0)*VLOOKUP($R$2,PONDERADORES!$A$11:$G$11,7,0)</f>
        <v>15</v>
      </c>
      <c r="AA509" s="92"/>
      <c r="AB509" s="95" t="e">
        <f t="shared" ca="1" si="27"/>
        <v>#REF!</v>
      </c>
      <c r="AC509" s="23" t="e">
        <f ca="1">IF(AB509&gt;REFERENCIAS!$C$62,REFERENCIAS!$B$62,IF(AND(AB509&gt;=REFERENCIAS!$C$63,AB509&lt;REFERENCIAS!$D$63),REFERENCIAS!$B$63,IF(AND(AB509&gt;REFERENCIAS!$C$64,AB509&lt;=REFERENCIAS!$D$64),REFERENCIAS!$B$64,IF(AND(AB509&gt;=REFERENCIAS!$C$65,AB509&lt;REFERENCIAS!$D$65),REFERENCIAS!$B$65, "Revisar"))))</f>
        <v>#REF!</v>
      </c>
      <c r="AD509" s="94" t="e">
        <f ca="1">VLOOKUP(AC509,REFERENCIAS!$B$62:$G$65,4,FALSE)</f>
        <v>#REF!</v>
      </c>
      <c r="AJ509" s="20"/>
    </row>
    <row r="510" spans="1:36" ht="17.25" x14ac:dyDescent="0.25">
      <c r="A510" s="74"/>
      <c r="B510" s="19"/>
      <c r="C510" s="19"/>
      <c r="D510" s="50"/>
      <c r="E510" s="73"/>
      <c r="F510" s="74"/>
      <c r="G510" s="9"/>
      <c r="H510" s="48"/>
      <c r="I510" s="49">
        <f t="shared" ca="1" si="25"/>
        <v>2022</v>
      </c>
      <c r="J510" s="22">
        <f t="shared" ca="1" si="24"/>
        <v>1</v>
      </c>
      <c r="K510" s="19"/>
      <c r="L510" s="73"/>
      <c r="M510" s="74"/>
      <c r="N510" s="19"/>
      <c r="O510" s="73"/>
      <c r="P510" s="82">
        <v>1</v>
      </c>
      <c r="Q510" s="24">
        <v>1</v>
      </c>
      <c r="R510" s="81">
        <f t="shared" si="26"/>
        <v>1</v>
      </c>
      <c r="S510" s="85"/>
      <c r="T510" s="19"/>
      <c r="U510" s="22"/>
      <c r="V510" s="59"/>
      <c r="W510" s="81"/>
      <c r="X510" s="91" t="e">
        <f ca="1">+VLOOKUP(#REF!,REFERENCIAS!$C:$D,2,0)*VLOOKUP(#REF!,PONDERADORES!A:P,IF(AND(INFORMACION!$T510='REFERENCIAS RIESGO'!$C$36,INFORMACION!$F510=REFERENCIAS!$C$24),16,IF(INFORMACION!$T510='REFERENCIAS RIESGO'!$C$36,13,IF(INFORMACION!$F510=REFERENCIAS!$C$24,10,7))),0)+VLOOKUP(K510,REFERENCIAS!$C:$D,2,0)*VLOOKUP($K$2,PONDERADORES!A:P,IF(AND(INFORMACION!$T510='REFERENCIAS RIESGO'!$C$36,INFORMACION!$F510=REFERENCIAS!$C$24),16,IF(INFORMACION!$T510='REFERENCIAS RIESGO'!$C$36,13,IF(INFORMACION!$F510=REFERENCIAS!$C$24,10,7))),0)+VLOOKUP(L510,REFERENCIAS!$C:$D,2,0)*VLOOKUP($L$2,PONDERADORES!A:P,IF(AND(INFORMACION!$T510='REFERENCIAS RIESGO'!$C$36,INFORMACION!$F510=REFERENCIAS!$C$24),16,IF(INFORMACION!$T510='REFERENCIAS RIESGO'!$C$36,13,IF(INFORMACION!$F510=REFERENCIAS!$C$24,10,7))),0)+VLOOKUP(F510,REFERENCIAS!$C:$D,2,0)*VLOOKUP($F$2,PONDERADORES!A:P,IF(AND(INFORMACION!$T510='REFERENCIAS RIESGO'!$C$36,INFORMACION!$F510=REFERENCIAS!$C$24),16,IF(INFORMACION!$T510='REFERENCIAS RIESGO'!$C$36,13,IF(INFORMACION!$F510=REFERENCIAS!$C$24,10,7))),0)+VLOOKUP(T510,REFERENCIAS!$C:$D,2,0)*VLOOKUP($T$2,PONDERADORES!A:P,IF(AND(INFORMACION!$T510='REFERENCIAS RIESGO'!$C$36,INFORMACION!$F510=REFERENCIAS!$C$24),16,IF(INFORMACION!$T510='REFERENCIAS RIESGO'!$C$36,13,IF(INFORMACION!$F510=REFERENCIAS!$C$24,10,7))),0)+VLOOKUP(IF(J510&lt;=0.2,0.2,IF(AND(J510&gt;0.2,J510&lt;=0.4),0.4,IF(AND(J510&gt;0.4,J510&lt;=0.6),0.6,IF(AND(J510&gt;0.6,J510&lt;=0.8),0.8,IF(AND(J510&gt;0.8,J510&lt;=1),1))))),REFERENCIAS!$C:$D,2,0)*VLOOKUP($J$2,PONDERADORES!A:P,IF(AND(INFORMACION!$T510='REFERENCIAS RIESGO'!$C$36,INFORMACION!$F510=REFERENCIAS!$C$24),16,IF(INFORMACION!$T510='REFERENCIAS RIESGO'!$C$36,13,IF(INFORMACION!$F510=REFERENCIAS!$C$24,10,7))),0)</f>
        <v>#REF!</v>
      </c>
      <c r="Y510" s="68">
        <f>+VLOOKUP(M510,REFERENCIAS!$C:$D,2,0)*VLOOKUP($M$2,PONDERADORES!$A$7:$G$9,7,0)+VLOOKUP(N510,REFERENCIAS!$C:$D,2,0)*VLOOKUP($N$2,PONDERADORES!$A$7:$G$9,7,0)+VLOOKUP(O510,REFERENCIAS!$C:$D,2,0)*VLOOKUP($O$2,PONDERADORES!$A$7:$G$9,7,0)</f>
        <v>0.2</v>
      </c>
      <c r="Z510" s="2">
        <f>+VLOOKUP(IF(R510&lt;0.1,0,IF(AND(R510&gt;=0.1,R510&lt;0.2),0.1,IF(AND(R510&gt;=0.2,R510&lt;0.3),0.2,IF(R510&gt;0.3,0.3,)))),REFERENCIAS!$C:$D,2,0)*VLOOKUP($R$2,PONDERADORES!$A$11:$G$11,7,0)</f>
        <v>15</v>
      </c>
      <c r="AA510" s="92"/>
      <c r="AB510" s="95" t="e">
        <f t="shared" ca="1" si="27"/>
        <v>#REF!</v>
      </c>
      <c r="AC510" s="23" t="e">
        <f ca="1">IF(AB510&gt;REFERENCIAS!$C$62,REFERENCIAS!$B$62,IF(AND(AB510&gt;=REFERENCIAS!$C$63,AB510&lt;REFERENCIAS!$D$63),REFERENCIAS!$B$63,IF(AND(AB510&gt;REFERENCIAS!$C$64,AB510&lt;=REFERENCIAS!$D$64),REFERENCIAS!$B$64,IF(AND(AB510&gt;=REFERENCIAS!$C$65,AB510&lt;REFERENCIAS!$D$65),REFERENCIAS!$B$65, "Revisar"))))</f>
        <v>#REF!</v>
      </c>
      <c r="AD510" s="94" t="e">
        <f ca="1">VLOOKUP(AC510,REFERENCIAS!$B$62:$G$65,4,FALSE)</f>
        <v>#REF!</v>
      </c>
      <c r="AJ510" s="20"/>
    </row>
    <row r="511" spans="1:36" ht="17.25" x14ac:dyDescent="0.25">
      <c r="A511" s="74"/>
      <c r="B511" s="19"/>
      <c r="C511" s="19"/>
      <c r="D511" s="50"/>
      <c r="E511" s="73"/>
      <c r="F511" s="74"/>
      <c r="G511" s="9"/>
      <c r="H511" s="48"/>
      <c r="I511" s="49">
        <f t="shared" ca="1" si="25"/>
        <v>2022</v>
      </c>
      <c r="J511" s="22">
        <f t="shared" ca="1" si="24"/>
        <v>1</v>
      </c>
      <c r="K511" s="19"/>
      <c r="L511" s="73"/>
      <c r="M511" s="74"/>
      <c r="N511" s="19"/>
      <c r="O511" s="73"/>
      <c r="P511" s="82">
        <v>1</v>
      </c>
      <c r="Q511" s="24">
        <v>1</v>
      </c>
      <c r="R511" s="81">
        <f t="shared" si="26"/>
        <v>1</v>
      </c>
      <c r="S511" s="85"/>
      <c r="T511" s="19"/>
      <c r="U511" s="22"/>
      <c r="V511" s="59"/>
      <c r="W511" s="81"/>
      <c r="X511" s="91" t="e">
        <f ca="1">+VLOOKUP(#REF!,REFERENCIAS!$C:$D,2,0)*VLOOKUP(#REF!,PONDERADORES!A:P,IF(AND(INFORMACION!$T511='REFERENCIAS RIESGO'!$C$36,INFORMACION!$F511=REFERENCIAS!$C$24),16,IF(INFORMACION!$T511='REFERENCIAS RIESGO'!$C$36,13,IF(INFORMACION!$F511=REFERENCIAS!$C$24,10,7))),0)+VLOOKUP(K511,REFERENCIAS!$C:$D,2,0)*VLOOKUP($K$2,PONDERADORES!A:P,IF(AND(INFORMACION!$T511='REFERENCIAS RIESGO'!$C$36,INFORMACION!$F511=REFERENCIAS!$C$24),16,IF(INFORMACION!$T511='REFERENCIAS RIESGO'!$C$36,13,IF(INFORMACION!$F511=REFERENCIAS!$C$24,10,7))),0)+VLOOKUP(L511,REFERENCIAS!$C:$D,2,0)*VLOOKUP($L$2,PONDERADORES!A:P,IF(AND(INFORMACION!$T511='REFERENCIAS RIESGO'!$C$36,INFORMACION!$F511=REFERENCIAS!$C$24),16,IF(INFORMACION!$T511='REFERENCIAS RIESGO'!$C$36,13,IF(INFORMACION!$F511=REFERENCIAS!$C$24,10,7))),0)+VLOOKUP(F511,REFERENCIAS!$C:$D,2,0)*VLOOKUP($F$2,PONDERADORES!A:P,IF(AND(INFORMACION!$T511='REFERENCIAS RIESGO'!$C$36,INFORMACION!$F511=REFERENCIAS!$C$24),16,IF(INFORMACION!$T511='REFERENCIAS RIESGO'!$C$36,13,IF(INFORMACION!$F511=REFERENCIAS!$C$24,10,7))),0)+VLOOKUP(T511,REFERENCIAS!$C:$D,2,0)*VLOOKUP($T$2,PONDERADORES!A:P,IF(AND(INFORMACION!$T511='REFERENCIAS RIESGO'!$C$36,INFORMACION!$F511=REFERENCIAS!$C$24),16,IF(INFORMACION!$T511='REFERENCIAS RIESGO'!$C$36,13,IF(INFORMACION!$F511=REFERENCIAS!$C$24,10,7))),0)+VLOOKUP(IF(J511&lt;=0.2,0.2,IF(AND(J511&gt;0.2,J511&lt;=0.4),0.4,IF(AND(J511&gt;0.4,J511&lt;=0.6),0.6,IF(AND(J511&gt;0.6,J511&lt;=0.8),0.8,IF(AND(J511&gt;0.8,J511&lt;=1),1))))),REFERENCIAS!$C:$D,2,0)*VLOOKUP($J$2,PONDERADORES!A:P,IF(AND(INFORMACION!$T511='REFERENCIAS RIESGO'!$C$36,INFORMACION!$F511=REFERENCIAS!$C$24),16,IF(INFORMACION!$T511='REFERENCIAS RIESGO'!$C$36,13,IF(INFORMACION!$F511=REFERENCIAS!$C$24,10,7))),0)</f>
        <v>#REF!</v>
      </c>
      <c r="Y511" s="68">
        <f>+VLOOKUP(M511,REFERENCIAS!$C:$D,2,0)*VLOOKUP($M$2,PONDERADORES!$A$7:$G$9,7,0)+VLOOKUP(N511,REFERENCIAS!$C:$D,2,0)*VLOOKUP($N$2,PONDERADORES!$A$7:$G$9,7,0)+VLOOKUP(O511,REFERENCIAS!$C:$D,2,0)*VLOOKUP($O$2,PONDERADORES!$A$7:$G$9,7,0)</f>
        <v>0.2</v>
      </c>
      <c r="Z511" s="2">
        <f>+VLOOKUP(IF(R511&lt;0.1,0,IF(AND(R511&gt;=0.1,R511&lt;0.2),0.1,IF(AND(R511&gt;=0.2,R511&lt;0.3),0.2,IF(R511&gt;0.3,0.3,)))),REFERENCIAS!$C:$D,2,0)*VLOOKUP($R$2,PONDERADORES!$A$11:$G$11,7,0)</f>
        <v>15</v>
      </c>
      <c r="AA511" s="92"/>
      <c r="AB511" s="95" t="e">
        <f t="shared" ca="1" si="27"/>
        <v>#REF!</v>
      </c>
      <c r="AC511" s="23" t="e">
        <f ca="1">IF(AB511&gt;REFERENCIAS!$C$62,REFERENCIAS!$B$62,IF(AND(AB511&gt;=REFERENCIAS!$C$63,AB511&lt;REFERENCIAS!$D$63),REFERENCIAS!$B$63,IF(AND(AB511&gt;REFERENCIAS!$C$64,AB511&lt;=REFERENCIAS!$D$64),REFERENCIAS!$B$64,IF(AND(AB511&gt;=REFERENCIAS!$C$65,AB511&lt;REFERENCIAS!$D$65),REFERENCIAS!$B$65, "Revisar"))))</f>
        <v>#REF!</v>
      </c>
      <c r="AD511" s="94" t="e">
        <f ca="1">VLOOKUP(AC511,REFERENCIAS!$B$62:$G$65,4,FALSE)</f>
        <v>#REF!</v>
      </c>
      <c r="AJ511" s="20"/>
    </row>
    <row r="512" spans="1:36" ht="17.25" x14ac:dyDescent="0.25">
      <c r="A512" s="74"/>
      <c r="B512" s="19"/>
      <c r="C512" s="19"/>
      <c r="D512" s="50"/>
      <c r="E512" s="73"/>
      <c r="F512" s="74"/>
      <c r="G512" s="9"/>
      <c r="H512" s="48"/>
      <c r="I512" s="49">
        <f t="shared" ca="1" si="25"/>
        <v>2022</v>
      </c>
      <c r="J512" s="22">
        <f t="shared" ca="1" si="24"/>
        <v>1</v>
      </c>
      <c r="K512" s="19"/>
      <c r="L512" s="73"/>
      <c r="M512" s="74"/>
      <c r="N512" s="19"/>
      <c r="O512" s="73"/>
      <c r="P512" s="82">
        <v>1</v>
      </c>
      <c r="Q512" s="24">
        <v>1</v>
      </c>
      <c r="R512" s="81">
        <f t="shared" si="26"/>
        <v>1</v>
      </c>
      <c r="S512" s="85"/>
      <c r="T512" s="19"/>
      <c r="U512" s="22"/>
      <c r="V512" s="59"/>
      <c r="W512" s="81"/>
      <c r="X512" s="91" t="e">
        <f ca="1">+VLOOKUP(#REF!,REFERENCIAS!$C:$D,2,0)*VLOOKUP(#REF!,PONDERADORES!A:P,IF(AND(INFORMACION!$T512='REFERENCIAS RIESGO'!$C$36,INFORMACION!$F512=REFERENCIAS!$C$24),16,IF(INFORMACION!$T512='REFERENCIAS RIESGO'!$C$36,13,IF(INFORMACION!$F512=REFERENCIAS!$C$24,10,7))),0)+VLOOKUP(K512,REFERENCIAS!$C:$D,2,0)*VLOOKUP($K$2,PONDERADORES!A:P,IF(AND(INFORMACION!$T512='REFERENCIAS RIESGO'!$C$36,INFORMACION!$F512=REFERENCIAS!$C$24),16,IF(INFORMACION!$T512='REFERENCIAS RIESGO'!$C$36,13,IF(INFORMACION!$F512=REFERENCIAS!$C$24,10,7))),0)+VLOOKUP(L512,REFERENCIAS!$C:$D,2,0)*VLOOKUP($L$2,PONDERADORES!A:P,IF(AND(INFORMACION!$T512='REFERENCIAS RIESGO'!$C$36,INFORMACION!$F512=REFERENCIAS!$C$24),16,IF(INFORMACION!$T512='REFERENCIAS RIESGO'!$C$36,13,IF(INFORMACION!$F512=REFERENCIAS!$C$24,10,7))),0)+VLOOKUP(F512,REFERENCIAS!$C:$D,2,0)*VLOOKUP($F$2,PONDERADORES!A:P,IF(AND(INFORMACION!$T512='REFERENCIAS RIESGO'!$C$36,INFORMACION!$F512=REFERENCIAS!$C$24),16,IF(INFORMACION!$T512='REFERENCIAS RIESGO'!$C$36,13,IF(INFORMACION!$F512=REFERENCIAS!$C$24,10,7))),0)+VLOOKUP(T512,REFERENCIAS!$C:$D,2,0)*VLOOKUP($T$2,PONDERADORES!A:P,IF(AND(INFORMACION!$T512='REFERENCIAS RIESGO'!$C$36,INFORMACION!$F512=REFERENCIAS!$C$24),16,IF(INFORMACION!$T512='REFERENCIAS RIESGO'!$C$36,13,IF(INFORMACION!$F512=REFERENCIAS!$C$24,10,7))),0)+VLOOKUP(IF(J512&lt;=0.2,0.2,IF(AND(J512&gt;0.2,J512&lt;=0.4),0.4,IF(AND(J512&gt;0.4,J512&lt;=0.6),0.6,IF(AND(J512&gt;0.6,J512&lt;=0.8),0.8,IF(AND(J512&gt;0.8,J512&lt;=1),1))))),REFERENCIAS!$C:$D,2,0)*VLOOKUP($J$2,PONDERADORES!A:P,IF(AND(INFORMACION!$T512='REFERENCIAS RIESGO'!$C$36,INFORMACION!$F512=REFERENCIAS!$C$24),16,IF(INFORMACION!$T512='REFERENCIAS RIESGO'!$C$36,13,IF(INFORMACION!$F512=REFERENCIAS!$C$24,10,7))),0)</f>
        <v>#REF!</v>
      </c>
      <c r="Y512" s="68">
        <f>+VLOOKUP(M512,REFERENCIAS!$C:$D,2,0)*VLOOKUP($M$2,PONDERADORES!$A$7:$G$9,7,0)+VLOOKUP(N512,REFERENCIAS!$C:$D,2,0)*VLOOKUP($N$2,PONDERADORES!$A$7:$G$9,7,0)+VLOOKUP(O512,REFERENCIAS!$C:$D,2,0)*VLOOKUP($O$2,PONDERADORES!$A$7:$G$9,7,0)</f>
        <v>0.2</v>
      </c>
      <c r="Z512" s="2">
        <f>+VLOOKUP(IF(R512&lt;0.1,0,IF(AND(R512&gt;=0.1,R512&lt;0.2),0.1,IF(AND(R512&gt;=0.2,R512&lt;0.3),0.2,IF(R512&gt;0.3,0.3,)))),REFERENCIAS!$C:$D,2,0)*VLOOKUP($R$2,PONDERADORES!$A$11:$G$11,7,0)</f>
        <v>15</v>
      </c>
      <c r="AA512" s="92"/>
      <c r="AB512" s="95" t="e">
        <f t="shared" ca="1" si="27"/>
        <v>#REF!</v>
      </c>
      <c r="AC512" s="23" t="e">
        <f ca="1">IF(AB512&gt;REFERENCIAS!$C$62,REFERENCIAS!$B$62,IF(AND(AB512&gt;=REFERENCIAS!$C$63,AB512&lt;REFERENCIAS!$D$63),REFERENCIAS!$B$63,IF(AND(AB512&gt;REFERENCIAS!$C$64,AB512&lt;=REFERENCIAS!$D$64),REFERENCIAS!$B$64,IF(AND(AB512&gt;=REFERENCIAS!$C$65,AB512&lt;REFERENCIAS!$D$65),REFERENCIAS!$B$65, "Revisar"))))</f>
        <v>#REF!</v>
      </c>
      <c r="AD512" s="94" t="e">
        <f ca="1">VLOOKUP(AC512,REFERENCIAS!$B$62:$G$65,4,FALSE)</f>
        <v>#REF!</v>
      </c>
      <c r="AJ512" s="20"/>
    </row>
    <row r="513" spans="1:36" ht="17.25" x14ac:dyDescent="0.25">
      <c r="A513" s="74"/>
      <c r="B513" s="19"/>
      <c r="C513" s="19"/>
      <c r="D513" s="50"/>
      <c r="E513" s="73"/>
      <c r="F513" s="74"/>
      <c r="G513" s="9"/>
      <c r="H513" s="48"/>
      <c r="I513" s="49">
        <f t="shared" ca="1" si="25"/>
        <v>2022</v>
      </c>
      <c r="J513" s="22">
        <f t="shared" ca="1" si="24"/>
        <v>1</v>
      </c>
      <c r="K513" s="19"/>
      <c r="L513" s="73"/>
      <c r="M513" s="74"/>
      <c r="N513" s="19"/>
      <c r="O513" s="73"/>
      <c r="P513" s="82">
        <v>1</v>
      </c>
      <c r="Q513" s="24">
        <v>1</v>
      </c>
      <c r="R513" s="81">
        <f t="shared" si="26"/>
        <v>1</v>
      </c>
      <c r="S513" s="85"/>
      <c r="T513" s="19"/>
      <c r="U513" s="22"/>
      <c r="V513" s="59"/>
      <c r="W513" s="81"/>
      <c r="X513" s="91" t="e">
        <f ca="1">+VLOOKUP(#REF!,REFERENCIAS!$C:$D,2,0)*VLOOKUP(#REF!,PONDERADORES!A:P,IF(AND(INFORMACION!$T513='REFERENCIAS RIESGO'!$C$36,INFORMACION!$F513=REFERENCIAS!$C$24),16,IF(INFORMACION!$T513='REFERENCIAS RIESGO'!$C$36,13,IF(INFORMACION!$F513=REFERENCIAS!$C$24,10,7))),0)+VLOOKUP(K513,REFERENCIAS!$C:$D,2,0)*VLOOKUP($K$2,PONDERADORES!A:P,IF(AND(INFORMACION!$T513='REFERENCIAS RIESGO'!$C$36,INFORMACION!$F513=REFERENCIAS!$C$24),16,IF(INFORMACION!$T513='REFERENCIAS RIESGO'!$C$36,13,IF(INFORMACION!$F513=REFERENCIAS!$C$24,10,7))),0)+VLOOKUP(L513,REFERENCIAS!$C:$D,2,0)*VLOOKUP($L$2,PONDERADORES!A:P,IF(AND(INFORMACION!$T513='REFERENCIAS RIESGO'!$C$36,INFORMACION!$F513=REFERENCIAS!$C$24),16,IF(INFORMACION!$T513='REFERENCIAS RIESGO'!$C$36,13,IF(INFORMACION!$F513=REFERENCIAS!$C$24,10,7))),0)+VLOOKUP(F513,REFERENCIAS!$C:$D,2,0)*VLOOKUP($F$2,PONDERADORES!A:P,IF(AND(INFORMACION!$T513='REFERENCIAS RIESGO'!$C$36,INFORMACION!$F513=REFERENCIAS!$C$24),16,IF(INFORMACION!$T513='REFERENCIAS RIESGO'!$C$36,13,IF(INFORMACION!$F513=REFERENCIAS!$C$24,10,7))),0)+VLOOKUP(T513,REFERENCIAS!$C:$D,2,0)*VLOOKUP($T$2,PONDERADORES!A:P,IF(AND(INFORMACION!$T513='REFERENCIAS RIESGO'!$C$36,INFORMACION!$F513=REFERENCIAS!$C$24),16,IF(INFORMACION!$T513='REFERENCIAS RIESGO'!$C$36,13,IF(INFORMACION!$F513=REFERENCIAS!$C$24,10,7))),0)+VLOOKUP(IF(J513&lt;=0.2,0.2,IF(AND(J513&gt;0.2,J513&lt;=0.4),0.4,IF(AND(J513&gt;0.4,J513&lt;=0.6),0.6,IF(AND(J513&gt;0.6,J513&lt;=0.8),0.8,IF(AND(J513&gt;0.8,J513&lt;=1),1))))),REFERENCIAS!$C:$D,2,0)*VLOOKUP($J$2,PONDERADORES!A:P,IF(AND(INFORMACION!$T513='REFERENCIAS RIESGO'!$C$36,INFORMACION!$F513=REFERENCIAS!$C$24),16,IF(INFORMACION!$T513='REFERENCIAS RIESGO'!$C$36,13,IF(INFORMACION!$F513=REFERENCIAS!$C$24,10,7))),0)</f>
        <v>#REF!</v>
      </c>
      <c r="Y513" s="68">
        <f>+VLOOKUP(M513,REFERENCIAS!$C:$D,2,0)*VLOOKUP($M$2,PONDERADORES!$A$7:$G$9,7,0)+VLOOKUP(N513,REFERENCIAS!$C:$D,2,0)*VLOOKUP($N$2,PONDERADORES!$A$7:$G$9,7,0)+VLOOKUP(O513,REFERENCIAS!$C:$D,2,0)*VLOOKUP($O$2,PONDERADORES!$A$7:$G$9,7,0)</f>
        <v>0.2</v>
      </c>
      <c r="Z513" s="2">
        <f>+VLOOKUP(IF(R513&lt;0.1,0,IF(AND(R513&gt;=0.1,R513&lt;0.2),0.1,IF(AND(R513&gt;=0.2,R513&lt;0.3),0.2,IF(R513&gt;0.3,0.3,)))),REFERENCIAS!$C:$D,2,0)*VLOOKUP($R$2,PONDERADORES!$A$11:$G$11,7,0)</f>
        <v>15</v>
      </c>
      <c r="AA513" s="92"/>
      <c r="AB513" s="95" t="e">
        <f t="shared" ca="1" si="27"/>
        <v>#REF!</v>
      </c>
      <c r="AC513" s="23" t="e">
        <f ca="1">IF(AB513&gt;REFERENCIAS!$C$62,REFERENCIAS!$B$62,IF(AND(AB513&gt;=REFERENCIAS!$C$63,AB513&lt;REFERENCIAS!$D$63),REFERENCIAS!$B$63,IF(AND(AB513&gt;REFERENCIAS!$C$64,AB513&lt;=REFERENCIAS!$D$64),REFERENCIAS!$B$64,IF(AND(AB513&gt;=REFERENCIAS!$C$65,AB513&lt;REFERENCIAS!$D$65),REFERENCIAS!$B$65, "Revisar"))))</f>
        <v>#REF!</v>
      </c>
      <c r="AD513" s="94" t="e">
        <f ca="1">VLOOKUP(AC513,REFERENCIAS!$B$62:$G$65,4,FALSE)</f>
        <v>#REF!</v>
      </c>
      <c r="AJ513" s="20"/>
    </row>
    <row r="514" spans="1:36" ht="17.25" x14ac:dyDescent="0.25">
      <c r="A514" s="74"/>
      <c r="B514" s="19"/>
      <c r="C514" s="19"/>
      <c r="D514" s="50"/>
      <c r="E514" s="73"/>
      <c r="F514" s="74"/>
      <c r="G514" s="9"/>
      <c r="H514" s="48"/>
      <c r="I514" s="49">
        <f t="shared" ca="1" si="25"/>
        <v>2022</v>
      </c>
      <c r="J514" s="22">
        <f t="shared" ca="1" si="24"/>
        <v>1</v>
      </c>
      <c r="K514" s="19"/>
      <c r="L514" s="73"/>
      <c r="M514" s="74"/>
      <c r="N514" s="19"/>
      <c r="O514" s="73"/>
      <c r="P514" s="82">
        <v>1</v>
      </c>
      <c r="Q514" s="24">
        <v>1</v>
      </c>
      <c r="R514" s="81">
        <f t="shared" si="26"/>
        <v>1</v>
      </c>
      <c r="S514" s="85"/>
      <c r="T514" s="19"/>
      <c r="U514" s="22"/>
      <c r="V514" s="59"/>
      <c r="W514" s="81"/>
      <c r="X514" s="91" t="e">
        <f ca="1">+VLOOKUP(#REF!,REFERENCIAS!$C:$D,2,0)*VLOOKUP(#REF!,PONDERADORES!A:P,IF(AND(INFORMACION!$T514='REFERENCIAS RIESGO'!$C$36,INFORMACION!$F514=REFERENCIAS!$C$24),16,IF(INFORMACION!$T514='REFERENCIAS RIESGO'!$C$36,13,IF(INFORMACION!$F514=REFERENCIAS!$C$24,10,7))),0)+VLOOKUP(K514,REFERENCIAS!$C:$D,2,0)*VLOOKUP($K$2,PONDERADORES!A:P,IF(AND(INFORMACION!$T514='REFERENCIAS RIESGO'!$C$36,INFORMACION!$F514=REFERENCIAS!$C$24),16,IF(INFORMACION!$T514='REFERENCIAS RIESGO'!$C$36,13,IF(INFORMACION!$F514=REFERENCIAS!$C$24,10,7))),0)+VLOOKUP(L514,REFERENCIAS!$C:$D,2,0)*VLOOKUP($L$2,PONDERADORES!A:P,IF(AND(INFORMACION!$T514='REFERENCIAS RIESGO'!$C$36,INFORMACION!$F514=REFERENCIAS!$C$24),16,IF(INFORMACION!$T514='REFERENCIAS RIESGO'!$C$36,13,IF(INFORMACION!$F514=REFERENCIAS!$C$24,10,7))),0)+VLOOKUP(F514,REFERENCIAS!$C:$D,2,0)*VLOOKUP($F$2,PONDERADORES!A:P,IF(AND(INFORMACION!$T514='REFERENCIAS RIESGO'!$C$36,INFORMACION!$F514=REFERENCIAS!$C$24),16,IF(INFORMACION!$T514='REFERENCIAS RIESGO'!$C$36,13,IF(INFORMACION!$F514=REFERENCIAS!$C$24,10,7))),0)+VLOOKUP(T514,REFERENCIAS!$C:$D,2,0)*VLOOKUP($T$2,PONDERADORES!A:P,IF(AND(INFORMACION!$T514='REFERENCIAS RIESGO'!$C$36,INFORMACION!$F514=REFERENCIAS!$C$24),16,IF(INFORMACION!$T514='REFERENCIAS RIESGO'!$C$36,13,IF(INFORMACION!$F514=REFERENCIAS!$C$24,10,7))),0)+VLOOKUP(IF(J514&lt;=0.2,0.2,IF(AND(J514&gt;0.2,J514&lt;=0.4),0.4,IF(AND(J514&gt;0.4,J514&lt;=0.6),0.6,IF(AND(J514&gt;0.6,J514&lt;=0.8),0.8,IF(AND(J514&gt;0.8,J514&lt;=1),1))))),REFERENCIAS!$C:$D,2,0)*VLOOKUP($J$2,PONDERADORES!A:P,IF(AND(INFORMACION!$T514='REFERENCIAS RIESGO'!$C$36,INFORMACION!$F514=REFERENCIAS!$C$24),16,IF(INFORMACION!$T514='REFERENCIAS RIESGO'!$C$36,13,IF(INFORMACION!$F514=REFERENCIAS!$C$24,10,7))),0)</f>
        <v>#REF!</v>
      </c>
      <c r="Y514" s="68">
        <f>+VLOOKUP(M514,REFERENCIAS!$C:$D,2,0)*VLOOKUP($M$2,PONDERADORES!$A$7:$G$9,7,0)+VLOOKUP(N514,REFERENCIAS!$C:$D,2,0)*VLOOKUP($N$2,PONDERADORES!$A$7:$G$9,7,0)+VLOOKUP(O514,REFERENCIAS!$C:$D,2,0)*VLOOKUP($O$2,PONDERADORES!$A$7:$G$9,7,0)</f>
        <v>0.2</v>
      </c>
      <c r="Z514" s="2">
        <f>+VLOOKUP(IF(R514&lt;0.1,0,IF(AND(R514&gt;=0.1,R514&lt;0.2),0.1,IF(AND(R514&gt;=0.2,R514&lt;0.3),0.2,IF(R514&gt;0.3,0.3,)))),REFERENCIAS!$C:$D,2,0)*VLOOKUP($R$2,PONDERADORES!$A$11:$G$11,7,0)</f>
        <v>15</v>
      </c>
      <c r="AA514" s="92"/>
      <c r="AB514" s="95" t="e">
        <f t="shared" ca="1" si="27"/>
        <v>#REF!</v>
      </c>
      <c r="AC514" s="23" t="e">
        <f ca="1">IF(AB514&gt;REFERENCIAS!$C$62,REFERENCIAS!$B$62,IF(AND(AB514&gt;=REFERENCIAS!$C$63,AB514&lt;REFERENCIAS!$D$63),REFERENCIAS!$B$63,IF(AND(AB514&gt;REFERENCIAS!$C$64,AB514&lt;=REFERENCIAS!$D$64),REFERENCIAS!$B$64,IF(AND(AB514&gt;=REFERENCIAS!$C$65,AB514&lt;REFERENCIAS!$D$65),REFERENCIAS!$B$65, "Revisar"))))</f>
        <v>#REF!</v>
      </c>
      <c r="AD514" s="94" t="e">
        <f ca="1">VLOOKUP(AC514,REFERENCIAS!$B$62:$G$65,4,FALSE)</f>
        <v>#REF!</v>
      </c>
      <c r="AJ514" s="20"/>
    </row>
    <row r="515" spans="1:36" ht="17.25" x14ac:dyDescent="0.25">
      <c r="A515" s="74"/>
      <c r="B515" s="19"/>
      <c r="C515" s="19"/>
      <c r="D515" s="50"/>
      <c r="E515" s="73"/>
      <c r="F515" s="74"/>
      <c r="G515" s="9"/>
      <c r="H515" s="48"/>
      <c r="I515" s="49">
        <f t="shared" ca="1" si="25"/>
        <v>2022</v>
      </c>
      <c r="J515" s="22">
        <f t="shared" ca="1" si="24"/>
        <v>1</v>
      </c>
      <c r="K515" s="19"/>
      <c r="L515" s="73"/>
      <c r="M515" s="74"/>
      <c r="N515" s="19"/>
      <c r="O515" s="73"/>
      <c r="P515" s="82">
        <v>1</v>
      </c>
      <c r="Q515" s="24">
        <v>1</v>
      </c>
      <c r="R515" s="81">
        <f t="shared" si="26"/>
        <v>1</v>
      </c>
      <c r="S515" s="85"/>
      <c r="T515" s="19"/>
      <c r="U515" s="22"/>
      <c r="V515" s="59"/>
      <c r="W515" s="81"/>
      <c r="X515" s="91" t="e">
        <f ca="1">+VLOOKUP(#REF!,REFERENCIAS!$C:$D,2,0)*VLOOKUP(#REF!,PONDERADORES!A:P,IF(AND(INFORMACION!$T515='REFERENCIAS RIESGO'!$C$36,INFORMACION!$F515=REFERENCIAS!$C$24),16,IF(INFORMACION!$T515='REFERENCIAS RIESGO'!$C$36,13,IF(INFORMACION!$F515=REFERENCIAS!$C$24,10,7))),0)+VLOOKUP(K515,REFERENCIAS!$C:$D,2,0)*VLOOKUP($K$2,PONDERADORES!A:P,IF(AND(INFORMACION!$T515='REFERENCIAS RIESGO'!$C$36,INFORMACION!$F515=REFERENCIAS!$C$24),16,IF(INFORMACION!$T515='REFERENCIAS RIESGO'!$C$36,13,IF(INFORMACION!$F515=REFERENCIAS!$C$24,10,7))),0)+VLOOKUP(L515,REFERENCIAS!$C:$D,2,0)*VLOOKUP($L$2,PONDERADORES!A:P,IF(AND(INFORMACION!$T515='REFERENCIAS RIESGO'!$C$36,INFORMACION!$F515=REFERENCIAS!$C$24),16,IF(INFORMACION!$T515='REFERENCIAS RIESGO'!$C$36,13,IF(INFORMACION!$F515=REFERENCIAS!$C$24,10,7))),0)+VLOOKUP(F515,REFERENCIAS!$C:$D,2,0)*VLOOKUP($F$2,PONDERADORES!A:P,IF(AND(INFORMACION!$T515='REFERENCIAS RIESGO'!$C$36,INFORMACION!$F515=REFERENCIAS!$C$24),16,IF(INFORMACION!$T515='REFERENCIAS RIESGO'!$C$36,13,IF(INFORMACION!$F515=REFERENCIAS!$C$24,10,7))),0)+VLOOKUP(T515,REFERENCIAS!$C:$D,2,0)*VLOOKUP($T$2,PONDERADORES!A:P,IF(AND(INFORMACION!$T515='REFERENCIAS RIESGO'!$C$36,INFORMACION!$F515=REFERENCIAS!$C$24),16,IF(INFORMACION!$T515='REFERENCIAS RIESGO'!$C$36,13,IF(INFORMACION!$F515=REFERENCIAS!$C$24,10,7))),0)+VLOOKUP(IF(J515&lt;=0.2,0.2,IF(AND(J515&gt;0.2,J515&lt;=0.4),0.4,IF(AND(J515&gt;0.4,J515&lt;=0.6),0.6,IF(AND(J515&gt;0.6,J515&lt;=0.8),0.8,IF(AND(J515&gt;0.8,J515&lt;=1),1))))),REFERENCIAS!$C:$D,2,0)*VLOOKUP($J$2,PONDERADORES!A:P,IF(AND(INFORMACION!$T515='REFERENCIAS RIESGO'!$C$36,INFORMACION!$F515=REFERENCIAS!$C$24),16,IF(INFORMACION!$T515='REFERENCIAS RIESGO'!$C$36,13,IF(INFORMACION!$F515=REFERENCIAS!$C$24,10,7))),0)</f>
        <v>#REF!</v>
      </c>
      <c r="Y515" s="68">
        <f>+VLOOKUP(M515,REFERENCIAS!$C:$D,2,0)*VLOOKUP($M$2,PONDERADORES!$A$7:$G$9,7,0)+VLOOKUP(N515,REFERENCIAS!$C:$D,2,0)*VLOOKUP($N$2,PONDERADORES!$A$7:$G$9,7,0)+VLOOKUP(O515,REFERENCIAS!$C:$D,2,0)*VLOOKUP($O$2,PONDERADORES!$A$7:$G$9,7,0)</f>
        <v>0.2</v>
      </c>
      <c r="Z515" s="2">
        <f>+VLOOKUP(IF(R515&lt;0.1,0,IF(AND(R515&gt;=0.1,R515&lt;0.2),0.1,IF(AND(R515&gt;=0.2,R515&lt;0.3),0.2,IF(R515&gt;0.3,0.3,)))),REFERENCIAS!$C:$D,2,0)*VLOOKUP($R$2,PONDERADORES!$A$11:$G$11,7,0)</f>
        <v>15</v>
      </c>
      <c r="AA515" s="92"/>
      <c r="AB515" s="95" t="e">
        <f t="shared" ca="1" si="27"/>
        <v>#REF!</v>
      </c>
      <c r="AC515" s="23" t="e">
        <f ca="1">IF(AB515&gt;REFERENCIAS!$C$62,REFERENCIAS!$B$62,IF(AND(AB515&gt;=REFERENCIAS!$C$63,AB515&lt;REFERENCIAS!$D$63),REFERENCIAS!$B$63,IF(AND(AB515&gt;REFERENCIAS!$C$64,AB515&lt;=REFERENCIAS!$D$64),REFERENCIAS!$B$64,IF(AND(AB515&gt;=REFERENCIAS!$C$65,AB515&lt;REFERENCIAS!$D$65),REFERENCIAS!$B$65, "Revisar"))))</f>
        <v>#REF!</v>
      </c>
      <c r="AD515" s="94" t="e">
        <f ca="1">VLOOKUP(AC515,REFERENCIAS!$B$62:$G$65,4,FALSE)</f>
        <v>#REF!</v>
      </c>
      <c r="AJ515" s="20"/>
    </row>
    <row r="516" spans="1:36" ht="17.25" x14ac:dyDescent="0.25">
      <c r="A516" s="74"/>
      <c r="B516" s="19"/>
      <c r="C516" s="19"/>
      <c r="D516" s="50"/>
      <c r="E516" s="73"/>
      <c r="F516" s="74"/>
      <c r="G516" s="9"/>
      <c r="H516" s="48"/>
      <c r="I516" s="49">
        <f t="shared" ca="1" si="25"/>
        <v>2022</v>
      </c>
      <c r="J516" s="22">
        <f t="shared" ref="J516:J579" ca="1" si="28">IF(I516&gt;G516,1,I516/G516)</f>
        <v>1</v>
      </c>
      <c r="K516" s="19"/>
      <c r="L516" s="73"/>
      <c r="M516" s="74"/>
      <c r="N516" s="19"/>
      <c r="O516" s="73"/>
      <c r="P516" s="82">
        <v>1</v>
      </c>
      <c r="Q516" s="24">
        <v>1</v>
      </c>
      <c r="R516" s="81">
        <f t="shared" si="26"/>
        <v>1</v>
      </c>
      <c r="S516" s="85"/>
      <c r="T516" s="19"/>
      <c r="U516" s="22"/>
      <c r="V516" s="59"/>
      <c r="W516" s="81"/>
      <c r="X516" s="91" t="e">
        <f ca="1">+VLOOKUP(#REF!,REFERENCIAS!$C:$D,2,0)*VLOOKUP(#REF!,PONDERADORES!A:P,IF(AND(INFORMACION!$T516='REFERENCIAS RIESGO'!$C$36,INFORMACION!$F516=REFERENCIAS!$C$24),16,IF(INFORMACION!$T516='REFERENCIAS RIESGO'!$C$36,13,IF(INFORMACION!$F516=REFERENCIAS!$C$24,10,7))),0)+VLOOKUP(K516,REFERENCIAS!$C:$D,2,0)*VLOOKUP($K$2,PONDERADORES!A:P,IF(AND(INFORMACION!$T516='REFERENCIAS RIESGO'!$C$36,INFORMACION!$F516=REFERENCIAS!$C$24),16,IF(INFORMACION!$T516='REFERENCIAS RIESGO'!$C$36,13,IF(INFORMACION!$F516=REFERENCIAS!$C$24,10,7))),0)+VLOOKUP(L516,REFERENCIAS!$C:$D,2,0)*VLOOKUP($L$2,PONDERADORES!A:P,IF(AND(INFORMACION!$T516='REFERENCIAS RIESGO'!$C$36,INFORMACION!$F516=REFERENCIAS!$C$24),16,IF(INFORMACION!$T516='REFERENCIAS RIESGO'!$C$36,13,IF(INFORMACION!$F516=REFERENCIAS!$C$24,10,7))),0)+VLOOKUP(F516,REFERENCIAS!$C:$D,2,0)*VLOOKUP($F$2,PONDERADORES!A:P,IF(AND(INFORMACION!$T516='REFERENCIAS RIESGO'!$C$36,INFORMACION!$F516=REFERENCIAS!$C$24),16,IF(INFORMACION!$T516='REFERENCIAS RIESGO'!$C$36,13,IF(INFORMACION!$F516=REFERENCIAS!$C$24,10,7))),0)+VLOOKUP(T516,REFERENCIAS!$C:$D,2,0)*VLOOKUP($T$2,PONDERADORES!A:P,IF(AND(INFORMACION!$T516='REFERENCIAS RIESGO'!$C$36,INFORMACION!$F516=REFERENCIAS!$C$24),16,IF(INFORMACION!$T516='REFERENCIAS RIESGO'!$C$36,13,IF(INFORMACION!$F516=REFERENCIAS!$C$24,10,7))),0)+VLOOKUP(IF(J516&lt;=0.2,0.2,IF(AND(J516&gt;0.2,J516&lt;=0.4),0.4,IF(AND(J516&gt;0.4,J516&lt;=0.6),0.6,IF(AND(J516&gt;0.6,J516&lt;=0.8),0.8,IF(AND(J516&gt;0.8,J516&lt;=1),1))))),REFERENCIAS!$C:$D,2,0)*VLOOKUP($J$2,PONDERADORES!A:P,IF(AND(INFORMACION!$T516='REFERENCIAS RIESGO'!$C$36,INFORMACION!$F516=REFERENCIAS!$C$24),16,IF(INFORMACION!$T516='REFERENCIAS RIESGO'!$C$36,13,IF(INFORMACION!$F516=REFERENCIAS!$C$24,10,7))),0)</f>
        <v>#REF!</v>
      </c>
      <c r="Y516" s="68">
        <f>+VLOOKUP(M516,REFERENCIAS!$C:$D,2,0)*VLOOKUP($M$2,PONDERADORES!$A$7:$G$9,7,0)+VLOOKUP(N516,REFERENCIAS!$C:$D,2,0)*VLOOKUP($N$2,PONDERADORES!$A$7:$G$9,7,0)+VLOOKUP(O516,REFERENCIAS!$C:$D,2,0)*VLOOKUP($O$2,PONDERADORES!$A$7:$G$9,7,0)</f>
        <v>0.2</v>
      </c>
      <c r="Z516" s="2">
        <f>+VLOOKUP(IF(R516&lt;0.1,0,IF(AND(R516&gt;=0.1,R516&lt;0.2),0.1,IF(AND(R516&gt;=0.2,R516&lt;0.3),0.2,IF(R516&gt;0.3,0.3,)))),REFERENCIAS!$C:$D,2,0)*VLOOKUP($R$2,PONDERADORES!$A$11:$G$11,7,0)</f>
        <v>15</v>
      </c>
      <c r="AA516" s="92"/>
      <c r="AB516" s="95" t="e">
        <f t="shared" ca="1" si="27"/>
        <v>#REF!</v>
      </c>
      <c r="AC516" s="23" t="e">
        <f ca="1">IF(AB516&gt;REFERENCIAS!$C$62,REFERENCIAS!$B$62,IF(AND(AB516&gt;=REFERENCIAS!$C$63,AB516&lt;REFERENCIAS!$D$63),REFERENCIAS!$B$63,IF(AND(AB516&gt;REFERENCIAS!$C$64,AB516&lt;=REFERENCIAS!$D$64),REFERENCIAS!$B$64,IF(AND(AB516&gt;=REFERENCIAS!$C$65,AB516&lt;REFERENCIAS!$D$65),REFERENCIAS!$B$65, "Revisar"))))</f>
        <v>#REF!</v>
      </c>
      <c r="AD516" s="94" t="e">
        <f ca="1">VLOOKUP(AC516,REFERENCIAS!$B$62:$G$65,4,FALSE)</f>
        <v>#REF!</v>
      </c>
      <c r="AJ516" s="20"/>
    </row>
    <row r="517" spans="1:36" ht="17.25" x14ac:dyDescent="0.25">
      <c r="A517" s="74"/>
      <c r="B517" s="19"/>
      <c r="C517" s="19"/>
      <c r="D517" s="50"/>
      <c r="E517" s="73"/>
      <c r="F517" s="74"/>
      <c r="G517" s="9"/>
      <c r="H517" s="48"/>
      <c r="I517" s="49">
        <f t="shared" ref="I517:I580" ca="1" si="29">(YEAR(NOW())-H517)</f>
        <v>2022</v>
      </c>
      <c r="J517" s="22">
        <f t="shared" ca="1" si="28"/>
        <v>1</v>
      </c>
      <c r="K517" s="19"/>
      <c r="L517" s="73"/>
      <c r="M517" s="74"/>
      <c r="N517" s="19"/>
      <c r="O517" s="73"/>
      <c r="P517" s="82">
        <v>1</v>
      </c>
      <c r="Q517" s="24">
        <v>1</v>
      </c>
      <c r="R517" s="81">
        <f t="shared" si="26"/>
        <v>1</v>
      </c>
      <c r="S517" s="85"/>
      <c r="T517" s="19"/>
      <c r="U517" s="22"/>
      <c r="V517" s="59"/>
      <c r="W517" s="81"/>
      <c r="X517" s="91" t="e">
        <f ca="1">+VLOOKUP(#REF!,REFERENCIAS!$C:$D,2,0)*VLOOKUP(#REF!,PONDERADORES!A:P,IF(AND(INFORMACION!$T517='REFERENCIAS RIESGO'!$C$36,INFORMACION!$F517=REFERENCIAS!$C$24),16,IF(INFORMACION!$T517='REFERENCIAS RIESGO'!$C$36,13,IF(INFORMACION!$F517=REFERENCIAS!$C$24,10,7))),0)+VLOOKUP(K517,REFERENCIAS!$C:$D,2,0)*VLOOKUP($K$2,PONDERADORES!A:P,IF(AND(INFORMACION!$T517='REFERENCIAS RIESGO'!$C$36,INFORMACION!$F517=REFERENCIAS!$C$24),16,IF(INFORMACION!$T517='REFERENCIAS RIESGO'!$C$36,13,IF(INFORMACION!$F517=REFERENCIAS!$C$24,10,7))),0)+VLOOKUP(L517,REFERENCIAS!$C:$D,2,0)*VLOOKUP($L$2,PONDERADORES!A:P,IF(AND(INFORMACION!$T517='REFERENCIAS RIESGO'!$C$36,INFORMACION!$F517=REFERENCIAS!$C$24),16,IF(INFORMACION!$T517='REFERENCIAS RIESGO'!$C$36,13,IF(INFORMACION!$F517=REFERENCIAS!$C$24,10,7))),0)+VLOOKUP(F517,REFERENCIAS!$C:$D,2,0)*VLOOKUP($F$2,PONDERADORES!A:P,IF(AND(INFORMACION!$T517='REFERENCIAS RIESGO'!$C$36,INFORMACION!$F517=REFERENCIAS!$C$24),16,IF(INFORMACION!$T517='REFERENCIAS RIESGO'!$C$36,13,IF(INFORMACION!$F517=REFERENCIAS!$C$24,10,7))),0)+VLOOKUP(T517,REFERENCIAS!$C:$D,2,0)*VLOOKUP($T$2,PONDERADORES!A:P,IF(AND(INFORMACION!$T517='REFERENCIAS RIESGO'!$C$36,INFORMACION!$F517=REFERENCIAS!$C$24),16,IF(INFORMACION!$T517='REFERENCIAS RIESGO'!$C$36,13,IF(INFORMACION!$F517=REFERENCIAS!$C$24,10,7))),0)+VLOOKUP(IF(J517&lt;=0.2,0.2,IF(AND(J517&gt;0.2,J517&lt;=0.4),0.4,IF(AND(J517&gt;0.4,J517&lt;=0.6),0.6,IF(AND(J517&gt;0.6,J517&lt;=0.8),0.8,IF(AND(J517&gt;0.8,J517&lt;=1),1))))),REFERENCIAS!$C:$D,2,0)*VLOOKUP($J$2,PONDERADORES!A:P,IF(AND(INFORMACION!$T517='REFERENCIAS RIESGO'!$C$36,INFORMACION!$F517=REFERENCIAS!$C$24),16,IF(INFORMACION!$T517='REFERENCIAS RIESGO'!$C$36,13,IF(INFORMACION!$F517=REFERENCIAS!$C$24,10,7))),0)</f>
        <v>#REF!</v>
      </c>
      <c r="Y517" s="68">
        <f>+VLOOKUP(M517,REFERENCIAS!$C:$D,2,0)*VLOOKUP($M$2,PONDERADORES!$A$7:$G$9,7,0)+VLOOKUP(N517,REFERENCIAS!$C:$D,2,0)*VLOOKUP($N$2,PONDERADORES!$A$7:$G$9,7,0)+VLOOKUP(O517,REFERENCIAS!$C:$D,2,0)*VLOOKUP($O$2,PONDERADORES!$A$7:$G$9,7,0)</f>
        <v>0.2</v>
      </c>
      <c r="Z517" s="2">
        <f>+VLOOKUP(IF(R517&lt;0.1,0,IF(AND(R517&gt;=0.1,R517&lt;0.2),0.1,IF(AND(R517&gt;=0.2,R517&lt;0.3),0.2,IF(R517&gt;0.3,0.3,)))),REFERENCIAS!$C:$D,2,0)*VLOOKUP($R$2,PONDERADORES!$A$11:$G$11,7,0)</f>
        <v>15</v>
      </c>
      <c r="AA517" s="92"/>
      <c r="AB517" s="95" t="e">
        <f t="shared" ca="1" si="27"/>
        <v>#REF!</v>
      </c>
      <c r="AC517" s="23" t="e">
        <f ca="1">IF(AB517&gt;REFERENCIAS!$C$62,REFERENCIAS!$B$62,IF(AND(AB517&gt;=REFERENCIAS!$C$63,AB517&lt;REFERENCIAS!$D$63),REFERENCIAS!$B$63,IF(AND(AB517&gt;REFERENCIAS!$C$64,AB517&lt;=REFERENCIAS!$D$64),REFERENCIAS!$B$64,IF(AND(AB517&gt;=REFERENCIAS!$C$65,AB517&lt;REFERENCIAS!$D$65),REFERENCIAS!$B$65, "Revisar"))))</f>
        <v>#REF!</v>
      </c>
      <c r="AD517" s="94" t="e">
        <f ca="1">VLOOKUP(AC517,REFERENCIAS!$B$62:$G$65,4,FALSE)</f>
        <v>#REF!</v>
      </c>
      <c r="AJ517" s="20"/>
    </row>
    <row r="518" spans="1:36" ht="17.25" x14ac:dyDescent="0.25">
      <c r="A518" s="74"/>
      <c r="B518" s="19"/>
      <c r="C518" s="19"/>
      <c r="D518" s="50"/>
      <c r="E518" s="73"/>
      <c r="F518" s="74"/>
      <c r="G518" s="9"/>
      <c r="H518" s="48"/>
      <c r="I518" s="49">
        <f t="shared" ca="1" si="29"/>
        <v>2022</v>
      </c>
      <c r="J518" s="22">
        <f t="shared" ca="1" si="28"/>
        <v>1</v>
      </c>
      <c r="K518" s="19"/>
      <c r="L518" s="73"/>
      <c r="M518" s="74"/>
      <c r="N518" s="19"/>
      <c r="O518" s="73"/>
      <c r="P518" s="82">
        <v>1</v>
      </c>
      <c r="Q518" s="24">
        <v>1</v>
      </c>
      <c r="R518" s="81">
        <f t="shared" ref="R518:R581" si="30">+Q518/P518</f>
        <v>1</v>
      </c>
      <c r="S518" s="85"/>
      <c r="T518" s="19"/>
      <c r="U518" s="22"/>
      <c r="V518" s="59"/>
      <c r="W518" s="81"/>
      <c r="X518" s="91" t="e">
        <f ca="1">+VLOOKUP(#REF!,REFERENCIAS!$C:$D,2,0)*VLOOKUP(#REF!,PONDERADORES!A:P,IF(AND(INFORMACION!$T518='REFERENCIAS RIESGO'!$C$36,INFORMACION!$F518=REFERENCIAS!$C$24),16,IF(INFORMACION!$T518='REFERENCIAS RIESGO'!$C$36,13,IF(INFORMACION!$F518=REFERENCIAS!$C$24,10,7))),0)+VLOOKUP(K518,REFERENCIAS!$C:$D,2,0)*VLOOKUP($K$2,PONDERADORES!A:P,IF(AND(INFORMACION!$T518='REFERENCIAS RIESGO'!$C$36,INFORMACION!$F518=REFERENCIAS!$C$24),16,IF(INFORMACION!$T518='REFERENCIAS RIESGO'!$C$36,13,IF(INFORMACION!$F518=REFERENCIAS!$C$24,10,7))),0)+VLOOKUP(L518,REFERENCIAS!$C:$D,2,0)*VLOOKUP($L$2,PONDERADORES!A:P,IF(AND(INFORMACION!$T518='REFERENCIAS RIESGO'!$C$36,INFORMACION!$F518=REFERENCIAS!$C$24),16,IF(INFORMACION!$T518='REFERENCIAS RIESGO'!$C$36,13,IF(INFORMACION!$F518=REFERENCIAS!$C$24,10,7))),0)+VLOOKUP(F518,REFERENCIAS!$C:$D,2,0)*VLOOKUP($F$2,PONDERADORES!A:P,IF(AND(INFORMACION!$T518='REFERENCIAS RIESGO'!$C$36,INFORMACION!$F518=REFERENCIAS!$C$24),16,IF(INFORMACION!$T518='REFERENCIAS RIESGO'!$C$36,13,IF(INFORMACION!$F518=REFERENCIAS!$C$24,10,7))),0)+VLOOKUP(T518,REFERENCIAS!$C:$D,2,0)*VLOOKUP($T$2,PONDERADORES!A:P,IF(AND(INFORMACION!$T518='REFERENCIAS RIESGO'!$C$36,INFORMACION!$F518=REFERENCIAS!$C$24),16,IF(INFORMACION!$T518='REFERENCIAS RIESGO'!$C$36,13,IF(INFORMACION!$F518=REFERENCIAS!$C$24,10,7))),0)+VLOOKUP(IF(J518&lt;=0.2,0.2,IF(AND(J518&gt;0.2,J518&lt;=0.4),0.4,IF(AND(J518&gt;0.4,J518&lt;=0.6),0.6,IF(AND(J518&gt;0.6,J518&lt;=0.8),0.8,IF(AND(J518&gt;0.8,J518&lt;=1),1))))),REFERENCIAS!$C:$D,2,0)*VLOOKUP($J$2,PONDERADORES!A:P,IF(AND(INFORMACION!$T518='REFERENCIAS RIESGO'!$C$36,INFORMACION!$F518=REFERENCIAS!$C$24),16,IF(INFORMACION!$T518='REFERENCIAS RIESGO'!$C$36,13,IF(INFORMACION!$F518=REFERENCIAS!$C$24,10,7))),0)</f>
        <v>#REF!</v>
      </c>
      <c r="Y518" s="68">
        <f>+VLOOKUP(M518,REFERENCIAS!$C:$D,2,0)*VLOOKUP($M$2,PONDERADORES!$A$7:$G$9,7,0)+VLOOKUP(N518,REFERENCIAS!$C:$D,2,0)*VLOOKUP($N$2,PONDERADORES!$A$7:$G$9,7,0)+VLOOKUP(O518,REFERENCIAS!$C:$D,2,0)*VLOOKUP($O$2,PONDERADORES!$A$7:$G$9,7,0)</f>
        <v>0.2</v>
      </c>
      <c r="Z518" s="2">
        <f>+VLOOKUP(IF(R518&lt;0.1,0,IF(AND(R518&gt;=0.1,R518&lt;0.2),0.1,IF(AND(R518&gt;=0.2,R518&lt;0.3),0.2,IF(R518&gt;0.3,0.3,)))),REFERENCIAS!$C:$D,2,0)*VLOOKUP($R$2,PONDERADORES!$A$11:$G$11,7,0)</f>
        <v>15</v>
      </c>
      <c r="AA518" s="92"/>
      <c r="AB518" s="95" t="e">
        <f t="shared" ref="AB518:AB581" ca="1" si="31">+X518+Y518+Z518</f>
        <v>#REF!</v>
      </c>
      <c r="AC518" s="23" t="e">
        <f ca="1">IF(AB518&gt;REFERENCIAS!$C$62,REFERENCIAS!$B$62,IF(AND(AB518&gt;=REFERENCIAS!$C$63,AB518&lt;REFERENCIAS!$D$63),REFERENCIAS!$B$63,IF(AND(AB518&gt;REFERENCIAS!$C$64,AB518&lt;=REFERENCIAS!$D$64),REFERENCIAS!$B$64,IF(AND(AB518&gt;=REFERENCIAS!$C$65,AB518&lt;REFERENCIAS!$D$65),REFERENCIAS!$B$65, "Revisar"))))</f>
        <v>#REF!</v>
      </c>
      <c r="AD518" s="94" t="e">
        <f ca="1">VLOOKUP(AC518,REFERENCIAS!$B$62:$G$65,4,FALSE)</f>
        <v>#REF!</v>
      </c>
      <c r="AJ518" s="20"/>
    </row>
    <row r="519" spans="1:36" ht="17.25" x14ac:dyDescent="0.25">
      <c r="A519" s="74"/>
      <c r="B519" s="19"/>
      <c r="C519" s="19"/>
      <c r="D519" s="50"/>
      <c r="E519" s="73"/>
      <c r="F519" s="74"/>
      <c r="G519" s="9"/>
      <c r="H519" s="48"/>
      <c r="I519" s="49">
        <f t="shared" ca="1" si="29"/>
        <v>2022</v>
      </c>
      <c r="J519" s="22">
        <f t="shared" ca="1" si="28"/>
        <v>1</v>
      </c>
      <c r="K519" s="19"/>
      <c r="L519" s="73"/>
      <c r="M519" s="74"/>
      <c r="N519" s="19"/>
      <c r="O519" s="73"/>
      <c r="P519" s="82">
        <v>1</v>
      </c>
      <c r="Q519" s="24">
        <v>1</v>
      </c>
      <c r="R519" s="81">
        <f t="shared" si="30"/>
        <v>1</v>
      </c>
      <c r="S519" s="85"/>
      <c r="T519" s="19"/>
      <c r="U519" s="22"/>
      <c r="V519" s="59"/>
      <c r="W519" s="81"/>
      <c r="X519" s="91" t="e">
        <f ca="1">+VLOOKUP(#REF!,REFERENCIAS!$C:$D,2,0)*VLOOKUP(#REF!,PONDERADORES!A:P,IF(AND(INFORMACION!$T519='REFERENCIAS RIESGO'!$C$36,INFORMACION!$F519=REFERENCIAS!$C$24),16,IF(INFORMACION!$T519='REFERENCIAS RIESGO'!$C$36,13,IF(INFORMACION!$F519=REFERENCIAS!$C$24,10,7))),0)+VLOOKUP(K519,REFERENCIAS!$C:$D,2,0)*VLOOKUP($K$2,PONDERADORES!A:P,IF(AND(INFORMACION!$T519='REFERENCIAS RIESGO'!$C$36,INFORMACION!$F519=REFERENCIAS!$C$24),16,IF(INFORMACION!$T519='REFERENCIAS RIESGO'!$C$36,13,IF(INFORMACION!$F519=REFERENCIAS!$C$24,10,7))),0)+VLOOKUP(L519,REFERENCIAS!$C:$D,2,0)*VLOOKUP($L$2,PONDERADORES!A:P,IF(AND(INFORMACION!$T519='REFERENCIAS RIESGO'!$C$36,INFORMACION!$F519=REFERENCIAS!$C$24),16,IF(INFORMACION!$T519='REFERENCIAS RIESGO'!$C$36,13,IF(INFORMACION!$F519=REFERENCIAS!$C$24,10,7))),0)+VLOOKUP(F519,REFERENCIAS!$C:$D,2,0)*VLOOKUP($F$2,PONDERADORES!A:P,IF(AND(INFORMACION!$T519='REFERENCIAS RIESGO'!$C$36,INFORMACION!$F519=REFERENCIAS!$C$24),16,IF(INFORMACION!$T519='REFERENCIAS RIESGO'!$C$36,13,IF(INFORMACION!$F519=REFERENCIAS!$C$24,10,7))),0)+VLOOKUP(T519,REFERENCIAS!$C:$D,2,0)*VLOOKUP($T$2,PONDERADORES!A:P,IF(AND(INFORMACION!$T519='REFERENCIAS RIESGO'!$C$36,INFORMACION!$F519=REFERENCIAS!$C$24),16,IF(INFORMACION!$T519='REFERENCIAS RIESGO'!$C$36,13,IF(INFORMACION!$F519=REFERENCIAS!$C$24,10,7))),0)+VLOOKUP(IF(J519&lt;=0.2,0.2,IF(AND(J519&gt;0.2,J519&lt;=0.4),0.4,IF(AND(J519&gt;0.4,J519&lt;=0.6),0.6,IF(AND(J519&gt;0.6,J519&lt;=0.8),0.8,IF(AND(J519&gt;0.8,J519&lt;=1),1))))),REFERENCIAS!$C:$D,2,0)*VLOOKUP($J$2,PONDERADORES!A:P,IF(AND(INFORMACION!$T519='REFERENCIAS RIESGO'!$C$36,INFORMACION!$F519=REFERENCIAS!$C$24),16,IF(INFORMACION!$T519='REFERENCIAS RIESGO'!$C$36,13,IF(INFORMACION!$F519=REFERENCIAS!$C$24,10,7))),0)</f>
        <v>#REF!</v>
      </c>
      <c r="Y519" s="68">
        <f>+VLOOKUP(M519,REFERENCIAS!$C:$D,2,0)*VLOOKUP($M$2,PONDERADORES!$A$7:$G$9,7,0)+VLOOKUP(N519,REFERENCIAS!$C:$D,2,0)*VLOOKUP($N$2,PONDERADORES!$A$7:$G$9,7,0)+VLOOKUP(O519,REFERENCIAS!$C:$D,2,0)*VLOOKUP($O$2,PONDERADORES!$A$7:$G$9,7,0)</f>
        <v>0.2</v>
      </c>
      <c r="Z519" s="2">
        <f>+VLOOKUP(IF(R519&lt;0.1,0,IF(AND(R519&gt;=0.1,R519&lt;0.2),0.1,IF(AND(R519&gt;=0.2,R519&lt;0.3),0.2,IF(R519&gt;0.3,0.3,)))),REFERENCIAS!$C:$D,2,0)*VLOOKUP($R$2,PONDERADORES!$A$11:$G$11,7,0)</f>
        <v>15</v>
      </c>
      <c r="AA519" s="92"/>
      <c r="AB519" s="95" t="e">
        <f t="shared" ca="1" si="31"/>
        <v>#REF!</v>
      </c>
      <c r="AC519" s="23" t="e">
        <f ca="1">IF(AB519&gt;REFERENCIAS!$C$62,REFERENCIAS!$B$62,IF(AND(AB519&gt;=REFERENCIAS!$C$63,AB519&lt;REFERENCIAS!$D$63),REFERENCIAS!$B$63,IF(AND(AB519&gt;REFERENCIAS!$C$64,AB519&lt;=REFERENCIAS!$D$64),REFERENCIAS!$B$64,IF(AND(AB519&gt;=REFERENCIAS!$C$65,AB519&lt;REFERENCIAS!$D$65),REFERENCIAS!$B$65, "Revisar"))))</f>
        <v>#REF!</v>
      </c>
      <c r="AD519" s="94" t="e">
        <f ca="1">VLOOKUP(AC519,REFERENCIAS!$B$62:$G$65,4,FALSE)</f>
        <v>#REF!</v>
      </c>
      <c r="AJ519" s="20"/>
    </row>
    <row r="520" spans="1:36" ht="17.25" x14ac:dyDescent="0.25">
      <c r="A520" s="74"/>
      <c r="B520" s="19"/>
      <c r="C520" s="19"/>
      <c r="D520" s="50"/>
      <c r="E520" s="73"/>
      <c r="F520" s="74"/>
      <c r="G520" s="9"/>
      <c r="H520" s="48"/>
      <c r="I520" s="49">
        <f t="shared" ca="1" si="29"/>
        <v>2022</v>
      </c>
      <c r="J520" s="22">
        <f t="shared" ca="1" si="28"/>
        <v>1</v>
      </c>
      <c r="K520" s="19"/>
      <c r="L520" s="73"/>
      <c r="M520" s="74"/>
      <c r="N520" s="19"/>
      <c r="O520" s="73"/>
      <c r="P520" s="82">
        <v>1</v>
      </c>
      <c r="Q520" s="24">
        <v>1</v>
      </c>
      <c r="R520" s="81">
        <f t="shared" si="30"/>
        <v>1</v>
      </c>
      <c r="S520" s="85"/>
      <c r="T520" s="19"/>
      <c r="U520" s="22"/>
      <c r="V520" s="59"/>
      <c r="W520" s="81"/>
      <c r="X520" s="91" t="e">
        <f ca="1">+VLOOKUP(#REF!,REFERENCIAS!$C:$D,2,0)*VLOOKUP(#REF!,PONDERADORES!A:P,IF(AND(INFORMACION!$T520='REFERENCIAS RIESGO'!$C$36,INFORMACION!$F520=REFERENCIAS!$C$24),16,IF(INFORMACION!$T520='REFERENCIAS RIESGO'!$C$36,13,IF(INFORMACION!$F520=REFERENCIAS!$C$24,10,7))),0)+VLOOKUP(K520,REFERENCIAS!$C:$D,2,0)*VLOOKUP($K$2,PONDERADORES!A:P,IF(AND(INFORMACION!$T520='REFERENCIAS RIESGO'!$C$36,INFORMACION!$F520=REFERENCIAS!$C$24),16,IF(INFORMACION!$T520='REFERENCIAS RIESGO'!$C$36,13,IF(INFORMACION!$F520=REFERENCIAS!$C$24,10,7))),0)+VLOOKUP(L520,REFERENCIAS!$C:$D,2,0)*VLOOKUP($L$2,PONDERADORES!A:P,IF(AND(INFORMACION!$T520='REFERENCIAS RIESGO'!$C$36,INFORMACION!$F520=REFERENCIAS!$C$24),16,IF(INFORMACION!$T520='REFERENCIAS RIESGO'!$C$36,13,IF(INFORMACION!$F520=REFERENCIAS!$C$24,10,7))),0)+VLOOKUP(F520,REFERENCIAS!$C:$D,2,0)*VLOOKUP($F$2,PONDERADORES!A:P,IF(AND(INFORMACION!$T520='REFERENCIAS RIESGO'!$C$36,INFORMACION!$F520=REFERENCIAS!$C$24),16,IF(INFORMACION!$T520='REFERENCIAS RIESGO'!$C$36,13,IF(INFORMACION!$F520=REFERENCIAS!$C$24,10,7))),0)+VLOOKUP(T520,REFERENCIAS!$C:$D,2,0)*VLOOKUP($T$2,PONDERADORES!A:P,IF(AND(INFORMACION!$T520='REFERENCIAS RIESGO'!$C$36,INFORMACION!$F520=REFERENCIAS!$C$24),16,IF(INFORMACION!$T520='REFERENCIAS RIESGO'!$C$36,13,IF(INFORMACION!$F520=REFERENCIAS!$C$24,10,7))),0)+VLOOKUP(IF(J520&lt;=0.2,0.2,IF(AND(J520&gt;0.2,J520&lt;=0.4),0.4,IF(AND(J520&gt;0.4,J520&lt;=0.6),0.6,IF(AND(J520&gt;0.6,J520&lt;=0.8),0.8,IF(AND(J520&gt;0.8,J520&lt;=1),1))))),REFERENCIAS!$C:$D,2,0)*VLOOKUP($J$2,PONDERADORES!A:P,IF(AND(INFORMACION!$T520='REFERENCIAS RIESGO'!$C$36,INFORMACION!$F520=REFERENCIAS!$C$24),16,IF(INFORMACION!$T520='REFERENCIAS RIESGO'!$C$36,13,IF(INFORMACION!$F520=REFERENCIAS!$C$24,10,7))),0)</f>
        <v>#REF!</v>
      </c>
      <c r="Y520" s="68">
        <f>+VLOOKUP(M520,REFERENCIAS!$C:$D,2,0)*VLOOKUP($M$2,PONDERADORES!$A$7:$G$9,7,0)+VLOOKUP(N520,REFERENCIAS!$C:$D,2,0)*VLOOKUP($N$2,PONDERADORES!$A$7:$G$9,7,0)+VLOOKUP(O520,REFERENCIAS!$C:$D,2,0)*VLOOKUP($O$2,PONDERADORES!$A$7:$G$9,7,0)</f>
        <v>0.2</v>
      </c>
      <c r="Z520" s="2">
        <f>+VLOOKUP(IF(R520&lt;0.1,0,IF(AND(R520&gt;=0.1,R520&lt;0.2),0.1,IF(AND(R520&gt;=0.2,R520&lt;0.3),0.2,IF(R520&gt;0.3,0.3,)))),REFERENCIAS!$C:$D,2,0)*VLOOKUP($R$2,PONDERADORES!$A$11:$G$11,7,0)</f>
        <v>15</v>
      </c>
      <c r="AA520" s="92"/>
      <c r="AB520" s="95" t="e">
        <f t="shared" ca="1" si="31"/>
        <v>#REF!</v>
      </c>
      <c r="AC520" s="23" t="e">
        <f ca="1">IF(AB520&gt;REFERENCIAS!$C$62,REFERENCIAS!$B$62,IF(AND(AB520&gt;=REFERENCIAS!$C$63,AB520&lt;REFERENCIAS!$D$63),REFERENCIAS!$B$63,IF(AND(AB520&gt;REFERENCIAS!$C$64,AB520&lt;=REFERENCIAS!$D$64),REFERENCIAS!$B$64,IF(AND(AB520&gt;=REFERENCIAS!$C$65,AB520&lt;REFERENCIAS!$D$65),REFERENCIAS!$B$65, "Revisar"))))</f>
        <v>#REF!</v>
      </c>
      <c r="AD520" s="94" t="e">
        <f ca="1">VLOOKUP(AC520,REFERENCIAS!$B$62:$G$65,4,FALSE)</f>
        <v>#REF!</v>
      </c>
      <c r="AJ520" s="20"/>
    </row>
    <row r="521" spans="1:36" ht="17.25" x14ac:dyDescent="0.25">
      <c r="A521" s="74"/>
      <c r="B521" s="19"/>
      <c r="C521" s="19"/>
      <c r="D521" s="50"/>
      <c r="E521" s="73"/>
      <c r="F521" s="74"/>
      <c r="G521" s="9"/>
      <c r="H521" s="48"/>
      <c r="I521" s="49">
        <f t="shared" ca="1" si="29"/>
        <v>2022</v>
      </c>
      <c r="J521" s="22">
        <f t="shared" ca="1" si="28"/>
        <v>1</v>
      </c>
      <c r="K521" s="19"/>
      <c r="L521" s="73"/>
      <c r="M521" s="74"/>
      <c r="N521" s="19"/>
      <c r="O521" s="73"/>
      <c r="P521" s="82">
        <v>1</v>
      </c>
      <c r="Q521" s="24">
        <v>1</v>
      </c>
      <c r="R521" s="81">
        <f t="shared" si="30"/>
        <v>1</v>
      </c>
      <c r="S521" s="85"/>
      <c r="T521" s="19"/>
      <c r="U521" s="22"/>
      <c r="V521" s="59"/>
      <c r="W521" s="81"/>
      <c r="X521" s="91" t="e">
        <f ca="1">+VLOOKUP(#REF!,REFERENCIAS!$C:$D,2,0)*VLOOKUP(#REF!,PONDERADORES!A:P,IF(AND(INFORMACION!$T521='REFERENCIAS RIESGO'!$C$36,INFORMACION!$F521=REFERENCIAS!$C$24),16,IF(INFORMACION!$T521='REFERENCIAS RIESGO'!$C$36,13,IF(INFORMACION!$F521=REFERENCIAS!$C$24,10,7))),0)+VLOOKUP(K521,REFERENCIAS!$C:$D,2,0)*VLOOKUP($K$2,PONDERADORES!A:P,IF(AND(INFORMACION!$T521='REFERENCIAS RIESGO'!$C$36,INFORMACION!$F521=REFERENCIAS!$C$24),16,IF(INFORMACION!$T521='REFERENCIAS RIESGO'!$C$36,13,IF(INFORMACION!$F521=REFERENCIAS!$C$24,10,7))),0)+VLOOKUP(L521,REFERENCIAS!$C:$D,2,0)*VLOOKUP($L$2,PONDERADORES!A:P,IF(AND(INFORMACION!$T521='REFERENCIAS RIESGO'!$C$36,INFORMACION!$F521=REFERENCIAS!$C$24),16,IF(INFORMACION!$T521='REFERENCIAS RIESGO'!$C$36,13,IF(INFORMACION!$F521=REFERENCIAS!$C$24,10,7))),0)+VLOOKUP(F521,REFERENCIAS!$C:$D,2,0)*VLOOKUP($F$2,PONDERADORES!A:P,IF(AND(INFORMACION!$T521='REFERENCIAS RIESGO'!$C$36,INFORMACION!$F521=REFERENCIAS!$C$24),16,IF(INFORMACION!$T521='REFERENCIAS RIESGO'!$C$36,13,IF(INFORMACION!$F521=REFERENCIAS!$C$24,10,7))),0)+VLOOKUP(T521,REFERENCIAS!$C:$D,2,0)*VLOOKUP($T$2,PONDERADORES!A:P,IF(AND(INFORMACION!$T521='REFERENCIAS RIESGO'!$C$36,INFORMACION!$F521=REFERENCIAS!$C$24),16,IF(INFORMACION!$T521='REFERENCIAS RIESGO'!$C$36,13,IF(INFORMACION!$F521=REFERENCIAS!$C$24,10,7))),0)+VLOOKUP(IF(J521&lt;=0.2,0.2,IF(AND(J521&gt;0.2,J521&lt;=0.4),0.4,IF(AND(J521&gt;0.4,J521&lt;=0.6),0.6,IF(AND(J521&gt;0.6,J521&lt;=0.8),0.8,IF(AND(J521&gt;0.8,J521&lt;=1),1))))),REFERENCIAS!$C:$D,2,0)*VLOOKUP($J$2,PONDERADORES!A:P,IF(AND(INFORMACION!$T521='REFERENCIAS RIESGO'!$C$36,INFORMACION!$F521=REFERENCIAS!$C$24),16,IF(INFORMACION!$T521='REFERENCIAS RIESGO'!$C$36,13,IF(INFORMACION!$F521=REFERENCIAS!$C$24,10,7))),0)</f>
        <v>#REF!</v>
      </c>
      <c r="Y521" s="68">
        <f>+VLOOKUP(M521,REFERENCIAS!$C:$D,2,0)*VLOOKUP($M$2,PONDERADORES!$A$7:$G$9,7,0)+VLOOKUP(N521,REFERENCIAS!$C:$D,2,0)*VLOOKUP($N$2,PONDERADORES!$A$7:$G$9,7,0)+VLOOKUP(O521,REFERENCIAS!$C:$D,2,0)*VLOOKUP($O$2,PONDERADORES!$A$7:$G$9,7,0)</f>
        <v>0.2</v>
      </c>
      <c r="Z521" s="2">
        <f>+VLOOKUP(IF(R521&lt;0.1,0,IF(AND(R521&gt;=0.1,R521&lt;0.2),0.1,IF(AND(R521&gt;=0.2,R521&lt;0.3),0.2,IF(R521&gt;0.3,0.3,)))),REFERENCIAS!$C:$D,2,0)*VLOOKUP($R$2,PONDERADORES!$A$11:$G$11,7,0)</f>
        <v>15</v>
      </c>
      <c r="AA521" s="92"/>
      <c r="AB521" s="95" t="e">
        <f t="shared" ca="1" si="31"/>
        <v>#REF!</v>
      </c>
      <c r="AC521" s="23" t="e">
        <f ca="1">IF(AB521&gt;REFERENCIAS!$C$62,REFERENCIAS!$B$62,IF(AND(AB521&gt;=REFERENCIAS!$C$63,AB521&lt;REFERENCIAS!$D$63),REFERENCIAS!$B$63,IF(AND(AB521&gt;REFERENCIAS!$C$64,AB521&lt;=REFERENCIAS!$D$64),REFERENCIAS!$B$64,IF(AND(AB521&gt;=REFERENCIAS!$C$65,AB521&lt;REFERENCIAS!$D$65),REFERENCIAS!$B$65, "Revisar"))))</f>
        <v>#REF!</v>
      </c>
      <c r="AD521" s="94" t="e">
        <f ca="1">VLOOKUP(AC521,REFERENCIAS!$B$62:$G$65,4,FALSE)</f>
        <v>#REF!</v>
      </c>
      <c r="AJ521" s="20"/>
    </row>
    <row r="522" spans="1:36" ht="17.25" x14ac:dyDescent="0.25">
      <c r="A522" s="74"/>
      <c r="B522" s="19"/>
      <c r="C522" s="19"/>
      <c r="D522" s="50"/>
      <c r="E522" s="73"/>
      <c r="F522" s="74"/>
      <c r="G522" s="9"/>
      <c r="H522" s="48"/>
      <c r="I522" s="49">
        <f t="shared" ca="1" si="29"/>
        <v>2022</v>
      </c>
      <c r="J522" s="22">
        <f t="shared" ca="1" si="28"/>
        <v>1</v>
      </c>
      <c r="K522" s="19"/>
      <c r="L522" s="73"/>
      <c r="M522" s="74"/>
      <c r="N522" s="19"/>
      <c r="O522" s="73"/>
      <c r="P522" s="82">
        <v>1</v>
      </c>
      <c r="Q522" s="24">
        <v>1</v>
      </c>
      <c r="R522" s="81">
        <f t="shared" si="30"/>
        <v>1</v>
      </c>
      <c r="S522" s="85"/>
      <c r="T522" s="19"/>
      <c r="U522" s="22"/>
      <c r="V522" s="59"/>
      <c r="W522" s="81"/>
      <c r="X522" s="91" t="e">
        <f ca="1">+VLOOKUP(#REF!,REFERENCIAS!$C:$D,2,0)*VLOOKUP(#REF!,PONDERADORES!A:P,IF(AND(INFORMACION!$T522='REFERENCIAS RIESGO'!$C$36,INFORMACION!$F522=REFERENCIAS!$C$24),16,IF(INFORMACION!$T522='REFERENCIAS RIESGO'!$C$36,13,IF(INFORMACION!$F522=REFERENCIAS!$C$24,10,7))),0)+VLOOKUP(K522,REFERENCIAS!$C:$D,2,0)*VLOOKUP($K$2,PONDERADORES!A:P,IF(AND(INFORMACION!$T522='REFERENCIAS RIESGO'!$C$36,INFORMACION!$F522=REFERENCIAS!$C$24),16,IF(INFORMACION!$T522='REFERENCIAS RIESGO'!$C$36,13,IF(INFORMACION!$F522=REFERENCIAS!$C$24,10,7))),0)+VLOOKUP(L522,REFERENCIAS!$C:$D,2,0)*VLOOKUP($L$2,PONDERADORES!A:P,IF(AND(INFORMACION!$T522='REFERENCIAS RIESGO'!$C$36,INFORMACION!$F522=REFERENCIAS!$C$24),16,IF(INFORMACION!$T522='REFERENCIAS RIESGO'!$C$36,13,IF(INFORMACION!$F522=REFERENCIAS!$C$24,10,7))),0)+VLOOKUP(F522,REFERENCIAS!$C:$D,2,0)*VLOOKUP($F$2,PONDERADORES!A:P,IF(AND(INFORMACION!$T522='REFERENCIAS RIESGO'!$C$36,INFORMACION!$F522=REFERENCIAS!$C$24),16,IF(INFORMACION!$T522='REFERENCIAS RIESGO'!$C$36,13,IF(INFORMACION!$F522=REFERENCIAS!$C$24,10,7))),0)+VLOOKUP(T522,REFERENCIAS!$C:$D,2,0)*VLOOKUP($T$2,PONDERADORES!A:P,IF(AND(INFORMACION!$T522='REFERENCIAS RIESGO'!$C$36,INFORMACION!$F522=REFERENCIAS!$C$24),16,IF(INFORMACION!$T522='REFERENCIAS RIESGO'!$C$36,13,IF(INFORMACION!$F522=REFERENCIAS!$C$24,10,7))),0)+VLOOKUP(IF(J522&lt;=0.2,0.2,IF(AND(J522&gt;0.2,J522&lt;=0.4),0.4,IF(AND(J522&gt;0.4,J522&lt;=0.6),0.6,IF(AND(J522&gt;0.6,J522&lt;=0.8),0.8,IF(AND(J522&gt;0.8,J522&lt;=1),1))))),REFERENCIAS!$C:$D,2,0)*VLOOKUP($J$2,PONDERADORES!A:P,IF(AND(INFORMACION!$T522='REFERENCIAS RIESGO'!$C$36,INFORMACION!$F522=REFERENCIAS!$C$24),16,IF(INFORMACION!$T522='REFERENCIAS RIESGO'!$C$36,13,IF(INFORMACION!$F522=REFERENCIAS!$C$24,10,7))),0)</f>
        <v>#REF!</v>
      </c>
      <c r="Y522" s="68">
        <f>+VLOOKUP(M522,REFERENCIAS!$C:$D,2,0)*VLOOKUP($M$2,PONDERADORES!$A$7:$G$9,7,0)+VLOOKUP(N522,REFERENCIAS!$C:$D,2,0)*VLOOKUP($N$2,PONDERADORES!$A$7:$G$9,7,0)+VLOOKUP(O522,REFERENCIAS!$C:$D,2,0)*VLOOKUP($O$2,PONDERADORES!$A$7:$G$9,7,0)</f>
        <v>0.2</v>
      </c>
      <c r="Z522" s="2">
        <f>+VLOOKUP(IF(R522&lt;0.1,0,IF(AND(R522&gt;=0.1,R522&lt;0.2),0.1,IF(AND(R522&gt;=0.2,R522&lt;0.3),0.2,IF(R522&gt;0.3,0.3,)))),REFERENCIAS!$C:$D,2,0)*VLOOKUP($R$2,PONDERADORES!$A$11:$G$11,7,0)</f>
        <v>15</v>
      </c>
      <c r="AA522" s="92"/>
      <c r="AB522" s="95" t="e">
        <f t="shared" ca="1" si="31"/>
        <v>#REF!</v>
      </c>
      <c r="AC522" s="23" t="e">
        <f ca="1">IF(AB522&gt;REFERENCIAS!$C$62,REFERENCIAS!$B$62,IF(AND(AB522&gt;=REFERENCIAS!$C$63,AB522&lt;REFERENCIAS!$D$63),REFERENCIAS!$B$63,IF(AND(AB522&gt;REFERENCIAS!$C$64,AB522&lt;=REFERENCIAS!$D$64),REFERENCIAS!$B$64,IF(AND(AB522&gt;=REFERENCIAS!$C$65,AB522&lt;REFERENCIAS!$D$65),REFERENCIAS!$B$65, "Revisar"))))</f>
        <v>#REF!</v>
      </c>
      <c r="AD522" s="94" t="e">
        <f ca="1">VLOOKUP(AC522,REFERENCIAS!$B$62:$G$65,4,FALSE)</f>
        <v>#REF!</v>
      </c>
      <c r="AJ522" s="20"/>
    </row>
    <row r="523" spans="1:36" ht="17.25" x14ac:dyDescent="0.25">
      <c r="A523" s="74"/>
      <c r="B523" s="19"/>
      <c r="C523" s="19"/>
      <c r="D523" s="50"/>
      <c r="E523" s="73"/>
      <c r="F523" s="74"/>
      <c r="G523" s="9"/>
      <c r="H523" s="48"/>
      <c r="I523" s="49">
        <f t="shared" ca="1" si="29"/>
        <v>2022</v>
      </c>
      <c r="J523" s="22">
        <f t="shared" ca="1" si="28"/>
        <v>1</v>
      </c>
      <c r="K523" s="19"/>
      <c r="L523" s="73"/>
      <c r="M523" s="74"/>
      <c r="N523" s="19"/>
      <c r="O523" s="73"/>
      <c r="P523" s="82">
        <v>1</v>
      </c>
      <c r="Q523" s="24">
        <v>1</v>
      </c>
      <c r="R523" s="81">
        <f t="shared" si="30"/>
        <v>1</v>
      </c>
      <c r="S523" s="85"/>
      <c r="T523" s="19"/>
      <c r="U523" s="22"/>
      <c r="V523" s="59"/>
      <c r="W523" s="81"/>
      <c r="X523" s="91" t="e">
        <f ca="1">+VLOOKUP(#REF!,REFERENCIAS!$C:$D,2,0)*VLOOKUP(#REF!,PONDERADORES!A:P,IF(AND(INFORMACION!$T523='REFERENCIAS RIESGO'!$C$36,INFORMACION!$F523=REFERENCIAS!$C$24),16,IF(INFORMACION!$T523='REFERENCIAS RIESGO'!$C$36,13,IF(INFORMACION!$F523=REFERENCIAS!$C$24,10,7))),0)+VLOOKUP(K523,REFERENCIAS!$C:$D,2,0)*VLOOKUP($K$2,PONDERADORES!A:P,IF(AND(INFORMACION!$T523='REFERENCIAS RIESGO'!$C$36,INFORMACION!$F523=REFERENCIAS!$C$24),16,IF(INFORMACION!$T523='REFERENCIAS RIESGO'!$C$36,13,IF(INFORMACION!$F523=REFERENCIAS!$C$24,10,7))),0)+VLOOKUP(L523,REFERENCIAS!$C:$D,2,0)*VLOOKUP($L$2,PONDERADORES!A:P,IF(AND(INFORMACION!$T523='REFERENCIAS RIESGO'!$C$36,INFORMACION!$F523=REFERENCIAS!$C$24),16,IF(INFORMACION!$T523='REFERENCIAS RIESGO'!$C$36,13,IF(INFORMACION!$F523=REFERENCIAS!$C$24,10,7))),0)+VLOOKUP(F523,REFERENCIAS!$C:$D,2,0)*VLOOKUP($F$2,PONDERADORES!A:P,IF(AND(INFORMACION!$T523='REFERENCIAS RIESGO'!$C$36,INFORMACION!$F523=REFERENCIAS!$C$24),16,IF(INFORMACION!$T523='REFERENCIAS RIESGO'!$C$36,13,IF(INFORMACION!$F523=REFERENCIAS!$C$24,10,7))),0)+VLOOKUP(T523,REFERENCIAS!$C:$D,2,0)*VLOOKUP($T$2,PONDERADORES!A:P,IF(AND(INFORMACION!$T523='REFERENCIAS RIESGO'!$C$36,INFORMACION!$F523=REFERENCIAS!$C$24),16,IF(INFORMACION!$T523='REFERENCIAS RIESGO'!$C$36,13,IF(INFORMACION!$F523=REFERENCIAS!$C$24,10,7))),0)+VLOOKUP(IF(J523&lt;=0.2,0.2,IF(AND(J523&gt;0.2,J523&lt;=0.4),0.4,IF(AND(J523&gt;0.4,J523&lt;=0.6),0.6,IF(AND(J523&gt;0.6,J523&lt;=0.8),0.8,IF(AND(J523&gt;0.8,J523&lt;=1),1))))),REFERENCIAS!$C:$D,2,0)*VLOOKUP($J$2,PONDERADORES!A:P,IF(AND(INFORMACION!$T523='REFERENCIAS RIESGO'!$C$36,INFORMACION!$F523=REFERENCIAS!$C$24),16,IF(INFORMACION!$T523='REFERENCIAS RIESGO'!$C$36,13,IF(INFORMACION!$F523=REFERENCIAS!$C$24,10,7))),0)</f>
        <v>#REF!</v>
      </c>
      <c r="Y523" s="68">
        <f>+VLOOKUP(M523,REFERENCIAS!$C:$D,2,0)*VLOOKUP($M$2,PONDERADORES!$A$7:$G$9,7,0)+VLOOKUP(N523,REFERENCIAS!$C:$D,2,0)*VLOOKUP($N$2,PONDERADORES!$A$7:$G$9,7,0)+VLOOKUP(O523,REFERENCIAS!$C:$D,2,0)*VLOOKUP($O$2,PONDERADORES!$A$7:$G$9,7,0)</f>
        <v>0.2</v>
      </c>
      <c r="Z523" s="2">
        <f>+VLOOKUP(IF(R523&lt;0.1,0,IF(AND(R523&gt;=0.1,R523&lt;0.2),0.1,IF(AND(R523&gt;=0.2,R523&lt;0.3),0.2,IF(R523&gt;0.3,0.3,)))),REFERENCIAS!$C:$D,2,0)*VLOOKUP($R$2,PONDERADORES!$A$11:$G$11,7,0)</f>
        <v>15</v>
      </c>
      <c r="AA523" s="92"/>
      <c r="AB523" s="95" t="e">
        <f t="shared" ca="1" si="31"/>
        <v>#REF!</v>
      </c>
      <c r="AC523" s="23" t="e">
        <f ca="1">IF(AB523&gt;REFERENCIAS!$C$62,REFERENCIAS!$B$62,IF(AND(AB523&gt;=REFERENCIAS!$C$63,AB523&lt;REFERENCIAS!$D$63),REFERENCIAS!$B$63,IF(AND(AB523&gt;REFERENCIAS!$C$64,AB523&lt;=REFERENCIAS!$D$64),REFERENCIAS!$B$64,IF(AND(AB523&gt;=REFERENCIAS!$C$65,AB523&lt;REFERENCIAS!$D$65),REFERENCIAS!$B$65, "Revisar"))))</f>
        <v>#REF!</v>
      </c>
      <c r="AD523" s="94" t="e">
        <f ca="1">VLOOKUP(AC523,REFERENCIAS!$B$62:$G$65,4,FALSE)</f>
        <v>#REF!</v>
      </c>
      <c r="AJ523" s="20"/>
    </row>
    <row r="524" spans="1:36" ht="17.25" x14ac:dyDescent="0.25">
      <c r="A524" s="74"/>
      <c r="B524" s="19"/>
      <c r="C524" s="19"/>
      <c r="D524" s="50"/>
      <c r="E524" s="73"/>
      <c r="F524" s="74"/>
      <c r="G524" s="9"/>
      <c r="H524" s="48"/>
      <c r="I524" s="49">
        <f t="shared" ca="1" si="29"/>
        <v>2022</v>
      </c>
      <c r="J524" s="22">
        <f t="shared" ca="1" si="28"/>
        <v>1</v>
      </c>
      <c r="K524" s="19"/>
      <c r="L524" s="73"/>
      <c r="M524" s="74"/>
      <c r="N524" s="19"/>
      <c r="O524" s="73"/>
      <c r="P524" s="82">
        <v>1</v>
      </c>
      <c r="Q524" s="24">
        <v>1</v>
      </c>
      <c r="R524" s="81">
        <f t="shared" si="30"/>
        <v>1</v>
      </c>
      <c r="S524" s="85"/>
      <c r="T524" s="19"/>
      <c r="U524" s="22"/>
      <c r="V524" s="59"/>
      <c r="W524" s="81"/>
      <c r="X524" s="91" t="e">
        <f ca="1">+VLOOKUP(#REF!,REFERENCIAS!$C:$D,2,0)*VLOOKUP(#REF!,PONDERADORES!A:P,IF(AND(INFORMACION!$T524='REFERENCIAS RIESGO'!$C$36,INFORMACION!$F524=REFERENCIAS!$C$24),16,IF(INFORMACION!$T524='REFERENCIAS RIESGO'!$C$36,13,IF(INFORMACION!$F524=REFERENCIAS!$C$24,10,7))),0)+VLOOKUP(K524,REFERENCIAS!$C:$D,2,0)*VLOOKUP($K$2,PONDERADORES!A:P,IF(AND(INFORMACION!$T524='REFERENCIAS RIESGO'!$C$36,INFORMACION!$F524=REFERENCIAS!$C$24),16,IF(INFORMACION!$T524='REFERENCIAS RIESGO'!$C$36,13,IF(INFORMACION!$F524=REFERENCIAS!$C$24,10,7))),0)+VLOOKUP(L524,REFERENCIAS!$C:$D,2,0)*VLOOKUP($L$2,PONDERADORES!A:P,IF(AND(INFORMACION!$T524='REFERENCIAS RIESGO'!$C$36,INFORMACION!$F524=REFERENCIAS!$C$24),16,IF(INFORMACION!$T524='REFERENCIAS RIESGO'!$C$36,13,IF(INFORMACION!$F524=REFERENCIAS!$C$24,10,7))),0)+VLOOKUP(F524,REFERENCIAS!$C:$D,2,0)*VLOOKUP($F$2,PONDERADORES!A:P,IF(AND(INFORMACION!$T524='REFERENCIAS RIESGO'!$C$36,INFORMACION!$F524=REFERENCIAS!$C$24),16,IF(INFORMACION!$T524='REFERENCIAS RIESGO'!$C$36,13,IF(INFORMACION!$F524=REFERENCIAS!$C$24,10,7))),0)+VLOOKUP(T524,REFERENCIAS!$C:$D,2,0)*VLOOKUP($T$2,PONDERADORES!A:P,IF(AND(INFORMACION!$T524='REFERENCIAS RIESGO'!$C$36,INFORMACION!$F524=REFERENCIAS!$C$24),16,IF(INFORMACION!$T524='REFERENCIAS RIESGO'!$C$36,13,IF(INFORMACION!$F524=REFERENCIAS!$C$24,10,7))),0)+VLOOKUP(IF(J524&lt;=0.2,0.2,IF(AND(J524&gt;0.2,J524&lt;=0.4),0.4,IF(AND(J524&gt;0.4,J524&lt;=0.6),0.6,IF(AND(J524&gt;0.6,J524&lt;=0.8),0.8,IF(AND(J524&gt;0.8,J524&lt;=1),1))))),REFERENCIAS!$C:$D,2,0)*VLOOKUP($J$2,PONDERADORES!A:P,IF(AND(INFORMACION!$T524='REFERENCIAS RIESGO'!$C$36,INFORMACION!$F524=REFERENCIAS!$C$24),16,IF(INFORMACION!$T524='REFERENCIAS RIESGO'!$C$36,13,IF(INFORMACION!$F524=REFERENCIAS!$C$24,10,7))),0)</f>
        <v>#REF!</v>
      </c>
      <c r="Y524" s="68">
        <f>+VLOOKUP(M524,REFERENCIAS!$C:$D,2,0)*VLOOKUP($M$2,PONDERADORES!$A$7:$G$9,7,0)+VLOOKUP(N524,REFERENCIAS!$C:$D,2,0)*VLOOKUP($N$2,PONDERADORES!$A$7:$G$9,7,0)+VLOOKUP(O524,REFERENCIAS!$C:$D,2,0)*VLOOKUP($O$2,PONDERADORES!$A$7:$G$9,7,0)</f>
        <v>0.2</v>
      </c>
      <c r="Z524" s="2">
        <f>+VLOOKUP(IF(R524&lt;0.1,0,IF(AND(R524&gt;=0.1,R524&lt;0.2),0.1,IF(AND(R524&gt;=0.2,R524&lt;0.3),0.2,IF(R524&gt;0.3,0.3,)))),REFERENCIAS!$C:$D,2,0)*VLOOKUP($R$2,PONDERADORES!$A$11:$G$11,7,0)</f>
        <v>15</v>
      </c>
      <c r="AA524" s="92"/>
      <c r="AB524" s="95" t="e">
        <f t="shared" ca="1" si="31"/>
        <v>#REF!</v>
      </c>
      <c r="AC524" s="23" t="e">
        <f ca="1">IF(AB524&gt;REFERENCIAS!$C$62,REFERENCIAS!$B$62,IF(AND(AB524&gt;=REFERENCIAS!$C$63,AB524&lt;REFERENCIAS!$D$63),REFERENCIAS!$B$63,IF(AND(AB524&gt;REFERENCIAS!$C$64,AB524&lt;=REFERENCIAS!$D$64),REFERENCIAS!$B$64,IF(AND(AB524&gt;=REFERENCIAS!$C$65,AB524&lt;REFERENCIAS!$D$65),REFERENCIAS!$B$65, "Revisar"))))</f>
        <v>#REF!</v>
      </c>
      <c r="AD524" s="94" t="e">
        <f ca="1">VLOOKUP(AC524,REFERENCIAS!$B$62:$G$65,4,FALSE)</f>
        <v>#REF!</v>
      </c>
      <c r="AJ524" s="20"/>
    </row>
    <row r="525" spans="1:36" ht="17.25" x14ac:dyDescent="0.25">
      <c r="A525" s="74"/>
      <c r="B525" s="19"/>
      <c r="C525" s="19"/>
      <c r="D525" s="50"/>
      <c r="E525" s="73"/>
      <c r="F525" s="74"/>
      <c r="G525" s="9"/>
      <c r="H525" s="48"/>
      <c r="I525" s="49">
        <f t="shared" ca="1" si="29"/>
        <v>2022</v>
      </c>
      <c r="J525" s="22">
        <f t="shared" ca="1" si="28"/>
        <v>1</v>
      </c>
      <c r="K525" s="19"/>
      <c r="L525" s="73"/>
      <c r="M525" s="74"/>
      <c r="N525" s="19"/>
      <c r="O525" s="73"/>
      <c r="P525" s="82">
        <v>1</v>
      </c>
      <c r="Q525" s="24">
        <v>1</v>
      </c>
      <c r="R525" s="81">
        <f t="shared" si="30"/>
        <v>1</v>
      </c>
      <c r="S525" s="85"/>
      <c r="T525" s="19"/>
      <c r="U525" s="22"/>
      <c r="V525" s="59"/>
      <c r="W525" s="81"/>
      <c r="X525" s="91" t="e">
        <f ca="1">+VLOOKUP(#REF!,REFERENCIAS!$C:$D,2,0)*VLOOKUP(#REF!,PONDERADORES!A:P,IF(AND(INFORMACION!$T525='REFERENCIAS RIESGO'!$C$36,INFORMACION!$F525=REFERENCIAS!$C$24),16,IF(INFORMACION!$T525='REFERENCIAS RIESGO'!$C$36,13,IF(INFORMACION!$F525=REFERENCIAS!$C$24,10,7))),0)+VLOOKUP(K525,REFERENCIAS!$C:$D,2,0)*VLOOKUP($K$2,PONDERADORES!A:P,IF(AND(INFORMACION!$T525='REFERENCIAS RIESGO'!$C$36,INFORMACION!$F525=REFERENCIAS!$C$24),16,IF(INFORMACION!$T525='REFERENCIAS RIESGO'!$C$36,13,IF(INFORMACION!$F525=REFERENCIAS!$C$24,10,7))),0)+VLOOKUP(L525,REFERENCIAS!$C:$D,2,0)*VLOOKUP($L$2,PONDERADORES!A:P,IF(AND(INFORMACION!$T525='REFERENCIAS RIESGO'!$C$36,INFORMACION!$F525=REFERENCIAS!$C$24),16,IF(INFORMACION!$T525='REFERENCIAS RIESGO'!$C$36,13,IF(INFORMACION!$F525=REFERENCIAS!$C$24,10,7))),0)+VLOOKUP(F525,REFERENCIAS!$C:$D,2,0)*VLOOKUP($F$2,PONDERADORES!A:P,IF(AND(INFORMACION!$T525='REFERENCIAS RIESGO'!$C$36,INFORMACION!$F525=REFERENCIAS!$C$24),16,IF(INFORMACION!$T525='REFERENCIAS RIESGO'!$C$36,13,IF(INFORMACION!$F525=REFERENCIAS!$C$24,10,7))),0)+VLOOKUP(T525,REFERENCIAS!$C:$D,2,0)*VLOOKUP($T$2,PONDERADORES!A:P,IF(AND(INFORMACION!$T525='REFERENCIAS RIESGO'!$C$36,INFORMACION!$F525=REFERENCIAS!$C$24),16,IF(INFORMACION!$T525='REFERENCIAS RIESGO'!$C$36,13,IF(INFORMACION!$F525=REFERENCIAS!$C$24,10,7))),0)+VLOOKUP(IF(J525&lt;=0.2,0.2,IF(AND(J525&gt;0.2,J525&lt;=0.4),0.4,IF(AND(J525&gt;0.4,J525&lt;=0.6),0.6,IF(AND(J525&gt;0.6,J525&lt;=0.8),0.8,IF(AND(J525&gt;0.8,J525&lt;=1),1))))),REFERENCIAS!$C:$D,2,0)*VLOOKUP($J$2,PONDERADORES!A:P,IF(AND(INFORMACION!$T525='REFERENCIAS RIESGO'!$C$36,INFORMACION!$F525=REFERENCIAS!$C$24),16,IF(INFORMACION!$T525='REFERENCIAS RIESGO'!$C$36,13,IF(INFORMACION!$F525=REFERENCIAS!$C$24,10,7))),0)</f>
        <v>#REF!</v>
      </c>
      <c r="Y525" s="68">
        <f>+VLOOKUP(M525,REFERENCIAS!$C:$D,2,0)*VLOOKUP($M$2,PONDERADORES!$A$7:$G$9,7,0)+VLOOKUP(N525,REFERENCIAS!$C:$D,2,0)*VLOOKUP($N$2,PONDERADORES!$A$7:$G$9,7,0)+VLOOKUP(O525,REFERENCIAS!$C:$D,2,0)*VLOOKUP($O$2,PONDERADORES!$A$7:$G$9,7,0)</f>
        <v>0.2</v>
      </c>
      <c r="Z525" s="2">
        <f>+VLOOKUP(IF(R525&lt;0.1,0,IF(AND(R525&gt;=0.1,R525&lt;0.2),0.1,IF(AND(R525&gt;=0.2,R525&lt;0.3),0.2,IF(R525&gt;0.3,0.3,)))),REFERENCIAS!$C:$D,2,0)*VLOOKUP($R$2,PONDERADORES!$A$11:$G$11,7,0)</f>
        <v>15</v>
      </c>
      <c r="AA525" s="92"/>
      <c r="AB525" s="95" t="e">
        <f t="shared" ca="1" si="31"/>
        <v>#REF!</v>
      </c>
      <c r="AC525" s="23" t="e">
        <f ca="1">IF(AB525&gt;REFERENCIAS!$C$62,REFERENCIAS!$B$62,IF(AND(AB525&gt;=REFERENCIAS!$C$63,AB525&lt;REFERENCIAS!$D$63),REFERENCIAS!$B$63,IF(AND(AB525&gt;REFERENCIAS!$C$64,AB525&lt;=REFERENCIAS!$D$64),REFERENCIAS!$B$64,IF(AND(AB525&gt;=REFERENCIAS!$C$65,AB525&lt;REFERENCIAS!$D$65),REFERENCIAS!$B$65, "Revisar"))))</f>
        <v>#REF!</v>
      </c>
      <c r="AD525" s="94" t="e">
        <f ca="1">VLOOKUP(AC525,REFERENCIAS!$B$62:$G$65,4,FALSE)</f>
        <v>#REF!</v>
      </c>
      <c r="AJ525" s="20"/>
    </row>
    <row r="526" spans="1:36" ht="17.25" x14ac:dyDescent="0.25">
      <c r="A526" s="74"/>
      <c r="B526" s="19"/>
      <c r="C526" s="19"/>
      <c r="D526" s="50"/>
      <c r="E526" s="73"/>
      <c r="F526" s="74"/>
      <c r="G526" s="9"/>
      <c r="H526" s="48"/>
      <c r="I526" s="49">
        <f t="shared" ca="1" si="29"/>
        <v>2022</v>
      </c>
      <c r="J526" s="22">
        <f t="shared" ca="1" si="28"/>
        <v>1</v>
      </c>
      <c r="K526" s="19"/>
      <c r="L526" s="73"/>
      <c r="M526" s="74"/>
      <c r="N526" s="19"/>
      <c r="O526" s="73"/>
      <c r="P526" s="82">
        <v>1</v>
      </c>
      <c r="Q526" s="24">
        <v>1</v>
      </c>
      <c r="R526" s="81">
        <f t="shared" si="30"/>
        <v>1</v>
      </c>
      <c r="S526" s="85"/>
      <c r="T526" s="19"/>
      <c r="U526" s="22"/>
      <c r="V526" s="59"/>
      <c r="W526" s="81"/>
      <c r="X526" s="91" t="e">
        <f ca="1">+VLOOKUP(#REF!,REFERENCIAS!$C:$D,2,0)*VLOOKUP(#REF!,PONDERADORES!A:P,IF(AND(INFORMACION!$T526='REFERENCIAS RIESGO'!$C$36,INFORMACION!$F526=REFERENCIAS!$C$24),16,IF(INFORMACION!$T526='REFERENCIAS RIESGO'!$C$36,13,IF(INFORMACION!$F526=REFERENCIAS!$C$24,10,7))),0)+VLOOKUP(K526,REFERENCIAS!$C:$D,2,0)*VLOOKUP($K$2,PONDERADORES!A:P,IF(AND(INFORMACION!$T526='REFERENCIAS RIESGO'!$C$36,INFORMACION!$F526=REFERENCIAS!$C$24),16,IF(INFORMACION!$T526='REFERENCIAS RIESGO'!$C$36,13,IF(INFORMACION!$F526=REFERENCIAS!$C$24,10,7))),0)+VLOOKUP(L526,REFERENCIAS!$C:$D,2,0)*VLOOKUP($L$2,PONDERADORES!A:P,IF(AND(INFORMACION!$T526='REFERENCIAS RIESGO'!$C$36,INFORMACION!$F526=REFERENCIAS!$C$24),16,IF(INFORMACION!$T526='REFERENCIAS RIESGO'!$C$36,13,IF(INFORMACION!$F526=REFERENCIAS!$C$24,10,7))),0)+VLOOKUP(F526,REFERENCIAS!$C:$D,2,0)*VLOOKUP($F$2,PONDERADORES!A:P,IF(AND(INFORMACION!$T526='REFERENCIAS RIESGO'!$C$36,INFORMACION!$F526=REFERENCIAS!$C$24),16,IF(INFORMACION!$T526='REFERENCIAS RIESGO'!$C$36,13,IF(INFORMACION!$F526=REFERENCIAS!$C$24,10,7))),0)+VLOOKUP(T526,REFERENCIAS!$C:$D,2,0)*VLOOKUP($T$2,PONDERADORES!A:P,IF(AND(INFORMACION!$T526='REFERENCIAS RIESGO'!$C$36,INFORMACION!$F526=REFERENCIAS!$C$24),16,IF(INFORMACION!$T526='REFERENCIAS RIESGO'!$C$36,13,IF(INFORMACION!$F526=REFERENCIAS!$C$24,10,7))),0)+VLOOKUP(IF(J526&lt;=0.2,0.2,IF(AND(J526&gt;0.2,J526&lt;=0.4),0.4,IF(AND(J526&gt;0.4,J526&lt;=0.6),0.6,IF(AND(J526&gt;0.6,J526&lt;=0.8),0.8,IF(AND(J526&gt;0.8,J526&lt;=1),1))))),REFERENCIAS!$C:$D,2,0)*VLOOKUP($J$2,PONDERADORES!A:P,IF(AND(INFORMACION!$T526='REFERENCIAS RIESGO'!$C$36,INFORMACION!$F526=REFERENCIAS!$C$24),16,IF(INFORMACION!$T526='REFERENCIAS RIESGO'!$C$36,13,IF(INFORMACION!$F526=REFERENCIAS!$C$24,10,7))),0)</f>
        <v>#REF!</v>
      </c>
      <c r="Y526" s="68">
        <f>+VLOOKUP(M526,REFERENCIAS!$C:$D,2,0)*VLOOKUP($M$2,PONDERADORES!$A$7:$G$9,7,0)+VLOOKUP(N526,REFERENCIAS!$C:$D,2,0)*VLOOKUP($N$2,PONDERADORES!$A$7:$G$9,7,0)+VLOOKUP(O526,REFERENCIAS!$C:$D,2,0)*VLOOKUP($O$2,PONDERADORES!$A$7:$G$9,7,0)</f>
        <v>0.2</v>
      </c>
      <c r="Z526" s="2">
        <f>+VLOOKUP(IF(R526&lt;0.1,0,IF(AND(R526&gt;=0.1,R526&lt;0.2),0.1,IF(AND(R526&gt;=0.2,R526&lt;0.3),0.2,IF(R526&gt;0.3,0.3,)))),REFERENCIAS!$C:$D,2,0)*VLOOKUP($R$2,PONDERADORES!$A$11:$G$11,7,0)</f>
        <v>15</v>
      </c>
      <c r="AA526" s="92"/>
      <c r="AB526" s="95" t="e">
        <f t="shared" ca="1" si="31"/>
        <v>#REF!</v>
      </c>
      <c r="AC526" s="23" t="e">
        <f ca="1">IF(AB526&gt;REFERENCIAS!$C$62,REFERENCIAS!$B$62,IF(AND(AB526&gt;=REFERENCIAS!$C$63,AB526&lt;REFERENCIAS!$D$63),REFERENCIAS!$B$63,IF(AND(AB526&gt;REFERENCIAS!$C$64,AB526&lt;=REFERENCIAS!$D$64),REFERENCIAS!$B$64,IF(AND(AB526&gt;=REFERENCIAS!$C$65,AB526&lt;REFERENCIAS!$D$65),REFERENCIAS!$B$65, "Revisar"))))</f>
        <v>#REF!</v>
      </c>
      <c r="AD526" s="94" t="e">
        <f ca="1">VLOOKUP(AC526,REFERENCIAS!$B$62:$G$65,4,FALSE)</f>
        <v>#REF!</v>
      </c>
      <c r="AJ526" s="20"/>
    </row>
    <row r="527" spans="1:36" ht="17.25" x14ac:dyDescent="0.25">
      <c r="A527" s="74"/>
      <c r="B527" s="19"/>
      <c r="C527" s="19"/>
      <c r="D527" s="50"/>
      <c r="E527" s="73"/>
      <c r="F527" s="74"/>
      <c r="G527" s="9"/>
      <c r="H527" s="48"/>
      <c r="I527" s="49">
        <f t="shared" ca="1" si="29"/>
        <v>2022</v>
      </c>
      <c r="J527" s="22">
        <f t="shared" ca="1" si="28"/>
        <v>1</v>
      </c>
      <c r="K527" s="19"/>
      <c r="L527" s="73"/>
      <c r="M527" s="74"/>
      <c r="N527" s="19"/>
      <c r="O527" s="73"/>
      <c r="P527" s="82">
        <v>1</v>
      </c>
      <c r="Q527" s="24">
        <v>1</v>
      </c>
      <c r="R527" s="81">
        <f t="shared" si="30"/>
        <v>1</v>
      </c>
      <c r="S527" s="85"/>
      <c r="T527" s="19"/>
      <c r="U527" s="22"/>
      <c r="V527" s="59"/>
      <c r="W527" s="81"/>
      <c r="X527" s="91" t="e">
        <f ca="1">+VLOOKUP(#REF!,REFERENCIAS!$C:$D,2,0)*VLOOKUP(#REF!,PONDERADORES!A:P,IF(AND(INFORMACION!$T527='REFERENCIAS RIESGO'!$C$36,INFORMACION!$F527=REFERENCIAS!$C$24),16,IF(INFORMACION!$T527='REFERENCIAS RIESGO'!$C$36,13,IF(INFORMACION!$F527=REFERENCIAS!$C$24,10,7))),0)+VLOOKUP(K527,REFERENCIAS!$C:$D,2,0)*VLOOKUP($K$2,PONDERADORES!A:P,IF(AND(INFORMACION!$T527='REFERENCIAS RIESGO'!$C$36,INFORMACION!$F527=REFERENCIAS!$C$24),16,IF(INFORMACION!$T527='REFERENCIAS RIESGO'!$C$36,13,IF(INFORMACION!$F527=REFERENCIAS!$C$24,10,7))),0)+VLOOKUP(L527,REFERENCIAS!$C:$D,2,0)*VLOOKUP($L$2,PONDERADORES!A:P,IF(AND(INFORMACION!$T527='REFERENCIAS RIESGO'!$C$36,INFORMACION!$F527=REFERENCIAS!$C$24),16,IF(INFORMACION!$T527='REFERENCIAS RIESGO'!$C$36,13,IF(INFORMACION!$F527=REFERENCIAS!$C$24,10,7))),0)+VLOOKUP(F527,REFERENCIAS!$C:$D,2,0)*VLOOKUP($F$2,PONDERADORES!A:P,IF(AND(INFORMACION!$T527='REFERENCIAS RIESGO'!$C$36,INFORMACION!$F527=REFERENCIAS!$C$24),16,IF(INFORMACION!$T527='REFERENCIAS RIESGO'!$C$36,13,IF(INFORMACION!$F527=REFERENCIAS!$C$24,10,7))),0)+VLOOKUP(T527,REFERENCIAS!$C:$D,2,0)*VLOOKUP($T$2,PONDERADORES!A:P,IF(AND(INFORMACION!$T527='REFERENCIAS RIESGO'!$C$36,INFORMACION!$F527=REFERENCIAS!$C$24),16,IF(INFORMACION!$T527='REFERENCIAS RIESGO'!$C$36,13,IF(INFORMACION!$F527=REFERENCIAS!$C$24,10,7))),0)+VLOOKUP(IF(J527&lt;=0.2,0.2,IF(AND(J527&gt;0.2,J527&lt;=0.4),0.4,IF(AND(J527&gt;0.4,J527&lt;=0.6),0.6,IF(AND(J527&gt;0.6,J527&lt;=0.8),0.8,IF(AND(J527&gt;0.8,J527&lt;=1),1))))),REFERENCIAS!$C:$D,2,0)*VLOOKUP($J$2,PONDERADORES!A:P,IF(AND(INFORMACION!$T527='REFERENCIAS RIESGO'!$C$36,INFORMACION!$F527=REFERENCIAS!$C$24),16,IF(INFORMACION!$T527='REFERENCIAS RIESGO'!$C$36,13,IF(INFORMACION!$F527=REFERENCIAS!$C$24,10,7))),0)</f>
        <v>#REF!</v>
      </c>
      <c r="Y527" s="68">
        <f>+VLOOKUP(M527,REFERENCIAS!$C:$D,2,0)*VLOOKUP($M$2,PONDERADORES!$A$7:$G$9,7,0)+VLOOKUP(N527,REFERENCIAS!$C:$D,2,0)*VLOOKUP($N$2,PONDERADORES!$A$7:$G$9,7,0)+VLOOKUP(O527,REFERENCIAS!$C:$D,2,0)*VLOOKUP($O$2,PONDERADORES!$A$7:$G$9,7,0)</f>
        <v>0.2</v>
      </c>
      <c r="Z527" s="2">
        <f>+VLOOKUP(IF(R527&lt;0.1,0,IF(AND(R527&gt;=0.1,R527&lt;0.2),0.1,IF(AND(R527&gt;=0.2,R527&lt;0.3),0.2,IF(R527&gt;0.3,0.3,)))),REFERENCIAS!$C:$D,2,0)*VLOOKUP($R$2,PONDERADORES!$A$11:$G$11,7,0)</f>
        <v>15</v>
      </c>
      <c r="AA527" s="92"/>
      <c r="AB527" s="95" t="e">
        <f t="shared" ca="1" si="31"/>
        <v>#REF!</v>
      </c>
      <c r="AC527" s="23" t="e">
        <f ca="1">IF(AB527&gt;REFERENCIAS!$C$62,REFERENCIAS!$B$62,IF(AND(AB527&gt;=REFERENCIAS!$C$63,AB527&lt;REFERENCIAS!$D$63),REFERENCIAS!$B$63,IF(AND(AB527&gt;REFERENCIAS!$C$64,AB527&lt;=REFERENCIAS!$D$64),REFERENCIAS!$B$64,IF(AND(AB527&gt;=REFERENCIAS!$C$65,AB527&lt;REFERENCIAS!$D$65),REFERENCIAS!$B$65, "Revisar"))))</f>
        <v>#REF!</v>
      </c>
      <c r="AD527" s="94" t="e">
        <f ca="1">VLOOKUP(AC527,REFERENCIAS!$B$62:$G$65,4,FALSE)</f>
        <v>#REF!</v>
      </c>
      <c r="AJ527" s="20"/>
    </row>
    <row r="528" spans="1:36" ht="17.25" x14ac:dyDescent="0.25">
      <c r="A528" s="74"/>
      <c r="B528" s="19"/>
      <c r="C528" s="19"/>
      <c r="D528" s="50"/>
      <c r="E528" s="73"/>
      <c r="F528" s="74"/>
      <c r="G528" s="9"/>
      <c r="H528" s="48"/>
      <c r="I528" s="49">
        <f t="shared" ca="1" si="29"/>
        <v>2022</v>
      </c>
      <c r="J528" s="22">
        <f t="shared" ca="1" si="28"/>
        <v>1</v>
      </c>
      <c r="K528" s="19"/>
      <c r="L528" s="73"/>
      <c r="M528" s="74"/>
      <c r="N528" s="19"/>
      <c r="O528" s="73"/>
      <c r="P528" s="82">
        <v>1</v>
      </c>
      <c r="Q528" s="24">
        <v>1</v>
      </c>
      <c r="R528" s="81">
        <f t="shared" si="30"/>
        <v>1</v>
      </c>
      <c r="S528" s="85"/>
      <c r="T528" s="19"/>
      <c r="U528" s="22"/>
      <c r="V528" s="59"/>
      <c r="W528" s="81"/>
      <c r="X528" s="91" t="e">
        <f ca="1">+VLOOKUP(#REF!,REFERENCIAS!$C:$D,2,0)*VLOOKUP(#REF!,PONDERADORES!A:P,IF(AND(INFORMACION!$T528='REFERENCIAS RIESGO'!$C$36,INFORMACION!$F528=REFERENCIAS!$C$24),16,IF(INFORMACION!$T528='REFERENCIAS RIESGO'!$C$36,13,IF(INFORMACION!$F528=REFERENCIAS!$C$24,10,7))),0)+VLOOKUP(K528,REFERENCIAS!$C:$D,2,0)*VLOOKUP($K$2,PONDERADORES!A:P,IF(AND(INFORMACION!$T528='REFERENCIAS RIESGO'!$C$36,INFORMACION!$F528=REFERENCIAS!$C$24),16,IF(INFORMACION!$T528='REFERENCIAS RIESGO'!$C$36,13,IF(INFORMACION!$F528=REFERENCIAS!$C$24,10,7))),0)+VLOOKUP(L528,REFERENCIAS!$C:$D,2,0)*VLOOKUP($L$2,PONDERADORES!A:P,IF(AND(INFORMACION!$T528='REFERENCIAS RIESGO'!$C$36,INFORMACION!$F528=REFERENCIAS!$C$24),16,IF(INFORMACION!$T528='REFERENCIAS RIESGO'!$C$36,13,IF(INFORMACION!$F528=REFERENCIAS!$C$24,10,7))),0)+VLOOKUP(F528,REFERENCIAS!$C:$D,2,0)*VLOOKUP($F$2,PONDERADORES!A:P,IF(AND(INFORMACION!$T528='REFERENCIAS RIESGO'!$C$36,INFORMACION!$F528=REFERENCIAS!$C$24),16,IF(INFORMACION!$T528='REFERENCIAS RIESGO'!$C$36,13,IF(INFORMACION!$F528=REFERENCIAS!$C$24,10,7))),0)+VLOOKUP(T528,REFERENCIAS!$C:$D,2,0)*VLOOKUP($T$2,PONDERADORES!A:P,IF(AND(INFORMACION!$T528='REFERENCIAS RIESGO'!$C$36,INFORMACION!$F528=REFERENCIAS!$C$24),16,IF(INFORMACION!$T528='REFERENCIAS RIESGO'!$C$36,13,IF(INFORMACION!$F528=REFERENCIAS!$C$24,10,7))),0)+VLOOKUP(IF(J528&lt;=0.2,0.2,IF(AND(J528&gt;0.2,J528&lt;=0.4),0.4,IF(AND(J528&gt;0.4,J528&lt;=0.6),0.6,IF(AND(J528&gt;0.6,J528&lt;=0.8),0.8,IF(AND(J528&gt;0.8,J528&lt;=1),1))))),REFERENCIAS!$C:$D,2,0)*VLOOKUP($J$2,PONDERADORES!A:P,IF(AND(INFORMACION!$T528='REFERENCIAS RIESGO'!$C$36,INFORMACION!$F528=REFERENCIAS!$C$24),16,IF(INFORMACION!$T528='REFERENCIAS RIESGO'!$C$36,13,IF(INFORMACION!$F528=REFERENCIAS!$C$24,10,7))),0)</f>
        <v>#REF!</v>
      </c>
      <c r="Y528" s="68">
        <f>+VLOOKUP(M528,REFERENCIAS!$C:$D,2,0)*VLOOKUP($M$2,PONDERADORES!$A$7:$G$9,7,0)+VLOOKUP(N528,REFERENCIAS!$C:$D,2,0)*VLOOKUP($N$2,PONDERADORES!$A$7:$G$9,7,0)+VLOOKUP(O528,REFERENCIAS!$C:$D,2,0)*VLOOKUP($O$2,PONDERADORES!$A$7:$G$9,7,0)</f>
        <v>0.2</v>
      </c>
      <c r="Z528" s="2">
        <f>+VLOOKUP(IF(R528&lt;0.1,0,IF(AND(R528&gt;=0.1,R528&lt;0.2),0.1,IF(AND(R528&gt;=0.2,R528&lt;0.3),0.2,IF(R528&gt;0.3,0.3,)))),REFERENCIAS!$C:$D,2,0)*VLOOKUP($R$2,PONDERADORES!$A$11:$G$11,7,0)</f>
        <v>15</v>
      </c>
      <c r="AA528" s="92"/>
      <c r="AB528" s="95" t="e">
        <f t="shared" ca="1" si="31"/>
        <v>#REF!</v>
      </c>
      <c r="AC528" s="23" t="e">
        <f ca="1">IF(AB528&gt;REFERENCIAS!$C$62,REFERENCIAS!$B$62,IF(AND(AB528&gt;=REFERENCIAS!$C$63,AB528&lt;REFERENCIAS!$D$63),REFERENCIAS!$B$63,IF(AND(AB528&gt;REFERENCIAS!$C$64,AB528&lt;=REFERENCIAS!$D$64),REFERENCIAS!$B$64,IF(AND(AB528&gt;=REFERENCIAS!$C$65,AB528&lt;REFERENCIAS!$D$65),REFERENCIAS!$B$65, "Revisar"))))</f>
        <v>#REF!</v>
      </c>
      <c r="AD528" s="94" t="e">
        <f ca="1">VLOOKUP(AC528,REFERENCIAS!$B$62:$G$65,4,FALSE)</f>
        <v>#REF!</v>
      </c>
      <c r="AJ528" s="20"/>
    </row>
    <row r="529" spans="1:36" ht="17.25" x14ac:dyDescent="0.25">
      <c r="A529" s="74"/>
      <c r="B529" s="19"/>
      <c r="C529" s="19"/>
      <c r="D529" s="50"/>
      <c r="E529" s="73"/>
      <c r="F529" s="74"/>
      <c r="G529" s="9"/>
      <c r="H529" s="48"/>
      <c r="I529" s="49">
        <f t="shared" ca="1" si="29"/>
        <v>2022</v>
      </c>
      <c r="J529" s="22">
        <f t="shared" ca="1" si="28"/>
        <v>1</v>
      </c>
      <c r="K529" s="19"/>
      <c r="L529" s="73"/>
      <c r="M529" s="74"/>
      <c r="N529" s="19"/>
      <c r="O529" s="73"/>
      <c r="P529" s="82">
        <v>1</v>
      </c>
      <c r="Q529" s="24">
        <v>1</v>
      </c>
      <c r="R529" s="81">
        <f t="shared" si="30"/>
        <v>1</v>
      </c>
      <c r="S529" s="85"/>
      <c r="T529" s="19"/>
      <c r="U529" s="22"/>
      <c r="V529" s="59"/>
      <c r="W529" s="81"/>
      <c r="X529" s="91" t="e">
        <f ca="1">+VLOOKUP(#REF!,REFERENCIAS!$C:$D,2,0)*VLOOKUP(#REF!,PONDERADORES!A:P,IF(AND(INFORMACION!$T529='REFERENCIAS RIESGO'!$C$36,INFORMACION!$F529=REFERENCIAS!$C$24),16,IF(INFORMACION!$T529='REFERENCIAS RIESGO'!$C$36,13,IF(INFORMACION!$F529=REFERENCIAS!$C$24,10,7))),0)+VLOOKUP(K529,REFERENCIAS!$C:$D,2,0)*VLOOKUP($K$2,PONDERADORES!A:P,IF(AND(INFORMACION!$T529='REFERENCIAS RIESGO'!$C$36,INFORMACION!$F529=REFERENCIAS!$C$24),16,IF(INFORMACION!$T529='REFERENCIAS RIESGO'!$C$36,13,IF(INFORMACION!$F529=REFERENCIAS!$C$24,10,7))),0)+VLOOKUP(L529,REFERENCIAS!$C:$D,2,0)*VLOOKUP($L$2,PONDERADORES!A:P,IF(AND(INFORMACION!$T529='REFERENCIAS RIESGO'!$C$36,INFORMACION!$F529=REFERENCIAS!$C$24),16,IF(INFORMACION!$T529='REFERENCIAS RIESGO'!$C$36,13,IF(INFORMACION!$F529=REFERENCIAS!$C$24,10,7))),0)+VLOOKUP(F529,REFERENCIAS!$C:$D,2,0)*VLOOKUP($F$2,PONDERADORES!A:P,IF(AND(INFORMACION!$T529='REFERENCIAS RIESGO'!$C$36,INFORMACION!$F529=REFERENCIAS!$C$24),16,IF(INFORMACION!$T529='REFERENCIAS RIESGO'!$C$36,13,IF(INFORMACION!$F529=REFERENCIAS!$C$24,10,7))),0)+VLOOKUP(T529,REFERENCIAS!$C:$D,2,0)*VLOOKUP($T$2,PONDERADORES!A:P,IF(AND(INFORMACION!$T529='REFERENCIAS RIESGO'!$C$36,INFORMACION!$F529=REFERENCIAS!$C$24),16,IF(INFORMACION!$T529='REFERENCIAS RIESGO'!$C$36,13,IF(INFORMACION!$F529=REFERENCIAS!$C$24,10,7))),0)+VLOOKUP(IF(J529&lt;=0.2,0.2,IF(AND(J529&gt;0.2,J529&lt;=0.4),0.4,IF(AND(J529&gt;0.4,J529&lt;=0.6),0.6,IF(AND(J529&gt;0.6,J529&lt;=0.8),0.8,IF(AND(J529&gt;0.8,J529&lt;=1),1))))),REFERENCIAS!$C:$D,2,0)*VLOOKUP($J$2,PONDERADORES!A:P,IF(AND(INFORMACION!$T529='REFERENCIAS RIESGO'!$C$36,INFORMACION!$F529=REFERENCIAS!$C$24),16,IF(INFORMACION!$T529='REFERENCIAS RIESGO'!$C$36,13,IF(INFORMACION!$F529=REFERENCIAS!$C$24,10,7))),0)</f>
        <v>#REF!</v>
      </c>
      <c r="Y529" s="68">
        <f>+VLOOKUP(M529,REFERENCIAS!$C:$D,2,0)*VLOOKUP($M$2,PONDERADORES!$A$7:$G$9,7,0)+VLOOKUP(N529,REFERENCIAS!$C:$D,2,0)*VLOOKUP($N$2,PONDERADORES!$A$7:$G$9,7,0)+VLOOKUP(O529,REFERENCIAS!$C:$D,2,0)*VLOOKUP($O$2,PONDERADORES!$A$7:$G$9,7,0)</f>
        <v>0.2</v>
      </c>
      <c r="Z529" s="2">
        <f>+VLOOKUP(IF(R529&lt;0.1,0,IF(AND(R529&gt;=0.1,R529&lt;0.2),0.1,IF(AND(R529&gt;=0.2,R529&lt;0.3),0.2,IF(R529&gt;0.3,0.3,)))),REFERENCIAS!$C:$D,2,0)*VLOOKUP($R$2,PONDERADORES!$A$11:$G$11,7,0)</f>
        <v>15</v>
      </c>
      <c r="AA529" s="92"/>
      <c r="AB529" s="95" t="e">
        <f t="shared" ca="1" si="31"/>
        <v>#REF!</v>
      </c>
      <c r="AC529" s="23" t="e">
        <f ca="1">IF(AB529&gt;REFERENCIAS!$C$62,REFERENCIAS!$B$62,IF(AND(AB529&gt;=REFERENCIAS!$C$63,AB529&lt;REFERENCIAS!$D$63),REFERENCIAS!$B$63,IF(AND(AB529&gt;REFERENCIAS!$C$64,AB529&lt;=REFERENCIAS!$D$64),REFERENCIAS!$B$64,IF(AND(AB529&gt;=REFERENCIAS!$C$65,AB529&lt;REFERENCIAS!$D$65),REFERENCIAS!$B$65, "Revisar"))))</f>
        <v>#REF!</v>
      </c>
      <c r="AD529" s="94" t="e">
        <f ca="1">VLOOKUP(AC529,REFERENCIAS!$B$62:$G$65,4,FALSE)</f>
        <v>#REF!</v>
      </c>
      <c r="AJ529" s="20"/>
    </row>
    <row r="530" spans="1:36" ht="17.25" x14ac:dyDescent="0.25">
      <c r="A530" s="74"/>
      <c r="B530" s="19"/>
      <c r="C530" s="19"/>
      <c r="D530" s="50"/>
      <c r="E530" s="73"/>
      <c r="F530" s="74"/>
      <c r="G530" s="9"/>
      <c r="H530" s="48"/>
      <c r="I530" s="49">
        <f t="shared" ca="1" si="29"/>
        <v>2022</v>
      </c>
      <c r="J530" s="22">
        <f t="shared" ca="1" si="28"/>
        <v>1</v>
      </c>
      <c r="K530" s="19"/>
      <c r="L530" s="73"/>
      <c r="M530" s="74"/>
      <c r="N530" s="19"/>
      <c r="O530" s="73"/>
      <c r="P530" s="82">
        <v>1</v>
      </c>
      <c r="Q530" s="24">
        <v>1</v>
      </c>
      <c r="R530" s="81">
        <f t="shared" si="30"/>
        <v>1</v>
      </c>
      <c r="S530" s="85"/>
      <c r="T530" s="19"/>
      <c r="U530" s="22"/>
      <c r="V530" s="59"/>
      <c r="W530" s="81"/>
      <c r="X530" s="91" t="e">
        <f ca="1">+VLOOKUP(#REF!,REFERENCIAS!$C:$D,2,0)*VLOOKUP(#REF!,PONDERADORES!A:P,IF(AND(INFORMACION!$T530='REFERENCIAS RIESGO'!$C$36,INFORMACION!$F530=REFERENCIAS!$C$24),16,IF(INFORMACION!$T530='REFERENCIAS RIESGO'!$C$36,13,IF(INFORMACION!$F530=REFERENCIAS!$C$24,10,7))),0)+VLOOKUP(K530,REFERENCIAS!$C:$D,2,0)*VLOOKUP($K$2,PONDERADORES!A:P,IF(AND(INFORMACION!$T530='REFERENCIAS RIESGO'!$C$36,INFORMACION!$F530=REFERENCIAS!$C$24),16,IF(INFORMACION!$T530='REFERENCIAS RIESGO'!$C$36,13,IF(INFORMACION!$F530=REFERENCIAS!$C$24,10,7))),0)+VLOOKUP(L530,REFERENCIAS!$C:$D,2,0)*VLOOKUP($L$2,PONDERADORES!A:P,IF(AND(INFORMACION!$T530='REFERENCIAS RIESGO'!$C$36,INFORMACION!$F530=REFERENCIAS!$C$24),16,IF(INFORMACION!$T530='REFERENCIAS RIESGO'!$C$36,13,IF(INFORMACION!$F530=REFERENCIAS!$C$24,10,7))),0)+VLOOKUP(F530,REFERENCIAS!$C:$D,2,0)*VLOOKUP($F$2,PONDERADORES!A:P,IF(AND(INFORMACION!$T530='REFERENCIAS RIESGO'!$C$36,INFORMACION!$F530=REFERENCIAS!$C$24),16,IF(INFORMACION!$T530='REFERENCIAS RIESGO'!$C$36,13,IF(INFORMACION!$F530=REFERENCIAS!$C$24,10,7))),0)+VLOOKUP(T530,REFERENCIAS!$C:$D,2,0)*VLOOKUP($T$2,PONDERADORES!A:P,IF(AND(INFORMACION!$T530='REFERENCIAS RIESGO'!$C$36,INFORMACION!$F530=REFERENCIAS!$C$24),16,IF(INFORMACION!$T530='REFERENCIAS RIESGO'!$C$36,13,IF(INFORMACION!$F530=REFERENCIAS!$C$24,10,7))),0)+VLOOKUP(IF(J530&lt;=0.2,0.2,IF(AND(J530&gt;0.2,J530&lt;=0.4),0.4,IF(AND(J530&gt;0.4,J530&lt;=0.6),0.6,IF(AND(J530&gt;0.6,J530&lt;=0.8),0.8,IF(AND(J530&gt;0.8,J530&lt;=1),1))))),REFERENCIAS!$C:$D,2,0)*VLOOKUP($J$2,PONDERADORES!A:P,IF(AND(INFORMACION!$T530='REFERENCIAS RIESGO'!$C$36,INFORMACION!$F530=REFERENCIAS!$C$24),16,IF(INFORMACION!$T530='REFERENCIAS RIESGO'!$C$36,13,IF(INFORMACION!$F530=REFERENCIAS!$C$24,10,7))),0)</f>
        <v>#REF!</v>
      </c>
      <c r="Y530" s="68">
        <f>+VLOOKUP(M530,REFERENCIAS!$C:$D,2,0)*VLOOKUP($M$2,PONDERADORES!$A$7:$G$9,7,0)+VLOOKUP(N530,REFERENCIAS!$C:$D,2,0)*VLOOKUP($N$2,PONDERADORES!$A$7:$G$9,7,0)+VLOOKUP(O530,REFERENCIAS!$C:$D,2,0)*VLOOKUP($O$2,PONDERADORES!$A$7:$G$9,7,0)</f>
        <v>0.2</v>
      </c>
      <c r="Z530" s="2">
        <f>+VLOOKUP(IF(R530&lt;0.1,0,IF(AND(R530&gt;=0.1,R530&lt;0.2),0.1,IF(AND(R530&gt;=0.2,R530&lt;0.3),0.2,IF(R530&gt;0.3,0.3,)))),REFERENCIAS!$C:$D,2,0)*VLOOKUP($R$2,PONDERADORES!$A$11:$G$11,7,0)</f>
        <v>15</v>
      </c>
      <c r="AA530" s="92"/>
      <c r="AB530" s="95" t="e">
        <f t="shared" ca="1" si="31"/>
        <v>#REF!</v>
      </c>
      <c r="AC530" s="23" t="e">
        <f ca="1">IF(AB530&gt;REFERENCIAS!$C$62,REFERENCIAS!$B$62,IF(AND(AB530&gt;=REFERENCIAS!$C$63,AB530&lt;REFERENCIAS!$D$63),REFERENCIAS!$B$63,IF(AND(AB530&gt;REFERENCIAS!$C$64,AB530&lt;=REFERENCIAS!$D$64),REFERENCIAS!$B$64,IF(AND(AB530&gt;=REFERENCIAS!$C$65,AB530&lt;REFERENCIAS!$D$65),REFERENCIAS!$B$65, "Revisar"))))</f>
        <v>#REF!</v>
      </c>
      <c r="AD530" s="94" t="e">
        <f ca="1">VLOOKUP(AC530,REFERENCIAS!$B$62:$G$65,4,FALSE)</f>
        <v>#REF!</v>
      </c>
      <c r="AJ530" s="20"/>
    </row>
    <row r="531" spans="1:36" ht="17.25" x14ac:dyDescent="0.25">
      <c r="A531" s="74"/>
      <c r="B531" s="19"/>
      <c r="C531" s="19"/>
      <c r="D531" s="50"/>
      <c r="E531" s="73"/>
      <c r="F531" s="74"/>
      <c r="G531" s="9"/>
      <c r="H531" s="48"/>
      <c r="I531" s="49">
        <f t="shared" ca="1" si="29"/>
        <v>2022</v>
      </c>
      <c r="J531" s="22">
        <f t="shared" ca="1" si="28"/>
        <v>1</v>
      </c>
      <c r="K531" s="19"/>
      <c r="L531" s="73"/>
      <c r="M531" s="74"/>
      <c r="N531" s="19"/>
      <c r="O531" s="73"/>
      <c r="P531" s="82">
        <v>1</v>
      </c>
      <c r="Q531" s="24">
        <v>1</v>
      </c>
      <c r="R531" s="81">
        <f t="shared" si="30"/>
        <v>1</v>
      </c>
      <c r="S531" s="85"/>
      <c r="T531" s="19"/>
      <c r="U531" s="22"/>
      <c r="V531" s="59"/>
      <c r="W531" s="81"/>
      <c r="X531" s="91" t="e">
        <f ca="1">+VLOOKUP(#REF!,REFERENCIAS!$C:$D,2,0)*VLOOKUP(#REF!,PONDERADORES!A:P,IF(AND(INFORMACION!$T531='REFERENCIAS RIESGO'!$C$36,INFORMACION!$F531=REFERENCIAS!$C$24),16,IF(INFORMACION!$T531='REFERENCIAS RIESGO'!$C$36,13,IF(INFORMACION!$F531=REFERENCIAS!$C$24,10,7))),0)+VLOOKUP(K531,REFERENCIAS!$C:$D,2,0)*VLOOKUP($K$2,PONDERADORES!A:P,IF(AND(INFORMACION!$T531='REFERENCIAS RIESGO'!$C$36,INFORMACION!$F531=REFERENCIAS!$C$24),16,IF(INFORMACION!$T531='REFERENCIAS RIESGO'!$C$36,13,IF(INFORMACION!$F531=REFERENCIAS!$C$24,10,7))),0)+VLOOKUP(L531,REFERENCIAS!$C:$D,2,0)*VLOOKUP($L$2,PONDERADORES!A:P,IF(AND(INFORMACION!$T531='REFERENCIAS RIESGO'!$C$36,INFORMACION!$F531=REFERENCIAS!$C$24),16,IF(INFORMACION!$T531='REFERENCIAS RIESGO'!$C$36,13,IF(INFORMACION!$F531=REFERENCIAS!$C$24,10,7))),0)+VLOOKUP(F531,REFERENCIAS!$C:$D,2,0)*VLOOKUP($F$2,PONDERADORES!A:P,IF(AND(INFORMACION!$T531='REFERENCIAS RIESGO'!$C$36,INFORMACION!$F531=REFERENCIAS!$C$24),16,IF(INFORMACION!$T531='REFERENCIAS RIESGO'!$C$36,13,IF(INFORMACION!$F531=REFERENCIAS!$C$24,10,7))),0)+VLOOKUP(T531,REFERENCIAS!$C:$D,2,0)*VLOOKUP($T$2,PONDERADORES!A:P,IF(AND(INFORMACION!$T531='REFERENCIAS RIESGO'!$C$36,INFORMACION!$F531=REFERENCIAS!$C$24),16,IF(INFORMACION!$T531='REFERENCIAS RIESGO'!$C$36,13,IF(INFORMACION!$F531=REFERENCIAS!$C$24,10,7))),0)+VLOOKUP(IF(J531&lt;=0.2,0.2,IF(AND(J531&gt;0.2,J531&lt;=0.4),0.4,IF(AND(J531&gt;0.4,J531&lt;=0.6),0.6,IF(AND(J531&gt;0.6,J531&lt;=0.8),0.8,IF(AND(J531&gt;0.8,J531&lt;=1),1))))),REFERENCIAS!$C:$D,2,0)*VLOOKUP($J$2,PONDERADORES!A:P,IF(AND(INFORMACION!$T531='REFERENCIAS RIESGO'!$C$36,INFORMACION!$F531=REFERENCIAS!$C$24),16,IF(INFORMACION!$T531='REFERENCIAS RIESGO'!$C$36,13,IF(INFORMACION!$F531=REFERENCIAS!$C$24,10,7))),0)</f>
        <v>#REF!</v>
      </c>
      <c r="Y531" s="68">
        <f>+VLOOKUP(M531,REFERENCIAS!$C:$D,2,0)*VLOOKUP($M$2,PONDERADORES!$A$7:$G$9,7,0)+VLOOKUP(N531,REFERENCIAS!$C:$D,2,0)*VLOOKUP($N$2,PONDERADORES!$A$7:$G$9,7,0)+VLOOKUP(O531,REFERENCIAS!$C:$D,2,0)*VLOOKUP($O$2,PONDERADORES!$A$7:$G$9,7,0)</f>
        <v>0.2</v>
      </c>
      <c r="Z531" s="2">
        <f>+VLOOKUP(IF(R531&lt;0.1,0,IF(AND(R531&gt;=0.1,R531&lt;0.2),0.1,IF(AND(R531&gt;=0.2,R531&lt;0.3),0.2,IF(R531&gt;0.3,0.3,)))),REFERENCIAS!$C:$D,2,0)*VLOOKUP($R$2,PONDERADORES!$A$11:$G$11,7,0)</f>
        <v>15</v>
      </c>
      <c r="AA531" s="92"/>
      <c r="AB531" s="95" t="e">
        <f t="shared" ca="1" si="31"/>
        <v>#REF!</v>
      </c>
      <c r="AC531" s="23" t="e">
        <f ca="1">IF(AB531&gt;REFERENCIAS!$C$62,REFERENCIAS!$B$62,IF(AND(AB531&gt;=REFERENCIAS!$C$63,AB531&lt;REFERENCIAS!$D$63),REFERENCIAS!$B$63,IF(AND(AB531&gt;REFERENCIAS!$C$64,AB531&lt;=REFERENCIAS!$D$64),REFERENCIAS!$B$64,IF(AND(AB531&gt;=REFERENCIAS!$C$65,AB531&lt;REFERENCIAS!$D$65),REFERENCIAS!$B$65, "Revisar"))))</f>
        <v>#REF!</v>
      </c>
      <c r="AD531" s="94" t="e">
        <f ca="1">VLOOKUP(AC531,REFERENCIAS!$B$62:$G$65,4,FALSE)</f>
        <v>#REF!</v>
      </c>
      <c r="AJ531" s="20"/>
    </row>
    <row r="532" spans="1:36" ht="17.25" x14ac:dyDescent="0.25">
      <c r="A532" s="74"/>
      <c r="B532" s="19"/>
      <c r="C532" s="19"/>
      <c r="D532" s="50"/>
      <c r="E532" s="73"/>
      <c r="F532" s="74"/>
      <c r="G532" s="9"/>
      <c r="H532" s="48"/>
      <c r="I532" s="49">
        <f t="shared" ca="1" si="29"/>
        <v>2022</v>
      </c>
      <c r="J532" s="22">
        <f t="shared" ca="1" si="28"/>
        <v>1</v>
      </c>
      <c r="K532" s="19"/>
      <c r="L532" s="73"/>
      <c r="M532" s="74"/>
      <c r="N532" s="19"/>
      <c r="O532" s="73"/>
      <c r="P532" s="82">
        <v>1</v>
      </c>
      <c r="Q532" s="24">
        <v>1</v>
      </c>
      <c r="R532" s="81">
        <f t="shared" si="30"/>
        <v>1</v>
      </c>
      <c r="S532" s="85"/>
      <c r="T532" s="19"/>
      <c r="U532" s="22"/>
      <c r="V532" s="59"/>
      <c r="W532" s="81"/>
      <c r="X532" s="91" t="e">
        <f ca="1">+VLOOKUP(#REF!,REFERENCIAS!$C:$D,2,0)*VLOOKUP(#REF!,PONDERADORES!A:P,IF(AND(INFORMACION!$T532='REFERENCIAS RIESGO'!$C$36,INFORMACION!$F532=REFERENCIAS!$C$24),16,IF(INFORMACION!$T532='REFERENCIAS RIESGO'!$C$36,13,IF(INFORMACION!$F532=REFERENCIAS!$C$24,10,7))),0)+VLOOKUP(K532,REFERENCIAS!$C:$D,2,0)*VLOOKUP($K$2,PONDERADORES!A:P,IF(AND(INFORMACION!$T532='REFERENCIAS RIESGO'!$C$36,INFORMACION!$F532=REFERENCIAS!$C$24),16,IF(INFORMACION!$T532='REFERENCIAS RIESGO'!$C$36,13,IF(INFORMACION!$F532=REFERENCIAS!$C$24,10,7))),0)+VLOOKUP(L532,REFERENCIAS!$C:$D,2,0)*VLOOKUP($L$2,PONDERADORES!A:P,IF(AND(INFORMACION!$T532='REFERENCIAS RIESGO'!$C$36,INFORMACION!$F532=REFERENCIAS!$C$24),16,IF(INFORMACION!$T532='REFERENCIAS RIESGO'!$C$36,13,IF(INFORMACION!$F532=REFERENCIAS!$C$24,10,7))),0)+VLOOKUP(F532,REFERENCIAS!$C:$D,2,0)*VLOOKUP($F$2,PONDERADORES!A:P,IF(AND(INFORMACION!$T532='REFERENCIAS RIESGO'!$C$36,INFORMACION!$F532=REFERENCIAS!$C$24),16,IF(INFORMACION!$T532='REFERENCIAS RIESGO'!$C$36,13,IF(INFORMACION!$F532=REFERENCIAS!$C$24,10,7))),0)+VLOOKUP(T532,REFERENCIAS!$C:$D,2,0)*VLOOKUP($T$2,PONDERADORES!A:P,IF(AND(INFORMACION!$T532='REFERENCIAS RIESGO'!$C$36,INFORMACION!$F532=REFERENCIAS!$C$24),16,IF(INFORMACION!$T532='REFERENCIAS RIESGO'!$C$36,13,IF(INFORMACION!$F532=REFERENCIAS!$C$24,10,7))),0)+VLOOKUP(IF(J532&lt;=0.2,0.2,IF(AND(J532&gt;0.2,J532&lt;=0.4),0.4,IF(AND(J532&gt;0.4,J532&lt;=0.6),0.6,IF(AND(J532&gt;0.6,J532&lt;=0.8),0.8,IF(AND(J532&gt;0.8,J532&lt;=1),1))))),REFERENCIAS!$C:$D,2,0)*VLOOKUP($J$2,PONDERADORES!A:P,IF(AND(INFORMACION!$T532='REFERENCIAS RIESGO'!$C$36,INFORMACION!$F532=REFERENCIAS!$C$24),16,IF(INFORMACION!$T532='REFERENCIAS RIESGO'!$C$36,13,IF(INFORMACION!$F532=REFERENCIAS!$C$24,10,7))),0)</f>
        <v>#REF!</v>
      </c>
      <c r="Y532" s="68">
        <f>+VLOOKUP(M532,REFERENCIAS!$C:$D,2,0)*VLOOKUP($M$2,PONDERADORES!$A$7:$G$9,7,0)+VLOOKUP(N532,REFERENCIAS!$C:$D,2,0)*VLOOKUP($N$2,PONDERADORES!$A$7:$G$9,7,0)+VLOOKUP(O532,REFERENCIAS!$C:$D,2,0)*VLOOKUP($O$2,PONDERADORES!$A$7:$G$9,7,0)</f>
        <v>0.2</v>
      </c>
      <c r="Z532" s="2">
        <f>+VLOOKUP(IF(R532&lt;0.1,0,IF(AND(R532&gt;=0.1,R532&lt;0.2),0.1,IF(AND(R532&gt;=0.2,R532&lt;0.3),0.2,IF(R532&gt;0.3,0.3,)))),REFERENCIAS!$C:$D,2,0)*VLOOKUP($R$2,PONDERADORES!$A$11:$G$11,7,0)</f>
        <v>15</v>
      </c>
      <c r="AA532" s="92"/>
      <c r="AB532" s="95" t="e">
        <f t="shared" ca="1" si="31"/>
        <v>#REF!</v>
      </c>
      <c r="AC532" s="23" t="e">
        <f ca="1">IF(AB532&gt;REFERENCIAS!$C$62,REFERENCIAS!$B$62,IF(AND(AB532&gt;=REFERENCIAS!$C$63,AB532&lt;REFERENCIAS!$D$63),REFERENCIAS!$B$63,IF(AND(AB532&gt;REFERENCIAS!$C$64,AB532&lt;=REFERENCIAS!$D$64),REFERENCIAS!$B$64,IF(AND(AB532&gt;=REFERENCIAS!$C$65,AB532&lt;REFERENCIAS!$D$65),REFERENCIAS!$B$65, "Revisar"))))</f>
        <v>#REF!</v>
      </c>
      <c r="AD532" s="94" t="e">
        <f ca="1">VLOOKUP(AC532,REFERENCIAS!$B$62:$G$65,4,FALSE)</f>
        <v>#REF!</v>
      </c>
      <c r="AJ532" s="20"/>
    </row>
    <row r="533" spans="1:36" ht="17.25" x14ac:dyDescent="0.25">
      <c r="A533" s="74"/>
      <c r="B533" s="19"/>
      <c r="C533" s="19"/>
      <c r="D533" s="50"/>
      <c r="E533" s="73"/>
      <c r="F533" s="74"/>
      <c r="G533" s="9"/>
      <c r="H533" s="48"/>
      <c r="I533" s="49">
        <f t="shared" ca="1" si="29"/>
        <v>2022</v>
      </c>
      <c r="J533" s="22">
        <f t="shared" ca="1" si="28"/>
        <v>1</v>
      </c>
      <c r="K533" s="19"/>
      <c r="L533" s="73"/>
      <c r="M533" s="74"/>
      <c r="N533" s="19"/>
      <c r="O533" s="73"/>
      <c r="P533" s="82">
        <v>1</v>
      </c>
      <c r="Q533" s="24">
        <v>1</v>
      </c>
      <c r="R533" s="81">
        <f t="shared" si="30"/>
        <v>1</v>
      </c>
      <c r="S533" s="85"/>
      <c r="T533" s="19"/>
      <c r="U533" s="22"/>
      <c r="V533" s="59"/>
      <c r="W533" s="81"/>
      <c r="X533" s="91" t="e">
        <f ca="1">+VLOOKUP(#REF!,REFERENCIAS!$C:$D,2,0)*VLOOKUP(#REF!,PONDERADORES!A:P,IF(AND(INFORMACION!$T533='REFERENCIAS RIESGO'!$C$36,INFORMACION!$F533=REFERENCIAS!$C$24),16,IF(INFORMACION!$T533='REFERENCIAS RIESGO'!$C$36,13,IF(INFORMACION!$F533=REFERENCIAS!$C$24,10,7))),0)+VLOOKUP(K533,REFERENCIAS!$C:$D,2,0)*VLOOKUP($K$2,PONDERADORES!A:P,IF(AND(INFORMACION!$T533='REFERENCIAS RIESGO'!$C$36,INFORMACION!$F533=REFERENCIAS!$C$24),16,IF(INFORMACION!$T533='REFERENCIAS RIESGO'!$C$36,13,IF(INFORMACION!$F533=REFERENCIAS!$C$24,10,7))),0)+VLOOKUP(L533,REFERENCIAS!$C:$D,2,0)*VLOOKUP($L$2,PONDERADORES!A:P,IF(AND(INFORMACION!$T533='REFERENCIAS RIESGO'!$C$36,INFORMACION!$F533=REFERENCIAS!$C$24),16,IF(INFORMACION!$T533='REFERENCIAS RIESGO'!$C$36,13,IF(INFORMACION!$F533=REFERENCIAS!$C$24,10,7))),0)+VLOOKUP(F533,REFERENCIAS!$C:$D,2,0)*VLOOKUP($F$2,PONDERADORES!A:P,IF(AND(INFORMACION!$T533='REFERENCIAS RIESGO'!$C$36,INFORMACION!$F533=REFERENCIAS!$C$24),16,IF(INFORMACION!$T533='REFERENCIAS RIESGO'!$C$36,13,IF(INFORMACION!$F533=REFERENCIAS!$C$24,10,7))),0)+VLOOKUP(T533,REFERENCIAS!$C:$D,2,0)*VLOOKUP($T$2,PONDERADORES!A:P,IF(AND(INFORMACION!$T533='REFERENCIAS RIESGO'!$C$36,INFORMACION!$F533=REFERENCIAS!$C$24),16,IF(INFORMACION!$T533='REFERENCIAS RIESGO'!$C$36,13,IF(INFORMACION!$F533=REFERENCIAS!$C$24,10,7))),0)+VLOOKUP(IF(J533&lt;=0.2,0.2,IF(AND(J533&gt;0.2,J533&lt;=0.4),0.4,IF(AND(J533&gt;0.4,J533&lt;=0.6),0.6,IF(AND(J533&gt;0.6,J533&lt;=0.8),0.8,IF(AND(J533&gt;0.8,J533&lt;=1),1))))),REFERENCIAS!$C:$D,2,0)*VLOOKUP($J$2,PONDERADORES!A:P,IF(AND(INFORMACION!$T533='REFERENCIAS RIESGO'!$C$36,INFORMACION!$F533=REFERENCIAS!$C$24),16,IF(INFORMACION!$T533='REFERENCIAS RIESGO'!$C$36,13,IF(INFORMACION!$F533=REFERENCIAS!$C$24,10,7))),0)</f>
        <v>#REF!</v>
      </c>
      <c r="Y533" s="68">
        <f>+VLOOKUP(M533,REFERENCIAS!$C:$D,2,0)*VLOOKUP($M$2,PONDERADORES!$A$7:$G$9,7,0)+VLOOKUP(N533,REFERENCIAS!$C:$D,2,0)*VLOOKUP($N$2,PONDERADORES!$A$7:$G$9,7,0)+VLOOKUP(O533,REFERENCIAS!$C:$D,2,0)*VLOOKUP($O$2,PONDERADORES!$A$7:$G$9,7,0)</f>
        <v>0.2</v>
      </c>
      <c r="Z533" s="2">
        <f>+VLOOKUP(IF(R533&lt;0.1,0,IF(AND(R533&gt;=0.1,R533&lt;0.2),0.1,IF(AND(R533&gt;=0.2,R533&lt;0.3),0.2,IF(R533&gt;0.3,0.3,)))),REFERENCIAS!$C:$D,2,0)*VLOOKUP($R$2,PONDERADORES!$A$11:$G$11,7,0)</f>
        <v>15</v>
      </c>
      <c r="AA533" s="92"/>
      <c r="AB533" s="95" t="e">
        <f t="shared" ca="1" si="31"/>
        <v>#REF!</v>
      </c>
      <c r="AC533" s="23" t="e">
        <f ca="1">IF(AB533&gt;REFERENCIAS!$C$62,REFERENCIAS!$B$62,IF(AND(AB533&gt;=REFERENCIAS!$C$63,AB533&lt;REFERENCIAS!$D$63),REFERENCIAS!$B$63,IF(AND(AB533&gt;REFERENCIAS!$C$64,AB533&lt;=REFERENCIAS!$D$64),REFERENCIAS!$B$64,IF(AND(AB533&gt;=REFERENCIAS!$C$65,AB533&lt;REFERENCIAS!$D$65),REFERENCIAS!$B$65, "Revisar"))))</f>
        <v>#REF!</v>
      </c>
      <c r="AD533" s="94" t="e">
        <f ca="1">VLOOKUP(AC533,REFERENCIAS!$B$62:$G$65,4,FALSE)</f>
        <v>#REF!</v>
      </c>
      <c r="AJ533" s="20"/>
    </row>
    <row r="534" spans="1:36" ht="17.25" x14ac:dyDescent="0.25">
      <c r="A534" s="74"/>
      <c r="B534" s="19"/>
      <c r="C534" s="19"/>
      <c r="D534" s="50"/>
      <c r="E534" s="73"/>
      <c r="F534" s="74"/>
      <c r="G534" s="9"/>
      <c r="H534" s="48"/>
      <c r="I534" s="49">
        <f t="shared" ca="1" si="29"/>
        <v>2022</v>
      </c>
      <c r="J534" s="22">
        <f t="shared" ca="1" si="28"/>
        <v>1</v>
      </c>
      <c r="K534" s="19"/>
      <c r="L534" s="73"/>
      <c r="M534" s="74"/>
      <c r="N534" s="19"/>
      <c r="O534" s="73"/>
      <c r="P534" s="82">
        <v>1</v>
      </c>
      <c r="Q534" s="24">
        <v>1</v>
      </c>
      <c r="R534" s="81">
        <f t="shared" si="30"/>
        <v>1</v>
      </c>
      <c r="S534" s="85"/>
      <c r="T534" s="19"/>
      <c r="U534" s="22"/>
      <c r="V534" s="59"/>
      <c r="W534" s="81"/>
      <c r="X534" s="91" t="e">
        <f ca="1">+VLOOKUP(#REF!,REFERENCIAS!$C:$D,2,0)*VLOOKUP(#REF!,PONDERADORES!A:P,IF(AND(INFORMACION!$T534='REFERENCIAS RIESGO'!$C$36,INFORMACION!$F534=REFERENCIAS!$C$24),16,IF(INFORMACION!$T534='REFERENCIAS RIESGO'!$C$36,13,IF(INFORMACION!$F534=REFERENCIAS!$C$24,10,7))),0)+VLOOKUP(K534,REFERENCIAS!$C:$D,2,0)*VLOOKUP($K$2,PONDERADORES!A:P,IF(AND(INFORMACION!$T534='REFERENCIAS RIESGO'!$C$36,INFORMACION!$F534=REFERENCIAS!$C$24),16,IF(INFORMACION!$T534='REFERENCIAS RIESGO'!$C$36,13,IF(INFORMACION!$F534=REFERENCIAS!$C$24,10,7))),0)+VLOOKUP(L534,REFERENCIAS!$C:$D,2,0)*VLOOKUP($L$2,PONDERADORES!A:P,IF(AND(INFORMACION!$T534='REFERENCIAS RIESGO'!$C$36,INFORMACION!$F534=REFERENCIAS!$C$24),16,IF(INFORMACION!$T534='REFERENCIAS RIESGO'!$C$36,13,IF(INFORMACION!$F534=REFERENCIAS!$C$24,10,7))),0)+VLOOKUP(F534,REFERENCIAS!$C:$D,2,0)*VLOOKUP($F$2,PONDERADORES!A:P,IF(AND(INFORMACION!$T534='REFERENCIAS RIESGO'!$C$36,INFORMACION!$F534=REFERENCIAS!$C$24),16,IF(INFORMACION!$T534='REFERENCIAS RIESGO'!$C$36,13,IF(INFORMACION!$F534=REFERENCIAS!$C$24,10,7))),0)+VLOOKUP(T534,REFERENCIAS!$C:$D,2,0)*VLOOKUP($T$2,PONDERADORES!A:P,IF(AND(INFORMACION!$T534='REFERENCIAS RIESGO'!$C$36,INFORMACION!$F534=REFERENCIAS!$C$24),16,IF(INFORMACION!$T534='REFERENCIAS RIESGO'!$C$36,13,IF(INFORMACION!$F534=REFERENCIAS!$C$24,10,7))),0)+VLOOKUP(IF(J534&lt;=0.2,0.2,IF(AND(J534&gt;0.2,J534&lt;=0.4),0.4,IF(AND(J534&gt;0.4,J534&lt;=0.6),0.6,IF(AND(J534&gt;0.6,J534&lt;=0.8),0.8,IF(AND(J534&gt;0.8,J534&lt;=1),1))))),REFERENCIAS!$C:$D,2,0)*VLOOKUP($J$2,PONDERADORES!A:P,IF(AND(INFORMACION!$T534='REFERENCIAS RIESGO'!$C$36,INFORMACION!$F534=REFERENCIAS!$C$24),16,IF(INFORMACION!$T534='REFERENCIAS RIESGO'!$C$36,13,IF(INFORMACION!$F534=REFERENCIAS!$C$24,10,7))),0)</f>
        <v>#REF!</v>
      </c>
      <c r="Y534" s="68">
        <f>+VLOOKUP(M534,REFERENCIAS!$C:$D,2,0)*VLOOKUP($M$2,PONDERADORES!$A$7:$G$9,7,0)+VLOOKUP(N534,REFERENCIAS!$C:$D,2,0)*VLOOKUP($N$2,PONDERADORES!$A$7:$G$9,7,0)+VLOOKUP(O534,REFERENCIAS!$C:$D,2,0)*VLOOKUP($O$2,PONDERADORES!$A$7:$G$9,7,0)</f>
        <v>0.2</v>
      </c>
      <c r="Z534" s="2">
        <f>+VLOOKUP(IF(R534&lt;0.1,0,IF(AND(R534&gt;=0.1,R534&lt;0.2),0.1,IF(AND(R534&gt;=0.2,R534&lt;0.3),0.2,IF(R534&gt;0.3,0.3,)))),REFERENCIAS!$C:$D,2,0)*VLOOKUP($R$2,PONDERADORES!$A$11:$G$11,7,0)</f>
        <v>15</v>
      </c>
      <c r="AA534" s="92"/>
      <c r="AB534" s="95" t="e">
        <f t="shared" ca="1" si="31"/>
        <v>#REF!</v>
      </c>
      <c r="AC534" s="23" t="e">
        <f ca="1">IF(AB534&gt;REFERENCIAS!$C$62,REFERENCIAS!$B$62,IF(AND(AB534&gt;=REFERENCIAS!$C$63,AB534&lt;REFERENCIAS!$D$63),REFERENCIAS!$B$63,IF(AND(AB534&gt;REFERENCIAS!$C$64,AB534&lt;=REFERENCIAS!$D$64),REFERENCIAS!$B$64,IF(AND(AB534&gt;=REFERENCIAS!$C$65,AB534&lt;REFERENCIAS!$D$65),REFERENCIAS!$B$65, "Revisar"))))</f>
        <v>#REF!</v>
      </c>
      <c r="AD534" s="94" t="e">
        <f ca="1">VLOOKUP(AC534,REFERENCIAS!$B$62:$G$65,4,FALSE)</f>
        <v>#REF!</v>
      </c>
      <c r="AJ534" s="20"/>
    </row>
    <row r="535" spans="1:36" ht="17.25" x14ac:dyDescent="0.25">
      <c r="A535" s="74"/>
      <c r="B535" s="19"/>
      <c r="C535" s="19"/>
      <c r="D535" s="50"/>
      <c r="E535" s="73"/>
      <c r="F535" s="74"/>
      <c r="G535" s="9"/>
      <c r="H535" s="48"/>
      <c r="I535" s="49">
        <f t="shared" ca="1" si="29"/>
        <v>2022</v>
      </c>
      <c r="J535" s="22">
        <f t="shared" ca="1" si="28"/>
        <v>1</v>
      </c>
      <c r="K535" s="19"/>
      <c r="L535" s="73"/>
      <c r="M535" s="74"/>
      <c r="N535" s="19"/>
      <c r="O535" s="73"/>
      <c r="P535" s="82">
        <v>1</v>
      </c>
      <c r="Q535" s="24">
        <v>1</v>
      </c>
      <c r="R535" s="81">
        <f t="shared" si="30"/>
        <v>1</v>
      </c>
      <c r="S535" s="85"/>
      <c r="T535" s="19"/>
      <c r="U535" s="22"/>
      <c r="V535" s="59"/>
      <c r="W535" s="81"/>
      <c r="X535" s="91" t="e">
        <f ca="1">+VLOOKUP(#REF!,REFERENCIAS!$C:$D,2,0)*VLOOKUP(#REF!,PONDERADORES!A:P,IF(AND(INFORMACION!$T535='REFERENCIAS RIESGO'!$C$36,INFORMACION!$F535=REFERENCIAS!$C$24),16,IF(INFORMACION!$T535='REFERENCIAS RIESGO'!$C$36,13,IF(INFORMACION!$F535=REFERENCIAS!$C$24,10,7))),0)+VLOOKUP(K535,REFERENCIAS!$C:$D,2,0)*VLOOKUP($K$2,PONDERADORES!A:P,IF(AND(INFORMACION!$T535='REFERENCIAS RIESGO'!$C$36,INFORMACION!$F535=REFERENCIAS!$C$24),16,IF(INFORMACION!$T535='REFERENCIAS RIESGO'!$C$36,13,IF(INFORMACION!$F535=REFERENCIAS!$C$24,10,7))),0)+VLOOKUP(L535,REFERENCIAS!$C:$D,2,0)*VLOOKUP($L$2,PONDERADORES!A:P,IF(AND(INFORMACION!$T535='REFERENCIAS RIESGO'!$C$36,INFORMACION!$F535=REFERENCIAS!$C$24),16,IF(INFORMACION!$T535='REFERENCIAS RIESGO'!$C$36,13,IF(INFORMACION!$F535=REFERENCIAS!$C$24,10,7))),0)+VLOOKUP(F535,REFERENCIAS!$C:$D,2,0)*VLOOKUP($F$2,PONDERADORES!A:P,IF(AND(INFORMACION!$T535='REFERENCIAS RIESGO'!$C$36,INFORMACION!$F535=REFERENCIAS!$C$24),16,IF(INFORMACION!$T535='REFERENCIAS RIESGO'!$C$36,13,IF(INFORMACION!$F535=REFERENCIAS!$C$24,10,7))),0)+VLOOKUP(T535,REFERENCIAS!$C:$D,2,0)*VLOOKUP($T$2,PONDERADORES!A:P,IF(AND(INFORMACION!$T535='REFERENCIAS RIESGO'!$C$36,INFORMACION!$F535=REFERENCIAS!$C$24),16,IF(INFORMACION!$T535='REFERENCIAS RIESGO'!$C$36,13,IF(INFORMACION!$F535=REFERENCIAS!$C$24,10,7))),0)+VLOOKUP(IF(J535&lt;=0.2,0.2,IF(AND(J535&gt;0.2,J535&lt;=0.4),0.4,IF(AND(J535&gt;0.4,J535&lt;=0.6),0.6,IF(AND(J535&gt;0.6,J535&lt;=0.8),0.8,IF(AND(J535&gt;0.8,J535&lt;=1),1))))),REFERENCIAS!$C:$D,2,0)*VLOOKUP($J$2,PONDERADORES!A:P,IF(AND(INFORMACION!$T535='REFERENCIAS RIESGO'!$C$36,INFORMACION!$F535=REFERENCIAS!$C$24),16,IF(INFORMACION!$T535='REFERENCIAS RIESGO'!$C$36,13,IF(INFORMACION!$F535=REFERENCIAS!$C$24,10,7))),0)</f>
        <v>#REF!</v>
      </c>
      <c r="Y535" s="68">
        <f>+VLOOKUP(M535,REFERENCIAS!$C:$D,2,0)*VLOOKUP($M$2,PONDERADORES!$A$7:$G$9,7,0)+VLOOKUP(N535,REFERENCIAS!$C:$D,2,0)*VLOOKUP($N$2,PONDERADORES!$A$7:$G$9,7,0)+VLOOKUP(O535,REFERENCIAS!$C:$D,2,0)*VLOOKUP($O$2,PONDERADORES!$A$7:$G$9,7,0)</f>
        <v>0.2</v>
      </c>
      <c r="Z535" s="2">
        <f>+VLOOKUP(IF(R535&lt;0.1,0,IF(AND(R535&gt;=0.1,R535&lt;0.2),0.1,IF(AND(R535&gt;=0.2,R535&lt;0.3),0.2,IF(R535&gt;0.3,0.3,)))),REFERENCIAS!$C:$D,2,0)*VLOOKUP($R$2,PONDERADORES!$A$11:$G$11,7,0)</f>
        <v>15</v>
      </c>
      <c r="AA535" s="92"/>
      <c r="AB535" s="95" t="e">
        <f t="shared" ca="1" si="31"/>
        <v>#REF!</v>
      </c>
      <c r="AC535" s="23" t="e">
        <f ca="1">IF(AB535&gt;REFERENCIAS!$C$62,REFERENCIAS!$B$62,IF(AND(AB535&gt;=REFERENCIAS!$C$63,AB535&lt;REFERENCIAS!$D$63),REFERENCIAS!$B$63,IF(AND(AB535&gt;REFERENCIAS!$C$64,AB535&lt;=REFERENCIAS!$D$64),REFERENCIAS!$B$64,IF(AND(AB535&gt;=REFERENCIAS!$C$65,AB535&lt;REFERENCIAS!$D$65),REFERENCIAS!$B$65, "Revisar"))))</f>
        <v>#REF!</v>
      </c>
      <c r="AD535" s="94" t="e">
        <f ca="1">VLOOKUP(AC535,REFERENCIAS!$B$62:$G$65,4,FALSE)</f>
        <v>#REF!</v>
      </c>
      <c r="AJ535" s="20"/>
    </row>
    <row r="536" spans="1:36" ht="17.25" x14ac:dyDescent="0.25">
      <c r="A536" s="74"/>
      <c r="B536" s="19"/>
      <c r="C536" s="19"/>
      <c r="D536" s="50"/>
      <c r="E536" s="73"/>
      <c r="F536" s="74"/>
      <c r="G536" s="9"/>
      <c r="H536" s="48"/>
      <c r="I536" s="49">
        <f t="shared" ca="1" si="29"/>
        <v>2022</v>
      </c>
      <c r="J536" s="22">
        <f t="shared" ca="1" si="28"/>
        <v>1</v>
      </c>
      <c r="K536" s="19"/>
      <c r="L536" s="73"/>
      <c r="M536" s="74"/>
      <c r="N536" s="19"/>
      <c r="O536" s="73"/>
      <c r="P536" s="82">
        <v>1</v>
      </c>
      <c r="Q536" s="24">
        <v>1</v>
      </c>
      <c r="R536" s="81">
        <f t="shared" si="30"/>
        <v>1</v>
      </c>
      <c r="S536" s="85"/>
      <c r="T536" s="19"/>
      <c r="U536" s="22"/>
      <c r="V536" s="59"/>
      <c r="W536" s="81"/>
      <c r="X536" s="91" t="e">
        <f ca="1">+VLOOKUP(#REF!,REFERENCIAS!$C:$D,2,0)*VLOOKUP(#REF!,PONDERADORES!A:P,IF(AND(INFORMACION!$T536='REFERENCIAS RIESGO'!$C$36,INFORMACION!$F536=REFERENCIAS!$C$24),16,IF(INFORMACION!$T536='REFERENCIAS RIESGO'!$C$36,13,IF(INFORMACION!$F536=REFERENCIAS!$C$24,10,7))),0)+VLOOKUP(K536,REFERENCIAS!$C:$D,2,0)*VLOOKUP($K$2,PONDERADORES!A:P,IF(AND(INFORMACION!$T536='REFERENCIAS RIESGO'!$C$36,INFORMACION!$F536=REFERENCIAS!$C$24),16,IF(INFORMACION!$T536='REFERENCIAS RIESGO'!$C$36,13,IF(INFORMACION!$F536=REFERENCIAS!$C$24,10,7))),0)+VLOOKUP(L536,REFERENCIAS!$C:$D,2,0)*VLOOKUP($L$2,PONDERADORES!A:P,IF(AND(INFORMACION!$T536='REFERENCIAS RIESGO'!$C$36,INFORMACION!$F536=REFERENCIAS!$C$24),16,IF(INFORMACION!$T536='REFERENCIAS RIESGO'!$C$36,13,IF(INFORMACION!$F536=REFERENCIAS!$C$24,10,7))),0)+VLOOKUP(F536,REFERENCIAS!$C:$D,2,0)*VLOOKUP($F$2,PONDERADORES!A:P,IF(AND(INFORMACION!$T536='REFERENCIAS RIESGO'!$C$36,INFORMACION!$F536=REFERENCIAS!$C$24),16,IF(INFORMACION!$T536='REFERENCIAS RIESGO'!$C$36,13,IF(INFORMACION!$F536=REFERENCIAS!$C$24,10,7))),0)+VLOOKUP(T536,REFERENCIAS!$C:$D,2,0)*VLOOKUP($T$2,PONDERADORES!A:P,IF(AND(INFORMACION!$T536='REFERENCIAS RIESGO'!$C$36,INFORMACION!$F536=REFERENCIAS!$C$24),16,IF(INFORMACION!$T536='REFERENCIAS RIESGO'!$C$36,13,IF(INFORMACION!$F536=REFERENCIAS!$C$24,10,7))),0)+VLOOKUP(IF(J536&lt;=0.2,0.2,IF(AND(J536&gt;0.2,J536&lt;=0.4),0.4,IF(AND(J536&gt;0.4,J536&lt;=0.6),0.6,IF(AND(J536&gt;0.6,J536&lt;=0.8),0.8,IF(AND(J536&gt;0.8,J536&lt;=1),1))))),REFERENCIAS!$C:$D,2,0)*VLOOKUP($J$2,PONDERADORES!A:P,IF(AND(INFORMACION!$T536='REFERENCIAS RIESGO'!$C$36,INFORMACION!$F536=REFERENCIAS!$C$24),16,IF(INFORMACION!$T536='REFERENCIAS RIESGO'!$C$36,13,IF(INFORMACION!$F536=REFERENCIAS!$C$24,10,7))),0)</f>
        <v>#REF!</v>
      </c>
      <c r="Y536" s="68">
        <f>+VLOOKUP(M536,REFERENCIAS!$C:$D,2,0)*VLOOKUP($M$2,PONDERADORES!$A$7:$G$9,7,0)+VLOOKUP(N536,REFERENCIAS!$C:$D,2,0)*VLOOKUP($N$2,PONDERADORES!$A$7:$G$9,7,0)+VLOOKUP(O536,REFERENCIAS!$C:$D,2,0)*VLOOKUP($O$2,PONDERADORES!$A$7:$G$9,7,0)</f>
        <v>0.2</v>
      </c>
      <c r="Z536" s="2">
        <f>+VLOOKUP(IF(R536&lt;0.1,0,IF(AND(R536&gt;=0.1,R536&lt;0.2),0.1,IF(AND(R536&gt;=0.2,R536&lt;0.3),0.2,IF(R536&gt;0.3,0.3,)))),REFERENCIAS!$C:$D,2,0)*VLOOKUP($R$2,PONDERADORES!$A$11:$G$11,7,0)</f>
        <v>15</v>
      </c>
      <c r="AA536" s="92"/>
      <c r="AB536" s="95" t="e">
        <f t="shared" ca="1" si="31"/>
        <v>#REF!</v>
      </c>
      <c r="AC536" s="23" t="e">
        <f ca="1">IF(AB536&gt;REFERENCIAS!$C$62,REFERENCIAS!$B$62,IF(AND(AB536&gt;=REFERENCIAS!$C$63,AB536&lt;REFERENCIAS!$D$63),REFERENCIAS!$B$63,IF(AND(AB536&gt;REFERENCIAS!$C$64,AB536&lt;=REFERENCIAS!$D$64),REFERENCIAS!$B$64,IF(AND(AB536&gt;=REFERENCIAS!$C$65,AB536&lt;REFERENCIAS!$D$65),REFERENCIAS!$B$65, "Revisar"))))</f>
        <v>#REF!</v>
      </c>
      <c r="AD536" s="94" t="e">
        <f ca="1">VLOOKUP(AC536,REFERENCIAS!$B$62:$G$65,4,FALSE)</f>
        <v>#REF!</v>
      </c>
      <c r="AJ536" s="20"/>
    </row>
    <row r="537" spans="1:36" ht="17.25" x14ac:dyDescent="0.25">
      <c r="A537" s="74"/>
      <c r="B537" s="19"/>
      <c r="C537" s="19"/>
      <c r="D537" s="50"/>
      <c r="E537" s="73"/>
      <c r="F537" s="74"/>
      <c r="G537" s="9"/>
      <c r="H537" s="48"/>
      <c r="I537" s="49">
        <f t="shared" ca="1" si="29"/>
        <v>2022</v>
      </c>
      <c r="J537" s="22">
        <f t="shared" ca="1" si="28"/>
        <v>1</v>
      </c>
      <c r="K537" s="19"/>
      <c r="L537" s="73"/>
      <c r="M537" s="74"/>
      <c r="N537" s="19"/>
      <c r="O537" s="73"/>
      <c r="P537" s="82">
        <v>1</v>
      </c>
      <c r="Q537" s="24">
        <v>1</v>
      </c>
      <c r="R537" s="81">
        <f t="shared" si="30"/>
        <v>1</v>
      </c>
      <c r="S537" s="85"/>
      <c r="T537" s="19"/>
      <c r="U537" s="22"/>
      <c r="V537" s="59"/>
      <c r="W537" s="81"/>
      <c r="X537" s="91" t="e">
        <f ca="1">+VLOOKUP(#REF!,REFERENCIAS!$C:$D,2,0)*VLOOKUP(#REF!,PONDERADORES!A:P,IF(AND(INFORMACION!$T537='REFERENCIAS RIESGO'!$C$36,INFORMACION!$F537=REFERENCIAS!$C$24),16,IF(INFORMACION!$T537='REFERENCIAS RIESGO'!$C$36,13,IF(INFORMACION!$F537=REFERENCIAS!$C$24,10,7))),0)+VLOOKUP(K537,REFERENCIAS!$C:$D,2,0)*VLOOKUP($K$2,PONDERADORES!A:P,IF(AND(INFORMACION!$T537='REFERENCIAS RIESGO'!$C$36,INFORMACION!$F537=REFERENCIAS!$C$24),16,IF(INFORMACION!$T537='REFERENCIAS RIESGO'!$C$36,13,IF(INFORMACION!$F537=REFERENCIAS!$C$24,10,7))),0)+VLOOKUP(L537,REFERENCIAS!$C:$D,2,0)*VLOOKUP($L$2,PONDERADORES!A:P,IF(AND(INFORMACION!$T537='REFERENCIAS RIESGO'!$C$36,INFORMACION!$F537=REFERENCIAS!$C$24),16,IF(INFORMACION!$T537='REFERENCIAS RIESGO'!$C$36,13,IF(INFORMACION!$F537=REFERENCIAS!$C$24,10,7))),0)+VLOOKUP(F537,REFERENCIAS!$C:$D,2,0)*VLOOKUP($F$2,PONDERADORES!A:P,IF(AND(INFORMACION!$T537='REFERENCIAS RIESGO'!$C$36,INFORMACION!$F537=REFERENCIAS!$C$24),16,IF(INFORMACION!$T537='REFERENCIAS RIESGO'!$C$36,13,IF(INFORMACION!$F537=REFERENCIAS!$C$24,10,7))),0)+VLOOKUP(T537,REFERENCIAS!$C:$D,2,0)*VLOOKUP($T$2,PONDERADORES!A:P,IF(AND(INFORMACION!$T537='REFERENCIAS RIESGO'!$C$36,INFORMACION!$F537=REFERENCIAS!$C$24),16,IF(INFORMACION!$T537='REFERENCIAS RIESGO'!$C$36,13,IF(INFORMACION!$F537=REFERENCIAS!$C$24,10,7))),0)+VLOOKUP(IF(J537&lt;=0.2,0.2,IF(AND(J537&gt;0.2,J537&lt;=0.4),0.4,IF(AND(J537&gt;0.4,J537&lt;=0.6),0.6,IF(AND(J537&gt;0.6,J537&lt;=0.8),0.8,IF(AND(J537&gt;0.8,J537&lt;=1),1))))),REFERENCIAS!$C:$D,2,0)*VLOOKUP($J$2,PONDERADORES!A:P,IF(AND(INFORMACION!$T537='REFERENCIAS RIESGO'!$C$36,INFORMACION!$F537=REFERENCIAS!$C$24),16,IF(INFORMACION!$T537='REFERENCIAS RIESGO'!$C$36,13,IF(INFORMACION!$F537=REFERENCIAS!$C$24,10,7))),0)</f>
        <v>#REF!</v>
      </c>
      <c r="Y537" s="68">
        <f>+VLOOKUP(M537,REFERENCIAS!$C:$D,2,0)*VLOOKUP($M$2,PONDERADORES!$A$7:$G$9,7,0)+VLOOKUP(N537,REFERENCIAS!$C:$D,2,0)*VLOOKUP($N$2,PONDERADORES!$A$7:$G$9,7,0)+VLOOKUP(O537,REFERENCIAS!$C:$D,2,0)*VLOOKUP($O$2,PONDERADORES!$A$7:$G$9,7,0)</f>
        <v>0.2</v>
      </c>
      <c r="Z537" s="2">
        <f>+VLOOKUP(IF(R537&lt;0.1,0,IF(AND(R537&gt;=0.1,R537&lt;0.2),0.1,IF(AND(R537&gt;=0.2,R537&lt;0.3),0.2,IF(R537&gt;0.3,0.3,)))),REFERENCIAS!$C:$D,2,0)*VLOOKUP($R$2,PONDERADORES!$A$11:$G$11,7,0)</f>
        <v>15</v>
      </c>
      <c r="AA537" s="92"/>
      <c r="AB537" s="95" t="e">
        <f t="shared" ca="1" si="31"/>
        <v>#REF!</v>
      </c>
      <c r="AC537" s="23" t="e">
        <f ca="1">IF(AB537&gt;REFERENCIAS!$C$62,REFERENCIAS!$B$62,IF(AND(AB537&gt;=REFERENCIAS!$C$63,AB537&lt;REFERENCIAS!$D$63),REFERENCIAS!$B$63,IF(AND(AB537&gt;REFERENCIAS!$C$64,AB537&lt;=REFERENCIAS!$D$64),REFERENCIAS!$B$64,IF(AND(AB537&gt;=REFERENCIAS!$C$65,AB537&lt;REFERENCIAS!$D$65),REFERENCIAS!$B$65, "Revisar"))))</f>
        <v>#REF!</v>
      </c>
      <c r="AD537" s="94" t="e">
        <f ca="1">VLOOKUP(AC537,REFERENCIAS!$B$62:$G$65,4,FALSE)</f>
        <v>#REF!</v>
      </c>
      <c r="AJ537" s="20"/>
    </row>
    <row r="538" spans="1:36" ht="17.25" x14ac:dyDescent="0.25">
      <c r="A538" s="74"/>
      <c r="B538" s="19"/>
      <c r="C538" s="19"/>
      <c r="D538" s="50"/>
      <c r="E538" s="73"/>
      <c r="F538" s="74"/>
      <c r="G538" s="9"/>
      <c r="H538" s="48"/>
      <c r="I538" s="49">
        <f t="shared" ca="1" si="29"/>
        <v>2022</v>
      </c>
      <c r="J538" s="22">
        <f t="shared" ca="1" si="28"/>
        <v>1</v>
      </c>
      <c r="K538" s="19"/>
      <c r="L538" s="73"/>
      <c r="M538" s="74"/>
      <c r="N538" s="19"/>
      <c r="O538" s="73"/>
      <c r="P538" s="82">
        <v>1</v>
      </c>
      <c r="Q538" s="24">
        <v>1</v>
      </c>
      <c r="R538" s="81">
        <f t="shared" si="30"/>
        <v>1</v>
      </c>
      <c r="S538" s="85"/>
      <c r="T538" s="19"/>
      <c r="U538" s="22"/>
      <c r="V538" s="59"/>
      <c r="W538" s="81"/>
      <c r="X538" s="91" t="e">
        <f ca="1">+VLOOKUP(#REF!,REFERENCIAS!$C:$D,2,0)*VLOOKUP(#REF!,PONDERADORES!A:P,IF(AND(INFORMACION!$T538='REFERENCIAS RIESGO'!$C$36,INFORMACION!$F538=REFERENCIAS!$C$24),16,IF(INFORMACION!$T538='REFERENCIAS RIESGO'!$C$36,13,IF(INFORMACION!$F538=REFERENCIAS!$C$24,10,7))),0)+VLOOKUP(K538,REFERENCIAS!$C:$D,2,0)*VLOOKUP($K$2,PONDERADORES!A:P,IF(AND(INFORMACION!$T538='REFERENCIAS RIESGO'!$C$36,INFORMACION!$F538=REFERENCIAS!$C$24),16,IF(INFORMACION!$T538='REFERENCIAS RIESGO'!$C$36,13,IF(INFORMACION!$F538=REFERENCIAS!$C$24,10,7))),0)+VLOOKUP(L538,REFERENCIAS!$C:$D,2,0)*VLOOKUP($L$2,PONDERADORES!A:P,IF(AND(INFORMACION!$T538='REFERENCIAS RIESGO'!$C$36,INFORMACION!$F538=REFERENCIAS!$C$24),16,IF(INFORMACION!$T538='REFERENCIAS RIESGO'!$C$36,13,IF(INFORMACION!$F538=REFERENCIAS!$C$24,10,7))),0)+VLOOKUP(F538,REFERENCIAS!$C:$D,2,0)*VLOOKUP($F$2,PONDERADORES!A:P,IF(AND(INFORMACION!$T538='REFERENCIAS RIESGO'!$C$36,INFORMACION!$F538=REFERENCIAS!$C$24),16,IF(INFORMACION!$T538='REFERENCIAS RIESGO'!$C$36,13,IF(INFORMACION!$F538=REFERENCIAS!$C$24,10,7))),0)+VLOOKUP(T538,REFERENCIAS!$C:$D,2,0)*VLOOKUP($T$2,PONDERADORES!A:P,IF(AND(INFORMACION!$T538='REFERENCIAS RIESGO'!$C$36,INFORMACION!$F538=REFERENCIAS!$C$24),16,IF(INFORMACION!$T538='REFERENCIAS RIESGO'!$C$36,13,IF(INFORMACION!$F538=REFERENCIAS!$C$24,10,7))),0)+VLOOKUP(IF(J538&lt;=0.2,0.2,IF(AND(J538&gt;0.2,J538&lt;=0.4),0.4,IF(AND(J538&gt;0.4,J538&lt;=0.6),0.6,IF(AND(J538&gt;0.6,J538&lt;=0.8),0.8,IF(AND(J538&gt;0.8,J538&lt;=1),1))))),REFERENCIAS!$C:$D,2,0)*VLOOKUP($J$2,PONDERADORES!A:P,IF(AND(INFORMACION!$T538='REFERENCIAS RIESGO'!$C$36,INFORMACION!$F538=REFERENCIAS!$C$24),16,IF(INFORMACION!$T538='REFERENCIAS RIESGO'!$C$36,13,IF(INFORMACION!$F538=REFERENCIAS!$C$24,10,7))),0)</f>
        <v>#REF!</v>
      </c>
      <c r="Y538" s="68">
        <f>+VLOOKUP(M538,REFERENCIAS!$C:$D,2,0)*VLOOKUP($M$2,PONDERADORES!$A$7:$G$9,7,0)+VLOOKUP(N538,REFERENCIAS!$C:$D,2,0)*VLOOKUP($N$2,PONDERADORES!$A$7:$G$9,7,0)+VLOOKUP(O538,REFERENCIAS!$C:$D,2,0)*VLOOKUP($O$2,PONDERADORES!$A$7:$G$9,7,0)</f>
        <v>0.2</v>
      </c>
      <c r="Z538" s="2">
        <f>+VLOOKUP(IF(R538&lt;0.1,0,IF(AND(R538&gt;=0.1,R538&lt;0.2),0.1,IF(AND(R538&gt;=0.2,R538&lt;0.3),0.2,IF(R538&gt;0.3,0.3,)))),REFERENCIAS!$C:$D,2,0)*VLOOKUP($R$2,PONDERADORES!$A$11:$G$11,7,0)</f>
        <v>15</v>
      </c>
      <c r="AA538" s="92"/>
      <c r="AB538" s="95" t="e">
        <f t="shared" ca="1" si="31"/>
        <v>#REF!</v>
      </c>
      <c r="AC538" s="23" t="e">
        <f ca="1">IF(AB538&gt;REFERENCIAS!$C$62,REFERENCIAS!$B$62,IF(AND(AB538&gt;=REFERENCIAS!$C$63,AB538&lt;REFERENCIAS!$D$63),REFERENCIAS!$B$63,IF(AND(AB538&gt;REFERENCIAS!$C$64,AB538&lt;=REFERENCIAS!$D$64),REFERENCIAS!$B$64,IF(AND(AB538&gt;=REFERENCIAS!$C$65,AB538&lt;REFERENCIAS!$D$65),REFERENCIAS!$B$65, "Revisar"))))</f>
        <v>#REF!</v>
      </c>
      <c r="AD538" s="94" t="e">
        <f ca="1">VLOOKUP(AC538,REFERENCIAS!$B$62:$G$65,4,FALSE)</f>
        <v>#REF!</v>
      </c>
      <c r="AJ538" s="20"/>
    </row>
    <row r="539" spans="1:36" ht="17.25" x14ac:dyDescent="0.25">
      <c r="A539" s="74"/>
      <c r="B539" s="19"/>
      <c r="C539" s="19"/>
      <c r="D539" s="50"/>
      <c r="E539" s="73"/>
      <c r="F539" s="74"/>
      <c r="G539" s="9"/>
      <c r="H539" s="48"/>
      <c r="I539" s="49">
        <f t="shared" ca="1" si="29"/>
        <v>2022</v>
      </c>
      <c r="J539" s="22">
        <f t="shared" ca="1" si="28"/>
        <v>1</v>
      </c>
      <c r="K539" s="19"/>
      <c r="L539" s="73"/>
      <c r="M539" s="74"/>
      <c r="N539" s="19"/>
      <c r="O539" s="73"/>
      <c r="P539" s="82">
        <v>1</v>
      </c>
      <c r="Q539" s="24">
        <v>1</v>
      </c>
      <c r="R539" s="81">
        <f t="shared" si="30"/>
        <v>1</v>
      </c>
      <c r="S539" s="85"/>
      <c r="T539" s="19"/>
      <c r="U539" s="22"/>
      <c r="V539" s="59"/>
      <c r="W539" s="81"/>
      <c r="X539" s="91" t="e">
        <f ca="1">+VLOOKUP(#REF!,REFERENCIAS!$C:$D,2,0)*VLOOKUP(#REF!,PONDERADORES!A:P,IF(AND(INFORMACION!$T539='REFERENCIAS RIESGO'!$C$36,INFORMACION!$F539=REFERENCIAS!$C$24),16,IF(INFORMACION!$T539='REFERENCIAS RIESGO'!$C$36,13,IF(INFORMACION!$F539=REFERENCIAS!$C$24,10,7))),0)+VLOOKUP(K539,REFERENCIAS!$C:$D,2,0)*VLOOKUP($K$2,PONDERADORES!A:P,IF(AND(INFORMACION!$T539='REFERENCIAS RIESGO'!$C$36,INFORMACION!$F539=REFERENCIAS!$C$24),16,IF(INFORMACION!$T539='REFERENCIAS RIESGO'!$C$36,13,IF(INFORMACION!$F539=REFERENCIAS!$C$24,10,7))),0)+VLOOKUP(L539,REFERENCIAS!$C:$D,2,0)*VLOOKUP($L$2,PONDERADORES!A:P,IF(AND(INFORMACION!$T539='REFERENCIAS RIESGO'!$C$36,INFORMACION!$F539=REFERENCIAS!$C$24),16,IF(INFORMACION!$T539='REFERENCIAS RIESGO'!$C$36,13,IF(INFORMACION!$F539=REFERENCIAS!$C$24,10,7))),0)+VLOOKUP(F539,REFERENCIAS!$C:$D,2,0)*VLOOKUP($F$2,PONDERADORES!A:P,IF(AND(INFORMACION!$T539='REFERENCIAS RIESGO'!$C$36,INFORMACION!$F539=REFERENCIAS!$C$24),16,IF(INFORMACION!$T539='REFERENCIAS RIESGO'!$C$36,13,IF(INFORMACION!$F539=REFERENCIAS!$C$24,10,7))),0)+VLOOKUP(T539,REFERENCIAS!$C:$D,2,0)*VLOOKUP($T$2,PONDERADORES!A:P,IF(AND(INFORMACION!$T539='REFERENCIAS RIESGO'!$C$36,INFORMACION!$F539=REFERENCIAS!$C$24),16,IF(INFORMACION!$T539='REFERENCIAS RIESGO'!$C$36,13,IF(INFORMACION!$F539=REFERENCIAS!$C$24,10,7))),0)+VLOOKUP(IF(J539&lt;=0.2,0.2,IF(AND(J539&gt;0.2,J539&lt;=0.4),0.4,IF(AND(J539&gt;0.4,J539&lt;=0.6),0.6,IF(AND(J539&gt;0.6,J539&lt;=0.8),0.8,IF(AND(J539&gt;0.8,J539&lt;=1),1))))),REFERENCIAS!$C:$D,2,0)*VLOOKUP($J$2,PONDERADORES!A:P,IF(AND(INFORMACION!$T539='REFERENCIAS RIESGO'!$C$36,INFORMACION!$F539=REFERENCIAS!$C$24),16,IF(INFORMACION!$T539='REFERENCIAS RIESGO'!$C$36,13,IF(INFORMACION!$F539=REFERENCIAS!$C$24,10,7))),0)</f>
        <v>#REF!</v>
      </c>
      <c r="Y539" s="68">
        <f>+VLOOKUP(M539,REFERENCIAS!$C:$D,2,0)*VLOOKUP($M$2,PONDERADORES!$A$7:$G$9,7,0)+VLOOKUP(N539,REFERENCIAS!$C:$D,2,0)*VLOOKUP($N$2,PONDERADORES!$A$7:$G$9,7,0)+VLOOKUP(O539,REFERENCIAS!$C:$D,2,0)*VLOOKUP($O$2,PONDERADORES!$A$7:$G$9,7,0)</f>
        <v>0.2</v>
      </c>
      <c r="Z539" s="2">
        <f>+VLOOKUP(IF(R539&lt;0.1,0,IF(AND(R539&gt;=0.1,R539&lt;0.2),0.1,IF(AND(R539&gt;=0.2,R539&lt;0.3),0.2,IF(R539&gt;0.3,0.3,)))),REFERENCIAS!$C:$D,2,0)*VLOOKUP($R$2,PONDERADORES!$A$11:$G$11,7,0)</f>
        <v>15</v>
      </c>
      <c r="AA539" s="92"/>
      <c r="AB539" s="95" t="e">
        <f t="shared" ca="1" si="31"/>
        <v>#REF!</v>
      </c>
      <c r="AC539" s="23" t="e">
        <f ca="1">IF(AB539&gt;REFERENCIAS!$C$62,REFERENCIAS!$B$62,IF(AND(AB539&gt;=REFERENCIAS!$C$63,AB539&lt;REFERENCIAS!$D$63),REFERENCIAS!$B$63,IF(AND(AB539&gt;REFERENCIAS!$C$64,AB539&lt;=REFERENCIAS!$D$64),REFERENCIAS!$B$64,IF(AND(AB539&gt;=REFERENCIAS!$C$65,AB539&lt;REFERENCIAS!$D$65),REFERENCIAS!$B$65, "Revisar"))))</f>
        <v>#REF!</v>
      </c>
      <c r="AD539" s="94" t="e">
        <f ca="1">VLOOKUP(AC539,REFERENCIAS!$B$62:$G$65,4,FALSE)</f>
        <v>#REF!</v>
      </c>
      <c r="AJ539" s="20"/>
    </row>
    <row r="540" spans="1:36" ht="17.25" x14ac:dyDescent="0.25">
      <c r="A540" s="74"/>
      <c r="B540" s="19"/>
      <c r="C540" s="19"/>
      <c r="D540" s="50"/>
      <c r="E540" s="73"/>
      <c r="F540" s="74"/>
      <c r="G540" s="9"/>
      <c r="H540" s="48"/>
      <c r="I540" s="49">
        <f t="shared" ca="1" si="29"/>
        <v>2022</v>
      </c>
      <c r="J540" s="22">
        <f t="shared" ca="1" si="28"/>
        <v>1</v>
      </c>
      <c r="K540" s="19"/>
      <c r="L540" s="73"/>
      <c r="M540" s="74"/>
      <c r="N540" s="19"/>
      <c r="O540" s="73"/>
      <c r="P540" s="82">
        <v>1</v>
      </c>
      <c r="Q540" s="24">
        <v>1</v>
      </c>
      <c r="R540" s="81">
        <f t="shared" si="30"/>
        <v>1</v>
      </c>
      <c r="S540" s="85"/>
      <c r="T540" s="19"/>
      <c r="U540" s="22"/>
      <c r="V540" s="59"/>
      <c r="W540" s="81"/>
      <c r="X540" s="91" t="e">
        <f ca="1">+VLOOKUP(#REF!,REFERENCIAS!$C:$D,2,0)*VLOOKUP(#REF!,PONDERADORES!A:P,IF(AND(INFORMACION!$T540='REFERENCIAS RIESGO'!$C$36,INFORMACION!$F540=REFERENCIAS!$C$24),16,IF(INFORMACION!$T540='REFERENCIAS RIESGO'!$C$36,13,IF(INFORMACION!$F540=REFERENCIAS!$C$24,10,7))),0)+VLOOKUP(K540,REFERENCIAS!$C:$D,2,0)*VLOOKUP($K$2,PONDERADORES!A:P,IF(AND(INFORMACION!$T540='REFERENCIAS RIESGO'!$C$36,INFORMACION!$F540=REFERENCIAS!$C$24),16,IF(INFORMACION!$T540='REFERENCIAS RIESGO'!$C$36,13,IF(INFORMACION!$F540=REFERENCIAS!$C$24,10,7))),0)+VLOOKUP(L540,REFERENCIAS!$C:$D,2,0)*VLOOKUP($L$2,PONDERADORES!A:P,IF(AND(INFORMACION!$T540='REFERENCIAS RIESGO'!$C$36,INFORMACION!$F540=REFERENCIAS!$C$24),16,IF(INFORMACION!$T540='REFERENCIAS RIESGO'!$C$36,13,IF(INFORMACION!$F540=REFERENCIAS!$C$24,10,7))),0)+VLOOKUP(F540,REFERENCIAS!$C:$D,2,0)*VLOOKUP($F$2,PONDERADORES!A:P,IF(AND(INFORMACION!$T540='REFERENCIAS RIESGO'!$C$36,INFORMACION!$F540=REFERENCIAS!$C$24),16,IF(INFORMACION!$T540='REFERENCIAS RIESGO'!$C$36,13,IF(INFORMACION!$F540=REFERENCIAS!$C$24,10,7))),0)+VLOOKUP(T540,REFERENCIAS!$C:$D,2,0)*VLOOKUP($T$2,PONDERADORES!A:P,IF(AND(INFORMACION!$T540='REFERENCIAS RIESGO'!$C$36,INFORMACION!$F540=REFERENCIAS!$C$24),16,IF(INFORMACION!$T540='REFERENCIAS RIESGO'!$C$36,13,IF(INFORMACION!$F540=REFERENCIAS!$C$24,10,7))),0)+VLOOKUP(IF(J540&lt;=0.2,0.2,IF(AND(J540&gt;0.2,J540&lt;=0.4),0.4,IF(AND(J540&gt;0.4,J540&lt;=0.6),0.6,IF(AND(J540&gt;0.6,J540&lt;=0.8),0.8,IF(AND(J540&gt;0.8,J540&lt;=1),1))))),REFERENCIAS!$C:$D,2,0)*VLOOKUP($J$2,PONDERADORES!A:P,IF(AND(INFORMACION!$T540='REFERENCIAS RIESGO'!$C$36,INFORMACION!$F540=REFERENCIAS!$C$24),16,IF(INFORMACION!$T540='REFERENCIAS RIESGO'!$C$36,13,IF(INFORMACION!$F540=REFERENCIAS!$C$24,10,7))),0)</f>
        <v>#REF!</v>
      </c>
      <c r="Y540" s="68">
        <f>+VLOOKUP(M540,REFERENCIAS!$C:$D,2,0)*VLOOKUP($M$2,PONDERADORES!$A$7:$G$9,7,0)+VLOOKUP(N540,REFERENCIAS!$C:$D,2,0)*VLOOKUP($N$2,PONDERADORES!$A$7:$G$9,7,0)+VLOOKUP(O540,REFERENCIAS!$C:$D,2,0)*VLOOKUP($O$2,PONDERADORES!$A$7:$G$9,7,0)</f>
        <v>0.2</v>
      </c>
      <c r="Z540" s="2">
        <f>+VLOOKUP(IF(R540&lt;0.1,0,IF(AND(R540&gt;=0.1,R540&lt;0.2),0.1,IF(AND(R540&gt;=0.2,R540&lt;0.3),0.2,IF(R540&gt;0.3,0.3,)))),REFERENCIAS!$C:$D,2,0)*VLOOKUP($R$2,PONDERADORES!$A$11:$G$11,7,0)</f>
        <v>15</v>
      </c>
      <c r="AA540" s="92"/>
      <c r="AB540" s="95" t="e">
        <f t="shared" ca="1" si="31"/>
        <v>#REF!</v>
      </c>
      <c r="AC540" s="23" t="e">
        <f ca="1">IF(AB540&gt;REFERENCIAS!$C$62,REFERENCIAS!$B$62,IF(AND(AB540&gt;=REFERENCIAS!$C$63,AB540&lt;REFERENCIAS!$D$63),REFERENCIAS!$B$63,IF(AND(AB540&gt;REFERENCIAS!$C$64,AB540&lt;=REFERENCIAS!$D$64),REFERENCIAS!$B$64,IF(AND(AB540&gt;=REFERENCIAS!$C$65,AB540&lt;REFERENCIAS!$D$65),REFERENCIAS!$B$65, "Revisar"))))</f>
        <v>#REF!</v>
      </c>
      <c r="AD540" s="94" t="e">
        <f ca="1">VLOOKUP(AC540,REFERENCIAS!$B$62:$G$65,4,FALSE)</f>
        <v>#REF!</v>
      </c>
      <c r="AJ540" s="20"/>
    </row>
    <row r="541" spans="1:36" ht="17.25" x14ac:dyDescent="0.25">
      <c r="A541" s="74"/>
      <c r="B541" s="19"/>
      <c r="C541" s="19"/>
      <c r="D541" s="50"/>
      <c r="E541" s="73"/>
      <c r="F541" s="74"/>
      <c r="G541" s="9"/>
      <c r="H541" s="48"/>
      <c r="I541" s="49">
        <f t="shared" ca="1" si="29"/>
        <v>2022</v>
      </c>
      <c r="J541" s="22">
        <f t="shared" ca="1" si="28"/>
        <v>1</v>
      </c>
      <c r="K541" s="19"/>
      <c r="L541" s="73"/>
      <c r="M541" s="74"/>
      <c r="N541" s="19"/>
      <c r="O541" s="73"/>
      <c r="P541" s="82">
        <v>1</v>
      </c>
      <c r="Q541" s="24">
        <v>1</v>
      </c>
      <c r="R541" s="81">
        <f t="shared" si="30"/>
        <v>1</v>
      </c>
      <c r="S541" s="85"/>
      <c r="T541" s="19"/>
      <c r="U541" s="22"/>
      <c r="V541" s="59"/>
      <c r="W541" s="81"/>
      <c r="X541" s="91" t="e">
        <f ca="1">+VLOOKUP(#REF!,REFERENCIAS!$C:$D,2,0)*VLOOKUP(#REF!,PONDERADORES!A:P,IF(AND(INFORMACION!$T541='REFERENCIAS RIESGO'!$C$36,INFORMACION!$F541=REFERENCIAS!$C$24),16,IF(INFORMACION!$T541='REFERENCIAS RIESGO'!$C$36,13,IF(INFORMACION!$F541=REFERENCIAS!$C$24,10,7))),0)+VLOOKUP(K541,REFERENCIAS!$C:$D,2,0)*VLOOKUP($K$2,PONDERADORES!A:P,IF(AND(INFORMACION!$T541='REFERENCIAS RIESGO'!$C$36,INFORMACION!$F541=REFERENCIAS!$C$24),16,IF(INFORMACION!$T541='REFERENCIAS RIESGO'!$C$36,13,IF(INFORMACION!$F541=REFERENCIAS!$C$24,10,7))),0)+VLOOKUP(L541,REFERENCIAS!$C:$D,2,0)*VLOOKUP($L$2,PONDERADORES!A:P,IF(AND(INFORMACION!$T541='REFERENCIAS RIESGO'!$C$36,INFORMACION!$F541=REFERENCIAS!$C$24),16,IF(INFORMACION!$T541='REFERENCIAS RIESGO'!$C$36,13,IF(INFORMACION!$F541=REFERENCIAS!$C$24,10,7))),0)+VLOOKUP(F541,REFERENCIAS!$C:$D,2,0)*VLOOKUP($F$2,PONDERADORES!A:P,IF(AND(INFORMACION!$T541='REFERENCIAS RIESGO'!$C$36,INFORMACION!$F541=REFERENCIAS!$C$24),16,IF(INFORMACION!$T541='REFERENCIAS RIESGO'!$C$36,13,IF(INFORMACION!$F541=REFERENCIAS!$C$24,10,7))),0)+VLOOKUP(T541,REFERENCIAS!$C:$D,2,0)*VLOOKUP($T$2,PONDERADORES!A:P,IF(AND(INFORMACION!$T541='REFERENCIAS RIESGO'!$C$36,INFORMACION!$F541=REFERENCIAS!$C$24),16,IF(INFORMACION!$T541='REFERENCIAS RIESGO'!$C$36,13,IF(INFORMACION!$F541=REFERENCIAS!$C$24,10,7))),0)+VLOOKUP(IF(J541&lt;=0.2,0.2,IF(AND(J541&gt;0.2,J541&lt;=0.4),0.4,IF(AND(J541&gt;0.4,J541&lt;=0.6),0.6,IF(AND(J541&gt;0.6,J541&lt;=0.8),0.8,IF(AND(J541&gt;0.8,J541&lt;=1),1))))),REFERENCIAS!$C:$D,2,0)*VLOOKUP($J$2,PONDERADORES!A:P,IF(AND(INFORMACION!$T541='REFERENCIAS RIESGO'!$C$36,INFORMACION!$F541=REFERENCIAS!$C$24),16,IF(INFORMACION!$T541='REFERENCIAS RIESGO'!$C$36,13,IF(INFORMACION!$F541=REFERENCIAS!$C$24,10,7))),0)</f>
        <v>#REF!</v>
      </c>
      <c r="Y541" s="68">
        <f>+VLOOKUP(M541,REFERENCIAS!$C:$D,2,0)*VLOOKUP($M$2,PONDERADORES!$A$7:$G$9,7,0)+VLOOKUP(N541,REFERENCIAS!$C:$D,2,0)*VLOOKUP($N$2,PONDERADORES!$A$7:$G$9,7,0)+VLOOKUP(O541,REFERENCIAS!$C:$D,2,0)*VLOOKUP($O$2,PONDERADORES!$A$7:$G$9,7,0)</f>
        <v>0.2</v>
      </c>
      <c r="Z541" s="2">
        <f>+VLOOKUP(IF(R541&lt;0.1,0,IF(AND(R541&gt;=0.1,R541&lt;0.2),0.1,IF(AND(R541&gt;=0.2,R541&lt;0.3),0.2,IF(R541&gt;0.3,0.3,)))),REFERENCIAS!$C:$D,2,0)*VLOOKUP($R$2,PONDERADORES!$A$11:$G$11,7,0)</f>
        <v>15</v>
      </c>
      <c r="AA541" s="92"/>
      <c r="AB541" s="95" t="e">
        <f t="shared" ca="1" si="31"/>
        <v>#REF!</v>
      </c>
      <c r="AC541" s="23" t="e">
        <f ca="1">IF(AB541&gt;REFERENCIAS!$C$62,REFERENCIAS!$B$62,IF(AND(AB541&gt;=REFERENCIAS!$C$63,AB541&lt;REFERENCIAS!$D$63),REFERENCIAS!$B$63,IF(AND(AB541&gt;REFERENCIAS!$C$64,AB541&lt;=REFERENCIAS!$D$64),REFERENCIAS!$B$64,IF(AND(AB541&gt;=REFERENCIAS!$C$65,AB541&lt;REFERENCIAS!$D$65),REFERENCIAS!$B$65, "Revisar"))))</f>
        <v>#REF!</v>
      </c>
      <c r="AD541" s="94" t="e">
        <f ca="1">VLOOKUP(AC541,REFERENCIAS!$B$62:$G$65,4,FALSE)</f>
        <v>#REF!</v>
      </c>
      <c r="AJ541" s="20"/>
    </row>
    <row r="542" spans="1:36" ht="17.25" x14ac:dyDescent="0.25">
      <c r="A542" s="74"/>
      <c r="B542" s="19"/>
      <c r="C542" s="19"/>
      <c r="D542" s="50"/>
      <c r="E542" s="73"/>
      <c r="F542" s="74"/>
      <c r="G542" s="9"/>
      <c r="H542" s="48"/>
      <c r="I542" s="49">
        <f t="shared" ca="1" si="29"/>
        <v>2022</v>
      </c>
      <c r="J542" s="22">
        <f t="shared" ca="1" si="28"/>
        <v>1</v>
      </c>
      <c r="K542" s="19"/>
      <c r="L542" s="73"/>
      <c r="M542" s="74"/>
      <c r="N542" s="19"/>
      <c r="O542" s="73"/>
      <c r="P542" s="82">
        <v>1</v>
      </c>
      <c r="Q542" s="24">
        <v>1</v>
      </c>
      <c r="R542" s="81">
        <f t="shared" si="30"/>
        <v>1</v>
      </c>
      <c r="S542" s="85"/>
      <c r="T542" s="19"/>
      <c r="U542" s="22"/>
      <c r="V542" s="59"/>
      <c r="W542" s="81"/>
      <c r="X542" s="91" t="e">
        <f ca="1">+VLOOKUP(#REF!,REFERENCIAS!$C:$D,2,0)*VLOOKUP(#REF!,PONDERADORES!A:P,IF(AND(INFORMACION!$T542='REFERENCIAS RIESGO'!$C$36,INFORMACION!$F542=REFERENCIAS!$C$24),16,IF(INFORMACION!$T542='REFERENCIAS RIESGO'!$C$36,13,IF(INFORMACION!$F542=REFERENCIAS!$C$24,10,7))),0)+VLOOKUP(K542,REFERENCIAS!$C:$D,2,0)*VLOOKUP($K$2,PONDERADORES!A:P,IF(AND(INFORMACION!$T542='REFERENCIAS RIESGO'!$C$36,INFORMACION!$F542=REFERENCIAS!$C$24),16,IF(INFORMACION!$T542='REFERENCIAS RIESGO'!$C$36,13,IF(INFORMACION!$F542=REFERENCIAS!$C$24,10,7))),0)+VLOOKUP(L542,REFERENCIAS!$C:$D,2,0)*VLOOKUP($L$2,PONDERADORES!A:P,IF(AND(INFORMACION!$T542='REFERENCIAS RIESGO'!$C$36,INFORMACION!$F542=REFERENCIAS!$C$24),16,IF(INFORMACION!$T542='REFERENCIAS RIESGO'!$C$36,13,IF(INFORMACION!$F542=REFERENCIAS!$C$24,10,7))),0)+VLOOKUP(F542,REFERENCIAS!$C:$D,2,0)*VLOOKUP($F$2,PONDERADORES!A:P,IF(AND(INFORMACION!$T542='REFERENCIAS RIESGO'!$C$36,INFORMACION!$F542=REFERENCIAS!$C$24),16,IF(INFORMACION!$T542='REFERENCIAS RIESGO'!$C$36,13,IF(INFORMACION!$F542=REFERENCIAS!$C$24,10,7))),0)+VLOOKUP(T542,REFERENCIAS!$C:$D,2,0)*VLOOKUP($T$2,PONDERADORES!A:P,IF(AND(INFORMACION!$T542='REFERENCIAS RIESGO'!$C$36,INFORMACION!$F542=REFERENCIAS!$C$24),16,IF(INFORMACION!$T542='REFERENCIAS RIESGO'!$C$36,13,IF(INFORMACION!$F542=REFERENCIAS!$C$24,10,7))),0)+VLOOKUP(IF(J542&lt;=0.2,0.2,IF(AND(J542&gt;0.2,J542&lt;=0.4),0.4,IF(AND(J542&gt;0.4,J542&lt;=0.6),0.6,IF(AND(J542&gt;0.6,J542&lt;=0.8),0.8,IF(AND(J542&gt;0.8,J542&lt;=1),1))))),REFERENCIAS!$C:$D,2,0)*VLOOKUP($J$2,PONDERADORES!A:P,IF(AND(INFORMACION!$T542='REFERENCIAS RIESGO'!$C$36,INFORMACION!$F542=REFERENCIAS!$C$24),16,IF(INFORMACION!$T542='REFERENCIAS RIESGO'!$C$36,13,IF(INFORMACION!$F542=REFERENCIAS!$C$24,10,7))),0)</f>
        <v>#REF!</v>
      </c>
      <c r="Y542" s="68">
        <f>+VLOOKUP(M542,REFERENCIAS!$C:$D,2,0)*VLOOKUP($M$2,PONDERADORES!$A$7:$G$9,7,0)+VLOOKUP(N542,REFERENCIAS!$C:$D,2,0)*VLOOKUP($N$2,PONDERADORES!$A$7:$G$9,7,0)+VLOOKUP(O542,REFERENCIAS!$C:$D,2,0)*VLOOKUP($O$2,PONDERADORES!$A$7:$G$9,7,0)</f>
        <v>0.2</v>
      </c>
      <c r="Z542" s="2">
        <f>+VLOOKUP(IF(R542&lt;0.1,0,IF(AND(R542&gt;=0.1,R542&lt;0.2),0.1,IF(AND(R542&gt;=0.2,R542&lt;0.3),0.2,IF(R542&gt;0.3,0.3,)))),REFERENCIAS!$C:$D,2,0)*VLOOKUP($R$2,PONDERADORES!$A$11:$G$11,7,0)</f>
        <v>15</v>
      </c>
      <c r="AA542" s="92"/>
      <c r="AB542" s="95" t="e">
        <f t="shared" ca="1" si="31"/>
        <v>#REF!</v>
      </c>
      <c r="AC542" s="23" t="e">
        <f ca="1">IF(AB542&gt;REFERENCIAS!$C$62,REFERENCIAS!$B$62,IF(AND(AB542&gt;=REFERENCIAS!$C$63,AB542&lt;REFERENCIAS!$D$63),REFERENCIAS!$B$63,IF(AND(AB542&gt;REFERENCIAS!$C$64,AB542&lt;=REFERENCIAS!$D$64),REFERENCIAS!$B$64,IF(AND(AB542&gt;=REFERENCIAS!$C$65,AB542&lt;REFERENCIAS!$D$65),REFERENCIAS!$B$65, "Revisar"))))</f>
        <v>#REF!</v>
      </c>
      <c r="AD542" s="94" t="e">
        <f ca="1">VLOOKUP(AC542,REFERENCIAS!$B$62:$G$65,4,FALSE)</f>
        <v>#REF!</v>
      </c>
      <c r="AJ542" s="20"/>
    </row>
    <row r="543" spans="1:36" ht="17.25" x14ac:dyDescent="0.25">
      <c r="A543" s="74"/>
      <c r="B543" s="19"/>
      <c r="C543" s="19"/>
      <c r="D543" s="50"/>
      <c r="E543" s="73"/>
      <c r="F543" s="74"/>
      <c r="G543" s="9"/>
      <c r="H543" s="48"/>
      <c r="I543" s="49">
        <f t="shared" ca="1" si="29"/>
        <v>2022</v>
      </c>
      <c r="J543" s="22">
        <f t="shared" ca="1" si="28"/>
        <v>1</v>
      </c>
      <c r="K543" s="19"/>
      <c r="L543" s="73"/>
      <c r="M543" s="74"/>
      <c r="N543" s="19"/>
      <c r="O543" s="73"/>
      <c r="P543" s="82">
        <v>1</v>
      </c>
      <c r="Q543" s="24">
        <v>1</v>
      </c>
      <c r="R543" s="81">
        <f t="shared" si="30"/>
        <v>1</v>
      </c>
      <c r="S543" s="85"/>
      <c r="T543" s="19"/>
      <c r="U543" s="22"/>
      <c r="V543" s="59"/>
      <c r="W543" s="81"/>
      <c r="X543" s="91" t="e">
        <f ca="1">+VLOOKUP(#REF!,REFERENCIAS!$C:$D,2,0)*VLOOKUP(#REF!,PONDERADORES!A:P,IF(AND(INFORMACION!$T543='REFERENCIAS RIESGO'!$C$36,INFORMACION!$F543=REFERENCIAS!$C$24),16,IF(INFORMACION!$T543='REFERENCIAS RIESGO'!$C$36,13,IF(INFORMACION!$F543=REFERENCIAS!$C$24,10,7))),0)+VLOOKUP(K543,REFERENCIAS!$C:$D,2,0)*VLOOKUP($K$2,PONDERADORES!A:P,IF(AND(INFORMACION!$T543='REFERENCIAS RIESGO'!$C$36,INFORMACION!$F543=REFERENCIAS!$C$24),16,IF(INFORMACION!$T543='REFERENCIAS RIESGO'!$C$36,13,IF(INFORMACION!$F543=REFERENCIAS!$C$24,10,7))),0)+VLOOKUP(L543,REFERENCIAS!$C:$D,2,0)*VLOOKUP($L$2,PONDERADORES!A:P,IF(AND(INFORMACION!$T543='REFERENCIAS RIESGO'!$C$36,INFORMACION!$F543=REFERENCIAS!$C$24),16,IF(INFORMACION!$T543='REFERENCIAS RIESGO'!$C$36,13,IF(INFORMACION!$F543=REFERENCIAS!$C$24,10,7))),0)+VLOOKUP(F543,REFERENCIAS!$C:$D,2,0)*VLOOKUP($F$2,PONDERADORES!A:P,IF(AND(INFORMACION!$T543='REFERENCIAS RIESGO'!$C$36,INFORMACION!$F543=REFERENCIAS!$C$24),16,IF(INFORMACION!$T543='REFERENCIAS RIESGO'!$C$36,13,IF(INFORMACION!$F543=REFERENCIAS!$C$24,10,7))),0)+VLOOKUP(T543,REFERENCIAS!$C:$D,2,0)*VLOOKUP($T$2,PONDERADORES!A:P,IF(AND(INFORMACION!$T543='REFERENCIAS RIESGO'!$C$36,INFORMACION!$F543=REFERENCIAS!$C$24),16,IF(INFORMACION!$T543='REFERENCIAS RIESGO'!$C$36,13,IF(INFORMACION!$F543=REFERENCIAS!$C$24,10,7))),0)+VLOOKUP(IF(J543&lt;=0.2,0.2,IF(AND(J543&gt;0.2,J543&lt;=0.4),0.4,IF(AND(J543&gt;0.4,J543&lt;=0.6),0.6,IF(AND(J543&gt;0.6,J543&lt;=0.8),0.8,IF(AND(J543&gt;0.8,J543&lt;=1),1))))),REFERENCIAS!$C:$D,2,0)*VLOOKUP($J$2,PONDERADORES!A:P,IF(AND(INFORMACION!$T543='REFERENCIAS RIESGO'!$C$36,INFORMACION!$F543=REFERENCIAS!$C$24),16,IF(INFORMACION!$T543='REFERENCIAS RIESGO'!$C$36,13,IF(INFORMACION!$F543=REFERENCIAS!$C$24,10,7))),0)</f>
        <v>#REF!</v>
      </c>
      <c r="Y543" s="68">
        <f>+VLOOKUP(M543,REFERENCIAS!$C:$D,2,0)*VLOOKUP($M$2,PONDERADORES!$A$7:$G$9,7,0)+VLOOKUP(N543,REFERENCIAS!$C:$D,2,0)*VLOOKUP($N$2,PONDERADORES!$A$7:$G$9,7,0)+VLOOKUP(O543,REFERENCIAS!$C:$D,2,0)*VLOOKUP($O$2,PONDERADORES!$A$7:$G$9,7,0)</f>
        <v>0.2</v>
      </c>
      <c r="Z543" s="2">
        <f>+VLOOKUP(IF(R543&lt;0.1,0,IF(AND(R543&gt;=0.1,R543&lt;0.2),0.1,IF(AND(R543&gt;=0.2,R543&lt;0.3),0.2,IF(R543&gt;0.3,0.3,)))),REFERENCIAS!$C:$D,2,0)*VLOOKUP($R$2,PONDERADORES!$A$11:$G$11,7,0)</f>
        <v>15</v>
      </c>
      <c r="AA543" s="92"/>
      <c r="AB543" s="95" t="e">
        <f t="shared" ca="1" si="31"/>
        <v>#REF!</v>
      </c>
      <c r="AC543" s="23" t="e">
        <f ca="1">IF(AB543&gt;REFERENCIAS!$C$62,REFERENCIAS!$B$62,IF(AND(AB543&gt;=REFERENCIAS!$C$63,AB543&lt;REFERENCIAS!$D$63),REFERENCIAS!$B$63,IF(AND(AB543&gt;REFERENCIAS!$C$64,AB543&lt;=REFERENCIAS!$D$64),REFERENCIAS!$B$64,IF(AND(AB543&gt;=REFERENCIAS!$C$65,AB543&lt;REFERENCIAS!$D$65),REFERENCIAS!$B$65, "Revisar"))))</f>
        <v>#REF!</v>
      </c>
      <c r="AD543" s="94" t="e">
        <f ca="1">VLOOKUP(AC543,REFERENCIAS!$B$62:$G$65,4,FALSE)</f>
        <v>#REF!</v>
      </c>
      <c r="AJ543" s="20"/>
    </row>
    <row r="544" spans="1:36" ht="17.25" x14ac:dyDescent="0.25">
      <c r="A544" s="74"/>
      <c r="B544" s="19"/>
      <c r="C544" s="19"/>
      <c r="D544" s="50"/>
      <c r="E544" s="73"/>
      <c r="F544" s="74"/>
      <c r="G544" s="9"/>
      <c r="H544" s="48"/>
      <c r="I544" s="49">
        <f t="shared" ca="1" si="29"/>
        <v>2022</v>
      </c>
      <c r="J544" s="22">
        <f t="shared" ca="1" si="28"/>
        <v>1</v>
      </c>
      <c r="K544" s="19"/>
      <c r="L544" s="73"/>
      <c r="M544" s="74"/>
      <c r="N544" s="19"/>
      <c r="O544" s="73"/>
      <c r="P544" s="82">
        <v>1</v>
      </c>
      <c r="Q544" s="24">
        <v>1</v>
      </c>
      <c r="R544" s="81">
        <f t="shared" si="30"/>
        <v>1</v>
      </c>
      <c r="S544" s="85"/>
      <c r="T544" s="19"/>
      <c r="U544" s="22"/>
      <c r="V544" s="59"/>
      <c r="W544" s="81"/>
      <c r="X544" s="91" t="e">
        <f ca="1">+VLOOKUP(#REF!,REFERENCIAS!$C:$D,2,0)*VLOOKUP(#REF!,PONDERADORES!A:P,IF(AND(INFORMACION!$T544='REFERENCIAS RIESGO'!$C$36,INFORMACION!$F544=REFERENCIAS!$C$24),16,IF(INFORMACION!$T544='REFERENCIAS RIESGO'!$C$36,13,IF(INFORMACION!$F544=REFERENCIAS!$C$24,10,7))),0)+VLOOKUP(K544,REFERENCIAS!$C:$D,2,0)*VLOOKUP($K$2,PONDERADORES!A:P,IF(AND(INFORMACION!$T544='REFERENCIAS RIESGO'!$C$36,INFORMACION!$F544=REFERENCIAS!$C$24),16,IF(INFORMACION!$T544='REFERENCIAS RIESGO'!$C$36,13,IF(INFORMACION!$F544=REFERENCIAS!$C$24,10,7))),0)+VLOOKUP(L544,REFERENCIAS!$C:$D,2,0)*VLOOKUP($L$2,PONDERADORES!A:P,IF(AND(INFORMACION!$T544='REFERENCIAS RIESGO'!$C$36,INFORMACION!$F544=REFERENCIAS!$C$24),16,IF(INFORMACION!$T544='REFERENCIAS RIESGO'!$C$36,13,IF(INFORMACION!$F544=REFERENCIAS!$C$24,10,7))),0)+VLOOKUP(F544,REFERENCIAS!$C:$D,2,0)*VLOOKUP($F$2,PONDERADORES!A:P,IF(AND(INFORMACION!$T544='REFERENCIAS RIESGO'!$C$36,INFORMACION!$F544=REFERENCIAS!$C$24),16,IF(INFORMACION!$T544='REFERENCIAS RIESGO'!$C$36,13,IF(INFORMACION!$F544=REFERENCIAS!$C$24,10,7))),0)+VLOOKUP(T544,REFERENCIAS!$C:$D,2,0)*VLOOKUP($T$2,PONDERADORES!A:P,IF(AND(INFORMACION!$T544='REFERENCIAS RIESGO'!$C$36,INFORMACION!$F544=REFERENCIAS!$C$24),16,IF(INFORMACION!$T544='REFERENCIAS RIESGO'!$C$36,13,IF(INFORMACION!$F544=REFERENCIAS!$C$24,10,7))),0)+VLOOKUP(IF(J544&lt;=0.2,0.2,IF(AND(J544&gt;0.2,J544&lt;=0.4),0.4,IF(AND(J544&gt;0.4,J544&lt;=0.6),0.6,IF(AND(J544&gt;0.6,J544&lt;=0.8),0.8,IF(AND(J544&gt;0.8,J544&lt;=1),1))))),REFERENCIAS!$C:$D,2,0)*VLOOKUP($J$2,PONDERADORES!A:P,IF(AND(INFORMACION!$T544='REFERENCIAS RIESGO'!$C$36,INFORMACION!$F544=REFERENCIAS!$C$24),16,IF(INFORMACION!$T544='REFERENCIAS RIESGO'!$C$36,13,IF(INFORMACION!$F544=REFERENCIAS!$C$24,10,7))),0)</f>
        <v>#REF!</v>
      </c>
      <c r="Y544" s="68">
        <f>+VLOOKUP(M544,REFERENCIAS!$C:$D,2,0)*VLOOKUP($M$2,PONDERADORES!$A$7:$G$9,7,0)+VLOOKUP(N544,REFERENCIAS!$C:$D,2,0)*VLOOKUP($N$2,PONDERADORES!$A$7:$G$9,7,0)+VLOOKUP(O544,REFERENCIAS!$C:$D,2,0)*VLOOKUP($O$2,PONDERADORES!$A$7:$G$9,7,0)</f>
        <v>0.2</v>
      </c>
      <c r="Z544" s="2">
        <f>+VLOOKUP(IF(R544&lt;0.1,0,IF(AND(R544&gt;=0.1,R544&lt;0.2),0.1,IF(AND(R544&gt;=0.2,R544&lt;0.3),0.2,IF(R544&gt;0.3,0.3,)))),REFERENCIAS!$C:$D,2,0)*VLOOKUP($R$2,PONDERADORES!$A$11:$G$11,7,0)</f>
        <v>15</v>
      </c>
      <c r="AA544" s="92"/>
      <c r="AB544" s="95" t="e">
        <f t="shared" ca="1" si="31"/>
        <v>#REF!</v>
      </c>
      <c r="AC544" s="23" t="e">
        <f ca="1">IF(AB544&gt;REFERENCIAS!$C$62,REFERENCIAS!$B$62,IF(AND(AB544&gt;=REFERENCIAS!$C$63,AB544&lt;REFERENCIAS!$D$63),REFERENCIAS!$B$63,IF(AND(AB544&gt;REFERENCIAS!$C$64,AB544&lt;=REFERENCIAS!$D$64),REFERENCIAS!$B$64,IF(AND(AB544&gt;=REFERENCIAS!$C$65,AB544&lt;REFERENCIAS!$D$65),REFERENCIAS!$B$65, "Revisar"))))</f>
        <v>#REF!</v>
      </c>
      <c r="AD544" s="94" t="e">
        <f ca="1">VLOOKUP(AC544,REFERENCIAS!$B$62:$G$65,4,FALSE)</f>
        <v>#REF!</v>
      </c>
      <c r="AJ544" s="20"/>
    </row>
    <row r="545" spans="1:36" ht="17.25" x14ac:dyDescent="0.25">
      <c r="A545" s="74"/>
      <c r="B545" s="19"/>
      <c r="C545" s="19"/>
      <c r="D545" s="50"/>
      <c r="E545" s="73"/>
      <c r="F545" s="74"/>
      <c r="G545" s="9"/>
      <c r="H545" s="48"/>
      <c r="I545" s="49">
        <f t="shared" ca="1" si="29"/>
        <v>2022</v>
      </c>
      <c r="J545" s="22">
        <f t="shared" ca="1" si="28"/>
        <v>1</v>
      </c>
      <c r="K545" s="19"/>
      <c r="L545" s="73"/>
      <c r="M545" s="74"/>
      <c r="N545" s="19"/>
      <c r="O545" s="73"/>
      <c r="P545" s="82">
        <v>1</v>
      </c>
      <c r="Q545" s="24">
        <v>1</v>
      </c>
      <c r="R545" s="81">
        <f t="shared" si="30"/>
        <v>1</v>
      </c>
      <c r="S545" s="85"/>
      <c r="T545" s="19"/>
      <c r="U545" s="22"/>
      <c r="V545" s="59"/>
      <c r="W545" s="81"/>
      <c r="X545" s="91" t="e">
        <f ca="1">+VLOOKUP(#REF!,REFERENCIAS!$C:$D,2,0)*VLOOKUP(#REF!,PONDERADORES!A:P,IF(AND(INFORMACION!$T545='REFERENCIAS RIESGO'!$C$36,INFORMACION!$F545=REFERENCIAS!$C$24),16,IF(INFORMACION!$T545='REFERENCIAS RIESGO'!$C$36,13,IF(INFORMACION!$F545=REFERENCIAS!$C$24,10,7))),0)+VLOOKUP(K545,REFERENCIAS!$C:$D,2,0)*VLOOKUP($K$2,PONDERADORES!A:P,IF(AND(INFORMACION!$T545='REFERENCIAS RIESGO'!$C$36,INFORMACION!$F545=REFERENCIAS!$C$24),16,IF(INFORMACION!$T545='REFERENCIAS RIESGO'!$C$36,13,IF(INFORMACION!$F545=REFERENCIAS!$C$24,10,7))),0)+VLOOKUP(L545,REFERENCIAS!$C:$D,2,0)*VLOOKUP($L$2,PONDERADORES!A:P,IF(AND(INFORMACION!$T545='REFERENCIAS RIESGO'!$C$36,INFORMACION!$F545=REFERENCIAS!$C$24),16,IF(INFORMACION!$T545='REFERENCIAS RIESGO'!$C$36,13,IF(INFORMACION!$F545=REFERENCIAS!$C$24,10,7))),0)+VLOOKUP(F545,REFERENCIAS!$C:$D,2,0)*VLOOKUP($F$2,PONDERADORES!A:P,IF(AND(INFORMACION!$T545='REFERENCIAS RIESGO'!$C$36,INFORMACION!$F545=REFERENCIAS!$C$24),16,IF(INFORMACION!$T545='REFERENCIAS RIESGO'!$C$36,13,IF(INFORMACION!$F545=REFERENCIAS!$C$24,10,7))),0)+VLOOKUP(T545,REFERENCIAS!$C:$D,2,0)*VLOOKUP($T$2,PONDERADORES!A:P,IF(AND(INFORMACION!$T545='REFERENCIAS RIESGO'!$C$36,INFORMACION!$F545=REFERENCIAS!$C$24),16,IF(INFORMACION!$T545='REFERENCIAS RIESGO'!$C$36,13,IF(INFORMACION!$F545=REFERENCIAS!$C$24,10,7))),0)+VLOOKUP(IF(J545&lt;=0.2,0.2,IF(AND(J545&gt;0.2,J545&lt;=0.4),0.4,IF(AND(J545&gt;0.4,J545&lt;=0.6),0.6,IF(AND(J545&gt;0.6,J545&lt;=0.8),0.8,IF(AND(J545&gt;0.8,J545&lt;=1),1))))),REFERENCIAS!$C:$D,2,0)*VLOOKUP($J$2,PONDERADORES!A:P,IF(AND(INFORMACION!$T545='REFERENCIAS RIESGO'!$C$36,INFORMACION!$F545=REFERENCIAS!$C$24),16,IF(INFORMACION!$T545='REFERENCIAS RIESGO'!$C$36,13,IF(INFORMACION!$F545=REFERENCIAS!$C$24,10,7))),0)</f>
        <v>#REF!</v>
      </c>
      <c r="Y545" s="68">
        <f>+VLOOKUP(M545,REFERENCIAS!$C:$D,2,0)*VLOOKUP($M$2,PONDERADORES!$A$7:$G$9,7,0)+VLOOKUP(N545,REFERENCIAS!$C:$D,2,0)*VLOOKUP($N$2,PONDERADORES!$A$7:$G$9,7,0)+VLOOKUP(O545,REFERENCIAS!$C:$D,2,0)*VLOOKUP($O$2,PONDERADORES!$A$7:$G$9,7,0)</f>
        <v>0.2</v>
      </c>
      <c r="Z545" s="2">
        <f>+VLOOKUP(IF(R545&lt;0.1,0,IF(AND(R545&gt;=0.1,R545&lt;0.2),0.1,IF(AND(R545&gt;=0.2,R545&lt;0.3),0.2,IF(R545&gt;0.3,0.3,)))),REFERENCIAS!$C:$D,2,0)*VLOOKUP($R$2,PONDERADORES!$A$11:$G$11,7,0)</f>
        <v>15</v>
      </c>
      <c r="AA545" s="92"/>
      <c r="AB545" s="95" t="e">
        <f t="shared" ca="1" si="31"/>
        <v>#REF!</v>
      </c>
      <c r="AC545" s="23" t="e">
        <f ca="1">IF(AB545&gt;REFERENCIAS!$C$62,REFERENCIAS!$B$62,IF(AND(AB545&gt;=REFERENCIAS!$C$63,AB545&lt;REFERENCIAS!$D$63),REFERENCIAS!$B$63,IF(AND(AB545&gt;REFERENCIAS!$C$64,AB545&lt;=REFERENCIAS!$D$64),REFERENCIAS!$B$64,IF(AND(AB545&gt;=REFERENCIAS!$C$65,AB545&lt;REFERENCIAS!$D$65),REFERENCIAS!$B$65, "Revisar"))))</f>
        <v>#REF!</v>
      </c>
      <c r="AD545" s="94" t="e">
        <f ca="1">VLOOKUP(AC545,REFERENCIAS!$B$62:$G$65,4,FALSE)</f>
        <v>#REF!</v>
      </c>
      <c r="AJ545" s="20"/>
    </row>
    <row r="546" spans="1:36" ht="17.25" x14ac:dyDescent="0.25">
      <c r="A546" s="74"/>
      <c r="B546" s="19"/>
      <c r="C546" s="19"/>
      <c r="D546" s="50"/>
      <c r="E546" s="73"/>
      <c r="F546" s="74"/>
      <c r="G546" s="9"/>
      <c r="H546" s="48"/>
      <c r="I546" s="49">
        <f t="shared" ca="1" si="29"/>
        <v>2022</v>
      </c>
      <c r="J546" s="22">
        <f t="shared" ca="1" si="28"/>
        <v>1</v>
      </c>
      <c r="K546" s="19"/>
      <c r="L546" s="73"/>
      <c r="M546" s="74"/>
      <c r="N546" s="19"/>
      <c r="O546" s="73"/>
      <c r="P546" s="82">
        <v>1</v>
      </c>
      <c r="Q546" s="24">
        <v>1</v>
      </c>
      <c r="R546" s="81">
        <f t="shared" si="30"/>
        <v>1</v>
      </c>
      <c r="S546" s="85"/>
      <c r="T546" s="19"/>
      <c r="U546" s="22"/>
      <c r="V546" s="59"/>
      <c r="W546" s="81"/>
      <c r="X546" s="91" t="e">
        <f ca="1">+VLOOKUP(#REF!,REFERENCIAS!$C:$D,2,0)*VLOOKUP(#REF!,PONDERADORES!A:P,IF(AND(INFORMACION!$T546='REFERENCIAS RIESGO'!$C$36,INFORMACION!$F546=REFERENCIAS!$C$24),16,IF(INFORMACION!$T546='REFERENCIAS RIESGO'!$C$36,13,IF(INFORMACION!$F546=REFERENCIAS!$C$24,10,7))),0)+VLOOKUP(K546,REFERENCIAS!$C:$D,2,0)*VLOOKUP($K$2,PONDERADORES!A:P,IF(AND(INFORMACION!$T546='REFERENCIAS RIESGO'!$C$36,INFORMACION!$F546=REFERENCIAS!$C$24),16,IF(INFORMACION!$T546='REFERENCIAS RIESGO'!$C$36,13,IF(INFORMACION!$F546=REFERENCIAS!$C$24,10,7))),0)+VLOOKUP(L546,REFERENCIAS!$C:$D,2,0)*VLOOKUP($L$2,PONDERADORES!A:P,IF(AND(INFORMACION!$T546='REFERENCIAS RIESGO'!$C$36,INFORMACION!$F546=REFERENCIAS!$C$24),16,IF(INFORMACION!$T546='REFERENCIAS RIESGO'!$C$36,13,IF(INFORMACION!$F546=REFERENCIAS!$C$24,10,7))),0)+VLOOKUP(F546,REFERENCIAS!$C:$D,2,0)*VLOOKUP($F$2,PONDERADORES!A:P,IF(AND(INFORMACION!$T546='REFERENCIAS RIESGO'!$C$36,INFORMACION!$F546=REFERENCIAS!$C$24),16,IF(INFORMACION!$T546='REFERENCIAS RIESGO'!$C$36,13,IF(INFORMACION!$F546=REFERENCIAS!$C$24,10,7))),0)+VLOOKUP(T546,REFERENCIAS!$C:$D,2,0)*VLOOKUP($T$2,PONDERADORES!A:P,IF(AND(INFORMACION!$T546='REFERENCIAS RIESGO'!$C$36,INFORMACION!$F546=REFERENCIAS!$C$24),16,IF(INFORMACION!$T546='REFERENCIAS RIESGO'!$C$36,13,IF(INFORMACION!$F546=REFERENCIAS!$C$24,10,7))),0)+VLOOKUP(IF(J546&lt;=0.2,0.2,IF(AND(J546&gt;0.2,J546&lt;=0.4),0.4,IF(AND(J546&gt;0.4,J546&lt;=0.6),0.6,IF(AND(J546&gt;0.6,J546&lt;=0.8),0.8,IF(AND(J546&gt;0.8,J546&lt;=1),1))))),REFERENCIAS!$C:$D,2,0)*VLOOKUP($J$2,PONDERADORES!A:P,IF(AND(INFORMACION!$T546='REFERENCIAS RIESGO'!$C$36,INFORMACION!$F546=REFERENCIAS!$C$24),16,IF(INFORMACION!$T546='REFERENCIAS RIESGO'!$C$36,13,IF(INFORMACION!$F546=REFERENCIAS!$C$24,10,7))),0)</f>
        <v>#REF!</v>
      </c>
      <c r="Y546" s="68">
        <f>+VLOOKUP(M546,REFERENCIAS!$C:$D,2,0)*VLOOKUP($M$2,PONDERADORES!$A$7:$G$9,7,0)+VLOOKUP(N546,REFERENCIAS!$C:$D,2,0)*VLOOKUP($N$2,PONDERADORES!$A$7:$G$9,7,0)+VLOOKUP(O546,REFERENCIAS!$C:$D,2,0)*VLOOKUP($O$2,PONDERADORES!$A$7:$G$9,7,0)</f>
        <v>0.2</v>
      </c>
      <c r="Z546" s="2">
        <f>+VLOOKUP(IF(R546&lt;0.1,0,IF(AND(R546&gt;=0.1,R546&lt;0.2),0.1,IF(AND(R546&gt;=0.2,R546&lt;0.3),0.2,IF(R546&gt;0.3,0.3,)))),REFERENCIAS!$C:$D,2,0)*VLOOKUP($R$2,PONDERADORES!$A$11:$G$11,7,0)</f>
        <v>15</v>
      </c>
      <c r="AA546" s="92"/>
      <c r="AB546" s="95" t="e">
        <f t="shared" ca="1" si="31"/>
        <v>#REF!</v>
      </c>
      <c r="AC546" s="23" t="e">
        <f ca="1">IF(AB546&gt;REFERENCIAS!$C$62,REFERENCIAS!$B$62,IF(AND(AB546&gt;=REFERENCIAS!$C$63,AB546&lt;REFERENCIAS!$D$63),REFERENCIAS!$B$63,IF(AND(AB546&gt;REFERENCIAS!$C$64,AB546&lt;=REFERENCIAS!$D$64),REFERENCIAS!$B$64,IF(AND(AB546&gt;=REFERENCIAS!$C$65,AB546&lt;REFERENCIAS!$D$65),REFERENCIAS!$B$65, "Revisar"))))</f>
        <v>#REF!</v>
      </c>
      <c r="AD546" s="94" t="e">
        <f ca="1">VLOOKUP(AC546,REFERENCIAS!$B$62:$G$65,4,FALSE)</f>
        <v>#REF!</v>
      </c>
      <c r="AJ546" s="20"/>
    </row>
    <row r="547" spans="1:36" ht="17.25" x14ac:dyDescent="0.25">
      <c r="A547" s="74"/>
      <c r="B547" s="19"/>
      <c r="C547" s="19"/>
      <c r="D547" s="50"/>
      <c r="E547" s="73"/>
      <c r="F547" s="74"/>
      <c r="G547" s="9"/>
      <c r="H547" s="48"/>
      <c r="I547" s="49">
        <f t="shared" ca="1" si="29"/>
        <v>2022</v>
      </c>
      <c r="J547" s="22">
        <f t="shared" ca="1" si="28"/>
        <v>1</v>
      </c>
      <c r="K547" s="19"/>
      <c r="L547" s="73"/>
      <c r="M547" s="74"/>
      <c r="N547" s="19"/>
      <c r="O547" s="73"/>
      <c r="P547" s="82">
        <v>1</v>
      </c>
      <c r="Q547" s="24">
        <v>1</v>
      </c>
      <c r="R547" s="81">
        <f t="shared" si="30"/>
        <v>1</v>
      </c>
      <c r="S547" s="85"/>
      <c r="T547" s="19"/>
      <c r="U547" s="22"/>
      <c r="V547" s="59"/>
      <c r="W547" s="81"/>
      <c r="X547" s="91" t="e">
        <f ca="1">+VLOOKUP(#REF!,REFERENCIAS!$C:$D,2,0)*VLOOKUP(#REF!,PONDERADORES!A:P,IF(AND(INFORMACION!$T547='REFERENCIAS RIESGO'!$C$36,INFORMACION!$F547=REFERENCIAS!$C$24),16,IF(INFORMACION!$T547='REFERENCIAS RIESGO'!$C$36,13,IF(INFORMACION!$F547=REFERENCIAS!$C$24,10,7))),0)+VLOOKUP(K547,REFERENCIAS!$C:$D,2,0)*VLOOKUP($K$2,PONDERADORES!A:P,IF(AND(INFORMACION!$T547='REFERENCIAS RIESGO'!$C$36,INFORMACION!$F547=REFERENCIAS!$C$24),16,IF(INFORMACION!$T547='REFERENCIAS RIESGO'!$C$36,13,IF(INFORMACION!$F547=REFERENCIAS!$C$24,10,7))),0)+VLOOKUP(L547,REFERENCIAS!$C:$D,2,0)*VLOOKUP($L$2,PONDERADORES!A:P,IF(AND(INFORMACION!$T547='REFERENCIAS RIESGO'!$C$36,INFORMACION!$F547=REFERENCIAS!$C$24),16,IF(INFORMACION!$T547='REFERENCIAS RIESGO'!$C$36,13,IF(INFORMACION!$F547=REFERENCIAS!$C$24,10,7))),0)+VLOOKUP(F547,REFERENCIAS!$C:$D,2,0)*VLOOKUP($F$2,PONDERADORES!A:P,IF(AND(INFORMACION!$T547='REFERENCIAS RIESGO'!$C$36,INFORMACION!$F547=REFERENCIAS!$C$24),16,IF(INFORMACION!$T547='REFERENCIAS RIESGO'!$C$36,13,IF(INFORMACION!$F547=REFERENCIAS!$C$24,10,7))),0)+VLOOKUP(T547,REFERENCIAS!$C:$D,2,0)*VLOOKUP($T$2,PONDERADORES!A:P,IF(AND(INFORMACION!$T547='REFERENCIAS RIESGO'!$C$36,INFORMACION!$F547=REFERENCIAS!$C$24),16,IF(INFORMACION!$T547='REFERENCIAS RIESGO'!$C$36,13,IF(INFORMACION!$F547=REFERENCIAS!$C$24,10,7))),0)+VLOOKUP(IF(J547&lt;=0.2,0.2,IF(AND(J547&gt;0.2,J547&lt;=0.4),0.4,IF(AND(J547&gt;0.4,J547&lt;=0.6),0.6,IF(AND(J547&gt;0.6,J547&lt;=0.8),0.8,IF(AND(J547&gt;0.8,J547&lt;=1),1))))),REFERENCIAS!$C:$D,2,0)*VLOOKUP($J$2,PONDERADORES!A:P,IF(AND(INFORMACION!$T547='REFERENCIAS RIESGO'!$C$36,INFORMACION!$F547=REFERENCIAS!$C$24),16,IF(INFORMACION!$T547='REFERENCIAS RIESGO'!$C$36,13,IF(INFORMACION!$F547=REFERENCIAS!$C$24,10,7))),0)</f>
        <v>#REF!</v>
      </c>
      <c r="Y547" s="68">
        <f>+VLOOKUP(M547,REFERENCIAS!$C:$D,2,0)*VLOOKUP($M$2,PONDERADORES!$A$7:$G$9,7,0)+VLOOKUP(N547,REFERENCIAS!$C:$D,2,0)*VLOOKUP($N$2,PONDERADORES!$A$7:$G$9,7,0)+VLOOKUP(O547,REFERENCIAS!$C:$D,2,0)*VLOOKUP($O$2,PONDERADORES!$A$7:$G$9,7,0)</f>
        <v>0.2</v>
      </c>
      <c r="Z547" s="2">
        <f>+VLOOKUP(IF(R547&lt;0.1,0,IF(AND(R547&gt;=0.1,R547&lt;0.2),0.1,IF(AND(R547&gt;=0.2,R547&lt;0.3),0.2,IF(R547&gt;0.3,0.3,)))),REFERENCIAS!$C:$D,2,0)*VLOOKUP($R$2,PONDERADORES!$A$11:$G$11,7,0)</f>
        <v>15</v>
      </c>
      <c r="AA547" s="92"/>
      <c r="AB547" s="95" t="e">
        <f t="shared" ca="1" si="31"/>
        <v>#REF!</v>
      </c>
      <c r="AC547" s="23" t="e">
        <f ca="1">IF(AB547&gt;REFERENCIAS!$C$62,REFERENCIAS!$B$62,IF(AND(AB547&gt;=REFERENCIAS!$C$63,AB547&lt;REFERENCIAS!$D$63),REFERENCIAS!$B$63,IF(AND(AB547&gt;REFERENCIAS!$C$64,AB547&lt;=REFERENCIAS!$D$64),REFERENCIAS!$B$64,IF(AND(AB547&gt;=REFERENCIAS!$C$65,AB547&lt;REFERENCIAS!$D$65),REFERENCIAS!$B$65, "Revisar"))))</f>
        <v>#REF!</v>
      </c>
      <c r="AD547" s="94" t="e">
        <f ca="1">VLOOKUP(AC547,REFERENCIAS!$B$62:$G$65,4,FALSE)</f>
        <v>#REF!</v>
      </c>
      <c r="AJ547" s="20"/>
    </row>
    <row r="548" spans="1:36" ht="17.25" x14ac:dyDescent="0.25">
      <c r="A548" s="74"/>
      <c r="B548" s="19"/>
      <c r="C548" s="19"/>
      <c r="D548" s="50"/>
      <c r="E548" s="73"/>
      <c r="F548" s="74"/>
      <c r="G548" s="9"/>
      <c r="H548" s="48"/>
      <c r="I548" s="49">
        <f t="shared" ca="1" si="29"/>
        <v>2022</v>
      </c>
      <c r="J548" s="22">
        <f t="shared" ca="1" si="28"/>
        <v>1</v>
      </c>
      <c r="K548" s="19"/>
      <c r="L548" s="73"/>
      <c r="M548" s="74"/>
      <c r="N548" s="19"/>
      <c r="O548" s="73"/>
      <c r="P548" s="82">
        <v>1</v>
      </c>
      <c r="Q548" s="24">
        <v>1</v>
      </c>
      <c r="R548" s="81">
        <f t="shared" si="30"/>
        <v>1</v>
      </c>
      <c r="S548" s="85"/>
      <c r="T548" s="19"/>
      <c r="U548" s="22"/>
      <c r="V548" s="59"/>
      <c r="W548" s="81"/>
      <c r="X548" s="91" t="e">
        <f ca="1">+VLOOKUP(#REF!,REFERENCIAS!$C:$D,2,0)*VLOOKUP(#REF!,PONDERADORES!A:P,IF(AND(INFORMACION!$T548='REFERENCIAS RIESGO'!$C$36,INFORMACION!$F548=REFERENCIAS!$C$24),16,IF(INFORMACION!$T548='REFERENCIAS RIESGO'!$C$36,13,IF(INFORMACION!$F548=REFERENCIAS!$C$24,10,7))),0)+VLOOKUP(K548,REFERENCIAS!$C:$D,2,0)*VLOOKUP($K$2,PONDERADORES!A:P,IF(AND(INFORMACION!$T548='REFERENCIAS RIESGO'!$C$36,INFORMACION!$F548=REFERENCIAS!$C$24),16,IF(INFORMACION!$T548='REFERENCIAS RIESGO'!$C$36,13,IF(INFORMACION!$F548=REFERENCIAS!$C$24,10,7))),0)+VLOOKUP(L548,REFERENCIAS!$C:$D,2,0)*VLOOKUP($L$2,PONDERADORES!A:P,IF(AND(INFORMACION!$T548='REFERENCIAS RIESGO'!$C$36,INFORMACION!$F548=REFERENCIAS!$C$24),16,IF(INFORMACION!$T548='REFERENCIAS RIESGO'!$C$36,13,IF(INFORMACION!$F548=REFERENCIAS!$C$24,10,7))),0)+VLOOKUP(F548,REFERENCIAS!$C:$D,2,0)*VLOOKUP($F$2,PONDERADORES!A:P,IF(AND(INFORMACION!$T548='REFERENCIAS RIESGO'!$C$36,INFORMACION!$F548=REFERENCIAS!$C$24),16,IF(INFORMACION!$T548='REFERENCIAS RIESGO'!$C$36,13,IF(INFORMACION!$F548=REFERENCIAS!$C$24,10,7))),0)+VLOOKUP(T548,REFERENCIAS!$C:$D,2,0)*VLOOKUP($T$2,PONDERADORES!A:P,IF(AND(INFORMACION!$T548='REFERENCIAS RIESGO'!$C$36,INFORMACION!$F548=REFERENCIAS!$C$24),16,IF(INFORMACION!$T548='REFERENCIAS RIESGO'!$C$36,13,IF(INFORMACION!$F548=REFERENCIAS!$C$24,10,7))),0)+VLOOKUP(IF(J548&lt;=0.2,0.2,IF(AND(J548&gt;0.2,J548&lt;=0.4),0.4,IF(AND(J548&gt;0.4,J548&lt;=0.6),0.6,IF(AND(J548&gt;0.6,J548&lt;=0.8),0.8,IF(AND(J548&gt;0.8,J548&lt;=1),1))))),REFERENCIAS!$C:$D,2,0)*VLOOKUP($J$2,PONDERADORES!A:P,IF(AND(INFORMACION!$T548='REFERENCIAS RIESGO'!$C$36,INFORMACION!$F548=REFERENCIAS!$C$24),16,IF(INFORMACION!$T548='REFERENCIAS RIESGO'!$C$36,13,IF(INFORMACION!$F548=REFERENCIAS!$C$24,10,7))),0)</f>
        <v>#REF!</v>
      </c>
      <c r="Y548" s="68">
        <f>+VLOOKUP(M548,REFERENCIAS!$C:$D,2,0)*VLOOKUP($M$2,PONDERADORES!$A$7:$G$9,7,0)+VLOOKUP(N548,REFERENCIAS!$C:$D,2,0)*VLOOKUP($N$2,PONDERADORES!$A$7:$G$9,7,0)+VLOOKUP(O548,REFERENCIAS!$C:$D,2,0)*VLOOKUP($O$2,PONDERADORES!$A$7:$G$9,7,0)</f>
        <v>0.2</v>
      </c>
      <c r="Z548" s="2">
        <f>+VLOOKUP(IF(R548&lt;0.1,0,IF(AND(R548&gt;=0.1,R548&lt;0.2),0.1,IF(AND(R548&gt;=0.2,R548&lt;0.3),0.2,IF(R548&gt;0.3,0.3,)))),REFERENCIAS!$C:$D,2,0)*VLOOKUP($R$2,PONDERADORES!$A$11:$G$11,7,0)</f>
        <v>15</v>
      </c>
      <c r="AA548" s="92"/>
      <c r="AB548" s="95" t="e">
        <f t="shared" ca="1" si="31"/>
        <v>#REF!</v>
      </c>
      <c r="AC548" s="23" t="e">
        <f ca="1">IF(AB548&gt;REFERENCIAS!$C$62,REFERENCIAS!$B$62,IF(AND(AB548&gt;=REFERENCIAS!$C$63,AB548&lt;REFERENCIAS!$D$63),REFERENCIAS!$B$63,IF(AND(AB548&gt;REFERENCIAS!$C$64,AB548&lt;=REFERENCIAS!$D$64),REFERENCIAS!$B$64,IF(AND(AB548&gt;=REFERENCIAS!$C$65,AB548&lt;REFERENCIAS!$D$65),REFERENCIAS!$B$65, "Revisar"))))</f>
        <v>#REF!</v>
      </c>
      <c r="AD548" s="94" t="e">
        <f ca="1">VLOOKUP(AC548,REFERENCIAS!$B$62:$G$65,4,FALSE)</f>
        <v>#REF!</v>
      </c>
      <c r="AJ548" s="20"/>
    </row>
    <row r="549" spans="1:36" ht="17.25" x14ac:dyDescent="0.25">
      <c r="A549" s="74"/>
      <c r="B549" s="19"/>
      <c r="C549" s="19"/>
      <c r="D549" s="50"/>
      <c r="E549" s="73"/>
      <c r="F549" s="74"/>
      <c r="G549" s="9"/>
      <c r="H549" s="48"/>
      <c r="I549" s="49">
        <f t="shared" ca="1" si="29"/>
        <v>2022</v>
      </c>
      <c r="J549" s="22">
        <f t="shared" ca="1" si="28"/>
        <v>1</v>
      </c>
      <c r="K549" s="19"/>
      <c r="L549" s="73"/>
      <c r="M549" s="74"/>
      <c r="N549" s="19"/>
      <c r="O549" s="73"/>
      <c r="P549" s="82">
        <v>1</v>
      </c>
      <c r="Q549" s="24">
        <v>1</v>
      </c>
      <c r="R549" s="81">
        <f t="shared" si="30"/>
        <v>1</v>
      </c>
      <c r="S549" s="85"/>
      <c r="T549" s="19"/>
      <c r="U549" s="22"/>
      <c r="V549" s="59"/>
      <c r="W549" s="81"/>
      <c r="X549" s="91" t="e">
        <f ca="1">+VLOOKUP(#REF!,REFERENCIAS!$C:$D,2,0)*VLOOKUP(#REF!,PONDERADORES!A:P,IF(AND(INFORMACION!$T549='REFERENCIAS RIESGO'!$C$36,INFORMACION!$F549=REFERENCIAS!$C$24),16,IF(INFORMACION!$T549='REFERENCIAS RIESGO'!$C$36,13,IF(INFORMACION!$F549=REFERENCIAS!$C$24,10,7))),0)+VLOOKUP(K549,REFERENCIAS!$C:$D,2,0)*VLOOKUP($K$2,PONDERADORES!A:P,IF(AND(INFORMACION!$T549='REFERENCIAS RIESGO'!$C$36,INFORMACION!$F549=REFERENCIAS!$C$24),16,IF(INFORMACION!$T549='REFERENCIAS RIESGO'!$C$36,13,IF(INFORMACION!$F549=REFERENCIAS!$C$24,10,7))),0)+VLOOKUP(L549,REFERENCIAS!$C:$D,2,0)*VLOOKUP($L$2,PONDERADORES!A:P,IF(AND(INFORMACION!$T549='REFERENCIAS RIESGO'!$C$36,INFORMACION!$F549=REFERENCIAS!$C$24),16,IF(INFORMACION!$T549='REFERENCIAS RIESGO'!$C$36,13,IF(INFORMACION!$F549=REFERENCIAS!$C$24,10,7))),0)+VLOOKUP(F549,REFERENCIAS!$C:$D,2,0)*VLOOKUP($F$2,PONDERADORES!A:P,IF(AND(INFORMACION!$T549='REFERENCIAS RIESGO'!$C$36,INFORMACION!$F549=REFERENCIAS!$C$24),16,IF(INFORMACION!$T549='REFERENCIAS RIESGO'!$C$36,13,IF(INFORMACION!$F549=REFERENCIAS!$C$24,10,7))),0)+VLOOKUP(T549,REFERENCIAS!$C:$D,2,0)*VLOOKUP($T$2,PONDERADORES!A:P,IF(AND(INFORMACION!$T549='REFERENCIAS RIESGO'!$C$36,INFORMACION!$F549=REFERENCIAS!$C$24),16,IF(INFORMACION!$T549='REFERENCIAS RIESGO'!$C$36,13,IF(INFORMACION!$F549=REFERENCIAS!$C$24,10,7))),0)+VLOOKUP(IF(J549&lt;=0.2,0.2,IF(AND(J549&gt;0.2,J549&lt;=0.4),0.4,IF(AND(J549&gt;0.4,J549&lt;=0.6),0.6,IF(AND(J549&gt;0.6,J549&lt;=0.8),0.8,IF(AND(J549&gt;0.8,J549&lt;=1),1))))),REFERENCIAS!$C:$D,2,0)*VLOOKUP($J$2,PONDERADORES!A:P,IF(AND(INFORMACION!$T549='REFERENCIAS RIESGO'!$C$36,INFORMACION!$F549=REFERENCIAS!$C$24),16,IF(INFORMACION!$T549='REFERENCIAS RIESGO'!$C$36,13,IF(INFORMACION!$F549=REFERENCIAS!$C$24,10,7))),0)</f>
        <v>#REF!</v>
      </c>
      <c r="Y549" s="68">
        <f>+VLOOKUP(M549,REFERENCIAS!$C:$D,2,0)*VLOOKUP($M$2,PONDERADORES!$A$7:$G$9,7,0)+VLOOKUP(N549,REFERENCIAS!$C:$D,2,0)*VLOOKUP($N$2,PONDERADORES!$A$7:$G$9,7,0)+VLOOKUP(O549,REFERENCIAS!$C:$D,2,0)*VLOOKUP($O$2,PONDERADORES!$A$7:$G$9,7,0)</f>
        <v>0.2</v>
      </c>
      <c r="Z549" s="2">
        <f>+VLOOKUP(IF(R549&lt;0.1,0,IF(AND(R549&gt;=0.1,R549&lt;0.2),0.1,IF(AND(R549&gt;=0.2,R549&lt;0.3),0.2,IF(R549&gt;0.3,0.3,)))),REFERENCIAS!$C:$D,2,0)*VLOOKUP($R$2,PONDERADORES!$A$11:$G$11,7,0)</f>
        <v>15</v>
      </c>
      <c r="AA549" s="92"/>
      <c r="AB549" s="95" t="e">
        <f t="shared" ca="1" si="31"/>
        <v>#REF!</v>
      </c>
      <c r="AC549" s="23" t="e">
        <f ca="1">IF(AB549&gt;REFERENCIAS!$C$62,REFERENCIAS!$B$62,IF(AND(AB549&gt;=REFERENCIAS!$C$63,AB549&lt;REFERENCIAS!$D$63),REFERENCIAS!$B$63,IF(AND(AB549&gt;REFERENCIAS!$C$64,AB549&lt;=REFERENCIAS!$D$64),REFERENCIAS!$B$64,IF(AND(AB549&gt;=REFERENCIAS!$C$65,AB549&lt;REFERENCIAS!$D$65),REFERENCIAS!$B$65, "Revisar"))))</f>
        <v>#REF!</v>
      </c>
      <c r="AD549" s="94" t="e">
        <f ca="1">VLOOKUP(AC549,REFERENCIAS!$B$62:$G$65,4,FALSE)</f>
        <v>#REF!</v>
      </c>
      <c r="AJ549" s="20"/>
    </row>
    <row r="550" spans="1:36" ht="17.25" x14ac:dyDescent="0.25">
      <c r="A550" s="74"/>
      <c r="B550" s="19"/>
      <c r="C550" s="19"/>
      <c r="D550" s="50"/>
      <c r="E550" s="73"/>
      <c r="F550" s="74"/>
      <c r="G550" s="9"/>
      <c r="H550" s="48"/>
      <c r="I550" s="49">
        <f t="shared" ca="1" si="29"/>
        <v>2022</v>
      </c>
      <c r="J550" s="22">
        <f t="shared" ca="1" si="28"/>
        <v>1</v>
      </c>
      <c r="K550" s="19"/>
      <c r="L550" s="73"/>
      <c r="M550" s="74"/>
      <c r="N550" s="19"/>
      <c r="O550" s="73"/>
      <c r="P550" s="82">
        <v>1</v>
      </c>
      <c r="Q550" s="24">
        <v>1</v>
      </c>
      <c r="R550" s="81">
        <f t="shared" si="30"/>
        <v>1</v>
      </c>
      <c r="S550" s="85"/>
      <c r="T550" s="19"/>
      <c r="U550" s="22"/>
      <c r="V550" s="59"/>
      <c r="W550" s="81"/>
      <c r="X550" s="91" t="e">
        <f ca="1">+VLOOKUP(#REF!,REFERENCIAS!$C:$D,2,0)*VLOOKUP(#REF!,PONDERADORES!A:P,IF(AND(INFORMACION!$T550='REFERENCIAS RIESGO'!$C$36,INFORMACION!$F550=REFERENCIAS!$C$24),16,IF(INFORMACION!$T550='REFERENCIAS RIESGO'!$C$36,13,IF(INFORMACION!$F550=REFERENCIAS!$C$24,10,7))),0)+VLOOKUP(K550,REFERENCIAS!$C:$D,2,0)*VLOOKUP($K$2,PONDERADORES!A:P,IF(AND(INFORMACION!$T550='REFERENCIAS RIESGO'!$C$36,INFORMACION!$F550=REFERENCIAS!$C$24),16,IF(INFORMACION!$T550='REFERENCIAS RIESGO'!$C$36,13,IF(INFORMACION!$F550=REFERENCIAS!$C$24,10,7))),0)+VLOOKUP(L550,REFERENCIAS!$C:$D,2,0)*VLOOKUP($L$2,PONDERADORES!A:P,IF(AND(INFORMACION!$T550='REFERENCIAS RIESGO'!$C$36,INFORMACION!$F550=REFERENCIAS!$C$24),16,IF(INFORMACION!$T550='REFERENCIAS RIESGO'!$C$36,13,IF(INFORMACION!$F550=REFERENCIAS!$C$24,10,7))),0)+VLOOKUP(F550,REFERENCIAS!$C:$D,2,0)*VLOOKUP($F$2,PONDERADORES!A:P,IF(AND(INFORMACION!$T550='REFERENCIAS RIESGO'!$C$36,INFORMACION!$F550=REFERENCIAS!$C$24),16,IF(INFORMACION!$T550='REFERENCIAS RIESGO'!$C$36,13,IF(INFORMACION!$F550=REFERENCIAS!$C$24,10,7))),0)+VLOOKUP(T550,REFERENCIAS!$C:$D,2,0)*VLOOKUP($T$2,PONDERADORES!A:P,IF(AND(INFORMACION!$T550='REFERENCIAS RIESGO'!$C$36,INFORMACION!$F550=REFERENCIAS!$C$24),16,IF(INFORMACION!$T550='REFERENCIAS RIESGO'!$C$36,13,IF(INFORMACION!$F550=REFERENCIAS!$C$24,10,7))),0)+VLOOKUP(IF(J550&lt;=0.2,0.2,IF(AND(J550&gt;0.2,J550&lt;=0.4),0.4,IF(AND(J550&gt;0.4,J550&lt;=0.6),0.6,IF(AND(J550&gt;0.6,J550&lt;=0.8),0.8,IF(AND(J550&gt;0.8,J550&lt;=1),1))))),REFERENCIAS!$C:$D,2,0)*VLOOKUP($J$2,PONDERADORES!A:P,IF(AND(INFORMACION!$T550='REFERENCIAS RIESGO'!$C$36,INFORMACION!$F550=REFERENCIAS!$C$24),16,IF(INFORMACION!$T550='REFERENCIAS RIESGO'!$C$36,13,IF(INFORMACION!$F550=REFERENCIAS!$C$24,10,7))),0)</f>
        <v>#REF!</v>
      </c>
      <c r="Y550" s="68">
        <f>+VLOOKUP(M550,REFERENCIAS!$C:$D,2,0)*VLOOKUP($M$2,PONDERADORES!$A$7:$G$9,7,0)+VLOOKUP(N550,REFERENCIAS!$C:$D,2,0)*VLOOKUP($N$2,PONDERADORES!$A$7:$G$9,7,0)+VLOOKUP(O550,REFERENCIAS!$C:$D,2,0)*VLOOKUP($O$2,PONDERADORES!$A$7:$G$9,7,0)</f>
        <v>0.2</v>
      </c>
      <c r="Z550" s="2">
        <f>+VLOOKUP(IF(R550&lt;0.1,0,IF(AND(R550&gt;=0.1,R550&lt;0.2),0.1,IF(AND(R550&gt;=0.2,R550&lt;0.3),0.2,IF(R550&gt;0.3,0.3,)))),REFERENCIAS!$C:$D,2,0)*VLOOKUP($R$2,PONDERADORES!$A$11:$G$11,7,0)</f>
        <v>15</v>
      </c>
      <c r="AA550" s="92"/>
      <c r="AB550" s="95" t="e">
        <f t="shared" ca="1" si="31"/>
        <v>#REF!</v>
      </c>
      <c r="AC550" s="23" t="e">
        <f ca="1">IF(AB550&gt;REFERENCIAS!$C$62,REFERENCIAS!$B$62,IF(AND(AB550&gt;=REFERENCIAS!$C$63,AB550&lt;REFERENCIAS!$D$63),REFERENCIAS!$B$63,IF(AND(AB550&gt;REFERENCIAS!$C$64,AB550&lt;=REFERENCIAS!$D$64),REFERENCIAS!$B$64,IF(AND(AB550&gt;=REFERENCIAS!$C$65,AB550&lt;REFERENCIAS!$D$65),REFERENCIAS!$B$65, "Revisar"))))</f>
        <v>#REF!</v>
      </c>
      <c r="AD550" s="94" t="e">
        <f ca="1">VLOOKUP(AC550,REFERENCIAS!$B$62:$G$65,4,FALSE)</f>
        <v>#REF!</v>
      </c>
      <c r="AJ550" s="20"/>
    </row>
    <row r="551" spans="1:36" ht="17.25" x14ac:dyDescent="0.25">
      <c r="A551" s="74"/>
      <c r="B551" s="19"/>
      <c r="C551" s="19"/>
      <c r="D551" s="50"/>
      <c r="E551" s="73"/>
      <c r="F551" s="74"/>
      <c r="G551" s="9"/>
      <c r="H551" s="48"/>
      <c r="I551" s="49">
        <f t="shared" ca="1" si="29"/>
        <v>2022</v>
      </c>
      <c r="J551" s="22">
        <f t="shared" ca="1" si="28"/>
        <v>1</v>
      </c>
      <c r="K551" s="19"/>
      <c r="L551" s="73"/>
      <c r="M551" s="74"/>
      <c r="N551" s="19"/>
      <c r="O551" s="73"/>
      <c r="P551" s="82">
        <v>1</v>
      </c>
      <c r="Q551" s="24">
        <v>1</v>
      </c>
      <c r="R551" s="81">
        <f t="shared" si="30"/>
        <v>1</v>
      </c>
      <c r="S551" s="85"/>
      <c r="T551" s="19"/>
      <c r="U551" s="22"/>
      <c r="V551" s="59"/>
      <c r="W551" s="81"/>
      <c r="X551" s="91" t="e">
        <f ca="1">+VLOOKUP(#REF!,REFERENCIAS!$C:$D,2,0)*VLOOKUP(#REF!,PONDERADORES!A:P,IF(AND(INFORMACION!$T551='REFERENCIAS RIESGO'!$C$36,INFORMACION!$F551=REFERENCIAS!$C$24),16,IF(INFORMACION!$T551='REFERENCIAS RIESGO'!$C$36,13,IF(INFORMACION!$F551=REFERENCIAS!$C$24,10,7))),0)+VLOOKUP(K551,REFERENCIAS!$C:$D,2,0)*VLOOKUP($K$2,PONDERADORES!A:P,IF(AND(INFORMACION!$T551='REFERENCIAS RIESGO'!$C$36,INFORMACION!$F551=REFERENCIAS!$C$24),16,IF(INFORMACION!$T551='REFERENCIAS RIESGO'!$C$36,13,IF(INFORMACION!$F551=REFERENCIAS!$C$24,10,7))),0)+VLOOKUP(L551,REFERENCIAS!$C:$D,2,0)*VLOOKUP($L$2,PONDERADORES!A:P,IF(AND(INFORMACION!$T551='REFERENCIAS RIESGO'!$C$36,INFORMACION!$F551=REFERENCIAS!$C$24),16,IF(INFORMACION!$T551='REFERENCIAS RIESGO'!$C$36,13,IF(INFORMACION!$F551=REFERENCIAS!$C$24,10,7))),0)+VLOOKUP(F551,REFERENCIAS!$C:$D,2,0)*VLOOKUP($F$2,PONDERADORES!A:P,IF(AND(INFORMACION!$T551='REFERENCIAS RIESGO'!$C$36,INFORMACION!$F551=REFERENCIAS!$C$24),16,IF(INFORMACION!$T551='REFERENCIAS RIESGO'!$C$36,13,IF(INFORMACION!$F551=REFERENCIAS!$C$24,10,7))),0)+VLOOKUP(T551,REFERENCIAS!$C:$D,2,0)*VLOOKUP($T$2,PONDERADORES!A:P,IF(AND(INFORMACION!$T551='REFERENCIAS RIESGO'!$C$36,INFORMACION!$F551=REFERENCIAS!$C$24),16,IF(INFORMACION!$T551='REFERENCIAS RIESGO'!$C$36,13,IF(INFORMACION!$F551=REFERENCIAS!$C$24,10,7))),0)+VLOOKUP(IF(J551&lt;=0.2,0.2,IF(AND(J551&gt;0.2,J551&lt;=0.4),0.4,IF(AND(J551&gt;0.4,J551&lt;=0.6),0.6,IF(AND(J551&gt;0.6,J551&lt;=0.8),0.8,IF(AND(J551&gt;0.8,J551&lt;=1),1))))),REFERENCIAS!$C:$D,2,0)*VLOOKUP($J$2,PONDERADORES!A:P,IF(AND(INFORMACION!$T551='REFERENCIAS RIESGO'!$C$36,INFORMACION!$F551=REFERENCIAS!$C$24),16,IF(INFORMACION!$T551='REFERENCIAS RIESGO'!$C$36,13,IF(INFORMACION!$F551=REFERENCIAS!$C$24,10,7))),0)</f>
        <v>#REF!</v>
      </c>
      <c r="Y551" s="68">
        <f>+VLOOKUP(M551,REFERENCIAS!$C:$D,2,0)*VLOOKUP($M$2,PONDERADORES!$A$7:$G$9,7,0)+VLOOKUP(N551,REFERENCIAS!$C:$D,2,0)*VLOOKUP($N$2,PONDERADORES!$A$7:$G$9,7,0)+VLOOKUP(O551,REFERENCIAS!$C:$D,2,0)*VLOOKUP($O$2,PONDERADORES!$A$7:$G$9,7,0)</f>
        <v>0.2</v>
      </c>
      <c r="Z551" s="2">
        <f>+VLOOKUP(IF(R551&lt;0.1,0,IF(AND(R551&gt;=0.1,R551&lt;0.2),0.1,IF(AND(R551&gt;=0.2,R551&lt;0.3),0.2,IF(R551&gt;0.3,0.3,)))),REFERENCIAS!$C:$D,2,0)*VLOOKUP($R$2,PONDERADORES!$A$11:$G$11,7,0)</f>
        <v>15</v>
      </c>
      <c r="AA551" s="92"/>
      <c r="AB551" s="95" t="e">
        <f t="shared" ca="1" si="31"/>
        <v>#REF!</v>
      </c>
      <c r="AC551" s="23" t="e">
        <f ca="1">IF(AB551&gt;REFERENCIAS!$C$62,REFERENCIAS!$B$62,IF(AND(AB551&gt;=REFERENCIAS!$C$63,AB551&lt;REFERENCIAS!$D$63),REFERENCIAS!$B$63,IF(AND(AB551&gt;REFERENCIAS!$C$64,AB551&lt;=REFERENCIAS!$D$64),REFERENCIAS!$B$64,IF(AND(AB551&gt;=REFERENCIAS!$C$65,AB551&lt;REFERENCIAS!$D$65),REFERENCIAS!$B$65, "Revisar"))))</f>
        <v>#REF!</v>
      </c>
      <c r="AD551" s="94" t="e">
        <f ca="1">VLOOKUP(AC551,REFERENCIAS!$B$62:$G$65,4,FALSE)</f>
        <v>#REF!</v>
      </c>
      <c r="AJ551" s="20"/>
    </row>
    <row r="552" spans="1:36" ht="17.25" x14ac:dyDescent="0.25">
      <c r="A552" s="74"/>
      <c r="B552" s="19"/>
      <c r="C552" s="19"/>
      <c r="D552" s="50"/>
      <c r="E552" s="73"/>
      <c r="F552" s="74"/>
      <c r="G552" s="9"/>
      <c r="H552" s="48"/>
      <c r="I552" s="49">
        <f t="shared" ca="1" si="29"/>
        <v>2022</v>
      </c>
      <c r="J552" s="22">
        <f t="shared" ca="1" si="28"/>
        <v>1</v>
      </c>
      <c r="K552" s="19"/>
      <c r="L552" s="73"/>
      <c r="M552" s="74"/>
      <c r="N552" s="19"/>
      <c r="O552" s="73"/>
      <c r="P552" s="82">
        <v>1</v>
      </c>
      <c r="Q552" s="24">
        <v>1</v>
      </c>
      <c r="R552" s="81">
        <f t="shared" si="30"/>
        <v>1</v>
      </c>
      <c r="S552" s="85"/>
      <c r="T552" s="19"/>
      <c r="U552" s="22"/>
      <c r="V552" s="59"/>
      <c r="W552" s="81"/>
      <c r="X552" s="91" t="e">
        <f ca="1">+VLOOKUP(#REF!,REFERENCIAS!$C:$D,2,0)*VLOOKUP(#REF!,PONDERADORES!A:P,IF(AND(INFORMACION!$T552='REFERENCIAS RIESGO'!$C$36,INFORMACION!$F552=REFERENCIAS!$C$24),16,IF(INFORMACION!$T552='REFERENCIAS RIESGO'!$C$36,13,IF(INFORMACION!$F552=REFERENCIAS!$C$24,10,7))),0)+VLOOKUP(K552,REFERENCIAS!$C:$D,2,0)*VLOOKUP($K$2,PONDERADORES!A:P,IF(AND(INFORMACION!$T552='REFERENCIAS RIESGO'!$C$36,INFORMACION!$F552=REFERENCIAS!$C$24),16,IF(INFORMACION!$T552='REFERENCIAS RIESGO'!$C$36,13,IF(INFORMACION!$F552=REFERENCIAS!$C$24,10,7))),0)+VLOOKUP(L552,REFERENCIAS!$C:$D,2,0)*VLOOKUP($L$2,PONDERADORES!A:P,IF(AND(INFORMACION!$T552='REFERENCIAS RIESGO'!$C$36,INFORMACION!$F552=REFERENCIAS!$C$24),16,IF(INFORMACION!$T552='REFERENCIAS RIESGO'!$C$36,13,IF(INFORMACION!$F552=REFERENCIAS!$C$24,10,7))),0)+VLOOKUP(F552,REFERENCIAS!$C:$D,2,0)*VLOOKUP($F$2,PONDERADORES!A:P,IF(AND(INFORMACION!$T552='REFERENCIAS RIESGO'!$C$36,INFORMACION!$F552=REFERENCIAS!$C$24),16,IF(INFORMACION!$T552='REFERENCIAS RIESGO'!$C$36,13,IF(INFORMACION!$F552=REFERENCIAS!$C$24,10,7))),0)+VLOOKUP(T552,REFERENCIAS!$C:$D,2,0)*VLOOKUP($T$2,PONDERADORES!A:P,IF(AND(INFORMACION!$T552='REFERENCIAS RIESGO'!$C$36,INFORMACION!$F552=REFERENCIAS!$C$24),16,IF(INFORMACION!$T552='REFERENCIAS RIESGO'!$C$36,13,IF(INFORMACION!$F552=REFERENCIAS!$C$24,10,7))),0)+VLOOKUP(IF(J552&lt;=0.2,0.2,IF(AND(J552&gt;0.2,J552&lt;=0.4),0.4,IF(AND(J552&gt;0.4,J552&lt;=0.6),0.6,IF(AND(J552&gt;0.6,J552&lt;=0.8),0.8,IF(AND(J552&gt;0.8,J552&lt;=1),1))))),REFERENCIAS!$C:$D,2,0)*VLOOKUP($J$2,PONDERADORES!A:P,IF(AND(INFORMACION!$T552='REFERENCIAS RIESGO'!$C$36,INFORMACION!$F552=REFERENCIAS!$C$24),16,IF(INFORMACION!$T552='REFERENCIAS RIESGO'!$C$36,13,IF(INFORMACION!$F552=REFERENCIAS!$C$24,10,7))),0)</f>
        <v>#REF!</v>
      </c>
      <c r="Y552" s="68">
        <f>+VLOOKUP(M552,REFERENCIAS!$C:$D,2,0)*VLOOKUP($M$2,PONDERADORES!$A$7:$G$9,7,0)+VLOOKUP(N552,REFERENCIAS!$C:$D,2,0)*VLOOKUP($N$2,PONDERADORES!$A$7:$G$9,7,0)+VLOOKUP(O552,REFERENCIAS!$C:$D,2,0)*VLOOKUP($O$2,PONDERADORES!$A$7:$G$9,7,0)</f>
        <v>0.2</v>
      </c>
      <c r="Z552" s="2">
        <f>+VLOOKUP(IF(R552&lt;0.1,0,IF(AND(R552&gt;=0.1,R552&lt;0.2),0.1,IF(AND(R552&gt;=0.2,R552&lt;0.3),0.2,IF(R552&gt;0.3,0.3,)))),REFERENCIAS!$C:$D,2,0)*VLOOKUP($R$2,PONDERADORES!$A$11:$G$11,7,0)</f>
        <v>15</v>
      </c>
      <c r="AA552" s="92"/>
      <c r="AB552" s="95" t="e">
        <f t="shared" ca="1" si="31"/>
        <v>#REF!</v>
      </c>
      <c r="AC552" s="23" t="e">
        <f ca="1">IF(AB552&gt;REFERENCIAS!$C$62,REFERENCIAS!$B$62,IF(AND(AB552&gt;=REFERENCIAS!$C$63,AB552&lt;REFERENCIAS!$D$63),REFERENCIAS!$B$63,IF(AND(AB552&gt;REFERENCIAS!$C$64,AB552&lt;=REFERENCIAS!$D$64),REFERENCIAS!$B$64,IF(AND(AB552&gt;=REFERENCIAS!$C$65,AB552&lt;REFERENCIAS!$D$65),REFERENCIAS!$B$65, "Revisar"))))</f>
        <v>#REF!</v>
      </c>
      <c r="AD552" s="94" t="e">
        <f ca="1">VLOOKUP(AC552,REFERENCIAS!$B$62:$G$65,4,FALSE)</f>
        <v>#REF!</v>
      </c>
      <c r="AJ552" s="20"/>
    </row>
    <row r="553" spans="1:36" ht="17.25" x14ac:dyDescent="0.25">
      <c r="A553" s="74"/>
      <c r="B553" s="19"/>
      <c r="C553" s="19"/>
      <c r="D553" s="50"/>
      <c r="E553" s="73"/>
      <c r="F553" s="74"/>
      <c r="G553" s="9"/>
      <c r="H553" s="48"/>
      <c r="I553" s="49">
        <f t="shared" ca="1" si="29"/>
        <v>2022</v>
      </c>
      <c r="J553" s="22">
        <f t="shared" ca="1" si="28"/>
        <v>1</v>
      </c>
      <c r="K553" s="19"/>
      <c r="L553" s="73"/>
      <c r="M553" s="74"/>
      <c r="N553" s="19"/>
      <c r="O553" s="73"/>
      <c r="P553" s="82">
        <v>1</v>
      </c>
      <c r="Q553" s="24">
        <v>1</v>
      </c>
      <c r="R553" s="81">
        <f t="shared" si="30"/>
        <v>1</v>
      </c>
      <c r="S553" s="85"/>
      <c r="T553" s="19"/>
      <c r="U553" s="22"/>
      <c r="V553" s="59"/>
      <c r="W553" s="81"/>
      <c r="X553" s="91" t="e">
        <f ca="1">+VLOOKUP(#REF!,REFERENCIAS!$C:$D,2,0)*VLOOKUP(#REF!,PONDERADORES!A:P,IF(AND(INFORMACION!$T553='REFERENCIAS RIESGO'!$C$36,INFORMACION!$F553=REFERENCIAS!$C$24),16,IF(INFORMACION!$T553='REFERENCIAS RIESGO'!$C$36,13,IF(INFORMACION!$F553=REFERENCIAS!$C$24,10,7))),0)+VLOOKUP(K553,REFERENCIAS!$C:$D,2,0)*VLOOKUP($K$2,PONDERADORES!A:P,IF(AND(INFORMACION!$T553='REFERENCIAS RIESGO'!$C$36,INFORMACION!$F553=REFERENCIAS!$C$24),16,IF(INFORMACION!$T553='REFERENCIAS RIESGO'!$C$36,13,IF(INFORMACION!$F553=REFERENCIAS!$C$24,10,7))),0)+VLOOKUP(L553,REFERENCIAS!$C:$D,2,0)*VLOOKUP($L$2,PONDERADORES!A:P,IF(AND(INFORMACION!$T553='REFERENCIAS RIESGO'!$C$36,INFORMACION!$F553=REFERENCIAS!$C$24),16,IF(INFORMACION!$T553='REFERENCIAS RIESGO'!$C$36,13,IF(INFORMACION!$F553=REFERENCIAS!$C$24,10,7))),0)+VLOOKUP(F553,REFERENCIAS!$C:$D,2,0)*VLOOKUP($F$2,PONDERADORES!A:P,IF(AND(INFORMACION!$T553='REFERENCIAS RIESGO'!$C$36,INFORMACION!$F553=REFERENCIAS!$C$24),16,IF(INFORMACION!$T553='REFERENCIAS RIESGO'!$C$36,13,IF(INFORMACION!$F553=REFERENCIAS!$C$24,10,7))),0)+VLOOKUP(T553,REFERENCIAS!$C:$D,2,0)*VLOOKUP($T$2,PONDERADORES!A:P,IF(AND(INFORMACION!$T553='REFERENCIAS RIESGO'!$C$36,INFORMACION!$F553=REFERENCIAS!$C$24),16,IF(INFORMACION!$T553='REFERENCIAS RIESGO'!$C$36,13,IF(INFORMACION!$F553=REFERENCIAS!$C$24,10,7))),0)+VLOOKUP(IF(J553&lt;=0.2,0.2,IF(AND(J553&gt;0.2,J553&lt;=0.4),0.4,IF(AND(J553&gt;0.4,J553&lt;=0.6),0.6,IF(AND(J553&gt;0.6,J553&lt;=0.8),0.8,IF(AND(J553&gt;0.8,J553&lt;=1),1))))),REFERENCIAS!$C:$D,2,0)*VLOOKUP($J$2,PONDERADORES!A:P,IF(AND(INFORMACION!$T553='REFERENCIAS RIESGO'!$C$36,INFORMACION!$F553=REFERENCIAS!$C$24),16,IF(INFORMACION!$T553='REFERENCIAS RIESGO'!$C$36,13,IF(INFORMACION!$F553=REFERENCIAS!$C$24,10,7))),0)</f>
        <v>#REF!</v>
      </c>
      <c r="Y553" s="68">
        <f>+VLOOKUP(M553,REFERENCIAS!$C:$D,2,0)*VLOOKUP($M$2,PONDERADORES!$A$7:$G$9,7,0)+VLOOKUP(N553,REFERENCIAS!$C:$D,2,0)*VLOOKUP($N$2,PONDERADORES!$A$7:$G$9,7,0)+VLOOKUP(O553,REFERENCIAS!$C:$D,2,0)*VLOOKUP($O$2,PONDERADORES!$A$7:$G$9,7,0)</f>
        <v>0.2</v>
      </c>
      <c r="Z553" s="2">
        <f>+VLOOKUP(IF(R553&lt;0.1,0,IF(AND(R553&gt;=0.1,R553&lt;0.2),0.1,IF(AND(R553&gt;=0.2,R553&lt;0.3),0.2,IF(R553&gt;0.3,0.3,)))),REFERENCIAS!$C:$D,2,0)*VLOOKUP($R$2,PONDERADORES!$A$11:$G$11,7,0)</f>
        <v>15</v>
      </c>
      <c r="AA553" s="92"/>
      <c r="AB553" s="95" t="e">
        <f t="shared" ca="1" si="31"/>
        <v>#REF!</v>
      </c>
      <c r="AC553" s="23" t="e">
        <f ca="1">IF(AB553&gt;REFERENCIAS!$C$62,REFERENCIAS!$B$62,IF(AND(AB553&gt;=REFERENCIAS!$C$63,AB553&lt;REFERENCIAS!$D$63),REFERENCIAS!$B$63,IF(AND(AB553&gt;REFERENCIAS!$C$64,AB553&lt;=REFERENCIAS!$D$64),REFERENCIAS!$B$64,IF(AND(AB553&gt;=REFERENCIAS!$C$65,AB553&lt;REFERENCIAS!$D$65),REFERENCIAS!$B$65, "Revisar"))))</f>
        <v>#REF!</v>
      </c>
      <c r="AD553" s="94" t="e">
        <f ca="1">VLOOKUP(AC553,REFERENCIAS!$B$62:$G$65,4,FALSE)</f>
        <v>#REF!</v>
      </c>
      <c r="AJ553" s="20"/>
    </row>
    <row r="554" spans="1:36" ht="17.25" x14ac:dyDescent="0.25">
      <c r="A554" s="74"/>
      <c r="B554" s="19"/>
      <c r="C554" s="19"/>
      <c r="D554" s="50"/>
      <c r="E554" s="73"/>
      <c r="F554" s="74"/>
      <c r="G554" s="9"/>
      <c r="H554" s="48"/>
      <c r="I554" s="49">
        <f t="shared" ca="1" si="29"/>
        <v>2022</v>
      </c>
      <c r="J554" s="22">
        <f t="shared" ca="1" si="28"/>
        <v>1</v>
      </c>
      <c r="K554" s="19"/>
      <c r="L554" s="73"/>
      <c r="M554" s="74"/>
      <c r="N554" s="19"/>
      <c r="O554" s="73"/>
      <c r="P554" s="82">
        <v>1</v>
      </c>
      <c r="Q554" s="24">
        <v>1</v>
      </c>
      <c r="R554" s="81">
        <f t="shared" si="30"/>
        <v>1</v>
      </c>
      <c r="S554" s="85"/>
      <c r="T554" s="19"/>
      <c r="U554" s="22"/>
      <c r="V554" s="59"/>
      <c r="W554" s="81"/>
      <c r="X554" s="91" t="e">
        <f ca="1">+VLOOKUP(#REF!,REFERENCIAS!$C:$D,2,0)*VLOOKUP(#REF!,PONDERADORES!A:P,IF(AND(INFORMACION!$T554='REFERENCIAS RIESGO'!$C$36,INFORMACION!$F554=REFERENCIAS!$C$24),16,IF(INFORMACION!$T554='REFERENCIAS RIESGO'!$C$36,13,IF(INFORMACION!$F554=REFERENCIAS!$C$24,10,7))),0)+VLOOKUP(K554,REFERENCIAS!$C:$D,2,0)*VLOOKUP($K$2,PONDERADORES!A:P,IF(AND(INFORMACION!$T554='REFERENCIAS RIESGO'!$C$36,INFORMACION!$F554=REFERENCIAS!$C$24),16,IF(INFORMACION!$T554='REFERENCIAS RIESGO'!$C$36,13,IF(INFORMACION!$F554=REFERENCIAS!$C$24,10,7))),0)+VLOOKUP(L554,REFERENCIAS!$C:$D,2,0)*VLOOKUP($L$2,PONDERADORES!A:P,IF(AND(INFORMACION!$T554='REFERENCIAS RIESGO'!$C$36,INFORMACION!$F554=REFERENCIAS!$C$24),16,IF(INFORMACION!$T554='REFERENCIAS RIESGO'!$C$36,13,IF(INFORMACION!$F554=REFERENCIAS!$C$24,10,7))),0)+VLOOKUP(F554,REFERENCIAS!$C:$D,2,0)*VLOOKUP($F$2,PONDERADORES!A:P,IF(AND(INFORMACION!$T554='REFERENCIAS RIESGO'!$C$36,INFORMACION!$F554=REFERENCIAS!$C$24),16,IF(INFORMACION!$T554='REFERENCIAS RIESGO'!$C$36,13,IF(INFORMACION!$F554=REFERENCIAS!$C$24,10,7))),0)+VLOOKUP(T554,REFERENCIAS!$C:$D,2,0)*VLOOKUP($T$2,PONDERADORES!A:P,IF(AND(INFORMACION!$T554='REFERENCIAS RIESGO'!$C$36,INFORMACION!$F554=REFERENCIAS!$C$24),16,IF(INFORMACION!$T554='REFERENCIAS RIESGO'!$C$36,13,IF(INFORMACION!$F554=REFERENCIAS!$C$24,10,7))),0)+VLOOKUP(IF(J554&lt;=0.2,0.2,IF(AND(J554&gt;0.2,J554&lt;=0.4),0.4,IF(AND(J554&gt;0.4,J554&lt;=0.6),0.6,IF(AND(J554&gt;0.6,J554&lt;=0.8),0.8,IF(AND(J554&gt;0.8,J554&lt;=1),1))))),REFERENCIAS!$C:$D,2,0)*VLOOKUP($J$2,PONDERADORES!A:P,IF(AND(INFORMACION!$T554='REFERENCIAS RIESGO'!$C$36,INFORMACION!$F554=REFERENCIAS!$C$24),16,IF(INFORMACION!$T554='REFERENCIAS RIESGO'!$C$36,13,IF(INFORMACION!$F554=REFERENCIAS!$C$24,10,7))),0)</f>
        <v>#REF!</v>
      </c>
      <c r="Y554" s="68">
        <f>+VLOOKUP(M554,REFERENCIAS!$C:$D,2,0)*VLOOKUP($M$2,PONDERADORES!$A$7:$G$9,7,0)+VLOOKUP(N554,REFERENCIAS!$C:$D,2,0)*VLOOKUP($N$2,PONDERADORES!$A$7:$G$9,7,0)+VLOOKUP(O554,REFERENCIAS!$C:$D,2,0)*VLOOKUP($O$2,PONDERADORES!$A$7:$G$9,7,0)</f>
        <v>0.2</v>
      </c>
      <c r="Z554" s="2">
        <f>+VLOOKUP(IF(R554&lt;0.1,0,IF(AND(R554&gt;=0.1,R554&lt;0.2),0.1,IF(AND(R554&gt;=0.2,R554&lt;0.3),0.2,IF(R554&gt;0.3,0.3,)))),REFERENCIAS!$C:$D,2,0)*VLOOKUP($R$2,PONDERADORES!$A$11:$G$11,7,0)</f>
        <v>15</v>
      </c>
      <c r="AA554" s="92"/>
      <c r="AB554" s="95" t="e">
        <f t="shared" ca="1" si="31"/>
        <v>#REF!</v>
      </c>
      <c r="AC554" s="23" t="e">
        <f ca="1">IF(AB554&gt;REFERENCIAS!$C$62,REFERENCIAS!$B$62,IF(AND(AB554&gt;=REFERENCIAS!$C$63,AB554&lt;REFERENCIAS!$D$63),REFERENCIAS!$B$63,IF(AND(AB554&gt;REFERENCIAS!$C$64,AB554&lt;=REFERENCIAS!$D$64),REFERENCIAS!$B$64,IF(AND(AB554&gt;=REFERENCIAS!$C$65,AB554&lt;REFERENCIAS!$D$65),REFERENCIAS!$B$65, "Revisar"))))</f>
        <v>#REF!</v>
      </c>
      <c r="AD554" s="94" t="e">
        <f ca="1">VLOOKUP(AC554,REFERENCIAS!$B$62:$G$65,4,FALSE)</f>
        <v>#REF!</v>
      </c>
      <c r="AJ554" s="20"/>
    </row>
    <row r="555" spans="1:36" ht="17.25" x14ac:dyDescent="0.25">
      <c r="A555" s="74"/>
      <c r="B555" s="19"/>
      <c r="C555" s="19"/>
      <c r="D555" s="50"/>
      <c r="E555" s="73"/>
      <c r="F555" s="74"/>
      <c r="G555" s="9"/>
      <c r="H555" s="48"/>
      <c r="I555" s="49">
        <f t="shared" ca="1" si="29"/>
        <v>2022</v>
      </c>
      <c r="J555" s="22">
        <f t="shared" ca="1" si="28"/>
        <v>1</v>
      </c>
      <c r="K555" s="19"/>
      <c r="L555" s="73"/>
      <c r="M555" s="74"/>
      <c r="N555" s="19"/>
      <c r="O555" s="73"/>
      <c r="P555" s="82">
        <v>1</v>
      </c>
      <c r="Q555" s="24">
        <v>1</v>
      </c>
      <c r="R555" s="81">
        <f t="shared" si="30"/>
        <v>1</v>
      </c>
      <c r="S555" s="85"/>
      <c r="T555" s="19"/>
      <c r="U555" s="22"/>
      <c r="V555" s="59"/>
      <c r="W555" s="81"/>
      <c r="X555" s="91" t="e">
        <f ca="1">+VLOOKUP(#REF!,REFERENCIAS!$C:$D,2,0)*VLOOKUP(#REF!,PONDERADORES!A:P,IF(AND(INFORMACION!$T555='REFERENCIAS RIESGO'!$C$36,INFORMACION!$F555=REFERENCIAS!$C$24),16,IF(INFORMACION!$T555='REFERENCIAS RIESGO'!$C$36,13,IF(INFORMACION!$F555=REFERENCIAS!$C$24,10,7))),0)+VLOOKUP(K555,REFERENCIAS!$C:$D,2,0)*VLOOKUP($K$2,PONDERADORES!A:P,IF(AND(INFORMACION!$T555='REFERENCIAS RIESGO'!$C$36,INFORMACION!$F555=REFERENCIAS!$C$24),16,IF(INFORMACION!$T555='REFERENCIAS RIESGO'!$C$36,13,IF(INFORMACION!$F555=REFERENCIAS!$C$24,10,7))),0)+VLOOKUP(L555,REFERENCIAS!$C:$D,2,0)*VLOOKUP($L$2,PONDERADORES!A:P,IF(AND(INFORMACION!$T555='REFERENCIAS RIESGO'!$C$36,INFORMACION!$F555=REFERENCIAS!$C$24),16,IF(INFORMACION!$T555='REFERENCIAS RIESGO'!$C$36,13,IF(INFORMACION!$F555=REFERENCIAS!$C$24,10,7))),0)+VLOOKUP(F555,REFERENCIAS!$C:$D,2,0)*VLOOKUP($F$2,PONDERADORES!A:P,IF(AND(INFORMACION!$T555='REFERENCIAS RIESGO'!$C$36,INFORMACION!$F555=REFERENCIAS!$C$24),16,IF(INFORMACION!$T555='REFERENCIAS RIESGO'!$C$36,13,IF(INFORMACION!$F555=REFERENCIAS!$C$24,10,7))),0)+VLOOKUP(T555,REFERENCIAS!$C:$D,2,0)*VLOOKUP($T$2,PONDERADORES!A:P,IF(AND(INFORMACION!$T555='REFERENCIAS RIESGO'!$C$36,INFORMACION!$F555=REFERENCIAS!$C$24),16,IF(INFORMACION!$T555='REFERENCIAS RIESGO'!$C$36,13,IF(INFORMACION!$F555=REFERENCIAS!$C$24,10,7))),0)+VLOOKUP(IF(J555&lt;=0.2,0.2,IF(AND(J555&gt;0.2,J555&lt;=0.4),0.4,IF(AND(J555&gt;0.4,J555&lt;=0.6),0.6,IF(AND(J555&gt;0.6,J555&lt;=0.8),0.8,IF(AND(J555&gt;0.8,J555&lt;=1),1))))),REFERENCIAS!$C:$D,2,0)*VLOOKUP($J$2,PONDERADORES!A:P,IF(AND(INFORMACION!$T555='REFERENCIAS RIESGO'!$C$36,INFORMACION!$F555=REFERENCIAS!$C$24),16,IF(INFORMACION!$T555='REFERENCIAS RIESGO'!$C$36,13,IF(INFORMACION!$F555=REFERENCIAS!$C$24,10,7))),0)</f>
        <v>#REF!</v>
      </c>
      <c r="Y555" s="68">
        <f>+VLOOKUP(M555,REFERENCIAS!$C:$D,2,0)*VLOOKUP($M$2,PONDERADORES!$A$7:$G$9,7,0)+VLOOKUP(N555,REFERENCIAS!$C:$D,2,0)*VLOOKUP($N$2,PONDERADORES!$A$7:$G$9,7,0)+VLOOKUP(O555,REFERENCIAS!$C:$D,2,0)*VLOOKUP($O$2,PONDERADORES!$A$7:$G$9,7,0)</f>
        <v>0.2</v>
      </c>
      <c r="Z555" s="2">
        <f>+VLOOKUP(IF(R555&lt;0.1,0,IF(AND(R555&gt;=0.1,R555&lt;0.2),0.1,IF(AND(R555&gt;=0.2,R555&lt;0.3),0.2,IF(R555&gt;0.3,0.3,)))),REFERENCIAS!$C:$D,2,0)*VLOOKUP($R$2,PONDERADORES!$A$11:$G$11,7,0)</f>
        <v>15</v>
      </c>
      <c r="AA555" s="92"/>
      <c r="AB555" s="95" t="e">
        <f t="shared" ca="1" si="31"/>
        <v>#REF!</v>
      </c>
      <c r="AC555" s="23" t="e">
        <f ca="1">IF(AB555&gt;REFERENCIAS!$C$62,REFERENCIAS!$B$62,IF(AND(AB555&gt;=REFERENCIAS!$C$63,AB555&lt;REFERENCIAS!$D$63),REFERENCIAS!$B$63,IF(AND(AB555&gt;REFERENCIAS!$C$64,AB555&lt;=REFERENCIAS!$D$64),REFERENCIAS!$B$64,IF(AND(AB555&gt;=REFERENCIAS!$C$65,AB555&lt;REFERENCIAS!$D$65),REFERENCIAS!$B$65, "Revisar"))))</f>
        <v>#REF!</v>
      </c>
      <c r="AD555" s="94" t="e">
        <f ca="1">VLOOKUP(AC555,REFERENCIAS!$B$62:$G$65,4,FALSE)</f>
        <v>#REF!</v>
      </c>
      <c r="AJ555" s="20"/>
    </row>
    <row r="556" spans="1:36" ht="17.25" x14ac:dyDescent="0.25">
      <c r="A556" s="74"/>
      <c r="B556" s="19"/>
      <c r="C556" s="19"/>
      <c r="D556" s="50"/>
      <c r="E556" s="73"/>
      <c r="F556" s="74"/>
      <c r="G556" s="9"/>
      <c r="H556" s="48"/>
      <c r="I556" s="49">
        <f t="shared" ca="1" si="29"/>
        <v>2022</v>
      </c>
      <c r="J556" s="22">
        <f t="shared" ca="1" si="28"/>
        <v>1</v>
      </c>
      <c r="K556" s="19"/>
      <c r="L556" s="73"/>
      <c r="M556" s="74"/>
      <c r="N556" s="19"/>
      <c r="O556" s="73"/>
      <c r="P556" s="82">
        <v>1</v>
      </c>
      <c r="Q556" s="24">
        <v>1</v>
      </c>
      <c r="R556" s="81">
        <f t="shared" si="30"/>
        <v>1</v>
      </c>
      <c r="S556" s="85"/>
      <c r="T556" s="19"/>
      <c r="U556" s="22"/>
      <c r="V556" s="59"/>
      <c r="W556" s="81"/>
      <c r="X556" s="91" t="e">
        <f ca="1">+VLOOKUP(#REF!,REFERENCIAS!$C:$D,2,0)*VLOOKUP(#REF!,PONDERADORES!A:P,IF(AND(INFORMACION!$T556='REFERENCIAS RIESGO'!$C$36,INFORMACION!$F556=REFERENCIAS!$C$24),16,IF(INFORMACION!$T556='REFERENCIAS RIESGO'!$C$36,13,IF(INFORMACION!$F556=REFERENCIAS!$C$24,10,7))),0)+VLOOKUP(K556,REFERENCIAS!$C:$D,2,0)*VLOOKUP($K$2,PONDERADORES!A:P,IF(AND(INFORMACION!$T556='REFERENCIAS RIESGO'!$C$36,INFORMACION!$F556=REFERENCIAS!$C$24),16,IF(INFORMACION!$T556='REFERENCIAS RIESGO'!$C$36,13,IF(INFORMACION!$F556=REFERENCIAS!$C$24,10,7))),0)+VLOOKUP(L556,REFERENCIAS!$C:$D,2,0)*VLOOKUP($L$2,PONDERADORES!A:P,IF(AND(INFORMACION!$T556='REFERENCIAS RIESGO'!$C$36,INFORMACION!$F556=REFERENCIAS!$C$24),16,IF(INFORMACION!$T556='REFERENCIAS RIESGO'!$C$36,13,IF(INFORMACION!$F556=REFERENCIAS!$C$24,10,7))),0)+VLOOKUP(F556,REFERENCIAS!$C:$D,2,0)*VLOOKUP($F$2,PONDERADORES!A:P,IF(AND(INFORMACION!$T556='REFERENCIAS RIESGO'!$C$36,INFORMACION!$F556=REFERENCIAS!$C$24),16,IF(INFORMACION!$T556='REFERENCIAS RIESGO'!$C$36,13,IF(INFORMACION!$F556=REFERENCIAS!$C$24,10,7))),0)+VLOOKUP(T556,REFERENCIAS!$C:$D,2,0)*VLOOKUP($T$2,PONDERADORES!A:P,IF(AND(INFORMACION!$T556='REFERENCIAS RIESGO'!$C$36,INFORMACION!$F556=REFERENCIAS!$C$24),16,IF(INFORMACION!$T556='REFERENCIAS RIESGO'!$C$36,13,IF(INFORMACION!$F556=REFERENCIAS!$C$24,10,7))),0)+VLOOKUP(IF(J556&lt;=0.2,0.2,IF(AND(J556&gt;0.2,J556&lt;=0.4),0.4,IF(AND(J556&gt;0.4,J556&lt;=0.6),0.6,IF(AND(J556&gt;0.6,J556&lt;=0.8),0.8,IF(AND(J556&gt;0.8,J556&lt;=1),1))))),REFERENCIAS!$C:$D,2,0)*VLOOKUP($J$2,PONDERADORES!A:P,IF(AND(INFORMACION!$T556='REFERENCIAS RIESGO'!$C$36,INFORMACION!$F556=REFERENCIAS!$C$24),16,IF(INFORMACION!$T556='REFERENCIAS RIESGO'!$C$36,13,IF(INFORMACION!$F556=REFERENCIAS!$C$24,10,7))),0)</f>
        <v>#REF!</v>
      </c>
      <c r="Y556" s="68">
        <f>+VLOOKUP(M556,REFERENCIAS!$C:$D,2,0)*VLOOKUP($M$2,PONDERADORES!$A$7:$G$9,7,0)+VLOOKUP(N556,REFERENCIAS!$C:$D,2,0)*VLOOKUP($N$2,PONDERADORES!$A$7:$G$9,7,0)+VLOOKUP(O556,REFERENCIAS!$C:$D,2,0)*VLOOKUP($O$2,PONDERADORES!$A$7:$G$9,7,0)</f>
        <v>0.2</v>
      </c>
      <c r="Z556" s="2">
        <f>+VLOOKUP(IF(R556&lt;0.1,0,IF(AND(R556&gt;=0.1,R556&lt;0.2),0.1,IF(AND(R556&gt;=0.2,R556&lt;0.3),0.2,IF(R556&gt;0.3,0.3,)))),REFERENCIAS!$C:$D,2,0)*VLOOKUP($R$2,PONDERADORES!$A$11:$G$11,7,0)</f>
        <v>15</v>
      </c>
      <c r="AA556" s="92"/>
      <c r="AB556" s="95" t="e">
        <f t="shared" ca="1" si="31"/>
        <v>#REF!</v>
      </c>
      <c r="AC556" s="23" t="e">
        <f ca="1">IF(AB556&gt;REFERENCIAS!$C$62,REFERENCIAS!$B$62,IF(AND(AB556&gt;=REFERENCIAS!$C$63,AB556&lt;REFERENCIAS!$D$63),REFERENCIAS!$B$63,IF(AND(AB556&gt;REFERENCIAS!$C$64,AB556&lt;=REFERENCIAS!$D$64),REFERENCIAS!$B$64,IF(AND(AB556&gt;=REFERENCIAS!$C$65,AB556&lt;REFERENCIAS!$D$65),REFERENCIAS!$B$65, "Revisar"))))</f>
        <v>#REF!</v>
      </c>
      <c r="AD556" s="94" t="e">
        <f ca="1">VLOOKUP(AC556,REFERENCIAS!$B$62:$G$65,4,FALSE)</f>
        <v>#REF!</v>
      </c>
      <c r="AJ556" s="20"/>
    </row>
    <row r="557" spans="1:36" ht="17.25" x14ac:dyDescent="0.25">
      <c r="A557" s="74"/>
      <c r="B557" s="19"/>
      <c r="C557" s="19"/>
      <c r="D557" s="50"/>
      <c r="E557" s="73"/>
      <c r="F557" s="74"/>
      <c r="G557" s="9"/>
      <c r="H557" s="48"/>
      <c r="I557" s="49">
        <f t="shared" ca="1" si="29"/>
        <v>2022</v>
      </c>
      <c r="J557" s="22">
        <f t="shared" ca="1" si="28"/>
        <v>1</v>
      </c>
      <c r="K557" s="19"/>
      <c r="L557" s="73"/>
      <c r="M557" s="74"/>
      <c r="N557" s="19"/>
      <c r="O557" s="73"/>
      <c r="P557" s="82">
        <v>1</v>
      </c>
      <c r="Q557" s="24">
        <v>1</v>
      </c>
      <c r="R557" s="81">
        <f t="shared" si="30"/>
        <v>1</v>
      </c>
      <c r="S557" s="85"/>
      <c r="T557" s="19"/>
      <c r="U557" s="22"/>
      <c r="V557" s="59"/>
      <c r="W557" s="81"/>
      <c r="X557" s="91" t="e">
        <f ca="1">+VLOOKUP(#REF!,REFERENCIAS!$C:$D,2,0)*VLOOKUP(#REF!,PONDERADORES!A:P,IF(AND(INFORMACION!$T557='REFERENCIAS RIESGO'!$C$36,INFORMACION!$F557=REFERENCIAS!$C$24),16,IF(INFORMACION!$T557='REFERENCIAS RIESGO'!$C$36,13,IF(INFORMACION!$F557=REFERENCIAS!$C$24,10,7))),0)+VLOOKUP(K557,REFERENCIAS!$C:$D,2,0)*VLOOKUP($K$2,PONDERADORES!A:P,IF(AND(INFORMACION!$T557='REFERENCIAS RIESGO'!$C$36,INFORMACION!$F557=REFERENCIAS!$C$24),16,IF(INFORMACION!$T557='REFERENCIAS RIESGO'!$C$36,13,IF(INFORMACION!$F557=REFERENCIAS!$C$24,10,7))),0)+VLOOKUP(L557,REFERENCIAS!$C:$D,2,0)*VLOOKUP($L$2,PONDERADORES!A:P,IF(AND(INFORMACION!$T557='REFERENCIAS RIESGO'!$C$36,INFORMACION!$F557=REFERENCIAS!$C$24),16,IF(INFORMACION!$T557='REFERENCIAS RIESGO'!$C$36,13,IF(INFORMACION!$F557=REFERENCIAS!$C$24,10,7))),0)+VLOOKUP(F557,REFERENCIAS!$C:$D,2,0)*VLOOKUP($F$2,PONDERADORES!A:P,IF(AND(INFORMACION!$T557='REFERENCIAS RIESGO'!$C$36,INFORMACION!$F557=REFERENCIAS!$C$24),16,IF(INFORMACION!$T557='REFERENCIAS RIESGO'!$C$36,13,IF(INFORMACION!$F557=REFERENCIAS!$C$24,10,7))),0)+VLOOKUP(T557,REFERENCIAS!$C:$D,2,0)*VLOOKUP($T$2,PONDERADORES!A:P,IF(AND(INFORMACION!$T557='REFERENCIAS RIESGO'!$C$36,INFORMACION!$F557=REFERENCIAS!$C$24),16,IF(INFORMACION!$T557='REFERENCIAS RIESGO'!$C$36,13,IF(INFORMACION!$F557=REFERENCIAS!$C$24,10,7))),0)+VLOOKUP(IF(J557&lt;=0.2,0.2,IF(AND(J557&gt;0.2,J557&lt;=0.4),0.4,IF(AND(J557&gt;0.4,J557&lt;=0.6),0.6,IF(AND(J557&gt;0.6,J557&lt;=0.8),0.8,IF(AND(J557&gt;0.8,J557&lt;=1),1))))),REFERENCIAS!$C:$D,2,0)*VLOOKUP($J$2,PONDERADORES!A:P,IF(AND(INFORMACION!$T557='REFERENCIAS RIESGO'!$C$36,INFORMACION!$F557=REFERENCIAS!$C$24),16,IF(INFORMACION!$T557='REFERENCIAS RIESGO'!$C$36,13,IF(INFORMACION!$F557=REFERENCIAS!$C$24,10,7))),0)</f>
        <v>#REF!</v>
      </c>
      <c r="Y557" s="68">
        <f>+VLOOKUP(M557,REFERENCIAS!$C:$D,2,0)*VLOOKUP($M$2,PONDERADORES!$A$7:$G$9,7,0)+VLOOKUP(N557,REFERENCIAS!$C:$D,2,0)*VLOOKUP($N$2,PONDERADORES!$A$7:$G$9,7,0)+VLOOKUP(O557,REFERENCIAS!$C:$D,2,0)*VLOOKUP($O$2,PONDERADORES!$A$7:$G$9,7,0)</f>
        <v>0.2</v>
      </c>
      <c r="Z557" s="2">
        <f>+VLOOKUP(IF(R557&lt;0.1,0,IF(AND(R557&gt;=0.1,R557&lt;0.2),0.1,IF(AND(R557&gt;=0.2,R557&lt;0.3),0.2,IF(R557&gt;0.3,0.3,)))),REFERENCIAS!$C:$D,2,0)*VLOOKUP($R$2,PONDERADORES!$A$11:$G$11,7,0)</f>
        <v>15</v>
      </c>
      <c r="AA557" s="92"/>
      <c r="AB557" s="95" t="e">
        <f t="shared" ca="1" si="31"/>
        <v>#REF!</v>
      </c>
      <c r="AC557" s="23" t="e">
        <f ca="1">IF(AB557&gt;REFERENCIAS!$C$62,REFERENCIAS!$B$62,IF(AND(AB557&gt;=REFERENCIAS!$C$63,AB557&lt;REFERENCIAS!$D$63),REFERENCIAS!$B$63,IF(AND(AB557&gt;REFERENCIAS!$C$64,AB557&lt;=REFERENCIAS!$D$64),REFERENCIAS!$B$64,IF(AND(AB557&gt;=REFERENCIAS!$C$65,AB557&lt;REFERENCIAS!$D$65),REFERENCIAS!$B$65, "Revisar"))))</f>
        <v>#REF!</v>
      </c>
      <c r="AD557" s="94" t="e">
        <f ca="1">VLOOKUP(AC557,REFERENCIAS!$B$62:$G$65,4,FALSE)</f>
        <v>#REF!</v>
      </c>
      <c r="AJ557" s="20"/>
    </row>
    <row r="558" spans="1:36" ht="17.25" x14ac:dyDescent="0.25">
      <c r="A558" s="74"/>
      <c r="B558" s="19"/>
      <c r="C558" s="19"/>
      <c r="D558" s="50"/>
      <c r="E558" s="73"/>
      <c r="F558" s="74"/>
      <c r="G558" s="9"/>
      <c r="H558" s="48"/>
      <c r="I558" s="49">
        <f t="shared" ca="1" si="29"/>
        <v>2022</v>
      </c>
      <c r="J558" s="22">
        <f t="shared" ca="1" si="28"/>
        <v>1</v>
      </c>
      <c r="K558" s="19"/>
      <c r="L558" s="73"/>
      <c r="M558" s="74"/>
      <c r="N558" s="19"/>
      <c r="O558" s="73"/>
      <c r="P558" s="82">
        <v>1</v>
      </c>
      <c r="Q558" s="24">
        <v>1</v>
      </c>
      <c r="R558" s="81">
        <f t="shared" si="30"/>
        <v>1</v>
      </c>
      <c r="S558" s="85"/>
      <c r="T558" s="19"/>
      <c r="U558" s="22"/>
      <c r="V558" s="59"/>
      <c r="W558" s="81"/>
      <c r="X558" s="91" t="e">
        <f ca="1">+VLOOKUP(#REF!,REFERENCIAS!$C:$D,2,0)*VLOOKUP(#REF!,PONDERADORES!A:P,IF(AND(INFORMACION!$T558='REFERENCIAS RIESGO'!$C$36,INFORMACION!$F558=REFERENCIAS!$C$24),16,IF(INFORMACION!$T558='REFERENCIAS RIESGO'!$C$36,13,IF(INFORMACION!$F558=REFERENCIAS!$C$24,10,7))),0)+VLOOKUP(K558,REFERENCIAS!$C:$D,2,0)*VLOOKUP($K$2,PONDERADORES!A:P,IF(AND(INFORMACION!$T558='REFERENCIAS RIESGO'!$C$36,INFORMACION!$F558=REFERENCIAS!$C$24),16,IF(INFORMACION!$T558='REFERENCIAS RIESGO'!$C$36,13,IF(INFORMACION!$F558=REFERENCIAS!$C$24,10,7))),0)+VLOOKUP(L558,REFERENCIAS!$C:$D,2,0)*VLOOKUP($L$2,PONDERADORES!A:P,IF(AND(INFORMACION!$T558='REFERENCIAS RIESGO'!$C$36,INFORMACION!$F558=REFERENCIAS!$C$24),16,IF(INFORMACION!$T558='REFERENCIAS RIESGO'!$C$36,13,IF(INFORMACION!$F558=REFERENCIAS!$C$24,10,7))),0)+VLOOKUP(F558,REFERENCIAS!$C:$D,2,0)*VLOOKUP($F$2,PONDERADORES!A:P,IF(AND(INFORMACION!$T558='REFERENCIAS RIESGO'!$C$36,INFORMACION!$F558=REFERENCIAS!$C$24),16,IF(INFORMACION!$T558='REFERENCIAS RIESGO'!$C$36,13,IF(INFORMACION!$F558=REFERENCIAS!$C$24,10,7))),0)+VLOOKUP(T558,REFERENCIAS!$C:$D,2,0)*VLOOKUP($T$2,PONDERADORES!A:P,IF(AND(INFORMACION!$T558='REFERENCIAS RIESGO'!$C$36,INFORMACION!$F558=REFERENCIAS!$C$24),16,IF(INFORMACION!$T558='REFERENCIAS RIESGO'!$C$36,13,IF(INFORMACION!$F558=REFERENCIAS!$C$24,10,7))),0)+VLOOKUP(IF(J558&lt;=0.2,0.2,IF(AND(J558&gt;0.2,J558&lt;=0.4),0.4,IF(AND(J558&gt;0.4,J558&lt;=0.6),0.6,IF(AND(J558&gt;0.6,J558&lt;=0.8),0.8,IF(AND(J558&gt;0.8,J558&lt;=1),1))))),REFERENCIAS!$C:$D,2,0)*VLOOKUP($J$2,PONDERADORES!A:P,IF(AND(INFORMACION!$T558='REFERENCIAS RIESGO'!$C$36,INFORMACION!$F558=REFERENCIAS!$C$24),16,IF(INFORMACION!$T558='REFERENCIAS RIESGO'!$C$36,13,IF(INFORMACION!$F558=REFERENCIAS!$C$24,10,7))),0)</f>
        <v>#REF!</v>
      </c>
      <c r="Y558" s="68">
        <f>+VLOOKUP(M558,REFERENCIAS!$C:$D,2,0)*VLOOKUP($M$2,PONDERADORES!$A$7:$G$9,7,0)+VLOOKUP(N558,REFERENCIAS!$C:$D,2,0)*VLOOKUP($N$2,PONDERADORES!$A$7:$G$9,7,0)+VLOOKUP(O558,REFERENCIAS!$C:$D,2,0)*VLOOKUP($O$2,PONDERADORES!$A$7:$G$9,7,0)</f>
        <v>0.2</v>
      </c>
      <c r="Z558" s="2">
        <f>+VLOOKUP(IF(R558&lt;0.1,0,IF(AND(R558&gt;=0.1,R558&lt;0.2),0.1,IF(AND(R558&gt;=0.2,R558&lt;0.3),0.2,IF(R558&gt;0.3,0.3,)))),REFERENCIAS!$C:$D,2,0)*VLOOKUP($R$2,PONDERADORES!$A$11:$G$11,7,0)</f>
        <v>15</v>
      </c>
      <c r="AA558" s="92"/>
      <c r="AB558" s="95" t="e">
        <f t="shared" ca="1" si="31"/>
        <v>#REF!</v>
      </c>
      <c r="AC558" s="23" t="e">
        <f ca="1">IF(AB558&gt;REFERENCIAS!$C$62,REFERENCIAS!$B$62,IF(AND(AB558&gt;=REFERENCIAS!$C$63,AB558&lt;REFERENCIAS!$D$63),REFERENCIAS!$B$63,IF(AND(AB558&gt;REFERENCIAS!$C$64,AB558&lt;=REFERENCIAS!$D$64),REFERENCIAS!$B$64,IF(AND(AB558&gt;=REFERENCIAS!$C$65,AB558&lt;REFERENCIAS!$D$65),REFERENCIAS!$B$65, "Revisar"))))</f>
        <v>#REF!</v>
      </c>
      <c r="AD558" s="94" t="e">
        <f ca="1">VLOOKUP(AC558,REFERENCIAS!$B$62:$G$65,4,FALSE)</f>
        <v>#REF!</v>
      </c>
      <c r="AJ558" s="20"/>
    </row>
    <row r="559" spans="1:36" ht="17.25" x14ac:dyDescent="0.25">
      <c r="A559" s="74"/>
      <c r="B559" s="19"/>
      <c r="C559" s="19"/>
      <c r="D559" s="50"/>
      <c r="E559" s="73"/>
      <c r="F559" s="74"/>
      <c r="G559" s="9"/>
      <c r="H559" s="48"/>
      <c r="I559" s="49">
        <f t="shared" ca="1" si="29"/>
        <v>2022</v>
      </c>
      <c r="J559" s="22">
        <f t="shared" ca="1" si="28"/>
        <v>1</v>
      </c>
      <c r="K559" s="19"/>
      <c r="L559" s="73"/>
      <c r="M559" s="74"/>
      <c r="N559" s="19"/>
      <c r="O559" s="73"/>
      <c r="P559" s="82">
        <v>1</v>
      </c>
      <c r="Q559" s="24">
        <v>1</v>
      </c>
      <c r="R559" s="81">
        <f t="shared" si="30"/>
        <v>1</v>
      </c>
      <c r="S559" s="85"/>
      <c r="T559" s="19"/>
      <c r="U559" s="22"/>
      <c r="V559" s="59"/>
      <c r="W559" s="81"/>
      <c r="X559" s="91" t="e">
        <f ca="1">+VLOOKUP(#REF!,REFERENCIAS!$C:$D,2,0)*VLOOKUP(#REF!,PONDERADORES!A:P,IF(AND(INFORMACION!$T559='REFERENCIAS RIESGO'!$C$36,INFORMACION!$F559=REFERENCIAS!$C$24),16,IF(INFORMACION!$T559='REFERENCIAS RIESGO'!$C$36,13,IF(INFORMACION!$F559=REFERENCIAS!$C$24,10,7))),0)+VLOOKUP(K559,REFERENCIAS!$C:$D,2,0)*VLOOKUP($K$2,PONDERADORES!A:P,IF(AND(INFORMACION!$T559='REFERENCIAS RIESGO'!$C$36,INFORMACION!$F559=REFERENCIAS!$C$24),16,IF(INFORMACION!$T559='REFERENCIAS RIESGO'!$C$36,13,IF(INFORMACION!$F559=REFERENCIAS!$C$24,10,7))),0)+VLOOKUP(L559,REFERENCIAS!$C:$D,2,0)*VLOOKUP($L$2,PONDERADORES!A:P,IF(AND(INFORMACION!$T559='REFERENCIAS RIESGO'!$C$36,INFORMACION!$F559=REFERENCIAS!$C$24),16,IF(INFORMACION!$T559='REFERENCIAS RIESGO'!$C$36,13,IF(INFORMACION!$F559=REFERENCIAS!$C$24,10,7))),0)+VLOOKUP(F559,REFERENCIAS!$C:$D,2,0)*VLOOKUP($F$2,PONDERADORES!A:P,IF(AND(INFORMACION!$T559='REFERENCIAS RIESGO'!$C$36,INFORMACION!$F559=REFERENCIAS!$C$24),16,IF(INFORMACION!$T559='REFERENCIAS RIESGO'!$C$36,13,IF(INFORMACION!$F559=REFERENCIAS!$C$24,10,7))),0)+VLOOKUP(T559,REFERENCIAS!$C:$D,2,0)*VLOOKUP($T$2,PONDERADORES!A:P,IF(AND(INFORMACION!$T559='REFERENCIAS RIESGO'!$C$36,INFORMACION!$F559=REFERENCIAS!$C$24),16,IF(INFORMACION!$T559='REFERENCIAS RIESGO'!$C$36,13,IF(INFORMACION!$F559=REFERENCIAS!$C$24,10,7))),0)+VLOOKUP(IF(J559&lt;=0.2,0.2,IF(AND(J559&gt;0.2,J559&lt;=0.4),0.4,IF(AND(J559&gt;0.4,J559&lt;=0.6),0.6,IF(AND(J559&gt;0.6,J559&lt;=0.8),0.8,IF(AND(J559&gt;0.8,J559&lt;=1),1))))),REFERENCIAS!$C:$D,2,0)*VLOOKUP($J$2,PONDERADORES!A:P,IF(AND(INFORMACION!$T559='REFERENCIAS RIESGO'!$C$36,INFORMACION!$F559=REFERENCIAS!$C$24),16,IF(INFORMACION!$T559='REFERENCIAS RIESGO'!$C$36,13,IF(INFORMACION!$F559=REFERENCIAS!$C$24,10,7))),0)</f>
        <v>#REF!</v>
      </c>
      <c r="Y559" s="68">
        <f>+VLOOKUP(M559,REFERENCIAS!$C:$D,2,0)*VLOOKUP($M$2,PONDERADORES!$A$7:$G$9,7,0)+VLOOKUP(N559,REFERENCIAS!$C:$D,2,0)*VLOOKUP($N$2,PONDERADORES!$A$7:$G$9,7,0)+VLOOKUP(O559,REFERENCIAS!$C:$D,2,0)*VLOOKUP($O$2,PONDERADORES!$A$7:$G$9,7,0)</f>
        <v>0.2</v>
      </c>
      <c r="Z559" s="2">
        <f>+VLOOKUP(IF(R559&lt;0.1,0,IF(AND(R559&gt;=0.1,R559&lt;0.2),0.1,IF(AND(R559&gt;=0.2,R559&lt;0.3),0.2,IF(R559&gt;0.3,0.3,)))),REFERENCIAS!$C:$D,2,0)*VLOOKUP($R$2,PONDERADORES!$A$11:$G$11,7,0)</f>
        <v>15</v>
      </c>
      <c r="AA559" s="92"/>
      <c r="AB559" s="95" t="e">
        <f t="shared" ca="1" si="31"/>
        <v>#REF!</v>
      </c>
      <c r="AC559" s="23" t="e">
        <f ca="1">IF(AB559&gt;REFERENCIAS!$C$62,REFERENCIAS!$B$62,IF(AND(AB559&gt;=REFERENCIAS!$C$63,AB559&lt;REFERENCIAS!$D$63),REFERENCIAS!$B$63,IF(AND(AB559&gt;REFERENCIAS!$C$64,AB559&lt;=REFERENCIAS!$D$64),REFERENCIAS!$B$64,IF(AND(AB559&gt;=REFERENCIAS!$C$65,AB559&lt;REFERENCIAS!$D$65),REFERENCIAS!$B$65, "Revisar"))))</f>
        <v>#REF!</v>
      </c>
      <c r="AD559" s="94" t="e">
        <f ca="1">VLOOKUP(AC559,REFERENCIAS!$B$62:$G$65,4,FALSE)</f>
        <v>#REF!</v>
      </c>
      <c r="AJ559" s="20"/>
    </row>
    <row r="560" spans="1:36" ht="17.25" x14ac:dyDescent="0.25">
      <c r="A560" s="74"/>
      <c r="B560" s="19"/>
      <c r="C560" s="19"/>
      <c r="D560" s="50"/>
      <c r="E560" s="73"/>
      <c r="F560" s="74"/>
      <c r="G560" s="9"/>
      <c r="H560" s="48"/>
      <c r="I560" s="49">
        <f t="shared" ca="1" si="29"/>
        <v>2022</v>
      </c>
      <c r="J560" s="22">
        <f t="shared" ca="1" si="28"/>
        <v>1</v>
      </c>
      <c r="K560" s="19"/>
      <c r="L560" s="73"/>
      <c r="M560" s="74"/>
      <c r="N560" s="19"/>
      <c r="O560" s="73"/>
      <c r="P560" s="82">
        <v>1</v>
      </c>
      <c r="Q560" s="24">
        <v>1</v>
      </c>
      <c r="R560" s="81">
        <f t="shared" si="30"/>
        <v>1</v>
      </c>
      <c r="S560" s="85"/>
      <c r="T560" s="19"/>
      <c r="U560" s="22"/>
      <c r="V560" s="59"/>
      <c r="W560" s="81"/>
      <c r="X560" s="91" t="e">
        <f ca="1">+VLOOKUP(#REF!,REFERENCIAS!$C:$D,2,0)*VLOOKUP(#REF!,PONDERADORES!A:P,IF(AND(INFORMACION!$T560='REFERENCIAS RIESGO'!$C$36,INFORMACION!$F560=REFERENCIAS!$C$24),16,IF(INFORMACION!$T560='REFERENCIAS RIESGO'!$C$36,13,IF(INFORMACION!$F560=REFERENCIAS!$C$24,10,7))),0)+VLOOKUP(K560,REFERENCIAS!$C:$D,2,0)*VLOOKUP($K$2,PONDERADORES!A:P,IF(AND(INFORMACION!$T560='REFERENCIAS RIESGO'!$C$36,INFORMACION!$F560=REFERENCIAS!$C$24),16,IF(INFORMACION!$T560='REFERENCIAS RIESGO'!$C$36,13,IF(INFORMACION!$F560=REFERENCIAS!$C$24,10,7))),0)+VLOOKUP(L560,REFERENCIAS!$C:$D,2,0)*VLOOKUP($L$2,PONDERADORES!A:P,IF(AND(INFORMACION!$T560='REFERENCIAS RIESGO'!$C$36,INFORMACION!$F560=REFERENCIAS!$C$24),16,IF(INFORMACION!$T560='REFERENCIAS RIESGO'!$C$36,13,IF(INFORMACION!$F560=REFERENCIAS!$C$24,10,7))),0)+VLOOKUP(F560,REFERENCIAS!$C:$D,2,0)*VLOOKUP($F$2,PONDERADORES!A:P,IF(AND(INFORMACION!$T560='REFERENCIAS RIESGO'!$C$36,INFORMACION!$F560=REFERENCIAS!$C$24),16,IF(INFORMACION!$T560='REFERENCIAS RIESGO'!$C$36,13,IF(INFORMACION!$F560=REFERENCIAS!$C$24,10,7))),0)+VLOOKUP(T560,REFERENCIAS!$C:$D,2,0)*VLOOKUP($T$2,PONDERADORES!A:P,IF(AND(INFORMACION!$T560='REFERENCIAS RIESGO'!$C$36,INFORMACION!$F560=REFERENCIAS!$C$24),16,IF(INFORMACION!$T560='REFERENCIAS RIESGO'!$C$36,13,IF(INFORMACION!$F560=REFERENCIAS!$C$24,10,7))),0)+VLOOKUP(IF(J560&lt;=0.2,0.2,IF(AND(J560&gt;0.2,J560&lt;=0.4),0.4,IF(AND(J560&gt;0.4,J560&lt;=0.6),0.6,IF(AND(J560&gt;0.6,J560&lt;=0.8),0.8,IF(AND(J560&gt;0.8,J560&lt;=1),1))))),REFERENCIAS!$C:$D,2,0)*VLOOKUP($J$2,PONDERADORES!A:P,IF(AND(INFORMACION!$T560='REFERENCIAS RIESGO'!$C$36,INFORMACION!$F560=REFERENCIAS!$C$24),16,IF(INFORMACION!$T560='REFERENCIAS RIESGO'!$C$36,13,IF(INFORMACION!$F560=REFERENCIAS!$C$24,10,7))),0)</f>
        <v>#REF!</v>
      </c>
      <c r="Y560" s="68">
        <f>+VLOOKUP(M560,REFERENCIAS!$C:$D,2,0)*VLOOKUP($M$2,PONDERADORES!$A$7:$G$9,7,0)+VLOOKUP(N560,REFERENCIAS!$C:$D,2,0)*VLOOKUP($N$2,PONDERADORES!$A$7:$G$9,7,0)+VLOOKUP(O560,REFERENCIAS!$C:$D,2,0)*VLOOKUP($O$2,PONDERADORES!$A$7:$G$9,7,0)</f>
        <v>0.2</v>
      </c>
      <c r="Z560" s="2">
        <f>+VLOOKUP(IF(R560&lt;0.1,0,IF(AND(R560&gt;=0.1,R560&lt;0.2),0.1,IF(AND(R560&gt;=0.2,R560&lt;0.3),0.2,IF(R560&gt;0.3,0.3,)))),REFERENCIAS!$C:$D,2,0)*VLOOKUP($R$2,PONDERADORES!$A$11:$G$11,7,0)</f>
        <v>15</v>
      </c>
      <c r="AA560" s="92"/>
      <c r="AB560" s="95" t="e">
        <f t="shared" ca="1" si="31"/>
        <v>#REF!</v>
      </c>
      <c r="AC560" s="23" t="e">
        <f ca="1">IF(AB560&gt;REFERENCIAS!$C$62,REFERENCIAS!$B$62,IF(AND(AB560&gt;=REFERENCIAS!$C$63,AB560&lt;REFERENCIAS!$D$63),REFERENCIAS!$B$63,IF(AND(AB560&gt;REFERENCIAS!$C$64,AB560&lt;=REFERENCIAS!$D$64),REFERENCIAS!$B$64,IF(AND(AB560&gt;=REFERENCIAS!$C$65,AB560&lt;REFERENCIAS!$D$65),REFERENCIAS!$B$65, "Revisar"))))</f>
        <v>#REF!</v>
      </c>
      <c r="AD560" s="94" t="e">
        <f ca="1">VLOOKUP(AC560,REFERENCIAS!$B$62:$G$65,4,FALSE)</f>
        <v>#REF!</v>
      </c>
      <c r="AJ560" s="20"/>
    </row>
    <row r="561" spans="1:36" ht="17.25" x14ac:dyDescent="0.25">
      <c r="A561" s="74"/>
      <c r="B561" s="19"/>
      <c r="C561" s="19"/>
      <c r="D561" s="50"/>
      <c r="E561" s="73"/>
      <c r="F561" s="74"/>
      <c r="G561" s="9"/>
      <c r="H561" s="48"/>
      <c r="I561" s="49">
        <f t="shared" ca="1" si="29"/>
        <v>2022</v>
      </c>
      <c r="J561" s="22">
        <f t="shared" ca="1" si="28"/>
        <v>1</v>
      </c>
      <c r="K561" s="19"/>
      <c r="L561" s="73"/>
      <c r="M561" s="74"/>
      <c r="N561" s="19"/>
      <c r="O561" s="73"/>
      <c r="P561" s="82">
        <v>1</v>
      </c>
      <c r="Q561" s="24">
        <v>1</v>
      </c>
      <c r="R561" s="81">
        <f t="shared" si="30"/>
        <v>1</v>
      </c>
      <c r="S561" s="85"/>
      <c r="T561" s="19"/>
      <c r="U561" s="22"/>
      <c r="V561" s="59"/>
      <c r="W561" s="81"/>
      <c r="X561" s="91" t="e">
        <f ca="1">+VLOOKUP(#REF!,REFERENCIAS!$C:$D,2,0)*VLOOKUP(#REF!,PONDERADORES!A:P,IF(AND(INFORMACION!$T561='REFERENCIAS RIESGO'!$C$36,INFORMACION!$F561=REFERENCIAS!$C$24),16,IF(INFORMACION!$T561='REFERENCIAS RIESGO'!$C$36,13,IF(INFORMACION!$F561=REFERENCIAS!$C$24,10,7))),0)+VLOOKUP(K561,REFERENCIAS!$C:$D,2,0)*VLOOKUP($K$2,PONDERADORES!A:P,IF(AND(INFORMACION!$T561='REFERENCIAS RIESGO'!$C$36,INFORMACION!$F561=REFERENCIAS!$C$24),16,IF(INFORMACION!$T561='REFERENCIAS RIESGO'!$C$36,13,IF(INFORMACION!$F561=REFERENCIAS!$C$24,10,7))),0)+VLOOKUP(L561,REFERENCIAS!$C:$D,2,0)*VLOOKUP($L$2,PONDERADORES!A:P,IF(AND(INFORMACION!$T561='REFERENCIAS RIESGO'!$C$36,INFORMACION!$F561=REFERENCIAS!$C$24),16,IF(INFORMACION!$T561='REFERENCIAS RIESGO'!$C$36,13,IF(INFORMACION!$F561=REFERENCIAS!$C$24,10,7))),0)+VLOOKUP(F561,REFERENCIAS!$C:$D,2,0)*VLOOKUP($F$2,PONDERADORES!A:P,IF(AND(INFORMACION!$T561='REFERENCIAS RIESGO'!$C$36,INFORMACION!$F561=REFERENCIAS!$C$24),16,IF(INFORMACION!$T561='REFERENCIAS RIESGO'!$C$36,13,IF(INFORMACION!$F561=REFERENCIAS!$C$24,10,7))),0)+VLOOKUP(T561,REFERENCIAS!$C:$D,2,0)*VLOOKUP($T$2,PONDERADORES!A:P,IF(AND(INFORMACION!$T561='REFERENCIAS RIESGO'!$C$36,INFORMACION!$F561=REFERENCIAS!$C$24),16,IF(INFORMACION!$T561='REFERENCIAS RIESGO'!$C$36,13,IF(INFORMACION!$F561=REFERENCIAS!$C$24,10,7))),0)+VLOOKUP(IF(J561&lt;=0.2,0.2,IF(AND(J561&gt;0.2,J561&lt;=0.4),0.4,IF(AND(J561&gt;0.4,J561&lt;=0.6),0.6,IF(AND(J561&gt;0.6,J561&lt;=0.8),0.8,IF(AND(J561&gt;0.8,J561&lt;=1),1))))),REFERENCIAS!$C:$D,2,0)*VLOOKUP($J$2,PONDERADORES!A:P,IF(AND(INFORMACION!$T561='REFERENCIAS RIESGO'!$C$36,INFORMACION!$F561=REFERENCIAS!$C$24),16,IF(INFORMACION!$T561='REFERENCIAS RIESGO'!$C$36,13,IF(INFORMACION!$F561=REFERENCIAS!$C$24,10,7))),0)</f>
        <v>#REF!</v>
      </c>
      <c r="Y561" s="68">
        <f>+VLOOKUP(M561,REFERENCIAS!$C:$D,2,0)*VLOOKUP($M$2,PONDERADORES!$A$7:$G$9,7,0)+VLOOKUP(N561,REFERENCIAS!$C:$D,2,0)*VLOOKUP($N$2,PONDERADORES!$A$7:$G$9,7,0)+VLOOKUP(O561,REFERENCIAS!$C:$D,2,0)*VLOOKUP($O$2,PONDERADORES!$A$7:$G$9,7,0)</f>
        <v>0.2</v>
      </c>
      <c r="Z561" s="2">
        <f>+VLOOKUP(IF(R561&lt;0.1,0,IF(AND(R561&gt;=0.1,R561&lt;0.2),0.1,IF(AND(R561&gt;=0.2,R561&lt;0.3),0.2,IF(R561&gt;0.3,0.3,)))),REFERENCIAS!$C:$D,2,0)*VLOOKUP($R$2,PONDERADORES!$A$11:$G$11,7,0)</f>
        <v>15</v>
      </c>
      <c r="AA561" s="92"/>
      <c r="AB561" s="95" t="e">
        <f t="shared" ca="1" si="31"/>
        <v>#REF!</v>
      </c>
      <c r="AC561" s="23" t="e">
        <f ca="1">IF(AB561&gt;REFERENCIAS!$C$62,REFERENCIAS!$B$62,IF(AND(AB561&gt;=REFERENCIAS!$C$63,AB561&lt;REFERENCIAS!$D$63),REFERENCIAS!$B$63,IF(AND(AB561&gt;REFERENCIAS!$C$64,AB561&lt;=REFERENCIAS!$D$64),REFERENCIAS!$B$64,IF(AND(AB561&gt;=REFERENCIAS!$C$65,AB561&lt;REFERENCIAS!$D$65),REFERENCIAS!$B$65, "Revisar"))))</f>
        <v>#REF!</v>
      </c>
      <c r="AD561" s="94" t="e">
        <f ca="1">VLOOKUP(AC561,REFERENCIAS!$B$62:$G$65,4,FALSE)</f>
        <v>#REF!</v>
      </c>
      <c r="AJ561" s="20"/>
    </row>
    <row r="562" spans="1:36" ht="17.25" x14ac:dyDescent="0.25">
      <c r="A562" s="74"/>
      <c r="B562" s="19"/>
      <c r="C562" s="19"/>
      <c r="D562" s="50"/>
      <c r="E562" s="73"/>
      <c r="F562" s="74"/>
      <c r="G562" s="9"/>
      <c r="H562" s="48"/>
      <c r="I562" s="49">
        <f t="shared" ca="1" si="29"/>
        <v>2022</v>
      </c>
      <c r="J562" s="22">
        <f t="shared" ca="1" si="28"/>
        <v>1</v>
      </c>
      <c r="K562" s="19"/>
      <c r="L562" s="73"/>
      <c r="M562" s="74"/>
      <c r="N562" s="19"/>
      <c r="O562" s="73"/>
      <c r="P562" s="82">
        <v>1</v>
      </c>
      <c r="Q562" s="24">
        <v>1</v>
      </c>
      <c r="R562" s="81">
        <f t="shared" si="30"/>
        <v>1</v>
      </c>
      <c r="S562" s="85"/>
      <c r="T562" s="19"/>
      <c r="U562" s="22"/>
      <c r="V562" s="59"/>
      <c r="W562" s="81"/>
      <c r="X562" s="91" t="e">
        <f ca="1">+VLOOKUP(#REF!,REFERENCIAS!$C:$D,2,0)*VLOOKUP(#REF!,PONDERADORES!A:P,IF(AND(INFORMACION!$T562='REFERENCIAS RIESGO'!$C$36,INFORMACION!$F562=REFERENCIAS!$C$24),16,IF(INFORMACION!$T562='REFERENCIAS RIESGO'!$C$36,13,IF(INFORMACION!$F562=REFERENCIAS!$C$24,10,7))),0)+VLOOKUP(K562,REFERENCIAS!$C:$D,2,0)*VLOOKUP($K$2,PONDERADORES!A:P,IF(AND(INFORMACION!$T562='REFERENCIAS RIESGO'!$C$36,INFORMACION!$F562=REFERENCIAS!$C$24),16,IF(INFORMACION!$T562='REFERENCIAS RIESGO'!$C$36,13,IF(INFORMACION!$F562=REFERENCIAS!$C$24,10,7))),0)+VLOOKUP(L562,REFERENCIAS!$C:$D,2,0)*VLOOKUP($L$2,PONDERADORES!A:P,IF(AND(INFORMACION!$T562='REFERENCIAS RIESGO'!$C$36,INFORMACION!$F562=REFERENCIAS!$C$24),16,IF(INFORMACION!$T562='REFERENCIAS RIESGO'!$C$36,13,IF(INFORMACION!$F562=REFERENCIAS!$C$24,10,7))),0)+VLOOKUP(F562,REFERENCIAS!$C:$D,2,0)*VLOOKUP($F$2,PONDERADORES!A:P,IF(AND(INFORMACION!$T562='REFERENCIAS RIESGO'!$C$36,INFORMACION!$F562=REFERENCIAS!$C$24),16,IF(INFORMACION!$T562='REFERENCIAS RIESGO'!$C$36,13,IF(INFORMACION!$F562=REFERENCIAS!$C$24,10,7))),0)+VLOOKUP(T562,REFERENCIAS!$C:$D,2,0)*VLOOKUP($T$2,PONDERADORES!A:P,IF(AND(INFORMACION!$T562='REFERENCIAS RIESGO'!$C$36,INFORMACION!$F562=REFERENCIAS!$C$24),16,IF(INFORMACION!$T562='REFERENCIAS RIESGO'!$C$36,13,IF(INFORMACION!$F562=REFERENCIAS!$C$24,10,7))),0)+VLOOKUP(IF(J562&lt;=0.2,0.2,IF(AND(J562&gt;0.2,J562&lt;=0.4),0.4,IF(AND(J562&gt;0.4,J562&lt;=0.6),0.6,IF(AND(J562&gt;0.6,J562&lt;=0.8),0.8,IF(AND(J562&gt;0.8,J562&lt;=1),1))))),REFERENCIAS!$C:$D,2,0)*VLOOKUP($J$2,PONDERADORES!A:P,IF(AND(INFORMACION!$T562='REFERENCIAS RIESGO'!$C$36,INFORMACION!$F562=REFERENCIAS!$C$24),16,IF(INFORMACION!$T562='REFERENCIAS RIESGO'!$C$36,13,IF(INFORMACION!$F562=REFERENCIAS!$C$24,10,7))),0)</f>
        <v>#REF!</v>
      </c>
      <c r="Y562" s="68">
        <f>+VLOOKUP(M562,REFERENCIAS!$C:$D,2,0)*VLOOKUP($M$2,PONDERADORES!$A$7:$G$9,7,0)+VLOOKUP(N562,REFERENCIAS!$C:$D,2,0)*VLOOKUP($N$2,PONDERADORES!$A$7:$G$9,7,0)+VLOOKUP(O562,REFERENCIAS!$C:$D,2,0)*VLOOKUP($O$2,PONDERADORES!$A$7:$G$9,7,0)</f>
        <v>0.2</v>
      </c>
      <c r="Z562" s="2">
        <f>+VLOOKUP(IF(R562&lt;0.1,0,IF(AND(R562&gt;=0.1,R562&lt;0.2),0.1,IF(AND(R562&gt;=0.2,R562&lt;0.3),0.2,IF(R562&gt;0.3,0.3,)))),REFERENCIAS!$C:$D,2,0)*VLOOKUP($R$2,PONDERADORES!$A$11:$G$11,7,0)</f>
        <v>15</v>
      </c>
      <c r="AA562" s="92"/>
      <c r="AB562" s="95" t="e">
        <f t="shared" ca="1" si="31"/>
        <v>#REF!</v>
      </c>
      <c r="AC562" s="23" t="e">
        <f ca="1">IF(AB562&gt;REFERENCIAS!$C$62,REFERENCIAS!$B$62,IF(AND(AB562&gt;=REFERENCIAS!$C$63,AB562&lt;REFERENCIAS!$D$63),REFERENCIAS!$B$63,IF(AND(AB562&gt;REFERENCIAS!$C$64,AB562&lt;=REFERENCIAS!$D$64),REFERENCIAS!$B$64,IF(AND(AB562&gt;=REFERENCIAS!$C$65,AB562&lt;REFERENCIAS!$D$65),REFERENCIAS!$B$65, "Revisar"))))</f>
        <v>#REF!</v>
      </c>
      <c r="AD562" s="94" t="e">
        <f ca="1">VLOOKUP(AC562,REFERENCIAS!$B$62:$G$65,4,FALSE)</f>
        <v>#REF!</v>
      </c>
      <c r="AJ562" s="20"/>
    </row>
    <row r="563" spans="1:36" ht="17.25" x14ac:dyDescent="0.25">
      <c r="A563" s="74"/>
      <c r="B563" s="19"/>
      <c r="C563" s="19"/>
      <c r="D563" s="50"/>
      <c r="E563" s="73"/>
      <c r="F563" s="74"/>
      <c r="G563" s="9"/>
      <c r="H563" s="48"/>
      <c r="I563" s="49">
        <f t="shared" ca="1" si="29"/>
        <v>2022</v>
      </c>
      <c r="J563" s="22">
        <f t="shared" ca="1" si="28"/>
        <v>1</v>
      </c>
      <c r="K563" s="19"/>
      <c r="L563" s="73"/>
      <c r="M563" s="74"/>
      <c r="N563" s="19"/>
      <c r="O563" s="73"/>
      <c r="P563" s="82">
        <v>1</v>
      </c>
      <c r="Q563" s="24">
        <v>1</v>
      </c>
      <c r="R563" s="81">
        <f t="shared" si="30"/>
        <v>1</v>
      </c>
      <c r="S563" s="85"/>
      <c r="T563" s="19"/>
      <c r="U563" s="22"/>
      <c r="V563" s="59"/>
      <c r="W563" s="81"/>
      <c r="X563" s="91" t="e">
        <f ca="1">+VLOOKUP(#REF!,REFERENCIAS!$C:$D,2,0)*VLOOKUP(#REF!,PONDERADORES!A:P,IF(AND(INFORMACION!$T563='REFERENCIAS RIESGO'!$C$36,INFORMACION!$F563=REFERENCIAS!$C$24),16,IF(INFORMACION!$T563='REFERENCIAS RIESGO'!$C$36,13,IF(INFORMACION!$F563=REFERENCIAS!$C$24,10,7))),0)+VLOOKUP(K563,REFERENCIAS!$C:$D,2,0)*VLOOKUP($K$2,PONDERADORES!A:P,IF(AND(INFORMACION!$T563='REFERENCIAS RIESGO'!$C$36,INFORMACION!$F563=REFERENCIAS!$C$24),16,IF(INFORMACION!$T563='REFERENCIAS RIESGO'!$C$36,13,IF(INFORMACION!$F563=REFERENCIAS!$C$24,10,7))),0)+VLOOKUP(L563,REFERENCIAS!$C:$D,2,0)*VLOOKUP($L$2,PONDERADORES!A:P,IF(AND(INFORMACION!$T563='REFERENCIAS RIESGO'!$C$36,INFORMACION!$F563=REFERENCIAS!$C$24),16,IF(INFORMACION!$T563='REFERENCIAS RIESGO'!$C$36,13,IF(INFORMACION!$F563=REFERENCIAS!$C$24,10,7))),0)+VLOOKUP(F563,REFERENCIAS!$C:$D,2,0)*VLOOKUP($F$2,PONDERADORES!A:P,IF(AND(INFORMACION!$T563='REFERENCIAS RIESGO'!$C$36,INFORMACION!$F563=REFERENCIAS!$C$24),16,IF(INFORMACION!$T563='REFERENCIAS RIESGO'!$C$36,13,IF(INFORMACION!$F563=REFERENCIAS!$C$24,10,7))),0)+VLOOKUP(T563,REFERENCIAS!$C:$D,2,0)*VLOOKUP($T$2,PONDERADORES!A:P,IF(AND(INFORMACION!$T563='REFERENCIAS RIESGO'!$C$36,INFORMACION!$F563=REFERENCIAS!$C$24),16,IF(INFORMACION!$T563='REFERENCIAS RIESGO'!$C$36,13,IF(INFORMACION!$F563=REFERENCIAS!$C$24,10,7))),0)+VLOOKUP(IF(J563&lt;=0.2,0.2,IF(AND(J563&gt;0.2,J563&lt;=0.4),0.4,IF(AND(J563&gt;0.4,J563&lt;=0.6),0.6,IF(AND(J563&gt;0.6,J563&lt;=0.8),0.8,IF(AND(J563&gt;0.8,J563&lt;=1),1))))),REFERENCIAS!$C:$D,2,0)*VLOOKUP($J$2,PONDERADORES!A:P,IF(AND(INFORMACION!$T563='REFERENCIAS RIESGO'!$C$36,INFORMACION!$F563=REFERENCIAS!$C$24),16,IF(INFORMACION!$T563='REFERENCIAS RIESGO'!$C$36,13,IF(INFORMACION!$F563=REFERENCIAS!$C$24,10,7))),0)</f>
        <v>#REF!</v>
      </c>
      <c r="Y563" s="68">
        <f>+VLOOKUP(M563,REFERENCIAS!$C:$D,2,0)*VLOOKUP($M$2,PONDERADORES!$A$7:$G$9,7,0)+VLOOKUP(N563,REFERENCIAS!$C:$D,2,0)*VLOOKUP($N$2,PONDERADORES!$A$7:$G$9,7,0)+VLOOKUP(O563,REFERENCIAS!$C:$D,2,0)*VLOOKUP($O$2,PONDERADORES!$A$7:$G$9,7,0)</f>
        <v>0.2</v>
      </c>
      <c r="Z563" s="2">
        <f>+VLOOKUP(IF(R563&lt;0.1,0,IF(AND(R563&gt;=0.1,R563&lt;0.2),0.1,IF(AND(R563&gt;=0.2,R563&lt;0.3),0.2,IF(R563&gt;0.3,0.3,)))),REFERENCIAS!$C:$D,2,0)*VLOOKUP($R$2,PONDERADORES!$A$11:$G$11,7,0)</f>
        <v>15</v>
      </c>
      <c r="AA563" s="92"/>
      <c r="AB563" s="95" t="e">
        <f t="shared" ca="1" si="31"/>
        <v>#REF!</v>
      </c>
      <c r="AC563" s="23" t="e">
        <f ca="1">IF(AB563&gt;REFERENCIAS!$C$62,REFERENCIAS!$B$62,IF(AND(AB563&gt;=REFERENCIAS!$C$63,AB563&lt;REFERENCIAS!$D$63),REFERENCIAS!$B$63,IF(AND(AB563&gt;REFERENCIAS!$C$64,AB563&lt;=REFERENCIAS!$D$64),REFERENCIAS!$B$64,IF(AND(AB563&gt;=REFERENCIAS!$C$65,AB563&lt;REFERENCIAS!$D$65),REFERENCIAS!$B$65, "Revisar"))))</f>
        <v>#REF!</v>
      </c>
      <c r="AD563" s="94" t="e">
        <f ca="1">VLOOKUP(AC563,REFERENCIAS!$B$62:$G$65,4,FALSE)</f>
        <v>#REF!</v>
      </c>
      <c r="AJ563" s="20"/>
    </row>
    <row r="564" spans="1:36" ht="17.25" x14ac:dyDescent="0.25">
      <c r="A564" s="74"/>
      <c r="B564" s="19"/>
      <c r="C564" s="19"/>
      <c r="D564" s="50"/>
      <c r="E564" s="73"/>
      <c r="F564" s="74"/>
      <c r="G564" s="9"/>
      <c r="H564" s="48"/>
      <c r="I564" s="49">
        <f t="shared" ca="1" si="29"/>
        <v>2022</v>
      </c>
      <c r="J564" s="22">
        <f t="shared" ca="1" si="28"/>
        <v>1</v>
      </c>
      <c r="K564" s="19"/>
      <c r="L564" s="73"/>
      <c r="M564" s="74"/>
      <c r="N564" s="19"/>
      <c r="O564" s="73"/>
      <c r="P564" s="82">
        <v>1</v>
      </c>
      <c r="Q564" s="24">
        <v>1</v>
      </c>
      <c r="R564" s="81">
        <f t="shared" si="30"/>
        <v>1</v>
      </c>
      <c r="S564" s="85"/>
      <c r="T564" s="19"/>
      <c r="U564" s="22"/>
      <c r="V564" s="59"/>
      <c r="W564" s="81"/>
      <c r="X564" s="91" t="e">
        <f ca="1">+VLOOKUP(#REF!,REFERENCIAS!$C:$D,2,0)*VLOOKUP(#REF!,PONDERADORES!A:P,IF(AND(INFORMACION!$T564='REFERENCIAS RIESGO'!$C$36,INFORMACION!$F564=REFERENCIAS!$C$24),16,IF(INFORMACION!$T564='REFERENCIAS RIESGO'!$C$36,13,IF(INFORMACION!$F564=REFERENCIAS!$C$24,10,7))),0)+VLOOKUP(K564,REFERENCIAS!$C:$D,2,0)*VLOOKUP($K$2,PONDERADORES!A:P,IF(AND(INFORMACION!$T564='REFERENCIAS RIESGO'!$C$36,INFORMACION!$F564=REFERENCIAS!$C$24),16,IF(INFORMACION!$T564='REFERENCIAS RIESGO'!$C$36,13,IF(INFORMACION!$F564=REFERENCIAS!$C$24,10,7))),0)+VLOOKUP(L564,REFERENCIAS!$C:$D,2,0)*VLOOKUP($L$2,PONDERADORES!A:P,IF(AND(INFORMACION!$T564='REFERENCIAS RIESGO'!$C$36,INFORMACION!$F564=REFERENCIAS!$C$24),16,IF(INFORMACION!$T564='REFERENCIAS RIESGO'!$C$36,13,IF(INFORMACION!$F564=REFERENCIAS!$C$24,10,7))),0)+VLOOKUP(F564,REFERENCIAS!$C:$D,2,0)*VLOOKUP($F$2,PONDERADORES!A:P,IF(AND(INFORMACION!$T564='REFERENCIAS RIESGO'!$C$36,INFORMACION!$F564=REFERENCIAS!$C$24),16,IF(INFORMACION!$T564='REFERENCIAS RIESGO'!$C$36,13,IF(INFORMACION!$F564=REFERENCIAS!$C$24,10,7))),0)+VLOOKUP(T564,REFERENCIAS!$C:$D,2,0)*VLOOKUP($T$2,PONDERADORES!A:P,IF(AND(INFORMACION!$T564='REFERENCIAS RIESGO'!$C$36,INFORMACION!$F564=REFERENCIAS!$C$24),16,IF(INFORMACION!$T564='REFERENCIAS RIESGO'!$C$36,13,IF(INFORMACION!$F564=REFERENCIAS!$C$24,10,7))),0)+VLOOKUP(IF(J564&lt;=0.2,0.2,IF(AND(J564&gt;0.2,J564&lt;=0.4),0.4,IF(AND(J564&gt;0.4,J564&lt;=0.6),0.6,IF(AND(J564&gt;0.6,J564&lt;=0.8),0.8,IF(AND(J564&gt;0.8,J564&lt;=1),1))))),REFERENCIAS!$C:$D,2,0)*VLOOKUP($J$2,PONDERADORES!A:P,IF(AND(INFORMACION!$T564='REFERENCIAS RIESGO'!$C$36,INFORMACION!$F564=REFERENCIAS!$C$24),16,IF(INFORMACION!$T564='REFERENCIAS RIESGO'!$C$36,13,IF(INFORMACION!$F564=REFERENCIAS!$C$24,10,7))),0)</f>
        <v>#REF!</v>
      </c>
      <c r="Y564" s="68">
        <f>+VLOOKUP(M564,REFERENCIAS!$C:$D,2,0)*VLOOKUP($M$2,PONDERADORES!$A$7:$G$9,7,0)+VLOOKUP(N564,REFERENCIAS!$C:$D,2,0)*VLOOKUP($N$2,PONDERADORES!$A$7:$G$9,7,0)+VLOOKUP(O564,REFERENCIAS!$C:$D,2,0)*VLOOKUP($O$2,PONDERADORES!$A$7:$G$9,7,0)</f>
        <v>0.2</v>
      </c>
      <c r="Z564" s="2">
        <f>+VLOOKUP(IF(R564&lt;0.1,0,IF(AND(R564&gt;=0.1,R564&lt;0.2),0.1,IF(AND(R564&gt;=0.2,R564&lt;0.3),0.2,IF(R564&gt;0.3,0.3,)))),REFERENCIAS!$C:$D,2,0)*VLOOKUP($R$2,PONDERADORES!$A$11:$G$11,7,0)</f>
        <v>15</v>
      </c>
      <c r="AA564" s="92"/>
      <c r="AB564" s="95" t="e">
        <f t="shared" ca="1" si="31"/>
        <v>#REF!</v>
      </c>
      <c r="AC564" s="23" t="e">
        <f ca="1">IF(AB564&gt;REFERENCIAS!$C$62,REFERENCIAS!$B$62,IF(AND(AB564&gt;=REFERENCIAS!$C$63,AB564&lt;REFERENCIAS!$D$63),REFERENCIAS!$B$63,IF(AND(AB564&gt;REFERENCIAS!$C$64,AB564&lt;=REFERENCIAS!$D$64),REFERENCIAS!$B$64,IF(AND(AB564&gt;=REFERENCIAS!$C$65,AB564&lt;REFERENCIAS!$D$65),REFERENCIAS!$B$65, "Revisar"))))</f>
        <v>#REF!</v>
      </c>
      <c r="AD564" s="94" t="e">
        <f ca="1">VLOOKUP(AC564,REFERENCIAS!$B$62:$G$65,4,FALSE)</f>
        <v>#REF!</v>
      </c>
      <c r="AJ564" s="20"/>
    </row>
    <row r="565" spans="1:36" ht="17.25" x14ac:dyDescent="0.25">
      <c r="A565" s="74"/>
      <c r="B565" s="19"/>
      <c r="C565" s="19"/>
      <c r="D565" s="50"/>
      <c r="E565" s="73"/>
      <c r="F565" s="74"/>
      <c r="G565" s="9"/>
      <c r="H565" s="48"/>
      <c r="I565" s="49">
        <f t="shared" ca="1" si="29"/>
        <v>2022</v>
      </c>
      <c r="J565" s="22">
        <f t="shared" ca="1" si="28"/>
        <v>1</v>
      </c>
      <c r="K565" s="19"/>
      <c r="L565" s="73"/>
      <c r="M565" s="74"/>
      <c r="N565" s="19"/>
      <c r="O565" s="73"/>
      <c r="P565" s="82">
        <v>1</v>
      </c>
      <c r="Q565" s="24">
        <v>1</v>
      </c>
      <c r="R565" s="81">
        <f t="shared" si="30"/>
        <v>1</v>
      </c>
      <c r="S565" s="85"/>
      <c r="T565" s="19"/>
      <c r="U565" s="22"/>
      <c r="V565" s="59"/>
      <c r="W565" s="81"/>
      <c r="X565" s="91" t="e">
        <f ca="1">+VLOOKUP(#REF!,REFERENCIAS!$C:$D,2,0)*VLOOKUP(#REF!,PONDERADORES!A:P,IF(AND(INFORMACION!$T565='REFERENCIAS RIESGO'!$C$36,INFORMACION!$F565=REFERENCIAS!$C$24),16,IF(INFORMACION!$T565='REFERENCIAS RIESGO'!$C$36,13,IF(INFORMACION!$F565=REFERENCIAS!$C$24,10,7))),0)+VLOOKUP(K565,REFERENCIAS!$C:$D,2,0)*VLOOKUP($K$2,PONDERADORES!A:P,IF(AND(INFORMACION!$T565='REFERENCIAS RIESGO'!$C$36,INFORMACION!$F565=REFERENCIAS!$C$24),16,IF(INFORMACION!$T565='REFERENCIAS RIESGO'!$C$36,13,IF(INFORMACION!$F565=REFERENCIAS!$C$24,10,7))),0)+VLOOKUP(L565,REFERENCIAS!$C:$D,2,0)*VLOOKUP($L$2,PONDERADORES!A:P,IF(AND(INFORMACION!$T565='REFERENCIAS RIESGO'!$C$36,INFORMACION!$F565=REFERENCIAS!$C$24),16,IF(INFORMACION!$T565='REFERENCIAS RIESGO'!$C$36,13,IF(INFORMACION!$F565=REFERENCIAS!$C$24,10,7))),0)+VLOOKUP(F565,REFERENCIAS!$C:$D,2,0)*VLOOKUP($F$2,PONDERADORES!A:P,IF(AND(INFORMACION!$T565='REFERENCIAS RIESGO'!$C$36,INFORMACION!$F565=REFERENCIAS!$C$24),16,IF(INFORMACION!$T565='REFERENCIAS RIESGO'!$C$36,13,IF(INFORMACION!$F565=REFERENCIAS!$C$24,10,7))),0)+VLOOKUP(T565,REFERENCIAS!$C:$D,2,0)*VLOOKUP($T$2,PONDERADORES!A:P,IF(AND(INFORMACION!$T565='REFERENCIAS RIESGO'!$C$36,INFORMACION!$F565=REFERENCIAS!$C$24),16,IF(INFORMACION!$T565='REFERENCIAS RIESGO'!$C$36,13,IF(INFORMACION!$F565=REFERENCIAS!$C$24,10,7))),0)+VLOOKUP(IF(J565&lt;=0.2,0.2,IF(AND(J565&gt;0.2,J565&lt;=0.4),0.4,IF(AND(J565&gt;0.4,J565&lt;=0.6),0.6,IF(AND(J565&gt;0.6,J565&lt;=0.8),0.8,IF(AND(J565&gt;0.8,J565&lt;=1),1))))),REFERENCIAS!$C:$D,2,0)*VLOOKUP($J$2,PONDERADORES!A:P,IF(AND(INFORMACION!$T565='REFERENCIAS RIESGO'!$C$36,INFORMACION!$F565=REFERENCIAS!$C$24),16,IF(INFORMACION!$T565='REFERENCIAS RIESGO'!$C$36,13,IF(INFORMACION!$F565=REFERENCIAS!$C$24,10,7))),0)</f>
        <v>#REF!</v>
      </c>
      <c r="Y565" s="68">
        <f>+VLOOKUP(M565,REFERENCIAS!$C:$D,2,0)*VLOOKUP($M$2,PONDERADORES!$A$7:$G$9,7,0)+VLOOKUP(N565,REFERENCIAS!$C:$D,2,0)*VLOOKUP($N$2,PONDERADORES!$A$7:$G$9,7,0)+VLOOKUP(O565,REFERENCIAS!$C:$D,2,0)*VLOOKUP($O$2,PONDERADORES!$A$7:$G$9,7,0)</f>
        <v>0.2</v>
      </c>
      <c r="Z565" s="2">
        <f>+VLOOKUP(IF(R565&lt;0.1,0,IF(AND(R565&gt;=0.1,R565&lt;0.2),0.1,IF(AND(R565&gt;=0.2,R565&lt;0.3),0.2,IF(R565&gt;0.3,0.3,)))),REFERENCIAS!$C:$D,2,0)*VLOOKUP($R$2,PONDERADORES!$A$11:$G$11,7,0)</f>
        <v>15</v>
      </c>
      <c r="AA565" s="92"/>
      <c r="AB565" s="95" t="e">
        <f t="shared" ca="1" si="31"/>
        <v>#REF!</v>
      </c>
      <c r="AC565" s="23" t="e">
        <f ca="1">IF(AB565&gt;REFERENCIAS!$C$62,REFERENCIAS!$B$62,IF(AND(AB565&gt;=REFERENCIAS!$C$63,AB565&lt;REFERENCIAS!$D$63),REFERENCIAS!$B$63,IF(AND(AB565&gt;REFERENCIAS!$C$64,AB565&lt;=REFERENCIAS!$D$64),REFERENCIAS!$B$64,IF(AND(AB565&gt;=REFERENCIAS!$C$65,AB565&lt;REFERENCIAS!$D$65),REFERENCIAS!$B$65, "Revisar"))))</f>
        <v>#REF!</v>
      </c>
      <c r="AD565" s="94" t="e">
        <f ca="1">VLOOKUP(AC565,REFERENCIAS!$B$62:$G$65,4,FALSE)</f>
        <v>#REF!</v>
      </c>
      <c r="AJ565" s="20"/>
    </row>
    <row r="566" spans="1:36" ht="17.25" x14ac:dyDescent="0.25">
      <c r="A566" s="74"/>
      <c r="B566" s="19"/>
      <c r="C566" s="19"/>
      <c r="D566" s="50"/>
      <c r="E566" s="73"/>
      <c r="F566" s="74"/>
      <c r="G566" s="9"/>
      <c r="H566" s="48"/>
      <c r="I566" s="49">
        <f t="shared" ca="1" si="29"/>
        <v>2022</v>
      </c>
      <c r="J566" s="22">
        <f t="shared" ca="1" si="28"/>
        <v>1</v>
      </c>
      <c r="K566" s="19"/>
      <c r="L566" s="73"/>
      <c r="M566" s="74"/>
      <c r="N566" s="19"/>
      <c r="O566" s="73"/>
      <c r="P566" s="82">
        <v>1</v>
      </c>
      <c r="Q566" s="24">
        <v>1</v>
      </c>
      <c r="R566" s="81">
        <f t="shared" si="30"/>
        <v>1</v>
      </c>
      <c r="S566" s="85"/>
      <c r="T566" s="19"/>
      <c r="U566" s="22"/>
      <c r="V566" s="59"/>
      <c r="W566" s="81"/>
      <c r="X566" s="91" t="e">
        <f ca="1">+VLOOKUP(#REF!,REFERENCIAS!$C:$D,2,0)*VLOOKUP(#REF!,PONDERADORES!A:P,IF(AND(INFORMACION!$T566='REFERENCIAS RIESGO'!$C$36,INFORMACION!$F566=REFERENCIAS!$C$24),16,IF(INFORMACION!$T566='REFERENCIAS RIESGO'!$C$36,13,IF(INFORMACION!$F566=REFERENCIAS!$C$24,10,7))),0)+VLOOKUP(K566,REFERENCIAS!$C:$D,2,0)*VLOOKUP($K$2,PONDERADORES!A:P,IF(AND(INFORMACION!$T566='REFERENCIAS RIESGO'!$C$36,INFORMACION!$F566=REFERENCIAS!$C$24),16,IF(INFORMACION!$T566='REFERENCIAS RIESGO'!$C$36,13,IF(INFORMACION!$F566=REFERENCIAS!$C$24,10,7))),0)+VLOOKUP(L566,REFERENCIAS!$C:$D,2,0)*VLOOKUP($L$2,PONDERADORES!A:P,IF(AND(INFORMACION!$T566='REFERENCIAS RIESGO'!$C$36,INFORMACION!$F566=REFERENCIAS!$C$24),16,IF(INFORMACION!$T566='REFERENCIAS RIESGO'!$C$36,13,IF(INFORMACION!$F566=REFERENCIAS!$C$24,10,7))),0)+VLOOKUP(F566,REFERENCIAS!$C:$D,2,0)*VLOOKUP($F$2,PONDERADORES!A:P,IF(AND(INFORMACION!$T566='REFERENCIAS RIESGO'!$C$36,INFORMACION!$F566=REFERENCIAS!$C$24),16,IF(INFORMACION!$T566='REFERENCIAS RIESGO'!$C$36,13,IF(INFORMACION!$F566=REFERENCIAS!$C$24,10,7))),0)+VLOOKUP(T566,REFERENCIAS!$C:$D,2,0)*VLOOKUP($T$2,PONDERADORES!A:P,IF(AND(INFORMACION!$T566='REFERENCIAS RIESGO'!$C$36,INFORMACION!$F566=REFERENCIAS!$C$24),16,IF(INFORMACION!$T566='REFERENCIAS RIESGO'!$C$36,13,IF(INFORMACION!$F566=REFERENCIAS!$C$24,10,7))),0)+VLOOKUP(IF(J566&lt;=0.2,0.2,IF(AND(J566&gt;0.2,J566&lt;=0.4),0.4,IF(AND(J566&gt;0.4,J566&lt;=0.6),0.6,IF(AND(J566&gt;0.6,J566&lt;=0.8),0.8,IF(AND(J566&gt;0.8,J566&lt;=1),1))))),REFERENCIAS!$C:$D,2,0)*VLOOKUP($J$2,PONDERADORES!A:P,IF(AND(INFORMACION!$T566='REFERENCIAS RIESGO'!$C$36,INFORMACION!$F566=REFERENCIAS!$C$24),16,IF(INFORMACION!$T566='REFERENCIAS RIESGO'!$C$36,13,IF(INFORMACION!$F566=REFERENCIAS!$C$24,10,7))),0)</f>
        <v>#REF!</v>
      </c>
      <c r="Y566" s="68">
        <f>+VLOOKUP(M566,REFERENCIAS!$C:$D,2,0)*VLOOKUP($M$2,PONDERADORES!$A$7:$G$9,7,0)+VLOOKUP(N566,REFERENCIAS!$C:$D,2,0)*VLOOKUP($N$2,PONDERADORES!$A$7:$G$9,7,0)+VLOOKUP(O566,REFERENCIAS!$C:$D,2,0)*VLOOKUP($O$2,PONDERADORES!$A$7:$G$9,7,0)</f>
        <v>0.2</v>
      </c>
      <c r="Z566" s="2">
        <f>+VLOOKUP(IF(R566&lt;0.1,0,IF(AND(R566&gt;=0.1,R566&lt;0.2),0.1,IF(AND(R566&gt;=0.2,R566&lt;0.3),0.2,IF(R566&gt;0.3,0.3,)))),REFERENCIAS!$C:$D,2,0)*VLOOKUP($R$2,PONDERADORES!$A$11:$G$11,7,0)</f>
        <v>15</v>
      </c>
      <c r="AA566" s="92"/>
      <c r="AB566" s="95" t="e">
        <f t="shared" ca="1" si="31"/>
        <v>#REF!</v>
      </c>
      <c r="AC566" s="23" t="e">
        <f ca="1">IF(AB566&gt;REFERENCIAS!$C$62,REFERENCIAS!$B$62,IF(AND(AB566&gt;=REFERENCIAS!$C$63,AB566&lt;REFERENCIAS!$D$63),REFERENCIAS!$B$63,IF(AND(AB566&gt;REFERENCIAS!$C$64,AB566&lt;=REFERENCIAS!$D$64),REFERENCIAS!$B$64,IF(AND(AB566&gt;=REFERENCIAS!$C$65,AB566&lt;REFERENCIAS!$D$65),REFERENCIAS!$B$65, "Revisar"))))</f>
        <v>#REF!</v>
      </c>
      <c r="AD566" s="94" t="e">
        <f ca="1">VLOOKUP(AC566,REFERENCIAS!$B$62:$G$65,4,FALSE)</f>
        <v>#REF!</v>
      </c>
      <c r="AJ566" s="20"/>
    </row>
    <row r="567" spans="1:36" ht="17.25" x14ac:dyDescent="0.25">
      <c r="A567" s="74"/>
      <c r="B567" s="19"/>
      <c r="C567" s="19"/>
      <c r="D567" s="50"/>
      <c r="E567" s="73"/>
      <c r="F567" s="74"/>
      <c r="G567" s="9"/>
      <c r="H567" s="48"/>
      <c r="I567" s="49">
        <f t="shared" ca="1" si="29"/>
        <v>2022</v>
      </c>
      <c r="J567" s="22">
        <f t="shared" ca="1" si="28"/>
        <v>1</v>
      </c>
      <c r="K567" s="19"/>
      <c r="L567" s="73"/>
      <c r="M567" s="74"/>
      <c r="N567" s="19"/>
      <c r="O567" s="73"/>
      <c r="P567" s="82">
        <v>1</v>
      </c>
      <c r="Q567" s="24">
        <v>1</v>
      </c>
      <c r="R567" s="81">
        <f t="shared" si="30"/>
        <v>1</v>
      </c>
      <c r="S567" s="85"/>
      <c r="T567" s="19"/>
      <c r="U567" s="22"/>
      <c r="V567" s="59"/>
      <c r="W567" s="81"/>
      <c r="X567" s="91" t="e">
        <f ca="1">+VLOOKUP(#REF!,REFERENCIAS!$C:$D,2,0)*VLOOKUP(#REF!,PONDERADORES!A:P,IF(AND(INFORMACION!$T567='REFERENCIAS RIESGO'!$C$36,INFORMACION!$F567=REFERENCIAS!$C$24),16,IF(INFORMACION!$T567='REFERENCIAS RIESGO'!$C$36,13,IF(INFORMACION!$F567=REFERENCIAS!$C$24,10,7))),0)+VLOOKUP(K567,REFERENCIAS!$C:$D,2,0)*VLOOKUP($K$2,PONDERADORES!A:P,IF(AND(INFORMACION!$T567='REFERENCIAS RIESGO'!$C$36,INFORMACION!$F567=REFERENCIAS!$C$24),16,IF(INFORMACION!$T567='REFERENCIAS RIESGO'!$C$36,13,IF(INFORMACION!$F567=REFERENCIAS!$C$24,10,7))),0)+VLOOKUP(L567,REFERENCIAS!$C:$D,2,0)*VLOOKUP($L$2,PONDERADORES!A:P,IF(AND(INFORMACION!$T567='REFERENCIAS RIESGO'!$C$36,INFORMACION!$F567=REFERENCIAS!$C$24),16,IF(INFORMACION!$T567='REFERENCIAS RIESGO'!$C$36,13,IF(INFORMACION!$F567=REFERENCIAS!$C$24,10,7))),0)+VLOOKUP(F567,REFERENCIAS!$C:$D,2,0)*VLOOKUP($F$2,PONDERADORES!A:P,IF(AND(INFORMACION!$T567='REFERENCIAS RIESGO'!$C$36,INFORMACION!$F567=REFERENCIAS!$C$24),16,IF(INFORMACION!$T567='REFERENCIAS RIESGO'!$C$36,13,IF(INFORMACION!$F567=REFERENCIAS!$C$24,10,7))),0)+VLOOKUP(T567,REFERENCIAS!$C:$D,2,0)*VLOOKUP($T$2,PONDERADORES!A:P,IF(AND(INFORMACION!$T567='REFERENCIAS RIESGO'!$C$36,INFORMACION!$F567=REFERENCIAS!$C$24),16,IF(INFORMACION!$T567='REFERENCIAS RIESGO'!$C$36,13,IF(INFORMACION!$F567=REFERENCIAS!$C$24,10,7))),0)+VLOOKUP(IF(J567&lt;=0.2,0.2,IF(AND(J567&gt;0.2,J567&lt;=0.4),0.4,IF(AND(J567&gt;0.4,J567&lt;=0.6),0.6,IF(AND(J567&gt;0.6,J567&lt;=0.8),0.8,IF(AND(J567&gt;0.8,J567&lt;=1),1))))),REFERENCIAS!$C:$D,2,0)*VLOOKUP($J$2,PONDERADORES!A:P,IF(AND(INFORMACION!$T567='REFERENCIAS RIESGO'!$C$36,INFORMACION!$F567=REFERENCIAS!$C$24),16,IF(INFORMACION!$T567='REFERENCIAS RIESGO'!$C$36,13,IF(INFORMACION!$F567=REFERENCIAS!$C$24,10,7))),0)</f>
        <v>#REF!</v>
      </c>
      <c r="Y567" s="68">
        <f>+VLOOKUP(M567,REFERENCIAS!$C:$D,2,0)*VLOOKUP($M$2,PONDERADORES!$A$7:$G$9,7,0)+VLOOKUP(N567,REFERENCIAS!$C:$D,2,0)*VLOOKUP($N$2,PONDERADORES!$A$7:$G$9,7,0)+VLOOKUP(O567,REFERENCIAS!$C:$D,2,0)*VLOOKUP($O$2,PONDERADORES!$A$7:$G$9,7,0)</f>
        <v>0.2</v>
      </c>
      <c r="Z567" s="2">
        <f>+VLOOKUP(IF(R567&lt;0.1,0,IF(AND(R567&gt;=0.1,R567&lt;0.2),0.1,IF(AND(R567&gt;=0.2,R567&lt;0.3),0.2,IF(R567&gt;0.3,0.3,)))),REFERENCIAS!$C:$D,2,0)*VLOOKUP($R$2,PONDERADORES!$A$11:$G$11,7,0)</f>
        <v>15</v>
      </c>
      <c r="AA567" s="92"/>
      <c r="AB567" s="95" t="e">
        <f t="shared" ca="1" si="31"/>
        <v>#REF!</v>
      </c>
      <c r="AC567" s="23" t="e">
        <f ca="1">IF(AB567&gt;REFERENCIAS!$C$62,REFERENCIAS!$B$62,IF(AND(AB567&gt;=REFERENCIAS!$C$63,AB567&lt;REFERENCIAS!$D$63),REFERENCIAS!$B$63,IF(AND(AB567&gt;REFERENCIAS!$C$64,AB567&lt;=REFERENCIAS!$D$64),REFERENCIAS!$B$64,IF(AND(AB567&gt;=REFERENCIAS!$C$65,AB567&lt;REFERENCIAS!$D$65),REFERENCIAS!$B$65, "Revisar"))))</f>
        <v>#REF!</v>
      </c>
      <c r="AD567" s="94" t="e">
        <f ca="1">VLOOKUP(AC567,REFERENCIAS!$B$62:$G$65,4,FALSE)</f>
        <v>#REF!</v>
      </c>
      <c r="AJ567" s="20"/>
    </row>
    <row r="568" spans="1:36" ht="17.25" x14ac:dyDescent="0.25">
      <c r="A568" s="74"/>
      <c r="B568" s="19"/>
      <c r="C568" s="19"/>
      <c r="D568" s="50"/>
      <c r="E568" s="73"/>
      <c r="F568" s="74"/>
      <c r="G568" s="9"/>
      <c r="H568" s="48"/>
      <c r="I568" s="49">
        <f t="shared" ca="1" si="29"/>
        <v>2022</v>
      </c>
      <c r="J568" s="22">
        <f t="shared" ca="1" si="28"/>
        <v>1</v>
      </c>
      <c r="K568" s="19"/>
      <c r="L568" s="73"/>
      <c r="M568" s="74"/>
      <c r="N568" s="19"/>
      <c r="O568" s="73"/>
      <c r="P568" s="82">
        <v>1</v>
      </c>
      <c r="Q568" s="24">
        <v>1</v>
      </c>
      <c r="R568" s="81">
        <f t="shared" si="30"/>
        <v>1</v>
      </c>
      <c r="S568" s="85"/>
      <c r="T568" s="19"/>
      <c r="U568" s="22"/>
      <c r="V568" s="59"/>
      <c r="W568" s="81"/>
      <c r="X568" s="91" t="e">
        <f ca="1">+VLOOKUP(#REF!,REFERENCIAS!$C:$D,2,0)*VLOOKUP(#REF!,PONDERADORES!A:P,IF(AND(INFORMACION!$T568='REFERENCIAS RIESGO'!$C$36,INFORMACION!$F568=REFERENCIAS!$C$24),16,IF(INFORMACION!$T568='REFERENCIAS RIESGO'!$C$36,13,IF(INFORMACION!$F568=REFERENCIAS!$C$24,10,7))),0)+VLOOKUP(K568,REFERENCIAS!$C:$D,2,0)*VLOOKUP($K$2,PONDERADORES!A:P,IF(AND(INFORMACION!$T568='REFERENCIAS RIESGO'!$C$36,INFORMACION!$F568=REFERENCIAS!$C$24),16,IF(INFORMACION!$T568='REFERENCIAS RIESGO'!$C$36,13,IF(INFORMACION!$F568=REFERENCIAS!$C$24,10,7))),0)+VLOOKUP(L568,REFERENCIAS!$C:$D,2,0)*VLOOKUP($L$2,PONDERADORES!A:P,IF(AND(INFORMACION!$T568='REFERENCIAS RIESGO'!$C$36,INFORMACION!$F568=REFERENCIAS!$C$24),16,IF(INFORMACION!$T568='REFERENCIAS RIESGO'!$C$36,13,IF(INFORMACION!$F568=REFERENCIAS!$C$24,10,7))),0)+VLOOKUP(F568,REFERENCIAS!$C:$D,2,0)*VLOOKUP($F$2,PONDERADORES!A:P,IF(AND(INFORMACION!$T568='REFERENCIAS RIESGO'!$C$36,INFORMACION!$F568=REFERENCIAS!$C$24),16,IF(INFORMACION!$T568='REFERENCIAS RIESGO'!$C$36,13,IF(INFORMACION!$F568=REFERENCIAS!$C$24,10,7))),0)+VLOOKUP(T568,REFERENCIAS!$C:$D,2,0)*VLOOKUP($T$2,PONDERADORES!A:P,IF(AND(INFORMACION!$T568='REFERENCIAS RIESGO'!$C$36,INFORMACION!$F568=REFERENCIAS!$C$24),16,IF(INFORMACION!$T568='REFERENCIAS RIESGO'!$C$36,13,IF(INFORMACION!$F568=REFERENCIAS!$C$24,10,7))),0)+VLOOKUP(IF(J568&lt;=0.2,0.2,IF(AND(J568&gt;0.2,J568&lt;=0.4),0.4,IF(AND(J568&gt;0.4,J568&lt;=0.6),0.6,IF(AND(J568&gt;0.6,J568&lt;=0.8),0.8,IF(AND(J568&gt;0.8,J568&lt;=1),1))))),REFERENCIAS!$C:$D,2,0)*VLOOKUP($J$2,PONDERADORES!A:P,IF(AND(INFORMACION!$T568='REFERENCIAS RIESGO'!$C$36,INFORMACION!$F568=REFERENCIAS!$C$24),16,IF(INFORMACION!$T568='REFERENCIAS RIESGO'!$C$36,13,IF(INFORMACION!$F568=REFERENCIAS!$C$24,10,7))),0)</f>
        <v>#REF!</v>
      </c>
      <c r="Y568" s="68">
        <f>+VLOOKUP(M568,REFERENCIAS!$C:$D,2,0)*VLOOKUP($M$2,PONDERADORES!$A$7:$G$9,7,0)+VLOOKUP(N568,REFERENCIAS!$C:$D,2,0)*VLOOKUP($N$2,PONDERADORES!$A$7:$G$9,7,0)+VLOOKUP(O568,REFERENCIAS!$C:$D,2,0)*VLOOKUP($O$2,PONDERADORES!$A$7:$G$9,7,0)</f>
        <v>0.2</v>
      </c>
      <c r="Z568" s="2">
        <f>+VLOOKUP(IF(R568&lt;0.1,0,IF(AND(R568&gt;=0.1,R568&lt;0.2),0.1,IF(AND(R568&gt;=0.2,R568&lt;0.3),0.2,IF(R568&gt;0.3,0.3,)))),REFERENCIAS!$C:$D,2,0)*VLOOKUP($R$2,PONDERADORES!$A$11:$G$11,7,0)</f>
        <v>15</v>
      </c>
      <c r="AA568" s="92"/>
      <c r="AB568" s="95" t="e">
        <f t="shared" ca="1" si="31"/>
        <v>#REF!</v>
      </c>
      <c r="AC568" s="23" t="e">
        <f ca="1">IF(AB568&gt;REFERENCIAS!$C$62,REFERENCIAS!$B$62,IF(AND(AB568&gt;=REFERENCIAS!$C$63,AB568&lt;REFERENCIAS!$D$63),REFERENCIAS!$B$63,IF(AND(AB568&gt;REFERENCIAS!$C$64,AB568&lt;=REFERENCIAS!$D$64),REFERENCIAS!$B$64,IF(AND(AB568&gt;=REFERENCIAS!$C$65,AB568&lt;REFERENCIAS!$D$65),REFERENCIAS!$B$65, "Revisar"))))</f>
        <v>#REF!</v>
      </c>
      <c r="AD568" s="94" t="e">
        <f ca="1">VLOOKUP(AC568,REFERENCIAS!$B$62:$G$65,4,FALSE)</f>
        <v>#REF!</v>
      </c>
      <c r="AJ568" s="20"/>
    </row>
    <row r="569" spans="1:36" ht="17.25" x14ac:dyDescent="0.25">
      <c r="A569" s="74"/>
      <c r="B569" s="19"/>
      <c r="C569" s="19"/>
      <c r="D569" s="50"/>
      <c r="E569" s="73"/>
      <c r="F569" s="74"/>
      <c r="G569" s="9"/>
      <c r="H569" s="48"/>
      <c r="I569" s="49">
        <f t="shared" ca="1" si="29"/>
        <v>2022</v>
      </c>
      <c r="J569" s="22">
        <f t="shared" ca="1" si="28"/>
        <v>1</v>
      </c>
      <c r="K569" s="19"/>
      <c r="L569" s="73"/>
      <c r="M569" s="74"/>
      <c r="N569" s="19"/>
      <c r="O569" s="73"/>
      <c r="P569" s="82">
        <v>1</v>
      </c>
      <c r="Q569" s="24">
        <v>1</v>
      </c>
      <c r="R569" s="81">
        <f t="shared" si="30"/>
        <v>1</v>
      </c>
      <c r="S569" s="85"/>
      <c r="T569" s="19"/>
      <c r="U569" s="22"/>
      <c r="V569" s="59"/>
      <c r="W569" s="81"/>
      <c r="X569" s="91" t="e">
        <f ca="1">+VLOOKUP(#REF!,REFERENCIAS!$C:$D,2,0)*VLOOKUP(#REF!,PONDERADORES!A:P,IF(AND(INFORMACION!$T569='REFERENCIAS RIESGO'!$C$36,INFORMACION!$F569=REFERENCIAS!$C$24),16,IF(INFORMACION!$T569='REFERENCIAS RIESGO'!$C$36,13,IF(INFORMACION!$F569=REFERENCIAS!$C$24,10,7))),0)+VLOOKUP(K569,REFERENCIAS!$C:$D,2,0)*VLOOKUP($K$2,PONDERADORES!A:P,IF(AND(INFORMACION!$T569='REFERENCIAS RIESGO'!$C$36,INFORMACION!$F569=REFERENCIAS!$C$24),16,IF(INFORMACION!$T569='REFERENCIAS RIESGO'!$C$36,13,IF(INFORMACION!$F569=REFERENCIAS!$C$24,10,7))),0)+VLOOKUP(L569,REFERENCIAS!$C:$D,2,0)*VLOOKUP($L$2,PONDERADORES!A:P,IF(AND(INFORMACION!$T569='REFERENCIAS RIESGO'!$C$36,INFORMACION!$F569=REFERENCIAS!$C$24),16,IF(INFORMACION!$T569='REFERENCIAS RIESGO'!$C$36,13,IF(INFORMACION!$F569=REFERENCIAS!$C$24,10,7))),0)+VLOOKUP(F569,REFERENCIAS!$C:$D,2,0)*VLOOKUP($F$2,PONDERADORES!A:P,IF(AND(INFORMACION!$T569='REFERENCIAS RIESGO'!$C$36,INFORMACION!$F569=REFERENCIAS!$C$24),16,IF(INFORMACION!$T569='REFERENCIAS RIESGO'!$C$36,13,IF(INFORMACION!$F569=REFERENCIAS!$C$24,10,7))),0)+VLOOKUP(T569,REFERENCIAS!$C:$D,2,0)*VLOOKUP($T$2,PONDERADORES!A:P,IF(AND(INFORMACION!$T569='REFERENCIAS RIESGO'!$C$36,INFORMACION!$F569=REFERENCIAS!$C$24),16,IF(INFORMACION!$T569='REFERENCIAS RIESGO'!$C$36,13,IF(INFORMACION!$F569=REFERENCIAS!$C$24,10,7))),0)+VLOOKUP(IF(J569&lt;=0.2,0.2,IF(AND(J569&gt;0.2,J569&lt;=0.4),0.4,IF(AND(J569&gt;0.4,J569&lt;=0.6),0.6,IF(AND(J569&gt;0.6,J569&lt;=0.8),0.8,IF(AND(J569&gt;0.8,J569&lt;=1),1))))),REFERENCIAS!$C:$D,2,0)*VLOOKUP($J$2,PONDERADORES!A:P,IF(AND(INFORMACION!$T569='REFERENCIAS RIESGO'!$C$36,INFORMACION!$F569=REFERENCIAS!$C$24),16,IF(INFORMACION!$T569='REFERENCIAS RIESGO'!$C$36,13,IF(INFORMACION!$F569=REFERENCIAS!$C$24,10,7))),0)</f>
        <v>#REF!</v>
      </c>
      <c r="Y569" s="68">
        <f>+VLOOKUP(M569,REFERENCIAS!$C:$D,2,0)*VLOOKUP($M$2,PONDERADORES!$A$7:$G$9,7,0)+VLOOKUP(N569,REFERENCIAS!$C:$D,2,0)*VLOOKUP($N$2,PONDERADORES!$A$7:$G$9,7,0)+VLOOKUP(O569,REFERENCIAS!$C:$D,2,0)*VLOOKUP($O$2,PONDERADORES!$A$7:$G$9,7,0)</f>
        <v>0.2</v>
      </c>
      <c r="Z569" s="2">
        <f>+VLOOKUP(IF(R569&lt;0.1,0,IF(AND(R569&gt;=0.1,R569&lt;0.2),0.1,IF(AND(R569&gt;=0.2,R569&lt;0.3),0.2,IF(R569&gt;0.3,0.3,)))),REFERENCIAS!$C:$D,2,0)*VLOOKUP($R$2,PONDERADORES!$A$11:$G$11,7,0)</f>
        <v>15</v>
      </c>
      <c r="AA569" s="92"/>
      <c r="AB569" s="95" t="e">
        <f t="shared" ca="1" si="31"/>
        <v>#REF!</v>
      </c>
      <c r="AC569" s="23" t="e">
        <f ca="1">IF(AB569&gt;REFERENCIAS!$C$62,REFERENCIAS!$B$62,IF(AND(AB569&gt;=REFERENCIAS!$C$63,AB569&lt;REFERENCIAS!$D$63),REFERENCIAS!$B$63,IF(AND(AB569&gt;REFERENCIAS!$C$64,AB569&lt;=REFERENCIAS!$D$64),REFERENCIAS!$B$64,IF(AND(AB569&gt;=REFERENCIAS!$C$65,AB569&lt;REFERENCIAS!$D$65),REFERENCIAS!$B$65, "Revisar"))))</f>
        <v>#REF!</v>
      </c>
      <c r="AD569" s="94" t="e">
        <f ca="1">VLOOKUP(AC569,REFERENCIAS!$B$62:$G$65,4,FALSE)</f>
        <v>#REF!</v>
      </c>
      <c r="AJ569" s="20"/>
    </row>
    <row r="570" spans="1:36" ht="17.25" x14ac:dyDescent="0.25">
      <c r="A570" s="74"/>
      <c r="B570" s="19"/>
      <c r="C570" s="19"/>
      <c r="D570" s="50"/>
      <c r="E570" s="73"/>
      <c r="F570" s="74"/>
      <c r="G570" s="9"/>
      <c r="H570" s="48"/>
      <c r="I570" s="49">
        <f t="shared" ca="1" si="29"/>
        <v>2022</v>
      </c>
      <c r="J570" s="22">
        <f t="shared" ca="1" si="28"/>
        <v>1</v>
      </c>
      <c r="K570" s="19"/>
      <c r="L570" s="73"/>
      <c r="M570" s="74"/>
      <c r="N570" s="19"/>
      <c r="O570" s="73"/>
      <c r="P570" s="82">
        <v>1</v>
      </c>
      <c r="Q570" s="24">
        <v>1</v>
      </c>
      <c r="R570" s="81">
        <f t="shared" si="30"/>
        <v>1</v>
      </c>
      <c r="S570" s="85"/>
      <c r="T570" s="19"/>
      <c r="U570" s="22"/>
      <c r="V570" s="59"/>
      <c r="W570" s="81"/>
      <c r="X570" s="91" t="e">
        <f ca="1">+VLOOKUP(#REF!,REFERENCIAS!$C:$D,2,0)*VLOOKUP(#REF!,PONDERADORES!A:P,IF(AND(INFORMACION!$T570='REFERENCIAS RIESGO'!$C$36,INFORMACION!$F570=REFERENCIAS!$C$24),16,IF(INFORMACION!$T570='REFERENCIAS RIESGO'!$C$36,13,IF(INFORMACION!$F570=REFERENCIAS!$C$24,10,7))),0)+VLOOKUP(K570,REFERENCIAS!$C:$D,2,0)*VLOOKUP($K$2,PONDERADORES!A:P,IF(AND(INFORMACION!$T570='REFERENCIAS RIESGO'!$C$36,INFORMACION!$F570=REFERENCIAS!$C$24),16,IF(INFORMACION!$T570='REFERENCIAS RIESGO'!$C$36,13,IF(INFORMACION!$F570=REFERENCIAS!$C$24,10,7))),0)+VLOOKUP(L570,REFERENCIAS!$C:$D,2,0)*VLOOKUP($L$2,PONDERADORES!A:P,IF(AND(INFORMACION!$T570='REFERENCIAS RIESGO'!$C$36,INFORMACION!$F570=REFERENCIAS!$C$24),16,IF(INFORMACION!$T570='REFERENCIAS RIESGO'!$C$36,13,IF(INFORMACION!$F570=REFERENCIAS!$C$24,10,7))),0)+VLOOKUP(F570,REFERENCIAS!$C:$D,2,0)*VLOOKUP($F$2,PONDERADORES!A:P,IF(AND(INFORMACION!$T570='REFERENCIAS RIESGO'!$C$36,INFORMACION!$F570=REFERENCIAS!$C$24),16,IF(INFORMACION!$T570='REFERENCIAS RIESGO'!$C$36,13,IF(INFORMACION!$F570=REFERENCIAS!$C$24,10,7))),0)+VLOOKUP(T570,REFERENCIAS!$C:$D,2,0)*VLOOKUP($T$2,PONDERADORES!A:P,IF(AND(INFORMACION!$T570='REFERENCIAS RIESGO'!$C$36,INFORMACION!$F570=REFERENCIAS!$C$24),16,IF(INFORMACION!$T570='REFERENCIAS RIESGO'!$C$36,13,IF(INFORMACION!$F570=REFERENCIAS!$C$24,10,7))),0)+VLOOKUP(IF(J570&lt;=0.2,0.2,IF(AND(J570&gt;0.2,J570&lt;=0.4),0.4,IF(AND(J570&gt;0.4,J570&lt;=0.6),0.6,IF(AND(J570&gt;0.6,J570&lt;=0.8),0.8,IF(AND(J570&gt;0.8,J570&lt;=1),1))))),REFERENCIAS!$C:$D,2,0)*VLOOKUP($J$2,PONDERADORES!A:P,IF(AND(INFORMACION!$T570='REFERENCIAS RIESGO'!$C$36,INFORMACION!$F570=REFERENCIAS!$C$24),16,IF(INFORMACION!$T570='REFERENCIAS RIESGO'!$C$36,13,IF(INFORMACION!$F570=REFERENCIAS!$C$24,10,7))),0)</f>
        <v>#REF!</v>
      </c>
      <c r="Y570" s="68">
        <f>+VLOOKUP(M570,REFERENCIAS!$C:$D,2,0)*VLOOKUP($M$2,PONDERADORES!$A$7:$G$9,7,0)+VLOOKUP(N570,REFERENCIAS!$C:$D,2,0)*VLOOKUP($N$2,PONDERADORES!$A$7:$G$9,7,0)+VLOOKUP(O570,REFERENCIAS!$C:$D,2,0)*VLOOKUP($O$2,PONDERADORES!$A$7:$G$9,7,0)</f>
        <v>0.2</v>
      </c>
      <c r="Z570" s="2">
        <f>+VLOOKUP(IF(R570&lt;0.1,0,IF(AND(R570&gt;=0.1,R570&lt;0.2),0.1,IF(AND(R570&gt;=0.2,R570&lt;0.3),0.2,IF(R570&gt;0.3,0.3,)))),REFERENCIAS!$C:$D,2,0)*VLOOKUP($R$2,PONDERADORES!$A$11:$G$11,7,0)</f>
        <v>15</v>
      </c>
      <c r="AA570" s="92"/>
      <c r="AB570" s="95" t="e">
        <f t="shared" ca="1" si="31"/>
        <v>#REF!</v>
      </c>
      <c r="AC570" s="23" t="e">
        <f ca="1">IF(AB570&gt;REFERENCIAS!$C$62,REFERENCIAS!$B$62,IF(AND(AB570&gt;=REFERENCIAS!$C$63,AB570&lt;REFERENCIAS!$D$63),REFERENCIAS!$B$63,IF(AND(AB570&gt;REFERENCIAS!$C$64,AB570&lt;=REFERENCIAS!$D$64),REFERENCIAS!$B$64,IF(AND(AB570&gt;=REFERENCIAS!$C$65,AB570&lt;REFERENCIAS!$D$65),REFERENCIAS!$B$65, "Revisar"))))</f>
        <v>#REF!</v>
      </c>
      <c r="AD570" s="94" t="e">
        <f ca="1">VLOOKUP(AC570,REFERENCIAS!$B$62:$G$65,4,FALSE)</f>
        <v>#REF!</v>
      </c>
      <c r="AJ570" s="20"/>
    </row>
    <row r="571" spans="1:36" ht="17.25" x14ac:dyDescent="0.25">
      <c r="A571" s="74"/>
      <c r="B571" s="19"/>
      <c r="C571" s="19"/>
      <c r="D571" s="50"/>
      <c r="E571" s="73"/>
      <c r="F571" s="74"/>
      <c r="G571" s="9"/>
      <c r="H571" s="48"/>
      <c r="I571" s="49">
        <f t="shared" ca="1" si="29"/>
        <v>2022</v>
      </c>
      <c r="J571" s="22">
        <f t="shared" ca="1" si="28"/>
        <v>1</v>
      </c>
      <c r="K571" s="19"/>
      <c r="L571" s="73"/>
      <c r="M571" s="74"/>
      <c r="N571" s="19"/>
      <c r="O571" s="73"/>
      <c r="P571" s="82">
        <v>1</v>
      </c>
      <c r="Q571" s="24">
        <v>1</v>
      </c>
      <c r="R571" s="81">
        <f t="shared" si="30"/>
        <v>1</v>
      </c>
      <c r="S571" s="85"/>
      <c r="T571" s="19"/>
      <c r="U571" s="22"/>
      <c r="V571" s="59"/>
      <c r="W571" s="81"/>
      <c r="X571" s="91" t="e">
        <f ca="1">+VLOOKUP(#REF!,REFERENCIAS!$C:$D,2,0)*VLOOKUP(#REF!,PONDERADORES!A:P,IF(AND(INFORMACION!$T571='REFERENCIAS RIESGO'!$C$36,INFORMACION!$F571=REFERENCIAS!$C$24),16,IF(INFORMACION!$T571='REFERENCIAS RIESGO'!$C$36,13,IF(INFORMACION!$F571=REFERENCIAS!$C$24,10,7))),0)+VLOOKUP(K571,REFERENCIAS!$C:$D,2,0)*VLOOKUP($K$2,PONDERADORES!A:P,IF(AND(INFORMACION!$T571='REFERENCIAS RIESGO'!$C$36,INFORMACION!$F571=REFERENCIAS!$C$24),16,IF(INFORMACION!$T571='REFERENCIAS RIESGO'!$C$36,13,IF(INFORMACION!$F571=REFERENCIAS!$C$24,10,7))),0)+VLOOKUP(L571,REFERENCIAS!$C:$D,2,0)*VLOOKUP($L$2,PONDERADORES!A:P,IF(AND(INFORMACION!$T571='REFERENCIAS RIESGO'!$C$36,INFORMACION!$F571=REFERENCIAS!$C$24),16,IF(INFORMACION!$T571='REFERENCIAS RIESGO'!$C$36,13,IF(INFORMACION!$F571=REFERENCIAS!$C$24,10,7))),0)+VLOOKUP(F571,REFERENCIAS!$C:$D,2,0)*VLOOKUP($F$2,PONDERADORES!A:P,IF(AND(INFORMACION!$T571='REFERENCIAS RIESGO'!$C$36,INFORMACION!$F571=REFERENCIAS!$C$24),16,IF(INFORMACION!$T571='REFERENCIAS RIESGO'!$C$36,13,IF(INFORMACION!$F571=REFERENCIAS!$C$24,10,7))),0)+VLOOKUP(T571,REFERENCIAS!$C:$D,2,0)*VLOOKUP($T$2,PONDERADORES!A:P,IF(AND(INFORMACION!$T571='REFERENCIAS RIESGO'!$C$36,INFORMACION!$F571=REFERENCIAS!$C$24),16,IF(INFORMACION!$T571='REFERENCIAS RIESGO'!$C$36,13,IF(INFORMACION!$F571=REFERENCIAS!$C$24,10,7))),0)+VLOOKUP(IF(J571&lt;=0.2,0.2,IF(AND(J571&gt;0.2,J571&lt;=0.4),0.4,IF(AND(J571&gt;0.4,J571&lt;=0.6),0.6,IF(AND(J571&gt;0.6,J571&lt;=0.8),0.8,IF(AND(J571&gt;0.8,J571&lt;=1),1))))),REFERENCIAS!$C:$D,2,0)*VLOOKUP($J$2,PONDERADORES!A:P,IF(AND(INFORMACION!$T571='REFERENCIAS RIESGO'!$C$36,INFORMACION!$F571=REFERENCIAS!$C$24),16,IF(INFORMACION!$T571='REFERENCIAS RIESGO'!$C$36,13,IF(INFORMACION!$F571=REFERENCIAS!$C$24,10,7))),0)</f>
        <v>#REF!</v>
      </c>
      <c r="Y571" s="68">
        <f>+VLOOKUP(M571,REFERENCIAS!$C:$D,2,0)*VLOOKUP($M$2,PONDERADORES!$A$7:$G$9,7,0)+VLOOKUP(N571,REFERENCIAS!$C:$D,2,0)*VLOOKUP($N$2,PONDERADORES!$A$7:$G$9,7,0)+VLOOKUP(O571,REFERENCIAS!$C:$D,2,0)*VLOOKUP($O$2,PONDERADORES!$A$7:$G$9,7,0)</f>
        <v>0.2</v>
      </c>
      <c r="Z571" s="2">
        <f>+VLOOKUP(IF(R571&lt;0.1,0,IF(AND(R571&gt;=0.1,R571&lt;0.2),0.1,IF(AND(R571&gt;=0.2,R571&lt;0.3),0.2,IF(R571&gt;0.3,0.3,)))),REFERENCIAS!$C:$D,2,0)*VLOOKUP($R$2,PONDERADORES!$A$11:$G$11,7,0)</f>
        <v>15</v>
      </c>
      <c r="AA571" s="92"/>
      <c r="AB571" s="95" t="e">
        <f t="shared" ca="1" si="31"/>
        <v>#REF!</v>
      </c>
      <c r="AC571" s="23" t="e">
        <f ca="1">IF(AB571&gt;REFERENCIAS!$C$62,REFERENCIAS!$B$62,IF(AND(AB571&gt;=REFERENCIAS!$C$63,AB571&lt;REFERENCIAS!$D$63),REFERENCIAS!$B$63,IF(AND(AB571&gt;REFERENCIAS!$C$64,AB571&lt;=REFERENCIAS!$D$64),REFERENCIAS!$B$64,IF(AND(AB571&gt;=REFERENCIAS!$C$65,AB571&lt;REFERENCIAS!$D$65),REFERENCIAS!$B$65, "Revisar"))))</f>
        <v>#REF!</v>
      </c>
      <c r="AD571" s="94" t="e">
        <f ca="1">VLOOKUP(AC571,REFERENCIAS!$B$62:$G$65,4,FALSE)</f>
        <v>#REF!</v>
      </c>
      <c r="AJ571" s="20"/>
    </row>
    <row r="572" spans="1:36" ht="17.25" x14ac:dyDescent="0.25">
      <c r="A572" s="74"/>
      <c r="B572" s="19"/>
      <c r="C572" s="19"/>
      <c r="D572" s="50"/>
      <c r="E572" s="73"/>
      <c r="F572" s="74"/>
      <c r="G572" s="9"/>
      <c r="H572" s="48"/>
      <c r="I572" s="49">
        <f t="shared" ca="1" si="29"/>
        <v>2022</v>
      </c>
      <c r="J572" s="22">
        <f t="shared" ca="1" si="28"/>
        <v>1</v>
      </c>
      <c r="K572" s="19"/>
      <c r="L572" s="73"/>
      <c r="M572" s="74"/>
      <c r="N572" s="19"/>
      <c r="O572" s="73"/>
      <c r="P572" s="82">
        <v>1</v>
      </c>
      <c r="Q572" s="24">
        <v>1</v>
      </c>
      <c r="R572" s="81">
        <f t="shared" si="30"/>
        <v>1</v>
      </c>
      <c r="S572" s="85"/>
      <c r="T572" s="19"/>
      <c r="U572" s="22"/>
      <c r="V572" s="59"/>
      <c r="W572" s="81"/>
      <c r="X572" s="91" t="e">
        <f ca="1">+VLOOKUP(#REF!,REFERENCIAS!$C:$D,2,0)*VLOOKUP(#REF!,PONDERADORES!A:P,IF(AND(INFORMACION!$T572='REFERENCIAS RIESGO'!$C$36,INFORMACION!$F572=REFERENCIAS!$C$24),16,IF(INFORMACION!$T572='REFERENCIAS RIESGO'!$C$36,13,IF(INFORMACION!$F572=REFERENCIAS!$C$24,10,7))),0)+VLOOKUP(K572,REFERENCIAS!$C:$D,2,0)*VLOOKUP($K$2,PONDERADORES!A:P,IF(AND(INFORMACION!$T572='REFERENCIAS RIESGO'!$C$36,INFORMACION!$F572=REFERENCIAS!$C$24),16,IF(INFORMACION!$T572='REFERENCIAS RIESGO'!$C$36,13,IF(INFORMACION!$F572=REFERENCIAS!$C$24,10,7))),0)+VLOOKUP(L572,REFERENCIAS!$C:$D,2,0)*VLOOKUP($L$2,PONDERADORES!A:P,IF(AND(INFORMACION!$T572='REFERENCIAS RIESGO'!$C$36,INFORMACION!$F572=REFERENCIAS!$C$24),16,IF(INFORMACION!$T572='REFERENCIAS RIESGO'!$C$36,13,IF(INFORMACION!$F572=REFERENCIAS!$C$24,10,7))),0)+VLOOKUP(F572,REFERENCIAS!$C:$D,2,0)*VLOOKUP($F$2,PONDERADORES!A:P,IF(AND(INFORMACION!$T572='REFERENCIAS RIESGO'!$C$36,INFORMACION!$F572=REFERENCIAS!$C$24),16,IF(INFORMACION!$T572='REFERENCIAS RIESGO'!$C$36,13,IF(INFORMACION!$F572=REFERENCIAS!$C$24,10,7))),0)+VLOOKUP(T572,REFERENCIAS!$C:$D,2,0)*VLOOKUP($T$2,PONDERADORES!A:P,IF(AND(INFORMACION!$T572='REFERENCIAS RIESGO'!$C$36,INFORMACION!$F572=REFERENCIAS!$C$24),16,IF(INFORMACION!$T572='REFERENCIAS RIESGO'!$C$36,13,IF(INFORMACION!$F572=REFERENCIAS!$C$24,10,7))),0)+VLOOKUP(IF(J572&lt;=0.2,0.2,IF(AND(J572&gt;0.2,J572&lt;=0.4),0.4,IF(AND(J572&gt;0.4,J572&lt;=0.6),0.6,IF(AND(J572&gt;0.6,J572&lt;=0.8),0.8,IF(AND(J572&gt;0.8,J572&lt;=1),1))))),REFERENCIAS!$C:$D,2,0)*VLOOKUP($J$2,PONDERADORES!A:P,IF(AND(INFORMACION!$T572='REFERENCIAS RIESGO'!$C$36,INFORMACION!$F572=REFERENCIAS!$C$24),16,IF(INFORMACION!$T572='REFERENCIAS RIESGO'!$C$36,13,IF(INFORMACION!$F572=REFERENCIAS!$C$24,10,7))),0)</f>
        <v>#REF!</v>
      </c>
      <c r="Y572" s="68">
        <f>+VLOOKUP(M572,REFERENCIAS!$C:$D,2,0)*VLOOKUP($M$2,PONDERADORES!$A$7:$G$9,7,0)+VLOOKUP(N572,REFERENCIAS!$C:$D,2,0)*VLOOKUP($N$2,PONDERADORES!$A$7:$G$9,7,0)+VLOOKUP(O572,REFERENCIAS!$C:$D,2,0)*VLOOKUP($O$2,PONDERADORES!$A$7:$G$9,7,0)</f>
        <v>0.2</v>
      </c>
      <c r="Z572" s="2">
        <f>+VLOOKUP(IF(R572&lt;0.1,0,IF(AND(R572&gt;=0.1,R572&lt;0.2),0.1,IF(AND(R572&gt;=0.2,R572&lt;0.3),0.2,IF(R572&gt;0.3,0.3,)))),REFERENCIAS!$C:$D,2,0)*VLOOKUP($R$2,PONDERADORES!$A$11:$G$11,7,0)</f>
        <v>15</v>
      </c>
      <c r="AA572" s="92"/>
      <c r="AB572" s="95" t="e">
        <f t="shared" ca="1" si="31"/>
        <v>#REF!</v>
      </c>
      <c r="AC572" s="23" t="e">
        <f ca="1">IF(AB572&gt;REFERENCIAS!$C$62,REFERENCIAS!$B$62,IF(AND(AB572&gt;=REFERENCIAS!$C$63,AB572&lt;REFERENCIAS!$D$63),REFERENCIAS!$B$63,IF(AND(AB572&gt;REFERENCIAS!$C$64,AB572&lt;=REFERENCIAS!$D$64),REFERENCIAS!$B$64,IF(AND(AB572&gt;=REFERENCIAS!$C$65,AB572&lt;REFERENCIAS!$D$65),REFERENCIAS!$B$65, "Revisar"))))</f>
        <v>#REF!</v>
      </c>
      <c r="AD572" s="94" t="e">
        <f ca="1">VLOOKUP(AC572,REFERENCIAS!$B$62:$G$65,4,FALSE)</f>
        <v>#REF!</v>
      </c>
      <c r="AJ572" s="20"/>
    </row>
    <row r="573" spans="1:36" ht="17.25" x14ac:dyDescent="0.25">
      <c r="A573" s="74"/>
      <c r="B573" s="19"/>
      <c r="C573" s="19"/>
      <c r="D573" s="50"/>
      <c r="E573" s="73"/>
      <c r="F573" s="74"/>
      <c r="G573" s="9"/>
      <c r="H573" s="48"/>
      <c r="I573" s="49">
        <f t="shared" ca="1" si="29"/>
        <v>2022</v>
      </c>
      <c r="J573" s="22">
        <f t="shared" ca="1" si="28"/>
        <v>1</v>
      </c>
      <c r="K573" s="19"/>
      <c r="L573" s="73"/>
      <c r="M573" s="74"/>
      <c r="N573" s="19"/>
      <c r="O573" s="73"/>
      <c r="P573" s="82">
        <v>1</v>
      </c>
      <c r="Q573" s="24">
        <v>1</v>
      </c>
      <c r="R573" s="81">
        <f t="shared" si="30"/>
        <v>1</v>
      </c>
      <c r="S573" s="85"/>
      <c r="T573" s="19"/>
      <c r="U573" s="22"/>
      <c r="V573" s="59"/>
      <c r="W573" s="81"/>
      <c r="X573" s="91" t="e">
        <f ca="1">+VLOOKUP(#REF!,REFERENCIAS!$C:$D,2,0)*VLOOKUP(#REF!,PONDERADORES!A:P,IF(AND(INFORMACION!$T573='REFERENCIAS RIESGO'!$C$36,INFORMACION!$F573=REFERENCIAS!$C$24),16,IF(INFORMACION!$T573='REFERENCIAS RIESGO'!$C$36,13,IF(INFORMACION!$F573=REFERENCIAS!$C$24,10,7))),0)+VLOOKUP(K573,REFERENCIAS!$C:$D,2,0)*VLOOKUP($K$2,PONDERADORES!A:P,IF(AND(INFORMACION!$T573='REFERENCIAS RIESGO'!$C$36,INFORMACION!$F573=REFERENCIAS!$C$24),16,IF(INFORMACION!$T573='REFERENCIAS RIESGO'!$C$36,13,IF(INFORMACION!$F573=REFERENCIAS!$C$24,10,7))),0)+VLOOKUP(L573,REFERENCIAS!$C:$D,2,0)*VLOOKUP($L$2,PONDERADORES!A:P,IF(AND(INFORMACION!$T573='REFERENCIAS RIESGO'!$C$36,INFORMACION!$F573=REFERENCIAS!$C$24),16,IF(INFORMACION!$T573='REFERENCIAS RIESGO'!$C$36,13,IF(INFORMACION!$F573=REFERENCIAS!$C$24,10,7))),0)+VLOOKUP(F573,REFERENCIAS!$C:$D,2,0)*VLOOKUP($F$2,PONDERADORES!A:P,IF(AND(INFORMACION!$T573='REFERENCIAS RIESGO'!$C$36,INFORMACION!$F573=REFERENCIAS!$C$24),16,IF(INFORMACION!$T573='REFERENCIAS RIESGO'!$C$36,13,IF(INFORMACION!$F573=REFERENCIAS!$C$24,10,7))),0)+VLOOKUP(T573,REFERENCIAS!$C:$D,2,0)*VLOOKUP($T$2,PONDERADORES!A:P,IF(AND(INFORMACION!$T573='REFERENCIAS RIESGO'!$C$36,INFORMACION!$F573=REFERENCIAS!$C$24),16,IF(INFORMACION!$T573='REFERENCIAS RIESGO'!$C$36,13,IF(INFORMACION!$F573=REFERENCIAS!$C$24,10,7))),0)+VLOOKUP(IF(J573&lt;=0.2,0.2,IF(AND(J573&gt;0.2,J573&lt;=0.4),0.4,IF(AND(J573&gt;0.4,J573&lt;=0.6),0.6,IF(AND(J573&gt;0.6,J573&lt;=0.8),0.8,IF(AND(J573&gt;0.8,J573&lt;=1),1))))),REFERENCIAS!$C:$D,2,0)*VLOOKUP($J$2,PONDERADORES!A:P,IF(AND(INFORMACION!$T573='REFERENCIAS RIESGO'!$C$36,INFORMACION!$F573=REFERENCIAS!$C$24),16,IF(INFORMACION!$T573='REFERENCIAS RIESGO'!$C$36,13,IF(INFORMACION!$F573=REFERENCIAS!$C$24,10,7))),0)</f>
        <v>#REF!</v>
      </c>
      <c r="Y573" s="68">
        <f>+VLOOKUP(M573,REFERENCIAS!$C:$D,2,0)*VLOOKUP($M$2,PONDERADORES!$A$7:$G$9,7,0)+VLOOKUP(N573,REFERENCIAS!$C:$D,2,0)*VLOOKUP($N$2,PONDERADORES!$A$7:$G$9,7,0)+VLOOKUP(O573,REFERENCIAS!$C:$D,2,0)*VLOOKUP($O$2,PONDERADORES!$A$7:$G$9,7,0)</f>
        <v>0.2</v>
      </c>
      <c r="Z573" s="2">
        <f>+VLOOKUP(IF(R573&lt;0.1,0,IF(AND(R573&gt;=0.1,R573&lt;0.2),0.1,IF(AND(R573&gt;=0.2,R573&lt;0.3),0.2,IF(R573&gt;0.3,0.3,)))),REFERENCIAS!$C:$D,2,0)*VLOOKUP($R$2,PONDERADORES!$A$11:$G$11,7,0)</f>
        <v>15</v>
      </c>
      <c r="AA573" s="92"/>
      <c r="AB573" s="95" t="e">
        <f t="shared" ca="1" si="31"/>
        <v>#REF!</v>
      </c>
      <c r="AC573" s="23" t="e">
        <f ca="1">IF(AB573&gt;REFERENCIAS!$C$62,REFERENCIAS!$B$62,IF(AND(AB573&gt;=REFERENCIAS!$C$63,AB573&lt;REFERENCIAS!$D$63),REFERENCIAS!$B$63,IF(AND(AB573&gt;REFERENCIAS!$C$64,AB573&lt;=REFERENCIAS!$D$64),REFERENCIAS!$B$64,IF(AND(AB573&gt;=REFERENCIAS!$C$65,AB573&lt;REFERENCIAS!$D$65),REFERENCIAS!$B$65, "Revisar"))))</f>
        <v>#REF!</v>
      </c>
      <c r="AD573" s="94" t="e">
        <f ca="1">VLOOKUP(AC573,REFERENCIAS!$B$62:$G$65,4,FALSE)</f>
        <v>#REF!</v>
      </c>
      <c r="AJ573" s="20"/>
    </row>
    <row r="574" spans="1:36" ht="17.25" x14ac:dyDescent="0.25">
      <c r="A574" s="74"/>
      <c r="B574" s="19"/>
      <c r="C574" s="19"/>
      <c r="D574" s="50"/>
      <c r="E574" s="73"/>
      <c r="F574" s="74"/>
      <c r="G574" s="9"/>
      <c r="H574" s="48"/>
      <c r="I574" s="49">
        <f t="shared" ca="1" si="29"/>
        <v>2022</v>
      </c>
      <c r="J574" s="22">
        <f t="shared" ca="1" si="28"/>
        <v>1</v>
      </c>
      <c r="K574" s="19"/>
      <c r="L574" s="73"/>
      <c r="M574" s="74"/>
      <c r="N574" s="19"/>
      <c r="O574" s="73"/>
      <c r="P574" s="82">
        <v>1</v>
      </c>
      <c r="Q574" s="24">
        <v>1</v>
      </c>
      <c r="R574" s="81">
        <f t="shared" si="30"/>
        <v>1</v>
      </c>
      <c r="S574" s="85"/>
      <c r="T574" s="19"/>
      <c r="U574" s="22"/>
      <c r="V574" s="59"/>
      <c r="W574" s="81"/>
      <c r="X574" s="91" t="e">
        <f ca="1">+VLOOKUP(#REF!,REFERENCIAS!$C:$D,2,0)*VLOOKUP(#REF!,PONDERADORES!A:P,IF(AND(INFORMACION!$T574='REFERENCIAS RIESGO'!$C$36,INFORMACION!$F574=REFERENCIAS!$C$24),16,IF(INFORMACION!$T574='REFERENCIAS RIESGO'!$C$36,13,IF(INFORMACION!$F574=REFERENCIAS!$C$24,10,7))),0)+VLOOKUP(K574,REFERENCIAS!$C:$D,2,0)*VLOOKUP($K$2,PONDERADORES!A:P,IF(AND(INFORMACION!$T574='REFERENCIAS RIESGO'!$C$36,INFORMACION!$F574=REFERENCIAS!$C$24),16,IF(INFORMACION!$T574='REFERENCIAS RIESGO'!$C$36,13,IF(INFORMACION!$F574=REFERENCIAS!$C$24,10,7))),0)+VLOOKUP(L574,REFERENCIAS!$C:$D,2,0)*VLOOKUP($L$2,PONDERADORES!A:P,IF(AND(INFORMACION!$T574='REFERENCIAS RIESGO'!$C$36,INFORMACION!$F574=REFERENCIAS!$C$24),16,IF(INFORMACION!$T574='REFERENCIAS RIESGO'!$C$36,13,IF(INFORMACION!$F574=REFERENCIAS!$C$24,10,7))),0)+VLOOKUP(F574,REFERENCIAS!$C:$D,2,0)*VLOOKUP($F$2,PONDERADORES!A:P,IF(AND(INFORMACION!$T574='REFERENCIAS RIESGO'!$C$36,INFORMACION!$F574=REFERENCIAS!$C$24),16,IF(INFORMACION!$T574='REFERENCIAS RIESGO'!$C$36,13,IF(INFORMACION!$F574=REFERENCIAS!$C$24,10,7))),0)+VLOOKUP(T574,REFERENCIAS!$C:$D,2,0)*VLOOKUP($T$2,PONDERADORES!A:P,IF(AND(INFORMACION!$T574='REFERENCIAS RIESGO'!$C$36,INFORMACION!$F574=REFERENCIAS!$C$24),16,IF(INFORMACION!$T574='REFERENCIAS RIESGO'!$C$36,13,IF(INFORMACION!$F574=REFERENCIAS!$C$24,10,7))),0)+VLOOKUP(IF(J574&lt;=0.2,0.2,IF(AND(J574&gt;0.2,J574&lt;=0.4),0.4,IF(AND(J574&gt;0.4,J574&lt;=0.6),0.6,IF(AND(J574&gt;0.6,J574&lt;=0.8),0.8,IF(AND(J574&gt;0.8,J574&lt;=1),1))))),REFERENCIAS!$C:$D,2,0)*VLOOKUP($J$2,PONDERADORES!A:P,IF(AND(INFORMACION!$T574='REFERENCIAS RIESGO'!$C$36,INFORMACION!$F574=REFERENCIAS!$C$24),16,IF(INFORMACION!$T574='REFERENCIAS RIESGO'!$C$36,13,IF(INFORMACION!$F574=REFERENCIAS!$C$24,10,7))),0)</f>
        <v>#REF!</v>
      </c>
      <c r="Y574" s="68">
        <f>+VLOOKUP(M574,REFERENCIAS!$C:$D,2,0)*VLOOKUP($M$2,PONDERADORES!$A$7:$G$9,7,0)+VLOOKUP(N574,REFERENCIAS!$C:$D,2,0)*VLOOKUP($N$2,PONDERADORES!$A$7:$G$9,7,0)+VLOOKUP(O574,REFERENCIAS!$C:$D,2,0)*VLOOKUP($O$2,PONDERADORES!$A$7:$G$9,7,0)</f>
        <v>0.2</v>
      </c>
      <c r="Z574" s="2">
        <f>+VLOOKUP(IF(R574&lt;0.1,0,IF(AND(R574&gt;=0.1,R574&lt;0.2),0.1,IF(AND(R574&gt;=0.2,R574&lt;0.3),0.2,IF(R574&gt;0.3,0.3,)))),REFERENCIAS!$C:$D,2,0)*VLOOKUP($R$2,PONDERADORES!$A$11:$G$11,7,0)</f>
        <v>15</v>
      </c>
      <c r="AA574" s="92"/>
      <c r="AB574" s="95" t="e">
        <f t="shared" ca="1" si="31"/>
        <v>#REF!</v>
      </c>
      <c r="AC574" s="23" t="e">
        <f ca="1">IF(AB574&gt;REFERENCIAS!$C$62,REFERENCIAS!$B$62,IF(AND(AB574&gt;=REFERENCIAS!$C$63,AB574&lt;REFERENCIAS!$D$63),REFERENCIAS!$B$63,IF(AND(AB574&gt;REFERENCIAS!$C$64,AB574&lt;=REFERENCIAS!$D$64),REFERENCIAS!$B$64,IF(AND(AB574&gt;=REFERENCIAS!$C$65,AB574&lt;REFERENCIAS!$D$65),REFERENCIAS!$B$65, "Revisar"))))</f>
        <v>#REF!</v>
      </c>
      <c r="AD574" s="94" t="e">
        <f ca="1">VLOOKUP(AC574,REFERENCIAS!$B$62:$G$65,4,FALSE)</f>
        <v>#REF!</v>
      </c>
      <c r="AJ574" s="20"/>
    </row>
    <row r="575" spans="1:36" ht="17.25" x14ac:dyDescent="0.25">
      <c r="A575" s="74"/>
      <c r="B575" s="19"/>
      <c r="C575" s="19"/>
      <c r="D575" s="50"/>
      <c r="E575" s="73"/>
      <c r="F575" s="74"/>
      <c r="G575" s="9"/>
      <c r="H575" s="48"/>
      <c r="I575" s="49">
        <f t="shared" ca="1" si="29"/>
        <v>2022</v>
      </c>
      <c r="J575" s="22">
        <f t="shared" ca="1" si="28"/>
        <v>1</v>
      </c>
      <c r="K575" s="19"/>
      <c r="L575" s="73"/>
      <c r="M575" s="74"/>
      <c r="N575" s="19"/>
      <c r="O575" s="73"/>
      <c r="P575" s="82">
        <v>1</v>
      </c>
      <c r="Q575" s="24">
        <v>1</v>
      </c>
      <c r="R575" s="81">
        <f t="shared" si="30"/>
        <v>1</v>
      </c>
      <c r="S575" s="85"/>
      <c r="T575" s="19"/>
      <c r="U575" s="22"/>
      <c r="V575" s="59"/>
      <c r="W575" s="81"/>
      <c r="X575" s="91" t="e">
        <f ca="1">+VLOOKUP(#REF!,REFERENCIAS!$C:$D,2,0)*VLOOKUP(#REF!,PONDERADORES!A:P,IF(AND(INFORMACION!$T575='REFERENCIAS RIESGO'!$C$36,INFORMACION!$F575=REFERENCIAS!$C$24),16,IF(INFORMACION!$T575='REFERENCIAS RIESGO'!$C$36,13,IF(INFORMACION!$F575=REFERENCIAS!$C$24,10,7))),0)+VLOOKUP(K575,REFERENCIAS!$C:$D,2,0)*VLOOKUP($K$2,PONDERADORES!A:P,IF(AND(INFORMACION!$T575='REFERENCIAS RIESGO'!$C$36,INFORMACION!$F575=REFERENCIAS!$C$24),16,IF(INFORMACION!$T575='REFERENCIAS RIESGO'!$C$36,13,IF(INFORMACION!$F575=REFERENCIAS!$C$24,10,7))),0)+VLOOKUP(L575,REFERENCIAS!$C:$D,2,0)*VLOOKUP($L$2,PONDERADORES!A:P,IF(AND(INFORMACION!$T575='REFERENCIAS RIESGO'!$C$36,INFORMACION!$F575=REFERENCIAS!$C$24),16,IF(INFORMACION!$T575='REFERENCIAS RIESGO'!$C$36,13,IF(INFORMACION!$F575=REFERENCIAS!$C$24,10,7))),0)+VLOOKUP(F575,REFERENCIAS!$C:$D,2,0)*VLOOKUP($F$2,PONDERADORES!A:P,IF(AND(INFORMACION!$T575='REFERENCIAS RIESGO'!$C$36,INFORMACION!$F575=REFERENCIAS!$C$24),16,IF(INFORMACION!$T575='REFERENCIAS RIESGO'!$C$36,13,IF(INFORMACION!$F575=REFERENCIAS!$C$24,10,7))),0)+VLOOKUP(T575,REFERENCIAS!$C:$D,2,0)*VLOOKUP($T$2,PONDERADORES!A:P,IF(AND(INFORMACION!$T575='REFERENCIAS RIESGO'!$C$36,INFORMACION!$F575=REFERENCIAS!$C$24),16,IF(INFORMACION!$T575='REFERENCIAS RIESGO'!$C$36,13,IF(INFORMACION!$F575=REFERENCIAS!$C$24,10,7))),0)+VLOOKUP(IF(J575&lt;=0.2,0.2,IF(AND(J575&gt;0.2,J575&lt;=0.4),0.4,IF(AND(J575&gt;0.4,J575&lt;=0.6),0.6,IF(AND(J575&gt;0.6,J575&lt;=0.8),0.8,IF(AND(J575&gt;0.8,J575&lt;=1),1))))),REFERENCIAS!$C:$D,2,0)*VLOOKUP($J$2,PONDERADORES!A:P,IF(AND(INFORMACION!$T575='REFERENCIAS RIESGO'!$C$36,INFORMACION!$F575=REFERENCIAS!$C$24),16,IF(INFORMACION!$T575='REFERENCIAS RIESGO'!$C$36,13,IF(INFORMACION!$F575=REFERENCIAS!$C$24,10,7))),0)</f>
        <v>#REF!</v>
      </c>
      <c r="Y575" s="68">
        <f>+VLOOKUP(M575,REFERENCIAS!$C:$D,2,0)*VLOOKUP($M$2,PONDERADORES!$A$7:$G$9,7,0)+VLOOKUP(N575,REFERENCIAS!$C:$D,2,0)*VLOOKUP($N$2,PONDERADORES!$A$7:$G$9,7,0)+VLOOKUP(O575,REFERENCIAS!$C:$D,2,0)*VLOOKUP($O$2,PONDERADORES!$A$7:$G$9,7,0)</f>
        <v>0.2</v>
      </c>
      <c r="Z575" s="2">
        <f>+VLOOKUP(IF(R575&lt;0.1,0,IF(AND(R575&gt;=0.1,R575&lt;0.2),0.1,IF(AND(R575&gt;=0.2,R575&lt;0.3),0.2,IF(R575&gt;0.3,0.3,)))),REFERENCIAS!$C:$D,2,0)*VLOOKUP($R$2,PONDERADORES!$A$11:$G$11,7,0)</f>
        <v>15</v>
      </c>
      <c r="AA575" s="92"/>
      <c r="AB575" s="95" t="e">
        <f t="shared" ca="1" si="31"/>
        <v>#REF!</v>
      </c>
      <c r="AC575" s="23" t="e">
        <f ca="1">IF(AB575&gt;REFERENCIAS!$C$62,REFERENCIAS!$B$62,IF(AND(AB575&gt;=REFERENCIAS!$C$63,AB575&lt;REFERENCIAS!$D$63),REFERENCIAS!$B$63,IF(AND(AB575&gt;REFERENCIAS!$C$64,AB575&lt;=REFERENCIAS!$D$64),REFERENCIAS!$B$64,IF(AND(AB575&gt;=REFERENCIAS!$C$65,AB575&lt;REFERENCIAS!$D$65),REFERENCIAS!$B$65, "Revisar"))))</f>
        <v>#REF!</v>
      </c>
      <c r="AD575" s="94" t="e">
        <f ca="1">VLOOKUP(AC575,REFERENCIAS!$B$62:$G$65,4,FALSE)</f>
        <v>#REF!</v>
      </c>
      <c r="AJ575" s="20"/>
    </row>
    <row r="576" spans="1:36" ht="17.25" x14ac:dyDescent="0.25">
      <c r="A576" s="74"/>
      <c r="B576" s="19"/>
      <c r="C576" s="19"/>
      <c r="D576" s="50"/>
      <c r="E576" s="73"/>
      <c r="F576" s="74"/>
      <c r="G576" s="9"/>
      <c r="H576" s="48"/>
      <c r="I576" s="49">
        <f t="shared" ca="1" si="29"/>
        <v>2022</v>
      </c>
      <c r="J576" s="22">
        <f t="shared" ca="1" si="28"/>
        <v>1</v>
      </c>
      <c r="K576" s="19"/>
      <c r="L576" s="73"/>
      <c r="M576" s="74"/>
      <c r="N576" s="19"/>
      <c r="O576" s="73"/>
      <c r="P576" s="82">
        <v>1</v>
      </c>
      <c r="Q576" s="24">
        <v>1</v>
      </c>
      <c r="R576" s="81">
        <f t="shared" si="30"/>
        <v>1</v>
      </c>
      <c r="S576" s="85"/>
      <c r="T576" s="19"/>
      <c r="U576" s="22"/>
      <c r="V576" s="59"/>
      <c r="W576" s="81"/>
      <c r="X576" s="91" t="e">
        <f ca="1">+VLOOKUP(#REF!,REFERENCIAS!$C:$D,2,0)*VLOOKUP(#REF!,PONDERADORES!A:P,IF(AND(INFORMACION!$T576='REFERENCIAS RIESGO'!$C$36,INFORMACION!$F576=REFERENCIAS!$C$24),16,IF(INFORMACION!$T576='REFERENCIAS RIESGO'!$C$36,13,IF(INFORMACION!$F576=REFERENCIAS!$C$24,10,7))),0)+VLOOKUP(K576,REFERENCIAS!$C:$D,2,0)*VLOOKUP($K$2,PONDERADORES!A:P,IF(AND(INFORMACION!$T576='REFERENCIAS RIESGO'!$C$36,INFORMACION!$F576=REFERENCIAS!$C$24),16,IF(INFORMACION!$T576='REFERENCIAS RIESGO'!$C$36,13,IF(INFORMACION!$F576=REFERENCIAS!$C$24,10,7))),0)+VLOOKUP(L576,REFERENCIAS!$C:$D,2,0)*VLOOKUP($L$2,PONDERADORES!A:P,IF(AND(INFORMACION!$T576='REFERENCIAS RIESGO'!$C$36,INFORMACION!$F576=REFERENCIAS!$C$24),16,IF(INFORMACION!$T576='REFERENCIAS RIESGO'!$C$36,13,IF(INFORMACION!$F576=REFERENCIAS!$C$24,10,7))),0)+VLOOKUP(F576,REFERENCIAS!$C:$D,2,0)*VLOOKUP($F$2,PONDERADORES!A:P,IF(AND(INFORMACION!$T576='REFERENCIAS RIESGO'!$C$36,INFORMACION!$F576=REFERENCIAS!$C$24),16,IF(INFORMACION!$T576='REFERENCIAS RIESGO'!$C$36,13,IF(INFORMACION!$F576=REFERENCIAS!$C$24,10,7))),0)+VLOOKUP(T576,REFERENCIAS!$C:$D,2,0)*VLOOKUP($T$2,PONDERADORES!A:P,IF(AND(INFORMACION!$T576='REFERENCIAS RIESGO'!$C$36,INFORMACION!$F576=REFERENCIAS!$C$24),16,IF(INFORMACION!$T576='REFERENCIAS RIESGO'!$C$36,13,IF(INFORMACION!$F576=REFERENCIAS!$C$24,10,7))),0)+VLOOKUP(IF(J576&lt;=0.2,0.2,IF(AND(J576&gt;0.2,J576&lt;=0.4),0.4,IF(AND(J576&gt;0.4,J576&lt;=0.6),0.6,IF(AND(J576&gt;0.6,J576&lt;=0.8),0.8,IF(AND(J576&gt;0.8,J576&lt;=1),1))))),REFERENCIAS!$C:$D,2,0)*VLOOKUP($J$2,PONDERADORES!A:P,IF(AND(INFORMACION!$T576='REFERENCIAS RIESGO'!$C$36,INFORMACION!$F576=REFERENCIAS!$C$24),16,IF(INFORMACION!$T576='REFERENCIAS RIESGO'!$C$36,13,IF(INFORMACION!$F576=REFERENCIAS!$C$24,10,7))),0)</f>
        <v>#REF!</v>
      </c>
      <c r="Y576" s="68">
        <f>+VLOOKUP(M576,REFERENCIAS!$C:$D,2,0)*VLOOKUP($M$2,PONDERADORES!$A$7:$G$9,7,0)+VLOOKUP(N576,REFERENCIAS!$C:$D,2,0)*VLOOKUP($N$2,PONDERADORES!$A$7:$G$9,7,0)+VLOOKUP(O576,REFERENCIAS!$C:$D,2,0)*VLOOKUP($O$2,PONDERADORES!$A$7:$G$9,7,0)</f>
        <v>0.2</v>
      </c>
      <c r="Z576" s="2">
        <f>+VLOOKUP(IF(R576&lt;0.1,0,IF(AND(R576&gt;=0.1,R576&lt;0.2),0.1,IF(AND(R576&gt;=0.2,R576&lt;0.3),0.2,IF(R576&gt;0.3,0.3,)))),REFERENCIAS!$C:$D,2,0)*VLOOKUP($R$2,PONDERADORES!$A$11:$G$11,7,0)</f>
        <v>15</v>
      </c>
      <c r="AA576" s="92"/>
      <c r="AB576" s="95" t="e">
        <f t="shared" ca="1" si="31"/>
        <v>#REF!</v>
      </c>
      <c r="AC576" s="23" t="e">
        <f ca="1">IF(AB576&gt;REFERENCIAS!$C$62,REFERENCIAS!$B$62,IF(AND(AB576&gt;=REFERENCIAS!$C$63,AB576&lt;REFERENCIAS!$D$63),REFERENCIAS!$B$63,IF(AND(AB576&gt;REFERENCIAS!$C$64,AB576&lt;=REFERENCIAS!$D$64),REFERENCIAS!$B$64,IF(AND(AB576&gt;=REFERENCIAS!$C$65,AB576&lt;REFERENCIAS!$D$65),REFERENCIAS!$B$65, "Revisar"))))</f>
        <v>#REF!</v>
      </c>
      <c r="AD576" s="94" t="e">
        <f ca="1">VLOOKUP(AC576,REFERENCIAS!$B$62:$G$65,4,FALSE)</f>
        <v>#REF!</v>
      </c>
      <c r="AJ576" s="20"/>
    </row>
    <row r="577" spans="1:36" ht="17.25" x14ac:dyDescent="0.25">
      <c r="A577" s="74"/>
      <c r="B577" s="19"/>
      <c r="C577" s="19"/>
      <c r="D577" s="50"/>
      <c r="E577" s="73"/>
      <c r="F577" s="74"/>
      <c r="G577" s="9"/>
      <c r="H577" s="48"/>
      <c r="I577" s="49">
        <f t="shared" ca="1" si="29"/>
        <v>2022</v>
      </c>
      <c r="J577" s="22">
        <f t="shared" ca="1" si="28"/>
        <v>1</v>
      </c>
      <c r="K577" s="19"/>
      <c r="L577" s="73"/>
      <c r="M577" s="74"/>
      <c r="N577" s="19"/>
      <c r="O577" s="73"/>
      <c r="P577" s="82">
        <v>1</v>
      </c>
      <c r="Q577" s="24">
        <v>1</v>
      </c>
      <c r="R577" s="81">
        <f t="shared" si="30"/>
        <v>1</v>
      </c>
      <c r="S577" s="85"/>
      <c r="T577" s="19"/>
      <c r="U577" s="22"/>
      <c r="V577" s="59"/>
      <c r="W577" s="81"/>
      <c r="X577" s="91" t="e">
        <f ca="1">+VLOOKUP(#REF!,REFERENCIAS!$C:$D,2,0)*VLOOKUP(#REF!,PONDERADORES!A:P,IF(AND(INFORMACION!$T577='REFERENCIAS RIESGO'!$C$36,INFORMACION!$F577=REFERENCIAS!$C$24),16,IF(INFORMACION!$T577='REFERENCIAS RIESGO'!$C$36,13,IF(INFORMACION!$F577=REFERENCIAS!$C$24,10,7))),0)+VLOOKUP(K577,REFERENCIAS!$C:$D,2,0)*VLOOKUP($K$2,PONDERADORES!A:P,IF(AND(INFORMACION!$T577='REFERENCIAS RIESGO'!$C$36,INFORMACION!$F577=REFERENCIAS!$C$24),16,IF(INFORMACION!$T577='REFERENCIAS RIESGO'!$C$36,13,IF(INFORMACION!$F577=REFERENCIAS!$C$24,10,7))),0)+VLOOKUP(L577,REFERENCIAS!$C:$D,2,0)*VLOOKUP($L$2,PONDERADORES!A:P,IF(AND(INFORMACION!$T577='REFERENCIAS RIESGO'!$C$36,INFORMACION!$F577=REFERENCIAS!$C$24),16,IF(INFORMACION!$T577='REFERENCIAS RIESGO'!$C$36,13,IF(INFORMACION!$F577=REFERENCIAS!$C$24,10,7))),0)+VLOOKUP(F577,REFERENCIAS!$C:$D,2,0)*VLOOKUP($F$2,PONDERADORES!A:P,IF(AND(INFORMACION!$T577='REFERENCIAS RIESGO'!$C$36,INFORMACION!$F577=REFERENCIAS!$C$24),16,IF(INFORMACION!$T577='REFERENCIAS RIESGO'!$C$36,13,IF(INFORMACION!$F577=REFERENCIAS!$C$24,10,7))),0)+VLOOKUP(T577,REFERENCIAS!$C:$D,2,0)*VLOOKUP($T$2,PONDERADORES!A:P,IF(AND(INFORMACION!$T577='REFERENCIAS RIESGO'!$C$36,INFORMACION!$F577=REFERENCIAS!$C$24),16,IF(INFORMACION!$T577='REFERENCIAS RIESGO'!$C$36,13,IF(INFORMACION!$F577=REFERENCIAS!$C$24,10,7))),0)+VLOOKUP(IF(J577&lt;=0.2,0.2,IF(AND(J577&gt;0.2,J577&lt;=0.4),0.4,IF(AND(J577&gt;0.4,J577&lt;=0.6),0.6,IF(AND(J577&gt;0.6,J577&lt;=0.8),0.8,IF(AND(J577&gt;0.8,J577&lt;=1),1))))),REFERENCIAS!$C:$D,2,0)*VLOOKUP($J$2,PONDERADORES!A:P,IF(AND(INFORMACION!$T577='REFERENCIAS RIESGO'!$C$36,INFORMACION!$F577=REFERENCIAS!$C$24),16,IF(INFORMACION!$T577='REFERENCIAS RIESGO'!$C$36,13,IF(INFORMACION!$F577=REFERENCIAS!$C$24,10,7))),0)</f>
        <v>#REF!</v>
      </c>
      <c r="Y577" s="68">
        <f>+VLOOKUP(M577,REFERENCIAS!$C:$D,2,0)*VLOOKUP($M$2,PONDERADORES!$A$7:$G$9,7,0)+VLOOKUP(N577,REFERENCIAS!$C:$D,2,0)*VLOOKUP($N$2,PONDERADORES!$A$7:$G$9,7,0)+VLOOKUP(O577,REFERENCIAS!$C:$D,2,0)*VLOOKUP($O$2,PONDERADORES!$A$7:$G$9,7,0)</f>
        <v>0.2</v>
      </c>
      <c r="Z577" s="2">
        <f>+VLOOKUP(IF(R577&lt;0.1,0,IF(AND(R577&gt;=0.1,R577&lt;0.2),0.1,IF(AND(R577&gt;=0.2,R577&lt;0.3),0.2,IF(R577&gt;0.3,0.3,)))),REFERENCIAS!$C:$D,2,0)*VLOOKUP($R$2,PONDERADORES!$A$11:$G$11,7,0)</f>
        <v>15</v>
      </c>
      <c r="AA577" s="92"/>
      <c r="AB577" s="95" t="e">
        <f t="shared" ca="1" si="31"/>
        <v>#REF!</v>
      </c>
      <c r="AC577" s="23" t="e">
        <f ca="1">IF(AB577&gt;REFERENCIAS!$C$62,REFERENCIAS!$B$62,IF(AND(AB577&gt;=REFERENCIAS!$C$63,AB577&lt;REFERENCIAS!$D$63),REFERENCIAS!$B$63,IF(AND(AB577&gt;REFERENCIAS!$C$64,AB577&lt;=REFERENCIAS!$D$64),REFERENCIAS!$B$64,IF(AND(AB577&gt;=REFERENCIAS!$C$65,AB577&lt;REFERENCIAS!$D$65),REFERENCIAS!$B$65, "Revisar"))))</f>
        <v>#REF!</v>
      </c>
      <c r="AD577" s="94" t="e">
        <f ca="1">VLOOKUP(AC577,REFERENCIAS!$B$62:$G$65,4,FALSE)</f>
        <v>#REF!</v>
      </c>
      <c r="AJ577" s="20"/>
    </row>
    <row r="578" spans="1:36" ht="17.25" x14ac:dyDescent="0.25">
      <c r="A578" s="74"/>
      <c r="B578" s="19"/>
      <c r="C578" s="19"/>
      <c r="D578" s="50"/>
      <c r="E578" s="73"/>
      <c r="F578" s="74"/>
      <c r="G578" s="9"/>
      <c r="H578" s="48"/>
      <c r="I578" s="49">
        <f t="shared" ca="1" si="29"/>
        <v>2022</v>
      </c>
      <c r="J578" s="22">
        <f t="shared" ca="1" si="28"/>
        <v>1</v>
      </c>
      <c r="K578" s="19"/>
      <c r="L578" s="73"/>
      <c r="M578" s="74"/>
      <c r="N578" s="19"/>
      <c r="O578" s="73"/>
      <c r="P578" s="82">
        <v>1</v>
      </c>
      <c r="Q578" s="24">
        <v>1</v>
      </c>
      <c r="R578" s="81">
        <f t="shared" si="30"/>
        <v>1</v>
      </c>
      <c r="S578" s="85"/>
      <c r="T578" s="19"/>
      <c r="U578" s="22"/>
      <c r="V578" s="59"/>
      <c r="W578" s="81"/>
      <c r="X578" s="91" t="e">
        <f ca="1">+VLOOKUP(#REF!,REFERENCIAS!$C:$D,2,0)*VLOOKUP(#REF!,PONDERADORES!A:P,IF(AND(INFORMACION!$T578='REFERENCIAS RIESGO'!$C$36,INFORMACION!$F578=REFERENCIAS!$C$24),16,IF(INFORMACION!$T578='REFERENCIAS RIESGO'!$C$36,13,IF(INFORMACION!$F578=REFERENCIAS!$C$24,10,7))),0)+VLOOKUP(K578,REFERENCIAS!$C:$D,2,0)*VLOOKUP($K$2,PONDERADORES!A:P,IF(AND(INFORMACION!$T578='REFERENCIAS RIESGO'!$C$36,INFORMACION!$F578=REFERENCIAS!$C$24),16,IF(INFORMACION!$T578='REFERENCIAS RIESGO'!$C$36,13,IF(INFORMACION!$F578=REFERENCIAS!$C$24,10,7))),0)+VLOOKUP(L578,REFERENCIAS!$C:$D,2,0)*VLOOKUP($L$2,PONDERADORES!A:P,IF(AND(INFORMACION!$T578='REFERENCIAS RIESGO'!$C$36,INFORMACION!$F578=REFERENCIAS!$C$24),16,IF(INFORMACION!$T578='REFERENCIAS RIESGO'!$C$36,13,IF(INFORMACION!$F578=REFERENCIAS!$C$24,10,7))),0)+VLOOKUP(F578,REFERENCIAS!$C:$D,2,0)*VLOOKUP($F$2,PONDERADORES!A:P,IF(AND(INFORMACION!$T578='REFERENCIAS RIESGO'!$C$36,INFORMACION!$F578=REFERENCIAS!$C$24),16,IF(INFORMACION!$T578='REFERENCIAS RIESGO'!$C$36,13,IF(INFORMACION!$F578=REFERENCIAS!$C$24,10,7))),0)+VLOOKUP(T578,REFERENCIAS!$C:$D,2,0)*VLOOKUP($T$2,PONDERADORES!A:P,IF(AND(INFORMACION!$T578='REFERENCIAS RIESGO'!$C$36,INFORMACION!$F578=REFERENCIAS!$C$24),16,IF(INFORMACION!$T578='REFERENCIAS RIESGO'!$C$36,13,IF(INFORMACION!$F578=REFERENCIAS!$C$24,10,7))),0)+VLOOKUP(IF(J578&lt;=0.2,0.2,IF(AND(J578&gt;0.2,J578&lt;=0.4),0.4,IF(AND(J578&gt;0.4,J578&lt;=0.6),0.6,IF(AND(J578&gt;0.6,J578&lt;=0.8),0.8,IF(AND(J578&gt;0.8,J578&lt;=1),1))))),REFERENCIAS!$C:$D,2,0)*VLOOKUP($J$2,PONDERADORES!A:P,IF(AND(INFORMACION!$T578='REFERENCIAS RIESGO'!$C$36,INFORMACION!$F578=REFERENCIAS!$C$24),16,IF(INFORMACION!$T578='REFERENCIAS RIESGO'!$C$36,13,IF(INFORMACION!$F578=REFERENCIAS!$C$24,10,7))),0)</f>
        <v>#REF!</v>
      </c>
      <c r="Y578" s="68">
        <f>+VLOOKUP(M578,REFERENCIAS!$C:$D,2,0)*VLOOKUP($M$2,PONDERADORES!$A$7:$G$9,7,0)+VLOOKUP(N578,REFERENCIAS!$C:$D,2,0)*VLOOKUP($N$2,PONDERADORES!$A$7:$G$9,7,0)+VLOOKUP(O578,REFERENCIAS!$C:$D,2,0)*VLOOKUP($O$2,PONDERADORES!$A$7:$G$9,7,0)</f>
        <v>0.2</v>
      </c>
      <c r="Z578" s="2">
        <f>+VLOOKUP(IF(R578&lt;0.1,0,IF(AND(R578&gt;=0.1,R578&lt;0.2),0.1,IF(AND(R578&gt;=0.2,R578&lt;0.3),0.2,IF(R578&gt;0.3,0.3,)))),REFERENCIAS!$C:$D,2,0)*VLOOKUP($R$2,PONDERADORES!$A$11:$G$11,7,0)</f>
        <v>15</v>
      </c>
      <c r="AA578" s="92"/>
      <c r="AB578" s="95" t="e">
        <f t="shared" ca="1" si="31"/>
        <v>#REF!</v>
      </c>
      <c r="AC578" s="23" t="e">
        <f ca="1">IF(AB578&gt;REFERENCIAS!$C$62,REFERENCIAS!$B$62,IF(AND(AB578&gt;=REFERENCIAS!$C$63,AB578&lt;REFERENCIAS!$D$63),REFERENCIAS!$B$63,IF(AND(AB578&gt;REFERENCIAS!$C$64,AB578&lt;=REFERENCIAS!$D$64),REFERENCIAS!$B$64,IF(AND(AB578&gt;=REFERENCIAS!$C$65,AB578&lt;REFERENCIAS!$D$65),REFERENCIAS!$B$65, "Revisar"))))</f>
        <v>#REF!</v>
      </c>
      <c r="AD578" s="94" t="e">
        <f ca="1">VLOOKUP(AC578,REFERENCIAS!$B$62:$G$65,4,FALSE)</f>
        <v>#REF!</v>
      </c>
      <c r="AJ578" s="20"/>
    </row>
    <row r="579" spans="1:36" ht="17.25" x14ac:dyDescent="0.25">
      <c r="A579" s="74"/>
      <c r="B579" s="19"/>
      <c r="C579" s="19"/>
      <c r="D579" s="50"/>
      <c r="E579" s="73"/>
      <c r="F579" s="74"/>
      <c r="G579" s="9"/>
      <c r="H579" s="48"/>
      <c r="I579" s="49">
        <f t="shared" ca="1" si="29"/>
        <v>2022</v>
      </c>
      <c r="J579" s="22">
        <f t="shared" ca="1" si="28"/>
        <v>1</v>
      </c>
      <c r="K579" s="19"/>
      <c r="L579" s="73"/>
      <c r="M579" s="74"/>
      <c r="N579" s="19"/>
      <c r="O579" s="73"/>
      <c r="P579" s="82">
        <v>1</v>
      </c>
      <c r="Q579" s="24">
        <v>1</v>
      </c>
      <c r="R579" s="81">
        <f t="shared" si="30"/>
        <v>1</v>
      </c>
      <c r="S579" s="85"/>
      <c r="T579" s="19"/>
      <c r="U579" s="22"/>
      <c r="V579" s="59"/>
      <c r="W579" s="81"/>
      <c r="X579" s="91" t="e">
        <f ca="1">+VLOOKUP(#REF!,REFERENCIAS!$C:$D,2,0)*VLOOKUP(#REF!,PONDERADORES!A:P,IF(AND(INFORMACION!$T579='REFERENCIAS RIESGO'!$C$36,INFORMACION!$F579=REFERENCIAS!$C$24),16,IF(INFORMACION!$T579='REFERENCIAS RIESGO'!$C$36,13,IF(INFORMACION!$F579=REFERENCIAS!$C$24,10,7))),0)+VLOOKUP(K579,REFERENCIAS!$C:$D,2,0)*VLOOKUP($K$2,PONDERADORES!A:P,IF(AND(INFORMACION!$T579='REFERENCIAS RIESGO'!$C$36,INFORMACION!$F579=REFERENCIAS!$C$24),16,IF(INFORMACION!$T579='REFERENCIAS RIESGO'!$C$36,13,IF(INFORMACION!$F579=REFERENCIAS!$C$24,10,7))),0)+VLOOKUP(L579,REFERENCIAS!$C:$D,2,0)*VLOOKUP($L$2,PONDERADORES!A:P,IF(AND(INFORMACION!$T579='REFERENCIAS RIESGO'!$C$36,INFORMACION!$F579=REFERENCIAS!$C$24),16,IF(INFORMACION!$T579='REFERENCIAS RIESGO'!$C$36,13,IF(INFORMACION!$F579=REFERENCIAS!$C$24,10,7))),0)+VLOOKUP(F579,REFERENCIAS!$C:$D,2,0)*VLOOKUP($F$2,PONDERADORES!A:P,IF(AND(INFORMACION!$T579='REFERENCIAS RIESGO'!$C$36,INFORMACION!$F579=REFERENCIAS!$C$24),16,IF(INFORMACION!$T579='REFERENCIAS RIESGO'!$C$36,13,IF(INFORMACION!$F579=REFERENCIAS!$C$24,10,7))),0)+VLOOKUP(T579,REFERENCIAS!$C:$D,2,0)*VLOOKUP($T$2,PONDERADORES!A:P,IF(AND(INFORMACION!$T579='REFERENCIAS RIESGO'!$C$36,INFORMACION!$F579=REFERENCIAS!$C$24),16,IF(INFORMACION!$T579='REFERENCIAS RIESGO'!$C$36,13,IF(INFORMACION!$F579=REFERENCIAS!$C$24,10,7))),0)+VLOOKUP(IF(J579&lt;=0.2,0.2,IF(AND(J579&gt;0.2,J579&lt;=0.4),0.4,IF(AND(J579&gt;0.4,J579&lt;=0.6),0.6,IF(AND(J579&gt;0.6,J579&lt;=0.8),0.8,IF(AND(J579&gt;0.8,J579&lt;=1),1))))),REFERENCIAS!$C:$D,2,0)*VLOOKUP($J$2,PONDERADORES!A:P,IF(AND(INFORMACION!$T579='REFERENCIAS RIESGO'!$C$36,INFORMACION!$F579=REFERENCIAS!$C$24),16,IF(INFORMACION!$T579='REFERENCIAS RIESGO'!$C$36,13,IF(INFORMACION!$F579=REFERENCIAS!$C$24,10,7))),0)</f>
        <v>#REF!</v>
      </c>
      <c r="Y579" s="68">
        <f>+VLOOKUP(M579,REFERENCIAS!$C:$D,2,0)*VLOOKUP($M$2,PONDERADORES!$A$7:$G$9,7,0)+VLOOKUP(N579,REFERENCIAS!$C:$D,2,0)*VLOOKUP($N$2,PONDERADORES!$A$7:$G$9,7,0)+VLOOKUP(O579,REFERENCIAS!$C:$D,2,0)*VLOOKUP($O$2,PONDERADORES!$A$7:$G$9,7,0)</f>
        <v>0.2</v>
      </c>
      <c r="Z579" s="2">
        <f>+VLOOKUP(IF(R579&lt;0.1,0,IF(AND(R579&gt;=0.1,R579&lt;0.2),0.1,IF(AND(R579&gt;=0.2,R579&lt;0.3),0.2,IF(R579&gt;0.3,0.3,)))),REFERENCIAS!$C:$D,2,0)*VLOOKUP($R$2,PONDERADORES!$A$11:$G$11,7,0)</f>
        <v>15</v>
      </c>
      <c r="AA579" s="92"/>
      <c r="AB579" s="95" t="e">
        <f t="shared" ca="1" si="31"/>
        <v>#REF!</v>
      </c>
      <c r="AC579" s="23" t="e">
        <f ca="1">IF(AB579&gt;REFERENCIAS!$C$62,REFERENCIAS!$B$62,IF(AND(AB579&gt;=REFERENCIAS!$C$63,AB579&lt;REFERENCIAS!$D$63),REFERENCIAS!$B$63,IF(AND(AB579&gt;REFERENCIAS!$C$64,AB579&lt;=REFERENCIAS!$D$64),REFERENCIAS!$B$64,IF(AND(AB579&gt;=REFERENCIAS!$C$65,AB579&lt;REFERENCIAS!$D$65),REFERENCIAS!$B$65, "Revisar"))))</f>
        <v>#REF!</v>
      </c>
      <c r="AD579" s="94" t="e">
        <f ca="1">VLOOKUP(AC579,REFERENCIAS!$B$62:$G$65,4,FALSE)</f>
        <v>#REF!</v>
      </c>
      <c r="AJ579" s="20"/>
    </row>
    <row r="580" spans="1:36" ht="17.25" x14ac:dyDescent="0.25">
      <c r="A580" s="74"/>
      <c r="B580" s="19"/>
      <c r="C580" s="19"/>
      <c r="D580" s="50"/>
      <c r="E580" s="73"/>
      <c r="F580" s="74"/>
      <c r="G580" s="9"/>
      <c r="H580" s="48"/>
      <c r="I580" s="49">
        <f t="shared" ca="1" si="29"/>
        <v>2022</v>
      </c>
      <c r="J580" s="22">
        <f t="shared" ref="J580:J643" ca="1" si="32">IF(I580&gt;G580,1,I580/G580)</f>
        <v>1</v>
      </c>
      <c r="K580" s="19"/>
      <c r="L580" s="73"/>
      <c r="M580" s="74"/>
      <c r="N580" s="19"/>
      <c r="O580" s="73"/>
      <c r="P580" s="82">
        <v>1</v>
      </c>
      <c r="Q580" s="24">
        <v>1</v>
      </c>
      <c r="R580" s="81">
        <f t="shared" si="30"/>
        <v>1</v>
      </c>
      <c r="S580" s="85"/>
      <c r="T580" s="19"/>
      <c r="U580" s="22"/>
      <c r="V580" s="59"/>
      <c r="W580" s="81"/>
      <c r="X580" s="91" t="e">
        <f ca="1">+VLOOKUP(#REF!,REFERENCIAS!$C:$D,2,0)*VLOOKUP(#REF!,PONDERADORES!A:P,IF(AND(INFORMACION!$T580='REFERENCIAS RIESGO'!$C$36,INFORMACION!$F580=REFERENCIAS!$C$24),16,IF(INFORMACION!$T580='REFERENCIAS RIESGO'!$C$36,13,IF(INFORMACION!$F580=REFERENCIAS!$C$24,10,7))),0)+VLOOKUP(K580,REFERENCIAS!$C:$D,2,0)*VLOOKUP($K$2,PONDERADORES!A:P,IF(AND(INFORMACION!$T580='REFERENCIAS RIESGO'!$C$36,INFORMACION!$F580=REFERENCIAS!$C$24),16,IF(INFORMACION!$T580='REFERENCIAS RIESGO'!$C$36,13,IF(INFORMACION!$F580=REFERENCIAS!$C$24,10,7))),0)+VLOOKUP(L580,REFERENCIAS!$C:$D,2,0)*VLOOKUP($L$2,PONDERADORES!A:P,IF(AND(INFORMACION!$T580='REFERENCIAS RIESGO'!$C$36,INFORMACION!$F580=REFERENCIAS!$C$24),16,IF(INFORMACION!$T580='REFERENCIAS RIESGO'!$C$36,13,IF(INFORMACION!$F580=REFERENCIAS!$C$24,10,7))),0)+VLOOKUP(F580,REFERENCIAS!$C:$D,2,0)*VLOOKUP($F$2,PONDERADORES!A:P,IF(AND(INFORMACION!$T580='REFERENCIAS RIESGO'!$C$36,INFORMACION!$F580=REFERENCIAS!$C$24),16,IF(INFORMACION!$T580='REFERENCIAS RIESGO'!$C$36,13,IF(INFORMACION!$F580=REFERENCIAS!$C$24,10,7))),0)+VLOOKUP(T580,REFERENCIAS!$C:$D,2,0)*VLOOKUP($T$2,PONDERADORES!A:P,IF(AND(INFORMACION!$T580='REFERENCIAS RIESGO'!$C$36,INFORMACION!$F580=REFERENCIAS!$C$24),16,IF(INFORMACION!$T580='REFERENCIAS RIESGO'!$C$36,13,IF(INFORMACION!$F580=REFERENCIAS!$C$24,10,7))),0)+VLOOKUP(IF(J580&lt;=0.2,0.2,IF(AND(J580&gt;0.2,J580&lt;=0.4),0.4,IF(AND(J580&gt;0.4,J580&lt;=0.6),0.6,IF(AND(J580&gt;0.6,J580&lt;=0.8),0.8,IF(AND(J580&gt;0.8,J580&lt;=1),1))))),REFERENCIAS!$C:$D,2,0)*VLOOKUP($J$2,PONDERADORES!A:P,IF(AND(INFORMACION!$T580='REFERENCIAS RIESGO'!$C$36,INFORMACION!$F580=REFERENCIAS!$C$24),16,IF(INFORMACION!$T580='REFERENCIAS RIESGO'!$C$36,13,IF(INFORMACION!$F580=REFERENCIAS!$C$24,10,7))),0)</f>
        <v>#REF!</v>
      </c>
      <c r="Y580" s="68">
        <f>+VLOOKUP(M580,REFERENCIAS!$C:$D,2,0)*VLOOKUP($M$2,PONDERADORES!$A$7:$G$9,7,0)+VLOOKUP(N580,REFERENCIAS!$C:$D,2,0)*VLOOKUP($N$2,PONDERADORES!$A$7:$G$9,7,0)+VLOOKUP(O580,REFERENCIAS!$C:$D,2,0)*VLOOKUP($O$2,PONDERADORES!$A$7:$G$9,7,0)</f>
        <v>0.2</v>
      </c>
      <c r="Z580" s="2">
        <f>+VLOOKUP(IF(R580&lt;0.1,0,IF(AND(R580&gt;=0.1,R580&lt;0.2),0.1,IF(AND(R580&gt;=0.2,R580&lt;0.3),0.2,IF(R580&gt;0.3,0.3,)))),REFERENCIAS!$C:$D,2,0)*VLOOKUP($R$2,PONDERADORES!$A$11:$G$11,7,0)</f>
        <v>15</v>
      </c>
      <c r="AA580" s="92"/>
      <c r="AB580" s="95" t="e">
        <f t="shared" ca="1" si="31"/>
        <v>#REF!</v>
      </c>
      <c r="AC580" s="23" t="e">
        <f ca="1">IF(AB580&gt;REFERENCIAS!$C$62,REFERENCIAS!$B$62,IF(AND(AB580&gt;=REFERENCIAS!$C$63,AB580&lt;REFERENCIAS!$D$63),REFERENCIAS!$B$63,IF(AND(AB580&gt;REFERENCIAS!$C$64,AB580&lt;=REFERENCIAS!$D$64),REFERENCIAS!$B$64,IF(AND(AB580&gt;=REFERENCIAS!$C$65,AB580&lt;REFERENCIAS!$D$65),REFERENCIAS!$B$65, "Revisar"))))</f>
        <v>#REF!</v>
      </c>
      <c r="AD580" s="94" t="e">
        <f ca="1">VLOOKUP(AC580,REFERENCIAS!$B$62:$G$65,4,FALSE)</f>
        <v>#REF!</v>
      </c>
      <c r="AJ580" s="20"/>
    </row>
    <row r="581" spans="1:36" ht="17.25" x14ac:dyDescent="0.25">
      <c r="A581" s="74"/>
      <c r="B581" s="19"/>
      <c r="C581" s="19"/>
      <c r="D581" s="50"/>
      <c r="E581" s="73"/>
      <c r="F581" s="74"/>
      <c r="G581" s="9"/>
      <c r="H581" s="48"/>
      <c r="I581" s="49">
        <f t="shared" ref="I581:I644" ca="1" si="33">(YEAR(NOW())-H581)</f>
        <v>2022</v>
      </c>
      <c r="J581" s="22">
        <f t="shared" ca="1" si="32"/>
        <v>1</v>
      </c>
      <c r="K581" s="19"/>
      <c r="L581" s="73"/>
      <c r="M581" s="74"/>
      <c r="N581" s="19"/>
      <c r="O581" s="73"/>
      <c r="P581" s="82">
        <v>1</v>
      </c>
      <c r="Q581" s="24">
        <v>1</v>
      </c>
      <c r="R581" s="81">
        <f t="shared" si="30"/>
        <v>1</v>
      </c>
      <c r="S581" s="85"/>
      <c r="T581" s="19"/>
      <c r="U581" s="22"/>
      <c r="V581" s="59"/>
      <c r="W581" s="81"/>
      <c r="X581" s="91" t="e">
        <f ca="1">+VLOOKUP(#REF!,REFERENCIAS!$C:$D,2,0)*VLOOKUP(#REF!,PONDERADORES!A:P,IF(AND(INFORMACION!$T581='REFERENCIAS RIESGO'!$C$36,INFORMACION!$F581=REFERENCIAS!$C$24),16,IF(INFORMACION!$T581='REFERENCIAS RIESGO'!$C$36,13,IF(INFORMACION!$F581=REFERENCIAS!$C$24,10,7))),0)+VLOOKUP(K581,REFERENCIAS!$C:$D,2,0)*VLOOKUP($K$2,PONDERADORES!A:P,IF(AND(INFORMACION!$T581='REFERENCIAS RIESGO'!$C$36,INFORMACION!$F581=REFERENCIAS!$C$24),16,IF(INFORMACION!$T581='REFERENCIAS RIESGO'!$C$36,13,IF(INFORMACION!$F581=REFERENCIAS!$C$24,10,7))),0)+VLOOKUP(L581,REFERENCIAS!$C:$D,2,0)*VLOOKUP($L$2,PONDERADORES!A:P,IF(AND(INFORMACION!$T581='REFERENCIAS RIESGO'!$C$36,INFORMACION!$F581=REFERENCIAS!$C$24),16,IF(INFORMACION!$T581='REFERENCIAS RIESGO'!$C$36,13,IF(INFORMACION!$F581=REFERENCIAS!$C$24,10,7))),0)+VLOOKUP(F581,REFERENCIAS!$C:$D,2,0)*VLOOKUP($F$2,PONDERADORES!A:P,IF(AND(INFORMACION!$T581='REFERENCIAS RIESGO'!$C$36,INFORMACION!$F581=REFERENCIAS!$C$24),16,IF(INFORMACION!$T581='REFERENCIAS RIESGO'!$C$36,13,IF(INFORMACION!$F581=REFERENCIAS!$C$24,10,7))),0)+VLOOKUP(T581,REFERENCIAS!$C:$D,2,0)*VLOOKUP($T$2,PONDERADORES!A:P,IF(AND(INFORMACION!$T581='REFERENCIAS RIESGO'!$C$36,INFORMACION!$F581=REFERENCIAS!$C$24),16,IF(INFORMACION!$T581='REFERENCIAS RIESGO'!$C$36,13,IF(INFORMACION!$F581=REFERENCIAS!$C$24,10,7))),0)+VLOOKUP(IF(J581&lt;=0.2,0.2,IF(AND(J581&gt;0.2,J581&lt;=0.4),0.4,IF(AND(J581&gt;0.4,J581&lt;=0.6),0.6,IF(AND(J581&gt;0.6,J581&lt;=0.8),0.8,IF(AND(J581&gt;0.8,J581&lt;=1),1))))),REFERENCIAS!$C:$D,2,0)*VLOOKUP($J$2,PONDERADORES!A:P,IF(AND(INFORMACION!$T581='REFERENCIAS RIESGO'!$C$36,INFORMACION!$F581=REFERENCIAS!$C$24),16,IF(INFORMACION!$T581='REFERENCIAS RIESGO'!$C$36,13,IF(INFORMACION!$F581=REFERENCIAS!$C$24,10,7))),0)</f>
        <v>#REF!</v>
      </c>
      <c r="Y581" s="68">
        <f>+VLOOKUP(M581,REFERENCIAS!$C:$D,2,0)*VLOOKUP($M$2,PONDERADORES!$A$7:$G$9,7,0)+VLOOKUP(N581,REFERENCIAS!$C:$D,2,0)*VLOOKUP($N$2,PONDERADORES!$A$7:$G$9,7,0)+VLOOKUP(O581,REFERENCIAS!$C:$D,2,0)*VLOOKUP($O$2,PONDERADORES!$A$7:$G$9,7,0)</f>
        <v>0.2</v>
      </c>
      <c r="Z581" s="2">
        <f>+VLOOKUP(IF(R581&lt;0.1,0,IF(AND(R581&gt;=0.1,R581&lt;0.2),0.1,IF(AND(R581&gt;=0.2,R581&lt;0.3),0.2,IF(R581&gt;0.3,0.3,)))),REFERENCIAS!$C:$D,2,0)*VLOOKUP($R$2,PONDERADORES!$A$11:$G$11,7,0)</f>
        <v>15</v>
      </c>
      <c r="AA581" s="92"/>
      <c r="AB581" s="95" t="e">
        <f t="shared" ca="1" si="31"/>
        <v>#REF!</v>
      </c>
      <c r="AC581" s="23" t="e">
        <f ca="1">IF(AB581&gt;REFERENCIAS!$C$62,REFERENCIAS!$B$62,IF(AND(AB581&gt;=REFERENCIAS!$C$63,AB581&lt;REFERENCIAS!$D$63),REFERENCIAS!$B$63,IF(AND(AB581&gt;REFERENCIAS!$C$64,AB581&lt;=REFERENCIAS!$D$64),REFERENCIAS!$B$64,IF(AND(AB581&gt;=REFERENCIAS!$C$65,AB581&lt;REFERENCIAS!$D$65),REFERENCIAS!$B$65, "Revisar"))))</f>
        <v>#REF!</v>
      </c>
      <c r="AD581" s="94" t="e">
        <f ca="1">VLOOKUP(AC581,REFERENCIAS!$B$62:$G$65,4,FALSE)</f>
        <v>#REF!</v>
      </c>
      <c r="AJ581" s="20"/>
    </row>
    <row r="582" spans="1:36" ht="17.25" x14ac:dyDescent="0.25">
      <c r="A582" s="74"/>
      <c r="B582" s="19"/>
      <c r="C582" s="19"/>
      <c r="D582" s="50"/>
      <c r="E582" s="73"/>
      <c r="F582" s="74"/>
      <c r="G582" s="9"/>
      <c r="H582" s="48"/>
      <c r="I582" s="49">
        <f t="shared" ca="1" si="33"/>
        <v>2022</v>
      </c>
      <c r="J582" s="22">
        <f t="shared" ca="1" si="32"/>
        <v>1</v>
      </c>
      <c r="K582" s="19"/>
      <c r="L582" s="73"/>
      <c r="M582" s="74"/>
      <c r="N582" s="19"/>
      <c r="O582" s="73"/>
      <c r="P582" s="82">
        <v>1</v>
      </c>
      <c r="Q582" s="24">
        <v>1</v>
      </c>
      <c r="R582" s="81">
        <f t="shared" ref="R582:R645" si="34">+Q582/P582</f>
        <v>1</v>
      </c>
      <c r="S582" s="85"/>
      <c r="T582" s="19"/>
      <c r="U582" s="22"/>
      <c r="V582" s="59"/>
      <c r="W582" s="81"/>
      <c r="X582" s="91" t="e">
        <f ca="1">+VLOOKUP(#REF!,REFERENCIAS!$C:$D,2,0)*VLOOKUP(#REF!,PONDERADORES!A:P,IF(AND(INFORMACION!$T582='REFERENCIAS RIESGO'!$C$36,INFORMACION!$F582=REFERENCIAS!$C$24),16,IF(INFORMACION!$T582='REFERENCIAS RIESGO'!$C$36,13,IF(INFORMACION!$F582=REFERENCIAS!$C$24,10,7))),0)+VLOOKUP(K582,REFERENCIAS!$C:$D,2,0)*VLOOKUP($K$2,PONDERADORES!A:P,IF(AND(INFORMACION!$T582='REFERENCIAS RIESGO'!$C$36,INFORMACION!$F582=REFERENCIAS!$C$24),16,IF(INFORMACION!$T582='REFERENCIAS RIESGO'!$C$36,13,IF(INFORMACION!$F582=REFERENCIAS!$C$24,10,7))),0)+VLOOKUP(L582,REFERENCIAS!$C:$D,2,0)*VLOOKUP($L$2,PONDERADORES!A:P,IF(AND(INFORMACION!$T582='REFERENCIAS RIESGO'!$C$36,INFORMACION!$F582=REFERENCIAS!$C$24),16,IF(INFORMACION!$T582='REFERENCIAS RIESGO'!$C$36,13,IF(INFORMACION!$F582=REFERENCIAS!$C$24,10,7))),0)+VLOOKUP(F582,REFERENCIAS!$C:$D,2,0)*VLOOKUP($F$2,PONDERADORES!A:P,IF(AND(INFORMACION!$T582='REFERENCIAS RIESGO'!$C$36,INFORMACION!$F582=REFERENCIAS!$C$24),16,IF(INFORMACION!$T582='REFERENCIAS RIESGO'!$C$36,13,IF(INFORMACION!$F582=REFERENCIAS!$C$24,10,7))),0)+VLOOKUP(T582,REFERENCIAS!$C:$D,2,0)*VLOOKUP($T$2,PONDERADORES!A:P,IF(AND(INFORMACION!$T582='REFERENCIAS RIESGO'!$C$36,INFORMACION!$F582=REFERENCIAS!$C$24),16,IF(INFORMACION!$T582='REFERENCIAS RIESGO'!$C$36,13,IF(INFORMACION!$F582=REFERENCIAS!$C$24,10,7))),0)+VLOOKUP(IF(J582&lt;=0.2,0.2,IF(AND(J582&gt;0.2,J582&lt;=0.4),0.4,IF(AND(J582&gt;0.4,J582&lt;=0.6),0.6,IF(AND(J582&gt;0.6,J582&lt;=0.8),0.8,IF(AND(J582&gt;0.8,J582&lt;=1),1))))),REFERENCIAS!$C:$D,2,0)*VLOOKUP($J$2,PONDERADORES!A:P,IF(AND(INFORMACION!$T582='REFERENCIAS RIESGO'!$C$36,INFORMACION!$F582=REFERENCIAS!$C$24),16,IF(INFORMACION!$T582='REFERENCIAS RIESGO'!$C$36,13,IF(INFORMACION!$F582=REFERENCIAS!$C$24,10,7))),0)</f>
        <v>#REF!</v>
      </c>
      <c r="Y582" s="68">
        <f>+VLOOKUP(M582,REFERENCIAS!$C:$D,2,0)*VLOOKUP($M$2,PONDERADORES!$A$7:$G$9,7,0)+VLOOKUP(N582,REFERENCIAS!$C:$D,2,0)*VLOOKUP($N$2,PONDERADORES!$A$7:$G$9,7,0)+VLOOKUP(O582,REFERENCIAS!$C:$D,2,0)*VLOOKUP($O$2,PONDERADORES!$A$7:$G$9,7,0)</f>
        <v>0.2</v>
      </c>
      <c r="Z582" s="2">
        <f>+VLOOKUP(IF(R582&lt;0.1,0,IF(AND(R582&gt;=0.1,R582&lt;0.2),0.1,IF(AND(R582&gt;=0.2,R582&lt;0.3),0.2,IF(R582&gt;0.3,0.3,)))),REFERENCIAS!$C:$D,2,0)*VLOOKUP($R$2,PONDERADORES!$A$11:$G$11,7,0)</f>
        <v>15</v>
      </c>
      <c r="AA582" s="92"/>
      <c r="AB582" s="95" t="e">
        <f t="shared" ref="AB582:AB645" ca="1" si="35">+X582+Y582+Z582</f>
        <v>#REF!</v>
      </c>
      <c r="AC582" s="23" t="e">
        <f ca="1">IF(AB582&gt;REFERENCIAS!$C$62,REFERENCIAS!$B$62,IF(AND(AB582&gt;=REFERENCIAS!$C$63,AB582&lt;REFERENCIAS!$D$63),REFERENCIAS!$B$63,IF(AND(AB582&gt;REFERENCIAS!$C$64,AB582&lt;=REFERENCIAS!$D$64),REFERENCIAS!$B$64,IF(AND(AB582&gt;=REFERENCIAS!$C$65,AB582&lt;REFERENCIAS!$D$65),REFERENCIAS!$B$65, "Revisar"))))</f>
        <v>#REF!</v>
      </c>
      <c r="AD582" s="94" t="e">
        <f ca="1">VLOOKUP(AC582,REFERENCIAS!$B$62:$G$65,4,FALSE)</f>
        <v>#REF!</v>
      </c>
      <c r="AJ582" s="20"/>
    </row>
    <row r="583" spans="1:36" ht="17.25" x14ac:dyDescent="0.25">
      <c r="A583" s="74"/>
      <c r="B583" s="19"/>
      <c r="C583" s="19"/>
      <c r="D583" s="50"/>
      <c r="E583" s="73"/>
      <c r="F583" s="74"/>
      <c r="G583" s="9"/>
      <c r="H583" s="48"/>
      <c r="I583" s="49">
        <f t="shared" ca="1" si="33"/>
        <v>2022</v>
      </c>
      <c r="J583" s="22">
        <f t="shared" ca="1" si="32"/>
        <v>1</v>
      </c>
      <c r="K583" s="19"/>
      <c r="L583" s="73"/>
      <c r="M583" s="74"/>
      <c r="N583" s="19"/>
      <c r="O583" s="73"/>
      <c r="P583" s="82">
        <v>1</v>
      </c>
      <c r="Q583" s="24">
        <v>1</v>
      </c>
      <c r="R583" s="81">
        <f t="shared" si="34"/>
        <v>1</v>
      </c>
      <c r="S583" s="85"/>
      <c r="T583" s="19"/>
      <c r="U583" s="22"/>
      <c r="V583" s="59"/>
      <c r="W583" s="81"/>
      <c r="X583" s="91" t="e">
        <f ca="1">+VLOOKUP(#REF!,REFERENCIAS!$C:$D,2,0)*VLOOKUP(#REF!,PONDERADORES!A:P,IF(AND(INFORMACION!$T583='REFERENCIAS RIESGO'!$C$36,INFORMACION!$F583=REFERENCIAS!$C$24),16,IF(INFORMACION!$T583='REFERENCIAS RIESGO'!$C$36,13,IF(INFORMACION!$F583=REFERENCIAS!$C$24,10,7))),0)+VLOOKUP(K583,REFERENCIAS!$C:$D,2,0)*VLOOKUP($K$2,PONDERADORES!A:P,IF(AND(INFORMACION!$T583='REFERENCIAS RIESGO'!$C$36,INFORMACION!$F583=REFERENCIAS!$C$24),16,IF(INFORMACION!$T583='REFERENCIAS RIESGO'!$C$36,13,IF(INFORMACION!$F583=REFERENCIAS!$C$24,10,7))),0)+VLOOKUP(L583,REFERENCIAS!$C:$D,2,0)*VLOOKUP($L$2,PONDERADORES!A:P,IF(AND(INFORMACION!$T583='REFERENCIAS RIESGO'!$C$36,INFORMACION!$F583=REFERENCIAS!$C$24),16,IF(INFORMACION!$T583='REFERENCIAS RIESGO'!$C$36,13,IF(INFORMACION!$F583=REFERENCIAS!$C$24,10,7))),0)+VLOOKUP(F583,REFERENCIAS!$C:$D,2,0)*VLOOKUP($F$2,PONDERADORES!A:P,IF(AND(INFORMACION!$T583='REFERENCIAS RIESGO'!$C$36,INFORMACION!$F583=REFERENCIAS!$C$24),16,IF(INFORMACION!$T583='REFERENCIAS RIESGO'!$C$36,13,IF(INFORMACION!$F583=REFERENCIAS!$C$24,10,7))),0)+VLOOKUP(T583,REFERENCIAS!$C:$D,2,0)*VLOOKUP($T$2,PONDERADORES!A:P,IF(AND(INFORMACION!$T583='REFERENCIAS RIESGO'!$C$36,INFORMACION!$F583=REFERENCIAS!$C$24),16,IF(INFORMACION!$T583='REFERENCIAS RIESGO'!$C$36,13,IF(INFORMACION!$F583=REFERENCIAS!$C$24,10,7))),0)+VLOOKUP(IF(J583&lt;=0.2,0.2,IF(AND(J583&gt;0.2,J583&lt;=0.4),0.4,IF(AND(J583&gt;0.4,J583&lt;=0.6),0.6,IF(AND(J583&gt;0.6,J583&lt;=0.8),0.8,IF(AND(J583&gt;0.8,J583&lt;=1),1))))),REFERENCIAS!$C:$D,2,0)*VLOOKUP($J$2,PONDERADORES!A:P,IF(AND(INFORMACION!$T583='REFERENCIAS RIESGO'!$C$36,INFORMACION!$F583=REFERENCIAS!$C$24),16,IF(INFORMACION!$T583='REFERENCIAS RIESGO'!$C$36,13,IF(INFORMACION!$F583=REFERENCIAS!$C$24,10,7))),0)</f>
        <v>#REF!</v>
      </c>
      <c r="Y583" s="68">
        <f>+VLOOKUP(M583,REFERENCIAS!$C:$D,2,0)*VLOOKUP($M$2,PONDERADORES!$A$7:$G$9,7,0)+VLOOKUP(N583,REFERENCIAS!$C:$D,2,0)*VLOOKUP($N$2,PONDERADORES!$A$7:$G$9,7,0)+VLOOKUP(O583,REFERENCIAS!$C:$D,2,0)*VLOOKUP($O$2,PONDERADORES!$A$7:$G$9,7,0)</f>
        <v>0.2</v>
      </c>
      <c r="Z583" s="2">
        <f>+VLOOKUP(IF(R583&lt;0.1,0,IF(AND(R583&gt;=0.1,R583&lt;0.2),0.1,IF(AND(R583&gt;=0.2,R583&lt;0.3),0.2,IF(R583&gt;0.3,0.3,)))),REFERENCIAS!$C:$D,2,0)*VLOOKUP($R$2,PONDERADORES!$A$11:$G$11,7,0)</f>
        <v>15</v>
      </c>
      <c r="AA583" s="92"/>
      <c r="AB583" s="95" t="e">
        <f t="shared" ca="1" si="35"/>
        <v>#REF!</v>
      </c>
      <c r="AC583" s="23" t="e">
        <f ca="1">IF(AB583&gt;REFERENCIAS!$C$62,REFERENCIAS!$B$62,IF(AND(AB583&gt;=REFERENCIAS!$C$63,AB583&lt;REFERENCIAS!$D$63),REFERENCIAS!$B$63,IF(AND(AB583&gt;REFERENCIAS!$C$64,AB583&lt;=REFERENCIAS!$D$64),REFERENCIAS!$B$64,IF(AND(AB583&gt;=REFERENCIAS!$C$65,AB583&lt;REFERENCIAS!$D$65),REFERENCIAS!$B$65, "Revisar"))))</f>
        <v>#REF!</v>
      </c>
      <c r="AD583" s="94" t="e">
        <f ca="1">VLOOKUP(AC583,REFERENCIAS!$B$62:$G$65,4,FALSE)</f>
        <v>#REF!</v>
      </c>
      <c r="AJ583" s="20"/>
    </row>
    <row r="584" spans="1:36" ht="17.25" x14ac:dyDescent="0.25">
      <c r="A584" s="74"/>
      <c r="B584" s="19"/>
      <c r="C584" s="19"/>
      <c r="D584" s="50"/>
      <c r="E584" s="73"/>
      <c r="F584" s="74"/>
      <c r="G584" s="9"/>
      <c r="H584" s="48"/>
      <c r="I584" s="49">
        <f t="shared" ca="1" si="33"/>
        <v>2022</v>
      </c>
      <c r="J584" s="22">
        <f t="shared" ca="1" si="32"/>
        <v>1</v>
      </c>
      <c r="K584" s="19"/>
      <c r="L584" s="73"/>
      <c r="M584" s="74"/>
      <c r="N584" s="19"/>
      <c r="O584" s="73"/>
      <c r="P584" s="82">
        <v>1</v>
      </c>
      <c r="Q584" s="24">
        <v>1</v>
      </c>
      <c r="R584" s="81">
        <f t="shared" si="34"/>
        <v>1</v>
      </c>
      <c r="S584" s="85"/>
      <c r="T584" s="19"/>
      <c r="U584" s="22"/>
      <c r="V584" s="59"/>
      <c r="W584" s="81"/>
      <c r="X584" s="91" t="e">
        <f ca="1">+VLOOKUP(#REF!,REFERENCIAS!$C:$D,2,0)*VLOOKUP(#REF!,PONDERADORES!A:P,IF(AND(INFORMACION!$T584='REFERENCIAS RIESGO'!$C$36,INFORMACION!$F584=REFERENCIAS!$C$24),16,IF(INFORMACION!$T584='REFERENCIAS RIESGO'!$C$36,13,IF(INFORMACION!$F584=REFERENCIAS!$C$24,10,7))),0)+VLOOKUP(K584,REFERENCIAS!$C:$D,2,0)*VLOOKUP($K$2,PONDERADORES!A:P,IF(AND(INFORMACION!$T584='REFERENCIAS RIESGO'!$C$36,INFORMACION!$F584=REFERENCIAS!$C$24),16,IF(INFORMACION!$T584='REFERENCIAS RIESGO'!$C$36,13,IF(INFORMACION!$F584=REFERENCIAS!$C$24,10,7))),0)+VLOOKUP(L584,REFERENCIAS!$C:$D,2,0)*VLOOKUP($L$2,PONDERADORES!A:P,IF(AND(INFORMACION!$T584='REFERENCIAS RIESGO'!$C$36,INFORMACION!$F584=REFERENCIAS!$C$24),16,IF(INFORMACION!$T584='REFERENCIAS RIESGO'!$C$36,13,IF(INFORMACION!$F584=REFERENCIAS!$C$24,10,7))),0)+VLOOKUP(F584,REFERENCIAS!$C:$D,2,0)*VLOOKUP($F$2,PONDERADORES!A:P,IF(AND(INFORMACION!$T584='REFERENCIAS RIESGO'!$C$36,INFORMACION!$F584=REFERENCIAS!$C$24),16,IF(INFORMACION!$T584='REFERENCIAS RIESGO'!$C$36,13,IF(INFORMACION!$F584=REFERENCIAS!$C$24,10,7))),0)+VLOOKUP(T584,REFERENCIAS!$C:$D,2,0)*VLOOKUP($T$2,PONDERADORES!A:P,IF(AND(INFORMACION!$T584='REFERENCIAS RIESGO'!$C$36,INFORMACION!$F584=REFERENCIAS!$C$24),16,IF(INFORMACION!$T584='REFERENCIAS RIESGO'!$C$36,13,IF(INFORMACION!$F584=REFERENCIAS!$C$24,10,7))),0)+VLOOKUP(IF(J584&lt;=0.2,0.2,IF(AND(J584&gt;0.2,J584&lt;=0.4),0.4,IF(AND(J584&gt;0.4,J584&lt;=0.6),0.6,IF(AND(J584&gt;0.6,J584&lt;=0.8),0.8,IF(AND(J584&gt;0.8,J584&lt;=1),1))))),REFERENCIAS!$C:$D,2,0)*VLOOKUP($J$2,PONDERADORES!A:P,IF(AND(INFORMACION!$T584='REFERENCIAS RIESGO'!$C$36,INFORMACION!$F584=REFERENCIAS!$C$24),16,IF(INFORMACION!$T584='REFERENCIAS RIESGO'!$C$36,13,IF(INFORMACION!$F584=REFERENCIAS!$C$24,10,7))),0)</f>
        <v>#REF!</v>
      </c>
      <c r="Y584" s="68">
        <f>+VLOOKUP(M584,REFERENCIAS!$C:$D,2,0)*VLOOKUP($M$2,PONDERADORES!$A$7:$G$9,7,0)+VLOOKUP(N584,REFERENCIAS!$C:$D,2,0)*VLOOKUP($N$2,PONDERADORES!$A$7:$G$9,7,0)+VLOOKUP(O584,REFERENCIAS!$C:$D,2,0)*VLOOKUP($O$2,PONDERADORES!$A$7:$G$9,7,0)</f>
        <v>0.2</v>
      </c>
      <c r="Z584" s="2">
        <f>+VLOOKUP(IF(R584&lt;0.1,0,IF(AND(R584&gt;=0.1,R584&lt;0.2),0.1,IF(AND(R584&gt;=0.2,R584&lt;0.3),0.2,IF(R584&gt;0.3,0.3,)))),REFERENCIAS!$C:$D,2,0)*VLOOKUP($R$2,PONDERADORES!$A$11:$G$11,7,0)</f>
        <v>15</v>
      </c>
      <c r="AA584" s="92"/>
      <c r="AB584" s="95" t="e">
        <f t="shared" ca="1" si="35"/>
        <v>#REF!</v>
      </c>
      <c r="AC584" s="23" t="e">
        <f ca="1">IF(AB584&gt;REFERENCIAS!$C$62,REFERENCIAS!$B$62,IF(AND(AB584&gt;=REFERENCIAS!$C$63,AB584&lt;REFERENCIAS!$D$63),REFERENCIAS!$B$63,IF(AND(AB584&gt;REFERENCIAS!$C$64,AB584&lt;=REFERENCIAS!$D$64),REFERENCIAS!$B$64,IF(AND(AB584&gt;=REFERENCIAS!$C$65,AB584&lt;REFERENCIAS!$D$65),REFERENCIAS!$B$65, "Revisar"))))</f>
        <v>#REF!</v>
      </c>
      <c r="AD584" s="94" t="e">
        <f ca="1">VLOOKUP(AC584,REFERENCIAS!$B$62:$G$65,4,FALSE)</f>
        <v>#REF!</v>
      </c>
      <c r="AJ584" s="20"/>
    </row>
    <row r="585" spans="1:36" ht="17.25" x14ac:dyDescent="0.25">
      <c r="A585" s="74"/>
      <c r="B585" s="19"/>
      <c r="C585" s="19"/>
      <c r="D585" s="50"/>
      <c r="E585" s="73"/>
      <c r="F585" s="74"/>
      <c r="G585" s="9"/>
      <c r="H585" s="48"/>
      <c r="I585" s="49">
        <f t="shared" ca="1" si="33"/>
        <v>2022</v>
      </c>
      <c r="J585" s="22">
        <f t="shared" ca="1" si="32"/>
        <v>1</v>
      </c>
      <c r="K585" s="19"/>
      <c r="L585" s="73"/>
      <c r="M585" s="74"/>
      <c r="N585" s="19"/>
      <c r="O585" s="73"/>
      <c r="P585" s="82">
        <v>1</v>
      </c>
      <c r="Q585" s="24">
        <v>1</v>
      </c>
      <c r="R585" s="81">
        <f t="shared" si="34"/>
        <v>1</v>
      </c>
      <c r="S585" s="85"/>
      <c r="T585" s="19"/>
      <c r="U585" s="22"/>
      <c r="V585" s="59"/>
      <c r="W585" s="81"/>
      <c r="X585" s="91" t="e">
        <f ca="1">+VLOOKUP(#REF!,REFERENCIAS!$C:$D,2,0)*VLOOKUP(#REF!,PONDERADORES!A:P,IF(AND(INFORMACION!$T585='REFERENCIAS RIESGO'!$C$36,INFORMACION!$F585=REFERENCIAS!$C$24),16,IF(INFORMACION!$T585='REFERENCIAS RIESGO'!$C$36,13,IF(INFORMACION!$F585=REFERENCIAS!$C$24,10,7))),0)+VLOOKUP(K585,REFERENCIAS!$C:$D,2,0)*VLOOKUP($K$2,PONDERADORES!A:P,IF(AND(INFORMACION!$T585='REFERENCIAS RIESGO'!$C$36,INFORMACION!$F585=REFERENCIAS!$C$24),16,IF(INFORMACION!$T585='REFERENCIAS RIESGO'!$C$36,13,IF(INFORMACION!$F585=REFERENCIAS!$C$24,10,7))),0)+VLOOKUP(L585,REFERENCIAS!$C:$D,2,0)*VLOOKUP($L$2,PONDERADORES!A:P,IF(AND(INFORMACION!$T585='REFERENCIAS RIESGO'!$C$36,INFORMACION!$F585=REFERENCIAS!$C$24),16,IF(INFORMACION!$T585='REFERENCIAS RIESGO'!$C$36,13,IF(INFORMACION!$F585=REFERENCIAS!$C$24,10,7))),0)+VLOOKUP(F585,REFERENCIAS!$C:$D,2,0)*VLOOKUP($F$2,PONDERADORES!A:P,IF(AND(INFORMACION!$T585='REFERENCIAS RIESGO'!$C$36,INFORMACION!$F585=REFERENCIAS!$C$24),16,IF(INFORMACION!$T585='REFERENCIAS RIESGO'!$C$36,13,IF(INFORMACION!$F585=REFERENCIAS!$C$24,10,7))),0)+VLOOKUP(T585,REFERENCIAS!$C:$D,2,0)*VLOOKUP($T$2,PONDERADORES!A:P,IF(AND(INFORMACION!$T585='REFERENCIAS RIESGO'!$C$36,INFORMACION!$F585=REFERENCIAS!$C$24),16,IF(INFORMACION!$T585='REFERENCIAS RIESGO'!$C$36,13,IF(INFORMACION!$F585=REFERENCIAS!$C$24,10,7))),0)+VLOOKUP(IF(J585&lt;=0.2,0.2,IF(AND(J585&gt;0.2,J585&lt;=0.4),0.4,IF(AND(J585&gt;0.4,J585&lt;=0.6),0.6,IF(AND(J585&gt;0.6,J585&lt;=0.8),0.8,IF(AND(J585&gt;0.8,J585&lt;=1),1))))),REFERENCIAS!$C:$D,2,0)*VLOOKUP($J$2,PONDERADORES!A:P,IF(AND(INFORMACION!$T585='REFERENCIAS RIESGO'!$C$36,INFORMACION!$F585=REFERENCIAS!$C$24),16,IF(INFORMACION!$T585='REFERENCIAS RIESGO'!$C$36,13,IF(INFORMACION!$F585=REFERENCIAS!$C$24,10,7))),0)</f>
        <v>#REF!</v>
      </c>
      <c r="Y585" s="68">
        <f>+VLOOKUP(M585,REFERENCIAS!$C:$D,2,0)*VLOOKUP($M$2,PONDERADORES!$A$7:$G$9,7,0)+VLOOKUP(N585,REFERENCIAS!$C:$D,2,0)*VLOOKUP($N$2,PONDERADORES!$A$7:$G$9,7,0)+VLOOKUP(O585,REFERENCIAS!$C:$D,2,0)*VLOOKUP($O$2,PONDERADORES!$A$7:$G$9,7,0)</f>
        <v>0.2</v>
      </c>
      <c r="Z585" s="2">
        <f>+VLOOKUP(IF(R585&lt;0.1,0,IF(AND(R585&gt;=0.1,R585&lt;0.2),0.1,IF(AND(R585&gt;=0.2,R585&lt;0.3),0.2,IF(R585&gt;0.3,0.3,)))),REFERENCIAS!$C:$D,2,0)*VLOOKUP($R$2,PONDERADORES!$A$11:$G$11,7,0)</f>
        <v>15</v>
      </c>
      <c r="AA585" s="92"/>
      <c r="AB585" s="95" t="e">
        <f t="shared" ca="1" si="35"/>
        <v>#REF!</v>
      </c>
      <c r="AC585" s="23" t="e">
        <f ca="1">IF(AB585&gt;REFERENCIAS!$C$62,REFERENCIAS!$B$62,IF(AND(AB585&gt;=REFERENCIAS!$C$63,AB585&lt;REFERENCIAS!$D$63),REFERENCIAS!$B$63,IF(AND(AB585&gt;REFERENCIAS!$C$64,AB585&lt;=REFERENCIAS!$D$64),REFERENCIAS!$B$64,IF(AND(AB585&gt;=REFERENCIAS!$C$65,AB585&lt;REFERENCIAS!$D$65),REFERENCIAS!$B$65, "Revisar"))))</f>
        <v>#REF!</v>
      </c>
      <c r="AD585" s="94" t="e">
        <f ca="1">VLOOKUP(AC585,REFERENCIAS!$B$62:$G$65,4,FALSE)</f>
        <v>#REF!</v>
      </c>
      <c r="AJ585" s="20"/>
    </row>
    <row r="586" spans="1:36" ht="17.25" x14ac:dyDescent="0.25">
      <c r="A586" s="74"/>
      <c r="B586" s="19"/>
      <c r="C586" s="19"/>
      <c r="D586" s="50"/>
      <c r="E586" s="73"/>
      <c r="F586" s="74"/>
      <c r="G586" s="9"/>
      <c r="H586" s="48"/>
      <c r="I586" s="49">
        <f t="shared" ca="1" si="33"/>
        <v>2022</v>
      </c>
      <c r="J586" s="22">
        <f t="shared" ca="1" si="32"/>
        <v>1</v>
      </c>
      <c r="K586" s="19"/>
      <c r="L586" s="73"/>
      <c r="M586" s="74"/>
      <c r="N586" s="19"/>
      <c r="O586" s="73"/>
      <c r="P586" s="82">
        <v>1</v>
      </c>
      <c r="Q586" s="24">
        <v>1</v>
      </c>
      <c r="R586" s="81">
        <f t="shared" si="34"/>
        <v>1</v>
      </c>
      <c r="S586" s="85"/>
      <c r="T586" s="19"/>
      <c r="U586" s="22"/>
      <c r="V586" s="59"/>
      <c r="W586" s="81"/>
      <c r="X586" s="91" t="e">
        <f ca="1">+VLOOKUP(#REF!,REFERENCIAS!$C:$D,2,0)*VLOOKUP(#REF!,PONDERADORES!A:P,IF(AND(INFORMACION!$T586='REFERENCIAS RIESGO'!$C$36,INFORMACION!$F586=REFERENCIAS!$C$24),16,IF(INFORMACION!$T586='REFERENCIAS RIESGO'!$C$36,13,IF(INFORMACION!$F586=REFERENCIAS!$C$24,10,7))),0)+VLOOKUP(K586,REFERENCIAS!$C:$D,2,0)*VLOOKUP($K$2,PONDERADORES!A:P,IF(AND(INFORMACION!$T586='REFERENCIAS RIESGO'!$C$36,INFORMACION!$F586=REFERENCIAS!$C$24),16,IF(INFORMACION!$T586='REFERENCIAS RIESGO'!$C$36,13,IF(INFORMACION!$F586=REFERENCIAS!$C$24,10,7))),0)+VLOOKUP(L586,REFERENCIAS!$C:$D,2,0)*VLOOKUP($L$2,PONDERADORES!A:P,IF(AND(INFORMACION!$T586='REFERENCIAS RIESGO'!$C$36,INFORMACION!$F586=REFERENCIAS!$C$24),16,IF(INFORMACION!$T586='REFERENCIAS RIESGO'!$C$36,13,IF(INFORMACION!$F586=REFERENCIAS!$C$24,10,7))),0)+VLOOKUP(F586,REFERENCIAS!$C:$D,2,0)*VLOOKUP($F$2,PONDERADORES!A:P,IF(AND(INFORMACION!$T586='REFERENCIAS RIESGO'!$C$36,INFORMACION!$F586=REFERENCIAS!$C$24),16,IF(INFORMACION!$T586='REFERENCIAS RIESGO'!$C$36,13,IF(INFORMACION!$F586=REFERENCIAS!$C$24,10,7))),0)+VLOOKUP(T586,REFERENCIAS!$C:$D,2,0)*VLOOKUP($T$2,PONDERADORES!A:P,IF(AND(INFORMACION!$T586='REFERENCIAS RIESGO'!$C$36,INFORMACION!$F586=REFERENCIAS!$C$24),16,IF(INFORMACION!$T586='REFERENCIAS RIESGO'!$C$36,13,IF(INFORMACION!$F586=REFERENCIAS!$C$24,10,7))),0)+VLOOKUP(IF(J586&lt;=0.2,0.2,IF(AND(J586&gt;0.2,J586&lt;=0.4),0.4,IF(AND(J586&gt;0.4,J586&lt;=0.6),0.6,IF(AND(J586&gt;0.6,J586&lt;=0.8),0.8,IF(AND(J586&gt;0.8,J586&lt;=1),1))))),REFERENCIAS!$C:$D,2,0)*VLOOKUP($J$2,PONDERADORES!A:P,IF(AND(INFORMACION!$T586='REFERENCIAS RIESGO'!$C$36,INFORMACION!$F586=REFERENCIAS!$C$24),16,IF(INFORMACION!$T586='REFERENCIAS RIESGO'!$C$36,13,IF(INFORMACION!$F586=REFERENCIAS!$C$24,10,7))),0)</f>
        <v>#REF!</v>
      </c>
      <c r="Y586" s="68">
        <f>+VLOOKUP(M586,REFERENCIAS!$C:$D,2,0)*VLOOKUP($M$2,PONDERADORES!$A$7:$G$9,7,0)+VLOOKUP(N586,REFERENCIAS!$C:$D,2,0)*VLOOKUP($N$2,PONDERADORES!$A$7:$G$9,7,0)+VLOOKUP(O586,REFERENCIAS!$C:$D,2,0)*VLOOKUP($O$2,PONDERADORES!$A$7:$G$9,7,0)</f>
        <v>0.2</v>
      </c>
      <c r="Z586" s="2">
        <f>+VLOOKUP(IF(R586&lt;0.1,0,IF(AND(R586&gt;=0.1,R586&lt;0.2),0.1,IF(AND(R586&gt;=0.2,R586&lt;0.3),0.2,IF(R586&gt;0.3,0.3,)))),REFERENCIAS!$C:$D,2,0)*VLOOKUP($R$2,PONDERADORES!$A$11:$G$11,7,0)</f>
        <v>15</v>
      </c>
      <c r="AA586" s="92"/>
      <c r="AB586" s="95" t="e">
        <f t="shared" ca="1" si="35"/>
        <v>#REF!</v>
      </c>
      <c r="AC586" s="23" t="e">
        <f ca="1">IF(AB586&gt;REFERENCIAS!$C$62,REFERENCIAS!$B$62,IF(AND(AB586&gt;=REFERENCIAS!$C$63,AB586&lt;REFERENCIAS!$D$63),REFERENCIAS!$B$63,IF(AND(AB586&gt;REFERENCIAS!$C$64,AB586&lt;=REFERENCIAS!$D$64),REFERENCIAS!$B$64,IF(AND(AB586&gt;=REFERENCIAS!$C$65,AB586&lt;REFERENCIAS!$D$65),REFERENCIAS!$B$65, "Revisar"))))</f>
        <v>#REF!</v>
      </c>
      <c r="AD586" s="94" t="e">
        <f ca="1">VLOOKUP(AC586,REFERENCIAS!$B$62:$G$65,4,FALSE)</f>
        <v>#REF!</v>
      </c>
      <c r="AJ586" s="20"/>
    </row>
    <row r="587" spans="1:36" ht="17.25" x14ac:dyDescent="0.25">
      <c r="A587" s="74"/>
      <c r="B587" s="19"/>
      <c r="C587" s="19"/>
      <c r="D587" s="50"/>
      <c r="E587" s="73"/>
      <c r="F587" s="74"/>
      <c r="G587" s="9"/>
      <c r="H587" s="48"/>
      <c r="I587" s="49">
        <f t="shared" ca="1" si="33"/>
        <v>2022</v>
      </c>
      <c r="J587" s="22">
        <f t="shared" ca="1" si="32"/>
        <v>1</v>
      </c>
      <c r="K587" s="19"/>
      <c r="L587" s="73"/>
      <c r="M587" s="74"/>
      <c r="N587" s="19"/>
      <c r="O587" s="73"/>
      <c r="P587" s="82">
        <v>1</v>
      </c>
      <c r="Q587" s="24">
        <v>1</v>
      </c>
      <c r="R587" s="81">
        <f t="shared" si="34"/>
        <v>1</v>
      </c>
      <c r="S587" s="85"/>
      <c r="T587" s="19"/>
      <c r="U587" s="22"/>
      <c r="V587" s="59"/>
      <c r="W587" s="81"/>
      <c r="X587" s="91" t="e">
        <f ca="1">+VLOOKUP(#REF!,REFERENCIAS!$C:$D,2,0)*VLOOKUP(#REF!,PONDERADORES!A:P,IF(AND(INFORMACION!$T587='REFERENCIAS RIESGO'!$C$36,INFORMACION!$F587=REFERENCIAS!$C$24),16,IF(INFORMACION!$T587='REFERENCIAS RIESGO'!$C$36,13,IF(INFORMACION!$F587=REFERENCIAS!$C$24,10,7))),0)+VLOOKUP(K587,REFERENCIAS!$C:$D,2,0)*VLOOKUP($K$2,PONDERADORES!A:P,IF(AND(INFORMACION!$T587='REFERENCIAS RIESGO'!$C$36,INFORMACION!$F587=REFERENCIAS!$C$24),16,IF(INFORMACION!$T587='REFERENCIAS RIESGO'!$C$36,13,IF(INFORMACION!$F587=REFERENCIAS!$C$24,10,7))),0)+VLOOKUP(L587,REFERENCIAS!$C:$D,2,0)*VLOOKUP($L$2,PONDERADORES!A:P,IF(AND(INFORMACION!$T587='REFERENCIAS RIESGO'!$C$36,INFORMACION!$F587=REFERENCIAS!$C$24),16,IF(INFORMACION!$T587='REFERENCIAS RIESGO'!$C$36,13,IF(INFORMACION!$F587=REFERENCIAS!$C$24,10,7))),0)+VLOOKUP(F587,REFERENCIAS!$C:$D,2,0)*VLOOKUP($F$2,PONDERADORES!A:P,IF(AND(INFORMACION!$T587='REFERENCIAS RIESGO'!$C$36,INFORMACION!$F587=REFERENCIAS!$C$24),16,IF(INFORMACION!$T587='REFERENCIAS RIESGO'!$C$36,13,IF(INFORMACION!$F587=REFERENCIAS!$C$24,10,7))),0)+VLOOKUP(T587,REFERENCIAS!$C:$D,2,0)*VLOOKUP($T$2,PONDERADORES!A:P,IF(AND(INFORMACION!$T587='REFERENCIAS RIESGO'!$C$36,INFORMACION!$F587=REFERENCIAS!$C$24),16,IF(INFORMACION!$T587='REFERENCIAS RIESGO'!$C$36,13,IF(INFORMACION!$F587=REFERENCIAS!$C$24,10,7))),0)+VLOOKUP(IF(J587&lt;=0.2,0.2,IF(AND(J587&gt;0.2,J587&lt;=0.4),0.4,IF(AND(J587&gt;0.4,J587&lt;=0.6),0.6,IF(AND(J587&gt;0.6,J587&lt;=0.8),0.8,IF(AND(J587&gt;0.8,J587&lt;=1),1))))),REFERENCIAS!$C:$D,2,0)*VLOOKUP($J$2,PONDERADORES!A:P,IF(AND(INFORMACION!$T587='REFERENCIAS RIESGO'!$C$36,INFORMACION!$F587=REFERENCIAS!$C$24),16,IF(INFORMACION!$T587='REFERENCIAS RIESGO'!$C$36,13,IF(INFORMACION!$F587=REFERENCIAS!$C$24,10,7))),0)</f>
        <v>#REF!</v>
      </c>
      <c r="Y587" s="68">
        <f>+VLOOKUP(M587,REFERENCIAS!$C:$D,2,0)*VLOOKUP($M$2,PONDERADORES!$A$7:$G$9,7,0)+VLOOKUP(N587,REFERENCIAS!$C:$D,2,0)*VLOOKUP($N$2,PONDERADORES!$A$7:$G$9,7,0)+VLOOKUP(O587,REFERENCIAS!$C:$D,2,0)*VLOOKUP($O$2,PONDERADORES!$A$7:$G$9,7,0)</f>
        <v>0.2</v>
      </c>
      <c r="Z587" s="2">
        <f>+VLOOKUP(IF(R587&lt;0.1,0,IF(AND(R587&gt;=0.1,R587&lt;0.2),0.1,IF(AND(R587&gt;=0.2,R587&lt;0.3),0.2,IF(R587&gt;0.3,0.3,)))),REFERENCIAS!$C:$D,2,0)*VLOOKUP($R$2,PONDERADORES!$A$11:$G$11,7,0)</f>
        <v>15</v>
      </c>
      <c r="AA587" s="92"/>
      <c r="AB587" s="95" t="e">
        <f t="shared" ca="1" si="35"/>
        <v>#REF!</v>
      </c>
      <c r="AC587" s="23" t="e">
        <f ca="1">IF(AB587&gt;REFERENCIAS!$C$62,REFERENCIAS!$B$62,IF(AND(AB587&gt;=REFERENCIAS!$C$63,AB587&lt;REFERENCIAS!$D$63),REFERENCIAS!$B$63,IF(AND(AB587&gt;REFERENCIAS!$C$64,AB587&lt;=REFERENCIAS!$D$64),REFERENCIAS!$B$64,IF(AND(AB587&gt;=REFERENCIAS!$C$65,AB587&lt;REFERENCIAS!$D$65),REFERENCIAS!$B$65, "Revisar"))))</f>
        <v>#REF!</v>
      </c>
      <c r="AD587" s="94" t="e">
        <f ca="1">VLOOKUP(AC587,REFERENCIAS!$B$62:$G$65,4,FALSE)</f>
        <v>#REF!</v>
      </c>
      <c r="AJ587" s="20"/>
    </row>
    <row r="588" spans="1:36" ht="17.25" x14ac:dyDescent="0.25">
      <c r="A588" s="74"/>
      <c r="B588" s="19"/>
      <c r="C588" s="19"/>
      <c r="D588" s="50"/>
      <c r="E588" s="73"/>
      <c r="F588" s="74"/>
      <c r="G588" s="9"/>
      <c r="H588" s="48"/>
      <c r="I588" s="49">
        <f t="shared" ca="1" si="33"/>
        <v>2022</v>
      </c>
      <c r="J588" s="22">
        <f t="shared" ca="1" si="32"/>
        <v>1</v>
      </c>
      <c r="K588" s="19"/>
      <c r="L588" s="73"/>
      <c r="M588" s="74"/>
      <c r="N588" s="19"/>
      <c r="O588" s="73"/>
      <c r="P588" s="82">
        <v>1</v>
      </c>
      <c r="Q588" s="24">
        <v>1</v>
      </c>
      <c r="R588" s="81">
        <f t="shared" si="34"/>
        <v>1</v>
      </c>
      <c r="S588" s="85"/>
      <c r="T588" s="19"/>
      <c r="U588" s="22"/>
      <c r="V588" s="59"/>
      <c r="W588" s="81"/>
      <c r="X588" s="91" t="e">
        <f ca="1">+VLOOKUP(#REF!,REFERENCIAS!$C:$D,2,0)*VLOOKUP(#REF!,PONDERADORES!A:P,IF(AND(INFORMACION!$T588='REFERENCIAS RIESGO'!$C$36,INFORMACION!$F588=REFERENCIAS!$C$24),16,IF(INFORMACION!$T588='REFERENCIAS RIESGO'!$C$36,13,IF(INFORMACION!$F588=REFERENCIAS!$C$24,10,7))),0)+VLOOKUP(K588,REFERENCIAS!$C:$D,2,0)*VLOOKUP($K$2,PONDERADORES!A:P,IF(AND(INFORMACION!$T588='REFERENCIAS RIESGO'!$C$36,INFORMACION!$F588=REFERENCIAS!$C$24),16,IF(INFORMACION!$T588='REFERENCIAS RIESGO'!$C$36,13,IF(INFORMACION!$F588=REFERENCIAS!$C$24,10,7))),0)+VLOOKUP(L588,REFERENCIAS!$C:$D,2,0)*VLOOKUP($L$2,PONDERADORES!A:P,IF(AND(INFORMACION!$T588='REFERENCIAS RIESGO'!$C$36,INFORMACION!$F588=REFERENCIAS!$C$24),16,IF(INFORMACION!$T588='REFERENCIAS RIESGO'!$C$36,13,IF(INFORMACION!$F588=REFERENCIAS!$C$24,10,7))),0)+VLOOKUP(F588,REFERENCIAS!$C:$D,2,0)*VLOOKUP($F$2,PONDERADORES!A:P,IF(AND(INFORMACION!$T588='REFERENCIAS RIESGO'!$C$36,INFORMACION!$F588=REFERENCIAS!$C$24),16,IF(INFORMACION!$T588='REFERENCIAS RIESGO'!$C$36,13,IF(INFORMACION!$F588=REFERENCIAS!$C$24,10,7))),0)+VLOOKUP(T588,REFERENCIAS!$C:$D,2,0)*VLOOKUP($T$2,PONDERADORES!A:P,IF(AND(INFORMACION!$T588='REFERENCIAS RIESGO'!$C$36,INFORMACION!$F588=REFERENCIAS!$C$24),16,IF(INFORMACION!$T588='REFERENCIAS RIESGO'!$C$36,13,IF(INFORMACION!$F588=REFERENCIAS!$C$24,10,7))),0)+VLOOKUP(IF(J588&lt;=0.2,0.2,IF(AND(J588&gt;0.2,J588&lt;=0.4),0.4,IF(AND(J588&gt;0.4,J588&lt;=0.6),0.6,IF(AND(J588&gt;0.6,J588&lt;=0.8),0.8,IF(AND(J588&gt;0.8,J588&lt;=1),1))))),REFERENCIAS!$C:$D,2,0)*VLOOKUP($J$2,PONDERADORES!A:P,IF(AND(INFORMACION!$T588='REFERENCIAS RIESGO'!$C$36,INFORMACION!$F588=REFERENCIAS!$C$24),16,IF(INFORMACION!$T588='REFERENCIAS RIESGO'!$C$36,13,IF(INFORMACION!$F588=REFERENCIAS!$C$24,10,7))),0)</f>
        <v>#REF!</v>
      </c>
      <c r="Y588" s="68">
        <f>+VLOOKUP(M588,REFERENCIAS!$C:$D,2,0)*VLOOKUP($M$2,PONDERADORES!$A$7:$G$9,7,0)+VLOOKUP(N588,REFERENCIAS!$C:$D,2,0)*VLOOKUP($N$2,PONDERADORES!$A$7:$G$9,7,0)+VLOOKUP(O588,REFERENCIAS!$C:$D,2,0)*VLOOKUP($O$2,PONDERADORES!$A$7:$G$9,7,0)</f>
        <v>0.2</v>
      </c>
      <c r="Z588" s="2">
        <f>+VLOOKUP(IF(R588&lt;0.1,0,IF(AND(R588&gt;=0.1,R588&lt;0.2),0.1,IF(AND(R588&gt;=0.2,R588&lt;0.3),0.2,IF(R588&gt;0.3,0.3,)))),REFERENCIAS!$C:$D,2,0)*VLOOKUP($R$2,PONDERADORES!$A$11:$G$11,7,0)</f>
        <v>15</v>
      </c>
      <c r="AA588" s="92"/>
      <c r="AB588" s="95" t="e">
        <f t="shared" ca="1" si="35"/>
        <v>#REF!</v>
      </c>
      <c r="AC588" s="23" t="e">
        <f ca="1">IF(AB588&gt;REFERENCIAS!$C$62,REFERENCIAS!$B$62,IF(AND(AB588&gt;=REFERENCIAS!$C$63,AB588&lt;REFERENCIAS!$D$63),REFERENCIAS!$B$63,IF(AND(AB588&gt;REFERENCIAS!$C$64,AB588&lt;=REFERENCIAS!$D$64),REFERENCIAS!$B$64,IF(AND(AB588&gt;=REFERENCIAS!$C$65,AB588&lt;REFERENCIAS!$D$65),REFERENCIAS!$B$65, "Revisar"))))</f>
        <v>#REF!</v>
      </c>
      <c r="AD588" s="94" t="e">
        <f ca="1">VLOOKUP(AC588,REFERENCIAS!$B$62:$G$65,4,FALSE)</f>
        <v>#REF!</v>
      </c>
      <c r="AJ588" s="20"/>
    </row>
    <row r="589" spans="1:36" ht="17.25" x14ac:dyDescent="0.25">
      <c r="A589" s="74"/>
      <c r="B589" s="19"/>
      <c r="C589" s="19"/>
      <c r="D589" s="50"/>
      <c r="E589" s="73"/>
      <c r="F589" s="74"/>
      <c r="G589" s="9"/>
      <c r="H589" s="48"/>
      <c r="I589" s="49">
        <f t="shared" ca="1" si="33"/>
        <v>2022</v>
      </c>
      <c r="J589" s="22">
        <f t="shared" ca="1" si="32"/>
        <v>1</v>
      </c>
      <c r="K589" s="19"/>
      <c r="L589" s="73"/>
      <c r="M589" s="74"/>
      <c r="N589" s="19"/>
      <c r="O589" s="73"/>
      <c r="P589" s="82">
        <v>1</v>
      </c>
      <c r="Q589" s="24">
        <v>1</v>
      </c>
      <c r="R589" s="81">
        <f t="shared" si="34"/>
        <v>1</v>
      </c>
      <c r="S589" s="85"/>
      <c r="T589" s="19"/>
      <c r="U589" s="22"/>
      <c r="V589" s="59"/>
      <c r="W589" s="81"/>
      <c r="X589" s="91" t="e">
        <f ca="1">+VLOOKUP(#REF!,REFERENCIAS!$C:$D,2,0)*VLOOKUP(#REF!,PONDERADORES!A:P,IF(AND(INFORMACION!$T589='REFERENCIAS RIESGO'!$C$36,INFORMACION!$F589=REFERENCIAS!$C$24),16,IF(INFORMACION!$T589='REFERENCIAS RIESGO'!$C$36,13,IF(INFORMACION!$F589=REFERENCIAS!$C$24,10,7))),0)+VLOOKUP(K589,REFERENCIAS!$C:$D,2,0)*VLOOKUP($K$2,PONDERADORES!A:P,IF(AND(INFORMACION!$T589='REFERENCIAS RIESGO'!$C$36,INFORMACION!$F589=REFERENCIAS!$C$24),16,IF(INFORMACION!$T589='REFERENCIAS RIESGO'!$C$36,13,IF(INFORMACION!$F589=REFERENCIAS!$C$24,10,7))),0)+VLOOKUP(L589,REFERENCIAS!$C:$D,2,0)*VLOOKUP($L$2,PONDERADORES!A:P,IF(AND(INFORMACION!$T589='REFERENCIAS RIESGO'!$C$36,INFORMACION!$F589=REFERENCIAS!$C$24),16,IF(INFORMACION!$T589='REFERENCIAS RIESGO'!$C$36,13,IF(INFORMACION!$F589=REFERENCIAS!$C$24,10,7))),0)+VLOOKUP(F589,REFERENCIAS!$C:$D,2,0)*VLOOKUP($F$2,PONDERADORES!A:P,IF(AND(INFORMACION!$T589='REFERENCIAS RIESGO'!$C$36,INFORMACION!$F589=REFERENCIAS!$C$24),16,IF(INFORMACION!$T589='REFERENCIAS RIESGO'!$C$36,13,IF(INFORMACION!$F589=REFERENCIAS!$C$24,10,7))),0)+VLOOKUP(T589,REFERENCIAS!$C:$D,2,0)*VLOOKUP($T$2,PONDERADORES!A:P,IF(AND(INFORMACION!$T589='REFERENCIAS RIESGO'!$C$36,INFORMACION!$F589=REFERENCIAS!$C$24),16,IF(INFORMACION!$T589='REFERENCIAS RIESGO'!$C$36,13,IF(INFORMACION!$F589=REFERENCIAS!$C$24,10,7))),0)+VLOOKUP(IF(J589&lt;=0.2,0.2,IF(AND(J589&gt;0.2,J589&lt;=0.4),0.4,IF(AND(J589&gt;0.4,J589&lt;=0.6),0.6,IF(AND(J589&gt;0.6,J589&lt;=0.8),0.8,IF(AND(J589&gt;0.8,J589&lt;=1),1))))),REFERENCIAS!$C:$D,2,0)*VLOOKUP($J$2,PONDERADORES!A:P,IF(AND(INFORMACION!$T589='REFERENCIAS RIESGO'!$C$36,INFORMACION!$F589=REFERENCIAS!$C$24),16,IF(INFORMACION!$T589='REFERENCIAS RIESGO'!$C$36,13,IF(INFORMACION!$F589=REFERENCIAS!$C$24,10,7))),0)</f>
        <v>#REF!</v>
      </c>
      <c r="Y589" s="68">
        <f>+VLOOKUP(M589,REFERENCIAS!$C:$D,2,0)*VLOOKUP($M$2,PONDERADORES!$A$7:$G$9,7,0)+VLOOKUP(N589,REFERENCIAS!$C:$D,2,0)*VLOOKUP($N$2,PONDERADORES!$A$7:$G$9,7,0)+VLOOKUP(O589,REFERENCIAS!$C:$D,2,0)*VLOOKUP($O$2,PONDERADORES!$A$7:$G$9,7,0)</f>
        <v>0.2</v>
      </c>
      <c r="Z589" s="2">
        <f>+VLOOKUP(IF(R589&lt;0.1,0,IF(AND(R589&gt;=0.1,R589&lt;0.2),0.1,IF(AND(R589&gt;=0.2,R589&lt;0.3),0.2,IF(R589&gt;0.3,0.3,)))),REFERENCIAS!$C:$D,2,0)*VLOOKUP($R$2,PONDERADORES!$A$11:$G$11,7,0)</f>
        <v>15</v>
      </c>
      <c r="AA589" s="92"/>
      <c r="AB589" s="95" t="e">
        <f t="shared" ca="1" si="35"/>
        <v>#REF!</v>
      </c>
      <c r="AC589" s="23" t="e">
        <f ca="1">IF(AB589&gt;REFERENCIAS!$C$62,REFERENCIAS!$B$62,IF(AND(AB589&gt;=REFERENCIAS!$C$63,AB589&lt;REFERENCIAS!$D$63),REFERENCIAS!$B$63,IF(AND(AB589&gt;REFERENCIAS!$C$64,AB589&lt;=REFERENCIAS!$D$64),REFERENCIAS!$B$64,IF(AND(AB589&gt;=REFERENCIAS!$C$65,AB589&lt;REFERENCIAS!$D$65),REFERENCIAS!$B$65, "Revisar"))))</f>
        <v>#REF!</v>
      </c>
      <c r="AD589" s="94" t="e">
        <f ca="1">VLOOKUP(AC589,REFERENCIAS!$B$62:$G$65,4,FALSE)</f>
        <v>#REF!</v>
      </c>
      <c r="AJ589" s="20"/>
    </row>
    <row r="590" spans="1:36" ht="17.25" x14ac:dyDescent="0.25">
      <c r="A590" s="74"/>
      <c r="B590" s="19"/>
      <c r="C590" s="19"/>
      <c r="D590" s="50"/>
      <c r="E590" s="73"/>
      <c r="F590" s="74"/>
      <c r="G590" s="9"/>
      <c r="H590" s="48"/>
      <c r="I590" s="49">
        <f t="shared" ca="1" si="33"/>
        <v>2022</v>
      </c>
      <c r="J590" s="22">
        <f t="shared" ca="1" si="32"/>
        <v>1</v>
      </c>
      <c r="K590" s="19"/>
      <c r="L590" s="73"/>
      <c r="M590" s="74"/>
      <c r="N590" s="19"/>
      <c r="O590" s="73"/>
      <c r="P590" s="82">
        <v>1</v>
      </c>
      <c r="Q590" s="24">
        <v>1</v>
      </c>
      <c r="R590" s="81">
        <f t="shared" si="34"/>
        <v>1</v>
      </c>
      <c r="S590" s="85"/>
      <c r="T590" s="19"/>
      <c r="U590" s="22"/>
      <c r="V590" s="59"/>
      <c r="W590" s="81"/>
      <c r="X590" s="91" t="e">
        <f ca="1">+VLOOKUP(#REF!,REFERENCIAS!$C:$D,2,0)*VLOOKUP(#REF!,PONDERADORES!A:P,IF(AND(INFORMACION!$T590='REFERENCIAS RIESGO'!$C$36,INFORMACION!$F590=REFERENCIAS!$C$24),16,IF(INFORMACION!$T590='REFERENCIAS RIESGO'!$C$36,13,IF(INFORMACION!$F590=REFERENCIAS!$C$24,10,7))),0)+VLOOKUP(K590,REFERENCIAS!$C:$D,2,0)*VLOOKUP($K$2,PONDERADORES!A:P,IF(AND(INFORMACION!$T590='REFERENCIAS RIESGO'!$C$36,INFORMACION!$F590=REFERENCIAS!$C$24),16,IF(INFORMACION!$T590='REFERENCIAS RIESGO'!$C$36,13,IF(INFORMACION!$F590=REFERENCIAS!$C$24,10,7))),0)+VLOOKUP(L590,REFERENCIAS!$C:$D,2,0)*VLOOKUP($L$2,PONDERADORES!A:P,IF(AND(INFORMACION!$T590='REFERENCIAS RIESGO'!$C$36,INFORMACION!$F590=REFERENCIAS!$C$24),16,IF(INFORMACION!$T590='REFERENCIAS RIESGO'!$C$36,13,IF(INFORMACION!$F590=REFERENCIAS!$C$24,10,7))),0)+VLOOKUP(F590,REFERENCIAS!$C:$D,2,0)*VLOOKUP($F$2,PONDERADORES!A:P,IF(AND(INFORMACION!$T590='REFERENCIAS RIESGO'!$C$36,INFORMACION!$F590=REFERENCIAS!$C$24),16,IF(INFORMACION!$T590='REFERENCIAS RIESGO'!$C$36,13,IF(INFORMACION!$F590=REFERENCIAS!$C$24,10,7))),0)+VLOOKUP(T590,REFERENCIAS!$C:$D,2,0)*VLOOKUP($T$2,PONDERADORES!A:P,IF(AND(INFORMACION!$T590='REFERENCIAS RIESGO'!$C$36,INFORMACION!$F590=REFERENCIAS!$C$24),16,IF(INFORMACION!$T590='REFERENCIAS RIESGO'!$C$36,13,IF(INFORMACION!$F590=REFERENCIAS!$C$24,10,7))),0)+VLOOKUP(IF(J590&lt;=0.2,0.2,IF(AND(J590&gt;0.2,J590&lt;=0.4),0.4,IF(AND(J590&gt;0.4,J590&lt;=0.6),0.6,IF(AND(J590&gt;0.6,J590&lt;=0.8),0.8,IF(AND(J590&gt;0.8,J590&lt;=1),1))))),REFERENCIAS!$C:$D,2,0)*VLOOKUP($J$2,PONDERADORES!A:P,IF(AND(INFORMACION!$T590='REFERENCIAS RIESGO'!$C$36,INFORMACION!$F590=REFERENCIAS!$C$24),16,IF(INFORMACION!$T590='REFERENCIAS RIESGO'!$C$36,13,IF(INFORMACION!$F590=REFERENCIAS!$C$24,10,7))),0)</f>
        <v>#REF!</v>
      </c>
      <c r="Y590" s="68">
        <f>+VLOOKUP(M590,REFERENCIAS!$C:$D,2,0)*VLOOKUP($M$2,PONDERADORES!$A$7:$G$9,7,0)+VLOOKUP(N590,REFERENCIAS!$C:$D,2,0)*VLOOKUP($N$2,PONDERADORES!$A$7:$G$9,7,0)+VLOOKUP(O590,REFERENCIAS!$C:$D,2,0)*VLOOKUP($O$2,PONDERADORES!$A$7:$G$9,7,0)</f>
        <v>0.2</v>
      </c>
      <c r="Z590" s="2">
        <f>+VLOOKUP(IF(R590&lt;0.1,0,IF(AND(R590&gt;=0.1,R590&lt;0.2),0.1,IF(AND(R590&gt;=0.2,R590&lt;0.3),0.2,IF(R590&gt;0.3,0.3,)))),REFERENCIAS!$C:$D,2,0)*VLOOKUP($R$2,PONDERADORES!$A$11:$G$11,7,0)</f>
        <v>15</v>
      </c>
      <c r="AA590" s="92"/>
      <c r="AB590" s="95" t="e">
        <f t="shared" ca="1" si="35"/>
        <v>#REF!</v>
      </c>
      <c r="AC590" s="23" t="e">
        <f ca="1">IF(AB590&gt;REFERENCIAS!$C$62,REFERENCIAS!$B$62,IF(AND(AB590&gt;=REFERENCIAS!$C$63,AB590&lt;REFERENCIAS!$D$63),REFERENCIAS!$B$63,IF(AND(AB590&gt;REFERENCIAS!$C$64,AB590&lt;=REFERENCIAS!$D$64),REFERENCIAS!$B$64,IF(AND(AB590&gt;=REFERENCIAS!$C$65,AB590&lt;REFERENCIAS!$D$65),REFERENCIAS!$B$65, "Revisar"))))</f>
        <v>#REF!</v>
      </c>
      <c r="AD590" s="94" t="e">
        <f ca="1">VLOOKUP(AC590,REFERENCIAS!$B$62:$G$65,4,FALSE)</f>
        <v>#REF!</v>
      </c>
      <c r="AJ590" s="20"/>
    </row>
    <row r="591" spans="1:36" ht="17.25" x14ac:dyDescent="0.25">
      <c r="A591" s="74"/>
      <c r="B591" s="19"/>
      <c r="C591" s="19"/>
      <c r="D591" s="50"/>
      <c r="E591" s="73"/>
      <c r="F591" s="74"/>
      <c r="G591" s="9"/>
      <c r="H591" s="48"/>
      <c r="I591" s="49">
        <f t="shared" ca="1" si="33"/>
        <v>2022</v>
      </c>
      <c r="J591" s="22">
        <f t="shared" ca="1" si="32"/>
        <v>1</v>
      </c>
      <c r="K591" s="19"/>
      <c r="L591" s="73"/>
      <c r="M591" s="74"/>
      <c r="N591" s="19"/>
      <c r="O591" s="73"/>
      <c r="P591" s="82">
        <v>1</v>
      </c>
      <c r="Q591" s="24">
        <v>1</v>
      </c>
      <c r="R591" s="81">
        <f t="shared" si="34"/>
        <v>1</v>
      </c>
      <c r="S591" s="85"/>
      <c r="T591" s="19"/>
      <c r="U591" s="22"/>
      <c r="V591" s="59"/>
      <c r="W591" s="81"/>
      <c r="X591" s="91" t="e">
        <f ca="1">+VLOOKUP(#REF!,REFERENCIAS!$C:$D,2,0)*VLOOKUP(#REF!,PONDERADORES!A:P,IF(AND(INFORMACION!$T591='REFERENCIAS RIESGO'!$C$36,INFORMACION!$F591=REFERENCIAS!$C$24),16,IF(INFORMACION!$T591='REFERENCIAS RIESGO'!$C$36,13,IF(INFORMACION!$F591=REFERENCIAS!$C$24,10,7))),0)+VLOOKUP(K591,REFERENCIAS!$C:$D,2,0)*VLOOKUP($K$2,PONDERADORES!A:P,IF(AND(INFORMACION!$T591='REFERENCIAS RIESGO'!$C$36,INFORMACION!$F591=REFERENCIAS!$C$24),16,IF(INFORMACION!$T591='REFERENCIAS RIESGO'!$C$36,13,IF(INFORMACION!$F591=REFERENCIAS!$C$24,10,7))),0)+VLOOKUP(L591,REFERENCIAS!$C:$D,2,0)*VLOOKUP($L$2,PONDERADORES!A:P,IF(AND(INFORMACION!$T591='REFERENCIAS RIESGO'!$C$36,INFORMACION!$F591=REFERENCIAS!$C$24),16,IF(INFORMACION!$T591='REFERENCIAS RIESGO'!$C$36,13,IF(INFORMACION!$F591=REFERENCIAS!$C$24,10,7))),0)+VLOOKUP(F591,REFERENCIAS!$C:$D,2,0)*VLOOKUP($F$2,PONDERADORES!A:P,IF(AND(INFORMACION!$T591='REFERENCIAS RIESGO'!$C$36,INFORMACION!$F591=REFERENCIAS!$C$24),16,IF(INFORMACION!$T591='REFERENCIAS RIESGO'!$C$36,13,IF(INFORMACION!$F591=REFERENCIAS!$C$24,10,7))),0)+VLOOKUP(T591,REFERENCIAS!$C:$D,2,0)*VLOOKUP($T$2,PONDERADORES!A:P,IF(AND(INFORMACION!$T591='REFERENCIAS RIESGO'!$C$36,INFORMACION!$F591=REFERENCIAS!$C$24),16,IF(INFORMACION!$T591='REFERENCIAS RIESGO'!$C$36,13,IF(INFORMACION!$F591=REFERENCIAS!$C$24,10,7))),0)+VLOOKUP(IF(J591&lt;=0.2,0.2,IF(AND(J591&gt;0.2,J591&lt;=0.4),0.4,IF(AND(J591&gt;0.4,J591&lt;=0.6),0.6,IF(AND(J591&gt;0.6,J591&lt;=0.8),0.8,IF(AND(J591&gt;0.8,J591&lt;=1),1))))),REFERENCIAS!$C:$D,2,0)*VLOOKUP($J$2,PONDERADORES!A:P,IF(AND(INFORMACION!$T591='REFERENCIAS RIESGO'!$C$36,INFORMACION!$F591=REFERENCIAS!$C$24),16,IF(INFORMACION!$T591='REFERENCIAS RIESGO'!$C$36,13,IF(INFORMACION!$F591=REFERENCIAS!$C$24,10,7))),0)</f>
        <v>#REF!</v>
      </c>
      <c r="Y591" s="68">
        <f>+VLOOKUP(M591,REFERENCIAS!$C:$D,2,0)*VLOOKUP($M$2,PONDERADORES!$A$7:$G$9,7,0)+VLOOKUP(N591,REFERENCIAS!$C:$D,2,0)*VLOOKUP($N$2,PONDERADORES!$A$7:$G$9,7,0)+VLOOKUP(O591,REFERENCIAS!$C:$D,2,0)*VLOOKUP($O$2,PONDERADORES!$A$7:$G$9,7,0)</f>
        <v>0.2</v>
      </c>
      <c r="Z591" s="2">
        <f>+VLOOKUP(IF(R591&lt;0.1,0,IF(AND(R591&gt;=0.1,R591&lt;0.2),0.1,IF(AND(R591&gt;=0.2,R591&lt;0.3),0.2,IF(R591&gt;0.3,0.3,)))),REFERENCIAS!$C:$D,2,0)*VLOOKUP($R$2,PONDERADORES!$A$11:$G$11,7,0)</f>
        <v>15</v>
      </c>
      <c r="AA591" s="92"/>
      <c r="AB591" s="95" t="e">
        <f t="shared" ca="1" si="35"/>
        <v>#REF!</v>
      </c>
      <c r="AC591" s="23" t="e">
        <f ca="1">IF(AB591&gt;REFERENCIAS!$C$62,REFERENCIAS!$B$62,IF(AND(AB591&gt;=REFERENCIAS!$C$63,AB591&lt;REFERENCIAS!$D$63),REFERENCIAS!$B$63,IF(AND(AB591&gt;REFERENCIAS!$C$64,AB591&lt;=REFERENCIAS!$D$64),REFERENCIAS!$B$64,IF(AND(AB591&gt;=REFERENCIAS!$C$65,AB591&lt;REFERENCIAS!$D$65),REFERENCIAS!$B$65, "Revisar"))))</f>
        <v>#REF!</v>
      </c>
      <c r="AD591" s="94" t="e">
        <f ca="1">VLOOKUP(AC591,REFERENCIAS!$B$62:$G$65,4,FALSE)</f>
        <v>#REF!</v>
      </c>
      <c r="AJ591" s="20"/>
    </row>
    <row r="592" spans="1:36" ht="17.25" x14ac:dyDescent="0.25">
      <c r="A592" s="74"/>
      <c r="B592" s="19"/>
      <c r="C592" s="19"/>
      <c r="D592" s="50"/>
      <c r="E592" s="73"/>
      <c r="F592" s="74"/>
      <c r="G592" s="9"/>
      <c r="H592" s="48"/>
      <c r="I592" s="49">
        <f t="shared" ca="1" si="33"/>
        <v>2022</v>
      </c>
      <c r="J592" s="22">
        <f t="shared" ca="1" si="32"/>
        <v>1</v>
      </c>
      <c r="K592" s="19"/>
      <c r="L592" s="73"/>
      <c r="M592" s="74"/>
      <c r="N592" s="19"/>
      <c r="O592" s="73"/>
      <c r="P592" s="82">
        <v>1</v>
      </c>
      <c r="Q592" s="24">
        <v>1</v>
      </c>
      <c r="R592" s="81">
        <f t="shared" si="34"/>
        <v>1</v>
      </c>
      <c r="S592" s="85"/>
      <c r="T592" s="19"/>
      <c r="U592" s="22"/>
      <c r="V592" s="59"/>
      <c r="W592" s="81"/>
      <c r="X592" s="91" t="e">
        <f ca="1">+VLOOKUP(#REF!,REFERENCIAS!$C:$D,2,0)*VLOOKUP(#REF!,PONDERADORES!A:P,IF(AND(INFORMACION!$T592='REFERENCIAS RIESGO'!$C$36,INFORMACION!$F592=REFERENCIAS!$C$24),16,IF(INFORMACION!$T592='REFERENCIAS RIESGO'!$C$36,13,IF(INFORMACION!$F592=REFERENCIAS!$C$24,10,7))),0)+VLOOKUP(K592,REFERENCIAS!$C:$D,2,0)*VLOOKUP($K$2,PONDERADORES!A:P,IF(AND(INFORMACION!$T592='REFERENCIAS RIESGO'!$C$36,INFORMACION!$F592=REFERENCIAS!$C$24),16,IF(INFORMACION!$T592='REFERENCIAS RIESGO'!$C$36,13,IF(INFORMACION!$F592=REFERENCIAS!$C$24,10,7))),0)+VLOOKUP(L592,REFERENCIAS!$C:$D,2,0)*VLOOKUP($L$2,PONDERADORES!A:P,IF(AND(INFORMACION!$T592='REFERENCIAS RIESGO'!$C$36,INFORMACION!$F592=REFERENCIAS!$C$24),16,IF(INFORMACION!$T592='REFERENCIAS RIESGO'!$C$36,13,IF(INFORMACION!$F592=REFERENCIAS!$C$24,10,7))),0)+VLOOKUP(F592,REFERENCIAS!$C:$D,2,0)*VLOOKUP($F$2,PONDERADORES!A:P,IF(AND(INFORMACION!$T592='REFERENCIAS RIESGO'!$C$36,INFORMACION!$F592=REFERENCIAS!$C$24),16,IF(INFORMACION!$T592='REFERENCIAS RIESGO'!$C$36,13,IF(INFORMACION!$F592=REFERENCIAS!$C$24,10,7))),0)+VLOOKUP(T592,REFERENCIAS!$C:$D,2,0)*VLOOKUP($T$2,PONDERADORES!A:P,IF(AND(INFORMACION!$T592='REFERENCIAS RIESGO'!$C$36,INFORMACION!$F592=REFERENCIAS!$C$24),16,IF(INFORMACION!$T592='REFERENCIAS RIESGO'!$C$36,13,IF(INFORMACION!$F592=REFERENCIAS!$C$24,10,7))),0)+VLOOKUP(IF(J592&lt;=0.2,0.2,IF(AND(J592&gt;0.2,J592&lt;=0.4),0.4,IF(AND(J592&gt;0.4,J592&lt;=0.6),0.6,IF(AND(J592&gt;0.6,J592&lt;=0.8),0.8,IF(AND(J592&gt;0.8,J592&lt;=1),1))))),REFERENCIAS!$C:$D,2,0)*VLOOKUP($J$2,PONDERADORES!A:P,IF(AND(INFORMACION!$T592='REFERENCIAS RIESGO'!$C$36,INFORMACION!$F592=REFERENCIAS!$C$24),16,IF(INFORMACION!$T592='REFERENCIAS RIESGO'!$C$36,13,IF(INFORMACION!$F592=REFERENCIAS!$C$24,10,7))),0)</f>
        <v>#REF!</v>
      </c>
      <c r="Y592" s="68">
        <f>+VLOOKUP(M592,REFERENCIAS!$C:$D,2,0)*VLOOKUP($M$2,PONDERADORES!$A$7:$G$9,7,0)+VLOOKUP(N592,REFERENCIAS!$C:$D,2,0)*VLOOKUP($N$2,PONDERADORES!$A$7:$G$9,7,0)+VLOOKUP(O592,REFERENCIAS!$C:$D,2,0)*VLOOKUP($O$2,PONDERADORES!$A$7:$G$9,7,0)</f>
        <v>0.2</v>
      </c>
      <c r="Z592" s="2">
        <f>+VLOOKUP(IF(R592&lt;0.1,0,IF(AND(R592&gt;=0.1,R592&lt;0.2),0.1,IF(AND(R592&gt;=0.2,R592&lt;0.3),0.2,IF(R592&gt;0.3,0.3,)))),REFERENCIAS!$C:$D,2,0)*VLOOKUP($R$2,PONDERADORES!$A$11:$G$11,7,0)</f>
        <v>15</v>
      </c>
      <c r="AA592" s="92"/>
      <c r="AB592" s="95" t="e">
        <f t="shared" ca="1" si="35"/>
        <v>#REF!</v>
      </c>
      <c r="AC592" s="23" t="e">
        <f ca="1">IF(AB592&gt;REFERENCIAS!$C$62,REFERENCIAS!$B$62,IF(AND(AB592&gt;=REFERENCIAS!$C$63,AB592&lt;REFERENCIAS!$D$63),REFERENCIAS!$B$63,IF(AND(AB592&gt;REFERENCIAS!$C$64,AB592&lt;=REFERENCIAS!$D$64),REFERENCIAS!$B$64,IF(AND(AB592&gt;=REFERENCIAS!$C$65,AB592&lt;REFERENCIAS!$D$65),REFERENCIAS!$B$65, "Revisar"))))</f>
        <v>#REF!</v>
      </c>
      <c r="AD592" s="94" t="e">
        <f ca="1">VLOOKUP(AC592,REFERENCIAS!$B$62:$G$65,4,FALSE)</f>
        <v>#REF!</v>
      </c>
      <c r="AJ592" s="20"/>
    </row>
    <row r="593" spans="1:36" ht="17.25" x14ac:dyDescent="0.25">
      <c r="A593" s="74"/>
      <c r="B593" s="19"/>
      <c r="C593" s="19"/>
      <c r="D593" s="50"/>
      <c r="E593" s="73"/>
      <c r="F593" s="74"/>
      <c r="G593" s="9"/>
      <c r="H593" s="48"/>
      <c r="I593" s="49">
        <f t="shared" ca="1" si="33"/>
        <v>2022</v>
      </c>
      <c r="J593" s="22">
        <f t="shared" ca="1" si="32"/>
        <v>1</v>
      </c>
      <c r="K593" s="19"/>
      <c r="L593" s="73"/>
      <c r="M593" s="74"/>
      <c r="N593" s="19"/>
      <c r="O593" s="73"/>
      <c r="P593" s="82">
        <v>1</v>
      </c>
      <c r="Q593" s="24">
        <v>1</v>
      </c>
      <c r="R593" s="81">
        <f t="shared" si="34"/>
        <v>1</v>
      </c>
      <c r="S593" s="85"/>
      <c r="T593" s="19"/>
      <c r="U593" s="22"/>
      <c r="V593" s="59"/>
      <c r="W593" s="81"/>
      <c r="X593" s="91" t="e">
        <f ca="1">+VLOOKUP(#REF!,REFERENCIAS!$C:$D,2,0)*VLOOKUP(#REF!,PONDERADORES!A:P,IF(AND(INFORMACION!$T593='REFERENCIAS RIESGO'!$C$36,INFORMACION!$F593=REFERENCIAS!$C$24),16,IF(INFORMACION!$T593='REFERENCIAS RIESGO'!$C$36,13,IF(INFORMACION!$F593=REFERENCIAS!$C$24,10,7))),0)+VLOOKUP(K593,REFERENCIAS!$C:$D,2,0)*VLOOKUP($K$2,PONDERADORES!A:P,IF(AND(INFORMACION!$T593='REFERENCIAS RIESGO'!$C$36,INFORMACION!$F593=REFERENCIAS!$C$24),16,IF(INFORMACION!$T593='REFERENCIAS RIESGO'!$C$36,13,IF(INFORMACION!$F593=REFERENCIAS!$C$24,10,7))),0)+VLOOKUP(L593,REFERENCIAS!$C:$D,2,0)*VLOOKUP($L$2,PONDERADORES!A:P,IF(AND(INFORMACION!$T593='REFERENCIAS RIESGO'!$C$36,INFORMACION!$F593=REFERENCIAS!$C$24),16,IF(INFORMACION!$T593='REFERENCIAS RIESGO'!$C$36,13,IF(INFORMACION!$F593=REFERENCIAS!$C$24,10,7))),0)+VLOOKUP(F593,REFERENCIAS!$C:$D,2,0)*VLOOKUP($F$2,PONDERADORES!A:P,IF(AND(INFORMACION!$T593='REFERENCIAS RIESGO'!$C$36,INFORMACION!$F593=REFERENCIAS!$C$24),16,IF(INFORMACION!$T593='REFERENCIAS RIESGO'!$C$36,13,IF(INFORMACION!$F593=REFERENCIAS!$C$24,10,7))),0)+VLOOKUP(T593,REFERENCIAS!$C:$D,2,0)*VLOOKUP($T$2,PONDERADORES!A:P,IF(AND(INFORMACION!$T593='REFERENCIAS RIESGO'!$C$36,INFORMACION!$F593=REFERENCIAS!$C$24),16,IF(INFORMACION!$T593='REFERENCIAS RIESGO'!$C$36,13,IF(INFORMACION!$F593=REFERENCIAS!$C$24,10,7))),0)+VLOOKUP(IF(J593&lt;=0.2,0.2,IF(AND(J593&gt;0.2,J593&lt;=0.4),0.4,IF(AND(J593&gt;0.4,J593&lt;=0.6),0.6,IF(AND(J593&gt;0.6,J593&lt;=0.8),0.8,IF(AND(J593&gt;0.8,J593&lt;=1),1))))),REFERENCIAS!$C:$D,2,0)*VLOOKUP($J$2,PONDERADORES!A:P,IF(AND(INFORMACION!$T593='REFERENCIAS RIESGO'!$C$36,INFORMACION!$F593=REFERENCIAS!$C$24),16,IF(INFORMACION!$T593='REFERENCIAS RIESGO'!$C$36,13,IF(INFORMACION!$F593=REFERENCIAS!$C$24,10,7))),0)</f>
        <v>#REF!</v>
      </c>
      <c r="Y593" s="68">
        <f>+VLOOKUP(M593,REFERENCIAS!$C:$D,2,0)*VLOOKUP($M$2,PONDERADORES!$A$7:$G$9,7,0)+VLOOKUP(N593,REFERENCIAS!$C:$D,2,0)*VLOOKUP($N$2,PONDERADORES!$A$7:$G$9,7,0)+VLOOKUP(O593,REFERENCIAS!$C:$D,2,0)*VLOOKUP($O$2,PONDERADORES!$A$7:$G$9,7,0)</f>
        <v>0.2</v>
      </c>
      <c r="Z593" s="2">
        <f>+VLOOKUP(IF(R593&lt;0.1,0,IF(AND(R593&gt;=0.1,R593&lt;0.2),0.1,IF(AND(R593&gt;=0.2,R593&lt;0.3),0.2,IF(R593&gt;0.3,0.3,)))),REFERENCIAS!$C:$D,2,0)*VLOOKUP($R$2,PONDERADORES!$A$11:$G$11,7,0)</f>
        <v>15</v>
      </c>
      <c r="AA593" s="92"/>
      <c r="AB593" s="95" t="e">
        <f t="shared" ca="1" si="35"/>
        <v>#REF!</v>
      </c>
      <c r="AC593" s="23" t="e">
        <f ca="1">IF(AB593&gt;REFERENCIAS!$C$62,REFERENCIAS!$B$62,IF(AND(AB593&gt;=REFERENCIAS!$C$63,AB593&lt;REFERENCIAS!$D$63),REFERENCIAS!$B$63,IF(AND(AB593&gt;REFERENCIAS!$C$64,AB593&lt;=REFERENCIAS!$D$64),REFERENCIAS!$B$64,IF(AND(AB593&gt;=REFERENCIAS!$C$65,AB593&lt;REFERENCIAS!$D$65),REFERENCIAS!$B$65, "Revisar"))))</f>
        <v>#REF!</v>
      </c>
      <c r="AD593" s="94" t="e">
        <f ca="1">VLOOKUP(AC593,REFERENCIAS!$B$62:$G$65,4,FALSE)</f>
        <v>#REF!</v>
      </c>
      <c r="AJ593" s="20"/>
    </row>
    <row r="594" spans="1:36" ht="17.25" x14ac:dyDescent="0.25">
      <c r="A594" s="74"/>
      <c r="B594" s="19"/>
      <c r="C594" s="19"/>
      <c r="D594" s="50"/>
      <c r="E594" s="73"/>
      <c r="F594" s="74"/>
      <c r="G594" s="9"/>
      <c r="H594" s="48"/>
      <c r="I594" s="49">
        <f t="shared" ca="1" si="33"/>
        <v>2022</v>
      </c>
      <c r="J594" s="22">
        <f t="shared" ca="1" si="32"/>
        <v>1</v>
      </c>
      <c r="K594" s="19"/>
      <c r="L594" s="73"/>
      <c r="M594" s="74"/>
      <c r="N594" s="19"/>
      <c r="O594" s="73"/>
      <c r="P594" s="82">
        <v>1</v>
      </c>
      <c r="Q594" s="24">
        <v>1</v>
      </c>
      <c r="R594" s="81">
        <f t="shared" si="34"/>
        <v>1</v>
      </c>
      <c r="S594" s="85"/>
      <c r="T594" s="19"/>
      <c r="U594" s="22"/>
      <c r="V594" s="59"/>
      <c r="W594" s="81"/>
      <c r="X594" s="91" t="e">
        <f ca="1">+VLOOKUP(#REF!,REFERENCIAS!$C:$D,2,0)*VLOOKUP(#REF!,PONDERADORES!A:P,IF(AND(INFORMACION!$T594='REFERENCIAS RIESGO'!$C$36,INFORMACION!$F594=REFERENCIAS!$C$24),16,IF(INFORMACION!$T594='REFERENCIAS RIESGO'!$C$36,13,IF(INFORMACION!$F594=REFERENCIAS!$C$24,10,7))),0)+VLOOKUP(K594,REFERENCIAS!$C:$D,2,0)*VLOOKUP($K$2,PONDERADORES!A:P,IF(AND(INFORMACION!$T594='REFERENCIAS RIESGO'!$C$36,INFORMACION!$F594=REFERENCIAS!$C$24),16,IF(INFORMACION!$T594='REFERENCIAS RIESGO'!$C$36,13,IF(INFORMACION!$F594=REFERENCIAS!$C$24,10,7))),0)+VLOOKUP(L594,REFERENCIAS!$C:$D,2,0)*VLOOKUP($L$2,PONDERADORES!A:P,IF(AND(INFORMACION!$T594='REFERENCIAS RIESGO'!$C$36,INFORMACION!$F594=REFERENCIAS!$C$24),16,IF(INFORMACION!$T594='REFERENCIAS RIESGO'!$C$36,13,IF(INFORMACION!$F594=REFERENCIAS!$C$24,10,7))),0)+VLOOKUP(F594,REFERENCIAS!$C:$D,2,0)*VLOOKUP($F$2,PONDERADORES!A:P,IF(AND(INFORMACION!$T594='REFERENCIAS RIESGO'!$C$36,INFORMACION!$F594=REFERENCIAS!$C$24),16,IF(INFORMACION!$T594='REFERENCIAS RIESGO'!$C$36,13,IF(INFORMACION!$F594=REFERENCIAS!$C$24,10,7))),0)+VLOOKUP(T594,REFERENCIAS!$C:$D,2,0)*VLOOKUP($T$2,PONDERADORES!A:P,IF(AND(INFORMACION!$T594='REFERENCIAS RIESGO'!$C$36,INFORMACION!$F594=REFERENCIAS!$C$24),16,IF(INFORMACION!$T594='REFERENCIAS RIESGO'!$C$36,13,IF(INFORMACION!$F594=REFERENCIAS!$C$24,10,7))),0)+VLOOKUP(IF(J594&lt;=0.2,0.2,IF(AND(J594&gt;0.2,J594&lt;=0.4),0.4,IF(AND(J594&gt;0.4,J594&lt;=0.6),0.6,IF(AND(J594&gt;0.6,J594&lt;=0.8),0.8,IF(AND(J594&gt;0.8,J594&lt;=1),1))))),REFERENCIAS!$C:$D,2,0)*VLOOKUP($J$2,PONDERADORES!A:P,IF(AND(INFORMACION!$T594='REFERENCIAS RIESGO'!$C$36,INFORMACION!$F594=REFERENCIAS!$C$24),16,IF(INFORMACION!$T594='REFERENCIAS RIESGO'!$C$36,13,IF(INFORMACION!$F594=REFERENCIAS!$C$24,10,7))),0)</f>
        <v>#REF!</v>
      </c>
      <c r="Y594" s="68">
        <f>+VLOOKUP(M594,REFERENCIAS!$C:$D,2,0)*VLOOKUP($M$2,PONDERADORES!$A$7:$G$9,7,0)+VLOOKUP(N594,REFERENCIAS!$C:$D,2,0)*VLOOKUP($N$2,PONDERADORES!$A$7:$G$9,7,0)+VLOOKUP(O594,REFERENCIAS!$C:$D,2,0)*VLOOKUP($O$2,PONDERADORES!$A$7:$G$9,7,0)</f>
        <v>0.2</v>
      </c>
      <c r="Z594" s="2">
        <f>+VLOOKUP(IF(R594&lt;0.1,0,IF(AND(R594&gt;=0.1,R594&lt;0.2),0.1,IF(AND(R594&gt;=0.2,R594&lt;0.3),0.2,IF(R594&gt;0.3,0.3,)))),REFERENCIAS!$C:$D,2,0)*VLOOKUP($R$2,PONDERADORES!$A$11:$G$11,7,0)</f>
        <v>15</v>
      </c>
      <c r="AA594" s="92"/>
      <c r="AB594" s="95" t="e">
        <f t="shared" ca="1" si="35"/>
        <v>#REF!</v>
      </c>
      <c r="AC594" s="23" t="e">
        <f ca="1">IF(AB594&gt;REFERENCIAS!$C$62,REFERENCIAS!$B$62,IF(AND(AB594&gt;=REFERENCIAS!$C$63,AB594&lt;REFERENCIAS!$D$63),REFERENCIAS!$B$63,IF(AND(AB594&gt;REFERENCIAS!$C$64,AB594&lt;=REFERENCIAS!$D$64),REFERENCIAS!$B$64,IF(AND(AB594&gt;=REFERENCIAS!$C$65,AB594&lt;REFERENCIAS!$D$65),REFERENCIAS!$B$65, "Revisar"))))</f>
        <v>#REF!</v>
      </c>
      <c r="AD594" s="94" t="e">
        <f ca="1">VLOOKUP(AC594,REFERENCIAS!$B$62:$G$65,4,FALSE)</f>
        <v>#REF!</v>
      </c>
      <c r="AJ594" s="20"/>
    </row>
    <row r="595" spans="1:36" ht="17.25" x14ac:dyDescent="0.25">
      <c r="A595" s="74"/>
      <c r="B595" s="19"/>
      <c r="C595" s="19"/>
      <c r="D595" s="50"/>
      <c r="E595" s="73"/>
      <c r="F595" s="74"/>
      <c r="G595" s="9"/>
      <c r="H595" s="48"/>
      <c r="I595" s="49">
        <f t="shared" ca="1" si="33"/>
        <v>2022</v>
      </c>
      <c r="J595" s="22">
        <f t="shared" ca="1" si="32"/>
        <v>1</v>
      </c>
      <c r="K595" s="19"/>
      <c r="L595" s="73"/>
      <c r="M595" s="74"/>
      <c r="N595" s="19"/>
      <c r="O595" s="73"/>
      <c r="P595" s="82">
        <v>1</v>
      </c>
      <c r="Q595" s="24">
        <v>1</v>
      </c>
      <c r="R595" s="81">
        <f t="shared" si="34"/>
        <v>1</v>
      </c>
      <c r="S595" s="85"/>
      <c r="T595" s="19"/>
      <c r="U595" s="22"/>
      <c r="V595" s="59"/>
      <c r="W595" s="81"/>
      <c r="X595" s="91" t="e">
        <f ca="1">+VLOOKUP(#REF!,REFERENCIAS!$C:$D,2,0)*VLOOKUP(#REF!,PONDERADORES!A:P,IF(AND(INFORMACION!$T595='REFERENCIAS RIESGO'!$C$36,INFORMACION!$F595=REFERENCIAS!$C$24),16,IF(INFORMACION!$T595='REFERENCIAS RIESGO'!$C$36,13,IF(INFORMACION!$F595=REFERENCIAS!$C$24,10,7))),0)+VLOOKUP(K595,REFERENCIAS!$C:$D,2,0)*VLOOKUP($K$2,PONDERADORES!A:P,IF(AND(INFORMACION!$T595='REFERENCIAS RIESGO'!$C$36,INFORMACION!$F595=REFERENCIAS!$C$24),16,IF(INFORMACION!$T595='REFERENCIAS RIESGO'!$C$36,13,IF(INFORMACION!$F595=REFERENCIAS!$C$24,10,7))),0)+VLOOKUP(L595,REFERENCIAS!$C:$D,2,0)*VLOOKUP($L$2,PONDERADORES!A:P,IF(AND(INFORMACION!$T595='REFERENCIAS RIESGO'!$C$36,INFORMACION!$F595=REFERENCIAS!$C$24),16,IF(INFORMACION!$T595='REFERENCIAS RIESGO'!$C$36,13,IF(INFORMACION!$F595=REFERENCIAS!$C$24,10,7))),0)+VLOOKUP(F595,REFERENCIAS!$C:$D,2,0)*VLOOKUP($F$2,PONDERADORES!A:P,IF(AND(INFORMACION!$T595='REFERENCIAS RIESGO'!$C$36,INFORMACION!$F595=REFERENCIAS!$C$24),16,IF(INFORMACION!$T595='REFERENCIAS RIESGO'!$C$36,13,IF(INFORMACION!$F595=REFERENCIAS!$C$24,10,7))),0)+VLOOKUP(T595,REFERENCIAS!$C:$D,2,0)*VLOOKUP($T$2,PONDERADORES!A:P,IF(AND(INFORMACION!$T595='REFERENCIAS RIESGO'!$C$36,INFORMACION!$F595=REFERENCIAS!$C$24),16,IF(INFORMACION!$T595='REFERENCIAS RIESGO'!$C$36,13,IF(INFORMACION!$F595=REFERENCIAS!$C$24,10,7))),0)+VLOOKUP(IF(J595&lt;=0.2,0.2,IF(AND(J595&gt;0.2,J595&lt;=0.4),0.4,IF(AND(J595&gt;0.4,J595&lt;=0.6),0.6,IF(AND(J595&gt;0.6,J595&lt;=0.8),0.8,IF(AND(J595&gt;0.8,J595&lt;=1),1))))),REFERENCIAS!$C:$D,2,0)*VLOOKUP($J$2,PONDERADORES!A:P,IF(AND(INFORMACION!$T595='REFERENCIAS RIESGO'!$C$36,INFORMACION!$F595=REFERENCIAS!$C$24),16,IF(INFORMACION!$T595='REFERENCIAS RIESGO'!$C$36,13,IF(INFORMACION!$F595=REFERENCIAS!$C$24,10,7))),0)</f>
        <v>#REF!</v>
      </c>
      <c r="Y595" s="68">
        <f>+VLOOKUP(M595,REFERENCIAS!$C:$D,2,0)*VLOOKUP($M$2,PONDERADORES!$A$7:$G$9,7,0)+VLOOKUP(N595,REFERENCIAS!$C:$D,2,0)*VLOOKUP($N$2,PONDERADORES!$A$7:$G$9,7,0)+VLOOKUP(O595,REFERENCIAS!$C:$D,2,0)*VLOOKUP($O$2,PONDERADORES!$A$7:$G$9,7,0)</f>
        <v>0.2</v>
      </c>
      <c r="Z595" s="2">
        <f>+VLOOKUP(IF(R595&lt;0.1,0,IF(AND(R595&gt;=0.1,R595&lt;0.2),0.1,IF(AND(R595&gt;=0.2,R595&lt;0.3),0.2,IF(R595&gt;0.3,0.3,)))),REFERENCIAS!$C:$D,2,0)*VLOOKUP($R$2,PONDERADORES!$A$11:$G$11,7,0)</f>
        <v>15</v>
      </c>
      <c r="AA595" s="92"/>
      <c r="AB595" s="95" t="e">
        <f t="shared" ca="1" si="35"/>
        <v>#REF!</v>
      </c>
      <c r="AC595" s="23" t="e">
        <f ca="1">IF(AB595&gt;REFERENCIAS!$C$62,REFERENCIAS!$B$62,IF(AND(AB595&gt;=REFERENCIAS!$C$63,AB595&lt;REFERENCIAS!$D$63),REFERENCIAS!$B$63,IF(AND(AB595&gt;REFERENCIAS!$C$64,AB595&lt;=REFERENCIAS!$D$64),REFERENCIAS!$B$64,IF(AND(AB595&gt;=REFERENCIAS!$C$65,AB595&lt;REFERENCIAS!$D$65),REFERENCIAS!$B$65, "Revisar"))))</f>
        <v>#REF!</v>
      </c>
      <c r="AD595" s="94" t="e">
        <f ca="1">VLOOKUP(AC595,REFERENCIAS!$B$62:$G$65,4,FALSE)</f>
        <v>#REF!</v>
      </c>
      <c r="AJ595" s="20"/>
    </row>
    <row r="596" spans="1:36" ht="47.25" customHeight="1" x14ac:dyDescent="0.25">
      <c r="A596" s="74"/>
      <c r="B596" s="19"/>
      <c r="C596" s="19"/>
      <c r="D596" s="50"/>
      <c r="E596" s="73"/>
      <c r="F596" s="74"/>
      <c r="G596" s="9"/>
      <c r="H596" s="48"/>
      <c r="I596" s="49">
        <f t="shared" ca="1" si="33"/>
        <v>2022</v>
      </c>
      <c r="J596" s="22">
        <f t="shared" ca="1" si="32"/>
        <v>1</v>
      </c>
      <c r="K596" s="19"/>
      <c r="L596" s="73"/>
      <c r="M596" s="74"/>
      <c r="N596" s="19"/>
      <c r="O596" s="73"/>
      <c r="P596" s="82">
        <v>1</v>
      </c>
      <c r="Q596" s="24">
        <v>1</v>
      </c>
      <c r="R596" s="81">
        <f t="shared" si="34"/>
        <v>1</v>
      </c>
      <c r="S596" s="85"/>
      <c r="T596" s="19"/>
      <c r="U596" s="22"/>
      <c r="V596" s="59"/>
      <c r="W596" s="81"/>
      <c r="X596" s="91" t="e">
        <f ca="1">+VLOOKUP(#REF!,REFERENCIAS!$C:$D,2,0)*VLOOKUP(#REF!,PONDERADORES!A:P,IF(AND(INFORMACION!$T596='REFERENCIAS RIESGO'!$C$36,INFORMACION!$F596=REFERENCIAS!$C$24),16,IF(INFORMACION!$T596='REFERENCIAS RIESGO'!$C$36,13,IF(INFORMACION!$F596=REFERENCIAS!$C$24,10,7))),0)+VLOOKUP(K596,REFERENCIAS!$C:$D,2,0)*VLOOKUP($K$2,PONDERADORES!A:P,IF(AND(INFORMACION!$T596='REFERENCIAS RIESGO'!$C$36,INFORMACION!$F596=REFERENCIAS!$C$24),16,IF(INFORMACION!$T596='REFERENCIAS RIESGO'!$C$36,13,IF(INFORMACION!$F596=REFERENCIAS!$C$24,10,7))),0)+VLOOKUP(L596,REFERENCIAS!$C:$D,2,0)*VLOOKUP($L$2,PONDERADORES!A:P,IF(AND(INFORMACION!$T596='REFERENCIAS RIESGO'!$C$36,INFORMACION!$F596=REFERENCIAS!$C$24),16,IF(INFORMACION!$T596='REFERENCIAS RIESGO'!$C$36,13,IF(INFORMACION!$F596=REFERENCIAS!$C$24,10,7))),0)+VLOOKUP(F596,REFERENCIAS!$C:$D,2,0)*VLOOKUP($F$2,PONDERADORES!A:P,IF(AND(INFORMACION!$T596='REFERENCIAS RIESGO'!$C$36,INFORMACION!$F596=REFERENCIAS!$C$24),16,IF(INFORMACION!$T596='REFERENCIAS RIESGO'!$C$36,13,IF(INFORMACION!$F596=REFERENCIAS!$C$24,10,7))),0)+VLOOKUP(T596,REFERENCIAS!$C:$D,2,0)*VLOOKUP($T$2,PONDERADORES!A:P,IF(AND(INFORMACION!$T596='REFERENCIAS RIESGO'!$C$36,INFORMACION!$F596=REFERENCIAS!$C$24),16,IF(INFORMACION!$T596='REFERENCIAS RIESGO'!$C$36,13,IF(INFORMACION!$F596=REFERENCIAS!$C$24,10,7))),0)+VLOOKUP(IF(J596&lt;=0.2,0.2,IF(AND(J596&gt;0.2,J596&lt;=0.4),0.4,IF(AND(J596&gt;0.4,J596&lt;=0.6),0.6,IF(AND(J596&gt;0.6,J596&lt;=0.8),0.8,IF(AND(J596&gt;0.8,J596&lt;=1),1))))),REFERENCIAS!$C:$D,2,0)*VLOOKUP($J$2,PONDERADORES!A:P,IF(AND(INFORMACION!$T596='REFERENCIAS RIESGO'!$C$36,INFORMACION!$F596=REFERENCIAS!$C$24),16,IF(INFORMACION!$T596='REFERENCIAS RIESGO'!$C$36,13,IF(INFORMACION!$F596=REFERENCIAS!$C$24,10,7))),0)</f>
        <v>#REF!</v>
      </c>
      <c r="Y596" s="68">
        <f>+VLOOKUP(M596,REFERENCIAS!$C:$D,2,0)*VLOOKUP($M$2,PONDERADORES!$A$7:$G$9,7,0)+VLOOKUP(N596,REFERENCIAS!$C:$D,2,0)*VLOOKUP($N$2,PONDERADORES!$A$7:$G$9,7,0)+VLOOKUP(O596,REFERENCIAS!$C:$D,2,0)*VLOOKUP($O$2,PONDERADORES!$A$7:$G$9,7,0)</f>
        <v>0.2</v>
      </c>
      <c r="Z596" s="2">
        <f>+VLOOKUP(IF(R596&lt;0.1,0,IF(AND(R596&gt;=0.1,R596&lt;0.2),0.1,IF(AND(R596&gt;=0.2,R596&lt;0.3),0.2,IF(R596&gt;0.3,0.3,)))),REFERENCIAS!$C:$D,2,0)*VLOOKUP($R$2,PONDERADORES!$A$11:$G$11,7,0)</f>
        <v>15</v>
      </c>
      <c r="AA596" s="92"/>
      <c r="AB596" s="95">
        <v>91</v>
      </c>
      <c r="AC596" s="23" t="str">
        <f>IF(AB596&gt;REFERENCIAS!$C$62,REFERENCIAS!$B$62,IF(AND(AB596&gt;=REFERENCIAS!$C$63,AB596&lt;REFERENCIAS!$D$63),REFERENCIAS!$B$63,IF(AND(AB596&gt;REFERENCIAS!$C$64,AB596&lt;=REFERENCIAS!$D$64),REFERENCIAS!$B$64,IF(AND(AB596&gt;=REFERENCIAS!$C$65,AB596&lt;REFERENCIAS!$D$65),REFERENCIAS!$B$65, "Revisar"))))</f>
        <v>Reposición de tecnología (Inmediato)</v>
      </c>
      <c r="AD596" s="94" t="str">
        <f>VLOOKUP(AC596,REFERENCIAS!$B$62:$G$65,4,FALSE)</f>
        <v>El equipo no es viable de mantener en el servicio y se recomienda su reposición.</v>
      </c>
      <c r="AJ596" s="20"/>
    </row>
    <row r="597" spans="1:36" ht="17.25" x14ac:dyDescent="0.25">
      <c r="A597" s="74"/>
      <c r="B597" s="19"/>
      <c r="C597" s="19"/>
      <c r="D597" s="50"/>
      <c r="E597" s="73"/>
      <c r="F597" s="74"/>
      <c r="G597" s="9"/>
      <c r="H597" s="48"/>
      <c r="I597" s="49">
        <f t="shared" ca="1" si="33"/>
        <v>2022</v>
      </c>
      <c r="J597" s="22">
        <f t="shared" ca="1" si="32"/>
        <v>1</v>
      </c>
      <c r="K597" s="19"/>
      <c r="L597" s="73"/>
      <c r="M597" s="74"/>
      <c r="N597" s="19"/>
      <c r="O597" s="73"/>
      <c r="P597" s="82">
        <v>1</v>
      </c>
      <c r="Q597" s="24">
        <v>1</v>
      </c>
      <c r="R597" s="81">
        <f t="shared" si="34"/>
        <v>1</v>
      </c>
      <c r="S597" s="85"/>
      <c r="T597" s="19"/>
      <c r="U597" s="22"/>
      <c r="V597" s="59"/>
      <c r="W597" s="81"/>
      <c r="X597" s="91" t="e">
        <f ca="1">+VLOOKUP(#REF!,REFERENCIAS!$C:$D,2,0)*VLOOKUP(#REF!,PONDERADORES!A:P,IF(AND(INFORMACION!$T597='REFERENCIAS RIESGO'!$C$36,INFORMACION!$F597=REFERENCIAS!$C$24),16,IF(INFORMACION!$T597='REFERENCIAS RIESGO'!$C$36,13,IF(INFORMACION!$F597=REFERENCIAS!$C$24,10,7))),0)+VLOOKUP(K597,REFERENCIAS!$C:$D,2,0)*VLOOKUP($K$2,PONDERADORES!A:P,IF(AND(INFORMACION!$T597='REFERENCIAS RIESGO'!$C$36,INFORMACION!$F597=REFERENCIAS!$C$24),16,IF(INFORMACION!$T597='REFERENCIAS RIESGO'!$C$36,13,IF(INFORMACION!$F597=REFERENCIAS!$C$24,10,7))),0)+VLOOKUP(L597,REFERENCIAS!$C:$D,2,0)*VLOOKUP($L$2,PONDERADORES!A:P,IF(AND(INFORMACION!$T597='REFERENCIAS RIESGO'!$C$36,INFORMACION!$F597=REFERENCIAS!$C$24),16,IF(INFORMACION!$T597='REFERENCIAS RIESGO'!$C$36,13,IF(INFORMACION!$F597=REFERENCIAS!$C$24,10,7))),0)+VLOOKUP(F597,REFERENCIAS!$C:$D,2,0)*VLOOKUP($F$2,PONDERADORES!A:P,IF(AND(INFORMACION!$T597='REFERENCIAS RIESGO'!$C$36,INFORMACION!$F597=REFERENCIAS!$C$24),16,IF(INFORMACION!$T597='REFERENCIAS RIESGO'!$C$36,13,IF(INFORMACION!$F597=REFERENCIAS!$C$24,10,7))),0)+VLOOKUP(T597,REFERENCIAS!$C:$D,2,0)*VLOOKUP($T$2,PONDERADORES!A:P,IF(AND(INFORMACION!$T597='REFERENCIAS RIESGO'!$C$36,INFORMACION!$F597=REFERENCIAS!$C$24),16,IF(INFORMACION!$T597='REFERENCIAS RIESGO'!$C$36,13,IF(INFORMACION!$F597=REFERENCIAS!$C$24,10,7))),0)+VLOOKUP(IF(J597&lt;=0.2,0.2,IF(AND(J597&gt;0.2,J597&lt;=0.4),0.4,IF(AND(J597&gt;0.4,J597&lt;=0.6),0.6,IF(AND(J597&gt;0.6,J597&lt;=0.8),0.8,IF(AND(J597&gt;0.8,J597&lt;=1),1))))),REFERENCIAS!$C:$D,2,0)*VLOOKUP($J$2,PONDERADORES!A:P,IF(AND(INFORMACION!$T597='REFERENCIAS RIESGO'!$C$36,INFORMACION!$F597=REFERENCIAS!$C$24),16,IF(INFORMACION!$T597='REFERENCIAS RIESGO'!$C$36,13,IF(INFORMACION!$F597=REFERENCIAS!$C$24,10,7))),0)</f>
        <v>#REF!</v>
      </c>
      <c r="Y597" s="68">
        <f>+VLOOKUP(M597,REFERENCIAS!$C:$D,2,0)*VLOOKUP($M$2,PONDERADORES!$A$7:$G$9,7,0)+VLOOKUP(N597,REFERENCIAS!$C:$D,2,0)*VLOOKUP($N$2,PONDERADORES!$A$7:$G$9,7,0)+VLOOKUP(O597,REFERENCIAS!$C:$D,2,0)*VLOOKUP($O$2,PONDERADORES!$A$7:$G$9,7,0)</f>
        <v>0.2</v>
      </c>
      <c r="Z597" s="2">
        <f>+VLOOKUP(IF(R597&lt;0.1,0,IF(AND(R597&gt;=0.1,R597&lt;0.2),0.1,IF(AND(R597&gt;=0.2,R597&lt;0.3),0.2,IF(R597&gt;0.3,0.3,)))),REFERENCIAS!$C:$D,2,0)*VLOOKUP($R$2,PONDERADORES!$A$11:$G$11,7,0)</f>
        <v>15</v>
      </c>
      <c r="AA597" s="92"/>
      <c r="AB597" s="95"/>
      <c r="AC597" s="23" t="str">
        <f>IF(AB597&gt;REFERENCIAS!$C$62,REFERENCIAS!$B$62,IF(AND(AB597&gt;=REFERENCIAS!$C$63,AB597&lt;REFERENCIAS!$D$63),REFERENCIAS!$B$63,IF(AND(AB597&gt;REFERENCIAS!$C$64,AB597&lt;=REFERENCIAS!$D$64),REFERENCIAS!$B$64,IF(AND(AB597&gt;=REFERENCIAS!$C$65,AB597&lt;REFERENCIAS!$D$65),REFERENCIAS!$B$65, "Revisar"))))</f>
        <v>Revisar</v>
      </c>
      <c r="AD597" s="94" t="e">
        <f>VLOOKUP(AC597,REFERENCIAS!$B$62:$G$65,4,FALSE)</f>
        <v>#N/A</v>
      </c>
      <c r="AJ597" s="20"/>
    </row>
    <row r="598" spans="1:36" ht="17.25" x14ac:dyDescent="0.25">
      <c r="A598" s="74"/>
      <c r="B598" s="19"/>
      <c r="C598" s="19"/>
      <c r="D598" s="50"/>
      <c r="E598" s="73"/>
      <c r="F598" s="74"/>
      <c r="G598" s="9"/>
      <c r="H598" s="48"/>
      <c r="I598" s="49">
        <f t="shared" ca="1" si="33"/>
        <v>2022</v>
      </c>
      <c r="J598" s="22">
        <f t="shared" ca="1" si="32"/>
        <v>1</v>
      </c>
      <c r="K598" s="19"/>
      <c r="L598" s="73"/>
      <c r="M598" s="74"/>
      <c r="N598" s="19"/>
      <c r="O598" s="73"/>
      <c r="P598" s="82">
        <v>1</v>
      </c>
      <c r="Q598" s="24">
        <v>1</v>
      </c>
      <c r="R598" s="81">
        <f t="shared" si="34"/>
        <v>1</v>
      </c>
      <c r="S598" s="85"/>
      <c r="T598" s="19"/>
      <c r="U598" s="22"/>
      <c r="V598" s="59"/>
      <c r="W598" s="81"/>
      <c r="X598" s="91" t="e">
        <f ca="1">+VLOOKUP(#REF!,REFERENCIAS!$C:$D,2,0)*VLOOKUP(#REF!,PONDERADORES!A:P,IF(AND(INFORMACION!$T598='REFERENCIAS RIESGO'!$C$36,INFORMACION!$F598=REFERENCIAS!$C$24),16,IF(INFORMACION!$T598='REFERENCIAS RIESGO'!$C$36,13,IF(INFORMACION!$F598=REFERENCIAS!$C$24,10,7))),0)+VLOOKUP(K598,REFERENCIAS!$C:$D,2,0)*VLOOKUP($K$2,PONDERADORES!A:P,IF(AND(INFORMACION!$T598='REFERENCIAS RIESGO'!$C$36,INFORMACION!$F598=REFERENCIAS!$C$24),16,IF(INFORMACION!$T598='REFERENCIAS RIESGO'!$C$36,13,IF(INFORMACION!$F598=REFERENCIAS!$C$24,10,7))),0)+VLOOKUP(L598,REFERENCIAS!$C:$D,2,0)*VLOOKUP($L$2,PONDERADORES!A:P,IF(AND(INFORMACION!$T598='REFERENCIAS RIESGO'!$C$36,INFORMACION!$F598=REFERENCIAS!$C$24),16,IF(INFORMACION!$T598='REFERENCIAS RIESGO'!$C$36,13,IF(INFORMACION!$F598=REFERENCIAS!$C$24,10,7))),0)+VLOOKUP(F598,REFERENCIAS!$C:$D,2,0)*VLOOKUP($F$2,PONDERADORES!A:P,IF(AND(INFORMACION!$T598='REFERENCIAS RIESGO'!$C$36,INFORMACION!$F598=REFERENCIAS!$C$24),16,IF(INFORMACION!$T598='REFERENCIAS RIESGO'!$C$36,13,IF(INFORMACION!$F598=REFERENCIAS!$C$24,10,7))),0)+VLOOKUP(T598,REFERENCIAS!$C:$D,2,0)*VLOOKUP($T$2,PONDERADORES!A:P,IF(AND(INFORMACION!$T598='REFERENCIAS RIESGO'!$C$36,INFORMACION!$F598=REFERENCIAS!$C$24),16,IF(INFORMACION!$T598='REFERENCIAS RIESGO'!$C$36,13,IF(INFORMACION!$F598=REFERENCIAS!$C$24,10,7))),0)+VLOOKUP(IF(J598&lt;=0.2,0.2,IF(AND(J598&gt;0.2,J598&lt;=0.4),0.4,IF(AND(J598&gt;0.4,J598&lt;=0.6),0.6,IF(AND(J598&gt;0.6,J598&lt;=0.8),0.8,IF(AND(J598&gt;0.8,J598&lt;=1),1))))),REFERENCIAS!$C:$D,2,0)*VLOOKUP($J$2,PONDERADORES!A:P,IF(AND(INFORMACION!$T598='REFERENCIAS RIESGO'!$C$36,INFORMACION!$F598=REFERENCIAS!$C$24),16,IF(INFORMACION!$T598='REFERENCIAS RIESGO'!$C$36,13,IF(INFORMACION!$F598=REFERENCIAS!$C$24,10,7))),0)</f>
        <v>#REF!</v>
      </c>
      <c r="Y598" s="68">
        <f>+VLOOKUP(M598,REFERENCIAS!$C:$D,2,0)*VLOOKUP($M$2,PONDERADORES!$A$7:$G$9,7,0)+VLOOKUP(N598,REFERENCIAS!$C:$D,2,0)*VLOOKUP($N$2,PONDERADORES!$A$7:$G$9,7,0)+VLOOKUP(O598,REFERENCIAS!$C:$D,2,0)*VLOOKUP($O$2,PONDERADORES!$A$7:$G$9,7,0)</f>
        <v>0.2</v>
      </c>
      <c r="Z598" s="2">
        <f>+VLOOKUP(IF(R598&lt;0.1,0,IF(AND(R598&gt;=0.1,R598&lt;0.2),0.1,IF(AND(R598&gt;=0.2,R598&lt;0.3),0.2,IF(R598&gt;0.3,0.3,)))),REFERENCIAS!$C:$D,2,0)*VLOOKUP($R$2,PONDERADORES!$A$11:$G$11,7,0)</f>
        <v>15</v>
      </c>
      <c r="AA598" s="92"/>
      <c r="AB598" s="95" t="e">
        <f t="shared" ca="1" si="35"/>
        <v>#REF!</v>
      </c>
      <c r="AC598" s="23" t="e">
        <f ca="1">IF(AB598&gt;REFERENCIAS!$C$62,REFERENCIAS!$B$62,IF(AND(AB598&gt;=REFERENCIAS!$C$63,AB598&lt;REFERENCIAS!$D$63),REFERENCIAS!$B$63,IF(AND(AB598&gt;REFERENCIAS!$C$64,AB598&lt;=REFERENCIAS!$D$64),REFERENCIAS!$B$64,IF(AND(AB598&gt;=REFERENCIAS!$C$65,AB598&lt;REFERENCIAS!$D$65),REFERENCIAS!$B$65, "Revisar"))))</f>
        <v>#REF!</v>
      </c>
      <c r="AD598" s="94" t="e">
        <f ca="1">VLOOKUP(AC598,REFERENCIAS!$B$62:$G$65,4,FALSE)</f>
        <v>#REF!</v>
      </c>
      <c r="AJ598" s="20"/>
    </row>
    <row r="599" spans="1:36" ht="17.25" x14ac:dyDescent="0.25">
      <c r="A599" s="74"/>
      <c r="B599" s="19"/>
      <c r="C599" s="19"/>
      <c r="D599" s="50"/>
      <c r="E599" s="73"/>
      <c r="F599" s="74"/>
      <c r="G599" s="9"/>
      <c r="H599" s="48"/>
      <c r="I599" s="49">
        <f t="shared" ca="1" si="33"/>
        <v>2022</v>
      </c>
      <c r="J599" s="22">
        <f t="shared" ca="1" si="32"/>
        <v>1</v>
      </c>
      <c r="K599" s="19"/>
      <c r="L599" s="73"/>
      <c r="M599" s="74"/>
      <c r="N599" s="19"/>
      <c r="O599" s="73"/>
      <c r="P599" s="82">
        <v>1</v>
      </c>
      <c r="Q599" s="24">
        <v>1</v>
      </c>
      <c r="R599" s="81">
        <f t="shared" si="34"/>
        <v>1</v>
      </c>
      <c r="S599" s="85"/>
      <c r="T599" s="19"/>
      <c r="U599" s="22"/>
      <c r="V599" s="59"/>
      <c r="W599" s="81"/>
      <c r="X599" s="91" t="e">
        <f ca="1">+VLOOKUP(#REF!,REFERENCIAS!$C:$D,2,0)*VLOOKUP(#REF!,PONDERADORES!A:P,IF(AND(INFORMACION!$T599='REFERENCIAS RIESGO'!$C$36,INFORMACION!$F599=REFERENCIAS!$C$24),16,IF(INFORMACION!$T599='REFERENCIAS RIESGO'!$C$36,13,IF(INFORMACION!$F599=REFERENCIAS!$C$24,10,7))),0)+VLOOKUP(K599,REFERENCIAS!$C:$D,2,0)*VLOOKUP($K$2,PONDERADORES!A:P,IF(AND(INFORMACION!$T599='REFERENCIAS RIESGO'!$C$36,INFORMACION!$F599=REFERENCIAS!$C$24),16,IF(INFORMACION!$T599='REFERENCIAS RIESGO'!$C$36,13,IF(INFORMACION!$F599=REFERENCIAS!$C$24,10,7))),0)+VLOOKUP(L599,REFERENCIAS!$C:$D,2,0)*VLOOKUP($L$2,PONDERADORES!A:P,IF(AND(INFORMACION!$T599='REFERENCIAS RIESGO'!$C$36,INFORMACION!$F599=REFERENCIAS!$C$24),16,IF(INFORMACION!$T599='REFERENCIAS RIESGO'!$C$36,13,IF(INFORMACION!$F599=REFERENCIAS!$C$24,10,7))),0)+VLOOKUP(F599,REFERENCIAS!$C:$D,2,0)*VLOOKUP($F$2,PONDERADORES!A:P,IF(AND(INFORMACION!$T599='REFERENCIAS RIESGO'!$C$36,INFORMACION!$F599=REFERENCIAS!$C$24),16,IF(INFORMACION!$T599='REFERENCIAS RIESGO'!$C$36,13,IF(INFORMACION!$F599=REFERENCIAS!$C$24,10,7))),0)+VLOOKUP(T599,REFERENCIAS!$C:$D,2,0)*VLOOKUP($T$2,PONDERADORES!A:P,IF(AND(INFORMACION!$T599='REFERENCIAS RIESGO'!$C$36,INFORMACION!$F599=REFERENCIAS!$C$24),16,IF(INFORMACION!$T599='REFERENCIAS RIESGO'!$C$36,13,IF(INFORMACION!$F599=REFERENCIAS!$C$24,10,7))),0)+VLOOKUP(IF(J599&lt;=0.2,0.2,IF(AND(J599&gt;0.2,J599&lt;=0.4),0.4,IF(AND(J599&gt;0.4,J599&lt;=0.6),0.6,IF(AND(J599&gt;0.6,J599&lt;=0.8),0.8,IF(AND(J599&gt;0.8,J599&lt;=1),1))))),REFERENCIAS!$C:$D,2,0)*VLOOKUP($J$2,PONDERADORES!A:P,IF(AND(INFORMACION!$T599='REFERENCIAS RIESGO'!$C$36,INFORMACION!$F599=REFERENCIAS!$C$24),16,IF(INFORMACION!$T599='REFERENCIAS RIESGO'!$C$36,13,IF(INFORMACION!$F599=REFERENCIAS!$C$24,10,7))),0)</f>
        <v>#REF!</v>
      </c>
      <c r="Y599" s="68">
        <f>+VLOOKUP(M599,REFERENCIAS!$C:$D,2,0)*VLOOKUP($M$2,PONDERADORES!$A$7:$G$9,7,0)+VLOOKUP(N599,REFERENCIAS!$C:$D,2,0)*VLOOKUP($N$2,PONDERADORES!$A$7:$G$9,7,0)+VLOOKUP(O599,REFERENCIAS!$C:$D,2,0)*VLOOKUP($O$2,PONDERADORES!$A$7:$G$9,7,0)</f>
        <v>0.2</v>
      </c>
      <c r="Z599" s="2">
        <f>+VLOOKUP(IF(R599&lt;0.1,0,IF(AND(R599&gt;=0.1,R599&lt;0.2),0.1,IF(AND(R599&gt;=0.2,R599&lt;0.3),0.2,IF(R599&gt;0.3,0.3,)))),REFERENCIAS!$C:$D,2,0)*VLOOKUP($R$2,PONDERADORES!$A$11:$G$11,7,0)</f>
        <v>15</v>
      </c>
      <c r="AA599" s="92"/>
      <c r="AB599" s="95" t="e">
        <f t="shared" ca="1" si="35"/>
        <v>#REF!</v>
      </c>
      <c r="AC599" s="23" t="e">
        <f ca="1">IF(AB599&gt;REFERENCIAS!$C$62,REFERENCIAS!$B$62,IF(AND(AB599&gt;=REFERENCIAS!$C$63,AB599&lt;REFERENCIAS!$D$63),REFERENCIAS!$B$63,IF(AND(AB599&gt;REFERENCIAS!$C$64,AB599&lt;=REFERENCIAS!$D$64),REFERENCIAS!$B$64,IF(AND(AB599&gt;=REFERENCIAS!$C$65,AB599&lt;REFERENCIAS!$D$65),REFERENCIAS!$B$65, "Revisar"))))</f>
        <v>#REF!</v>
      </c>
      <c r="AD599" s="94" t="e">
        <f ca="1">VLOOKUP(AC599,REFERENCIAS!$B$62:$G$65,4,FALSE)</f>
        <v>#REF!</v>
      </c>
      <c r="AJ599" s="20"/>
    </row>
    <row r="600" spans="1:36" ht="17.25" x14ac:dyDescent="0.25">
      <c r="A600" s="74"/>
      <c r="B600" s="19"/>
      <c r="C600" s="19"/>
      <c r="D600" s="50"/>
      <c r="E600" s="73"/>
      <c r="F600" s="74"/>
      <c r="G600" s="9"/>
      <c r="H600" s="48"/>
      <c r="I600" s="49">
        <f t="shared" ca="1" si="33"/>
        <v>2022</v>
      </c>
      <c r="J600" s="22">
        <f t="shared" ca="1" si="32"/>
        <v>1</v>
      </c>
      <c r="K600" s="19"/>
      <c r="L600" s="73"/>
      <c r="M600" s="74"/>
      <c r="N600" s="19"/>
      <c r="O600" s="73"/>
      <c r="P600" s="82">
        <v>1</v>
      </c>
      <c r="Q600" s="24">
        <v>1</v>
      </c>
      <c r="R600" s="81">
        <f t="shared" si="34"/>
        <v>1</v>
      </c>
      <c r="S600" s="85"/>
      <c r="T600" s="19"/>
      <c r="U600" s="22"/>
      <c r="V600" s="59"/>
      <c r="W600" s="81"/>
      <c r="X600" s="91" t="e">
        <f ca="1">+VLOOKUP(#REF!,REFERENCIAS!$C:$D,2,0)*VLOOKUP(#REF!,PONDERADORES!A:P,IF(AND(INFORMACION!$T600='REFERENCIAS RIESGO'!$C$36,INFORMACION!$F600=REFERENCIAS!$C$24),16,IF(INFORMACION!$T600='REFERENCIAS RIESGO'!$C$36,13,IF(INFORMACION!$F600=REFERENCIAS!$C$24,10,7))),0)+VLOOKUP(K600,REFERENCIAS!$C:$D,2,0)*VLOOKUP($K$2,PONDERADORES!A:P,IF(AND(INFORMACION!$T600='REFERENCIAS RIESGO'!$C$36,INFORMACION!$F600=REFERENCIAS!$C$24),16,IF(INFORMACION!$T600='REFERENCIAS RIESGO'!$C$36,13,IF(INFORMACION!$F600=REFERENCIAS!$C$24,10,7))),0)+VLOOKUP(L600,REFERENCIAS!$C:$D,2,0)*VLOOKUP($L$2,PONDERADORES!A:P,IF(AND(INFORMACION!$T600='REFERENCIAS RIESGO'!$C$36,INFORMACION!$F600=REFERENCIAS!$C$24),16,IF(INFORMACION!$T600='REFERENCIAS RIESGO'!$C$36,13,IF(INFORMACION!$F600=REFERENCIAS!$C$24,10,7))),0)+VLOOKUP(F600,REFERENCIAS!$C:$D,2,0)*VLOOKUP($F$2,PONDERADORES!A:P,IF(AND(INFORMACION!$T600='REFERENCIAS RIESGO'!$C$36,INFORMACION!$F600=REFERENCIAS!$C$24),16,IF(INFORMACION!$T600='REFERENCIAS RIESGO'!$C$36,13,IF(INFORMACION!$F600=REFERENCIAS!$C$24,10,7))),0)+VLOOKUP(T600,REFERENCIAS!$C:$D,2,0)*VLOOKUP($T$2,PONDERADORES!A:P,IF(AND(INFORMACION!$T600='REFERENCIAS RIESGO'!$C$36,INFORMACION!$F600=REFERENCIAS!$C$24),16,IF(INFORMACION!$T600='REFERENCIAS RIESGO'!$C$36,13,IF(INFORMACION!$F600=REFERENCIAS!$C$24,10,7))),0)+VLOOKUP(IF(J600&lt;=0.2,0.2,IF(AND(J600&gt;0.2,J600&lt;=0.4),0.4,IF(AND(J600&gt;0.4,J600&lt;=0.6),0.6,IF(AND(J600&gt;0.6,J600&lt;=0.8),0.8,IF(AND(J600&gt;0.8,J600&lt;=1),1))))),REFERENCIAS!$C:$D,2,0)*VLOOKUP($J$2,PONDERADORES!A:P,IF(AND(INFORMACION!$T600='REFERENCIAS RIESGO'!$C$36,INFORMACION!$F600=REFERENCIAS!$C$24),16,IF(INFORMACION!$T600='REFERENCIAS RIESGO'!$C$36,13,IF(INFORMACION!$F600=REFERENCIAS!$C$24,10,7))),0)</f>
        <v>#REF!</v>
      </c>
      <c r="Y600" s="68">
        <f>+VLOOKUP(M600,REFERENCIAS!$C:$D,2,0)*VLOOKUP($M$2,PONDERADORES!$A$7:$G$9,7,0)+VLOOKUP(N600,REFERENCIAS!$C:$D,2,0)*VLOOKUP($N$2,PONDERADORES!$A$7:$G$9,7,0)+VLOOKUP(O600,REFERENCIAS!$C:$D,2,0)*VLOOKUP($O$2,PONDERADORES!$A$7:$G$9,7,0)</f>
        <v>0.2</v>
      </c>
      <c r="Z600" s="2">
        <f>+VLOOKUP(IF(R600&lt;0.1,0,IF(AND(R600&gt;=0.1,R600&lt;0.2),0.1,IF(AND(R600&gt;=0.2,R600&lt;0.3),0.2,IF(R600&gt;0.3,0.3,)))),REFERENCIAS!$C:$D,2,0)*VLOOKUP($R$2,PONDERADORES!$A$11:$G$11,7,0)</f>
        <v>15</v>
      </c>
      <c r="AA600" s="92"/>
      <c r="AB600" s="95" t="e">
        <f t="shared" ca="1" si="35"/>
        <v>#REF!</v>
      </c>
      <c r="AC600" s="23" t="e">
        <f ca="1">IF(AB600&gt;REFERENCIAS!$C$62,REFERENCIAS!$B$62,IF(AND(AB600&gt;=REFERENCIAS!$C$63,AB600&lt;REFERENCIAS!$D$63),REFERENCIAS!$B$63,IF(AND(AB600&gt;REFERENCIAS!$C$64,AB600&lt;=REFERENCIAS!$D$64),REFERENCIAS!$B$64,IF(AND(AB600&gt;=REFERENCIAS!$C$65,AB600&lt;REFERENCIAS!$D$65),REFERENCIAS!$B$65, "Revisar"))))</f>
        <v>#REF!</v>
      </c>
      <c r="AD600" s="94" t="e">
        <f ca="1">VLOOKUP(AC600,REFERENCIAS!$B$62:$G$65,4,FALSE)</f>
        <v>#REF!</v>
      </c>
      <c r="AJ600" s="20"/>
    </row>
    <row r="601" spans="1:36" ht="17.25" x14ac:dyDescent="0.25">
      <c r="A601" s="74"/>
      <c r="B601" s="19"/>
      <c r="C601" s="19"/>
      <c r="D601" s="50"/>
      <c r="E601" s="73"/>
      <c r="F601" s="74"/>
      <c r="G601" s="9"/>
      <c r="H601" s="48"/>
      <c r="I601" s="49">
        <f t="shared" ca="1" si="33"/>
        <v>2022</v>
      </c>
      <c r="J601" s="22">
        <f t="shared" ca="1" si="32"/>
        <v>1</v>
      </c>
      <c r="K601" s="19"/>
      <c r="L601" s="73"/>
      <c r="M601" s="74"/>
      <c r="N601" s="19"/>
      <c r="O601" s="73"/>
      <c r="P601" s="82">
        <v>1</v>
      </c>
      <c r="Q601" s="24">
        <v>1</v>
      </c>
      <c r="R601" s="81">
        <f t="shared" si="34"/>
        <v>1</v>
      </c>
      <c r="S601" s="85"/>
      <c r="T601" s="19"/>
      <c r="U601" s="22"/>
      <c r="V601" s="59"/>
      <c r="W601" s="81"/>
      <c r="X601" s="91" t="e">
        <f ca="1">+VLOOKUP(#REF!,REFERENCIAS!$C:$D,2,0)*VLOOKUP(#REF!,PONDERADORES!A:P,IF(AND(INFORMACION!$T601='REFERENCIAS RIESGO'!$C$36,INFORMACION!$F601=REFERENCIAS!$C$24),16,IF(INFORMACION!$T601='REFERENCIAS RIESGO'!$C$36,13,IF(INFORMACION!$F601=REFERENCIAS!$C$24,10,7))),0)+VLOOKUP(K601,REFERENCIAS!$C:$D,2,0)*VLOOKUP($K$2,PONDERADORES!A:P,IF(AND(INFORMACION!$T601='REFERENCIAS RIESGO'!$C$36,INFORMACION!$F601=REFERENCIAS!$C$24),16,IF(INFORMACION!$T601='REFERENCIAS RIESGO'!$C$36,13,IF(INFORMACION!$F601=REFERENCIAS!$C$24,10,7))),0)+VLOOKUP(L601,REFERENCIAS!$C:$D,2,0)*VLOOKUP($L$2,PONDERADORES!A:P,IF(AND(INFORMACION!$T601='REFERENCIAS RIESGO'!$C$36,INFORMACION!$F601=REFERENCIAS!$C$24),16,IF(INFORMACION!$T601='REFERENCIAS RIESGO'!$C$36,13,IF(INFORMACION!$F601=REFERENCIAS!$C$24,10,7))),0)+VLOOKUP(F601,REFERENCIAS!$C:$D,2,0)*VLOOKUP($F$2,PONDERADORES!A:P,IF(AND(INFORMACION!$T601='REFERENCIAS RIESGO'!$C$36,INFORMACION!$F601=REFERENCIAS!$C$24),16,IF(INFORMACION!$T601='REFERENCIAS RIESGO'!$C$36,13,IF(INFORMACION!$F601=REFERENCIAS!$C$24,10,7))),0)+VLOOKUP(T601,REFERENCIAS!$C:$D,2,0)*VLOOKUP($T$2,PONDERADORES!A:P,IF(AND(INFORMACION!$T601='REFERENCIAS RIESGO'!$C$36,INFORMACION!$F601=REFERENCIAS!$C$24),16,IF(INFORMACION!$T601='REFERENCIAS RIESGO'!$C$36,13,IF(INFORMACION!$F601=REFERENCIAS!$C$24,10,7))),0)+VLOOKUP(IF(J601&lt;=0.2,0.2,IF(AND(J601&gt;0.2,J601&lt;=0.4),0.4,IF(AND(J601&gt;0.4,J601&lt;=0.6),0.6,IF(AND(J601&gt;0.6,J601&lt;=0.8),0.8,IF(AND(J601&gt;0.8,J601&lt;=1),1))))),REFERENCIAS!$C:$D,2,0)*VLOOKUP($J$2,PONDERADORES!A:P,IF(AND(INFORMACION!$T601='REFERENCIAS RIESGO'!$C$36,INFORMACION!$F601=REFERENCIAS!$C$24),16,IF(INFORMACION!$T601='REFERENCIAS RIESGO'!$C$36,13,IF(INFORMACION!$F601=REFERENCIAS!$C$24,10,7))),0)</f>
        <v>#REF!</v>
      </c>
      <c r="Y601" s="68">
        <f>+VLOOKUP(M601,REFERENCIAS!$C:$D,2,0)*VLOOKUP($M$2,PONDERADORES!$A$7:$G$9,7,0)+VLOOKUP(N601,REFERENCIAS!$C:$D,2,0)*VLOOKUP($N$2,PONDERADORES!$A$7:$G$9,7,0)+VLOOKUP(O601,REFERENCIAS!$C:$D,2,0)*VLOOKUP($O$2,PONDERADORES!$A$7:$G$9,7,0)</f>
        <v>0.2</v>
      </c>
      <c r="Z601" s="2">
        <f>+VLOOKUP(IF(R601&lt;0.1,0,IF(AND(R601&gt;=0.1,R601&lt;0.2),0.1,IF(AND(R601&gt;=0.2,R601&lt;0.3),0.2,IF(R601&gt;0.3,0.3,)))),REFERENCIAS!$C:$D,2,0)*VLOOKUP($R$2,PONDERADORES!$A$11:$G$11,7,0)</f>
        <v>15</v>
      </c>
      <c r="AA601" s="92"/>
      <c r="AB601" s="95" t="e">
        <f t="shared" ca="1" si="35"/>
        <v>#REF!</v>
      </c>
      <c r="AC601" s="23" t="e">
        <f ca="1">IF(AB601&gt;REFERENCIAS!$C$62,REFERENCIAS!$B$62,IF(AND(AB601&gt;=REFERENCIAS!$C$63,AB601&lt;REFERENCIAS!$D$63),REFERENCIAS!$B$63,IF(AND(AB601&gt;REFERENCIAS!$C$64,AB601&lt;=REFERENCIAS!$D$64),REFERENCIAS!$B$64,IF(AND(AB601&gt;=REFERENCIAS!$C$65,AB601&lt;REFERENCIAS!$D$65),REFERENCIAS!$B$65, "Revisar"))))</f>
        <v>#REF!</v>
      </c>
      <c r="AD601" s="94" t="e">
        <f ca="1">VLOOKUP(AC601,REFERENCIAS!$B$62:$G$65,4,FALSE)</f>
        <v>#REF!</v>
      </c>
      <c r="AJ601" s="20"/>
    </row>
    <row r="602" spans="1:36" ht="17.25" x14ac:dyDescent="0.25">
      <c r="A602" s="74"/>
      <c r="B602" s="19"/>
      <c r="C602" s="19"/>
      <c r="D602" s="50"/>
      <c r="E602" s="73"/>
      <c r="F602" s="74"/>
      <c r="G602" s="9"/>
      <c r="H602" s="48"/>
      <c r="I602" s="49">
        <f t="shared" ca="1" si="33"/>
        <v>2022</v>
      </c>
      <c r="J602" s="22">
        <f t="shared" ca="1" si="32"/>
        <v>1</v>
      </c>
      <c r="K602" s="19"/>
      <c r="L602" s="73"/>
      <c r="M602" s="74"/>
      <c r="N602" s="19"/>
      <c r="O602" s="73"/>
      <c r="P602" s="82">
        <v>1</v>
      </c>
      <c r="Q602" s="24">
        <v>1</v>
      </c>
      <c r="R602" s="81">
        <f t="shared" si="34"/>
        <v>1</v>
      </c>
      <c r="S602" s="85"/>
      <c r="T602" s="19"/>
      <c r="U602" s="22"/>
      <c r="V602" s="59"/>
      <c r="W602" s="81"/>
      <c r="X602" s="91" t="e">
        <f ca="1">+VLOOKUP(#REF!,REFERENCIAS!$C:$D,2,0)*VLOOKUP(#REF!,PONDERADORES!A:P,IF(AND(INFORMACION!$T602='REFERENCIAS RIESGO'!$C$36,INFORMACION!$F602=REFERENCIAS!$C$24),16,IF(INFORMACION!$T602='REFERENCIAS RIESGO'!$C$36,13,IF(INFORMACION!$F602=REFERENCIAS!$C$24,10,7))),0)+VLOOKUP(K602,REFERENCIAS!$C:$D,2,0)*VLOOKUP($K$2,PONDERADORES!A:P,IF(AND(INFORMACION!$T602='REFERENCIAS RIESGO'!$C$36,INFORMACION!$F602=REFERENCIAS!$C$24),16,IF(INFORMACION!$T602='REFERENCIAS RIESGO'!$C$36,13,IF(INFORMACION!$F602=REFERENCIAS!$C$24,10,7))),0)+VLOOKUP(L602,REFERENCIAS!$C:$D,2,0)*VLOOKUP($L$2,PONDERADORES!A:P,IF(AND(INFORMACION!$T602='REFERENCIAS RIESGO'!$C$36,INFORMACION!$F602=REFERENCIAS!$C$24),16,IF(INFORMACION!$T602='REFERENCIAS RIESGO'!$C$36,13,IF(INFORMACION!$F602=REFERENCIAS!$C$24,10,7))),0)+VLOOKUP(F602,REFERENCIAS!$C:$D,2,0)*VLOOKUP($F$2,PONDERADORES!A:P,IF(AND(INFORMACION!$T602='REFERENCIAS RIESGO'!$C$36,INFORMACION!$F602=REFERENCIAS!$C$24),16,IF(INFORMACION!$T602='REFERENCIAS RIESGO'!$C$36,13,IF(INFORMACION!$F602=REFERENCIAS!$C$24,10,7))),0)+VLOOKUP(T602,REFERENCIAS!$C:$D,2,0)*VLOOKUP($T$2,PONDERADORES!A:P,IF(AND(INFORMACION!$T602='REFERENCIAS RIESGO'!$C$36,INFORMACION!$F602=REFERENCIAS!$C$24),16,IF(INFORMACION!$T602='REFERENCIAS RIESGO'!$C$36,13,IF(INFORMACION!$F602=REFERENCIAS!$C$24,10,7))),0)+VLOOKUP(IF(J602&lt;=0.2,0.2,IF(AND(J602&gt;0.2,J602&lt;=0.4),0.4,IF(AND(J602&gt;0.4,J602&lt;=0.6),0.6,IF(AND(J602&gt;0.6,J602&lt;=0.8),0.8,IF(AND(J602&gt;0.8,J602&lt;=1),1))))),REFERENCIAS!$C:$D,2,0)*VLOOKUP($J$2,PONDERADORES!A:P,IF(AND(INFORMACION!$T602='REFERENCIAS RIESGO'!$C$36,INFORMACION!$F602=REFERENCIAS!$C$24),16,IF(INFORMACION!$T602='REFERENCIAS RIESGO'!$C$36,13,IF(INFORMACION!$F602=REFERENCIAS!$C$24,10,7))),0)</f>
        <v>#REF!</v>
      </c>
      <c r="Y602" s="68">
        <f>+VLOOKUP(M602,REFERENCIAS!$C:$D,2,0)*VLOOKUP($M$2,PONDERADORES!$A$7:$G$9,7,0)+VLOOKUP(N602,REFERENCIAS!$C:$D,2,0)*VLOOKUP($N$2,PONDERADORES!$A$7:$G$9,7,0)+VLOOKUP(O602,REFERENCIAS!$C:$D,2,0)*VLOOKUP($O$2,PONDERADORES!$A$7:$G$9,7,0)</f>
        <v>0.2</v>
      </c>
      <c r="Z602" s="2">
        <f>+VLOOKUP(IF(R602&lt;0.1,0,IF(AND(R602&gt;=0.1,R602&lt;0.2),0.1,IF(AND(R602&gt;=0.2,R602&lt;0.3),0.2,IF(R602&gt;0.3,0.3,)))),REFERENCIAS!$C:$D,2,0)*VLOOKUP($R$2,PONDERADORES!$A$11:$G$11,7,0)</f>
        <v>15</v>
      </c>
      <c r="AA602" s="92"/>
      <c r="AB602" s="95" t="e">
        <f t="shared" ca="1" si="35"/>
        <v>#REF!</v>
      </c>
      <c r="AC602" s="23" t="e">
        <f ca="1">IF(AB602&gt;REFERENCIAS!$C$62,REFERENCIAS!$B$62,IF(AND(AB602&gt;=REFERENCIAS!$C$63,AB602&lt;REFERENCIAS!$D$63),REFERENCIAS!$B$63,IF(AND(AB602&gt;REFERENCIAS!$C$64,AB602&lt;=REFERENCIAS!$D$64),REFERENCIAS!$B$64,IF(AND(AB602&gt;=REFERENCIAS!$C$65,AB602&lt;REFERENCIAS!$D$65),REFERENCIAS!$B$65, "Revisar"))))</f>
        <v>#REF!</v>
      </c>
      <c r="AD602" s="94" t="e">
        <f ca="1">VLOOKUP(AC602,REFERENCIAS!$B$62:$G$65,4,FALSE)</f>
        <v>#REF!</v>
      </c>
      <c r="AJ602" s="20"/>
    </row>
    <row r="603" spans="1:36" ht="17.25" x14ac:dyDescent="0.25">
      <c r="A603" s="74"/>
      <c r="B603" s="19"/>
      <c r="C603" s="19"/>
      <c r="D603" s="50"/>
      <c r="E603" s="73"/>
      <c r="F603" s="74"/>
      <c r="G603" s="9"/>
      <c r="H603" s="48"/>
      <c r="I603" s="49">
        <f t="shared" ca="1" si="33"/>
        <v>2022</v>
      </c>
      <c r="J603" s="22">
        <f t="shared" ca="1" si="32"/>
        <v>1</v>
      </c>
      <c r="K603" s="19"/>
      <c r="L603" s="73"/>
      <c r="M603" s="74"/>
      <c r="N603" s="19"/>
      <c r="O603" s="73"/>
      <c r="P603" s="82">
        <v>1</v>
      </c>
      <c r="Q603" s="24">
        <v>1</v>
      </c>
      <c r="R603" s="81">
        <f t="shared" si="34"/>
        <v>1</v>
      </c>
      <c r="S603" s="85"/>
      <c r="T603" s="19"/>
      <c r="U603" s="22"/>
      <c r="V603" s="59"/>
      <c r="W603" s="81"/>
      <c r="X603" s="91" t="e">
        <f ca="1">+VLOOKUP(#REF!,REFERENCIAS!$C:$D,2,0)*VLOOKUP(#REF!,PONDERADORES!A:P,IF(AND(INFORMACION!$T603='REFERENCIAS RIESGO'!$C$36,INFORMACION!$F603=REFERENCIAS!$C$24),16,IF(INFORMACION!$T603='REFERENCIAS RIESGO'!$C$36,13,IF(INFORMACION!$F603=REFERENCIAS!$C$24,10,7))),0)+VLOOKUP(K603,REFERENCIAS!$C:$D,2,0)*VLOOKUP($K$2,PONDERADORES!A:P,IF(AND(INFORMACION!$T603='REFERENCIAS RIESGO'!$C$36,INFORMACION!$F603=REFERENCIAS!$C$24),16,IF(INFORMACION!$T603='REFERENCIAS RIESGO'!$C$36,13,IF(INFORMACION!$F603=REFERENCIAS!$C$24,10,7))),0)+VLOOKUP(L603,REFERENCIAS!$C:$D,2,0)*VLOOKUP($L$2,PONDERADORES!A:P,IF(AND(INFORMACION!$T603='REFERENCIAS RIESGO'!$C$36,INFORMACION!$F603=REFERENCIAS!$C$24),16,IF(INFORMACION!$T603='REFERENCIAS RIESGO'!$C$36,13,IF(INFORMACION!$F603=REFERENCIAS!$C$24,10,7))),0)+VLOOKUP(F603,REFERENCIAS!$C:$D,2,0)*VLOOKUP($F$2,PONDERADORES!A:P,IF(AND(INFORMACION!$T603='REFERENCIAS RIESGO'!$C$36,INFORMACION!$F603=REFERENCIAS!$C$24),16,IF(INFORMACION!$T603='REFERENCIAS RIESGO'!$C$36,13,IF(INFORMACION!$F603=REFERENCIAS!$C$24,10,7))),0)+VLOOKUP(T603,REFERENCIAS!$C:$D,2,0)*VLOOKUP($T$2,PONDERADORES!A:P,IF(AND(INFORMACION!$T603='REFERENCIAS RIESGO'!$C$36,INFORMACION!$F603=REFERENCIAS!$C$24),16,IF(INFORMACION!$T603='REFERENCIAS RIESGO'!$C$36,13,IF(INFORMACION!$F603=REFERENCIAS!$C$24,10,7))),0)+VLOOKUP(IF(J603&lt;=0.2,0.2,IF(AND(J603&gt;0.2,J603&lt;=0.4),0.4,IF(AND(J603&gt;0.4,J603&lt;=0.6),0.6,IF(AND(J603&gt;0.6,J603&lt;=0.8),0.8,IF(AND(J603&gt;0.8,J603&lt;=1),1))))),REFERENCIAS!$C:$D,2,0)*VLOOKUP($J$2,PONDERADORES!A:P,IF(AND(INFORMACION!$T603='REFERENCIAS RIESGO'!$C$36,INFORMACION!$F603=REFERENCIAS!$C$24),16,IF(INFORMACION!$T603='REFERENCIAS RIESGO'!$C$36,13,IF(INFORMACION!$F603=REFERENCIAS!$C$24,10,7))),0)</f>
        <v>#REF!</v>
      </c>
      <c r="Y603" s="68">
        <f>+VLOOKUP(M603,REFERENCIAS!$C:$D,2,0)*VLOOKUP($M$2,PONDERADORES!$A$7:$G$9,7,0)+VLOOKUP(N603,REFERENCIAS!$C:$D,2,0)*VLOOKUP($N$2,PONDERADORES!$A$7:$G$9,7,0)+VLOOKUP(O603,REFERENCIAS!$C:$D,2,0)*VLOOKUP($O$2,PONDERADORES!$A$7:$G$9,7,0)</f>
        <v>0.2</v>
      </c>
      <c r="Z603" s="2">
        <f>+VLOOKUP(IF(R603&lt;0.1,0,IF(AND(R603&gt;=0.1,R603&lt;0.2),0.1,IF(AND(R603&gt;=0.2,R603&lt;0.3),0.2,IF(R603&gt;0.3,0.3,)))),REFERENCIAS!$C:$D,2,0)*VLOOKUP($R$2,PONDERADORES!$A$11:$G$11,7,0)</f>
        <v>15</v>
      </c>
      <c r="AA603" s="92"/>
      <c r="AB603" s="95" t="e">
        <f t="shared" ca="1" si="35"/>
        <v>#REF!</v>
      </c>
      <c r="AC603" s="23" t="e">
        <f ca="1">IF(AB603&gt;REFERENCIAS!$C$62,REFERENCIAS!$B$62,IF(AND(AB603&gt;=REFERENCIAS!$C$63,AB603&lt;REFERENCIAS!$D$63),REFERENCIAS!$B$63,IF(AND(AB603&gt;REFERENCIAS!$C$64,AB603&lt;=REFERENCIAS!$D$64),REFERENCIAS!$B$64,IF(AND(AB603&gt;=REFERENCIAS!$C$65,AB603&lt;REFERENCIAS!$D$65),REFERENCIAS!$B$65, "Revisar"))))</f>
        <v>#REF!</v>
      </c>
      <c r="AD603" s="94" t="e">
        <f ca="1">VLOOKUP(AC603,REFERENCIAS!$B$62:$G$65,4,FALSE)</f>
        <v>#REF!</v>
      </c>
      <c r="AJ603" s="20"/>
    </row>
    <row r="604" spans="1:36" ht="17.25" x14ac:dyDescent="0.25">
      <c r="A604" s="74"/>
      <c r="B604" s="19"/>
      <c r="C604" s="19"/>
      <c r="D604" s="50"/>
      <c r="E604" s="73"/>
      <c r="F604" s="74"/>
      <c r="G604" s="9"/>
      <c r="H604" s="48"/>
      <c r="I604" s="49">
        <f t="shared" ca="1" si="33"/>
        <v>2022</v>
      </c>
      <c r="J604" s="22">
        <f t="shared" ca="1" si="32"/>
        <v>1</v>
      </c>
      <c r="K604" s="19"/>
      <c r="L604" s="73"/>
      <c r="M604" s="74"/>
      <c r="N604" s="19"/>
      <c r="O604" s="73"/>
      <c r="P604" s="82">
        <v>1</v>
      </c>
      <c r="Q604" s="24">
        <v>1</v>
      </c>
      <c r="R604" s="81">
        <f t="shared" si="34"/>
        <v>1</v>
      </c>
      <c r="S604" s="85"/>
      <c r="T604" s="19"/>
      <c r="U604" s="22"/>
      <c r="V604" s="59"/>
      <c r="W604" s="81"/>
      <c r="X604" s="91" t="e">
        <f ca="1">+VLOOKUP(#REF!,REFERENCIAS!$C:$D,2,0)*VLOOKUP(#REF!,PONDERADORES!A:P,IF(AND(INFORMACION!$T604='REFERENCIAS RIESGO'!$C$36,INFORMACION!$F604=REFERENCIAS!$C$24),16,IF(INFORMACION!$T604='REFERENCIAS RIESGO'!$C$36,13,IF(INFORMACION!$F604=REFERENCIAS!$C$24,10,7))),0)+VLOOKUP(K604,REFERENCIAS!$C:$D,2,0)*VLOOKUP($K$2,PONDERADORES!A:P,IF(AND(INFORMACION!$T604='REFERENCIAS RIESGO'!$C$36,INFORMACION!$F604=REFERENCIAS!$C$24),16,IF(INFORMACION!$T604='REFERENCIAS RIESGO'!$C$36,13,IF(INFORMACION!$F604=REFERENCIAS!$C$24,10,7))),0)+VLOOKUP(L604,REFERENCIAS!$C:$D,2,0)*VLOOKUP($L$2,PONDERADORES!A:P,IF(AND(INFORMACION!$T604='REFERENCIAS RIESGO'!$C$36,INFORMACION!$F604=REFERENCIAS!$C$24),16,IF(INFORMACION!$T604='REFERENCIAS RIESGO'!$C$36,13,IF(INFORMACION!$F604=REFERENCIAS!$C$24,10,7))),0)+VLOOKUP(F604,REFERENCIAS!$C:$D,2,0)*VLOOKUP($F$2,PONDERADORES!A:P,IF(AND(INFORMACION!$T604='REFERENCIAS RIESGO'!$C$36,INFORMACION!$F604=REFERENCIAS!$C$24),16,IF(INFORMACION!$T604='REFERENCIAS RIESGO'!$C$36,13,IF(INFORMACION!$F604=REFERENCIAS!$C$24,10,7))),0)+VLOOKUP(T604,REFERENCIAS!$C:$D,2,0)*VLOOKUP($T$2,PONDERADORES!A:P,IF(AND(INFORMACION!$T604='REFERENCIAS RIESGO'!$C$36,INFORMACION!$F604=REFERENCIAS!$C$24),16,IF(INFORMACION!$T604='REFERENCIAS RIESGO'!$C$36,13,IF(INFORMACION!$F604=REFERENCIAS!$C$24,10,7))),0)+VLOOKUP(IF(J604&lt;=0.2,0.2,IF(AND(J604&gt;0.2,J604&lt;=0.4),0.4,IF(AND(J604&gt;0.4,J604&lt;=0.6),0.6,IF(AND(J604&gt;0.6,J604&lt;=0.8),0.8,IF(AND(J604&gt;0.8,J604&lt;=1),1))))),REFERENCIAS!$C:$D,2,0)*VLOOKUP($J$2,PONDERADORES!A:P,IF(AND(INFORMACION!$T604='REFERENCIAS RIESGO'!$C$36,INFORMACION!$F604=REFERENCIAS!$C$24),16,IF(INFORMACION!$T604='REFERENCIAS RIESGO'!$C$36,13,IF(INFORMACION!$F604=REFERENCIAS!$C$24,10,7))),0)</f>
        <v>#REF!</v>
      </c>
      <c r="Y604" s="68">
        <f>+VLOOKUP(M604,REFERENCIAS!$C:$D,2,0)*VLOOKUP($M$2,PONDERADORES!$A$7:$G$9,7,0)+VLOOKUP(N604,REFERENCIAS!$C:$D,2,0)*VLOOKUP($N$2,PONDERADORES!$A$7:$G$9,7,0)+VLOOKUP(O604,REFERENCIAS!$C:$D,2,0)*VLOOKUP($O$2,PONDERADORES!$A$7:$G$9,7,0)</f>
        <v>0.2</v>
      </c>
      <c r="Z604" s="2">
        <f>+VLOOKUP(IF(R604&lt;0.1,0,IF(AND(R604&gt;=0.1,R604&lt;0.2),0.1,IF(AND(R604&gt;=0.2,R604&lt;0.3),0.2,IF(R604&gt;0.3,0.3,)))),REFERENCIAS!$C:$D,2,0)*VLOOKUP($R$2,PONDERADORES!$A$11:$G$11,7,0)</f>
        <v>15</v>
      </c>
      <c r="AA604" s="92"/>
      <c r="AB604" s="95" t="e">
        <f t="shared" ca="1" si="35"/>
        <v>#REF!</v>
      </c>
      <c r="AC604" s="23" t="e">
        <f ca="1">IF(AB604&gt;REFERENCIAS!$C$62,REFERENCIAS!$B$62,IF(AND(AB604&gt;=REFERENCIAS!$C$63,AB604&lt;REFERENCIAS!$D$63),REFERENCIAS!$B$63,IF(AND(AB604&gt;REFERENCIAS!$C$64,AB604&lt;=REFERENCIAS!$D$64),REFERENCIAS!$B$64,IF(AND(AB604&gt;=REFERENCIAS!$C$65,AB604&lt;REFERENCIAS!$D$65),REFERENCIAS!$B$65, "Revisar"))))</f>
        <v>#REF!</v>
      </c>
      <c r="AD604" s="94" t="e">
        <f ca="1">VLOOKUP(AC604,REFERENCIAS!$B$62:$G$65,4,FALSE)</f>
        <v>#REF!</v>
      </c>
      <c r="AJ604" s="20"/>
    </row>
    <row r="605" spans="1:36" ht="17.25" x14ac:dyDescent="0.25">
      <c r="A605" s="74"/>
      <c r="B605" s="19"/>
      <c r="C605" s="19"/>
      <c r="D605" s="50"/>
      <c r="E605" s="73"/>
      <c r="F605" s="74"/>
      <c r="G605" s="9"/>
      <c r="H605" s="48"/>
      <c r="I605" s="49">
        <f t="shared" ca="1" si="33"/>
        <v>2022</v>
      </c>
      <c r="J605" s="22">
        <f t="shared" ca="1" si="32"/>
        <v>1</v>
      </c>
      <c r="K605" s="19"/>
      <c r="L605" s="73"/>
      <c r="M605" s="74"/>
      <c r="N605" s="19"/>
      <c r="O605" s="73"/>
      <c r="P605" s="82">
        <v>1</v>
      </c>
      <c r="Q605" s="24">
        <v>1</v>
      </c>
      <c r="R605" s="81">
        <f t="shared" si="34"/>
        <v>1</v>
      </c>
      <c r="S605" s="85"/>
      <c r="T605" s="19"/>
      <c r="U605" s="22"/>
      <c r="V605" s="59"/>
      <c r="W605" s="81"/>
      <c r="X605" s="91" t="e">
        <f ca="1">+VLOOKUP(#REF!,REFERENCIAS!$C:$D,2,0)*VLOOKUP(#REF!,PONDERADORES!A:P,IF(AND(INFORMACION!$T605='REFERENCIAS RIESGO'!$C$36,INFORMACION!$F605=REFERENCIAS!$C$24),16,IF(INFORMACION!$T605='REFERENCIAS RIESGO'!$C$36,13,IF(INFORMACION!$F605=REFERENCIAS!$C$24,10,7))),0)+VLOOKUP(K605,REFERENCIAS!$C:$D,2,0)*VLOOKUP($K$2,PONDERADORES!A:P,IF(AND(INFORMACION!$T605='REFERENCIAS RIESGO'!$C$36,INFORMACION!$F605=REFERENCIAS!$C$24),16,IF(INFORMACION!$T605='REFERENCIAS RIESGO'!$C$36,13,IF(INFORMACION!$F605=REFERENCIAS!$C$24,10,7))),0)+VLOOKUP(L605,REFERENCIAS!$C:$D,2,0)*VLOOKUP($L$2,PONDERADORES!A:P,IF(AND(INFORMACION!$T605='REFERENCIAS RIESGO'!$C$36,INFORMACION!$F605=REFERENCIAS!$C$24),16,IF(INFORMACION!$T605='REFERENCIAS RIESGO'!$C$36,13,IF(INFORMACION!$F605=REFERENCIAS!$C$24,10,7))),0)+VLOOKUP(F605,REFERENCIAS!$C:$D,2,0)*VLOOKUP($F$2,PONDERADORES!A:P,IF(AND(INFORMACION!$T605='REFERENCIAS RIESGO'!$C$36,INFORMACION!$F605=REFERENCIAS!$C$24),16,IF(INFORMACION!$T605='REFERENCIAS RIESGO'!$C$36,13,IF(INFORMACION!$F605=REFERENCIAS!$C$24,10,7))),0)+VLOOKUP(T605,REFERENCIAS!$C:$D,2,0)*VLOOKUP($T$2,PONDERADORES!A:P,IF(AND(INFORMACION!$T605='REFERENCIAS RIESGO'!$C$36,INFORMACION!$F605=REFERENCIAS!$C$24),16,IF(INFORMACION!$T605='REFERENCIAS RIESGO'!$C$36,13,IF(INFORMACION!$F605=REFERENCIAS!$C$24,10,7))),0)+VLOOKUP(IF(J605&lt;=0.2,0.2,IF(AND(J605&gt;0.2,J605&lt;=0.4),0.4,IF(AND(J605&gt;0.4,J605&lt;=0.6),0.6,IF(AND(J605&gt;0.6,J605&lt;=0.8),0.8,IF(AND(J605&gt;0.8,J605&lt;=1),1))))),REFERENCIAS!$C:$D,2,0)*VLOOKUP($J$2,PONDERADORES!A:P,IF(AND(INFORMACION!$T605='REFERENCIAS RIESGO'!$C$36,INFORMACION!$F605=REFERENCIAS!$C$24),16,IF(INFORMACION!$T605='REFERENCIAS RIESGO'!$C$36,13,IF(INFORMACION!$F605=REFERENCIAS!$C$24,10,7))),0)</f>
        <v>#REF!</v>
      </c>
      <c r="Y605" s="68">
        <f>+VLOOKUP(M605,REFERENCIAS!$C:$D,2,0)*VLOOKUP($M$2,PONDERADORES!$A$7:$G$9,7,0)+VLOOKUP(N605,REFERENCIAS!$C:$D,2,0)*VLOOKUP($N$2,PONDERADORES!$A$7:$G$9,7,0)+VLOOKUP(O605,REFERENCIAS!$C:$D,2,0)*VLOOKUP($O$2,PONDERADORES!$A$7:$G$9,7,0)</f>
        <v>0.2</v>
      </c>
      <c r="Z605" s="2">
        <f>+VLOOKUP(IF(R605&lt;0.1,0,IF(AND(R605&gt;=0.1,R605&lt;0.2),0.1,IF(AND(R605&gt;=0.2,R605&lt;0.3),0.2,IF(R605&gt;0.3,0.3,)))),REFERENCIAS!$C:$D,2,0)*VLOOKUP($R$2,PONDERADORES!$A$11:$G$11,7,0)</f>
        <v>15</v>
      </c>
      <c r="AA605" s="92"/>
      <c r="AB605" s="95" t="e">
        <f t="shared" ca="1" si="35"/>
        <v>#REF!</v>
      </c>
      <c r="AC605" s="23" t="e">
        <f ca="1">IF(AB605&gt;REFERENCIAS!$C$62,REFERENCIAS!$B$62,IF(AND(AB605&gt;=REFERENCIAS!$C$63,AB605&lt;REFERENCIAS!$D$63),REFERENCIAS!$B$63,IF(AND(AB605&gt;REFERENCIAS!$C$64,AB605&lt;=REFERENCIAS!$D$64),REFERENCIAS!$B$64,IF(AND(AB605&gt;=REFERENCIAS!$C$65,AB605&lt;REFERENCIAS!$D$65),REFERENCIAS!$B$65, "Revisar"))))</f>
        <v>#REF!</v>
      </c>
      <c r="AD605" s="94" t="e">
        <f ca="1">VLOOKUP(AC605,REFERENCIAS!$B$62:$G$65,4,FALSE)</f>
        <v>#REF!</v>
      </c>
      <c r="AJ605" s="20"/>
    </row>
    <row r="606" spans="1:36" ht="17.25" x14ac:dyDescent="0.25">
      <c r="A606" s="74"/>
      <c r="B606" s="19"/>
      <c r="C606" s="19"/>
      <c r="D606" s="50"/>
      <c r="E606" s="73"/>
      <c r="F606" s="74"/>
      <c r="G606" s="9"/>
      <c r="H606" s="48"/>
      <c r="I606" s="49">
        <f t="shared" ca="1" si="33"/>
        <v>2022</v>
      </c>
      <c r="J606" s="22">
        <f t="shared" ca="1" si="32"/>
        <v>1</v>
      </c>
      <c r="K606" s="19"/>
      <c r="L606" s="73"/>
      <c r="M606" s="74"/>
      <c r="N606" s="19"/>
      <c r="O606" s="73"/>
      <c r="P606" s="82">
        <v>1</v>
      </c>
      <c r="Q606" s="24">
        <v>1</v>
      </c>
      <c r="R606" s="81">
        <f t="shared" si="34"/>
        <v>1</v>
      </c>
      <c r="S606" s="85"/>
      <c r="T606" s="19"/>
      <c r="U606" s="22"/>
      <c r="V606" s="59"/>
      <c r="W606" s="81"/>
      <c r="X606" s="91" t="e">
        <f ca="1">+VLOOKUP(#REF!,REFERENCIAS!$C:$D,2,0)*VLOOKUP(#REF!,PONDERADORES!A:P,IF(AND(INFORMACION!$T606='REFERENCIAS RIESGO'!$C$36,INFORMACION!$F606=REFERENCIAS!$C$24),16,IF(INFORMACION!$T606='REFERENCIAS RIESGO'!$C$36,13,IF(INFORMACION!$F606=REFERENCIAS!$C$24,10,7))),0)+VLOOKUP(K606,REFERENCIAS!$C:$D,2,0)*VLOOKUP($K$2,PONDERADORES!A:P,IF(AND(INFORMACION!$T606='REFERENCIAS RIESGO'!$C$36,INFORMACION!$F606=REFERENCIAS!$C$24),16,IF(INFORMACION!$T606='REFERENCIAS RIESGO'!$C$36,13,IF(INFORMACION!$F606=REFERENCIAS!$C$24,10,7))),0)+VLOOKUP(L606,REFERENCIAS!$C:$D,2,0)*VLOOKUP($L$2,PONDERADORES!A:P,IF(AND(INFORMACION!$T606='REFERENCIAS RIESGO'!$C$36,INFORMACION!$F606=REFERENCIAS!$C$24),16,IF(INFORMACION!$T606='REFERENCIAS RIESGO'!$C$36,13,IF(INFORMACION!$F606=REFERENCIAS!$C$24,10,7))),0)+VLOOKUP(F606,REFERENCIAS!$C:$D,2,0)*VLOOKUP($F$2,PONDERADORES!A:P,IF(AND(INFORMACION!$T606='REFERENCIAS RIESGO'!$C$36,INFORMACION!$F606=REFERENCIAS!$C$24),16,IF(INFORMACION!$T606='REFERENCIAS RIESGO'!$C$36,13,IF(INFORMACION!$F606=REFERENCIAS!$C$24,10,7))),0)+VLOOKUP(T606,REFERENCIAS!$C:$D,2,0)*VLOOKUP($T$2,PONDERADORES!A:P,IF(AND(INFORMACION!$T606='REFERENCIAS RIESGO'!$C$36,INFORMACION!$F606=REFERENCIAS!$C$24),16,IF(INFORMACION!$T606='REFERENCIAS RIESGO'!$C$36,13,IF(INFORMACION!$F606=REFERENCIAS!$C$24,10,7))),0)+VLOOKUP(IF(J606&lt;=0.2,0.2,IF(AND(J606&gt;0.2,J606&lt;=0.4),0.4,IF(AND(J606&gt;0.4,J606&lt;=0.6),0.6,IF(AND(J606&gt;0.6,J606&lt;=0.8),0.8,IF(AND(J606&gt;0.8,J606&lt;=1),1))))),REFERENCIAS!$C:$D,2,0)*VLOOKUP($J$2,PONDERADORES!A:P,IF(AND(INFORMACION!$T606='REFERENCIAS RIESGO'!$C$36,INFORMACION!$F606=REFERENCIAS!$C$24),16,IF(INFORMACION!$T606='REFERENCIAS RIESGO'!$C$36,13,IF(INFORMACION!$F606=REFERENCIAS!$C$24,10,7))),0)</f>
        <v>#REF!</v>
      </c>
      <c r="Y606" s="68">
        <f>+VLOOKUP(M606,REFERENCIAS!$C:$D,2,0)*VLOOKUP($M$2,PONDERADORES!$A$7:$G$9,7,0)+VLOOKUP(N606,REFERENCIAS!$C:$D,2,0)*VLOOKUP($N$2,PONDERADORES!$A$7:$G$9,7,0)+VLOOKUP(O606,REFERENCIAS!$C:$D,2,0)*VLOOKUP($O$2,PONDERADORES!$A$7:$G$9,7,0)</f>
        <v>0.2</v>
      </c>
      <c r="Z606" s="2">
        <f>+VLOOKUP(IF(R606&lt;0.1,0,IF(AND(R606&gt;=0.1,R606&lt;0.2),0.1,IF(AND(R606&gt;=0.2,R606&lt;0.3),0.2,IF(R606&gt;0.3,0.3,)))),REFERENCIAS!$C:$D,2,0)*VLOOKUP($R$2,PONDERADORES!$A$11:$G$11,7,0)</f>
        <v>15</v>
      </c>
      <c r="AA606" s="92"/>
      <c r="AB606" s="95" t="e">
        <f t="shared" ca="1" si="35"/>
        <v>#REF!</v>
      </c>
      <c r="AC606" s="23" t="e">
        <f ca="1">IF(AB606&gt;REFERENCIAS!$C$62,REFERENCIAS!$B$62,IF(AND(AB606&gt;=REFERENCIAS!$C$63,AB606&lt;REFERENCIAS!$D$63),REFERENCIAS!$B$63,IF(AND(AB606&gt;REFERENCIAS!$C$64,AB606&lt;=REFERENCIAS!$D$64),REFERENCIAS!$B$64,IF(AND(AB606&gt;=REFERENCIAS!$C$65,AB606&lt;REFERENCIAS!$D$65),REFERENCIAS!$B$65, "Revisar"))))</f>
        <v>#REF!</v>
      </c>
      <c r="AD606" s="94" t="e">
        <f ca="1">VLOOKUP(AC606,REFERENCIAS!$B$62:$G$65,4,FALSE)</f>
        <v>#REF!</v>
      </c>
      <c r="AJ606" s="20"/>
    </row>
    <row r="607" spans="1:36" ht="17.25" x14ac:dyDescent="0.25">
      <c r="A607" s="74"/>
      <c r="B607" s="19"/>
      <c r="C607" s="19"/>
      <c r="D607" s="50"/>
      <c r="E607" s="73"/>
      <c r="F607" s="74"/>
      <c r="G607" s="9"/>
      <c r="H607" s="48"/>
      <c r="I607" s="49">
        <f t="shared" ca="1" si="33"/>
        <v>2022</v>
      </c>
      <c r="J607" s="22">
        <f t="shared" ca="1" si="32"/>
        <v>1</v>
      </c>
      <c r="K607" s="19"/>
      <c r="L607" s="73"/>
      <c r="M607" s="74"/>
      <c r="N607" s="19"/>
      <c r="O607" s="73"/>
      <c r="P607" s="82">
        <v>1</v>
      </c>
      <c r="Q607" s="24">
        <v>1</v>
      </c>
      <c r="R607" s="81">
        <f t="shared" si="34"/>
        <v>1</v>
      </c>
      <c r="S607" s="85"/>
      <c r="T607" s="19"/>
      <c r="U607" s="22"/>
      <c r="V607" s="59"/>
      <c r="W607" s="81"/>
      <c r="X607" s="91" t="e">
        <f ca="1">+VLOOKUP(#REF!,REFERENCIAS!$C:$D,2,0)*VLOOKUP(#REF!,PONDERADORES!A:P,IF(AND(INFORMACION!$T607='REFERENCIAS RIESGO'!$C$36,INFORMACION!$F607=REFERENCIAS!$C$24),16,IF(INFORMACION!$T607='REFERENCIAS RIESGO'!$C$36,13,IF(INFORMACION!$F607=REFERENCIAS!$C$24,10,7))),0)+VLOOKUP(K607,REFERENCIAS!$C:$D,2,0)*VLOOKUP($K$2,PONDERADORES!A:P,IF(AND(INFORMACION!$T607='REFERENCIAS RIESGO'!$C$36,INFORMACION!$F607=REFERENCIAS!$C$24),16,IF(INFORMACION!$T607='REFERENCIAS RIESGO'!$C$36,13,IF(INFORMACION!$F607=REFERENCIAS!$C$24,10,7))),0)+VLOOKUP(L607,REFERENCIAS!$C:$D,2,0)*VLOOKUP($L$2,PONDERADORES!A:P,IF(AND(INFORMACION!$T607='REFERENCIAS RIESGO'!$C$36,INFORMACION!$F607=REFERENCIAS!$C$24),16,IF(INFORMACION!$T607='REFERENCIAS RIESGO'!$C$36,13,IF(INFORMACION!$F607=REFERENCIAS!$C$24,10,7))),0)+VLOOKUP(F607,REFERENCIAS!$C:$D,2,0)*VLOOKUP($F$2,PONDERADORES!A:P,IF(AND(INFORMACION!$T607='REFERENCIAS RIESGO'!$C$36,INFORMACION!$F607=REFERENCIAS!$C$24),16,IF(INFORMACION!$T607='REFERENCIAS RIESGO'!$C$36,13,IF(INFORMACION!$F607=REFERENCIAS!$C$24,10,7))),0)+VLOOKUP(T607,REFERENCIAS!$C:$D,2,0)*VLOOKUP($T$2,PONDERADORES!A:P,IF(AND(INFORMACION!$T607='REFERENCIAS RIESGO'!$C$36,INFORMACION!$F607=REFERENCIAS!$C$24),16,IF(INFORMACION!$T607='REFERENCIAS RIESGO'!$C$36,13,IF(INFORMACION!$F607=REFERENCIAS!$C$24,10,7))),0)+VLOOKUP(IF(J607&lt;=0.2,0.2,IF(AND(J607&gt;0.2,J607&lt;=0.4),0.4,IF(AND(J607&gt;0.4,J607&lt;=0.6),0.6,IF(AND(J607&gt;0.6,J607&lt;=0.8),0.8,IF(AND(J607&gt;0.8,J607&lt;=1),1))))),REFERENCIAS!$C:$D,2,0)*VLOOKUP($J$2,PONDERADORES!A:P,IF(AND(INFORMACION!$T607='REFERENCIAS RIESGO'!$C$36,INFORMACION!$F607=REFERENCIAS!$C$24),16,IF(INFORMACION!$T607='REFERENCIAS RIESGO'!$C$36,13,IF(INFORMACION!$F607=REFERENCIAS!$C$24,10,7))),0)</f>
        <v>#REF!</v>
      </c>
      <c r="Y607" s="68">
        <f>+VLOOKUP(M607,REFERENCIAS!$C:$D,2,0)*VLOOKUP($M$2,PONDERADORES!$A$7:$G$9,7,0)+VLOOKUP(N607,REFERENCIAS!$C:$D,2,0)*VLOOKUP($N$2,PONDERADORES!$A$7:$G$9,7,0)+VLOOKUP(O607,REFERENCIAS!$C:$D,2,0)*VLOOKUP($O$2,PONDERADORES!$A$7:$G$9,7,0)</f>
        <v>0.2</v>
      </c>
      <c r="Z607" s="2">
        <f>+VLOOKUP(IF(R607&lt;0.1,0,IF(AND(R607&gt;=0.1,R607&lt;0.2),0.1,IF(AND(R607&gt;=0.2,R607&lt;0.3),0.2,IF(R607&gt;0.3,0.3,)))),REFERENCIAS!$C:$D,2,0)*VLOOKUP($R$2,PONDERADORES!$A$11:$G$11,7,0)</f>
        <v>15</v>
      </c>
      <c r="AA607" s="92"/>
      <c r="AB607" s="95" t="e">
        <f t="shared" ca="1" si="35"/>
        <v>#REF!</v>
      </c>
      <c r="AC607" s="23" t="e">
        <f ca="1">IF(AB607&gt;REFERENCIAS!$C$62,REFERENCIAS!$B$62,IF(AND(AB607&gt;=REFERENCIAS!$C$63,AB607&lt;REFERENCIAS!$D$63),REFERENCIAS!$B$63,IF(AND(AB607&gt;REFERENCIAS!$C$64,AB607&lt;=REFERENCIAS!$D$64),REFERENCIAS!$B$64,IF(AND(AB607&gt;=REFERENCIAS!$C$65,AB607&lt;REFERENCIAS!$D$65),REFERENCIAS!$B$65, "Revisar"))))</f>
        <v>#REF!</v>
      </c>
      <c r="AD607" s="94" t="e">
        <f ca="1">VLOOKUP(AC607,REFERENCIAS!$B$62:$G$65,4,FALSE)</f>
        <v>#REF!</v>
      </c>
      <c r="AJ607" s="20"/>
    </row>
    <row r="608" spans="1:36" ht="17.25" x14ac:dyDescent="0.25">
      <c r="A608" s="74"/>
      <c r="B608" s="19"/>
      <c r="C608" s="19"/>
      <c r="D608" s="50"/>
      <c r="E608" s="73"/>
      <c r="F608" s="74"/>
      <c r="G608" s="9"/>
      <c r="H608" s="48"/>
      <c r="I608" s="49">
        <f t="shared" ca="1" si="33"/>
        <v>2022</v>
      </c>
      <c r="J608" s="22">
        <f t="shared" ca="1" si="32"/>
        <v>1</v>
      </c>
      <c r="K608" s="19"/>
      <c r="L608" s="73"/>
      <c r="M608" s="74"/>
      <c r="N608" s="19"/>
      <c r="O608" s="73"/>
      <c r="P608" s="82">
        <v>1</v>
      </c>
      <c r="Q608" s="24">
        <v>1</v>
      </c>
      <c r="R608" s="81">
        <f t="shared" si="34"/>
        <v>1</v>
      </c>
      <c r="S608" s="85"/>
      <c r="T608" s="19"/>
      <c r="U608" s="22"/>
      <c r="V608" s="59"/>
      <c r="W608" s="81"/>
      <c r="X608" s="91" t="e">
        <f ca="1">+VLOOKUP(#REF!,REFERENCIAS!$C:$D,2,0)*VLOOKUP(#REF!,PONDERADORES!A:P,IF(AND(INFORMACION!$T608='REFERENCIAS RIESGO'!$C$36,INFORMACION!$F608=REFERENCIAS!$C$24),16,IF(INFORMACION!$T608='REFERENCIAS RIESGO'!$C$36,13,IF(INFORMACION!$F608=REFERENCIAS!$C$24,10,7))),0)+VLOOKUP(K608,REFERENCIAS!$C:$D,2,0)*VLOOKUP($K$2,PONDERADORES!A:P,IF(AND(INFORMACION!$T608='REFERENCIAS RIESGO'!$C$36,INFORMACION!$F608=REFERENCIAS!$C$24),16,IF(INFORMACION!$T608='REFERENCIAS RIESGO'!$C$36,13,IF(INFORMACION!$F608=REFERENCIAS!$C$24,10,7))),0)+VLOOKUP(L608,REFERENCIAS!$C:$D,2,0)*VLOOKUP($L$2,PONDERADORES!A:P,IF(AND(INFORMACION!$T608='REFERENCIAS RIESGO'!$C$36,INFORMACION!$F608=REFERENCIAS!$C$24),16,IF(INFORMACION!$T608='REFERENCIAS RIESGO'!$C$36,13,IF(INFORMACION!$F608=REFERENCIAS!$C$24,10,7))),0)+VLOOKUP(F608,REFERENCIAS!$C:$D,2,0)*VLOOKUP($F$2,PONDERADORES!A:P,IF(AND(INFORMACION!$T608='REFERENCIAS RIESGO'!$C$36,INFORMACION!$F608=REFERENCIAS!$C$24),16,IF(INFORMACION!$T608='REFERENCIAS RIESGO'!$C$36,13,IF(INFORMACION!$F608=REFERENCIAS!$C$24,10,7))),0)+VLOOKUP(T608,REFERENCIAS!$C:$D,2,0)*VLOOKUP($T$2,PONDERADORES!A:P,IF(AND(INFORMACION!$T608='REFERENCIAS RIESGO'!$C$36,INFORMACION!$F608=REFERENCIAS!$C$24),16,IF(INFORMACION!$T608='REFERENCIAS RIESGO'!$C$36,13,IF(INFORMACION!$F608=REFERENCIAS!$C$24,10,7))),0)+VLOOKUP(IF(J608&lt;=0.2,0.2,IF(AND(J608&gt;0.2,J608&lt;=0.4),0.4,IF(AND(J608&gt;0.4,J608&lt;=0.6),0.6,IF(AND(J608&gt;0.6,J608&lt;=0.8),0.8,IF(AND(J608&gt;0.8,J608&lt;=1),1))))),REFERENCIAS!$C:$D,2,0)*VLOOKUP($J$2,PONDERADORES!A:P,IF(AND(INFORMACION!$T608='REFERENCIAS RIESGO'!$C$36,INFORMACION!$F608=REFERENCIAS!$C$24),16,IF(INFORMACION!$T608='REFERENCIAS RIESGO'!$C$36,13,IF(INFORMACION!$F608=REFERENCIAS!$C$24,10,7))),0)</f>
        <v>#REF!</v>
      </c>
      <c r="Y608" s="68">
        <f>+VLOOKUP(M608,REFERENCIAS!$C:$D,2,0)*VLOOKUP($M$2,PONDERADORES!$A$7:$G$9,7,0)+VLOOKUP(N608,REFERENCIAS!$C:$D,2,0)*VLOOKUP($N$2,PONDERADORES!$A$7:$G$9,7,0)+VLOOKUP(O608,REFERENCIAS!$C:$D,2,0)*VLOOKUP($O$2,PONDERADORES!$A$7:$G$9,7,0)</f>
        <v>0.2</v>
      </c>
      <c r="Z608" s="2">
        <f>+VLOOKUP(IF(R608&lt;0.1,0,IF(AND(R608&gt;=0.1,R608&lt;0.2),0.1,IF(AND(R608&gt;=0.2,R608&lt;0.3),0.2,IF(R608&gt;0.3,0.3,)))),REFERENCIAS!$C:$D,2,0)*VLOOKUP($R$2,PONDERADORES!$A$11:$G$11,7,0)</f>
        <v>15</v>
      </c>
      <c r="AA608" s="92"/>
      <c r="AB608" s="95" t="e">
        <f t="shared" ca="1" si="35"/>
        <v>#REF!</v>
      </c>
      <c r="AC608" s="23" t="e">
        <f ca="1">IF(AB608&gt;REFERENCIAS!$C$62,REFERENCIAS!$B$62,IF(AND(AB608&gt;=REFERENCIAS!$C$63,AB608&lt;REFERENCIAS!$D$63),REFERENCIAS!$B$63,IF(AND(AB608&gt;REFERENCIAS!$C$64,AB608&lt;=REFERENCIAS!$D$64),REFERENCIAS!$B$64,IF(AND(AB608&gt;=REFERENCIAS!$C$65,AB608&lt;REFERENCIAS!$D$65),REFERENCIAS!$B$65, "Revisar"))))</f>
        <v>#REF!</v>
      </c>
      <c r="AD608" s="94" t="e">
        <f ca="1">VLOOKUP(AC608,REFERENCIAS!$B$62:$G$65,4,FALSE)</f>
        <v>#REF!</v>
      </c>
      <c r="AJ608" s="20"/>
    </row>
    <row r="609" spans="1:36" ht="17.25" x14ac:dyDescent="0.25">
      <c r="A609" s="74"/>
      <c r="B609" s="19"/>
      <c r="C609" s="19"/>
      <c r="D609" s="50"/>
      <c r="E609" s="73"/>
      <c r="F609" s="74"/>
      <c r="G609" s="9"/>
      <c r="H609" s="48"/>
      <c r="I609" s="49">
        <f t="shared" ca="1" si="33"/>
        <v>2022</v>
      </c>
      <c r="J609" s="22">
        <f t="shared" ca="1" si="32"/>
        <v>1</v>
      </c>
      <c r="K609" s="19"/>
      <c r="L609" s="73"/>
      <c r="M609" s="74"/>
      <c r="N609" s="19"/>
      <c r="O609" s="73"/>
      <c r="P609" s="82">
        <v>1</v>
      </c>
      <c r="Q609" s="24">
        <v>1</v>
      </c>
      <c r="R609" s="81">
        <f t="shared" si="34"/>
        <v>1</v>
      </c>
      <c r="S609" s="85"/>
      <c r="T609" s="19"/>
      <c r="U609" s="22"/>
      <c r="V609" s="59"/>
      <c r="W609" s="81"/>
      <c r="X609" s="91" t="e">
        <f ca="1">+VLOOKUP(#REF!,REFERENCIAS!$C:$D,2,0)*VLOOKUP(#REF!,PONDERADORES!A:P,IF(AND(INFORMACION!$T609='REFERENCIAS RIESGO'!$C$36,INFORMACION!$F609=REFERENCIAS!$C$24),16,IF(INFORMACION!$T609='REFERENCIAS RIESGO'!$C$36,13,IF(INFORMACION!$F609=REFERENCIAS!$C$24,10,7))),0)+VLOOKUP(K609,REFERENCIAS!$C:$D,2,0)*VLOOKUP($K$2,PONDERADORES!A:P,IF(AND(INFORMACION!$T609='REFERENCIAS RIESGO'!$C$36,INFORMACION!$F609=REFERENCIAS!$C$24),16,IF(INFORMACION!$T609='REFERENCIAS RIESGO'!$C$36,13,IF(INFORMACION!$F609=REFERENCIAS!$C$24,10,7))),0)+VLOOKUP(L609,REFERENCIAS!$C:$D,2,0)*VLOOKUP($L$2,PONDERADORES!A:P,IF(AND(INFORMACION!$T609='REFERENCIAS RIESGO'!$C$36,INFORMACION!$F609=REFERENCIAS!$C$24),16,IF(INFORMACION!$T609='REFERENCIAS RIESGO'!$C$36,13,IF(INFORMACION!$F609=REFERENCIAS!$C$24,10,7))),0)+VLOOKUP(F609,REFERENCIAS!$C:$D,2,0)*VLOOKUP($F$2,PONDERADORES!A:P,IF(AND(INFORMACION!$T609='REFERENCIAS RIESGO'!$C$36,INFORMACION!$F609=REFERENCIAS!$C$24),16,IF(INFORMACION!$T609='REFERENCIAS RIESGO'!$C$36,13,IF(INFORMACION!$F609=REFERENCIAS!$C$24,10,7))),0)+VLOOKUP(T609,REFERENCIAS!$C:$D,2,0)*VLOOKUP($T$2,PONDERADORES!A:P,IF(AND(INFORMACION!$T609='REFERENCIAS RIESGO'!$C$36,INFORMACION!$F609=REFERENCIAS!$C$24),16,IF(INFORMACION!$T609='REFERENCIAS RIESGO'!$C$36,13,IF(INFORMACION!$F609=REFERENCIAS!$C$24,10,7))),0)+VLOOKUP(IF(J609&lt;=0.2,0.2,IF(AND(J609&gt;0.2,J609&lt;=0.4),0.4,IF(AND(J609&gt;0.4,J609&lt;=0.6),0.6,IF(AND(J609&gt;0.6,J609&lt;=0.8),0.8,IF(AND(J609&gt;0.8,J609&lt;=1),1))))),REFERENCIAS!$C:$D,2,0)*VLOOKUP($J$2,PONDERADORES!A:P,IF(AND(INFORMACION!$T609='REFERENCIAS RIESGO'!$C$36,INFORMACION!$F609=REFERENCIAS!$C$24),16,IF(INFORMACION!$T609='REFERENCIAS RIESGO'!$C$36,13,IF(INFORMACION!$F609=REFERENCIAS!$C$24,10,7))),0)</f>
        <v>#REF!</v>
      </c>
      <c r="Y609" s="68">
        <f>+VLOOKUP(M609,REFERENCIAS!$C:$D,2,0)*VLOOKUP($M$2,PONDERADORES!$A$7:$G$9,7,0)+VLOOKUP(N609,REFERENCIAS!$C:$D,2,0)*VLOOKUP($N$2,PONDERADORES!$A$7:$G$9,7,0)+VLOOKUP(O609,REFERENCIAS!$C:$D,2,0)*VLOOKUP($O$2,PONDERADORES!$A$7:$G$9,7,0)</f>
        <v>0.2</v>
      </c>
      <c r="Z609" s="2">
        <f>+VLOOKUP(IF(R609&lt;0.1,0,IF(AND(R609&gt;=0.1,R609&lt;0.2),0.1,IF(AND(R609&gt;=0.2,R609&lt;0.3),0.2,IF(R609&gt;0.3,0.3,)))),REFERENCIAS!$C:$D,2,0)*VLOOKUP($R$2,PONDERADORES!$A$11:$G$11,7,0)</f>
        <v>15</v>
      </c>
      <c r="AA609" s="92"/>
      <c r="AB609" s="95" t="e">
        <f t="shared" ca="1" si="35"/>
        <v>#REF!</v>
      </c>
      <c r="AC609" s="23" t="e">
        <f ca="1">IF(AB609&gt;REFERENCIAS!$C$62,REFERENCIAS!$B$62,IF(AND(AB609&gt;=REFERENCIAS!$C$63,AB609&lt;REFERENCIAS!$D$63),REFERENCIAS!$B$63,IF(AND(AB609&gt;REFERENCIAS!$C$64,AB609&lt;=REFERENCIAS!$D$64),REFERENCIAS!$B$64,IF(AND(AB609&gt;=REFERENCIAS!$C$65,AB609&lt;REFERENCIAS!$D$65),REFERENCIAS!$B$65, "Revisar"))))</f>
        <v>#REF!</v>
      </c>
      <c r="AD609" s="94" t="e">
        <f ca="1">VLOOKUP(AC609,REFERENCIAS!$B$62:$G$65,4,FALSE)</f>
        <v>#REF!</v>
      </c>
      <c r="AJ609" s="20"/>
    </row>
    <row r="610" spans="1:36" ht="17.25" x14ac:dyDescent="0.25">
      <c r="A610" s="74"/>
      <c r="B610" s="19"/>
      <c r="C610" s="19"/>
      <c r="D610" s="50"/>
      <c r="E610" s="73"/>
      <c r="F610" s="74"/>
      <c r="G610" s="9"/>
      <c r="H610" s="48"/>
      <c r="I610" s="49">
        <f t="shared" ca="1" si="33"/>
        <v>2022</v>
      </c>
      <c r="J610" s="22">
        <f t="shared" ca="1" si="32"/>
        <v>1</v>
      </c>
      <c r="K610" s="19"/>
      <c r="L610" s="73"/>
      <c r="M610" s="74"/>
      <c r="N610" s="19"/>
      <c r="O610" s="73"/>
      <c r="P610" s="82">
        <v>1</v>
      </c>
      <c r="Q610" s="24">
        <v>1</v>
      </c>
      <c r="R610" s="81">
        <f t="shared" si="34"/>
        <v>1</v>
      </c>
      <c r="S610" s="85"/>
      <c r="T610" s="19"/>
      <c r="U610" s="22"/>
      <c r="V610" s="59"/>
      <c r="W610" s="81"/>
      <c r="X610" s="91" t="e">
        <f ca="1">+VLOOKUP(#REF!,REFERENCIAS!$C:$D,2,0)*VLOOKUP(#REF!,PONDERADORES!A:P,IF(AND(INFORMACION!$T610='REFERENCIAS RIESGO'!$C$36,INFORMACION!$F610=REFERENCIAS!$C$24),16,IF(INFORMACION!$T610='REFERENCIAS RIESGO'!$C$36,13,IF(INFORMACION!$F610=REFERENCIAS!$C$24,10,7))),0)+VLOOKUP(K610,REFERENCIAS!$C:$D,2,0)*VLOOKUP($K$2,PONDERADORES!A:P,IF(AND(INFORMACION!$T610='REFERENCIAS RIESGO'!$C$36,INFORMACION!$F610=REFERENCIAS!$C$24),16,IF(INFORMACION!$T610='REFERENCIAS RIESGO'!$C$36,13,IF(INFORMACION!$F610=REFERENCIAS!$C$24,10,7))),0)+VLOOKUP(L610,REFERENCIAS!$C:$D,2,0)*VLOOKUP($L$2,PONDERADORES!A:P,IF(AND(INFORMACION!$T610='REFERENCIAS RIESGO'!$C$36,INFORMACION!$F610=REFERENCIAS!$C$24),16,IF(INFORMACION!$T610='REFERENCIAS RIESGO'!$C$36,13,IF(INFORMACION!$F610=REFERENCIAS!$C$24,10,7))),0)+VLOOKUP(F610,REFERENCIAS!$C:$D,2,0)*VLOOKUP($F$2,PONDERADORES!A:P,IF(AND(INFORMACION!$T610='REFERENCIAS RIESGO'!$C$36,INFORMACION!$F610=REFERENCIAS!$C$24),16,IF(INFORMACION!$T610='REFERENCIAS RIESGO'!$C$36,13,IF(INFORMACION!$F610=REFERENCIAS!$C$24,10,7))),0)+VLOOKUP(T610,REFERENCIAS!$C:$D,2,0)*VLOOKUP($T$2,PONDERADORES!A:P,IF(AND(INFORMACION!$T610='REFERENCIAS RIESGO'!$C$36,INFORMACION!$F610=REFERENCIAS!$C$24),16,IF(INFORMACION!$T610='REFERENCIAS RIESGO'!$C$36,13,IF(INFORMACION!$F610=REFERENCIAS!$C$24,10,7))),0)+VLOOKUP(IF(J610&lt;=0.2,0.2,IF(AND(J610&gt;0.2,J610&lt;=0.4),0.4,IF(AND(J610&gt;0.4,J610&lt;=0.6),0.6,IF(AND(J610&gt;0.6,J610&lt;=0.8),0.8,IF(AND(J610&gt;0.8,J610&lt;=1),1))))),REFERENCIAS!$C:$D,2,0)*VLOOKUP($J$2,PONDERADORES!A:P,IF(AND(INFORMACION!$T610='REFERENCIAS RIESGO'!$C$36,INFORMACION!$F610=REFERENCIAS!$C$24),16,IF(INFORMACION!$T610='REFERENCIAS RIESGO'!$C$36,13,IF(INFORMACION!$F610=REFERENCIAS!$C$24,10,7))),0)</f>
        <v>#REF!</v>
      </c>
      <c r="Y610" s="68">
        <f>+VLOOKUP(M610,REFERENCIAS!$C:$D,2,0)*VLOOKUP($M$2,PONDERADORES!$A$7:$G$9,7,0)+VLOOKUP(N610,REFERENCIAS!$C:$D,2,0)*VLOOKUP($N$2,PONDERADORES!$A$7:$G$9,7,0)+VLOOKUP(O610,REFERENCIAS!$C:$D,2,0)*VLOOKUP($O$2,PONDERADORES!$A$7:$G$9,7,0)</f>
        <v>0.2</v>
      </c>
      <c r="Z610" s="2">
        <f>+VLOOKUP(IF(R610&lt;0.1,0,IF(AND(R610&gt;=0.1,R610&lt;0.2),0.1,IF(AND(R610&gt;=0.2,R610&lt;0.3),0.2,IF(R610&gt;0.3,0.3,)))),REFERENCIAS!$C:$D,2,0)*VLOOKUP($R$2,PONDERADORES!$A$11:$G$11,7,0)</f>
        <v>15</v>
      </c>
      <c r="AA610" s="92"/>
      <c r="AB610" s="95" t="e">
        <f t="shared" ca="1" si="35"/>
        <v>#REF!</v>
      </c>
      <c r="AC610" s="23" t="e">
        <f ca="1">IF(AB610&gt;REFERENCIAS!$C$62,REFERENCIAS!$B$62,IF(AND(AB610&gt;=REFERENCIAS!$C$63,AB610&lt;REFERENCIAS!$D$63),REFERENCIAS!$B$63,IF(AND(AB610&gt;REFERENCIAS!$C$64,AB610&lt;=REFERENCIAS!$D$64),REFERENCIAS!$B$64,IF(AND(AB610&gt;=REFERENCIAS!$C$65,AB610&lt;REFERENCIAS!$D$65),REFERENCIAS!$B$65, "Revisar"))))</f>
        <v>#REF!</v>
      </c>
      <c r="AD610" s="94" t="e">
        <f ca="1">VLOOKUP(AC610,REFERENCIAS!$B$62:$G$65,4,FALSE)</f>
        <v>#REF!</v>
      </c>
      <c r="AJ610" s="20"/>
    </row>
    <row r="611" spans="1:36" ht="17.25" x14ac:dyDescent="0.25">
      <c r="A611" s="74"/>
      <c r="B611" s="19"/>
      <c r="C611" s="19"/>
      <c r="D611" s="50"/>
      <c r="E611" s="73"/>
      <c r="F611" s="74"/>
      <c r="G611" s="9"/>
      <c r="H611" s="48"/>
      <c r="I611" s="49">
        <f t="shared" ca="1" si="33"/>
        <v>2022</v>
      </c>
      <c r="J611" s="22">
        <f t="shared" ca="1" si="32"/>
        <v>1</v>
      </c>
      <c r="K611" s="19"/>
      <c r="L611" s="73"/>
      <c r="M611" s="74"/>
      <c r="N611" s="19"/>
      <c r="O611" s="73"/>
      <c r="P611" s="82">
        <v>1</v>
      </c>
      <c r="Q611" s="24">
        <v>1</v>
      </c>
      <c r="R611" s="81">
        <f t="shared" si="34"/>
        <v>1</v>
      </c>
      <c r="S611" s="85"/>
      <c r="T611" s="19"/>
      <c r="U611" s="22"/>
      <c r="V611" s="59"/>
      <c r="W611" s="81"/>
      <c r="X611" s="91" t="e">
        <f ca="1">+VLOOKUP(#REF!,REFERENCIAS!$C:$D,2,0)*VLOOKUP(#REF!,PONDERADORES!A:P,IF(AND(INFORMACION!$T611='REFERENCIAS RIESGO'!$C$36,INFORMACION!$F611=REFERENCIAS!$C$24),16,IF(INFORMACION!$T611='REFERENCIAS RIESGO'!$C$36,13,IF(INFORMACION!$F611=REFERENCIAS!$C$24,10,7))),0)+VLOOKUP(K611,REFERENCIAS!$C:$D,2,0)*VLOOKUP($K$2,PONDERADORES!A:P,IF(AND(INFORMACION!$T611='REFERENCIAS RIESGO'!$C$36,INFORMACION!$F611=REFERENCIAS!$C$24),16,IF(INFORMACION!$T611='REFERENCIAS RIESGO'!$C$36,13,IF(INFORMACION!$F611=REFERENCIAS!$C$24,10,7))),0)+VLOOKUP(L611,REFERENCIAS!$C:$D,2,0)*VLOOKUP($L$2,PONDERADORES!A:P,IF(AND(INFORMACION!$T611='REFERENCIAS RIESGO'!$C$36,INFORMACION!$F611=REFERENCIAS!$C$24),16,IF(INFORMACION!$T611='REFERENCIAS RIESGO'!$C$36,13,IF(INFORMACION!$F611=REFERENCIAS!$C$24,10,7))),0)+VLOOKUP(F611,REFERENCIAS!$C:$D,2,0)*VLOOKUP($F$2,PONDERADORES!A:P,IF(AND(INFORMACION!$T611='REFERENCIAS RIESGO'!$C$36,INFORMACION!$F611=REFERENCIAS!$C$24),16,IF(INFORMACION!$T611='REFERENCIAS RIESGO'!$C$36,13,IF(INFORMACION!$F611=REFERENCIAS!$C$24,10,7))),0)+VLOOKUP(T611,REFERENCIAS!$C:$D,2,0)*VLOOKUP($T$2,PONDERADORES!A:P,IF(AND(INFORMACION!$T611='REFERENCIAS RIESGO'!$C$36,INFORMACION!$F611=REFERENCIAS!$C$24),16,IF(INFORMACION!$T611='REFERENCIAS RIESGO'!$C$36,13,IF(INFORMACION!$F611=REFERENCIAS!$C$24,10,7))),0)+VLOOKUP(IF(J611&lt;=0.2,0.2,IF(AND(J611&gt;0.2,J611&lt;=0.4),0.4,IF(AND(J611&gt;0.4,J611&lt;=0.6),0.6,IF(AND(J611&gt;0.6,J611&lt;=0.8),0.8,IF(AND(J611&gt;0.8,J611&lt;=1),1))))),REFERENCIAS!$C:$D,2,0)*VLOOKUP($J$2,PONDERADORES!A:P,IF(AND(INFORMACION!$T611='REFERENCIAS RIESGO'!$C$36,INFORMACION!$F611=REFERENCIAS!$C$24),16,IF(INFORMACION!$T611='REFERENCIAS RIESGO'!$C$36,13,IF(INFORMACION!$F611=REFERENCIAS!$C$24,10,7))),0)</f>
        <v>#REF!</v>
      </c>
      <c r="Y611" s="68">
        <f>+VLOOKUP(M611,REFERENCIAS!$C:$D,2,0)*VLOOKUP($M$2,PONDERADORES!$A$7:$G$9,7,0)+VLOOKUP(N611,REFERENCIAS!$C:$D,2,0)*VLOOKUP($N$2,PONDERADORES!$A$7:$G$9,7,0)+VLOOKUP(O611,REFERENCIAS!$C:$D,2,0)*VLOOKUP($O$2,PONDERADORES!$A$7:$G$9,7,0)</f>
        <v>0.2</v>
      </c>
      <c r="Z611" s="2">
        <f>+VLOOKUP(IF(R611&lt;0.1,0,IF(AND(R611&gt;=0.1,R611&lt;0.2),0.1,IF(AND(R611&gt;=0.2,R611&lt;0.3),0.2,IF(R611&gt;0.3,0.3,)))),REFERENCIAS!$C:$D,2,0)*VLOOKUP($R$2,PONDERADORES!$A$11:$G$11,7,0)</f>
        <v>15</v>
      </c>
      <c r="AA611" s="92"/>
      <c r="AB611" s="95" t="e">
        <f t="shared" ca="1" si="35"/>
        <v>#REF!</v>
      </c>
      <c r="AC611" s="23" t="e">
        <f ca="1">IF(AB611&gt;REFERENCIAS!$C$62,REFERENCIAS!$B$62,IF(AND(AB611&gt;=REFERENCIAS!$C$63,AB611&lt;REFERENCIAS!$D$63),REFERENCIAS!$B$63,IF(AND(AB611&gt;REFERENCIAS!$C$64,AB611&lt;=REFERENCIAS!$D$64),REFERENCIAS!$B$64,IF(AND(AB611&gt;=REFERENCIAS!$C$65,AB611&lt;REFERENCIAS!$D$65),REFERENCIAS!$B$65, "Revisar"))))</f>
        <v>#REF!</v>
      </c>
      <c r="AD611" s="94" t="e">
        <f ca="1">VLOOKUP(AC611,REFERENCIAS!$B$62:$G$65,4,FALSE)</f>
        <v>#REF!</v>
      </c>
      <c r="AJ611" s="20"/>
    </row>
    <row r="612" spans="1:36" ht="17.25" x14ac:dyDescent="0.25">
      <c r="A612" s="74"/>
      <c r="B612" s="19"/>
      <c r="C612" s="19"/>
      <c r="D612" s="50"/>
      <c r="E612" s="73"/>
      <c r="F612" s="74"/>
      <c r="G612" s="9"/>
      <c r="H612" s="48"/>
      <c r="I612" s="49">
        <f t="shared" ca="1" si="33"/>
        <v>2022</v>
      </c>
      <c r="J612" s="22">
        <f t="shared" ca="1" si="32"/>
        <v>1</v>
      </c>
      <c r="K612" s="19"/>
      <c r="L612" s="73"/>
      <c r="M612" s="74"/>
      <c r="N612" s="19"/>
      <c r="O612" s="73"/>
      <c r="P612" s="82">
        <v>1</v>
      </c>
      <c r="Q612" s="24">
        <v>1</v>
      </c>
      <c r="R612" s="81">
        <f t="shared" si="34"/>
        <v>1</v>
      </c>
      <c r="S612" s="85"/>
      <c r="T612" s="19"/>
      <c r="U612" s="22"/>
      <c r="V612" s="59"/>
      <c r="W612" s="81"/>
      <c r="X612" s="91" t="e">
        <f ca="1">+VLOOKUP(#REF!,REFERENCIAS!$C:$D,2,0)*VLOOKUP(#REF!,PONDERADORES!A:P,IF(AND(INFORMACION!$T612='REFERENCIAS RIESGO'!$C$36,INFORMACION!$F612=REFERENCIAS!$C$24),16,IF(INFORMACION!$T612='REFERENCIAS RIESGO'!$C$36,13,IF(INFORMACION!$F612=REFERENCIAS!$C$24,10,7))),0)+VLOOKUP(K612,REFERENCIAS!$C:$D,2,0)*VLOOKUP($K$2,PONDERADORES!A:P,IF(AND(INFORMACION!$T612='REFERENCIAS RIESGO'!$C$36,INFORMACION!$F612=REFERENCIAS!$C$24),16,IF(INFORMACION!$T612='REFERENCIAS RIESGO'!$C$36,13,IF(INFORMACION!$F612=REFERENCIAS!$C$24,10,7))),0)+VLOOKUP(L612,REFERENCIAS!$C:$D,2,0)*VLOOKUP($L$2,PONDERADORES!A:P,IF(AND(INFORMACION!$T612='REFERENCIAS RIESGO'!$C$36,INFORMACION!$F612=REFERENCIAS!$C$24),16,IF(INFORMACION!$T612='REFERENCIAS RIESGO'!$C$36,13,IF(INFORMACION!$F612=REFERENCIAS!$C$24,10,7))),0)+VLOOKUP(F612,REFERENCIAS!$C:$D,2,0)*VLOOKUP($F$2,PONDERADORES!A:P,IF(AND(INFORMACION!$T612='REFERENCIAS RIESGO'!$C$36,INFORMACION!$F612=REFERENCIAS!$C$24),16,IF(INFORMACION!$T612='REFERENCIAS RIESGO'!$C$36,13,IF(INFORMACION!$F612=REFERENCIAS!$C$24,10,7))),0)+VLOOKUP(T612,REFERENCIAS!$C:$D,2,0)*VLOOKUP($T$2,PONDERADORES!A:P,IF(AND(INFORMACION!$T612='REFERENCIAS RIESGO'!$C$36,INFORMACION!$F612=REFERENCIAS!$C$24),16,IF(INFORMACION!$T612='REFERENCIAS RIESGO'!$C$36,13,IF(INFORMACION!$F612=REFERENCIAS!$C$24,10,7))),0)+VLOOKUP(IF(J612&lt;=0.2,0.2,IF(AND(J612&gt;0.2,J612&lt;=0.4),0.4,IF(AND(J612&gt;0.4,J612&lt;=0.6),0.6,IF(AND(J612&gt;0.6,J612&lt;=0.8),0.8,IF(AND(J612&gt;0.8,J612&lt;=1),1))))),REFERENCIAS!$C:$D,2,0)*VLOOKUP($J$2,PONDERADORES!A:P,IF(AND(INFORMACION!$T612='REFERENCIAS RIESGO'!$C$36,INFORMACION!$F612=REFERENCIAS!$C$24),16,IF(INFORMACION!$T612='REFERENCIAS RIESGO'!$C$36,13,IF(INFORMACION!$F612=REFERENCIAS!$C$24,10,7))),0)</f>
        <v>#REF!</v>
      </c>
      <c r="Y612" s="68">
        <f>+VLOOKUP(M612,REFERENCIAS!$C:$D,2,0)*VLOOKUP($M$2,PONDERADORES!$A$7:$G$9,7,0)+VLOOKUP(N612,REFERENCIAS!$C:$D,2,0)*VLOOKUP($N$2,PONDERADORES!$A$7:$G$9,7,0)+VLOOKUP(O612,REFERENCIAS!$C:$D,2,0)*VLOOKUP($O$2,PONDERADORES!$A$7:$G$9,7,0)</f>
        <v>0.2</v>
      </c>
      <c r="Z612" s="2">
        <f>+VLOOKUP(IF(R612&lt;0.1,0,IF(AND(R612&gt;=0.1,R612&lt;0.2),0.1,IF(AND(R612&gt;=0.2,R612&lt;0.3),0.2,IF(R612&gt;0.3,0.3,)))),REFERENCIAS!$C:$D,2,0)*VLOOKUP($R$2,PONDERADORES!$A$11:$G$11,7,0)</f>
        <v>15</v>
      </c>
      <c r="AA612" s="92"/>
      <c r="AB612" s="95" t="e">
        <f t="shared" ca="1" si="35"/>
        <v>#REF!</v>
      </c>
      <c r="AC612" s="23" t="e">
        <f ca="1">IF(AB612&gt;REFERENCIAS!$C$62,REFERENCIAS!$B$62,IF(AND(AB612&gt;=REFERENCIAS!$C$63,AB612&lt;REFERENCIAS!$D$63),REFERENCIAS!$B$63,IF(AND(AB612&gt;REFERENCIAS!$C$64,AB612&lt;=REFERENCIAS!$D$64),REFERENCIAS!$B$64,IF(AND(AB612&gt;=REFERENCIAS!$C$65,AB612&lt;REFERENCIAS!$D$65),REFERENCIAS!$B$65, "Revisar"))))</f>
        <v>#REF!</v>
      </c>
      <c r="AD612" s="94" t="e">
        <f ca="1">VLOOKUP(AC612,REFERENCIAS!$B$62:$G$65,4,FALSE)</f>
        <v>#REF!</v>
      </c>
      <c r="AJ612" s="20"/>
    </row>
    <row r="613" spans="1:36" ht="17.25" x14ac:dyDescent="0.25">
      <c r="A613" s="74"/>
      <c r="B613" s="19"/>
      <c r="C613" s="19"/>
      <c r="D613" s="50"/>
      <c r="E613" s="73"/>
      <c r="F613" s="74"/>
      <c r="G613" s="9"/>
      <c r="H613" s="48"/>
      <c r="I613" s="49">
        <f t="shared" ca="1" si="33"/>
        <v>2022</v>
      </c>
      <c r="J613" s="22">
        <f t="shared" ca="1" si="32"/>
        <v>1</v>
      </c>
      <c r="K613" s="19"/>
      <c r="L613" s="73"/>
      <c r="M613" s="74"/>
      <c r="N613" s="19"/>
      <c r="O613" s="73"/>
      <c r="P613" s="82">
        <v>1</v>
      </c>
      <c r="Q613" s="24">
        <v>1</v>
      </c>
      <c r="R613" s="81">
        <f t="shared" si="34"/>
        <v>1</v>
      </c>
      <c r="S613" s="85"/>
      <c r="T613" s="19"/>
      <c r="U613" s="22"/>
      <c r="V613" s="59"/>
      <c r="W613" s="81"/>
      <c r="X613" s="91" t="e">
        <f ca="1">+VLOOKUP(#REF!,REFERENCIAS!$C:$D,2,0)*VLOOKUP(#REF!,PONDERADORES!A:P,IF(AND(INFORMACION!$T613='REFERENCIAS RIESGO'!$C$36,INFORMACION!$F613=REFERENCIAS!$C$24),16,IF(INFORMACION!$T613='REFERENCIAS RIESGO'!$C$36,13,IF(INFORMACION!$F613=REFERENCIAS!$C$24,10,7))),0)+VLOOKUP(K613,REFERENCIAS!$C:$D,2,0)*VLOOKUP($K$2,PONDERADORES!A:P,IF(AND(INFORMACION!$T613='REFERENCIAS RIESGO'!$C$36,INFORMACION!$F613=REFERENCIAS!$C$24),16,IF(INFORMACION!$T613='REFERENCIAS RIESGO'!$C$36,13,IF(INFORMACION!$F613=REFERENCIAS!$C$24,10,7))),0)+VLOOKUP(L613,REFERENCIAS!$C:$D,2,0)*VLOOKUP($L$2,PONDERADORES!A:P,IF(AND(INFORMACION!$T613='REFERENCIAS RIESGO'!$C$36,INFORMACION!$F613=REFERENCIAS!$C$24),16,IF(INFORMACION!$T613='REFERENCIAS RIESGO'!$C$36,13,IF(INFORMACION!$F613=REFERENCIAS!$C$24,10,7))),0)+VLOOKUP(F613,REFERENCIAS!$C:$D,2,0)*VLOOKUP($F$2,PONDERADORES!A:P,IF(AND(INFORMACION!$T613='REFERENCIAS RIESGO'!$C$36,INFORMACION!$F613=REFERENCIAS!$C$24),16,IF(INFORMACION!$T613='REFERENCIAS RIESGO'!$C$36,13,IF(INFORMACION!$F613=REFERENCIAS!$C$24,10,7))),0)+VLOOKUP(T613,REFERENCIAS!$C:$D,2,0)*VLOOKUP($T$2,PONDERADORES!A:P,IF(AND(INFORMACION!$T613='REFERENCIAS RIESGO'!$C$36,INFORMACION!$F613=REFERENCIAS!$C$24),16,IF(INFORMACION!$T613='REFERENCIAS RIESGO'!$C$36,13,IF(INFORMACION!$F613=REFERENCIAS!$C$24,10,7))),0)+VLOOKUP(IF(J613&lt;=0.2,0.2,IF(AND(J613&gt;0.2,J613&lt;=0.4),0.4,IF(AND(J613&gt;0.4,J613&lt;=0.6),0.6,IF(AND(J613&gt;0.6,J613&lt;=0.8),0.8,IF(AND(J613&gt;0.8,J613&lt;=1),1))))),REFERENCIAS!$C:$D,2,0)*VLOOKUP($J$2,PONDERADORES!A:P,IF(AND(INFORMACION!$T613='REFERENCIAS RIESGO'!$C$36,INFORMACION!$F613=REFERENCIAS!$C$24),16,IF(INFORMACION!$T613='REFERENCIAS RIESGO'!$C$36,13,IF(INFORMACION!$F613=REFERENCIAS!$C$24,10,7))),0)</f>
        <v>#REF!</v>
      </c>
      <c r="Y613" s="68">
        <f>+VLOOKUP(M613,REFERENCIAS!$C:$D,2,0)*VLOOKUP($M$2,PONDERADORES!$A$7:$G$9,7,0)+VLOOKUP(N613,REFERENCIAS!$C:$D,2,0)*VLOOKUP($N$2,PONDERADORES!$A$7:$G$9,7,0)+VLOOKUP(O613,REFERENCIAS!$C:$D,2,0)*VLOOKUP($O$2,PONDERADORES!$A$7:$G$9,7,0)</f>
        <v>0.2</v>
      </c>
      <c r="Z613" s="2">
        <f>+VLOOKUP(IF(R613&lt;0.1,0,IF(AND(R613&gt;=0.1,R613&lt;0.2),0.1,IF(AND(R613&gt;=0.2,R613&lt;0.3),0.2,IF(R613&gt;0.3,0.3,)))),REFERENCIAS!$C:$D,2,0)*VLOOKUP($R$2,PONDERADORES!$A$11:$G$11,7,0)</f>
        <v>15</v>
      </c>
      <c r="AA613" s="92"/>
      <c r="AB613" s="95" t="e">
        <f t="shared" ca="1" si="35"/>
        <v>#REF!</v>
      </c>
      <c r="AC613" s="23" t="e">
        <f ca="1">IF(AB613&gt;REFERENCIAS!$C$62,REFERENCIAS!$B$62,IF(AND(AB613&gt;=REFERENCIAS!$C$63,AB613&lt;REFERENCIAS!$D$63),REFERENCIAS!$B$63,IF(AND(AB613&gt;REFERENCIAS!$C$64,AB613&lt;=REFERENCIAS!$D$64),REFERENCIAS!$B$64,IF(AND(AB613&gt;=REFERENCIAS!$C$65,AB613&lt;REFERENCIAS!$D$65),REFERENCIAS!$B$65, "Revisar"))))</f>
        <v>#REF!</v>
      </c>
      <c r="AD613" s="94" t="e">
        <f ca="1">VLOOKUP(AC613,REFERENCIAS!$B$62:$G$65,4,FALSE)</f>
        <v>#REF!</v>
      </c>
      <c r="AJ613" s="20"/>
    </row>
    <row r="614" spans="1:36" ht="17.25" x14ac:dyDescent="0.25">
      <c r="A614" s="74"/>
      <c r="B614" s="19"/>
      <c r="C614" s="19"/>
      <c r="D614" s="50"/>
      <c r="E614" s="73"/>
      <c r="F614" s="74"/>
      <c r="G614" s="9"/>
      <c r="H614" s="48"/>
      <c r="I614" s="49">
        <f t="shared" ca="1" si="33"/>
        <v>2022</v>
      </c>
      <c r="J614" s="22">
        <f t="shared" ca="1" si="32"/>
        <v>1</v>
      </c>
      <c r="K614" s="19"/>
      <c r="L614" s="73"/>
      <c r="M614" s="74"/>
      <c r="N614" s="19"/>
      <c r="O614" s="73"/>
      <c r="P614" s="82">
        <v>1</v>
      </c>
      <c r="Q614" s="24">
        <v>1</v>
      </c>
      <c r="R614" s="81">
        <f t="shared" si="34"/>
        <v>1</v>
      </c>
      <c r="S614" s="85"/>
      <c r="T614" s="19"/>
      <c r="U614" s="22"/>
      <c r="V614" s="59"/>
      <c r="W614" s="81"/>
      <c r="X614" s="91" t="e">
        <f ca="1">+VLOOKUP(#REF!,REFERENCIAS!$C:$D,2,0)*VLOOKUP(#REF!,PONDERADORES!A:P,IF(AND(INFORMACION!$T614='REFERENCIAS RIESGO'!$C$36,INFORMACION!$F614=REFERENCIAS!$C$24),16,IF(INFORMACION!$T614='REFERENCIAS RIESGO'!$C$36,13,IF(INFORMACION!$F614=REFERENCIAS!$C$24,10,7))),0)+VLOOKUP(K614,REFERENCIAS!$C:$D,2,0)*VLOOKUP($K$2,PONDERADORES!A:P,IF(AND(INFORMACION!$T614='REFERENCIAS RIESGO'!$C$36,INFORMACION!$F614=REFERENCIAS!$C$24),16,IF(INFORMACION!$T614='REFERENCIAS RIESGO'!$C$36,13,IF(INFORMACION!$F614=REFERENCIAS!$C$24,10,7))),0)+VLOOKUP(L614,REFERENCIAS!$C:$D,2,0)*VLOOKUP($L$2,PONDERADORES!A:P,IF(AND(INFORMACION!$T614='REFERENCIAS RIESGO'!$C$36,INFORMACION!$F614=REFERENCIAS!$C$24),16,IF(INFORMACION!$T614='REFERENCIAS RIESGO'!$C$36,13,IF(INFORMACION!$F614=REFERENCIAS!$C$24,10,7))),0)+VLOOKUP(F614,REFERENCIAS!$C:$D,2,0)*VLOOKUP($F$2,PONDERADORES!A:P,IF(AND(INFORMACION!$T614='REFERENCIAS RIESGO'!$C$36,INFORMACION!$F614=REFERENCIAS!$C$24),16,IF(INFORMACION!$T614='REFERENCIAS RIESGO'!$C$36,13,IF(INFORMACION!$F614=REFERENCIAS!$C$24,10,7))),0)+VLOOKUP(T614,REFERENCIAS!$C:$D,2,0)*VLOOKUP($T$2,PONDERADORES!A:P,IF(AND(INFORMACION!$T614='REFERENCIAS RIESGO'!$C$36,INFORMACION!$F614=REFERENCIAS!$C$24),16,IF(INFORMACION!$T614='REFERENCIAS RIESGO'!$C$36,13,IF(INFORMACION!$F614=REFERENCIAS!$C$24,10,7))),0)+VLOOKUP(IF(J614&lt;=0.2,0.2,IF(AND(J614&gt;0.2,J614&lt;=0.4),0.4,IF(AND(J614&gt;0.4,J614&lt;=0.6),0.6,IF(AND(J614&gt;0.6,J614&lt;=0.8),0.8,IF(AND(J614&gt;0.8,J614&lt;=1),1))))),REFERENCIAS!$C:$D,2,0)*VLOOKUP($J$2,PONDERADORES!A:P,IF(AND(INFORMACION!$T614='REFERENCIAS RIESGO'!$C$36,INFORMACION!$F614=REFERENCIAS!$C$24),16,IF(INFORMACION!$T614='REFERENCIAS RIESGO'!$C$36,13,IF(INFORMACION!$F614=REFERENCIAS!$C$24,10,7))),0)</f>
        <v>#REF!</v>
      </c>
      <c r="Y614" s="68">
        <f>+VLOOKUP(M614,REFERENCIAS!$C:$D,2,0)*VLOOKUP($M$2,PONDERADORES!$A$7:$G$9,7,0)+VLOOKUP(N614,REFERENCIAS!$C:$D,2,0)*VLOOKUP($N$2,PONDERADORES!$A$7:$G$9,7,0)+VLOOKUP(O614,REFERENCIAS!$C:$D,2,0)*VLOOKUP($O$2,PONDERADORES!$A$7:$G$9,7,0)</f>
        <v>0.2</v>
      </c>
      <c r="Z614" s="2">
        <f>+VLOOKUP(IF(R614&lt;0.1,0,IF(AND(R614&gt;=0.1,R614&lt;0.2),0.1,IF(AND(R614&gt;=0.2,R614&lt;0.3),0.2,IF(R614&gt;0.3,0.3,)))),REFERENCIAS!$C:$D,2,0)*VLOOKUP($R$2,PONDERADORES!$A$11:$G$11,7,0)</f>
        <v>15</v>
      </c>
      <c r="AA614" s="92"/>
      <c r="AB614" s="95" t="e">
        <f t="shared" ca="1" si="35"/>
        <v>#REF!</v>
      </c>
      <c r="AC614" s="23" t="e">
        <f ca="1">IF(AB614&gt;REFERENCIAS!$C$62,REFERENCIAS!$B$62,IF(AND(AB614&gt;=REFERENCIAS!$C$63,AB614&lt;REFERENCIAS!$D$63),REFERENCIAS!$B$63,IF(AND(AB614&gt;REFERENCIAS!$C$64,AB614&lt;=REFERENCIAS!$D$64),REFERENCIAS!$B$64,IF(AND(AB614&gt;=REFERENCIAS!$C$65,AB614&lt;REFERENCIAS!$D$65),REFERENCIAS!$B$65, "Revisar"))))</f>
        <v>#REF!</v>
      </c>
      <c r="AD614" s="94" t="e">
        <f ca="1">VLOOKUP(AC614,REFERENCIAS!$B$62:$G$65,4,FALSE)</f>
        <v>#REF!</v>
      </c>
      <c r="AJ614" s="20"/>
    </row>
    <row r="615" spans="1:36" ht="17.25" x14ac:dyDescent="0.25">
      <c r="A615" s="74"/>
      <c r="B615" s="19"/>
      <c r="C615" s="19"/>
      <c r="D615" s="50"/>
      <c r="E615" s="73"/>
      <c r="F615" s="74"/>
      <c r="G615" s="9"/>
      <c r="H615" s="48"/>
      <c r="I615" s="49">
        <f t="shared" ca="1" si="33"/>
        <v>2022</v>
      </c>
      <c r="J615" s="22">
        <f t="shared" ca="1" si="32"/>
        <v>1</v>
      </c>
      <c r="K615" s="19"/>
      <c r="L615" s="73"/>
      <c r="M615" s="74"/>
      <c r="N615" s="19"/>
      <c r="O615" s="73"/>
      <c r="P615" s="82">
        <v>1</v>
      </c>
      <c r="Q615" s="24">
        <v>1</v>
      </c>
      <c r="R615" s="81">
        <f t="shared" si="34"/>
        <v>1</v>
      </c>
      <c r="S615" s="85"/>
      <c r="T615" s="19"/>
      <c r="U615" s="22"/>
      <c r="V615" s="59"/>
      <c r="W615" s="81"/>
      <c r="X615" s="91" t="e">
        <f ca="1">+VLOOKUP(#REF!,REFERENCIAS!$C:$D,2,0)*VLOOKUP(#REF!,PONDERADORES!A:P,IF(AND(INFORMACION!$T615='REFERENCIAS RIESGO'!$C$36,INFORMACION!$F615=REFERENCIAS!$C$24),16,IF(INFORMACION!$T615='REFERENCIAS RIESGO'!$C$36,13,IF(INFORMACION!$F615=REFERENCIAS!$C$24,10,7))),0)+VLOOKUP(K615,REFERENCIAS!$C:$D,2,0)*VLOOKUP($K$2,PONDERADORES!A:P,IF(AND(INFORMACION!$T615='REFERENCIAS RIESGO'!$C$36,INFORMACION!$F615=REFERENCIAS!$C$24),16,IF(INFORMACION!$T615='REFERENCIAS RIESGO'!$C$36,13,IF(INFORMACION!$F615=REFERENCIAS!$C$24,10,7))),0)+VLOOKUP(L615,REFERENCIAS!$C:$D,2,0)*VLOOKUP($L$2,PONDERADORES!A:P,IF(AND(INFORMACION!$T615='REFERENCIAS RIESGO'!$C$36,INFORMACION!$F615=REFERENCIAS!$C$24),16,IF(INFORMACION!$T615='REFERENCIAS RIESGO'!$C$36,13,IF(INFORMACION!$F615=REFERENCIAS!$C$24,10,7))),0)+VLOOKUP(F615,REFERENCIAS!$C:$D,2,0)*VLOOKUP($F$2,PONDERADORES!A:P,IF(AND(INFORMACION!$T615='REFERENCIAS RIESGO'!$C$36,INFORMACION!$F615=REFERENCIAS!$C$24),16,IF(INFORMACION!$T615='REFERENCIAS RIESGO'!$C$36,13,IF(INFORMACION!$F615=REFERENCIAS!$C$24,10,7))),0)+VLOOKUP(T615,REFERENCIAS!$C:$D,2,0)*VLOOKUP($T$2,PONDERADORES!A:P,IF(AND(INFORMACION!$T615='REFERENCIAS RIESGO'!$C$36,INFORMACION!$F615=REFERENCIAS!$C$24),16,IF(INFORMACION!$T615='REFERENCIAS RIESGO'!$C$36,13,IF(INFORMACION!$F615=REFERENCIAS!$C$24,10,7))),0)+VLOOKUP(IF(J615&lt;=0.2,0.2,IF(AND(J615&gt;0.2,J615&lt;=0.4),0.4,IF(AND(J615&gt;0.4,J615&lt;=0.6),0.6,IF(AND(J615&gt;0.6,J615&lt;=0.8),0.8,IF(AND(J615&gt;0.8,J615&lt;=1),1))))),REFERENCIAS!$C:$D,2,0)*VLOOKUP($J$2,PONDERADORES!A:P,IF(AND(INFORMACION!$T615='REFERENCIAS RIESGO'!$C$36,INFORMACION!$F615=REFERENCIAS!$C$24),16,IF(INFORMACION!$T615='REFERENCIAS RIESGO'!$C$36,13,IF(INFORMACION!$F615=REFERENCIAS!$C$24,10,7))),0)</f>
        <v>#REF!</v>
      </c>
      <c r="Y615" s="68">
        <f>+VLOOKUP(M615,REFERENCIAS!$C:$D,2,0)*VLOOKUP($M$2,PONDERADORES!$A$7:$G$9,7,0)+VLOOKUP(N615,REFERENCIAS!$C:$D,2,0)*VLOOKUP($N$2,PONDERADORES!$A$7:$G$9,7,0)+VLOOKUP(O615,REFERENCIAS!$C:$D,2,0)*VLOOKUP($O$2,PONDERADORES!$A$7:$G$9,7,0)</f>
        <v>0.2</v>
      </c>
      <c r="Z615" s="2">
        <f>+VLOOKUP(IF(R615&lt;0.1,0,IF(AND(R615&gt;=0.1,R615&lt;0.2),0.1,IF(AND(R615&gt;=0.2,R615&lt;0.3),0.2,IF(R615&gt;0.3,0.3,)))),REFERENCIAS!$C:$D,2,0)*VLOOKUP($R$2,PONDERADORES!$A$11:$G$11,7,0)</f>
        <v>15</v>
      </c>
      <c r="AA615" s="92"/>
      <c r="AB615" s="95" t="e">
        <f t="shared" ca="1" si="35"/>
        <v>#REF!</v>
      </c>
      <c r="AC615" s="23" t="e">
        <f ca="1">IF(AB615&gt;REFERENCIAS!$C$62,REFERENCIAS!$B$62,IF(AND(AB615&gt;=REFERENCIAS!$C$63,AB615&lt;REFERENCIAS!$D$63),REFERENCIAS!$B$63,IF(AND(AB615&gt;REFERENCIAS!$C$64,AB615&lt;=REFERENCIAS!$D$64),REFERENCIAS!$B$64,IF(AND(AB615&gt;=REFERENCIAS!$C$65,AB615&lt;REFERENCIAS!$D$65),REFERENCIAS!$B$65, "Revisar"))))</f>
        <v>#REF!</v>
      </c>
      <c r="AD615" s="94" t="e">
        <f ca="1">VLOOKUP(AC615,REFERENCIAS!$B$62:$G$65,4,FALSE)</f>
        <v>#REF!</v>
      </c>
      <c r="AJ615" s="20"/>
    </row>
    <row r="616" spans="1:36" ht="17.25" x14ac:dyDescent="0.25">
      <c r="A616" s="74"/>
      <c r="B616" s="19"/>
      <c r="C616" s="19"/>
      <c r="D616" s="50"/>
      <c r="E616" s="73"/>
      <c r="F616" s="74"/>
      <c r="G616" s="9"/>
      <c r="H616" s="48"/>
      <c r="I616" s="49">
        <f t="shared" ca="1" si="33"/>
        <v>2022</v>
      </c>
      <c r="J616" s="22">
        <f t="shared" ca="1" si="32"/>
        <v>1</v>
      </c>
      <c r="K616" s="19"/>
      <c r="L616" s="73"/>
      <c r="M616" s="74"/>
      <c r="N616" s="19"/>
      <c r="O616" s="73"/>
      <c r="P616" s="82">
        <v>1</v>
      </c>
      <c r="Q616" s="24">
        <v>1</v>
      </c>
      <c r="R616" s="81">
        <f t="shared" si="34"/>
        <v>1</v>
      </c>
      <c r="S616" s="85"/>
      <c r="T616" s="19"/>
      <c r="U616" s="22"/>
      <c r="V616" s="59"/>
      <c r="W616" s="81"/>
      <c r="X616" s="91" t="e">
        <f ca="1">+VLOOKUP(#REF!,REFERENCIAS!$C:$D,2,0)*VLOOKUP(#REF!,PONDERADORES!A:P,IF(AND(INFORMACION!$T616='REFERENCIAS RIESGO'!$C$36,INFORMACION!$F616=REFERENCIAS!$C$24),16,IF(INFORMACION!$T616='REFERENCIAS RIESGO'!$C$36,13,IF(INFORMACION!$F616=REFERENCIAS!$C$24,10,7))),0)+VLOOKUP(K616,REFERENCIAS!$C:$D,2,0)*VLOOKUP($K$2,PONDERADORES!A:P,IF(AND(INFORMACION!$T616='REFERENCIAS RIESGO'!$C$36,INFORMACION!$F616=REFERENCIAS!$C$24),16,IF(INFORMACION!$T616='REFERENCIAS RIESGO'!$C$36,13,IF(INFORMACION!$F616=REFERENCIAS!$C$24,10,7))),0)+VLOOKUP(L616,REFERENCIAS!$C:$D,2,0)*VLOOKUP($L$2,PONDERADORES!A:P,IF(AND(INFORMACION!$T616='REFERENCIAS RIESGO'!$C$36,INFORMACION!$F616=REFERENCIAS!$C$24),16,IF(INFORMACION!$T616='REFERENCIAS RIESGO'!$C$36,13,IF(INFORMACION!$F616=REFERENCIAS!$C$24,10,7))),0)+VLOOKUP(F616,REFERENCIAS!$C:$D,2,0)*VLOOKUP($F$2,PONDERADORES!A:P,IF(AND(INFORMACION!$T616='REFERENCIAS RIESGO'!$C$36,INFORMACION!$F616=REFERENCIAS!$C$24),16,IF(INFORMACION!$T616='REFERENCIAS RIESGO'!$C$36,13,IF(INFORMACION!$F616=REFERENCIAS!$C$24,10,7))),0)+VLOOKUP(T616,REFERENCIAS!$C:$D,2,0)*VLOOKUP($T$2,PONDERADORES!A:P,IF(AND(INFORMACION!$T616='REFERENCIAS RIESGO'!$C$36,INFORMACION!$F616=REFERENCIAS!$C$24),16,IF(INFORMACION!$T616='REFERENCIAS RIESGO'!$C$36,13,IF(INFORMACION!$F616=REFERENCIAS!$C$24,10,7))),0)+VLOOKUP(IF(J616&lt;=0.2,0.2,IF(AND(J616&gt;0.2,J616&lt;=0.4),0.4,IF(AND(J616&gt;0.4,J616&lt;=0.6),0.6,IF(AND(J616&gt;0.6,J616&lt;=0.8),0.8,IF(AND(J616&gt;0.8,J616&lt;=1),1))))),REFERENCIAS!$C:$D,2,0)*VLOOKUP($J$2,PONDERADORES!A:P,IF(AND(INFORMACION!$T616='REFERENCIAS RIESGO'!$C$36,INFORMACION!$F616=REFERENCIAS!$C$24),16,IF(INFORMACION!$T616='REFERENCIAS RIESGO'!$C$36,13,IF(INFORMACION!$F616=REFERENCIAS!$C$24,10,7))),0)</f>
        <v>#REF!</v>
      </c>
      <c r="Y616" s="68">
        <f>+VLOOKUP(M616,REFERENCIAS!$C:$D,2,0)*VLOOKUP($M$2,PONDERADORES!$A$7:$G$9,7,0)+VLOOKUP(N616,REFERENCIAS!$C:$D,2,0)*VLOOKUP($N$2,PONDERADORES!$A$7:$G$9,7,0)+VLOOKUP(O616,REFERENCIAS!$C:$D,2,0)*VLOOKUP($O$2,PONDERADORES!$A$7:$G$9,7,0)</f>
        <v>0.2</v>
      </c>
      <c r="Z616" s="2">
        <f>+VLOOKUP(IF(R616&lt;0.1,0,IF(AND(R616&gt;=0.1,R616&lt;0.2),0.1,IF(AND(R616&gt;=0.2,R616&lt;0.3),0.2,IF(R616&gt;0.3,0.3,)))),REFERENCIAS!$C:$D,2,0)*VLOOKUP($R$2,PONDERADORES!$A$11:$G$11,7,0)</f>
        <v>15</v>
      </c>
      <c r="AA616" s="92"/>
      <c r="AB616" s="95" t="e">
        <f t="shared" ca="1" si="35"/>
        <v>#REF!</v>
      </c>
      <c r="AC616" s="23" t="e">
        <f ca="1">IF(AB616&gt;REFERENCIAS!$C$62,REFERENCIAS!$B$62,IF(AND(AB616&gt;=REFERENCIAS!$C$63,AB616&lt;REFERENCIAS!$D$63),REFERENCIAS!$B$63,IF(AND(AB616&gt;REFERENCIAS!$C$64,AB616&lt;=REFERENCIAS!$D$64),REFERENCIAS!$B$64,IF(AND(AB616&gt;=REFERENCIAS!$C$65,AB616&lt;REFERENCIAS!$D$65),REFERENCIAS!$B$65, "Revisar"))))</f>
        <v>#REF!</v>
      </c>
      <c r="AD616" s="94" t="e">
        <f ca="1">VLOOKUP(AC616,REFERENCIAS!$B$62:$G$65,4,FALSE)</f>
        <v>#REF!</v>
      </c>
      <c r="AJ616" s="20"/>
    </row>
    <row r="617" spans="1:36" ht="17.25" x14ac:dyDescent="0.25">
      <c r="A617" s="74"/>
      <c r="B617" s="19"/>
      <c r="C617" s="19"/>
      <c r="D617" s="50"/>
      <c r="E617" s="73"/>
      <c r="F617" s="74"/>
      <c r="G617" s="9"/>
      <c r="H617" s="48"/>
      <c r="I617" s="49">
        <f t="shared" ca="1" si="33"/>
        <v>2022</v>
      </c>
      <c r="J617" s="22">
        <f t="shared" ca="1" si="32"/>
        <v>1</v>
      </c>
      <c r="K617" s="19"/>
      <c r="L617" s="73"/>
      <c r="M617" s="74"/>
      <c r="N617" s="19"/>
      <c r="O617" s="73"/>
      <c r="P617" s="82">
        <v>1</v>
      </c>
      <c r="Q617" s="24">
        <v>1</v>
      </c>
      <c r="R617" s="81">
        <f t="shared" si="34"/>
        <v>1</v>
      </c>
      <c r="S617" s="85"/>
      <c r="T617" s="19"/>
      <c r="U617" s="22"/>
      <c r="V617" s="59"/>
      <c r="W617" s="81"/>
      <c r="X617" s="91" t="e">
        <f ca="1">+VLOOKUP(#REF!,REFERENCIAS!$C:$D,2,0)*VLOOKUP(#REF!,PONDERADORES!A:P,IF(AND(INFORMACION!$T617='REFERENCIAS RIESGO'!$C$36,INFORMACION!$F617=REFERENCIAS!$C$24),16,IF(INFORMACION!$T617='REFERENCIAS RIESGO'!$C$36,13,IF(INFORMACION!$F617=REFERENCIAS!$C$24,10,7))),0)+VLOOKUP(K617,REFERENCIAS!$C:$D,2,0)*VLOOKUP($K$2,PONDERADORES!A:P,IF(AND(INFORMACION!$T617='REFERENCIAS RIESGO'!$C$36,INFORMACION!$F617=REFERENCIAS!$C$24),16,IF(INFORMACION!$T617='REFERENCIAS RIESGO'!$C$36,13,IF(INFORMACION!$F617=REFERENCIAS!$C$24,10,7))),0)+VLOOKUP(L617,REFERENCIAS!$C:$D,2,0)*VLOOKUP($L$2,PONDERADORES!A:P,IF(AND(INFORMACION!$T617='REFERENCIAS RIESGO'!$C$36,INFORMACION!$F617=REFERENCIAS!$C$24),16,IF(INFORMACION!$T617='REFERENCIAS RIESGO'!$C$36,13,IF(INFORMACION!$F617=REFERENCIAS!$C$24,10,7))),0)+VLOOKUP(F617,REFERENCIAS!$C:$D,2,0)*VLOOKUP($F$2,PONDERADORES!A:P,IF(AND(INFORMACION!$T617='REFERENCIAS RIESGO'!$C$36,INFORMACION!$F617=REFERENCIAS!$C$24),16,IF(INFORMACION!$T617='REFERENCIAS RIESGO'!$C$36,13,IF(INFORMACION!$F617=REFERENCIAS!$C$24,10,7))),0)+VLOOKUP(T617,REFERENCIAS!$C:$D,2,0)*VLOOKUP($T$2,PONDERADORES!A:P,IF(AND(INFORMACION!$T617='REFERENCIAS RIESGO'!$C$36,INFORMACION!$F617=REFERENCIAS!$C$24),16,IF(INFORMACION!$T617='REFERENCIAS RIESGO'!$C$36,13,IF(INFORMACION!$F617=REFERENCIAS!$C$24,10,7))),0)+VLOOKUP(IF(J617&lt;=0.2,0.2,IF(AND(J617&gt;0.2,J617&lt;=0.4),0.4,IF(AND(J617&gt;0.4,J617&lt;=0.6),0.6,IF(AND(J617&gt;0.6,J617&lt;=0.8),0.8,IF(AND(J617&gt;0.8,J617&lt;=1),1))))),REFERENCIAS!$C:$D,2,0)*VLOOKUP($J$2,PONDERADORES!A:P,IF(AND(INFORMACION!$T617='REFERENCIAS RIESGO'!$C$36,INFORMACION!$F617=REFERENCIAS!$C$24),16,IF(INFORMACION!$T617='REFERENCIAS RIESGO'!$C$36,13,IF(INFORMACION!$F617=REFERENCIAS!$C$24,10,7))),0)</f>
        <v>#REF!</v>
      </c>
      <c r="Y617" s="68">
        <f>+VLOOKUP(M617,REFERENCIAS!$C:$D,2,0)*VLOOKUP($M$2,PONDERADORES!$A$7:$G$9,7,0)+VLOOKUP(N617,REFERENCIAS!$C:$D,2,0)*VLOOKUP($N$2,PONDERADORES!$A$7:$G$9,7,0)+VLOOKUP(O617,REFERENCIAS!$C:$D,2,0)*VLOOKUP($O$2,PONDERADORES!$A$7:$G$9,7,0)</f>
        <v>0.2</v>
      </c>
      <c r="Z617" s="2">
        <f>+VLOOKUP(IF(R617&lt;0.1,0,IF(AND(R617&gt;=0.1,R617&lt;0.2),0.1,IF(AND(R617&gt;=0.2,R617&lt;0.3),0.2,IF(R617&gt;0.3,0.3,)))),REFERENCIAS!$C:$D,2,0)*VLOOKUP($R$2,PONDERADORES!$A$11:$G$11,7,0)</f>
        <v>15</v>
      </c>
      <c r="AA617" s="92"/>
      <c r="AB617" s="95" t="e">
        <f t="shared" ca="1" si="35"/>
        <v>#REF!</v>
      </c>
      <c r="AC617" s="23" t="e">
        <f ca="1">IF(AB617&gt;REFERENCIAS!$C$62,REFERENCIAS!$B$62,IF(AND(AB617&gt;=REFERENCIAS!$C$63,AB617&lt;REFERENCIAS!$D$63),REFERENCIAS!$B$63,IF(AND(AB617&gt;REFERENCIAS!$C$64,AB617&lt;=REFERENCIAS!$D$64),REFERENCIAS!$B$64,IF(AND(AB617&gt;=REFERENCIAS!$C$65,AB617&lt;REFERENCIAS!$D$65),REFERENCIAS!$B$65, "Revisar"))))</f>
        <v>#REF!</v>
      </c>
      <c r="AD617" s="94" t="e">
        <f ca="1">VLOOKUP(AC617,REFERENCIAS!$B$62:$G$65,4,FALSE)</f>
        <v>#REF!</v>
      </c>
      <c r="AJ617" s="20"/>
    </row>
    <row r="618" spans="1:36" ht="17.25" x14ac:dyDescent="0.25">
      <c r="A618" s="74"/>
      <c r="B618" s="19"/>
      <c r="C618" s="19"/>
      <c r="D618" s="50"/>
      <c r="E618" s="73"/>
      <c r="F618" s="74"/>
      <c r="G618" s="9"/>
      <c r="H618" s="48"/>
      <c r="I618" s="49">
        <f t="shared" ca="1" si="33"/>
        <v>2022</v>
      </c>
      <c r="J618" s="22">
        <f t="shared" ca="1" si="32"/>
        <v>1</v>
      </c>
      <c r="K618" s="19"/>
      <c r="L618" s="73"/>
      <c r="M618" s="74"/>
      <c r="N618" s="19"/>
      <c r="O618" s="73"/>
      <c r="P618" s="82">
        <v>1</v>
      </c>
      <c r="Q618" s="24">
        <v>1</v>
      </c>
      <c r="R618" s="81">
        <f t="shared" si="34"/>
        <v>1</v>
      </c>
      <c r="S618" s="85"/>
      <c r="T618" s="19"/>
      <c r="U618" s="22"/>
      <c r="V618" s="59"/>
      <c r="W618" s="81"/>
      <c r="X618" s="91" t="e">
        <f ca="1">+VLOOKUP(#REF!,REFERENCIAS!$C:$D,2,0)*VLOOKUP(#REF!,PONDERADORES!A:P,IF(AND(INFORMACION!$T618='REFERENCIAS RIESGO'!$C$36,INFORMACION!$F618=REFERENCIAS!$C$24),16,IF(INFORMACION!$T618='REFERENCIAS RIESGO'!$C$36,13,IF(INFORMACION!$F618=REFERENCIAS!$C$24,10,7))),0)+VLOOKUP(K618,REFERENCIAS!$C:$D,2,0)*VLOOKUP($K$2,PONDERADORES!A:P,IF(AND(INFORMACION!$T618='REFERENCIAS RIESGO'!$C$36,INFORMACION!$F618=REFERENCIAS!$C$24),16,IF(INFORMACION!$T618='REFERENCIAS RIESGO'!$C$36,13,IF(INFORMACION!$F618=REFERENCIAS!$C$24,10,7))),0)+VLOOKUP(L618,REFERENCIAS!$C:$D,2,0)*VLOOKUP($L$2,PONDERADORES!A:P,IF(AND(INFORMACION!$T618='REFERENCIAS RIESGO'!$C$36,INFORMACION!$F618=REFERENCIAS!$C$24),16,IF(INFORMACION!$T618='REFERENCIAS RIESGO'!$C$36,13,IF(INFORMACION!$F618=REFERENCIAS!$C$24,10,7))),0)+VLOOKUP(F618,REFERENCIAS!$C:$D,2,0)*VLOOKUP($F$2,PONDERADORES!A:P,IF(AND(INFORMACION!$T618='REFERENCIAS RIESGO'!$C$36,INFORMACION!$F618=REFERENCIAS!$C$24),16,IF(INFORMACION!$T618='REFERENCIAS RIESGO'!$C$36,13,IF(INFORMACION!$F618=REFERENCIAS!$C$24,10,7))),0)+VLOOKUP(T618,REFERENCIAS!$C:$D,2,0)*VLOOKUP($T$2,PONDERADORES!A:P,IF(AND(INFORMACION!$T618='REFERENCIAS RIESGO'!$C$36,INFORMACION!$F618=REFERENCIAS!$C$24),16,IF(INFORMACION!$T618='REFERENCIAS RIESGO'!$C$36,13,IF(INFORMACION!$F618=REFERENCIAS!$C$24,10,7))),0)+VLOOKUP(IF(J618&lt;=0.2,0.2,IF(AND(J618&gt;0.2,J618&lt;=0.4),0.4,IF(AND(J618&gt;0.4,J618&lt;=0.6),0.6,IF(AND(J618&gt;0.6,J618&lt;=0.8),0.8,IF(AND(J618&gt;0.8,J618&lt;=1),1))))),REFERENCIAS!$C:$D,2,0)*VLOOKUP($J$2,PONDERADORES!A:P,IF(AND(INFORMACION!$T618='REFERENCIAS RIESGO'!$C$36,INFORMACION!$F618=REFERENCIAS!$C$24),16,IF(INFORMACION!$T618='REFERENCIAS RIESGO'!$C$36,13,IF(INFORMACION!$F618=REFERENCIAS!$C$24,10,7))),0)</f>
        <v>#REF!</v>
      </c>
      <c r="Y618" s="68">
        <f>+VLOOKUP(M618,REFERENCIAS!$C:$D,2,0)*VLOOKUP($M$2,PONDERADORES!$A$7:$G$9,7,0)+VLOOKUP(N618,REFERENCIAS!$C:$D,2,0)*VLOOKUP($N$2,PONDERADORES!$A$7:$G$9,7,0)+VLOOKUP(O618,REFERENCIAS!$C:$D,2,0)*VLOOKUP($O$2,PONDERADORES!$A$7:$G$9,7,0)</f>
        <v>0.2</v>
      </c>
      <c r="Z618" s="2">
        <f>+VLOOKUP(IF(R618&lt;0.1,0,IF(AND(R618&gt;=0.1,R618&lt;0.2),0.1,IF(AND(R618&gt;=0.2,R618&lt;0.3),0.2,IF(R618&gt;0.3,0.3,)))),REFERENCIAS!$C:$D,2,0)*VLOOKUP($R$2,PONDERADORES!$A$11:$G$11,7,0)</f>
        <v>15</v>
      </c>
      <c r="AA618" s="92"/>
      <c r="AB618" s="95" t="e">
        <f t="shared" ca="1" si="35"/>
        <v>#REF!</v>
      </c>
      <c r="AC618" s="23" t="e">
        <f ca="1">IF(AB618&gt;REFERENCIAS!$C$62,REFERENCIAS!$B$62,IF(AND(AB618&gt;=REFERENCIAS!$C$63,AB618&lt;REFERENCIAS!$D$63),REFERENCIAS!$B$63,IF(AND(AB618&gt;REFERENCIAS!$C$64,AB618&lt;=REFERENCIAS!$D$64),REFERENCIAS!$B$64,IF(AND(AB618&gt;=REFERENCIAS!$C$65,AB618&lt;REFERENCIAS!$D$65),REFERENCIAS!$B$65, "Revisar"))))</f>
        <v>#REF!</v>
      </c>
      <c r="AD618" s="94" t="e">
        <f ca="1">VLOOKUP(AC618,REFERENCIAS!$B$62:$G$65,4,FALSE)</f>
        <v>#REF!</v>
      </c>
      <c r="AJ618" s="20"/>
    </row>
    <row r="619" spans="1:36" ht="17.25" x14ac:dyDescent="0.25">
      <c r="A619" s="74"/>
      <c r="B619" s="19"/>
      <c r="C619" s="19"/>
      <c r="D619" s="50"/>
      <c r="E619" s="73"/>
      <c r="F619" s="74"/>
      <c r="G619" s="9"/>
      <c r="H619" s="48"/>
      <c r="I619" s="49">
        <f t="shared" ca="1" si="33"/>
        <v>2022</v>
      </c>
      <c r="J619" s="22">
        <f t="shared" ca="1" si="32"/>
        <v>1</v>
      </c>
      <c r="K619" s="19"/>
      <c r="L619" s="73"/>
      <c r="M619" s="74"/>
      <c r="N619" s="19"/>
      <c r="O619" s="73"/>
      <c r="P619" s="82">
        <v>1</v>
      </c>
      <c r="Q619" s="24">
        <v>1</v>
      </c>
      <c r="R619" s="81">
        <f t="shared" si="34"/>
        <v>1</v>
      </c>
      <c r="S619" s="85"/>
      <c r="T619" s="19"/>
      <c r="U619" s="22"/>
      <c r="V619" s="59"/>
      <c r="W619" s="81"/>
      <c r="X619" s="91" t="e">
        <f ca="1">+VLOOKUP(#REF!,REFERENCIAS!$C:$D,2,0)*VLOOKUP(#REF!,PONDERADORES!A:P,IF(AND(INFORMACION!$T619='REFERENCIAS RIESGO'!$C$36,INFORMACION!$F619=REFERENCIAS!$C$24),16,IF(INFORMACION!$T619='REFERENCIAS RIESGO'!$C$36,13,IF(INFORMACION!$F619=REFERENCIAS!$C$24,10,7))),0)+VLOOKUP(K619,REFERENCIAS!$C:$D,2,0)*VLOOKUP($K$2,PONDERADORES!A:P,IF(AND(INFORMACION!$T619='REFERENCIAS RIESGO'!$C$36,INFORMACION!$F619=REFERENCIAS!$C$24),16,IF(INFORMACION!$T619='REFERENCIAS RIESGO'!$C$36,13,IF(INFORMACION!$F619=REFERENCIAS!$C$24,10,7))),0)+VLOOKUP(L619,REFERENCIAS!$C:$D,2,0)*VLOOKUP($L$2,PONDERADORES!A:P,IF(AND(INFORMACION!$T619='REFERENCIAS RIESGO'!$C$36,INFORMACION!$F619=REFERENCIAS!$C$24),16,IF(INFORMACION!$T619='REFERENCIAS RIESGO'!$C$36,13,IF(INFORMACION!$F619=REFERENCIAS!$C$24,10,7))),0)+VLOOKUP(F619,REFERENCIAS!$C:$D,2,0)*VLOOKUP($F$2,PONDERADORES!A:P,IF(AND(INFORMACION!$T619='REFERENCIAS RIESGO'!$C$36,INFORMACION!$F619=REFERENCIAS!$C$24),16,IF(INFORMACION!$T619='REFERENCIAS RIESGO'!$C$36,13,IF(INFORMACION!$F619=REFERENCIAS!$C$24,10,7))),0)+VLOOKUP(T619,REFERENCIAS!$C:$D,2,0)*VLOOKUP($T$2,PONDERADORES!A:P,IF(AND(INFORMACION!$T619='REFERENCIAS RIESGO'!$C$36,INFORMACION!$F619=REFERENCIAS!$C$24),16,IF(INFORMACION!$T619='REFERENCIAS RIESGO'!$C$36,13,IF(INFORMACION!$F619=REFERENCIAS!$C$24,10,7))),0)+VLOOKUP(IF(J619&lt;=0.2,0.2,IF(AND(J619&gt;0.2,J619&lt;=0.4),0.4,IF(AND(J619&gt;0.4,J619&lt;=0.6),0.6,IF(AND(J619&gt;0.6,J619&lt;=0.8),0.8,IF(AND(J619&gt;0.8,J619&lt;=1),1))))),REFERENCIAS!$C:$D,2,0)*VLOOKUP($J$2,PONDERADORES!A:P,IF(AND(INFORMACION!$T619='REFERENCIAS RIESGO'!$C$36,INFORMACION!$F619=REFERENCIAS!$C$24),16,IF(INFORMACION!$T619='REFERENCIAS RIESGO'!$C$36,13,IF(INFORMACION!$F619=REFERENCIAS!$C$24,10,7))),0)</f>
        <v>#REF!</v>
      </c>
      <c r="Y619" s="68">
        <f>+VLOOKUP(M619,REFERENCIAS!$C:$D,2,0)*VLOOKUP($M$2,PONDERADORES!$A$7:$G$9,7,0)+VLOOKUP(N619,REFERENCIAS!$C:$D,2,0)*VLOOKUP($N$2,PONDERADORES!$A$7:$G$9,7,0)+VLOOKUP(O619,REFERENCIAS!$C:$D,2,0)*VLOOKUP($O$2,PONDERADORES!$A$7:$G$9,7,0)</f>
        <v>0.2</v>
      </c>
      <c r="Z619" s="2">
        <f>+VLOOKUP(IF(R619&lt;0.1,0,IF(AND(R619&gt;=0.1,R619&lt;0.2),0.1,IF(AND(R619&gt;=0.2,R619&lt;0.3),0.2,IF(R619&gt;0.3,0.3,)))),REFERENCIAS!$C:$D,2,0)*VLOOKUP($R$2,PONDERADORES!$A$11:$G$11,7,0)</f>
        <v>15</v>
      </c>
      <c r="AA619" s="92"/>
      <c r="AB619" s="95" t="e">
        <f t="shared" ca="1" si="35"/>
        <v>#REF!</v>
      </c>
      <c r="AC619" s="23" t="e">
        <f ca="1">IF(AB619&gt;REFERENCIAS!$C$62,REFERENCIAS!$B$62,IF(AND(AB619&gt;=REFERENCIAS!$C$63,AB619&lt;REFERENCIAS!$D$63),REFERENCIAS!$B$63,IF(AND(AB619&gt;REFERENCIAS!$C$64,AB619&lt;=REFERENCIAS!$D$64),REFERENCIAS!$B$64,IF(AND(AB619&gt;=REFERENCIAS!$C$65,AB619&lt;REFERENCIAS!$D$65),REFERENCIAS!$B$65, "Revisar"))))</f>
        <v>#REF!</v>
      </c>
      <c r="AD619" s="94" t="e">
        <f ca="1">VLOOKUP(AC619,REFERENCIAS!$B$62:$G$65,4,FALSE)</f>
        <v>#REF!</v>
      </c>
      <c r="AJ619" s="20"/>
    </row>
    <row r="620" spans="1:36" ht="17.25" x14ac:dyDescent="0.25">
      <c r="A620" s="74"/>
      <c r="B620" s="19"/>
      <c r="C620" s="19"/>
      <c r="D620" s="50"/>
      <c r="E620" s="73"/>
      <c r="F620" s="74"/>
      <c r="G620" s="9"/>
      <c r="H620" s="48"/>
      <c r="I620" s="49">
        <f t="shared" ca="1" si="33"/>
        <v>2022</v>
      </c>
      <c r="J620" s="22">
        <f t="shared" ca="1" si="32"/>
        <v>1</v>
      </c>
      <c r="K620" s="19"/>
      <c r="L620" s="73"/>
      <c r="M620" s="74"/>
      <c r="N620" s="19"/>
      <c r="O620" s="73"/>
      <c r="P620" s="82">
        <v>1</v>
      </c>
      <c r="Q620" s="24">
        <v>1</v>
      </c>
      <c r="R620" s="81">
        <f t="shared" si="34"/>
        <v>1</v>
      </c>
      <c r="S620" s="85"/>
      <c r="T620" s="19"/>
      <c r="U620" s="22"/>
      <c r="V620" s="59"/>
      <c r="W620" s="81"/>
      <c r="X620" s="91" t="e">
        <f ca="1">+VLOOKUP(#REF!,REFERENCIAS!$C:$D,2,0)*VLOOKUP(#REF!,PONDERADORES!A:P,IF(AND(INFORMACION!$T620='REFERENCIAS RIESGO'!$C$36,INFORMACION!$F620=REFERENCIAS!$C$24),16,IF(INFORMACION!$T620='REFERENCIAS RIESGO'!$C$36,13,IF(INFORMACION!$F620=REFERENCIAS!$C$24,10,7))),0)+VLOOKUP(K620,REFERENCIAS!$C:$D,2,0)*VLOOKUP($K$2,PONDERADORES!A:P,IF(AND(INFORMACION!$T620='REFERENCIAS RIESGO'!$C$36,INFORMACION!$F620=REFERENCIAS!$C$24),16,IF(INFORMACION!$T620='REFERENCIAS RIESGO'!$C$36,13,IF(INFORMACION!$F620=REFERENCIAS!$C$24,10,7))),0)+VLOOKUP(L620,REFERENCIAS!$C:$D,2,0)*VLOOKUP($L$2,PONDERADORES!A:P,IF(AND(INFORMACION!$T620='REFERENCIAS RIESGO'!$C$36,INFORMACION!$F620=REFERENCIAS!$C$24),16,IF(INFORMACION!$T620='REFERENCIAS RIESGO'!$C$36,13,IF(INFORMACION!$F620=REFERENCIAS!$C$24,10,7))),0)+VLOOKUP(F620,REFERENCIAS!$C:$D,2,0)*VLOOKUP($F$2,PONDERADORES!A:P,IF(AND(INFORMACION!$T620='REFERENCIAS RIESGO'!$C$36,INFORMACION!$F620=REFERENCIAS!$C$24),16,IF(INFORMACION!$T620='REFERENCIAS RIESGO'!$C$36,13,IF(INFORMACION!$F620=REFERENCIAS!$C$24,10,7))),0)+VLOOKUP(T620,REFERENCIAS!$C:$D,2,0)*VLOOKUP($T$2,PONDERADORES!A:P,IF(AND(INFORMACION!$T620='REFERENCIAS RIESGO'!$C$36,INFORMACION!$F620=REFERENCIAS!$C$24),16,IF(INFORMACION!$T620='REFERENCIAS RIESGO'!$C$36,13,IF(INFORMACION!$F620=REFERENCIAS!$C$24,10,7))),0)+VLOOKUP(IF(J620&lt;=0.2,0.2,IF(AND(J620&gt;0.2,J620&lt;=0.4),0.4,IF(AND(J620&gt;0.4,J620&lt;=0.6),0.6,IF(AND(J620&gt;0.6,J620&lt;=0.8),0.8,IF(AND(J620&gt;0.8,J620&lt;=1),1))))),REFERENCIAS!$C:$D,2,0)*VLOOKUP($J$2,PONDERADORES!A:P,IF(AND(INFORMACION!$T620='REFERENCIAS RIESGO'!$C$36,INFORMACION!$F620=REFERENCIAS!$C$24),16,IF(INFORMACION!$T620='REFERENCIAS RIESGO'!$C$36,13,IF(INFORMACION!$F620=REFERENCIAS!$C$24,10,7))),0)</f>
        <v>#REF!</v>
      </c>
      <c r="Y620" s="68">
        <f>+VLOOKUP(M620,REFERENCIAS!$C:$D,2,0)*VLOOKUP($M$2,PONDERADORES!$A$7:$G$9,7,0)+VLOOKUP(N620,REFERENCIAS!$C:$D,2,0)*VLOOKUP($N$2,PONDERADORES!$A$7:$G$9,7,0)+VLOOKUP(O620,REFERENCIAS!$C:$D,2,0)*VLOOKUP($O$2,PONDERADORES!$A$7:$G$9,7,0)</f>
        <v>0.2</v>
      </c>
      <c r="Z620" s="2">
        <f>+VLOOKUP(IF(R620&lt;0.1,0,IF(AND(R620&gt;=0.1,R620&lt;0.2),0.1,IF(AND(R620&gt;=0.2,R620&lt;0.3),0.2,IF(R620&gt;0.3,0.3,)))),REFERENCIAS!$C:$D,2,0)*VLOOKUP($R$2,PONDERADORES!$A$11:$G$11,7,0)</f>
        <v>15</v>
      </c>
      <c r="AA620" s="92"/>
      <c r="AB620" s="95" t="e">
        <f t="shared" ca="1" si="35"/>
        <v>#REF!</v>
      </c>
      <c r="AC620" s="23" t="e">
        <f ca="1">IF(AB620&gt;REFERENCIAS!$C$62,REFERENCIAS!$B$62,IF(AND(AB620&gt;=REFERENCIAS!$C$63,AB620&lt;REFERENCIAS!$D$63),REFERENCIAS!$B$63,IF(AND(AB620&gt;REFERENCIAS!$C$64,AB620&lt;=REFERENCIAS!$D$64),REFERENCIAS!$B$64,IF(AND(AB620&gt;=REFERENCIAS!$C$65,AB620&lt;REFERENCIAS!$D$65),REFERENCIAS!$B$65, "Revisar"))))</f>
        <v>#REF!</v>
      </c>
      <c r="AD620" s="94" t="e">
        <f ca="1">VLOOKUP(AC620,REFERENCIAS!$B$62:$G$65,4,FALSE)</f>
        <v>#REF!</v>
      </c>
      <c r="AJ620" s="20"/>
    </row>
    <row r="621" spans="1:36" ht="17.25" x14ac:dyDescent="0.25">
      <c r="A621" s="74"/>
      <c r="B621" s="19"/>
      <c r="C621" s="19"/>
      <c r="D621" s="50"/>
      <c r="E621" s="73"/>
      <c r="F621" s="74"/>
      <c r="G621" s="9"/>
      <c r="H621" s="48"/>
      <c r="I621" s="49">
        <f t="shared" ca="1" si="33"/>
        <v>2022</v>
      </c>
      <c r="J621" s="22">
        <f t="shared" ca="1" si="32"/>
        <v>1</v>
      </c>
      <c r="K621" s="19"/>
      <c r="L621" s="73"/>
      <c r="M621" s="74"/>
      <c r="N621" s="19"/>
      <c r="O621" s="73"/>
      <c r="P621" s="82">
        <v>1</v>
      </c>
      <c r="Q621" s="24">
        <v>1</v>
      </c>
      <c r="R621" s="81">
        <f t="shared" si="34"/>
        <v>1</v>
      </c>
      <c r="S621" s="85"/>
      <c r="T621" s="19"/>
      <c r="U621" s="22"/>
      <c r="V621" s="59"/>
      <c r="W621" s="81"/>
      <c r="X621" s="91" t="e">
        <f ca="1">+VLOOKUP(#REF!,REFERENCIAS!$C:$D,2,0)*VLOOKUP(#REF!,PONDERADORES!A:P,IF(AND(INFORMACION!$T621='REFERENCIAS RIESGO'!$C$36,INFORMACION!$F621=REFERENCIAS!$C$24),16,IF(INFORMACION!$T621='REFERENCIAS RIESGO'!$C$36,13,IF(INFORMACION!$F621=REFERENCIAS!$C$24,10,7))),0)+VLOOKUP(K621,REFERENCIAS!$C:$D,2,0)*VLOOKUP($K$2,PONDERADORES!A:P,IF(AND(INFORMACION!$T621='REFERENCIAS RIESGO'!$C$36,INFORMACION!$F621=REFERENCIAS!$C$24),16,IF(INFORMACION!$T621='REFERENCIAS RIESGO'!$C$36,13,IF(INFORMACION!$F621=REFERENCIAS!$C$24,10,7))),0)+VLOOKUP(L621,REFERENCIAS!$C:$D,2,0)*VLOOKUP($L$2,PONDERADORES!A:P,IF(AND(INFORMACION!$T621='REFERENCIAS RIESGO'!$C$36,INFORMACION!$F621=REFERENCIAS!$C$24),16,IF(INFORMACION!$T621='REFERENCIAS RIESGO'!$C$36,13,IF(INFORMACION!$F621=REFERENCIAS!$C$24,10,7))),0)+VLOOKUP(F621,REFERENCIAS!$C:$D,2,0)*VLOOKUP($F$2,PONDERADORES!A:P,IF(AND(INFORMACION!$T621='REFERENCIAS RIESGO'!$C$36,INFORMACION!$F621=REFERENCIAS!$C$24),16,IF(INFORMACION!$T621='REFERENCIAS RIESGO'!$C$36,13,IF(INFORMACION!$F621=REFERENCIAS!$C$24,10,7))),0)+VLOOKUP(T621,REFERENCIAS!$C:$D,2,0)*VLOOKUP($T$2,PONDERADORES!A:P,IF(AND(INFORMACION!$T621='REFERENCIAS RIESGO'!$C$36,INFORMACION!$F621=REFERENCIAS!$C$24),16,IF(INFORMACION!$T621='REFERENCIAS RIESGO'!$C$36,13,IF(INFORMACION!$F621=REFERENCIAS!$C$24,10,7))),0)+VLOOKUP(IF(J621&lt;=0.2,0.2,IF(AND(J621&gt;0.2,J621&lt;=0.4),0.4,IF(AND(J621&gt;0.4,J621&lt;=0.6),0.6,IF(AND(J621&gt;0.6,J621&lt;=0.8),0.8,IF(AND(J621&gt;0.8,J621&lt;=1),1))))),REFERENCIAS!$C:$D,2,0)*VLOOKUP($J$2,PONDERADORES!A:P,IF(AND(INFORMACION!$T621='REFERENCIAS RIESGO'!$C$36,INFORMACION!$F621=REFERENCIAS!$C$24),16,IF(INFORMACION!$T621='REFERENCIAS RIESGO'!$C$36,13,IF(INFORMACION!$F621=REFERENCIAS!$C$24,10,7))),0)</f>
        <v>#REF!</v>
      </c>
      <c r="Y621" s="68">
        <f>+VLOOKUP(M621,REFERENCIAS!$C:$D,2,0)*VLOOKUP($M$2,PONDERADORES!$A$7:$G$9,7,0)+VLOOKUP(N621,REFERENCIAS!$C:$D,2,0)*VLOOKUP($N$2,PONDERADORES!$A$7:$G$9,7,0)+VLOOKUP(O621,REFERENCIAS!$C:$D,2,0)*VLOOKUP($O$2,PONDERADORES!$A$7:$G$9,7,0)</f>
        <v>0.2</v>
      </c>
      <c r="Z621" s="2">
        <f>+VLOOKUP(IF(R621&lt;0.1,0,IF(AND(R621&gt;=0.1,R621&lt;0.2),0.1,IF(AND(R621&gt;=0.2,R621&lt;0.3),0.2,IF(R621&gt;0.3,0.3,)))),REFERENCIAS!$C:$D,2,0)*VLOOKUP($R$2,PONDERADORES!$A$11:$G$11,7,0)</f>
        <v>15</v>
      </c>
      <c r="AA621" s="92"/>
      <c r="AB621" s="95" t="e">
        <f t="shared" ca="1" si="35"/>
        <v>#REF!</v>
      </c>
      <c r="AC621" s="23" t="e">
        <f ca="1">IF(AB621&gt;REFERENCIAS!$C$62,REFERENCIAS!$B$62,IF(AND(AB621&gt;=REFERENCIAS!$C$63,AB621&lt;REFERENCIAS!$D$63),REFERENCIAS!$B$63,IF(AND(AB621&gt;REFERENCIAS!$C$64,AB621&lt;=REFERENCIAS!$D$64),REFERENCIAS!$B$64,IF(AND(AB621&gt;=REFERENCIAS!$C$65,AB621&lt;REFERENCIAS!$D$65),REFERENCIAS!$B$65, "Revisar"))))</f>
        <v>#REF!</v>
      </c>
      <c r="AD621" s="94" t="e">
        <f ca="1">VLOOKUP(AC621,REFERENCIAS!$B$62:$G$65,4,FALSE)</f>
        <v>#REF!</v>
      </c>
      <c r="AJ621" s="20"/>
    </row>
    <row r="622" spans="1:36" ht="17.25" x14ac:dyDescent="0.25">
      <c r="A622" s="74"/>
      <c r="B622" s="19"/>
      <c r="C622" s="19"/>
      <c r="D622" s="50"/>
      <c r="E622" s="73"/>
      <c r="F622" s="74"/>
      <c r="G622" s="9"/>
      <c r="H622" s="48"/>
      <c r="I622" s="49">
        <f t="shared" ca="1" si="33"/>
        <v>2022</v>
      </c>
      <c r="J622" s="22">
        <f t="shared" ca="1" si="32"/>
        <v>1</v>
      </c>
      <c r="K622" s="19"/>
      <c r="L622" s="73"/>
      <c r="M622" s="74"/>
      <c r="N622" s="19"/>
      <c r="O622" s="73"/>
      <c r="P622" s="82">
        <v>1</v>
      </c>
      <c r="Q622" s="24">
        <v>1</v>
      </c>
      <c r="R622" s="81">
        <f t="shared" si="34"/>
        <v>1</v>
      </c>
      <c r="S622" s="85"/>
      <c r="T622" s="19"/>
      <c r="U622" s="22"/>
      <c r="V622" s="59"/>
      <c r="W622" s="81"/>
      <c r="X622" s="91" t="e">
        <f ca="1">+VLOOKUP(#REF!,REFERENCIAS!$C:$D,2,0)*VLOOKUP(#REF!,PONDERADORES!A:P,IF(AND(INFORMACION!$T622='REFERENCIAS RIESGO'!$C$36,INFORMACION!$F622=REFERENCIAS!$C$24),16,IF(INFORMACION!$T622='REFERENCIAS RIESGO'!$C$36,13,IF(INFORMACION!$F622=REFERENCIAS!$C$24,10,7))),0)+VLOOKUP(K622,REFERENCIAS!$C:$D,2,0)*VLOOKUP($K$2,PONDERADORES!A:P,IF(AND(INFORMACION!$T622='REFERENCIAS RIESGO'!$C$36,INFORMACION!$F622=REFERENCIAS!$C$24),16,IF(INFORMACION!$T622='REFERENCIAS RIESGO'!$C$36,13,IF(INFORMACION!$F622=REFERENCIAS!$C$24,10,7))),0)+VLOOKUP(L622,REFERENCIAS!$C:$D,2,0)*VLOOKUP($L$2,PONDERADORES!A:P,IF(AND(INFORMACION!$T622='REFERENCIAS RIESGO'!$C$36,INFORMACION!$F622=REFERENCIAS!$C$24),16,IF(INFORMACION!$T622='REFERENCIAS RIESGO'!$C$36,13,IF(INFORMACION!$F622=REFERENCIAS!$C$24,10,7))),0)+VLOOKUP(F622,REFERENCIAS!$C:$D,2,0)*VLOOKUP($F$2,PONDERADORES!A:P,IF(AND(INFORMACION!$T622='REFERENCIAS RIESGO'!$C$36,INFORMACION!$F622=REFERENCIAS!$C$24),16,IF(INFORMACION!$T622='REFERENCIAS RIESGO'!$C$36,13,IF(INFORMACION!$F622=REFERENCIAS!$C$24,10,7))),0)+VLOOKUP(T622,REFERENCIAS!$C:$D,2,0)*VLOOKUP($T$2,PONDERADORES!A:P,IF(AND(INFORMACION!$T622='REFERENCIAS RIESGO'!$C$36,INFORMACION!$F622=REFERENCIAS!$C$24),16,IF(INFORMACION!$T622='REFERENCIAS RIESGO'!$C$36,13,IF(INFORMACION!$F622=REFERENCIAS!$C$24,10,7))),0)+VLOOKUP(IF(J622&lt;=0.2,0.2,IF(AND(J622&gt;0.2,J622&lt;=0.4),0.4,IF(AND(J622&gt;0.4,J622&lt;=0.6),0.6,IF(AND(J622&gt;0.6,J622&lt;=0.8),0.8,IF(AND(J622&gt;0.8,J622&lt;=1),1))))),REFERENCIAS!$C:$D,2,0)*VLOOKUP($J$2,PONDERADORES!A:P,IF(AND(INFORMACION!$T622='REFERENCIAS RIESGO'!$C$36,INFORMACION!$F622=REFERENCIAS!$C$24),16,IF(INFORMACION!$T622='REFERENCIAS RIESGO'!$C$36,13,IF(INFORMACION!$F622=REFERENCIAS!$C$24,10,7))),0)</f>
        <v>#REF!</v>
      </c>
      <c r="Y622" s="68">
        <f>+VLOOKUP(M622,REFERENCIAS!$C:$D,2,0)*VLOOKUP($M$2,PONDERADORES!$A$7:$G$9,7,0)+VLOOKUP(N622,REFERENCIAS!$C:$D,2,0)*VLOOKUP($N$2,PONDERADORES!$A$7:$G$9,7,0)+VLOOKUP(O622,REFERENCIAS!$C:$D,2,0)*VLOOKUP($O$2,PONDERADORES!$A$7:$G$9,7,0)</f>
        <v>0.2</v>
      </c>
      <c r="Z622" s="2">
        <f>+VLOOKUP(IF(R622&lt;0.1,0,IF(AND(R622&gt;=0.1,R622&lt;0.2),0.1,IF(AND(R622&gt;=0.2,R622&lt;0.3),0.2,IF(R622&gt;0.3,0.3,)))),REFERENCIAS!$C:$D,2,0)*VLOOKUP($R$2,PONDERADORES!$A$11:$G$11,7,0)</f>
        <v>15</v>
      </c>
      <c r="AA622" s="92"/>
      <c r="AB622" s="95" t="e">
        <f t="shared" ca="1" si="35"/>
        <v>#REF!</v>
      </c>
      <c r="AC622" s="23" t="e">
        <f ca="1">IF(AB622&gt;REFERENCIAS!$C$62,REFERENCIAS!$B$62,IF(AND(AB622&gt;=REFERENCIAS!$C$63,AB622&lt;REFERENCIAS!$D$63),REFERENCIAS!$B$63,IF(AND(AB622&gt;REFERENCIAS!$C$64,AB622&lt;=REFERENCIAS!$D$64),REFERENCIAS!$B$64,IF(AND(AB622&gt;=REFERENCIAS!$C$65,AB622&lt;REFERENCIAS!$D$65),REFERENCIAS!$B$65, "Revisar"))))</f>
        <v>#REF!</v>
      </c>
      <c r="AD622" s="94" t="e">
        <f ca="1">VLOOKUP(AC622,REFERENCIAS!$B$62:$G$65,4,FALSE)</f>
        <v>#REF!</v>
      </c>
      <c r="AJ622" s="20"/>
    </row>
    <row r="623" spans="1:36" ht="17.25" x14ac:dyDescent="0.25">
      <c r="A623" s="74"/>
      <c r="B623" s="19"/>
      <c r="C623" s="19"/>
      <c r="D623" s="50"/>
      <c r="E623" s="73"/>
      <c r="F623" s="74"/>
      <c r="G623" s="9"/>
      <c r="H623" s="48"/>
      <c r="I623" s="49">
        <f t="shared" ca="1" si="33"/>
        <v>2022</v>
      </c>
      <c r="J623" s="22">
        <f t="shared" ca="1" si="32"/>
        <v>1</v>
      </c>
      <c r="K623" s="19"/>
      <c r="L623" s="73"/>
      <c r="M623" s="74"/>
      <c r="N623" s="19"/>
      <c r="O623" s="73"/>
      <c r="P623" s="82">
        <v>1</v>
      </c>
      <c r="Q623" s="24">
        <v>1</v>
      </c>
      <c r="R623" s="81">
        <f t="shared" si="34"/>
        <v>1</v>
      </c>
      <c r="S623" s="85"/>
      <c r="T623" s="19"/>
      <c r="U623" s="22"/>
      <c r="V623" s="59"/>
      <c r="W623" s="81"/>
      <c r="X623" s="91" t="e">
        <f ca="1">+VLOOKUP(#REF!,REFERENCIAS!$C:$D,2,0)*VLOOKUP(#REF!,PONDERADORES!A:P,IF(AND(INFORMACION!$T623='REFERENCIAS RIESGO'!$C$36,INFORMACION!$F623=REFERENCIAS!$C$24),16,IF(INFORMACION!$T623='REFERENCIAS RIESGO'!$C$36,13,IF(INFORMACION!$F623=REFERENCIAS!$C$24,10,7))),0)+VLOOKUP(K623,REFERENCIAS!$C:$D,2,0)*VLOOKUP($K$2,PONDERADORES!A:P,IF(AND(INFORMACION!$T623='REFERENCIAS RIESGO'!$C$36,INFORMACION!$F623=REFERENCIAS!$C$24),16,IF(INFORMACION!$T623='REFERENCIAS RIESGO'!$C$36,13,IF(INFORMACION!$F623=REFERENCIAS!$C$24,10,7))),0)+VLOOKUP(L623,REFERENCIAS!$C:$D,2,0)*VLOOKUP($L$2,PONDERADORES!A:P,IF(AND(INFORMACION!$T623='REFERENCIAS RIESGO'!$C$36,INFORMACION!$F623=REFERENCIAS!$C$24),16,IF(INFORMACION!$T623='REFERENCIAS RIESGO'!$C$36,13,IF(INFORMACION!$F623=REFERENCIAS!$C$24,10,7))),0)+VLOOKUP(F623,REFERENCIAS!$C:$D,2,0)*VLOOKUP($F$2,PONDERADORES!A:P,IF(AND(INFORMACION!$T623='REFERENCIAS RIESGO'!$C$36,INFORMACION!$F623=REFERENCIAS!$C$24),16,IF(INFORMACION!$T623='REFERENCIAS RIESGO'!$C$36,13,IF(INFORMACION!$F623=REFERENCIAS!$C$24,10,7))),0)+VLOOKUP(T623,REFERENCIAS!$C:$D,2,0)*VLOOKUP($T$2,PONDERADORES!A:P,IF(AND(INFORMACION!$T623='REFERENCIAS RIESGO'!$C$36,INFORMACION!$F623=REFERENCIAS!$C$24),16,IF(INFORMACION!$T623='REFERENCIAS RIESGO'!$C$36,13,IF(INFORMACION!$F623=REFERENCIAS!$C$24,10,7))),0)+VLOOKUP(IF(J623&lt;=0.2,0.2,IF(AND(J623&gt;0.2,J623&lt;=0.4),0.4,IF(AND(J623&gt;0.4,J623&lt;=0.6),0.6,IF(AND(J623&gt;0.6,J623&lt;=0.8),0.8,IF(AND(J623&gt;0.8,J623&lt;=1),1))))),REFERENCIAS!$C:$D,2,0)*VLOOKUP($J$2,PONDERADORES!A:P,IF(AND(INFORMACION!$T623='REFERENCIAS RIESGO'!$C$36,INFORMACION!$F623=REFERENCIAS!$C$24),16,IF(INFORMACION!$T623='REFERENCIAS RIESGO'!$C$36,13,IF(INFORMACION!$F623=REFERENCIAS!$C$24,10,7))),0)</f>
        <v>#REF!</v>
      </c>
      <c r="Y623" s="68">
        <f>+VLOOKUP(M623,REFERENCIAS!$C:$D,2,0)*VLOOKUP($M$2,PONDERADORES!$A$7:$G$9,7,0)+VLOOKUP(N623,REFERENCIAS!$C:$D,2,0)*VLOOKUP($N$2,PONDERADORES!$A$7:$G$9,7,0)+VLOOKUP(O623,REFERENCIAS!$C:$D,2,0)*VLOOKUP($O$2,PONDERADORES!$A$7:$G$9,7,0)</f>
        <v>0.2</v>
      </c>
      <c r="Z623" s="2">
        <f>+VLOOKUP(IF(R623&lt;0.1,0,IF(AND(R623&gt;=0.1,R623&lt;0.2),0.1,IF(AND(R623&gt;=0.2,R623&lt;0.3),0.2,IF(R623&gt;0.3,0.3,)))),REFERENCIAS!$C:$D,2,0)*VLOOKUP($R$2,PONDERADORES!$A$11:$G$11,7,0)</f>
        <v>15</v>
      </c>
      <c r="AA623" s="92"/>
      <c r="AB623" s="95" t="e">
        <f t="shared" ca="1" si="35"/>
        <v>#REF!</v>
      </c>
      <c r="AC623" s="23" t="e">
        <f ca="1">IF(AB623&gt;REFERENCIAS!$C$62,REFERENCIAS!$B$62,IF(AND(AB623&gt;=REFERENCIAS!$C$63,AB623&lt;REFERENCIAS!$D$63),REFERENCIAS!$B$63,IF(AND(AB623&gt;REFERENCIAS!$C$64,AB623&lt;=REFERENCIAS!$D$64),REFERENCIAS!$B$64,IF(AND(AB623&gt;=REFERENCIAS!$C$65,AB623&lt;REFERENCIAS!$D$65),REFERENCIAS!$B$65, "Revisar"))))</f>
        <v>#REF!</v>
      </c>
      <c r="AD623" s="94" t="e">
        <f ca="1">VLOOKUP(AC623,REFERENCIAS!$B$62:$G$65,4,FALSE)</f>
        <v>#REF!</v>
      </c>
      <c r="AJ623" s="20"/>
    </row>
    <row r="624" spans="1:36" ht="17.25" x14ac:dyDescent="0.25">
      <c r="A624" s="74"/>
      <c r="B624" s="19"/>
      <c r="C624" s="19"/>
      <c r="D624" s="50"/>
      <c r="E624" s="73"/>
      <c r="F624" s="74"/>
      <c r="G624" s="9"/>
      <c r="H624" s="48"/>
      <c r="I624" s="49">
        <f t="shared" ca="1" si="33"/>
        <v>2022</v>
      </c>
      <c r="J624" s="22">
        <f t="shared" ca="1" si="32"/>
        <v>1</v>
      </c>
      <c r="K624" s="19"/>
      <c r="L624" s="73"/>
      <c r="M624" s="74"/>
      <c r="N624" s="19"/>
      <c r="O624" s="73"/>
      <c r="P624" s="82">
        <v>1</v>
      </c>
      <c r="Q624" s="24">
        <v>1</v>
      </c>
      <c r="R624" s="81">
        <f t="shared" si="34"/>
        <v>1</v>
      </c>
      <c r="S624" s="85"/>
      <c r="T624" s="19"/>
      <c r="U624" s="22"/>
      <c r="V624" s="59"/>
      <c r="W624" s="81"/>
      <c r="X624" s="91" t="e">
        <f ca="1">+VLOOKUP(#REF!,REFERENCIAS!$C:$D,2,0)*VLOOKUP(#REF!,PONDERADORES!A:P,IF(AND(INFORMACION!$T624='REFERENCIAS RIESGO'!$C$36,INFORMACION!$F624=REFERENCIAS!$C$24),16,IF(INFORMACION!$T624='REFERENCIAS RIESGO'!$C$36,13,IF(INFORMACION!$F624=REFERENCIAS!$C$24,10,7))),0)+VLOOKUP(K624,REFERENCIAS!$C:$D,2,0)*VLOOKUP($K$2,PONDERADORES!A:P,IF(AND(INFORMACION!$T624='REFERENCIAS RIESGO'!$C$36,INFORMACION!$F624=REFERENCIAS!$C$24),16,IF(INFORMACION!$T624='REFERENCIAS RIESGO'!$C$36,13,IF(INFORMACION!$F624=REFERENCIAS!$C$24,10,7))),0)+VLOOKUP(L624,REFERENCIAS!$C:$D,2,0)*VLOOKUP($L$2,PONDERADORES!A:P,IF(AND(INFORMACION!$T624='REFERENCIAS RIESGO'!$C$36,INFORMACION!$F624=REFERENCIAS!$C$24),16,IF(INFORMACION!$T624='REFERENCIAS RIESGO'!$C$36,13,IF(INFORMACION!$F624=REFERENCIAS!$C$24,10,7))),0)+VLOOKUP(F624,REFERENCIAS!$C:$D,2,0)*VLOOKUP($F$2,PONDERADORES!A:P,IF(AND(INFORMACION!$T624='REFERENCIAS RIESGO'!$C$36,INFORMACION!$F624=REFERENCIAS!$C$24),16,IF(INFORMACION!$T624='REFERENCIAS RIESGO'!$C$36,13,IF(INFORMACION!$F624=REFERENCIAS!$C$24,10,7))),0)+VLOOKUP(T624,REFERENCIAS!$C:$D,2,0)*VLOOKUP($T$2,PONDERADORES!A:P,IF(AND(INFORMACION!$T624='REFERENCIAS RIESGO'!$C$36,INFORMACION!$F624=REFERENCIAS!$C$24),16,IF(INFORMACION!$T624='REFERENCIAS RIESGO'!$C$36,13,IF(INFORMACION!$F624=REFERENCIAS!$C$24,10,7))),0)+VLOOKUP(IF(J624&lt;=0.2,0.2,IF(AND(J624&gt;0.2,J624&lt;=0.4),0.4,IF(AND(J624&gt;0.4,J624&lt;=0.6),0.6,IF(AND(J624&gt;0.6,J624&lt;=0.8),0.8,IF(AND(J624&gt;0.8,J624&lt;=1),1))))),REFERENCIAS!$C:$D,2,0)*VLOOKUP($J$2,PONDERADORES!A:P,IF(AND(INFORMACION!$T624='REFERENCIAS RIESGO'!$C$36,INFORMACION!$F624=REFERENCIAS!$C$24),16,IF(INFORMACION!$T624='REFERENCIAS RIESGO'!$C$36,13,IF(INFORMACION!$F624=REFERENCIAS!$C$24,10,7))),0)</f>
        <v>#REF!</v>
      </c>
      <c r="Y624" s="68">
        <f>+VLOOKUP(M624,REFERENCIAS!$C:$D,2,0)*VLOOKUP($M$2,PONDERADORES!$A$7:$G$9,7,0)+VLOOKUP(N624,REFERENCIAS!$C:$D,2,0)*VLOOKUP($N$2,PONDERADORES!$A$7:$G$9,7,0)+VLOOKUP(O624,REFERENCIAS!$C:$D,2,0)*VLOOKUP($O$2,PONDERADORES!$A$7:$G$9,7,0)</f>
        <v>0.2</v>
      </c>
      <c r="Z624" s="2">
        <f>+VLOOKUP(IF(R624&lt;0.1,0,IF(AND(R624&gt;=0.1,R624&lt;0.2),0.1,IF(AND(R624&gt;=0.2,R624&lt;0.3),0.2,IF(R624&gt;0.3,0.3,)))),REFERENCIAS!$C:$D,2,0)*VLOOKUP($R$2,PONDERADORES!$A$11:$G$11,7,0)</f>
        <v>15</v>
      </c>
      <c r="AA624" s="92"/>
      <c r="AB624" s="95" t="e">
        <f t="shared" ca="1" si="35"/>
        <v>#REF!</v>
      </c>
      <c r="AC624" s="23" t="e">
        <f ca="1">IF(AB624&gt;REFERENCIAS!$C$62,REFERENCIAS!$B$62,IF(AND(AB624&gt;=REFERENCIAS!$C$63,AB624&lt;REFERENCIAS!$D$63),REFERENCIAS!$B$63,IF(AND(AB624&gt;REFERENCIAS!$C$64,AB624&lt;=REFERENCIAS!$D$64),REFERENCIAS!$B$64,IF(AND(AB624&gt;=REFERENCIAS!$C$65,AB624&lt;REFERENCIAS!$D$65),REFERENCIAS!$B$65, "Revisar"))))</f>
        <v>#REF!</v>
      </c>
      <c r="AD624" s="94" t="e">
        <f ca="1">VLOOKUP(AC624,REFERENCIAS!$B$62:$G$65,4,FALSE)</f>
        <v>#REF!</v>
      </c>
      <c r="AJ624" s="20"/>
    </row>
    <row r="625" spans="1:36" ht="17.25" x14ac:dyDescent="0.25">
      <c r="A625" s="74"/>
      <c r="B625" s="19"/>
      <c r="C625" s="19"/>
      <c r="D625" s="50"/>
      <c r="E625" s="73"/>
      <c r="F625" s="74"/>
      <c r="G625" s="9"/>
      <c r="H625" s="48"/>
      <c r="I625" s="49">
        <f t="shared" ca="1" si="33"/>
        <v>2022</v>
      </c>
      <c r="J625" s="22">
        <f t="shared" ca="1" si="32"/>
        <v>1</v>
      </c>
      <c r="K625" s="19"/>
      <c r="L625" s="73"/>
      <c r="M625" s="74"/>
      <c r="N625" s="19"/>
      <c r="O625" s="73"/>
      <c r="P625" s="82">
        <v>1</v>
      </c>
      <c r="Q625" s="24">
        <v>1</v>
      </c>
      <c r="R625" s="81">
        <f t="shared" si="34"/>
        <v>1</v>
      </c>
      <c r="S625" s="85"/>
      <c r="T625" s="19"/>
      <c r="U625" s="22"/>
      <c r="V625" s="59"/>
      <c r="W625" s="81"/>
      <c r="X625" s="91" t="e">
        <f ca="1">+VLOOKUP(#REF!,REFERENCIAS!$C:$D,2,0)*VLOOKUP(#REF!,PONDERADORES!A:P,IF(AND(INFORMACION!$T625='REFERENCIAS RIESGO'!$C$36,INFORMACION!$F625=REFERENCIAS!$C$24),16,IF(INFORMACION!$T625='REFERENCIAS RIESGO'!$C$36,13,IF(INFORMACION!$F625=REFERENCIAS!$C$24,10,7))),0)+VLOOKUP(K625,REFERENCIAS!$C:$D,2,0)*VLOOKUP($K$2,PONDERADORES!A:P,IF(AND(INFORMACION!$T625='REFERENCIAS RIESGO'!$C$36,INFORMACION!$F625=REFERENCIAS!$C$24),16,IF(INFORMACION!$T625='REFERENCIAS RIESGO'!$C$36,13,IF(INFORMACION!$F625=REFERENCIAS!$C$24,10,7))),0)+VLOOKUP(L625,REFERENCIAS!$C:$D,2,0)*VLOOKUP($L$2,PONDERADORES!A:P,IF(AND(INFORMACION!$T625='REFERENCIAS RIESGO'!$C$36,INFORMACION!$F625=REFERENCIAS!$C$24),16,IF(INFORMACION!$T625='REFERENCIAS RIESGO'!$C$36,13,IF(INFORMACION!$F625=REFERENCIAS!$C$24,10,7))),0)+VLOOKUP(F625,REFERENCIAS!$C:$D,2,0)*VLOOKUP($F$2,PONDERADORES!A:P,IF(AND(INFORMACION!$T625='REFERENCIAS RIESGO'!$C$36,INFORMACION!$F625=REFERENCIAS!$C$24),16,IF(INFORMACION!$T625='REFERENCIAS RIESGO'!$C$36,13,IF(INFORMACION!$F625=REFERENCIAS!$C$24,10,7))),0)+VLOOKUP(T625,REFERENCIAS!$C:$D,2,0)*VLOOKUP($T$2,PONDERADORES!A:P,IF(AND(INFORMACION!$T625='REFERENCIAS RIESGO'!$C$36,INFORMACION!$F625=REFERENCIAS!$C$24),16,IF(INFORMACION!$T625='REFERENCIAS RIESGO'!$C$36,13,IF(INFORMACION!$F625=REFERENCIAS!$C$24,10,7))),0)+VLOOKUP(IF(J625&lt;=0.2,0.2,IF(AND(J625&gt;0.2,J625&lt;=0.4),0.4,IF(AND(J625&gt;0.4,J625&lt;=0.6),0.6,IF(AND(J625&gt;0.6,J625&lt;=0.8),0.8,IF(AND(J625&gt;0.8,J625&lt;=1),1))))),REFERENCIAS!$C:$D,2,0)*VLOOKUP($J$2,PONDERADORES!A:P,IF(AND(INFORMACION!$T625='REFERENCIAS RIESGO'!$C$36,INFORMACION!$F625=REFERENCIAS!$C$24),16,IF(INFORMACION!$T625='REFERENCIAS RIESGO'!$C$36,13,IF(INFORMACION!$F625=REFERENCIAS!$C$24,10,7))),0)</f>
        <v>#REF!</v>
      </c>
      <c r="Y625" s="68">
        <f>+VLOOKUP(M625,REFERENCIAS!$C:$D,2,0)*VLOOKUP($M$2,PONDERADORES!$A$7:$G$9,7,0)+VLOOKUP(N625,REFERENCIAS!$C:$D,2,0)*VLOOKUP($N$2,PONDERADORES!$A$7:$G$9,7,0)+VLOOKUP(O625,REFERENCIAS!$C:$D,2,0)*VLOOKUP($O$2,PONDERADORES!$A$7:$G$9,7,0)</f>
        <v>0.2</v>
      </c>
      <c r="Z625" s="2">
        <f>+VLOOKUP(IF(R625&lt;0.1,0,IF(AND(R625&gt;=0.1,R625&lt;0.2),0.1,IF(AND(R625&gt;=0.2,R625&lt;0.3),0.2,IF(R625&gt;0.3,0.3,)))),REFERENCIAS!$C:$D,2,0)*VLOOKUP($R$2,PONDERADORES!$A$11:$G$11,7,0)</f>
        <v>15</v>
      </c>
      <c r="AA625" s="92"/>
      <c r="AB625" s="95" t="e">
        <f t="shared" ca="1" si="35"/>
        <v>#REF!</v>
      </c>
      <c r="AC625" s="23" t="e">
        <f ca="1">IF(AB625&gt;REFERENCIAS!$C$62,REFERENCIAS!$B$62,IF(AND(AB625&gt;=REFERENCIAS!$C$63,AB625&lt;REFERENCIAS!$D$63),REFERENCIAS!$B$63,IF(AND(AB625&gt;REFERENCIAS!$C$64,AB625&lt;=REFERENCIAS!$D$64),REFERENCIAS!$B$64,IF(AND(AB625&gt;=REFERENCIAS!$C$65,AB625&lt;REFERENCIAS!$D$65),REFERENCIAS!$B$65, "Revisar"))))</f>
        <v>#REF!</v>
      </c>
      <c r="AD625" s="94" t="e">
        <f ca="1">VLOOKUP(AC625,REFERENCIAS!$B$62:$G$65,4,FALSE)</f>
        <v>#REF!</v>
      </c>
      <c r="AJ625" s="20"/>
    </row>
    <row r="626" spans="1:36" ht="17.25" x14ac:dyDescent="0.25">
      <c r="A626" s="74"/>
      <c r="B626" s="19"/>
      <c r="C626" s="19"/>
      <c r="D626" s="50"/>
      <c r="E626" s="73"/>
      <c r="F626" s="74"/>
      <c r="G626" s="9"/>
      <c r="H626" s="48"/>
      <c r="I626" s="49">
        <f t="shared" ca="1" si="33"/>
        <v>2022</v>
      </c>
      <c r="J626" s="22">
        <f t="shared" ca="1" si="32"/>
        <v>1</v>
      </c>
      <c r="K626" s="19"/>
      <c r="L626" s="73"/>
      <c r="M626" s="74"/>
      <c r="N626" s="19"/>
      <c r="O626" s="73"/>
      <c r="P626" s="82">
        <v>1</v>
      </c>
      <c r="Q626" s="24">
        <v>1</v>
      </c>
      <c r="R626" s="81">
        <f t="shared" si="34"/>
        <v>1</v>
      </c>
      <c r="S626" s="85"/>
      <c r="T626" s="19"/>
      <c r="U626" s="22"/>
      <c r="V626" s="59"/>
      <c r="W626" s="81"/>
      <c r="X626" s="91" t="e">
        <f ca="1">+VLOOKUP(#REF!,REFERENCIAS!$C:$D,2,0)*VLOOKUP(#REF!,PONDERADORES!A:P,IF(AND(INFORMACION!$T626='REFERENCIAS RIESGO'!$C$36,INFORMACION!$F626=REFERENCIAS!$C$24),16,IF(INFORMACION!$T626='REFERENCIAS RIESGO'!$C$36,13,IF(INFORMACION!$F626=REFERENCIAS!$C$24,10,7))),0)+VLOOKUP(K626,REFERENCIAS!$C:$D,2,0)*VLOOKUP($K$2,PONDERADORES!A:P,IF(AND(INFORMACION!$T626='REFERENCIAS RIESGO'!$C$36,INFORMACION!$F626=REFERENCIAS!$C$24),16,IF(INFORMACION!$T626='REFERENCIAS RIESGO'!$C$36,13,IF(INFORMACION!$F626=REFERENCIAS!$C$24,10,7))),0)+VLOOKUP(L626,REFERENCIAS!$C:$D,2,0)*VLOOKUP($L$2,PONDERADORES!A:P,IF(AND(INFORMACION!$T626='REFERENCIAS RIESGO'!$C$36,INFORMACION!$F626=REFERENCIAS!$C$24),16,IF(INFORMACION!$T626='REFERENCIAS RIESGO'!$C$36,13,IF(INFORMACION!$F626=REFERENCIAS!$C$24,10,7))),0)+VLOOKUP(F626,REFERENCIAS!$C:$D,2,0)*VLOOKUP($F$2,PONDERADORES!A:P,IF(AND(INFORMACION!$T626='REFERENCIAS RIESGO'!$C$36,INFORMACION!$F626=REFERENCIAS!$C$24),16,IF(INFORMACION!$T626='REFERENCIAS RIESGO'!$C$36,13,IF(INFORMACION!$F626=REFERENCIAS!$C$24,10,7))),0)+VLOOKUP(T626,REFERENCIAS!$C:$D,2,0)*VLOOKUP($T$2,PONDERADORES!A:P,IF(AND(INFORMACION!$T626='REFERENCIAS RIESGO'!$C$36,INFORMACION!$F626=REFERENCIAS!$C$24),16,IF(INFORMACION!$T626='REFERENCIAS RIESGO'!$C$36,13,IF(INFORMACION!$F626=REFERENCIAS!$C$24,10,7))),0)+VLOOKUP(IF(J626&lt;=0.2,0.2,IF(AND(J626&gt;0.2,J626&lt;=0.4),0.4,IF(AND(J626&gt;0.4,J626&lt;=0.6),0.6,IF(AND(J626&gt;0.6,J626&lt;=0.8),0.8,IF(AND(J626&gt;0.8,J626&lt;=1),1))))),REFERENCIAS!$C:$D,2,0)*VLOOKUP($J$2,PONDERADORES!A:P,IF(AND(INFORMACION!$T626='REFERENCIAS RIESGO'!$C$36,INFORMACION!$F626=REFERENCIAS!$C$24),16,IF(INFORMACION!$T626='REFERENCIAS RIESGO'!$C$36,13,IF(INFORMACION!$F626=REFERENCIAS!$C$24,10,7))),0)</f>
        <v>#REF!</v>
      </c>
      <c r="Y626" s="68">
        <f>+VLOOKUP(M626,REFERENCIAS!$C:$D,2,0)*VLOOKUP($M$2,PONDERADORES!$A$7:$G$9,7,0)+VLOOKUP(N626,REFERENCIAS!$C:$D,2,0)*VLOOKUP($N$2,PONDERADORES!$A$7:$G$9,7,0)+VLOOKUP(O626,REFERENCIAS!$C:$D,2,0)*VLOOKUP($O$2,PONDERADORES!$A$7:$G$9,7,0)</f>
        <v>0.2</v>
      </c>
      <c r="Z626" s="2">
        <f>+VLOOKUP(IF(R626&lt;0.1,0,IF(AND(R626&gt;=0.1,R626&lt;0.2),0.1,IF(AND(R626&gt;=0.2,R626&lt;0.3),0.2,IF(R626&gt;0.3,0.3,)))),REFERENCIAS!$C:$D,2,0)*VLOOKUP($R$2,PONDERADORES!$A$11:$G$11,7,0)</f>
        <v>15</v>
      </c>
      <c r="AA626" s="92"/>
      <c r="AB626" s="95" t="e">
        <f t="shared" ca="1" si="35"/>
        <v>#REF!</v>
      </c>
      <c r="AC626" s="23" t="e">
        <f ca="1">IF(AB626&gt;REFERENCIAS!$C$62,REFERENCIAS!$B$62,IF(AND(AB626&gt;=REFERENCIAS!$C$63,AB626&lt;REFERENCIAS!$D$63),REFERENCIAS!$B$63,IF(AND(AB626&gt;REFERENCIAS!$C$64,AB626&lt;=REFERENCIAS!$D$64),REFERENCIAS!$B$64,IF(AND(AB626&gt;=REFERENCIAS!$C$65,AB626&lt;REFERENCIAS!$D$65),REFERENCIAS!$B$65, "Revisar"))))</f>
        <v>#REF!</v>
      </c>
      <c r="AD626" s="94" t="e">
        <f ca="1">VLOOKUP(AC626,REFERENCIAS!$B$62:$G$65,4,FALSE)</f>
        <v>#REF!</v>
      </c>
      <c r="AJ626" s="20"/>
    </row>
    <row r="627" spans="1:36" ht="17.25" x14ac:dyDescent="0.25">
      <c r="A627" s="74"/>
      <c r="B627" s="19"/>
      <c r="C627" s="19"/>
      <c r="D627" s="50"/>
      <c r="E627" s="73"/>
      <c r="F627" s="74"/>
      <c r="G627" s="9"/>
      <c r="H627" s="48"/>
      <c r="I627" s="49">
        <f t="shared" ca="1" si="33"/>
        <v>2022</v>
      </c>
      <c r="J627" s="22">
        <f t="shared" ca="1" si="32"/>
        <v>1</v>
      </c>
      <c r="K627" s="19"/>
      <c r="L627" s="73"/>
      <c r="M627" s="74"/>
      <c r="N627" s="19"/>
      <c r="O627" s="73"/>
      <c r="P627" s="82">
        <v>1</v>
      </c>
      <c r="Q627" s="24">
        <v>1</v>
      </c>
      <c r="R627" s="81">
        <f t="shared" si="34"/>
        <v>1</v>
      </c>
      <c r="S627" s="85"/>
      <c r="T627" s="19"/>
      <c r="U627" s="22"/>
      <c r="V627" s="59"/>
      <c r="W627" s="81"/>
      <c r="X627" s="91" t="e">
        <f ca="1">+VLOOKUP(#REF!,REFERENCIAS!$C:$D,2,0)*VLOOKUP(#REF!,PONDERADORES!A:P,IF(AND(INFORMACION!$T627='REFERENCIAS RIESGO'!$C$36,INFORMACION!$F627=REFERENCIAS!$C$24),16,IF(INFORMACION!$T627='REFERENCIAS RIESGO'!$C$36,13,IF(INFORMACION!$F627=REFERENCIAS!$C$24,10,7))),0)+VLOOKUP(K627,REFERENCIAS!$C:$D,2,0)*VLOOKUP($K$2,PONDERADORES!A:P,IF(AND(INFORMACION!$T627='REFERENCIAS RIESGO'!$C$36,INFORMACION!$F627=REFERENCIAS!$C$24),16,IF(INFORMACION!$T627='REFERENCIAS RIESGO'!$C$36,13,IF(INFORMACION!$F627=REFERENCIAS!$C$24,10,7))),0)+VLOOKUP(L627,REFERENCIAS!$C:$D,2,0)*VLOOKUP($L$2,PONDERADORES!A:P,IF(AND(INFORMACION!$T627='REFERENCIAS RIESGO'!$C$36,INFORMACION!$F627=REFERENCIAS!$C$24),16,IF(INFORMACION!$T627='REFERENCIAS RIESGO'!$C$36,13,IF(INFORMACION!$F627=REFERENCIAS!$C$24,10,7))),0)+VLOOKUP(F627,REFERENCIAS!$C:$D,2,0)*VLOOKUP($F$2,PONDERADORES!A:P,IF(AND(INFORMACION!$T627='REFERENCIAS RIESGO'!$C$36,INFORMACION!$F627=REFERENCIAS!$C$24),16,IF(INFORMACION!$T627='REFERENCIAS RIESGO'!$C$36,13,IF(INFORMACION!$F627=REFERENCIAS!$C$24,10,7))),0)+VLOOKUP(T627,REFERENCIAS!$C:$D,2,0)*VLOOKUP($T$2,PONDERADORES!A:P,IF(AND(INFORMACION!$T627='REFERENCIAS RIESGO'!$C$36,INFORMACION!$F627=REFERENCIAS!$C$24),16,IF(INFORMACION!$T627='REFERENCIAS RIESGO'!$C$36,13,IF(INFORMACION!$F627=REFERENCIAS!$C$24,10,7))),0)+VLOOKUP(IF(J627&lt;=0.2,0.2,IF(AND(J627&gt;0.2,J627&lt;=0.4),0.4,IF(AND(J627&gt;0.4,J627&lt;=0.6),0.6,IF(AND(J627&gt;0.6,J627&lt;=0.8),0.8,IF(AND(J627&gt;0.8,J627&lt;=1),1))))),REFERENCIAS!$C:$D,2,0)*VLOOKUP($J$2,PONDERADORES!A:P,IF(AND(INFORMACION!$T627='REFERENCIAS RIESGO'!$C$36,INFORMACION!$F627=REFERENCIAS!$C$24),16,IF(INFORMACION!$T627='REFERENCIAS RIESGO'!$C$36,13,IF(INFORMACION!$F627=REFERENCIAS!$C$24,10,7))),0)</f>
        <v>#REF!</v>
      </c>
      <c r="Y627" s="68">
        <f>+VLOOKUP(M627,REFERENCIAS!$C:$D,2,0)*VLOOKUP($M$2,PONDERADORES!$A$7:$G$9,7,0)+VLOOKUP(N627,REFERENCIAS!$C:$D,2,0)*VLOOKUP($N$2,PONDERADORES!$A$7:$G$9,7,0)+VLOOKUP(O627,REFERENCIAS!$C:$D,2,0)*VLOOKUP($O$2,PONDERADORES!$A$7:$G$9,7,0)</f>
        <v>0.2</v>
      </c>
      <c r="Z627" s="2">
        <f>+VLOOKUP(IF(R627&lt;0.1,0,IF(AND(R627&gt;=0.1,R627&lt;0.2),0.1,IF(AND(R627&gt;=0.2,R627&lt;0.3),0.2,IF(R627&gt;0.3,0.3,)))),REFERENCIAS!$C:$D,2,0)*VLOOKUP($R$2,PONDERADORES!$A$11:$G$11,7,0)</f>
        <v>15</v>
      </c>
      <c r="AA627" s="92"/>
      <c r="AB627" s="95" t="e">
        <f t="shared" ca="1" si="35"/>
        <v>#REF!</v>
      </c>
      <c r="AC627" s="23" t="e">
        <f ca="1">IF(AB627&gt;REFERENCIAS!$C$62,REFERENCIAS!$B$62,IF(AND(AB627&gt;=REFERENCIAS!$C$63,AB627&lt;REFERENCIAS!$D$63),REFERENCIAS!$B$63,IF(AND(AB627&gt;REFERENCIAS!$C$64,AB627&lt;=REFERENCIAS!$D$64),REFERENCIAS!$B$64,IF(AND(AB627&gt;=REFERENCIAS!$C$65,AB627&lt;REFERENCIAS!$D$65),REFERENCIAS!$B$65, "Revisar"))))</f>
        <v>#REF!</v>
      </c>
      <c r="AD627" s="94" t="e">
        <f ca="1">VLOOKUP(AC627,REFERENCIAS!$B$62:$G$65,4,FALSE)</f>
        <v>#REF!</v>
      </c>
      <c r="AJ627" s="20"/>
    </row>
    <row r="628" spans="1:36" ht="17.25" x14ac:dyDescent="0.25">
      <c r="A628" s="74"/>
      <c r="B628" s="19"/>
      <c r="C628" s="19"/>
      <c r="D628" s="50"/>
      <c r="E628" s="73"/>
      <c r="F628" s="74"/>
      <c r="G628" s="9"/>
      <c r="H628" s="48"/>
      <c r="I628" s="49">
        <f t="shared" ca="1" si="33"/>
        <v>2022</v>
      </c>
      <c r="J628" s="22">
        <f t="shared" ca="1" si="32"/>
        <v>1</v>
      </c>
      <c r="K628" s="19"/>
      <c r="L628" s="73"/>
      <c r="M628" s="74"/>
      <c r="N628" s="19"/>
      <c r="O628" s="73"/>
      <c r="P628" s="82">
        <v>1</v>
      </c>
      <c r="Q628" s="24">
        <v>1</v>
      </c>
      <c r="R628" s="81">
        <f t="shared" si="34"/>
        <v>1</v>
      </c>
      <c r="S628" s="85"/>
      <c r="T628" s="19"/>
      <c r="U628" s="22"/>
      <c r="V628" s="59"/>
      <c r="W628" s="81"/>
      <c r="X628" s="91" t="e">
        <f ca="1">+VLOOKUP(#REF!,REFERENCIAS!$C:$D,2,0)*VLOOKUP(#REF!,PONDERADORES!A:P,IF(AND(INFORMACION!$T628='REFERENCIAS RIESGO'!$C$36,INFORMACION!$F628=REFERENCIAS!$C$24),16,IF(INFORMACION!$T628='REFERENCIAS RIESGO'!$C$36,13,IF(INFORMACION!$F628=REFERENCIAS!$C$24,10,7))),0)+VLOOKUP(K628,REFERENCIAS!$C:$D,2,0)*VLOOKUP($K$2,PONDERADORES!A:P,IF(AND(INFORMACION!$T628='REFERENCIAS RIESGO'!$C$36,INFORMACION!$F628=REFERENCIAS!$C$24),16,IF(INFORMACION!$T628='REFERENCIAS RIESGO'!$C$36,13,IF(INFORMACION!$F628=REFERENCIAS!$C$24,10,7))),0)+VLOOKUP(L628,REFERENCIAS!$C:$D,2,0)*VLOOKUP($L$2,PONDERADORES!A:P,IF(AND(INFORMACION!$T628='REFERENCIAS RIESGO'!$C$36,INFORMACION!$F628=REFERENCIAS!$C$24),16,IF(INFORMACION!$T628='REFERENCIAS RIESGO'!$C$36,13,IF(INFORMACION!$F628=REFERENCIAS!$C$24,10,7))),0)+VLOOKUP(F628,REFERENCIAS!$C:$D,2,0)*VLOOKUP($F$2,PONDERADORES!A:P,IF(AND(INFORMACION!$T628='REFERENCIAS RIESGO'!$C$36,INFORMACION!$F628=REFERENCIAS!$C$24),16,IF(INFORMACION!$T628='REFERENCIAS RIESGO'!$C$36,13,IF(INFORMACION!$F628=REFERENCIAS!$C$24,10,7))),0)+VLOOKUP(T628,REFERENCIAS!$C:$D,2,0)*VLOOKUP($T$2,PONDERADORES!A:P,IF(AND(INFORMACION!$T628='REFERENCIAS RIESGO'!$C$36,INFORMACION!$F628=REFERENCIAS!$C$24),16,IF(INFORMACION!$T628='REFERENCIAS RIESGO'!$C$36,13,IF(INFORMACION!$F628=REFERENCIAS!$C$24,10,7))),0)+VLOOKUP(IF(J628&lt;=0.2,0.2,IF(AND(J628&gt;0.2,J628&lt;=0.4),0.4,IF(AND(J628&gt;0.4,J628&lt;=0.6),0.6,IF(AND(J628&gt;0.6,J628&lt;=0.8),0.8,IF(AND(J628&gt;0.8,J628&lt;=1),1))))),REFERENCIAS!$C:$D,2,0)*VLOOKUP($J$2,PONDERADORES!A:P,IF(AND(INFORMACION!$T628='REFERENCIAS RIESGO'!$C$36,INFORMACION!$F628=REFERENCIAS!$C$24),16,IF(INFORMACION!$T628='REFERENCIAS RIESGO'!$C$36,13,IF(INFORMACION!$F628=REFERENCIAS!$C$24,10,7))),0)</f>
        <v>#REF!</v>
      </c>
      <c r="Y628" s="68">
        <f>+VLOOKUP(M628,REFERENCIAS!$C:$D,2,0)*VLOOKUP($M$2,PONDERADORES!$A$7:$G$9,7,0)+VLOOKUP(N628,REFERENCIAS!$C:$D,2,0)*VLOOKUP($N$2,PONDERADORES!$A$7:$G$9,7,0)+VLOOKUP(O628,REFERENCIAS!$C:$D,2,0)*VLOOKUP($O$2,PONDERADORES!$A$7:$G$9,7,0)</f>
        <v>0.2</v>
      </c>
      <c r="Z628" s="2">
        <f>+VLOOKUP(IF(R628&lt;0.1,0,IF(AND(R628&gt;=0.1,R628&lt;0.2),0.1,IF(AND(R628&gt;=0.2,R628&lt;0.3),0.2,IF(R628&gt;0.3,0.3,)))),REFERENCIAS!$C:$D,2,0)*VLOOKUP($R$2,PONDERADORES!$A$11:$G$11,7,0)</f>
        <v>15</v>
      </c>
      <c r="AA628" s="92"/>
      <c r="AB628" s="95" t="e">
        <f t="shared" ca="1" si="35"/>
        <v>#REF!</v>
      </c>
      <c r="AC628" s="23" t="e">
        <f ca="1">IF(AB628&gt;REFERENCIAS!$C$62,REFERENCIAS!$B$62,IF(AND(AB628&gt;=REFERENCIAS!$C$63,AB628&lt;REFERENCIAS!$D$63),REFERENCIAS!$B$63,IF(AND(AB628&gt;REFERENCIAS!$C$64,AB628&lt;=REFERENCIAS!$D$64),REFERENCIAS!$B$64,IF(AND(AB628&gt;=REFERENCIAS!$C$65,AB628&lt;REFERENCIAS!$D$65),REFERENCIAS!$B$65, "Revisar"))))</f>
        <v>#REF!</v>
      </c>
      <c r="AD628" s="94" t="e">
        <f ca="1">VLOOKUP(AC628,REFERENCIAS!$B$62:$G$65,4,FALSE)</f>
        <v>#REF!</v>
      </c>
      <c r="AJ628" s="20"/>
    </row>
    <row r="629" spans="1:36" ht="17.25" x14ac:dyDescent="0.25">
      <c r="A629" s="74"/>
      <c r="B629" s="19"/>
      <c r="C629" s="19"/>
      <c r="D629" s="50"/>
      <c r="E629" s="73"/>
      <c r="F629" s="74"/>
      <c r="G629" s="9"/>
      <c r="H629" s="48"/>
      <c r="I629" s="49">
        <f t="shared" ca="1" si="33"/>
        <v>2022</v>
      </c>
      <c r="J629" s="22">
        <f t="shared" ca="1" si="32"/>
        <v>1</v>
      </c>
      <c r="K629" s="19"/>
      <c r="L629" s="73"/>
      <c r="M629" s="74"/>
      <c r="N629" s="19"/>
      <c r="O629" s="73"/>
      <c r="P629" s="82">
        <v>1</v>
      </c>
      <c r="Q629" s="24">
        <v>1</v>
      </c>
      <c r="R629" s="81">
        <f t="shared" si="34"/>
        <v>1</v>
      </c>
      <c r="S629" s="85"/>
      <c r="T629" s="19"/>
      <c r="U629" s="22"/>
      <c r="V629" s="59"/>
      <c r="W629" s="81"/>
      <c r="X629" s="91" t="e">
        <f ca="1">+VLOOKUP(#REF!,REFERENCIAS!$C:$D,2,0)*VLOOKUP(#REF!,PONDERADORES!A:P,IF(AND(INFORMACION!$T629='REFERENCIAS RIESGO'!$C$36,INFORMACION!$F629=REFERENCIAS!$C$24),16,IF(INFORMACION!$T629='REFERENCIAS RIESGO'!$C$36,13,IF(INFORMACION!$F629=REFERENCIAS!$C$24,10,7))),0)+VLOOKUP(K629,REFERENCIAS!$C:$D,2,0)*VLOOKUP($K$2,PONDERADORES!A:P,IF(AND(INFORMACION!$T629='REFERENCIAS RIESGO'!$C$36,INFORMACION!$F629=REFERENCIAS!$C$24),16,IF(INFORMACION!$T629='REFERENCIAS RIESGO'!$C$36,13,IF(INFORMACION!$F629=REFERENCIAS!$C$24,10,7))),0)+VLOOKUP(L629,REFERENCIAS!$C:$D,2,0)*VLOOKUP($L$2,PONDERADORES!A:P,IF(AND(INFORMACION!$T629='REFERENCIAS RIESGO'!$C$36,INFORMACION!$F629=REFERENCIAS!$C$24),16,IF(INFORMACION!$T629='REFERENCIAS RIESGO'!$C$36,13,IF(INFORMACION!$F629=REFERENCIAS!$C$24,10,7))),0)+VLOOKUP(F629,REFERENCIAS!$C:$D,2,0)*VLOOKUP($F$2,PONDERADORES!A:P,IF(AND(INFORMACION!$T629='REFERENCIAS RIESGO'!$C$36,INFORMACION!$F629=REFERENCIAS!$C$24),16,IF(INFORMACION!$T629='REFERENCIAS RIESGO'!$C$36,13,IF(INFORMACION!$F629=REFERENCIAS!$C$24,10,7))),0)+VLOOKUP(T629,REFERENCIAS!$C:$D,2,0)*VLOOKUP($T$2,PONDERADORES!A:P,IF(AND(INFORMACION!$T629='REFERENCIAS RIESGO'!$C$36,INFORMACION!$F629=REFERENCIAS!$C$24),16,IF(INFORMACION!$T629='REFERENCIAS RIESGO'!$C$36,13,IF(INFORMACION!$F629=REFERENCIAS!$C$24,10,7))),0)+VLOOKUP(IF(J629&lt;=0.2,0.2,IF(AND(J629&gt;0.2,J629&lt;=0.4),0.4,IF(AND(J629&gt;0.4,J629&lt;=0.6),0.6,IF(AND(J629&gt;0.6,J629&lt;=0.8),0.8,IF(AND(J629&gt;0.8,J629&lt;=1),1))))),REFERENCIAS!$C:$D,2,0)*VLOOKUP($J$2,PONDERADORES!A:P,IF(AND(INFORMACION!$T629='REFERENCIAS RIESGO'!$C$36,INFORMACION!$F629=REFERENCIAS!$C$24),16,IF(INFORMACION!$T629='REFERENCIAS RIESGO'!$C$36,13,IF(INFORMACION!$F629=REFERENCIAS!$C$24,10,7))),0)</f>
        <v>#REF!</v>
      </c>
      <c r="Y629" s="68">
        <f>+VLOOKUP(M629,REFERENCIAS!$C:$D,2,0)*VLOOKUP($M$2,PONDERADORES!$A$7:$G$9,7,0)+VLOOKUP(N629,REFERENCIAS!$C:$D,2,0)*VLOOKUP($N$2,PONDERADORES!$A$7:$G$9,7,0)+VLOOKUP(O629,REFERENCIAS!$C:$D,2,0)*VLOOKUP($O$2,PONDERADORES!$A$7:$G$9,7,0)</f>
        <v>0.2</v>
      </c>
      <c r="Z629" s="2">
        <f>+VLOOKUP(IF(R629&lt;0.1,0,IF(AND(R629&gt;=0.1,R629&lt;0.2),0.1,IF(AND(R629&gt;=0.2,R629&lt;0.3),0.2,IF(R629&gt;0.3,0.3,)))),REFERENCIAS!$C:$D,2,0)*VLOOKUP($R$2,PONDERADORES!$A$11:$G$11,7,0)</f>
        <v>15</v>
      </c>
      <c r="AA629" s="92"/>
      <c r="AB629" s="95" t="e">
        <f t="shared" ca="1" si="35"/>
        <v>#REF!</v>
      </c>
      <c r="AC629" s="23" t="e">
        <f ca="1">IF(AB629&gt;REFERENCIAS!$C$62,REFERENCIAS!$B$62,IF(AND(AB629&gt;=REFERENCIAS!$C$63,AB629&lt;REFERENCIAS!$D$63),REFERENCIAS!$B$63,IF(AND(AB629&gt;REFERENCIAS!$C$64,AB629&lt;=REFERENCIAS!$D$64),REFERENCIAS!$B$64,IF(AND(AB629&gt;=REFERENCIAS!$C$65,AB629&lt;REFERENCIAS!$D$65),REFERENCIAS!$B$65, "Revisar"))))</f>
        <v>#REF!</v>
      </c>
      <c r="AD629" s="94" t="e">
        <f ca="1">VLOOKUP(AC629,REFERENCIAS!$B$62:$G$65,4,FALSE)</f>
        <v>#REF!</v>
      </c>
      <c r="AJ629" s="20"/>
    </row>
    <row r="630" spans="1:36" ht="17.25" x14ac:dyDescent="0.25">
      <c r="A630" s="74"/>
      <c r="B630" s="19"/>
      <c r="C630" s="19"/>
      <c r="D630" s="50"/>
      <c r="E630" s="73"/>
      <c r="F630" s="74"/>
      <c r="G630" s="9"/>
      <c r="H630" s="48"/>
      <c r="I630" s="49">
        <f t="shared" ca="1" si="33"/>
        <v>2022</v>
      </c>
      <c r="J630" s="22">
        <f t="shared" ca="1" si="32"/>
        <v>1</v>
      </c>
      <c r="K630" s="19"/>
      <c r="L630" s="73"/>
      <c r="M630" s="74"/>
      <c r="N630" s="19"/>
      <c r="O630" s="73"/>
      <c r="P630" s="82">
        <v>1</v>
      </c>
      <c r="Q630" s="24">
        <v>1</v>
      </c>
      <c r="R630" s="81">
        <f t="shared" si="34"/>
        <v>1</v>
      </c>
      <c r="S630" s="85"/>
      <c r="T630" s="19"/>
      <c r="U630" s="22"/>
      <c r="V630" s="59"/>
      <c r="W630" s="81"/>
      <c r="X630" s="91" t="e">
        <f ca="1">+VLOOKUP(#REF!,REFERENCIAS!$C:$D,2,0)*VLOOKUP(#REF!,PONDERADORES!A:P,IF(AND(INFORMACION!$T630='REFERENCIAS RIESGO'!$C$36,INFORMACION!$F630=REFERENCIAS!$C$24),16,IF(INFORMACION!$T630='REFERENCIAS RIESGO'!$C$36,13,IF(INFORMACION!$F630=REFERENCIAS!$C$24,10,7))),0)+VLOOKUP(K630,REFERENCIAS!$C:$D,2,0)*VLOOKUP($K$2,PONDERADORES!A:P,IF(AND(INFORMACION!$T630='REFERENCIAS RIESGO'!$C$36,INFORMACION!$F630=REFERENCIAS!$C$24),16,IF(INFORMACION!$T630='REFERENCIAS RIESGO'!$C$36,13,IF(INFORMACION!$F630=REFERENCIAS!$C$24,10,7))),0)+VLOOKUP(L630,REFERENCIAS!$C:$D,2,0)*VLOOKUP($L$2,PONDERADORES!A:P,IF(AND(INFORMACION!$T630='REFERENCIAS RIESGO'!$C$36,INFORMACION!$F630=REFERENCIAS!$C$24),16,IF(INFORMACION!$T630='REFERENCIAS RIESGO'!$C$36,13,IF(INFORMACION!$F630=REFERENCIAS!$C$24,10,7))),0)+VLOOKUP(F630,REFERENCIAS!$C:$D,2,0)*VLOOKUP($F$2,PONDERADORES!A:P,IF(AND(INFORMACION!$T630='REFERENCIAS RIESGO'!$C$36,INFORMACION!$F630=REFERENCIAS!$C$24),16,IF(INFORMACION!$T630='REFERENCIAS RIESGO'!$C$36,13,IF(INFORMACION!$F630=REFERENCIAS!$C$24,10,7))),0)+VLOOKUP(T630,REFERENCIAS!$C:$D,2,0)*VLOOKUP($T$2,PONDERADORES!A:P,IF(AND(INFORMACION!$T630='REFERENCIAS RIESGO'!$C$36,INFORMACION!$F630=REFERENCIAS!$C$24),16,IF(INFORMACION!$T630='REFERENCIAS RIESGO'!$C$36,13,IF(INFORMACION!$F630=REFERENCIAS!$C$24,10,7))),0)+VLOOKUP(IF(J630&lt;=0.2,0.2,IF(AND(J630&gt;0.2,J630&lt;=0.4),0.4,IF(AND(J630&gt;0.4,J630&lt;=0.6),0.6,IF(AND(J630&gt;0.6,J630&lt;=0.8),0.8,IF(AND(J630&gt;0.8,J630&lt;=1),1))))),REFERENCIAS!$C:$D,2,0)*VLOOKUP($J$2,PONDERADORES!A:P,IF(AND(INFORMACION!$T630='REFERENCIAS RIESGO'!$C$36,INFORMACION!$F630=REFERENCIAS!$C$24),16,IF(INFORMACION!$T630='REFERENCIAS RIESGO'!$C$36,13,IF(INFORMACION!$F630=REFERENCIAS!$C$24,10,7))),0)</f>
        <v>#REF!</v>
      </c>
      <c r="Y630" s="68">
        <f>+VLOOKUP(M630,REFERENCIAS!$C:$D,2,0)*VLOOKUP($M$2,PONDERADORES!$A$7:$G$9,7,0)+VLOOKUP(N630,REFERENCIAS!$C:$D,2,0)*VLOOKUP($N$2,PONDERADORES!$A$7:$G$9,7,0)+VLOOKUP(O630,REFERENCIAS!$C:$D,2,0)*VLOOKUP($O$2,PONDERADORES!$A$7:$G$9,7,0)</f>
        <v>0.2</v>
      </c>
      <c r="Z630" s="2">
        <f>+VLOOKUP(IF(R630&lt;0.1,0,IF(AND(R630&gt;=0.1,R630&lt;0.2),0.1,IF(AND(R630&gt;=0.2,R630&lt;0.3),0.2,IF(R630&gt;0.3,0.3,)))),REFERENCIAS!$C:$D,2,0)*VLOOKUP($R$2,PONDERADORES!$A$11:$G$11,7,0)</f>
        <v>15</v>
      </c>
      <c r="AA630" s="92"/>
      <c r="AB630" s="95" t="e">
        <f t="shared" ca="1" si="35"/>
        <v>#REF!</v>
      </c>
      <c r="AC630" s="23" t="e">
        <f ca="1">IF(AB630&gt;REFERENCIAS!$C$62,REFERENCIAS!$B$62,IF(AND(AB630&gt;=REFERENCIAS!$C$63,AB630&lt;REFERENCIAS!$D$63),REFERENCIAS!$B$63,IF(AND(AB630&gt;REFERENCIAS!$C$64,AB630&lt;=REFERENCIAS!$D$64),REFERENCIAS!$B$64,IF(AND(AB630&gt;=REFERENCIAS!$C$65,AB630&lt;REFERENCIAS!$D$65),REFERENCIAS!$B$65, "Revisar"))))</f>
        <v>#REF!</v>
      </c>
      <c r="AD630" s="94" t="e">
        <f ca="1">VLOOKUP(AC630,REFERENCIAS!$B$62:$G$65,4,FALSE)</f>
        <v>#REF!</v>
      </c>
      <c r="AJ630" s="20"/>
    </row>
    <row r="631" spans="1:36" ht="17.25" x14ac:dyDescent="0.25">
      <c r="A631" s="74"/>
      <c r="B631" s="19"/>
      <c r="C631" s="19"/>
      <c r="D631" s="50"/>
      <c r="E631" s="73"/>
      <c r="F631" s="74"/>
      <c r="G631" s="9"/>
      <c r="H631" s="48"/>
      <c r="I631" s="49">
        <f t="shared" ca="1" si="33"/>
        <v>2022</v>
      </c>
      <c r="J631" s="22">
        <f t="shared" ca="1" si="32"/>
        <v>1</v>
      </c>
      <c r="K631" s="19"/>
      <c r="L631" s="73"/>
      <c r="M631" s="74"/>
      <c r="N631" s="19"/>
      <c r="O631" s="73"/>
      <c r="P631" s="82">
        <v>1</v>
      </c>
      <c r="Q631" s="24">
        <v>1</v>
      </c>
      <c r="R631" s="81">
        <f t="shared" si="34"/>
        <v>1</v>
      </c>
      <c r="S631" s="85"/>
      <c r="T631" s="19"/>
      <c r="U631" s="22"/>
      <c r="V631" s="59"/>
      <c r="W631" s="81"/>
      <c r="X631" s="91" t="e">
        <f ca="1">+VLOOKUP(#REF!,REFERENCIAS!$C:$D,2,0)*VLOOKUP(#REF!,PONDERADORES!A:P,IF(AND(INFORMACION!$T631='REFERENCIAS RIESGO'!$C$36,INFORMACION!$F631=REFERENCIAS!$C$24),16,IF(INFORMACION!$T631='REFERENCIAS RIESGO'!$C$36,13,IF(INFORMACION!$F631=REFERENCIAS!$C$24,10,7))),0)+VLOOKUP(K631,REFERENCIAS!$C:$D,2,0)*VLOOKUP($K$2,PONDERADORES!A:P,IF(AND(INFORMACION!$T631='REFERENCIAS RIESGO'!$C$36,INFORMACION!$F631=REFERENCIAS!$C$24),16,IF(INFORMACION!$T631='REFERENCIAS RIESGO'!$C$36,13,IF(INFORMACION!$F631=REFERENCIAS!$C$24,10,7))),0)+VLOOKUP(L631,REFERENCIAS!$C:$D,2,0)*VLOOKUP($L$2,PONDERADORES!A:P,IF(AND(INFORMACION!$T631='REFERENCIAS RIESGO'!$C$36,INFORMACION!$F631=REFERENCIAS!$C$24),16,IF(INFORMACION!$T631='REFERENCIAS RIESGO'!$C$36,13,IF(INFORMACION!$F631=REFERENCIAS!$C$24,10,7))),0)+VLOOKUP(F631,REFERENCIAS!$C:$D,2,0)*VLOOKUP($F$2,PONDERADORES!A:P,IF(AND(INFORMACION!$T631='REFERENCIAS RIESGO'!$C$36,INFORMACION!$F631=REFERENCIAS!$C$24),16,IF(INFORMACION!$T631='REFERENCIAS RIESGO'!$C$36,13,IF(INFORMACION!$F631=REFERENCIAS!$C$24,10,7))),0)+VLOOKUP(T631,REFERENCIAS!$C:$D,2,0)*VLOOKUP($T$2,PONDERADORES!A:P,IF(AND(INFORMACION!$T631='REFERENCIAS RIESGO'!$C$36,INFORMACION!$F631=REFERENCIAS!$C$24),16,IF(INFORMACION!$T631='REFERENCIAS RIESGO'!$C$36,13,IF(INFORMACION!$F631=REFERENCIAS!$C$24,10,7))),0)+VLOOKUP(IF(J631&lt;=0.2,0.2,IF(AND(J631&gt;0.2,J631&lt;=0.4),0.4,IF(AND(J631&gt;0.4,J631&lt;=0.6),0.6,IF(AND(J631&gt;0.6,J631&lt;=0.8),0.8,IF(AND(J631&gt;0.8,J631&lt;=1),1))))),REFERENCIAS!$C:$D,2,0)*VLOOKUP($J$2,PONDERADORES!A:P,IF(AND(INFORMACION!$T631='REFERENCIAS RIESGO'!$C$36,INFORMACION!$F631=REFERENCIAS!$C$24),16,IF(INFORMACION!$T631='REFERENCIAS RIESGO'!$C$36,13,IF(INFORMACION!$F631=REFERENCIAS!$C$24,10,7))),0)</f>
        <v>#REF!</v>
      </c>
      <c r="Y631" s="68">
        <f>+VLOOKUP(M631,REFERENCIAS!$C:$D,2,0)*VLOOKUP($M$2,PONDERADORES!$A$7:$G$9,7,0)+VLOOKUP(N631,REFERENCIAS!$C:$D,2,0)*VLOOKUP($N$2,PONDERADORES!$A$7:$G$9,7,0)+VLOOKUP(O631,REFERENCIAS!$C:$D,2,0)*VLOOKUP($O$2,PONDERADORES!$A$7:$G$9,7,0)</f>
        <v>0.2</v>
      </c>
      <c r="Z631" s="2">
        <f>+VLOOKUP(IF(R631&lt;0.1,0,IF(AND(R631&gt;=0.1,R631&lt;0.2),0.1,IF(AND(R631&gt;=0.2,R631&lt;0.3),0.2,IF(R631&gt;0.3,0.3,)))),REFERENCIAS!$C:$D,2,0)*VLOOKUP($R$2,PONDERADORES!$A$11:$G$11,7,0)</f>
        <v>15</v>
      </c>
      <c r="AA631" s="92"/>
      <c r="AB631" s="95" t="e">
        <f t="shared" ca="1" si="35"/>
        <v>#REF!</v>
      </c>
      <c r="AC631" s="23" t="e">
        <f ca="1">IF(AB631&gt;REFERENCIAS!$C$62,REFERENCIAS!$B$62,IF(AND(AB631&gt;=REFERENCIAS!$C$63,AB631&lt;REFERENCIAS!$D$63),REFERENCIAS!$B$63,IF(AND(AB631&gt;REFERENCIAS!$C$64,AB631&lt;=REFERENCIAS!$D$64),REFERENCIAS!$B$64,IF(AND(AB631&gt;=REFERENCIAS!$C$65,AB631&lt;REFERENCIAS!$D$65),REFERENCIAS!$B$65, "Revisar"))))</f>
        <v>#REF!</v>
      </c>
      <c r="AD631" s="94" t="e">
        <f ca="1">VLOOKUP(AC631,REFERENCIAS!$B$62:$G$65,4,FALSE)</f>
        <v>#REF!</v>
      </c>
      <c r="AJ631" s="20"/>
    </row>
    <row r="632" spans="1:36" ht="17.25" x14ac:dyDescent="0.25">
      <c r="A632" s="74"/>
      <c r="B632" s="19"/>
      <c r="C632" s="19"/>
      <c r="D632" s="50"/>
      <c r="E632" s="73"/>
      <c r="F632" s="74"/>
      <c r="G632" s="9"/>
      <c r="H632" s="48"/>
      <c r="I632" s="49">
        <f t="shared" ca="1" si="33"/>
        <v>2022</v>
      </c>
      <c r="J632" s="22">
        <f t="shared" ca="1" si="32"/>
        <v>1</v>
      </c>
      <c r="K632" s="19"/>
      <c r="L632" s="73"/>
      <c r="M632" s="74"/>
      <c r="N632" s="19"/>
      <c r="O632" s="73"/>
      <c r="P632" s="82">
        <v>1</v>
      </c>
      <c r="Q632" s="24">
        <v>1</v>
      </c>
      <c r="R632" s="81">
        <f t="shared" si="34"/>
        <v>1</v>
      </c>
      <c r="S632" s="85"/>
      <c r="T632" s="19"/>
      <c r="U632" s="22"/>
      <c r="V632" s="59"/>
      <c r="W632" s="81"/>
      <c r="X632" s="91" t="e">
        <f ca="1">+VLOOKUP(#REF!,REFERENCIAS!$C:$D,2,0)*VLOOKUP(#REF!,PONDERADORES!A:P,IF(AND(INFORMACION!$T632='REFERENCIAS RIESGO'!$C$36,INFORMACION!$F632=REFERENCIAS!$C$24),16,IF(INFORMACION!$T632='REFERENCIAS RIESGO'!$C$36,13,IF(INFORMACION!$F632=REFERENCIAS!$C$24,10,7))),0)+VLOOKUP(K632,REFERENCIAS!$C:$D,2,0)*VLOOKUP($K$2,PONDERADORES!A:P,IF(AND(INFORMACION!$T632='REFERENCIAS RIESGO'!$C$36,INFORMACION!$F632=REFERENCIAS!$C$24),16,IF(INFORMACION!$T632='REFERENCIAS RIESGO'!$C$36,13,IF(INFORMACION!$F632=REFERENCIAS!$C$24,10,7))),0)+VLOOKUP(L632,REFERENCIAS!$C:$D,2,0)*VLOOKUP($L$2,PONDERADORES!A:P,IF(AND(INFORMACION!$T632='REFERENCIAS RIESGO'!$C$36,INFORMACION!$F632=REFERENCIAS!$C$24),16,IF(INFORMACION!$T632='REFERENCIAS RIESGO'!$C$36,13,IF(INFORMACION!$F632=REFERENCIAS!$C$24,10,7))),0)+VLOOKUP(F632,REFERENCIAS!$C:$D,2,0)*VLOOKUP($F$2,PONDERADORES!A:P,IF(AND(INFORMACION!$T632='REFERENCIAS RIESGO'!$C$36,INFORMACION!$F632=REFERENCIAS!$C$24),16,IF(INFORMACION!$T632='REFERENCIAS RIESGO'!$C$36,13,IF(INFORMACION!$F632=REFERENCIAS!$C$24,10,7))),0)+VLOOKUP(T632,REFERENCIAS!$C:$D,2,0)*VLOOKUP($T$2,PONDERADORES!A:P,IF(AND(INFORMACION!$T632='REFERENCIAS RIESGO'!$C$36,INFORMACION!$F632=REFERENCIAS!$C$24),16,IF(INFORMACION!$T632='REFERENCIAS RIESGO'!$C$36,13,IF(INFORMACION!$F632=REFERENCIAS!$C$24,10,7))),0)+VLOOKUP(IF(J632&lt;=0.2,0.2,IF(AND(J632&gt;0.2,J632&lt;=0.4),0.4,IF(AND(J632&gt;0.4,J632&lt;=0.6),0.6,IF(AND(J632&gt;0.6,J632&lt;=0.8),0.8,IF(AND(J632&gt;0.8,J632&lt;=1),1))))),REFERENCIAS!$C:$D,2,0)*VLOOKUP($J$2,PONDERADORES!A:P,IF(AND(INFORMACION!$T632='REFERENCIAS RIESGO'!$C$36,INFORMACION!$F632=REFERENCIAS!$C$24),16,IF(INFORMACION!$T632='REFERENCIAS RIESGO'!$C$36,13,IF(INFORMACION!$F632=REFERENCIAS!$C$24,10,7))),0)</f>
        <v>#REF!</v>
      </c>
      <c r="Y632" s="68">
        <f>+VLOOKUP(M632,REFERENCIAS!$C:$D,2,0)*VLOOKUP($M$2,PONDERADORES!$A$7:$G$9,7,0)+VLOOKUP(N632,REFERENCIAS!$C:$D,2,0)*VLOOKUP($N$2,PONDERADORES!$A$7:$G$9,7,0)+VLOOKUP(O632,REFERENCIAS!$C:$D,2,0)*VLOOKUP($O$2,PONDERADORES!$A$7:$G$9,7,0)</f>
        <v>0.2</v>
      </c>
      <c r="Z632" s="2">
        <f>+VLOOKUP(IF(R632&lt;0.1,0,IF(AND(R632&gt;=0.1,R632&lt;0.2),0.1,IF(AND(R632&gt;=0.2,R632&lt;0.3),0.2,IF(R632&gt;0.3,0.3,)))),REFERENCIAS!$C:$D,2,0)*VLOOKUP($R$2,PONDERADORES!$A$11:$G$11,7,0)</f>
        <v>15</v>
      </c>
      <c r="AA632" s="92"/>
      <c r="AB632" s="95" t="e">
        <f t="shared" ca="1" si="35"/>
        <v>#REF!</v>
      </c>
      <c r="AC632" s="23" t="e">
        <f ca="1">IF(AB632&gt;REFERENCIAS!$C$62,REFERENCIAS!$B$62,IF(AND(AB632&gt;=REFERENCIAS!$C$63,AB632&lt;REFERENCIAS!$D$63),REFERENCIAS!$B$63,IF(AND(AB632&gt;REFERENCIAS!$C$64,AB632&lt;=REFERENCIAS!$D$64),REFERENCIAS!$B$64,IF(AND(AB632&gt;=REFERENCIAS!$C$65,AB632&lt;REFERENCIAS!$D$65),REFERENCIAS!$B$65, "Revisar"))))</f>
        <v>#REF!</v>
      </c>
      <c r="AD632" s="94" t="e">
        <f ca="1">VLOOKUP(AC632,REFERENCIAS!$B$62:$G$65,4,FALSE)</f>
        <v>#REF!</v>
      </c>
      <c r="AJ632" s="20"/>
    </row>
    <row r="633" spans="1:36" ht="17.25" x14ac:dyDescent="0.25">
      <c r="A633" s="74"/>
      <c r="B633" s="19"/>
      <c r="C633" s="19"/>
      <c r="D633" s="50"/>
      <c r="E633" s="73"/>
      <c r="F633" s="74"/>
      <c r="G633" s="9"/>
      <c r="H633" s="48"/>
      <c r="I633" s="49">
        <f t="shared" ca="1" si="33"/>
        <v>2022</v>
      </c>
      <c r="J633" s="22">
        <f t="shared" ca="1" si="32"/>
        <v>1</v>
      </c>
      <c r="K633" s="19"/>
      <c r="L633" s="73"/>
      <c r="M633" s="74"/>
      <c r="N633" s="19"/>
      <c r="O633" s="73"/>
      <c r="P633" s="82">
        <v>1</v>
      </c>
      <c r="Q633" s="24">
        <v>1</v>
      </c>
      <c r="R633" s="81">
        <f t="shared" si="34"/>
        <v>1</v>
      </c>
      <c r="S633" s="85"/>
      <c r="T633" s="19"/>
      <c r="U633" s="22"/>
      <c r="V633" s="59"/>
      <c r="W633" s="81"/>
      <c r="X633" s="91" t="e">
        <f ca="1">+VLOOKUP(#REF!,REFERENCIAS!$C:$D,2,0)*VLOOKUP(#REF!,PONDERADORES!A:P,IF(AND(INFORMACION!$T633='REFERENCIAS RIESGO'!$C$36,INFORMACION!$F633=REFERENCIAS!$C$24),16,IF(INFORMACION!$T633='REFERENCIAS RIESGO'!$C$36,13,IF(INFORMACION!$F633=REFERENCIAS!$C$24,10,7))),0)+VLOOKUP(K633,REFERENCIAS!$C:$D,2,0)*VLOOKUP($K$2,PONDERADORES!A:P,IF(AND(INFORMACION!$T633='REFERENCIAS RIESGO'!$C$36,INFORMACION!$F633=REFERENCIAS!$C$24),16,IF(INFORMACION!$T633='REFERENCIAS RIESGO'!$C$36,13,IF(INFORMACION!$F633=REFERENCIAS!$C$24,10,7))),0)+VLOOKUP(L633,REFERENCIAS!$C:$D,2,0)*VLOOKUP($L$2,PONDERADORES!A:P,IF(AND(INFORMACION!$T633='REFERENCIAS RIESGO'!$C$36,INFORMACION!$F633=REFERENCIAS!$C$24),16,IF(INFORMACION!$T633='REFERENCIAS RIESGO'!$C$36,13,IF(INFORMACION!$F633=REFERENCIAS!$C$24,10,7))),0)+VLOOKUP(F633,REFERENCIAS!$C:$D,2,0)*VLOOKUP($F$2,PONDERADORES!A:P,IF(AND(INFORMACION!$T633='REFERENCIAS RIESGO'!$C$36,INFORMACION!$F633=REFERENCIAS!$C$24),16,IF(INFORMACION!$T633='REFERENCIAS RIESGO'!$C$36,13,IF(INFORMACION!$F633=REFERENCIAS!$C$24,10,7))),0)+VLOOKUP(T633,REFERENCIAS!$C:$D,2,0)*VLOOKUP($T$2,PONDERADORES!A:P,IF(AND(INFORMACION!$T633='REFERENCIAS RIESGO'!$C$36,INFORMACION!$F633=REFERENCIAS!$C$24),16,IF(INFORMACION!$T633='REFERENCIAS RIESGO'!$C$36,13,IF(INFORMACION!$F633=REFERENCIAS!$C$24,10,7))),0)+VLOOKUP(IF(J633&lt;=0.2,0.2,IF(AND(J633&gt;0.2,J633&lt;=0.4),0.4,IF(AND(J633&gt;0.4,J633&lt;=0.6),0.6,IF(AND(J633&gt;0.6,J633&lt;=0.8),0.8,IF(AND(J633&gt;0.8,J633&lt;=1),1))))),REFERENCIAS!$C:$D,2,0)*VLOOKUP($J$2,PONDERADORES!A:P,IF(AND(INFORMACION!$T633='REFERENCIAS RIESGO'!$C$36,INFORMACION!$F633=REFERENCIAS!$C$24),16,IF(INFORMACION!$T633='REFERENCIAS RIESGO'!$C$36,13,IF(INFORMACION!$F633=REFERENCIAS!$C$24,10,7))),0)</f>
        <v>#REF!</v>
      </c>
      <c r="Y633" s="68">
        <f>+VLOOKUP(M633,REFERENCIAS!$C:$D,2,0)*VLOOKUP($M$2,PONDERADORES!$A$7:$G$9,7,0)+VLOOKUP(N633,REFERENCIAS!$C:$D,2,0)*VLOOKUP($N$2,PONDERADORES!$A$7:$G$9,7,0)+VLOOKUP(O633,REFERENCIAS!$C:$D,2,0)*VLOOKUP($O$2,PONDERADORES!$A$7:$G$9,7,0)</f>
        <v>0.2</v>
      </c>
      <c r="Z633" s="2">
        <f>+VLOOKUP(IF(R633&lt;0.1,0,IF(AND(R633&gt;=0.1,R633&lt;0.2),0.1,IF(AND(R633&gt;=0.2,R633&lt;0.3),0.2,IF(R633&gt;0.3,0.3,)))),REFERENCIAS!$C:$D,2,0)*VLOOKUP($R$2,PONDERADORES!$A$11:$G$11,7,0)</f>
        <v>15</v>
      </c>
      <c r="AA633" s="92"/>
      <c r="AB633" s="95" t="e">
        <f t="shared" ca="1" si="35"/>
        <v>#REF!</v>
      </c>
      <c r="AC633" s="23" t="e">
        <f ca="1">IF(AB633&gt;REFERENCIAS!$C$62,REFERENCIAS!$B$62,IF(AND(AB633&gt;=REFERENCIAS!$C$63,AB633&lt;REFERENCIAS!$D$63),REFERENCIAS!$B$63,IF(AND(AB633&gt;REFERENCIAS!$C$64,AB633&lt;=REFERENCIAS!$D$64),REFERENCIAS!$B$64,IF(AND(AB633&gt;=REFERENCIAS!$C$65,AB633&lt;REFERENCIAS!$D$65),REFERENCIAS!$B$65, "Revisar"))))</f>
        <v>#REF!</v>
      </c>
      <c r="AD633" s="94" t="e">
        <f ca="1">VLOOKUP(AC633,REFERENCIAS!$B$62:$G$65,4,FALSE)</f>
        <v>#REF!</v>
      </c>
      <c r="AJ633" s="20"/>
    </row>
    <row r="634" spans="1:36" ht="17.25" x14ac:dyDescent="0.25">
      <c r="A634" s="74"/>
      <c r="B634" s="19"/>
      <c r="C634" s="19"/>
      <c r="D634" s="50"/>
      <c r="E634" s="73"/>
      <c r="F634" s="74"/>
      <c r="G634" s="9"/>
      <c r="H634" s="48"/>
      <c r="I634" s="49">
        <f t="shared" ca="1" si="33"/>
        <v>2022</v>
      </c>
      <c r="J634" s="22">
        <f t="shared" ca="1" si="32"/>
        <v>1</v>
      </c>
      <c r="K634" s="19"/>
      <c r="L634" s="73"/>
      <c r="M634" s="74"/>
      <c r="N634" s="19"/>
      <c r="O634" s="73"/>
      <c r="P634" s="82">
        <v>1</v>
      </c>
      <c r="Q634" s="24">
        <v>1</v>
      </c>
      <c r="R634" s="81">
        <f t="shared" si="34"/>
        <v>1</v>
      </c>
      <c r="S634" s="85"/>
      <c r="T634" s="19"/>
      <c r="U634" s="22"/>
      <c r="V634" s="59"/>
      <c r="W634" s="81"/>
      <c r="X634" s="91" t="e">
        <f ca="1">+VLOOKUP(#REF!,REFERENCIAS!$C:$D,2,0)*VLOOKUP(#REF!,PONDERADORES!A:P,IF(AND(INFORMACION!$T634='REFERENCIAS RIESGO'!$C$36,INFORMACION!$F634=REFERENCIAS!$C$24),16,IF(INFORMACION!$T634='REFERENCIAS RIESGO'!$C$36,13,IF(INFORMACION!$F634=REFERENCIAS!$C$24,10,7))),0)+VLOOKUP(K634,REFERENCIAS!$C:$D,2,0)*VLOOKUP($K$2,PONDERADORES!A:P,IF(AND(INFORMACION!$T634='REFERENCIAS RIESGO'!$C$36,INFORMACION!$F634=REFERENCIAS!$C$24),16,IF(INFORMACION!$T634='REFERENCIAS RIESGO'!$C$36,13,IF(INFORMACION!$F634=REFERENCIAS!$C$24,10,7))),0)+VLOOKUP(L634,REFERENCIAS!$C:$D,2,0)*VLOOKUP($L$2,PONDERADORES!A:P,IF(AND(INFORMACION!$T634='REFERENCIAS RIESGO'!$C$36,INFORMACION!$F634=REFERENCIAS!$C$24),16,IF(INFORMACION!$T634='REFERENCIAS RIESGO'!$C$36,13,IF(INFORMACION!$F634=REFERENCIAS!$C$24,10,7))),0)+VLOOKUP(F634,REFERENCIAS!$C:$D,2,0)*VLOOKUP($F$2,PONDERADORES!A:P,IF(AND(INFORMACION!$T634='REFERENCIAS RIESGO'!$C$36,INFORMACION!$F634=REFERENCIAS!$C$24),16,IF(INFORMACION!$T634='REFERENCIAS RIESGO'!$C$36,13,IF(INFORMACION!$F634=REFERENCIAS!$C$24,10,7))),0)+VLOOKUP(T634,REFERENCIAS!$C:$D,2,0)*VLOOKUP($T$2,PONDERADORES!A:P,IF(AND(INFORMACION!$T634='REFERENCIAS RIESGO'!$C$36,INFORMACION!$F634=REFERENCIAS!$C$24),16,IF(INFORMACION!$T634='REFERENCIAS RIESGO'!$C$36,13,IF(INFORMACION!$F634=REFERENCIAS!$C$24,10,7))),0)+VLOOKUP(IF(J634&lt;=0.2,0.2,IF(AND(J634&gt;0.2,J634&lt;=0.4),0.4,IF(AND(J634&gt;0.4,J634&lt;=0.6),0.6,IF(AND(J634&gt;0.6,J634&lt;=0.8),0.8,IF(AND(J634&gt;0.8,J634&lt;=1),1))))),REFERENCIAS!$C:$D,2,0)*VLOOKUP($J$2,PONDERADORES!A:P,IF(AND(INFORMACION!$T634='REFERENCIAS RIESGO'!$C$36,INFORMACION!$F634=REFERENCIAS!$C$24),16,IF(INFORMACION!$T634='REFERENCIAS RIESGO'!$C$36,13,IF(INFORMACION!$F634=REFERENCIAS!$C$24,10,7))),0)</f>
        <v>#REF!</v>
      </c>
      <c r="Y634" s="68">
        <f>+VLOOKUP(M634,REFERENCIAS!$C:$D,2,0)*VLOOKUP($M$2,PONDERADORES!$A$7:$G$9,7,0)+VLOOKUP(N634,REFERENCIAS!$C:$D,2,0)*VLOOKUP($N$2,PONDERADORES!$A$7:$G$9,7,0)+VLOOKUP(O634,REFERENCIAS!$C:$D,2,0)*VLOOKUP($O$2,PONDERADORES!$A$7:$G$9,7,0)</f>
        <v>0.2</v>
      </c>
      <c r="Z634" s="2">
        <f>+VLOOKUP(IF(R634&lt;0.1,0,IF(AND(R634&gt;=0.1,R634&lt;0.2),0.1,IF(AND(R634&gt;=0.2,R634&lt;0.3),0.2,IF(R634&gt;0.3,0.3,)))),REFERENCIAS!$C:$D,2,0)*VLOOKUP($R$2,PONDERADORES!$A$11:$G$11,7,0)</f>
        <v>15</v>
      </c>
      <c r="AA634" s="92"/>
      <c r="AB634" s="95" t="e">
        <f t="shared" ca="1" si="35"/>
        <v>#REF!</v>
      </c>
      <c r="AC634" s="23" t="e">
        <f ca="1">IF(AB634&gt;REFERENCIAS!$C$62,REFERENCIAS!$B$62,IF(AND(AB634&gt;=REFERENCIAS!$C$63,AB634&lt;REFERENCIAS!$D$63),REFERENCIAS!$B$63,IF(AND(AB634&gt;REFERENCIAS!$C$64,AB634&lt;=REFERENCIAS!$D$64),REFERENCIAS!$B$64,IF(AND(AB634&gt;=REFERENCIAS!$C$65,AB634&lt;REFERENCIAS!$D$65),REFERENCIAS!$B$65, "Revisar"))))</f>
        <v>#REF!</v>
      </c>
      <c r="AD634" s="94" t="e">
        <f ca="1">VLOOKUP(AC634,REFERENCIAS!$B$62:$G$65,4,FALSE)</f>
        <v>#REF!</v>
      </c>
      <c r="AJ634" s="20"/>
    </row>
    <row r="635" spans="1:36" ht="17.25" x14ac:dyDescent="0.25">
      <c r="A635" s="74"/>
      <c r="B635" s="19"/>
      <c r="C635" s="19"/>
      <c r="D635" s="50"/>
      <c r="E635" s="73"/>
      <c r="F635" s="74"/>
      <c r="G635" s="9"/>
      <c r="H635" s="48"/>
      <c r="I635" s="49">
        <f t="shared" ca="1" si="33"/>
        <v>2022</v>
      </c>
      <c r="J635" s="22">
        <f t="shared" ca="1" si="32"/>
        <v>1</v>
      </c>
      <c r="K635" s="19"/>
      <c r="L635" s="73"/>
      <c r="M635" s="74"/>
      <c r="N635" s="19"/>
      <c r="O635" s="73"/>
      <c r="P635" s="82">
        <v>1</v>
      </c>
      <c r="Q635" s="24">
        <v>1</v>
      </c>
      <c r="R635" s="81">
        <f t="shared" si="34"/>
        <v>1</v>
      </c>
      <c r="S635" s="85"/>
      <c r="T635" s="19"/>
      <c r="U635" s="22"/>
      <c r="V635" s="59"/>
      <c r="W635" s="81"/>
      <c r="X635" s="91" t="e">
        <f ca="1">+VLOOKUP(#REF!,REFERENCIAS!$C:$D,2,0)*VLOOKUP(#REF!,PONDERADORES!A:P,IF(AND(INFORMACION!$T635='REFERENCIAS RIESGO'!$C$36,INFORMACION!$F635=REFERENCIAS!$C$24),16,IF(INFORMACION!$T635='REFERENCIAS RIESGO'!$C$36,13,IF(INFORMACION!$F635=REFERENCIAS!$C$24,10,7))),0)+VLOOKUP(K635,REFERENCIAS!$C:$D,2,0)*VLOOKUP($K$2,PONDERADORES!A:P,IF(AND(INFORMACION!$T635='REFERENCIAS RIESGO'!$C$36,INFORMACION!$F635=REFERENCIAS!$C$24),16,IF(INFORMACION!$T635='REFERENCIAS RIESGO'!$C$36,13,IF(INFORMACION!$F635=REFERENCIAS!$C$24,10,7))),0)+VLOOKUP(L635,REFERENCIAS!$C:$D,2,0)*VLOOKUP($L$2,PONDERADORES!A:P,IF(AND(INFORMACION!$T635='REFERENCIAS RIESGO'!$C$36,INFORMACION!$F635=REFERENCIAS!$C$24),16,IF(INFORMACION!$T635='REFERENCIAS RIESGO'!$C$36,13,IF(INFORMACION!$F635=REFERENCIAS!$C$24,10,7))),0)+VLOOKUP(F635,REFERENCIAS!$C:$D,2,0)*VLOOKUP($F$2,PONDERADORES!A:P,IF(AND(INFORMACION!$T635='REFERENCIAS RIESGO'!$C$36,INFORMACION!$F635=REFERENCIAS!$C$24),16,IF(INFORMACION!$T635='REFERENCIAS RIESGO'!$C$36,13,IF(INFORMACION!$F635=REFERENCIAS!$C$24,10,7))),0)+VLOOKUP(T635,REFERENCIAS!$C:$D,2,0)*VLOOKUP($T$2,PONDERADORES!A:P,IF(AND(INFORMACION!$T635='REFERENCIAS RIESGO'!$C$36,INFORMACION!$F635=REFERENCIAS!$C$24),16,IF(INFORMACION!$T635='REFERENCIAS RIESGO'!$C$36,13,IF(INFORMACION!$F635=REFERENCIAS!$C$24,10,7))),0)+VLOOKUP(IF(J635&lt;=0.2,0.2,IF(AND(J635&gt;0.2,J635&lt;=0.4),0.4,IF(AND(J635&gt;0.4,J635&lt;=0.6),0.6,IF(AND(J635&gt;0.6,J635&lt;=0.8),0.8,IF(AND(J635&gt;0.8,J635&lt;=1),1))))),REFERENCIAS!$C:$D,2,0)*VLOOKUP($J$2,PONDERADORES!A:P,IF(AND(INFORMACION!$T635='REFERENCIAS RIESGO'!$C$36,INFORMACION!$F635=REFERENCIAS!$C$24),16,IF(INFORMACION!$T635='REFERENCIAS RIESGO'!$C$36,13,IF(INFORMACION!$F635=REFERENCIAS!$C$24,10,7))),0)</f>
        <v>#REF!</v>
      </c>
      <c r="Y635" s="68">
        <f>+VLOOKUP(M635,REFERENCIAS!$C:$D,2,0)*VLOOKUP($M$2,PONDERADORES!$A$7:$G$9,7,0)+VLOOKUP(N635,REFERENCIAS!$C:$D,2,0)*VLOOKUP($N$2,PONDERADORES!$A$7:$G$9,7,0)+VLOOKUP(O635,REFERENCIAS!$C:$D,2,0)*VLOOKUP($O$2,PONDERADORES!$A$7:$G$9,7,0)</f>
        <v>0.2</v>
      </c>
      <c r="Z635" s="2">
        <f>+VLOOKUP(IF(R635&lt;0.1,0,IF(AND(R635&gt;=0.1,R635&lt;0.2),0.1,IF(AND(R635&gt;=0.2,R635&lt;0.3),0.2,IF(R635&gt;0.3,0.3,)))),REFERENCIAS!$C:$D,2,0)*VLOOKUP($R$2,PONDERADORES!$A$11:$G$11,7,0)</f>
        <v>15</v>
      </c>
      <c r="AA635" s="92"/>
      <c r="AB635" s="95" t="e">
        <f t="shared" ca="1" si="35"/>
        <v>#REF!</v>
      </c>
      <c r="AC635" s="23" t="e">
        <f ca="1">IF(AB635&gt;REFERENCIAS!$C$62,REFERENCIAS!$B$62,IF(AND(AB635&gt;=REFERENCIAS!$C$63,AB635&lt;REFERENCIAS!$D$63),REFERENCIAS!$B$63,IF(AND(AB635&gt;REFERENCIAS!$C$64,AB635&lt;=REFERENCIAS!$D$64),REFERENCIAS!$B$64,IF(AND(AB635&gt;=REFERENCIAS!$C$65,AB635&lt;REFERENCIAS!$D$65),REFERENCIAS!$B$65, "Revisar"))))</f>
        <v>#REF!</v>
      </c>
      <c r="AD635" s="94" t="e">
        <f ca="1">VLOOKUP(AC635,REFERENCIAS!$B$62:$G$65,4,FALSE)</f>
        <v>#REF!</v>
      </c>
      <c r="AJ635" s="20"/>
    </row>
    <row r="636" spans="1:36" ht="17.25" x14ac:dyDescent="0.25">
      <c r="A636" s="74"/>
      <c r="B636" s="19"/>
      <c r="C636" s="19"/>
      <c r="D636" s="50"/>
      <c r="E636" s="73"/>
      <c r="F636" s="74"/>
      <c r="G636" s="9"/>
      <c r="H636" s="48"/>
      <c r="I636" s="49">
        <f t="shared" ca="1" si="33"/>
        <v>2022</v>
      </c>
      <c r="J636" s="22">
        <f t="shared" ca="1" si="32"/>
        <v>1</v>
      </c>
      <c r="K636" s="19"/>
      <c r="L636" s="73"/>
      <c r="M636" s="74"/>
      <c r="N636" s="19"/>
      <c r="O636" s="73"/>
      <c r="P636" s="82">
        <v>1</v>
      </c>
      <c r="Q636" s="24">
        <v>1</v>
      </c>
      <c r="R636" s="81">
        <f t="shared" si="34"/>
        <v>1</v>
      </c>
      <c r="S636" s="85"/>
      <c r="T636" s="19"/>
      <c r="U636" s="22"/>
      <c r="V636" s="59"/>
      <c r="W636" s="81"/>
      <c r="X636" s="91" t="e">
        <f ca="1">+VLOOKUP(#REF!,REFERENCIAS!$C:$D,2,0)*VLOOKUP(#REF!,PONDERADORES!A:P,IF(AND(INFORMACION!$T636='REFERENCIAS RIESGO'!$C$36,INFORMACION!$F636=REFERENCIAS!$C$24),16,IF(INFORMACION!$T636='REFERENCIAS RIESGO'!$C$36,13,IF(INFORMACION!$F636=REFERENCIAS!$C$24,10,7))),0)+VLOOKUP(K636,REFERENCIAS!$C:$D,2,0)*VLOOKUP($K$2,PONDERADORES!A:P,IF(AND(INFORMACION!$T636='REFERENCIAS RIESGO'!$C$36,INFORMACION!$F636=REFERENCIAS!$C$24),16,IF(INFORMACION!$T636='REFERENCIAS RIESGO'!$C$36,13,IF(INFORMACION!$F636=REFERENCIAS!$C$24,10,7))),0)+VLOOKUP(L636,REFERENCIAS!$C:$D,2,0)*VLOOKUP($L$2,PONDERADORES!A:P,IF(AND(INFORMACION!$T636='REFERENCIAS RIESGO'!$C$36,INFORMACION!$F636=REFERENCIAS!$C$24),16,IF(INFORMACION!$T636='REFERENCIAS RIESGO'!$C$36,13,IF(INFORMACION!$F636=REFERENCIAS!$C$24,10,7))),0)+VLOOKUP(F636,REFERENCIAS!$C:$D,2,0)*VLOOKUP($F$2,PONDERADORES!A:P,IF(AND(INFORMACION!$T636='REFERENCIAS RIESGO'!$C$36,INFORMACION!$F636=REFERENCIAS!$C$24),16,IF(INFORMACION!$T636='REFERENCIAS RIESGO'!$C$36,13,IF(INFORMACION!$F636=REFERENCIAS!$C$24,10,7))),0)+VLOOKUP(T636,REFERENCIAS!$C:$D,2,0)*VLOOKUP($T$2,PONDERADORES!A:P,IF(AND(INFORMACION!$T636='REFERENCIAS RIESGO'!$C$36,INFORMACION!$F636=REFERENCIAS!$C$24),16,IF(INFORMACION!$T636='REFERENCIAS RIESGO'!$C$36,13,IF(INFORMACION!$F636=REFERENCIAS!$C$24,10,7))),0)+VLOOKUP(IF(J636&lt;=0.2,0.2,IF(AND(J636&gt;0.2,J636&lt;=0.4),0.4,IF(AND(J636&gt;0.4,J636&lt;=0.6),0.6,IF(AND(J636&gt;0.6,J636&lt;=0.8),0.8,IF(AND(J636&gt;0.8,J636&lt;=1),1))))),REFERENCIAS!$C:$D,2,0)*VLOOKUP($J$2,PONDERADORES!A:P,IF(AND(INFORMACION!$T636='REFERENCIAS RIESGO'!$C$36,INFORMACION!$F636=REFERENCIAS!$C$24),16,IF(INFORMACION!$T636='REFERENCIAS RIESGO'!$C$36,13,IF(INFORMACION!$F636=REFERENCIAS!$C$24,10,7))),0)</f>
        <v>#REF!</v>
      </c>
      <c r="Y636" s="68">
        <f>+VLOOKUP(M636,REFERENCIAS!$C:$D,2,0)*VLOOKUP($M$2,PONDERADORES!$A$7:$G$9,7,0)+VLOOKUP(N636,REFERENCIAS!$C:$D,2,0)*VLOOKUP($N$2,PONDERADORES!$A$7:$G$9,7,0)+VLOOKUP(O636,REFERENCIAS!$C:$D,2,0)*VLOOKUP($O$2,PONDERADORES!$A$7:$G$9,7,0)</f>
        <v>0.2</v>
      </c>
      <c r="Z636" s="2">
        <f>+VLOOKUP(IF(R636&lt;0.1,0,IF(AND(R636&gt;=0.1,R636&lt;0.2),0.1,IF(AND(R636&gt;=0.2,R636&lt;0.3),0.2,IF(R636&gt;0.3,0.3,)))),REFERENCIAS!$C:$D,2,0)*VLOOKUP($R$2,PONDERADORES!$A$11:$G$11,7,0)</f>
        <v>15</v>
      </c>
      <c r="AA636" s="92"/>
      <c r="AB636" s="95" t="e">
        <f t="shared" ca="1" si="35"/>
        <v>#REF!</v>
      </c>
      <c r="AC636" s="23" t="e">
        <f ca="1">IF(AB636&gt;REFERENCIAS!$C$62,REFERENCIAS!$B$62,IF(AND(AB636&gt;=REFERENCIAS!$C$63,AB636&lt;REFERENCIAS!$D$63),REFERENCIAS!$B$63,IF(AND(AB636&gt;REFERENCIAS!$C$64,AB636&lt;=REFERENCIAS!$D$64),REFERENCIAS!$B$64,IF(AND(AB636&gt;=REFERENCIAS!$C$65,AB636&lt;REFERENCIAS!$D$65),REFERENCIAS!$B$65, "Revisar"))))</f>
        <v>#REF!</v>
      </c>
      <c r="AD636" s="94" t="e">
        <f ca="1">VLOOKUP(AC636,REFERENCIAS!$B$62:$G$65,4,FALSE)</f>
        <v>#REF!</v>
      </c>
      <c r="AJ636" s="20"/>
    </row>
    <row r="637" spans="1:36" ht="17.25" x14ac:dyDescent="0.25">
      <c r="A637" s="74"/>
      <c r="B637" s="19"/>
      <c r="C637" s="19"/>
      <c r="D637" s="50"/>
      <c r="E637" s="73"/>
      <c r="F637" s="74"/>
      <c r="G637" s="9"/>
      <c r="H637" s="48"/>
      <c r="I637" s="49">
        <f t="shared" ca="1" si="33"/>
        <v>2022</v>
      </c>
      <c r="J637" s="22">
        <f t="shared" ca="1" si="32"/>
        <v>1</v>
      </c>
      <c r="K637" s="19"/>
      <c r="L637" s="73"/>
      <c r="M637" s="74"/>
      <c r="N637" s="19"/>
      <c r="O637" s="73"/>
      <c r="P637" s="82">
        <v>1</v>
      </c>
      <c r="Q637" s="24">
        <v>1</v>
      </c>
      <c r="R637" s="81">
        <f t="shared" si="34"/>
        <v>1</v>
      </c>
      <c r="S637" s="85"/>
      <c r="T637" s="19"/>
      <c r="U637" s="22"/>
      <c r="V637" s="59"/>
      <c r="W637" s="81"/>
      <c r="X637" s="91" t="e">
        <f ca="1">+VLOOKUP(#REF!,REFERENCIAS!$C:$D,2,0)*VLOOKUP(#REF!,PONDERADORES!A:P,IF(AND(INFORMACION!$T637='REFERENCIAS RIESGO'!$C$36,INFORMACION!$F637=REFERENCIAS!$C$24),16,IF(INFORMACION!$T637='REFERENCIAS RIESGO'!$C$36,13,IF(INFORMACION!$F637=REFERENCIAS!$C$24,10,7))),0)+VLOOKUP(K637,REFERENCIAS!$C:$D,2,0)*VLOOKUP($K$2,PONDERADORES!A:P,IF(AND(INFORMACION!$T637='REFERENCIAS RIESGO'!$C$36,INFORMACION!$F637=REFERENCIAS!$C$24),16,IF(INFORMACION!$T637='REFERENCIAS RIESGO'!$C$36,13,IF(INFORMACION!$F637=REFERENCIAS!$C$24,10,7))),0)+VLOOKUP(L637,REFERENCIAS!$C:$D,2,0)*VLOOKUP($L$2,PONDERADORES!A:P,IF(AND(INFORMACION!$T637='REFERENCIAS RIESGO'!$C$36,INFORMACION!$F637=REFERENCIAS!$C$24),16,IF(INFORMACION!$T637='REFERENCIAS RIESGO'!$C$36,13,IF(INFORMACION!$F637=REFERENCIAS!$C$24,10,7))),0)+VLOOKUP(F637,REFERENCIAS!$C:$D,2,0)*VLOOKUP($F$2,PONDERADORES!A:P,IF(AND(INFORMACION!$T637='REFERENCIAS RIESGO'!$C$36,INFORMACION!$F637=REFERENCIAS!$C$24),16,IF(INFORMACION!$T637='REFERENCIAS RIESGO'!$C$36,13,IF(INFORMACION!$F637=REFERENCIAS!$C$24,10,7))),0)+VLOOKUP(T637,REFERENCIAS!$C:$D,2,0)*VLOOKUP($T$2,PONDERADORES!A:P,IF(AND(INFORMACION!$T637='REFERENCIAS RIESGO'!$C$36,INFORMACION!$F637=REFERENCIAS!$C$24),16,IF(INFORMACION!$T637='REFERENCIAS RIESGO'!$C$36,13,IF(INFORMACION!$F637=REFERENCIAS!$C$24,10,7))),0)+VLOOKUP(IF(J637&lt;=0.2,0.2,IF(AND(J637&gt;0.2,J637&lt;=0.4),0.4,IF(AND(J637&gt;0.4,J637&lt;=0.6),0.6,IF(AND(J637&gt;0.6,J637&lt;=0.8),0.8,IF(AND(J637&gt;0.8,J637&lt;=1),1))))),REFERENCIAS!$C:$D,2,0)*VLOOKUP($J$2,PONDERADORES!A:P,IF(AND(INFORMACION!$T637='REFERENCIAS RIESGO'!$C$36,INFORMACION!$F637=REFERENCIAS!$C$24),16,IF(INFORMACION!$T637='REFERENCIAS RIESGO'!$C$36,13,IF(INFORMACION!$F637=REFERENCIAS!$C$24,10,7))),0)</f>
        <v>#REF!</v>
      </c>
      <c r="Y637" s="68">
        <f>+VLOOKUP(M637,REFERENCIAS!$C:$D,2,0)*VLOOKUP($M$2,PONDERADORES!$A$7:$G$9,7,0)+VLOOKUP(N637,REFERENCIAS!$C:$D,2,0)*VLOOKUP($N$2,PONDERADORES!$A$7:$G$9,7,0)+VLOOKUP(O637,REFERENCIAS!$C:$D,2,0)*VLOOKUP($O$2,PONDERADORES!$A$7:$G$9,7,0)</f>
        <v>0.2</v>
      </c>
      <c r="Z637" s="2">
        <f>+VLOOKUP(IF(R637&lt;0.1,0,IF(AND(R637&gt;=0.1,R637&lt;0.2),0.1,IF(AND(R637&gt;=0.2,R637&lt;0.3),0.2,IF(R637&gt;0.3,0.3,)))),REFERENCIAS!$C:$D,2,0)*VLOOKUP($R$2,PONDERADORES!$A$11:$G$11,7,0)</f>
        <v>15</v>
      </c>
      <c r="AA637" s="92"/>
      <c r="AB637" s="95" t="e">
        <f t="shared" ca="1" si="35"/>
        <v>#REF!</v>
      </c>
      <c r="AC637" s="23" t="e">
        <f ca="1">IF(AB637&gt;REFERENCIAS!$C$62,REFERENCIAS!$B$62,IF(AND(AB637&gt;=REFERENCIAS!$C$63,AB637&lt;REFERENCIAS!$D$63),REFERENCIAS!$B$63,IF(AND(AB637&gt;REFERENCIAS!$C$64,AB637&lt;=REFERENCIAS!$D$64),REFERENCIAS!$B$64,IF(AND(AB637&gt;=REFERENCIAS!$C$65,AB637&lt;REFERENCIAS!$D$65),REFERENCIAS!$B$65, "Revisar"))))</f>
        <v>#REF!</v>
      </c>
      <c r="AD637" s="94" t="e">
        <f ca="1">VLOOKUP(AC637,REFERENCIAS!$B$62:$G$65,4,FALSE)</f>
        <v>#REF!</v>
      </c>
      <c r="AJ637" s="20"/>
    </row>
    <row r="638" spans="1:36" ht="17.25" x14ac:dyDescent="0.25">
      <c r="A638" s="74"/>
      <c r="B638" s="19"/>
      <c r="C638" s="19"/>
      <c r="D638" s="50"/>
      <c r="E638" s="73"/>
      <c r="F638" s="74"/>
      <c r="G638" s="9"/>
      <c r="H638" s="48"/>
      <c r="I638" s="49">
        <f t="shared" ca="1" si="33"/>
        <v>2022</v>
      </c>
      <c r="J638" s="22">
        <f t="shared" ca="1" si="32"/>
        <v>1</v>
      </c>
      <c r="K638" s="19"/>
      <c r="L638" s="73"/>
      <c r="M638" s="74"/>
      <c r="N638" s="19"/>
      <c r="O638" s="73"/>
      <c r="P638" s="82">
        <v>1</v>
      </c>
      <c r="Q638" s="24">
        <v>1</v>
      </c>
      <c r="R638" s="81">
        <f t="shared" si="34"/>
        <v>1</v>
      </c>
      <c r="S638" s="85"/>
      <c r="T638" s="19"/>
      <c r="U638" s="22"/>
      <c r="V638" s="59"/>
      <c r="W638" s="81"/>
      <c r="X638" s="91" t="e">
        <f ca="1">+VLOOKUP(#REF!,REFERENCIAS!$C:$D,2,0)*VLOOKUP(#REF!,PONDERADORES!A:P,IF(AND(INFORMACION!$T638='REFERENCIAS RIESGO'!$C$36,INFORMACION!$F638=REFERENCIAS!$C$24),16,IF(INFORMACION!$T638='REFERENCIAS RIESGO'!$C$36,13,IF(INFORMACION!$F638=REFERENCIAS!$C$24,10,7))),0)+VLOOKUP(K638,REFERENCIAS!$C:$D,2,0)*VLOOKUP($K$2,PONDERADORES!A:P,IF(AND(INFORMACION!$T638='REFERENCIAS RIESGO'!$C$36,INFORMACION!$F638=REFERENCIAS!$C$24),16,IF(INFORMACION!$T638='REFERENCIAS RIESGO'!$C$36,13,IF(INFORMACION!$F638=REFERENCIAS!$C$24,10,7))),0)+VLOOKUP(L638,REFERENCIAS!$C:$D,2,0)*VLOOKUP($L$2,PONDERADORES!A:P,IF(AND(INFORMACION!$T638='REFERENCIAS RIESGO'!$C$36,INFORMACION!$F638=REFERENCIAS!$C$24),16,IF(INFORMACION!$T638='REFERENCIAS RIESGO'!$C$36,13,IF(INFORMACION!$F638=REFERENCIAS!$C$24,10,7))),0)+VLOOKUP(F638,REFERENCIAS!$C:$D,2,0)*VLOOKUP($F$2,PONDERADORES!A:P,IF(AND(INFORMACION!$T638='REFERENCIAS RIESGO'!$C$36,INFORMACION!$F638=REFERENCIAS!$C$24),16,IF(INFORMACION!$T638='REFERENCIAS RIESGO'!$C$36,13,IF(INFORMACION!$F638=REFERENCIAS!$C$24,10,7))),0)+VLOOKUP(T638,REFERENCIAS!$C:$D,2,0)*VLOOKUP($T$2,PONDERADORES!A:P,IF(AND(INFORMACION!$T638='REFERENCIAS RIESGO'!$C$36,INFORMACION!$F638=REFERENCIAS!$C$24),16,IF(INFORMACION!$T638='REFERENCIAS RIESGO'!$C$36,13,IF(INFORMACION!$F638=REFERENCIAS!$C$24,10,7))),0)+VLOOKUP(IF(J638&lt;=0.2,0.2,IF(AND(J638&gt;0.2,J638&lt;=0.4),0.4,IF(AND(J638&gt;0.4,J638&lt;=0.6),0.6,IF(AND(J638&gt;0.6,J638&lt;=0.8),0.8,IF(AND(J638&gt;0.8,J638&lt;=1),1))))),REFERENCIAS!$C:$D,2,0)*VLOOKUP($J$2,PONDERADORES!A:P,IF(AND(INFORMACION!$T638='REFERENCIAS RIESGO'!$C$36,INFORMACION!$F638=REFERENCIAS!$C$24),16,IF(INFORMACION!$T638='REFERENCIAS RIESGO'!$C$36,13,IF(INFORMACION!$F638=REFERENCIAS!$C$24,10,7))),0)</f>
        <v>#REF!</v>
      </c>
      <c r="Y638" s="68">
        <f>+VLOOKUP(M638,REFERENCIAS!$C:$D,2,0)*VLOOKUP($M$2,PONDERADORES!$A$7:$G$9,7,0)+VLOOKUP(N638,REFERENCIAS!$C:$D,2,0)*VLOOKUP($N$2,PONDERADORES!$A$7:$G$9,7,0)+VLOOKUP(O638,REFERENCIAS!$C:$D,2,0)*VLOOKUP($O$2,PONDERADORES!$A$7:$G$9,7,0)</f>
        <v>0.2</v>
      </c>
      <c r="Z638" s="2">
        <f>+VLOOKUP(IF(R638&lt;0.1,0,IF(AND(R638&gt;=0.1,R638&lt;0.2),0.1,IF(AND(R638&gt;=0.2,R638&lt;0.3),0.2,IF(R638&gt;0.3,0.3,)))),REFERENCIAS!$C:$D,2,0)*VLOOKUP($R$2,PONDERADORES!$A$11:$G$11,7,0)</f>
        <v>15</v>
      </c>
      <c r="AA638" s="92"/>
      <c r="AB638" s="95" t="e">
        <f t="shared" ca="1" si="35"/>
        <v>#REF!</v>
      </c>
      <c r="AC638" s="23" t="e">
        <f ca="1">IF(AB638&gt;REFERENCIAS!$C$62,REFERENCIAS!$B$62,IF(AND(AB638&gt;=REFERENCIAS!$C$63,AB638&lt;REFERENCIAS!$D$63),REFERENCIAS!$B$63,IF(AND(AB638&gt;REFERENCIAS!$C$64,AB638&lt;=REFERENCIAS!$D$64),REFERENCIAS!$B$64,IF(AND(AB638&gt;=REFERENCIAS!$C$65,AB638&lt;REFERENCIAS!$D$65),REFERENCIAS!$B$65, "Revisar"))))</f>
        <v>#REF!</v>
      </c>
      <c r="AD638" s="94" t="e">
        <f ca="1">VLOOKUP(AC638,REFERENCIAS!$B$62:$G$65,4,FALSE)</f>
        <v>#REF!</v>
      </c>
      <c r="AJ638" s="20"/>
    </row>
    <row r="639" spans="1:36" ht="17.25" x14ac:dyDescent="0.25">
      <c r="A639" s="74"/>
      <c r="B639" s="19"/>
      <c r="C639" s="19"/>
      <c r="D639" s="50"/>
      <c r="E639" s="73"/>
      <c r="F639" s="74"/>
      <c r="G639" s="9"/>
      <c r="H639" s="48"/>
      <c r="I639" s="49">
        <f t="shared" ca="1" si="33"/>
        <v>2022</v>
      </c>
      <c r="J639" s="22">
        <f t="shared" ca="1" si="32"/>
        <v>1</v>
      </c>
      <c r="K639" s="19"/>
      <c r="L639" s="73"/>
      <c r="M639" s="74"/>
      <c r="N639" s="19"/>
      <c r="O639" s="73"/>
      <c r="P639" s="82">
        <v>1</v>
      </c>
      <c r="Q639" s="24">
        <v>1</v>
      </c>
      <c r="R639" s="81">
        <f t="shared" si="34"/>
        <v>1</v>
      </c>
      <c r="S639" s="85"/>
      <c r="T639" s="19"/>
      <c r="U639" s="22"/>
      <c r="V639" s="59"/>
      <c r="W639" s="81"/>
      <c r="X639" s="91" t="e">
        <f ca="1">+VLOOKUP(#REF!,REFERENCIAS!$C:$D,2,0)*VLOOKUP(#REF!,PONDERADORES!A:P,IF(AND(INFORMACION!$T639='REFERENCIAS RIESGO'!$C$36,INFORMACION!$F639=REFERENCIAS!$C$24),16,IF(INFORMACION!$T639='REFERENCIAS RIESGO'!$C$36,13,IF(INFORMACION!$F639=REFERENCIAS!$C$24,10,7))),0)+VLOOKUP(K639,REFERENCIAS!$C:$D,2,0)*VLOOKUP($K$2,PONDERADORES!A:P,IF(AND(INFORMACION!$T639='REFERENCIAS RIESGO'!$C$36,INFORMACION!$F639=REFERENCIAS!$C$24),16,IF(INFORMACION!$T639='REFERENCIAS RIESGO'!$C$36,13,IF(INFORMACION!$F639=REFERENCIAS!$C$24,10,7))),0)+VLOOKUP(L639,REFERENCIAS!$C:$D,2,0)*VLOOKUP($L$2,PONDERADORES!A:P,IF(AND(INFORMACION!$T639='REFERENCIAS RIESGO'!$C$36,INFORMACION!$F639=REFERENCIAS!$C$24),16,IF(INFORMACION!$T639='REFERENCIAS RIESGO'!$C$36,13,IF(INFORMACION!$F639=REFERENCIAS!$C$24,10,7))),0)+VLOOKUP(F639,REFERENCIAS!$C:$D,2,0)*VLOOKUP($F$2,PONDERADORES!A:P,IF(AND(INFORMACION!$T639='REFERENCIAS RIESGO'!$C$36,INFORMACION!$F639=REFERENCIAS!$C$24),16,IF(INFORMACION!$T639='REFERENCIAS RIESGO'!$C$36,13,IF(INFORMACION!$F639=REFERENCIAS!$C$24,10,7))),0)+VLOOKUP(T639,REFERENCIAS!$C:$D,2,0)*VLOOKUP($T$2,PONDERADORES!A:P,IF(AND(INFORMACION!$T639='REFERENCIAS RIESGO'!$C$36,INFORMACION!$F639=REFERENCIAS!$C$24),16,IF(INFORMACION!$T639='REFERENCIAS RIESGO'!$C$36,13,IF(INFORMACION!$F639=REFERENCIAS!$C$24,10,7))),0)+VLOOKUP(IF(J639&lt;=0.2,0.2,IF(AND(J639&gt;0.2,J639&lt;=0.4),0.4,IF(AND(J639&gt;0.4,J639&lt;=0.6),0.6,IF(AND(J639&gt;0.6,J639&lt;=0.8),0.8,IF(AND(J639&gt;0.8,J639&lt;=1),1))))),REFERENCIAS!$C:$D,2,0)*VLOOKUP($J$2,PONDERADORES!A:P,IF(AND(INFORMACION!$T639='REFERENCIAS RIESGO'!$C$36,INFORMACION!$F639=REFERENCIAS!$C$24),16,IF(INFORMACION!$T639='REFERENCIAS RIESGO'!$C$36,13,IF(INFORMACION!$F639=REFERENCIAS!$C$24,10,7))),0)</f>
        <v>#REF!</v>
      </c>
      <c r="Y639" s="68">
        <f>+VLOOKUP(M639,REFERENCIAS!$C:$D,2,0)*VLOOKUP($M$2,PONDERADORES!$A$7:$G$9,7,0)+VLOOKUP(N639,REFERENCIAS!$C:$D,2,0)*VLOOKUP($N$2,PONDERADORES!$A$7:$G$9,7,0)+VLOOKUP(O639,REFERENCIAS!$C:$D,2,0)*VLOOKUP($O$2,PONDERADORES!$A$7:$G$9,7,0)</f>
        <v>0.2</v>
      </c>
      <c r="Z639" s="2">
        <f>+VLOOKUP(IF(R639&lt;0.1,0,IF(AND(R639&gt;=0.1,R639&lt;0.2),0.1,IF(AND(R639&gt;=0.2,R639&lt;0.3),0.2,IF(R639&gt;0.3,0.3,)))),REFERENCIAS!$C:$D,2,0)*VLOOKUP($R$2,PONDERADORES!$A$11:$G$11,7,0)</f>
        <v>15</v>
      </c>
      <c r="AA639" s="92"/>
      <c r="AB639" s="95" t="e">
        <f t="shared" ca="1" si="35"/>
        <v>#REF!</v>
      </c>
      <c r="AC639" s="23" t="e">
        <f ca="1">IF(AB639&gt;REFERENCIAS!$C$62,REFERENCIAS!$B$62,IF(AND(AB639&gt;=REFERENCIAS!$C$63,AB639&lt;REFERENCIAS!$D$63),REFERENCIAS!$B$63,IF(AND(AB639&gt;REFERENCIAS!$C$64,AB639&lt;=REFERENCIAS!$D$64),REFERENCIAS!$B$64,IF(AND(AB639&gt;=REFERENCIAS!$C$65,AB639&lt;REFERENCIAS!$D$65),REFERENCIAS!$B$65, "Revisar"))))</f>
        <v>#REF!</v>
      </c>
      <c r="AD639" s="94" t="e">
        <f ca="1">VLOOKUP(AC639,REFERENCIAS!$B$62:$G$65,4,FALSE)</f>
        <v>#REF!</v>
      </c>
      <c r="AJ639" s="20"/>
    </row>
    <row r="640" spans="1:36" ht="17.25" x14ac:dyDescent="0.25">
      <c r="A640" s="74"/>
      <c r="B640" s="19"/>
      <c r="C640" s="19"/>
      <c r="D640" s="50"/>
      <c r="E640" s="73"/>
      <c r="F640" s="74"/>
      <c r="G640" s="9"/>
      <c r="H640" s="48"/>
      <c r="I640" s="49">
        <f t="shared" ca="1" si="33"/>
        <v>2022</v>
      </c>
      <c r="J640" s="22">
        <f t="shared" ca="1" si="32"/>
        <v>1</v>
      </c>
      <c r="K640" s="19"/>
      <c r="L640" s="73"/>
      <c r="M640" s="74"/>
      <c r="N640" s="19"/>
      <c r="O640" s="73"/>
      <c r="P640" s="82">
        <v>1</v>
      </c>
      <c r="Q640" s="24">
        <v>1</v>
      </c>
      <c r="R640" s="81">
        <f t="shared" si="34"/>
        <v>1</v>
      </c>
      <c r="S640" s="85"/>
      <c r="T640" s="19"/>
      <c r="U640" s="22"/>
      <c r="V640" s="59"/>
      <c r="W640" s="81"/>
      <c r="X640" s="91" t="e">
        <f ca="1">+VLOOKUP(#REF!,REFERENCIAS!$C:$D,2,0)*VLOOKUP(#REF!,PONDERADORES!A:P,IF(AND(INFORMACION!$T640='REFERENCIAS RIESGO'!$C$36,INFORMACION!$F640=REFERENCIAS!$C$24),16,IF(INFORMACION!$T640='REFERENCIAS RIESGO'!$C$36,13,IF(INFORMACION!$F640=REFERENCIAS!$C$24,10,7))),0)+VLOOKUP(K640,REFERENCIAS!$C:$D,2,0)*VLOOKUP($K$2,PONDERADORES!A:P,IF(AND(INFORMACION!$T640='REFERENCIAS RIESGO'!$C$36,INFORMACION!$F640=REFERENCIAS!$C$24),16,IF(INFORMACION!$T640='REFERENCIAS RIESGO'!$C$36,13,IF(INFORMACION!$F640=REFERENCIAS!$C$24,10,7))),0)+VLOOKUP(L640,REFERENCIAS!$C:$D,2,0)*VLOOKUP($L$2,PONDERADORES!A:P,IF(AND(INFORMACION!$T640='REFERENCIAS RIESGO'!$C$36,INFORMACION!$F640=REFERENCIAS!$C$24),16,IF(INFORMACION!$T640='REFERENCIAS RIESGO'!$C$36,13,IF(INFORMACION!$F640=REFERENCIAS!$C$24,10,7))),0)+VLOOKUP(F640,REFERENCIAS!$C:$D,2,0)*VLOOKUP($F$2,PONDERADORES!A:P,IF(AND(INFORMACION!$T640='REFERENCIAS RIESGO'!$C$36,INFORMACION!$F640=REFERENCIAS!$C$24),16,IF(INFORMACION!$T640='REFERENCIAS RIESGO'!$C$36,13,IF(INFORMACION!$F640=REFERENCIAS!$C$24,10,7))),0)+VLOOKUP(T640,REFERENCIAS!$C:$D,2,0)*VLOOKUP($T$2,PONDERADORES!A:P,IF(AND(INFORMACION!$T640='REFERENCIAS RIESGO'!$C$36,INFORMACION!$F640=REFERENCIAS!$C$24),16,IF(INFORMACION!$T640='REFERENCIAS RIESGO'!$C$36,13,IF(INFORMACION!$F640=REFERENCIAS!$C$24,10,7))),0)+VLOOKUP(IF(J640&lt;=0.2,0.2,IF(AND(J640&gt;0.2,J640&lt;=0.4),0.4,IF(AND(J640&gt;0.4,J640&lt;=0.6),0.6,IF(AND(J640&gt;0.6,J640&lt;=0.8),0.8,IF(AND(J640&gt;0.8,J640&lt;=1),1))))),REFERENCIAS!$C:$D,2,0)*VLOOKUP($J$2,PONDERADORES!A:P,IF(AND(INFORMACION!$T640='REFERENCIAS RIESGO'!$C$36,INFORMACION!$F640=REFERENCIAS!$C$24),16,IF(INFORMACION!$T640='REFERENCIAS RIESGO'!$C$36,13,IF(INFORMACION!$F640=REFERENCIAS!$C$24,10,7))),0)</f>
        <v>#REF!</v>
      </c>
      <c r="Y640" s="68">
        <f>+VLOOKUP(M640,REFERENCIAS!$C:$D,2,0)*VLOOKUP($M$2,PONDERADORES!$A$7:$G$9,7,0)+VLOOKUP(N640,REFERENCIAS!$C:$D,2,0)*VLOOKUP($N$2,PONDERADORES!$A$7:$G$9,7,0)+VLOOKUP(O640,REFERENCIAS!$C:$D,2,0)*VLOOKUP($O$2,PONDERADORES!$A$7:$G$9,7,0)</f>
        <v>0.2</v>
      </c>
      <c r="Z640" s="2">
        <f>+VLOOKUP(IF(R640&lt;0.1,0,IF(AND(R640&gt;=0.1,R640&lt;0.2),0.1,IF(AND(R640&gt;=0.2,R640&lt;0.3),0.2,IF(R640&gt;0.3,0.3,)))),REFERENCIAS!$C:$D,2,0)*VLOOKUP($R$2,PONDERADORES!$A$11:$G$11,7,0)</f>
        <v>15</v>
      </c>
      <c r="AA640" s="92"/>
      <c r="AB640" s="95" t="e">
        <f t="shared" ca="1" si="35"/>
        <v>#REF!</v>
      </c>
      <c r="AC640" s="23" t="e">
        <f ca="1">IF(AB640&gt;REFERENCIAS!$C$62,REFERENCIAS!$B$62,IF(AND(AB640&gt;=REFERENCIAS!$C$63,AB640&lt;REFERENCIAS!$D$63),REFERENCIAS!$B$63,IF(AND(AB640&gt;REFERENCIAS!$C$64,AB640&lt;=REFERENCIAS!$D$64),REFERENCIAS!$B$64,IF(AND(AB640&gt;=REFERENCIAS!$C$65,AB640&lt;REFERENCIAS!$D$65),REFERENCIAS!$B$65, "Revisar"))))</f>
        <v>#REF!</v>
      </c>
      <c r="AD640" s="94" t="e">
        <f ca="1">VLOOKUP(AC640,REFERENCIAS!$B$62:$G$65,4,FALSE)</f>
        <v>#REF!</v>
      </c>
      <c r="AJ640" s="20"/>
    </row>
    <row r="641" spans="1:36" ht="17.25" x14ac:dyDescent="0.25">
      <c r="A641" s="74"/>
      <c r="B641" s="19"/>
      <c r="C641" s="19"/>
      <c r="D641" s="50"/>
      <c r="E641" s="73"/>
      <c r="F641" s="74"/>
      <c r="G641" s="9"/>
      <c r="H641" s="48"/>
      <c r="I641" s="49">
        <f t="shared" ca="1" si="33"/>
        <v>2022</v>
      </c>
      <c r="J641" s="22">
        <f t="shared" ca="1" si="32"/>
        <v>1</v>
      </c>
      <c r="K641" s="19"/>
      <c r="L641" s="73"/>
      <c r="M641" s="74"/>
      <c r="N641" s="19"/>
      <c r="O641" s="73"/>
      <c r="P641" s="82">
        <v>1</v>
      </c>
      <c r="Q641" s="24">
        <v>1</v>
      </c>
      <c r="R641" s="81">
        <f t="shared" si="34"/>
        <v>1</v>
      </c>
      <c r="S641" s="85"/>
      <c r="T641" s="19"/>
      <c r="U641" s="22"/>
      <c r="V641" s="59"/>
      <c r="W641" s="81"/>
      <c r="X641" s="91" t="e">
        <f ca="1">+VLOOKUP(#REF!,REFERENCIAS!$C:$D,2,0)*VLOOKUP(#REF!,PONDERADORES!A:P,IF(AND(INFORMACION!$T641='REFERENCIAS RIESGO'!$C$36,INFORMACION!$F641=REFERENCIAS!$C$24),16,IF(INFORMACION!$T641='REFERENCIAS RIESGO'!$C$36,13,IF(INFORMACION!$F641=REFERENCIAS!$C$24,10,7))),0)+VLOOKUP(K641,REFERENCIAS!$C:$D,2,0)*VLOOKUP($K$2,PONDERADORES!A:P,IF(AND(INFORMACION!$T641='REFERENCIAS RIESGO'!$C$36,INFORMACION!$F641=REFERENCIAS!$C$24),16,IF(INFORMACION!$T641='REFERENCIAS RIESGO'!$C$36,13,IF(INFORMACION!$F641=REFERENCIAS!$C$24,10,7))),0)+VLOOKUP(L641,REFERENCIAS!$C:$D,2,0)*VLOOKUP($L$2,PONDERADORES!A:P,IF(AND(INFORMACION!$T641='REFERENCIAS RIESGO'!$C$36,INFORMACION!$F641=REFERENCIAS!$C$24),16,IF(INFORMACION!$T641='REFERENCIAS RIESGO'!$C$36,13,IF(INFORMACION!$F641=REFERENCIAS!$C$24,10,7))),0)+VLOOKUP(F641,REFERENCIAS!$C:$D,2,0)*VLOOKUP($F$2,PONDERADORES!A:P,IF(AND(INFORMACION!$T641='REFERENCIAS RIESGO'!$C$36,INFORMACION!$F641=REFERENCIAS!$C$24),16,IF(INFORMACION!$T641='REFERENCIAS RIESGO'!$C$36,13,IF(INFORMACION!$F641=REFERENCIAS!$C$24,10,7))),0)+VLOOKUP(T641,REFERENCIAS!$C:$D,2,0)*VLOOKUP($T$2,PONDERADORES!A:P,IF(AND(INFORMACION!$T641='REFERENCIAS RIESGO'!$C$36,INFORMACION!$F641=REFERENCIAS!$C$24),16,IF(INFORMACION!$T641='REFERENCIAS RIESGO'!$C$36,13,IF(INFORMACION!$F641=REFERENCIAS!$C$24,10,7))),0)+VLOOKUP(IF(J641&lt;=0.2,0.2,IF(AND(J641&gt;0.2,J641&lt;=0.4),0.4,IF(AND(J641&gt;0.4,J641&lt;=0.6),0.6,IF(AND(J641&gt;0.6,J641&lt;=0.8),0.8,IF(AND(J641&gt;0.8,J641&lt;=1),1))))),REFERENCIAS!$C:$D,2,0)*VLOOKUP($J$2,PONDERADORES!A:P,IF(AND(INFORMACION!$T641='REFERENCIAS RIESGO'!$C$36,INFORMACION!$F641=REFERENCIAS!$C$24),16,IF(INFORMACION!$T641='REFERENCIAS RIESGO'!$C$36,13,IF(INFORMACION!$F641=REFERENCIAS!$C$24,10,7))),0)</f>
        <v>#REF!</v>
      </c>
      <c r="Y641" s="68">
        <f>+VLOOKUP(M641,REFERENCIAS!$C:$D,2,0)*VLOOKUP($M$2,PONDERADORES!$A$7:$G$9,7,0)+VLOOKUP(N641,REFERENCIAS!$C:$D,2,0)*VLOOKUP($N$2,PONDERADORES!$A$7:$G$9,7,0)+VLOOKUP(O641,REFERENCIAS!$C:$D,2,0)*VLOOKUP($O$2,PONDERADORES!$A$7:$G$9,7,0)</f>
        <v>0.2</v>
      </c>
      <c r="Z641" s="2">
        <f>+VLOOKUP(IF(R641&lt;0.1,0,IF(AND(R641&gt;=0.1,R641&lt;0.2),0.1,IF(AND(R641&gt;=0.2,R641&lt;0.3),0.2,IF(R641&gt;0.3,0.3,)))),REFERENCIAS!$C:$D,2,0)*VLOOKUP($R$2,PONDERADORES!$A$11:$G$11,7,0)</f>
        <v>15</v>
      </c>
      <c r="AA641" s="92"/>
      <c r="AB641" s="95" t="e">
        <f t="shared" ca="1" si="35"/>
        <v>#REF!</v>
      </c>
      <c r="AC641" s="23" t="e">
        <f ca="1">IF(AB641&gt;REFERENCIAS!$C$62,REFERENCIAS!$B$62,IF(AND(AB641&gt;=REFERENCIAS!$C$63,AB641&lt;REFERENCIAS!$D$63),REFERENCIAS!$B$63,IF(AND(AB641&gt;REFERENCIAS!$C$64,AB641&lt;=REFERENCIAS!$D$64),REFERENCIAS!$B$64,IF(AND(AB641&gt;=REFERENCIAS!$C$65,AB641&lt;REFERENCIAS!$D$65),REFERENCIAS!$B$65, "Revisar"))))</f>
        <v>#REF!</v>
      </c>
      <c r="AD641" s="94" t="e">
        <f ca="1">VLOOKUP(AC641,REFERENCIAS!$B$62:$G$65,4,FALSE)</f>
        <v>#REF!</v>
      </c>
      <c r="AJ641" s="20"/>
    </row>
    <row r="642" spans="1:36" ht="17.25" x14ac:dyDescent="0.25">
      <c r="A642" s="74"/>
      <c r="B642" s="19"/>
      <c r="C642" s="19"/>
      <c r="D642" s="50"/>
      <c r="E642" s="73"/>
      <c r="F642" s="74"/>
      <c r="G642" s="9"/>
      <c r="H642" s="48"/>
      <c r="I642" s="49">
        <f t="shared" ca="1" si="33"/>
        <v>2022</v>
      </c>
      <c r="J642" s="22">
        <f t="shared" ca="1" si="32"/>
        <v>1</v>
      </c>
      <c r="K642" s="19"/>
      <c r="L642" s="73"/>
      <c r="M642" s="74"/>
      <c r="N642" s="19"/>
      <c r="O642" s="73"/>
      <c r="P642" s="82">
        <v>1</v>
      </c>
      <c r="Q642" s="24">
        <v>1</v>
      </c>
      <c r="R642" s="81">
        <f t="shared" si="34"/>
        <v>1</v>
      </c>
      <c r="S642" s="85"/>
      <c r="T642" s="19"/>
      <c r="U642" s="22"/>
      <c r="V642" s="59"/>
      <c r="W642" s="81"/>
      <c r="X642" s="91" t="e">
        <f ca="1">+VLOOKUP(#REF!,REFERENCIAS!$C:$D,2,0)*VLOOKUP(#REF!,PONDERADORES!A:P,IF(AND(INFORMACION!$T642='REFERENCIAS RIESGO'!$C$36,INFORMACION!$F642=REFERENCIAS!$C$24),16,IF(INFORMACION!$T642='REFERENCIAS RIESGO'!$C$36,13,IF(INFORMACION!$F642=REFERENCIAS!$C$24,10,7))),0)+VLOOKUP(K642,REFERENCIAS!$C:$D,2,0)*VLOOKUP($K$2,PONDERADORES!A:P,IF(AND(INFORMACION!$T642='REFERENCIAS RIESGO'!$C$36,INFORMACION!$F642=REFERENCIAS!$C$24),16,IF(INFORMACION!$T642='REFERENCIAS RIESGO'!$C$36,13,IF(INFORMACION!$F642=REFERENCIAS!$C$24,10,7))),0)+VLOOKUP(L642,REFERENCIAS!$C:$D,2,0)*VLOOKUP($L$2,PONDERADORES!A:P,IF(AND(INFORMACION!$T642='REFERENCIAS RIESGO'!$C$36,INFORMACION!$F642=REFERENCIAS!$C$24),16,IF(INFORMACION!$T642='REFERENCIAS RIESGO'!$C$36,13,IF(INFORMACION!$F642=REFERENCIAS!$C$24,10,7))),0)+VLOOKUP(F642,REFERENCIAS!$C:$D,2,0)*VLOOKUP($F$2,PONDERADORES!A:P,IF(AND(INFORMACION!$T642='REFERENCIAS RIESGO'!$C$36,INFORMACION!$F642=REFERENCIAS!$C$24),16,IF(INFORMACION!$T642='REFERENCIAS RIESGO'!$C$36,13,IF(INFORMACION!$F642=REFERENCIAS!$C$24,10,7))),0)+VLOOKUP(T642,REFERENCIAS!$C:$D,2,0)*VLOOKUP($T$2,PONDERADORES!A:P,IF(AND(INFORMACION!$T642='REFERENCIAS RIESGO'!$C$36,INFORMACION!$F642=REFERENCIAS!$C$24),16,IF(INFORMACION!$T642='REFERENCIAS RIESGO'!$C$36,13,IF(INFORMACION!$F642=REFERENCIAS!$C$24,10,7))),0)+VLOOKUP(IF(J642&lt;=0.2,0.2,IF(AND(J642&gt;0.2,J642&lt;=0.4),0.4,IF(AND(J642&gt;0.4,J642&lt;=0.6),0.6,IF(AND(J642&gt;0.6,J642&lt;=0.8),0.8,IF(AND(J642&gt;0.8,J642&lt;=1),1))))),REFERENCIAS!$C:$D,2,0)*VLOOKUP($J$2,PONDERADORES!A:P,IF(AND(INFORMACION!$T642='REFERENCIAS RIESGO'!$C$36,INFORMACION!$F642=REFERENCIAS!$C$24),16,IF(INFORMACION!$T642='REFERENCIAS RIESGO'!$C$36,13,IF(INFORMACION!$F642=REFERENCIAS!$C$24,10,7))),0)</f>
        <v>#REF!</v>
      </c>
      <c r="Y642" s="68">
        <f>+VLOOKUP(M642,REFERENCIAS!$C:$D,2,0)*VLOOKUP($M$2,PONDERADORES!$A$7:$G$9,7,0)+VLOOKUP(N642,REFERENCIAS!$C:$D,2,0)*VLOOKUP($N$2,PONDERADORES!$A$7:$G$9,7,0)+VLOOKUP(O642,REFERENCIAS!$C:$D,2,0)*VLOOKUP($O$2,PONDERADORES!$A$7:$G$9,7,0)</f>
        <v>0.2</v>
      </c>
      <c r="Z642" s="2">
        <f>+VLOOKUP(IF(R642&lt;0.1,0,IF(AND(R642&gt;=0.1,R642&lt;0.2),0.1,IF(AND(R642&gt;=0.2,R642&lt;0.3),0.2,IF(R642&gt;0.3,0.3,)))),REFERENCIAS!$C:$D,2,0)*VLOOKUP($R$2,PONDERADORES!$A$11:$G$11,7,0)</f>
        <v>15</v>
      </c>
      <c r="AA642" s="92"/>
      <c r="AB642" s="95" t="e">
        <f t="shared" ca="1" si="35"/>
        <v>#REF!</v>
      </c>
      <c r="AC642" s="23" t="e">
        <f ca="1">IF(AB642&gt;REFERENCIAS!$C$62,REFERENCIAS!$B$62,IF(AND(AB642&gt;=REFERENCIAS!$C$63,AB642&lt;REFERENCIAS!$D$63),REFERENCIAS!$B$63,IF(AND(AB642&gt;REFERENCIAS!$C$64,AB642&lt;=REFERENCIAS!$D$64),REFERENCIAS!$B$64,IF(AND(AB642&gt;=REFERENCIAS!$C$65,AB642&lt;REFERENCIAS!$D$65),REFERENCIAS!$B$65, "Revisar"))))</f>
        <v>#REF!</v>
      </c>
      <c r="AD642" s="94" t="e">
        <f ca="1">VLOOKUP(AC642,REFERENCIAS!$B$62:$G$65,4,FALSE)</f>
        <v>#REF!</v>
      </c>
      <c r="AJ642" s="20"/>
    </row>
    <row r="643" spans="1:36" ht="17.25" x14ac:dyDescent="0.25">
      <c r="A643" s="74"/>
      <c r="B643" s="19"/>
      <c r="C643" s="19"/>
      <c r="D643" s="50"/>
      <c r="E643" s="73"/>
      <c r="F643" s="74"/>
      <c r="G643" s="9"/>
      <c r="H643" s="48"/>
      <c r="I643" s="49">
        <f t="shared" ca="1" si="33"/>
        <v>2022</v>
      </c>
      <c r="J643" s="22">
        <f t="shared" ca="1" si="32"/>
        <v>1</v>
      </c>
      <c r="K643" s="19"/>
      <c r="L643" s="73"/>
      <c r="M643" s="74"/>
      <c r="N643" s="19"/>
      <c r="O643" s="73"/>
      <c r="P643" s="82">
        <v>1</v>
      </c>
      <c r="Q643" s="24">
        <v>1</v>
      </c>
      <c r="R643" s="81">
        <f t="shared" si="34"/>
        <v>1</v>
      </c>
      <c r="S643" s="85"/>
      <c r="T643" s="19"/>
      <c r="U643" s="22"/>
      <c r="V643" s="59"/>
      <c r="W643" s="81"/>
      <c r="X643" s="91" t="e">
        <f ca="1">+VLOOKUP(#REF!,REFERENCIAS!$C:$D,2,0)*VLOOKUP(#REF!,PONDERADORES!A:P,IF(AND(INFORMACION!$T643='REFERENCIAS RIESGO'!$C$36,INFORMACION!$F643=REFERENCIAS!$C$24),16,IF(INFORMACION!$T643='REFERENCIAS RIESGO'!$C$36,13,IF(INFORMACION!$F643=REFERENCIAS!$C$24,10,7))),0)+VLOOKUP(K643,REFERENCIAS!$C:$D,2,0)*VLOOKUP($K$2,PONDERADORES!A:P,IF(AND(INFORMACION!$T643='REFERENCIAS RIESGO'!$C$36,INFORMACION!$F643=REFERENCIAS!$C$24),16,IF(INFORMACION!$T643='REFERENCIAS RIESGO'!$C$36,13,IF(INFORMACION!$F643=REFERENCIAS!$C$24,10,7))),0)+VLOOKUP(L643,REFERENCIAS!$C:$D,2,0)*VLOOKUP($L$2,PONDERADORES!A:P,IF(AND(INFORMACION!$T643='REFERENCIAS RIESGO'!$C$36,INFORMACION!$F643=REFERENCIAS!$C$24),16,IF(INFORMACION!$T643='REFERENCIAS RIESGO'!$C$36,13,IF(INFORMACION!$F643=REFERENCIAS!$C$24,10,7))),0)+VLOOKUP(F643,REFERENCIAS!$C:$D,2,0)*VLOOKUP($F$2,PONDERADORES!A:P,IF(AND(INFORMACION!$T643='REFERENCIAS RIESGO'!$C$36,INFORMACION!$F643=REFERENCIAS!$C$24),16,IF(INFORMACION!$T643='REFERENCIAS RIESGO'!$C$36,13,IF(INFORMACION!$F643=REFERENCIAS!$C$24,10,7))),0)+VLOOKUP(T643,REFERENCIAS!$C:$D,2,0)*VLOOKUP($T$2,PONDERADORES!A:P,IF(AND(INFORMACION!$T643='REFERENCIAS RIESGO'!$C$36,INFORMACION!$F643=REFERENCIAS!$C$24),16,IF(INFORMACION!$T643='REFERENCIAS RIESGO'!$C$36,13,IF(INFORMACION!$F643=REFERENCIAS!$C$24,10,7))),0)+VLOOKUP(IF(J643&lt;=0.2,0.2,IF(AND(J643&gt;0.2,J643&lt;=0.4),0.4,IF(AND(J643&gt;0.4,J643&lt;=0.6),0.6,IF(AND(J643&gt;0.6,J643&lt;=0.8),0.8,IF(AND(J643&gt;0.8,J643&lt;=1),1))))),REFERENCIAS!$C:$D,2,0)*VLOOKUP($J$2,PONDERADORES!A:P,IF(AND(INFORMACION!$T643='REFERENCIAS RIESGO'!$C$36,INFORMACION!$F643=REFERENCIAS!$C$24),16,IF(INFORMACION!$T643='REFERENCIAS RIESGO'!$C$36,13,IF(INFORMACION!$F643=REFERENCIAS!$C$24,10,7))),0)</f>
        <v>#REF!</v>
      </c>
      <c r="Y643" s="68">
        <f>+VLOOKUP(M643,REFERENCIAS!$C:$D,2,0)*VLOOKUP($M$2,PONDERADORES!$A$7:$G$9,7,0)+VLOOKUP(N643,REFERENCIAS!$C:$D,2,0)*VLOOKUP($N$2,PONDERADORES!$A$7:$G$9,7,0)+VLOOKUP(O643,REFERENCIAS!$C:$D,2,0)*VLOOKUP($O$2,PONDERADORES!$A$7:$G$9,7,0)</f>
        <v>0.2</v>
      </c>
      <c r="Z643" s="2">
        <f>+VLOOKUP(IF(R643&lt;0.1,0,IF(AND(R643&gt;=0.1,R643&lt;0.2),0.1,IF(AND(R643&gt;=0.2,R643&lt;0.3),0.2,IF(R643&gt;0.3,0.3,)))),REFERENCIAS!$C:$D,2,0)*VLOOKUP($R$2,PONDERADORES!$A$11:$G$11,7,0)</f>
        <v>15</v>
      </c>
      <c r="AA643" s="92"/>
      <c r="AB643" s="95" t="e">
        <f t="shared" ca="1" si="35"/>
        <v>#REF!</v>
      </c>
      <c r="AC643" s="23" t="e">
        <f ca="1">IF(AB643&gt;REFERENCIAS!$C$62,REFERENCIAS!$B$62,IF(AND(AB643&gt;=REFERENCIAS!$C$63,AB643&lt;REFERENCIAS!$D$63),REFERENCIAS!$B$63,IF(AND(AB643&gt;REFERENCIAS!$C$64,AB643&lt;=REFERENCIAS!$D$64),REFERENCIAS!$B$64,IF(AND(AB643&gt;=REFERENCIAS!$C$65,AB643&lt;REFERENCIAS!$D$65),REFERENCIAS!$B$65, "Revisar"))))</f>
        <v>#REF!</v>
      </c>
      <c r="AD643" s="94" t="e">
        <f ca="1">VLOOKUP(AC643,REFERENCIAS!$B$62:$G$65,4,FALSE)</f>
        <v>#REF!</v>
      </c>
      <c r="AJ643" s="20"/>
    </row>
    <row r="644" spans="1:36" ht="17.25" x14ac:dyDescent="0.25">
      <c r="A644" s="74"/>
      <c r="B644" s="19"/>
      <c r="C644" s="19"/>
      <c r="D644" s="50"/>
      <c r="E644" s="73"/>
      <c r="F644" s="74"/>
      <c r="G644" s="9"/>
      <c r="H644" s="48"/>
      <c r="I644" s="49">
        <f t="shared" ca="1" si="33"/>
        <v>2022</v>
      </c>
      <c r="J644" s="22">
        <f t="shared" ref="J644:J707" ca="1" si="36">IF(I644&gt;G644,1,I644/G644)</f>
        <v>1</v>
      </c>
      <c r="K644" s="19"/>
      <c r="L644" s="73"/>
      <c r="M644" s="74"/>
      <c r="N644" s="19"/>
      <c r="O644" s="73"/>
      <c r="P644" s="82">
        <v>1</v>
      </c>
      <c r="Q644" s="24">
        <v>1</v>
      </c>
      <c r="R644" s="81">
        <f t="shared" si="34"/>
        <v>1</v>
      </c>
      <c r="S644" s="85"/>
      <c r="T644" s="19"/>
      <c r="U644" s="22"/>
      <c r="V644" s="59"/>
      <c r="W644" s="81"/>
      <c r="X644" s="91" t="e">
        <f ca="1">+VLOOKUP(#REF!,REFERENCIAS!$C:$D,2,0)*VLOOKUP(#REF!,PONDERADORES!A:P,IF(AND(INFORMACION!$T644='REFERENCIAS RIESGO'!$C$36,INFORMACION!$F644=REFERENCIAS!$C$24),16,IF(INFORMACION!$T644='REFERENCIAS RIESGO'!$C$36,13,IF(INFORMACION!$F644=REFERENCIAS!$C$24,10,7))),0)+VLOOKUP(K644,REFERENCIAS!$C:$D,2,0)*VLOOKUP($K$2,PONDERADORES!A:P,IF(AND(INFORMACION!$T644='REFERENCIAS RIESGO'!$C$36,INFORMACION!$F644=REFERENCIAS!$C$24),16,IF(INFORMACION!$T644='REFERENCIAS RIESGO'!$C$36,13,IF(INFORMACION!$F644=REFERENCIAS!$C$24,10,7))),0)+VLOOKUP(L644,REFERENCIAS!$C:$D,2,0)*VLOOKUP($L$2,PONDERADORES!A:P,IF(AND(INFORMACION!$T644='REFERENCIAS RIESGO'!$C$36,INFORMACION!$F644=REFERENCIAS!$C$24),16,IF(INFORMACION!$T644='REFERENCIAS RIESGO'!$C$36,13,IF(INFORMACION!$F644=REFERENCIAS!$C$24,10,7))),0)+VLOOKUP(F644,REFERENCIAS!$C:$D,2,0)*VLOOKUP($F$2,PONDERADORES!A:P,IF(AND(INFORMACION!$T644='REFERENCIAS RIESGO'!$C$36,INFORMACION!$F644=REFERENCIAS!$C$24),16,IF(INFORMACION!$T644='REFERENCIAS RIESGO'!$C$36,13,IF(INFORMACION!$F644=REFERENCIAS!$C$24,10,7))),0)+VLOOKUP(T644,REFERENCIAS!$C:$D,2,0)*VLOOKUP($T$2,PONDERADORES!A:P,IF(AND(INFORMACION!$T644='REFERENCIAS RIESGO'!$C$36,INFORMACION!$F644=REFERENCIAS!$C$24),16,IF(INFORMACION!$T644='REFERENCIAS RIESGO'!$C$36,13,IF(INFORMACION!$F644=REFERENCIAS!$C$24,10,7))),0)+VLOOKUP(IF(J644&lt;=0.2,0.2,IF(AND(J644&gt;0.2,J644&lt;=0.4),0.4,IF(AND(J644&gt;0.4,J644&lt;=0.6),0.6,IF(AND(J644&gt;0.6,J644&lt;=0.8),0.8,IF(AND(J644&gt;0.8,J644&lt;=1),1))))),REFERENCIAS!$C:$D,2,0)*VLOOKUP($J$2,PONDERADORES!A:P,IF(AND(INFORMACION!$T644='REFERENCIAS RIESGO'!$C$36,INFORMACION!$F644=REFERENCIAS!$C$24),16,IF(INFORMACION!$T644='REFERENCIAS RIESGO'!$C$36,13,IF(INFORMACION!$F644=REFERENCIAS!$C$24,10,7))),0)</f>
        <v>#REF!</v>
      </c>
      <c r="Y644" s="68">
        <f>+VLOOKUP(M644,REFERENCIAS!$C:$D,2,0)*VLOOKUP($M$2,PONDERADORES!$A$7:$G$9,7,0)+VLOOKUP(N644,REFERENCIAS!$C:$D,2,0)*VLOOKUP($N$2,PONDERADORES!$A$7:$G$9,7,0)+VLOOKUP(O644,REFERENCIAS!$C:$D,2,0)*VLOOKUP($O$2,PONDERADORES!$A$7:$G$9,7,0)</f>
        <v>0.2</v>
      </c>
      <c r="Z644" s="2">
        <f>+VLOOKUP(IF(R644&lt;0.1,0,IF(AND(R644&gt;=0.1,R644&lt;0.2),0.1,IF(AND(R644&gt;=0.2,R644&lt;0.3),0.2,IF(R644&gt;0.3,0.3,)))),REFERENCIAS!$C:$D,2,0)*VLOOKUP($R$2,PONDERADORES!$A$11:$G$11,7,0)</f>
        <v>15</v>
      </c>
      <c r="AA644" s="92"/>
      <c r="AB644" s="95" t="e">
        <f t="shared" ca="1" si="35"/>
        <v>#REF!</v>
      </c>
      <c r="AC644" s="23" t="e">
        <f ca="1">IF(AB644&gt;REFERENCIAS!$C$62,REFERENCIAS!$B$62,IF(AND(AB644&gt;=REFERENCIAS!$C$63,AB644&lt;REFERENCIAS!$D$63),REFERENCIAS!$B$63,IF(AND(AB644&gt;REFERENCIAS!$C$64,AB644&lt;=REFERENCIAS!$D$64),REFERENCIAS!$B$64,IF(AND(AB644&gt;=REFERENCIAS!$C$65,AB644&lt;REFERENCIAS!$D$65),REFERENCIAS!$B$65, "Revisar"))))</f>
        <v>#REF!</v>
      </c>
      <c r="AD644" s="94" t="e">
        <f ca="1">VLOOKUP(AC644,REFERENCIAS!$B$62:$G$65,4,FALSE)</f>
        <v>#REF!</v>
      </c>
      <c r="AJ644" s="20"/>
    </row>
    <row r="645" spans="1:36" ht="17.25" x14ac:dyDescent="0.25">
      <c r="A645" s="74"/>
      <c r="B645" s="19"/>
      <c r="C645" s="19"/>
      <c r="D645" s="50"/>
      <c r="E645" s="73"/>
      <c r="F645" s="74"/>
      <c r="G645" s="9"/>
      <c r="H645" s="48"/>
      <c r="I645" s="49">
        <f t="shared" ref="I645:I708" ca="1" si="37">(YEAR(NOW())-H645)</f>
        <v>2022</v>
      </c>
      <c r="J645" s="22">
        <f t="shared" ca="1" si="36"/>
        <v>1</v>
      </c>
      <c r="K645" s="19"/>
      <c r="L645" s="73"/>
      <c r="M645" s="74"/>
      <c r="N645" s="19"/>
      <c r="O645" s="73"/>
      <c r="P645" s="82">
        <v>1</v>
      </c>
      <c r="Q645" s="24">
        <v>1</v>
      </c>
      <c r="R645" s="81">
        <f t="shared" si="34"/>
        <v>1</v>
      </c>
      <c r="S645" s="85"/>
      <c r="T645" s="19"/>
      <c r="U645" s="22"/>
      <c r="V645" s="59"/>
      <c r="W645" s="81"/>
      <c r="X645" s="91" t="e">
        <f ca="1">+VLOOKUP(#REF!,REFERENCIAS!$C:$D,2,0)*VLOOKUP(#REF!,PONDERADORES!A:P,IF(AND(INFORMACION!$T645='REFERENCIAS RIESGO'!$C$36,INFORMACION!$F645=REFERENCIAS!$C$24),16,IF(INFORMACION!$T645='REFERENCIAS RIESGO'!$C$36,13,IF(INFORMACION!$F645=REFERENCIAS!$C$24,10,7))),0)+VLOOKUP(K645,REFERENCIAS!$C:$D,2,0)*VLOOKUP($K$2,PONDERADORES!A:P,IF(AND(INFORMACION!$T645='REFERENCIAS RIESGO'!$C$36,INFORMACION!$F645=REFERENCIAS!$C$24),16,IF(INFORMACION!$T645='REFERENCIAS RIESGO'!$C$36,13,IF(INFORMACION!$F645=REFERENCIAS!$C$24,10,7))),0)+VLOOKUP(L645,REFERENCIAS!$C:$D,2,0)*VLOOKUP($L$2,PONDERADORES!A:P,IF(AND(INFORMACION!$T645='REFERENCIAS RIESGO'!$C$36,INFORMACION!$F645=REFERENCIAS!$C$24),16,IF(INFORMACION!$T645='REFERENCIAS RIESGO'!$C$36,13,IF(INFORMACION!$F645=REFERENCIAS!$C$24,10,7))),0)+VLOOKUP(F645,REFERENCIAS!$C:$D,2,0)*VLOOKUP($F$2,PONDERADORES!A:P,IF(AND(INFORMACION!$T645='REFERENCIAS RIESGO'!$C$36,INFORMACION!$F645=REFERENCIAS!$C$24),16,IF(INFORMACION!$T645='REFERENCIAS RIESGO'!$C$36,13,IF(INFORMACION!$F645=REFERENCIAS!$C$24,10,7))),0)+VLOOKUP(T645,REFERENCIAS!$C:$D,2,0)*VLOOKUP($T$2,PONDERADORES!A:P,IF(AND(INFORMACION!$T645='REFERENCIAS RIESGO'!$C$36,INFORMACION!$F645=REFERENCIAS!$C$24),16,IF(INFORMACION!$T645='REFERENCIAS RIESGO'!$C$36,13,IF(INFORMACION!$F645=REFERENCIAS!$C$24,10,7))),0)+VLOOKUP(IF(J645&lt;=0.2,0.2,IF(AND(J645&gt;0.2,J645&lt;=0.4),0.4,IF(AND(J645&gt;0.4,J645&lt;=0.6),0.6,IF(AND(J645&gt;0.6,J645&lt;=0.8),0.8,IF(AND(J645&gt;0.8,J645&lt;=1),1))))),REFERENCIAS!$C:$D,2,0)*VLOOKUP($J$2,PONDERADORES!A:P,IF(AND(INFORMACION!$T645='REFERENCIAS RIESGO'!$C$36,INFORMACION!$F645=REFERENCIAS!$C$24),16,IF(INFORMACION!$T645='REFERENCIAS RIESGO'!$C$36,13,IF(INFORMACION!$F645=REFERENCIAS!$C$24,10,7))),0)</f>
        <v>#REF!</v>
      </c>
      <c r="Y645" s="68">
        <f>+VLOOKUP(M645,REFERENCIAS!$C:$D,2,0)*VLOOKUP($M$2,PONDERADORES!$A$7:$G$9,7,0)+VLOOKUP(N645,REFERENCIAS!$C:$D,2,0)*VLOOKUP($N$2,PONDERADORES!$A$7:$G$9,7,0)+VLOOKUP(O645,REFERENCIAS!$C:$D,2,0)*VLOOKUP($O$2,PONDERADORES!$A$7:$G$9,7,0)</f>
        <v>0.2</v>
      </c>
      <c r="Z645" s="2">
        <f>+VLOOKUP(IF(R645&lt;0.1,0,IF(AND(R645&gt;=0.1,R645&lt;0.2),0.1,IF(AND(R645&gt;=0.2,R645&lt;0.3),0.2,IF(R645&gt;0.3,0.3,)))),REFERENCIAS!$C:$D,2,0)*VLOOKUP($R$2,PONDERADORES!$A$11:$G$11,7,0)</f>
        <v>15</v>
      </c>
      <c r="AA645" s="92"/>
      <c r="AB645" s="95" t="e">
        <f t="shared" ca="1" si="35"/>
        <v>#REF!</v>
      </c>
      <c r="AC645" s="23" t="e">
        <f ca="1">IF(AB645&gt;REFERENCIAS!$C$62,REFERENCIAS!$B$62,IF(AND(AB645&gt;=REFERENCIAS!$C$63,AB645&lt;REFERENCIAS!$D$63),REFERENCIAS!$B$63,IF(AND(AB645&gt;REFERENCIAS!$C$64,AB645&lt;=REFERENCIAS!$D$64),REFERENCIAS!$B$64,IF(AND(AB645&gt;=REFERENCIAS!$C$65,AB645&lt;REFERENCIAS!$D$65),REFERENCIAS!$B$65, "Revisar"))))</f>
        <v>#REF!</v>
      </c>
      <c r="AD645" s="94" t="e">
        <f ca="1">VLOOKUP(AC645,REFERENCIAS!$B$62:$G$65,4,FALSE)</f>
        <v>#REF!</v>
      </c>
      <c r="AJ645" s="20"/>
    </row>
    <row r="646" spans="1:36" ht="17.25" x14ac:dyDescent="0.25">
      <c r="A646" s="74"/>
      <c r="B646" s="19"/>
      <c r="C646" s="19"/>
      <c r="D646" s="50"/>
      <c r="E646" s="73"/>
      <c r="F646" s="74"/>
      <c r="G646" s="9"/>
      <c r="H646" s="48"/>
      <c r="I646" s="49">
        <f t="shared" ca="1" si="37"/>
        <v>2022</v>
      </c>
      <c r="J646" s="22">
        <f t="shared" ca="1" si="36"/>
        <v>1</v>
      </c>
      <c r="K646" s="19"/>
      <c r="L646" s="73"/>
      <c r="M646" s="74"/>
      <c r="N646" s="19"/>
      <c r="O646" s="73"/>
      <c r="P646" s="82">
        <v>1</v>
      </c>
      <c r="Q646" s="24">
        <v>1</v>
      </c>
      <c r="R646" s="81">
        <f t="shared" ref="R646:R709" si="38">+Q646/P646</f>
        <v>1</v>
      </c>
      <c r="S646" s="85"/>
      <c r="T646" s="19"/>
      <c r="U646" s="22"/>
      <c r="V646" s="59"/>
      <c r="W646" s="81"/>
      <c r="X646" s="91" t="e">
        <f ca="1">+VLOOKUP(#REF!,REFERENCIAS!$C:$D,2,0)*VLOOKUP(#REF!,PONDERADORES!A:P,IF(AND(INFORMACION!$T646='REFERENCIAS RIESGO'!$C$36,INFORMACION!$F646=REFERENCIAS!$C$24),16,IF(INFORMACION!$T646='REFERENCIAS RIESGO'!$C$36,13,IF(INFORMACION!$F646=REFERENCIAS!$C$24,10,7))),0)+VLOOKUP(K646,REFERENCIAS!$C:$D,2,0)*VLOOKUP($K$2,PONDERADORES!A:P,IF(AND(INFORMACION!$T646='REFERENCIAS RIESGO'!$C$36,INFORMACION!$F646=REFERENCIAS!$C$24),16,IF(INFORMACION!$T646='REFERENCIAS RIESGO'!$C$36,13,IF(INFORMACION!$F646=REFERENCIAS!$C$24,10,7))),0)+VLOOKUP(L646,REFERENCIAS!$C:$D,2,0)*VLOOKUP($L$2,PONDERADORES!A:P,IF(AND(INFORMACION!$T646='REFERENCIAS RIESGO'!$C$36,INFORMACION!$F646=REFERENCIAS!$C$24),16,IF(INFORMACION!$T646='REFERENCIAS RIESGO'!$C$36,13,IF(INFORMACION!$F646=REFERENCIAS!$C$24,10,7))),0)+VLOOKUP(F646,REFERENCIAS!$C:$D,2,0)*VLOOKUP($F$2,PONDERADORES!A:P,IF(AND(INFORMACION!$T646='REFERENCIAS RIESGO'!$C$36,INFORMACION!$F646=REFERENCIAS!$C$24),16,IF(INFORMACION!$T646='REFERENCIAS RIESGO'!$C$36,13,IF(INFORMACION!$F646=REFERENCIAS!$C$24,10,7))),0)+VLOOKUP(T646,REFERENCIAS!$C:$D,2,0)*VLOOKUP($T$2,PONDERADORES!A:P,IF(AND(INFORMACION!$T646='REFERENCIAS RIESGO'!$C$36,INFORMACION!$F646=REFERENCIAS!$C$24),16,IF(INFORMACION!$T646='REFERENCIAS RIESGO'!$C$36,13,IF(INFORMACION!$F646=REFERENCIAS!$C$24,10,7))),0)+VLOOKUP(IF(J646&lt;=0.2,0.2,IF(AND(J646&gt;0.2,J646&lt;=0.4),0.4,IF(AND(J646&gt;0.4,J646&lt;=0.6),0.6,IF(AND(J646&gt;0.6,J646&lt;=0.8),0.8,IF(AND(J646&gt;0.8,J646&lt;=1),1))))),REFERENCIAS!$C:$D,2,0)*VLOOKUP($J$2,PONDERADORES!A:P,IF(AND(INFORMACION!$T646='REFERENCIAS RIESGO'!$C$36,INFORMACION!$F646=REFERENCIAS!$C$24),16,IF(INFORMACION!$T646='REFERENCIAS RIESGO'!$C$36,13,IF(INFORMACION!$F646=REFERENCIAS!$C$24,10,7))),0)</f>
        <v>#REF!</v>
      </c>
      <c r="Y646" s="68">
        <f>+VLOOKUP(M646,REFERENCIAS!$C:$D,2,0)*VLOOKUP($M$2,PONDERADORES!$A$7:$G$9,7,0)+VLOOKUP(N646,REFERENCIAS!$C:$D,2,0)*VLOOKUP($N$2,PONDERADORES!$A$7:$G$9,7,0)+VLOOKUP(O646,REFERENCIAS!$C:$D,2,0)*VLOOKUP($O$2,PONDERADORES!$A$7:$G$9,7,0)</f>
        <v>0.2</v>
      </c>
      <c r="Z646" s="2">
        <f>+VLOOKUP(IF(R646&lt;0.1,0,IF(AND(R646&gt;=0.1,R646&lt;0.2),0.1,IF(AND(R646&gt;=0.2,R646&lt;0.3),0.2,IF(R646&gt;0.3,0.3,)))),REFERENCIAS!$C:$D,2,0)*VLOOKUP($R$2,PONDERADORES!$A$11:$G$11,7,0)</f>
        <v>15</v>
      </c>
      <c r="AA646" s="92"/>
      <c r="AB646" s="95" t="e">
        <f t="shared" ref="AB646:AB709" ca="1" si="39">+X646+Y646+Z646</f>
        <v>#REF!</v>
      </c>
      <c r="AC646" s="23" t="e">
        <f ca="1">IF(AB646&gt;REFERENCIAS!$C$62,REFERENCIAS!$B$62,IF(AND(AB646&gt;=REFERENCIAS!$C$63,AB646&lt;REFERENCIAS!$D$63),REFERENCIAS!$B$63,IF(AND(AB646&gt;REFERENCIAS!$C$64,AB646&lt;=REFERENCIAS!$D$64),REFERENCIAS!$B$64,IF(AND(AB646&gt;=REFERENCIAS!$C$65,AB646&lt;REFERENCIAS!$D$65),REFERENCIAS!$B$65, "Revisar"))))</f>
        <v>#REF!</v>
      </c>
      <c r="AD646" s="94" t="e">
        <f ca="1">VLOOKUP(AC646,REFERENCIAS!$B$62:$G$65,4,FALSE)</f>
        <v>#REF!</v>
      </c>
      <c r="AJ646" s="20"/>
    </row>
    <row r="647" spans="1:36" ht="17.25" x14ac:dyDescent="0.25">
      <c r="A647" s="74"/>
      <c r="B647" s="19"/>
      <c r="C647" s="19"/>
      <c r="D647" s="50"/>
      <c r="E647" s="73"/>
      <c r="F647" s="74"/>
      <c r="G647" s="9"/>
      <c r="H647" s="48"/>
      <c r="I647" s="49">
        <f t="shared" ca="1" si="37"/>
        <v>2022</v>
      </c>
      <c r="J647" s="22">
        <f t="shared" ca="1" si="36"/>
        <v>1</v>
      </c>
      <c r="K647" s="19"/>
      <c r="L647" s="73"/>
      <c r="M647" s="74"/>
      <c r="N647" s="19"/>
      <c r="O647" s="73"/>
      <c r="P647" s="82">
        <v>1</v>
      </c>
      <c r="Q647" s="24">
        <v>1</v>
      </c>
      <c r="R647" s="81">
        <f t="shared" si="38"/>
        <v>1</v>
      </c>
      <c r="S647" s="85"/>
      <c r="T647" s="19"/>
      <c r="U647" s="22"/>
      <c r="V647" s="59"/>
      <c r="W647" s="81"/>
      <c r="X647" s="91" t="e">
        <f ca="1">+VLOOKUP(#REF!,REFERENCIAS!$C:$D,2,0)*VLOOKUP(#REF!,PONDERADORES!A:P,IF(AND(INFORMACION!$T647='REFERENCIAS RIESGO'!$C$36,INFORMACION!$F647=REFERENCIAS!$C$24),16,IF(INFORMACION!$T647='REFERENCIAS RIESGO'!$C$36,13,IF(INFORMACION!$F647=REFERENCIAS!$C$24,10,7))),0)+VLOOKUP(K647,REFERENCIAS!$C:$D,2,0)*VLOOKUP($K$2,PONDERADORES!A:P,IF(AND(INFORMACION!$T647='REFERENCIAS RIESGO'!$C$36,INFORMACION!$F647=REFERENCIAS!$C$24),16,IF(INFORMACION!$T647='REFERENCIAS RIESGO'!$C$36,13,IF(INFORMACION!$F647=REFERENCIAS!$C$24,10,7))),0)+VLOOKUP(L647,REFERENCIAS!$C:$D,2,0)*VLOOKUP($L$2,PONDERADORES!A:P,IF(AND(INFORMACION!$T647='REFERENCIAS RIESGO'!$C$36,INFORMACION!$F647=REFERENCIAS!$C$24),16,IF(INFORMACION!$T647='REFERENCIAS RIESGO'!$C$36,13,IF(INFORMACION!$F647=REFERENCIAS!$C$24,10,7))),0)+VLOOKUP(F647,REFERENCIAS!$C:$D,2,0)*VLOOKUP($F$2,PONDERADORES!A:P,IF(AND(INFORMACION!$T647='REFERENCIAS RIESGO'!$C$36,INFORMACION!$F647=REFERENCIAS!$C$24),16,IF(INFORMACION!$T647='REFERENCIAS RIESGO'!$C$36,13,IF(INFORMACION!$F647=REFERENCIAS!$C$24,10,7))),0)+VLOOKUP(T647,REFERENCIAS!$C:$D,2,0)*VLOOKUP($T$2,PONDERADORES!A:P,IF(AND(INFORMACION!$T647='REFERENCIAS RIESGO'!$C$36,INFORMACION!$F647=REFERENCIAS!$C$24),16,IF(INFORMACION!$T647='REFERENCIAS RIESGO'!$C$36,13,IF(INFORMACION!$F647=REFERENCIAS!$C$24,10,7))),0)+VLOOKUP(IF(J647&lt;=0.2,0.2,IF(AND(J647&gt;0.2,J647&lt;=0.4),0.4,IF(AND(J647&gt;0.4,J647&lt;=0.6),0.6,IF(AND(J647&gt;0.6,J647&lt;=0.8),0.8,IF(AND(J647&gt;0.8,J647&lt;=1),1))))),REFERENCIAS!$C:$D,2,0)*VLOOKUP($J$2,PONDERADORES!A:P,IF(AND(INFORMACION!$T647='REFERENCIAS RIESGO'!$C$36,INFORMACION!$F647=REFERENCIAS!$C$24),16,IF(INFORMACION!$T647='REFERENCIAS RIESGO'!$C$36,13,IF(INFORMACION!$F647=REFERENCIAS!$C$24,10,7))),0)</f>
        <v>#REF!</v>
      </c>
      <c r="Y647" s="68">
        <f>+VLOOKUP(M647,REFERENCIAS!$C:$D,2,0)*VLOOKUP($M$2,PONDERADORES!$A$7:$G$9,7,0)+VLOOKUP(N647,REFERENCIAS!$C:$D,2,0)*VLOOKUP($N$2,PONDERADORES!$A$7:$G$9,7,0)+VLOOKUP(O647,REFERENCIAS!$C:$D,2,0)*VLOOKUP($O$2,PONDERADORES!$A$7:$G$9,7,0)</f>
        <v>0.2</v>
      </c>
      <c r="Z647" s="2">
        <f>+VLOOKUP(IF(R647&lt;0.1,0,IF(AND(R647&gt;=0.1,R647&lt;0.2),0.1,IF(AND(R647&gt;=0.2,R647&lt;0.3),0.2,IF(R647&gt;0.3,0.3,)))),REFERENCIAS!$C:$D,2,0)*VLOOKUP($R$2,PONDERADORES!$A$11:$G$11,7,0)</f>
        <v>15</v>
      </c>
      <c r="AA647" s="92"/>
      <c r="AB647" s="95" t="e">
        <f t="shared" ca="1" si="39"/>
        <v>#REF!</v>
      </c>
      <c r="AC647" s="23" t="e">
        <f ca="1">IF(AB647&gt;REFERENCIAS!$C$62,REFERENCIAS!$B$62,IF(AND(AB647&gt;=REFERENCIAS!$C$63,AB647&lt;REFERENCIAS!$D$63),REFERENCIAS!$B$63,IF(AND(AB647&gt;REFERENCIAS!$C$64,AB647&lt;=REFERENCIAS!$D$64),REFERENCIAS!$B$64,IF(AND(AB647&gt;=REFERENCIAS!$C$65,AB647&lt;REFERENCIAS!$D$65),REFERENCIAS!$B$65, "Revisar"))))</f>
        <v>#REF!</v>
      </c>
      <c r="AD647" s="94" t="e">
        <f ca="1">VLOOKUP(AC647,REFERENCIAS!$B$62:$G$65,4,FALSE)</f>
        <v>#REF!</v>
      </c>
      <c r="AJ647" s="20"/>
    </row>
    <row r="648" spans="1:36" ht="17.25" x14ac:dyDescent="0.25">
      <c r="A648" s="74"/>
      <c r="B648" s="19"/>
      <c r="C648" s="19"/>
      <c r="D648" s="50"/>
      <c r="E648" s="73"/>
      <c r="F648" s="74"/>
      <c r="G648" s="9"/>
      <c r="H648" s="48"/>
      <c r="I648" s="49">
        <f t="shared" ca="1" si="37"/>
        <v>2022</v>
      </c>
      <c r="J648" s="22">
        <f t="shared" ca="1" si="36"/>
        <v>1</v>
      </c>
      <c r="K648" s="19"/>
      <c r="L648" s="73"/>
      <c r="M648" s="74"/>
      <c r="N648" s="19"/>
      <c r="O648" s="73"/>
      <c r="P648" s="82">
        <v>1</v>
      </c>
      <c r="Q648" s="24">
        <v>1</v>
      </c>
      <c r="R648" s="81">
        <f t="shared" si="38"/>
        <v>1</v>
      </c>
      <c r="S648" s="85"/>
      <c r="T648" s="19"/>
      <c r="U648" s="22"/>
      <c r="V648" s="59"/>
      <c r="W648" s="81"/>
      <c r="X648" s="91" t="e">
        <f ca="1">+VLOOKUP(#REF!,REFERENCIAS!$C:$D,2,0)*VLOOKUP(#REF!,PONDERADORES!A:P,IF(AND(INFORMACION!$T648='REFERENCIAS RIESGO'!$C$36,INFORMACION!$F648=REFERENCIAS!$C$24),16,IF(INFORMACION!$T648='REFERENCIAS RIESGO'!$C$36,13,IF(INFORMACION!$F648=REFERENCIAS!$C$24,10,7))),0)+VLOOKUP(K648,REFERENCIAS!$C:$D,2,0)*VLOOKUP($K$2,PONDERADORES!A:P,IF(AND(INFORMACION!$T648='REFERENCIAS RIESGO'!$C$36,INFORMACION!$F648=REFERENCIAS!$C$24),16,IF(INFORMACION!$T648='REFERENCIAS RIESGO'!$C$36,13,IF(INFORMACION!$F648=REFERENCIAS!$C$24,10,7))),0)+VLOOKUP(L648,REFERENCIAS!$C:$D,2,0)*VLOOKUP($L$2,PONDERADORES!A:P,IF(AND(INFORMACION!$T648='REFERENCIAS RIESGO'!$C$36,INFORMACION!$F648=REFERENCIAS!$C$24),16,IF(INFORMACION!$T648='REFERENCIAS RIESGO'!$C$36,13,IF(INFORMACION!$F648=REFERENCIAS!$C$24,10,7))),0)+VLOOKUP(F648,REFERENCIAS!$C:$D,2,0)*VLOOKUP($F$2,PONDERADORES!A:P,IF(AND(INFORMACION!$T648='REFERENCIAS RIESGO'!$C$36,INFORMACION!$F648=REFERENCIAS!$C$24),16,IF(INFORMACION!$T648='REFERENCIAS RIESGO'!$C$36,13,IF(INFORMACION!$F648=REFERENCIAS!$C$24,10,7))),0)+VLOOKUP(T648,REFERENCIAS!$C:$D,2,0)*VLOOKUP($T$2,PONDERADORES!A:P,IF(AND(INFORMACION!$T648='REFERENCIAS RIESGO'!$C$36,INFORMACION!$F648=REFERENCIAS!$C$24),16,IF(INFORMACION!$T648='REFERENCIAS RIESGO'!$C$36,13,IF(INFORMACION!$F648=REFERENCIAS!$C$24,10,7))),0)+VLOOKUP(IF(J648&lt;=0.2,0.2,IF(AND(J648&gt;0.2,J648&lt;=0.4),0.4,IF(AND(J648&gt;0.4,J648&lt;=0.6),0.6,IF(AND(J648&gt;0.6,J648&lt;=0.8),0.8,IF(AND(J648&gt;0.8,J648&lt;=1),1))))),REFERENCIAS!$C:$D,2,0)*VLOOKUP($J$2,PONDERADORES!A:P,IF(AND(INFORMACION!$T648='REFERENCIAS RIESGO'!$C$36,INFORMACION!$F648=REFERENCIAS!$C$24),16,IF(INFORMACION!$T648='REFERENCIAS RIESGO'!$C$36,13,IF(INFORMACION!$F648=REFERENCIAS!$C$24,10,7))),0)</f>
        <v>#REF!</v>
      </c>
      <c r="Y648" s="68">
        <f>+VLOOKUP(M648,REFERENCIAS!$C:$D,2,0)*VLOOKUP($M$2,PONDERADORES!$A$7:$G$9,7,0)+VLOOKUP(N648,REFERENCIAS!$C:$D,2,0)*VLOOKUP($N$2,PONDERADORES!$A$7:$G$9,7,0)+VLOOKUP(O648,REFERENCIAS!$C:$D,2,0)*VLOOKUP($O$2,PONDERADORES!$A$7:$G$9,7,0)</f>
        <v>0.2</v>
      </c>
      <c r="Z648" s="2">
        <f>+VLOOKUP(IF(R648&lt;0.1,0,IF(AND(R648&gt;=0.1,R648&lt;0.2),0.1,IF(AND(R648&gt;=0.2,R648&lt;0.3),0.2,IF(R648&gt;0.3,0.3,)))),REFERENCIAS!$C:$D,2,0)*VLOOKUP($R$2,PONDERADORES!$A$11:$G$11,7,0)</f>
        <v>15</v>
      </c>
      <c r="AA648" s="92"/>
      <c r="AB648" s="95" t="e">
        <f t="shared" ca="1" si="39"/>
        <v>#REF!</v>
      </c>
      <c r="AC648" s="23" t="e">
        <f ca="1">IF(AB648&gt;REFERENCIAS!$C$62,REFERENCIAS!$B$62,IF(AND(AB648&gt;=REFERENCIAS!$C$63,AB648&lt;REFERENCIAS!$D$63),REFERENCIAS!$B$63,IF(AND(AB648&gt;REFERENCIAS!$C$64,AB648&lt;=REFERENCIAS!$D$64),REFERENCIAS!$B$64,IF(AND(AB648&gt;=REFERENCIAS!$C$65,AB648&lt;REFERENCIAS!$D$65),REFERENCIAS!$B$65, "Revisar"))))</f>
        <v>#REF!</v>
      </c>
      <c r="AD648" s="94" t="e">
        <f ca="1">VLOOKUP(AC648,REFERENCIAS!$B$62:$G$65,4,FALSE)</f>
        <v>#REF!</v>
      </c>
      <c r="AJ648" s="20"/>
    </row>
    <row r="649" spans="1:36" ht="17.25" x14ac:dyDescent="0.25">
      <c r="A649" s="74"/>
      <c r="B649" s="19"/>
      <c r="C649" s="19"/>
      <c r="D649" s="50"/>
      <c r="E649" s="73"/>
      <c r="F649" s="74"/>
      <c r="G649" s="9"/>
      <c r="H649" s="48"/>
      <c r="I649" s="49">
        <f t="shared" ca="1" si="37"/>
        <v>2022</v>
      </c>
      <c r="J649" s="22">
        <f t="shared" ca="1" si="36"/>
        <v>1</v>
      </c>
      <c r="K649" s="19"/>
      <c r="L649" s="73"/>
      <c r="M649" s="74"/>
      <c r="N649" s="19"/>
      <c r="O649" s="73"/>
      <c r="P649" s="82">
        <v>1</v>
      </c>
      <c r="Q649" s="24">
        <v>1</v>
      </c>
      <c r="R649" s="81">
        <f t="shared" si="38"/>
        <v>1</v>
      </c>
      <c r="S649" s="85"/>
      <c r="T649" s="19"/>
      <c r="U649" s="22"/>
      <c r="V649" s="59"/>
      <c r="W649" s="81"/>
      <c r="X649" s="91" t="e">
        <f ca="1">+VLOOKUP(#REF!,REFERENCIAS!$C:$D,2,0)*VLOOKUP(#REF!,PONDERADORES!A:P,IF(AND(INFORMACION!$T649='REFERENCIAS RIESGO'!$C$36,INFORMACION!$F649=REFERENCIAS!$C$24),16,IF(INFORMACION!$T649='REFERENCIAS RIESGO'!$C$36,13,IF(INFORMACION!$F649=REFERENCIAS!$C$24,10,7))),0)+VLOOKUP(K649,REFERENCIAS!$C:$D,2,0)*VLOOKUP($K$2,PONDERADORES!A:P,IF(AND(INFORMACION!$T649='REFERENCIAS RIESGO'!$C$36,INFORMACION!$F649=REFERENCIAS!$C$24),16,IF(INFORMACION!$T649='REFERENCIAS RIESGO'!$C$36,13,IF(INFORMACION!$F649=REFERENCIAS!$C$24,10,7))),0)+VLOOKUP(L649,REFERENCIAS!$C:$D,2,0)*VLOOKUP($L$2,PONDERADORES!A:P,IF(AND(INFORMACION!$T649='REFERENCIAS RIESGO'!$C$36,INFORMACION!$F649=REFERENCIAS!$C$24),16,IF(INFORMACION!$T649='REFERENCIAS RIESGO'!$C$36,13,IF(INFORMACION!$F649=REFERENCIAS!$C$24,10,7))),0)+VLOOKUP(F649,REFERENCIAS!$C:$D,2,0)*VLOOKUP($F$2,PONDERADORES!A:P,IF(AND(INFORMACION!$T649='REFERENCIAS RIESGO'!$C$36,INFORMACION!$F649=REFERENCIAS!$C$24),16,IF(INFORMACION!$T649='REFERENCIAS RIESGO'!$C$36,13,IF(INFORMACION!$F649=REFERENCIAS!$C$24,10,7))),0)+VLOOKUP(T649,REFERENCIAS!$C:$D,2,0)*VLOOKUP($T$2,PONDERADORES!A:P,IF(AND(INFORMACION!$T649='REFERENCIAS RIESGO'!$C$36,INFORMACION!$F649=REFERENCIAS!$C$24),16,IF(INFORMACION!$T649='REFERENCIAS RIESGO'!$C$36,13,IF(INFORMACION!$F649=REFERENCIAS!$C$24,10,7))),0)+VLOOKUP(IF(J649&lt;=0.2,0.2,IF(AND(J649&gt;0.2,J649&lt;=0.4),0.4,IF(AND(J649&gt;0.4,J649&lt;=0.6),0.6,IF(AND(J649&gt;0.6,J649&lt;=0.8),0.8,IF(AND(J649&gt;0.8,J649&lt;=1),1))))),REFERENCIAS!$C:$D,2,0)*VLOOKUP($J$2,PONDERADORES!A:P,IF(AND(INFORMACION!$T649='REFERENCIAS RIESGO'!$C$36,INFORMACION!$F649=REFERENCIAS!$C$24),16,IF(INFORMACION!$T649='REFERENCIAS RIESGO'!$C$36,13,IF(INFORMACION!$F649=REFERENCIAS!$C$24,10,7))),0)</f>
        <v>#REF!</v>
      </c>
      <c r="Y649" s="68">
        <f>+VLOOKUP(M649,REFERENCIAS!$C:$D,2,0)*VLOOKUP($M$2,PONDERADORES!$A$7:$G$9,7,0)+VLOOKUP(N649,REFERENCIAS!$C:$D,2,0)*VLOOKUP($N$2,PONDERADORES!$A$7:$G$9,7,0)+VLOOKUP(O649,REFERENCIAS!$C:$D,2,0)*VLOOKUP($O$2,PONDERADORES!$A$7:$G$9,7,0)</f>
        <v>0.2</v>
      </c>
      <c r="Z649" s="2">
        <f>+VLOOKUP(IF(R649&lt;0.1,0,IF(AND(R649&gt;=0.1,R649&lt;0.2),0.1,IF(AND(R649&gt;=0.2,R649&lt;0.3),0.2,IF(R649&gt;0.3,0.3,)))),REFERENCIAS!$C:$D,2,0)*VLOOKUP($R$2,PONDERADORES!$A$11:$G$11,7,0)</f>
        <v>15</v>
      </c>
      <c r="AA649" s="92"/>
      <c r="AB649" s="95" t="e">
        <f t="shared" ca="1" si="39"/>
        <v>#REF!</v>
      </c>
      <c r="AC649" s="23" t="e">
        <f ca="1">IF(AB649&gt;REFERENCIAS!$C$62,REFERENCIAS!$B$62,IF(AND(AB649&gt;=REFERENCIAS!$C$63,AB649&lt;REFERENCIAS!$D$63),REFERENCIAS!$B$63,IF(AND(AB649&gt;REFERENCIAS!$C$64,AB649&lt;=REFERENCIAS!$D$64),REFERENCIAS!$B$64,IF(AND(AB649&gt;=REFERENCIAS!$C$65,AB649&lt;REFERENCIAS!$D$65),REFERENCIAS!$B$65, "Revisar"))))</f>
        <v>#REF!</v>
      </c>
      <c r="AD649" s="94" t="e">
        <f ca="1">VLOOKUP(AC649,REFERENCIAS!$B$62:$G$65,4,FALSE)</f>
        <v>#REF!</v>
      </c>
      <c r="AJ649" s="20"/>
    </row>
    <row r="650" spans="1:36" ht="17.25" x14ac:dyDescent="0.25">
      <c r="A650" s="74"/>
      <c r="B650" s="19"/>
      <c r="C650" s="19"/>
      <c r="D650" s="50"/>
      <c r="E650" s="73"/>
      <c r="F650" s="74"/>
      <c r="G650" s="9"/>
      <c r="H650" s="48"/>
      <c r="I650" s="49">
        <f t="shared" ca="1" si="37"/>
        <v>2022</v>
      </c>
      <c r="J650" s="22">
        <f t="shared" ca="1" si="36"/>
        <v>1</v>
      </c>
      <c r="K650" s="19"/>
      <c r="L650" s="73"/>
      <c r="M650" s="74"/>
      <c r="N650" s="19"/>
      <c r="O650" s="73"/>
      <c r="P650" s="82">
        <v>1</v>
      </c>
      <c r="Q650" s="24">
        <v>1</v>
      </c>
      <c r="R650" s="81">
        <f t="shared" si="38"/>
        <v>1</v>
      </c>
      <c r="S650" s="85"/>
      <c r="T650" s="19"/>
      <c r="U650" s="22"/>
      <c r="V650" s="59"/>
      <c r="W650" s="81"/>
      <c r="X650" s="91" t="e">
        <f ca="1">+VLOOKUP(#REF!,REFERENCIAS!$C:$D,2,0)*VLOOKUP(#REF!,PONDERADORES!A:P,IF(AND(INFORMACION!$T650='REFERENCIAS RIESGO'!$C$36,INFORMACION!$F650=REFERENCIAS!$C$24),16,IF(INFORMACION!$T650='REFERENCIAS RIESGO'!$C$36,13,IF(INFORMACION!$F650=REFERENCIAS!$C$24,10,7))),0)+VLOOKUP(K650,REFERENCIAS!$C:$D,2,0)*VLOOKUP($K$2,PONDERADORES!A:P,IF(AND(INFORMACION!$T650='REFERENCIAS RIESGO'!$C$36,INFORMACION!$F650=REFERENCIAS!$C$24),16,IF(INFORMACION!$T650='REFERENCIAS RIESGO'!$C$36,13,IF(INFORMACION!$F650=REFERENCIAS!$C$24,10,7))),0)+VLOOKUP(L650,REFERENCIAS!$C:$D,2,0)*VLOOKUP($L$2,PONDERADORES!A:P,IF(AND(INFORMACION!$T650='REFERENCIAS RIESGO'!$C$36,INFORMACION!$F650=REFERENCIAS!$C$24),16,IF(INFORMACION!$T650='REFERENCIAS RIESGO'!$C$36,13,IF(INFORMACION!$F650=REFERENCIAS!$C$24,10,7))),0)+VLOOKUP(F650,REFERENCIAS!$C:$D,2,0)*VLOOKUP($F$2,PONDERADORES!A:P,IF(AND(INFORMACION!$T650='REFERENCIAS RIESGO'!$C$36,INFORMACION!$F650=REFERENCIAS!$C$24),16,IF(INFORMACION!$T650='REFERENCIAS RIESGO'!$C$36,13,IF(INFORMACION!$F650=REFERENCIAS!$C$24,10,7))),0)+VLOOKUP(T650,REFERENCIAS!$C:$D,2,0)*VLOOKUP($T$2,PONDERADORES!A:P,IF(AND(INFORMACION!$T650='REFERENCIAS RIESGO'!$C$36,INFORMACION!$F650=REFERENCIAS!$C$24),16,IF(INFORMACION!$T650='REFERENCIAS RIESGO'!$C$36,13,IF(INFORMACION!$F650=REFERENCIAS!$C$24,10,7))),0)+VLOOKUP(IF(J650&lt;=0.2,0.2,IF(AND(J650&gt;0.2,J650&lt;=0.4),0.4,IF(AND(J650&gt;0.4,J650&lt;=0.6),0.6,IF(AND(J650&gt;0.6,J650&lt;=0.8),0.8,IF(AND(J650&gt;0.8,J650&lt;=1),1))))),REFERENCIAS!$C:$D,2,0)*VLOOKUP($J$2,PONDERADORES!A:P,IF(AND(INFORMACION!$T650='REFERENCIAS RIESGO'!$C$36,INFORMACION!$F650=REFERENCIAS!$C$24),16,IF(INFORMACION!$T650='REFERENCIAS RIESGO'!$C$36,13,IF(INFORMACION!$F650=REFERENCIAS!$C$24,10,7))),0)</f>
        <v>#REF!</v>
      </c>
      <c r="Y650" s="68">
        <f>+VLOOKUP(M650,REFERENCIAS!$C:$D,2,0)*VLOOKUP($M$2,PONDERADORES!$A$7:$G$9,7,0)+VLOOKUP(N650,REFERENCIAS!$C:$D,2,0)*VLOOKUP($N$2,PONDERADORES!$A$7:$G$9,7,0)+VLOOKUP(O650,REFERENCIAS!$C:$D,2,0)*VLOOKUP($O$2,PONDERADORES!$A$7:$G$9,7,0)</f>
        <v>0.2</v>
      </c>
      <c r="Z650" s="2">
        <f>+VLOOKUP(IF(R650&lt;0.1,0,IF(AND(R650&gt;=0.1,R650&lt;0.2),0.1,IF(AND(R650&gt;=0.2,R650&lt;0.3),0.2,IF(R650&gt;0.3,0.3,)))),REFERENCIAS!$C:$D,2,0)*VLOOKUP($R$2,PONDERADORES!$A$11:$G$11,7,0)</f>
        <v>15</v>
      </c>
      <c r="AA650" s="92"/>
      <c r="AB650" s="95" t="e">
        <f t="shared" ca="1" si="39"/>
        <v>#REF!</v>
      </c>
      <c r="AC650" s="23" t="e">
        <f ca="1">IF(AB650&gt;REFERENCIAS!$C$62,REFERENCIAS!$B$62,IF(AND(AB650&gt;=REFERENCIAS!$C$63,AB650&lt;REFERENCIAS!$D$63),REFERENCIAS!$B$63,IF(AND(AB650&gt;REFERENCIAS!$C$64,AB650&lt;=REFERENCIAS!$D$64),REFERENCIAS!$B$64,IF(AND(AB650&gt;=REFERENCIAS!$C$65,AB650&lt;REFERENCIAS!$D$65),REFERENCIAS!$B$65, "Revisar"))))</f>
        <v>#REF!</v>
      </c>
      <c r="AD650" s="94" t="e">
        <f ca="1">VLOOKUP(AC650,REFERENCIAS!$B$62:$G$65,4,FALSE)</f>
        <v>#REF!</v>
      </c>
      <c r="AJ650" s="20"/>
    </row>
    <row r="651" spans="1:36" ht="17.25" x14ac:dyDescent="0.25">
      <c r="A651" s="74"/>
      <c r="B651" s="19"/>
      <c r="C651" s="19"/>
      <c r="D651" s="50"/>
      <c r="E651" s="73"/>
      <c r="F651" s="74"/>
      <c r="G651" s="9"/>
      <c r="H651" s="48"/>
      <c r="I651" s="49">
        <f t="shared" ca="1" si="37"/>
        <v>2022</v>
      </c>
      <c r="J651" s="22">
        <f t="shared" ca="1" si="36"/>
        <v>1</v>
      </c>
      <c r="K651" s="19"/>
      <c r="L651" s="73"/>
      <c r="M651" s="74"/>
      <c r="N651" s="19"/>
      <c r="O651" s="73"/>
      <c r="P651" s="82">
        <v>1</v>
      </c>
      <c r="Q651" s="24">
        <v>1</v>
      </c>
      <c r="R651" s="81">
        <f t="shared" si="38"/>
        <v>1</v>
      </c>
      <c r="S651" s="85"/>
      <c r="T651" s="19"/>
      <c r="U651" s="22"/>
      <c r="V651" s="59"/>
      <c r="W651" s="81"/>
      <c r="X651" s="91" t="e">
        <f ca="1">+VLOOKUP(#REF!,REFERENCIAS!$C:$D,2,0)*VLOOKUP(#REF!,PONDERADORES!A:P,IF(AND(INFORMACION!$T651='REFERENCIAS RIESGO'!$C$36,INFORMACION!$F651=REFERENCIAS!$C$24),16,IF(INFORMACION!$T651='REFERENCIAS RIESGO'!$C$36,13,IF(INFORMACION!$F651=REFERENCIAS!$C$24,10,7))),0)+VLOOKUP(K651,REFERENCIAS!$C:$D,2,0)*VLOOKUP($K$2,PONDERADORES!A:P,IF(AND(INFORMACION!$T651='REFERENCIAS RIESGO'!$C$36,INFORMACION!$F651=REFERENCIAS!$C$24),16,IF(INFORMACION!$T651='REFERENCIAS RIESGO'!$C$36,13,IF(INFORMACION!$F651=REFERENCIAS!$C$24,10,7))),0)+VLOOKUP(L651,REFERENCIAS!$C:$D,2,0)*VLOOKUP($L$2,PONDERADORES!A:P,IF(AND(INFORMACION!$T651='REFERENCIAS RIESGO'!$C$36,INFORMACION!$F651=REFERENCIAS!$C$24),16,IF(INFORMACION!$T651='REFERENCIAS RIESGO'!$C$36,13,IF(INFORMACION!$F651=REFERENCIAS!$C$24,10,7))),0)+VLOOKUP(F651,REFERENCIAS!$C:$D,2,0)*VLOOKUP($F$2,PONDERADORES!A:P,IF(AND(INFORMACION!$T651='REFERENCIAS RIESGO'!$C$36,INFORMACION!$F651=REFERENCIAS!$C$24),16,IF(INFORMACION!$T651='REFERENCIAS RIESGO'!$C$36,13,IF(INFORMACION!$F651=REFERENCIAS!$C$24,10,7))),0)+VLOOKUP(T651,REFERENCIAS!$C:$D,2,0)*VLOOKUP($T$2,PONDERADORES!A:P,IF(AND(INFORMACION!$T651='REFERENCIAS RIESGO'!$C$36,INFORMACION!$F651=REFERENCIAS!$C$24),16,IF(INFORMACION!$T651='REFERENCIAS RIESGO'!$C$36,13,IF(INFORMACION!$F651=REFERENCIAS!$C$24,10,7))),0)+VLOOKUP(IF(J651&lt;=0.2,0.2,IF(AND(J651&gt;0.2,J651&lt;=0.4),0.4,IF(AND(J651&gt;0.4,J651&lt;=0.6),0.6,IF(AND(J651&gt;0.6,J651&lt;=0.8),0.8,IF(AND(J651&gt;0.8,J651&lt;=1),1))))),REFERENCIAS!$C:$D,2,0)*VLOOKUP($J$2,PONDERADORES!A:P,IF(AND(INFORMACION!$T651='REFERENCIAS RIESGO'!$C$36,INFORMACION!$F651=REFERENCIAS!$C$24),16,IF(INFORMACION!$T651='REFERENCIAS RIESGO'!$C$36,13,IF(INFORMACION!$F651=REFERENCIAS!$C$24,10,7))),0)</f>
        <v>#REF!</v>
      </c>
      <c r="Y651" s="68">
        <f>+VLOOKUP(M651,REFERENCIAS!$C:$D,2,0)*VLOOKUP($M$2,PONDERADORES!$A$7:$G$9,7,0)+VLOOKUP(N651,REFERENCIAS!$C:$D,2,0)*VLOOKUP($N$2,PONDERADORES!$A$7:$G$9,7,0)+VLOOKUP(O651,REFERENCIAS!$C:$D,2,0)*VLOOKUP($O$2,PONDERADORES!$A$7:$G$9,7,0)</f>
        <v>0.2</v>
      </c>
      <c r="Z651" s="2">
        <f>+VLOOKUP(IF(R651&lt;0.1,0,IF(AND(R651&gt;=0.1,R651&lt;0.2),0.1,IF(AND(R651&gt;=0.2,R651&lt;0.3),0.2,IF(R651&gt;0.3,0.3,)))),REFERENCIAS!$C:$D,2,0)*VLOOKUP($R$2,PONDERADORES!$A$11:$G$11,7,0)</f>
        <v>15</v>
      </c>
      <c r="AA651" s="92"/>
      <c r="AB651" s="95" t="e">
        <f t="shared" ca="1" si="39"/>
        <v>#REF!</v>
      </c>
      <c r="AC651" s="23" t="e">
        <f ca="1">IF(AB651&gt;REFERENCIAS!$C$62,REFERENCIAS!$B$62,IF(AND(AB651&gt;=REFERENCIAS!$C$63,AB651&lt;REFERENCIAS!$D$63),REFERENCIAS!$B$63,IF(AND(AB651&gt;REFERENCIAS!$C$64,AB651&lt;=REFERENCIAS!$D$64),REFERENCIAS!$B$64,IF(AND(AB651&gt;=REFERENCIAS!$C$65,AB651&lt;REFERENCIAS!$D$65),REFERENCIAS!$B$65, "Revisar"))))</f>
        <v>#REF!</v>
      </c>
      <c r="AD651" s="94" t="e">
        <f ca="1">VLOOKUP(AC651,REFERENCIAS!$B$62:$G$65,4,FALSE)</f>
        <v>#REF!</v>
      </c>
      <c r="AJ651" s="20"/>
    </row>
    <row r="652" spans="1:36" ht="17.25" x14ac:dyDescent="0.25">
      <c r="A652" s="74"/>
      <c r="B652" s="19"/>
      <c r="C652" s="19"/>
      <c r="D652" s="50"/>
      <c r="E652" s="73"/>
      <c r="F652" s="74"/>
      <c r="G652" s="9"/>
      <c r="H652" s="48"/>
      <c r="I652" s="49">
        <f t="shared" ca="1" si="37"/>
        <v>2022</v>
      </c>
      <c r="J652" s="22">
        <f t="shared" ca="1" si="36"/>
        <v>1</v>
      </c>
      <c r="K652" s="19"/>
      <c r="L652" s="73"/>
      <c r="M652" s="74"/>
      <c r="N652" s="19"/>
      <c r="O652" s="73"/>
      <c r="P652" s="82">
        <v>1</v>
      </c>
      <c r="Q652" s="24">
        <v>1</v>
      </c>
      <c r="R652" s="81">
        <f t="shared" si="38"/>
        <v>1</v>
      </c>
      <c r="S652" s="85"/>
      <c r="T652" s="19"/>
      <c r="U652" s="22"/>
      <c r="V652" s="59"/>
      <c r="W652" s="81"/>
      <c r="X652" s="91" t="e">
        <f ca="1">+VLOOKUP(#REF!,REFERENCIAS!$C:$D,2,0)*VLOOKUP(#REF!,PONDERADORES!A:P,IF(AND(INFORMACION!$T652='REFERENCIAS RIESGO'!$C$36,INFORMACION!$F652=REFERENCIAS!$C$24),16,IF(INFORMACION!$T652='REFERENCIAS RIESGO'!$C$36,13,IF(INFORMACION!$F652=REFERENCIAS!$C$24,10,7))),0)+VLOOKUP(K652,REFERENCIAS!$C:$D,2,0)*VLOOKUP($K$2,PONDERADORES!A:P,IF(AND(INFORMACION!$T652='REFERENCIAS RIESGO'!$C$36,INFORMACION!$F652=REFERENCIAS!$C$24),16,IF(INFORMACION!$T652='REFERENCIAS RIESGO'!$C$36,13,IF(INFORMACION!$F652=REFERENCIAS!$C$24,10,7))),0)+VLOOKUP(L652,REFERENCIAS!$C:$D,2,0)*VLOOKUP($L$2,PONDERADORES!A:P,IF(AND(INFORMACION!$T652='REFERENCIAS RIESGO'!$C$36,INFORMACION!$F652=REFERENCIAS!$C$24),16,IF(INFORMACION!$T652='REFERENCIAS RIESGO'!$C$36,13,IF(INFORMACION!$F652=REFERENCIAS!$C$24,10,7))),0)+VLOOKUP(F652,REFERENCIAS!$C:$D,2,0)*VLOOKUP($F$2,PONDERADORES!A:P,IF(AND(INFORMACION!$T652='REFERENCIAS RIESGO'!$C$36,INFORMACION!$F652=REFERENCIAS!$C$24),16,IF(INFORMACION!$T652='REFERENCIAS RIESGO'!$C$36,13,IF(INFORMACION!$F652=REFERENCIAS!$C$24,10,7))),0)+VLOOKUP(T652,REFERENCIAS!$C:$D,2,0)*VLOOKUP($T$2,PONDERADORES!A:P,IF(AND(INFORMACION!$T652='REFERENCIAS RIESGO'!$C$36,INFORMACION!$F652=REFERENCIAS!$C$24),16,IF(INFORMACION!$T652='REFERENCIAS RIESGO'!$C$36,13,IF(INFORMACION!$F652=REFERENCIAS!$C$24,10,7))),0)+VLOOKUP(IF(J652&lt;=0.2,0.2,IF(AND(J652&gt;0.2,J652&lt;=0.4),0.4,IF(AND(J652&gt;0.4,J652&lt;=0.6),0.6,IF(AND(J652&gt;0.6,J652&lt;=0.8),0.8,IF(AND(J652&gt;0.8,J652&lt;=1),1))))),REFERENCIAS!$C:$D,2,0)*VLOOKUP($J$2,PONDERADORES!A:P,IF(AND(INFORMACION!$T652='REFERENCIAS RIESGO'!$C$36,INFORMACION!$F652=REFERENCIAS!$C$24),16,IF(INFORMACION!$T652='REFERENCIAS RIESGO'!$C$36,13,IF(INFORMACION!$F652=REFERENCIAS!$C$24,10,7))),0)</f>
        <v>#REF!</v>
      </c>
      <c r="Y652" s="68">
        <f>+VLOOKUP(M652,REFERENCIAS!$C:$D,2,0)*VLOOKUP($M$2,PONDERADORES!$A$7:$G$9,7,0)+VLOOKUP(N652,REFERENCIAS!$C:$D,2,0)*VLOOKUP($N$2,PONDERADORES!$A$7:$G$9,7,0)+VLOOKUP(O652,REFERENCIAS!$C:$D,2,0)*VLOOKUP($O$2,PONDERADORES!$A$7:$G$9,7,0)</f>
        <v>0.2</v>
      </c>
      <c r="Z652" s="2">
        <f>+VLOOKUP(IF(R652&lt;0.1,0,IF(AND(R652&gt;=0.1,R652&lt;0.2),0.1,IF(AND(R652&gt;=0.2,R652&lt;0.3),0.2,IF(R652&gt;0.3,0.3,)))),REFERENCIAS!$C:$D,2,0)*VLOOKUP($R$2,PONDERADORES!$A$11:$G$11,7,0)</f>
        <v>15</v>
      </c>
      <c r="AA652" s="92"/>
      <c r="AB652" s="95" t="e">
        <f t="shared" ca="1" si="39"/>
        <v>#REF!</v>
      </c>
      <c r="AC652" s="23" t="e">
        <f ca="1">IF(AB652&gt;REFERENCIAS!$C$62,REFERENCIAS!$B$62,IF(AND(AB652&gt;=REFERENCIAS!$C$63,AB652&lt;REFERENCIAS!$D$63),REFERENCIAS!$B$63,IF(AND(AB652&gt;REFERENCIAS!$C$64,AB652&lt;=REFERENCIAS!$D$64),REFERENCIAS!$B$64,IF(AND(AB652&gt;=REFERENCIAS!$C$65,AB652&lt;REFERENCIAS!$D$65),REFERENCIAS!$B$65, "Revisar"))))</f>
        <v>#REF!</v>
      </c>
      <c r="AD652" s="94" t="e">
        <f ca="1">VLOOKUP(AC652,REFERENCIAS!$B$62:$G$65,4,FALSE)</f>
        <v>#REF!</v>
      </c>
      <c r="AJ652" s="20"/>
    </row>
    <row r="653" spans="1:36" ht="17.25" x14ac:dyDescent="0.25">
      <c r="A653" s="74"/>
      <c r="B653" s="19"/>
      <c r="C653" s="19"/>
      <c r="D653" s="50"/>
      <c r="E653" s="73"/>
      <c r="F653" s="74"/>
      <c r="G653" s="9"/>
      <c r="H653" s="48"/>
      <c r="I653" s="49">
        <f t="shared" ca="1" si="37"/>
        <v>2022</v>
      </c>
      <c r="J653" s="22">
        <f t="shared" ca="1" si="36"/>
        <v>1</v>
      </c>
      <c r="K653" s="19"/>
      <c r="L653" s="73"/>
      <c r="M653" s="74"/>
      <c r="N653" s="19"/>
      <c r="O653" s="73"/>
      <c r="P653" s="82">
        <v>1</v>
      </c>
      <c r="Q653" s="24">
        <v>1</v>
      </c>
      <c r="R653" s="81">
        <f t="shared" si="38"/>
        <v>1</v>
      </c>
      <c r="S653" s="85"/>
      <c r="T653" s="19"/>
      <c r="U653" s="22"/>
      <c r="V653" s="59"/>
      <c r="W653" s="81"/>
      <c r="X653" s="91" t="e">
        <f ca="1">+VLOOKUP(#REF!,REFERENCIAS!$C:$D,2,0)*VLOOKUP(#REF!,PONDERADORES!A:P,IF(AND(INFORMACION!$T653='REFERENCIAS RIESGO'!$C$36,INFORMACION!$F653=REFERENCIAS!$C$24),16,IF(INFORMACION!$T653='REFERENCIAS RIESGO'!$C$36,13,IF(INFORMACION!$F653=REFERENCIAS!$C$24,10,7))),0)+VLOOKUP(K653,REFERENCIAS!$C:$D,2,0)*VLOOKUP($K$2,PONDERADORES!A:P,IF(AND(INFORMACION!$T653='REFERENCIAS RIESGO'!$C$36,INFORMACION!$F653=REFERENCIAS!$C$24),16,IF(INFORMACION!$T653='REFERENCIAS RIESGO'!$C$36,13,IF(INFORMACION!$F653=REFERENCIAS!$C$24,10,7))),0)+VLOOKUP(L653,REFERENCIAS!$C:$D,2,0)*VLOOKUP($L$2,PONDERADORES!A:P,IF(AND(INFORMACION!$T653='REFERENCIAS RIESGO'!$C$36,INFORMACION!$F653=REFERENCIAS!$C$24),16,IF(INFORMACION!$T653='REFERENCIAS RIESGO'!$C$36,13,IF(INFORMACION!$F653=REFERENCIAS!$C$24,10,7))),0)+VLOOKUP(F653,REFERENCIAS!$C:$D,2,0)*VLOOKUP($F$2,PONDERADORES!A:P,IF(AND(INFORMACION!$T653='REFERENCIAS RIESGO'!$C$36,INFORMACION!$F653=REFERENCIAS!$C$24),16,IF(INFORMACION!$T653='REFERENCIAS RIESGO'!$C$36,13,IF(INFORMACION!$F653=REFERENCIAS!$C$24,10,7))),0)+VLOOKUP(T653,REFERENCIAS!$C:$D,2,0)*VLOOKUP($T$2,PONDERADORES!A:P,IF(AND(INFORMACION!$T653='REFERENCIAS RIESGO'!$C$36,INFORMACION!$F653=REFERENCIAS!$C$24),16,IF(INFORMACION!$T653='REFERENCIAS RIESGO'!$C$36,13,IF(INFORMACION!$F653=REFERENCIAS!$C$24,10,7))),0)+VLOOKUP(IF(J653&lt;=0.2,0.2,IF(AND(J653&gt;0.2,J653&lt;=0.4),0.4,IF(AND(J653&gt;0.4,J653&lt;=0.6),0.6,IF(AND(J653&gt;0.6,J653&lt;=0.8),0.8,IF(AND(J653&gt;0.8,J653&lt;=1),1))))),REFERENCIAS!$C:$D,2,0)*VLOOKUP($J$2,PONDERADORES!A:P,IF(AND(INFORMACION!$T653='REFERENCIAS RIESGO'!$C$36,INFORMACION!$F653=REFERENCIAS!$C$24),16,IF(INFORMACION!$T653='REFERENCIAS RIESGO'!$C$36,13,IF(INFORMACION!$F653=REFERENCIAS!$C$24,10,7))),0)</f>
        <v>#REF!</v>
      </c>
      <c r="Y653" s="68">
        <f>+VLOOKUP(M653,REFERENCIAS!$C:$D,2,0)*VLOOKUP($M$2,PONDERADORES!$A$7:$G$9,7,0)+VLOOKUP(N653,REFERENCIAS!$C:$D,2,0)*VLOOKUP($N$2,PONDERADORES!$A$7:$G$9,7,0)+VLOOKUP(O653,REFERENCIAS!$C:$D,2,0)*VLOOKUP($O$2,PONDERADORES!$A$7:$G$9,7,0)</f>
        <v>0.2</v>
      </c>
      <c r="Z653" s="2">
        <f>+VLOOKUP(IF(R653&lt;0.1,0,IF(AND(R653&gt;=0.1,R653&lt;0.2),0.1,IF(AND(R653&gt;=0.2,R653&lt;0.3),0.2,IF(R653&gt;0.3,0.3,)))),REFERENCIAS!$C:$D,2,0)*VLOOKUP($R$2,PONDERADORES!$A$11:$G$11,7,0)</f>
        <v>15</v>
      </c>
      <c r="AA653" s="92"/>
      <c r="AB653" s="95" t="e">
        <f t="shared" ca="1" si="39"/>
        <v>#REF!</v>
      </c>
      <c r="AC653" s="23" t="e">
        <f ca="1">IF(AB653&gt;REFERENCIAS!$C$62,REFERENCIAS!$B$62,IF(AND(AB653&gt;=REFERENCIAS!$C$63,AB653&lt;REFERENCIAS!$D$63),REFERENCIAS!$B$63,IF(AND(AB653&gt;REFERENCIAS!$C$64,AB653&lt;=REFERENCIAS!$D$64),REFERENCIAS!$B$64,IF(AND(AB653&gt;=REFERENCIAS!$C$65,AB653&lt;REFERENCIAS!$D$65),REFERENCIAS!$B$65, "Revisar"))))</f>
        <v>#REF!</v>
      </c>
      <c r="AD653" s="94" t="e">
        <f ca="1">VLOOKUP(AC653,REFERENCIAS!$B$62:$G$65,4,FALSE)</f>
        <v>#REF!</v>
      </c>
      <c r="AJ653" s="20"/>
    </row>
    <row r="654" spans="1:36" ht="17.25" x14ac:dyDescent="0.25">
      <c r="A654" s="74"/>
      <c r="B654" s="19"/>
      <c r="C654" s="19"/>
      <c r="D654" s="50"/>
      <c r="E654" s="73"/>
      <c r="F654" s="74"/>
      <c r="G654" s="9"/>
      <c r="H654" s="48"/>
      <c r="I654" s="49">
        <f t="shared" ca="1" si="37"/>
        <v>2022</v>
      </c>
      <c r="J654" s="22">
        <f t="shared" ca="1" si="36"/>
        <v>1</v>
      </c>
      <c r="K654" s="19"/>
      <c r="L654" s="73"/>
      <c r="M654" s="74"/>
      <c r="N654" s="19"/>
      <c r="O654" s="73"/>
      <c r="P654" s="82">
        <v>1</v>
      </c>
      <c r="Q654" s="24">
        <v>1</v>
      </c>
      <c r="R654" s="81">
        <f t="shared" si="38"/>
        <v>1</v>
      </c>
      <c r="S654" s="85"/>
      <c r="T654" s="19"/>
      <c r="U654" s="22"/>
      <c r="V654" s="59"/>
      <c r="W654" s="81"/>
      <c r="X654" s="91" t="e">
        <f ca="1">+VLOOKUP(#REF!,REFERENCIAS!$C:$D,2,0)*VLOOKUP(#REF!,PONDERADORES!A:P,IF(AND(INFORMACION!$T654='REFERENCIAS RIESGO'!$C$36,INFORMACION!$F654=REFERENCIAS!$C$24),16,IF(INFORMACION!$T654='REFERENCIAS RIESGO'!$C$36,13,IF(INFORMACION!$F654=REFERENCIAS!$C$24,10,7))),0)+VLOOKUP(K654,REFERENCIAS!$C:$D,2,0)*VLOOKUP($K$2,PONDERADORES!A:P,IF(AND(INFORMACION!$T654='REFERENCIAS RIESGO'!$C$36,INFORMACION!$F654=REFERENCIAS!$C$24),16,IF(INFORMACION!$T654='REFERENCIAS RIESGO'!$C$36,13,IF(INFORMACION!$F654=REFERENCIAS!$C$24,10,7))),0)+VLOOKUP(L654,REFERENCIAS!$C:$D,2,0)*VLOOKUP($L$2,PONDERADORES!A:P,IF(AND(INFORMACION!$T654='REFERENCIAS RIESGO'!$C$36,INFORMACION!$F654=REFERENCIAS!$C$24),16,IF(INFORMACION!$T654='REFERENCIAS RIESGO'!$C$36,13,IF(INFORMACION!$F654=REFERENCIAS!$C$24,10,7))),0)+VLOOKUP(F654,REFERENCIAS!$C:$D,2,0)*VLOOKUP($F$2,PONDERADORES!A:P,IF(AND(INFORMACION!$T654='REFERENCIAS RIESGO'!$C$36,INFORMACION!$F654=REFERENCIAS!$C$24),16,IF(INFORMACION!$T654='REFERENCIAS RIESGO'!$C$36,13,IF(INFORMACION!$F654=REFERENCIAS!$C$24,10,7))),0)+VLOOKUP(T654,REFERENCIAS!$C:$D,2,0)*VLOOKUP($T$2,PONDERADORES!A:P,IF(AND(INFORMACION!$T654='REFERENCIAS RIESGO'!$C$36,INFORMACION!$F654=REFERENCIAS!$C$24),16,IF(INFORMACION!$T654='REFERENCIAS RIESGO'!$C$36,13,IF(INFORMACION!$F654=REFERENCIAS!$C$24,10,7))),0)+VLOOKUP(IF(J654&lt;=0.2,0.2,IF(AND(J654&gt;0.2,J654&lt;=0.4),0.4,IF(AND(J654&gt;0.4,J654&lt;=0.6),0.6,IF(AND(J654&gt;0.6,J654&lt;=0.8),0.8,IF(AND(J654&gt;0.8,J654&lt;=1),1))))),REFERENCIAS!$C:$D,2,0)*VLOOKUP($J$2,PONDERADORES!A:P,IF(AND(INFORMACION!$T654='REFERENCIAS RIESGO'!$C$36,INFORMACION!$F654=REFERENCIAS!$C$24),16,IF(INFORMACION!$T654='REFERENCIAS RIESGO'!$C$36,13,IF(INFORMACION!$F654=REFERENCIAS!$C$24,10,7))),0)</f>
        <v>#REF!</v>
      </c>
      <c r="Y654" s="68">
        <f>+VLOOKUP(M654,REFERENCIAS!$C:$D,2,0)*VLOOKUP($M$2,PONDERADORES!$A$7:$G$9,7,0)+VLOOKUP(N654,REFERENCIAS!$C:$D,2,0)*VLOOKUP($N$2,PONDERADORES!$A$7:$G$9,7,0)+VLOOKUP(O654,REFERENCIAS!$C:$D,2,0)*VLOOKUP($O$2,PONDERADORES!$A$7:$G$9,7,0)</f>
        <v>0.2</v>
      </c>
      <c r="Z654" s="2">
        <f>+VLOOKUP(IF(R654&lt;0.1,0,IF(AND(R654&gt;=0.1,R654&lt;0.2),0.1,IF(AND(R654&gt;=0.2,R654&lt;0.3),0.2,IF(R654&gt;0.3,0.3,)))),REFERENCIAS!$C:$D,2,0)*VLOOKUP($R$2,PONDERADORES!$A$11:$G$11,7,0)</f>
        <v>15</v>
      </c>
      <c r="AA654" s="92"/>
      <c r="AB654" s="95" t="e">
        <f t="shared" ca="1" si="39"/>
        <v>#REF!</v>
      </c>
      <c r="AC654" s="23" t="e">
        <f ca="1">IF(AB654&gt;REFERENCIAS!$C$62,REFERENCIAS!$B$62,IF(AND(AB654&gt;=REFERENCIAS!$C$63,AB654&lt;REFERENCIAS!$D$63),REFERENCIAS!$B$63,IF(AND(AB654&gt;REFERENCIAS!$C$64,AB654&lt;=REFERENCIAS!$D$64),REFERENCIAS!$B$64,IF(AND(AB654&gt;=REFERENCIAS!$C$65,AB654&lt;REFERENCIAS!$D$65),REFERENCIAS!$B$65, "Revisar"))))</f>
        <v>#REF!</v>
      </c>
      <c r="AD654" s="94" t="e">
        <f ca="1">VLOOKUP(AC654,REFERENCIAS!$B$62:$G$65,4,FALSE)</f>
        <v>#REF!</v>
      </c>
      <c r="AJ654" s="20"/>
    </row>
    <row r="655" spans="1:36" ht="17.25" x14ac:dyDescent="0.25">
      <c r="A655" s="74"/>
      <c r="B655" s="19"/>
      <c r="C655" s="19"/>
      <c r="D655" s="50"/>
      <c r="E655" s="73"/>
      <c r="F655" s="74"/>
      <c r="G655" s="9"/>
      <c r="H655" s="48"/>
      <c r="I655" s="49">
        <f t="shared" ca="1" si="37"/>
        <v>2022</v>
      </c>
      <c r="J655" s="22">
        <f t="shared" ca="1" si="36"/>
        <v>1</v>
      </c>
      <c r="K655" s="19"/>
      <c r="L655" s="73"/>
      <c r="M655" s="74"/>
      <c r="N655" s="19"/>
      <c r="O655" s="73"/>
      <c r="P655" s="82">
        <v>1</v>
      </c>
      <c r="Q655" s="24">
        <v>1</v>
      </c>
      <c r="R655" s="81">
        <f t="shared" si="38"/>
        <v>1</v>
      </c>
      <c r="S655" s="85"/>
      <c r="T655" s="19"/>
      <c r="U655" s="22"/>
      <c r="V655" s="59"/>
      <c r="W655" s="81"/>
      <c r="X655" s="91" t="e">
        <f ca="1">+VLOOKUP(#REF!,REFERENCIAS!$C:$D,2,0)*VLOOKUP(#REF!,PONDERADORES!A:P,IF(AND(INFORMACION!$T655='REFERENCIAS RIESGO'!$C$36,INFORMACION!$F655=REFERENCIAS!$C$24),16,IF(INFORMACION!$T655='REFERENCIAS RIESGO'!$C$36,13,IF(INFORMACION!$F655=REFERENCIAS!$C$24,10,7))),0)+VLOOKUP(K655,REFERENCIAS!$C:$D,2,0)*VLOOKUP($K$2,PONDERADORES!A:P,IF(AND(INFORMACION!$T655='REFERENCIAS RIESGO'!$C$36,INFORMACION!$F655=REFERENCIAS!$C$24),16,IF(INFORMACION!$T655='REFERENCIAS RIESGO'!$C$36,13,IF(INFORMACION!$F655=REFERENCIAS!$C$24,10,7))),0)+VLOOKUP(L655,REFERENCIAS!$C:$D,2,0)*VLOOKUP($L$2,PONDERADORES!A:P,IF(AND(INFORMACION!$T655='REFERENCIAS RIESGO'!$C$36,INFORMACION!$F655=REFERENCIAS!$C$24),16,IF(INFORMACION!$T655='REFERENCIAS RIESGO'!$C$36,13,IF(INFORMACION!$F655=REFERENCIAS!$C$24,10,7))),0)+VLOOKUP(F655,REFERENCIAS!$C:$D,2,0)*VLOOKUP($F$2,PONDERADORES!A:P,IF(AND(INFORMACION!$T655='REFERENCIAS RIESGO'!$C$36,INFORMACION!$F655=REFERENCIAS!$C$24),16,IF(INFORMACION!$T655='REFERENCIAS RIESGO'!$C$36,13,IF(INFORMACION!$F655=REFERENCIAS!$C$24,10,7))),0)+VLOOKUP(T655,REFERENCIAS!$C:$D,2,0)*VLOOKUP($T$2,PONDERADORES!A:P,IF(AND(INFORMACION!$T655='REFERENCIAS RIESGO'!$C$36,INFORMACION!$F655=REFERENCIAS!$C$24),16,IF(INFORMACION!$T655='REFERENCIAS RIESGO'!$C$36,13,IF(INFORMACION!$F655=REFERENCIAS!$C$24,10,7))),0)+VLOOKUP(IF(J655&lt;=0.2,0.2,IF(AND(J655&gt;0.2,J655&lt;=0.4),0.4,IF(AND(J655&gt;0.4,J655&lt;=0.6),0.6,IF(AND(J655&gt;0.6,J655&lt;=0.8),0.8,IF(AND(J655&gt;0.8,J655&lt;=1),1))))),REFERENCIAS!$C:$D,2,0)*VLOOKUP($J$2,PONDERADORES!A:P,IF(AND(INFORMACION!$T655='REFERENCIAS RIESGO'!$C$36,INFORMACION!$F655=REFERENCIAS!$C$24),16,IF(INFORMACION!$T655='REFERENCIAS RIESGO'!$C$36,13,IF(INFORMACION!$F655=REFERENCIAS!$C$24,10,7))),0)</f>
        <v>#REF!</v>
      </c>
      <c r="Y655" s="68">
        <f>+VLOOKUP(M655,REFERENCIAS!$C:$D,2,0)*VLOOKUP($M$2,PONDERADORES!$A$7:$G$9,7,0)+VLOOKUP(N655,REFERENCIAS!$C:$D,2,0)*VLOOKUP($N$2,PONDERADORES!$A$7:$G$9,7,0)+VLOOKUP(O655,REFERENCIAS!$C:$D,2,0)*VLOOKUP($O$2,PONDERADORES!$A$7:$G$9,7,0)</f>
        <v>0.2</v>
      </c>
      <c r="Z655" s="2">
        <f>+VLOOKUP(IF(R655&lt;0.1,0,IF(AND(R655&gt;=0.1,R655&lt;0.2),0.1,IF(AND(R655&gt;=0.2,R655&lt;0.3),0.2,IF(R655&gt;0.3,0.3,)))),REFERENCIAS!$C:$D,2,0)*VLOOKUP($R$2,PONDERADORES!$A$11:$G$11,7,0)</f>
        <v>15</v>
      </c>
      <c r="AA655" s="92"/>
      <c r="AB655" s="95" t="e">
        <f t="shared" ca="1" si="39"/>
        <v>#REF!</v>
      </c>
      <c r="AC655" s="23" t="e">
        <f ca="1">IF(AB655&gt;REFERENCIAS!$C$62,REFERENCIAS!$B$62,IF(AND(AB655&gt;=REFERENCIAS!$C$63,AB655&lt;REFERENCIAS!$D$63),REFERENCIAS!$B$63,IF(AND(AB655&gt;REFERENCIAS!$C$64,AB655&lt;=REFERENCIAS!$D$64),REFERENCIAS!$B$64,IF(AND(AB655&gt;=REFERENCIAS!$C$65,AB655&lt;REFERENCIAS!$D$65),REFERENCIAS!$B$65, "Revisar"))))</f>
        <v>#REF!</v>
      </c>
      <c r="AD655" s="94" t="e">
        <f ca="1">VLOOKUP(AC655,REFERENCIAS!$B$62:$G$65,4,FALSE)</f>
        <v>#REF!</v>
      </c>
      <c r="AJ655" s="20"/>
    </row>
    <row r="656" spans="1:36" ht="17.25" x14ac:dyDescent="0.25">
      <c r="A656" s="74"/>
      <c r="B656" s="19"/>
      <c r="C656" s="19"/>
      <c r="D656" s="50"/>
      <c r="E656" s="73"/>
      <c r="F656" s="74"/>
      <c r="G656" s="9"/>
      <c r="H656" s="48"/>
      <c r="I656" s="49">
        <f t="shared" ca="1" si="37"/>
        <v>2022</v>
      </c>
      <c r="J656" s="22">
        <f t="shared" ca="1" si="36"/>
        <v>1</v>
      </c>
      <c r="K656" s="19"/>
      <c r="L656" s="73"/>
      <c r="M656" s="74"/>
      <c r="N656" s="19"/>
      <c r="O656" s="73"/>
      <c r="P656" s="82">
        <v>1</v>
      </c>
      <c r="Q656" s="24">
        <v>1</v>
      </c>
      <c r="R656" s="81">
        <f t="shared" si="38"/>
        <v>1</v>
      </c>
      <c r="S656" s="85"/>
      <c r="T656" s="19"/>
      <c r="U656" s="22"/>
      <c r="V656" s="59"/>
      <c r="W656" s="81"/>
      <c r="X656" s="91" t="e">
        <f ca="1">+VLOOKUP(#REF!,REFERENCIAS!$C:$D,2,0)*VLOOKUP(#REF!,PONDERADORES!A:P,IF(AND(INFORMACION!$T656='REFERENCIAS RIESGO'!$C$36,INFORMACION!$F656=REFERENCIAS!$C$24),16,IF(INFORMACION!$T656='REFERENCIAS RIESGO'!$C$36,13,IF(INFORMACION!$F656=REFERENCIAS!$C$24,10,7))),0)+VLOOKUP(K656,REFERENCIAS!$C:$D,2,0)*VLOOKUP($K$2,PONDERADORES!A:P,IF(AND(INFORMACION!$T656='REFERENCIAS RIESGO'!$C$36,INFORMACION!$F656=REFERENCIAS!$C$24),16,IF(INFORMACION!$T656='REFERENCIAS RIESGO'!$C$36,13,IF(INFORMACION!$F656=REFERENCIAS!$C$24,10,7))),0)+VLOOKUP(L656,REFERENCIAS!$C:$D,2,0)*VLOOKUP($L$2,PONDERADORES!A:P,IF(AND(INFORMACION!$T656='REFERENCIAS RIESGO'!$C$36,INFORMACION!$F656=REFERENCIAS!$C$24),16,IF(INFORMACION!$T656='REFERENCIAS RIESGO'!$C$36,13,IF(INFORMACION!$F656=REFERENCIAS!$C$24,10,7))),0)+VLOOKUP(F656,REFERENCIAS!$C:$D,2,0)*VLOOKUP($F$2,PONDERADORES!A:P,IF(AND(INFORMACION!$T656='REFERENCIAS RIESGO'!$C$36,INFORMACION!$F656=REFERENCIAS!$C$24),16,IF(INFORMACION!$T656='REFERENCIAS RIESGO'!$C$36,13,IF(INFORMACION!$F656=REFERENCIAS!$C$24,10,7))),0)+VLOOKUP(T656,REFERENCIAS!$C:$D,2,0)*VLOOKUP($T$2,PONDERADORES!A:P,IF(AND(INFORMACION!$T656='REFERENCIAS RIESGO'!$C$36,INFORMACION!$F656=REFERENCIAS!$C$24),16,IF(INFORMACION!$T656='REFERENCIAS RIESGO'!$C$36,13,IF(INFORMACION!$F656=REFERENCIAS!$C$24,10,7))),0)+VLOOKUP(IF(J656&lt;=0.2,0.2,IF(AND(J656&gt;0.2,J656&lt;=0.4),0.4,IF(AND(J656&gt;0.4,J656&lt;=0.6),0.6,IF(AND(J656&gt;0.6,J656&lt;=0.8),0.8,IF(AND(J656&gt;0.8,J656&lt;=1),1))))),REFERENCIAS!$C:$D,2,0)*VLOOKUP($J$2,PONDERADORES!A:P,IF(AND(INFORMACION!$T656='REFERENCIAS RIESGO'!$C$36,INFORMACION!$F656=REFERENCIAS!$C$24),16,IF(INFORMACION!$T656='REFERENCIAS RIESGO'!$C$36,13,IF(INFORMACION!$F656=REFERENCIAS!$C$24,10,7))),0)</f>
        <v>#REF!</v>
      </c>
      <c r="Y656" s="68">
        <f>+VLOOKUP(M656,REFERENCIAS!$C:$D,2,0)*VLOOKUP($M$2,PONDERADORES!$A$7:$G$9,7,0)+VLOOKUP(N656,REFERENCIAS!$C:$D,2,0)*VLOOKUP($N$2,PONDERADORES!$A$7:$G$9,7,0)+VLOOKUP(O656,REFERENCIAS!$C:$D,2,0)*VLOOKUP($O$2,PONDERADORES!$A$7:$G$9,7,0)</f>
        <v>0.2</v>
      </c>
      <c r="Z656" s="2">
        <f>+VLOOKUP(IF(R656&lt;0.1,0,IF(AND(R656&gt;=0.1,R656&lt;0.2),0.1,IF(AND(R656&gt;=0.2,R656&lt;0.3),0.2,IF(R656&gt;0.3,0.3,)))),REFERENCIAS!$C:$D,2,0)*VLOOKUP($R$2,PONDERADORES!$A$11:$G$11,7,0)</f>
        <v>15</v>
      </c>
      <c r="AA656" s="92"/>
      <c r="AB656" s="95" t="e">
        <f t="shared" ca="1" si="39"/>
        <v>#REF!</v>
      </c>
      <c r="AC656" s="23" t="e">
        <f ca="1">IF(AB656&gt;REFERENCIAS!$C$62,REFERENCIAS!$B$62,IF(AND(AB656&gt;=REFERENCIAS!$C$63,AB656&lt;REFERENCIAS!$D$63),REFERENCIAS!$B$63,IF(AND(AB656&gt;REFERENCIAS!$C$64,AB656&lt;=REFERENCIAS!$D$64),REFERENCIAS!$B$64,IF(AND(AB656&gt;=REFERENCIAS!$C$65,AB656&lt;REFERENCIAS!$D$65),REFERENCIAS!$B$65, "Revisar"))))</f>
        <v>#REF!</v>
      </c>
      <c r="AD656" s="94" t="e">
        <f ca="1">VLOOKUP(AC656,REFERENCIAS!$B$62:$G$65,4,FALSE)</f>
        <v>#REF!</v>
      </c>
      <c r="AJ656" s="20"/>
    </row>
    <row r="657" spans="1:36" ht="17.25" x14ac:dyDescent="0.25">
      <c r="A657" s="74"/>
      <c r="B657" s="19"/>
      <c r="C657" s="19"/>
      <c r="D657" s="50"/>
      <c r="E657" s="73"/>
      <c r="F657" s="74"/>
      <c r="G657" s="9"/>
      <c r="H657" s="48"/>
      <c r="I657" s="49">
        <f t="shared" ca="1" si="37"/>
        <v>2022</v>
      </c>
      <c r="J657" s="22">
        <f t="shared" ca="1" si="36"/>
        <v>1</v>
      </c>
      <c r="K657" s="19"/>
      <c r="L657" s="73"/>
      <c r="M657" s="74"/>
      <c r="N657" s="19"/>
      <c r="O657" s="73"/>
      <c r="P657" s="82">
        <v>1</v>
      </c>
      <c r="Q657" s="24">
        <v>1</v>
      </c>
      <c r="R657" s="81">
        <f t="shared" si="38"/>
        <v>1</v>
      </c>
      <c r="S657" s="85"/>
      <c r="T657" s="19"/>
      <c r="U657" s="22"/>
      <c r="V657" s="59"/>
      <c r="W657" s="81"/>
      <c r="X657" s="91" t="e">
        <f ca="1">+VLOOKUP(#REF!,REFERENCIAS!$C:$D,2,0)*VLOOKUP(#REF!,PONDERADORES!A:P,IF(AND(INFORMACION!$T657='REFERENCIAS RIESGO'!$C$36,INFORMACION!$F657=REFERENCIAS!$C$24),16,IF(INFORMACION!$T657='REFERENCIAS RIESGO'!$C$36,13,IF(INFORMACION!$F657=REFERENCIAS!$C$24,10,7))),0)+VLOOKUP(K657,REFERENCIAS!$C:$D,2,0)*VLOOKUP($K$2,PONDERADORES!A:P,IF(AND(INFORMACION!$T657='REFERENCIAS RIESGO'!$C$36,INFORMACION!$F657=REFERENCIAS!$C$24),16,IF(INFORMACION!$T657='REFERENCIAS RIESGO'!$C$36,13,IF(INFORMACION!$F657=REFERENCIAS!$C$24,10,7))),0)+VLOOKUP(L657,REFERENCIAS!$C:$D,2,0)*VLOOKUP($L$2,PONDERADORES!A:P,IF(AND(INFORMACION!$T657='REFERENCIAS RIESGO'!$C$36,INFORMACION!$F657=REFERENCIAS!$C$24),16,IF(INFORMACION!$T657='REFERENCIAS RIESGO'!$C$36,13,IF(INFORMACION!$F657=REFERENCIAS!$C$24,10,7))),0)+VLOOKUP(F657,REFERENCIAS!$C:$D,2,0)*VLOOKUP($F$2,PONDERADORES!A:P,IF(AND(INFORMACION!$T657='REFERENCIAS RIESGO'!$C$36,INFORMACION!$F657=REFERENCIAS!$C$24),16,IF(INFORMACION!$T657='REFERENCIAS RIESGO'!$C$36,13,IF(INFORMACION!$F657=REFERENCIAS!$C$24,10,7))),0)+VLOOKUP(T657,REFERENCIAS!$C:$D,2,0)*VLOOKUP($T$2,PONDERADORES!A:P,IF(AND(INFORMACION!$T657='REFERENCIAS RIESGO'!$C$36,INFORMACION!$F657=REFERENCIAS!$C$24),16,IF(INFORMACION!$T657='REFERENCIAS RIESGO'!$C$36,13,IF(INFORMACION!$F657=REFERENCIAS!$C$24,10,7))),0)+VLOOKUP(IF(J657&lt;=0.2,0.2,IF(AND(J657&gt;0.2,J657&lt;=0.4),0.4,IF(AND(J657&gt;0.4,J657&lt;=0.6),0.6,IF(AND(J657&gt;0.6,J657&lt;=0.8),0.8,IF(AND(J657&gt;0.8,J657&lt;=1),1))))),REFERENCIAS!$C:$D,2,0)*VLOOKUP($J$2,PONDERADORES!A:P,IF(AND(INFORMACION!$T657='REFERENCIAS RIESGO'!$C$36,INFORMACION!$F657=REFERENCIAS!$C$24),16,IF(INFORMACION!$T657='REFERENCIAS RIESGO'!$C$36,13,IF(INFORMACION!$F657=REFERENCIAS!$C$24,10,7))),0)</f>
        <v>#REF!</v>
      </c>
      <c r="Y657" s="68">
        <f>+VLOOKUP(M657,REFERENCIAS!$C:$D,2,0)*VLOOKUP($M$2,PONDERADORES!$A$7:$G$9,7,0)+VLOOKUP(N657,REFERENCIAS!$C:$D,2,0)*VLOOKUP($N$2,PONDERADORES!$A$7:$G$9,7,0)+VLOOKUP(O657,REFERENCIAS!$C:$D,2,0)*VLOOKUP($O$2,PONDERADORES!$A$7:$G$9,7,0)</f>
        <v>0.2</v>
      </c>
      <c r="Z657" s="2">
        <f>+VLOOKUP(IF(R657&lt;0.1,0,IF(AND(R657&gt;=0.1,R657&lt;0.2),0.1,IF(AND(R657&gt;=0.2,R657&lt;0.3),0.2,IF(R657&gt;0.3,0.3,)))),REFERENCIAS!$C:$D,2,0)*VLOOKUP($R$2,PONDERADORES!$A$11:$G$11,7,0)</f>
        <v>15</v>
      </c>
      <c r="AA657" s="92"/>
      <c r="AB657" s="95" t="e">
        <f t="shared" ca="1" si="39"/>
        <v>#REF!</v>
      </c>
      <c r="AC657" s="23" t="e">
        <f ca="1">IF(AB657&gt;REFERENCIAS!$C$62,REFERENCIAS!$B$62,IF(AND(AB657&gt;=REFERENCIAS!$C$63,AB657&lt;REFERENCIAS!$D$63),REFERENCIAS!$B$63,IF(AND(AB657&gt;REFERENCIAS!$C$64,AB657&lt;=REFERENCIAS!$D$64),REFERENCIAS!$B$64,IF(AND(AB657&gt;=REFERENCIAS!$C$65,AB657&lt;REFERENCIAS!$D$65),REFERENCIAS!$B$65, "Revisar"))))</f>
        <v>#REF!</v>
      </c>
      <c r="AD657" s="94" t="e">
        <f ca="1">VLOOKUP(AC657,REFERENCIAS!$B$62:$G$65,4,FALSE)</f>
        <v>#REF!</v>
      </c>
      <c r="AJ657" s="20"/>
    </row>
    <row r="658" spans="1:36" ht="17.25" x14ac:dyDescent="0.25">
      <c r="A658" s="74"/>
      <c r="B658" s="19"/>
      <c r="C658" s="19"/>
      <c r="D658" s="50"/>
      <c r="E658" s="73"/>
      <c r="F658" s="74"/>
      <c r="G658" s="9"/>
      <c r="H658" s="48"/>
      <c r="I658" s="49">
        <f t="shared" ca="1" si="37"/>
        <v>2022</v>
      </c>
      <c r="J658" s="22">
        <f t="shared" ca="1" si="36"/>
        <v>1</v>
      </c>
      <c r="K658" s="19"/>
      <c r="L658" s="73"/>
      <c r="M658" s="74"/>
      <c r="N658" s="19"/>
      <c r="O658" s="73"/>
      <c r="P658" s="82">
        <v>1</v>
      </c>
      <c r="Q658" s="24">
        <v>1</v>
      </c>
      <c r="R658" s="81">
        <f t="shared" si="38"/>
        <v>1</v>
      </c>
      <c r="S658" s="85"/>
      <c r="T658" s="19"/>
      <c r="U658" s="22"/>
      <c r="V658" s="59"/>
      <c r="W658" s="81"/>
      <c r="X658" s="91" t="e">
        <f ca="1">+VLOOKUP(#REF!,REFERENCIAS!$C:$D,2,0)*VLOOKUP(#REF!,PONDERADORES!A:P,IF(AND(INFORMACION!$T658='REFERENCIAS RIESGO'!$C$36,INFORMACION!$F658=REFERENCIAS!$C$24),16,IF(INFORMACION!$T658='REFERENCIAS RIESGO'!$C$36,13,IF(INFORMACION!$F658=REFERENCIAS!$C$24,10,7))),0)+VLOOKUP(K658,REFERENCIAS!$C:$D,2,0)*VLOOKUP($K$2,PONDERADORES!A:P,IF(AND(INFORMACION!$T658='REFERENCIAS RIESGO'!$C$36,INFORMACION!$F658=REFERENCIAS!$C$24),16,IF(INFORMACION!$T658='REFERENCIAS RIESGO'!$C$36,13,IF(INFORMACION!$F658=REFERENCIAS!$C$24,10,7))),0)+VLOOKUP(L658,REFERENCIAS!$C:$D,2,0)*VLOOKUP($L$2,PONDERADORES!A:P,IF(AND(INFORMACION!$T658='REFERENCIAS RIESGO'!$C$36,INFORMACION!$F658=REFERENCIAS!$C$24),16,IF(INFORMACION!$T658='REFERENCIAS RIESGO'!$C$36,13,IF(INFORMACION!$F658=REFERENCIAS!$C$24,10,7))),0)+VLOOKUP(F658,REFERENCIAS!$C:$D,2,0)*VLOOKUP($F$2,PONDERADORES!A:P,IF(AND(INFORMACION!$T658='REFERENCIAS RIESGO'!$C$36,INFORMACION!$F658=REFERENCIAS!$C$24),16,IF(INFORMACION!$T658='REFERENCIAS RIESGO'!$C$36,13,IF(INFORMACION!$F658=REFERENCIAS!$C$24,10,7))),0)+VLOOKUP(T658,REFERENCIAS!$C:$D,2,0)*VLOOKUP($T$2,PONDERADORES!A:P,IF(AND(INFORMACION!$T658='REFERENCIAS RIESGO'!$C$36,INFORMACION!$F658=REFERENCIAS!$C$24),16,IF(INFORMACION!$T658='REFERENCIAS RIESGO'!$C$36,13,IF(INFORMACION!$F658=REFERENCIAS!$C$24,10,7))),0)+VLOOKUP(IF(J658&lt;=0.2,0.2,IF(AND(J658&gt;0.2,J658&lt;=0.4),0.4,IF(AND(J658&gt;0.4,J658&lt;=0.6),0.6,IF(AND(J658&gt;0.6,J658&lt;=0.8),0.8,IF(AND(J658&gt;0.8,J658&lt;=1),1))))),REFERENCIAS!$C:$D,2,0)*VLOOKUP($J$2,PONDERADORES!A:P,IF(AND(INFORMACION!$T658='REFERENCIAS RIESGO'!$C$36,INFORMACION!$F658=REFERENCIAS!$C$24),16,IF(INFORMACION!$T658='REFERENCIAS RIESGO'!$C$36,13,IF(INFORMACION!$F658=REFERENCIAS!$C$24,10,7))),0)</f>
        <v>#REF!</v>
      </c>
      <c r="Y658" s="68">
        <f>+VLOOKUP(M658,REFERENCIAS!$C:$D,2,0)*VLOOKUP($M$2,PONDERADORES!$A$7:$G$9,7,0)+VLOOKUP(N658,REFERENCIAS!$C:$D,2,0)*VLOOKUP($N$2,PONDERADORES!$A$7:$G$9,7,0)+VLOOKUP(O658,REFERENCIAS!$C:$D,2,0)*VLOOKUP($O$2,PONDERADORES!$A$7:$G$9,7,0)</f>
        <v>0.2</v>
      </c>
      <c r="Z658" s="2">
        <f>+VLOOKUP(IF(R658&lt;0.1,0,IF(AND(R658&gt;=0.1,R658&lt;0.2),0.1,IF(AND(R658&gt;=0.2,R658&lt;0.3),0.2,IF(R658&gt;0.3,0.3,)))),REFERENCIAS!$C:$D,2,0)*VLOOKUP($R$2,PONDERADORES!$A$11:$G$11,7,0)</f>
        <v>15</v>
      </c>
      <c r="AA658" s="92"/>
      <c r="AB658" s="95" t="e">
        <f t="shared" ca="1" si="39"/>
        <v>#REF!</v>
      </c>
      <c r="AC658" s="23" t="e">
        <f ca="1">IF(AB658&gt;REFERENCIAS!$C$62,REFERENCIAS!$B$62,IF(AND(AB658&gt;=REFERENCIAS!$C$63,AB658&lt;REFERENCIAS!$D$63),REFERENCIAS!$B$63,IF(AND(AB658&gt;REFERENCIAS!$C$64,AB658&lt;=REFERENCIAS!$D$64),REFERENCIAS!$B$64,IF(AND(AB658&gt;=REFERENCIAS!$C$65,AB658&lt;REFERENCIAS!$D$65),REFERENCIAS!$B$65, "Revisar"))))</f>
        <v>#REF!</v>
      </c>
      <c r="AD658" s="94" t="e">
        <f ca="1">VLOOKUP(AC658,REFERENCIAS!$B$62:$G$65,4,FALSE)</f>
        <v>#REF!</v>
      </c>
      <c r="AJ658" s="20"/>
    </row>
    <row r="659" spans="1:36" ht="17.25" x14ac:dyDescent="0.25">
      <c r="A659" s="74"/>
      <c r="B659" s="19"/>
      <c r="C659" s="19"/>
      <c r="D659" s="50"/>
      <c r="E659" s="73"/>
      <c r="F659" s="74"/>
      <c r="G659" s="9"/>
      <c r="H659" s="48"/>
      <c r="I659" s="49">
        <f t="shared" ca="1" si="37"/>
        <v>2022</v>
      </c>
      <c r="J659" s="22">
        <f t="shared" ca="1" si="36"/>
        <v>1</v>
      </c>
      <c r="K659" s="19"/>
      <c r="L659" s="73"/>
      <c r="M659" s="74"/>
      <c r="N659" s="19"/>
      <c r="O659" s="73"/>
      <c r="P659" s="82">
        <v>1</v>
      </c>
      <c r="Q659" s="24">
        <v>1</v>
      </c>
      <c r="R659" s="81">
        <f t="shared" si="38"/>
        <v>1</v>
      </c>
      <c r="S659" s="85"/>
      <c r="T659" s="19"/>
      <c r="U659" s="22"/>
      <c r="V659" s="59"/>
      <c r="W659" s="81"/>
      <c r="X659" s="91" t="e">
        <f ca="1">+VLOOKUP(#REF!,REFERENCIAS!$C:$D,2,0)*VLOOKUP(#REF!,PONDERADORES!A:P,IF(AND(INFORMACION!$T659='REFERENCIAS RIESGO'!$C$36,INFORMACION!$F659=REFERENCIAS!$C$24),16,IF(INFORMACION!$T659='REFERENCIAS RIESGO'!$C$36,13,IF(INFORMACION!$F659=REFERENCIAS!$C$24,10,7))),0)+VLOOKUP(K659,REFERENCIAS!$C:$D,2,0)*VLOOKUP($K$2,PONDERADORES!A:P,IF(AND(INFORMACION!$T659='REFERENCIAS RIESGO'!$C$36,INFORMACION!$F659=REFERENCIAS!$C$24),16,IF(INFORMACION!$T659='REFERENCIAS RIESGO'!$C$36,13,IF(INFORMACION!$F659=REFERENCIAS!$C$24,10,7))),0)+VLOOKUP(L659,REFERENCIAS!$C:$D,2,0)*VLOOKUP($L$2,PONDERADORES!A:P,IF(AND(INFORMACION!$T659='REFERENCIAS RIESGO'!$C$36,INFORMACION!$F659=REFERENCIAS!$C$24),16,IF(INFORMACION!$T659='REFERENCIAS RIESGO'!$C$36,13,IF(INFORMACION!$F659=REFERENCIAS!$C$24,10,7))),0)+VLOOKUP(F659,REFERENCIAS!$C:$D,2,0)*VLOOKUP($F$2,PONDERADORES!A:P,IF(AND(INFORMACION!$T659='REFERENCIAS RIESGO'!$C$36,INFORMACION!$F659=REFERENCIAS!$C$24),16,IF(INFORMACION!$T659='REFERENCIAS RIESGO'!$C$36,13,IF(INFORMACION!$F659=REFERENCIAS!$C$24,10,7))),0)+VLOOKUP(T659,REFERENCIAS!$C:$D,2,0)*VLOOKUP($T$2,PONDERADORES!A:P,IF(AND(INFORMACION!$T659='REFERENCIAS RIESGO'!$C$36,INFORMACION!$F659=REFERENCIAS!$C$24),16,IF(INFORMACION!$T659='REFERENCIAS RIESGO'!$C$36,13,IF(INFORMACION!$F659=REFERENCIAS!$C$24,10,7))),0)+VLOOKUP(IF(J659&lt;=0.2,0.2,IF(AND(J659&gt;0.2,J659&lt;=0.4),0.4,IF(AND(J659&gt;0.4,J659&lt;=0.6),0.6,IF(AND(J659&gt;0.6,J659&lt;=0.8),0.8,IF(AND(J659&gt;0.8,J659&lt;=1),1))))),REFERENCIAS!$C:$D,2,0)*VLOOKUP($J$2,PONDERADORES!A:P,IF(AND(INFORMACION!$T659='REFERENCIAS RIESGO'!$C$36,INFORMACION!$F659=REFERENCIAS!$C$24),16,IF(INFORMACION!$T659='REFERENCIAS RIESGO'!$C$36,13,IF(INFORMACION!$F659=REFERENCIAS!$C$24,10,7))),0)</f>
        <v>#REF!</v>
      </c>
      <c r="Y659" s="68">
        <f>+VLOOKUP(M659,REFERENCIAS!$C:$D,2,0)*VLOOKUP($M$2,PONDERADORES!$A$7:$G$9,7,0)+VLOOKUP(N659,REFERENCIAS!$C:$D,2,0)*VLOOKUP($N$2,PONDERADORES!$A$7:$G$9,7,0)+VLOOKUP(O659,REFERENCIAS!$C:$D,2,0)*VLOOKUP($O$2,PONDERADORES!$A$7:$G$9,7,0)</f>
        <v>0.2</v>
      </c>
      <c r="Z659" s="2">
        <f>+VLOOKUP(IF(R659&lt;0.1,0,IF(AND(R659&gt;=0.1,R659&lt;0.2),0.1,IF(AND(R659&gt;=0.2,R659&lt;0.3),0.2,IF(R659&gt;0.3,0.3,)))),REFERENCIAS!$C:$D,2,0)*VLOOKUP($R$2,PONDERADORES!$A$11:$G$11,7,0)</f>
        <v>15</v>
      </c>
      <c r="AA659" s="92"/>
      <c r="AB659" s="95" t="e">
        <f t="shared" ca="1" si="39"/>
        <v>#REF!</v>
      </c>
      <c r="AC659" s="23" t="e">
        <f ca="1">IF(AB659&gt;REFERENCIAS!$C$62,REFERENCIAS!$B$62,IF(AND(AB659&gt;=REFERENCIAS!$C$63,AB659&lt;REFERENCIAS!$D$63),REFERENCIAS!$B$63,IF(AND(AB659&gt;REFERENCIAS!$C$64,AB659&lt;=REFERENCIAS!$D$64),REFERENCIAS!$B$64,IF(AND(AB659&gt;=REFERENCIAS!$C$65,AB659&lt;REFERENCIAS!$D$65),REFERENCIAS!$B$65, "Revisar"))))</f>
        <v>#REF!</v>
      </c>
      <c r="AD659" s="94" t="e">
        <f ca="1">VLOOKUP(AC659,REFERENCIAS!$B$62:$G$65,4,FALSE)</f>
        <v>#REF!</v>
      </c>
      <c r="AJ659" s="20"/>
    </row>
    <row r="660" spans="1:36" ht="17.25" x14ac:dyDescent="0.25">
      <c r="A660" s="74"/>
      <c r="B660" s="19"/>
      <c r="C660" s="19"/>
      <c r="D660" s="50"/>
      <c r="E660" s="73"/>
      <c r="F660" s="74"/>
      <c r="G660" s="9"/>
      <c r="H660" s="48"/>
      <c r="I660" s="49">
        <f t="shared" ca="1" si="37"/>
        <v>2022</v>
      </c>
      <c r="J660" s="22">
        <f t="shared" ca="1" si="36"/>
        <v>1</v>
      </c>
      <c r="K660" s="19"/>
      <c r="L660" s="73"/>
      <c r="M660" s="74"/>
      <c r="N660" s="19"/>
      <c r="O660" s="73"/>
      <c r="P660" s="82">
        <v>1</v>
      </c>
      <c r="Q660" s="24">
        <v>1</v>
      </c>
      <c r="R660" s="81">
        <f t="shared" si="38"/>
        <v>1</v>
      </c>
      <c r="S660" s="85"/>
      <c r="T660" s="19"/>
      <c r="U660" s="22"/>
      <c r="V660" s="59"/>
      <c r="W660" s="81"/>
      <c r="X660" s="91" t="e">
        <f ca="1">+VLOOKUP(#REF!,REFERENCIAS!$C:$D,2,0)*VLOOKUP(#REF!,PONDERADORES!A:P,IF(AND(INFORMACION!$T660='REFERENCIAS RIESGO'!$C$36,INFORMACION!$F660=REFERENCIAS!$C$24),16,IF(INFORMACION!$T660='REFERENCIAS RIESGO'!$C$36,13,IF(INFORMACION!$F660=REFERENCIAS!$C$24,10,7))),0)+VLOOKUP(K660,REFERENCIAS!$C:$D,2,0)*VLOOKUP($K$2,PONDERADORES!A:P,IF(AND(INFORMACION!$T660='REFERENCIAS RIESGO'!$C$36,INFORMACION!$F660=REFERENCIAS!$C$24),16,IF(INFORMACION!$T660='REFERENCIAS RIESGO'!$C$36,13,IF(INFORMACION!$F660=REFERENCIAS!$C$24,10,7))),0)+VLOOKUP(L660,REFERENCIAS!$C:$D,2,0)*VLOOKUP($L$2,PONDERADORES!A:P,IF(AND(INFORMACION!$T660='REFERENCIAS RIESGO'!$C$36,INFORMACION!$F660=REFERENCIAS!$C$24),16,IF(INFORMACION!$T660='REFERENCIAS RIESGO'!$C$36,13,IF(INFORMACION!$F660=REFERENCIAS!$C$24,10,7))),0)+VLOOKUP(F660,REFERENCIAS!$C:$D,2,0)*VLOOKUP($F$2,PONDERADORES!A:P,IF(AND(INFORMACION!$T660='REFERENCIAS RIESGO'!$C$36,INFORMACION!$F660=REFERENCIAS!$C$24),16,IF(INFORMACION!$T660='REFERENCIAS RIESGO'!$C$36,13,IF(INFORMACION!$F660=REFERENCIAS!$C$24,10,7))),0)+VLOOKUP(T660,REFERENCIAS!$C:$D,2,0)*VLOOKUP($T$2,PONDERADORES!A:P,IF(AND(INFORMACION!$T660='REFERENCIAS RIESGO'!$C$36,INFORMACION!$F660=REFERENCIAS!$C$24),16,IF(INFORMACION!$T660='REFERENCIAS RIESGO'!$C$36,13,IF(INFORMACION!$F660=REFERENCIAS!$C$24,10,7))),0)+VLOOKUP(IF(J660&lt;=0.2,0.2,IF(AND(J660&gt;0.2,J660&lt;=0.4),0.4,IF(AND(J660&gt;0.4,J660&lt;=0.6),0.6,IF(AND(J660&gt;0.6,J660&lt;=0.8),0.8,IF(AND(J660&gt;0.8,J660&lt;=1),1))))),REFERENCIAS!$C:$D,2,0)*VLOOKUP($J$2,PONDERADORES!A:P,IF(AND(INFORMACION!$T660='REFERENCIAS RIESGO'!$C$36,INFORMACION!$F660=REFERENCIAS!$C$24),16,IF(INFORMACION!$T660='REFERENCIAS RIESGO'!$C$36,13,IF(INFORMACION!$F660=REFERENCIAS!$C$24,10,7))),0)</f>
        <v>#REF!</v>
      </c>
      <c r="Y660" s="68">
        <f>+VLOOKUP(M660,REFERENCIAS!$C:$D,2,0)*VLOOKUP($M$2,PONDERADORES!$A$7:$G$9,7,0)+VLOOKUP(N660,REFERENCIAS!$C:$D,2,0)*VLOOKUP($N$2,PONDERADORES!$A$7:$G$9,7,0)+VLOOKUP(O660,REFERENCIAS!$C:$D,2,0)*VLOOKUP($O$2,PONDERADORES!$A$7:$G$9,7,0)</f>
        <v>0.2</v>
      </c>
      <c r="Z660" s="2">
        <f>+VLOOKUP(IF(R660&lt;0.1,0,IF(AND(R660&gt;=0.1,R660&lt;0.2),0.1,IF(AND(R660&gt;=0.2,R660&lt;0.3),0.2,IF(R660&gt;0.3,0.3,)))),REFERENCIAS!$C:$D,2,0)*VLOOKUP($R$2,PONDERADORES!$A$11:$G$11,7,0)</f>
        <v>15</v>
      </c>
      <c r="AA660" s="92"/>
      <c r="AB660" s="95" t="e">
        <f t="shared" ca="1" si="39"/>
        <v>#REF!</v>
      </c>
      <c r="AC660" s="23" t="e">
        <f ca="1">IF(AB660&gt;REFERENCIAS!$C$62,REFERENCIAS!$B$62,IF(AND(AB660&gt;=REFERENCIAS!$C$63,AB660&lt;REFERENCIAS!$D$63),REFERENCIAS!$B$63,IF(AND(AB660&gt;REFERENCIAS!$C$64,AB660&lt;=REFERENCIAS!$D$64),REFERENCIAS!$B$64,IF(AND(AB660&gt;=REFERENCIAS!$C$65,AB660&lt;REFERENCIAS!$D$65),REFERENCIAS!$B$65, "Revisar"))))</f>
        <v>#REF!</v>
      </c>
      <c r="AD660" s="94" t="e">
        <f ca="1">VLOOKUP(AC660,REFERENCIAS!$B$62:$G$65,4,FALSE)</f>
        <v>#REF!</v>
      </c>
      <c r="AJ660" s="20"/>
    </row>
    <row r="661" spans="1:36" ht="17.25" x14ac:dyDescent="0.25">
      <c r="A661" s="74"/>
      <c r="B661" s="19"/>
      <c r="C661" s="19"/>
      <c r="D661" s="50"/>
      <c r="E661" s="73"/>
      <c r="F661" s="74"/>
      <c r="G661" s="9"/>
      <c r="H661" s="48"/>
      <c r="I661" s="49">
        <f t="shared" ca="1" si="37"/>
        <v>2022</v>
      </c>
      <c r="J661" s="22">
        <f t="shared" ca="1" si="36"/>
        <v>1</v>
      </c>
      <c r="K661" s="19"/>
      <c r="L661" s="73"/>
      <c r="M661" s="74"/>
      <c r="N661" s="19"/>
      <c r="O661" s="73"/>
      <c r="P661" s="82">
        <v>1</v>
      </c>
      <c r="Q661" s="24">
        <v>1</v>
      </c>
      <c r="R661" s="81">
        <f t="shared" si="38"/>
        <v>1</v>
      </c>
      <c r="S661" s="85"/>
      <c r="T661" s="19"/>
      <c r="U661" s="22"/>
      <c r="V661" s="59"/>
      <c r="W661" s="81"/>
      <c r="X661" s="91" t="e">
        <f ca="1">+VLOOKUP(#REF!,REFERENCIAS!$C:$D,2,0)*VLOOKUP(#REF!,PONDERADORES!A:P,IF(AND(INFORMACION!$T661='REFERENCIAS RIESGO'!$C$36,INFORMACION!$F661=REFERENCIAS!$C$24),16,IF(INFORMACION!$T661='REFERENCIAS RIESGO'!$C$36,13,IF(INFORMACION!$F661=REFERENCIAS!$C$24,10,7))),0)+VLOOKUP(K661,REFERENCIAS!$C:$D,2,0)*VLOOKUP($K$2,PONDERADORES!A:P,IF(AND(INFORMACION!$T661='REFERENCIAS RIESGO'!$C$36,INFORMACION!$F661=REFERENCIAS!$C$24),16,IF(INFORMACION!$T661='REFERENCIAS RIESGO'!$C$36,13,IF(INFORMACION!$F661=REFERENCIAS!$C$24,10,7))),0)+VLOOKUP(L661,REFERENCIAS!$C:$D,2,0)*VLOOKUP($L$2,PONDERADORES!A:P,IF(AND(INFORMACION!$T661='REFERENCIAS RIESGO'!$C$36,INFORMACION!$F661=REFERENCIAS!$C$24),16,IF(INFORMACION!$T661='REFERENCIAS RIESGO'!$C$36,13,IF(INFORMACION!$F661=REFERENCIAS!$C$24,10,7))),0)+VLOOKUP(F661,REFERENCIAS!$C:$D,2,0)*VLOOKUP($F$2,PONDERADORES!A:P,IF(AND(INFORMACION!$T661='REFERENCIAS RIESGO'!$C$36,INFORMACION!$F661=REFERENCIAS!$C$24),16,IF(INFORMACION!$T661='REFERENCIAS RIESGO'!$C$36,13,IF(INFORMACION!$F661=REFERENCIAS!$C$24,10,7))),0)+VLOOKUP(T661,REFERENCIAS!$C:$D,2,0)*VLOOKUP($T$2,PONDERADORES!A:P,IF(AND(INFORMACION!$T661='REFERENCIAS RIESGO'!$C$36,INFORMACION!$F661=REFERENCIAS!$C$24),16,IF(INFORMACION!$T661='REFERENCIAS RIESGO'!$C$36,13,IF(INFORMACION!$F661=REFERENCIAS!$C$24,10,7))),0)+VLOOKUP(IF(J661&lt;=0.2,0.2,IF(AND(J661&gt;0.2,J661&lt;=0.4),0.4,IF(AND(J661&gt;0.4,J661&lt;=0.6),0.6,IF(AND(J661&gt;0.6,J661&lt;=0.8),0.8,IF(AND(J661&gt;0.8,J661&lt;=1),1))))),REFERENCIAS!$C:$D,2,0)*VLOOKUP($J$2,PONDERADORES!A:P,IF(AND(INFORMACION!$T661='REFERENCIAS RIESGO'!$C$36,INFORMACION!$F661=REFERENCIAS!$C$24),16,IF(INFORMACION!$T661='REFERENCIAS RIESGO'!$C$36,13,IF(INFORMACION!$F661=REFERENCIAS!$C$24,10,7))),0)</f>
        <v>#REF!</v>
      </c>
      <c r="Y661" s="68">
        <f>+VLOOKUP(M661,REFERENCIAS!$C:$D,2,0)*VLOOKUP($M$2,PONDERADORES!$A$7:$G$9,7,0)+VLOOKUP(N661,REFERENCIAS!$C:$D,2,0)*VLOOKUP($N$2,PONDERADORES!$A$7:$G$9,7,0)+VLOOKUP(O661,REFERENCIAS!$C:$D,2,0)*VLOOKUP($O$2,PONDERADORES!$A$7:$G$9,7,0)</f>
        <v>0.2</v>
      </c>
      <c r="Z661" s="2">
        <f>+VLOOKUP(IF(R661&lt;0.1,0,IF(AND(R661&gt;=0.1,R661&lt;0.2),0.1,IF(AND(R661&gt;=0.2,R661&lt;0.3),0.2,IF(R661&gt;0.3,0.3,)))),REFERENCIAS!$C:$D,2,0)*VLOOKUP($R$2,PONDERADORES!$A$11:$G$11,7,0)</f>
        <v>15</v>
      </c>
      <c r="AA661" s="92"/>
      <c r="AB661" s="95" t="e">
        <f t="shared" ca="1" si="39"/>
        <v>#REF!</v>
      </c>
      <c r="AC661" s="23" t="e">
        <f ca="1">IF(AB661&gt;REFERENCIAS!$C$62,REFERENCIAS!$B$62,IF(AND(AB661&gt;=REFERENCIAS!$C$63,AB661&lt;REFERENCIAS!$D$63),REFERENCIAS!$B$63,IF(AND(AB661&gt;REFERENCIAS!$C$64,AB661&lt;=REFERENCIAS!$D$64),REFERENCIAS!$B$64,IF(AND(AB661&gt;=REFERENCIAS!$C$65,AB661&lt;REFERENCIAS!$D$65),REFERENCIAS!$B$65, "Revisar"))))</f>
        <v>#REF!</v>
      </c>
      <c r="AD661" s="94" t="e">
        <f ca="1">VLOOKUP(AC661,REFERENCIAS!$B$62:$G$65,4,FALSE)</f>
        <v>#REF!</v>
      </c>
      <c r="AJ661" s="20"/>
    </row>
    <row r="662" spans="1:36" ht="17.25" x14ac:dyDescent="0.25">
      <c r="A662" s="74"/>
      <c r="B662" s="19"/>
      <c r="C662" s="19"/>
      <c r="D662" s="50"/>
      <c r="E662" s="73"/>
      <c r="F662" s="74"/>
      <c r="G662" s="9"/>
      <c r="H662" s="48"/>
      <c r="I662" s="49">
        <f t="shared" ca="1" si="37"/>
        <v>2022</v>
      </c>
      <c r="J662" s="22">
        <f t="shared" ca="1" si="36"/>
        <v>1</v>
      </c>
      <c r="K662" s="19"/>
      <c r="L662" s="73"/>
      <c r="M662" s="74"/>
      <c r="N662" s="19"/>
      <c r="O662" s="73"/>
      <c r="P662" s="82">
        <v>1</v>
      </c>
      <c r="Q662" s="24">
        <v>1</v>
      </c>
      <c r="R662" s="81">
        <f t="shared" si="38"/>
        <v>1</v>
      </c>
      <c r="S662" s="85"/>
      <c r="T662" s="19"/>
      <c r="U662" s="22"/>
      <c r="V662" s="59"/>
      <c r="W662" s="81"/>
      <c r="X662" s="91" t="e">
        <f ca="1">+VLOOKUP(#REF!,REFERENCIAS!$C:$D,2,0)*VLOOKUP(#REF!,PONDERADORES!A:P,IF(AND(INFORMACION!$T662='REFERENCIAS RIESGO'!$C$36,INFORMACION!$F662=REFERENCIAS!$C$24),16,IF(INFORMACION!$T662='REFERENCIAS RIESGO'!$C$36,13,IF(INFORMACION!$F662=REFERENCIAS!$C$24,10,7))),0)+VLOOKUP(K662,REFERENCIAS!$C:$D,2,0)*VLOOKUP($K$2,PONDERADORES!A:P,IF(AND(INFORMACION!$T662='REFERENCIAS RIESGO'!$C$36,INFORMACION!$F662=REFERENCIAS!$C$24),16,IF(INFORMACION!$T662='REFERENCIAS RIESGO'!$C$36,13,IF(INFORMACION!$F662=REFERENCIAS!$C$24,10,7))),0)+VLOOKUP(L662,REFERENCIAS!$C:$D,2,0)*VLOOKUP($L$2,PONDERADORES!A:P,IF(AND(INFORMACION!$T662='REFERENCIAS RIESGO'!$C$36,INFORMACION!$F662=REFERENCIAS!$C$24),16,IF(INFORMACION!$T662='REFERENCIAS RIESGO'!$C$36,13,IF(INFORMACION!$F662=REFERENCIAS!$C$24,10,7))),0)+VLOOKUP(F662,REFERENCIAS!$C:$D,2,0)*VLOOKUP($F$2,PONDERADORES!A:P,IF(AND(INFORMACION!$T662='REFERENCIAS RIESGO'!$C$36,INFORMACION!$F662=REFERENCIAS!$C$24),16,IF(INFORMACION!$T662='REFERENCIAS RIESGO'!$C$36,13,IF(INFORMACION!$F662=REFERENCIAS!$C$24,10,7))),0)+VLOOKUP(T662,REFERENCIAS!$C:$D,2,0)*VLOOKUP($T$2,PONDERADORES!A:P,IF(AND(INFORMACION!$T662='REFERENCIAS RIESGO'!$C$36,INFORMACION!$F662=REFERENCIAS!$C$24),16,IF(INFORMACION!$T662='REFERENCIAS RIESGO'!$C$36,13,IF(INFORMACION!$F662=REFERENCIAS!$C$24,10,7))),0)+VLOOKUP(IF(J662&lt;=0.2,0.2,IF(AND(J662&gt;0.2,J662&lt;=0.4),0.4,IF(AND(J662&gt;0.4,J662&lt;=0.6),0.6,IF(AND(J662&gt;0.6,J662&lt;=0.8),0.8,IF(AND(J662&gt;0.8,J662&lt;=1),1))))),REFERENCIAS!$C:$D,2,0)*VLOOKUP($J$2,PONDERADORES!A:P,IF(AND(INFORMACION!$T662='REFERENCIAS RIESGO'!$C$36,INFORMACION!$F662=REFERENCIAS!$C$24),16,IF(INFORMACION!$T662='REFERENCIAS RIESGO'!$C$36,13,IF(INFORMACION!$F662=REFERENCIAS!$C$24,10,7))),0)</f>
        <v>#REF!</v>
      </c>
      <c r="Y662" s="68">
        <f>+VLOOKUP(M662,REFERENCIAS!$C:$D,2,0)*VLOOKUP($M$2,PONDERADORES!$A$7:$G$9,7,0)+VLOOKUP(N662,REFERENCIAS!$C:$D,2,0)*VLOOKUP($N$2,PONDERADORES!$A$7:$G$9,7,0)+VLOOKUP(O662,REFERENCIAS!$C:$D,2,0)*VLOOKUP($O$2,PONDERADORES!$A$7:$G$9,7,0)</f>
        <v>0.2</v>
      </c>
      <c r="Z662" s="2">
        <f>+VLOOKUP(IF(R662&lt;0.1,0,IF(AND(R662&gt;=0.1,R662&lt;0.2),0.1,IF(AND(R662&gt;=0.2,R662&lt;0.3),0.2,IF(R662&gt;0.3,0.3,)))),REFERENCIAS!$C:$D,2,0)*VLOOKUP($R$2,PONDERADORES!$A$11:$G$11,7,0)</f>
        <v>15</v>
      </c>
      <c r="AA662" s="92"/>
      <c r="AB662" s="95" t="e">
        <f t="shared" ca="1" si="39"/>
        <v>#REF!</v>
      </c>
      <c r="AC662" s="23" t="e">
        <f ca="1">IF(AB662&gt;REFERENCIAS!$C$62,REFERENCIAS!$B$62,IF(AND(AB662&gt;=REFERENCIAS!$C$63,AB662&lt;REFERENCIAS!$D$63),REFERENCIAS!$B$63,IF(AND(AB662&gt;REFERENCIAS!$C$64,AB662&lt;=REFERENCIAS!$D$64),REFERENCIAS!$B$64,IF(AND(AB662&gt;=REFERENCIAS!$C$65,AB662&lt;REFERENCIAS!$D$65),REFERENCIAS!$B$65, "Revisar"))))</f>
        <v>#REF!</v>
      </c>
      <c r="AD662" s="94" t="e">
        <f ca="1">VLOOKUP(AC662,REFERENCIAS!$B$62:$G$65,4,FALSE)</f>
        <v>#REF!</v>
      </c>
      <c r="AJ662" s="20"/>
    </row>
    <row r="663" spans="1:36" ht="17.25" x14ac:dyDescent="0.25">
      <c r="A663" s="74"/>
      <c r="B663" s="19"/>
      <c r="C663" s="19"/>
      <c r="D663" s="50"/>
      <c r="E663" s="73"/>
      <c r="F663" s="74"/>
      <c r="G663" s="9"/>
      <c r="H663" s="48"/>
      <c r="I663" s="49">
        <f t="shared" ca="1" si="37"/>
        <v>2022</v>
      </c>
      <c r="J663" s="22">
        <f t="shared" ca="1" si="36"/>
        <v>1</v>
      </c>
      <c r="K663" s="19"/>
      <c r="L663" s="73"/>
      <c r="M663" s="74"/>
      <c r="N663" s="19"/>
      <c r="O663" s="73"/>
      <c r="P663" s="82">
        <v>1</v>
      </c>
      <c r="Q663" s="24">
        <v>1</v>
      </c>
      <c r="R663" s="81">
        <f t="shared" si="38"/>
        <v>1</v>
      </c>
      <c r="S663" s="85"/>
      <c r="T663" s="19"/>
      <c r="U663" s="22"/>
      <c r="V663" s="59"/>
      <c r="W663" s="81"/>
      <c r="X663" s="91" t="e">
        <f ca="1">+VLOOKUP(#REF!,REFERENCIAS!$C:$D,2,0)*VLOOKUP(#REF!,PONDERADORES!A:P,IF(AND(INFORMACION!$T663='REFERENCIAS RIESGO'!$C$36,INFORMACION!$F663=REFERENCIAS!$C$24),16,IF(INFORMACION!$T663='REFERENCIAS RIESGO'!$C$36,13,IF(INFORMACION!$F663=REFERENCIAS!$C$24,10,7))),0)+VLOOKUP(K663,REFERENCIAS!$C:$D,2,0)*VLOOKUP($K$2,PONDERADORES!A:P,IF(AND(INFORMACION!$T663='REFERENCIAS RIESGO'!$C$36,INFORMACION!$F663=REFERENCIAS!$C$24),16,IF(INFORMACION!$T663='REFERENCIAS RIESGO'!$C$36,13,IF(INFORMACION!$F663=REFERENCIAS!$C$24,10,7))),0)+VLOOKUP(L663,REFERENCIAS!$C:$D,2,0)*VLOOKUP($L$2,PONDERADORES!A:P,IF(AND(INFORMACION!$T663='REFERENCIAS RIESGO'!$C$36,INFORMACION!$F663=REFERENCIAS!$C$24),16,IF(INFORMACION!$T663='REFERENCIAS RIESGO'!$C$36,13,IF(INFORMACION!$F663=REFERENCIAS!$C$24,10,7))),0)+VLOOKUP(F663,REFERENCIAS!$C:$D,2,0)*VLOOKUP($F$2,PONDERADORES!A:P,IF(AND(INFORMACION!$T663='REFERENCIAS RIESGO'!$C$36,INFORMACION!$F663=REFERENCIAS!$C$24),16,IF(INFORMACION!$T663='REFERENCIAS RIESGO'!$C$36,13,IF(INFORMACION!$F663=REFERENCIAS!$C$24,10,7))),0)+VLOOKUP(T663,REFERENCIAS!$C:$D,2,0)*VLOOKUP($T$2,PONDERADORES!A:P,IF(AND(INFORMACION!$T663='REFERENCIAS RIESGO'!$C$36,INFORMACION!$F663=REFERENCIAS!$C$24),16,IF(INFORMACION!$T663='REFERENCIAS RIESGO'!$C$36,13,IF(INFORMACION!$F663=REFERENCIAS!$C$24,10,7))),0)+VLOOKUP(IF(J663&lt;=0.2,0.2,IF(AND(J663&gt;0.2,J663&lt;=0.4),0.4,IF(AND(J663&gt;0.4,J663&lt;=0.6),0.6,IF(AND(J663&gt;0.6,J663&lt;=0.8),0.8,IF(AND(J663&gt;0.8,J663&lt;=1),1))))),REFERENCIAS!$C:$D,2,0)*VLOOKUP($J$2,PONDERADORES!A:P,IF(AND(INFORMACION!$T663='REFERENCIAS RIESGO'!$C$36,INFORMACION!$F663=REFERENCIAS!$C$24),16,IF(INFORMACION!$T663='REFERENCIAS RIESGO'!$C$36,13,IF(INFORMACION!$F663=REFERENCIAS!$C$24,10,7))),0)</f>
        <v>#REF!</v>
      </c>
      <c r="Y663" s="68">
        <f>+VLOOKUP(M663,REFERENCIAS!$C:$D,2,0)*VLOOKUP($M$2,PONDERADORES!$A$7:$G$9,7,0)+VLOOKUP(N663,REFERENCIAS!$C:$D,2,0)*VLOOKUP($N$2,PONDERADORES!$A$7:$G$9,7,0)+VLOOKUP(O663,REFERENCIAS!$C:$D,2,0)*VLOOKUP($O$2,PONDERADORES!$A$7:$G$9,7,0)</f>
        <v>0.2</v>
      </c>
      <c r="Z663" s="2">
        <f>+VLOOKUP(IF(R663&lt;0.1,0,IF(AND(R663&gt;=0.1,R663&lt;0.2),0.1,IF(AND(R663&gt;=0.2,R663&lt;0.3),0.2,IF(R663&gt;0.3,0.3,)))),REFERENCIAS!$C:$D,2,0)*VLOOKUP($R$2,PONDERADORES!$A$11:$G$11,7,0)</f>
        <v>15</v>
      </c>
      <c r="AA663" s="92"/>
      <c r="AB663" s="95" t="e">
        <f t="shared" ca="1" si="39"/>
        <v>#REF!</v>
      </c>
      <c r="AC663" s="23" t="e">
        <f ca="1">IF(AB663&gt;REFERENCIAS!$C$62,REFERENCIAS!$B$62,IF(AND(AB663&gt;=REFERENCIAS!$C$63,AB663&lt;REFERENCIAS!$D$63),REFERENCIAS!$B$63,IF(AND(AB663&gt;REFERENCIAS!$C$64,AB663&lt;=REFERENCIAS!$D$64),REFERENCIAS!$B$64,IF(AND(AB663&gt;=REFERENCIAS!$C$65,AB663&lt;REFERENCIAS!$D$65),REFERENCIAS!$B$65, "Revisar"))))</f>
        <v>#REF!</v>
      </c>
      <c r="AD663" s="94" t="e">
        <f ca="1">VLOOKUP(AC663,REFERENCIAS!$B$62:$G$65,4,FALSE)</f>
        <v>#REF!</v>
      </c>
      <c r="AJ663" s="20"/>
    </row>
    <row r="664" spans="1:36" ht="17.25" x14ac:dyDescent="0.25">
      <c r="A664" s="74"/>
      <c r="B664" s="19"/>
      <c r="C664" s="19"/>
      <c r="D664" s="50"/>
      <c r="E664" s="73"/>
      <c r="F664" s="74"/>
      <c r="G664" s="9"/>
      <c r="H664" s="48"/>
      <c r="I664" s="49">
        <f t="shared" ca="1" si="37"/>
        <v>2022</v>
      </c>
      <c r="J664" s="22">
        <f t="shared" ca="1" si="36"/>
        <v>1</v>
      </c>
      <c r="K664" s="19"/>
      <c r="L664" s="73"/>
      <c r="M664" s="74"/>
      <c r="N664" s="19"/>
      <c r="O664" s="73"/>
      <c r="P664" s="82">
        <v>1</v>
      </c>
      <c r="Q664" s="24">
        <v>1</v>
      </c>
      <c r="R664" s="81">
        <f t="shared" si="38"/>
        <v>1</v>
      </c>
      <c r="S664" s="85"/>
      <c r="T664" s="19"/>
      <c r="U664" s="22"/>
      <c r="V664" s="59"/>
      <c r="W664" s="81"/>
      <c r="X664" s="91" t="e">
        <f ca="1">+VLOOKUP(#REF!,REFERENCIAS!$C:$D,2,0)*VLOOKUP(#REF!,PONDERADORES!A:P,IF(AND(INFORMACION!$T664='REFERENCIAS RIESGO'!$C$36,INFORMACION!$F664=REFERENCIAS!$C$24),16,IF(INFORMACION!$T664='REFERENCIAS RIESGO'!$C$36,13,IF(INFORMACION!$F664=REFERENCIAS!$C$24,10,7))),0)+VLOOKUP(K664,REFERENCIAS!$C:$D,2,0)*VLOOKUP($K$2,PONDERADORES!A:P,IF(AND(INFORMACION!$T664='REFERENCIAS RIESGO'!$C$36,INFORMACION!$F664=REFERENCIAS!$C$24),16,IF(INFORMACION!$T664='REFERENCIAS RIESGO'!$C$36,13,IF(INFORMACION!$F664=REFERENCIAS!$C$24,10,7))),0)+VLOOKUP(L664,REFERENCIAS!$C:$D,2,0)*VLOOKUP($L$2,PONDERADORES!A:P,IF(AND(INFORMACION!$T664='REFERENCIAS RIESGO'!$C$36,INFORMACION!$F664=REFERENCIAS!$C$24),16,IF(INFORMACION!$T664='REFERENCIAS RIESGO'!$C$36,13,IF(INFORMACION!$F664=REFERENCIAS!$C$24,10,7))),0)+VLOOKUP(F664,REFERENCIAS!$C:$D,2,0)*VLOOKUP($F$2,PONDERADORES!A:P,IF(AND(INFORMACION!$T664='REFERENCIAS RIESGO'!$C$36,INFORMACION!$F664=REFERENCIAS!$C$24),16,IF(INFORMACION!$T664='REFERENCIAS RIESGO'!$C$36,13,IF(INFORMACION!$F664=REFERENCIAS!$C$24,10,7))),0)+VLOOKUP(T664,REFERENCIAS!$C:$D,2,0)*VLOOKUP($T$2,PONDERADORES!A:P,IF(AND(INFORMACION!$T664='REFERENCIAS RIESGO'!$C$36,INFORMACION!$F664=REFERENCIAS!$C$24),16,IF(INFORMACION!$T664='REFERENCIAS RIESGO'!$C$36,13,IF(INFORMACION!$F664=REFERENCIAS!$C$24,10,7))),0)+VLOOKUP(IF(J664&lt;=0.2,0.2,IF(AND(J664&gt;0.2,J664&lt;=0.4),0.4,IF(AND(J664&gt;0.4,J664&lt;=0.6),0.6,IF(AND(J664&gt;0.6,J664&lt;=0.8),0.8,IF(AND(J664&gt;0.8,J664&lt;=1),1))))),REFERENCIAS!$C:$D,2,0)*VLOOKUP($J$2,PONDERADORES!A:P,IF(AND(INFORMACION!$T664='REFERENCIAS RIESGO'!$C$36,INFORMACION!$F664=REFERENCIAS!$C$24),16,IF(INFORMACION!$T664='REFERENCIAS RIESGO'!$C$36,13,IF(INFORMACION!$F664=REFERENCIAS!$C$24,10,7))),0)</f>
        <v>#REF!</v>
      </c>
      <c r="Y664" s="68">
        <f>+VLOOKUP(M664,REFERENCIAS!$C:$D,2,0)*VLOOKUP($M$2,PONDERADORES!$A$7:$G$9,7,0)+VLOOKUP(N664,REFERENCIAS!$C:$D,2,0)*VLOOKUP($N$2,PONDERADORES!$A$7:$G$9,7,0)+VLOOKUP(O664,REFERENCIAS!$C:$D,2,0)*VLOOKUP($O$2,PONDERADORES!$A$7:$G$9,7,0)</f>
        <v>0.2</v>
      </c>
      <c r="Z664" s="2">
        <f>+VLOOKUP(IF(R664&lt;0.1,0,IF(AND(R664&gt;=0.1,R664&lt;0.2),0.1,IF(AND(R664&gt;=0.2,R664&lt;0.3),0.2,IF(R664&gt;0.3,0.3,)))),REFERENCIAS!$C:$D,2,0)*VLOOKUP($R$2,PONDERADORES!$A$11:$G$11,7,0)</f>
        <v>15</v>
      </c>
      <c r="AA664" s="92"/>
      <c r="AB664" s="95" t="e">
        <f t="shared" ca="1" si="39"/>
        <v>#REF!</v>
      </c>
      <c r="AC664" s="23" t="e">
        <f ca="1">IF(AB664&gt;REFERENCIAS!$C$62,REFERENCIAS!$B$62,IF(AND(AB664&gt;=REFERENCIAS!$C$63,AB664&lt;REFERENCIAS!$D$63),REFERENCIAS!$B$63,IF(AND(AB664&gt;REFERENCIAS!$C$64,AB664&lt;=REFERENCIAS!$D$64),REFERENCIAS!$B$64,IF(AND(AB664&gt;=REFERENCIAS!$C$65,AB664&lt;REFERENCIAS!$D$65),REFERENCIAS!$B$65, "Revisar"))))</f>
        <v>#REF!</v>
      </c>
      <c r="AD664" s="94" t="e">
        <f ca="1">VLOOKUP(AC664,REFERENCIAS!$B$62:$G$65,4,FALSE)</f>
        <v>#REF!</v>
      </c>
      <c r="AJ664" s="20"/>
    </row>
    <row r="665" spans="1:36" ht="17.25" x14ac:dyDescent="0.25">
      <c r="A665" s="74"/>
      <c r="B665" s="19"/>
      <c r="C665" s="19"/>
      <c r="D665" s="50"/>
      <c r="E665" s="73"/>
      <c r="F665" s="74"/>
      <c r="G665" s="9"/>
      <c r="H665" s="48"/>
      <c r="I665" s="49">
        <f t="shared" ca="1" si="37"/>
        <v>2022</v>
      </c>
      <c r="J665" s="22">
        <f t="shared" ca="1" si="36"/>
        <v>1</v>
      </c>
      <c r="K665" s="19"/>
      <c r="L665" s="73"/>
      <c r="M665" s="74"/>
      <c r="N665" s="19"/>
      <c r="O665" s="73"/>
      <c r="P665" s="82">
        <v>1</v>
      </c>
      <c r="Q665" s="24">
        <v>1</v>
      </c>
      <c r="R665" s="81">
        <f t="shared" si="38"/>
        <v>1</v>
      </c>
      <c r="S665" s="85"/>
      <c r="T665" s="19"/>
      <c r="U665" s="22"/>
      <c r="V665" s="59"/>
      <c r="W665" s="81"/>
      <c r="X665" s="91" t="e">
        <f ca="1">+VLOOKUP(#REF!,REFERENCIAS!$C:$D,2,0)*VLOOKUP(#REF!,PONDERADORES!A:P,IF(AND(INFORMACION!$T665='REFERENCIAS RIESGO'!$C$36,INFORMACION!$F665=REFERENCIAS!$C$24),16,IF(INFORMACION!$T665='REFERENCIAS RIESGO'!$C$36,13,IF(INFORMACION!$F665=REFERENCIAS!$C$24,10,7))),0)+VLOOKUP(K665,REFERENCIAS!$C:$D,2,0)*VLOOKUP($K$2,PONDERADORES!A:P,IF(AND(INFORMACION!$T665='REFERENCIAS RIESGO'!$C$36,INFORMACION!$F665=REFERENCIAS!$C$24),16,IF(INFORMACION!$T665='REFERENCIAS RIESGO'!$C$36,13,IF(INFORMACION!$F665=REFERENCIAS!$C$24,10,7))),0)+VLOOKUP(L665,REFERENCIAS!$C:$D,2,0)*VLOOKUP($L$2,PONDERADORES!A:P,IF(AND(INFORMACION!$T665='REFERENCIAS RIESGO'!$C$36,INFORMACION!$F665=REFERENCIAS!$C$24),16,IF(INFORMACION!$T665='REFERENCIAS RIESGO'!$C$36,13,IF(INFORMACION!$F665=REFERENCIAS!$C$24,10,7))),0)+VLOOKUP(F665,REFERENCIAS!$C:$D,2,0)*VLOOKUP($F$2,PONDERADORES!A:P,IF(AND(INFORMACION!$T665='REFERENCIAS RIESGO'!$C$36,INFORMACION!$F665=REFERENCIAS!$C$24),16,IF(INFORMACION!$T665='REFERENCIAS RIESGO'!$C$36,13,IF(INFORMACION!$F665=REFERENCIAS!$C$24,10,7))),0)+VLOOKUP(T665,REFERENCIAS!$C:$D,2,0)*VLOOKUP($T$2,PONDERADORES!A:P,IF(AND(INFORMACION!$T665='REFERENCIAS RIESGO'!$C$36,INFORMACION!$F665=REFERENCIAS!$C$24),16,IF(INFORMACION!$T665='REFERENCIAS RIESGO'!$C$36,13,IF(INFORMACION!$F665=REFERENCIAS!$C$24,10,7))),0)+VLOOKUP(IF(J665&lt;=0.2,0.2,IF(AND(J665&gt;0.2,J665&lt;=0.4),0.4,IF(AND(J665&gt;0.4,J665&lt;=0.6),0.6,IF(AND(J665&gt;0.6,J665&lt;=0.8),0.8,IF(AND(J665&gt;0.8,J665&lt;=1),1))))),REFERENCIAS!$C:$D,2,0)*VLOOKUP($J$2,PONDERADORES!A:P,IF(AND(INFORMACION!$T665='REFERENCIAS RIESGO'!$C$36,INFORMACION!$F665=REFERENCIAS!$C$24),16,IF(INFORMACION!$T665='REFERENCIAS RIESGO'!$C$36,13,IF(INFORMACION!$F665=REFERENCIAS!$C$24,10,7))),0)</f>
        <v>#REF!</v>
      </c>
      <c r="Y665" s="68">
        <f>+VLOOKUP(M665,REFERENCIAS!$C:$D,2,0)*VLOOKUP($M$2,PONDERADORES!$A$7:$G$9,7,0)+VLOOKUP(N665,REFERENCIAS!$C:$D,2,0)*VLOOKUP($N$2,PONDERADORES!$A$7:$G$9,7,0)+VLOOKUP(O665,REFERENCIAS!$C:$D,2,0)*VLOOKUP($O$2,PONDERADORES!$A$7:$G$9,7,0)</f>
        <v>0.2</v>
      </c>
      <c r="Z665" s="2">
        <f>+VLOOKUP(IF(R665&lt;0.1,0,IF(AND(R665&gt;=0.1,R665&lt;0.2),0.1,IF(AND(R665&gt;=0.2,R665&lt;0.3),0.2,IF(R665&gt;0.3,0.3,)))),REFERENCIAS!$C:$D,2,0)*VLOOKUP($R$2,PONDERADORES!$A$11:$G$11,7,0)</f>
        <v>15</v>
      </c>
      <c r="AA665" s="92"/>
      <c r="AB665" s="95" t="e">
        <f t="shared" ca="1" si="39"/>
        <v>#REF!</v>
      </c>
      <c r="AC665" s="23" t="e">
        <f ca="1">IF(AB665&gt;REFERENCIAS!$C$62,REFERENCIAS!$B$62,IF(AND(AB665&gt;=REFERENCIAS!$C$63,AB665&lt;REFERENCIAS!$D$63),REFERENCIAS!$B$63,IF(AND(AB665&gt;REFERENCIAS!$C$64,AB665&lt;=REFERENCIAS!$D$64),REFERENCIAS!$B$64,IF(AND(AB665&gt;=REFERENCIAS!$C$65,AB665&lt;REFERENCIAS!$D$65),REFERENCIAS!$B$65, "Revisar"))))</f>
        <v>#REF!</v>
      </c>
      <c r="AD665" s="94" t="e">
        <f ca="1">VLOOKUP(AC665,REFERENCIAS!$B$62:$G$65,4,FALSE)</f>
        <v>#REF!</v>
      </c>
      <c r="AJ665" s="20"/>
    </row>
    <row r="666" spans="1:36" ht="17.25" x14ac:dyDescent="0.25">
      <c r="A666" s="74"/>
      <c r="B666" s="19"/>
      <c r="C666" s="19"/>
      <c r="D666" s="50"/>
      <c r="E666" s="73"/>
      <c r="F666" s="74"/>
      <c r="G666" s="9"/>
      <c r="H666" s="48"/>
      <c r="I666" s="49">
        <f t="shared" ca="1" si="37"/>
        <v>2022</v>
      </c>
      <c r="J666" s="22">
        <f t="shared" ca="1" si="36"/>
        <v>1</v>
      </c>
      <c r="K666" s="19"/>
      <c r="L666" s="73"/>
      <c r="M666" s="74"/>
      <c r="N666" s="19"/>
      <c r="O666" s="73"/>
      <c r="P666" s="82">
        <v>1</v>
      </c>
      <c r="Q666" s="24">
        <v>1</v>
      </c>
      <c r="R666" s="81">
        <f t="shared" si="38"/>
        <v>1</v>
      </c>
      <c r="S666" s="85"/>
      <c r="T666" s="19"/>
      <c r="U666" s="22"/>
      <c r="V666" s="59"/>
      <c r="W666" s="81"/>
      <c r="X666" s="91" t="e">
        <f ca="1">+VLOOKUP(#REF!,REFERENCIAS!$C:$D,2,0)*VLOOKUP(#REF!,PONDERADORES!A:P,IF(AND(INFORMACION!$T666='REFERENCIAS RIESGO'!$C$36,INFORMACION!$F666=REFERENCIAS!$C$24),16,IF(INFORMACION!$T666='REFERENCIAS RIESGO'!$C$36,13,IF(INFORMACION!$F666=REFERENCIAS!$C$24,10,7))),0)+VLOOKUP(K666,REFERENCIAS!$C:$D,2,0)*VLOOKUP($K$2,PONDERADORES!A:P,IF(AND(INFORMACION!$T666='REFERENCIAS RIESGO'!$C$36,INFORMACION!$F666=REFERENCIAS!$C$24),16,IF(INFORMACION!$T666='REFERENCIAS RIESGO'!$C$36,13,IF(INFORMACION!$F666=REFERENCIAS!$C$24,10,7))),0)+VLOOKUP(L666,REFERENCIAS!$C:$D,2,0)*VLOOKUP($L$2,PONDERADORES!A:P,IF(AND(INFORMACION!$T666='REFERENCIAS RIESGO'!$C$36,INFORMACION!$F666=REFERENCIAS!$C$24),16,IF(INFORMACION!$T666='REFERENCIAS RIESGO'!$C$36,13,IF(INFORMACION!$F666=REFERENCIAS!$C$24,10,7))),0)+VLOOKUP(F666,REFERENCIAS!$C:$D,2,0)*VLOOKUP($F$2,PONDERADORES!A:P,IF(AND(INFORMACION!$T666='REFERENCIAS RIESGO'!$C$36,INFORMACION!$F666=REFERENCIAS!$C$24),16,IF(INFORMACION!$T666='REFERENCIAS RIESGO'!$C$36,13,IF(INFORMACION!$F666=REFERENCIAS!$C$24,10,7))),0)+VLOOKUP(T666,REFERENCIAS!$C:$D,2,0)*VLOOKUP($T$2,PONDERADORES!A:P,IF(AND(INFORMACION!$T666='REFERENCIAS RIESGO'!$C$36,INFORMACION!$F666=REFERENCIAS!$C$24),16,IF(INFORMACION!$T666='REFERENCIAS RIESGO'!$C$36,13,IF(INFORMACION!$F666=REFERENCIAS!$C$24,10,7))),0)+VLOOKUP(IF(J666&lt;=0.2,0.2,IF(AND(J666&gt;0.2,J666&lt;=0.4),0.4,IF(AND(J666&gt;0.4,J666&lt;=0.6),0.6,IF(AND(J666&gt;0.6,J666&lt;=0.8),0.8,IF(AND(J666&gt;0.8,J666&lt;=1),1))))),REFERENCIAS!$C:$D,2,0)*VLOOKUP($J$2,PONDERADORES!A:P,IF(AND(INFORMACION!$T666='REFERENCIAS RIESGO'!$C$36,INFORMACION!$F666=REFERENCIAS!$C$24),16,IF(INFORMACION!$T666='REFERENCIAS RIESGO'!$C$36,13,IF(INFORMACION!$F666=REFERENCIAS!$C$24,10,7))),0)</f>
        <v>#REF!</v>
      </c>
      <c r="Y666" s="68">
        <f>+VLOOKUP(M666,REFERENCIAS!$C:$D,2,0)*VLOOKUP($M$2,PONDERADORES!$A$7:$G$9,7,0)+VLOOKUP(N666,REFERENCIAS!$C:$D,2,0)*VLOOKUP($N$2,PONDERADORES!$A$7:$G$9,7,0)+VLOOKUP(O666,REFERENCIAS!$C:$D,2,0)*VLOOKUP($O$2,PONDERADORES!$A$7:$G$9,7,0)</f>
        <v>0.2</v>
      </c>
      <c r="Z666" s="2">
        <f>+VLOOKUP(IF(R666&lt;0.1,0,IF(AND(R666&gt;=0.1,R666&lt;0.2),0.1,IF(AND(R666&gt;=0.2,R666&lt;0.3),0.2,IF(R666&gt;0.3,0.3,)))),REFERENCIAS!$C:$D,2,0)*VLOOKUP($R$2,PONDERADORES!$A$11:$G$11,7,0)</f>
        <v>15</v>
      </c>
      <c r="AA666" s="92"/>
      <c r="AB666" s="95" t="e">
        <f t="shared" ca="1" si="39"/>
        <v>#REF!</v>
      </c>
      <c r="AC666" s="23" t="e">
        <f ca="1">IF(AB666&gt;REFERENCIAS!$C$62,REFERENCIAS!$B$62,IF(AND(AB666&gt;=REFERENCIAS!$C$63,AB666&lt;REFERENCIAS!$D$63),REFERENCIAS!$B$63,IF(AND(AB666&gt;REFERENCIAS!$C$64,AB666&lt;=REFERENCIAS!$D$64),REFERENCIAS!$B$64,IF(AND(AB666&gt;=REFERENCIAS!$C$65,AB666&lt;REFERENCIAS!$D$65),REFERENCIAS!$B$65, "Revisar"))))</f>
        <v>#REF!</v>
      </c>
      <c r="AD666" s="94" t="e">
        <f ca="1">VLOOKUP(AC666,REFERENCIAS!$B$62:$G$65,4,FALSE)</f>
        <v>#REF!</v>
      </c>
      <c r="AJ666" s="20"/>
    </row>
    <row r="667" spans="1:36" ht="17.25" x14ac:dyDescent="0.25">
      <c r="A667" s="74"/>
      <c r="B667" s="19"/>
      <c r="C667" s="19"/>
      <c r="D667" s="50"/>
      <c r="E667" s="73"/>
      <c r="F667" s="74"/>
      <c r="G667" s="9"/>
      <c r="H667" s="48"/>
      <c r="I667" s="49">
        <f t="shared" ca="1" si="37"/>
        <v>2022</v>
      </c>
      <c r="J667" s="22">
        <f t="shared" ca="1" si="36"/>
        <v>1</v>
      </c>
      <c r="K667" s="19"/>
      <c r="L667" s="73"/>
      <c r="M667" s="74"/>
      <c r="N667" s="19"/>
      <c r="O667" s="73"/>
      <c r="P667" s="82">
        <v>1</v>
      </c>
      <c r="Q667" s="24">
        <v>1</v>
      </c>
      <c r="R667" s="81">
        <f t="shared" si="38"/>
        <v>1</v>
      </c>
      <c r="S667" s="85"/>
      <c r="T667" s="19"/>
      <c r="U667" s="22"/>
      <c r="V667" s="59"/>
      <c r="W667" s="81"/>
      <c r="X667" s="91" t="e">
        <f ca="1">+VLOOKUP(#REF!,REFERENCIAS!$C:$D,2,0)*VLOOKUP(#REF!,PONDERADORES!A:P,IF(AND(INFORMACION!$T667='REFERENCIAS RIESGO'!$C$36,INFORMACION!$F667=REFERENCIAS!$C$24),16,IF(INFORMACION!$T667='REFERENCIAS RIESGO'!$C$36,13,IF(INFORMACION!$F667=REFERENCIAS!$C$24,10,7))),0)+VLOOKUP(K667,REFERENCIAS!$C:$D,2,0)*VLOOKUP($K$2,PONDERADORES!A:P,IF(AND(INFORMACION!$T667='REFERENCIAS RIESGO'!$C$36,INFORMACION!$F667=REFERENCIAS!$C$24),16,IF(INFORMACION!$T667='REFERENCIAS RIESGO'!$C$36,13,IF(INFORMACION!$F667=REFERENCIAS!$C$24,10,7))),0)+VLOOKUP(L667,REFERENCIAS!$C:$D,2,0)*VLOOKUP($L$2,PONDERADORES!A:P,IF(AND(INFORMACION!$T667='REFERENCIAS RIESGO'!$C$36,INFORMACION!$F667=REFERENCIAS!$C$24),16,IF(INFORMACION!$T667='REFERENCIAS RIESGO'!$C$36,13,IF(INFORMACION!$F667=REFERENCIAS!$C$24,10,7))),0)+VLOOKUP(F667,REFERENCIAS!$C:$D,2,0)*VLOOKUP($F$2,PONDERADORES!A:P,IF(AND(INFORMACION!$T667='REFERENCIAS RIESGO'!$C$36,INFORMACION!$F667=REFERENCIAS!$C$24),16,IF(INFORMACION!$T667='REFERENCIAS RIESGO'!$C$36,13,IF(INFORMACION!$F667=REFERENCIAS!$C$24,10,7))),0)+VLOOKUP(T667,REFERENCIAS!$C:$D,2,0)*VLOOKUP($T$2,PONDERADORES!A:P,IF(AND(INFORMACION!$T667='REFERENCIAS RIESGO'!$C$36,INFORMACION!$F667=REFERENCIAS!$C$24),16,IF(INFORMACION!$T667='REFERENCIAS RIESGO'!$C$36,13,IF(INFORMACION!$F667=REFERENCIAS!$C$24,10,7))),0)+VLOOKUP(IF(J667&lt;=0.2,0.2,IF(AND(J667&gt;0.2,J667&lt;=0.4),0.4,IF(AND(J667&gt;0.4,J667&lt;=0.6),0.6,IF(AND(J667&gt;0.6,J667&lt;=0.8),0.8,IF(AND(J667&gt;0.8,J667&lt;=1),1))))),REFERENCIAS!$C:$D,2,0)*VLOOKUP($J$2,PONDERADORES!A:P,IF(AND(INFORMACION!$T667='REFERENCIAS RIESGO'!$C$36,INFORMACION!$F667=REFERENCIAS!$C$24),16,IF(INFORMACION!$T667='REFERENCIAS RIESGO'!$C$36,13,IF(INFORMACION!$F667=REFERENCIAS!$C$24,10,7))),0)</f>
        <v>#REF!</v>
      </c>
      <c r="Y667" s="68">
        <f>+VLOOKUP(M667,REFERENCIAS!$C:$D,2,0)*VLOOKUP($M$2,PONDERADORES!$A$7:$G$9,7,0)+VLOOKUP(N667,REFERENCIAS!$C:$D,2,0)*VLOOKUP($N$2,PONDERADORES!$A$7:$G$9,7,0)+VLOOKUP(O667,REFERENCIAS!$C:$D,2,0)*VLOOKUP($O$2,PONDERADORES!$A$7:$G$9,7,0)</f>
        <v>0.2</v>
      </c>
      <c r="Z667" s="2">
        <f>+VLOOKUP(IF(R667&lt;0.1,0,IF(AND(R667&gt;=0.1,R667&lt;0.2),0.1,IF(AND(R667&gt;=0.2,R667&lt;0.3),0.2,IF(R667&gt;0.3,0.3,)))),REFERENCIAS!$C:$D,2,0)*VLOOKUP($R$2,PONDERADORES!$A$11:$G$11,7,0)</f>
        <v>15</v>
      </c>
      <c r="AA667" s="92"/>
      <c r="AB667" s="95" t="e">
        <f t="shared" ca="1" si="39"/>
        <v>#REF!</v>
      </c>
      <c r="AC667" s="23" t="e">
        <f ca="1">IF(AB667&gt;REFERENCIAS!$C$62,REFERENCIAS!$B$62,IF(AND(AB667&gt;=REFERENCIAS!$C$63,AB667&lt;REFERENCIAS!$D$63),REFERENCIAS!$B$63,IF(AND(AB667&gt;REFERENCIAS!$C$64,AB667&lt;=REFERENCIAS!$D$64),REFERENCIAS!$B$64,IF(AND(AB667&gt;=REFERENCIAS!$C$65,AB667&lt;REFERENCIAS!$D$65),REFERENCIAS!$B$65, "Revisar"))))</f>
        <v>#REF!</v>
      </c>
      <c r="AD667" s="94" t="e">
        <f ca="1">VLOOKUP(AC667,REFERENCIAS!$B$62:$G$65,4,FALSE)</f>
        <v>#REF!</v>
      </c>
      <c r="AJ667" s="20"/>
    </row>
    <row r="668" spans="1:36" ht="17.25" x14ac:dyDescent="0.25">
      <c r="A668" s="74"/>
      <c r="B668" s="19"/>
      <c r="C668" s="19"/>
      <c r="D668" s="50"/>
      <c r="E668" s="73"/>
      <c r="F668" s="74"/>
      <c r="G668" s="9"/>
      <c r="H668" s="48"/>
      <c r="I668" s="49">
        <f t="shared" ca="1" si="37"/>
        <v>2022</v>
      </c>
      <c r="J668" s="22">
        <f t="shared" ca="1" si="36"/>
        <v>1</v>
      </c>
      <c r="K668" s="19"/>
      <c r="L668" s="73"/>
      <c r="M668" s="74"/>
      <c r="N668" s="19"/>
      <c r="O668" s="73"/>
      <c r="P668" s="82">
        <v>1</v>
      </c>
      <c r="Q668" s="24">
        <v>1</v>
      </c>
      <c r="R668" s="81">
        <f t="shared" si="38"/>
        <v>1</v>
      </c>
      <c r="S668" s="85"/>
      <c r="T668" s="19"/>
      <c r="U668" s="22"/>
      <c r="V668" s="59"/>
      <c r="W668" s="81"/>
      <c r="X668" s="91" t="e">
        <f ca="1">+VLOOKUP(#REF!,REFERENCIAS!$C:$D,2,0)*VLOOKUP(#REF!,PONDERADORES!A:P,IF(AND(INFORMACION!$T668='REFERENCIAS RIESGO'!$C$36,INFORMACION!$F668=REFERENCIAS!$C$24),16,IF(INFORMACION!$T668='REFERENCIAS RIESGO'!$C$36,13,IF(INFORMACION!$F668=REFERENCIAS!$C$24,10,7))),0)+VLOOKUP(K668,REFERENCIAS!$C:$D,2,0)*VLOOKUP($K$2,PONDERADORES!A:P,IF(AND(INFORMACION!$T668='REFERENCIAS RIESGO'!$C$36,INFORMACION!$F668=REFERENCIAS!$C$24),16,IF(INFORMACION!$T668='REFERENCIAS RIESGO'!$C$36,13,IF(INFORMACION!$F668=REFERENCIAS!$C$24,10,7))),0)+VLOOKUP(L668,REFERENCIAS!$C:$D,2,0)*VLOOKUP($L$2,PONDERADORES!A:P,IF(AND(INFORMACION!$T668='REFERENCIAS RIESGO'!$C$36,INFORMACION!$F668=REFERENCIAS!$C$24),16,IF(INFORMACION!$T668='REFERENCIAS RIESGO'!$C$36,13,IF(INFORMACION!$F668=REFERENCIAS!$C$24,10,7))),0)+VLOOKUP(F668,REFERENCIAS!$C:$D,2,0)*VLOOKUP($F$2,PONDERADORES!A:P,IF(AND(INFORMACION!$T668='REFERENCIAS RIESGO'!$C$36,INFORMACION!$F668=REFERENCIAS!$C$24),16,IF(INFORMACION!$T668='REFERENCIAS RIESGO'!$C$36,13,IF(INFORMACION!$F668=REFERENCIAS!$C$24,10,7))),0)+VLOOKUP(T668,REFERENCIAS!$C:$D,2,0)*VLOOKUP($T$2,PONDERADORES!A:P,IF(AND(INFORMACION!$T668='REFERENCIAS RIESGO'!$C$36,INFORMACION!$F668=REFERENCIAS!$C$24),16,IF(INFORMACION!$T668='REFERENCIAS RIESGO'!$C$36,13,IF(INFORMACION!$F668=REFERENCIAS!$C$24,10,7))),0)+VLOOKUP(IF(J668&lt;=0.2,0.2,IF(AND(J668&gt;0.2,J668&lt;=0.4),0.4,IF(AND(J668&gt;0.4,J668&lt;=0.6),0.6,IF(AND(J668&gt;0.6,J668&lt;=0.8),0.8,IF(AND(J668&gt;0.8,J668&lt;=1),1))))),REFERENCIAS!$C:$D,2,0)*VLOOKUP($J$2,PONDERADORES!A:P,IF(AND(INFORMACION!$T668='REFERENCIAS RIESGO'!$C$36,INFORMACION!$F668=REFERENCIAS!$C$24),16,IF(INFORMACION!$T668='REFERENCIAS RIESGO'!$C$36,13,IF(INFORMACION!$F668=REFERENCIAS!$C$24,10,7))),0)</f>
        <v>#REF!</v>
      </c>
      <c r="Y668" s="68">
        <f>+VLOOKUP(M668,REFERENCIAS!$C:$D,2,0)*VLOOKUP($M$2,PONDERADORES!$A$7:$G$9,7,0)+VLOOKUP(N668,REFERENCIAS!$C:$D,2,0)*VLOOKUP($N$2,PONDERADORES!$A$7:$G$9,7,0)+VLOOKUP(O668,REFERENCIAS!$C:$D,2,0)*VLOOKUP($O$2,PONDERADORES!$A$7:$G$9,7,0)</f>
        <v>0.2</v>
      </c>
      <c r="Z668" s="2">
        <f>+VLOOKUP(IF(R668&lt;0.1,0,IF(AND(R668&gt;=0.1,R668&lt;0.2),0.1,IF(AND(R668&gt;=0.2,R668&lt;0.3),0.2,IF(R668&gt;0.3,0.3,)))),REFERENCIAS!$C:$D,2,0)*VLOOKUP($R$2,PONDERADORES!$A$11:$G$11,7,0)</f>
        <v>15</v>
      </c>
      <c r="AA668" s="92"/>
      <c r="AB668" s="95" t="e">
        <f t="shared" ca="1" si="39"/>
        <v>#REF!</v>
      </c>
      <c r="AC668" s="23" t="e">
        <f ca="1">IF(AB668&gt;REFERENCIAS!$C$62,REFERENCIAS!$B$62,IF(AND(AB668&gt;=REFERENCIAS!$C$63,AB668&lt;REFERENCIAS!$D$63),REFERENCIAS!$B$63,IF(AND(AB668&gt;REFERENCIAS!$C$64,AB668&lt;=REFERENCIAS!$D$64),REFERENCIAS!$B$64,IF(AND(AB668&gt;=REFERENCIAS!$C$65,AB668&lt;REFERENCIAS!$D$65),REFERENCIAS!$B$65, "Revisar"))))</f>
        <v>#REF!</v>
      </c>
      <c r="AD668" s="94" t="e">
        <f ca="1">VLOOKUP(AC668,REFERENCIAS!$B$62:$G$65,4,FALSE)</f>
        <v>#REF!</v>
      </c>
      <c r="AJ668" s="20"/>
    </row>
    <row r="669" spans="1:36" ht="17.25" x14ac:dyDescent="0.25">
      <c r="A669" s="74"/>
      <c r="B669" s="19"/>
      <c r="C669" s="19"/>
      <c r="D669" s="50"/>
      <c r="E669" s="73"/>
      <c r="F669" s="74"/>
      <c r="G669" s="9"/>
      <c r="H669" s="48"/>
      <c r="I669" s="49">
        <f t="shared" ca="1" si="37"/>
        <v>2022</v>
      </c>
      <c r="J669" s="22">
        <f t="shared" ca="1" si="36"/>
        <v>1</v>
      </c>
      <c r="K669" s="19"/>
      <c r="L669" s="73"/>
      <c r="M669" s="74"/>
      <c r="N669" s="19"/>
      <c r="O669" s="73"/>
      <c r="P669" s="82">
        <v>1</v>
      </c>
      <c r="Q669" s="24">
        <v>1</v>
      </c>
      <c r="R669" s="81">
        <f t="shared" si="38"/>
        <v>1</v>
      </c>
      <c r="S669" s="85"/>
      <c r="T669" s="19"/>
      <c r="U669" s="22"/>
      <c r="V669" s="59"/>
      <c r="W669" s="81"/>
      <c r="X669" s="91" t="e">
        <f ca="1">+VLOOKUP(#REF!,REFERENCIAS!$C:$D,2,0)*VLOOKUP(#REF!,PONDERADORES!A:P,IF(AND(INFORMACION!$T669='REFERENCIAS RIESGO'!$C$36,INFORMACION!$F669=REFERENCIAS!$C$24),16,IF(INFORMACION!$T669='REFERENCIAS RIESGO'!$C$36,13,IF(INFORMACION!$F669=REFERENCIAS!$C$24,10,7))),0)+VLOOKUP(K669,REFERENCIAS!$C:$D,2,0)*VLOOKUP($K$2,PONDERADORES!A:P,IF(AND(INFORMACION!$T669='REFERENCIAS RIESGO'!$C$36,INFORMACION!$F669=REFERENCIAS!$C$24),16,IF(INFORMACION!$T669='REFERENCIAS RIESGO'!$C$36,13,IF(INFORMACION!$F669=REFERENCIAS!$C$24,10,7))),0)+VLOOKUP(L669,REFERENCIAS!$C:$D,2,0)*VLOOKUP($L$2,PONDERADORES!A:P,IF(AND(INFORMACION!$T669='REFERENCIAS RIESGO'!$C$36,INFORMACION!$F669=REFERENCIAS!$C$24),16,IF(INFORMACION!$T669='REFERENCIAS RIESGO'!$C$36,13,IF(INFORMACION!$F669=REFERENCIAS!$C$24,10,7))),0)+VLOOKUP(F669,REFERENCIAS!$C:$D,2,0)*VLOOKUP($F$2,PONDERADORES!A:P,IF(AND(INFORMACION!$T669='REFERENCIAS RIESGO'!$C$36,INFORMACION!$F669=REFERENCIAS!$C$24),16,IF(INFORMACION!$T669='REFERENCIAS RIESGO'!$C$36,13,IF(INFORMACION!$F669=REFERENCIAS!$C$24,10,7))),0)+VLOOKUP(T669,REFERENCIAS!$C:$D,2,0)*VLOOKUP($T$2,PONDERADORES!A:P,IF(AND(INFORMACION!$T669='REFERENCIAS RIESGO'!$C$36,INFORMACION!$F669=REFERENCIAS!$C$24),16,IF(INFORMACION!$T669='REFERENCIAS RIESGO'!$C$36,13,IF(INFORMACION!$F669=REFERENCIAS!$C$24,10,7))),0)+VLOOKUP(IF(J669&lt;=0.2,0.2,IF(AND(J669&gt;0.2,J669&lt;=0.4),0.4,IF(AND(J669&gt;0.4,J669&lt;=0.6),0.6,IF(AND(J669&gt;0.6,J669&lt;=0.8),0.8,IF(AND(J669&gt;0.8,J669&lt;=1),1))))),REFERENCIAS!$C:$D,2,0)*VLOOKUP($J$2,PONDERADORES!A:P,IF(AND(INFORMACION!$T669='REFERENCIAS RIESGO'!$C$36,INFORMACION!$F669=REFERENCIAS!$C$24),16,IF(INFORMACION!$T669='REFERENCIAS RIESGO'!$C$36,13,IF(INFORMACION!$F669=REFERENCIAS!$C$24,10,7))),0)</f>
        <v>#REF!</v>
      </c>
      <c r="Y669" s="68">
        <f>+VLOOKUP(M669,REFERENCIAS!$C:$D,2,0)*VLOOKUP($M$2,PONDERADORES!$A$7:$G$9,7,0)+VLOOKUP(N669,REFERENCIAS!$C:$D,2,0)*VLOOKUP($N$2,PONDERADORES!$A$7:$G$9,7,0)+VLOOKUP(O669,REFERENCIAS!$C:$D,2,0)*VLOOKUP($O$2,PONDERADORES!$A$7:$G$9,7,0)</f>
        <v>0.2</v>
      </c>
      <c r="Z669" s="2">
        <f>+VLOOKUP(IF(R669&lt;0.1,0,IF(AND(R669&gt;=0.1,R669&lt;0.2),0.1,IF(AND(R669&gt;=0.2,R669&lt;0.3),0.2,IF(R669&gt;0.3,0.3,)))),REFERENCIAS!$C:$D,2,0)*VLOOKUP($R$2,PONDERADORES!$A$11:$G$11,7,0)</f>
        <v>15</v>
      </c>
      <c r="AA669" s="92"/>
      <c r="AB669" s="95" t="e">
        <f t="shared" ca="1" si="39"/>
        <v>#REF!</v>
      </c>
      <c r="AC669" s="23" t="e">
        <f ca="1">IF(AB669&gt;REFERENCIAS!$C$62,REFERENCIAS!$B$62,IF(AND(AB669&gt;=REFERENCIAS!$C$63,AB669&lt;REFERENCIAS!$D$63),REFERENCIAS!$B$63,IF(AND(AB669&gt;REFERENCIAS!$C$64,AB669&lt;=REFERENCIAS!$D$64),REFERENCIAS!$B$64,IF(AND(AB669&gt;=REFERENCIAS!$C$65,AB669&lt;REFERENCIAS!$D$65),REFERENCIAS!$B$65, "Revisar"))))</f>
        <v>#REF!</v>
      </c>
      <c r="AD669" s="94" t="e">
        <f ca="1">VLOOKUP(AC669,REFERENCIAS!$B$62:$G$65,4,FALSE)</f>
        <v>#REF!</v>
      </c>
      <c r="AJ669" s="20"/>
    </row>
    <row r="670" spans="1:36" ht="17.25" x14ac:dyDescent="0.25">
      <c r="A670" s="74"/>
      <c r="B670" s="19"/>
      <c r="C670" s="19"/>
      <c r="D670" s="50"/>
      <c r="E670" s="73"/>
      <c r="F670" s="74"/>
      <c r="G670" s="9"/>
      <c r="H670" s="48"/>
      <c r="I670" s="49">
        <f t="shared" ca="1" si="37"/>
        <v>2022</v>
      </c>
      <c r="J670" s="22">
        <f t="shared" ca="1" si="36"/>
        <v>1</v>
      </c>
      <c r="K670" s="19"/>
      <c r="L670" s="73"/>
      <c r="M670" s="74"/>
      <c r="N670" s="19"/>
      <c r="O670" s="73"/>
      <c r="P670" s="82">
        <v>1</v>
      </c>
      <c r="Q670" s="24">
        <v>1</v>
      </c>
      <c r="R670" s="81">
        <f t="shared" si="38"/>
        <v>1</v>
      </c>
      <c r="S670" s="85"/>
      <c r="T670" s="19"/>
      <c r="U670" s="22"/>
      <c r="V670" s="59"/>
      <c r="W670" s="81"/>
      <c r="X670" s="91" t="e">
        <f ca="1">+VLOOKUP(#REF!,REFERENCIAS!$C:$D,2,0)*VLOOKUP(#REF!,PONDERADORES!A:P,IF(AND(INFORMACION!$T670='REFERENCIAS RIESGO'!$C$36,INFORMACION!$F670=REFERENCIAS!$C$24),16,IF(INFORMACION!$T670='REFERENCIAS RIESGO'!$C$36,13,IF(INFORMACION!$F670=REFERENCIAS!$C$24,10,7))),0)+VLOOKUP(K670,REFERENCIAS!$C:$D,2,0)*VLOOKUP($K$2,PONDERADORES!A:P,IF(AND(INFORMACION!$T670='REFERENCIAS RIESGO'!$C$36,INFORMACION!$F670=REFERENCIAS!$C$24),16,IF(INFORMACION!$T670='REFERENCIAS RIESGO'!$C$36,13,IF(INFORMACION!$F670=REFERENCIAS!$C$24,10,7))),0)+VLOOKUP(L670,REFERENCIAS!$C:$D,2,0)*VLOOKUP($L$2,PONDERADORES!A:P,IF(AND(INFORMACION!$T670='REFERENCIAS RIESGO'!$C$36,INFORMACION!$F670=REFERENCIAS!$C$24),16,IF(INFORMACION!$T670='REFERENCIAS RIESGO'!$C$36,13,IF(INFORMACION!$F670=REFERENCIAS!$C$24,10,7))),0)+VLOOKUP(F670,REFERENCIAS!$C:$D,2,0)*VLOOKUP($F$2,PONDERADORES!A:P,IF(AND(INFORMACION!$T670='REFERENCIAS RIESGO'!$C$36,INFORMACION!$F670=REFERENCIAS!$C$24),16,IF(INFORMACION!$T670='REFERENCIAS RIESGO'!$C$36,13,IF(INFORMACION!$F670=REFERENCIAS!$C$24,10,7))),0)+VLOOKUP(T670,REFERENCIAS!$C:$D,2,0)*VLOOKUP($T$2,PONDERADORES!A:P,IF(AND(INFORMACION!$T670='REFERENCIAS RIESGO'!$C$36,INFORMACION!$F670=REFERENCIAS!$C$24),16,IF(INFORMACION!$T670='REFERENCIAS RIESGO'!$C$36,13,IF(INFORMACION!$F670=REFERENCIAS!$C$24,10,7))),0)+VLOOKUP(IF(J670&lt;=0.2,0.2,IF(AND(J670&gt;0.2,J670&lt;=0.4),0.4,IF(AND(J670&gt;0.4,J670&lt;=0.6),0.6,IF(AND(J670&gt;0.6,J670&lt;=0.8),0.8,IF(AND(J670&gt;0.8,J670&lt;=1),1))))),REFERENCIAS!$C:$D,2,0)*VLOOKUP($J$2,PONDERADORES!A:P,IF(AND(INFORMACION!$T670='REFERENCIAS RIESGO'!$C$36,INFORMACION!$F670=REFERENCIAS!$C$24),16,IF(INFORMACION!$T670='REFERENCIAS RIESGO'!$C$36,13,IF(INFORMACION!$F670=REFERENCIAS!$C$24,10,7))),0)</f>
        <v>#REF!</v>
      </c>
      <c r="Y670" s="68">
        <f>+VLOOKUP(M670,REFERENCIAS!$C:$D,2,0)*VLOOKUP($M$2,PONDERADORES!$A$7:$G$9,7,0)+VLOOKUP(N670,REFERENCIAS!$C:$D,2,0)*VLOOKUP($N$2,PONDERADORES!$A$7:$G$9,7,0)+VLOOKUP(O670,REFERENCIAS!$C:$D,2,0)*VLOOKUP($O$2,PONDERADORES!$A$7:$G$9,7,0)</f>
        <v>0.2</v>
      </c>
      <c r="Z670" s="2">
        <f>+VLOOKUP(IF(R670&lt;0.1,0,IF(AND(R670&gt;=0.1,R670&lt;0.2),0.1,IF(AND(R670&gt;=0.2,R670&lt;0.3),0.2,IF(R670&gt;0.3,0.3,)))),REFERENCIAS!$C:$D,2,0)*VLOOKUP($R$2,PONDERADORES!$A$11:$G$11,7,0)</f>
        <v>15</v>
      </c>
      <c r="AA670" s="92"/>
      <c r="AB670" s="95" t="e">
        <f t="shared" ca="1" si="39"/>
        <v>#REF!</v>
      </c>
      <c r="AC670" s="23" t="e">
        <f ca="1">IF(AB670&gt;REFERENCIAS!$C$62,REFERENCIAS!$B$62,IF(AND(AB670&gt;=REFERENCIAS!$C$63,AB670&lt;REFERENCIAS!$D$63),REFERENCIAS!$B$63,IF(AND(AB670&gt;REFERENCIAS!$C$64,AB670&lt;=REFERENCIAS!$D$64),REFERENCIAS!$B$64,IF(AND(AB670&gt;=REFERENCIAS!$C$65,AB670&lt;REFERENCIAS!$D$65),REFERENCIAS!$B$65, "Revisar"))))</f>
        <v>#REF!</v>
      </c>
      <c r="AD670" s="94" t="e">
        <f ca="1">VLOOKUP(AC670,REFERENCIAS!$B$62:$G$65,4,FALSE)</f>
        <v>#REF!</v>
      </c>
      <c r="AJ670" s="20"/>
    </row>
    <row r="671" spans="1:36" ht="17.25" x14ac:dyDescent="0.25">
      <c r="A671" s="74"/>
      <c r="B671" s="19"/>
      <c r="C671" s="19"/>
      <c r="D671" s="50"/>
      <c r="E671" s="73"/>
      <c r="F671" s="74"/>
      <c r="G671" s="9"/>
      <c r="H671" s="48"/>
      <c r="I671" s="49">
        <f t="shared" ca="1" si="37"/>
        <v>2022</v>
      </c>
      <c r="J671" s="22">
        <f t="shared" ca="1" si="36"/>
        <v>1</v>
      </c>
      <c r="K671" s="19"/>
      <c r="L671" s="73"/>
      <c r="M671" s="74"/>
      <c r="N671" s="19"/>
      <c r="O671" s="73"/>
      <c r="P671" s="82">
        <v>1</v>
      </c>
      <c r="Q671" s="24">
        <v>1</v>
      </c>
      <c r="R671" s="81">
        <f t="shared" si="38"/>
        <v>1</v>
      </c>
      <c r="S671" s="85"/>
      <c r="T671" s="19"/>
      <c r="U671" s="22"/>
      <c r="V671" s="59"/>
      <c r="W671" s="81"/>
      <c r="X671" s="91" t="e">
        <f ca="1">+VLOOKUP(#REF!,REFERENCIAS!$C:$D,2,0)*VLOOKUP(#REF!,PONDERADORES!A:P,IF(AND(INFORMACION!$T671='REFERENCIAS RIESGO'!$C$36,INFORMACION!$F671=REFERENCIAS!$C$24),16,IF(INFORMACION!$T671='REFERENCIAS RIESGO'!$C$36,13,IF(INFORMACION!$F671=REFERENCIAS!$C$24,10,7))),0)+VLOOKUP(K671,REFERENCIAS!$C:$D,2,0)*VLOOKUP($K$2,PONDERADORES!A:P,IF(AND(INFORMACION!$T671='REFERENCIAS RIESGO'!$C$36,INFORMACION!$F671=REFERENCIAS!$C$24),16,IF(INFORMACION!$T671='REFERENCIAS RIESGO'!$C$36,13,IF(INFORMACION!$F671=REFERENCIAS!$C$24,10,7))),0)+VLOOKUP(L671,REFERENCIAS!$C:$D,2,0)*VLOOKUP($L$2,PONDERADORES!A:P,IF(AND(INFORMACION!$T671='REFERENCIAS RIESGO'!$C$36,INFORMACION!$F671=REFERENCIAS!$C$24),16,IF(INFORMACION!$T671='REFERENCIAS RIESGO'!$C$36,13,IF(INFORMACION!$F671=REFERENCIAS!$C$24,10,7))),0)+VLOOKUP(F671,REFERENCIAS!$C:$D,2,0)*VLOOKUP($F$2,PONDERADORES!A:P,IF(AND(INFORMACION!$T671='REFERENCIAS RIESGO'!$C$36,INFORMACION!$F671=REFERENCIAS!$C$24),16,IF(INFORMACION!$T671='REFERENCIAS RIESGO'!$C$36,13,IF(INFORMACION!$F671=REFERENCIAS!$C$24,10,7))),0)+VLOOKUP(T671,REFERENCIAS!$C:$D,2,0)*VLOOKUP($T$2,PONDERADORES!A:P,IF(AND(INFORMACION!$T671='REFERENCIAS RIESGO'!$C$36,INFORMACION!$F671=REFERENCIAS!$C$24),16,IF(INFORMACION!$T671='REFERENCIAS RIESGO'!$C$36,13,IF(INFORMACION!$F671=REFERENCIAS!$C$24,10,7))),0)+VLOOKUP(IF(J671&lt;=0.2,0.2,IF(AND(J671&gt;0.2,J671&lt;=0.4),0.4,IF(AND(J671&gt;0.4,J671&lt;=0.6),0.6,IF(AND(J671&gt;0.6,J671&lt;=0.8),0.8,IF(AND(J671&gt;0.8,J671&lt;=1),1))))),REFERENCIAS!$C:$D,2,0)*VLOOKUP($J$2,PONDERADORES!A:P,IF(AND(INFORMACION!$T671='REFERENCIAS RIESGO'!$C$36,INFORMACION!$F671=REFERENCIAS!$C$24),16,IF(INFORMACION!$T671='REFERENCIAS RIESGO'!$C$36,13,IF(INFORMACION!$F671=REFERENCIAS!$C$24,10,7))),0)</f>
        <v>#REF!</v>
      </c>
      <c r="Y671" s="68">
        <f>+VLOOKUP(M671,REFERENCIAS!$C:$D,2,0)*VLOOKUP($M$2,PONDERADORES!$A$7:$G$9,7,0)+VLOOKUP(N671,REFERENCIAS!$C:$D,2,0)*VLOOKUP($N$2,PONDERADORES!$A$7:$G$9,7,0)+VLOOKUP(O671,REFERENCIAS!$C:$D,2,0)*VLOOKUP($O$2,PONDERADORES!$A$7:$G$9,7,0)</f>
        <v>0.2</v>
      </c>
      <c r="Z671" s="2">
        <f>+VLOOKUP(IF(R671&lt;0.1,0,IF(AND(R671&gt;=0.1,R671&lt;0.2),0.1,IF(AND(R671&gt;=0.2,R671&lt;0.3),0.2,IF(R671&gt;0.3,0.3,)))),REFERENCIAS!$C:$D,2,0)*VLOOKUP($R$2,PONDERADORES!$A$11:$G$11,7,0)</f>
        <v>15</v>
      </c>
      <c r="AA671" s="92"/>
      <c r="AB671" s="95" t="e">
        <f t="shared" ca="1" si="39"/>
        <v>#REF!</v>
      </c>
      <c r="AC671" s="23" t="e">
        <f ca="1">IF(AB671&gt;REFERENCIAS!$C$62,REFERENCIAS!$B$62,IF(AND(AB671&gt;=REFERENCIAS!$C$63,AB671&lt;REFERENCIAS!$D$63),REFERENCIAS!$B$63,IF(AND(AB671&gt;REFERENCIAS!$C$64,AB671&lt;=REFERENCIAS!$D$64),REFERENCIAS!$B$64,IF(AND(AB671&gt;=REFERENCIAS!$C$65,AB671&lt;REFERENCIAS!$D$65),REFERENCIAS!$B$65, "Revisar"))))</f>
        <v>#REF!</v>
      </c>
      <c r="AD671" s="94" t="e">
        <f ca="1">VLOOKUP(AC671,REFERENCIAS!$B$62:$G$65,4,FALSE)</f>
        <v>#REF!</v>
      </c>
      <c r="AJ671" s="20"/>
    </row>
    <row r="672" spans="1:36" ht="17.25" x14ac:dyDescent="0.25">
      <c r="A672" s="74"/>
      <c r="B672" s="19"/>
      <c r="C672" s="19"/>
      <c r="D672" s="50"/>
      <c r="E672" s="73"/>
      <c r="F672" s="74"/>
      <c r="G672" s="9"/>
      <c r="H672" s="48"/>
      <c r="I672" s="49">
        <f t="shared" ca="1" si="37"/>
        <v>2022</v>
      </c>
      <c r="J672" s="22">
        <f t="shared" ca="1" si="36"/>
        <v>1</v>
      </c>
      <c r="K672" s="19"/>
      <c r="L672" s="73"/>
      <c r="M672" s="74"/>
      <c r="N672" s="19"/>
      <c r="O672" s="73"/>
      <c r="P672" s="82">
        <v>1</v>
      </c>
      <c r="Q672" s="24">
        <v>1</v>
      </c>
      <c r="R672" s="81">
        <f t="shared" si="38"/>
        <v>1</v>
      </c>
      <c r="S672" s="85"/>
      <c r="T672" s="19"/>
      <c r="U672" s="22"/>
      <c r="V672" s="59"/>
      <c r="W672" s="81"/>
      <c r="X672" s="91" t="e">
        <f ca="1">+VLOOKUP(#REF!,REFERENCIAS!$C:$D,2,0)*VLOOKUP(#REF!,PONDERADORES!A:P,IF(AND(INFORMACION!$T672='REFERENCIAS RIESGO'!$C$36,INFORMACION!$F672=REFERENCIAS!$C$24),16,IF(INFORMACION!$T672='REFERENCIAS RIESGO'!$C$36,13,IF(INFORMACION!$F672=REFERENCIAS!$C$24,10,7))),0)+VLOOKUP(K672,REFERENCIAS!$C:$D,2,0)*VLOOKUP($K$2,PONDERADORES!A:P,IF(AND(INFORMACION!$T672='REFERENCIAS RIESGO'!$C$36,INFORMACION!$F672=REFERENCIAS!$C$24),16,IF(INFORMACION!$T672='REFERENCIAS RIESGO'!$C$36,13,IF(INFORMACION!$F672=REFERENCIAS!$C$24,10,7))),0)+VLOOKUP(L672,REFERENCIAS!$C:$D,2,0)*VLOOKUP($L$2,PONDERADORES!A:P,IF(AND(INFORMACION!$T672='REFERENCIAS RIESGO'!$C$36,INFORMACION!$F672=REFERENCIAS!$C$24),16,IF(INFORMACION!$T672='REFERENCIAS RIESGO'!$C$36,13,IF(INFORMACION!$F672=REFERENCIAS!$C$24,10,7))),0)+VLOOKUP(F672,REFERENCIAS!$C:$D,2,0)*VLOOKUP($F$2,PONDERADORES!A:P,IF(AND(INFORMACION!$T672='REFERENCIAS RIESGO'!$C$36,INFORMACION!$F672=REFERENCIAS!$C$24),16,IF(INFORMACION!$T672='REFERENCIAS RIESGO'!$C$36,13,IF(INFORMACION!$F672=REFERENCIAS!$C$24,10,7))),0)+VLOOKUP(T672,REFERENCIAS!$C:$D,2,0)*VLOOKUP($T$2,PONDERADORES!A:P,IF(AND(INFORMACION!$T672='REFERENCIAS RIESGO'!$C$36,INFORMACION!$F672=REFERENCIAS!$C$24),16,IF(INFORMACION!$T672='REFERENCIAS RIESGO'!$C$36,13,IF(INFORMACION!$F672=REFERENCIAS!$C$24,10,7))),0)+VLOOKUP(IF(J672&lt;=0.2,0.2,IF(AND(J672&gt;0.2,J672&lt;=0.4),0.4,IF(AND(J672&gt;0.4,J672&lt;=0.6),0.6,IF(AND(J672&gt;0.6,J672&lt;=0.8),0.8,IF(AND(J672&gt;0.8,J672&lt;=1),1))))),REFERENCIAS!$C:$D,2,0)*VLOOKUP($J$2,PONDERADORES!A:P,IF(AND(INFORMACION!$T672='REFERENCIAS RIESGO'!$C$36,INFORMACION!$F672=REFERENCIAS!$C$24),16,IF(INFORMACION!$T672='REFERENCIAS RIESGO'!$C$36,13,IF(INFORMACION!$F672=REFERENCIAS!$C$24,10,7))),0)</f>
        <v>#REF!</v>
      </c>
      <c r="Y672" s="68">
        <f>+VLOOKUP(M672,REFERENCIAS!$C:$D,2,0)*VLOOKUP($M$2,PONDERADORES!$A$7:$G$9,7,0)+VLOOKUP(N672,REFERENCIAS!$C:$D,2,0)*VLOOKUP($N$2,PONDERADORES!$A$7:$G$9,7,0)+VLOOKUP(O672,REFERENCIAS!$C:$D,2,0)*VLOOKUP($O$2,PONDERADORES!$A$7:$G$9,7,0)</f>
        <v>0.2</v>
      </c>
      <c r="Z672" s="2">
        <f>+VLOOKUP(IF(R672&lt;0.1,0,IF(AND(R672&gt;=0.1,R672&lt;0.2),0.1,IF(AND(R672&gt;=0.2,R672&lt;0.3),0.2,IF(R672&gt;0.3,0.3,)))),REFERENCIAS!$C:$D,2,0)*VLOOKUP($R$2,PONDERADORES!$A$11:$G$11,7,0)</f>
        <v>15</v>
      </c>
      <c r="AA672" s="92"/>
      <c r="AB672" s="95" t="e">
        <f t="shared" ca="1" si="39"/>
        <v>#REF!</v>
      </c>
      <c r="AC672" s="23" t="e">
        <f ca="1">IF(AB672&gt;REFERENCIAS!$C$62,REFERENCIAS!$B$62,IF(AND(AB672&gt;=REFERENCIAS!$C$63,AB672&lt;REFERENCIAS!$D$63),REFERENCIAS!$B$63,IF(AND(AB672&gt;REFERENCIAS!$C$64,AB672&lt;=REFERENCIAS!$D$64),REFERENCIAS!$B$64,IF(AND(AB672&gt;=REFERENCIAS!$C$65,AB672&lt;REFERENCIAS!$D$65),REFERENCIAS!$B$65, "Revisar"))))</f>
        <v>#REF!</v>
      </c>
      <c r="AD672" s="94" t="e">
        <f ca="1">VLOOKUP(AC672,REFERENCIAS!$B$62:$G$65,4,FALSE)</f>
        <v>#REF!</v>
      </c>
      <c r="AJ672" s="20"/>
    </row>
    <row r="673" spans="1:36" ht="17.25" x14ac:dyDescent="0.25">
      <c r="A673" s="74"/>
      <c r="B673" s="19"/>
      <c r="C673" s="19"/>
      <c r="D673" s="50"/>
      <c r="E673" s="73"/>
      <c r="F673" s="74"/>
      <c r="G673" s="9"/>
      <c r="H673" s="48"/>
      <c r="I673" s="49">
        <f t="shared" ca="1" si="37"/>
        <v>2022</v>
      </c>
      <c r="J673" s="22">
        <f t="shared" ca="1" si="36"/>
        <v>1</v>
      </c>
      <c r="K673" s="19"/>
      <c r="L673" s="73"/>
      <c r="M673" s="74"/>
      <c r="N673" s="19"/>
      <c r="O673" s="73"/>
      <c r="P673" s="82">
        <v>1</v>
      </c>
      <c r="Q673" s="24">
        <v>1</v>
      </c>
      <c r="R673" s="81">
        <f t="shared" si="38"/>
        <v>1</v>
      </c>
      <c r="S673" s="85"/>
      <c r="T673" s="19"/>
      <c r="U673" s="22"/>
      <c r="V673" s="59"/>
      <c r="W673" s="81"/>
      <c r="X673" s="91" t="e">
        <f ca="1">+VLOOKUP(#REF!,REFERENCIAS!$C:$D,2,0)*VLOOKUP(#REF!,PONDERADORES!A:P,IF(AND(INFORMACION!$T673='REFERENCIAS RIESGO'!$C$36,INFORMACION!$F673=REFERENCIAS!$C$24),16,IF(INFORMACION!$T673='REFERENCIAS RIESGO'!$C$36,13,IF(INFORMACION!$F673=REFERENCIAS!$C$24,10,7))),0)+VLOOKUP(K673,REFERENCIAS!$C:$D,2,0)*VLOOKUP($K$2,PONDERADORES!A:P,IF(AND(INFORMACION!$T673='REFERENCIAS RIESGO'!$C$36,INFORMACION!$F673=REFERENCIAS!$C$24),16,IF(INFORMACION!$T673='REFERENCIAS RIESGO'!$C$36,13,IF(INFORMACION!$F673=REFERENCIAS!$C$24,10,7))),0)+VLOOKUP(L673,REFERENCIAS!$C:$D,2,0)*VLOOKUP($L$2,PONDERADORES!A:P,IF(AND(INFORMACION!$T673='REFERENCIAS RIESGO'!$C$36,INFORMACION!$F673=REFERENCIAS!$C$24),16,IF(INFORMACION!$T673='REFERENCIAS RIESGO'!$C$36,13,IF(INFORMACION!$F673=REFERENCIAS!$C$24,10,7))),0)+VLOOKUP(F673,REFERENCIAS!$C:$D,2,0)*VLOOKUP($F$2,PONDERADORES!A:P,IF(AND(INFORMACION!$T673='REFERENCIAS RIESGO'!$C$36,INFORMACION!$F673=REFERENCIAS!$C$24),16,IF(INFORMACION!$T673='REFERENCIAS RIESGO'!$C$36,13,IF(INFORMACION!$F673=REFERENCIAS!$C$24,10,7))),0)+VLOOKUP(T673,REFERENCIAS!$C:$D,2,0)*VLOOKUP($T$2,PONDERADORES!A:P,IF(AND(INFORMACION!$T673='REFERENCIAS RIESGO'!$C$36,INFORMACION!$F673=REFERENCIAS!$C$24),16,IF(INFORMACION!$T673='REFERENCIAS RIESGO'!$C$36,13,IF(INFORMACION!$F673=REFERENCIAS!$C$24,10,7))),0)+VLOOKUP(IF(J673&lt;=0.2,0.2,IF(AND(J673&gt;0.2,J673&lt;=0.4),0.4,IF(AND(J673&gt;0.4,J673&lt;=0.6),0.6,IF(AND(J673&gt;0.6,J673&lt;=0.8),0.8,IF(AND(J673&gt;0.8,J673&lt;=1),1))))),REFERENCIAS!$C:$D,2,0)*VLOOKUP($J$2,PONDERADORES!A:P,IF(AND(INFORMACION!$T673='REFERENCIAS RIESGO'!$C$36,INFORMACION!$F673=REFERENCIAS!$C$24),16,IF(INFORMACION!$T673='REFERENCIAS RIESGO'!$C$36,13,IF(INFORMACION!$F673=REFERENCIAS!$C$24,10,7))),0)</f>
        <v>#REF!</v>
      </c>
      <c r="Y673" s="68">
        <f>+VLOOKUP(M673,REFERENCIAS!$C:$D,2,0)*VLOOKUP($M$2,PONDERADORES!$A$7:$G$9,7,0)+VLOOKUP(N673,REFERENCIAS!$C:$D,2,0)*VLOOKUP($N$2,PONDERADORES!$A$7:$G$9,7,0)+VLOOKUP(O673,REFERENCIAS!$C:$D,2,0)*VLOOKUP($O$2,PONDERADORES!$A$7:$G$9,7,0)</f>
        <v>0.2</v>
      </c>
      <c r="Z673" s="2">
        <f>+VLOOKUP(IF(R673&lt;0.1,0,IF(AND(R673&gt;=0.1,R673&lt;0.2),0.1,IF(AND(R673&gt;=0.2,R673&lt;0.3),0.2,IF(R673&gt;0.3,0.3,)))),REFERENCIAS!$C:$D,2,0)*VLOOKUP($R$2,PONDERADORES!$A$11:$G$11,7,0)</f>
        <v>15</v>
      </c>
      <c r="AA673" s="92"/>
      <c r="AB673" s="95" t="e">
        <f t="shared" ca="1" si="39"/>
        <v>#REF!</v>
      </c>
      <c r="AC673" s="23" t="e">
        <f ca="1">IF(AB673&gt;REFERENCIAS!$C$62,REFERENCIAS!$B$62,IF(AND(AB673&gt;=REFERENCIAS!$C$63,AB673&lt;REFERENCIAS!$D$63),REFERENCIAS!$B$63,IF(AND(AB673&gt;REFERENCIAS!$C$64,AB673&lt;=REFERENCIAS!$D$64),REFERENCIAS!$B$64,IF(AND(AB673&gt;=REFERENCIAS!$C$65,AB673&lt;REFERENCIAS!$D$65),REFERENCIAS!$B$65, "Revisar"))))</f>
        <v>#REF!</v>
      </c>
      <c r="AD673" s="94" t="e">
        <f ca="1">VLOOKUP(AC673,REFERENCIAS!$B$62:$G$65,4,FALSE)</f>
        <v>#REF!</v>
      </c>
      <c r="AJ673" s="20"/>
    </row>
    <row r="674" spans="1:36" ht="17.25" x14ac:dyDescent="0.25">
      <c r="A674" s="74"/>
      <c r="B674" s="19"/>
      <c r="C674" s="19"/>
      <c r="D674" s="50"/>
      <c r="E674" s="73"/>
      <c r="F674" s="74"/>
      <c r="G674" s="9"/>
      <c r="H674" s="48"/>
      <c r="I674" s="49">
        <f t="shared" ca="1" si="37"/>
        <v>2022</v>
      </c>
      <c r="J674" s="22">
        <f t="shared" ca="1" si="36"/>
        <v>1</v>
      </c>
      <c r="K674" s="19"/>
      <c r="L674" s="73"/>
      <c r="M674" s="74"/>
      <c r="N674" s="19"/>
      <c r="O674" s="73"/>
      <c r="P674" s="82">
        <v>1</v>
      </c>
      <c r="Q674" s="24">
        <v>1</v>
      </c>
      <c r="R674" s="81">
        <f t="shared" si="38"/>
        <v>1</v>
      </c>
      <c r="S674" s="85"/>
      <c r="T674" s="19"/>
      <c r="U674" s="22"/>
      <c r="V674" s="59"/>
      <c r="W674" s="81"/>
      <c r="X674" s="91" t="e">
        <f ca="1">+VLOOKUP(#REF!,REFERENCIAS!$C:$D,2,0)*VLOOKUP(#REF!,PONDERADORES!A:P,IF(AND(INFORMACION!$T674='REFERENCIAS RIESGO'!$C$36,INFORMACION!$F674=REFERENCIAS!$C$24),16,IF(INFORMACION!$T674='REFERENCIAS RIESGO'!$C$36,13,IF(INFORMACION!$F674=REFERENCIAS!$C$24,10,7))),0)+VLOOKUP(K674,REFERENCIAS!$C:$D,2,0)*VLOOKUP($K$2,PONDERADORES!A:P,IF(AND(INFORMACION!$T674='REFERENCIAS RIESGO'!$C$36,INFORMACION!$F674=REFERENCIAS!$C$24),16,IF(INFORMACION!$T674='REFERENCIAS RIESGO'!$C$36,13,IF(INFORMACION!$F674=REFERENCIAS!$C$24,10,7))),0)+VLOOKUP(L674,REFERENCIAS!$C:$D,2,0)*VLOOKUP($L$2,PONDERADORES!A:P,IF(AND(INFORMACION!$T674='REFERENCIAS RIESGO'!$C$36,INFORMACION!$F674=REFERENCIAS!$C$24),16,IF(INFORMACION!$T674='REFERENCIAS RIESGO'!$C$36,13,IF(INFORMACION!$F674=REFERENCIAS!$C$24,10,7))),0)+VLOOKUP(F674,REFERENCIAS!$C:$D,2,0)*VLOOKUP($F$2,PONDERADORES!A:P,IF(AND(INFORMACION!$T674='REFERENCIAS RIESGO'!$C$36,INFORMACION!$F674=REFERENCIAS!$C$24),16,IF(INFORMACION!$T674='REFERENCIAS RIESGO'!$C$36,13,IF(INFORMACION!$F674=REFERENCIAS!$C$24,10,7))),0)+VLOOKUP(T674,REFERENCIAS!$C:$D,2,0)*VLOOKUP($T$2,PONDERADORES!A:P,IF(AND(INFORMACION!$T674='REFERENCIAS RIESGO'!$C$36,INFORMACION!$F674=REFERENCIAS!$C$24),16,IF(INFORMACION!$T674='REFERENCIAS RIESGO'!$C$36,13,IF(INFORMACION!$F674=REFERENCIAS!$C$24,10,7))),0)+VLOOKUP(IF(J674&lt;=0.2,0.2,IF(AND(J674&gt;0.2,J674&lt;=0.4),0.4,IF(AND(J674&gt;0.4,J674&lt;=0.6),0.6,IF(AND(J674&gt;0.6,J674&lt;=0.8),0.8,IF(AND(J674&gt;0.8,J674&lt;=1),1))))),REFERENCIAS!$C:$D,2,0)*VLOOKUP($J$2,PONDERADORES!A:P,IF(AND(INFORMACION!$T674='REFERENCIAS RIESGO'!$C$36,INFORMACION!$F674=REFERENCIAS!$C$24),16,IF(INFORMACION!$T674='REFERENCIAS RIESGO'!$C$36,13,IF(INFORMACION!$F674=REFERENCIAS!$C$24,10,7))),0)</f>
        <v>#REF!</v>
      </c>
      <c r="Y674" s="68">
        <f>+VLOOKUP(M674,REFERENCIAS!$C:$D,2,0)*VLOOKUP($M$2,PONDERADORES!$A$7:$G$9,7,0)+VLOOKUP(N674,REFERENCIAS!$C:$D,2,0)*VLOOKUP($N$2,PONDERADORES!$A$7:$G$9,7,0)+VLOOKUP(O674,REFERENCIAS!$C:$D,2,0)*VLOOKUP($O$2,PONDERADORES!$A$7:$G$9,7,0)</f>
        <v>0.2</v>
      </c>
      <c r="Z674" s="2">
        <f>+VLOOKUP(IF(R674&lt;0.1,0,IF(AND(R674&gt;=0.1,R674&lt;0.2),0.1,IF(AND(R674&gt;=0.2,R674&lt;0.3),0.2,IF(R674&gt;0.3,0.3,)))),REFERENCIAS!$C:$D,2,0)*VLOOKUP($R$2,PONDERADORES!$A$11:$G$11,7,0)</f>
        <v>15</v>
      </c>
      <c r="AA674" s="92"/>
      <c r="AB674" s="95" t="e">
        <f t="shared" ca="1" si="39"/>
        <v>#REF!</v>
      </c>
      <c r="AC674" s="23" t="e">
        <f ca="1">IF(AB674&gt;REFERENCIAS!$C$62,REFERENCIAS!$B$62,IF(AND(AB674&gt;=REFERENCIAS!$C$63,AB674&lt;REFERENCIAS!$D$63),REFERENCIAS!$B$63,IF(AND(AB674&gt;REFERENCIAS!$C$64,AB674&lt;=REFERENCIAS!$D$64),REFERENCIAS!$B$64,IF(AND(AB674&gt;=REFERENCIAS!$C$65,AB674&lt;REFERENCIAS!$D$65),REFERENCIAS!$B$65, "Revisar"))))</f>
        <v>#REF!</v>
      </c>
      <c r="AD674" s="94" t="e">
        <f ca="1">VLOOKUP(AC674,REFERENCIAS!$B$62:$G$65,4,FALSE)</f>
        <v>#REF!</v>
      </c>
      <c r="AJ674" s="20"/>
    </row>
    <row r="675" spans="1:36" ht="17.25" x14ac:dyDescent="0.25">
      <c r="A675" s="74"/>
      <c r="B675" s="19"/>
      <c r="C675" s="19"/>
      <c r="D675" s="50"/>
      <c r="E675" s="73"/>
      <c r="F675" s="74"/>
      <c r="G675" s="9"/>
      <c r="H675" s="48"/>
      <c r="I675" s="49">
        <f t="shared" ca="1" si="37"/>
        <v>2022</v>
      </c>
      <c r="J675" s="22">
        <f t="shared" ca="1" si="36"/>
        <v>1</v>
      </c>
      <c r="K675" s="19"/>
      <c r="L675" s="73"/>
      <c r="M675" s="74"/>
      <c r="N675" s="19"/>
      <c r="O675" s="73"/>
      <c r="P675" s="82">
        <v>1</v>
      </c>
      <c r="Q675" s="24">
        <v>1</v>
      </c>
      <c r="R675" s="81">
        <f t="shared" si="38"/>
        <v>1</v>
      </c>
      <c r="S675" s="85"/>
      <c r="T675" s="19"/>
      <c r="U675" s="22"/>
      <c r="V675" s="59"/>
      <c r="W675" s="81"/>
      <c r="X675" s="91" t="e">
        <f ca="1">+VLOOKUP(#REF!,REFERENCIAS!$C:$D,2,0)*VLOOKUP(#REF!,PONDERADORES!A:P,IF(AND(INFORMACION!$T675='REFERENCIAS RIESGO'!$C$36,INFORMACION!$F675=REFERENCIAS!$C$24),16,IF(INFORMACION!$T675='REFERENCIAS RIESGO'!$C$36,13,IF(INFORMACION!$F675=REFERENCIAS!$C$24,10,7))),0)+VLOOKUP(K675,REFERENCIAS!$C:$D,2,0)*VLOOKUP($K$2,PONDERADORES!A:P,IF(AND(INFORMACION!$T675='REFERENCIAS RIESGO'!$C$36,INFORMACION!$F675=REFERENCIAS!$C$24),16,IF(INFORMACION!$T675='REFERENCIAS RIESGO'!$C$36,13,IF(INFORMACION!$F675=REFERENCIAS!$C$24,10,7))),0)+VLOOKUP(L675,REFERENCIAS!$C:$D,2,0)*VLOOKUP($L$2,PONDERADORES!A:P,IF(AND(INFORMACION!$T675='REFERENCIAS RIESGO'!$C$36,INFORMACION!$F675=REFERENCIAS!$C$24),16,IF(INFORMACION!$T675='REFERENCIAS RIESGO'!$C$36,13,IF(INFORMACION!$F675=REFERENCIAS!$C$24,10,7))),0)+VLOOKUP(F675,REFERENCIAS!$C:$D,2,0)*VLOOKUP($F$2,PONDERADORES!A:P,IF(AND(INFORMACION!$T675='REFERENCIAS RIESGO'!$C$36,INFORMACION!$F675=REFERENCIAS!$C$24),16,IF(INFORMACION!$T675='REFERENCIAS RIESGO'!$C$36,13,IF(INFORMACION!$F675=REFERENCIAS!$C$24,10,7))),0)+VLOOKUP(T675,REFERENCIAS!$C:$D,2,0)*VLOOKUP($T$2,PONDERADORES!A:P,IF(AND(INFORMACION!$T675='REFERENCIAS RIESGO'!$C$36,INFORMACION!$F675=REFERENCIAS!$C$24),16,IF(INFORMACION!$T675='REFERENCIAS RIESGO'!$C$36,13,IF(INFORMACION!$F675=REFERENCIAS!$C$24,10,7))),0)+VLOOKUP(IF(J675&lt;=0.2,0.2,IF(AND(J675&gt;0.2,J675&lt;=0.4),0.4,IF(AND(J675&gt;0.4,J675&lt;=0.6),0.6,IF(AND(J675&gt;0.6,J675&lt;=0.8),0.8,IF(AND(J675&gt;0.8,J675&lt;=1),1))))),REFERENCIAS!$C:$D,2,0)*VLOOKUP($J$2,PONDERADORES!A:P,IF(AND(INFORMACION!$T675='REFERENCIAS RIESGO'!$C$36,INFORMACION!$F675=REFERENCIAS!$C$24),16,IF(INFORMACION!$T675='REFERENCIAS RIESGO'!$C$36,13,IF(INFORMACION!$F675=REFERENCIAS!$C$24,10,7))),0)</f>
        <v>#REF!</v>
      </c>
      <c r="Y675" s="68">
        <f>+VLOOKUP(M675,REFERENCIAS!$C:$D,2,0)*VLOOKUP($M$2,PONDERADORES!$A$7:$G$9,7,0)+VLOOKUP(N675,REFERENCIAS!$C:$D,2,0)*VLOOKUP($N$2,PONDERADORES!$A$7:$G$9,7,0)+VLOOKUP(O675,REFERENCIAS!$C:$D,2,0)*VLOOKUP($O$2,PONDERADORES!$A$7:$G$9,7,0)</f>
        <v>0.2</v>
      </c>
      <c r="Z675" s="2">
        <f>+VLOOKUP(IF(R675&lt;0.1,0,IF(AND(R675&gt;=0.1,R675&lt;0.2),0.1,IF(AND(R675&gt;=0.2,R675&lt;0.3),0.2,IF(R675&gt;0.3,0.3,)))),REFERENCIAS!$C:$D,2,0)*VLOOKUP($R$2,PONDERADORES!$A$11:$G$11,7,0)</f>
        <v>15</v>
      </c>
      <c r="AA675" s="92"/>
      <c r="AB675" s="95" t="e">
        <f t="shared" ca="1" si="39"/>
        <v>#REF!</v>
      </c>
      <c r="AC675" s="23" t="e">
        <f ca="1">IF(AB675&gt;REFERENCIAS!$C$62,REFERENCIAS!$B$62,IF(AND(AB675&gt;=REFERENCIAS!$C$63,AB675&lt;REFERENCIAS!$D$63),REFERENCIAS!$B$63,IF(AND(AB675&gt;REFERENCIAS!$C$64,AB675&lt;=REFERENCIAS!$D$64),REFERENCIAS!$B$64,IF(AND(AB675&gt;=REFERENCIAS!$C$65,AB675&lt;REFERENCIAS!$D$65),REFERENCIAS!$B$65, "Revisar"))))</f>
        <v>#REF!</v>
      </c>
      <c r="AD675" s="94" t="e">
        <f ca="1">VLOOKUP(AC675,REFERENCIAS!$B$62:$G$65,4,FALSE)</f>
        <v>#REF!</v>
      </c>
      <c r="AJ675" s="20"/>
    </row>
    <row r="676" spans="1:36" ht="17.25" x14ac:dyDescent="0.25">
      <c r="A676" s="74"/>
      <c r="B676" s="19"/>
      <c r="C676" s="19"/>
      <c r="D676" s="50"/>
      <c r="E676" s="73"/>
      <c r="F676" s="74"/>
      <c r="G676" s="9"/>
      <c r="H676" s="48"/>
      <c r="I676" s="49">
        <f t="shared" ca="1" si="37"/>
        <v>2022</v>
      </c>
      <c r="J676" s="22">
        <f t="shared" ca="1" si="36"/>
        <v>1</v>
      </c>
      <c r="K676" s="19"/>
      <c r="L676" s="73"/>
      <c r="M676" s="74"/>
      <c r="N676" s="19"/>
      <c r="O676" s="73"/>
      <c r="P676" s="82">
        <v>1</v>
      </c>
      <c r="Q676" s="24">
        <v>1</v>
      </c>
      <c r="R676" s="81">
        <f t="shared" si="38"/>
        <v>1</v>
      </c>
      <c r="S676" s="85"/>
      <c r="T676" s="19"/>
      <c r="U676" s="22"/>
      <c r="V676" s="59"/>
      <c r="W676" s="81"/>
      <c r="X676" s="91" t="e">
        <f ca="1">+VLOOKUP(#REF!,REFERENCIAS!$C:$D,2,0)*VLOOKUP(#REF!,PONDERADORES!A:P,IF(AND(INFORMACION!$T676='REFERENCIAS RIESGO'!$C$36,INFORMACION!$F676=REFERENCIAS!$C$24),16,IF(INFORMACION!$T676='REFERENCIAS RIESGO'!$C$36,13,IF(INFORMACION!$F676=REFERENCIAS!$C$24,10,7))),0)+VLOOKUP(K676,REFERENCIAS!$C:$D,2,0)*VLOOKUP($K$2,PONDERADORES!A:P,IF(AND(INFORMACION!$T676='REFERENCIAS RIESGO'!$C$36,INFORMACION!$F676=REFERENCIAS!$C$24),16,IF(INFORMACION!$T676='REFERENCIAS RIESGO'!$C$36,13,IF(INFORMACION!$F676=REFERENCIAS!$C$24,10,7))),0)+VLOOKUP(L676,REFERENCIAS!$C:$D,2,0)*VLOOKUP($L$2,PONDERADORES!A:P,IF(AND(INFORMACION!$T676='REFERENCIAS RIESGO'!$C$36,INFORMACION!$F676=REFERENCIAS!$C$24),16,IF(INFORMACION!$T676='REFERENCIAS RIESGO'!$C$36,13,IF(INFORMACION!$F676=REFERENCIAS!$C$24,10,7))),0)+VLOOKUP(F676,REFERENCIAS!$C:$D,2,0)*VLOOKUP($F$2,PONDERADORES!A:P,IF(AND(INFORMACION!$T676='REFERENCIAS RIESGO'!$C$36,INFORMACION!$F676=REFERENCIAS!$C$24),16,IF(INFORMACION!$T676='REFERENCIAS RIESGO'!$C$36,13,IF(INFORMACION!$F676=REFERENCIAS!$C$24,10,7))),0)+VLOOKUP(T676,REFERENCIAS!$C:$D,2,0)*VLOOKUP($T$2,PONDERADORES!A:P,IF(AND(INFORMACION!$T676='REFERENCIAS RIESGO'!$C$36,INFORMACION!$F676=REFERENCIAS!$C$24),16,IF(INFORMACION!$T676='REFERENCIAS RIESGO'!$C$36,13,IF(INFORMACION!$F676=REFERENCIAS!$C$24,10,7))),0)+VLOOKUP(IF(J676&lt;=0.2,0.2,IF(AND(J676&gt;0.2,J676&lt;=0.4),0.4,IF(AND(J676&gt;0.4,J676&lt;=0.6),0.6,IF(AND(J676&gt;0.6,J676&lt;=0.8),0.8,IF(AND(J676&gt;0.8,J676&lt;=1),1))))),REFERENCIAS!$C:$D,2,0)*VLOOKUP($J$2,PONDERADORES!A:P,IF(AND(INFORMACION!$T676='REFERENCIAS RIESGO'!$C$36,INFORMACION!$F676=REFERENCIAS!$C$24),16,IF(INFORMACION!$T676='REFERENCIAS RIESGO'!$C$36,13,IF(INFORMACION!$F676=REFERENCIAS!$C$24,10,7))),0)</f>
        <v>#REF!</v>
      </c>
      <c r="Y676" s="68">
        <f>+VLOOKUP(M676,REFERENCIAS!$C:$D,2,0)*VLOOKUP($M$2,PONDERADORES!$A$7:$G$9,7,0)+VLOOKUP(N676,REFERENCIAS!$C:$D,2,0)*VLOOKUP($N$2,PONDERADORES!$A$7:$G$9,7,0)+VLOOKUP(O676,REFERENCIAS!$C:$D,2,0)*VLOOKUP($O$2,PONDERADORES!$A$7:$G$9,7,0)</f>
        <v>0.2</v>
      </c>
      <c r="Z676" s="2">
        <f>+VLOOKUP(IF(R676&lt;0.1,0,IF(AND(R676&gt;=0.1,R676&lt;0.2),0.1,IF(AND(R676&gt;=0.2,R676&lt;0.3),0.2,IF(R676&gt;0.3,0.3,)))),REFERENCIAS!$C:$D,2,0)*VLOOKUP($R$2,PONDERADORES!$A$11:$G$11,7,0)</f>
        <v>15</v>
      </c>
      <c r="AA676" s="92"/>
      <c r="AB676" s="95" t="e">
        <f t="shared" ca="1" si="39"/>
        <v>#REF!</v>
      </c>
      <c r="AC676" s="23" t="e">
        <f ca="1">IF(AB676&gt;REFERENCIAS!$C$62,REFERENCIAS!$B$62,IF(AND(AB676&gt;=REFERENCIAS!$C$63,AB676&lt;REFERENCIAS!$D$63),REFERENCIAS!$B$63,IF(AND(AB676&gt;REFERENCIAS!$C$64,AB676&lt;=REFERENCIAS!$D$64),REFERENCIAS!$B$64,IF(AND(AB676&gt;=REFERENCIAS!$C$65,AB676&lt;REFERENCIAS!$D$65),REFERENCIAS!$B$65, "Revisar"))))</f>
        <v>#REF!</v>
      </c>
      <c r="AD676" s="94" t="e">
        <f ca="1">VLOOKUP(AC676,REFERENCIAS!$B$62:$G$65,4,FALSE)</f>
        <v>#REF!</v>
      </c>
      <c r="AJ676" s="20"/>
    </row>
    <row r="677" spans="1:36" ht="17.25" x14ac:dyDescent="0.25">
      <c r="A677" s="74"/>
      <c r="B677" s="19"/>
      <c r="C677" s="19"/>
      <c r="D677" s="50"/>
      <c r="E677" s="73"/>
      <c r="F677" s="74"/>
      <c r="G677" s="9"/>
      <c r="H677" s="48"/>
      <c r="I677" s="49">
        <f t="shared" ca="1" si="37"/>
        <v>2022</v>
      </c>
      <c r="J677" s="22">
        <f t="shared" ca="1" si="36"/>
        <v>1</v>
      </c>
      <c r="K677" s="19"/>
      <c r="L677" s="73"/>
      <c r="M677" s="74"/>
      <c r="N677" s="19"/>
      <c r="O677" s="73"/>
      <c r="P677" s="82">
        <v>1</v>
      </c>
      <c r="Q677" s="24">
        <v>1</v>
      </c>
      <c r="R677" s="81">
        <f t="shared" si="38"/>
        <v>1</v>
      </c>
      <c r="S677" s="85"/>
      <c r="T677" s="19"/>
      <c r="U677" s="22"/>
      <c r="V677" s="59"/>
      <c r="W677" s="81"/>
      <c r="X677" s="91" t="e">
        <f ca="1">+VLOOKUP(#REF!,REFERENCIAS!$C:$D,2,0)*VLOOKUP(#REF!,PONDERADORES!A:P,IF(AND(INFORMACION!$T677='REFERENCIAS RIESGO'!$C$36,INFORMACION!$F677=REFERENCIAS!$C$24),16,IF(INFORMACION!$T677='REFERENCIAS RIESGO'!$C$36,13,IF(INFORMACION!$F677=REFERENCIAS!$C$24,10,7))),0)+VLOOKUP(K677,REFERENCIAS!$C:$D,2,0)*VLOOKUP($K$2,PONDERADORES!A:P,IF(AND(INFORMACION!$T677='REFERENCIAS RIESGO'!$C$36,INFORMACION!$F677=REFERENCIAS!$C$24),16,IF(INFORMACION!$T677='REFERENCIAS RIESGO'!$C$36,13,IF(INFORMACION!$F677=REFERENCIAS!$C$24,10,7))),0)+VLOOKUP(L677,REFERENCIAS!$C:$D,2,0)*VLOOKUP($L$2,PONDERADORES!A:P,IF(AND(INFORMACION!$T677='REFERENCIAS RIESGO'!$C$36,INFORMACION!$F677=REFERENCIAS!$C$24),16,IF(INFORMACION!$T677='REFERENCIAS RIESGO'!$C$36,13,IF(INFORMACION!$F677=REFERENCIAS!$C$24,10,7))),0)+VLOOKUP(F677,REFERENCIAS!$C:$D,2,0)*VLOOKUP($F$2,PONDERADORES!A:P,IF(AND(INFORMACION!$T677='REFERENCIAS RIESGO'!$C$36,INFORMACION!$F677=REFERENCIAS!$C$24),16,IF(INFORMACION!$T677='REFERENCIAS RIESGO'!$C$36,13,IF(INFORMACION!$F677=REFERENCIAS!$C$24,10,7))),0)+VLOOKUP(T677,REFERENCIAS!$C:$D,2,0)*VLOOKUP($T$2,PONDERADORES!A:P,IF(AND(INFORMACION!$T677='REFERENCIAS RIESGO'!$C$36,INFORMACION!$F677=REFERENCIAS!$C$24),16,IF(INFORMACION!$T677='REFERENCIAS RIESGO'!$C$36,13,IF(INFORMACION!$F677=REFERENCIAS!$C$24,10,7))),0)+VLOOKUP(IF(J677&lt;=0.2,0.2,IF(AND(J677&gt;0.2,J677&lt;=0.4),0.4,IF(AND(J677&gt;0.4,J677&lt;=0.6),0.6,IF(AND(J677&gt;0.6,J677&lt;=0.8),0.8,IF(AND(J677&gt;0.8,J677&lt;=1),1))))),REFERENCIAS!$C:$D,2,0)*VLOOKUP($J$2,PONDERADORES!A:P,IF(AND(INFORMACION!$T677='REFERENCIAS RIESGO'!$C$36,INFORMACION!$F677=REFERENCIAS!$C$24),16,IF(INFORMACION!$T677='REFERENCIAS RIESGO'!$C$36,13,IF(INFORMACION!$F677=REFERENCIAS!$C$24,10,7))),0)</f>
        <v>#REF!</v>
      </c>
      <c r="Y677" s="68">
        <f>+VLOOKUP(M677,REFERENCIAS!$C:$D,2,0)*VLOOKUP($M$2,PONDERADORES!$A$7:$G$9,7,0)+VLOOKUP(N677,REFERENCIAS!$C:$D,2,0)*VLOOKUP($N$2,PONDERADORES!$A$7:$G$9,7,0)+VLOOKUP(O677,REFERENCIAS!$C:$D,2,0)*VLOOKUP($O$2,PONDERADORES!$A$7:$G$9,7,0)</f>
        <v>0.2</v>
      </c>
      <c r="Z677" s="2">
        <f>+VLOOKUP(IF(R677&lt;0.1,0,IF(AND(R677&gt;=0.1,R677&lt;0.2),0.1,IF(AND(R677&gt;=0.2,R677&lt;0.3),0.2,IF(R677&gt;0.3,0.3,)))),REFERENCIAS!$C:$D,2,0)*VLOOKUP($R$2,PONDERADORES!$A$11:$G$11,7,0)</f>
        <v>15</v>
      </c>
      <c r="AA677" s="92"/>
      <c r="AB677" s="95" t="e">
        <f t="shared" ca="1" si="39"/>
        <v>#REF!</v>
      </c>
      <c r="AC677" s="23" t="e">
        <f ca="1">IF(AB677&gt;REFERENCIAS!$C$62,REFERENCIAS!$B$62,IF(AND(AB677&gt;=REFERENCIAS!$C$63,AB677&lt;REFERENCIAS!$D$63),REFERENCIAS!$B$63,IF(AND(AB677&gt;REFERENCIAS!$C$64,AB677&lt;=REFERENCIAS!$D$64),REFERENCIAS!$B$64,IF(AND(AB677&gt;=REFERENCIAS!$C$65,AB677&lt;REFERENCIAS!$D$65),REFERENCIAS!$B$65, "Revisar"))))</f>
        <v>#REF!</v>
      </c>
      <c r="AD677" s="94" t="e">
        <f ca="1">VLOOKUP(AC677,REFERENCIAS!$B$62:$G$65,4,FALSE)</f>
        <v>#REF!</v>
      </c>
      <c r="AJ677" s="20"/>
    </row>
    <row r="678" spans="1:36" ht="17.25" x14ac:dyDescent="0.25">
      <c r="A678" s="74"/>
      <c r="B678" s="19"/>
      <c r="C678" s="19"/>
      <c r="D678" s="50"/>
      <c r="E678" s="73"/>
      <c r="F678" s="74"/>
      <c r="G678" s="9"/>
      <c r="H678" s="48"/>
      <c r="I678" s="49">
        <f t="shared" ca="1" si="37"/>
        <v>2022</v>
      </c>
      <c r="J678" s="22">
        <f t="shared" ca="1" si="36"/>
        <v>1</v>
      </c>
      <c r="K678" s="19"/>
      <c r="L678" s="73"/>
      <c r="M678" s="74"/>
      <c r="N678" s="19"/>
      <c r="O678" s="73"/>
      <c r="P678" s="82">
        <v>1</v>
      </c>
      <c r="Q678" s="24">
        <v>1</v>
      </c>
      <c r="R678" s="81">
        <f t="shared" si="38"/>
        <v>1</v>
      </c>
      <c r="S678" s="85"/>
      <c r="T678" s="19"/>
      <c r="U678" s="22"/>
      <c r="V678" s="59"/>
      <c r="W678" s="81"/>
      <c r="X678" s="91" t="e">
        <f ca="1">+VLOOKUP(#REF!,REFERENCIAS!$C:$D,2,0)*VLOOKUP(#REF!,PONDERADORES!A:P,IF(AND(INFORMACION!$T678='REFERENCIAS RIESGO'!$C$36,INFORMACION!$F678=REFERENCIAS!$C$24),16,IF(INFORMACION!$T678='REFERENCIAS RIESGO'!$C$36,13,IF(INFORMACION!$F678=REFERENCIAS!$C$24,10,7))),0)+VLOOKUP(K678,REFERENCIAS!$C:$D,2,0)*VLOOKUP($K$2,PONDERADORES!A:P,IF(AND(INFORMACION!$T678='REFERENCIAS RIESGO'!$C$36,INFORMACION!$F678=REFERENCIAS!$C$24),16,IF(INFORMACION!$T678='REFERENCIAS RIESGO'!$C$36,13,IF(INFORMACION!$F678=REFERENCIAS!$C$24,10,7))),0)+VLOOKUP(L678,REFERENCIAS!$C:$D,2,0)*VLOOKUP($L$2,PONDERADORES!A:P,IF(AND(INFORMACION!$T678='REFERENCIAS RIESGO'!$C$36,INFORMACION!$F678=REFERENCIAS!$C$24),16,IF(INFORMACION!$T678='REFERENCIAS RIESGO'!$C$36,13,IF(INFORMACION!$F678=REFERENCIAS!$C$24,10,7))),0)+VLOOKUP(F678,REFERENCIAS!$C:$D,2,0)*VLOOKUP($F$2,PONDERADORES!A:P,IF(AND(INFORMACION!$T678='REFERENCIAS RIESGO'!$C$36,INFORMACION!$F678=REFERENCIAS!$C$24),16,IF(INFORMACION!$T678='REFERENCIAS RIESGO'!$C$36,13,IF(INFORMACION!$F678=REFERENCIAS!$C$24,10,7))),0)+VLOOKUP(T678,REFERENCIAS!$C:$D,2,0)*VLOOKUP($T$2,PONDERADORES!A:P,IF(AND(INFORMACION!$T678='REFERENCIAS RIESGO'!$C$36,INFORMACION!$F678=REFERENCIAS!$C$24),16,IF(INFORMACION!$T678='REFERENCIAS RIESGO'!$C$36,13,IF(INFORMACION!$F678=REFERENCIAS!$C$24,10,7))),0)+VLOOKUP(IF(J678&lt;=0.2,0.2,IF(AND(J678&gt;0.2,J678&lt;=0.4),0.4,IF(AND(J678&gt;0.4,J678&lt;=0.6),0.6,IF(AND(J678&gt;0.6,J678&lt;=0.8),0.8,IF(AND(J678&gt;0.8,J678&lt;=1),1))))),REFERENCIAS!$C:$D,2,0)*VLOOKUP($J$2,PONDERADORES!A:P,IF(AND(INFORMACION!$T678='REFERENCIAS RIESGO'!$C$36,INFORMACION!$F678=REFERENCIAS!$C$24),16,IF(INFORMACION!$T678='REFERENCIAS RIESGO'!$C$36,13,IF(INFORMACION!$F678=REFERENCIAS!$C$24,10,7))),0)</f>
        <v>#REF!</v>
      </c>
      <c r="Y678" s="68">
        <f>+VLOOKUP(M678,REFERENCIAS!$C:$D,2,0)*VLOOKUP($M$2,PONDERADORES!$A$7:$G$9,7,0)+VLOOKUP(N678,REFERENCIAS!$C:$D,2,0)*VLOOKUP($N$2,PONDERADORES!$A$7:$G$9,7,0)+VLOOKUP(O678,REFERENCIAS!$C:$D,2,0)*VLOOKUP($O$2,PONDERADORES!$A$7:$G$9,7,0)</f>
        <v>0.2</v>
      </c>
      <c r="Z678" s="2">
        <f>+VLOOKUP(IF(R678&lt;0.1,0,IF(AND(R678&gt;=0.1,R678&lt;0.2),0.1,IF(AND(R678&gt;=0.2,R678&lt;0.3),0.2,IF(R678&gt;0.3,0.3,)))),REFERENCIAS!$C:$D,2,0)*VLOOKUP($R$2,PONDERADORES!$A$11:$G$11,7,0)</f>
        <v>15</v>
      </c>
      <c r="AA678" s="92"/>
      <c r="AB678" s="95" t="e">
        <f t="shared" ca="1" si="39"/>
        <v>#REF!</v>
      </c>
      <c r="AC678" s="23" t="e">
        <f ca="1">IF(AB678&gt;REFERENCIAS!$C$62,REFERENCIAS!$B$62,IF(AND(AB678&gt;=REFERENCIAS!$C$63,AB678&lt;REFERENCIAS!$D$63),REFERENCIAS!$B$63,IF(AND(AB678&gt;REFERENCIAS!$C$64,AB678&lt;=REFERENCIAS!$D$64),REFERENCIAS!$B$64,IF(AND(AB678&gt;=REFERENCIAS!$C$65,AB678&lt;REFERENCIAS!$D$65),REFERENCIAS!$B$65, "Revisar"))))</f>
        <v>#REF!</v>
      </c>
      <c r="AD678" s="94" t="e">
        <f ca="1">VLOOKUP(AC678,REFERENCIAS!$B$62:$G$65,4,FALSE)</f>
        <v>#REF!</v>
      </c>
      <c r="AJ678" s="20"/>
    </row>
    <row r="679" spans="1:36" ht="17.25" x14ac:dyDescent="0.25">
      <c r="A679" s="74"/>
      <c r="B679" s="19"/>
      <c r="C679" s="19"/>
      <c r="D679" s="50"/>
      <c r="E679" s="73"/>
      <c r="F679" s="74"/>
      <c r="G679" s="9"/>
      <c r="H679" s="48"/>
      <c r="I679" s="49">
        <f t="shared" ca="1" si="37"/>
        <v>2022</v>
      </c>
      <c r="J679" s="22">
        <f t="shared" ca="1" si="36"/>
        <v>1</v>
      </c>
      <c r="K679" s="19"/>
      <c r="L679" s="73"/>
      <c r="M679" s="74"/>
      <c r="N679" s="19"/>
      <c r="O679" s="73"/>
      <c r="P679" s="82">
        <v>1</v>
      </c>
      <c r="Q679" s="24">
        <v>1</v>
      </c>
      <c r="R679" s="81">
        <f t="shared" si="38"/>
        <v>1</v>
      </c>
      <c r="S679" s="85"/>
      <c r="T679" s="19"/>
      <c r="U679" s="22"/>
      <c r="V679" s="59"/>
      <c r="W679" s="81"/>
      <c r="X679" s="91" t="e">
        <f ca="1">+VLOOKUP(#REF!,REFERENCIAS!$C:$D,2,0)*VLOOKUP(#REF!,PONDERADORES!A:P,IF(AND(INFORMACION!$T679='REFERENCIAS RIESGO'!$C$36,INFORMACION!$F679=REFERENCIAS!$C$24),16,IF(INFORMACION!$T679='REFERENCIAS RIESGO'!$C$36,13,IF(INFORMACION!$F679=REFERENCIAS!$C$24,10,7))),0)+VLOOKUP(K679,REFERENCIAS!$C:$D,2,0)*VLOOKUP($K$2,PONDERADORES!A:P,IF(AND(INFORMACION!$T679='REFERENCIAS RIESGO'!$C$36,INFORMACION!$F679=REFERENCIAS!$C$24),16,IF(INFORMACION!$T679='REFERENCIAS RIESGO'!$C$36,13,IF(INFORMACION!$F679=REFERENCIAS!$C$24,10,7))),0)+VLOOKUP(L679,REFERENCIAS!$C:$D,2,0)*VLOOKUP($L$2,PONDERADORES!A:P,IF(AND(INFORMACION!$T679='REFERENCIAS RIESGO'!$C$36,INFORMACION!$F679=REFERENCIAS!$C$24),16,IF(INFORMACION!$T679='REFERENCIAS RIESGO'!$C$36,13,IF(INFORMACION!$F679=REFERENCIAS!$C$24,10,7))),0)+VLOOKUP(F679,REFERENCIAS!$C:$D,2,0)*VLOOKUP($F$2,PONDERADORES!A:P,IF(AND(INFORMACION!$T679='REFERENCIAS RIESGO'!$C$36,INFORMACION!$F679=REFERENCIAS!$C$24),16,IF(INFORMACION!$T679='REFERENCIAS RIESGO'!$C$36,13,IF(INFORMACION!$F679=REFERENCIAS!$C$24,10,7))),0)+VLOOKUP(T679,REFERENCIAS!$C:$D,2,0)*VLOOKUP($T$2,PONDERADORES!A:P,IF(AND(INFORMACION!$T679='REFERENCIAS RIESGO'!$C$36,INFORMACION!$F679=REFERENCIAS!$C$24),16,IF(INFORMACION!$T679='REFERENCIAS RIESGO'!$C$36,13,IF(INFORMACION!$F679=REFERENCIAS!$C$24,10,7))),0)+VLOOKUP(IF(J679&lt;=0.2,0.2,IF(AND(J679&gt;0.2,J679&lt;=0.4),0.4,IF(AND(J679&gt;0.4,J679&lt;=0.6),0.6,IF(AND(J679&gt;0.6,J679&lt;=0.8),0.8,IF(AND(J679&gt;0.8,J679&lt;=1),1))))),REFERENCIAS!$C:$D,2,0)*VLOOKUP($J$2,PONDERADORES!A:P,IF(AND(INFORMACION!$T679='REFERENCIAS RIESGO'!$C$36,INFORMACION!$F679=REFERENCIAS!$C$24),16,IF(INFORMACION!$T679='REFERENCIAS RIESGO'!$C$36,13,IF(INFORMACION!$F679=REFERENCIAS!$C$24,10,7))),0)</f>
        <v>#REF!</v>
      </c>
      <c r="Y679" s="68">
        <f>+VLOOKUP(M679,REFERENCIAS!$C:$D,2,0)*VLOOKUP($M$2,PONDERADORES!$A$7:$G$9,7,0)+VLOOKUP(N679,REFERENCIAS!$C:$D,2,0)*VLOOKUP($N$2,PONDERADORES!$A$7:$G$9,7,0)+VLOOKUP(O679,REFERENCIAS!$C:$D,2,0)*VLOOKUP($O$2,PONDERADORES!$A$7:$G$9,7,0)</f>
        <v>0.2</v>
      </c>
      <c r="Z679" s="2">
        <f>+VLOOKUP(IF(R679&lt;0.1,0,IF(AND(R679&gt;=0.1,R679&lt;0.2),0.1,IF(AND(R679&gt;=0.2,R679&lt;0.3),0.2,IF(R679&gt;0.3,0.3,)))),REFERENCIAS!$C:$D,2,0)*VLOOKUP($R$2,PONDERADORES!$A$11:$G$11,7,0)</f>
        <v>15</v>
      </c>
      <c r="AA679" s="92"/>
      <c r="AB679" s="95" t="e">
        <f t="shared" ca="1" si="39"/>
        <v>#REF!</v>
      </c>
      <c r="AC679" s="23" t="e">
        <f ca="1">IF(AB679&gt;REFERENCIAS!$C$62,REFERENCIAS!$B$62,IF(AND(AB679&gt;=REFERENCIAS!$C$63,AB679&lt;REFERENCIAS!$D$63),REFERENCIAS!$B$63,IF(AND(AB679&gt;REFERENCIAS!$C$64,AB679&lt;=REFERENCIAS!$D$64),REFERENCIAS!$B$64,IF(AND(AB679&gt;=REFERENCIAS!$C$65,AB679&lt;REFERENCIAS!$D$65),REFERENCIAS!$B$65, "Revisar"))))</f>
        <v>#REF!</v>
      </c>
      <c r="AD679" s="94" t="e">
        <f ca="1">VLOOKUP(AC679,REFERENCIAS!$B$62:$G$65,4,FALSE)</f>
        <v>#REF!</v>
      </c>
      <c r="AJ679" s="20"/>
    </row>
    <row r="680" spans="1:36" ht="17.25" x14ac:dyDescent="0.25">
      <c r="A680" s="74"/>
      <c r="B680" s="19"/>
      <c r="C680" s="19"/>
      <c r="D680" s="50"/>
      <c r="E680" s="73"/>
      <c r="F680" s="74"/>
      <c r="G680" s="9"/>
      <c r="H680" s="48"/>
      <c r="I680" s="49">
        <f t="shared" ca="1" si="37"/>
        <v>2022</v>
      </c>
      <c r="J680" s="22">
        <f t="shared" ca="1" si="36"/>
        <v>1</v>
      </c>
      <c r="K680" s="19"/>
      <c r="L680" s="73"/>
      <c r="M680" s="74"/>
      <c r="N680" s="19"/>
      <c r="O680" s="73"/>
      <c r="P680" s="82">
        <v>1</v>
      </c>
      <c r="Q680" s="24">
        <v>1</v>
      </c>
      <c r="R680" s="81">
        <f t="shared" si="38"/>
        <v>1</v>
      </c>
      <c r="S680" s="85"/>
      <c r="T680" s="19"/>
      <c r="U680" s="22"/>
      <c r="V680" s="59"/>
      <c r="W680" s="81"/>
      <c r="X680" s="91" t="e">
        <f ca="1">+VLOOKUP(#REF!,REFERENCIAS!$C:$D,2,0)*VLOOKUP(#REF!,PONDERADORES!A:P,IF(AND(INFORMACION!$T680='REFERENCIAS RIESGO'!$C$36,INFORMACION!$F680=REFERENCIAS!$C$24),16,IF(INFORMACION!$T680='REFERENCIAS RIESGO'!$C$36,13,IF(INFORMACION!$F680=REFERENCIAS!$C$24,10,7))),0)+VLOOKUP(K680,REFERENCIAS!$C:$D,2,0)*VLOOKUP($K$2,PONDERADORES!A:P,IF(AND(INFORMACION!$T680='REFERENCIAS RIESGO'!$C$36,INFORMACION!$F680=REFERENCIAS!$C$24),16,IF(INFORMACION!$T680='REFERENCIAS RIESGO'!$C$36,13,IF(INFORMACION!$F680=REFERENCIAS!$C$24,10,7))),0)+VLOOKUP(L680,REFERENCIAS!$C:$D,2,0)*VLOOKUP($L$2,PONDERADORES!A:P,IF(AND(INFORMACION!$T680='REFERENCIAS RIESGO'!$C$36,INFORMACION!$F680=REFERENCIAS!$C$24),16,IF(INFORMACION!$T680='REFERENCIAS RIESGO'!$C$36,13,IF(INFORMACION!$F680=REFERENCIAS!$C$24,10,7))),0)+VLOOKUP(F680,REFERENCIAS!$C:$D,2,0)*VLOOKUP($F$2,PONDERADORES!A:P,IF(AND(INFORMACION!$T680='REFERENCIAS RIESGO'!$C$36,INFORMACION!$F680=REFERENCIAS!$C$24),16,IF(INFORMACION!$T680='REFERENCIAS RIESGO'!$C$36,13,IF(INFORMACION!$F680=REFERENCIAS!$C$24,10,7))),0)+VLOOKUP(T680,REFERENCIAS!$C:$D,2,0)*VLOOKUP($T$2,PONDERADORES!A:P,IF(AND(INFORMACION!$T680='REFERENCIAS RIESGO'!$C$36,INFORMACION!$F680=REFERENCIAS!$C$24),16,IF(INFORMACION!$T680='REFERENCIAS RIESGO'!$C$36,13,IF(INFORMACION!$F680=REFERENCIAS!$C$24,10,7))),0)+VLOOKUP(IF(J680&lt;=0.2,0.2,IF(AND(J680&gt;0.2,J680&lt;=0.4),0.4,IF(AND(J680&gt;0.4,J680&lt;=0.6),0.6,IF(AND(J680&gt;0.6,J680&lt;=0.8),0.8,IF(AND(J680&gt;0.8,J680&lt;=1),1))))),REFERENCIAS!$C:$D,2,0)*VLOOKUP($J$2,PONDERADORES!A:P,IF(AND(INFORMACION!$T680='REFERENCIAS RIESGO'!$C$36,INFORMACION!$F680=REFERENCIAS!$C$24),16,IF(INFORMACION!$T680='REFERENCIAS RIESGO'!$C$36,13,IF(INFORMACION!$F680=REFERENCIAS!$C$24,10,7))),0)</f>
        <v>#REF!</v>
      </c>
      <c r="Y680" s="68">
        <f>+VLOOKUP(M680,REFERENCIAS!$C:$D,2,0)*VLOOKUP($M$2,PONDERADORES!$A$7:$G$9,7,0)+VLOOKUP(N680,REFERENCIAS!$C:$D,2,0)*VLOOKUP($N$2,PONDERADORES!$A$7:$G$9,7,0)+VLOOKUP(O680,REFERENCIAS!$C:$D,2,0)*VLOOKUP($O$2,PONDERADORES!$A$7:$G$9,7,0)</f>
        <v>0.2</v>
      </c>
      <c r="Z680" s="2">
        <f>+VLOOKUP(IF(R680&lt;0.1,0,IF(AND(R680&gt;=0.1,R680&lt;0.2),0.1,IF(AND(R680&gt;=0.2,R680&lt;0.3),0.2,IF(R680&gt;0.3,0.3,)))),REFERENCIAS!$C:$D,2,0)*VLOOKUP($R$2,PONDERADORES!$A$11:$G$11,7,0)</f>
        <v>15</v>
      </c>
      <c r="AA680" s="92"/>
      <c r="AB680" s="95" t="e">
        <f t="shared" ca="1" si="39"/>
        <v>#REF!</v>
      </c>
      <c r="AC680" s="23" t="e">
        <f ca="1">IF(AB680&gt;REFERENCIAS!$C$62,REFERENCIAS!$B$62,IF(AND(AB680&gt;=REFERENCIAS!$C$63,AB680&lt;REFERENCIAS!$D$63),REFERENCIAS!$B$63,IF(AND(AB680&gt;REFERENCIAS!$C$64,AB680&lt;=REFERENCIAS!$D$64),REFERENCIAS!$B$64,IF(AND(AB680&gt;=REFERENCIAS!$C$65,AB680&lt;REFERENCIAS!$D$65),REFERENCIAS!$B$65, "Revisar"))))</f>
        <v>#REF!</v>
      </c>
      <c r="AD680" s="94" t="e">
        <f ca="1">VLOOKUP(AC680,REFERENCIAS!$B$62:$G$65,4,FALSE)</f>
        <v>#REF!</v>
      </c>
      <c r="AJ680" s="20"/>
    </row>
    <row r="681" spans="1:36" ht="17.25" x14ac:dyDescent="0.25">
      <c r="A681" s="74"/>
      <c r="B681" s="19"/>
      <c r="C681" s="19"/>
      <c r="D681" s="50"/>
      <c r="E681" s="73"/>
      <c r="F681" s="74"/>
      <c r="G681" s="9"/>
      <c r="H681" s="48"/>
      <c r="I681" s="49">
        <f t="shared" ca="1" si="37"/>
        <v>2022</v>
      </c>
      <c r="J681" s="22">
        <f t="shared" ca="1" si="36"/>
        <v>1</v>
      </c>
      <c r="K681" s="19"/>
      <c r="L681" s="73"/>
      <c r="M681" s="74"/>
      <c r="N681" s="19"/>
      <c r="O681" s="73"/>
      <c r="P681" s="82">
        <v>1</v>
      </c>
      <c r="Q681" s="24">
        <v>1</v>
      </c>
      <c r="R681" s="81">
        <f t="shared" si="38"/>
        <v>1</v>
      </c>
      <c r="S681" s="85"/>
      <c r="T681" s="19"/>
      <c r="U681" s="22"/>
      <c r="V681" s="59"/>
      <c r="W681" s="81"/>
      <c r="X681" s="91" t="e">
        <f ca="1">+VLOOKUP(#REF!,REFERENCIAS!$C:$D,2,0)*VLOOKUP(#REF!,PONDERADORES!A:P,IF(AND(INFORMACION!$T681='REFERENCIAS RIESGO'!$C$36,INFORMACION!$F681=REFERENCIAS!$C$24),16,IF(INFORMACION!$T681='REFERENCIAS RIESGO'!$C$36,13,IF(INFORMACION!$F681=REFERENCIAS!$C$24,10,7))),0)+VLOOKUP(K681,REFERENCIAS!$C:$D,2,0)*VLOOKUP($K$2,PONDERADORES!A:P,IF(AND(INFORMACION!$T681='REFERENCIAS RIESGO'!$C$36,INFORMACION!$F681=REFERENCIAS!$C$24),16,IF(INFORMACION!$T681='REFERENCIAS RIESGO'!$C$36,13,IF(INFORMACION!$F681=REFERENCIAS!$C$24,10,7))),0)+VLOOKUP(L681,REFERENCIAS!$C:$D,2,0)*VLOOKUP($L$2,PONDERADORES!A:P,IF(AND(INFORMACION!$T681='REFERENCIAS RIESGO'!$C$36,INFORMACION!$F681=REFERENCIAS!$C$24),16,IF(INFORMACION!$T681='REFERENCIAS RIESGO'!$C$36,13,IF(INFORMACION!$F681=REFERENCIAS!$C$24,10,7))),0)+VLOOKUP(F681,REFERENCIAS!$C:$D,2,0)*VLOOKUP($F$2,PONDERADORES!A:P,IF(AND(INFORMACION!$T681='REFERENCIAS RIESGO'!$C$36,INFORMACION!$F681=REFERENCIAS!$C$24),16,IF(INFORMACION!$T681='REFERENCIAS RIESGO'!$C$36,13,IF(INFORMACION!$F681=REFERENCIAS!$C$24,10,7))),0)+VLOOKUP(T681,REFERENCIAS!$C:$D,2,0)*VLOOKUP($T$2,PONDERADORES!A:P,IF(AND(INFORMACION!$T681='REFERENCIAS RIESGO'!$C$36,INFORMACION!$F681=REFERENCIAS!$C$24),16,IF(INFORMACION!$T681='REFERENCIAS RIESGO'!$C$36,13,IF(INFORMACION!$F681=REFERENCIAS!$C$24,10,7))),0)+VLOOKUP(IF(J681&lt;=0.2,0.2,IF(AND(J681&gt;0.2,J681&lt;=0.4),0.4,IF(AND(J681&gt;0.4,J681&lt;=0.6),0.6,IF(AND(J681&gt;0.6,J681&lt;=0.8),0.8,IF(AND(J681&gt;0.8,J681&lt;=1),1))))),REFERENCIAS!$C:$D,2,0)*VLOOKUP($J$2,PONDERADORES!A:P,IF(AND(INFORMACION!$T681='REFERENCIAS RIESGO'!$C$36,INFORMACION!$F681=REFERENCIAS!$C$24),16,IF(INFORMACION!$T681='REFERENCIAS RIESGO'!$C$36,13,IF(INFORMACION!$F681=REFERENCIAS!$C$24,10,7))),0)</f>
        <v>#REF!</v>
      </c>
      <c r="Y681" s="68">
        <f>+VLOOKUP(M681,REFERENCIAS!$C:$D,2,0)*VLOOKUP($M$2,PONDERADORES!$A$7:$G$9,7,0)+VLOOKUP(N681,REFERENCIAS!$C:$D,2,0)*VLOOKUP($N$2,PONDERADORES!$A$7:$G$9,7,0)+VLOOKUP(O681,REFERENCIAS!$C:$D,2,0)*VLOOKUP($O$2,PONDERADORES!$A$7:$G$9,7,0)</f>
        <v>0.2</v>
      </c>
      <c r="Z681" s="2">
        <f>+VLOOKUP(IF(R681&lt;0.1,0,IF(AND(R681&gt;=0.1,R681&lt;0.2),0.1,IF(AND(R681&gt;=0.2,R681&lt;0.3),0.2,IF(R681&gt;0.3,0.3,)))),REFERENCIAS!$C:$D,2,0)*VLOOKUP($R$2,PONDERADORES!$A$11:$G$11,7,0)</f>
        <v>15</v>
      </c>
      <c r="AA681" s="92"/>
      <c r="AB681" s="95" t="e">
        <f t="shared" ca="1" si="39"/>
        <v>#REF!</v>
      </c>
      <c r="AC681" s="23" t="e">
        <f ca="1">IF(AB681&gt;REFERENCIAS!$C$62,REFERENCIAS!$B$62,IF(AND(AB681&gt;=REFERENCIAS!$C$63,AB681&lt;REFERENCIAS!$D$63),REFERENCIAS!$B$63,IF(AND(AB681&gt;REFERENCIAS!$C$64,AB681&lt;=REFERENCIAS!$D$64),REFERENCIAS!$B$64,IF(AND(AB681&gt;=REFERENCIAS!$C$65,AB681&lt;REFERENCIAS!$D$65),REFERENCIAS!$B$65, "Revisar"))))</f>
        <v>#REF!</v>
      </c>
      <c r="AD681" s="94" t="e">
        <f ca="1">VLOOKUP(AC681,REFERENCIAS!$B$62:$G$65,4,FALSE)</f>
        <v>#REF!</v>
      </c>
      <c r="AJ681" s="20"/>
    </row>
    <row r="682" spans="1:36" ht="17.25" x14ac:dyDescent="0.25">
      <c r="A682" s="74"/>
      <c r="B682" s="19"/>
      <c r="C682" s="19"/>
      <c r="D682" s="50"/>
      <c r="E682" s="73"/>
      <c r="F682" s="74"/>
      <c r="G682" s="9"/>
      <c r="H682" s="48"/>
      <c r="I682" s="49">
        <f t="shared" ca="1" si="37"/>
        <v>2022</v>
      </c>
      <c r="J682" s="22">
        <f t="shared" ca="1" si="36"/>
        <v>1</v>
      </c>
      <c r="K682" s="19"/>
      <c r="L682" s="73"/>
      <c r="M682" s="74"/>
      <c r="N682" s="19"/>
      <c r="O682" s="73"/>
      <c r="P682" s="82">
        <v>1</v>
      </c>
      <c r="Q682" s="24">
        <v>1</v>
      </c>
      <c r="R682" s="81">
        <f t="shared" si="38"/>
        <v>1</v>
      </c>
      <c r="S682" s="85"/>
      <c r="T682" s="19"/>
      <c r="U682" s="22"/>
      <c r="V682" s="59"/>
      <c r="W682" s="81"/>
      <c r="X682" s="91" t="e">
        <f ca="1">+VLOOKUP(#REF!,REFERENCIAS!$C:$D,2,0)*VLOOKUP(#REF!,PONDERADORES!A:P,IF(AND(INFORMACION!$T682='REFERENCIAS RIESGO'!$C$36,INFORMACION!$F682=REFERENCIAS!$C$24),16,IF(INFORMACION!$T682='REFERENCIAS RIESGO'!$C$36,13,IF(INFORMACION!$F682=REFERENCIAS!$C$24,10,7))),0)+VLOOKUP(K682,REFERENCIAS!$C:$D,2,0)*VLOOKUP($K$2,PONDERADORES!A:P,IF(AND(INFORMACION!$T682='REFERENCIAS RIESGO'!$C$36,INFORMACION!$F682=REFERENCIAS!$C$24),16,IF(INFORMACION!$T682='REFERENCIAS RIESGO'!$C$36,13,IF(INFORMACION!$F682=REFERENCIAS!$C$24,10,7))),0)+VLOOKUP(L682,REFERENCIAS!$C:$D,2,0)*VLOOKUP($L$2,PONDERADORES!A:P,IF(AND(INFORMACION!$T682='REFERENCIAS RIESGO'!$C$36,INFORMACION!$F682=REFERENCIAS!$C$24),16,IF(INFORMACION!$T682='REFERENCIAS RIESGO'!$C$36,13,IF(INFORMACION!$F682=REFERENCIAS!$C$24,10,7))),0)+VLOOKUP(F682,REFERENCIAS!$C:$D,2,0)*VLOOKUP($F$2,PONDERADORES!A:P,IF(AND(INFORMACION!$T682='REFERENCIAS RIESGO'!$C$36,INFORMACION!$F682=REFERENCIAS!$C$24),16,IF(INFORMACION!$T682='REFERENCIAS RIESGO'!$C$36,13,IF(INFORMACION!$F682=REFERENCIAS!$C$24,10,7))),0)+VLOOKUP(T682,REFERENCIAS!$C:$D,2,0)*VLOOKUP($T$2,PONDERADORES!A:P,IF(AND(INFORMACION!$T682='REFERENCIAS RIESGO'!$C$36,INFORMACION!$F682=REFERENCIAS!$C$24),16,IF(INFORMACION!$T682='REFERENCIAS RIESGO'!$C$36,13,IF(INFORMACION!$F682=REFERENCIAS!$C$24,10,7))),0)+VLOOKUP(IF(J682&lt;=0.2,0.2,IF(AND(J682&gt;0.2,J682&lt;=0.4),0.4,IF(AND(J682&gt;0.4,J682&lt;=0.6),0.6,IF(AND(J682&gt;0.6,J682&lt;=0.8),0.8,IF(AND(J682&gt;0.8,J682&lt;=1),1))))),REFERENCIAS!$C:$D,2,0)*VLOOKUP($J$2,PONDERADORES!A:P,IF(AND(INFORMACION!$T682='REFERENCIAS RIESGO'!$C$36,INFORMACION!$F682=REFERENCIAS!$C$24),16,IF(INFORMACION!$T682='REFERENCIAS RIESGO'!$C$36,13,IF(INFORMACION!$F682=REFERENCIAS!$C$24,10,7))),0)</f>
        <v>#REF!</v>
      </c>
      <c r="Y682" s="68">
        <f>+VLOOKUP(M682,REFERENCIAS!$C:$D,2,0)*VLOOKUP($M$2,PONDERADORES!$A$7:$G$9,7,0)+VLOOKUP(N682,REFERENCIAS!$C:$D,2,0)*VLOOKUP($N$2,PONDERADORES!$A$7:$G$9,7,0)+VLOOKUP(O682,REFERENCIAS!$C:$D,2,0)*VLOOKUP($O$2,PONDERADORES!$A$7:$G$9,7,0)</f>
        <v>0.2</v>
      </c>
      <c r="Z682" s="2">
        <f>+VLOOKUP(IF(R682&lt;0.1,0,IF(AND(R682&gt;=0.1,R682&lt;0.2),0.1,IF(AND(R682&gt;=0.2,R682&lt;0.3),0.2,IF(R682&gt;0.3,0.3,)))),REFERENCIAS!$C:$D,2,0)*VLOOKUP($R$2,PONDERADORES!$A$11:$G$11,7,0)</f>
        <v>15</v>
      </c>
      <c r="AA682" s="92"/>
      <c r="AB682" s="95" t="e">
        <f t="shared" ca="1" si="39"/>
        <v>#REF!</v>
      </c>
      <c r="AC682" s="23" t="e">
        <f ca="1">IF(AB682&gt;REFERENCIAS!$C$62,REFERENCIAS!$B$62,IF(AND(AB682&gt;=REFERENCIAS!$C$63,AB682&lt;REFERENCIAS!$D$63),REFERENCIAS!$B$63,IF(AND(AB682&gt;REFERENCIAS!$C$64,AB682&lt;=REFERENCIAS!$D$64),REFERENCIAS!$B$64,IF(AND(AB682&gt;=REFERENCIAS!$C$65,AB682&lt;REFERENCIAS!$D$65),REFERENCIAS!$B$65, "Revisar"))))</f>
        <v>#REF!</v>
      </c>
      <c r="AD682" s="94" t="e">
        <f ca="1">VLOOKUP(AC682,REFERENCIAS!$B$62:$G$65,4,FALSE)</f>
        <v>#REF!</v>
      </c>
      <c r="AJ682" s="20"/>
    </row>
    <row r="683" spans="1:36" ht="17.25" x14ac:dyDescent="0.25">
      <c r="A683" s="74"/>
      <c r="B683" s="19"/>
      <c r="C683" s="19"/>
      <c r="D683" s="50"/>
      <c r="E683" s="73"/>
      <c r="F683" s="74"/>
      <c r="G683" s="9"/>
      <c r="H683" s="48"/>
      <c r="I683" s="49">
        <f t="shared" ca="1" si="37"/>
        <v>2022</v>
      </c>
      <c r="J683" s="22">
        <f t="shared" ca="1" si="36"/>
        <v>1</v>
      </c>
      <c r="K683" s="19"/>
      <c r="L683" s="73"/>
      <c r="M683" s="74"/>
      <c r="N683" s="19"/>
      <c r="O683" s="73"/>
      <c r="P683" s="82">
        <v>1</v>
      </c>
      <c r="Q683" s="24">
        <v>1</v>
      </c>
      <c r="R683" s="81">
        <f t="shared" si="38"/>
        <v>1</v>
      </c>
      <c r="S683" s="85"/>
      <c r="T683" s="19"/>
      <c r="U683" s="22"/>
      <c r="V683" s="59"/>
      <c r="W683" s="81"/>
      <c r="X683" s="91" t="e">
        <f ca="1">+VLOOKUP(#REF!,REFERENCIAS!$C:$D,2,0)*VLOOKUP(#REF!,PONDERADORES!A:P,IF(AND(INFORMACION!$T683='REFERENCIAS RIESGO'!$C$36,INFORMACION!$F683=REFERENCIAS!$C$24),16,IF(INFORMACION!$T683='REFERENCIAS RIESGO'!$C$36,13,IF(INFORMACION!$F683=REFERENCIAS!$C$24,10,7))),0)+VLOOKUP(K683,REFERENCIAS!$C:$D,2,0)*VLOOKUP($K$2,PONDERADORES!A:P,IF(AND(INFORMACION!$T683='REFERENCIAS RIESGO'!$C$36,INFORMACION!$F683=REFERENCIAS!$C$24),16,IF(INFORMACION!$T683='REFERENCIAS RIESGO'!$C$36,13,IF(INFORMACION!$F683=REFERENCIAS!$C$24,10,7))),0)+VLOOKUP(L683,REFERENCIAS!$C:$D,2,0)*VLOOKUP($L$2,PONDERADORES!A:P,IF(AND(INFORMACION!$T683='REFERENCIAS RIESGO'!$C$36,INFORMACION!$F683=REFERENCIAS!$C$24),16,IF(INFORMACION!$T683='REFERENCIAS RIESGO'!$C$36,13,IF(INFORMACION!$F683=REFERENCIAS!$C$24,10,7))),0)+VLOOKUP(F683,REFERENCIAS!$C:$D,2,0)*VLOOKUP($F$2,PONDERADORES!A:P,IF(AND(INFORMACION!$T683='REFERENCIAS RIESGO'!$C$36,INFORMACION!$F683=REFERENCIAS!$C$24),16,IF(INFORMACION!$T683='REFERENCIAS RIESGO'!$C$36,13,IF(INFORMACION!$F683=REFERENCIAS!$C$24,10,7))),0)+VLOOKUP(T683,REFERENCIAS!$C:$D,2,0)*VLOOKUP($T$2,PONDERADORES!A:P,IF(AND(INFORMACION!$T683='REFERENCIAS RIESGO'!$C$36,INFORMACION!$F683=REFERENCIAS!$C$24),16,IF(INFORMACION!$T683='REFERENCIAS RIESGO'!$C$36,13,IF(INFORMACION!$F683=REFERENCIAS!$C$24,10,7))),0)+VLOOKUP(IF(J683&lt;=0.2,0.2,IF(AND(J683&gt;0.2,J683&lt;=0.4),0.4,IF(AND(J683&gt;0.4,J683&lt;=0.6),0.6,IF(AND(J683&gt;0.6,J683&lt;=0.8),0.8,IF(AND(J683&gt;0.8,J683&lt;=1),1))))),REFERENCIAS!$C:$D,2,0)*VLOOKUP($J$2,PONDERADORES!A:P,IF(AND(INFORMACION!$T683='REFERENCIAS RIESGO'!$C$36,INFORMACION!$F683=REFERENCIAS!$C$24),16,IF(INFORMACION!$T683='REFERENCIAS RIESGO'!$C$36,13,IF(INFORMACION!$F683=REFERENCIAS!$C$24,10,7))),0)</f>
        <v>#REF!</v>
      </c>
      <c r="Y683" s="68">
        <f>+VLOOKUP(M683,REFERENCIAS!$C:$D,2,0)*VLOOKUP($M$2,PONDERADORES!$A$7:$G$9,7,0)+VLOOKUP(N683,REFERENCIAS!$C:$D,2,0)*VLOOKUP($N$2,PONDERADORES!$A$7:$G$9,7,0)+VLOOKUP(O683,REFERENCIAS!$C:$D,2,0)*VLOOKUP($O$2,PONDERADORES!$A$7:$G$9,7,0)</f>
        <v>0.2</v>
      </c>
      <c r="Z683" s="2">
        <f>+VLOOKUP(IF(R683&lt;0.1,0,IF(AND(R683&gt;=0.1,R683&lt;0.2),0.1,IF(AND(R683&gt;=0.2,R683&lt;0.3),0.2,IF(R683&gt;0.3,0.3,)))),REFERENCIAS!$C:$D,2,0)*VLOOKUP($R$2,PONDERADORES!$A$11:$G$11,7,0)</f>
        <v>15</v>
      </c>
      <c r="AA683" s="92"/>
      <c r="AB683" s="95" t="e">
        <f t="shared" ca="1" si="39"/>
        <v>#REF!</v>
      </c>
      <c r="AC683" s="23" t="e">
        <f ca="1">IF(AB683&gt;REFERENCIAS!$C$62,REFERENCIAS!$B$62,IF(AND(AB683&gt;=REFERENCIAS!$C$63,AB683&lt;REFERENCIAS!$D$63),REFERENCIAS!$B$63,IF(AND(AB683&gt;REFERENCIAS!$C$64,AB683&lt;=REFERENCIAS!$D$64),REFERENCIAS!$B$64,IF(AND(AB683&gt;=REFERENCIAS!$C$65,AB683&lt;REFERENCIAS!$D$65),REFERENCIAS!$B$65, "Revisar"))))</f>
        <v>#REF!</v>
      </c>
      <c r="AD683" s="94" t="e">
        <f ca="1">VLOOKUP(AC683,REFERENCIAS!$B$62:$G$65,4,FALSE)</f>
        <v>#REF!</v>
      </c>
      <c r="AJ683" s="20"/>
    </row>
    <row r="684" spans="1:36" ht="17.25" x14ac:dyDescent="0.25">
      <c r="A684" s="74"/>
      <c r="B684" s="19"/>
      <c r="C684" s="19"/>
      <c r="D684" s="50"/>
      <c r="E684" s="73"/>
      <c r="F684" s="74"/>
      <c r="G684" s="9"/>
      <c r="H684" s="48"/>
      <c r="I684" s="49">
        <f t="shared" ca="1" si="37"/>
        <v>2022</v>
      </c>
      <c r="J684" s="22">
        <f t="shared" ca="1" si="36"/>
        <v>1</v>
      </c>
      <c r="K684" s="19"/>
      <c r="L684" s="73"/>
      <c r="M684" s="74"/>
      <c r="N684" s="19"/>
      <c r="O684" s="73"/>
      <c r="P684" s="82">
        <v>1</v>
      </c>
      <c r="Q684" s="24">
        <v>1</v>
      </c>
      <c r="R684" s="81">
        <f t="shared" si="38"/>
        <v>1</v>
      </c>
      <c r="S684" s="85"/>
      <c r="T684" s="19"/>
      <c r="U684" s="22"/>
      <c r="V684" s="59"/>
      <c r="W684" s="81"/>
      <c r="X684" s="91" t="e">
        <f ca="1">+VLOOKUP(#REF!,REFERENCIAS!$C:$D,2,0)*VLOOKUP(#REF!,PONDERADORES!A:P,IF(AND(INFORMACION!$T684='REFERENCIAS RIESGO'!$C$36,INFORMACION!$F684=REFERENCIAS!$C$24),16,IF(INFORMACION!$T684='REFERENCIAS RIESGO'!$C$36,13,IF(INFORMACION!$F684=REFERENCIAS!$C$24,10,7))),0)+VLOOKUP(K684,REFERENCIAS!$C:$D,2,0)*VLOOKUP($K$2,PONDERADORES!A:P,IF(AND(INFORMACION!$T684='REFERENCIAS RIESGO'!$C$36,INFORMACION!$F684=REFERENCIAS!$C$24),16,IF(INFORMACION!$T684='REFERENCIAS RIESGO'!$C$36,13,IF(INFORMACION!$F684=REFERENCIAS!$C$24,10,7))),0)+VLOOKUP(L684,REFERENCIAS!$C:$D,2,0)*VLOOKUP($L$2,PONDERADORES!A:P,IF(AND(INFORMACION!$T684='REFERENCIAS RIESGO'!$C$36,INFORMACION!$F684=REFERENCIAS!$C$24),16,IF(INFORMACION!$T684='REFERENCIAS RIESGO'!$C$36,13,IF(INFORMACION!$F684=REFERENCIAS!$C$24,10,7))),0)+VLOOKUP(F684,REFERENCIAS!$C:$D,2,0)*VLOOKUP($F$2,PONDERADORES!A:P,IF(AND(INFORMACION!$T684='REFERENCIAS RIESGO'!$C$36,INFORMACION!$F684=REFERENCIAS!$C$24),16,IF(INFORMACION!$T684='REFERENCIAS RIESGO'!$C$36,13,IF(INFORMACION!$F684=REFERENCIAS!$C$24,10,7))),0)+VLOOKUP(T684,REFERENCIAS!$C:$D,2,0)*VLOOKUP($T$2,PONDERADORES!A:P,IF(AND(INFORMACION!$T684='REFERENCIAS RIESGO'!$C$36,INFORMACION!$F684=REFERENCIAS!$C$24),16,IF(INFORMACION!$T684='REFERENCIAS RIESGO'!$C$36,13,IF(INFORMACION!$F684=REFERENCIAS!$C$24,10,7))),0)+VLOOKUP(IF(J684&lt;=0.2,0.2,IF(AND(J684&gt;0.2,J684&lt;=0.4),0.4,IF(AND(J684&gt;0.4,J684&lt;=0.6),0.6,IF(AND(J684&gt;0.6,J684&lt;=0.8),0.8,IF(AND(J684&gt;0.8,J684&lt;=1),1))))),REFERENCIAS!$C:$D,2,0)*VLOOKUP($J$2,PONDERADORES!A:P,IF(AND(INFORMACION!$T684='REFERENCIAS RIESGO'!$C$36,INFORMACION!$F684=REFERENCIAS!$C$24),16,IF(INFORMACION!$T684='REFERENCIAS RIESGO'!$C$36,13,IF(INFORMACION!$F684=REFERENCIAS!$C$24,10,7))),0)</f>
        <v>#REF!</v>
      </c>
      <c r="Y684" s="68">
        <f>+VLOOKUP(M684,REFERENCIAS!$C:$D,2,0)*VLOOKUP($M$2,PONDERADORES!$A$7:$G$9,7,0)+VLOOKUP(N684,REFERENCIAS!$C:$D,2,0)*VLOOKUP($N$2,PONDERADORES!$A$7:$G$9,7,0)+VLOOKUP(O684,REFERENCIAS!$C:$D,2,0)*VLOOKUP($O$2,PONDERADORES!$A$7:$G$9,7,0)</f>
        <v>0.2</v>
      </c>
      <c r="Z684" s="2">
        <f>+VLOOKUP(IF(R684&lt;0.1,0,IF(AND(R684&gt;=0.1,R684&lt;0.2),0.1,IF(AND(R684&gt;=0.2,R684&lt;0.3),0.2,IF(R684&gt;0.3,0.3,)))),REFERENCIAS!$C:$D,2,0)*VLOOKUP($R$2,PONDERADORES!$A$11:$G$11,7,0)</f>
        <v>15</v>
      </c>
      <c r="AA684" s="92"/>
      <c r="AB684" s="95" t="e">
        <f t="shared" ca="1" si="39"/>
        <v>#REF!</v>
      </c>
      <c r="AC684" s="23" t="e">
        <f ca="1">IF(AB684&gt;REFERENCIAS!$C$62,REFERENCIAS!$B$62,IF(AND(AB684&gt;=REFERENCIAS!$C$63,AB684&lt;REFERENCIAS!$D$63),REFERENCIAS!$B$63,IF(AND(AB684&gt;REFERENCIAS!$C$64,AB684&lt;=REFERENCIAS!$D$64),REFERENCIAS!$B$64,IF(AND(AB684&gt;=REFERENCIAS!$C$65,AB684&lt;REFERENCIAS!$D$65),REFERENCIAS!$B$65, "Revisar"))))</f>
        <v>#REF!</v>
      </c>
      <c r="AD684" s="94" t="e">
        <f ca="1">VLOOKUP(AC684,REFERENCIAS!$B$62:$G$65,4,FALSE)</f>
        <v>#REF!</v>
      </c>
      <c r="AJ684" s="20"/>
    </row>
    <row r="685" spans="1:36" ht="17.25" x14ac:dyDescent="0.25">
      <c r="A685" s="74"/>
      <c r="B685" s="19"/>
      <c r="C685" s="19"/>
      <c r="D685" s="50"/>
      <c r="E685" s="73"/>
      <c r="F685" s="74"/>
      <c r="G685" s="9"/>
      <c r="H685" s="48"/>
      <c r="I685" s="49">
        <f t="shared" ca="1" si="37"/>
        <v>2022</v>
      </c>
      <c r="J685" s="22">
        <f t="shared" ca="1" si="36"/>
        <v>1</v>
      </c>
      <c r="K685" s="19"/>
      <c r="L685" s="73"/>
      <c r="M685" s="74"/>
      <c r="N685" s="19"/>
      <c r="O685" s="73"/>
      <c r="P685" s="82">
        <v>1</v>
      </c>
      <c r="Q685" s="24">
        <v>1</v>
      </c>
      <c r="R685" s="81">
        <f t="shared" si="38"/>
        <v>1</v>
      </c>
      <c r="S685" s="85"/>
      <c r="T685" s="19"/>
      <c r="U685" s="22"/>
      <c r="V685" s="59"/>
      <c r="W685" s="81"/>
      <c r="X685" s="91" t="e">
        <f ca="1">+VLOOKUP(#REF!,REFERENCIAS!$C:$D,2,0)*VLOOKUP(#REF!,PONDERADORES!A:P,IF(AND(INFORMACION!$T685='REFERENCIAS RIESGO'!$C$36,INFORMACION!$F685=REFERENCIAS!$C$24),16,IF(INFORMACION!$T685='REFERENCIAS RIESGO'!$C$36,13,IF(INFORMACION!$F685=REFERENCIAS!$C$24,10,7))),0)+VLOOKUP(K685,REFERENCIAS!$C:$D,2,0)*VLOOKUP($K$2,PONDERADORES!A:P,IF(AND(INFORMACION!$T685='REFERENCIAS RIESGO'!$C$36,INFORMACION!$F685=REFERENCIAS!$C$24),16,IF(INFORMACION!$T685='REFERENCIAS RIESGO'!$C$36,13,IF(INFORMACION!$F685=REFERENCIAS!$C$24,10,7))),0)+VLOOKUP(L685,REFERENCIAS!$C:$D,2,0)*VLOOKUP($L$2,PONDERADORES!A:P,IF(AND(INFORMACION!$T685='REFERENCIAS RIESGO'!$C$36,INFORMACION!$F685=REFERENCIAS!$C$24),16,IF(INFORMACION!$T685='REFERENCIAS RIESGO'!$C$36,13,IF(INFORMACION!$F685=REFERENCIAS!$C$24,10,7))),0)+VLOOKUP(F685,REFERENCIAS!$C:$D,2,0)*VLOOKUP($F$2,PONDERADORES!A:P,IF(AND(INFORMACION!$T685='REFERENCIAS RIESGO'!$C$36,INFORMACION!$F685=REFERENCIAS!$C$24),16,IF(INFORMACION!$T685='REFERENCIAS RIESGO'!$C$36,13,IF(INFORMACION!$F685=REFERENCIAS!$C$24,10,7))),0)+VLOOKUP(T685,REFERENCIAS!$C:$D,2,0)*VLOOKUP($T$2,PONDERADORES!A:P,IF(AND(INFORMACION!$T685='REFERENCIAS RIESGO'!$C$36,INFORMACION!$F685=REFERENCIAS!$C$24),16,IF(INFORMACION!$T685='REFERENCIAS RIESGO'!$C$36,13,IF(INFORMACION!$F685=REFERENCIAS!$C$24,10,7))),0)+VLOOKUP(IF(J685&lt;=0.2,0.2,IF(AND(J685&gt;0.2,J685&lt;=0.4),0.4,IF(AND(J685&gt;0.4,J685&lt;=0.6),0.6,IF(AND(J685&gt;0.6,J685&lt;=0.8),0.8,IF(AND(J685&gt;0.8,J685&lt;=1),1))))),REFERENCIAS!$C:$D,2,0)*VLOOKUP($J$2,PONDERADORES!A:P,IF(AND(INFORMACION!$T685='REFERENCIAS RIESGO'!$C$36,INFORMACION!$F685=REFERENCIAS!$C$24),16,IF(INFORMACION!$T685='REFERENCIAS RIESGO'!$C$36,13,IF(INFORMACION!$F685=REFERENCIAS!$C$24,10,7))),0)</f>
        <v>#REF!</v>
      </c>
      <c r="Y685" s="68">
        <f>+VLOOKUP(M685,REFERENCIAS!$C:$D,2,0)*VLOOKUP($M$2,PONDERADORES!$A$7:$G$9,7,0)+VLOOKUP(N685,REFERENCIAS!$C:$D,2,0)*VLOOKUP($N$2,PONDERADORES!$A$7:$G$9,7,0)+VLOOKUP(O685,REFERENCIAS!$C:$D,2,0)*VLOOKUP($O$2,PONDERADORES!$A$7:$G$9,7,0)</f>
        <v>0.2</v>
      </c>
      <c r="Z685" s="2">
        <f>+VLOOKUP(IF(R685&lt;0.1,0,IF(AND(R685&gt;=0.1,R685&lt;0.2),0.1,IF(AND(R685&gt;=0.2,R685&lt;0.3),0.2,IF(R685&gt;0.3,0.3,)))),REFERENCIAS!$C:$D,2,0)*VLOOKUP($R$2,PONDERADORES!$A$11:$G$11,7,0)</f>
        <v>15</v>
      </c>
      <c r="AA685" s="92"/>
      <c r="AB685" s="95" t="e">
        <f t="shared" ca="1" si="39"/>
        <v>#REF!</v>
      </c>
      <c r="AC685" s="23" t="e">
        <f ca="1">IF(AB685&gt;REFERENCIAS!$C$62,REFERENCIAS!$B$62,IF(AND(AB685&gt;=REFERENCIAS!$C$63,AB685&lt;REFERENCIAS!$D$63),REFERENCIAS!$B$63,IF(AND(AB685&gt;REFERENCIAS!$C$64,AB685&lt;=REFERENCIAS!$D$64),REFERENCIAS!$B$64,IF(AND(AB685&gt;=REFERENCIAS!$C$65,AB685&lt;REFERENCIAS!$D$65),REFERENCIAS!$B$65, "Revisar"))))</f>
        <v>#REF!</v>
      </c>
      <c r="AD685" s="94" t="e">
        <f ca="1">VLOOKUP(AC685,REFERENCIAS!$B$62:$G$65,4,FALSE)</f>
        <v>#REF!</v>
      </c>
      <c r="AJ685" s="20"/>
    </row>
    <row r="686" spans="1:36" ht="17.25" x14ac:dyDescent="0.25">
      <c r="A686" s="74"/>
      <c r="B686" s="19"/>
      <c r="C686" s="19"/>
      <c r="D686" s="50"/>
      <c r="E686" s="73"/>
      <c r="F686" s="74"/>
      <c r="G686" s="9"/>
      <c r="H686" s="48"/>
      <c r="I686" s="49">
        <f t="shared" ca="1" si="37"/>
        <v>2022</v>
      </c>
      <c r="J686" s="22">
        <f t="shared" ca="1" si="36"/>
        <v>1</v>
      </c>
      <c r="K686" s="19"/>
      <c r="L686" s="73"/>
      <c r="M686" s="74"/>
      <c r="N686" s="19"/>
      <c r="O686" s="73"/>
      <c r="P686" s="82">
        <v>1</v>
      </c>
      <c r="Q686" s="24">
        <v>1</v>
      </c>
      <c r="R686" s="81">
        <f t="shared" si="38"/>
        <v>1</v>
      </c>
      <c r="S686" s="85"/>
      <c r="T686" s="19"/>
      <c r="U686" s="22"/>
      <c r="V686" s="59"/>
      <c r="W686" s="81"/>
      <c r="X686" s="91" t="e">
        <f ca="1">+VLOOKUP(#REF!,REFERENCIAS!$C:$D,2,0)*VLOOKUP(#REF!,PONDERADORES!A:P,IF(AND(INFORMACION!$T686='REFERENCIAS RIESGO'!$C$36,INFORMACION!$F686=REFERENCIAS!$C$24),16,IF(INFORMACION!$T686='REFERENCIAS RIESGO'!$C$36,13,IF(INFORMACION!$F686=REFERENCIAS!$C$24,10,7))),0)+VLOOKUP(K686,REFERENCIAS!$C:$D,2,0)*VLOOKUP($K$2,PONDERADORES!A:P,IF(AND(INFORMACION!$T686='REFERENCIAS RIESGO'!$C$36,INFORMACION!$F686=REFERENCIAS!$C$24),16,IF(INFORMACION!$T686='REFERENCIAS RIESGO'!$C$36,13,IF(INFORMACION!$F686=REFERENCIAS!$C$24,10,7))),0)+VLOOKUP(L686,REFERENCIAS!$C:$D,2,0)*VLOOKUP($L$2,PONDERADORES!A:P,IF(AND(INFORMACION!$T686='REFERENCIAS RIESGO'!$C$36,INFORMACION!$F686=REFERENCIAS!$C$24),16,IF(INFORMACION!$T686='REFERENCIAS RIESGO'!$C$36,13,IF(INFORMACION!$F686=REFERENCIAS!$C$24,10,7))),0)+VLOOKUP(F686,REFERENCIAS!$C:$D,2,0)*VLOOKUP($F$2,PONDERADORES!A:P,IF(AND(INFORMACION!$T686='REFERENCIAS RIESGO'!$C$36,INFORMACION!$F686=REFERENCIAS!$C$24),16,IF(INFORMACION!$T686='REFERENCIAS RIESGO'!$C$36,13,IF(INFORMACION!$F686=REFERENCIAS!$C$24,10,7))),0)+VLOOKUP(T686,REFERENCIAS!$C:$D,2,0)*VLOOKUP($T$2,PONDERADORES!A:P,IF(AND(INFORMACION!$T686='REFERENCIAS RIESGO'!$C$36,INFORMACION!$F686=REFERENCIAS!$C$24),16,IF(INFORMACION!$T686='REFERENCIAS RIESGO'!$C$36,13,IF(INFORMACION!$F686=REFERENCIAS!$C$24,10,7))),0)+VLOOKUP(IF(J686&lt;=0.2,0.2,IF(AND(J686&gt;0.2,J686&lt;=0.4),0.4,IF(AND(J686&gt;0.4,J686&lt;=0.6),0.6,IF(AND(J686&gt;0.6,J686&lt;=0.8),0.8,IF(AND(J686&gt;0.8,J686&lt;=1),1))))),REFERENCIAS!$C:$D,2,0)*VLOOKUP($J$2,PONDERADORES!A:P,IF(AND(INFORMACION!$T686='REFERENCIAS RIESGO'!$C$36,INFORMACION!$F686=REFERENCIAS!$C$24),16,IF(INFORMACION!$T686='REFERENCIAS RIESGO'!$C$36,13,IF(INFORMACION!$F686=REFERENCIAS!$C$24,10,7))),0)</f>
        <v>#REF!</v>
      </c>
      <c r="Y686" s="68">
        <f>+VLOOKUP(M686,REFERENCIAS!$C:$D,2,0)*VLOOKUP($M$2,PONDERADORES!$A$7:$G$9,7,0)+VLOOKUP(N686,REFERENCIAS!$C:$D,2,0)*VLOOKUP($N$2,PONDERADORES!$A$7:$G$9,7,0)+VLOOKUP(O686,REFERENCIAS!$C:$D,2,0)*VLOOKUP($O$2,PONDERADORES!$A$7:$G$9,7,0)</f>
        <v>0.2</v>
      </c>
      <c r="Z686" s="2">
        <f>+VLOOKUP(IF(R686&lt;0.1,0,IF(AND(R686&gt;=0.1,R686&lt;0.2),0.1,IF(AND(R686&gt;=0.2,R686&lt;0.3),0.2,IF(R686&gt;0.3,0.3,)))),REFERENCIAS!$C:$D,2,0)*VLOOKUP($R$2,PONDERADORES!$A$11:$G$11,7,0)</f>
        <v>15</v>
      </c>
      <c r="AA686" s="92"/>
      <c r="AB686" s="95" t="e">
        <f t="shared" ca="1" si="39"/>
        <v>#REF!</v>
      </c>
      <c r="AC686" s="23" t="e">
        <f ca="1">IF(AB686&gt;REFERENCIAS!$C$62,REFERENCIAS!$B$62,IF(AND(AB686&gt;=REFERENCIAS!$C$63,AB686&lt;REFERENCIAS!$D$63),REFERENCIAS!$B$63,IF(AND(AB686&gt;REFERENCIAS!$C$64,AB686&lt;=REFERENCIAS!$D$64),REFERENCIAS!$B$64,IF(AND(AB686&gt;=REFERENCIAS!$C$65,AB686&lt;REFERENCIAS!$D$65),REFERENCIAS!$B$65, "Revisar"))))</f>
        <v>#REF!</v>
      </c>
      <c r="AD686" s="94" t="e">
        <f ca="1">VLOOKUP(AC686,REFERENCIAS!$B$62:$G$65,4,FALSE)</f>
        <v>#REF!</v>
      </c>
      <c r="AJ686" s="20"/>
    </row>
    <row r="687" spans="1:36" ht="17.25" x14ac:dyDescent="0.25">
      <c r="A687" s="74"/>
      <c r="B687" s="19"/>
      <c r="C687" s="19"/>
      <c r="D687" s="50"/>
      <c r="E687" s="73"/>
      <c r="F687" s="74"/>
      <c r="G687" s="9"/>
      <c r="H687" s="48"/>
      <c r="I687" s="49">
        <f t="shared" ca="1" si="37"/>
        <v>2022</v>
      </c>
      <c r="J687" s="22">
        <f t="shared" ca="1" si="36"/>
        <v>1</v>
      </c>
      <c r="K687" s="19"/>
      <c r="L687" s="73"/>
      <c r="M687" s="74"/>
      <c r="N687" s="19"/>
      <c r="O687" s="73"/>
      <c r="P687" s="82">
        <v>1</v>
      </c>
      <c r="Q687" s="24">
        <v>1</v>
      </c>
      <c r="R687" s="81">
        <f t="shared" si="38"/>
        <v>1</v>
      </c>
      <c r="S687" s="85"/>
      <c r="T687" s="19"/>
      <c r="U687" s="22"/>
      <c r="V687" s="59"/>
      <c r="W687" s="81"/>
      <c r="X687" s="91" t="e">
        <f ca="1">+VLOOKUP(#REF!,REFERENCIAS!$C:$D,2,0)*VLOOKUP(#REF!,PONDERADORES!A:P,IF(AND(INFORMACION!$T687='REFERENCIAS RIESGO'!$C$36,INFORMACION!$F687=REFERENCIAS!$C$24),16,IF(INFORMACION!$T687='REFERENCIAS RIESGO'!$C$36,13,IF(INFORMACION!$F687=REFERENCIAS!$C$24,10,7))),0)+VLOOKUP(K687,REFERENCIAS!$C:$D,2,0)*VLOOKUP($K$2,PONDERADORES!A:P,IF(AND(INFORMACION!$T687='REFERENCIAS RIESGO'!$C$36,INFORMACION!$F687=REFERENCIAS!$C$24),16,IF(INFORMACION!$T687='REFERENCIAS RIESGO'!$C$36,13,IF(INFORMACION!$F687=REFERENCIAS!$C$24,10,7))),0)+VLOOKUP(L687,REFERENCIAS!$C:$D,2,0)*VLOOKUP($L$2,PONDERADORES!A:P,IF(AND(INFORMACION!$T687='REFERENCIAS RIESGO'!$C$36,INFORMACION!$F687=REFERENCIAS!$C$24),16,IF(INFORMACION!$T687='REFERENCIAS RIESGO'!$C$36,13,IF(INFORMACION!$F687=REFERENCIAS!$C$24,10,7))),0)+VLOOKUP(F687,REFERENCIAS!$C:$D,2,0)*VLOOKUP($F$2,PONDERADORES!A:P,IF(AND(INFORMACION!$T687='REFERENCIAS RIESGO'!$C$36,INFORMACION!$F687=REFERENCIAS!$C$24),16,IF(INFORMACION!$T687='REFERENCIAS RIESGO'!$C$36,13,IF(INFORMACION!$F687=REFERENCIAS!$C$24,10,7))),0)+VLOOKUP(T687,REFERENCIAS!$C:$D,2,0)*VLOOKUP($T$2,PONDERADORES!A:P,IF(AND(INFORMACION!$T687='REFERENCIAS RIESGO'!$C$36,INFORMACION!$F687=REFERENCIAS!$C$24),16,IF(INFORMACION!$T687='REFERENCIAS RIESGO'!$C$36,13,IF(INFORMACION!$F687=REFERENCIAS!$C$24,10,7))),0)+VLOOKUP(IF(J687&lt;=0.2,0.2,IF(AND(J687&gt;0.2,J687&lt;=0.4),0.4,IF(AND(J687&gt;0.4,J687&lt;=0.6),0.6,IF(AND(J687&gt;0.6,J687&lt;=0.8),0.8,IF(AND(J687&gt;0.8,J687&lt;=1),1))))),REFERENCIAS!$C:$D,2,0)*VLOOKUP($J$2,PONDERADORES!A:P,IF(AND(INFORMACION!$T687='REFERENCIAS RIESGO'!$C$36,INFORMACION!$F687=REFERENCIAS!$C$24),16,IF(INFORMACION!$T687='REFERENCIAS RIESGO'!$C$36,13,IF(INFORMACION!$F687=REFERENCIAS!$C$24,10,7))),0)</f>
        <v>#REF!</v>
      </c>
      <c r="Y687" s="68">
        <f>+VLOOKUP(M687,REFERENCIAS!$C:$D,2,0)*VLOOKUP($M$2,PONDERADORES!$A$7:$G$9,7,0)+VLOOKUP(N687,REFERENCIAS!$C:$D,2,0)*VLOOKUP($N$2,PONDERADORES!$A$7:$G$9,7,0)+VLOOKUP(O687,REFERENCIAS!$C:$D,2,0)*VLOOKUP($O$2,PONDERADORES!$A$7:$G$9,7,0)</f>
        <v>0.2</v>
      </c>
      <c r="Z687" s="2">
        <f>+VLOOKUP(IF(R687&lt;0.1,0,IF(AND(R687&gt;=0.1,R687&lt;0.2),0.1,IF(AND(R687&gt;=0.2,R687&lt;0.3),0.2,IF(R687&gt;0.3,0.3,)))),REFERENCIAS!$C:$D,2,0)*VLOOKUP($R$2,PONDERADORES!$A$11:$G$11,7,0)</f>
        <v>15</v>
      </c>
      <c r="AA687" s="92"/>
      <c r="AB687" s="95" t="e">
        <f t="shared" ca="1" si="39"/>
        <v>#REF!</v>
      </c>
      <c r="AC687" s="23" t="e">
        <f ca="1">IF(AB687&gt;REFERENCIAS!$C$62,REFERENCIAS!$B$62,IF(AND(AB687&gt;=REFERENCIAS!$C$63,AB687&lt;REFERENCIAS!$D$63),REFERENCIAS!$B$63,IF(AND(AB687&gt;REFERENCIAS!$C$64,AB687&lt;=REFERENCIAS!$D$64),REFERENCIAS!$B$64,IF(AND(AB687&gt;=REFERENCIAS!$C$65,AB687&lt;REFERENCIAS!$D$65),REFERENCIAS!$B$65, "Revisar"))))</f>
        <v>#REF!</v>
      </c>
      <c r="AD687" s="94" t="e">
        <f ca="1">VLOOKUP(AC687,REFERENCIAS!$B$62:$G$65,4,FALSE)</f>
        <v>#REF!</v>
      </c>
      <c r="AJ687" s="20"/>
    </row>
    <row r="688" spans="1:36" ht="17.25" x14ac:dyDescent="0.25">
      <c r="A688" s="74"/>
      <c r="B688" s="19"/>
      <c r="C688" s="19"/>
      <c r="D688" s="50"/>
      <c r="E688" s="73"/>
      <c r="F688" s="74"/>
      <c r="G688" s="9"/>
      <c r="H688" s="48"/>
      <c r="I688" s="49">
        <f t="shared" ca="1" si="37"/>
        <v>2022</v>
      </c>
      <c r="J688" s="22">
        <f t="shared" ca="1" si="36"/>
        <v>1</v>
      </c>
      <c r="K688" s="19"/>
      <c r="L688" s="73"/>
      <c r="M688" s="74"/>
      <c r="N688" s="19"/>
      <c r="O688" s="73"/>
      <c r="P688" s="82">
        <v>1</v>
      </c>
      <c r="Q688" s="24">
        <v>1</v>
      </c>
      <c r="R688" s="81">
        <f t="shared" si="38"/>
        <v>1</v>
      </c>
      <c r="S688" s="85"/>
      <c r="T688" s="19"/>
      <c r="U688" s="22"/>
      <c r="V688" s="59"/>
      <c r="W688" s="81"/>
      <c r="X688" s="91" t="e">
        <f ca="1">+VLOOKUP(#REF!,REFERENCIAS!$C:$D,2,0)*VLOOKUP(#REF!,PONDERADORES!A:P,IF(AND(INFORMACION!$T688='REFERENCIAS RIESGO'!$C$36,INFORMACION!$F688=REFERENCIAS!$C$24),16,IF(INFORMACION!$T688='REFERENCIAS RIESGO'!$C$36,13,IF(INFORMACION!$F688=REFERENCIAS!$C$24,10,7))),0)+VLOOKUP(K688,REFERENCIAS!$C:$D,2,0)*VLOOKUP($K$2,PONDERADORES!A:P,IF(AND(INFORMACION!$T688='REFERENCIAS RIESGO'!$C$36,INFORMACION!$F688=REFERENCIAS!$C$24),16,IF(INFORMACION!$T688='REFERENCIAS RIESGO'!$C$36,13,IF(INFORMACION!$F688=REFERENCIAS!$C$24,10,7))),0)+VLOOKUP(L688,REFERENCIAS!$C:$D,2,0)*VLOOKUP($L$2,PONDERADORES!A:P,IF(AND(INFORMACION!$T688='REFERENCIAS RIESGO'!$C$36,INFORMACION!$F688=REFERENCIAS!$C$24),16,IF(INFORMACION!$T688='REFERENCIAS RIESGO'!$C$36,13,IF(INFORMACION!$F688=REFERENCIAS!$C$24,10,7))),0)+VLOOKUP(F688,REFERENCIAS!$C:$D,2,0)*VLOOKUP($F$2,PONDERADORES!A:P,IF(AND(INFORMACION!$T688='REFERENCIAS RIESGO'!$C$36,INFORMACION!$F688=REFERENCIAS!$C$24),16,IF(INFORMACION!$T688='REFERENCIAS RIESGO'!$C$36,13,IF(INFORMACION!$F688=REFERENCIAS!$C$24,10,7))),0)+VLOOKUP(T688,REFERENCIAS!$C:$D,2,0)*VLOOKUP($T$2,PONDERADORES!A:P,IF(AND(INFORMACION!$T688='REFERENCIAS RIESGO'!$C$36,INFORMACION!$F688=REFERENCIAS!$C$24),16,IF(INFORMACION!$T688='REFERENCIAS RIESGO'!$C$36,13,IF(INFORMACION!$F688=REFERENCIAS!$C$24,10,7))),0)+VLOOKUP(IF(J688&lt;=0.2,0.2,IF(AND(J688&gt;0.2,J688&lt;=0.4),0.4,IF(AND(J688&gt;0.4,J688&lt;=0.6),0.6,IF(AND(J688&gt;0.6,J688&lt;=0.8),0.8,IF(AND(J688&gt;0.8,J688&lt;=1),1))))),REFERENCIAS!$C:$D,2,0)*VLOOKUP($J$2,PONDERADORES!A:P,IF(AND(INFORMACION!$T688='REFERENCIAS RIESGO'!$C$36,INFORMACION!$F688=REFERENCIAS!$C$24),16,IF(INFORMACION!$T688='REFERENCIAS RIESGO'!$C$36,13,IF(INFORMACION!$F688=REFERENCIAS!$C$24,10,7))),0)</f>
        <v>#REF!</v>
      </c>
      <c r="Y688" s="68">
        <f>+VLOOKUP(M688,REFERENCIAS!$C:$D,2,0)*VLOOKUP($M$2,PONDERADORES!$A$7:$G$9,7,0)+VLOOKUP(N688,REFERENCIAS!$C:$D,2,0)*VLOOKUP($N$2,PONDERADORES!$A$7:$G$9,7,0)+VLOOKUP(O688,REFERENCIAS!$C:$D,2,0)*VLOOKUP($O$2,PONDERADORES!$A$7:$G$9,7,0)</f>
        <v>0.2</v>
      </c>
      <c r="Z688" s="2">
        <f>+VLOOKUP(IF(R688&lt;0.1,0,IF(AND(R688&gt;=0.1,R688&lt;0.2),0.1,IF(AND(R688&gt;=0.2,R688&lt;0.3),0.2,IF(R688&gt;0.3,0.3,)))),REFERENCIAS!$C:$D,2,0)*VLOOKUP($R$2,PONDERADORES!$A$11:$G$11,7,0)</f>
        <v>15</v>
      </c>
      <c r="AA688" s="92"/>
      <c r="AB688" s="95" t="e">
        <f t="shared" ca="1" si="39"/>
        <v>#REF!</v>
      </c>
      <c r="AC688" s="23" t="e">
        <f ca="1">IF(AB688&gt;REFERENCIAS!$C$62,REFERENCIAS!$B$62,IF(AND(AB688&gt;=REFERENCIAS!$C$63,AB688&lt;REFERENCIAS!$D$63),REFERENCIAS!$B$63,IF(AND(AB688&gt;REFERENCIAS!$C$64,AB688&lt;=REFERENCIAS!$D$64),REFERENCIAS!$B$64,IF(AND(AB688&gt;=REFERENCIAS!$C$65,AB688&lt;REFERENCIAS!$D$65),REFERENCIAS!$B$65, "Revisar"))))</f>
        <v>#REF!</v>
      </c>
      <c r="AD688" s="94" t="e">
        <f ca="1">VLOOKUP(AC688,REFERENCIAS!$B$62:$G$65,4,FALSE)</f>
        <v>#REF!</v>
      </c>
      <c r="AJ688" s="20"/>
    </row>
    <row r="689" spans="1:36" ht="17.25" x14ac:dyDescent="0.25">
      <c r="A689" s="74"/>
      <c r="B689" s="19"/>
      <c r="C689" s="19"/>
      <c r="D689" s="50"/>
      <c r="E689" s="73"/>
      <c r="F689" s="74"/>
      <c r="G689" s="9"/>
      <c r="H689" s="48"/>
      <c r="I689" s="49">
        <f t="shared" ca="1" si="37"/>
        <v>2022</v>
      </c>
      <c r="J689" s="22">
        <f t="shared" ca="1" si="36"/>
        <v>1</v>
      </c>
      <c r="K689" s="19"/>
      <c r="L689" s="73"/>
      <c r="M689" s="74"/>
      <c r="N689" s="19"/>
      <c r="O689" s="73"/>
      <c r="P689" s="82">
        <v>1</v>
      </c>
      <c r="Q689" s="24">
        <v>1</v>
      </c>
      <c r="R689" s="81">
        <f t="shared" si="38"/>
        <v>1</v>
      </c>
      <c r="S689" s="85"/>
      <c r="T689" s="19"/>
      <c r="U689" s="22"/>
      <c r="V689" s="59"/>
      <c r="W689" s="81"/>
      <c r="X689" s="91" t="e">
        <f ca="1">+VLOOKUP(#REF!,REFERENCIAS!$C:$D,2,0)*VLOOKUP(#REF!,PONDERADORES!A:P,IF(AND(INFORMACION!$T689='REFERENCIAS RIESGO'!$C$36,INFORMACION!$F689=REFERENCIAS!$C$24),16,IF(INFORMACION!$T689='REFERENCIAS RIESGO'!$C$36,13,IF(INFORMACION!$F689=REFERENCIAS!$C$24,10,7))),0)+VLOOKUP(K689,REFERENCIAS!$C:$D,2,0)*VLOOKUP($K$2,PONDERADORES!A:P,IF(AND(INFORMACION!$T689='REFERENCIAS RIESGO'!$C$36,INFORMACION!$F689=REFERENCIAS!$C$24),16,IF(INFORMACION!$T689='REFERENCIAS RIESGO'!$C$36,13,IF(INFORMACION!$F689=REFERENCIAS!$C$24,10,7))),0)+VLOOKUP(L689,REFERENCIAS!$C:$D,2,0)*VLOOKUP($L$2,PONDERADORES!A:P,IF(AND(INFORMACION!$T689='REFERENCIAS RIESGO'!$C$36,INFORMACION!$F689=REFERENCIAS!$C$24),16,IF(INFORMACION!$T689='REFERENCIAS RIESGO'!$C$36,13,IF(INFORMACION!$F689=REFERENCIAS!$C$24,10,7))),0)+VLOOKUP(F689,REFERENCIAS!$C:$D,2,0)*VLOOKUP($F$2,PONDERADORES!A:P,IF(AND(INFORMACION!$T689='REFERENCIAS RIESGO'!$C$36,INFORMACION!$F689=REFERENCIAS!$C$24),16,IF(INFORMACION!$T689='REFERENCIAS RIESGO'!$C$36,13,IF(INFORMACION!$F689=REFERENCIAS!$C$24,10,7))),0)+VLOOKUP(T689,REFERENCIAS!$C:$D,2,0)*VLOOKUP($T$2,PONDERADORES!A:P,IF(AND(INFORMACION!$T689='REFERENCIAS RIESGO'!$C$36,INFORMACION!$F689=REFERENCIAS!$C$24),16,IF(INFORMACION!$T689='REFERENCIAS RIESGO'!$C$36,13,IF(INFORMACION!$F689=REFERENCIAS!$C$24,10,7))),0)+VLOOKUP(IF(J689&lt;=0.2,0.2,IF(AND(J689&gt;0.2,J689&lt;=0.4),0.4,IF(AND(J689&gt;0.4,J689&lt;=0.6),0.6,IF(AND(J689&gt;0.6,J689&lt;=0.8),0.8,IF(AND(J689&gt;0.8,J689&lt;=1),1))))),REFERENCIAS!$C:$D,2,0)*VLOOKUP($J$2,PONDERADORES!A:P,IF(AND(INFORMACION!$T689='REFERENCIAS RIESGO'!$C$36,INFORMACION!$F689=REFERENCIAS!$C$24),16,IF(INFORMACION!$T689='REFERENCIAS RIESGO'!$C$36,13,IF(INFORMACION!$F689=REFERENCIAS!$C$24,10,7))),0)</f>
        <v>#REF!</v>
      </c>
      <c r="Y689" s="68">
        <f>+VLOOKUP(M689,REFERENCIAS!$C:$D,2,0)*VLOOKUP($M$2,PONDERADORES!$A$7:$G$9,7,0)+VLOOKUP(N689,REFERENCIAS!$C:$D,2,0)*VLOOKUP($N$2,PONDERADORES!$A$7:$G$9,7,0)+VLOOKUP(O689,REFERENCIAS!$C:$D,2,0)*VLOOKUP($O$2,PONDERADORES!$A$7:$G$9,7,0)</f>
        <v>0.2</v>
      </c>
      <c r="Z689" s="2">
        <f>+VLOOKUP(IF(R689&lt;0.1,0,IF(AND(R689&gt;=0.1,R689&lt;0.2),0.1,IF(AND(R689&gt;=0.2,R689&lt;0.3),0.2,IF(R689&gt;0.3,0.3,)))),REFERENCIAS!$C:$D,2,0)*VLOOKUP($R$2,PONDERADORES!$A$11:$G$11,7,0)</f>
        <v>15</v>
      </c>
      <c r="AA689" s="92"/>
      <c r="AB689" s="95" t="e">
        <f t="shared" ca="1" si="39"/>
        <v>#REF!</v>
      </c>
      <c r="AC689" s="23" t="e">
        <f ca="1">IF(AB689&gt;REFERENCIAS!$C$62,REFERENCIAS!$B$62,IF(AND(AB689&gt;=REFERENCIAS!$C$63,AB689&lt;REFERENCIAS!$D$63),REFERENCIAS!$B$63,IF(AND(AB689&gt;REFERENCIAS!$C$64,AB689&lt;=REFERENCIAS!$D$64),REFERENCIAS!$B$64,IF(AND(AB689&gt;=REFERENCIAS!$C$65,AB689&lt;REFERENCIAS!$D$65),REFERENCIAS!$B$65, "Revisar"))))</f>
        <v>#REF!</v>
      </c>
      <c r="AD689" s="94" t="e">
        <f ca="1">VLOOKUP(AC689,REFERENCIAS!$B$62:$G$65,4,FALSE)</f>
        <v>#REF!</v>
      </c>
      <c r="AJ689" s="20"/>
    </row>
    <row r="690" spans="1:36" ht="17.25" x14ac:dyDescent="0.25">
      <c r="A690" s="74"/>
      <c r="B690" s="19"/>
      <c r="C690" s="19"/>
      <c r="D690" s="50"/>
      <c r="E690" s="73"/>
      <c r="F690" s="74"/>
      <c r="G690" s="9"/>
      <c r="H690" s="48"/>
      <c r="I690" s="49">
        <f t="shared" ca="1" si="37"/>
        <v>2022</v>
      </c>
      <c r="J690" s="22">
        <f t="shared" ca="1" si="36"/>
        <v>1</v>
      </c>
      <c r="K690" s="19"/>
      <c r="L690" s="73"/>
      <c r="M690" s="74"/>
      <c r="N690" s="19"/>
      <c r="O690" s="73"/>
      <c r="P690" s="82">
        <v>1</v>
      </c>
      <c r="Q690" s="24">
        <v>1</v>
      </c>
      <c r="R690" s="81">
        <f t="shared" si="38"/>
        <v>1</v>
      </c>
      <c r="S690" s="85"/>
      <c r="T690" s="19"/>
      <c r="U690" s="22"/>
      <c r="V690" s="59"/>
      <c r="W690" s="81"/>
      <c r="X690" s="91" t="e">
        <f ca="1">+VLOOKUP(#REF!,REFERENCIAS!$C:$D,2,0)*VLOOKUP(#REF!,PONDERADORES!A:P,IF(AND(INFORMACION!$T690='REFERENCIAS RIESGO'!$C$36,INFORMACION!$F690=REFERENCIAS!$C$24),16,IF(INFORMACION!$T690='REFERENCIAS RIESGO'!$C$36,13,IF(INFORMACION!$F690=REFERENCIAS!$C$24,10,7))),0)+VLOOKUP(K690,REFERENCIAS!$C:$D,2,0)*VLOOKUP($K$2,PONDERADORES!A:P,IF(AND(INFORMACION!$T690='REFERENCIAS RIESGO'!$C$36,INFORMACION!$F690=REFERENCIAS!$C$24),16,IF(INFORMACION!$T690='REFERENCIAS RIESGO'!$C$36,13,IF(INFORMACION!$F690=REFERENCIAS!$C$24,10,7))),0)+VLOOKUP(L690,REFERENCIAS!$C:$D,2,0)*VLOOKUP($L$2,PONDERADORES!A:P,IF(AND(INFORMACION!$T690='REFERENCIAS RIESGO'!$C$36,INFORMACION!$F690=REFERENCIAS!$C$24),16,IF(INFORMACION!$T690='REFERENCIAS RIESGO'!$C$36,13,IF(INFORMACION!$F690=REFERENCIAS!$C$24,10,7))),0)+VLOOKUP(F690,REFERENCIAS!$C:$D,2,0)*VLOOKUP($F$2,PONDERADORES!A:P,IF(AND(INFORMACION!$T690='REFERENCIAS RIESGO'!$C$36,INFORMACION!$F690=REFERENCIAS!$C$24),16,IF(INFORMACION!$T690='REFERENCIAS RIESGO'!$C$36,13,IF(INFORMACION!$F690=REFERENCIAS!$C$24,10,7))),0)+VLOOKUP(T690,REFERENCIAS!$C:$D,2,0)*VLOOKUP($T$2,PONDERADORES!A:P,IF(AND(INFORMACION!$T690='REFERENCIAS RIESGO'!$C$36,INFORMACION!$F690=REFERENCIAS!$C$24),16,IF(INFORMACION!$T690='REFERENCIAS RIESGO'!$C$36,13,IF(INFORMACION!$F690=REFERENCIAS!$C$24,10,7))),0)+VLOOKUP(IF(J690&lt;=0.2,0.2,IF(AND(J690&gt;0.2,J690&lt;=0.4),0.4,IF(AND(J690&gt;0.4,J690&lt;=0.6),0.6,IF(AND(J690&gt;0.6,J690&lt;=0.8),0.8,IF(AND(J690&gt;0.8,J690&lt;=1),1))))),REFERENCIAS!$C:$D,2,0)*VLOOKUP($J$2,PONDERADORES!A:P,IF(AND(INFORMACION!$T690='REFERENCIAS RIESGO'!$C$36,INFORMACION!$F690=REFERENCIAS!$C$24),16,IF(INFORMACION!$T690='REFERENCIAS RIESGO'!$C$36,13,IF(INFORMACION!$F690=REFERENCIAS!$C$24,10,7))),0)</f>
        <v>#REF!</v>
      </c>
      <c r="Y690" s="68">
        <f>+VLOOKUP(M690,REFERENCIAS!$C:$D,2,0)*VLOOKUP($M$2,PONDERADORES!$A$7:$G$9,7,0)+VLOOKUP(N690,REFERENCIAS!$C:$D,2,0)*VLOOKUP($N$2,PONDERADORES!$A$7:$G$9,7,0)+VLOOKUP(O690,REFERENCIAS!$C:$D,2,0)*VLOOKUP($O$2,PONDERADORES!$A$7:$G$9,7,0)</f>
        <v>0.2</v>
      </c>
      <c r="Z690" s="2">
        <f>+VLOOKUP(IF(R690&lt;0.1,0,IF(AND(R690&gt;=0.1,R690&lt;0.2),0.1,IF(AND(R690&gt;=0.2,R690&lt;0.3),0.2,IF(R690&gt;0.3,0.3,)))),REFERENCIAS!$C:$D,2,0)*VLOOKUP($R$2,PONDERADORES!$A$11:$G$11,7,0)</f>
        <v>15</v>
      </c>
      <c r="AA690" s="92"/>
      <c r="AB690" s="95" t="e">
        <f t="shared" ca="1" si="39"/>
        <v>#REF!</v>
      </c>
      <c r="AC690" s="23" t="e">
        <f ca="1">IF(AB690&gt;REFERENCIAS!$C$62,REFERENCIAS!$B$62,IF(AND(AB690&gt;=REFERENCIAS!$C$63,AB690&lt;REFERENCIAS!$D$63),REFERENCIAS!$B$63,IF(AND(AB690&gt;REFERENCIAS!$C$64,AB690&lt;=REFERENCIAS!$D$64),REFERENCIAS!$B$64,IF(AND(AB690&gt;=REFERENCIAS!$C$65,AB690&lt;REFERENCIAS!$D$65),REFERENCIAS!$B$65, "Revisar"))))</f>
        <v>#REF!</v>
      </c>
      <c r="AD690" s="94" t="e">
        <f ca="1">VLOOKUP(AC690,REFERENCIAS!$B$62:$G$65,4,FALSE)</f>
        <v>#REF!</v>
      </c>
      <c r="AJ690" s="20"/>
    </row>
    <row r="691" spans="1:36" ht="17.25" x14ac:dyDescent="0.25">
      <c r="A691" s="74"/>
      <c r="B691" s="19"/>
      <c r="C691" s="19"/>
      <c r="D691" s="50"/>
      <c r="E691" s="73"/>
      <c r="F691" s="74"/>
      <c r="G691" s="9"/>
      <c r="H691" s="48"/>
      <c r="I691" s="49">
        <f t="shared" ca="1" si="37"/>
        <v>2022</v>
      </c>
      <c r="J691" s="22">
        <f t="shared" ca="1" si="36"/>
        <v>1</v>
      </c>
      <c r="K691" s="19"/>
      <c r="L691" s="73"/>
      <c r="M691" s="74"/>
      <c r="N691" s="19"/>
      <c r="O691" s="73"/>
      <c r="P691" s="82">
        <v>1</v>
      </c>
      <c r="Q691" s="24">
        <v>1</v>
      </c>
      <c r="R691" s="81">
        <f t="shared" si="38"/>
        <v>1</v>
      </c>
      <c r="S691" s="85"/>
      <c r="T691" s="19"/>
      <c r="U691" s="22"/>
      <c r="V691" s="59"/>
      <c r="W691" s="81"/>
      <c r="X691" s="91" t="e">
        <f ca="1">+VLOOKUP(#REF!,REFERENCIAS!$C:$D,2,0)*VLOOKUP(#REF!,PONDERADORES!A:P,IF(AND(INFORMACION!$T691='REFERENCIAS RIESGO'!$C$36,INFORMACION!$F691=REFERENCIAS!$C$24),16,IF(INFORMACION!$T691='REFERENCIAS RIESGO'!$C$36,13,IF(INFORMACION!$F691=REFERENCIAS!$C$24,10,7))),0)+VLOOKUP(K691,REFERENCIAS!$C:$D,2,0)*VLOOKUP($K$2,PONDERADORES!A:P,IF(AND(INFORMACION!$T691='REFERENCIAS RIESGO'!$C$36,INFORMACION!$F691=REFERENCIAS!$C$24),16,IF(INFORMACION!$T691='REFERENCIAS RIESGO'!$C$36,13,IF(INFORMACION!$F691=REFERENCIAS!$C$24,10,7))),0)+VLOOKUP(L691,REFERENCIAS!$C:$D,2,0)*VLOOKUP($L$2,PONDERADORES!A:P,IF(AND(INFORMACION!$T691='REFERENCIAS RIESGO'!$C$36,INFORMACION!$F691=REFERENCIAS!$C$24),16,IF(INFORMACION!$T691='REFERENCIAS RIESGO'!$C$36,13,IF(INFORMACION!$F691=REFERENCIAS!$C$24,10,7))),0)+VLOOKUP(F691,REFERENCIAS!$C:$D,2,0)*VLOOKUP($F$2,PONDERADORES!A:P,IF(AND(INFORMACION!$T691='REFERENCIAS RIESGO'!$C$36,INFORMACION!$F691=REFERENCIAS!$C$24),16,IF(INFORMACION!$T691='REFERENCIAS RIESGO'!$C$36,13,IF(INFORMACION!$F691=REFERENCIAS!$C$24,10,7))),0)+VLOOKUP(T691,REFERENCIAS!$C:$D,2,0)*VLOOKUP($T$2,PONDERADORES!A:P,IF(AND(INFORMACION!$T691='REFERENCIAS RIESGO'!$C$36,INFORMACION!$F691=REFERENCIAS!$C$24),16,IF(INFORMACION!$T691='REFERENCIAS RIESGO'!$C$36,13,IF(INFORMACION!$F691=REFERENCIAS!$C$24,10,7))),0)+VLOOKUP(IF(J691&lt;=0.2,0.2,IF(AND(J691&gt;0.2,J691&lt;=0.4),0.4,IF(AND(J691&gt;0.4,J691&lt;=0.6),0.6,IF(AND(J691&gt;0.6,J691&lt;=0.8),0.8,IF(AND(J691&gt;0.8,J691&lt;=1),1))))),REFERENCIAS!$C:$D,2,0)*VLOOKUP($J$2,PONDERADORES!A:P,IF(AND(INFORMACION!$T691='REFERENCIAS RIESGO'!$C$36,INFORMACION!$F691=REFERENCIAS!$C$24),16,IF(INFORMACION!$T691='REFERENCIAS RIESGO'!$C$36,13,IF(INFORMACION!$F691=REFERENCIAS!$C$24,10,7))),0)</f>
        <v>#REF!</v>
      </c>
      <c r="Y691" s="68">
        <f>+VLOOKUP(M691,REFERENCIAS!$C:$D,2,0)*VLOOKUP($M$2,PONDERADORES!$A$7:$G$9,7,0)+VLOOKUP(N691,REFERENCIAS!$C:$D,2,0)*VLOOKUP($N$2,PONDERADORES!$A$7:$G$9,7,0)+VLOOKUP(O691,REFERENCIAS!$C:$D,2,0)*VLOOKUP($O$2,PONDERADORES!$A$7:$G$9,7,0)</f>
        <v>0.2</v>
      </c>
      <c r="Z691" s="2">
        <f>+VLOOKUP(IF(R691&lt;0.1,0,IF(AND(R691&gt;=0.1,R691&lt;0.2),0.1,IF(AND(R691&gt;=0.2,R691&lt;0.3),0.2,IF(R691&gt;0.3,0.3,)))),REFERENCIAS!$C:$D,2,0)*VLOOKUP($R$2,PONDERADORES!$A$11:$G$11,7,0)</f>
        <v>15</v>
      </c>
      <c r="AA691" s="92"/>
      <c r="AB691" s="95" t="e">
        <f t="shared" ca="1" si="39"/>
        <v>#REF!</v>
      </c>
      <c r="AC691" s="23" t="e">
        <f ca="1">IF(AB691&gt;REFERENCIAS!$C$62,REFERENCIAS!$B$62,IF(AND(AB691&gt;=REFERENCIAS!$C$63,AB691&lt;REFERENCIAS!$D$63),REFERENCIAS!$B$63,IF(AND(AB691&gt;REFERENCIAS!$C$64,AB691&lt;=REFERENCIAS!$D$64),REFERENCIAS!$B$64,IF(AND(AB691&gt;=REFERENCIAS!$C$65,AB691&lt;REFERENCIAS!$D$65),REFERENCIAS!$B$65, "Revisar"))))</f>
        <v>#REF!</v>
      </c>
      <c r="AD691" s="94" t="e">
        <f ca="1">VLOOKUP(AC691,REFERENCIAS!$B$62:$G$65,4,FALSE)</f>
        <v>#REF!</v>
      </c>
      <c r="AJ691" s="20"/>
    </row>
    <row r="692" spans="1:36" ht="17.25" x14ac:dyDescent="0.25">
      <c r="A692" s="74"/>
      <c r="B692" s="19"/>
      <c r="C692" s="19"/>
      <c r="D692" s="50"/>
      <c r="E692" s="73"/>
      <c r="F692" s="74"/>
      <c r="G692" s="9"/>
      <c r="H692" s="48"/>
      <c r="I692" s="49">
        <f t="shared" ca="1" si="37"/>
        <v>2022</v>
      </c>
      <c r="J692" s="22">
        <f t="shared" ca="1" si="36"/>
        <v>1</v>
      </c>
      <c r="K692" s="19"/>
      <c r="L692" s="73"/>
      <c r="M692" s="74"/>
      <c r="N692" s="19"/>
      <c r="O692" s="73"/>
      <c r="P692" s="82">
        <v>1</v>
      </c>
      <c r="Q692" s="24">
        <v>1</v>
      </c>
      <c r="R692" s="81">
        <f t="shared" si="38"/>
        <v>1</v>
      </c>
      <c r="S692" s="85"/>
      <c r="T692" s="19"/>
      <c r="U692" s="22"/>
      <c r="V692" s="59"/>
      <c r="W692" s="81"/>
      <c r="X692" s="91" t="e">
        <f ca="1">+VLOOKUP(#REF!,REFERENCIAS!$C:$D,2,0)*VLOOKUP(#REF!,PONDERADORES!A:P,IF(AND(INFORMACION!$T692='REFERENCIAS RIESGO'!$C$36,INFORMACION!$F692=REFERENCIAS!$C$24),16,IF(INFORMACION!$T692='REFERENCIAS RIESGO'!$C$36,13,IF(INFORMACION!$F692=REFERENCIAS!$C$24,10,7))),0)+VLOOKUP(K692,REFERENCIAS!$C:$D,2,0)*VLOOKUP($K$2,PONDERADORES!A:P,IF(AND(INFORMACION!$T692='REFERENCIAS RIESGO'!$C$36,INFORMACION!$F692=REFERENCIAS!$C$24),16,IF(INFORMACION!$T692='REFERENCIAS RIESGO'!$C$36,13,IF(INFORMACION!$F692=REFERENCIAS!$C$24,10,7))),0)+VLOOKUP(L692,REFERENCIAS!$C:$D,2,0)*VLOOKUP($L$2,PONDERADORES!A:P,IF(AND(INFORMACION!$T692='REFERENCIAS RIESGO'!$C$36,INFORMACION!$F692=REFERENCIAS!$C$24),16,IF(INFORMACION!$T692='REFERENCIAS RIESGO'!$C$36,13,IF(INFORMACION!$F692=REFERENCIAS!$C$24,10,7))),0)+VLOOKUP(F692,REFERENCIAS!$C:$D,2,0)*VLOOKUP($F$2,PONDERADORES!A:P,IF(AND(INFORMACION!$T692='REFERENCIAS RIESGO'!$C$36,INFORMACION!$F692=REFERENCIAS!$C$24),16,IF(INFORMACION!$T692='REFERENCIAS RIESGO'!$C$36,13,IF(INFORMACION!$F692=REFERENCIAS!$C$24,10,7))),0)+VLOOKUP(T692,REFERENCIAS!$C:$D,2,0)*VLOOKUP($T$2,PONDERADORES!A:P,IF(AND(INFORMACION!$T692='REFERENCIAS RIESGO'!$C$36,INFORMACION!$F692=REFERENCIAS!$C$24),16,IF(INFORMACION!$T692='REFERENCIAS RIESGO'!$C$36,13,IF(INFORMACION!$F692=REFERENCIAS!$C$24,10,7))),0)+VLOOKUP(IF(J692&lt;=0.2,0.2,IF(AND(J692&gt;0.2,J692&lt;=0.4),0.4,IF(AND(J692&gt;0.4,J692&lt;=0.6),0.6,IF(AND(J692&gt;0.6,J692&lt;=0.8),0.8,IF(AND(J692&gt;0.8,J692&lt;=1),1))))),REFERENCIAS!$C:$D,2,0)*VLOOKUP($J$2,PONDERADORES!A:P,IF(AND(INFORMACION!$T692='REFERENCIAS RIESGO'!$C$36,INFORMACION!$F692=REFERENCIAS!$C$24),16,IF(INFORMACION!$T692='REFERENCIAS RIESGO'!$C$36,13,IF(INFORMACION!$F692=REFERENCIAS!$C$24,10,7))),0)</f>
        <v>#REF!</v>
      </c>
      <c r="Y692" s="68">
        <f>+VLOOKUP(M692,REFERENCIAS!$C:$D,2,0)*VLOOKUP($M$2,PONDERADORES!$A$7:$G$9,7,0)+VLOOKUP(N692,REFERENCIAS!$C:$D,2,0)*VLOOKUP($N$2,PONDERADORES!$A$7:$G$9,7,0)+VLOOKUP(O692,REFERENCIAS!$C:$D,2,0)*VLOOKUP($O$2,PONDERADORES!$A$7:$G$9,7,0)</f>
        <v>0.2</v>
      </c>
      <c r="Z692" s="2">
        <f>+VLOOKUP(IF(R692&lt;0.1,0,IF(AND(R692&gt;=0.1,R692&lt;0.2),0.1,IF(AND(R692&gt;=0.2,R692&lt;0.3),0.2,IF(R692&gt;0.3,0.3,)))),REFERENCIAS!$C:$D,2,0)*VLOOKUP($R$2,PONDERADORES!$A$11:$G$11,7,0)</f>
        <v>15</v>
      </c>
      <c r="AA692" s="92"/>
      <c r="AB692" s="95" t="e">
        <f t="shared" ca="1" si="39"/>
        <v>#REF!</v>
      </c>
      <c r="AC692" s="23" t="e">
        <f ca="1">IF(AB692&gt;REFERENCIAS!$C$62,REFERENCIAS!$B$62,IF(AND(AB692&gt;=REFERENCIAS!$C$63,AB692&lt;REFERENCIAS!$D$63),REFERENCIAS!$B$63,IF(AND(AB692&gt;REFERENCIAS!$C$64,AB692&lt;=REFERENCIAS!$D$64),REFERENCIAS!$B$64,IF(AND(AB692&gt;=REFERENCIAS!$C$65,AB692&lt;REFERENCIAS!$D$65),REFERENCIAS!$B$65, "Revisar"))))</f>
        <v>#REF!</v>
      </c>
      <c r="AD692" s="94" t="e">
        <f ca="1">VLOOKUP(AC692,REFERENCIAS!$B$62:$G$65,4,FALSE)</f>
        <v>#REF!</v>
      </c>
      <c r="AJ692" s="20"/>
    </row>
    <row r="693" spans="1:36" ht="17.25" x14ac:dyDescent="0.25">
      <c r="A693" s="74"/>
      <c r="B693" s="19"/>
      <c r="C693" s="19"/>
      <c r="D693" s="50"/>
      <c r="E693" s="73"/>
      <c r="F693" s="74"/>
      <c r="G693" s="9"/>
      <c r="H693" s="48"/>
      <c r="I693" s="49">
        <f t="shared" ca="1" si="37"/>
        <v>2022</v>
      </c>
      <c r="J693" s="22">
        <f t="shared" ca="1" si="36"/>
        <v>1</v>
      </c>
      <c r="K693" s="19"/>
      <c r="L693" s="73"/>
      <c r="M693" s="74"/>
      <c r="N693" s="19"/>
      <c r="O693" s="73"/>
      <c r="P693" s="82">
        <v>1</v>
      </c>
      <c r="Q693" s="24">
        <v>1</v>
      </c>
      <c r="R693" s="81">
        <f t="shared" si="38"/>
        <v>1</v>
      </c>
      <c r="S693" s="85"/>
      <c r="T693" s="19"/>
      <c r="U693" s="22"/>
      <c r="V693" s="59"/>
      <c r="W693" s="81"/>
      <c r="X693" s="91" t="e">
        <f ca="1">+VLOOKUP(#REF!,REFERENCIAS!$C:$D,2,0)*VLOOKUP(#REF!,PONDERADORES!A:P,IF(AND(INFORMACION!$T693='REFERENCIAS RIESGO'!$C$36,INFORMACION!$F693=REFERENCIAS!$C$24),16,IF(INFORMACION!$T693='REFERENCIAS RIESGO'!$C$36,13,IF(INFORMACION!$F693=REFERENCIAS!$C$24,10,7))),0)+VLOOKUP(K693,REFERENCIAS!$C:$D,2,0)*VLOOKUP($K$2,PONDERADORES!A:P,IF(AND(INFORMACION!$T693='REFERENCIAS RIESGO'!$C$36,INFORMACION!$F693=REFERENCIAS!$C$24),16,IF(INFORMACION!$T693='REFERENCIAS RIESGO'!$C$36,13,IF(INFORMACION!$F693=REFERENCIAS!$C$24,10,7))),0)+VLOOKUP(L693,REFERENCIAS!$C:$D,2,0)*VLOOKUP($L$2,PONDERADORES!A:P,IF(AND(INFORMACION!$T693='REFERENCIAS RIESGO'!$C$36,INFORMACION!$F693=REFERENCIAS!$C$24),16,IF(INFORMACION!$T693='REFERENCIAS RIESGO'!$C$36,13,IF(INFORMACION!$F693=REFERENCIAS!$C$24,10,7))),0)+VLOOKUP(F693,REFERENCIAS!$C:$D,2,0)*VLOOKUP($F$2,PONDERADORES!A:P,IF(AND(INFORMACION!$T693='REFERENCIAS RIESGO'!$C$36,INFORMACION!$F693=REFERENCIAS!$C$24),16,IF(INFORMACION!$T693='REFERENCIAS RIESGO'!$C$36,13,IF(INFORMACION!$F693=REFERENCIAS!$C$24,10,7))),0)+VLOOKUP(T693,REFERENCIAS!$C:$D,2,0)*VLOOKUP($T$2,PONDERADORES!A:P,IF(AND(INFORMACION!$T693='REFERENCIAS RIESGO'!$C$36,INFORMACION!$F693=REFERENCIAS!$C$24),16,IF(INFORMACION!$T693='REFERENCIAS RIESGO'!$C$36,13,IF(INFORMACION!$F693=REFERENCIAS!$C$24,10,7))),0)+VLOOKUP(IF(J693&lt;=0.2,0.2,IF(AND(J693&gt;0.2,J693&lt;=0.4),0.4,IF(AND(J693&gt;0.4,J693&lt;=0.6),0.6,IF(AND(J693&gt;0.6,J693&lt;=0.8),0.8,IF(AND(J693&gt;0.8,J693&lt;=1),1))))),REFERENCIAS!$C:$D,2,0)*VLOOKUP($J$2,PONDERADORES!A:P,IF(AND(INFORMACION!$T693='REFERENCIAS RIESGO'!$C$36,INFORMACION!$F693=REFERENCIAS!$C$24),16,IF(INFORMACION!$T693='REFERENCIAS RIESGO'!$C$36,13,IF(INFORMACION!$F693=REFERENCIAS!$C$24,10,7))),0)</f>
        <v>#REF!</v>
      </c>
      <c r="Y693" s="68">
        <f>+VLOOKUP(M693,REFERENCIAS!$C:$D,2,0)*VLOOKUP($M$2,PONDERADORES!$A$7:$G$9,7,0)+VLOOKUP(N693,REFERENCIAS!$C:$D,2,0)*VLOOKUP($N$2,PONDERADORES!$A$7:$G$9,7,0)+VLOOKUP(O693,REFERENCIAS!$C:$D,2,0)*VLOOKUP($O$2,PONDERADORES!$A$7:$G$9,7,0)</f>
        <v>0.2</v>
      </c>
      <c r="Z693" s="2">
        <f>+VLOOKUP(IF(R693&lt;0.1,0,IF(AND(R693&gt;=0.1,R693&lt;0.2),0.1,IF(AND(R693&gt;=0.2,R693&lt;0.3),0.2,IF(R693&gt;0.3,0.3,)))),REFERENCIAS!$C:$D,2,0)*VLOOKUP($R$2,PONDERADORES!$A$11:$G$11,7,0)</f>
        <v>15</v>
      </c>
      <c r="AA693" s="92"/>
      <c r="AB693" s="95" t="e">
        <f t="shared" ca="1" si="39"/>
        <v>#REF!</v>
      </c>
      <c r="AC693" s="23" t="e">
        <f ca="1">IF(AB693&gt;REFERENCIAS!$C$62,REFERENCIAS!$B$62,IF(AND(AB693&gt;=REFERENCIAS!$C$63,AB693&lt;REFERENCIAS!$D$63),REFERENCIAS!$B$63,IF(AND(AB693&gt;REFERENCIAS!$C$64,AB693&lt;=REFERENCIAS!$D$64),REFERENCIAS!$B$64,IF(AND(AB693&gt;=REFERENCIAS!$C$65,AB693&lt;REFERENCIAS!$D$65),REFERENCIAS!$B$65, "Revisar"))))</f>
        <v>#REF!</v>
      </c>
      <c r="AD693" s="94" t="e">
        <f ca="1">VLOOKUP(AC693,REFERENCIAS!$B$62:$G$65,4,FALSE)</f>
        <v>#REF!</v>
      </c>
      <c r="AJ693" s="20"/>
    </row>
    <row r="694" spans="1:36" ht="17.25" x14ac:dyDescent="0.25">
      <c r="A694" s="74"/>
      <c r="B694" s="19"/>
      <c r="C694" s="19"/>
      <c r="D694" s="50"/>
      <c r="E694" s="73"/>
      <c r="F694" s="74"/>
      <c r="G694" s="9"/>
      <c r="H694" s="48"/>
      <c r="I694" s="49">
        <f t="shared" ca="1" si="37"/>
        <v>2022</v>
      </c>
      <c r="J694" s="22">
        <f t="shared" ca="1" si="36"/>
        <v>1</v>
      </c>
      <c r="K694" s="19"/>
      <c r="L694" s="73"/>
      <c r="M694" s="74"/>
      <c r="N694" s="19"/>
      <c r="O694" s="73"/>
      <c r="P694" s="82">
        <v>1</v>
      </c>
      <c r="Q694" s="24">
        <v>1</v>
      </c>
      <c r="R694" s="81">
        <f t="shared" si="38"/>
        <v>1</v>
      </c>
      <c r="S694" s="85"/>
      <c r="T694" s="19"/>
      <c r="U694" s="22"/>
      <c r="V694" s="59"/>
      <c r="W694" s="81"/>
      <c r="X694" s="91" t="e">
        <f ca="1">+VLOOKUP(#REF!,REFERENCIAS!$C:$D,2,0)*VLOOKUP(#REF!,PONDERADORES!A:P,IF(AND(INFORMACION!$T694='REFERENCIAS RIESGO'!$C$36,INFORMACION!$F694=REFERENCIAS!$C$24),16,IF(INFORMACION!$T694='REFERENCIAS RIESGO'!$C$36,13,IF(INFORMACION!$F694=REFERENCIAS!$C$24,10,7))),0)+VLOOKUP(K694,REFERENCIAS!$C:$D,2,0)*VLOOKUP($K$2,PONDERADORES!A:P,IF(AND(INFORMACION!$T694='REFERENCIAS RIESGO'!$C$36,INFORMACION!$F694=REFERENCIAS!$C$24),16,IF(INFORMACION!$T694='REFERENCIAS RIESGO'!$C$36,13,IF(INFORMACION!$F694=REFERENCIAS!$C$24,10,7))),0)+VLOOKUP(L694,REFERENCIAS!$C:$D,2,0)*VLOOKUP($L$2,PONDERADORES!A:P,IF(AND(INFORMACION!$T694='REFERENCIAS RIESGO'!$C$36,INFORMACION!$F694=REFERENCIAS!$C$24),16,IF(INFORMACION!$T694='REFERENCIAS RIESGO'!$C$36,13,IF(INFORMACION!$F694=REFERENCIAS!$C$24,10,7))),0)+VLOOKUP(F694,REFERENCIAS!$C:$D,2,0)*VLOOKUP($F$2,PONDERADORES!A:P,IF(AND(INFORMACION!$T694='REFERENCIAS RIESGO'!$C$36,INFORMACION!$F694=REFERENCIAS!$C$24),16,IF(INFORMACION!$T694='REFERENCIAS RIESGO'!$C$36,13,IF(INFORMACION!$F694=REFERENCIAS!$C$24,10,7))),0)+VLOOKUP(T694,REFERENCIAS!$C:$D,2,0)*VLOOKUP($T$2,PONDERADORES!A:P,IF(AND(INFORMACION!$T694='REFERENCIAS RIESGO'!$C$36,INFORMACION!$F694=REFERENCIAS!$C$24),16,IF(INFORMACION!$T694='REFERENCIAS RIESGO'!$C$36,13,IF(INFORMACION!$F694=REFERENCIAS!$C$24,10,7))),0)+VLOOKUP(IF(J694&lt;=0.2,0.2,IF(AND(J694&gt;0.2,J694&lt;=0.4),0.4,IF(AND(J694&gt;0.4,J694&lt;=0.6),0.6,IF(AND(J694&gt;0.6,J694&lt;=0.8),0.8,IF(AND(J694&gt;0.8,J694&lt;=1),1))))),REFERENCIAS!$C:$D,2,0)*VLOOKUP($J$2,PONDERADORES!A:P,IF(AND(INFORMACION!$T694='REFERENCIAS RIESGO'!$C$36,INFORMACION!$F694=REFERENCIAS!$C$24),16,IF(INFORMACION!$T694='REFERENCIAS RIESGO'!$C$36,13,IF(INFORMACION!$F694=REFERENCIAS!$C$24,10,7))),0)</f>
        <v>#REF!</v>
      </c>
      <c r="Y694" s="68">
        <f>+VLOOKUP(M694,REFERENCIAS!$C:$D,2,0)*VLOOKUP($M$2,PONDERADORES!$A$7:$G$9,7,0)+VLOOKUP(N694,REFERENCIAS!$C:$D,2,0)*VLOOKUP($N$2,PONDERADORES!$A$7:$G$9,7,0)+VLOOKUP(O694,REFERENCIAS!$C:$D,2,0)*VLOOKUP($O$2,PONDERADORES!$A$7:$G$9,7,0)</f>
        <v>0.2</v>
      </c>
      <c r="Z694" s="2">
        <f>+VLOOKUP(IF(R694&lt;0.1,0,IF(AND(R694&gt;=0.1,R694&lt;0.2),0.1,IF(AND(R694&gt;=0.2,R694&lt;0.3),0.2,IF(R694&gt;0.3,0.3,)))),REFERENCIAS!$C:$D,2,0)*VLOOKUP($R$2,PONDERADORES!$A$11:$G$11,7,0)</f>
        <v>15</v>
      </c>
      <c r="AA694" s="92"/>
      <c r="AB694" s="95" t="e">
        <f t="shared" ca="1" si="39"/>
        <v>#REF!</v>
      </c>
      <c r="AC694" s="23" t="e">
        <f ca="1">IF(AB694&gt;REFERENCIAS!$C$62,REFERENCIAS!$B$62,IF(AND(AB694&gt;=REFERENCIAS!$C$63,AB694&lt;REFERENCIAS!$D$63),REFERENCIAS!$B$63,IF(AND(AB694&gt;REFERENCIAS!$C$64,AB694&lt;=REFERENCIAS!$D$64),REFERENCIAS!$B$64,IF(AND(AB694&gt;=REFERENCIAS!$C$65,AB694&lt;REFERENCIAS!$D$65),REFERENCIAS!$B$65, "Revisar"))))</f>
        <v>#REF!</v>
      </c>
      <c r="AD694" s="94" t="e">
        <f ca="1">VLOOKUP(AC694,REFERENCIAS!$B$62:$G$65,4,FALSE)</f>
        <v>#REF!</v>
      </c>
      <c r="AJ694" s="20"/>
    </row>
    <row r="695" spans="1:36" ht="17.25" x14ac:dyDescent="0.25">
      <c r="A695" s="74"/>
      <c r="B695" s="19"/>
      <c r="C695" s="19"/>
      <c r="D695" s="50"/>
      <c r="E695" s="73"/>
      <c r="F695" s="74"/>
      <c r="G695" s="9"/>
      <c r="H695" s="48"/>
      <c r="I695" s="49">
        <f t="shared" ca="1" si="37"/>
        <v>2022</v>
      </c>
      <c r="J695" s="22">
        <f t="shared" ca="1" si="36"/>
        <v>1</v>
      </c>
      <c r="K695" s="19"/>
      <c r="L695" s="73"/>
      <c r="M695" s="74"/>
      <c r="N695" s="19"/>
      <c r="O695" s="73"/>
      <c r="P695" s="82">
        <v>1</v>
      </c>
      <c r="Q695" s="24">
        <v>1</v>
      </c>
      <c r="R695" s="81">
        <f t="shared" si="38"/>
        <v>1</v>
      </c>
      <c r="S695" s="85"/>
      <c r="T695" s="19"/>
      <c r="U695" s="22"/>
      <c r="V695" s="59"/>
      <c r="W695" s="81"/>
      <c r="X695" s="91" t="e">
        <f ca="1">+VLOOKUP(#REF!,REFERENCIAS!$C:$D,2,0)*VLOOKUP(#REF!,PONDERADORES!A:P,IF(AND(INFORMACION!$T695='REFERENCIAS RIESGO'!$C$36,INFORMACION!$F695=REFERENCIAS!$C$24),16,IF(INFORMACION!$T695='REFERENCIAS RIESGO'!$C$36,13,IF(INFORMACION!$F695=REFERENCIAS!$C$24,10,7))),0)+VLOOKUP(K695,REFERENCIAS!$C:$D,2,0)*VLOOKUP($K$2,PONDERADORES!A:P,IF(AND(INFORMACION!$T695='REFERENCIAS RIESGO'!$C$36,INFORMACION!$F695=REFERENCIAS!$C$24),16,IF(INFORMACION!$T695='REFERENCIAS RIESGO'!$C$36,13,IF(INFORMACION!$F695=REFERENCIAS!$C$24,10,7))),0)+VLOOKUP(L695,REFERENCIAS!$C:$D,2,0)*VLOOKUP($L$2,PONDERADORES!A:P,IF(AND(INFORMACION!$T695='REFERENCIAS RIESGO'!$C$36,INFORMACION!$F695=REFERENCIAS!$C$24),16,IF(INFORMACION!$T695='REFERENCIAS RIESGO'!$C$36,13,IF(INFORMACION!$F695=REFERENCIAS!$C$24,10,7))),0)+VLOOKUP(F695,REFERENCIAS!$C:$D,2,0)*VLOOKUP($F$2,PONDERADORES!A:P,IF(AND(INFORMACION!$T695='REFERENCIAS RIESGO'!$C$36,INFORMACION!$F695=REFERENCIAS!$C$24),16,IF(INFORMACION!$T695='REFERENCIAS RIESGO'!$C$36,13,IF(INFORMACION!$F695=REFERENCIAS!$C$24,10,7))),0)+VLOOKUP(T695,REFERENCIAS!$C:$D,2,0)*VLOOKUP($T$2,PONDERADORES!A:P,IF(AND(INFORMACION!$T695='REFERENCIAS RIESGO'!$C$36,INFORMACION!$F695=REFERENCIAS!$C$24),16,IF(INFORMACION!$T695='REFERENCIAS RIESGO'!$C$36,13,IF(INFORMACION!$F695=REFERENCIAS!$C$24,10,7))),0)+VLOOKUP(IF(J695&lt;=0.2,0.2,IF(AND(J695&gt;0.2,J695&lt;=0.4),0.4,IF(AND(J695&gt;0.4,J695&lt;=0.6),0.6,IF(AND(J695&gt;0.6,J695&lt;=0.8),0.8,IF(AND(J695&gt;0.8,J695&lt;=1),1))))),REFERENCIAS!$C:$D,2,0)*VLOOKUP($J$2,PONDERADORES!A:P,IF(AND(INFORMACION!$T695='REFERENCIAS RIESGO'!$C$36,INFORMACION!$F695=REFERENCIAS!$C$24),16,IF(INFORMACION!$T695='REFERENCIAS RIESGO'!$C$36,13,IF(INFORMACION!$F695=REFERENCIAS!$C$24,10,7))),0)</f>
        <v>#REF!</v>
      </c>
      <c r="Y695" s="68">
        <f>+VLOOKUP(M695,REFERENCIAS!$C:$D,2,0)*VLOOKUP($M$2,PONDERADORES!$A$7:$G$9,7,0)+VLOOKUP(N695,REFERENCIAS!$C:$D,2,0)*VLOOKUP($N$2,PONDERADORES!$A$7:$G$9,7,0)+VLOOKUP(O695,REFERENCIAS!$C:$D,2,0)*VLOOKUP($O$2,PONDERADORES!$A$7:$G$9,7,0)</f>
        <v>0.2</v>
      </c>
      <c r="Z695" s="2">
        <f>+VLOOKUP(IF(R695&lt;0.1,0,IF(AND(R695&gt;=0.1,R695&lt;0.2),0.1,IF(AND(R695&gt;=0.2,R695&lt;0.3),0.2,IF(R695&gt;0.3,0.3,)))),REFERENCIAS!$C:$D,2,0)*VLOOKUP($R$2,PONDERADORES!$A$11:$G$11,7,0)</f>
        <v>15</v>
      </c>
      <c r="AA695" s="92"/>
      <c r="AB695" s="95" t="e">
        <f t="shared" ca="1" si="39"/>
        <v>#REF!</v>
      </c>
      <c r="AC695" s="23" t="e">
        <f ca="1">IF(AB695&gt;REFERENCIAS!$C$62,REFERENCIAS!$B$62,IF(AND(AB695&gt;=REFERENCIAS!$C$63,AB695&lt;REFERENCIAS!$D$63),REFERENCIAS!$B$63,IF(AND(AB695&gt;REFERENCIAS!$C$64,AB695&lt;=REFERENCIAS!$D$64),REFERENCIAS!$B$64,IF(AND(AB695&gt;=REFERENCIAS!$C$65,AB695&lt;REFERENCIAS!$D$65),REFERENCIAS!$B$65, "Revisar"))))</f>
        <v>#REF!</v>
      </c>
      <c r="AD695" s="94" t="e">
        <f ca="1">VLOOKUP(AC695,REFERENCIAS!$B$62:$G$65,4,FALSE)</f>
        <v>#REF!</v>
      </c>
      <c r="AJ695" s="20"/>
    </row>
    <row r="696" spans="1:36" ht="17.25" x14ac:dyDescent="0.25">
      <c r="A696" s="74"/>
      <c r="B696" s="19"/>
      <c r="C696" s="19"/>
      <c r="D696" s="50"/>
      <c r="E696" s="73"/>
      <c r="F696" s="74"/>
      <c r="G696" s="9"/>
      <c r="H696" s="48"/>
      <c r="I696" s="49">
        <f t="shared" ca="1" si="37"/>
        <v>2022</v>
      </c>
      <c r="J696" s="22">
        <f t="shared" ca="1" si="36"/>
        <v>1</v>
      </c>
      <c r="K696" s="19"/>
      <c r="L696" s="73"/>
      <c r="M696" s="74"/>
      <c r="N696" s="19"/>
      <c r="O696" s="73"/>
      <c r="P696" s="82">
        <v>1</v>
      </c>
      <c r="Q696" s="24">
        <v>1</v>
      </c>
      <c r="R696" s="81">
        <f t="shared" si="38"/>
        <v>1</v>
      </c>
      <c r="S696" s="85"/>
      <c r="T696" s="19"/>
      <c r="U696" s="22"/>
      <c r="V696" s="59"/>
      <c r="W696" s="81"/>
      <c r="X696" s="91" t="e">
        <f ca="1">+VLOOKUP(#REF!,REFERENCIAS!$C:$D,2,0)*VLOOKUP(#REF!,PONDERADORES!A:P,IF(AND(INFORMACION!$T696='REFERENCIAS RIESGO'!$C$36,INFORMACION!$F696=REFERENCIAS!$C$24),16,IF(INFORMACION!$T696='REFERENCIAS RIESGO'!$C$36,13,IF(INFORMACION!$F696=REFERENCIAS!$C$24,10,7))),0)+VLOOKUP(K696,REFERENCIAS!$C:$D,2,0)*VLOOKUP($K$2,PONDERADORES!A:P,IF(AND(INFORMACION!$T696='REFERENCIAS RIESGO'!$C$36,INFORMACION!$F696=REFERENCIAS!$C$24),16,IF(INFORMACION!$T696='REFERENCIAS RIESGO'!$C$36,13,IF(INFORMACION!$F696=REFERENCIAS!$C$24,10,7))),0)+VLOOKUP(L696,REFERENCIAS!$C:$D,2,0)*VLOOKUP($L$2,PONDERADORES!A:P,IF(AND(INFORMACION!$T696='REFERENCIAS RIESGO'!$C$36,INFORMACION!$F696=REFERENCIAS!$C$24),16,IF(INFORMACION!$T696='REFERENCIAS RIESGO'!$C$36,13,IF(INFORMACION!$F696=REFERENCIAS!$C$24,10,7))),0)+VLOOKUP(F696,REFERENCIAS!$C:$D,2,0)*VLOOKUP($F$2,PONDERADORES!A:P,IF(AND(INFORMACION!$T696='REFERENCIAS RIESGO'!$C$36,INFORMACION!$F696=REFERENCIAS!$C$24),16,IF(INFORMACION!$T696='REFERENCIAS RIESGO'!$C$36,13,IF(INFORMACION!$F696=REFERENCIAS!$C$24,10,7))),0)+VLOOKUP(T696,REFERENCIAS!$C:$D,2,0)*VLOOKUP($T$2,PONDERADORES!A:P,IF(AND(INFORMACION!$T696='REFERENCIAS RIESGO'!$C$36,INFORMACION!$F696=REFERENCIAS!$C$24),16,IF(INFORMACION!$T696='REFERENCIAS RIESGO'!$C$36,13,IF(INFORMACION!$F696=REFERENCIAS!$C$24,10,7))),0)+VLOOKUP(IF(J696&lt;=0.2,0.2,IF(AND(J696&gt;0.2,J696&lt;=0.4),0.4,IF(AND(J696&gt;0.4,J696&lt;=0.6),0.6,IF(AND(J696&gt;0.6,J696&lt;=0.8),0.8,IF(AND(J696&gt;0.8,J696&lt;=1),1))))),REFERENCIAS!$C:$D,2,0)*VLOOKUP($J$2,PONDERADORES!A:P,IF(AND(INFORMACION!$T696='REFERENCIAS RIESGO'!$C$36,INFORMACION!$F696=REFERENCIAS!$C$24),16,IF(INFORMACION!$T696='REFERENCIAS RIESGO'!$C$36,13,IF(INFORMACION!$F696=REFERENCIAS!$C$24,10,7))),0)</f>
        <v>#REF!</v>
      </c>
      <c r="Y696" s="68">
        <f>+VLOOKUP(M696,REFERENCIAS!$C:$D,2,0)*VLOOKUP($M$2,PONDERADORES!$A$7:$G$9,7,0)+VLOOKUP(N696,REFERENCIAS!$C:$D,2,0)*VLOOKUP($N$2,PONDERADORES!$A$7:$G$9,7,0)+VLOOKUP(O696,REFERENCIAS!$C:$D,2,0)*VLOOKUP($O$2,PONDERADORES!$A$7:$G$9,7,0)</f>
        <v>0.2</v>
      </c>
      <c r="Z696" s="2">
        <f>+VLOOKUP(IF(R696&lt;0.1,0,IF(AND(R696&gt;=0.1,R696&lt;0.2),0.1,IF(AND(R696&gt;=0.2,R696&lt;0.3),0.2,IF(R696&gt;0.3,0.3,)))),REFERENCIAS!$C:$D,2,0)*VLOOKUP($R$2,PONDERADORES!$A$11:$G$11,7,0)</f>
        <v>15</v>
      </c>
      <c r="AA696" s="92"/>
      <c r="AB696" s="95" t="e">
        <f t="shared" ca="1" si="39"/>
        <v>#REF!</v>
      </c>
      <c r="AC696" s="23" t="e">
        <f ca="1">IF(AB696&gt;REFERENCIAS!$C$62,REFERENCIAS!$B$62,IF(AND(AB696&gt;=REFERENCIAS!$C$63,AB696&lt;REFERENCIAS!$D$63),REFERENCIAS!$B$63,IF(AND(AB696&gt;REFERENCIAS!$C$64,AB696&lt;=REFERENCIAS!$D$64),REFERENCIAS!$B$64,IF(AND(AB696&gt;=REFERENCIAS!$C$65,AB696&lt;REFERENCIAS!$D$65),REFERENCIAS!$B$65, "Revisar"))))</f>
        <v>#REF!</v>
      </c>
      <c r="AD696" s="94" t="e">
        <f ca="1">VLOOKUP(AC696,REFERENCIAS!$B$62:$G$65,4,FALSE)</f>
        <v>#REF!</v>
      </c>
      <c r="AJ696" s="20"/>
    </row>
    <row r="697" spans="1:36" ht="17.25" x14ac:dyDescent="0.25">
      <c r="A697" s="74"/>
      <c r="B697" s="19"/>
      <c r="C697" s="19"/>
      <c r="D697" s="50"/>
      <c r="E697" s="73"/>
      <c r="F697" s="74"/>
      <c r="G697" s="9"/>
      <c r="H697" s="48"/>
      <c r="I697" s="49">
        <f t="shared" ca="1" si="37"/>
        <v>2022</v>
      </c>
      <c r="J697" s="22">
        <f t="shared" ca="1" si="36"/>
        <v>1</v>
      </c>
      <c r="K697" s="19"/>
      <c r="L697" s="73"/>
      <c r="M697" s="74"/>
      <c r="N697" s="19"/>
      <c r="O697" s="73"/>
      <c r="P697" s="82">
        <v>1</v>
      </c>
      <c r="Q697" s="24">
        <v>1</v>
      </c>
      <c r="R697" s="81">
        <f t="shared" si="38"/>
        <v>1</v>
      </c>
      <c r="S697" s="85"/>
      <c r="T697" s="19"/>
      <c r="U697" s="22"/>
      <c r="V697" s="59"/>
      <c r="W697" s="81"/>
      <c r="X697" s="91" t="e">
        <f ca="1">+VLOOKUP(#REF!,REFERENCIAS!$C:$D,2,0)*VLOOKUP(#REF!,PONDERADORES!A:P,IF(AND(INFORMACION!$T697='REFERENCIAS RIESGO'!$C$36,INFORMACION!$F697=REFERENCIAS!$C$24),16,IF(INFORMACION!$T697='REFERENCIAS RIESGO'!$C$36,13,IF(INFORMACION!$F697=REFERENCIAS!$C$24,10,7))),0)+VLOOKUP(K697,REFERENCIAS!$C:$D,2,0)*VLOOKUP($K$2,PONDERADORES!A:P,IF(AND(INFORMACION!$T697='REFERENCIAS RIESGO'!$C$36,INFORMACION!$F697=REFERENCIAS!$C$24),16,IF(INFORMACION!$T697='REFERENCIAS RIESGO'!$C$36,13,IF(INFORMACION!$F697=REFERENCIAS!$C$24,10,7))),0)+VLOOKUP(L697,REFERENCIAS!$C:$D,2,0)*VLOOKUP($L$2,PONDERADORES!A:P,IF(AND(INFORMACION!$T697='REFERENCIAS RIESGO'!$C$36,INFORMACION!$F697=REFERENCIAS!$C$24),16,IF(INFORMACION!$T697='REFERENCIAS RIESGO'!$C$36,13,IF(INFORMACION!$F697=REFERENCIAS!$C$24,10,7))),0)+VLOOKUP(F697,REFERENCIAS!$C:$D,2,0)*VLOOKUP($F$2,PONDERADORES!A:P,IF(AND(INFORMACION!$T697='REFERENCIAS RIESGO'!$C$36,INFORMACION!$F697=REFERENCIAS!$C$24),16,IF(INFORMACION!$T697='REFERENCIAS RIESGO'!$C$36,13,IF(INFORMACION!$F697=REFERENCIAS!$C$24,10,7))),0)+VLOOKUP(T697,REFERENCIAS!$C:$D,2,0)*VLOOKUP($T$2,PONDERADORES!A:P,IF(AND(INFORMACION!$T697='REFERENCIAS RIESGO'!$C$36,INFORMACION!$F697=REFERENCIAS!$C$24),16,IF(INFORMACION!$T697='REFERENCIAS RIESGO'!$C$36,13,IF(INFORMACION!$F697=REFERENCIAS!$C$24,10,7))),0)+VLOOKUP(IF(J697&lt;=0.2,0.2,IF(AND(J697&gt;0.2,J697&lt;=0.4),0.4,IF(AND(J697&gt;0.4,J697&lt;=0.6),0.6,IF(AND(J697&gt;0.6,J697&lt;=0.8),0.8,IF(AND(J697&gt;0.8,J697&lt;=1),1))))),REFERENCIAS!$C:$D,2,0)*VLOOKUP($J$2,PONDERADORES!A:P,IF(AND(INFORMACION!$T697='REFERENCIAS RIESGO'!$C$36,INFORMACION!$F697=REFERENCIAS!$C$24),16,IF(INFORMACION!$T697='REFERENCIAS RIESGO'!$C$36,13,IF(INFORMACION!$F697=REFERENCIAS!$C$24,10,7))),0)</f>
        <v>#REF!</v>
      </c>
      <c r="Y697" s="68">
        <f>+VLOOKUP(M697,REFERENCIAS!$C:$D,2,0)*VLOOKUP($M$2,PONDERADORES!$A$7:$G$9,7,0)+VLOOKUP(N697,REFERENCIAS!$C:$D,2,0)*VLOOKUP($N$2,PONDERADORES!$A$7:$G$9,7,0)+VLOOKUP(O697,REFERENCIAS!$C:$D,2,0)*VLOOKUP($O$2,PONDERADORES!$A$7:$G$9,7,0)</f>
        <v>0.2</v>
      </c>
      <c r="Z697" s="2">
        <f>+VLOOKUP(IF(R697&lt;0.1,0,IF(AND(R697&gt;=0.1,R697&lt;0.2),0.1,IF(AND(R697&gt;=0.2,R697&lt;0.3),0.2,IF(R697&gt;0.3,0.3,)))),REFERENCIAS!$C:$D,2,0)*VLOOKUP($R$2,PONDERADORES!$A$11:$G$11,7,0)</f>
        <v>15</v>
      </c>
      <c r="AA697" s="92"/>
      <c r="AB697" s="95" t="e">
        <f t="shared" ca="1" si="39"/>
        <v>#REF!</v>
      </c>
      <c r="AC697" s="23" t="e">
        <f ca="1">IF(AB697&gt;REFERENCIAS!$C$62,REFERENCIAS!$B$62,IF(AND(AB697&gt;=REFERENCIAS!$C$63,AB697&lt;REFERENCIAS!$D$63),REFERENCIAS!$B$63,IF(AND(AB697&gt;REFERENCIAS!$C$64,AB697&lt;=REFERENCIAS!$D$64),REFERENCIAS!$B$64,IF(AND(AB697&gt;=REFERENCIAS!$C$65,AB697&lt;REFERENCIAS!$D$65),REFERENCIAS!$B$65, "Revisar"))))</f>
        <v>#REF!</v>
      </c>
      <c r="AD697" s="94" t="e">
        <f ca="1">VLOOKUP(AC697,REFERENCIAS!$B$62:$G$65,4,FALSE)</f>
        <v>#REF!</v>
      </c>
      <c r="AJ697" s="20"/>
    </row>
    <row r="698" spans="1:36" ht="17.25" x14ac:dyDescent="0.25">
      <c r="A698" s="74"/>
      <c r="B698" s="19"/>
      <c r="C698" s="19"/>
      <c r="D698" s="50"/>
      <c r="E698" s="73"/>
      <c r="F698" s="74"/>
      <c r="G698" s="9"/>
      <c r="H698" s="48"/>
      <c r="I698" s="49">
        <f t="shared" ca="1" si="37"/>
        <v>2022</v>
      </c>
      <c r="J698" s="22">
        <f t="shared" ca="1" si="36"/>
        <v>1</v>
      </c>
      <c r="K698" s="19"/>
      <c r="L698" s="73"/>
      <c r="M698" s="74"/>
      <c r="N698" s="19"/>
      <c r="O698" s="73"/>
      <c r="P698" s="82">
        <v>1</v>
      </c>
      <c r="Q698" s="24">
        <v>1</v>
      </c>
      <c r="R698" s="81">
        <f t="shared" si="38"/>
        <v>1</v>
      </c>
      <c r="S698" s="85"/>
      <c r="T698" s="19"/>
      <c r="U698" s="22"/>
      <c r="V698" s="59"/>
      <c r="W698" s="81"/>
      <c r="X698" s="91" t="e">
        <f ca="1">+VLOOKUP(#REF!,REFERENCIAS!$C:$D,2,0)*VLOOKUP(#REF!,PONDERADORES!A:P,IF(AND(INFORMACION!$T698='REFERENCIAS RIESGO'!$C$36,INFORMACION!$F698=REFERENCIAS!$C$24),16,IF(INFORMACION!$T698='REFERENCIAS RIESGO'!$C$36,13,IF(INFORMACION!$F698=REFERENCIAS!$C$24,10,7))),0)+VLOOKUP(K698,REFERENCIAS!$C:$D,2,0)*VLOOKUP($K$2,PONDERADORES!A:P,IF(AND(INFORMACION!$T698='REFERENCIAS RIESGO'!$C$36,INFORMACION!$F698=REFERENCIAS!$C$24),16,IF(INFORMACION!$T698='REFERENCIAS RIESGO'!$C$36,13,IF(INFORMACION!$F698=REFERENCIAS!$C$24,10,7))),0)+VLOOKUP(L698,REFERENCIAS!$C:$D,2,0)*VLOOKUP($L$2,PONDERADORES!A:P,IF(AND(INFORMACION!$T698='REFERENCIAS RIESGO'!$C$36,INFORMACION!$F698=REFERENCIAS!$C$24),16,IF(INFORMACION!$T698='REFERENCIAS RIESGO'!$C$36,13,IF(INFORMACION!$F698=REFERENCIAS!$C$24,10,7))),0)+VLOOKUP(F698,REFERENCIAS!$C:$D,2,0)*VLOOKUP($F$2,PONDERADORES!A:P,IF(AND(INFORMACION!$T698='REFERENCIAS RIESGO'!$C$36,INFORMACION!$F698=REFERENCIAS!$C$24),16,IF(INFORMACION!$T698='REFERENCIAS RIESGO'!$C$36,13,IF(INFORMACION!$F698=REFERENCIAS!$C$24,10,7))),0)+VLOOKUP(T698,REFERENCIAS!$C:$D,2,0)*VLOOKUP($T$2,PONDERADORES!A:P,IF(AND(INFORMACION!$T698='REFERENCIAS RIESGO'!$C$36,INFORMACION!$F698=REFERENCIAS!$C$24),16,IF(INFORMACION!$T698='REFERENCIAS RIESGO'!$C$36,13,IF(INFORMACION!$F698=REFERENCIAS!$C$24,10,7))),0)+VLOOKUP(IF(J698&lt;=0.2,0.2,IF(AND(J698&gt;0.2,J698&lt;=0.4),0.4,IF(AND(J698&gt;0.4,J698&lt;=0.6),0.6,IF(AND(J698&gt;0.6,J698&lt;=0.8),0.8,IF(AND(J698&gt;0.8,J698&lt;=1),1))))),REFERENCIAS!$C:$D,2,0)*VLOOKUP($J$2,PONDERADORES!A:P,IF(AND(INFORMACION!$T698='REFERENCIAS RIESGO'!$C$36,INFORMACION!$F698=REFERENCIAS!$C$24),16,IF(INFORMACION!$T698='REFERENCIAS RIESGO'!$C$36,13,IF(INFORMACION!$F698=REFERENCIAS!$C$24,10,7))),0)</f>
        <v>#REF!</v>
      </c>
      <c r="Y698" s="68">
        <f>+VLOOKUP(M698,REFERENCIAS!$C:$D,2,0)*VLOOKUP($M$2,PONDERADORES!$A$7:$G$9,7,0)+VLOOKUP(N698,REFERENCIAS!$C:$D,2,0)*VLOOKUP($N$2,PONDERADORES!$A$7:$G$9,7,0)+VLOOKUP(O698,REFERENCIAS!$C:$D,2,0)*VLOOKUP($O$2,PONDERADORES!$A$7:$G$9,7,0)</f>
        <v>0.2</v>
      </c>
      <c r="Z698" s="2">
        <f>+VLOOKUP(IF(R698&lt;0.1,0,IF(AND(R698&gt;=0.1,R698&lt;0.2),0.1,IF(AND(R698&gt;=0.2,R698&lt;0.3),0.2,IF(R698&gt;0.3,0.3,)))),REFERENCIAS!$C:$D,2,0)*VLOOKUP($R$2,PONDERADORES!$A$11:$G$11,7,0)</f>
        <v>15</v>
      </c>
      <c r="AA698" s="92"/>
      <c r="AB698" s="95" t="e">
        <f t="shared" ca="1" si="39"/>
        <v>#REF!</v>
      </c>
      <c r="AC698" s="23" t="e">
        <f ca="1">IF(AB698&gt;REFERENCIAS!$C$62,REFERENCIAS!$B$62,IF(AND(AB698&gt;=REFERENCIAS!$C$63,AB698&lt;REFERENCIAS!$D$63),REFERENCIAS!$B$63,IF(AND(AB698&gt;REFERENCIAS!$C$64,AB698&lt;=REFERENCIAS!$D$64),REFERENCIAS!$B$64,IF(AND(AB698&gt;=REFERENCIAS!$C$65,AB698&lt;REFERENCIAS!$D$65),REFERENCIAS!$B$65, "Revisar"))))</f>
        <v>#REF!</v>
      </c>
      <c r="AD698" s="94" t="e">
        <f ca="1">VLOOKUP(AC698,REFERENCIAS!$B$62:$G$65,4,FALSE)</f>
        <v>#REF!</v>
      </c>
      <c r="AJ698" s="20"/>
    </row>
    <row r="699" spans="1:36" ht="17.25" x14ac:dyDescent="0.25">
      <c r="A699" s="74"/>
      <c r="B699" s="19"/>
      <c r="C699" s="19"/>
      <c r="D699" s="50"/>
      <c r="E699" s="73"/>
      <c r="F699" s="74"/>
      <c r="G699" s="9"/>
      <c r="H699" s="48"/>
      <c r="I699" s="49">
        <f t="shared" ca="1" si="37"/>
        <v>2022</v>
      </c>
      <c r="J699" s="22">
        <f t="shared" ca="1" si="36"/>
        <v>1</v>
      </c>
      <c r="K699" s="19"/>
      <c r="L699" s="73"/>
      <c r="M699" s="74"/>
      <c r="N699" s="19"/>
      <c r="O699" s="73"/>
      <c r="P699" s="82">
        <v>1</v>
      </c>
      <c r="Q699" s="24">
        <v>1</v>
      </c>
      <c r="R699" s="81">
        <f t="shared" si="38"/>
        <v>1</v>
      </c>
      <c r="S699" s="85"/>
      <c r="T699" s="19"/>
      <c r="U699" s="22"/>
      <c r="V699" s="59"/>
      <c r="W699" s="81"/>
      <c r="X699" s="91" t="e">
        <f ca="1">+VLOOKUP(#REF!,REFERENCIAS!$C:$D,2,0)*VLOOKUP(#REF!,PONDERADORES!A:P,IF(AND(INFORMACION!$T699='REFERENCIAS RIESGO'!$C$36,INFORMACION!$F699=REFERENCIAS!$C$24),16,IF(INFORMACION!$T699='REFERENCIAS RIESGO'!$C$36,13,IF(INFORMACION!$F699=REFERENCIAS!$C$24,10,7))),0)+VLOOKUP(K699,REFERENCIAS!$C:$D,2,0)*VLOOKUP($K$2,PONDERADORES!A:P,IF(AND(INFORMACION!$T699='REFERENCIAS RIESGO'!$C$36,INFORMACION!$F699=REFERENCIAS!$C$24),16,IF(INFORMACION!$T699='REFERENCIAS RIESGO'!$C$36,13,IF(INFORMACION!$F699=REFERENCIAS!$C$24,10,7))),0)+VLOOKUP(L699,REFERENCIAS!$C:$D,2,0)*VLOOKUP($L$2,PONDERADORES!A:P,IF(AND(INFORMACION!$T699='REFERENCIAS RIESGO'!$C$36,INFORMACION!$F699=REFERENCIAS!$C$24),16,IF(INFORMACION!$T699='REFERENCIAS RIESGO'!$C$36,13,IF(INFORMACION!$F699=REFERENCIAS!$C$24,10,7))),0)+VLOOKUP(F699,REFERENCIAS!$C:$D,2,0)*VLOOKUP($F$2,PONDERADORES!A:P,IF(AND(INFORMACION!$T699='REFERENCIAS RIESGO'!$C$36,INFORMACION!$F699=REFERENCIAS!$C$24),16,IF(INFORMACION!$T699='REFERENCIAS RIESGO'!$C$36,13,IF(INFORMACION!$F699=REFERENCIAS!$C$24,10,7))),0)+VLOOKUP(T699,REFERENCIAS!$C:$D,2,0)*VLOOKUP($T$2,PONDERADORES!A:P,IF(AND(INFORMACION!$T699='REFERENCIAS RIESGO'!$C$36,INFORMACION!$F699=REFERENCIAS!$C$24),16,IF(INFORMACION!$T699='REFERENCIAS RIESGO'!$C$36,13,IF(INFORMACION!$F699=REFERENCIAS!$C$24,10,7))),0)+VLOOKUP(IF(J699&lt;=0.2,0.2,IF(AND(J699&gt;0.2,J699&lt;=0.4),0.4,IF(AND(J699&gt;0.4,J699&lt;=0.6),0.6,IF(AND(J699&gt;0.6,J699&lt;=0.8),0.8,IF(AND(J699&gt;0.8,J699&lt;=1),1))))),REFERENCIAS!$C:$D,2,0)*VLOOKUP($J$2,PONDERADORES!A:P,IF(AND(INFORMACION!$T699='REFERENCIAS RIESGO'!$C$36,INFORMACION!$F699=REFERENCIAS!$C$24),16,IF(INFORMACION!$T699='REFERENCIAS RIESGO'!$C$36,13,IF(INFORMACION!$F699=REFERENCIAS!$C$24,10,7))),0)</f>
        <v>#REF!</v>
      </c>
      <c r="Y699" s="68">
        <f>+VLOOKUP(M699,REFERENCIAS!$C:$D,2,0)*VLOOKUP($M$2,PONDERADORES!$A$7:$G$9,7,0)+VLOOKUP(N699,REFERENCIAS!$C:$D,2,0)*VLOOKUP($N$2,PONDERADORES!$A$7:$G$9,7,0)+VLOOKUP(O699,REFERENCIAS!$C:$D,2,0)*VLOOKUP($O$2,PONDERADORES!$A$7:$G$9,7,0)</f>
        <v>0.2</v>
      </c>
      <c r="Z699" s="2">
        <f>+VLOOKUP(IF(R699&lt;0.1,0,IF(AND(R699&gt;=0.1,R699&lt;0.2),0.1,IF(AND(R699&gt;=0.2,R699&lt;0.3),0.2,IF(R699&gt;0.3,0.3,)))),REFERENCIAS!$C:$D,2,0)*VLOOKUP($R$2,PONDERADORES!$A$11:$G$11,7,0)</f>
        <v>15</v>
      </c>
      <c r="AA699" s="92"/>
      <c r="AB699" s="95" t="e">
        <f t="shared" ca="1" si="39"/>
        <v>#REF!</v>
      </c>
      <c r="AC699" s="23" t="e">
        <f ca="1">IF(AB699&gt;REFERENCIAS!$C$62,REFERENCIAS!$B$62,IF(AND(AB699&gt;=REFERENCIAS!$C$63,AB699&lt;REFERENCIAS!$D$63),REFERENCIAS!$B$63,IF(AND(AB699&gt;REFERENCIAS!$C$64,AB699&lt;=REFERENCIAS!$D$64),REFERENCIAS!$B$64,IF(AND(AB699&gt;=REFERENCIAS!$C$65,AB699&lt;REFERENCIAS!$D$65),REFERENCIAS!$B$65, "Revisar"))))</f>
        <v>#REF!</v>
      </c>
      <c r="AD699" s="94" t="e">
        <f ca="1">VLOOKUP(AC699,REFERENCIAS!$B$62:$G$65,4,FALSE)</f>
        <v>#REF!</v>
      </c>
      <c r="AJ699" s="20"/>
    </row>
    <row r="700" spans="1:36" ht="17.25" x14ac:dyDescent="0.25">
      <c r="A700" s="74"/>
      <c r="B700" s="19"/>
      <c r="C700" s="19"/>
      <c r="D700" s="50"/>
      <c r="E700" s="73"/>
      <c r="F700" s="74"/>
      <c r="G700" s="9"/>
      <c r="H700" s="48"/>
      <c r="I700" s="49">
        <f t="shared" ca="1" si="37"/>
        <v>2022</v>
      </c>
      <c r="J700" s="22">
        <f t="shared" ca="1" si="36"/>
        <v>1</v>
      </c>
      <c r="K700" s="19"/>
      <c r="L700" s="73"/>
      <c r="M700" s="74"/>
      <c r="N700" s="19"/>
      <c r="O700" s="73"/>
      <c r="P700" s="82">
        <v>1</v>
      </c>
      <c r="Q700" s="24">
        <v>1</v>
      </c>
      <c r="R700" s="81">
        <f t="shared" si="38"/>
        <v>1</v>
      </c>
      <c r="S700" s="85"/>
      <c r="T700" s="19"/>
      <c r="U700" s="22"/>
      <c r="V700" s="59"/>
      <c r="W700" s="81"/>
      <c r="X700" s="91" t="e">
        <f ca="1">+VLOOKUP(#REF!,REFERENCIAS!$C:$D,2,0)*VLOOKUP(#REF!,PONDERADORES!A:P,IF(AND(INFORMACION!$T700='REFERENCIAS RIESGO'!$C$36,INFORMACION!$F700=REFERENCIAS!$C$24),16,IF(INFORMACION!$T700='REFERENCIAS RIESGO'!$C$36,13,IF(INFORMACION!$F700=REFERENCIAS!$C$24,10,7))),0)+VLOOKUP(K700,REFERENCIAS!$C:$D,2,0)*VLOOKUP($K$2,PONDERADORES!A:P,IF(AND(INFORMACION!$T700='REFERENCIAS RIESGO'!$C$36,INFORMACION!$F700=REFERENCIAS!$C$24),16,IF(INFORMACION!$T700='REFERENCIAS RIESGO'!$C$36,13,IF(INFORMACION!$F700=REFERENCIAS!$C$24,10,7))),0)+VLOOKUP(L700,REFERENCIAS!$C:$D,2,0)*VLOOKUP($L$2,PONDERADORES!A:P,IF(AND(INFORMACION!$T700='REFERENCIAS RIESGO'!$C$36,INFORMACION!$F700=REFERENCIAS!$C$24),16,IF(INFORMACION!$T700='REFERENCIAS RIESGO'!$C$36,13,IF(INFORMACION!$F700=REFERENCIAS!$C$24,10,7))),0)+VLOOKUP(F700,REFERENCIAS!$C:$D,2,0)*VLOOKUP($F$2,PONDERADORES!A:P,IF(AND(INFORMACION!$T700='REFERENCIAS RIESGO'!$C$36,INFORMACION!$F700=REFERENCIAS!$C$24),16,IF(INFORMACION!$T700='REFERENCIAS RIESGO'!$C$36,13,IF(INFORMACION!$F700=REFERENCIAS!$C$24,10,7))),0)+VLOOKUP(T700,REFERENCIAS!$C:$D,2,0)*VLOOKUP($T$2,PONDERADORES!A:P,IF(AND(INFORMACION!$T700='REFERENCIAS RIESGO'!$C$36,INFORMACION!$F700=REFERENCIAS!$C$24),16,IF(INFORMACION!$T700='REFERENCIAS RIESGO'!$C$36,13,IF(INFORMACION!$F700=REFERENCIAS!$C$24,10,7))),0)+VLOOKUP(IF(J700&lt;=0.2,0.2,IF(AND(J700&gt;0.2,J700&lt;=0.4),0.4,IF(AND(J700&gt;0.4,J700&lt;=0.6),0.6,IF(AND(J700&gt;0.6,J700&lt;=0.8),0.8,IF(AND(J700&gt;0.8,J700&lt;=1),1))))),REFERENCIAS!$C:$D,2,0)*VLOOKUP($J$2,PONDERADORES!A:P,IF(AND(INFORMACION!$T700='REFERENCIAS RIESGO'!$C$36,INFORMACION!$F700=REFERENCIAS!$C$24),16,IF(INFORMACION!$T700='REFERENCIAS RIESGO'!$C$36,13,IF(INFORMACION!$F700=REFERENCIAS!$C$24,10,7))),0)</f>
        <v>#REF!</v>
      </c>
      <c r="Y700" s="68">
        <f>+VLOOKUP(M700,REFERENCIAS!$C:$D,2,0)*VLOOKUP($M$2,PONDERADORES!$A$7:$G$9,7,0)+VLOOKUP(N700,REFERENCIAS!$C:$D,2,0)*VLOOKUP($N$2,PONDERADORES!$A$7:$G$9,7,0)+VLOOKUP(O700,REFERENCIAS!$C:$D,2,0)*VLOOKUP($O$2,PONDERADORES!$A$7:$G$9,7,0)</f>
        <v>0.2</v>
      </c>
      <c r="Z700" s="2">
        <f>+VLOOKUP(IF(R700&lt;0.1,0,IF(AND(R700&gt;=0.1,R700&lt;0.2),0.1,IF(AND(R700&gt;=0.2,R700&lt;0.3),0.2,IF(R700&gt;0.3,0.3,)))),REFERENCIAS!$C:$D,2,0)*VLOOKUP($R$2,PONDERADORES!$A$11:$G$11,7,0)</f>
        <v>15</v>
      </c>
      <c r="AA700" s="92"/>
      <c r="AB700" s="95" t="e">
        <f t="shared" ca="1" si="39"/>
        <v>#REF!</v>
      </c>
      <c r="AC700" s="23" t="e">
        <f ca="1">IF(AB700&gt;REFERENCIAS!$C$62,REFERENCIAS!$B$62,IF(AND(AB700&gt;=REFERENCIAS!$C$63,AB700&lt;REFERENCIAS!$D$63),REFERENCIAS!$B$63,IF(AND(AB700&gt;REFERENCIAS!$C$64,AB700&lt;=REFERENCIAS!$D$64),REFERENCIAS!$B$64,IF(AND(AB700&gt;=REFERENCIAS!$C$65,AB700&lt;REFERENCIAS!$D$65),REFERENCIAS!$B$65, "Revisar"))))</f>
        <v>#REF!</v>
      </c>
      <c r="AD700" s="94" t="e">
        <f ca="1">VLOOKUP(AC700,REFERENCIAS!$B$62:$G$65,4,FALSE)</f>
        <v>#REF!</v>
      </c>
      <c r="AJ700" s="20"/>
    </row>
    <row r="701" spans="1:36" ht="17.25" x14ac:dyDescent="0.25">
      <c r="A701" s="74"/>
      <c r="B701" s="19"/>
      <c r="C701" s="19"/>
      <c r="D701" s="50"/>
      <c r="E701" s="73"/>
      <c r="F701" s="74"/>
      <c r="G701" s="9"/>
      <c r="H701" s="48"/>
      <c r="I701" s="49">
        <f t="shared" ca="1" si="37"/>
        <v>2022</v>
      </c>
      <c r="J701" s="22">
        <f t="shared" ca="1" si="36"/>
        <v>1</v>
      </c>
      <c r="K701" s="19"/>
      <c r="L701" s="73"/>
      <c r="M701" s="74"/>
      <c r="N701" s="19"/>
      <c r="O701" s="73"/>
      <c r="P701" s="82">
        <v>1</v>
      </c>
      <c r="Q701" s="24">
        <v>1</v>
      </c>
      <c r="R701" s="81">
        <f t="shared" si="38"/>
        <v>1</v>
      </c>
      <c r="S701" s="85"/>
      <c r="T701" s="19"/>
      <c r="U701" s="22"/>
      <c r="V701" s="59"/>
      <c r="W701" s="81"/>
      <c r="X701" s="91" t="e">
        <f ca="1">+VLOOKUP(#REF!,REFERENCIAS!$C:$D,2,0)*VLOOKUP(#REF!,PONDERADORES!A:P,IF(AND(INFORMACION!$T701='REFERENCIAS RIESGO'!$C$36,INFORMACION!$F701=REFERENCIAS!$C$24),16,IF(INFORMACION!$T701='REFERENCIAS RIESGO'!$C$36,13,IF(INFORMACION!$F701=REFERENCIAS!$C$24,10,7))),0)+VLOOKUP(K701,REFERENCIAS!$C:$D,2,0)*VLOOKUP($K$2,PONDERADORES!A:P,IF(AND(INFORMACION!$T701='REFERENCIAS RIESGO'!$C$36,INFORMACION!$F701=REFERENCIAS!$C$24),16,IF(INFORMACION!$T701='REFERENCIAS RIESGO'!$C$36,13,IF(INFORMACION!$F701=REFERENCIAS!$C$24,10,7))),0)+VLOOKUP(L701,REFERENCIAS!$C:$D,2,0)*VLOOKUP($L$2,PONDERADORES!A:P,IF(AND(INFORMACION!$T701='REFERENCIAS RIESGO'!$C$36,INFORMACION!$F701=REFERENCIAS!$C$24),16,IF(INFORMACION!$T701='REFERENCIAS RIESGO'!$C$36,13,IF(INFORMACION!$F701=REFERENCIAS!$C$24,10,7))),0)+VLOOKUP(F701,REFERENCIAS!$C:$D,2,0)*VLOOKUP($F$2,PONDERADORES!A:P,IF(AND(INFORMACION!$T701='REFERENCIAS RIESGO'!$C$36,INFORMACION!$F701=REFERENCIAS!$C$24),16,IF(INFORMACION!$T701='REFERENCIAS RIESGO'!$C$36,13,IF(INFORMACION!$F701=REFERENCIAS!$C$24,10,7))),0)+VLOOKUP(T701,REFERENCIAS!$C:$D,2,0)*VLOOKUP($T$2,PONDERADORES!A:P,IF(AND(INFORMACION!$T701='REFERENCIAS RIESGO'!$C$36,INFORMACION!$F701=REFERENCIAS!$C$24),16,IF(INFORMACION!$T701='REFERENCIAS RIESGO'!$C$36,13,IF(INFORMACION!$F701=REFERENCIAS!$C$24,10,7))),0)+VLOOKUP(IF(J701&lt;=0.2,0.2,IF(AND(J701&gt;0.2,J701&lt;=0.4),0.4,IF(AND(J701&gt;0.4,J701&lt;=0.6),0.6,IF(AND(J701&gt;0.6,J701&lt;=0.8),0.8,IF(AND(J701&gt;0.8,J701&lt;=1),1))))),REFERENCIAS!$C:$D,2,0)*VLOOKUP($J$2,PONDERADORES!A:P,IF(AND(INFORMACION!$T701='REFERENCIAS RIESGO'!$C$36,INFORMACION!$F701=REFERENCIAS!$C$24),16,IF(INFORMACION!$T701='REFERENCIAS RIESGO'!$C$36,13,IF(INFORMACION!$F701=REFERENCIAS!$C$24,10,7))),0)</f>
        <v>#REF!</v>
      </c>
      <c r="Y701" s="68">
        <f>+VLOOKUP(M701,REFERENCIAS!$C:$D,2,0)*VLOOKUP($M$2,PONDERADORES!$A$7:$G$9,7,0)+VLOOKUP(N701,REFERENCIAS!$C:$D,2,0)*VLOOKUP($N$2,PONDERADORES!$A$7:$G$9,7,0)+VLOOKUP(O701,REFERENCIAS!$C:$D,2,0)*VLOOKUP($O$2,PONDERADORES!$A$7:$G$9,7,0)</f>
        <v>0.2</v>
      </c>
      <c r="Z701" s="2">
        <f>+VLOOKUP(IF(R701&lt;0.1,0,IF(AND(R701&gt;=0.1,R701&lt;0.2),0.1,IF(AND(R701&gt;=0.2,R701&lt;0.3),0.2,IF(R701&gt;0.3,0.3,)))),REFERENCIAS!$C:$D,2,0)*VLOOKUP($R$2,PONDERADORES!$A$11:$G$11,7,0)</f>
        <v>15</v>
      </c>
      <c r="AA701" s="92"/>
      <c r="AB701" s="95" t="e">
        <f t="shared" ca="1" si="39"/>
        <v>#REF!</v>
      </c>
      <c r="AC701" s="23" t="e">
        <f ca="1">IF(AB701&gt;REFERENCIAS!$C$62,REFERENCIAS!$B$62,IF(AND(AB701&gt;=REFERENCIAS!$C$63,AB701&lt;REFERENCIAS!$D$63),REFERENCIAS!$B$63,IF(AND(AB701&gt;REFERENCIAS!$C$64,AB701&lt;=REFERENCIAS!$D$64),REFERENCIAS!$B$64,IF(AND(AB701&gt;=REFERENCIAS!$C$65,AB701&lt;REFERENCIAS!$D$65),REFERENCIAS!$B$65, "Revisar"))))</f>
        <v>#REF!</v>
      </c>
      <c r="AD701" s="94" t="e">
        <f ca="1">VLOOKUP(AC701,REFERENCIAS!$B$62:$G$65,4,FALSE)</f>
        <v>#REF!</v>
      </c>
      <c r="AJ701" s="20"/>
    </row>
    <row r="702" spans="1:36" ht="17.25" x14ac:dyDescent="0.25">
      <c r="A702" s="74"/>
      <c r="B702" s="19"/>
      <c r="C702" s="19"/>
      <c r="D702" s="50"/>
      <c r="E702" s="73"/>
      <c r="F702" s="74"/>
      <c r="G702" s="9"/>
      <c r="H702" s="48"/>
      <c r="I702" s="49">
        <f t="shared" ca="1" si="37"/>
        <v>2022</v>
      </c>
      <c r="J702" s="22">
        <f t="shared" ca="1" si="36"/>
        <v>1</v>
      </c>
      <c r="K702" s="19"/>
      <c r="L702" s="73"/>
      <c r="M702" s="74"/>
      <c r="N702" s="19"/>
      <c r="O702" s="73"/>
      <c r="P702" s="82">
        <v>1</v>
      </c>
      <c r="Q702" s="24">
        <v>1</v>
      </c>
      <c r="R702" s="81">
        <f t="shared" si="38"/>
        <v>1</v>
      </c>
      <c r="S702" s="85"/>
      <c r="T702" s="19"/>
      <c r="U702" s="22"/>
      <c r="V702" s="59"/>
      <c r="W702" s="81"/>
      <c r="X702" s="91" t="e">
        <f ca="1">+VLOOKUP(#REF!,REFERENCIAS!$C:$D,2,0)*VLOOKUP(#REF!,PONDERADORES!A:P,IF(AND(INFORMACION!$T702='REFERENCIAS RIESGO'!$C$36,INFORMACION!$F702=REFERENCIAS!$C$24),16,IF(INFORMACION!$T702='REFERENCIAS RIESGO'!$C$36,13,IF(INFORMACION!$F702=REFERENCIAS!$C$24,10,7))),0)+VLOOKUP(K702,REFERENCIAS!$C:$D,2,0)*VLOOKUP($K$2,PONDERADORES!A:P,IF(AND(INFORMACION!$T702='REFERENCIAS RIESGO'!$C$36,INFORMACION!$F702=REFERENCIAS!$C$24),16,IF(INFORMACION!$T702='REFERENCIAS RIESGO'!$C$36,13,IF(INFORMACION!$F702=REFERENCIAS!$C$24,10,7))),0)+VLOOKUP(L702,REFERENCIAS!$C:$D,2,0)*VLOOKUP($L$2,PONDERADORES!A:P,IF(AND(INFORMACION!$T702='REFERENCIAS RIESGO'!$C$36,INFORMACION!$F702=REFERENCIAS!$C$24),16,IF(INFORMACION!$T702='REFERENCIAS RIESGO'!$C$36,13,IF(INFORMACION!$F702=REFERENCIAS!$C$24,10,7))),0)+VLOOKUP(F702,REFERENCIAS!$C:$D,2,0)*VLOOKUP($F$2,PONDERADORES!A:P,IF(AND(INFORMACION!$T702='REFERENCIAS RIESGO'!$C$36,INFORMACION!$F702=REFERENCIAS!$C$24),16,IF(INFORMACION!$T702='REFERENCIAS RIESGO'!$C$36,13,IF(INFORMACION!$F702=REFERENCIAS!$C$24,10,7))),0)+VLOOKUP(T702,REFERENCIAS!$C:$D,2,0)*VLOOKUP($T$2,PONDERADORES!A:P,IF(AND(INFORMACION!$T702='REFERENCIAS RIESGO'!$C$36,INFORMACION!$F702=REFERENCIAS!$C$24),16,IF(INFORMACION!$T702='REFERENCIAS RIESGO'!$C$36,13,IF(INFORMACION!$F702=REFERENCIAS!$C$24,10,7))),0)+VLOOKUP(IF(J702&lt;=0.2,0.2,IF(AND(J702&gt;0.2,J702&lt;=0.4),0.4,IF(AND(J702&gt;0.4,J702&lt;=0.6),0.6,IF(AND(J702&gt;0.6,J702&lt;=0.8),0.8,IF(AND(J702&gt;0.8,J702&lt;=1),1))))),REFERENCIAS!$C:$D,2,0)*VLOOKUP($J$2,PONDERADORES!A:P,IF(AND(INFORMACION!$T702='REFERENCIAS RIESGO'!$C$36,INFORMACION!$F702=REFERENCIAS!$C$24),16,IF(INFORMACION!$T702='REFERENCIAS RIESGO'!$C$36,13,IF(INFORMACION!$F702=REFERENCIAS!$C$24,10,7))),0)</f>
        <v>#REF!</v>
      </c>
      <c r="Y702" s="68">
        <f>+VLOOKUP(M702,REFERENCIAS!$C:$D,2,0)*VLOOKUP($M$2,PONDERADORES!$A$7:$G$9,7,0)+VLOOKUP(N702,REFERENCIAS!$C:$D,2,0)*VLOOKUP($N$2,PONDERADORES!$A$7:$G$9,7,0)+VLOOKUP(O702,REFERENCIAS!$C:$D,2,0)*VLOOKUP($O$2,PONDERADORES!$A$7:$G$9,7,0)</f>
        <v>0.2</v>
      </c>
      <c r="Z702" s="2">
        <f>+VLOOKUP(IF(R702&lt;0.1,0,IF(AND(R702&gt;=0.1,R702&lt;0.2),0.1,IF(AND(R702&gt;=0.2,R702&lt;0.3),0.2,IF(R702&gt;0.3,0.3,)))),REFERENCIAS!$C:$D,2,0)*VLOOKUP($R$2,PONDERADORES!$A$11:$G$11,7,0)</f>
        <v>15</v>
      </c>
      <c r="AA702" s="92"/>
      <c r="AB702" s="95" t="e">
        <f t="shared" ca="1" si="39"/>
        <v>#REF!</v>
      </c>
      <c r="AC702" s="23" t="e">
        <f ca="1">IF(AB702&gt;REFERENCIAS!$C$62,REFERENCIAS!$B$62,IF(AND(AB702&gt;=REFERENCIAS!$C$63,AB702&lt;REFERENCIAS!$D$63),REFERENCIAS!$B$63,IF(AND(AB702&gt;REFERENCIAS!$C$64,AB702&lt;=REFERENCIAS!$D$64),REFERENCIAS!$B$64,IF(AND(AB702&gt;=REFERENCIAS!$C$65,AB702&lt;REFERENCIAS!$D$65),REFERENCIAS!$B$65, "Revisar"))))</f>
        <v>#REF!</v>
      </c>
      <c r="AD702" s="94" t="e">
        <f ca="1">VLOOKUP(AC702,REFERENCIAS!$B$62:$G$65,4,FALSE)</f>
        <v>#REF!</v>
      </c>
      <c r="AJ702" s="20"/>
    </row>
    <row r="703" spans="1:36" ht="17.25" x14ac:dyDescent="0.25">
      <c r="A703" s="74"/>
      <c r="B703" s="19"/>
      <c r="C703" s="19"/>
      <c r="D703" s="50"/>
      <c r="E703" s="73"/>
      <c r="F703" s="74"/>
      <c r="G703" s="9"/>
      <c r="H703" s="48"/>
      <c r="I703" s="49">
        <f t="shared" ca="1" si="37"/>
        <v>2022</v>
      </c>
      <c r="J703" s="22">
        <f t="shared" ca="1" si="36"/>
        <v>1</v>
      </c>
      <c r="K703" s="19"/>
      <c r="L703" s="73"/>
      <c r="M703" s="74"/>
      <c r="N703" s="19"/>
      <c r="O703" s="73"/>
      <c r="P703" s="82">
        <v>1</v>
      </c>
      <c r="Q703" s="24">
        <v>1</v>
      </c>
      <c r="R703" s="81">
        <f t="shared" si="38"/>
        <v>1</v>
      </c>
      <c r="S703" s="85"/>
      <c r="T703" s="19"/>
      <c r="U703" s="22"/>
      <c r="V703" s="59"/>
      <c r="W703" s="81"/>
      <c r="X703" s="91" t="e">
        <f ca="1">+VLOOKUP(#REF!,REFERENCIAS!$C:$D,2,0)*VLOOKUP(#REF!,PONDERADORES!A:P,IF(AND(INFORMACION!$T703='REFERENCIAS RIESGO'!$C$36,INFORMACION!$F703=REFERENCIAS!$C$24),16,IF(INFORMACION!$T703='REFERENCIAS RIESGO'!$C$36,13,IF(INFORMACION!$F703=REFERENCIAS!$C$24,10,7))),0)+VLOOKUP(K703,REFERENCIAS!$C:$D,2,0)*VLOOKUP($K$2,PONDERADORES!A:P,IF(AND(INFORMACION!$T703='REFERENCIAS RIESGO'!$C$36,INFORMACION!$F703=REFERENCIAS!$C$24),16,IF(INFORMACION!$T703='REFERENCIAS RIESGO'!$C$36,13,IF(INFORMACION!$F703=REFERENCIAS!$C$24,10,7))),0)+VLOOKUP(L703,REFERENCIAS!$C:$D,2,0)*VLOOKUP($L$2,PONDERADORES!A:P,IF(AND(INFORMACION!$T703='REFERENCIAS RIESGO'!$C$36,INFORMACION!$F703=REFERENCIAS!$C$24),16,IF(INFORMACION!$T703='REFERENCIAS RIESGO'!$C$36,13,IF(INFORMACION!$F703=REFERENCIAS!$C$24,10,7))),0)+VLOOKUP(F703,REFERENCIAS!$C:$D,2,0)*VLOOKUP($F$2,PONDERADORES!A:P,IF(AND(INFORMACION!$T703='REFERENCIAS RIESGO'!$C$36,INFORMACION!$F703=REFERENCIAS!$C$24),16,IF(INFORMACION!$T703='REFERENCIAS RIESGO'!$C$36,13,IF(INFORMACION!$F703=REFERENCIAS!$C$24,10,7))),0)+VLOOKUP(T703,REFERENCIAS!$C:$D,2,0)*VLOOKUP($T$2,PONDERADORES!A:P,IF(AND(INFORMACION!$T703='REFERENCIAS RIESGO'!$C$36,INFORMACION!$F703=REFERENCIAS!$C$24),16,IF(INFORMACION!$T703='REFERENCIAS RIESGO'!$C$36,13,IF(INFORMACION!$F703=REFERENCIAS!$C$24,10,7))),0)+VLOOKUP(IF(J703&lt;=0.2,0.2,IF(AND(J703&gt;0.2,J703&lt;=0.4),0.4,IF(AND(J703&gt;0.4,J703&lt;=0.6),0.6,IF(AND(J703&gt;0.6,J703&lt;=0.8),0.8,IF(AND(J703&gt;0.8,J703&lt;=1),1))))),REFERENCIAS!$C:$D,2,0)*VLOOKUP($J$2,PONDERADORES!A:P,IF(AND(INFORMACION!$T703='REFERENCIAS RIESGO'!$C$36,INFORMACION!$F703=REFERENCIAS!$C$24),16,IF(INFORMACION!$T703='REFERENCIAS RIESGO'!$C$36,13,IF(INFORMACION!$F703=REFERENCIAS!$C$24,10,7))),0)</f>
        <v>#REF!</v>
      </c>
      <c r="Y703" s="68">
        <f>+VLOOKUP(M703,REFERENCIAS!$C:$D,2,0)*VLOOKUP($M$2,PONDERADORES!$A$7:$G$9,7,0)+VLOOKUP(N703,REFERENCIAS!$C:$D,2,0)*VLOOKUP($N$2,PONDERADORES!$A$7:$G$9,7,0)+VLOOKUP(O703,REFERENCIAS!$C:$D,2,0)*VLOOKUP($O$2,PONDERADORES!$A$7:$G$9,7,0)</f>
        <v>0.2</v>
      </c>
      <c r="Z703" s="2">
        <f>+VLOOKUP(IF(R703&lt;0.1,0,IF(AND(R703&gt;=0.1,R703&lt;0.2),0.1,IF(AND(R703&gt;=0.2,R703&lt;0.3),0.2,IF(R703&gt;0.3,0.3,)))),REFERENCIAS!$C:$D,2,0)*VLOOKUP($R$2,PONDERADORES!$A$11:$G$11,7,0)</f>
        <v>15</v>
      </c>
      <c r="AA703" s="92"/>
      <c r="AB703" s="95" t="e">
        <f t="shared" ca="1" si="39"/>
        <v>#REF!</v>
      </c>
      <c r="AC703" s="23" t="e">
        <f ca="1">IF(AB703&gt;REFERENCIAS!$C$62,REFERENCIAS!$B$62,IF(AND(AB703&gt;=REFERENCIAS!$C$63,AB703&lt;REFERENCIAS!$D$63),REFERENCIAS!$B$63,IF(AND(AB703&gt;REFERENCIAS!$C$64,AB703&lt;=REFERENCIAS!$D$64),REFERENCIAS!$B$64,IF(AND(AB703&gt;=REFERENCIAS!$C$65,AB703&lt;REFERENCIAS!$D$65),REFERENCIAS!$B$65, "Revisar"))))</f>
        <v>#REF!</v>
      </c>
      <c r="AD703" s="94" t="e">
        <f ca="1">VLOOKUP(AC703,REFERENCIAS!$B$62:$G$65,4,FALSE)</f>
        <v>#REF!</v>
      </c>
      <c r="AJ703" s="20"/>
    </row>
    <row r="704" spans="1:36" ht="17.25" x14ac:dyDescent="0.25">
      <c r="A704" s="74"/>
      <c r="B704" s="19"/>
      <c r="C704" s="19"/>
      <c r="D704" s="50"/>
      <c r="E704" s="73"/>
      <c r="F704" s="74"/>
      <c r="G704" s="9"/>
      <c r="H704" s="48"/>
      <c r="I704" s="49">
        <f t="shared" ca="1" si="37"/>
        <v>2022</v>
      </c>
      <c r="J704" s="22">
        <f t="shared" ca="1" si="36"/>
        <v>1</v>
      </c>
      <c r="K704" s="19"/>
      <c r="L704" s="73"/>
      <c r="M704" s="74"/>
      <c r="N704" s="19"/>
      <c r="O704" s="73"/>
      <c r="P704" s="82">
        <v>1</v>
      </c>
      <c r="Q704" s="24">
        <v>1</v>
      </c>
      <c r="R704" s="81">
        <f t="shared" si="38"/>
        <v>1</v>
      </c>
      <c r="S704" s="85"/>
      <c r="T704" s="19"/>
      <c r="U704" s="22"/>
      <c r="V704" s="59"/>
      <c r="W704" s="81"/>
      <c r="X704" s="91" t="e">
        <f ca="1">+VLOOKUP(#REF!,REFERENCIAS!$C:$D,2,0)*VLOOKUP(#REF!,PONDERADORES!A:P,IF(AND(INFORMACION!$T704='REFERENCIAS RIESGO'!$C$36,INFORMACION!$F704=REFERENCIAS!$C$24),16,IF(INFORMACION!$T704='REFERENCIAS RIESGO'!$C$36,13,IF(INFORMACION!$F704=REFERENCIAS!$C$24,10,7))),0)+VLOOKUP(K704,REFERENCIAS!$C:$D,2,0)*VLOOKUP($K$2,PONDERADORES!A:P,IF(AND(INFORMACION!$T704='REFERENCIAS RIESGO'!$C$36,INFORMACION!$F704=REFERENCIAS!$C$24),16,IF(INFORMACION!$T704='REFERENCIAS RIESGO'!$C$36,13,IF(INFORMACION!$F704=REFERENCIAS!$C$24,10,7))),0)+VLOOKUP(L704,REFERENCIAS!$C:$D,2,0)*VLOOKUP($L$2,PONDERADORES!A:P,IF(AND(INFORMACION!$T704='REFERENCIAS RIESGO'!$C$36,INFORMACION!$F704=REFERENCIAS!$C$24),16,IF(INFORMACION!$T704='REFERENCIAS RIESGO'!$C$36,13,IF(INFORMACION!$F704=REFERENCIAS!$C$24,10,7))),0)+VLOOKUP(F704,REFERENCIAS!$C:$D,2,0)*VLOOKUP($F$2,PONDERADORES!A:P,IF(AND(INFORMACION!$T704='REFERENCIAS RIESGO'!$C$36,INFORMACION!$F704=REFERENCIAS!$C$24),16,IF(INFORMACION!$T704='REFERENCIAS RIESGO'!$C$36,13,IF(INFORMACION!$F704=REFERENCIAS!$C$24,10,7))),0)+VLOOKUP(T704,REFERENCIAS!$C:$D,2,0)*VLOOKUP($T$2,PONDERADORES!A:P,IF(AND(INFORMACION!$T704='REFERENCIAS RIESGO'!$C$36,INFORMACION!$F704=REFERENCIAS!$C$24),16,IF(INFORMACION!$T704='REFERENCIAS RIESGO'!$C$36,13,IF(INFORMACION!$F704=REFERENCIAS!$C$24,10,7))),0)+VLOOKUP(IF(J704&lt;=0.2,0.2,IF(AND(J704&gt;0.2,J704&lt;=0.4),0.4,IF(AND(J704&gt;0.4,J704&lt;=0.6),0.6,IF(AND(J704&gt;0.6,J704&lt;=0.8),0.8,IF(AND(J704&gt;0.8,J704&lt;=1),1))))),REFERENCIAS!$C:$D,2,0)*VLOOKUP($J$2,PONDERADORES!A:P,IF(AND(INFORMACION!$T704='REFERENCIAS RIESGO'!$C$36,INFORMACION!$F704=REFERENCIAS!$C$24),16,IF(INFORMACION!$T704='REFERENCIAS RIESGO'!$C$36,13,IF(INFORMACION!$F704=REFERENCIAS!$C$24,10,7))),0)</f>
        <v>#REF!</v>
      </c>
      <c r="Y704" s="68">
        <f>+VLOOKUP(M704,REFERENCIAS!$C:$D,2,0)*VLOOKUP($M$2,PONDERADORES!$A$7:$G$9,7,0)+VLOOKUP(N704,REFERENCIAS!$C:$D,2,0)*VLOOKUP($N$2,PONDERADORES!$A$7:$G$9,7,0)+VLOOKUP(O704,REFERENCIAS!$C:$D,2,0)*VLOOKUP($O$2,PONDERADORES!$A$7:$G$9,7,0)</f>
        <v>0.2</v>
      </c>
      <c r="Z704" s="2">
        <f>+VLOOKUP(IF(R704&lt;0.1,0,IF(AND(R704&gt;=0.1,R704&lt;0.2),0.1,IF(AND(R704&gt;=0.2,R704&lt;0.3),0.2,IF(R704&gt;0.3,0.3,)))),REFERENCIAS!$C:$D,2,0)*VLOOKUP($R$2,PONDERADORES!$A$11:$G$11,7,0)</f>
        <v>15</v>
      </c>
      <c r="AA704" s="92"/>
      <c r="AB704" s="95" t="e">
        <f t="shared" ca="1" si="39"/>
        <v>#REF!</v>
      </c>
      <c r="AC704" s="23" t="e">
        <f ca="1">IF(AB704&gt;REFERENCIAS!$C$62,REFERENCIAS!$B$62,IF(AND(AB704&gt;=REFERENCIAS!$C$63,AB704&lt;REFERENCIAS!$D$63),REFERENCIAS!$B$63,IF(AND(AB704&gt;REFERENCIAS!$C$64,AB704&lt;=REFERENCIAS!$D$64),REFERENCIAS!$B$64,IF(AND(AB704&gt;=REFERENCIAS!$C$65,AB704&lt;REFERENCIAS!$D$65),REFERENCIAS!$B$65, "Revisar"))))</f>
        <v>#REF!</v>
      </c>
      <c r="AD704" s="94" t="e">
        <f ca="1">VLOOKUP(AC704,REFERENCIAS!$B$62:$G$65,4,FALSE)</f>
        <v>#REF!</v>
      </c>
      <c r="AJ704" s="20"/>
    </row>
    <row r="705" spans="1:36" ht="17.25" x14ac:dyDescent="0.25">
      <c r="A705" s="74"/>
      <c r="B705" s="19"/>
      <c r="C705" s="19"/>
      <c r="D705" s="50"/>
      <c r="E705" s="73"/>
      <c r="F705" s="74"/>
      <c r="G705" s="9"/>
      <c r="H705" s="48"/>
      <c r="I705" s="49">
        <f t="shared" ca="1" si="37"/>
        <v>2022</v>
      </c>
      <c r="J705" s="22">
        <f t="shared" ca="1" si="36"/>
        <v>1</v>
      </c>
      <c r="K705" s="19"/>
      <c r="L705" s="73"/>
      <c r="M705" s="74"/>
      <c r="N705" s="19"/>
      <c r="O705" s="73"/>
      <c r="P705" s="82">
        <v>1</v>
      </c>
      <c r="Q705" s="24">
        <v>1</v>
      </c>
      <c r="R705" s="81">
        <f t="shared" si="38"/>
        <v>1</v>
      </c>
      <c r="S705" s="85"/>
      <c r="T705" s="19"/>
      <c r="U705" s="22"/>
      <c r="V705" s="59"/>
      <c r="W705" s="81"/>
      <c r="X705" s="91" t="e">
        <f ca="1">+VLOOKUP(#REF!,REFERENCIAS!$C:$D,2,0)*VLOOKUP(#REF!,PONDERADORES!A:P,IF(AND(INFORMACION!$T705='REFERENCIAS RIESGO'!$C$36,INFORMACION!$F705=REFERENCIAS!$C$24),16,IF(INFORMACION!$T705='REFERENCIAS RIESGO'!$C$36,13,IF(INFORMACION!$F705=REFERENCIAS!$C$24,10,7))),0)+VLOOKUP(K705,REFERENCIAS!$C:$D,2,0)*VLOOKUP($K$2,PONDERADORES!A:P,IF(AND(INFORMACION!$T705='REFERENCIAS RIESGO'!$C$36,INFORMACION!$F705=REFERENCIAS!$C$24),16,IF(INFORMACION!$T705='REFERENCIAS RIESGO'!$C$36,13,IF(INFORMACION!$F705=REFERENCIAS!$C$24,10,7))),0)+VLOOKUP(L705,REFERENCIAS!$C:$D,2,0)*VLOOKUP($L$2,PONDERADORES!A:P,IF(AND(INFORMACION!$T705='REFERENCIAS RIESGO'!$C$36,INFORMACION!$F705=REFERENCIAS!$C$24),16,IF(INFORMACION!$T705='REFERENCIAS RIESGO'!$C$36,13,IF(INFORMACION!$F705=REFERENCIAS!$C$24,10,7))),0)+VLOOKUP(F705,REFERENCIAS!$C:$D,2,0)*VLOOKUP($F$2,PONDERADORES!A:P,IF(AND(INFORMACION!$T705='REFERENCIAS RIESGO'!$C$36,INFORMACION!$F705=REFERENCIAS!$C$24),16,IF(INFORMACION!$T705='REFERENCIAS RIESGO'!$C$36,13,IF(INFORMACION!$F705=REFERENCIAS!$C$24,10,7))),0)+VLOOKUP(T705,REFERENCIAS!$C:$D,2,0)*VLOOKUP($T$2,PONDERADORES!A:P,IF(AND(INFORMACION!$T705='REFERENCIAS RIESGO'!$C$36,INFORMACION!$F705=REFERENCIAS!$C$24),16,IF(INFORMACION!$T705='REFERENCIAS RIESGO'!$C$36,13,IF(INFORMACION!$F705=REFERENCIAS!$C$24,10,7))),0)+VLOOKUP(IF(J705&lt;=0.2,0.2,IF(AND(J705&gt;0.2,J705&lt;=0.4),0.4,IF(AND(J705&gt;0.4,J705&lt;=0.6),0.6,IF(AND(J705&gt;0.6,J705&lt;=0.8),0.8,IF(AND(J705&gt;0.8,J705&lt;=1),1))))),REFERENCIAS!$C:$D,2,0)*VLOOKUP($J$2,PONDERADORES!A:P,IF(AND(INFORMACION!$T705='REFERENCIAS RIESGO'!$C$36,INFORMACION!$F705=REFERENCIAS!$C$24),16,IF(INFORMACION!$T705='REFERENCIAS RIESGO'!$C$36,13,IF(INFORMACION!$F705=REFERENCIAS!$C$24,10,7))),0)</f>
        <v>#REF!</v>
      </c>
      <c r="Y705" s="68">
        <f>+VLOOKUP(M705,REFERENCIAS!$C:$D,2,0)*VLOOKUP($M$2,PONDERADORES!$A$7:$G$9,7,0)+VLOOKUP(N705,REFERENCIAS!$C:$D,2,0)*VLOOKUP($N$2,PONDERADORES!$A$7:$G$9,7,0)+VLOOKUP(O705,REFERENCIAS!$C:$D,2,0)*VLOOKUP($O$2,PONDERADORES!$A$7:$G$9,7,0)</f>
        <v>0.2</v>
      </c>
      <c r="Z705" s="2">
        <f>+VLOOKUP(IF(R705&lt;0.1,0,IF(AND(R705&gt;=0.1,R705&lt;0.2),0.1,IF(AND(R705&gt;=0.2,R705&lt;0.3),0.2,IF(R705&gt;0.3,0.3,)))),REFERENCIAS!$C:$D,2,0)*VLOOKUP($R$2,PONDERADORES!$A$11:$G$11,7,0)</f>
        <v>15</v>
      </c>
      <c r="AA705" s="92"/>
      <c r="AB705" s="95" t="e">
        <f t="shared" ca="1" si="39"/>
        <v>#REF!</v>
      </c>
      <c r="AC705" s="23" t="e">
        <f ca="1">IF(AB705&gt;REFERENCIAS!$C$62,REFERENCIAS!$B$62,IF(AND(AB705&gt;=REFERENCIAS!$C$63,AB705&lt;REFERENCIAS!$D$63),REFERENCIAS!$B$63,IF(AND(AB705&gt;REFERENCIAS!$C$64,AB705&lt;=REFERENCIAS!$D$64),REFERENCIAS!$B$64,IF(AND(AB705&gt;=REFERENCIAS!$C$65,AB705&lt;REFERENCIAS!$D$65),REFERENCIAS!$B$65, "Revisar"))))</f>
        <v>#REF!</v>
      </c>
      <c r="AD705" s="94" t="e">
        <f ca="1">VLOOKUP(AC705,REFERENCIAS!$B$62:$G$65,4,FALSE)</f>
        <v>#REF!</v>
      </c>
      <c r="AJ705" s="20"/>
    </row>
    <row r="706" spans="1:36" ht="17.25" x14ac:dyDescent="0.25">
      <c r="A706" s="74"/>
      <c r="B706" s="19"/>
      <c r="C706" s="19"/>
      <c r="D706" s="50"/>
      <c r="E706" s="73"/>
      <c r="F706" s="74"/>
      <c r="G706" s="9"/>
      <c r="H706" s="48"/>
      <c r="I706" s="49">
        <f t="shared" ca="1" si="37"/>
        <v>2022</v>
      </c>
      <c r="J706" s="22">
        <f t="shared" ca="1" si="36"/>
        <v>1</v>
      </c>
      <c r="K706" s="19"/>
      <c r="L706" s="73"/>
      <c r="M706" s="74"/>
      <c r="N706" s="19"/>
      <c r="O706" s="73"/>
      <c r="P706" s="82">
        <v>1</v>
      </c>
      <c r="Q706" s="24">
        <v>1</v>
      </c>
      <c r="R706" s="81">
        <f t="shared" si="38"/>
        <v>1</v>
      </c>
      <c r="S706" s="85"/>
      <c r="T706" s="19"/>
      <c r="U706" s="22"/>
      <c r="V706" s="59"/>
      <c r="W706" s="81"/>
      <c r="X706" s="91" t="e">
        <f ca="1">+VLOOKUP(#REF!,REFERENCIAS!$C:$D,2,0)*VLOOKUP(#REF!,PONDERADORES!A:P,IF(AND(INFORMACION!$T706='REFERENCIAS RIESGO'!$C$36,INFORMACION!$F706=REFERENCIAS!$C$24),16,IF(INFORMACION!$T706='REFERENCIAS RIESGO'!$C$36,13,IF(INFORMACION!$F706=REFERENCIAS!$C$24,10,7))),0)+VLOOKUP(K706,REFERENCIAS!$C:$D,2,0)*VLOOKUP($K$2,PONDERADORES!A:P,IF(AND(INFORMACION!$T706='REFERENCIAS RIESGO'!$C$36,INFORMACION!$F706=REFERENCIAS!$C$24),16,IF(INFORMACION!$T706='REFERENCIAS RIESGO'!$C$36,13,IF(INFORMACION!$F706=REFERENCIAS!$C$24,10,7))),0)+VLOOKUP(L706,REFERENCIAS!$C:$D,2,0)*VLOOKUP($L$2,PONDERADORES!A:P,IF(AND(INFORMACION!$T706='REFERENCIAS RIESGO'!$C$36,INFORMACION!$F706=REFERENCIAS!$C$24),16,IF(INFORMACION!$T706='REFERENCIAS RIESGO'!$C$36,13,IF(INFORMACION!$F706=REFERENCIAS!$C$24,10,7))),0)+VLOOKUP(F706,REFERENCIAS!$C:$D,2,0)*VLOOKUP($F$2,PONDERADORES!A:P,IF(AND(INFORMACION!$T706='REFERENCIAS RIESGO'!$C$36,INFORMACION!$F706=REFERENCIAS!$C$24),16,IF(INFORMACION!$T706='REFERENCIAS RIESGO'!$C$36,13,IF(INFORMACION!$F706=REFERENCIAS!$C$24,10,7))),0)+VLOOKUP(T706,REFERENCIAS!$C:$D,2,0)*VLOOKUP($T$2,PONDERADORES!A:P,IF(AND(INFORMACION!$T706='REFERENCIAS RIESGO'!$C$36,INFORMACION!$F706=REFERENCIAS!$C$24),16,IF(INFORMACION!$T706='REFERENCIAS RIESGO'!$C$36,13,IF(INFORMACION!$F706=REFERENCIAS!$C$24,10,7))),0)+VLOOKUP(IF(J706&lt;=0.2,0.2,IF(AND(J706&gt;0.2,J706&lt;=0.4),0.4,IF(AND(J706&gt;0.4,J706&lt;=0.6),0.6,IF(AND(J706&gt;0.6,J706&lt;=0.8),0.8,IF(AND(J706&gt;0.8,J706&lt;=1),1))))),REFERENCIAS!$C:$D,2,0)*VLOOKUP($J$2,PONDERADORES!A:P,IF(AND(INFORMACION!$T706='REFERENCIAS RIESGO'!$C$36,INFORMACION!$F706=REFERENCIAS!$C$24),16,IF(INFORMACION!$T706='REFERENCIAS RIESGO'!$C$36,13,IF(INFORMACION!$F706=REFERENCIAS!$C$24,10,7))),0)</f>
        <v>#REF!</v>
      </c>
      <c r="Y706" s="68">
        <f>+VLOOKUP(M706,REFERENCIAS!$C:$D,2,0)*VLOOKUP($M$2,PONDERADORES!$A$7:$G$9,7,0)+VLOOKUP(N706,REFERENCIAS!$C:$D,2,0)*VLOOKUP($N$2,PONDERADORES!$A$7:$G$9,7,0)+VLOOKUP(O706,REFERENCIAS!$C:$D,2,0)*VLOOKUP($O$2,PONDERADORES!$A$7:$G$9,7,0)</f>
        <v>0.2</v>
      </c>
      <c r="Z706" s="2">
        <f>+VLOOKUP(IF(R706&lt;0.1,0,IF(AND(R706&gt;=0.1,R706&lt;0.2),0.1,IF(AND(R706&gt;=0.2,R706&lt;0.3),0.2,IF(R706&gt;0.3,0.3,)))),REFERENCIAS!$C:$D,2,0)*VLOOKUP($R$2,PONDERADORES!$A$11:$G$11,7,0)</f>
        <v>15</v>
      </c>
      <c r="AA706" s="92"/>
      <c r="AB706" s="95" t="e">
        <f t="shared" ca="1" si="39"/>
        <v>#REF!</v>
      </c>
      <c r="AC706" s="23" t="e">
        <f ca="1">IF(AB706&gt;REFERENCIAS!$C$62,REFERENCIAS!$B$62,IF(AND(AB706&gt;=REFERENCIAS!$C$63,AB706&lt;REFERENCIAS!$D$63),REFERENCIAS!$B$63,IF(AND(AB706&gt;REFERENCIAS!$C$64,AB706&lt;=REFERENCIAS!$D$64),REFERENCIAS!$B$64,IF(AND(AB706&gt;=REFERENCIAS!$C$65,AB706&lt;REFERENCIAS!$D$65),REFERENCIAS!$B$65, "Revisar"))))</f>
        <v>#REF!</v>
      </c>
      <c r="AD706" s="94" t="e">
        <f ca="1">VLOOKUP(AC706,REFERENCIAS!$B$62:$G$65,4,FALSE)</f>
        <v>#REF!</v>
      </c>
      <c r="AJ706" s="20"/>
    </row>
    <row r="707" spans="1:36" ht="17.25" x14ac:dyDescent="0.25">
      <c r="A707" s="74"/>
      <c r="B707" s="19"/>
      <c r="C707" s="19"/>
      <c r="D707" s="50"/>
      <c r="E707" s="73"/>
      <c r="F707" s="74"/>
      <c r="G707" s="9"/>
      <c r="H707" s="48"/>
      <c r="I707" s="49">
        <f t="shared" ca="1" si="37"/>
        <v>2022</v>
      </c>
      <c r="J707" s="22">
        <f t="shared" ca="1" si="36"/>
        <v>1</v>
      </c>
      <c r="K707" s="19"/>
      <c r="L707" s="73"/>
      <c r="M707" s="74"/>
      <c r="N707" s="19"/>
      <c r="O707" s="73"/>
      <c r="P707" s="82">
        <v>1</v>
      </c>
      <c r="Q707" s="24">
        <v>1</v>
      </c>
      <c r="R707" s="81">
        <f t="shared" si="38"/>
        <v>1</v>
      </c>
      <c r="S707" s="85"/>
      <c r="T707" s="19"/>
      <c r="U707" s="22"/>
      <c r="V707" s="59"/>
      <c r="W707" s="81"/>
      <c r="X707" s="91" t="e">
        <f ca="1">+VLOOKUP(#REF!,REFERENCIAS!$C:$D,2,0)*VLOOKUP(#REF!,PONDERADORES!A:P,IF(AND(INFORMACION!$T707='REFERENCIAS RIESGO'!$C$36,INFORMACION!$F707=REFERENCIAS!$C$24),16,IF(INFORMACION!$T707='REFERENCIAS RIESGO'!$C$36,13,IF(INFORMACION!$F707=REFERENCIAS!$C$24,10,7))),0)+VLOOKUP(K707,REFERENCIAS!$C:$D,2,0)*VLOOKUP($K$2,PONDERADORES!A:P,IF(AND(INFORMACION!$T707='REFERENCIAS RIESGO'!$C$36,INFORMACION!$F707=REFERENCIAS!$C$24),16,IF(INFORMACION!$T707='REFERENCIAS RIESGO'!$C$36,13,IF(INFORMACION!$F707=REFERENCIAS!$C$24,10,7))),0)+VLOOKUP(L707,REFERENCIAS!$C:$D,2,0)*VLOOKUP($L$2,PONDERADORES!A:P,IF(AND(INFORMACION!$T707='REFERENCIAS RIESGO'!$C$36,INFORMACION!$F707=REFERENCIAS!$C$24),16,IF(INFORMACION!$T707='REFERENCIAS RIESGO'!$C$36,13,IF(INFORMACION!$F707=REFERENCIAS!$C$24,10,7))),0)+VLOOKUP(F707,REFERENCIAS!$C:$D,2,0)*VLOOKUP($F$2,PONDERADORES!A:P,IF(AND(INFORMACION!$T707='REFERENCIAS RIESGO'!$C$36,INFORMACION!$F707=REFERENCIAS!$C$24),16,IF(INFORMACION!$T707='REFERENCIAS RIESGO'!$C$36,13,IF(INFORMACION!$F707=REFERENCIAS!$C$24,10,7))),0)+VLOOKUP(T707,REFERENCIAS!$C:$D,2,0)*VLOOKUP($T$2,PONDERADORES!A:P,IF(AND(INFORMACION!$T707='REFERENCIAS RIESGO'!$C$36,INFORMACION!$F707=REFERENCIAS!$C$24),16,IF(INFORMACION!$T707='REFERENCIAS RIESGO'!$C$36,13,IF(INFORMACION!$F707=REFERENCIAS!$C$24,10,7))),0)+VLOOKUP(IF(J707&lt;=0.2,0.2,IF(AND(J707&gt;0.2,J707&lt;=0.4),0.4,IF(AND(J707&gt;0.4,J707&lt;=0.6),0.6,IF(AND(J707&gt;0.6,J707&lt;=0.8),0.8,IF(AND(J707&gt;0.8,J707&lt;=1),1))))),REFERENCIAS!$C:$D,2,0)*VLOOKUP($J$2,PONDERADORES!A:P,IF(AND(INFORMACION!$T707='REFERENCIAS RIESGO'!$C$36,INFORMACION!$F707=REFERENCIAS!$C$24),16,IF(INFORMACION!$T707='REFERENCIAS RIESGO'!$C$36,13,IF(INFORMACION!$F707=REFERENCIAS!$C$24,10,7))),0)</f>
        <v>#REF!</v>
      </c>
      <c r="Y707" s="68">
        <f>+VLOOKUP(M707,REFERENCIAS!$C:$D,2,0)*VLOOKUP($M$2,PONDERADORES!$A$7:$G$9,7,0)+VLOOKUP(N707,REFERENCIAS!$C:$D,2,0)*VLOOKUP($N$2,PONDERADORES!$A$7:$G$9,7,0)+VLOOKUP(O707,REFERENCIAS!$C:$D,2,0)*VLOOKUP($O$2,PONDERADORES!$A$7:$G$9,7,0)</f>
        <v>0.2</v>
      </c>
      <c r="Z707" s="2">
        <f>+VLOOKUP(IF(R707&lt;0.1,0,IF(AND(R707&gt;=0.1,R707&lt;0.2),0.1,IF(AND(R707&gt;=0.2,R707&lt;0.3),0.2,IF(R707&gt;0.3,0.3,)))),REFERENCIAS!$C:$D,2,0)*VLOOKUP($R$2,PONDERADORES!$A$11:$G$11,7,0)</f>
        <v>15</v>
      </c>
      <c r="AA707" s="92"/>
      <c r="AB707" s="95" t="e">
        <f t="shared" ca="1" si="39"/>
        <v>#REF!</v>
      </c>
      <c r="AC707" s="23" t="e">
        <f ca="1">IF(AB707&gt;REFERENCIAS!$C$62,REFERENCIAS!$B$62,IF(AND(AB707&gt;=REFERENCIAS!$C$63,AB707&lt;REFERENCIAS!$D$63),REFERENCIAS!$B$63,IF(AND(AB707&gt;REFERENCIAS!$C$64,AB707&lt;=REFERENCIAS!$D$64),REFERENCIAS!$B$64,IF(AND(AB707&gt;=REFERENCIAS!$C$65,AB707&lt;REFERENCIAS!$D$65),REFERENCIAS!$B$65, "Revisar"))))</f>
        <v>#REF!</v>
      </c>
      <c r="AD707" s="94" t="e">
        <f ca="1">VLOOKUP(AC707,REFERENCIAS!$B$62:$G$65,4,FALSE)</f>
        <v>#REF!</v>
      </c>
      <c r="AJ707" s="20"/>
    </row>
    <row r="708" spans="1:36" ht="17.25" x14ac:dyDescent="0.25">
      <c r="A708" s="74"/>
      <c r="B708" s="19"/>
      <c r="C708" s="19"/>
      <c r="D708" s="50"/>
      <c r="E708" s="73"/>
      <c r="F708" s="74"/>
      <c r="G708" s="9"/>
      <c r="H708" s="48"/>
      <c r="I708" s="49">
        <f t="shared" ca="1" si="37"/>
        <v>2022</v>
      </c>
      <c r="J708" s="22">
        <f t="shared" ref="J708:J771" ca="1" si="40">IF(I708&gt;G708,1,I708/G708)</f>
        <v>1</v>
      </c>
      <c r="K708" s="19"/>
      <c r="L708" s="73"/>
      <c r="M708" s="74"/>
      <c r="N708" s="19"/>
      <c r="O708" s="73"/>
      <c r="P708" s="82">
        <v>1</v>
      </c>
      <c r="Q708" s="24">
        <v>1</v>
      </c>
      <c r="R708" s="81">
        <f t="shared" si="38"/>
        <v>1</v>
      </c>
      <c r="S708" s="85"/>
      <c r="T708" s="19"/>
      <c r="U708" s="22"/>
      <c r="V708" s="59"/>
      <c r="W708" s="81"/>
      <c r="X708" s="91" t="e">
        <f ca="1">+VLOOKUP(#REF!,REFERENCIAS!$C:$D,2,0)*VLOOKUP(#REF!,PONDERADORES!A:P,IF(AND(INFORMACION!$T708='REFERENCIAS RIESGO'!$C$36,INFORMACION!$F708=REFERENCIAS!$C$24),16,IF(INFORMACION!$T708='REFERENCIAS RIESGO'!$C$36,13,IF(INFORMACION!$F708=REFERENCIAS!$C$24,10,7))),0)+VLOOKUP(K708,REFERENCIAS!$C:$D,2,0)*VLOOKUP($K$2,PONDERADORES!A:P,IF(AND(INFORMACION!$T708='REFERENCIAS RIESGO'!$C$36,INFORMACION!$F708=REFERENCIAS!$C$24),16,IF(INFORMACION!$T708='REFERENCIAS RIESGO'!$C$36,13,IF(INFORMACION!$F708=REFERENCIAS!$C$24,10,7))),0)+VLOOKUP(L708,REFERENCIAS!$C:$D,2,0)*VLOOKUP($L$2,PONDERADORES!A:P,IF(AND(INFORMACION!$T708='REFERENCIAS RIESGO'!$C$36,INFORMACION!$F708=REFERENCIAS!$C$24),16,IF(INFORMACION!$T708='REFERENCIAS RIESGO'!$C$36,13,IF(INFORMACION!$F708=REFERENCIAS!$C$24,10,7))),0)+VLOOKUP(F708,REFERENCIAS!$C:$D,2,0)*VLOOKUP($F$2,PONDERADORES!A:P,IF(AND(INFORMACION!$T708='REFERENCIAS RIESGO'!$C$36,INFORMACION!$F708=REFERENCIAS!$C$24),16,IF(INFORMACION!$T708='REFERENCIAS RIESGO'!$C$36,13,IF(INFORMACION!$F708=REFERENCIAS!$C$24,10,7))),0)+VLOOKUP(T708,REFERENCIAS!$C:$D,2,0)*VLOOKUP($T$2,PONDERADORES!A:P,IF(AND(INFORMACION!$T708='REFERENCIAS RIESGO'!$C$36,INFORMACION!$F708=REFERENCIAS!$C$24),16,IF(INFORMACION!$T708='REFERENCIAS RIESGO'!$C$36,13,IF(INFORMACION!$F708=REFERENCIAS!$C$24,10,7))),0)+VLOOKUP(IF(J708&lt;=0.2,0.2,IF(AND(J708&gt;0.2,J708&lt;=0.4),0.4,IF(AND(J708&gt;0.4,J708&lt;=0.6),0.6,IF(AND(J708&gt;0.6,J708&lt;=0.8),0.8,IF(AND(J708&gt;0.8,J708&lt;=1),1))))),REFERENCIAS!$C:$D,2,0)*VLOOKUP($J$2,PONDERADORES!A:P,IF(AND(INFORMACION!$T708='REFERENCIAS RIESGO'!$C$36,INFORMACION!$F708=REFERENCIAS!$C$24),16,IF(INFORMACION!$T708='REFERENCIAS RIESGO'!$C$36,13,IF(INFORMACION!$F708=REFERENCIAS!$C$24,10,7))),0)</f>
        <v>#REF!</v>
      </c>
      <c r="Y708" s="68">
        <f>+VLOOKUP(M708,REFERENCIAS!$C:$D,2,0)*VLOOKUP($M$2,PONDERADORES!$A$7:$G$9,7,0)+VLOOKUP(N708,REFERENCIAS!$C:$D,2,0)*VLOOKUP($N$2,PONDERADORES!$A$7:$G$9,7,0)+VLOOKUP(O708,REFERENCIAS!$C:$D,2,0)*VLOOKUP($O$2,PONDERADORES!$A$7:$G$9,7,0)</f>
        <v>0.2</v>
      </c>
      <c r="Z708" s="2">
        <f>+VLOOKUP(IF(R708&lt;0.1,0,IF(AND(R708&gt;=0.1,R708&lt;0.2),0.1,IF(AND(R708&gt;=0.2,R708&lt;0.3),0.2,IF(R708&gt;0.3,0.3,)))),REFERENCIAS!$C:$D,2,0)*VLOOKUP($R$2,PONDERADORES!$A$11:$G$11,7,0)</f>
        <v>15</v>
      </c>
      <c r="AA708" s="92"/>
      <c r="AB708" s="95" t="e">
        <f t="shared" ca="1" si="39"/>
        <v>#REF!</v>
      </c>
      <c r="AC708" s="23" t="e">
        <f ca="1">IF(AB708&gt;REFERENCIAS!$C$62,REFERENCIAS!$B$62,IF(AND(AB708&gt;=REFERENCIAS!$C$63,AB708&lt;REFERENCIAS!$D$63),REFERENCIAS!$B$63,IF(AND(AB708&gt;REFERENCIAS!$C$64,AB708&lt;=REFERENCIAS!$D$64),REFERENCIAS!$B$64,IF(AND(AB708&gt;=REFERENCIAS!$C$65,AB708&lt;REFERENCIAS!$D$65),REFERENCIAS!$B$65, "Revisar"))))</f>
        <v>#REF!</v>
      </c>
      <c r="AD708" s="94" t="e">
        <f ca="1">VLOOKUP(AC708,REFERENCIAS!$B$62:$G$65,4,FALSE)</f>
        <v>#REF!</v>
      </c>
      <c r="AJ708" s="20"/>
    </row>
    <row r="709" spans="1:36" ht="17.25" x14ac:dyDescent="0.25">
      <c r="A709" s="74"/>
      <c r="B709" s="19"/>
      <c r="C709" s="19"/>
      <c r="D709" s="50"/>
      <c r="E709" s="73"/>
      <c r="F709" s="74"/>
      <c r="G709" s="9"/>
      <c r="H709" s="48"/>
      <c r="I709" s="49">
        <f t="shared" ref="I709:I772" ca="1" si="41">(YEAR(NOW())-H709)</f>
        <v>2022</v>
      </c>
      <c r="J709" s="22">
        <f t="shared" ca="1" si="40"/>
        <v>1</v>
      </c>
      <c r="K709" s="19"/>
      <c r="L709" s="73"/>
      <c r="M709" s="74"/>
      <c r="N709" s="19"/>
      <c r="O709" s="73"/>
      <c r="P709" s="82">
        <v>1</v>
      </c>
      <c r="Q709" s="24">
        <v>1</v>
      </c>
      <c r="R709" s="81">
        <f t="shared" si="38"/>
        <v>1</v>
      </c>
      <c r="S709" s="85"/>
      <c r="T709" s="19"/>
      <c r="U709" s="22"/>
      <c r="V709" s="59"/>
      <c r="W709" s="81"/>
      <c r="X709" s="91" t="e">
        <f ca="1">+VLOOKUP(#REF!,REFERENCIAS!$C:$D,2,0)*VLOOKUP(#REF!,PONDERADORES!A:P,IF(AND(INFORMACION!$T709='REFERENCIAS RIESGO'!$C$36,INFORMACION!$F709=REFERENCIAS!$C$24),16,IF(INFORMACION!$T709='REFERENCIAS RIESGO'!$C$36,13,IF(INFORMACION!$F709=REFERENCIAS!$C$24,10,7))),0)+VLOOKUP(K709,REFERENCIAS!$C:$D,2,0)*VLOOKUP($K$2,PONDERADORES!A:P,IF(AND(INFORMACION!$T709='REFERENCIAS RIESGO'!$C$36,INFORMACION!$F709=REFERENCIAS!$C$24),16,IF(INFORMACION!$T709='REFERENCIAS RIESGO'!$C$36,13,IF(INFORMACION!$F709=REFERENCIAS!$C$24,10,7))),0)+VLOOKUP(L709,REFERENCIAS!$C:$D,2,0)*VLOOKUP($L$2,PONDERADORES!A:P,IF(AND(INFORMACION!$T709='REFERENCIAS RIESGO'!$C$36,INFORMACION!$F709=REFERENCIAS!$C$24),16,IF(INFORMACION!$T709='REFERENCIAS RIESGO'!$C$36,13,IF(INFORMACION!$F709=REFERENCIAS!$C$24,10,7))),0)+VLOOKUP(F709,REFERENCIAS!$C:$D,2,0)*VLOOKUP($F$2,PONDERADORES!A:P,IF(AND(INFORMACION!$T709='REFERENCIAS RIESGO'!$C$36,INFORMACION!$F709=REFERENCIAS!$C$24),16,IF(INFORMACION!$T709='REFERENCIAS RIESGO'!$C$36,13,IF(INFORMACION!$F709=REFERENCIAS!$C$24,10,7))),0)+VLOOKUP(T709,REFERENCIAS!$C:$D,2,0)*VLOOKUP($T$2,PONDERADORES!A:P,IF(AND(INFORMACION!$T709='REFERENCIAS RIESGO'!$C$36,INFORMACION!$F709=REFERENCIAS!$C$24),16,IF(INFORMACION!$T709='REFERENCIAS RIESGO'!$C$36,13,IF(INFORMACION!$F709=REFERENCIAS!$C$24,10,7))),0)+VLOOKUP(IF(J709&lt;=0.2,0.2,IF(AND(J709&gt;0.2,J709&lt;=0.4),0.4,IF(AND(J709&gt;0.4,J709&lt;=0.6),0.6,IF(AND(J709&gt;0.6,J709&lt;=0.8),0.8,IF(AND(J709&gt;0.8,J709&lt;=1),1))))),REFERENCIAS!$C:$D,2,0)*VLOOKUP($J$2,PONDERADORES!A:P,IF(AND(INFORMACION!$T709='REFERENCIAS RIESGO'!$C$36,INFORMACION!$F709=REFERENCIAS!$C$24),16,IF(INFORMACION!$T709='REFERENCIAS RIESGO'!$C$36,13,IF(INFORMACION!$F709=REFERENCIAS!$C$24,10,7))),0)</f>
        <v>#REF!</v>
      </c>
      <c r="Y709" s="68">
        <f>+VLOOKUP(M709,REFERENCIAS!$C:$D,2,0)*VLOOKUP($M$2,PONDERADORES!$A$7:$G$9,7,0)+VLOOKUP(N709,REFERENCIAS!$C:$D,2,0)*VLOOKUP($N$2,PONDERADORES!$A$7:$G$9,7,0)+VLOOKUP(O709,REFERENCIAS!$C:$D,2,0)*VLOOKUP($O$2,PONDERADORES!$A$7:$G$9,7,0)</f>
        <v>0.2</v>
      </c>
      <c r="Z709" s="2">
        <f>+VLOOKUP(IF(R709&lt;0.1,0,IF(AND(R709&gt;=0.1,R709&lt;0.2),0.1,IF(AND(R709&gt;=0.2,R709&lt;0.3),0.2,IF(R709&gt;0.3,0.3,)))),REFERENCIAS!$C:$D,2,0)*VLOOKUP($R$2,PONDERADORES!$A$11:$G$11,7,0)</f>
        <v>15</v>
      </c>
      <c r="AA709" s="92"/>
      <c r="AB709" s="95" t="e">
        <f t="shared" ca="1" si="39"/>
        <v>#REF!</v>
      </c>
      <c r="AC709" s="23" t="e">
        <f ca="1">IF(AB709&gt;REFERENCIAS!$C$62,REFERENCIAS!$B$62,IF(AND(AB709&gt;=REFERENCIAS!$C$63,AB709&lt;REFERENCIAS!$D$63),REFERENCIAS!$B$63,IF(AND(AB709&gt;REFERENCIAS!$C$64,AB709&lt;=REFERENCIAS!$D$64),REFERENCIAS!$B$64,IF(AND(AB709&gt;=REFERENCIAS!$C$65,AB709&lt;REFERENCIAS!$D$65),REFERENCIAS!$B$65, "Revisar"))))</f>
        <v>#REF!</v>
      </c>
      <c r="AD709" s="94" t="e">
        <f ca="1">VLOOKUP(AC709,REFERENCIAS!$B$62:$G$65,4,FALSE)</f>
        <v>#REF!</v>
      </c>
      <c r="AJ709" s="20"/>
    </row>
    <row r="710" spans="1:36" ht="17.25" x14ac:dyDescent="0.25">
      <c r="A710" s="74"/>
      <c r="B710" s="19"/>
      <c r="C710" s="19"/>
      <c r="D710" s="50"/>
      <c r="E710" s="73"/>
      <c r="F710" s="74"/>
      <c r="G710" s="9"/>
      <c r="H710" s="48"/>
      <c r="I710" s="49">
        <f t="shared" ca="1" si="41"/>
        <v>2022</v>
      </c>
      <c r="J710" s="22">
        <f t="shared" ca="1" si="40"/>
        <v>1</v>
      </c>
      <c r="K710" s="19"/>
      <c r="L710" s="73"/>
      <c r="M710" s="74"/>
      <c r="N710" s="19"/>
      <c r="O710" s="73"/>
      <c r="P710" s="82">
        <v>1</v>
      </c>
      <c r="Q710" s="24">
        <v>1</v>
      </c>
      <c r="R710" s="81">
        <f t="shared" ref="R710:R773" si="42">+Q710/P710</f>
        <v>1</v>
      </c>
      <c r="S710" s="85"/>
      <c r="T710" s="19"/>
      <c r="U710" s="22"/>
      <c r="V710" s="59"/>
      <c r="W710" s="81"/>
      <c r="X710" s="91" t="e">
        <f ca="1">+VLOOKUP(#REF!,REFERENCIAS!$C:$D,2,0)*VLOOKUP(#REF!,PONDERADORES!A:P,IF(AND(INFORMACION!$T710='REFERENCIAS RIESGO'!$C$36,INFORMACION!$F710=REFERENCIAS!$C$24),16,IF(INFORMACION!$T710='REFERENCIAS RIESGO'!$C$36,13,IF(INFORMACION!$F710=REFERENCIAS!$C$24,10,7))),0)+VLOOKUP(K710,REFERENCIAS!$C:$D,2,0)*VLOOKUP($K$2,PONDERADORES!A:P,IF(AND(INFORMACION!$T710='REFERENCIAS RIESGO'!$C$36,INFORMACION!$F710=REFERENCIAS!$C$24),16,IF(INFORMACION!$T710='REFERENCIAS RIESGO'!$C$36,13,IF(INFORMACION!$F710=REFERENCIAS!$C$24,10,7))),0)+VLOOKUP(L710,REFERENCIAS!$C:$D,2,0)*VLOOKUP($L$2,PONDERADORES!A:P,IF(AND(INFORMACION!$T710='REFERENCIAS RIESGO'!$C$36,INFORMACION!$F710=REFERENCIAS!$C$24),16,IF(INFORMACION!$T710='REFERENCIAS RIESGO'!$C$36,13,IF(INFORMACION!$F710=REFERENCIAS!$C$24,10,7))),0)+VLOOKUP(F710,REFERENCIAS!$C:$D,2,0)*VLOOKUP($F$2,PONDERADORES!A:P,IF(AND(INFORMACION!$T710='REFERENCIAS RIESGO'!$C$36,INFORMACION!$F710=REFERENCIAS!$C$24),16,IF(INFORMACION!$T710='REFERENCIAS RIESGO'!$C$36,13,IF(INFORMACION!$F710=REFERENCIAS!$C$24,10,7))),0)+VLOOKUP(T710,REFERENCIAS!$C:$D,2,0)*VLOOKUP($T$2,PONDERADORES!A:P,IF(AND(INFORMACION!$T710='REFERENCIAS RIESGO'!$C$36,INFORMACION!$F710=REFERENCIAS!$C$24),16,IF(INFORMACION!$T710='REFERENCIAS RIESGO'!$C$36,13,IF(INFORMACION!$F710=REFERENCIAS!$C$24,10,7))),0)+VLOOKUP(IF(J710&lt;=0.2,0.2,IF(AND(J710&gt;0.2,J710&lt;=0.4),0.4,IF(AND(J710&gt;0.4,J710&lt;=0.6),0.6,IF(AND(J710&gt;0.6,J710&lt;=0.8),0.8,IF(AND(J710&gt;0.8,J710&lt;=1),1))))),REFERENCIAS!$C:$D,2,0)*VLOOKUP($J$2,PONDERADORES!A:P,IF(AND(INFORMACION!$T710='REFERENCIAS RIESGO'!$C$36,INFORMACION!$F710=REFERENCIAS!$C$24),16,IF(INFORMACION!$T710='REFERENCIAS RIESGO'!$C$36,13,IF(INFORMACION!$F710=REFERENCIAS!$C$24,10,7))),0)</f>
        <v>#REF!</v>
      </c>
      <c r="Y710" s="68">
        <f>+VLOOKUP(M710,REFERENCIAS!$C:$D,2,0)*VLOOKUP($M$2,PONDERADORES!$A$7:$G$9,7,0)+VLOOKUP(N710,REFERENCIAS!$C:$D,2,0)*VLOOKUP($N$2,PONDERADORES!$A$7:$G$9,7,0)+VLOOKUP(O710,REFERENCIAS!$C:$D,2,0)*VLOOKUP($O$2,PONDERADORES!$A$7:$G$9,7,0)</f>
        <v>0.2</v>
      </c>
      <c r="Z710" s="2">
        <f>+VLOOKUP(IF(R710&lt;0.1,0,IF(AND(R710&gt;=0.1,R710&lt;0.2),0.1,IF(AND(R710&gt;=0.2,R710&lt;0.3),0.2,IF(R710&gt;0.3,0.3,)))),REFERENCIAS!$C:$D,2,0)*VLOOKUP($R$2,PONDERADORES!$A$11:$G$11,7,0)</f>
        <v>15</v>
      </c>
      <c r="AA710" s="92"/>
      <c r="AB710" s="95" t="e">
        <f t="shared" ref="AB710:AB773" ca="1" si="43">+X710+Y710+Z710</f>
        <v>#REF!</v>
      </c>
      <c r="AC710" s="23" t="e">
        <f ca="1">IF(AB710&gt;REFERENCIAS!$C$62,REFERENCIAS!$B$62,IF(AND(AB710&gt;=REFERENCIAS!$C$63,AB710&lt;REFERENCIAS!$D$63),REFERENCIAS!$B$63,IF(AND(AB710&gt;REFERENCIAS!$C$64,AB710&lt;=REFERENCIAS!$D$64),REFERENCIAS!$B$64,IF(AND(AB710&gt;=REFERENCIAS!$C$65,AB710&lt;REFERENCIAS!$D$65),REFERENCIAS!$B$65, "Revisar"))))</f>
        <v>#REF!</v>
      </c>
      <c r="AD710" s="94" t="e">
        <f ca="1">VLOOKUP(AC710,REFERENCIAS!$B$62:$G$65,4,FALSE)</f>
        <v>#REF!</v>
      </c>
      <c r="AJ710" s="20"/>
    </row>
    <row r="711" spans="1:36" ht="17.25" x14ac:dyDescent="0.25">
      <c r="A711" s="74"/>
      <c r="B711" s="19"/>
      <c r="C711" s="19"/>
      <c r="D711" s="50"/>
      <c r="E711" s="73"/>
      <c r="F711" s="74"/>
      <c r="G711" s="9"/>
      <c r="H711" s="48"/>
      <c r="I711" s="49">
        <f t="shared" ca="1" si="41"/>
        <v>2022</v>
      </c>
      <c r="J711" s="22">
        <f t="shared" ca="1" si="40"/>
        <v>1</v>
      </c>
      <c r="K711" s="19"/>
      <c r="L711" s="73"/>
      <c r="M711" s="74"/>
      <c r="N711" s="19"/>
      <c r="O711" s="73"/>
      <c r="P711" s="82">
        <v>1</v>
      </c>
      <c r="Q711" s="24">
        <v>1</v>
      </c>
      <c r="R711" s="81">
        <f t="shared" si="42"/>
        <v>1</v>
      </c>
      <c r="S711" s="85"/>
      <c r="T711" s="19"/>
      <c r="U711" s="22"/>
      <c r="V711" s="59"/>
      <c r="W711" s="81"/>
      <c r="X711" s="91" t="e">
        <f ca="1">+VLOOKUP(#REF!,REFERENCIAS!$C:$D,2,0)*VLOOKUP(#REF!,PONDERADORES!A:P,IF(AND(INFORMACION!$T711='REFERENCIAS RIESGO'!$C$36,INFORMACION!$F711=REFERENCIAS!$C$24),16,IF(INFORMACION!$T711='REFERENCIAS RIESGO'!$C$36,13,IF(INFORMACION!$F711=REFERENCIAS!$C$24,10,7))),0)+VLOOKUP(K711,REFERENCIAS!$C:$D,2,0)*VLOOKUP($K$2,PONDERADORES!A:P,IF(AND(INFORMACION!$T711='REFERENCIAS RIESGO'!$C$36,INFORMACION!$F711=REFERENCIAS!$C$24),16,IF(INFORMACION!$T711='REFERENCIAS RIESGO'!$C$36,13,IF(INFORMACION!$F711=REFERENCIAS!$C$24,10,7))),0)+VLOOKUP(L711,REFERENCIAS!$C:$D,2,0)*VLOOKUP($L$2,PONDERADORES!A:P,IF(AND(INFORMACION!$T711='REFERENCIAS RIESGO'!$C$36,INFORMACION!$F711=REFERENCIAS!$C$24),16,IF(INFORMACION!$T711='REFERENCIAS RIESGO'!$C$36,13,IF(INFORMACION!$F711=REFERENCIAS!$C$24,10,7))),0)+VLOOKUP(F711,REFERENCIAS!$C:$D,2,0)*VLOOKUP($F$2,PONDERADORES!A:P,IF(AND(INFORMACION!$T711='REFERENCIAS RIESGO'!$C$36,INFORMACION!$F711=REFERENCIAS!$C$24),16,IF(INFORMACION!$T711='REFERENCIAS RIESGO'!$C$36,13,IF(INFORMACION!$F711=REFERENCIAS!$C$24,10,7))),0)+VLOOKUP(T711,REFERENCIAS!$C:$D,2,0)*VLOOKUP($T$2,PONDERADORES!A:P,IF(AND(INFORMACION!$T711='REFERENCIAS RIESGO'!$C$36,INFORMACION!$F711=REFERENCIAS!$C$24),16,IF(INFORMACION!$T711='REFERENCIAS RIESGO'!$C$36,13,IF(INFORMACION!$F711=REFERENCIAS!$C$24,10,7))),0)+VLOOKUP(IF(J711&lt;=0.2,0.2,IF(AND(J711&gt;0.2,J711&lt;=0.4),0.4,IF(AND(J711&gt;0.4,J711&lt;=0.6),0.6,IF(AND(J711&gt;0.6,J711&lt;=0.8),0.8,IF(AND(J711&gt;0.8,J711&lt;=1),1))))),REFERENCIAS!$C:$D,2,0)*VLOOKUP($J$2,PONDERADORES!A:P,IF(AND(INFORMACION!$T711='REFERENCIAS RIESGO'!$C$36,INFORMACION!$F711=REFERENCIAS!$C$24),16,IF(INFORMACION!$T711='REFERENCIAS RIESGO'!$C$36,13,IF(INFORMACION!$F711=REFERENCIAS!$C$24,10,7))),0)</f>
        <v>#REF!</v>
      </c>
      <c r="Y711" s="68">
        <f>+VLOOKUP(M711,REFERENCIAS!$C:$D,2,0)*VLOOKUP($M$2,PONDERADORES!$A$7:$G$9,7,0)+VLOOKUP(N711,REFERENCIAS!$C:$D,2,0)*VLOOKUP($N$2,PONDERADORES!$A$7:$G$9,7,0)+VLOOKUP(O711,REFERENCIAS!$C:$D,2,0)*VLOOKUP($O$2,PONDERADORES!$A$7:$G$9,7,0)</f>
        <v>0.2</v>
      </c>
      <c r="Z711" s="2">
        <f>+VLOOKUP(IF(R711&lt;0.1,0,IF(AND(R711&gt;=0.1,R711&lt;0.2),0.1,IF(AND(R711&gt;=0.2,R711&lt;0.3),0.2,IF(R711&gt;0.3,0.3,)))),REFERENCIAS!$C:$D,2,0)*VLOOKUP($R$2,PONDERADORES!$A$11:$G$11,7,0)</f>
        <v>15</v>
      </c>
      <c r="AA711" s="92"/>
      <c r="AB711" s="95" t="e">
        <f t="shared" ca="1" si="43"/>
        <v>#REF!</v>
      </c>
      <c r="AC711" s="23" t="e">
        <f ca="1">IF(AB711&gt;REFERENCIAS!$C$62,REFERENCIAS!$B$62,IF(AND(AB711&gt;=REFERENCIAS!$C$63,AB711&lt;REFERENCIAS!$D$63),REFERENCIAS!$B$63,IF(AND(AB711&gt;REFERENCIAS!$C$64,AB711&lt;=REFERENCIAS!$D$64),REFERENCIAS!$B$64,IF(AND(AB711&gt;=REFERENCIAS!$C$65,AB711&lt;REFERENCIAS!$D$65),REFERENCIAS!$B$65, "Revisar"))))</f>
        <v>#REF!</v>
      </c>
      <c r="AD711" s="94" t="e">
        <f ca="1">VLOOKUP(AC711,REFERENCIAS!$B$62:$G$65,4,FALSE)</f>
        <v>#REF!</v>
      </c>
      <c r="AJ711" s="20"/>
    </row>
    <row r="712" spans="1:36" ht="17.25" x14ac:dyDescent="0.25">
      <c r="A712" s="74"/>
      <c r="B712" s="19"/>
      <c r="C712" s="19"/>
      <c r="D712" s="50"/>
      <c r="E712" s="73"/>
      <c r="F712" s="74"/>
      <c r="G712" s="9"/>
      <c r="H712" s="48"/>
      <c r="I712" s="49">
        <f t="shared" ca="1" si="41"/>
        <v>2022</v>
      </c>
      <c r="J712" s="22">
        <f t="shared" ca="1" si="40"/>
        <v>1</v>
      </c>
      <c r="K712" s="19"/>
      <c r="L712" s="73"/>
      <c r="M712" s="74"/>
      <c r="N712" s="19"/>
      <c r="O712" s="73"/>
      <c r="P712" s="82">
        <v>1</v>
      </c>
      <c r="Q712" s="24">
        <v>1</v>
      </c>
      <c r="R712" s="81">
        <f t="shared" si="42"/>
        <v>1</v>
      </c>
      <c r="S712" s="85"/>
      <c r="T712" s="19"/>
      <c r="U712" s="22"/>
      <c r="V712" s="59"/>
      <c r="W712" s="81"/>
      <c r="X712" s="91" t="e">
        <f ca="1">+VLOOKUP(#REF!,REFERENCIAS!$C:$D,2,0)*VLOOKUP(#REF!,PONDERADORES!A:P,IF(AND(INFORMACION!$T712='REFERENCIAS RIESGO'!$C$36,INFORMACION!$F712=REFERENCIAS!$C$24),16,IF(INFORMACION!$T712='REFERENCIAS RIESGO'!$C$36,13,IF(INFORMACION!$F712=REFERENCIAS!$C$24,10,7))),0)+VLOOKUP(K712,REFERENCIAS!$C:$D,2,0)*VLOOKUP($K$2,PONDERADORES!A:P,IF(AND(INFORMACION!$T712='REFERENCIAS RIESGO'!$C$36,INFORMACION!$F712=REFERENCIAS!$C$24),16,IF(INFORMACION!$T712='REFERENCIAS RIESGO'!$C$36,13,IF(INFORMACION!$F712=REFERENCIAS!$C$24,10,7))),0)+VLOOKUP(L712,REFERENCIAS!$C:$D,2,0)*VLOOKUP($L$2,PONDERADORES!A:P,IF(AND(INFORMACION!$T712='REFERENCIAS RIESGO'!$C$36,INFORMACION!$F712=REFERENCIAS!$C$24),16,IF(INFORMACION!$T712='REFERENCIAS RIESGO'!$C$36,13,IF(INFORMACION!$F712=REFERENCIAS!$C$24,10,7))),0)+VLOOKUP(F712,REFERENCIAS!$C:$D,2,0)*VLOOKUP($F$2,PONDERADORES!A:P,IF(AND(INFORMACION!$T712='REFERENCIAS RIESGO'!$C$36,INFORMACION!$F712=REFERENCIAS!$C$24),16,IF(INFORMACION!$T712='REFERENCIAS RIESGO'!$C$36,13,IF(INFORMACION!$F712=REFERENCIAS!$C$24,10,7))),0)+VLOOKUP(T712,REFERENCIAS!$C:$D,2,0)*VLOOKUP($T$2,PONDERADORES!A:P,IF(AND(INFORMACION!$T712='REFERENCIAS RIESGO'!$C$36,INFORMACION!$F712=REFERENCIAS!$C$24),16,IF(INFORMACION!$T712='REFERENCIAS RIESGO'!$C$36,13,IF(INFORMACION!$F712=REFERENCIAS!$C$24,10,7))),0)+VLOOKUP(IF(J712&lt;=0.2,0.2,IF(AND(J712&gt;0.2,J712&lt;=0.4),0.4,IF(AND(J712&gt;0.4,J712&lt;=0.6),0.6,IF(AND(J712&gt;0.6,J712&lt;=0.8),0.8,IF(AND(J712&gt;0.8,J712&lt;=1),1))))),REFERENCIAS!$C:$D,2,0)*VLOOKUP($J$2,PONDERADORES!A:P,IF(AND(INFORMACION!$T712='REFERENCIAS RIESGO'!$C$36,INFORMACION!$F712=REFERENCIAS!$C$24),16,IF(INFORMACION!$T712='REFERENCIAS RIESGO'!$C$36,13,IF(INFORMACION!$F712=REFERENCIAS!$C$24,10,7))),0)</f>
        <v>#REF!</v>
      </c>
      <c r="Y712" s="68">
        <f>+VLOOKUP(M712,REFERENCIAS!$C:$D,2,0)*VLOOKUP($M$2,PONDERADORES!$A$7:$G$9,7,0)+VLOOKUP(N712,REFERENCIAS!$C:$D,2,0)*VLOOKUP($N$2,PONDERADORES!$A$7:$G$9,7,0)+VLOOKUP(O712,REFERENCIAS!$C:$D,2,0)*VLOOKUP($O$2,PONDERADORES!$A$7:$G$9,7,0)</f>
        <v>0.2</v>
      </c>
      <c r="Z712" s="2">
        <f>+VLOOKUP(IF(R712&lt;0.1,0,IF(AND(R712&gt;=0.1,R712&lt;0.2),0.1,IF(AND(R712&gt;=0.2,R712&lt;0.3),0.2,IF(R712&gt;0.3,0.3,)))),REFERENCIAS!$C:$D,2,0)*VLOOKUP($R$2,PONDERADORES!$A$11:$G$11,7,0)</f>
        <v>15</v>
      </c>
      <c r="AA712" s="92"/>
      <c r="AB712" s="95" t="e">
        <f t="shared" ca="1" si="43"/>
        <v>#REF!</v>
      </c>
      <c r="AC712" s="23" t="e">
        <f ca="1">IF(AB712&gt;REFERENCIAS!$C$62,REFERENCIAS!$B$62,IF(AND(AB712&gt;=REFERENCIAS!$C$63,AB712&lt;REFERENCIAS!$D$63),REFERENCIAS!$B$63,IF(AND(AB712&gt;REFERENCIAS!$C$64,AB712&lt;=REFERENCIAS!$D$64),REFERENCIAS!$B$64,IF(AND(AB712&gt;=REFERENCIAS!$C$65,AB712&lt;REFERENCIAS!$D$65),REFERENCIAS!$B$65, "Revisar"))))</f>
        <v>#REF!</v>
      </c>
      <c r="AD712" s="94" t="e">
        <f ca="1">VLOOKUP(AC712,REFERENCIAS!$B$62:$G$65,4,FALSE)</f>
        <v>#REF!</v>
      </c>
      <c r="AJ712" s="20"/>
    </row>
    <row r="713" spans="1:36" ht="17.25" x14ac:dyDescent="0.25">
      <c r="A713" s="74"/>
      <c r="B713" s="19"/>
      <c r="C713" s="19"/>
      <c r="D713" s="50"/>
      <c r="E713" s="73"/>
      <c r="F713" s="74"/>
      <c r="G713" s="9"/>
      <c r="H713" s="48"/>
      <c r="I713" s="49">
        <f t="shared" ca="1" si="41"/>
        <v>2022</v>
      </c>
      <c r="J713" s="22">
        <f t="shared" ca="1" si="40"/>
        <v>1</v>
      </c>
      <c r="K713" s="19"/>
      <c r="L713" s="73"/>
      <c r="M713" s="74"/>
      <c r="N713" s="19"/>
      <c r="O713" s="73"/>
      <c r="P713" s="82">
        <v>1</v>
      </c>
      <c r="Q713" s="24">
        <v>1</v>
      </c>
      <c r="R713" s="81">
        <f t="shared" si="42"/>
        <v>1</v>
      </c>
      <c r="S713" s="85"/>
      <c r="T713" s="19"/>
      <c r="U713" s="22"/>
      <c r="V713" s="59"/>
      <c r="W713" s="81"/>
      <c r="X713" s="91" t="e">
        <f ca="1">+VLOOKUP(#REF!,REFERENCIAS!$C:$D,2,0)*VLOOKUP(#REF!,PONDERADORES!A:P,IF(AND(INFORMACION!$T713='REFERENCIAS RIESGO'!$C$36,INFORMACION!$F713=REFERENCIAS!$C$24),16,IF(INFORMACION!$T713='REFERENCIAS RIESGO'!$C$36,13,IF(INFORMACION!$F713=REFERENCIAS!$C$24,10,7))),0)+VLOOKUP(K713,REFERENCIAS!$C:$D,2,0)*VLOOKUP($K$2,PONDERADORES!A:P,IF(AND(INFORMACION!$T713='REFERENCIAS RIESGO'!$C$36,INFORMACION!$F713=REFERENCIAS!$C$24),16,IF(INFORMACION!$T713='REFERENCIAS RIESGO'!$C$36,13,IF(INFORMACION!$F713=REFERENCIAS!$C$24,10,7))),0)+VLOOKUP(L713,REFERENCIAS!$C:$D,2,0)*VLOOKUP($L$2,PONDERADORES!A:P,IF(AND(INFORMACION!$T713='REFERENCIAS RIESGO'!$C$36,INFORMACION!$F713=REFERENCIAS!$C$24),16,IF(INFORMACION!$T713='REFERENCIAS RIESGO'!$C$36,13,IF(INFORMACION!$F713=REFERENCIAS!$C$24,10,7))),0)+VLOOKUP(F713,REFERENCIAS!$C:$D,2,0)*VLOOKUP($F$2,PONDERADORES!A:P,IF(AND(INFORMACION!$T713='REFERENCIAS RIESGO'!$C$36,INFORMACION!$F713=REFERENCIAS!$C$24),16,IF(INFORMACION!$T713='REFERENCIAS RIESGO'!$C$36,13,IF(INFORMACION!$F713=REFERENCIAS!$C$24,10,7))),0)+VLOOKUP(T713,REFERENCIAS!$C:$D,2,0)*VLOOKUP($T$2,PONDERADORES!A:P,IF(AND(INFORMACION!$T713='REFERENCIAS RIESGO'!$C$36,INFORMACION!$F713=REFERENCIAS!$C$24),16,IF(INFORMACION!$T713='REFERENCIAS RIESGO'!$C$36,13,IF(INFORMACION!$F713=REFERENCIAS!$C$24,10,7))),0)+VLOOKUP(IF(J713&lt;=0.2,0.2,IF(AND(J713&gt;0.2,J713&lt;=0.4),0.4,IF(AND(J713&gt;0.4,J713&lt;=0.6),0.6,IF(AND(J713&gt;0.6,J713&lt;=0.8),0.8,IF(AND(J713&gt;0.8,J713&lt;=1),1))))),REFERENCIAS!$C:$D,2,0)*VLOOKUP($J$2,PONDERADORES!A:P,IF(AND(INFORMACION!$T713='REFERENCIAS RIESGO'!$C$36,INFORMACION!$F713=REFERENCIAS!$C$24),16,IF(INFORMACION!$T713='REFERENCIAS RIESGO'!$C$36,13,IF(INFORMACION!$F713=REFERENCIAS!$C$24,10,7))),0)</f>
        <v>#REF!</v>
      </c>
      <c r="Y713" s="68">
        <f>+VLOOKUP(M713,REFERENCIAS!$C:$D,2,0)*VLOOKUP($M$2,PONDERADORES!$A$7:$G$9,7,0)+VLOOKUP(N713,REFERENCIAS!$C:$D,2,0)*VLOOKUP($N$2,PONDERADORES!$A$7:$G$9,7,0)+VLOOKUP(O713,REFERENCIAS!$C:$D,2,0)*VLOOKUP($O$2,PONDERADORES!$A$7:$G$9,7,0)</f>
        <v>0.2</v>
      </c>
      <c r="Z713" s="2">
        <f>+VLOOKUP(IF(R713&lt;0.1,0,IF(AND(R713&gt;=0.1,R713&lt;0.2),0.1,IF(AND(R713&gt;=0.2,R713&lt;0.3),0.2,IF(R713&gt;0.3,0.3,)))),REFERENCIAS!$C:$D,2,0)*VLOOKUP($R$2,PONDERADORES!$A$11:$G$11,7,0)</f>
        <v>15</v>
      </c>
      <c r="AA713" s="92"/>
      <c r="AB713" s="95" t="e">
        <f t="shared" ca="1" si="43"/>
        <v>#REF!</v>
      </c>
      <c r="AC713" s="23" t="e">
        <f ca="1">IF(AB713&gt;REFERENCIAS!$C$62,REFERENCIAS!$B$62,IF(AND(AB713&gt;=REFERENCIAS!$C$63,AB713&lt;REFERENCIAS!$D$63),REFERENCIAS!$B$63,IF(AND(AB713&gt;REFERENCIAS!$C$64,AB713&lt;=REFERENCIAS!$D$64),REFERENCIAS!$B$64,IF(AND(AB713&gt;=REFERENCIAS!$C$65,AB713&lt;REFERENCIAS!$D$65),REFERENCIAS!$B$65, "Revisar"))))</f>
        <v>#REF!</v>
      </c>
      <c r="AD713" s="94" t="e">
        <f ca="1">VLOOKUP(AC713,REFERENCIAS!$B$62:$G$65,4,FALSE)</f>
        <v>#REF!</v>
      </c>
      <c r="AJ713" s="20"/>
    </row>
    <row r="714" spans="1:36" ht="17.25" x14ac:dyDescent="0.25">
      <c r="A714" s="74"/>
      <c r="B714" s="19"/>
      <c r="C714" s="19"/>
      <c r="D714" s="50"/>
      <c r="E714" s="73"/>
      <c r="F714" s="74"/>
      <c r="G714" s="9"/>
      <c r="H714" s="48"/>
      <c r="I714" s="49">
        <f t="shared" ca="1" si="41"/>
        <v>2022</v>
      </c>
      <c r="J714" s="22">
        <f t="shared" ca="1" si="40"/>
        <v>1</v>
      </c>
      <c r="K714" s="19"/>
      <c r="L714" s="73"/>
      <c r="M714" s="74"/>
      <c r="N714" s="19"/>
      <c r="O714" s="73"/>
      <c r="P714" s="82">
        <v>1</v>
      </c>
      <c r="Q714" s="24">
        <v>1</v>
      </c>
      <c r="R714" s="81">
        <f t="shared" si="42"/>
        <v>1</v>
      </c>
      <c r="S714" s="85"/>
      <c r="T714" s="19"/>
      <c r="U714" s="22"/>
      <c r="V714" s="59"/>
      <c r="W714" s="81"/>
      <c r="X714" s="91" t="e">
        <f ca="1">+VLOOKUP(#REF!,REFERENCIAS!$C:$D,2,0)*VLOOKUP(#REF!,PONDERADORES!A:P,IF(AND(INFORMACION!$T714='REFERENCIAS RIESGO'!$C$36,INFORMACION!$F714=REFERENCIAS!$C$24),16,IF(INFORMACION!$T714='REFERENCIAS RIESGO'!$C$36,13,IF(INFORMACION!$F714=REFERENCIAS!$C$24,10,7))),0)+VLOOKUP(K714,REFERENCIAS!$C:$D,2,0)*VLOOKUP($K$2,PONDERADORES!A:P,IF(AND(INFORMACION!$T714='REFERENCIAS RIESGO'!$C$36,INFORMACION!$F714=REFERENCIAS!$C$24),16,IF(INFORMACION!$T714='REFERENCIAS RIESGO'!$C$36,13,IF(INFORMACION!$F714=REFERENCIAS!$C$24,10,7))),0)+VLOOKUP(L714,REFERENCIAS!$C:$D,2,0)*VLOOKUP($L$2,PONDERADORES!A:P,IF(AND(INFORMACION!$T714='REFERENCIAS RIESGO'!$C$36,INFORMACION!$F714=REFERENCIAS!$C$24),16,IF(INFORMACION!$T714='REFERENCIAS RIESGO'!$C$36,13,IF(INFORMACION!$F714=REFERENCIAS!$C$24,10,7))),0)+VLOOKUP(F714,REFERENCIAS!$C:$D,2,0)*VLOOKUP($F$2,PONDERADORES!A:P,IF(AND(INFORMACION!$T714='REFERENCIAS RIESGO'!$C$36,INFORMACION!$F714=REFERENCIAS!$C$24),16,IF(INFORMACION!$T714='REFERENCIAS RIESGO'!$C$36,13,IF(INFORMACION!$F714=REFERENCIAS!$C$24,10,7))),0)+VLOOKUP(T714,REFERENCIAS!$C:$D,2,0)*VLOOKUP($T$2,PONDERADORES!A:P,IF(AND(INFORMACION!$T714='REFERENCIAS RIESGO'!$C$36,INFORMACION!$F714=REFERENCIAS!$C$24),16,IF(INFORMACION!$T714='REFERENCIAS RIESGO'!$C$36,13,IF(INFORMACION!$F714=REFERENCIAS!$C$24,10,7))),0)+VLOOKUP(IF(J714&lt;=0.2,0.2,IF(AND(J714&gt;0.2,J714&lt;=0.4),0.4,IF(AND(J714&gt;0.4,J714&lt;=0.6),0.6,IF(AND(J714&gt;0.6,J714&lt;=0.8),0.8,IF(AND(J714&gt;0.8,J714&lt;=1),1))))),REFERENCIAS!$C:$D,2,0)*VLOOKUP($J$2,PONDERADORES!A:P,IF(AND(INFORMACION!$T714='REFERENCIAS RIESGO'!$C$36,INFORMACION!$F714=REFERENCIAS!$C$24),16,IF(INFORMACION!$T714='REFERENCIAS RIESGO'!$C$36,13,IF(INFORMACION!$F714=REFERENCIAS!$C$24,10,7))),0)</f>
        <v>#REF!</v>
      </c>
      <c r="Y714" s="68">
        <f>+VLOOKUP(M714,REFERENCIAS!$C:$D,2,0)*VLOOKUP($M$2,PONDERADORES!$A$7:$G$9,7,0)+VLOOKUP(N714,REFERENCIAS!$C:$D,2,0)*VLOOKUP($N$2,PONDERADORES!$A$7:$G$9,7,0)+VLOOKUP(O714,REFERENCIAS!$C:$D,2,0)*VLOOKUP($O$2,PONDERADORES!$A$7:$G$9,7,0)</f>
        <v>0.2</v>
      </c>
      <c r="Z714" s="2">
        <f>+VLOOKUP(IF(R714&lt;0.1,0,IF(AND(R714&gt;=0.1,R714&lt;0.2),0.1,IF(AND(R714&gt;=0.2,R714&lt;0.3),0.2,IF(R714&gt;0.3,0.3,)))),REFERENCIAS!$C:$D,2,0)*VLOOKUP($R$2,PONDERADORES!$A$11:$G$11,7,0)</f>
        <v>15</v>
      </c>
      <c r="AA714" s="92"/>
      <c r="AB714" s="95" t="e">
        <f t="shared" ca="1" si="43"/>
        <v>#REF!</v>
      </c>
      <c r="AC714" s="23" t="e">
        <f ca="1">IF(AB714&gt;REFERENCIAS!$C$62,REFERENCIAS!$B$62,IF(AND(AB714&gt;=REFERENCIAS!$C$63,AB714&lt;REFERENCIAS!$D$63),REFERENCIAS!$B$63,IF(AND(AB714&gt;REFERENCIAS!$C$64,AB714&lt;=REFERENCIAS!$D$64),REFERENCIAS!$B$64,IF(AND(AB714&gt;=REFERENCIAS!$C$65,AB714&lt;REFERENCIAS!$D$65),REFERENCIAS!$B$65, "Revisar"))))</f>
        <v>#REF!</v>
      </c>
      <c r="AD714" s="94" t="e">
        <f ca="1">VLOOKUP(AC714,REFERENCIAS!$B$62:$G$65,4,FALSE)</f>
        <v>#REF!</v>
      </c>
      <c r="AJ714" s="20"/>
    </row>
    <row r="715" spans="1:36" ht="17.25" x14ac:dyDescent="0.25">
      <c r="A715" s="74"/>
      <c r="B715" s="19"/>
      <c r="C715" s="19"/>
      <c r="D715" s="50"/>
      <c r="E715" s="73"/>
      <c r="F715" s="74"/>
      <c r="G715" s="9"/>
      <c r="H715" s="48"/>
      <c r="I715" s="49">
        <f t="shared" ca="1" si="41"/>
        <v>2022</v>
      </c>
      <c r="J715" s="22">
        <f t="shared" ca="1" si="40"/>
        <v>1</v>
      </c>
      <c r="K715" s="19"/>
      <c r="L715" s="73"/>
      <c r="M715" s="74"/>
      <c r="N715" s="19"/>
      <c r="O715" s="73"/>
      <c r="P715" s="82">
        <v>1</v>
      </c>
      <c r="Q715" s="24">
        <v>1</v>
      </c>
      <c r="R715" s="81">
        <f t="shared" si="42"/>
        <v>1</v>
      </c>
      <c r="S715" s="85"/>
      <c r="T715" s="19"/>
      <c r="U715" s="22"/>
      <c r="V715" s="59"/>
      <c r="W715" s="81"/>
      <c r="X715" s="91" t="e">
        <f ca="1">+VLOOKUP(#REF!,REFERENCIAS!$C:$D,2,0)*VLOOKUP(#REF!,PONDERADORES!A:P,IF(AND(INFORMACION!$T715='REFERENCIAS RIESGO'!$C$36,INFORMACION!$F715=REFERENCIAS!$C$24),16,IF(INFORMACION!$T715='REFERENCIAS RIESGO'!$C$36,13,IF(INFORMACION!$F715=REFERENCIAS!$C$24,10,7))),0)+VLOOKUP(K715,REFERENCIAS!$C:$D,2,0)*VLOOKUP($K$2,PONDERADORES!A:P,IF(AND(INFORMACION!$T715='REFERENCIAS RIESGO'!$C$36,INFORMACION!$F715=REFERENCIAS!$C$24),16,IF(INFORMACION!$T715='REFERENCIAS RIESGO'!$C$36,13,IF(INFORMACION!$F715=REFERENCIAS!$C$24,10,7))),0)+VLOOKUP(L715,REFERENCIAS!$C:$D,2,0)*VLOOKUP($L$2,PONDERADORES!A:P,IF(AND(INFORMACION!$T715='REFERENCIAS RIESGO'!$C$36,INFORMACION!$F715=REFERENCIAS!$C$24),16,IF(INFORMACION!$T715='REFERENCIAS RIESGO'!$C$36,13,IF(INFORMACION!$F715=REFERENCIAS!$C$24,10,7))),0)+VLOOKUP(F715,REFERENCIAS!$C:$D,2,0)*VLOOKUP($F$2,PONDERADORES!A:P,IF(AND(INFORMACION!$T715='REFERENCIAS RIESGO'!$C$36,INFORMACION!$F715=REFERENCIAS!$C$24),16,IF(INFORMACION!$T715='REFERENCIAS RIESGO'!$C$36,13,IF(INFORMACION!$F715=REFERENCIAS!$C$24,10,7))),0)+VLOOKUP(T715,REFERENCIAS!$C:$D,2,0)*VLOOKUP($T$2,PONDERADORES!A:P,IF(AND(INFORMACION!$T715='REFERENCIAS RIESGO'!$C$36,INFORMACION!$F715=REFERENCIAS!$C$24),16,IF(INFORMACION!$T715='REFERENCIAS RIESGO'!$C$36,13,IF(INFORMACION!$F715=REFERENCIAS!$C$24,10,7))),0)+VLOOKUP(IF(J715&lt;=0.2,0.2,IF(AND(J715&gt;0.2,J715&lt;=0.4),0.4,IF(AND(J715&gt;0.4,J715&lt;=0.6),0.6,IF(AND(J715&gt;0.6,J715&lt;=0.8),0.8,IF(AND(J715&gt;0.8,J715&lt;=1),1))))),REFERENCIAS!$C:$D,2,0)*VLOOKUP($J$2,PONDERADORES!A:P,IF(AND(INFORMACION!$T715='REFERENCIAS RIESGO'!$C$36,INFORMACION!$F715=REFERENCIAS!$C$24),16,IF(INFORMACION!$T715='REFERENCIAS RIESGO'!$C$36,13,IF(INFORMACION!$F715=REFERENCIAS!$C$24,10,7))),0)</f>
        <v>#REF!</v>
      </c>
      <c r="Y715" s="68">
        <f>+VLOOKUP(M715,REFERENCIAS!$C:$D,2,0)*VLOOKUP($M$2,PONDERADORES!$A$7:$G$9,7,0)+VLOOKUP(N715,REFERENCIAS!$C:$D,2,0)*VLOOKUP($N$2,PONDERADORES!$A$7:$G$9,7,0)+VLOOKUP(O715,REFERENCIAS!$C:$D,2,0)*VLOOKUP($O$2,PONDERADORES!$A$7:$G$9,7,0)</f>
        <v>0.2</v>
      </c>
      <c r="Z715" s="2">
        <f>+VLOOKUP(IF(R715&lt;0.1,0,IF(AND(R715&gt;=0.1,R715&lt;0.2),0.1,IF(AND(R715&gt;=0.2,R715&lt;0.3),0.2,IF(R715&gt;0.3,0.3,)))),REFERENCIAS!$C:$D,2,0)*VLOOKUP($R$2,PONDERADORES!$A$11:$G$11,7,0)</f>
        <v>15</v>
      </c>
      <c r="AA715" s="92"/>
      <c r="AB715" s="95" t="e">
        <f t="shared" ca="1" si="43"/>
        <v>#REF!</v>
      </c>
      <c r="AC715" s="23" t="e">
        <f ca="1">IF(AB715&gt;REFERENCIAS!$C$62,REFERENCIAS!$B$62,IF(AND(AB715&gt;=REFERENCIAS!$C$63,AB715&lt;REFERENCIAS!$D$63),REFERENCIAS!$B$63,IF(AND(AB715&gt;REFERENCIAS!$C$64,AB715&lt;=REFERENCIAS!$D$64),REFERENCIAS!$B$64,IF(AND(AB715&gt;=REFERENCIAS!$C$65,AB715&lt;REFERENCIAS!$D$65),REFERENCIAS!$B$65, "Revisar"))))</f>
        <v>#REF!</v>
      </c>
      <c r="AD715" s="94" t="e">
        <f ca="1">VLOOKUP(AC715,REFERENCIAS!$B$62:$G$65,4,FALSE)</f>
        <v>#REF!</v>
      </c>
      <c r="AJ715" s="20"/>
    </row>
    <row r="716" spans="1:36" ht="17.25" x14ac:dyDescent="0.25">
      <c r="A716" s="74"/>
      <c r="B716" s="19"/>
      <c r="C716" s="19"/>
      <c r="D716" s="50"/>
      <c r="E716" s="73"/>
      <c r="F716" s="74"/>
      <c r="G716" s="9"/>
      <c r="H716" s="48"/>
      <c r="I716" s="49">
        <f t="shared" ca="1" si="41"/>
        <v>2022</v>
      </c>
      <c r="J716" s="22">
        <f t="shared" ca="1" si="40"/>
        <v>1</v>
      </c>
      <c r="K716" s="19"/>
      <c r="L716" s="73"/>
      <c r="M716" s="74"/>
      <c r="N716" s="19"/>
      <c r="O716" s="73"/>
      <c r="P716" s="82">
        <v>1</v>
      </c>
      <c r="Q716" s="24">
        <v>1</v>
      </c>
      <c r="R716" s="81">
        <f t="shared" si="42"/>
        <v>1</v>
      </c>
      <c r="S716" s="85"/>
      <c r="T716" s="19"/>
      <c r="U716" s="22"/>
      <c r="V716" s="59"/>
      <c r="W716" s="81"/>
      <c r="X716" s="91" t="e">
        <f ca="1">+VLOOKUP(#REF!,REFERENCIAS!$C:$D,2,0)*VLOOKUP(#REF!,PONDERADORES!A:P,IF(AND(INFORMACION!$T716='REFERENCIAS RIESGO'!$C$36,INFORMACION!$F716=REFERENCIAS!$C$24),16,IF(INFORMACION!$T716='REFERENCIAS RIESGO'!$C$36,13,IF(INFORMACION!$F716=REFERENCIAS!$C$24,10,7))),0)+VLOOKUP(K716,REFERENCIAS!$C:$D,2,0)*VLOOKUP($K$2,PONDERADORES!A:P,IF(AND(INFORMACION!$T716='REFERENCIAS RIESGO'!$C$36,INFORMACION!$F716=REFERENCIAS!$C$24),16,IF(INFORMACION!$T716='REFERENCIAS RIESGO'!$C$36,13,IF(INFORMACION!$F716=REFERENCIAS!$C$24,10,7))),0)+VLOOKUP(L716,REFERENCIAS!$C:$D,2,0)*VLOOKUP($L$2,PONDERADORES!A:P,IF(AND(INFORMACION!$T716='REFERENCIAS RIESGO'!$C$36,INFORMACION!$F716=REFERENCIAS!$C$24),16,IF(INFORMACION!$T716='REFERENCIAS RIESGO'!$C$36,13,IF(INFORMACION!$F716=REFERENCIAS!$C$24,10,7))),0)+VLOOKUP(F716,REFERENCIAS!$C:$D,2,0)*VLOOKUP($F$2,PONDERADORES!A:P,IF(AND(INFORMACION!$T716='REFERENCIAS RIESGO'!$C$36,INFORMACION!$F716=REFERENCIAS!$C$24),16,IF(INFORMACION!$T716='REFERENCIAS RIESGO'!$C$36,13,IF(INFORMACION!$F716=REFERENCIAS!$C$24,10,7))),0)+VLOOKUP(T716,REFERENCIAS!$C:$D,2,0)*VLOOKUP($T$2,PONDERADORES!A:P,IF(AND(INFORMACION!$T716='REFERENCIAS RIESGO'!$C$36,INFORMACION!$F716=REFERENCIAS!$C$24),16,IF(INFORMACION!$T716='REFERENCIAS RIESGO'!$C$36,13,IF(INFORMACION!$F716=REFERENCIAS!$C$24,10,7))),0)+VLOOKUP(IF(J716&lt;=0.2,0.2,IF(AND(J716&gt;0.2,J716&lt;=0.4),0.4,IF(AND(J716&gt;0.4,J716&lt;=0.6),0.6,IF(AND(J716&gt;0.6,J716&lt;=0.8),0.8,IF(AND(J716&gt;0.8,J716&lt;=1),1))))),REFERENCIAS!$C:$D,2,0)*VLOOKUP($J$2,PONDERADORES!A:P,IF(AND(INFORMACION!$T716='REFERENCIAS RIESGO'!$C$36,INFORMACION!$F716=REFERENCIAS!$C$24),16,IF(INFORMACION!$T716='REFERENCIAS RIESGO'!$C$36,13,IF(INFORMACION!$F716=REFERENCIAS!$C$24,10,7))),0)</f>
        <v>#REF!</v>
      </c>
      <c r="Y716" s="68">
        <f>+VLOOKUP(M716,REFERENCIAS!$C:$D,2,0)*VLOOKUP($M$2,PONDERADORES!$A$7:$G$9,7,0)+VLOOKUP(N716,REFERENCIAS!$C:$D,2,0)*VLOOKUP($N$2,PONDERADORES!$A$7:$G$9,7,0)+VLOOKUP(O716,REFERENCIAS!$C:$D,2,0)*VLOOKUP($O$2,PONDERADORES!$A$7:$G$9,7,0)</f>
        <v>0.2</v>
      </c>
      <c r="Z716" s="2">
        <f>+VLOOKUP(IF(R716&lt;0.1,0,IF(AND(R716&gt;=0.1,R716&lt;0.2),0.1,IF(AND(R716&gt;=0.2,R716&lt;0.3),0.2,IF(R716&gt;0.3,0.3,)))),REFERENCIAS!$C:$D,2,0)*VLOOKUP($R$2,PONDERADORES!$A$11:$G$11,7,0)</f>
        <v>15</v>
      </c>
      <c r="AA716" s="92"/>
      <c r="AB716" s="95" t="e">
        <f t="shared" ca="1" si="43"/>
        <v>#REF!</v>
      </c>
      <c r="AC716" s="23" t="e">
        <f ca="1">IF(AB716&gt;REFERENCIAS!$C$62,REFERENCIAS!$B$62,IF(AND(AB716&gt;=REFERENCIAS!$C$63,AB716&lt;REFERENCIAS!$D$63),REFERENCIAS!$B$63,IF(AND(AB716&gt;REFERENCIAS!$C$64,AB716&lt;=REFERENCIAS!$D$64),REFERENCIAS!$B$64,IF(AND(AB716&gt;=REFERENCIAS!$C$65,AB716&lt;REFERENCIAS!$D$65),REFERENCIAS!$B$65, "Revisar"))))</f>
        <v>#REF!</v>
      </c>
      <c r="AD716" s="94" t="e">
        <f ca="1">VLOOKUP(AC716,REFERENCIAS!$B$62:$G$65,4,FALSE)</f>
        <v>#REF!</v>
      </c>
      <c r="AJ716" s="20"/>
    </row>
    <row r="717" spans="1:36" ht="17.25" x14ac:dyDescent="0.25">
      <c r="A717" s="74"/>
      <c r="B717" s="19"/>
      <c r="C717" s="19"/>
      <c r="D717" s="50"/>
      <c r="E717" s="73"/>
      <c r="F717" s="74"/>
      <c r="G717" s="9"/>
      <c r="H717" s="48"/>
      <c r="I717" s="49">
        <f t="shared" ca="1" si="41"/>
        <v>2022</v>
      </c>
      <c r="J717" s="22">
        <f t="shared" ca="1" si="40"/>
        <v>1</v>
      </c>
      <c r="K717" s="19"/>
      <c r="L717" s="73"/>
      <c r="M717" s="74"/>
      <c r="N717" s="19"/>
      <c r="O717" s="73"/>
      <c r="P717" s="82">
        <v>1</v>
      </c>
      <c r="Q717" s="24">
        <v>1</v>
      </c>
      <c r="R717" s="81">
        <f t="shared" si="42"/>
        <v>1</v>
      </c>
      <c r="S717" s="85"/>
      <c r="T717" s="19"/>
      <c r="U717" s="22"/>
      <c r="V717" s="59"/>
      <c r="W717" s="81"/>
      <c r="X717" s="91" t="e">
        <f ca="1">+VLOOKUP(#REF!,REFERENCIAS!$C:$D,2,0)*VLOOKUP(#REF!,PONDERADORES!A:P,IF(AND(INFORMACION!$T717='REFERENCIAS RIESGO'!$C$36,INFORMACION!$F717=REFERENCIAS!$C$24),16,IF(INFORMACION!$T717='REFERENCIAS RIESGO'!$C$36,13,IF(INFORMACION!$F717=REFERENCIAS!$C$24,10,7))),0)+VLOOKUP(K717,REFERENCIAS!$C:$D,2,0)*VLOOKUP($K$2,PONDERADORES!A:P,IF(AND(INFORMACION!$T717='REFERENCIAS RIESGO'!$C$36,INFORMACION!$F717=REFERENCIAS!$C$24),16,IF(INFORMACION!$T717='REFERENCIAS RIESGO'!$C$36,13,IF(INFORMACION!$F717=REFERENCIAS!$C$24,10,7))),0)+VLOOKUP(L717,REFERENCIAS!$C:$D,2,0)*VLOOKUP($L$2,PONDERADORES!A:P,IF(AND(INFORMACION!$T717='REFERENCIAS RIESGO'!$C$36,INFORMACION!$F717=REFERENCIAS!$C$24),16,IF(INFORMACION!$T717='REFERENCIAS RIESGO'!$C$36,13,IF(INFORMACION!$F717=REFERENCIAS!$C$24,10,7))),0)+VLOOKUP(F717,REFERENCIAS!$C:$D,2,0)*VLOOKUP($F$2,PONDERADORES!A:P,IF(AND(INFORMACION!$T717='REFERENCIAS RIESGO'!$C$36,INFORMACION!$F717=REFERENCIAS!$C$24),16,IF(INFORMACION!$T717='REFERENCIAS RIESGO'!$C$36,13,IF(INFORMACION!$F717=REFERENCIAS!$C$24,10,7))),0)+VLOOKUP(T717,REFERENCIAS!$C:$D,2,0)*VLOOKUP($T$2,PONDERADORES!A:P,IF(AND(INFORMACION!$T717='REFERENCIAS RIESGO'!$C$36,INFORMACION!$F717=REFERENCIAS!$C$24),16,IF(INFORMACION!$T717='REFERENCIAS RIESGO'!$C$36,13,IF(INFORMACION!$F717=REFERENCIAS!$C$24,10,7))),0)+VLOOKUP(IF(J717&lt;=0.2,0.2,IF(AND(J717&gt;0.2,J717&lt;=0.4),0.4,IF(AND(J717&gt;0.4,J717&lt;=0.6),0.6,IF(AND(J717&gt;0.6,J717&lt;=0.8),0.8,IF(AND(J717&gt;0.8,J717&lt;=1),1))))),REFERENCIAS!$C:$D,2,0)*VLOOKUP($J$2,PONDERADORES!A:P,IF(AND(INFORMACION!$T717='REFERENCIAS RIESGO'!$C$36,INFORMACION!$F717=REFERENCIAS!$C$24),16,IF(INFORMACION!$T717='REFERENCIAS RIESGO'!$C$36,13,IF(INFORMACION!$F717=REFERENCIAS!$C$24,10,7))),0)</f>
        <v>#REF!</v>
      </c>
      <c r="Y717" s="68">
        <f>+VLOOKUP(M717,REFERENCIAS!$C:$D,2,0)*VLOOKUP($M$2,PONDERADORES!$A$7:$G$9,7,0)+VLOOKUP(N717,REFERENCIAS!$C:$D,2,0)*VLOOKUP($N$2,PONDERADORES!$A$7:$G$9,7,0)+VLOOKUP(O717,REFERENCIAS!$C:$D,2,0)*VLOOKUP($O$2,PONDERADORES!$A$7:$G$9,7,0)</f>
        <v>0.2</v>
      </c>
      <c r="Z717" s="2">
        <f>+VLOOKUP(IF(R717&lt;0.1,0,IF(AND(R717&gt;=0.1,R717&lt;0.2),0.1,IF(AND(R717&gt;=0.2,R717&lt;0.3),0.2,IF(R717&gt;0.3,0.3,)))),REFERENCIAS!$C:$D,2,0)*VLOOKUP($R$2,PONDERADORES!$A$11:$G$11,7,0)</f>
        <v>15</v>
      </c>
      <c r="AA717" s="92"/>
      <c r="AB717" s="95" t="e">
        <f t="shared" ca="1" si="43"/>
        <v>#REF!</v>
      </c>
      <c r="AC717" s="23" t="e">
        <f ca="1">IF(AB717&gt;REFERENCIAS!$C$62,REFERENCIAS!$B$62,IF(AND(AB717&gt;=REFERENCIAS!$C$63,AB717&lt;REFERENCIAS!$D$63),REFERENCIAS!$B$63,IF(AND(AB717&gt;REFERENCIAS!$C$64,AB717&lt;=REFERENCIAS!$D$64),REFERENCIAS!$B$64,IF(AND(AB717&gt;=REFERENCIAS!$C$65,AB717&lt;REFERENCIAS!$D$65),REFERENCIAS!$B$65, "Revisar"))))</f>
        <v>#REF!</v>
      </c>
      <c r="AD717" s="94" t="e">
        <f ca="1">VLOOKUP(AC717,REFERENCIAS!$B$62:$G$65,4,FALSE)</f>
        <v>#REF!</v>
      </c>
      <c r="AJ717" s="20"/>
    </row>
    <row r="718" spans="1:36" ht="17.25" x14ac:dyDescent="0.25">
      <c r="A718" s="74"/>
      <c r="B718" s="19"/>
      <c r="C718" s="19"/>
      <c r="D718" s="50"/>
      <c r="E718" s="73"/>
      <c r="F718" s="74"/>
      <c r="G718" s="9"/>
      <c r="H718" s="48"/>
      <c r="I718" s="49">
        <f t="shared" ca="1" si="41"/>
        <v>2022</v>
      </c>
      <c r="J718" s="22">
        <f t="shared" ca="1" si="40"/>
        <v>1</v>
      </c>
      <c r="K718" s="19"/>
      <c r="L718" s="73"/>
      <c r="M718" s="74"/>
      <c r="N718" s="19"/>
      <c r="O718" s="73"/>
      <c r="P718" s="82">
        <v>1</v>
      </c>
      <c r="Q718" s="24">
        <v>1</v>
      </c>
      <c r="R718" s="81">
        <f t="shared" si="42"/>
        <v>1</v>
      </c>
      <c r="S718" s="85"/>
      <c r="T718" s="19"/>
      <c r="U718" s="22"/>
      <c r="V718" s="59"/>
      <c r="W718" s="81"/>
      <c r="X718" s="91" t="e">
        <f ca="1">+VLOOKUP(#REF!,REFERENCIAS!$C:$D,2,0)*VLOOKUP(#REF!,PONDERADORES!A:P,IF(AND(INFORMACION!$T718='REFERENCIAS RIESGO'!$C$36,INFORMACION!$F718=REFERENCIAS!$C$24),16,IF(INFORMACION!$T718='REFERENCIAS RIESGO'!$C$36,13,IF(INFORMACION!$F718=REFERENCIAS!$C$24,10,7))),0)+VLOOKUP(K718,REFERENCIAS!$C:$D,2,0)*VLOOKUP($K$2,PONDERADORES!A:P,IF(AND(INFORMACION!$T718='REFERENCIAS RIESGO'!$C$36,INFORMACION!$F718=REFERENCIAS!$C$24),16,IF(INFORMACION!$T718='REFERENCIAS RIESGO'!$C$36,13,IF(INFORMACION!$F718=REFERENCIAS!$C$24,10,7))),0)+VLOOKUP(L718,REFERENCIAS!$C:$D,2,0)*VLOOKUP($L$2,PONDERADORES!A:P,IF(AND(INFORMACION!$T718='REFERENCIAS RIESGO'!$C$36,INFORMACION!$F718=REFERENCIAS!$C$24),16,IF(INFORMACION!$T718='REFERENCIAS RIESGO'!$C$36,13,IF(INFORMACION!$F718=REFERENCIAS!$C$24,10,7))),0)+VLOOKUP(F718,REFERENCIAS!$C:$D,2,0)*VLOOKUP($F$2,PONDERADORES!A:P,IF(AND(INFORMACION!$T718='REFERENCIAS RIESGO'!$C$36,INFORMACION!$F718=REFERENCIAS!$C$24),16,IF(INFORMACION!$T718='REFERENCIAS RIESGO'!$C$36,13,IF(INFORMACION!$F718=REFERENCIAS!$C$24,10,7))),0)+VLOOKUP(T718,REFERENCIAS!$C:$D,2,0)*VLOOKUP($T$2,PONDERADORES!A:P,IF(AND(INFORMACION!$T718='REFERENCIAS RIESGO'!$C$36,INFORMACION!$F718=REFERENCIAS!$C$24),16,IF(INFORMACION!$T718='REFERENCIAS RIESGO'!$C$36,13,IF(INFORMACION!$F718=REFERENCIAS!$C$24,10,7))),0)+VLOOKUP(IF(J718&lt;=0.2,0.2,IF(AND(J718&gt;0.2,J718&lt;=0.4),0.4,IF(AND(J718&gt;0.4,J718&lt;=0.6),0.6,IF(AND(J718&gt;0.6,J718&lt;=0.8),0.8,IF(AND(J718&gt;0.8,J718&lt;=1),1))))),REFERENCIAS!$C:$D,2,0)*VLOOKUP($J$2,PONDERADORES!A:P,IF(AND(INFORMACION!$T718='REFERENCIAS RIESGO'!$C$36,INFORMACION!$F718=REFERENCIAS!$C$24),16,IF(INFORMACION!$T718='REFERENCIAS RIESGO'!$C$36,13,IF(INFORMACION!$F718=REFERENCIAS!$C$24,10,7))),0)</f>
        <v>#REF!</v>
      </c>
      <c r="Y718" s="68">
        <f>+VLOOKUP(M718,REFERENCIAS!$C:$D,2,0)*VLOOKUP($M$2,PONDERADORES!$A$7:$G$9,7,0)+VLOOKUP(N718,REFERENCIAS!$C:$D,2,0)*VLOOKUP($N$2,PONDERADORES!$A$7:$G$9,7,0)+VLOOKUP(O718,REFERENCIAS!$C:$D,2,0)*VLOOKUP($O$2,PONDERADORES!$A$7:$G$9,7,0)</f>
        <v>0.2</v>
      </c>
      <c r="Z718" s="2">
        <f>+VLOOKUP(IF(R718&lt;0.1,0,IF(AND(R718&gt;=0.1,R718&lt;0.2),0.1,IF(AND(R718&gt;=0.2,R718&lt;0.3),0.2,IF(R718&gt;0.3,0.3,)))),REFERENCIAS!$C:$D,2,0)*VLOOKUP($R$2,PONDERADORES!$A$11:$G$11,7,0)</f>
        <v>15</v>
      </c>
      <c r="AA718" s="92"/>
      <c r="AB718" s="95" t="e">
        <f t="shared" ca="1" si="43"/>
        <v>#REF!</v>
      </c>
      <c r="AC718" s="23" t="e">
        <f ca="1">IF(AB718&gt;REFERENCIAS!$C$62,REFERENCIAS!$B$62,IF(AND(AB718&gt;=REFERENCIAS!$C$63,AB718&lt;REFERENCIAS!$D$63),REFERENCIAS!$B$63,IF(AND(AB718&gt;REFERENCIAS!$C$64,AB718&lt;=REFERENCIAS!$D$64),REFERENCIAS!$B$64,IF(AND(AB718&gt;=REFERENCIAS!$C$65,AB718&lt;REFERENCIAS!$D$65),REFERENCIAS!$B$65, "Revisar"))))</f>
        <v>#REF!</v>
      </c>
      <c r="AD718" s="94" t="e">
        <f ca="1">VLOOKUP(AC718,REFERENCIAS!$B$62:$G$65,4,FALSE)</f>
        <v>#REF!</v>
      </c>
      <c r="AJ718" s="20"/>
    </row>
    <row r="719" spans="1:36" ht="17.25" x14ac:dyDescent="0.25">
      <c r="A719" s="74"/>
      <c r="B719" s="19"/>
      <c r="C719" s="19"/>
      <c r="D719" s="50"/>
      <c r="E719" s="73"/>
      <c r="F719" s="74"/>
      <c r="G719" s="9"/>
      <c r="H719" s="48"/>
      <c r="I719" s="49">
        <f t="shared" ca="1" si="41"/>
        <v>2022</v>
      </c>
      <c r="J719" s="22">
        <f t="shared" ca="1" si="40"/>
        <v>1</v>
      </c>
      <c r="K719" s="19"/>
      <c r="L719" s="73"/>
      <c r="M719" s="74"/>
      <c r="N719" s="19"/>
      <c r="O719" s="73"/>
      <c r="P719" s="82">
        <v>1</v>
      </c>
      <c r="Q719" s="24">
        <v>1</v>
      </c>
      <c r="R719" s="81">
        <f t="shared" si="42"/>
        <v>1</v>
      </c>
      <c r="S719" s="85"/>
      <c r="T719" s="19"/>
      <c r="U719" s="22"/>
      <c r="V719" s="59"/>
      <c r="W719" s="81"/>
      <c r="X719" s="91" t="e">
        <f ca="1">+VLOOKUP(#REF!,REFERENCIAS!$C:$D,2,0)*VLOOKUP(#REF!,PONDERADORES!A:P,IF(AND(INFORMACION!$T719='REFERENCIAS RIESGO'!$C$36,INFORMACION!$F719=REFERENCIAS!$C$24),16,IF(INFORMACION!$T719='REFERENCIAS RIESGO'!$C$36,13,IF(INFORMACION!$F719=REFERENCIAS!$C$24,10,7))),0)+VLOOKUP(K719,REFERENCIAS!$C:$D,2,0)*VLOOKUP($K$2,PONDERADORES!A:P,IF(AND(INFORMACION!$T719='REFERENCIAS RIESGO'!$C$36,INFORMACION!$F719=REFERENCIAS!$C$24),16,IF(INFORMACION!$T719='REFERENCIAS RIESGO'!$C$36,13,IF(INFORMACION!$F719=REFERENCIAS!$C$24,10,7))),0)+VLOOKUP(L719,REFERENCIAS!$C:$D,2,0)*VLOOKUP($L$2,PONDERADORES!A:P,IF(AND(INFORMACION!$T719='REFERENCIAS RIESGO'!$C$36,INFORMACION!$F719=REFERENCIAS!$C$24),16,IF(INFORMACION!$T719='REFERENCIAS RIESGO'!$C$36,13,IF(INFORMACION!$F719=REFERENCIAS!$C$24,10,7))),0)+VLOOKUP(F719,REFERENCIAS!$C:$D,2,0)*VLOOKUP($F$2,PONDERADORES!A:P,IF(AND(INFORMACION!$T719='REFERENCIAS RIESGO'!$C$36,INFORMACION!$F719=REFERENCIAS!$C$24),16,IF(INFORMACION!$T719='REFERENCIAS RIESGO'!$C$36,13,IF(INFORMACION!$F719=REFERENCIAS!$C$24,10,7))),0)+VLOOKUP(T719,REFERENCIAS!$C:$D,2,0)*VLOOKUP($T$2,PONDERADORES!A:P,IF(AND(INFORMACION!$T719='REFERENCIAS RIESGO'!$C$36,INFORMACION!$F719=REFERENCIAS!$C$24),16,IF(INFORMACION!$T719='REFERENCIAS RIESGO'!$C$36,13,IF(INFORMACION!$F719=REFERENCIAS!$C$24,10,7))),0)+VLOOKUP(IF(J719&lt;=0.2,0.2,IF(AND(J719&gt;0.2,J719&lt;=0.4),0.4,IF(AND(J719&gt;0.4,J719&lt;=0.6),0.6,IF(AND(J719&gt;0.6,J719&lt;=0.8),0.8,IF(AND(J719&gt;0.8,J719&lt;=1),1))))),REFERENCIAS!$C:$D,2,0)*VLOOKUP($J$2,PONDERADORES!A:P,IF(AND(INFORMACION!$T719='REFERENCIAS RIESGO'!$C$36,INFORMACION!$F719=REFERENCIAS!$C$24),16,IF(INFORMACION!$T719='REFERENCIAS RIESGO'!$C$36,13,IF(INFORMACION!$F719=REFERENCIAS!$C$24,10,7))),0)</f>
        <v>#REF!</v>
      </c>
      <c r="Y719" s="68">
        <f>+VLOOKUP(M719,REFERENCIAS!$C:$D,2,0)*VLOOKUP($M$2,PONDERADORES!$A$7:$G$9,7,0)+VLOOKUP(N719,REFERENCIAS!$C:$D,2,0)*VLOOKUP($N$2,PONDERADORES!$A$7:$G$9,7,0)+VLOOKUP(O719,REFERENCIAS!$C:$D,2,0)*VLOOKUP($O$2,PONDERADORES!$A$7:$G$9,7,0)</f>
        <v>0.2</v>
      </c>
      <c r="Z719" s="2">
        <f>+VLOOKUP(IF(R719&lt;0.1,0,IF(AND(R719&gt;=0.1,R719&lt;0.2),0.1,IF(AND(R719&gt;=0.2,R719&lt;0.3),0.2,IF(R719&gt;0.3,0.3,)))),REFERENCIAS!$C:$D,2,0)*VLOOKUP($R$2,PONDERADORES!$A$11:$G$11,7,0)</f>
        <v>15</v>
      </c>
      <c r="AA719" s="92"/>
      <c r="AB719" s="95" t="e">
        <f t="shared" ca="1" si="43"/>
        <v>#REF!</v>
      </c>
      <c r="AC719" s="23" t="e">
        <f ca="1">IF(AB719&gt;REFERENCIAS!$C$62,REFERENCIAS!$B$62,IF(AND(AB719&gt;=REFERENCIAS!$C$63,AB719&lt;REFERENCIAS!$D$63),REFERENCIAS!$B$63,IF(AND(AB719&gt;REFERENCIAS!$C$64,AB719&lt;=REFERENCIAS!$D$64),REFERENCIAS!$B$64,IF(AND(AB719&gt;=REFERENCIAS!$C$65,AB719&lt;REFERENCIAS!$D$65),REFERENCIAS!$B$65, "Revisar"))))</f>
        <v>#REF!</v>
      </c>
      <c r="AD719" s="94" t="e">
        <f ca="1">VLOOKUP(AC719,REFERENCIAS!$B$62:$G$65,4,FALSE)</f>
        <v>#REF!</v>
      </c>
      <c r="AJ719" s="20"/>
    </row>
    <row r="720" spans="1:36" ht="17.25" x14ac:dyDescent="0.25">
      <c r="A720" s="74"/>
      <c r="B720" s="19"/>
      <c r="C720" s="19"/>
      <c r="D720" s="50"/>
      <c r="E720" s="73"/>
      <c r="F720" s="74"/>
      <c r="G720" s="9"/>
      <c r="H720" s="48"/>
      <c r="I720" s="49">
        <f t="shared" ca="1" si="41"/>
        <v>2022</v>
      </c>
      <c r="J720" s="22">
        <f t="shared" ca="1" si="40"/>
        <v>1</v>
      </c>
      <c r="K720" s="19"/>
      <c r="L720" s="73"/>
      <c r="M720" s="74"/>
      <c r="N720" s="19"/>
      <c r="O720" s="73"/>
      <c r="P720" s="82">
        <v>1</v>
      </c>
      <c r="Q720" s="24">
        <v>1</v>
      </c>
      <c r="R720" s="81">
        <f t="shared" si="42"/>
        <v>1</v>
      </c>
      <c r="S720" s="85"/>
      <c r="T720" s="19"/>
      <c r="U720" s="22"/>
      <c r="V720" s="59"/>
      <c r="W720" s="81"/>
      <c r="X720" s="91" t="e">
        <f ca="1">+VLOOKUP(#REF!,REFERENCIAS!$C:$D,2,0)*VLOOKUP(#REF!,PONDERADORES!A:P,IF(AND(INFORMACION!$T720='REFERENCIAS RIESGO'!$C$36,INFORMACION!$F720=REFERENCIAS!$C$24),16,IF(INFORMACION!$T720='REFERENCIAS RIESGO'!$C$36,13,IF(INFORMACION!$F720=REFERENCIAS!$C$24,10,7))),0)+VLOOKUP(K720,REFERENCIAS!$C:$D,2,0)*VLOOKUP($K$2,PONDERADORES!A:P,IF(AND(INFORMACION!$T720='REFERENCIAS RIESGO'!$C$36,INFORMACION!$F720=REFERENCIAS!$C$24),16,IF(INFORMACION!$T720='REFERENCIAS RIESGO'!$C$36,13,IF(INFORMACION!$F720=REFERENCIAS!$C$24,10,7))),0)+VLOOKUP(L720,REFERENCIAS!$C:$D,2,0)*VLOOKUP($L$2,PONDERADORES!A:P,IF(AND(INFORMACION!$T720='REFERENCIAS RIESGO'!$C$36,INFORMACION!$F720=REFERENCIAS!$C$24),16,IF(INFORMACION!$T720='REFERENCIAS RIESGO'!$C$36,13,IF(INFORMACION!$F720=REFERENCIAS!$C$24,10,7))),0)+VLOOKUP(F720,REFERENCIAS!$C:$D,2,0)*VLOOKUP($F$2,PONDERADORES!A:P,IF(AND(INFORMACION!$T720='REFERENCIAS RIESGO'!$C$36,INFORMACION!$F720=REFERENCIAS!$C$24),16,IF(INFORMACION!$T720='REFERENCIAS RIESGO'!$C$36,13,IF(INFORMACION!$F720=REFERENCIAS!$C$24,10,7))),0)+VLOOKUP(T720,REFERENCIAS!$C:$D,2,0)*VLOOKUP($T$2,PONDERADORES!A:P,IF(AND(INFORMACION!$T720='REFERENCIAS RIESGO'!$C$36,INFORMACION!$F720=REFERENCIAS!$C$24),16,IF(INFORMACION!$T720='REFERENCIAS RIESGO'!$C$36,13,IF(INFORMACION!$F720=REFERENCIAS!$C$24,10,7))),0)+VLOOKUP(IF(J720&lt;=0.2,0.2,IF(AND(J720&gt;0.2,J720&lt;=0.4),0.4,IF(AND(J720&gt;0.4,J720&lt;=0.6),0.6,IF(AND(J720&gt;0.6,J720&lt;=0.8),0.8,IF(AND(J720&gt;0.8,J720&lt;=1),1))))),REFERENCIAS!$C:$D,2,0)*VLOOKUP($J$2,PONDERADORES!A:P,IF(AND(INFORMACION!$T720='REFERENCIAS RIESGO'!$C$36,INFORMACION!$F720=REFERENCIAS!$C$24),16,IF(INFORMACION!$T720='REFERENCIAS RIESGO'!$C$36,13,IF(INFORMACION!$F720=REFERENCIAS!$C$24,10,7))),0)</f>
        <v>#REF!</v>
      </c>
      <c r="Y720" s="68">
        <f>+VLOOKUP(M720,REFERENCIAS!$C:$D,2,0)*VLOOKUP($M$2,PONDERADORES!$A$7:$G$9,7,0)+VLOOKUP(N720,REFERENCIAS!$C:$D,2,0)*VLOOKUP($N$2,PONDERADORES!$A$7:$G$9,7,0)+VLOOKUP(O720,REFERENCIAS!$C:$D,2,0)*VLOOKUP($O$2,PONDERADORES!$A$7:$G$9,7,0)</f>
        <v>0.2</v>
      </c>
      <c r="Z720" s="2">
        <f>+VLOOKUP(IF(R720&lt;0.1,0,IF(AND(R720&gt;=0.1,R720&lt;0.2),0.1,IF(AND(R720&gt;=0.2,R720&lt;0.3),0.2,IF(R720&gt;0.3,0.3,)))),REFERENCIAS!$C:$D,2,0)*VLOOKUP($R$2,PONDERADORES!$A$11:$G$11,7,0)</f>
        <v>15</v>
      </c>
      <c r="AA720" s="92"/>
      <c r="AB720" s="95" t="e">
        <f t="shared" ca="1" si="43"/>
        <v>#REF!</v>
      </c>
      <c r="AC720" s="23" t="e">
        <f ca="1">IF(AB720&gt;REFERENCIAS!$C$62,REFERENCIAS!$B$62,IF(AND(AB720&gt;=REFERENCIAS!$C$63,AB720&lt;REFERENCIAS!$D$63),REFERENCIAS!$B$63,IF(AND(AB720&gt;REFERENCIAS!$C$64,AB720&lt;=REFERENCIAS!$D$64),REFERENCIAS!$B$64,IF(AND(AB720&gt;=REFERENCIAS!$C$65,AB720&lt;REFERENCIAS!$D$65),REFERENCIAS!$B$65, "Revisar"))))</f>
        <v>#REF!</v>
      </c>
      <c r="AD720" s="94" t="e">
        <f ca="1">VLOOKUP(AC720,REFERENCIAS!$B$62:$G$65,4,FALSE)</f>
        <v>#REF!</v>
      </c>
      <c r="AJ720" s="20"/>
    </row>
    <row r="721" spans="1:36" ht="17.25" x14ac:dyDescent="0.25">
      <c r="A721" s="74"/>
      <c r="B721" s="19"/>
      <c r="C721" s="19"/>
      <c r="D721" s="50"/>
      <c r="E721" s="73"/>
      <c r="F721" s="74"/>
      <c r="G721" s="9"/>
      <c r="H721" s="48"/>
      <c r="I721" s="49">
        <f t="shared" ca="1" si="41"/>
        <v>2022</v>
      </c>
      <c r="J721" s="22">
        <f t="shared" ca="1" si="40"/>
        <v>1</v>
      </c>
      <c r="K721" s="19"/>
      <c r="L721" s="73"/>
      <c r="M721" s="74"/>
      <c r="N721" s="19"/>
      <c r="O721" s="73"/>
      <c r="P721" s="82">
        <v>1</v>
      </c>
      <c r="Q721" s="24">
        <v>1</v>
      </c>
      <c r="R721" s="81">
        <f t="shared" si="42"/>
        <v>1</v>
      </c>
      <c r="S721" s="85"/>
      <c r="T721" s="19"/>
      <c r="U721" s="22"/>
      <c r="V721" s="59"/>
      <c r="W721" s="81"/>
      <c r="X721" s="91" t="e">
        <f ca="1">+VLOOKUP(#REF!,REFERENCIAS!$C:$D,2,0)*VLOOKUP(#REF!,PONDERADORES!A:P,IF(AND(INFORMACION!$T721='REFERENCIAS RIESGO'!$C$36,INFORMACION!$F721=REFERENCIAS!$C$24),16,IF(INFORMACION!$T721='REFERENCIAS RIESGO'!$C$36,13,IF(INFORMACION!$F721=REFERENCIAS!$C$24,10,7))),0)+VLOOKUP(K721,REFERENCIAS!$C:$D,2,0)*VLOOKUP($K$2,PONDERADORES!A:P,IF(AND(INFORMACION!$T721='REFERENCIAS RIESGO'!$C$36,INFORMACION!$F721=REFERENCIAS!$C$24),16,IF(INFORMACION!$T721='REFERENCIAS RIESGO'!$C$36,13,IF(INFORMACION!$F721=REFERENCIAS!$C$24,10,7))),0)+VLOOKUP(L721,REFERENCIAS!$C:$D,2,0)*VLOOKUP($L$2,PONDERADORES!A:P,IF(AND(INFORMACION!$T721='REFERENCIAS RIESGO'!$C$36,INFORMACION!$F721=REFERENCIAS!$C$24),16,IF(INFORMACION!$T721='REFERENCIAS RIESGO'!$C$36,13,IF(INFORMACION!$F721=REFERENCIAS!$C$24,10,7))),0)+VLOOKUP(F721,REFERENCIAS!$C:$D,2,0)*VLOOKUP($F$2,PONDERADORES!A:P,IF(AND(INFORMACION!$T721='REFERENCIAS RIESGO'!$C$36,INFORMACION!$F721=REFERENCIAS!$C$24),16,IF(INFORMACION!$T721='REFERENCIAS RIESGO'!$C$36,13,IF(INFORMACION!$F721=REFERENCIAS!$C$24,10,7))),0)+VLOOKUP(T721,REFERENCIAS!$C:$D,2,0)*VLOOKUP($T$2,PONDERADORES!A:P,IF(AND(INFORMACION!$T721='REFERENCIAS RIESGO'!$C$36,INFORMACION!$F721=REFERENCIAS!$C$24),16,IF(INFORMACION!$T721='REFERENCIAS RIESGO'!$C$36,13,IF(INFORMACION!$F721=REFERENCIAS!$C$24,10,7))),0)+VLOOKUP(IF(J721&lt;=0.2,0.2,IF(AND(J721&gt;0.2,J721&lt;=0.4),0.4,IF(AND(J721&gt;0.4,J721&lt;=0.6),0.6,IF(AND(J721&gt;0.6,J721&lt;=0.8),0.8,IF(AND(J721&gt;0.8,J721&lt;=1),1))))),REFERENCIAS!$C:$D,2,0)*VLOOKUP($J$2,PONDERADORES!A:P,IF(AND(INFORMACION!$T721='REFERENCIAS RIESGO'!$C$36,INFORMACION!$F721=REFERENCIAS!$C$24),16,IF(INFORMACION!$T721='REFERENCIAS RIESGO'!$C$36,13,IF(INFORMACION!$F721=REFERENCIAS!$C$24,10,7))),0)</f>
        <v>#REF!</v>
      </c>
      <c r="Y721" s="68">
        <f>+VLOOKUP(M721,REFERENCIAS!$C:$D,2,0)*VLOOKUP($M$2,PONDERADORES!$A$7:$G$9,7,0)+VLOOKUP(N721,REFERENCIAS!$C:$D,2,0)*VLOOKUP($N$2,PONDERADORES!$A$7:$G$9,7,0)+VLOOKUP(O721,REFERENCIAS!$C:$D,2,0)*VLOOKUP($O$2,PONDERADORES!$A$7:$G$9,7,0)</f>
        <v>0.2</v>
      </c>
      <c r="Z721" s="2">
        <f>+VLOOKUP(IF(R721&lt;0.1,0,IF(AND(R721&gt;=0.1,R721&lt;0.2),0.1,IF(AND(R721&gt;=0.2,R721&lt;0.3),0.2,IF(R721&gt;0.3,0.3,)))),REFERENCIAS!$C:$D,2,0)*VLOOKUP($R$2,PONDERADORES!$A$11:$G$11,7,0)</f>
        <v>15</v>
      </c>
      <c r="AA721" s="92"/>
      <c r="AB721" s="95" t="e">
        <f t="shared" ca="1" si="43"/>
        <v>#REF!</v>
      </c>
      <c r="AC721" s="23" t="e">
        <f ca="1">IF(AB721&gt;REFERENCIAS!$C$62,REFERENCIAS!$B$62,IF(AND(AB721&gt;=REFERENCIAS!$C$63,AB721&lt;REFERENCIAS!$D$63),REFERENCIAS!$B$63,IF(AND(AB721&gt;REFERENCIAS!$C$64,AB721&lt;=REFERENCIAS!$D$64),REFERENCIAS!$B$64,IF(AND(AB721&gt;=REFERENCIAS!$C$65,AB721&lt;REFERENCIAS!$D$65),REFERENCIAS!$B$65, "Revisar"))))</f>
        <v>#REF!</v>
      </c>
      <c r="AD721" s="94" t="e">
        <f ca="1">VLOOKUP(AC721,REFERENCIAS!$B$62:$G$65,4,FALSE)</f>
        <v>#REF!</v>
      </c>
      <c r="AJ721" s="20"/>
    </row>
    <row r="722" spans="1:36" ht="17.25" x14ac:dyDescent="0.25">
      <c r="A722" s="74"/>
      <c r="B722" s="19"/>
      <c r="C722" s="19"/>
      <c r="D722" s="50"/>
      <c r="E722" s="73"/>
      <c r="F722" s="74"/>
      <c r="G722" s="9"/>
      <c r="H722" s="48"/>
      <c r="I722" s="49">
        <f t="shared" ca="1" si="41"/>
        <v>2022</v>
      </c>
      <c r="J722" s="22">
        <f t="shared" ca="1" si="40"/>
        <v>1</v>
      </c>
      <c r="K722" s="19"/>
      <c r="L722" s="73"/>
      <c r="M722" s="74"/>
      <c r="N722" s="19"/>
      <c r="O722" s="73"/>
      <c r="P722" s="82">
        <v>1</v>
      </c>
      <c r="Q722" s="24">
        <v>1</v>
      </c>
      <c r="R722" s="81">
        <f t="shared" si="42"/>
        <v>1</v>
      </c>
      <c r="S722" s="85"/>
      <c r="T722" s="19"/>
      <c r="U722" s="22"/>
      <c r="V722" s="59"/>
      <c r="W722" s="81"/>
      <c r="X722" s="91" t="e">
        <f ca="1">+VLOOKUP(#REF!,REFERENCIAS!$C:$D,2,0)*VLOOKUP(#REF!,PONDERADORES!A:P,IF(AND(INFORMACION!$T722='REFERENCIAS RIESGO'!$C$36,INFORMACION!$F722=REFERENCIAS!$C$24),16,IF(INFORMACION!$T722='REFERENCIAS RIESGO'!$C$36,13,IF(INFORMACION!$F722=REFERENCIAS!$C$24,10,7))),0)+VLOOKUP(K722,REFERENCIAS!$C:$D,2,0)*VLOOKUP($K$2,PONDERADORES!A:P,IF(AND(INFORMACION!$T722='REFERENCIAS RIESGO'!$C$36,INFORMACION!$F722=REFERENCIAS!$C$24),16,IF(INFORMACION!$T722='REFERENCIAS RIESGO'!$C$36,13,IF(INFORMACION!$F722=REFERENCIAS!$C$24,10,7))),0)+VLOOKUP(L722,REFERENCIAS!$C:$D,2,0)*VLOOKUP($L$2,PONDERADORES!A:P,IF(AND(INFORMACION!$T722='REFERENCIAS RIESGO'!$C$36,INFORMACION!$F722=REFERENCIAS!$C$24),16,IF(INFORMACION!$T722='REFERENCIAS RIESGO'!$C$36,13,IF(INFORMACION!$F722=REFERENCIAS!$C$24,10,7))),0)+VLOOKUP(F722,REFERENCIAS!$C:$D,2,0)*VLOOKUP($F$2,PONDERADORES!A:P,IF(AND(INFORMACION!$T722='REFERENCIAS RIESGO'!$C$36,INFORMACION!$F722=REFERENCIAS!$C$24),16,IF(INFORMACION!$T722='REFERENCIAS RIESGO'!$C$36,13,IF(INFORMACION!$F722=REFERENCIAS!$C$24,10,7))),0)+VLOOKUP(T722,REFERENCIAS!$C:$D,2,0)*VLOOKUP($T$2,PONDERADORES!A:P,IF(AND(INFORMACION!$T722='REFERENCIAS RIESGO'!$C$36,INFORMACION!$F722=REFERENCIAS!$C$24),16,IF(INFORMACION!$T722='REFERENCIAS RIESGO'!$C$36,13,IF(INFORMACION!$F722=REFERENCIAS!$C$24,10,7))),0)+VLOOKUP(IF(J722&lt;=0.2,0.2,IF(AND(J722&gt;0.2,J722&lt;=0.4),0.4,IF(AND(J722&gt;0.4,J722&lt;=0.6),0.6,IF(AND(J722&gt;0.6,J722&lt;=0.8),0.8,IF(AND(J722&gt;0.8,J722&lt;=1),1))))),REFERENCIAS!$C:$D,2,0)*VLOOKUP($J$2,PONDERADORES!A:P,IF(AND(INFORMACION!$T722='REFERENCIAS RIESGO'!$C$36,INFORMACION!$F722=REFERENCIAS!$C$24),16,IF(INFORMACION!$T722='REFERENCIAS RIESGO'!$C$36,13,IF(INFORMACION!$F722=REFERENCIAS!$C$24,10,7))),0)</f>
        <v>#REF!</v>
      </c>
      <c r="Y722" s="68">
        <f>+VLOOKUP(M722,REFERENCIAS!$C:$D,2,0)*VLOOKUP($M$2,PONDERADORES!$A$7:$G$9,7,0)+VLOOKUP(N722,REFERENCIAS!$C:$D,2,0)*VLOOKUP($N$2,PONDERADORES!$A$7:$G$9,7,0)+VLOOKUP(O722,REFERENCIAS!$C:$D,2,0)*VLOOKUP($O$2,PONDERADORES!$A$7:$G$9,7,0)</f>
        <v>0.2</v>
      </c>
      <c r="Z722" s="2">
        <f>+VLOOKUP(IF(R722&lt;0.1,0,IF(AND(R722&gt;=0.1,R722&lt;0.2),0.1,IF(AND(R722&gt;=0.2,R722&lt;0.3),0.2,IF(R722&gt;0.3,0.3,)))),REFERENCIAS!$C:$D,2,0)*VLOOKUP($R$2,PONDERADORES!$A$11:$G$11,7,0)</f>
        <v>15</v>
      </c>
      <c r="AA722" s="92"/>
      <c r="AB722" s="95" t="e">
        <f t="shared" ca="1" si="43"/>
        <v>#REF!</v>
      </c>
      <c r="AC722" s="23" t="e">
        <f ca="1">IF(AB722&gt;REFERENCIAS!$C$62,REFERENCIAS!$B$62,IF(AND(AB722&gt;=REFERENCIAS!$C$63,AB722&lt;REFERENCIAS!$D$63),REFERENCIAS!$B$63,IF(AND(AB722&gt;REFERENCIAS!$C$64,AB722&lt;=REFERENCIAS!$D$64),REFERENCIAS!$B$64,IF(AND(AB722&gt;=REFERENCIAS!$C$65,AB722&lt;REFERENCIAS!$D$65),REFERENCIAS!$B$65, "Revisar"))))</f>
        <v>#REF!</v>
      </c>
      <c r="AD722" s="94" t="e">
        <f ca="1">VLOOKUP(AC722,REFERENCIAS!$B$62:$G$65,4,FALSE)</f>
        <v>#REF!</v>
      </c>
      <c r="AJ722" s="20"/>
    </row>
    <row r="723" spans="1:36" ht="17.25" x14ac:dyDescent="0.25">
      <c r="A723" s="74"/>
      <c r="B723" s="19"/>
      <c r="C723" s="19"/>
      <c r="D723" s="50"/>
      <c r="E723" s="73"/>
      <c r="F723" s="74"/>
      <c r="G723" s="9"/>
      <c r="H723" s="48"/>
      <c r="I723" s="49">
        <f t="shared" ca="1" si="41"/>
        <v>2022</v>
      </c>
      <c r="J723" s="22">
        <f t="shared" ca="1" si="40"/>
        <v>1</v>
      </c>
      <c r="K723" s="19"/>
      <c r="L723" s="73"/>
      <c r="M723" s="74"/>
      <c r="N723" s="19"/>
      <c r="O723" s="73"/>
      <c r="P723" s="82">
        <v>1</v>
      </c>
      <c r="Q723" s="24">
        <v>1</v>
      </c>
      <c r="R723" s="81">
        <f t="shared" si="42"/>
        <v>1</v>
      </c>
      <c r="S723" s="85"/>
      <c r="T723" s="19"/>
      <c r="U723" s="22"/>
      <c r="V723" s="59"/>
      <c r="W723" s="81"/>
      <c r="X723" s="91" t="e">
        <f ca="1">+VLOOKUP(#REF!,REFERENCIAS!$C:$D,2,0)*VLOOKUP(#REF!,PONDERADORES!A:P,IF(AND(INFORMACION!$T723='REFERENCIAS RIESGO'!$C$36,INFORMACION!$F723=REFERENCIAS!$C$24),16,IF(INFORMACION!$T723='REFERENCIAS RIESGO'!$C$36,13,IF(INFORMACION!$F723=REFERENCIAS!$C$24,10,7))),0)+VLOOKUP(K723,REFERENCIAS!$C:$D,2,0)*VLOOKUP($K$2,PONDERADORES!A:P,IF(AND(INFORMACION!$T723='REFERENCIAS RIESGO'!$C$36,INFORMACION!$F723=REFERENCIAS!$C$24),16,IF(INFORMACION!$T723='REFERENCIAS RIESGO'!$C$36,13,IF(INFORMACION!$F723=REFERENCIAS!$C$24,10,7))),0)+VLOOKUP(L723,REFERENCIAS!$C:$D,2,0)*VLOOKUP($L$2,PONDERADORES!A:P,IF(AND(INFORMACION!$T723='REFERENCIAS RIESGO'!$C$36,INFORMACION!$F723=REFERENCIAS!$C$24),16,IF(INFORMACION!$T723='REFERENCIAS RIESGO'!$C$36,13,IF(INFORMACION!$F723=REFERENCIAS!$C$24,10,7))),0)+VLOOKUP(F723,REFERENCIAS!$C:$D,2,0)*VLOOKUP($F$2,PONDERADORES!A:P,IF(AND(INFORMACION!$T723='REFERENCIAS RIESGO'!$C$36,INFORMACION!$F723=REFERENCIAS!$C$24),16,IF(INFORMACION!$T723='REFERENCIAS RIESGO'!$C$36,13,IF(INFORMACION!$F723=REFERENCIAS!$C$24,10,7))),0)+VLOOKUP(T723,REFERENCIAS!$C:$D,2,0)*VLOOKUP($T$2,PONDERADORES!A:P,IF(AND(INFORMACION!$T723='REFERENCIAS RIESGO'!$C$36,INFORMACION!$F723=REFERENCIAS!$C$24),16,IF(INFORMACION!$T723='REFERENCIAS RIESGO'!$C$36,13,IF(INFORMACION!$F723=REFERENCIAS!$C$24,10,7))),0)+VLOOKUP(IF(J723&lt;=0.2,0.2,IF(AND(J723&gt;0.2,J723&lt;=0.4),0.4,IF(AND(J723&gt;0.4,J723&lt;=0.6),0.6,IF(AND(J723&gt;0.6,J723&lt;=0.8),0.8,IF(AND(J723&gt;0.8,J723&lt;=1),1))))),REFERENCIAS!$C:$D,2,0)*VLOOKUP($J$2,PONDERADORES!A:P,IF(AND(INFORMACION!$T723='REFERENCIAS RIESGO'!$C$36,INFORMACION!$F723=REFERENCIAS!$C$24),16,IF(INFORMACION!$T723='REFERENCIAS RIESGO'!$C$36,13,IF(INFORMACION!$F723=REFERENCIAS!$C$24,10,7))),0)</f>
        <v>#REF!</v>
      </c>
      <c r="Y723" s="68">
        <f>+VLOOKUP(M723,REFERENCIAS!$C:$D,2,0)*VLOOKUP($M$2,PONDERADORES!$A$7:$G$9,7,0)+VLOOKUP(N723,REFERENCIAS!$C:$D,2,0)*VLOOKUP($N$2,PONDERADORES!$A$7:$G$9,7,0)+VLOOKUP(O723,REFERENCIAS!$C:$D,2,0)*VLOOKUP($O$2,PONDERADORES!$A$7:$G$9,7,0)</f>
        <v>0.2</v>
      </c>
      <c r="Z723" s="2">
        <f>+VLOOKUP(IF(R723&lt;0.1,0,IF(AND(R723&gt;=0.1,R723&lt;0.2),0.1,IF(AND(R723&gt;=0.2,R723&lt;0.3),0.2,IF(R723&gt;0.3,0.3,)))),REFERENCIAS!$C:$D,2,0)*VLOOKUP($R$2,PONDERADORES!$A$11:$G$11,7,0)</f>
        <v>15</v>
      </c>
      <c r="AA723" s="92"/>
      <c r="AB723" s="95" t="e">
        <f t="shared" ca="1" si="43"/>
        <v>#REF!</v>
      </c>
      <c r="AC723" s="23" t="e">
        <f ca="1">IF(AB723&gt;REFERENCIAS!$C$62,REFERENCIAS!$B$62,IF(AND(AB723&gt;=REFERENCIAS!$C$63,AB723&lt;REFERENCIAS!$D$63),REFERENCIAS!$B$63,IF(AND(AB723&gt;REFERENCIAS!$C$64,AB723&lt;=REFERENCIAS!$D$64),REFERENCIAS!$B$64,IF(AND(AB723&gt;=REFERENCIAS!$C$65,AB723&lt;REFERENCIAS!$D$65),REFERENCIAS!$B$65, "Revisar"))))</f>
        <v>#REF!</v>
      </c>
      <c r="AD723" s="94" t="e">
        <f ca="1">VLOOKUP(AC723,REFERENCIAS!$B$62:$G$65,4,FALSE)</f>
        <v>#REF!</v>
      </c>
      <c r="AJ723" s="20"/>
    </row>
    <row r="724" spans="1:36" ht="17.25" x14ac:dyDescent="0.25">
      <c r="A724" s="74"/>
      <c r="B724" s="19"/>
      <c r="C724" s="19"/>
      <c r="D724" s="50"/>
      <c r="E724" s="73"/>
      <c r="F724" s="74"/>
      <c r="G724" s="9"/>
      <c r="H724" s="48"/>
      <c r="I724" s="49">
        <f t="shared" ca="1" si="41"/>
        <v>2022</v>
      </c>
      <c r="J724" s="22">
        <f t="shared" ca="1" si="40"/>
        <v>1</v>
      </c>
      <c r="K724" s="19"/>
      <c r="L724" s="73"/>
      <c r="M724" s="74"/>
      <c r="N724" s="19"/>
      <c r="O724" s="73"/>
      <c r="P724" s="82">
        <v>1</v>
      </c>
      <c r="Q724" s="24">
        <v>1</v>
      </c>
      <c r="R724" s="81">
        <f t="shared" si="42"/>
        <v>1</v>
      </c>
      <c r="S724" s="85"/>
      <c r="T724" s="19"/>
      <c r="U724" s="22"/>
      <c r="V724" s="59"/>
      <c r="W724" s="81"/>
      <c r="X724" s="91" t="e">
        <f ca="1">+VLOOKUP(#REF!,REFERENCIAS!$C:$D,2,0)*VLOOKUP(#REF!,PONDERADORES!A:P,IF(AND(INFORMACION!$T724='REFERENCIAS RIESGO'!$C$36,INFORMACION!$F724=REFERENCIAS!$C$24),16,IF(INFORMACION!$T724='REFERENCIAS RIESGO'!$C$36,13,IF(INFORMACION!$F724=REFERENCIAS!$C$24,10,7))),0)+VLOOKUP(K724,REFERENCIAS!$C:$D,2,0)*VLOOKUP($K$2,PONDERADORES!A:P,IF(AND(INFORMACION!$T724='REFERENCIAS RIESGO'!$C$36,INFORMACION!$F724=REFERENCIAS!$C$24),16,IF(INFORMACION!$T724='REFERENCIAS RIESGO'!$C$36,13,IF(INFORMACION!$F724=REFERENCIAS!$C$24,10,7))),0)+VLOOKUP(L724,REFERENCIAS!$C:$D,2,0)*VLOOKUP($L$2,PONDERADORES!A:P,IF(AND(INFORMACION!$T724='REFERENCIAS RIESGO'!$C$36,INFORMACION!$F724=REFERENCIAS!$C$24),16,IF(INFORMACION!$T724='REFERENCIAS RIESGO'!$C$36,13,IF(INFORMACION!$F724=REFERENCIAS!$C$24,10,7))),0)+VLOOKUP(F724,REFERENCIAS!$C:$D,2,0)*VLOOKUP($F$2,PONDERADORES!A:P,IF(AND(INFORMACION!$T724='REFERENCIAS RIESGO'!$C$36,INFORMACION!$F724=REFERENCIAS!$C$24),16,IF(INFORMACION!$T724='REFERENCIAS RIESGO'!$C$36,13,IF(INFORMACION!$F724=REFERENCIAS!$C$24,10,7))),0)+VLOOKUP(T724,REFERENCIAS!$C:$D,2,0)*VLOOKUP($T$2,PONDERADORES!A:P,IF(AND(INFORMACION!$T724='REFERENCIAS RIESGO'!$C$36,INFORMACION!$F724=REFERENCIAS!$C$24),16,IF(INFORMACION!$T724='REFERENCIAS RIESGO'!$C$36,13,IF(INFORMACION!$F724=REFERENCIAS!$C$24,10,7))),0)+VLOOKUP(IF(J724&lt;=0.2,0.2,IF(AND(J724&gt;0.2,J724&lt;=0.4),0.4,IF(AND(J724&gt;0.4,J724&lt;=0.6),0.6,IF(AND(J724&gt;0.6,J724&lt;=0.8),0.8,IF(AND(J724&gt;0.8,J724&lt;=1),1))))),REFERENCIAS!$C:$D,2,0)*VLOOKUP($J$2,PONDERADORES!A:P,IF(AND(INFORMACION!$T724='REFERENCIAS RIESGO'!$C$36,INFORMACION!$F724=REFERENCIAS!$C$24),16,IF(INFORMACION!$T724='REFERENCIAS RIESGO'!$C$36,13,IF(INFORMACION!$F724=REFERENCIAS!$C$24,10,7))),0)</f>
        <v>#REF!</v>
      </c>
      <c r="Y724" s="68">
        <f>+VLOOKUP(M724,REFERENCIAS!$C:$D,2,0)*VLOOKUP($M$2,PONDERADORES!$A$7:$G$9,7,0)+VLOOKUP(N724,REFERENCIAS!$C:$D,2,0)*VLOOKUP($N$2,PONDERADORES!$A$7:$G$9,7,0)+VLOOKUP(O724,REFERENCIAS!$C:$D,2,0)*VLOOKUP($O$2,PONDERADORES!$A$7:$G$9,7,0)</f>
        <v>0.2</v>
      </c>
      <c r="Z724" s="2">
        <f>+VLOOKUP(IF(R724&lt;0.1,0,IF(AND(R724&gt;=0.1,R724&lt;0.2),0.1,IF(AND(R724&gt;=0.2,R724&lt;0.3),0.2,IF(R724&gt;0.3,0.3,)))),REFERENCIAS!$C:$D,2,0)*VLOOKUP($R$2,PONDERADORES!$A$11:$G$11,7,0)</f>
        <v>15</v>
      </c>
      <c r="AA724" s="92"/>
      <c r="AB724" s="95" t="e">
        <f t="shared" ca="1" si="43"/>
        <v>#REF!</v>
      </c>
      <c r="AC724" s="23" t="e">
        <f ca="1">IF(AB724&gt;REFERENCIAS!$C$62,REFERENCIAS!$B$62,IF(AND(AB724&gt;=REFERENCIAS!$C$63,AB724&lt;REFERENCIAS!$D$63),REFERENCIAS!$B$63,IF(AND(AB724&gt;REFERENCIAS!$C$64,AB724&lt;=REFERENCIAS!$D$64),REFERENCIAS!$B$64,IF(AND(AB724&gt;=REFERENCIAS!$C$65,AB724&lt;REFERENCIAS!$D$65),REFERENCIAS!$B$65, "Revisar"))))</f>
        <v>#REF!</v>
      </c>
      <c r="AD724" s="94" t="e">
        <f ca="1">VLOOKUP(AC724,REFERENCIAS!$B$62:$G$65,4,FALSE)</f>
        <v>#REF!</v>
      </c>
      <c r="AJ724" s="20"/>
    </row>
    <row r="725" spans="1:36" ht="17.25" x14ac:dyDescent="0.25">
      <c r="A725" s="74"/>
      <c r="B725" s="19"/>
      <c r="C725" s="19"/>
      <c r="D725" s="50"/>
      <c r="E725" s="73"/>
      <c r="F725" s="74"/>
      <c r="G725" s="9"/>
      <c r="H725" s="48"/>
      <c r="I725" s="49">
        <f t="shared" ca="1" si="41"/>
        <v>2022</v>
      </c>
      <c r="J725" s="22">
        <f t="shared" ca="1" si="40"/>
        <v>1</v>
      </c>
      <c r="K725" s="19"/>
      <c r="L725" s="73"/>
      <c r="M725" s="74"/>
      <c r="N725" s="19"/>
      <c r="O725" s="73"/>
      <c r="P725" s="82">
        <v>1</v>
      </c>
      <c r="Q725" s="24">
        <v>1</v>
      </c>
      <c r="R725" s="81">
        <f t="shared" si="42"/>
        <v>1</v>
      </c>
      <c r="S725" s="85"/>
      <c r="T725" s="19"/>
      <c r="U725" s="22"/>
      <c r="V725" s="59"/>
      <c r="W725" s="81"/>
      <c r="X725" s="91" t="e">
        <f ca="1">+VLOOKUP(#REF!,REFERENCIAS!$C:$D,2,0)*VLOOKUP(#REF!,PONDERADORES!A:P,IF(AND(INFORMACION!$T725='REFERENCIAS RIESGO'!$C$36,INFORMACION!$F725=REFERENCIAS!$C$24),16,IF(INFORMACION!$T725='REFERENCIAS RIESGO'!$C$36,13,IF(INFORMACION!$F725=REFERENCIAS!$C$24,10,7))),0)+VLOOKUP(K725,REFERENCIAS!$C:$D,2,0)*VLOOKUP($K$2,PONDERADORES!A:P,IF(AND(INFORMACION!$T725='REFERENCIAS RIESGO'!$C$36,INFORMACION!$F725=REFERENCIAS!$C$24),16,IF(INFORMACION!$T725='REFERENCIAS RIESGO'!$C$36,13,IF(INFORMACION!$F725=REFERENCIAS!$C$24,10,7))),0)+VLOOKUP(L725,REFERENCIAS!$C:$D,2,0)*VLOOKUP($L$2,PONDERADORES!A:P,IF(AND(INFORMACION!$T725='REFERENCIAS RIESGO'!$C$36,INFORMACION!$F725=REFERENCIAS!$C$24),16,IF(INFORMACION!$T725='REFERENCIAS RIESGO'!$C$36,13,IF(INFORMACION!$F725=REFERENCIAS!$C$24,10,7))),0)+VLOOKUP(F725,REFERENCIAS!$C:$D,2,0)*VLOOKUP($F$2,PONDERADORES!A:P,IF(AND(INFORMACION!$T725='REFERENCIAS RIESGO'!$C$36,INFORMACION!$F725=REFERENCIAS!$C$24),16,IF(INFORMACION!$T725='REFERENCIAS RIESGO'!$C$36,13,IF(INFORMACION!$F725=REFERENCIAS!$C$24,10,7))),0)+VLOOKUP(T725,REFERENCIAS!$C:$D,2,0)*VLOOKUP($T$2,PONDERADORES!A:P,IF(AND(INFORMACION!$T725='REFERENCIAS RIESGO'!$C$36,INFORMACION!$F725=REFERENCIAS!$C$24),16,IF(INFORMACION!$T725='REFERENCIAS RIESGO'!$C$36,13,IF(INFORMACION!$F725=REFERENCIAS!$C$24,10,7))),0)+VLOOKUP(IF(J725&lt;=0.2,0.2,IF(AND(J725&gt;0.2,J725&lt;=0.4),0.4,IF(AND(J725&gt;0.4,J725&lt;=0.6),0.6,IF(AND(J725&gt;0.6,J725&lt;=0.8),0.8,IF(AND(J725&gt;0.8,J725&lt;=1),1))))),REFERENCIAS!$C:$D,2,0)*VLOOKUP($J$2,PONDERADORES!A:P,IF(AND(INFORMACION!$T725='REFERENCIAS RIESGO'!$C$36,INFORMACION!$F725=REFERENCIAS!$C$24),16,IF(INFORMACION!$T725='REFERENCIAS RIESGO'!$C$36,13,IF(INFORMACION!$F725=REFERENCIAS!$C$24,10,7))),0)</f>
        <v>#REF!</v>
      </c>
      <c r="Y725" s="68">
        <f>+VLOOKUP(M725,REFERENCIAS!$C:$D,2,0)*VLOOKUP($M$2,PONDERADORES!$A$7:$G$9,7,0)+VLOOKUP(N725,REFERENCIAS!$C:$D,2,0)*VLOOKUP($N$2,PONDERADORES!$A$7:$G$9,7,0)+VLOOKUP(O725,REFERENCIAS!$C:$D,2,0)*VLOOKUP($O$2,PONDERADORES!$A$7:$G$9,7,0)</f>
        <v>0.2</v>
      </c>
      <c r="Z725" s="2">
        <f>+VLOOKUP(IF(R725&lt;0.1,0,IF(AND(R725&gt;=0.1,R725&lt;0.2),0.1,IF(AND(R725&gt;=0.2,R725&lt;0.3),0.2,IF(R725&gt;0.3,0.3,)))),REFERENCIAS!$C:$D,2,0)*VLOOKUP($R$2,PONDERADORES!$A$11:$G$11,7,0)</f>
        <v>15</v>
      </c>
      <c r="AA725" s="92"/>
      <c r="AB725" s="95" t="e">
        <f t="shared" ca="1" si="43"/>
        <v>#REF!</v>
      </c>
      <c r="AC725" s="23" t="e">
        <f ca="1">IF(AB725&gt;REFERENCIAS!$C$62,REFERENCIAS!$B$62,IF(AND(AB725&gt;=REFERENCIAS!$C$63,AB725&lt;REFERENCIAS!$D$63),REFERENCIAS!$B$63,IF(AND(AB725&gt;REFERENCIAS!$C$64,AB725&lt;=REFERENCIAS!$D$64),REFERENCIAS!$B$64,IF(AND(AB725&gt;=REFERENCIAS!$C$65,AB725&lt;REFERENCIAS!$D$65),REFERENCIAS!$B$65, "Revisar"))))</f>
        <v>#REF!</v>
      </c>
      <c r="AD725" s="94" t="e">
        <f ca="1">VLOOKUP(AC725,REFERENCIAS!$B$62:$G$65,4,FALSE)</f>
        <v>#REF!</v>
      </c>
      <c r="AJ725" s="20"/>
    </row>
    <row r="726" spans="1:36" ht="17.25" x14ac:dyDescent="0.25">
      <c r="A726" s="74"/>
      <c r="B726" s="19"/>
      <c r="C726" s="19"/>
      <c r="D726" s="50"/>
      <c r="E726" s="73"/>
      <c r="F726" s="74"/>
      <c r="G726" s="9"/>
      <c r="H726" s="48"/>
      <c r="I726" s="49">
        <f t="shared" ca="1" si="41"/>
        <v>2022</v>
      </c>
      <c r="J726" s="22">
        <f t="shared" ca="1" si="40"/>
        <v>1</v>
      </c>
      <c r="K726" s="19"/>
      <c r="L726" s="73"/>
      <c r="M726" s="74"/>
      <c r="N726" s="19"/>
      <c r="O726" s="73"/>
      <c r="P726" s="82">
        <v>1</v>
      </c>
      <c r="Q726" s="24">
        <v>1</v>
      </c>
      <c r="R726" s="81">
        <f t="shared" si="42"/>
        <v>1</v>
      </c>
      <c r="S726" s="85"/>
      <c r="T726" s="19"/>
      <c r="U726" s="22"/>
      <c r="V726" s="59"/>
      <c r="W726" s="81"/>
      <c r="X726" s="91" t="e">
        <f ca="1">+VLOOKUP(#REF!,REFERENCIAS!$C:$D,2,0)*VLOOKUP(#REF!,PONDERADORES!A:P,IF(AND(INFORMACION!$T726='REFERENCIAS RIESGO'!$C$36,INFORMACION!$F726=REFERENCIAS!$C$24),16,IF(INFORMACION!$T726='REFERENCIAS RIESGO'!$C$36,13,IF(INFORMACION!$F726=REFERENCIAS!$C$24,10,7))),0)+VLOOKUP(K726,REFERENCIAS!$C:$D,2,0)*VLOOKUP($K$2,PONDERADORES!A:P,IF(AND(INFORMACION!$T726='REFERENCIAS RIESGO'!$C$36,INFORMACION!$F726=REFERENCIAS!$C$24),16,IF(INFORMACION!$T726='REFERENCIAS RIESGO'!$C$36,13,IF(INFORMACION!$F726=REFERENCIAS!$C$24,10,7))),0)+VLOOKUP(L726,REFERENCIAS!$C:$D,2,0)*VLOOKUP($L$2,PONDERADORES!A:P,IF(AND(INFORMACION!$T726='REFERENCIAS RIESGO'!$C$36,INFORMACION!$F726=REFERENCIAS!$C$24),16,IF(INFORMACION!$T726='REFERENCIAS RIESGO'!$C$36,13,IF(INFORMACION!$F726=REFERENCIAS!$C$24,10,7))),0)+VLOOKUP(F726,REFERENCIAS!$C:$D,2,0)*VLOOKUP($F$2,PONDERADORES!A:P,IF(AND(INFORMACION!$T726='REFERENCIAS RIESGO'!$C$36,INFORMACION!$F726=REFERENCIAS!$C$24),16,IF(INFORMACION!$T726='REFERENCIAS RIESGO'!$C$36,13,IF(INFORMACION!$F726=REFERENCIAS!$C$24,10,7))),0)+VLOOKUP(T726,REFERENCIAS!$C:$D,2,0)*VLOOKUP($T$2,PONDERADORES!A:P,IF(AND(INFORMACION!$T726='REFERENCIAS RIESGO'!$C$36,INFORMACION!$F726=REFERENCIAS!$C$24),16,IF(INFORMACION!$T726='REFERENCIAS RIESGO'!$C$36,13,IF(INFORMACION!$F726=REFERENCIAS!$C$24,10,7))),0)+VLOOKUP(IF(J726&lt;=0.2,0.2,IF(AND(J726&gt;0.2,J726&lt;=0.4),0.4,IF(AND(J726&gt;0.4,J726&lt;=0.6),0.6,IF(AND(J726&gt;0.6,J726&lt;=0.8),0.8,IF(AND(J726&gt;0.8,J726&lt;=1),1))))),REFERENCIAS!$C:$D,2,0)*VLOOKUP($J$2,PONDERADORES!A:P,IF(AND(INFORMACION!$T726='REFERENCIAS RIESGO'!$C$36,INFORMACION!$F726=REFERENCIAS!$C$24),16,IF(INFORMACION!$T726='REFERENCIAS RIESGO'!$C$36,13,IF(INFORMACION!$F726=REFERENCIAS!$C$24,10,7))),0)</f>
        <v>#REF!</v>
      </c>
      <c r="Y726" s="68">
        <f>+VLOOKUP(M726,REFERENCIAS!$C:$D,2,0)*VLOOKUP($M$2,PONDERADORES!$A$7:$G$9,7,0)+VLOOKUP(N726,REFERENCIAS!$C:$D,2,0)*VLOOKUP($N$2,PONDERADORES!$A$7:$G$9,7,0)+VLOOKUP(O726,REFERENCIAS!$C:$D,2,0)*VLOOKUP($O$2,PONDERADORES!$A$7:$G$9,7,0)</f>
        <v>0.2</v>
      </c>
      <c r="Z726" s="2">
        <f>+VLOOKUP(IF(R726&lt;0.1,0,IF(AND(R726&gt;=0.1,R726&lt;0.2),0.1,IF(AND(R726&gt;=0.2,R726&lt;0.3),0.2,IF(R726&gt;0.3,0.3,)))),REFERENCIAS!$C:$D,2,0)*VLOOKUP($R$2,PONDERADORES!$A$11:$G$11,7,0)</f>
        <v>15</v>
      </c>
      <c r="AA726" s="92"/>
      <c r="AB726" s="95" t="e">
        <f t="shared" ca="1" si="43"/>
        <v>#REF!</v>
      </c>
      <c r="AC726" s="23" t="e">
        <f ca="1">IF(AB726&gt;REFERENCIAS!$C$62,REFERENCIAS!$B$62,IF(AND(AB726&gt;=REFERENCIAS!$C$63,AB726&lt;REFERENCIAS!$D$63),REFERENCIAS!$B$63,IF(AND(AB726&gt;REFERENCIAS!$C$64,AB726&lt;=REFERENCIAS!$D$64),REFERENCIAS!$B$64,IF(AND(AB726&gt;=REFERENCIAS!$C$65,AB726&lt;REFERENCIAS!$D$65),REFERENCIAS!$B$65, "Revisar"))))</f>
        <v>#REF!</v>
      </c>
      <c r="AD726" s="94" t="e">
        <f ca="1">VLOOKUP(AC726,REFERENCIAS!$B$62:$G$65,4,FALSE)</f>
        <v>#REF!</v>
      </c>
      <c r="AJ726" s="20"/>
    </row>
    <row r="727" spans="1:36" ht="17.25" x14ac:dyDescent="0.25">
      <c r="A727" s="74"/>
      <c r="B727" s="19"/>
      <c r="C727" s="19"/>
      <c r="D727" s="50"/>
      <c r="E727" s="73"/>
      <c r="F727" s="74"/>
      <c r="G727" s="9"/>
      <c r="H727" s="48"/>
      <c r="I727" s="49">
        <f t="shared" ca="1" si="41"/>
        <v>2022</v>
      </c>
      <c r="J727" s="22">
        <f t="shared" ca="1" si="40"/>
        <v>1</v>
      </c>
      <c r="K727" s="19"/>
      <c r="L727" s="73"/>
      <c r="M727" s="74"/>
      <c r="N727" s="19"/>
      <c r="O727" s="73"/>
      <c r="P727" s="82">
        <v>1</v>
      </c>
      <c r="Q727" s="24">
        <v>1</v>
      </c>
      <c r="R727" s="81">
        <f t="shared" si="42"/>
        <v>1</v>
      </c>
      <c r="S727" s="85"/>
      <c r="T727" s="19"/>
      <c r="U727" s="22"/>
      <c r="V727" s="59"/>
      <c r="W727" s="81"/>
      <c r="X727" s="91" t="e">
        <f ca="1">+VLOOKUP(#REF!,REFERENCIAS!$C:$D,2,0)*VLOOKUP(#REF!,PONDERADORES!A:P,IF(AND(INFORMACION!$T727='REFERENCIAS RIESGO'!$C$36,INFORMACION!$F727=REFERENCIAS!$C$24),16,IF(INFORMACION!$T727='REFERENCIAS RIESGO'!$C$36,13,IF(INFORMACION!$F727=REFERENCIAS!$C$24,10,7))),0)+VLOOKUP(K727,REFERENCIAS!$C:$D,2,0)*VLOOKUP($K$2,PONDERADORES!A:P,IF(AND(INFORMACION!$T727='REFERENCIAS RIESGO'!$C$36,INFORMACION!$F727=REFERENCIAS!$C$24),16,IF(INFORMACION!$T727='REFERENCIAS RIESGO'!$C$36,13,IF(INFORMACION!$F727=REFERENCIAS!$C$24,10,7))),0)+VLOOKUP(L727,REFERENCIAS!$C:$D,2,0)*VLOOKUP($L$2,PONDERADORES!A:P,IF(AND(INFORMACION!$T727='REFERENCIAS RIESGO'!$C$36,INFORMACION!$F727=REFERENCIAS!$C$24),16,IF(INFORMACION!$T727='REFERENCIAS RIESGO'!$C$36,13,IF(INFORMACION!$F727=REFERENCIAS!$C$24,10,7))),0)+VLOOKUP(F727,REFERENCIAS!$C:$D,2,0)*VLOOKUP($F$2,PONDERADORES!A:P,IF(AND(INFORMACION!$T727='REFERENCIAS RIESGO'!$C$36,INFORMACION!$F727=REFERENCIAS!$C$24),16,IF(INFORMACION!$T727='REFERENCIAS RIESGO'!$C$36,13,IF(INFORMACION!$F727=REFERENCIAS!$C$24,10,7))),0)+VLOOKUP(T727,REFERENCIAS!$C:$D,2,0)*VLOOKUP($T$2,PONDERADORES!A:P,IF(AND(INFORMACION!$T727='REFERENCIAS RIESGO'!$C$36,INFORMACION!$F727=REFERENCIAS!$C$24),16,IF(INFORMACION!$T727='REFERENCIAS RIESGO'!$C$36,13,IF(INFORMACION!$F727=REFERENCIAS!$C$24,10,7))),0)+VLOOKUP(IF(J727&lt;=0.2,0.2,IF(AND(J727&gt;0.2,J727&lt;=0.4),0.4,IF(AND(J727&gt;0.4,J727&lt;=0.6),0.6,IF(AND(J727&gt;0.6,J727&lt;=0.8),0.8,IF(AND(J727&gt;0.8,J727&lt;=1),1))))),REFERENCIAS!$C:$D,2,0)*VLOOKUP($J$2,PONDERADORES!A:P,IF(AND(INFORMACION!$T727='REFERENCIAS RIESGO'!$C$36,INFORMACION!$F727=REFERENCIAS!$C$24),16,IF(INFORMACION!$T727='REFERENCIAS RIESGO'!$C$36,13,IF(INFORMACION!$F727=REFERENCIAS!$C$24,10,7))),0)</f>
        <v>#REF!</v>
      </c>
      <c r="Y727" s="68">
        <f>+VLOOKUP(M727,REFERENCIAS!$C:$D,2,0)*VLOOKUP($M$2,PONDERADORES!$A$7:$G$9,7,0)+VLOOKUP(N727,REFERENCIAS!$C:$D,2,0)*VLOOKUP($N$2,PONDERADORES!$A$7:$G$9,7,0)+VLOOKUP(O727,REFERENCIAS!$C:$D,2,0)*VLOOKUP($O$2,PONDERADORES!$A$7:$G$9,7,0)</f>
        <v>0.2</v>
      </c>
      <c r="Z727" s="2">
        <f>+VLOOKUP(IF(R727&lt;0.1,0,IF(AND(R727&gt;=0.1,R727&lt;0.2),0.1,IF(AND(R727&gt;=0.2,R727&lt;0.3),0.2,IF(R727&gt;0.3,0.3,)))),REFERENCIAS!$C:$D,2,0)*VLOOKUP($R$2,PONDERADORES!$A$11:$G$11,7,0)</f>
        <v>15</v>
      </c>
      <c r="AA727" s="92"/>
      <c r="AB727" s="95" t="e">
        <f t="shared" ca="1" si="43"/>
        <v>#REF!</v>
      </c>
      <c r="AC727" s="23" t="e">
        <f ca="1">IF(AB727&gt;REFERENCIAS!$C$62,REFERENCIAS!$B$62,IF(AND(AB727&gt;=REFERENCIAS!$C$63,AB727&lt;REFERENCIAS!$D$63),REFERENCIAS!$B$63,IF(AND(AB727&gt;REFERENCIAS!$C$64,AB727&lt;=REFERENCIAS!$D$64),REFERENCIAS!$B$64,IF(AND(AB727&gt;=REFERENCIAS!$C$65,AB727&lt;REFERENCIAS!$D$65),REFERENCIAS!$B$65, "Revisar"))))</f>
        <v>#REF!</v>
      </c>
      <c r="AD727" s="94" t="e">
        <f ca="1">VLOOKUP(AC727,REFERENCIAS!$B$62:$G$65,4,FALSE)</f>
        <v>#REF!</v>
      </c>
      <c r="AJ727" s="20"/>
    </row>
    <row r="728" spans="1:36" ht="17.25" x14ac:dyDescent="0.25">
      <c r="A728" s="74"/>
      <c r="B728" s="19"/>
      <c r="C728" s="19"/>
      <c r="D728" s="50"/>
      <c r="E728" s="73"/>
      <c r="F728" s="74"/>
      <c r="G728" s="9"/>
      <c r="H728" s="48"/>
      <c r="I728" s="49">
        <f t="shared" ca="1" si="41"/>
        <v>2022</v>
      </c>
      <c r="J728" s="22">
        <f t="shared" ca="1" si="40"/>
        <v>1</v>
      </c>
      <c r="K728" s="19"/>
      <c r="L728" s="73"/>
      <c r="M728" s="74"/>
      <c r="N728" s="19"/>
      <c r="O728" s="73"/>
      <c r="P728" s="82">
        <v>1</v>
      </c>
      <c r="Q728" s="24">
        <v>1</v>
      </c>
      <c r="R728" s="81">
        <f t="shared" si="42"/>
        <v>1</v>
      </c>
      <c r="S728" s="85"/>
      <c r="T728" s="19"/>
      <c r="U728" s="22"/>
      <c r="V728" s="59"/>
      <c r="W728" s="81"/>
      <c r="X728" s="91" t="e">
        <f ca="1">+VLOOKUP(#REF!,REFERENCIAS!$C:$D,2,0)*VLOOKUP(#REF!,PONDERADORES!A:P,IF(AND(INFORMACION!$T728='REFERENCIAS RIESGO'!$C$36,INFORMACION!$F728=REFERENCIAS!$C$24),16,IF(INFORMACION!$T728='REFERENCIAS RIESGO'!$C$36,13,IF(INFORMACION!$F728=REFERENCIAS!$C$24,10,7))),0)+VLOOKUP(K728,REFERENCIAS!$C:$D,2,0)*VLOOKUP($K$2,PONDERADORES!A:P,IF(AND(INFORMACION!$T728='REFERENCIAS RIESGO'!$C$36,INFORMACION!$F728=REFERENCIAS!$C$24),16,IF(INFORMACION!$T728='REFERENCIAS RIESGO'!$C$36,13,IF(INFORMACION!$F728=REFERENCIAS!$C$24,10,7))),0)+VLOOKUP(L728,REFERENCIAS!$C:$D,2,0)*VLOOKUP($L$2,PONDERADORES!A:P,IF(AND(INFORMACION!$T728='REFERENCIAS RIESGO'!$C$36,INFORMACION!$F728=REFERENCIAS!$C$24),16,IF(INFORMACION!$T728='REFERENCIAS RIESGO'!$C$36,13,IF(INFORMACION!$F728=REFERENCIAS!$C$24,10,7))),0)+VLOOKUP(F728,REFERENCIAS!$C:$D,2,0)*VLOOKUP($F$2,PONDERADORES!A:P,IF(AND(INFORMACION!$T728='REFERENCIAS RIESGO'!$C$36,INFORMACION!$F728=REFERENCIAS!$C$24),16,IF(INFORMACION!$T728='REFERENCIAS RIESGO'!$C$36,13,IF(INFORMACION!$F728=REFERENCIAS!$C$24,10,7))),0)+VLOOKUP(T728,REFERENCIAS!$C:$D,2,0)*VLOOKUP($T$2,PONDERADORES!A:P,IF(AND(INFORMACION!$T728='REFERENCIAS RIESGO'!$C$36,INFORMACION!$F728=REFERENCIAS!$C$24),16,IF(INFORMACION!$T728='REFERENCIAS RIESGO'!$C$36,13,IF(INFORMACION!$F728=REFERENCIAS!$C$24,10,7))),0)+VLOOKUP(IF(J728&lt;=0.2,0.2,IF(AND(J728&gt;0.2,J728&lt;=0.4),0.4,IF(AND(J728&gt;0.4,J728&lt;=0.6),0.6,IF(AND(J728&gt;0.6,J728&lt;=0.8),0.8,IF(AND(J728&gt;0.8,J728&lt;=1),1))))),REFERENCIAS!$C:$D,2,0)*VLOOKUP($J$2,PONDERADORES!A:P,IF(AND(INFORMACION!$T728='REFERENCIAS RIESGO'!$C$36,INFORMACION!$F728=REFERENCIAS!$C$24),16,IF(INFORMACION!$T728='REFERENCIAS RIESGO'!$C$36,13,IF(INFORMACION!$F728=REFERENCIAS!$C$24,10,7))),0)</f>
        <v>#REF!</v>
      </c>
      <c r="Y728" s="68">
        <f>+VLOOKUP(M728,REFERENCIAS!$C:$D,2,0)*VLOOKUP($M$2,PONDERADORES!$A$7:$G$9,7,0)+VLOOKUP(N728,REFERENCIAS!$C:$D,2,0)*VLOOKUP($N$2,PONDERADORES!$A$7:$G$9,7,0)+VLOOKUP(O728,REFERENCIAS!$C:$D,2,0)*VLOOKUP($O$2,PONDERADORES!$A$7:$G$9,7,0)</f>
        <v>0.2</v>
      </c>
      <c r="Z728" s="2">
        <f>+VLOOKUP(IF(R728&lt;0.1,0,IF(AND(R728&gt;=0.1,R728&lt;0.2),0.1,IF(AND(R728&gt;=0.2,R728&lt;0.3),0.2,IF(R728&gt;0.3,0.3,)))),REFERENCIAS!$C:$D,2,0)*VLOOKUP($R$2,PONDERADORES!$A$11:$G$11,7,0)</f>
        <v>15</v>
      </c>
      <c r="AA728" s="92"/>
      <c r="AB728" s="95" t="e">
        <f t="shared" ca="1" si="43"/>
        <v>#REF!</v>
      </c>
      <c r="AC728" s="23" t="e">
        <f ca="1">IF(AB728&gt;REFERENCIAS!$C$62,REFERENCIAS!$B$62,IF(AND(AB728&gt;=REFERENCIAS!$C$63,AB728&lt;REFERENCIAS!$D$63),REFERENCIAS!$B$63,IF(AND(AB728&gt;REFERENCIAS!$C$64,AB728&lt;=REFERENCIAS!$D$64),REFERENCIAS!$B$64,IF(AND(AB728&gt;=REFERENCIAS!$C$65,AB728&lt;REFERENCIAS!$D$65),REFERENCIAS!$B$65, "Revisar"))))</f>
        <v>#REF!</v>
      </c>
      <c r="AD728" s="94" t="e">
        <f ca="1">VLOOKUP(AC728,REFERENCIAS!$B$62:$G$65,4,FALSE)</f>
        <v>#REF!</v>
      </c>
      <c r="AJ728" s="20"/>
    </row>
    <row r="729" spans="1:36" ht="17.25" x14ac:dyDescent="0.25">
      <c r="A729" s="74"/>
      <c r="B729" s="19"/>
      <c r="C729" s="19"/>
      <c r="D729" s="50"/>
      <c r="E729" s="73"/>
      <c r="F729" s="74"/>
      <c r="G729" s="9"/>
      <c r="H729" s="48"/>
      <c r="I729" s="49">
        <f t="shared" ca="1" si="41"/>
        <v>2022</v>
      </c>
      <c r="J729" s="22">
        <f t="shared" ca="1" si="40"/>
        <v>1</v>
      </c>
      <c r="K729" s="19"/>
      <c r="L729" s="73"/>
      <c r="M729" s="74"/>
      <c r="N729" s="19"/>
      <c r="O729" s="73"/>
      <c r="P729" s="82">
        <v>1</v>
      </c>
      <c r="Q729" s="24">
        <v>1</v>
      </c>
      <c r="R729" s="81">
        <f t="shared" si="42"/>
        <v>1</v>
      </c>
      <c r="S729" s="85"/>
      <c r="T729" s="19"/>
      <c r="U729" s="22"/>
      <c r="V729" s="59"/>
      <c r="W729" s="81"/>
      <c r="X729" s="91" t="e">
        <f ca="1">+VLOOKUP(#REF!,REFERENCIAS!$C:$D,2,0)*VLOOKUP(#REF!,PONDERADORES!A:P,IF(AND(INFORMACION!$T729='REFERENCIAS RIESGO'!$C$36,INFORMACION!$F729=REFERENCIAS!$C$24),16,IF(INFORMACION!$T729='REFERENCIAS RIESGO'!$C$36,13,IF(INFORMACION!$F729=REFERENCIAS!$C$24,10,7))),0)+VLOOKUP(K729,REFERENCIAS!$C:$D,2,0)*VLOOKUP($K$2,PONDERADORES!A:P,IF(AND(INFORMACION!$T729='REFERENCIAS RIESGO'!$C$36,INFORMACION!$F729=REFERENCIAS!$C$24),16,IF(INFORMACION!$T729='REFERENCIAS RIESGO'!$C$36,13,IF(INFORMACION!$F729=REFERENCIAS!$C$24,10,7))),0)+VLOOKUP(L729,REFERENCIAS!$C:$D,2,0)*VLOOKUP($L$2,PONDERADORES!A:P,IF(AND(INFORMACION!$T729='REFERENCIAS RIESGO'!$C$36,INFORMACION!$F729=REFERENCIAS!$C$24),16,IF(INFORMACION!$T729='REFERENCIAS RIESGO'!$C$36,13,IF(INFORMACION!$F729=REFERENCIAS!$C$24,10,7))),0)+VLOOKUP(F729,REFERENCIAS!$C:$D,2,0)*VLOOKUP($F$2,PONDERADORES!A:P,IF(AND(INFORMACION!$T729='REFERENCIAS RIESGO'!$C$36,INFORMACION!$F729=REFERENCIAS!$C$24),16,IF(INFORMACION!$T729='REFERENCIAS RIESGO'!$C$36,13,IF(INFORMACION!$F729=REFERENCIAS!$C$24,10,7))),0)+VLOOKUP(T729,REFERENCIAS!$C:$D,2,0)*VLOOKUP($T$2,PONDERADORES!A:P,IF(AND(INFORMACION!$T729='REFERENCIAS RIESGO'!$C$36,INFORMACION!$F729=REFERENCIAS!$C$24),16,IF(INFORMACION!$T729='REFERENCIAS RIESGO'!$C$36,13,IF(INFORMACION!$F729=REFERENCIAS!$C$24,10,7))),0)+VLOOKUP(IF(J729&lt;=0.2,0.2,IF(AND(J729&gt;0.2,J729&lt;=0.4),0.4,IF(AND(J729&gt;0.4,J729&lt;=0.6),0.6,IF(AND(J729&gt;0.6,J729&lt;=0.8),0.8,IF(AND(J729&gt;0.8,J729&lt;=1),1))))),REFERENCIAS!$C:$D,2,0)*VLOOKUP($J$2,PONDERADORES!A:P,IF(AND(INFORMACION!$T729='REFERENCIAS RIESGO'!$C$36,INFORMACION!$F729=REFERENCIAS!$C$24),16,IF(INFORMACION!$T729='REFERENCIAS RIESGO'!$C$36,13,IF(INFORMACION!$F729=REFERENCIAS!$C$24,10,7))),0)</f>
        <v>#REF!</v>
      </c>
      <c r="Y729" s="68">
        <f>+VLOOKUP(M729,REFERENCIAS!$C:$D,2,0)*VLOOKUP($M$2,PONDERADORES!$A$7:$G$9,7,0)+VLOOKUP(N729,REFERENCIAS!$C:$D,2,0)*VLOOKUP($N$2,PONDERADORES!$A$7:$G$9,7,0)+VLOOKUP(O729,REFERENCIAS!$C:$D,2,0)*VLOOKUP($O$2,PONDERADORES!$A$7:$G$9,7,0)</f>
        <v>0.2</v>
      </c>
      <c r="Z729" s="2">
        <f>+VLOOKUP(IF(R729&lt;0.1,0,IF(AND(R729&gt;=0.1,R729&lt;0.2),0.1,IF(AND(R729&gt;=0.2,R729&lt;0.3),0.2,IF(R729&gt;0.3,0.3,)))),REFERENCIAS!$C:$D,2,0)*VLOOKUP($R$2,PONDERADORES!$A$11:$G$11,7,0)</f>
        <v>15</v>
      </c>
      <c r="AA729" s="92"/>
      <c r="AB729" s="95" t="e">
        <f t="shared" ca="1" si="43"/>
        <v>#REF!</v>
      </c>
      <c r="AC729" s="23" t="e">
        <f ca="1">IF(AB729&gt;REFERENCIAS!$C$62,REFERENCIAS!$B$62,IF(AND(AB729&gt;=REFERENCIAS!$C$63,AB729&lt;REFERENCIAS!$D$63),REFERENCIAS!$B$63,IF(AND(AB729&gt;REFERENCIAS!$C$64,AB729&lt;=REFERENCIAS!$D$64),REFERENCIAS!$B$64,IF(AND(AB729&gt;=REFERENCIAS!$C$65,AB729&lt;REFERENCIAS!$D$65),REFERENCIAS!$B$65, "Revisar"))))</f>
        <v>#REF!</v>
      </c>
      <c r="AD729" s="94" t="e">
        <f ca="1">VLOOKUP(AC729,REFERENCIAS!$B$62:$G$65,4,FALSE)</f>
        <v>#REF!</v>
      </c>
      <c r="AJ729" s="20"/>
    </row>
    <row r="730" spans="1:36" ht="17.25" x14ac:dyDescent="0.25">
      <c r="A730" s="74"/>
      <c r="B730" s="19"/>
      <c r="C730" s="19"/>
      <c r="D730" s="50"/>
      <c r="E730" s="73"/>
      <c r="F730" s="74"/>
      <c r="G730" s="9"/>
      <c r="H730" s="48"/>
      <c r="I730" s="49">
        <f t="shared" ca="1" si="41"/>
        <v>2022</v>
      </c>
      <c r="J730" s="22">
        <f t="shared" ca="1" si="40"/>
        <v>1</v>
      </c>
      <c r="K730" s="19"/>
      <c r="L730" s="73"/>
      <c r="M730" s="74"/>
      <c r="N730" s="19"/>
      <c r="O730" s="73"/>
      <c r="P730" s="82">
        <v>1</v>
      </c>
      <c r="Q730" s="24">
        <v>1</v>
      </c>
      <c r="R730" s="81">
        <f t="shared" si="42"/>
        <v>1</v>
      </c>
      <c r="S730" s="85"/>
      <c r="T730" s="19"/>
      <c r="U730" s="22"/>
      <c r="V730" s="59"/>
      <c r="W730" s="81"/>
      <c r="X730" s="91" t="e">
        <f ca="1">+VLOOKUP(#REF!,REFERENCIAS!$C:$D,2,0)*VLOOKUP(#REF!,PONDERADORES!A:P,IF(AND(INFORMACION!$T730='REFERENCIAS RIESGO'!$C$36,INFORMACION!$F730=REFERENCIAS!$C$24),16,IF(INFORMACION!$T730='REFERENCIAS RIESGO'!$C$36,13,IF(INFORMACION!$F730=REFERENCIAS!$C$24,10,7))),0)+VLOOKUP(K730,REFERENCIAS!$C:$D,2,0)*VLOOKUP($K$2,PONDERADORES!A:P,IF(AND(INFORMACION!$T730='REFERENCIAS RIESGO'!$C$36,INFORMACION!$F730=REFERENCIAS!$C$24),16,IF(INFORMACION!$T730='REFERENCIAS RIESGO'!$C$36,13,IF(INFORMACION!$F730=REFERENCIAS!$C$24,10,7))),0)+VLOOKUP(L730,REFERENCIAS!$C:$D,2,0)*VLOOKUP($L$2,PONDERADORES!A:P,IF(AND(INFORMACION!$T730='REFERENCIAS RIESGO'!$C$36,INFORMACION!$F730=REFERENCIAS!$C$24),16,IF(INFORMACION!$T730='REFERENCIAS RIESGO'!$C$36,13,IF(INFORMACION!$F730=REFERENCIAS!$C$24,10,7))),0)+VLOOKUP(F730,REFERENCIAS!$C:$D,2,0)*VLOOKUP($F$2,PONDERADORES!A:P,IF(AND(INFORMACION!$T730='REFERENCIAS RIESGO'!$C$36,INFORMACION!$F730=REFERENCIAS!$C$24),16,IF(INFORMACION!$T730='REFERENCIAS RIESGO'!$C$36,13,IF(INFORMACION!$F730=REFERENCIAS!$C$24,10,7))),0)+VLOOKUP(T730,REFERENCIAS!$C:$D,2,0)*VLOOKUP($T$2,PONDERADORES!A:P,IF(AND(INFORMACION!$T730='REFERENCIAS RIESGO'!$C$36,INFORMACION!$F730=REFERENCIAS!$C$24),16,IF(INFORMACION!$T730='REFERENCIAS RIESGO'!$C$36,13,IF(INFORMACION!$F730=REFERENCIAS!$C$24,10,7))),0)+VLOOKUP(IF(J730&lt;=0.2,0.2,IF(AND(J730&gt;0.2,J730&lt;=0.4),0.4,IF(AND(J730&gt;0.4,J730&lt;=0.6),0.6,IF(AND(J730&gt;0.6,J730&lt;=0.8),0.8,IF(AND(J730&gt;0.8,J730&lt;=1),1))))),REFERENCIAS!$C:$D,2,0)*VLOOKUP($J$2,PONDERADORES!A:P,IF(AND(INFORMACION!$T730='REFERENCIAS RIESGO'!$C$36,INFORMACION!$F730=REFERENCIAS!$C$24),16,IF(INFORMACION!$T730='REFERENCIAS RIESGO'!$C$36,13,IF(INFORMACION!$F730=REFERENCIAS!$C$24,10,7))),0)</f>
        <v>#REF!</v>
      </c>
      <c r="Y730" s="68">
        <f>+VLOOKUP(M730,REFERENCIAS!$C:$D,2,0)*VLOOKUP($M$2,PONDERADORES!$A$7:$G$9,7,0)+VLOOKUP(N730,REFERENCIAS!$C:$D,2,0)*VLOOKUP($N$2,PONDERADORES!$A$7:$G$9,7,0)+VLOOKUP(O730,REFERENCIAS!$C:$D,2,0)*VLOOKUP($O$2,PONDERADORES!$A$7:$G$9,7,0)</f>
        <v>0.2</v>
      </c>
      <c r="Z730" s="2">
        <f>+VLOOKUP(IF(R730&lt;0.1,0,IF(AND(R730&gt;=0.1,R730&lt;0.2),0.1,IF(AND(R730&gt;=0.2,R730&lt;0.3),0.2,IF(R730&gt;0.3,0.3,)))),REFERENCIAS!$C:$D,2,0)*VLOOKUP($R$2,PONDERADORES!$A$11:$G$11,7,0)</f>
        <v>15</v>
      </c>
      <c r="AA730" s="92"/>
      <c r="AB730" s="95" t="e">
        <f t="shared" ca="1" si="43"/>
        <v>#REF!</v>
      </c>
      <c r="AC730" s="23" t="e">
        <f ca="1">IF(AB730&gt;REFERENCIAS!$C$62,REFERENCIAS!$B$62,IF(AND(AB730&gt;=REFERENCIAS!$C$63,AB730&lt;REFERENCIAS!$D$63),REFERENCIAS!$B$63,IF(AND(AB730&gt;REFERENCIAS!$C$64,AB730&lt;=REFERENCIAS!$D$64),REFERENCIAS!$B$64,IF(AND(AB730&gt;=REFERENCIAS!$C$65,AB730&lt;REFERENCIAS!$D$65),REFERENCIAS!$B$65, "Revisar"))))</f>
        <v>#REF!</v>
      </c>
      <c r="AD730" s="94" t="e">
        <f ca="1">VLOOKUP(AC730,REFERENCIAS!$B$62:$G$65,4,FALSE)</f>
        <v>#REF!</v>
      </c>
      <c r="AJ730" s="20"/>
    </row>
    <row r="731" spans="1:36" ht="17.25" x14ac:dyDescent="0.25">
      <c r="A731" s="74"/>
      <c r="B731" s="19"/>
      <c r="C731" s="19"/>
      <c r="D731" s="50"/>
      <c r="E731" s="73"/>
      <c r="F731" s="74"/>
      <c r="G731" s="9"/>
      <c r="H731" s="48"/>
      <c r="I731" s="49">
        <f t="shared" ca="1" si="41"/>
        <v>2022</v>
      </c>
      <c r="J731" s="22">
        <f t="shared" ca="1" si="40"/>
        <v>1</v>
      </c>
      <c r="K731" s="19"/>
      <c r="L731" s="73"/>
      <c r="M731" s="74"/>
      <c r="N731" s="19"/>
      <c r="O731" s="73"/>
      <c r="P731" s="82">
        <v>1</v>
      </c>
      <c r="Q731" s="24">
        <v>1</v>
      </c>
      <c r="R731" s="81">
        <f t="shared" si="42"/>
        <v>1</v>
      </c>
      <c r="S731" s="85"/>
      <c r="T731" s="19"/>
      <c r="U731" s="22"/>
      <c r="V731" s="59"/>
      <c r="W731" s="81"/>
      <c r="X731" s="91" t="e">
        <f ca="1">+VLOOKUP(#REF!,REFERENCIAS!$C:$D,2,0)*VLOOKUP(#REF!,PONDERADORES!A:P,IF(AND(INFORMACION!$T731='REFERENCIAS RIESGO'!$C$36,INFORMACION!$F731=REFERENCIAS!$C$24),16,IF(INFORMACION!$T731='REFERENCIAS RIESGO'!$C$36,13,IF(INFORMACION!$F731=REFERENCIAS!$C$24,10,7))),0)+VLOOKUP(K731,REFERENCIAS!$C:$D,2,0)*VLOOKUP($K$2,PONDERADORES!A:P,IF(AND(INFORMACION!$T731='REFERENCIAS RIESGO'!$C$36,INFORMACION!$F731=REFERENCIAS!$C$24),16,IF(INFORMACION!$T731='REFERENCIAS RIESGO'!$C$36,13,IF(INFORMACION!$F731=REFERENCIAS!$C$24,10,7))),0)+VLOOKUP(L731,REFERENCIAS!$C:$D,2,0)*VLOOKUP($L$2,PONDERADORES!A:P,IF(AND(INFORMACION!$T731='REFERENCIAS RIESGO'!$C$36,INFORMACION!$F731=REFERENCIAS!$C$24),16,IF(INFORMACION!$T731='REFERENCIAS RIESGO'!$C$36,13,IF(INFORMACION!$F731=REFERENCIAS!$C$24,10,7))),0)+VLOOKUP(F731,REFERENCIAS!$C:$D,2,0)*VLOOKUP($F$2,PONDERADORES!A:P,IF(AND(INFORMACION!$T731='REFERENCIAS RIESGO'!$C$36,INFORMACION!$F731=REFERENCIAS!$C$24),16,IF(INFORMACION!$T731='REFERENCIAS RIESGO'!$C$36,13,IF(INFORMACION!$F731=REFERENCIAS!$C$24,10,7))),0)+VLOOKUP(T731,REFERENCIAS!$C:$D,2,0)*VLOOKUP($T$2,PONDERADORES!A:P,IF(AND(INFORMACION!$T731='REFERENCIAS RIESGO'!$C$36,INFORMACION!$F731=REFERENCIAS!$C$24),16,IF(INFORMACION!$T731='REFERENCIAS RIESGO'!$C$36,13,IF(INFORMACION!$F731=REFERENCIAS!$C$24,10,7))),0)+VLOOKUP(IF(J731&lt;=0.2,0.2,IF(AND(J731&gt;0.2,J731&lt;=0.4),0.4,IF(AND(J731&gt;0.4,J731&lt;=0.6),0.6,IF(AND(J731&gt;0.6,J731&lt;=0.8),0.8,IF(AND(J731&gt;0.8,J731&lt;=1),1))))),REFERENCIAS!$C:$D,2,0)*VLOOKUP($J$2,PONDERADORES!A:P,IF(AND(INFORMACION!$T731='REFERENCIAS RIESGO'!$C$36,INFORMACION!$F731=REFERENCIAS!$C$24),16,IF(INFORMACION!$T731='REFERENCIAS RIESGO'!$C$36,13,IF(INFORMACION!$F731=REFERENCIAS!$C$24,10,7))),0)</f>
        <v>#REF!</v>
      </c>
      <c r="Y731" s="68">
        <f>+VLOOKUP(M731,REFERENCIAS!$C:$D,2,0)*VLOOKUP($M$2,PONDERADORES!$A$7:$G$9,7,0)+VLOOKUP(N731,REFERENCIAS!$C:$D,2,0)*VLOOKUP($N$2,PONDERADORES!$A$7:$G$9,7,0)+VLOOKUP(O731,REFERENCIAS!$C:$D,2,0)*VLOOKUP($O$2,PONDERADORES!$A$7:$G$9,7,0)</f>
        <v>0.2</v>
      </c>
      <c r="Z731" s="2">
        <f>+VLOOKUP(IF(R731&lt;0.1,0,IF(AND(R731&gt;=0.1,R731&lt;0.2),0.1,IF(AND(R731&gt;=0.2,R731&lt;0.3),0.2,IF(R731&gt;0.3,0.3,)))),REFERENCIAS!$C:$D,2,0)*VLOOKUP($R$2,PONDERADORES!$A$11:$G$11,7,0)</f>
        <v>15</v>
      </c>
      <c r="AA731" s="92"/>
      <c r="AB731" s="95" t="e">
        <f t="shared" ca="1" si="43"/>
        <v>#REF!</v>
      </c>
      <c r="AC731" s="23" t="e">
        <f ca="1">IF(AB731&gt;REFERENCIAS!$C$62,REFERENCIAS!$B$62,IF(AND(AB731&gt;=REFERENCIAS!$C$63,AB731&lt;REFERENCIAS!$D$63),REFERENCIAS!$B$63,IF(AND(AB731&gt;REFERENCIAS!$C$64,AB731&lt;=REFERENCIAS!$D$64),REFERENCIAS!$B$64,IF(AND(AB731&gt;=REFERENCIAS!$C$65,AB731&lt;REFERENCIAS!$D$65),REFERENCIAS!$B$65, "Revisar"))))</f>
        <v>#REF!</v>
      </c>
      <c r="AD731" s="94" t="e">
        <f ca="1">VLOOKUP(AC731,REFERENCIAS!$B$62:$G$65,4,FALSE)</f>
        <v>#REF!</v>
      </c>
      <c r="AJ731" s="20"/>
    </row>
    <row r="732" spans="1:36" ht="17.25" x14ac:dyDescent="0.25">
      <c r="A732" s="74"/>
      <c r="B732" s="19"/>
      <c r="C732" s="19"/>
      <c r="D732" s="50"/>
      <c r="E732" s="73"/>
      <c r="F732" s="74"/>
      <c r="G732" s="9"/>
      <c r="H732" s="48"/>
      <c r="I732" s="49">
        <f t="shared" ca="1" si="41"/>
        <v>2022</v>
      </c>
      <c r="J732" s="22">
        <f t="shared" ca="1" si="40"/>
        <v>1</v>
      </c>
      <c r="K732" s="19"/>
      <c r="L732" s="73"/>
      <c r="M732" s="74"/>
      <c r="N732" s="19"/>
      <c r="O732" s="73"/>
      <c r="P732" s="82">
        <v>1</v>
      </c>
      <c r="Q732" s="24">
        <v>1</v>
      </c>
      <c r="R732" s="81">
        <f t="shared" si="42"/>
        <v>1</v>
      </c>
      <c r="S732" s="85"/>
      <c r="T732" s="19"/>
      <c r="U732" s="22"/>
      <c r="V732" s="59"/>
      <c r="W732" s="81"/>
      <c r="X732" s="91" t="e">
        <f ca="1">+VLOOKUP(#REF!,REFERENCIAS!$C:$D,2,0)*VLOOKUP(#REF!,PONDERADORES!A:P,IF(AND(INFORMACION!$T732='REFERENCIAS RIESGO'!$C$36,INFORMACION!$F732=REFERENCIAS!$C$24),16,IF(INFORMACION!$T732='REFERENCIAS RIESGO'!$C$36,13,IF(INFORMACION!$F732=REFERENCIAS!$C$24,10,7))),0)+VLOOKUP(K732,REFERENCIAS!$C:$D,2,0)*VLOOKUP($K$2,PONDERADORES!A:P,IF(AND(INFORMACION!$T732='REFERENCIAS RIESGO'!$C$36,INFORMACION!$F732=REFERENCIAS!$C$24),16,IF(INFORMACION!$T732='REFERENCIAS RIESGO'!$C$36,13,IF(INFORMACION!$F732=REFERENCIAS!$C$24,10,7))),0)+VLOOKUP(L732,REFERENCIAS!$C:$D,2,0)*VLOOKUP($L$2,PONDERADORES!A:P,IF(AND(INFORMACION!$T732='REFERENCIAS RIESGO'!$C$36,INFORMACION!$F732=REFERENCIAS!$C$24),16,IF(INFORMACION!$T732='REFERENCIAS RIESGO'!$C$36,13,IF(INFORMACION!$F732=REFERENCIAS!$C$24,10,7))),0)+VLOOKUP(F732,REFERENCIAS!$C:$D,2,0)*VLOOKUP($F$2,PONDERADORES!A:P,IF(AND(INFORMACION!$T732='REFERENCIAS RIESGO'!$C$36,INFORMACION!$F732=REFERENCIAS!$C$24),16,IF(INFORMACION!$T732='REFERENCIAS RIESGO'!$C$36,13,IF(INFORMACION!$F732=REFERENCIAS!$C$24,10,7))),0)+VLOOKUP(T732,REFERENCIAS!$C:$D,2,0)*VLOOKUP($T$2,PONDERADORES!A:P,IF(AND(INFORMACION!$T732='REFERENCIAS RIESGO'!$C$36,INFORMACION!$F732=REFERENCIAS!$C$24),16,IF(INFORMACION!$T732='REFERENCIAS RIESGO'!$C$36,13,IF(INFORMACION!$F732=REFERENCIAS!$C$24,10,7))),0)+VLOOKUP(IF(J732&lt;=0.2,0.2,IF(AND(J732&gt;0.2,J732&lt;=0.4),0.4,IF(AND(J732&gt;0.4,J732&lt;=0.6),0.6,IF(AND(J732&gt;0.6,J732&lt;=0.8),0.8,IF(AND(J732&gt;0.8,J732&lt;=1),1))))),REFERENCIAS!$C:$D,2,0)*VLOOKUP($J$2,PONDERADORES!A:P,IF(AND(INFORMACION!$T732='REFERENCIAS RIESGO'!$C$36,INFORMACION!$F732=REFERENCIAS!$C$24),16,IF(INFORMACION!$T732='REFERENCIAS RIESGO'!$C$36,13,IF(INFORMACION!$F732=REFERENCIAS!$C$24,10,7))),0)</f>
        <v>#REF!</v>
      </c>
      <c r="Y732" s="68">
        <f>+VLOOKUP(M732,REFERENCIAS!$C:$D,2,0)*VLOOKUP($M$2,PONDERADORES!$A$7:$G$9,7,0)+VLOOKUP(N732,REFERENCIAS!$C:$D,2,0)*VLOOKUP($N$2,PONDERADORES!$A$7:$G$9,7,0)+VLOOKUP(O732,REFERENCIAS!$C:$D,2,0)*VLOOKUP($O$2,PONDERADORES!$A$7:$G$9,7,0)</f>
        <v>0.2</v>
      </c>
      <c r="Z732" s="2">
        <f>+VLOOKUP(IF(R732&lt;0.1,0,IF(AND(R732&gt;=0.1,R732&lt;0.2),0.1,IF(AND(R732&gt;=0.2,R732&lt;0.3),0.2,IF(R732&gt;0.3,0.3,)))),REFERENCIAS!$C:$D,2,0)*VLOOKUP($R$2,PONDERADORES!$A$11:$G$11,7,0)</f>
        <v>15</v>
      </c>
      <c r="AA732" s="92"/>
      <c r="AB732" s="95" t="e">
        <f t="shared" ca="1" si="43"/>
        <v>#REF!</v>
      </c>
      <c r="AC732" s="23" t="e">
        <f ca="1">IF(AB732&gt;REFERENCIAS!$C$62,REFERENCIAS!$B$62,IF(AND(AB732&gt;=REFERENCIAS!$C$63,AB732&lt;REFERENCIAS!$D$63),REFERENCIAS!$B$63,IF(AND(AB732&gt;REFERENCIAS!$C$64,AB732&lt;=REFERENCIAS!$D$64),REFERENCIAS!$B$64,IF(AND(AB732&gt;=REFERENCIAS!$C$65,AB732&lt;REFERENCIAS!$D$65),REFERENCIAS!$B$65, "Revisar"))))</f>
        <v>#REF!</v>
      </c>
      <c r="AD732" s="94" t="e">
        <f ca="1">VLOOKUP(AC732,REFERENCIAS!$B$62:$G$65,4,FALSE)</f>
        <v>#REF!</v>
      </c>
      <c r="AJ732" s="20"/>
    </row>
    <row r="733" spans="1:36" ht="17.25" x14ac:dyDescent="0.25">
      <c r="A733" s="74"/>
      <c r="B733" s="19"/>
      <c r="C733" s="19"/>
      <c r="D733" s="50"/>
      <c r="E733" s="73"/>
      <c r="F733" s="74"/>
      <c r="G733" s="9"/>
      <c r="H733" s="48"/>
      <c r="I733" s="49">
        <f t="shared" ca="1" si="41"/>
        <v>2022</v>
      </c>
      <c r="J733" s="22">
        <f t="shared" ca="1" si="40"/>
        <v>1</v>
      </c>
      <c r="K733" s="19"/>
      <c r="L733" s="73"/>
      <c r="M733" s="74"/>
      <c r="N733" s="19"/>
      <c r="O733" s="73"/>
      <c r="P733" s="82">
        <v>1</v>
      </c>
      <c r="Q733" s="24">
        <v>1</v>
      </c>
      <c r="R733" s="81">
        <f t="shared" si="42"/>
        <v>1</v>
      </c>
      <c r="S733" s="85"/>
      <c r="T733" s="19"/>
      <c r="U733" s="22"/>
      <c r="V733" s="59"/>
      <c r="W733" s="81"/>
      <c r="X733" s="91" t="e">
        <f ca="1">+VLOOKUP(#REF!,REFERENCIAS!$C:$D,2,0)*VLOOKUP(#REF!,PONDERADORES!A:P,IF(AND(INFORMACION!$T733='REFERENCIAS RIESGO'!$C$36,INFORMACION!$F733=REFERENCIAS!$C$24),16,IF(INFORMACION!$T733='REFERENCIAS RIESGO'!$C$36,13,IF(INFORMACION!$F733=REFERENCIAS!$C$24,10,7))),0)+VLOOKUP(K733,REFERENCIAS!$C:$D,2,0)*VLOOKUP($K$2,PONDERADORES!A:P,IF(AND(INFORMACION!$T733='REFERENCIAS RIESGO'!$C$36,INFORMACION!$F733=REFERENCIAS!$C$24),16,IF(INFORMACION!$T733='REFERENCIAS RIESGO'!$C$36,13,IF(INFORMACION!$F733=REFERENCIAS!$C$24,10,7))),0)+VLOOKUP(L733,REFERENCIAS!$C:$D,2,0)*VLOOKUP($L$2,PONDERADORES!A:P,IF(AND(INFORMACION!$T733='REFERENCIAS RIESGO'!$C$36,INFORMACION!$F733=REFERENCIAS!$C$24),16,IF(INFORMACION!$T733='REFERENCIAS RIESGO'!$C$36,13,IF(INFORMACION!$F733=REFERENCIAS!$C$24,10,7))),0)+VLOOKUP(F733,REFERENCIAS!$C:$D,2,0)*VLOOKUP($F$2,PONDERADORES!A:P,IF(AND(INFORMACION!$T733='REFERENCIAS RIESGO'!$C$36,INFORMACION!$F733=REFERENCIAS!$C$24),16,IF(INFORMACION!$T733='REFERENCIAS RIESGO'!$C$36,13,IF(INFORMACION!$F733=REFERENCIAS!$C$24,10,7))),0)+VLOOKUP(T733,REFERENCIAS!$C:$D,2,0)*VLOOKUP($T$2,PONDERADORES!A:P,IF(AND(INFORMACION!$T733='REFERENCIAS RIESGO'!$C$36,INFORMACION!$F733=REFERENCIAS!$C$24),16,IF(INFORMACION!$T733='REFERENCIAS RIESGO'!$C$36,13,IF(INFORMACION!$F733=REFERENCIAS!$C$24,10,7))),0)+VLOOKUP(IF(J733&lt;=0.2,0.2,IF(AND(J733&gt;0.2,J733&lt;=0.4),0.4,IF(AND(J733&gt;0.4,J733&lt;=0.6),0.6,IF(AND(J733&gt;0.6,J733&lt;=0.8),0.8,IF(AND(J733&gt;0.8,J733&lt;=1),1))))),REFERENCIAS!$C:$D,2,0)*VLOOKUP($J$2,PONDERADORES!A:P,IF(AND(INFORMACION!$T733='REFERENCIAS RIESGO'!$C$36,INFORMACION!$F733=REFERENCIAS!$C$24),16,IF(INFORMACION!$T733='REFERENCIAS RIESGO'!$C$36,13,IF(INFORMACION!$F733=REFERENCIAS!$C$24,10,7))),0)</f>
        <v>#REF!</v>
      </c>
      <c r="Y733" s="68">
        <f>+VLOOKUP(M733,REFERENCIAS!$C:$D,2,0)*VLOOKUP($M$2,PONDERADORES!$A$7:$G$9,7,0)+VLOOKUP(N733,REFERENCIAS!$C:$D,2,0)*VLOOKUP($N$2,PONDERADORES!$A$7:$G$9,7,0)+VLOOKUP(O733,REFERENCIAS!$C:$D,2,0)*VLOOKUP($O$2,PONDERADORES!$A$7:$G$9,7,0)</f>
        <v>0.2</v>
      </c>
      <c r="Z733" s="2">
        <f>+VLOOKUP(IF(R733&lt;0.1,0,IF(AND(R733&gt;=0.1,R733&lt;0.2),0.1,IF(AND(R733&gt;=0.2,R733&lt;0.3),0.2,IF(R733&gt;0.3,0.3,)))),REFERENCIAS!$C:$D,2,0)*VLOOKUP($R$2,PONDERADORES!$A$11:$G$11,7,0)</f>
        <v>15</v>
      </c>
      <c r="AA733" s="92"/>
      <c r="AB733" s="95" t="e">
        <f t="shared" ca="1" si="43"/>
        <v>#REF!</v>
      </c>
      <c r="AC733" s="23" t="e">
        <f ca="1">IF(AB733&gt;REFERENCIAS!$C$62,REFERENCIAS!$B$62,IF(AND(AB733&gt;=REFERENCIAS!$C$63,AB733&lt;REFERENCIAS!$D$63),REFERENCIAS!$B$63,IF(AND(AB733&gt;REFERENCIAS!$C$64,AB733&lt;=REFERENCIAS!$D$64),REFERENCIAS!$B$64,IF(AND(AB733&gt;=REFERENCIAS!$C$65,AB733&lt;REFERENCIAS!$D$65),REFERENCIAS!$B$65, "Revisar"))))</f>
        <v>#REF!</v>
      </c>
      <c r="AD733" s="94" t="e">
        <f ca="1">VLOOKUP(AC733,REFERENCIAS!$B$62:$G$65,4,FALSE)</f>
        <v>#REF!</v>
      </c>
      <c r="AJ733" s="20"/>
    </row>
    <row r="734" spans="1:36" ht="17.25" x14ac:dyDescent="0.25">
      <c r="A734" s="74"/>
      <c r="B734" s="19"/>
      <c r="C734" s="19"/>
      <c r="D734" s="50"/>
      <c r="E734" s="73"/>
      <c r="F734" s="74"/>
      <c r="G734" s="9"/>
      <c r="H734" s="48"/>
      <c r="I734" s="49">
        <f t="shared" ca="1" si="41"/>
        <v>2022</v>
      </c>
      <c r="J734" s="22">
        <f t="shared" ca="1" si="40"/>
        <v>1</v>
      </c>
      <c r="K734" s="19"/>
      <c r="L734" s="73"/>
      <c r="M734" s="74"/>
      <c r="N734" s="19"/>
      <c r="O734" s="73"/>
      <c r="P734" s="82">
        <v>1</v>
      </c>
      <c r="Q734" s="24">
        <v>1</v>
      </c>
      <c r="R734" s="81">
        <f t="shared" si="42"/>
        <v>1</v>
      </c>
      <c r="S734" s="85"/>
      <c r="T734" s="19"/>
      <c r="U734" s="22"/>
      <c r="V734" s="59"/>
      <c r="W734" s="81"/>
      <c r="X734" s="91" t="e">
        <f ca="1">+VLOOKUP(#REF!,REFERENCIAS!$C:$D,2,0)*VLOOKUP(#REF!,PONDERADORES!A:P,IF(AND(INFORMACION!$T734='REFERENCIAS RIESGO'!$C$36,INFORMACION!$F734=REFERENCIAS!$C$24),16,IF(INFORMACION!$T734='REFERENCIAS RIESGO'!$C$36,13,IF(INFORMACION!$F734=REFERENCIAS!$C$24,10,7))),0)+VLOOKUP(K734,REFERENCIAS!$C:$D,2,0)*VLOOKUP($K$2,PONDERADORES!A:P,IF(AND(INFORMACION!$T734='REFERENCIAS RIESGO'!$C$36,INFORMACION!$F734=REFERENCIAS!$C$24),16,IF(INFORMACION!$T734='REFERENCIAS RIESGO'!$C$36,13,IF(INFORMACION!$F734=REFERENCIAS!$C$24,10,7))),0)+VLOOKUP(L734,REFERENCIAS!$C:$D,2,0)*VLOOKUP($L$2,PONDERADORES!A:P,IF(AND(INFORMACION!$T734='REFERENCIAS RIESGO'!$C$36,INFORMACION!$F734=REFERENCIAS!$C$24),16,IF(INFORMACION!$T734='REFERENCIAS RIESGO'!$C$36,13,IF(INFORMACION!$F734=REFERENCIAS!$C$24,10,7))),0)+VLOOKUP(F734,REFERENCIAS!$C:$D,2,0)*VLOOKUP($F$2,PONDERADORES!A:P,IF(AND(INFORMACION!$T734='REFERENCIAS RIESGO'!$C$36,INFORMACION!$F734=REFERENCIAS!$C$24),16,IF(INFORMACION!$T734='REFERENCIAS RIESGO'!$C$36,13,IF(INFORMACION!$F734=REFERENCIAS!$C$24,10,7))),0)+VLOOKUP(T734,REFERENCIAS!$C:$D,2,0)*VLOOKUP($T$2,PONDERADORES!A:P,IF(AND(INFORMACION!$T734='REFERENCIAS RIESGO'!$C$36,INFORMACION!$F734=REFERENCIAS!$C$24),16,IF(INFORMACION!$T734='REFERENCIAS RIESGO'!$C$36,13,IF(INFORMACION!$F734=REFERENCIAS!$C$24,10,7))),0)+VLOOKUP(IF(J734&lt;=0.2,0.2,IF(AND(J734&gt;0.2,J734&lt;=0.4),0.4,IF(AND(J734&gt;0.4,J734&lt;=0.6),0.6,IF(AND(J734&gt;0.6,J734&lt;=0.8),0.8,IF(AND(J734&gt;0.8,J734&lt;=1),1))))),REFERENCIAS!$C:$D,2,0)*VLOOKUP($J$2,PONDERADORES!A:P,IF(AND(INFORMACION!$T734='REFERENCIAS RIESGO'!$C$36,INFORMACION!$F734=REFERENCIAS!$C$24),16,IF(INFORMACION!$T734='REFERENCIAS RIESGO'!$C$36,13,IF(INFORMACION!$F734=REFERENCIAS!$C$24,10,7))),0)</f>
        <v>#REF!</v>
      </c>
      <c r="Y734" s="68">
        <f>+VLOOKUP(M734,REFERENCIAS!$C:$D,2,0)*VLOOKUP($M$2,PONDERADORES!$A$7:$G$9,7,0)+VLOOKUP(N734,REFERENCIAS!$C:$D,2,0)*VLOOKUP($N$2,PONDERADORES!$A$7:$G$9,7,0)+VLOOKUP(O734,REFERENCIAS!$C:$D,2,0)*VLOOKUP($O$2,PONDERADORES!$A$7:$G$9,7,0)</f>
        <v>0.2</v>
      </c>
      <c r="Z734" s="2">
        <f>+VLOOKUP(IF(R734&lt;0.1,0,IF(AND(R734&gt;=0.1,R734&lt;0.2),0.1,IF(AND(R734&gt;=0.2,R734&lt;0.3),0.2,IF(R734&gt;0.3,0.3,)))),REFERENCIAS!$C:$D,2,0)*VLOOKUP($R$2,PONDERADORES!$A$11:$G$11,7,0)</f>
        <v>15</v>
      </c>
      <c r="AA734" s="92"/>
      <c r="AB734" s="95" t="e">
        <f t="shared" ca="1" si="43"/>
        <v>#REF!</v>
      </c>
      <c r="AC734" s="23" t="e">
        <f ca="1">IF(AB734&gt;REFERENCIAS!$C$62,REFERENCIAS!$B$62,IF(AND(AB734&gt;=REFERENCIAS!$C$63,AB734&lt;REFERENCIAS!$D$63),REFERENCIAS!$B$63,IF(AND(AB734&gt;REFERENCIAS!$C$64,AB734&lt;=REFERENCIAS!$D$64),REFERENCIAS!$B$64,IF(AND(AB734&gt;=REFERENCIAS!$C$65,AB734&lt;REFERENCIAS!$D$65),REFERENCIAS!$B$65, "Revisar"))))</f>
        <v>#REF!</v>
      </c>
      <c r="AD734" s="94" t="e">
        <f ca="1">VLOOKUP(AC734,REFERENCIAS!$B$62:$G$65,4,FALSE)</f>
        <v>#REF!</v>
      </c>
      <c r="AJ734" s="20"/>
    </row>
    <row r="735" spans="1:36" ht="17.25" x14ac:dyDescent="0.25">
      <c r="A735" s="74"/>
      <c r="B735" s="19"/>
      <c r="C735" s="19"/>
      <c r="D735" s="50"/>
      <c r="E735" s="73"/>
      <c r="F735" s="74"/>
      <c r="G735" s="9"/>
      <c r="H735" s="48"/>
      <c r="I735" s="49">
        <f t="shared" ca="1" si="41"/>
        <v>2022</v>
      </c>
      <c r="J735" s="22">
        <f t="shared" ca="1" si="40"/>
        <v>1</v>
      </c>
      <c r="K735" s="19"/>
      <c r="L735" s="73"/>
      <c r="M735" s="74"/>
      <c r="N735" s="19"/>
      <c r="O735" s="73"/>
      <c r="P735" s="82">
        <v>1</v>
      </c>
      <c r="Q735" s="24">
        <v>1</v>
      </c>
      <c r="R735" s="81">
        <f t="shared" si="42"/>
        <v>1</v>
      </c>
      <c r="S735" s="85"/>
      <c r="T735" s="19"/>
      <c r="U735" s="22"/>
      <c r="V735" s="59"/>
      <c r="W735" s="81"/>
      <c r="X735" s="91" t="e">
        <f ca="1">+VLOOKUP(#REF!,REFERENCIAS!$C:$D,2,0)*VLOOKUP(#REF!,PONDERADORES!A:P,IF(AND(INFORMACION!$T735='REFERENCIAS RIESGO'!$C$36,INFORMACION!$F735=REFERENCIAS!$C$24),16,IF(INFORMACION!$T735='REFERENCIAS RIESGO'!$C$36,13,IF(INFORMACION!$F735=REFERENCIAS!$C$24,10,7))),0)+VLOOKUP(K735,REFERENCIAS!$C:$D,2,0)*VLOOKUP($K$2,PONDERADORES!A:P,IF(AND(INFORMACION!$T735='REFERENCIAS RIESGO'!$C$36,INFORMACION!$F735=REFERENCIAS!$C$24),16,IF(INFORMACION!$T735='REFERENCIAS RIESGO'!$C$36,13,IF(INFORMACION!$F735=REFERENCIAS!$C$24,10,7))),0)+VLOOKUP(L735,REFERENCIAS!$C:$D,2,0)*VLOOKUP($L$2,PONDERADORES!A:P,IF(AND(INFORMACION!$T735='REFERENCIAS RIESGO'!$C$36,INFORMACION!$F735=REFERENCIAS!$C$24),16,IF(INFORMACION!$T735='REFERENCIAS RIESGO'!$C$36,13,IF(INFORMACION!$F735=REFERENCIAS!$C$24,10,7))),0)+VLOOKUP(F735,REFERENCIAS!$C:$D,2,0)*VLOOKUP($F$2,PONDERADORES!A:P,IF(AND(INFORMACION!$T735='REFERENCIAS RIESGO'!$C$36,INFORMACION!$F735=REFERENCIAS!$C$24),16,IF(INFORMACION!$T735='REFERENCIAS RIESGO'!$C$36,13,IF(INFORMACION!$F735=REFERENCIAS!$C$24,10,7))),0)+VLOOKUP(T735,REFERENCIAS!$C:$D,2,0)*VLOOKUP($T$2,PONDERADORES!A:P,IF(AND(INFORMACION!$T735='REFERENCIAS RIESGO'!$C$36,INFORMACION!$F735=REFERENCIAS!$C$24),16,IF(INFORMACION!$T735='REFERENCIAS RIESGO'!$C$36,13,IF(INFORMACION!$F735=REFERENCIAS!$C$24,10,7))),0)+VLOOKUP(IF(J735&lt;=0.2,0.2,IF(AND(J735&gt;0.2,J735&lt;=0.4),0.4,IF(AND(J735&gt;0.4,J735&lt;=0.6),0.6,IF(AND(J735&gt;0.6,J735&lt;=0.8),0.8,IF(AND(J735&gt;0.8,J735&lt;=1),1))))),REFERENCIAS!$C:$D,2,0)*VLOOKUP($J$2,PONDERADORES!A:P,IF(AND(INFORMACION!$T735='REFERENCIAS RIESGO'!$C$36,INFORMACION!$F735=REFERENCIAS!$C$24),16,IF(INFORMACION!$T735='REFERENCIAS RIESGO'!$C$36,13,IF(INFORMACION!$F735=REFERENCIAS!$C$24,10,7))),0)</f>
        <v>#REF!</v>
      </c>
      <c r="Y735" s="68">
        <f>+VLOOKUP(M735,REFERENCIAS!$C:$D,2,0)*VLOOKUP($M$2,PONDERADORES!$A$7:$G$9,7,0)+VLOOKUP(N735,REFERENCIAS!$C:$D,2,0)*VLOOKUP($N$2,PONDERADORES!$A$7:$G$9,7,0)+VLOOKUP(O735,REFERENCIAS!$C:$D,2,0)*VLOOKUP($O$2,PONDERADORES!$A$7:$G$9,7,0)</f>
        <v>0.2</v>
      </c>
      <c r="Z735" s="2">
        <f>+VLOOKUP(IF(R735&lt;0.1,0,IF(AND(R735&gt;=0.1,R735&lt;0.2),0.1,IF(AND(R735&gt;=0.2,R735&lt;0.3),0.2,IF(R735&gt;0.3,0.3,)))),REFERENCIAS!$C:$D,2,0)*VLOOKUP($R$2,PONDERADORES!$A$11:$G$11,7,0)</f>
        <v>15</v>
      </c>
      <c r="AA735" s="92"/>
      <c r="AB735" s="95" t="e">
        <f t="shared" ca="1" si="43"/>
        <v>#REF!</v>
      </c>
      <c r="AC735" s="23" t="e">
        <f ca="1">IF(AB735&gt;REFERENCIAS!$C$62,REFERENCIAS!$B$62,IF(AND(AB735&gt;=REFERENCIAS!$C$63,AB735&lt;REFERENCIAS!$D$63),REFERENCIAS!$B$63,IF(AND(AB735&gt;REFERENCIAS!$C$64,AB735&lt;=REFERENCIAS!$D$64),REFERENCIAS!$B$64,IF(AND(AB735&gt;=REFERENCIAS!$C$65,AB735&lt;REFERENCIAS!$D$65),REFERENCIAS!$B$65, "Revisar"))))</f>
        <v>#REF!</v>
      </c>
      <c r="AD735" s="94" t="e">
        <f ca="1">VLOOKUP(AC735,REFERENCIAS!$B$62:$G$65,4,FALSE)</f>
        <v>#REF!</v>
      </c>
      <c r="AJ735" s="20"/>
    </row>
    <row r="736" spans="1:36" ht="17.25" x14ac:dyDescent="0.25">
      <c r="A736" s="74"/>
      <c r="B736" s="19"/>
      <c r="C736" s="19"/>
      <c r="D736" s="50"/>
      <c r="E736" s="73"/>
      <c r="F736" s="74"/>
      <c r="G736" s="9"/>
      <c r="H736" s="48"/>
      <c r="I736" s="49">
        <f t="shared" ca="1" si="41"/>
        <v>2022</v>
      </c>
      <c r="J736" s="22">
        <f t="shared" ca="1" si="40"/>
        <v>1</v>
      </c>
      <c r="K736" s="19"/>
      <c r="L736" s="73"/>
      <c r="M736" s="74"/>
      <c r="N736" s="19"/>
      <c r="O736" s="73"/>
      <c r="P736" s="82">
        <v>1</v>
      </c>
      <c r="Q736" s="24">
        <v>1</v>
      </c>
      <c r="R736" s="81">
        <f t="shared" si="42"/>
        <v>1</v>
      </c>
      <c r="S736" s="85"/>
      <c r="T736" s="19"/>
      <c r="U736" s="22"/>
      <c r="V736" s="59"/>
      <c r="W736" s="81"/>
      <c r="X736" s="91" t="e">
        <f ca="1">+VLOOKUP(#REF!,REFERENCIAS!$C:$D,2,0)*VLOOKUP(#REF!,PONDERADORES!A:P,IF(AND(INFORMACION!$T736='REFERENCIAS RIESGO'!$C$36,INFORMACION!$F736=REFERENCIAS!$C$24),16,IF(INFORMACION!$T736='REFERENCIAS RIESGO'!$C$36,13,IF(INFORMACION!$F736=REFERENCIAS!$C$24,10,7))),0)+VLOOKUP(K736,REFERENCIAS!$C:$D,2,0)*VLOOKUP($K$2,PONDERADORES!A:P,IF(AND(INFORMACION!$T736='REFERENCIAS RIESGO'!$C$36,INFORMACION!$F736=REFERENCIAS!$C$24),16,IF(INFORMACION!$T736='REFERENCIAS RIESGO'!$C$36,13,IF(INFORMACION!$F736=REFERENCIAS!$C$24,10,7))),0)+VLOOKUP(L736,REFERENCIAS!$C:$D,2,0)*VLOOKUP($L$2,PONDERADORES!A:P,IF(AND(INFORMACION!$T736='REFERENCIAS RIESGO'!$C$36,INFORMACION!$F736=REFERENCIAS!$C$24),16,IF(INFORMACION!$T736='REFERENCIAS RIESGO'!$C$36,13,IF(INFORMACION!$F736=REFERENCIAS!$C$24,10,7))),0)+VLOOKUP(F736,REFERENCIAS!$C:$D,2,0)*VLOOKUP($F$2,PONDERADORES!A:P,IF(AND(INFORMACION!$T736='REFERENCIAS RIESGO'!$C$36,INFORMACION!$F736=REFERENCIAS!$C$24),16,IF(INFORMACION!$T736='REFERENCIAS RIESGO'!$C$36,13,IF(INFORMACION!$F736=REFERENCIAS!$C$24,10,7))),0)+VLOOKUP(T736,REFERENCIAS!$C:$D,2,0)*VLOOKUP($T$2,PONDERADORES!A:P,IF(AND(INFORMACION!$T736='REFERENCIAS RIESGO'!$C$36,INFORMACION!$F736=REFERENCIAS!$C$24),16,IF(INFORMACION!$T736='REFERENCIAS RIESGO'!$C$36,13,IF(INFORMACION!$F736=REFERENCIAS!$C$24,10,7))),0)+VLOOKUP(IF(J736&lt;=0.2,0.2,IF(AND(J736&gt;0.2,J736&lt;=0.4),0.4,IF(AND(J736&gt;0.4,J736&lt;=0.6),0.6,IF(AND(J736&gt;0.6,J736&lt;=0.8),0.8,IF(AND(J736&gt;0.8,J736&lt;=1),1))))),REFERENCIAS!$C:$D,2,0)*VLOOKUP($J$2,PONDERADORES!A:P,IF(AND(INFORMACION!$T736='REFERENCIAS RIESGO'!$C$36,INFORMACION!$F736=REFERENCIAS!$C$24),16,IF(INFORMACION!$T736='REFERENCIAS RIESGO'!$C$36,13,IF(INFORMACION!$F736=REFERENCIAS!$C$24,10,7))),0)</f>
        <v>#REF!</v>
      </c>
      <c r="Y736" s="68">
        <f>+VLOOKUP(M736,REFERENCIAS!$C:$D,2,0)*VLOOKUP($M$2,PONDERADORES!$A$7:$G$9,7,0)+VLOOKUP(N736,REFERENCIAS!$C:$D,2,0)*VLOOKUP($N$2,PONDERADORES!$A$7:$G$9,7,0)+VLOOKUP(O736,REFERENCIAS!$C:$D,2,0)*VLOOKUP($O$2,PONDERADORES!$A$7:$G$9,7,0)</f>
        <v>0.2</v>
      </c>
      <c r="Z736" s="2">
        <f>+VLOOKUP(IF(R736&lt;0.1,0,IF(AND(R736&gt;=0.1,R736&lt;0.2),0.1,IF(AND(R736&gt;=0.2,R736&lt;0.3),0.2,IF(R736&gt;0.3,0.3,)))),REFERENCIAS!$C:$D,2,0)*VLOOKUP($R$2,PONDERADORES!$A$11:$G$11,7,0)</f>
        <v>15</v>
      </c>
      <c r="AA736" s="92"/>
      <c r="AB736" s="95" t="e">
        <f t="shared" ca="1" si="43"/>
        <v>#REF!</v>
      </c>
      <c r="AC736" s="23" t="e">
        <f ca="1">IF(AB736&gt;REFERENCIAS!$C$62,REFERENCIAS!$B$62,IF(AND(AB736&gt;=REFERENCIAS!$C$63,AB736&lt;REFERENCIAS!$D$63),REFERENCIAS!$B$63,IF(AND(AB736&gt;REFERENCIAS!$C$64,AB736&lt;=REFERENCIAS!$D$64),REFERENCIAS!$B$64,IF(AND(AB736&gt;=REFERENCIAS!$C$65,AB736&lt;REFERENCIAS!$D$65),REFERENCIAS!$B$65, "Revisar"))))</f>
        <v>#REF!</v>
      </c>
      <c r="AD736" s="94" t="e">
        <f ca="1">VLOOKUP(AC736,REFERENCIAS!$B$62:$G$65,4,FALSE)</f>
        <v>#REF!</v>
      </c>
      <c r="AJ736" s="20"/>
    </row>
    <row r="737" spans="1:36" ht="17.25" x14ac:dyDescent="0.25">
      <c r="A737" s="74"/>
      <c r="B737" s="19"/>
      <c r="C737" s="19"/>
      <c r="D737" s="50"/>
      <c r="E737" s="73"/>
      <c r="F737" s="74"/>
      <c r="G737" s="9"/>
      <c r="H737" s="48"/>
      <c r="I737" s="49">
        <f t="shared" ca="1" si="41"/>
        <v>2022</v>
      </c>
      <c r="J737" s="22">
        <f t="shared" ca="1" si="40"/>
        <v>1</v>
      </c>
      <c r="K737" s="19"/>
      <c r="L737" s="73"/>
      <c r="M737" s="74"/>
      <c r="N737" s="19"/>
      <c r="O737" s="73"/>
      <c r="P737" s="82">
        <v>1</v>
      </c>
      <c r="Q737" s="24">
        <v>1</v>
      </c>
      <c r="R737" s="81">
        <f t="shared" si="42"/>
        <v>1</v>
      </c>
      <c r="S737" s="85"/>
      <c r="T737" s="19"/>
      <c r="U737" s="22"/>
      <c r="V737" s="59"/>
      <c r="W737" s="81"/>
      <c r="X737" s="91" t="e">
        <f ca="1">+VLOOKUP(#REF!,REFERENCIAS!$C:$D,2,0)*VLOOKUP(#REF!,PONDERADORES!A:P,IF(AND(INFORMACION!$T737='REFERENCIAS RIESGO'!$C$36,INFORMACION!$F737=REFERENCIAS!$C$24),16,IF(INFORMACION!$T737='REFERENCIAS RIESGO'!$C$36,13,IF(INFORMACION!$F737=REFERENCIAS!$C$24,10,7))),0)+VLOOKUP(K737,REFERENCIAS!$C:$D,2,0)*VLOOKUP($K$2,PONDERADORES!A:P,IF(AND(INFORMACION!$T737='REFERENCIAS RIESGO'!$C$36,INFORMACION!$F737=REFERENCIAS!$C$24),16,IF(INFORMACION!$T737='REFERENCIAS RIESGO'!$C$36,13,IF(INFORMACION!$F737=REFERENCIAS!$C$24,10,7))),0)+VLOOKUP(L737,REFERENCIAS!$C:$D,2,0)*VLOOKUP($L$2,PONDERADORES!A:P,IF(AND(INFORMACION!$T737='REFERENCIAS RIESGO'!$C$36,INFORMACION!$F737=REFERENCIAS!$C$24),16,IF(INFORMACION!$T737='REFERENCIAS RIESGO'!$C$36,13,IF(INFORMACION!$F737=REFERENCIAS!$C$24,10,7))),0)+VLOOKUP(F737,REFERENCIAS!$C:$D,2,0)*VLOOKUP($F$2,PONDERADORES!A:P,IF(AND(INFORMACION!$T737='REFERENCIAS RIESGO'!$C$36,INFORMACION!$F737=REFERENCIAS!$C$24),16,IF(INFORMACION!$T737='REFERENCIAS RIESGO'!$C$36,13,IF(INFORMACION!$F737=REFERENCIAS!$C$24,10,7))),0)+VLOOKUP(T737,REFERENCIAS!$C:$D,2,0)*VLOOKUP($T$2,PONDERADORES!A:P,IF(AND(INFORMACION!$T737='REFERENCIAS RIESGO'!$C$36,INFORMACION!$F737=REFERENCIAS!$C$24),16,IF(INFORMACION!$T737='REFERENCIAS RIESGO'!$C$36,13,IF(INFORMACION!$F737=REFERENCIAS!$C$24,10,7))),0)+VLOOKUP(IF(J737&lt;=0.2,0.2,IF(AND(J737&gt;0.2,J737&lt;=0.4),0.4,IF(AND(J737&gt;0.4,J737&lt;=0.6),0.6,IF(AND(J737&gt;0.6,J737&lt;=0.8),0.8,IF(AND(J737&gt;0.8,J737&lt;=1),1))))),REFERENCIAS!$C:$D,2,0)*VLOOKUP($J$2,PONDERADORES!A:P,IF(AND(INFORMACION!$T737='REFERENCIAS RIESGO'!$C$36,INFORMACION!$F737=REFERENCIAS!$C$24),16,IF(INFORMACION!$T737='REFERENCIAS RIESGO'!$C$36,13,IF(INFORMACION!$F737=REFERENCIAS!$C$24,10,7))),0)</f>
        <v>#REF!</v>
      </c>
      <c r="Y737" s="68">
        <f>+VLOOKUP(M737,REFERENCIAS!$C:$D,2,0)*VLOOKUP($M$2,PONDERADORES!$A$7:$G$9,7,0)+VLOOKUP(N737,REFERENCIAS!$C:$D,2,0)*VLOOKUP($N$2,PONDERADORES!$A$7:$G$9,7,0)+VLOOKUP(O737,REFERENCIAS!$C:$D,2,0)*VLOOKUP($O$2,PONDERADORES!$A$7:$G$9,7,0)</f>
        <v>0.2</v>
      </c>
      <c r="Z737" s="2">
        <f>+VLOOKUP(IF(R737&lt;0.1,0,IF(AND(R737&gt;=0.1,R737&lt;0.2),0.1,IF(AND(R737&gt;=0.2,R737&lt;0.3),0.2,IF(R737&gt;0.3,0.3,)))),REFERENCIAS!$C:$D,2,0)*VLOOKUP($R$2,PONDERADORES!$A$11:$G$11,7,0)</f>
        <v>15</v>
      </c>
      <c r="AA737" s="92"/>
      <c r="AB737" s="95" t="e">
        <f t="shared" ca="1" si="43"/>
        <v>#REF!</v>
      </c>
      <c r="AC737" s="23" t="e">
        <f ca="1">IF(AB737&gt;REFERENCIAS!$C$62,REFERENCIAS!$B$62,IF(AND(AB737&gt;=REFERENCIAS!$C$63,AB737&lt;REFERENCIAS!$D$63),REFERENCIAS!$B$63,IF(AND(AB737&gt;REFERENCIAS!$C$64,AB737&lt;=REFERENCIAS!$D$64),REFERENCIAS!$B$64,IF(AND(AB737&gt;=REFERENCIAS!$C$65,AB737&lt;REFERENCIAS!$D$65),REFERENCIAS!$B$65, "Revisar"))))</f>
        <v>#REF!</v>
      </c>
      <c r="AD737" s="94" t="e">
        <f ca="1">VLOOKUP(AC737,REFERENCIAS!$B$62:$G$65,4,FALSE)</f>
        <v>#REF!</v>
      </c>
      <c r="AJ737" s="20"/>
    </row>
    <row r="738" spans="1:36" ht="17.25" x14ac:dyDescent="0.25">
      <c r="A738" s="74"/>
      <c r="B738" s="19"/>
      <c r="C738" s="19"/>
      <c r="D738" s="50"/>
      <c r="E738" s="73"/>
      <c r="F738" s="74"/>
      <c r="G738" s="9"/>
      <c r="H738" s="48"/>
      <c r="I738" s="49">
        <f t="shared" ca="1" si="41"/>
        <v>2022</v>
      </c>
      <c r="J738" s="22">
        <f t="shared" ca="1" si="40"/>
        <v>1</v>
      </c>
      <c r="K738" s="19"/>
      <c r="L738" s="73"/>
      <c r="M738" s="74"/>
      <c r="N738" s="19"/>
      <c r="O738" s="73"/>
      <c r="P738" s="82">
        <v>1</v>
      </c>
      <c r="Q738" s="24">
        <v>1</v>
      </c>
      <c r="R738" s="81">
        <f t="shared" si="42"/>
        <v>1</v>
      </c>
      <c r="S738" s="85"/>
      <c r="T738" s="19"/>
      <c r="U738" s="22"/>
      <c r="V738" s="59"/>
      <c r="W738" s="81"/>
      <c r="X738" s="91" t="e">
        <f ca="1">+VLOOKUP(#REF!,REFERENCIAS!$C:$D,2,0)*VLOOKUP(#REF!,PONDERADORES!A:P,IF(AND(INFORMACION!$T738='REFERENCIAS RIESGO'!$C$36,INFORMACION!$F738=REFERENCIAS!$C$24),16,IF(INFORMACION!$T738='REFERENCIAS RIESGO'!$C$36,13,IF(INFORMACION!$F738=REFERENCIAS!$C$24,10,7))),0)+VLOOKUP(K738,REFERENCIAS!$C:$D,2,0)*VLOOKUP($K$2,PONDERADORES!A:P,IF(AND(INFORMACION!$T738='REFERENCIAS RIESGO'!$C$36,INFORMACION!$F738=REFERENCIAS!$C$24),16,IF(INFORMACION!$T738='REFERENCIAS RIESGO'!$C$36,13,IF(INFORMACION!$F738=REFERENCIAS!$C$24,10,7))),0)+VLOOKUP(L738,REFERENCIAS!$C:$D,2,0)*VLOOKUP($L$2,PONDERADORES!A:P,IF(AND(INFORMACION!$T738='REFERENCIAS RIESGO'!$C$36,INFORMACION!$F738=REFERENCIAS!$C$24),16,IF(INFORMACION!$T738='REFERENCIAS RIESGO'!$C$36,13,IF(INFORMACION!$F738=REFERENCIAS!$C$24,10,7))),0)+VLOOKUP(F738,REFERENCIAS!$C:$D,2,0)*VLOOKUP($F$2,PONDERADORES!A:P,IF(AND(INFORMACION!$T738='REFERENCIAS RIESGO'!$C$36,INFORMACION!$F738=REFERENCIAS!$C$24),16,IF(INFORMACION!$T738='REFERENCIAS RIESGO'!$C$36,13,IF(INFORMACION!$F738=REFERENCIAS!$C$24,10,7))),0)+VLOOKUP(T738,REFERENCIAS!$C:$D,2,0)*VLOOKUP($T$2,PONDERADORES!A:P,IF(AND(INFORMACION!$T738='REFERENCIAS RIESGO'!$C$36,INFORMACION!$F738=REFERENCIAS!$C$24),16,IF(INFORMACION!$T738='REFERENCIAS RIESGO'!$C$36,13,IF(INFORMACION!$F738=REFERENCIAS!$C$24,10,7))),0)+VLOOKUP(IF(J738&lt;=0.2,0.2,IF(AND(J738&gt;0.2,J738&lt;=0.4),0.4,IF(AND(J738&gt;0.4,J738&lt;=0.6),0.6,IF(AND(J738&gt;0.6,J738&lt;=0.8),0.8,IF(AND(J738&gt;0.8,J738&lt;=1),1))))),REFERENCIAS!$C:$D,2,0)*VLOOKUP($J$2,PONDERADORES!A:P,IF(AND(INFORMACION!$T738='REFERENCIAS RIESGO'!$C$36,INFORMACION!$F738=REFERENCIAS!$C$24),16,IF(INFORMACION!$T738='REFERENCIAS RIESGO'!$C$36,13,IF(INFORMACION!$F738=REFERENCIAS!$C$24,10,7))),0)</f>
        <v>#REF!</v>
      </c>
      <c r="Y738" s="68">
        <f>+VLOOKUP(M738,REFERENCIAS!$C:$D,2,0)*VLOOKUP($M$2,PONDERADORES!$A$7:$G$9,7,0)+VLOOKUP(N738,REFERENCIAS!$C:$D,2,0)*VLOOKUP($N$2,PONDERADORES!$A$7:$G$9,7,0)+VLOOKUP(O738,REFERENCIAS!$C:$D,2,0)*VLOOKUP($O$2,PONDERADORES!$A$7:$G$9,7,0)</f>
        <v>0.2</v>
      </c>
      <c r="Z738" s="2">
        <f>+VLOOKUP(IF(R738&lt;0.1,0,IF(AND(R738&gt;=0.1,R738&lt;0.2),0.1,IF(AND(R738&gt;=0.2,R738&lt;0.3),0.2,IF(R738&gt;0.3,0.3,)))),REFERENCIAS!$C:$D,2,0)*VLOOKUP($R$2,PONDERADORES!$A$11:$G$11,7,0)</f>
        <v>15</v>
      </c>
      <c r="AA738" s="92"/>
      <c r="AB738" s="95" t="e">
        <f t="shared" ca="1" si="43"/>
        <v>#REF!</v>
      </c>
      <c r="AC738" s="23" t="e">
        <f ca="1">IF(AB738&gt;REFERENCIAS!$C$62,REFERENCIAS!$B$62,IF(AND(AB738&gt;=REFERENCIAS!$C$63,AB738&lt;REFERENCIAS!$D$63),REFERENCIAS!$B$63,IF(AND(AB738&gt;REFERENCIAS!$C$64,AB738&lt;=REFERENCIAS!$D$64),REFERENCIAS!$B$64,IF(AND(AB738&gt;=REFERENCIAS!$C$65,AB738&lt;REFERENCIAS!$D$65),REFERENCIAS!$B$65, "Revisar"))))</f>
        <v>#REF!</v>
      </c>
      <c r="AD738" s="94" t="e">
        <f ca="1">VLOOKUP(AC738,REFERENCIAS!$B$62:$G$65,4,FALSE)</f>
        <v>#REF!</v>
      </c>
      <c r="AJ738" s="20"/>
    </row>
    <row r="739" spans="1:36" ht="17.25" x14ac:dyDescent="0.25">
      <c r="A739" s="74"/>
      <c r="B739" s="19"/>
      <c r="C739" s="19"/>
      <c r="D739" s="50"/>
      <c r="E739" s="73"/>
      <c r="F739" s="74"/>
      <c r="G739" s="9"/>
      <c r="H739" s="48"/>
      <c r="I739" s="49">
        <f t="shared" ca="1" si="41"/>
        <v>2022</v>
      </c>
      <c r="J739" s="22">
        <f t="shared" ca="1" si="40"/>
        <v>1</v>
      </c>
      <c r="K739" s="19"/>
      <c r="L739" s="73"/>
      <c r="M739" s="74"/>
      <c r="N739" s="19"/>
      <c r="O739" s="73"/>
      <c r="P739" s="82">
        <v>1</v>
      </c>
      <c r="Q739" s="24">
        <v>1</v>
      </c>
      <c r="R739" s="81">
        <f t="shared" si="42"/>
        <v>1</v>
      </c>
      <c r="S739" s="85"/>
      <c r="T739" s="19"/>
      <c r="U739" s="22"/>
      <c r="V739" s="59"/>
      <c r="W739" s="81"/>
      <c r="X739" s="91" t="e">
        <f ca="1">+VLOOKUP(#REF!,REFERENCIAS!$C:$D,2,0)*VLOOKUP(#REF!,PONDERADORES!A:P,IF(AND(INFORMACION!$T739='REFERENCIAS RIESGO'!$C$36,INFORMACION!$F739=REFERENCIAS!$C$24),16,IF(INFORMACION!$T739='REFERENCIAS RIESGO'!$C$36,13,IF(INFORMACION!$F739=REFERENCIAS!$C$24,10,7))),0)+VLOOKUP(K739,REFERENCIAS!$C:$D,2,0)*VLOOKUP($K$2,PONDERADORES!A:P,IF(AND(INFORMACION!$T739='REFERENCIAS RIESGO'!$C$36,INFORMACION!$F739=REFERENCIAS!$C$24),16,IF(INFORMACION!$T739='REFERENCIAS RIESGO'!$C$36,13,IF(INFORMACION!$F739=REFERENCIAS!$C$24,10,7))),0)+VLOOKUP(L739,REFERENCIAS!$C:$D,2,0)*VLOOKUP($L$2,PONDERADORES!A:P,IF(AND(INFORMACION!$T739='REFERENCIAS RIESGO'!$C$36,INFORMACION!$F739=REFERENCIAS!$C$24),16,IF(INFORMACION!$T739='REFERENCIAS RIESGO'!$C$36,13,IF(INFORMACION!$F739=REFERENCIAS!$C$24,10,7))),0)+VLOOKUP(F739,REFERENCIAS!$C:$D,2,0)*VLOOKUP($F$2,PONDERADORES!A:P,IF(AND(INFORMACION!$T739='REFERENCIAS RIESGO'!$C$36,INFORMACION!$F739=REFERENCIAS!$C$24),16,IF(INFORMACION!$T739='REFERENCIAS RIESGO'!$C$36,13,IF(INFORMACION!$F739=REFERENCIAS!$C$24,10,7))),0)+VLOOKUP(T739,REFERENCIAS!$C:$D,2,0)*VLOOKUP($T$2,PONDERADORES!A:P,IF(AND(INFORMACION!$T739='REFERENCIAS RIESGO'!$C$36,INFORMACION!$F739=REFERENCIAS!$C$24),16,IF(INFORMACION!$T739='REFERENCIAS RIESGO'!$C$36,13,IF(INFORMACION!$F739=REFERENCIAS!$C$24,10,7))),0)+VLOOKUP(IF(J739&lt;=0.2,0.2,IF(AND(J739&gt;0.2,J739&lt;=0.4),0.4,IF(AND(J739&gt;0.4,J739&lt;=0.6),0.6,IF(AND(J739&gt;0.6,J739&lt;=0.8),0.8,IF(AND(J739&gt;0.8,J739&lt;=1),1))))),REFERENCIAS!$C:$D,2,0)*VLOOKUP($J$2,PONDERADORES!A:P,IF(AND(INFORMACION!$T739='REFERENCIAS RIESGO'!$C$36,INFORMACION!$F739=REFERENCIAS!$C$24),16,IF(INFORMACION!$T739='REFERENCIAS RIESGO'!$C$36,13,IF(INFORMACION!$F739=REFERENCIAS!$C$24,10,7))),0)</f>
        <v>#REF!</v>
      </c>
      <c r="Y739" s="68">
        <f>+VLOOKUP(M739,REFERENCIAS!$C:$D,2,0)*VLOOKUP($M$2,PONDERADORES!$A$7:$G$9,7,0)+VLOOKUP(N739,REFERENCIAS!$C:$D,2,0)*VLOOKUP($N$2,PONDERADORES!$A$7:$G$9,7,0)+VLOOKUP(O739,REFERENCIAS!$C:$D,2,0)*VLOOKUP($O$2,PONDERADORES!$A$7:$G$9,7,0)</f>
        <v>0.2</v>
      </c>
      <c r="Z739" s="2">
        <f>+VLOOKUP(IF(R739&lt;0.1,0,IF(AND(R739&gt;=0.1,R739&lt;0.2),0.1,IF(AND(R739&gt;=0.2,R739&lt;0.3),0.2,IF(R739&gt;0.3,0.3,)))),REFERENCIAS!$C:$D,2,0)*VLOOKUP($R$2,PONDERADORES!$A$11:$G$11,7,0)</f>
        <v>15</v>
      </c>
      <c r="AA739" s="92"/>
      <c r="AB739" s="95" t="e">
        <f t="shared" ca="1" si="43"/>
        <v>#REF!</v>
      </c>
      <c r="AC739" s="23" t="e">
        <f ca="1">IF(AB739&gt;REFERENCIAS!$C$62,REFERENCIAS!$B$62,IF(AND(AB739&gt;=REFERENCIAS!$C$63,AB739&lt;REFERENCIAS!$D$63),REFERENCIAS!$B$63,IF(AND(AB739&gt;REFERENCIAS!$C$64,AB739&lt;=REFERENCIAS!$D$64),REFERENCIAS!$B$64,IF(AND(AB739&gt;=REFERENCIAS!$C$65,AB739&lt;REFERENCIAS!$D$65),REFERENCIAS!$B$65, "Revisar"))))</f>
        <v>#REF!</v>
      </c>
      <c r="AD739" s="94" t="e">
        <f ca="1">VLOOKUP(AC739,REFERENCIAS!$B$62:$G$65,4,FALSE)</f>
        <v>#REF!</v>
      </c>
      <c r="AJ739" s="20"/>
    </row>
    <row r="740" spans="1:36" ht="17.25" x14ac:dyDescent="0.25">
      <c r="A740" s="74"/>
      <c r="B740" s="19"/>
      <c r="C740" s="19"/>
      <c r="D740" s="50"/>
      <c r="E740" s="73"/>
      <c r="F740" s="74"/>
      <c r="G740" s="9"/>
      <c r="H740" s="48"/>
      <c r="I740" s="49">
        <f t="shared" ca="1" si="41"/>
        <v>2022</v>
      </c>
      <c r="J740" s="22">
        <f t="shared" ca="1" si="40"/>
        <v>1</v>
      </c>
      <c r="K740" s="19"/>
      <c r="L740" s="73"/>
      <c r="M740" s="74"/>
      <c r="N740" s="19"/>
      <c r="O740" s="73"/>
      <c r="P740" s="82">
        <v>1</v>
      </c>
      <c r="Q740" s="24">
        <v>1</v>
      </c>
      <c r="R740" s="81">
        <f t="shared" si="42"/>
        <v>1</v>
      </c>
      <c r="S740" s="85"/>
      <c r="T740" s="19"/>
      <c r="U740" s="22"/>
      <c r="V740" s="59"/>
      <c r="W740" s="81"/>
      <c r="X740" s="91" t="e">
        <f ca="1">+VLOOKUP(#REF!,REFERENCIAS!$C:$D,2,0)*VLOOKUP(#REF!,PONDERADORES!A:P,IF(AND(INFORMACION!$T740='REFERENCIAS RIESGO'!$C$36,INFORMACION!$F740=REFERENCIAS!$C$24),16,IF(INFORMACION!$T740='REFERENCIAS RIESGO'!$C$36,13,IF(INFORMACION!$F740=REFERENCIAS!$C$24,10,7))),0)+VLOOKUP(K740,REFERENCIAS!$C:$D,2,0)*VLOOKUP($K$2,PONDERADORES!A:P,IF(AND(INFORMACION!$T740='REFERENCIAS RIESGO'!$C$36,INFORMACION!$F740=REFERENCIAS!$C$24),16,IF(INFORMACION!$T740='REFERENCIAS RIESGO'!$C$36,13,IF(INFORMACION!$F740=REFERENCIAS!$C$24,10,7))),0)+VLOOKUP(L740,REFERENCIAS!$C:$D,2,0)*VLOOKUP($L$2,PONDERADORES!A:P,IF(AND(INFORMACION!$T740='REFERENCIAS RIESGO'!$C$36,INFORMACION!$F740=REFERENCIAS!$C$24),16,IF(INFORMACION!$T740='REFERENCIAS RIESGO'!$C$36,13,IF(INFORMACION!$F740=REFERENCIAS!$C$24,10,7))),0)+VLOOKUP(F740,REFERENCIAS!$C:$D,2,0)*VLOOKUP($F$2,PONDERADORES!A:P,IF(AND(INFORMACION!$T740='REFERENCIAS RIESGO'!$C$36,INFORMACION!$F740=REFERENCIAS!$C$24),16,IF(INFORMACION!$T740='REFERENCIAS RIESGO'!$C$36,13,IF(INFORMACION!$F740=REFERENCIAS!$C$24,10,7))),0)+VLOOKUP(T740,REFERENCIAS!$C:$D,2,0)*VLOOKUP($T$2,PONDERADORES!A:P,IF(AND(INFORMACION!$T740='REFERENCIAS RIESGO'!$C$36,INFORMACION!$F740=REFERENCIAS!$C$24),16,IF(INFORMACION!$T740='REFERENCIAS RIESGO'!$C$36,13,IF(INFORMACION!$F740=REFERENCIAS!$C$24,10,7))),0)+VLOOKUP(IF(J740&lt;=0.2,0.2,IF(AND(J740&gt;0.2,J740&lt;=0.4),0.4,IF(AND(J740&gt;0.4,J740&lt;=0.6),0.6,IF(AND(J740&gt;0.6,J740&lt;=0.8),0.8,IF(AND(J740&gt;0.8,J740&lt;=1),1))))),REFERENCIAS!$C:$D,2,0)*VLOOKUP($J$2,PONDERADORES!A:P,IF(AND(INFORMACION!$T740='REFERENCIAS RIESGO'!$C$36,INFORMACION!$F740=REFERENCIAS!$C$24),16,IF(INFORMACION!$T740='REFERENCIAS RIESGO'!$C$36,13,IF(INFORMACION!$F740=REFERENCIAS!$C$24,10,7))),0)</f>
        <v>#REF!</v>
      </c>
      <c r="Y740" s="68">
        <f>+VLOOKUP(M740,REFERENCIAS!$C:$D,2,0)*VLOOKUP($M$2,PONDERADORES!$A$7:$G$9,7,0)+VLOOKUP(N740,REFERENCIAS!$C:$D,2,0)*VLOOKUP($N$2,PONDERADORES!$A$7:$G$9,7,0)+VLOOKUP(O740,REFERENCIAS!$C:$D,2,0)*VLOOKUP($O$2,PONDERADORES!$A$7:$G$9,7,0)</f>
        <v>0.2</v>
      </c>
      <c r="Z740" s="2">
        <f>+VLOOKUP(IF(R740&lt;0.1,0,IF(AND(R740&gt;=0.1,R740&lt;0.2),0.1,IF(AND(R740&gt;=0.2,R740&lt;0.3),0.2,IF(R740&gt;0.3,0.3,)))),REFERENCIAS!$C:$D,2,0)*VLOOKUP($R$2,PONDERADORES!$A$11:$G$11,7,0)</f>
        <v>15</v>
      </c>
      <c r="AA740" s="92"/>
      <c r="AB740" s="95" t="e">
        <f t="shared" ca="1" si="43"/>
        <v>#REF!</v>
      </c>
      <c r="AC740" s="23" t="e">
        <f ca="1">IF(AB740&gt;REFERENCIAS!$C$62,REFERENCIAS!$B$62,IF(AND(AB740&gt;=REFERENCIAS!$C$63,AB740&lt;REFERENCIAS!$D$63),REFERENCIAS!$B$63,IF(AND(AB740&gt;REFERENCIAS!$C$64,AB740&lt;=REFERENCIAS!$D$64),REFERENCIAS!$B$64,IF(AND(AB740&gt;=REFERENCIAS!$C$65,AB740&lt;REFERENCIAS!$D$65),REFERENCIAS!$B$65, "Revisar"))))</f>
        <v>#REF!</v>
      </c>
      <c r="AD740" s="94" t="e">
        <f ca="1">VLOOKUP(AC740,REFERENCIAS!$B$62:$G$65,4,FALSE)</f>
        <v>#REF!</v>
      </c>
      <c r="AJ740" s="20"/>
    </row>
    <row r="741" spans="1:36" ht="17.25" x14ac:dyDescent="0.25">
      <c r="A741" s="74"/>
      <c r="B741" s="19"/>
      <c r="C741" s="19"/>
      <c r="D741" s="50"/>
      <c r="E741" s="73"/>
      <c r="F741" s="74"/>
      <c r="G741" s="9"/>
      <c r="H741" s="48"/>
      <c r="I741" s="49">
        <f t="shared" ca="1" si="41"/>
        <v>2022</v>
      </c>
      <c r="J741" s="22">
        <f t="shared" ca="1" si="40"/>
        <v>1</v>
      </c>
      <c r="K741" s="19"/>
      <c r="L741" s="73"/>
      <c r="M741" s="74"/>
      <c r="N741" s="19"/>
      <c r="O741" s="73"/>
      <c r="P741" s="82">
        <v>1</v>
      </c>
      <c r="Q741" s="24">
        <v>1</v>
      </c>
      <c r="R741" s="81">
        <f t="shared" si="42"/>
        <v>1</v>
      </c>
      <c r="S741" s="85"/>
      <c r="T741" s="19"/>
      <c r="U741" s="22"/>
      <c r="V741" s="59"/>
      <c r="W741" s="81"/>
      <c r="X741" s="91" t="e">
        <f ca="1">+VLOOKUP(#REF!,REFERENCIAS!$C:$D,2,0)*VLOOKUP(#REF!,PONDERADORES!A:P,IF(AND(INFORMACION!$T741='REFERENCIAS RIESGO'!$C$36,INFORMACION!$F741=REFERENCIAS!$C$24),16,IF(INFORMACION!$T741='REFERENCIAS RIESGO'!$C$36,13,IF(INFORMACION!$F741=REFERENCIAS!$C$24,10,7))),0)+VLOOKUP(K741,REFERENCIAS!$C:$D,2,0)*VLOOKUP($K$2,PONDERADORES!A:P,IF(AND(INFORMACION!$T741='REFERENCIAS RIESGO'!$C$36,INFORMACION!$F741=REFERENCIAS!$C$24),16,IF(INFORMACION!$T741='REFERENCIAS RIESGO'!$C$36,13,IF(INFORMACION!$F741=REFERENCIAS!$C$24,10,7))),0)+VLOOKUP(L741,REFERENCIAS!$C:$D,2,0)*VLOOKUP($L$2,PONDERADORES!A:P,IF(AND(INFORMACION!$T741='REFERENCIAS RIESGO'!$C$36,INFORMACION!$F741=REFERENCIAS!$C$24),16,IF(INFORMACION!$T741='REFERENCIAS RIESGO'!$C$36,13,IF(INFORMACION!$F741=REFERENCIAS!$C$24,10,7))),0)+VLOOKUP(F741,REFERENCIAS!$C:$D,2,0)*VLOOKUP($F$2,PONDERADORES!A:P,IF(AND(INFORMACION!$T741='REFERENCIAS RIESGO'!$C$36,INFORMACION!$F741=REFERENCIAS!$C$24),16,IF(INFORMACION!$T741='REFERENCIAS RIESGO'!$C$36,13,IF(INFORMACION!$F741=REFERENCIAS!$C$24,10,7))),0)+VLOOKUP(T741,REFERENCIAS!$C:$D,2,0)*VLOOKUP($T$2,PONDERADORES!A:P,IF(AND(INFORMACION!$T741='REFERENCIAS RIESGO'!$C$36,INFORMACION!$F741=REFERENCIAS!$C$24),16,IF(INFORMACION!$T741='REFERENCIAS RIESGO'!$C$36,13,IF(INFORMACION!$F741=REFERENCIAS!$C$24,10,7))),0)+VLOOKUP(IF(J741&lt;=0.2,0.2,IF(AND(J741&gt;0.2,J741&lt;=0.4),0.4,IF(AND(J741&gt;0.4,J741&lt;=0.6),0.6,IF(AND(J741&gt;0.6,J741&lt;=0.8),0.8,IF(AND(J741&gt;0.8,J741&lt;=1),1))))),REFERENCIAS!$C:$D,2,0)*VLOOKUP($J$2,PONDERADORES!A:P,IF(AND(INFORMACION!$T741='REFERENCIAS RIESGO'!$C$36,INFORMACION!$F741=REFERENCIAS!$C$24),16,IF(INFORMACION!$T741='REFERENCIAS RIESGO'!$C$36,13,IF(INFORMACION!$F741=REFERENCIAS!$C$24,10,7))),0)</f>
        <v>#REF!</v>
      </c>
      <c r="Y741" s="68">
        <f>+VLOOKUP(M741,REFERENCIAS!$C:$D,2,0)*VLOOKUP($M$2,PONDERADORES!$A$7:$G$9,7,0)+VLOOKUP(N741,REFERENCIAS!$C:$D,2,0)*VLOOKUP($N$2,PONDERADORES!$A$7:$G$9,7,0)+VLOOKUP(O741,REFERENCIAS!$C:$D,2,0)*VLOOKUP($O$2,PONDERADORES!$A$7:$G$9,7,0)</f>
        <v>0.2</v>
      </c>
      <c r="Z741" s="2">
        <f>+VLOOKUP(IF(R741&lt;0.1,0,IF(AND(R741&gt;=0.1,R741&lt;0.2),0.1,IF(AND(R741&gt;=0.2,R741&lt;0.3),0.2,IF(R741&gt;0.3,0.3,)))),REFERENCIAS!$C:$D,2,0)*VLOOKUP($R$2,PONDERADORES!$A$11:$G$11,7,0)</f>
        <v>15</v>
      </c>
      <c r="AA741" s="92"/>
      <c r="AB741" s="95" t="e">
        <f t="shared" ca="1" si="43"/>
        <v>#REF!</v>
      </c>
      <c r="AC741" s="23" t="e">
        <f ca="1">IF(AB741&gt;REFERENCIAS!$C$62,REFERENCIAS!$B$62,IF(AND(AB741&gt;=REFERENCIAS!$C$63,AB741&lt;REFERENCIAS!$D$63),REFERENCIAS!$B$63,IF(AND(AB741&gt;REFERENCIAS!$C$64,AB741&lt;=REFERENCIAS!$D$64),REFERENCIAS!$B$64,IF(AND(AB741&gt;=REFERENCIAS!$C$65,AB741&lt;REFERENCIAS!$D$65),REFERENCIAS!$B$65, "Revisar"))))</f>
        <v>#REF!</v>
      </c>
      <c r="AD741" s="94" t="e">
        <f ca="1">VLOOKUP(AC741,REFERENCIAS!$B$62:$G$65,4,FALSE)</f>
        <v>#REF!</v>
      </c>
      <c r="AJ741" s="20"/>
    </row>
    <row r="742" spans="1:36" ht="17.25" x14ac:dyDescent="0.25">
      <c r="A742" s="74"/>
      <c r="B742" s="19"/>
      <c r="C742" s="19"/>
      <c r="D742" s="50"/>
      <c r="E742" s="73"/>
      <c r="F742" s="74"/>
      <c r="G742" s="9"/>
      <c r="H742" s="48"/>
      <c r="I742" s="49">
        <f t="shared" ca="1" si="41"/>
        <v>2022</v>
      </c>
      <c r="J742" s="22">
        <f t="shared" ca="1" si="40"/>
        <v>1</v>
      </c>
      <c r="K742" s="19"/>
      <c r="L742" s="73"/>
      <c r="M742" s="74"/>
      <c r="N742" s="19"/>
      <c r="O742" s="73"/>
      <c r="P742" s="82">
        <v>1</v>
      </c>
      <c r="Q742" s="24">
        <v>1</v>
      </c>
      <c r="R742" s="81">
        <f t="shared" si="42"/>
        <v>1</v>
      </c>
      <c r="S742" s="85"/>
      <c r="T742" s="19"/>
      <c r="U742" s="22"/>
      <c r="V742" s="59"/>
      <c r="W742" s="81"/>
      <c r="X742" s="91" t="e">
        <f ca="1">+VLOOKUP(#REF!,REFERENCIAS!$C:$D,2,0)*VLOOKUP(#REF!,PONDERADORES!A:P,IF(AND(INFORMACION!$T742='REFERENCIAS RIESGO'!$C$36,INFORMACION!$F742=REFERENCIAS!$C$24),16,IF(INFORMACION!$T742='REFERENCIAS RIESGO'!$C$36,13,IF(INFORMACION!$F742=REFERENCIAS!$C$24,10,7))),0)+VLOOKUP(K742,REFERENCIAS!$C:$D,2,0)*VLOOKUP($K$2,PONDERADORES!A:P,IF(AND(INFORMACION!$T742='REFERENCIAS RIESGO'!$C$36,INFORMACION!$F742=REFERENCIAS!$C$24),16,IF(INFORMACION!$T742='REFERENCIAS RIESGO'!$C$36,13,IF(INFORMACION!$F742=REFERENCIAS!$C$24,10,7))),0)+VLOOKUP(L742,REFERENCIAS!$C:$D,2,0)*VLOOKUP($L$2,PONDERADORES!A:P,IF(AND(INFORMACION!$T742='REFERENCIAS RIESGO'!$C$36,INFORMACION!$F742=REFERENCIAS!$C$24),16,IF(INFORMACION!$T742='REFERENCIAS RIESGO'!$C$36,13,IF(INFORMACION!$F742=REFERENCIAS!$C$24,10,7))),0)+VLOOKUP(F742,REFERENCIAS!$C:$D,2,0)*VLOOKUP($F$2,PONDERADORES!A:P,IF(AND(INFORMACION!$T742='REFERENCIAS RIESGO'!$C$36,INFORMACION!$F742=REFERENCIAS!$C$24),16,IF(INFORMACION!$T742='REFERENCIAS RIESGO'!$C$36,13,IF(INFORMACION!$F742=REFERENCIAS!$C$24,10,7))),0)+VLOOKUP(T742,REFERENCIAS!$C:$D,2,0)*VLOOKUP($T$2,PONDERADORES!A:P,IF(AND(INFORMACION!$T742='REFERENCIAS RIESGO'!$C$36,INFORMACION!$F742=REFERENCIAS!$C$24),16,IF(INFORMACION!$T742='REFERENCIAS RIESGO'!$C$36,13,IF(INFORMACION!$F742=REFERENCIAS!$C$24,10,7))),0)+VLOOKUP(IF(J742&lt;=0.2,0.2,IF(AND(J742&gt;0.2,J742&lt;=0.4),0.4,IF(AND(J742&gt;0.4,J742&lt;=0.6),0.6,IF(AND(J742&gt;0.6,J742&lt;=0.8),0.8,IF(AND(J742&gt;0.8,J742&lt;=1),1))))),REFERENCIAS!$C:$D,2,0)*VLOOKUP($J$2,PONDERADORES!A:P,IF(AND(INFORMACION!$T742='REFERENCIAS RIESGO'!$C$36,INFORMACION!$F742=REFERENCIAS!$C$24),16,IF(INFORMACION!$T742='REFERENCIAS RIESGO'!$C$36,13,IF(INFORMACION!$F742=REFERENCIAS!$C$24,10,7))),0)</f>
        <v>#REF!</v>
      </c>
      <c r="Y742" s="68">
        <f>+VLOOKUP(M742,REFERENCIAS!$C:$D,2,0)*VLOOKUP($M$2,PONDERADORES!$A$7:$G$9,7,0)+VLOOKUP(N742,REFERENCIAS!$C:$D,2,0)*VLOOKUP($N$2,PONDERADORES!$A$7:$G$9,7,0)+VLOOKUP(O742,REFERENCIAS!$C:$D,2,0)*VLOOKUP($O$2,PONDERADORES!$A$7:$G$9,7,0)</f>
        <v>0.2</v>
      </c>
      <c r="Z742" s="2">
        <f>+VLOOKUP(IF(R742&lt;0.1,0,IF(AND(R742&gt;=0.1,R742&lt;0.2),0.1,IF(AND(R742&gt;=0.2,R742&lt;0.3),0.2,IF(R742&gt;0.3,0.3,)))),REFERENCIAS!$C:$D,2,0)*VLOOKUP($R$2,PONDERADORES!$A$11:$G$11,7,0)</f>
        <v>15</v>
      </c>
      <c r="AA742" s="92"/>
      <c r="AB742" s="95" t="e">
        <f t="shared" ca="1" si="43"/>
        <v>#REF!</v>
      </c>
      <c r="AC742" s="23" t="e">
        <f ca="1">IF(AB742&gt;REFERENCIAS!$C$62,REFERENCIAS!$B$62,IF(AND(AB742&gt;=REFERENCIAS!$C$63,AB742&lt;REFERENCIAS!$D$63),REFERENCIAS!$B$63,IF(AND(AB742&gt;REFERENCIAS!$C$64,AB742&lt;=REFERENCIAS!$D$64),REFERENCIAS!$B$64,IF(AND(AB742&gt;=REFERENCIAS!$C$65,AB742&lt;REFERENCIAS!$D$65),REFERENCIAS!$B$65, "Revisar"))))</f>
        <v>#REF!</v>
      </c>
      <c r="AD742" s="94" t="e">
        <f ca="1">VLOOKUP(AC742,REFERENCIAS!$B$62:$G$65,4,FALSE)</f>
        <v>#REF!</v>
      </c>
      <c r="AJ742" s="20"/>
    </row>
    <row r="743" spans="1:36" ht="17.25" x14ac:dyDescent="0.25">
      <c r="A743" s="74"/>
      <c r="B743" s="19"/>
      <c r="C743" s="19"/>
      <c r="D743" s="50"/>
      <c r="E743" s="73"/>
      <c r="F743" s="74"/>
      <c r="G743" s="9"/>
      <c r="H743" s="48"/>
      <c r="I743" s="49">
        <f t="shared" ca="1" si="41"/>
        <v>2022</v>
      </c>
      <c r="J743" s="22">
        <f t="shared" ca="1" si="40"/>
        <v>1</v>
      </c>
      <c r="K743" s="19"/>
      <c r="L743" s="73"/>
      <c r="M743" s="74"/>
      <c r="N743" s="19"/>
      <c r="O743" s="73"/>
      <c r="P743" s="82">
        <v>1</v>
      </c>
      <c r="Q743" s="24">
        <v>1</v>
      </c>
      <c r="R743" s="81">
        <f t="shared" si="42"/>
        <v>1</v>
      </c>
      <c r="S743" s="85"/>
      <c r="T743" s="19"/>
      <c r="U743" s="22"/>
      <c r="V743" s="59"/>
      <c r="W743" s="81"/>
      <c r="X743" s="91" t="e">
        <f ca="1">+VLOOKUP(#REF!,REFERENCIAS!$C:$D,2,0)*VLOOKUP(#REF!,PONDERADORES!A:P,IF(AND(INFORMACION!$T743='REFERENCIAS RIESGO'!$C$36,INFORMACION!$F743=REFERENCIAS!$C$24),16,IF(INFORMACION!$T743='REFERENCIAS RIESGO'!$C$36,13,IF(INFORMACION!$F743=REFERENCIAS!$C$24,10,7))),0)+VLOOKUP(K743,REFERENCIAS!$C:$D,2,0)*VLOOKUP($K$2,PONDERADORES!A:P,IF(AND(INFORMACION!$T743='REFERENCIAS RIESGO'!$C$36,INFORMACION!$F743=REFERENCIAS!$C$24),16,IF(INFORMACION!$T743='REFERENCIAS RIESGO'!$C$36,13,IF(INFORMACION!$F743=REFERENCIAS!$C$24,10,7))),0)+VLOOKUP(L743,REFERENCIAS!$C:$D,2,0)*VLOOKUP($L$2,PONDERADORES!A:P,IF(AND(INFORMACION!$T743='REFERENCIAS RIESGO'!$C$36,INFORMACION!$F743=REFERENCIAS!$C$24),16,IF(INFORMACION!$T743='REFERENCIAS RIESGO'!$C$36,13,IF(INFORMACION!$F743=REFERENCIAS!$C$24,10,7))),0)+VLOOKUP(F743,REFERENCIAS!$C:$D,2,0)*VLOOKUP($F$2,PONDERADORES!A:P,IF(AND(INFORMACION!$T743='REFERENCIAS RIESGO'!$C$36,INFORMACION!$F743=REFERENCIAS!$C$24),16,IF(INFORMACION!$T743='REFERENCIAS RIESGO'!$C$36,13,IF(INFORMACION!$F743=REFERENCIAS!$C$24,10,7))),0)+VLOOKUP(T743,REFERENCIAS!$C:$D,2,0)*VLOOKUP($T$2,PONDERADORES!A:P,IF(AND(INFORMACION!$T743='REFERENCIAS RIESGO'!$C$36,INFORMACION!$F743=REFERENCIAS!$C$24),16,IF(INFORMACION!$T743='REFERENCIAS RIESGO'!$C$36,13,IF(INFORMACION!$F743=REFERENCIAS!$C$24,10,7))),0)+VLOOKUP(IF(J743&lt;=0.2,0.2,IF(AND(J743&gt;0.2,J743&lt;=0.4),0.4,IF(AND(J743&gt;0.4,J743&lt;=0.6),0.6,IF(AND(J743&gt;0.6,J743&lt;=0.8),0.8,IF(AND(J743&gt;0.8,J743&lt;=1),1))))),REFERENCIAS!$C:$D,2,0)*VLOOKUP($J$2,PONDERADORES!A:P,IF(AND(INFORMACION!$T743='REFERENCIAS RIESGO'!$C$36,INFORMACION!$F743=REFERENCIAS!$C$24),16,IF(INFORMACION!$T743='REFERENCIAS RIESGO'!$C$36,13,IF(INFORMACION!$F743=REFERENCIAS!$C$24,10,7))),0)</f>
        <v>#REF!</v>
      </c>
      <c r="Y743" s="68">
        <f>+VLOOKUP(M743,REFERENCIAS!$C:$D,2,0)*VLOOKUP($M$2,PONDERADORES!$A$7:$G$9,7,0)+VLOOKUP(N743,REFERENCIAS!$C:$D,2,0)*VLOOKUP($N$2,PONDERADORES!$A$7:$G$9,7,0)+VLOOKUP(O743,REFERENCIAS!$C:$D,2,0)*VLOOKUP($O$2,PONDERADORES!$A$7:$G$9,7,0)</f>
        <v>0.2</v>
      </c>
      <c r="Z743" s="2">
        <f>+VLOOKUP(IF(R743&lt;0.1,0,IF(AND(R743&gt;=0.1,R743&lt;0.2),0.1,IF(AND(R743&gt;=0.2,R743&lt;0.3),0.2,IF(R743&gt;0.3,0.3,)))),REFERENCIAS!$C:$D,2,0)*VLOOKUP($R$2,PONDERADORES!$A$11:$G$11,7,0)</f>
        <v>15</v>
      </c>
      <c r="AA743" s="92"/>
      <c r="AB743" s="95" t="e">
        <f t="shared" ca="1" si="43"/>
        <v>#REF!</v>
      </c>
      <c r="AC743" s="23" t="e">
        <f ca="1">IF(AB743&gt;REFERENCIAS!$C$62,REFERENCIAS!$B$62,IF(AND(AB743&gt;=REFERENCIAS!$C$63,AB743&lt;REFERENCIAS!$D$63),REFERENCIAS!$B$63,IF(AND(AB743&gt;REFERENCIAS!$C$64,AB743&lt;=REFERENCIAS!$D$64),REFERENCIAS!$B$64,IF(AND(AB743&gt;=REFERENCIAS!$C$65,AB743&lt;REFERENCIAS!$D$65),REFERENCIAS!$B$65, "Revisar"))))</f>
        <v>#REF!</v>
      </c>
      <c r="AD743" s="94" t="e">
        <f ca="1">VLOOKUP(AC743,REFERENCIAS!$B$62:$G$65,4,FALSE)</f>
        <v>#REF!</v>
      </c>
      <c r="AJ743" s="20"/>
    </row>
    <row r="744" spans="1:36" ht="17.25" x14ac:dyDescent="0.25">
      <c r="A744" s="74"/>
      <c r="B744" s="19"/>
      <c r="C744" s="19"/>
      <c r="D744" s="50"/>
      <c r="E744" s="73"/>
      <c r="F744" s="74"/>
      <c r="G744" s="9"/>
      <c r="H744" s="48"/>
      <c r="I744" s="49">
        <f t="shared" ca="1" si="41"/>
        <v>2022</v>
      </c>
      <c r="J744" s="22">
        <f t="shared" ca="1" si="40"/>
        <v>1</v>
      </c>
      <c r="K744" s="19"/>
      <c r="L744" s="73"/>
      <c r="M744" s="74"/>
      <c r="N744" s="19"/>
      <c r="O744" s="73"/>
      <c r="P744" s="82">
        <v>1</v>
      </c>
      <c r="Q744" s="24">
        <v>1</v>
      </c>
      <c r="R744" s="81">
        <f t="shared" si="42"/>
        <v>1</v>
      </c>
      <c r="S744" s="85"/>
      <c r="T744" s="19"/>
      <c r="U744" s="22"/>
      <c r="V744" s="59"/>
      <c r="W744" s="81"/>
      <c r="X744" s="91" t="e">
        <f ca="1">+VLOOKUP(#REF!,REFERENCIAS!$C:$D,2,0)*VLOOKUP(#REF!,PONDERADORES!A:P,IF(AND(INFORMACION!$T744='REFERENCIAS RIESGO'!$C$36,INFORMACION!$F744=REFERENCIAS!$C$24),16,IF(INFORMACION!$T744='REFERENCIAS RIESGO'!$C$36,13,IF(INFORMACION!$F744=REFERENCIAS!$C$24,10,7))),0)+VLOOKUP(K744,REFERENCIAS!$C:$D,2,0)*VLOOKUP($K$2,PONDERADORES!A:P,IF(AND(INFORMACION!$T744='REFERENCIAS RIESGO'!$C$36,INFORMACION!$F744=REFERENCIAS!$C$24),16,IF(INFORMACION!$T744='REFERENCIAS RIESGO'!$C$36,13,IF(INFORMACION!$F744=REFERENCIAS!$C$24,10,7))),0)+VLOOKUP(L744,REFERENCIAS!$C:$D,2,0)*VLOOKUP($L$2,PONDERADORES!A:P,IF(AND(INFORMACION!$T744='REFERENCIAS RIESGO'!$C$36,INFORMACION!$F744=REFERENCIAS!$C$24),16,IF(INFORMACION!$T744='REFERENCIAS RIESGO'!$C$36,13,IF(INFORMACION!$F744=REFERENCIAS!$C$24,10,7))),0)+VLOOKUP(F744,REFERENCIAS!$C:$D,2,0)*VLOOKUP($F$2,PONDERADORES!A:P,IF(AND(INFORMACION!$T744='REFERENCIAS RIESGO'!$C$36,INFORMACION!$F744=REFERENCIAS!$C$24),16,IF(INFORMACION!$T744='REFERENCIAS RIESGO'!$C$36,13,IF(INFORMACION!$F744=REFERENCIAS!$C$24,10,7))),0)+VLOOKUP(T744,REFERENCIAS!$C:$D,2,0)*VLOOKUP($T$2,PONDERADORES!A:P,IF(AND(INFORMACION!$T744='REFERENCIAS RIESGO'!$C$36,INFORMACION!$F744=REFERENCIAS!$C$24),16,IF(INFORMACION!$T744='REFERENCIAS RIESGO'!$C$36,13,IF(INFORMACION!$F744=REFERENCIAS!$C$24,10,7))),0)+VLOOKUP(IF(J744&lt;=0.2,0.2,IF(AND(J744&gt;0.2,J744&lt;=0.4),0.4,IF(AND(J744&gt;0.4,J744&lt;=0.6),0.6,IF(AND(J744&gt;0.6,J744&lt;=0.8),0.8,IF(AND(J744&gt;0.8,J744&lt;=1),1))))),REFERENCIAS!$C:$D,2,0)*VLOOKUP($J$2,PONDERADORES!A:P,IF(AND(INFORMACION!$T744='REFERENCIAS RIESGO'!$C$36,INFORMACION!$F744=REFERENCIAS!$C$24),16,IF(INFORMACION!$T744='REFERENCIAS RIESGO'!$C$36,13,IF(INFORMACION!$F744=REFERENCIAS!$C$24,10,7))),0)</f>
        <v>#REF!</v>
      </c>
      <c r="Y744" s="68">
        <f>+VLOOKUP(M744,REFERENCIAS!$C:$D,2,0)*VLOOKUP($M$2,PONDERADORES!$A$7:$G$9,7,0)+VLOOKUP(N744,REFERENCIAS!$C:$D,2,0)*VLOOKUP($N$2,PONDERADORES!$A$7:$G$9,7,0)+VLOOKUP(O744,REFERENCIAS!$C:$D,2,0)*VLOOKUP($O$2,PONDERADORES!$A$7:$G$9,7,0)</f>
        <v>0.2</v>
      </c>
      <c r="Z744" s="2">
        <f>+VLOOKUP(IF(R744&lt;0.1,0,IF(AND(R744&gt;=0.1,R744&lt;0.2),0.1,IF(AND(R744&gt;=0.2,R744&lt;0.3),0.2,IF(R744&gt;0.3,0.3,)))),REFERENCIAS!$C:$D,2,0)*VLOOKUP($R$2,PONDERADORES!$A$11:$G$11,7,0)</f>
        <v>15</v>
      </c>
      <c r="AA744" s="92"/>
      <c r="AB744" s="95" t="e">
        <f t="shared" ca="1" si="43"/>
        <v>#REF!</v>
      </c>
      <c r="AC744" s="23" t="e">
        <f ca="1">IF(AB744&gt;REFERENCIAS!$C$62,REFERENCIAS!$B$62,IF(AND(AB744&gt;=REFERENCIAS!$C$63,AB744&lt;REFERENCIAS!$D$63),REFERENCIAS!$B$63,IF(AND(AB744&gt;REFERENCIAS!$C$64,AB744&lt;=REFERENCIAS!$D$64),REFERENCIAS!$B$64,IF(AND(AB744&gt;=REFERENCIAS!$C$65,AB744&lt;REFERENCIAS!$D$65),REFERENCIAS!$B$65, "Revisar"))))</f>
        <v>#REF!</v>
      </c>
      <c r="AD744" s="94" t="e">
        <f ca="1">VLOOKUP(AC744,REFERENCIAS!$B$62:$G$65,4,FALSE)</f>
        <v>#REF!</v>
      </c>
      <c r="AJ744" s="20"/>
    </row>
    <row r="745" spans="1:36" ht="17.25" x14ac:dyDescent="0.25">
      <c r="A745" s="74"/>
      <c r="B745" s="19"/>
      <c r="C745" s="19"/>
      <c r="D745" s="50"/>
      <c r="E745" s="73"/>
      <c r="F745" s="74"/>
      <c r="G745" s="9"/>
      <c r="H745" s="48"/>
      <c r="I745" s="49">
        <f t="shared" ca="1" si="41"/>
        <v>2022</v>
      </c>
      <c r="J745" s="22">
        <f t="shared" ca="1" si="40"/>
        <v>1</v>
      </c>
      <c r="K745" s="19"/>
      <c r="L745" s="73"/>
      <c r="M745" s="74"/>
      <c r="N745" s="19"/>
      <c r="O745" s="73"/>
      <c r="P745" s="82">
        <v>1</v>
      </c>
      <c r="Q745" s="24">
        <v>1</v>
      </c>
      <c r="R745" s="81">
        <f t="shared" si="42"/>
        <v>1</v>
      </c>
      <c r="S745" s="85"/>
      <c r="T745" s="19"/>
      <c r="U745" s="22"/>
      <c r="V745" s="59"/>
      <c r="W745" s="81"/>
      <c r="X745" s="91" t="e">
        <f ca="1">+VLOOKUP(#REF!,REFERENCIAS!$C:$D,2,0)*VLOOKUP(#REF!,PONDERADORES!A:P,IF(AND(INFORMACION!$T745='REFERENCIAS RIESGO'!$C$36,INFORMACION!$F745=REFERENCIAS!$C$24),16,IF(INFORMACION!$T745='REFERENCIAS RIESGO'!$C$36,13,IF(INFORMACION!$F745=REFERENCIAS!$C$24,10,7))),0)+VLOOKUP(K745,REFERENCIAS!$C:$D,2,0)*VLOOKUP($K$2,PONDERADORES!A:P,IF(AND(INFORMACION!$T745='REFERENCIAS RIESGO'!$C$36,INFORMACION!$F745=REFERENCIAS!$C$24),16,IF(INFORMACION!$T745='REFERENCIAS RIESGO'!$C$36,13,IF(INFORMACION!$F745=REFERENCIAS!$C$24,10,7))),0)+VLOOKUP(L745,REFERENCIAS!$C:$D,2,0)*VLOOKUP($L$2,PONDERADORES!A:P,IF(AND(INFORMACION!$T745='REFERENCIAS RIESGO'!$C$36,INFORMACION!$F745=REFERENCIAS!$C$24),16,IF(INFORMACION!$T745='REFERENCIAS RIESGO'!$C$36,13,IF(INFORMACION!$F745=REFERENCIAS!$C$24,10,7))),0)+VLOOKUP(F745,REFERENCIAS!$C:$D,2,0)*VLOOKUP($F$2,PONDERADORES!A:P,IF(AND(INFORMACION!$T745='REFERENCIAS RIESGO'!$C$36,INFORMACION!$F745=REFERENCIAS!$C$24),16,IF(INFORMACION!$T745='REFERENCIAS RIESGO'!$C$36,13,IF(INFORMACION!$F745=REFERENCIAS!$C$24,10,7))),0)+VLOOKUP(T745,REFERENCIAS!$C:$D,2,0)*VLOOKUP($T$2,PONDERADORES!A:P,IF(AND(INFORMACION!$T745='REFERENCIAS RIESGO'!$C$36,INFORMACION!$F745=REFERENCIAS!$C$24),16,IF(INFORMACION!$T745='REFERENCIAS RIESGO'!$C$36,13,IF(INFORMACION!$F745=REFERENCIAS!$C$24,10,7))),0)+VLOOKUP(IF(J745&lt;=0.2,0.2,IF(AND(J745&gt;0.2,J745&lt;=0.4),0.4,IF(AND(J745&gt;0.4,J745&lt;=0.6),0.6,IF(AND(J745&gt;0.6,J745&lt;=0.8),0.8,IF(AND(J745&gt;0.8,J745&lt;=1),1))))),REFERENCIAS!$C:$D,2,0)*VLOOKUP($J$2,PONDERADORES!A:P,IF(AND(INFORMACION!$T745='REFERENCIAS RIESGO'!$C$36,INFORMACION!$F745=REFERENCIAS!$C$24),16,IF(INFORMACION!$T745='REFERENCIAS RIESGO'!$C$36,13,IF(INFORMACION!$F745=REFERENCIAS!$C$24,10,7))),0)</f>
        <v>#REF!</v>
      </c>
      <c r="Y745" s="68">
        <f>+VLOOKUP(M745,REFERENCIAS!$C:$D,2,0)*VLOOKUP($M$2,PONDERADORES!$A$7:$G$9,7,0)+VLOOKUP(N745,REFERENCIAS!$C:$D,2,0)*VLOOKUP($N$2,PONDERADORES!$A$7:$G$9,7,0)+VLOOKUP(O745,REFERENCIAS!$C:$D,2,0)*VLOOKUP($O$2,PONDERADORES!$A$7:$G$9,7,0)</f>
        <v>0.2</v>
      </c>
      <c r="Z745" s="2">
        <f>+VLOOKUP(IF(R745&lt;0.1,0,IF(AND(R745&gt;=0.1,R745&lt;0.2),0.1,IF(AND(R745&gt;=0.2,R745&lt;0.3),0.2,IF(R745&gt;0.3,0.3,)))),REFERENCIAS!$C:$D,2,0)*VLOOKUP($R$2,PONDERADORES!$A$11:$G$11,7,0)</f>
        <v>15</v>
      </c>
      <c r="AA745" s="92"/>
      <c r="AB745" s="95" t="e">
        <f t="shared" ca="1" si="43"/>
        <v>#REF!</v>
      </c>
      <c r="AC745" s="23" t="e">
        <f ca="1">IF(AB745&gt;REFERENCIAS!$C$62,REFERENCIAS!$B$62,IF(AND(AB745&gt;=REFERENCIAS!$C$63,AB745&lt;REFERENCIAS!$D$63),REFERENCIAS!$B$63,IF(AND(AB745&gt;REFERENCIAS!$C$64,AB745&lt;=REFERENCIAS!$D$64),REFERENCIAS!$B$64,IF(AND(AB745&gt;=REFERENCIAS!$C$65,AB745&lt;REFERENCIAS!$D$65),REFERENCIAS!$B$65, "Revisar"))))</f>
        <v>#REF!</v>
      </c>
      <c r="AD745" s="94" t="e">
        <f ca="1">VLOOKUP(AC745,REFERENCIAS!$B$62:$G$65,4,FALSE)</f>
        <v>#REF!</v>
      </c>
      <c r="AJ745" s="20"/>
    </row>
    <row r="746" spans="1:36" ht="17.25" x14ac:dyDescent="0.25">
      <c r="A746" s="74"/>
      <c r="B746" s="19"/>
      <c r="C746" s="19"/>
      <c r="D746" s="50"/>
      <c r="E746" s="73"/>
      <c r="F746" s="74"/>
      <c r="G746" s="9"/>
      <c r="H746" s="48"/>
      <c r="I746" s="49">
        <f t="shared" ca="1" si="41"/>
        <v>2022</v>
      </c>
      <c r="J746" s="22">
        <f t="shared" ca="1" si="40"/>
        <v>1</v>
      </c>
      <c r="K746" s="19"/>
      <c r="L746" s="73"/>
      <c r="M746" s="74"/>
      <c r="N746" s="19"/>
      <c r="O746" s="73"/>
      <c r="P746" s="82">
        <v>1</v>
      </c>
      <c r="Q746" s="24">
        <v>1</v>
      </c>
      <c r="R746" s="81">
        <f t="shared" si="42"/>
        <v>1</v>
      </c>
      <c r="S746" s="85"/>
      <c r="T746" s="19"/>
      <c r="U746" s="22"/>
      <c r="V746" s="59"/>
      <c r="W746" s="81"/>
      <c r="X746" s="91" t="e">
        <f ca="1">+VLOOKUP(#REF!,REFERENCIAS!$C:$D,2,0)*VLOOKUP(#REF!,PONDERADORES!A:P,IF(AND(INFORMACION!$T746='REFERENCIAS RIESGO'!$C$36,INFORMACION!$F746=REFERENCIAS!$C$24),16,IF(INFORMACION!$T746='REFERENCIAS RIESGO'!$C$36,13,IF(INFORMACION!$F746=REFERENCIAS!$C$24,10,7))),0)+VLOOKUP(K746,REFERENCIAS!$C:$D,2,0)*VLOOKUP($K$2,PONDERADORES!A:P,IF(AND(INFORMACION!$T746='REFERENCIAS RIESGO'!$C$36,INFORMACION!$F746=REFERENCIAS!$C$24),16,IF(INFORMACION!$T746='REFERENCIAS RIESGO'!$C$36,13,IF(INFORMACION!$F746=REFERENCIAS!$C$24,10,7))),0)+VLOOKUP(L746,REFERENCIAS!$C:$D,2,0)*VLOOKUP($L$2,PONDERADORES!A:P,IF(AND(INFORMACION!$T746='REFERENCIAS RIESGO'!$C$36,INFORMACION!$F746=REFERENCIAS!$C$24),16,IF(INFORMACION!$T746='REFERENCIAS RIESGO'!$C$36,13,IF(INFORMACION!$F746=REFERENCIAS!$C$24,10,7))),0)+VLOOKUP(F746,REFERENCIAS!$C:$D,2,0)*VLOOKUP($F$2,PONDERADORES!A:P,IF(AND(INFORMACION!$T746='REFERENCIAS RIESGO'!$C$36,INFORMACION!$F746=REFERENCIAS!$C$24),16,IF(INFORMACION!$T746='REFERENCIAS RIESGO'!$C$36,13,IF(INFORMACION!$F746=REFERENCIAS!$C$24,10,7))),0)+VLOOKUP(T746,REFERENCIAS!$C:$D,2,0)*VLOOKUP($T$2,PONDERADORES!A:P,IF(AND(INFORMACION!$T746='REFERENCIAS RIESGO'!$C$36,INFORMACION!$F746=REFERENCIAS!$C$24),16,IF(INFORMACION!$T746='REFERENCIAS RIESGO'!$C$36,13,IF(INFORMACION!$F746=REFERENCIAS!$C$24,10,7))),0)+VLOOKUP(IF(J746&lt;=0.2,0.2,IF(AND(J746&gt;0.2,J746&lt;=0.4),0.4,IF(AND(J746&gt;0.4,J746&lt;=0.6),0.6,IF(AND(J746&gt;0.6,J746&lt;=0.8),0.8,IF(AND(J746&gt;0.8,J746&lt;=1),1))))),REFERENCIAS!$C:$D,2,0)*VLOOKUP($J$2,PONDERADORES!A:P,IF(AND(INFORMACION!$T746='REFERENCIAS RIESGO'!$C$36,INFORMACION!$F746=REFERENCIAS!$C$24),16,IF(INFORMACION!$T746='REFERENCIAS RIESGO'!$C$36,13,IF(INFORMACION!$F746=REFERENCIAS!$C$24,10,7))),0)</f>
        <v>#REF!</v>
      </c>
      <c r="Y746" s="68">
        <f>+VLOOKUP(M746,REFERENCIAS!$C:$D,2,0)*VLOOKUP($M$2,PONDERADORES!$A$7:$G$9,7,0)+VLOOKUP(N746,REFERENCIAS!$C:$D,2,0)*VLOOKUP($N$2,PONDERADORES!$A$7:$G$9,7,0)+VLOOKUP(O746,REFERENCIAS!$C:$D,2,0)*VLOOKUP($O$2,PONDERADORES!$A$7:$G$9,7,0)</f>
        <v>0.2</v>
      </c>
      <c r="Z746" s="2">
        <f>+VLOOKUP(IF(R746&lt;0.1,0,IF(AND(R746&gt;=0.1,R746&lt;0.2),0.1,IF(AND(R746&gt;=0.2,R746&lt;0.3),0.2,IF(R746&gt;0.3,0.3,)))),REFERENCIAS!$C:$D,2,0)*VLOOKUP($R$2,PONDERADORES!$A$11:$G$11,7,0)</f>
        <v>15</v>
      </c>
      <c r="AA746" s="92"/>
      <c r="AB746" s="95" t="e">
        <f t="shared" ca="1" si="43"/>
        <v>#REF!</v>
      </c>
      <c r="AC746" s="23" t="e">
        <f ca="1">IF(AB746&gt;REFERENCIAS!$C$62,REFERENCIAS!$B$62,IF(AND(AB746&gt;=REFERENCIAS!$C$63,AB746&lt;REFERENCIAS!$D$63),REFERENCIAS!$B$63,IF(AND(AB746&gt;REFERENCIAS!$C$64,AB746&lt;=REFERENCIAS!$D$64),REFERENCIAS!$B$64,IF(AND(AB746&gt;=REFERENCIAS!$C$65,AB746&lt;REFERENCIAS!$D$65),REFERENCIAS!$B$65, "Revisar"))))</f>
        <v>#REF!</v>
      </c>
      <c r="AD746" s="94" t="e">
        <f ca="1">VLOOKUP(AC746,REFERENCIAS!$B$62:$G$65,4,FALSE)</f>
        <v>#REF!</v>
      </c>
      <c r="AJ746" s="20"/>
    </row>
    <row r="747" spans="1:36" ht="17.25" x14ac:dyDescent="0.25">
      <c r="A747" s="74"/>
      <c r="B747" s="19"/>
      <c r="C747" s="19"/>
      <c r="D747" s="50"/>
      <c r="E747" s="73"/>
      <c r="F747" s="74"/>
      <c r="G747" s="9"/>
      <c r="H747" s="48"/>
      <c r="I747" s="49">
        <f t="shared" ca="1" si="41"/>
        <v>2022</v>
      </c>
      <c r="J747" s="22">
        <f t="shared" ca="1" si="40"/>
        <v>1</v>
      </c>
      <c r="K747" s="19"/>
      <c r="L747" s="73"/>
      <c r="M747" s="74"/>
      <c r="N747" s="19"/>
      <c r="O747" s="73"/>
      <c r="P747" s="82">
        <v>1</v>
      </c>
      <c r="Q747" s="24">
        <v>1</v>
      </c>
      <c r="R747" s="81">
        <f t="shared" si="42"/>
        <v>1</v>
      </c>
      <c r="S747" s="85"/>
      <c r="T747" s="19"/>
      <c r="U747" s="22"/>
      <c r="V747" s="59"/>
      <c r="W747" s="81"/>
      <c r="X747" s="91" t="e">
        <f ca="1">+VLOOKUP(#REF!,REFERENCIAS!$C:$D,2,0)*VLOOKUP(#REF!,PONDERADORES!A:P,IF(AND(INFORMACION!$T747='REFERENCIAS RIESGO'!$C$36,INFORMACION!$F747=REFERENCIAS!$C$24),16,IF(INFORMACION!$T747='REFERENCIAS RIESGO'!$C$36,13,IF(INFORMACION!$F747=REFERENCIAS!$C$24,10,7))),0)+VLOOKUP(K747,REFERENCIAS!$C:$D,2,0)*VLOOKUP($K$2,PONDERADORES!A:P,IF(AND(INFORMACION!$T747='REFERENCIAS RIESGO'!$C$36,INFORMACION!$F747=REFERENCIAS!$C$24),16,IF(INFORMACION!$T747='REFERENCIAS RIESGO'!$C$36,13,IF(INFORMACION!$F747=REFERENCIAS!$C$24,10,7))),0)+VLOOKUP(L747,REFERENCIAS!$C:$D,2,0)*VLOOKUP($L$2,PONDERADORES!A:P,IF(AND(INFORMACION!$T747='REFERENCIAS RIESGO'!$C$36,INFORMACION!$F747=REFERENCIAS!$C$24),16,IF(INFORMACION!$T747='REFERENCIAS RIESGO'!$C$36,13,IF(INFORMACION!$F747=REFERENCIAS!$C$24,10,7))),0)+VLOOKUP(F747,REFERENCIAS!$C:$D,2,0)*VLOOKUP($F$2,PONDERADORES!A:P,IF(AND(INFORMACION!$T747='REFERENCIAS RIESGO'!$C$36,INFORMACION!$F747=REFERENCIAS!$C$24),16,IF(INFORMACION!$T747='REFERENCIAS RIESGO'!$C$36,13,IF(INFORMACION!$F747=REFERENCIAS!$C$24,10,7))),0)+VLOOKUP(T747,REFERENCIAS!$C:$D,2,0)*VLOOKUP($T$2,PONDERADORES!A:P,IF(AND(INFORMACION!$T747='REFERENCIAS RIESGO'!$C$36,INFORMACION!$F747=REFERENCIAS!$C$24),16,IF(INFORMACION!$T747='REFERENCIAS RIESGO'!$C$36,13,IF(INFORMACION!$F747=REFERENCIAS!$C$24,10,7))),0)+VLOOKUP(IF(J747&lt;=0.2,0.2,IF(AND(J747&gt;0.2,J747&lt;=0.4),0.4,IF(AND(J747&gt;0.4,J747&lt;=0.6),0.6,IF(AND(J747&gt;0.6,J747&lt;=0.8),0.8,IF(AND(J747&gt;0.8,J747&lt;=1),1))))),REFERENCIAS!$C:$D,2,0)*VLOOKUP($J$2,PONDERADORES!A:P,IF(AND(INFORMACION!$T747='REFERENCIAS RIESGO'!$C$36,INFORMACION!$F747=REFERENCIAS!$C$24),16,IF(INFORMACION!$T747='REFERENCIAS RIESGO'!$C$36,13,IF(INFORMACION!$F747=REFERENCIAS!$C$24,10,7))),0)</f>
        <v>#REF!</v>
      </c>
      <c r="Y747" s="68">
        <f>+VLOOKUP(M747,REFERENCIAS!$C:$D,2,0)*VLOOKUP($M$2,PONDERADORES!$A$7:$G$9,7,0)+VLOOKUP(N747,REFERENCIAS!$C:$D,2,0)*VLOOKUP($N$2,PONDERADORES!$A$7:$G$9,7,0)+VLOOKUP(O747,REFERENCIAS!$C:$D,2,0)*VLOOKUP($O$2,PONDERADORES!$A$7:$G$9,7,0)</f>
        <v>0.2</v>
      </c>
      <c r="Z747" s="2">
        <f>+VLOOKUP(IF(R747&lt;0.1,0,IF(AND(R747&gt;=0.1,R747&lt;0.2),0.1,IF(AND(R747&gt;=0.2,R747&lt;0.3),0.2,IF(R747&gt;0.3,0.3,)))),REFERENCIAS!$C:$D,2,0)*VLOOKUP($R$2,PONDERADORES!$A$11:$G$11,7,0)</f>
        <v>15</v>
      </c>
      <c r="AA747" s="92"/>
      <c r="AB747" s="95" t="e">
        <f t="shared" ca="1" si="43"/>
        <v>#REF!</v>
      </c>
      <c r="AC747" s="23" t="e">
        <f ca="1">IF(AB747&gt;REFERENCIAS!$C$62,REFERENCIAS!$B$62,IF(AND(AB747&gt;=REFERENCIAS!$C$63,AB747&lt;REFERENCIAS!$D$63),REFERENCIAS!$B$63,IF(AND(AB747&gt;REFERENCIAS!$C$64,AB747&lt;=REFERENCIAS!$D$64),REFERENCIAS!$B$64,IF(AND(AB747&gt;=REFERENCIAS!$C$65,AB747&lt;REFERENCIAS!$D$65),REFERENCIAS!$B$65, "Revisar"))))</f>
        <v>#REF!</v>
      </c>
      <c r="AD747" s="94" t="e">
        <f ca="1">VLOOKUP(AC747,REFERENCIAS!$B$62:$G$65,4,FALSE)</f>
        <v>#REF!</v>
      </c>
      <c r="AJ747" s="20"/>
    </row>
    <row r="748" spans="1:36" ht="17.25" x14ac:dyDescent="0.25">
      <c r="A748" s="74"/>
      <c r="B748" s="19"/>
      <c r="C748" s="19"/>
      <c r="D748" s="50"/>
      <c r="E748" s="73"/>
      <c r="F748" s="74"/>
      <c r="G748" s="9"/>
      <c r="H748" s="48"/>
      <c r="I748" s="49">
        <f t="shared" ca="1" si="41"/>
        <v>2022</v>
      </c>
      <c r="J748" s="22">
        <f t="shared" ca="1" si="40"/>
        <v>1</v>
      </c>
      <c r="K748" s="19"/>
      <c r="L748" s="73"/>
      <c r="M748" s="74"/>
      <c r="N748" s="19"/>
      <c r="O748" s="73"/>
      <c r="P748" s="82">
        <v>1</v>
      </c>
      <c r="Q748" s="24">
        <v>1</v>
      </c>
      <c r="R748" s="81">
        <f t="shared" si="42"/>
        <v>1</v>
      </c>
      <c r="S748" s="85"/>
      <c r="T748" s="19"/>
      <c r="U748" s="22"/>
      <c r="V748" s="59"/>
      <c r="W748" s="81"/>
      <c r="X748" s="91" t="e">
        <f ca="1">+VLOOKUP(#REF!,REFERENCIAS!$C:$D,2,0)*VLOOKUP(#REF!,PONDERADORES!A:P,IF(AND(INFORMACION!$T748='REFERENCIAS RIESGO'!$C$36,INFORMACION!$F748=REFERENCIAS!$C$24),16,IF(INFORMACION!$T748='REFERENCIAS RIESGO'!$C$36,13,IF(INFORMACION!$F748=REFERENCIAS!$C$24,10,7))),0)+VLOOKUP(K748,REFERENCIAS!$C:$D,2,0)*VLOOKUP($K$2,PONDERADORES!A:P,IF(AND(INFORMACION!$T748='REFERENCIAS RIESGO'!$C$36,INFORMACION!$F748=REFERENCIAS!$C$24),16,IF(INFORMACION!$T748='REFERENCIAS RIESGO'!$C$36,13,IF(INFORMACION!$F748=REFERENCIAS!$C$24,10,7))),0)+VLOOKUP(L748,REFERENCIAS!$C:$D,2,0)*VLOOKUP($L$2,PONDERADORES!A:P,IF(AND(INFORMACION!$T748='REFERENCIAS RIESGO'!$C$36,INFORMACION!$F748=REFERENCIAS!$C$24),16,IF(INFORMACION!$T748='REFERENCIAS RIESGO'!$C$36,13,IF(INFORMACION!$F748=REFERENCIAS!$C$24,10,7))),0)+VLOOKUP(F748,REFERENCIAS!$C:$D,2,0)*VLOOKUP($F$2,PONDERADORES!A:P,IF(AND(INFORMACION!$T748='REFERENCIAS RIESGO'!$C$36,INFORMACION!$F748=REFERENCIAS!$C$24),16,IF(INFORMACION!$T748='REFERENCIAS RIESGO'!$C$36,13,IF(INFORMACION!$F748=REFERENCIAS!$C$24,10,7))),0)+VLOOKUP(T748,REFERENCIAS!$C:$D,2,0)*VLOOKUP($T$2,PONDERADORES!A:P,IF(AND(INFORMACION!$T748='REFERENCIAS RIESGO'!$C$36,INFORMACION!$F748=REFERENCIAS!$C$24),16,IF(INFORMACION!$T748='REFERENCIAS RIESGO'!$C$36,13,IF(INFORMACION!$F748=REFERENCIAS!$C$24,10,7))),0)+VLOOKUP(IF(J748&lt;=0.2,0.2,IF(AND(J748&gt;0.2,J748&lt;=0.4),0.4,IF(AND(J748&gt;0.4,J748&lt;=0.6),0.6,IF(AND(J748&gt;0.6,J748&lt;=0.8),0.8,IF(AND(J748&gt;0.8,J748&lt;=1),1))))),REFERENCIAS!$C:$D,2,0)*VLOOKUP($J$2,PONDERADORES!A:P,IF(AND(INFORMACION!$T748='REFERENCIAS RIESGO'!$C$36,INFORMACION!$F748=REFERENCIAS!$C$24),16,IF(INFORMACION!$T748='REFERENCIAS RIESGO'!$C$36,13,IF(INFORMACION!$F748=REFERENCIAS!$C$24,10,7))),0)</f>
        <v>#REF!</v>
      </c>
      <c r="Y748" s="68">
        <f>+VLOOKUP(M748,REFERENCIAS!$C:$D,2,0)*VLOOKUP($M$2,PONDERADORES!$A$7:$G$9,7,0)+VLOOKUP(N748,REFERENCIAS!$C:$D,2,0)*VLOOKUP($N$2,PONDERADORES!$A$7:$G$9,7,0)+VLOOKUP(O748,REFERENCIAS!$C:$D,2,0)*VLOOKUP($O$2,PONDERADORES!$A$7:$G$9,7,0)</f>
        <v>0.2</v>
      </c>
      <c r="Z748" s="2">
        <f>+VLOOKUP(IF(R748&lt;0.1,0,IF(AND(R748&gt;=0.1,R748&lt;0.2),0.1,IF(AND(R748&gt;=0.2,R748&lt;0.3),0.2,IF(R748&gt;0.3,0.3,)))),REFERENCIAS!$C:$D,2,0)*VLOOKUP($R$2,PONDERADORES!$A$11:$G$11,7,0)</f>
        <v>15</v>
      </c>
      <c r="AA748" s="92"/>
      <c r="AB748" s="95" t="e">
        <f t="shared" ca="1" si="43"/>
        <v>#REF!</v>
      </c>
      <c r="AC748" s="23" t="e">
        <f ca="1">IF(AB748&gt;REFERENCIAS!$C$62,REFERENCIAS!$B$62,IF(AND(AB748&gt;=REFERENCIAS!$C$63,AB748&lt;REFERENCIAS!$D$63),REFERENCIAS!$B$63,IF(AND(AB748&gt;REFERENCIAS!$C$64,AB748&lt;=REFERENCIAS!$D$64),REFERENCIAS!$B$64,IF(AND(AB748&gt;=REFERENCIAS!$C$65,AB748&lt;REFERENCIAS!$D$65),REFERENCIAS!$B$65, "Revisar"))))</f>
        <v>#REF!</v>
      </c>
      <c r="AD748" s="94" t="e">
        <f ca="1">VLOOKUP(AC748,REFERENCIAS!$B$62:$G$65,4,FALSE)</f>
        <v>#REF!</v>
      </c>
      <c r="AJ748" s="20"/>
    </row>
    <row r="749" spans="1:36" ht="17.25" x14ac:dyDescent="0.25">
      <c r="A749" s="74"/>
      <c r="B749" s="19"/>
      <c r="C749" s="19"/>
      <c r="D749" s="50"/>
      <c r="E749" s="73"/>
      <c r="F749" s="74"/>
      <c r="G749" s="9"/>
      <c r="H749" s="48"/>
      <c r="I749" s="49">
        <f t="shared" ca="1" si="41"/>
        <v>2022</v>
      </c>
      <c r="J749" s="22">
        <f t="shared" ca="1" si="40"/>
        <v>1</v>
      </c>
      <c r="K749" s="19"/>
      <c r="L749" s="73"/>
      <c r="M749" s="74"/>
      <c r="N749" s="19"/>
      <c r="O749" s="73"/>
      <c r="P749" s="82">
        <v>1</v>
      </c>
      <c r="Q749" s="24">
        <v>1</v>
      </c>
      <c r="R749" s="81">
        <f t="shared" si="42"/>
        <v>1</v>
      </c>
      <c r="S749" s="85"/>
      <c r="T749" s="19"/>
      <c r="U749" s="22"/>
      <c r="V749" s="59"/>
      <c r="W749" s="81"/>
      <c r="X749" s="91" t="e">
        <f ca="1">+VLOOKUP(#REF!,REFERENCIAS!$C:$D,2,0)*VLOOKUP(#REF!,PONDERADORES!A:P,IF(AND(INFORMACION!$T749='REFERENCIAS RIESGO'!$C$36,INFORMACION!$F749=REFERENCIAS!$C$24),16,IF(INFORMACION!$T749='REFERENCIAS RIESGO'!$C$36,13,IF(INFORMACION!$F749=REFERENCIAS!$C$24,10,7))),0)+VLOOKUP(K749,REFERENCIAS!$C:$D,2,0)*VLOOKUP($K$2,PONDERADORES!A:P,IF(AND(INFORMACION!$T749='REFERENCIAS RIESGO'!$C$36,INFORMACION!$F749=REFERENCIAS!$C$24),16,IF(INFORMACION!$T749='REFERENCIAS RIESGO'!$C$36,13,IF(INFORMACION!$F749=REFERENCIAS!$C$24,10,7))),0)+VLOOKUP(L749,REFERENCIAS!$C:$D,2,0)*VLOOKUP($L$2,PONDERADORES!A:P,IF(AND(INFORMACION!$T749='REFERENCIAS RIESGO'!$C$36,INFORMACION!$F749=REFERENCIAS!$C$24),16,IF(INFORMACION!$T749='REFERENCIAS RIESGO'!$C$36,13,IF(INFORMACION!$F749=REFERENCIAS!$C$24,10,7))),0)+VLOOKUP(F749,REFERENCIAS!$C:$D,2,0)*VLOOKUP($F$2,PONDERADORES!A:P,IF(AND(INFORMACION!$T749='REFERENCIAS RIESGO'!$C$36,INFORMACION!$F749=REFERENCIAS!$C$24),16,IF(INFORMACION!$T749='REFERENCIAS RIESGO'!$C$36,13,IF(INFORMACION!$F749=REFERENCIAS!$C$24,10,7))),0)+VLOOKUP(T749,REFERENCIAS!$C:$D,2,0)*VLOOKUP($T$2,PONDERADORES!A:P,IF(AND(INFORMACION!$T749='REFERENCIAS RIESGO'!$C$36,INFORMACION!$F749=REFERENCIAS!$C$24),16,IF(INFORMACION!$T749='REFERENCIAS RIESGO'!$C$36,13,IF(INFORMACION!$F749=REFERENCIAS!$C$24,10,7))),0)+VLOOKUP(IF(J749&lt;=0.2,0.2,IF(AND(J749&gt;0.2,J749&lt;=0.4),0.4,IF(AND(J749&gt;0.4,J749&lt;=0.6),0.6,IF(AND(J749&gt;0.6,J749&lt;=0.8),0.8,IF(AND(J749&gt;0.8,J749&lt;=1),1))))),REFERENCIAS!$C:$D,2,0)*VLOOKUP($J$2,PONDERADORES!A:P,IF(AND(INFORMACION!$T749='REFERENCIAS RIESGO'!$C$36,INFORMACION!$F749=REFERENCIAS!$C$24),16,IF(INFORMACION!$T749='REFERENCIAS RIESGO'!$C$36,13,IF(INFORMACION!$F749=REFERENCIAS!$C$24,10,7))),0)</f>
        <v>#REF!</v>
      </c>
      <c r="Y749" s="68">
        <f>+VLOOKUP(M749,REFERENCIAS!$C:$D,2,0)*VLOOKUP($M$2,PONDERADORES!$A$7:$G$9,7,0)+VLOOKUP(N749,REFERENCIAS!$C:$D,2,0)*VLOOKUP($N$2,PONDERADORES!$A$7:$G$9,7,0)+VLOOKUP(O749,REFERENCIAS!$C:$D,2,0)*VLOOKUP($O$2,PONDERADORES!$A$7:$G$9,7,0)</f>
        <v>0.2</v>
      </c>
      <c r="Z749" s="2">
        <f>+VLOOKUP(IF(R749&lt;0.1,0,IF(AND(R749&gt;=0.1,R749&lt;0.2),0.1,IF(AND(R749&gt;=0.2,R749&lt;0.3),0.2,IF(R749&gt;0.3,0.3,)))),REFERENCIAS!$C:$D,2,0)*VLOOKUP($R$2,PONDERADORES!$A$11:$G$11,7,0)</f>
        <v>15</v>
      </c>
      <c r="AA749" s="92"/>
      <c r="AB749" s="95" t="e">
        <f t="shared" ca="1" si="43"/>
        <v>#REF!</v>
      </c>
      <c r="AC749" s="23" t="e">
        <f ca="1">IF(AB749&gt;REFERENCIAS!$C$62,REFERENCIAS!$B$62,IF(AND(AB749&gt;=REFERENCIAS!$C$63,AB749&lt;REFERENCIAS!$D$63),REFERENCIAS!$B$63,IF(AND(AB749&gt;REFERENCIAS!$C$64,AB749&lt;=REFERENCIAS!$D$64),REFERENCIAS!$B$64,IF(AND(AB749&gt;=REFERENCIAS!$C$65,AB749&lt;REFERENCIAS!$D$65),REFERENCIAS!$B$65, "Revisar"))))</f>
        <v>#REF!</v>
      </c>
      <c r="AD749" s="94" t="e">
        <f ca="1">VLOOKUP(AC749,REFERENCIAS!$B$62:$G$65,4,FALSE)</f>
        <v>#REF!</v>
      </c>
      <c r="AJ749" s="20"/>
    </row>
    <row r="750" spans="1:36" ht="17.25" x14ac:dyDescent="0.25">
      <c r="A750" s="74"/>
      <c r="B750" s="19"/>
      <c r="C750" s="19"/>
      <c r="D750" s="50"/>
      <c r="E750" s="73"/>
      <c r="F750" s="74"/>
      <c r="G750" s="9"/>
      <c r="H750" s="48"/>
      <c r="I750" s="49">
        <f t="shared" ca="1" si="41"/>
        <v>2022</v>
      </c>
      <c r="J750" s="22">
        <f t="shared" ca="1" si="40"/>
        <v>1</v>
      </c>
      <c r="K750" s="19"/>
      <c r="L750" s="73"/>
      <c r="M750" s="74"/>
      <c r="N750" s="19"/>
      <c r="O750" s="73"/>
      <c r="P750" s="82">
        <v>1</v>
      </c>
      <c r="Q750" s="24">
        <v>1</v>
      </c>
      <c r="R750" s="81">
        <f t="shared" si="42"/>
        <v>1</v>
      </c>
      <c r="S750" s="85"/>
      <c r="T750" s="19"/>
      <c r="U750" s="22"/>
      <c r="V750" s="59"/>
      <c r="W750" s="81"/>
      <c r="X750" s="91" t="e">
        <f ca="1">+VLOOKUP(#REF!,REFERENCIAS!$C:$D,2,0)*VLOOKUP(#REF!,PONDERADORES!A:P,IF(AND(INFORMACION!$T750='REFERENCIAS RIESGO'!$C$36,INFORMACION!$F750=REFERENCIAS!$C$24),16,IF(INFORMACION!$T750='REFERENCIAS RIESGO'!$C$36,13,IF(INFORMACION!$F750=REFERENCIAS!$C$24,10,7))),0)+VLOOKUP(K750,REFERENCIAS!$C:$D,2,0)*VLOOKUP($K$2,PONDERADORES!A:P,IF(AND(INFORMACION!$T750='REFERENCIAS RIESGO'!$C$36,INFORMACION!$F750=REFERENCIAS!$C$24),16,IF(INFORMACION!$T750='REFERENCIAS RIESGO'!$C$36,13,IF(INFORMACION!$F750=REFERENCIAS!$C$24,10,7))),0)+VLOOKUP(L750,REFERENCIAS!$C:$D,2,0)*VLOOKUP($L$2,PONDERADORES!A:P,IF(AND(INFORMACION!$T750='REFERENCIAS RIESGO'!$C$36,INFORMACION!$F750=REFERENCIAS!$C$24),16,IF(INFORMACION!$T750='REFERENCIAS RIESGO'!$C$36,13,IF(INFORMACION!$F750=REFERENCIAS!$C$24,10,7))),0)+VLOOKUP(F750,REFERENCIAS!$C:$D,2,0)*VLOOKUP($F$2,PONDERADORES!A:P,IF(AND(INFORMACION!$T750='REFERENCIAS RIESGO'!$C$36,INFORMACION!$F750=REFERENCIAS!$C$24),16,IF(INFORMACION!$T750='REFERENCIAS RIESGO'!$C$36,13,IF(INFORMACION!$F750=REFERENCIAS!$C$24,10,7))),0)+VLOOKUP(T750,REFERENCIAS!$C:$D,2,0)*VLOOKUP($T$2,PONDERADORES!A:P,IF(AND(INFORMACION!$T750='REFERENCIAS RIESGO'!$C$36,INFORMACION!$F750=REFERENCIAS!$C$24),16,IF(INFORMACION!$T750='REFERENCIAS RIESGO'!$C$36,13,IF(INFORMACION!$F750=REFERENCIAS!$C$24,10,7))),0)+VLOOKUP(IF(J750&lt;=0.2,0.2,IF(AND(J750&gt;0.2,J750&lt;=0.4),0.4,IF(AND(J750&gt;0.4,J750&lt;=0.6),0.6,IF(AND(J750&gt;0.6,J750&lt;=0.8),0.8,IF(AND(J750&gt;0.8,J750&lt;=1),1))))),REFERENCIAS!$C:$D,2,0)*VLOOKUP($J$2,PONDERADORES!A:P,IF(AND(INFORMACION!$T750='REFERENCIAS RIESGO'!$C$36,INFORMACION!$F750=REFERENCIAS!$C$24),16,IF(INFORMACION!$T750='REFERENCIAS RIESGO'!$C$36,13,IF(INFORMACION!$F750=REFERENCIAS!$C$24,10,7))),0)</f>
        <v>#REF!</v>
      </c>
      <c r="Y750" s="68">
        <f>+VLOOKUP(M750,REFERENCIAS!$C:$D,2,0)*VLOOKUP($M$2,PONDERADORES!$A$7:$G$9,7,0)+VLOOKUP(N750,REFERENCIAS!$C:$D,2,0)*VLOOKUP($N$2,PONDERADORES!$A$7:$G$9,7,0)+VLOOKUP(O750,REFERENCIAS!$C:$D,2,0)*VLOOKUP($O$2,PONDERADORES!$A$7:$G$9,7,0)</f>
        <v>0.2</v>
      </c>
      <c r="Z750" s="2">
        <f>+VLOOKUP(IF(R750&lt;0.1,0,IF(AND(R750&gt;=0.1,R750&lt;0.2),0.1,IF(AND(R750&gt;=0.2,R750&lt;0.3),0.2,IF(R750&gt;0.3,0.3,)))),REFERENCIAS!$C:$D,2,0)*VLOOKUP($R$2,PONDERADORES!$A$11:$G$11,7,0)</f>
        <v>15</v>
      </c>
      <c r="AA750" s="92"/>
      <c r="AB750" s="95" t="e">
        <f t="shared" ca="1" si="43"/>
        <v>#REF!</v>
      </c>
      <c r="AC750" s="23" t="e">
        <f ca="1">IF(AB750&gt;REFERENCIAS!$C$62,REFERENCIAS!$B$62,IF(AND(AB750&gt;=REFERENCIAS!$C$63,AB750&lt;REFERENCIAS!$D$63),REFERENCIAS!$B$63,IF(AND(AB750&gt;REFERENCIAS!$C$64,AB750&lt;=REFERENCIAS!$D$64),REFERENCIAS!$B$64,IF(AND(AB750&gt;=REFERENCIAS!$C$65,AB750&lt;REFERENCIAS!$D$65),REFERENCIAS!$B$65, "Revisar"))))</f>
        <v>#REF!</v>
      </c>
      <c r="AD750" s="94" t="e">
        <f ca="1">VLOOKUP(AC750,REFERENCIAS!$B$62:$G$65,4,FALSE)</f>
        <v>#REF!</v>
      </c>
      <c r="AJ750" s="20"/>
    </row>
    <row r="751" spans="1:36" ht="17.25" x14ac:dyDescent="0.25">
      <c r="A751" s="74"/>
      <c r="B751" s="19"/>
      <c r="C751" s="19"/>
      <c r="D751" s="50"/>
      <c r="E751" s="73"/>
      <c r="F751" s="74"/>
      <c r="G751" s="9"/>
      <c r="H751" s="48"/>
      <c r="I751" s="49">
        <f t="shared" ca="1" si="41"/>
        <v>2022</v>
      </c>
      <c r="J751" s="22">
        <f t="shared" ca="1" si="40"/>
        <v>1</v>
      </c>
      <c r="K751" s="19"/>
      <c r="L751" s="73"/>
      <c r="M751" s="74"/>
      <c r="N751" s="19"/>
      <c r="O751" s="73"/>
      <c r="P751" s="82">
        <v>1</v>
      </c>
      <c r="Q751" s="24">
        <v>1</v>
      </c>
      <c r="R751" s="81">
        <f t="shared" si="42"/>
        <v>1</v>
      </c>
      <c r="S751" s="85"/>
      <c r="T751" s="19"/>
      <c r="U751" s="22"/>
      <c r="V751" s="59"/>
      <c r="W751" s="81"/>
      <c r="X751" s="91" t="e">
        <f ca="1">+VLOOKUP(#REF!,REFERENCIAS!$C:$D,2,0)*VLOOKUP(#REF!,PONDERADORES!A:P,IF(AND(INFORMACION!$T751='REFERENCIAS RIESGO'!$C$36,INFORMACION!$F751=REFERENCIAS!$C$24),16,IF(INFORMACION!$T751='REFERENCIAS RIESGO'!$C$36,13,IF(INFORMACION!$F751=REFERENCIAS!$C$24,10,7))),0)+VLOOKUP(K751,REFERENCIAS!$C:$D,2,0)*VLOOKUP($K$2,PONDERADORES!A:P,IF(AND(INFORMACION!$T751='REFERENCIAS RIESGO'!$C$36,INFORMACION!$F751=REFERENCIAS!$C$24),16,IF(INFORMACION!$T751='REFERENCIAS RIESGO'!$C$36,13,IF(INFORMACION!$F751=REFERENCIAS!$C$24,10,7))),0)+VLOOKUP(L751,REFERENCIAS!$C:$D,2,0)*VLOOKUP($L$2,PONDERADORES!A:P,IF(AND(INFORMACION!$T751='REFERENCIAS RIESGO'!$C$36,INFORMACION!$F751=REFERENCIAS!$C$24),16,IF(INFORMACION!$T751='REFERENCIAS RIESGO'!$C$36,13,IF(INFORMACION!$F751=REFERENCIAS!$C$24,10,7))),0)+VLOOKUP(F751,REFERENCIAS!$C:$D,2,0)*VLOOKUP($F$2,PONDERADORES!A:P,IF(AND(INFORMACION!$T751='REFERENCIAS RIESGO'!$C$36,INFORMACION!$F751=REFERENCIAS!$C$24),16,IF(INFORMACION!$T751='REFERENCIAS RIESGO'!$C$36,13,IF(INFORMACION!$F751=REFERENCIAS!$C$24,10,7))),0)+VLOOKUP(T751,REFERENCIAS!$C:$D,2,0)*VLOOKUP($T$2,PONDERADORES!A:P,IF(AND(INFORMACION!$T751='REFERENCIAS RIESGO'!$C$36,INFORMACION!$F751=REFERENCIAS!$C$24),16,IF(INFORMACION!$T751='REFERENCIAS RIESGO'!$C$36,13,IF(INFORMACION!$F751=REFERENCIAS!$C$24,10,7))),0)+VLOOKUP(IF(J751&lt;=0.2,0.2,IF(AND(J751&gt;0.2,J751&lt;=0.4),0.4,IF(AND(J751&gt;0.4,J751&lt;=0.6),0.6,IF(AND(J751&gt;0.6,J751&lt;=0.8),0.8,IF(AND(J751&gt;0.8,J751&lt;=1),1))))),REFERENCIAS!$C:$D,2,0)*VLOOKUP($J$2,PONDERADORES!A:P,IF(AND(INFORMACION!$T751='REFERENCIAS RIESGO'!$C$36,INFORMACION!$F751=REFERENCIAS!$C$24),16,IF(INFORMACION!$T751='REFERENCIAS RIESGO'!$C$36,13,IF(INFORMACION!$F751=REFERENCIAS!$C$24,10,7))),0)</f>
        <v>#REF!</v>
      </c>
      <c r="Y751" s="68">
        <f>+VLOOKUP(M751,REFERENCIAS!$C:$D,2,0)*VLOOKUP($M$2,PONDERADORES!$A$7:$G$9,7,0)+VLOOKUP(N751,REFERENCIAS!$C:$D,2,0)*VLOOKUP($N$2,PONDERADORES!$A$7:$G$9,7,0)+VLOOKUP(O751,REFERENCIAS!$C:$D,2,0)*VLOOKUP($O$2,PONDERADORES!$A$7:$G$9,7,0)</f>
        <v>0.2</v>
      </c>
      <c r="Z751" s="2">
        <f>+VLOOKUP(IF(R751&lt;0.1,0,IF(AND(R751&gt;=0.1,R751&lt;0.2),0.1,IF(AND(R751&gt;=0.2,R751&lt;0.3),0.2,IF(R751&gt;0.3,0.3,)))),REFERENCIAS!$C:$D,2,0)*VLOOKUP($R$2,PONDERADORES!$A$11:$G$11,7,0)</f>
        <v>15</v>
      </c>
      <c r="AA751" s="92"/>
      <c r="AB751" s="95" t="e">
        <f t="shared" ca="1" si="43"/>
        <v>#REF!</v>
      </c>
      <c r="AC751" s="23" t="e">
        <f ca="1">IF(AB751&gt;REFERENCIAS!$C$62,REFERENCIAS!$B$62,IF(AND(AB751&gt;=REFERENCIAS!$C$63,AB751&lt;REFERENCIAS!$D$63),REFERENCIAS!$B$63,IF(AND(AB751&gt;REFERENCIAS!$C$64,AB751&lt;=REFERENCIAS!$D$64),REFERENCIAS!$B$64,IF(AND(AB751&gt;=REFERENCIAS!$C$65,AB751&lt;REFERENCIAS!$D$65),REFERENCIAS!$B$65, "Revisar"))))</f>
        <v>#REF!</v>
      </c>
      <c r="AD751" s="94" t="e">
        <f ca="1">VLOOKUP(AC751,REFERENCIAS!$B$62:$G$65,4,FALSE)</f>
        <v>#REF!</v>
      </c>
      <c r="AJ751" s="20"/>
    </row>
    <row r="752" spans="1:36" ht="17.25" x14ac:dyDescent="0.25">
      <c r="A752" s="74"/>
      <c r="B752" s="19"/>
      <c r="C752" s="19"/>
      <c r="D752" s="50"/>
      <c r="E752" s="73"/>
      <c r="F752" s="74"/>
      <c r="G752" s="9"/>
      <c r="H752" s="48"/>
      <c r="I752" s="49">
        <f t="shared" ca="1" si="41"/>
        <v>2022</v>
      </c>
      <c r="J752" s="22">
        <f t="shared" ca="1" si="40"/>
        <v>1</v>
      </c>
      <c r="K752" s="19"/>
      <c r="L752" s="73"/>
      <c r="M752" s="74"/>
      <c r="N752" s="19"/>
      <c r="O752" s="73"/>
      <c r="P752" s="82">
        <v>1</v>
      </c>
      <c r="Q752" s="24">
        <v>1</v>
      </c>
      <c r="R752" s="81">
        <f t="shared" si="42"/>
        <v>1</v>
      </c>
      <c r="S752" s="85"/>
      <c r="T752" s="19"/>
      <c r="U752" s="22"/>
      <c r="V752" s="59"/>
      <c r="W752" s="81"/>
      <c r="X752" s="91" t="e">
        <f ca="1">+VLOOKUP(#REF!,REFERENCIAS!$C:$D,2,0)*VLOOKUP(#REF!,PONDERADORES!A:P,IF(AND(INFORMACION!$T752='REFERENCIAS RIESGO'!$C$36,INFORMACION!$F752=REFERENCIAS!$C$24),16,IF(INFORMACION!$T752='REFERENCIAS RIESGO'!$C$36,13,IF(INFORMACION!$F752=REFERENCIAS!$C$24,10,7))),0)+VLOOKUP(K752,REFERENCIAS!$C:$D,2,0)*VLOOKUP($K$2,PONDERADORES!A:P,IF(AND(INFORMACION!$T752='REFERENCIAS RIESGO'!$C$36,INFORMACION!$F752=REFERENCIAS!$C$24),16,IF(INFORMACION!$T752='REFERENCIAS RIESGO'!$C$36,13,IF(INFORMACION!$F752=REFERENCIAS!$C$24,10,7))),0)+VLOOKUP(L752,REFERENCIAS!$C:$D,2,0)*VLOOKUP($L$2,PONDERADORES!A:P,IF(AND(INFORMACION!$T752='REFERENCIAS RIESGO'!$C$36,INFORMACION!$F752=REFERENCIAS!$C$24),16,IF(INFORMACION!$T752='REFERENCIAS RIESGO'!$C$36,13,IF(INFORMACION!$F752=REFERENCIAS!$C$24,10,7))),0)+VLOOKUP(F752,REFERENCIAS!$C:$D,2,0)*VLOOKUP($F$2,PONDERADORES!A:P,IF(AND(INFORMACION!$T752='REFERENCIAS RIESGO'!$C$36,INFORMACION!$F752=REFERENCIAS!$C$24),16,IF(INFORMACION!$T752='REFERENCIAS RIESGO'!$C$36,13,IF(INFORMACION!$F752=REFERENCIAS!$C$24,10,7))),0)+VLOOKUP(T752,REFERENCIAS!$C:$D,2,0)*VLOOKUP($T$2,PONDERADORES!A:P,IF(AND(INFORMACION!$T752='REFERENCIAS RIESGO'!$C$36,INFORMACION!$F752=REFERENCIAS!$C$24),16,IF(INFORMACION!$T752='REFERENCIAS RIESGO'!$C$36,13,IF(INFORMACION!$F752=REFERENCIAS!$C$24,10,7))),0)+VLOOKUP(IF(J752&lt;=0.2,0.2,IF(AND(J752&gt;0.2,J752&lt;=0.4),0.4,IF(AND(J752&gt;0.4,J752&lt;=0.6),0.6,IF(AND(J752&gt;0.6,J752&lt;=0.8),0.8,IF(AND(J752&gt;0.8,J752&lt;=1),1))))),REFERENCIAS!$C:$D,2,0)*VLOOKUP($J$2,PONDERADORES!A:P,IF(AND(INFORMACION!$T752='REFERENCIAS RIESGO'!$C$36,INFORMACION!$F752=REFERENCIAS!$C$24),16,IF(INFORMACION!$T752='REFERENCIAS RIESGO'!$C$36,13,IF(INFORMACION!$F752=REFERENCIAS!$C$24,10,7))),0)</f>
        <v>#REF!</v>
      </c>
      <c r="Y752" s="68">
        <f>+VLOOKUP(M752,REFERENCIAS!$C:$D,2,0)*VLOOKUP($M$2,PONDERADORES!$A$7:$G$9,7,0)+VLOOKUP(N752,REFERENCIAS!$C:$D,2,0)*VLOOKUP($N$2,PONDERADORES!$A$7:$G$9,7,0)+VLOOKUP(O752,REFERENCIAS!$C:$D,2,0)*VLOOKUP($O$2,PONDERADORES!$A$7:$G$9,7,0)</f>
        <v>0.2</v>
      </c>
      <c r="Z752" s="2">
        <f>+VLOOKUP(IF(R752&lt;0.1,0,IF(AND(R752&gt;=0.1,R752&lt;0.2),0.1,IF(AND(R752&gt;=0.2,R752&lt;0.3),0.2,IF(R752&gt;0.3,0.3,)))),REFERENCIAS!$C:$D,2,0)*VLOOKUP($R$2,PONDERADORES!$A$11:$G$11,7,0)</f>
        <v>15</v>
      </c>
      <c r="AA752" s="92"/>
      <c r="AB752" s="95" t="e">
        <f t="shared" ca="1" si="43"/>
        <v>#REF!</v>
      </c>
      <c r="AC752" s="23" t="e">
        <f ca="1">IF(AB752&gt;REFERENCIAS!$C$62,REFERENCIAS!$B$62,IF(AND(AB752&gt;=REFERENCIAS!$C$63,AB752&lt;REFERENCIAS!$D$63),REFERENCIAS!$B$63,IF(AND(AB752&gt;REFERENCIAS!$C$64,AB752&lt;=REFERENCIAS!$D$64),REFERENCIAS!$B$64,IF(AND(AB752&gt;=REFERENCIAS!$C$65,AB752&lt;REFERENCIAS!$D$65),REFERENCIAS!$B$65, "Revisar"))))</f>
        <v>#REF!</v>
      </c>
      <c r="AD752" s="94" t="e">
        <f ca="1">VLOOKUP(AC752,REFERENCIAS!$B$62:$G$65,4,FALSE)</f>
        <v>#REF!</v>
      </c>
      <c r="AJ752" s="20"/>
    </row>
    <row r="753" spans="1:36" ht="17.25" x14ac:dyDescent="0.25">
      <c r="A753" s="74"/>
      <c r="B753" s="19"/>
      <c r="C753" s="19"/>
      <c r="D753" s="50"/>
      <c r="E753" s="73"/>
      <c r="F753" s="74"/>
      <c r="G753" s="9"/>
      <c r="H753" s="48"/>
      <c r="I753" s="49">
        <f t="shared" ca="1" si="41"/>
        <v>2022</v>
      </c>
      <c r="J753" s="22">
        <f t="shared" ca="1" si="40"/>
        <v>1</v>
      </c>
      <c r="K753" s="19"/>
      <c r="L753" s="73"/>
      <c r="M753" s="74"/>
      <c r="N753" s="19"/>
      <c r="O753" s="73"/>
      <c r="P753" s="82">
        <v>1</v>
      </c>
      <c r="Q753" s="24">
        <v>1</v>
      </c>
      <c r="R753" s="81">
        <f t="shared" si="42"/>
        <v>1</v>
      </c>
      <c r="S753" s="85"/>
      <c r="T753" s="19"/>
      <c r="U753" s="22"/>
      <c r="V753" s="59"/>
      <c r="W753" s="81"/>
      <c r="X753" s="91" t="e">
        <f ca="1">+VLOOKUP(#REF!,REFERENCIAS!$C:$D,2,0)*VLOOKUP(#REF!,PONDERADORES!A:P,IF(AND(INFORMACION!$T753='REFERENCIAS RIESGO'!$C$36,INFORMACION!$F753=REFERENCIAS!$C$24),16,IF(INFORMACION!$T753='REFERENCIAS RIESGO'!$C$36,13,IF(INFORMACION!$F753=REFERENCIAS!$C$24,10,7))),0)+VLOOKUP(K753,REFERENCIAS!$C:$D,2,0)*VLOOKUP($K$2,PONDERADORES!A:P,IF(AND(INFORMACION!$T753='REFERENCIAS RIESGO'!$C$36,INFORMACION!$F753=REFERENCIAS!$C$24),16,IF(INFORMACION!$T753='REFERENCIAS RIESGO'!$C$36,13,IF(INFORMACION!$F753=REFERENCIAS!$C$24,10,7))),0)+VLOOKUP(L753,REFERENCIAS!$C:$D,2,0)*VLOOKUP($L$2,PONDERADORES!A:P,IF(AND(INFORMACION!$T753='REFERENCIAS RIESGO'!$C$36,INFORMACION!$F753=REFERENCIAS!$C$24),16,IF(INFORMACION!$T753='REFERENCIAS RIESGO'!$C$36,13,IF(INFORMACION!$F753=REFERENCIAS!$C$24,10,7))),0)+VLOOKUP(F753,REFERENCIAS!$C:$D,2,0)*VLOOKUP($F$2,PONDERADORES!A:P,IF(AND(INFORMACION!$T753='REFERENCIAS RIESGO'!$C$36,INFORMACION!$F753=REFERENCIAS!$C$24),16,IF(INFORMACION!$T753='REFERENCIAS RIESGO'!$C$36,13,IF(INFORMACION!$F753=REFERENCIAS!$C$24,10,7))),0)+VLOOKUP(T753,REFERENCIAS!$C:$D,2,0)*VLOOKUP($T$2,PONDERADORES!A:P,IF(AND(INFORMACION!$T753='REFERENCIAS RIESGO'!$C$36,INFORMACION!$F753=REFERENCIAS!$C$24),16,IF(INFORMACION!$T753='REFERENCIAS RIESGO'!$C$36,13,IF(INFORMACION!$F753=REFERENCIAS!$C$24,10,7))),0)+VLOOKUP(IF(J753&lt;=0.2,0.2,IF(AND(J753&gt;0.2,J753&lt;=0.4),0.4,IF(AND(J753&gt;0.4,J753&lt;=0.6),0.6,IF(AND(J753&gt;0.6,J753&lt;=0.8),0.8,IF(AND(J753&gt;0.8,J753&lt;=1),1))))),REFERENCIAS!$C:$D,2,0)*VLOOKUP($J$2,PONDERADORES!A:P,IF(AND(INFORMACION!$T753='REFERENCIAS RIESGO'!$C$36,INFORMACION!$F753=REFERENCIAS!$C$24),16,IF(INFORMACION!$T753='REFERENCIAS RIESGO'!$C$36,13,IF(INFORMACION!$F753=REFERENCIAS!$C$24,10,7))),0)</f>
        <v>#REF!</v>
      </c>
      <c r="Y753" s="68">
        <f>+VLOOKUP(M753,REFERENCIAS!$C:$D,2,0)*VLOOKUP($M$2,PONDERADORES!$A$7:$G$9,7,0)+VLOOKUP(N753,REFERENCIAS!$C:$D,2,0)*VLOOKUP($N$2,PONDERADORES!$A$7:$G$9,7,0)+VLOOKUP(O753,REFERENCIAS!$C:$D,2,0)*VLOOKUP($O$2,PONDERADORES!$A$7:$G$9,7,0)</f>
        <v>0.2</v>
      </c>
      <c r="Z753" s="2">
        <f>+VLOOKUP(IF(R753&lt;0.1,0,IF(AND(R753&gt;=0.1,R753&lt;0.2),0.1,IF(AND(R753&gt;=0.2,R753&lt;0.3),0.2,IF(R753&gt;0.3,0.3,)))),REFERENCIAS!$C:$D,2,0)*VLOOKUP($R$2,PONDERADORES!$A$11:$G$11,7,0)</f>
        <v>15</v>
      </c>
      <c r="AA753" s="92"/>
      <c r="AB753" s="95" t="e">
        <f t="shared" ca="1" si="43"/>
        <v>#REF!</v>
      </c>
      <c r="AC753" s="23" t="e">
        <f ca="1">IF(AB753&gt;REFERENCIAS!$C$62,REFERENCIAS!$B$62,IF(AND(AB753&gt;=REFERENCIAS!$C$63,AB753&lt;REFERENCIAS!$D$63),REFERENCIAS!$B$63,IF(AND(AB753&gt;REFERENCIAS!$C$64,AB753&lt;=REFERENCIAS!$D$64),REFERENCIAS!$B$64,IF(AND(AB753&gt;=REFERENCIAS!$C$65,AB753&lt;REFERENCIAS!$D$65),REFERENCIAS!$B$65, "Revisar"))))</f>
        <v>#REF!</v>
      </c>
      <c r="AD753" s="94" t="e">
        <f ca="1">VLOOKUP(AC753,REFERENCIAS!$B$62:$G$65,4,FALSE)</f>
        <v>#REF!</v>
      </c>
      <c r="AJ753" s="20"/>
    </row>
    <row r="754" spans="1:36" ht="17.25" x14ac:dyDescent="0.25">
      <c r="A754" s="74"/>
      <c r="B754" s="19"/>
      <c r="C754" s="19"/>
      <c r="D754" s="50"/>
      <c r="E754" s="73"/>
      <c r="F754" s="74"/>
      <c r="G754" s="9"/>
      <c r="H754" s="48"/>
      <c r="I754" s="49">
        <f t="shared" ca="1" si="41"/>
        <v>2022</v>
      </c>
      <c r="J754" s="22">
        <f t="shared" ca="1" si="40"/>
        <v>1</v>
      </c>
      <c r="K754" s="19"/>
      <c r="L754" s="73"/>
      <c r="M754" s="74"/>
      <c r="N754" s="19"/>
      <c r="O754" s="73"/>
      <c r="P754" s="82">
        <v>1</v>
      </c>
      <c r="Q754" s="24">
        <v>1</v>
      </c>
      <c r="R754" s="81">
        <f t="shared" si="42"/>
        <v>1</v>
      </c>
      <c r="S754" s="85"/>
      <c r="T754" s="19"/>
      <c r="U754" s="22"/>
      <c r="V754" s="59"/>
      <c r="W754" s="81"/>
      <c r="X754" s="91" t="e">
        <f ca="1">+VLOOKUP(#REF!,REFERENCIAS!$C:$D,2,0)*VLOOKUP(#REF!,PONDERADORES!A:P,IF(AND(INFORMACION!$T754='REFERENCIAS RIESGO'!$C$36,INFORMACION!$F754=REFERENCIAS!$C$24),16,IF(INFORMACION!$T754='REFERENCIAS RIESGO'!$C$36,13,IF(INFORMACION!$F754=REFERENCIAS!$C$24,10,7))),0)+VLOOKUP(K754,REFERENCIAS!$C:$D,2,0)*VLOOKUP($K$2,PONDERADORES!A:P,IF(AND(INFORMACION!$T754='REFERENCIAS RIESGO'!$C$36,INFORMACION!$F754=REFERENCIAS!$C$24),16,IF(INFORMACION!$T754='REFERENCIAS RIESGO'!$C$36,13,IF(INFORMACION!$F754=REFERENCIAS!$C$24,10,7))),0)+VLOOKUP(L754,REFERENCIAS!$C:$D,2,0)*VLOOKUP($L$2,PONDERADORES!A:P,IF(AND(INFORMACION!$T754='REFERENCIAS RIESGO'!$C$36,INFORMACION!$F754=REFERENCIAS!$C$24),16,IF(INFORMACION!$T754='REFERENCIAS RIESGO'!$C$36,13,IF(INFORMACION!$F754=REFERENCIAS!$C$24,10,7))),0)+VLOOKUP(F754,REFERENCIAS!$C:$D,2,0)*VLOOKUP($F$2,PONDERADORES!A:P,IF(AND(INFORMACION!$T754='REFERENCIAS RIESGO'!$C$36,INFORMACION!$F754=REFERENCIAS!$C$24),16,IF(INFORMACION!$T754='REFERENCIAS RIESGO'!$C$36,13,IF(INFORMACION!$F754=REFERENCIAS!$C$24,10,7))),0)+VLOOKUP(T754,REFERENCIAS!$C:$D,2,0)*VLOOKUP($T$2,PONDERADORES!A:P,IF(AND(INFORMACION!$T754='REFERENCIAS RIESGO'!$C$36,INFORMACION!$F754=REFERENCIAS!$C$24),16,IF(INFORMACION!$T754='REFERENCIAS RIESGO'!$C$36,13,IF(INFORMACION!$F754=REFERENCIAS!$C$24,10,7))),0)+VLOOKUP(IF(J754&lt;=0.2,0.2,IF(AND(J754&gt;0.2,J754&lt;=0.4),0.4,IF(AND(J754&gt;0.4,J754&lt;=0.6),0.6,IF(AND(J754&gt;0.6,J754&lt;=0.8),0.8,IF(AND(J754&gt;0.8,J754&lt;=1),1))))),REFERENCIAS!$C:$D,2,0)*VLOOKUP($J$2,PONDERADORES!A:P,IF(AND(INFORMACION!$T754='REFERENCIAS RIESGO'!$C$36,INFORMACION!$F754=REFERENCIAS!$C$24),16,IF(INFORMACION!$T754='REFERENCIAS RIESGO'!$C$36,13,IF(INFORMACION!$F754=REFERENCIAS!$C$24,10,7))),0)</f>
        <v>#REF!</v>
      </c>
      <c r="Y754" s="68">
        <f>+VLOOKUP(M754,REFERENCIAS!$C:$D,2,0)*VLOOKUP($M$2,PONDERADORES!$A$7:$G$9,7,0)+VLOOKUP(N754,REFERENCIAS!$C:$D,2,0)*VLOOKUP($N$2,PONDERADORES!$A$7:$G$9,7,0)+VLOOKUP(O754,REFERENCIAS!$C:$D,2,0)*VLOOKUP($O$2,PONDERADORES!$A$7:$G$9,7,0)</f>
        <v>0.2</v>
      </c>
      <c r="Z754" s="2">
        <f>+VLOOKUP(IF(R754&lt;0.1,0,IF(AND(R754&gt;=0.1,R754&lt;0.2),0.1,IF(AND(R754&gt;=0.2,R754&lt;0.3),0.2,IF(R754&gt;0.3,0.3,)))),REFERENCIAS!$C:$D,2,0)*VLOOKUP($R$2,PONDERADORES!$A$11:$G$11,7,0)</f>
        <v>15</v>
      </c>
      <c r="AA754" s="92"/>
      <c r="AB754" s="95" t="e">
        <f t="shared" ca="1" si="43"/>
        <v>#REF!</v>
      </c>
      <c r="AC754" s="23" t="e">
        <f ca="1">IF(AB754&gt;REFERENCIAS!$C$62,REFERENCIAS!$B$62,IF(AND(AB754&gt;=REFERENCIAS!$C$63,AB754&lt;REFERENCIAS!$D$63),REFERENCIAS!$B$63,IF(AND(AB754&gt;REFERENCIAS!$C$64,AB754&lt;=REFERENCIAS!$D$64),REFERENCIAS!$B$64,IF(AND(AB754&gt;=REFERENCIAS!$C$65,AB754&lt;REFERENCIAS!$D$65),REFERENCIAS!$B$65, "Revisar"))))</f>
        <v>#REF!</v>
      </c>
      <c r="AD754" s="94" t="e">
        <f ca="1">VLOOKUP(AC754,REFERENCIAS!$B$62:$G$65,4,FALSE)</f>
        <v>#REF!</v>
      </c>
      <c r="AJ754" s="20"/>
    </row>
    <row r="755" spans="1:36" ht="17.25" x14ac:dyDescent="0.25">
      <c r="A755" s="74"/>
      <c r="B755" s="19"/>
      <c r="C755" s="19"/>
      <c r="D755" s="50"/>
      <c r="E755" s="73"/>
      <c r="F755" s="74"/>
      <c r="G755" s="9"/>
      <c r="H755" s="48"/>
      <c r="I755" s="49">
        <f t="shared" ca="1" si="41"/>
        <v>2022</v>
      </c>
      <c r="J755" s="22">
        <f t="shared" ca="1" si="40"/>
        <v>1</v>
      </c>
      <c r="K755" s="19"/>
      <c r="L755" s="73"/>
      <c r="M755" s="74"/>
      <c r="N755" s="19"/>
      <c r="O755" s="73"/>
      <c r="P755" s="82">
        <v>1</v>
      </c>
      <c r="Q755" s="24">
        <v>1</v>
      </c>
      <c r="R755" s="81">
        <f t="shared" si="42"/>
        <v>1</v>
      </c>
      <c r="S755" s="85"/>
      <c r="T755" s="19"/>
      <c r="U755" s="22"/>
      <c r="V755" s="59"/>
      <c r="W755" s="81"/>
      <c r="X755" s="91" t="e">
        <f ca="1">+VLOOKUP(#REF!,REFERENCIAS!$C:$D,2,0)*VLOOKUP(#REF!,PONDERADORES!A:P,IF(AND(INFORMACION!$T755='REFERENCIAS RIESGO'!$C$36,INFORMACION!$F755=REFERENCIAS!$C$24),16,IF(INFORMACION!$T755='REFERENCIAS RIESGO'!$C$36,13,IF(INFORMACION!$F755=REFERENCIAS!$C$24,10,7))),0)+VLOOKUP(K755,REFERENCIAS!$C:$D,2,0)*VLOOKUP($K$2,PONDERADORES!A:P,IF(AND(INFORMACION!$T755='REFERENCIAS RIESGO'!$C$36,INFORMACION!$F755=REFERENCIAS!$C$24),16,IF(INFORMACION!$T755='REFERENCIAS RIESGO'!$C$36,13,IF(INFORMACION!$F755=REFERENCIAS!$C$24,10,7))),0)+VLOOKUP(L755,REFERENCIAS!$C:$D,2,0)*VLOOKUP($L$2,PONDERADORES!A:P,IF(AND(INFORMACION!$T755='REFERENCIAS RIESGO'!$C$36,INFORMACION!$F755=REFERENCIAS!$C$24),16,IF(INFORMACION!$T755='REFERENCIAS RIESGO'!$C$36,13,IF(INFORMACION!$F755=REFERENCIAS!$C$24,10,7))),0)+VLOOKUP(F755,REFERENCIAS!$C:$D,2,0)*VLOOKUP($F$2,PONDERADORES!A:P,IF(AND(INFORMACION!$T755='REFERENCIAS RIESGO'!$C$36,INFORMACION!$F755=REFERENCIAS!$C$24),16,IF(INFORMACION!$T755='REFERENCIAS RIESGO'!$C$36,13,IF(INFORMACION!$F755=REFERENCIAS!$C$24,10,7))),0)+VLOOKUP(T755,REFERENCIAS!$C:$D,2,0)*VLOOKUP($T$2,PONDERADORES!A:P,IF(AND(INFORMACION!$T755='REFERENCIAS RIESGO'!$C$36,INFORMACION!$F755=REFERENCIAS!$C$24),16,IF(INFORMACION!$T755='REFERENCIAS RIESGO'!$C$36,13,IF(INFORMACION!$F755=REFERENCIAS!$C$24,10,7))),0)+VLOOKUP(IF(J755&lt;=0.2,0.2,IF(AND(J755&gt;0.2,J755&lt;=0.4),0.4,IF(AND(J755&gt;0.4,J755&lt;=0.6),0.6,IF(AND(J755&gt;0.6,J755&lt;=0.8),0.8,IF(AND(J755&gt;0.8,J755&lt;=1),1))))),REFERENCIAS!$C:$D,2,0)*VLOOKUP($J$2,PONDERADORES!A:P,IF(AND(INFORMACION!$T755='REFERENCIAS RIESGO'!$C$36,INFORMACION!$F755=REFERENCIAS!$C$24),16,IF(INFORMACION!$T755='REFERENCIAS RIESGO'!$C$36,13,IF(INFORMACION!$F755=REFERENCIAS!$C$24,10,7))),0)</f>
        <v>#REF!</v>
      </c>
      <c r="Y755" s="68">
        <f>+VLOOKUP(M755,REFERENCIAS!$C:$D,2,0)*VLOOKUP($M$2,PONDERADORES!$A$7:$G$9,7,0)+VLOOKUP(N755,REFERENCIAS!$C:$D,2,0)*VLOOKUP($N$2,PONDERADORES!$A$7:$G$9,7,0)+VLOOKUP(O755,REFERENCIAS!$C:$D,2,0)*VLOOKUP($O$2,PONDERADORES!$A$7:$G$9,7,0)</f>
        <v>0.2</v>
      </c>
      <c r="Z755" s="2">
        <f>+VLOOKUP(IF(R755&lt;0.1,0,IF(AND(R755&gt;=0.1,R755&lt;0.2),0.1,IF(AND(R755&gt;=0.2,R755&lt;0.3),0.2,IF(R755&gt;0.3,0.3,)))),REFERENCIAS!$C:$D,2,0)*VLOOKUP($R$2,PONDERADORES!$A$11:$G$11,7,0)</f>
        <v>15</v>
      </c>
      <c r="AA755" s="92"/>
      <c r="AB755" s="95" t="e">
        <f t="shared" ca="1" si="43"/>
        <v>#REF!</v>
      </c>
      <c r="AC755" s="23" t="e">
        <f ca="1">IF(AB755&gt;REFERENCIAS!$C$62,REFERENCIAS!$B$62,IF(AND(AB755&gt;=REFERENCIAS!$C$63,AB755&lt;REFERENCIAS!$D$63),REFERENCIAS!$B$63,IF(AND(AB755&gt;REFERENCIAS!$C$64,AB755&lt;=REFERENCIAS!$D$64),REFERENCIAS!$B$64,IF(AND(AB755&gt;=REFERENCIAS!$C$65,AB755&lt;REFERENCIAS!$D$65),REFERENCIAS!$B$65, "Revisar"))))</f>
        <v>#REF!</v>
      </c>
      <c r="AD755" s="94" t="e">
        <f ca="1">VLOOKUP(AC755,REFERENCIAS!$B$62:$G$65,4,FALSE)</f>
        <v>#REF!</v>
      </c>
      <c r="AJ755" s="20"/>
    </row>
    <row r="756" spans="1:36" ht="17.25" x14ac:dyDescent="0.25">
      <c r="A756" s="74"/>
      <c r="B756" s="19"/>
      <c r="C756" s="19"/>
      <c r="D756" s="50"/>
      <c r="E756" s="73"/>
      <c r="F756" s="74"/>
      <c r="G756" s="9"/>
      <c r="H756" s="48"/>
      <c r="I756" s="49">
        <f t="shared" ca="1" si="41"/>
        <v>2022</v>
      </c>
      <c r="J756" s="22">
        <f t="shared" ca="1" si="40"/>
        <v>1</v>
      </c>
      <c r="K756" s="19"/>
      <c r="L756" s="73"/>
      <c r="M756" s="74"/>
      <c r="N756" s="19"/>
      <c r="O756" s="73"/>
      <c r="P756" s="82">
        <v>1</v>
      </c>
      <c r="Q756" s="24">
        <v>1</v>
      </c>
      <c r="R756" s="81">
        <f t="shared" si="42"/>
        <v>1</v>
      </c>
      <c r="S756" s="85"/>
      <c r="T756" s="19"/>
      <c r="U756" s="22"/>
      <c r="V756" s="59"/>
      <c r="W756" s="81"/>
      <c r="X756" s="91" t="e">
        <f ca="1">+VLOOKUP(#REF!,REFERENCIAS!$C:$D,2,0)*VLOOKUP(#REF!,PONDERADORES!A:P,IF(AND(INFORMACION!$T756='REFERENCIAS RIESGO'!$C$36,INFORMACION!$F756=REFERENCIAS!$C$24),16,IF(INFORMACION!$T756='REFERENCIAS RIESGO'!$C$36,13,IF(INFORMACION!$F756=REFERENCIAS!$C$24,10,7))),0)+VLOOKUP(K756,REFERENCIAS!$C:$D,2,0)*VLOOKUP($K$2,PONDERADORES!A:P,IF(AND(INFORMACION!$T756='REFERENCIAS RIESGO'!$C$36,INFORMACION!$F756=REFERENCIAS!$C$24),16,IF(INFORMACION!$T756='REFERENCIAS RIESGO'!$C$36,13,IF(INFORMACION!$F756=REFERENCIAS!$C$24,10,7))),0)+VLOOKUP(L756,REFERENCIAS!$C:$D,2,0)*VLOOKUP($L$2,PONDERADORES!A:P,IF(AND(INFORMACION!$T756='REFERENCIAS RIESGO'!$C$36,INFORMACION!$F756=REFERENCIAS!$C$24),16,IF(INFORMACION!$T756='REFERENCIAS RIESGO'!$C$36,13,IF(INFORMACION!$F756=REFERENCIAS!$C$24,10,7))),0)+VLOOKUP(F756,REFERENCIAS!$C:$D,2,0)*VLOOKUP($F$2,PONDERADORES!A:P,IF(AND(INFORMACION!$T756='REFERENCIAS RIESGO'!$C$36,INFORMACION!$F756=REFERENCIAS!$C$24),16,IF(INFORMACION!$T756='REFERENCIAS RIESGO'!$C$36,13,IF(INFORMACION!$F756=REFERENCIAS!$C$24,10,7))),0)+VLOOKUP(T756,REFERENCIAS!$C:$D,2,0)*VLOOKUP($T$2,PONDERADORES!A:P,IF(AND(INFORMACION!$T756='REFERENCIAS RIESGO'!$C$36,INFORMACION!$F756=REFERENCIAS!$C$24),16,IF(INFORMACION!$T756='REFERENCIAS RIESGO'!$C$36,13,IF(INFORMACION!$F756=REFERENCIAS!$C$24,10,7))),0)+VLOOKUP(IF(J756&lt;=0.2,0.2,IF(AND(J756&gt;0.2,J756&lt;=0.4),0.4,IF(AND(J756&gt;0.4,J756&lt;=0.6),0.6,IF(AND(J756&gt;0.6,J756&lt;=0.8),0.8,IF(AND(J756&gt;0.8,J756&lt;=1),1))))),REFERENCIAS!$C:$D,2,0)*VLOOKUP($J$2,PONDERADORES!A:P,IF(AND(INFORMACION!$T756='REFERENCIAS RIESGO'!$C$36,INFORMACION!$F756=REFERENCIAS!$C$24),16,IF(INFORMACION!$T756='REFERENCIAS RIESGO'!$C$36,13,IF(INFORMACION!$F756=REFERENCIAS!$C$24,10,7))),0)</f>
        <v>#REF!</v>
      </c>
      <c r="Y756" s="68">
        <f>+VLOOKUP(M756,REFERENCIAS!$C:$D,2,0)*VLOOKUP($M$2,PONDERADORES!$A$7:$G$9,7,0)+VLOOKUP(N756,REFERENCIAS!$C:$D,2,0)*VLOOKUP($N$2,PONDERADORES!$A$7:$G$9,7,0)+VLOOKUP(O756,REFERENCIAS!$C:$D,2,0)*VLOOKUP($O$2,PONDERADORES!$A$7:$G$9,7,0)</f>
        <v>0.2</v>
      </c>
      <c r="Z756" s="2">
        <f>+VLOOKUP(IF(R756&lt;0.1,0,IF(AND(R756&gt;=0.1,R756&lt;0.2),0.1,IF(AND(R756&gt;=0.2,R756&lt;0.3),0.2,IF(R756&gt;0.3,0.3,)))),REFERENCIAS!$C:$D,2,0)*VLOOKUP($R$2,PONDERADORES!$A$11:$G$11,7,0)</f>
        <v>15</v>
      </c>
      <c r="AA756" s="92"/>
      <c r="AB756" s="95" t="e">
        <f t="shared" ca="1" si="43"/>
        <v>#REF!</v>
      </c>
      <c r="AC756" s="23" t="e">
        <f ca="1">IF(AB756&gt;REFERENCIAS!$C$62,REFERENCIAS!$B$62,IF(AND(AB756&gt;=REFERENCIAS!$C$63,AB756&lt;REFERENCIAS!$D$63),REFERENCIAS!$B$63,IF(AND(AB756&gt;REFERENCIAS!$C$64,AB756&lt;=REFERENCIAS!$D$64),REFERENCIAS!$B$64,IF(AND(AB756&gt;=REFERENCIAS!$C$65,AB756&lt;REFERENCIAS!$D$65),REFERENCIAS!$B$65, "Revisar"))))</f>
        <v>#REF!</v>
      </c>
      <c r="AD756" s="94" t="e">
        <f ca="1">VLOOKUP(AC756,REFERENCIAS!$B$62:$G$65,4,FALSE)</f>
        <v>#REF!</v>
      </c>
      <c r="AJ756" s="20"/>
    </row>
    <row r="757" spans="1:36" ht="17.25" x14ac:dyDescent="0.25">
      <c r="A757" s="74"/>
      <c r="B757" s="19"/>
      <c r="C757" s="19"/>
      <c r="D757" s="50"/>
      <c r="E757" s="73"/>
      <c r="F757" s="74"/>
      <c r="G757" s="9"/>
      <c r="H757" s="48"/>
      <c r="I757" s="49">
        <f t="shared" ca="1" si="41"/>
        <v>2022</v>
      </c>
      <c r="J757" s="22">
        <f t="shared" ca="1" si="40"/>
        <v>1</v>
      </c>
      <c r="K757" s="19"/>
      <c r="L757" s="73"/>
      <c r="M757" s="74"/>
      <c r="N757" s="19"/>
      <c r="O757" s="73"/>
      <c r="P757" s="82">
        <v>1</v>
      </c>
      <c r="Q757" s="24">
        <v>1</v>
      </c>
      <c r="R757" s="81">
        <f t="shared" si="42"/>
        <v>1</v>
      </c>
      <c r="S757" s="85"/>
      <c r="T757" s="19"/>
      <c r="U757" s="22"/>
      <c r="V757" s="59"/>
      <c r="W757" s="81"/>
      <c r="X757" s="91" t="e">
        <f ca="1">+VLOOKUP(#REF!,REFERENCIAS!$C:$D,2,0)*VLOOKUP(#REF!,PONDERADORES!A:P,IF(AND(INFORMACION!$T757='REFERENCIAS RIESGO'!$C$36,INFORMACION!$F757=REFERENCIAS!$C$24),16,IF(INFORMACION!$T757='REFERENCIAS RIESGO'!$C$36,13,IF(INFORMACION!$F757=REFERENCIAS!$C$24,10,7))),0)+VLOOKUP(K757,REFERENCIAS!$C:$D,2,0)*VLOOKUP($K$2,PONDERADORES!A:P,IF(AND(INFORMACION!$T757='REFERENCIAS RIESGO'!$C$36,INFORMACION!$F757=REFERENCIAS!$C$24),16,IF(INFORMACION!$T757='REFERENCIAS RIESGO'!$C$36,13,IF(INFORMACION!$F757=REFERENCIAS!$C$24,10,7))),0)+VLOOKUP(L757,REFERENCIAS!$C:$D,2,0)*VLOOKUP($L$2,PONDERADORES!A:P,IF(AND(INFORMACION!$T757='REFERENCIAS RIESGO'!$C$36,INFORMACION!$F757=REFERENCIAS!$C$24),16,IF(INFORMACION!$T757='REFERENCIAS RIESGO'!$C$36,13,IF(INFORMACION!$F757=REFERENCIAS!$C$24,10,7))),0)+VLOOKUP(F757,REFERENCIAS!$C:$D,2,0)*VLOOKUP($F$2,PONDERADORES!A:P,IF(AND(INFORMACION!$T757='REFERENCIAS RIESGO'!$C$36,INFORMACION!$F757=REFERENCIAS!$C$24),16,IF(INFORMACION!$T757='REFERENCIAS RIESGO'!$C$36,13,IF(INFORMACION!$F757=REFERENCIAS!$C$24,10,7))),0)+VLOOKUP(T757,REFERENCIAS!$C:$D,2,0)*VLOOKUP($T$2,PONDERADORES!A:P,IF(AND(INFORMACION!$T757='REFERENCIAS RIESGO'!$C$36,INFORMACION!$F757=REFERENCIAS!$C$24),16,IF(INFORMACION!$T757='REFERENCIAS RIESGO'!$C$36,13,IF(INFORMACION!$F757=REFERENCIAS!$C$24,10,7))),0)+VLOOKUP(IF(J757&lt;=0.2,0.2,IF(AND(J757&gt;0.2,J757&lt;=0.4),0.4,IF(AND(J757&gt;0.4,J757&lt;=0.6),0.6,IF(AND(J757&gt;0.6,J757&lt;=0.8),0.8,IF(AND(J757&gt;0.8,J757&lt;=1),1))))),REFERENCIAS!$C:$D,2,0)*VLOOKUP($J$2,PONDERADORES!A:P,IF(AND(INFORMACION!$T757='REFERENCIAS RIESGO'!$C$36,INFORMACION!$F757=REFERENCIAS!$C$24),16,IF(INFORMACION!$T757='REFERENCIAS RIESGO'!$C$36,13,IF(INFORMACION!$F757=REFERENCIAS!$C$24,10,7))),0)</f>
        <v>#REF!</v>
      </c>
      <c r="Y757" s="68">
        <f>+VLOOKUP(M757,REFERENCIAS!$C:$D,2,0)*VLOOKUP($M$2,PONDERADORES!$A$7:$G$9,7,0)+VLOOKUP(N757,REFERENCIAS!$C:$D,2,0)*VLOOKUP($N$2,PONDERADORES!$A$7:$G$9,7,0)+VLOOKUP(O757,REFERENCIAS!$C:$D,2,0)*VLOOKUP($O$2,PONDERADORES!$A$7:$G$9,7,0)</f>
        <v>0.2</v>
      </c>
      <c r="Z757" s="2">
        <f>+VLOOKUP(IF(R757&lt;0.1,0,IF(AND(R757&gt;=0.1,R757&lt;0.2),0.1,IF(AND(R757&gt;=0.2,R757&lt;0.3),0.2,IF(R757&gt;0.3,0.3,)))),REFERENCIAS!$C:$D,2,0)*VLOOKUP($R$2,PONDERADORES!$A$11:$G$11,7,0)</f>
        <v>15</v>
      </c>
      <c r="AA757" s="92"/>
      <c r="AB757" s="95" t="e">
        <f t="shared" ca="1" si="43"/>
        <v>#REF!</v>
      </c>
      <c r="AC757" s="23" t="e">
        <f ca="1">IF(AB757&gt;REFERENCIAS!$C$62,REFERENCIAS!$B$62,IF(AND(AB757&gt;=REFERENCIAS!$C$63,AB757&lt;REFERENCIAS!$D$63),REFERENCIAS!$B$63,IF(AND(AB757&gt;REFERENCIAS!$C$64,AB757&lt;=REFERENCIAS!$D$64),REFERENCIAS!$B$64,IF(AND(AB757&gt;=REFERENCIAS!$C$65,AB757&lt;REFERENCIAS!$D$65),REFERENCIAS!$B$65, "Revisar"))))</f>
        <v>#REF!</v>
      </c>
      <c r="AD757" s="94" t="e">
        <f ca="1">VLOOKUP(AC757,REFERENCIAS!$B$62:$G$65,4,FALSE)</f>
        <v>#REF!</v>
      </c>
      <c r="AJ757" s="20"/>
    </row>
    <row r="758" spans="1:36" ht="17.25" x14ac:dyDescent="0.25">
      <c r="A758" s="74"/>
      <c r="B758" s="19"/>
      <c r="C758" s="19"/>
      <c r="D758" s="50"/>
      <c r="E758" s="73"/>
      <c r="F758" s="74"/>
      <c r="G758" s="9"/>
      <c r="H758" s="48"/>
      <c r="I758" s="49">
        <f t="shared" ca="1" si="41"/>
        <v>2022</v>
      </c>
      <c r="J758" s="22">
        <f t="shared" ca="1" si="40"/>
        <v>1</v>
      </c>
      <c r="K758" s="19"/>
      <c r="L758" s="73"/>
      <c r="M758" s="74"/>
      <c r="N758" s="19"/>
      <c r="O758" s="73"/>
      <c r="P758" s="82">
        <v>1</v>
      </c>
      <c r="Q758" s="24">
        <v>1</v>
      </c>
      <c r="R758" s="81">
        <f t="shared" si="42"/>
        <v>1</v>
      </c>
      <c r="S758" s="85"/>
      <c r="T758" s="19"/>
      <c r="U758" s="22"/>
      <c r="V758" s="59"/>
      <c r="W758" s="81"/>
      <c r="X758" s="91" t="e">
        <f ca="1">+VLOOKUP(#REF!,REFERENCIAS!$C:$D,2,0)*VLOOKUP(#REF!,PONDERADORES!A:P,IF(AND(INFORMACION!$T758='REFERENCIAS RIESGO'!$C$36,INFORMACION!$F758=REFERENCIAS!$C$24),16,IF(INFORMACION!$T758='REFERENCIAS RIESGO'!$C$36,13,IF(INFORMACION!$F758=REFERENCIAS!$C$24,10,7))),0)+VLOOKUP(K758,REFERENCIAS!$C:$D,2,0)*VLOOKUP($K$2,PONDERADORES!A:P,IF(AND(INFORMACION!$T758='REFERENCIAS RIESGO'!$C$36,INFORMACION!$F758=REFERENCIAS!$C$24),16,IF(INFORMACION!$T758='REFERENCIAS RIESGO'!$C$36,13,IF(INFORMACION!$F758=REFERENCIAS!$C$24,10,7))),0)+VLOOKUP(L758,REFERENCIAS!$C:$D,2,0)*VLOOKUP($L$2,PONDERADORES!A:P,IF(AND(INFORMACION!$T758='REFERENCIAS RIESGO'!$C$36,INFORMACION!$F758=REFERENCIAS!$C$24),16,IF(INFORMACION!$T758='REFERENCIAS RIESGO'!$C$36,13,IF(INFORMACION!$F758=REFERENCIAS!$C$24,10,7))),0)+VLOOKUP(F758,REFERENCIAS!$C:$D,2,0)*VLOOKUP($F$2,PONDERADORES!A:P,IF(AND(INFORMACION!$T758='REFERENCIAS RIESGO'!$C$36,INFORMACION!$F758=REFERENCIAS!$C$24),16,IF(INFORMACION!$T758='REFERENCIAS RIESGO'!$C$36,13,IF(INFORMACION!$F758=REFERENCIAS!$C$24,10,7))),0)+VLOOKUP(T758,REFERENCIAS!$C:$D,2,0)*VLOOKUP($T$2,PONDERADORES!A:P,IF(AND(INFORMACION!$T758='REFERENCIAS RIESGO'!$C$36,INFORMACION!$F758=REFERENCIAS!$C$24),16,IF(INFORMACION!$T758='REFERENCIAS RIESGO'!$C$36,13,IF(INFORMACION!$F758=REFERENCIAS!$C$24,10,7))),0)+VLOOKUP(IF(J758&lt;=0.2,0.2,IF(AND(J758&gt;0.2,J758&lt;=0.4),0.4,IF(AND(J758&gt;0.4,J758&lt;=0.6),0.6,IF(AND(J758&gt;0.6,J758&lt;=0.8),0.8,IF(AND(J758&gt;0.8,J758&lt;=1),1))))),REFERENCIAS!$C:$D,2,0)*VLOOKUP($J$2,PONDERADORES!A:P,IF(AND(INFORMACION!$T758='REFERENCIAS RIESGO'!$C$36,INFORMACION!$F758=REFERENCIAS!$C$24),16,IF(INFORMACION!$T758='REFERENCIAS RIESGO'!$C$36,13,IF(INFORMACION!$F758=REFERENCIAS!$C$24,10,7))),0)</f>
        <v>#REF!</v>
      </c>
      <c r="Y758" s="68">
        <f>+VLOOKUP(M758,REFERENCIAS!$C:$D,2,0)*VLOOKUP($M$2,PONDERADORES!$A$7:$G$9,7,0)+VLOOKUP(N758,REFERENCIAS!$C:$D,2,0)*VLOOKUP($N$2,PONDERADORES!$A$7:$G$9,7,0)+VLOOKUP(O758,REFERENCIAS!$C:$D,2,0)*VLOOKUP($O$2,PONDERADORES!$A$7:$G$9,7,0)</f>
        <v>0.2</v>
      </c>
      <c r="Z758" s="2">
        <f>+VLOOKUP(IF(R758&lt;0.1,0,IF(AND(R758&gt;=0.1,R758&lt;0.2),0.1,IF(AND(R758&gt;=0.2,R758&lt;0.3),0.2,IF(R758&gt;0.3,0.3,)))),REFERENCIAS!$C:$D,2,0)*VLOOKUP($R$2,PONDERADORES!$A$11:$G$11,7,0)</f>
        <v>15</v>
      </c>
      <c r="AA758" s="92"/>
      <c r="AB758" s="95" t="e">
        <f t="shared" ca="1" si="43"/>
        <v>#REF!</v>
      </c>
      <c r="AC758" s="23" t="e">
        <f ca="1">IF(AB758&gt;REFERENCIAS!$C$62,REFERENCIAS!$B$62,IF(AND(AB758&gt;=REFERENCIAS!$C$63,AB758&lt;REFERENCIAS!$D$63),REFERENCIAS!$B$63,IF(AND(AB758&gt;REFERENCIAS!$C$64,AB758&lt;=REFERENCIAS!$D$64),REFERENCIAS!$B$64,IF(AND(AB758&gt;=REFERENCIAS!$C$65,AB758&lt;REFERENCIAS!$D$65),REFERENCIAS!$B$65, "Revisar"))))</f>
        <v>#REF!</v>
      </c>
      <c r="AD758" s="94" t="e">
        <f ca="1">VLOOKUP(AC758,REFERENCIAS!$B$62:$G$65,4,FALSE)</f>
        <v>#REF!</v>
      </c>
      <c r="AJ758" s="20"/>
    </row>
    <row r="759" spans="1:36" ht="17.25" x14ac:dyDescent="0.25">
      <c r="A759" s="74"/>
      <c r="B759" s="19"/>
      <c r="C759" s="19"/>
      <c r="D759" s="50"/>
      <c r="E759" s="73"/>
      <c r="F759" s="74"/>
      <c r="G759" s="9"/>
      <c r="H759" s="48"/>
      <c r="I759" s="49">
        <f t="shared" ca="1" si="41"/>
        <v>2022</v>
      </c>
      <c r="J759" s="22">
        <f t="shared" ca="1" si="40"/>
        <v>1</v>
      </c>
      <c r="K759" s="19"/>
      <c r="L759" s="73"/>
      <c r="M759" s="74"/>
      <c r="N759" s="19"/>
      <c r="O759" s="73"/>
      <c r="P759" s="82">
        <v>1</v>
      </c>
      <c r="Q759" s="24">
        <v>1</v>
      </c>
      <c r="R759" s="81">
        <f t="shared" si="42"/>
        <v>1</v>
      </c>
      <c r="S759" s="85"/>
      <c r="T759" s="19"/>
      <c r="U759" s="22"/>
      <c r="V759" s="59"/>
      <c r="W759" s="81"/>
      <c r="X759" s="91" t="e">
        <f ca="1">+VLOOKUP(#REF!,REFERENCIAS!$C:$D,2,0)*VLOOKUP(#REF!,PONDERADORES!A:P,IF(AND(INFORMACION!$T759='REFERENCIAS RIESGO'!$C$36,INFORMACION!$F759=REFERENCIAS!$C$24),16,IF(INFORMACION!$T759='REFERENCIAS RIESGO'!$C$36,13,IF(INFORMACION!$F759=REFERENCIAS!$C$24,10,7))),0)+VLOOKUP(K759,REFERENCIAS!$C:$D,2,0)*VLOOKUP($K$2,PONDERADORES!A:P,IF(AND(INFORMACION!$T759='REFERENCIAS RIESGO'!$C$36,INFORMACION!$F759=REFERENCIAS!$C$24),16,IF(INFORMACION!$T759='REFERENCIAS RIESGO'!$C$36,13,IF(INFORMACION!$F759=REFERENCIAS!$C$24,10,7))),0)+VLOOKUP(L759,REFERENCIAS!$C:$D,2,0)*VLOOKUP($L$2,PONDERADORES!A:P,IF(AND(INFORMACION!$T759='REFERENCIAS RIESGO'!$C$36,INFORMACION!$F759=REFERENCIAS!$C$24),16,IF(INFORMACION!$T759='REFERENCIAS RIESGO'!$C$36,13,IF(INFORMACION!$F759=REFERENCIAS!$C$24,10,7))),0)+VLOOKUP(F759,REFERENCIAS!$C:$D,2,0)*VLOOKUP($F$2,PONDERADORES!A:P,IF(AND(INFORMACION!$T759='REFERENCIAS RIESGO'!$C$36,INFORMACION!$F759=REFERENCIAS!$C$24),16,IF(INFORMACION!$T759='REFERENCIAS RIESGO'!$C$36,13,IF(INFORMACION!$F759=REFERENCIAS!$C$24,10,7))),0)+VLOOKUP(T759,REFERENCIAS!$C:$D,2,0)*VLOOKUP($T$2,PONDERADORES!A:P,IF(AND(INFORMACION!$T759='REFERENCIAS RIESGO'!$C$36,INFORMACION!$F759=REFERENCIAS!$C$24),16,IF(INFORMACION!$T759='REFERENCIAS RIESGO'!$C$36,13,IF(INFORMACION!$F759=REFERENCIAS!$C$24,10,7))),0)+VLOOKUP(IF(J759&lt;=0.2,0.2,IF(AND(J759&gt;0.2,J759&lt;=0.4),0.4,IF(AND(J759&gt;0.4,J759&lt;=0.6),0.6,IF(AND(J759&gt;0.6,J759&lt;=0.8),0.8,IF(AND(J759&gt;0.8,J759&lt;=1),1))))),REFERENCIAS!$C:$D,2,0)*VLOOKUP($J$2,PONDERADORES!A:P,IF(AND(INFORMACION!$T759='REFERENCIAS RIESGO'!$C$36,INFORMACION!$F759=REFERENCIAS!$C$24),16,IF(INFORMACION!$T759='REFERENCIAS RIESGO'!$C$36,13,IF(INFORMACION!$F759=REFERENCIAS!$C$24,10,7))),0)</f>
        <v>#REF!</v>
      </c>
      <c r="Y759" s="68">
        <f>+VLOOKUP(M759,REFERENCIAS!$C:$D,2,0)*VLOOKUP($M$2,PONDERADORES!$A$7:$G$9,7,0)+VLOOKUP(N759,REFERENCIAS!$C:$D,2,0)*VLOOKUP($N$2,PONDERADORES!$A$7:$G$9,7,0)+VLOOKUP(O759,REFERENCIAS!$C:$D,2,0)*VLOOKUP($O$2,PONDERADORES!$A$7:$G$9,7,0)</f>
        <v>0.2</v>
      </c>
      <c r="Z759" s="2">
        <f>+VLOOKUP(IF(R759&lt;0.1,0,IF(AND(R759&gt;=0.1,R759&lt;0.2),0.1,IF(AND(R759&gt;=0.2,R759&lt;0.3),0.2,IF(R759&gt;0.3,0.3,)))),REFERENCIAS!$C:$D,2,0)*VLOOKUP($R$2,PONDERADORES!$A$11:$G$11,7,0)</f>
        <v>15</v>
      </c>
      <c r="AA759" s="92"/>
      <c r="AB759" s="95" t="e">
        <f t="shared" ca="1" si="43"/>
        <v>#REF!</v>
      </c>
      <c r="AC759" s="23" t="e">
        <f ca="1">IF(AB759&gt;REFERENCIAS!$C$62,REFERENCIAS!$B$62,IF(AND(AB759&gt;=REFERENCIAS!$C$63,AB759&lt;REFERENCIAS!$D$63),REFERENCIAS!$B$63,IF(AND(AB759&gt;REFERENCIAS!$C$64,AB759&lt;=REFERENCIAS!$D$64),REFERENCIAS!$B$64,IF(AND(AB759&gt;=REFERENCIAS!$C$65,AB759&lt;REFERENCIAS!$D$65),REFERENCIAS!$B$65, "Revisar"))))</f>
        <v>#REF!</v>
      </c>
      <c r="AD759" s="94" t="e">
        <f ca="1">VLOOKUP(AC759,REFERENCIAS!$B$62:$G$65,4,FALSE)</f>
        <v>#REF!</v>
      </c>
      <c r="AJ759" s="20"/>
    </row>
    <row r="760" spans="1:36" ht="17.25" x14ac:dyDescent="0.25">
      <c r="A760" s="74"/>
      <c r="B760" s="19"/>
      <c r="C760" s="19"/>
      <c r="D760" s="50"/>
      <c r="E760" s="73"/>
      <c r="F760" s="74"/>
      <c r="G760" s="9"/>
      <c r="H760" s="48"/>
      <c r="I760" s="49">
        <f t="shared" ca="1" si="41"/>
        <v>2022</v>
      </c>
      <c r="J760" s="22">
        <f t="shared" ca="1" si="40"/>
        <v>1</v>
      </c>
      <c r="K760" s="19"/>
      <c r="L760" s="73"/>
      <c r="M760" s="74"/>
      <c r="N760" s="19"/>
      <c r="O760" s="73"/>
      <c r="P760" s="82">
        <v>1</v>
      </c>
      <c r="Q760" s="24">
        <v>1</v>
      </c>
      <c r="R760" s="81">
        <f t="shared" si="42"/>
        <v>1</v>
      </c>
      <c r="S760" s="85"/>
      <c r="T760" s="19"/>
      <c r="U760" s="22"/>
      <c r="V760" s="59"/>
      <c r="W760" s="81"/>
      <c r="X760" s="91" t="e">
        <f ca="1">+VLOOKUP(#REF!,REFERENCIAS!$C:$D,2,0)*VLOOKUP(#REF!,PONDERADORES!A:P,IF(AND(INFORMACION!$T760='REFERENCIAS RIESGO'!$C$36,INFORMACION!$F760=REFERENCIAS!$C$24),16,IF(INFORMACION!$T760='REFERENCIAS RIESGO'!$C$36,13,IF(INFORMACION!$F760=REFERENCIAS!$C$24,10,7))),0)+VLOOKUP(K760,REFERENCIAS!$C:$D,2,0)*VLOOKUP($K$2,PONDERADORES!A:P,IF(AND(INFORMACION!$T760='REFERENCIAS RIESGO'!$C$36,INFORMACION!$F760=REFERENCIAS!$C$24),16,IF(INFORMACION!$T760='REFERENCIAS RIESGO'!$C$36,13,IF(INFORMACION!$F760=REFERENCIAS!$C$24,10,7))),0)+VLOOKUP(L760,REFERENCIAS!$C:$D,2,0)*VLOOKUP($L$2,PONDERADORES!A:P,IF(AND(INFORMACION!$T760='REFERENCIAS RIESGO'!$C$36,INFORMACION!$F760=REFERENCIAS!$C$24),16,IF(INFORMACION!$T760='REFERENCIAS RIESGO'!$C$36,13,IF(INFORMACION!$F760=REFERENCIAS!$C$24,10,7))),0)+VLOOKUP(F760,REFERENCIAS!$C:$D,2,0)*VLOOKUP($F$2,PONDERADORES!A:P,IF(AND(INFORMACION!$T760='REFERENCIAS RIESGO'!$C$36,INFORMACION!$F760=REFERENCIAS!$C$24),16,IF(INFORMACION!$T760='REFERENCIAS RIESGO'!$C$36,13,IF(INFORMACION!$F760=REFERENCIAS!$C$24,10,7))),0)+VLOOKUP(T760,REFERENCIAS!$C:$D,2,0)*VLOOKUP($T$2,PONDERADORES!A:P,IF(AND(INFORMACION!$T760='REFERENCIAS RIESGO'!$C$36,INFORMACION!$F760=REFERENCIAS!$C$24),16,IF(INFORMACION!$T760='REFERENCIAS RIESGO'!$C$36,13,IF(INFORMACION!$F760=REFERENCIAS!$C$24,10,7))),0)+VLOOKUP(IF(J760&lt;=0.2,0.2,IF(AND(J760&gt;0.2,J760&lt;=0.4),0.4,IF(AND(J760&gt;0.4,J760&lt;=0.6),0.6,IF(AND(J760&gt;0.6,J760&lt;=0.8),0.8,IF(AND(J760&gt;0.8,J760&lt;=1),1))))),REFERENCIAS!$C:$D,2,0)*VLOOKUP($J$2,PONDERADORES!A:P,IF(AND(INFORMACION!$T760='REFERENCIAS RIESGO'!$C$36,INFORMACION!$F760=REFERENCIAS!$C$24),16,IF(INFORMACION!$T760='REFERENCIAS RIESGO'!$C$36,13,IF(INFORMACION!$F760=REFERENCIAS!$C$24,10,7))),0)</f>
        <v>#REF!</v>
      </c>
      <c r="Y760" s="68">
        <f>+VLOOKUP(M760,REFERENCIAS!$C:$D,2,0)*VLOOKUP($M$2,PONDERADORES!$A$7:$G$9,7,0)+VLOOKUP(N760,REFERENCIAS!$C:$D,2,0)*VLOOKUP($N$2,PONDERADORES!$A$7:$G$9,7,0)+VLOOKUP(O760,REFERENCIAS!$C:$D,2,0)*VLOOKUP($O$2,PONDERADORES!$A$7:$G$9,7,0)</f>
        <v>0.2</v>
      </c>
      <c r="Z760" s="2">
        <f>+VLOOKUP(IF(R760&lt;0.1,0,IF(AND(R760&gt;=0.1,R760&lt;0.2),0.1,IF(AND(R760&gt;=0.2,R760&lt;0.3),0.2,IF(R760&gt;0.3,0.3,)))),REFERENCIAS!$C:$D,2,0)*VLOOKUP($R$2,PONDERADORES!$A$11:$G$11,7,0)</f>
        <v>15</v>
      </c>
      <c r="AA760" s="92"/>
      <c r="AB760" s="95" t="e">
        <f t="shared" ca="1" si="43"/>
        <v>#REF!</v>
      </c>
      <c r="AC760" s="23" t="e">
        <f ca="1">IF(AB760&gt;REFERENCIAS!$C$62,REFERENCIAS!$B$62,IF(AND(AB760&gt;=REFERENCIAS!$C$63,AB760&lt;REFERENCIAS!$D$63),REFERENCIAS!$B$63,IF(AND(AB760&gt;REFERENCIAS!$C$64,AB760&lt;=REFERENCIAS!$D$64),REFERENCIAS!$B$64,IF(AND(AB760&gt;=REFERENCIAS!$C$65,AB760&lt;REFERENCIAS!$D$65),REFERENCIAS!$B$65, "Revisar"))))</f>
        <v>#REF!</v>
      </c>
      <c r="AD760" s="94" t="e">
        <f ca="1">VLOOKUP(AC760,REFERENCIAS!$B$62:$G$65,4,FALSE)</f>
        <v>#REF!</v>
      </c>
      <c r="AJ760" s="20"/>
    </row>
    <row r="761" spans="1:36" ht="17.25" x14ac:dyDescent="0.25">
      <c r="A761" s="74"/>
      <c r="B761" s="19"/>
      <c r="C761" s="19"/>
      <c r="D761" s="50"/>
      <c r="E761" s="73"/>
      <c r="F761" s="74"/>
      <c r="G761" s="9"/>
      <c r="H761" s="48"/>
      <c r="I761" s="49">
        <f t="shared" ca="1" si="41"/>
        <v>2022</v>
      </c>
      <c r="J761" s="22">
        <f t="shared" ca="1" si="40"/>
        <v>1</v>
      </c>
      <c r="K761" s="19"/>
      <c r="L761" s="73"/>
      <c r="M761" s="74"/>
      <c r="N761" s="19"/>
      <c r="O761" s="73"/>
      <c r="P761" s="82">
        <v>1</v>
      </c>
      <c r="Q761" s="24">
        <v>1</v>
      </c>
      <c r="R761" s="81">
        <f t="shared" si="42"/>
        <v>1</v>
      </c>
      <c r="S761" s="85"/>
      <c r="T761" s="19"/>
      <c r="U761" s="22"/>
      <c r="V761" s="59"/>
      <c r="W761" s="81"/>
      <c r="X761" s="91" t="e">
        <f ca="1">+VLOOKUP(#REF!,REFERENCIAS!$C:$D,2,0)*VLOOKUP(#REF!,PONDERADORES!A:P,IF(AND(INFORMACION!$T761='REFERENCIAS RIESGO'!$C$36,INFORMACION!$F761=REFERENCIAS!$C$24),16,IF(INFORMACION!$T761='REFERENCIAS RIESGO'!$C$36,13,IF(INFORMACION!$F761=REFERENCIAS!$C$24,10,7))),0)+VLOOKUP(K761,REFERENCIAS!$C:$D,2,0)*VLOOKUP($K$2,PONDERADORES!A:P,IF(AND(INFORMACION!$T761='REFERENCIAS RIESGO'!$C$36,INFORMACION!$F761=REFERENCIAS!$C$24),16,IF(INFORMACION!$T761='REFERENCIAS RIESGO'!$C$36,13,IF(INFORMACION!$F761=REFERENCIAS!$C$24,10,7))),0)+VLOOKUP(L761,REFERENCIAS!$C:$D,2,0)*VLOOKUP($L$2,PONDERADORES!A:P,IF(AND(INFORMACION!$T761='REFERENCIAS RIESGO'!$C$36,INFORMACION!$F761=REFERENCIAS!$C$24),16,IF(INFORMACION!$T761='REFERENCIAS RIESGO'!$C$36,13,IF(INFORMACION!$F761=REFERENCIAS!$C$24,10,7))),0)+VLOOKUP(F761,REFERENCIAS!$C:$D,2,0)*VLOOKUP($F$2,PONDERADORES!A:P,IF(AND(INFORMACION!$T761='REFERENCIAS RIESGO'!$C$36,INFORMACION!$F761=REFERENCIAS!$C$24),16,IF(INFORMACION!$T761='REFERENCIAS RIESGO'!$C$36,13,IF(INFORMACION!$F761=REFERENCIAS!$C$24,10,7))),0)+VLOOKUP(T761,REFERENCIAS!$C:$D,2,0)*VLOOKUP($T$2,PONDERADORES!A:P,IF(AND(INFORMACION!$T761='REFERENCIAS RIESGO'!$C$36,INFORMACION!$F761=REFERENCIAS!$C$24),16,IF(INFORMACION!$T761='REFERENCIAS RIESGO'!$C$36,13,IF(INFORMACION!$F761=REFERENCIAS!$C$24,10,7))),0)+VLOOKUP(IF(J761&lt;=0.2,0.2,IF(AND(J761&gt;0.2,J761&lt;=0.4),0.4,IF(AND(J761&gt;0.4,J761&lt;=0.6),0.6,IF(AND(J761&gt;0.6,J761&lt;=0.8),0.8,IF(AND(J761&gt;0.8,J761&lt;=1),1))))),REFERENCIAS!$C:$D,2,0)*VLOOKUP($J$2,PONDERADORES!A:P,IF(AND(INFORMACION!$T761='REFERENCIAS RIESGO'!$C$36,INFORMACION!$F761=REFERENCIAS!$C$24),16,IF(INFORMACION!$T761='REFERENCIAS RIESGO'!$C$36,13,IF(INFORMACION!$F761=REFERENCIAS!$C$24,10,7))),0)</f>
        <v>#REF!</v>
      </c>
      <c r="Y761" s="68">
        <f>+VLOOKUP(M761,REFERENCIAS!$C:$D,2,0)*VLOOKUP($M$2,PONDERADORES!$A$7:$G$9,7,0)+VLOOKUP(N761,REFERENCIAS!$C:$D,2,0)*VLOOKUP($N$2,PONDERADORES!$A$7:$G$9,7,0)+VLOOKUP(O761,REFERENCIAS!$C:$D,2,0)*VLOOKUP($O$2,PONDERADORES!$A$7:$G$9,7,0)</f>
        <v>0.2</v>
      </c>
      <c r="Z761" s="2">
        <f>+VLOOKUP(IF(R761&lt;0.1,0,IF(AND(R761&gt;=0.1,R761&lt;0.2),0.1,IF(AND(R761&gt;=0.2,R761&lt;0.3),0.2,IF(R761&gt;0.3,0.3,)))),REFERENCIAS!$C:$D,2,0)*VLOOKUP($R$2,PONDERADORES!$A$11:$G$11,7,0)</f>
        <v>15</v>
      </c>
      <c r="AA761" s="92"/>
      <c r="AB761" s="95" t="e">
        <f t="shared" ca="1" si="43"/>
        <v>#REF!</v>
      </c>
      <c r="AC761" s="23" t="e">
        <f ca="1">IF(AB761&gt;REFERENCIAS!$C$62,REFERENCIAS!$B$62,IF(AND(AB761&gt;=REFERENCIAS!$C$63,AB761&lt;REFERENCIAS!$D$63),REFERENCIAS!$B$63,IF(AND(AB761&gt;REFERENCIAS!$C$64,AB761&lt;=REFERENCIAS!$D$64),REFERENCIAS!$B$64,IF(AND(AB761&gt;=REFERENCIAS!$C$65,AB761&lt;REFERENCIAS!$D$65),REFERENCIAS!$B$65, "Revisar"))))</f>
        <v>#REF!</v>
      </c>
      <c r="AD761" s="94" t="e">
        <f ca="1">VLOOKUP(AC761,REFERENCIAS!$B$62:$G$65,4,FALSE)</f>
        <v>#REF!</v>
      </c>
      <c r="AJ761" s="20"/>
    </row>
    <row r="762" spans="1:36" ht="17.25" x14ac:dyDescent="0.25">
      <c r="A762" s="74"/>
      <c r="B762" s="19"/>
      <c r="C762" s="19"/>
      <c r="D762" s="50"/>
      <c r="E762" s="73"/>
      <c r="F762" s="74"/>
      <c r="G762" s="9"/>
      <c r="H762" s="48"/>
      <c r="I762" s="49">
        <f t="shared" ca="1" si="41"/>
        <v>2022</v>
      </c>
      <c r="J762" s="22">
        <f t="shared" ca="1" si="40"/>
        <v>1</v>
      </c>
      <c r="K762" s="19"/>
      <c r="L762" s="73"/>
      <c r="M762" s="74"/>
      <c r="N762" s="19"/>
      <c r="O762" s="73"/>
      <c r="P762" s="82">
        <v>1</v>
      </c>
      <c r="Q762" s="24">
        <v>1</v>
      </c>
      <c r="R762" s="81">
        <f t="shared" si="42"/>
        <v>1</v>
      </c>
      <c r="S762" s="85"/>
      <c r="T762" s="19"/>
      <c r="U762" s="22"/>
      <c r="V762" s="59"/>
      <c r="W762" s="81"/>
      <c r="X762" s="91" t="e">
        <f ca="1">+VLOOKUP(#REF!,REFERENCIAS!$C:$D,2,0)*VLOOKUP(#REF!,PONDERADORES!A:P,IF(AND(INFORMACION!$T762='REFERENCIAS RIESGO'!$C$36,INFORMACION!$F762=REFERENCIAS!$C$24),16,IF(INFORMACION!$T762='REFERENCIAS RIESGO'!$C$36,13,IF(INFORMACION!$F762=REFERENCIAS!$C$24,10,7))),0)+VLOOKUP(K762,REFERENCIAS!$C:$D,2,0)*VLOOKUP($K$2,PONDERADORES!A:P,IF(AND(INFORMACION!$T762='REFERENCIAS RIESGO'!$C$36,INFORMACION!$F762=REFERENCIAS!$C$24),16,IF(INFORMACION!$T762='REFERENCIAS RIESGO'!$C$36,13,IF(INFORMACION!$F762=REFERENCIAS!$C$24,10,7))),0)+VLOOKUP(L762,REFERENCIAS!$C:$D,2,0)*VLOOKUP($L$2,PONDERADORES!A:P,IF(AND(INFORMACION!$T762='REFERENCIAS RIESGO'!$C$36,INFORMACION!$F762=REFERENCIAS!$C$24),16,IF(INFORMACION!$T762='REFERENCIAS RIESGO'!$C$36,13,IF(INFORMACION!$F762=REFERENCIAS!$C$24,10,7))),0)+VLOOKUP(F762,REFERENCIAS!$C:$D,2,0)*VLOOKUP($F$2,PONDERADORES!A:P,IF(AND(INFORMACION!$T762='REFERENCIAS RIESGO'!$C$36,INFORMACION!$F762=REFERENCIAS!$C$24),16,IF(INFORMACION!$T762='REFERENCIAS RIESGO'!$C$36,13,IF(INFORMACION!$F762=REFERENCIAS!$C$24,10,7))),0)+VLOOKUP(T762,REFERENCIAS!$C:$D,2,0)*VLOOKUP($T$2,PONDERADORES!A:P,IF(AND(INFORMACION!$T762='REFERENCIAS RIESGO'!$C$36,INFORMACION!$F762=REFERENCIAS!$C$24),16,IF(INFORMACION!$T762='REFERENCIAS RIESGO'!$C$36,13,IF(INFORMACION!$F762=REFERENCIAS!$C$24,10,7))),0)+VLOOKUP(IF(J762&lt;=0.2,0.2,IF(AND(J762&gt;0.2,J762&lt;=0.4),0.4,IF(AND(J762&gt;0.4,J762&lt;=0.6),0.6,IF(AND(J762&gt;0.6,J762&lt;=0.8),0.8,IF(AND(J762&gt;0.8,J762&lt;=1),1))))),REFERENCIAS!$C:$D,2,0)*VLOOKUP($J$2,PONDERADORES!A:P,IF(AND(INFORMACION!$T762='REFERENCIAS RIESGO'!$C$36,INFORMACION!$F762=REFERENCIAS!$C$24),16,IF(INFORMACION!$T762='REFERENCIAS RIESGO'!$C$36,13,IF(INFORMACION!$F762=REFERENCIAS!$C$24,10,7))),0)</f>
        <v>#REF!</v>
      </c>
      <c r="Y762" s="68">
        <f>+VLOOKUP(M762,REFERENCIAS!$C:$D,2,0)*VLOOKUP($M$2,PONDERADORES!$A$7:$G$9,7,0)+VLOOKUP(N762,REFERENCIAS!$C:$D,2,0)*VLOOKUP($N$2,PONDERADORES!$A$7:$G$9,7,0)+VLOOKUP(O762,REFERENCIAS!$C:$D,2,0)*VLOOKUP($O$2,PONDERADORES!$A$7:$G$9,7,0)</f>
        <v>0.2</v>
      </c>
      <c r="Z762" s="2">
        <f>+VLOOKUP(IF(R762&lt;0.1,0,IF(AND(R762&gt;=0.1,R762&lt;0.2),0.1,IF(AND(R762&gt;=0.2,R762&lt;0.3),0.2,IF(R762&gt;0.3,0.3,)))),REFERENCIAS!$C:$D,2,0)*VLOOKUP($R$2,PONDERADORES!$A$11:$G$11,7,0)</f>
        <v>15</v>
      </c>
      <c r="AA762" s="92"/>
      <c r="AB762" s="95" t="e">
        <f t="shared" ca="1" si="43"/>
        <v>#REF!</v>
      </c>
      <c r="AC762" s="23" t="e">
        <f ca="1">IF(AB762&gt;REFERENCIAS!$C$62,REFERENCIAS!$B$62,IF(AND(AB762&gt;=REFERENCIAS!$C$63,AB762&lt;REFERENCIAS!$D$63),REFERENCIAS!$B$63,IF(AND(AB762&gt;REFERENCIAS!$C$64,AB762&lt;=REFERENCIAS!$D$64),REFERENCIAS!$B$64,IF(AND(AB762&gt;=REFERENCIAS!$C$65,AB762&lt;REFERENCIAS!$D$65),REFERENCIAS!$B$65, "Revisar"))))</f>
        <v>#REF!</v>
      </c>
      <c r="AD762" s="94" t="e">
        <f ca="1">VLOOKUP(AC762,REFERENCIAS!$B$62:$G$65,4,FALSE)</f>
        <v>#REF!</v>
      </c>
      <c r="AJ762" s="20"/>
    </row>
    <row r="763" spans="1:36" ht="17.25" x14ac:dyDescent="0.25">
      <c r="A763" s="74"/>
      <c r="B763" s="19"/>
      <c r="C763" s="19"/>
      <c r="D763" s="50"/>
      <c r="E763" s="73"/>
      <c r="F763" s="74"/>
      <c r="G763" s="9"/>
      <c r="H763" s="48"/>
      <c r="I763" s="49">
        <f t="shared" ca="1" si="41"/>
        <v>2022</v>
      </c>
      <c r="J763" s="22">
        <f t="shared" ca="1" si="40"/>
        <v>1</v>
      </c>
      <c r="K763" s="19"/>
      <c r="L763" s="73"/>
      <c r="M763" s="74"/>
      <c r="N763" s="19"/>
      <c r="O763" s="73"/>
      <c r="P763" s="82">
        <v>1</v>
      </c>
      <c r="Q763" s="24">
        <v>1</v>
      </c>
      <c r="R763" s="81">
        <f t="shared" si="42"/>
        <v>1</v>
      </c>
      <c r="S763" s="85"/>
      <c r="T763" s="19"/>
      <c r="U763" s="22"/>
      <c r="V763" s="59"/>
      <c r="W763" s="81"/>
      <c r="X763" s="91" t="e">
        <f ca="1">+VLOOKUP(#REF!,REFERENCIAS!$C:$D,2,0)*VLOOKUP(#REF!,PONDERADORES!A:P,IF(AND(INFORMACION!$T763='REFERENCIAS RIESGO'!$C$36,INFORMACION!$F763=REFERENCIAS!$C$24),16,IF(INFORMACION!$T763='REFERENCIAS RIESGO'!$C$36,13,IF(INFORMACION!$F763=REFERENCIAS!$C$24,10,7))),0)+VLOOKUP(K763,REFERENCIAS!$C:$D,2,0)*VLOOKUP($K$2,PONDERADORES!A:P,IF(AND(INFORMACION!$T763='REFERENCIAS RIESGO'!$C$36,INFORMACION!$F763=REFERENCIAS!$C$24),16,IF(INFORMACION!$T763='REFERENCIAS RIESGO'!$C$36,13,IF(INFORMACION!$F763=REFERENCIAS!$C$24,10,7))),0)+VLOOKUP(L763,REFERENCIAS!$C:$D,2,0)*VLOOKUP($L$2,PONDERADORES!A:P,IF(AND(INFORMACION!$T763='REFERENCIAS RIESGO'!$C$36,INFORMACION!$F763=REFERENCIAS!$C$24),16,IF(INFORMACION!$T763='REFERENCIAS RIESGO'!$C$36,13,IF(INFORMACION!$F763=REFERENCIAS!$C$24,10,7))),0)+VLOOKUP(F763,REFERENCIAS!$C:$D,2,0)*VLOOKUP($F$2,PONDERADORES!A:P,IF(AND(INFORMACION!$T763='REFERENCIAS RIESGO'!$C$36,INFORMACION!$F763=REFERENCIAS!$C$24),16,IF(INFORMACION!$T763='REFERENCIAS RIESGO'!$C$36,13,IF(INFORMACION!$F763=REFERENCIAS!$C$24,10,7))),0)+VLOOKUP(T763,REFERENCIAS!$C:$D,2,0)*VLOOKUP($T$2,PONDERADORES!A:P,IF(AND(INFORMACION!$T763='REFERENCIAS RIESGO'!$C$36,INFORMACION!$F763=REFERENCIAS!$C$24),16,IF(INFORMACION!$T763='REFERENCIAS RIESGO'!$C$36,13,IF(INFORMACION!$F763=REFERENCIAS!$C$24,10,7))),0)+VLOOKUP(IF(J763&lt;=0.2,0.2,IF(AND(J763&gt;0.2,J763&lt;=0.4),0.4,IF(AND(J763&gt;0.4,J763&lt;=0.6),0.6,IF(AND(J763&gt;0.6,J763&lt;=0.8),0.8,IF(AND(J763&gt;0.8,J763&lt;=1),1))))),REFERENCIAS!$C:$D,2,0)*VLOOKUP($J$2,PONDERADORES!A:P,IF(AND(INFORMACION!$T763='REFERENCIAS RIESGO'!$C$36,INFORMACION!$F763=REFERENCIAS!$C$24),16,IF(INFORMACION!$T763='REFERENCIAS RIESGO'!$C$36,13,IF(INFORMACION!$F763=REFERENCIAS!$C$24,10,7))),0)</f>
        <v>#REF!</v>
      </c>
      <c r="Y763" s="68">
        <f>+VLOOKUP(M763,REFERENCIAS!$C:$D,2,0)*VLOOKUP($M$2,PONDERADORES!$A$7:$G$9,7,0)+VLOOKUP(N763,REFERENCIAS!$C:$D,2,0)*VLOOKUP($N$2,PONDERADORES!$A$7:$G$9,7,0)+VLOOKUP(O763,REFERENCIAS!$C:$D,2,0)*VLOOKUP($O$2,PONDERADORES!$A$7:$G$9,7,0)</f>
        <v>0.2</v>
      </c>
      <c r="Z763" s="2">
        <f>+VLOOKUP(IF(R763&lt;0.1,0,IF(AND(R763&gt;=0.1,R763&lt;0.2),0.1,IF(AND(R763&gt;=0.2,R763&lt;0.3),0.2,IF(R763&gt;0.3,0.3,)))),REFERENCIAS!$C:$D,2,0)*VLOOKUP($R$2,PONDERADORES!$A$11:$G$11,7,0)</f>
        <v>15</v>
      </c>
      <c r="AA763" s="92"/>
      <c r="AB763" s="95" t="e">
        <f t="shared" ca="1" si="43"/>
        <v>#REF!</v>
      </c>
      <c r="AC763" s="23" t="e">
        <f ca="1">IF(AB763&gt;REFERENCIAS!$C$62,REFERENCIAS!$B$62,IF(AND(AB763&gt;=REFERENCIAS!$C$63,AB763&lt;REFERENCIAS!$D$63),REFERENCIAS!$B$63,IF(AND(AB763&gt;REFERENCIAS!$C$64,AB763&lt;=REFERENCIAS!$D$64),REFERENCIAS!$B$64,IF(AND(AB763&gt;=REFERENCIAS!$C$65,AB763&lt;REFERENCIAS!$D$65),REFERENCIAS!$B$65, "Revisar"))))</f>
        <v>#REF!</v>
      </c>
      <c r="AD763" s="94" t="e">
        <f ca="1">VLOOKUP(AC763,REFERENCIAS!$B$62:$G$65,4,FALSE)</f>
        <v>#REF!</v>
      </c>
      <c r="AJ763" s="20"/>
    </row>
    <row r="764" spans="1:36" ht="17.25" x14ac:dyDescent="0.25">
      <c r="A764" s="74"/>
      <c r="B764" s="19"/>
      <c r="C764" s="19"/>
      <c r="D764" s="50"/>
      <c r="E764" s="73"/>
      <c r="F764" s="74"/>
      <c r="G764" s="9"/>
      <c r="H764" s="48"/>
      <c r="I764" s="49">
        <f t="shared" ca="1" si="41"/>
        <v>2022</v>
      </c>
      <c r="J764" s="22">
        <f t="shared" ca="1" si="40"/>
        <v>1</v>
      </c>
      <c r="K764" s="19"/>
      <c r="L764" s="73"/>
      <c r="M764" s="74"/>
      <c r="N764" s="19"/>
      <c r="O764" s="73"/>
      <c r="P764" s="82">
        <v>1</v>
      </c>
      <c r="Q764" s="24">
        <v>1</v>
      </c>
      <c r="R764" s="81">
        <f t="shared" si="42"/>
        <v>1</v>
      </c>
      <c r="S764" s="85"/>
      <c r="T764" s="19"/>
      <c r="U764" s="22"/>
      <c r="V764" s="59"/>
      <c r="W764" s="81"/>
      <c r="X764" s="91" t="e">
        <f ca="1">+VLOOKUP(#REF!,REFERENCIAS!$C:$D,2,0)*VLOOKUP(#REF!,PONDERADORES!A:P,IF(AND(INFORMACION!$T764='REFERENCIAS RIESGO'!$C$36,INFORMACION!$F764=REFERENCIAS!$C$24),16,IF(INFORMACION!$T764='REFERENCIAS RIESGO'!$C$36,13,IF(INFORMACION!$F764=REFERENCIAS!$C$24,10,7))),0)+VLOOKUP(K764,REFERENCIAS!$C:$D,2,0)*VLOOKUP($K$2,PONDERADORES!A:P,IF(AND(INFORMACION!$T764='REFERENCIAS RIESGO'!$C$36,INFORMACION!$F764=REFERENCIAS!$C$24),16,IF(INFORMACION!$T764='REFERENCIAS RIESGO'!$C$36,13,IF(INFORMACION!$F764=REFERENCIAS!$C$24,10,7))),0)+VLOOKUP(L764,REFERENCIAS!$C:$D,2,0)*VLOOKUP($L$2,PONDERADORES!A:P,IF(AND(INFORMACION!$T764='REFERENCIAS RIESGO'!$C$36,INFORMACION!$F764=REFERENCIAS!$C$24),16,IF(INFORMACION!$T764='REFERENCIAS RIESGO'!$C$36,13,IF(INFORMACION!$F764=REFERENCIAS!$C$24,10,7))),0)+VLOOKUP(F764,REFERENCIAS!$C:$D,2,0)*VLOOKUP($F$2,PONDERADORES!A:P,IF(AND(INFORMACION!$T764='REFERENCIAS RIESGO'!$C$36,INFORMACION!$F764=REFERENCIAS!$C$24),16,IF(INFORMACION!$T764='REFERENCIAS RIESGO'!$C$36,13,IF(INFORMACION!$F764=REFERENCIAS!$C$24,10,7))),0)+VLOOKUP(T764,REFERENCIAS!$C:$D,2,0)*VLOOKUP($T$2,PONDERADORES!A:P,IF(AND(INFORMACION!$T764='REFERENCIAS RIESGO'!$C$36,INFORMACION!$F764=REFERENCIAS!$C$24),16,IF(INFORMACION!$T764='REFERENCIAS RIESGO'!$C$36,13,IF(INFORMACION!$F764=REFERENCIAS!$C$24,10,7))),0)+VLOOKUP(IF(J764&lt;=0.2,0.2,IF(AND(J764&gt;0.2,J764&lt;=0.4),0.4,IF(AND(J764&gt;0.4,J764&lt;=0.6),0.6,IF(AND(J764&gt;0.6,J764&lt;=0.8),0.8,IF(AND(J764&gt;0.8,J764&lt;=1),1))))),REFERENCIAS!$C:$D,2,0)*VLOOKUP($J$2,PONDERADORES!A:P,IF(AND(INFORMACION!$T764='REFERENCIAS RIESGO'!$C$36,INFORMACION!$F764=REFERENCIAS!$C$24),16,IF(INFORMACION!$T764='REFERENCIAS RIESGO'!$C$36,13,IF(INFORMACION!$F764=REFERENCIAS!$C$24,10,7))),0)</f>
        <v>#REF!</v>
      </c>
      <c r="Y764" s="68">
        <f>+VLOOKUP(M764,REFERENCIAS!$C:$D,2,0)*VLOOKUP($M$2,PONDERADORES!$A$7:$G$9,7,0)+VLOOKUP(N764,REFERENCIAS!$C:$D,2,0)*VLOOKUP($N$2,PONDERADORES!$A$7:$G$9,7,0)+VLOOKUP(O764,REFERENCIAS!$C:$D,2,0)*VLOOKUP($O$2,PONDERADORES!$A$7:$G$9,7,0)</f>
        <v>0.2</v>
      </c>
      <c r="Z764" s="2">
        <f>+VLOOKUP(IF(R764&lt;0.1,0,IF(AND(R764&gt;=0.1,R764&lt;0.2),0.1,IF(AND(R764&gt;=0.2,R764&lt;0.3),0.2,IF(R764&gt;0.3,0.3,)))),REFERENCIAS!$C:$D,2,0)*VLOOKUP($R$2,PONDERADORES!$A$11:$G$11,7,0)</f>
        <v>15</v>
      </c>
      <c r="AA764" s="92"/>
      <c r="AB764" s="95" t="e">
        <f t="shared" ca="1" si="43"/>
        <v>#REF!</v>
      </c>
      <c r="AC764" s="23" t="e">
        <f ca="1">IF(AB764&gt;REFERENCIAS!$C$62,REFERENCIAS!$B$62,IF(AND(AB764&gt;=REFERENCIAS!$C$63,AB764&lt;REFERENCIAS!$D$63),REFERENCIAS!$B$63,IF(AND(AB764&gt;REFERENCIAS!$C$64,AB764&lt;=REFERENCIAS!$D$64),REFERENCIAS!$B$64,IF(AND(AB764&gt;=REFERENCIAS!$C$65,AB764&lt;REFERENCIAS!$D$65),REFERENCIAS!$B$65, "Revisar"))))</f>
        <v>#REF!</v>
      </c>
      <c r="AD764" s="94" t="e">
        <f ca="1">VLOOKUP(AC764,REFERENCIAS!$B$62:$G$65,4,FALSE)</f>
        <v>#REF!</v>
      </c>
      <c r="AJ764" s="20"/>
    </row>
    <row r="765" spans="1:36" ht="17.25" x14ac:dyDescent="0.25">
      <c r="A765" s="74"/>
      <c r="B765" s="19"/>
      <c r="C765" s="19"/>
      <c r="D765" s="50"/>
      <c r="E765" s="73"/>
      <c r="F765" s="74"/>
      <c r="G765" s="9"/>
      <c r="H765" s="48"/>
      <c r="I765" s="49">
        <f t="shared" ca="1" si="41"/>
        <v>2022</v>
      </c>
      <c r="J765" s="22">
        <f t="shared" ca="1" si="40"/>
        <v>1</v>
      </c>
      <c r="K765" s="19"/>
      <c r="L765" s="73"/>
      <c r="M765" s="74"/>
      <c r="N765" s="19"/>
      <c r="O765" s="73"/>
      <c r="P765" s="82">
        <v>1</v>
      </c>
      <c r="Q765" s="24">
        <v>1</v>
      </c>
      <c r="R765" s="81">
        <f t="shared" si="42"/>
        <v>1</v>
      </c>
      <c r="S765" s="85"/>
      <c r="T765" s="19"/>
      <c r="U765" s="22"/>
      <c r="V765" s="59"/>
      <c r="W765" s="81"/>
      <c r="X765" s="91" t="e">
        <f ca="1">+VLOOKUP(#REF!,REFERENCIAS!$C:$D,2,0)*VLOOKUP(#REF!,PONDERADORES!A:P,IF(AND(INFORMACION!$T765='REFERENCIAS RIESGO'!$C$36,INFORMACION!$F765=REFERENCIAS!$C$24),16,IF(INFORMACION!$T765='REFERENCIAS RIESGO'!$C$36,13,IF(INFORMACION!$F765=REFERENCIAS!$C$24,10,7))),0)+VLOOKUP(K765,REFERENCIAS!$C:$D,2,0)*VLOOKUP($K$2,PONDERADORES!A:P,IF(AND(INFORMACION!$T765='REFERENCIAS RIESGO'!$C$36,INFORMACION!$F765=REFERENCIAS!$C$24),16,IF(INFORMACION!$T765='REFERENCIAS RIESGO'!$C$36,13,IF(INFORMACION!$F765=REFERENCIAS!$C$24,10,7))),0)+VLOOKUP(L765,REFERENCIAS!$C:$D,2,0)*VLOOKUP($L$2,PONDERADORES!A:P,IF(AND(INFORMACION!$T765='REFERENCIAS RIESGO'!$C$36,INFORMACION!$F765=REFERENCIAS!$C$24),16,IF(INFORMACION!$T765='REFERENCIAS RIESGO'!$C$36,13,IF(INFORMACION!$F765=REFERENCIAS!$C$24,10,7))),0)+VLOOKUP(F765,REFERENCIAS!$C:$D,2,0)*VLOOKUP($F$2,PONDERADORES!A:P,IF(AND(INFORMACION!$T765='REFERENCIAS RIESGO'!$C$36,INFORMACION!$F765=REFERENCIAS!$C$24),16,IF(INFORMACION!$T765='REFERENCIAS RIESGO'!$C$36,13,IF(INFORMACION!$F765=REFERENCIAS!$C$24,10,7))),0)+VLOOKUP(T765,REFERENCIAS!$C:$D,2,0)*VLOOKUP($T$2,PONDERADORES!A:P,IF(AND(INFORMACION!$T765='REFERENCIAS RIESGO'!$C$36,INFORMACION!$F765=REFERENCIAS!$C$24),16,IF(INFORMACION!$T765='REFERENCIAS RIESGO'!$C$36,13,IF(INFORMACION!$F765=REFERENCIAS!$C$24,10,7))),0)+VLOOKUP(IF(J765&lt;=0.2,0.2,IF(AND(J765&gt;0.2,J765&lt;=0.4),0.4,IF(AND(J765&gt;0.4,J765&lt;=0.6),0.6,IF(AND(J765&gt;0.6,J765&lt;=0.8),0.8,IF(AND(J765&gt;0.8,J765&lt;=1),1))))),REFERENCIAS!$C:$D,2,0)*VLOOKUP($J$2,PONDERADORES!A:P,IF(AND(INFORMACION!$T765='REFERENCIAS RIESGO'!$C$36,INFORMACION!$F765=REFERENCIAS!$C$24),16,IF(INFORMACION!$T765='REFERENCIAS RIESGO'!$C$36,13,IF(INFORMACION!$F765=REFERENCIAS!$C$24,10,7))),0)</f>
        <v>#REF!</v>
      </c>
      <c r="Y765" s="68">
        <f>+VLOOKUP(M765,REFERENCIAS!$C:$D,2,0)*VLOOKUP($M$2,PONDERADORES!$A$7:$G$9,7,0)+VLOOKUP(N765,REFERENCIAS!$C:$D,2,0)*VLOOKUP($N$2,PONDERADORES!$A$7:$G$9,7,0)+VLOOKUP(O765,REFERENCIAS!$C:$D,2,0)*VLOOKUP($O$2,PONDERADORES!$A$7:$G$9,7,0)</f>
        <v>0.2</v>
      </c>
      <c r="Z765" s="2">
        <f>+VLOOKUP(IF(R765&lt;0.1,0,IF(AND(R765&gt;=0.1,R765&lt;0.2),0.1,IF(AND(R765&gt;=0.2,R765&lt;0.3),0.2,IF(R765&gt;0.3,0.3,)))),REFERENCIAS!$C:$D,2,0)*VLOOKUP($R$2,PONDERADORES!$A$11:$G$11,7,0)</f>
        <v>15</v>
      </c>
      <c r="AA765" s="92"/>
      <c r="AB765" s="95" t="e">
        <f t="shared" ca="1" si="43"/>
        <v>#REF!</v>
      </c>
      <c r="AC765" s="23" t="e">
        <f ca="1">IF(AB765&gt;REFERENCIAS!$C$62,REFERENCIAS!$B$62,IF(AND(AB765&gt;=REFERENCIAS!$C$63,AB765&lt;REFERENCIAS!$D$63),REFERENCIAS!$B$63,IF(AND(AB765&gt;REFERENCIAS!$C$64,AB765&lt;=REFERENCIAS!$D$64),REFERENCIAS!$B$64,IF(AND(AB765&gt;=REFERENCIAS!$C$65,AB765&lt;REFERENCIAS!$D$65),REFERENCIAS!$B$65, "Revisar"))))</f>
        <v>#REF!</v>
      </c>
      <c r="AD765" s="94" t="e">
        <f ca="1">VLOOKUP(AC765,REFERENCIAS!$B$62:$G$65,4,FALSE)</f>
        <v>#REF!</v>
      </c>
      <c r="AJ765" s="20"/>
    </row>
    <row r="766" spans="1:36" ht="17.25" x14ac:dyDescent="0.25">
      <c r="A766" s="74"/>
      <c r="B766" s="19"/>
      <c r="C766" s="19"/>
      <c r="D766" s="50"/>
      <c r="E766" s="73"/>
      <c r="F766" s="74"/>
      <c r="G766" s="9"/>
      <c r="H766" s="48"/>
      <c r="I766" s="49">
        <f t="shared" ca="1" si="41"/>
        <v>2022</v>
      </c>
      <c r="J766" s="22">
        <f t="shared" ca="1" si="40"/>
        <v>1</v>
      </c>
      <c r="K766" s="19"/>
      <c r="L766" s="73"/>
      <c r="M766" s="74"/>
      <c r="N766" s="19"/>
      <c r="O766" s="73"/>
      <c r="P766" s="82">
        <v>1</v>
      </c>
      <c r="Q766" s="24">
        <v>1</v>
      </c>
      <c r="R766" s="81">
        <f t="shared" si="42"/>
        <v>1</v>
      </c>
      <c r="S766" s="85"/>
      <c r="T766" s="19"/>
      <c r="U766" s="22"/>
      <c r="V766" s="59"/>
      <c r="W766" s="81"/>
      <c r="X766" s="91" t="e">
        <f ca="1">+VLOOKUP(#REF!,REFERENCIAS!$C:$D,2,0)*VLOOKUP(#REF!,PONDERADORES!A:P,IF(AND(INFORMACION!$T766='REFERENCIAS RIESGO'!$C$36,INFORMACION!$F766=REFERENCIAS!$C$24),16,IF(INFORMACION!$T766='REFERENCIAS RIESGO'!$C$36,13,IF(INFORMACION!$F766=REFERENCIAS!$C$24,10,7))),0)+VLOOKUP(K766,REFERENCIAS!$C:$D,2,0)*VLOOKUP($K$2,PONDERADORES!A:P,IF(AND(INFORMACION!$T766='REFERENCIAS RIESGO'!$C$36,INFORMACION!$F766=REFERENCIAS!$C$24),16,IF(INFORMACION!$T766='REFERENCIAS RIESGO'!$C$36,13,IF(INFORMACION!$F766=REFERENCIAS!$C$24,10,7))),0)+VLOOKUP(L766,REFERENCIAS!$C:$D,2,0)*VLOOKUP($L$2,PONDERADORES!A:P,IF(AND(INFORMACION!$T766='REFERENCIAS RIESGO'!$C$36,INFORMACION!$F766=REFERENCIAS!$C$24),16,IF(INFORMACION!$T766='REFERENCIAS RIESGO'!$C$36,13,IF(INFORMACION!$F766=REFERENCIAS!$C$24,10,7))),0)+VLOOKUP(F766,REFERENCIAS!$C:$D,2,0)*VLOOKUP($F$2,PONDERADORES!A:P,IF(AND(INFORMACION!$T766='REFERENCIAS RIESGO'!$C$36,INFORMACION!$F766=REFERENCIAS!$C$24),16,IF(INFORMACION!$T766='REFERENCIAS RIESGO'!$C$36,13,IF(INFORMACION!$F766=REFERENCIAS!$C$24,10,7))),0)+VLOOKUP(T766,REFERENCIAS!$C:$D,2,0)*VLOOKUP($T$2,PONDERADORES!A:P,IF(AND(INFORMACION!$T766='REFERENCIAS RIESGO'!$C$36,INFORMACION!$F766=REFERENCIAS!$C$24),16,IF(INFORMACION!$T766='REFERENCIAS RIESGO'!$C$36,13,IF(INFORMACION!$F766=REFERENCIAS!$C$24,10,7))),0)+VLOOKUP(IF(J766&lt;=0.2,0.2,IF(AND(J766&gt;0.2,J766&lt;=0.4),0.4,IF(AND(J766&gt;0.4,J766&lt;=0.6),0.6,IF(AND(J766&gt;0.6,J766&lt;=0.8),0.8,IF(AND(J766&gt;0.8,J766&lt;=1),1))))),REFERENCIAS!$C:$D,2,0)*VLOOKUP($J$2,PONDERADORES!A:P,IF(AND(INFORMACION!$T766='REFERENCIAS RIESGO'!$C$36,INFORMACION!$F766=REFERENCIAS!$C$24),16,IF(INFORMACION!$T766='REFERENCIAS RIESGO'!$C$36,13,IF(INFORMACION!$F766=REFERENCIAS!$C$24,10,7))),0)</f>
        <v>#REF!</v>
      </c>
      <c r="Y766" s="68">
        <f>+VLOOKUP(M766,REFERENCIAS!$C:$D,2,0)*VLOOKUP($M$2,PONDERADORES!$A$7:$G$9,7,0)+VLOOKUP(N766,REFERENCIAS!$C:$D,2,0)*VLOOKUP($N$2,PONDERADORES!$A$7:$G$9,7,0)+VLOOKUP(O766,REFERENCIAS!$C:$D,2,0)*VLOOKUP($O$2,PONDERADORES!$A$7:$G$9,7,0)</f>
        <v>0.2</v>
      </c>
      <c r="Z766" s="2">
        <f>+VLOOKUP(IF(R766&lt;0.1,0,IF(AND(R766&gt;=0.1,R766&lt;0.2),0.1,IF(AND(R766&gt;=0.2,R766&lt;0.3),0.2,IF(R766&gt;0.3,0.3,)))),REFERENCIAS!$C:$D,2,0)*VLOOKUP($R$2,PONDERADORES!$A$11:$G$11,7,0)</f>
        <v>15</v>
      </c>
      <c r="AA766" s="92"/>
      <c r="AB766" s="95" t="e">
        <f t="shared" ca="1" si="43"/>
        <v>#REF!</v>
      </c>
      <c r="AC766" s="23" t="e">
        <f ca="1">IF(AB766&gt;REFERENCIAS!$C$62,REFERENCIAS!$B$62,IF(AND(AB766&gt;=REFERENCIAS!$C$63,AB766&lt;REFERENCIAS!$D$63),REFERENCIAS!$B$63,IF(AND(AB766&gt;REFERENCIAS!$C$64,AB766&lt;=REFERENCIAS!$D$64),REFERENCIAS!$B$64,IF(AND(AB766&gt;=REFERENCIAS!$C$65,AB766&lt;REFERENCIAS!$D$65),REFERENCIAS!$B$65, "Revisar"))))</f>
        <v>#REF!</v>
      </c>
      <c r="AD766" s="94" t="e">
        <f ca="1">VLOOKUP(AC766,REFERENCIAS!$B$62:$G$65,4,FALSE)</f>
        <v>#REF!</v>
      </c>
      <c r="AJ766" s="20"/>
    </row>
    <row r="767" spans="1:36" ht="17.25" x14ac:dyDescent="0.25">
      <c r="A767" s="74"/>
      <c r="B767" s="19"/>
      <c r="C767" s="19"/>
      <c r="D767" s="50"/>
      <c r="E767" s="73"/>
      <c r="F767" s="74"/>
      <c r="G767" s="9"/>
      <c r="H767" s="48"/>
      <c r="I767" s="49">
        <f t="shared" ca="1" si="41"/>
        <v>2022</v>
      </c>
      <c r="J767" s="22">
        <f t="shared" ca="1" si="40"/>
        <v>1</v>
      </c>
      <c r="K767" s="19"/>
      <c r="L767" s="73"/>
      <c r="M767" s="74"/>
      <c r="N767" s="19"/>
      <c r="O767" s="73"/>
      <c r="P767" s="82">
        <v>1</v>
      </c>
      <c r="Q767" s="24">
        <v>1</v>
      </c>
      <c r="R767" s="81">
        <f t="shared" si="42"/>
        <v>1</v>
      </c>
      <c r="S767" s="85"/>
      <c r="T767" s="19"/>
      <c r="U767" s="22"/>
      <c r="V767" s="59"/>
      <c r="W767" s="81"/>
      <c r="X767" s="91" t="e">
        <f ca="1">+VLOOKUP(#REF!,REFERENCIAS!$C:$D,2,0)*VLOOKUP(#REF!,PONDERADORES!A:P,IF(AND(INFORMACION!$T767='REFERENCIAS RIESGO'!$C$36,INFORMACION!$F767=REFERENCIAS!$C$24),16,IF(INFORMACION!$T767='REFERENCIAS RIESGO'!$C$36,13,IF(INFORMACION!$F767=REFERENCIAS!$C$24,10,7))),0)+VLOOKUP(K767,REFERENCIAS!$C:$D,2,0)*VLOOKUP($K$2,PONDERADORES!A:P,IF(AND(INFORMACION!$T767='REFERENCIAS RIESGO'!$C$36,INFORMACION!$F767=REFERENCIAS!$C$24),16,IF(INFORMACION!$T767='REFERENCIAS RIESGO'!$C$36,13,IF(INFORMACION!$F767=REFERENCIAS!$C$24,10,7))),0)+VLOOKUP(L767,REFERENCIAS!$C:$D,2,0)*VLOOKUP($L$2,PONDERADORES!A:P,IF(AND(INFORMACION!$T767='REFERENCIAS RIESGO'!$C$36,INFORMACION!$F767=REFERENCIAS!$C$24),16,IF(INFORMACION!$T767='REFERENCIAS RIESGO'!$C$36,13,IF(INFORMACION!$F767=REFERENCIAS!$C$24,10,7))),0)+VLOOKUP(F767,REFERENCIAS!$C:$D,2,0)*VLOOKUP($F$2,PONDERADORES!A:P,IF(AND(INFORMACION!$T767='REFERENCIAS RIESGO'!$C$36,INFORMACION!$F767=REFERENCIAS!$C$24),16,IF(INFORMACION!$T767='REFERENCIAS RIESGO'!$C$36,13,IF(INFORMACION!$F767=REFERENCIAS!$C$24,10,7))),0)+VLOOKUP(T767,REFERENCIAS!$C:$D,2,0)*VLOOKUP($T$2,PONDERADORES!A:P,IF(AND(INFORMACION!$T767='REFERENCIAS RIESGO'!$C$36,INFORMACION!$F767=REFERENCIAS!$C$24),16,IF(INFORMACION!$T767='REFERENCIAS RIESGO'!$C$36,13,IF(INFORMACION!$F767=REFERENCIAS!$C$24,10,7))),0)+VLOOKUP(IF(J767&lt;=0.2,0.2,IF(AND(J767&gt;0.2,J767&lt;=0.4),0.4,IF(AND(J767&gt;0.4,J767&lt;=0.6),0.6,IF(AND(J767&gt;0.6,J767&lt;=0.8),0.8,IF(AND(J767&gt;0.8,J767&lt;=1),1))))),REFERENCIAS!$C:$D,2,0)*VLOOKUP($J$2,PONDERADORES!A:P,IF(AND(INFORMACION!$T767='REFERENCIAS RIESGO'!$C$36,INFORMACION!$F767=REFERENCIAS!$C$24),16,IF(INFORMACION!$T767='REFERENCIAS RIESGO'!$C$36,13,IF(INFORMACION!$F767=REFERENCIAS!$C$24,10,7))),0)</f>
        <v>#REF!</v>
      </c>
      <c r="Y767" s="68">
        <f>+VLOOKUP(M767,REFERENCIAS!$C:$D,2,0)*VLOOKUP($M$2,PONDERADORES!$A$7:$G$9,7,0)+VLOOKUP(N767,REFERENCIAS!$C:$D,2,0)*VLOOKUP($N$2,PONDERADORES!$A$7:$G$9,7,0)+VLOOKUP(O767,REFERENCIAS!$C:$D,2,0)*VLOOKUP($O$2,PONDERADORES!$A$7:$G$9,7,0)</f>
        <v>0.2</v>
      </c>
      <c r="Z767" s="2">
        <f>+VLOOKUP(IF(R767&lt;0.1,0,IF(AND(R767&gt;=0.1,R767&lt;0.2),0.1,IF(AND(R767&gt;=0.2,R767&lt;0.3),0.2,IF(R767&gt;0.3,0.3,)))),REFERENCIAS!$C:$D,2,0)*VLOOKUP($R$2,PONDERADORES!$A$11:$G$11,7,0)</f>
        <v>15</v>
      </c>
      <c r="AA767" s="92"/>
      <c r="AB767" s="95" t="e">
        <f t="shared" ca="1" si="43"/>
        <v>#REF!</v>
      </c>
      <c r="AC767" s="23" t="e">
        <f ca="1">IF(AB767&gt;REFERENCIAS!$C$62,REFERENCIAS!$B$62,IF(AND(AB767&gt;=REFERENCIAS!$C$63,AB767&lt;REFERENCIAS!$D$63),REFERENCIAS!$B$63,IF(AND(AB767&gt;REFERENCIAS!$C$64,AB767&lt;=REFERENCIAS!$D$64),REFERENCIAS!$B$64,IF(AND(AB767&gt;=REFERENCIAS!$C$65,AB767&lt;REFERENCIAS!$D$65),REFERENCIAS!$B$65, "Revisar"))))</f>
        <v>#REF!</v>
      </c>
      <c r="AD767" s="94" t="e">
        <f ca="1">VLOOKUP(AC767,REFERENCIAS!$B$62:$G$65,4,FALSE)</f>
        <v>#REF!</v>
      </c>
      <c r="AJ767" s="20"/>
    </row>
    <row r="768" spans="1:36" ht="17.25" x14ac:dyDescent="0.25">
      <c r="A768" s="74"/>
      <c r="B768" s="19"/>
      <c r="C768" s="19"/>
      <c r="D768" s="50"/>
      <c r="E768" s="73"/>
      <c r="F768" s="74"/>
      <c r="G768" s="9"/>
      <c r="H768" s="48"/>
      <c r="I768" s="49">
        <f t="shared" ca="1" si="41"/>
        <v>2022</v>
      </c>
      <c r="J768" s="22">
        <f t="shared" ca="1" si="40"/>
        <v>1</v>
      </c>
      <c r="K768" s="19"/>
      <c r="L768" s="73"/>
      <c r="M768" s="74"/>
      <c r="N768" s="19"/>
      <c r="O768" s="73"/>
      <c r="P768" s="82">
        <v>1</v>
      </c>
      <c r="Q768" s="24">
        <v>1</v>
      </c>
      <c r="R768" s="81">
        <f t="shared" si="42"/>
        <v>1</v>
      </c>
      <c r="S768" s="85"/>
      <c r="T768" s="19"/>
      <c r="U768" s="22"/>
      <c r="V768" s="59"/>
      <c r="W768" s="81"/>
      <c r="X768" s="91" t="e">
        <f ca="1">+VLOOKUP(#REF!,REFERENCIAS!$C:$D,2,0)*VLOOKUP(#REF!,PONDERADORES!A:P,IF(AND(INFORMACION!$T768='REFERENCIAS RIESGO'!$C$36,INFORMACION!$F768=REFERENCIAS!$C$24),16,IF(INFORMACION!$T768='REFERENCIAS RIESGO'!$C$36,13,IF(INFORMACION!$F768=REFERENCIAS!$C$24,10,7))),0)+VLOOKUP(K768,REFERENCIAS!$C:$D,2,0)*VLOOKUP($K$2,PONDERADORES!A:P,IF(AND(INFORMACION!$T768='REFERENCIAS RIESGO'!$C$36,INFORMACION!$F768=REFERENCIAS!$C$24),16,IF(INFORMACION!$T768='REFERENCIAS RIESGO'!$C$36,13,IF(INFORMACION!$F768=REFERENCIAS!$C$24,10,7))),0)+VLOOKUP(L768,REFERENCIAS!$C:$D,2,0)*VLOOKUP($L$2,PONDERADORES!A:P,IF(AND(INFORMACION!$T768='REFERENCIAS RIESGO'!$C$36,INFORMACION!$F768=REFERENCIAS!$C$24),16,IF(INFORMACION!$T768='REFERENCIAS RIESGO'!$C$36,13,IF(INFORMACION!$F768=REFERENCIAS!$C$24,10,7))),0)+VLOOKUP(F768,REFERENCIAS!$C:$D,2,0)*VLOOKUP($F$2,PONDERADORES!A:P,IF(AND(INFORMACION!$T768='REFERENCIAS RIESGO'!$C$36,INFORMACION!$F768=REFERENCIAS!$C$24),16,IF(INFORMACION!$T768='REFERENCIAS RIESGO'!$C$36,13,IF(INFORMACION!$F768=REFERENCIAS!$C$24,10,7))),0)+VLOOKUP(T768,REFERENCIAS!$C:$D,2,0)*VLOOKUP($T$2,PONDERADORES!A:P,IF(AND(INFORMACION!$T768='REFERENCIAS RIESGO'!$C$36,INFORMACION!$F768=REFERENCIAS!$C$24),16,IF(INFORMACION!$T768='REFERENCIAS RIESGO'!$C$36,13,IF(INFORMACION!$F768=REFERENCIAS!$C$24,10,7))),0)+VLOOKUP(IF(J768&lt;=0.2,0.2,IF(AND(J768&gt;0.2,J768&lt;=0.4),0.4,IF(AND(J768&gt;0.4,J768&lt;=0.6),0.6,IF(AND(J768&gt;0.6,J768&lt;=0.8),0.8,IF(AND(J768&gt;0.8,J768&lt;=1),1))))),REFERENCIAS!$C:$D,2,0)*VLOOKUP($J$2,PONDERADORES!A:P,IF(AND(INFORMACION!$T768='REFERENCIAS RIESGO'!$C$36,INFORMACION!$F768=REFERENCIAS!$C$24),16,IF(INFORMACION!$T768='REFERENCIAS RIESGO'!$C$36,13,IF(INFORMACION!$F768=REFERENCIAS!$C$24,10,7))),0)</f>
        <v>#REF!</v>
      </c>
      <c r="Y768" s="68">
        <f>+VLOOKUP(M768,REFERENCIAS!$C:$D,2,0)*VLOOKUP($M$2,PONDERADORES!$A$7:$G$9,7,0)+VLOOKUP(N768,REFERENCIAS!$C:$D,2,0)*VLOOKUP($N$2,PONDERADORES!$A$7:$G$9,7,0)+VLOOKUP(O768,REFERENCIAS!$C:$D,2,0)*VLOOKUP($O$2,PONDERADORES!$A$7:$G$9,7,0)</f>
        <v>0.2</v>
      </c>
      <c r="Z768" s="2">
        <f>+VLOOKUP(IF(R768&lt;0.1,0,IF(AND(R768&gt;=0.1,R768&lt;0.2),0.1,IF(AND(R768&gt;=0.2,R768&lt;0.3),0.2,IF(R768&gt;0.3,0.3,)))),REFERENCIAS!$C:$D,2,0)*VLOOKUP($R$2,PONDERADORES!$A$11:$G$11,7,0)</f>
        <v>15</v>
      </c>
      <c r="AA768" s="92"/>
      <c r="AB768" s="95" t="e">
        <f t="shared" ca="1" si="43"/>
        <v>#REF!</v>
      </c>
      <c r="AC768" s="23" t="e">
        <f ca="1">IF(AB768&gt;REFERENCIAS!$C$62,REFERENCIAS!$B$62,IF(AND(AB768&gt;=REFERENCIAS!$C$63,AB768&lt;REFERENCIAS!$D$63),REFERENCIAS!$B$63,IF(AND(AB768&gt;REFERENCIAS!$C$64,AB768&lt;=REFERENCIAS!$D$64),REFERENCIAS!$B$64,IF(AND(AB768&gt;=REFERENCIAS!$C$65,AB768&lt;REFERENCIAS!$D$65),REFERENCIAS!$B$65, "Revisar"))))</f>
        <v>#REF!</v>
      </c>
      <c r="AD768" s="94" t="e">
        <f ca="1">VLOOKUP(AC768,REFERENCIAS!$B$62:$G$65,4,FALSE)</f>
        <v>#REF!</v>
      </c>
      <c r="AJ768" s="20"/>
    </row>
    <row r="769" spans="1:36" ht="17.25" x14ac:dyDescent="0.25">
      <c r="A769" s="74"/>
      <c r="B769" s="19"/>
      <c r="C769" s="19"/>
      <c r="D769" s="50"/>
      <c r="E769" s="73"/>
      <c r="F769" s="74"/>
      <c r="G769" s="9"/>
      <c r="H769" s="48"/>
      <c r="I769" s="49">
        <f t="shared" ca="1" si="41"/>
        <v>2022</v>
      </c>
      <c r="J769" s="22">
        <f t="shared" ca="1" si="40"/>
        <v>1</v>
      </c>
      <c r="K769" s="19"/>
      <c r="L769" s="73"/>
      <c r="M769" s="74"/>
      <c r="N769" s="19"/>
      <c r="O769" s="73"/>
      <c r="P769" s="82">
        <v>1</v>
      </c>
      <c r="Q769" s="24">
        <v>1</v>
      </c>
      <c r="R769" s="81">
        <f t="shared" si="42"/>
        <v>1</v>
      </c>
      <c r="S769" s="85"/>
      <c r="T769" s="19"/>
      <c r="U769" s="22"/>
      <c r="V769" s="59"/>
      <c r="W769" s="81"/>
      <c r="X769" s="91" t="e">
        <f ca="1">+VLOOKUP(#REF!,REFERENCIAS!$C:$D,2,0)*VLOOKUP(#REF!,PONDERADORES!A:P,IF(AND(INFORMACION!$T769='REFERENCIAS RIESGO'!$C$36,INFORMACION!$F769=REFERENCIAS!$C$24),16,IF(INFORMACION!$T769='REFERENCIAS RIESGO'!$C$36,13,IF(INFORMACION!$F769=REFERENCIAS!$C$24,10,7))),0)+VLOOKUP(K769,REFERENCIAS!$C:$D,2,0)*VLOOKUP($K$2,PONDERADORES!A:P,IF(AND(INFORMACION!$T769='REFERENCIAS RIESGO'!$C$36,INFORMACION!$F769=REFERENCIAS!$C$24),16,IF(INFORMACION!$T769='REFERENCIAS RIESGO'!$C$36,13,IF(INFORMACION!$F769=REFERENCIAS!$C$24,10,7))),0)+VLOOKUP(L769,REFERENCIAS!$C:$D,2,0)*VLOOKUP($L$2,PONDERADORES!A:P,IF(AND(INFORMACION!$T769='REFERENCIAS RIESGO'!$C$36,INFORMACION!$F769=REFERENCIAS!$C$24),16,IF(INFORMACION!$T769='REFERENCIAS RIESGO'!$C$36,13,IF(INFORMACION!$F769=REFERENCIAS!$C$24,10,7))),0)+VLOOKUP(F769,REFERENCIAS!$C:$D,2,0)*VLOOKUP($F$2,PONDERADORES!A:P,IF(AND(INFORMACION!$T769='REFERENCIAS RIESGO'!$C$36,INFORMACION!$F769=REFERENCIAS!$C$24),16,IF(INFORMACION!$T769='REFERENCIAS RIESGO'!$C$36,13,IF(INFORMACION!$F769=REFERENCIAS!$C$24,10,7))),0)+VLOOKUP(T769,REFERENCIAS!$C:$D,2,0)*VLOOKUP($T$2,PONDERADORES!A:P,IF(AND(INFORMACION!$T769='REFERENCIAS RIESGO'!$C$36,INFORMACION!$F769=REFERENCIAS!$C$24),16,IF(INFORMACION!$T769='REFERENCIAS RIESGO'!$C$36,13,IF(INFORMACION!$F769=REFERENCIAS!$C$24,10,7))),0)+VLOOKUP(IF(J769&lt;=0.2,0.2,IF(AND(J769&gt;0.2,J769&lt;=0.4),0.4,IF(AND(J769&gt;0.4,J769&lt;=0.6),0.6,IF(AND(J769&gt;0.6,J769&lt;=0.8),0.8,IF(AND(J769&gt;0.8,J769&lt;=1),1))))),REFERENCIAS!$C:$D,2,0)*VLOOKUP($J$2,PONDERADORES!A:P,IF(AND(INFORMACION!$T769='REFERENCIAS RIESGO'!$C$36,INFORMACION!$F769=REFERENCIAS!$C$24),16,IF(INFORMACION!$T769='REFERENCIAS RIESGO'!$C$36,13,IF(INFORMACION!$F769=REFERENCIAS!$C$24,10,7))),0)</f>
        <v>#REF!</v>
      </c>
      <c r="Y769" s="68">
        <f>+VLOOKUP(M769,REFERENCIAS!$C:$D,2,0)*VLOOKUP($M$2,PONDERADORES!$A$7:$G$9,7,0)+VLOOKUP(N769,REFERENCIAS!$C:$D,2,0)*VLOOKUP($N$2,PONDERADORES!$A$7:$G$9,7,0)+VLOOKUP(O769,REFERENCIAS!$C:$D,2,0)*VLOOKUP($O$2,PONDERADORES!$A$7:$G$9,7,0)</f>
        <v>0.2</v>
      </c>
      <c r="Z769" s="2">
        <f>+VLOOKUP(IF(R769&lt;0.1,0,IF(AND(R769&gt;=0.1,R769&lt;0.2),0.1,IF(AND(R769&gt;=0.2,R769&lt;0.3),0.2,IF(R769&gt;0.3,0.3,)))),REFERENCIAS!$C:$D,2,0)*VLOOKUP($R$2,PONDERADORES!$A$11:$G$11,7,0)</f>
        <v>15</v>
      </c>
      <c r="AA769" s="92"/>
      <c r="AB769" s="95" t="e">
        <f t="shared" ca="1" si="43"/>
        <v>#REF!</v>
      </c>
      <c r="AC769" s="23" t="e">
        <f ca="1">IF(AB769&gt;REFERENCIAS!$C$62,REFERENCIAS!$B$62,IF(AND(AB769&gt;=REFERENCIAS!$C$63,AB769&lt;REFERENCIAS!$D$63),REFERENCIAS!$B$63,IF(AND(AB769&gt;REFERENCIAS!$C$64,AB769&lt;=REFERENCIAS!$D$64),REFERENCIAS!$B$64,IF(AND(AB769&gt;=REFERENCIAS!$C$65,AB769&lt;REFERENCIAS!$D$65),REFERENCIAS!$B$65, "Revisar"))))</f>
        <v>#REF!</v>
      </c>
      <c r="AD769" s="94" t="e">
        <f ca="1">VLOOKUP(AC769,REFERENCIAS!$B$62:$G$65,4,FALSE)</f>
        <v>#REF!</v>
      </c>
      <c r="AJ769" s="20"/>
    </row>
    <row r="770" spans="1:36" ht="17.25" x14ac:dyDescent="0.25">
      <c r="A770" s="74"/>
      <c r="B770" s="19"/>
      <c r="C770" s="19"/>
      <c r="D770" s="50"/>
      <c r="E770" s="73"/>
      <c r="F770" s="74"/>
      <c r="G770" s="9"/>
      <c r="H770" s="48"/>
      <c r="I770" s="49">
        <f t="shared" ca="1" si="41"/>
        <v>2022</v>
      </c>
      <c r="J770" s="22">
        <f t="shared" ca="1" si="40"/>
        <v>1</v>
      </c>
      <c r="K770" s="19"/>
      <c r="L770" s="73"/>
      <c r="M770" s="74"/>
      <c r="N770" s="19"/>
      <c r="O770" s="73"/>
      <c r="P770" s="82">
        <v>1</v>
      </c>
      <c r="Q770" s="24">
        <v>1</v>
      </c>
      <c r="R770" s="81">
        <f t="shared" si="42"/>
        <v>1</v>
      </c>
      <c r="S770" s="85"/>
      <c r="T770" s="19"/>
      <c r="U770" s="22"/>
      <c r="V770" s="59"/>
      <c r="W770" s="81"/>
      <c r="X770" s="91" t="e">
        <f ca="1">+VLOOKUP(#REF!,REFERENCIAS!$C:$D,2,0)*VLOOKUP(#REF!,PONDERADORES!A:P,IF(AND(INFORMACION!$T770='REFERENCIAS RIESGO'!$C$36,INFORMACION!$F770=REFERENCIAS!$C$24),16,IF(INFORMACION!$T770='REFERENCIAS RIESGO'!$C$36,13,IF(INFORMACION!$F770=REFERENCIAS!$C$24,10,7))),0)+VLOOKUP(K770,REFERENCIAS!$C:$D,2,0)*VLOOKUP($K$2,PONDERADORES!A:P,IF(AND(INFORMACION!$T770='REFERENCIAS RIESGO'!$C$36,INFORMACION!$F770=REFERENCIAS!$C$24),16,IF(INFORMACION!$T770='REFERENCIAS RIESGO'!$C$36,13,IF(INFORMACION!$F770=REFERENCIAS!$C$24,10,7))),0)+VLOOKUP(L770,REFERENCIAS!$C:$D,2,0)*VLOOKUP($L$2,PONDERADORES!A:P,IF(AND(INFORMACION!$T770='REFERENCIAS RIESGO'!$C$36,INFORMACION!$F770=REFERENCIAS!$C$24),16,IF(INFORMACION!$T770='REFERENCIAS RIESGO'!$C$36,13,IF(INFORMACION!$F770=REFERENCIAS!$C$24,10,7))),0)+VLOOKUP(F770,REFERENCIAS!$C:$D,2,0)*VLOOKUP($F$2,PONDERADORES!A:P,IF(AND(INFORMACION!$T770='REFERENCIAS RIESGO'!$C$36,INFORMACION!$F770=REFERENCIAS!$C$24),16,IF(INFORMACION!$T770='REFERENCIAS RIESGO'!$C$36,13,IF(INFORMACION!$F770=REFERENCIAS!$C$24,10,7))),0)+VLOOKUP(T770,REFERENCIAS!$C:$D,2,0)*VLOOKUP($T$2,PONDERADORES!A:P,IF(AND(INFORMACION!$T770='REFERENCIAS RIESGO'!$C$36,INFORMACION!$F770=REFERENCIAS!$C$24),16,IF(INFORMACION!$T770='REFERENCIAS RIESGO'!$C$36,13,IF(INFORMACION!$F770=REFERENCIAS!$C$24,10,7))),0)+VLOOKUP(IF(J770&lt;=0.2,0.2,IF(AND(J770&gt;0.2,J770&lt;=0.4),0.4,IF(AND(J770&gt;0.4,J770&lt;=0.6),0.6,IF(AND(J770&gt;0.6,J770&lt;=0.8),0.8,IF(AND(J770&gt;0.8,J770&lt;=1),1))))),REFERENCIAS!$C:$D,2,0)*VLOOKUP($J$2,PONDERADORES!A:P,IF(AND(INFORMACION!$T770='REFERENCIAS RIESGO'!$C$36,INFORMACION!$F770=REFERENCIAS!$C$24),16,IF(INFORMACION!$T770='REFERENCIAS RIESGO'!$C$36,13,IF(INFORMACION!$F770=REFERENCIAS!$C$24,10,7))),0)</f>
        <v>#REF!</v>
      </c>
      <c r="Y770" s="68">
        <f>+VLOOKUP(M770,REFERENCIAS!$C:$D,2,0)*VLOOKUP($M$2,PONDERADORES!$A$7:$G$9,7,0)+VLOOKUP(N770,REFERENCIAS!$C:$D,2,0)*VLOOKUP($N$2,PONDERADORES!$A$7:$G$9,7,0)+VLOOKUP(O770,REFERENCIAS!$C:$D,2,0)*VLOOKUP($O$2,PONDERADORES!$A$7:$G$9,7,0)</f>
        <v>0.2</v>
      </c>
      <c r="Z770" s="2">
        <f>+VLOOKUP(IF(R770&lt;0.1,0,IF(AND(R770&gt;=0.1,R770&lt;0.2),0.1,IF(AND(R770&gt;=0.2,R770&lt;0.3),0.2,IF(R770&gt;0.3,0.3,)))),REFERENCIAS!$C:$D,2,0)*VLOOKUP($R$2,PONDERADORES!$A$11:$G$11,7,0)</f>
        <v>15</v>
      </c>
      <c r="AA770" s="92"/>
      <c r="AB770" s="95" t="e">
        <f t="shared" ca="1" si="43"/>
        <v>#REF!</v>
      </c>
      <c r="AC770" s="23" t="e">
        <f ca="1">IF(AB770&gt;REFERENCIAS!$C$62,REFERENCIAS!$B$62,IF(AND(AB770&gt;=REFERENCIAS!$C$63,AB770&lt;REFERENCIAS!$D$63),REFERENCIAS!$B$63,IF(AND(AB770&gt;REFERENCIAS!$C$64,AB770&lt;=REFERENCIAS!$D$64),REFERENCIAS!$B$64,IF(AND(AB770&gt;=REFERENCIAS!$C$65,AB770&lt;REFERENCIAS!$D$65),REFERENCIAS!$B$65, "Revisar"))))</f>
        <v>#REF!</v>
      </c>
      <c r="AD770" s="94" t="e">
        <f ca="1">VLOOKUP(AC770,REFERENCIAS!$B$62:$G$65,4,FALSE)</f>
        <v>#REF!</v>
      </c>
      <c r="AJ770" s="20"/>
    </row>
    <row r="771" spans="1:36" ht="17.25" x14ac:dyDescent="0.25">
      <c r="A771" s="74"/>
      <c r="B771" s="19"/>
      <c r="C771" s="19"/>
      <c r="D771" s="50"/>
      <c r="E771" s="73"/>
      <c r="F771" s="74"/>
      <c r="G771" s="9"/>
      <c r="H771" s="48"/>
      <c r="I771" s="49">
        <f t="shared" ca="1" si="41"/>
        <v>2022</v>
      </c>
      <c r="J771" s="22">
        <f t="shared" ca="1" si="40"/>
        <v>1</v>
      </c>
      <c r="K771" s="19"/>
      <c r="L771" s="73"/>
      <c r="M771" s="74"/>
      <c r="N771" s="19"/>
      <c r="O771" s="73"/>
      <c r="P771" s="82">
        <v>1</v>
      </c>
      <c r="Q771" s="24">
        <v>1</v>
      </c>
      <c r="R771" s="81">
        <f t="shared" si="42"/>
        <v>1</v>
      </c>
      <c r="S771" s="85"/>
      <c r="T771" s="19"/>
      <c r="U771" s="22"/>
      <c r="V771" s="59"/>
      <c r="W771" s="81"/>
      <c r="X771" s="91" t="e">
        <f ca="1">+VLOOKUP(#REF!,REFERENCIAS!$C:$D,2,0)*VLOOKUP(#REF!,PONDERADORES!A:P,IF(AND(INFORMACION!$T771='REFERENCIAS RIESGO'!$C$36,INFORMACION!$F771=REFERENCIAS!$C$24),16,IF(INFORMACION!$T771='REFERENCIAS RIESGO'!$C$36,13,IF(INFORMACION!$F771=REFERENCIAS!$C$24,10,7))),0)+VLOOKUP(K771,REFERENCIAS!$C:$D,2,0)*VLOOKUP($K$2,PONDERADORES!A:P,IF(AND(INFORMACION!$T771='REFERENCIAS RIESGO'!$C$36,INFORMACION!$F771=REFERENCIAS!$C$24),16,IF(INFORMACION!$T771='REFERENCIAS RIESGO'!$C$36,13,IF(INFORMACION!$F771=REFERENCIAS!$C$24,10,7))),0)+VLOOKUP(L771,REFERENCIAS!$C:$D,2,0)*VLOOKUP($L$2,PONDERADORES!A:P,IF(AND(INFORMACION!$T771='REFERENCIAS RIESGO'!$C$36,INFORMACION!$F771=REFERENCIAS!$C$24),16,IF(INFORMACION!$T771='REFERENCIAS RIESGO'!$C$36,13,IF(INFORMACION!$F771=REFERENCIAS!$C$24,10,7))),0)+VLOOKUP(F771,REFERENCIAS!$C:$D,2,0)*VLOOKUP($F$2,PONDERADORES!A:P,IF(AND(INFORMACION!$T771='REFERENCIAS RIESGO'!$C$36,INFORMACION!$F771=REFERENCIAS!$C$24),16,IF(INFORMACION!$T771='REFERENCIAS RIESGO'!$C$36,13,IF(INFORMACION!$F771=REFERENCIAS!$C$24,10,7))),0)+VLOOKUP(T771,REFERENCIAS!$C:$D,2,0)*VLOOKUP($T$2,PONDERADORES!A:P,IF(AND(INFORMACION!$T771='REFERENCIAS RIESGO'!$C$36,INFORMACION!$F771=REFERENCIAS!$C$24),16,IF(INFORMACION!$T771='REFERENCIAS RIESGO'!$C$36,13,IF(INFORMACION!$F771=REFERENCIAS!$C$24,10,7))),0)+VLOOKUP(IF(J771&lt;=0.2,0.2,IF(AND(J771&gt;0.2,J771&lt;=0.4),0.4,IF(AND(J771&gt;0.4,J771&lt;=0.6),0.6,IF(AND(J771&gt;0.6,J771&lt;=0.8),0.8,IF(AND(J771&gt;0.8,J771&lt;=1),1))))),REFERENCIAS!$C:$D,2,0)*VLOOKUP($J$2,PONDERADORES!A:P,IF(AND(INFORMACION!$T771='REFERENCIAS RIESGO'!$C$36,INFORMACION!$F771=REFERENCIAS!$C$24),16,IF(INFORMACION!$T771='REFERENCIAS RIESGO'!$C$36,13,IF(INFORMACION!$F771=REFERENCIAS!$C$24,10,7))),0)</f>
        <v>#REF!</v>
      </c>
      <c r="Y771" s="68">
        <f>+VLOOKUP(M771,REFERENCIAS!$C:$D,2,0)*VLOOKUP($M$2,PONDERADORES!$A$7:$G$9,7,0)+VLOOKUP(N771,REFERENCIAS!$C:$D,2,0)*VLOOKUP($N$2,PONDERADORES!$A$7:$G$9,7,0)+VLOOKUP(O771,REFERENCIAS!$C:$D,2,0)*VLOOKUP($O$2,PONDERADORES!$A$7:$G$9,7,0)</f>
        <v>0.2</v>
      </c>
      <c r="Z771" s="2">
        <f>+VLOOKUP(IF(R771&lt;0.1,0,IF(AND(R771&gt;=0.1,R771&lt;0.2),0.1,IF(AND(R771&gt;=0.2,R771&lt;0.3),0.2,IF(R771&gt;0.3,0.3,)))),REFERENCIAS!$C:$D,2,0)*VLOOKUP($R$2,PONDERADORES!$A$11:$G$11,7,0)</f>
        <v>15</v>
      </c>
      <c r="AA771" s="92"/>
      <c r="AB771" s="95" t="e">
        <f t="shared" ca="1" si="43"/>
        <v>#REF!</v>
      </c>
      <c r="AC771" s="23" t="e">
        <f ca="1">IF(AB771&gt;REFERENCIAS!$C$62,REFERENCIAS!$B$62,IF(AND(AB771&gt;=REFERENCIAS!$C$63,AB771&lt;REFERENCIAS!$D$63),REFERENCIAS!$B$63,IF(AND(AB771&gt;REFERENCIAS!$C$64,AB771&lt;=REFERENCIAS!$D$64),REFERENCIAS!$B$64,IF(AND(AB771&gt;=REFERENCIAS!$C$65,AB771&lt;REFERENCIAS!$D$65),REFERENCIAS!$B$65, "Revisar"))))</f>
        <v>#REF!</v>
      </c>
      <c r="AD771" s="94" t="e">
        <f ca="1">VLOOKUP(AC771,REFERENCIAS!$B$62:$G$65,4,FALSE)</f>
        <v>#REF!</v>
      </c>
      <c r="AJ771" s="20"/>
    </row>
    <row r="772" spans="1:36" ht="17.25" x14ac:dyDescent="0.25">
      <c r="A772" s="74"/>
      <c r="B772" s="19"/>
      <c r="C772" s="19"/>
      <c r="D772" s="50"/>
      <c r="E772" s="73"/>
      <c r="F772" s="74"/>
      <c r="G772" s="9"/>
      <c r="H772" s="48"/>
      <c r="I772" s="49">
        <f t="shared" ca="1" si="41"/>
        <v>2022</v>
      </c>
      <c r="J772" s="22">
        <f t="shared" ref="J772:J835" ca="1" si="44">IF(I772&gt;G772,1,I772/G772)</f>
        <v>1</v>
      </c>
      <c r="K772" s="19"/>
      <c r="L772" s="73"/>
      <c r="M772" s="74"/>
      <c r="N772" s="19"/>
      <c r="O772" s="73"/>
      <c r="P772" s="82">
        <v>1</v>
      </c>
      <c r="Q772" s="24">
        <v>1</v>
      </c>
      <c r="R772" s="81">
        <f t="shared" si="42"/>
        <v>1</v>
      </c>
      <c r="S772" s="85"/>
      <c r="T772" s="19"/>
      <c r="U772" s="22"/>
      <c r="V772" s="59"/>
      <c r="W772" s="81"/>
      <c r="X772" s="91" t="e">
        <f ca="1">+VLOOKUP(#REF!,REFERENCIAS!$C:$D,2,0)*VLOOKUP(#REF!,PONDERADORES!A:P,IF(AND(INFORMACION!$T772='REFERENCIAS RIESGO'!$C$36,INFORMACION!$F772=REFERENCIAS!$C$24),16,IF(INFORMACION!$T772='REFERENCIAS RIESGO'!$C$36,13,IF(INFORMACION!$F772=REFERENCIAS!$C$24,10,7))),0)+VLOOKUP(K772,REFERENCIAS!$C:$D,2,0)*VLOOKUP($K$2,PONDERADORES!A:P,IF(AND(INFORMACION!$T772='REFERENCIAS RIESGO'!$C$36,INFORMACION!$F772=REFERENCIAS!$C$24),16,IF(INFORMACION!$T772='REFERENCIAS RIESGO'!$C$36,13,IF(INFORMACION!$F772=REFERENCIAS!$C$24,10,7))),0)+VLOOKUP(L772,REFERENCIAS!$C:$D,2,0)*VLOOKUP($L$2,PONDERADORES!A:P,IF(AND(INFORMACION!$T772='REFERENCIAS RIESGO'!$C$36,INFORMACION!$F772=REFERENCIAS!$C$24),16,IF(INFORMACION!$T772='REFERENCIAS RIESGO'!$C$36,13,IF(INFORMACION!$F772=REFERENCIAS!$C$24,10,7))),0)+VLOOKUP(F772,REFERENCIAS!$C:$D,2,0)*VLOOKUP($F$2,PONDERADORES!A:P,IF(AND(INFORMACION!$T772='REFERENCIAS RIESGO'!$C$36,INFORMACION!$F772=REFERENCIAS!$C$24),16,IF(INFORMACION!$T772='REFERENCIAS RIESGO'!$C$36,13,IF(INFORMACION!$F772=REFERENCIAS!$C$24,10,7))),0)+VLOOKUP(T772,REFERENCIAS!$C:$D,2,0)*VLOOKUP($T$2,PONDERADORES!A:P,IF(AND(INFORMACION!$T772='REFERENCIAS RIESGO'!$C$36,INFORMACION!$F772=REFERENCIAS!$C$24),16,IF(INFORMACION!$T772='REFERENCIAS RIESGO'!$C$36,13,IF(INFORMACION!$F772=REFERENCIAS!$C$24,10,7))),0)+VLOOKUP(IF(J772&lt;=0.2,0.2,IF(AND(J772&gt;0.2,J772&lt;=0.4),0.4,IF(AND(J772&gt;0.4,J772&lt;=0.6),0.6,IF(AND(J772&gt;0.6,J772&lt;=0.8),0.8,IF(AND(J772&gt;0.8,J772&lt;=1),1))))),REFERENCIAS!$C:$D,2,0)*VLOOKUP($J$2,PONDERADORES!A:P,IF(AND(INFORMACION!$T772='REFERENCIAS RIESGO'!$C$36,INFORMACION!$F772=REFERENCIAS!$C$24),16,IF(INFORMACION!$T772='REFERENCIAS RIESGO'!$C$36,13,IF(INFORMACION!$F772=REFERENCIAS!$C$24,10,7))),0)</f>
        <v>#REF!</v>
      </c>
      <c r="Y772" s="68">
        <f>+VLOOKUP(M772,REFERENCIAS!$C:$D,2,0)*VLOOKUP($M$2,PONDERADORES!$A$7:$G$9,7,0)+VLOOKUP(N772,REFERENCIAS!$C:$D,2,0)*VLOOKUP($N$2,PONDERADORES!$A$7:$G$9,7,0)+VLOOKUP(O772,REFERENCIAS!$C:$D,2,0)*VLOOKUP($O$2,PONDERADORES!$A$7:$G$9,7,0)</f>
        <v>0.2</v>
      </c>
      <c r="Z772" s="2">
        <f>+VLOOKUP(IF(R772&lt;0.1,0,IF(AND(R772&gt;=0.1,R772&lt;0.2),0.1,IF(AND(R772&gt;=0.2,R772&lt;0.3),0.2,IF(R772&gt;0.3,0.3,)))),REFERENCIAS!$C:$D,2,0)*VLOOKUP($R$2,PONDERADORES!$A$11:$G$11,7,0)</f>
        <v>15</v>
      </c>
      <c r="AA772" s="92"/>
      <c r="AB772" s="95" t="e">
        <f t="shared" ca="1" si="43"/>
        <v>#REF!</v>
      </c>
      <c r="AC772" s="23" t="e">
        <f ca="1">IF(AB772&gt;REFERENCIAS!$C$62,REFERENCIAS!$B$62,IF(AND(AB772&gt;=REFERENCIAS!$C$63,AB772&lt;REFERENCIAS!$D$63),REFERENCIAS!$B$63,IF(AND(AB772&gt;REFERENCIAS!$C$64,AB772&lt;=REFERENCIAS!$D$64),REFERENCIAS!$B$64,IF(AND(AB772&gt;=REFERENCIAS!$C$65,AB772&lt;REFERENCIAS!$D$65),REFERENCIAS!$B$65, "Revisar"))))</f>
        <v>#REF!</v>
      </c>
      <c r="AD772" s="94" t="e">
        <f ca="1">VLOOKUP(AC772,REFERENCIAS!$B$62:$G$65,4,FALSE)</f>
        <v>#REF!</v>
      </c>
      <c r="AJ772" s="20"/>
    </row>
    <row r="773" spans="1:36" ht="17.25" x14ac:dyDescent="0.25">
      <c r="A773" s="74"/>
      <c r="B773" s="19"/>
      <c r="C773" s="19"/>
      <c r="D773" s="50"/>
      <c r="E773" s="73"/>
      <c r="F773" s="74"/>
      <c r="G773" s="9"/>
      <c r="H773" s="48"/>
      <c r="I773" s="49">
        <f t="shared" ref="I773:I836" ca="1" si="45">(YEAR(NOW())-H773)</f>
        <v>2022</v>
      </c>
      <c r="J773" s="22">
        <f t="shared" ca="1" si="44"/>
        <v>1</v>
      </c>
      <c r="K773" s="19"/>
      <c r="L773" s="73"/>
      <c r="M773" s="74"/>
      <c r="N773" s="19"/>
      <c r="O773" s="73"/>
      <c r="P773" s="82">
        <v>1</v>
      </c>
      <c r="Q773" s="24">
        <v>1</v>
      </c>
      <c r="R773" s="81">
        <f t="shared" si="42"/>
        <v>1</v>
      </c>
      <c r="S773" s="85"/>
      <c r="T773" s="19"/>
      <c r="U773" s="22"/>
      <c r="V773" s="59"/>
      <c r="W773" s="81"/>
      <c r="X773" s="91" t="e">
        <f ca="1">+VLOOKUP(#REF!,REFERENCIAS!$C:$D,2,0)*VLOOKUP(#REF!,PONDERADORES!A:P,IF(AND(INFORMACION!$T773='REFERENCIAS RIESGO'!$C$36,INFORMACION!$F773=REFERENCIAS!$C$24),16,IF(INFORMACION!$T773='REFERENCIAS RIESGO'!$C$36,13,IF(INFORMACION!$F773=REFERENCIAS!$C$24,10,7))),0)+VLOOKUP(K773,REFERENCIAS!$C:$D,2,0)*VLOOKUP($K$2,PONDERADORES!A:P,IF(AND(INFORMACION!$T773='REFERENCIAS RIESGO'!$C$36,INFORMACION!$F773=REFERENCIAS!$C$24),16,IF(INFORMACION!$T773='REFERENCIAS RIESGO'!$C$36,13,IF(INFORMACION!$F773=REFERENCIAS!$C$24,10,7))),0)+VLOOKUP(L773,REFERENCIAS!$C:$D,2,0)*VLOOKUP($L$2,PONDERADORES!A:P,IF(AND(INFORMACION!$T773='REFERENCIAS RIESGO'!$C$36,INFORMACION!$F773=REFERENCIAS!$C$24),16,IF(INFORMACION!$T773='REFERENCIAS RIESGO'!$C$36,13,IF(INFORMACION!$F773=REFERENCIAS!$C$24,10,7))),0)+VLOOKUP(F773,REFERENCIAS!$C:$D,2,0)*VLOOKUP($F$2,PONDERADORES!A:P,IF(AND(INFORMACION!$T773='REFERENCIAS RIESGO'!$C$36,INFORMACION!$F773=REFERENCIAS!$C$24),16,IF(INFORMACION!$T773='REFERENCIAS RIESGO'!$C$36,13,IF(INFORMACION!$F773=REFERENCIAS!$C$24,10,7))),0)+VLOOKUP(T773,REFERENCIAS!$C:$D,2,0)*VLOOKUP($T$2,PONDERADORES!A:P,IF(AND(INFORMACION!$T773='REFERENCIAS RIESGO'!$C$36,INFORMACION!$F773=REFERENCIAS!$C$24),16,IF(INFORMACION!$T773='REFERENCIAS RIESGO'!$C$36,13,IF(INFORMACION!$F773=REFERENCIAS!$C$24,10,7))),0)+VLOOKUP(IF(J773&lt;=0.2,0.2,IF(AND(J773&gt;0.2,J773&lt;=0.4),0.4,IF(AND(J773&gt;0.4,J773&lt;=0.6),0.6,IF(AND(J773&gt;0.6,J773&lt;=0.8),0.8,IF(AND(J773&gt;0.8,J773&lt;=1),1))))),REFERENCIAS!$C:$D,2,0)*VLOOKUP($J$2,PONDERADORES!A:P,IF(AND(INFORMACION!$T773='REFERENCIAS RIESGO'!$C$36,INFORMACION!$F773=REFERENCIAS!$C$24),16,IF(INFORMACION!$T773='REFERENCIAS RIESGO'!$C$36,13,IF(INFORMACION!$F773=REFERENCIAS!$C$24,10,7))),0)</f>
        <v>#REF!</v>
      </c>
      <c r="Y773" s="68">
        <f>+VLOOKUP(M773,REFERENCIAS!$C:$D,2,0)*VLOOKUP($M$2,PONDERADORES!$A$7:$G$9,7,0)+VLOOKUP(N773,REFERENCIAS!$C:$D,2,0)*VLOOKUP($N$2,PONDERADORES!$A$7:$G$9,7,0)+VLOOKUP(O773,REFERENCIAS!$C:$D,2,0)*VLOOKUP($O$2,PONDERADORES!$A$7:$G$9,7,0)</f>
        <v>0.2</v>
      </c>
      <c r="Z773" s="2">
        <f>+VLOOKUP(IF(R773&lt;0.1,0,IF(AND(R773&gt;=0.1,R773&lt;0.2),0.1,IF(AND(R773&gt;=0.2,R773&lt;0.3),0.2,IF(R773&gt;0.3,0.3,)))),REFERENCIAS!$C:$D,2,0)*VLOOKUP($R$2,PONDERADORES!$A$11:$G$11,7,0)</f>
        <v>15</v>
      </c>
      <c r="AA773" s="92"/>
      <c r="AB773" s="95" t="e">
        <f t="shared" ca="1" si="43"/>
        <v>#REF!</v>
      </c>
      <c r="AC773" s="23" t="e">
        <f ca="1">IF(AB773&gt;REFERENCIAS!$C$62,REFERENCIAS!$B$62,IF(AND(AB773&gt;=REFERENCIAS!$C$63,AB773&lt;REFERENCIAS!$D$63),REFERENCIAS!$B$63,IF(AND(AB773&gt;REFERENCIAS!$C$64,AB773&lt;=REFERENCIAS!$D$64),REFERENCIAS!$B$64,IF(AND(AB773&gt;=REFERENCIAS!$C$65,AB773&lt;REFERENCIAS!$D$65),REFERENCIAS!$B$65, "Revisar"))))</f>
        <v>#REF!</v>
      </c>
      <c r="AD773" s="94" t="e">
        <f ca="1">VLOOKUP(AC773,REFERENCIAS!$B$62:$G$65,4,FALSE)</f>
        <v>#REF!</v>
      </c>
      <c r="AJ773" s="20"/>
    </row>
    <row r="774" spans="1:36" ht="17.25" x14ac:dyDescent="0.25">
      <c r="A774" s="74"/>
      <c r="B774" s="19"/>
      <c r="C774" s="19"/>
      <c r="D774" s="50"/>
      <c r="E774" s="73"/>
      <c r="F774" s="74"/>
      <c r="G774" s="9"/>
      <c r="H774" s="48"/>
      <c r="I774" s="49">
        <f t="shared" ca="1" si="45"/>
        <v>2022</v>
      </c>
      <c r="J774" s="22">
        <f t="shared" ca="1" si="44"/>
        <v>1</v>
      </c>
      <c r="K774" s="19"/>
      <c r="L774" s="73"/>
      <c r="M774" s="74"/>
      <c r="N774" s="19"/>
      <c r="O774" s="73"/>
      <c r="P774" s="82">
        <v>1</v>
      </c>
      <c r="Q774" s="24">
        <v>1</v>
      </c>
      <c r="R774" s="81">
        <f t="shared" ref="R774:R837" si="46">+Q774/P774</f>
        <v>1</v>
      </c>
      <c r="S774" s="85"/>
      <c r="T774" s="19"/>
      <c r="U774" s="22"/>
      <c r="V774" s="59"/>
      <c r="W774" s="81"/>
      <c r="X774" s="91" t="e">
        <f ca="1">+VLOOKUP(#REF!,REFERENCIAS!$C:$D,2,0)*VLOOKUP(#REF!,PONDERADORES!A:P,IF(AND(INFORMACION!$T774='REFERENCIAS RIESGO'!$C$36,INFORMACION!$F774=REFERENCIAS!$C$24),16,IF(INFORMACION!$T774='REFERENCIAS RIESGO'!$C$36,13,IF(INFORMACION!$F774=REFERENCIAS!$C$24,10,7))),0)+VLOOKUP(K774,REFERENCIAS!$C:$D,2,0)*VLOOKUP($K$2,PONDERADORES!A:P,IF(AND(INFORMACION!$T774='REFERENCIAS RIESGO'!$C$36,INFORMACION!$F774=REFERENCIAS!$C$24),16,IF(INFORMACION!$T774='REFERENCIAS RIESGO'!$C$36,13,IF(INFORMACION!$F774=REFERENCIAS!$C$24,10,7))),0)+VLOOKUP(L774,REFERENCIAS!$C:$D,2,0)*VLOOKUP($L$2,PONDERADORES!A:P,IF(AND(INFORMACION!$T774='REFERENCIAS RIESGO'!$C$36,INFORMACION!$F774=REFERENCIAS!$C$24),16,IF(INFORMACION!$T774='REFERENCIAS RIESGO'!$C$36,13,IF(INFORMACION!$F774=REFERENCIAS!$C$24,10,7))),0)+VLOOKUP(F774,REFERENCIAS!$C:$D,2,0)*VLOOKUP($F$2,PONDERADORES!A:P,IF(AND(INFORMACION!$T774='REFERENCIAS RIESGO'!$C$36,INFORMACION!$F774=REFERENCIAS!$C$24),16,IF(INFORMACION!$T774='REFERENCIAS RIESGO'!$C$36,13,IF(INFORMACION!$F774=REFERENCIAS!$C$24,10,7))),0)+VLOOKUP(T774,REFERENCIAS!$C:$D,2,0)*VLOOKUP($T$2,PONDERADORES!A:P,IF(AND(INFORMACION!$T774='REFERENCIAS RIESGO'!$C$36,INFORMACION!$F774=REFERENCIAS!$C$24),16,IF(INFORMACION!$T774='REFERENCIAS RIESGO'!$C$36,13,IF(INFORMACION!$F774=REFERENCIAS!$C$24,10,7))),0)+VLOOKUP(IF(J774&lt;=0.2,0.2,IF(AND(J774&gt;0.2,J774&lt;=0.4),0.4,IF(AND(J774&gt;0.4,J774&lt;=0.6),0.6,IF(AND(J774&gt;0.6,J774&lt;=0.8),0.8,IF(AND(J774&gt;0.8,J774&lt;=1),1))))),REFERENCIAS!$C:$D,2,0)*VLOOKUP($J$2,PONDERADORES!A:P,IF(AND(INFORMACION!$T774='REFERENCIAS RIESGO'!$C$36,INFORMACION!$F774=REFERENCIAS!$C$24),16,IF(INFORMACION!$T774='REFERENCIAS RIESGO'!$C$36,13,IF(INFORMACION!$F774=REFERENCIAS!$C$24,10,7))),0)</f>
        <v>#REF!</v>
      </c>
      <c r="Y774" s="68">
        <f>+VLOOKUP(M774,REFERENCIAS!$C:$D,2,0)*VLOOKUP($M$2,PONDERADORES!$A$7:$G$9,7,0)+VLOOKUP(N774,REFERENCIAS!$C:$D,2,0)*VLOOKUP($N$2,PONDERADORES!$A$7:$G$9,7,0)+VLOOKUP(O774,REFERENCIAS!$C:$D,2,0)*VLOOKUP($O$2,PONDERADORES!$A$7:$G$9,7,0)</f>
        <v>0.2</v>
      </c>
      <c r="Z774" s="2">
        <f>+VLOOKUP(IF(R774&lt;0.1,0,IF(AND(R774&gt;=0.1,R774&lt;0.2),0.1,IF(AND(R774&gt;=0.2,R774&lt;0.3),0.2,IF(R774&gt;0.3,0.3,)))),REFERENCIAS!$C:$D,2,0)*VLOOKUP($R$2,PONDERADORES!$A$11:$G$11,7,0)</f>
        <v>15</v>
      </c>
      <c r="AA774" s="92"/>
      <c r="AB774" s="95" t="e">
        <f t="shared" ref="AB774:AB837" ca="1" si="47">+X774+Y774+Z774</f>
        <v>#REF!</v>
      </c>
      <c r="AC774" s="23" t="e">
        <f ca="1">IF(AB774&gt;REFERENCIAS!$C$62,REFERENCIAS!$B$62,IF(AND(AB774&gt;=REFERENCIAS!$C$63,AB774&lt;REFERENCIAS!$D$63),REFERENCIAS!$B$63,IF(AND(AB774&gt;REFERENCIAS!$C$64,AB774&lt;=REFERENCIAS!$D$64),REFERENCIAS!$B$64,IF(AND(AB774&gt;=REFERENCIAS!$C$65,AB774&lt;REFERENCIAS!$D$65),REFERENCIAS!$B$65, "Revisar"))))</f>
        <v>#REF!</v>
      </c>
      <c r="AD774" s="94" t="e">
        <f ca="1">VLOOKUP(AC774,REFERENCIAS!$B$62:$G$65,4,FALSE)</f>
        <v>#REF!</v>
      </c>
      <c r="AJ774" s="20"/>
    </row>
    <row r="775" spans="1:36" ht="17.25" x14ac:dyDescent="0.25">
      <c r="A775" s="74"/>
      <c r="B775" s="19"/>
      <c r="C775" s="19"/>
      <c r="D775" s="50"/>
      <c r="E775" s="73"/>
      <c r="F775" s="74"/>
      <c r="G775" s="9"/>
      <c r="H775" s="48"/>
      <c r="I775" s="49">
        <f t="shared" ca="1" si="45"/>
        <v>2022</v>
      </c>
      <c r="J775" s="22">
        <f t="shared" ca="1" si="44"/>
        <v>1</v>
      </c>
      <c r="K775" s="19"/>
      <c r="L775" s="73"/>
      <c r="M775" s="74"/>
      <c r="N775" s="19"/>
      <c r="O775" s="73"/>
      <c r="P775" s="82">
        <v>1</v>
      </c>
      <c r="Q775" s="24">
        <v>1</v>
      </c>
      <c r="R775" s="81">
        <f t="shared" si="46"/>
        <v>1</v>
      </c>
      <c r="S775" s="85"/>
      <c r="T775" s="19"/>
      <c r="U775" s="22"/>
      <c r="V775" s="59"/>
      <c r="W775" s="81"/>
      <c r="X775" s="91" t="e">
        <f ca="1">+VLOOKUP(#REF!,REFERENCIAS!$C:$D,2,0)*VLOOKUP(#REF!,PONDERADORES!A:P,IF(AND(INFORMACION!$T775='REFERENCIAS RIESGO'!$C$36,INFORMACION!$F775=REFERENCIAS!$C$24),16,IF(INFORMACION!$T775='REFERENCIAS RIESGO'!$C$36,13,IF(INFORMACION!$F775=REFERENCIAS!$C$24,10,7))),0)+VLOOKUP(K775,REFERENCIAS!$C:$D,2,0)*VLOOKUP($K$2,PONDERADORES!A:P,IF(AND(INFORMACION!$T775='REFERENCIAS RIESGO'!$C$36,INFORMACION!$F775=REFERENCIAS!$C$24),16,IF(INFORMACION!$T775='REFERENCIAS RIESGO'!$C$36,13,IF(INFORMACION!$F775=REFERENCIAS!$C$24,10,7))),0)+VLOOKUP(L775,REFERENCIAS!$C:$D,2,0)*VLOOKUP($L$2,PONDERADORES!A:P,IF(AND(INFORMACION!$T775='REFERENCIAS RIESGO'!$C$36,INFORMACION!$F775=REFERENCIAS!$C$24),16,IF(INFORMACION!$T775='REFERENCIAS RIESGO'!$C$36,13,IF(INFORMACION!$F775=REFERENCIAS!$C$24,10,7))),0)+VLOOKUP(F775,REFERENCIAS!$C:$D,2,0)*VLOOKUP($F$2,PONDERADORES!A:P,IF(AND(INFORMACION!$T775='REFERENCIAS RIESGO'!$C$36,INFORMACION!$F775=REFERENCIAS!$C$24),16,IF(INFORMACION!$T775='REFERENCIAS RIESGO'!$C$36,13,IF(INFORMACION!$F775=REFERENCIAS!$C$24,10,7))),0)+VLOOKUP(T775,REFERENCIAS!$C:$D,2,0)*VLOOKUP($T$2,PONDERADORES!A:P,IF(AND(INFORMACION!$T775='REFERENCIAS RIESGO'!$C$36,INFORMACION!$F775=REFERENCIAS!$C$24),16,IF(INFORMACION!$T775='REFERENCIAS RIESGO'!$C$36,13,IF(INFORMACION!$F775=REFERENCIAS!$C$24,10,7))),0)+VLOOKUP(IF(J775&lt;=0.2,0.2,IF(AND(J775&gt;0.2,J775&lt;=0.4),0.4,IF(AND(J775&gt;0.4,J775&lt;=0.6),0.6,IF(AND(J775&gt;0.6,J775&lt;=0.8),0.8,IF(AND(J775&gt;0.8,J775&lt;=1),1))))),REFERENCIAS!$C:$D,2,0)*VLOOKUP($J$2,PONDERADORES!A:P,IF(AND(INFORMACION!$T775='REFERENCIAS RIESGO'!$C$36,INFORMACION!$F775=REFERENCIAS!$C$24),16,IF(INFORMACION!$T775='REFERENCIAS RIESGO'!$C$36,13,IF(INFORMACION!$F775=REFERENCIAS!$C$24,10,7))),0)</f>
        <v>#REF!</v>
      </c>
      <c r="Y775" s="68">
        <f>+VLOOKUP(M775,REFERENCIAS!$C:$D,2,0)*VLOOKUP($M$2,PONDERADORES!$A$7:$G$9,7,0)+VLOOKUP(N775,REFERENCIAS!$C:$D,2,0)*VLOOKUP($N$2,PONDERADORES!$A$7:$G$9,7,0)+VLOOKUP(O775,REFERENCIAS!$C:$D,2,0)*VLOOKUP($O$2,PONDERADORES!$A$7:$G$9,7,0)</f>
        <v>0.2</v>
      </c>
      <c r="Z775" s="2">
        <f>+VLOOKUP(IF(R775&lt;0.1,0,IF(AND(R775&gt;=0.1,R775&lt;0.2),0.1,IF(AND(R775&gt;=0.2,R775&lt;0.3),0.2,IF(R775&gt;0.3,0.3,)))),REFERENCIAS!$C:$D,2,0)*VLOOKUP($R$2,PONDERADORES!$A$11:$G$11,7,0)</f>
        <v>15</v>
      </c>
      <c r="AA775" s="92"/>
      <c r="AB775" s="95" t="e">
        <f t="shared" ca="1" si="47"/>
        <v>#REF!</v>
      </c>
      <c r="AC775" s="23" t="e">
        <f ca="1">IF(AB775&gt;REFERENCIAS!$C$62,REFERENCIAS!$B$62,IF(AND(AB775&gt;=REFERENCIAS!$C$63,AB775&lt;REFERENCIAS!$D$63),REFERENCIAS!$B$63,IF(AND(AB775&gt;REFERENCIAS!$C$64,AB775&lt;=REFERENCIAS!$D$64),REFERENCIAS!$B$64,IF(AND(AB775&gt;=REFERENCIAS!$C$65,AB775&lt;REFERENCIAS!$D$65),REFERENCIAS!$B$65, "Revisar"))))</f>
        <v>#REF!</v>
      </c>
      <c r="AD775" s="94" t="e">
        <f ca="1">VLOOKUP(AC775,REFERENCIAS!$B$62:$G$65,4,FALSE)</f>
        <v>#REF!</v>
      </c>
      <c r="AJ775" s="20"/>
    </row>
    <row r="776" spans="1:36" ht="17.25" x14ac:dyDescent="0.25">
      <c r="A776" s="74"/>
      <c r="B776" s="19"/>
      <c r="C776" s="19"/>
      <c r="D776" s="50"/>
      <c r="E776" s="73"/>
      <c r="F776" s="74"/>
      <c r="G776" s="9"/>
      <c r="H776" s="48"/>
      <c r="I776" s="49">
        <f t="shared" ca="1" si="45"/>
        <v>2022</v>
      </c>
      <c r="J776" s="22">
        <f t="shared" ca="1" si="44"/>
        <v>1</v>
      </c>
      <c r="K776" s="19"/>
      <c r="L776" s="73"/>
      <c r="M776" s="74"/>
      <c r="N776" s="19"/>
      <c r="O776" s="73"/>
      <c r="P776" s="82">
        <v>1</v>
      </c>
      <c r="Q776" s="24">
        <v>1</v>
      </c>
      <c r="R776" s="81">
        <f t="shared" si="46"/>
        <v>1</v>
      </c>
      <c r="S776" s="85"/>
      <c r="T776" s="19"/>
      <c r="U776" s="22"/>
      <c r="V776" s="59"/>
      <c r="W776" s="81"/>
      <c r="X776" s="91" t="e">
        <f ca="1">+VLOOKUP(#REF!,REFERENCIAS!$C:$D,2,0)*VLOOKUP(#REF!,PONDERADORES!A:P,IF(AND(INFORMACION!$T776='REFERENCIAS RIESGO'!$C$36,INFORMACION!$F776=REFERENCIAS!$C$24),16,IF(INFORMACION!$T776='REFERENCIAS RIESGO'!$C$36,13,IF(INFORMACION!$F776=REFERENCIAS!$C$24,10,7))),0)+VLOOKUP(K776,REFERENCIAS!$C:$D,2,0)*VLOOKUP($K$2,PONDERADORES!A:P,IF(AND(INFORMACION!$T776='REFERENCIAS RIESGO'!$C$36,INFORMACION!$F776=REFERENCIAS!$C$24),16,IF(INFORMACION!$T776='REFERENCIAS RIESGO'!$C$36,13,IF(INFORMACION!$F776=REFERENCIAS!$C$24,10,7))),0)+VLOOKUP(L776,REFERENCIAS!$C:$D,2,0)*VLOOKUP($L$2,PONDERADORES!A:P,IF(AND(INFORMACION!$T776='REFERENCIAS RIESGO'!$C$36,INFORMACION!$F776=REFERENCIAS!$C$24),16,IF(INFORMACION!$T776='REFERENCIAS RIESGO'!$C$36,13,IF(INFORMACION!$F776=REFERENCIAS!$C$24,10,7))),0)+VLOOKUP(F776,REFERENCIAS!$C:$D,2,0)*VLOOKUP($F$2,PONDERADORES!A:P,IF(AND(INFORMACION!$T776='REFERENCIAS RIESGO'!$C$36,INFORMACION!$F776=REFERENCIAS!$C$24),16,IF(INFORMACION!$T776='REFERENCIAS RIESGO'!$C$36,13,IF(INFORMACION!$F776=REFERENCIAS!$C$24,10,7))),0)+VLOOKUP(T776,REFERENCIAS!$C:$D,2,0)*VLOOKUP($T$2,PONDERADORES!A:P,IF(AND(INFORMACION!$T776='REFERENCIAS RIESGO'!$C$36,INFORMACION!$F776=REFERENCIAS!$C$24),16,IF(INFORMACION!$T776='REFERENCIAS RIESGO'!$C$36,13,IF(INFORMACION!$F776=REFERENCIAS!$C$24,10,7))),0)+VLOOKUP(IF(J776&lt;=0.2,0.2,IF(AND(J776&gt;0.2,J776&lt;=0.4),0.4,IF(AND(J776&gt;0.4,J776&lt;=0.6),0.6,IF(AND(J776&gt;0.6,J776&lt;=0.8),0.8,IF(AND(J776&gt;0.8,J776&lt;=1),1))))),REFERENCIAS!$C:$D,2,0)*VLOOKUP($J$2,PONDERADORES!A:P,IF(AND(INFORMACION!$T776='REFERENCIAS RIESGO'!$C$36,INFORMACION!$F776=REFERENCIAS!$C$24),16,IF(INFORMACION!$T776='REFERENCIAS RIESGO'!$C$36,13,IF(INFORMACION!$F776=REFERENCIAS!$C$24,10,7))),0)</f>
        <v>#REF!</v>
      </c>
      <c r="Y776" s="68">
        <f>+VLOOKUP(M776,REFERENCIAS!$C:$D,2,0)*VLOOKUP($M$2,PONDERADORES!$A$7:$G$9,7,0)+VLOOKUP(N776,REFERENCIAS!$C:$D,2,0)*VLOOKUP($N$2,PONDERADORES!$A$7:$G$9,7,0)+VLOOKUP(O776,REFERENCIAS!$C:$D,2,0)*VLOOKUP($O$2,PONDERADORES!$A$7:$G$9,7,0)</f>
        <v>0.2</v>
      </c>
      <c r="Z776" s="2">
        <f>+VLOOKUP(IF(R776&lt;0.1,0,IF(AND(R776&gt;=0.1,R776&lt;0.2),0.1,IF(AND(R776&gt;=0.2,R776&lt;0.3),0.2,IF(R776&gt;0.3,0.3,)))),REFERENCIAS!$C:$D,2,0)*VLOOKUP($R$2,PONDERADORES!$A$11:$G$11,7,0)</f>
        <v>15</v>
      </c>
      <c r="AA776" s="92"/>
      <c r="AB776" s="95" t="e">
        <f t="shared" ca="1" si="47"/>
        <v>#REF!</v>
      </c>
      <c r="AC776" s="23" t="e">
        <f ca="1">IF(AB776&gt;REFERENCIAS!$C$62,REFERENCIAS!$B$62,IF(AND(AB776&gt;=REFERENCIAS!$C$63,AB776&lt;REFERENCIAS!$D$63),REFERENCIAS!$B$63,IF(AND(AB776&gt;REFERENCIAS!$C$64,AB776&lt;=REFERENCIAS!$D$64),REFERENCIAS!$B$64,IF(AND(AB776&gt;=REFERENCIAS!$C$65,AB776&lt;REFERENCIAS!$D$65),REFERENCIAS!$B$65, "Revisar"))))</f>
        <v>#REF!</v>
      </c>
      <c r="AD776" s="94" t="e">
        <f ca="1">VLOOKUP(AC776,REFERENCIAS!$B$62:$G$65,4,FALSE)</f>
        <v>#REF!</v>
      </c>
      <c r="AJ776" s="20"/>
    </row>
    <row r="777" spans="1:36" ht="17.25" x14ac:dyDescent="0.25">
      <c r="A777" s="74"/>
      <c r="B777" s="19"/>
      <c r="C777" s="19"/>
      <c r="D777" s="50"/>
      <c r="E777" s="73"/>
      <c r="F777" s="74"/>
      <c r="G777" s="9"/>
      <c r="H777" s="48"/>
      <c r="I777" s="49">
        <f t="shared" ca="1" si="45"/>
        <v>2022</v>
      </c>
      <c r="J777" s="22">
        <f t="shared" ca="1" si="44"/>
        <v>1</v>
      </c>
      <c r="K777" s="19"/>
      <c r="L777" s="73"/>
      <c r="M777" s="74"/>
      <c r="N777" s="19"/>
      <c r="O777" s="73"/>
      <c r="P777" s="82">
        <v>1</v>
      </c>
      <c r="Q777" s="24">
        <v>1</v>
      </c>
      <c r="R777" s="81">
        <f t="shared" si="46"/>
        <v>1</v>
      </c>
      <c r="S777" s="85"/>
      <c r="T777" s="19"/>
      <c r="U777" s="22"/>
      <c r="V777" s="59"/>
      <c r="W777" s="81"/>
      <c r="X777" s="91" t="e">
        <f ca="1">+VLOOKUP(#REF!,REFERENCIAS!$C:$D,2,0)*VLOOKUP(#REF!,PONDERADORES!A:P,IF(AND(INFORMACION!$T777='REFERENCIAS RIESGO'!$C$36,INFORMACION!$F777=REFERENCIAS!$C$24),16,IF(INFORMACION!$T777='REFERENCIAS RIESGO'!$C$36,13,IF(INFORMACION!$F777=REFERENCIAS!$C$24,10,7))),0)+VLOOKUP(K777,REFERENCIAS!$C:$D,2,0)*VLOOKUP($K$2,PONDERADORES!A:P,IF(AND(INFORMACION!$T777='REFERENCIAS RIESGO'!$C$36,INFORMACION!$F777=REFERENCIAS!$C$24),16,IF(INFORMACION!$T777='REFERENCIAS RIESGO'!$C$36,13,IF(INFORMACION!$F777=REFERENCIAS!$C$24,10,7))),0)+VLOOKUP(L777,REFERENCIAS!$C:$D,2,0)*VLOOKUP($L$2,PONDERADORES!A:P,IF(AND(INFORMACION!$T777='REFERENCIAS RIESGO'!$C$36,INFORMACION!$F777=REFERENCIAS!$C$24),16,IF(INFORMACION!$T777='REFERENCIAS RIESGO'!$C$36,13,IF(INFORMACION!$F777=REFERENCIAS!$C$24,10,7))),0)+VLOOKUP(F777,REFERENCIAS!$C:$D,2,0)*VLOOKUP($F$2,PONDERADORES!A:P,IF(AND(INFORMACION!$T777='REFERENCIAS RIESGO'!$C$36,INFORMACION!$F777=REFERENCIAS!$C$24),16,IF(INFORMACION!$T777='REFERENCIAS RIESGO'!$C$36,13,IF(INFORMACION!$F777=REFERENCIAS!$C$24,10,7))),0)+VLOOKUP(T777,REFERENCIAS!$C:$D,2,0)*VLOOKUP($T$2,PONDERADORES!A:P,IF(AND(INFORMACION!$T777='REFERENCIAS RIESGO'!$C$36,INFORMACION!$F777=REFERENCIAS!$C$24),16,IF(INFORMACION!$T777='REFERENCIAS RIESGO'!$C$36,13,IF(INFORMACION!$F777=REFERENCIAS!$C$24,10,7))),0)+VLOOKUP(IF(J777&lt;=0.2,0.2,IF(AND(J777&gt;0.2,J777&lt;=0.4),0.4,IF(AND(J777&gt;0.4,J777&lt;=0.6),0.6,IF(AND(J777&gt;0.6,J777&lt;=0.8),0.8,IF(AND(J777&gt;0.8,J777&lt;=1),1))))),REFERENCIAS!$C:$D,2,0)*VLOOKUP($J$2,PONDERADORES!A:P,IF(AND(INFORMACION!$T777='REFERENCIAS RIESGO'!$C$36,INFORMACION!$F777=REFERENCIAS!$C$24),16,IF(INFORMACION!$T777='REFERENCIAS RIESGO'!$C$36,13,IF(INFORMACION!$F777=REFERENCIAS!$C$24,10,7))),0)</f>
        <v>#REF!</v>
      </c>
      <c r="Y777" s="68">
        <f>+VLOOKUP(M777,REFERENCIAS!$C:$D,2,0)*VLOOKUP($M$2,PONDERADORES!$A$7:$G$9,7,0)+VLOOKUP(N777,REFERENCIAS!$C:$D,2,0)*VLOOKUP($N$2,PONDERADORES!$A$7:$G$9,7,0)+VLOOKUP(O777,REFERENCIAS!$C:$D,2,0)*VLOOKUP($O$2,PONDERADORES!$A$7:$G$9,7,0)</f>
        <v>0.2</v>
      </c>
      <c r="Z777" s="2">
        <f>+VLOOKUP(IF(R777&lt;0.1,0,IF(AND(R777&gt;=0.1,R777&lt;0.2),0.1,IF(AND(R777&gt;=0.2,R777&lt;0.3),0.2,IF(R777&gt;0.3,0.3,)))),REFERENCIAS!$C:$D,2,0)*VLOOKUP($R$2,PONDERADORES!$A$11:$G$11,7,0)</f>
        <v>15</v>
      </c>
      <c r="AA777" s="92"/>
      <c r="AB777" s="95" t="e">
        <f t="shared" ca="1" si="47"/>
        <v>#REF!</v>
      </c>
      <c r="AC777" s="23" t="e">
        <f ca="1">IF(AB777&gt;REFERENCIAS!$C$62,REFERENCIAS!$B$62,IF(AND(AB777&gt;=REFERENCIAS!$C$63,AB777&lt;REFERENCIAS!$D$63),REFERENCIAS!$B$63,IF(AND(AB777&gt;REFERENCIAS!$C$64,AB777&lt;=REFERENCIAS!$D$64),REFERENCIAS!$B$64,IF(AND(AB777&gt;=REFERENCIAS!$C$65,AB777&lt;REFERENCIAS!$D$65),REFERENCIAS!$B$65, "Revisar"))))</f>
        <v>#REF!</v>
      </c>
      <c r="AD777" s="94" t="e">
        <f ca="1">VLOOKUP(AC777,REFERENCIAS!$B$62:$G$65,4,FALSE)</f>
        <v>#REF!</v>
      </c>
      <c r="AJ777" s="20"/>
    </row>
    <row r="778" spans="1:36" ht="17.25" x14ac:dyDescent="0.25">
      <c r="A778" s="74"/>
      <c r="B778" s="19"/>
      <c r="C778" s="19"/>
      <c r="D778" s="50"/>
      <c r="E778" s="73"/>
      <c r="F778" s="74"/>
      <c r="G778" s="9"/>
      <c r="H778" s="48"/>
      <c r="I778" s="49">
        <f t="shared" ca="1" si="45"/>
        <v>2022</v>
      </c>
      <c r="J778" s="22">
        <f t="shared" ca="1" si="44"/>
        <v>1</v>
      </c>
      <c r="K778" s="19"/>
      <c r="L778" s="73"/>
      <c r="M778" s="74"/>
      <c r="N778" s="19"/>
      <c r="O778" s="73"/>
      <c r="P778" s="82">
        <v>1</v>
      </c>
      <c r="Q778" s="24">
        <v>1</v>
      </c>
      <c r="R778" s="81">
        <f t="shared" si="46"/>
        <v>1</v>
      </c>
      <c r="S778" s="85"/>
      <c r="T778" s="19"/>
      <c r="U778" s="22"/>
      <c r="V778" s="59"/>
      <c r="W778" s="81"/>
      <c r="X778" s="91" t="e">
        <f ca="1">+VLOOKUP(#REF!,REFERENCIAS!$C:$D,2,0)*VLOOKUP(#REF!,PONDERADORES!A:P,IF(AND(INFORMACION!$T778='REFERENCIAS RIESGO'!$C$36,INFORMACION!$F778=REFERENCIAS!$C$24),16,IF(INFORMACION!$T778='REFERENCIAS RIESGO'!$C$36,13,IF(INFORMACION!$F778=REFERENCIAS!$C$24,10,7))),0)+VLOOKUP(K778,REFERENCIAS!$C:$D,2,0)*VLOOKUP($K$2,PONDERADORES!A:P,IF(AND(INFORMACION!$T778='REFERENCIAS RIESGO'!$C$36,INFORMACION!$F778=REFERENCIAS!$C$24),16,IF(INFORMACION!$T778='REFERENCIAS RIESGO'!$C$36,13,IF(INFORMACION!$F778=REFERENCIAS!$C$24,10,7))),0)+VLOOKUP(L778,REFERENCIAS!$C:$D,2,0)*VLOOKUP($L$2,PONDERADORES!A:P,IF(AND(INFORMACION!$T778='REFERENCIAS RIESGO'!$C$36,INFORMACION!$F778=REFERENCIAS!$C$24),16,IF(INFORMACION!$T778='REFERENCIAS RIESGO'!$C$36,13,IF(INFORMACION!$F778=REFERENCIAS!$C$24,10,7))),0)+VLOOKUP(F778,REFERENCIAS!$C:$D,2,0)*VLOOKUP($F$2,PONDERADORES!A:P,IF(AND(INFORMACION!$T778='REFERENCIAS RIESGO'!$C$36,INFORMACION!$F778=REFERENCIAS!$C$24),16,IF(INFORMACION!$T778='REFERENCIAS RIESGO'!$C$36,13,IF(INFORMACION!$F778=REFERENCIAS!$C$24,10,7))),0)+VLOOKUP(T778,REFERENCIAS!$C:$D,2,0)*VLOOKUP($T$2,PONDERADORES!A:P,IF(AND(INFORMACION!$T778='REFERENCIAS RIESGO'!$C$36,INFORMACION!$F778=REFERENCIAS!$C$24),16,IF(INFORMACION!$T778='REFERENCIAS RIESGO'!$C$36,13,IF(INFORMACION!$F778=REFERENCIAS!$C$24,10,7))),0)+VLOOKUP(IF(J778&lt;=0.2,0.2,IF(AND(J778&gt;0.2,J778&lt;=0.4),0.4,IF(AND(J778&gt;0.4,J778&lt;=0.6),0.6,IF(AND(J778&gt;0.6,J778&lt;=0.8),0.8,IF(AND(J778&gt;0.8,J778&lt;=1),1))))),REFERENCIAS!$C:$D,2,0)*VLOOKUP($J$2,PONDERADORES!A:P,IF(AND(INFORMACION!$T778='REFERENCIAS RIESGO'!$C$36,INFORMACION!$F778=REFERENCIAS!$C$24),16,IF(INFORMACION!$T778='REFERENCIAS RIESGO'!$C$36,13,IF(INFORMACION!$F778=REFERENCIAS!$C$24,10,7))),0)</f>
        <v>#REF!</v>
      </c>
      <c r="Y778" s="68">
        <f>+VLOOKUP(M778,REFERENCIAS!$C:$D,2,0)*VLOOKUP($M$2,PONDERADORES!$A$7:$G$9,7,0)+VLOOKUP(N778,REFERENCIAS!$C:$D,2,0)*VLOOKUP($N$2,PONDERADORES!$A$7:$G$9,7,0)+VLOOKUP(O778,REFERENCIAS!$C:$D,2,0)*VLOOKUP($O$2,PONDERADORES!$A$7:$G$9,7,0)</f>
        <v>0.2</v>
      </c>
      <c r="Z778" s="2">
        <f>+VLOOKUP(IF(R778&lt;0.1,0,IF(AND(R778&gt;=0.1,R778&lt;0.2),0.1,IF(AND(R778&gt;=0.2,R778&lt;0.3),0.2,IF(R778&gt;0.3,0.3,)))),REFERENCIAS!$C:$D,2,0)*VLOOKUP($R$2,PONDERADORES!$A$11:$G$11,7,0)</f>
        <v>15</v>
      </c>
      <c r="AA778" s="92"/>
      <c r="AB778" s="95" t="e">
        <f t="shared" ca="1" si="47"/>
        <v>#REF!</v>
      </c>
      <c r="AC778" s="23" t="e">
        <f ca="1">IF(AB778&gt;REFERENCIAS!$C$62,REFERENCIAS!$B$62,IF(AND(AB778&gt;=REFERENCIAS!$C$63,AB778&lt;REFERENCIAS!$D$63),REFERENCIAS!$B$63,IF(AND(AB778&gt;REFERENCIAS!$C$64,AB778&lt;=REFERENCIAS!$D$64),REFERENCIAS!$B$64,IF(AND(AB778&gt;=REFERENCIAS!$C$65,AB778&lt;REFERENCIAS!$D$65),REFERENCIAS!$B$65, "Revisar"))))</f>
        <v>#REF!</v>
      </c>
      <c r="AD778" s="94" t="e">
        <f ca="1">VLOOKUP(AC778,REFERENCIAS!$B$62:$G$65,4,FALSE)</f>
        <v>#REF!</v>
      </c>
      <c r="AJ778" s="20"/>
    </row>
    <row r="779" spans="1:36" ht="17.25" x14ac:dyDescent="0.25">
      <c r="A779" s="74"/>
      <c r="B779" s="19"/>
      <c r="C779" s="19"/>
      <c r="D779" s="50"/>
      <c r="E779" s="73"/>
      <c r="F779" s="74"/>
      <c r="G779" s="9"/>
      <c r="H779" s="48"/>
      <c r="I779" s="49">
        <f t="shared" ca="1" si="45"/>
        <v>2022</v>
      </c>
      <c r="J779" s="22">
        <f t="shared" ca="1" si="44"/>
        <v>1</v>
      </c>
      <c r="K779" s="19"/>
      <c r="L779" s="73"/>
      <c r="M779" s="74"/>
      <c r="N779" s="19"/>
      <c r="O779" s="73"/>
      <c r="P779" s="82">
        <v>1</v>
      </c>
      <c r="Q779" s="24">
        <v>1</v>
      </c>
      <c r="R779" s="81">
        <f t="shared" si="46"/>
        <v>1</v>
      </c>
      <c r="S779" s="85"/>
      <c r="T779" s="19"/>
      <c r="U779" s="22"/>
      <c r="V779" s="59"/>
      <c r="W779" s="81"/>
      <c r="X779" s="91" t="e">
        <f ca="1">+VLOOKUP(#REF!,REFERENCIAS!$C:$D,2,0)*VLOOKUP(#REF!,PONDERADORES!A:P,IF(AND(INFORMACION!$T779='REFERENCIAS RIESGO'!$C$36,INFORMACION!$F779=REFERENCIAS!$C$24),16,IF(INFORMACION!$T779='REFERENCIAS RIESGO'!$C$36,13,IF(INFORMACION!$F779=REFERENCIAS!$C$24,10,7))),0)+VLOOKUP(K779,REFERENCIAS!$C:$D,2,0)*VLOOKUP($K$2,PONDERADORES!A:P,IF(AND(INFORMACION!$T779='REFERENCIAS RIESGO'!$C$36,INFORMACION!$F779=REFERENCIAS!$C$24),16,IF(INFORMACION!$T779='REFERENCIAS RIESGO'!$C$36,13,IF(INFORMACION!$F779=REFERENCIAS!$C$24,10,7))),0)+VLOOKUP(L779,REFERENCIAS!$C:$D,2,0)*VLOOKUP($L$2,PONDERADORES!A:P,IF(AND(INFORMACION!$T779='REFERENCIAS RIESGO'!$C$36,INFORMACION!$F779=REFERENCIAS!$C$24),16,IF(INFORMACION!$T779='REFERENCIAS RIESGO'!$C$36,13,IF(INFORMACION!$F779=REFERENCIAS!$C$24,10,7))),0)+VLOOKUP(F779,REFERENCIAS!$C:$D,2,0)*VLOOKUP($F$2,PONDERADORES!A:P,IF(AND(INFORMACION!$T779='REFERENCIAS RIESGO'!$C$36,INFORMACION!$F779=REFERENCIAS!$C$24),16,IF(INFORMACION!$T779='REFERENCIAS RIESGO'!$C$36,13,IF(INFORMACION!$F779=REFERENCIAS!$C$24,10,7))),0)+VLOOKUP(T779,REFERENCIAS!$C:$D,2,0)*VLOOKUP($T$2,PONDERADORES!A:P,IF(AND(INFORMACION!$T779='REFERENCIAS RIESGO'!$C$36,INFORMACION!$F779=REFERENCIAS!$C$24),16,IF(INFORMACION!$T779='REFERENCIAS RIESGO'!$C$36,13,IF(INFORMACION!$F779=REFERENCIAS!$C$24,10,7))),0)+VLOOKUP(IF(J779&lt;=0.2,0.2,IF(AND(J779&gt;0.2,J779&lt;=0.4),0.4,IF(AND(J779&gt;0.4,J779&lt;=0.6),0.6,IF(AND(J779&gt;0.6,J779&lt;=0.8),0.8,IF(AND(J779&gt;0.8,J779&lt;=1),1))))),REFERENCIAS!$C:$D,2,0)*VLOOKUP($J$2,PONDERADORES!A:P,IF(AND(INFORMACION!$T779='REFERENCIAS RIESGO'!$C$36,INFORMACION!$F779=REFERENCIAS!$C$24),16,IF(INFORMACION!$T779='REFERENCIAS RIESGO'!$C$36,13,IF(INFORMACION!$F779=REFERENCIAS!$C$24,10,7))),0)</f>
        <v>#REF!</v>
      </c>
      <c r="Y779" s="68">
        <f>+VLOOKUP(M779,REFERENCIAS!$C:$D,2,0)*VLOOKUP($M$2,PONDERADORES!$A$7:$G$9,7,0)+VLOOKUP(N779,REFERENCIAS!$C:$D,2,0)*VLOOKUP($N$2,PONDERADORES!$A$7:$G$9,7,0)+VLOOKUP(O779,REFERENCIAS!$C:$D,2,0)*VLOOKUP($O$2,PONDERADORES!$A$7:$G$9,7,0)</f>
        <v>0.2</v>
      </c>
      <c r="Z779" s="2">
        <f>+VLOOKUP(IF(R779&lt;0.1,0,IF(AND(R779&gt;=0.1,R779&lt;0.2),0.1,IF(AND(R779&gt;=0.2,R779&lt;0.3),0.2,IF(R779&gt;0.3,0.3,)))),REFERENCIAS!$C:$D,2,0)*VLOOKUP($R$2,PONDERADORES!$A$11:$G$11,7,0)</f>
        <v>15</v>
      </c>
      <c r="AA779" s="92"/>
      <c r="AB779" s="95" t="e">
        <f t="shared" ca="1" si="47"/>
        <v>#REF!</v>
      </c>
      <c r="AC779" s="23" t="e">
        <f ca="1">IF(AB779&gt;REFERENCIAS!$C$62,REFERENCIAS!$B$62,IF(AND(AB779&gt;=REFERENCIAS!$C$63,AB779&lt;REFERENCIAS!$D$63),REFERENCIAS!$B$63,IF(AND(AB779&gt;REFERENCIAS!$C$64,AB779&lt;=REFERENCIAS!$D$64),REFERENCIAS!$B$64,IF(AND(AB779&gt;=REFERENCIAS!$C$65,AB779&lt;REFERENCIAS!$D$65),REFERENCIAS!$B$65, "Revisar"))))</f>
        <v>#REF!</v>
      </c>
      <c r="AD779" s="94" t="e">
        <f ca="1">VLOOKUP(AC779,REFERENCIAS!$B$62:$G$65,4,FALSE)</f>
        <v>#REF!</v>
      </c>
      <c r="AJ779" s="20"/>
    </row>
    <row r="780" spans="1:36" ht="17.25" x14ac:dyDescent="0.25">
      <c r="A780" s="74"/>
      <c r="B780" s="19"/>
      <c r="C780" s="19"/>
      <c r="D780" s="50"/>
      <c r="E780" s="73"/>
      <c r="F780" s="74"/>
      <c r="G780" s="9"/>
      <c r="H780" s="48"/>
      <c r="I780" s="49">
        <f t="shared" ca="1" si="45"/>
        <v>2022</v>
      </c>
      <c r="J780" s="22">
        <f t="shared" ca="1" si="44"/>
        <v>1</v>
      </c>
      <c r="K780" s="19"/>
      <c r="L780" s="73"/>
      <c r="M780" s="74"/>
      <c r="N780" s="19"/>
      <c r="O780" s="73"/>
      <c r="P780" s="82">
        <v>1</v>
      </c>
      <c r="Q780" s="24">
        <v>1</v>
      </c>
      <c r="R780" s="81">
        <f t="shared" si="46"/>
        <v>1</v>
      </c>
      <c r="S780" s="85"/>
      <c r="T780" s="19"/>
      <c r="U780" s="22"/>
      <c r="V780" s="59"/>
      <c r="W780" s="81"/>
      <c r="X780" s="91" t="e">
        <f ca="1">+VLOOKUP(#REF!,REFERENCIAS!$C:$D,2,0)*VLOOKUP(#REF!,PONDERADORES!A:P,IF(AND(INFORMACION!$T780='REFERENCIAS RIESGO'!$C$36,INFORMACION!$F780=REFERENCIAS!$C$24),16,IF(INFORMACION!$T780='REFERENCIAS RIESGO'!$C$36,13,IF(INFORMACION!$F780=REFERENCIAS!$C$24,10,7))),0)+VLOOKUP(K780,REFERENCIAS!$C:$D,2,0)*VLOOKUP($K$2,PONDERADORES!A:P,IF(AND(INFORMACION!$T780='REFERENCIAS RIESGO'!$C$36,INFORMACION!$F780=REFERENCIAS!$C$24),16,IF(INFORMACION!$T780='REFERENCIAS RIESGO'!$C$36,13,IF(INFORMACION!$F780=REFERENCIAS!$C$24,10,7))),0)+VLOOKUP(L780,REFERENCIAS!$C:$D,2,0)*VLOOKUP($L$2,PONDERADORES!A:P,IF(AND(INFORMACION!$T780='REFERENCIAS RIESGO'!$C$36,INFORMACION!$F780=REFERENCIAS!$C$24),16,IF(INFORMACION!$T780='REFERENCIAS RIESGO'!$C$36,13,IF(INFORMACION!$F780=REFERENCIAS!$C$24,10,7))),0)+VLOOKUP(F780,REFERENCIAS!$C:$D,2,0)*VLOOKUP($F$2,PONDERADORES!A:P,IF(AND(INFORMACION!$T780='REFERENCIAS RIESGO'!$C$36,INFORMACION!$F780=REFERENCIAS!$C$24),16,IF(INFORMACION!$T780='REFERENCIAS RIESGO'!$C$36,13,IF(INFORMACION!$F780=REFERENCIAS!$C$24,10,7))),0)+VLOOKUP(T780,REFERENCIAS!$C:$D,2,0)*VLOOKUP($T$2,PONDERADORES!A:P,IF(AND(INFORMACION!$T780='REFERENCIAS RIESGO'!$C$36,INFORMACION!$F780=REFERENCIAS!$C$24),16,IF(INFORMACION!$T780='REFERENCIAS RIESGO'!$C$36,13,IF(INFORMACION!$F780=REFERENCIAS!$C$24,10,7))),0)+VLOOKUP(IF(J780&lt;=0.2,0.2,IF(AND(J780&gt;0.2,J780&lt;=0.4),0.4,IF(AND(J780&gt;0.4,J780&lt;=0.6),0.6,IF(AND(J780&gt;0.6,J780&lt;=0.8),0.8,IF(AND(J780&gt;0.8,J780&lt;=1),1))))),REFERENCIAS!$C:$D,2,0)*VLOOKUP($J$2,PONDERADORES!A:P,IF(AND(INFORMACION!$T780='REFERENCIAS RIESGO'!$C$36,INFORMACION!$F780=REFERENCIAS!$C$24),16,IF(INFORMACION!$T780='REFERENCIAS RIESGO'!$C$36,13,IF(INFORMACION!$F780=REFERENCIAS!$C$24,10,7))),0)</f>
        <v>#REF!</v>
      </c>
      <c r="Y780" s="68">
        <f>+VLOOKUP(M780,REFERENCIAS!$C:$D,2,0)*VLOOKUP($M$2,PONDERADORES!$A$7:$G$9,7,0)+VLOOKUP(N780,REFERENCIAS!$C:$D,2,0)*VLOOKUP($N$2,PONDERADORES!$A$7:$G$9,7,0)+VLOOKUP(O780,REFERENCIAS!$C:$D,2,0)*VLOOKUP($O$2,PONDERADORES!$A$7:$G$9,7,0)</f>
        <v>0.2</v>
      </c>
      <c r="Z780" s="2">
        <f>+VLOOKUP(IF(R780&lt;0.1,0,IF(AND(R780&gt;=0.1,R780&lt;0.2),0.1,IF(AND(R780&gt;=0.2,R780&lt;0.3),0.2,IF(R780&gt;0.3,0.3,)))),REFERENCIAS!$C:$D,2,0)*VLOOKUP($R$2,PONDERADORES!$A$11:$G$11,7,0)</f>
        <v>15</v>
      </c>
      <c r="AA780" s="92"/>
      <c r="AB780" s="95" t="e">
        <f t="shared" ca="1" si="47"/>
        <v>#REF!</v>
      </c>
      <c r="AC780" s="23" t="e">
        <f ca="1">IF(AB780&gt;REFERENCIAS!$C$62,REFERENCIAS!$B$62,IF(AND(AB780&gt;=REFERENCIAS!$C$63,AB780&lt;REFERENCIAS!$D$63),REFERENCIAS!$B$63,IF(AND(AB780&gt;REFERENCIAS!$C$64,AB780&lt;=REFERENCIAS!$D$64),REFERENCIAS!$B$64,IF(AND(AB780&gt;=REFERENCIAS!$C$65,AB780&lt;REFERENCIAS!$D$65),REFERENCIAS!$B$65, "Revisar"))))</f>
        <v>#REF!</v>
      </c>
      <c r="AD780" s="94" t="e">
        <f ca="1">VLOOKUP(AC780,REFERENCIAS!$B$62:$G$65,4,FALSE)</f>
        <v>#REF!</v>
      </c>
      <c r="AJ780" s="20"/>
    </row>
    <row r="781" spans="1:36" ht="17.25" x14ac:dyDescent="0.25">
      <c r="A781" s="74"/>
      <c r="B781" s="19"/>
      <c r="C781" s="19"/>
      <c r="D781" s="50"/>
      <c r="E781" s="73"/>
      <c r="F781" s="74"/>
      <c r="G781" s="9"/>
      <c r="H781" s="48"/>
      <c r="I781" s="49">
        <f t="shared" ca="1" si="45"/>
        <v>2022</v>
      </c>
      <c r="J781" s="22">
        <f t="shared" ca="1" si="44"/>
        <v>1</v>
      </c>
      <c r="K781" s="19"/>
      <c r="L781" s="73"/>
      <c r="M781" s="74"/>
      <c r="N781" s="19"/>
      <c r="O781" s="73"/>
      <c r="P781" s="82">
        <v>1</v>
      </c>
      <c r="Q781" s="24">
        <v>1</v>
      </c>
      <c r="R781" s="81">
        <f t="shared" si="46"/>
        <v>1</v>
      </c>
      <c r="S781" s="85"/>
      <c r="T781" s="19"/>
      <c r="U781" s="22"/>
      <c r="V781" s="59"/>
      <c r="W781" s="81"/>
      <c r="X781" s="91" t="e">
        <f ca="1">+VLOOKUP(#REF!,REFERENCIAS!$C:$D,2,0)*VLOOKUP(#REF!,PONDERADORES!A:P,IF(AND(INFORMACION!$T781='REFERENCIAS RIESGO'!$C$36,INFORMACION!$F781=REFERENCIAS!$C$24),16,IF(INFORMACION!$T781='REFERENCIAS RIESGO'!$C$36,13,IF(INFORMACION!$F781=REFERENCIAS!$C$24,10,7))),0)+VLOOKUP(K781,REFERENCIAS!$C:$D,2,0)*VLOOKUP($K$2,PONDERADORES!A:P,IF(AND(INFORMACION!$T781='REFERENCIAS RIESGO'!$C$36,INFORMACION!$F781=REFERENCIAS!$C$24),16,IF(INFORMACION!$T781='REFERENCIAS RIESGO'!$C$36,13,IF(INFORMACION!$F781=REFERENCIAS!$C$24,10,7))),0)+VLOOKUP(L781,REFERENCIAS!$C:$D,2,0)*VLOOKUP($L$2,PONDERADORES!A:P,IF(AND(INFORMACION!$T781='REFERENCIAS RIESGO'!$C$36,INFORMACION!$F781=REFERENCIAS!$C$24),16,IF(INFORMACION!$T781='REFERENCIAS RIESGO'!$C$36,13,IF(INFORMACION!$F781=REFERENCIAS!$C$24,10,7))),0)+VLOOKUP(F781,REFERENCIAS!$C:$D,2,0)*VLOOKUP($F$2,PONDERADORES!A:P,IF(AND(INFORMACION!$T781='REFERENCIAS RIESGO'!$C$36,INFORMACION!$F781=REFERENCIAS!$C$24),16,IF(INFORMACION!$T781='REFERENCIAS RIESGO'!$C$36,13,IF(INFORMACION!$F781=REFERENCIAS!$C$24,10,7))),0)+VLOOKUP(T781,REFERENCIAS!$C:$D,2,0)*VLOOKUP($T$2,PONDERADORES!A:P,IF(AND(INFORMACION!$T781='REFERENCIAS RIESGO'!$C$36,INFORMACION!$F781=REFERENCIAS!$C$24),16,IF(INFORMACION!$T781='REFERENCIAS RIESGO'!$C$36,13,IF(INFORMACION!$F781=REFERENCIAS!$C$24,10,7))),0)+VLOOKUP(IF(J781&lt;=0.2,0.2,IF(AND(J781&gt;0.2,J781&lt;=0.4),0.4,IF(AND(J781&gt;0.4,J781&lt;=0.6),0.6,IF(AND(J781&gt;0.6,J781&lt;=0.8),0.8,IF(AND(J781&gt;0.8,J781&lt;=1),1))))),REFERENCIAS!$C:$D,2,0)*VLOOKUP($J$2,PONDERADORES!A:P,IF(AND(INFORMACION!$T781='REFERENCIAS RIESGO'!$C$36,INFORMACION!$F781=REFERENCIAS!$C$24),16,IF(INFORMACION!$T781='REFERENCIAS RIESGO'!$C$36,13,IF(INFORMACION!$F781=REFERENCIAS!$C$24,10,7))),0)</f>
        <v>#REF!</v>
      </c>
      <c r="Y781" s="68">
        <f>+VLOOKUP(M781,REFERENCIAS!$C:$D,2,0)*VLOOKUP($M$2,PONDERADORES!$A$7:$G$9,7,0)+VLOOKUP(N781,REFERENCIAS!$C:$D,2,0)*VLOOKUP($N$2,PONDERADORES!$A$7:$G$9,7,0)+VLOOKUP(O781,REFERENCIAS!$C:$D,2,0)*VLOOKUP($O$2,PONDERADORES!$A$7:$G$9,7,0)</f>
        <v>0.2</v>
      </c>
      <c r="Z781" s="2">
        <f>+VLOOKUP(IF(R781&lt;0.1,0,IF(AND(R781&gt;=0.1,R781&lt;0.2),0.1,IF(AND(R781&gt;=0.2,R781&lt;0.3),0.2,IF(R781&gt;0.3,0.3,)))),REFERENCIAS!$C:$D,2,0)*VLOOKUP($R$2,PONDERADORES!$A$11:$G$11,7,0)</f>
        <v>15</v>
      </c>
      <c r="AA781" s="92"/>
      <c r="AB781" s="95" t="e">
        <f t="shared" ca="1" si="47"/>
        <v>#REF!</v>
      </c>
      <c r="AC781" s="23" t="e">
        <f ca="1">IF(AB781&gt;REFERENCIAS!$C$62,REFERENCIAS!$B$62,IF(AND(AB781&gt;=REFERENCIAS!$C$63,AB781&lt;REFERENCIAS!$D$63),REFERENCIAS!$B$63,IF(AND(AB781&gt;REFERENCIAS!$C$64,AB781&lt;=REFERENCIAS!$D$64),REFERENCIAS!$B$64,IF(AND(AB781&gt;=REFERENCIAS!$C$65,AB781&lt;REFERENCIAS!$D$65),REFERENCIAS!$B$65, "Revisar"))))</f>
        <v>#REF!</v>
      </c>
      <c r="AD781" s="94" t="e">
        <f ca="1">VLOOKUP(AC781,REFERENCIAS!$B$62:$G$65,4,FALSE)</f>
        <v>#REF!</v>
      </c>
      <c r="AJ781" s="20"/>
    </row>
    <row r="782" spans="1:36" ht="17.25" x14ac:dyDescent="0.25">
      <c r="A782" s="74"/>
      <c r="B782" s="19"/>
      <c r="C782" s="19"/>
      <c r="D782" s="50"/>
      <c r="E782" s="73"/>
      <c r="F782" s="74"/>
      <c r="G782" s="9"/>
      <c r="H782" s="48"/>
      <c r="I782" s="49">
        <f t="shared" ca="1" si="45"/>
        <v>2022</v>
      </c>
      <c r="J782" s="22">
        <f t="shared" ca="1" si="44"/>
        <v>1</v>
      </c>
      <c r="K782" s="19"/>
      <c r="L782" s="73"/>
      <c r="M782" s="74"/>
      <c r="N782" s="19"/>
      <c r="O782" s="73"/>
      <c r="P782" s="82">
        <v>1</v>
      </c>
      <c r="Q782" s="24">
        <v>1</v>
      </c>
      <c r="R782" s="81">
        <f t="shared" si="46"/>
        <v>1</v>
      </c>
      <c r="S782" s="85"/>
      <c r="T782" s="19"/>
      <c r="U782" s="22"/>
      <c r="V782" s="59"/>
      <c r="W782" s="81"/>
      <c r="X782" s="91" t="e">
        <f ca="1">+VLOOKUP(#REF!,REFERENCIAS!$C:$D,2,0)*VLOOKUP(#REF!,PONDERADORES!A:P,IF(AND(INFORMACION!$T782='REFERENCIAS RIESGO'!$C$36,INFORMACION!$F782=REFERENCIAS!$C$24),16,IF(INFORMACION!$T782='REFERENCIAS RIESGO'!$C$36,13,IF(INFORMACION!$F782=REFERENCIAS!$C$24,10,7))),0)+VLOOKUP(K782,REFERENCIAS!$C:$D,2,0)*VLOOKUP($K$2,PONDERADORES!A:P,IF(AND(INFORMACION!$T782='REFERENCIAS RIESGO'!$C$36,INFORMACION!$F782=REFERENCIAS!$C$24),16,IF(INFORMACION!$T782='REFERENCIAS RIESGO'!$C$36,13,IF(INFORMACION!$F782=REFERENCIAS!$C$24,10,7))),0)+VLOOKUP(L782,REFERENCIAS!$C:$D,2,0)*VLOOKUP($L$2,PONDERADORES!A:P,IF(AND(INFORMACION!$T782='REFERENCIAS RIESGO'!$C$36,INFORMACION!$F782=REFERENCIAS!$C$24),16,IF(INFORMACION!$T782='REFERENCIAS RIESGO'!$C$36,13,IF(INFORMACION!$F782=REFERENCIAS!$C$24,10,7))),0)+VLOOKUP(F782,REFERENCIAS!$C:$D,2,0)*VLOOKUP($F$2,PONDERADORES!A:P,IF(AND(INFORMACION!$T782='REFERENCIAS RIESGO'!$C$36,INFORMACION!$F782=REFERENCIAS!$C$24),16,IF(INFORMACION!$T782='REFERENCIAS RIESGO'!$C$36,13,IF(INFORMACION!$F782=REFERENCIAS!$C$24,10,7))),0)+VLOOKUP(T782,REFERENCIAS!$C:$D,2,0)*VLOOKUP($T$2,PONDERADORES!A:P,IF(AND(INFORMACION!$T782='REFERENCIAS RIESGO'!$C$36,INFORMACION!$F782=REFERENCIAS!$C$24),16,IF(INFORMACION!$T782='REFERENCIAS RIESGO'!$C$36,13,IF(INFORMACION!$F782=REFERENCIAS!$C$24,10,7))),0)+VLOOKUP(IF(J782&lt;=0.2,0.2,IF(AND(J782&gt;0.2,J782&lt;=0.4),0.4,IF(AND(J782&gt;0.4,J782&lt;=0.6),0.6,IF(AND(J782&gt;0.6,J782&lt;=0.8),0.8,IF(AND(J782&gt;0.8,J782&lt;=1),1))))),REFERENCIAS!$C:$D,2,0)*VLOOKUP($J$2,PONDERADORES!A:P,IF(AND(INFORMACION!$T782='REFERENCIAS RIESGO'!$C$36,INFORMACION!$F782=REFERENCIAS!$C$24),16,IF(INFORMACION!$T782='REFERENCIAS RIESGO'!$C$36,13,IF(INFORMACION!$F782=REFERENCIAS!$C$24,10,7))),0)</f>
        <v>#REF!</v>
      </c>
      <c r="Y782" s="68">
        <f>+VLOOKUP(M782,REFERENCIAS!$C:$D,2,0)*VLOOKUP($M$2,PONDERADORES!$A$7:$G$9,7,0)+VLOOKUP(N782,REFERENCIAS!$C:$D,2,0)*VLOOKUP($N$2,PONDERADORES!$A$7:$G$9,7,0)+VLOOKUP(O782,REFERENCIAS!$C:$D,2,0)*VLOOKUP($O$2,PONDERADORES!$A$7:$G$9,7,0)</f>
        <v>0.2</v>
      </c>
      <c r="Z782" s="2">
        <f>+VLOOKUP(IF(R782&lt;0.1,0,IF(AND(R782&gt;=0.1,R782&lt;0.2),0.1,IF(AND(R782&gt;=0.2,R782&lt;0.3),0.2,IF(R782&gt;0.3,0.3,)))),REFERENCIAS!$C:$D,2,0)*VLOOKUP($R$2,PONDERADORES!$A$11:$G$11,7,0)</f>
        <v>15</v>
      </c>
      <c r="AA782" s="92"/>
      <c r="AB782" s="95" t="e">
        <f t="shared" ca="1" si="47"/>
        <v>#REF!</v>
      </c>
      <c r="AC782" s="23" t="e">
        <f ca="1">IF(AB782&gt;REFERENCIAS!$C$62,REFERENCIAS!$B$62,IF(AND(AB782&gt;=REFERENCIAS!$C$63,AB782&lt;REFERENCIAS!$D$63),REFERENCIAS!$B$63,IF(AND(AB782&gt;REFERENCIAS!$C$64,AB782&lt;=REFERENCIAS!$D$64),REFERENCIAS!$B$64,IF(AND(AB782&gt;=REFERENCIAS!$C$65,AB782&lt;REFERENCIAS!$D$65),REFERENCIAS!$B$65, "Revisar"))))</f>
        <v>#REF!</v>
      </c>
      <c r="AD782" s="94" t="e">
        <f ca="1">VLOOKUP(AC782,REFERENCIAS!$B$62:$G$65,4,FALSE)</f>
        <v>#REF!</v>
      </c>
      <c r="AJ782" s="20"/>
    </row>
    <row r="783" spans="1:36" ht="17.25" x14ac:dyDescent="0.25">
      <c r="A783" s="74"/>
      <c r="B783" s="19"/>
      <c r="C783" s="19"/>
      <c r="D783" s="50"/>
      <c r="E783" s="73"/>
      <c r="F783" s="74"/>
      <c r="G783" s="9"/>
      <c r="H783" s="48"/>
      <c r="I783" s="49">
        <f t="shared" ca="1" si="45"/>
        <v>2022</v>
      </c>
      <c r="J783" s="22">
        <f t="shared" ca="1" si="44"/>
        <v>1</v>
      </c>
      <c r="K783" s="19"/>
      <c r="L783" s="73"/>
      <c r="M783" s="74"/>
      <c r="N783" s="19"/>
      <c r="O783" s="73"/>
      <c r="P783" s="82">
        <v>1</v>
      </c>
      <c r="Q783" s="24">
        <v>1</v>
      </c>
      <c r="R783" s="81">
        <f t="shared" si="46"/>
        <v>1</v>
      </c>
      <c r="S783" s="85"/>
      <c r="T783" s="19"/>
      <c r="U783" s="22"/>
      <c r="V783" s="59"/>
      <c r="W783" s="81"/>
      <c r="X783" s="91" t="e">
        <f ca="1">+VLOOKUP(#REF!,REFERENCIAS!$C:$D,2,0)*VLOOKUP(#REF!,PONDERADORES!A:P,IF(AND(INFORMACION!$T783='REFERENCIAS RIESGO'!$C$36,INFORMACION!$F783=REFERENCIAS!$C$24),16,IF(INFORMACION!$T783='REFERENCIAS RIESGO'!$C$36,13,IF(INFORMACION!$F783=REFERENCIAS!$C$24,10,7))),0)+VLOOKUP(K783,REFERENCIAS!$C:$D,2,0)*VLOOKUP($K$2,PONDERADORES!A:P,IF(AND(INFORMACION!$T783='REFERENCIAS RIESGO'!$C$36,INFORMACION!$F783=REFERENCIAS!$C$24),16,IF(INFORMACION!$T783='REFERENCIAS RIESGO'!$C$36,13,IF(INFORMACION!$F783=REFERENCIAS!$C$24,10,7))),0)+VLOOKUP(L783,REFERENCIAS!$C:$D,2,0)*VLOOKUP($L$2,PONDERADORES!A:P,IF(AND(INFORMACION!$T783='REFERENCIAS RIESGO'!$C$36,INFORMACION!$F783=REFERENCIAS!$C$24),16,IF(INFORMACION!$T783='REFERENCIAS RIESGO'!$C$36,13,IF(INFORMACION!$F783=REFERENCIAS!$C$24,10,7))),0)+VLOOKUP(F783,REFERENCIAS!$C:$D,2,0)*VLOOKUP($F$2,PONDERADORES!A:P,IF(AND(INFORMACION!$T783='REFERENCIAS RIESGO'!$C$36,INFORMACION!$F783=REFERENCIAS!$C$24),16,IF(INFORMACION!$T783='REFERENCIAS RIESGO'!$C$36,13,IF(INFORMACION!$F783=REFERENCIAS!$C$24,10,7))),0)+VLOOKUP(T783,REFERENCIAS!$C:$D,2,0)*VLOOKUP($T$2,PONDERADORES!A:P,IF(AND(INFORMACION!$T783='REFERENCIAS RIESGO'!$C$36,INFORMACION!$F783=REFERENCIAS!$C$24),16,IF(INFORMACION!$T783='REFERENCIAS RIESGO'!$C$36,13,IF(INFORMACION!$F783=REFERENCIAS!$C$24,10,7))),0)+VLOOKUP(IF(J783&lt;=0.2,0.2,IF(AND(J783&gt;0.2,J783&lt;=0.4),0.4,IF(AND(J783&gt;0.4,J783&lt;=0.6),0.6,IF(AND(J783&gt;0.6,J783&lt;=0.8),0.8,IF(AND(J783&gt;0.8,J783&lt;=1),1))))),REFERENCIAS!$C:$D,2,0)*VLOOKUP($J$2,PONDERADORES!A:P,IF(AND(INFORMACION!$T783='REFERENCIAS RIESGO'!$C$36,INFORMACION!$F783=REFERENCIAS!$C$24),16,IF(INFORMACION!$T783='REFERENCIAS RIESGO'!$C$36,13,IF(INFORMACION!$F783=REFERENCIAS!$C$24,10,7))),0)</f>
        <v>#REF!</v>
      </c>
      <c r="Y783" s="68">
        <f>+VLOOKUP(M783,REFERENCIAS!$C:$D,2,0)*VLOOKUP($M$2,PONDERADORES!$A$7:$G$9,7,0)+VLOOKUP(N783,REFERENCIAS!$C:$D,2,0)*VLOOKUP($N$2,PONDERADORES!$A$7:$G$9,7,0)+VLOOKUP(O783,REFERENCIAS!$C:$D,2,0)*VLOOKUP($O$2,PONDERADORES!$A$7:$G$9,7,0)</f>
        <v>0.2</v>
      </c>
      <c r="Z783" s="2">
        <f>+VLOOKUP(IF(R783&lt;0.1,0,IF(AND(R783&gt;=0.1,R783&lt;0.2),0.1,IF(AND(R783&gt;=0.2,R783&lt;0.3),0.2,IF(R783&gt;0.3,0.3,)))),REFERENCIAS!$C:$D,2,0)*VLOOKUP($R$2,PONDERADORES!$A$11:$G$11,7,0)</f>
        <v>15</v>
      </c>
      <c r="AA783" s="92"/>
      <c r="AB783" s="95" t="e">
        <f t="shared" ca="1" si="47"/>
        <v>#REF!</v>
      </c>
      <c r="AC783" s="23" t="e">
        <f ca="1">IF(AB783&gt;REFERENCIAS!$C$62,REFERENCIAS!$B$62,IF(AND(AB783&gt;=REFERENCIAS!$C$63,AB783&lt;REFERENCIAS!$D$63),REFERENCIAS!$B$63,IF(AND(AB783&gt;REFERENCIAS!$C$64,AB783&lt;=REFERENCIAS!$D$64),REFERENCIAS!$B$64,IF(AND(AB783&gt;=REFERENCIAS!$C$65,AB783&lt;REFERENCIAS!$D$65),REFERENCIAS!$B$65, "Revisar"))))</f>
        <v>#REF!</v>
      </c>
      <c r="AD783" s="94" t="e">
        <f ca="1">VLOOKUP(AC783,REFERENCIAS!$B$62:$G$65,4,FALSE)</f>
        <v>#REF!</v>
      </c>
      <c r="AJ783" s="20"/>
    </row>
    <row r="784" spans="1:36" ht="17.25" x14ac:dyDescent="0.25">
      <c r="A784" s="74"/>
      <c r="B784" s="19"/>
      <c r="C784" s="19"/>
      <c r="D784" s="50"/>
      <c r="E784" s="73"/>
      <c r="F784" s="74"/>
      <c r="G784" s="9"/>
      <c r="H784" s="48"/>
      <c r="I784" s="49">
        <f t="shared" ca="1" si="45"/>
        <v>2022</v>
      </c>
      <c r="J784" s="22">
        <f t="shared" ca="1" si="44"/>
        <v>1</v>
      </c>
      <c r="K784" s="19"/>
      <c r="L784" s="73"/>
      <c r="M784" s="74"/>
      <c r="N784" s="19"/>
      <c r="O784" s="73"/>
      <c r="P784" s="82">
        <v>1</v>
      </c>
      <c r="Q784" s="24">
        <v>1</v>
      </c>
      <c r="R784" s="81">
        <f t="shared" si="46"/>
        <v>1</v>
      </c>
      <c r="S784" s="85"/>
      <c r="T784" s="19"/>
      <c r="U784" s="22"/>
      <c r="V784" s="59"/>
      <c r="W784" s="81"/>
      <c r="X784" s="91" t="e">
        <f ca="1">+VLOOKUP(#REF!,REFERENCIAS!$C:$D,2,0)*VLOOKUP(#REF!,PONDERADORES!A:P,IF(AND(INFORMACION!$T784='REFERENCIAS RIESGO'!$C$36,INFORMACION!$F784=REFERENCIAS!$C$24),16,IF(INFORMACION!$T784='REFERENCIAS RIESGO'!$C$36,13,IF(INFORMACION!$F784=REFERENCIAS!$C$24,10,7))),0)+VLOOKUP(K784,REFERENCIAS!$C:$D,2,0)*VLOOKUP($K$2,PONDERADORES!A:P,IF(AND(INFORMACION!$T784='REFERENCIAS RIESGO'!$C$36,INFORMACION!$F784=REFERENCIAS!$C$24),16,IF(INFORMACION!$T784='REFERENCIAS RIESGO'!$C$36,13,IF(INFORMACION!$F784=REFERENCIAS!$C$24,10,7))),0)+VLOOKUP(L784,REFERENCIAS!$C:$D,2,0)*VLOOKUP($L$2,PONDERADORES!A:P,IF(AND(INFORMACION!$T784='REFERENCIAS RIESGO'!$C$36,INFORMACION!$F784=REFERENCIAS!$C$24),16,IF(INFORMACION!$T784='REFERENCIAS RIESGO'!$C$36,13,IF(INFORMACION!$F784=REFERENCIAS!$C$24,10,7))),0)+VLOOKUP(F784,REFERENCIAS!$C:$D,2,0)*VLOOKUP($F$2,PONDERADORES!A:P,IF(AND(INFORMACION!$T784='REFERENCIAS RIESGO'!$C$36,INFORMACION!$F784=REFERENCIAS!$C$24),16,IF(INFORMACION!$T784='REFERENCIAS RIESGO'!$C$36,13,IF(INFORMACION!$F784=REFERENCIAS!$C$24,10,7))),0)+VLOOKUP(T784,REFERENCIAS!$C:$D,2,0)*VLOOKUP($T$2,PONDERADORES!A:P,IF(AND(INFORMACION!$T784='REFERENCIAS RIESGO'!$C$36,INFORMACION!$F784=REFERENCIAS!$C$24),16,IF(INFORMACION!$T784='REFERENCIAS RIESGO'!$C$36,13,IF(INFORMACION!$F784=REFERENCIAS!$C$24,10,7))),0)+VLOOKUP(IF(J784&lt;=0.2,0.2,IF(AND(J784&gt;0.2,J784&lt;=0.4),0.4,IF(AND(J784&gt;0.4,J784&lt;=0.6),0.6,IF(AND(J784&gt;0.6,J784&lt;=0.8),0.8,IF(AND(J784&gt;0.8,J784&lt;=1),1))))),REFERENCIAS!$C:$D,2,0)*VLOOKUP($J$2,PONDERADORES!A:P,IF(AND(INFORMACION!$T784='REFERENCIAS RIESGO'!$C$36,INFORMACION!$F784=REFERENCIAS!$C$24),16,IF(INFORMACION!$T784='REFERENCIAS RIESGO'!$C$36,13,IF(INFORMACION!$F784=REFERENCIAS!$C$24,10,7))),0)</f>
        <v>#REF!</v>
      </c>
      <c r="Y784" s="68">
        <f>+VLOOKUP(M784,REFERENCIAS!$C:$D,2,0)*VLOOKUP($M$2,PONDERADORES!$A$7:$G$9,7,0)+VLOOKUP(N784,REFERENCIAS!$C:$D,2,0)*VLOOKUP($N$2,PONDERADORES!$A$7:$G$9,7,0)+VLOOKUP(O784,REFERENCIAS!$C:$D,2,0)*VLOOKUP($O$2,PONDERADORES!$A$7:$G$9,7,0)</f>
        <v>0.2</v>
      </c>
      <c r="Z784" s="2">
        <f>+VLOOKUP(IF(R784&lt;0.1,0,IF(AND(R784&gt;=0.1,R784&lt;0.2),0.1,IF(AND(R784&gt;=0.2,R784&lt;0.3),0.2,IF(R784&gt;0.3,0.3,)))),REFERENCIAS!$C:$D,2,0)*VLOOKUP($R$2,PONDERADORES!$A$11:$G$11,7,0)</f>
        <v>15</v>
      </c>
      <c r="AA784" s="92"/>
      <c r="AB784" s="95" t="e">
        <f t="shared" ca="1" si="47"/>
        <v>#REF!</v>
      </c>
      <c r="AC784" s="23" t="e">
        <f ca="1">IF(AB784&gt;REFERENCIAS!$C$62,REFERENCIAS!$B$62,IF(AND(AB784&gt;=REFERENCIAS!$C$63,AB784&lt;REFERENCIAS!$D$63),REFERENCIAS!$B$63,IF(AND(AB784&gt;REFERENCIAS!$C$64,AB784&lt;=REFERENCIAS!$D$64),REFERENCIAS!$B$64,IF(AND(AB784&gt;=REFERENCIAS!$C$65,AB784&lt;REFERENCIAS!$D$65),REFERENCIAS!$B$65, "Revisar"))))</f>
        <v>#REF!</v>
      </c>
      <c r="AD784" s="94" t="e">
        <f ca="1">VLOOKUP(AC784,REFERENCIAS!$B$62:$G$65,4,FALSE)</f>
        <v>#REF!</v>
      </c>
      <c r="AJ784" s="20"/>
    </row>
    <row r="785" spans="1:36" ht="17.25" x14ac:dyDescent="0.25">
      <c r="A785" s="74"/>
      <c r="B785" s="19"/>
      <c r="C785" s="19"/>
      <c r="D785" s="50"/>
      <c r="E785" s="73"/>
      <c r="F785" s="74"/>
      <c r="G785" s="9"/>
      <c r="H785" s="48"/>
      <c r="I785" s="49">
        <f t="shared" ca="1" si="45"/>
        <v>2022</v>
      </c>
      <c r="J785" s="22">
        <f t="shared" ca="1" si="44"/>
        <v>1</v>
      </c>
      <c r="K785" s="19"/>
      <c r="L785" s="73"/>
      <c r="M785" s="74"/>
      <c r="N785" s="19"/>
      <c r="O785" s="73"/>
      <c r="P785" s="82">
        <v>1</v>
      </c>
      <c r="Q785" s="24">
        <v>1</v>
      </c>
      <c r="R785" s="81">
        <f t="shared" si="46"/>
        <v>1</v>
      </c>
      <c r="S785" s="85"/>
      <c r="T785" s="19"/>
      <c r="U785" s="22"/>
      <c r="V785" s="59"/>
      <c r="W785" s="81"/>
      <c r="X785" s="91" t="e">
        <f ca="1">+VLOOKUP(#REF!,REFERENCIAS!$C:$D,2,0)*VLOOKUP(#REF!,PONDERADORES!A:P,IF(AND(INFORMACION!$T785='REFERENCIAS RIESGO'!$C$36,INFORMACION!$F785=REFERENCIAS!$C$24),16,IF(INFORMACION!$T785='REFERENCIAS RIESGO'!$C$36,13,IF(INFORMACION!$F785=REFERENCIAS!$C$24,10,7))),0)+VLOOKUP(K785,REFERENCIAS!$C:$D,2,0)*VLOOKUP($K$2,PONDERADORES!A:P,IF(AND(INFORMACION!$T785='REFERENCIAS RIESGO'!$C$36,INFORMACION!$F785=REFERENCIAS!$C$24),16,IF(INFORMACION!$T785='REFERENCIAS RIESGO'!$C$36,13,IF(INFORMACION!$F785=REFERENCIAS!$C$24,10,7))),0)+VLOOKUP(L785,REFERENCIAS!$C:$D,2,0)*VLOOKUP($L$2,PONDERADORES!A:P,IF(AND(INFORMACION!$T785='REFERENCIAS RIESGO'!$C$36,INFORMACION!$F785=REFERENCIAS!$C$24),16,IF(INFORMACION!$T785='REFERENCIAS RIESGO'!$C$36,13,IF(INFORMACION!$F785=REFERENCIAS!$C$24,10,7))),0)+VLOOKUP(F785,REFERENCIAS!$C:$D,2,0)*VLOOKUP($F$2,PONDERADORES!A:P,IF(AND(INFORMACION!$T785='REFERENCIAS RIESGO'!$C$36,INFORMACION!$F785=REFERENCIAS!$C$24),16,IF(INFORMACION!$T785='REFERENCIAS RIESGO'!$C$36,13,IF(INFORMACION!$F785=REFERENCIAS!$C$24,10,7))),0)+VLOOKUP(T785,REFERENCIAS!$C:$D,2,0)*VLOOKUP($T$2,PONDERADORES!A:P,IF(AND(INFORMACION!$T785='REFERENCIAS RIESGO'!$C$36,INFORMACION!$F785=REFERENCIAS!$C$24),16,IF(INFORMACION!$T785='REFERENCIAS RIESGO'!$C$36,13,IF(INFORMACION!$F785=REFERENCIAS!$C$24,10,7))),0)+VLOOKUP(IF(J785&lt;=0.2,0.2,IF(AND(J785&gt;0.2,J785&lt;=0.4),0.4,IF(AND(J785&gt;0.4,J785&lt;=0.6),0.6,IF(AND(J785&gt;0.6,J785&lt;=0.8),0.8,IF(AND(J785&gt;0.8,J785&lt;=1),1))))),REFERENCIAS!$C:$D,2,0)*VLOOKUP($J$2,PONDERADORES!A:P,IF(AND(INFORMACION!$T785='REFERENCIAS RIESGO'!$C$36,INFORMACION!$F785=REFERENCIAS!$C$24),16,IF(INFORMACION!$T785='REFERENCIAS RIESGO'!$C$36,13,IF(INFORMACION!$F785=REFERENCIAS!$C$24,10,7))),0)</f>
        <v>#REF!</v>
      </c>
      <c r="Y785" s="68">
        <f>+VLOOKUP(M785,REFERENCIAS!$C:$D,2,0)*VLOOKUP($M$2,PONDERADORES!$A$7:$G$9,7,0)+VLOOKUP(N785,REFERENCIAS!$C:$D,2,0)*VLOOKUP($N$2,PONDERADORES!$A$7:$G$9,7,0)+VLOOKUP(O785,REFERENCIAS!$C:$D,2,0)*VLOOKUP($O$2,PONDERADORES!$A$7:$G$9,7,0)</f>
        <v>0.2</v>
      </c>
      <c r="Z785" s="2">
        <f>+VLOOKUP(IF(R785&lt;0.1,0,IF(AND(R785&gt;=0.1,R785&lt;0.2),0.1,IF(AND(R785&gt;=0.2,R785&lt;0.3),0.2,IF(R785&gt;0.3,0.3,)))),REFERENCIAS!$C:$D,2,0)*VLOOKUP($R$2,PONDERADORES!$A$11:$G$11,7,0)</f>
        <v>15</v>
      </c>
      <c r="AA785" s="92"/>
      <c r="AB785" s="95" t="e">
        <f t="shared" ca="1" si="47"/>
        <v>#REF!</v>
      </c>
      <c r="AC785" s="23" t="e">
        <f ca="1">IF(AB785&gt;REFERENCIAS!$C$62,REFERENCIAS!$B$62,IF(AND(AB785&gt;=REFERENCIAS!$C$63,AB785&lt;REFERENCIAS!$D$63),REFERENCIAS!$B$63,IF(AND(AB785&gt;REFERENCIAS!$C$64,AB785&lt;=REFERENCIAS!$D$64),REFERENCIAS!$B$64,IF(AND(AB785&gt;=REFERENCIAS!$C$65,AB785&lt;REFERENCIAS!$D$65),REFERENCIAS!$B$65, "Revisar"))))</f>
        <v>#REF!</v>
      </c>
      <c r="AD785" s="94" t="e">
        <f ca="1">VLOOKUP(AC785,REFERENCIAS!$B$62:$G$65,4,FALSE)</f>
        <v>#REF!</v>
      </c>
      <c r="AJ785" s="20"/>
    </row>
    <row r="786" spans="1:36" ht="17.25" x14ac:dyDescent="0.25">
      <c r="A786" s="74"/>
      <c r="B786" s="19"/>
      <c r="C786" s="19"/>
      <c r="D786" s="50"/>
      <c r="E786" s="73"/>
      <c r="F786" s="74"/>
      <c r="G786" s="9"/>
      <c r="H786" s="48"/>
      <c r="I786" s="49">
        <f t="shared" ca="1" si="45"/>
        <v>2022</v>
      </c>
      <c r="J786" s="22">
        <f t="shared" ca="1" si="44"/>
        <v>1</v>
      </c>
      <c r="K786" s="19"/>
      <c r="L786" s="73"/>
      <c r="M786" s="74"/>
      <c r="N786" s="19"/>
      <c r="O786" s="73"/>
      <c r="P786" s="82">
        <v>1</v>
      </c>
      <c r="Q786" s="24">
        <v>1</v>
      </c>
      <c r="R786" s="81">
        <f t="shared" si="46"/>
        <v>1</v>
      </c>
      <c r="S786" s="85"/>
      <c r="T786" s="19"/>
      <c r="U786" s="22"/>
      <c r="V786" s="59"/>
      <c r="W786" s="81"/>
      <c r="X786" s="91" t="e">
        <f ca="1">+VLOOKUP(#REF!,REFERENCIAS!$C:$D,2,0)*VLOOKUP(#REF!,PONDERADORES!A:P,IF(AND(INFORMACION!$T786='REFERENCIAS RIESGO'!$C$36,INFORMACION!$F786=REFERENCIAS!$C$24),16,IF(INFORMACION!$T786='REFERENCIAS RIESGO'!$C$36,13,IF(INFORMACION!$F786=REFERENCIAS!$C$24,10,7))),0)+VLOOKUP(K786,REFERENCIAS!$C:$D,2,0)*VLOOKUP($K$2,PONDERADORES!A:P,IF(AND(INFORMACION!$T786='REFERENCIAS RIESGO'!$C$36,INFORMACION!$F786=REFERENCIAS!$C$24),16,IF(INFORMACION!$T786='REFERENCIAS RIESGO'!$C$36,13,IF(INFORMACION!$F786=REFERENCIAS!$C$24,10,7))),0)+VLOOKUP(L786,REFERENCIAS!$C:$D,2,0)*VLOOKUP($L$2,PONDERADORES!A:P,IF(AND(INFORMACION!$T786='REFERENCIAS RIESGO'!$C$36,INFORMACION!$F786=REFERENCIAS!$C$24),16,IF(INFORMACION!$T786='REFERENCIAS RIESGO'!$C$36,13,IF(INFORMACION!$F786=REFERENCIAS!$C$24,10,7))),0)+VLOOKUP(F786,REFERENCIAS!$C:$D,2,0)*VLOOKUP($F$2,PONDERADORES!A:P,IF(AND(INFORMACION!$T786='REFERENCIAS RIESGO'!$C$36,INFORMACION!$F786=REFERENCIAS!$C$24),16,IF(INFORMACION!$T786='REFERENCIAS RIESGO'!$C$36,13,IF(INFORMACION!$F786=REFERENCIAS!$C$24,10,7))),0)+VLOOKUP(T786,REFERENCIAS!$C:$D,2,0)*VLOOKUP($T$2,PONDERADORES!A:P,IF(AND(INFORMACION!$T786='REFERENCIAS RIESGO'!$C$36,INFORMACION!$F786=REFERENCIAS!$C$24),16,IF(INFORMACION!$T786='REFERENCIAS RIESGO'!$C$36,13,IF(INFORMACION!$F786=REFERENCIAS!$C$24,10,7))),0)+VLOOKUP(IF(J786&lt;=0.2,0.2,IF(AND(J786&gt;0.2,J786&lt;=0.4),0.4,IF(AND(J786&gt;0.4,J786&lt;=0.6),0.6,IF(AND(J786&gt;0.6,J786&lt;=0.8),0.8,IF(AND(J786&gt;0.8,J786&lt;=1),1))))),REFERENCIAS!$C:$D,2,0)*VLOOKUP($J$2,PONDERADORES!A:P,IF(AND(INFORMACION!$T786='REFERENCIAS RIESGO'!$C$36,INFORMACION!$F786=REFERENCIAS!$C$24),16,IF(INFORMACION!$T786='REFERENCIAS RIESGO'!$C$36,13,IF(INFORMACION!$F786=REFERENCIAS!$C$24,10,7))),0)</f>
        <v>#REF!</v>
      </c>
      <c r="Y786" s="68">
        <f>+VLOOKUP(M786,REFERENCIAS!$C:$D,2,0)*VLOOKUP($M$2,PONDERADORES!$A$7:$G$9,7,0)+VLOOKUP(N786,REFERENCIAS!$C:$D,2,0)*VLOOKUP($N$2,PONDERADORES!$A$7:$G$9,7,0)+VLOOKUP(O786,REFERENCIAS!$C:$D,2,0)*VLOOKUP($O$2,PONDERADORES!$A$7:$G$9,7,0)</f>
        <v>0.2</v>
      </c>
      <c r="Z786" s="2">
        <f>+VLOOKUP(IF(R786&lt;0.1,0,IF(AND(R786&gt;=0.1,R786&lt;0.2),0.1,IF(AND(R786&gt;=0.2,R786&lt;0.3),0.2,IF(R786&gt;0.3,0.3,)))),REFERENCIAS!$C:$D,2,0)*VLOOKUP($R$2,PONDERADORES!$A$11:$G$11,7,0)</f>
        <v>15</v>
      </c>
      <c r="AA786" s="92"/>
      <c r="AB786" s="95" t="e">
        <f t="shared" ca="1" si="47"/>
        <v>#REF!</v>
      </c>
      <c r="AC786" s="23" t="e">
        <f ca="1">IF(AB786&gt;REFERENCIAS!$C$62,REFERENCIAS!$B$62,IF(AND(AB786&gt;=REFERENCIAS!$C$63,AB786&lt;REFERENCIAS!$D$63),REFERENCIAS!$B$63,IF(AND(AB786&gt;REFERENCIAS!$C$64,AB786&lt;=REFERENCIAS!$D$64),REFERENCIAS!$B$64,IF(AND(AB786&gt;=REFERENCIAS!$C$65,AB786&lt;REFERENCIAS!$D$65),REFERENCIAS!$B$65, "Revisar"))))</f>
        <v>#REF!</v>
      </c>
      <c r="AD786" s="94" t="e">
        <f ca="1">VLOOKUP(AC786,REFERENCIAS!$B$62:$G$65,4,FALSE)</f>
        <v>#REF!</v>
      </c>
      <c r="AJ786" s="20"/>
    </row>
    <row r="787" spans="1:36" ht="17.25" x14ac:dyDescent="0.25">
      <c r="A787" s="74"/>
      <c r="B787" s="19"/>
      <c r="C787" s="19"/>
      <c r="D787" s="50"/>
      <c r="E787" s="73"/>
      <c r="F787" s="74"/>
      <c r="G787" s="9"/>
      <c r="H787" s="48"/>
      <c r="I787" s="49">
        <f t="shared" ca="1" si="45"/>
        <v>2022</v>
      </c>
      <c r="J787" s="22">
        <f t="shared" ca="1" si="44"/>
        <v>1</v>
      </c>
      <c r="K787" s="19"/>
      <c r="L787" s="73"/>
      <c r="M787" s="74"/>
      <c r="N787" s="19"/>
      <c r="O787" s="73"/>
      <c r="P787" s="82">
        <v>1</v>
      </c>
      <c r="Q787" s="24">
        <v>1</v>
      </c>
      <c r="R787" s="81">
        <f t="shared" si="46"/>
        <v>1</v>
      </c>
      <c r="S787" s="85"/>
      <c r="T787" s="19"/>
      <c r="U787" s="22"/>
      <c r="V787" s="59"/>
      <c r="W787" s="81"/>
      <c r="X787" s="91" t="e">
        <f ca="1">+VLOOKUP(#REF!,REFERENCIAS!$C:$D,2,0)*VLOOKUP(#REF!,PONDERADORES!A:P,IF(AND(INFORMACION!$T787='REFERENCIAS RIESGO'!$C$36,INFORMACION!$F787=REFERENCIAS!$C$24),16,IF(INFORMACION!$T787='REFERENCIAS RIESGO'!$C$36,13,IF(INFORMACION!$F787=REFERENCIAS!$C$24,10,7))),0)+VLOOKUP(K787,REFERENCIAS!$C:$D,2,0)*VLOOKUP($K$2,PONDERADORES!A:P,IF(AND(INFORMACION!$T787='REFERENCIAS RIESGO'!$C$36,INFORMACION!$F787=REFERENCIAS!$C$24),16,IF(INFORMACION!$T787='REFERENCIAS RIESGO'!$C$36,13,IF(INFORMACION!$F787=REFERENCIAS!$C$24,10,7))),0)+VLOOKUP(L787,REFERENCIAS!$C:$D,2,0)*VLOOKUP($L$2,PONDERADORES!A:P,IF(AND(INFORMACION!$T787='REFERENCIAS RIESGO'!$C$36,INFORMACION!$F787=REFERENCIAS!$C$24),16,IF(INFORMACION!$T787='REFERENCIAS RIESGO'!$C$36,13,IF(INFORMACION!$F787=REFERENCIAS!$C$24,10,7))),0)+VLOOKUP(F787,REFERENCIAS!$C:$D,2,0)*VLOOKUP($F$2,PONDERADORES!A:P,IF(AND(INFORMACION!$T787='REFERENCIAS RIESGO'!$C$36,INFORMACION!$F787=REFERENCIAS!$C$24),16,IF(INFORMACION!$T787='REFERENCIAS RIESGO'!$C$36,13,IF(INFORMACION!$F787=REFERENCIAS!$C$24,10,7))),0)+VLOOKUP(T787,REFERENCIAS!$C:$D,2,0)*VLOOKUP($T$2,PONDERADORES!A:P,IF(AND(INFORMACION!$T787='REFERENCIAS RIESGO'!$C$36,INFORMACION!$F787=REFERENCIAS!$C$24),16,IF(INFORMACION!$T787='REFERENCIAS RIESGO'!$C$36,13,IF(INFORMACION!$F787=REFERENCIAS!$C$24,10,7))),0)+VLOOKUP(IF(J787&lt;=0.2,0.2,IF(AND(J787&gt;0.2,J787&lt;=0.4),0.4,IF(AND(J787&gt;0.4,J787&lt;=0.6),0.6,IF(AND(J787&gt;0.6,J787&lt;=0.8),0.8,IF(AND(J787&gt;0.8,J787&lt;=1),1))))),REFERENCIAS!$C:$D,2,0)*VLOOKUP($J$2,PONDERADORES!A:P,IF(AND(INFORMACION!$T787='REFERENCIAS RIESGO'!$C$36,INFORMACION!$F787=REFERENCIAS!$C$24),16,IF(INFORMACION!$T787='REFERENCIAS RIESGO'!$C$36,13,IF(INFORMACION!$F787=REFERENCIAS!$C$24,10,7))),0)</f>
        <v>#REF!</v>
      </c>
      <c r="Y787" s="68">
        <f>+VLOOKUP(M787,REFERENCIAS!$C:$D,2,0)*VLOOKUP($M$2,PONDERADORES!$A$7:$G$9,7,0)+VLOOKUP(N787,REFERENCIAS!$C:$D,2,0)*VLOOKUP($N$2,PONDERADORES!$A$7:$G$9,7,0)+VLOOKUP(O787,REFERENCIAS!$C:$D,2,0)*VLOOKUP($O$2,PONDERADORES!$A$7:$G$9,7,0)</f>
        <v>0.2</v>
      </c>
      <c r="Z787" s="2">
        <f>+VLOOKUP(IF(R787&lt;0.1,0,IF(AND(R787&gt;=0.1,R787&lt;0.2),0.1,IF(AND(R787&gt;=0.2,R787&lt;0.3),0.2,IF(R787&gt;0.3,0.3,)))),REFERENCIAS!$C:$D,2,0)*VLOOKUP($R$2,PONDERADORES!$A$11:$G$11,7,0)</f>
        <v>15</v>
      </c>
      <c r="AA787" s="92"/>
      <c r="AB787" s="95" t="e">
        <f t="shared" ca="1" si="47"/>
        <v>#REF!</v>
      </c>
      <c r="AC787" s="23" t="e">
        <f ca="1">IF(AB787&gt;REFERENCIAS!$C$62,REFERENCIAS!$B$62,IF(AND(AB787&gt;=REFERENCIAS!$C$63,AB787&lt;REFERENCIAS!$D$63),REFERENCIAS!$B$63,IF(AND(AB787&gt;REFERENCIAS!$C$64,AB787&lt;=REFERENCIAS!$D$64),REFERENCIAS!$B$64,IF(AND(AB787&gt;=REFERENCIAS!$C$65,AB787&lt;REFERENCIAS!$D$65),REFERENCIAS!$B$65, "Revisar"))))</f>
        <v>#REF!</v>
      </c>
      <c r="AD787" s="94" t="e">
        <f ca="1">VLOOKUP(AC787,REFERENCIAS!$B$62:$G$65,4,FALSE)</f>
        <v>#REF!</v>
      </c>
      <c r="AJ787" s="20"/>
    </row>
    <row r="788" spans="1:36" ht="17.25" x14ac:dyDescent="0.25">
      <c r="A788" s="74"/>
      <c r="B788" s="19"/>
      <c r="C788" s="19"/>
      <c r="D788" s="50"/>
      <c r="E788" s="73"/>
      <c r="F788" s="74"/>
      <c r="G788" s="9"/>
      <c r="H788" s="48"/>
      <c r="I788" s="49">
        <f t="shared" ca="1" si="45"/>
        <v>2022</v>
      </c>
      <c r="J788" s="22">
        <f t="shared" ca="1" si="44"/>
        <v>1</v>
      </c>
      <c r="K788" s="19"/>
      <c r="L788" s="73"/>
      <c r="M788" s="74"/>
      <c r="N788" s="19"/>
      <c r="O788" s="73"/>
      <c r="P788" s="82">
        <v>1</v>
      </c>
      <c r="Q788" s="24">
        <v>1</v>
      </c>
      <c r="R788" s="81">
        <f t="shared" si="46"/>
        <v>1</v>
      </c>
      <c r="S788" s="85"/>
      <c r="T788" s="19"/>
      <c r="U788" s="22"/>
      <c r="V788" s="59"/>
      <c r="W788" s="81"/>
      <c r="X788" s="91" t="e">
        <f ca="1">+VLOOKUP(#REF!,REFERENCIAS!$C:$D,2,0)*VLOOKUP(#REF!,PONDERADORES!A:P,IF(AND(INFORMACION!$T788='REFERENCIAS RIESGO'!$C$36,INFORMACION!$F788=REFERENCIAS!$C$24),16,IF(INFORMACION!$T788='REFERENCIAS RIESGO'!$C$36,13,IF(INFORMACION!$F788=REFERENCIAS!$C$24,10,7))),0)+VLOOKUP(K788,REFERENCIAS!$C:$D,2,0)*VLOOKUP($K$2,PONDERADORES!A:P,IF(AND(INFORMACION!$T788='REFERENCIAS RIESGO'!$C$36,INFORMACION!$F788=REFERENCIAS!$C$24),16,IF(INFORMACION!$T788='REFERENCIAS RIESGO'!$C$36,13,IF(INFORMACION!$F788=REFERENCIAS!$C$24,10,7))),0)+VLOOKUP(L788,REFERENCIAS!$C:$D,2,0)*VLOOKUP($L$2,PONDERADORES!A:P,IF(AND(INFORMACION!$T788='REFERENCIAS RIESGO'!$C$36,INFORMACION!$F788=REFERENCIAS!$C$24),16,IF(INFORMACION!$T788='REFERENCIAS RIESGO'!$C$36,13,IF(INFORMACION!$F788=REFERENCIAS!$C$24,10,7))),0)+VLOOKUP(F788,REFERENCIAS!$C:$D,2,0)*VLOOKUP($F$2,PONDERADORES!A:P,IF(AND(INFORMACION!$T788='REFERENCIAS RIESGO'!$C$36,INFORMACION!$F788=REFERENCIAS!$C$24),16,IF(INFORMACION!$T788='REFERENCIAS RIESGO'!$C$36,13,IF(INFORMACION!$F788=REFERENCIAS!$C$24,10,7))),0)+VLOOKUP(T788,REFERENCIAS!$C:$D,2,0)*VLOOKUP($T$2,PONDERADORES!A:P,IF(AND(INFORMACION!$T788='REFERENCIAS RIESGO'!$C$36,INFORMACION!$F788=REFERENCIAS!$C$24),16,IF(INFORMACION!$T788='REFERENCIAS RIESGO'!$C$36,13,IF(INFORMACION!$F788=REFERENCIAS!$C$24,10,7))),0)+VLOOKUP(IF(J788&lt;=0.2,0.2,IF(AND(J788&gt;0.2,J788&lt;=0.4),0.4,IF(AND(J788&gt;0.4,J788&lt;=0.6),0.6,IF(AND(J788&gt;0.6,J788&lt;=0.8),0.8,IF(AND(J788&gt;0.8,J788&lt;=1),1))))),REFERENCIAS!$C:$D,2,0)*VLOOKUP($J$2,PONDERADORES!A:P,IF(AND(INFORMACION!$T788='REFERENCIAS RIESGO'!$C$36,INFORMACION!$F788=REFERENCIAS!$C$24),16,IF(INFORMACION!$T788='REFERENCIAS RIESGO'!$C$36,13,IF(INFORMACION!$F788=REFERENCIAS!$C$24,10,7))),0)</f>
        <v>#REF!</v>
      </c>
      <c r="Y788" s="68">
        <f>+VLOOKUP(M788,REFERENCIAS!$C:$D,2,0)*VLOOKUP($M$2,PONDERADORES!$A$7:$G$9,7,0)+VLOOKUP(N788,REFERENCIAS!$C:$D,2,0)*VLOOKUP($N$2,PONDERADORES!$A$7:$G$9,7,0)+VLOOKUP(O788,REFERENCIAS!$C:$D,2,0)*VLOOKUP($O$2,PONDERADORES!$A$7:$G$9,7,0)</f>
        <v>0.2</v>
      </c>
      <c r="Z788" s="2">
        <f>+VLOOKUP(IF(R788&lt;0.1,0,IF(AND(R788&gt;=0.1,R788&lt;0.2),0.1,IF(AND(R788&gt;=0.2,R788&lt;0.3),0.2,IF(R788&gt;0.3,0.3,)))),REFERENCIAS!$C:$D,2,0)*VLOOKUP($R$2,PONDERADORES!$A$11:$G$11,7,0)</f>
        <v>15</v>
      </c>
      <c r="AA788" s="92"/>
      <c r="AB788" s="95" t="e">
        <f t="shared" ca="1" si="47"/>
        <v>#REF!</v>
      </c>
      <c r="AC788" s="23" t="e">
        <f ca="1">IF(AB788&gt;REFERENCIAS!$C$62,REFERENCIAS!$B$62,IF(AND(AB788&gt;=REFERENCIAS!$C$63,AB788&lt;REFERENCIAS!$D$63),REFERENCIAS!$B$63,IF(AND(AB788&gt;REFERENCIAS!$C$64,AB788&lt;=REFERENCIAS!$D$64),REFERENCIAS!$B$64,IF(AND(AB788&gt;=REFERENCIAS!$C$65,AB788&lt;REFERENCIAS!$D$65),REFERENCIAS!$B$65, "Revisar"))))</f>
        <v>#REF!</v>
      </c>
      <c r="AD788" s="94" t="e">
        <f ca="1">VLOOKUP(AC788,REFERENCIAS!$B$62:$G$65,4,FALSE)</f>
        <v>#REF!</v>
      </c>
      <c r="AJ788" s="20"/>
    </row>
    <row r="789" spans="1:36" ht="17.25" x14ac:dyDescent="0.25">
      <c r="A789" s="74"/>
      <c r="B789" s="19"/>
      <c r="C789" s="19"/>
      <c r="D789" s="50"/>
      <c r="E789" s="73"/>
      <c r="F789" s="74"/>
      <c r="G789" s="9"/>
      <c r="H789" s="48"/>
      <c r="I789" s="49">
        <f t="shared" ca="1" si="45"/>
        <v>2022</v>
      </c>
      <c r="J789" s="22">
        <f t="shared" ca="1" si="44"/>
        <v>1</v>
      </c>
      <c r="K789" s="19"/>
      <c r="L789" s="73"/>
      <c r="M789" s="74"/>
      <c r="N789" s="19"/>
      <c r="O789" s="73"/>
      <c r="P789" s="82">
        <v>1</v>
      </c>
      <c r="Q789" s="24">
        <v>1</v>
      </c>
      <c r="R789" s="81">
        <f t="shared" si="46"/>
        <v>1</v>
      </c>
      <c r="S789" s="85"/>
      <c r="T789" s="19"/>
      <c r="U789" s="22"/>
      <c r="V789" s="59"/>
      <c r="W789" s="81"/>
      <c r="X789" s="91" t="e">
        <f ca="1">+VLOOKUP(#REF!,REFERENCIAS!$C:$D,2,0)*VLOOKUP(#REF!,PONDERADORES!A:P,IF(AND(INFORMACION!$T789='REFERENCIAS RIESGO'!$C$36,INFORMACION!$F789=REFERENCIAS!$C$24),16,IF(INFORMACION!$T789='REFERENCIAS RIESGO'!$C$36,13,IF(INFORMACION!$F789=REFERENCIAS!$C$24,10,7))),0)+VLOOKUP(K789,REFERENCIAS!$C:$D,2,0)*VLOOKUP($K$2,PONDERADORES!A:P,IF(AND(INFORMACION!$T789='REFERENCIAS RIESGO'!$C$36,INFORMACION!$F789=REFERENCIAS!$C$24),16,IF(INFORMACION!$T789='REFERENCIAS RIESGO'!$C$36,13,IF(INFORMACION!$F789=REFERENCIAS!$C$24,10,7))),0)+VLOOKUP(L789,REFERENCIAS!$C:$D,2,0)*VLOOKUP($L$2,PONDERADORES!A:P,IF(AND(INFORMACION!$T789='REFERENCIAS RIESGO'!$C$36,INFORMACION!$F789=REFERENCIAS!$C$24),16,IF(INFORMACION!$T789='REFERENCIAS RIESGO'!$C$36,13,IF(INFORMACION!$F789=REFERENCIAS!$C$24,10,7))),0)+VLOOKUP(F789,REFERENCIAS!$C:$D,2,0)*VLOOKUP($F$2,PONDERADORES!A:P,IF(AND(INFORMACION!$T789='REFERENCIAS RIESGO'!$C$36,INFORMACION!$F789=REFERENCIAS!$C$24),16,IF(INFORMACION!$T789='REFERENCIAS RIESGO'!$C$36,13,IF(INFORMACION!$F789=REFERENCIAS!$C$24,10,7))),0)+VLOOKUP(T789,REFERENCIAS!$C:$D,2,0)*VLOOKUP($T$2,PONDERADORES!A:P,IF(AND(INFORMACION!$T789='REFERENCIAS RIESGO'!$C$36,INFORMACION!$F789=REFERENCIAS!$C$24),16,IF(INFORMACION!$T789='REFERENCIAS RIESGO'!$C$36,13,IF(INFORMACION!$F789=REFERENCIAS!$C$24,10,7))),0)+VLOOKUP(IF(J789&lt;=0.2,0.2,IF(AND(J789&gt;0.2,J789&lt;=0.4),0.4,IF(AND(J789&gt;0.4,J789&lt;=0.6),0.6,IF(AND(J789&gt;0.6,J789&lt;=0.8),0.8,IF(AND(J789&gt;0.8,J789&lt;=1),1))))),REFERENCIAS!$C:$D,2,0)*VLOOKUP($J$2,PONDERADORES!A:P,IF(AND(INFORMACION!$T789='REFERENCIAS RIESGO'!$C$36,INFORMACION!$F789=REFERENCIAS!$C$24),16,IF(INFORMACION!$T789='REFERENCIAS RIESGO'!$C$36,13,IF(INFORMACION!$F789=REFERENCIAS!$C$24,10,7))),0)</f>
        <v>#REF!</v>
      </c>
      <c r="Y789" s="68">
        <f>+VLOOKUP(M789,REFERENCIAS!$C:$D,2,0)*VLOOKUP($M$2,PONDERADORES!$A$7:$G$9,7,0)+VLOOKUP(N789,REFERENCIAS!$C:$D,2,0)*VLOOKUP($N$2,PONDERADORES!$A$7:$G$9,7,0)+VLOOKUP(O789,REFERENCIAS!$C:$D,2,0)*VLOOKUP($O$2,PONDERADORES!$A$7:$G$9,7,0)</f>
        <v>0.2</v>
      </c>
      <c r="Z789" s="2">
        <f>+VLOOKUP(IF(R789&lt;0.1,0,IF(AND(R789&gt;=0.1,R789&lt;0.2),0.1,IF(AND(R789&gt;=0.2,R789&lt;0.3),0.2,IF(R789&gt;0.3,0.3,)))),REFERENCIAS!$C:$D,2,0)*VLOOKUP($R$2,PONDERADORES!$A$11:$G$11,7,0)</f>
        <v>15</v>
      </c>
      <c r="AA789" s="92"/>
      <c r="AB789" s="95" t="e">
        <f t="shared" ca="1" si="47"/>
        <v>#REF!</v>
      </c>
      <c r="AC789" s="23" t="e">
        <f ca="1">IF(AB789&gt;REFERENCIAS!$C$62,REFERENCIAS!$B$62,IF(AND(AB789&gt;=REFERENCIAS!$C$63,AB789&lt;REFERENCIAS!$D$63),REFERENCIAS!$B$63,IF(AND(AB789&gt;REFERENCIAS!$C$64,AB789&lt;=REFERENCIAS!$D$64),REFERENCIAS!$B$64,IF(AND(AB789&gt;=REFERENCIAS!$C$65,AB789&lt;REFERENCIAS!$D$65),REFERENCIAS!$B$65, "Revisar"))))</f>
        <v>#REF!</v>
      </c>
      <c r="AD789" s="94" t="e">
        <f ca="1">VLOOKUP(AC789,REFERENCIAS!$B$62:$G$65,4,FALSE)</f>
        <v>#REF!</v>
      </c>
      <c r="AJ789" s="20"/>
    </row>
    <row r="790" spans="1:36" ht="17.25" x14ac:dyDescent="0.25">
      <c r="A790" s="74"/>
      <c r="B790" s="19"/>
      <c r="C790" s="19"/>
      <c r="D790" s="50"/>
      <c r="E790" s="73"/>
      <c r="F790" s="74"/>
      <c r="G790" s="9"/>
      <c r="H790" s="48"/>
      <c r="I790" s="49">
        <f t="shared" ca="1" si="45"/>
        <v>2022</v>
      </c>
      <c r="J790" s="22">
        <f t="shared" ca="1" si="44"/>
        <v>1</v>
      </c>
      <c r="K790" s="19"/>
      <c r="L790" s="73"/>
      <c r="M790" s="74"/>
      <c r="N790" s="19"/>
      <c r="O790" s="73"/>
      <c r="P790" s="82">
        <v>1</v>
      </c>
      <c r="Q790" s="24">
        <v>1</v>
      </c>
      <c r="R790" s="81">
        <f t="shared" si="46"/>
        <v>1</v>
      </c>
      <c r="S790" s="85"/>
      <c r="T790" s="19"/>
      <c r="U790" s="22"/>
      <c r="V790" s="59"/>
      <c r="W790" s="81"/>
      <c r="X790" s="91" t="e">
        <f ca="1">+VLOOKUP(#REF!,REFERENCIAS!$C:$D,2,0)*VLOOKUP(#REF!,PONDERADORES!A:P,IF(AND(INFORMACION!$T790='REFERENCIAS RIESGO'!$C$36,INFORMACION!$F790=REFERENCIAS!$C$24),16,IF(INFORMACION!$T790='REFERENCIAS RIESGO'!$C$36,13,IF(INFORMACION!$F790=REFERENCIAS!$C$24,10,7))),0)+VLOOKUP(K790,REFERENCIAS!$C:$D,2,0)*VLOOKUP($K$2,PONDERADORES!A:P,IF(AND(INFORMACION!$T790='REFERENCIAS RIESGO'!$C$36,INFORMACION!$F790=REFERENCIAS!$C$24),16,IF(INFORMACION!$T790='REFERENCIAS RIESGO'!$C$36,13,IF(INFORMACION!$F790=REFERENCIAS!$C$24,10,7))),0)+VLOOKUP(L790,REFERENCIAS!$C:$D,2,0)*VLOOKUP($L$2,PONDERADORES!A:P,IF(AND(INFORMACION!$T790='REFERENCIAS RIESGO'!$C$36,INFORMACION!$F790=REFERENCIAS!$C$24),16,IF(INFORMACION!$T790='REFERENCIAS RIESGO'!$C$36,13,IF(INFORMACION!$F790=REFERENCIAS!$C$24,10,7))),0)+VLOOKUP(F790,REFERENCIAS!$C:$D,2,0)*VLOOKUP($F$2,PONDERADORES!A:P,IF(AND(INFORMACION!$T790='REFERENCIAS RIESGO'!$C$36,INFORMACION!$F790=REFERENCIAS!$C$24),16,IF(INFORMACION!$T790='REFERENCIAS RIESGO'!$C$36,13,IF(INFORMACION!$F790=REFERENCIAS!$C$24,10,7))),0)+VLOOKUP(T790,REFERENCIAS!$C:$D,2,0)*VLOOKUP($T$2,PONDERADORES!A:P,IF(AND(INFORMACION!$T790='REFERENCIAS RIESGO'!$C$36,INFORMACION!$F790=REFERENCIAS!$C$24),16,IF(INFORMACION!$T790='REFERENCIAS RIESGO'!$C$36,13,IF(INFORMACION!$F790=REFERENCIAS!$C$24,10,7))),0)+VLOOKUP(IF(J790&lt;=0.2,0.2,IF(AND(J790&gt;0.2,J790&lt;=0.4),0.4,IF(AND(J790&gt;0.4,J790&lt;=0.6),0.6,IF(AND(J790&gt;0.6,J790&lt;=0.8),0.8,IF(AND(J790&gt;0.8,J790&lt;=1),1))))),REFERENCIAS!$C:$D,2,0)*VLOOKUP($J$2,PONDERADORES!A:P,IF(AND(INFORMACION!$T790='REFERENCIAS RIESGO'!$C$36,INFORMACION!$F790=REFERENCIAS!$C$24),16,IF(INFORMACION!$T790='REFERENCIAS RIESGO'!$C$36,13,IF(INFORMACION!$F790=REFERENCIAS!$C$24,10,7))),0)</f>
        <v>#REF!</v>
      </c>
      <c r="Y790" s="68">
        <f>+VLOOKUP(M790,REFERENCIAS!$C:$D,2,0)*VLOOKUP($M$2,PONDERADORES!$A$7:$G$9,7,0)+VLOOKUP(N790,REFERENCIAS!$C:$D,2,0)*VLOOKUP($N$2,PONDERADORES!$A$7:$G$9,7,0)+VLOOKUP(O790,REFERENCIAS!$C:$D,2,0)*VLOOKUP($O$2,PONDERADORES!$A$7:$G$9,7,0)</f>
        <v>0.2</v>
      </c>
      <c r="Z790" s="2">
        <f>+VLOOKUP(IF(R790&lt;0.1,0,IF(AND(R790&gt;=0.1,R790&lt;0.2),0.1,IF(AND(R790&gt;=0.2,R790&lt;0.3),0.2,IF(R790&gt;0.3,0.3,)))),REFERENCIAS!$C:$D,2,0)*VLOOKUP($R$2,PONDERADORES!$A$11:$G$11,7,0)</f>
        <v>15</v>
      </c>
      <c r="AA790" s="92"/>
      <c r="AB790" s="95" t="e">
        <f t="shared" ca="1" si="47"/>
        <v>#REF!</v>
      </c>
      <c r="AC790" s="23" t="e">
        <f ca="1">IF(AB790&gt;REFERENCIAS!$C$62,REFERENCIAS!$B$62,IF(AND(AB790&gt;=REFERENCIAS!$C$63,AB790&lt;REFERENCIAS!$D$63),REFERENCIAS!$B$63,IF(AND(AB790&gt;REFERENCIAS!$C$64,AB790&lt;=REFERENCIAS!$D$64),REFERENCIAS!$B$64,IF(AND(AB790&gt;=REFERENCIAS!$C$65,AB790&lt;REFERENCIAS!$D$65),REFERENCIAS!$B$65, "Revisar"))))</f>
        <v>#REF!</v>
      </c>
      <c r="AD790" s="94" t="e">
        <f ca="1">VLOOKUP(AC790,REFERENCIAS!$B$62:$G$65,4,FALSE)</f>
        <v>#REF!</v>
      </c>
      <c r="AJ790" s="20"/>
    </row>
    <row r="791" spans="1:36" ht="17.25" x14ac:dyDescent="0.25">
      <c r="A791" s="74"/>
      <c r="B791" s="19"/>
      <c r="C791" s="19"/>
      <c r="D791" s="50"/>
      <c r="E791" s="73"/>
      <c r="F791" s="74"/>
      <c r="G791" s="9"/>
      <c r="H791" s="48"/>
      <c r="I791" s="49">
        <f t="shared" ca="1" si="45"/>
        <v>2022</v>
      </c>
      <c r="J791" s="22">
        <f t="shared" ca="1" si="44"/>
        <v>1</v>
      </c>
      <c r="K791" s="19"/>
      <c r="L791" s="73"/>
      <c r="M791" s="74"/>
      <c r="N791" s="19"/>
      <c r="O791" s="73"/>
      <c r="P791" s="82">
        <v>1</v>
      </c>
      <c r="Q791" s="24">
        <v>1</v>
      </c>
      <c r="R791" s="81">
        <f t="shared" si="46"/>
        <v>1</v>
      </c>
      <c r="S791" s="85"/>
      <c r="T791" s="19"/>
      <c r="U791" s="22"/>
      <c r="V791" s="59"/>
      <c r="W791" s="81"/>
      <c r="X791" s="91" t="e">
        <f ca="1">+VLOOKUP(#REF!,REFERENCIAS!$C:$D,2,0)*VLOOKUP(#REF!,PONDERADORES!A:P,IF(AND(INFORMACION!$T791='REFERENCIAS RIESGO'!$C$36,INFORMACION!$F791=REFERENCIAS!$C$24),16,IF(INFORMACION!$T791='REFERENCIAS RIESGO'!$C$36,13,IF(INFORMACION!$F791=REFERENCIAS!$C$24,10,7))),0)+VLOOKUP(K791,REFERENCIAS!$C:$D,2,0)*VLOOKUP($K$2,PONDERADORES!A:P,IF(AND(INFORMACION!$T791='REFERENCIAS RIESGO'!$C$36,INFORMACION!$F791=REFERENCIAS!$C$24),16,IF(INFORMACION!$T791='REFERENCIAS RIESGO'!$C$36,13,IF(INFORMACION!$F791=REFERENCIAS!$C$24,10,7))),0)+VLOOKUP(L791,REFERENCIAS!$C:$D,2,0)*VLOOKUP($L$2,PONDERADORES!A:P,IF(AND(INFORMACION!$T791='REFERENCIAS RIESGO'!$C$36,INFORMACION!$F791=REFERENCIAS!$C$24),16,IF(INFORMACION!$T791='REFERENCIAS RIESGO'!$C$36,13,IF(INFORMACION!$F791=REFERENCIAS!$C$24,10,7))),0)+VLOOKUP(F791,REFERENCIAS!$C:$D,2,0)*VLOOKUP($F$2,PONDERADORES!A:P,IF(AND(INFORMACION!$T791='REFERENCIAS RIESGO'!$C$36,INFORMACION!$F791=REFERENCIAS!$C$24),16,IF(INFORMACION!$T791='REFERENCIAS RIESGO'!$C$36,13,IF(INFORMACION!$F791=REFERENCIAS!$C$24,10,7))),0)+VLOOKUP(T791,REFERENCIAS!$C:$D,2,0)*VLOOKUP($T$2,PONDERADORES!A:P,IF(AND(INFORMACION!$T791='REFERENCIAS RIESGO'!$C$36,INFORMACION!$F791=REFERENCIAS!$C$24),16,IF(INFORMACION!$T791='REFERENCIAS RIESGO'!$C$36,13,IF(INFORMACION!$F791=REFERENCIAS!$C$24,10,7))),0)+VLOOKUP(IF(J791&lt;=0.2,0.2,IF(AND(J791&gt;0.2,J791&lt;=0.4),0.4,IF(AND(J791&gt;0.4,J791&lt;=0.6),0.6,IF(AND(J791&gt;0.6,J791&lt;=0.8),0.8,IF(AND(J791&gt;0.8,J791&lt;=1),1))))),REFERENCIAS!$C:$D,2,0)*VLOOKUP($J$2,PONDERADORES!A:P,IF(AND(INFORMACION!$T791='REFERENCIAS RIESGO'!$C$36,INFORMACION!$F791=REFERENCIAS!$C$24),16,IF(INFORMACION!$T791='REFERENCIAS RIESGO'!$C$36,13,IF(INFORMACION!$F791=REFERENCIAS!$C$24,10,7))),0)</f>
        <v>#REF!</v>
      </c>
      <c r="Y791" s="68">
        <f>+VLOOKUP(M791,REFERENCIAS!$C:$D,2,0)*VLOOKUP($M$2,PONDERADORES!$A$7:$G$9,7,0)+VLOOKUP(N791,REFERENCIAS!$C:$D,2,0)*VLOOKUP($N$2,PONDERADORES!$A$7:$G$9,7,0)+VLOOKUP(O791,REFERENCIAS!$C:$D,2,0)*VLOOKUP($O$2,PONDERADORES!$A$7:$G$9,7,0)</f>
        <v>0.2</v>
      </c>
      <c r="Z791" s="2">
        <f>+VLOOKUP(IF(R791&lt;0.1,0,IF(AND(R791&gt;=0.1,R791&lt;0.2),0.1,IF(AND(R791&gt;=0.2,R791&lt;0.3),0.2,IF(R791&gt;0.3,0.3,)))),REFERENCIAS!$C:$D,2,0)*VLOOKUP($R$2,PONDERADORES!$A$11:$G$11,7,0)</f>
        <v>15</v>
      </c>
      <c r="AA791" s="92"/>
      <c r="AB791" s="95" t="e">
        <f t="shared" ca="1" si="47"/>
        <v>#REF!</v>
      </c>
      <c r="AC791" s="23" t="e">
        <f ca="1">IF(AB791&gt;REFERENCIAS!$C$62,REFERENCIAS!$B$62,IF(AND(AB791&gt;=REFERENCIAS!$C$63,AB791&lt;REFERENCIAS!$D$63),REFERENCIAS!$B$63,IF(AND(AB791&gt;REFERENCIAS!$C$64,AB791&lt;=REFERENCIAS!$D$64),REFERENCIAS!$B$64,IF(AND(AB791&gt;=REFERENCIAS!$C$65,AB791&lt;REFERENCIAS!$D$65),REFERENCIAS!$B$65, "Revisar"))))</f>
        <v>#REF!</v>
      </c>
      <c r="AD791" s="94" t="e">
        <f ca="1">VLOOKUP(AC791,REFERENCIAS!$B$62:$G$65,4,FALSE)</f>
        <v>#REF!</v>
      </c>
      <c r="AJ791" s="20"/>
    </row>
    <row r="792" spans="1:36" ht="17.25" x14ac:dyDescent="0.25">
      <c r="A792" s="74"/>
      <c r="B792" s="19"/>
      <c r="C792" s="19"/>
      <c r="D792" s="50"/>
      <c r="E792" s="73"/>
      <c r="F792" s="74"/>
      <c r="G792" s="9"/>
      <c r="H792" s="48"/>
      <c r="I792" s="49">
        <f t="shared" ca="1" si="45"/>
        <v>2022</v>
      </c>
      <c r="J792" s="22">
        <f t="shared" ca="1" si="44"/>
        <v>1</v>
      </c>
      <c r="K792" s="19"/>
      <c r="L792" s="73"/>
      <c r="M792" s="74"/>
      <c r="N792" s="19"/>
      <c r="O792" s="73"/>
      <c r="P792" s="82">
        <v>1</v>
      </c>
      <c r="Q792" s="24">
        <v>1</v>
      </c>
      <c r="R792" s="81">
        <f t="shared" si="46"/>
        <v>1</v>
      </c>
      <c r="S792" s="85"/>
      <c r="T792" s="19"/>
      <c r="U792" s="22"/>
      <c r="V792" s="59"/>
      <c r="W792" s="81"/>
      <c r="X792" s="91" t="e">
        <f ca="1">+VLOOKUP(#REF!,REFERENCIAS!$C:$D,2,0)*VLOOKUP(#REF!,PONDERADORES!A:P,IF(AND(INFORMACION!$T792='REFERENCIAS RIESGO'!$C$36,INFORMACION!$F792=REFERENCIAS!$C$24),16,IF(INFORMACION!$T792='REFERENCIAS RIESGO'!$C$36,13,IF(INFORMACION!$F792=REFERENCIAS!$C$24,10,7))),0)+VLOOKUP(K792,REFERENCIAS!$C:$D,2,0)*VLOOKUP($K$2,PONDERADORES!A:P,IF(AND(INFORMACION!$T792='REFERENCIAS RIESGO'!$C$36,INFORMACION!$F792=REFERENCIAS!$C$24),16,IF(INFORMACION!$T792='REFERENCIAS RIESGO'!$C$36,13,IF(INFORMACION!$F792=REFERENCIAS!$C$24,10,7))),0)+VLOOKUP(L792,REFERENCIAS!$C:$D,2,0)*VLOOKUP($L$2,PONDERADORES!A:P,IF(AND(INFORMACION!$T792='REFERENCIAS RIESGO'!$C$36,INFORMACION!$F792=REFERENCIAS!$C$24),16,IF(INFORMACION!$T792='REFERENCIAS RIESGO'!$C$36,13,IF(INFORMACION!$F792=REFERENCIAS!$C$24,10,7))),0)+VLOOKUP(F792,REFERENCIAS!$C:$D,2,0)*VLOOKUP($F$2,PONDERADORES!A:P,IF(AND(INFORMACION!$T792='REFERENCIAS RIESGO'!$C$36,INFORMACION!$F792=REFERENCIAS!$C$24),16,IF(INFORMACION!$T792='REFERENCIAS RIESGO'!$C$36,13,IF(INFORMACION!$F792=REFERENCIAS!$C$24,10,7))),0)+VLOOKUP(T792,REFERENCIAS!$C:$D,2,0)*VLOOKUP($T$2,PONDERADORES!A:P,IF(AND(INFORMACION!$T792='REFERENCIAS RIESGO'!$C$36,INFORMACION!$F792=REFERENCIAS!$C$24),16,IF(INFORMACION!$T792='REFERENCIAS RIESGO'!$C$36,13,IF(INFORMACION!$F792=REFERENCIAS!$C$24,10,7))),0)+VLOOKUP(IF(J792&lt;=0.2,0.2,IF(AND(J792&gt;0.2,J792&lt;=0.4),0.4,IF(AND(J792&gt;0.4,J792&lt;=0.6),0.6,IF(AND(J792&gt;0.6,J792&lt;=0.8),0.8,IF(AND(J792&gt;0.8,J792&lt;=1),1))))),REFERENCIAS!$C:$D,2,0)*VLOOKUP($J$2,PONDERADORES!A:P,IF(AND(INFORMACION!$T792='REFERENCIAS RIESGO'!$C$36,INFORMACION!$F792=REFERENCIAS!$C$24),16,IF(INFORMACION!$T792='REFERENCIAS RIESGO'!$C$36,13,IF(INFORMACION!$F792=REFERENCIAS!$C$24,10,7))),0)</f>
        <v>#REF!</v>
      </c>
      <c r="Y792" s="68">
        <f>+VLOOKUP(M792,REFERENCIAS!$C:$D,2,0)*VLOOKUP($M$2,PONDERADORES!$A$7:$G$9,7,0)+VLOOKUP(N792,REFERENCIAS!$C:$D,2,0)*VLOOKUP($N$2,PONDERADORES!$A$7:$G$9,7,0)+VLOOKUP(O792,REFERENCIAS!$C:$D,2,0)*VLOOKUP($O$2,PONDERADORES!$A$7:$G$9,7,0)</f>
        <v>0.2</v>
      </c>
      <c r="Z792" s="2">
        <f>+VLOOKUP(IF(R792&lt;0.1,0,IF(AND(R792&gt;=0.1,R792&lt;0.2),0.1,IF(AND(R792&gt;=0.2,R792&lt;0.3),0.2,IF(R792&gt;0.3,0.3,)))),REFERENCIAS!$C:$D,2,0)*VLOOKUP($R$2,PONDERADORES!$A$11:$G$11,7,0)</f>
        <v>15</v>
      </c>
      <c r="AA792" s="92"/>
      <c r="AB792" s="95" t="e">
        <f t="shared" ca="1" si="47"/>
        <v>#REF!</v>
      </c>
      <c r="AC792" s="23" t="e">
        <f ca="1">IF(AB792&gt;REFERENCIAS!$C$62,REFERENCIAS!$B$62,IF(AND(AB792&gt;=REFERENCIAS!$C$63,AB792&lt;REFERENCIAS!$D$63),REFERENCIAS!$B$63,IF(AND(AB792&gt;REFERENCIAS!$C$64,AB792&lt;=REFERENCIAS!$D$64),REFERENCIAS!$B$64,IF(AND(AB792&gt;=REFERENCIAS!$C$65,AB792&lt;REFERENCIAS!$D$65),REFERENCIAS!$B$65, "Revisar"))))</f>
        <v>#REF!</v>
      </c>
      <c r="AD792" s="94" t="e">
        <f ca="1">VLOOKUP(AC792,REFERENCIAS!$B$62:$G$65,4,FALSE)</f>
        <v>#REF!</v>
      </c>
      <c r="AJ792" s="20"/>
    </row>
    <row r="793" spans="1:36" ht="17.25" x14ac:dyDescent="0.25">
      <c r="A793" s="74"/>
      <c r="B793" s="19"/>
      <c r="C793" s="19"/>
      <c r="D793" s="50"/>
      <c r="E793" s="73"/>
      <c r="F793" s="74"/>
      <c r="G793" s="9"/>
      <c r="H793" s="48"/>
      <c r="I793" s="49">
        <f t="shared" ca="1" si="45"/>
        <v>2022</v>
      </c>
      <c r="J793" s="22">
        <f t="shared" ca="1" si="44"/>
        <v>1</v>
      </c>
      <c r="K793" s="19"/>
      <c r="L793" s="73"/>
      <c r="M793" s="74"/>
      <c r="N793" s="19"/>
      <c r="O793" s="73"/>
      <c r="P793" s="82">
        <v>1</v>
      </c>
      <c r="Q793" s="24">
        <v>1</v>
      </c>
      <c r="R793" s="81">
        <f t="shared" si="46"/>
        <v>1</v>
      </c>
      <c r="S793" s="85"/>
      <c r="T793" s="19"/>
      <c r="U793" s="22"/>
      <c r="V793" s="59"/>
      <c r="W793" s="81"/>
      <c r="X793" s="91" t="e">
        <f ca="1">+VLOOKUP(#REF!,REFERENCIAS!$C:$D,2,0)*VLOOKUP(#REF!,PONDERADORES!A:P,IF(AND(INFORMACION!$T793='REFERENCIAS RIESGO'!$C$36,INFORMACION!$F793=REFERENCIAS!$C$24),16,IF(INFORMACION!$T793='REFERENCIAS RIESGO'!$C$36,13,IF(INFORMACION!$F793=REFERENCIAS!$C$24,10,7))),0)+VLOOKUP(K793,REFERENCIAS!$C:$D,2,0)*VLOOKUP($K$2,PONDERADORES!A:P,IF(AND(INFORMACION!$T793='REFERENCIAS RIESGO'!$C$36,INFORMACION!$F793=REFERENCIAS!$C$24),16,IF(INFORMACION!$T793='REFERENCIAS RIESGO'!$C$36,13,IF(INFORMACION!$F793=REFERENCIAS!$C$24,10,7))),0)+VLOOKUP(L793,REFERENCIAS!$C:$D,2,0)*VLOOKUP($L$2,PONDERADORES!A:P,IF(AND(INFORMACION!$T793='REFERENCIAS RIESGO'!$C$36,INFORMACION!$F793=REFERENCIAS!$C$24),16,IF(INFORMACION!$T793='REFERENCIAS RIESGO'!$C$36,13,IF(INFORMACION!$F793=REFERENCIAS!$C$24,10,7))),0)+VLOOKUP(F793,REFERENCIAS!$C:$D,2,0)*VLOOKUP($F$2,PONDERADORES!A:P,IF(AND(INFORMACION!$T793='REFERENCIAS RIESGO'!$C$36,INFORMACION!$F793=REFERENCIAS!$C$24),16,IF(INFORMACION!$T793='REFERENCIAS RIESGO'!$C$36,13,IF(INFORMACION!$F793=REFERENCIAS!$C$24,10,7))),0)+VLOOKUP(T793,REFERENCIAS!$C:$D,2,0)*VLOOKUP($T$2,PONDERADORES!A:P,IF(AND(INFORMACION!$T793='REFERENCIAS RIESGO'!$C$36,INFORMACION!$F793=REFERENCIAS!$C$24),16,IF(INFORMACION!$T793='REFERENCIAS RIESGO'!$C$36,13,IF(INFORMACION!$F793=REFERENCIAS!$C$24,10,7))),0)+VLOOKUP(IF(J793&lt;=0.2,0.2,IF(AND(J793&gt;0.2,J793&lt;=0.4),0.4,IF(AND(J793&gt;0.4,J793&lt;=0.6),0.6,IF(AND(J793&gt;0.6,J793&lt;=0.8),0.8,IF(AND(J793&gt;0.8,J793&lt;=1),1))))),REFERENCIAS!$C:$D,2,0)*VLOOKUP($J$2,PONDERADORES!A:P,IF(AND(INFORMACION!$T793='REFERENCIAS RIESGO'!$C$36,INFORMACION!$F793=REFERENCIAS!$C$24),16,IF(INFORMACION!$T793='REFERENCIAS RIESGO'!$C$36,13,IF(INFORMACION!$F793=REFERENCIAS!$C$24,10,7))),0)</f>
        <v>#REF!</v>
      </c>
      <c r="Y793" s="68">
        <f>+VLOOKUP(M793,REFERENCIAS!$C:$D,2,0)*VLOOKUP($M$2,PONDERADORES!$A$7:$G$9,7,0)+VLOOKUP(N793,REFERENCIAS!$C:$D,2,0)*VLOOKUP($N$2,PONDERADORES!$A$7:$G$9,7,0)+VLOOKUP(O793,REFERENCIAS!$C:$D,2,0)*VLOOKUP($O$2,PONDERADORES!$A$7:$G$9,7,0)</f>
        <v>0.2</v>
      </c>
      <c r="Z793" s="2">
        <f>+VLOOKUP(IF(R793&lt;0.1,0,IF(AND(R793&gt;=0.1,R793&lt;0.2),0.1,IF(AND(R793&gt;=0.2,R793&lt;0.3),0.2,IF(R793&gt;0.3,0.3,)))),REFERENCIAS!$C:$D,2,0)*VLOOKUP($R$2,PONDERADORES!$A$11:$G$11,7,0)</f>
        <v>15</v>
      </c>
      <c r="AA793" s="92"/>
      <c r="AB793" s="95" t="e">
        <f t="shared" ca="1" si="47"/>
        <v>#REF!</v>
      </c>
      <c r="AC793" s="23" t="e">
        <f ca="1">IF(AB793&gt;REFERENCIAS!$C$62,REFERENCIAS!$B$62,IF(AND(AB793&gt;=REFERENCIAS!$C$63,AB793&lt;REFERENCIAS!$D$63),REFERENCIAS!$B$63,IF(AND(AB793&gt;REFERENCIAS!$C$64,AB793&lt;=REFERENCIAS!$D$64),REFERENCIAS!$B$64,IF(AND(AB793&gt;=REFERENCIAS!$C$65,AB793&lt;REFERENCIAS!$D$65),REFERENCIAS!$B$65, "Revisar"))))</f>
        <v>#REF!</v>
      </c>
      <c r="AD793" s="94" t="e">
        <f ca="1">VLOOKUP(AC793,REFERENCIAS!$B$62:$G$65,4,FALSE)</f>
        <v>#REF!</v>
      </c>
      <c r="AJ793" s="20"/>
    </row>
    <row r="794" spans="1:36" ht="17.25" x14ac:dyDescent="0.25">
      <c r="A794" s="74"/>
      <c r="B794" s="19"/>
      <c r="C794" s="19"/>
      <c r="D794" s="50"/>
      <c r="E794" s="73"/>
      <c r="F794" s="74"/>
      <c r="G794" s="9"/>
      <c r="H794" s="48"/>
      <c r="I794" s="49">
        <f t="shared" ca="1" si="45"/>
        <v>2022</v>
      </c>
      <c r="J794" s="22">
        <f t="shared" ca="1" si="44"/>
        <v>1</v>
      </c>
      <c r="K794" s="19"/>
      <c r="L794" s="73"/>
      <c r="M794" s="74"/>
      <c r="N794" s="19"/>
      <c r="O794" s="73"/>
      <c r="P794" s="82">
        <v>1</v>
      </c>
      <c r="Q794" s="24">
        <v>1</v>
      </c>
      <c r="R794" s="81">
        <f t="shared" si="46"/>
        <v>1</v>
      </c>
      <c r="S794" s="85"/>
      <c r="T794" s="19"/>
      <c r="U794" s="22"/>
      <c r="V794" s="59"/>
      <c r="W794" s="81"/>
      <c r="X794" s="91" t="e">
        <f ca="1">+VLOOKUP(#REF!,REFERENCIAS!$C:$D,2,0)*VLOOKUP(#REF!,PONDERADORES!A:P,IF(AND(INFORMACION!$T794='REFERENCIAS RIESGO'!$C$36,INFORMACION!$F794=REFERENCIAS!$C$24),16,IF(INFORMACION!$T794='REFERENCIAS RIESGO'!$C$36,13,IF(INFORMACION!$F794=REFERENCIAS!$C$24,10,7))),0)+VLOOKUP(K794,REFERENCIAS!$C:$D,2,0)*VLOOKUP($K$2,PONDERADORES!A:P,IF(AND(INFORMACION!$T794='REFERENCIAS RIESGO'!$C$36,INFORMACION!$F794=REFERENCIAS!$C$24),16,IF(INFORMACION!$T794='REFERENCIAS RIESGO'!$C$36,13,IF(INFORMACION!$F794=REFERENCIAS!$C$24,10,7))),0)+VLOOKUP(L794,REFERENCIAS!$C:$D,2,0)*VLOOKUP($L$2,PONDERADORES!A:P,IF(AND(INFORMACION!$T794='REFERENCIAS RIESGO'!$C$36,INFORMACION!$F794=REFERENCIAS!$C$24),16,IF(INFORMACION!$T794='REFERENCIAS RIESGO'!$C$36,13,IF(INFORMACION!$F794=REFERENCIAS!$C$24,10,7))),0)+VLOOKUP(F794,REFERENCIAS!$C:$D,2,0)*VLOOKUP($F$2,PONDERADORES!A:P,IF(AND(INFORMACION!$T794='REFERENCIAS RIESGO'!$C$36,INFORMACION!$F794=REFERENCIAS!$C$24),16,IF(INFORMACION!$T794='REFERENCIAS RIESGO'!$C$36,13,IF(INFORMACION!$F794=REFERENCIAS!$C$24,10,7))),0)+VLOOKUP(T794,REFERENCIAS!$C:$D,2,0)*VLOOKUP($T$2,PONDERADORES!A:P,IF(AND(INFORMACION!$T794='REFERENCIAS RIESGO'!$C$36,INFORMACION!$F794=REFERENCIAS!$C$24),16,IF(INFORMACION!$T794='REFERENCIAS RIESGO'!$C$36,13,IF(INFORMACION!$F794=REFERENCIAS!$C$24,10,7))),0)+VLOOKUP(IF(J794&lt;=0.2,0.2,IF(AND(J794&gt;0.2,J794&lt;=0.4),0.4,IF(AND(J794&gt;0.4,J794&lt;=0.6),0.6,IF(AND(J794&gt;0.6,J794&lt;=0.8),0.8,IF(AND(J794&gt;0.8,J794&lt;=1),1))))),REFERENCIAS!$C:$D,2,0)*VLOOKUP($J$2,PONDERADORES!A:P,IF(AND(INFORMACION!$T794='REFERENCIAS RIESGO'!$C$36,INFORMACION!$F794=REFERENCIAS!$C$24),16,IF(INFORMACION!$T794='REFERENCIAS RIESGO'!$C$36,13,IF(INFORMACION!$F794=REFERENCIAS!$C$24,10,7))),0)</f>
        <v>#REF!</v>
      </c>
      <c r="Y794" s="68">
        <f>+VLOOKUP(M794,REFERENCIAS!$C:$D,2,0)*VLOOKUP($M$2,PONDERADORES!$A$7:$G$9,7,0)+VLOOKUP(N794,REFERENCIAS!$C:$D,2,0)*VLOOKUP($N$2,PONDERADORES!$A$7:$G$9,7,0)+VLOOKUP(O794,REFERENCIAS!$C:$D,2,0)*VLOOKUP($O$2,PONDERADORES!$A$7:$G$9,7,0)</f>
        <v>0.2</v>
      </c>
      <c r="Z794" s="2">
        <f>+VLOOKUP(IF(R794&lt;0.1,0,IF(AND(R794&gt;=0.1,R794&lt;0.2),0.1,IF(AND(R794&gt;=0.2,R794&lt;0.3),0.2,IF(R794&gt;0.3,0.3,)))),REFERENCIAS!$C:$D,2,0)*VLOOKUP($R$2,PONDERADORES!$A$11:$G$11,7,0)</f>
        <v>15</v>
      </c>
      <c r="AA794" s="92"/>
      <c r="AB794" s="95" t="e">
        <f t="shared" ca="1" si="47"/>
        <v>#REF!</v>
      </c>
      <c r="AC794" s="23" t="e">
        <f ca="1">IF(AB794&gt;REFERENCIAS!$C$62,REFERENCIAS!$B$62,IF(AND(AB794&gt;=REFERENCIAS!$C$63,AB794&lt;REFERENCIAS!$D$63),REFERENCIAS!$B$63,IF(AND(AB794&gt;REFERENCIAS!$C$64,AB794&lt;=REFERENCIAS!$D$64),REFERENCIAS!$B$64,IF(AND(AB794&gt;=REFERENCIAS!$C$65,AB794&lt;REFERENCIAS!$D$65),REFERENCIAS!$B$65, "Revisar"))))</f>
        <v>#REF!</v>
      </c>
      <c r="AD794" s="94" t="e">
        <f ca="1">VLOOKUP(AC794,REFERENCIAS!$B$62:$G$65,4,FALSE)</f>
        <v>#REF!</v>
      </c>
      <c r="AJ794" s="20"/>
    </row>
    <row r="795" spans="1:36" ht="17.25" x14ac:dyDescent="0.25">
      <c r="A795" s="74"/>
      <c r="B795" s="19"/>
      <c r="C795" s="19"/>
      <c r="D795" s="50"/>
      <c r="E795" s="73"/>
      <c r="F795" s="74"/>
      <c r="G795" s="9"/>
      <c r="H795" s="48"/>
      <c r="I795" s="49">
        <f t="shared" ca="1" si="45"/>
        <v>2022</v>
      </c>
      <c r="J795" s="22">
        <f t="shared" ca="1" si="44"/>
        <v>1</v>
      </c>
      <c r="K795" s="19"/>
      <c r="L795" s="73"/>
      <c r="M795" s="74"/>
      <c r="N795" s="19"/>
      <c r="O795" s="73"/>
      <c r="P795" s="82">
        <v>1</v>
      </c>
      <c r="Q795" s="24">
        <v>1</v>
      </c>
      <c r="R795" s="81">
        <f t="shared" si="46"/>
        <v>1</v>
      </c>
      <c r="S795" s="85"/>
      <c r="T795" s="19"/>
      <c r="U795" s="22"/>
      <c r="V795" s="59"/>
      <c r="W795" s="81"/>
      <c r="X795" s="91" t="e">
        <f ca="1">+VLOOKUP(#REF!,REFERENCIAS!$C:$D,2,0)*VLOOKUP(#REF!,PONDERADORES!A:P,IF(AND(INFORMACION!$T795='REFERENCIAS RIESGO'!$C$36,INFORMACION!$F795=REFERENCIAS!$C$24),16,IF(INFORMACION!$T795='REFERENCIAS RIESGO'!$C$36,13,IF(INFORMACION!$F795=REFERENCIAS!$C$24,10,7))),0)+VLOOKUP(K795,REFERENCIAS!$C:$D,2,0)*VLOOKUP($K$2,PONDERADORES!A:P,IF(AND(INFORMACION!$T795='REFERENCIAS RIESGO'!$C$36,INFORMACION!$F795=REFERENCIAS!$C$24),16,IF(INFORMACION!$T795='REFERENCIAS RIESGO'!$C$36,13,IF(INFORMACION!$F795=REFERENCIAS!$C$24,10,7))),0)+VLOOKUP(L795,REFERENCIAS!$C:$D,2,0)*VLOOKUP($L$2,PONDERADORES!A:P,IF(AND(INFORMACION!$T795='REFERENCIAS RIESGO'!$C$36,INFORMACION!$F795=REFERENCIAS!$C$24),16,IF(INFORMACION!$T795='REFERENCIAS RIESGO'!$C$36,13,IF(INFORMACION!$F795=REFERENCIAS!$C$24,10,7))),0)+VLOOKUP(F795,REFERENCIAS!$C:$D,2,0)*VLOOKUP($F$2,PONDERADORES!A:P,IF(AND(INFORMACION!$T795='REFERENCIAS RIESGO'!$C$36,INFORMACION!$F795=REFERENCIAS!$C$24),16,IF(INFORMACION!$T795='REFERENCIAS RIESGO'!$C$36,13,IF(INFORMACION!$F795=REFERENCIAS!$C$24,10,7))),0)+VLOOKUP(T795,REFERENCIAS!$C:$D,2,0)*VLOOKUP($T$2,PONDERADORES!A:P,IF(AND(INFORMACION!$T795='REFERENCIAS RIESGO'!$C$36,INFORMACION!$F795=REFERENCIAS!$C$24),16,IF(INFORMACION!$T795='REFERENCIAS RIESGO'!$C$36,13,IF(INFORMACION!$F795=REFERENCIAS!$C$24,10,7))),0)+VLOOKUP(IF(J795&lt;=0.2,0.2,IF(AND(J795&gt;0.2,J795&lt;=0.4),0.4,IF(AND(J795&gt;0.4,J795&lt;=0.6),0.6,IF(AND(J795&gt;0.6,J795&lt;=0.8),0.8,IF(AND(J795&gt;0.8,J795&lt;=1),1))))),REFERENCIAS!$C:$D,2,0)*VLOOKUP($J$2,PONDERADORES!A:P,IF(AND(INFORMACION!$T795='REFERENCIAS RIESGO'!$C$36,INFORMACION!$F795=REFERENCIAS!$C$24),16,IF(INFORMACION!$T795='REFERENCIAS RIESGO'!$C$36,13,IF(INFORMACION!$F795=REFERENCIAS!$C$24,10,7))),0)</f>
        <v>#REF!</v>
      </c>
      <c r="Y795" s="68">
        <f>+VLOOKUP(M795,REFERENCIAS!$C:$D,2,0)*VLOOKUP($M$2,PONDERADORES!$A$7:$G$9,7,0)+VLOOKUP(N795,REFERENCIAS!$C:$D,2,0)*VLOOKUP($N$2,PONDERADORES!$A$7:$G$9,7,0)+VLOOKUP(O795,REFERENCIAS!$C:$D,2,0)*VLOOKUP($O$2,PONDERADORES!$A$7:$G$9,7,0)</f>
        <v>0.2</v>
      </c>
      <c r="Z795" s="2">
        <f>+VLOOKUP(IF(R795&lt;0.1,0,IF(AND(R795&gt;=0.1,R795&lt;0.2),0.1,IF(AND(R795&gt;=0.2,R795&lt;0.3),0.2,IF(R795&gt;0.3,0.3,)))),REFERENCIAS!$C:$D,2,0)*VLOOKUP($R$2,PONDERADORES!$A$11:$G$11,7,0)</f>
        <v>15</v>
      </c>
      <c r="AA795" s="92"/>
      <c r="AB795" s="95" t="e">
        <f t="shared" ca="1" si="47"/>
        <v>#REF!</v>
      </c>
      <c r="AC795" s="23" t="e">
        <f ca="1">IF(AB795&gt;REFERENCIAS!$C$62,REFERENCIAS!$B$62,IF(AND(AB795&gt;=REFERENCIAS!$C$63,AB795&lt;REFERENCIAS!$D$63),REFERENCIAS!$B$63,IF(AND(AB795&gt;REFERENCIAS!$C$64,AB795&lt;=REFERENCIAS!$D$64),REFERENCIAS!$B$64,IF(AND(AB795&gt;=REFERENCIAS!$C$65,AB795&lt;REFERENCIAS!$D$65),REFERENCIAS!$B$65, "Revisar"))))</f>
        <v>#REF!</v>
      </c>
      <c r="AD795" s="94" t="e">
        <f ca="1">VLOOKUP(AC795,REFERENCIAS!$B$62:$G$65,4,FALSE)</f>
        <v>#REF!</v>
      </c>
      <c r="AJ795" s="20"/>
    </row>
    <row r="796" spans="1:36" ht="17.25" x14ac:dyDescent="0.25">
      <c r="A796" s="74"/>
      <c r="B796" s="19"/>
      <c r="C796" s="19"/>
      <c r="D796" s="50"/>
      <c r="E796" s="73"/>
      <c r="F796" s="74"/>
      <c r="G796" s="9"/>
      <c r="H796" s="48"/>
      <c r="I796" s="49">
        <f t="shared" ca="1" si="45"/>
        <v>2022</v>
      </c>
      <c r="J796" s="22">
        <f t="shared" ca="1" si="44"/>
        <v>1</v>
      </c>
      <c r="K796" s="19"/>
      <c r="L796" s="73"/>
      <c r="M796" s="74"/>
      <c r="N796" s="19"/>
      <c r="O796" s="73"/>
      <c r="P796" s="82">
        <v>1</v>
      </c>
      <c r="Q796" s="24">
        <v>1</v>
      </c>
      <c r="R796" s="81">
        <f t="shared" si="46"/>
        <v>1</v>
      </c>
      <c r="S796" s="85"/>
      <c r="T796" s="19"/>
      <c r="U796" s="22"/>
      <c r="V796" s="59"/>
      <c r="W796" s="81"/>
      <c r="X796" s="91" t="e">
        <f ca="1">+VLOOKUP(#REF!,REFERENCIAS!$C:$D,2,0)*VLOOKUP(#REF!,PONDERADORES!A:P,IF(AND(INFORMACION!$T796='REFERENCIAS RIESGO'!$C$36,INFORMACION!$F796=REFERENCIAS!$C$24),16,IF(INFORMACION!$T796='REFERENCIAS RIESGO'!$C$36,13,IF(INFORMACION!$F796=REFERENCIAS!$C$24,10,7))),0)+VLOOKUP(K796,REFERENCIAS!$C:$D,2,0)*VLOOKUP($K$2,PONDERADORES!A:P,IF(AND(INFORMACION!$T796='REFERENCIAS RIESGO'!$C$36,INFORMACION!$F796=REFERENCIAS!$C$24),16,IF(INFORMACION!$T796='REFERENCIAS RIESGO'!$C$36,13,IF(INFORMACION!$F796=REFERENCIAS!$C$24,10,7))),0)+VLOOKUP(L796,REFERENCIAS!$C:$D,2,0)*VLOOKUP($L$2,PONDERADORES!A:P,IF(AND(INFORMACION!$T796='REFERENCIAS RIESGO'!$C$36,INFORMACION!$F796=REFERENCIAS!$C$24),16,IF(INFORMACION!$T796='REFERENCIAS RIESGO'!$C$36,13,IF(INFORMACION!$F796=REFERENCIAS!$C$24,10,7))),0)+VLOOKUP(F796,REFERENCIAS!$C:$D,2,0)*VLOOKUP($F$2,PONDERADORES!A:P,IF(AND(INFORMACION!$T796='REFERENCIAS RIESGO'!$C$36,INFORMACION!$F796=REFERENCIAS!$C$24),16,IF(INFORMACION!$T796='REFERENCIAS RIESGO'!$C$36,13,IF(INFORMACION!$F796=REFERENCIAS!$C$24,10,7))),0)+VLOOKUP(T796,REFERENCIAS!$C:$D,2,0)*VLOOKUP($T$2,PONDERADORES!A:P,IF(AND(INFORMACION!$T796='REFERENCIAS RIESGO'!$C$36,INFORMACION!$F796=REFERENCIAS!$C$24),16,IF(INFORMACION!$T796='REFERENCIAS RIESGO'!$C$36,13,IF(INFORMACION!$F796=REFERENCIAS!$C$24,10,7))),0)+VLOOKUP(IF(J796&lt;=0.2,0.2,IF(AND(J796&gt;0.2,J796&lt;=0.4),0.4,IF(AND(J796&gt;0.4,J796&lt;=0.6),0.6,IF(AND(J796&gt;0.6,J796&lt;=0.8),0.8,IF(AND(J796&gt;0.8,J796&lt;=1),1))))),REFERENCIAS!$C:$D,2,0)*VLOOKUP($J$2,PONDERADORES!A:P,IF(AND(INFORMACION!$T796='REFERENCIAS RIESGO'!$C$36,INFORMACION!$F796=REFERENCIAS!$C$24),16,IF(INFORMACION!$T796='REFERENCIAS RIESGO'!$C$36,13,IF(INFORMACION!$F796=REFERENCIAS!$C$24,10,7))),0)</f>
        <v>#REF!</v>
      </c>
      <c r="Y796" s="68">
        <f>+VLOOKUP(M796,REFERENCIAS!$C:$D,2,0)*VLOOKUP($M$2,PONDERADORES!$A$7:$G$9,7,0)+VLOOKUP(N796,REFERENCIAS!$C:$D,2,0)*VLOOKUP($N$2,PONDERADORES!$A$7:$G$9,7,0)+VLOOKUP(O796,REFERENCIAS!$C:$D,2,0)*VLOOKUP($O$2,PONDERADORES!$A$7:$G$9,7,0)</f>
        <v>0.2</v>
      </c>
      <c r="Z796" s="2">
        <f>+VLOOKUP(IF(R796&lt;0.1,0,IF(AND(R796&gt;=0.1,R796&lt;0.2),0.1,IF(AND(R796&gt;=0.2,R796&lt;0.3),0.2,IF(R796&gt;0.3,0.3,)))),REFERENCIAS!$C:$D,2,0)*VLOOKUP($R$2,PONDERADORES!$A$11:$G$11,7,0)</f>
        <v>15</v>
      </c>
      <c r="AA796" s="92"/>
      <c r="AB796" s="95" t="e">
        <f t="shared" ca="1" si="47"/>
        <v>#REF!</v>
      </c>
      <c r="AC796" s="23" t="e">
        <f ca="1">IF(AB796&gt;REFERENCIAS!$C$62,REFERENCIAS!$B$62,IF(AND(AB796&gt;=REFERENCIAS!$C$63,AB796&lt;REFERENCIAS!$D$63),REFERENCIAS!$B$63,IF(AND(AB796&gt;REFERENCIAS!$C$64,AB796&lt;=REFERENCIAS!$D$64),REFERENCIAS!$B$64,IF(AND(AB796&gt;=REFERENCIAS!$C$65,AB796&lt;REFERENCIAS!$D$65),REFERENCIAS!$B$65, "Revisar"))))</f>
        <v>#REF!</v>
      </c>
      <c r="AD796" s="94" t="e">
        <f ca="1">VLOOKUP(AC796,REFERENCIAS!$B$62:$G$65,4,FALSE)</f>
        <v>#REF!</v>
      </c>
      <c r="AJ796" s="20"/>
    </row>
    <row r="797" spans="1:36" ht="17.25" x14ac:dyDescent="0.25">
      <c r="A797" s="74"/>
      <c r="B797" s="19"/>
      <c r="C797" s="19"/>
      <c r="D797" s="50"/>
      <c r="E797" s="73"/>
      <c r="F797" s="74"/>
      <c r="G797" s="9"/>
      <c r="H797" s="48"/>
      <c r="I797" s="49">
        <f t="shared" ca="1" si="45"/>
        <v>2022</v>
      </c>
      <c r="J797" s="22">
        <f t="shared" ca="1" si="44"/>
        <v>1</v>
      </c>
      <c r="K797" s="19"/>
      <c r="L797" s="73"/>
      <c r="M797" s="74"/>
      <c r="N797" s="19"/>
      <c r="O797" s="73"/>
      <c r="P797" s="82">
        <v>1</v>
      </c>
      <c r="Q797" s="24">
        <v>1</v>
      </c>
      <c r="R797" s="81">
        <f t="shared" si="46"/>
        <v>1</v>
      </c>
      <c r="S797" s="85"/>
      <c r="T797" s="19"/>
      <c r="U797" s="22"/>
      <c r="V797" s="59"/>
      <c r="W797" s="81"/>
      <c r="X797" s="91" t="e">
        <f ca="1">+VLOOKUP(#REF!,REFERENCIAS!$C:$D,2,0)*VLOOKUP(#REF!,PONDERADORES!A:P,IF(AND(INFORMACION!$T797='REFERENCIAS RIESGO'!$C$36,INFORMACION!$F797=REFERENCIAS!$C$24),16,IF(INFORMACION!$T797='REFERENCIAS RIESGO'!$C$36,13,IF(INFORMACION!$F797=REFERENCIAS!$C$24,10,7))),0)+VLOOKUP(K797,REFERENCIAS!$C:$D,2,0)*VLOOKUP($K$2,PONDERADORES!A:P,IF(AND(INFORMACION!$T797='REFERENCIAS RIESGO'!$C$36,INFORMACION!$F797=REFERENCIAS!$C$24),16,IF(INFORMACION!$T797='REFERENCIAS RIESGO'!$C$36,13,IF(INFORMACION!$F797=REFERENCIAS!$C$24,10,7))),0)+VLOOKUP(L797,REFERENCIAS!$C:$D,2,0)*VLOOKUP($L$2,PONDERADORES!A:P,IF(AND(INFORMACION!$T797='REFERENCIAS RIESGO'!$C$36,INFORMACION!$F797=REFERENCIAS!$C$24),16,IF(INFORMACION!$T797='REFERENCIAS RIESGO'!$C$36,13,IF(INFORMACION!$F797=REFERENCIAS!$C$24,10,7))),0)+VLOOKUP(F797,REFERENCIAS!$C:$D,2,0)*VLOOKUP($F$2,PONDERADORES!A:P,IF(AND(INFORMACION!$T797='REFERENCIAS RIESGO'!$C$36,INFORMACION!$F797=REFERENCIAS!$C$24),16,IF(INFORMACION!$T797='REFERENCIAS RIESGO'!$C$36,13,IF(INFORMACION!$F797=REFERENCIAS!$C$24,10,7))),0)+VLOOKUP(T797,REFERENCIAS!$C:$D,2,0)*VLOOKUP($T$2,PONDERADORES!A:P,IF(AND(INFORMACION!$T797='REFERENCIAS RIESGO'!$C$36,INFORMACION!$F797=REFERENCIAS!$C$24),16,IF(INFORMACION!$T797='REFERENCIAS RIESGO'!$C$36,13,IF(INFORMACION!$F797=REFERENCIAS!$C$24,10,7))),0)+VLOOKUP(IF(J797&lt;=0.2,0.2,IF(AND(J797&gt;0.2,J797&lt;=0.4),0.4,IF(AND(J797&gt;0.4,J797&lt;=0.6),0.6,IF(AND(J797&gt;0.6,J797&lt;=0.8),0.8,IF(AND(J797&gt;0.8,J797&lt;=1),1))))),REFERENCIAS!$C:$D,2,0)*VLOOKUP($J$2,PONDERADORES!A:P,IF(AND(INFORMACION!$T797='REFERENCIAS RIESGO'!$C$36,INFORMACION!$F797=REFERENCIAS!$C$24),16,IF(INFORMACION!$T797='REFERENCIAS RIESGO'!$C$36,13,IF(INFORMACION!$F797=REFERENCIAS!$C$24,10,7))),0)</f>
        <v>#REF!</v>
      </c>
      <c r="Y797" s="68">
        <f>+VLOOKUP(M797,REFERENCIAS!$C:$D,2,0)*VLOOKUP($M$2,PONDERADORES!$A$7:$G$9,7,0)+VLOOKUP(N797,REFERENCIAS!$C:$D,2,0)*VLOOKUP($N$2,PONDERADORES!$A$7:$G$9,7,0)+VLOOKUP(O797,REFERENCIAS!$C:$D,2,0)*VLOOKUP($O$2,PONDERADORES!$A$7:$G$9,7,0)</f>
        <v>0.2</v>
      </c>
      <c r="Z797" s="2">
        <f>+VLOOKUP(IF(R797&lt;0.1,0,IF(AND(R797&gt;=0.1,R797&lt;0.2),0.1,IF(AND(R797&gt;=0.2,R797&lt;0.3),0.2,IF(R797&gt;0.3,0.3,)))),REFERENCIAS!$C:$D,2,0)*VLOOKUP($R$2,PONDERADORES!$A$11:$G$11,7,0)</f>
        <v>15</v>
      </c>
      <c r="AA797" s="92"/>
      <c r="AB797" s="95" t="e">
        <f t="shared" ca="1" si="47"/>
        <v>#REF!</v>
      </c>
      <c r="AC797" s="23" t="e">
        <f ca="1">IF(AB797&gt;REFERENCIAS!$C$62,REFERENCIAS!$B$62,IF(AND(AB797&gt;=REFERENCIAS!$C$63,AB797&lt;REFERENCIAS!$D$63),REFERENCIAS!$B$63,IF(AND(AB797&gt;REFERENCIAS!$C$64,AB797&lt;=REFERENCIAS!$D$64),REFERENCIAS!$B$64,IF(AND(AB797&gt;=REFERENCIAS!$C$65,AB797&lt;REFERENCIAS!$D$65),REFERENCIAS!$B$65, "Revisar"))))</f>
        <v>#REF!</v>
      </c>
      <c r="AD797" s="94" t="e">
        <f ca="1">VLOOKUP(AC797,REFERENCIAS!$B$62:$G$65,4,FALSE)</f>
        <v>#REF!</v>
      </c>
      <c r="AJ797" s="20"/>
    </row>
    <row r="798" spans="1:36" ht="17.25" x14ac:dyDescent="0.25">
      <c r="A798" s="74"/>
      <c r="B798" s="19"/>
      <c r="C798" s="19"/>
      <c r="D798" s="50"/>
      <c r="E798" s="73"/>
      <c r="F798" s="74"/>
      <c r="G798" s="9"/>
      <c r="H798" s="48"/>
      <c r="I798" s="49">
        <f t="shared" ca="1" si="45"/>
        <v>2022</v>
      </c>
      <c r="J798" s="22">
        <f t="shared" ca="1" si="44"/>
        <v>1</v>
      </c>
      <c r="K798" s="19"/>
      <c r="L798" s="73"/>
      <c r="M798" s="74"/>
      <c r="N798" s="19"/>
      <c r="O798" s="73"/>
      <c r="P798" s="82">
        <v>1</v>
      </c>
      <c r="Q798" s="24">
        <v>1</v>
      </c>
      <c r="R798" s="81">
        <f t="shared" si="46"/>
        <v>1</v>
      </c>
      <c r="S798" s="85"/>
      <c r="T798" s="19"/>
      <c r="U798" s="22"/>
      <c r="V798" s="59"/>
      <c r="W798" s="81"/>
      <c r="X798" s="91" t="e">
        <f ca="1">+VLOOKUP(#REF!,REFERENCIAS!$C:$D,2,0)*VLOOKUP(#REF!,PONDERADORES!A:P,IF(AND(INFORMACION!$T798='REFERENCIAS RIESGO'!$C$36,INFORMACION!$F798=REFERENCIAS!$C$24),16,IF(INFORMACION!$T798='REFERENCIAS RIESGO'!$C$36,13,IF(INFORMACION!$F798=REFERENCIAS!$C$24,10,7))),0)+VLOOKUP(K798,REFERENCIAS!$C:$D,2,0)*VLOOKUP($K$2,PONDERADORES!A:P,IF(AND(INFORMACION!$T798='REFERENCIAS RIESGO'!$C$36,INFORMACION!$F798=REFERENCIAS!$C$24),16,IF(INFORMACION!$T798='REFERENCIAS RIESGO'!$C$36,13,IF(INFORMACION!$F798=REFERENCIAS!$C$24,10,7))),0)+VLOOKUP(L798,REFERENCIAS!$C:$D,2,0)*VLOOKUP($L$2,PONDERADORES!A:P,IF(AND(INFORMACION!$T798='REFERENCIAS RIESGO'!$C$36,INFORMACION!$F798=REFERENCIAS!$C$24),16,IF(INFORMACION!$T798='REFERENCIAS RIESGO'!$C$36,13,IF(INFORMACION!$F798=REFERENCIAS!$C$24,10,7))),0)+VLOOKUP(F798,REFERENCIAS!$C:$D,2,0)*VLOOKUP($F$2,PONDERADORES!A:P,IF(AND(INFORMACION!$T798='REFERENCIAS RIESGO'!$C$36,INFORMACION!$F798=REFERENCIAS!$C$24),16,IF(INFORMACION!$T798='REFERENCIAS RIESGO'!$C$36,13,IF(INFORMACION!$F798=REFERENCIAS!$C$24,10,7))),0)+VLOOKUP(T798,REFERENCIAS!$C:$D,2,0)*VLOOKUP($T$2,PONDERADORES!A:P,IF(AND(INFORMACION!$T798='REFERENCIAS RIESGO'!$C$36,INFORMACION!$F798=REFERENCIAS!$C$24),16,IF(INFORMACION!$T798='REFERENCIAS RIESGO'!$C$36,13,IF(INFORMACION!$F798=REFERENCIAS!$C$24,10,7))),0)+VLOOKUP(IF(J798&lt;=0.2,0.2,IF(AND(J798&gt;0.2,J798&lt;=0.4),0.4,IF(AND(J798&gt;0.4,J798&lt;=0.6),0.6,IF(AND(J798&gt;0.6,J798&lt;=0.8),0.8,IF(AND(J798&gt;0.8,J798&lt;=1),1))))),REFERENCIAS!$C:$D,2,0)*VLOOKUP($J$2,PONDERADORES!A:P,IF(AND(INFORMACION!$T798='REFERENCIAS RIESGO'!$C$36,INFORMACION!$F798=REFERENCIAS!$C$24),16,IF(INFORMACION!$T798='REFERENCIAS RIESGO'!$C$36,13,IF(INFORMACION!$F798=REFERENCIAS!$C$24,10,7))),0)</f>
        <v>#REF!</v>
      </c>
      <c r="Y798" s="68">
        <f>+VLOOKUP(M798,REFERENCIAS!$C:$D,2,0)*VLOOKUP($M$2,PONDERADORES!$A$7:$G$9,7,0)+VLOOKUP(N798,REFERENCIAS!$C:$D,2,0)*VLOOKUP($N$2,PONDERADORES!$A$7:$G$9,7,0)+VLOOKUP(O798,REFERENCIAS!$C:$D,2,0)*VLOOKUP($O$2,PONDERADORES!$A$7:$G$9,7,0)</f>
        <v>0.2</v>
      </c>
      <c r="Z798" s="2">
        <f>+VLOOKUP(IF(R798&lt;0.1,0,IF(AND(R798&gt;=0.1,R798&lt;0.2),0.1,IF(AND(R798&gt;=0.2,R798&lt;0.3),0.2,IF(R798&gt;0.3,0.3,)))),REFERENCIAS!$C:$D,2,0)*VLOOKUP($R$2,PONDERADORES!$A$11:$G$11,7,0)</f>
        <v>15</v>
      </c>
      <c r="AA798" s="92"/>
      <c r="AB798" s="95" t="e">
        <f t="shared" ca="1" si="47"/>
        <v>#REF!</v>
      </c>
      <c r="AC798" s="23" t="e">
        <f ca="1">IF(AB798&gt;REFERENCIAS!$C$62,REFERENCIAS!$B$62,IF(AND(AB798&gt;=REFERENCIAS!$C$63,AB798&lt;REFERENCIAS!$D$63),REFERENCIAS!$B$63,IF(AND(AB798&gt;REFERENCIAS!$C$64,AB798&lt;=REFERENCIAS!$D$64),REFERENCIAS!$B$64,IF(AND(AB798&gt;=REFERENCIAS!$C$65,AB798&lt;REFERENCIAS!$D$65),REFERENCIAS!$B$65, "Revisar"))))</f>
        <v>#REF!</v>
      </c>
      <c r="AD798" s="94" t="e">
        <f ca="1">VLOOKUP(AC798,REFERENCIAS!$B$62:$G$65,4,FALSE)</f>
        <v>#REF!</v>
      </c>
      <c r="AJ798" s="20"/>
    </row>
    <row r="799" spans="1:36" ht="17.25" x14ac:dyDescent="0.25">
      <c r="A799" s="74"/>
      <c r="B799" s="19"/>
      <c r="C799" s="19"/>
      <c r="D799" s="50"/>
      <c r="E799" s="73"/>
      <c r="F799" s="74"/>
      <c r="G799" s="9"/>
      <c r="H799" s="48"/>
      <c r="I799" s="49">
        <f t="shared" ca="1" si="45"/>
        <v>2022</v>
      </c>
      <c r="J799" s="22">
        <f t="shared" ca="1" si="44"/>
        <v>1</v>
      </c>
      <c r="K799" s="19"/>
      <c r="L799" s="73"/>
      <c r="M799" s="74"/>
      <c r="N799" s="19"/>
      <c r="O799" s="73"/>
      <c r="P799" s="82">
        <v>1</v>
      </c>
      <c r="Q799" s="24">
        <v>1</v>
      </c>
      <c r="R799" s="81">
        <f t="shared" si="46"/>
        <v>1</v>
      </c>
      <c r="S799" s="85"/>
      <c r="T799" s="19"/>
      <c r="U799" s="22"/>
      <c r="V799" s="59"/>
      <c r="W799" s="81"/>
      <c r="X799" s="91" t="e">
        <f ca="1">+VLOOKUP(#REF!,REFERENCIAS!$C:$D,2,0)*VLOOKUP(#REF!,PONDERADORES!A:P,IF(AND(INFORMACION!$T799='REFERENCIAS RIESGO'!$C$36,INFORMACION!$F799=REFERENCIAS!$C$24),16,IF(INFORMACION!$T799='REFERENCIAS RIESGO'!$C$36,13,IF(INFORMACION!$F799=REFERENCIAS!$C$24,10,7))),0)+VLOOKUP(K799,REFERENCIAS!$C:$D,2,0)*VLOOKUP($K$2,PONDERADORES!A:P,IF(AND(INFORMACION!$T799='REFERENCIAS RIESGO'!$C$36,INFORMACION!$F799=REFERENCIAS!$C$24),16,IF(INFORMACION!$T799='REFERENCIAS RIESGO'!$C$36,13,IF(INFORMACION!$F799=REFERENCIAS!$C$24,10,7))),0)+VLOOKUP(L799,REFERENCIAS!$C:$D,2,0)*VLOOKUP($L$2,PONDERADORES!A:P,IF(AND(INFORMACION!$T799='REFERENCIAS RIESGO'!$C$36,INFORMACION!$F799=REFERENCIAS!$C$24),16,IF(INFORMACION!$T799='REFERENCIAS RIESGO'!$C$36,13,IF(INFORMACION!$F799=REFERENCIAS!$C$24,10,7))),0)+VLOOKUP(F799,REFERENCIAS!$C:$D,2,0)*VLOOKUP($F$2,PONDERADORES!A:P,IF(AND(INFORMACION!$T799='REFERENCIAS RIESGO'!$C$36,INFORMACION!$F799=REFERENCIAS!$C$24),16,IF(INFORMACION!$T799='REFERENCIAS RIESGO'!$C$36,13,IF(INFORMACION!$F799=REFERENCIAS!$C$24,10,7))),0)+VLOOKUP(T799,REFERENCIAS!$C:$D,2,0)*VLOOKUP($T$2,PONDERADORES!A:P,IF(AND(INFORMACION!$T799='REFERENCIAS RIESGO'!$C$36,INFORMACION!$F799=REFERENCIAS!$C$24),16,IF(INFORMACION!$T799='REFERENCIAS RIESGO'!$C$36,13,IF(INFORMACION!$F799=REFERENCIAS!$C$24,10,7))),0)+VLOOKUP(IF(J799&lt;=0.2,0.2,IF(AND(J799&gt;0.2,J799&lt;=0.4),0.4,IF(AND(J799&gt;0.4,J799&lt;=0.6),0.6,IF(AND(J799&gt;0.6,J799&lt;=0.8),0.8,IF(AND(J799&gt;0.8,J799&lt;=1),1))))),REFERENCIAS!$C:$D,2,0)*VLOOKUP($J$2,PONDERADORES!A:P,IF(AND(INFORMACION!$T799='REFERENCIAS RIESGO'!$C$36,INFORMACION!$F799=REFERENCIAS!$C$24),16,IF(INFORMACION!$T799='REFERENCIAS RIESGO'!$C$36,13,IF(INFORMACION!$F799=REFERENCIAS!$C$24,10,7))),0)</f>
        <v>#REF!</v>
      </c>
      <c r="Y799" s="68">
        <f>+VLOOKUP(M799,REFERENCIAS!$C:$D,2,0)*VLOOKUP($M$2,PONDERADORES!$A$7:$G$9,7,0)+VLOOKUP(N799,REFERENCIAS!$C:$D,2,0)*VLOOKUP($N$2,PONDERADORES!$A$7:$G$9,7,0)+VLOOKUP(O799,REFERENCIAS!$C:$D,2,0)*VLOOKUP($O$2,PONDERADORES!$A$7:$G$9,7,0)</f>
        <v>0.2</v>
      </c>
      <c r="Z799" s="2">
        <f>+VLOOKUP(IF(R799&lt;0.1,0,IF(AND(R799&gt;=0.1,R799&lt;0.2),0.1,IF(AND(R799&gt;=0.2,R799&lt;0.3),0.2,IF(R799&gt;0.3,0.3,)))),REFERENCIAS!$C:$D,2,0)*VLOOKUP($R$2,PONDERADORES!$A$11:$G$11,7,0)</f>
        <v>15</v>
      </c>
      <c r="AA799" s="92"/>
      <c r="AB799" s="95" t="e">
        <f t="shared" ca="1" si="47"/>
        <v>#REF!</v>
      </c>
      <c r="AC799" s="23" t="e">
        <f ca="1">IF(AB799&gt;REFERENCIAS!$C$62,REFERENCIAS!$B$62,IF(AND(AB799&gt;=REFERENCIAS!$C$63,AB799&lt;REFERENCIAS!$D$63),REFERENCIAS!$B$63,IF(AND(AB799&gt;REFERENCIAS!$C$64,AB799&lt;=REFERENCIAS!$D$64),REFERENCIAS!$B$64,IF(AND(AB799&gt;=REFERENCIAS!$C$65,AB799&lt;REFERENCIAS!$D$65),REFERENCIAS!$B$65, "Revisar"))))</f>
        <v>#REF!</v>
      </c>
      <c r="AD799" s="94" t="e">
        <f ca="1">VLOOKUP(AC799,REFERENCIAS!$B$62:$G$65,4,FALSE)</f>
        <v>#REF!</v>
      </c>
      <c r="AJ799" s="20"/>
    </row>
    <row r="800" spans="1:36" ht="17.25" x14ac:dyDescent="0.25">
      <c r="A800" s="74"/>
      <c r="B800" s="19"/>
      <c r="C800" s="19"/>
      <c r="D800" s="50"/>
      <c r="E800" s="73"/>
      <c r="F800" s="74"/>
      <c r="G800" s="9"/>
      <c r="H800" s="48"/>
      <c r="I800" s="49">
        <f t="shared" ca="1" si="45"/>
        <v>2022</v>
      </c>
      <c r="J800" s="22">
        <f t="shared" ca="1" si="44"/>
        <v>1</v>
      </c>
      <c r="K800" s="19"/>
      <c r="L800" s="73"/>
      <c r="M800" s="74"/>
      <c r="N800" s="19"/>
      <c r="O800" s="73"/>
      <c r="P800" s="82">
        <v>1</v>
      </c>
      <c r="Q800" s="24">
        <v>1</v>
      </c>
      <c r="R800" s="81">
        <f t="shared" si="46"/>
        <v>1</v>
      </c>
      <c r="S800" s="85"/>
      <c r="T800" s="19"/>
      <c r="U800" s="22"/>
      <c r="V800" s="59"/>
      <c r="W800" s="81"/>
      <c r="X800" s="91" t="e">
        <f ca="1">+VLOOKUP(#REF!,REFERENCIAS!$C:$D,2,0)*VLOOKUP(#REF!,PONDERADORES!A:P,IF(AND(INFORMACION!$T800='REFERENCIAS RIESGO'!$C$36,INFORMACION!$F800=REFERENCIAS!$C$24),16,IF(INFORMACION!$T800='REFERENCIAS RIESGO'!$C$36,13,IF(INFORMACION!$F800=REFERENCIAS!$C$24,10,7))),0)+VLOOKUP(K800,REFERENCIAS!$C:$D,2,0)*VLOOKUP($K$2,PONDERADORES!A:P,IF(AND(INFORMACION!$T800='REFERENCIAS RIESGO'!$C$36,INFORMACION!$F800=REFERENCIAS!$C$24),16,IF(INFORMACION!$T800='REFERENCIAS RIESGO'!$C$36,13,IF(INFORMACION!$F800=REFERENCIAS!$C$24,10,7))),0)+VLOOKUP(L800,REFERENCIAS!$C:$D,2,0)*VLOOKUP($L$2,PONDERADORES!A:P,IF(AND(INFORMACION!$T800='REFERENCIAS RIESGO'!$C$36,INFORMACION!$F800=REFERENCIAS!$C$24),16,IF(INFORMACION!$T800='REFERENCIAS RIESGO'!$C$36,13,IF(INFORMACION!$F800=REFERENCIAS!$C$24,10,7))),0)+VLOOKUP(F800,REFERENCIAS!$C:$D,2,0)*VLOOKUP($F$2,PONDERADORES!A:P,IF(AND(INFORMACION!$T800='REFERENCIAS RIESGO'!$C$36,INFORMACION!$F800=REFERENCIAS!$C$24),16,IF(INFORMACION!$T800='REFERENCIAS RIESGO'!$C$36,13,IF(INFORMACION!$F800=REFERENCIAS!$C$24,10,7))),0)+VLOOKUP(T800,REFERENCIAS!$C:$D,2,0)*VLOOKUP($T$2,PONDERADORES!A:P,IF(AND(INFORMACION!$T800='REFERENCIAS RIESGO'!$C$36,INFORMACION!$F800=REFERENCIAS!$C$24),16,IF(INFORMACION!$T800='REFERENCIAS RIESGO'!$C$36,13,IF(INFORMACION!$F800=REFERENCIAS!$C$24,10,7))),0)+VLOOKUP(IF(J800&lt;=0.2,0.2,IF(AND(J800&gt;0.2,J800&lt;=0.4),0.4,IF(AND(J800&gt;0.4,J800&lt;=0.6),0.6,IF(AND(J800&gt;0.6,J800&lt;=0.8),0.8,IF(AND(J800&gt;0.8,J800&lt;=1),1))))),REFERENCIAS!$C:$D,2,0)*VLOOKUP($J$2,PONDERADORES!A:P,IF(AND(INFORMACION!$T800='REFERENCIAS RIESGO'!$C$36,INFORMACION!$F800=REFERENCIAS!$C$24),16,IF(INFORMACION!$T800='REFERENCIAS RIESGO'!$C$36,13,IF(INFORMACION!$F800=REFERENCIAS!$C$24,10,7))),0)</f>
        <v>#REF!</v>
      </c>
      <c r="Y800" s="68">
        <f>+VLOOKUP(M800,REFERENCIAS!$C:$D,2,0)*VLOOKUP($M$2,PONDERADORES!$A$7:$G$9,7,0)+VLOOKUP(N800,REFERENCIAS!$C:$D,2,0)*VLOOKUP($N$2,PONDERADORES!$A$7:$G$9,7,0)+VLOOKUP(O800,REFERENCIAS!$C:$D,2,0)*VLOOKUP($O$2,PONDERADORES!$A$7:$G$9,7,0)</f>
        <v>0.2</v>
      </c>
      <c r="Z800" s="2">
        <f>+VLOOKUP(IF(R800&lt;0.1,0,IF(AND(R800&gt;=0.1,R800&lt;0.2),0.1,IF(AND(R800&gt;=0.2,R800&lt;0.3),0.2,IF(R800&gt;0.3,0.3,)))),REFERENCIAS!$C:$D,2,0)*VLOOKUP($R$2,PONDERADORES!$A$11:$G$11,7,0)</f>
        <v>15</v>
      </c>
      <c r="AA800" s="92"/>
      <c r="AB800" s="95" t="e">
        <f t="shared" ca="1" si="47"/>
        <v>#REF!</v>
      </c>
      <c r="AC800" s="23" t="e">
        <f ca="1">IF(AB800&gt;REFERENCIAS!$C$62,REFERENCIAS!$B$62,IF(AND(AB800&gt;=REFERENCIAS!$C$63,AB800&lt;REFERENCIAS!$D$63),REFERENCIAS!$B$63,IF(AND(AB800&gt;REFERENCIAS!$C$64,AB800&lt;=REFERENCIAS!$D$64),REFERENCIAS!$B$64,IF(AND(AB800&gt;=REFERENCIAS!$C$65,AB800&lt;REFERENCIAS!$D$65),REFERENCIAS!$B$65, "Revisar"))))</f>
        <v>#REF!</v>
      </c>
      <c r="AD800" s="94" t="e">
        <f ca="1">VLOOKUP(AC800,REFERENCIAS!$B$62:$G$65,4,FALSE)</f>
        <v>#REF!</v>
      </c>
      <c r="AJ800" s="20"/>
    </row>
    <row r="801" spans="1:36" ht="17.25" x14ac:dyDescent="0.25">
      <c r="A801" s="74"/>
      <c r="B801" s="19"/>
      <c r="C801" s="19"/>
      <c r="D801" s="50"/>
      <c r="E801" s="73"/>
      <c r="F801" s="74"/>
      <c r="G801" s="9"/>
      <c r="H801" s="48"/>
      <c r="I801" s="49">
        <f t="shared" ca="1" si="45"/>
        <v>2022</v>
      </c>
      <c r="J801" s="22">
        <f t="shared" ca="1" si="44"/>
        <v>1</v>
      </c>
      <c r="K801" s="19"/>
      <c r="L801" s="73"/>
      <c r="M801" s="74"/>
      <c r="N801" s="19"/>
      <c r="O801" s="73"/>
      <c r="P801" s="82">
        <v>1</v>
      </c>
      <c r="Q801" s="24">
        <v>1</v>
      </c>
      <c r="R801" s="81">
        <f t="shared" si="46"/>
        <v>1</v>
      </c>
      <c r="S801" s="85"/>
      <c r="T801" s="19"/>
      <c r="U801" s="22"/>
      <c r="V801" s="59"/>
      <c r="W801" s="81"/>
      <c r="X801" s="91" t="e">
        <f ca="1">+VLOOKUP(#REF!,REFERENCIAS!$C:$D,2,0)*VLOOKUP(#REF!,PONDERADORES!A:P,IF(AND(INFORMACION!$T801='REFERENCIAS RIESGO'!$C$36,INFORMACION!$F801=REFERENCIAS!$C$24),16,IF(INFORMACION!$T801='REFERENCIAS RIESGO'!$C$36,13,IF(INFORMACION!$F801=REFERENCIAS!$C$24,10,7))),0)+VLOOKUP(K801,REFERENCIAS!$C:$D,2,0)*VLOOKUP($K$2,PONDERADORES!A:P,IF(AND(INFORMACION!$T801='REFERENCIAS RIESGO'!$C$36,INFORMACION!$F801=REFERENCIAS!$C$24),16,IF(INFORMACION!$T801='REFERENCIAS RIESGO'!$C$36,13,IF(INFORMACION!$F801=REFERENCIAS!$C$24,10,7))),0)+VLOOKUP(L801,REFERENCIAS!$C:$D,2,0)*VLOOKUP($L$2,PONDERADORES!A:P,IF(AND(INFORMACION!$T801='REFERENCIAS RIESGO'!$C$36,INFORMACION!$F801=REFERENCIAS!$C$24),16,IF(INFORMACION!$T801='REFERENCIAS RIESGO'!$C$36,13,IF(INFORMACION!$F801=REFERENCIAS!$C$24,10,7))),0)+VLOOKUP(F801,REFERENCIAS!$C:$D,2,0)*VLOOKUP($F$2,PONDERADORES!A:P,IF(AND(INFORMACION!$T801='REFERENCIAS RIESGO'!$C$36,INFORMACION!$F801=REFERENCIAS!$C$24),16,IF(INFORMACION!$T801='REFERENCIAS RIESGO'!$C$36,13,IF(INFORMACION!$F801=REFERENCIAS!$C$24,10,7))),0)+VLOOKUP(T801,REFERENCIAS!$C:$D,2,0)*VLOOKUP($T$2,PONDERADORES!A:P,IF(AND(INFORMACION!$T801='REFERENCIAS RIESGO'!$C$36,INFORMACION!$F801=REFERENCIAS!$C$24),16,IF(INFORMACION!$T801='REFERENCIAS RIESGO'!$C$36,13,IF(INFORMACION!$F801=REFERENCIAS!$C$24,10,7))),0)+VLOOKUP(IF(J801&lt;=0.2,0.2,IF(AND(J801&gt;0.2,J801&lt;=0.4),0.4,IF(AND(J801&gt;0.4,J801&lt;=0.6),0.6,IF(AND(J801&gt;0.6,J801&lt;=0.8),0.8,IF(AND(J801&gt;0.8,J801&lt;=1),1))))),REFERENCIAS!$C:$D,2,0)*VLOOKUP($J$2,PONDERADORES!A:P,IF(AND(INFORMACION!$T801='REFERENCIAS RIESGO'!$C$36,INFORMACION!$F801=REFERENCIAS!$C$24),16,IF(INFORMACION!$T801='REFERENCIAS RIESGO'!$C$36,13,IF(INFORMACION!$F801=REFERENCIAS!$C$24,10,7))),0)</f>
        <v>#REF!</v>
      </c>
      <c r="Y801" s="68">
        <f>+VLOOKUP(M801,REFERENCIAS!$C:$D,2,0)*VLOOKUP($M$2,PONDERADORES!$A$7:$G$9,7,0)+VLOOKUP(N801,REFERENCIAS!$C:$D,2,0)*VLOOKUP($N$2,PONDERADORES!$A$7:$G$9,7,0)+VLOOKUP(O801,REFERENCIAS!$C:$D,2,0)*VLOOKUP($O$2,PONDERADORES!$A$7:$G$9,7,0)</f>
        <v>0.2</v>
      </c>
      <c r="Z801" s="2">
        <f>+VLOOKUP(IF(R801&lt;0.1,0,IF(AND(R801&gt;=0.1,R801&lt;0.2),0.1,IF(AND(R801&gt;=0.2,R801&lt;0.3),0.2,IF(R801&gt;0.3,0.3,)))),REFERENCIAS!$C:$D,2,0)*VLOOKUP($R$2,PONDERADORES!$A$11:$G$11,7,0)</f>
        <v>15</v>
      </c>
      <c r="AA801" s="92"/>
      <c r="AB801" s="95" t="e">
        <f t="shared" ca="1" si="47"/>
        <v>#REF!</v>
      </c>
      <c r="AC801" s="23" t="e">
        <f ca="1">IF(AB801&gt;REFERENCIAS!$C$62,REFERENCIAS!$B$62,IF(AND(AB801&gt;=REFERENCIAS!$C$63,AB801&lt;REFERENCIAS!$D$63),REFERENCIAS!$B$63,IF(AND(AB801&gt;REFERENCIAS!$C$64,AB801&lt;=REFERENCIAS!$D$64),REFERENCIAS!$B$64,IF(AND(AB801&gt;=REFERENCIAS!$C$65,AB801&lt;REFERENCIAS!$D$65),REFERENCIAS!$B$65, "Revisar"))))</f>
        <v>#REF!</v>
      </c>
      <c r="AD801" s="94" t="e">
        <f ca="1">VLOOKUP(AC801,REFERENCIAS!$B$62:$G$65,4,FALSE)</f>
        <v>#REF!</v>
      </c>
      <c r="AJ801" s="20"/>
    </row>
    <row r="802" spans="1:36" ht="17.25" x14ac:dyDescent="0.25">
      <c r="A802" s="74"/>
      <c r="B802" s="19"/>
      <c r="C802" s="19"/>
      <c r="D802" s="50"/>
      <c r="E802" s="73"/>
      <c r="F802" s="74"/>
      <c r="G802" s="9"/>
      <c r="H802" s="48"/>
      <c r="I802" s="49">
        <f t="shared" ca="1" si="45"/>
        <v>2022</v>
      </c>
      <c r="J802" s="22">
        <f t="shared" ca="1" si="44"/>
        <v>1</v>
      </c>
      <c r="K802" s="19"/>
      <c r="L802" s="73"/>
      <c r="M802" s="74"/>
      <c r="N802" s="19"/>
      <c r="O802" s="73"/>
      <c r="P802" s="82">
        <v>1</v>
      </c>
      <c r="Q802" s="24">
        <v>1</v>
      </c>
      <c r="R802" s="81">
        <f t="shared" si="46"/>
        <v>1</v>
      </c>
      <c r="S802" s="85"/>
      <c r="T802" s="19"/>
      <c r="U802" s="22"/>
      <c r="V802" s="59"/>
      <c r="W802" s="81"/>
      <c r="X802" s="91" t="e">
        <f ca="1">+VLOOKUP(#REF!,REFERENCIAS!$C:$D,2,0)*VLOOKUP(#REF!,PONDERADORES!A:P,IF(AND(INFORMACION!$T802='REFERENCIAS RIESGO'!$C$36,INFORMACION!$F802=REFERENCIAS!$C$24),16,IF(INFORMACION!$T802='REFERENCIAS RIESGO'!$C$36,13,IF(INFORMACION!$F802=REFERENCIAS!$C$24,10,7))),0)+VLOOKUP(K802,REFERENCIAS!$C:$D,2,0)*VLOOKUP($K$2,PONDERADORES!A:P,IF(AND(INFORMACION!$T802='REFERENCIAS RIESGO'!$C$36,INFORMACION!$F802=REFERENCIAS!$C$24),16,IF(INFORMACION!$T802='REFERENCIAS RIESGO'!$C$36,13,IF(INFORMACION!$F802=REFERENCIAS!$C$24,10,7))),0)+VLOOKUP(L802,REFERENCIAS!$C:$D,2,0)*VLOOKUP($L$2,PONDERADORES!A:P,IF(AND(INFORMACION!$T802='REFERENCIAS RIESGO'!$C$36,INFORMACION!$F802=REFERENCIAS!$C$24),16,IF(INFORMACION!$T802='REFERENCIAS RIESGO'!$C$36,13,IF(INFORMACION!$F802=REFERENCIAS!$C$24,10,7))),0)+VLOOKUP(F802,REFERENCIAS!$C:$D,2,0)*VLOOKUP($F$2,PONDERADORES!A:P,IF(AND(INFORMACION!$T802='REFERENCIAS RIESGO'!$C$36,INFORMACION!$F802=REFERENCIAS!$C$24),16,IF(INFORMACION!$T802='REFERENCIAS RIESGO'!$C$36,13,IF(INFORMACION!$F802=REFERENCIAS!$C$24,10,7))),0)+VLOOKUP(T802,REFERENCIAS!$C:$D,2,0)*VLOOKUP($T$2,PONDERADORES!A:P,IF(AND(INFORMACION!$T802='REFERENCIAS RIESGO'!$C$36,INFORMACION!$F802=REFERENCIAS!$C$24),16,IF(INFORMACION!$T802='REFERENCIAS RIESGO'!$C$36,13,IF(INFORMACION!$F802=REFERENCIAS!$C$24,10,7))),0)+VLOOKUP(IF(J802&lt;=0.2,0.2,IF(AND(J802&gt;0.2,J802&lt;=0.4),0.4,IF(AND(J802&gt;0.4,J802&lt;=0.6),0.6,IF(AND(J802&gt;0.6,J802&lt;=0.8),0.8,IF(AND(J802&gt;0.8,J802&lt;=1),1))))),REFERENCIAS!$C:$D,2,0)*VLOOKUP($J$2,PONDERADORES!A:P,IF(AND(INFORMACION!$T802='REFERENCIAS RIESGO'!$C$36,INFORMACION!$F802=REFERENCIAS!$C$24),16,IF(INFORMACION!$T802='REFERENCIAS RIESGO'!$C$36,13,IF(INFORMACION!$F802=REFERENCIAS!$C$24,10,7))),0)</f>
        <v>#REF!</v>
      </c>
      <c r="Y802" s="68">
        <f>+VLOOKUP(M802,REFERENCIAS!$C:$D,2,0)*VLOOKUP($M$2,PONDERADORES!$A$7:$G$9,7,0)+VLOOKUP(N802,REFERENCIAS!$C:$D,2,0)*VLOOKUP($N$2,PONDERADORES!$A$7:$G$9,7,0)+VLOOKUP(O802,REFERENCIAS!$C:$D,2,0)*VLOOKUP($O$2,PONDERADORES!$A$7:$G$9,7,0)</f>
        <v>0.2</v>
      </c>
      <c r="Z802" s="2">
        <f>+VLOOKUP(IF(R802&lt;0.1,0,IF(AND(R802&gt;=0.1,R802&lt;0.2),0.1,IF(AND(R802&gt;=0.2,R802&lt;0.3),0.2,IF(R802&gt;0.3,0.3,)))),REFERENCIAS!$C:$D,2,0)*VLOOKUP($R$2,PONDERADORES!$A$11:$G$11,7,0)</f>
        <v>15</v>
      </c>
      <c r="AA802" s="92"/>
      <c r="AB802" s="95" t="e">
        <f t="shared" ca="1" si="47"/>
        <v>#REF!</v>
      </c>
      <c r="AC802" s="23" t="e">
        <f ca="1">IF(AB802&gt;REFERENCIAS!$C$62,REFERENCIAS!$B$62,IF(AND(AB802&gt;=REFERENCIAS!$C$63,AB802&lt;REFERENCIAS!$D$63),REFERENCIAS!$B$63,IF(AND(AB802&gt;REFERENCIAS!$C$64,AB802&lt;=REFERENCIAS!$D$64),REFERENCIAS!$B$64,IF(AND(AB802&gt;=REFERENCIAS!$C$65,AB802&lt;REFERENCIAS!$D$65),REFERENCIAS!$B$65, "Revisar"))))</f>
        <v>#REF!</v>
      </c>
      <c r="AD802" s="94" t="e">
        <f ca="1">VLOOKUP(AC802,REFERENCIAS!$B$62:$G$65,4,FALSE)</f>
        <v>#REF!</v>
      </c>
      <c r="AJ802" s="20"/>
    </row>
    <row r="803" spans="1:36" ht="17.25" x14ac:dyDescent="0.25">
      <c r="A803" s="74"/>
      <c r="B803" s="19"/>
      <c r="C803" s="19"/>
      <c r="D803" s="50"/>
      <c r="E803" s="73"/>
      <c r="F803" s="74"/>
      <c r="G803" s="9"/>
      <c r="H803" s="48"/>
      <c r="I803" s="49">
        <f t="shared" ca="1" si="45"/>
        <v>2022</v>
      </c>
      <c r="J803" s="22">
        <f t="shared" ca="1" si="44"/>
        <v>1</v>
      </c>
      <c r="K803" s="19"/>
      <c r="L803" s="73"/>
      <c r="M803" s="74"/>
      <c r="N803" s="19"/>
      <c r="O803" s="73"/>
      <c r="P803" s="82">
        <v>1</v>
      </c>
      <c r="Q803" s="24">
        <v>1</v>
      </c>
      <c r="R803" s="81">
        <f t="shared" si="46"/>
        <v>1</v>
      </c>
      <c r="S803" s="85"/>
      <c r="T803" s="19"/>
      <c r="U803" s="22"/>
      <c r="V803" s="59"/>
      <c r="W803" s="81"/>
      <c r="X803" s="91" t="e">
        <f ca="1">+VLOOKUP(#REF!,REFERENCIAS!$C:$D,2,0)*VLOOKUP(#REF!,PONDERADORES!A:P,IF(AND(INFORMACION!$T803='REFERENCIAS RIESGO'!$C$36,INFORMACION!$F803=REFERENCIAS!$C$24),16,IF(INFORMACION!$T803='REFERENCIAS RIESGO'!$C$36,13,IF(INFORMACION!$F803=REFERENCIAS!$C$24,10,7))),0)+VLOOKUP(K803,REFERENCIAS!$C:$D,2,0)*VLOOKUP($K$2,PONDERADORES!A:P,IF(AND(INFORMACION!$T803='REFERENCIAS RIESGO'!$C$36,INFORMACION!$F803=REFERENCIAS!$C$24),16,IF(INFORMACION!$T803='REFERENCIAS RIESGO'!$C$36,13,IF(INFORMACION!$F803=REFERENCIAS!$C$24,10,7))),0)+VLOOKUP(L803,REFERENCIAS!$C:$D,2,0)*VLOOKUP($L$2,PONDERADORES!A:P,IF(AND(INFORMACION!$T803='REFERENCIAS RIESGO'!$C$36,INFORMACION!$F803=REFERENCIAS!$C$24),16,IF(INFORMACION!$T803='REFERENCIAS RIESGO'!$C$36,13,IF(INFORMACION!$F803=REFERENCIAS!$C$24,10,7))),0)+VLOOKUP(F803,REFERENCIAS!$C:$D,2,0)*VLOOKUP($F$2,PONDERADORES!A:P,IF(AND(INFORMACION!$T803='REFERENCIAS RIESGO'!$C$36,INFORMACION!$F803=REFERENCIAS!$C$24),16,IF(INFORMACION!$T803='REFERENCIAS RIESGO'!$C$36,13,IF(INFORMACION!$F803=REFERENCIAS!$C$24,10,7))),0)+VLOOKUP(T803,REFERENCIAS!$C:$D,2,0)*VLOOKUP($T$2,PONDERADORES!A:P,IF(AND(INFORMACION!$T803='REFERENCIAS RIESGO'!$C$36,INFORMACION!$F803=REFERENCIAS!$C$24),16,IF(INFORMACION!$T803='REFERENCIAS RIESGO'!$C$36,13,IF(INFORMACION!$F803=REFERENCIAS!$C$24,10,7))),0)+VLOOKUP(IF(J803&lt;=0.2,0.2,IF(AND(J803&gt;0.2,J803&lt;=0.4),0.4,IF(AND(J803&gt;0.4,J803&lt;=0.6),0.6,IF(AND(J803&gt;0.6,J803&lt;=0.8),0.8,IF(AND(J803&gt;0.8,J803&lt;=1),1))))),REFERENCIAS!$C:$D,2,0)*VLOOKUP($J$2,PONDERADORES!A:P,IF(AND(INFORMACION!$T803='REFERENCIAS RIESGO'!$C$36,INFORMACION!$F803=REFERENCIAS!$C$24),16,IF(INFORMACION!$T803='REFERENCIAS RIESGO'!$C$36,13,IF(INFORMACION!$F803=REFERENCIAS!$C$24,10,7))),0)</f>
        <v>#REF!</v>
      </c>
      <c r="Y803" s="68">
        <f>+VLOOKUP(M803,REFERENCIAS!$C:$D,2,0)*VLOOKUP($M$2,PONDERADORES!$A$7:$G$9,7,0)+VLOOKUP(N803,REFERENCIAS!$C:$D,2,0)*VLOOKUP($N$2,PONDERADORES!$A$7:$G$9,7,0)+VLOOKUP(O803,REFERENCIAS!$C:$D,2,0)*VLOOKUP($O$2,PONDERADORES!$A$7:$G$9,7,0)</f>
        <v>0.2</v>
      </c>
      <c r="Z803" s="2">
        <f>+VLOOKUP(IF(R803&lt;0.1,0,IF(AND(R803&gt;=0.1,R803&lt;0.2),0.1,IF(AND(R803&gt;=0.2,R803&lt;0.3),0.2,IF(R803&gt;0.3,0.3,)))),REFERENCIAS!$C:$D,2,0)*VLOOKUP($R$2,PONDERADORES!$A$11:$G$11,7,0)</f>
        <v>15</v>
      </c>
      <c r="AA803" s="92"/>
      <c r="AB803" s="95" t="e">
        <f t="shared" ca="1" si="47"/>
        <v>#REF!</v>
      </c>
      <c r="AC803" s="23" t="e">
        <f ca="1">IF(AB803&gt;REFERENCIAS!$C$62,REFERENCIAS!$B$62,IF(AND(AB803&gt;=REFERENCIAS!$C$63,AB803&lt;REFERENCIAS!$D$63),REFERENCIAS!$B$63,IF(AND(AB803&gt;REFERENCIAS!$C$64,AB803&lt;=REFERENCIAS!$D$64),REFERENCIAS!$B$64,IF(AND(AB803&gt;=REFERENCIAS!$C$65,AB803&lt;REFERENCIAS!$D$65),REFERENCIAS!$B$65, "Revisar"))))</f>
        <v>#REF!</v>
      </c>
      <c r="AD803" s="94" t="e">
        <f ca="1">VLOOKUP(AC803,REFERENCIAS!$B$62:$G$65,4,FALSE)</f>
        <v>#REF!</v>
      </c>
      <c r="AJ803" s="20"/>
    </row>
    <row r="804" spans="1:36" ht="17.25" x14ac:dyDescent="0.25">
      <c r="A804" s="74"/>
      <c r="B804" s="19"/>
      <c r="C804" s="19"/>
      <c r="D804" s="50"/>
      <c r="E804" s="73"/>
      <c r="F804" s="74"/>
      <c r="G804" s="9"/>
      <c r="H804" s="48"/>
      <c r="I804" s="49">
        <f t="shared" ca="1" si="45"/>
        <v>2022</v>
      </c>
      <c r="J804" s="22">
        <f t="shared" ca="1" si="44"/>
        <v>1</v>
      </c>
      <c r="K804" s="19"/>
      <c r="L804" s="73"/>
      <c r="M804" s="74"/>
      <c r="N804" s="19"/>
      <c r="O804" s="73"/>
      <c r="P804" s="82">
        <v>1</v>
      </c>
      <c r="Q804" s="24">
        <v>1</v>
      </c>
      <c r="R804" s="81">
        <f t="shared" si="46"/>
        <v>1</v>
      </c>
      <c r="S804" s="85"/>
      <c r="T804" s="19"/>
      <c r="U804" s="22"/>
      <c r="V804" s="59"/>
      <c r="W804" s="81"/>
      <c r="X804" s="91" t="e">
        <f ca="1">+VLOOKUP(#REF!,REFERENCIAS!$C:$D,2,0)*VLOOKUP(#REF!,PONDERADORES!A:P,IF(AND(INFORMACION!$T804='REFERENCIAS RIESGO'!$C$36,INFORMACION!$F804=REFERENCIAS!$C$24),16,IF(INFORMACION!$T804='REFERENCIAS RIESGO'!$C$36,13,IF(INFORMACION!$F804=REFERENCIAS!$C$24,10,7))),0)+VLOOKUP(K804,REFERENCIAS!$C:$D,2,0)*VLOOKUP($K$2,PONDERADORES!A:P,IF(AND(INFORMACION!$T804='REFERENCIAS RIESGO'!$C$36,INFORMACION!$F804=REFERENCIAS!$C$24),16,IF(INFORMACION!$T804='REFERENCIAS RIESGO'!$C$36,13,IF(INFORMACION!$F804=REFERENCIAS!$C$24,10,7))),0)+VLOOKUP(L804,REFERENCIAS!$C:$D,2,0)*VLOOKUP($L$2,PONDERADORES!A:P,IF(AND(INFORMACION!$T804='REFERENCIAS RIESGO'!$C$36,INFORMACION!$F804=REFERENCIAS!$C$24),16,IF(INFORMACION!$T804='REFERENCIAS RIESGO'!$C$36,13,IF(INFORMACION!$F804=REFERENCIAS!$C$24,10,7))),0)+VLOOKUP(F804,REFERENCIAS!$C:$D,2,0)*VLOOKUP($F$2,PONDERADORES!A:P,IF(AND(INFORMACION!$T804='REFERENCIAS RIESGO'!$C$36,INFORMACION!$F804=REFERENCIAS!$C$24),16,IF(INFORMACION!$T804='REFERENCIAS RIESGO'!$C$36,13,IF(INFORMACION!$F804=REFERENCIAS!$C$24,10,7))),0)+VLOOKUP(T804,REFERENCIAS!$C:$D,2,0)*VLOOKUP($T$2,PONDERADORES!A:P,IF(AND(INFORMACION!$T804='REFERENCIAS RIESGO'!$C$36,INFORMACION!$F804=REFERENCIAS!$C$24),16,IF(INFORMACION!$T804='REFERENCIAS RIESGO'!$C$36,13,IF(INFORMACION!$F804=REFERENCIAS!$C$24,10,7))),0)+VLOOKUP(IF(J804&lt;=0.2,0.2,IF(AND(J804&gt;0.2,J804&lt;=0.4),0.4,IF(AND(J804&gt;0.4,J804&lt;=0.6),0.6,IF(AND(J804&gt;0.6,J804&lt;=0.8),0.8,IF(AND(J804&gt;0.8,J804&lt;=1),1))))),REFERENCIAS!$C:$D,2,0)*VLOOKUP($J$2,PONDERADORES!A:P,IF(AND(INFORMACION!$T804='REFERENCIAS RIESGO'!$C$36,INFORMACION!$F804=REFERENCIAS!$C$24),16,IF(INFORMACION!$T804='REFERENCIAS RIESGO'!$C$36,13,IF(INFORMACION!$F804=REFERENCIAS!$C$24,10,7))),0)</f>
        <v>#REF!</v>
      </c>
      <c r="Y804" s="68">
        <f>+VLOOKUP(M804,REFERENCIAS!$C:$D,2,0)*VLOOKUP($M$2,PONDERADORES!$A$7:$G$9,7,0)+VLOOKUP(N804,REFERENCIAS!$C:$D,2,0)*VLOOKUP($N$2,PONDERADORES!$A$7:$G$9,7,0)+VLOOKUP(O804,REFERENCIAS!$C:$D,2,0)*VLOOKUP($O$2,PONDERADORES!$A$7:$G$9,7,0)</f>
        <v>0.2</v>
      </c>
      <c r="Z804" s="2">
        <f>+VLOOKUP(IF(R804&lt;0.1,0,IF(AND(R804&gt;=0.1,R804&lt;0.2),0.1,IF(AND(R804&gt;=0.2,R804&lt;0.3),0.2,IF(R804&gt;0.3,0.3,)))),REFERENCIAS!$C:$D,2,0)*VLOOKUP($R$2,PONDERADORES!$A$11:$G$11,7,0)</f>
        <v>15</v>
      </c>
      <c r="AA804" s="92"/>
      <c r="AB804" s="95" t="e">
        <f t="shared" ca="1" si="47"/>
        <v>#REF!</v>
      </c>
      <c r="AC804" s="23" t="e">
        <f ca="1">IF(AB804&gt;REFERENCIAS!$C$62,REFERENCIAS!$B$62,IF(AND(AB804&gt;=REFERENCIAS!$C$63,AB804&lt;REFERENCIAS!$D$63),REFERENCIAS!$B$63,IF(AND(AB804&gt;REFERENCIAS!$C$64,AB804&lt;=REFERENCIAS!$D$64),REFERENCIAS!$B$64,IF(AND(AB804&gt;=REFERENCIAS!$C$65,AB804&lt;REFERENCIAS!$D$65),REFERENCIAS!$B$65, "Revisar"))))</f>
        <v>#REF!</v>
      </c>
      <c r="AD804" s="94" t="e">
        <f ca="1">VLOOKUP(AC804,REFERENCIAS!$B$62:$G$65,4,FALSE)</f>
        <v>#REF!</v>
      </c>
      <c r="AJ804" s="20"/>
    </row>
    <row r="805" spans="1:36" ht="17.25" x14ac:dyDescent="0.25">
      <c r="A805" s="74"/>
      <c r="B805" s="19"/>
      <c r="C805" s="19"/>
      <c r="D805" s="50"/>
      <c r="E805" s="73"/>
      <c r="F805" s="74"/>
      <c r="G805" s="9"/>
      <c r="H805" s="48"/>
      <c r="I805" s="49">
        <f t="shared" ca="1" si="45"/>
        <v>2022</v>
      </c>
      <c r="J805" s="22">
        <f t="shared" ca="1" si="44"/>
        <v>1</v>
      </c>
      <c r="K805" s="19"/>
      <c r="L805" s="73"/>
      <c r="M805" s="74"/>
      <c r="N805" s="19"/>
      <c r="O805" s="73"/>
      <c r="P805" s="82">
        <v>1</v>
      </c>
      <c r="Q805" s="24">
        <v>1</v>
      </c>
      <c r="R805" s="81">
        <f t="shared" si="46"/>
        <v>1</v>
      </c>
      <c r="S805" s="85"/>
      <c r="T805" s="19"/>
      <c r="U805" s="22"/>
      <c r="V805" s="59"/>
      <c r="W805" s="81"/>
      <c r="X805" s="91" t="e">
        <f ca="1">+VLOOKUP(#REF!,REFERENCIAS!$C:$D,2,0)*VLOOKUP(#REF!,PONDERADORES!A:P,IF(AND(INFORMACION!$T805='REFERENCIAS RIESGO'!$C$36,INFORMACION!$F805=REFERENCIAS!$C$24),16,IF(INFORMACION!$T805='REFERENCIAS RIESGO'!$C$36,13,IF(INFORMACION!$F805=REFERENCIAS!$C$24,10,7))),0)+VLOOKUP(K805,REFERENCIAS!$C:$D,2,0)*VLOOKUP($K$2,PONDERADORES!A:P,IF(AND(INFORMACION!$T805='REFERENCIAS RIESGO'!$C$36,INFORMACION!$F805=REFERENCIAS!$C$24),16,IF(INFORMACION!$T805='REFERENCIAS RIESGO'!$C$36,13,IF(INFORMACION!$F805=REFERENCIAS!$C$24,10,7))),0)+VLOOKUP(L805,REFERENCIAS!$C:$D,2,0)*VLOOKUP($L$2,PONDERADORES!A:P,IF(AND(INFORMACION!$T805='REFERENCIAS RIESGO'!$C$36,INFORMACION!$F805=REFERENCIAS!$C$24),16,IF(INFORMACION!$T805='REFERENCIAS RIESGO'!$C$36,13,IF(INFORMACION!$F805=REFERENCIAS!$C$24,10,7))),0)+VLOOKUP(F805,REFERENCIAS!$C:$D,2,0)*VLOOKUP($F$2,PONDERADORES!A:P,IF(AND(INFORMACION!$T805='REFERENCIAS RIESGO'!$C$36,INFORMACION!$F805=REFERENCIAS!$C$24),16,IF(INFORMACION!$T805='REFERENCIAS RIESGO'!$C$36,13,IF(INFORMACION!$F805=REFERENCIAS!$C$24,10,7))),0)+VLOOKUP(T805,REFERENCIAS!$C:$D,2,0)*VLOOKUP($T$2,PONDERADORES!A:P,IF(AND(INFORMACION!$T805='REFERENCIAS RIESGO'!$C$36,INFORMACION!$F805=REFERENCIAS!$C$24),16,IF(INFORMACION!$T805='REFERENCIAS RIESGO'!$C$36,13,IF(INFORMACION!$F805=REFERENCIAS!$C$24,10,7))),0)+VLOOKUP(IF(J805&lt;=0.2,0.2,IF(AND(J805&gt;0.2,J805&lt;=0.4),0.4,IF(AND(J805&gt;0.4,J805&lt;=0.6),0.6,IF(AND(J805&gt;0.6,J805&lt;=0.8),0.8,IF(AND(J805&gt;0.8,J805&lt;=1),1))))),REFERENCIAS!$C:$D,2,0)*VLOOKUP($J$2,PONDERADORES!A:P,IF(AND(INFORMACION!$T805='REFERENCIAS RIESGO'!$C$36,INFORMACION!$F805=REFERENCIAS!$C$24),16,IF(INFORMACION!$T805='REFERENCIAS RIESGO'!$C$36,13,IF(INFORMACION!$F805=REFERENCIAS!$C$24,10,7))),0)</f>
        <v>#REF!</v>
      </c>
      <c r="Y805" s="68">
        <f>+VLOOKUP(M805,REFERENCIAS!$C:$D,2,0)*VLOOKUP($M$2,PONDERADORES!$A$7:$G$9,7,0)+VLOOKUP(N805,REFERENCIAS!$C:$D,2,0)*VLOOKUP($N$2,PONDERADORES!$A$7:$G$9,7,0)+VLOOKUP(O805,REFERENCIAS!$C:$D,2,0)*VLOOKUP($O$2,PONDERADORES!$A$7:$G$9,7,0)</f>
        <v>0.2</v>
      </c>
      <c r="Z805" s="2">
        <f>+VLOOKUP(IF(R805&lt;0.1,0,IF(AND(R805&gt;=0.1,R805&lt;0.2),0.1,IF(AND(R805&gt;=0.2,R805&lt;0.3),0.2,IF(R805&gt;0.3,0.3,)))),REFERENCIAS!$C:$D,2,0)*VLOOKUP($R$2,PONDERADORES!$A$11:$G$11,7,0)</f>
        <v>15</v>
      </c>
      <c r="AA805" s="92"/>
      <c r="AB805" s="95" t="e">
        <f t="shared" ca="1" si="47"/>
        <v>#REF!</v>
      </c>
      <c r="AC805" s="23" t="e">
        <f ca="1">IF(AB805&gt;REFERENCIAS!$C$62,REFERENCIAS!$B$62,IF(AND(AB805&gt;=REFERENCIAS!$C$63,AB805&lt;REFERENCIAS!$D$63),REFERENCIAS!$B$63,IF(AND(AB805&gt;REFERENCIAS!$C$64,AB805&lt;=REFERENCIAS!$D$64),REFERENCIAS!$B$64,IF(AND(AB805&gt;=REFERENCIAS!$C$65,AB805&lt;REFERENCIAS!$D$65),REFERENCIAS!$B$65, "Revisar"))))</f>
        <v>#REF!</v>
      </c>
      <c r="AD805" s="94" t="e">
        <f ca="1">VLOOKUP(AC805,REFERENCIAS!$B$62:$G$65,4,FALSE)</f>
        <v>#REF!</v>
      </c>
      <c r="AJ805" s="20"/>
    </row>
    <row r="806" spans="1:36" ht="17.25" x14ac:dyDescent="0.25">
      <c r="A806" s="74"/>
      <c r="B806" s="19"/>
      <c r="C806" s="19"/>
      <c r="D806" s="50"/>
      <c r="E806" s="73"/>
      <c r="F806" s="74"/>
      <c r="G806" s="9"/>
      <c r="H806" s="48"/>
      <c r="I806" s="49">
        <f t="shared" ca="1" si="45"/>
        <v>2022</v>
      </c>
      <c r="J806" s="22">
        <f t="shared" ca="1" si="44"/>
        <v>1</v>
      </c>
      <c r="K806" s="19"/>
      <c r="L806" s="73"/>
      <c r="M806" s="74"/>
      <c r="N806" s="19"/>
      <c r="O806" s="73"/>
      <c r="P806" s="82">
        <v>1</v>
      </c>
      <c r="Q806" s="24">
        <v>1</v>
      </c>
      <c r="R806" s="81">
        <f t="shared" si="46"/>
        <v>1</v>
      </c>
      <c r="S806" s="85"/>
      <c r="T806" s="19"/>
      <c r="U806" s="22"/>
      <c r="V806" s="59"/>
      <c r="W806" s="81"/>
      <c r="X806" s="91" t="e">
        <f ca="1">+VLOOKUP(#REF!,REFERENCIAS!$C:$D,2,0)*VLOOKUP(#REF!,PONDERADORES!A:P,IF(AND(INFORMACION!$T806='REFERENCIAS RIESGO'!$C$36,INFORMACION!$F806=REFERENCIAS!$C$24),16,IF(INFORMACION!$T806='REFERENCIAS RIESGO'!$C$36,13,IF(INFORMACION!$F806=REFERENCIAS!$C$24,10,7))),0)+VLOOKUP(K806,REFERENCIAS!$C:$D,2,0)*VLOOKUP($K$2,PONDERADORES!A:P,IF(AND(INFORMACION!$T806='REFERENCIAS RIESGO'!$C$36,INFORMACION!$F806=REFERENCIAS!$C$24),16,IF(INFORMACION!$T806='REFERENCIAS RIESGO'!$C$36,13,IF(INFORMACION!$F806=REFERENCIAS!$C$24,10,7))),0)+VLOOKUP(L806,REFERENCIAS!$C:$D,2,0)*VLOOKUP($L$2,PONDERADORES!A:P,IF(AND(INFORMACION!$T806='REFERENCIAS RIESGO'!$C$36,INFORMACION!$F806=REFERENCIAS!$C$24),16,IF(INFORMACION!$T806='REFERENCIAS RIESGO'!$C$36,13,IF(INFORMACION!$F806=REFERENCIAS!$C$24,10,7))),0)+VLOOKUP(F806,REFERENCIAS!$C:$D,2,0)*VLOOKUP($F$2,PONDERADORES!A:P,IF(AND(INFORMACION!$T806='REFERENCIAS RIESGO'!$C$36,INFORMACION!$F806=REFERENCIAS!$C$24),16,IF(INFORMACION!$T806='REFERENCIAS RIESGO'!$C$36,13,IF(INFORMACION!$F806=REFERENCIAS!$C$24,10,7))),0)+VLOOKUP(T806,REFERENCIAS!$C:$D,2,0)*VLOOKUP($T$2,PONDERADORES!A:P,IF(AND(INFORMACION!$T806='REFERENCIAS RIESGO'!$C$36,INFORMACION!$F806=REFERENCIAS!$C$24),16,IF(INFORMACION!$T806='REFERENCIAS RIESGO'!$C$36,13,IF(INFORMACION!$F806=REFERENCIAS!$C$24,10,7))),0)+VLOOKUP(IF(J806&lt;=0.2,0.2,IF(AND(J806&gt;0.2,J806&lt;=0.4),0.4,IF(AND(J806&gt;0.4,J806&lt;=0.6),0.6,IF(AND(J806&gt;0.6,J806&lt;=0.8),0.8,IF(AND(J806&gt;0.8,J806&lt;=1),1))))),REFERENCIAS!$C:$D,2,0)*VLOOKUP($J$2,PONDERADORES!A:P,IF(AND(INFORMACION!$T806='REFERENCIAS RIESGO'!$C$36,INFORMACION!$F806=REFERENCIAS!$C$24),16,IF(INFORMACION!$T806='REFERENCIAS RIESGO'!$C$36,13,IF(INFORMACION!$F806=REFERENCIAS!$C$24,10,7))),0)</f>
        <v>#REF!</v>
      </c>
      <c r="Y806" s="68">
        <f>+VLOOKUP(M806,REFERENCIAS!$C:$D,2,0)*VLOOKUP($M$2,PONDERADORES!$A$7:$G$9,7,0)+VLOOKUP(N806,REFERENCIAS!$C:$D,2,0)*VLOOKUP($N$2,PONDERADORES!$A$7:$G$9,7,0)+VLOOKUP(O806,REFERENCIAS!$C:$D,2,0)*VLOOKUP($O$2,PONDERADORES!$A$7:$G$9,7,0)</f>
        <v>0.2</v>
      </c>
      <c r="Z806" s="2">
        <f>+VLOOKUP(IF(R806&lt;0.1,0,IF(AND(R806&gt;=0.1,R806&lt;0.2),0.1,IF(AND(R806&gt;=0.2,R806&lt;0.3),0.2,IF(R806&gt;0.3,0.3,)))),REFERENCIAS!$C:$D,2,0)*VLOOKUP($R$2,PONDERADORES!$A$11:$G$11,7,0)</f>
        <v>15</v>
      </c>
      <c r="AA806" s="92"/>
      <c r="AB806" s="95" t="e">
        <f t="shared" ca="1" si="47"/>
        <v>#REF!</v>
      </c>
      <c r="AC806" s="23" t="e">
        <f ca="1">IF(AB806&gt;REFERENCIAS!$C$62,REFERENCIAS!$B$62,IF(AND(AB806&gt;=REFERENCIAS!$C$63,AB806&lt;REFERENCIAS!$D$63),REFERENCIAS!$B$63,IF(AND(AB806&gt;REFERENCIAS!$C$64,AB806&lt;=REFERENCIAS!$D$64),REFERENCIAS!$B$64,IF(AND(AB806&gt;=REFERENCIAS!$C$65,AB806&lt;REFERENCIAS!$D$65),REFERENCIAS!$B$65, "Revisar"))))</f>
        <v>#REF!</v>
      </c>
      <c r="AD806" s="94" t="e">
        <f ca="1">VLOOKUP(AC806,REFERENCIAS!$B$62:$G$65,4,FALSE)</f>
        <v>#REF!</v>
      </c>
      <c r="AJ806" s="20"/>
    </row>
    <row r="807" spans="1:36" ht="17.25" x14ac:dyDescent="0.25">
      <c r="A807" s="74"/>
      <c r="B807" s="19"/>
      <c r="C807" s="19"/>
      <c r="D807" s="50"/>
      <c r="E807" s="73"/>
      <c r="F807" s="74"/>
      <c r="G807" s="9"/>
      <c r="H807" s="48"/>
      <c r="I807" s="49">
        <f t="shared" ca="1" si="45"/>
        <v>2022</v>
      </c>
      <c r="J807" s="22">
        <f t="shared" ca="1" si="44"/>
        <v>1</v>
      </c>
      <c r="K807" s="19"/>
      <c r="L807" s="73"/>
      <c r="M807" s="74"/>
      <c r="N807" s="19"/>
      <c r="O807" s="73"/>
      <c r="P807" s="82">
        <v>1</v>
      </c>
      <c r="Q807" s="24">
        <v>1</v>
      </c>
      <c r="R807" s="81">
        <f t="shared" si="46"/>
        <v>1</v>
      </c>
      <c r="S807" s="85"/>
      <c r="T807" s="19"/>
      <c r="U807" s="22"/>
      <c r="V807" s="59"/>
      <c r="W807" s="81"/>
      <c r="X807" s="91" t="e">
        <f ca="1">+VLOOKUP(#REF!,REFERENCIAS!$C:$D,2,0)*VLOOKUP(#REF!,PONDERADORES!A:P,IF(AND(INFORMACION!$T807='REFERENCIAS RIESGO'!$C$36,INFORMACION!$F807=REFERENCIAS!$C$24),16,IF(INFORMACION!$T807='REFERENCIAS RIESGO'!$C$36,13,IF(INFORMACION!$F807=REFERENCIAS!$C$24,10,7))),0)+VLOOKUP(K807,REFERENCIAS!$C:$D,2,0)*VLOOKUP($K$2,PONDERADORES!A:P,IF(AND(INFORMACION!$T807='REFERENCIAS RIESGO'!$C$36,INFORMACION!$F807=REFERENCIAS!$C$24),16,IF(INFORMACION!$T807='REFERENCIAS RIESGO'!$C$36,13,IF(INFORMACION!$F807=REFERENCIAS!$C$24,10,7))),0)+VLOOKUP(L807,REFERENCIAS!$C:$D,2,0)*VLOOKUP($L$2,PONDERADORES!A:P,IF(AND(INFORMACION!$T807='REFERENCIAS RIESGO'!$C$36,INFORMACION!$F807=REFERENCIAS!$C$24),16,IF(INFORMACION!$T807='REFERENCIAS RIESGO'!$C$36,13,IF(INFORMACION!$F807=REFERENCIAS!$C$24,10,7))),0)+VLOOKUP(F807,REFERENCIAS!$C:$D,2,0)*VLOOKUP($F$2,PONDERADORES!A:P,IF(AND(INFORMACION!$T807='REFERENCIAS RIESGO'!$C$36,INFORMACION!$F807=REFERENCIAS!$C$24),16,IF(INFORMACION!$T807='REFERENCIAS RIESGO'!$C$36,13,IF(INFORMACION!$F807=REFERENCIAS!$C$24,10,7))),0)+VLOOKUP(T807,REFERENCIAS!$C:$D,2,0)*VLOOKUP($T$2,PONDERADORES!A:P,IF(AND(INFORMACION!$T807='REFERENCIAS RIESGO'!$C$36,INFORMACION!$F807=REFERENCIAS!$C$24),16,IF(INFORMACION!$T807='REFERENCIAS RIESGO'!$C$36,13,IF(INFORMACION!$F807=REFERENCIAS!$C$24,10,7))),0)+VLOOKUP(IF(J807&lt;=0.2,0.2,IF(AND(J807&gt;0.2,J807&lt;=0.4),0.4,IF(AND(J807&gt;0.4,J807&lt;=0.6),0.6,IF(AND(J807&gt;0.6,J807&lt;=0.8),0.8,IF(AND(J807&gt;0.8,J807&lt;=1),1))))),REFERENCIAS!$C:$D,2,0)*VLOOKUP($J$2,PONDERADORES!A:P,IF(AND(INFORMACION!$T807='REFERENCIAS RIESGO'!$C$36,INFORMACION!$F807=REFERENCIAS!$C$24),16,IF(INFORMACION!$T807='REFERENCIAS RIESGO'!$C$36,13,IF(INFORMACION!$F807=REFERENCIAS!$C$24,10,7))),0)</f>
        <v>#REF!</v>
      </c>
      <c r="Y807" s="68">
        <f>+VLOOKUP(M807,REFERENCIAS!$C:$D,2,0)*VLOOKUP($M$2,PONDERADORES!$A$7:$G$9,7,0)+VLOOKUP(N807,REFERENCIAS!$C:$D,2,0)*VLOOKUP($N$2,PONDERADORES!$A$7:$G$9,7,0)+VLOOKUP(O807,REFERENCIAS!$C:$D,2,0)*VLOOKUP($O$2,PONDERADORES!$A$7:$G$9,7,0)</f>
        <v>0.2</v>
      </c>
      <c r="Z807" s="2">
        <f>+VLOOKUP(IF(R807&lt;0.1,0,IF(AND(R807&gt;=0.1,R807&lt;0.2),0.1,IF(AND(R807&gt;=0.2,R807&lt;0.3),0.2,IF(R807&gt;0.3,0.3,)))),REFERENCIAS!$C:$D,2,0)*VLOOKUP($R$2,PONDERADORES!$A$11:$G$11,7,0)</f>
        <v>15</v>
      </c>
      <c r="AA807" s="92"/>
      <c r="AB807" s="95" t="e">
        <f t="shared" ca="1" si="47"/>
        <v>#REF!</v>
      </c>
      <c r="AC807" s="23" t="e">
        <f ca="1">IF(AB807&gt;REFERENCIAS!$C$62,REFERENCIAS!$B$62,IF(AND(AB807&gt;=REFERENCIAS!$C$63,AB807&lt;REFERENCIAS!$D$63),REFERENCIAS!$B$63,IF(AND(AB807&gt;REFERENCIAS!$C$64,AB807&lt;=REFERENCIAS!$D$64),REFERENCIAS!$B$64,IF(AND(AB807&gt;=REFERENCIAS!$C$65,AB807&lt;REFERENCIAS!$D$65),REFERENCIAS!$B$65, "Revisar"))))</f>
        <v>#REF!</v>
      </c>
      <c r="AD807" s="94" t="e">
        <f ca="1">VLOOKUP(AC807,REFERENCIAS!$B$62:$G$65,4,FALSE)</f>
        <v>#REF!</v>
      </c>
      <c r="AJ807" s="20"/>
    </row>
    <row r="808" spans="1:36" ht="17.25" x14ac:dyDescent="0.25">
      <c r="A808" s="74"/>
      <c r="B808" s="19"/>
      <c r="C808" s="19"/>
      <c r="D808" s="50"/>
      <c r="E808" s="73"/>
      <c r="F808" s="74"/>
      <c r="G808" s="9"/>
      <c r="H808" s="48"/>
      <c r="I808" s="49">
        <f t="shared" ca="1" si="45"/>
        <v>2022</v>
      </c>
      <c r="J808" s="22">
        <f t="shared" ca="1" si="44"/>
        <v>1</v>
      </c>
      <c r="K808" s="19"/>
      <c r="L808" s="73"/>
      <c r="M808" s="74"/>
      <c r="N808" s="19"/>
      <c r="O808" s="73"/>
      <c r="P808" s="82">
        <v>1</v>
      </c>
      <c r="Q808" s="24">
        <v>1</v>
      </c>
      <c r="R808" s="81">
        <f t="shared" si="46"/>
        <v>1</v>
      </c>
      <c r="S808" s="85"/>
      <c r="T808" s="19"/>
      <c r="U808" s="22"/>
      <c r="V808" s="59"/>
      <c r="W808" s="81"/>
      <c r="X808" s="91" t="e">
        <f ca="1">+VLOOKUP(#REF!,REFERENCIAS!$C:$D,2,0)*VLOOKUP(#REF!,PONDERADORES!A:P,IF(AND(INFORMACION!$T808='REFERENCIAS RIESGO'!$C$36,INFORMACION!$F808=REFERENCIAS!$C$24),16,IF(INFORMACION!$T808='REFERENCIAS RIESGO'!$C$36,13,IF(INFORMACION!$F808=REFERENCIAS!$C$24,10,7))),0)+VLOOKUP(K808,REFERENCIAS!$C:$D,2,0)*VLOOKUP($K$2,PONDERADORES!A:P,IF(AND(INFORMACION!$T808='REFERENCIAS RIESGO'!$C$36,INFORMACION!$F808=REFERENCIAS!$C$24),16,IF(INFORMACION!$T808='REFERENCIAS RIESGO'!$C$36,13,IF(INFORMACION!$F808=REFERENCIAS!$C$24,10,7))),0)+VLOOKUP(L808,REFERENCIAS!$C:$D,2,0)*VLOOKUP($L$2,PONDERADORES!A:P,IF(AND(INFORMACION!$T808='REFERENCIAS RIESGO'!$C$36,INFORMACION!$F808=REFERENCIAS!$C$24),16,IF(INFORMACION!$T808='REFERENCIAS RIESGO'!$C$36,13,IF(INFORMACION!$F808=REFERENCIAS!$C$24,10,7))),0)+VLOOKUP(F808,REFERENCIAS!$C:$D,2,0)*VLOOKUP($F$2,PONDERADORES!A:P,IF(AND(INFORMACION!$T808='REFERENCIAS RIESGO'!$C$36,INFORMACION!$F808=REFERENCIAS!$C$24),16,IF(INFORMACION!$T808='REFERENCIAS RIESGO'!$C$36,13,IF(INFORMACION!$F808=REFERENCIAS!$C$24,10,7))),0)+VLOOKUP(T808,REFERENCIAS!$C:$D,2,0)*VLOOKUP($T$2,PONDERADORES!A:P,IF(AND(INFORMACION!$T808='REFERENCIAS RIESGO'!$C$36,INFORMACION!$F808=REFERENCIAS!$C$24),16,IF(INFORMACION!$T808='REFERENCIAS RIESGO'!$C$36,13,IF(INFORMACION!$F808=REFERENCIAS!$C$24,10,7))),0)+VLOOKUP(IF(J808&lt;=0.2,0.2,IF(AND(J808&gt;0.2,J808&lt;=0.4),0.4,IF(AND(J808&gt;0.4,J808&lt;=0.6),0.6,IF(AND(J808&gt;0.6,J808&lt;=0.8),0.8,IF(AND(J808&gt;0.8,J808&lt;=1),1))))),REFERENCIAS!$C:$D,2,0)*VLOOKUP($J$2,PONDERADORES!A:P,IF(AND(INFORMACION!$T808='REFERENCIAS RIESGO'!$C$36,INFORMACION!$F808=REFERENCIAS!$C$24),16,IF(INFORMACION!$T808='REFERENCIAS RIESGO'!$C$36,13,IF(INFORMACION!$F808=REFERENCIAS!$C$24,10,7))),0)</f>
        <v>#REF!</v>
      </c>
      <c r="Y808" s="68">
        <f>+VLOOKUP(M808,REFERENCIAS!$C:$D,2,0)*VLOOKUP($M$2,PONDERADORES!$A$7:$G$9,7,0)+VLOOKUP(N808,REFERENCIAS!$C:$D,2,0)*VLOOKUP($N$2,PONDERADORES!$A$7:$G$9,7,0)+VLOOKUP(O808,REFERENCIAS!$C:$D,2,0)*VLOOKUP($O$2,PONDERADORES!$A$7:$G$9,7,0)</f>
        <v>0.2</v>
      </c>
      <c r="Z808" s="2">
        <f>+VLOOKUP(IF(R808&lt;0.1,0,IF(AND(R808&gt;=0.1,R808&lt;0.2),0.1,IF(AND(R808&gt;=0.2,R808&lt;0.3),0.2,IF(R808&gt;0.3,0.3,)))),REFERENCIAS!$C:$D,2,0)*VLOOKUP($R$2,PONDERADORES!$A$11:$G$11,7,0)</f>
        <v>15</v>
      </c>
      <c r="AA808" s="92"/>
      <c r="AB808" s="95" t="e">
        <f t="shared" ca="1" si="47"/>
        <v>#REF!</v>
      </c>
      <c r="AC808" s="23" t="e">
        <f ca="1">IF(AB808&gt;REFERENCIAS!$C$62,REFERENCIAS!$B$62,IF(AND(AB808&gt;=REFERENCIAS!$C$63,AB808&lt;REFERENCIAS!$D$63),REFERENCIAS!$B$63,IF(AND(AB808&gt;REFERENCIAS!$C$64,AB808&lt;=REFERENCIAS!$D$64),REFERENCIAS!$B$64,IF(AND(AB808&gt;=REFERENCIAS!$C$65,AB808&lt;REFERENCIAS!$D$65),REFERENCIAS!$B$65, "Revisar"))))</f>
        <v>#REF!</v>
      </c>
      <c r="AD808" s="94" t="e">
        <f ca="1">VLOOKUP(AC808,REFERENCIAS!$B$62:$G$65,4,FALSE)</f>
        <v>#REF!</v>
      </c>
      <c r="AJ808" s="20"/>
    </row>
    <row r="809" spans="1:36" ht="17.25" x14ac:dyDescent="0.25">
      <c r="A809" s="74"/>
      <c r="B809" s="19"/>
      <c r="C809" s="19"/>
      <c r="D809" s="50"/>
      <c r="E809" s="73"/>
      <c r="F809" s="74"/>
      <c r="G809" s="9"/>
      <c r="H809" s="48"/>
      <c r="I809" s="49">
        <f t="shared" ca="1" si="45"/>
        <v>2022</v>
      </c>
      <c r="J809" s="22">
        <f t="shared" ca="1" si="44"/>
        <v>1</v>
      </c>
      <c r="K809" s="19"/>
      <c r="L809" s="73"/>
      <c r="M809" s="74"/>
      <c r="N809" s="19"/>
      <c r="O809" s="73"/>
      <c r="P809" s="82">
        <v>1</v>
      </c>
      <c r="Q809" s="24">
        <v>1</v>
      </c>
      <c r="R809" s="81">
        <f t="shared" si="46"/>
        <v>1</v>
      </c>
      <c r="S809" s="85"/>
      <c r="T809" s="19"/>
      <c r="U809" s="22"/>
      <c r="V809" s="59"/>
      <c r="W809" s="81"/>
      <c r="X809" s="91" t="e">
        <f ca="1">+VLOOKUP(#REF!,REFERENCIAS!$C:$D,2,0)*VLOOKUP(#REF!,PONDERADORES!A:P,IF(AND(INFORMACION!$T809='REFERENCIAS RIESGO'!$C$36,INFORMACION!$F809=REFERENCIAS!$C$24),16,IF(INFORMACION!$T809='REFERENCIAS RIESGO'!$C$36,13,IF(INFORMACION!$F809=REFERENCIAS!$C$24,10,7))),0)+VLOOKUP(K809,REFERENCIAS!$C:$D,2,0)*VLOOKUP($K$2,PONDERADORES!A:P,IF(AND(INFORMACION!$T809='REFERENCIAS RIESGO'!$C$36,INFORMACION!$F809=REFERENCIAS!$C$24),16,IF(INFORMACION!$T809='REFERENCIAS RIESGO'!$C$36,13,IF(INFORMACION!$F809=REFERENCIAS!$C$24,10,7))),0)+VLOOKUP(L809,REFERENCIAS!$C:$D,2,0)*VLOOKUP($L$2,PONDERADORES!A:P,IF(AND(INFORMACION!$T809='REFERENCIAS RIESGO'!$C$36,INFORMACION!$F809=REFERENCIAS!$C$24),16,IF(INFORMACION!$T809='REFERENCIAS RIESGO'!$C$36,13,IF(INFORMACION!$F809=REFERENCIAS!$C$24,10,7))),0)+VLOOKUP(F809,REFERENCIAS!$C:$D,2,0)*VLOOKUP($F$2,PONDERADORES!A:P,IF(AND(INFORMACION!$T809='REFERENCIAS RIESGO'!$C$36,INFORMACION!$F809=REFERENCIAS!$C$24),16,IF(INFORMACION!$T809='REFERENCIAS RIESGO'!$C$36,13,IF(INFORMACION!$F809=REFERENCIAS!$C$24,10,7))),0)+VLOOKUP(T809,REFERENCIAS!$C:$D,2,0)*VLOOKUP($T$2,PONDERADORES!A:P,IF(AND(INFORMACION!$T809='REFERENCIAS RIESGO'!$C$36,INFORMACION!$F809=REFERENCIAS!$C$24),16,IF(INFORMACION!$T809='REFERENCIAS RIESGO'!$C$36,13,IF(INFORMACION!$F809=REFERENCIAS!$C$24,10,7))),0)+VLOOKUP(IF(J809&lt;=0.2,0.2,IF(AND(J809&gt;0.2,J809&lt;=0.4),0.4,IF(AND(J809&gt;0.4,J809&lt;=0.6),0.6,IF(AND(J809&gt;0.6,J809&lt;=0.8),0.8,IF(AND(J809&gt;0.8,J809&lt;=1),1))))),REFERENCIAS!$C:$D,2,0)*VLOOKUP($J$2,PONDERADORES!A:P,IF(AND(INFORMACION!$T809='REFERENCIAS RIESGO'!$C$36,INFORMACION!$F809=REFERENCIAS!$C$24),16,IF(INFORMACION!$T809='REFERENCIAS RIESGO'!$C$36,13,IF(INFORMACION!$F809=REFERENCIAS!$C$24,10,7))),0)</f>
        <v>#REF!</v>
      </c>
      <c r="Y809" s="68">
        <f>+VLOOKUP(M809,REFERENCIAS!$C:$D,2,0)*VLOOKUP($M$2,PONDERADORES!$A$7:$G$9,7,0)+VLOOKUP(N809,REFERENCIAS!$C:$D,2,0)*VLOOKUP($N$2,PONDERADORES!$A$7:$G$9,7,0)+VLOOKUP(O809,REFERENCIAS!$C:$D,2,0)*VLOOKUP($O$2,PONDERADORES!$A$7:$G$9,7,0)</f>
        <v>0.2</v>
      </c>
      <c r="Z809" s="2">
        <f>+VLOOKUP(IF(R809&lt;0.1,0,IF(AND(R809&gt;=0.1,R809&lt;0.2),0.1,IF(AND(R809&gt;=0.2,R809&lt;0.3),0.2,IF(R809&gt;0.3,0.3,)))),REFERENCIAS!$C:$D,2,0)*VLOOKUP($R$2,PONDERADORES!$A$11:$G$11,7,0)</f>
        <v>15</v>
      </c>
      <c r="AA809" s="92"/>
      <c r="AB809" s="95" t="e">
        <f t="shared" ca="1" si="47"/>
        <v>#REF!</v>
      </c>
      <c r="AC809" s="23" t="e">
        <f ca="1">IF(AB809&gt;REFERENCIAS!$C$62,REFERENCIAS!$B$62,IF(AND(AB809&gt;=REFERENCIAS!$C$63,AB809&lt;REFERENCIAS!$D$63),REFERENCIAS!$B$63,IF(AND(AB809&gt;REFERENCIAS!$C$64,AB809&lt;=REFERENCIAS!$D$64),REFERENCIAS!$B$64,IF(AND(AB809&gt;=REFERENCIAS!$C$65,AB809&lt;REFERENCIAS!$D$65),REFERENCIAS!$B$65, "Revisar"))))</f>
        <v>#REF!</v>
      </c>
      <c r="AD809" s="94" t="e">
        <f ca="1">VLOOKUP(AC809,REFERENCIAS!$B$62:$G$65,4,FALSE)</f>
        <v>#REF!</v>
      </c>
      <c r="AJ809" s="20"/>
    </row>
    <row r="810" spans="1:36" ht="17.25" x14ac:dyDescent="0.25">
      <c r="A810" s="74"/>
      <c r="B810" s="19"/>
      <c r="C810" s="19"/>
      <c r="D810" s="50"/>
      <c r="E810" s="73"/>
      <c r="F810" s="74"/>
      <c r="G810" s="9"/>
      <c r="H810" s="48"/>
      <c r="I810" s="49">
        <f t="shared" ca="1" si="45"/>
        <v>2022</v>
      </c>
      <c r="J810" s="22">
        <f t="shared" ca="1" si="44"/>
        <v>1</v>
      </c>
      <c r="K810" s="19"/>
      <c r="L810" s="73"/>
      <c r="M810" s="74"/>
      <c r="N810" s="19"/>
      <c r="O810" s="73"/>
      <c r="P810" s="82">
        <v>1</v>
      </c>
      <c r="Q810" s="24">
        <v>1</v>
      </c>
      <c r="R810" s="81">
        <f t="shared" si="46"/>
        <v>1</v>
      </c>
      <c r="S810" s="85"/>
      <c r="T810" s="19"/>
      <c r="U810" s="22"/>
      <c r="V810" s="59"/>
      <c r="W810" s="81"/>
      <c r="X810" s="91" t="e">
        <f ca="1">+VLOOKUP(#REF!,REFERENCIAS!$C:$D,2,0)*VLOOKUP(#REF!,PONDERADORES!A:P,IF(AND(INFORMACION!$T810='REFERENCIAS RIESGO'!$C$36,INFORMACION!$F810=REFERENCIAS!$C$24),16,IF(INFORMACION!$T810='REFERENCIAS RIESGO'!$C$36,13,IF(INFORMACION!$F810=REFERENCIAS!$C$24,10,7))),0)+VLOOKUP(K810,REFERENCIAS!$C:$D,2,0)*VLOOKUP($K$2,PONDERADORES!A:P,IF(AND(INFORMACION!$T810='REFERENCIAS RIESGO'!$C$36,INFORMACION!$F810=REFERENCIAS!$C$24),16,IF(INFORMACION!$T810='REFERENCIAS RIESGO'!$C$36,13,IF(INFORMACION!$F810=REFERENCIAS!$C$24,10,7))),0)+VLOOKUP(L810,REFERENCIAS!$C:$D,2,0)*VLOOKUP($L$2,PONDERADORES!A:P,IF(AND(INFORMACION!$T810='REFERENCIAS RIESGO'!$C$36,INFORMACION!$F810=REFERENCIAS!$C$24),16,IF(INFORMACION!$T810='REFERENCIAS RIESGO'!$C$36,13,IF(INFORMACION!$F810=REFERENCIAS!$C$24,10,7))),0)+VLOOKUP(F810,REFERENCIAS!$C:$D,2,0)*VLOOKUP($F$2,PONDERADORES!A:P,IF(AND(INFORMACION!$T810='REFERENCIAS RIESGO'!$C$36,INFORMACION!$F810=REFERENCIAS!$C$24),16,IF(INFORMACION!$T810='REFERENCIAS RIESGO'!$C$36,13,IF(INFORMACION!$F810=REFERENCIAS!$C$24,10,7))),0)+VLOOKUP(T810,REFERENCIAS!$C:$D,2,0)*VLOOKUP($T$2,PONDERADORES!A:P,IF(AND(INFORMACION!$T810='REFERENCIAS RIESGO'!$C$36,INFORMACION!$F810=REFERENCIAS!$C$24),16,IF(INFORMACION!$T810='REFERENCIAS RIESGO'!$C$36,13,IF(INFORMACION!$F810=REFERENCIAS!$C$24,10,7))),0)+VLOOKUP(IF(J810&lt;=0.2,0.2,IF(AND(J810&gt;0.2,J810&lt;=0.4),0.4,IF(AND(J810&gt;0.4,J810&lt;=0.6),0.6,IF(AND(J810&gt;0.6,J810&lt;=0.8),0.8,IF(AND(J810&gt;0.8,J810&lt;=1),1))))),REFERENCIAS!$C:$D,2,0)*VLOOKUP($J$2,PONDERADORES!A:P,IF(AND(INFORMACION!$T810='REFERENCIAS RIESGO'!$C$36,INFORMACION!$F810=REFERENCIAS!$C$24),16,IF(INFORMACION!$T810='REFERENCIAS RIESGO'!$C$36,13,IF(INFORMACION!$F810=REFERENCIAS!$C$24,10,7))),0)</f>
        <v>#REF!</v>
      </c>
      <c r="Y810" s="68">
        <f>+VLOOKUP(M810,REFERENCIAS!$C:$D,2,0)*VLOOKUP($M$2,PONDERADORES!$A$7:$G$9,7,0)+VLOOKUP(N810,REFERENCIAS!$C:$D,2,0)*VLOOKUP($N$2,PONDERADORES!$A$7:$G$9,7,0)+VLOOKUP(O810,REFERENCIAS!$C:$D,2,0)*VLOOKUP($O$2,PONDERADORES!$A$7:$G$9,7,0)</f>
        <v>0.2</v>
      </c>
      <c r="Z810" s="2">
        <f>+VLOOKUP(IF(R810&lt;0.1,0,IF(AND(R810&gt;=0.1,R810&lt;0.2),0.1,IF(AND(R810&gt;=0.2,R810&lt;0.3),0.2,IF(R810&gt;0.3,0.3,)))),REFERENCIAS!$C:$D,2,0)*VLOOKUP($R$2,PONDERADORES!$A$11:$G$11,7,0)</f>
        <v>15</v>
      </c>
      <c r="AA810" s="92"/>
      <c r="AB810" s="95" t="e">
        <f t="shared" ca="1" si="47"/>
        <v>#REF!</v>
      </c>
      <c r="AC810" s="23" t="e">
        <f ca="1">IF(AB810&gt;REFERENCIAS!$C$62,REFERENCIAS!$B$62,IF(AND(AB810&gt;=REFERENCIAS!$C$63,AB810&lt;REFERENCIAS!$D$63),REFERENCIAS!$B$63,IF(AND(AB810&gt;REFERENCIAS!$C$64,AB810&lt;=REFERENCIAS!$D$64),REFERENCIAS!$B$64,IF(AND(AB810&gt;=REFERENCIAS!$C$65,AB810&lt;REFERENCIAS!$D$65),REFERENCIAS!$B$65, "Revisar"))))</f>
        <v>#REF!</v>
      </c>
      <c r="AD810" s="94" t="e">
        <f ca="1">VLOOKUP(AC810,REFERENCIAS!$B$62:$G$65,4,FALSE)</f>
        <v>#REF!</v>
      </c>
      <c r="AJ810" s="20"/>
    </row>
    <row r="811" spans="1:36" ht="17.25" x14ac:dyDescent="0.25">
      <c r="A811" s="74"/>
      <c r="B811" s="19"/>
      <c r="C811" s="19"/>
      <c r="D811" s="50"/>
      <c r="E811" s="73"/>
      <c r="F811" s="74"/>
      <c r="G811" s="9"/>
      <c r="H811" s="48"/>
      <c r="I811" s="49">
        <f t="shared" ca="1" si="45"/>
        <v>2022</v>
      </c>
      <c r="J811" s="22">
        <f t="shared" ca="1" si="44"/>
        <v>1</v>
      </c>
      <c r="K811" s="19"/>
      <c r="L811" s="73"/>
      <c r="M811" s="74"/>
      <c r="N811" s="19"/>
      <c r="O811" s="73"/>
      <c r="P811" s="82">
        <v>1</v>
      </c>
      <c r="Q811" s="24">
        <v>1</v>
      </c>
      <c r="R811" s="81">
        <f t="shared" si="46"/>
        <v>1</v>
      </c>
      <c r="S811" s="85"/>
      <c r="T811" s="19"/>
      <c r="U811" s="22"/>
      <c r="V811" s="59"/>
      <c r="W811" s="81"/>
      <c r="X811" s="91" t="e">
        <f ca="1">+VLOOKUP(#REF!,REFERENCIAS!$C:$D,2,0)*VLOOKUP(#REF!,PONDERADORES!A:P,IF(AND(INFORMACION!$T811='REFERENCIAS RIESGO'!$C$36,INFORMACION!$F811=REFERENCIAS!$C$24),16,IF(INFORMACION!$T811='REFERENCIAS RIESGO'!$C$36,13,IF(INFORMACION!$F811=REFERENCIAS!$C$24,10,7))),0)+VLOOKUP(K811,REFERENCIAS!$C:$D,2,0)*VLOOKUP($K$2,PONDERADORES!A:P,IF(AND(INFORMACION!$T811='REFERENCIAS RIESGO'!$C$36,INFORMACION!$F811=REFERENCIAS!$C$24),16,IF(INFORMACION!$T811='REFERENCIAS RIESGO'!$C$36,13,IF(INFORMACION!$F811=REFERENCIAS!$C$24,10,7))),0)+VLOOKUP(L811,REFERENCIAS!$C:$D,2,0)*VLOOKUP($L$2,PONDERADORES!A:P,IF(AND(INFORMACION!$T811='REFERENCIAS RIESGO'!$C$36,INFORMACION!$F811=REFERENCIAS!$C$24),16,IF(INFORMACION!$T811='REFERENCIAS RIESGO'!$C$36,13,IF(INFORMACION!$F811=REFERENCIAS!$C$24,10,7))),0)+VLOOKUP(F811,REFERENCIAS!$C:$D,2,0)*VLOOKUP($F$2,PONDERADORES!A:P,IF(AND(INFORMACION!$T811='REFERENCIAS RIESGO'!$C$36,INFORMACION!$F811=REFERENCIAS!$C$24),16,IF(INFORMACION!$T811='REFERENCIAS RIESGO'!$C$36,13,IF(INFORMACION!$F811=REFERENCIAS!$C$24,10,7))),0)+VLOOKUP(T811,REFERENCIAS!$C:$D,2,0)*VLOOKUP($T$2,PONDERADORES!A:P,IF(AND(INFORMACION!$T811='REFERENCIAS RIESGO'!$C$36,INFORMACION!$F811=REFERENCIAS!$C$24),16,IF(INFORMACION!$T811='REFERENCIAS RIESGO'!$C$36,13,IF(INFORMACION!$F811=REFERENCIAS!$C$24,10,7))),0)+VLOOKUP(IF(J811&lt;=0.2,0.2,IF(AND(J811&gt;0.2,J811&lt;=0.4),0.4,IF(AND(J811&gt;0.4,J811&lt;=0.6),0.6,IF(AND(J811&gt;0.6,J811&lt;=0.8),0.8,IF(AND(J811&gt;0.8,J811&lt;=1),1))))),REFERENCIAS!$C:$D,2,0)*VLOOKUP($J$2,PONDERADORES!A:P,IF(AND(INFORMACION!$T811='REFERENCIAS RIESGO'!$C$36,INFORMACION!$F811=REFERENCIAS!$C$24),16,IF(INFORMACION!$T811='REFERENCIAS RIESGO'!$C$36,13,IF(INFORMACION!$F811=REFERENCIAS!$C$24,10,7))),0)</f>
        <v>#REF!</v>
      </c>
      <c r="Y811" s="68">
        <f>+VLOOKUP(M811,REFERENCIAS!$C:$D,2,0)*VLOOKUP($M$2,PONDERADORES!$A$7:$G$9,7,0)+VLOOKUP(N811,REFERENCIAS!$C:$D,2,0)*VLOOKUP($N$2,PONDERADORES!$A$7:$G$9,7,0)+VLOOKUP(O811,REFERENCIAS!$C:$D,2,0)*VLOOKUP($O$2,PONDERADORES!$A$7:$G$9,7,0)</f>
        <v>0.2</v>
      </c>
      <c r="Z811" s="2">
        <f>+VLOOKUP(IF(R811&lt;0.1,0,IF(AND(R811&gt;=0.1,R811&lt;0.2),0.1,IF(AND(R811&gt;=0.2,R811&lt;0.3),0.2,IF(R811&gt;0.3,0.3,)))),REFERENCIAS!$C:$D,2,0)*VLOOKUP($R$2,PONDERADORES!$A$11:$G$11,7,0)</f>
        <v>15</v>
      </c>
      <c r="AA811" s="92"/>
      <c r="AB811" s="95" t="e">
        <f t="shared" ca="1" si="47"/>
        <v>#REF!</v>
      </c>
      <c r="AC811" s="23" t="e">
        <f ca="1">IF(AB811&gt;REFERENCIAS!$C$62,REFERENCIAS!$B$62,IF(AND(AB811&gt;=REFERENCIAS!$C$63,AB811&lt;REFERENCIAS!$D$63),REFERENCIAS!$B$63,IF(AND(AB811&gt;REFERENCIAS!$C$64,AB811&lt;=REFERENCIAS!$D$64),REFERENCIAS!$B$64,IF(AND(AB811&gt;=REFERENCIAS!$C$65,AB811&lt;REFERENCIAS!$D$65),REFERENCIAS!$B$65, "Revisar"))))</f>
        <v>#REF!</v>
      </c>
      <c r="AD811" s="94" t="e">
        <f ca="1">VLOOKUP(AC811,REFERENCIAS!$B$62:$G$65,4,FALSE)</f>
        <v>#REF!</v>
      </c>
      <c r="AJ811" s="20"/>
    </row>
    <row r="812" spans="1:36" ht="17.25" x14ac:dyDescent="0.25">
      <c r="A812" s="74"/>
      <c r="B812" s="19"/>
      <c r="C812" s="19"/>
      <c r="D812" s="50"/>
      <c r="E812" s="73"/>
      <c r="F812" s="74"/>
      <c r="G812" s="9"/>
      <c r="H812" s="48"/>
      <c r="I812" s="49">
        <f t="shared" ca="1" si="45"/>
        <v>2022</v>
      </c>
      <c r="J812" s="22">
        <f t="shared" ca="1" si="44"/>
        <v>1</v>
      </c>
      <c r="K812" s="19"/>
      <c r="L812" s="73"/>
      <c r="M812" s="74"/>
      <c r="N812" s="19"/>
      <c r="O812" s="73"/>
      <c r="P812" s="82">
        <v>1</v>
      </c>
      <c r="Q812" s="24">
        <v>1</v>
      </c>
      <c r="R812" s="81">
        <f t="shared" si="46"/>
        <v>1</v>
      </c>
      <c r="S812" s="85"/>
      <c r="T812" s="19"/>
      <c r="U812" s="22"/>
      <c r="V812" s="59"/>
      <c r="W812" s="81"/>
      <c r="X812" s="91" t="e">
        <f ca="1">+VLOOKUP(#REF!,REFERENCIAS!$C:$D,2,0)*VLOOKUP(#REF!,PONDERADORES!A:P,IF(AND(INFORMACION!$T812='REFERENCIAS RIESGO'!$C$36,INFORMACION!$F812=REFERENCIAS!$C$24),16,IF(INFORMACION!$T812='REFERENCIAS RIESGO'!$C$36,13,IF(INFORMACION!$F812=REFERENCIAS!$C$24,10,7))),0)+VLOOKUP(K812,REFERENCIAS!$C:$D,2,0)*VLOOKUP($K$2,PONDERADORES!A:P,IF(AND(INFORMACION!$T812='REFERENCIAS RIESGO'!$C$36,INFORMACION!$F812=REFERENCIAS!$C$24),16,IF(INFORMACION!$T812='REFERENCIAS RIESGO'!$C$36,13,IF(INFORMACION!$F812=REFERENCIAS!$C$24,10,7))),0)+VLOOKUP(L812,REFERENCIAS!$C:$D,2,0)*VLOOKUP($L$2,PONDERADORES!A:P,IF(AND(INFORMACION!$T812='REFERENCIAS RIESGO'!$C$36,INFORMACION!$F812=REFERENCIAS!$C$24),16,IF(INFORMACION!$T812='REFERENCIAS RIESGO'!$C$36,13,IF(INFORMACION!$F812=REFERENCIAS!$C$24,10,7))),0)+VLOOKUP(F812,REFERENCIAS!$C:$D,2,0)*VLOOKUP($F$2,PONDERADORES!A:P,IF(AND(INFORMACION!$T812='REFERENCIAS RIESGO'!$C$36,INFORMACION!$F812=REFERENCIAS!$C$24),16,IF(INFORMACION!$T812='REFERENCIAS RIESGO'!$C$36,13,IF(INFORMACION!$F812=REFERENCIAS!$C$24,10,7))),0)+VLOOKUP(T812,REFERENCIAS!$C:$D,2,0)*VLOOKUP($T$2,PONDERADORES!A:P,IF(AND(INFORMACION!$T812='REFERENCIAS RIESGO'!$C$36,INFORMACION!$F812=REFERENCIAS!$C$24),16,IF(INFORMACION!$T812='REFERENCIAS RIESGO'!$C$36,13,IF(INFORMACION!$F812=REFERENCIAS!$C$24,10,7))),0)+VLOOKUP(IF(J812&lt;=0.2,0.2,IF(AND(J812&gt;0.2,J812&lt;=0.4),0.4,IF(AND(J812&gt;0.4,J812&lt;=0.6),0.6,IF(AND(J812&gt;0.6,J812&lt;=0.8),0.8,IF(AND(J812&gt;0.8,J812&lt;=1),1))))),REFERENCIAS!$C:$D,2,0)*VLOOKUP($J$2,PONDERADORES!A:P,IF(AND(INFORMACION!$T812='REFERENCIAS RIESGO'!$C$36,INFORMACION!$F812=REFERENCIAS!$C$24),16,IF(INFORMACION!$T812='REFERENCIAS RIESGO'!$C$36,13,IF(INFORMACION!$F812=REFERENCIAS!$C$24,10,7))),0)</f>
        <v>#REF!</v>
      </c>
      <c r="Y812" s="68">
        <f>+VLOOKUP(M812,REFERENCIAS!$C:$D,2,0)*VLOOKUP($M$2,PONDERADORES!$A$7:$G$9,7,0)+VLOOKUP(N812,REFERENCIAS!$C:$D,2,0)*VLOOKUP($N$2,PONDERADORES!$A$7:$G$9,7,0)+VLOOKUP(O812,REFERENCIAS!$C:$D,2,0)*VLOOKUP($O$2,PONDERADORES!$A$7:$G$9,7,0)</f>
        <v>0.2</v>
      </c>
      <c r="Z812" s="2">
        <f>+VLOOKUP(IF(R812&lt;0.1,0,IF(AND(R812&gt;=0.1,R812&lt;0.2),0.1,IF(AND(R812&gt;=0.2,R812&lt;0.3),0.2,IF(R812&gt;0.3,0.3,)))),REFERENCIAS!$C:$D,2,0)*VLOOKUP($R$2,PONDERADORES!$A$11:$G$11,7,0)</f>
        <v>15</v>
      </c>
      <c r="AA812" s="92"/>
      <c r="AB812" s="95" t="e">
        <f t="shared" ca="1" si="47"/>
        <v>#REF!</v>
      </c>
      <c r="AC812" s="23" t="e">
        <f ca="1">IF(AB812&gt;REFERENCIAS!$C$62,REFERENCIAS!$B$62,IF(AND(AB812&gt;=REFERENCIAS!$C$63,AB812&lt;REFERENCIAS!$D$63),REFERENCIAS!$B$63,IF(AND(AB812&gt;REFERENCIAS!$C$64,AB812&lt;=REFERENCIAS!$D$64),REFERENCIAS!$B$64,IF(AND(AB812&gt;=REFERENCIAS!$C$65,AB812&lt;REFERENCIAS!$D$65),REFERENCIAS!$B$65, "Revisar"))))</f>
        <v>#REF!</v>
      </c>
      <c r="AD812" s="94" t="e">
        <f ca="1">VLOOKUP(AC812,REFERENCIAS!$B$62:$G$65,4,FALSE)</f>
        <v>#REF!</v>
      </c>
      <c r="AJ812" s="20"/>
    </row>
    <row r="813" spans="1:36" ht="17.25" x14ac:dyDescent="0.25">
      <c r="A813" s="74"/>
      <c r="B813" s="19"/>
      <c r="C813" s="19"/>
      <c r="D813" s="50"/>
      <c r="E813" s="73"/>
      <c r="F813" s="74"/>
      <c r="G813" s="9"/>
      <c r="H813" s="48"/>
      <c r="I813" s="49">
        <f t="shared" ca="1" si="45"/>
        <v>2022</v>
      </c>
      <c r="J813" s="22">
        <f t="shared" ca="1" si="44"/>
        <v>1</v>
      </c>
      <c r="K813" s="19"/>
      <c r="L813" s="73"/>
      <c r="M813" s="74"/>
      <c r="N813" s="19"/>
      <c r="O813" s="73"/>
      <c r="P813" s="82">
        <v>1</v>
      </c>
      <c r="Q813" s="24">
        <v>1</v>
      </c>
      <c r="R813" s="81">
        <f t="shared" si="46"/>
        <v>1</v>
      </c>
      <c r="S813" s="85"/>
      <c r="T813" s="19"/>
      <c r="U813" s="22"/>
      <c r="V813" s="59"/>
      <c r="W813" s="81"/>
      <c r="X813" s="91" t="e">
        <f ca="1">+VLOOKUP(#REF!,REFERENCIAS!$C:$D,2,0)*VLOOKUP(#REF!,PONDERADORES!A:P,IF(AND(INFORMACION!$T813='REFERENCIAS RIESGO'!$C$36,INFORMACION!$F813=REFERENCIAS!$C$24),16,IF(INFORMACION!$T813='REFERENCIAS RIESGO'!$C$36,13,IF(INFORMACION!$F813=REFERENCIAS!$C$24,10,7))),0)+VLOOKUP(K813,REFERENCIAS!$C:$D,2,0)*VLOOKUP($K$2,PONDERADORES!A:P,IF(AND(INFORMACION!$T813='REFERENCIAS RIESGO'!$C$36,INFORMACION!$F813=REFERENCIAS!$C$24),16,IF(INFORMACION!$T813='REFERENCIAS RIESGO'!$C$36,13,IF(INFORMACION!$F813=REFERENCIAS!$C$24,10,7))),0)+VLOOKUP(L813,REFERENCIAS!$C:$D,2,0)*VLOOKUP($L$2,PONDERADORES!A:P,IF(AND(INFORMACION!$T813='REFERENCIAS RIESGO'!$C$36,INFORMACION!$F813=REFERENCIAS!$C$24),16,IF(INFORMACION!$T813='REFERENCIAS RIESGO'!$C$36,13,IF(INFORMACION!$F813=REFERENCIAS!$C$24,10,7))),0)+VLOOKUP(F813,REFERENCIAS!$C:$D,2,0)*VLOOKUP($F$2,PONDERADORES!A:P,IF(AND(INFORMACION!$T813='REFERENCIAS RIESGO'!$C$36,INFORMACION!$F813=REFERENCIAS!$C$24),16,IF(INFORMACION!$T813='REFERENCIAS RIESGO'!$C$36,13,IF(INFORMACION!$F813=REFERENCIAS!$C$24,10,7))),0)+VLOOKUP(T813,REFERENCIAS!$C:$D,2,0)*VLOOKUP($T$2,PONDERADORES!A:P,IF(AND(INFORMACION!$T813='REFERENCIAS RIESGO'!$C$36,INFORMACION!$F813=REFERENCIAS!$C$24),16,IF(INFORMACION!$T813='REFERENCIAS RIESGO'!$C$36,13,IF(INFORMACION!$F813=REFERENCIAS!$C$24,10,7))),0)+VLOOKUP(IF(J813&lt;=0.2,0.2,IF(AND(J813&gt;0.2,J813&lt;=0.4),0.4,IF(AND(J813&gt;0.4,J813&lt;=0.6),0.6,IF(AND(J813&gt;0.6,J813&lt;=0.8),0.8,IF(AND(J813&gt;0.8,J813&lt;=1),1))))),REFERENCIAS!$C:$D,2,0)*VLOOKUP($J$2,PONDERADORES!A:P,IF(AND(INFORMACION!$T813='REFERENCIAS RIESGO'!$C$36,INFORMACION!$F813=REFERENCIAS!$C$24),16,IF(INFORMACION!$T813='REFERENCIAS RIESGO'!$C$36,13,IF(INFORMACION!$F813=REFERENCIAS!$C$24,10,7))),0)</f>
        <v>#REF!</v>
      </c>
      <c r="Y813" s="68">
        <f>+VLOOKUP(M813,REFERENCIAS!$C:$D,2,0)*VLOOKUP($M$2,PONDERADORES!$A$7:$G$9,7,0)+VLOOKUP(N813,REFERENCIAS!$C:$D,2,0)*VLOOKUP($N$2,PONDERADORES!$A$7:$G$9,7,0)+VLOOKUP(O813,REFERENCIAS!$C:$D,2,0)*VLOOKUP($O$2,PONDERADORES!$A$7:$G$9,7,0)</f>
        <v>0.2</v>
      </c>
      <c r="Z813" s="2">
        <f>+VLOOKUP(IF(R813&lt;0.1,0,IF(AND(R813&gt;=0.1,R813&lt;0.2),0.1,IF(AND(R813&gt;=0.2,R813&lt;0.3),0.2,IF(R813&gt;0.3,0.3,)))),REFERENCIAS!$C:$D,2,0)*VLOOKUP($R$2,PONDERADORES!$A$11:$G$11,7,0)</f>
        <v>15</v>
      </c>
      <c r="AA813" s="92"/>
      <c r="AB813" s="95" t="e">
        <f t="shared" ca="1" si="47"/>
        <v>#REF!</v>
      </c>
      <c r="AC813" s="23" t="e">
        <f ca="1">IF(AB813&gt;REFERENCIAS!$C$62,REFERENCIAS!$B$62,IF(AND(AB813&gt;=REFERENCIAS!$C$63,AB813&lt;REFERENCIAS!$D$63),REFERENCIAS!$B$63,IF(AND(AB813&gt;REFERENCIAS!$C$64,AB813&lt;=REFERENCIAS!$D$64),REFERENCIAS!$B$64,IF(AND(AB813&gt;=REFERENCIAS!$C$65,AB813&lt;REFERENCIAS!$D$65),REFERENCIAS!$B$65, "Revisar"))))</f>
        <v>#REF!</v>
      </c>
      <c r="AD813" s="94" t="e">
        <f ca="1">VLOOKUP(AC813,REFERENCIAS!$B$62:$G$65,4,FALSE)</f>
        <v>#REF!</v>
      </c>
      <c r="AJ813" s="20"/>
    </row>
    <row r="814" spans="1:36" ht="17.25" x14ac:dyDescent="0.25">
      <c r="A814" s="74"/>
      <c r="B814" s="19"/>
      <c r="C814" s="19"/>
      <c r="D814" s="50"/>
      <c r="E814" s="73"/>
      <c r="F814" s="74"/>
      <c r="G814" s="9"/>
      <c r="H814" s="48"/>
      <c r="I814" s="49">
        <f t="shared" ca="1" si="45"/>
        <v>2022</v>
      </c>
      <c r="J814" s="22">
        <f t="shared" ca="1" si="44"/>
        <v>1</v>
      </c>
      <c r="K814" s="19"/>
      <c r="L814" s="73"/>
      <c r="M814" s="74"/>
      <c r="N814" s="19"/>
      <c r="O814" s="73"/>
      <c r="P814" s="82">
        <v>1</v>
      </c>
      <c r="Q814" s="24">
        <v>1</v>
      </c>
      <c r="R814" s="81">
        <f t="shared" si="46"/>
        <v>1</v>
      </c>
      <c r="S814" s="85"/>
      <c r="T814" s="19"/>
      <c r="U814" s="22"/>
      <c r="V814" s="59"/>
      <c r="W814" s="81"/>
      <c r="X814" s="91" t="e">
        <f ca="1">+VLOOKUP(#REF!,REFERENCIAS!$C:$D,2,0)*VLOOKUP(#REF!,PONDERADORES!A:P,IF(AND(INFORMACION!$T814='REFERENCIAS RIESGO'!$C$36,INFORMACION!$F814=REFERENCIAS!$C$24),16,IF(INFORMACION!$T814='REFERENCIAS RIESGO'!$C$36,13,IF(INFORMACION!$F814=REFERENCIAS!$C$24,10,7))),0)+VLOOKUP(K814,REFERENCIAS!$C:$D,2,0)*VLOOKUP($K$2,PONDERADORES!A:P,IF(AND(INFORMACION!$T814='REFERENCIAS RIESGO'!$C$36,INFORMACION!$F814=REFERENCIAS!$C$24),16,IF(INFORMACION!$T814='REFERENCIAS RIESGO'!$C$36,13,IF(INFORMACION!$F814=REFERENCIAS!$C$24,10,7))),0)+VLOOKUP(L814,REFERENCIAS!$C:$D,2,0)*VLOOKUP($L$2,PONDERADORES!A:P,IF(AND(INFORMACION!$T814='REFERENCIAS RIESGO'!$C$36,INFORMACION!$F814=REFERENCIAS!$C$24),16,IF(INFORMACION!$T814='REFERENCIAS RIESGO'!$C$36,13,IF(INFORMACION!$F814=REFERENCIAS!$C$24,10,7))),0)+VLOOKUP(F814,REFERENCIAS!$C:$D,2,0)*VLOOKUP($F$2,PONDERADORES!A:P,IF(AND(INFORMACION!$T814='REFERENCIAS RIESGO'!$C$36,INFORMACION!$F814=REFERENCIAS!$C$24),16,IF(INFORMACION!$T814='REFERENCIAS RIESGO'!$C$36,13,IF(INFORMACION!$F814=REFERENCIAS!$C$24,10,7))),0)+VLOOKUP(T814,REFERENCIAS!$C:$D,2,0)*VLOOKUP($T$2,PONDERADORES!A:P,IF(AND(INFORMACION!$T814='REFERENCIAS RIESGO'!$C$36,INFORMACION!$F814=REFERENCIAS!$C$24),16,IF(INFORMACION!$T814='REFERENCIAS RIESGO'!$C$36,13,IF(INFORMACION!$F814=REFERENCIAS!$C$24,10,7))),0)+VLOOKUP(IF(J814&lt;=0.2,0.2,IF(AND(J814&gt;0.2,J814&lt;=0.4),0.4,IF(AND(J814&gt;0.4,J814&lt;=0.6),0.6,IF(AND(J814&gt;0.6,J814&lt;=0.8),0.8,IF(AND(J814&gt;0.8,J814&lt;=1),1))))),REFERENCIAS!$C:$D,2,0)*VLOOKUP($J$2,PONDERADORES!A:P,IF(AND(INFORMACION!$T814='REFERENCIAS RIESGO'!$C$36,INFORMACION!$F814=REFERENCIAS!$C$24),16,IF(INFORMACION!$T814='REFERENCIAS RIESGO'!$C$36,13,IF(INFORMACION!$F814=REFERENCIAS!$C$24,10,7))),0)</f>
        <v>#REF!</v>
      </c>
      <c r="Y814" s="68">
        <f>+VLOOKUP(M814,REFERENCIAS!$C:$D,2,0)*VLOOKUP($M$2,PONDERADORES!$A$7:$G$9,7,0)+VLOOKUP(N814,REFERENCIAS!$C:$D,2,0)*VLOOKUP($N$2,PONDERADORES!$A$7:$G$9,7,0)+VLOOKUP(O814,REFERENCIAS!$C:$D,2,0)*VLOOKUP($O$2,PONDERADORES!$A$7:$G$9,7,0)</f>
        <v>0.2</v>
      </c>
      <c r="Z814" s="2">
        <f>+VLOOKUP(IF(R814&lt;0.1,0,IF(AND(R814&gt;=0.1,R814&lt;0.2),0.1,IF(AND(R814&gt;=0.2,R814&lt;0.3),0.2,IF(R814&gt;0.3,0.3,)))),REFERENCIAS!$C:$D,2,0)*VLOOKUP($R$2,PONDERADORES!$A$11:$G$11,7,0)</f>
        <v>15</v>
      </c>
      <c r="AA814" s="92"/>
      <c r="AB814" s="95" t="e">
        <f t="shared" ca="1" si="47"/>
        <v>#REF!</v>
      </c>
      <c r="AC814" s="23" t="e">
        <f ca="1">IF(AB814&gt;REFERENCIAS!$C$62,REFERENCIAS!$B$62,IF(AND(AB814&gt;=REFERENCIAS!$C$63,AB814&lt;REFERENCIAS!$D$63),REFERENCIAS!$B$63,IF(AND(AB814&gt;REFERENCIAS!$C$64,AB814&lt;=REFERENCIAS!$D$64),REFERENCIAS!$B$64,IF(AND(AB814&gt;=REFERENCIAS!$C$65,AB814&lt;REFERENCIAS!$D$65),REFERENCIAS!$B$65, "Revisar"))))</f>
        <v>#REF!</v>
      </c>
      <c r="AD814" s="94" t="e">
        <f ca="1">VLOOKUP(AC814,REFERENCIAS!$B$62:$G$65,4,FALSE)</f>
        <v>#REF!</v>
      </c>
      <c r="AJ814" s="20"/>
    </row>
    <row r="815" spans="1:36" ht="17.25" x14ac:dyDescent="0.25">
      <c r="A815" s="74"/>
      <c r="B815" s="19"/>
      <c r="C815" s="19"/>
      <c r="D815" s="50"/>
      <c r="E815" s="73"/>
      <c r="F815" s="74"/>
      <c r="G815" s="9"/>
      <c r="H815" s="48"/>
      <c r="I815" s="49">
        <f t="shared" ca="1" si="45"/>
        <v>2022</v>
      </c>
      <c r="J815" s="22">
        <f t="shared" ca="1" si="44"/>
        <v>1</v>
      </c>
      <c r="K815" s="19"/>
      <c r="L815" s="73"/>
      <c r="M815" s="74"/>
      <c r="N815" s="19"/>
      <c r="O815" s="73"/>
      <c r="P815" s="82">
        <v>1</v>
      </c>
      <c r="Q815" s="24">
        <v>1</v>
      </c>
      <c r="R815" s="81">
        <f t="shared" si="46"/>
        <v>1</v>
      </c>
      <c r="S815" s="85"/>
      <c r="T815" s="19"/>
      <c r="U815" s="22"/>
      <c r="V815" s="59"/>
      <c r="W815" s="81"/>
      <c r="X815" s="91" t="e">
        <f ca="1">+VLOOKUP(#REF!,REFERENCIAS!$C:$D,2,0)*VLOOKUP(#REF!,PONDERADORES!A:P,IF(AND(INFORMACION!$T815='REFERENCIAS RIESGO'!$C$36,INFORMACION!$F815=REFERENCIAS!$C$24),16,IF(INFORMACION!$T815='REFERENCIAS RIESGO'!$C$36,13,IF(INFORMACION!$F815=REFERENCIAS!$C$24,10,7))),0)+VLOOKUP(K815,REFERENCIAS!$C:$D,2,0)*VLOOKUP($K$2,PONDERADORES!A:P,IF(AND(INFORMACION!$T815='REFERENCIAS RIESGO'!$C$36,INFORMACION!$F815=REFERENCIAS!$C$24),16,IF(INFORMACION!$T815='REFERENCIAS RIESGO'!$C$36,13,IF(INFORMACION!$F815=REFERENCIAS!$C$24,10,7))),0)+VLOOKUP(L815,REFERENCIAS!$C:$D,2,0)*VLOOKUP($L$2,PONDERADORES!A:P,IF(AND(INFORMACION!$T815='REFERENCIAS RIESGO'!$C$36,INFORMACION!$F815=REFERENCIAS!$C$24),16,IF(INFORMACION!$T815='REFERENCIAS RIESGO'!$C$36,13,IF(INFORMACION!$F815=REFERENCIAS!$C$24,10,7))),0)+VLOOKUP(F815,REFERENCIAS!$C:$D,2,0)*VLOOKUP($F$2,PONDERADORES!A:P,IF(AND(INFORMACION!$T815='REFERENCIAS RIESGO'!$C$36,INFORMACION!$F815=REFERENCIAS!$C$24),16,IF(INFORMACION!$T815='REFERENCIAS RIESGO'!$C$36,13,IF(INFORMACION!$F815=REFERENCIAS!$C$24,10,7))),0)+VLOOKUP(T815,REFERENCIAS!$C:$D,2,0)*VLOOKUP($T$2,PONDERADORES!A:P,IF(AND(INFORMACION!$T815='REFERENCIAS RIESGO'!$C$36,INFORMACION!$F815=REFERENCIAS!$C$24),16,IF(INFORMACION!$T815='REFERENCIAS RIESGO'!$C$36,13,IF(INFORMACION!$F815=REFERENCIAS!$C$24,10,7))),0)+VLOOKUP(IF(J815&lt;=0.2,0.2,IF(AND(J815&gt;0.2,J815&lt;=0.4),0.4,IF(AND(J815&gt;0.4,J815&lt;=0.6),0.6,IF(AND(J815&gt;0.6,J815&lt;=0.8),0.8,IF(AND(J815&gt;0.8,J815&lt;=1),1))))),REFERENCIAS!$C:$D,2,0)*VLOOKUP($J$2,PONDERADORES!A:P,IF(AND(INFORMACION!$T815='REFERENCIAS RIESGO'!$C$36,INFORMACION!$F815=REFERENCIAS!$C$24),16,IF(INFORMACION!$T815='REFERENCIAS RIESGO'!$C$36,13,IF(INFORMACION!$F815=REFERENCIAS!$C$24,10,7))),0)</f>
        <v>#REF!</v>
      </c>
      <c r="Y815" s="68">
        <f>+VLOOKUP(M815,REFERENCIAS!$C:$D,2,0)*VLOOKUP($M$2,PONDERADORES!$A$7:$G$9,7,0)+VLOOKUP(N815,REFERENCIAS!$C:$D,2,0)*VLOOKUP($N$2,PONDERADORES!$A$7:$G$9,7,0)+VLOOKUP(O815,REFERENCIAS!$C:$D,2,0)*VLOOKUP($O$2,PONDERADORES!$A$7:$G$9,7,0)</f>
        <v>0.2</v>
      </c>
      <c r="Z815" s="2">
        <f>+VLOOKUP(IF(R815&lt;0.1,0,IF(AND(R815&gt;=0.1,R815&lt;0.2),0.1,IF(AND(R815&gt;=0.2,R815&lt;0.3),0.2,IF(R815&gt;0.3,0.3,)))),REFERENCIAS!$C:$D,2,0)*VLOOKUP($R$2,PONDERADORES!$A$11:$G$11,7,0)</f>
        <v>15</v>
      </c>
      <c r="AA815" s="92"/>
      <c r="AB815" s="95" t="e">
        <f t="shared" ca="1" si="47"/>
        <v>#REF!</v>
      </c>
      <c r="AC815" s="23" t="e">
        <f ca="1">IF(AB815&gt;REFERENCIAS!$C$62,REFERENCIAS!$B$62,IF(AND(AB815&gt;=REFERENCIAS!$C$63,AB815&lt;REFERENCIAS!$D$63),REFERENCIAS!$B$63,IF(AND(AB815&gt;REFERENCIAS!$C$64,AB815&lt;=REFERENCIAS!$D$64),REFERENCIAS!$B$64,IF(AND(AB815&gt;=REFERENCIAS!$C$65,AB815&lt;REFERENCIAS!$D$65),REFERENCIAS!$B$65, "Revisar"))))</f>
        <v>#REF!</v>
      </c>
      <c r="AD815" s="94" t="e">
        <f ca="1">VLOOKUP(AC815,REFERENCIAS!$B$62:$G$65,4,FALSE)</f>
        <v>#REF!</v>
      </c>
      <c r="AJ815" s="20"/>
    </row>
    <row r="816" spans="1:36" ht="17.25" x14ac:dyDescent="0.25">
      <c r="A816" s="74"/>
      <c r="B816" s="19"/>
      <c r="C816" s="19"/>
      <c r="D816" s="50"/>
      <c r="E816" s="73"/>
      <c r="F816" s="74"/>
      <c r="G816" s="9"/>
      <c r="H816" s="48"/>
      <c r="I816" s="49">
        <f t="shared" ca="1" si="45"/>
        <v>2022</v>
      </c>
      <c r="J816" s="22">
        <f t="shared" ca="1" si="44"/>
        <v>1</v>
      </c>
      <c r="K816" s="19"/>
      <c r="L816" s="73"/>
      <c r="M816" s="74"/>
      <c r="N816" s="19"/>
      <c r="O816" s="73"/>
      <c r="P816" s="82">
        <v>1</v>
      </c>
      <c r="Q816" s="24">
        <v>1</v>
      </c>
      <c r="R816" s="81">
        <f t="shared" si="46"/>
        <v>1</v>
      </c>
      <c r="S816" s="85"/>
      <c r="T816" s="19"/>
      <c r="U816" s="22"/>
      <c r="V816" s="59"/>
      <c r="W816" s="81"/>
      <c r="X816" s="91" t="e">
        <f ca="1">+VLOOKUP(#REF!,REFERENCIAS!$C:$D,2,0)*VLOOKUP(#REF!,PONDERADORES!A:P,IF(AND(INFORMACION!$T816='REFERENCIAS RIESGO'!$C$36,INFORMACION!$F816=REFERENCIAS!$C$24),16,IF(INFORMACION!$T816='REFERENCIAS RIESGO'!$C$36,13,IF(INFORMACION!$F816=REFERENCIAS!$C$24,10,7))),0)+VLOOKUP(K816,REFERENCIAS!$C:$D,2,0)*VLOOKUP($K$2,PONDERADORES!A:P,IF(AND(INFORMACION!$T816='REFERENCIAS RIESGO'!$C$36,INFORMACION!$F816=REFERENCIAS!$C$24),16,IF(INFORMACION!$T816='REFERENCIAS RIESGO'!$C$36,13,IF(INFORMACION!$F816=REFERENCIAS!$C$24,10,7))),0)+VLOOKUP(L816,REFERENCIAS!$C:$D,2,0)*VLOOKUP($L$2,PONDERADORES!A:P,IF(AND(INFORMACION!$T816='REFERENCIAS RIESGO'!$C$36,INFORMACION!$F816=REFERENCIAS!$C$24),16,IF(INFORMACION!$T816='REFERENCIAS RIESGO'!$C$36,13,IF(INFORMACION!$F816=REFERENCIAS!$C$24,10,7))),0)+VLOOKUP(F816,REFERENCIAS!$C:$D,2,0)*VLOOKUP($F$2,PONDERADORES!A:P,IF(AND(INFORMACION!$T816='REFERENCIAS RIESGO'!$C$36,INFORMACION!$F816=REFERENCIAS!$C$24),16,IF(INFORMACION!$T816='REFERENCIAS RIESGO'!$C$36,13,IF(INFORMACION!$F816=REFERENCIAS!$C$24,10,7))),0)+VLOOKUP(T816,REFERENCIAS!$C:$D,2,0)*VLOOKUP($T$2,PONDERADORES!A:P,IF(AND(INFORMACION!$T816='REFERENCIAS RIESGO'!$C$36,INFORMACION!$F816=REFERENCIAS!$C$24),16,IF(INFORMACION!$T816='REFERENCIAS RIESGO'!$C$36,13,IF(INFORMACION!$F816=REFERENCIAS!$C$24,10,7))),0)+VLOOKUP(IF(J816&lt;=0.2,0.2,IF(AND(J816&gt;0.2,J816&lt;=0.4),0.4,IF(AND(J816&gt;0.4,J816&lt;=0.6),0.6,IF(AND(J816&gt;0.6,J816&lt;=0.8),0.8,IF(AND(J816&gt;0.8,J816&lt;=1),1))))),REFERENCIAS!$C:$D,2,0)*VLOOKUP($J$2,PONDERADORES!A:P,IF(AND(INFORMACION!$T816='REFERENCIAS RIESGO'!$C$36,INFORMACION!$F816=REFERENCIAS!$C$24),16,IF(INFORMACION!$T816='REFERENCIAS RIESGO'!$C$36,13,IF(INFORMACION!$F816=REFERENCIAS!$C$24,10,7))),0)</f>
        <v>#REF!</v>
      </c>
      <c r="Y816" s="68">
        <f>+VLOOKUP(M816,REFERENCIAS!$C:$D,2,0)*VLOOKUP($M$2,PONDERADORES!$A$7:$G$9,7,0)+VLOOKUP(N816,REFERENCIAS!$C:$D,2,0)*VLOOKUP($N$2,PONDERADORES!$A$7:$G$9,7,0)+VLOOKUP(O816,REFERENCIAS!$C:$D,2,0)*VLOOKUP($O$2,PONDERADORES!$A$7:$G$9,7,0)</f>
        <v>0.2</v>
      </c>
      <c r="Z816" s="2">
        <f>+VLOOKUP(IF(R816&lt;0.1,0,IF(AND(R816&gt;=0.1,R816&lt;0.2),0.1,IF(AND(R816&gt;=0.2,R816&lt;0.3),0.2,IF(R816&gt;0.3,0.3,)))),REFERENCIAS!$C:$D,2,0)*VLOOKUP($R$2,PONDERADORES!$A$11:$G$11,7,0)</f>
        <v>15</v>
      </c>
      <c r="AA816" s="92"/>
      <c r="AB816" s="95" t="e">
        <f t="shared" ca="1" si="47"/>
        <v>#REF!</v>
      </c>
      <c r="AC816" s="23" t="e">
        <f ca="1">IF(AB816&gt;REFERENCIAS!$C$62,REFERENCIAS!$B$62,IF(AND(AB816&gt;=REFERENCIAS!$C$63,AB816&lt;REFERENCIAS!$D$63),REFERENCIAS!$B$63,IF(AND(AB816&gt;REFERENCIAS!$C$64,AB816&lt;=REFERENCIAS!$D$64),REFERENCIAS!$B$64,IF(AND(AB816&gt;=REFERENCIAS!$C$65,AB816&lt;REFERENCIAS!$D$65),REFERENCIAS!$B$65, "Revisar"))))</f>
        <v>#REF!</v>
      </c>
      <c r="AD816" s="94" t="e">
        <f ca="1">VLOOKUP(AC816,REFERENCIAS!$B$62:$G$65,4,FALSE)</f>
        <v>#REF!</v>
      </c>
      <c r="AJ816" s="20"/>
    </row>
    <row r="817" spans="1:36" ht="17.25" x14ac:dyDescent="0.25">
      <c r="A817" s="74"/>
      <c r="B817" s="19"/>
      <c r="C817" s="19"/>
      <c r="D817" s="50"/>
      <c r="E817" s="73"/>
      <c r="F817" s="74"/>
      <c r="G817" s="9"/>
      <c r="H817" s="48"/>
      <c r="I817" s="49">
        <f t="shared" ca="1" si="45"/>
        <v>2022</v>
      </c>
      <c r="J817" s="22">
        <f t="shared" ca="1" si="44"/>
        <v>1</v>
      </c>
      <c r="K817" s="19"/>
      <c r="L817" s="73"/>
      <c r="M817" s="74"/>
      <c r="N817" s="19"/>
      <c r="O817" s="73"/>
      <c r="P817" s="82">
        <v>1</v>
      </c>
      <c r="Q817" s="24">
        <v>1</v>
      </c>
      <c r="R817" s="81">
        <f t="shared" si="46"/>
        <v>1</v>
      </c>
      <c r="S817" s="85"/>
      <c r="T817" s="19"/>
      <c r="U817" s="22"/>
      <c r="V817" s="59"/>
      <c r="W817" s="81"/>
      <c r="X817" s="91" t="e">
        <f ca="1">+VLOOKUP(#REF!,REFERENCIAS!$C:$D,2,0)*VLOOKUP(#REF!,PONDERADORES!A:P,IF(AND(INFORMACION!$T817='REFERENCIAS RIESGO'!$C$36,INFORMACION!$F817=REFERENCIAS!$C$24),16,IF(INFORMACION!$T817='REFERENCIAS RIESGO'!$C$36,13,IF(INFORMACION!$F817=REFERENCIAS!$C$24,10,7))),0)+VLOOKUP(K817,REFERENCIAS!$C:$D,2,0)*VLOOKUP($K$2,PONDERADORES!A:P,IF(AND(INFORMACION!$T817='REFERENCIAS RIESGO'!$C$36,INFORMACION!$F817=REFERENCIAS!$C$24),16,IF(INFORMACION!$T817='REFERENCIAS RIESGO'!$C$36,13,IF(INFORMACION!$F817=REFERENCIAS!$C$24,10,7))),0)+VLOOKUP(L817,REFERENCIAS!$C:$D,2,0)*VLOOKUP($L$2,PONDERADORES!A:P,IF(AND(INFORMACION!$T817='REFERENCIAS RIESGO'!$C$36,INFORMACION!$F817=REFERENCIAS!$C$24),16,IF(INFORMACION!$T817='REFERENCIAS RIESGO'!$C$36,13,IF(INFORMACION!$F817=REFERENCIAS!$C$24,10,7))),0)+VLOOKUP(F817,REFERENCIAS!$C:$D,2,0)*VLOOKUP($F$2,PONDERADORES!A:P,IF(AND(INFORMACION!$T817='REFERENCIAS RIESGO'!$C$36,INFORMACION!$F817=REFERENCIAS!$C$24),16,IF(INFORMACION!$T817='REFERENCIAS RIESGO'!$C$36,13,IF(INFORMACION!$F817=REFERENCIAS!$C$24,10,7))),0)+VLOOKUP(T817,REFERENCIAS!$C:$D,2,0)*VLOOKUP($T$2,PONDERADORES!A:P,IF(AND(INFORMACION!$T817='REFERENCIAS RIESGO'!$C$36,INFORMACION!$F817=REFERENCIAS!$C$24),16,IF(INFORMACION!$T817='REFERENCIAS RIESGO'!$C$36,13,IF(INFORMACION!$F817=REFERENCIAS!$C$24,10,7))),0)+VLOOKUP(IF(J817&lt;=0.2,0.2,IF(AND(J817&gt;0.2,J817&lt;=0.4),0.4,IF(AND(J817&gt;0.4,J817&lt;=0.6),0.6,IF(AND(J817&gt;0.6,J817&lt;=0.8),0.8,IF(AND(J817&gt;0.8,J817&lt;=1),1))))),REFERENCIAS!$C:$D,2,0)*VLOOKUP($J$2,PONDERADORES!A:P,IF(AND(INFORMACION!$T817='REFERENCIAS RIESGO'!$C$36,INFORMACION!$F817=REFERENCIAS!$C$24),16,IF(INFORMACION!$T817='REFERENCIAS RIESGO'!$C$36,13,IF(INFORMACION!$F817=REFERENCIAS!$C$24,10,7))),0)</f>
        <v>#REF!</v>
      </c>
      <c r="Y817" s="68">
        <f>+VLOOKUP(M817,REFERENCIAS!$C:$D,2,0)*VLOOKUP($M$2,PONDERADORES!$A$7:$G$9,7,0)+VLOOKUP(N817,REFERENCIAS!$C:$D,2,0)*VLOOKUP($N$2,PONDERADORES!$A$7:$G$9,7,0)+VLOOKUP(O817,REFERENCIAS!$C:$D,2,0)*VLOOKUP($O$2,PONDERADORES!$A$7:$G$9,7,0)</f>
        <v>0.2</v>
      </c>
      <c r="Z817" s="2">
        <f>+VLOOKUP(IF(R817&lt;0.1,0,IF(AND(R817&gt;=0.1,R817&lt;0.2),0.1,IF(AND(R817&gt;=0.2,R817&lt;0.3),0.2,IF(R817&gt;0.3,0.3,)))),REFERENCIAS!$C:$D,2,0)*VLOOKUP($R$2,PONDERADORES!$A$11:$G$11,7,0)</f>
        <v>15</v>
      </c>
      <c r="AA817" s="92"/>
      <c r="AB817" s="95" t="e">
        <f t="shared" ca="1" si="47"/>
        <v>#REF!</v>
      </c>
      <c r="AC817" s="23" t="e">
        <f ca="1">IF(AB817&gt;REFERENCIAS!$C$62,REFERENCIAS!$B$62,IF(AND(AB817&gt;=REFERENCIAS!$C$63,AB817&lt;REFERENCIAS!$D$63),REFERENCIAS!$B$63,IF(AND(AB817&gt;REFERENCIAS!$C$64,AB817&lt;=REFERENCIAS!$D$64),REFERENCIAS!$B$64,IF(AND(AB817&gt;=REFERENCIAS!$C$65,AB817&lt;REFERENCIAS!$D$65),REFERENCIAS!$B$65, "Revisar"))))</f>
        <v>#REF!</v>
      </c>
      <c r="AD817" s="94" t="e">
        <f ca="1">VLOOKUP(AC817,REFERENCIAS!$B$62:$G$65,4,FALSE)</f>
        <v>#REF!</v>
      </c>
      <c r="AJ817" s="20"/>
    </row>
    <row r="818" spans="1:36" ht="17.25" x14ac:dyDescent="0.25">
      <c r="A818" s="74"/>
      <c r="B818" s="19"/>
      <c r="C818" s="19"/>
      <c r="D818" s="50"/>
      <c r="E818" s="73"/>
      <c r="F818" s="74"/>
      <c r="G818" s="9"/>
      <c r="H818" s="48"/>
      <c r="I818" s="49">
        <f t="shared" ca="1" si="45"/>
        <v>2022</v>
      </c>
      <c r="J818" s="22">
        <f t="shared" ca="1" si="44"/>
        <v>1</v>
      </c>
      <c r="K818" s="19"/>
      <c r="L818" s="73"/>
      <c r="M818" s="74"/>
      <c r="N818" s="19"/>
      <c r="O818" s="73"/>
      <c r="P818" s="82">
        <v>1</v>
      </c>
      <c r="Q818" s="24">
        <v>1</v>
      </c>
      <c r="R818" s="81">
        <f t="shared" si="46"/>
        <v>1</v>
      </c>
      <c r="S818" s="85"/>
      <c r="T818" s="19"/>
      <c r="U818" s="22"/>
      <c r="V818" s="59"/>
      <c r="W818" s="81"/>
      <c r="X818" s="91" t="e">
        <f ca="1">+VLOOKUP(#REF!,REFERENCIAS!$C:$D,2,0)*VLOOKUP(#REF!,PONDERADORES!A:P,IF(AND(INFORMACION!$T818='REFERENCIAS RIESGO'!$C$36,INFORMACION!$F818=REFERENCIAS!$C$24),16,IF(INFORMACION!$T818='REFERENCIAS RIESGO'!$C$36,13,IF(INFORMACION!$F818=REFERENCIAS!$C$24,10,7))),0)+VLOOKUP(K818,REFERENCIAS!$C:$D,2,0)*VLOOKUP($K$2,PONDERADORES!A:P,IF(AND(INFORMACION!$T818='REFERENCIAS RIESGO'!$C$36,INFORMACION!$F818=REFERENCIAS!$C$24),16,IF(INFORMACION!$T818='REFERENCIAS RIESGO'!$C$36,13,IF(INFORMACION!$F818=REFERENCIAS!$C$24,10,7))),0)+VLOOKUP(L818,REFERENCIAS!$C:$D,2,0)*VLOOKUP($L$2,PONDERADORES!A:P,IF(AND(INFORMACION!$T818='REFERENCIAS RIESGO'!$C$36,INFORMACION!$F818=REFERENCIAS!$C$24),16,IF(INFORMACION!$T818='REFERENCIAS RIESGO'!$C$36,13,IF(INFORMACION!$F818=REFERENCIAS!$C$24,10,7))),0)+VLOOKUP(F818,REFERENCIAS!$C:$D,2,0)*VLOOKUP($F$2,PONDERADORES!A:P,IF(AND(INFORMACION!$T818='REFERENCIAS RIESGO'!$C$36,INFORMACION!$F818=REFERENCIAS!$C$24),16,IF(INFORMACION!$T818='REFERENCIAS RIESGO'!$C$36,13,IF(INFORMACION!$F818=REFERENCIAS!$C$24,10,7))),0)+VLOOKUP(T818,REFERENCIAS!$C:$D,2,0)*VLOOKUP($T$2,PONDERADORES!A:P,IF(AND(INFORMACION!$T818='REFERENCIAS RIESGO'!$C$36,INFORMACION!$F818=REFERENCIAS!$C$24),16,IF(INFORMACION!$T818='REFERENCIAS RIESGO'!$C$36,13,IF(INFORMACION!$F818=REFERENCIAS!$C$24,10,7))),0)+VLOOKUP(IF(J818&lt;=0.2,0.2,IF(AND(J818&gt;0.2,J818&lt;=0.4),0.4,IF(AND(J818&gt;0.4,J818&lt;=0.6),0.6,IF(AND(J818&gt;0.6,J818&lt;=0.8),0.8,IF(AND(J818&gt;0.8,J818&lt;=1),1))))),REFERENCIAS!$C:$D,2,0)*VLOOKUP($J$2,PONDERADORES!A:P,IF(AND(INFORMACION!$T818='REFERENCIAS RIESGO'!$C$36,INFORMACION!$F818=REFERENCIAS!$C$24),16,IF(INFORMACION!$T818='REFERENCIAS RIESGO'!$C$36,13,IF(INFORMACION!$F818=REFERENCIAS!$C$24,10,7))),0)</f>
        <v>#REF!</v>
      </c>
      <c r="Y818" s="68">
        <f>+VLOOKUP(M818,REFERENCIAS!$C:$D,2,0)*VLOOKUP($M$2,PONDERADORES!$A$7:$G$9,7,0)+VLOOKUP(N818,REFERENCIAS!$C:$D,2,0)*VLOOKUP($N$2,PONDERADORES!$A$7:$G$9,7,0)+VLOOKUP(O818,REFERENCIAS!$C:$D,2,0)*VLOOKUP($O$2,PONDERADORES!$A$7:$G$9,7,0)</f>
        <v>0.2</v>
      </c>
      <c r="Z818" s="2">
        <f>+VLOOKUP(IF(R818&lt;0.1,0,IF(AND(R818&gt;=0.1,R818&lt;0.2),0.1,IF(AND(R818&gt;=0.2,R818&lt;0.3),0.2,IF(R818&gt;0.3,0.3,)))),REFERENCIAS!$C:$D,2,0)*VLOOKUP($R$2,PONDERADORES!$A$11:$G$11,7,0)</f>
        <v>15</v>
      </c>
      <c r="AA818" s="92"/>
      <c r="AB818" s="95" t="e">
        <f t="shared" ca="1" si="47"/>
        <v>#REF!</v>
      </c>
      <c r="AC818" s="23" t="e">
        <f ca="1">IF(AB818&gt;REFERENCIAS!$C$62,REFERENCIAS!$B$62,IF(AND(AB818&gt;=REFERENCIAS!$C$63,AB818&lt;REFERENCIAS!$D$63),REFERENCIAS!$B$63,IF(AND(AB818&gt;REFERENCIAS!$C$64,AB818&lt;=REFERENCIAS!$D$64),REFERENCIAS!$B$64,IF(AND(AB818&gt;=REFERENCIAS!$C$65,AB818&lt;REFERENCIAS!$D$65),REFERENCIAS!$B$65, "Revisar"))))</f>
        <v>#REF!</v>
      </c>
      <c r="AD818" s="94" t="e">
        <f ca="1">VLOOKUP(AC818,REFERENCIAS!$B$62:$G$65,4,FALSE)</f>
        <v>#REF!</v>
      </c>
      <c r="AJ818" s="20"/>
    </row>
    <row r="819" spans="1:36" ht="17.25" x14ac:dyDescent="0.25">
      <c r="A819" s="74"/>
      <c r="B819" s="19"/>
      <c r="C819" s="19"/>
      <c r="D819" s="50"/>
      <c r="E819" s="73"/>
      <c r="F819" s="74"/>
      <c r="G819" s="9"/>
      <c r="H819" s="48"/>
      <c r="I819" s="49">
        <f t="shared" ca="1" si="45"/>
        <v>2022</v>
      </c>
      <c r="J819" s="22">
        <f t="shared" ca="1" si="44"/>
        <v>1</v>
      </c>
      <c r="K819" s="19"/>
      <c r="L819" s="73"/>
      <c r="M819" s="74"/>
      <c r="N819" s="19"/>
      <c r="O819" s="73"/>
      <c r="P819" s="82">
        <v>1</v>
      </c>
      <c r="Q819" s="24">
        <v>1</v>
      </c>
      <c r="R819" s="81">
        <f t="shared" si="46"/>
        <v>1</v>
      </c>
      <c r="S819" s="85"/>
      <c r="T819" s="19"/>
      <c r="U819" s="22"/>
      <c r="V819" s="59"/>
      <c r="W819" s="81"/>
      <c r="X819" s="91" t="e">
        <f ca="1">+VLOOKUP(#REF!,REFERENCIAS!$C:$D,2,0)*VLOOKUP(#REF!,PONDERADORES!A:P,IF(AND(INFORMACION!$T819='REFERENCIAS RIESGO'!$C$36,INFORMACION!$F819=REFERENCIAS!$C$24),16,IF(INFORMACION!$T819='REFERENCIAS RIESGO'!$C$36,13,IF(INFORMACION!$F819=REFERENCIAS!$C$24,10,7))),0)+VLOOKUP(K819,REFERENCIAS!$C:$D,2,0)*VLOOKUP($K$2,PONDERADORES!A:P,IF(AND(INFORMACION!$T819='REFERENCIAS RIESGO'!$C$36,INFORMACION!$F819=REFERENCIAS!$C$24),16,IF(INFORMACION!$T819='REFERENCIAS RIESGO'!$C$36,13,IF(INFORMACION!$F819=REFERENCIAS!$C$24,10,7))),0)+VLOOKUP(L819,REFERENCIAS!$C:$D,2,0)*VLOOKUP($L$2,PONDERADORES!A:P,IF(AND(INFORMACION!$T819='REFERENCIAS RIESGO'!$C$36,INFORMACION!$F819=REFERENCIAS!$C$24),16,IF(INFORMACION!$T819='REFERENCIAS RIESGO'!$C$36,13,IF(INFORMACION!$F819=REFERENCIAS!$C$24,10,7))),0)+VLOOKUP(F819,REFERENCIAS!$C:$D,2,0)*VLOOKUP($F$2,PONDERADORES!A:P,IF(AND(INFORMACION!$T819='REFERENCIAS RIESGO'!$C$36,INFORMACION!$F819=REFERENCIAS!$C$24),16,IF(INFORMACION!$T819='REFERENCIAS RIESGO'!$C$36,13,IF(INFORMACION!$F819=REFERENCIAS!$C$24,10,7))),0)+VLOOKUP(T819,REFERENCIAS!$C:$D,2,0)*VLOOKUP($T$2,PONDERADORES!A:P,IF(AND(INFORMACION!$T819='REFERENCIAS RIESGO'!$C$36,INFORMACION!$F819=REFERENCIAS!$C$24),16,IF(INFORMACION!$T819='REFERENCIAS RIESGO'!$C$36,13,IF(INFORMACION!$F819=REFERENCIAS!$C$24,10,7))),0)+VLOOKUP(IF(J819&lt;=0.2,0.2,IF(AND(J819&gt;0.2,J819&lt;=0.4),0.4,IF(AND(J819&gt;0.4,J819&lt;=0.6),0.6,IF(AND(J819&gt;0.6,J819&lt;=0.8),0.8,IF(AND(J819&gt;0.8,J819&lt;=1),1))))),REFERENCIAS!$C:$D,2,0)*VLOOKUP($J$2,PONDERADORES!A:P,IF(AND(INFORMACION!$T819='REFERENCIAS RIESGO'!$C$36,INFORMACION!$F819=REFERENCIAS!$C$24),16,IF(INFORMACION!$T819='REFERENCIAS RIESGO'!$C$36,13,IF(INFORMACION!$F819=REFERENCIAS!$C$24,10,7))),0)</f>
        <v>#REF!</v>
      </c>
      <c r="Y819" s="68">
        <f>+VLOOKUP(M819,REFERENCIAS!$C:$D,2,0)*VLOOKUP($M$2,PONDERADORES!$A$7:$G$9,7,0)+VLOOKUP(N819,REFERENCIAS!$C:$D,2,0)*VLOOKUP($N$2,PONDERADORES!$A$7:$G$9,7,0)+VLOOKUP(O819,REFERENCIAS!$C:$D,2,0)*VLOOKUP($O$2,PONDERADORES!$A$7:$G$9,7,0)</f>
        <v>0.2</v>
      </c>
      <c r="Z819" s="2">
        <f>+VLOOKUP(IF(R819&lt;0.1,0,IF(AND(R819&gt;=0.1,R819&lt;0.2),0.1,IF(AND(R819&gt;=0.2,R819&lt;0.3),0.2,IF(R819&gt;0.3,0.3,)))),REFERENCIAS!$C:$D,2,0)*VLOOKUP($R$2,PONDERADORES!$A$11:$G$11,7,0)</f>
        <v>15</v>
      </c>
      <c r="AA819" s="92"/>
      <c r="AB819" s="95" t="e">
        <f t="shared" ca="1" si="47"/>
        <v>#REF!</v>
      </c>
      <c r="AC819" s="23" t="e">
        <f ca="1">IF(AB819&gt;REFERENCIAS!$C$62,REFERENCIAS!$B$62,IF(AND(AB819&gt;=REFERENCIAS!$C$63,AB819&lt;REFERENCIAS!$D$63),REFERENCIAS!$B$63,IF(AND(AB819&gt;REFERENCIAS!$C$64,AB819&lt;=REFERENCIAS!$D$64),REFERENCIAS!$B$64,IF(AND(AB819&gt;=REFERENCIAS!$C$65,AB819&lt;REFERENCIAS!$D$65),REFERENCIAS!$B$65, "Revisar"))))</f>
        <v>#REF!</v>
      </c>
      <c r="AD819" s="94" t="e">
        <f ca="1">VLOOKUP(AC819,REFERENCIAS!$B$62:$G$65,4,FALSE)</f>
        <v>#REF!</v>
      </c>
      <c r="AJ819" s="20"/>
    </row>
    <row r="820" spans="1:36" ht="17.25" x14ac:dyDescent="0.25">
      <c r="A820" s="74"/>
      <c r="B820" s="19"/>
      <c r="C820" s="19"/>
      <c r="D820" s="50"/>
      <c r="E820" s="73"/>
      <c r="F820" s="74"/>
      <c r="G820" s="9"/>
      <c r="H820" s="48"/>
      <c r="I820" s="49">
        <f t="shared" ca="1" si="45"/>
        <v>2022</v>
      </c>
      <c r="J820" s="22">
        <f t="shared" ca="1" si="44"/>
        <v>1</v>
      </c>
      <c r="K820" s="19"/>
      <c r="L820" s="73"/>
      <c r="M820" s="74"/>
      <c r="N820" s="19"/>
      <c r="O820" s="73"/>
      <c r="P820" s="82">
        <v>1</v>
      </c>
      <c r="Q820" s="24">
        <v>1</v>
      </c>
      <c r="R820" s="81">
        <f t="shared" si="46"/>
        <v>1</v>
      </c>
      <c r="S820" s="85"/>
      <c r="T820" s="19"/>
      <c r="U820" s="22"/>
      <c r="V820" s="59"/>
      <c r="W820" s="81"/>
      <c r="X820" s="91" t="e">
        <f ca="1">+VLOOKUP(#REF!,REFERENCIAS!$C:$D,2,0)*VLOOKUP(#REF!,PONDERADORES!A:P,IF(AND(INFORMACION!$T820='REFERENCIAS RIESGO'!$C$36,INFORMACION!$F820=REFERENCIAS!$C$24),16,IF(INFORMACION!$T820='REFERENCIAS RIESGO'!$C$36,13,IF(INFORMACION!$F820=REFERENCIAS!$C$24,10,7))),0)+VLOOKUP(K820,REFERENCIAS!$C:$D,2,0)*VLOOKUP($K$2,PONDERADORES!A:P,IF(AND(INFORMACION!$T820='REFERENCIAS RIESGO'!$C$36,INFORMACION!$F820=REFERENCIAS!$C$24),16,IF(INFORMACION!$T820='REFERENCIAS RIESGO'!$C$36,13,IF(INFORMACION!$F820=REFERENCIAS!$C$24,10,7))),0)+VLOOKUP(L820,REFERENCIAS!$C:$D,2,0)*VLOOKUP($L$2,PONDERADORES!A:P,IF(AND(INFORMACION!$T820='REFERENCIAS RIESGO'!$C$36,INFORMACION!$F820=REFERENCIAS!$C$24),16,IF(INFORMACION!$T820='REFERENCIAS RIESGO'!$C$36,13,IF(INFORMACION!$F820=REFERENCIAS!$C$24,10,7))),0)+VLOOKUP(F820,REFERENCIAS!$C:$D,2,0)*VLOOKUP($F$2,PONDERADORES!A:P,IF(AND(INFORMACION!$T820='REFERENCIAS RIESGO'!$C$36,INFORMACION!$F820=REFERENCIAS!$C$24),16,IF(INFORMACION!$T820='REFERENCIAS RIESGO'!$C$36,13,IF(INFORMACION!$F820=REFERENCIAS!$C$24,10,7))),0)+VLOOKUP(T820,REFERENCIAS!$C:$D,2,0)*VLOOKUP($T$2,PONDERADORES!A:P,IF(AND(INFORMACION!$T820='REFERENCIAS RIESGO'!$C$36,INFORMACION!$F820=REFERENCIAS!$C$24),16,IF(INFORMACION!$T820='REFERENCIAS RIESGO'!$C$36,13,IF(INFORMACION!$F820=REFERENCIAS!$C$24,10,7))),0)+VLOOKUP(IF(J820&lt;=0.2,0.2,IF(AND(J820&gt;0.2,J820&lt;=0.4),0.4,IF(AND(J820&gt;0.4,J820&lt;=0.6),0.6,IF(AND(J820&gt;0.6,J820&lt;=0.8),0.8,IF(AND(J820&gt;0.8,J820&lt;=1),1))))),REFERENCIAS!$C:$D,2,0)*VLOOKUP($J$2,PONDERADORES!A:P,IF(AND(INFORMACION!$T820='REFERENCIAS RIESGO'!$C$36,INFORMACION!$F820=REFERENCIAS!$C$24),16,IF(INFORMACION!$T820='REFERENCIAS RIESGO'!$C$36,13,IF(INFORMACION!$F820=REFERENCIAS!$C$24,10,7))),0)</f>
        <v>#REF!</v>
      </c>
      <c r="Y820" s="68">
        <f>+VLOOKUP(M820,REFERENCIAS!$C:$D,2,0)*VLOOKUP($M$2,PONDERADORES!$A$7:$G$9,7,0)+VLOOKUP(N820,REFERENCIAS!$C:$D,2,0)*VLOOKUP($N$2,PONDERADORES!$A$7:$G$9,7,0)+VLOOKUP(O820,REFERENCIAS!$C:$D,2,0)*VLOOKUP($O$2,PONDERADORES!$A$7:$G$9,7,0)</f>
        <v>0.2</v>
      </c>
      <c r="Z820" s="2">
        <f>+VLOOKUP(IF(R820&lt;0.1,0,IF(AND(R820&gt;=0.1,R820&lt;0.2),0.1,IF(AND(R820&gt;=0.2,R820&lt;0.3),0.2,IF(R820&gt;0.3,0.3,)))),REFERENCIAS!$C:$D,2,0)*VLOOKUP($R$2,PONDERADORES!$A$11:$G$11,7,0)</f>
        <v>15</v>
      </c>
      <c r="AA820" s="92"/>
      <c r="AB820" s="95" t="e">
        <f t="shared" ca="1" si="47"/>
        <v>#REF!</v>
      </c>
      <c r="AC820" s="23" t="e">
        <f ca="1">IF(AB820&gt;REFERENCIAS!$C$62,REFERENCIAS!$B$62,IF(AND(AB820&gt;=REFERENCIAS!$C$63,AB820&lt;REFERENCIAS!$D$63),REFERENCIAS!$B$63,IF(AND(AB820&gt;REFERENCIAS!$C$64,AB820&lt;=REFERENCIAS!$D$64),REFERENCIAS!$B$64,IF(AND(AB820&gt;=REFERENCIAS!$C$65,AB820&lt;REFERENCIAS!$D$65),REFERENCIAS!$B$65, "Revisar"))))</f>
        <v>#REF!</v>
      </c>
      <c r="AD820" s="94" t="e">
        <f ca="1">VLOOKUP(AC820,REFERENCIAS!$B$62:$G$65,4,FALSE)</f>
        <v>#REF!</v>
      </c>
      <c r="AJ820" s="20"/>
    </row>
    <row r="821" spans="1:36" ht="17.25" x14ac:dyDescent="0.25">
      <c r="A821" s="74"/>
      <c r="B821" s="19"/>
      <c r="C821" s="19"/>
      <c r="D821" s="50"/>
      <c r="E821" s="73"/>
      <c r="F821" s="74"/>
      <c r="G821" s="9"/>
      <c r="H821" s="48"/>
      <c r="I821" s="49">
        <f t="shared" ca="1" si="45"/>
        <v>2022</v>
      </c>
      <c r="J821" s="22">
        <f t="shared" ca="1" si="44"/>
        <v>1</v>
      </c>
      <c r="K821" s="19"/>
      <c r="L821" s="73"/>
      <c r="M821" s="74"/>
      <c r="N821" s="19"/>
      <c r="O821" s="73"/>
      <c r="P821" s="82">
        <v>1</v>
      </c>
      <c r="Q821" s="24">
        <v>1</v>
      </c>
      <c r="R821" s="81">
        <f t="shared" si="46"/>
        <v>1</v>
      </c>
      <c r="S821" s="85"/>
      <c r="T821" s="19"/>
      <c r="U821" s="22"/>
      <c r="V821" s="59"/>
      <c r="W821" s="81"/>
      <c r="X821" s="91" t="e">
        <f ca="1">+VLOOKUP(#REF!,REFERENCIAS!$C:$D,2,0)*VLOOKUP(#REF!,PONDERADORES!A:P,IF(AND(INFORMACION!$T821='REFERENCIAS RIESGO'!$C$36,INFORMACION!$F821=REFERENCIAS!$C$24),16,IF(INFORMACION!$T821='REFERENCIAS RIESGO'!$C$36,13,IF(INFORMACION!$F821=REFERENCIAS!$C$24,10,7))),0)+VLOOKUP(K821,REFERENCIAS!$C:$D,2,0)*VLOOKUP($K$2,PONDERADORES!A:P,IF(AND(INFORMACION!$T821='REFERENCIAS RIESGO'!$C$36,INFORMACION!$F821=REFERENCIAS!$C$24),16,IF(INFORMACION!$T821='REFERENCIAS RIESGO'!$C$36,13,IF(INFORMACION!$F821=REFERENCIAS!$C$24,10,7))),0)+VLOOKUP(L821,REFERENCIAS!$C:$D,2,0)*VLOOKUP($L$2,PONDERADORES!A:P,IF(AND(INFORMACION!$T821='REFERENCIAS RIESGO'!$C$36,INFORMACION!$F821=REFERENCIAS!$C$24),16,IF(INFORMACION!$T821='REFERENCIAS RIESGO'!$C$36,13,IF(INFORMACION!$F821=REFERENCIAS!$C$24,10,7))),0)+VLOOKUP(F821,REFERENCIAS!$C:$D,2,0)*VLOOKUP($F$2,PONDERADORES!A:P,IF(AND(INFORMACION!$T821='REFERENCIAS RIESGO'!$C$36,INFORMACION!$F821=REFERENCIAS!$C$24),16,IF(INFORMACION!$T821='REFERENCIAS RIESGO'!$C$36,13,IF(INFORMACION!$F821=REFERENCIAS!$C$24,10,7))),0)+VLOOKUP(T821,REFERENCIAS!$C:$D,2,0)*VLOOKUP($T$2,PONDERADORES!A:P,IF(AND(INFORMACION!$T821='REFERENCIAS RIESGO'!$C$36,INFORMACION!$F821=REFERENCIAS!$C$24),16,IF(INFORMACION!$T821='REFERENCIAS RIESGO'!$C$36,13,IF(INFORMACION!$F821=REFERENCIAS!$C$24,10,7))),0)+VLOOKUP(IF(J821&lt;=0.2,0.2,IF(AND(J821&gt;0.2,J821&lt;=0.4),0.4,IF(AND(J821&gt;0.4,J821&lt;=0.6),0.6,IF(AND(J821&gt;0.6,J821&lt;=0.8),0.8,IF(AND(J821&gt;0.8,J821&lt;=1),1))))),REFERENCIAS!$C:$D,2,0)*VLOOKUP($J$2,PONDERADORES!A:P,IF(AND(INFORMACION!$T821='REFERENCIAS RIESGO'!$C$36,INFORMACION!$F821=REFERENCIAS!$C$24),16,IF(INFORMACION!$T821='REFERENCIAS RIESGO'!$C$36,13,IF(INFORMACION!$F821=REFERENCIAS!$C$24,10,7))),0)</f>
        <v>#REF!</v>
      </c>
      <c r="Y821" s="68">
        <f>+VLOOKUP(M821,REFERENCIAS!$C:$D,2,0)*VLOOKUP($M$2,PONDERADORES!$A$7:$G$9,7,0)+VLOOKUP(N821,REFERENCIAS!$C:$D,2,0)*VLOOKUP($N$2,PONDERADORES!$A$7:$G$9,7,0)+VLOOKUP(O821,REFERENCIAS!$C:$D,2,0)*VLOOKUP($O$2,PONDERADORES!$A$7:$G$9,7,0)</f>
        <v>0.2</v>
      </c>
      <c r="Z821" s="2">
        <f>+VLOOKUP(IF(R821&lt;0.1,0,IF(AND(R821&gt;=0.1,R821&lt;0.2),0.1,IF(AND(R821&gt;=0.2,R821&lt;0.3),0.2,IF(R821&gt;0.3,0.3,)))),REFERENCIAS!$C:$D,2,0)*VLOOKUP($R$2,PONDERADORES!$A$11:$G$11,7,0)</f>
        <v>15</v>
      </c>
      <c r="AA821" s="92"/>
      <c r="AB821" s="95" t="e">
        <f t="shared" ca="1" si="47"/>
        <v>#REF!</v>
      </c>
      <c r="AC821" s="23" t="e">
        <f ca="1">IF(AB821&gt;REFERENCIAS!$C$62,REFERENCIAS!$B$62,IF(AND(AB821&gt;=REFERENCIAS!$C$63,AB821&lt;REFERENCIAS!$D$63),REFERENCIAS!$B$63,IF(AND(AB821&gt;REFERENCIAS!$C$64,AB821&lt;=REFERENCIAS!$D$64),REFERENCIAS!$B$64,IF(AND(AB821&gt;=REFERENCIAS!$C$65,AB821&lt;REFERENCIAS!$D$65),REFERENCIAS!$B$65, "Revisar"))))</f>
        <v>#REF!</v>
      </c>
      <c r="AD821" s="94" t="e">
        <f ca="1">VLOOKUP(AC821,REFERENCIAS!$B$62:$G$65,4,FALSE)</f>
        <v>#REF!</v>
      </c>
      <c r="AJ821" s="20"/>
    </row>
    <row r="822" spans="1:36" ht="17.25" x14ac:dyDescent="0.25">
      <c r="A822" s="74"/>
      <c r="B822" s="19"/>
      <c r="C822" s="19"/>
      <c r="D822" s="50"/>
      <c r="E822" s="73"/>
      <c r="F822" s="74"/>
      <c r="G822" s="9"/>
      <c r="H822" s="48"/>
      <c r="I822" s="49">
        <f t="shared" ca="1" si="45"/>
        <v>2022</v>
      </c>
      <c r="J822" s="22">
        <f t="shared" ca="1" si="44"/>
        <v>1</v>
      </c>
      <c r="K822" s="19"/>
      <c r="L822" s="73"/>
      <c r="M822" s="74"/>
      <c r="N822" s="19"/>
      <c r="O822" s="73"/>
      <c r="P822" s="82">
        <v>1</v>
      </c>
      <c r="Q822" s="24">
        <v>1</v>
      </c>
      <c r="R822" s="81">
        <f t="shared" si="46"/>
        <v>1</v>
      </c>
      <c r="S822" s="85"/>
      <c r="T822" s="19"/>
      <c r="U822" s="22"/>
      <c r="V822" s="59"/>
      <c r="W822" s="81"/>
      <c r="X822" s="91" t="e">
        <f ca="1">+VLOOKUP(#REF!,REFERENCIAS!$C:$D,2,0)*VLOOKUP(#REF!,PONDERADORES!A:P,IF(AND(INFORMACION!$T822='REFERENCIAS RIESGO'!$C$36,INFORMACION!$F822=REFERENCIAS!$C$24),16,IF(INFORMACION!$T822='REFERENCIAS RIESGO'!$C$36,13,IF(INFORMACION!$F822=REFERENCIAS!$C$24,10,7))),0)+VLOOKUP(K822,REFERENCIAS!$C:$D,2,0)*VLOOKUP($K$2,PONDERADORES!A:P,IF(AND(INFORMACION!$T822='REFERENCIAS RIESGO'!$C$36,INFORMACION!$F822=REFERENCIAS!$C$24),16,IF(INFORMACION!$T822='REFERENCIAS RIESGO'!$C$36,13,IF(INFORMACION!$F822=REFERENCIAS!$C$24,10,7))),0)+VLOOKUP(L822,REFERENCIAS!$C:$D,2,0)*VLOOKUP($L$2,PONDERADORES!A:P,IF(AND(INFORMACION!$T822='REFERENCIAS RIESGO'!$C$36,INFORMACION!$F822=REFERENCIAS!$C$24),16,IF(INFORMACION!$T822='REFERENCIAS RIESGO'!$C$36,13,IF(INFORMACION!$F822=REFERENCIAS!$C$24,10,7))),0)+VLOOKUP(F822,REFERENCIAS!$C:$D,2,0)*VLOOKUP($F$2,PONDERADORES!A:P,IF(AND(INFORMACION!$T822='REFERENCIAS RIESGO'!$C$36,INFORMACION!$F822=REFERENCIAS!$C$24),16,IF(INFORMACION!$T822='REFERENCIAS RIESGO'!$C$36,13,IF(INFORMACION!$F822=REFERENCIAS!$C$24,10,7))),0)+VLOOKUP(T822,REFERENCIAS!$C:$D,2,0)*VLOOKUP($T$2,PONDERADORES!A:P,IF(AND(INFORMACION!$T822='REFERENCIAS RIESGO'!$C$36,INFORMACION!$F822=REFERENCIAS!$C$24),16,IF(INFORMACION!$T822='REFERENCIAS RIESGO'!$C$36,13,IF(INFORMACION!$F822=REFERENCIAS!$C$24,10,7))),0)+VLOOKUP(IF(J822&lt;=0.2,0.2,IF(AND(J822&gt;0.2,J822&lt;=0.4),0.4,IF(AND(J822&gt;0.4,J822&lt;=0.6),0.6,IF(AND(J822&gt;0.6,J822&lt;=0.8),0.8,IF(AND(J822&gt;0.8,J822&lt;=1),1))))),REFERENCIAS!$C:$D,2,0)*VLOOKUP($J$2,PONDERADORES!A:P,IF(AND(INFORMACION!$T822='REFERENCIAS RIESGO'!$C$36,INFORMACION!$F822=REFERENCIAS!$C$24),16,IF(INFORMACION!$T822='REFERENCIAS RIESGO'!$C$36,13,IF(INFORMACION!$F822=REFERENCIAS!$C$24,10,7))),0)</f>
        <v>#REF!</v>
      </c>
      <c r="Y822" s="68">
        <f>+VLOOKUP(M822,REFERENCIAS!$C:$D,2,0)*VLOOKUP($M$2,PONDERADORES!$A$7:$G$9,7,0)+VLOOKUP(N822,REFERENCIAS!$C:$D,2,0)*VLOOKUP($N$2,PONDERADORES!$A$7:$G$9,7,0)+VLOOKUP(O822,REFERENCIAS!$C:$D,2,0)*VLOOKUP($O$2,PONDERADORES!$A$7:$G$9,7,0)</f>
        <v>0.2</v>
      </c>
      <c r="Z822" s="2">
        <f>+VLOOKUP(IF(R822&lt;0.1,0,IF(AND(R822&gt;=0.1,R822&lt;0.2),0.1,IF(AND(R822&gt;=0.2,R822&lt;0.3),0.2,IF(R822&gt;0.3,0.3,)))),REFERENCIAS!$C:$D,2,0)*VLOOKUP($R$2,PONDERADORES!$A$11:$G$11,7,0)</f>
        <v>15</v>
      </c>
      <c r="AA822" s="92"/>
      <c r="AB822" s="95" t="e">
        <f t="shared" ca="1" si="47"/>
        <v>#REF!</v>
      </c>
      <c r="AC822" s="23" t="e">
        <f ca="1">IF(AB822&gt;REFERENCIAS!$C$62,REFERENCIAS!$B$62,IF(AND(AB822&gt;=REFERENCIAS!$C$63,AB822&lt;REFERENCIAS!$D$63),REFERENCIAS!$B$63,IF(AND(AB822&gt;REFERENCIAS!$C$64,AB822&lt;=REFERENCIAS!$D$64),REFERENCIAS!$B$64,IF(AND(AB822&gt;=REFERENCIAS!$C$65,AB822&lt;REFERENCIAS!$D$65),REFERENCIAS!$B$65, "Revisar"))))</f>
        <v>#REF!</v>
      </c>
      <c r="AD822" s="94" t="e">
        <f ca="1">VLOOKUP(AC822,REFERENCIAS!$B$62:$G$65,4,FALSE)</f>
        <v>#REF!</v>
      </c>
      <c r="AJ822" s="20"/>
    </row>
    <row r="823" spans="1:36" ht="17.25" x14ac:dyDescent="0.25">
      <c r="A823" s="74"/>
      <c r="B823" s="19"/>
      <c r="C823" s="19"/>
      <c r="D823" s="50"/>
      <c r="E823" s="73"/>
      <c r="F823" s="74"/>
      <c r="G823" s="9"/>
      <c r="H823" s="48"/>
      <c r="I823" s="49">
        <f t="shared" ca="1" si="45"/>
        <v>2022</v>
      </c>
      <c r="J823" s="22">
        <f t="shared" ca="1" si="44"/>
        <v>1</v>
      </c>
      <c r="K823" s="19"/>
      <c r="L823" s="73"/>
      <c r="M823" s="74"/>
      <c r="N823" s="19"/>
      <c r="O823" s="73"/>
      <c r="P823" s="82">
        <v>1</v>
      </c>
      <c r="Q823" s="24">
        <v>1</v>
      </c>
      <c r="R823" s="81">
        <f t="shared" si="46"/>
        <v>1</v>
      </c>
      <c r="S823" s="85"/>
      <c r="T823" s="19"/>
      <c r="U823" s="22"/>
      <c r="V823" s="59"/>
      <c r="W823" s="81"/>
      <c r="X823" s="91" t="e">
        <f ca="1">+VLOOKUP(#REF!,REFERENCIAS!$C:$D,2,0)*VLOOKUP(#REF!,PONDERADORES!A:P,IF(AND(INFORMACION!$T823='REFERENCIAS RIESGO'!$C$36,INFORMACION!$F823=REFERENCIAS!$C$24),16,IF(INFORMACION!$T823='REFERENCIAS RIESGO'!$C$36,13,IF(INFORMACION!$F823=REFERENCIAS!$C$24,10,7))),0)+VLOOKUP(K823,REFERENCIAS!$C:$D,2,0)*VLOOKUP($K$2,PONDERADORES!A:P,IF(AND(INFORMACION!$T823='REFERENCIAS RIESGO'!$C$36,INFORMACION!$F823=REFERENCIAS!$C$24),16,IF(INFORMACION!$T823='REFERENCIAS RIESGO'!$C$36,13,IF(INFORMACION!$F823=REFERENCIAS!$C$24,10,7))),0)+VLOOKUP(L823,REFERENCIAS!$C:$D,2,0)*VLOOKUP($L$2,PONDERADORES!A:P,IF(AND(INFORMACION!$T823='REFERENCIAS RIESGO'!$C$36,INFORMACION!$F823=REFERENCIAS!$C$24),16,IF(INFORMACION!$T823='REFERENCIAS RIESGO'!$C$36,13,IF(INFORMACION!$F823=REFERENCIAS!$C$24,10,7))),0)+VLOOKUP(F823,REFERENCIAS!$C:$D,2,0)*VLOOKUP($F$2,PONDERADORES!A:P,IF(AND(INFORMACION!$T823='REFERENCIAS RIESGO'!$C$36,INFORMACION!$F823=REFERENCIAS!$C$24),16,IF(INFORMACION!$T823='REFERENCIAS RIESGO'!$C$36,13,IF(INFORMACION!$F823=REFERENCIAS!$C$24,10,7))),0)+VLOOKUP(T823,REFERENCIAS!$C:$D,2,0)*VLOOKUP($T$2,PONDERADORES!A:P,IF(AND(INFORMACION!$T823='REFERENCIAS RIESGO'!$C$36,INFORMACION!$F823=REFERENCIAS!$C$24),16,IF(INFORMACION!$T823='REFERENCIAS RIESGO'!$C$36,13,IF(INFORMACION!$F823=REFERENCIAS!$C$24,10,7))),0)+VLOOKUP(IF(J823&lt;=0.2,0.2,IF(AND(J823&gt;0.2,J823&lt;=0.4),0.4,IF(AND(J823&gt;0.4,J823&lt;=0.6),0.6,IF(AND(J823&gt;0.6,J823&lt;=0.8),0.8,IF(AND(J823&gt;0.8,J823&lt;=1),1))))),REFERENCIAS!$C:$D,2,0)*VLOOKUP($J$2,PONDERADORES!A:P,IF(AND(INFORMACION!$T823='REFERENCIAS RIESGO'!$C$36,INFORMACION!$F823=REFERENCIAS!$C$24),16,IF(INFORMACION!$T823='REFERENCIAS RIESGO'!$C$36,13,IF(INFORMACION!$F823=REFERENCIAS!$C$24,10,7))),0)</f>
        <v>#REF!</v>
      </c>
      <c r="Y823" s="68">
        <f>+VLOOKUP(M823,REFERENCIAS!$C:$D,2,0)*VLOOKUP($M$2,PONDERADORES!$A$7:$G$9,7,0)+VLOOKUP(N823,REFERENCIAS!$C:$D,2,0)*VLOOKUP($N$2,PONDERADORES!$A$7:$G$9,7,0)+VLOOKUP(O823,REFERENCIAS!$C:$D,2,0)*VLOOKUP($O$2,PONDERADORES!$A$7:$G$9,7,0)</f>
        <v>0.2</v>
      </c>
      <c r="Z823" s="2">
        <f>+VLOOKUP(IF(R823&lt;0.1,0,IF(AND(R823&gt;=0.1,R823&lt;0.2),0.1,IF(AND(R823&gt;=0.2,R823&lt;0.3),0.2,IF(R823&gt;0.3,0.3,)))),REFERENCIAS!$C:$D,2,0)*VLOOKUP($R$2,PONDERADORES!$A$11:$G$11,7,0)</f>
        <v>15</v>
      </c>
      <c r="AA823" s="92"/>
      <c r="AB823" s="95" t="e">
        <f t="shared" ca="1" si="47"/>
        <v>#REF!</v>
      </c>
      <c r="AC823" s="23" t="e">
        <f ca="1">IF(AB823&gt;REFERENCIAS!$C$62,REFERENCIAS!$B$62,IF(AND(AB823&gt;=REFERENCIAS!$C$63,AB823&lt;REFERENCIAS!$D$63),REFERENCIAS!$B$63,IF(AND(AB823&gt;REFERENCIAS!$C$64,AB823&lt;=REFERENCIAS!$D$64),REFERENCIAS!$B$64,IF(AND(AB823&gt;=REFERENCIAS!$C$65,AB823&lt;REFERENCIAS!$D$65),REFERENCIAS!$B$65, "Revisar"))))</f>
        <v>#REF!</v>
      </c>
      <c r="AD823" s="94" t="e">
        <f ca="1">VLOOKUP(AC823,REFERENCIAS!$B$62:$G$65,4,FALSE)</f>
        <v>#REF!</v>
      </c>
      <c r="AJ823" s="20"/>
    </row>
    <row r="824" spans="1:36" ht="17.25" x14ac:dyDescent="0.25">
      <c r="A824" s="74"/>
      <c r="B824" s="19"/>
      <c r="C824" s="19"/>
      <c r="D824" s="50"/>
      <c r="E824" s="73"/>
      <c r="F824" s="74"/>
      <c r="G824" s="9"/>
      <c r="H824" s="48"/>
      <c r="I824" s="49">
        <f t="shared" ca="1" si="45"/>
        <v>2022</v>
      </c>
      <c r="J824" s="22">
        <f t="shared" ca="1" si="44"/>
        <v>1</v>
      </c>
      <c r="K824" s="19"/>
      <c r="L824" s="73"/>
      <c r="M824" s="74"/>
      <c r="N824" s="19"/>
      <c r="O824" s="73"/>
      <c r="P824" s="82">
        <v>1</v>
      </c>
      <c r="Q824" s="24">
        <v>1</v>
      </c>
      <c r="R824" s="81">
        <f t="shared" si="46"/>
        <v>1</v>
      </c>
      <c r="S824" s="85"/>
      <c r="T824" s="19"/>
      <c r="U824" s="22"/>
      <c r="V824" s="59"/>
      <c r="W824" s="81"/>
      <c r="X824" s="91" t="e">
        <f ca="1">+VLOOKUP(#REF!,REFERENCIAS!$C:$D,2,0)*VLOOKUP(#REF!,PONDERADORES!A:P,IF(AND(INFORMACION!$T824='REFERENCIAS RIESGO'!$C$36,INFORMACION!$F824=REFERENCIAS!$C$24),16,IF(INFORMACION!$T824='REFERENCIAS RIESGO'!$C$36,13,IF(INFORMACION!$F824=REFERENCIAS!$C$24,10,7))),0)+VLOOKUP(K824,REFERENCIAS!$C:$D,2,0)*VLOOKUP($K$2,PONDERADORES!A:P,IF(AND(INFORMACION!$T824='REFERENCIAS RIESGO'!$C$36,INFORMACION!$F824=REFERENCIAS!$C$24),16,IF(INFORMACION!$T824='REFERENCIAS RIESGO'!$C$36,13,IF(INFORMACION!$F824=REFERENCIAS!$C$24,10,7))),0)+VLOOKUP(L824,REFERENCIAS!$C:$D,2,0)*VLOOKUP($L$2,PONDERADORES!A:P,IF(AND(INFORMACION!$T824='REFERENCIAS RIESGO'!$C$36,INFORMACION!$F824=REFERENCIAS!$C$24),16,IF(INFORMACION!$T824='REFERENCIAS RIESGO'!$C$36,13,IF(INFORMACION!$F824=REFERENCIAS!$C$24,10,7))),0)+VLOOKUP(F824,REFERENCIAS!$C:$D,2,0)*VLOOKUP($F$2,PONDERADORES!A:P,IF(AND(INFORMACION!$T824='REFERENCIAS RIESGO'!$C$36,INFORMACION!$F824=REFERENCIAS!$C$24),16,IF(INFORMACION!$T824='REFERENCIAS RIESGO'!$C$36,13,IF(INFORMACION!$F824=REFERENCIAS!$C$24,10,7))),0)+VLOOKUP(T824,REFERENCIAS!$C:$D,2,0)*VLOOKUP($T$2,PONDERADORES!A:P,IF(AND(INFORMACION!$T824='REFERENCIAS RIESGO'!$C$36,INFORMACION!$F824=REFERENCIAS!$C$24),16,IF(INFORMACION!$T824='REFERENCIAS RIESGO'!$C$36,13,IF(INFORMACION!$F824=REFERENCIAS!$C$24,10,7))),0)+VLOOKUP(IF(J824&lt;=0.2,0.2,IF(AND(J824&gt;0.2,J824&lt;=0.4),0.4,IF(AND(J824&gt;0.4,J824&lt;=0.6),0.6,IF(AND(J824&gt;0.6,J824&lt;=0.8),0.8,IF(AND(J824&gt;0.8,J824&lt;=1),1))))),REFERENCIAS!$C:$D,2,0)*VLOOKUP($J$2,PONDERADORES!A:P,IF(AND(INFORMACION!$T824='REFERENCIAS RIESGO'!$C$36,INFORMACION!$F824=REFERENCIAS!$C$24),16,IF(INFORMACION!$T824='REFERENCIAS RIESGO'!$C$36,13,IF(INFORMACION!$F824=REFERENCIAS!$C$24,10,7))),0)</f>
        <v>#REF!</v>
      </c>
      <c r="Y824" s="68">
        <f>+VLOOKUP(M824,REFERENCIAS!$C:$D,2,0)*VLOOKUP($M$2,PONDERADORES!$A$7:$G$9,7,0)+VLOOKUP(N824,REFERENCIAS!$C:$D,2,0)*VLOOKUP($N$2,PONDERADORES!$A$7:$G$9,7,0)+VLOOKUP(O824,REFERENCIAS!$C:$D,2,0)*VLOOKUP($O$2,PONDERADORES!$A$7:$G$9,7,0)</f>
        <v>0.2</v>
      </c>
      <c r="Z824" s="2">
        <f>+VLOOKUP(IF(R824&lt;0.1,0,IF(AND(R824&gt;=0.1,R824&lt;0.2),0.1,IF(AND(R824&gt;=0.2,R824&lt;0.3),0.2,IF(R824&gt;0.3,0.3,)))),REFERENCIAS!$C:$D,2,0)*VLOOKUP($R$2,PONDERADORES!$A$11:$G$11,7,0)</f>
        <v>15</v>
      </c>
      <c r="AA824" s="92"/>
      <c r="AB824" s="95" t="e">
        <f t="shared" ca="1" si="47"/>
        <v>#REF!</v>
      </c>
      <c r="AC824" s="23" t="e">
        <f ca="1">IF(AB824&gt;REFERENCIAS!$C$62,REFERENCIAS!$B$62,IF(AND(AB824&gt;=REFERENCIAS!$C$63,AB824&lt;REFERENCIAS!$D$63),REFERENCIAS!$B$63,IF(AND(AB824&gt;REFERENCIAS!$C$64,AB824&lt;=REFERENCIAS!$D$64),REFERENCIAS!$B$64,IF(AND(AB824&gt;=REFERENCIAS!$C$65,AB824&lt;REFERENCIAS!$D$65),REFERENCIAS!$B$65, "Revisar"))))</f>
        <v>#REF!</v>
      </c>
      <c r="AD824" s="94" t="e">
        <f ca="1">VLOOKUP(AC824,REFERENCIAS!$B$62:$G$65,4,FALSE)</f>
        <v>#REF!</v>
      </c>
      <c r="AJ824" s="20"/>
    </row>
    <row r="825" spans="1:36" ht="17.25" x14ac:dyDescent="0.25">
      <c r="A825" s="74"/>
      <c r="B825" s="19"/>
      <c r="C825" s="19"/>
      <c r="D825" s="50"/>
      <c r="E825" s="73"/>
      <c r="F825" s="74"/>
      <c r="G825" s="9"/>
      <c r="H825" s="48"/>
      <c r="I825" s="49">
        <f t="shared" ca="1" si="45"/>
        <v>2022</v>
      </c>
      <c r="J825" s="22">
        <f t="shared" ca="1" si="44"/>
        <v>1</v>
      </c>
      <c r="K825" s="19"/>
      <c r="L825" s="73"/>
      <c r="M825" s="74"/>
      <c r="N825" s="19"/>
      <c r="O825" s="73"/>
      <c r="P825" s="82">
        <v>1</v>
      </c>
      <c r="Q825" s="24">
        <v>1</v>
      </c>
      <c r="R825" s="81">
        <f t="shared" si="46"/>
        <v>1</v>
      </c>
      <c r="S825" s="85"/>
      <c r="T825" s="19"/>
      <c r="U825" s="22"/>
      <c r="V825" s="59"/>
      <c r="W825" s="81"/>
      <c r="X825" s="91" t="e">
        <f ca="1">+VLOOKUP(#REF!,REFERENCIAS!$C:$D,2,0)*VLOOKUP(#REF!,PONDERADORES!A:P,IF(AND(INFORMACION!$T825='REFERENCIAS RIESGO'!$C$36,INFORMACION!$F825=REFERENCIAS!$C$24),16,IF(INFORMACION!$T825='REFERENCIAS RIESGO'!$C$36,13,IF(INFORMACION!$F825=REFERENCIAS!$C$24,10,7))),0)+VLOOKUP(K825,REFERENCIAS!$C:$D,2,0)*VLOOKUP($K$2,PONDERADORES!A:P,IF(AND(INFORMACION!$T825='REFERENCIAS RIESGO'!$C$36,INFORMACION!$F825=REFERENCIAS!$C$24),16,IF(INFORMACION!$T825='REFERENCIAS RIESGO'!$C$36,13,IF(INFORMACION!$F825=REFERENCIAS!$C$24,10,7))),0)+VLOOKUP(L825,REFERENCIAS!$C:$D,2,0)*VLOOKUP($L$2,PONDERADORES!A:P,IF(AND(INFORMACION!$T825='REFERENCIAS RIESGO'!$C$36,INFORMACION!$F825=REFERENCIAS!$C$24),16,IF(INFORMACION!$T825='REFERENCIAS RIESGO'!$C$36,13,IF(INFORMACION!$F825=REFERENCIAS!$C$24,10,7))),0)+VLOOKUP(F825,REFERENCIAS!$C:$D,2,0)*VLOOKUP($F$2,PONDERADORES!A:P,IF(AND(INFORMACION!$T825='REFERENCIAS RIESGO'!$C$36,INFORMACION!$F825=REFERENCIAS!$C$24),16,IF(INFORMACION!$T825='REFERENCIAS RIESGO'!$C$36,13,IF(INFORMACION!$F825=REFERENCIAS!$C$24,10,7))),0)+VLOOKUP(T825,REFERENCIAS!$C:$D,2,0)*VLOOKUP($T$2,PONDERADORES!A:P,IF(AND(INFORMACION!$T825='REFERENCIAS RIESGO'!$C$36,INFORMACION!$F825=REFERENCIAS!$C$24),16,IF(INFORMACION!$T825='REFERENCIAS RIESGO'!$C$36,13,IF(INFORMACION!$F825=REFERENCIAS!$C$24,10,7))),0)+VLOOKUP(IF(J825&lt;=0.2,0.2,IF(AND(J825&gt;0.2,J825&lt;=0.4),0.4,IF(AND(J825&gt;0.4,J825&lt;=0.6),0.6,IF(AND(J825&gt;0.6,J825&lt;=0.8),0.8,IF(AND(J825&gt;0.8,J825&lt;=1),1))))),REFERENCIAS!$C:$D,2,0)*VLOOKUP($J$2,PONDERADORES!A:P,IF(AND(INFORMACION!$T825='REFERENCIAS RIESGO'!$C$36,INFORMACION!$F825=REFERENCIAS!$C$24),16,IF(INFORMACION!$T825='REFERENCIAS RIESGO'!$C$36,13,IF(INFORMACION!$F825=REFERENCIAS!$C$24,10,7))),0)</f>
        <v>#REF!</v>
      </c>
      <c r="Y825" s="68">
        <f>+VLOOKUP(M825,REFERENCIAS!$C:$D,2,0)*VLOOKUP($M$2,PONDERADORES!$A$7:$G$9,7,0)+VLOOKUP(N825,REFERENCIAS!$C:$D,2,0)*VLOOKUP($N$2,PONDERADORES!$A$7:$G$9,7,0)+VLOOKUP(O825,REFERENCIAS!$C:$D,2,0)*VLOOKUP($O$2,PONDERADORES!$A$7:$G$9,7,0)</f>
        <v>0.2</v>
      </c>
      <c r="Z825" s="2">
        <f>+VLOOKUP(IF(R825&lt;0.1,0,IF(AND(R825&gt;=0.1,R825&lt;0.2),0.1,IF(AND(R825&gt;=0.2,R825&lt;0.3),0.2,IF(R825&gt;0.3,0.3,)))),REFERENCIAS!$C:$D,2,0)*VLOOKUP($R$2,PONDERADORES!$A$11:$G$11,7,0)</f>
        <v>15</v>
      </c>
      <c r="AA825" s="92"/>
      <c r="AB825" s="95" t="e">
        <f t="shared" ca="1" si="47"/>
        <v>#REF!</v>
      </c>
      <c r="AC825" s="23" t="e">
        <f ca="1">IF(AB825&gt;REFERENCIAS!$C$62,REFERENCIAS!$B$62,IF(AND(AB825&gt;=REFERENCIAS!$C$63,AB825&lt;REFERENCIAS!$D$63),REFERENCIAS!$B$63,IF(AND(AB825&gt;REFERENCIAS!$C$64,AB825&lt;=REFERENCIAS!$D$64),REFERENCIAS!$B$64,IF(AND(AB825&gt;=REFERENCIAS!$C$65,AB825&lt;REFERENCIAS!$D$65),REFERENCIAS!$B$65, "Revisar"))))</f>
        <v>#REF!</v>
      </c>
      <c r="AD825" s="94" t="e">
        <f ca="1">VLOOKUP(AC825,REFERENCIAS!$B$62:$G$65,4,FALSE)</f>
        <v>#REF!</v>
      </c>
      <c r="AJ825" s="20"/>
    </row>
    <row r="826" spans="1:36" ht="17.25" x14ac:dyDescent="0.25">
      <c r="A826" s="74"/>
      <c r="B826" s="19"/>
      <c r="C826" s="19"/>
      <c r="D826" s="50"/>
      <c r="E826" s="73"/>
      <c r="F826" s="74"/>
      <c r="G826" s="9"/>
      <c r="H826" s="48"/>
      <c r="I826" s="49">
        <f t="shared" ca="1" si="45"/>
        <v>2022</v>
      </c>
      <c r="J826" s="22">
        <f t="shared" ca="1" si="44"/>
        <v>1</v>
      </c>
      <c r="K826" s="19"/>
      <c r="L826" s="73"/>
      <c r="M826" s="74"/>
      <c r="N826" s="19"/>
      <c r="O826" s="73"/>
      <c r="P826" s="82">
        <v>1</v>
      </c>
      <c r="Q826" s="24">
        <v>1</v>
      </c>
      <c r="R826" s="81">
        <f t="shared" si="46"/>
        <v>1</v>
      </c>
      <c r="S826" s="85"/>
      <c r="T826" s="19"/>
      <c r="U826" s="22"/>
      <c r="V826" s="59"/>
      <c r="W826" s="81"/>
      <c r="X826" s="91" t="e">
        <f ca="1">+VLOOKUP(#REF!,REFERENCIAS!$C:$D,2,0)*VLOOKUP(#REF!,PONDERADORES!A:P,IF(AND(INFORMACION!$T826='REFERENCIAS RIESGO'!$C$36,INFORMACION!$F826=REFERENCIAS!$C$24),16,IF(INFORMACION!$T826='REFERENCIAS RIESGO'!$C$36,13,IF(INFORMACION!$F826=REFERENCIAS!$C$24,10,7))),0)+VLOOKUP(K826,REFERENCIAS!$C:$D,2,0)*VLOOKUP($K$2,PONDERADORES!A:P,IF(AND(INFORMACION!$T826='REFERENCIAS RIESGO'!$C$36,INFORMACION!$F826=REFERENCIAS!$C$24),16,IF(INFORMACION!$T826='REFERENCIAS RIESGO'!$C$36,13,IF(INFORMACION!$F826=REFERENCIAS!$C$24,10,7))),0)+VLOOKUP(L826,REFERENCIAS!$C:$D,2,0)*VLOOKUP($L$2,PONDERADORES!A:P,IF(AND(INFORMACION!$T826='REFERENCIAS RIESGO'!$C$36,INFORMACION!$F826=REFERENCIAS!$C$24),16,IF(INFORMACION!$T826='REFERENCIAS RIESGO'!$C$36,13,IF(INFORMACION!$F826=REFERENCIAS!$C$24,10,7))),0)+VLOOKUP(F826,REFERENCIAS!$C:$D,2,0)*VLOOKUP($F$2,PONDERADORES!A:P,IF(AND(INFORMACION!$T826='REFERENCIAS RIESGO'!$C$36,INFORMACION!$F826=REFERENCIAS!$C$24),16,IF(INFORMACION!$T826='REFERENCIAS RIESGO'!$C$36,13,IF(INFORMACION!$F826=REFERENCIAS!$C$24,10,7))),0)+VLOOKUP(T826,REFERENCIAS!$C:$D,2,0)*VLOOKUP($T$2,PONDERADORES!A:P,IF(AND(INFORMACION!$T826='REFERENCIAS RIESGO'!$C$36,INFORMACION!$F826=REFERENCIAS!$C$24),16,IF(INFORMACION!$T826='REFERENCIAS RIESGO'!$C$36,13,IF(INFORMACION!$F826=REFERENCIAS!$C$24,10,7))),0)+VLOOKUP(IF(J826&lt;=0.2,0.2,IF(AND(J826&gt;0.2,J826&lt;=0.4),0.4,IF(AND(J826&gt;0.4,J826&lt;=0.6),0.6,IF(AND(J826&gt;0.6,J826&lt;=0.8),0.8,IF(AND(J826&gt;0.8,J826&lt;=1),1))))),REFERENCIAS!$C:$D,2,0)*VLOOKUP($J$2,PONDERADORES!A:P,IF(AND(INFORMACION!$T826='REFERENCIAS RIESGO'!$C$36,INFORMACION!$F826=REFERENCIAS!$C$24),16,IF(INFORMACION!$T826='REFERENCIAS RIESGO'!$C$36,13,IF(INFORMACION!$F826=REFERENCIAS!$C$24,10,7))),0)</f>
        <v>#REF!</v>
      </c>
      <c r="Y826" s="68">
        <f>+VLOOKUP(M826,REFERENCIAS!$C:$D,2,0)*VLOOKUP($M$2,PONDERADORES!$A$7:$G$9,7,0)+VLOOKUP(N826,REFERENCIAS!$C:$D,2,0)*VLOOKUP($N$2,PONDERADORES!$A$7:$G$9,7,0)+VLOOKUP(O826,REFERENCIAS!$C:$D,2,0)*VLOOKUP($O$2,PONDERADORES!$A$7:$G$9,7,0)</f>
        <v>0.2</v>
      </c>
      <c r="Z826" s="2">
        <f>+VLOOKUP(IF(R826&lt;0.1,0,IF(AND(R826&gt;=0.1,R826&lt;0.2),0.1,IF(AND(R826&gt;=0.2,R826&lt;0.3),0.2,IF(R826&gt;0.3,0.3,)))),REFERENCIAS!$C:$D,2,0)*VLOOKUP($R$2,PONDERADORES!$A$11:$G$11,7,0)</f>
        <v>15</v>
      </c>
      <c r="AA826" s="92"/>
      <c r="AB826" s="95" t="e">
        <f t="shared" ca="1" si="47"/>
        <v>#REF!</v>
      </c>
      <c r="AC826" s="23" t="e">
        <f ca="1">IF(AB826&gt;REFERENCIAS!$C$62,REFERENCIAS!$B$62,IF(AND(AB826&gt;=REFERENCIAS!$C$63,AB826&lt;REFERENCIAS!$D$63),REFERENCIAS!$B$63,IF(AND(AB826&gt;REFERENCIAS!$C$64,AB826&lt;=REFERENCIAS!$D$64),REFERENCIAS!$B$64,IF(AND(AB826&gt;=REFERENCIAS!$C$65,AB826&lt;REFERENCIAS!$D$65),REFERENCIAS!$B$65, "Revisar"))))</f>
        <v>#REF!</v>
      </c>
      <c r="AD826" s="94" t="e">
        <f ca="1">VLOOKUP(AC826,REFERENCIAS!$B$62:$G$65,4,FALSE)</f>
        <v>#REF!</v>
      </c>
      <c r="AJ826" s="20"/>
    </row>
    <row r="827" spans="1:36" ht="17.25" x14ac:dyDescent="0.25">
      <c r="A827" s="74"/>
      <c r="B827" s="19"/>
      <c r="C827" s="19"/>
      <c r="D827" s="50"/>
      <c r="E827" s="73"/>
      <c r="F827" s="74"/>
      <c r="G827" s="9"/>
      <c r="H827" s="48"/>
      <c r="I827" s="49">
        <f t="shared" ca="1" si="45"/>
        <v>2022</v>
      </c>
      <c r="J827" s="22">
        <f t="shared" ca="1" si="44"/>
        <v>1</v>
      </c>
      <c r="K827" s="19"/>
      <c r="L827" s="73"/>
      <c r="M827" s="74"/>
      <c r="N827" s="19"/>
      <c r="O827" s="73"/>
      <c r="P827" s="82">
        <v>1</v>
      </c>
      <c r="Q827" s="24">
        <v>1</v>
      </c>
      <c r="R827" s="81">
        <f t="shared" si="46"/>
        <v>1</v>
      </c>
      <c r="S827" s="85"/>
      <c r="T827" s="19"/>
      <c r="U827" s="22"/>
      <c r="V827" s="59"/>
      <c r="W827" s="81"/>
      <c r="X827" s="91" t="e">
        <f ca="1">+VLOOKUP(#REF!,REFERENCIAS!$C:$D,2,0)*VLOOKUP(#REF!,PONDERADORES!A:P,IF(AND(INFORMACION!$T827='REFERENCIAS RIESGO'!$C$36,INFORMACION!$F827=REFERENCIAS!$C$24),16,IF(INFORMACION!$T827='REFERENCIAS RIESGO'!$C$36,13,IF(INFORMACION!$F827=REFERENCIAS!$C$24,10,7))),0)+VLOOKUP(K827,REFERENCIAS!$C:$D,2,0)*VLOOKUP($K$2,PONDERADORES!A:P,IF(AND(INFORMACION!$T827='REFERENCIAS RIESGO'!$C$36,INFORMACION!$F827=REFERENCIAS!$C$24),16,IF(INFORMACION!$T827='REFERENCIAS RIESGO'!$C$36,13,IF(INFORMACION!$F827=REFERENCIAS!$C$24,10,7))),0)+VLOOKUP(L827,REFERENCIAS!$C:$D,2,0)*VLOOKUP($L$2,PONDERADORES!A:P,IF(AND(INFORMACION!$T827='REFERENCIAS RIESGO'!$C$36,INFORMACION!$F827=REFERENCIAS!$C$24),16,IF(INFORMACION!$T827='REFERENCIAS RIESGO'!$C$36,13,IF(INFORMACION!$F827=REFERENCIAS!$C$24,10,7))),0)+VLOOKUP(F827,REFERENCIAS!$C:$D,2,0)*VLOOKUP($F$2,PONDERADORES!A:P,IF(AND(INFORMACION!$T827='REFERENCIAS RIESGO'!$C$36,INFORMACION!$F827=REFERENCIAS!$C$24),16,IF(INFORMACION!$T827='REFERENCIAS RIESGO'!$C$36,13,IF(INFORMACION!$F827=REFERENCIAS!$C$24,10,7))),0)+VLOOKUP(T827,REFERENCIAS!$C:$D,2,0)*VLOOKUP($T$2,PONDERADORES!A:P,IF(AND(INFORMACION!$T827='REFERENCIAS RIESGO'!$C$36,INFORMACION!$F827=REFERENCIAS!$C$24),16,IF(INFORMACION!$T827='REFERENCIAS RIESGO'!$C$36,13,IF(INFORMACION!$F827=REFERENCIAS!$C$24,10,7))),0)+VLOOKUP(IF(J827&lt;=0.2,0.2,IF(AND(J827&gt;0.2,J827&lt;=0.4),0.4,IF(AND(J827&gt;0.4,J827&lt;=0.6),0.6,IF(AND(J827&gt;0.6,J827&lt;=0.8),0.8,IF(AND(J827&gt;0.8,J827&lt;=1),1))))),REFERENCIAS!$C:$D,2,0)*VLOOKUP($J$2,PONDERADORES!A:P,IF(AND(INFORMACION!$T827='REFERENCIAS RIESGO'!$C$36,INFORMACION!$F827=REFERENCIAS!$C$24),16,IF(INFORMACION!$T827='REFERENCIAS RIESGO'!$C$36,13,IF(INFORMACION!$F827=REFERENCIAS!$C$24,10,7))),0)</f>
        <v>#REF!</v>
      </c>
      <c r="Y827" s="68">
        <f>+VLOOKUP(M827,REFERENCIAS!$C:$D,2,0)*VLOOKUP($M$2,PONDERADORES!$A$7:$G$9,7,0)+VLOOKUP(N827,REFERENCIAS!$C:$D,2,0)*VLOOKUP($N$2,PONDERADORES!$A$7:$G$9,7,0)+VLOOKUP(O827,REFERENCIAS!$C:$D,2,0)*VLOOKUP($O$2,PONDERADORES!$A$7:$G$9,7,0)</f>
        <v>0.2</v>
      </c>
      <c r="Z827" s="2">
        <f>+VLOOKUP(IF(R827&lt;0.1,0,IF(AND(R827&gt;=0.1,R827&lt;0.2),0.1,IF(AND(R827&gt;=0.2,R827&lt;0.3),0.2,IF(R827&gt;0.3,0.3,)))),REFERENCIAS!$C:$D,2,0)*VLOOKUP($R$2,PONDERADORES!$A$11:$G$11,7,0)</f>
        <v>15</v>
      </c>
      <c r="AA827" s="92"/>
      <c r="AB827" s="95" t="e">
        <f t="shared" ca="1" si="47"/>
        <v>#REF!</v>
      </c>
      <c r="AC827" s="23" t="e">
        <f ca="1">IF(AB827&gt;REFERENCIAS!$C$62,REFERENCIAS!$B$62,IF(AND(AB827&gt;=REFERENCIAS!$C$63,AB827&lt;REFERENCIAS!$D$63),REFERENCIAS!$B$63,IF(AND(AB827&gt;REFERENCIAS!$C$64,AB827&lt;=REFERENCIAS!$D$64),REFERENCIAS!$B$64,IF(AND(AB827&gt;=REFERENCIAS!$C$65,AB827&lt;REFERENCIAS!$D$65),REFERENCIAS!$B$65, "Revisar"))))</f>
        <v>#REF!</v>
      </c>
      <c r="AD827" s="94" t="e">
        <f ca="1">VLOOKUP(AC827,REFERENCIAS!$B$62:$G$65,4,FALSE)</f>
        <v>#REF!</v>
      </c>
      <c r="AJ827" s="20"/>
    </row>
    <row r="828" spans="1:36" ht="17.25" x14ac:dyDescent="0.25">
      <c r="A828" s="74"/>
      <c r="B828" s="19"/>
      <c r="C828" s="19"/>
      <c r="D828" s="50"/>
      <c r="E828" s="73"/>
      <c r="F828" s="74"/>
      <c r="G828" s="9"/>
      <c r="H828" s="48"/>
      <c r="I828" s="49">
        <f t="shared" ca="1" si="45"/>
        <v>2022</v>
      </c>
      <c r="J828" s="22">
        <f t="shared" ca="1" si="44"/>
        <v>1</v>
      </c>
      <c r="K828" s="19"/>
      <c r="L828" s="73"/>
      <c r="M828" s="74"/>
      <c r="N828" s="19"/>
      <c r="O828" s="73"/>
      <c r="P828" s="82">
        <v>1</v>
      </c>
      <c r="Q828" s="24">
        <v>1</v>
      </c>
      <c r="R828" s="81">
        <f t="shared" si="46"/>
        <v>1</v>
      </c>
      <c r="S828" s="85"/>
      <c r="T828" s="19"/>
      <c r="U828" s="22"/>
      <c r="V828" s="59"/>
      <c r="W828" s="81"/>
      <c r="X828" s="91" t="e">
        <f ca="1">+VLOOKUP(#REF!,REFERENCIAS!$C:$D,2,0)*VLOOKUP(#REF!,PONDERADORES!A:P,IF(AND(INFORMACION!$T828='REFERENCIAS RIESGO'!$C$36,INFORMACION!$F828=REFERENCIAS!$C$24),16,IF(INFORMACION!$T828='REFERENCIAS RIESGO'!$C$36,13,IF(INFORMACION!$F828=REFERENCIAS!$C$24,10,7))),0)+VLOOKUP(K828,REFERENCIAS!$C:$D,2,0)*VLOOKUP($K$2,PONDERADORES!A:P,IF(AND(INFORMACION!$T828='REFERENCIAS RIESGO'!$C$36,INFORMACION!$F828=REFERENCIAS!$C$24),16,IF(INFORMACION!$T828='REFERENCIAS RIESGO'!$C$36,13,IF(INFORMACION!$F828=REFERENCIAS!$C$24,10,7))),0)+VLOOKUP(L828,REFERENCIAS!$C:$D,2,0)*VLOOKUP($L$2,PONDERADORES!A:P,IF(AND(INFORMACION!$T828='REFERENCIAS RIESGO'!$C$36,INFORMACION!$F828=REFERENCIAS!$C$24),16,IF(INFORMACION!$T828='REFERENCIAS RIESGO'!$C$36,13,IF(INFORMACION!$F828=REFERENCIAS!$C$24,10,7))),0)+VLOOKUP(F828,REFERENCIAS!$C:$D,2,0)*VLOOKUP($F$2,PONDERADORES!A:P,IF(AND(INFORMACION!$T828='REFERENCIAS RIESGO'!$C$36,INFORMACION!$F828=REFERENCIAS!$C$24),16,IF(INFORMACION!$T828='REFERENCIAS RIESGO'!$C$36,13,IF(INFORMACION!$F828=REFERENCIAS!$C$24,10,7))),0)+VLOOKUP(T828,REFERENCIAS!$C:$D,2,0)*VLOOKUP($T$2,PONDERADORES!A:P,IF(AND(INFORMACION!$T828='REFERENCIAS RIESGO'!$C$36,INFORMACION!$F828=REFERENCIAS!$C$24),16,IF(INFORMACION!$T828='REFERENCIAS RIESGO'!$C$36,13,IF(INFORMACION!$F828=REFERENCIAS!$C$24,10,7))),0)+VLOOKUP(IF(J828&lt;=0.2,0.2,IF(AND(J828&gt;0.2,J828&lt;=0.4),0.4,IF(AND(J828&gt;0.4,J828&lt;=0.6),0.6,IF(AND(J828&gt;0.6,J828&lt;=0.8),0.8,IF(AND(J828&gt;0.8,J828&lt;=1),1))))),REFERENCIAS!$C:$D,2,0)*VLOOKUP($J$2,PONDERADORES!A:P,IF(AND(INFORMACION!$T828='REFERENCIAS RIESGO'!$C$36,INFORMACION!$F828=REFERENCIAS!$C$24),16,IF(INFORMACION!$T828='REFERENCIAS RIESGO'!$C$36,13,IF(INFORMACION!$F828=REFERENCIAS!$C$24,10,7))),0)</f>
        <v>#REF!</v>
      </c>
      <c r="Y828" s="68">
        <f>+VLOOKUP(M828,REFERENCIAS!$C:$D,2,0)*VLOOKUP($M$2,PONDERADORES!$A$7:$G$9,7,0)+VLOOKUP(N828,REFERENCIAS!$C:$D,2,0)*VLOOKUP($N$2,PONDERADORES!$A$7:$G$9,7,0)+VLOOKUP(O828,REFERENCIAS!$C:$D,2,0)*VLOOKUP($O$2,PONDERADORES!$A$7:$G$9,7,0)</f>
        <v>0.2</v>
      </c>
      <c r="Z828" s="2">
        <f>+VLOOKUP(IF(R828&lt;0.1,0,IF(AND(R828&gt;=0.1,R828&lt;0.2),0.1,IF(AND(R828&gt;=0.2,R828&lt;0.3),0.2,IF(R828&gt;0.3,0.3,)))),REFERENCIAS!$C:$D,2,0)*VLOOKUP($R$2,PONDERADORES!$A$11:$G$11,7,0)</f>
        <v>15</v>
      </c>
      <c r="AA828" s="92"/>
      <c r="AB828" s="95" t="e">
        <f t="shared" ca="1" si="47"/>
        <v>#REF!</v>
      </c>
      <c r="AC828" s="23" t="e">
        <f ca="1">IF(AB828&gt;REFERENCIAS!$C$62,REFERENCIAS!$B$62,IF(AND(AB828&gt;=REFERENCIAS!$C$63,AB828&lt;REFERENCIAS!$D$63),REFERENCIAS!$B$63,IF(AND(AB828&gt;REFERENCIAS!$C$64,AB828&lt;=REFERENCIAS!$D$64),REFERENCIAS!$B$64,IF(AND(AB828&gt;=REFERENCIAS!$C$65,AB828&lt;REFERENCIAS!$D$65),REFERENCIAS!$B$65, "Revisar"))))</f>
        <v>#REF!</v>
      </c>
      <c r="AD828" s="94" t="e">
        <f ca="1">VLOOKUP(AC828,REFERENCIAS!$B$62:$G$65,4,FALSE)</f>
        <v>#REF!</v>
      </c>
      <c r="AJ828" s="20"/>
    </row>
    <row r="829" spans="1:36" ht="17.25" x14ac:dyDescent="0.25">
      <c r="A829" s="74"/>
      <c r="B829" s="19"/>
      <c r="C829" s="19"/>
      <c r="D829" s="50"/>
      <c r="E829" s="73"/>
      <c r="F829" s="74"/>
      <c r="G829" s="9"/>
      <c r="H829" s="48"/>
      <c r="I829" s="49">
        <f t="shared" ca="1" si="45"/>
        <v>2022</v>
      </c>
      <c r="J829" s="22">
        <f t="shared" ca="1" si="44"/>
        <v>1</v>
      </c>
      <c r="K829" s="19"/>
      <c r="L829" s="73"/>
      <c r="M829" s="74"/>
      <c r="N829" s="19"/>
      <c r="O829" s="73"/>
      <c r="P829" s="82">
        <v>1</v>
      </c>
      <c r="Q829" s="24">
        <v>1</v>
      </c>
      <c r="R829" s="81">
        <f t="shared" si="46"/>
        <v>1</v>
      </c>
      <c r="S829" s="85"/>
      <c r="T829" s="19"/>
      <c r="U829" s="22"/>
      <c r="V829" s="59"/>
      <c r="W829" s="81"/>
      <c r="X829" s="91" t="e">
        <f ca="1">+VLOOKUP(#REF!,REFERENCIAS!$C:$D,2,0)*VLOOKUP(#REF!,PONDERADORES!A:P,IF(AND(INFORMACION!$T829='REFERENCIAS RIESGO'!$C$36,INFORMACION!$F829=REFERENCIAS!$C$24),16,IF(INFORMACION!$T829='REFERENCIAS RIESGO'!$C$36,13,IF(INFORMACION!$F829=REFERENCIAS!$C$24,10,7))),0)+VLOOKUP(K829,REFERENCIAS!$C:$D,2,0)*VLOOKUP($K$2,PONDERADORES!A:P,IF(AND(INFORMACION!$T829='REFERENCIAS RIESGO'!$C$36,INFORMACION!$F829=REFERENCIAS!$C$24),16,IF(INFORMACION!$T829='REFERENCIAS RIESGO'!$C$36,13,IF(INFORMACION!$F829=REFERENCIAS!$C$24,10,7))),0)+VLOOKUP(L829,REFERENCIAS!$C:$D,2,0)*VLOOKUP($L$2,PONDERADORES!A:P,IF(AND(INFORMACION!$T829='REFERENCIAS RIESGO'!$C$36,INFORMACION!$F829=REFERENCIAS!$C$24),16,IF(INFORMACION!$T829='REFERENCIAS RIESGO'!$C$36,13,IF(INFORMACION!$F829=REFERENCIAS!$C$24,10,7))),0)+VLOOKUP(F829,REFERENCIAS!$C:$D,2,0)*VLOOKUP($F$2,PONDERADORES!A:P,IF(AND(INFORMACION!$T829='REFERENCIAS RIESGO'!$C$36,INFORMACION!$F829=REFERENCIAS!$C$24),16,IF(INFORMACION!$T829='REFERENCIAS RIESGO'!$C$36,13,IF(INFORMACION!$F829=REFERENCIAS!$C$24,10,7))),0)+VLOOKUP(T829,REFERENCIAS!$C:$D,2,0)*VLOOKUP($T$2,PONDERADORES!A:P,IF(AND(INFORMACION!$T829='REFERENCIAS RIESGO'!$C$36,INFORMACION!$F829=REFERENCIAS!$C$24),16,IF(INFORMACION!$T829='REFERENCIAS RIESGO'!$C$36,13,IF(INFORMACION!$F829=REFERENCIAS!$C$24,10,7))),0)+VLOOKUP(IF(J829&lt;=0.2,0.2,IF(AND(J829&gt;0.2,J829&lt;=0.4),0.4,IF(AND(J829&gt;0.4,J829&lt;=0.6),0.6,IF(AND(J829&gt;0.6,J829&lt;=0.8),0.8,IF(AND(J829&gt;0.8,J829&lt;=1),1))))),REFERENCIAS!$C:$D,2,0)*VLOOKUP($J$2,PONDERADORES!A:P,IF(AND(INFORMACION!$T829='REFERENCIAS RIESGO'!$C$36,INFORMACION!$F829=REFERENCIAS!$C$24),16,IF(INFORMACION!$T829='REFERENCIAS RIESGO'!$C$36,13,IF(INFORMACION!$F829=REFERENCIAS!$C$24,10,7))),0)</f>
        <v>#REF!</v>
      </c>
      <c r="Y829" s="68">
        <f>+VLOOKUP(M829,REFERENCIAS!$C:$D,2,0)*VLOOKUP($M$2,PONDERADORES!$A$7:$G$9,7,0)+VLOOKUP(N829,REFERENCIAS!$C:$D,2,0)*VLOOKUP($N$2,PONDERADORES!$A$7:$G$9,7,0)+VLOOKUP(O829,REFERENCIAS!$C:$D,2,0)*VLOOKUP($O$2,PONDERADORES!$A$7:$G$9,7,0)</f>
        <v>0.2</v>
      </c>
      <c r="Z829" s="2">
        <f>+VLOOKUP(IF(R829&lt;0.1,0,IF(AND(R829&gt;=0.1,R829&lt;0.2),0.1,IF(AND(R829&gt;=0.2,R829&lt;0.3),0.2,IF(R829&gt;0.3,0.3,)))),REFERENCIAS!$C:$D,2,0)*VLOOKUP($R$2,PONDERADORES!$A$11:$G$11,7,0)</f>
        <v>15</v>
      </c>
      <c r="AA829" s="92"/>
      <c r="AB829" s="95" t="e">
        <f t="shared" ca="1" si="47"/>
        <v>#REF!</v>
      </c>
      <c r="AC829" s="23" t="e">
        <f ca="1">IF(AB829&gt;REFERENCIAS!$C$62,REFERENCIAS!$B$62,IF(AND(AB829&gt;=REFERENCIAS!$C$63,AB829&lt;REFERENCIAS!$D$63),REFERENCIAS!$B$63,IF(AND(AB829&gt;REFERENCIAS!$C$64,AB829&lt;=REFERENCIAS!$D$64),REFERENCIAS!$B$64,IF(AND(AB829&gt;=REFERENCIAS!$C$65,AB829&lt;REFERENCIAS!$D$65),REFERENCIAS!$B$65, "Revisar"))))</f>
        <v>#REF!</v>
      </c>
      <c r="AD829" s="94" t="e">
        <f ca="1">VLOOKUP(AC829,REFERENCIAS!$B$62:$G$65,4,FALSE)</f>
        <v>#REF!</v>
      </c>
      <c r="AJ829" s="20"/>
    </row>
    <row r="830" spans="1:36" ht="17.25" x14ac:dyDescent="0.25">
      <c r="A830" s="74"/>
      <c r="B830" s="19"/>
      <c r="C830" s="19"/>
      <c r="D830" s="50"/>
      <c r="E830" s="73"/>
      <c r="F830" s="74"/>
      <c r="G830" s="9"/>
      <c r="H830" s="48"/>
      <c r="I830" s="49">
        <f t="shared" ca="1" si="45"/>
        <v>2022</v>
      </c>
      <c r="J830" s="22">
        <f t="shared" ca="1" si="44"/>
        <v>1</v>
      </c>
      <c r="K830" s="19"/>
      <c r="L830" s="73"/>
      <c r="M830" s="74"/>
      <c r="N830" s="19"/>
      <c r="O830" s="73"/>
      <c r="P830" s="82">
        <v>1</v>
      </c>
      <c r="Q830" s="24">
        <v>1</v>
      </c>
      <c r="R830" s="81">
        <f t="shared" si="46"/>
        <v>1</v>
      </c>
      <c r="S830" s="85"/>
      <c r="T830" s="19"/>
      <c r="U830" s="22"/>
      <c r="V830" s="59"/>
      <c r="W830" s="81"/>
      <c r="X830" s="91" t="e">
        <f ca="1">+VLOOKUP(#REF!,REFERENCIAS!$C:$D,2,0)*VLOOKUP(#REF!,PONDERADORES!A:P,IF(AND(INFORMACION!$T830='REFERENCIAS RIESGO'!$C$36,INFORMACION!$F830=REFERENCIAS!$C$24),16,IF(INFORMACION!$T830='REFERENCIAS RIESGO'!$C$36,13,IF(INFORMACION!$F830=REFERENCIAS!$C$24,10,7))),0)+VLOOKUP(K830,REFERENCIAS!$C:$D,2,0)*VLOOKUP($K$2,PONDERADORES!A:P,IF(AND(INFORMACION!$T830='REFERENCIAS RIESGO'!$C$36,INFORMACION!$F830=REFERENCIAS!$C$24),16,IF(INFORMACION!$T830='REFERENCIAS RIESGO'!$C$36,13,IF(INFORMACION!$F830=REFERENCIAS!$C$24,10,7))),0)+VLOOKUP(L830,REFERENCIAS!$C:$D,2,0)*VLOOKUP($L$2,PONDERADORES!A:P,IF(AND(INFORMACION!$T830='REFERENCIAS RIESGO'!$C$36,INFORMACION!$F830=REFERENCIAS!$C$24),16,IF(INFORMACION!$T830='REFERENCIAS RIESGO'!$C$36,13,IF(INFORMACION!$F830=REFERENCIAS!$C$24,10,7))),0)+VLOOKUP(F830,REFERENCIAS!$C:$D,2,0)*VLOOKUP($F$2,PONDERADORES!A:P,IF(AND(INFORMACION!$T830='REFERENCIAS RIESGO'!$C$36,INFORMACION!$F830=REFERENCIAS!$C$24),16,IF(INFORMACION!$T830='REFERENCIAS RIESGO'!$C$36,13,IF(INFORMACION!$F830=REFERENCIAS!$C$24,10,7))),0)+VLOOKUP(T830,REFERENCIAS!$C:$D,2,0)*VLOOKUP($T$2,PONDERADORES!A:P,IF(AND(INFORMACION!$T830='REFERENCIAS RIESGO'!$C$36,INFORMACION!$F830=REFERENCIAS!$C$24),16,IF(INFORMACION!$T830='REFERENCIAS RIESGO'!$C$36,13,IF(INFORMACION!$F830=REFERENCIAS!$C$24,10,7))),0)+VLOOKUP(IF(J830&lt;=0.2,0.2,IF(AND(J830&gt;0.2,J830&lt;=0.4),0.4,IF(AND(J830&gt;0.4,J830&lt;=0.6),0.6,IF(AND(J830&gt;0.6,J830&lt;=0.8),0.8,IF(AND(J830&gt;0.8,J830&lt;=1),1))))),REFERENCIAS!$C:$D,2,0)*VLOOKUP($J$2,PONDERADORES!A:P,IF(AND(INFORMACION!$T830='REFERENCIAS RIESGO'!$C$36,INFORMACION!$F830=REFERENCIAS!$C$24),16,IF(INFORMACION!$T830='REFERENCIAS RIESGO'!$C$36,13,IF(INFORMACION!$F830=REFERENCIAS!$C$24,10,7))),0)</f>
        <v>#REF!</v>
      </c>
      <c r="Y830" s="68">
        <f>+VLOOKUP(M830,REFERENCIAS!$C:$D,2,0)*VLOOKUP($M$2,PONDERADORES!$A$7:$G$9,7,0)+VLOOKUP(N830,REFERENCIAS!$C:$D,2,0)*VLOOKUP($N$2,PONDERADORES!$A$7:$G$9,7,0)+VLOOKUP(O830,REFERENCIAS!$C:$D,2,0)*VLOOKUP($O$2,PONDERADORES!$A$7:$G$9,7,0)</f>
        <v>0.2</v>
      </c>
      <c r="Z830" s="2">
        <f>+VLOOKUP(IF(R830&lt;0.1,0,IF(AND(R830&gt;=0.1,R830&lt;0.2),0.1,IF(AND(R830&gt;=0.2,R830&lt;0.3),0.2,IF(R830&gt;0.3,0.3,)))),REFERENCIAS!$C:$D,2,0)*VLOOKUP($R$2,PONDERADORES!$A$11:$G$11,7,0)</f>
        <v>15</v>
      </c>
      <c r="AA830" s="92"/>
      <c r="AB830" s="95" t="e">
        <f t="shared" ca="1" si="47"/>
        <v>#REF!</v>
      </c>
      <c r="AC830" s="23" t="e">
        <f ca="1">IF(AB830&gt;REFERENCIAS!$C$62,REFERENCIAS!$B$62,IF(AND(AB830&gt;=REFERENCIAS!$C$63,AB830&lt;REFERENCIAS!$D$63),REFERENCIAS!$B$63,IF(AND(AB830&gt;REFERENCIAS!$C$64,AB830&lt;=REFERENCIAS!$D$64),REFERENCIAS!$B$64,IF(AND(AB830&gt;=REFERENCIAS!$C$65,AB830&lt;REFERENCIAS!$D$65),REFERENCIAS!$B$65, "Revisar"))))</f>
        <v>#REF!</v>
      </c>
      <c r="AD830" s="94" t="e">
        <f ca="1">VLOOKUP(AC830,REFERENCIAS!$B$62:$G$65,4,FALSE)</f>
        <v>#REF!</v>
      </c>
      <c r="AJ830" s="20"/>
    </row>
    <row r="831" spans="1:36" ht="17.25" x14ac:dyDescent="0.25">
      <c r="A831" s="74"/>
      <c r="B831" s="19"/>
      <c r="C831" s="19"/>
      <c r="D831" s="50"/>
      <c r="E831" s="73"/>
      <c r="F831" s="74"/>
      <c r="G831" s="9"/>
      <c r="H831" s="48"/>
      <c r="I831" s="49">
        <f t="shared" ca="1" si="45"/>
        <v>2022</v>
      </c>
      <c r="J831" s="22">
        <f t="shared" ca="1" si="44"/>
        <v>1</v>
      </c>
      <c r="K831" s="19"/>
      <c r="L831" s="73"/>
      <c r="M831" s="74"/>
      <c r="N831" s="19"/>
      <c r="O831" s="73"/>
      <c r="P831" s="82">
        <v>1</v>
      </c>
      <c r="Q831" s="24">
        <v>1</v>
      </c>
      <c r="R831" s="81">
        <f t="shared" si="46"/>
        <v>1</v>
      </c>
      <c r="S831" s="85"/>
      <c r="T831" s="19"/>
      <c r="U831" s="22"/>
      <c r="V831" s="59"/>
      <c r="W831" s="81"/>
      <c r="X831" s="91" t="e">
        <f ca="1">+VLOOKUP(#REF!,REFERENCIAS!$C:$D,2,0)*VLOOKUP(#REF!,PONDERADORES!A:P,IF(AND(INFORMACION!$T831='REFERENCIAS RIESGO'!$C$36,INFORMACION!$F831=REFERENCIAS!$C$24),16,IF(INFORMACION!$T831='REFERENCIAS RIESGO'!$C$36,13,IF(INFORMACION!$F831=REFERENCIAS!$C$24,10,7))),0)+VLOOKUP(K831,REFERENCIAS!$C:$D,2,0)*VLOOKUP($K$2,PONDERADORES!A:P,IF(AND(INFORMACION!$T831='REFERENCIAS RIESGO'!$C$36,INFORMACION!$F831=REFERENCIAS!$C$24),16,IF(INFORMACION!$T831='REFERENCIAS RIESGO'!$C$36,13,IF(INFORMACION!$F831=REFERENCIAS!$C$24,10,7))),0)+VLOOKUP(L831,REFERENCIAS!$C:$D,2,0)*VLOOKUP($L$2,PONDERADORES!A:P,IF(AND(INFORMACION!$T831='REFERENCIAS RIESGO'!$C$36,INFORMACION!$F831=REFERENCIAS!$C$24),16,IF(INFORMACION!$T831='REFERENCIAS RIESGO'!$C$36,13,IF(INFORMACION!$F831=REFERENCIAS!$C$24,10,7))),0)+VLOOKUP(F831,REFERENCIAS!$C:$D,2,0)*VLOOKUP($F$2,PONDERADORES!A:P,IF(AND(INFORMACION!$T831='REFERENCIAS RIESGO'!$C$36,INFORMACION!$F831=REFERENCIAS!$C$24),16,IF(INFORMACION!$T831='REFERENCIAS RIESGO'!$C$36,13,IF(INFORMACION!$F831=REFERENCIAS!$C$24,10,7))),0)+VLOOKUP(T831,REFERENCIAS!$C:$D,2,0)*VLOOKUP($T$2,PONDERADORES!A:P,IF(AND(INFORMACION!$T831='REFERENCIAS RIESGO'!$C$36,INFORMACION!$F831=REFERENCIAS!$C$24),16,IF(INFORMACION!$T831='REFERENCIAS RIESGO'!$C$36,13,IF(INFORMACION!$F831=REFERENCIAS!$C$24,10,7))),0)+VLOOKUP(IF(J831&lt;=0.2,0.2,IF(AND(J831&gt;0.2,J831&lt;=0.4),0.4,IF(AND(J831&gt;0.4,J831&lt;=0.6),0.6,IF(AND(J831&gt;0.6,J831&lt;=0.8),0.8,IF(AND(J831&gt;0.8,J831&lt;=1),1))))),REFERENCIAS!$C:$D,2,0)*VLOOKUP($J$2,PONDERADORES!A:P,IF(AND(INFORMACION!$T831='REFERENCIAS RIESGO'!$C$36,INFORMACION!$F831=REFERENCIAS!$C$24),16,IF(INFORMACION!$T831='REFERENCIAS RIESGO'!$C$36,13,IF(INFORMACION!$F831=REFERENCIAS!$C$24,10,7))),0)</f>
        <v>#REF!</v>
      </c>
      <c r="Y831" s="68">
        <f>+VLOOKUP(M831,REFERENCIAS!$C:$D,2,0)*VLOOKUP($M$2,PONDERADORES!$A$7:$G$9,7,0)+VLOOKUP(N831,REFERENCIAS!$C:$D,2,0)*VLOOKUP($N$2,PONDERADORES!$A$7:$G$9,7,0)+VLOOKUP(O831,REFERENCIAS!$C:$D,2,0)*VLOOKUP($O$2,PONDERADORES!$A$7:$G$9,7,0)</f>
        <v>0.2</v>
      </c>
      <c r="Z831" s="2">
        <f>+VLOOKUP(IF(R831&lt;0.1,0,IF(AND(R831&gt;=0.1,R831&lt;0.2),0.1,IF(AND(R831&gt;=0.2,R831&lt;0.3),0.2,IF(R831&gt;0.3,0.3,)))),REFERENCIAS!$C:$D,2,0)*VLOOKUP($R$2,PONDERADORES!$A$11:$G$11,7,0)</f>
        <v>15</v>
      </c>
      <c r="AA831" s="92"/>
      <c r="AB831" s="95" t="e">
        <f t="shared" ca="1" si="47"/>
        <v>#REF!</v>
      </c>
      <c r="AC831" s="23" t="e">
        <f ca="1">IF(AB831&gt;REFERENCIAS!$C$62,REFERENCIAS!$B$62,IF(AND(AB831&gt;=REFERENCIAS!$C$63,AB831&lt;REFERENCIAS!$D$63),REFERENCIAS!$B$63,IF(AND(AB831&gt;REFERENCIAS!$C$64,AB831&lt;=REFERENCIAS!$D$64),REFERENCIAS!$B$64,IF(AND(AB831&gt;=REFERENCIAS!$C$65,AB831&lt;REFERENCIAS!$D$65),REFERENCIAS!$B$65, "Revisar"))))</f>
        <v>#REF!</v>
      </c>
      <c r="AD831" s="94" t="e">
        <f ca="1">VLOOKUP(AC831,REFERENCIAS!$B$62:$G$65,4,FALSE)</f>
        <v>#REF!</v>
      </c>
      <c r="AJ831" s="20"/>
    </row>
    <row r="832" spans="1:36" ht="17.25" x14ac:dyDescent="0.25">
      <c r="A832" s="74"/>
      <c r="B832" s="19"/>
      <c r="C832" s="19"/>
      <c r="D832" s="50"/>
      <c r="E832" s="73"/>
      <c r="F832" s="74"/>
      <c r="G832" s="9"/>
      <c r="H832" s="48"/>
      <c r="I832" s="49">
        <f t="shared" ca="1" si="45"/>
        <v>2022</v>
      </c>
      <c r="J832" s="22">
        <f t="shared" ca="1" si="44"/>
        <v>1</v>
      </c>
      <c r="K832" s="19"/>
      <c r="L832" s="73"/>
      <c r="M832" s="74"/>
      <c r="N832" s="19"/>
      <c r="O832" s="73"/>
      <c r="P832" s="82">
        <v>1</v>
      </c>
      <c r="Q832" s="24">
        <v>1</v>
      </c>
      <c r="R832" s="81">
        <f t="shared" si="46"/>
        <v>1</v>
      </c>
      <c r="S832" s="85"/>
      <c r="T832" s="19"/>
      <c r="U832" s="22"/>
      <c r="V832" s="59"/>
      <c r="W832" s="81"/>
      <c r="X832" s="91" t="e">
        <f ca="1">+VLOOKUP(#REF!,REFERENCIAS!$C:$D,2,0)*VLOOKUP(#REF!,PONDERADORES!A:P,IF(AND(INFORMACION!$T832='REFERENCIAS RIESGO'!$C$36,INFORMACION!$F832=REFERENCIAS!$C$24),16,IF(INFORMACION!$T832='REFERENCIAS RIESGO'!$C$36,13,IF(INFORMACION!$F832=REFERENCIAS!$C$24,10,7))),0)+VLOOKUP(K832,REFERENCIAS!$C:$D,2,0)*VLOOKUP($K$2,PONDERADORES!A:P,IF(AND(INFORMACION!$T832='REFERENCIAS RIESGO'!$C$36,INFORMACION!$F832=REFERENCIAS!$C$24),16,IF(INFORMACION!$T832='REFERENCIAS RIESGO'!$C$36,13,IF(INFORMACION!$F832=REFERENCIAS!$C$24,10,7))),0)+VLOOKUP(L832,REFERENCIAS!$C:$D,2,0)*VLOOKUP($L$2,PONDERADORES!A:P,IF(AND(INFORMACION!$T832='REFERENCIAS RIESGO'!$C$36,INFORMACION!$F832=REFERENCIAS!$C$24),16,IF(INFORMACION!$T832='REFERENCIAS RIESGO'!$C$36,13,IF(INFORMACION!$F832=REFERENCIAS!$C$24,10,7))),0)+VLOOKUP(F832,REFERENCIAS!$C:$D,2,0)*VLOOKUP($F$2,PONDERADORES!A:P,IF(AND(INFORMACION!$T832='REFERENCIAS RIESGO'!$C$36,INFORMACION!$F832=REFERENCIAS!$C$24),16,IF(INFORMACION!$T832='REFERENCIAS RIESGO'!$C$36,13,IF(INFORMACION!$F832=REFERENCIAS!$C$24,10,7))),0)+VLOOKUP(T832,REFERENCIAS!$C:$D,2,0)*VLOOKUP($T$2,PONDERADORES!A:P,IF(AND(INFORMACION!$T832='REFERENCIAS RIESGO'!$C$36,INFORMACION!$F832=REFERENCIAS!$C$24),16,IF(INFORMACION!$T832='REFERENCIAS RIESGO'!$C$36,13,IF(INFORMACION!$F832=REFERENCIAS!$C$24,10,7))),0)+VLOOKUP(IF(J832&lt;=0.2,0.2,IF(AND(J832&gt;0.2,J832&lt;=0.4),0.4,IF(AND(J832&gt;0.4,J832&lt;=0.6),0.6,IF(AND(J832&gt;0.6,J832&lt;=0.8),0.8,IF(AND(J832&gt;0.8,J832&lt;=1),1))))),REFERENCIAS!$C:$D,2,0)*VLOOKUP($J$2,PONDERADORES!A:P,IF(AND(INFORMACION!$T832='REFERENCIAS RIESGO'!$C$36,INFORMACION!$F832=REFERENCIAS!$C$24),16,IF(INFORMACION!$T832='REFERENCIAS RIESGO'!$C$36,13,IF(INFORMACION!$F832=REFERENCIAS!$C$24,10,7))),0)</f>
        <v>#REF!</v>
      </c>
      <c r="Y832" s="68">
        <f>+VLOOKUP(M832,REFERENCIAS!$C:$D,2,0)*VLOOKUP($M$2,PONDERADORES!$A$7:$G$9,7,0)+VLOOKUP(N832,REFERENCIAS!$C:$D,2,0)*VLOOKUP($N$2,PONDERADORES!$A$7:$G$9,7,0)+VLOOKUP(O832,REFERENCIAS!$C:$D,2,0)*VLOOKUP($O$2,PONDERADORES!$A$7:$G$9,7,0)</f>
        <v>0.2</v>
      </c>
      <c r="Z832" s="2">
        <f>+VLOOKUP(IF(R832&lt;0.1,0,IF(AND(R832&gt;=0.1,R832&lt;0.2),0.1,IF(AND(R832&gt;=0.2,R832&lt;0.3),0.2,IF(R832&gt;0.3,0.3,)))),REFERENCIAS!$C:$D,2,0)*VLOOKUP($R$2,PONDERADORES!$A$11:$G$11,7,0)</f>
        <v>15</v>
      </c>
      <c r="AA832" s="92"/>
      <c r="AB832" s="95" t="e">
        <f t="shared" ca="1" si="47"/>
        <v>#REF!</v>
      </c>
      <c r="AC832" s="23" t="e">
        <f ca="1">IF(AB832&gt;REFERENCIAS!$C$62,REFERENCIAS!$B$62,IF(AND(AB832&gt;=REFERENCIAS!$C$63,AB832&lt;REFERENCIAS!$D$63),REFERENCIAS!$B$63,IF(AND(AB832&gt;REFERENCIAS!$C$64,AB832&lt;=REFERENCIAS!$D$64),REFERENCIAS!$B$64,IF(AND(AB832&gt;=REFERENCIAS!$C$65,AB832&lt;REFERENCIAS!$D$65),REFERENCIAS!$B$65, "Revisar"))))</f>
        <v>#REF!</v>
      </c>
      <c r="AD832" s="94" t="e">
        <f ca="1">VLOOKUP(AC832,REFERENCIAS!$B$62:$G$65,4,FALSE)</f>
        <v>#REF!</v>
      </c>
      <c r="AJ832" s="20"/>
    </row>
    <row r="833" spans="1:36" ht="17.25" x14ac:dyDescent="0.25">
      <c r="A833" s="74"/>
      <c r="B833" s="19"/>
      <c r="C833" s="19"/>
      <c r="D833" s="50"/>
      <c r="E833" s="73"/>
      <c r="F833" s="74"/>
      <c r="G833" s="9"/>
      <c r="H833" s="48"/>
      <c r="I833" s="49">
        <f t="shared" ca="1" si="45"/>
        <v>2022</v>
      </c>
      <c r="J833" s="22">
        <f t="shared" ca="1" si="44"/>
        <v>1</v>
      </c>
      <c r="K833" s="19"/>
      <c r="L833" s="73"/>
      <c r="M833" s="74"/>
      <c r="N833" s="19"/>
      <c r="O833" s="73"/>
      <c r="P833" s="82">
        <v>1</v>
      </c>
      <c r="Q833" s="24">
        <v>1</v>
      </c>
      <c r="R833" s="81">
        <f t="shared" si="46"/>
        <v>1</v>
      </c>
      <c r="S833" s="87"/>
      <c r="T833" s="19"/>
      <c r="U833" s="25"/>
      <c r="V833" s="25"/>
      <c r="W833" s="81"/>
      <c r="X833" s="91" t="e">
        <f ca="1">+VLOOKUP(#REF!,REFERENCIAS!$C:$D,2,0)*VLOOKUP(#REF!,PONDERADORES!A:P,IF(AND(INFORMACION!$T833='REFERENCIAS RIESGO'!$C$36,INFORMACION!$F833=REFERENCIAS!$C$24),16,IF(INFORMACION!$T833='REFERENCIAS RIESGO'!$C$36,13,IF(INFORMACION!$F833=REFERENCIAS!$C$24,10,7))),0)+VLOOKUP(K833,REFERENCIAS!$C:$D,2,0)*VLOOKUP($K$2,PONDERADORES!A:P,IF(AND(INFORMACION!$T833='REFERENCIAS RIESGO'!$C$36,INFORMACION!$F833=REFERENCIAS!$C$24),16,IF(INFORMACION!$T833='REFERENCIAS RIESGO'!$C$36,13,IF(INFORMACION!$F833=REFERENCIAS!$C$24,10,7))),0)+VLOOKUP(L833,REFERENCIAS!$C:$D,2,0)*VLOOKUP($L$2,PONDERADORES!A:P,IF(AND(INFORMACION!$T833='REFERENCIAS RIESGO'!$C$36,INFORMACION!$F833=REFERENCIAS!$C$24),16,IF(INFORMACION!$T833='REFERENCIAS RIESGO'!$C$36,13,IF(INFORMACION!$F833=REFERENCIAS!$C$24,10,7))),0)+VLOOKUP(F833,REFERENCIAS!$C:$D,2,0)*VLOOKUP($F$2,PONDERADORES!A:P,IF(AND(INFORMACION!$T833='REFERENCIAS RIESGO'!$C$36,INFORMACION!$F833=REFERENCIAS!$C$24),16,IF(INFORMACION!$T833='REFERENCIAS RIESGO'!$C$36,13,IF(INFORMACION!$F833=REFERENCIAS!$C$24,10,7))),0)+VLOOKUP(T833,REFERENCIAS!$C:$D,2,0)*VLOOKUP($T$2,PONDERADORES!A:P,IF(AND(INFORMACION!$T833='REFERENCIAS RIESGO'!$C$36,INFORMACION!$F833=REFERENCIAS!$C$24),16,IF(INFORMACION!$T833='REFERENCIAS RIESGO'!$C$36,13,IF(INFORMACION!$F833=REFERENCIAS!$C$24,10,7))),0)+VLOOKUP(IF(J833&lt;=0.2,0.2,IF(AND(J833&gt;0.2,J833&lt;=0.4),0.4,IF(AND(J833&gt;0.4,J833&lt;=0.6),0.6,IF(AND(J833&gt;0.6,J833&lt;=0.8),0.8,IF(AND(J833&gt;0.8,J833&lt;=1),1))))),REFERENCIAS!$C:$D,2,0)*VLOOKUP($J$2,PONDERADORES!A:P,IF(AND(INFORMACION!$T833='REFERENCIAS RIESGO'!$C$36,INFORMACION!$F833=REFERENCIAS!$C$24),16,IF(INFORMACION!$T833='REFERENCIAS RIESGO'!$C$36,13,IF(INFORMACION!$F833=REFERENCIAS!$C$24,10,7))),0)</f>
        <v>#REF!</v>
      </c>
      <c r="Y833" s="68">
        <f>+VLOOKUP(M833,REFERENCIAS!$C:$D,2,0)*VLOOKUP($M$2,PONDERADORES!$A$7:$G$9,7,0)+VLOOKUP(N833,REFERENCIAS!$C:$D,2,0)*VLOOKUP($N$2,PONDERADORES!$A$7:$G$9,7,0)+VLOOKUP(O833,REFERENCIAS!$C:$D,2,0)*VLOOKUP($O$2,PONDERADORES!$A$7:$G$9,7,0)</f>
        <v>0.2</v>
      </c>
      <c r="Z833" s="2">
        <f>+VLOOKUP(IF(R833&lt;0.1,0,IF(AND(R833&gt;=0.1,R833&lt;0.2),0.1,IF(AND(R833&gt;=0.2,R833&lt;0.3),0.2,IF(R833&gt;0.3,0.3,)))),REFERENCIAS!$C:$D,2,0)*VLOOKUP($R$2,PONDERADORES!$A$11:$G$11,7,0)</f>
        <v>15</v>
      </c>
      <c r="AA833" s="92"/>
      <c r="AB833" s="95" t="e">
        <f t="shared" ca="1" si="47"/>
        <v>#REF!</v>
      </c>
      <c r="AC833" s="23" t="e">
        <f ca="1">IF(AB833&gt;REFERENCIAS!$C$62,REFERENCIAS!$B$62,IF(AND(AB833&gt;=REFERENCIAS!$C$63,AB833&lt;REFERENCIAS!$D$63),REFERENCIAS!$B$63,IF(AND(AB833&gt;REFERENCIAS!$C$64,AB833&lt;=REFERENCIAS!$D$64),REFERENCIAS!$B$64,IF(AND(AB833&gt;=REFERENCIAS!$C$65,AB833&lt;REFERENCIAS!$D$65),REFERENCIAS!$B$65, "Revisar"))))</f>
        <v>#REF!</v>
      </c>
      <c r="AD833" s="94" t="e">
        <f ca="1">VLOOKUP(AC833,REFERENCIAS!$B$62:$G$65,4,FALSE)</f>
        <v>#REF!</v>
      </c>
      <c r="AJ833" s="20"/>
    </row>
    <row r="834" spans="1:36" ht="17.25" x14ac:dyDescent="0.25">
      <c r="A834" s="74"/>
      <c r="B834" s="19"/>
      <c r="C834" s="19"/>
      <c r="D834" s="50"/>
      <c r="E834" s="73"/>
      <c r="F834" s="74"/>
      <c r="G834" s="9"/>
      <c r="H834" s="48"/>
      <c r="I834" s="49">
        <f t="shared" ca="1" si="45"/>
        <v>2022</v>
      </c>
      <c r="J834" s="22">
        <f t="shared" ca="1" si="44"/>
        <v>1</v>
      </c>
      <c r="K834" s="19"/>
      <c r="L834" s="73"/>
      <c r="M834" s="74"/>
      <c r="N834" s="19"/>
      <c r="O834" s="73"/>
      <c r="P834" s="82">
        <v>1</v>
      </c>
      <c r="Q834" s="24">
        <v>1</v>
      </c>
      <c r="R834" s="81">
        <f t="shared" si="46"/>
        <v>1</v>
      </c>
      <c r="S834" s="87"/>
      <c r="T834" s="19"/>
      <c r="U834" s="25"/>
      <c r="V834" s="25"/>
      <c r="W834" s="81"/>
      <c r="X834" s="91" t="e">
        <f ca="1">+VLOOKUP(#REF!,REFERENCIAS!$C:$D,2,0)*VLOOKUP(#REF!,PONDERADORES!A:P,IF(AND(INFORMACION!$T834='REFERENCIAS RIESGO'!$C$36,INFORMACION!$F834=REFERENCIAS!$C$24),16,IF(INFORMACION!$T834='REFERENCIAS RIESGO'!$C$36,13,IF(INFORMACION!$F834=REFERENCIAS!$C$24,10,7))),0)+VLOOKUP(K834,REFERENCIAS!$C:$D,2,0)*VLOOKUP($K$2,PONDERADORES!A:P,IF(AND(INFORMACION!$T834='REFERENCIAS RIESGO'!$C$36,INFORMACION!$F834=REFERENCIAS!$C$24),16,IF(INFORMACION!$T834='REFERENCIAS RIESGO'!$C$36,13,IF(INFORMACION!$F834=REFERENCIAS!$C$24,10,7))),0)+VLOOKUP(L834,REFERENCIAS!$C:$D,2,0)*VLOOKUP($L$2,PONDERADORES!A:P,IF(AND(INFORMACION!$T834='REFERENCIAS RIESGO'!$C$36,INFORMACION!$F834=REFERENCIAS!$C$24),16,IF(INFORMACION!$T834='REFERENCIAS RIESGO'!$C$36,13,IF(INFORMACION!$F834=REFERENCIAS!$C$24,10,7))),0)+VLOOKUP(F834,REFERENCIAS!$C:$D,2,0)*VLOOKUP($F$2,PONDERADORES!A:P,IF(AND(INFORMACION!$T834='REFERENCIAS RIESGO'!$C$36,INFORMACION!$F834=REFERENCIAS!$C$24),16,IF(INFORMACION!$T834='REFERENCIAS RIESGO'!$C$36,13,IF(INFORMACION!$F834=REFERENCIAS!$C$24,10,7))),0)+VLOOKUP(T834,REFERENCIAS!$C:$D,2,0)*VLOOKUP($T$2,PONDERADORES!A:P,IF(AND(INFORMACION!$T834='REFERENCIAS RIESGO'!$C$36,INFORMACION!$F834=REFERENCIAS!$C$24),16,IF(INFORMACION!$T834='REFERENCIAS RIESGO'!$C$36,13,IF(INFORMACION!$F834=REFERENCIAS!$C$24,10,7))),0)+VLOOKUP(IF(J834&lt;=0.2,0.2,IF(AND(J834&gt;0.2,J834&lt;=0.4),0.4,IF(AND(J834&gt;0.4,J834&lt;=0.6),0.6,IF(AND(J834&gt;0.6,J834&lt;=0.8),0.8,IF(AND(J834&gt;0.8,J834&lt;=1),1))))),REFERENCIAS!$C:$D,2,0)*VLOOKUP($J$2,PONDERADORES!A:P,IF(AND(INFORMACION!$T834='REFERENCIAS RIESGO'!$C$36,INFORMACION!$F834=REFERENCIAS!$C$24),16,IF(INFORMACION!$T834='REFERENCIAS RIESGO'!$C$36,13,IF(INFORMACION!$F834=REFERENCIAS!$C$24,10,7))),0)</f>
        <v>#REF!</v>
      </c>
      <c r="Y834" s="68">
        <f>+VLOOKUP(M834,REFERENCIAS!$C:$D,2,0)*VLOOKUP($M$2,PONDERADORES!$A$7:$G$9,7,0)+VLOOKUP(N834,REFERENCIAS!$C:$D,2,0)*VLOOKUP($N$2,PONDERADORES!$A$7:$G$9,7,0)+VLOOKUP(O834,REFERENCIAS!$C:$D,2,0)*VLOOKUP($O$2,PONDERADORES!$A$7:$G$9,7,0)</f>
        <v>0.2</v>
      </c>
      <c r="Z834" s="2">
        <f>+VLOOKUP(IF(R834&lt;0.1,0,IF(AND(R834&gt;=0.1,R834&lt;0.2),0.1,IF(AND(R834&gt;=0.2,R834&lt;0.3),0.2,IF(R834&gt;0.3,0.3,)))),REFERENCIAS!$C:$D,2,0)*VLOOKUP($R$2,PONDERADORES!$A$11:$G$11,7,0)</f>
        <v>15</v>
      </c>
      <c r="AA834" s="92"/>
      <c r="AB834" s="95" t="e">
        <f t="shared" ca="1" si="47"/>
        <v>#REF!</v>
      </c>
      <c r="AC834" s="23" t="e">
        <f ca="1">IF(AB834&gt;REFERENCIAS!$C$62,REFERENCIAS!$B$62,IF(AND(AB834&gt;=REFERENCIAS!$C$63,AB834&lt;REFERENCIAS!$D$63),REFERENCIAS!$B$63,IF(AND(AB834&gt;REFERENCIAS!$C$64,AB834&lt;=REFERENCIAS!$D$64),REFERENCIAS!$B$64,IF(AND(AB834&gt;=REFERENCIAS!$C$65,AB834&lt;REFERENCIAS!$D$65),REFERENCIAS!$B$65, "Revisar"))))</f>
        <v>#REF!</v>
      </c>
      <c r="AD834" s="94" t="e">
        <f ca="1">VLOOKUP(AC834,REFERENCIAS!$B$62:$G$65,4,FALSE)</f>
        <v>#REF!</v>
      </c>
      <c r="AJ834" s="20"/>
    </row>
    <row r="835" spans="1:36" ht="17.25" x14ac:dyDescent="0.25">
      <c r="A835" s="74"/>
      <c r="B835" s="19"/>
      <c r="C835" s="19"/>
      <c r="D835" s="50"/>
      <c r="E835" s="73"/>
      <c r="F835" s="74"/>
      <c r="G835" s="9"/>
      <c r="H835" s="48"/>
      <c r="I835" s="49">
        <f t="shared" ca="1" si="45"/>
        <v>2022</v>
      </c>
      <c r="J835" s="22">
        <f t="shared" ca="1" si="44"/>
        <v>1</v>
      </c>
      <c r="K835" s="19"/>
      <c r="L835" s="73"/>
      <c r="M835" s="74"/>
      <c r="N835" s="19"/>
      <c r="O835" s="73"/>
      <c r="P835" s="82">
        <v>1</v>
      </c>
      <c r="Q835" s="24">
        <v>1</v>
      </c>
      <c r="R835" s="81">
        <f t="shared" si="46"/>
        <v>1</v>
      </c>
      <c r="S835" s="87"/>
      <c r="T835" s="19"/>
      <c r="U835" s="25"/>
      <c r="V835" s="25"/>
      <c r="W835" s="81"/>
      <c r="X835" s="91" t="e">
        <f ca="1">+VLOOKUP(#REF!,REFERENCIAS!$C:$D,2,0)*VLOOKUP(#REF!,PONDERADORES!A:P,IF(AND(INFORMACION!$T835='REFERENCIAS RIESGO'!$C$36,INFORMACION!$F835=REFERENCIAS!$C$24),16,IF(INFORMACION!$T835='REFERENCIAS RIESGO'!$C$36,13,IF(INFORMACION!$F835=REFERENCIAS!$C$24,10,7))),0)+VLOOKUP(K835,REFERENCIAS!$C:$D,2,0)*VLOOKUP($K$2,PONDERADORES!A:P,IF(AND(INFORMACION!$T835='REFERENCIAS RIESGO'!$C$36,INFORMACION!$F835=REFERENCIAS!$C$24),16,IF(INFORMACION!$T835='REFERENCIAS RIESGO'!$C$36,13,IF(INFORMACION!$F835=REFERENCIAS!$C$24,10,7))),0)+VLOOKUP(L835,REFERENCIAS!$C:$D,2,0)*VLOOKUP($L$2,PONDERADORES!A:P,IF(AND(INFORMACION!$T835='REFERENCIAS RIESGO'!$C$36,INFORMACION!$F835=REFERENCIAS!$C$24),16,IF(INFORMACION!$T835='REFERENCIAS RIESGO'!$C$36,13,IF(INFORMACION!$F835=REFERENCIAS!$C$24,10,7))),0)+VLOOKUP(F835,REFERENCIAS!$C:$D,2,0)*VLOOKUP($F$2,PONDERADORES!A:P,IF(AND(INFORMACION!$T835='REFERENCIAS RIESGO'!$C$36,INFORMACION!$F835=REFERENCIAS!$C$24),16,IF(INFORMACION!$T835='REFERENCIAS RIESGO'!$C$36,13,IF(INFORMACION!$F835=REFERENCIAS!$C$24,10,7))),0)+VLOOKUP(T835,REFERENCIAS!$C:$D,2,0)*VLOOKUP($T$2,PONDERADORES!A:P,IF(AND(INFORMACION!$T835='REFERENCIAS RIESGO'!$C$36,INFORMACION!$F835=REFERENCIAS!$C$24),16,IF(INFORMACION!$T835='REFERENCIAS RIESGO'!$C$36,13,IF(INFORMACION!$F835=REFERENCIAS!$C$24,10,7))),0)+VLOOKUP(IF(J835&lt;=0.2,0.2,IF(AND(J835&gt;0.2,J835&lt;=0.4),0.4,IF(AND(J835&gt;0.4,J835&lt;=0.6),0.6,IF(AND(J835&gt;0.6,J835&lt;=0.8),0.8,IF(AND(J835&gt;0.8,J835&lt;=1),1))))),REFERENCIAS!$C:$D,2,0)*VLOOKUP($J$2,PONDERADORES!A:P,IF(AND(INFORMACION!$T835='REFERENCIAS RIESGO'!$C$36,INFORMACION!$F835=REFERENCIAS!$C$24),16,IF(INFORMACION!$T835='REFERENCIAS RIESGO'!$C$36,13,IF(INFORMACION!$F835=REFERENCIAS!$C$24,10,7))),0)</f>
        <v>#REF!</v>
      </c>
      <c r="Y835" s="68">
        <f>+VLOOKUP(M835,REFERENCIAS!$C:$D,2,0)*VLOOKUP($M$2,PONDERADORES!$A$7:$G$9,7,0)+VLOOKUP(N835,REFERENCIAS!$C:$D,2,0)*VLOOKUP($N$2,PONDERADORES!$A$7:$G$9,7,0)+VLOOKUP(O835,REFERENCIAS!$C:$D,2,0)*VLOOKUP($O$2,PONDERADORES!$A$7:$G$9,7,0)</f>
        <v>0.2</v>
      </c>
      <c r="Z835" s="2">
        <f>+VLOOKUP(IF(R835&lt;0.1,0,IF(AND(R835&gt;=0.1,R835&lt;0.2),0.1,IF(AND(R835&gt;=0.2,R835&lt;0.3),0.2,IF(R835&gt;0.3,0.3,)))),REFERENCIAS!$C:$D,2,0)*VLOOKUP($R$2,PONDERADORES!$A$11:$G$11,7,0)</f>
        <v>15</v>
      </c>
      <c r="AA835" s="92"/>
      <c r="AB835" s="95" t="e">
        <f t="shared" ca="1" si="47"/>
        <v>#REF!</v>
      </c>
      <c r="AC835" s="23" t="e">
        <f ca="1">IF(AB835&gt;REFERENCIAS!$C$62,REFERENCIAS!$B$62,IF(AND(AB835&gt;=REFERENCIAS!$C$63,AB835&lt;REFERENCIAS!$D$63),REFERENCIAS!$B$63,IF(AND(AB835&gt;REFERENCIAS!$C$64,AB835&lt;=REFERENCIAS!$D$64),REFERENCIAS!$B$64,IF(AND(AB835&gt;=REFERENCIAS!$C$65,AB835&lt;REFERENCIAS!$D$65),REFERENCIAS!$B$65, "Revisar"))))</f>
        <v>#REF!</v>
      </c>
      <c r="AD835" s="94" t="e">
        <f ca="1">VLOOKUP(AC835,REFERENCIAS!$B$62:$G$65,4,FALSE)</f>
        <v>#REF!</v>
      </c>
      <c r="AJ835" s="20"/>
    </row>
    <row r="836" spans="1:36" ht="17.25" x14ac:dyDescent="0.25">
      <c r="A836" s="74"/>
      <c r="B836" s="19"/>
      <c r="C836" s="19"/>
      <c r="D836" s="50"/>
      <c r="E836" s="73"/>
      <c r="F836" s="74"/>
      <c r="G836" s="9"/>
      <c r="H836" s="48"/>
      <c r="I836" s="49">
        <f t="shared" ca="1" si="45"/>
        <v>2022</v>
      </c>
      <c r="J836" s="22">
        <f t="shared" ref="J836:J899" ca="1" si="48">IF(I836&gt;G836,1,I836/G836)</f>
        <v>1</v>
      </c>
      <c r="K836" s="19"/>
      <c r="L836" s="73"/>
      <c r="M836" s="74"/>
      <c r="N836" s="19"/>
      <c r="O836" s="73"/>
      <c r="P836" s="82">
        <v>1</v>
      </c>
      <c r="Q836" s="24">
        <v>1</v>
      </c>
      <c r="R836" s="81">
        <f t="shared" si="46"/>
        <v>1</v>
      </c>
      <c r="S836" s="87"/>
      <c r="T836" s="19"/>
      <c r="U836" s="25"/>
      <c r="V836" s="25"/>
      <c r="W836" s="81"/>
      <c r="X836" s="91" t="e">
        <f ca="1">+VLOOKUP(#REF!,REFERENCIAS!$C:$D,2,0)*VLOOKUP(#REF!,PONDERADORES!A:P,IF(AND(INFORMACION!$T836='REFERENCIAS RIESGO'!$C$36,INFORMACION!$F836=REFERENCIAS!$C$24),16,IF(INFORMACION!$T836='REFERENCIAS RIESGO'!$C$36,13,IF(INFORMACION!$F836=REFERENCIAS!$C$24,10,7))),0)+VLOOKUP(K836,REFERENCIAS!$C:$D,2,0)*VLOOKUP($K$2,PONDERADORES!A:P,IF(AND(INFORMACION!$T836='REFERENCIAS RIESGO'!$C$36,INFORMACION!$F836=REFERENCIAS!$C$24),16,IF(INFORMACION!$T836='REFERENCIAS RIESGO'!$C$36,13,IF(INFORMACION!$F836=REFERENCIAS!$C$24,10,7))),0)+VLOOKUP(L836,REFERENCIAS!$C:$D,2,0)*VLOOKUP($L$2,PONDERADORES!A:P,IF(AND(INFORMACION!$T836='REFERENCIAS RIESGO'!$C$36,INFORMACION!$F836=REFERENCIAS!$C$24),16,IF(INFORMACION!$T836='REFERENCIAS RIESGO'!$C$36,13,IF(INFORMACION!$F836=REFERENCIAS!$C$24,10,7))),0)+VLOOKUP(F836,REFERENCIAS!$C:$D,2,0)*VLOOKUP($F$2,PONDERADORES!A:P,IF(AND(INFORMACION!$T836='REFERENCIAS RIESGO'!$C$36,INFORMACION!$F836=REFERENCIAS!$C$24),16,IF(INFORMACION!$T836='REFERENCIAS RIESGO'!$C$36,13,IF(INFORMACION!$F836=REFERENCIAS!$C$24,10,7))),0)+VLOOKUP(T836,REFERENCIAS!$C:$D,2,0)*VLOOKUP($T$2,PONDERADORES!A:P,IF(AND(INFORMACION!$T836='REFERENCIAS RIESGO'!$C$36,INFORMACION!$F836=REFERENCIAS!$C$24),16,IF(INFORMACION!$T836='REFERENCIAS RIESGO'!$C$36,13,IF(INFORMACION!$F836=REFERENCIAS!$C$24,10,7))),0)+VLOOKUP(IF(J836&lt;=0.2,0.2,IF(AND(J836&gt;0.2,J836&lt;=0.4),0.4,IF(AND(J836&gt;0.4,J836&lt;=0.6),0.6,IF(AND(J836&gt;0.6,J836&lt;=0.8),0.8,IF(AND(J836&gt;0.8,J836&lt;=1),1))))),REFERENCIAS!$C:$D,2,0)*VLOOKUP($J$2,PONDERADORES!A:P,IF(AND(INFORMACION!$T836='REFERENCIAS RIESGO'!$C$36,INFORMACION!$F836=REFERENCIAS!$C$24),16,IF(INFORMACION!$T836='REFERENCIAS RIESGO'!$C$36,13,IF(INFORMACION!$F836=REFERENCIAS!$C$24,10,7))),0)</f>
        <v>#REF!</v>
      </c>
      <c r="Y836" s="68">
        <f>+VLOOKUP(M836,REFERENCIAS!$C:$D,2,0)*VLOOKUP($M$2,PONDERADORES!$A$7:$G$9,7,0)+VLOOKUP(N836,REFERENCIAS!$C:$D,2,0)*VLOOKUP($N$2,PONDERADORES!$A$7:$G$9,7,0)+VLOOKUP(O836,REFERENCIAS!$C:$D,2,0)*VLOOKUP($O$2,PONDERADORES!$A$7:$G$9,7,0)</f>
        <v>0.2</v>
      </c>
      <c r="Z836" s="2">
        <f>+VLOOKUP(IF(R836&lt;0.1,0,IF(AND(R836&gt;=0.1,R836&lt;0.2),0.1,IF(AND(R836&gt;=0.2,R836&lt;0.3),0.2,IF(R836&gt;0.3,0.3,)))),REFERENCIAS!$C:$D,2,0)*VLOOKUP($R$2,PONDERADORES!$A$11:$G$11,7,0)</f>
        <v>15</v>
      </c>
      <c r="AA836" s="92"/>
      <c r="AB836" s="95" t="e">
        <f t="shared" ca="1" si="47"/>
        <v>#REF!</v>
      </c>
      <c r="AC836" s="23" t="e">
        <f ca="1">IF(AB836&gt;REFERENCIAS!$C$62,REFERENCIAS!$B$62,IF(AND(AB836&gt;=REFERENCIAS!$C$63,AB836&lt;REFERENCIAS!$D$63),REFERENCIAS!$B$63,IF(AND(AB836&gt;REFERENCIAS!$C$64,AB836&lt;=REFERENCIAS!$D$64),REFERENCIAS!$B$64,IF(AND(AB836&gt;=REFERENCIAS!$C$65,AB836&lt;REFERENCIAS!$D$65),REFERENCIAS!$B$65, "Revisar"))))</f>
        <v>#REF!</v>
      </c>
      <c r="AD836" s="94" t="e">
        <f ca="1">VLOOKUP(AC836,REFERENCIAS!$B$62:$G$65,4,FALSE)</f>
        <v>#REF!</v>
      </c>
      <c r="AJ836" s="20"/>
    </row>
    <row r="837" spans="1:36" ht="17.25" x14ac:dyDescent="0.25">
      <c r="A837" s="74"/>
      <c r="B837" s="19"/>
      <c r="C837" s="19"/>
      <c r="D837" s="50"/>
      <c r="E837" s="73"/>
      <c r="F837" s="74"/>
      <c r="G837" s="9"/>
      <c r="H837" s="48"/>
      <c r="I837" s="49">
        <f t="shared" ref="I837:I900" ca="1" si="49">(YEAR(NOW())-H837)</f>
        <v>2022</v>
      </c>
      <c r="J837" s="22">
        <f t="shared" ca="1" si="48"/>
        <v>1</v>
      </c>
      <c r="K837" s="19"/>
      <c r="L837" s="73"/>
      <c r="M837" s="74"/>
      <c r="N837" s="19"/>
      <c r="O837" s="73"/>
      <c r="P837" s="82">
        <v>1</v>
      </c>
      <c r="Q837" s="24">
        <v>1</v>
      </c>
      <c r="R837" s="81">
        <f t="shared" si="46"/>
        <v>1</v>
      </c>
      <c r="S837" s="87"/>
      <c r="T837" s="19"/>
      <c r="U837" s="25"/>
      <c r="V837" s="25"/>
      <c r="W837" s="81"/>
      <c r="X837" s="91" t="e">
        <f ca="1">+VLOOKUP(#REF!,REFERENCIAS!$C:$D,2,0)*VLOOKUP(#REF!,PONDERADORES!A:P,IF(AND(INFORMACION!$T837='REFERENCIAS RIESGO'!$C$36,INFORMACION!$F837=REFERENCIAS!$C$24),16,IF(INFORMACION!$T837='REFERENCIAS RIESGO'!$C$36,13,IF(INFORMACION!$F837=REFERENCIAS!$C$24,10,7))),0)+VLOOKUP(K837,REFERENCIAS!$C:$D,2,0)*VLOOKUP($K$2,PONDERADORES!A:P,IF(AND(INFORMACION!$T837='REFERENCIAS RIESGO'!$C$36,INFORMACION!$F837=REFERENCIAS!$C$24),16,IF(INFORMACION!$T837='REFERENCIAS RIESGO'!$C$36,13,IF(INFORMACION!$F837=REFERENCIAS!$C$24,10,7))),0)+VLOOKUP(L837,REFERENCIAS!$C:$D,2,0)*VLOOKUP($L$2,PONDERADORES!A:P,IF(AND(INFORMACION!$T837='REFERENCIAS RIESGO'!$C$36,INFORMACION!$F837=REFERENCIAS!$C$24),16,IF(INFORMACION!$T837='REFERENCIAS RIESGO'!$C$36,13,IF(INFORMACION!$F837=REFERENCIAS!$C$24,10,7))),0)+VLOOKUP(F837,REFERENCIAS!$C:$D,2,0)*VLOOKUP($F$2,PONDERADORES!A:P,IF(AND(INFORMACION!$T837='REFERENCIAS RIESGO'!$C$36,INFORMACION!$F837=REFERENCIAS!$C$24),16,IF(INFORMACION!$T837='REFERENCIAS RIESGO'!$C$36,13,IF(INFORMACION!$F837=REFERENCIAS!$C$24,10,7))),0)+VLOOKUP(T837,REFERENCIAS!$C:$D,2,0)*VLOOKUP($T$2,PONDERADORES!A:P,IF(AND(INFORMACION!$T837='REFERENCIAS RIESGO'!$C$36,INFORMACION!$F837=REFERENCIAS!$C$24),16,IF(INFORMACION!$T837='REFERENCIAS RIESGO'!$C$36,13,IF(INFORMACION!$F837=REFERENCIAS!$C$24,10,7))),0)+VLOOKUP(IF(J837&lt;=0.2,0.2,IF(AND(J837&gt;0.2,J837&lt;=0.4),0.4,IF(AND(J837&gt;0.4,J837&lt;=0.6),0.6,IF(AND(J837&gt;0.6,J837&lt;=0.8),0.8,IF(AND(J837&gt;0.8,J837&lt;=1),1))))),REFERENCIAS!$C:$D,2,0)*VLOOKUP($J$2,PONDERADORES!A:P,IF(AND(INFORMACION!$T837='REFERENCIAS RIESGO'!$C$36,INFORMACION!$F837=REFERENCIAS!$C$24),16,IF(INFORMACION!$T837='REFERENCIAS RIESGO'!$C$36,13,IF(INFORMACION!$F837=REFERENCIAS!$C$24,10,7))),0)</f>
        <v>#REF!</v>
      </c>
      <c r="Y837" s="68">
        <f>+VLOOKUP(M837,REFERENCIAS!$C:$D,2,0)*VLOOKUP($M$2,PONDERADORES!$A$7:$G$9,7,0)+VLOOKUP(N837,REFERENCIAS!$C:$D,2,0)*VLOOKUP($N$2,PONDERADORES!$A$7:$G$9,7,0)+VLOOKUP(O837,REFERENCIAS!$C:$D,2,0)*VLOOKUP($O$2,PONDERADORES!$A$7:$G$9,7,0)</f>
        <v>0.2</v>
      </c>
      <c r="Z837" s="2">
        <f>+VLOOKUP(IF(R837&lt;0.1,0,IF(AND(R837&gt;=0.1,R837&lt;0.2),0.1,IF(AND(R837&gt;=0.2,R837&lt;0.3),0.2,IF(R837&gt;0.3,0.3,)))),REFERENCIAS!$C:$D,2,0)*VLOOKUP($R$2,PONDERADORES!$A$11:$G$11,7,0)</f>
        <v>15</v>
      </c>
      <c r="AA837" s="92"/>
      <c r="AB837" s="95" t="e">
        <f t="shared" ca="1" si="47"/>
        <v>#REF!</v>
      </c>
      <c r="AC837" s="23" t="e">
        <f ca="1">IF(AB837&gt;REFERENCIAS!$C$62,REFERENCIAS!$B$62,IF(AND(AB837&gt;=REFERENCIAS!$C$63,AB837&lt;REFERENCIAS!$D$63),REFERENCIAS!$B$63,IF(AND(AB837&gt;REFERENCIAS!$C$64,AB837&lt;=REFERENCIAS!$D$64),REFERENCIAS!$B$64,IF(AND(AB837&gt;=REFERENCIAS!$C$65,AB837&lt;REFERENCIAS!$D$65),REFERENCIAS!$B$65, "Revisar"))))</f>
        <v>#REF!</v>
      </c>
      <c r="AD837" s="94" t="e">
        <f ca="1">VLOOKUP(AC837,REFERENCIAS!$B$62:$G$65,4,FALSE)</f>
        <v>#REF!</v>
      </c>
      <c r="AJ837" s="20"/>
    </row>
    <row r="838" spans="1:36" ht="17.25" x14ac:dyDescent="0.25">
      <c r="A838" s="74"/>
      <c r="B838" s="19"/>
      <c r="C838" s="19"/>
      <c r="D838" s="50"/>
      <c r="E838" s="73"/>
      <c r="F838" s="74"/>
      <c r="G838" s="9"/>
      <c r="H838" s="48"/>
      <c r="I838" s="49">
        <f t="shared" ca="1" si="49"/>
        <v>2022</v>
      </c>
      <c r="J838" s="22">
        <f t="shared" ca="1" si="48"/>
        <v>1</v>
      </c>
      <c r="K838" s="19"/>
      <c r="L838" s="73"/>
      <c r="M838" s="74"/>
      <c r="N838" s="19"/>
      <c r="O838" s="73"/>
      <c r="P838" s="82">
        <v>1</v>
      </c>
      <c r="Q838" s="24">
        <v>1</v>
      </c>
      <c r="R838" s="81">
        <f t="shared" ref="R838:R901" si="50">+Q838/P838</f>
        <v>1</v>
      </c>
      <c r="S838" s="87"/>
      <c r="T838" s="19"/>
      <c r="U838" s="25"/>
      <c r="V838" s="25"/>
      <c r="W838" s="81"/>
      <c r="X838" s="91" t="e">
        <f ca="1">+VLOOKUP(#REF!,REFERENCIAS!$C:$D,2,0)*VLOOKUP(#REF!,PONDERADORES!A:P,IF(AND(INFORMACION!$T838='REFERENCIAS RIESGO'!$C$36,INFORMACION!$F838=REFERENCIAS!$C$24),16,IF(INFORMACION!$T838='REFERENCIAS RIESGO'!$C$36,13,IF(INFORMACION!$F838=REFERENCIAS!$C$24,10,7))),0)+VLOOKUP(K838,REFERENCIAS!$C:$D,2,0)*VLOOKUP($K$2,PONDERADORES!A:P,IF(AND(INFORMACION!$T838='REFERENCIAS RIESGO'!$C$36,INFORMACION!$F838=REFERENCIAS!$C$24),16,IF(INFORMACION!$T838='REFERENCIAS RIESGO'!$C$36,13,IF(INFORMACION!$F838=REFERENCIAS!$C$24,10,7))),0)+VLOOKUP(L838,REFERENCIAS!$C:$D,2,0)*VLOOKUP($L$2,PONDERADORES!A:P,IF(AND(INFORMACION!$T838='REFERENCIAS RIESGO'!$C$36,INFORMACION!$F838=REFERENCIAS!$C$24),16,IF(INFORMACION!$T838='REFERENCIAS RIESGO'!$C$36,13,IF(INFORMACION!$F838=REFERENCIAS!$C$24,10,7))),0)+VLOOKUP(F838,REFERENCIAS!$C:$D,2,0)*VLOOKUP($F$2,PONDERADORES!A:P,IF(AND(INFORMACION!$T838='REFERENCIAS RIESGO'!$C$36,INFORMACION!$F838=REFERENCIAS!$C$24),16,IF(INFORMACION!$T838='REFERENCIAS RIESGO'!$C$36,13,IF(INFORMACION!$F838=REFERENCIAS!$C$24,10,7))),0)+VLOOKUP(T838,REFERENCIAS!$C:$D,2,0)*VLOOKUP($T$2,PONDERADORES!A:P,IF(AND(INFORMACION!$T838='REFERENCIAS RIESGO'!$C$36,INFORMACION!$F838=REFERENCIAS!$C$24),16,IF(INFORMACION!$T838='REFERENCIAS RIESGO'!$C$36,13,IF(INFORMACION!$F838=REFERENCIAS!$C$24,10,7))),0)+VLOOKUP(IF(J838&lt;=0.2,0.2,IF(AND(J838&gt;0.2,J838&lt;=0.4),0.4,IF(AND(J838&gt;0.4,J838&lt;=0.6),0.6,IF(AND(J838&gt;0.6,J838&lt;=0.8),0.8,IF(AND(J838&gt;0.8,J838&lt;=1),1))))),REFERENCIAS!$C:$D,2,0)*VLOOKUP($J$2,PONDERADORES!A:P,IF(AND(INFORMACION!$T838='REFERENCIAS RIESGO'!$C$36,INFORMACION!$F838=REFERENCIAS!$C$24),16,IF(INFORMACION!$T838='REFERENCIAS RIESGO'!$C$36,13,IF(INFORMACION!$F838=REFERENCIAS!$C$24,10,7))),0)</f>
        <v>#REF!</v>
      </c>
      <c r="Y838" s="68">
        <f>+VLOOKUP(M838,REFERENCIAS!$C:$D,2,0)*VLOOKUP($M$2,PONDERADORES!$A$7:$G$9,7,0)+VLOOKUP(N838,REFERENCIAS!$C:$D,2,0)*VLOOKUP($N$2,PONDERADORES!$A$7:$G$9,7,0)+VLOOKUP(O838,REFERENCIAS!$C:$D,2,0)*VLOOKUP($O$2,PONDERADORES!$A$7:$G$9,7,0)</f>
        <v>0.2</v>
      </c>
      <c r="Z838" s="2">
        <f>+VLOOKUP(IF(R838&lt;0.1,0,IF(AND(R838&gt;=0.1,R838&lt;0.2),0.1,IF(AND(R838&gt;=0.2,R838&lt;0.3),0.2,IF(R838&gt;0.3,0.3,)))),REFERENCIAS!$C:$D,2,0)*VLOOKUP($R$2,PONDERADORES!$A$11:$G$11,7,0)</f>
        <v>15</v>
      </c>
      <c r="AA838" s="92"/>
      <c r="AB838" s="95" t="e">
        <f t="shared" ref="AB838:AB901" ca="1" si="51">+X838+Y838+Z838</f>
        <v>#REF!</v>
      </c>
      <c r="AC838" s="23" t="e">
        <f ca="1">IF(AB838&gt;REFERENCIAS!$C$62,REFERENCIAS!$B$62,IF(AND(AB838&gt;=REFERENCIAS!$C$63,AB838&lt;REFERENCIAS!$D$63),REFERENCIAS!$B$63,IF(AND(AB838&gt;REFERENCIAS!$C$64,AB838&lt;=REFERENCIAS!$D$64),REFERENCIAS!$B$64,IF(AND(AB838&gt;=REFERENCIAS!$C$65,AB838&lt;REFERENCIAS!$D$65),REFERENCIAS!$B$65, "Revisar"))))</f>
        <v>#REF!</v>
      </c>
      <c r="AD838" s="94" t="e">
        <f ca="1">VLOOKUP(AC838,REFERENCIAS!$B$62:$G$65,4,FALSE)</f>
        <v>#REF!</v>
      </c>
      <c r="AJ838" s="20"/>
    </row>
    <row r="839" spans="1:36" ht="17.25" x14ac:dyDescent="0.25">
      <c r="A839" s="74"/>
      <c r="B839" s="19"/>
      <c r="C839" s="19"/>
      <c r="D839" s="50"/>
      <c r="E839" s="73"/>
      <c r="F839" s="74"/>
      <c r="G839" s="9"/>
      <c r="H839" s="48"/>
      <c r="I839" s="49">
        <f t="shared" ca="1" si="49"/>
        <v>2022</v>
      </c>
      <c r="J839" s="22">
        <f t="shared" ca="1" si="48"/>
        <v>1</v>
      </c>
      <c r="K839" s="19"/>
      <c r="L839" s="73"/>
      <c r="M839" s="74"/>
      <c r="N839" s="19"/>
      <c r="O839" s="73"/>
      <c r="P839" s="82">
        <v>1</v>
      </c>
      <c r="Q839" s="24">
        <v>1</v>
      </c>
      <c r="R839" s="81">
        <f t="shared" si="50"/>
        <v>1</v>
      </c>
      <c r="S839" s="87"/>
      <c r="T839" s="19"/>
      <c r="U839" s="25"/>
      <c r="V839" s="25"/>
      <c r="W839" s="81"/>
      <c r="X839" s="91" t="e">
        <f ca="1">+VLOOKUP(#REF!,REFERENCIAS!$C:$D,2,0)*VLOOKUP(#REF!,PONDERADORES!A:P,IF(AND(INFORMACION!$T839='REFERENCIAS RIESGO'!$C$36,INFORMACION!$F839=REFERENCIAS!$C$24),16,IF(INFORMACION!$T839='REFERENCIAS RIESGO'!$C$36,13,IF(INFORMACION!$F839=REFERENCIAS!$C$24,10,7))),0)+VLOOKUP(K839,REFERENCIAS!$C:$D,2,0)*VLOOKUP($K$2,PONDERADORES!A:P,IF(AND(INFORMACION!$T839='REFERENCIAS RIESGO'!$C$36,INFORMACION!$F839=REFERENCIAS!$C$24),16,IF(INFORMACION!$T839='REFERENCIAS RIESGO'!$C$36,13,IF(INFORMACION!$F839=REFERENCIAS!$C$24,10,7))),0)+VLOOKUP(L839,REFERENCIAS!$C:$D,2,0)*VLOOKUP($L$2,PONDERADORES!A:P,IF(AND(INFORMACION!$T839='REFERENCIAS RIESGO'!$C$36,INFORMACION!$F839=REFERENCIAS!$C$24),16,IF(INFORMACION!$T839='REFERENCIAS RIESGO'!$C$36,13,IF(INFORMACION!$F839=REFERENCIAS!$C$24,10,7))),0)+VLOOKUP(F839,REFERENCIAS!$C:$D,2,0)*VLOOKUP($F$2,PONDERADORES!A:P,IF(AND(INFORMACION!$T839='REFERENCIAS RIESGO'!$C$36,INFORMACION!$F839=REFERENCIAS!$C$24),16,IF(INFORMACION!$T839='REFERENCIAS RIESGO'!$C$36,13,IF(INFORMACION!$F839=REFERENCIAS!$C$24,10,7))),0)+VLOOKUP(T839,REFERENCIAS!$C:$D,2,0)*VLOOKUP($T$2,PONDERADORES!A:P,IF(AND(INFORMACION!$T839='REFERENCIAS RIESGO'!$C$36,INFORMACION!$F839=REFERENCIAS!$C$24),16,IF(INFORMACION!$T839='REFERENCIAS RIESGO'!$C$36,13,IF(INFORMACION!$F839=REFERENCIAS!$C$24,10,7))),0)+VLOOKUP(IF(J839&lt;=0.2,0.2,IF(AND(J839&gt;0.2,J839&lt;=0.4),0.4,IF(AND(J839&gt;0.4,J839&lt;=0.6),0.6,IF(AND(J839&gt;0.6,J839&lt;=0.8),0.8,IF(AND(J839&gt;0.8,J839&lt;=1),1))))),REFERENCIAS!$C:$D,2,0)*VLOOKUP($J$2,PONDERADORES!A:P,IF(AND(INFORMACION!$T839='REFERENCIAS RIESGO'!$C$36,INFORMACION!$F839=REFERENCIAS!$C$24),16,IF(INFORMACION!$T839='REFERENCIAS RIESGO'!$C$36,13,IF(INFORMACION!$F839=REFERENCIAS!$C$24,10,7))),0)</f>
        <v>#REF!</v>
      </c>
      <c r="Y839" s="68">
        <f>+VLOOKUP(M839,REFERENCIAS!$C:$D,2,0)*VLOOKUP($M$2,PONDERADORES!$A$7:$G$9,7,0)+VLOOKUP(N839,REFERENCIAS!$C:$D,2,0)*VLOOKUP($N$2,PONDERADORES!$A$7:$G$9,7,0)+VLOOKUP(O839,REFERENCIAS!$C:$D,2,0)*VLOOKUP($O$2,PONDERADORES!$A$7:$G$9,7,0)</f>
        <v>0.2</v>
      </c>
      <c r="Z839" s="2">
        <f>+VLOOKUP(IF(R839&lt;0.1,0,IF(AND(R839&gt;=0.1,R839&lt;0.2),0.1,IF(AND(R839&gt;=0.2,R839&lt;0.3),0.2,IF(R839&gt;0.3,0.3,)))),REFERENCIAS!$C:$D,2,0)*VLOOKUP($R$2,PONDERADORES!$A$11:$G$11,7,0)</f>
        <v>15</v>
      </c>
      <c r="AA839" s="92"/>
      <c r="AB839" s="95" t="e">
        <f t="shared" ca="1" si="51"/>
        <v>#REF!</v>
      </c>
      <c r="AC839" s="23" t="e">
        <f ca="1">IF(AB839&gt;REFERENCIAS!$C$62,REFERENCIAS!$B$62,IF(AND(AB839&gt;=REFERENCIAS!$C$63,AB839&lt;REFERENCIAS!$D$63),REFERENCIAS!$B$63,IF(AND(AB839&gt;REFERENCIAS!$C$64,AB839&lt;=REFERENCIAS!$D$64),REFERENCIAS!$B$64,IF(AND(AB839&gt;=REFERENCIAS!$C$65,AB839&lt;REFERENCIAS!$D$65),REFERENCIAS!$B$65, "Revisar"))))</f>
        <v>#REF!</v>
      </c>
      <c r="AD839" s="94" t="e">
        <f ca="1">VLOOKUP(AC839,REFERENCIAS!$B$62:$G$65,4,FALSE)</f>
        <v>#REF!</v>
      </c>
      <c r="AJ839" s="20"/>
    </row>
    <row r="840" spans="1:36" ht="17.25" x14ac:dyDescent="0.25">
      <c r="A840" s="74"/>
      <c r="B840" s="19"/>
      <c r="C840" s="19"/>
      <c r="D840" s="50"/>
      <c r="E840" s="73"/>
      <c r="F840" s="74"/>
      <c r="G840" s="9"/>
      <c r="H840" s="48"/>
      <c r="I840" s="49">
        <f t="shared" ca="1" si="49"/>
        <v>2022</v>
      </c>
      <c r="J840" s="22">
        <f t="shared" ca="1" si="48"/>
        <v>1</v>
      </c>
      <c r="K840" s="19"/>
      <c r="L840" s="73"/>
      <c r="M840" s="74"/>
      <c r="N840" s="19"/>
      <c r="O840" s="73"/>
      <c r="P840" s="82">
        <v>1</v>
      </c>
      <c r="Q840" s="24">
        <v>1</v>
      </c>
      <c r="R840" s="81">
        <f t="shared" si="50"/>
        <v>1</v>
      </c>
      <c r="S840" s="87"/>
      <c r="T840" s="19"/>
      <c r="U840" s="25"/>
      <c r="V840" s="25"/>
      <c r="W840" s="81"/>
      <c r="X840" s="91" t="e">
        <f ca="1">+VLOOKUP(#REF!,REFERENCIAS!$C:$D,2,0)*VLOOKUP(#REF!,PONDERADORES!A:P,IF(AND(INFORMACION!$T840='REFERENCIAS RIESGO'!$C$36,INFORMACION!$F840=REFERENCIAS!$C$24),16,IF(INFORMACION!$T840='REFERENCIAS RIESGO'!$C$36,13,IF(INFORMACION!$F840=REFERENCIAS!$C$24,10,7))),0)+VLOOKUP(K840,REFERENCIAS!$C:$D,2,0)*VLOOKUP($K$2,PONDERADORES!A:P,IF(AND(INFORMACION!$T840='REFERENCIAS RIESGO'!$C$36,INFORMACION!$F840=REFERENCIAS!$C$24),16,IF(INFORMACION!$T840='REFERENCIAS RIESGO'!$C$36,13,IF(INFORMACION!$F840=REFERENCIAS!$C$24,10,7))),0)+VLOOKUP(L840,REFERENCIAS!$C:$D,2,0)*VLOOKUP($L$2,PONDERADORES!A:P,IF(AND(INFORMACION!$T840='REFERENCIAS RIESGO'!$C$36,INFORMACION!$F840=REFERENCIAS!$C$24),16,IF(INFORMACION!$T840='REFERENCIAS RIESGO'!$C$36,13,IF(INFORMACION!$F840=REFERENCIAS!$C$24,10,7))),0)+VLOOKUP(F840,REFERENCIAS!$C:$D,2,0)*VLOOKUP($F$2,PONDERADORES!A:P,IF(AND(INFORMACION!$T840='REFERENCIAS RIESGO'!$C$36,INFORMACION!$F840=REFERENCIAS!$C$24),16,IF(INFORMACION!$T840='REFERENCIAS RIESGO'!$C$36,13,IF(INFORMACION!$F840=REFERENCIAS!$C$24,10,7))),0)+VLOOKUP(T840,REFERENCIAS!$C:$D,2,0)*VLOOKUP($T$2,PONDERADORES!A:P,IF(AND(INFORMACION!$T840='REFERENCIAS RIESGO'!$C$36,INFORMACION!$F840=REFERENCIAS!$C$24),16,IF(INFORMACION!$T840='REFERENCIAS RIESGO'!$C$36,13,IF(INFORMACION!$F840=REFERENCIAS!$C$24,10,7))),0)+VLOOKUP(IF(J840&lt;=0.2,0.2,IF(AND(J840&gt;0.2,J840&lt;=0.4),0.4,IF(AND(J840&gt;0.4,J840&lt;=0.6),0.6,IF(AND(J840&gt;0.6,J840&lt;=0.8),0.8,IF(AND(J840&gt;0.8,J840&lt;=1),1))))),REFERENCIAS!$C:$D,2,0)*VLOOKUP($J$2,PONDERADORES!A:P,IF(AND(INFORMACION!$T840='REFERENCIAS RIESGO'!$C$36,INFORMACION!$F840=REFERENCIAS!$C$24),16,IF(INFORMACION!$T840='REFERENCIAS RIESGO'!$C$36,13,IF(INFORMACION!$F840=REFERENCIAS!$C$24,10,7))),0)</f>
        <v>#REF!</v>
      </c>
      <c r="Y840" s="68">
        <f>+VLOOKUP(M840,REFERENCIAS!$C:$D,2,0)*VLOOKUP($M$2,PONDERADORES!$A$7:$G$9,7,0)+VLOOKUP(N840,REFERENCIAS!$C:$D,2,0)*VLOOKUP($N$2,PONDERADORES!$A$7:$G$9,7,0)+VLOOKUP(O840,REFERENCIAS!$C:$D,2,0)*VLOOKUP($O$2,PONDERADORES!$A$7:$G$9,7,0)</f>
        <v>0.2</v>
      </c>
      <c r="Z840" s="2">
        <f>+VLOOKUP(IF(R840&lt;0.1,0,IF(AND(R840&gt;=0.1,R840&lt;0.2),0.1,IF(AND(R840&gt;=0.2,R840&lt;0.3),0.2,IF(R840&gt;0.3,0.3,)))),REFERENCIAS!$C:$D,2,0)*VLOOKUP($R$2,PONDERADORES!$A$11:$G$11,7,0)</f>
        <v>15</v>
      </c>
      <c r="AA840" s="92"/>
      <c r="AB840" s="95" t="e">
        <f t="shared" ca="1" si="51"/>
        <v>#REF!</v>
      </c>
      <c r="AC840" s="23" t="e">
        <f ca="1">IF(AB840&gt;REFERENCIAS!$C$62,REFERENCIAS!$B$62,IF(AND(AB840&gt;=REFERENCIAS!$C$63,AB840&lt;REFERENCIAS!$D$63),REFERENCIAS!$B$63,IF(AND(AB840&gt;REFERENCIAS!$C$64,AB840&lt;=REFERENCIAS!$D$64),REFERENCIAS!$B$64,IF(AND(AB840&gt;=REFERENCIAS!$C$65,AB840&lt;REFERENCIAS!$D$65),REFERENCIAS!$B$65, "Revisar"))))</f>
        <v>#REF!</v>
      </c>
      <c r="AD840" s="94" t="e">
        <f ca="1">VLOOKUP(AC840,REFERENCIAS!$B$62:$G$65,4,FALSE)</f>
        <v>#REF!</v>
      </c>
      <c r="AJ840" s="20"/>
    </row>
    <row r="841" spans="1:36" ht="17.25" x14ac:dyDescent="0.25">
      <c r="A841" s="74"/>
      <c r="B841" s="19"/>
      <c r="C841" s="19"/>
      <c r="D841" s="50"/>
      <c r="E841" s="73"/>
      <c r="F841" s="74"/>
      <c r="G841" s="9"/>
      <c r="H841" s="48"/>
      <c r="I841" s="49">
        <f t="shared" ca="1" si="49"/>
        <v>2022</v>
      </c>
      <c r="J841" s="22">
        <f t="shared" ca="1" si="48"/>
        <v>1</v>
      </c>
      <c r="K841" s="19"/>
      <c r="L841" s="73"/>
      <c r="M841" s="74"/>
      <c r="N841" s="19"/>
      <c r="O841" s="73"/>
      <c r="P841" s="82">
        <v>1</v>
      </c>
      <c r="Q841" s="24">
        <v>1</v>
      </c>
      <c r="R841" s="81">
        <f t="shared" si="50"/>
        <v>1</v>
      </c>
      <c r="S841" s="87"/>
      <c r="T841" s="19"/>
      <c r="U841" s="25"/>
      <c r="V841" s="25"/>
      <c r="W841" s="81"/>
      <c r="X841" s="91" t="e">
        <f ca="1">+VLOOKUP(#REF!,REFERENCIAS!$C:$D,2,0)*VLOOKUP(#REF!,PONDERADORES!A:P,IF(AND(INFORMACION!$T841='REFERENCIAS RIESGO'!$C$36,INFORMACION!$F841=REFERENCIAS!$C$24),16,IF(INFORMACION!$T841='REFERENCIAS RIESGO'!$C$36,13,IF(INFORMACION!$F841=REFERENCIAS!$C$24,10,7))),0)+VLOOKUP(K841,REFERENCIAS!$C:$D,2,0)*VLOOKUP($K$2,PONDERADORES!A:P,IF(AND(INFORMACION!$T841='REFERENCIAS RIESGO'!$C$36,INFORMACION!$F841=REFERENCIAS!$C$24),16,IF(INFORMACION!$T841='REFERENCIAS RIESGO'!$C$36,13,IF(INFORMACION!$F841=REFERENCIAS!$C$24,10,7))),0)+VLOOKUP(L841,REFERENCIAS!$C:$D,2,0)*VLOOKUP($L$2,PONDERADORES!A:P,IF(AND(INFORMACION!$T841='REFERENCIAS RIESGO'!$C$36,INFORMACION!$F841=REFERENCIAS!$C$24),16,IF(INFORMACION!$T841='REFERENCIAS RIESGO'!$C$36,13,IF(INFORMACION!$F841=REFERENCIAS!$C$24,10,7))),0)+VLOOKUP(F841,REFERENCIAS!$C:$D,2,0)*VLOOKUP($F$2,PONDERADORES!A:P,IF(AND(INFORMACION!$T841='REFERENCIAS RIESGO'!$C$36,INFORMACION!$F841=REFERENCIAS!$C$24),16,IF(INFORMACION!$T841='REFERENCIAS RIESGO'!$C$36,13,IF(INFORMACION!$F841=REFERENCIAS!$C$24,10,7))),0)+VLOOKUP(T841,REFERENCIAS!$C:$D,2,0)*VLOOKUP($T$2,PONDERADORES!A:P,IF(AND(INFORMACION!$T841='REFERENCIAS RIESGO'!$C$36,INFORMACION!$F841=REFERENCIAS!$C$24),16,IF(INFORMACION!$T841='REFERENCIAS RIESGO'!$C$36,13,IF(INFORMACION!$F841=REFERENCIAS!$C$24,10,7))),0)+VLOOKUP(IF(J841&lt;=0.2,0.2,IF(AND(J841&gt;0.2,J841&lt;=0.4),0.4,IF(AND(J841&gt;0.4,J841&lt;=0.6),0.6,IF(AND(J841&gt;0.6,J841&lt;=0.8),0.8,IF(AND(J841&gt;0.8,J841&lt;=1),1))))),REFERENCIAS!$C:$D,2,0)*VLOOKUP($J$2,PONDERADORES!A:P,IF(AND(INFORMACION!$T841='REFERENCIAS RIESGO'!$C$36,INFORMACION!$F841=REFERENCIAS!$C$24),16,IF(INFORMACION!$T841='REFERENCIAS RIESGO'!$C$36,13,IF(INFORMACION!$F841=REFERENCIAS!$C$24,10,7))),0)</f>
        <v>#REF!</v>
      </c>
      <c r="Y841" s="68">
        <f>+VLOOKUP(M841,REFERENCIAS!$C:$D,2,0)*VLOOKUP($M$2,PONDERADORES!$A$7:$G$9,7,0)+VLOOKUP(N841,REFERENCIAS!$C:$D,2,0)*VLOOKUP($N$2,PONDERADORES!$A$7:$G$9,7,0)+VLOOKUP(O841,REFERENCIAS!$C:$D,2,0)*VLOOKUP($O$2,PONDERADORES!$A$7:$G$9,7,0)</f>
        <v>0.2</v>
      </c>
      <c r="Z841" s="2">
        <f>+VLOOKUP(IF(R841&lt;0.1,0,IF(AND(R841&gt;=0.1,R841&lt;0.2),0.1,IF(AND(R841&gt;=0.2,R841&lt;0.3),0.2,IF(R841&gt;0.3,0.3,)))),REFERENCIAS!$C:$D,2,0)*VLOOKUP($R$2,PONDERADORES!$A$11:$G$11,7,0)</f>
        <v>15</v>
      </c>
      <c r="AA841" s="92"/>
      <c r="AB841" s="95" t="e">
        <f t="shared" ca="1" si="51"/>
        <v>#REF!</v>
      </c>
      <c r="AC841" s="23" t="e">
        <f ca="1">IF(AB841&gt;REFERENCIAS!$C$62,REFERENCIAS!$B$62,IF(AND(AB841&gt;=REFERENCIAS!$C$63,AB841&lt;REFERENCIAS!$D$63),REFERENCIAS!$B$63,IF(AND(AB841&gt;REFERENCIAS!$C$64,AB841&lt;=REFERENCIAS!$D$64),REFERENCIAS!$B$64,IF(AND(AB841&gt;=REFERENCIAS!$C$65,AB841&lt;REFERENCIAS!$D$65),REFERENCIAS!$B$65, "Revisar"))))</f>
        <v>#REF!</v>
      </c>
      <c r="AD841" s="94" t="e">
        <f ca="1">VLOOKUP(AC841,REFERENCIAS!$B$62:$G$65,4,FALSE)</f>
        <v>#REF!</v>
      </c>
      <c r="AJ841" s="20"/>
    </row>
    <row r="842" spans="1:36" ht="17.25" x14ac:dyDescent="0.25">
      <c r="A842" s="74"/>
      <c r="B842" s="19"/>
      <c r="C842" s="19"/>
      <c r="D842" s="50"/>
      <c r="E842" s="73"/>
      <c r="F842" s="74"/>
      <c r="G842" s="9"/>
      <c r="H842" s="48"/>
      <c r="I842" s="49">
        <f t="shared" ca="1" si="49"/>
        <v>2022</v>
      </c>
      <c r="J842" s="22">
        <f t="shared" ca="1" si="48"/>
        <v>1</v>
      </c>
      <c r="K842" s="19"/>
      <c r="L842" s="73"/>
      <c r="M842" s="74"/>
      <c r="N842" s="19"/>
      <c r="O842" s="73"/>
      <c r="P842" s="82">
        <v>1</v>
      </c>
      <c r="Q842" s="24">
        <v>1</v>
      </c>
      <c r="R842" s="81">
        <f t="shared" si="50"/>
        <v>1</v>
      </c>
      <c r="S842" s="87"/>
      <c r="T842" s="19"/>
      <c r="U842" s="25"/>
      <c r="V842" s="25"/>
      <c r="W842" s="81"/>
      <c r="X842" s="91" t="e">
        <f ca="1">+VLOOKUP(#REF!,REFERENCIAS!$C:$D,2,0)*VLOOKUP(#REF!,PONDERADORES!A:P,IF(AND(INFORMACION!$T842='REFERENCIAS RIESGO'!$C$36,INFORMACION!$F842=REFERENCIAS!$C$24),16,IF(INFORMACION!$T842='REFERENCIAS RIESGO'!$C$36,13,IF(INFORMACION!$F842=REFERENCIAS!$C$24,10,7))),0)+VLOOKUP(K842,REFERENCIAS!$C:$D,2,0)*VLOOKUP($K$2,PONDERADORES!A:P,IF(AND(INFORMACION!$T842='REFERENCIAS RIESGO'!$C$36,INFORMACION!$F842=REFERENCIAS!$C$24),16,IF(INFORMACION!$T842='REFERENCIAS RIESGO'!$C$36,13,IF(INFORMACION!$F842=REFERENCIAS!$C$24,10,7))),0)+VLOOKUP(L842,REFERENCIAS!$C:$D,2,0)*VLOOKUP($L$2,PONDERADORES!A:P,IF(AND(INFORMACION!$T842='REFERENCIAS RIESGO'!$C$36,INFORMACION!$F842=REFERENCIAS!$C$24),16,IF(INFORMACION!$T842='REFERENCIAS RIESGO'!$C$36,13,IF(INFORMACION!$F842=REFERENCIAS!$C$24,10,7))),0)+VLOOKUP(F842,REFERENCIAS!$C:$D,2,0)*VLOOKUP($F$2,PONDERADORES!A:P,IF(AND(INFORMACION!$T842='REFERENCIAS RIESGO'!$C$36,INFORMACION!$F842=REFERENCIAS!$C$24),16,IF(INFORMACION!$T842='REFERENCIAS RIESGO'!$C$36,13,IF(INFORMACION!$F842=REFERENCIAS!$C$24,10,7))),0)+VLOOKUP(T842,REFERENCIAS!$C:$D,2,0)*VLOOKUP($T$2,PONDERADORES!A:P,IF(AND(INFORMACION!$T842='REFERENCIAS RIESGO'!$C$36,INFORMACION!$F842=REFERENCIAS!$C$24),16,IF(INFORMACION!$T842='REFERENCIAS RIESGO'!$C$36,13,IF(INFORMACION!$F842=REFERENCIAS!$C$24,10,7))),0)+VLOOKUP(IF(J842&lt;=0.2,0.2,IF(AND(J842&gt;0.2,J842&lt;=0.4),0.4,IF(AND(J842&gt;0.4,J842&lt;=0.6),0.6,IF(AND(J842&gt;0.6,J842&lt;=0.8),0.8,IF(AND(J842&gt;0.8,J842&lt;=1),1))))),REFERENCIAS!$C:$D,2,0)*VLOOKUP($J$2,PONDERADORES!A:P,IF(AND(INFORMACION!$T842='REFERENCIAS RIESGO'!$C$36,INFORMACION!$F842=REFERENCIAS!$C$24),16,IF(INFORMACION!$T842='REFERENCIAS RIESGO'!$C$36,13,IF(INFORMACION!$F842=REFERENCIAS!$C$24,10,7))),0)</f>
        <v>#REF!</v>
      </c>
      <c r="Y842" s="68">
        <f>+VLOOKUP(M842,REFERENCIAS!$C:$D,2,0)*VLOOKUP($M$2,PONDERADORES!$A$7:$G$9,7,0)+VLOOKUP(N842,REFERENCIAS!$C:$D,2,0)*VLOOKUP($N$2,PONDERADORES!$A$7:$G$9,7,0)+VLOOKUP(O842,REFERENCIAS!$C:$D,2,0)*VLOOKUP($O$2,PONDERADORES!$A$7:$G$9,7,0)</f>
        <v>0.2</v>
      </c>
      <c r="Z842" s="2">
        <f>+VLOOKUP(IF(R842&lt;0.1,0,IF(AND(R842&gt;=0.1,R842&lt;0.2),0.1,IF(AND(R842&gt;=0.2,R842&lt;0.3),0.2,IF(R842&gt;0.3,0.3,)))),REFERENCIAS!$C:$D,2,0)*VLOOKUP($R$2,PONDERADORES!$A$11:$G$11,7,0)</f>
        <v>15</v>
      </c>
      <c r="AA842" s="92"/>
      <c r="AB842" s="95" t="e">
        <f t="shared" ca="1" si="51"/>
        <v>#REF!</v>
      </c>
      <c r="AC842" s="23" t="e">
        <f ca="1">IF(AB842&gt;REFERENCIAS!$C$62,REFERENCIAS!$B$62,IF(AND(AB842&gt;=REFERENCIAS!$C$63,AB842&lt;REFERENCIAS!$D$63),REFERENCIAS!$B$63,IF(AND(AB842&gt;REFERENCIAS!$C$64,AB842&lt;=REFERENCIAS!$D$64),REFERENCIAS!$B$64,IF(AND(AB842&gt;=REFERENCIAS!$C$65,AB842&lt;REFERENCIAS!$D$65),REFERENCIAS!$B$65, "Revisar"))))</f>
        <v>#REF!</v>
      </c>
      <c r="AD842" s="94" t="e">
        <f ca="1">VLOOKUP(AC842,REFERENCIAS!$B$62:$G$65,4,FALSE)</f>
        <v>#REF!</v>
      </c>
      <c r="AJ842" s="20"/>
    </row>
    <row r="843" spans="1:36" ht="17.25" x14ac:dyDescent="0.25">
      <c r="A843" s="74"/>
      <c r="B843" s="19"/>
      <c r="C843" s="19"/>
      <c r="D843" s="50"/>
      <c r="E843" s="73"/>
      <c r="F843" s="74"/>
      <c r="G843" s="9"/>
      <c r="H843" s="48"/>
      <c r="I843" s="49">
        <f t="shared" ca="1" si="49"/>
        <v>2022</v>
      </c>
      <c r="J843" s="22">
        <f t="shared" ca="1" si="48"/>
        <v>1</v>
      </c>
      <c r="K843" s="19"/>
      <c r="L843" s="73"/>
      <c r="M843" s="74"/>
      <c r="N843" s="19"/>
      <c r="O843" s="73"/>
      <c r="P843" s="82">
        <v>1</v>
      </c>
      <c r="Q843" s="24">
        <v>1</v>
      </c>
      <c r="R843" s="81">
        <f t="shared" si="50"/>
        <v>1</v>
      </c>
      <c r="S843" s="87"/>
      <c r="T843" s="19"/>
      <c r="U843" s="25"/>
      <c r="V843" s="25"/>
      <c r="W843" s="81"/>
      <c r="X843" s="91" t="e">
        <f ca="1">+VLOOKUP(#REF!,REFERENCIAS!$C:$D,2,0)*VLOOKUP(#REF!,PONDERADORES!A:P,IF(AND(INFORMACION!$T843='REFERENCIAS RIESGO'!$C$36,INFORMACION!$F843=REFERENCIAS!$C$24),16,IF(INFORMACION!$T843='REFERENCIAS RIESGO'!$C$36,13,IF(INFORMACION!$F843=REFERENCIAS!$C$24,10,7))),0)+VLOOKUP(K843,REFERENCIAS!$C:$D,2,0)*VLOOKUP($K$2,PONDERADORES!A:P,IF(AND(INFORMACION!$T843='REFERENCIAS RIESGO'!$C$36,INFORMACION!$F843=REFERENCIAS!$C$24),16,IF(INFORMACION!$T843='REFERENCIAS RIESGO'!$C$36,13,IF(INFORMACION!$F843=REFERENCIAS!$C$24,10,7))),0)+VLOOKUP(L843,REFERENCIAS!$C:$D,2,0)*VLOOKUP($L$2,PONDERADORES!A:P,IF(AND(INFORMACION!$T843='REFERENCIAS RIESGO'!$C$36,INFORMACION!$F843=REFERENCIAS!$C$24),16,IF(INFORMACION!$T843='REFERENCIAS RIESGO'!$C$36,13,IF(INFORMACION!$F843=REFERENCIAS!$C$24,10,7))),0)+VLOOKUP(F843,REFERENCIAS!$C:$D,2,0)*VLOOKUP($F$2,PONDERADORES!A:P,IF(AND(INFORMACION!$T843='REFERENCIAS RIESGO'!$C$36,INFORMACION!$F843=REFERENCIAS!$C$24),16,IF(INFORMACION!$T843='REFERENCIAS RIESGO'!$C$36,13,IF(INFORMACION!$F843=REFERENCIAS!$C$24,10,7))),0)+VLOOKUP(T843,REFERENCIAS!$C:$D,2,0)*VLOOKUP($T$2,PONDERADORES!A:P,IF(AND(INFORMACION!$T843='REFERENCIAS RIESGO'!$C$36,INFORMACION!$F843=REFERENCIAS!$C$24),16,IF(INFORMACION!$T843='REFERENCIAS RIESGO'!$C$36,13,IF(INFORMACION!$F843=REFERENCIAS!$C$24,10,7))),0)+VLOOKUP(IF(J843&lt;=0.2,0.2,IF(AND(J843&gt;0.2,J843&lt;=0.4),0.4,IF(AND(J843&gt;0.4,J843&lt;=0.6),0.6,IF(AND(J843&gt;0.6,J843&lt;=0.8),0.8,IF(AND(J843&gt;0.8,J843&lt;=1),1))))),REFERENCIAS!$C:$D,2,0)*VLOOKUP($J$2,PONDERADORES!A:P,IF(AND(INFORMACION!$T843='REFERENCIAS RIESGO'!$C$36,INFORMACION!$F843=REFERENCIAS!$C$24),16,IF(INFORMACION!$T843='REFERENCIAS RIESGO'!$C$36,13,IF(INFORMACION!$F843=REFERENCIAS!$C$24,10,7))),0)</f>
        <v>#REF!</v>
      </c>
      <c r="Y843" s="68">
        <f>+VLOOKUP(M843,REFERENCIAS!$C:$D,2,0)*VLOOKUP($M$2,PONDERADORES!$A$7:$G$9,7,0)+VLOOKUP(N843,REFERENCIAS!$C:$D,2,0)*VLOOKUP($N$2,PONDERADORES!$A$7:$G$9,7,0)+VLOOKUP(O843,REFERENCIAS!$C:$D,2,0)*VLOOKUP($O$2,PONDERADORES!$A$7:$G$9,7,0)</f>
        <v>0.2</v>
      </c>
      <c r="Z843" s="2">
        <f>+VLOOKUP(IF(R843&lt;0.1,0,IF(AND(R843&gt;=0.1,R843&lt;0.2),0.1,IF(AND(R843&gt;=0.2,R843&lt;0.3),0.2,IF(R843&gt;0.3,0.3,)))),REFERENCIAS!$C:$D,2,0)*VLOOKUP($R$2,PONDERADORES!$A$11:$G$11,7,0)</f>
        <v>15</v>
      </c>
      <c r="AA843" s="92"/>
      <c r="AB843" s="95" t="e">
        <f t="shared" ca="1" si="51"/>
        <v>#REF!</v>
      </c>
      <c r="AC843" s="23" t="e">
        <f ca="1">IF(AB843&gt;REFERENCIAS!$C$62,REFERENCIAS!$B$62,IF(AND(AB843&gt;=REFERENCIAS!$C$63,AB843&lt;REFERENCIAS!$D$63),REFERENCIAS!$B$63,IF(AND(AB843&gt;REFERENCIAS!$C$64,AB843&lt;=REFERENCIAS!$D$64),REFERENCIAS!$B$64,IF(AND(AB843&gt;=REFERENCIAS!$C$65,AB843&lt;REFERENCIAS!$D$65),REFERENCIAS!$B$65, "Revisar"))))</f>
        <v>#REF!</v>
      </c>
      <c r="AD843" s="94" t="e">
        <f ca="1">VLOOKUP(AC843,REFERENCIAS!$B$62:$G$65,4,FALSE)</f>
        <v>#REF!</v>
      </c>
      <c r="AJ843" s="20"/>
    </row>
    <row r="844" spans="1:36" ht="17.25" x14ac:dyDescent="0.25">
      <c r="A844" s="74"/>
      <c r="B844" s="19"/>
      <c r="C844" s="19"/>
      <c r="D844" s="50"/>
      <c r="E844" s="73"/>
      <c r="F844" s="74"/>
      <c r="G844" s="9"/>
      <c r="H844" s="48"/>
      <c r="I844" s="49">
        <f t="shared" ca="1" si="49"/>
        <v>2022</v>
      </c>
      <c r="J844" s="22">
        <f t="shared" ca="1" si="48"/>
        <v>1</v>
      </c>
      <c r="K844" s="19"/>
      <c r="L844" s="73"/>
      <c r="M844" s="74"/>
      <c r="N844" s="19"/>
      <c r="O844" s="73"/>
      <c r="P844" s="82">
        <v>1</v>
      </c>
      <c r="Q844" s="24">
        <v>1</v>
      </c>
      <c r="R844" s="81">
        <f t="shared" si="50"/>
        <v>1</v>
      </c>
      <c r="S844" s="87"/>
      <c r="T844" s="19"/>
      <c r="U844" s="25"/>
      <c r="V844" s="25"/>
      <c r="W844" s="81"/>
      <c r="X844" s="91" t="e">
        <f ca="1">+VLOOKUP(#REF!,REFERENCIAS!$C:$D,2,0)*VLOOKUP(#REF!,PONDERADORES!A:P,IF(AND(INFORMACION!$T844='REFERENCIAS RIESGO'!$C$36,INFORMACION!$F844=REFERENCIAS!$C$24),16,IF(INFORMACION!$T844='REFERENCIAS RIESGO'!$C$36,13,IF(INFORMACION!$F844=REFERENCIAS!$C$24,10,7))),0)+VLOOKUP(K844,REFERENCIAS!$C:$D,2,0)*VLOOKUP($K$2,PONDERADORES!A:P,IF(AND(INFORMACION!$T844='REFERENCIAS RIESGO'!$C$36,INFORMACION!$F844=REFERENCIAS!$C$24),16,IF(INFORMACION!$T844='REFERENCIAS RIESGO'!$C$36,13,IF(INFORMACION!$F844=REFERENCIAS!$C$24,10,7))),0)+VLOOKUP(L844,REFERENCIAS!$C:$D,2,0)*VLOOKUP($L$2,PONDERADORES!A:P,IF(AND(INFORMACION!$T844='REFERENCIAS RIESGO'!$C$36,INFORMACION!$F844=REFERENCIAS!$C$24),16,IF(INFORMACION!$T844='REFERENCIAS RIESGO'!$C$36,13,IF(INFORMACION!$F844=REFERENCIAS!$C$24,10,7))),0)+VLOOKUP(F844,REFERENCIAS!$C:$D,2,0)*VLOOKUP($F$2,PONDERADORES!A:P,IF(AND(INFORMACION!$T844='REFERENCIAS RIESGO'!$C$36,INFORMACION!$F844=REFERENCIAS!$C$24),16,IF(INFORMACION!$T844='REFERENCIAS RIESGO'!$C$36,13,IF(INFORMACION!$F844=REFERENCIAS!$C$24,10,7))),0)+VLOOKUP(T844,REFERENCIAS!$C:$D,2,0)*VLOOKUP($T$2,PONDERADORES!A:P,IF(AND(INFORMACION!$T844='REFERENCIAS RIESGO'!$C$36,INFORMACION!$F844=REFERENCIAS!$C$24),16,IF(INFORMACION!$T844='REFERENCIAS RIESGO'!$C$36,13,IF(INFORMACION!$F844=REFERENCIAS!$C$24,10,7))),0)+VLOOKUP(IF(J844&lt;=0.2,0.2,IF(AND(J844&gt;0.2,J844&lt;=0.4),0.4,IF(AND(J844&gt;0.4,J844&lt;=0.6),0.6,IF(AND(J844&gt;0.6,J844&lt;=0.8),0.8,IF(AND(J844&gt;0.8,J844&lt;=1),1))))),REFERENCIAS!$C:$D,2,0)*VLOOKUP($J$2,PONDERADORES!A:P,IF(AND(INFORMACION!$T844='REFERENCIAS RIESGO'!$C$36,INFORMACION!$F844=REFERENCIAS!$C$24),16,IF(INFORMACION!$T844='REFERENCIAS RIESGO'!$C$36,13,IF(INFORMACION!$F844=REFERENCIAS!$C$24,10,7))),0)</f>
        <v>#REF!</v>
      </c>
      <c r="Y844" s="68">
        <f>+VLOOKUP(M844,REFERENCIAS!$C:$D,2,0)*VLOOKUP($M$2,PONDERADORES!$A$7:$G$9,7,0)+VLOOKUP(N844,REFERENCIAS!$C:$D,2,0)*VLOOKUP($N$2,PONDERADORES!$A$7:$G$9,7,0)+VLOOKUP(O844,REFERENCIAS!$C:$D,2,0)*VLOOKUP($O$2,PONDERADORES!$A$7:$G$9,7,0)</f>
        <v>0.2</v>
      </c>
      <c r="Z844" s="2">
        <f>+VLOOKUP(IF(R844&lt;0.1,0,IF(AND(R844&gt;=0.1,R844&lt;0.2),0.1,IF(AND(R844&gt;=0.2,R844&lt;0.3),0.2,IF(R844&gt;0.3,0.3,)))),REFERENCIAS!$C:$D,2,0)*VLOOKUP($R$2,PONDERADORES!$A$11:$G$11,7,0)</f>
        <v>15</v>
      </c>
      <c r="AA844" s="92"/>
      <c r="AB844" s="95" t="e">
        <f t="shared" ca="1" si="51"/>
        <v>#REF!</v>
      </c>
      <c r="AC844" s="23" t="e">
        <f ca="1">IF(AB844&gt;REFERENCIAS!$C$62,REFERENCIAS!$B$62,IF(AND(AB844&gt;=REFERENCIAS!$C$63,AB844&lt;REFERENCIAS!$D$63),REFERENCIAS!$B$63,IF(AND(AB844&gt;REFERENCIAS!$C$64,AB844&lt;=REFERENCIAS!$D$64),REFERENCIAS!$B$64,IF(AND(AB844&gt;=REFERENCIAS!$C$65,AB844&lt;REFERENCIAS!$D$65),REFERENCIAS!$B$65, "Revisar"))))</f>
        <v>#REF!</v>
      </c>
      <c r="AD844" s="94" t="e">
        <f ca="1">VLOOKUP(AC844,REFERENCIAS!$B$62:$G$65,4,FALSE)</f>
        <v>#REF!</v>
      </c>
      <c r="AJ844" s="20"/>
    </row>
    <row r="845" spans="1:36" ht="17.25" x14ac:dyDescent="0.25">
      <c r="A845" s="74"/>
      <c r="B845" s="19"/>
      <c r="C845" s="19"/>
      <c r="D845" s="50"/>
      <c r="E845" s="73"/>
      <c r="F845" s="74"/>
      <c r="G845" s="9"/>
      <c r="H845" s="48"/>
      <c r="I845" s="49">
        <f t="shared" ca="1" si="49"/>
        <v>2022</v>
      </c>
      <c r="J845" s="22">
        <f t="shared" ca="1" si="48"/>
        <v>1</v>
      </c>
      <c r="K845" s="19"/>
      <c r="L845" s="73"/>
      <c r="M845" s="74"/>
      <c r="N845" s="19"/>
      <c r="O845" s="73"/>
      <c r="P845" s="82">
        <v>1</v>
      </c>
      <c r="Q845" s="24">
        <v>1</v>
      </c>
      <c r="R845" s="81">
        <f t="shared" si="50"/>
        <v>1</v>
      </c>
      <c r="S845" s="87"/>
      <c r="T845" s="19"/>
      <c r="U845" s="25"/>
      <c r="V845" s="25"/>
      <c r="W845" s="81"/>
      <c r="X845" s="91" t="e">
        <f ca="1">+VLOOKUP(#REF!,REFERENCIAS!$C:$D,2,0)*VLOOKUP(#REF!,PONDERADORES!A:P,IF(AND(INFORMACION!$T845='REFERENCIAS RIESGO'!$C$36,INFORMACION!$F845=REFERENCIAS!$C$24),16,IF(INFORMACION!$T845='REFERENCIAS RIESGO'!$C$36,13,IF(INFORMACION!$F845=REFERENCIAS!$C$24,10,7))),0)+VLOOKUP(K845,REFERENCIAS!$C:$D,2,0)*VLOOKUP($K$2,PONDERADORES!A:P,IF(AND(INFORMACION!$T845='REFERENCIAS RIESGO'!$C$36,INFORMACION!$F845=REFERENCIAS!$C$24),16,IF(INFORMACION!$T845='REFERENCIAS RIESGO'!$C$36,13,IF(INFORMACION!$F845=REFERENCIAS!$C$24,10,7))),0)+VLOOKUP(L845,REFERENCIAS!$C:$D,2,0)*VLOOKUP($L$2,PONDERADORES!A:P,IF(AND(INFORMACION!$T845='REFERENCIAS RIESGO'!$C$36,INFORMACION!$F845=REFERENCIAS!$C$24),16,IF(INFORMACION!$T845='REFERENCIAS RIESGO'!$C$36,13,IF(INFORMACION!$F845=REFERENCIAS!$C$24,10,7))),0)+VLOOKUP(F845,REFERENCIAS!$C:$D,2,0)*VLOOKUP($F$2,PONDERADORES!A:P,IF(AND(INFORMACION!$T845='REFERENCIAS RIESGO'!$C$36,INFORMACION!$F845=REFERENCIAS!$C$24),16,IF(INFORMACION!$T845='REFERENCIAS RIESGO'!$C$36,13,IF(INFORMACION!$F845=REFERENCIAS!$C$24,10,7))),0)+VLOOKUP(T845,REFERENCIAS!$C:$D,2,0)*VLOOKUP($T$2,PONDERADORES!A:P,IF(AND(INFORMACION!$T845='REFERENCIAS RIESGO'!$C$36,INFORMACION!$F845=REFERENCIAS!$C$24),16,IF(INFORMACION!$T845='REFERENCIAS RIESGO'!$C$36,13,IF(INFORMACION!$F845=REFERENCIAS!$C$24,10,7))),0)+VLOOKUP(IF(J845&lt;=0.2,0.2,IF(AND(J845&gt;0.2,J845&lt;=0.4),0.4,IF(AND(J845&gt;0.4,J845&lt;=0.6),0.6,IF(AND(J845&gt;0.6,J845&lt;=0.8),0.8,IF(AND(J845&gt;0.8,J845&lt;=1),1))))),REFERENCIAS!$C:$D,2,0)*VLOOKUP($J$2,PONDERADORES!A:P,IF(AND(INFORMACION!$T845='REFERENCIAS RIESGO'!$C$36,INFORMACION!$F845=REFERENCIAS!$C$24),16,IF(INFORMACION!$T845='REFERENCIAS RIESGO'!$C$36,13,IF(INFORMACION!$F845=REFERENCIAS!$C$24,10,7))),0)</f>
        <v>#REF!</v>
      </c>
      <c r="Y845" s="68">
        <f>+VLOOKUP(M845,REFERENCIAS!$C:$D,2,0)*VLOOKUP($M$2,PONDERADORES!$A$7:$G$9,7,0)+VLOOKUP(N845,REFERENCIAS!$C:$D,2,0)*VLOOKUP($N$2,PONDERADORES!$A$7:$G$9,7,0)+VLOOKUP(O845,REFERENCIAS!$C:$D,2,0)*VLOOKUP($O$2,PONDERADORES!$A$7:$G$9,7,0)</f>
        <v>0.2</v>
      </c>
      <c r="Z845" s="2">
        <f>+VLOOKUP(IF(R845&lt;0.1,0,IF(AND(R845&gt;=0.1,R845&lt;0.2),0.1,IF(AND(R845&gt;=0.2,R845&lt;0.3),0.2,IF(R845&gt;0.3,0.3,)))),REFERENCIAS!$C:$D,2,0)*VLOOKUP($R$2,PONDERADORES!$A$11:$G$11,7,0)</f>
        <v>15</v>
      </c>
      <c r="AA845" s="92"/>
      <c r="AB845" s="95" t="e">
        <f t="shared" ca="1" si="51"/>
        <v>#REF!</v>
      </c>
      <c r="AC845" s="23" t="e">
        <f ca="1">IF(AB845&gt;REFERENCIAS!$C$62,REFERENCIAS!$B$62,IF(AND(AB845&gt;=REFERENCIAS!$C$63,AB845&lt;REFERENCIAS!$D$63),REFERENCIAS!$B$63,IF(AND(AB845&gt;REFERENCIAS!$C$64,AB845&lt;=REFERENCIAS!$D$64),REFERENCIAS!$B$64,IF(AND(AB845&gt;=REFERENCIAS!$C$65,AB845&lt;REFERENCIAS!$D$65),REFERENCIAS!$B$65, "Revisar"))))</f>
        <v>#REF!</v>
      </c>
      <c r="AD845" s="94" t="e">
        <f ca="1">VLOOKUP(AC845,REFERENCIAS!$B$62:$G$65,4,FALSE)</f>
        <v>#REF!</v>
      </c>
      <c r="AJ845" s="20"/>
    </row>
    <row r="846" spans="1:36" ht="17.25" x14ac:dyDescent="0.25">
      <c r="A846" s="74"/>
      <c r="B846" s="19"/>
      <c r="C846" s="19"/>
      <c r="D846" s="50"/>
      <c r="E846" s="73"/>
      <c r="F846" s="74"/>
      <c r="G846" s="9"/>
      <c r="H846" s="48"/>
      <c r="I846" s="49">
        <f t="shared" ca="1" si="49"/>
        <v>2022</v>
      </c>
      <c r="J846" s="22">
        <f t="shared" ca="1" si="48"/>
        <v>1</v>
      </c>
      <c r="K846" s="19"/>
      <c r="L846" s="73"/>
      <c r="M846" s="74"/>
      <c r="N846" s="19"/>
      <c r="O846" s="73"/>
      <c r="P846" s="82">
        <v>1</v>
      </c>
      <c r="Q846" s="24">
        <v>1</v>
      </c>
      <c r="R846" s="81">
        <f t="shared" si="50"/>
        <v>1</v>
      </c>
      <c r="S846" s="87"/>
      <c r="T846" s="19"/>
      <c r="U846" s="25"/>
      <c r="V846" s="25"/>
      <c r="W846" s="81"/>
      <c r="X846" s="91" t="e">
        <f ca="1">+VLOOKUP(#REF!,REFERENCIAS!$C:$D,2,0)*VLOOKUP(#REF!,PONDERADORES!A:P,IF(AND(INFORMACION!$T846='REFERENCIAS RIESGO'!$C$36,INFORMACION!$F846=REFERENCIAS!$C$24),16,IF(INFORMACION!$T846='REFERENCIAS RIESGO'!$C$36,13,IF(INFORMACION!$F846=REFERENCIAS!$C$24,10,7))),0)+VLOOKUP(K846,REFERENCIAS!$C:$D,2,0)*VLOOKUP($K$2,PONDERADORES!A:P,IF(AND(INFORMACION!$T846='REFERENCIAS RIESGO'!$C$36,INFORMACION!$F846=REFERENCIAS!$C$24),16,IF(INFORMACION!$T846='REFERENCIAS RIESGO'!$C$36,13,IF(INFORMACION!$F846=REFERENCIAS!$C$24,10,7))),0)+VLOOKUP(L846,REFERENCIAS!$C:$D,2,0)*VLOOKUP($L$2,PONDERADORES!A:P,IF(AND(INFORMACION!$T846='REFERENCIAS RIESGO'!$C$36,INFORMACION!$F846=REFERENCIAS!$C$24),16,IF(INFORMACION!$T846='REFERENCIAS RIESGO'!$C$36,13,IF(INFORMACION!$F846=REFERENCIAS!$C$24,10,7))),0)+VLOOKUP(F846,REFERENCIAS!$C:$D,2,0)*VLOOKUP($F$2,PONDERADORES!A:P,IF(AND(INFORMACION!$T846='REFERENCIAS RIESGO'!$C$36,INFORMACION!$F846=REFERENCIAS!$C$24),16,IF(INFORMACION!$T846='REFERENCIAS RIESGO'!$C$36,13,IF(INFORMACION!$F846=REFERENCIAS!$C$24,10,7))),0)+VLOOKUP(T846,REFERENCIAS!$C:$D,2,0)*VLOOKUP($T$2,PONDERADORES!A:P,IF(AND(INFORMACION!$T846='REFERENCIAS RIESGO'!$C$36,INFORMACION!$F846=REFERENCIAS!$C$24),16,IF(INFORMACION!$T846='REFERENCIAS RIESGO'!$C$36,13,IF(INFORMACION!$F846=REFERENCIAS!$C$24,10,7))),0)+VLOOKUP(IF(J846&lt;=0.2,0.2,IF(AND(J846&gt;0.2,J846&lt;=0.4),0.4,IF(AND(J846&gt;0.4,J846&lt;=0.6),0.6,IF(AND(J846&gt;0.6,J846&lt;=0.8),0.8,IF(AND(J846&gt;0.8,J846&lt;=1),1))))),REFERENCIAS!$C:$D,2,0)*VLOOKUP($J$2,PONDERADORES!A:P,IF(AND(INFORMACION!$T846='REFERENCIAS RIESGO'!$C$36,INFORMACION!$F846=REFERENCIAS!$C$24),16,IF(INFORMACION!$T846='REFERENCIAS RIESGO'!$C$36,13,IF(INFORMACION!$F846=REFERENCIAS!$C$24,10,7))),0)</f>
        <v>#REF!</v>
      </c>
      <c r="Y846" s="68">
        <f>+VLOOKUP(M846,REFERENCIAS!$C:$D,2,0)*VLOOKUP($M$2,PONDERADORES!$A$7:$G$9,7,0)+VLOOKUP(N846,REFERENCIAS!$C:$D,2,0)*VLOOKUP($N$2,PONDERADORES!$A$7:$G$9,7,0)+VLOOKUP(O846,REFERENCIAS!$C:$D,2,0)*VLOOKUP($O$2,PONDERADORES!$A$7:$G$9,7,0)</f>
        <v>0.2</v>
      </c>
      <c r="Z846" s="2">
        <f>+VLOOKUP(IF(R846&lt;0.1,0,IF(AND(R846&gt;=0.1,R846&lt;0.2),0.1,IF(AND(R846&gt;=0.2,R846&lt;0.3),0.2,IF(R846&gt;0.3,0.3,)))),REFERENCIAS!$C:$D,2,0)*VLOOKUP($R$2,PONDERADORES!$A$11:$G$11,7,0)</f>
        <v>15</v>
      </c>
      <c r="AA846" s="92"/>
      <c r="AB846" s="95" t="e">
        <f t="shared" ca="1" si="51"/>
        <v>#REF!</v>
      </c>
      <c r="AC846" s="23" t="e">
        <f ca="1">IF(AB846&gt;REFERENCIAS!$C$62,REFERENCIAS!$B$62,IF(AND(AB846&gt;=REFERENCIAS!$C$63,AB846&lt;REFERENCIAS!$D$63),REFERENCIAS!$B$63,IF(AND(AB846&gt;REFERENCIAS!$C$64,AB846&lt;=REFERENCIAS!$D$64),REFERENCIAS!$B$64,IF(AND(AB846&gt;=REFERENCIAS!$C$65,AB846&lt;REFERENCIAS!$D$65),REFERENCIAS!$B$65, "Revisar"))))</f>
        <v>#REF!</v>
      </c>
      <c r="AD846" s="94" t="e">
        <f ca="1">VLOOKUP(AC846,REFERENCIAS!$B$62:$G$65,4,FALSE)</f>
        <v>#REF!</v>
      </c>
      <c r="AJ846" s="20"/>
    </row>
    <row r="847" spans="1:36" ht="17.25" x14ac:dyDescent="0.25">
      <c r="A847" s="74"/>
      <c r="B847" s="19"/>
      <c r="C847" s="19"/>
      <c r="D847" s="50"/>
      <c r="E847" s="73"/>
      <c r="F847" s="74"/>
      <c r="G847" s="9"/>
      <c r="H847" s="48"/>
      <c r="I847" s="49">
        <f t="shared" ca="1" si="49"/>
        <v>2022</v>
      </c>
      <c r="J847" s="22">
        <f t="shared" ca="1" si="48"/>
        <v>1</v>
      </c>
      <c r="K847" s="19"/>
      <c r="L847" s="73"/>
      <c r="M847" s="74"/>
      <c r="N847" s="19"/>
      <c r="O847" s="73"/>
      <c r="P847" s="82">
        <v>1</v>
      </c>
      <c r="Q847" s="24">
        <v>1</v>
      </c>
      <c r="R847" s="81">
        <f t="shared" si="50"/>
        <v>1</v>
      </c>
      <c r="S847" s="87"/>
      <c r="T847" s="19"/>
      <c r="U847" s="25"/>
      <c r="V847" s="25"/>
      <c r="W847" s="81"/>
      <c r="X847" s="91" t="e">
        <f ca="1">+VLOOKUP(#REF!,REFERENCIAS!$C:$D,2,0)*VLOOKUP(#REF!,PONDERADORES!A:P,IF(AND(INFORMACION!$T847='REFERENCIAS RIESGO'!$C$36,INFORMACION!$F847=REFERENCIAS!$C$24),16,IF(INFORMACION!$T847='REFERENCIAS RIESGO'!$C$36,13,IF(INFORMACION!$F847=REFERENCIAS!$C$24,10,7))),0)+VLOOKUP(K847,REFERENCIAS!$C:$D,2,0)*VLOOKUP($K$2,PONDERADORES!A:P,IF(AND(INFORMACION!$T847='REFERENCIAS RIESGO'!$C$36,INFORMACION!$F847=REFERENCIAS!$C$24),16,IF(INFORMACION!$T847='REFERENCIAS RIESGO'!$C$36,13,IF(INFORMACION!$F847=REFERENCIAS!$C$24,10,7))),0)+VLOOKUP(L847,REFERENCIAS!$C:$D,2,0)*VLOOKUP($L$2,PONDERADORES!A:P,IF(AND(INFORMACION!$T847='REFERENCIAS RIESGO'!$C$36,INFORMACION!$F847=REFERENCIAS!$C$24),16,IF(INFORMACION!$T847='REFERENCIAS RIESGO'!$C$36,13,IF(INFORMACION!$F847=REFERENCIAS!$C$24,10,7))),0)+VLOOKUP(F847,REFERENCIAS!$C:$D,2,0)*VLOOKUP($F$2,PONDERADORES!A:P,IF(AND(INFORMACION!$T847='REFERENCIAS RIESGO'!$C$36,INFORMACION!$F847=REFERENCIAS!$C$24),16,IF(INFORMACION!$T847='REFERENCIAS RIESGO'!$C$36,13,IF(INFORMACION!$F847=REFERENCIAS!$C$24,10,7))),0)+VLOOKUP(T847,REFERENCIAS!$C:$D,2,0)*VLOOKUP($T$2,PONDERADORES!A:P,IF(AND(INFORMACION!$T847='REFERENCIAS RIESGO'!$C$36,INFORMACION!$F847=REFERENCIAS!$C$24),16,IF(INFORMACION!$T847='REFERENCIAS RIESGO'!$C$36,13,IF(INFORMACION!$F847=REFERENCIAS!$C$24,10,7))),0)+VLOOKUP(IF(J847&lt;=0.2,0.2,IF(AND(J847&gt;0.2,J847&lt;=0.4),0.4,IF(AND(J847&gt;0.4,J847&lt;=0.6),0.6,IF(AND(J847&gt;0.6,J847&lt;=0.8),0.8,IF(AND(J847&gt;0.8,J847&lt;=1),1))))),REFERENCIAS!$C:$D,2,0)*VLOOKUP($J$2,PONDERADORES!A:P,IF(AND(INFORMACION!$T847='REFERENCIAS RIESGO'!$C$36,INFORMACION!$F847=REFERENCIAS!$C$24),16,IF(INFORMACION!$T847='REFERENCIAS RIESGO'!$C$36,13,IF(INFORMACION!$F847=REFERENCIAS!$C$24,10,7))),0)</f>
        <v>#REF!</v>
      </c>
      <c r="Y847" s="68">
        <f>+VLOOKUP(M847,REFERENCIAS!$C:$D,2,0)*VLOOKUP($M$2,PONDERADORES!$A$7:$G$9,7,0)+VLOOKUP(N847,REFERENCIAS!$C:$D,2,0)*VLOOKUP($N$2,PONDERADORES!$A$7:$G$9,7,0)+VLOOKUP(O847,REFERENCIAS!$C:$D,2,0)*VLOOKUP($O$2,PONDERADORES!$A$7:$G$9,7,0)</f>
        <v>0.2</v>
      </c>
      <c r="Z847" s="2">
        <f>+VLOOKUP(IF(R847&lt;0.1,0,IF(AND(R847&gt;=0.1,R847&lt;0.2),0.1,IF(AND(R847&gt;=0.2,R847&lt;0.3),0.2,IF(R847&gt;0.3,0.3,)))),REFERENCIAS!$C:$D,2,0)*VLOOKUP($R$2,PONDERADORES!$A$11:$G$11,7,0)</f>
        <v>15</v>
      </c>
      <c r="AA847" s="92"/>
      <c r="AB847" s="95" t="e">
        <f t="shared" ca="1" si="51"/>
        <v>#REF!</v>
      </c>
      <c r="AC847" s="23" t="e">
        <f ca="1">IF(AB847&gt;REFERENCIAS!$C$62,REFERENCIAS!$B$62,IF(AND(AB847&gt;=REFERENCIAS!$C$63,AB847&lt;REFERENCIAS!$D$63),REFERENCIAS!$B$63,IF(AND(AB847&gt;REFERENCIAS!$C$64,AB847&lt;=REFERENCIAS!$D$64),REFERENCIAS!$B$64,IF(AND(AB847&gt;=REFERENCIAS!$C$65,AB847&lt;REFERENCIAS!$D$65),REFERENCIAS!$B$65, "Revisar"))))</f>
        <v>#REF!</v>
      </c>
      <c r="AD847" s="94" t="e">
        <f ca="1">VLOOKUP(AC847,REFERENCIAS!$B$62:$G$65,4,FALSE)</f>
        <v>#REF!</v>
      </c>
      <c r="AJ847" s="20"/>
    </row>
    <row r="848" spans="1:36" ht="17.25" x14ac:dyDescent="0.25">
      <c r="A848" s="74"/>
      <c r="B848" s="19"/>
      <c r="C848" s="19"/>
      <c r="D848" s="50"/>
      <c r="E848" s="73"/>
      <c r="F848" s="74"/>
      <c r="G848" s="9"/>
      <c r="H848" s="48"/>
      <c r="I848" s="49">
        <f t="shared" ca="1" si="49"/>
        <v>2022</v>
      </c>
      <c r="J848" s="22">
        <f t="shared" ca="1" si="48"/>
        <v>1</v>
      </c>
      <c r="K848" s="19"/>
      <c r="L848" s="73"/>
      <c r="M848" s="74"/>
      <c r="N848" s="19"/>
      <c r="O848" s="73"/>
      <c r="P848" s="82">
        <v>1</v>
      </c>
      <c r="Q848" s="24">
        <v>1</v>
      </c>
      <c r="R848" s="81">
        <f t="shared" si="50"/>
        <v>1</v>
      </c>
      <c r="S848" s="87"/>
      <c r="T848" s="19"/>
      <c r="U848" s="25"/>
      <c r="V848" s="25"/>
      <c r="W848" s="81"/>
      <c r="X848" s="91" t="e">
        <f ca="1">+VLOOKUP(#REF!,REFERENCIAS!$C:$D,2,0)*VLOOKUP(#REF!,PONDERADORES!A:P,IF(AND(INFORMACION!$T848='REFERENCIAS RIESGO'!$C$36,INFORMACION!$F848=REFERENCIAS!$C$24),16,IF(INFORMACION!$T848='REFERENCIAS RIESGO'!$C$36,13,IF(INFORMACION!$F848=REFERENCIAS!$C$24,10,7))),0)+VLOOKUP(K848,REFERENCIAS!$C:$D,2,0)*VLOOKUP($K$2,PONDERADORES!A:P,IF(AND(INFORMACION!$T848='REFERENCIAS RIESGO'!$C$36,INFORMACION!$F848=REFERENCIAS!$C$24),16,IF(INFORMACION!$T848='REFERENCIAS RIESGO'!$C$36,13,IF(INFORMACION!$F848=REFERENCIAS!$C$24,10,7))),0)+VLOOKUP(L848,REFERENCIAS!$C:$D,2,0)*VLOOKUP($L$2,PONDERADORES!A:P,IF(AND(INFORMACION!$T848='REFERENCIAS RIESGO'!$C$36,INFORMACION!$F848=REFERENCIAS!$C$24),16,IF(INFORMACION!$T848='REFERENCIAS RIESGO'!$C$36,13,IF(INFORMACION!$F848=REFERENCIAS!$C$24,10,7))),0)+VLOOKUP(F848,REFERENCIAS!$C:$D,2,0)*VLOOKUP($F$2,PONDERADORES!A:P,IF(AND(INFORMACION!$T848='REFERENCIAS RIESGO'!$C$36,INFORMACION!$F848=REFERENCIAS!$C$24),16,IF(INFORMACION!$T848='REFERENCIAS RIESGO'!$C$36,13,IF(INFORMACION!$F848=REFERENCIAS!$C$24,10,7))),0)+VLOOKUP(T848,REFERENCIAS!$C:$D,2,0)*VLOOKUP($T$2,PONDERADORES!A:P,IF(AND(INFORMACION!$T848='REFERENCIAS RIESGO'!$C$36,INFORMACION!$F848=REFERENCIAS!$C$24),16,IF(INFORMACION!$T848='REFERENCIAS RIESGO'!$C$36,13,IF(INFORMACION!$F848=REFERENCIAS!$C$24,10,7))),0)+VLOOKUP(IF(J848&lt;=0.2,0.2,IF(AND(J848&gt;0.2,J848&lt;=0.4),0.4,IF(AND(J848&gt;0.4,J848&lt;=0.6),0.6,IF(AND(J848&gt;0.6,J848&lt;=0.8),0.8,IF(AND(J848&gt;0.8,J848&lt;=1),1))))),REFERENCIAS!$C:$D,2,0)*VLOOKUP($J$2,PONDERADORES!A:P,IF(AND(INFORMACION!$T848='REFERENCIAS RIESGO'!$C$36,INFORMACION!$F848=REFERENCIAS!$C$24),16,IF(INFORMACION!$T848='REFERENCIAS RIESGO'!$C$36,13,IF(INFORMACION!$F848=REFERENCIAS!$C$24,10,7))),0)</f>
        <v>#REF!</v>
      </c>
      <c r="Y848" s="68">
        <f>+VLOOKUP(M848,REFERENCIAS!$C:$D,2,0)*VLOOKUP($M$2,PONDERADORES!$A$7:$G$9,7,0)+VLOOKUP(N848,REFERENCIAS!$C:$D,2,0)*VLOOKUP($N$2,PONDERADORES!$A$7:$G$9,7,0)+VLOOKUP(O848,REFERENCIAS!$C:$D,2,0)*VLOOKUP($O$2,PONDERADORES!$A$7:$G$9,7,0)</f>
        <v>0.2</v>
      </c>
      <c r="Z848" s="2">
        <f>+VLOOKUP(IF(R848&lt;0.1,0,IF(AND(R848&gt;=0.1,R848&lt;0.2),0.1,IF(AND(R848&gt;=0.2,R848&lt;0.3),0.2,IF(R848&gt;0.3,0.3,)))),REFERENCIAS!$C:$D,2,0)*VLOOKUP($R$2,PONDERADORES!$A$11:$G$11,7,0)</f>
        <v>15</v>
      </c>
      <c r="AA848" s="92"/>
      <c r="AB848" s="95" t="e">
        <f t="shared" ca="1" si="51"/>
        <v>#REF!</v>
      </c>
      <c r="AC848" s="23" t="e">
        <f ca="1">IF(AB848&gt;REFERENCIAS!$C$62,REFERENCIAS!$B$62,IF(AND(AB848&gt;=REFERENCIAS!$C$63,AB848&lt;REFERENCIAS!$D$63),REFERENCIAS!$B$63,IF(AND(AB848&gt;REFERENCIAS!$C$64,AB848&lt;=REFERENCIAS!$D$64),REFERENCIAS!$B$64,IF(AND(AB848&gt;=REFERENCIAS!$C$65,AB848&lt;REFERENCIAS!$D$65),REFERENCIAS!$B$65, "Revisar"))))</f>
        <v>#REF!</v>
      </c>
      <c r="AD848" s="94" t="e">
        <f ca="1">VLOOKUP(AC848,REFERENCIAS!$B$62:$G$65,4,FALSE)</f>
        <v>#REF!</v>
      </c>
      <c r="AJ848" s="20"/>
    </row>
    <row r="849" spans="1:36" ht="17.25" x14ac:dyDescent="0.25">
      <c r="A849" s="74"/>
      <c r="B849" s="19"/>
      <c r="C849" s="19"/>
      <c r="D849" s="50"/>
      <c r="E849" s="73"/>
      <c r="F849" s="74"/>
      <c r="G849" s="9"/>
      <c r="H849" s="48"/>
      <c r="I849" s="49">
        <f t="shared" ca="1" si="49"/>
        <v>2022</v>
      </c>
      <c r="J849" s="22">
        <f t="shared" ca="1" si="48"/>
        <v>1</v>
      </c>
      <c r="K849" s="19"/>
      <c r="L849" s="73"/>
      <c r="M849" s="74"/>
      <c r="N849" s="19"/>
      <c r="O849" s="73"/>
      <c r="P849" s="82">
        <v>1</v>
      </c>
      <c r="Q849" s="24">
        <v>1</v>
      </c>
      <c r="R849" s="81">
        <f t="shared" si="50"/>
        <v>1</v>
      </c>
      <c r="S849" s="87"/>
      <c r="T849" s="19"/>
      <c r="U849" s="25"/>
      <c r="V849" s="25"/>
      <c r="W849" s="81"/>
      <c r="X849" s="91" t="e">
        <f ca="1">+VLOOKUP(#REF!,REFERENCIAS!$C:$D,2,0)*VLOOKUP(#REF!,PONDERADORES!A:P,IF(AND(INFORMACION!$T849='REFERENCIAS RIESGO'!$C$36,INFORMACION!$F849=REFERENCIAS!$C$24),16,IF(INFORMACION!$T849='REFERENCIAS RIESGO'!$C$36,13,IF(INFORMACION!$F849=REFERENCIAS!$C$24,10,7))),0)+VLOOKUP(K849,REFERENCIAS!$C:$D,2,0)*VLOOKUP($K$2,PONDERADORES!A:P,IF(AND(INFORMACION!$T849='REFERENCIAS RIESGO'!$C$36,INFORMACION!$F849=REFERENCIAS!$C$24),16,IF(INFORMACION!$T849='REFERENCIAS RIESGO'!$C$36,13,IF(INFORMACION!$F849=REFERENCIAS!$C$24,10,7))),0)+VLOOKUP(L849,REFERENCIAS!$C:$D,2,0)*VLOOKUP($L$2,PONDERADORES!A:P,IF(AND(INFORMACION!$T849='REFERENCIAS RIESGO'!$C$36,INFORMACION!$F849=REFERENCIAS!$C$24),16,IF(INFORMACION!$T849='REFERENCIAS RIESGO'!$C$36,13,IF(INFORMACION!$F849=REFERENCIAS!$C$24,10,7))),0)+VLOOKUP(F849,REFERENCIAS!$C:$D,2,0)*VLOOKUP($F$2,PONDERADORES!A:P,IF(AND(INFORMACION!$T849='REFERENCIAS RIESGO'!$C$36,INFORMACION!$F849=REFERENCIAS!$C$24),16,IF(INFORMACION!$T849='REFERENCIAS RIESGO'!$C$36,13,IF(INFORMACION!$F849=REFERENCIAS!$C$24,10,7))),0)+VLOOKUP(T849,REFERENCIAS!$C:$D,2,0)*VLOOKUP($T$2,PONDERADORES!A:P,IF(AND(INFORMACION!$T849='REFERENCIAS RIESGO'!$C$36,INFORMACION!$F849=REFERENCIAS!$C$24),16,IF(INFORMACION!$T849='REFERENCIAS RIESGO'!$C$36,13,IF(INFORMACION!$F849=REFERENCIAS!$C$24,10,7))),0)+VLOOKUP(IF(J849&lt;=0.2,0.2,IF(AND(J849&gt;0.2,J849&lt;=0.4),0.4,IF(AND(J849&gt;0.4,J849&lt;=0.6),0.6,IF(AND(J849&gt;0.6,J849&lt;=0.8),0.8,IF(AND(J849&gt;0.8,J849&lt;=1),1))))),REFERENCIAS!$C:$D,2,0)*VLOOKUP($J$2,PONDERADORES!A:P,IF(AND(INFORMACION!$T849='REFERENCIAS RIESGO'!$C$36,INFORMACION!$F849=REFERENCIAS!$C$24),16,IF(INFORMACION!$T849='REFERENCIAS RIESGO'!$C$36,13,IF(INFORMACION!$F849=REFERENCIAS!$C$24,10,7))),0)</f>
        <v>#REF!</v>
      </c>
      <c r="Y849" s="68">
        <f>+VLOOKUP(M849,REFERENCIAS!$C:$D,2,0)*VLOOKUP($M$2,PONDERADORES!$A$7:$G$9,7,0)+VLOOKUP(N849,REFERENCIAS!$C:$D,2,0)*VLOOKUP($N$2,PONDERADORES!$A$7:$G$9,7,0)+VLOOKUP(O849,REFERENCIAS!$C:$D,2,0)*VLOOKUP($O$2,PONDERADORES!$A$7:$G$9,7,0)</f>
        <v>0.2</v>
      </c>
      <c r="Z849" s="2">
        <f>+VLOOKUP(IF(R849&lt;0.1,0,IF(AND(R849&gt;=0.1,R849&lt;0.2),0.1,IF(AND(R849&gt;=0.2,R849&lt;0.3),0.2,IF(R849&gt;0.3,0.3,)))),REFERENCIAS!$C:$D,2,0)*VLOOKUP($R$2,PONDERADORES!$A$11:$G$11,7,0)</f>
        <v>15</v>
      </c>
      <c r="AA849" s="92"/>
      <c r="AB849" s="95" t="e">
        <f t="shared" ca="1" si="51"/>
        <v>#REF!</v>
      </c>
      <c r="AC849" s="23" t="e">
        <f ca="1">IF(AB849&gt;REFERENCIAS!$C$62,REFERENCIAS!$B$62,IF(AND(AB849&gt;=REFERENCIAS!$C$63,AB849&lt;REFERENCIAS!$D$63),REFERENCIAS!$B$63,IF(AND(AB849&gt;REFERENCIAS!$C$64,AB849&lt;=REFERENCIAS!$D$64),REFERENCIAS!$B$64,IF(AND(AB849&gt;=REFERENCIAS!$C$65,AB849&lt;REFERENCIAS!$D$65),REFERENCIAS!$B$65, "Revisar"))))</f>
        <v>#REF!</v>
      </c>
      <c r="AD849" s="94" t="e">
        <f ca="1">VLOOKUP(AC849,REFERENCIAS!$B$62:$G$65,4,FALSE)</f>
        <v>#REF!</v>
      </c>
      <c r="AJ849" s="20"/>
    </row>
    <row r="850" spans="1:36" ht="17.25" x14ac:dyDescent="0.25">
      <c r="A850" s="74"/>
      <c r="B850" s="19"/>
      <c r="C850" s="19"/>
      <c r="D850" s="50"/>
      <c r="E850" s="73"/>
      <c r="F850" s="74"/>
      <c r="G850" s="9"/>
      <c r="H850" s="48"/>
      <c r="I850" s="49">
        <f t="shared" ca="1" si="49"/>
        <v>2022</v>
      </c>
      <c r="J850" s="22">
        <f t="shared" ca="1" si="48"/>
        <v>1</v>
      </c>
      <c r="K850" s="19"/>
      <c r="L850" s="73"/>
      <c r="M850" s="74"/>
      <c r="N850" s="19"/>
      <c r="O850" s="73"/>
      <c r="P850" s="82">
        <v>1</v>
      </c>
      <c r="Q850" s="24">
        <v>1</v>
      </c>
      <c r="R850" s="81">
        <f t="shared" si="50"/>
        <v>1</v>
      </c>
      <c r="S850" s="87"/>
      <c r="T850" s="19"/>
      <c r="U850" s="25"/>
      <c r="V850" s="25"/>
      <c r="W850" s="81"/>
      <c r="X850" s="91" t="e">
        <f ca="1">+VLOOKUP(#REF!,REFERENCIAS!$C:$D,2,0)*VLOOKUP(#REF!,PONDERADORES!A:P,IF(AND(INFORMACION!$T850='REFERENCIAS RIESGO'!$C$36,INFORMACION!$F850=REFERENCIAS!$C$24),16,IF(INFORMACION!$T850='REFERENCIAS RIESGO'!$C$36,13,IF(INFORMACION!$F850=REFERENCIAS!$C$24,10,7))),0)+VLOOKUP(K850,REFERENCIAS!$C:$D,2,0)*VLOOKUP($K$2,PONDERADORES!A:P,IF(AND(INFORMACION!$T850='REFERENCIAS RIESGO'!$C$36,INFORMACION!$F850=REFERENCIAS!$C$24),16,IF(INFORMACION!$T850='REFERENCIAS RIESGO'!$C$36,13,IF(INFORMACION!$F850=REFERENCIAS!$C$24,10,7))),0)+VLOOKUP(L850,REFERENCIAS!$C:$D,2,0)*VLOOKUP($L$2,PONDERADORES!A:P,IF(AND(INFORMACION!$T850='REFERENCIAS RIESGO'!$C$36,INFORMACION!$F850=REFERENCIAS!$C$24),16,IF(INFORMACION!$T850='REFERENCIAS RIESGO'!$C$36,13,IF(INFORMACION!$F850=REFERENCIAS!$C$24,10,7))),0)+VLOOKUP(F850,REFERENCIAS!$C:$D,2,0)*VLOOKUP($F$2,PONDERADORES!A:P,IF(AND(INFORMACION!$T850='REFERENCIAS RIESGO'!$C$36,INFORMACION!$F850=REFERENCIAS!$C$24),16,IF(INFORMACION!$T850='REFERENCIAS RIESGO'!$C$36,13,IF(INFORMACION!$F850=REFERENCIAS!$C$24,10,7))),0)+VLOOKUP(T850,REFERENCIAS!$C:$D,2,0)*VLOOKUP($T$2,PONDERADORES!A:P,IF(AND(INFORMACION!$T850='REFERENCIAS RIESGO'!$C$36,INFORMACION!$F850=REFERENCIAS!$C$24),16,IF(INFORMACION!$T850='REFERENCIAS RIESGO'!$C$36,13,IF(INFORMACION!$F850=REFERENCIAS!$C$24,10,7))),0)+VLOOKUP(IF(J850&lt;=0.2,0.2,IF(AND(J850&gt;0.2,J850&lt;=0.4),0.4,IF(AND(J850&gt;0.4,J850&lt;=0.6),0.6,IF(AND(J850&gt;0.6,J850&lt;=0.8),0.8,IF(AND(J850&gt;0.8,J850&lt;=1),1))))),REFERENCIAS!$C:$D,2,0)*VLOOKUP($J$2,PONDERADORES!A:P,IF(AND(INFORMACION!$T850='REFERENCIAS RIESGO'!$C$36,INFORMACION!$F850=REFERENCIAS!$C$24),16,IF(INFORMACION!$T850='REFERENCIAS RIESGO'!$C$36,13,IF(INFORMACION!$F850=REFERENCIAS!$C$24,10,7))),0)</f>
        <v>#REF!</v>
      </c>
      <c r="Y850" s="68">
        <f>+VLOOKUP(M850,REFERENCIAS!$C:$D,2,0)*VLOOKUP($M$2,PONDERADORES!$A$7:$G$9,7,0)+VLOOKUP(N850,REFERENCIAS!$C:$D,2,0)*VLOOKUP($N$2,PONDERADORES!$A$7:$G$9,7,0)+VLOOKUP(O850,REFERENCIAS!$C:$D,2,0)*VLOOKUP($O$2,PONDERADORES!$A$7:$G$9,7,0)</f>
        <v>0.2</v>
      </c>
      <c r="Z850" s="2">
        <f>+VLOOKUP(IF(R850&lt;0.1,0,IF(AND(R850&gt;=0.1,R850&lt;0.2),0.1,IF(AND(R850&gt;=0.2,R850&lt;0.3),0.2,IF(R850&gt;0.3,0.3,)))),REFERENCIAS!$C:$D,2,0)*VLOOKUP($R$2,PONDERADORES!$A$11:$G$11,7,0)</f>
        <v>15</v>
      </c>
      <c r="AA850" s="92"/>
      <c r="AB850" s="95" t="e">
        <f t="shared" ca="1" si="51"/>
        <v>#REF!</v>
      </c>
      <c r="AC850" s="23" t="e">
        <f ca="1">IF(AB850&gt;REFERENCIAS!$C$62,REFERENCIAS!$B$62,IF(AND(AB850&gt;=REFERENCIAS!$C$63,AB850&lt;REFERENCIAS!$D$63),REFERENCIAS!$B$63,IF(AND(AB850&gt;REFERENCIAS!$C$64,AB850&lt;=REFERENCIAS!$D$64),REFERENCIAS!$B$64,IF(AND(AB850&gt;=REFERENCIAS!$C$65,AB850&lt;REFERENCIAS!$D$65),REFERENCIAS!$B$65, "Revisar"))))</f>
        <v>#REF!</v>
      </c>
      <c r="AD850" s="94" t="e">
        <f ca="1">VLOOKUP(AC850,REFERENCIAS!$B$62:$G$65,4,FALSE)</f>
        <v>#REF!</v>
      </c>
      <c r="AJ850" s="20"/>
    </row>
    <row r="851" spans="1:36" ht="17.25" x14ac:dyDescent="0.25">
      <c r="A851" s="74"/>
      <c r="B851" s="19"/>
      <c r="C851" s="19"/>
      <c r="D851" s="50"/>
      <c r="E851" s="73"/>
      <c r="F851" s="74"/>
      <c r="G851" s="9"/>
      <c r="H851" s="48"/>
      <c r="I851" s="49">
        <f t="shared" ca="1" si="49"/>
        <v>2022</v>
      </c>
      <c r="J851" s="22">
        <f t="shared" ca="1" si="48"/>
        <v>1</v>
      </c>
      <c r="K851" s="19"/>
      <c r="L851" s="73"/>
      <c r="M851" s="74"/>
      <c r="N851" s="19"/>
      <c r="O851" s="73"/>
      <c r="P851" s="82">
        <v>1</v>
      </c>
      <c r="Q851" s="24">
        <v>1</v>
      </c>
      <c r="R851" s="81">
        <f t="shared" si="50"/>
        <v>1</v>
      </c>
      <c r="S851" s="87"/>
      <c r="T851" s="19"/>
      <c r="U851" s="25"/>
      <c r="V851" s="25"/>
      <c r="W851" s="81"/>
      <c r="X851" s="91" t="e">
        <f ca="1">+VLOOKUP(#REF!,REFERENCIAS!$C:$D,2,0)*VLOOKUP(#REF!,PONDERADORES!A:P,IF(AND(INFORMACION!$T851='REFERENCIAS RIESGO'!$C$36,INFORMACION!$F851=REFERENCIAS!$C$24),16,IF(INFORMACION!$T851='REFERENCIAS RIESGO'!$C$36,13,IF(INFORMACION!$F851=REFERENCIAS!$C$24,10,7))),0)+VLOOKUP(K851,REFERENCIAS!$C:$D,2,0)*VLOOKUP($K$2,PONDERADORES!A:P,IF(AND(INFORMACION!$T851='REFERENCIAS RIESGO'!$C$36,INFORMACION!$F851=REFERENCIAS!$C$24),16,IF(INFORMACION!$T851='REFERENCIAS RIESGO'!$C$36,13,IF(INFORMACION!$F851=REFERENCIAS!$C$24,10,7))),0)+VLOOKUP(L851,REFERENCIAS!$C:$D,2,0)*VLOOKUP($L$2,PONDERADORES!A:P,IF(AND(INFORMACION!$T851='REFERENCIAS RIESGO'!$C$36,INFORMACION!$F851=REFERENCIAS!$C$24),16,IF(INFORMACION!$T851='REFERENCIAS RIESGO'!$C$36,13,IF(INFORMACION!$F851=REFERENCIAS!$C$24,10,7))),0)+VLOOKUP(F851,REFERENCIAS!$C:$D,2,0)*VLOOKUP($F$2,PONDERADORES!A:P,IF(AND(INFORMACION!$T851='REFERENCIAS RIESGO'!$C$36,INFORMACION!$F851=REFERENCIAS!$C$24),16,IF(INFORMACION!$T851='REFERENCIAS RIESGO'!$C$36,13,IF(INFORMACION!$F851=REFERENCIAS!$C$24,10,7))),0)+VLOOKUP(T851,REFERENCIAS!$C:$D,2,0)*VLOOKUP($T$2,PONDERADORES!A:P,IF(AND(INFORMACION!$T851='REFERENCIAS RIESGO'!$C$36,INFORMACION!$F851=REFERENCIAS!$C$24),16,IF(INFORMACION!$T851='REFERENCIAS RIESGO'!$C$36,13,IF(INFORMACION!$F851=REFERENCIAS!$C$24,10,7))),0)+VLOOKUP(IF(J851&lt;=0.2,0.2,IF(AND(J851&gt;0.2,J851&lt;=0.4),0.4,IF(AND(J851&gt;0.4,J851&lt;=0.6),0.6,IF(AND(J851&gt;0.6,J851&lt;=0.8),0.8,IF(AND(J851&gt;0.8,J851&lt;=1),1))))),REFERENCIAS!$C:$D,2,0)*VLOOKUP($J$2,PONDERADORES!A:P,IF(AND(INFORMACION!$T851='REFERENCIAS RIESGO'!$C$36,INFORMACION!$F851=REFERENCIAS!$C$24),16,IF(INFORMACION!$T851='REFERENCIAS RIESGO'!$C$36,13,IF(INFORMACION!$F851=REFERENCIAS!$C$24,10,7))),0)</f>
        <v>#REF!</v>
      </c>
      <c r="Y851" s="68">
        <f>+VLOOKUP(M851,REFERENCIAS!$C:$D,2,0)*VLOOKUP($M$2,PONDERADORES!$A$7:$G$9,7,0)+VLOOKUP(N851,REFERENCIAS!$C:$D,2,0)*VLOOKUP($N$2,PONDERADORES!$A$7:$G$9,7,0)+VLOOKUP(O851,REFERENCIAS!$C:$D,2,0)*VLOOKUP($O$2,PONDERADORES!$A$7:$G$9,7,0)</f>
        <v>0.2</v>
      </c>
      <c r="Z851" s="2">
        <f>+VLOOKUP(IF(R851&lt;0.1,0,IF(AND(R851&gt;=0.1,R851&lt;0.2),0.1,IF(AND(R851&gt;=0.2,R851&lt;0.3),0.2,IF(R851&gt;0.3,0.3,)))),REFERENCIAS!$C:$D,2,0)*VLOOKUP($R$2,PONDERADORES!$A$11:$G$11,7,0)</f>
        <v>15</v>
      </c>
      <c r="AA851" s="92"/>
      <c r="AB851" s="95" t="e">
        <f t="shared" ca="1" si="51"/>
        <v>#REF!</v>
      </c>
      <c r="AC851" s="23" t="e">
        <f ca="1">IF(AB851&gt;REFERENCIAS!$C$62,REFERENCIAS!$B$62,IF(AND(AB851&gt;=REFERENCIAS!$C$63,AB851&lt;REFERENCIAS!$D$63),REFERENCIAS!$B$63,IF(AND(AB851&gt;REFERENCIAS!$C$64,AB851&lt;=REFERENCIAS!$D$64),REFERENCIAS!$B$64,IF(AND(AB851&gt;=REFERENCIAS!$C$65,AB851&lt;REFERENCIAS!$D$65),REFERENCIAS!$B$65, "Revisar"))))</f>
        <v>#REF!</v>
      </c>
      <c r="AD851" s="94" t="e">
        <f ca="1">VLOOKUP(AC851,REFERENCIAS!$B$62:$G$65,4,FALSE)</f>
        <v>#REF!</v>
      </c>
      <c r="AJ851" s="20"/>
    </row>
    <row r="852" spans="1:36" ht="17.25" x14ac:dyDescent="0.25">
      <c r="A852" s="74"/>
      <c r="B852" s="19"/>
      <c r="C852" s="19"/>
      <c r="D852" s="50"/>
      <c r="E852" s="73"/>
      <c r="F852" s="74"/>
      <c r="G852" s="9"/>
      <c r="H852" s="48"/>
      <c r="I852" s="49">
        <f t="shared" ca="1" si="49"/>
        <v>2022</v>
      </c>
      <c r="J852" s="22">
        <f t="shared" ca="1" si="48"/>
        <v>1</v>
      </c>
      <c r="K852" s="19"/>
      <c r="L852" s="73"/>
      <c r="M852" s="74"/>
      <c r="N852" s="19"/>
      <c r="O852" s="73"/>
      <c r="P852" s="82">
        <v>1</v>
      </c>
      <c r="Q852" s="24">
        <v>1</v>
      </c>
      <c r="R852" s="81">
        <f t="shared" si="50"/>
        <v>1</v>
      </c>
      <c r="S852" s="87"/>
      <c r="T852" s="19"/>
      <c r="U852" s="25"/>
      <c r="V852" s="25"/>
      <c r="W852" s="81"/>
      <c r="X852" s="91" t="e">
        <f ca="1">+VLOOKUP(#REF!,REFERENCIAS!$C:$D,2,0)*VLOOKUP(#REF!,PONDERADORES!A:P,IF(AND(INFORMACION!$T852='REFERENCIAS RIESGO'!$C$36,INFORMACION!$F852=REFERENCIAS!$C$24),16,IF(INFORMACION!$T852='REFERENCIAS RIESGO'!$C$36,13,IF(INFORMACION!$F852=REFERENCIAS!$C$24,10,7))),0)+VLOOKUP(K852,REFERENCIAS!$C:$D,2,0)*VLOOKUP($K$2,PONDERADORES!A:P,IF(AND(INFORMACION!$T852='REFERENCIAS RIESGO'!$C$36,INFORMACION!$F852=REFERENCIAS!$C$24),16,IF(INFORMACION!$T852='REFERENCIAS RIESGO'!$C$36,13,IF(INFORMACION!$F852=REFERENCIAS!$C$24,10,7))),0)+VLOOKUP(L852,REFERENCIAS!$C:$D,2,0)*VLOOKUP($L$2,PONDERADORES!A:P,IF(AND(INFORMACION!$T852='REFERENCIAS RIESGO'!$C$36,INFORMACION!$F852=REFERENCIAS!$C$24),16,IF(INFORMACION!$T852='REFERENCIAS RIESGO'!$C$36,13,IF(INFORMACION!$F852=REFERENCIAS!$C$24,10,7))),0)+VLOOKUP(F852,REFERENCIAS!$C:$D,2,0)*VLOOKUP($F$2,PONDERADORES!A:P,IF(AND(INFORMACION!$T852='REFERENCIAS RIESGO'!$C$36,INFORMACION!$F852=REFERENCIAS!$C$24),16,IF(INFORMACION!$T852='REFERENCIAS RIESGO'!$C$36,13,IF(INFORMACION!$F852=REFERENCIAS!$C$24,10,7))),0)+VLOOKUP(T852,REFERENCIAS!$C:$D,2,0)*VLOOKUP($T$2,PONDERADORES!A:P,IF(AND(INFORMACION!$T852='REFERENCIAS RIESGO'!$C$36,INFORMACION!$F852=REFERENCIAS!$C$24),16,IF(INFORMACION!$T852='REFERENCIAS RIESGO'!$C$36,13,IF(INFORMACION!$F852=REFERENCIAS!$C$24,10,7))),0)+VLOOKUP(IF(J852&lt;=0.2,0.2,IF(AND(J852&gt;0.2,J852&lt;=0.4),0.4,IF(AND(J852&gt;0.4,J852&lt;=0.6),0.6,IF(AND(J852&gt;0.6,J852&lt;=0.8),0.8,IF(AND(J852&gt;0.8,J852&lt;=1),1))))),REFERENCIAS!$C:$D,2,0)*VLOOKUP($J$2,PONDERADORES!A:P,IF(AND(INFORMACION!$T852='REFERENCIAS RIESGO'!$C$36,INFORMACION!$F852=REFERENCIAS!$C$24),16,IF(INFORMACION!$T852='REFERENCIAS RIESGO'!$C$36,13,IF(INFORMACION!$F852=REFERENCIAS!$C$24,10,7))),0)</f>
        <v>#REF!</v>
      </c>
      <c r="Y852" s="68">
        <f>+VLOOKUP(M852,REFERENCIAS!$C:$D,2,0)*VLOOKUP($M$2,PONDERADORES!$A$7:$G$9,7,0)+VLOOKUP(N852,REFERENCIAS!$C:$D,2,0)*VLOOKUP($N$2,PONDERADORES!$A$7:$G$9,7,0)+VLOOKUP(O852,REFERENCIAS!$C:$D,2,0)*VLOOKUP($O$2,PONDERADORES!$A$7:$G$9,7,0)</f>
        <v>0.2</v>
      </c>
      <c r="Z852" s="2">
        <f>+VLOOKUP(IF(R852&lt;0.1,0,IF(AND(R852&gt;=0.1,R852&lt;0.2),0.1,IF(AND(R852&gt;=0.2,R852&lt;0.3),0.2,IF(R852&gt;0.3,0.3,)))),REFERENCIAS!$C:$D,2,0)*VLOOKUP($R$2,PONDERADORES!$A$11:$G$11,7,0)</f>
        <v>15</v>
      </c>
      <c r="AA852" s="92"/>
      <c r="AB852" s="95" t="e">
        <f t="shared" ca="1" si="51"/>
        <v>#REF!</v>
      </c>
      <c r="AC852" s="23" t="e">
        <f ca="1">IF(AB852&gt;REFERENCIAS!$C$62,REFERENCIAS!$B$62,IF(AND(AB852&gt;=REFERENCIAS!$C$63,AB852&lt;REFERENCIAS!$D$63),REFERENCIAS!$B$63,IF(AND(AB852&gt;REFERENCIAS!$C$64,AB852&lt;=REFERENCIAS!$D$64),REFERENCIAS!$B$64,IF(AND(AB852&gt;=REFERENCIAS!$C$65,AB852&lt;REFERENCIAS!$D$65),REFERENCIAS!$B$65, "Revisar"))))</f>
        <v>#REF!</v>
      </c>
      <c r="AD852" s="94" t="e">
        <f ca="1">VLOOKUP(AC852,REFERENCIAS!$B$62:$G$65,4,FALSE)</f>
        <v>#REF!</v>
      </c>
      <c r="AJ852" s="20"/>
    </row>
    <row r="853" spans="1:36" ht="17.25" x14ac:dyDescent="0.25">
      <c r="A853" s="74"/>
      <c r="B853" s="19"/>
      <c r="C853" s="19"/>
      <c r="D853" s="50"/>
      <c r="E853" s="73"/>
      <c r="F853" s="74"/>
      <c r="G853" s="9"/>
      <c r="H853" s="48"/>
      <c r="I853" s="49">
        <f t="shared" ca="1" si="49"/>
        <v>2022</v>
      </c>
      <c r="J853" s="22">
        <f t="shared" ca="1" si="48"/>
        <v>1</v>
      </c>
      <c r="K853" s="19"/>
      <c r="L853" s="73"/>
      <c r="M853" s="74"/>
      <c r="N853" s="19"/>
      <c r="O853" s="73"/>
      <c r="P853" s="82">
        <v>1</v>
      </c>
      <c r="Q853" s="24">
        <v>1</v>
      </c>
      <c r="R853" s="81">
        <f t="shared" si="50"/>
        <v>1</v>
      </c>
      <c r="S853" s="87"/>
      <c r="T853" s="19"/>
      <c r="U853" s="25"/>
      <c r="V853" s="25"/>
      <c r="W853" s="81"/>
      <c r="X853" s="91" t="e">
        <f ca="1">+VLOOKUP(#REF!,REFERENCIAS!$C:$D,2,0)*VLOOKUP(#REF!,PONDERADORES!A:P,IF(AND(INFORMACION!$T853='REFERENCIAS RIESGO'!$C$36,INFORMACION!$F853=REFERENCIAS!$C$24),16,IF(INFORMACION!$T853='REFERENCIAS RIESGO'!$C$36,13,IF(INFORMACION!$F853=REFERENCIAS!$C$24,10,7))),0)+VLOOKUP(K853,REFERENCIAS!$C:$D,2,0)*VLOOKUP($K$2,PONDERADORES!A:P,IF(AND(INFORMACION!$T853='REFERENCIAS RIESGO'!$C$36,INFORMACION!$F853=REFERENCIAS!$C$24),16,IF(INFORMACION!$T853='REFERENCIAS RIESGO'!$C$36,13,IF(INFORMACION!$F853=REFERENCIAS!$C$24,10,7))),0)+VLOOKUP(L853,REFERENCIAS!$C:$D,2,0)*VLOOKUP($L$2,PONDERADORES!A:P,IF(AND(INFORMACION!$T853='REFERENCIAS RIESGO'!$C$36,INFORMACION!$F853=REFERENCIAS!$C$24),16,IF(INFORMACION!$T853='REFERENCIAS RIESGO'!$C$36,13,IF(INFORMACION!$F853=REFERENCIAS!$C$24,10,7))),0)+VLOOKUP(F853,REFERENCIAS!$C:$D,2,0)*VLOOKUP($F$2,PONDERADORES!A:P,IF(AND(INFORMACION!$T853='REFERENCIAS RIESGO'!$C$36,INFORMACION!$F853=REFERENCIAS!$C$24),16,IF(INFORMACION!$T853='REFERENCIAS RIESGO'!$C$36,13,IF(INFORMACION!$F853=REFERENCIAS!$C$24,10,7))),0)+VLOOKUP(T853,REFERENCIAS!$C:$D,2,0)*VLOOKUP($T$2,PONDERADORES!A:P,IF(AND(INFORMACION!$T853='REFERENCIAS RIESGO'!$C$36,INFORMACION!$F853=REFERENCIAS!$C$24),16,IF(INFORMACION!$T853='REFERENCIAS RIESGO'!$C$36,13,IF(INFORMACION!$F853=REFERENCIAS!$C$24,10,7))),0)+VLOOKUP(IF(J853&lt;=0.2,0.2,IF(AND(J853&gt;0.2,J853&lt;=0.4),0.4,IF(AND(J853&gt;0.4,J853&lt;=0.6),0.6,IF(AND(J853&gt;0.6,J853&lt;=0.8),0.8,IF(AND(J853&gt;0.8,J853&lt;=1),1))))),REFERENCIAS!$C:$D,2,0)*VLOOKUP($J$2,PONDERADORES!A:P,IF(AND(INFORMACION!$T853='REFERENCIAS RIESGO'!$C$36,INFORMACION!$F853=REFERENCIAS!$C$24),16,IF(INFORMACION!$T853='REFERENCIAS RIESGO'!$C$36,13,IF(INFORMACION!$F853=REFERENCIAS!$C$24,10,7))),0)</f>
        <v>#REF!</v>
      </c>
      <c r="Y853" s="68">
        <f>+VLOOKUP(M853,REFERENCIAS!$C:$D,2,0)*VLOOKUP($M$2,PONDERADORES!$A$7:$G$9,7,0)+VLOOKUP(N853,REFERENCIAS!$C:$D,2,0)*VLOOKUP($N$2,PONDERADORES!$A$7:$G$9,7,0)+VLOOKUP(O853,REFERENCIAS!$C:$D,2,0)*VLOOKUP($O$2,PONDERADORES!$A$7:$G$9,7,0)</f>
        <v>0.2</v>
      </c>
      <c r="Z853" s="2">
        <f>+VLOOKUP(IF(R853&lt;0.1,0,IF(AND(R853&gt;=0.1,R853&lt;0.2),0.1,IF(AND(R853&gt;=0.2,R853&lt;0.3),0.2,IF(R853&gt;0.3,0.3,)))),REFERENCIAS!$C:$D,2,0)*VLOOKUP($R$2,PONDERADORES!$A$11:$G$11,7,0)</f>
        <v>15</v>
      </c>
      <c r="AA853" s="92"/>
      <c r="AB853" s="95" t="e">
        <f t="shared" ca="1" si="51"/>
        <v>#REF!</v>
      </c>
      <c r="AC853" s="23" t="e">
        <f ca="1">IF(AB853&gt;REFERENCIAS!$C$62,REFERENCIAS!$B$62,IF(AND(AB853&gt;=REFERENCIAS!$C$63,AB853&lt;REFERENCIAS!$D$63),REFERENCIAS!$B$63,IF(AND(AB853&gt;REFERENCIAS!$C$64,AB853&lt;=REFERENCIAS!$D$64),REFERENCIAS!$B$64,IF(AND(AB853&gt;=REFERENCIAS!$C$65,AB853&lt;REFERENCIAS!$D$65),REFERENCIAS!$B$65, "Revisar"))))</f>
        <v>#REF!</v>
      </c>
      <c r="AD853" s="94" t="e">
        <f ca="1">VLOOKUP(AC853,REFERENCIAS!$B$62:$G$65,4,FALSE)</f>
        <v>#REF!</v>
      </c>
      <c r="AJ853" s="20"/>
    </row>
    <row r="854" spans="1:36" ht="17.25" x14ac:dyDescent="0.25">
      <c r="A854" s="74"/>
      <c r="B854" s="19"/>
      <c r="C854" s="19"/>
      <c r="D854" s="50"/>
      <c r="E854" s="73"/>
      <c r="F854" s="74"/>
      <c r="G854" s="9"/>
      <c r="H854" s="48"/>
      <c r="I854" s="49">
        <f t="shared" ca="1" si="49"/>
        <v>2022</v>
      </c>
      <c r="J854" s="22">
        <f t="shared" ca="1" si="48"/>
        <v>1</v>
      </c>
      <c r="K854" s="19"/>
      <c r="L854" s="73"/>
      <c r="M854" s="74"/>
      <c r="N854" s="19"/>
      <c r="O854" s="73"/>
      <c r="P854" s="82">
        <v>1</v>
      </c>
      <c r="Q854" s="24">
        <v>1</v>
      </c>
      <c r="R854" s="81">
        <f t="shared" si="50"/>
        <v>1</v>
      </c>
      <c r="S854" s="87"/>
      <c r="T854" s="19"/>
      <c r="U854" s="25"/>
      <c r="V854" s="25"/>
      <c r="W854" s="81"/>
      <c r="X854" s="91" t="e">
        <f ca="1">+VLOOKUP(#REF!,REFERENCIAS!$C:$D,2,0)*VLOOKUP(#REF!,PONDERADORES!A:P,IF(AND(INFORMACION!$T854='REFERENCIAS RIESGO'!$C$36,INFORMACION!$F854=REFERENCIAS!$C$24),16,IF(INFORMACION!$T854='REFERENCIAS RIESGO'!$C$36,13,IF(INFORMACION!$F854=REFERENCIAS!$C$24,10,7))),0)+VLOOKUP(K854,REFERENCIAS!$C:$D,2,0)*VLOOKUP($K$2,PONDERADORES!A:P,IF(AND(INFORMACION!$T854='REFERENCIAS RIESGO'!$C$36,INFORMACION!$F854=REFERENCIAS!$C$24),16,IF(INFORMACION!$T854='REFERENCIAS RIESGO'!$C$36,13,IF(INFORMACION!$F854=REFERENCIAS!$C$24,10,7))),0)+VLOOKUP(L854,REFERENCIAS!$C:$D,2,0)*VLOOKUP($L$2,PONDERADORES!A:P,IF(AND(INFORMACION!$T854='REFERENCIAS RIESGO'!$C$36,INFORMACION!$F854=REFERENCIAS!$C$24),16,IF(INFORMACION!$T854='REFERENCIAS RIESGO'!$C$36,13,IF(INFORMACION!$F854=REFERENCIAS!$C$24,10,7))),0)+VLOOKUP(F854,REFERENCIAS!$C:$D,2,0)*VLOOKUP($F$2,PONDERADORES!A:P,IF(AND(INFORMACION!$T854='REFERENCIAS RIESGO'!$C$36,INFORMACION!$F854=REFERENCIAS!$C$24),16,IF(INFORMACION!$T854='REFERENCIAS RIESGO'!$C$36,13,IF(INFORMACION!$F854=REFERENCIAS!$C$24,10,7))),0)+VLOOKUP(T854,REFERENCIAS!$C:$D,2,0)*VLOOKUP($T$2,PONDERADORES!A:P,IF(AND(INFORMACION!$T854='REFERENCIAS RIESGO'!$C$36,INFORMACION!$F854=REFERENCIAS!$C$24),16,IF(INFORMACION!$T854='REFERENCIAS RIESGO'!$C$36,13,IF(INFORMACION!$F854=REFERENCIAS!$C$24,10,7))),0)+VLOOKUP(IF(J854&lt;=0.2,0.2,IF(AND(J854&gt;0.2,J854&lt;=0.4),0.4,IF(AND(J854&gt;0.4,J854&lt;=0.6),0.6,IF(AND(J854&gt;0.6,J854&lt;=0.8),0.8,IF(AND(J854&gt;0.8,J854&lt;=1),1))))),REFERENCIAS!$C:$D,2,0)*VLOOKUP($J$2,PONDERADORES!A:P,IF(AND(INFORMACION!$T854='REFERENCIAS RIESGO'!$C$36,INFORMACION!$F854=REFERENCIAS!$C$24),16,IF(INFORMACION!$T854='REFERENCIAS RIESGO'!$C$36,13,IF(INFORMACION!$F854=REFERENCIAS!$C$24,10,7))),0)</f>
        <v>#REF!</v>
      </c>
      <c r="Y854" s="68">
        <f>+VLOOKUP(M854,REFERENCIAS!$C:$D,2,0)*VLOOKUP($M$2,PONDERADORES!$A$7:$G$9,7,0)+VLOOKUP(N854,REFERENCIAS!$C:$D,2,0)*VLOOKUP($N$2,PONDERADORES!$A$7:$G$9,7,0)+VLOOKUP(O854,REFERENCIAS!$C:$D,2,0)*VLOOKUP($O$2,PONDERADORES!$A$7:$G$9,7,0)</f>
        <v>0.2</v>
      </c>
      <c r="Z854" s="2">
        <f>+VLOOKUP(IF(R854&lt;0.1,0,IF(AND(R854&gt;=0.1,R854&lt;0.2),0.1,IF(AND(R854&gt;=0.2,R854&lt;0.3),0.2,IF(R854&gt;0.3,0.3,)))),REFERENCIAS!$C:$D,2,0)*VLOOKUP($R$2,PONDERADORES!$A$11:$G$11,7,0)</f>
        <v>15</v>
      </c>
      <c r="AA854" s="92"/>
      <c r="AB854" s="95" t="e">
        <f t="shared" ca="1" si="51"/>
        <v>#REF!</v>
      </c>
      <c r="AC854" s="23" t="e">
        <f ca="1">IF(AB854&gt;REFERENCIAS!$C$62,REFERENCIAS!$B$62,IF(AND(AB854&gt;=REFERENCIAS!$C$63,AB854&lt;REFERENCIAS!$D$63),REFERENCIAS!$B$63,IF(AND(AB854&gt;REFERENCIAS!$C$64,AB854&lt;=REFERENCIAS!$D$64),REFERENCIAS!$B$64,IF(AND(AB854&gt;=REFERENCIAS!$C$65,AB854&lt;REFERENCIAS!$D$65),REFERENCIAS!$B$65, "Revisar"))))</f>
        <v>#REF!</v>
      </c>
      <c r="AD854" s="94" t="e">
        <f ca="1">VLOOKUP(AC854,REFERENCIAS!$B$62:$G$65,4,FALSE)</f>
        <v>#REF!</v>
      </c>
      <c r="AJ854" s="20"/>
    </row>
    <row r="855" spans="1:36" ht="17.25" x14ac:dyDescent="0.25">
      <c r="A855" s="74"/>
      <c r="B855" s="19"/>
      <c r="C855" s="19"/>
      <c r="D855" s="50"/>
      <c r="E855" s="73"/>
      <c r="F855" s="74"/>
      <c r="G855" s="9"/>
      <c r="H855" s="48"/>
      <c r="I855" s="49">
        <f t="shared" ca="1" si="49"/>
        <v>2022</v>
      </c>
      <c r="J855" s="22">
        <f t="shared" ca="1" si="48"/>
        <v>1</v>
      </c>
      <c r="K855" s="19"/>
      <c r="L855" s="73"/>
      <c r="M855" s="74"/>
      <c r="N855" s="19"/>
      <c r="O855" s="73"/>
      <c r="P855" s="82">
        <v>1</v>
      </c>
      <c r="Q855" s="24">
        <v>1</v>
      </c>
      <c r="R855" s="81">
        <f t="shared" si="50"/>
        <v>1</v>
      </c>
      <c r="S855" s="87"/>
      <c r="T855" s="19"/>
      <c r="U855" s="25"/>
      <c r="V855" s="25"/>
      <c r="W855" s="81"/>
      <c r="X855" s="91" t="e">
        <f ca="1">+VLOOKUP(#REF!,REFERENCIAS!$C:$D,2,0)*VLOOKUP(#REF!,PONDERADORES!A:P,IF(AND(INFORMACION!$T855='REFERENCIAS RIESGO'!$C$36,INFORMACION!$F855=REFERENCIAS!$C$24),16,IF(INFORMACION!$T855='REFERENCIAS RIESGO'!$C$36,13,IF(INFORMACION!$F855=REFERENCIAS!$C$24,10,7))),0)+VLOOKUP(K855,REFERENCIAS!$C:$D,2,0)*VLOOKUP($K$2,PONDERADORES!A:P,IF(AND(INFORMACION!$T855='REFERENCIAS RIESGO'!$C$36,INFORMACION!$F855=REFERENCIAS!$C$24),16,IF(INFORMACION!$T855='REFERENCIAS RIESGO'!$C$36,13,IF(INFORMACION!$F855=REFERENCIAS!$C$24,10,7))),0)+VLOOKUP(L855,REFERENCIAS!$C:$D,2,0)*VLOOKUP($L$2,PONDERADORES!A:P,IF(AND(INFORMACION!$T855='REFERENCIAS RIESGO'!$C$36,INFORMACION!$F855=REFERENCIAS!$C$24),16,IF(INFORMACION!$T855='REFERENCIAS RIESGO'!$C$36,13,IF(INFORMACION!$F855=REFERENCIAS!$C$24,10,7))),0)+VLOOKUP(F855,REFERENCIAS!$C:$D,2,0)*VLOOKUP($F$2,PONDERADORES!A:P,IF(AND(INFORMACION!$T855='REFERENCIAS RIESGO'!$C$36,INFORMACION!$F855=REFERENCIAS!$C$24),16,IF(INFORMACION!$T855='REFERENCIAS RIESGO'!$C$36,13,IF(INFORMACION!$F855=REFERENCIAS!$C$24,10,7))),0)+VLOOKUP(T855,REFERENCIAS!$C:$D,2,0)*VLOOKUP($T$2,PONDERADORES!A:P,IF(AND(INFORMACION!$T855='REFERENCIAS RIESGO'!$C$36,INFORMACION!$F855=REFERENCIAS!$C$24),16,IF(INFORMACION!$T855='REFERENCIAS RIESGO'!$C$36,13,IF(INFORMACION!$F855=REFERENCIAS!$C$24,10,7))),0)+VLOOKUP(IF(J855&lt;=0.2,0.2,IF(AND(J855&gt;0.2,J855&lt;=0.4),0.4,IF(AND(J855&gt;0.4,J855&lt;=0.6),0.6,IF(AND(J855&gt;0.6,J855&lt;=0.8),0.8,IF(AND(J855&gt;0.8,J855&lt;=1),1))))),REFERENCIAS!$C:$D,2,0)*VLOOKUP($J$2,PONDERADORES!A:P,IF(AND(INFORMACION!$T855='REFERENCIAS RIESGO'!$C$36,INFORMACION!$F855=REFERENCIAS!$C$24),16,IF(INFORMACION!$T855='REFERENCIAS RIESGO'!$C$36,13,IF(INFORMACION!$F855=REFERENCIAS!$C$24,10,7))),0)</f>
        <v>#REF!</v>
      </c>
      <c r="Y855" s="68">
        <f>+VLOOKUP(M855,REFERENCIAS!$C:$D,2,0)*VLOOKUP($M$2,PONDERADORES!$A$7:$G$9,7,0)+VLOOKUP(N855,REFERENCIAS!$C:$D,2,0)*VLOOKUP($N$2,PONDERADORES!$A$7:$G$9,7,0)+VLOOKUP(O855,REFERENCIAS!$C:$D,2,0)*VLOOKUP($O$2,PONDERADORES!$A$7:$G$9,7,0)</f>
        <v>0.2</v>
      </c>
      <c r="Z855" s="2">
        <f>+VLOOKUP(IF(R855&lt;0.1,0,IF(AND(R855&gt;=0.1,R855&lt;0.2),0.1,IF(AND(R855&gt;=0.2,R855&lt;0.3),0.2,IF(R855&gt;0.3,0.3,)))),REFERENCIAS!$C:$D,2,0)*VLOOKUP($R$2,PONDERADORES!$A$11:$G$11,7,0)</f>
        <v>15</v>
      </c>
      <c r="AA855" s="92"/>
      <c r="AB855" s="95" t="e">
        <f t="shared" ca="1" si="51"/>
        <v>#REF!</v>
      </c>
      <c r="AC855" s="23" t="e">
        <f ca="1">IF(AB855&gt;REFERENCIAS!$C$62,REFERENCIAS!$B$62,IF(AND(AB855&gt;=REFERENCIAS!$C$63,AB855&lt;REFERENCIAS!$D$63),REFERENCIAS!$B$63,IF(AND(AB855&gt;REFERENCIAS!$C$64,AB855&lt;=REFERENCIAS!$D$64),REFERENCIAS!$B$64,IF(AND(AB855&gt;=REFERENCIAS!$C$65,AB855&lt;REFERENCIAS!$D$65),REFERENCIAS!$B$65, "Revisar"))))</f>
        <v>#REF!</v>
      </c>
      <c r="AD855" s="94" t="e">
        <f ca="1">VLOOKUP(AC855,REFERENCIAS!$B$62:$G$65,4,FALSE)</f>
        <v>#REF!</v>
      </c>
      <c r="AJ855" s="20"/>
    </row>
    <row r="856" spans="1:36" ht="17.25" x14ac:dyDescent="0.25">
      <c r="A856" s="74"/>
      <c r="B856" s="19"/>
      <c r="C856" s="19"/>
      <c r="D856" s="50"/>
      <c r="E856" s="73"/>
      <c r="F856" s="74"/>
      <c r="G856" s="9"/>
      <c r="H856" s="48"/>
      <c r="I856" s="49">
        <f t="shared" ca="1" si="49"/>
        <v>2022</v>
      </c>
      <c r="J856" s="22">
        <f t="shared" ca="1" si="48"/>
        <v>1</v>
      </c>
      <c r="K856" s="19"/>
      <c r="L856" s="73"/>
      <c r="M856" s="74"/>
      <c r="N856" s="19"/>
      <c r="O856" s="73"/>
      <c r="P856" s="82">
        <v>1</v>
      </c>
      <c r="Q856" s="24">
        <v>1</v>
      </c>
      <c r="R856" s="81">
        <f t="shared" si="50"/>
        <v>1</v>
      </c>
      <c r="S856" s="87"/>
      <c r="T856" s="19"/>
      <c r="U856" s="25"/>
      <c r="V856" s="25"/>
      <c r="W856" s="81"/>
      <c r="X856" s="91" t="e">
        <f ca="1">+VLOOKUP(#REF!,REFERENCIAS!$C:$D,2,0)*VLOOKUP(#REF!,PONDERADORES!A:P,IF(AND(INFORMACION!$T856='REFERENCIAS RIESGO'!$C$36,INFORMACION!$F856=REFERENCIAS!$C$24),16,IF(INFORMACION!$T856='REFERENCIAS RIESGO'!$C$36,13,IF(INFORMACION!$F856=REFERENCIAS!$C$24,10,7))),0)+VLOOKUP(K856,REFERENCIAS!$C:$D,2,0)*VLOOKUP($K$2,PONDERADORES!A:P,IF(AND(INFORMACION!$T856='REFERENCIAS RIESGO'!$C$36,INFORMACION!$F856=REFERENCIAS!$C$24),16,IF(INFORMACION!$T856='REFERENCIAS RIESGO'!$C$36,13,IF(INFORMACION!$F856=REFERENCIAS!$C$24,10,7))),0)+VLOOKUP(L856,REFERENCIAS!$C:$D,2,0)*VLOOKUP($L$2,PONDERADORES!A:P,IF(AND(INFORMACION!$T856='REFERENCIAS RIESGO'!$C$36,INFORMACION!$F856=REFERENCIAS!$C$24),16,IF(INFORMACION!$T856='REFERENCIAS RIESGO'!$C$36,13,IF(INFORMACION!$F856=REFERENCIAS!$C$24,10,7))),0)+VLOOKUP(F856,REFERENCIAS!$C:$D,2,0)*VLOOKUP($F$2,PONDERADORES!A:P,IF(AND(INFORMACION!$T856='REFERENCIAS RIESGO'!$C$36,INFORMACION!$F856=REFERENCIAS!$C$24),16,IF(INFORMACION!$T856='REFERENCIAS RIESGO'!$C$36,13,IF(INFORMACION!$F856=REFERENCIAS!$C$24,10,7))),0)+VLOOKUP(T856,REFERENCIAS!$C:$D,2,0)*VLOOKUP($T$2,PONDERADORES!A:P,IF(AND(INFORMACION!$T856='REFERENCIAS RIESGO'!$C$36,INFORMACION!$F856=REFERENCIAS!$C$24),16,IF(INFORMACION!$T856='REFERENCIAS RIESGO'!$C$36,13,IF(INFORMACION!$F856=REFERENCIAS!$C$24,10,7))),0)+VLOOKUP(IF(J856&lt;=0.2,0.2,IF(AND(J856&gt;0.2,J856&lt;=0.4),0.4,IF(AND(J856&gt;0.4,J856&lt;=0.6),0.6,IF(AND(J856&gt;0.6,J856&lt;=0.8),0.8,IF(AND(J856&gt;0.8,J856&lt;=1),1))))),REFERENCIAS!$C:$D,2,0)*VLOOKUP($J$2,PONDERADORES!A:P,IF(AND(INFORMACION!$T856='REFERENCIAS RIESGO'!$C$36,INFORMACION!$F856=REFERENCIAS!$C$24),16,IF(INFORMACION!$T856='REFERENCIAS RIESGO'!$C$36,13,IF(INFORMACION!$F856=REFERENCIAS!$C$24,10,7))),0)</f>
        <v>#REF!</v>
      </c>
      <c r="Y856" s="68">
        <f>+VLOOKUP(M856,REFERENCIAS!$C:$D,2,0)*VLOOKUP($M$2,PONDERADORES!$A$7:$G$9,7,0)+VLOOKUP(N856,REFERENCIAS!$C:$D,2,0)*VLOOKUP($N$2,PONDERADORES!$A$7:$G$9,7,0)+VLOOKUP(O856,REFERENCIAS!$C:$D,2,0)*VLOOKUP($O$2,PONDERADORES!$A$7:$G$9,7,0)</f>
        <v>0.2</v>
      </c>
      <c r="Z856" s="2">
        <f>+VLOOKUP(IF(R856&lt;0.1,0,IF(AND(R856&gt;=0.1,R856&lt;0.2),0.1,IF(AND(R856&gt;=0.2,R856&lt;0.3),0.2,IF(R856&gt;0.3,0.3,)))),REFERENCIAS!$C:$D,2,0)*VLOOKUP($R$2,PONDERADORES!$A$11:$G$11,7,0)</f>
        <v>15</v>
      </c>
      <c r="AA856" s="92"/>
      <c r="AB856" s="95" t="e">
        <f t="shared" ca="1" si="51"/>
        <v>#REF!</v>
      </c>
      <c r="AC856" s="23" t="e">
        <f ca="1">IF(AB856&gt;REFERENCIAS!$C$62,REFERENCIAS!$B$62,IF(AND(AB856&gt;=REFERENCIAS!$C$63,AB856&lt;REFERENCIAS!$D$63),REFERENCIAS!$B$63,IF(AND(AB856&gt;REFERENCIAS!$C$64,AB856&lt;=REFERENCIAS!$D$64),REFERENCIAS!$B$64,IF(AND(AB856&gt;=REFERENCIAS!$C$65,AB856&lt;REFERENCIAS!$D$65),REFERENCIAS!$B$65, "Revisar"))))</f>
        <v>#REF!</v>
      </c>
      <c r="AD856" s="94" t="e">
        <f ca="1">VLOOKUP(AC856,REFERENCIAS!$B$62:$G$65,4,FALSE)</f>
        <v>#REF!</v>
      </c>
      <c r="AJ856" s="20"/>
    </row>
    <row r="857" spans="1:36" ht="17.25" x14ac:dyDescent="0.25">
      <c r="A857" s="74"/>
      <c r="B857" s="19"/>
      <c r="C857" s="19"/>
      <c r="D857" s="50"/>
      <c r="E857" s="73"/>
      <c r="F857" s="74"/>
      <c r="G857" s="9"/>
      <c r="H857" s="48"/>
      <c r="I857" s="49">
        <f t="shared" ca="1" si="49"/>
        <v>2022</v>
      </c>
      <c r="J857" s="22">
        <f t="shared" ca="1" si="48"/>
        <v>1</v>
      </c>
      <c r="K857" s="19"/>
      <c r="L857" s="73"/>
      <c r="M857" s="74"/>
      <c r="N857" s="19"/>
      <c r="O857" s="73"/>
      <c r="P857" s="82">
        <v>1</v>
      </c>
      <c r="Q857" s="24">
        <v>1</v>
      </c>
      <c r="R857" s="81">
        <f t="shared" si="50"/>
        <v>1</v>
      </c>
      <c r="S857" s="87"/>
      <c r="T857" s="19"/>
      <c r="U857" s="25"/>
      <c r="V857" s="25"/>
      <c r="W857" s="81"/>
      <c r="X857" s="91" t="e">
        <f ca="1">+VLOOKUP(#REF!,REFERENCIAS!$C:$D,2,0)*VLOOKUP(#REF!,PONDERADORES!A:P,IF(AND(INFORMACION!$T857='REFERENCIAS RIESGO'!$C$36,INFORMACION!$F857=REFERENCIAS!$C$24),16,IF(INFORMACION!$T857='REFERENCIAS RIESGO'!$C$36,13,IF(INFORMACION!$F857=REFERENCIAS!$C$24,10,7))),0)+VLOOKUP(K857,REFERENCIAS!$C:$D,2,0)*VLOOKUP($K$2,PONDERADORES!A:P,IF(AND(INFORMACION!$T857='REFERENCIAS RIESGO'!$C$36,INFORMACION!$F857=REFERENCIAS!$C$24),16,IF(INFORMACION!$T857='REFERENCIAS RIESGO'!$C$36,13,IF(INFORMACION!$F857=REFERENCIAS!$C$24,10,7))),0)+VLOOKUP(L857,REFERENCIAS!$C:$D,2,0)*VLOOKUP($L$2,PONDERADORES!A:P,IF(AND(INFORMACION!$T857='REFERENCIAS RIESGO'!$C$36,INFORMACION!$F857=REFERENCIAS!$C$24),16,IF(INFORMACION!$T857='REFERENCIAS RIESGO'!$C$36,13,IF(INFORMACION!$F857=REFERENCIAS!$C$24,10,7))),0)+VLOOKUP(F857,REFERENCIAS!$C:$D,2,0)*VLOOKUP($F$2,PONDERADORES!A:P,IF(AND(INFORMACION!$T857='REFERENCIAS RIESGO'!$C$36,INFORMACION!$F857=REFERENCIAS!$C$24),16,IF(INFORMACION!$T857='REFERENCIAS RIESGO'!$C$36,13,IF(INFORMACION!$F857=REFERENCIAS!$C$24,10,7))),0)+VLOOKUP(T857,REFERENCIAS!$C:$D,2,0)*VLOOKUP($T$2,PONDERADORES!A:P,IF(AND(INFORMACION!$T857='REFERENCIAS RIESGO'!$C$36,INFORMACION!$F857=REFERENCIAS!$C$24),16,IF(INFORMACION!$T857='REFERENCIAS RIESGO'!$C$36,13,IF(INFORMACION!$F857=REFERENCIAS!$C$24,10,7))),0)+VLOOKUP(IF(J857&lt;=0.2,0.2,IF(AND(J857&gt;0.2,J857&lt;=0.4),0.4,IF(AND(J857&gt;0.4,J857&lt;=0.6),0.6,IF(AND(J857&gt;0.6,J857&lt;=0.8),0.8,IF(AND(J857&gt;0.8,J857&lt;=1),1))))),REFERENCIAS!$C:$D,2,0)*VLOOKUP($J$2,PONDERADORES!A:P,IF(AND(INFORMACION!$T857='REFERENCIAS RIESGO'!$C$36,INFORMACION!$F857=REFERENCIAS!$C$24),16,IF(INFORMACION!$T857='REFERENCIAS RIESGO'!$C$36,13,IF(INFORMACION!$F857=REFERENCIAS!$C$24,10,7))),0)</f>
        <v>#REF!</v>
      </c>
      <c r="Y857" s="68">
        <f>+VLOOKUP(M857,REFERENCIAS!$C:$D,2,0)*VLOOKUP($M$2,PONDERADORES!$A$7:$G$9,7,0)+VLOOKUP(N857,REFERENCIAS!$C:$D,2,0)*VLOOKUP($N$2,PONDERADORES!$A$7:$G$9,7,0)+VLOOKUP(O857,REFERENCIAS!$C:$D,2,0)*VLOOKUP($O$2,PONDERADORES!$A$7:$G$9,7,0)</f>
        <v>0.2</v>
      </c>
      <c r="Z857" s="2">
        <f>+VLOOKUP(IF(R857&lt;0.1,0,IF(AND(R857&gt;=0.1,R857&lt;0.2),0.1,IF(AND(R857&gt;=0.2,R857&lt;0.3),0.2,IF(R857&gt;0.3,0.3,)))),REFERENCIAS!$C:$D,2,0)*VLOOKUP($R$2,PONDERADORES!$A$11:$G$11,7,0)</f>
        <v>15</v>
      </c>
      <c r="AA857" s="92"/>
      <c r="AB857" s="95" t="e">
        <f t="shared" ca="1" si="51"/>
        <v>#REF!</v>
      </c>
      <c r="AC857" s="23" t="e">
        <f ca="1">IF(AB857&gt;REFERENCIAS!$C$62,REFERENCIAS!$B$62,IF(AND(AB857&gt;=REFERENCIAS!$C$63,AB857&lt;REFERENCIAS!$D$63),REFERENCIAS!$B$63,IF(AND(AB857&gt;REFERENCIAS!$C$64,AB857&lt;=REFERENCIAS!$D$64),REFERENCIAS!$B$64,IF(AND(AB857&gt;=REFERENCIAS!$C$65,AB857&lt;REFERENCIAS!$D$65),REFERENCIAS!$B$65, "Revisar"))))</f>
        <v>#REF!</v>
      </c>
      <c r="AD857" s="94" t="e">
        <f ca="1">VLOOKUP(AC857,REFERENCIAS!$B$62:$G$65,4,FALSE)</f>
        <v>#REF!</v>
      </c>
      <c r="AJ857" s="20"/>
    </row>
    <row r="858" spans="1:36" ht="17.25" x14ac:dyDescent="0.25">
      <c r="A858" s="74"/>
      <c r="B858" s="19"/>
      <c r="C858" s="19"/>
      <c r="D858" s="50"/>
      <c r="E858" s="73"/>
      <c r="F858" s="74"/>
      <c r="G858" s="9"/>
      <c r="H858" s="48"/>
      <c r="I858" s="49">
        <f t="shared" ca="1" si="49"/>
        <v>2022</v>
      </c>
      <c r="J858" s="22">
        <f t="shared" ca="1" si="48"/>
        <v>1</v>
      </c>
      <c r="K858" s="19"/>
      <c r="L858" s="73"/>
      <c r="M858" s="74"/>
      <c r="N858" s="19"/>
      <c r="O858" s="73"/>
      <c r="P858" s="82">
        <v>1</v>
      </c>
      <c r="Q858" s="24">
        <v>1</v>
      </c>
      <c r="R858" s="81">
        <f t="shared" si="50"/>
        <v>1</v>
      </c>
      <c r="S858" s="87"/>
      <c r="T858" s="19"/>
      <c r="U858" s="25"/>
      <c r="V858" s="25"/>
      <c r="W858" s="81"/>
      <c r="X858" s="91" t="e">
        <f ca="1">+VLOOKUP(#REF!,REFERENCIAS!$C:$D,2,0)*VLOOKUP(#REF!,PONDERADORES!A:P,IF(AND(INFORMACION!$T858='REFERENCIAS RIESGO'!$C$36,INFORMACION!$F858=REFERENCIAS!$C$24),16,IF(INFORMACION!$T858='REFERENCIAS RIESGO'!$C$36,13,IF(INFORMACION!$F858=REFERENCIAS!$C$24,10,7))),0)+VLOOKUP(K858,REFERENCIAS!$C:$D,2,0)*VLOOKUP($K$2,PONDERADORES!A:P,IF(AND(INFORMACION!$T858='REFERENCIAS RIESGO'!$C$36,INFORMACION!$F858=REFERENCIAS!$C$24),16,IF(INFORMACION!$T858='REFERENCIAS RIESGO'!$C$36,13,IF(INFORMACION!$F858=REFERENCIAS!$C$24,10,7))),0)+VLOOKUP(L858,REFERENCIAS!$C:$D,2,0)*VLOOKUP($L$2,PONDERADORES!A:P,IF(AND(INFORMACION!$T858='REFERENCIAS RIESGO'!$C$36,INFORMACION!$F858=REFERENCIAS!$C$24),16,IF(INFORMACION!$T858='REFERENCIAS RIESGO'!$C$36,13,IF(INFORMACION!$F858=REFERENCIAS!$C$24,10,7))),0)+VLOOKUP(F858,REFERENCIAS!$C:$D,2,0)*VLOOKUP($F$2,PONDERADORES!A:P,IF(AND(INFORMACION!$T858='REFERENCIAS RIESGO'!$C$36,INFORMACION!$F858=REFERENCIAS!$C$24),16,IF(INFORMACION!$T858='REFERENCIAS RIESGO'!$C$36,13,IF(INFORMACION!$F858=REFERENCIAS!$C$24,10,7))),0)+VLOOKUP(T858,REFERENCIAS!$C:$D,2,0)*VLOOKUP($T$2,PONDERADORES!A:P,IF(AND(INFORMACION!$T858='REFERENCIAS RIESGO'!$C$36,INFORMACION!$F858=REFERENCIAS!$C$24),16,IF(INFORMACION!$T858='REFERENCIAS RIESGO'!$C$36,13,IF(INFORMACION!$F858=REFERENCIAS!$C$24,10,7))),0)+VLOOKUP(IF(J858&lt;=0.2,0.2,IF(AND(J858&gt;0.2,J858&lt;=0.4),0.4,IF(AND(J858&gt;0.4,J858&lt;=0.6),0.6,IF(AND(J858&gt;0.6,J858&lt;=0.8),0.8,IF(AND(J858&gt;0.8,J858&lt;=1),1))))),REFERENCIAS!$C:$D,2,0)*VLOOKUP($J$2,PONDERADORES!A:P,IF(AND(INFORMACION!$T858='REFERENCIAS RIESGO'!$C$36,INFORMACION!$F858=REFERENCIAS!$C$24),16,IF(INFORMACION!$T858='REFERENCIAS RIESGO'!$C$36,13,IF(INFORMACION!$F858=REFERENCIAS!$C$24,10,7))),0)</f>
        <v>#REF!</v>
      </c>
      <c r="Y858" s="68">
        <f>+VLOOKUP(M858,REFERENCIAS!$C:$D,2,0)*VLOOKUP($M$2,PONDERADORES!$A$7:$G$9,7,0)+VLOOKUP(N858,REFERENCIAS!$C:$D,2,0)*VLOOKUP($N$2,PONDERADORES!$A$7:$G$9,7,0)+VLOOKUP(O858,REFERENCIAS!$C:$D,2,0)*VLOOKUP($O$2,PONDERADORES!$A$7:$G$9,7,0)</f>
        <v>0.2</v>
      </c>
      <c r="Z858" s="2">
        <f>+VLOOKUP(IF(R858&lt;0.1,0,IF(AND(R858&gt;=0.1,R858&lt;0.2),0.1,IF(AND(R858&gt;=0.2,R858&lt;0.3),0.2,IF(R858&gt;0.3,0.3,)))),REFERENCIAS!$C:$D,2,0)*VLOOKUP($R$2,PONDERADORES!$A$11:$G$11,7,0)</f>
        <v>15</v>
      </c>
      <c r="AA858" s="92"/>
      <c r="AB858" s="95" t="e">
        <f t="shared" ca="1" si="51"/>
        <v>#REF!</v>
      </c>
      <c r="AC858" s="23" t="e">
        <f ca="1">IF(AB858&gt;REFERENCIAS!$C$62,REFERENCIAS!$B$62,IF(AND(AB858&gt;=REFERENCIAS!$C$63,AB858&lt;REFERENCIAS!$D$63),REFERENCIAS!$B$63,IF(AND(AB858&gt;REFERENCIAS!$C$64,AB858&lt;=REFERENCIAS!$D$64),REFERENCIAS!$B$64,IF(AND(AB858&gt;=REFERENCIAS!$C$65,AB858&lt;REFERENCIAS!$D$65),REFERENCIAS!$B$65, "Revisar"))))</f>
        <v>#REF!</v>
      </c>
      <c r="AD858" s="94" t="e">
        <f ca="1">VLOOKUP(AC858,REFERENCIAS!$B$62:$G$65,4,FALSE)</f>
        <v>#REF!</v>
      </c>
      <c r="AJ858" s="20"/>
    </row>
    <row r="859" spans="1:36" ht="17.25" x14ac:dyDescent="0.25">
      <c r="A859" s="74"/>
      <c r="B859" s="19"/>
      <c r="C859" s="19"/>
      <c r="D859" s="50"/>
      <c r="E859" s="73"/>
      <c r="F859" s="74"/>
      <c r="G859" s="9"/>
      <c r="H859" s="48"/>
      <c r="I859" s="49">
        <f t="shared" ca="1" si="49"/>
        <v>2022</v>
      </c>
      <c r="J859" s="22">
        <f t="shared" ca="1" si="48"/>
        <v>1</v>
      </c>
      <c r="K859" s="19"/>
      <c r="L859" s="73"/>
      <c r="M859" s="74"/>
      <c r="N859" s="19"/>
      <c r="O859" s="73"/>
      <c r="P859" s="82">
        <v>1</v>
      </c>
      <c r="Q859" s="24">
        <v>1</v>
      </c>
      <c r="R859" s="81">
        <f t="shared" si="50"/>
        <v>1</v>
      </c>
      <c r="S859" s="87"/>
      <c r="T859" s="19"/>
      <c r="U859" s="25"/>
      <c r="V859" s="25"/>
      <c r="W859" s="81"/>
      <c r="X859" s="91" t="e">
        <f ca="1">+VLOOKUP(#REF!,REFERENCIAS!$C:$D,2,0)*VLOOKUP(#REF!,PONDERADORES!A:P,IF(AND(INFORMACION!$T859='REFERENCIAS RIESGO'!$C$36,INFORMACION!$F859=REFERENCIAS!$C$24),16,IF(INFORMACION!$T859='REFERENCIAS RIESGO'!$C$36,13,IF(INFORMACION!$F859=REFERENCIAS!$C$24,10,7))),0)+VLOOKUP(K859,REFERENCIAS!$C:$D,2,0)*VLOOKUP($K$2,PONDERADORES!A:P,IF(AND(INFORMACION!$T859='REFERENCIAS RIESGO'!$C$36,INFORMACION!$F859=REFERENCIAS!$C$24),16,IF(INFORMACION!$T859='REFERENCIAS RIESGO'!$C$36,13,IF(INFORMACION!$F859=REFERENCIAS!$C$24,10,7))),0)+VLOOKUP(L859,REFERENCIAS!$C:$D,2,0)*VLOOKUP($L$2,PONDERADORES!A:P,IF(AND(INFORMACION!$T859='REFERENCIAS RIESGO'!$C$36,INFORMACION!$F859=REFERENCIAS!$C$24),16,IF(INFORMACION!$T859='REFERENCIAS RIESGO'!$C$36,13,IF(INFORMACION!$F859=REFERENCIAS!$C$24,10,7))),0)+VLOOKUP(F859,REFERENCIAS!$C:$D,2,0)*VLOOKUP($F$2,PONDERADORES!A:P,IF(AND(INFORMACION!$T859='REFERENCIAS RIESGO'!$C$36,INFORMACION!$F859=REFERENCIAS!$C$24),16,IF(INFORMACION!$T859='REFERENCIAS RIESGO'!$C$36,13,IF(INFORMACION!$F859=REFERENCIAS!$C$24,10,7))),0)+VLOOKUP(T859,REFERENCIAS!$C:$D,2,0)*VLOOKUP($T$2,PONDERADORES!A:P,IF(AND(INFORMACION!$T859='REFERENCIAS RIESGO'!$C$36,INFORMACION!$F859=REFERENCIAS!$C$24),16,IF(INFORMACION!$T859='REFERENCIAS RIESGO'!$C$36,13,IF(INFORMACION!$F859=REFERENCIAS!$C$24,10,7))),0)+VLOOKUP(IF(J859&lt;=0.2,0.2,IF(AND(J859&gt;0.2,J859&lt;=0.4),0.4,IF(AND(J859&gt;0.4,J859&lt;=0.6),0.6,IF(AND(J859&gt;0.6,J859&lt;=0.8),0.8,IF(AND(J859&gt;0.8,J859&lt;=1),1))))),REFERENCIAS!$C:$D,2,0)*VLOOKUP($J$2,PONDERADORES!A:P,IF(AND(INFORMACION!$T859='REFERENCIAS RIESGO'!$C$36,INFORMACION!$F859=REFERENCIAS!$C$24),16,IF(INFORMACION!$T859='REFERENCIAS RIESGO'!$C$36,13,IF(INFORMACION!$F859=REFERENCIAS!$C$24,10,7))),0)</f>
        <v>#REF!</v>
      </c>
      <c r="Y859" s="68">
        <f>+VLOOKUP(M859,REFERENCIAS!$C:$D,2,0)*VLOOKUP($M$2,PONDERADORES!$A$7:$G$9,7,0)+VLOOKUP(N859,REFERENCIAS!$C:$D,2,0)*VLOOKUP($N$2,PONDERADORES!$A$7:$G$9,7,0)+VLOOKUP(O859,REFERENCIAS!$C:$D,2,0)*VLOOKUP($O$2,PONDERADORES!$A$7:$G$9,7,0)</f>
        <v>0.2</v>
      </c>
      <c r="Z859" s="2">
        <f>+VLOOKUP(IF(R859&lt;0.1,0,IF(AND(R859&gt;=0.1,R859&lt;0.2),0.1,IF(AND(R859&gt;=0.2,R859&lt;0.3),0.2,IF(R859&gt;0.3,0.3,)))),REFERENCIAS!$C:$D,2,0)*VLOOKUP($R$2,PONDERADORES!$A$11:$G$11,7,0)</f>
        <v>15</v>
      </c>
      <c r="AA859" s="92"/>
      <c r="AB859" s="95" t="e">
        <f t="shared" ca="1" si="51"/>
        <v>#REF!</v>
      </c>
      <c r="AC859" s="23" t="e">
        <f ca="1">IF(AB859&gt;REFERENCIAS!$C$62,REFERENCIAS!$B$62,IF(AND(AB859&gt;=REFERENCIAS!$C$63,AB859&lt;REFERENCIAS!$D$63),REFERENCIAS!$B$63,IF(AND(AB859&gt;REFERENCIAS!$C$64,AB859&lt;=REFERENCIAS!$D$64),REFERENCIAS!$B$64,IF(AND(AB859&gt;=REFERENCIAS!$C$65,AB859&lt;REFERENCIAS!$D$65),REFERENCIAS!$B$65, "Revisar"))))</f>
        <v>#REF!</v>
      </c>
      <c r="AD859" s="94" t="e">
        <f ca="1">VLOOKUP(AC859,REFERENCIAS!$B$62:$G$65,4,FALSE)</f>
        <v>#REF!</v>
      </c>
      <c r="AJ859" s="20"/>
    </row>
    <row r="860" spans="1:36" ht="17.25" x14ac:dyDescent="0.25">
      <c r="A860" s="74"/>
      <c r="B860" s="19"/>
      <c r="C860" s="19"/>
      <c r="D860" s="50"/>
      <c r="E860" s="73"/>
      <c r="F860" s="74"/>
      <c r="G860" s="9"/>
      <c r="H860" s="48"/>
      <c r="I860" s="49">
        <f t="shared" ca="1" si="49"/>
        <v>2022</v>
      </c>
      <c r="J860" s="22">
        <f t="shared" ca="1" si="48"/>
        <v>1</v>
      </c>
      <c r="K860" s="19"/>
      <c r="L860" s="73"/>
      <c r="M860" s="74"/>
      <c r="N860" s="19"/>
      <c r="O860" s="73"/>
      <c r="P860" s="82">
        <v>1</v>
      </c>
      <c r="Q860" s="24">
        <v>1</v>
      </c>
      <c r="R860" s="81">
        <f t="shared" si="50"/>
        <v>1</v>
      </c>
      <c r="S860" s="87"/>
      <c r="T860" s="19"/>
      <c r="U860" s="25"/>
      <c r="V860" s="25"/>
      <c r="W860" s="81"/>
      <c r="X860" s="91" t="e">
        <f ca="1">+VLOOKUP(#REF!,REFERENCIAS!$C:$D,2,0)*VLOOKUP(#REF!,PONDERADORES!A:P,IF(AND(INFORMACION!$T860='REFERENCIAS RIESGO'!$C$36,INFORMACION!$F860=REFERENCIAS!$C$24),16,IF(INFORMACION!$T860='REFERENCIAS RIESGO'!$C$36,13,IF(INFORMACION!$F860=REFERENCIAS!$C$24,10,7))),0)+VLOOKUP(K860,REFERENCIAS!$C:$D,2,0)*VLOOKUP($K$2,PONDERADORES!A:P,IF(AND(INFORMACION!$T860='REFERENCIAS RIESGO'!$C$36,INFORMACION!$F860=REFERENCIAS!$C$24),16,IF(INFORMACION!$T860='REFERENCIAS RIESGO'!$C$36,13,IF(INFORMACION!$F860=REFERENCIAS!$C$24,10,7))),0)+VLOOKUP(L860,REFERENCIAS!$C:$D,2,0)*VLOOKUP($L$2,PONDERADORES!A:P,IF(AND(INFORMACION!$T860='REFERENCIAS RIESGO'!$C$36,INFORMACION!$F860=REFERENCIAS!$C$24),16,IF(INFORMACION!$T860='REFERENCIAS RIESGO'!$C$36,13,IF(INFORMACION!$F860=REFERENCIAS!$C$24,10,7))),0)+VLOOKUP(F860,REFERENCIAS!$C:$D,2,0)*VLOOKUP($F$2,PONDERADORES!A:P,IF(AND(INFORMACION!$T860='REFERENCIAS RIESGO'!$C$36,INFORMACION!$F860=REFERENCIAS!$C$24),16,IF(INFORMACION!$T860='REFERENCIAS RIESGO'!$C$36,13,IF(INFORMACION!$F860=REFERENCIAS!$C$24,10,7))),0)+VLOOKUP(T860,REFERENCIAS!$C:$D,2,0)*VLOOKUP($T$2,PONDERADORES!A:P,IF(AND(INFORMACION!$T860='REFERENCIAS RIESGO'!$C$36,INFORMACION!$F860=REFERENCIAS!$C$24),16,IF(INFORMACION!$T860='REFERENCIAS RIESGO'!$C$36,13,IF(INFORMACION!$F860=REFERENCIAS!$C$24,10,7))),0)+VLOOKUP(IF(J860&lt;=0.2,0.2,IF(AND(J860&gt;0.2,J860&lt;=0.4),0.4,IF(AND(J860&gt;0.4,J860&lt;=0.6),0.6,IF(AND(J860&gt;0.6,J860&lt;=0.8),0.8,IF(AND(J860&gt;0.8,J860&lt;=1),1))))),REFERENCIAS!$C:$D,2,0)*VLOOKUP($J$2,PONDERADORES!A:P,IF(AND(INFORMACION!$T860='REFERENCIAS RIESGO'!$C$36,INFORMACION!$F860=REFERENCIAS!$C$24),16,IF(INFORMACION!$T860='REFERENCIAS RIESGO'!$C$36,13,IF(INFORMACION!$F860=REFERENCIAS!$C$24,10,7))),0)</f>
        <v>#REF!</v>
      </c>
      <c r="Y860" s="68">
        <f>+VLOOKUP(M860,REFERENCIAS!$C:$D,2,0)*VLOOKUP($M$2,PONDERADORES!$A$7:$G$9,7,0)+VLOOKUP(N860,REFERENCIAS!$C:$D,2,0)*VLOOKUP($N$2,PONDERADORES!$A$7:$G$9,7,0)+VLOOKUP(O860,REFERENCIAS!$C:$D,2,0)*VLOOKUP($O$2,PONDERADORES!$A$7:$G$9,7,0)</f>
        <v>0.2</v>
      </c>
      <c r="Z860" s="2">
        <f>+VLOOKUP(IF(R860&lt;0.1,0,IF(AND(R860&gt;=0.1,R860&lt;0.2),0.1,IF(AND(R860&gt;=0.2,R860&lt;0.3),0.2,IF(R860&gt;0.3,0.3,)))),REFERENCIAS!$C:$D,2,0)*VLOOKUP($R$2,PONDERADORES!$A$11:$G$11,7,0)</f>
        <v>15</v>
      </c>
      <c r="AA860" s="92"/>
      <c r="AB860" s="95" t="e">
        <f t="shared" ca="1" si="51"/>
        <v>#REF!</v>
      </c>
      <c r="AC860" s="23" t="e">
        <f ca="1">IF(AB860&gt;REFERENCIAS!$C$62,REFERENCIAS!$B$62,IF(AND(AB860&gt;=REFERENCIAS!$C$63,AB860&lt;REFERENCIAS!$D$63),REFERENCIAS!$B$63,IF(AND(AB860&gt;REFERENCIAS!$C$64,AB860&lt;=REFERENCIAS!$D$64),REFERENCIAS!$B$64,IF(AND(AB860&gt;=REFERENCIAS!$C$65,AB860&lt;REFERENCIAS!$D$65),REFERENCIAS!$B$65, "Revisar"))))</f>
        <v>#REF!</v>
      </c>
      <c r="AD860" s="94" t="e">
        <f ca="1">VLOOKUP(AC860,REFERENCIAS!$B$62:$G$65,4,FALSE)</f>
        <v>#REF!</v>
      </c>
      <c r="AJ860" s="20"/>
    </row>
    <row r="861" spans="1:36" ht="17.25" x14ac:dyDescent="0.25">
      <c r="A861" s="74"/>
      <c r="B861" s="19"/>
      <c r="C861" s="19"/>
      <c r="D861" s="50"/>
      <c r="E861" s="73"/>
      <c r="F861" s="74"/>
      <c r="G861" s="9"/>
      <c r="H861" s="48"/>
      <c r="I861" s="49">
        <f t="shared" ca="1" si="49"/>
        <v>2022</v>
      </c>
      <c r="J861" s="22">
        <f t="shared" ca="1" si="48"/>
        <v>1</v>
      </c>
      <c r="K861" s="19"/>
      <c r="L861" s="73"/>
      <c r="M861" s="74"/>
      <c r="N861" s="19"/>
      <c r="O861" s="73"/>
      <c r="P861" s="82">
        <v>1</v>
      </c>
      <c r="Q861" s="24">
        <v>1</v>
      </c>
      <c r="R861" s="81">
        <f t="shared" si="50"/>
        <v>1</v>
      </c>
      <c r="S861" s="87"/>
      <c r="T861" s="19"/>
      <c r="U861" s="25"/>
      <c r="V861" s="25"/>
      <c r="W861" s="81"/>
      <c r="X861" s="91" t="e">
        <f ca="1">+VLOOKUP(#REF!,REFERENCIAS!$C:$D,2,0)*VLOOKUP(#REF!,PONDERADORES!A:P,IF(AND(INFORMACION!$T861='REFERENCIAS RIESGO'!$C$36,INFORMACION!$F861=REFERENCIAS!$C$24),16,IF(INFORMACION!$T861='REFERENCIAS RIESGO'!$C$36,13,IF(INFORMACION!$F861=REFERENCIAS!$C$24,10,7))),0)+VLOOKUP(K861,REFERENCIAS!$C:$D,2,0)*VLOOKUP($K$2,PONDERADORES!A:P,IF(AND(INFORMACION!$T861='REFERENCIAS RIESGO'!$C$36,INFORMACION!$F861=REFERENCIAS!$C$24),16,IF(INFORMACION!$T861='REFERENCIAS RIESGO'!$C$36,13,IF(INFORMACION!$F861=REFERENCIAS!$C$24,10,7))),0)+VLOOKUP(L861,REFERENCIAS!$C:$D,2,0)*VLOOKUP($L$2,PONDERADORES!A:P,IF(AND(INFORMACION!$T861='REFERENCIAS RIESGO'!$C$36,INFORMACION!$F861=REFERENCIAS!$C$24),16,IF(INFORMACION!$T861='REFERENCIAS RIESGO'!$C$36,13,IF(INFORMACION!$F861=REFERENCIAS!$C$24,10,7))),0)+VLOOKUP(F861,REFERENCIAS!$C:$D,2,0)*VLOOKUP($F$2,PONDERADORES!A:P,IF(AND(INFORMACION!$T861='REFERENCIAS RIESGO'!$C$36,INFORMACION!$F861=REFERENCIAS!$C$24),16,IF(INFORMACION!$T861='REFERENCIAS RIESGO'!$C$36,13,IF(INFORMACION!$F861=REFERENCIAS!$C$24,10,7))),0)+VLOOKUP(T861,REFERENCIAS!$C:$D,2,0)*VLOOKUP($T$2,PONDERADORES!A:P,IF(AND(INFORMACION!$T861='REFERENCIAS RIESGO'!$C$36,INFORMACION!$F861=REFERENCIAS!$C$24),16,IF(INFORMACION!$T861='REFERENCIAS RIESGO'!$C$36,13,IF(INFORMACION!$F861=REFERENCIAS!$C$24,10,7))),0)+VLOOKUP(IF(J861&lt;=0.2,0.2,IF(AND(J861&gt;0.2,J861&lt;=0.4),0.4,IF(AND(J861&gt;0.4,J861&lt;=0.6),0.6,IF(AND(J861&gt;0.6,J861&lt;=0.8),0.8,IF(AND(J861&gt;0.8,J861&lt;=1),1))))),REFERENCIAS!$C:$D,2,0)*VLOOKUP($J$2,PONDERADORES!A:P,IF(AND(INFORMACION!$T861='REFERENCIAS RIESGO'!$C$36,INFORMACION!$F861=REFERENCIAS!$C$24),16,IF(INFORMACION!$T861='REFERENCIAS RIESGO'!$C$36,13,IF(INFORMACION!$F861=REFERENCIAS!$C$24,10,7))),0)</f>
        <v>#REF!</v>
      </c>
      <c r="Y861" s="68">
        <f>+VLOOKUP(M861,REFERENCIAS!$C:$D,2,0)*VLOOKUP($M$2,PONDERADORES!$A$7:$G$9,7,0)+VLOOKUP(N861,REFERENCIAS!$C:$D,2,0)*VLOOKUP($N$2,PONDERADORES!$A$7:$G$9,7,0)+VLOOKUP(O861,REFERENCIAS!$C:$D,2,0)*VLOOKUP($O$2,PONDERADORES!$A$7:$G$9,7,0)</f>
        <v>0.2</v>
      </c>
      <c r="Z861" s="2">
        <f>+VLOOKUP(IF(R861&lt;0.1,0,IF(AND(R861&gt;=0.1,R861&lt;0.2),0.1,IF(AND(R861&gt;=0.2,R861&lt;0.3),0.2,IF(R861&gt;0.3,0.3,)))),REFERENCIAS!$C:$D,2,0)*VLOOKUP($R$2,PONDERADORES!$A$11:$G$11,7,0)</f>
        <v>15</v>
      </c>
      <c r="AA861" s="92"/>
      <c r="AB861" s="95" t="e">
        <f t="shared" ca="1" si="51"/>
        <v>#REF!</v>
      </c>
      <c r="AC861" s="23" t="e">
        <f ca="1">IF(AB861&gt;REFERENCIAS!$C$62,REFERENCIAS!$B$62,IF(AND(AB861&gt;=REFERENCIAS!$C$63,AB861&lt;REFERENCIAS!$D$63),REFERENCIAS!$B$63,IF(AND(AB861&gt;REFERENCIAS!$C$64,AB861&lt;=REFERENCIAS!$D$64),REFERENCIAS!$B$64,IF(AND(AB861&gt;=REFERENCIAS!$C$65,AB861&lt;REFERENCIAS!$D$65),REFERENCIAS!$B$65, "Revisar"))))</f>
        <v>#REF!</v>
      </c>
      <c r="AD861" s="94" t="e">
        <f ca="1">VLOOKUP(AC861,REFERENCIAS!$B$62:$G$65,4,FALSE)</f>
        <v>#REF!</v>
      </c>
      <c r="AJ861" s="20"/>
    </row>
    <row r="862" spans="1:36" ht="17.25" x14ac:dyDescent="0.25">
      <c r="A862" s="74"/>
      <c r="B862" s="19"/>
      <c r="C862" s="19"/>
      <c r="D862" s="50"/>
      <c r="E862" s="73"/>
      <c r="F862" s="74"/>
      <c r="G862" s="9"/>
      <c r="H862" s="48"/>
      <c r="I862" s="49">
        <f t="shared" ca="1" si="49"/>
        <v>2022</v>
      </c>
      <c r="J862" s="22">
        <f t="shared" ca="1" si="48"/>
        <v>1</v>
      </c>
      <c r="K862" s="19"/>
      <c r="L862" s="73"/>
      <c r="M862" s="74"/>
      <c r="N862" s="19"/>
      <c r="O862" s="73"/>
      <c r="P862" s="82">
        <v>1</v>
      </c>
      <c r="Q862" s="24">
        <v>1</v>
      </c>
      <c r="R862" s="81">
        <f t="shared" si="50"/>
        <v>1</v>
      </c>
      <c r="S862" s="87"/>
      <c r="T862" s="19"/>
      <c r="U862" s="25"/>
      <c r="V862" s="25"/>
      <c r="W862" s="81"/>
      <c r="X862" s="91" t="e">
        <f ca="1">+VLOOKUP(#REF!,REFERENCIAS!$C:$D,2,0)*VLOOKUP(#REF!,PONDERADORES!A:P,IF(AND(INFORMACION!$T862='REFERENCIAS RIESGO'!$C$36,INFORMACION!$F862=REFERENCIAS!$C$24),16,IF(INFORMACION!$T862='REFERENCIAS RIESGO'!$C$36,13,IF(INFORMACION!$F862=REFERENCIAS!$C$24,10,7))),0)+VLOOKUP(K862,REFERENCIAS!$C:$D,2,0)*VLOOKUP($K$2,PONDERADORES!A:P,IF(AND(INFORMACION!$T862='REFERENCIAS RIESGO'!$C$36,INFORMACION!$F862=REFERENCIAS!$C$24),16,IF(INFORMACION!$T862='REFERENCIAS RIESGO'!$C$36,13,IF(INFORMACION!$F862=REFERENCIAS!$C$24,10,7))),0)+VLOOKUP(L862,REFERENCIAS!$C:$D,2,0)*VLOOKUP($L$2,PONDERADORES!A:P,IF(AND(INFORMACION!$T862='REFERENCIAS RIESGO'!$C$36,INFORMACION!$F862=REFERENCIAS!$C$24),16,IF(INFORMACION!$T862='REFERENCIAS RIESGO'!$C$36,13,IF(INFORMACION!$F862=REFERENCIAS!$C$24,10,7))),0)+VLOOKUP(F862,REFERENCIAS!$C:$D,2,0)*VLOOKUP($F$2,PONDERADORES!A:P,IF(AND(INFORMACION!$T862='REFERENCIAS RIESGO'!$C$36,INFORMACION!$F862=REFERENCIAS!$C$24),16,IF(INFORMACION!$T862='REFERENCIAS RIESGO'!$C$36,13,IF(INFORMACION!$F862=REFERENCIAS!$C$24,10,7))),0)+VLOOKUP(T862,REFERENCIAS!$C:$D,2,0)*VLOOKUP($T$2,PONDERADORES!A:P,IF(AND(INFORMACION!$T862='REFERENCIAS RIESGO'!$C$36,INFORMACION!$F862=REFERENCIAS!$C$24),16,IF(INFORMACION!$T862='REFERENCIAS RIESGO'!$C$36,13,IF(INFORMACION!$F862=REFERENCIAS!$C$24,10,7))),0)+VLOOKUP(IF(J862&lt;=0.2,0.2,IF(AND(J862&gt;0.2,J862&lt;=0.4),0.4,IF(AND(J862&gt;0.4,J862&lt;=0.6),0.6,IF(AND(J862&gt;0.6,J862&lt;=0.8),0.8,IF(AND(J862&gt;0.8,J862&lt;=1),1))))),REFERENCIAS!$C:$D,2,0)*VLOOKUP($J$2,PONDERADORES!A:P,IF(AND(INFORMACION!$T862='REFERENCIAS RIESGO'!$C$36,INFORMACION!$F862=REFERENCIAS!$C$24),16,IF(INFORMACION!$T862='REFERENCIAS RIESGO'!$C$36,13,IF(INFORMACION!$F862=REFERENCIAS!$C$24,10,7))),0)</f>
        <v>#REF!</v>
      </c>
      <c r="Y862" s="68">
        <f>+VLOOKUP(M862,REFERENCIAS!$C:$D,2,0)*VLOOKUP($M$2,PONDERADORES!$A$7:$G$9,7,0)+VLOOKUP(N862,REFERENCIAS!$C:$D,2,0)*VLOOKUP($N$2,PONDERADORES!$A$7:$G$9,7,0)+VLOOKUP(O862,REFERENCIAS!$C:$D,2,0)*VLOOKUP($O$2,PONDERADORES!$A$7:$G$9,7,0)</f>
        <v>0.2</v>
      </c>
      <c r="Z862" s="2">
        <f>+VLOOKUP(IF(R862&lt;0.1,0,IF(AND(R862&gt;=0.1,R862&lt;0.2),0.1,IF(AND(R862&gt;=0.2,R862&lt;0.3),0.2,IF(R862&gt;0.3,0.3,)))),REFERENCIAS!$C:$D,2,0)*VLOOKUP($R$2,PONDERADORES!$A$11:$G$11,7,0)</f>
        <v>15</v>
      </c>
      <c r="AA862" s="92"/>
      <c r="AB862" s="95" t="e">
        <f t="shared" ca="1" si="51"/>
        <v>#REF!</v>
      </c>
      <c r="AC862" s="23" t="e">
        <f ca="1">IF(AB862&gt;REFERENCIAS!$C$62,REFERENCIAS!$B$62,IF(AND(AB862&gt;=REFERENCIAS!$C$63,AB862&lt;REFERENCIAS!$D$63),REFERENCIAS!$B$63,IF(AND(AB862&gt;REFERENCIAS!$C$64,AB862&lt;=REFERENCIAS!$D$64),REFERENCIAS!$B$64,IF(AND(AB862&gt;=REFERENCIAS!$C$65,AB862&lt;REFERENCIAS!$D$65),REFERENCIAS!$B$65, "Revisar"))))</f>
        <v>#REF!</v>
      </c>
      <c r="AD862" s="94" t="e">
        <f ca="1">VLOOKUP(AC862,REFERENCIAS!$B$62:$G$65,4,FALSE)</f>
        <v>#REF!</v>
      </c>
      <c r="AJ862" s="20"/>
    </row>
    <row r="863" spans="1:36" ht="17.25" x14ac:dyDescent="0.25">
      <c r="A863" s="74"/>
      <c r="B863" s="19"/>
      <c r="C863" s="19"/>
      <c r="D863" s="50"/>
      <c r="E863" s="73"/>
      <c r="F863" s="74"/>
      <c r="G863" s="9"/>
      <c r="H863" s="48"/>
      <c r="I863" s="49">
        <f t="shared" ca="1" si="49"/>
        <v>2022</v>
      </c>
      <c r="J863" s="22">
        <f t="shared" ca="1" si="48"/>
        <v>1</v>
      </c>
      <c r="K863" s="19"/>
      <c r="L863" s="73"/>
      <c r="M863" s="74"/>
      <c r="N863" s="19"/>
      <c r="O863" s="73"/>
      <c r="P863" s="82">
        <v>1</v>
      </c>
      <c r="Q863" s="24">
        <v>1</v>
      </c>
      <c r="R863" s="81">
        <f t="shared" si="50"/>
        <v>1</v>
      </c>
      <c r="S863" s="87"/>
      <c r="T863" s="19"/>
      <c r="U863" s="25"/>
      <c r="V863" s="25"/>
      <c r="W863" s="81"/>
      <c r="X863" s="91" t="e">
        <f ca="1">+VLOOKUP(#REF!,REFERENCIAS!$C:$D,2,0)*VLOOKUP(#REF!,PONDERADORES!A:P,IF(AND(INFORMACION!$T863='REFERENCIAS RIESGO'!$C$36,INFORMACION!$F863=REFERENCIAS!$C$24),16,IF(INFORMACION!$T863='REFERENCIAS RIESGO'!$C$36,13,IF(INFORMACION!$F863=REFERENCIAS!$C$24,10,7))),0)+VLOOKUP(K863,REFERENCIAS!$C:$D,2,0)*VLOOKUP($K$2,PONDERADORES!A:P,IF(AND(INFORMACION!$T863='REFERENCIAS RIESGO'!$C$36,INFORMACION!$F863=REFERENCIAS!$C$24),16,IF(INFORMACION!$T863='REFERENCIAS RIESGO'!$C$36,13,IF(INFORMACION!$F863=REFERENCIAS!$C$24,10,7))),0)+VLOOKUP(L863,REFERENCIAS!$C:$D,2,0)*VLOOKUP($L$2,PONDERADORES!A:P,IF(AND(INFORMACION!$T863='REFERENCIAS RIESGO'!$C$36,INFORMACION!$F863=REFERENCIAS!$C$24),16,IF(INFORMACION!$T863='REFERENCIAS RIESGO'!$C$36,13,IF(INFORMACION!$F863=REFERENCIAS!$C$24,10,7))),0)+VLOOKUP(F863,REFERENCIAS!$C:$D,2,0)*VLOOKUP($F$2,PONDERADORES!A:P,IF(AND(INFORMACION!$T863='REFERENCIAS RIESGO'!$C$36,INFORMACION!$F863=REFERENCIAS!$C$24),16,IF(INFORMACION!$T863='REFERENCIAS RIESGO'!$C$36,13,IF(INFORMACION!$F863=REFERENCIAS!$C$24,10,7))),0)+VLOOKUP(T863,REFERENCIAS!$C:$D,2,0)*VLOOKUP($T$2,PONDERADORES!A:P,IF(AND(INFORMACION!$T863='REFERENCIAS RIESGO'!$C$36,INFORMACION!$F863=REFERENCIAS!$C$24),16,IF(INFORMACION!$T863='REFERENCIAS RIESGO'!$C$36,13,IF(INFORMACION!$F863=REFERENCIAS!$C$24,10,7))),0)+VLOOKUP(IF(J863&lt;=0.2,0.2,IF(AND(J863&gt;0.2,J863&lt;=0.4),0.4,IF(AND(J863&gt;0.4,J863&lt;=0.6),0.6,IF(AND(J863&gt;0.6,J863&lt;=0.8),0.8,IF(AND(J863&gt;0.8,J863&lt;=1),1))))),REFERENCIAS!$C:$D,2,0)*VLOOKUP($J$2,PONDERADORES!A:P,IF(AND(INFORMACION!$T863='REFERENCIAS RIESGO'!$C$36,INFORMACION!$F863=REFERENCIAS!$C$24),16,IF(INFORMACION!$T863='REFERENCIAS RIESGO'!$C$36,13,IF(INFORMACION!$F863=REFERENCIAS!$C$24,10,7))),0)</f>
        <v>#REF!</v>
      </c>
      <c r="Y863" s="68">
        <f>+VLOOKUP(M863,REFERENCIAS!$C:$D,2,0)*VLOOKUP($M$2,PONDERADORES!$A$7:$G$9,7,0)+VLOOKUP(N863,REFERENCIAS!$C:$D,2,0)*VLOOKUP($N$2,PONDERADORES!$A$7:$G$9,7,0)+VLOOKUP(O863,REFERENCIAS!$C:$D,2,0)*VLOOKUP($O$2,PONDERADORES!$A$7:$G$9,7,0)</f>
        <v>0.2</v>
      </c>
      <c r="Z863" s="2">
        <f>+VLOOKUP(IF(R863&lt;0.1,0,IF(AND(R863&gt;=0.1,R863&lt;0.2),0.1,IF(AND(R863&gt;=0.2,R863&lt;0.3),0.2,IF(R863&gt;0.3,0.3,)))),REFERENCIAS!$C:$D,2,0)*VLOOKUP($R$2,PONDERADORES!$A$11:$G$11,7,0)</f>
        <v>15</v>
      </c>
      <c r="AA863" s="92"/>
      <c r="AB863" s="95" t="e">
        <f t="shared" ca="1" si="51"/>
        <v>#REF!</v>
      </c>
      <c r="AC863" s="23" t="e">
        <f ca="1">IF(AB863&gt;REFERENCIAS!$C$62,REFERENCIAS!$B$62,IF(AND(AB863&gt;=REFERENCIAS!$C$63,AB863&lt;REFERENCIAS!$D$63),REFERENCIAS!$B$63,IF(AND(AB863&gt;REFERENCIAS!$C$64,AB863&lt;=REFERENCIAS!$D$64),REFERENCIAS!$B$64,IF(AND(AB863&gt;=REFERENCIAS!$C$65,AB863&lt;REFERENCIAS!$D$65),REFERENCIAS!$B$65, "Revisar"))))</f>
        <v>#REF!</v>
      </c>
      <c r="AD863" s="94" t="e">
        <f ca="1">VLOOKUP(AC863,REFERENCIAS!$B$62:$G$65,4,FALSE)</f>
        <v>#REF!</v>
      </c>
      <c r="AJ863" s="20"/>
    </row>
    <row r="864" spans="1:36" ht="17.25" x14ac:dyDescent="0.25">
      <c r="A864" s="74"/>
      <c r="B864" s="19"/>
      <c r="C864" s="19"/>
      <c r="D864" s="50"/>
      <c r="E864" s="73"/>
      <c r="F864" s="74"/>
      <c r="G864" s="9"/>
      <c r="H864" s="48"/>
      <c r="I864" s="49">
        <f t="shared" ca="1" si="49"/>
        <v>2022</v>
      </c>
      <c r="J864" s="22">
        <f t="shared" ca="1" si="48"/>
        <v>1</v>
      </c>
      <c r="K864" s="19"/>
      <c r="L864" s="73"/>
      <c r="M864" s="74"/>
      <c r="N864" s="19"/>
      <c r="O864" s="73"/>
      <c r="P864" s="82">
        <v>1</v>
      </c>
      <c r="Q864" s="24">
        <v>1</v>
      </c>
      <c r="R864" s="81">
        <f t="shared" si="50"/>
        <v>1</v>
      </c>
      <c r="S864" s="87"/>
      <c r="T864" s="19"/>
      <c r="U864" s="25"/>
      <c r="V864" s="25"/>
      <c r="W864" s="81"/>
      <c r="X864" s="91" t="e">
        <f ca="1">+VLOOKUP(#REF!,REFERENCIAS!$C:$D,2,0)*VLOOKUP(#REF!,PONDERADORES!A:P,IF(AND(INFORMACION!$T864='REFERENCIAS RIESGO'!$C$36,INFORMACION!$F864=REFERENCIAS!$C$24),16,IF(INFORMACION!$T864='REFERENCIAS RIESGO'!$C$36,13,IF(INFORMACION!$F864=REFERENCIAS!$C$24,10,7))),0)+VLOOKUP(K864,REFERENCIAS!$C:$D,2,0)*VLOOKUP($K$2,PONDERADORES!A:P,IF(AND(INFORMACION!$T864='REFERENCIAS RIESGO'!$C$36,INFORMACION!$F864=REFERENCIAS!$C$24),16,IF(INFORMACION!$T864='REFERENCIAS RIESGO'!$C$36,13,IF(INFORMACION!$F864=REFERENCIAS!$C$24,10,7))),0)+VLOOKUP(L864,REFERENCIAS!$C:$D,2,0)*VLOOKUP($L$2,PONDERADORES!A:P,IF(AND(INFORMACION!$T864='REFERENCIAS RIESGO'!$C$36,INFORMACION!$F864=REFERENCIAS!$C$24),16,IF(INFORMACION!$T864='REFERENCIAS RIESGO'!$C$36,13,IF(INFORMACION!$F864=REFERENCIAS!$C$24,10,7))),0)+VLOOKUP(F864,REFERENCIAS!$C:$D,2,0)*VLOOKUP($F$2,PONDERADORES!A:P,IF(AND(INFORMACION!$T864='REFERENCIAS RIESGO'!$C$36,INFORMACION!$F864=REFERENCIAS!$C$24),16,IF(INFORMACION!$T864='REFERENCIAS RIESGO'!$C$36,13,IF(INFORMACION!$F864=REFERENCIAS!$C$24,10,7))),0)+VLOOKUP(T864,REFERENCIAS!$C:$D,2,0)*VLOOKUP($T$2,PONDERADORES!A:P,IF(AND(INFORMACION!$T864='REFERENCIAS RIESGO'!$C$36,INFORMACION!$F864=REFERENCIAS!$C$24),16,IF(INFORMACION!$T864='REFERENCIAS RIESGO'!$C$36,13,IF(INFORMACION!$F864=REFERENCIAS!$C$24,10,7))),0)+VLOOKUP(IF(J864&lt;=0.2,0.2,IF(AND(J864&gt;0.2,J864&lt;=0.4),0.4,IF(AND(J864&gt;0.4,J864&lt;=0.6),0.6,IF(AND(J864&gt;0.6,J864&lt;=0.8),0.8,IF(AND(J864&gt;0.8,J864&lt;=1),1))))),REFERENCIAS!$C:$D,2,0)*VLOOKUP($J$2,PONDERADORES!A:P,IF(AND(INFORMACION!$T864='REFERENCIAS RIESGO'!$C$36,INFORMACION!$F864=REFERENCIAS!$C$24),16,IF(INFORMACION!$T864='REFERENCIAS RIESGO'!$C$36,13,IF(INFORMACION!$F864=REFERENCIAS!$C$24,10,7))),0)</f>
        <v>#REF!</v>
      </c>
      <c r="Y864" s="68">
        <f>+VLOOKUP(M864,REFERENCIAS!$C:$D,2,0)*VLOOKUP($M$2,PONDERADORES!$A$7:$G$9,7,0)+VLOOKUP(N864,REFERENCIAS!$C:$D,2,0)*VLOOKUP($N$2,PONDERADORES!$A$7:$G$9,7,0)+VLOOKUP(O864,REFERENCIAS!$C:$D,2,0)*VLOOKUP($O$2,PONDERADORES!$A$7:$G$9,7,0)</f>
        <v>0.2</v>
      </c>
      <c r="Z864" s="2">
        <f>+VLOOKUP(IF(R864&lt;0.1,0,IF(AND(R864&gt;=0.1,R864&lt;0.2),0.1,IF(AND(R864&gt;=0.2,R864&lt;0.3),0.2,IF(R864&gt;0.3,0.3,)))),REFERENCIAS!$C:$D,2,0)*VLOOKUP($R$2,PONDERADORES!$A$11:$G$11,7,0)</f>
        <v>15</v>
      </c>
      <c r="AA864" s="92"/>
      <c r="AB864" s="95" t="e">
        <f t="shared" ca="1" si="51"/>
        <v>#REF!</v>
      </c>
      <c r="AC864" s="23" t="e">
        <f ca="1">IF(AB864&gt;REFERENCIAS!$C$62,REFERENCIAS!$B$62,IF(AND(AB864&gt;=REFERENCIAS!$C$63,AB864&lt;REFERENCIAS!$D$63),REFERENCIAS!$B$63,IF(AND(AB864&gt;REFERENCIAS!$C$64,AB864&lt;=REFERENCIAS!$D$64),REFERENCIAS!$B$64,IF(AND(AB864&gt;=REFERENCIAS!$C$65,AB864&lt;REFERENCIAS!$D$65),REFERENCIAS!$B$65, "Revisar"))))</f>
        <v>#REF!</v>
      </c>
      <c r="AD864" s="94" t="e">
        <f ca="1">VLOOKUP(AC864,REFERENCIAS!$B$62:$G$65,4,FALSE)</f>
        <v>#REF!</v>
      </c>
      <c r="AJ864" s="20"/>
    </row>
    <row r="865" spans="1:36" ht="17.25" x14ac:dyDescent="0.25">
      <c r="A865" s="74"/>
      <c r="B865" s="19"/>
      <c r="C865" s="19"/>
      <c r="D865" s="50"/>
      <c r="E865" s="73"/>
      <c r="F865" s="74"/>
      <c r="G865" s="9"/>
      <c r="H865" s="48"/>
      <c r="I865" s="49">
        <f t="shared" ca="1" si="49"/>
        <v>2022</v>
      </c>
      <c r="J865" s="22">
        <f t="shared" ca="1" si="48"/>
        <v>1</v>
      </c>
      <c r="K865" s="19"/>
      <c r="L865" s="73"/>
      <c r="M865" s="74"/>
      <c r="N865" s="19"/>
      <c r="O865" s="73"/>
      <c r="P865" s="82">
        <v>1</v>
      </c>
      <c r="Q865" s="24">
        <v>1</v>
      </c>
      <c r="R865" s="81">
        <f t="shared" si="50"/>
        <v>1</v>
      </c>
      <c r="S865" s="87"/>
      <c r="T865" s="19"/>
      <c r="U865" s="25"/>
      <c r="V865" s="25"/>
      <c r="W865" s="81"/>
      <c r="X865" s="91" t="e">
        <f ca="1">+VLOOKUP(#REF!,REFERENCIAS!$C:$D,2,0)*VLOOKUP(#REF!,PONDERADORES!A:P,IF(AND(INFORMACION!$T865='REFERENCIAS RIESGO'!$C$36,INFORMACION!$F865=REFERENCIAS!$C$24),16,IF(INFORMACION!$T865='REFERENCIAS RIESGO'!$C$36,13,IF(INFORMACION!$F865=REFERENCIAS!$C$24,10,7))),0)+VLOOKUP(K865,REFERENCIAS!$C:$D,2,0)*VLOOKUP($K$2,PONDERADORES!A:P,IF(AND(INFORMACION!$T865='REFERENCIAS RIESGO'!$C$36,INFORMACION!$F865=REFERENCIAS!$C$24),16,IF(INFORMACION!$T865='REFERENCIAS RIESGO'!$C$36,13,IF(INFORMACION!$F865=REFERENCIAS!$C$24,10,7))),0)+VLOOKUP(L865,REFERENCIAS!$C:$D,2,0)*VLOOKUP($L$2,PONDERADORES!A:P,IF(AND(INFORMACION!$T865='REFERENCIAS RIESGO'!$C$36,INFORMACION!$F865=REFERENCIAS!$C$24),16,IF(INFORMACION!$T865='REFERENCIAS RIESGO'!$C$36,13,IF(INFORMACION!$F865=REFERENCIAS!$C$24,10,7))),0)+VLOOKUP(F865,REFERENCIAS!$C:$D,2,0)*VLOOKUP($F$2,PONDERADORES!A:P,IF(AND(INFORMACION!$T865='REFERENCIAS RIESGO'!$C$36,INFORMACION!$F865=REFERENCIAS!$C$24),16,IF(INFORMACION!$T865='REFERENCIAS RIESGO'!$C$36,13,IF(INFORMACION!$F865=REFERENCIAS!$C$24,10,7))),0)+VLOOKUP(T865,REFERENCIAS!$C:$D,2,0)*VLOOKUP($T$2,PONDERADORES!A:P,IF(AND(INFORMACION!$T865='REFERENCIAS RIESGO'!$C$36,INFORMACION!$F865=REFERENCIAS!$C$24),16,IF(INFORMACION!$T865='REFERENCIAS RIESGO'!$C$36,13,IF(INFORMACION!$F865=REFERENCIAS!$C$24,10,7))),0)+VLOOKUP(IF(J865&lt;=0.2,0.2,IF(AND(J865&gt;0.2,J865&lt;=0.4),0.4,IF(AND(J865&gt;0.4,J865&lt;=0.6),0.6,IF(AND(J865&gt;0.6,J865&lt;=0.8),0.8,IF(AND(J865&gt;0.8,J865&lt;=1),1))))),REFERENCIAS!$C:$D,2,0)*VLOOKUP($J$2,PONDERADORES!A:P,IF(AND(INFORMACION!$T865='REFERENCIAS RIESGO'!$C$36,INFORMACION!$F865=REFERENCIAS!$C$24),16,IF(INFORMACION!$T865='REFERENCIAS RIESGO'!$C$36,13,IF(INFORMACION!$F865=REFERENCIAS!$C$24,10,7))),0)</f>
        <v>#REF!</v>
      </c>
      <c r="Y865" s="68">
        <f>+VLOOKUP(M865,REFERENCIAS!$C:$D,2,0)*VLOOKUP($M$2,PONDERADORES!$A$7:$G$9,7,0)+VLOOKUP(N865,REFERENCIAS!$C:$D,2,0)*VLOOKUP($N$2,PONDERADORES!$A$7:$G$9,7,0)+VLOOKUP(O865,REFERENCIAS!$C:$D,2,0)*VLOOKUP($O$2,PONDERADORES!$A$7:$G$9,7,0)</f>
        <v>0.2</v>
      </c>
      <c r="Z865" s="2">
        <f>+VLOOKUP(IF(R865&lt;0.1,0,IF(AND(R865&gt;=0.1,R865&lt;0.2),0.1,IF(AND(R865&gt;=0.2,R865&lt;0.3),0.2,IF(R865&gt;0.3,0.3,)))),REFERENCIAS!$C:$D,2,0)*VLOOKUP($R$2,PONDERADORES!$A$11:$G$11,7,0)</f>
        <v>15</v>
      </c>
      <c r="AA865" s="92"/>
      <c r="AB865" s="95" t="e">
        <f t="shared" ca="1" si="51"/>
        <v>#REF!</v>
      </c>
      <c r="AC865" s="23" t="e">
        <f ca="1">IF(AB865&gt;REFERENCIAS!$C$62,REFERENCIAS!$B$62,IF(AND(AB865&gt;=REFERENCIAS!$C$63,AB865&lt;REFERENCIAS!$D$63),REFERENCIAS!$B$63,IF(AND(AB865&gt;REFERENCIAS!$C$64,AB865&lt;=REFERENCIAS!$D$64),REFERENCIAS!$B$64,IF(AND(AB865&gt;=REFERENCIAS!$C$65,AB865&lt;REFERENCIAS!$D$65),REFERENCIAS!$B$65, "Revisar"))))</f>
        <v>#REF!</v>
      </c>
      <c r="AD865" s="94" t="e">
        <f ca="1">VLOOKUP(AC865,REFERENCIAS!$B$62:$G$65,4,FALSE)</f>
        <v>#REF!</v>
      </c>
      <c r="AJ865" s="20"/>
    </row>
    <row r="866" spans="1:36" ht="17.25" x14ac:dyDescent="0.25">
      <c r="A866" s="74"/>
      <c r="B866" s="19"/>
      <c r="C866" s="19"/>
      <c r="D866" s="50"/>
      <c r="E866" s="73"/>
      <c r="F866" s="74"/>
      <c r="G866" s="9"/>
      <c r="H866" s="48"/>
      <c r="I866" s="49">
        <f t="shared" ca="1" si="49"/>
        <v>2022</v>
      </c>
      <c r="J866" s="22">
        <f t="shared" ca="1" si="48"/>
        <v>1</v>
      </c>
      <c r="K866" s="19"/>
      <c r="L866" s="73"/>
      <c r="M866" s="74"/>
      <c r="N866" s="19"/>
      <c r="O866" s="73"/>
      <c r="P866" s="82">
        <v>1</v>
      </c>
      <c r="Q866" s="24">
        <v>1</v>
      </c>
      <c r="R866" s="81">
        <f t="shared" si="50"/>
        <v>1</v>
      </c>
      <c r="S866" s="87"/>
      <c r="T866" s="19"/>
      <c r="U866" s="25"/>
      <c r="V866" s="25"/>
      <c r="W866" s="81"/>
      <c r="X866" s="91" t="e">
        <f ca="1">+VLOOKUP(#REF!,REFERENCIAS!$C:$D,2,0)*VLOOKUP(#REF!,PONDERADORES!A:P,IF(AND(INFORMACION!$T866='REFERENCIAS RIESGO'!$C$36,INFORMACION!$F866=REFERENCIAS!$C$24),16,IF(INFORMACION!$T866='REFERENCIAS RIESGO'!$C$36,13,IF(INFORMACION!$F866=REFERENCIAS!$C$24,10,7))),0)+VLOOKUP(K866,REFERENCIAS!$C:$D,2,0)*VLOOKUP($K$2,PONDERADORES!A:P,IF(AND(INFORMACION!$T866='REFERENCIAS RIESGO'!$C$36,INFORMACION!$F866=REFERENCIAS!$C$24),16,IF(INFORMACION!$T866='REFERENCIAS RIESGO'!$C$36,13,IF(INFORMACION!$F866=REFERENCIAS!$C$24,10,7))),0)+VLOOKUP(L866,REFERENCIAS!$C:$D,2,0)*VLOOKUP($L$2,PONDERADORES!A:P,IF(AND(INFORMACION!$T866='REFERENCIAS RIESGO'!$C$36,INFORMACION!$F866=REFERENCIAS!$C$24),16,IF(INFORMACION!$T866='REFERENCIAS RIESGO'!$C$36,13,IF(INFORMACION!$F866=REFERENCIAS!$C$24,10,7))),0)+VLOOKUP(F866,REFERENCIAS!$C:$D,2,0)*VLOOKUP($F$2,PONDERADORES!A:P,IF(AND(INFORMACION!$T866='REFERENCIAS RIESGO'!$C$36,INFORMACION!$F866=REFERENCIAS!$C$24),16,IF(INFORMACION!$T866='REFERENCIAS RIESGO'!$C$36,13,IF(INFORMACION!$F866=REFERENCIAS!$C$24,10,7))),0)+VLOOKUP(T866,REFERENCIAS!$C:$D,2,0)*VLOOKUP($T$2,PONDERADORES!A:P,IF(AND(INFORMACION!$T866='REFERENCIAS RIESGO'!$C$36,INFORMACION!$F866=REFERENCIAS!$C$24),16,IF(INFORMACION!$T866='REFERENCIAS RIESGO'!$C$36,13,IF(INFORMACION!$F866=REFERENCIAS!$C$24,10,7))),0)+VLOOKUP(IF(J866&lt;=0.2,0.2,IF(AND(J866&gt;0.2,J866&lt;=0.4),0.4,IF(AND(J866&gt;0.4,J866&lt;=0.6),0.6,IF(AND(J866&gt;0.6,J866&lt;=0.8),0.8,IF(AND(J866&gt;0.8,J866&lt;=1),1))))),REFERENCIAS!$C:$D,2,0)*VLOOKUP($J$2,PONDERADORES!A:P,IF(AND(INFORMACION!$T866='REFERENCIAS RIESGO'!$C$36,INFORMACION!$F866=REFERENCIAS!$C$24),16,IF(INFORMACION!$T866='REFERENCIAS RIESGO'!$C$36,13,IF(INFORMACION!$F866=REFERENCIAS!$C$24,10,7))),0)</f>
        <v>#REF!</v>
      </c>
      <c r="Y866" s="68">
        <f>+VLOOKUP(M866,REFERENCIAS!$C:$D,2,0)*VLOOKUP($M$2,PONDERADORES!$A$7:$G$9,7,0)+VLOOKUP(N866,REFERENCIAS!$C:$D,2,0)*VLOOKUP($N$2,PONDERADORES!$A$7:$G$9,7,0)+VLOOKUP(O866,REFERENCIAS!$C:$D,2,0)*VLOOKUP($O$2,PONDERADORES!$A$7:$G$9,7,0)</f>
        <v>0.2</v>
      </c>
      <c r="Z866" s="2">
        <f>+VLOOKUP(IF(R866&lt;0.1,0,IF(AND(R866&gt;=0.1,R866&lt;0.2),0.1,IF(AND(R866&gt;=0.2,R866&lt;0.3),0.2,IF(R866&gt;0.3,0.3,)))),REFERENCIAS!$C:$D,2,0)*VLOOKUP($R$2,PONDERADORES!$A$11:$G$11,7,0)</f>
        <v>15</v>
      </c>
      <c r="AA866" s="92"/>
      <c r="AB866" s="95" t="e">
        <f t="shared" ca="1" si="51"/>
        <v>#REF!</v>
      </c>
      <c r="AC866" s="23" t="e">
        <f ca="1">IF(AB866&gt;REFERENCIAS!$C$62,REFERENCIAS!$B$62,IF(AND(AB866&gt;=REFERENCIAS!$C$63,AB866&lt;REFERENCIAS!$D$63),REFERENCIAS!$B$63,IF(AND(AB866&gt;REFERENCIAS!$C$64,AB866&lt;=REFERENCIAS!$D$64),REFERENCIAS!$B$64,IF(AND(AB866&gt;=REFERENCIAS!$C$65,AB866&lt;REFERENCIAS!$D$65),REFERENCIAS!$B$65, "Revisar"))))</f>
        <v>#REF!</v>
      </c>
      <c r="AD866" s="94" t="e">
        <f ca="1">VLOOKUP(AC866,REFERENCIAS!$B$62:$G$65,4,FALSE)</f>
        <v>#REF!</v>
      </c>
      <c r="AJ866" s="20"/>
    </row>
    <row r="867" spans="1:36" ht="17.25" x14ac:dyDescent="0.25">
      <c r="A867" s="74"/>
      <c r="B867" s="19"/>
      <c r="C867" s="19"/>
      <c r="D867" s="50"/>
      <c r="E867" s="73"/>
      <c r="F867" s="74"/>
      <c r="G867" s="9"/>
      <c r="H867" s="48"/>
      <c r="I867" s="49">
        <f t="shared" ca="1" si="49"/>
        <v>2022</v>
      </c>
      <c r="J867" s="22">
        <f t="shared" ca="1" si="48"/>
        <v>1</v>
      </c>
      <c r="K867" s="19"/>
      <c r="L867" s="73"/>
      <c r="M867" s="74"/>
      <c r="N867" s="19"/>
      <c r="O867" s="73"/>
      <c r="P867" s="82">
        <v>1</v>
      </c>
      <c r="Q867" s="24">
        <v>1</v>
      </c>
      <c r="R867" s="81">
        <f t="shared" si="50"/>
        <v>1</v>
      </c>
      <c r="S867" s="87"/>
      <c r="T867" s="19"/>
      <c r="U867" s="25"/>
      <c r="V867" s="25"/>
      <c r="W867" s="81"/>
      <c r="X867" s="91" t="e">
        <f ca="1">+VLOOKUP(#REF!,REFERENCIAS!$C:$D,2,0)*VLOOKUP(#REF!,PONDERADORES!A:P,IF(AND(INFORMACION!$T867='REFERENCIAS RIESGO'!$C$36,INFORMACION!$F867=REFERENCIAS!$C$24),16,IF(INFORMACION!$T867='REFERENCIAS RIESGO'!$C$36,13,IF(INFORMACION!$F867=REFERENCIAS!$C$24,10,7))),0)+VLOOKUP(K867,REFERENCIAS!$C:$D,2,0)*VLOOKUP($K$2,PONDERADORES!A:P,IF(AND(INFORMACION!$T867='REFERENCIAS RIESGO'!$C$36,INFORMACION!$F867=REFERENCIAS!$C$24),16,IF(INFORMACION!$T867='REFERENCIAS RIESGO'!$C$36,13,IF(INFORMACION!$F867=REFERENCIAS!$C$24,10,7))),0)+VLOOKUP(L867,REFERENCIAS!$C:$D,2,0)*VLOOKUP($L$2,PONDERADORES!A:P,IF(AND(INFORMACION!$T867='REFERENCIAS RIESGO'!$C$36,INFORMACION!$F867=REFERENCIAS!$C$24),16,IF(INFORMACION!$T867='REFERENCIAS RIESGO'!$C$36,13,IF(INFORMACION!$F867=REFERENCIAS!$C$24,10,7))),0)+VLOOKUP(F867,REFERENCIAS!$C:$D,2,0)*VLOOKUP($F$2,PONDERADORES!A:P,IF(AND(INFORMACION!$T867='REFERENCIAS RIESGO'!$C$36,INFORMACION!$F867=REFERENCIAS!$C$24),16,IF(INFORMACION!$T867='REFERENCIAS RIESGO'!$C$36,13,IF(INFORMACION!$F867=REFERENCIAS!$C$24,10,7))),0)+VLOOKUP(T867,REFERENCIAS!$C:$D,2,0)*VLOOKUP($T$2,PONDERADORES!A:P,IF(AND(INFORMACION!$T867='REFERENCIAS RIESGO'!$C$36,INFORMACION!$F867=REFERENCIAS!$C$24),16,IF(INFORMACION!$T867='REFERENCIAS RIESGO'!$C$36,13,IF(INFORMACION!$F867=REFERENCIAS!$C$24,10,7))),0)+VLOOKUP(IF(J867&lt;=0.2,0.2,IF(AND(J867&gt;0.2,J867&lt;=0.4),0.4,IF(AND(J867&gt;0.4,J867&lt;=0.6),0.6,IF(AND(J867&gt;0.6,J867&lt;=0.8),0.8,IF(AND(J867&gt;0.8,J867&lt;=1),1))))),REFERENCIAS!$C:$D,2,0)*VLOOKUP($J$2,PONDERADORES!A:P,IF(AND(INFORMACION!$T867='REFERENCIAS RIESGO'!$C$36,INFORMACION!$F867=REFERENCIAS!$C$24),16,IF(INFORMACION!$T867='REFERENCIAS RIESGO'!$C$36,13,IF(INFORMACION!$F867=REFERENCIAS!$C$24,10,7))),0)</f>
        <v>#REF!</v>
      </c>
      <c r="Y867" s="68">
        <f>+VLOOKUP(M867,REFERENCIAS!$C:$D,2,0)*VLOOKUP($M$2,PONDERADORES!$A$7:$G$9,7,0)+VLOOKUP(N867,REFERENCIAS!$C:$D,2,0)*VLOOKUP($N$2,PONDERADORES!$A$7:$G$9,7,0)+VLOOKUP(O867,REFERENCIAS!$C:$D,2,0)*VLOOKUP($O$2,PONDERADORES!$A$7:$G$9,7,0)</f>
        <v>0.2</v>
      </c>
      <c r="Z867" s="2">
        <f>+VLOOKUP(IF(R867&lt;0.1,0,IF(AND(R867&gt;=0.1,R867&lt;0.2),0.1,IF(AND(R867&gt;=0.2,R867&lt;0.3),0.2,IF(R867&gt;0.3,0.3,)))),REFERENCIAS!$C:$D,2,0)*VLOOKUP($R$2,PONDERADORES!$A$11:$G$11,7,0)</f>
        <v>15</v>
      </c>
      <c r="AA867" s="92"/>
      <c r="AB867" s="95" t="e">
        <f t="shared" ca="1" si="51"/>
        <v>#REF!</v>
      </c>
      <c r="AC867" s="23" t="e">
        <f ca="1">IF(AB867&gt;REFERENCIAS!$C$62,REFERENCIAS!$B$62,IF(AND(AB867&gt;=REFERENCIAS!$C$63,AB867&lt;REFERENCIAS!$D$63),REFERENCIAS!$B$63,IF(AND(AB867&gt;REFERENCIAS!$C$64,AB867&lt;=REFERENCIAS!$D$64),REFERENCIAS!$B$64,IF(AND(AB867&gt;=REFERENCIAS!$C$65,AB867&lt;REFERENCIAS!$D$65),REFERENCIAS!$B$65, "Revisar"))))</f>
        <v>#REF!</v>
      </c>
      <c r="AD867" s="94" t="e">
        <f ca="1">VLOOKUP(AC867,REFERENCIAS!$B$62:$G$65,4,FALSE)</f>
        <v>#REF!</v>
      </c>
      <c r="AJ867" s="20"/>
    </row>
    <row r="868" spans="1:36" ht="17.25" x14ac:dyDescent="0.25">
      <c r="A868" s="74"/>
      <c r="B868" s="19"/>
      <c r="C868" s="19"/>
      <c r="D868" s="50"/>
      <c r="E868" s="73"/>
      <c r="F868" s="74"/>
      <c r="G868" s="9"/>
      <c r="H868" s="48"/>
      <c r="I868" s="49">
        <f t="shared" ca="1" si="49"/>
        <v>2022</v>
      </c>
      <c r="J868" s="22">
        <f t="shared" ca="1" si="48"/>
        <v>1</v>
      </c>
      <c r="K868" s="19"/>
      <c r="L868" s="73"/>
      <c r="M868" s="74"/>
      <c r="N868" s="19"/>
      <c r="O868" s="73"/>
      <c r="P868" s="82">
        <v>1</v>
      </c>
      <c r="Q868" s="24">
        <v>1</v>
      </c>
      <c r="R868" s="81">
        <f t="shared" si="50"/>
        <v>1</v>
      </c>
      <c r="S868" s="87"/>
      <c r="T868" s="19"/>
      <c r="U868" s="25"/>
      <c r="V868" s="25"/>
      <c r="W868" s="81"/>
      <c r="X868" s="91" t="e">
        <f ca="1">+VLOOKUP(#REF!,REFERENCIAS!$C:$D,2,0)*VLOOKUP(#REF!,PONDERADORES!A:P,IF(AND(INFORMACION!$T868='REFERENCIAS RIESGO'!$C$36,INFORMACION!$F868=REFERENCIAS!$C$24),16,IF(INFORMACION!$T868='REFERENCIAS RIESGO'!$C$36,13,IF(INFORMACION!$F868=REFERENCIAS!$C$24,10,7))),0)+VLOOKUP(K868,REFERENCIAS!$C:$D,2,0)*VLOOKUP($K$2,PONDERADORES!A:P,IF(AND(INFORMACION!$T868='REFERENCIAS RIESGO'!$C$36,INFORMACION!$F868=REFERENCIAS!$C$24),16,IF(INFORMACION!$T868='REFERENCIAS RIESGO'!$C$36,13,IF(INFORMACION!$F868=REFERENCIAS!$C$24,10,7))),0)+VLOOKUP(L868,REFERENCIAS!$C:$D,2,0)*VLOOKUP($L$2,PONDERADORES!A:P,IF(AND(INFORMACION!$T868='REFERENCIAS RIESGO'!$C$36,INFORMACION!$F868=REFERENCIAS!$C$24),16,IF(INFORMACION!$T868='REFERENCIAS RIESGO'!$C$36,13,IF(INFORMACION!$F868=REFERENCIAS!$C$24,10,7))),0)+VLOOKUP(F868,REFERENCIAS!$C:$D,2,0)*VLOOKUP($F$2,PONDERADORES!A:P,IF(AND(INFORMACION!$T868='REFERENCIAS RIESGO'!$C$36,INFORMACION!$F868=REFERENCIAS!$C$24),16,IF(INFORMACION!$T868='REFERENCIAS RIESGO'!$C$36,13,IF(INFORMACION!$F868=REFERENCIAS!$C$24,10,7))),0)+VLOOKUP(T868,REFERENCIAS!$C:$D,2,0)*VLOOKUP($T$2,PONDERADORES!A:P,IF(AND(INFORMACION!$T868='REFERENCIAS RIESGO'!$C$36,INFORMACION!$F868=REFERENCIAS!$C$24),16,IF(INFORMACION!$T868='REFERENCIAS RIESGO'!$C$36,13,IF(INFORMACION!$F868=REFERENCIAS!$C$24,10,7))),0)+VLOOKUP(IF(J868&lt;=0.2,0.2,IF(AND(J868&gt;0.2,J868&lt;=0.4),0.4,IF(AND(J868&gt;0.4,J868&lt;=0.6),0.6,IF(AND(J868&gt;0.6,J868&lt;=0.8),0.8,IF(AND(J868&gt;0.8,J868&lt;=1),1))))),REFERENCIAS!$C:$D,2,0)*VLOOKUP($J$2,PONDERADORES!A:P,IF(AND(INFORMACION!$T868='REFERENCIAS RIESGO'!$C$36,INFORMACION!$F868=REFERENCIAS!$C$24),16,IF(INFORMACION!$T868='REFERENCIAS RIESGO'!$C$36,13,IF(INFORMACION!$F868=REFERENCIAS!$C$24,10,7))),0)</f>
        <v>#REF!</v>
      </c>
      <c r="Y868" s="68">
        <f>+VLOOKUP(M868,REFERENCIAS!$C:$D,2,0)*VLOOKUP($M$2,PONDERADORES!$A$7:$G$9,7,0)+VLOOKUP(N868,REFERENCIAS!$C:$D,2,0)*VLOOKUP($N$2,PONDERADORES!$A$7:$G$9,7,0)+VLOOKUP(O868,REFERENCIAS!$C:$D,2,0)*VLOOKUP($O$2,PONDERADORES!$A$7:$G$9,7,0)</f>
        <v>0.2</v>
      </c>
      <c r="Z868" s="2">
        <f>+VLOOKUP(IF(R868&lt;0.1,0,IF(AND(R868&gt;=0.1,R868&lt;0.2),0.1,IF(AND(R868&gt;=0.2,R868&lt;0.3),0.2,IF(R868&gt;0.3,0.3,)))),REFERENCIAS!$C:$D,2,0)*VLOOKUP($R$2,PONDERADORES!$A$11:$G$11,7,0)</f>
        <v>15</v>
      </c>
      <c r="AA868" s="92"/>
      <c r="AB868" s="95" t="e">
        <f t="shared" ca="1" si="51"/>
        <v>#REF!</v>
      </c>
      <c r="AC868" s="23" t="e">
        <f ca="1">IF(AB868&gt;REFERENCIAS!$C$62,REFERENCIAS!$B$62,IF(AND(AB868&gt;=REFERENCIAS!$C$63,AB868&lt;REFERENCIAS!$D$63),REFERENCIAS!$B$63,IF(AND(AB868&gt;REFERENCIAS!$C$64,AB868&lt;=REFERENCIAS!$D$64),REFERENCIAS!$B$64,IF(AND(AB868&gt;=REFERENCIAS!$C$65,AB868&lt;REFERENCIAS!$D$65),REFERENCIAS!$B$65, "Revisar"))))</f>
        <v>#REF!</v>
      </c>
      <c r="AD868" s="94" t="e">
        <f ca="1">VLOOKUP(AC868,REFERENCIAS!$B$62:$G$65,4,FALSE)</f>
        <v>#REF!</v>
      </c>
      <c r="AJ868" s="20"/>
    </row>
    <row r="869" spans="1:36" ht="17.25" x14ac:dyDescent="0.25">
      <c r="A869" s="74"/>
      <c r="B869" s="19"/>
      <c r="C869" s="19"/>
      <c r="D869" s="50"/>
      <c r="E869" s="73"/>
      <c r="F869" s="74"/>
      <c r="G869" s="9"/>
      <c r="H869" s="48"/>
      <c r="I869" s="49">
        <f t="shared" ca="1" si="49"/>
        <v>2022</v>
      </c>
      <c r="J869" s="22">
        <f t="shared" ca="1" si="48"/>
        <v>1</v>
      </c>
      <c r="K869" s="19"/>
      <c r="L869" s="73"/>
      <c r="M869" s="74"/>
      <c r="N869" s="19"/>
      <c r="O869" s="73"/>
      <c r="P869" s="82">
        <v>1</v>
      </c>
      <c r="Q869" s="24">
        <v>1</v>
      </c>
      <c r="R869" s="81">
        <f t="shared" si="50"/>
        <v>1</v>
      </c>
      <c r="S869" s="87"/>
      <c r="T869" s="19"/>
      <c r="U869" s="25"/>
      <c r="V869" s="25"/>
      <c r="W869" s="81"/>
      <c r="X869" s="91" t="e">
        <f ca="1">+VLOOKUP(#REF!,REFERENCIAS!$C:$D,2,0)*VLOOKUP(#REF!,PONDERADORES!A:P,IF(AND(INFORMACION!$T869='REFERENCIAS RIESGO'!$C$36,INFORMACION!$F869=REFERENCIAS!$C$24),16,IF(INFORMACION!$T869='REFERENCIAS RIESGO'!$C$36,13,IF(INFORMACION!$F869=REFERENCIAS!$C$24,10,7))),0)+VLOOKUP(K869,REFERENCIAS!$C:$D,2,0)*VLOOKUP($K$2,PONDERADORES!A:P,IF(AND(INFORMACION!$T869='REFERENCIAS RIESGO'!$C$36,INFORMACION!$F869=REFERENCIAS!$C$24),16,IF(INFORMACION!$T869='REFERENCIAS RIESGO'!$C$36,13,IF(INFORMACION!$F869=REFERENCIAS!$C$24,10,7))),0)+VLOOKUP(L869,REFERENCIAS!$C:$D,2,0)*VLOOKUP($L$2,PONDERADORES!A:P,IF(AND(INFORMACION!$T869='REFERENCIAS RIESGO'!$C$36,INFORMACION!$F869=REFERENCIAS!$C$24),16,IF(INFORMACION!$T869='REFERENCIAS RIESGO'!$C$36,13,IF(INFORMACION!$F869=REFERENCIAS!$C$24,10,7))),0)+VLOOKUP(F869,REFERENCIAS!$C:$D,2,0)*VLOOKUP($F$2,PONDERADORES!A:P,IF(AND(INFORMACION!$T869='REFERENCIAS RIESGO'!$C$36,INFORMACION!$F869=REFERENCIAS!$C$24),16,IF(INFORMACION!$T869='REFERENCIAS RIESGO'!$C$36,13,IF(INFORMACION!$F869=REFERENCIAS!$C$24,10,7))),0)+VLOOKUP(T869,REFERENCIAS!$C:$D,2,0)*VLOOKUP($T$2,PONDERADORES!A:P,IF(AND(INFORMACION!$T869='REFERENCIAS RIESGO'!$C$36,INFORMACION!$F869=REFERENCIAS!$C$24),16,IF(INFORMACION!$T869='REFERENCIAS RIESGO'!$C$36,13,IF(INFORMACION!$F869=REFERENCIAS!$C$24,10,7))),0)+VLOOKUP(IF(J869&lt;=0.2,0.2,IF(AND(J869&gt;0.2,J869&lt;=0.4),0.4,IF(AND(J869&gt;0.4,J869&lt;=0.6),0.6,IF(AND(J869&gt;0.6,J869&lt;=0.8),0.8,IF(AND(J869&gt;0.8,J869&lt;=1),1))))),REFERENCIAS!$C:$D,2,0)*VLOOKUP($J$2,PONDERADORES!A:P,IF(AND(INFORMACION!$T869='REFERENCIAS RIESGO'!$C$36,INFORMACION!$F869=REFERENCIAS!$C$24),16,IF(INFORMACION!$T869='REFERENCIAS RIESGO'!$C$36,13,IF(INFORMACION!$F869=REFERENCIAS!$C$24,10,7))),0)</f>
        <v>#REF!</v>
      </c>
      <c r="Y869" s="68">
        <f>+VLOOKUP(M869,REFERENCIAS!$C:$D,2,0)*VLOOKUP($M$2,PONDERADORES!$A$7:$G$9,7,0)+VLOOKUP(N869,REFERENCIAS!$C:$D,2,0)*VLOOKUP($N$2,PONDERADORES!$A$7:$G$9,7,0)+VLOOKUP(O869,REFERENCIAS!$C:$D,2,0)*VLOOKUP($O$2,PONDERADORES!$A$7:$G$9,7,0)</f>
        <v>0.2</v>
      </c>
      <c r="Z869" s="2">
        <f>+VLOOKUP(IF(R869&lt;0.1,0,IF(AND(R869&gt;=0.1,R869&lt;0.2),0.1,IF(AND(R869&gt;=0.2,R869&lt;0.3),0.2,IF(R869&gt;0.3,0.3,)))),REFERENCIAS!$C:$D,2,0)*VLOOKUP($R$2,PONDERADORES!$A$11:$G$11,7,0)</f>
        <v>15</v>
      </c>
      <c r="AA869" s="92"/>
      <c r="AB869" s="95" t="e">
        <f t="shared" ca="1" si="51"/>
        <v>#REF!</v>
      </c>
      <c r="AC869" s="23" t="e">
        <f ca="1">IF(AB869&gt;REFERENCIAS!$C$62,REFERENCIAS!$B$62,IF(AND(AB869&gt;=REFERENCIAS!$C$63,AB869&lt;REFERENCIAS!$D$63),REFERENCIAS!$B$63,IF(AND(AB869&gt;REFERENCIAS!$C$64,AB869&lt;=REFERENCIAS!$D$64),REFERENCIAS!$B$64,IF(AND(AB869&gt;=REFERENCIAS!$C$65,AB869&lt;REFERENCIAS!$D$65),REFERENCIAS!$B$65, "Revisar"))))</f>
        <v>#REF!</v>
      </c>
      <c r="AD869" s="94" t="e">
        <f ca="1">VLOOKUP(AC869,REFERENCIAS!$B$62:$G$65,4,FALSE)</f>
        <v>#REF!</v>
      </c>
      <c r="AJ869" s="20"/>
    </row>
    <row r="870" spans="1:36" ht="17.25" x14ac:dyDescent="0.25">
      <c r="A870" s="74"/>
      <c r="B870" s="19"/>
      <c r="C870" s="19"/>
      <c r="D870" s="50"/>
      <c r="E870" s="73"/>
      <c r="F870" s="74"/>
      <c r="G870" s="9"/>
      <c r="H870" s="48"/>
      <c r="I870" s="49">
        <f t="shared" ca="1" si="49"/>
        <v>2022</v>
      </c>
      <c r="J870" s="22">
        <f t="shared" ca="1" si="48"/>
        <v>1</v>
      </c>
      <c r="K870" s="19"/>
      <c r="L870" s="73"/>
      <c r="M870" s="74"/>
      <c r="N870" s="19"/>
      <c r="O870" s="73"/>
      <c r="P870" s="82">
        <v>1</v>
      </c>
      <c r="Q870" s="24">
        <v>1</v>
      </c>
      <c r="R870" s="81">
        <f t="shared" si="50"/>
        <v>1</v>
      </c>
      <c r="S870" s="87"/>
      <c r="T870" s="19"/>
      <c r="U870" s="25"/>
      <c r="V870" s="25"/>
      <c r="W870" s="81"/>
      <c r="X870" s="91" t="e">
        <f ca="1">+VLOOKUP(#REF!,REFERENCIAS!$C:$D,2,0)*VLOOKUP(#REF!,PONDERADORES!A:P,IF(AND(INFORMACION!$T870='REFERENCIAS RIESGO'!$C$36,INFORMACION!$F870=REFERENCIAS!$C$24),16,IF(INFORMACION!$T870='REFERENCIAS RIESGO'!$C$36,13,IF(INFORMACION!$F870=REFERENCIAS!$C$24,10,7))),0)+VLOOKUP(K870,REFERENCIAS!$C:$D,2,0)*VLOOKUP($K$2,PONDERADORES!A:P,IF(AND(INFORMACION!$T870='REFERENCIAS RIESGO'!$C$36,INFORMACION!$F870=REFERENCIAS!$C$24),16,IF(INFORMACION!$T870='REFERENCIAS RIESGO'!$C$36,13,IF(INFORMACION!$F870=REFERENCIAS!$C$24,10,7))),0)+VLOOKUP(L870,REFERENCIAS!$C:$D,2,0)*VLOOKUP($L$2,PONDERADORES!A:P,IF(AND(INFORMACION!$T870='REFERENCIAS RIESGO'!$C$36,INFORMACION!$F870=REFERENCIAS!$C$24),16,IF(INFORMACION!$T870='REFERENCIAS RIESGO'!$C$36,13,IF(INFORMACION!$F870=REFERENCIAS!$C$24,10,7))),0)+VLOOKUP(F870,REFERENCIAS!$C:$D,2,0)*VLOOKUP($F$2,PONDERADORES!A:P,IF(AND(INFORMACION!$T870='REFERENCIAS RIESGO'!$C$36,INFORMACION!$F870=REFERENCIAS!$C$24),16,IF(INFORMACION!$T870='REFERENCIAS RIESGO'!$C$36,13,IF(INFORMACION!$F870=REFERENCIAS!$C$24,10,7))),0)+VLOOKUP(T870,REFERENCIAS!$C:$D,2,0)*VLOOKUP($T$2,PONDERADORES!A:P,IF(AND(INFORMACION!$T870='REFERENCIAS RIESGO'!$C$36,INFORMACION!$F870=REFERENCIAS!$C$24),16,IF(INFORMACION!$T870='REFERENCIAS RIESGO'!$C$36,13,IF(INFORMACION!$F870=REFERENCIAS!$C$24,10,7))),0)+VLOOKUP(IF(J870&lt;=0.2,0.2,IF(AND(J870&gt;0.2,J870&lt;=0.4),0.4,IF(AND(J870&gt;0.4,J870&lt;=0.6),0.6,IF(AND(J870&gt;0.6,J870&lt;=0.8),0.8,IF(AND(J870&gt;0.8,J870&lt;=1),1))))),REFERENCIAS!$C:$D,2,0)*VLOOKUP($J$2,PONDERADORES!A:P,IF(AND(INFORMACION!$T870='REFERENCIAS RIESGO'!$C$36,INFORMACION!$F870=REFERENCIAS!$C$24),16,IF(INFORMACION!$T870='REFERENCIAS RIESGO'!$C$36,13,IF(INFORMACION!$F870=REFERENCIAS!$C$24,10,7))),0)</f>
        <v>#REF!</v>
      </c>
      <c r="Y870" s="68">
        <f>+VLOOKUP(M870,REFERENCIAS!$C:$D,2,0)*VLOOKUP($M$2,PONDERADORES!$A$7:$G$9,7,0)+VLOOKUP(N870,REFERENCIAS!$C:$D,2,0)*VLOOKUP($N$2,PONDERADORES!$A$7:$G$9,7,0)+VLOOKUP(O870,REFERENCIAS!$C:$D,2,0)*VLOOKUP($O$2,PONDERADORES!$A$7:$G$9,7,0)</f>
        <v>0.2</v>
      </c>
      <c r="Z870" s="2">
        <f>+VLOOKUP(IF(R870&lt;0.1,0,IF(AND(R870&gt;=0.1,R870&lt;0.2),0.1,IF(AND(R870&gt;=0.2,R870&lt;0.3),0.2,IF(R870&gt;0.3,0.3,)))),REFERENCIAS!$C:$D,2,0)*VLOOKUP($R$2,PONDERADORES!$A$11:$G$11,7,0)</f>
        <v>15</v>
      </c>
      <c r="AA870" s="92"/>
      <c r="AB870" s="95" t="e">
        <f t="shared" ca="1" si="51"/>
        <v>#REF!</v>
      </c>
      <c r="AC870" s="23" t="e">
        <f ca="1">IF(AB870&gt;REFERENCIAS!$C$62,REFERENCIAS!$B$62,IF(AND(AB870&gt;=REFERENCIAS!$C$63,AB870&lt;REFERENCIAS!$D$63),REFERENCIAS!$B$63,IF(AND(AB870&gt;REFERENCIAS!$C$64,AB870&lt;=REFERENCIAS!$D$64),REFERENCIAS!$B$64,IF(AND(AB870&gt;=REFERENCIAS!$C$65,AB870&lt;REFERENCIAS!$D$65),REFERENCIAS!$B$65, "Revisar"))))</f>
        <v>#REF!</v>
      </c>
      <c r="AD870" s="94" t="e">
        <f ca="1">VLOOKUP(AC870,REFERENCIAS!$B$62:$G$65,4,FALSE)</f>
        <v>#REF!</v>
      </c>
      <c r="AJ870" s="20"/>
    </row>
    <row r="871" spans="1:36" ht="17.25" x14ac:dyDescent="0.25">
      <c r="A871" s="74"/>
      <c r="B871" s="19"/>
      <c r="C871" s="19"/>
      <c r="D871" s="50"/>
      <c r="E871" s="73"/>
      <c r="F871" s="74"/>
      <c r="G871" s="9"/>
      <c r="H871" s="48"/>
      <c r="I871" s="49">
        <f t="shared" ca="1" si="49"/>
        <v>2022</v>
      </c>
      <c r="J871" s="22">
        <f t="shared" ca="1" si="48"/>
        <v>1</v>
      </c>
      <c r="K871" s="19"/>
      <c r="L871" s="73"/>
      <c r="M871" s="74"/>
      <c r="N871" s="19"/>
      <c r="O871" s="73"/>
      <c r="P871" s="82">
        <v>1</v>
      </c>
      <c r="Q871" s="24">
        <v>1</v>
      </c>
      <c r="R871" s="81">
        <f t="shared" si="50"/>
        <v>1</v>
      </c>
      <c r="S871" s="87"/>
      <c r="T871" s="19"/>
      <c r="U871" s="25"/>
      <c r="V871" s="25"/>
      <c r="W871" s="81"/>
      <c r="X871" s="91" t="e">
        <f ca="1">+VLOOKUP(#REF!,REFERENCIAS!$C:$D,2,0)*VLOOKUP(#REF!,PONDERADORES!A:P,IF(AND(INFORMACION!$T871='REFERENCIAS RIESGO'!$C$36,INFORMACION!$F871=REFERENCIAS!$C$24),16,IF(INFORMACION!$T871='REFERENCIAS RIESGO'!$C$36,13,IF(INFORMACION!$F871=REFERENCIAS!$C$24,10,7))),0)+VLOOKUP(K871,REFERENCIAS!$C:$D,2,0)*VLOOKUP($K$2,PONDERADORES!A:P,IF(AND(INFORMACION!$T871='REFERENCIAS RIESGO'!$C$36,INFORMACION!$F871=REFERENCIAS!$C$24),16,IF(INFORMACION!$T871='REFERENCIAS RIESGO'!$C$36,13,IF(INFORMACION!$F871=REFERENCIAS!$C$24,10,7))),0)+VLOOKUP(L871,REFERENCIAS!$C:$D,2,0)*VLOOKUP($L$2,PONDERADORES!A:P,IF(AND(INFORMACION!$T871='REFERENCIAS RIESGO'!$C$36,INFORMACION!$F871=REFERENCIAS!$C$24),16,IF(INFORMACION!$T871='REFERENCIAS RIESGO'!$C$36,13,IF(INFORMACION!$F871=REFERENCIAS!$C$24,10,7))),0)+VLOOKUP(F871,REFERENCIAS!$C:$D,2,0)*VLOOKUP($F$2,PONDERADORES!A:P,IF(AND(INFORMACION!$T871='REFERENCIAS RIESGO'!$C$36,INFORMACION!$F871=REFERENCIAS!$C$24),16,IF(INFORMACION!$T871='REFERENCIAS RIESGO'!$C$36,13,IF(INFORMACION!$F871=REFERENCIAS!$C$24,10,7))),0)+VLOOKUP(T871,REFERENCIAS!$C:$D,2,0)*VLOOKUP($T$2,PONDERADORES!A:P,IF(AND(INFORMACION!$T871='REFERENCIAS RIESGO'!$C$36,INFORMACION!$F871=REFERENCIAS!$C$24),16,IF(INFORMACION!$T871='REFERENCIAS RIESGO'!$C$36,13,IF(INFORMACION!$F871=REFERENCIAS!$C$24,10,7))),0)+VLOOKUP(IF(J871&lt;=0.2,0.2,IF(AND(J871&gt;0.2,J871&lt;=0.4),0.4,IF(AND(J871&gt;0.4,J871&lt;=0.6),0.6,IF(AND(J871&gt;0.6,J871&lt;=0.8),0.8,IF(AND(J871&gt;0.8,J871&lt;=1),1))))),REFERENCIAS!$C:$D,2,0)*VLOOKUP($J$2,PONDERADORES!A:P,IF(AND(INFORMACION!$T871='REFERENCIAS RIESGO'!$C$36,INFORMACION!$F871=REFERENCIAS!$C$24),16,IF(INFORMACION!$T871='REFERENCIAS RIESGO'!$C$36,13,IF(INFORMACION!$F871=REFERENCIAS!$C$24,10,7))),0)</f>
        <v>#REF!</v>
      </c>
      <c r="Y871" s="68">
        <f>+VLOOKUP(M871,REFERENCIAS!$C:$D,2,0)*VLOOKUP($M$2,PONDERADORES!$A$7:$G$9,7,0)+VLOOKUP(N871,REFERENCIAS!$C:$D,2,0)*VLOOKUP($N$2,PONDERADORES!$A$7:$G$9,7,0)+VLOOKUP(O871,REFERENCIAS!$C:$D,2,0)*VLOOKUP($O$2,PONDERADORES!$A$7:$G$9,7,0)</f>
        <v>0.2</v>
      </c>
      <c r="Z871" s="2">
        <f>+VLOOKUP(IF(R871&lt;0.1,0,IF(AND(R871&gt;=0.1,R871&lt;0.2),0.1,IF(AND(R871&gt;=0.2,R871&lt;0.3),0.2,IF(R871&gt;0.3,0.3,)))),REFERENCIAS!$C:$D,2,0)*VLOOKUP($R$2,PONDERADORES!$A$11:$G$11,7,0)</f>
        <v>15</v>
      </c>
      <c r="AA871" s="92"/>
      <c r="AB871" s="95" t="e">
        <f t="shared" ca="1" si="51"/>
        <v>#REF!</v>
      </c>
      <c r="AC871" s="23" t="e">
        <f ca="1">IF(AB871&gt;REFERENCIAS!$C$62,REFERENCIAS!$B$62,IF(AND(AB871&gt;=REFERENCIAS!$C$63,AB871&lt;REFERENCIAS!$D$63),REFERENCIAS!$B$63,IF(AND(AB871&gt;REFERENCIAS!$C$64,AB871&lt;=REFERENCIAS!$D$64),REFERENCIAS!$B$64,IF(AND(AB871&gt;=REFERENCIAS!$C$65,AB871&lt;REFERENCIAS!$D$65),REFERENCIAS!$B$65, "Revisar"))))</f>
        <v>#REF!</v>
      </c>
      <c r="AD871" s="94" t="e">
        <f ca="1">VLOOKUP(AC871,REFERENCIAS!$B$62:$G$65,4,FALSE)</f>
        <v>#REF!</v>
      </c>
      <c r="AJ871" s="20"/>
    </row>
    <row r="872" spans="1:36" ht="17.25" x14ac:dyDescent="0.25">
      <c r="A872" s="74"/>
      <c r="B872" s="19"/>
      <c r="C872" s="19"/>
      <c r="D872" s="50"/>
      <c r="E872" s="73"/>
      <c r="F872" s="74"/>
      <c r="G872" s="9"/>
      <c r="H872" s="48"/>
      <c r="I872" s="49">
        <f t="shared" ca="1" si="49"/>
        <v>2022</v>
      </c>
      <c r="J872" s="22">
        <f t="shared" ca="1" si="48"/>
        <v>1</v>
      </c>
      <c r="K872" s="19"/>
      <c r="L872" s="73"/>
      <c r="M872" s="74"/>
      <c r="N872" s="19"/>
      <c r="O872" s="73"/>
      <c r="P872" s="82">
        <v>1</v>
      </c>
      <c r="Q872" s="24">
        <v>1</v>
      </c>
      <c r="R872" s="81">
        <f t="shared" si="50"/>
        <v>1</v>
      </c>
      <c r="S872" s="87"/>
      <c r="T872" s="19"/>
      <c r="U872" s="25"/>
      <c r="V872" s="25"/>
      <c r="W872" s="81"/>
      <c r="X872" s="91" t="e">
        <f ca="1">+VLOOKUP(#REF!,REFERENCIAS!$C:$D,2,0)*VLOOKUP(#REF!,PONDERADORES!A:P,IF(AND(INFORMACION!$T872='REFERENCIAS RIESGO'!$C$36,INFORMACION!$F872=REFERENCIAS!$C$24),16,IF(INFORMACION!$T872='REFERENCIAS RIESGO'!$C$36,13,IF(INFORMACION!$F872=REFERENCIAS!$C$24,10,7))),0)+VLOOKUP(K872,REFERENCIAS!$C:$D,2,0)*VLOOKUP($K$2,PONDERADORES!A:P,IF(AND(INFORMACION!$T872='REFERENCIAS RIESGO'!$C$36,INFORMACION!$F872=REFERENCIAS!$C$24),16,IF(INFORMACION!$T872='REFERENCIAS RIESGO'!$C$36,13,IF(INFORMACION!$F872=REFERENCIAS!$C$24,10,7))),0)+VLOOKUP(L872,REFERENCIAS!$C:$D,2,0)*VLOOKUP($L$2,PONDERADORES!A:P,IF(AND(INFORMACION!$T872='REFERENCIAS RIESGO'!$C$36,INFORMACION!$F872=REFERENCIAS!$C$24),16,IF(INFORMACION!$T872='REFERENCIAS RIESGO'!$C$36,13,IF(INFORMACION!$F872=REFERENCIAS!$C$24,10,7))),0)+VLOOKUP(F872,REFERENCIAS!$C:$D,2,0)*VLOOKUP($F$2,PONDERADORES!A:P,IF(AND(INFORMACION!$T872='REFERENCIAS RIESGO'!$C$36,INFORMACION!$F872=REFERENCIAS!$C$24),16,IF(INFORMACION!$T872='REFERENCIAS RIESGO'!$C$36,13,IF(INFORMACION!$F872=REFERENCIAS!$C$24,10,7))),0)+VLOOKUP(T872,REFERENCIAS!$C:$D,2,0)*VLOOKUP($T$2,PONDERADORES!A:P,IF(AND(INFORMACION!$T872='REFERENCIAS RIESGO'!$C$36,INFORMACION!$F872=REFERENCIAS!$C$24),16,IF(INFORMACION!$T872='REFERENCIAS RIESGO'!$C$36,13,IF(INFORMACION!$F872=REFERENCIAS!$C$24,10,7))),0)+VLOOKUP(IF(J872&lt;=0.2,0.2,IF(AND(J872&gt;0.2,J872&lt;=0.4),0.4,IF(AND(J872&gt;0.4,J872&lt;=0.6),0.6,IF(AND(J872&gt;0.6,J872&lt;=0.8),0.8,IF(AND(J872&gt;0.8,J872&lt;=1),1))))),REFERENCIAS!$C:$D,2,0)*VLOOKUP($J$2,PONDERADORES!A:P,IF(AND(INFORMACION!$T872='REFERENCIAS RIESGO'!$C$36,INFORMACION!$F872=REFERENCIAS!$C$24),16,IF(INFORMACION!$T872='REFERENCIAS RIESGO'!$C$36,13,IF(INFORMACION!$F872=REFERENCIAS!$C$24,10,7))),0)</f>
        <v>#REF!</v>
      </c>
      <c r="Y872" s="68">
        <f>+VLOOKUP(M872,REFERENCIAS!$C:$D,2,0)*VLOOKUP($M$2,PONDERADORES!$A$7:$G$9,7,0)+VLOOKUP(N872,REFERENCIAS!$C:$D,2,0)*VLOOKUP($N$2,PONDERADORES!$A$7:$G$9,7,0)+VLOOKUP(O872,REFERENCIAS!$C:$D,2,0)*VLOOKUP($O$2,PONDERADORES!$A$7:$G$9,7,0)</f>
        <v>0.2</v>
      </c>
      <c r="Z872" s="2">
        <f>+VLOOKUP(IF(R872&lt;0.1,0,IF(AND(R872&gt;=0.1,R872&lt;0.2),0.1,IF(AND(R872&gt;=0.2,R872&lt;0.3),0.2,IF(R872&gt;0.3,0.3,)))),REFERENCIAS!$C:$D,2,0)*VLOOKUP($R$2,PONDERADORES!$A$11:$G$11,7,0)</f>
        <v>15</v>
      </c>
      <c r="AA872" s="92"/>
      <c r="AB872" s="95" t="e">
        <f t="shared" ca="1" si="51"/>
        <v>#REF!</v>
      </c>
      <c r="AC872" s="23" t="e">
        <f ca="1">IF(AB872&gt;REFERENCIAS!$C$62,REFERENCIAS!$B$62,IF(AND(AB872&gt;=REFERENCIAS!$C$63,AB872&lt;REFERENCIAS!$D$63),REFERENCIAS!$B$63,IF(AND(AB872&gt;REFERENCIAS!$C$64,AB872&lt;=REFERENCIAS!$D$64),REFERENCIAS!$B$64,IF(AND(AB872&gt;=REFERENCIAS!$C$65,AB872&lt;REFERENCIAS!$D$65),REFERENCIAS!$B$65, "Revisar"))))</f>
        <v>#REF!</v>
      </c>
      <c r="AD872" s="94" t="e">
        <f ca="1">VLOOKUP(AC872,REFERENCIAS!$B$62:$G$65,4,FALSE)</f>
        <v>#REF!</v>
      </c>
      <c r="AJ872" s="20"/>
    </row>
    <row r="873" spans="1:36" ht="17.25" x14ac:dyDescent="0.25">
      <c r="A873" s="74"/>
      <c r="B873" s="19"/>
      <c r="C873" s="19"/>
      <c r="D873" s="50"/>
      <c r="E873" s="73"/>
      <c r="F873" s="74"/>
      <c r="G873" s="9"/>
      <c r="H873" s="48"/>
      <c r="I873" s="49">
        <f t="shared" ca="1" si="49"/>
        <v>2022</v>
      </c>
      <c r="J873" s="22">
        <f t="shared" ca="1" si="48"/>
        <v>1</v>
      </c>
      <c r="K873" s="19"/>
      <c r="L873" s="73"/>
      <c r="M873" s="74"/>
      <c r="N873" s="19"/>
      <c r="O873" s="73"/>
      <c r="P873" s="82">
        <v>1</v>
      </c>
      <c r="Q873" s="24">
        <v>1</v>
      </c>
      <c r="R873" s="81">
        <f t="shared" si="50"/>
        <v>1</v>
      </c>
      <c r="S873" s="87"/>
      <c r="T873" s="19"/>
      <c r="U873" s="25"/>
      <c r="V873" s="25"/>
      <c r="W873" s="81"/>
      <c r="X873" s="91" t="e">
        <f ca="1">+VLOOKUP(#REF!,REFERENCIAS!$C:$D,2,0)*VLOOKUP(#REF!,PONDERADORES!A:P,IF(AND(INFORMACION!$T873='REFERENCIAS RIESGO'!$C$36,INFORMACION!$F873=REFERENCIAS!$C$24),16,IF(INFORMACION!$T873='REFERENCIAS RIESGO'!$C$36,13,IF(INFORMACION!$F873=REFERENCIAS!$C$24,10,7))),0)+VLOOKUP(K873,REFERENCIAS!$C:$D,2,0)*VLOOKUP($K$2,PONDERADORES!A:P,IF(AND(INFORMACION!$T873='REFERENCIAS RIESGO'!$C$36,INFORMACION!$F873=REFERENCIAS!$C$24),16,IF(INFORMACION!$T873='REFERENCIAS RIESGO'!$C$36,13,IF(INFORMACION!$F873=REFERENCIAS!$C$24,10,7))),0)+VLOOKUP(L873,REFERENCIAS!$C:$D,2,0)*VLOOKUP($L$2,PONDERADORES!A:P,IF(AND(INFORMACION!$T873='REFERENCIAS RIESGO'!$C$36,INFORMACION!$F873=REFERENCIAS!$C$24),16,IF(INFORMACION!$T873='REFERENCIAS RIESGO'!$C$36,13,IF(INFORMACION!$F873=REFERENCIAS!$C$24,10,7))),0)+VLOOKUP(F873,REFERENCIAS!$C:$D,2,0)*VLOOKUP($F$2,PONDERADORES!A:P,IF(AND(INFORMACION!$T873='REFERENCIAS RIESGO'!$C$36,INFORMACION!$F873=REFERENCIAS!$C$24),16,IF(INFORMACION!$T873='REFERENCIAS RIESGO'!$C$36,13,IF(INFORMACION!$F873=REFERENCIAS!$C$24,10,7))),0)+VLOOKUP(T873,REFERENCIAS!$C:$D,2,0)*VLOOKUP($T$2,PONDERADORES!A:P,IF(AND(INFORMACION!$T873='REFERENCIAS RIESGO'!$C$36,INFORMACION!$F873=REFERENCIAS!$C$24),16,IF(INFORMACION!$T873='REFERENCIAS RIESGO'!$C$36,13,IF(INFORMACION!$F873=REFERENCIAS!$C$24,10,7))),0)+VLOOKUP(IF(J873&lt;=0.2,0.2,IF(AND(J873&gt;0.2,J873&lt;=0.4),0.4,IF(AND(J873&gt;0.4,J873&lt;=0.6),0.6,IF(AND(J873&gt;0.6,J873&lt;=0.8),0.8,IF(AND(J873&gt;0.8,J873&lt;=1),1))))),REFERENCIAS!$C:$D,2,0)*VLOOKUP($J$2,PONDERADORES!A:P,IF(AND(INFORMACION!$T873='REFERENCIAS RIESGO'!$C$36,INFORMACION!$F873=REFERENCIAS!$C$24),16,IF(INFORMACION!$T873='REFERENCIAS RIESGO'!$C$36,13,IF(INFORMACION!$F873=REFERENCIAS!$C$24,10,7))),0)</f>
        <v>#REF!</v>
      </c>
      <c r="Y873" s="68">
        <f>+VLOOKUP(M873,REFERENCIAS!$C:$D,2,0)*VLOOKUP($M$2,PONDERADORES!$A$7:$G$9,7,0)+VLOOKUP(N873,REFERENCIAS!$C:$D,2,0)*VLOOKUP($N$2,PONDERADORES!$A$7:$G$9,7,0)+VLOOKUP(O873,REFERENCIAS!$C:$D,2,0)*VLOOKUP($O$2,PONDERADORES!$A$7:$G$9,7,0)</f>
        <v>0.2</v>
      </c>
      <c r="Z873" s="2">
        <f>+VLOOKUP(IF(R873&lt;0.1,0,IF(AND(R873&gt;=0.1,R873&lt;0.2),0.1,IF(AND(R873&gt;=0.2,R873&lt;0.3),0.2,IF(R873&gt;0.3,0.3,)))),REFERENCIAS!$C:$D,2,0)*VLOOKUP($R$2,PONDERADORES!$A$11:$G$11,7,0)</f>
        <v>15</v>
      </c>
      <c r="AA873" s="92"/>
      <c r="AB873" s="95" t="e">
        <f t="shared" ca="1" si="51"/>
        <v>#REF!</v>
      </c>
      <c r="AC873" s="23" t="e">
        <f ca="1">IF(AB873&gt;REFERENCIAS!$C$62,REFERENCIAS!$B$62,IF(AND(AB873&gt;=REFERENCIAS!$C$63,AB873&lt;REFERENCIAS!$D$63),REFERENCIAS!$B$63,IF(AND(AB873&gt;REFERENCIAS!$C$64,AB873&lt;=REFERENCIAS!$D$64),REFERENCIAS!$B$64,IF(AND(AB873&gt;=REFERENCIAS!$C$65,AB873&lt;REFERENCIAS!$D$65),REFERENCIAS!$B$65, "Revisar"))))</f>
        <v>#REF!</v>
      </c>
      <c r="AD873" s="94" t="e">
        <f ca="1">VLOOKUP(AC873,REFERENCIAS!$B$62:$G$65,4,FALSE)</f>
        <v>#REF!</v>
      </c>
      <c r="AJ873" s="20"/>
    </row>
    <row r="874" spans="1:36" ht="17.25" x14ac:dyDescent="0.25">
      <c r="A874" s="74"/>
      <c r="B874" s="19"/>
      <c r="C874" s="19"/>
      <c r="D874" s="50"/>
      <c r="E874" s="73"/>
      <c r="F874" s="74"/>
      <c r="G874" s="9"/>
      <c r="H874" s="48"/>
      <c r="I874" s="49">
        <f t="shared" ca="1" si="49"/>
        <v>2022</v>
      </c>
      <c r="J874" s="22">
        <f t="shared" ca="1" si="48"/>
        <v>1</v>
      </c>
      <c r="K874" s="19"/>
      <c r="L874" s="73"/>
      <c r="M874" s="74"/>
      <c r="N874" s="19"/>
      <c r="O874" s="73"/>
      <c r="P874" s="82">
        <v>1</v>
      </c>
      <c r="Q874" s="24">
        <v>1</v>
      </c>
      <c r="R874" s="81">
        <f t="shared" si="50"/>
        <v>1</v>
      </c>
      <c r="S874" s="87"/>
      <c r="T874" s="19"/>
      <c r="U874" s="25"/>
      <c r="V874" s="25"/>
      <c r="W874" s="81"/>
      <c r="X874" s="91" t="e">
        <f ca="1">+VLOOKUP(#REF!,REFERENCIAS!$C:$D,2,0)*VLOOKUP(#REF!,PONDERADORES!A:P,IF(AND(INFORMACION!$T874='REFERENCIAS RIESGO'!$C$36,INFORMACION!$F874=REFERENCIAS!$C$24),16,IF(INFORMACION!$T874='REFERENCIAS RIESGO'!$C$36,13,IF(INFORMACION!$F874=REFERENCIAS!$C$24,10,7))),0)+VLOOKUP(K874,REFERENCIAS!$C:$D,2,0)*VLOOKUP($K$2,PONDERADORES!A:P,IF(AND(INFORMACION!$T874='REFERENCIAS RIESGO'!$C$36,INFORMACION!$F874=REFERENCIAS!$C$24),16,IF(INFORMACION!$T874='REFERENCIAS RIESGO'!$C$36,13,IF(INFORMACION!$F874=REFERENCIAS!$C$24,10,7))),0)+VLOOKUP(L874,REFERENCIAS!$C:$D,2,0)*VLOOKUP($L$2,PONDERADORES!A:P,IF(AND(INFORMACION!$T874='REFERENCIAS RIESGO'!$C$36,INFORMACION!$F874=REFERENCIAS!$C$24),16,IF(INFORMACION!$T874='REFERENCIAS RIESGO'!$C$36,13,IF(INFORMACION!$F874=REFERENCIAS!$C$24,10,7))),0)+VLOOKUP(F874,REFERENCIAS!$C:$D,2,0)*VLOOKUP($F$2,PONDERADORES!A:P,IF(AND(INFORMACION!$T874='REFERENCIAS RIESGO'!$C$36,INFORMACION!$F874=REFERENCIAS!$C$24),16,IF(INFORMACION!$T874='REFERENCIAS RIESGO'!$C$36,13,IF(INFORMACION!$F874=REFERENCIAS!$C$24,10,7))),0)+VLOOKUP(T874,REFERENCIAS!$C:$D,2,0)*VLOOKUP($T$2,PONDERADORES!A:P,IF(AND(INFORMACION!$T874='REFERENCIAS RIESGO'!$C$36,INFORMACION!$F874=REFERENCIAS!$C$24),16,IF(INFORMACION!$T874='REFERENCIAS RIESGO'!$C$36,13,IF(INFORMACION!$F874=REFERENCIAS!$C$24,10,7))),0)+VLOOKUP(IF(J874&lt;=0.2,0.2,IF(AND(J874&gt;0.2,J874&lt;=0.4),0.4,IF(AND(J874&gt;0.4,J874&lt;=0.6),0.6,IF(AND(J874&gt;0.6,J874&lt;=0.8),0.8,IF(AND(J874&gt;0.8,J874&lt;=1),1))))),REFERENCIAS!$C:$D,2,0)*VLOOKUP($J$2,PONDERADORES!A:P,IF(AND(INFORMACION!$T874='REFERENCIAS RIESGO'!$C$36,INFORMACION!$F874=REFERENCIAS!$C$24),16,IF(INFORMACION!$T874='REFERENCIAS RIESGO'!$C$36,13,IF(INFORMACION!$F874=REFERENCIAS!$C$24,10,7))),0)</f>
        <v>#REF!</v>
      </c>
      <c r="Y874" s="68">
        <f>+VLOOKUP(M874,REFERENCIAS!$C:$D,2,0)*VLOOKUP($M$2,PONDERADORES!$A$7:$G$9,7,0)+VLOOKUP(N874,REFERENCIAS!$C:$D,2,0)*VLOOKUP($N$2,PONDERADORES!$A$7:$G$9,7,0)+VLOOKUP(O874,REFERENCIAS!$C:$D,2,0)*VLOOKUP($O$2,PONDERADORES!$A$7:$G$9,7,0)</f>
        <v>0.2</v>
      </c>
      <c r="Z874" s="2">
        <f>+VLOOKUP(IF(R874&lt;0.1,0,IF(AND(R874&gt;=0.1,R874&lt;0.2),0.1,IF(AND(R874&gt;=0.2,R874&lt;0.3),0.2,IF(R874&gt;0.3,0.3,)))),REFERENCIAS!$C:$D,2,0)*VLOOKUP($R$2,PONDERADORES!$A$11:$G$11,7,0)</f>
        <v>15</v>
      </c>
      <c r="AA874" s="92"/>
      <c r="AB874" s="95" t="e">
        <f t="shared" ca="1" si="51"/>
        <v>#REF!</v>
      </c>
      <c r="AC874" s="23" t="e">
        <f ca="1">IF(AB874&gt;REFERENCIAS!$C$62,REFERENCIAS!$B$62,IF(AND(AB874&gt;=REFERENCIAS!$C$63,AB874&lt;REFERENCIAS!$D$63),REFERENCIAS!$B$63,IF(AND(AB874&gt;REFERENCIAS!$C$64,AB874&lt;=REFERENCIAS!$D$64),REFERENCIAS!$B$64,IF(AND(AB874&gt;=REFERENCIAS!$C$65,AB874&lt;REFERENCIAS!$D$65),REFERENCIAS!$B$65, "Revisar"))))</f>
        <v>#REF!</v>
      </c>
      <c r="AD874" s="94" t="e">
        <f ca="1">VLOOKUP(AC874,REFERENCIAS!$B$62:$G$65,4,FALSE)</f>
        <v>#REF!</v>
      </c>
      <c r="AJ874" s="20"/>
    </row>
    <row r="875" spans="1:36" ht="17.25" x14ac:dyDescent="0.25">
      <c r="A875" s="74"/>
      <c r="B875" s="19"/>
      <c r="C875" s="19"/>
      <c r="D875" s="50"/>
      <c r="E875" s="73"/>
      <c r="F875" s="74"/>
      <c r="G875" s="9"/>
      <c r="H875" s="48"/>
      <c r="I875" s="49">
        <f t="shared" ca="1" si="49"/>
        <v>2022</v>
      </c>
      <c r="J875" s="22">
        <f t="shared" ca="1" si="48"/>
        <v>1</v>
      </c>
      <c r="K875" s="19"/>
      <c r="L875" s="73"/>
      <c r="M875" s="74"/>
      <c r="N875" s="19"/>
      <c r="O875" s="73"/>
      <c r="P875" s="82">
        <v>1</v>
      </c>
      <c r="Q875" s="24">
        <v>1</v>
      </c>
      <c r="R875" s="81">
        <f t="shared" si="50"/>
        <v>1</v>
      </c>
      <c r="S875" s="87"/>
      <c r="T875" s="19"/>
      <c r="U875" s="25"/>
      <c r="V875" s="25"/>
      <c r="W875" s="81"/>
      <c r="X875" s="91" t="e">
        <f ca="1">+VLOOKUP(#REF!,REFERENCIAS!$C:$D,2,0)*VLOOKUP(#REF!,PONDERADORES!A:P,IF(AND(INFORMACION!$T875='REFERENCIAS RIESGO'!$C$36,INFORMACION!$F875=REFERENCIAS!$C$24),16,IF(INFORMACION!$T875='REFERENCIAS RIESGO'!$C$36,13,IF(INFORMACION!$F875=REFERENCIAS!$C$24,10,7))),0)+VLOOKUP(K875,REFERENCIAS!$C:$D,2,0)*VLOOKUP($K$2,PONDERADORES!A:P,IF(AND(INFORMACION!$T875='REFERENCIAS RIESGO'!$C$36,INFORMACION!$F875=REFERENCIAS!$C$24),16,IF(INFORMACION!$T875='REFERENCIAS RIESGO'!$C$36,13,IF(INFORMACION!$F875=REFERENCIAS!$C$24,10,7))),0)+VLOOKUP(L875,REFERENCIAS!$C:$D,2,0)*VLOOKUP($L$2,PONDERADORES!A:P,IF(AND(INFORMACION!$T875='REFERENCIAS RIESGO'!$C$36,INFORMACION!$F875=REFERENCIAS!$C$24),16,IF(INFORMACION!$T875='REFERENCIAS RIESGO'!$C$36,13,IF(INFORMACION!$F875=REFERENCIAS!$C$24,10,7))),0)+VLOOKUP(F875,REFERENCIAS!$C:$D,2,0)*VLOOKUP($F$2,PONDERADORES!A:P,IF(AND(INFORMACION!$T875='REFERENCIAS RIESGO'!$C$36,INFORMACION!$F875=REFERENCIAS!$C$24),16,IF(INFORMACION!$T875='REFERENCIAS RIESGO'!$C$36,13,IF(INFORMACION!$F875=REFERENCIAS!$C$24,10,7))),0)+VLOOKUP(T875,REFERENCIAS!$C:$D,2,0)*VLOOKUP($T$2,PONDERADORES!A:P,IF(AND(INFORMACION!$T875='REFERENCIAS RIESGO'!$C$36,INFORMACION!$F875=REFERENCIAS!$C$24),16,IF(INFORMACION!$T875='REFERENCIAS RIESGO'!$C$36,13,IF(INFORMACION!$F875=REFERENCIAS!$C$24,10,7))),0)+VLOOKUP(IF(J875&lt;=0.2,0.2,IF(AND(J875&gt;0.2,J875&lt;=0.4),0.4,IF(AND(J875&gt;0.4,J875&lt;=0.6),0.6,IF(AND(J875&gt;0.6,J875&lt;=0.8),0.8,IF(AND(J875&gt;0.8,J875&lt;=1),1))))),REFERENCIAS!$C:$D,2,0)*VLOOKUP($J$2,PONDERADORES!A:P,IF(AND(INFORMACION!$T875='REFERENCIAS RIESGO'!$C$36,INFORMACION!$F875=REFERENCIAS!$C$24),16,IF(INFORMACION!$T875='REFERENCIAS RIESGO'!$C$36,13,IF(INFORMACION!$F875=REFERENCIAS!$C$24,10,7))),0)</f>
        <v>#REF!</v>
      </c>
      <c r="Y875" s="68">
        <f>+VLOOKUP(M875,REFERENCIAS!$C:$D,2,0)*VLOOKUP($M$2,PONDERADORES!$A$7:$G$9,7,0)+VLOOKUP(N875,REFERENCIAS!$C:$D,2,0)*VLOOKUP($N$2,PONDERADORES!$A$7:$G$9,7,0)+VLOOKUP(O875,REFERENCIAS!$C:$D,2,0)*VLOOKUP($O$2,PONDERADORES!$A$7:$G$9,7,0)</f>
        <v>0.2</v>
      </c>
      <c r="Z875" s="2">
        <f>+VLOOKUP(IF(R875&lt;0.1,0,IF(AND(R875&gt;=0.1,R875&lt;0.2),0.1,IF(AND(R875&gt;=0.2,R875&lt;0.3),0.2,IF(R875&gt;0.3,0.3,)))),REFERENCIAS!$C:$D,2,0)*VLOOKUP($R$2,PONDERADORES!$A$11:$G$11,7,0)</f>
        <v>15</v>
      </c>
      <c r="AA875" s="92"/>
      <c r="AB875" s="95" t="e">
        <f t="shared" ca="1" si="51"/>
        <v>#REF!</v>
      </c>
      <c r="AC875" s="23" t="e">
        <f ca="1">IF(AB875&gt;REFERENCIAS!$C$62,REFERENCIAS!$B$62,IF(AND(AB875&gt;=REFERENCIAS!$C$63,AB875&lt;REFERENCIAS!$D$63),REFERENCIAS!$B$63,IF(AND(AB875&gt;REFERENCIAS!$C$64,AB875&lt;=REFERENCIAS!$D$64),REFERENCIAS!$B$64,IF(AND(AB875&gt;=REFERENCIAS!$C$65,AB875&lt;REFERENCIAS!$D$65),REFERENCIAS!$B$65, "Revisar"))))</f>
        <v>#REF!</v>
      </c>
      <c r="AD875" s="94" t="e">
        <f ca="1">VLOOKUP(AC875,REFERENCIAS!$B$62:$G$65,4,FALSE)</f>
        <v>#REF!</v>
      </c>
      <c r="AJ875" s="20"/>
    </row>
    <row r="876" spans="1:36" ht="17.25" x14ac:dyDescent="0.25">
      <c r="A876" s="74"/>
      <c r="B876" s="19"/>
      <c r="C876" s="19"/>
      <c r="D876" s="50"/>
      <c r="E876" s="73"/>
      <c r="F876" s="74"/>
      <c r="G876" s="9"/>
      <c r="H876" s="48"/>
      <c r="I876" s="49">
        <f t="shared" ca="1" si="49"/>
        <v>2022</v>
      </c>
      <c r="J876" s="22">
        <f t="shared" ca="1" si="48"/>
        <v>1</v>
      </c>
      <c r="K876" s="19"/>
      <c r="L876" s="73"/>
      <c r="M876" s="74"/>
      <c r="N876" s="19"/>
      <c r="O876" s="73"/>
      <c r="P876" s="82">
        <v>1</v>
      </c>
      <c r="Q876" s="24">
        <v>1</v>
      </c>
      <c r="R876" s="81">
        <f t="shared" si="50"/>
        <v>1</v>
      </c>
      <c r="S876" s="87"/>
      <c r="T876" s="19"/>
      <c r="U876" s="25"/>
      <c r="V876" s="25"/>
      <c r="W876" s="81"/>
      <c r="X876" s="91" t="e">
        <f ca="1">+VLOOKUP(#REF!,REFERENCIAS!$C:$D,2,0)*VLOOKUP(#REF!,PONDERADORES!A:P,IF(AND(INFORMACION!$T876='REFERENCIAS RIESGO'!$C$36,INFORMACION!$F876=REFERENCIAS!$C$24),16,IF(INFORMACION!$T876='REFERENCIAS RIESGO'!$C$36,13,IF(INFORMACION!$F876=REFERENCIAS!$C$24,10,7))),0)+VLOOKUP(K876,REFERENCIAS!$C:$D,2,0)*VLOOKUP($K$2,PONDERADORES!A:P,IF(AND(INFORMACION!$T876='REFERENCIAS RIESGO'!$C$36,INFORMACION!$F876=REFERENCIAS!$C$24),16,IF(INFORMACION!$T876='REFERENCIAS RIESGO'!$C$36,13,IF(INFORMACION!$F876=REFERENCIAS!$C$24,10,7))),0)+VLOOKUP(L876,REFERENCIAS!$C:$D,2,0)*VLOOKUP($L$2,PONDERADORES!A:P,IF(AND(INFORMACION!$T876='REFERENCIAS RIESGO'!$C$36,INFORMACION!$F876=REFERENCIAS!$C$24),16,IF(INFORMACION!$T876='REFERENCIAS RIESGO'!$C$36,13,IF(INFORMACION!$F876=REFERENCIAS!$C$24,10,7))),0)+VLOOKUP(F876,REFERENCIAS!$C:$D,2,0)*VLOOKUP($F$2,PONDERADORES!A:P,IF(AND(INFORMACION!$T876='REFERENCIAS RIESGO'!$C$36,INFORMACION!$F876=REFERENCIAS!$C$24),16,IF(INFORMACION!$T876='REFERENCIAS RIESGO'!$C$36,13,IF(INFORMACION!$F876=REFERENCIAS!$C$24,10,7))),0)+VLOOKUP(T876,REFERENCIAS!$C:$D,2,0)*VLOOKUP($T$2,PONDERADORES!A:P,IF(AND(INFORMACION!$T876='REFERENCIAS RIESGO'!$C$36,INFORMACION!$F876=REFERENCIAS!$C$24),16,IF(INFORMACION!$T876='REFERENCIAS RIESGO'!$C$36,13,IF(INFORMACION!$F876=REFERENCIAS!$C$24,10,7))),0)+VLOOKUP(IF(J876&lt;=0.2,0.2,IF(AND(J876&gt;0.2,J876&lt;=0.4),0.4,IF(AND(J876&gt;0.4,J876&lt;=0.6),0.6,IF(AND(J876&gt;0.6,J876&lt;=0.8),0.8,IF(AND(J876&gt;0.8,J876&lt;=1),1))))),REFERENCIAS!$C:$D,2,0)*VLOOKUP($J$2,PONDERADORES!A:P,IF(AND(INFORMACION!$T876='REFERENCIAS RIESGO'!$C$36,INFORMACION!$F876=REFERENCIAS!$C$24),16,IF(INFORMACION!$T876='REFERENCIAS RIESGO'!$C$36,13,IF(INFORMACION!$F876=REFERENCIAS!$C$24,10,7))),0)</f>
        <v>#REF!</v>
      </c>
      <c r="Y876" s="68">
        <f>+VLOOKUP(M876,REFERENCIAS!$C:$D,2,0)*VLOOKUP($M$2,PONDERADORES!$A$7:$G$9,7,0)+VLOOKUP(N876,REFERENCIAS!$C:$D,2,0)*VLOOKUP($N$2,PONDERADORES!$A$7:$G$9,7,0)+VLOOKUP(O876,REFERENCIAS!$C:$D,2,0)*VLOOKUP($O$2,PONDERADORES!$A$7:$G$9,7,0)</f>
        <v>0.2</v>
      </c>
      <c r="Z876" s="2">
        <f>+VLOOKUP(IF(R876&lt;0.1,0,IF(AND(R876&gt;=0.1,R876&lt;0.2),0.1,IF(AND(R876&gt;=0.2,R876&lt;0.3),0.2,IF(R876&gt;0.3,0.3,)))),REFERENCIAS!$C:$D,2,0)*VLOOKUP($R$2,PONDERADORES!$A$11:$G$11,7,0)</f>
        <v>15</v>
      </c>
      <c r="AA876" s="92"/>
      <c r="AB876" s="95" t="e">
        <f t="shared" ca="1" si="51"/>
        <v>#REF!</v>
      </c>
      <c r="AC876" s="23" t="e">
        <f ca="1">IF(AB876&gt;REFERENCIAS!$C$62,REFERENCIAS!$B$62,IF(AND(AB876&gt;=REFERENCIAS!$C$63,AB876&lt;REFERENCIAS!$D$63),REFERENCIAS!$B$63,IF(AND(AB876&gt;REFERENCIAS!$C$64,AB876&lt;=REFERENCIAS!$D$64),REFERENCIAS!$B$64,IF(AND(AB876&gt;=REFERENCIAS!$C$65,AB876&lt;REFERENCIAS!$D$65),REFERENCIAS!$B$65, "Revisar"))))</f>
        <v>#REF!</v>
      </c>
      <c r="AD876" s="94" t="e">
        <f ca="1">VLOOKUP(AC876,REFERENCIAS!$B$62:$G$65,4,FALSE)</f>
        <v>#REF!</v>
      </c>
      <c r="AJ876" s="20"/>
    </row>
    <row r="877" spans="1:36" ht="17.25" x14ac:dyDescent="0.25">
      <c r="A877" s="74"/>
      <c r="B877" s="19"/>
      <c r="C877" s="19"/>
      <c r="D877" s="50"/>
      <c r="E877" s="73"/>
      <c r="F877" s="74"/>
      <c r="G877" s="9"/>
      <c r="H877" s="48"/>
      <c r="I877" s="49">
        <f t="shared" ca="1" si="49"/>
        <v>2022</v>
      </c>
      <c r="J877" s="22">
        <f t="shared" ca="1" si="48"/>
        <v>1</v>
      </c>
      <c r="K877" s="19"/>
      <c r="L877" s="73"/>
      <c r="M877" s="74"/>
      <c r="N877" s="19"/>
      <c r="O877" s="73"/>
      <c r="P877" s="82">
        <v>1</v>
      </c>
      <c r="Q877" s="24">
        <v>1</v>
      </c>
      <c r="R877" s="81">
        <f t="shared" si="50"/>
        <v>1</v>
      </c>
      <c r="S877" s="87"/>
      <c r="T877" s="19"/>
      <c r="U877" s="25"/>
      <c r="V877" s="25"/>
      <c r="W877" s="81"/>
      <c r="X877" s="91" t="e">
        <f ca="1">+VLOOKUP(#REF!,REFERENCIAS!$C:$D,2,0)*VLOOKUP(#REF!,PONDERADORES!A:P,IF(AND(INFORMACION!$T877='REFERENCIAS RIESGO'!$C$36,INFORMACION!$F877=REFERENCIAS!$C$24),16,IF(INFORMACION!$T877='REFERENCIAS RIESGO'!$C$36,13,IF(INFORMACION!$F877=REFERENCIAS!$C$24,10,7))),0)+VLOOKUP(K877,REFERENCIAS!$C:$D,2,0)*VLOOKUP($K$2,PONDERADORES!A:P,IF(AND(INFORMACION!$T877='REFERENCIAS RIESGO'!$C$36,INFORMACION!$F877=REFERENCIAS!$C$24),16,IF(INFORMACION!$T877='REFERENCIAS RIESGO'!$C$36,13,IF(INFORMACION!$F877=REFERENCIAS!$C$24,10,7))),0)+VLOOKUP(L877,REFERENCIAS!$C:$D,2,0)*VLOOKUP($L$2,PONDERADORES!A:P,IF(AND(INFORMACION!$T877='REFERENCIAS RIESGO'!$C$36,INFORMACION!$F877=REFERENCIAS!$C$24),16,IF(INFORMACION!$T877='REFERENCIAS RIESGO'!$C$36,13,IF(INFORMACION!$F877=REFERENCIAS!$C$24,10,7))),0)+VLOOKUP(F877,REFERENCIAS!$C:$D,2,0)*VLOOKUP($F$2,PONDERADORES!A:P,IF(AND(INFORMACION!$T877='REFERENCIAS RIESGO'!$C$36,INFORMACION!$F877=REFERENCIAS!$C$24),16,IF(INFORMACION!$T877='REFERENCIAS RIESGO'!$C$36,13,IF(INFORMACION!$F877=REFERENCIAS!$C$24,10,7))),0)+VLOOKUP(T877,REFERENCIAS!$C:$D,2,0)*VLOOKUP($T$2,PONDERADORES!A:P,IF(AND(INFORMACION!$T877='REFERENCIAS RIESGO'!$C$36,INFORMACION!$F877=REFERENCIAS!$C$24),16,IF(INFORMACION!$T877='REFERENCIAS RIESGO'!$C$36,13,IF(INFORMACION!$F877=REFERENCIAS!$C$24,10,7))),0)+VLOOKUP(IF(J877&lt;=0.2,0.2,IF(AND(J877&gt;0.2,J877&lt;=0.4),0.4,IF(AND(J877&gt;0.4,J877&lt;=0.6),0.6,IF(AND(J877&gt;0.6,J877&lt;=0.8),0.8,IF(AND(J877&gt;0.8,J877&lt;=1),1))))),REFERENCIAS!$C:$D,2,0)*VLOOKUP($J$2,PONDERADORES!A:P,IF(AND(INFORMACION!$T877='REFERENCIAS RIESGO'!$C$36,INFORMACION!$F877=REFERENCIAS!$C$24),16,IF(INFORMACION!$T877='REFERENCIAS RIESGO'!$C$36,13,IF(INFORMACION!$F877=REFERENCIAS!$C$24,10,7))),0)</f>
        <v>#REF!</v>
      </c>
      <c r="Y877" s="68">
        <f>+VLOOKUP(M877,REFERENCIAS!$C:$D,2,0)*VLOOKUP($M$2,PONDERADORES!$A$7:$G$9,7,0)+VLOOKUP(N877,REFERENCIAS!$C:$D,2,0)*VLOOKUP($N$2,PONDERADORES!$A$7:$G$9,7,0)+VLOOKUP(O877,REFERENCIAS!$C:$D,2,0)*VLOOKUP($O$2,PONDERADORES!$A$7:$G$9,7,0)</f>
        <v>0.2</v>
      </c>
      <c r="Z877" s="2">
        <f>+VLOOKUP(IF(R877&lt;0.1,0,IF(AND(R877&gt;=0.1,R877&lt;0.2),0.1,IF(AND(R877&gt;=0.2,R877&lt;0.3),0.2,IF(R877&gt;0.3,0.3,)))),REFERENCIAS!$C:$D,2,0)*VLOOKUP($R$2,PONDERADORES!$A$11:$G$11,7,0)</f>
        <v>15</v>
      </c>
      <c r="AA877" s="92"/>
      <c r="AB877" s="95" t="e">
        <f t="shared" ca="1" si="51"/>
        <v>#REF!</v>
      </c>
      <c r="AC877" s="23" t="e">
        <f ca="1">IF(AB877&gt;REFERENCIAS!$C$62,REFERENCIAS!$B$62,IF(AND(AB877&gt;=REFERENCIAS!$C$63,AB877&lt;REFERENCIAS!$D$63),REFERENCIAS!$B$63,IF(AND(AB877&gt;REFERENCIAS!$C$64,AB877&lt;=REFERENCIAS!$D$64),REFERENCIAS!$B$64,IF(AND(AB877&gt;=REFERENCIAS!$C$65,AB877&lt;REFERENCIAS!$D$65),REFERENCIAS!$B$65, "Revisar"))))</f>
        <v>#REF!</v>
      </c>
      <c r="AD877" s="94" t="e">
        <f ca="1">VLOOKUP(AC877,REFERENCIAS!$B$62:$G$65,4,FALSE)</f>
        <v>#REF!</v>
      </c>
      <c r="AJ877" s="20"/>
    </row>
    <row r="878" spans="1:36" ht="17.25" x14ac:dyDescent="0.25">
      <c r="A878" s="74"/>
      <c r="B878" s="19"/>
      <c r="C878" s="19"/>
      <c r="D878" s="50"/>
      <c r="E878" s="73"/>
      <c r="F878" s="74"/>
      <c r="G878" s="9"/>
      <c r="H878" s="48"/>
      <c r="I878" s="49">
        <f t="shared" ca="1" si="49"/>
        <v>2022</v>
      </c>
      <c r="J878" s="22">
        <f t="shared" ca="1" si="48"/>
        <v>1</v>
      </c>
      <c r="K878" s="19"/>
      <c r="L878" s="73"/>
      <c r="M878" s="74"/>
      <c r="N878" s="19"/>
      <c r="O878" s="73"/>
      <c r="P878" s="82">
        <v>1</v>
      </c>
      <c r="Q878" s="24">
        <v>1</v>
      </c>
      <c r="R878" s="81">
        <f t="shared" si="50"/>
        <v>1</v>
      </c>
      <c r="S878" s="87"/>
      <c r="T878" s="19"/>
      <c r="U878" s="25"/>
      <c r="V878" s="25"/>
      <c r="W878" s="81"/>
      <c r="X878" s="91" t="e">
        <f ca="1">+VLOOKUP(#REF!,REFERENCIAS!$C:$D,2,0)*VLOOKUP(#REF!,PONDERADORES!A:P,IF(AND(INFORMACION!$T878='REFERENCIAS RIESGO'!$C$36,INFORMACION!$F878=REFERENCIAS!$C$24),16,IF(INFORMACION!$T878='REFERENCIAS RIESGO'!$C$36,13,IF(INFORMACION!$F878=REFERENCIAS!$C$24,10,7))),0)+VLOOKUP(K878,REFERENCIAS!$C:$D,2,0)*VLOOKUP($K$2,PONDERADORES!A:P,IF(AND(INFORMACION!$T878='REFERENCIAS RIESGO'!$C$36,INFORMACION!$F878=REFERENCIAS!$C$24),16,IF(INFORMACION!$T878='REFERENCIAS RIESGO'!$C$36,13,IF(INFORMACION!$F878=REFERENCIAS!$C$24,10,7))),0)+VLOOKUP(L878,REFERENCIAS!$C:$D,2,0)*VLOOKUP($L$2,PONDERADORES!A:P,IF(AND(INFORMACION!$T878='REFERENCIAS RIESGO'!$C$36,INFORMACION!$F878=REFERENCIAS!$C$24),16,IF(INFORMACION!$T878='REFERENCIAS RIESGO'!$C$36,13,IF(INFORMACION!$F878=REFERENCIAS!$C$24,10,7))),0)+VLOOKUP(F878,REFERENCIAS!$C:$D,2,0)*VLOOKUP($F$2,PONDERADORES!A:P,IF(AND(INFORMACION!$T878='REFERENCIAS RIESGO'!$C$36,INFORMACION!$F878=REFERENCIAS!$C$24),16,IF(INFORMACION!$T878='REFERENCIAS RIESGO'!$C$36,13,IF(INFORMACION!$F878=REFERENCIAS!$C$24,10,7))),0)+VLOOKUP(T878,REFERENCIAS!$C:$D,2,0)*VLOOKUP($T$2,PONDERADORES!A:P,IF(AND(INFORMACION!$T878='REFERENCIAS RIESGO'!$C$36,INFORMACION!$F878=REFERENCIAS!$C$24),16,IF(INFORMACION!$T878='REFERENCIAS RIESGO'!$C$36,13,IF(INFORMACION!$F878=REFERENCIAS!$C$24,10,7))),0)+VLOOKUP(IF(J878&lt;=0.2,0.2,IF(AND(J878&gt;0.2,J878&lt;=0.4),0.4,IF(AND(J878&gt;0.4,J878&lt;=0.6),0.6,IF(AND(J878&gt;0.6,J878&lt;=0.8),0.8,IF(AND(J878&gt;0.8,J878&lt;=1),1))))),REFERENCIAS!$C:$D,2,0)*VLOOKUP($J$2,PONDERADORES!A:P,IF(AND(INFORMACION!$T878='REFERENCIAS RIESGO'!$C$36,INFORMACION!$F878=REFERENCIAS!$C$24),16,IF(INFORMACION!$T878='REFERENCIAS RIESGO'!$C$36,13,IF(INFORMACION!$F878=REFERENCIAS!$C$24,10,7))),0)</f>
        <v>#REF!</v>
      </c>
      <c r="Y878" s="68">
        <f>+VLOOKUP(M878,REFERENCIAS!$C:$D,2,0)*VLOOKUP($M$2,PONDERADORES!$A$7:$G$9,7,0)+VLOOKUP(N878,REFERENCIAS!$C:$D,2,0)*VLOOKUP($N$2,PONDERADORES!$A$7:$G$9,7,0)+VLOOKUP(O878,REFERENCIAS!$C:$D,2,0)*VLOOKUP($O$2,PONDERADORES!$A$7:$G$9,7,0)</f>
        <v>0.2</v>
      </c>
      <c r="Z878" s="2">
        <f>+VLOOKUP(IF(R878&lt;0.1,0,IF(AND(R878&gt;=0.1,R878&lt;0.2),0.1,IF(AND(R878&gt;=0.2,R878&lt;0.3),0.2,IF(R878&gt;0.3,0.3,)))),REFERENCIAS!$C:$D,2,0)*VLOOKUP($R$2,PONDERADORES!$A$11:$G$11,7,0)</f>
        <v>15</v>
      </c>
      <c r="AA878" s="92"/>
      <c r="AB878" s="95" t="e">
        <f t="shared" ca="1" si="51"/>
        <v>#REF!</v>
      </c>
      <c r="AC878" s="23" t="e">
        <f ca="1">IF(AB878&gt;REFERENCIAS!$C$62,REFERENCIAS!$B$62,IF(AND(AB878&gt;=REFERENCIAS!$C$63,AB878&lt;REFERENCIAS!$D$63),REFERENCIAS!$B$63,IF(AND(AB878&gt;REFERENCIAS!$C$64,AB878&lt;=REFERENCIAS!$D$64),REFERENCIAS!$B$64,IF(AND(AB878&gt;=REFERENCIAS!$C$65,AB878&lt;REFERENCIAS!$D$65),REFERENCIAS!$B$65, "Revisar"))))</f>
        <v>#REF!</v>
      </c>
      <c r="AD878" s="94" t="e">
        <f ca="1">VLOOKUP(AC878,REFERENCIAS!$B$62:$G$65,4,FALSE)</f>
        <v>#REF!</v>
      </c>
      <c r="AJ878" s="20"/>
    </row>
    <row r="879" spans="1:36" ht="17.25" x14ac:dyDescent="0.25">
      <c r="A879" s="74"/>
      <c r="B879" s="19"/>
      <c r="C879" s="19"/>
      <c r="D879" s="50"/>
      <c r="E879" s="73"/>
      <c r="F879" s="74"/>
      <c r="G879" s="9"/>
      <c r="H879" s="48"/>
      <c r="I879" s="49">
        <f t="shared" ca="1" si="49"/>
        <v>2022</v>
      </c>
      <c r="J879" s="22">
        <f t="shared" ca="1" si="48"/>
        <v>1</v>
      </c>
      <c r="K879" s="19"/>
      <c r="L879" s="73"/>
      <c r="M879" s="74"/>
      <c r="N879" s="19"/>
      <c r="O879" s="73"/>
      <c r="P879" s="82">
        <v>1</v>
      </c>
      <c r="Q879" s="24">
        <v>1</v>
      </c>
      <c r="R879" s="81">
        <f t="shared" si="50"/>
        <v>1</v>
      </c>
      <c r="S879" s="87"/>
      <c r="T879" s="19"/>
      <c r="U879" s="25"/>
      <c r="V879" s="25"/>
      <c r="W879" s="81"/>
      <c r="X879" s="91" t="e">
        <f ca="1">+VLOOKUP(#REF!,REFERENCIAS!$C:$D,2,0)*VLOOKUP(#REF!,PONDERADORES!A:P,IF(AND(INFORMACION!$T879='REFERENCIAS RIESGO'!$C$36,INFORMACION!$F879=REFERENCIAS!$C$24),16,IF(INFORMACION!$T879='REFERENCIAS RIESGO'!$C$36,13,IF(INFORMACION!$F879=REFERENCIAS!$C$24,10,7))),0)+VLOOKUP(K879,REFERENCIAS!$C:$D,2,0)*VLOOKUP($K$2,PONDERADORES!A:P,IF(AND(INFORMACION!$T879='REFERENCIAS RIESGO'!$C$36,INFORMACION!$F879=REFERENCIAS!$C$24),16,IF(INFORMACION!$T879='REFERENCIAS RIESGO'!$C$36,13,IF(INFORMACION!$F879=REFERENCIAS!$C$24,10,7))),0)+VLOOKUP(L879,REFERENCIAS!$C:$D,2,0)*VLOOKUP($L$2,PONDERADORES!A:P,IF(AND(INFORMACION!$T879='REFERENCIAS RIESGO'!$C$36,INFORMACION!$F879=REFERENCIAS!$C$24),16,IF(INFORMACION!$T879='REFERENCIAS RIESGO'!$C$36,13,IF(INFORMACION!$F879=REFERENCIAS!$C$24,10,7))),0)+VLOOKUP(F879,REFERENCIAS!$C:$D,2,0)*VLOOKUP($F$2,PONDERADORES!A:P,IF(AND(INFORMACION!$T879='REFERENCIAS RIESGO'!$C$36,INFORMACION!$F879=REFERENCIAS!$C$24),16,IF(INFORMACION!$T879='REFERENCIAS RIESGO'!$C$36,13,IF(INFORMACION!$F879=REFERENCIAS!$C$24,10,7))),0)+VLOOKUP(T879,REFERENCIAS!$C:$D,2,0)*VLOOKUP($T$2,PONDERADORES!A:P,IF(AND(INFORMACION!$T879='REFERENCIAS RIESGO'!$C$36,INFORMACION!$F879=REFERENCIAS!$C$24),16,IF(INFORMACION!$T879='REFERENCIAS RIESGO'!$C$36,13,IF(INFORMACION!$F879=REFERENCIAS!$C$24,10,7))),0)+VLOOKUP(IF(J879&lt;=0.2,0.2,IF(AND(J879&gt;0.2,J879&lt;=0.4),0.4,IF(AND(J879&gt;0.4,J879&lt;=0.6),0.6,IF(AND(J879&gt;0.6,J879&lt;=0.8),0.8,IF(AND(J879&gt;0.8,J879&lt;=1),1))))),REFERENCIAS!$C:$D,2,0)*VLOOKUP($J$2,PONDERADORES!A:P,IF(AND(INFORMACION!$T879='REFERENCIAS RIESGO'!$C$36,INFORMACION!$F879=REFERENCIAS!$C$24),16,IF(INFORMACION!$T879='REFERENCIAS RIESGO'!$C$36,13,IF(INFORMACION!$F879=REFERENCIAS!$C$24,10,7))),0)</f>
        <v>#REF!</v>
      </c>
      <c r="Y879" s="68">
        <f>+VLOOKUP(M879,REFERENCIAS!$C:$D,2,0)*VLOOKUP($M$2,PONDERADORES!$A$7:$G$9,7,0)+VLOOKUP(N879,REFERENCIAS!$C:$D,2,0)*VLOOKUP($N$2,PONDERADORES!$A$7:$G$9,7,0)+VLOOKUP(O879,REFERENCIAS!$C:$D,2,0)*VLOOKUP($O$2,PONDERADORES!$A$7:$G$9,7,0)</f>
        <v>0.2</v>
      </c>
      <c r="Z879" s="2">
        <f>+VLOOKUP(IF(R879&lt;0.1,0,IF(AND(R879&gt;=0.1,R879&lt;0.2),0.1,IF(AND(R879&gt;=0.2,R879&lt;0.3),0.2,IF(R879&gt;0.3,0.3,)))),REFERENCIAS!$C:$D,2,0)*VLOOKUP($R$2,PONDERADORES!$A$11:$G$11,7,0)</f>
        <v>15</v>
      </c>
      <c r="AA879" s="92"/>
      <c r="AB879" s="95" t="e">
        <f t="shared" ca="1" si="51"/>
        <v>#REF!</v>
      </c>
      <c r="AC879" s="23" t="e">
        <f ca="1">IF(AB879&gt;REFERENCIAS!$C$62,REFERENCIAS!$B$62,IF(AND(AB879&gt;=REFERENCIAS!$C$63,AB879&lt;REFERENCIAS!$D$63),REFERENCIAS!$B$63,IF(AND(AB879&gt;REFERENCIAS!$C$64,AB879&lt;=REFERENCIAS!$D$64),REFERENCIAS!$B$64,IF(AND(AB879&gt;=REFERENCIAS!$C$65,AB879&lt;REFERENCIAS!$D$65),REFERENCIAS!$B$65, "Revisar"))))</f>
        <v>#REF!</v>
      </c>
      <c r="AD879" s="94" t="e">
        <f ca="1">VLOOKUP(AC879,REFERENCIAS!$B$62:$G$65,4,FALSE)</f>
        <v>#REF!</v>
      </c>
      <c r="AJ879" s="20"/>
    </row>
    <row r="880" spans="1:36" ht="17.25" x14ac:dyDescent="0.25">
      <c r="A880" s="74"/>
      <c r="B880" s="19"/>
      <c r="C880" s="19"/>
      <c r="D880" s="50"/>
      <c r="E880" s="73"/>
      <c r="F880" s="74"/>
      <c r="G880" s="9"/>
      <c r="H880" s="48"/>
      <c r="I880" s="49">
        <f t="shared" ca="1" si="49"/>
        <v>2022</v>
      </c>
      <c r="J880" s="22">
        <f t="shared" ca="1" si="48"/>
        <v>1</v>
      </c>
      <c r="K880" s="19"/>
      <c r="L880" s="73"/>
      <c r="M880" s="74"/>
      <c r="N880" s="19"/>
      <c r="O880" s="73"/>
      <c r="P880" s="82">
        <v>1</v>
      </c>
      <c r="Q880" s="24">
        <v>1</v>
      </c>
      <c r="R880" s="81">
        <f t="shared" si="50"/>
        <v>1</v>
      </c>
      <c r="S880" s="87"/>
      <c r="T880" s="19"/>
      <c r="U880" s="25"/>
      <c r="V880" s="25"/>
      <c r="W880" s="81"/>
      <c r="X880" s="91" t="e">
        <f ca="1">+VLOOKUP(#REF!,REFERENCIAS!$C:$D,2,0)*VLOOKUP(#REF!,PONDERADORES!A:P,IF(AND(INFORMACION!$T880='REFERENCIAS RIESGO'!$C$36,INFORMACION!$F880=REFERENCIAS!$C$24),16,IF(INFORMACION!$T880='REFERENCIAS RIESGO'!$C$36,13,IF(INFORMACION!$F880=REFERENCIAS!$C$24,10,7))),0)+VLOOKUP(K880,REFERENCIAS!$C:$D,2,0)*VLOOKUP($K$2,PONDERADORES!A:P,IF(AND(INFORMACION!$T880='REFERENCIAS RIESGO'!$C$36,INFORMACION!$F880=REFERENCIAS!$C$24),16,IF(INFORMACION!$T880='REFERENCIAS RIESGO'!$C$36,13,IF(INFORMACION!$F880=REFERENCIAS!$C$24,10,7))),0)+VLOOKUP(L880,REFERENCIAS!$C:$D,2,0)*VLOOKUP($L$2,PONDERADORES!A:P,IF(AND(INFORMACION!$T880='REFERENCIAS RIESGO'!$C$36,INFORMACION!$F880=REFERENCIAS!$C$24),16,IF(INFORMACION!$T880='REFERENCIAS RIESGO'!$C$36,13,IF(INFORMACION!$F880=REFERENCIAS!$C$24,10,7))),0)+VLOOKUP(F880,REFERENCIAS!$C:$D,2,0)*VLOOKUP($F$2,PONDERADORES!A:P,IF(AND(INFORMACION!$T880='REFERENCIAS RIESGO'!$C$36,INFORMACION!$F880=REFERENCIAS!$C$24),16,IF(INFORMACION!$T880='REFERENCIAS RIESGO'!$C$36,13,IF(INFORMACION!$F880=REFERENCIAS!$C$24,10,7))),0)+VLOOKUP(T880,REFERENCIAS!$C:$D,2,0)*VLOOKUP($T$2,PONDERADORES!A:P,IF(AND(INFORMACION!$T880='REFERENCIAS RIESGO'!$C$36,INFORMACION!$F880=REFERENCIAS!$C$24),16,IF(INFORMACION!$T880='REFERENCIAS RIESGO'!$C$36,13,IF(INFORMACION!$F880=REFERENCIAS!$C$24,10,7))),0)+VLOOKUP(IF(J880&lt;=0.2,0.2,IF(AND(J880&gt;0.2,J880&lt;=0.4),0.4,IF(AND(J880&gt;0.4,J880&lt;=0.6),0.6,IF(AND(J880&gt;0.6,J880&lt;=0.8),0.8,IF(AND(J880&gt;0.8,J880&lt;=1),1))))),REFERENCIAS!$C:$D,2,0)*VLOOKUP($J$2,PONDERADORES!A:P,IF(AND(INFORMACION!$T880='REFERENCIAS RIESGO'!$C$36,INFORMACION!$F880=REFERENCIAS!$C$24),16,IF(INFORMACION!$T880='REFERENCIAS RIESGO'!$C$36,13,IF(INFORMACION!$F880=REFERENCIAS!$C$24,10,7))),0)</f>
        <v>#REF!</v>
      </c>
      <c r="Y880" s="68">
        <f>+VLOOKUP(M880,REFERENCIAS!$C:$D,2,0)*VLOOKUP($M$2,PONDERADORES!$A$7:$G$9,7,0)+VLOOKUP(N880,REFERENCIAS!$C:$D,2,0)*VLOOKUP($N$2,PONDERADORES!$A$7:$G$9,7,0)+VLOOKUP(O880,REFERENCIAS!$C:$D,2,0)*VLOOKUP($O$2,PONDERADORES!$A$7:$G$9,7,0)</f>
        <v>0.2</v>
      </c>
      <c r="Z880" s="2">
        <f>+VLOOKUP(IF(R880&lt;0.1,0,IF(AND(R880&gt;=0.1,R880&lt;0.2),0.1,IF(AND(R880&gt;=0.2,R880&lt;0.3),0.2,IF(R880&gt;0.3,0.3,)))),REFERENCIAS!$C:$D,2,0)*VLOOKUP($R$2,PONDERADORES!$A$11:$G$11,7,0)</f>
        <v>15</v>
      </c>
      <c r="AA880" s="92"/>
      <c r="AB880" s="95" t="e">
        <f t="shared" ca="1" si="51"/>
        <v>#REF!</v>
      </c>
      <c r="AC880" s="23" t="e">
        <f ca="1">IF(AB880&gt;REFERENCIAS!$C$62,REFERENCIAS!$B$62,IF(AND(AB880&gt;=REFERENCIAS!$C$63,AB880&lt;REFERENCIAS!$D$63),REFERENCIAS!$B$63,IF(AND(AB880&gt;REFERENCIAS!$C$64,AB880&lt;=REFERENCIAS!$D$64),REFERENCIAS!$B$64,IF(AND(AB880&gt;=REFERENCIAS!$C$65,AB880&lt;REFERENCIAS!$D$65),REFERENCIAS!$B$65, "Revisar"))))</f>
        <v>#REF!</v>
      </c>
      <c r="AD880" s="94" t="e">
        <f ca="1">VLOOKUP(AC880,REFERENCIAS!$B$62:$G$65,4,FALSE)</f>
        <v>#REF!</v>
      </c>
      <c r="AJ880" s="20"/>
    </row>
    <row r="881" spans="1:36" ht="17.25" x14ac:dyDescent="0.25">
      <c r="A881" s="74"/>
      <c r="B881" s="19"/>
      <c r="C881" s="19"/>
      <c r="D881" s="50"/>
      <c r="E881" s="73"/>
      <c r="F881" s="74"/>
      <c r="G881" s="9"/>
      <c r="H881" s="48"/>
      <c r="I881" s="49">
        <f t="shared" ca="1" si="49"/>
        <v>2022</v>
      </c>
      <c r="J881" s="22">
        <f t="shared" ca="1" si="48"/>
        <v>1</v>
      </c>
      <c r="K881" s="19"/>
      <c r="L881" s="73"/>
      <c r="M881" s="74"/>
      <c r="N881" s="19"/>
      <c r="O881" s="73"/>
      <c r="P881" s="82">
        <v>1</v>
      </c>
      <c r="Q881" s="24">
        <v>1</v>
      </c>
      <c r="R881" s="81">
        <f t="shared" si="50"/>
        <v>1</v>
      </c>
      <c r="S881" s="87"/>
      <c r="T881" s="19"/>
      <c r="U881" s="25"/>
      <c r="V881" s="25"/>
      <c r="W881" s="81"/>
      <c r="X881" s="91" t="e">
        <f ca="1">+VLOOKUP(#REF!,REFERENCIAS!$C:$D,2,0)*VLOOKUP(#REF!,PONDERADORES!A:P,IF(AND(INFORMACION!$T881='REFERENCIAS RIESGO'!$C$36,INFORMACION!$F881=REFERENCIAS!$C$24),16,IF(INFORMACION!$T881='REFERENCIAS RIESGO'!$C$36,13,IF(INFORMACION!$F881=REFERENCIAS!$C$24,10,7))),0)+VLOOKUP(K881,REFERENCIAS!$C:$D,2,0)*VLOOKUP($K$2,PONDERADORES!A:P,IF(AND(INFORMACION!$T881='REFERENCIAS RIESGO'!$C$36,INFORMACION!$F881=REFERENCIAS!$C$24),16,IF(INFORMACION!$T881='REFERENCIAS RIESGO'!$C$36,13,IF(INFORMACION!$F881=REFERENCIAS!$C$24,10,7))),0)+VLOOKUP(L881,REFERENCIAS!$C:$D,2,0)*VLOOKUP($L$2,PONDERADORES!A:P,IF(AND(INFORMACION!$T881='REFERENCIAS RIESGO'!$C$36,INFORMACION!$F881=REFERENCIAS!$C$24),16,IF(INFORMACION!$T881='REFERENCIAS RIESGO'!$C$36,13,IF(INFORMACION!$F881=REFERENCIAS!$C$24,10,7))),0)+VLOOKUP(F881,REFERENCIAS!$C:$D,2,0)*VLOOKUP($F$2,PONDERADORES!A:P,IF(AND(INFORMACION!$T881='REFERENCIAS RIESGO'!$C$36,INFORMACION!$F881=REFERENCIAS!$C$24),16,IF(INFORMACION!$T881='REFERENCIAS RIESGO'!$C$36,13,IF(INFORMACION!$F881=REFERENCIAS!$C$24,10,7))),0)+VLOOKUP(T881,REFERENCIAS!$C:$D,2,0)*VLOOKUP($T$2,PONDERADORES!A:P,IF(AND(INFORMACION!$T881='REFERENCIAS RIESGO'!$C$36,INFORMACION!$F881=REFERENCIAS!$C$24),16,IF(INFORMACION!$T881='REFERENCIAS RIESGO'!$C$36,13,IF(INFORMACION!$F881=REFERENCIAS!$C$24,10,7))),0)+VLOOKUP(IF(J881&lt;=0.2,0.2,IF(AND(J881&gt;0.2,J881&lt;=0.4),0.4,IF(AND(J881&gt;0.4,J881&lt;=0.6),0.6,IF(AND(J881&gt;0.6,J881&lt;=0.8),0.8,IF(AND(J881&gt;0.8,J881&lt;=1),1))))),REFERENCIAS!$C:$D,2,0)*VLOOKUP($J$2,PONDERADORES!A:P,IF(AND(INFORMACION!$T881='REFERENCIAS RIESGO'!$C$36,INFORMACION!$F881=REFERENCIAS!$C$24),16,IF(INFORMACION!$T881='REFERENCIAS RIESGO'!$C$36,13,IF(INFORMACION!$F881=REFERENCIAS!$C$24,10,7))),0)</f>
        <v>#REF!</v>
      </c>
      <c r="Y881" s="68">
        <f>+VLOOKUP(M881,REFERENCIAS!$C:$D,2,0)*VLOOKUP($M$2,PONDERADORES!$A$7:$G$9,7,0)+VLOOKUP(N881,REFERENCIAS!$C:$D,2,0)*VLOOKUP($N$2,PONDERADORES!$A$7:$G$9,7,0)+VLOOKUP(O881,REFERENCIAS!$C:$D,2,0)*VLOOKUP($O$2,PONDERADORES!$A$7:$G$9,7,0)</f>
        <v>0.2</v>
      </c>
      <c r="Z881" s="2">
        <f>+VLOOKUP(IF(R881&lt;0.1,0,IF(AND(R881&gt;=0.1,R881&lt;0.2),0.1,IF(AND(R881&gt;=0.2,R881&lt;0.3),0.2,IF(R881&gt;0.3,0.3,)))),REFERENCIAS!$C:$D,2,0)*VLOOKUP($R$2,PONDERADORES!$A$11:$G$11,7,0)</f>
        <v>15</v>
      </c>
      <c r="AA881" s="92"/>
      <c r="AB881" s="95" t="e">
        <f t="shared" ca="1" si="51"/>
        <v>#REF!</v>
      </c>
      <c r="AC881" s="23" t="e">
        <f ca="1">IF(AB881&gt;REFERENCIAS!$C$62,REFERENCIAS!$B$62,IF(AND(AB881&gt;=REFERENCIAS!$C$63,AB881&lt;REFERENCIAS!$D$63),REFERENCIAS!$B$63,IF(AND(AB881&gt;REFERENCIAS!$C$64,AB881&lt;=REFERENCIAS!$D$64),REFERENCIAS!$B$64,IF(AND(AB881&gt;=REFERENCIAS!$C$65,AB881&lt;REFERENCIAS!$D$65),REFERENCIAS!$B$65, "Revisar"))))</f>
        <v>#REF!</v>
      </c>
      <c r="AD881" s="94" t="e">
        <f ca="1">VLOOKUP(AC881,REFERENCIAS!$B$62:$G$65,4,FALSE)</f>
        <v>#REF!</v>
      </c>
      <c r="AJ881" s="20"/>
    </row>
    <row r="882" spans="1:36" ht="17.25" x14ac:dyDescent="0.25">
      <c r="A882" s="74"/>
      <c r="B882" s="19"/>
      <c r="C882" s="19"/>
      <c r="D882" s="50"/>
      <c r="E882" s="73"/>
      <c r="F882" s="74"/>
      <c r="G882" s="9"/>
      <c r="H882" s="48"/>
      <c r="I882" s="49">
        <f t="shared" ca="1" si="49"/>
        <v>2022</v>
      </c>
      <c r="J882" s="22">
        <f t="shared" ca="1" si="48"/>
        <v>1</v>
      </c>
      <c r="K882" s="19"/>
      <c r="L882" s="73"/>
      <c r="M882" s="74"/>
      <c r="N882" s="19"/>
      <c r="O882" s="73"/>
      <c r="P882" s="82">
        <v>1</v>
      </c>
      <c r="Q882" s="24">
        <v>1</v>
      </c>
      <c r="R882" s="81">
        <f t="shared" si="50"/>
        <v>1</v>
      </c>
      <c r="S882" s="87"/>
      <c r="T882" s="19"/>
      <c r="U882" s="25"/>
      <c r="V882" s="25"/>
      <c r="W882" s="81"/>
      <c r="X882" s="91" t="e">
        <f ca="1">+VLOOKUP(#REF!,REFERENCIAS!$C:$D,2,0)*VLOOKUP(#REF!,PONDERADORES!A:P,IF(AND(INFORMACION!$T882='REFERENCIAS RIESGO'!$C$36,INFORMACION!$F882=REFERENCIAS!$C$24),16,IF(INFORMACION!$T882='REFERENCIAS RIESGO'!$C$36,13,IF(INFORMACION!$F882=REFERENCIAS!$C$24,10,7))),0)+VLOOKUP(K882,REFERENCIAS!$C:$D,2,0)*VLOOKUP($K$2,PONDERADORES!A:P,IF(AND(INFORMACION!$T882='REFERENCIAS RIESGO'!$C$36,INFORMACION!$F882=REFERENCIAS!$C$24),16,IF(INFORMACION!$T882='REFERENCIAS RIESGO'!$C$36,13,IF(INFORMACION!$F882=REFERENCIAS!$C$24,10,7))),0)+VLOOKUP(L882,REFERENCIAS!$C:$D,2,0)*VLOOKUP($L$2,PONDERADORES!A:P,IF(AND(INFORMACION!$T882='REFERENCIAS RIESGO'!$C$36,INFORMACION!$F882=REFERENCIAS!$C$24),16,IF(INFORMACION!$T882='REFERENCIAS RIESGO'!$C$36,13,IF(INFORMACION!$F882=REFERENCIAS!$C$24,10,7))),0)+VLOOKUP(F882,REFERENCIAS!$C:$D,2,0)*VLOOKUP($F$2,PONDERADORES!A:P,IF(AND(INFORMACION!$T882='REFERENCIAS RIESGO'!$C$36,INFORMACION!$F882=REFERENCIAS!$C$24),16,IF(INFORMACION!$T882='REFERENCIAS RIESGO'!$C$36,13,IF(INFORMACION!$F882=REFERENCIAS!$C$24,10,7))),0)+VLOOKUP(T882,REFERENCIAS!$C:$D,2,0)*VLOOKUP($T$2,PONDERADORES!A:P,IF(AND(INFORMACION!$T882='REFERENCIAS RIESGO'!$C$36,INFORMACION!$F882=REFERENCIAS!$C$24),16,IF(INFORMACION!$T882='REFERENCIAS RIESGO'!$C$36,13,IF(INFORMACION!$F882=REFERENCIAS!$C$24,10,7))),0)+VLOOKUP(IF(J882&lt;=0.2,0.2,IF(AND(J882&gt;0.2,J882&lt;=0.4),0.4,IF(AND(J882&gt;0.4,J882&lt;=0.6),0.6,IF(AND(J882&gt;0.6,J882&lt;=0.8),0.8,IF(AND(J882&gt;0.8,J882&lt;=1),1))))),REFERENCIAS!$C:$D,2,0)*VLOOKUP($J$2,PONDERADORES!A:P,IF(AND(INFORMACION!$T882='REFERENCIAS RIESGO'!$C$36,INFORMACION!$F882=REFERENCIAS!$C$24),16,IF(INFORMACION!$T882='REFERENCIAS RIESGO'!$C$36,13,IF(INFORMACION!$F882=REFERENCIAS!$C$24,10,7))),0)</f>
        <v>#REF!</v>
      </c>
      <c r="Y882" s="68">
        <f>+VLOOKUP(M882,REFERENCIAS!$C:$D,2,0)*VLOOKUP($M$2,PONDERADORES!$A$7:$G$9,7,0)+VLOOKUP(N882,REFERENCIAS!$C:$D,2,0)*VLOOKUP($N$2,PONDERADORES!$A$7:$G$9,7,0)+VLOOKUP(O882,REFERENCIAS!$C:$D,2,0)*VLOOKUP($O$2,PONDERADORES!$A$7:$G$9,7,0)</f>
        <v>0.2</v>
      </c>
      <c r="Z882" s="2">
        <f>+VLOOKUP(IF(R882&lt;0.1,0,IF(AND(R882&gt;=0.1,R882&lt;0.2),0.1,IF(AND(R882&gt;=0.2,R882&lt;0.3),0.2,IF(R882&gt;0.3,0.3,)))),REFERENCIAS!$C:$D,2,0)*VLOOKUP($R$2,PONDERADORES!$A$11:$G$11,7,0)</f>
        <v>15</v>
      </c>
      <c r="AA882" s="92"/>
      <c r="AB882" s="95" t="e">
        <f t="shared" ca="1" si="51"/>
        <v>#REF!</v>
      </c>
      <c r="AC882" s="23" t="e">
        <f ca="1">IF(AB882&gt;REFERENCIAS!$C$62,REFERENCIAS!$B$62,IF(AND(AB882&gt;=REFERENCIAS!$C$63,AB882&lt;REFERENCIAS!$D$63),REFERENCIAS!$B$63,IF(AND(AB882&gt;REFERENCIAS!$C$64,AB882&lt;=REFERENCIAS!$D$64),REFERENCIAS!$B$64,IF(AND(AB882&gt;=REFERENCIAS!$C$65,AB882&lt;REFERENCIAS!$D$65),REFERENCIAS!$B$65, "Revisar"))))</f>
        <v>#REF!</v>
      </c>
      <c r="AD882" s="94" t="e">
        <f ca="1">VLOOKUP(AC882,REFERENCIAS!$B$62:$G$65,4,FALSE)</f>
        <v>#REF!</v>
      </c>
      <c r="AJ882" s="20"/>
    </row>
    <row r="883" spans="1:36" ht="17.25" x14ac:dyDescent="0.25">
      <c r="A883" s="74"/>
      <c r="B883" s="19"/>
      <c r="C883" s="19"/>
      <c r="D883" s="50"/>
      <c r="E883" s="73"/>
      <c r="F883" s="74"/>
      <c r="G883" s="9"/>
      <c r="H883" s="48"/>
      <c r="I883" s="49">
        <f t="shared" ca="1" si="49"/>
        <v>2022</v>
      </c>
      <c r="J883" s="22">
        <f t="shared" ca="1" si="48"/>
        <v>1</v>
      </c>
      <c r="K883" s="19"/>
      <c r="L883" s="73"/>
      <c r="M883" s="74"/>
      <c r="N883" s="19"/>
      <c r="O883" s="73"/>
      <c r="P883" s="82">
        <v>1</v>
      </c>
      <c r="Q883" s="24">
        <v>1</v>
      </c>
      <c r="R883" s="81">
        <f t="shared" si="50"/>
        <v>1</v>
      </c>
      <c r="S883" s="87"/>
      <c r="T883" s="19"/>
      <c r="U883" s="25"/>
      <c r="V883" s="25"/>
      <c r="W883" s="81"/>
      <c r="X883" s="91" t="e">
        <f ca="1">+VLOOKUP(#REF!,REFERENCIAS!$C:$D,2,0)*VLOOKUP(#REF!,PONDERADORES!A:P,IF(AND(INFORMACION!$T883='REFERENCIAS RIESGO'!$C$36,INFORMACION!$F883=REFERENCIAS!$C$24),16,IF(INFORMACION!$T883='REFERENCIAS RIESGO'!$C$36,13,IF(INFORMACION!$F883=REFERENCIAS!$C$24,10,7))),0)+VLOOKUP(K883,REFERENCIAS!$C:$D,2,0)*VLOOKUP($K$2,PONDERADORES!A:P,IF(AND(INFORMACION!$T883='REFERENCIAS RIESGO'!$C$36,INFORMACION!$F883=REFERENCIAS!$C$24),16,IF(INFORMACION!$T883='REFERENCIAS RIESGO'!$C$36,13,IF(INFORMACION!$F883=REFERENCIAS!$C$24,10,7))),0)+VLOOKUP(L883,REFERENCIAS!$C:$D,2,0)*VLOOKUP($L$2,PONDERADORES!A:P,IF(AND(INFORMACION!$T883='REFERENCIAS RIESGO'!$C$36,INFORMACION!$F883=REFERENCIAS!$C$24),16,IF(INFORMACION!$T883='REFERENCIAS RIESGO'!$C$36,13,IF(INFORMACION!$F883=REFERENCIAS!$C$24,10,7))),0)+VLOOKUP(F883,REFERENCIAS!$C:$D,2,0)*VLOOKUP($F$2,PONDERADORES!A:P,IF(AND(INFORMACION!$T883='REFERENCIAS RIESGO'!$C$36,INFORMACION!$F883=REFERENCIAS!$C$24),16,IF(INFORMACION!$T883='REFERENCIAS RIESGO'!$C$36,13,IF(INFORMACION!$F883=REFERENCIAS!$C$24,10,7))),0)+VLOOKUP(T883,REFERENCIAS!$C:$D,2,0)*VLOOKUP($T$2,PONDERADORES!A:P,IF(AND(INFORMACION!$T883='REFERENCIAS RIESGO'!$C$36,INFORMACION!$F883=REFERENCIAS!$C$24),16,IF(INFORMACION!$T883='REFERENCIAS RIESGO'!$C$36,13,IF(INFORMACION!$F883=REFERENCIAS!$C$24,10,7))),0)+VLOOKUP(IF(J883&lt;=0.2,0.2,IF(AND(J883&gt;0.2,J883&lt;=0.4),0.4,IF(AND(J883&gt;0.4,J883&lt;=0.6),0.6,IF(AND(J883&gt;0.6,J883&lt;=0.8),0.8,IF(AND(J883&gt;0.8,J883&lt;=1),1))))),REFERENCIAS!$C:$D,2,0)*VLOOKUP($J$2,PONDERADORES!A:P,IF(AND(INFORMACION!$T883='REFERENCIAS RIESGO'!$C$36,INFORMACION!$F883=REFERENCIAS!$C$24),16,IF(INFORMACION!$T883='REFERENCIAS RIESGO'!$C$36,13,IF(INFORMACION!$F883=REFERENCIAS!$C$24,10,7))),0)</f>
        <v>#REF!</v>
      </c>
      <c r="Y883" s="68">
        <f>+VLOOKUP(M883,REFERENCIAS!$C:$D,2,0)*VLOOKUP($M$2,PONDERADORES!$A$7:$G$9,7,0)+VLOOKUP(N883,REFERENCIAS!$C:$D,2,0)*VLOOKUP($N$2,PONDERADORES!$A$7:$G$9,7,0)+VLOOKUP(O883,REFERENCIAS!$C:$D,2,0)*VLOOKUP($O$2,PONDERADORES!$A$7:$G$9,7,0)</f>
        <v>0.2</v>
      </c>
      <c r="Z883" s="2">
        <f>+VLOOKUP(IF(R883&lt;0.1,0,IF(AND(R883&gt;=0.1,R883&lt;0.2),0.1,IF(AND(R883&gt;=0.2,R883&lt;0.3),0.2,IF(R883&gt;0.3,0.3,)))),REFERENCIAS!$C:$D,2,0)*VLOOKUP($R$2,PONDERADORES!$A$11:$G$11,7,0)</f>
        <v>15</v>
      </c>
      <c r="AA883" s="92"/>
      <c r="AB883" s="95" t="e">
        <f t="shared" ca="1" si="51"/>
        <v>#REF!</v>
      </c>
      <c r="AC883" s="23" t="e">
        <f ca="1">IF(AB883&gt;REFERENCIAS!$C$62,REFERENCIAS!$B$62,IF(AND(AB883&gt;=REFERENCIAS!$C$63,AB883&lt;REFERENCIAS!$D$63),REFERENCIAS!$B$63,IF(AND(AB883&gt;REFERENCIAS!$C$64,AB883&lt;=REFERENCIAS!$D$64),REFERENCIAS!$B$64,IF(AND(AB883&gt;=REFERENCIAS!$C$65,AB883&lt;REFERENCIAS!$D$65),REFERENCIAS!$B$65, "Revisar"))))</f>
        <v>#REF!</v>
      </c>
      <c r="AD883" s="94" t="e">
        <f ca="1">VLOOKUP(AC883,REFERENCIAS!$B$62:$G$65,4,FALSE)</f>
        <v>#REF!</v>
      </c>
      <c r="AJ883" s="20"/>
    </row>
    <row r="884" spans="1:36" ht="17.25" x14ac:dyDescent="0.25">
      <c r="A884" s="74"/>
      <c r="B884" s="19"/>
      <c r="C884" s="19"/>
      <c r="D884" s="50"/>
      <c r="E884" s="73"/>
      <c r="F884" s="74"/>
      <c r="G884" s="9"/>
      <c r="H884" s="48"/>
      <c r="I884" s="49">
        <f t="shared" ca="1" si="49"/>
        <v>2022</v>
      </c>
      <c r="J884" s="22">
        <f t="shared" ca="1" si="48"/>
        <v>1</v>
      </c>
      <c r="K884" s="19"/>
      <c r="L884" s="73"/>
      <c r="M884" s="74"/>
      <c r="N884" s="19"/>
      <c r="O884" s="73"/>
      <c r="P884" s="82">
        <v>1</v>
      </c>
      <c r="Q884" s="24">
        <v>1</v>
      </c>
      <c r="R884" s="81">
        <f t="shared" si="50"/>
        <v>1</v>
      </c>
      <c r="S884" s="87"/>
      <c r="T884" s="19"/>
      <c r="U884" s="25"/>
      <c r="V884" s="25"/>
      <c r="W884" s="81"/>
      <c r="X884" s="91" t="e">
        <f ca="1">+VLOOKUP(#REF!,REFERENCIAS!$C:$D,2,0)*VLOOKUP(#REF!,PONDERADORES!A:P,IF(AND(INFORMACION!$T884='REFERENCIAS RIESGO'!$C$36,INFORMACION!$F884=REFERENCIAS!$C$24),16,IF(INFORMACION!$T884='REFERENCIAS RIESGO'!$C$36,13,IF(INFORMACION!$F884=REFERENCIAS!$C$24,10,7))),0)+VLOOKUP(K884,REFERENCIAS!$C:$D,2,0)*VLOOKUP($K$2,PONDERADORES!A:P,IF(AND(INFORMACION!$T884='REFERENCIAS RIESGO'!$C$36,INFORMACION!$F884=REFERENCIAS!$C$24),16,IF(INFORMACION!$T884='REFERENCIAS RIESGO'!$C$36,13,IF(INFORMACION!$F884=REFERENCIAS!$C$24,10,7))),0)+VLOOKUP(L884,REFERENCIAS!$C:$D,2,0)*VLOOKUP($L$2,PONDERADORES!A:P,IF(AND(INFORMACION!$T884='REFERENCIAS RIESGO'!$C$36,INFORMACION!$F884=REFERENCIAS!$C$24),16,IF(INFORMACION!$T884='REFERENCIAS RIESGO'!$C$36,13,IF(INFORMACION!$F884=REFERENCIAS!$C$24,10,7))),0)+VLOOKUP(F884,REFERENCIAS!$C:$D,2,0)*VLOOKUP($F$2,PONDERADORES!A:P,IF(AND(INFORMACION!$T884='REFERENCIAS RIESGO'!$C$36,INFORMACION!$F884=REFERENCIAS!$C$24),16,IF(INFORMACION!$T884='REFERENCIAS RIESGO'!$C$36,13,IF(INFORMACION!$F884=REFERENCIAS!$C$24,10,7))),0)+VLOOKUP(T884,REFERENCIAS!$C:$D,2,0)*VLOOKUP($T$2,PONDERADORES!A:P,IF(AND(INFORMACION!$T884='REFERENCIAS RIESGO'!$C$36,INFORMACION!$F884=REFERENCIAS!$C$24),16,IF(INFORMACION!$T884='REFERENCIAS RIESGO'!$C$36,13,IF(INFORMACION!$F884=REFERENCIAS!$C$24,10,7))),0)+VLOOKUP(IF(J884&lt;=0.2,0.2,IF(AND(J884&gt;0.2,J884&lt;=0.4),0.4,IF(AND(J884&gt;0.4,J884&lt;=0.6),0.6,IF(AND(J884&gt;0.6,J884&lt;=0.8),0.8,IF(AND(J884&gt;0.8,J884&lt;=1),1))))),REFERENCIAS!$C:$D,2,0)*VLOOKUP($J$2,PONDERADORES!A:P,IF(AND(INFORMACION!$T884='REFERENCIAS RIESGO'!$C$36,INFORMACION!$F884=REFERENCIAS!$C$24),16,IF(INFORMACION!$T884='REFERENCIAS RIESGO'!$C$36,13,IF(INFORMACION!$F884=REFERENCIAS!$C$24,10,7))),0)</f>
        <v>#REF!</v>
      </c>
      <c r="Y884" s="68">
        <f>+VLOOKUP(M884,REFERENCIAS!$C:$D,2,0)*VLOOKUP($M$2,PONDERADORES!$A$7:$G$9,7,0)+VLOOKUP(N884,REFERENCIAS!$C:$D,2,0)*VLOOKUP($N$2,PONDERADORES!$A$7:$G$9,7,0)+VLOOKUP(O884,REFERENCIAS!$C:$D,2,0)*VLOOKUP($O$2,PONDERADORES!$A$7:$G$9,7,0)</f>
        <v>0.2</v>
      </c>
      <c r="Z884" s="2">
        <f>+VLOOKUP(IF(R884&lt;0.1,0,IF(AND(R884&gt;=0.1,R884&lt;0.2),0.1,IF(AND(R884&gt;=0.2,R884&lt;0.3),0.2,IF(R884&gt;0.3,0.3,)))),REFERENCIAS!$C:$D,2,0)*VLOOKUP($R$2,PONDERADORES!$A$11:$G$11,7,0)</f>
        <v>15</v>
      </c>
      <c r="AA884" s="92"/>
      <c r="AB884" s="95" t="e">
        <f t="shared" ca="1" si="51"/>
        <v>#REF!</v>
      </c>
      <c r="AC884" s="23" t="e">
        <f ca="1">IF(AB884&gt;REFERENCIAS!$C$62,REFERENCIAS!$B$62,IF(AND(AB884&gt;=REFERENCIAS!$C$63,AB884&lt;REFERENCIAS!$D$63),REFERENCIAS!$B$63,IF(AND(AB884&gt;REFERENCIAS!$C$64,AB884&lt;=REFERENCIAS!$D$64),REFERENCIAS!$B$64,IF(AND(AB884&gt;=REFERENCIAS!$C$65,AB884&lt;REFERENCIAS!$D$65),REFERENCIAS!$B$65, "Revisar"))))</f>
        <v>#REF!</v>
      </c>
      <c r="AD884" s="94" t="e">
        <f ca="1">VLOOKUP(AC884,REFERENCIAS!$B$62:$G$65,4,FALSE)</f>
        <v>#REF!</v>
      </c>
      <c r="AJ884" s="20"/>
    </row>
    <row r="885" spans="1:36" ht="17.25" x14ac:dyDescent="0.25">
      <c r="A885" s="74"/>
      <c r="B885" s="19"/>
      <c r="C885" s="19"/>
      <c r="D885" s="50"/>
      <c r="E885" s="73"/>
      <c r="F885" s="74"/>
      <c r="G885" s="9"/>
      <c r="H885" s="48"/>
      <c r="I885" s="49">
        <f t="shared" ca="1" si="49"/>
        <v>2022</v>
      </c>
      <c r="J885" s="22">
        <f t="shared" ca="1" si="48"/>
        <v>1</v>
      </c>
      <c r="K885" s="19"/>
      <c r="L885" s="73"/>
      <c r="M885" s="74"/>
      <c r="N885" s="19"/>
      <c r="O885" s="73"/>
      <c r="P885" s="82">
        <v>1</v>
      </c>
      <c r="Q885" s="24">
        <v>1</v>
      </c>
      <c r="R885" s="81">
        <f t="shared" si="50"/>
        <v>1</v>
      </c>
      <c r="S885" s="87"/>
      <c r="T885" s="19"/>
      <c r="U885" s="25"/>
      <c r="V885" s="25"/>
      <c r="W885" s="81"/>
      <c r="X885" s="91" t="e">
        <f ca="1">+VLOOKUP(#REF!,REFERENCIAS!$C:$D,2,0)*VLOOKUP(#REF!,PONDERADORES!A:P,IF(AND(INFORMACION!$T885='REFERENCIAS RIESGO'!$C$36,INFORMACION!$F885=REFERENCIAS!$C$24),16,IF(INFORMACION!$T885='REFERENCIAS RIESGO'!$C$36,13,IF(INFORMACION!$F885=REFERENCIAS!$C$24,10,7))),0)+VLOOKUP(K885,REFERENCIAS!$C:$D,2,0)*VLOOKUP($K$2,PONDERADORES!A:P,IF(AND(INFORMACION!$T885='REFERENCIAS RIESGO'!$C$36,INFORMACION!$F885=REFERENCIAS!$C$24),16,IF(INFORMACION!$T885='REFERENCIAS RIESGO'!$C$36,13,IF(INFORMACION!$F885=REFERENCIAS!$C$24,10,7))),0)+VLOOKUP(L885,REFERENCIAS!$C:$D,2,0)*VLOOKUP($L$2,PONDERADORES!A:P,IF(AND(INFORMACION!$T885='REFERENCIAS RIESGO'!$C$36,INFORMACION!$F885=REFERENCIAS!$C$24),16,IF(INFORMACION!$T885='REFERENCIAS RIESGO'!$C$36,13,IF(INFORMACION!$F885=REFERENCIAS!$C$24,10,7))),0)+VLOOKUP(F885,REFERENCIAS!$C:$D,2,0)*VLOOKUP($F$2,PONDERADORES!A:P,IF(AND(INFORMACION!$T885='REFERENCIAS RIESGO'!$C$36,INFORMACION!$F885=REFERENCIAS!$C$24),16,IF(INFORMACION!$T885='REFERENCIAS RIESGO'!$C$36,13,IF(INFORMACION!$F885=REFERENCIAS!$C$24,10,7))),0)+VLOOKUP(T885,REFERENCIAS!$C:$D,2,0)*VLOOKUP($T$2,PONDERADORES!A:P,IF(AND(INFORMACION!$T885='REFERENCIAS RIESGO'!$C$36,INFORMACION!$F885=REFERENCIAS!$C$24),16,IF(INFORMACION!$T885='REFERENCIAS RIESGO'!$C$36,13,IF(INFORMACION!$F885=REFERENCIAS!$C$24,10,7))),0)+VLOOKUP(IF(J885&lt;=0.2,0.2,IF(AND(J885&gt;0.2,J885&lt;=0.4),0.4,IF(AND(J885&gt;0.4,J885&lt;=0.6),0.6,IF(AND(J885&gt;0.6,J885&lt;=0.8),0.8,IF(AND(J885&gt;0.8,J885&lt;=1),1))))),REFERENCIAS!$C:$D,2,0)*VLOOKUP($J$2,PONDERADORES!A:P,IF(AND(INFORMACION!$T885='REFERENCIAS RIESGO'!$C$36,INFORMACION!$F885=REFERENCIAS!$C$24),16,IF(INFORMACION!$T885='REFERENCIAS RIESGO'!$C$36,13,IF(INFORMACION!$F885=REFERENCIAS!$C$24,10,7))),0)</f>
        <v>#REF!</v>
      </c>
      <c r="Y885" s="68">
        <f>+VLOOKUP(M885,REFERENCIAS!$C:$D,2,0)*VLOOKUP($M$2,PONDERADORES!$A$7:$G$9,7,0)+VLOOKUP(N885,REFERENCIAS!$C:$D,2,0)*VLOOKUP($N$2,PONDERADORES!$A$7:$G$9,7,0)+VLOOKUP(O885,REFERENCIAS!$C:$D,2,0)*VLOOKUP($O$2,PONDERADORES!$A$7:$G$9,7,0)</f>
        <v>0.2</v>
      </c>
      <c r="Z885" s="2">
        <f>+VLOOKUP(IF(R885&lt;0.1,0,IF(AND(R885&gt;=0.1,R885&lt;0.2),0.1,IF(AND(R885&gt;=0.2,R885&lt;0.3),0.2,IF(R885&gt;0.3,0.3,)))),REFERENCIAS!$C:$D,2,0)*VLOOKUP($R$2,PONDERADORES!$A$11:$G$11,7,0)</f>
        <v>15</v>
      </c>
      <c r="AA885" s="92"/>
      <c r="AB885" s="95" t="e">
        <f t="shared" ca="1" si="51"/>
        <v>#REF!</v>
      </c>
      <c r="AC885" s="23" t="e">
        <f ca="1">IF(AB885&gt;REFERENCIAS!$C$62,REFERENCIAS!$B$62,IF(AND(AB885&gt;=REFERENCIAS!$C$63,AB885&lt;REFERENCIAS!$D$63),REFERENCIAS!$B$63,IF(AND(AB885&gt;REFERENCIAS!$C$64,AB885&lt;=REFERENCIAS!$D$64),REFERENCIAS!$B$64,IF(AND(AB885&gt;=REFERENCIAS!$C$65,AB885&lt;REFERENCIAS!$D$65),REFERENCIAS!$B$65, "Revisar"))))</f>
        <v>#REF!</v>
      </c>
      <c r="AD885" s="94" t="e">
        <f ca="1">VLOOKUP(AC885,REFERENCIAS!$B$62:$G$65,4,FALSE)</f>
        <v>#REF!</v>
      </c>
      <c r="AJ885" s="20"/>
    </row>
    <row r="886" spans="1:36" ht="17.25" x14ac:dyDescent="0.25">
      <c r="A886" s="74"/>
      <c r="B886" s="19"/>
      <c r="C886" s="19"/>
      <c r="D886" s="50"/>
      <c r="E886" s="73"/>
      <c r="F886" s="74"/>
      <c r="G886" s="9"/>
      <c r="H886" s="48"/>
      <c r="I886" s="49">
        <f t="shared" ca="1" si="49"/>
        <v>2022</v>
      </c>
      <c r="J886" s="22">
        <f t="shared" ca="1" si="48"/>
        <v>1</v>
      </c>
      <c r="K886" s="19"/>
      <c r="L886" s="73"/>
      <c r="M886" s="74"/>
      <c r="N886" s="19"/>
      <c r="O886" s="73"/>
      <c r="P886" s="82">
        <v>1</v>
      </c>
      <c r="Q886" s="24">
        <v>1</v>
      </c>
      <c r="R886" s="81">
        <f t="shared" si="50"/>
        <v>1</v>
      </c>
      <c r="S886" s="87"/>
      <c r="T886" s="19"/>
      <c r="U886" s="25"/>
      <c r="V886" s="25"/>
      <c r="W886" s="81"/>
      <c r="X886" s="91" t="e">
        <f ca="1">+VLOOKUP(#REF!,REFERENCIAS!$C:$D,2,0)*VLOOKUP(#REF!,PONDERADORES!A:P,IF(AND(INFORMACION!$T886='REFERENCIAS RIESGO'!$C$36,INFORMACION!$F886=REFERENCIAS!$C$24),16,IF(INFORMACION!$T886='REFERENCIAS RIESGO'!$C$36,13,IF(INFORMACION!$F886=REFERENCIAS!$C$24,10,7))),0)+VLOOKUP(K886,REFERENCIAS!$C:$D,2,0)*VLOOKUP($K$2,PONDERADORES!A:P,IF(AND(INFORMACION!$T886='REFERENCIAS RIESGO'!$C$36,INFORMACION!$F886=REFERENCIAS!$C$24),16,IF(INFORMACION!$T886='REFERENCIAS RIESGO'!$C$36,13,IF(INFORMACION!$F886=REFERENCIAS!$C$24,10,7))),0)+VLOOKUP(L886,REFERENCIAS!$C:$D,2,0)*VLOOKUP($L$2,PONDERADORES!A:P,IF(AND(INFORMACION!$T886='REFERENCIAS RIESGO'!$C$36,INFORMACION!$F886=REFERENCIAS!$C$24),16,IF(INFORMACION!$T886='REFERENCIAS RIESGO'!$C$36,13,IF(INFORMACION!$F886=REFERENCIAS!$C$24,10,7))),0)+VLOOKUP(F886,REFERENCIAS!$C:$D,2,0)*VLOOKUP($F$2,PONDERADORES!A:P,IF(AND(INFORMACION!$T886='REFERENCIAS RIESGO'!$C$36,INFORMACION!$F886=REFERENCIAS!$C$24),16,IF(INFORMACION!$T886='REFERENCIAS RIESGO'!$C$36,13,IF(INFORMACION!$F886=REFERENCIAS!$C$24,10,7))),0)+VLOOKUP(T886,REFERENCIAS!$C:$D,2,0)*VLOOKUP($T$2,PONDERADORES!A:P,IF(AND(INFORMACION!$T886='REFERENCIAS RIESGO'!$C$36,INFORMACION!$F886=REFERENCIAS!$C$24),16,IF(INFORMACION!$T886='REFERENCIAS RIESGO'!$C$36,13,IF(INFORMACION!$F886=REFERENCIAS!$C$24,10,7))),0)+VLOOKUP(IF(J886&lt;=0.2,0.2,IF(AND(J886&gt;0.2,J886&lt;=0.4),0.4,IF(AND(J886&gt;0.4,J886&lt;=0.6),0.6,IF(AND(J886&gt;0.6,J886&lt;=0.8),0.8,IF(AND(J886&gt;0.8,J886&lt;=1),1))))),REFERENCIAS!$C:$D,2,0)*VLOOKUP($J$2,PONDERADORES!A:P,IF(AND(INFORMACION!$T886='REFERENCIAS RIESGO'!$C$36,INFORMACION!$F886=REFERENCIAS!$C$24),16,IF(INFORMACION!$T886='REFERENCIAS RIESGO'!$C$36,13,IF(INFORMACION!$F886=REFERENCIAS!$C$24,10,7))),0)</f>
        <v>#REF!</v>
      </c>
      <c r="Y886" s="68">
        <f>+VLOOKUP(M886,REFERENCIAS!$C:$D,2,0)*VLOOKUP($M$2,PONDERADORES!$A$7:$G$9,7,0)+VLOOKUP(N886,REFERENCIAS!$C:$D,2,0)*VLOOKUP($N$2,PONDERADORES!$A$7:$G$9,7,0)+VLOOKUP(O886,REFERENCIAS!$C:$D,2,0)*VLOOKUP($O$2,PONDERADORES!$A$7:$G$9,7,0)</f>
        <v>0.2</v>
      </c>
      <c r="Z886" s="2">
        <f>+VLOOKUP(IF(R886&lt;0.1,0,IF(AND(R886&gt;=0.1,R886&lt;0.2),0.1,IF(AND(R886&gt;=0.2,R886&lt;0.3),0.2,IF(R886&gt;0.3,0.3,)))),REFERENCIAS!$C:$D,2,0)*VLOOKUP($R$2,PONDERADORES!$A$11:$G$11,7,0)</f>
        <v>15</v>
      </c>
      <c r="AA886" s="92"/>
      <c r="AB886" s="95" t="e">
        <f t="shared" ca="1" si="51"/>
        <v>#REF!</v>
      </c>
      <c r="AC886" s="23" t="e">
        <f ca="1">IF(AB886&gt;REFERENCIAS!$C$62,REFERENCIAS!$B$62,IF(AND(AB886&gt;=REFERENCIAS!$C$63,AB886&lt;REFERENCIAS!$D$63),REFERENCIAS!$B$63,IF(AND(AB886&gt;REFERENCIAS!$C$64,AB886&lt;=REFERENCIAS!$D$64),REFERENCIAS!$B$64,IF(AND(AB886&gt;=REFERENCIAS!$C$65,AB886&lt;REFERENCIAS!$D$65),REFERENCIAS!$B$65, "Revisar"))))</f>
        <v>#REF!</v>
      </c>
      <c r="AD886" s="94" t="e">
        <f ca="1">VLOOKUP(AC886,REFERENCIAS!$B$62:$G$65,4,FALSE)</f>
        <v>#REF!</v>
      </c>
      <c r="AJ886" s="20"/>
    </row>
    <row r="887" spans="1:36" ht="17.25" x14ac:dyDescent="0.25">
      <c r="A887" s="74"/>
      <c r="B887" s="19"/>
      <c r="C887" s="19"/>
      <c r="D887" s="50"/>
      <c r="E887" s="73"/>
      <c r="F887" s="74"/>
      <c r="G887" s="9"/>
      <c r="H887" s="48"/>
      <c r="I887" s="49">
        <f t="shared" ca="1" si="49"/>
        <v>2022</v>
      </c>
      <c r="J887" s="22">
        <f t="shared" ca="1" si="48"/>
        <v>1</v>
      </c>
      <c r="K887" s="19"/>
      <c r="L887" s="73"/>
      <c r="M887" s="74"/>
      <c r="N887" s="19"/>
      <c r="O887" s="73"/>
      <c r="P887" s="82">
        <v>1</v>
      </c>
      <c r="Q887" s="24">
        <v>1</v>
      </c>
      <c r="R887" s="81">
        <f t="shared" si="50"/>
        <v>1</v>
      </c>
      <c r="S887" s="87"/>
      <c r="T887" s="19"/>
      <c r="U887" s="25"/>
      <c r="V887" s="25"/>
      <c r="W887" s="81"/>
      <c r="X887" s="91" t="e">
        <f ca="1">+VLOOKUP(#REF!,REFERENCIAS!$C:$D,2,0)*VLOOKUP(#REF!,PONDERADORES!A:P,IF(AND(INFORMACION!$T887='REFERENCIAS RIESGO'!$C$36,INFORMACION!$F887=REFERENCIAS!$C$24),16,IF(INFORMACION!$T887='REFERENCIAS RIESGO'!$C$36,13,IF(INFORMACION!$F887=REFERENCIAS!$C$24,10,7))),0)+VLOOKUP(K887,REFERENCIAS!$C:$D,2,0)*VLOOKUP($K$2,PONDERADORES!A:P,IF(AND(INFORMACION!$T887='REFERENCIAS RIESGO'!$C$36,INFORMACION!$F887=REFERENCIAS!$C$24),16,IF(INFORMACION!$T887='REFERENCIAS RIESGO'!$C$36,13,IF(INFORMACION!$F887=REFERENCIAS!$C$24,10,7))),0)+VLOOKUP(L887,REFERENCIAS!$C:$D,2,0)*VLOOKUP($L$2,PONDERADORES!A:P,IF(AND(INFORMACION!$T887='REFERENCIAS RIESGO'!$C$36,INFORMACION!$F887=REFERENCIAS!$C$24),16,IF(INFORMACION!$T887='REFERENCIAS RIESGO'!$C$36,13,IF(INFORMACION!$F887=REFERENCIAS!$C$24,10,7))),0)+VLOOKUP(F887,REFERENCIAS!$C:$D,2,0)*VLOOKUP($F$2,PONDERADORES!A:P,IF(AND(INFORMACION!$T887='REFERENCIAS RIESGO'!$C$36,INFORMACION!$F887=REFERENCIAS!$C$24),16,IF(INFORMACION!$T887='REFERENCIAS RIESGO'!$C$36,13,IF(INFORMACION!$F887=REFERENCIAS!$C$24,10,7))),0)+VLOOKUP(T887,REFERENCIAS!$C:$D,2,0)*VLOOKUP($T$2,PONDERADORES!A:P,IF(AND(INFORMACION!$T887='REFERENCIAS RIESGO'!$C$36,INFORMACION!$F887=REFERENCIAS!$C$24),16,IF(INFORMACION!$T887='REFERENCIAS RIESGO'!$C$36,13,IF(INFORMACION!$F887=REFERENCIAS!$C$24,10,7))),0)+VLOOKUP(IF(J887&lt;=0.2,0.2,IF(AND(J887&gt;0.2,J887&lt;=0.4),0.4,IF(AND(J887&gt;0.4,J887&lt;=0.6),0.6,IF(AND(J887&gt;0.6,J887&lt;=0.8),0.8,IF(AND(J887&gt;0.8,J887&lt;=1),1))))),REFERENCIAS!$C:$D,2,0)*VLOOKUP($J$2,PONDERADORES!A:P,IF(AND(INFORMACION!$T887='REFERENCIAS RIESGO'!$C$36,INFORMACION!$F887=REFERENCIAS!$C$24),16,IF(INFORMACION!$T887='REFERENCIAS RIESGO'!$C$36,13,IF(INFORMACION!$F887=REFERENCIAS!$C$24,10,7))),0)</f>
        <v>#REF!</v>
      </c>
      <c r="Y887" s="68">
        <f>+VLOOKUP(M887,REFERENCIAS!$C:$D,2,0)*VLOOKUP($M$2,PONDERADORES!$A$7:$G$9,7,0)+VLOOKUP(N887,REFERENCIAS!$C:$D,2,0)*VLOOKUP($N$2,PONDERADORES!$A$7:$G$9,7,0)+VLOOKUP(O887,REFERENCIAS!$C:$D,2,0)*VLOOKUP($O$2,PONDERADORES!$A$7:$G$9,7,0)</f>
        <v>0.2</v>
      </c>
      <c r="Z887" s="2">
        <f>+VLOOKUP(IF(R887&lt;0.1,0,IF(AND(R887&gt;=0.1,R887&lt;0.2),0.1,IF(AND(R887&gt;=0.2,R887&lt;0.3),0.2,IF(R887&gt;0.3,0.3,)))),REFERENCIAS!$C:$D,2,0)*VLOOKUP($R$2,PONDERADORES!$A$11:$G$11,7,0)</f>
        <v>15</v>
      </c>
      <c r="AA887" s="92"/>
      <c r="AB887" s="95" t="e">
        <f t="shared" ca="1" si="51"/>
        <v>#REF!</v>
      </c>
      <c r="AC887" s="23" t="e">
        <f ca="1">IF(AB887&gt;REFERENCIAS!$C$62,REFERENCIAS!$B$62,IF(AND(AB887&gt;=REFERENCIAS!$C$63,AB887&lt;REFERENCIAS!$D$63),REFERENCIAS!$B$63,IF(AND(AB887&gt;REFERENCIAS!$C$64,AB887&lt;=REFERENCIAS!$D$64),REFERENCIAS!$B$64,IF(AND(AB887&gt;=REFERENCIAS!$C$65,AB887&lt;REFERENCIAS!$D$65),REFERENCIAS!$B$65, "Revisar"))))</f>
        <v>#REF!</v>
      </c>
      <c r="AD887" s="94" t="e">
        <f ca="1">VLOOKUP(AC887,REFERENCIAS!$B$62:$G$65,4,FALSE)</f>
        <v>#REF!</v>
      </c>
      <c r="AJ887" s="20"/>
    </row>
    <row r="888" spans="1:36" ht="17.25" x14ac:dyDescent="0.25">
      <c r="A888" s="74"/>
      <c r="B888" s="19"/>
      <c r="C888" s="19"/>
      <c r="D888" s="50"/>
      <c r="E888" s="73"/>
      <c r="F888" s="74"/>
      <c r="G888" s="9"/>
      <c r="H888" s="48"/>
      <c r="I888" s="49">
        <f t="shared" ca="1" si="49"/>
        <v>2022</v>
      </c>
      <c r="J888" s="22">
        <f t="shared" ca="1" si="48"/>
        <v>1</v>
      </c>
      <c r="K888" s="19"/>
      <c r="L888" s="73"/>
      <c r="M888" s="74"/>
      <c r="N888" s="19"/>
      <c r="O888" s="73"/>
      <c r="P888" s="82">
        <v>1</v>
      </c>
      <c r="Q888" s="24">
        <v>1</v>
      </c>
      <c r="R888" s="81">
        <f t="shared" si="50"/>
        <v>1</v>
      </c>
      <c r="S888" s="87"/>
      <c r="T888" s="19"/>
      <c r="U888" s="25"/>
      <c r="V888" s="25"/>
      <c r="W888" s="81"/>
      <c r="X888" s="91" t="e">
        <f ca="1">+VLOOKUP(#REF!,REFERENCIAS!$C:$D,2,0)*VLOOKUP(#REF!,PONDERADORES!A:P,IF(AND(INFORMACION!$T888='REFERENCIAS RIESGO'!$C$36,INFORMACION!$F888=REFERENCIAS!$C$24),16,IF(INFORMACION!$T888='REFERENCIAS RIESGO'!$C$36,13,IF(INFORMACION!$F888=REFERENCIAS!$C$24,10,7))),0)+VLOOKUP(K888,REFERENCIAS!$C:$D,2,0)*VLOOKUP($K$2,PONDERADORES!A:P,IF(AND(INFORMACION!$T888='REFERENCIAS RIESGO'!$C$36,INFORMACION!$F888=REFERENCIAS!$C$24),16,IF(INFORMACION!$T888='REFERENCIAS RIESGO'!$C$36,13,IF(INFORMACION!$F888=REFERENCIAS!$C$24,10,7))),0)+VLOOKUP(L888,REFERENCIAS!$C:$D,2,0)*VLOOKUP($L$2,PONDERADORES!A:P,IF(AND(INFORMACION!$T888='REFERENCIAS RIESGO'!$C$36,INFORMACION!$F888=REFERENCIAS!$C$24),16,IF(INFORMACION!$T888='REFERENCIAS RIESGO'!$C$36,13,IF(INFORMACION!$F888=REFERENCIAS!$C$24,10,7))),0)+VLOOKUP(F888,REFERENCIAS!$C:$D,2,0)*VLOOKUP($F$2,PONDERADORES!A:P,IF(AND(INFORMACION!$T888='REFERENCIAS RIESGO'!$C$36,INFORMACION!$F888=REFERENCIAS!$C$24),16,IF(INFORMACION!$T888='REFERENCIAS RIESGO'!$C$36,13,IF(INFORMACION!$F888=REFERENCIAS!$C$24,10,7))),0)+VLOOKUP(T888,REFERENCIAS!$C:$D,2,0)*VLOOKUP($T$2,PONDERADORES!A:P,IF(AND(INFORMACION!$T888='REFERENCIAS RIESGO'!$C$36,INFORMACION!$F888=REFERENCIAS!$C$24),16,IF(INFORMACION!$T888='REFERENCIAS RIESGO'!$C$36,13,IF(INFORMACION!$F888=REFERENCIAS!$C$24,10,7))),0)+VLOOKUP(IF(J888&lt;=0.2,0.2,IF(AND(J888&gt;0.2,J888&lt;=0.4),0.4,IF(AND(J888&gt;0.4,J888&lt;=0.6),0.6,IF(AND(J888&gt;0.6,J888&lt;=0.8),0.8,IF(AND(J888&gt;0.8,J888&lt;=1),1))))),REFERENCIAS!$C:$D,2,0)*VLOOKUP($J$2,PONDERADORES!A:P,IF(AND(INFORMACION!$T888='REFERENCIAS RIESGO'!$C$36,INFORMACION!$F888=REFERENCIAS!$C$24),16,IF(INFORMACION!$T888='REFERENCIAS RIESGO'!$C$36,13,IF(INFORMACION!$F888=REFERENCIAS!$C$24,10,7))),0)</f>
        <v>#REF!</v>
      </c>
      <c r="Y888" s="68">
        <f>+VLOOKUP(M888,REFERENCIAS!$C:$D,2,0)*VLOOKUP($M$2,PONDERADORES!$A$7:$G$9,7,0)+VLOOKUP(N888,REFERENCIAS!$C:$D,2,0)*VLOOKUP($N$2,PONDERADORES!$A$7:$G$9,7,0)+VLOOKUP(O888,REFERENCIAS!$C:$D,2,0)*VLOOKUP($O$2,PONDERADORES!$A$7:$G$9,7,0)</f>
        <v>0.2</v>
      </c>
      <c r="Z888" s="2">
        <f>+VLOOKUP(IF(R888&lt;0.1,0,IF(AND(R888&gt;=0.1,R888&lt;0.2),0.1,IF(AND(R888&gt;=0.2,R888&lt;0.3),0.2,IF(R888&gt;0.3,0.3,)))),REFERENCIAS!$C:$D,2,0)*VLOOKUP($R$2,PONDERADORES!$A$11:$G$11,7,0)</f>
        <v>15</v>
      </c>
      <c r="AA888" s="92"/>
      <c r="AB888" s="95" t="e">
        <f t="shared" ca="1" si="51"/>
        <v>#REF!</v>
      </c>
      <c r="AC888" s="23" t="e">
        <f ca="1">IF(AB888&gt;REFERENCIAS!$C$62,REFERENCIAS!$B$62,IF(AND(AB888&gt;=REFERENCIAS!$C$63,AB888&lt;REFERENCIAS!$D$63),REFERENCIAS!$B$63,IF(AND(AB888&gt;REFERENCIAS!$C$64,AB888&lt;=REFERENCIAS!$D$64),REFERENCIAS!$B$64,IF(AND(AB888&gt;=REFERENCIAS!$C$65,AB888&lt;REFERENCIAS!$D$65),REFERENCIAS!$B$65, "Revisar"))))</f>
        <v>#REF!</v>
      </c>
      <c r="AD888" s="94" t="e">
        <f ca="1">VLOOKUP(AC888,REFERENCIAS!$B$62:$G$65,4,FALSE)</f>
        <v>#REF!</v>
      </c>
      <c r="AJ888" s="20"/>
    </row>
    <row r="889" spans="1:36" ht="17.25" x14ac:dyDescent="0.25">
      <c r="A889" s="74"/>
      <c r="B889" s="19"/>
      <c r="C889" s="19"/>
      <c r="D889" s="50"/>
      <c r="E889" s="73"/>
      <c r="F889" s="74"/>
      <c r="G889" s="9"/>
      <c r="H889" s="48"/>
      <c r="I889" s="49">
        <f t="shared" ca="1" si="49"/>
        <v>2022</v>
      </c>
      <c r="J889" s="22">
        <f t="shared" ca="1" si="48"/>
        <v>1</v>
      </c>
      <c r="K889" s="19"/>
      <c r="L889" s="73"/>
      <c r="M889" s="74"/>
      <c r="N889" s="19"/>
      <c r="O889" s="73"/>
      <c r="P889" s="82">
        <v>1</v>
      </c>
      <c r="Q889" s="24">
        <v>1</v>
      </c>
      <c r="R889" s="81">
        <f t="shared" si="50"/>
        <v>1</v>
      </c>
      <c r="S889" s="87"/>
      <c r="T889" s="19"/>
      <c r="U889" s="25"/>
      <c r="V889" s="25"/>
      <c r="W889" s="81"/>
      <c r="X889" s="91" t="e">
        <f ca="1">+VLOOKUP(#REF!,REFERENCIAS!$C:$D,2,0)*VLOOKUP(#REF!,PONDERADORES!A:P,IF(AND(INFORMACION!$T889='REFERENCIAS RIESGO'!$C$36,INFORMACION!$F889=REFERENCIAS!$C$24),16,IF(INFORMACION!$T889='REFERENCIAS RIESGO'!$C$36,13,IF(INFORMACION!$F889=REFERENCIAS!$C$24,10,7))),0)+VLOOKUP(K889,REFERENCIAS!$C:$D,2,0)*VLOOKUP($K$2,PONDERADORES!A:P,IF(AND(INFORMACION!$T889='REFERENCIAS RIESGO'!$C$36,INFORMACION!$F889=REFERENCIAS!$C$24),16,IF(INFORMACION!$T889='REFERENCIAS RIESGO'!$C$36,13,IF(INFORMACION!$F889=REFERENCIAS!$C$24,10,7))),0)+VLOOKUP(L889,REFERENCIAS!$C:$D,2,0)*VLOOKUP($L$2,PONDERADORES!A:P,IF(AND(INFORMACION!$T889='REFERENCIAS RIESGO'!$C$36,INFORMACION!$F889=REFERENCIAS!$C$24),16,IF(INFORMACION!$T889='REFERENCIAS RIESGO'!$C$36,13,IF(INFORMACION!$F889=REFERENCIAS!$C$24,10,7))),0)+VLOOKUP(F889,REFERENCIAS!$C:$D,2,0)*VLOOKUP($F$2,PONDERADORES!A:P,IF(AND(INFORMACION!$T889='REFERENCIAS RIESGO'!$C$36,INFORMACION!$F889=REFERENCIAS!$C$24),16,IF(INFORMACION!$T889='REFERENCIAS RIESGO'!$C$36,13,IF(INFORMACION!$F889=REFERENCIAS!$C$24,10,7))),0)+VLOOKUP(T889,REFERENCIAS!$C:$D,2,0)*VLOOKUP($T$2,PONDERADORES!A:P,IF(AND(INFORMACION!$T889='REFERENCIAS RIESGO'!$C$36,INFORMACION!$F889=REFERENCIAS!$C$24),16,IF(INFORMACION!$T889='REFERENCIAS RIESGO'!$C$36,13,IF(INFORMACION!$F889=REFERENCIAS!$C$24,10,7))),0)+VLOOKUP(IF(J889&lt;=0.2,0.2,IF(AND(J889&gt;0.2,J889&lt;=0.4),0.4,IF(AND(J889&gt;0.4,J889&lt;=0.6),0.6,IF(AND(J889&gt;0.6,J889&lt;=0.8),0.8,IF(AND(J889&gt;0.8,J889&lt;=1),1))))),REFERENCIAS!$C:$D,2,0)*VLOOKUP($J$2,PONDERADORES!A:P,IF(AND(INFORMACION!$T889='REFERENCIAS RIESGO'!$C$36,INFORMACION!$F889=REFERENCIAS!$C$24),16,IF(INFORMACION!$T889='REFERENCIAS RIESGO'!$C$36,13,IF(INFORMACION!$F889=REFERENCIAS!$C$24,10,7))),0)</f>
        <v>#REF!</v>
      </c>
      <c r="Y889" s="68">
        <f>+VLOOKUP(M889,REFERENCIAS!$C:$D,2,0)*VLOOKUP($M$2,PONDERADORES!$A$7:$G$9,7,0)+VLOOKUP(N889,REFERENCIAS!$C:$D,2,0)*VLOOKUP($N$2,PONDERADORES!$A$7:$G$9,7,0)+VLOOKUP(O889,REFERENCIAS!$C:$D,2,0)*VLOOKUP($O$2,PONDERADORES!$A$7:$G$9,7,0)</f>
        <v>0.2</v>
      </c>
      <c r="Z889" s="2">
        <f>+VLOOKUP(IF(R889&lt;0.1,0,IF(AND(R889&gt;=0.1,R889&lt;0.2),0.1,IF(AND(R889&gt;=0.2,R889&lt;0.3),0.2,IF(R889&gt;0.3,0.3,)))),REFERENCIAS!$C:$D,2,0)*VLOOKUP($R$2,PONDERADORES!$A$11:$G$11,7,0)</f>
        <v>15</v>
      </c>
      <c r="AA889" s="92"/>
      <c r="AB889" s="95" t="e">
        <f t="shared" ca="1" si="51"/>
        <v>#REF!</v>
      </c>
      <c r="AC889" s="23" t="e">
        <f ca="1">IF(AB889&gt;REFERENCIAS!$C$62,REFERENCIAS!$B$62,IF(AND(AB889&gt;=REFERENCIAS!$C$63,AB889&lt;REFERENCIAS!$D$63),REFERENCIAS!$B$63,IF(AND(AB889&gt;REFERENCIAS!$C$64,AB889&lt;=REFERENCIAS!$D$64),REFERENCIAS!$B$64,IF(AND(AB889&gt;=REFERENCIAS!$C$65,AB889&lt;REFERENCIAS!$D$65),REFERENCIAS!$B$65, "Revisar"))))</f>
        <v>#REF!</v>
      </c>
      <c r="AD889" s="94" t="e">
        <f ca="1">VLOOKUP(AC889,REFERENCIAS!$B$62:$G$65,4,FALSE)</f>
        <v>#REF!</v>
      </c>
      <c r="AJ889" s="20"/>
    </row>
    <row r="890" spans="1:36" ht="17.25" x14ac:dyDescent="0.25">
      <c r="A890" s="74"/>
      <c r="B890" s="19"/>
      <c r="C890" s="19"/>
      <c r="D890" s="50"/>
      <c r="E890" s="73"/>
      <c r="F890" s="74"/>
      <c r="G890" s="9"/>
      <c r="H890" s="48"/>
      <c r="I890" s="49">
        <f t="shared" ca="1" si="49"/>
        <v>2022</v>
      </c>
      <c r="J890" s="22">
        <f t="shared" ca="1" si="48"/>
        <v>1</v>
      </c>
      <c r="K890" s="19"/>
      <c r="L890" s="73"/>
      <c r="M890" s="74"/>
      <c r="N890" s="19"/>
      <c r="O890" s="73"/>
      <c r="P890" s="82">
        <v>1</v>
      </c>
      <c r="Q890" s="24">
        <v>1</v>
      </c>
      <c r="R890" s="81">
        <f t="shared" si="50"/>
        <v>1</v>
      </c>
      <c r="S890" s="87"/>
      <c r="T890" s="19"/>
      <c r="U890" s="25"/>
      <c r="V890" s="25"/>
      <c r="W890" s="81"/>
      <c r="X890" s="91" t="e">
        <f ca="1">+VLOOKUP(#REF!,REFERENCIAS!$C:$D,2,0)*VLOOKUP(#REF!,PONDERADORES!A:P,IF(AND(INFORMACION!$T890='REFERENCIAS RIESGO'!$C$36,INFORMACION!$F890=REFERENCIAS!$C$24),16,IF(INFORMACION!$T890='REFERENCIAS RIESGO'!$C$36,13,IF(INFORMACION!$F890=REFERENCIAS!$C$24,10,7))),0)+VLOOKUP(K890,REFERENCIAS!$C:$D,2,0)*VLOOKUP($K$2,PONDERADORES!A:P,IF(AND(INFORMACION!$T890='REFERENCIAS RIESGO'!$C$36,INFORMACION!$F890=REFERENCIAS!$C$24),16,IF(INFORMACION!$T890='REFERENCIAS RIESGO'!$C$36,13,IF(INFORMACION!$F890=REFERENCIAS!$C$24,10,7))),0)+VLOOKUP(L890,REFERENCIAS!$C:$D,2,0)*VLOOKUP($L$2,PONDERADORES!A:P,IF(AND(INFORMACION!$T890='REFERENCIAS RIESGO'!$C$36,INFORMACION!$F890=REFERENCIAS!$C$24),16,IF(INFORMACION!$T890='REFERENCIAS RIESGO'!$C$36,13,IF(INFORMACION!$F890=REFERENCIAS!$C$24,10,7))),0)+VLOOKUP(F890,REFERENCIAS!$C:$D,2,0)*VLOOKUP($F$2,PONDERADORES!A:P,IF(AND(INFORMACION!$T890='REFERENCIAS RIESGO'!$C$36,INFORMACION!$F890=REFERENCIAS!$C$24),16,IF(INFORMACION!$T890='REFERENCIAS RIESGO'!$C$36,13,IF(INFORMACION!$F890=REFERENCIAS!$C$24,10,7))),0)+VLOOKUP(T890,REFERENCIAS!$C:$D,2,0)*VLOOKUP($T$2,PONDERADORES!A:P,IF(AND(INFORMACION!$T890='REFERENCIAS RIESGO'!$C$36,INFORMACION!$F890=REFERENCIAS!$C$24),16,IF(INFORMACION!$T890='REFERENCIAS RIESGO'!$C$36,13,IF(INFORMACION!$F890=REFERENCIAS!$C$24,10,7))),0)+VLOOKUP(IF(J890&lt;=0.2,0.2,IF(AND(J890&gt;0.2,J890&lt;=0.4),0.4,IF(AND(J890&gt;0.4,J890&lt;=0.6),0.6,IF(AND(J890&gt;0.6,J890&lt;=0.8),0.8,IF(AND(J890&gt;0.8,J890&lt;=1),1))))),REFERENCIAS!$C:$D,2,0)*VLOOKUP($J$2,PONDERADORES!A:P,IF(AND(INFORMACION!$T890='REFERENCIAS RIESGO'!$C$36,INFORMACION!$F890=REFERENCIAS!$C$24),16,IF(INFORMACION!$T890='REFERENCIAS RIESGO'!$C$36,13,IF(INFORMACION!$F890=REFERENCIAS!$C$24,10,7))),0)</f>
        <v>#REF!</v>
      </c>
      <c r="Y890" s="68">
        <f>+VLOOKUP(M890,REFERENCIAS!$C:$D,2,0)*VLOOKUP($M$2,PONDERADORES!$A$7:$G$9,7,0)+VLOOKUP(N890,REFERENCIAS!$C:$D,2,0)*VLOOKUP($N$2,PONDERADORES!$A$7:$G$9,7,0)+VLOOKUP(O890,REFERENCIAS!$C:$D,2,0)*VLOOKUP($O$2,PONDERADORES!$A$7:$G$9,7,0)</f>
        <v>0.2</v>
      </c>
      <c r="Z890" s="2">
        <f>+VLOOKUP(IF(R890&lt;0.1,0,IF(AND(R890&gt;=0.1,R890&lt;0.2),0.1,IF(AND(R890&gt;=0.2,R890&lt;0.3),0.2,IF(R890&gt;0.3,0.3,)))),REFERENCIAS!$C:$D,2,0)*VLOOKUP($R$2,PONDERADORES!$A$11:$G$11,7,0)</f>
        <v>15</v>
      </c>
      <c r="AA890" s="92"/>
      <c r="AB890" s="95" t="e">
        <f t="shared" ca="1" si="51"/>
        <v>#REF!</v>
      </c>
      <c r="AC890" s="23" t="e">
        <f ca="1">IF(AB890&gt;REFERENCIAS!$C$62,REFERENCIAS!$B$62,IF(AND(AB890&gt;=REFERENCIAS!$C$63,AB890&lt;REFERENCIAS!$D$63),REFERENCIAS!$B$63,IF(AND(AB890&gt;REFERENCIAS!$C$64,AB890&lt;=REFERENCIAS!$D$64),REFERENCIAS!$B$64,IF(AND(AB890&gt;=REFERENCIAS!$C$65,AB890&lt;REFERENCIAS!$D$65),REFERENCIAS!$B$65, "Revisar"))))</f>
        <v>#REF!</v>
      </c>
      <c r="AD890" s="94" t="e">
        <f ca="1">VLOOKUP(AC890,REFERENCIAS!$B$62:$G$65,4,FALSE)</f>
        <v>#REF!</v>
      </c>
      <c r="AJ890" s="20"/>
    </row>
    <row r="891" spans="1:36" ht="17.25" x14ac:dyDescent="0.25">
      <c r="A891" s="74"/>
      <c r="B891" s="19"/>
      <c r="C891" s="19"/>
      <c r="D891" s="50"/>
      <c r="E891" s="73"/>
      <c r="F891" s="74"/>
      <c r="G891" s="9"/>
      <c r="H891" s="48"/>
      <c r="I891" s="49">
        <f t="shared" ca="1" si="49"/>
        <v>2022</v>
      </c>
      <c r="J891" s="22">
        <f t="shared" ca="1" si="48"/>
        <v>1</v>
      </c>
      <c r="K891" s="19"/>
      <c r="L891" s="73"/>
      <c r="M891" s="74"/>
      <c r="N891" s="19"/>
      <c r="O891" s="73"/>
      <c r="P891" s="82">
        <v>1</v>
      </c>
      <c r="Q891" s="24">
        <v>1</v>
      </c>
      <c r="R891" s="81">
        <f t="shared" si="50"/>
        <v>1</v>
      </c>
      <c r="S891" s="87"/>
      <c r="T891" s="19"/>
      <c r="U891" s="25"/>
      <c r="V891" s="25"/>
      <c r="W891" s="81"/>
      <c r="X891" s="91" t="e">
        <f ca="1">+VLOOKUP(#REF!,REFERENCIAS!$C:$D,2,0)*VLOOKUP(#REF!,PONDERADORES!A:P,IF(AND(INFORMACION!$T891='REFERENCIAS RIESGO'!$C$36,INFORMACION!$F891=REFERENCIAS!$C$24),16,IF(INFORMACION!$T891='REFERENCIAS RIESGO'!$C$36,13,IF(INFORMACION!$F891=REFERENCIAS!$C$24,10,7))),0)+VLOOKUP(K891,REFERENCIAS!$C:$D,2,0)*VLOOKUP($K$2,PONDERADORES!A:P,IF(AND(INFORMACION!$T891='REFERENCIAS RIESGO'!$C$36,INFORMACION!$F891=REFERENCIAS!$C$24),16,IF(INFORMACION!$T891='REFERENCIAS RIESGO'!$C$36,13,IF(INFORMACION!$F891=REFERENCIAS!$C$24,10,7))),0)+VLOOKUP(L891,REFERENCIAS!$C:$D,2,0)*VLOOKUP($L$2,PONDERADORES!A:P,IF(AND(INFORMACION!$T891='REFERENCIAS RIESGO'!$C$36,INFORMACION!$F891=REFERENCIAS!$C$24),16,IF(INFORMACION!$T891='REFERENCIAS RIESGO'!$C$36,13,IF(INFORMACION!$F891=REFERENCIAS!$C$24,10,7))),0)+VLOOKUP(F891,REFERENCIAS!$C:$D,2,0)*VLOOKUP($F$2,PONDERADORES!A:P,IF(AND(INFORMACION!$T891='REFERENCIAS RIESGO'!$C$36,INFORMACION!$F891=REFERENCIAS!$C$24),16,IF(INFORMACION!$T891='REFERENCIAS RIESGO'!$C$36,13,IF(INFORMACION!$F891=REFERENCIAS!$C$24,10,7))),0)+VLOOKUP(T891,REFERENCIAS!$C:$D,2,0)*VLOOKUP($T$2,PONDERADORES!A:P,IF(AND(INFORMACION!$T891='REFERENCIAS RIESGO'!$C$36,INFORMACION!$F891=REFERENCIAS!$C$24),16,IF(INFORMACION!$T891='REFERENCIAS RIESGO'!$C$36,13,IF(INFORMACION!$F891=REFERENCIAS!$C$24,10,7))),0)+VLOOKUP(IF(J891&lt;=0.2,0.2,IF(AND(J891&gt;0.2,J891&lt;=0.4),0.4,IF(AND(J891&gt;0.4,J891&lt;=0.6),0.6,IF(AND(J891&gt;0.6,J891&lt;=0.8),0.8,IF(AND(J891&gt;0.8,J891&lt;=1),1))))),REFERENCIAS!$C:$D,2,0)*VLOOKUP($J$2,PONDERADORES!A:P,IF(AND(INFORMACION!$T891='REFERENCIAS RIESGO'!$C$36,INFORMACION!$F891=REFERENCIAS!$C$24),16,IF(INFORMACION!$T891='REFERENCIAS RIESGO'!$C$36,13,IF(INFORMACION!$F891=REFERENCIAS!$C$24,10,7))),0)</f>
        <v>#REF!</v>
      </c>
      <c r="Y891" s="68">
        <f>+VLOOKUP(M891,REFERENCIAS!$C:$D,2,0)*VLOOKUP($M$2,PONDERADORES!$A$7:$G$9,7,0)+VLOOKUP(N891,REFERENCIAS!$C:$D,2,0)*VLOOKUP($N$2,PONDERADORES!$A$7:$G$9,7,0)+VLOOKUP(O891,REFERENCIAS!$C:$D,2,0)*VLOOKUP($O$2,PONDERADORES!$A$7:$G$9,7,0)</f>
        <v>0.2</v>
      </c>
      <c r="Z891" s="2">
        <f>+VLOOKUP(IF(R891&lt;0.1,0,IF(AND(R891&gt;=0.1,R891&lt;0.2),0.1,IF(AND(R891&gt;=0.2,R891&lt;0.3),0.2,IF(R891&gt;0.3,0.3,)))),REFERENCIAS!$C:$D,2,0)*VLOOKUP($R$2,PONDERADORES!$A$11:$G$11,7,0)</f>
        <v>15</v>
      </c>
      <c r="AA891" s="92"/>
      <c r="AB891" s="95" t="e">
        <f t="shared" ca="1" si="51"/>
        <v>#REF!</v>
      </c>
      <c r="AC891" s="23" t="e">
        <f ca="1">IF(AB891&gt;REFERENCIAS!$C$62,REFERENCIAS!$B$62,IF(AND(AB891&gt;=REFERENCIAS!$C$63,AB891&lt;REFERENCIAS!$D$63),REFERENCIAS!$B$63,IF(AND(AB891&gt;REFERENCIAS!$C$64,AB891&lt;=REFERENCIAS!$D$64),REFERENCIAS!$B$64,IF(AND(AB891&gt;=REFERENCIAS!$C$65,AB891&lt;REFERENCIAS!$D$65),REFERENCIAS!$B$65, "Revisar"))))</f>
        <v>#REF!</v>
      </c>
      <c r="AD891" s="94" t="e">
        <f ca="1">VLOOKUP(AC891,REFERENCIAS!$B$62:$G$65,4,FALSE)</f>
        <v>#REF!</v>
      </c>
      <c r="AJ891" s="20"/>
    </row>
    <row r="892" spans="1:36" ht="17.25" x14ac:dyDescent="0.25">
      <c r="A892" s="74"/>
      <c r="B892" s="19"/>
      <c r="C892" s="19"/>
      <c r="D892" s="50"/>
      <c r="E892" s="73"/>
      <c r="F892" s="74"/>
      <c r="G892" s="9"/>
      <c r="H892" s="48"/>
      <c r="I892" s="49">
        <f t="shared" ca="1" si="49"/>
        <v>2022</v>
      </c>
      <c r="J892" s="22">
        <f t="shared" ca="1" si="48"/>
        <v>1</v>
      </c>
      <c r="K892" s="19"/>
      <c r="L892" s="73"/>
      <c r="M892" s="74"/>
      <c r="N892" s="19"/>
      <c r="O892" s="73"/>
      <c r="P892" s="82">
        <v>1</v>
      </c>
      <c r="Q892" s="24">
        <v>1</v>
      </c>
      <c r="R892" s="81">
        <f t="shared" si="50"/>
        <v>1</v>
      </c>
      <c r="S892" s="87"/>
      <c r="T892" s="19"/>
      <c r="U892" s="25"/>
      <c r="V892" s="25"/>
      <c r="W892" s="81"/>
      <c r="X892" s="91" t="e">
        <f ca="1">+VLOOKUP(#REF!,REFERENCIAS!$C:$D,2,0)*VLOOKUP(#REF!,PONDERADORES!A:P,IF(AND(INFORMACION!$T892='REFERENCIAS RIESGO'!$C$36,INFORMACION!$F892=REFERENCIAS!$C$24),16,IF(INFORMACION!$T892='REFERENCIAS RIESGO'!$C$36,13,IF(INFORMACION!$F892=REFERENCIAS!$C$24,10,7))),0)+VLOOKUP(K892,REFERENCIAS!$C:$D,2,0)*VLOOKUP($K$2,PONDERADORES!A:P,IF(AND(INFORMACION!$T892='REFERENCIAS RIESGO'!$C$36,INFORMACION!$F892=REFERENCIAS!$C$24),16,IF(INFORMACION!$T892='REFERENCIAS RIESGO'!$C$36,13,IF(INFORMACION!$F892=REFERENCIAS!$C$24,10,7))),0)+VLOOKUP(L892,REFERENCIAS!$C:$D,2,0)*VLOOKUP($L$2,PONDERADORES!A:P,IF(AND(INFORMACION!$T892='REFERENCIAS RIESGO'!$C$36,INFORMACION!$F892=REFERENCIAS!$C$24),16,IF(INFORMACION!$T892='REFERENCIAS RIESGO'!$C$36,13,IF(INFORMACION!$F892=REFERENCIAS!$C$24,10,7))),0)+VLOOKUP(F892,REFERENCIAS!$C:$D,2,0)*VLOOKUP($F$2,PONDERADORES!A:P,IF(AND(INFORMACION!$T892='REFERENCIAS RIESGO'!$C$36,INFORMACION!$F892=REFERENCIAS!$C$24),16,IF(INFORMACION!$T892='REFERENCIAS RIESGO'!$C$36,13,IF(INFORMACION!$F892=REFERENCIAS!$C$24,10,7))),0)+VLOOKUP(T892,REFERENCIAS!$C:$D,2,0)*VLOOKUP($T$2,PONDERADORES!A:P,IF(AND(INFORMACION!$T892='REFERENCIAS RIESGO'!$C$36,INFORMACION!$F892=REFERENCIAS!$C$24),16,IF(INFORMACION!$T892='REFERENCIAS RIESGO'!$C$36,13,IF(INFORMACION!$F892=REFERENCIAS!$C$24,10,7))),0)+VLOOKUP(IF(J892&lt;=0.2,0.2,IF(AND(J892&gt;0.2,J892&lt;=0.4),0.4,IF(AND(J892&gt;0.4,J892&lt;=0.6),0.6,IF(AND(J892&gt;0.6,J892&lt;=0.8),0.8,IF(AND(J892&gt;0.8,J892&lt;=1),1))))),REFERENCIAS!$C:$D,2,0)*VLOOKUP($J$2,PONDERADORES!A:P,IF(AND(INFORMACION!$T892='REFERENCIAS RIESGO'!$C$36,INFORMACION!$F892=REFERENCIAS!$C$24),16,IF(INFORMACION!$T892='REFERENCIAS RIESGO'!$C$36,13,IF(INFORMACION!$F892=REFERENCIAS!$C$24,10,7))),0)</f>
        <v>#REF!</v>
      </c>
      <c r="Y892" s="68">
        <f>+VLOOKUP(M892,REFERENCIAS!$C:$D,2,0)*VLOOKUP($M$2,PONDERADORES!$A$7:$G$9,7,0)+VLOOKUP(N892,REFERENCIAS!$C:$D,2,0)*VLOOKUP($N$2,PONDERADORES!$A$7:$G$9,7,0)+VLOOKUP(O892,REFERENCIAS!$C:$D,2,0)*VLOOKUP($O$2,PONDERADORES!$A$7:$G$9,7,0)</f>
        <v>0.2</v>
      </c>
      <c r="Z892" s="2">
        <f>+VLOOKUP(IF(R892&lt;0.1,0,IF(AND(R892&gt;=0.1,R892&lt;0.2),0.1,IF(AND(R892&gt;=0.2,R892&lt;0.3),0.2,IF(R892&gt;0.3,0.3,)))),REFERENCIAS!$C:$D,2,0)*VLOOKUP($R$2,PONDERADORES!$A$11:$G$11,7,0)</f>
        <v>15</v>
      </c>
      <c r="AA892" s="92"/>
      <c r="AB892" s="95" t="e">
        <f t="shared" ca="1" si="51"/>
        <v>#REF!</v>
      </c>
      <c r="AC892" s="23" t="e">
        <f ca="1">IF(AB892&gt;REFERENCIAS!$C$62,REFERENCIAS!$B$62,IF(AND(AB892&gt;=REFERENCIAS!$C$63,AB892&lt;REFERENCIAS!$D$63),REFERENCIAS!$B$63,IF(AND(AB892&gt;REFERENCIAS!$C$64,AB892&lt;=REFERENCIAS!$D$64),REFERENCIAS!$B$64,IF(AND(AB892&gt;=REFERENCIAS!$C$65,AB892&lt;REFERENCIAS!$D$65),REFERENCIAS!$B$65, "Revisar"))))</f>
        <v>#REF!</v>
      </c>
      <c r="AD892" s="94" t="e">
        <f ca="1">VLOOKUP(AC892,REFERENCIAS!$B$62:$G$65,4,FALSE)</f>
        <v>#REF!</v>
      </c>
      <c r="AJ892" s="20"/>
    </row>
    <row r="893" spans="1:36" ht="17.25" x14ac:dyDescent="0.25">
      <c r="A893" s="74"/>
      <c r="B893" s="19"/>
      <c r="C893" s="19"/>
      <c r="D893" s="50"/>
      <c r="E893" s="73"/>
      <c r="F893" s="74"/>
      <c r="G893" s="9"/>
      <c r="H893" s="48"/>
      <c r="I893" s="49">
        <f t="shared" ca="1" si="49"/>
        <v>2022</v>
      </c>
      <c r="J893" s="22">
        <f t="shared" ca="1" si="48"/>
        <v>1</v>
      </c>
      <c r="K893" s="19"/>
      <c r="L893" s="73"/>
      <c r="M893" s="74"/>
      <c r="N893" s="19"/>
      <c r="O893" s="73"/>
      <c r="P893" s="82">
        <v>1</v>
      </c>
      <c r="Q893" s="24">
        <v>1</v>
      </c>
      <c r="R893" s="81">
        <f t="shared" si="50"/>
        <v>1</v>
      </c>
      <c r="S893" s="87"/>
      <c r="T893" s="19"/>
      <c r="U893" s="25"/>
      <c r="V893" s="25"/>
      <c r="W893" s="81"/>
      <c r="X893" s="91" t="e">
        <f ca="1">+VLOOKUP(#REF!,REFERENCIAS!$C:$D,2,0)*VLOOKUP(#REF!,PONDERADORES!A:P,IF(AND(INFORMACION!$T893='REFERENCIAS RIESGO'!$C$36,INFORMACION!$F893=REFERENCIAS!$C$24),16,IF(INFORMACION!$T893='REFERENCIAS RIESGO'!$C$36,13,IF(INFORMACION!$F893=REFERENCIAS!$C$24,10,7))),0)+VLOOKUP(K893,REFERENCIAS!$C:$D,2,0)*VLOOKUP($K$2,PONDERADORES!A:P,IF(AND(INFORMACION!$T893='REFERENCIAS RIESGO'!$C$36,INFORMACION!$F893=REFERENCIAS!$C$24),16,IF(INFORMACION!$T893='REFERENCIAS RIESGO'!$C$36,13,IF(INFORMACION!$F893=REFERENCIAS!$C$24,10,7))),0)+VLOOKUP(L893,REFERENCIAS!$C:$D,2,0)*VLOOKUP($L$2,PONDERADORES!A:P,IF(AND(INFORMACION!$T893='REFERENCIAS RIESGO'!$C$36,INFORMACION!$F893=REFERENCIAS!$C$24),16,IF(INFORMACION!$T893='REFERENCIAS RIESGO'!$C$36,13,IF(INFORMACION!$F893=REFERENCIAS!$C$24,10,7))),0)+VLOOKUP(F893,REFERENCIAS!$C:$D,2,0)*VLOOKUP($F$2,PONDERADORES!A:P,IF(AND(INFORMACION!$T893='REFERENCIAS RIESGO'!$C$36,INFORMACION!$F893=REFERENCIAS!$C$24),16,IF(INFORMACION!$T893='REFERENCIAS RIESGO'!$C$36,13,IF(INFORMACION!$F893=REFERENCIAS!$C$24,10,7))),0)+VLOOKUP(T893,REFERENCIAS!$C:$D,2,0)*VLOOKUP($T$2,PONDERADORES!A:P,IF(AND(INFORMACION!$T893='REFERENCIAS RIESGO'!$C$36,INFORMACION!$F893=REFERENCIAS!$C$24),16,IF(INFORMACION!$T893='REFERENCIAS RIESGO'!$C$36,13,IF(INFORMACION!$F893=REFERENCIAS!$C$24,10,7))),0)+VLOOKUP(IF(J893&lt;=0.2,0.2,IF(AND(J893&gt;0.2,J893&lt;=0.4),0.4,IF(AND(J893&gt;0.4,J893&lt;=0.6),0.6,IF(AND(J893&gt;0.6,J893&lt;=0.8),0.8,IF(AND(J893&gt;0.8,J893&lt;=1),1))))),REFERENCIAS!$C:$D,2,0)*VLOOKUP($J$2,PONDERADORES!A:P,IF(AND(INFORMACION!$T893='REFERENCIAS RIESGO'!$C$36,INFORMACION!$F893=REFERENCIAS!$C$24),16,IF(INFORMACION!$T893='REFERENCIAS RIESGO'!$C$36,13,IF(INFORMACION!$F893=REFERENCIAS!$C$24,10,7))),0)</f>
        <v>#REF!</v>
      </c>
      <c r="Y893" s="68">
        <f>+VLOOKUP(M893,REFERENCIAS!$C:$D,2,0)*VLOOKUP($M$2,PONDERADORES!$A$7:$G$9,7,0)+VLOOKUP(N893,REFERENCIAS!$C:$D,2,0)*VLOOKUP($N$2,PONDERADORES!$A$7:$G$9,7,0)+VLOOKUP(O893,REFERENCIAS!$C:$D,2,0)*VLOOKUP($O$2,PONDERADORES!$A$7:$G$9,7,0)</f>
        <v>0.2</v>
      </c>
      <c r="Z893" s="2">
        <f>+VLOOKUP(IF(R893&lt;0.1,0,IF(AND(R893&gt;=0.1,R893&lt;0.2),0.1,IF(AND(R893&gt;=0.2,R893&lt;0.3),0.2,IF(R893&gt;0.3,0.3,)))),REFERENCIAS!$C:$D,2,0)*VLOOKUP($R$2,PONDERADORES!$A$11:$G$11,7,0)</f>
        <v>15</v>
      </c>
      <c r="AA893" s="92"/>
      <c r="AB893" s="95" t="e">
        <f t="shared" ca="1" si="51"/>
        <v>#REF!</v>
      </c>
      <c r="AC893" s="23" t="e">
        <f ca="1">IF(AB893&gt;REFERENCIAS!$C$62,REFERENCIAS!$B$62,IF(AND(AB893&gt;=REFERENCIAS!$C$63,AB893&lt;REFERENCIAS!$D$63),REFERENCIAS!$B$63,IF(AND(AB893&gt;REFERENCIAS!$C$64,AB893&lt;=REFERENCIAS!$D$64),REFERENCIAS!$B$64,IF(AND(AB893&gt;=REFERENCIAS!$C$65,AB893&lt;REFERENCIAS!$D$65),REFERENCIAS!$B$65, "Revisar"))))</f>
        <v>#REF!</v>
      </c>
      <c r="AD893" s="94" t="e">
        <f ca="1">VLOOKUP(AC893,REFERENCIAS!$B$62:$G$65,4,FALSE)</f>
        <v>#REF!</v>
      </c>
      <c r="AJ893" s="20"/>
    </row>
    <row r="894" spans="1:36" ht="17.25" x14ac:dyDescent="0.25">
      <c r="A894" s="74"/>
      <c r="B894" s="19"/>
      <c r="C894" s="19"/>
      <c r="D894" s="50"/>
      <c r="E894" s="73"/>
      <c r="F894" s="74"/>
      <c r="G894" s="9"/>
      <c r="H894" s="48"/>
      <c r="I894" s="49">
        <f t="shared" ca="1" si="49"/>
        <v>2022</v>
      </c>
      <c r="J894" s="22">
        <f t="shared" ca="1" si="48"/>
        <v>1</v>
      </c>
      <c r="K894" s="19"/>
      <c r="L894" s="73"/>
      <c r="M894" s="74"/>
      <c r="N894" s="19"/>
      <c r="O894" s="73"/>
      <c r="P894" s="82">
        <v>1</v>
      </c>
      <c r="Q894" s="24">
        <v>1</v>
      </c>
      <c r="R894" s="81">
        <f t="shared" si="50"/>
        <v>1</v>
      </c>
      <c r="S894" s="87"/>
      <c r="T894" s="19"/>
      <c r="U894" s="25"/>
      <c r="V894" s="25"/>
      <c r="W894" s="81"/>
      <c r="X894" s="91" t="e">
        <f ca="1">+VLOOKUP(#REF!,REFERENCIAS!$C:$D,2,0)*VLOOKUP(#REF!,PONDERADORES!A:P,IF(AND(INFORMACION!$T894='REFERENCIAS RIESGO'!$C$36,INFORMACION!$F894=REFERENCIAS!$C$24),16,IF(INFORMACION!$T894='REFERENCIAS RIESGO'!$C$36,13,IF(INFORMACION!$F894=REFERENCIAS!$C$24,10,7))),0)+VLOOKUP(K894,REFERENCIAS!$C:$D,2,0)*VLOOKUP($K$2,PONDERADORES!A:P,IF(AND(INFORMACION!$T894='REFERENCIAS RIESGO'!$C$36,INFORMACION!$F894=REFERENCIAS!$C$24),16,IF(INFORMACION!$T894='REFERENCIAS RIESGO'!$C$36,13,IF(INFORMACION!$F894=REFERENCIAS!$C$24,10,7))),0)+VLOOKUP(L894,REFERENCIAS!$C:$D,2,0)*VLOOKUP($L$2,PONDERADORES!A:P,IF(AND(INFORMACION!$T894='REFERENCIAS RIESGO'!$C$36,INFORMACION!$F894=REFERENCIAS!$C$24),16,IF(INFORMACION!$T894='REFERENCIAS RIESGO'!$C$36,13,IF(INFORMACION!$F894=REFERENCIAS!$C$24,10,7))),0)+VLOOKUP(F894,REFERENCIAS!$C:$D,2,0)*VLOOKUP($F$2,PONDERADORES!A:P,IF(AND(INFORMACION!$T894='REFERENCIAS RIESGO'!$C$36,INFORMACION!$F894=REFERENCIAS!$C$24),16,IF(INFORMACION!$T894='REFERENCIAS RIESGO'!$C$36,13,IF(INFORMACION!$F894=REFERENCIAS!$C$24,10,7))),0)+VLOOKUP(T894,REFERENCIAS!$C:$D,2,0)*VLOOKUP($T$2,PONDERADORES!A:P,IF(AND(INFORMACION!$T894='REFERENCIAS RIESGO'!$C$36,INFORMACION!$F894=REFERENCIAS!$C$24),16,IF(INFORMACION!$T894='REFERENCIAS RIESGO'!$C$36,13,IF(INFORMACION!$F894=REFERENCIAS!$C$24,10,7))),0)+VLOOKUP(IF(J894&lt;=0.2,0.2,IF(AND(J894&gt;0.2,J894&lt;=0.4),0.4,IF(AND(J894&gt;0.4,J894&lt;=0.6),0.6,IF(AND(J894&gt;0.6,J894&lt;=0.8),0.8,IF(AND(J894&gt;0.8,J894&lt;=1),1))))),REFERENCIAS!$C:$D,2,0)*VLOOKUP($J$2,PONDERADORES!A:P,IF(AND(INFORMACION!$T894='REFERENCIAS RIESGO'!$C$36,INFORMACION!$F894=REFERENCIAS!$C$24),16,IF(INFORMACION!$T894='REFERENCIAS RIESGO'!$C$36,13,IF(INFORMACION!$F894=REFERENCIAS!$C$24,10,7))),0)</f>
        <v>#REF!</v>
      </c>
      <c r="Y894" s="68">
        <f>+VLOOKUP(M894,REFERENCIAS!$C:$D,2,0)*VLOOKUP($M$2,PONDERADORES!$A$7:$G$9,7,0)+VLOOKUP(N894,REFERENCIAS!$C:$D,2,0)*VLOOKUP($N$2,PONDERADORES!$A$7:$G$9,7,0)+VLOOKUP(O894,REFERENCIAS!$C:$D,2,0)*VLOOKUP($O$2,PONDERADORES!$A$7:$G$9,7,0)</f>
        <v>0.2</v>
      </c>
      <c r="Z894" s="2">
        <f>+VLOOKUP(IF(R894&lt;0.1,0,IF(AND(R894&gt;=0.1,R894&lt;0.2),0.1,IF(AND(R894&gt;=0.2,R894&lt;0.3),0.2,IF(R894&gt;0.3,0.3,)))),REFERENCIAS!$C:$D,2,0)*VLOOKUP($R$2,PONDERADORES!$A$11:$G$11,7,0)</f>
        <v>15</v>
      </c>
      <c r="AA894" s="92"/>
      <c r="AB894" s="95" t="e">
        <f t="shared" ca="1" si="51"/>
        <v>#REF!</v>
      </c>
      <c r="AC894" s="23" t="e">
        <f ca="1">IF(AB894&gt;REFERENCIAS!$C$62,REFERENCIAS!$B$62,IF(AND(AB894&gt;=REFERENCIAS!$C$63,AB894&lt;REFERENCIAS!$D$63),REFERENCIAS!$B$63,IF(AND(AB894&gt;REFERENCIAS!$C$64,AB894&lt;=REFERENCIAS!$D$64),REFERENCIAS!$B$64,IF(AND(AB894&gt;=REFERENCIAS!$C$65,AB894&lt;REFERENCIAS!$D$65),REFERENCIAS!$B$65, "Revisar"))))</f>
        <v>#REF!</v>
      </c>
      <c r="AD894" s="94" t="e">
        <f ca="1">VLOOKUP(AC894,REFERENCIAS!$B$62:$G$65,4,FALSE)</f>
        <v>#REF!</v>
      </c>
      <c r="AJ894" s="20"/>
    </row>
    <row r="895" spans="1:36" ht="17.25" x14ac:dyDescent="0.25">
      <c r="A895" s="74"/>
      <c r="B895" s="19"/>
      <c r="C895" s="19"/>
      <c r="D895" s="50"/>
      <c r="E895" s="73"/>
      <c r="F895" s="74"/>
      <c r="G895" s="9"/>
      <c r="H895" s="48"/>
      <c r="I895" s="49">
        <f t="shared" ca="1" si="49"/>
        <v>2022</v>
      </c>
      <c r="J895" s="22">
        <f t="shared" ca="1" si="48"/>
        <v>1</v>
      </c>
      <c r="K895" s="19"/>
      <c r="L895" s="73"/>
      <c r="M895" s="74"/>
      <c r="N895" s="19"/>
      <c r="O895" s="73"/>
      <c r="P895" s="82">
        <v>1</v>
      </c>
      <c r="Q895" s="24">
        <v>1</v>
      </c>
      <c r="R895" s="81">
        <f t="shared" si="50"/>
        <v>1</v>
      </c>
      <c r="S895" s="87"/>
      <c r="T895" s="19"/>
      <c r="U895" s="25"/>
      <c r="V895" s="25"/>
      <c r="W895" s="81"/>
      <c r="X895" s="91" t="e">
        <f ca="1">+VLOOKUP(#REF!,REFERENCIAS!$C:$D,2,0)*VLOOKUP(#REF!,PONDERADORES!A:P,IF(AND(INFORMACION!$T895='REFERENCIAS RIESGO'!$C$36,INFORMACION!$F895=REFERENCIAS!$C$24),16,IF(INFORMACION!$T895='REFERENCIAS RIESGO'!$C$36,13,IF(INFORMACION!$F895=REFERENCIAS!$C$24,10,7))),0)+VLOOKUP(K895,REFERENCIAS!$C:$D,2,0)*VLOOKUP($K$2,PONDERADORES!A:P,IF(AND(INFORMACION!$T895='REFERENCIAS RIESGO'!$C$36,INFORMACION!$F895=REFERENCIAS!$C$24),16,IF(INFORMACION!$T895='REFERENCIAS RIESGO'!$C$36,13,IF(INFORMACION!$F895=REFERENCIAS!$C$24,10,7))),0)+VLOOKUP(L895,REFERENCIAS!$C:$D,2,0)*VLOOKUP($L$2,PONDERADORES!A:P,IF(AND(INFORMACION!$T895='REFERENCIAS RIESGO'!$C$36,INFORMACION!$F895=REFERENCIAS!$C$24),16,IF(INFORMACION!$T895='REFERENCIAS RIESGO'!$C$36,13,IF(INFORMACION!$F895=REFERENCIAS!$C$24,10,7))),0)+VLOOKUP(F895,REFERENCIAS!$C:$D,2,0)*VLOOKUP($F$2,PONDERADORES!A:P,IF(AND(INFORMACION!$T895='REFERENCIAS RIESGO'!$C$36,INFORMACION!$F895=REFERENCIAS!$C$24),16,IF(INFORMACION!$T895='REFERENCIAS RIESGO'!$C$36,13,IF(INFORMACION!$F895=REFERENCIAS!$C$24,10,7))),0)+VLOOKUP(T895,REFERENCIAS!$C:$D,2,0)*VLOOKUP($T$2,PONDERADORES!A:P,IF(AND(INFORMACION!$T895='REFERENCIAS RIESGO'!$C$36,INFORMACION!$F895=REFERENCIAS!$C$24),16,IF(INFORMACION!$T895='REFERENCIAS RIESGO'!$C$36,13,IF(INFORMACION!$F895=REFERENCIAS!$C$24,10,7))),0)+VLOOKUP(IF(J895&lt;=0.2,0.2,IF(AND(J895&gt;0.2,J895&lt;=0.4),0.4,IF(AND(J895&gt;0.4,J895&lt;=0.6),0.6,IF(AND(J895&gt;0.6,J895&lt;=0.8),0.8,IF(AND(J895&gt;0.8,J895&lt;=1),1))))),REFERENCIAS!$C:$D,2,0)*VLOOKUP($J$2,PONDERADORES!A:P,IF(AND(INFORMACION!$T895='REFERENCIAS RIESGO'!$C$36,INFORMACION!$F895=REFERENCIAS!$C$24),16,IF(INFORMACION!$T895='REFERENCIAS RIESGO'!$C$36,13,IF(INFORMACION!$F895=REFERENCIAS!$C$24,10,7))),0)</f>
        <v>#REF!</v>
      </c>
      <c r="Y895" s="68">
        <f>+VLOOKUP(M895,REFERENCIAS!$C:$D,2,0)*VLOOKUP($M$2,PONDERADORES!$A$7:$G$9,7,0)+VLOOKUP(N895,REFERENCIAS!$C:$D,2,0)*VLOOKUP($N$2,PONDERADORES!$A$7:$G$9,7,0)+VLOOKUP(O895,REFERENCIAS!$C:$D,2,0)*VLOOKUP($O$2,PONDERADORES!$A$7:$G$9,7,0)</f>
        <v>0.2</v>
      </c>
      <c r="Z895" s="2">
        <f>+VLOOKUP(IF(R895&lt;0.1,0,IF(AND(R895&gt;=0.1,R895&lt;0.2),0.1,IF(AND(R895&gt;=0.2,R895&lt;0.3),0.2,IF(R895&gt;0.3,0.3,)))),REFERENCIAS!$C:$D,2,0)*VLOOKUP($R$2,PONDERADORES!$A$11:$G$11,7,0)</f>
        <v>15</v>
      </c>
      <c r="AA895" s="92"/>
      <c r="AB895" s="95" t="e">
        <f t="shared" ca="1" si="51"/>
        <v>#REF!</v>
      </c>
      <c r="AC895" s="23" t="e">
        <f ca="1">IF(AB895&gt;REFERENCIAS!$C$62,REFERENCIAS!$B$62,IF(AND(AB895&gt;=REFERENCIAS!$C$63,AB895&lt;REFERENCIAS!$D$63),REFERENCIAS!$B$63,IF(AND(AB895&gt;REFERENCIAS!$C$64,AB895&lt;=REFERENCIAS!$D$64),REFERENCIAS!$B$64,IF(AND(AB895&gt;=REFERENCIAS!$C$65,AB895&lt;REFERENCIAS!$D$65),REFERENCIAS!$B$65, "Revisar"))))</f>
        <v>#REF!</v>
      </c>
      <c r="AD895" s="94" t="e">
        <f ca="1">VLOOKUP(AC895,REFERENCIAS!$B$62:$G$65,4,FALSE)</f>
        <v>#REF!</v>
      </c>
      <c r="AJ895" s="20"/>
    </row>
    <row r="896" spans="1:36" ht="17.25" x14ac:dyDescent="0.25">
      <c r="A896" s="74"/>
      <c r="B896" s="19"/>
      <c r="C896" s="19"/>
      <c r="D896" s="50"/>
      <c r="E896" s="73"/>
      <c r="F896" s="74"/>
      <c r="G896" s="9"/>
      <c r="H896" s="48"/>
      <c r="I896" s="49">
        <f t="shared" ca="1" si="49"/>
        <v>2022</v>
      </c>
      <c r="J896" s="22">
        <f t="shared" ca="1" si="48"/>
        <v>1</v>
      </c>
      <c r="K896" s="19"/>
      <c r="L896" s="73"/>
      <c r="M896" s="74"/>
      <c r="N896" s="19"/>
      <c r="O896" s="73"/>
      <c r="P896" s="82">
        <v>1</v>
      </c>
      <c r="Q896" s="24">
        <v>1</v>
      </c>
      <c r="R896" s="81">
        <f t="shared" si="50"/>
        <v>1</v>
      </c>
      <c r="S896" s="87"/>
      <c r="T896" s="19"/>
      <c r="U896" s="25"/>
      <c r="V896" s="25"/>
      <c r="W896" s="81"/>
      <c r="X896" s="91" t="e">
        <f ca="1">+VLOOKUP(#REF!,REFERENCIAS!$C:$D,2,0)*VLOOKUP(#REF!,PONDERADORES!A:P,IF(AND(INFORMACION!$T896='REFERENCIAS RIESGO'!$C$36,INFORMACION!$F896=REFERENCIAS!$C$24),16,IF(INFORMACION!$T896='REFERENCIAS RIESGO'!$C$36,13,IF(INFORMACION!$F896=REFERENCIAS!$C$24,10,7))),0)+VLOOKUP(K896,REFERENCIAS!$C:$D,2,0)*VLOOKUP($K$2,PONDERADORES!A:P,IF(AND(INFORMACION!$T896='REFERENCIAS RIESGO'!$C$36,INFORMACION!$F896=REFERENCIAS!$C$24),16,IF(INFORMACION!$T896='REFERENCIAS RIESGO'!$C$36,13,IF(INFORMACION!$F896=REFERENCIAS!$C$24,10,7))),0)+VLOOKUP(L896,REFERENCIAS!$C:$D,2,0)*VLOOKUP($L$2,PONDERADORES!A:P,IF(AND(INFORMACION!$T896='REFERENCIAS RIESGO'!$C$36,INFORMACION!$F896=REFERENCIAS!$C$24),16,IF(INFORMACION!$T896='REFERENCIAS RIESGO'!$C$36,13,IF(INFORMACION!$F896=REFERENCIAS!$C$24,10,7))),0)+VLOOKUP(F896,REFERENCIAS!$C:$D,2,0)*VLOOKUP($F$2,PONDERADORES!A:P,IF(AND(INFORMACION!$T896='REFERENCIAS RIESGO'!$C$36,INFORMACION!$F896=REFERENCIAS!$C$24),16,IF(INFORMACION!$T896='REFERENCIAS RIESGO'!$C$36,13,IF(INFORMACION!$F896=REFERENCIAS!$C$24,10,7))),0)+VLOOKUP(T896,REFERENCIAS!$C:$D,2,0)*VLOOKUP($T$2,PONDERADORES!A:P,IF(AND(INFORMACION!$T896='REFERENCIAS RIESGO'!$C$36,INFORMACION!$F896=REFERENCIAS!$C$24),16,IF(INFORMACION!$T896='REFERENCIAS RIESGO'!$C$36,13,IF(INFORMACION!$F896=REFERENCIAS!$C$24,10,7))),0)+VLOOKUP(IF(J896&lt;=0.2,0.2,IF(AND(J896&gt;0.2,J896&lt;=0.4),0.4,IF(AND(J896&gt;0.4,J896&lt;=0.6),0.6,IF(AND(J896&gt;0.6,J896&lt;=0.8),0.8,IF(AND(J896&gt;0.8,J896&lt;=1),1))))),REFERENCIAS!$C:$D,2,0)*VLOOKUP($J$2,PONDERADORES!A:P,IF(AND(INFORMACION!$T896='REFERENCIAS RIESGO'!$C$36,INFORMACION!$F896=REFERENCIAS!$C$24),16,IF(INFORMACION!$T896='REFERENCIAS RIESGO'!$C$36,13,IF(INFORMACION!$F896=REFERENCIAS!$C$24,10,7))),0)</f>
        <v>#REF!</v>
      </c>
      <c r="Y896" s="68">
        <f>+VLOOKUP(M896,REFERENCIAS!$C:$D,2,0)*VLOOKUP($M$2,PONDERADORES!$A$7:$G$9,7,0)+VLOOKUP(N896,REFERENCIAS!$C:$D,2,0)*VLOOKUP($N$2,PONDERADORES!$A$7:$G$9,7,0)+VLOOKUP(O896,REFERENCIAS!$C:$D,2,0)*VLOOKUP($O$2,PONDERADORES!$A$7:$G$9,7,0)</f>
        <v>0.2</v>
      </c>
      <c r="Z896" s="2">
        <f>+VLOOKUP(IF(R896&lt;0.1,0,IF(AND(R896&gt;=0.1,R896&lt;0.2),0.1,IF(AND(R896&gt;=0.2,R896&lt;0.3),0.2,IF(R896&gt;0.3,0.3,)))),REFERENCIAS!$C:$D,2,0)*VLOOKUP($R$2,PONDERADORES!$A$11:$G$11,7,0)</f>
        <v>15</v>
      </c>
      <c r="AA896" s="92"/>
      <c r="AB896" s="95" t="e">
        <f t="shared" ca="1" si="51"/>
        <v>#REF!</v>
      </c>
      <c r="AC896" s="23" t="e">
        <f ca="1">IF(AB896&gt;REFERENCIAS!$C$62,REFERENCIAS!$B$62,IF(AND(AB896&gt;=REFERENCIAS!$C$63,AB896&lt;REFERENCIAS!$D$63),REFERENCIAS!$B$63,IF(AND(AB896&gt;REFERENCIAS!$C$64,AB896&lt;=REFERENCIAS!$D$64),REFERENCIAS!$B$64,IF(AND(AB896&gt;=REFERENCIAS!$C$65,AB896&lt;REFERENCIAS!$D$65),REFERENCIAS!$B$65, "Revisar"))))</f>
        <v>#REF!</v>
      </c>
      <c r="AD896" s="94" t="e">
        <f ca="1">VLOOKUP(AC896,REFERENCIAS!$B$62:$G$65,4,FALSE)</f>
        <v>#REF!</v>
      </c>
      <c r="AJ896" s="20"/>
    </row>
    <row r="897" spans="1:36" ht="17.25" x14ac:dyDescent="0.25">
      <c r="A897" s="74"/>
      <c r="B897" s="19"/>
      <c r="C897" s="19"/>
      <c r="D897" s="50"/>
      <c r="E897" s="73"/>
      <c r="F897" s="74"/>
      <c r="G897" s="9"/>
      <c r="H897" s="48"/>
      <c r="I897" s="49">
        <f t="shared" ca="1" si="49"/>
        <v>2022</v>
      </c>
      <c r="J897" s="22">
        <f t="shared" ca="1" si="48"/>
        <v>1</v>
      </c>
      <c r="K897" s="19"/>
      <c r="L897" s="73"/>
      <c r="M897" s="74"/>
      <c r="N897" s="19"/>
      <c r="O897" s="73"/>
      <c r="P897" s="82">
        <v>1</v>
      </c>
      <c r="Q897" s="24">
        <v>1</v>
      </c>
      <c r="R897" s="81">
        <f t="shared" si="50"/>
        <v>1</v>
      </c>
      <c r="S897" s="87"/>
      <c r="T897" s="19"/>
      <c r="U897" s="25"/>
      <c r="V897" s="25"/>
      <c r="W897" s="81"/>
      <c r="X897" s="91" t="e">
        <f ca="1">+VLOOKUP(#REF!,REFERENCIAS!$C:$D,2,0)*VLOOKUP(#REF!,PONDERADORES!A:P,IF(AND(INFORMACION!$T897='REFERENCIAS RIESGO'!$C$36,INFORMACION!$F897=REFERENCIAS!$C$24),16,IF(INFORMACION!$T897='REFERENCIAS RIESGO'!$C$36,13,IF(INFORMACION!$F897=REFERENCIAS!$C$24,10,7))),0)+VLOOKUP(K897,REFERENCIAS!$C:$D,2,0)*VLOOKUP($K$2,PONDERADORES!A:P,IF(AND(INFORMACION!$T897='REFERENCIAS RIESGO'!$C$36,INFORMACION!$F897=REFERENCIAS!$C$24),16,IF(INFORMACION!$T897='REFERENCIAS RIESGO'!$C$36,13,IF(INFORMACION!$F897=REFERENCIAS!$C$24,10,7))),0)+VLOOKUP(L897,REFERENCIAS!$C:$D,2,0)*VLOOKUP($L$2,PONDERADORES!A:P,IF(AND(INFORMACION!$T897='REFERENCIAS RIESGO'!$C$36,INFORMACION!$F897=REFERENCIAS!$C$24),16,IF(INFORMACION!$T897='REFERENCIAS RIESGO'!$C$36,13,IF(INFORMACION!$F897=REFERENCIAS!$C$24,10,7))),0)+VLOOKUP(F897,REFERENCIAS!$C:$D,2,0)*VLOOKUP($F$2,PONDERADORES!A:P,IF(AND(INFORMACION!$T897='REFERENCIAS RIESGO'!$C$36,INFORMACION!$F897=REFERENCIAS!$C$24),16,IF(INFORMACION!$T897='REFERENCIAS RIESGO'!$C$36,13,IF(INFORMACION!$F897=REFERENCIAS!$C$24,10,7))),0)+VLOOKUP(T897,REFERENCIAS!$C:$D,2,0)*VLOOKUP($T$2,PONDERADORES!A:P,IF(AND(INFORMACION!$T897='REFERENCIAS RIESGO'!$C$36,INFORMACION!$F897=REFERENCIAS!$C$24),16,IF(INFORMACION!$T897='REFERENCIAS RIESGO'!$C$36,13,IF(INFORMACION!$F897=REFERENCIAS!$C$24,10,7))),0)+VLOOKUP(IF(J897&lt;=0.2,0.2,IF(AND(J897&gt;0.2,J897&lt;=0.4),0.4,IF(AND(J897&gt;0.4,J897&lt;=0.6),0.6,IF(AND(J897&gt;0.6,J897&lt;=0.8),0.8,IF(AND(J897&gt;0.8,J897&lt;=1),1))))),REFERENCIAS!$C:$D,2,0)*VLOOKUP($J$2,PONDERADORES!A:P,IF(AND(INFORMACION!$T897='REFERENCIAS RIESGO'!$C$36,INFORMACION!$F897=REFERENCIAS!$C$24),16,IF(INFORMACION!$T897='REFERENCIAS RIESGO'!$C$36,13,IF(INFORMACION!$F897=REFERENCIAS!$C$24,10,7))),0)</f>
        <v>#REF!</v>
      </c>
      <c r="Y897" s="68">
        <f>+VLOOKUP(M897,REFERENCIAS!$C:$D,2,0)*VLOOKUP($M$2,PONDERADORES!$A$7:$G$9,7,0)+VLOOKUP(N897,REFERENCIAS!$C:$D,2,0)*VLOOKUP($N$2,PONDERADORES!$A$7:$G$9,7,0)+VLOOKUP(O897,REFERENCIAS!$C:$D,2,0)*VLOOKUP($O$2,PONDERADORES!$A$7:$G$9,7,0)</f>
        <v>0.2</v>
      </c>
      <c r="Z897" s="2">
        <f>+VLOOKUP(IF(R897&lt;0.1,0,IF(AND(R897&gt;=0.1,R897&lt;0.2),0.1,IF(AND(R897&gt;=0.2,R897&lt;0.3),0.2,IF(R897&gt;0.3,0.3,)))),REFERENCIAS!$C:$D,2,0)*VLOOKUP($R$2,PONDERADORES!$A$11:$G$11,7,0)</f>
        <v>15</v>
      </c>
      <c r="AA897" s="92"/>
      <c r="AB897" s="95" t="e">
        <f t="shared" ca="1" si="51"/>
        <v>#REF!</v>
      </c>
      <c r="AC897" s="23" t="e">
        <f ca="1">IF(AB897&gt;REFERENCIAS!$C$62,REFERENCIAS!$B$62,IF(AND(AB897&gt;=REFERENCIAS!$C$63,AB897&lt;REFERENCIAS!$D$63),REFERENCIAS!$B$63,IF(AND(AB897&gt;REFERENCIAS!$C$64,AB897&lt;=REFERENCIAS!$D$64),REFERENCIAS!$B$64,IF(AND(AB897&gt;=REFERENCIAS!$C$65,AB897&lt;REFERENCIAS!$D$65),REFERENCIAS!$B$65, "Revisar"))))</f>
        <v>#REF!</v>
      </c>
      <c r="AD897" s="94" t="e">
        <f ca="1">VLOOKUP(AC897,REFERENCIAS!$B$62:$G$65,4,FALSE)</f>
        <v>#REF!</v>
      </c>
      <c r="AJ897" s="20"/>
    </row>
    <row r="898" spans="1:36" ht="17.25" x14ac:dyDescent="0.25">
      <c r="A898" s="74"/>
      <c r="B898" s="19"/>
      <c r="C898" s="19"/>
      <c r="D898" s="50"/>
      <c r="E898" s="73"/>
      <c r="F898" s="74"/>
      <c r="G898" s="9"/>
      <c r="H898" s="48"/>
      <c r="I898" s="49">
        <f t="shared" ca="1" si="49"/>
        <v>2022</v>
      </c>
      <c r="J898" s="22">
        <f t="shared" ca="1" si="48"/>
        <v>1</v>
      </c>
      <c r="K898" s="19"/>
      <c r="L898" s="73"/>
      <c r="M898" s="74"/>
      <c r="N898" s="19"/>
      <c r="O898" s="73"/>
      <c r="P898" s="82">
        <v>1</v>
      </c>
      <c r="Q898" s="24">
        <v>1</v>
      </c>
      <c r="R898" s="81">
        <f t="shared" si="50"/>
        <v>1</v>
      </c>
      <c r="S898" s="87"/>
      <c r="T898" s="19"/>
      <c r="U898" s="25"/>
      <c r="V898" s="25"/>
      <c r="W898" s="81"/>
      <c r="X898" s="91" t="e">
        <f ca="1">+VLOOKUP(#REF!,REFERENCIAS!$C:$D,2,0)*VLOOKUP(#REF!,PONDERADORES!A:P,IF(AND(INFORMACION!$T898='REFERENCIAS RIESGO'!$C$36,INFORMACION!$F898=REFERENCIAS!$C$24),16,IF(INFORMACION!$T898='REFERENCIAS RIESGO'!$C$36,13,IF(INFORMACION!$F898=REFERENCIAS!$C$24,10,7))),0)+VLOOKUP(K898,REFERENCIAS!$C:$D,2,0)*VLOOKUP($K$2,PONDERADORES!A:P,IF(AND(INFORMACION!$T898='REFERENCIAS RIESGO'!$C$36,INFORMACION!$F898=REFERENCIAS!$C$24),16,IF(INFORMACION!$T898='REFERENCIAS RIESGO'!$C$36,13,IF(INFORMACION!$F898=REFERENCIAS!$C$24,10,7))),0)+VLOOKUP(L898,REFERENCIAS!$C:$D,2,0)*VLOOKUP($L$2,PONDERADORES!A:P,IF(AND(INFORMACION!$T898='REFERENCIAS RIESGO'!$C$36,INFORMACION!$F898=REFERENCIAS!$C$24),16,IF(INFORMACION!$T898='REFERENCIAS RIESGO'!$C$36,13,IF(INFORMACION!$F898=REFERENCIAS!$C$24,10,7))),0)+VLOOKUP(F898,REFERENCIAS!$C:$D,2,0)*VLOOKUP($F$2,PONDERADORES!A:P,IF(AND(INFORMACION!$T898='REFERENCIAS RIESGO'!$C$36,INFORMACION!$F898=REFERENCIAS!$C$24),16,IF(INFORMACION!$T898='REFERENCIAS RIESGO'!$C$36,13,IF(INFORMACION!$F898=REFERENCIAS!$C$24,10,7))),0)+VLOOKUP(T898,REFERENCIAS!$C:$D,2,0)*VLOOKUP($T$2,PONDERADORES!A:P,IF(AND(INFORMACION!$T898='REFERENCIAS RIESGO'!$C$36,INFORMACION!$F898=REFERENCIAS!$C$24),16,IF(INFORMACION!$T898='REFERENCIAS RIESGO'!$C$36,13,IF(INFORMACION!$F898=REFERENCIAS!$C$24,10,7))),0)+VLOOKUP(IF(J898&lt;=0.2,0.2,IF(AND(J898&gt;0.2,J898&lt;=0.4),0.4,IF(AND(J898&gt;0.4,J898&lt;=0.6),0.6,IF(AND(J898&gt;0.6,J898&lt;=0.8),0.8,IF(AND(J898&gt;0.8,J898&lt;=1),1))))),REFERENCIAS!$C:$D,2,0)*VLOOKUP($J$2,PONDERADORES!A:P,IF(AND(INFORMACION!$T898='REFERENCIAS RIESGO'!$C$36,INFORMACION!$F898=REFERENCIAS!$C$24),16,IF(INFORMACION!$T898='REFERENCIAS RIESGO'!$C$36,13,IF(INFORMACION!$F898=REFERENCIAS!$C$24,10,7))),0)</f>
        <v>#REF!</v>
      </c>
      <c r="Y898" s="68">
        <f>+VLOOKUP(M898,REFERENCIAS!$C:$D,2,0)*VLOOKUP($M$2,PONDERADORES!$A$7:$G$9,7,0)+VLOOKUP(N898,REFERENCIAS!$C:$D,2,0)*VLOOKUP($N$2,PONDERADORES!$A$7:$G$9,7,0)+VLOOKUP(O898,REFERENCIAS!$C:$D,2,0)*VLOOKUP($O$2,PONDERADORES!$A$7:$G$9,7,0)</f>
        <v>0.2</v>
      </c>
      <c r="Z898" s="2">
        <f>+VLOOKUP(IF(R898&lt;0.1,0,IF(AND(R898&gt;=0.1,R898&lt;0.2),0.1,IF(AND(R898&gt;=0.2,R898&lt;0.3),0.2,IF(R898&gt;0.3,0.3,)))),REFERENCIAS!$C:$D,2,0)*VLOOKUP($R$2,PONDERADORES!$A$11:$G$11,7,0)</f>
        <v>15</v>
      </c>
      <c r="AA898" s="92"/>
      <c r="AB898" s="95" t="e">
        <f t="shared" ca="1" si="51"/>
        <v>#REF!</v>
      </c>
      <c r="AC898" s="23" t="e">
        <f ca="1">IF(AB898&gt;REFERENCIAS!$C$62,REFERENCIAS!$B$62,IF(AND(AB898&gt;=REFERENCIAS!$C$63,AB898&lt;REFERENCIAS!$D$63),REFERENCIAS!$B$63,IF(AND(AB898&gt;REFERENCIAS!$C$64,AB898&lt;=REFERENCIAS!$D$64),REFERENCIAS!$B$64,IF(AND(AB898&gt;=REFERENCIAS!$C$65,AB898&lt;REFERENCIAS!$D$65),REFERENCIAS!$B$65, "Revisar"))))</f>
        <v>#REF!</v>
      </c>
      <c r="AD898" s="94" t="e">
        <f ca="1">VLOOKUP(AC898,REFERENCIAS!$B$62:$G$65,4,FALSE)</f>
        <v>#REF!</v>
      </c>
      <c r="AJ898" s="20"/>
    </row>
    <row r="899" spans="1:36" ht="17.25" x14ac:dyDescent="0.25">
      <c r="A899" s="74"/>
      <c r="B899" s="19"/>
      <c r="C899" s="19"/>
      <c r="D899" s="50"/>
      <c r="E899" s="73"/>
      <c r="F899" s="74"/>
      <c r="G899" s="9"/>
      <c r="H899" s="48"/>
      <c r="I899" s="49">
        <f t="shared" ca="1" si="49"/>
        <v>2022</v>
      </c>
      <c r="J899" s="22">
        <f t="shared" ca="1" si="48"/>
        <v>1</v>
      </c>
      <c r="K899" s="19"/>
      <c r="L899" s="73"/>
      <c r="M899" s="74"/>
      <c r="N899" s="19"/>
      <c r="O899" s="73"/>
      <c r="P899" s="82">
        <v>1</v>
      </c>
      <c r="Q899" s="24">
        <v>1</v>
      </c>
      <c r="R899" s="81">
        <f t="shared" si="50"/>
        <v>1</v>
      </c>
      <c r="S899" s="87"/>
      <c r="T899" s="19"/>
      <c r="U899" s="25"/>
      <c r="V899" s="25"/>
      <c r="W899" s="81"/>
      <c r="X899" s="91" t="e">
        <f ca="1">+VLOOKUP(#REF!,REFERENCIAS!$C:$D,2,0)*VLOOKUP(#REF!,PONDERADORES!A:P,IF(AND(INFORMACION!$T899='REFERENCIAS RIESGO'!$C$36,INFORMACION!$F899=REFERENCIAS!$C$24),16,IF(INFORMACION!$T899='REFERENCIAS RIESGO'!$C$36,13,IF(INFORMACION!$F899=REFERENCIAS!$C$24,10,7))),0)+VLOOKUP(K899,REFERENCIAS!$C:$D,2,0)*VLOOKUP($K$2,PONDERADORES!A:P,IF(AND(INFORMACION!$T899='REFERENCIAS RIESGO'!$C$36,INFORMACION!$F899=REFERENCIAS!$C$24),16,IF(INFORMACION!$T899='REFERENCIAS RIESGO'!$C$36,13,IF(INFORMACION!$F899=REFERENCIAS!$C$24,10,7))),0)+VLOOKUP(L899,REFERENCIAS!$C:$D,2,0)*VLOOKUP($L$2,PONDERADORES!A:P,IF(AND(INFORMACION!$T899='REFERENCIAS RIESGO'!$C$36,INFORMACION!$F899=REFERENCIAS!$C$24),16,IF(INFORMACION!$T899='REFERENCIAS RIESGO'!$C$36,13,IF(INFORMACION!$F899=REFERENCIAS!$C$24,10,7))),0)+VLOOKUP(F899,REFERENCIAS!$C:$D,2,0)*VLOOKUP($F$2,PONDERADORES!A:P,IF(AND(INFORMACION!$T899='REFERENCIAS RIESGO'!$C$36,INFORMACION!$F899=REFERENCIAS!$C$24),16,IF(INFORMACION!$T899='REFERENCIAS RIESGO'!$C$36,13,IF(INFORMACION!$F899=REFERENCIAS!$C$24,10,7))),0)+VLOOKUP(T899,REFERENCIAS!$C:$D,2,0)*VLOOKUP($T$2,PONDERADORES!A:P,IF(AND(INFORMACION!$T899='REFERENCIAS RIESGO'!$C$36,INFORMACION!$F899=REFERENCIAS!$C$24),16,IF(INFORMACION!$T899='REFERENCIAS RIESGO'!$C$36,13,IF(INFORMACION!$F899=REFERENCIAS!$C$24,10,7))),0)+VLOOKUP(IF(J899&lt;=0.2,0.2,IF(AND(J899&gt;0.2,J899&lt;=0.4),0.4,IF(AND(J899&gt;0.4,J899&lt;=0.6),0.6,IF(AND(J899&gt;0.6,J899&lt;=0.8),0.8,IF(AND(J899&gt;0.8,J899&lt;=1),1))))),REFERENCIAS!$C:$D,2,0)*VLOOKUP($J$2,PONDERADORES!A:P,IF(AND(INFORMACION!$T899='REFERENCIAS RIESGO'!$C$36,INFORMACION!$F899=REFERENCIAS!$C$24),16,IF(INFORMACION!$T899='REFERENCIAS RIESGO'!$C$36,13,IF(INFORMACION!$F899=REFERENCIAS!$C$24,10,7))),0)</f>
        <v>#REF!</v>
      </c>
      <c r="Y899" s="68">
        <f>+VLOOKUP(M899,REFERENCIAS!$C:$D,2,0)*VLOOKUP($M$2,PONDERADORES!$A$7:$G$9,7,0)+VLOOKUP(N899,REFERENCIAS!$C:$D,2,0)*VLOOKUP($N$2,PONDERADORES!$A$7:$G$9,7,0)+VLOOKUP(O899,REFERENCIAS!$C:$D,2,0)*VLOOKUP($O$2,PONDERADORES!$A$7:$G$9,7,0)</f>
        <v>0.2</v>
      </c>
      <c r="Z899" s="2">
        <f>+VLOOKUP(IF(R899&lt;0.1,0,IF(AND(R899&gt;=0.1,R899&lt;0.2),0.1,IF(AND(R899&gt;=0.2,R899&lt;0.3),0.2,IF(R899&gt;0.3,0.3,)))),REFERENCIAS!$C:$D,2,0)*VLOOKUP($R$2,PONDERADORES!$A$11:$G$11,7,0)</f>
        <v>15</v>
      </c>
      <c r="AA899" s="92"/>
      <c r="AB899" s="95" t="e">
        <f t="shared" ca="1" si="51"/>
        <v>#REF!</v>
      </c>
      <c r="AC899" s="23" t="e">
        <f ca="1">IF(AB899&gt;REFERENCIAS!$C$62,REFERENCIAS!$B$62,IF(AND(AB899&gt;=REFERENCIAS!$C$63,AB899&lt;REFERENCIAS!$D$63),REFERENCIAS!$B$63,IF(AND(AB899&gt;REFERENCIAS!$C$64,AB899&lt;=REFERENCIAS!$D$64),REFERENCIAS!$B$64,IF(AND(AB899&gt;=REFERENCIAS!$C$65,AB899&lt;REFERENCIAS!$D$65),REFERENCIAS!$B$65, "Revisar"))))</f>
        <v>#REF!</v>
      </c>
      <c r="AD899" s="94" t="e">
        <f ca="1">VLOOKUP(AC899,REFERENCIAS!$B$62:$G$65,4,FALSE)</f>
        <v>#REF!</v>
      </c>
      <c r="AJ899" s="20"/>
    </row>
    <row r="900" spans="1:36" ht="17.25" x14ac:dyDescent="0.25">
      <c r="A900" s="74"/>
      <c r="B900" s="19"/>
      <c r="C900" s="19"/>
      <c r="D900" s="50"/>
      <c r="E900" s="73"/>
      <c r="F900" s="74"/>
      <c r="G900" s="9"/>
      <c r="H900" s="48"/>
      <c r="I900" s="49">
        <f t="shared" ca="1" si="49"/>
        <v>2022</v>
      </c>
      <c r="J900" s="22">
        <f t="shared" ref="J900:J963" ca="1" si="52">IF(I900&gt;G900,1,I900/G900)</f>
        <v>1</v>
      </c>
      <c r="K900" s="19"/>
      <c r="L900" s="73"/>
      <c r="M900" s="74"/>
      <c r="N900" s="19"/>
      <c r="O900" s="73"/>
      <c r="P900" s="82">
        <v>1</v>
      </c>
      <c r="Q900" s="24">
        <v>1</v>
      </c>
      <c r="R900" s="81">
        <f t="shared" si="50"/>
        <v>1</v>
      </c>
      <c r="S900" s="87"/>
      <c r="T900" s="19"/>
      <c r="U900" s="25"/>
      <c r="V900" s="25"/>
      <c r="W900" s="81"/>
      <c r="X900" s="91" t="e">
        <f ca="1">+VLOOKUP(#REF!,REFERENCIAS!$C:$D,2,0)*VLOOKUP(#REF!,PONDERADORES!A:P,IF(AND(INFORMACION!$T900='REFERENCIAS RIESGO'!$C$36,INFORMACION!$F900=REFERENCIAS!$C$24),16,IF(INFORMACION!$T900='REFERENCIAS RIESGO'!$C$36,13,IF(INFORMACION!$F900=REFERENCIAS!$C$24,10,7))),0)+VLOOKUP(K900,REFERENCIAS!$C:$D,2,0)*VLOOKUP($K$2,PONDERADORES!A:P,IF(AND(INFORMACION!$T900='REFERENCIAS RIESGO'!$C$36,INFORMACION!$F900=REFERENCIAS!$C$24),16,IF(INFORMACION!$T900='REFERENCIAS RIESGO'!$C$36,13,IF(INFORMACION!$F900=REFERENCIAS!$C$24,10,7))),0)+VLOOKUP(L900,REFERENCIAS!$C:$D,2,0)*VLOOKUP($L$2,PONDERADORES!A:P,IF(AND(INFORMACION!$T900='REFERENCIAS RIESGO'!$C$36,INFORMACION!$F900=REFERENCIAS!$C$24),16,IF(INFORMACION!$T900='REFERENCIAS RIESGO'!$C$36,13,IF(INFORMACION!$F900=REFERENCIAS!$C$24,10,7))),0)+VLOOKUP(F900,REFERENCIAS!$C:$D,2,0)*VLOOKUP($F$2,PONDERADORES!A:P,IF(AND(INFORMACION!$T900='REFERENCIAS RIESGO'!$C$36,INFORMACION!$F900=REFERENCIAS!$C$24),16,IF(INFORMACION!$T900='REFERENCIAS RIESGO'!$C$36,13,IF(INFORMACION!$F900=REFERENCIAS!$C$24,10,7))),0)+VLOOKUP(T900,REFERENCIAS!$C:$D,2,0)*VLOOKUP($T$2,PONDERADORES!A:P,IF(AND(INFORMACION!$T900='REFERENCIAS RIESGO'!$C$36,INFORMACION!$F900=REFERENCIAS!$C$24),16,IF(INFORMACION!$T900='REFERENCIAS RIESGO'!$C$36,13,IF(INFORMACION!$F900=REFERENCIAS!$C$24,10,7))),0)+VLOOKUP(IF(J900&lt;=0.2,0.2,IF(AND(J900&gt;0.2,J900&lt;=0.4),0.4,IF(AND(J900&gt;0.4,J900&lt;=0.6),0.6,IF(AND(J900&gt;0.6,J900&lt;=0.8),0.8,IF(AND(J900&gt;0.8,J900&lt;=1),1))))),REFERENCIAS!$C:$D,2,0)*VLOOKUP($J$2,PONDERADORES!A:P,IF(AND(INFORMACION!$T900='REFERENCIAS RIESGO'!$C$36,INFORMACION!$F900=REFERENCIAS!$C$24),16,IF(INFORMACION!$T900='REFERENCIAS RIESGO'!$C$36,13,IF(INFORMACION!$F900=REFERENCIAS!$C$24,10,7))),0)</f>
        <v>#REF!</v>
      </c>
      <c r="Y900" s="68">
        <f>+VLOOKUP(M900,REFERENCIAS!$C:$D,2,0)*VLOOKUP($M$2,PONDERADORES!$A$7:$G$9,7,0)+VLOOKUP(N900,REFERENCIAS!$C:$D,2,0)*VLOOKUP($N$2,PONDERADORES!$A$7:$G$9,7,0)+VLOOKUP(O900,REFERENCIAS!$C:$D,2,0)*VLOOKUP($O$2,PONDERADORES!$A$7:$G$9,7,0)</f>
        <v>0.2</v>
      </c>
      <c r="Z900" s="2">
        <f>+VLOOKUP(IF(R900&lt;0.1,0,IF(AND(R900&gt;=0.1,R900&lt;0.2),0.1,IF(AND(R900&gt;=0.2,R900&lt;0.3),0.2,IF(R900&gt;0.3,0.3,)))),REFERENCIAS!$C:$D,2,0)*VLOOKUP($R$2,PONDERADORES!$A$11:$G$11,7,0)</f>
        <v>15</v>
      </c>
      <c r="AA900" s="92"/>
      <c r="AB900" s="95" t="e">
        <f t="shared" ca="1" si="51"/>
        <v>#REF!</v>
      </c>
      <c r="AC900" s="23" t="e">
        <f ca="1">IF(AB900&gt;REFERENCIAS!$C$62,REFERENCIAS!$B$62,IF(AND(AB900&gt;=REFERENCIAS!$C$63,AB900&lt;REFERENCIAS!$D$63),REFERENCIAS!$B$63,IF(AND(AB900&gt;REFERENCIAS!$C$64,AB900&lt;=REFERENCIAS!$D$64),REFERENCIAS!$B$64,IF(AND(AB900&gt;=REFERENCIAS!$C$65,AB900&lt;REFERENCIAS!$D$65),REFERENCIAS!$B$65, "Revisar"))))</f>
        <v>#REF!</v>
      </c>
      <c r="AD900" s="94" t="e">
        <f ca="1">VLOOKUP(AC900,REFERENCIAS!$B$62:$G$65,4,FALSE)</f>
        <v>#REF!</v>
      </c>
      <c r="AJ900" s="20"/>
    </row>
    <row r="901" spans="1:36" ht="17.25" x14ac:dyDescent="0.25">
      <c r="A901" s="74"/>
      <c r="B901" s="19"/>
      <c r="C901" s="19"/>
      <c r="D901" s="50"/>
      <c r="E901" s="73"/>
      <c r="F901" s="74"/>
      <c r="G901" s="9"/>
      <c r="H901" s="48"/>
      <c r="I901" s="49">
        <f t="shared" ref="I901:I964" ca="1" si="53">(YEAR(NOW())-H901)</f>
        <v>2022</v>
      </c>
      <c r="J901" s="22">
        <f t="shared" ca="1" si="52"/>
        <v>1</v>
      </c>
      <c r="K901" s="19"/>
      <c r="L901" s="73"/>
      <c r="M901" s="74"/>
      <c r="N901" s="19"/>
      <c r="O901" s="73"/>
      <c r="P901" s="82">
        <v>1</v>
      </c>
      <c r="Q901" s="24">
        <v>1</v>
      </c>
      <c r="R901" s="81">
        <f t="shared" si="50"/>
        <v>1</v>
      </c>
      <c r="S901" s="87"/>
      <c r="T901" s="19"/>
      <c r="U901" s="25"/>
      <c r="V901" s="25"/>
      <c r="W901" s="81"/>
      <c r="X901" s="91" t="e">
        <f ca="1">+VLOOKUP(#REF!,REFERENCIAS!$C:$D,2,0)*VLOOKUP(#REF!,PONDERADORES!A:P,IF(AND(INFORMACION!$T901='REFERENCIAS RIESGO'!$C$36,INFORMACION!$F901=REFERENCIAS!$C$24),16,IF(INFORMACION!$T901='REFERENCIAS RIESGO'!$C$36,13,IF(INFORMACION!$F901=REFERENCIAS!$C$24,10,7))),0)+VLOOKUP(K901,REFERENCIAS!$C:$D,2,0)*VLOOKUP($K$2,PONDERADORES!A:P,IF(AND(INFORMACION!$T901='REFERENCIAS RIESGO'!$C$36,INFORMACION!$F901=REFERENCIAS!$C$24),16,IF(INFORMACION!$T901='REFERENCIAS RIESGO'!$C$36,13,IF(INFORMACION!$F901=REFERENCIAS!$C$24,10,7))),0)+VLOOKUP(L901,REFERENCIAS!$C:$D,2,0)*VLOOKUP($L$2,PONDERADORES!A:P,IF(AND(INFORMACION!$T901='REFERENCIAS RIESGO'!$C$36,INFORMACION!$F901=REFERENCIAS!$C$24),16,IF(INFORMACION!$T901='REFERENCIAS RIESGO'!$C$36,13,IF(INFORMACION!$F901=REFERENCIAS!$C$24,10,7))),0)+VLOOKUP(F901,REFERENCIAS!$C:$D,2,0)*VLOOKUP($F$2,PONDERADORES!A:P,IF(AND(INFORMACION!$T901='REFERENCIAS RIESGO'!$C$36,INFORMACION!$F901=REFERENCIAS!$C$24),16,IF(INFORMACION!$T901='REFERENCIAS RIESGO'!$C$36,13,IF(INFORMACION!$F901=REFERENCIAS!$C$24,10,7))),0)+VLOOKUP(T901,REFERENCIAS!$C:$D,2,0)*VLOOKUP($T$2,PONDERADORES!A:P,IF(AND(INFORMACION!$T901='REFERENCIAS RIESGO'!$C$36,INFORMACION!$F901=REFERENCIAS!$C$24),16,IF(INFORMACION!$T901='REFERENCIAS RIESGO'!$C$36,13,IF(INFORMACION!$F901=REFERENCIAS!$C$24,10,7))),0)+VLOOKUP(IF(J901&lt;=0.2,0.2,IF(AND(J901&gt;0.2,J901&lt;=0.4),0.4,IF(AND(J901&gt;0.4,J901&lt;=0.6),0.6,IF(AND(J901&gt;0.6,J901&lt;=0.8),0.8,IF(AND(J901&gt;0.8,J901&lt;=1),1))))),REFERENCIAS!$C:$D,2,0)*VLOOKUP($J$2,PONDERADORES!A:P,IF(AND(INFORMACION!$T901='REFERENCIAS RIESGO'!$C$36,INFORMACION!$F901=REFERENCIAS!$C$24),16,IF(INFORMACION!$T901='REFERENCIAS RIESGO'!$C$36,13,IF(INFORMACION!$F901=REFERENCIAS!$C$24,10,7))),0)</f>
        <v>#REF!</v>
      </c>
      <c r="Y901" s="68">
        <f>+VLOOKUP(M901,REFERENCIAS!$C:$D,2,0)*VLOOKUP($M$2,PONDERADORES!$A$7:$G$9,7,0)+VLOOKUP(N901,REFERENCIAS!$C:$D,2,0)*VLOOKUP($N$2,PONDERADORES!$A$7:$G$9,7,0)+VLOOKUP(O901,REFERENCIAS!$C:$D,2,0)*VLOOKUP($O$2,PONDERADORES!$A$7:$G$9,7,0)</f>
        <v>0.2</v>
      </c>
      <c r="Z901" s="2">
        <f>+VLOOKUP(IF(R901&lt;0.1,0,IF(AND(R901&gt;=0.1,R901&lt;0.2),0.1,IF(AND(R901&gt;=0.2,R901&lt;0.3),0.2,IF(R901&gt;0.3,0.3,)))),REFERENCIAS!$C:$D,2,0)*VLOOKUP($R$2,PONDERADORES!$A$11:$G$11,7,0)</f>
        <v>15</v>
      </c>
      <c r="AA901" s="92"/>
      <c r="AB901" s="95" t="e">
        <f t="shared" ca="1" si="51"/>
        <v>#REF!</v>
      </c>
      <c r="AC901" s="23" t="e">
        <f ca="1">IF(AB901&gt;REFERENCIAS!$C$62,REFERENCIAS!$B$62,IF(AND(AB901&gt;=REFERENCIAS!$C$63,AB901&lt;REFERENCIAS!$D$63),REFERENCIAS!$B$63,IF(AND(AB901&gt;REFERENCIAS!$C$64,AB901&lt;=REFERENCIAS!$D$64),REFERENCIAS!$B$64,IF(AND(AB901&gt;=REFERENCIAS!$C$65,AB901&lt;REFERENCIAS!$D$65),REFERENCIAS!$B$65, "Revisar"))))</f>
        <v>#REF!</v>
      </c>
      <c r="AD901" s="94" t="e">
        <f ca="1">VLOOKUP(AC901,REFERENCIAS!$B$62:$G$65,4,FALSE)</f>
        <v>#REF!</v>
      </c>
      <c r="AJ901" s="20"/>
    </row>
    <row r="902" spans="1:36" ht="17.25" x14ac:dyDescent="0.25">
      <c r="A902" s="74"/>
      <c r="B902" s="19"/>
      <c r="C902" s="19"/>
      <c r="D902" s="50"/>
      <c r="E902" s="73"/>
      <c r="F902" s="74"/>
      <c r="G902" s="9"/>
      <c r="H902" s="48"/>
      <c r="I902" s="49">
        <f t="shared" ca="1" si="53"/>
        <v>2022</v>
      </c>
      <c r="J902" s="22">
        <f t="shared" ca="1" si="52"/>
        <v>1</v>
      </c>
      <c r="K902" s="19"/>
      <c r="L902" s="73"/>
      <c r="M902" s="74"/>
      <c r="N902" s="19"/>
      <c r="O902" s="73"/>
      <c r="P902" s="82">
        <v>1</v>
      </c>
      <c r="Q902" s="24">
        <v>1</v>
      </c>
      <c r="R902" s="81">
        <f t="shared" ref="R902:R965" si="54">+Q902/P902</f>
        <v>1</v>
      </c>
      <c r="S902" s="87"/>
      <c r="T902" s="19"/>
      <c r="U902" s="25"/>
      <c r="V902" s="25"/>
      <c r="W902" s="81"/>
      <c r="X902" s="91" t="e">
        <f ca="1">+VLOOKUP(#REF!,REFERENCIAS!$C:$D,2,0)*VLOOKUP(#REF!,PONDERADORES!A:P,IF(AND(INFORMACION!$T902='REFERENCIAS RIESGO'!$C$36,INFORMACION!$F902=REFERENCIAS!$C$24),16,IF(INFORMACION!$T902='REFERENCIAS RIESGO'!$C$36,13,IF(INFORMACION!$F902=REFERENCIAS!$C$24,10,7))),0)+VLOOKUP(K902,REFERENCIAS!$C:$D,2,0)*VLOOKUP($K$2,PONDERADORES!A:P,IF(AND(INFORMACION!$T902='REFERENCIAS RIESGO'!$C$36,INFORMACION!$F902=REFERENCIAS!$C$24),16,IF(INFORMACION!$T902='REFERENCIAS RIESGO'!$C$36,13,IF(INFORMACION!$F902=REFERENCIAS!$C$24,10,7))),0)+VLOOKUP(L902,REFERENCIAS!$C:$D,2,0)*VLOOKUP($L$2,PONDERADORES!A:P,IF(AND(INFORMACION!$T902='REFERENCIAS RIESGO'!$C$36,INFORMACION!$F902=REFERENCIAS!$C$24),16,IF(INFORMACION!$T902='REFERENCIAS RIESGO'!$C$36,13,IF(INFORMACION!$F902=REFERENCIAS!$C$24,10,7))),0)+VLOOKUP(F902,REFERENCIAS!$C:$D,2,0)*VLOOKUP($F$2,PONDERADORES!A:P,IF(AND(INFORMACION!$T902='REFERENCIAS RIESGO'!$C$36,INFORMACION!$F902=REFERENCIAS!$C$24),16,IF(INFORMACION!$T902='REFERENCIAS RIESGO'!$C$36,13,IF(INFORMACION!$F902=REFERENCIAS!$C$24,10,7))),0)+VLOOKUP(T902,REFERENCIAS!$C:$D,2,0)*VLOOKUP($T$2,PONDERADORES!A:P,IF(AND(INFORMACION!$T902='REFERENCIAS RIESGO'!$C$36,INFORMACION!$F902=REFERENCIAS!$C$24),16,IF(INFORMACION!$T902='REFERENCIAS RIESGO'!$C$36,13,IF(INFORMACION!$F902=REFERENCIAS!$C$24,10,7))),0)+VLOOKUP(IF(J902&lt;=0.2,0.2,IF(AND(J902&gt;0.2,J902&lt;=0.4),0.4,IF(AND(J902&gt;0.4,J902&lt;=0.6),0.6,IF(AND(J902&gt;0.6,J902&lt;=0.8),0.8,IF(AND(J902&gt;0.8,J902&lt;=1),1))))),REFERENCIAS!$C:$D,2,0)*VLOOKUP($J$2,PONDERADORES!A:P,IF(AND(INFORMACION!$T902='REFERENCIAS RIESGO'!$C$36,INFORMACION!$F902=REFERENCIAS!$C$24),16,IF(INFORMACION!$T902='REFERENCIAS RIESGO'!$C$36,13,IF(INFORMACION!$F902=REFERENCIAS!$C$24,10,7))),0)</f>
        <v>#REF!</v>
      </c>
      <c r="Y902" s="68">
        <f>+VLOOKUP(M902,REFERENCIAS!$C:$D,2,0)*VLOOKUP($M$2,PONDERADORES!$A$7:$G$9,7,0)+VLOOKUP(N902,REFERENCIAS!$C:$D,2,0)*VLOOKUP($N$2,PONDERADORES!$A$7:$G$9,7,0)+VLOOKUP(O902,REFERENCIAS!$C:$D,2,0)*VLOOKUP($O$2,PONDERADORES!$A$7:$G$9,7,0)</f>
        <v>0.2</v>
      </c>
      <c r="Z902" s="2">
        <f>+VLOOKUP(IF(R902&lt;0.1,0,IF(AND(R902&gt;=0.1,R902&lt;0.2),0.1,IF(AND(R902&gt;=0.2,R902&lt;0.3),0.2,IF(R902&gt;0.3,0.3,)))),REFERENCIAS!$C:$D,2,0)*VLOOKUP($R$2,PONDERADORES!$A$11:$G$11,7,0)</f>
        <v>15</v>
      </c>
      <c r="AA902" s="92"/>
      <c r="AB902" s="95" t="e">
        <f t="shared" ref="AB902:AB965" ca="1" si="55">+X902+Y902+Z902</f>
        <v>#REF!</v>
      </c>
      <c r="AC902" s="23" t="e">
        <f ca="1">IF(AB902&gt;REFERENCIAS!$C$62,REFERENCIAS!$B$62,IF(AND(AB902&gt;=REFERENCIAS!$C$63,AB902&lt;REFERENCIAS!$D$63),REFERENCIAS!$B$63,IF(AND(AB902&gt;REFERENCIAS!$C$64,AB902&lt;=REFERENCIAS!$D$64),REFERENCIAS!$B$64,IF(AND(AB902&gt;=REFERENCIAS!$C$65,AB902&lt;REFERENCIAS!$D$65),REFERENCIAS!$B$65, "Revisar"))))</f>
        <v>#REF!</v>
      </c>
      <c r="AD902" s="94" t="e">
        <f ca="1">VLOOKUP(AC902,REFERENCIAS!$B$62:$G$65,4,FALSE)</f>
        <v>#REF!</v>
      </c>
      <c r="AJ902" s="20"/>
    </row>
    <row r="903" spans="1:36" ht="17.25" x14ac:dyDescent="0.25">
      <c r="A903" s="74"/>
      <c r="B903" s="19"/>
      <c r="C903" s="19"/>
      <c r="D903" s="50"/>
      <c r="E903" s="73"/>
      <c r="F903" s="74"/>
      <c r="G903" s="9"/>
      <c r="H903" s="48"/>
      <c r="I903" s="49">
        <f t="shared" ca="1" si="53"/>
        <v>2022</v>
      </c>
      <c r="J903" s="22">
        <f t="shared" ca="1" si="52"/>
        <v>1</v>
      </c>
      <c r="K903" s="19"/>
      <c r="L903" s="73"/>
      <c r="M903" s="74"/>
      <c r="N903" s="19"/>
      <c r="O903" s="73"/>
      <c r="P903" s="82">
        <v>1</v>
      </c>
      <c r="Q903" s="24">
        <v>1</v>
      </c>
      <c r="R903" s="81">
        <f t="shared" si="54"/>
        <v>1</v>
      </c>
      <c r="S903" s="87"/>
      <c r="T903" s="19"/>
      <c r="U903" s="25"/>
      <c r="V903" s="25"/>
      <c r="W903" s="81"/>
      <c r="X903" s="91" t="e">
        <f ca="1">+VLOOKUP(#REF!,REFERENCIAS!$C:$D,2,0)*VLOOKUP(#REF!,PONDERADORES!A:P,IF(AND(INFORMACION!$T903='REFERENCIAS RIESGO'!$C$36,INFORMACION!$F903=REFERENCIAS!$C$24),16,IF(INFORMACION!$T903='REFERENCIAS RIESGO'!$C$36,13,IF(INFORMACION!$F903=REFERENCIAS!$C$24,10,7))),0)+VLOOKUP(K903,REFERENCIAS!$C:$D,2,0)*VLOOKUP($K$2,PONDERADORES!A:P,IF(AND(INFORMACION!$T903='REFERENCIAS RIESGO'!$C$36,INFORMACION!$F903=REFERENCIAS!$C$24),16,IF(INFORMACION!$T903='REFERENCIAS RIESGO'!$C$36,13,IF(INFORMACION!$F903=REFERENCIAS!$C$24,10,7))),0)+VLOOKUP(L903,REFERENCIAS!$C:$D,2,0)*VLOOKUP($L$2,PONDERADORES!A:P,IF(AND(INFORMACION!$T903='REFERENCIAS RIESGO'!$C$36,INFORMACION!$F903=REFERENCIAS!$C$24),16,IF(INFORMACION!$T903='REFERENCIAS RIESGO'!$C$36,13,IF(INFORMACION!$F903=REFERENCIAS!$C$24,10,7))),0)+VLOOKUP(F903,REFERENCIAS!$C:$D,2,0)*VLOOKUP($F$2,PONDERADORES!A:P,IF(AND(INFORMACION!$T903='REFERENCIAS RIESGO'!$C$36,INFORMACION!$F903=REFERENCIAS!$C$24),16,IF(INFORMACION!$T903='REFERENCIAS RIESGO'!$C$36,13,IF(INFORMACION!$F903=REFERENCIAS!$C$24,10,7))),0)+VLOOKUP(T903,REFERENCIAS!$C:$D,2,0)*VLOOKUP($T$2,PONDERADORES!A:P,IF(AND(INFORMACION!$T903='REFERENCIAS RIESGO'!$C$36,INFORMACION!$F903=REFERENCIAS!$C$24),16,IF(INFORMACION!$T903='REFERENCIAS RIESGO'!$C$36,13,IF(INFORMACION!$F903=REFERENCIAS!$C$24,10,7))),0)+VLOOKUP(IF(J903&lt;=0.2,0.2,IF(AND(J903&gt;0.2,J903&lt;=0.4),0.4,IF(AND(J903&gt;0.4,J903&lt;=0.6),0.6,IF(AND(J903&gt;0.6,J903&lt;=0.8),0.8,IF(AND(J903&gt;0.8,J903&lt;=1),1))))),REFERENCIAS!$C:$D,2,0)*VLOOKUP($J$2,PONDERADORES!A:P,IF(AND(INFORMACION!$T903='REFERENCIAS RIESGO'!$C$36,INFORMACION!$F903=REFERENCIAS!$C$24),16,IF(INFORMACION!$T903='REFERENCIAS RIESGO'!$C$36,13,IF(INFORMACION!$F903=REFERENCIAS!$C$24,10,7))),0)</f>
        <v>#REF!</v>
      </c>
      <c r="Y903" s="68">
        <f>+VLOOKUP(M903,REFERENCIAS!$C:$D,2,0)*VLOOKUP($M$2,PONDERADORES!$A$7:$G$9,7,0)+VLOOKUP(N903,REFERENCIAS!$C:$D,2,0)*VLOOKUP($N$2,PONDERADORES!$A$7:$G$9,7,0)+VLOOKUP(O903,REFERENCIAS!$C:$D,2,0)*VLOOKUP($O$2,PONDERADORES!$A$7:$G$9,7,0)</f>
        <v>0.2</v>
      </c>
      <c r="Z903" s="2">
        <f>+VLOOKUP(IF(R903&lt;0.1,0,IF(AND(R903&gt;=0.1,R903&lt;0.2),0.1,IF(AND(R903&gt;=0.2,R903&lt;0.3),0.2,IF(R903&gt;0.3,0.3,)))),REFERENCIAS!$C:$D,2,0)*VLOOKUP($R$2,PONDERADORES!$A$11:$G$11,7,0)</f>
        <v>15</v>
      </c>
      <c r="AA903" s="92"/>
      <c r="AB903" s="95" t="e">
        <f t="shared" ca="1" si="55"/>
        <v>#REF!</v>
      </c>
      <c r="AC903" s="23" t="e">
        <f ca="1">IF(AB903&gt;REFERENCIAS!$C$62,REFERENCIAS!$B$62,IF(AND(AB903&gt;=REFERENCIAS!$C$63,AB903&lt;REFERENCIAS!$D$63),REFERENCIAS!$B$63,IF(AND(AB903&gt;REFERENCIAS!$C$64,AB903&lt;=REFERENCIAS!$D$64),REFERENCIAS!$B$64,IF(AND(AB903&gt;=REFERENCIAS!$C$65,AB903&lt;REFERENCIAS!$D$65),REFERENCIAS!$B$65, "Revisar"))))</f>
        <v>#REF!</v>
      </c>
      <c r="AD903" s="94" t="e">
        <f ca="1">VLOOKUP(AC903,REFERENCIAS!$B$62:$G$65,4,FALSE)</f>
        <v>#REF!</v>
      </c>
      <c r="AJ903" s="20"/>
    </row>
    <row r="904" spans="1:36" ht="17.25" x14ac:dyDescent="0.25">
      <c r="A904" s="74"/>
      <c r="B904" s="19"/>
      <c r="C904" s="19"/>
      <c r="D904" s="50"/>
      <c r="E904" s="73"/>
      <c r="F904" s="74"/>
      <c r="G904" s="9"/>
      <c r="H904" s="48"/>
      <c r="I904" s="49">
        <f t="shared" ca="1" si="53"/>
        <v>2022</v>
      </c>
      <c r="J904" s="22">
        <f t="shared" ca="1" si="52"/>
        <v>1</v>
      </c>
      <c r="K904" s="19"/>
      <c r="L904" s="73"/>
      <c r="M904" s="74"/>
      <c r="N904" s="19"/>
      <c r="O904" s="73"/>
      <c r="P904" s="82">
        <v>1</v>
      </c>
      <c r="Q904" s="24">
        <v>1</v>
      </c>
      <c r="R904" s="81">
        <f t="shared" si="54"/>
        <v>1</v>
      </c>
      <c r="S904" s="87"/>
      <c r="T904" s="19"/>
      <c r="U904" s="25"/>
      <c r="V904" s="25"/>
      <c r="W904" s="81"/>
      <c r="X904" s="91" t="e">
        <f ca="1">+VLOOKUP(#REF!,REFERENCIAS!$C:$D,2,0)*VLOOKUP(#REF!,PONDERADORES!A:P,IF(AND(INFORMACION!$T904='REFERENCIAS RIESGO'!$C$36,INFORMACION!$F904=REFERENCIAS!$C$24),16,IF(INFORMACION!$T904='REFERENCIAS RIESGO'!$C$36,13,IF(INFORMACION!$F904=REFERENCIAS!$C$24,10,7))),0)+VLOOKUP(K904,REFERENCIAS!$C:$D,2,0)*VLOOKUP($K$2,PONDERADORES!A:P,IF(AND(INFORMACION!$T904='REFERENCIAS RIESGO'!$C$36,INFORMACION!$F904=REFERENCIAS!$C$24),16,IF(INFORMACION!$T904='REFERENCIAS RIESGO'!$C$36,13,IF(INFORMACION!$F904=REFERENCIAS!$C$24,10,7))),0)+VLOOKUP(L904,REFERENCIAS!$C:$D,2,0)*VLOOKUP($L$2,PONDERADORES!A:P,IF(AND(INFORMACION!$T904='REFERENCIAS RIESGO'!$C$36,INFORMACION!$F904=REFERENCIAS!$C$24),16,IF(INFORMACION!$T904='REFERENCIAS RIESGO'!$C$36,13,IF(INFORMACION!$F904=REFERENCIAS!$C$24,10,7))),0)+VLOOKUP(F904,REFERENCIAS!$C:$D,2,0)*VLOOKUP($F$2,PONDERADORES!A:P,IF(AND(INFORMACION!$T904='REFERENCIAS RIESGO'!$C$36,INFORMACION!$F904=REFERENCIAS!$C$24),16,IF(INFORMACION!$T904='REFERENCIAS RIESGO'!$C$36,13,IF(INFORMACION!$F904=REFERENCIAS!$C$24,10,7))),0)+VLOOKUP(T904,REFERENCIAS!$C:$D,2,0)*VLOOKUP($T$2,PONDERADORES!A:P,IF(AND(INFORMACION!$T904='REFERENCIAS RIESGO'!$C$36,INFORMACION!$F904=REFERENCIAS!$C$24),16,IF(INFORMACION!$T904='REFERENCIAS RIESGO'!$C$36,13,IF(INFORMACION!$F904=REFERENCIAS!$C$24,10,7))),0)+VLOOKUP(IF(J904&lt;=0.2,0.2,IF(AND(J904&gt;0.2,J904&lt;=0.4),0.4,IF(AND(J904&gt;0.4,J904&lt;=0.6),0.6,IF(AND(J904&gt;0.6,J904&lt;=0.8),0.8,IF(AND(J904&gt;0.8,J904&lt;=1),1))))),REFERENCIAS!$C:$D,2,0)*VLOOKUP($J$2,PONDERADORES!A:P,IF(AND(INFORMACION!$T904='REFERENCIAS RIESGO'!$C$36,INFORMACION!$F904=REFERENCIAS!$C$24),16,IF(INFORMACION!$T904='REFERENCIAS RIESGO'!$C$36,13,IF(INFORMACION!$F904=REFERENCIAS!$C$24,10,7))),0)</f>
        <v>#REF!</v>
      </c>
      <c r="Y904" s="68">
        <f>+VLOOKUP(M904,REFERENCIAS!$C:$D,2,0)*VLOOKUP($M$2,PONDERADORES!$A$7:$G$9,7,0)+VLOOKUP(N904,REFERENCIAS!$C:$D,2,0)*VLOOKUP($N$2,PONDERADORES!$A$7:$G$9,7,0)+VLOOKUP(O904,REFERENCIAS!$C:$D,2,0)*VLOOKUP($O$2,PONDERADORES!$A$7:$G$9,7,0)</f>
        <v>0.2</v>
      </c>
      <c r="Z904" s="2">
        <f>+VLOOKUP(IF(R904&lt;0.1,0,IF(AND(R904&gt;=0.1,R904&lt;0.2),0.1,IF(AND(R904&gt;=0.2,R904&lt;0.3),0.2,IF(R904&gt;0.3,0.3,)))),REFERENCIAS!$C:$D,2,0)*VLOOKUP($R$2,PONDERADORES!$A$11:$G$11,7,0)</f>
        <v>15</v>
      </c>
      <c r="AA904" s="92"/>
      <c r="AB904" s="95" t="e">
        <f t="shared" ca="1" si="55"/>
        <v>#REF!</v>
      </c>
      <c r="AC904" s="23" t="e">
        <f ca="1">IF(AB904&gt;REFERENCIAS!$C$62,REFERENCIAS!$B$62,IF(AND(AB904&gt;=REFERENCIAS!$C$63,AB904&lt;REFERENCIAS!$D$63),REFERENCIAS!$B$63,IF(AND(AB904&gt;REFERENCIAS!$C$64,AB904&lt;=REFERENCIAS!$D$64),REFERENCIAS!$B$64,IF(AND(AB904&gt;=REFERENCIAS!$C$65,AB904&lt;REFERENCIAS!$D$65),REFERENCIAS!$B$65, "Revisar"))))</f>
        <v>#REF!</v>
      </c>
      <c r="AD904" s="94" t="e">
        <f ca="1">VLOOKUP(AC904,REFERENCIAS!$B$62:$G$65,4,FALSE)</f>
        <v>#REF!</v>
      </c>
      <c r="AJ904" s="20"/>
    </row>
    <row r="905" spans="1:36" ht="17.25" x14ac:dyDescent="0.25">
      <c r="A905" s="74"/>
      <c r="B905" s="19"/>
      <c r="C905" s="19"/>
      <c r="D905" s="50"/>
      <c r="E905" s="73"/>
      <c r="F905" s="74"/>
      <c r="G905" s="9"/>
      <c r="H905" s="48"/>
      <c r="I905" s="49">
        <f t="shared" ca="1" si="53"/>
        <v>2022</v>
      </c>
      <c r="J905" s="22">
        <f t="shared" ca="1" si="52"/>
        <v>1</v>
      </c>
      <c r="K905" s="19"/>
      <c r="L905" s="73"/>
      <c r="M905" s="74"/>
      <c r="N905" s="19"/>
      <c r="O905" s="73"/>
      <c r="P905" s="82">
        <v>1</v>
      </c>
      <c r="Q905" s="24">
        <v>1</v>
      </c>
      <c r="R905" s="81">
        <f t="shared" si="54"/>
        <v>1</v>
      </c>
      <c r="S905" s="87"/>
      <c r="T905" s="19"/>
      <c r="U905" s="25"/>
      <c r="V905" s="25"/>
      <c r="W905" s="81"/>
      <c r="X905" s="91" t="e">
        <f ca="1">+VLOOKUP(#REF!,REFERENCIAS!$C:$D,2,0)*VLOOKUP(#REF!,PONDERADORES!A:P,IF(AND(INFORMACION!$T905='REFERENCIAS RIESGO'!$C$36,INFORMACION!$F905=REFERENCIAS!$C$24),16,IF(INFORMACION!$T905='REFERENCIAS RIESGO'!$C$36,13,IF(INFORMACION!$F905=REFERENCIAS!$C$24,10,7))),0)+VLOOKUP(K905,REFERENCIAS!$C:$D,2,0)*VLOOKUP($K$2,PONDERADORES!A:P,IF(AND(INFORMACION!$T905='REFERENCIAS RIESGO'!$C$36,INFORMACION!$F905=REFERENCIAS!$C$24),16,IF(INFORMACION!$T905='REFERENCIAS RIESGO'!$C$36,13,IF(INFORMACION!$F905=REFERENCIAS!$C$24,10,7))),0)+VLOOKUP(L905,REFERENCIAS!$C:$D,2,0)*VLOOKUP($L$2,PONDERADORES!A:P,IF(AND(INFORMACION!$T905='REFERENCIAS RIESGO'!$C$36,INFORMACION!$F905=REFERENCIAS!$C$24),16,IF(INFORMACION!$T905='REFERENCIAS RIESGO'!$C$36,13,IF(INFORMACION!$F905=REFERENCIAS!$C$24,10,7))),0)+VLOOKUP(F905,REFERENCIAS!$C:$D,2,0)*VLOOKUP($F$2,PONDERADORES!A:P,IF(AND(INFORMACION!$T905='REFERENCIAS RIESGO'!$C$36,INFORMACION!$F905=REFERENCIAS!$C$24),16,IF(INFORMACION!$T905='REFERENCIAS RIESGO'!$C$36,13,IF(INFORMACION!$F905=REFERENCIAS!$C$24,10,7))),0)+VLOOKUP(T905,REFERENCIAS!$C:$D,2,0)*VLOOKUP($T$2,PONDERADORES!A:P,IF(AND(INFORMACION!$T905='REFERENCIAS RIESGO'!$C$36,INFORMACION!$F905=REFERENCIAS!$C$24),16,IF(INFORMACION!$T905='REFERENCIAS RIESGO'!$C$36,13,IF(INFORMACION!$F905=REFERENCIAS!$C$24,10,7))),0)+VLOOKUP(IF(J905&lt;=0.2,0.2,IF(AND(J905&gt;0.2,J905&lt;=0.4),0.4,IF(AND(J905&gt;0.4,J905&lt;=0.6),0.6,IF(AND(J905&gt;0.6,J905&lt;=0.8),0.8,IF(AND(J905&gt;0.8,J905&lt;=1),1))))),REFERENCIAS!$C:$D,2,0)*VLOOKUP($J$2,PONDERADORES!A:P,IF(AND(INFORMACION!$T905='REFERENCIAS RIESGO'!$C$36,INFORMACION!$F905=REFERENCIAS!$C$24),16,IF(INFORMACION!$T905='REFERENCIAS RIESGO'!$C$36,13,IF(INFORMACION!$F905=REFERENCIAS!$C$24,10,7))),0)</f>
        <v>#REF!</v>
      </c>
      <c r="Y905" s="68">
        <f>+VLOOKUP(M905,REFERENCIAS!$C:$D,2,0)*VLOOKUP($M$2,PONDERADORES!$A$7:$G$9,7,0)+VLOOKUP(N905,REFERENCIAS!$C:$D,2,0)*VLOOKUP($N$2,PONDERADORES!$A$7:$G$9,7,0)+VLOOKUP(O905,REFERENCIAS!$C:$D,2,0)*VLOOKUP($O$2,PONDERADORES!$A$7:$G$9,7,0)</f>
        <v>0.2</v>
      </c>
      <c r="Z905" s="2">
        <f>+VLOOKUP(IF(R905&lt;0.1,0,IF(AND(R905&gt;=0.1,R905&lt;0.2),0.1,IF(AND(R905&gt;=0.2,R905&lt;0.3),0.2,IF(R905&gt;0.3,0.3,)))),REFERENCIAS!$C:$D,2,0)*VLOOKUP($R$2,PONDERADORES!$A$11:$G$11,7,0)</f>
        <v>15</v>
      </c>
      <c r="AA905" s="92"/>
      <c r="AB905" s="95" t="e">
        <f t="shared" ca="1" si="55"/>
        <v>#REF!</v>
      </c>
      <c r="AC905" s="23" t="e">
        <f ca="1">IF(AB905&gt;REFERENCIAS!$C$62,REFERENCIAS!$B$62,IF(AND(AB905&gt;=REFERENCIAS!$C$63,AB905&lt;REFERENCIAS!$D$63),REFERENCIAS!$B$63,IF(AND(AB905&gt;REFERENCIAS!$C$64,AB905&lt;=REFERENCIAS!$D$64),REFERENCIAS!$B$64,IF(AND(AB905&gt;=REFERENCIAS!$C$65,AB905&lt;REFERENCIAS!$D$65),REFERENCIAS!$B$65, "Revisar"))))</f>
        <v>#REF!</v>
      </c>
      <c r="AD905" s="94" t="e">
        <f ca="1">VLOOKUP(AC905,REFERENCIAS!$B$62:$G$65,4,FALSE)</f>
        <v>#REF!</v>
      </c>
      <c r="AJ905" s="20"/>
    </row>
    <row r="906" spans="1:36" ht="17.25" x14ac:dyDescent="0.25">
      <c r="A906" s="74"/>
      <c r="B906" s="19"/>
      <c r="C906" s="19"/>
      <c r="D906" s="50"/>
      <c r="E906" s="73"/>
      <c r="F906" s="74"/>
      <c r="G906" s="9"/>
      <c r="H906" s="48"/>
      <c r="I906" s="49">
        <f t="shared" ca="1" si="53"/>
        <v>2022</v>
      </c>
      <c r="J906" s="22">
        <f t="shared" ca="1" si="52"/>
        <v>1</v>
      </c>
      <c r="K906" s="19"/>
      <c r="L906" s="73"/>
      <c r="M906" s="74"/>
      <c r="N906" s="19"/>
      <c r="O906" s="73"/>
      <c r="P906" s="82">
        <v>1</v>
      </c>
      <c r="Q906" s="24">
        <v>1</v>
      </c>
      <c r="R906" s="81">
        <f t="shared" si="54"/>
        <v>1</v>
      </c>
      <c r="S906" s="87"/>
      <c r="T906" s="19"/>
      <c r="U906" s="25"/>
      <c r="V906" s="25"/>
      <c r="W906" s="81"/>
      <c r="X906" s="91" t="e">
        <f ca="1">+VLOOKUP(#REF!,REFERENCIAS!$C:$D,2,0)*VLOOKUP(#REF!,PONDERADORES!A:P,IF(AND(INFORMACION!$T906='REFERENCIAS RIESGO'!$C$36,INFORMACION!$F906=REFERENCIAS!$C$24),16,IF(INFORMACION!$T906='REFERENCIAS RIESGO'!$C$36,13,IF(INFORMACION!$F906=REFERENCIAS!$C$24,10,7))),0)+VLOOKUP(K906,REFERENCIAS!$C:$D,2,0)*VLOOKUP($K$2,PONDERADORES!A:P,IF(AND(INFORMACION!$T906='REFERENCIAS RIESGO'!$C$36,INFORMACION!$F906=REFERENCIAS!$C$24),16,IF(INFORMACION!$T906='REFERENCIAS RIESGO'!$C$36,13,IF(INFORMACION!$F906=REFERENCIAS!$C$24,10,7))),0)+VLOOKUP(L906,REFERENCIAS!$C:$D,2,0)*VLOOKUP($L$2,PONDERADORES!A:P,IF(AND(INFORMACION!$T906='REFERENCIAS RIESGO'!$C$36,INFORMACION!$F906=REFERENCIAS!$C$24),16,IF(INFORMACION!$T906='REFERENCIAS RIESGO'!$C$36,13,IF(INFORMACION!$F906=REFERENCIAS!$C$24,10,7))),0)+VLOOKUP(F906,REFERENCIAS!$C:$D,2,0)*VLOOKUP($F$2,PONDERADORES!A:P,IF(AND(INFORMACION!$T906='REFERENCIAS RIESGO'!$C$36,INFORMACION!$F906=REFERENCIAS!$C$24),16,IF(INFORMACION!$T906='REFERENCIAS RIESGO'!$C$36,13,IF(INFORMACION!$F906=REFERENCIAS!$C$24,10,7))),0)+VLOOKUP(T906,REFERENCIAS!$C:$D,2,0)*VLOOKUP($T$2,PONDERADORES!A:P,IF(AND(INFORMACION!$T906='REFERENCIAS RIESGO'!$C$36,INFORMACION!$F906=REFERENCIAS!$C$24),16,IF(INFORMACION!$T906='REFERENCIAS RIESGO'!$C$36,13,IF(INFORMACION!$F906=REFERENCIAS!$C$24,10,7))),0)+VLOOKUP(IF(J906&lt;=0.2,0.2,IF(AND(J906&gt;0.2,J906&lt;=0.4),0.4,IF(AND(J906&gt;0.4,J906&lt;=0.6),0.6,IF(AND(J906&gt;0.6,J906&lt;=0.8),0.8,IF(AND(J906&gt;0.8,J906&lt;=1),1))))),REFERENCIAS!$C:$D,2,0)*VLOOKUP($J$2,PONDERADORES!A:P,IF(AND(INFORMACION!$T906='REFERENCIAS RIESGO'!$C$36,INFORMACION!$F906=REFERENCIAS!$C$24),16,IF(INFORMACION!$T906='REFERENCIAS RIESGO'!$C$36,13,IF(INFORMACION!$F906=REFERENCIAS!$C$24,10,7))),0)</f>
        <v>#REF!</v>
      </c>
      <c r="Y906" s="68">
        <f>+VLOOKUP(M906,REFERENCIAS!$C:$D,2,0)*VLOOKUP($M$2,PONDERADORES!$A$7:$G$9,7,0)+VLOOKUP(N906,REFERENCIAS!$C:$D,2,0)*VLOOKUP($N$2,PONDERADORES!$A$7:$G$9,7,0)+VLOOKUP(O906,REFERENCIAS!$C:$D,2,0)*VLOOKUP($O$2,PONDERADORES!$A$7:$G$9,7,0)</f>
        <v>0.2</v>
      </c>
      <c r="Z906" s="2">
        <f>+VLOOKUP(IF(R906&lt;0.1,0,IF(AND(R906&gt;=0.1,R906&lt;0.2),0.1,IF(AND(R906&gt;=0.2,R906&lt;0.3),0.2,IF(R906&gt;0.3,0.3,)))),REFERENCIAS!$C:$D,2,0)*VLOOKUP($R$2,PONDERADORES!$A$11:$G$11,7,0)</f>
        <v>15</v>
      </c>
      <c r="AA906" s="92"/>
      <c r="AB906" s="95" t="e">
        <f t="shared" ca="1" si="55"/>
        <v>#REF!</v>
      </c>
      <c r="AC906" s="23" t="e">
        <f ca="1">IF(AB906&gt;REFERENCIAS!$C$62,REFERENCIAS!$B$62,IF(AND(AB906&gt;=REFERENCIAS!$C$63,AB906&lt;REFERENCIAS!$D$63),REFERENCIAS!$B$63,IF(AND(AB906&gt;REFERENCIAS!$C$64,AB906&lt;=REFERENCIAS!$D$64),REFERENCIAS!$B$64,IF(AND(AB906&gt;=REFERENCIAS!$C$65,AB906&lt;REFERENCIAS!$D$65),REFERENCIAS!$B$65, "Revisar"))))</f>
        <v>#REF!</v>
      </c>
      <c r="AD906" s="94" t="e">
        <f ca="1">VLOOKUP(AC906,REFERENCIAS!$B$62:$G$65,4,FALSE)</f>
        <v>#REF!</v>
      </c>
      <c r="AJ906" s="20"/>
    </row>
    <row r="907" spans="1:36" ht="17.25" x14ac:dyDescent="0.25">
      <c r="A907" s="74"/>
      <c r="B907" s="19"/>
      <c r="C907" s="19"/>
      <c r="D907" s="50"/>
      <c r="E907" s="73"/>
      <c r="F907" s="74"/>
      <c r="G907" s="9"/>
      <c r="H907" s="48"/>
      <c r="I907" s="49">
        <f t="shared" ca="1" si="53"/>
        <v>2022</v>
      </c>
      <c r="J907" s="22">
        <f t="shared" ca="1" si="52"/>
        <v>1</v>
      </c>
      <c r="K907" s="19"/>
      <c r="L907" s="73"/>
      <c r="M907" s="74"/>
      <c r="N907" s="19"/>
      <c r="O907" s="73"/>
      <c r="P907" s="82">
        <v>1</v>
      </c>
      <c r="Q907" s="24">
        <v>1</v>
      </c>
      <c r="R907" s="81">
        <f t="shared" si="54"/>
        <v>1</v>
      </c>
      <c r="S907" s="87"/>
      <c r="T907" s="19"/>
      <c r="U907" s="25"/>
      <c r="V907" s="25"/>
      <c r="W907" s="81"/>
      <c r="X907" s="91" t="e">
        <f ca="1">+VLOOKUP(#REF!,REFERENCIAS!$C:$D,2,0)*VLOOKUP(#REF!,PONDERADORES!A:P,IF(AND(INFORMACION!$T907='REFERENCIAS RIESGO'!$C$36,INFORMACION!$F907=REFERENCIAS!$C$24),16,IF(INFORMACION!$T907='REFERENCIAS RIESGO'!$C$36,13,IF(INFORMACION!$F907=REFERENCIAS!$C$24,10,7))),0)+VLOOKUP(K907,REFERENCIAS!$C:$D,2,0)*VLOOKUP($K$2,PONDERADORES!A:P,IF(AND(INFORMACION!$T907='REFERENCIAS RIESGO'!$C$36,INFORMACION!$F907=REFERENCIAS!$C$24),16,IF(INFORMACION!$T907='REFERENCIAS RIESGO'!$C$36,13,IF(INFORMACION!$F907=REFERENCIAS!$C$24,10,7))),0)+VLOOKUP(L907,REFERENCIAS!$C:$D,2,0)*VLOOKUP($L$2,PONDERADORES!A:P,IF(AND(INFORMACION!$T907='REFERENCIAS RIESGO'!$C$36,INFORMACION!$F907=REFERENCIAS!$C$24),16,IF(INFORMACION!$T907='REFERENCIAS RIESGO'!$C$36,13,IF(INFORMACION!$F907=REFERENCIAS!$C$24,10,7))),0)+VLOOKUP(F907,REFERENCIAS!$C:$D,2,0)*VLOOKUP($F$2,PONDERADORES!A:P,IF(AND(INFORMACION!$T907='REFERENCIAS RIESGO'!$C$36,INFORMACION!$F907=REFERENCIAS!$C$24),16,IF(INFORMACION!$T907='REFERENCIAS RIESGO'!$C$36,13,IF(INFORMACION!$F907=REFERENCIAS!$C$24,10,7))),0)+VLOOKUP(T907,REFERENCIAS!$C:$D,2,0)*VLOOKUP($T$2,PONDERADORES!A:P,IF(AND(INFORMACION!$T907='REFERENCIAS RIESGO'!$C$36,INFORMACION!$F907=REFERENCIAS!$C$24),16,IF(INFORMACION!$T907='REFERENCIAS RIESGO'!$C$36,13,IF(INFORMACION!$F907=REFERENCIAS!$C$24,10,7))),0)+VLOOKUP(IF(J907&lt;=0.2,0.2,IF(AND(J907&gt;0.2,J907&lt;=0.4),0.4,IF(AND(J907&gt;0.4,J907&lt;=0.6),0.6,IF(AND(J907&gt;0.6,J907&lt;=0.8),0.8,IF(AND(J907&gt;0.8,J907&lt;=1),1))))),REFERENCIAS!$C:$D,2,0)*VLOOKUP($J$2,PONDERADORES!A:P,IF(AND(INFORMACION!$T907='REFERENCIAS RIESGO'!$C$36,INFORMACION!$F907=REFERENCIAS!$C$24),16,IF(INFORMACION!$T907='REFERENCIAS RIESGO'!$C$36,13,IF(INFORMACION!$F907=REFERENCIAS!$C$24,10,7))),0)</f>
        <v>#REF!</v>
      </c>
      <c r="Y907" s="68">
        <f>+VLOOKUP(M907,REFERENCIAS!$C:$D,2,0)*VLOOKUP($M$2,PONDERADORES!$A$7:$G$9,7,0)+VLOOKUP(N907,REFERENCIAS!$C:$D,2,0)*VLOOKUP($N$2,PONDERADORES!$A$7:$G$9,7,0)+VLOOKUP(O907,REFERENCIAS!$C:$D,2,0)*VLOOKUP($O$2,PONDERADORES!$A$7:$G$9,7,0)</f>
        <v>0.2</v>
      </c>
      <c r="Z907" s="2">
        <f>+VLOOKUP(IF(R907&lt;0.1,0,IF(AND(R907&gt;=0.1,R907&lt;0.2),0.1,IF(AND(R907&gt;=0.2,R907&lt;0.3),0.2,IF(R907&gt;0.3,0.3,)))),REFERENCIAS!$C:$D,2,0)*VLOOKUP($R$2,PONDERADORES!$A$11:$G$11,7,0)</f>
        <v>15</v>
      </c>
      <c r="AA907" s="92"/>
      <c r="AB907" s="95" t="e">
        <f t="shared" ca="1" si="55"/>
        <v>#REF!</v>
      </c>
      <c r="AC907" s="23" t="e">
        <f ca="1">IF(AB907&gt;REFERENCIAS!$C$62,REFERENCIAS!$B$62,IF(AND(AB907&gt;=REFERENCIAS!$C$63,AB907&lt;REFERENCIAS!$D$63),REFERENCIAS!$B$63,IF(AND(AB907&gt;REFERENCIAS!$C$64,AB907&lt;=REFERENCIAS!$D$64),REFERENCIAS!$B$64,IF(AND(AB907&gt;=REFERENCIAS!$C$65,AB907&lt;REFERENCIAS!$D$65),REFERENCIAS!$B$65, "Revisar"))))</f>
        <v>#REF!</v>
      </c>
      <c r="AD907" s="94" t="e">
        <f ca="1">VLOOKUP(AC907,REFERENCIAS!$B$62:$G$65,4,FALSE)</f>
        <v>#REF!</v>
      </c>
      <c r="AJ907" s="20"/>
    </row>
    <row r="908" spans="1:36" ht="17.25" x14ac:dyDescent="0.25">
      <c r="A908" s="74"/>
      <c r="B908" s="19"/>
      <c r="C908" s="19"/>
      <c r="D908" s="50"/>
      <c r="E908" s="73"/>
      <c r="F908" s="74"/>
      <c r="G908" s="9"/>
      <c r="H908" s="48"/>
      <c r="I908" s="49">
        <f t="shared" ca="1" si="53"/>
        <v>2022</v>
      </c>
      <c r="J908" s="22">
        <f t="shared" ca="1" si="52"/>
        <v>1</v>
      </c>
      <c r="K908" s="19"/>
      <c r="L908" s="73"/>
      <c r="M908" s="74"/>
      <c r="N908" s="19"/>
      <c r="O908" s="73"/>
      <c r="P908" s="82">
        <v>1</v>
      </c>
      <c r="Q908" s="24">
        <v>1</v>
      </c>
      <c r="R908" s="81">
        <f t="shared" si="54"/>
        <v>1</v>
      </c>
      <c r="S908" s="87"/>
      <c r="T908" s="19"/>
      <c r="U908" s="25"/>
      <c r="V908" s="25"/>
      <c r="W908" s="81"/>
      <c r="X908" s="91" t="e">
        <f ca="1">+VLOOKUP(#REF!,REFERENCIAS!$C:$D,2,0)*VLOOKUP(#REF!,PONDERADORES!A:P,IF(AND(INFORMACION!$T908='REFERENCIAS RIESGO'!$C$36,INFORMACION!$F908=REFERENCIAS!$C$24),16,IF(INFORMACION!$T908='REFERENCIAS RIESGO'!$C$36,13,IF(INFORMACION!$F908=REFERENCIAS!$C$24,10,7))),0)+VLOOKUP(K908,REFERENCIAS!$C:$D,2,0)*VLOOKUP($K$2,PONDERADORES!A:P,IF(AND(INFORMACION!$T908='REFERENCIAS RIESGO'!$C$36,INFORMACION!$F908=REFERENCIAS!$C$24),16,IF(INFORMACION!$T908='REFERENCIAS RIESGO'!$C$36,13,IF(INFORMACION!$F908=REFERENCIAS!$C$24,10,7))),0)+VLOOKUP(L908,REFERENCIAS!$C:$D,2,0)*VLOOKUP($L$2,PONDERADORES!A:P,IF(AND(INFORMACION!$T908='REFERENCIAS RIESGO'!$C$36,INFORMACION!$F908=REFERENCIAS!$C$24),16,IF(INFORMACION!$T908='REFERENCIAS RIESGO'!$C$36,13,IF(INFORMACION!$F908=REFERENCIAS!$C$24,10,7))),0)+VLOOKUP(F908,REFERENCIAS!$C:$D,2,0)*VLOOKUP($F$2,PONDERADORES!A:P,IF(AND(INFORMACION!$T908='REFERENCIAS RIESGO'!$C$36,INFORMACION!$F908=REFERENCIAS!$C$24),16,IF(INFORMACION!$T908='REFERENCIAS RIESGO'!$C$36,13,IF(INFORMACION!$F908=REFERENCIAS!$C$24,10,7))),0)+VLOOKUP(T908,REFERENCIAS!$C:$D,2,0)*VLOOKUP($T$2,PONDERADORES!A:P,IF(AND(INFORMACION!$T908='REFERENCIAS RIESGO'!$C$36,INFORMACION!$F908=REFERENCIAS!$C$24),16,IF(INFORMACION!$T908='REFERENCIAS RIESGO'!$C$36,13,IF(INFORMACION!$F908=REFERENCIAS!$C$24,10,7))),0)+VLOOKUP(IF(J908&lt;=0.2,0.2,IF(AND(J908&gt;0.2,J908&lt;=0.4),0.4,IF(AND(J908&gt;0.4,J908&lt;=0.6),0.6,IF(AND(J908&gt;0.6,J908&lt;=0.8),0.8,IF(AND(J908&gt;0.8,J908&lt;=1),1))))),REFERENCIAS!$C:$D,2,0)*VLOOKUP($J$2,PONDERADORES!A:P,IF(AND(INFORMACION!$T908='REFERENCIAS RIESGO'!$C$36,INFORMACION!$F908=REFERENCIAS!$C$24),16,IF(INFORMACION!$T908='REFERENCIAS RIESGO'!$C$36,13,IF(INFORMACION!$F908=REFERENCIAS!$C$24,10,7))),0)</f>
        <v>#REF!</v>
      </c>
      <c r="Y908" s="68">
        <f>+VLOOKUP(M908,REFERENCIAS!$C:$D,2,0)*VLOOKUP($M$2,PONDERADORES!$A$7:$G$9,7,0)+VLOOKUP(N908,REFERENCIAS!$C:$D,2,0)*VLOOKUP($N$2,PONDERADORES!$A$7:$G$9,7,0)+VLOOKUP(O908,REFERENCIAS!$C:$D,2,0)*VLOOKUP($O$2,PONDERADORES!$A$7:$G$9,7,0)</f>
        <v>0.2</v>
      </c>
      <c r="Z908" s="2">
        <f>+VLOOKUP(IF(R908&lt;0.1,0,IF(AND(R908&gt;=0.1,R908&lt;0.2),0.1,IF(AND(R908&gt;=0.2,R908&lt;0.3),0.2,IF(R908&gt;0.3,0.3,)))),REFERENCIAS!$C:$D,2,0)*VLOOKUP($R$2,PONDERADORES!$A$11:$G$11,7,0)</f>
        <v>15</v>
      </c>
      <c r="AA908" s="92"/>
      <c r="AB908" s="95" t="e">
        <f t="shared" ca="1" si="55"/>
        <v>#REF!</v>
      </c>
      <c r="AC908" s="23" t="e">
        <f ca="1">IF(AB908&gt;REFERENCIAS!$C$62,REFERENCIAS!$B$62,IF(AND(AB908&gt;=REFERENCIAS!$C$63,AB908&lt;REFERENCIAS!$D$63),REFERENCIAS!$B$63,IF(AND(AB908&gt;REFERENCIAS!$C$64,AB908&lt;=REFERENCIAS!$D$64),REFERENCIAS!$B$64,IF(AND(AB908&gt;=REFERENCIAS!$C$65,AB908&lt;REFERENCIAS!$D$65),REFERENCIAS!$B$65, "Revisar"))))</f>
        <v>#REF!</v>
      </c>
      <c r="AD908" s="94" t="e">
        <f ca="1">VLOOKUP(AC908,REFERENCIAS!$B$62:$G$65,4,FALSE)</f>
        <v>#REF!</v>
      </c>
      <c r="AJ908" s="20"/>
    </row>
    <row r="909" spans="1:36" ht="17.25" x14ac:dyDescent="0.25">
      <c r="A909" s="74"/>
      <c r="B909" s="19"/>
      <c r="C909" s="19"/>
      <c r="D909" s="50"/>
      <c r="E909" s="73"/>
      <c r="F909" s="74"/>
      <c r="G909" s="9"/>
      <c r="H909" s="48"/>
      <c r="I909" s="49">
        <f t="shared" ca="1" si="53"/>
        <v>2022</v>
      </c>
      <c r="J909" s="22">
        <f t="shared" ca="1" si="52"/>
        <v>1</v>
      </c>
      <c r="K909" s="19"/>
      <c r="L909" s="73"/>
      <c r="M909" s="74"/>
      <c r="N909" s="19"/>
      <c r="O909" s="73"/>
      <c r="P909" s="82">
        <v>1</v>
      </c>
      <c r="Q909" s="24">
        <v>1</v>
      </c>
      <c r="R909" s="81">
        <f t="shared" si="54"/>
        <v>1</v>
      </c>
      <c r="S909" s="87"/>
      <c r="T909" s="19"/>
      <c r="U909" s="25"/>
      <c r="V909" s="25"/>
      <c r="W909" s="81"/>
      <c r="X909" s="91" t="e">
        <f ca="1">+VLOOKUP(#REF!,REFERENCIAS!$C:$D,2,0)*VLOOKUP(#REF!,PONDERADORES!A:P,IF(AND(INFORMACION!$T909='REFERENCIAS RIESGO'!$C$36,INFORMACION!$F909=REFERENCIAS!$C$24),16,IF(INFORMACION!$T909='REFERENCIAS RIESGO'!$C$36,13,IF(INFORMACION!$F909=REFERENCIAS!$C$24,10,7))),0)+VLOOKUP(K909,REFERENCIAS!$C:$D,2,0)*VLOOKUP($K$2,PONDERADORES!A:P,IF(AND(INFORMACION!$T909='REFERENCIAS RIESGO'!$C$36,INFORMACION!$F909=REFERENCIAS!$C$24),16,IF(INFORMACION!$T909='REFERENCIAS RIESGO'!$C$36,13,IF(INFORMACION!$F909=REFERENCIAS!$C$24,10,7))),0)+VLOOKUP(L909,REFERENCIAS!$C:$D,2,0)*VLOOKUP($L$2,PONDERADORES!A:P,IF(AND(INFORMACION!$T909='REFERENCIAS RIESGO'!$C$36,INFORMACION!$F909=REFERENCIAS!$C$24),16,IF(INFORMACION!$T909='REFERENCIAS RIESGO'!$C$36,13,IF(INFORMACION!$F909=REFERENCIAS!$C$24,10,7))),0)+VLOOKUP(F909,REFERENCIAS!$C:$D,2,0)*VLOOKUP($F$2,PONDERADORES!A:P,IF(AND(INFORMACION!$T909='REFERENCIAS RIESGO'!$C$36,INFORMACION!$F909=REFERENCIAS!$C$24),16,IF(INFORMACION!$T909='REFERENCIAS RIESGO'!$C$36,13,IF(INFORMACION!$F909=REFERENCIAS!$C$24,10,7))),0)+VLOOKUP(T909,REFERENCIAS!$C:$D,2,0)*VLOOKUP($T$2,PONDERADORES!A:P,IF(AND(INFORMACION!$T909='REFERENCIAS RIESGO'!$C$36,INFORMACION!$F909=REFERENCIAS!$C$24),16,IF(INFORMACION!$T909='REFERENCIAS RIESGO'!$C$36,13,IF(INFORMACION!$F909=REFERENCIAS!$C$24,10,7))),0)+VLOOKUP(IF(J909&lt;=0.2,0.2,IF(AND(J909&gt;0.2,J909&lt;=0.4),0.4,IF(AND(J909&gt;0.4,J909&lt;=0.6),0.6,IF(AND(J909&gt;0.6,J909&lt;=0.8),0.8,IF(AND(J909&gt;0.8,J909&lt;=1),1))))),REFERENCIAS!$C:$D,2,0)*VLOOKUP($J$2,PONDERADORES!A:P,IF(AND(INFORMACION!$T909='REFERENCIAS RIESGO'!$C$36,INFORMACION!$F909=REFERENCIAS!$C$24),16,IF(INFORMACION!$T909='REFERENCIAS RIESGO'!$C$36,13,IF(INFORMACION!$F909=REFERENCIAS!$C$24,10,7))),0)</f>
        <v>#REF!</v>
      </c>
      <c r="Y909" s="68">
        <f>+VLOOKUP(M909,REFERENCIAS!$C:$D,2,0)*VLOOKUP($M$2,PONDERADORES!$A$7:$G$9,7,0)+VLOOKUP(N909,REFERENCIAS!$C:$D,2,0)*VLOOKUP($N$2,PONDERADORES!$A$7:$G$9,7,0)+VLOOKUP(O909,REFERENCIAS!$C:$D,2,0)*VLOOKUP($O$2,PONDERADORES!$A$7:$G$9,7,0)</f>
        <v>0.2</v>
      </c>
      <c r="Z909" s="2">
        <f>+VLOOKUP(IF(R909&lt;0.1,0,IF(AND(R909&gt;=0.1,R909&lt;0.2),0.1,IF(AND(R909&gt;=0.2,R909&lt;0.3),0.2,IF(R909&gt;0.3,0.3,)))),REFERENCIAS!$C:$D,2,0)*VLOOKUP($R$2,PONDERADORES!$A$11:$G$11,7,0)</f>
        <v>15</v>
      </c>
      <c r="AA909" s="92"/>
      <c r="AB909" s="95" t="e">
        <f t="shared" ca="1" si="55"/>
        <v>#REF!</v>
      </c>
      <c r="AC909" s="23" t="e">
        <f ca="1">IF(AB909&gt;REFERENCIAS!$C$62,REFERENCIAS!$B$62,IF(AND(AB909&gt;=REFERENCIAS!$C$63,AB909&lt;REFERENCIAS!$D$63),REFERENCIAS!$B$63,IF(AND(AB909&gt;REFERENCIAS!$C$64,AB909&lt;=REFERENCIAS!$D$64),REFERENCIAS!$B$64,IF(AND(AB909&gt;=REFERENCIAS!$C$65,AB909&lt;REFERENCIAS!$D$65),REFERENCIAS!$B$65, "Revisar"))))</f>
        <v>#REF!</v>
      </c>
      <c r="AD909" s="94" t="e">
        <f ca="1">VLOOKUP(AC909,REFERENCIAS!$B$62:$G$65,4,FALSE)</f>
        <v>#REF!</v>
      </c>
      <c r="AJ909" s="20"/>
    </row>
    <row r="910" spans="1:36" ht="17.25" x14ac:dyDescent="0.25">
      <c r="A910" s="74"/>
      <c r="B910" s="19"/>
      <c r="C910" s="19"/>
      <c r="D910" s="50"/>
      <c r="E910" s="73"/>
      <c r="F910" s="74"/>
      <c r="G910" s="9"/>
      <c r="H910" s="48"/>
      <c r="I910" s="49">
        <f t="shared" ca="1" si="53"/>
        <v>2022</v>
      </c>
      <c r="J910" s="22">
        <f t="shared" ca="1" si="52"/>
        <v>1</v>
      </c>
      <c r="K910" s="19"/>
      <c r="L910" s="73"/>
      <c r="M910" s="74"/>
      <c r="N910" s="19"/>
      <c r="O910" s="73"/>
      <c r="P910" s="82">
        <v>1</v>
      </c>
      <c r="Q910" s="24">
        <v>1</v>
      </c>
      <c r="R910" s="81">
        <f t="shared" si="54"/>
        <v>1</v>
      </c>
      <c r="S910" s="87"/>
      <c r="T910" s="19"/>
      <c r="U910" s="25"/>
      <c r="V910" s="25"/>
      <c r="W910" s="81"/>
      <c r="X910" s="91" t="e">
        <f ca="1">+VLOOKUP(#REF!,REFERENCIAS!$C:$D,2,0)*VLOOKUP(#REF!,PONDERADORES!A:P,IF(AND(INFORMACION!$T910='REFERENCIAS RIESGO'!$C$36,INFORMACION!$F910=REFERENCIAS!$C$24),16,IF(INFORMACION!$T910='REFERENCIAS RIESGO'!$C$36,13,IF(INFORMACION!$F910=REFERENCIAS!$C$24,10,7))),0)+VLOOKUP(K910,REFERENCIAS!$C:$D,2,0)*VLOOKUP($K$2,PONDERADORES!A:P,IF(AND(INFORMACION!$T910='REFERENCIAS RIESGO'!$C$36,INFORMACION!$F910=REFERENCIAS!$C$24),16,IF(INFORMACION!$T910='REFERENCIAS RIESGO'!$C$36,13,IF(INFORMACION!$F910=REFERENCIAS!$C$24,10,7))),0)+VLOOKUP(L910,REFERENCIAS!$C:$D,2,0)*VLOOKUP($L$2,PONDERADORES!A:P,IF(AND(INFORMACION!$T910='REFERENCIAS RIESGO'!$C$36,INFORMACION!$F910=REFERENCIAS!$C$24),16,IF(INFORMACION!$T910='REFERENCIAS RIESGO'!$C$36,13,IF(INFORMACION!$F910=REFERENCIAS!$C$24,10,7))),0)+VLOOKUP(F910,REFERENCIAS!$C:$D,2,0)*VLOOKUP($F$2,PONDERADORES!A:P,IF(AND(INFORMACION!$T910='REFERENCIAS RIESGO'!$C$36,INFORMACION!$F910=REFERENCIAS!$C$24),16,IF(INFORMACION!$T910='REFERENCIAS RIESGO'!$C$36,13,IF(INFORMACION!$F910=REFERENCIAS!$C$24,10,7))),0)+VLOOKUP(T910,REFERENCIAS!$C:$D,2,0)*VLOOKUP($T$2,PONDERADORES!A:P,IF(AND(INFORMACION!$T910='REFERENCIAS RIESGO'!$C$36,INFORMACION!$F910=REFERENCIAS!$C$24),16,IF(INFORMACION!$T910='REFERENCIAS RIESGO'!$C$36,13,IF(INFORMACION!$F910=REFERENCIAS!$C$24,10,7))),0)+VLOOKUP(IF(J910&lt;=0.2,0.2,IF(AND(J910&gt;0.2,J910&lt;=0.4),0.4,IF(AND(J910&gt;0.4,J910&lt;=0.6),0.6,IF(AND(J910&gt;0.6,J910&lt;=0.8),0.8,IF(AND(J910&gt;0.8,J910&lt;=1),1))))),REFERENCIAS!$C:$D,2,0)*VLOOKUP($J$2,PONDERADORES!A:P,IF(AND(INFORMACION!$T910='REFERENCIAS RIESGO'!$C$36,INFORMACION!$F910=REFERENCIAS!$C$24),16,IF(INFORMACION!$T910='REFERENCIAS RIESGO'!$C$36,13,IF(INFORMACION!$F910=REFERENCIAS!$C$24,10,7))),0)</f>
        <v>#REF!</v>
      </c>
      <c r="Y910" s="68">
        <f>+VLOOKUP(M910,REFERENCIAS!$C:$D,2,0)*VLOOKUP($M$2,PONDERADORES!$A$7:$G$9,7,0)+VLOOKUP(N910,REFERENCIAS!$C:$D,2,0)*VLOOKUP($N$2,PONDERADORES!$A$7:$G$9,7,0)+VLOOKUP(O910,REFERENCIAS!$C:$D,2,0)*VLOOKUP($O$2,PONDERADORES!$A$7:$G$9,7,0)</f>
        <v>0.2</v>
      </c>
      <c r="Z910" s="2">
        <f>+VLOOKUP(IF(R910&lt;0.1,0,IF(AND(R910&gt;=0.1,R910&lt;0.2),0.1,IF(AND(R910&gt;=0.2,R910&lt;0.3),0.2,IF(R910&gt;0.3,0.3,)))),REFERENCIAS!$C:$D,2,0)*VLOOKUP($R$2,PONDERADORES!$A$11:$G$11,7,0)</f>
        <v>15</v>
      </c>
      <c r="AA910" s="92"/>
      <c r="AB910" s="95" t="e">
        <f t="shared" ca="1" si="55"/>
        <v>#REF!</v>
      </c>
      <c r="AC910" s="23" t="e">
        <f ca="1">IF(AB910&gt;REFERENCIAS!$C$62,REFERENCIAS!$B$62,IF(AND(AB910&gt;=REFERENCIAS!$C$63,AB910&lt;REFERENCIAS!$D$63),REFERENCIAS!$B$63,IF(AND(AB910&gt;REFERENCIAS!$C$64,AB910&lt;=REFERENCIAS!$D$64),REFERENCIAS!$B$64,IF(AND(AB910&gt;=REFERENCIAS!$C$65,AB910&lt;REFERENCIAS!$D$65),REFERENCIAS!$B$65, "Revisar"))))</f>
        <v>#REF!</v>
      </c>
      <c r="AD910" s="94" t="e">
        <f ca="1">VLOOKUP(AC910,REFERENCIAS!$B$62:$G$65,4,FALSE)</f>
        <v>#REF!</v>
      </c>
      <c r="AJ910" s="20"/>
    </row>
    <row r="911" spans="1:36" ht="17.25" x14ac:dyDescent="0.25">
      <c r="A911" s="74"/>
      <c r="B911" s="19"/>
      <c r="C911" s="19"/>
      <c r="D911" s="50"/>
      <c r="E911" s="73"/>
      <c r="F911" s="74"/>
      <c r="G911" s="9"/>
      <c r="H911" s="48"/>
      <c r="I911" s="49">
        <f t="shared" ca="1" si="53"/>
        <v>2022</v>
      </c>
      <c r="J911" s="22">
        <f t="shared" ca="1" si="52"/>
        <v>1</v>
      </c>
      <c r="K911" s="19"/>
      <c r="L911" s="73"/>
      <c r="M911" s="74"/>
      <c r="N911" s="19"/>
      <c r="O911" s="73"/>
      <c r="P911" s="82">
        <v>1</v>
      </c>
      <c r="Q911" s="24">
        <v>1</v>
      </c>
      <c r="R911" s="81">
        <f t="shared" si="54"/>
        <v>1</v>
      </c>
      <c r="S911" s="87"/>
      <c r="T911" s="19"/>
      <c r="U911" s="25"/>
      <c r="V911" s="25"/>
      <c r="W911" s="81"/>
      <c r="X911" s="91" t="e">
        <f ca="1">+VLOOKUP(#REF!,REFERENCIAS!$C:$D,2,0)*VLOOKUP(#REF!,PONDERADORES!A:P,IF(AND(INFORMACION!$T911='REFERENCIAS RIESGO'!$C$36,INFORMACION!$F911=REFERENCIAS!$C$24),16,IF(INFORMACION!$T911='REFERENCIAS RIESGO'!$C$36,13,IF(INFORMACION!$F911=REFERENCIAS!$C$24,10,7))),0)+VLOOKUP(K911,REFERENCIAS!$C:$D,2,0)*VLOOKUP($K$2,PONDERADORES!A:P,IF(AND(INFORMACION!$T911='REFERENCIAS RIESGO'!$C$36,INFORMACION!$F911=REFERENCIAS!$C$24),16,IF(INFORMACION!$T911='REFERENCIAS RIESGO'!$C$36,13,IF(INFORMACION!$F911=REFERENCIAS!$C$24,10,7))),0)+VLOOKUP(L911,REFERENCIAS!$C:$D,2,0)*VLOOKUP($L$2,PONDERADORES!A:P,IF(AND(INFORMACION!$T911='REFERENCIAS RIESGO'!$C$36,INFORMACION!$F911=REFERENCIAS!$C$24),16,IF(INFORMACION!$T911='REFERENCIAS RIESGO'!$C$36,13,IF(INFORMACION!$F911=REFERENCIAS!$C$24,10,7))),0)+VLOOKUP(F911,REFERENCIAS!$C:$D,2,0)*VLOOKUP($F$2,PONDERADORES!A:P,IF(AND(INFORMACION!$T911='REFERENCIAS RIESGO'!$C$36,INFORMACION!$F911=REFERENCIAS!$C$24),16,IF(INFORMACION!$T911='REFERENCIAS RIESGO'!$C$36,13,IF(INFORMACION!$F911=REFERENCIAS!$C$24,10,7))),0)+VLOOKUP(T911,REFERENCIAS!$C:$D,2,0)*VLOOKUP($T$2,PONDERADORES!A:P,IF(AND(INFORMACION!$T911='REFERENCIAS RIESGO'!$C$36,INFORMACION!$F911=REFERENCIAS!$C$24),16,IF(INFORMACION!$T911='REFERENCIAS RIESGO'!$C$36,13,IF(INFORMACION!$F911=REFERENCIAS!$C$24,10,7))),0)+VLOOKUP(IF(J911&lt;=0.2,0.2,IF(AND(J911&gt;0.2,J911&lt;=0.4),0.4,IF(AND(J911&gt;0.4,J911&lt;=0.6),0.6,IF(AND(J911&gt;0.6,J911&lt;=0.8),0.8,IF(AND(J911&gt;0.8,J911&lt;=1),1))))),REFERENCIAS!$C:$D,2,0)*VLOOKUP($J$2,PONDERADORES!A:P,IF(AND(INFORMACION!$T911='REFERENCIAS RIESGO'!$C$36,INFORMACION!$F911=REFERENCIAS!$C$24),16,IF(INFORMACION!$T911='REFERENCIAS RIESGO'!$C$36,13,IF(INFORMACION!$F911=REFERENCIAS!$C$24,10,7))),0)</f>
        <v>#REF!</v>
      </c>
      <c r="Y911" s="68">
        <f>+VLOOKUP(M911,REFERENCIAS!$C:$D,2,0)*VLOOKUP($M$2,PONDERADORES!$A$7:$G$9,7,0)+VLOOKUP(N911,REFERENCIAS!$C:$D,2,0)*VLOOKUP($N$2,PONDERADORES!$A$7:$G$9,7,0)+VLOOKUP(O911,REFERENCIAS!$C:$D,2,0)*VLOOKUP($O$2,PONDERADORES!$A$7:$G$9,7,0)</f>
        <v>0.2</v>
      </c>
      <c r="Z911" s="2">
        <f>+VLOOKUP(IF(R911&lt;0.1,0,IF(AND(R911&gt;=0.1,R911&lt;0.2),0.1,IF(AND(R911&gt;=0.2,R911&lt;0.3),0.2,IF(R911&gt;0.3,0.3,)))),REFERENCIAS!$C:$D,2,0)*VLOOKUP($R$2,PONDERADORES!$A$11:$G$11,7,0)</f>
        <v>15</v>
      </c>
      <c r="AA911" s="92"/>
      <c r="AB911" s="95" t="e">
        <f t="shared" ca="1" si="55"/>
        <v>#REF!</v>
      </c>
      <c r="AC911" s="23" t="e">
        <f ca="1">IF(AB911&gt;REFERENCIAS!$C$62,REFERENCIAS!$B$62,IF(AND(AB911&gt;=REFERENCIAS!$C$63,AB911&lt;REFERENCIAS!$D$63),REFERENCIAS!$B$63,IF(AND(AB911&gt;REFERENCIAS!$C$64,AB911&lt;=REFERENCIAS!$D$64),REFERENCIAS!$B$64,IF(AND(AB911&gt;=REFERENCIAS!$C$65,AB911&lt;REFERENCIAS!$D$65),REFERENCIAS!$B$65, "Revisar"))))</f>
        <v>#REF!</v>
      </c>
      <c r="AD911" s="94" t="e">
        <f ca="1">VLOOKUP(AC911,REFERENCIAS!$B$62:$G$65,4,FALSE)</f>
        <v>#REF!</v>
      </c>
      <c r="AJ911" s="20"/>
    </row>
    <row r="912" spans="1:36" ht="17.25" x14ac:dyDescent="0.25">
      <c r="A912" s="74"/>
      <c r="B912" s="19"/>
      <c r="C912" s="19"/>
      <c r="D912" s="50"/>
      <c r="E912" s="73"/>
      <c r="F912" s="74"/>
      <c r="G912" s="9"/>
      <c r="H912" s="48"/>
      <c r="I912" s="49">
        <f t="shared" ca="1" si="53"/>
        <v>2022</v>
      </c>
      <c r="J912" s="22">
        <f t="shared" ca="1" si="52"/>
        <v>1</v>
      </c>
      <c r="K912" s="19"/>
      <c r="L912" s="73"/>
      <c r="M912" s="74"/>
      <c r="N912" s="19"/>
      <c r="O912" s="73"/>
      <c r="P912" s="82">
        <v>1</v>
      </c>
      <c r="Q912" s="24">
        <v>1</v>
      </c>
      <c r="R912" s="81">
        <f t="shared" si="54"/>
        <v>1</v>
      </c>
      <c r="S912" s="87"/>
      <c r="T912" s="19"/>
      <c r="U912" s="25"/>
      <c r="V912" s="25"/>
      <c r="W912" s="81"/>
      <c r="X912" s="91" t="e">
        <f ca="1">+VLOOKUP(#REF!,REFERENCIAS!$C:$D,2,0)*VLOOKUP(#REF!,PONDERADORES!A:P,IF(AND(INFORMACION!$T912='REFERENCIAS RIESGO'!$C$36,INFORMACION!$F912=REFERENCIAS!$C$24),16,IF(INFORMACION!$T912='REFERENCIAS RIESGO'!$C$36,13,IF(INFORMACION!$F912=REFERENCIAS!$C$24,10,7))),0)+VLOOKUP(K912,REFERENCIAS!$C:$D,2,0)*VLOOKUP($K$2,PONDERADORES!A:P,IF(AND(INFORMACION!$T912='REFERENCIAS RIESGO'!$C$36,INFORMACION!$F912=REFERENCIAS!$C$24),16,IF(INFORMACION!$T912='REFERENCIAS RIESGO'!$C$36,13,IF(INFORMACION!$F912=REFERENCIAS!$C$24,10,7))),0)+VLOOKUP(L912,REFERENCIAS!$C:$D,2,0)*VLOOKUP($L$2,PONDERADORES!A:P,IF(AND(INFORMACION!$T912='REFERENCIAS RIESGO'!$C$36,INFORMACION!$F912=REFERENCIAS!$C$24),16,IF(INFORMACION!$T912='REFERENCIAS RIESGO'!$C$36,13,IF(INFORMACION!$F912=REFERENCIAS!$C$24,10,7))),0)+VLOOKUP(F912,REFERENCIAS!$C:$D,2,0)*VLOOKUP($F$2,PONDERADORES!A:P,IF(AND(INFORMACION!$T912='REFERENCIAS RIESGO'!$C$36,INFORMACION!$F912=REFERENCIAS!$C$24),16,IF(INFORMACION!$T912='REFERENCIAS RIESGO'!$C$36,13,IF(INFORMACION!$F912=REFERENCIAS!$C$24,10,7))),0)+VLOOKUP(T912,REFERENCIAS!$C:$D,2,0)*VLOOKUP($T$2,PONDERADORES!A:P,IF(AND(INFORMACION!$T912='REFERENCIAS RIESGO'!$C$36,INFORMACION!$F912=REFERENCIAS!$C$24),16,IF(INFORMACION!$T912='REFERENCIAS RIESGO'!$C$36,13,IF(INFORMACION!$F912=REFERENCIAS!$C$24,10,7))),0)+VLOOKUP(IF(J912&lt;=0.2,0.2,IF(AND(J912&gt;0.2,J912&lt;=0.4),0.4,IF(AND(J912&gt;0.4,J912&lt;=0.6),0.6,IF(AND(J912&gt;0.6,J912&lt;=0.8),0.8,IF(AND(J912&gt;0.8,J912&lt;=1),1))))),REFERENCIAS!$C:$D,2,0)*VLOOKUP($J$2,PONDERADORES!A:P,IF(AND(INFORMACION!$T912='REFERENCIAS RIESGO'!$C$36,INFORMACION!$F912=REFERENCIAS!$C$24),16,IF(INFORMACION!$T912='REFERENCIAS RIESGO'!$C$36,13,IF(INFORMACION!$F912=REFERENCIAS!$C$24,10,7))),0)</f>
        <v>#REF!</v>
      </c>
      <c r="Y912" s="68">
        <f>+VLOOKUP(M912,REFERENCIAS!$C:$D,2,0)*VLOOKUP($M$2,PONDERADORES!$A$7:$G$9,7,0)+VLOOKUP(N912,REFERENCIAS!$C:$D,2,0)*VLOOKUP($N$2,PONDERADORES!$A$7:$G$9,7,0)+VLOOKUP(O912,REFERENCIAS!$C:$D,2,0)*VLOOKUP($O$2,PONDERADORES!$A$7:$G$9,7,0)</f>
        <v>0.2</v>
      </c>
      <c r="Z912" s="2">
        <f>+VLOOKUP(IF(R912&lt;0.1,0,IF(AND(R912&gt;=0.1,R912&lt;0.2),0.1,IF(AND(R912&gt;=0.2,R912&lt;0.3),0.2,IF(R912&gt;0.3,0.3,)))),REFERENCIAS!$C:$D,2,0)*VLOOKUP($R$2,PONDERADORES!$A$11:$G$11,7,0)</f>
        <v>15</v>
      </c>
      <c r="AA912" s="92"/>
      <c r="AB912" s="95" t="e">
        <f t="shared" ca="1" si="55"/>
        <v>#REF!</v>
      </c>
      <c r="AC912" s="23" t="e">
        <f ca="1">IF(AB912&gt;REFERENCIAS!$C$62,REFERENCIAS!$B$62,IF(AND(AB912&gt;=REFERENCIAS!$C$63,AB912&lt;REFERENCIAS!$D$63),REFERENCIAS!$B$63,IF(AND(AB912&gt;REFERENCIAS!$C$64,AB912&lt;=REFERENCIAS!$D$64),REFERENCIAS!$B$64,IF(AND(AB912&gt;=REFERENCIAS!$C$65,AB912&lt;REFERENCIAS!$D$65),REFERENCIAS!$B$65, "Revisar"))))</f>
        <v>#REF!</v>
      </c>
      <c r="AD912" s="94" t="e">
        <f ca="1">VLOOKUP(AC912,REFERENCIAS!$B$62:$G$65,4,FALSE)</f>
        <v>#REF!</v>
      </c>
      <c r="AJ912" s="20"/>
    </row>
    <row r="913" spans="1:36" ht="17.25" x14ac:dyDescent="0.25">
      <c r="A913" s="74"/>
      <c r="B913" s="19"/>
      <c r="C913" s="19"/>
      <c r="D913" s="50"/>
      <c r="E913" s="73"/>
      <c r="F913" s="74"/>
      <c r="G913" s="9"/>
      <c r="H913" s="48"/>
      <c r="I913" s="49">
        <f t="shared" ca="1" si="53"/>
        <v>2022</v>
      </c>
      <c r="J913" s="22">
        <f t="shared" ca="1" si="52"/>
        <v>1</v>
      </c>
      <c r="K913" s="19"/>
      <c r="L913" s="73"/>
      <c r="M913" s="74"/>
      <c r="N913" s="19"/>
      <c r="O913" s="73"/>
      <c r="P913" s="82">
        <v>1</v>
      </c>
      <c r="Q913" s="24">
        <v>1</v>
      </c>
      <c r="R913" s="81">
        <f t="shared" si="54"/>
        <v>1</v>
      </c>
      <c r="S913" s="87"/>
      <c r="T913" s="19"/>
      <c r="U913" s="25"/>
      <c r="V913" s="25"/>
      <c r="W913" s="81"/>
      <c r="X913" s="91" t="e">
        <f ca="1">+VLOOKUP(#REF!,REFERENCIAS!$C:$D,2,0)*VLOOKUP(#REF!,PONDERADORES!A:P,IF(AND(INFORMACION!$T913='REFERENCIAS RIESGO'!$C$36,INFORMACION!$F913=REFERENCIAS!$C$24),16,IF(INFORMACION!$T913='REFERENCIAS RIESGO'!$C$36,13,IF(INFORMACION!$F913=REFERENCIAS!$C$24,10,7))),0)+VLOOKUP(K913,REFERENCIAS!$C:$D,2,0)*VLOOKUP($K$2,PONDERADORES!A:P,IF(AND(INFORMACION!$T913='REFERENCIAS RIESGO'!$C$36,INFORMACION!$F913=REFERENCIAS!$C$24),16,IF(INFORMACION!$T913='REFERENCIAS RIESGO'!$C$36,13,IF(INFORMACION!$F913=REFERENCIAS!$C$24,10,7))),0)+VLOOKUP(L913,REFERENCIAS!$C:$D,2,0)*VLOOKUP($L$2,PONDERADORES!A:P,IF(AND(INFORMACION!$T913='REFERENCIAS RIESGO'!$C$36,INFORMACION!$F913=REFERENCIAS!$C$24),16,IF(INFORMACION!$T913='REFERENCIAS RIESGO'!$C$36,13,IF(INFORMACION!$F913=REFERENCIAS!$C$24,10,7))),0)+VLOOKUP(F913,REFERENCIAS!$C:$D,2,0)*VLOOKUP($F$2,PONDERADORES!A:P,IF(AND(INFORMACION!$T913='REFERENCIAS RIESGO'!$C$36,INFORMACION!$F913=REFERENCIAS!$C$24),16,IF(INFORMACION!$T913='REFERENCIAS RIESGO'!$C$36,13,IF(INFORMACION!$F913=REFERENCIAS!$C$24,10,7))),0)+VLOOKUP(T913,REFERENCIAS!$C:$D,2,0)*VLOOKUP($T$2,PONDERADORES!A:P,IF(AND(INFORMACION!$T913='REFERENCIAS RIESGO'!$C$36,INFORMACION!$F913=REFERENCIAS!$C$24),16,IF(INFORMACION!$T913='REFERENCIAS RIESGO'!$C$36,13,IF(INFORMACION!$F913=REFERENCIAS!$C$24,10,7))),0)+VLOOKUP(IF(J913&lt;=0.2,0.2,IF(AND(J913&gt;0.2,J913&lt;=0.4),0.4,IF(AND(J913&gt;0.4,J913&lt;=0.6),0.6,IF(AND(J913&gt;0.6,J913&lt;=0.8),0.8,IF(AND(J913&gt;0.8,J913&lt;=1),1))))),REFERENCIAS!$C:$D,2,0)*VLOOKUP($J$2,PONDERADORES!A:P,IF(AND(INFORMACION!$T913='REFERENCIAS RIESGO'!$C$36,INFORMACION!$F913=REFERENCIAS!$C$24),16,IF(INFORMACION!$T913='REFERENCIAS RIESGO'!$C$36,13,IF(INFORMACION!$F913=REFERENCIAS!$C$24,10,7))),0)</f>
        <v>#REF!</v>
      </c>
      <c r="Y913" s="68">
        <f>+VLOOKUP(M913,REFERENCIAS!$C:$D,2,0)*VLOOKUP($M$2,PONDERADORES!$A$7:$G$9,7,0)+VLOOKUP(N913,REFERENCIAS!$C:$D,2,0)*VLOOKUP($N$2,PONDERADORES!$A$7:$G$9,7,0)+VLOOKUP(O913,REFERENCIAS!$C:$D,2,0)*VLOOKUP($O$2,PONDERADORES!$A$7:$G$9,7,0)</f>
        <v>0.2</v>
      </c>
      <c r="Z913" s="2">
        <f>+VLOOKUP(IF(R913&lt;0.1,0,IF(AND(R913&gt;=0.1,R913&lt;0.2),0.1,IF(AND(R913&gt;=0.2,R913&lt;0.3),0.2,IF(R913&gt;0.3,0.3,)))),REFERENCIAS!$C:$D,2,0)*VLOOKUP($R$2,PONDERADORES!$A$11:$G$11,7,0)</f>
        <v>15</v>
      </c>
      <c r="AA913" s="92"/>
      <c r="AB913" s="95" t="e">
        <f t="shared" ca="1" si="55"/>
        <v>#REF!</v>
      </c>
      <c r="AC913" s="23" t="e">
        <f ca="1">IF(AB913&gt;REFERENCIAS!$C$62,REFERENCIAS!$B$62,IF(AND(AB913&gt;=REFERENCIAS!$C$63,AB913&lt;REFERENCIAS!$D$63),REFERENCIAS!$B$63,IF(AND(AB913&gt;REFERENCIAS!$C$64,AB913&lt;=REFERENCIAS!$D$64),REFERENCIAS!$B$64,IF(AND(AB913&gt;=REFERENCIAS!$C$65,AB913&lt;REFERENCIAS!$D$65),REFERENCIAS!$B$65, "Revisar"))))</f>
        <v>#REF!</v>
      </c>
      <c r="AD913" s="94" t="e">
        <f ca="1">VLOOKUP(AC913,REFERENCIAS!$B$62:$G$65,4,FALSE)</f>
        <v>#REF!</v>
      </c>
      <c r="AJ913" s="20"/>
    </row>
    <row r="914" spans="1:36" ht="17.25" x14ac:dyDescent="0.25">
      <c r="A914" s="74"/>
      <c r="B914" s="19"/>
      <c r="C914" s="19"/>
      <c r="D914" s="50"/>
      <c r="E914" s="73"/>
      <c r="F914" s="74"/>
      <c r="G914" s="9"/>
      <c r="H914" s="48"/>
      <c r="I914" s="49">
        <f t="shared" ca="1" si="53"/>
        <v>2022</v>
      </c>
      <c r="J914" s="22">
        <f t="shared" ca="1" si="52"/>
        <v>1</v>
      </c>
      <c r="K914" s="19"/>
      <c r="L914" s="73"/>
      <c r="M914" s="74"/>
      <c r="N914" s="19"/>
      <c r="O914" s="73"/>
      <c r="P914" s="82">
        <v>1</v>
      </c>
      <c r="Q914" s="24">
        <v>1</v>
      </c>
      <c r="R914" s="81">
        <f t="shared" si="54"/>
        <v>1</v>
      </c>
      <c r="S914" s="87"/>
      <c r="T914" s="19"/>
      <c r="U914" s="25"/>
      <c r="V914" s="25"/>
      <c r="W914" s="81"/>
      <c r="X914" s="91" t="e">
        <f ca="1">+VLOOKUP(#REF!,REFERENCIAS!$C:$D,2,0)*VLOOKUP(#REF!,PONDERADORES!A:P,IF(AND(INFORMACION!$T914='REFERENCIAS RIESGO'!$C$36,INFORMACION!$F914=REFERENCIAS!$C$24),16,IF(INFORMACION!$T914='REFERENCIAS RIESGO'!$C$36,13,IF(INFORMACION!$F914=REFERENCIAS!$C$24,10,7))),0)+VLOOKUP(K914,REFERENCIAS!$C:$D,2,0)*VLOOKUP($K$2,PONDERADORES!A:P,IF(AND(INFORMACION!$T914='REFERENCIAS RIESGO'!$C$36,INFORMACION!$F914=REFERENCIAS!$C$24),16,IF(INFORMACION!$T914='REFERENCIAS RIESGO'!$C$36,13,IF(INFORMACION!$F914=REFERENCIAS!$C$24,10,7))),0)+VLOOKUP(L914,REFERENCIAS!$C:$D,2,0)*VLOOKUP($L$2,PONDERADORES!A:P,IF(AND(INFORMACION!$T914='REFERENCIAS RIESGO'!$C$36,INFORMACION!$F914=REFERENCIAS!$C$24),16,IF(INFORMACION!$T914='REFERENCIAS RIESGO'!$C$36,13,IF(INFORMACION!$F914=REFERENCIAS!$C$24,10,7))),0)+VLOOKUP(F914,REFERENCIAS!$C:$D,2,0)*VLOOKUP($F$2,PONDERADORES!A:P,IF(AND(INFORMACION!$T914='REFERENCIAS RIESGO'!$C$36,INFORMACION!$F914=REFERENCIAS!$C$24),16,IF(INFORMACION!$T914='REFERENCIAS RIESGO'!$C$36,13,IF(INFORMACION!$F914=REFERENCIAS!$C$24,10,7))),0)+VLOOKUP(T914,REFERENCIAS!$C:$D,2,0)*VLOOKUP($T$2,PONDERADORES!A:P,IF(AND(INFORMACION!$T914='REFERENCIAS RIESGO'!$C$36,INFORMACION!$F914=REFERENCIAS!$C$24),16,IF(INFORMACION!$T914='REFERENCIAS RIESGO'!$C$36,13,IF(INFORMACION!$F914=REFERENCIAS!$C$24,10,7))),0)+VLOOKUP(IF(J914&lt;=0.2,0.2,IF(AND(J914&gt;0.2,J914&lt;=0.4),0.4,IF(AND(J914&gt;0.4,J914&lt;=0.6),0.6,IF(AND(J914&gt;0.6,J914&lt;=0.8),0.8,IF(AND(J914&gt;0.8,J914&lt;=1),1))))),REFERENCIAS!$C:$D,2,0)*VLOOKUP($J$2,PONDERADORES!A:P,IF(AND(INFORMACION!$T914='REFERENCIAS RIESGO'!$C$36,INFORMACION!$F914=REFERENCIAS!$C$24),16,IF(INFORMACION!$T914='REFERENCIAS RIESGO'!$C$36,13,IF(INFORMACION!$F914=REFERENCIAS!$C$24,10,7))),0)</f>
        <v>#REF!</v>
      </c>
      <c r="Y914" s="68">
        <f>+VLOOKUP(M914,REFERENCIAS!$C:$D,2,0)*VLOOKUP($M$2,PONDERADORES!$A$7:$G$9,7,0)+VLOOKUP(N914,REFERENCIAS!$C:$D,2,0)*VLOOKUP($N$2,PONDERADORES!$A$7:$G$9,7,0)+VLOOKUP(O914,REFERENCIAS!$C:$D,2,0)*VLOOKUP($O$2,PONDERADORES!$A$7:$G$9,7,0)</f>
        <v>0.2</v>
      </c>
      <c r="Z914" s="2">
        <f>+VLOOKUP(IF(R914&lt;0.1,0,IF(AND(R914&gt;=0.1,R914&lt;0.2),0.1,IF(AND(R914&gt;=0.2,R914&lt;0.3),0.2,IF(R914&gt;0.3,0.3,)))),REFERENCIAS!$C:$D,2,0)*VLOOKUP($R$2,PONDERADORES!$A$11:$G$11,7,0)</f>
        <v>15</v>
      </c>
      <c r="AA914" s="92"/>
      <c r="AB914" s="95" t="e">
        <f t="shared" ca="1" si="55"/>
        <v>#REF!</v>
      </c>
      <c r="AC914" s="23" t="e">
        <f ca="1">IF(AB914&gt;REFERENCIAS!$C$62,REFERENCIAS!$B$62,IF(AND(AB914&gt;=REFERENCIAS!$C$63,AB914&lt;REFERENCIAS!$D$63),REFERENCIAS!$B$63,IF(AND(AB914&gt;REFERENCIAS!$C$64,AB914&lt;=REFERENCIAS!$D$64),REFERENCIAS!$B$64,IF(AND(AB914&gt;=REFERENCIAS!$C$65,AB914&lt;REFERENCIAS!$D$65),REFERENCIAS!$B$65, "Revisar"))))</f>
        <v>#REF!</v>
      </c>
      <c r="AD914" s="94" t="e">
        <f ca="1">VLOOKUP(AC914,REFERENCIAS!$B$62:$G$65,4,FALSE)</f>
        <v>#REF!</v>
      </c>
      <c r="AJ914" s="20"/>
    </row>
    <row r="915" spans="1:36" ht="17.25" x14ac:dyDescent="0.25">
      <c r="A915" s="74"/>
      <c r="B915" s="19"/>
      <c r="C915" s="19"/>
      <c r="D915" s="50"/>
      <c r="E915" s="73"/>
      <c r="F915" s="74"/>
      <c r="G915" s="9"/>
      <c r="H915" s="48"/>
      <c r="I915" s="49">
        <f t="shared" ca="1" si="53"/>
        <v>2022</v>
      </c>
      <c r="J915" s="22">
        <f t="shared" ca="1" si="52"/>
        <v>1</v>
      </c>
      <c r="K915" s="19"/>
      <c r="L915" s="73"/>
      <c r="M915" s="74"/>
      <c r="N915" s="19"/>
      <c r="O915" s="73"/>
      <c r="P915" s="82">
        <v>1</v>
      </c>
      <c r="Q915" s="24">
        <v>1</v>
      </c>
      <c r="R915" s="81">
        <f t="shared" si="54"/>
        <v>1</v>
      </c>
      <c r="S915" s="87"/>
      <c r="T915" s="19"/>
      <c r="U915" s="25"/>
      <c r="V915" s="25"/>
      <c r="W915" s="81"/>
      <c r="X915" s="91" t="e">
        <f ca="1">+VLOOKUP(#REF!,REFERENCIAS!$C:$D,2,0)*VLOOKUP(#REF!,PONDERADORES!A:P,IF(AND(INFORMACION!$T915='REFERENCIAS RIESGO'!$C$36,INFORMACION!$F915=REFERENCIAS!$C$24),16,IF(INFORMACION!$T915='REFERENCIAS RIESGO'!$C$36,13,IF(INFORMACION!$F915=REFERENCIAS!$C$24,10,7))),0)+VLOOKUP(K915,REFERENCIAS!$C:$D,2,0)*VLOOKUP($K$2,PONDERADORES!A:P,IF(AND(INFORMACION!$T915='REFERENCIAS RIESGO'!$C$36,INFORMACION!$F915=REFERENCIAS!$C$24),16,IF(INFORMACION!$T915='REFERENCIAS RIESGO'!$C$36,13,IF(INFORMACION!$F915=REFERENCIAS!$C$24,10,7))),0)+VLOOKUP(L915,REFERENCIAS!$C:$D,2,0)*VLOOKUP($L$2,PONDERADORES!A:P,IF(AND(INFORMACION!$T915='REFERENCIAS RIESGO'!$C$36,INFORMACION!$F915=REFERENCIAS!$C$24),16,IF(INFORMACION!$T915='REFERENCIAS RIESGO'!$C$36,13,IF(INFORMACION!$F915=REFERENCIAS!$C$24,10,7))),0)+VLOOKUP(F915,REFERENCIAS!$C:$D,2,0)*VLOOKUP($F$2,PONDERADORES!A:P,IF(AND(INFORMACION!$T915='REFERENCIAS RIESGO'!$C$36,INFORMACION!$F915=REFERENCIAS!$C$24),16,IF(INFORMACION!$T915='REFERENCIAS RIESGO'!$C$36,13,IF(INFORMACION!$F915=REFERENCIAS!$C$24,10,7))),0)+VLOOKUP(T915,REFERENCIAS!$C:$D,2,0)*VLOOKUP($T$2,PONDERADORES!A:P,IF(AND(INFORMACION!$T915='REFERENCIAS RIESGO'!$C$36,INFORMACION!$F915=REFERENCIAS!$C$24),16,IF(INFORMACION!$T915='REFERENCIAS RIESGO'!$C$36,13,IF(INFORMACION!$F915=REFERENCIAS!$C$24,10,7))),0)+VLOOKUP(IF(J915&lt;=0.2,0.2,IF(AND(J915&gt;0.2,J915&lt;=0.4),0.4,IF(AND(J915&gt;0.4,J915&lt;=0.6),0.6,IF(AND(J915&gt;0.6,J915&lt;=0.8),0.8,IF(AND(J915&gt;0.8,J915&lt;=1),1))))),REFERENCIAS!$C:$D,2,0)*VLOOKUP($J$2,PONDERADORES!A:P,IF(AND(INFORMACION!$T915='REFERENCIAS RIESGO'!$C$36,INFORMACION!$F915=REFERENCIAS!$C$24),16,IF(INFORMACION!$T915='REFERENCIAS RIESGO'!$C$36,13,IF(INFORMACION!$F915=REFERENCIAS!$C$24,10,7))),0)</f>
        <v>#REF!</v>
      </c>
      <c r="Y915" s="68">
        <f>+VLOOKUP(M915,REFERENCIAS!$C:$D,2,0)*VLOOKUP($M$2,PONDERADORES!$A$7:$G$9,7,0)+VLOOKUP(N915,REFERENCIAS!$C:$D,2,0)*VLOOKUP($N$2,PONDERADORES!$A$7:$G$9,7,0)+VLOOKUP(O915,REFERENCIAS!$C:$D,2,0)*VLOOKUP($O$2,PONDERADORES!$A$7:$G$9,7,0)</f>
        <v>0.2</v>
      </c>
      <c r="Z915" s="2">
        <f>+VLOOKUP(IF(R915&lt;0.1,0,IF(AND(R915&gt;=0.1,R915&lt;0.2),0.1,IF(AND(R915&gt;=0.2,R915&lt;0.3),0.2,IF(R915&gt;0.3,0.3,)))),REFERENCIAS!$C:$D,2,0)*VLOOKUP($R$2,PONDERADORES!$A$11:$G$11,7,0)</f>
        <v>15</v>
      </c>
      <c r="AA915" s="92"/>
      <c r="AB915" s="95" t="e">
        <f t="shared" ca="1" si="55"/>
        <v>#REF!</v>
      </c>
      <c r="AC915" s="23" t="e">
        <f ca="1">IF(AB915&gt;REFERENCIAS!$C$62,REFERENCIAS!$B$62,IF(AND(AB915&gt;=REFERENCIAS!$C$63,AB915&lt;REFERENCIAS!$D$63),REFERENCIAS!$B$63,IF(AND(AB915&gt;REFERENCIAS!$C$64,AB915&lt;=REFERENCIAS!$D$64),REFERENCIAS!$B$64,IF(AND(AB915&gt;=REFERENCIAS!$C$65,AB915&lt;REFERENCIAS!$D$65),REFERENCIAS!$B$65, "Revisar"))))</f>
        <v>#REF!</v>
      </c>
      <c r="AD915" s="94" t="e">
        <f ca="1">VLOOKUP(AC915,REFERENCIAS!$B$62:$G$65,4,FALSE)</f>
        <v>#REF!</v>
      </c>
      <c r="AJ915" s="20"/>
    </row>
    <row r="916" spans="1:36" ht="17.25" x14ac:dyDescent="0.25">
      <c r="A916" s="74"/>
      <c r="B916" s="19"/>
      <c r="C916" s="19"/>
      <c r="D916" s="50"/>
      <c r="E916" s="73"/>
      <c r="F916" s="74"/>
      <c r="G916" s="9"/>
      <c r="H916" s="48"/>
      <c r="I916" s="49">
        <f t="shared" ca="1" si="53"/>
        <v>2022</v>
      </c>
      <c r="J916" s="22">
        <f t="shared" ca="1" si="52"/>
        <v>1</v>
      </c>
      <c r="K916" s="19"/>
      <c r="L916" s="73"/>
      <c r="M916" s="74"/>
      <c r="N916" s="19"/>
      <c r="O916" s="73"/>
      <c r="P916" s="82">
        <v>1</v>
      </c>
      <c r="Q916" s="24">
        <v>1</v>
      </c>
      <c r="R916" s="81">
        <f t="shared" si="54"/>
        <v>1</v>
      </c>
      <c r="S916" s="87"/>
      <c r="T916" s="19"/>
      <c r="U916" s="25"/>
      <c r="V916" s="25"/>
      <c r="W916" s="81"/>
      <c r="X916" s="91" t="e">
        <f ca="1">+VLOOKUP(#REF!,REFERENCIAS!$C:$D,2,0)*VLOOKUP(#REF!,PONDERADORES!A:P,IF(AND(INFORMACION!$T916='REFERENCIAS RIESGO'!$C$36,INFORMACION!$F916=REFERENCIAS!$C$24),16,IF(INFORMACION!$T916='REFERENCIAS RIESGO'!$C$36,13,IF(INFORMACION!$F916=REFERENCIAS!$C$24,10,7))),0)+VLOOKUP(K916,REFERENCIAS!$C:$D,2,0)*VLOOKUP($K$2,PONDERADORES!A:P,IF(AND(INFORMACION!$T916='REFERENCIAS RIESGO'!$C$36,INFORMACION!$F916=REFERENCIAS!$C$24),16,IF(INFORMACION!$T916='REFERENCIAS RIESGO'!$C$36,13,IF(INFORMACION!$F916=REFERENCIAS!$C$24,10,7))),0)+VLOOKUP(L916,REFERENCIAS!$C:$D,2,0)*VLOOKUP($L$2,PONDERADORES!A:P,IF(AND(INFORMACION!$T916='REFERENCIAS RIESGO'!$C$36,INFORMACION!$F916=REFERENCIAS!$C$24),16,IF(INFORMACION!$T916='REFERENCIAS RIESGO'!$C$36,13,IF(INFORMACION!$F916=REFERENCIAS!$C$24,10,7))),0)+VLOOKUP(F916,REFERENCIAS!$C:$D,2,0)*VLOOKUP($F$2,PONDERADORES!A:P,IF(AND(INFORMACION!$T916='REFERENCIAS RIESGO'!$C$36,INFORMACION!$F916=REFERENCIAS!$C$24),16,IF(INFORMACION!$T916='REFERENCIAS RIESGO'!$C$36,13,IF(INFORMACION!$F916=REFERENCIAS!$C$24,10,7))),0)+VLOOKUP(T916,REFERENCIAS!$C:$D,2,0)*VLOOKUP($T$2,PONDERADORES!A:P,IF(AND(INFORMACION!$T916='REFERENCIAS RIESGO'!$C$36,INFORMACION!$F916=REFERENCIAS!$C$24),16,IF(INFORMACION!$T916='REFERENCIAS RIESGO'!$C$36,13,IF(INFORMACION!$F916=REFERENCIAS!$C$24,10,7))),0)+VLOOKUP(IF(J916&lt;=0.2,0.2,IF(AND(J916&gt;0.2,J916&lt;=0.4),0.4,IF(AND(J916&gt;0.4,J916&lt;=0.6),0.6,IF(AND(J916&gt;0.6,J916&lt;=0.8),0.8,IF(AND(J916&gt;0.8,J916&lt;=1),1))))),REFERENCIAS!$C:$D,2,0)*VLOOKUP($J$2,PONDERADORES!A:P,IF(AND(INFORMACION!$T916='REFERENCIAS RIESGO'!$C$36,INFORMACION!$F916=REFERENCIAS!$C$24),16,IF(INFORMACION!$T916='REFERENCIAS RIESGO'!$C$36,13,IF(INFORMACION!$F916=REFERENCIAS!$C$24,10,7))),0)</f>
        <v>#REF!</v>
      </c>
      <c r="Y916" s="68">
        <f>+VLOOKUP(M916,REFERENCIAS!$C:$D,2,0)*VLOOKUP($M$2,PONDERADORES!$A$7:$G$9,7,0)+VLOOKUP(N916,REFERENCIAS!$C:$D,2,0)*VLOOKUP($N$2,PONDERADORES!$A$7:$G$9,7,0)+VLOOKUP(O916,REFERENCIAS!$C:$D,2,0)*VLOOKUP($O$2,PONDERADORES!$A$7:$G$9,7,0)</f>
        <v>0.2</v>
      </c>
      <c r="Z916" s="2">
        <f>+VLOOKUP(IF(R916&lt;0.1,0,IF(AND(R916&gt;=0.1,R916&lt;0.2),0.1,IF(AND(R916&gt;=0.2,R916&lt;0.3),0.2,IF(R916&gt;0.3,0.3,)))),REFERENCIAS!$C:$D,2,0)*VLOOKUP($R$2,PONDERADORES!$A$11:$G$11,7,0)</f>
        <v>15</v>
      </c>
      <c r="AA916" s="92"/>
      <c r="AB916" s="95" t="e">
        <f t="shared" ca="1" si="55"/>
        <v>#REF!</v>
      </c>
      <c r="AC916" s="23" t="e">
        <f ca="1">IF(AB916&gt;REFERENCIAS!$C$62,REFERENCIAS!$B$62,IF(AND(AB916&gt;=REFERENCIAS!$C$63,AB916&lt;REFERENCIAS!$D$63),REFERENCIAS!$B$63,IF(AND(AB916&gt;REFERENCIAS!$C$64,AB916&lt;=REFERENCIAS!$D$64),REFERENCIAS!$B$64,IF(AND(AB916&gt;=REFERENCIAS!$C$65,AB916&lt;REFERENCIAS!$D$65),REFERENCIAS!$B$65, "Revisar"))))</f>
        <v>#REF!</v>
      </c>
      <c r="AD916" s="94" t="e">
        <f ca="1">VLOOKUP(AC916,REFERENCIAS!$B$62:$G$65,4,FALSE)</f>
        <v>#REF!</v>
      </c>
      <c r="AJ916" s="20"/>
    </row>
    <row r="917" spans="1:36" ht="17.25" x14ac:dyDescent="0.25">
      <c r="A917" s="74"/>
      <c r="B917" s="19"/>
      <c r="C917" s="19"/>
      <c r="D917" s="50"/>
      <c r="E917" s="73"/>
      <c r="F917" s="74"/>
      <c r="G917" s="9"/>
      <c r="H917" s="48"/>
      <c r="I917" s="49">
        <f t="shared" ca="1" si="53"/>
        <v>2022</v>
      </c>
      <c r="J917" s="22">
        <f t="shared" ca="1" si="52"/>
        <v>1</v>
      </c>
      <c r="K917" s="19"/>
      <c r="L917" s="73"/>
      <c r="M917" s="74"/>
      <c r="N917" s="19"/>
      <c r="O917" s="73"/>
      <c r="P917" s="82">
        <v>1</v>
      </c>
      <c r="Q917" s="24">
        <v>1</v>
      </c>
      <c r="R917" s="81">
        <f t="shared" si="54"/>
        <v>1</v>
      </c>
      <c r="S917" s="87"/>
      <c r="T917" s="19"/>
      <c r="U917" s="25"/>
      <c r="V917" s="25"/>
      <c r="W917" s="81"/>
      <c r="X917" s="91" t="e">
        <f ca="1">+VLOOKUP(#REF!,REFERENCIAS!$C:$D,2,0)*VLOOKUP(#REF!,PONDERADORES!A:P,IF(AND(INFORMACION!$T917='REFERENCIAS RIESGO'!$C$36,INFORMACION!$F917=REFERENCIAS!$C$24),16,IF(INFORMACION!$T917='REFERENCIAS RIESGO'!$C$36,13,IF(INFORMACION!$F917=REFERENCIAS!$C$24,10,7))),0)+VLOOKUP(K917,REFERENCIAS!$C:$D,2,0)*VLOOKUP($K$2,PONDERADORES!A:P,IF(AND(INFORMACION!$T917='REFERENCIAS RIESGO'!$C$36,INFORMACION!$F917=REFERENCIAS!$C$24),16,IF(INFORMACION!$T917='REFERENCIAS RIESGO'!$C$36,13,IF(INFORMACION!$F917=REFERENCIAS!$C$24,10,7))),0)+VLOOKUP(L917,REFERENCIAS!$C:$D,2,0)*VLOOKUP($L$2,PONDERADORES!A:P,IF(AND(INFORMACION!$T917='REFERENCIAS RIESGO'!$C$36,INFORMACION!$F917=REFERENCIAS!$C$24),16,IF(INFORMACION!$T917='REFERENCIAS RIESGO'!$C$36,13,IF(INFORMACION!$F917=REFERENCIAS!$C$24,10,7))),0)+VLOOKUP(F917,REFERENCIAS!$C:$D,2,0)*VLOOKUP($F$2,PONDERADORES!A:P,IF(AND(INFORMACION!$T917='REFERENCIAS RIESGO'!$C$36,INFORMACION!$F917=REFERENCIAS!$C$24),16,IF(INFORMACION!$T917='REFERENCIAS RIESGO'!$C$36,13,IF(INFORMACION!$F917=REFERENCIAS!$C$24,10,7))),0)+VLOOKUP(T917,REFERENCIAS!$C:$D,2,0)*VLOOKUP($T$2,PONDERADORES!A:P,IF(AND(INFORMACION!$T917='REFERENCIAS RIESGO'!$C$36,INFORMACION!$F917=REFERENCIAS!$C$24),16,IF(INFORMACION!$T917='REFERENCIAS RIESGO'!$C$36,13,IF(INFORMACION!$F917=REFERENCIAS!$C$24,10,7))),0)+VLOOKUP(IF(J917&lt;=0.2,0.2,IF(AND(J917&gt;0.2,J917&lt;=0.4),0.4,IF(AND(J917&gt;0.4,J917&lt;=0.6),0.6,IF(AND(J917&gt;0.6,J917&lt;=0.8),0.8,IF(AND(J917&gt;0.8,J917&lt;=1),1))))),REFERENCIAS!$C:$D,2,0)*VLOOKUP($J$2,PONDERADORES!A:P,IF(AND(INFORMACION!$T917='REFERENCIAS RIESGO'!$C$36,INFORMACION!$F917=REFERENCIAS!$C$24),16,IF(INFORMACION!$T917='REFERENCIAS RIESGO'!$C$36,13,IF(INFORMACION!$F917=REFERENCIAS!$C$24,10,7))),0)</f>
        <v>#REF!</v>
      </c>
      <c r="Y917" s="68">
        <f>+VLOOKUP(M917,REFERENCIAS!$C:$D,2,0)*VLOOKUP($M$2,PONDERADORES!$A$7:$G$9,7,0)+VLOOKUP(N917,REFERENCIAS!$C:$D,2,0)*VLOOKUP($N$2,PONDERADORES!$A$7:$G$9,7,0)+VLOOKUP(O917,REFERENCIAS!$C:$D,2,0)*VLOOKUP($O$2,PONDERADORES!$A$7:$G$9,7,0)</f>
        <v>0.2</v>
      </c>
      <c r="Z917" s="2">
        <f>+VLOOKUP(IF(R917&lt;0.1,0,IF(AND(R917&gt;=0.1,R917&lt;0.2),0.1,IF(AND(R917&gt;=0.2,R917&lt;0.3),0.2,IF(R917&gt;0.3,0.3,)))),REFERENCIAS!$C:$D,2,0)*VLOOKUP($R$2,PONDERADORES!$A$11:$G$11,7,0)</f>
        <v>15</v>
      </c>
      <c r="AA917" s="92"/>
      <c r="AB917" s="95" t="e">
        <f t="shared" ca="1" si="55"/>
        <v>#REF!</v>
      </c>
      <c r="AC917" s="23" t="e">
        <f ca="1">IF(AB917&gt;REFERENCIAS!$C$62,REFERENCIAS!$B$62,IF(AND(AB917&gt;=REFERENCIAS!$C$63,AB917&lt;REFERENCIAS!$D$63),REFERENCIAS!$B$63,IF(AND(AB917&gt;REFERENCIAS!$C$64,AB917&lt;=REFERENCIAS!$D$64),REFERENCIAS!$B$64,IF(AND(AB917&gt;=REFERENCIAS!$C$65,AB917&lt;REFERENCIAS!$D$65),REFERENCIAS!$B$65, "Revisar"))))</f>
        <v>#REF!</v>
      </c>
      <c r="AD917" s="94" t="e">
        <f ca="1">VLOOKUP(AC917,REFERENCIAS!$B$62:$G$65,4,FALSE)</f>
        <v>#REF!</v>
      </c>
      <c r="AJ917" s="20"/>
    </row>
    <row r="918" spans="1:36" ht="17.25" x14ac:dyDescent="0.25">
      <c r="A918" s="74"/>
      <c r="B918" s="19"/>
      <c r="C918" s="19"/>
      <c r="D918" s="50"/>
      <c r="E918" s="73"/>
      <c r="F918" s="74"/>
      <c r="G918" s="9"/>
      <c r="H918" s="48"/>
      <c r="I918" s="49">
        <f t="shared" ca="1" si="53"/>
        <v>2022</v>
      </c>
      <c r="J918" s="22">
        <f t="shared" ca="1" si="52"/>
        <v>1</v>
      </c>
      <c r="K918" s="19"/>
      <c r="L918" s="73"/>
      <c r="M918" s="74"/>
      <c r="N918" s="19"/>
      <c r="O918" s="73"/>
      <c r="P918" s="82">
        <v>1</v>
      </c>
      <c r="Q918" s="24">
        <v>1</v>
      </c>
      <c r="R918" s="81">
        <f t="shared" si="54"/>
        <v>1</v>
      </c>
      <c r="S918" s="87"/>
      <c r="T918" s="19"/>
      <c r="U918" s="25"/>
      <c r="V918" s="25"/>
      <c r="W918" s="81"/>
      <c r="X918" s="91" t="e">
        <f ca="1">+VLOOKUP(#REF!,REFERENCIAS!$C:$D,2,0)*VLOOKUP(#REF!,PONDERADORES!A:P,IF(AND(INFORMACION!$T918='REFERENCIAS RIESGO'!$C$36,INFORMACION!$F918=REFERENCIAS!$C$24),16,IF(INFORMACION!$T918='REFERENCIAS RIESGO'!$C$36,13,IF(INFORMACION!$F918=REFERENCIAS!$C$24,10,7))),0)+VLOOKUP(K918,REFERENCIAS!$C:$D,2,0)*VLOOKUP($K$2,PONDERADORES!A:P,IF(AND(INFORMACION!$T918='REFERENCIAS RIESGO'!$C$36,INFORMACION!$F918=REFERENCIAS!$C$24),16,IF(INFORMACION!$T918='REFERENCIAS RIESGO'!$C$36,13,IF(INFORMACION!$F918=REFERENCIAS!$C$24,10,7))),0)+VLOOKUP(L918,REFERENCIAS!$C:$D,2,0)*VLOOKUP($L$2,PONDERADORES!A:P,IF(AND(INFORMACION!$T918='REFERENCIAS RIESGO'!$C$36,INFORMACION!$F918=REFERENCIAS!$C$24),16,IF(INFORMACION!$T918='REFERENCIAS RIESGO'!$C$36,13,IF(INFORMACION!$F918=REFERENCIAS!$C$24,10,7))),0)+VLOOKUP(F918,REFERENCIAS!$C:$D,2,0)*VLOOKUP($F$2,PONDERADORES!A:P,IF(AND(INFORMACION!$T918='REFERENCIAS RIESGO'!$C$36,INFORMACION!$F918=REFERENCIAS!$C$24),16,IF(INFORMACION!$T918='REFERENCIAS RIESGO'!$C$36,13,IF(INFORMACION!$F918=REFERENCIAS!$C$24,10,7))),0)+VLOOKUP(T918,REFERENCIAS!$C:$D,2,0)*VLOOKUP($T$2,PONDERADORES!A:P,IF(AND(INFORMACION!$T918='REFERENCIAS RIESGO'!$C$36,INFORMACION!$F918=REFERENCIAS!$C$24),16,IF(INFORMACION!$T918='REFERENCIAS RIESGO'!$C$36,13,IF(INFORMACION!$F918=REFERENCIAS!$C$24,10,7))),0)+VLOOKUP(IF(J918&lt;=0.2,0.2,IF(AND(J918&gt;0.2,J918&lt;=0.4),0.4,IF(AND(J918&gt;0.4,J918&lt;=0.6),0.6,IF(AND(J918&gt;0.6,J918&lt;=0.8),0.8,IF(AND(J918&gt;0.8,J918&lt;=1),1))))),REFERENCIAS!$C:$D,2,0)*VLOOKUP($J$2,PONDERADORES!A:P,IF(AND(INFORMACION!$T918='REFERENCIAS RIESGO'!$C$36,INFORMACION!$F918=REFERENCIAS!$C$24),16,IF(INFORMACION!$T918='REFERENCIAS RIESGO'!$C$36,13,IF(INFORMACION!$F918=REFERENCIAS!$C$24,10,7))),0)</f>
        <v>#REF!</v>
      </c>
      <c r="Y918" s="68">
        <f>+VLOOKUP(M918,REFERENCIAS!$C:$D,2,0)*VLOOKUP($M$2,PONDERADORES!$A$7:$G$9,7,0)+VLOOKUP(N918,REFERENCIAS!$C:$D,2,0)*VLOOKUP($N$2,PONDERADORES!$A$7:$G$9,7,0)+VLOOKUP(O918,REFERENCIAS!$C:$D,2,0)*VLOOKUP($O$2,PONDERADORES!$A$7:$G$9,7,0)</f>
        <v>0.2</v>
      </c>
      <c r="Z918" s="2">
        <f>+VLOOKUP(IF(R918&lt;0.1,0,IF(AND(R918&gt;=0.1,R918&lt;0.2),0.1,IF(AND(R918&gt;=0.2,R918&lt;0.3),0.2,IF(R918&gt;0.3,0.3,)))),REFERENCIAS!$C:$D,2,0)*VLOOKUP($R$2,PONDERADORES!$A$11:$G$11,7,0)</f>
        <v>15</v>
      </c>
      <c r="AA918" s="92"/>
      <c r="AB918" s="95" t="e">
        <f t="shared" ca="1" si="55"/>
        <v>#REF!</v>
      </c>
      <c r="AC918" s="23" t="e">
        <f ca="1">IF(AB918&gt;REFERENCIAS!$C$62,REFERENCIAS!$B$62,IF(AND(AB918&gt;=REFERENCIAS!$C$63,AB918&lt;REFERENCIAS!$D$63),REFERENCIAS!$B$63,IF(AND(AB918&gt;REFERENCIAS!$C$64,AB918&lt;=REFERENCIAS!$D$64),REFERENCIAS!$B$64,IF(AND(AB918&gt;=REFERENCIAS!$C$65,AB918&lt;REFERENCIAS!$D$65),REFERENCIAS!$B$65, "Revisar"))))</f>
        <v>#REF!</v>
      </c>
      <c r="AD918" s="94" t="e">
        <f ca="1">VLOOKUP(AC918,REFERENCIAS!$B$62:$G$65,4,FALSE)</f>
        <v>#REF!</v>
      </c>
      <c r="AJ918" s="20"/>
    </row>
    <row r="919" spans="1:36" ht="17.25" x14ac:dyDescent="0.25">
      <c r="A919" s="74"/>
      <c r="B919" s="19"/>
      <c r="C919" s="19"/>
      <c r="D919" s="50"/>
      <c r="E919" s="73"/>
      <c r="F919" s="74"/>
      <c r="G919" s="9"/>
      <c r="H919" s="48"/>
      <c r="I919" s="49">
        <f t="shared" ca="1" si="53"/>
        <v>2022</v>
      </c>
      <c r="J919" s="22">
        <f t="shared" ca="1" si="52"/>
        <v>1</v>
      </c>
      <c r="K919" s="19"/>
      <c r="L919" s="73"/>
      <c r="M919" s="74"/>
      <c r="N919" s="19"/>
      <c r="O919" s="73"/>
      <c r="P919" s="82">
        <v>1</v>
      </c>
      <c r="Q919" s="24">
        <v>1</v>
      </c>
      <c r="R919" s="81">
        <f t="shared" si="54"/>
        <v>1</v>
      </c>
      <c r="S919" s="87"/>
      <c r="T919" s="19"/>
      <c r="U919" s="25"/>
      <c r="V919" s="25"/>
      <c r="W919" s="81"/>
      <c r="X919" s="91" t="e">
        <f ca="1">+VLOOKUP(#REF!,REFERENCIAS!$C:$D,2,0)*VLOOKUP(#REF!,PONDERADORES!A:P,IF(AND(INFORMACION!$T919='REFERENCIAS RIESGO'!$C$36,INFORMACION!$F919=REFERENCIAS!$C$24),16,IF(INFORMACION!$T919='REFERENCIAS RIESGO'!$C$36,13,IF(INFORMACION!$F919=REFERENCIAS!$C$24,10,7))),0)+VLOOKUP(K919,REFERENCIAS!$C:$D,2,0)*VLOOKUP($K$2,PONDERADORES!A:P,IF(AND(INFORMACION!$T919='REFERENCIAS RIESGO'!$C$36,INFORMACION!$F919=REFERENCIAS!$C$24),16,IF(INFORMACION!$T919='REFERENCIAS RIESGO'!$C$36,13,IF(INFORMACION!$F919=REFERENCIAS!$C$24,10,7))),0)+VLOOKUP(L919,REFERENCIAS!$C:$D,2,0)*VLOOKUP($L$2,PONDERADORES!A:P,IF(AND(INFORMACION!$T919='REFERENCIAS RIESGO'!$C$36,INFORMACION!$F919=REFERENCIAS!$C$24),16,IF(INFORMACION!$T919='REFERENCIAS RIESGO'!$C$36,13,IF(INFORMACION!$F919=REFERENCIAS!$C$24,10,7))),0)+VLOOKUP(F919,REFERENCIAS!$C:$D,2,0)*VLOOKUP($F$2,PONDERADORES!A:P,IF(AND(INFORMACION!$T919='REFERENCIAS RIESGO'!$C$36,INFORMACION!$F919=REFERENCIAS!$C$24),16,IF(INFORMACION!$T919='REFERENCIAS RIESGO'!$C$36,13,IF(INFORMACION!$F919=REFERENCIAS!$C$24,10,7))),0)+VLOOKUP(T919,REFERENCIAS!$C:$D,2,0)*VLOOKUP($T$2,PONDERADORES!A:P,IF(AND(INFORMACION!$T919='REFERENCIAS RIESGO'!$C$36,INFORMACION!$F919=REFERENCIAS!$C$24),16,IF(INFORMACION!$T919='REFERENCIAS RIESGO'!$C$36,13,IF(INFORMACION!$F919=REFERENCIAS!$C$24,10,7))),0)+VLOOKUP(IF(J919&lt;=0.2,0.2,IF(AND(J919&gt;0.2,J919&lt;=0.4),0.4,IF(AND(J919&gt;0.4,J919&lt;=0.6),0.6,IF(AND(J919&gt;0.6,J919&lt;=0.8),0.8,IF(AND(J919&gt;0.8,J919&lt;=1),1))))),REFERENCIAS!$C:$D,2,0)*VLOOKUP($J$2,PONDERADORES!A:P,IF(AND(INFORMACION!$T919='REFERENCIAS RIESGO'!$C$36,INFORMACION!$F919=REFERENCIAS!$C$24),16,IF(INFORMACION!$T919='REFERENCIAS RIESGO'!$C$36,13,IF(INFORMACION!$F919=REFERENCIAS!$C$24,10,7))),0)</f>
        <v>#REF!</v>
      </c>
      <c r="Y919" s="68">
        <f>+VLOOKUP(M919,REFERENCIAS!$C:$D,2,0)*VLOOKUP($M$2,PONDERADORES!$A$7:$G$9,7,0)+VLOOKUP(N919,REFERENCIAS!$C:$D,2,0)*VLOOKUP($N$2,PONDERADORES!$A$7:$G$9,7,0)+VLOOKUP(O919,REFERENCIAS!$C:$D,2,0)*VLOOKUP($O$2,PONDERADORES!$A$7:$G$9,7,0)</f>
        <v>0.2</v>
      </c>
      <c r="Z919" s="2">
        <f>+VLOOKUP(IF(R919&lt;0.1,0,IF(AND(R919&gt;=0.1,R919&lt;0.2),0.1,IF(AND(R919&gt;=0.2,R919&lt;0.3),0.2,IF(R919&gt;0.3,0.3,)))),REFERENCIAS!$C:$D,2,0)*VLOOKUP($R$2,PONDERADORES!$A$11:$G$11,7,0)</f>
        <v>15</v>
      </c>
      <c r="AA919" s="92"/>
      <c r="AB919" s="95" t="e">
        <f t="shared" ca="1" si="55"/>
        <v>#REF!</v>
      </c>
      <c r="AC919" s="23" t="e">
        <f ca="1">IF(AB919&gt;REFERENCIAS!$C$62,REFERENCIAS!$B$62,IF(AND(AB919&gt;=REFERENCIAS!$C$63,AB919&lt;REFERENCIAS!$D$63),REFERENCIAS!$B$63,IF(AND(AB919&gt;REFERENCIAS!$C$64,AB919&lt;=REFERENCIAS!$D$64),REFERENCIAS!$B$64,IF(AND(AB919&gt;=REFERENCIAS!$C$65,AB919&lt;REFERENCIAS!$D$65),REFERENCIAS!$B$65, "Revisar"))))</f>
        <v>#REF!</v>
      </c>
      <c r="AD919" s="94" t="e">
        <f ca="1">VLOOKUP(AC919,REFERENCIAS!$B$62:$G$65,4,FALSE)</f>
        <v>#REF!</v>
      </c>
      <c r="AJ919" s="20"/>
    </row>
    <row r="920" spans="1:36" ht="17.25" x14ac:dyDescent="0.25">
      <c r="A920" s="74"/>
      <c r="B920" s="19"/>
      <c r="C920" s="19"/>
      <c r="D920" s="50"/>
      <c r="E920" s="73"/>
      <c r="F920" s="74"/>
      <c r="G920" s="9"/>
      <c r="H920" s="48"/>
      <c r="I920" s="49">
        <f t="shared" ca="1" si="53"/>
        <v>2022</v>
      </c>
      <c r="J920" s="22">
        <f t="shared" ca="1" si="52"/>
        <v>1</v>
      </c>
      <c r="K920" s="19"/>
      <c r="L920" s="73"/>
      <c r="M920" s="74"/>
      <c r="N920" s="19"/>
      <c r="O920" s="73"/>
      <c r="P920" s="82">
        <v>1</v>
      </c>
      <c r="Q920" s="24">
        <v>1</v>
      </c>
      <c r="R920" s="81">
        <f t="shared" si="54"/>
        <v>1</v>
      </c>
      <c r="S920" s="87"/>
      <c r="T920" s="19"/>
      <c r="U920" s="25"/>
      <c r="V920" s="25"/>
      <c r="W920" s="81"/>
      <c r="X920" s="91" t="e">
        <f ca="1">+VLOOKUP(#REF!,REFERENCIAS!$C:$D,2,0)*VLOOKUP(#REF!,PONDERADORES!A:P,IF(AND(INFORMACION!$T920='REFERENCIAS RIESGO'!$C$36,INFORMACION!$F920=REFERENCIAS!$C$24),16,IF(INFORMACION!$T920='REFERENCIAS RIESGO'!$C$36,13,IF(INFORMACION!$F920=REFERENCIAS!$C$24,10,7))),0)+VLOOKUP(K920,REFERENCIAS!$C:$D,2,0)*VLOOKUP($K$2,PONDERADORES!A:P,IF(AND(INFORMACION!$T920='REFERENCIAS RIESGO'!$C$36,INFORMACION!$F920=REFERENCIAS!$C$24),16,IF(INFORMACION!$T920='REFERENCIAS RIESGO'!$C$36,13,IF(INFORMACION!$F920=REFERENCIAS!$C$24,10,7))),0)+VLOOKUP(L920,REFERENCIAS!$C:$D,2,0)*VLOOKUP($L$2,PONDERADORES!A:P,IF(AND(INFORMACION!$T920='REFERENCIAS RIESGO'!$C$36,INFORMACION!$F920=REFERENCIAS!$C$24),16,IF(INFORMACION!$T920='REFERENCIAS RIESGO'!$C$36,13,IF(INFORMACION!$F920=REFERENCIAS!$C$24,10,7))),0)+VLOOKUP(F920,REFERENCIAS!$C:$D,2,0)*VLOOKUP($F$2,PONDERADORES!A:P,IF(AND(INFORMACION!$T920='REFERENCIAS RIESGO'!$C$36,INFORMACION!$F920=REFERENCIAS!$C$24),16,IF(INFORMACION!$T920='REFERENCIAS RIESGO'!$C$36,13,IF(INFORMACION!$F920=REFERENCIAS!$C$24,10,7))),0)+VLOOKUP(T920,REFERENCIAS!$C:$D,2,0)*VLOOKUP($T$2,PONDERADORES!A:P,IF(AND(INFORMACION!$T920='REFERENCIAS RIESGO'!$C$36,INFORMACION!$F920=REFERENCIAS!$C$24),16,IF(INFORMACION!$T920='REFERENCIAS RIESGO'!$C$36,13,IF(INFORMACION!$F920=REFERENCIAS!$C$24,10,7))),0)+VLOOKUP(IF(J920&lt;=0.2,0.2,IF(AND(J920&gt;0.2,J920&lt;=0.4),0.4,IF(AND(J920&gt;0.4,J920&lt;=0.6),0.6,IF(AND(J920&gt;0.6,J920&lt;=0.8),0.8,IF(AND(J920&gt;0.8,J920&lt;=1),1))))),REFERENCIAS!$C:$D,2,0)*VLOOKUP($J$2,PONDERADORES!A:P,IF(AND(INFORMACION!$T920='REFERENCIAS RIESGO'!$C$36,INFORMACION!$F920=REFERENCIAS!$C$24),16,IF(INFORMACION!$T920='REFERENCIAS RIESGO'!$C$36,13,IF(INFORMACION!$F920=REFERENCIAS!$C$24,10,7))),0)</f>
        <v>#REF!</v>
      </c>
      <c r="Y920" s="68">
        <f>+VLOOKUP(M920,REFERENCIAS!$C:$D,2,0)*VLOOKUP($M$2,PONDERADORES!$A$7:$G$9,7,0)+VLOOKUP(N920,REFERENCIAS!$C:$D,2,0)*VLOOKUP($N$2,PONDERADORES!$A$7:$G$9,7,0)+VLOOKUP(O920,REFERENCIAS!$C:$D,2,0)*VLOOKUP($O$2,PONDERADORES!$A$7:$G$9,7,0)</f>
        <v>0.2</v>
      </c>
      <c r="Z920" s="2">
        <f>+VLOOKUP(IF(R920&lt;0.1,0,IF(AND(R920&gt;=0.1,R920&lt;0.2),0.1,IF(AND(R920&gt;=0.2,R920&lt;0.3),0.2,IF(R920&gt;0.3,0.3,)))),REFERENCIAS!$C:$D,2,0)*VLOOKUP($R$2,PONDERADORES!$A$11:$G$11,7,0)</f>
        <v>15</v>
      </c>
      <c r="AA920" s="92"/>
      <c r="AB920" s="95" t="e">
        <f t="shared" ca="1" si="55"/>
        <v>#REF!</v>
      </c>
      <c r="AC920" s="23" t="e">
        <f ca="1">IF(AB920&gt;REFERENCIAS!$C$62,REFERENCIAS!$B$62,IF(AND(AB920&gt;=REFERENCIAS!$C$63,AB920&lt;REFERENCIAS!$D$63),REFERENCIAS!$B$63,IF(AND(AB920&gt;REFERENCIAS!$C$64,AB920&lt;=REFERENCIAS!$D$64),REFERENCIAS!$B$64,IF(AND(AB920&gt;=REFERENCIAS!$C$65,AB920&lt;REFERENCIAS!$D$65),REFERENCIAS!$B$65, "Revisar"))))</f>
        <v>#REF!</v>
      </c>
      <c r="AD920" s="94" t="e">
        <f ca="1">VLOOKUP(AC920,REFERENCIAS!$B$62:$G$65,4,FALSE)</f>
        <v>#REF!</v>
      </c>
      <c r="AJ920" s="20"/>
    </row>
    <row r="921" spans="1:36" ht="17.25" x14ac:dyDescent="0.25">
      <c r="A921" s="74"/>
      <c r="B921" s="19"/>
      <c r="C921" s="19"/>
      <c r="D921" s="50"/>
      <c r="E921" s="73"/>
      <c r="F921" s="74"/>
      <c r="G921" s="9"/>
      <c r="H921" s="48"/>
      <c r="I921" s="49">
        <f t="shared" ca="1" si="53"/>
        <v>2022</v>
      </c>
      <c r="J921" s="22">
        <f t="shared" ca="1" si="52"/>
        <v>1</v>
      </c>
      <c r="K921" s="19"/>
      <c r="L921" s="73"/>
      <c r="M921" s="74"/>
      <c r="N921" s="19"/>
      <c r="O921" s="73"/>
      <c r="P921" s="82">
        <v>1</v>
      </c>
      <c r="Q921" s="24">
        <v>1</v>
      </c>
      <c r="R921" s="81">
        <f t="shared" si="54"/>
        <v>1</v>
      </c>
      <c r="S921" s="87"/>
      <c r="T921" s="19"/>
      <c r="U921" s="25"/>
      <c r="V921" s="25"/>
      <c r="W921" s="81"/>
      <c r="X921" s="91" t="e">
        <f ca="1">+VLOOKUP(#REF!,REFERENCIAS!$C:$D,2,0)*VLOOKUP(#REF!,PONDERADORES!A:P,IF(AND(INFORMACION!$T921='REFERENCIAS RIESGO'!$C$36,INFORMACION!$F921=REFERENCIAS!$C$24),16,IF(INFORMACION!$T921='REFERENCIAS RIESGO'!$C$36,13,IF(INFORMACION!$F921=REFERENCIAS!$C$24,10,7))),0)+VLOOKUP(K921,REFERENCIAS!$C:$D,2,0)*VLOOKUP($K$2,PONDERADORES!A:P,IF(AND(INFORMACION!$T921='REFERENCIAS RIESGO'!$C$36,INFORMACION!$F921=REFERENCIAS!$C$24),16,IF(INFORMACION!$T921='REFERENCIAS RIESGO'!$C$36,13,IF(INFORMACION!$F921=REFERENCIAS!$C$24,10,7))),0)+VLOOKUP(L921,REFERENCIAS!$C:$D,2,0)*VLOOKUP($L$2,PONDERADORES!A:P,IF(AND(INFORMACION!$T921='REFERENCIAS RIESGO'!$C$36,INFORMACION!$F921=REFERENCIAS!$C$24),16,IF(INFORMACION!$T921='REFERENCIAS RIESGO'!$C$36,13,IF(INFORMACION!$F921=REFERENCIAS!$C$24,10,7))),0)+VLOOKUP(F921,REFERENCIAS!$C:$D,2,0)*VLOOKUP($F$2,PONDERADORES!A:P,IF(AND(INFORMACION!$T921='REFERENCIAS RIESGO'!$C$36,INFORMACION!$F921=REFERENCIAS!$C$24),16,IF(INFORMACION!$T921='REFERENCIAS RIESGO'!$C$36,13,IF(INFORMACION!$F921=REFERENCIAS!$C$24,10,7))),0)+VLOOKUP(T921,REFERENCIAS!$C:$D,2,0)*VLOOKUP($T$2,PONDERADORES!A:P,IF(AND(INFORMACION!$T921='REFERENCIAS RIESGO'!$C$36,INFORMACION!$F921=REFERENCIAS!$C$24),16,IF(INFORMACION!$T921='REFERENCIAS RIESGO'!$C$36,13,IF(INFORMACION!$F921=REFERENCIAS!$C$24,10,7))),0)+VLOOKUP(IF(J921&lt;=0.2,0.2,IF(AND(J921&gt;0.2,J921&lt;=0.4),0.4,IF(AND(J921&gt;0.4,J921&lt;=0.6),0.6,IF(AND(J921&gt;0.6,J921&lt;=0.8),0.8,IF(AND(J921&gt;0.8,J921&lt;=1),1))))),REFERENCIAS!$C:$D,2,0)*VLOOKUP($J$2,PONDERADORES!A:P,IF(AND(INFORMACION!$T921='REFERENCIAS RIESGO'!$C$36,INFORMACION!$F921=REFERENCIAS!$C$24),16,IF(INFORMACION!$T921='REFERENCIAS RIESGO'!$C$36,13,IF(INFORMACION!$F921=REFERENCIAS!$C$24,10,7))),0)</f>
        <v>#REF!</v>
      </c>
      <c r="Y921" s="68">
        <f>+VLOOKUP(M921,REFERENCIAS!$C:$D,2,0)*VLOOKUP($M$2,PONDERADORES!$A$7:$G$9,7,0)+VLOOKUP(N921,REFERENCIAS!$C:$D,2,0)*VLOOKUP($N$2,PONDERADORES!$A$7:$G$9,7,0)+VLOOKUP(O921,REFERENCIAS!$C:$D,2,0)*VLOOKUP($O$2,PONDERADORES!$A$7:$G$9,7,0)</f>
        <v>0.2</v>
      </c>
      <c r="Z921" s="2">
        <f>+VLOOKUP(IF(R921&lt;0.1,0,IF(AND(R921&gt;=0.1,R921&lt;0.2),0.1,IF(AND(R921&gt;=0.2,R921&lt;0.3),0.2,IF(R921&gt;0.3,0.3,)))),REFERENCIAS!$C:$D,2,0)*VLOOKUP($R$2,PONDERADORES!$A$11:$G$11,7,0)</f>
        <v>15</v>
      </c>
      <c r="AA921" s="92"/>
      <c r="AB921" s="95" t="e">
        <f t="shared" ca="1" si="55"/>
        <v>#REF!</v>
      </c>
      <c r="AC921" s="23" t="e">
        <f ca="1">IF(AB921&gt;REFERENCIAS!$C$62,REFERENCIAS!$B$62,IF(AND(AB921&gt;=REFERENCIAS!$C$63,AB921&lt;REFERENCIAS!$D$63),REFERENCIAS!$B$63,IF(AND(AB921&gt;REFERENCIAS!$C$64,AB921&lt;=REFERENCIAS!$D$64),REFERENCIAS!$B$64,IF(AND(AB921&gt;=REFERENCIAS!$C$65,AB921&lt;REFERENCIAS!$D$65),REFERENCIAS!$B$65, "Revisar"))))</f>
        <v>#REF!</v>
      </c>
      <c r="AD921" s="94" t="e">
        <f ca="1">VLOOKUP(AC921,REFERENCIAS!$B$62:$G$65,4,FALSE)</f>
        <v>#REF!</v>
      </c>
      <c r="AJ921" s="20"/>
    </row>
    <row r="922" spans="1:36" ht="17.25" x14ac:dyDescent="0.25">
      <c r="A922" s="74"/>
      <c r="B922" s="19"/>
      <c r="C922" s="19"/>
      <c r="D922" s="50"/>
      <c r="E922" s="73"/>
      <c r="F922" s="74"/>
      <c r="G922" s="9"/>
      <c r="H922" s="48"/>
      <c r="I922" s="49">
        <f t="shared" ca="1" si="53"/>
        <v>2022</v>
      </c>
      <c r="J922" s="22">
        <f t="shared" ca="1" si="52"/>
        <v>1</v>
      </c>
      <c r="K922" s="19"/>
      <c r="L922" s="73"/>
      <c r="M922" s="74"/>
      <c r="N922" s="19"/>
      <c r="O922" s="73"/>
      <c r="P922" s="82">
        <v>1</v>
      </c>
      <c r="Q922" s="24">
        <v>1</v>
      </c>
      <c r="R922" s="81">
        <f t="shared" si="54"/>
        <v>1</v>
      </c>
      <c r="S922" s="87"/>
      <c r="T922" s="19"/>
      <c r="U922" s="25"/>
      <c r="V922" s="25"/>
      <c r="W922" s="81"/>
      <c r="X922" s="91" t="e">
        <f ca="1">+VLOOKUP(#REF!,REFERENCIAS!$C:$D,2,0)*VLOOKUP(#REF!,PONDERADORES!A:P,IF(AND(INFORMACION!$T922='REFERENCIAS RIESGO'!$C$36,INFORMACION!$F922=REFERENCIAS!$C$24),16,IF(INFORMACION!$T922='REFERENCIAS RIESGO'!$C$36,13,IF(INFORMACION!$F922=REFERENCIAS!$C$24,10,7))),0)+VLOOKUP(K922,REFERENCIAS!$C:$D,2,0)*VLOOKUP($K$2,PONDERADORES!A:P,IF(AND(INFORMACION!$T922='REFERENCIAS RIESGO'!$C$36,INFORMACION!$F922=REFERENCIAS!$C$24),16,IF(INFORMACION!$T922='REFERENCIAS RIESGO'!$C$36,13,IF(INFORMACION!$F922=REFERENCIAS!$C$24,10,7))),0)+VLOOKUP(L922,REFERENCIAS!$C:$D,2,0)*VLOOKUP($L$2,PONDERADORES!A:P,IF(AND(INFORMACION!$T922='REFERENCIAS RIESGO'!$C$36,INFORMACION!$F922=REFERENCIAS!$C$24),16,IF(INFORMACION!$T922='REFERENCIAS RIESGO'!$C$36,13,IF(INFORMACION!$F922=REFERENCIAS!$C$24,10,7))),0)+VLOOKUP(F922,REFERENCIAS!$C:$D,2,0)*VLOOKUP($F$2,PONDERADORES!A:P,IF(AND(INFORMACION!$T922='REFERENCIAS RIESGO'!$C$36,INFORMACION!$F922=REFERENCIAS!$C$24),16,IF(INFORMACION!$T922='REFERENCIAS RIESGO'!$C$36,13,IF(INFORMACION!$F922=REFERENCIAS!$C$24,10,7))),0)+VLOOKUP(T922,REFERENCIAS!$C:$D,2,0)*VLOOKUP($T$2,PONDERADORES!A:P,IF(AND(INFORMACION!$T922='REFERENCIAS RIESGO'!$C$36,INFORMACION!$F922=REFERENCIAS!$C$24),16,IF(INFORMACION!$T922='REFERENCIAS RIESGO'!$C$36,13,IF(INFORMACION!$F922=REFERENCIAS!$C$24,10,7))),0)+VLOOKUP(IF(J922&lt;=0.2,0.2,IF(AND(J922&gt;0.2,J922&lt;=0.4),0.4,IF(AND(J922&gt;0.4,J922&lt;=0.6),0.6,IF(AND(J922&gt;0.6,J922&lt;=0.8),0.8,IF(AND(J922&gt;0.8,J922&lt;=1),1))))),REFERENCIAS!$C:$D,2,0)*VLOOKUP($J$2,PONDERADORES!A:P,IF(AND(INFORMACION!$T922='REFERENCIAS RIESGO'!$C$36,INFORMACION!$F922=REFERENCIAS!$C$24),16,IF(INFORMACION!$T922='REFERENCIAS RIESGO'!$C$36,13,IF(INFORMACION!$F922=REFERENCIAS!$C$24,10,7))),0)</f>
        <v>#REF!</v>
      </c>
      <c r="Y922" s="68">
        <f>+VLOOKUP(M922,REFERENCIAS!$C:$D,2,0)*VLOOKUP($M$2,PONDERADORES!$A$7:$G$9,7,0)+VLOOKUP(N922,REFERENCIAS!$C:$D,2,0)*VLOOKUP($N$2,PONDERADORES!$A$7:$G$9,7,0)+VLOOKUP(O922,REFERENCIAS!$C:$D,2,0)*VLOOKUP($O$2,PONDERADORES!$A$7:$G$9,7,0)</f>
        <v>0.2</v>
      </c>
      <c r="Z922" s="2">
        <f>+VLOOKUP(IF(R922&lt;0.1,0,IF(AND(R922&gt;=0.1,R922&lt;0.2),0.1,IF(AND(R922&gt;=0.2,R922&lt;0.3),0.2,IF(R922&gt;0.3,0.3,)))),REFERENCIAS!$C:$D,2,0)*VLOOKUP($R$2,PONDERADORES!$A$11:$G$11,7,0)</f>
        <v>15</v>
      </c>
      <c r="AA922" s="92"/>
      <c r="AB922" s="95" t="e">
        <f t="shared" ca="1" si="55"/>
        <v>#REF!</v>
      </c>
      <c r="AC922" s="23" t="e">
        <f ca="1">IF(AB922&gt;REFERENCIAS!$C$62,REFERENCIAS!$B$62,IF(AND(AB922&gt;=REFERENCIAS!$C$63,AB922&lt;REFERENCIAS!$D$63),REFERENCIAS!$B$63,IF(AND(AB922&gt;REFERENCIAS!$C$64,AB922&lt;=REFERENCIAS!$D$64),REFERENCIAS!$B$64,IF(AND(AB922&gt;=REFERENCIAS!$C$65,AB922&lt;REFERENCIAS!$D$65),REFERENCIAS!$B$65, "Revisar"))))</f>
        <v>#REF!</v>
      </c>
      <c r="AD922" s="94" t="e">
        <f ca="1">VLOOKUP(AC922,REFERENCIAS!$B$62:$G$65,4,FALSE)</f>
        <v>#REF!</v>
      </c>
      <c r="AJ922" s="20"/>
    </row>
    <row r="923" spans="1:36" ht="17.25" x14ac:dyDescent="0.25">
      <c r="A923" s="74"/>
      <c r="B923" s="19"/>
      <c r="C923" s="19"/>
      <c r="D923" s="50"/>
      <c r="E923" s="73"/>
      <c r="F923" s="74"/>
      <c r="G923" s="9"/>
      <c r="H923" s="48"/>
      <c r="I923" s="49">
        <f t="shared" ca="1" si="53"/>
        <v>2022</v>
      </c>
      <c r="J923" s="22">
        <f t="shared" ca="1" si="52"/>
        <v>1</v>
      </c>
      <c r="K923" s="19"/>
      <c r="L923" s="73"/>
      <c r="M923" s="74"/>
      <c r="N923" s="19"/>
      <c r="O923" s="73"/>
      <c r="P923" s="82">
        <v>1</v>
      </c>
      <c r="Q923" s="24">
        <v>1</v>
      </c>
      <c r="R923" s="81">
        <f t="shared" si="54"/>
        <v>1</v>
      </c>
      <c r="S923" s="87"/>
      <c r="T923" s="19"/>
      <c r="U923" s="25"/>
      <c r="V923" s="25"/>
      <c r="W923" s="81"/>
      <c r="X923" s="91" t="e">
        <f ca="1">+VLOOKUP(#REF!,REFERENCIAS!$C:$D,2,0)*VLOOKUP(#REF!,PONDERADORES!A:P,IF(AND(INFORMACION!$T923='REFERENCIAS RIESGO'!$C$36,INFORMACION!$F923=REFERENCIAS!$C$24),16,IF(INFORMACION!$T923='REFERENCIAS RIESGO'!$C$36,13,IF(INFORMACION!$F923=REFERENCIAS!$C$24,10,7))),0)+VLOOKUP(K923,REFERENCIAS!$C:$D,2,0)*VLOOKUP($K$2,PONDERADORES!A:P,IF(AND(INFORMACION!$T923='REFERENCIAS RIESGO'!$C$36,INFORMACION!$F923=REFERENCIAS!$C$24),16,IF(INFORMACION!$T923='REFERENCIAS RIESGO'!$C$36,13,IF(INFORMACION!$F923=REFERENCIAS!$C$24,10,7))),0)+VLOOKUP(L923,REFERENCIAS!$C:$D,2,0)*VLOOKUP($L$2,PONDERADORES!A:P,IF(AND(INFORMACION!$T923='REFERENCIAS RIESGO'!$C$36,INFORMACION!$F923=REFERENCIAS!$C$24),16,IF(INFORMACION!$T923='REFERENCIAS RIESGO'!$C$36,13,IF(INFORMACION!$F923=REFERENCIAS!$C$24,10,7))),0)+VLOOKUP(F923,REFERENCIAS!$C:$D,2,0)*VLOOKUP($F$2,PONDERADORES!A:P,IF(AND(INFORMACION!$T923='REFERENCIAS RIESGO'!$C$36,INFORMACION!$F923=REFERENCIAS!$C$24),16,IF(INFORMACION!$T923='REFERENCIAS RIESGO'!$C$36,13,IF(INFORMACION!$F923=REFERENCIAS!$C$24,10,7))),0)+VLOOKUP(T923,REFERENCIAS!$C:$D,2,0)*VLOOKUP($T$2,PONDERADORES!A:P,IF(AND(INFORMACION!$T923='REFERENCIAS RIESGO'!$C$36,INFORMACION!$F923=REFERENCIAS!$C$24),16,IF(INFORMACION!$T923='REFERENCIAS RIESGO'!$C$36,13,IF(INFORMACION!$F923=REFERENCIAS!$C$24,10,7))),0)+VLOOKUP(IF(J923&lt;=0.2,0.2,IF(AND(J923&gt;0.2,J923&lt;=0.4),0.4,IF(AND(J923&gt;0.4,J923&lt;=0.6),0.6,IF(AND(J923&gt;0.6,J923&lt;=0.8),0.8,IF(AND(J923&gt;0.8,J923&lt;=1),1))))),REFERENCIAS!$C:$D,2,0)*VLOOKUP($J$2,PONDERADORES!A:P,IF(AND(INFORMACION!$T923='REFERENCIAS RIESGO'!$C$36,INFORMACION!$F923=REFERENCIAS!$C$24),16,IF(INFORMACION!$T923='REFERENCIAS RIESGO'!$C$36,13,IF(INFORMACION!$F923=REFERENCIAS!$C$24,10,7))),0)</f>
        <v>#REF!</v>
      </c>
      <c r="Y923" s="68">
        <f>+VLOOKUP(M923,REFERENCIAS!$C:$D,2,0)*VLOOKUP($M$2,PONDERADORES!$A$7:$G$9,7,0)+VLOOKUP(N923,REFERENCIAS!$C:$D,2,0)*VLOOKUP($N$2,PONDERADORES!$A$7:$G$9,7,0)+VLOOKUP(O923,REFERENCIAS!$C:$D,2,0)*VLOOKUP($O$2,PONDERADORES!$A$7:$G$9,7,0)</f>
        <v>0.2</v>
      </c>
      <c r="Z923" s="2">
        <f>+VLOOKUP(IF(R923&lt;0.1,0,IF(AND(R923&gt;=0.1,R923&lt;0.2),0.1,IF(AND(R923&gt;=0.2,R923&lt;0.3),0.2,IF(R923&gt;0.3,0.3,)))),REFERENCIAS!$C:$D,2,0)*VLOOKUP($R$2,PONDERADORES!$A$11:$G$11,7,0)</f>
        <v>15</v>
      </c>
      <c r="AA923" s="92"/>
      <c r="AB923" s="95" t="e">
        <f t="shared" ca="1" si="55"/>
        <v>#REF!</v>
      </c>
      <c r="AC923" s="23" t="e">
        <f ca="1">IF(AB923&gt;REFERENCIAS!$C$62,REFERENCIAS!$B$62,IF(AND(AB923&gt;=REFERENCIAS!$C$63,AB923&lt;REFERENCIAS!$D$63),REFERENCIAS!$B$63,IF(AND(AB923&gt;REFERENCIAS!$C$64,AB923&lt;=REFERENCIAS!$D$64),REFERENCIAS!$B$64,IF(AND(AB923&gt;=REFERENCIAS!$C$65,AB923&lt;REFERENCIAS!$D$65),REFERENCIAS!$B$65, "Revisar"))))</f>
        <v>#REF!</v>
      </c>
      <c r="AD923" s="94" t="e">
        <f ca="1">VLOOKUP(AC923,REFERENCIAS!$B$62:$G$65,4,FALSE)</f>
        <v>#REF!</v>
      </c>
      <c r="AJ923" s="20"/>
    </row>
    <row r="924" spans="1:36" ht="17.25" x14ac:dyDescent="0.25">
      <c r="A924" s="74"/>
      <c r="B924" s="19"/>
      <c r="C924" s="19"/>
      <c r="D924" s="50"/>
      <c r="E924" s="73"/>
      <c r="F924" s="74"/>
      <c r="G924" s="9"/>
      <c r="H924" s="48"/>
      <c r="I924" s="49">
        <f t="shared" ca="1" si="53"/>
        <v>2022</v>
      </c>
      <c r="J924" s="22">
        <f t="shared" ca="1" si="52"/>
        <v>1</v>
      </c>
      <c r="K924" s="19"/>
      <c r="L924" s="73"/>
      <c r="M924" s="74"/>
      <c r="N924" s="19"/>
      <c r="O924" s="73"/>
      <c r="P924" s="82">
        <v>1</v>
      </c>
      <c r="Q924" s="24">
        <v>1</v>
      </c>
      <c r="R924" s="81">
        <f t="shared" si="54"/>
        <v>1</v>
      </c>
      <c r="S924" s="87"/>
      <c r="T924" s="19"/>
      <c r="U924" s="25"/>
      <c r="V924" s="25"/>
      <c r="W924" s="81"/>
      <c r="X924" s="91" t="e">
        <f ca="1">+VLOOKUP(#REF!,REFERENCIAS!$C:$D,2,0)*VLOOKUP(#REF!,PONDERADORES!A:P,IF(AND(INFORMACION!$T924='REFERENCIAS RIESGO'!$C$36,INFORMACION!$F924=REFERENCIAS!$C$24),16,IF(INFORMACION!$T924='REFERENCIAS RIESGO'!$C$36,13,IF(INFORMACION!$F924=REFERENCIAS!$C$24,10,7))),0)+VLOOKUP(K924,REFERENCIAS!$C:$D,2,0)*VLOOKUP($K$2,PONDERADORES!A:P,IF(AND(INFORMACION!$T924='REFERENCIAS RIESGO'!$C$36,INFORMACION!$F924=REFERENCIAS!$C$24),16,IF(INFORMACION!$T924='REFERENCIAS RIESGO'!$C$36,13,IF(INFORMACION!$F924=REFERENCIAS!$C$24,10,7))),0)+VLOOKUP(L924,REFERENCIAS!$C:$D,2,0)*VLOOKUP($L$2,PONDERADORES!A:P,IF(AND(INFORMACION!$T924='REFERENCIAS RIESGO'!$C$36,INFORMACION!$F924=REFERENCIAS!$C$24),16,IF(INFORMACION!$T924='REFERENCIAS RIESGO'!$C$36,13,IF(INFORMACION!$F924=REFERENCIAS!$C$24,10,7))),0)+VLOOKUP(F924,REFERENCIAS!$C:$D,2,0)*VLOOKUP($F$2,PONDERADORES!A:P,IF(AND(INFORMACION!$T924='REFERENCIAS RIESGO'!$C$36,INFORMACION!$F924=REFERENCIAS!$C$24),16,IF(INFORMACION!$T924='REFERENCIAS RIESGO'!$C$36,13,IF(INFORMACION!$F924=REFERENCIAS!$C$24,10,7))),0)+VLOOKUP(T924,REFERENCIAS!$C:$D,2,0)*VLOOKUP($T$2,PONDERADORES!A:P,IF(AND(INFORMACION!$T924='REFERENCIAS RIESGO'!$C$36,INFORMACION!$F924=REFERENCIAS!$C$24),16,IF(INFORMACION!$T924='REFERENCIAS RIESGO'!$C$36,13,IF(INFORMACION!$F924=REFERENCIAS!$C$24,10,7))),0)+VLOOKUP(IF(J924&lt;=0.2,0.2,IF(AND(J924&gt;0.2,J924&lt;=0.4),0.4,IF(AND(J924&gt;0.4,J924&lt;=0.6),0.6,IF(AND(J924&gt;0.6,J924&lt;=0.8),0.8,IF(AND(J924&gt;0.8,J924&lt;=1),1))))),REFERENCIAS!$C:$D,2,0)*VLOOKUP($J$2,PONDERADORES!A:P,IF(AND(INFORMACION!$T924='REFERENCIAS RIESGO'!$C$36,INFORMACION!$F924=REFERENCIAS!$C$24),16,IF(INFORMACION!$T924='REFERENCIAS RIESGO'!$C$36,13,IF(INFORMACION!$F924=REFERENCIAS!$C$24,10,7))),0)</f>
        <v>#REF!</v>
      </c>
      <c r="Y924" s="68">
        <f>+VLOOKUP(M924,REFERENCIAS!$C:$D,2,0)*VLOOKUP($M$2,PONDERADORES!$A$7:$G$9,7,0)+VLOOKUP(N924,REFERENCIAS!$C:$D,2,0)*VLOOKUP($N$2,PONDERADORES!$A$7:$G$9,7,0)+VLOOKUP(O924,REFERENCIAS!$C:$D,2,0)*VLOOKUP($O$2,PONDERADORES!$A$7:$G$9,7,0)</f>
        <v>0.2</v>
      </c>
      <c r="Z924" s="2">
        <f>+VLOOKUP(IF(R924&lt;0.1,0,IF(AND(R924&gt;=0.1,R924&lt;0.2),0.1,IF(AND(R924&gt;=0.2,R924&lt;0.3),0.2,IF(R924&gt;0.3,0.3,)))),REFERENCIAS!$C:$D,2,0)*VLOOKUP($R$2,PONDERADORES!$A$11:$G$11,7,0)</f>
        <v>15</v>
      </c>
      <c r="AA924" s="92"/>
      <c r="AB924" s="95" t="e">
        <f t="shared" ca="1" si="55"/>
        <v>#REF!</v>
      </c>
      <c r="AC924" s="23" t="e">
        <f ca="1">IF(AB924&gt;REFERENCIAS!$C$62,REFERENCIAS!$B$62,IF(AND(AB924&gt;=REFERENCIAS!$C$63,AB924&lt;REFERENCIAS!$D$63),REFERENCIAS!$B$63,IF(AND(AB924&gt;REFERENCIAS!$C$64,AB924&lt;=REFERENCIAS!$D$64),REFERENCIAS!$B$64,IF(AND(AB924&gt;=REFERENCIAS!$C$65,AB924&lt;REFERENCIAS!$D$65),REFERENCIAS!$B$65, "Revisar"))))</f>
        <v>#REF!</v>
      </c>
      <c r="AD924" s="94" t="e">
        <f ca="1">VLOOKUP(AC924,REFERENCIAS!$B$62:$G$65,4,FALSE)</f>
        <v>#REF!</v>
      </c>
      <c r="AJ924" s="20"/>
    </row>
    <row r="925" spans="1:36" ht="17.25" x14ac:dyDescent="0.25">
      <c r="A925" s="74"/>
      <c r="B925" s="19"/>
      <c r="C925" s="19"/>
      <c r="D925" s="50"/>
      <c r="E925" s="73"/>
      <c r="F925" s="74"/>
      <c r="G925" s="9"/>
      <c r="H925" s="48"/>
      <c r="I925" s="49">
        <f t="shared" ca="1" si="53"/>
        <v>2022</v>
      </c>
      <c r="J925" s="22">
        <f t="shared" ca="1" si="52"/>
        <v>1</v>
      </c>
      <c r="K925" s="19"/>
      <c r="L925" s="73"/>
      <c r="M925" s="74"/>
      <c r="N925" s="19"/>
      <c r="O925" s="73"/>
      <c r="P925" s="82">
        <v>1</v>
      </c>
      <c r="Q925" s="24">
        <v>1</v>
      </c>
      <c r="R925" s="81">
        <f t="shared" si="54"/>
        <v>1</v>
      </c>
      <c r="S925" s="87"/>
      <c r="T925" s="19"/>
      <c r="U925" s="25"/>
      <c r="V925" s="25"/>
      <c r="W925" s="81"/>
      <c r="X925" s="91" t="e">
        <f ca="1">+VLOOKUP(#REF!,REFERENCIAS!$C:$D,2,0)*VLOOKUP(#REF!,PONDERADORES!A:P,IF(AND(INFORMACION!$T925='REFERENCIAS RIESGO'!$C$36,INFORMACION!$F925=REFERENCIAS!$C$24),16,IF(INFORMACION!$T925='REFERENCIAS RIESGO'!$C$36,13,IF(INFORMACION!$F925=REFERENCIAS!$C$24,10,7))),0)+VLOOKUP(K925,REFERENCIAS!$C:$D,2,0)*VLOOKUP($K$2,PONDERADORES!A:P,IF(AND(INFORMACION!$T925='REFERENCIAS RIESGO'!$C$36,INFORMACION!$F925=REFERENCIAS!$C$24),16,IF(INFORMACION!$T925='REFERENCIAS RIESGO'!$C$36,13,IF(INFORMACION!$F925=REFERENCIAS!$C$24,10,7))),0)+VLOOKUP(L925,REFERENCIAS!$C:$D,2,0)*VLOOKUP($L$2,PONDERADORES!A:P,IF(AND(INFORMACION!$T925='REFERENCIAS RIESGO'!$C$36,INFORMACION!$F925=REFERENCIAS!$C$24),16,IF(INFORMACION!$T925='REFERENCIAS RIESGO'!$C$36,13,IF(INFORMACION!$F925=REFERENCIAS!$C$24,10,7))),0)+VLOOKUP(F925,REFERENCIAS!$C:$D,2,0)*VLOOKUP($F$2,PONDERADORES!A:P,IF(AND(INFORMACION!$T925='REFERENCIAS RIESGO'!$C$36,INFORMACION!$F925=REFERENCIAS!$C$24),16,IF(INFORMACION!$T925='REFERENCIAS RIESGO'!$C$36,13,IF(INFORMACION!$F925=REFERENCIAS!$C$24,10,7))),0)+VLOOKUP(T925,REFERENCIAS!$C:$D,2,0)*VLOOKUP($T$2,PONDERADORES!A:P,IF(AND(INFORMACION!$T925='REFERENCIAS RIESGO'!$C$36,INFORMACION!$F925=REFERENCIAS!$C$24),16,IF(INFORMACION!$T925='REFERENCIAS RIESGO'!$C$36,13,IF(INFORMACION!$F925=REFERENCIAS!$C$24,10,7))),0)+VLOOKUP(IF(J925&lt;=0.2,0.2,IF(AND(J925&gt;0.2,J925&lt;=0.4),0.4,IF(AND(J925&gt;0.4,J925&lt;=0.6),0.6,IF(AND(J925&gt;0.6,J925&lt;=0.8),0.8,IF(AND(J925&gt;0.8,J925&lt;=1),1))))),REFERENCIAS!$C:$D,2,0)*VLOOKUP($J$2,PONDERADORES!A:P,IF(AND(INFORMACION!$T925='REFERENCIAS RIESGO'!$C$36,INFORMACION!$F925=REFERENCIAS!$C$24),16,IF(INFORMACION!$T925='REFERENCIAS RIESGO'!$C$36,13,IF(INFORMACION!$F925=REFERENCIAS!$C$24,10,7))),0)</f>
        <v>#REF!</v>
      </c>
      <c r="Y925" s="68">
        <f>+VLOOKUP(M925,REFERENCIAS!$C:$D,2,0)*VLOOKUP($M$2,PONDERADORES!$A$7:$G$9,7,0)+VLOOKUP(N925,REFERENCIAS!$C:$D,2,0)*VLOOKUP($N$2,PONDERADORES!$A$7:$G$9,7,0)+VLOOKUP(O925,REFERENCIAS!$C:$D,2,0)*VLOOKUP($O$2,PONDERADORES!$A$7:$G$9,7,0)</f>
        <v>0.2</v>
      </c>
      <c r="Z925" s="2">
        <f>+VLOOKUP(IF(R925&lt;0.1,0,IF(AND(R925&gt;=0.1,R925&lt;0.2),0.1,IF(AND(R925&gt;=0.2,R925&lt;0.3),0.2,IF(R925&gt;0.3,0.3,)))),REFERENCIAS!$C:$D,2,0)*VLOOKUP($R$2,PONDERADORES!$A$11:$G$11,7,0)</f>
        <v>15</v>
      </c>
      <c r="AA925" s="92"/>
      <c r="AB925" s="95" t="e">
        <f t="shared" ca="1" si="55"/>
        <v>#REF!</v>
      </c>
      <c r="AC925" s="23" t="e">
        <f ca="1">IF(AB925&gt;REFERENCIAS!$C$62,REFERENCIAS!$B$62,IF(AND(AB925&gt;=REFERENCIAS!$C$63,AB925&lt;REFERENCIAS!$D$63),REFERENCIAS!$B$63,IF(AND(AB925&gt;REFERENCIAS!$C$64,AB925&lt;=REFERENCIAS!$D$64),REFERENCIAS!$B$64,IF(AND(AB925&gt;=REFERENCIAS!$C$65,AB925&lt;REFERENCIAS!$D$65),REFERENCIAS!$B$65, "Revisar"))))</f>
        <v>#REF!</v>
      </c>
      <c r="AD925" s="94" t="e">
        <f ca="1">VLOOKUP(AC925,REFERENCIAS!$B$62:$G$65,4,FALSE)</f>
        <v>#REF!</v>
      </c>
      <c r="AJ925" s="20"/>
    </row>
    <row r="926" spans="1:36" ht="17.25" x14ac:dyDescent="0.25">
      <c r="A926" s="74"/>
      <c r="B926" s="19"/>
      <c r="C926" s="19"/>
      <c r="D926" s="50"/>
      <c r="E926" s="73"/>
      <c r="F926" s="74"/>
      <c r="G926" s="9"/>
      <c r="H926" s="48"/>
      <c r="I926" s="49">
        <f t="shared" ca="1" si="53"/>
        <v>2022</v>
      </c>
      <c r="J926" s="22">
        <f t="shared" ca="1" si="52"/>
        <v>1</v>
      </c>
      <c r="K926" s="19"/>
      <c r="L926" s="73"/>
      <c r="M926" s="74"/>
      <c r="N926" s="19"/>
      <c r="O926" s="73"/>
      <c r="P926" s="82">
        <v>1</v>
      </c>
      <c r="Q926" s="24">
        <v>1</v>
      </c>
      <c r="R926" s="81">
        <f t="shared" si="54"/>
        <v>1</v>
      </c>
      <c r="S926" s="87"/>
      <c r="T926" s="19"/>
      <c r="U926" s="25"/>
      <c r="V926" s="25"/>
      <c r="W926" s="81"/>
      <c r="X926" s="91" t="e">
        <f ca="1">+VLOOKUP(#REF!,REFERENCIAS!$C:$D,2,0)*VLOOKUP(#REF!,PONDERADORES!A:P,IF(AND(INFORMACION!$T926='REFERENCIAS RIESGO'!$C$36,INFORMACION!$F926=REFERENCIAS!$C$24),16,IF(INFORMACION!$T926='REFERENCIAS RIESGO'!$C$36,13,IF(INFORMACION!$F926=REFERENCIAS!$C$24,10,7))),0)+VLOOKUP(K926,REFERENCIAS!$C:$D,2,0)*VLOOKUP($K$2,PONDERADORES!A:P,IF(AND(INFORMACION!$T926='REFERENCIAS RIESGO'!$C$36,INFORMACION!$F926=REFERENCIAS!$C$24),16,IF(INFORMACION!$T926='REFERENCIAS RIESGO'!$C$36,13,IF(INFORMACION!$F926=REFERENCIAS!$C$24,10,7))),0)+VLOOKUP(L926,REFERENCIAS!$C:$D,2,0)*VLOOKUP($L$2,PONDERADORES!A:P,IF(AND(INFORMACION!$T926='REFERENCIAS RIESGO'!$C$36,INFORMACION!$F926=REFERENCIAS!$C$24),16,IF(INFORMACION!$T926='REFERENCIAS RIESGO'!$C$36,13,IF(INFORMACION!$F926=REFERENCIAS!$C$24,10,7))),0)+VLOOKUP(F926,REFERENCIAS!$C:$D,2,0)*VLOOKUP($F$2,PONDERADORES!A:P,IF(AND(INFORMACION!$T926='REFERENCIAS RIESGO'!$C$36,INFORMACION!$F926=REFERENCIAS!$C$24),16,IF(INFORMACION!$T926='REFERENCIAS RIESGO'!$C$36,13,IF(INFORMACION!$F926=REFERENCIAS!$C$24,10,7))),0)+VLOOKUP(T926,REFERENCIAS!$C:$D,2,0)*VLOOKUP($T$2,PONDERADORES!A:P,IF(AND(INFORMACION!$T926='REFERENCIAS RIESGO'!$C$36,INFORMACION!$F926=REFERENCIAS!$C$24),16,IF(INFORMACION!$T926='REFERENCIAS RIESGO'!$C$36,13,IF(INFORMACION!$F926=REFERENCIAS!$C$24,10,7))),0)+VLOOKUP(IF(J926&lt;=0.2,0.2,IF(AND(J926&gt;0.2,J926&lt;=0.4),0.4,IF(AND(J926&gt;0.4,J926&lt;=0.6),0.6,IF(AND(J926&gt;0.6,J926&lt;=0.8),0.8,IF(AND(J926&gt;0.8,J926&lt;=1),1))))),REFERENCIAS!$C:$D,2,0)*VLOOKUP($J$2,PONDERADORES!A:P,IF(AND(INFORMACION!$T926='REFERENCIAS RIESGO'!$C$36,INFORMACION!$F926=REFERENCIAS!$C$24),16,IF(INFORMACION!$T926='REFERENCIAS RIESGO'!$C$36,13,IF(INFORMACION!$F926=REFERENCIAS!$C$24,10,7))),0)</f>
        <v>#REF!</v>
      </c>
      <c r="Y926" s="68">
        <f>+VLOOKUP(M926,REFERENCIAS!$C:$D,2,0)*VLOOKUP($M$2,PONDERADORES!$A$7:$G$9,7,0)+VLOOKUP(N926,REFERENCIAS!$C:$D,2,0)*VLOOKUP($N$2,PONDERADORES!$A$7:$G$9,7,0)+VLOOKUP(O926,REFERENCIAS!$C:$D,2,0)*VLOOKUP($O$2,PONDERADORES!$A$7:$G$9,7,0)</f>
        <v>0.2</v>
      </c>
      <c r="Z926" s="2">
        <f>+VLOOKUP(IF(R926&lt;0.1,0,IF(AND(R926&gt;=0.1,R926&lt;0.2),0.1,IF(AND(R926&gt;=0.2,R926&lt;0.3),0.2,IF(R926&gt;0.3,0.3,)))),REFERENCIAS!$C:$D,2,0)*VLOOKUP($R$2,PONDERADORES!$A$11:$G$11,7,0)</f>
        <v>15</v>
      </c>
      <c r="AA926" s="92"/>
      <c r="AB926" s="95" t="e">
        <f t="shared" ca="1" si="55"/>
        <v>#REF!</v>
      </c>
      <c r="AC926" s="23" t="e">
        <f ca="1">IF(AB926&gt;REFERENCIAS!$C$62,REFERENCIAS!$B$62,IF(AND(AB926&gt;=REFERENCIAS!$C$63,AB926&lt;REFERENCIAS!$D$63),REFERENCIAS!$B$63,IF(AND(AB926&gt;REFERENCIAS!$C$64,AB926&lt;=REFERENCIAS!$D$64),REFERENCIAS!$B$64,IF(AND(AB926&gt;=REFERENCIAS!$C$65,AB926&lt;REFERENCIAS!$D$65),REFERENCIAS!$B$65, "Revisar"))))</f>
        <v>#REF!</v>
      </c>
      <c r="AD926" s="94" t="e">
        <f ca="1">VLOOKUP(AC926,REFERENCIAS!$B$62:$G$65,4,FALSE)</f>
        <v>#REF!</v>
      </c>
      <c r="AJ926" s="20"/>
    </row>
    <row r="927" spans="1:36" ht="17.25" x14ac:dyDescent="0.25">
      <c r="A927" s="74"/>
      <c r="B927" s="19"/>
      <c r="C927" s="19"/>
      <c r="D927" s="50"/>
      <c r="E927" s="73"/>
      <c r="F927" s="74"/>
      <c r="G927" s="9"/>
      <c r="H927" s="48"/>
      <c r="I927" s="49">
        <f t="shared" ca="1" si="53"/>
        <v>2022</v>
      </c>
      <c r="J927" s="22">
        <f t="shared" ca="1" si="52"/>
        <v>1</v>
      </c>
      <c r="K927" s="19"/>
      <c r="L927" s="73"/>
      <c r="M927" s="74"/>
      <c r="N927" s="19"/>
      <c r="O927" s="73"/>
      <c r="P927" s="82">
        <v>1</v>
      </c>
      <c r="Q927" s="24">
        <v>1</v>
      </c>
      <c r="R927" s="81">
        <f t="shared" si="54"/>
        <v>1</v>
      </c>
      <c r="S927" s="87"/>
      <c r="T927" s="19"/>
      <c r="U927" s="25"/>
      <c r="V927" s="25"/>
      <c r="W927" s="81"/>
      <c r="X927" s="91" t="e">
        <f ca="1">+VLOOKUP(#REF!,REFERENCIAS!$C:$D,2,0)*VLOOKUP(#REF!,PONDERADORES!A:P,IF(AND(INFORMACION!$T927='REFERENCIAS RIESGO'!$C$36,INFORMACION!$F927=REFERENCIAS!$C$24),16,IF(INFORMACION!$T927='REFERENCIAS RIESGO'!$C$36,13,IF(INFORMACION!$F927=REFERENCIAS!$C$24,10,7))),0)+VLOOKUP(K927,REFERENCIAS!$C:$D,2,0)*VLOOKUP($K$2,PONDERADORES!A:P,IF(AND(INFORMACION!$T927='REFERENCIAS RIESGO'!$C$36,INFORMACION!$F927=REFERENCIAS!$C$24),16,IF(INFORMACION!$T927='REFERENCIAS RIESGO'!$C$36,13,IF(INFORMACION!$F927=REFERENCIAS!$C$24,10,7))),0)+VLOOKUP(L927,REFERENCIAS!$C:$D,2,0)*VLOOKUP($L$2,PONDERADORES!A:P,IF(AND(INFORMACION!$T927='REFERENCIAS RIESGO'!$C$36,INFORMACION!$F927=REFERENCIAS!$C$24),16,IF(INFORMACION!$T927='REFERENCIAS RIESGO'!$C$36,13,IF(INFORMACION!$F927=REFERENCIAS!$C$24,10,7))),0)+VLOOKUP(F927,REFERENCIAS!$C:$D,2,0)*VLOOKUP($F$2,PONDERADORES!A:P,IF(AND(INFORMACION!$T927='REFERENCIAS RIESGO'!$C$36,INFORMACION!$F927=REFERENCIAS!$C$24),16,IF(INFORMACION!$T927='REFERENCIAS RIESGO'!$C$36,13,IF(INFORMACION!$F927=REFERENCIAS!$C$24,10,7))),0)+VLOOKUP(T927,REFERENCIAS!$C:$D,2,0)*VLOOKUP($T$2,PONDERADORES!A:P,IF(AND(INFORMACION!$T927='REFERENCIAS RIESGO'!$C$36,INFORMACION!$F927=REFERENCIAS!$C$24),16,IF(INFORMACION!$T927='REFERENCIAS RIESGO'!$C$36,13,IF(INFORMACION!$F927=REFERENCIAS!$C$24,10,7))),0)+VLOOKUP(IF(J927&lt;=0.2,0.2,IF(AND(J927&gt;0.2,J927&lt;=0.4),0.4,IF(AND(J927&gt;0.4,J927&lt;=0.6),0.6,IF(AND(J927&gt;0.6,J927&lt;=0.8),0.8,IF(AND(J927&gt;0.8,J927&lt;=1),1))))),REFERENCIAS!$C:$D,2,0)*VLOOKUP($J$2,PONDERADORES!A:P,IF(AND(INFORMACION!$T927='REFERENCIAS RIESGO'!$C$36,INFORMACION!$F927=REFERENCIAS!$C$24),16,IF(INFORMACION!$T927='REFERENCIAS RIESGO'!$C$36,13,IF(INFORMACION!$F927=REFERENCIAS!$C$24,10,7))),0)</f>
        <v>#REF!</v>
      </c>
      <c r="Y927" s="68">
        <f>+VLOOKUP(M927,REFERENCIAS!$C:$D,2,0)*VLOOKUP($M$2,PONDERADORES!$A$7:$G$9,7,0)+VLOOKUP(N927,REFERENCIAS!$C:$D,2,0)*VLOOKUP($N$2,PONDERADORES!$A$7:$G$9,7,0)+VLOOKUP(O927,REFERENCIAS!$C:$D,2,0)*VLOOKUP($O$2,PONDERADORES!$A$7:$G$9,7,0)</f>
        <v>0.2</v>
      </c>
      <c r="Z927" s="2">
        <f>+VLOOKUP(IF(R927&lt;0.1,0,IF(AND(R927&gt;=0.1,R927&lt;0.2),0.1,IF(AND(R927&gt;=0.2,R927&lt;0.3),0.2,IF(R927&gt;0.3,0.3,)))),REFERENCIAS!$C:$D,2,0)*VLOOKUP($R$2,PONDERADORES!$A$11:$G$11,7,0)</f>
        <v>15</v>
      </c>
      <c r="AA927" s="92"/>
      <c r="AB927" s="95" t="e">
        <f t="shared" ca="1" si="55"/>
        <v>#REF!</v>
      </c>
      <c r="AC927" s="23" t="e">
        <f ca="1">IF(AB927&gt;REFERENCIAS!$C$62,REFERENCIAS!$B$62,IF(AND(AB927&gt;=REFERENCIAS!$C$63,AB927&lt;REFERENCIAS!$D$63),REFERENCIAS!$B$63,IF(AND(AB927&gt;REFERENCIAS!$C$64,AB927&lt;=REFERENCIAS!$D$64),REFERENCIAS!$B$64,IF(AND(AB927&gt;=REFERENCIAS!$C$65,AB927&lt;REFERENCIAS!$D$65),REFERENCIAS!$B$65, "Revisar"))))</f>
        <v>#REF!</v>
      </c>
      <c r="AD927" s="94" t="e">
        <f ca="1">VLOOKUP(AC927,REFERENCIAS!$B$62:$G$65,4,FALSE)</f>
        <v>#REF!</v>
      </c>
      <c r="AJ927" s="20"/>
    </row>
    <row r="928" spans="1:36" ht="17.25" x14ac:dyDescent="0.25">
      <c r="A928" s="74"/>
      <c r="B928" s="19"/>
      <c r="C928" s="19"/>
      <c r="D928" s="50"/>
      <c r="E928" s="73"/>
      <c r="F928" s="74"/>
      <c r="G928" s="9"/>
      <c r="H928" s="48"/>
      <c r="I928" s="49">
        <f t="shared" ca="1" si="53"/>
        <v>2022</v>
      </c>
      <c r="J928" s="22">
        <f t="shared" ca="1" si="52"/>
        <v>1</v>
      </c>
      <c r="K928" s="19"/>
      <c r="L928" s="73"/>
      <c r="M928" s="74"/>
      <c r="N928" s="19"/>
      <c r="O928" s="73"/>
      <c r="P928" s="82">
        <v>1</v>
      </c>
      <c r="Q928" s="24">
        <v>1</v>
      </c>
      <c r="R928" s="81">
        <f t="shared" si="54"/>
        <v>1</v>
      </c>
      <c r="S928" s="87"/>
      <c r="T928" s="19"/>
      <c r="U928" s="25"/>
      <c r="V928" s="25"/>
      <c r="W928" s="81"/>
      <c r="X928" s="91" t="e">
        <f ca="1">+VLOOKUP(#REF!,REFERENCIAS!$C:$D,2,0)*VLOOKUP(#REF!,PONDERADORES!A:P,IF(AND(INFORMACION!$T928='REFERENCIAS RIESGO'!$C$36,INFORMACION!$F928=REFERENCIAS!$C$24),16,IF(INFORMACION!$T928='REFERENCIAS RIESGO'!$C$36,13,IF(INFORMACION!$F928=REFERENCIAS!$C$24,10,7))),0)+VLOOKUP(K928,REFERENCIAS!$C:$D,2,0)*VLOOKUP($K$2,PONDERADORES!A:P,IF(AND(INFORMACION!$T928='REFERENCIAS RIESGO'!$C$36,INFORMACION!$F928=REFERENCIAS!$C$24),16,IF(INFORMACION!$T928='REFERENCIAS RIESGO'!$C$36,13,IF(INFORMACION!$F928=REFERENCIAS!$C$24,10,7))),0)+VLOOKUP(L928,REFERENCIAS!$C:$D,2,0)*VLOOKUP($L$2,PONDERADORES!A:P,IF(AND(INFORMACION!$T928='REFERENCIAS RIESGO'!$C$36,INFORMACION!$F928=REFERENCIAS!$C$24),16,IF(INFORMACION!$T928='REFERENCIAS RIESGO'!$C$36,13,IF(INFORMACION!$F928=REFERENCIAS!$C$24,10,7))),0)+VLOOKUP(F928,REFERENCIAS!$C:$D,2,0)*VLOOKUP($F$2,PONDERADORES!A:P,IF(AND(INFORMACION!$T928='REFERENCIAS RIESGO'!$C$36,INFORMACION!$F928=REFERENCIAS!$C$24),16,IF(INFORMACION!$T928='REFERENCIAS RIESGO'!$C$36,13,IF(INFORMACION!$F928=REFERENCIAS!$C$24,10,7))),0)+VLOOKUP(T928,REFERENCIAS!$C:$D,2,0)*VLOOKUP($T$2,PONDERADORES!A:P,IF(AND(INFORMACION!$T928='REFERENCIAS RIESGO'!$C$36,INFORMACION!$F928=REFERENCIAS!$C$24),16,IF(INFORMACION!$T928='REFERENCIAS RIESGO'!$C$36,13,IF(INFORMACION!$F928=REFERENCIAS!$C$24,10,7))),0)+VLOOKUP(IF(J928&lt;=0.2,0.2,IF(AND(J928&gt;0.2,J928&lt;=0.4),0.4,IF(AND(J928&gt;0.4,J928&lt;=0.6),0.6,IF(AND(J928&gt;0.6,J928&lt;=0.8),0.8,IF(AND(J928&gt;0.8,J928&lt;=1),1))))),REFERENCIAS!$C:$D,2,0)*VLOOKUP($J$2,PONDERADORES!A:P,IF(AND(INFORMACION!$T928='REFERENCIAS RIESGO'!$C$36,INFORMACION!$F928=REFERENCIAS!$C$24),16,IF(INFORMACION!$T928='REFERENCIAS RIESGO'!$C$36,13,IF(INFORMACION!$F928=REFERENCIAS!$C$24,10,7))),0)</f>
        <v>#REF!</v>
      </c>
      <c r="Y928" s="68">
        <f>+VLOOKUP(M928,REFERENCIAS!$C:$D,2,0)*VLOOKUP($M$2,PONDERADORES!$A$7:$G$9,7,0)+VLOOKUP(N928,REFERENCIAS!$C:$D,2,0)*VLOOKUP($N$2,PONDERADORES!$A$7:$G$9,7,0)+VLOOKUP(O928,REFERENCIAS!$C:$D,2,0)*VLOOKUP($O$2,PONDERADORES!$A$7:$G$9,7,0)</f>
        <v>0.2</v>
      </c>
      <c r="Z928" s="2">
        <f>+VLOOKUP(IF(R928&lt;0.1,0,IF(AND(R928&gt;=0.1,R928&lt;0.2),0.1,IF(AND(R928&gt;=0.2,R928&lt;0.3),0.2,IF(R928&gt;0.3,0.3,)))),REFERENCIAS!$C:$D,2,0)*VLOOKUP($R$2,PONDERADORES!$A$11:$G$11,7,0)</f>
        <v>15</v>
      </c>
      <c r="AA928" s="92"/>
      <c r="AB928" s="95" t="e">
        <f t="shared" ca="1" si="55"/>
        <v>#REF!</v>
      </c>
      <c r="AC928" s="23" t="e">
        <f ca="1">IF(AB928&gt;REFERENCIAS!$C$62,REFERENCIAS!$B$62,IF(AND(AB928&gt;=REFERENCIAS!$C$63,AB928&lt;REFERENCIAS!$D$63),REFERENCIAS!$B$63,IF(AND(AB928&gt;REFERENCIAS!$C$64,AB928&lt;=REFERENCIAS!$D$64),REFERENCIAS!$B$64,IF(AND(AB928&gt;=REFERENCIAS!$C$65,AB928&lt;REFERENCIAS!$D$65),REFERENCIAS!$B$65, "Revisar"))))</f>
        <v>#REF!</v>
      </c>
      <c r="AD928" s="94" t="e">
        <f ca="1">VLOOKUP(AC928,REFERENCIAS!$B$62:$G$65,4,FALSE)</f>
        <v>#REF!</v>
      </c>
      <c r="AJ928" s="20"/>
    </row>
    <row r="929" spans="1:36" ht="17.25" x14ac:dyDescent="0.25">
      <c r="A929" s="74"/>
      <c r="B929" s="19"/>
      <c r="C929" s="19"/>
      <c r="D929" s="50"/>
      <c r="E929" s="73"/>
      <c r="F929" s="74"/>
      <c r="G929" s="9"/>
      <c r="H929" s="48"/>
      <c r="I929" s="49">
        <f t="shared" ca="1" si="53"/>
        <v>2022</v>
      </c>
      <c r="J929" s="22">
        <f t="shared" ca="1" si="52"/>
        <v>1</v>
      </c>
      <c r="K929" s="19"/>
      <c r="L929" s="73"/>
      <c r="M929" s="74"/>
      <c r="N929" s="19"/>
      <c r="O929" s="73"/>
      <c r="P929" s="82">
        <v>1</v>
      </c>
      <c r="Q929" s="24">
        <v>1</v>
      </c>
      <c r="R929" s="81">
        <f t="shared" si="54"/>
        <v>1</v>
      </c>
      <c r="S929" s="87"/>
      <c r="T929" s="19"/>
      <c r="U929" s="25"/>
      <c r="V929" s="25"/>
      <c r="W929" s="81"/>
      <c r="X929" s="91" t="e">
        <f ca="1">+VLOOKUP(#REF!,REFERENCIAS!$C:$D,2,0)*VLOOKUP(#REF!,PONDERADORES!A:P,IF(AND(INFORMACION!$T929='REFERENCIAS RIESGO'!$C$36,INFORMACION!$F929=REFERENCIAS!$C$24),16,IF(INFORMACION!$T929='REFERENCIAS RIESGO'!$C$36,13,IF(INFORMACION!$F929=REFERENCIAS!$C$24,10,7))),0)+VLOOKUP(K929,REFERENCIAS!$C:$D,2,0)*VLOOKUP($K$2,PONDERADORES!A:P,IF(AND(INFORMACION!$T929='REFERENCIAS RIESGO'!$C$36,INFORMACION!$F929=REFERENCIAS!$C$24),16,IF(INFORMACION!$T929='REFERENCIAS RIESGO'!$C$36,13,IF(INFORMACION!$F929=REFERENCIAS!$C$24,10,7))),0)+VLOOKUP(L929,REFERENCIAS!$C:$D,2,0)*VLOOKUP($L$2,PONDERADORES!A:P,IF(AND(INFORMACION!$T929='REFERENCIAS RIESGO'!$C$36,INFORMACION!$F929=REFERENCIAS!$C$24),16,IF(INFORMACION!$T929='REFERENCIAS RIESGO'!$C$36,13,IF(INFORMACION!$F929=REFERENCIAS!$C$24,10,7))),0)+VLOOKUP(F929,REFERENCIAS!$C:$D,2,0)*VLOOKUP($F$2,PONDERADORES!A:P,IF(AND(INFORMACION!$T929='REFERENCIAS RIESGO'!$C$36,INFORMACION!$F929=REFERENCIAS!$C$24),16,IF(INFORMACION!$T929='REFERENCIAS RIESGO'!$C$36,13,IF(INFORMACION!$F929=REFERENCIAS!$C$24,10,7))),0)+VLOOKUP(T929,REFERENCIAS!$C:$D,2,0)*VLOOKUP($T$2,PONDERADORES!A:P,IF(AND(INFORMACION!$T929='REFERENCIAS RIESGO'!$C$36,INFORMACION!$F929=REFERENCIAS!$C$24),16,IF(INFORMACION!$T929='REFERENCIAS RIESGO'!$C$36,13,IF(INFORMACION!$F929=REFERENCIAS!$C$24,10,7))),0)+VLOOKUP(IF(J929&lt;=0.2,0.2,IF(AND(J929&gt;0.2,J929&lt;=0.4),0.4,IF(AND(J929&gt;0.4,J929&lt;=0.6),0.6,IF(AND(J929&gt;0.6,J929&lt;=0.8),0.8,IF(AND(J929&gt;0.8,J929&lt;=1),1))))),REFERENCIAS!$C:$D,2,0)*VLOOKUP($J$2,PONDERADORES!A:P,IF(AND(INFORMACION!$T929='REFERENCIAS RIESGO'!$C$36,INFORMACION!$F929=REFERENCIAS!$C$24),16,IF(INFORMACION!$T929='REFERENCIAS RIESGO'!$C$36,13,IF(INFORMACION!$F929=REFERENCIAS!$C$24,10,7))),0)</f>
        <v>#REF!</v>
      </c>
      <c r="Y929" s="68">
        <f>+VLOOKUP(M929,REFERENCIAS!$C:$D,2,0)*VLOOKUP($M$2,PONDERADORES!$A$7:$G$9,7,0)+VLOOKUP(N929,REFERENCIAS!$C:$D,2,0)*VLOOKUP($N$2,PONDERADORES!$A$7:$G$9,7,0)+VLOOKUP(O929,REFERENCIAS!$C:$D,2,0)*VLOOKUP($O$2,PONDERADORES!$A$7:$G$9,7,0)</f>
        <v>0.2</v>
      </c>
      <c r="Z929" s="2">
        <f>+VLOOKUP(IF(R929&lt;0.1,0,IF(AND(R929&gt;=0.1,R929&lt;0.2),0.1,IF(AND(R929&gt;=0.2,R929&lt;0.3),0.2,IF(R929&gt;0.3,0.3,)))),REFERENCIAS!$C:$D,2,0)*VLOOKUP($R$2,PONDERADORES!$A$11:$G$11,7,0)</f>
        <v>15</v>
      </c>
      <c r="AA929" s="92"/>
      <c r="AB929" s="95" t="e">
        <f t="shared" ca="1" si="55"/>
        <v>#REF!</v>
      </c>
      <c r="AC929" s="23" t="e">
        <f ca="1">IF(AB929&gt;REFERENCIAS!$C$62,REFERENCIAS!$B$62,IF(AND(AB929&gt;=REFERENCIAS!$C$63,AB929&lt;REFERENCIAS!$D$63),REFERENCIAS!$B$63,IF(AND(AB929&gt;REFERENCIAS!$C$64,AB929&lt;=REFERENCIAS!$D$64),REFERENCIAS!$B$64,IF(AND(AB929&gt;=REFERENCIAS!$C$65,AB929&lt;REFERENCIAS!$D$65),REFERENCIAS!$B$65, "Revisar"))))</f>
        <v>#REF!</v>
      </c>
      <c r="AD929" s="94" t="e">
        <f ca="1">VLOOKUP(AC929,REFERENCIAS!$B$62:$G$65,4,FALSE)</f>
        <v>#REF!</v>
      </c>
      <c r="AJ929" s="20"/>
    </row>
    <row r="930" spans="1:36" ht="17.25" x14ac:dyDescent="0.25">
      <c r="A930" s="74"/>
      <c r="B930" s="19"/>
      <c r="C930" s="19"/>
      <c r="D930" s="50"/>
      <c r="E930" s="73"/>
      <c r="F930" s="74"/>
      <c r="G930" s="9"/>
      <c r="H930" s="48"/>
      <c r="I930" s="49">
        <f t="shared" ca="1" si="53"/>
        <v>2022</v>
      </c>
      <c r="J930" s="22">
        <f t="shared" ca="1" si="52"/>
        <v>1</v>
      </c>
      <c r="K930" s="19"/>
      <c r="L930" s="73"/>
      <c r="M930" s="74"/>
      <c r="N930" s="19"/>
      <c r="O930" s="73"/>
      <c r="P930" s="82">
        <v>1</v>
      </c>
      <c r="Q930" s="24">
        <v>1</v>
      </c>
      <c r="R930" s="81">
        <f t="shared" si="54"/>
        <v>1</v>
      </c>
      <c r="S930" s="87"/>
      <c r="T930" s="19"/>
      <c r="U930" s="25"/>
      <c r="V930" s="25"/>
      <c r="W930" s="81"/>
      <c r="X930" s="91" t="e">
        <f ca="1">+VLOOKUP(#REF!,REFERENCIAS!$C:$D,2,0)*VLOOKUP(#REF!,PONDERADORES!A:P,IF(AND(INFORMACION!$T930='REFERENCIAS RIESGO'!$C$36,INFORMACION!$F930=REFERENCIAS!$C$24),16,IF(INFORMACION!$T930='REFERENCIAS RIESGO'!$C$36,13,IF(INFORMACION!$F930=REFERENCIAS!$C$24,10,7))),0)+VLOOKUP(K930,REFERENCIAS!$C:$D,2,0)*VLOOKUP($K$2,PONDERADORES!A:P,IF(AND(INFORMACION!$T930='REFERENCIAS RIESGO'!$C$36,INFORMACION!$F930=REFERENCIAS!$C$24),16,IF(INFORMACION!$T930='REFERENCIAS RIESGO'!$C$36,13,IF(INFORMACION!$F930=REFERENCIAS!$C$24,10,7))),0)+VLOOKUP(L930,REFERENCIAS!$C:$D,2,0)*VLOOKUP($L$2,PONDERADORES!A:P,IF(AND(INFORMACION!$T930='REFERENCIAS RIESGO'!$C$36,INFORMACION!$F930=REFERENCIAS!$C$24),16,IF(INFORMACION!$T930='REFERENCIAS RIESGO'!$C$36,13,IF(INFORMACION!$F930=REFERENCIAS!$C$24,10,7))),0)+VLOOKUP(F930,REFERENCIAS!$C:$D,2,0)*VLOOKUP($F$2,PONDERADORES!A:P,IF(AND(INFORMACION!$T930='REFERENCIAS RIESGO'!$C$36,INFORMACION!$F930=REFERENCIAS!$C$24),16,IF(INFORMACION!$T930='REFERENCIAS RIESGO'!$C$36,13,IF(INFORMACION!$F930=REFERENCIAS!$C$24,10,7))),0)+VLOOKUP(T930,REFERENCIAS!$C:$D,2,0)*VLOOKUP($T$2,PONDERADORES!A:P,IF(AND(INFORMACION!$T930='REFERENCIAS RIESGO'!$C$36,INFORMACION!$F930=REFERENCIAS!$C$24),16,IF(INFORMACION!$T930='REFERENCIAS RIESGO'!$C$36,13,IF(INFORMACION!$F930=REFERENCIAS!$C$24,10,7))),0)+VLOOKUP(IF(J930&lt;=0.2,0.2,IF(AND(J930&gt;0.2,J930&lt;=0.4),0.4,IF(AND(J930&gt;0.4,J930&lt;=0.6),0.6,IF(AND(J930&gt;0.6,J930&lt;=0.8),0.8,IF(AND(J930&gt;0.8,J930&lt;=1),1))))),REFERENCIAS!$C:$D,2,0)*VLOOKUP($J$2,PONDERADORES!A:P,IF(AND(INFORMACION!$T930='REFERENCIAS RIESGO'!$C$36,INFORMACION!$F930=REFERENCIAS!$C$24),16,IF(INFORMACION!$T930='REFERENCIAS RIESGO'!$C$36,13,IF(INFORMACION!$F930=REFERENCIAS!$C$24,10,7))),0)</f>
        <v>#REF!</v>
      </c>
      <c r="Y930" s="68">
        <f>+VLOOKUP(M930,REFERENCIAS!$C:$D,2,0)*VLOOKUP($M$2,PONDERADORES!$A$7:$G$9,7,0)+VLOOKUP(N930,REFERENCIAS!$C:$D,2,0)*VLOOKUP($N$2,PONDERADORES!$A$7:$G$9,7,0)+VLOOKUP(O930,REFERENCIAS!$C:$D,2,0)*VLOOKUP($O$2,PONDERADORES!$A$7:$G$9,7,0)</f>
        <v>0.2</v>
      </c>
      <c r="Z930" s="2">
        <f>+VLOOKUP(IF(R930&lt;0.1,0,IF(AND(R930&gt;=0.1,R930&lt;0.2),0.1,IF(AND(R930&gt;=0.2,R930&lt;0.3),0.2,IF(R930&gt;0.3,0.3,)))),REFERENCIAS!$C:$D,2,0)*VLOOKUP($R$2,PONDERADORES!$A$11:$G$11,7,0)</f>
        <v>15</v>
      </c>
      <c r="AA930" s="92"/>
      <c r="AB930" s="95" t="e">
        <f t="shared" ca="1" si="55"/>
        <v>#REF!</v>
      </c>
      <c r="AC930" s="23" t="e">
        <f ca="1">IF(AB930&gt;REFERENCIAS!$C$62,REFERENCIAS!$B$62,IF(AND(AB930&gt;=REFERENCIAS!$C$63,AB930&lt;REFERENCIAS!$D$63),REFERENCIAS!$B$63,IF(AND(AB930&gt;REFERENCIAS!$C$64,AB930&lt;=REFERENCIAS!$D$64),REFERENCIAS!$B$64,IF(AND(AB930&gt;=REFERENCIAS!$C$65,AB930&lt;REFERENCIAS!$D$65),REFERENCIAS!$B$65, "Revisar"))))</f>
        <v>#REF!</v>
      </c>
      <c r="AD930" s="94" t="e">
        <f ca="1">VLOOKUP(AC930,REFERENCIAS!$B$62:$G$65,4,FALSE)</f>
        <v>#REF!</v>
      </c>
      <c r="AJ930" s="20"/>
    </row>
    <row r="931" spans="1:36" ht="17.25" x14ac:dyDescent="0.25">
      <c r="A931" s="74"/>
      <c r="B931" s="19"/>
      <c r="C931" s="19"/>
      <c r="D931" s="50"/>
      <c r="E931" s="73"/>
      <c r="F931" s="74"/>
      <c r="G931" s="9"/>
      <c r="H931" s="48"/>
      <c r="I931" s="49">
        <f t="shared" ca="1" si="53"/>
        <v>2022</v>
      </c>
      <c r="J931" s="22">
        <f t="shared" ca="1" si="52"/>
        <v>1</v>
      </c>
      <c r="K931" s="19"/>
      <c r="L931" s="73"/>
      <c r="M931" s="74"/>
      <c r="N931" s="19"/>
      <c r="O931" s="73"/>
      <c r="P931" s="82">
        <v>1</v>
      </c>
      <c r="Q931" s="24">
        <v>1</v>
      </c>
      <c r="R931" s="81">
        <f t="shared" si="54"/>
        <v>1</v>
      </c>
      <c r="S931" s="87"/>
      <c r="T931" s="19"/>
      <c r="U931" s="25"/>
      <c r="V931" s="25"/>
      <c r="W931" s="81"/>
      <c r="X931" s="91" t="e">
        <f ca="1">+VLOOKUP(#REF!,REFERENCIAS!$C:$D,2,0)*VLOOKUP(#REF!,PONDERADORES!A:P,IF(AND(INFORMACION!$T931='REFERENCIAS RIESGO'!$C$36,INFORMACION!$F931=REFERENCIAS!$C$24),16,IF(INFORMACION!$T931='REFERENCIAS RIESGO'!$C$36,13,IF(INFORMACION!$F931=REFERENCIAS!$C$24,10,7))),0)+VLOOKUP(K931,REFERENCIAS!$C:$D,2,0)*VLOOKUP($K$2,PONDERADORES!A:P,IF(AND(INFORMACION!$T931='REFERENCIAS RIESGO'!$C$36,INFORMACION!$F931=REFERENCIAS!$C$24),16,IF(INFORMACION!$T931='REFERENCIAS RIESGO'!$C$36,13,IF(INFORMACION!$F931=REFERENCIAS!$C$24,10,7))),0)+VLOOKUP(L931,REFERENCIAS!$C:$D,2,0)*VLOOKUP($L$2,PONDERADORES!A:P,IF(AND(INFORMACION!$T931='REFERENCIAS RIESGO'!$C$36,INFORMACION!$F931=REFERENCIAS!$C$24),16,IF(INFORMACION!$T931='REFERENCIAS RIESGO'!$C$36,13,IF(INFORMACION!$F931=REFERENCIAS!$C$24,10,7))),0)+VLOOKUP(F931,REFERENCIAS!$C:$D,2,0)*VLOOKUP($F$2,PONDERADORES!A:P,IF(AND(INFORMACION!$T931='REFERENCIAS RIESGO'!$C$36,INFORMACION!$F931=REFERENCIAS!$C$24),16,IF(INFORMACION!$T931='REFERENCIAS RIESGO'!$C$36,13,IF(INFORMACION!$F931=REFERENCIAS!$C$24,10,7))),0)+VLOOKUP(T931,REFERENCIAS!$C:$D,2,0)*VLOOKUP($T$2,PONDERADORES!A:P,IF(AND(INFORMACION!$T931='REFERENCIAS RIESGO'!$C$36,INFORMACION!$F931=REFERENCIAS!$C$24),16,IF(INFORMACION!$T931='REFERENCIAS RIESGO'!$C$36,13,IF(INFORMACION!$F931=REFERENCIAS!$C$24,10,7))),0)+VLOOKUP(IF(J931&lt;=0.2,0.2,IF(AND(J931&gt;0.2,J931&lt;=0.4),0.4,IF(AND(J931&gt;0.4,J931&lt;=0.6),0.6,IF(AND(J931&gt;0.6,J931&lt;=0.8),0.8,IF(AND(J931&gt;0.8,J931&lt;=1),1))))),REFERENCIAS!$C:$D,2,0)*VLOOKUP($J$2,PONDERADORES!A:P,IF(AND(INFORMACION!$T931='REFERENCIAS RIESGO'!$C$36,INFORMACION!$F931=REFERENCIAS!$C$24),16,IF(INFORMACION!$T931='REFERENCIAS RIESGO'!$C$36,13,IF(INFORMACION!$F931=REFERENCIAS!$C$24,10,7))),0)</f>
        <v>#REF!</v>
      </c>
      <c r="Y931" s="68">
        <f>+VLOOKUP(M931,REFERENCIAS!$C:$D,2,0)*VLOOKUP($M$2,PONDERADORES!$A$7:$G$9,7,0)+VLOOKUP(N931,REFERENCIAS!$C:$D,2,0)*VLOOKUP($N$2,PONDERADORES!$A$7:$G$9,7,0)+VLOOKUP(O931,REFERENCIAS!$C:$D,2,0)*VLOOKUP($O$2,PONDERADORES!$A$7:$G$9,7,0)</f>
        <v>0.2</v>
      </c>
      <c r="Z931" s="2">
        <f>+VLOOKUP(IF(R931&lt;0.1,0,IF(AND(R931&gt;=0.1,R931&lt;0.2),0.1,IF(AND(R931&gt;=0.2,R931&lt;0.3),0.2,IF(R931&gt;0.3,0.3,)))),REFERENCIAS!$C:$D,2,0)*VLOOKUP($R$2,PONDERADORES!$A$11:$G$11,7,0)</f>
        <v>15</v>
      </c>
      <c r="AA931" s="92"/>
      <c r="AB931" s="95" t="e">
        <f t="shared" ca="1" si="55"/>
        <v>#REF!</v>
      </c>
      <c r="AC931" s="23" t="e">
        <f ca="1">IF(AB931&gt;REFERENCIAS!$C$62,REFERENCIAS!$B$62,IF(AND(AB931&gt;=REFERENCIAS!$C$63,AB931&lt;REFERENCIAS!$D$63),REFERENCIAS!$B$63,IF(AND(AB931&gt;REFERENCIAS!$C$64,AB931&lt;=REFERENCIAS!$D$64),REFERENCIAS!$B$64,IF(AND(AB931&gt;=REFERENCIAS!$C$65,AB931&lt;REFERENCIAS!$D$65),REFERENCIAS!$B$65, "Revisar"))))</f>
        <v>#REF!</v>
      </c>
      <c r="AD931" s="94" t="e">
        <f ca="1">VLOOKUP(AC931,REFERENCIAS!$B$62:$G$65,4,FALSE)</f>
        <v>#REF!</v>
      </c>
      <c r="AJ931" s="20"/>
    </row>
    <row r="932" spans="1:36" ht="17.25" x14ac:dyDescent="0.25">
      <c r="A932" s="74"/>
      <c r="B932" s="19"/>
      <c r="C932" s="19"/>
      <c r="D932" s="50"/>
      <c r="E932" s="73"/>
      <c r="F932" s="74"/>
      <c r="G932" s="9"/>
      <c r="H932" s="48"/>
      <c r="I932" s="49">
        <f t="shared" ca="1" si="53"/>
        <v>2022</v>
      </c>
      <c r="J932" s="22">
        <f t="shared" ca="1" si="52"/>
        <v>1</v>
      </c>
      <c r="K932" s="19"/>
      <c r="L932" s="73"/>
      <c r="M932" s="74"/>
      <c r="N932" s="19"/>
      <c r="O932" s="73"/>
      <c r="P932" s="82">
        <v>1</v>
      </c>
      <c r="Q932" s="24">
        <v>1</v>
      </c>
      <c r="R932" s="81">
        <f t="shared" si="54"/>
        <v>1</v>
      </c>
      <c r="S932" s="87"/>
      <c r="T932" s="19"/>
      <c r="U932" s="25"/>
      <c r="V932" s="25"/>
      <c r="W932" s="81"/>
      <c r="X932" s="91" t="e">
        <f ca="1">+VLOOKUP(#REF!,REFERENCIAS!$C:$D,2,0)*VLOOKUP(#REF!,PONDERADORES!A:P,IF(AND(INFORMACION!$T932='REFERENCIAS RIESGO'!$C$36,INFORMACION!$F932=REFERENCIAS!$C$24),16,IF(INFORMACION!$T932='REFERENCIAS RIESGO'!$C$36,13,IF(INFORMACION!$F932=REFERENCIAS!$C$24,10,7))),0)+VLOOKUP(K932,REFERENCIAS!$C:$D,2,0)*VLOOKUP($K$2,PONDERADORES!A:P,IF(AND(INFORMACION!$T932='REFERENCIAS RIESGO'!$C$36,INFORMACION!$F932=REFERENCIAS!$C$24),16,IF(INFORMACION!$T932='REFERENCIAS RIESGO'!$C$36,13,IF(INFORMACION!$F932=REFERENCIAS!$C$24,10,7))),0)+VLOOKUP(L932,REFERENCIAS!$C:$D,2,0)*VLOOKUP($L$2,PONDERADORES!A:P,IF(AND(INFORMACION!$T932='REFERENCIAS RIESGO'!$C$36,INFORMACION!$F932=REFERENCIAS!$C$24),16,IF(INFORMACION!$T932='REFERENCIAS RIESGO'!$C$36,13,IF(INFORMACION!$F932=REFERENCIAS!$C$24,10,7))),0)+VLOOKUP(F932,REFERENCIAS!$C:$D,2,0)*VLOOKUP($F$2,PONDERADORES!A:P,IF(AND(INFORMACION!$T932='REFERENCIAS RIESGO'!$C$36,INFORMACION!$F932=REFERENCIAS!$C$24),16,IF(INFORMACION!$T932='REFERENCIAS RIESGO'!$C$36,13,IF(INFORMACION!$F932=REFERENCIAS!$C$24,10,7))),0)+VLOOKUP(T932,REFERENCIAS!$C:$D,2,0)*VLOOKUP($T$2,PONDERADORES!A:P,IF(AND(INFORMACION!$T932='REFERENCIAS RIESGO'!$C$36,INFORMACION!$F932=REFERENCIAS!$C$24),16,IF(INFORMACION!$T932='REFERENCIAS RIESGO'!$C$36,13,IF(INFORMACION!$F932=REFERENCIAS!$C$24,10,7))),0)+VLOOKUP(IF(J932&lt;=0.2,0.2,IF(AND(J932&gt;0.2,J932&lt;=0.4),0.4,IF(AND(J932&gt;0.4,J932&lt;=0.6),0.6,IF(AND(J932&gt;0.6,J932&lt;=0.8),0.8,IF(AND(J932&gt;0.8,J932&lt;=1),1))))),REFERENCIAS!$C:$D,2,0)*VLOOKUP($J$2,PONDERADORES!A:P,IF(AND(INFORMACION!$T932='REFERENCIAS RIESGO'!$C$36,INFORMACION!$F932=REFERENCIAS!$C$24),16,IF(INFORMACION!$T932='REFERENCIAS RIESGO'!$C$36,13,IF(INFORMACION!$F932=REFERENCIAS!$C$24,10,7))),0)</f>
        <v>#REF!</v>
      </c>
      <c r="Y932" s="68">
        <f>+VLOOKUP(M932,REFERENCIAS!$C:$D,2,0)*VLOOKUP($M$2,PONDERADORES!$A$7:$G$9,7,0)+VLOOKUP(N932,REFERENCIAS!$C:$D,2,0)*VLOOKUP($N$2,PONDERADORES!$A$7:$G$9,7,0)+VLOOKUP(O932,REFERENCIAS!$C:$D,2,0)*VLOOKUP($O$2,PONDERADORES!$A$7:$G$9,7,0)</f>
        <v>0.2</v>
      </c>
      <c r="Z932" s="2">
        <f>+VLOOKUP(IF(R932&lt;0.1,0,IF(AND(R932&gt;=0.1,R932&lt;0.2),0.1,IF(AND(R932&gt;=0.2,R932&lt;0.3),0.2,IF(R932&gt;0.3,0.3,)))),REFERENCIAS!$C:$D,2,0)*VLOOKUP($R$2,PONDERADORES!$A$11:$G$11,7,0)</f>
        <v>15</v>
      </c>
      <c r="AA932" s="92"/>
      <c r="AB932" s="95" t="e">
        <f t="shared" ca="1" si="55"/>
        <v>#REF!</v>
      </c>
      <c r="AC932" s="23" t="e">
        <f ca="1">IF(AB932&gt;REFERENCIAS!$C$62,REFERENCIAS!$B$62,IF(AND(AB932&gt;=REFERENCIAS!$C$63,AB932&lt;REFERENCIAS!$D$63),REFERENCIAS!$B$63,IF(AND(AB932&gt;REFERENCIAS!$C$64,AB932&lt;=REFERENCIAS!$D$64),REFERENCIAS!$B$64,IF(AND(AB932&gt;=REFERENCIAS!$C$65,AB932&lt;REFERENCIAS!$D$65),REFERENCIAS!$B$65, "Revisar"))))</f>
        <v>#REF!</v>
      </c>
      <c r="AD932" s="94" t="e">
        <f ca="1">VLOOKUP(AC932,REFERENCIAS!$B$62:$G$65,4,FALSE)</f>
        <v>#REF!</v>
      </c>
      <c r="AJ932" s="20"/>
    </row>
    <row r="933" spans="1:36" ht="17.25" x14ac:dyDescent="0.25">
      <c r="A933" s="74"/>
      <c r="B933" s="19"/>
      <c r="C933" s="19"/>
      <c r="D933" s="50"/>
      <c r="E933" s="73"/>
      <c r="F933" s="74"/>
      <c r="G933" s="9"/>
      <c r="H933" s="48"/>
      <c r="I933" s="49">
        <f t="shared" ca="1" si="53"/>
        <v>2022</v>
      </c>
      <c r="J933" s="22">
        <f t="shared" ca="1" si="52"/>
        <v>1</v>
      </c>
      <c r="K933" s="19"/>
      <c r="L933" s="73"/>
      <c r="M933" s="74"/>
      <c r="N933" s="19"/>
      <c r="O933" s="73"/>
      <c r="P933" s="82">
        <v>1</v>
      </c>
      <c r="Q933" s="24">
        <v>1</v>
      </c>
      <c r="R933" s="81">
        <f t="shared" si="54"/>
        <v>1</v>
      </c>
      <c r="S933" s="87"/>
      <c r="T933" s="19"/>
      <c r="U933" s="25"/>
      <c r="V933" s="25"/>
      <c r="W933" s="81"/>
      <c r="X933" s="91" t="e">
        <f ca="1">+VLOOKUP(#REF!,REFERENCIAS!$C:$D,2,0)*VLOOKUP(#REF!,PONDERADORES!A:P,IF(AND(INFORMACION!$T933='REFERENCIAS RIESGO'!$C$36,INFORMACION!$F933=REFERENCIAS!$C$24),16,IF(INFORMACION!$T933='REFERENCIAS RIESGO'!$C$36,13,IF(INFORMACION!$F933=REFERENCIAS!$C$24,10,7))),0)+VLOOKUP(K933,REFERENCIAS!$C:$D,2,0)*VLOOKUP($K$2,PONDERADORES!A:P,IF(AND(INFORMACION!$T933='REFERENCIAS RIESGO'!$C$36,INFORMACION!$F933=REFERENCIAS!$C$24),16,IF(INFORMACION!$T933='REFERENCIAS RIESGO'!$C$36,13,IF(INFORMACION!$F933=REFERENCIAS!$C$24,10,7))),0)+VLOOKUP(L933,REFERENCIAS!$C:$D,2,0)*VLOOKUP($L$2,PONDERADORES!A:P,IF(AND(INFORMACION!$T933='REFERENCIAS RIESGO'!$C$36,INFORMACION!$F933=REFERENCIAS!$C$24),16,IF(INFORMACION!$T933='REFERENCIAS RIESGO'!$C$36,13,IF(INFORMACION!$F933=REFERENCIAS!$C$24,10,7))),0)+VLOOKUP(F933,REFERENCIAS!$C:$D,2,0)*VLOOKUP($F$2,PONDERADORES!A:P,IF(AND(INFORMACION!$T933='REFERENCIAS RIESGO'!$C$36,INFORMACION!$F933=REFERENCIAS!$C$24),16,IF(INFORMACION!$T933='REFERENCIAS RIESGO'!$C$36,13,IF(INFORMACION!$F933=REFERENCIAS!$C$24,10,7))),0)+VLOOKUP(T933,REFERENCIAS!$C:$D,2,0)*VLOOKUP($T$2,PONDERADORES!A:P,IF(AND(INFORMACION!$T933='REFERENCIAS RIESGO'!$C$36,INFORMACION!$F933=REFERENCIAS!$C$24),16,IF(INFORMACION!$T933='REFERENCIAS RIESGO'!$C$36,13,IF(INFORMACION!$F933=REFERENCIAS!$C$24,10,7))),0)+VLOOKUP(IF(J933&lt;=0.2,0.2,IF(AND(J933&gt;0.2,J933&lt;=0.4),0.4,IF(AND(J933&gt;0.4,J933&lt;=0.6),0.6,IF(AND(J933&gt;0.6,J933&lt;=0.8),0.8,IF(AND(J933&gt;0.8,J933&lt;=1),1))))),REFERENCIAS!$C:$D,2,0)*VLOOKUP($J$2,PONDERADORES!A:P,IF(AND(INFORMACION!$T933='REFERENCIAS RIESGO'!$C$36,INFORMACION!$F933=REFERENCIAS!$C$24),16,IF(INFORMACION!$T933='REFERENCIAS RIESGO'!$C$36,13,IF(INFORMACION!$F933=REFERENCIAS!$C$24,10,7))),0)</f>
        <v>#REF!</v>
      </c>
      <c r="Y933" s="68">
        <f>+VLOOKUP(M933,REFERENCIAS!$C:$D,2,0)*VLOOKUP($M$2,PONDERADORES!$A$7:$G$9,7,0)+VLOOKUP(N933,REFERENCIAS!$C:$D,2,0)*VLOOKUP($N$2,PONDERADORES!$A$7:$G$9,7,0)+VLOOKUP(O933,REFERENCIAS!$C:$D,2,0)*VLOOKUP($O$2,PONDERADORES!$A$7:$G$9,7,0)</f>
        <v>0.2</v>
      </c>
      <c r="Z933" s="2">
        <f>+VLOOKUP(IF(R933&lt;0.1,0,IF(AND(R933&gt;=0.1,R933&lt;0.2),0.1,IF(AND(R933&gt;=0.2,R933&lt;0.3),0.2,IF(R933&gt;0.3,0.3,)))),REFERENCIAS!$C:$D,2,0)*VLOOKUP($R$2,PONDERADORES!$A$11:$G$11,7,0)</f>
        <v>15</v>
      </c>
      <c r="AA933" s="92"/>
      <c r="AB933" s="95" t="e">
        <f t="shared" ca="1" si="55"/>
        <v>#REF!</v>
      </c>
      <c r="AC933" s="23" t="e">
        <f ca="1">IF(AB933&gt;REFERENCIAS!$C$62,REFERENCIAS!$B$62,IF(AND(AB933&gt;=REFERENCIAS!$C$63,AB933&lt;REFERENCIAS!$D$63),REFERENCIAS!$B$63,IF(AND(AB933&gt;REFERENCIAS!$C$64,AB933&lt;=REFERENCIAS!$D$64),REFERENCIAS!$B$64,IF(AND(AB933&gt;=REFERENCIAS!$C$65,AB933&lt;REFERENCIAS!$D$65),REFERENCIAS!$B$65, "Revisar"))))</f>
        <v>#REF!</v>
      </c>
      <c r="AD933" s="94" t="e">
        <f ca="1">VLOOKUP(AC933,REFERENCIAS!$B$62:$G$65,4,FALSE)</f>
        <v>#REF!</v>
      </c>
      <c r="AJ933" s="20"/>
    </row>
    <row r="934" spans="1:36" ht="17.25" x14ac:dyDescent="0.25">
      <c r="A934" s="74"/>
      <c r="B934" s="19"/>
      <c r="C934" s="19"/>
      <c r="D934" s="50"/>
      <c r="E934" s="73"/>
      <c r="F934" s="74"/>
      <c r="G934" s="9"/>
      <c r="H934" s="48"/>
      <c r="I934" s="49">
        <f t="shared" ca="1" si="53"/>
        <v>2022</v>
      </c>
      <c r="J934" s="22">
        <f t="shared" ca="1" si="52"/>
        <v>1</v>
      </c>
      <c r="K934" s="19"/>
      <c r="L934" s="73"/>
      <c r="M934" s="74"/>
      <c r="N934" s="19"/>
      <c r="O934" s="73"/>
      <c r="P934" s="82">
        <v>1</v>
      </c>
      <c r="Q934" s="24">
        <v>1</v>
      </c>
      <c r="R934" s="81">
        <f t="shared" si="54"/>
        <v>1</v>
      </c>
      <c r="S934" s="87"/>
      <c r="T934" s="19"/>
      <c r="U934" s="25"/>
      <c r="V934" s="25"/>
      <c r="W934" s="81"/>
      <c r="X934" s="91" t="e">
        <f ca="1">+VLOOKUP(#REF!,REFERENCIAS!$C:$D,2,0)*VLOOKUP(#REF!,PONDERADORES!A:P,IF(AND(INFORMACION!$T934='REFERENCIAS RIESGO'!$C$36,INFORMACION!$F934=REFERENCIAS!$C$24),16,IF(INFORMACION!$T934='REFERENCIAS RIESGO'!$C$36,13,IF(INFORMACION!$F934=REFERENCIAS!$C$24,10,7))),0)+VLOOKUP(K934,REFERENCIAS!$C:$D,2,0)*VLOOKUP($K$2,PONDERADORES!A:P,IF(AND(INFORMACION!$T934='REFERENCIAS RIESGO'!$C$36,INFORMACION!$F934=REFERENCIAS!$C$24),16,IF(INFORMACION!$T934='REFERENCIAS RIESGO'!$C$36,13,IF(INFORMACION!$F934=REFERENCIAS!$C$24,10,7))),0)+VLOOKUP(L934,REFERENCIAS!$C:$D,2,0)*VLOOKUP($L$2,PONDERADORES!A:P,IF(AND(INFORMACION!$T934='REFERENCIAS RIESGO'!$C$36,INFORMACION!$F934=REFERENCIAS!$C$24),16,IF(INFORMACION!$T934='REFERENCIAS RIESGO'!$C$36,13,IF(INFORMACION!$F934=REFERENCIAS!$C$24,10,7))),0)+VLOOKUP(F934,REFERENCIAS!$C:$D,2,0)*VLOOKUP($F$2,PONDERADORES!A:P,IF(AND(INFORMACION!$T934='REFERENCIAS RIESGO'!$C$36,INFORMACION!$F934=REFERENCIAS!$C$24),16,IF(INFORMACION!$T934='REFERENCIAS RIESGO'!$C$36,13,IF(INFORMACION!$F934=REFERENCIAS!$C$24,10,7))),0)+VLOOKUP(T934,REFERENCIAS!$C:$D,2,0)*VLOOKUP($T$2,PONDERADORES!A:P,IF(AND(INFORMACION!$T934='REFERENCIAS RIESGO'!$C$36,INFORMACION!$F934=REFERENCIAS!$C$24),16,IF(INFORMACION!$T934='REFERENCIAS RIESGO'!$C$36,13,IF(INFORMACION!$F934=REFERENCIAS!$C$24,10,7))),0)+VLOOKUP(IF(J934&lt;=0.2,0.2,IF(AND(J934&gt;0.2,J934&lt;=0.4),0.4,IF(AND(J934&gt;0.4,J934&lt;=0.6),0.6,IF(AND(J934&gt;0.6,J934&lt;=0.8),0.8,IF(AND(J934&gt;0.8,J934&lt;=1),1))))),REFERENCIAS!$C:$D,2,0)*VLOOKUP($J$2,PONDERADORES!A:P,IF(AND(INFORMACION!$T934='REFERENCIAS RIESGO'!$C$36,INFORMACION!$F934=REFERENCIAS!$C$24),16,IF(INFORMACION!$T934='REFERENCIAS RIESGO'!$C$36,13,IF(INFORMACION!$F934=REFERENCIAS!$C$24,10,7))),0)</f>
        <v>#REF!</v>
      </c>
      <c r="Y934" s="68">
        <f>+VLOOKUP(M934,REFERENCIAS!$C:$D,2,0)*VLOOKUP($M$2,PONDERADORES!$A$7:$G$9,7,0)+VLOOKUP(N934,REFERENCIAS!$C:$D,2,0)*VLOOKUP($N$2,PONDERADORES!$A$7:$G$9,7,0)+VLOOKUP(O934,REFERENCIAS!$C:$D,2,0)*VLOOKUP($O$2,PONDERADORES!$A$7:$G$9,7,0)</f>
        <v>0.2</v>
      </c>
      <c r="Z934" s="2">
        <f>+VLOOKUP(IF(R934&lt;0.1,0,IF(AND(R934&gt;=0.1,R934&lt;0.2),0.1,IF(AND(R934&gt;=0.2,R934&lt;0.3),0.2,IF(R934&gt;0.3,0.3,)))),REFERENCIAS!$C:$D,2,0)*VLOOKUP($R$2,PONDERADORES!$A$11:$G$11,7,0)</f>
        <v>15</v>
      </c>
      <c r="AA934" s="92"/>
      <c r="AB934" s="95" t="e">
        <f t="shared" ca="1" si="55"/>
        <v>#REF!</v>
      </c>
      <c r="AC934" s="23" t="e">
        <f ca="1">IF(AB934&gt;REFERENCIAS!$C$62,REFERENCIAS!$B$62,IF(AND(AB934&gt;=REFERENCIAS!$C$63,AB934&lt;REFERENCIAS!$D$63),REFERENCIAS!$B$63,IF(AND(AB934&gt;REFERENCIAS!$C$64,AB934&lt;=REFERENCIAS!$D$64),REFERENCIAS!$B$64,IF(AND(AB934&gt;=REFERENCIAS!$C$65,AB934&lt;REFERENCIAS!$D$65),REFERENCIAS!$B$65, "Revisar"))))</f>
        <v>#REF!</v>
      </c>
      <c r="AD934" s="94" t="e">
        <f ca="1">VLOOKUP(AC934,REFERENCIAS!$B$62:$G$65,4,FALSE)</f>
        <v>#REF!</v>
      </c>
      <c r="AJ934" s="20"/>
    </row>
    <row r="935" spans="1:36" ht="17.25" x14ac:dyDescent="0.25">
      <c r="A935" s="74"/>
      <c r="B935" s="19"/>
      <c r="C935" s="19"/>
      <c r="D935" s="50"/>
      <c r="E935" s="73"/>
      <c r="F935" s="74"/>
      <c r="G935" s="9"/>
      <c r="H935" s="48"/>
      <c r="I935" s="49">
        <f t="shared" ca="1" si="53"/>
        <v>2022</v>
      </c>
      <c r="J935" s="22">
        <f t="shared" ca="1" si="52"/>
        <v>1</v>
      </c>
      <c r="K935" s="19"/>
      <c r="L935" s="73"/>
      <c r="M935" s="74"/>
      <c r="N935" s="19"/>
      <c r="O935" s="73"/>
      <c r="P935" s="82">
        <v>1</v>
      </c>
      <c r="Q935" s="24">
        <v>1</v>
      </c>
      <c r="R935" s="81">
        <f t="shared" si="54"/>
        <v>1</v>
      </c>
      <c r="S935" s="87"/>
      <c r="T935" s="19"/>
      <c r="U935" s="25"/>
      <c r="V935" s="25"/>
      <c r="W935" s="81"/>
      <c r="X935" s="91" t="e">
        <f ca="1">+VLOOKUP(#REF!,REFERENCIAS!$C:$D,2,0)*VLOOKUP(#REF!,PONDERADORES!A:P,IF(AND(INFORMACION!$T935='REFERENCIAS RIESGO'!$C$36,INFORMACION!$F935=REFERENCIAS!$C$24),16,IF(INFORMACION!$T935='REFERENCIAS RIESGO'!$C$36,13,IF(INFORMACION!$F935=REFERENCIAS!$C$24,10,7))),0)+VLOOKUP(K935,REFERENCIAS!$C:$D,2,0)*VLOOKUP($K$2,PONDERADORES!A:P,IF(AND(INFORMACION!$T935='REFERENCIAS RIESGO'!$C$36,INFORMACION!$F935=REFERENCIAS!$C$24),16,IF(INFORMACION!$T935='REFERENCIAS RIESGO'!$C$36,13,IF(INFORMACION!$F935=REFERENCIAS!$C$24,10,7))),0)+VLOOKUP(L935,REFERENCIAS!$C:$D,2,0)*VLOOKUP($L$2,PONDERADORES!A:P,IF(AND(INFORMACION!$T935='REFERENCIAS RIESGO'!$C$36,INFORMACION!$F935=REFERENCIAS!$C$24),16,IF(INFORMACION!$T935='REFERENCIAS RIESGO'!$C$36,13,IF(INFORMACION!$F935=REFERENCIAS!$C$24,10,7))),0)+VLOOKUP(F935,REFERENCIAS!$C:$D,2,0)*VLOOKUP($F$2,PONDERADORES!A:P,IF(AND(INFORMACION!$T935='REFERENCIAS RIESGO'!$C$36,INFORMACION!$F935=REFERENCIAS!$C$24),16,IF(INFORMACION!$T935='REFERENCIAS RIESGO'!$C$36,13,IF(INFORMACION!$F935=REFERENCIAS!$C$24,10,7))),0)+VLOOKUP(T935,REFERENCIAS!$C:$D,2,0)*VLOOKUP($T$2,PONDERADORES!A:P,IF(AND(INFORMACION!$T935='REFERENCIAS RIESGO'!$C$36,INFORMACION!$F935=REFERENCIAS!$C$24),16,IF(INFORMACION!$T935='REFERENCIAS RIESGO'!$C$36,13,IF(INFORMACION!$F935=REFERENCIAS!$C$24,10,7))),0)+VLOOKUP(IF(J935&lt;=0.2,0.2,IF(AND(J935&gt;0.2,J935&lt;=0.4),0.4,IF(AND(J935&gt;0.4,J935&lt;=0.6),0.6,IF(AND(J935&gt;0.6,J935&lt;=0.8),0.8,IF(AND(J935&gt;0.8,J935&lt;=1),1))))),REFERENCIAS!$C:$D,2,0)*VLOOKUP($J$2,PONDERADORES!A:P,IF(AND(INFORMACION!$T935='REFERENCIAS RIESGO'!$C$36,INFORMACION!$F935=REFERENCIAS!$C$24),16,IF(INFORMACION!$T935='REFERENCIAS RIESGO'!$C$36,13,IF(INFORMACION!$F935=REFERENCIAS!$C$24,10,7))),0)</f>
        <v>#REF!</v>
      </c>
      <c r="Y935" s="68">
        <f>+VLOOKUP(M935,REFERENCIAS!$C:$D,2,0)*VLOOKUP($M$2,PONDERADORES!$A$7:$G$9,7,0)+VLOOKUP(N935,REFERENCIAS!$C:$D,2,0)*VLOOKUP($N$2,PONDERADORES!$A$7:$G$9,7,0)+VLOOKUP(O935,REFERENCIAS!$C:$D,2,0)*VLOOKUP($O$2,PONDERADORES!$A$7:$G$9,7,0)</f>
        <v>0.2</v>
      </c>
      <c r="Z935" s="2">
        <f>+VLOOKUP(IF(R935&lt;0.1,0,IF(AND(R935&gt;=0.1,R935&lt;0.2),0.1,IF(AND(R935&gt;=0.2,R935&lt;0.3),0.2,IF(R935&gt;0.3,0.3,)))),REFERENCIAS!$C:$D,2,0)*VLOOKUP($R$2,PONDERADORES!$A$11:$G$11,7,0)</f>
        <v>15</v>
      </c>
      <c r="AA935" s="92"/>
      <c r="AB935" s="95" t="e">
        <f t="shared" ca="1" si="55"/>
        <v>#REF!</v>
      </c>
      <c r="AC935" s="23" t="e">
        <f ca="1">IF(AB935&gt;REFERENCIAS!$C$62,REFERENCIAS!$B$62,IF(AND(AB935&gt;=REFERENCIAS!$C$63,AB935&lt;REFERENCIAS!$D$63),REFERENCIAS!$B$63,IF(AND(AB935&gt;REFERENCIAS!$C$64,AB935&lt;=REFERENCIAS!$D$64),REFERENCIAS!$B$64,IF(AND(AB935&gt;=REFERENCIAS!$C$65,AB935&lt;REFERENCIAS!$D$65),REFERENCIAS!$B$65, "Revisar"))))</f>
        <v>#REF!</v>
      </c>
      <c r="AD935" s="94" t="e">
        <f ca="1">VLOOKUP(AC935,REFERENCIAS!$B$62:$G$65,4,FALSE)</f>
        <v>#REF!</v>
      </c>
      <c r="AJ935" s="20"/>
    </row>
    <row r="936" spans="1:36" ht="17.25" x14ac:dyDescent="0.25">
      <c r="A936" s="74"/>
      <c r="B936" s="19"/>
      <c r="C936" s="19"/>
      <c r="D936" s="50"/>
      <c r="E936" s="73"/>
      <c r="F936" s="74"/>
      <c r="G936" s="9"/>
      <c r="H936" s="48"/>
      <c r="I936" s="49">
        <f t="shared" ca="1" si="53"/>
        <v>2022</v>
      </c>
      <c r="J936" s="22">
        <f t="shared" ca="1" si="52"/>
        <v>1</v>
      </c>
      <c r="K936" s="19"/>
      <c r="L936" s="73"/>
      <c r="M936" s="74"/>
      <c r="N936" s="19"/>
      <c r="O936" s="73"/>
      <c r="P936" s="82">
        <v>1</v>
      </c>
      <c r="Q936" s="24">
        <v>1</v>
      </c>
      <c r="R936" s="81">
        <f t="shared" si="54"/>
        <v>1</v>
      </c>
      <c r="S936" s="87"/>
      <c r="T936" s="19"/>
      <c r="U936" s="25"/>
      <c r="V936" s="25"/>
      <c r="W936" s="81"/>
      <c r="X936" s="91" t="e">
        <f ca="1">+VLOOKUP(#REF!,REFERENCIAS!$C:$D,2,0)*VLOOKUP(#REF!,PONDERADORES!A:P,IF(AND(INFORMACION!$T936='REFERENCIAS RIESGO'!$C$36,INFORMACION!$F936=REFERENCIAS!$C$24),16,IF(INFORMACION!$T936='REFERENCIAS RIESGO'!$C$36,13,IF(INFORMACION!$F936=REFERENCIAS!$C$24,10,7))),0)+VLOOKUP(K936,REFERENCIAS!$C:$D,2,0)*VLOOKUP($K$2,PONDERADORES!A:P,IF(AND(INFORMACION!$T936='REFERENCIAS RIESGO'!$C$36,INFORMACION!$F936=REFERENCIAS!$C$24),16,IF(INFORMACION!$T936='REFERENCIAS RIESGO'!$C$36,13,IF(INFORMACION!$F936=REFERENCIAS!$C$24,10,7))),0)+VLOOKUP(L936,REFERENCIAS!$C:$D,2,0)*VLOOKUP($L$2,PONDERADORES!A:P,IF(AND(INFORMACION!$T936='REFERENCIAS RIESGO'!$C$36,INFORMACION!$F936=REFERENCIAS!$C$24),16,IF(INFORMACION!$T936='REFERENCIAS RIESGO'!$C$36,13,IF(INFORMACION!$F936=REFERENCIAS!$C$24,10,7))),0)+VLOOKUP(F936,REFERENCIAS!$C:$D,2,0)*VLOOKUP($F$2,PONDERADORES!A:P,IF(AND(INFORMACION!$T936='REFERENCIAS RIESGO'!$C$36,INFORMACION!$F936=REFERENCIAS!$C$24),16,IF(INFORMACION!$T936='REFERENCIAS RIESGO'!$C$36,13,IF(INFORMACION!$F936=REFERENCIAS!$C$24,10,7))),0)+VLOOKUP(T936,REFERENCIAS!$C:$D,2,0)*VLOOKUP($T$2,PONDERADORES!A:P,IF(AND(INFORMACION!$T936='REFERENCIAS RIESGO'!$C$36,INFORMACION!$F936=REFERENCIAS!$C$24),16,IF(INFORMACION!$T936='REFERENCIAS RIESGO'!$C$36,13,IF(INFORMACION!$F936=REFERENCIAS!$C$24,10,7))),0)+VLOOKUP(IF(J936&lt;=0.2,0.2,IF(AND(J936&gt;0.2,J936&lt;=0.4),0.4,IF(AND(J936&gt;0.4,J936&lt;=0.6),0.6,IF(AND(J936&gt;0.6,J936&lt;=0.8),0.8,IF(AND(J936&gt;0.8,J936&lt;=1),1))))),REFERENCIAS!$C:$D,2,0)*VLOOKUP($J$2,PONDERADORES!A:P,IF(AND(INFORMACION!$T936='REFERENCIAS RIESGO'!$C$36,INFORMACION!$F936=REFERENCIAS!$C$24),16,IF(INFORMACION!$T936='REFERENCIAS RIESGO'!$C$36,13,IF(INFORMACION!$F936=REFERENCIAS!$C$24,10,7))),0)</f>
        <v>#REF!</v>
      </c>
      <c r="Y936" s="68">
        <f>+VLOOKUP(M936,REFERENCIAS!$C:$D,2,0)*VLOOKUP($M$2,PONDERADORES!$A$7:$G$9,7,0)+VLOOKUP(N936,REFERENCIAS!$C:$D,2,0)*VLOOKUP($N$2,PONDERADORES!$A$7:$G$9,7,0)+VLOOKUP(O936,REFERENCIAS!$C:$D,2,0)*VLOOKUP($O$2,PONDERADORES!$A$7:$G$9,7,0)</f>
        <v>0.2</v>
      </c>
      <c r="Z936" s="2">
        <f>+VLOOKUP(IF(R936&lt;0.1,0,IF(AND(R936&gt;=0.1,R936&lt;0.2),0.1,IF(AND(R936&gt;=0.2,R936&lt;0.3),0.2,IF(R936&gt;0.3,0.3,)))),REFERENCIAS!$C:$D,2,0)*VLOOKUP($R$2,PONDERADORES!$A$11:$G$11,7,0)</f>
        <v>15</v>
      </c>
      <c r="AA936" s="92"/>
      <c r="AB936" s="95" t="e">
        <f t="shared" ca="1" si="55"/>
        <v>#REF!</v>
      </c>
      <c r="AC936" s="23" t="e">
        <f ca="1">IF(AB936&gt;REFERENCIAS!$C$62,REFERENCIAS!$B$62,IF(AND(AB936&gt;=REFERENCIAS!$C$63,AB936&lt;REFERENCIAS!$D$63),REFERENCIAS!$B$63,IF(AND(AB936&gt;REFERENCIAS!$C$64,AB936&lt;=REFERENCIAS!$D$64),REFERENCIAS!$B$64,IF(AND(AB936&gt;=REFERENCIAS!$C$65,AB936&lt;REFERENCIAS!$D$65),REFERENCIAS!$B$65, "Revisar"))))</f>
        <v>#REF!</v>
      </c>
      <c r="AD936" s="94" t="e">
        <f ca="1">VLOOKUP(AC936,REFERENCIAS!$B$62:$G$65,4,FALSE)</f>
        <v>#REF!</v>
      </c>
      <c r="AJ936" s="20"/>
    </row>
    <row r="937" spans="1:36" ht="17.25" x14ac:dyDescent="0.25">
      <c r="A937" s="74"/>
      <c r="B937" s="19"/>
      <c r="C937" s="19"/>
      <c r="D937" s="50"/>
      <c r="E937" s="73"/>
      <c r="F937" s="74"/>
      <c r="G937" s="9"/>
      <c r="H937" s="48"/>
      <c r="I937" s="49">
        <f t="shared" ca="1" si="53"/>
        <v>2022</v>
      </c>
      <c r="J937" s="22">
        <f t="shared" ca="1" si="52"/>
        <v>1</v>
      </c>
      <c r="K937" s="19"/>
      <c r="L937" s="73"/>
      <c r="M937" s="74"/>
      <c r="N937" s="19"/>
      <c r="O937" s="73"/>
      <c r="P937" s="82">
        <v>1</v>
      </c>
      <c r="Q937" s="24">
        <v>1</v>
      </c>
      <c r="R937" s="81">
        <f t="shared" si="54"/>
        <v>1</v>
      </c>
      <c r="S937" s="87"/>
      <c r="T937" s="19"/>
      <c r="U937" s="25"/>
      <c r="V937" s="25"/>
      <c r="W937" s="81"/>
      <c r="X937" s="91" t="e">
        <f ca="1">+VLOOKUP(#REF!,REFERENCIAS!$C:$D,2,0)*VLOOKUP(#REF!,PONDERADORES!A:P,IF(AND(INFORMACION!$T937='REFERENCIAS RIESGO'!$C$36,INFORMACION!$F937=REFERENCIAS!$C$24),16,IF(INFORMACION!$T937='REFERENCIAS RIESGO'!$C$36,13,IF(INFORMACION!$F937=REFERENCIAS!$C$24,10,7))),0)+VLOOKUP(K937,REFERENCIAS!$C:$D,2,0)*VLOOKUP($K$2,PONDERADORES!A:P,IF(AND(INFORMACION!$T937='REFERENCIAS RIESGO'!$C$36,INFORMACION!$F937=REFERENCIAS!$C$24),16,IF(INFORMACION!$T937='REFERENCIAS RIESGO'!$C$36,13,IF(INFORMACION!$F937=REFERENCIAS!$C$24,10,7))),0)+VLOOKUP(L937,REFERENCIAS!$C:$D,2,0)*VLOOKUP($L$2,PONDERADORES!A:P,IF(AND(INFORMACION!$T937='REFERENCIAS RIESGO'!$C$36,INFORMACION!$F937=REFERENCIAS!$C$24),16,IF(INFORMACION!$T937='REFERENCIAS RIESGO'!$C$36,13,IF(INFORMACION!$F937=REFERENCIAS!$C$24,10,7))),0)+VLOOKUP(F937,REFERENCIAS!$C:$D,2,0)*VLOOKUP($F$2,PONDERADORES!A:P,IF(AND(INFORMACION!$T937='REFERENCIAS RIESGO'!$C$36,INFORMACION!$F937=REFERENCIAS!$C$24),16,IF(INFORMACION!$T937='REFERENCIAS RIESGO'!$C$36,13,IF(INFORMACION!$F937=REFERENCIAS!$C$24,10,7))),0)+VLOOKUP(T937,REFERENCIAS!$C:$D,2,0)*VLOOKUP($T$2,PONDERADORES!A:P,IF(AND(INFORMACION!$T937='REFERENCIAS RIESGO'!$C$36,INFORMACION!$F937=REFERENCIAS!$C$24),16,IF(INFORMACION!$T937='REFERENCIAS RIESGO'!$C$36,13,IF(INFORMACION!$F937=REFERENCIAS!$C$24,10,7))),0)+VLOOKUP(IF(J937&lt;=0.2,0.2,IF(AND(J937&gt;0.2,J937&lt;=0.4),0.4,IF(AND(J937&gt;0.4,J937&lt;=0.6),0.6,IF(AND(J937&gt;0.6,J937&lt;=0.8),0.8,IF(AND(J937&gt;0.8,J937&lt;=1),1))))),REFERENCIAS!$C:$D,2,0)*VLOOKUP($J$2,PONDERADORES!A:P,IF(AND(INFORMACION!$T937='REFERENCIAS RIESGO'!$C$36,INFORMACION!$F937=REFERENCIAS!$C$24),16,IF(INFORMACION!$T937='REFERENCIAS RIESGO'!$C$36,13,IF(INFORMACION!$F937=REFERENCIAS!$C$24,10,7))),0)</f>
        <v>#REF!</v>
      </c>
      <c r="Y937" s="68">
        <f>+VLOOKUP(M937,REFERENCIAS!$C:$D,2,0)*VLOOKUP($M$2,PONDERADORES!$A$7:$G$9,7,0)+VLOOKUP(N937,REFERENCIAS!$C:$D,2,0)*VLOOKUP($N$2,PONDERADORES!$A$7:$G$9,7,0)+VLOOKUP(O937,REFERENCIAS!$C:$D,2,0)*VLOOKUP($O$2,PONDERADORES!$A$7:$G$9,7,0)</f>
        <v>0.2</v>
      </c>
      <c r="Z937" s="2">
        <f>+VLOOKUP(IF(R937&lt;0.1,0,IF(AND(R937&gt;=0.1,R937&lt;0.2),0.1,IF(AND(R937&gt;=0.2,R937&lt;0.3),0.2,IF(R937&gt;0.3,0.3,)))),REFERENCIAS!$C:$D,2,0)*VLOOKUP($R$2,PONDERADORES!$A$11:$G$11,7,0)</f>
        <v>15</v>
      </c>
      <c r="AA937" s="92"/>
      <c r="AB937" s="95" t="e">
        <f t="shared" ca="1" si="55"/>
        <v>#REF!</v>
      </c>
      <c r="AC937" s="23" t="e">
        <f ca="1">IF(AB937&gt;REFERENCIAS!$C$62,REFERENCIAS!$B$62,IF(AND(AB937&gt;=REFERENCIAS!$C$63,AB937&lt;REFERENCIAS!$D$63),REFERENCIAS!$B$63,IF(AND(AB937&gt;REFERENCIAS!$C$64,AB937&lt;=REFERENCIAS!$D$64),REFERENCIAS!$B$64,IF(AND(AB937&gt;=REFERENCIAS!$C$65,AB937&lt;REFERENCIAS!$D$65),REFERENCIAS!$B$65, "Revisar"))))</f>
        <v>#REF!</v>
      </c>
      <c r="AD937" s="94" t="e">
        <f ca="1">VLOOKUP(AC937,REFERENCIAS!$B$62:$G$65,4,FALSE)</f>
        <v>#REF!</v>
      </c>
      <c r="AJ937" s="20"/>
    </row>
    <row r="938" spans="1:36" ht="17.25" x14ac:dyDescent="0.25">
      <c r="A938" s="74"/>
      <c r="B938" s="19"/>
      <c r="C938" s="19"/>
      <c r="D938" s="50"/>
      <c r="E938" s="73"/>
      <c r="F938" s="74"/>
      <c r="G938" s="9"/>
      <c r="H938" s="48"/>
      <c r="I938" s="49">
        <f t="shared" ca="1" si="53"/>
        <v>2022</v>
      </c>
      <c r="J938" s="22">
        <f t="shared" ca="1" si="52"/>
        <v>1</v>
      </c>
      <c r="K938" s="19"/>
      <c r="L938" s="73"/>
      <c r="M938" s="74"/>
      <c r="N938" s="19"/>
      <c r="O938" s="73"/>
      <c r="P938" s="82">
        <v>1</v>
      </c>
      <c r="Q938" s="24">
        <v>1</v>
      </c>
      <c r="R938" s="81">
        <f t="shared" si="54"/>
        <v>1</v>
      </c>
      <c r="S938" s="87"/>
      <c r="T938" s="19"/>
      <c r="U938" s="25"/>
      <c r="V938" s="25"/>
      <c r="W938" s="81"/>
      <c r="X938" s="91" t="e">
        <f ca="1">+VLOOKUP(#REF!,REFERENCIAS!$C:$D,2,0)*VLOOKUP(#REF!,PONDERADORES!A:P,IF(AND(INFORMACION!$T938='REFERENCIAS RIESGO'!$C$36,INFORMACION!$F938=REFERENCIAS!$C$24),16,IF(INFORMACION!$T938='REFERENCIAS RIESGO'!$C$36,13,IF(INFORMACION!$F938=REFERENCIAS!$C$24,10,7))),0)+VLOOKUP(K938,REFERENCIAS!$C:$D,2,0)*VLOOKUP($K$2,PONDERADORES!A:P,IF(AND(INFORMACION!$T938='REFERENCIAS RIESGO'!$C$36,INFORMACION!$F938=REFERENCIAS!$C$24),16,IF(INFORMACION!$T938='REFERENCIAS RIESGO'!$C$36,13,IF(INFORMACION!$F938=REFERENCIAS!$C$24,10,7))),0)+VLOOKUP(L938,REFERENCIAS!$C:$D,2,0)*VLOOKUP($L$2,PONDERADORES!A:P,IF(AND(INFORMACION!$T938='REFERENCIAS RIESGO'!$C$36,INFORMACION!$F938=REFERENCIAS!$C$24),16,IF(INFORMACION!$T938='REFERENCIAS RIESGO'!$C$36,13,IF(INFORMACION!$F938=REFERENCIAS!$C$24,10,7))),0)+VLOOKUP(F938,REFERENCIAS!$C:$D,2,0)*VLOOKUP($F$2,PONDERADORES!A:P,IF(AND(INFORMACION!$T938='REFERENCIAS RIESGO'!$C$36,INFORMACION!$F938=REFERENCIAS!$C$24),16,IF(INFORMACION!$T938='REFERENCIAS RIESGO'!$C$36,13,IF(INFORMACION!$F938=REFERENCIAS!$C$24,10,7))),0)+VLOOKUP(T938,REFERENCIAS!$C:$D,2,0)*VLOOKUP($T$2,PONDERADORES!A:P,IF(AND(INFORMACION!$T938='REFERENCIAS RIESGO'!$C$36,INFORMACION!$F938=REFERENCIAS!$C$24),16,IF(INFORMACION!$T938='REFERENCIAS RIESGO'!$C$36,13,IF(INFORMACION!$F938=REFERENCIAS!$C$24,10,7))),0)+VLOOKUP(IF(J938&lt;=0.2,0.2,IF(AND(J938&gt;0.2,J938&lt;=0.4),0.4,IF(AND(J938&gt;0.4,J938&lt;=0.6),0.6,IF(AND(J938&gt;0.6,J938&lt;=0.8),0.8,IF(AND(J938&gt;0.8,J938&lt;=1),1))))),REFERENCIAS!$C:$D,2,0)*VLOOKUP($J$2,PONDERADORES!A:P,IF(AND(INFORMACION!$T938='REFERENCIAS RIESGO'!$C$36,INFORMACION!$F938=REFERENCIAS!$C$24),16,IF(INFORMACION!$T938='REFERENCIAS RIESGO'!$C$36,13,IF(INFORMACION!$F938=REFERENCIAS!$C$24,10,7))),0)</f>
        <v>#REF!</v>
      </c>
      <c r="Y938" s="68">
        <f>+VLOOKUP(M938,REFERENCIAS!$C:$D,2,0)*VLOOKUP($M$2,PONDERADORES!$A$7:$G$9,7,0)+VLOOKUP(N938,REFERENCIAS!$C:$D,2,0)*VLOOKUP($N$2,PONDERADORES!$A$7:$G$9,7,0)+VLOOKUP(O938,REFERENCIAS!$C:$D,2,0)*VLOOKUP($O$2,PONDERADORES!$A$7:$G$9,7,0)</f>
        <v>0.2</v>
      </c>
      <c r="Z938" s="2">
        <f>+VLOOKUP(IF(R938&lt;0.1,0,IF(AND(R938&gt;=0.1,R938&lt;0.2),0.1,IF(AND(R938&gt;=0.2,R938&lt;0.3),0.2,IF(R938&gt;0.3,0.3,)))),REFERENCIAS!$C:$D,2,0)*VLOOKUP($R$2,PONDERADORES!$A$11:$G$11,7,0)</f>
        <v>15</v>
      </c>
      <c r="AA938" s="92"/>
      <c r="AB938" s="95" t="e">
        <f t="shared" ca="1" si="55"/>
        <v>#REF!</v>
      </c>
      <c r="AC938" s="23" t="e">
        <f ca="1">IF(AB938&gt;REFERENCIAS!$C$62,REFERENCIAS!$B$62,IF(AND(AB938&gt;=REFERENCIAS!$C$63,AB938&lt;REFERENCIAS!$D$63),REFERENCIAS!$B$63,IF(AND(AB938&gt;REFERENCIAS!$C$64,AB938&lt;=REFERENCIAS!$D$64),REFERENCIAS!$B$64,IF(AND(AB938&gt;=REFERENCIAS!$C$65,AB938&lt;REFERENCIAS!$D$65),REFERENCIAS!$B$65, "Revisar"))))</f>
        <v>#REF!</v>
      </c>
      <c r="AD938" s="94" t="e">
        <f ca="1">VLOOKUP(AC938,REFERENCIAS!$B$62:$G$65,4,FALSE)</f>
        <v>#REF!</v>
      </c>
      <c r="AJ938" s="20"/>
    </row>
    <row r="939" spans="1:36" ht="17.25" x14ac:dyDescent="0.25">
      <c r="A939" s="74"/>
      <c r="B939" s="19"/>
      <c r="C939" s="19"/>
      <c r="D939" s="50"/>
      <c r="E939" s="73"/>
      <c r="F939" s="74"/>
      <c r="G939" s="9"/>
      <c r="H939" s="48"/>
      <c r="I939" s="49">
        <f t="shared" ca="1" si="53"/>
        <v>2022</v>
      </c>
      <c r="J939" s="22">
        <f t="shared" ca="1" si="52"/>
        <v>1</v>
      </c>
      <c r="K939" s="19"/>
      <c r="L939" s="73"/>
      <c r="M939" s="74"/>
      <c r="N939" s="19"/>
      <c r="O939" s="73"/>
      <c r="P939" s="82">
        <v>1</v>
      </c>
      <c r="Q939" s="24">
        <v>1</v>
      </c>
      <c r="R939" s="81">
        <f t="shared" si="54"/>
        <v>1</v>
      </c>
      <c r="S939" s="87"/>
      <c r="T939" s="19"/>
      <c r="U939" s="25"/>
      <c r="V939" s="25"/>
      <c r="W939" s="81"/>
      <c r="X939" s="91" t="e">
        <f ca="1">+VLOOKUP(#REF!,REFERENCIAS!$C:$D,2,0)*VLOOKUP(#REF!,PONDERADORES!A:P,IF(AND(INFORMACION!$T939='REFERENCIAS RIESGO'!$C$36,INFORMACION!$F939=REFERENCIAS!$C$24),16,IF(INFORMACION!$T939='REFERENCIAS RIESGO'!$C$36,13,IF(INFORMACION!$F939=REFERENCIAS!$C$24,10,7))),0)+VLOOKUP(K939,REFERENCIAS!$C:$D,2,0)*VLOOKUP($K$2,PONDERADORES!A:P,IF(AND(INFORMACION!$T939='REFERENCIAS RIESGO'!$C$36,INFORMACION!$F939=REFERENCIAS!$C$24),16,IF(INFORMACION!$T939='REFERENCIAS RIESGO'!$C$36,13,IF(INFORMACION!$F939=REFERENCIAS!$C$24,10,7))),0)+VLOOKUP(L939,REFERENCIAS!$C:$D,2,0)*VLOOKUP($L$2,PONDERADORES!A:P,IF(AND(INFORMACION!$T939='REFERENCIAS RIESGO'!$C$36,INFORMACION!$F939=REFERENCIAS!$C$24),16,IF(INFORMACION!$T939='REFERENCIAS RIESGO'!$C$36,13,IF(INFORMACION!$F939=REFERENCIAS!$C$24,10,7))),0)+VLOOKUP(F939,REFERENCIAS!$C:$D,2,0)*VLOOKUP($F$2,PONDERADORES!A:P,IF(AND(INFORMACION!$T939='REFERENCIAS RIESGO'!$C$36,INFORMACION!$F939=REFERENCIAS!$C$24),16,IF(INFORMACION!$T939='REFERENCIAS RIESGO'!$C$36,13,IF(INFORMACION!$F939=REFERENCIAS!$C$24,10,7))),0)+VLOOKUP(T939,REFERENCIAS!$C:$D,2,0)*VLOOKUP($T$2,PONDERADORES!A:P,IF(AND(INFORMACION!$T939='REFERENCIAS RIESGO'!$C$36,INFORMACION!$F939=REFERENCIAS!$C$24),16,IF(INFORMACION!$T939='REFERENCIAS RIESGO'!$C$36,13,IF(INFORMACION!$F939=REFERENCIAS!$C$24,10,7))),0)+VLOOKUP(IF(J939&lt;=0.2,0.2,IF(AND(J939&gt;0.2,J939&lt;=0.4),0.4,IF(AND(J939&gt;0.4,J939&lt;=0.6),0.6,IF(AND(J939&gt;0.6,J939&lt;=0.8),0.8,IF(AND(J939&gt;0.8,J939&lt;=1),1))))),REFERENCIAS!$C:$D,2,0)*VLOOKUP($J$2,PONDERADORES!A:P,IF(AND(INFORMACION!$T939='REFERENCIAS RIESGO'!$C$36,INFORMACION!$F939=REFERENCIAS!$C$24),16,IF(INFORMACION!$T939='REFERENCIAS RIESGO'!$C$36,13,IF(INFORMACION!$F939=REFERENCIAS!$C$24,10,7))),0)</f>
        <v>#REF!</v>
      </c>
      <c r="Y939" s="68">
        <f>+VLOOKUP(M939,REFERENCIAS!$C:$D,2,0)*VLOOKUP($M$2,PONDERADORES!$A$7:$G$9,7,0)+VLOOKUP(N939,REFERENCIAS!$C:$D,2,0)*VLOOKUP($N$2,PONDERADORES!$A$7:$G$9,7,0)+VLOOKUP(O939,REFERENCIAS!$C:$D,2,0)*VLOOKUP($O$2,PONDERADORES!$A$7:$G$9,7,0)</f>
        <v>0.2</v>
      </c>
      <c r="Z939" s="2">
        <f>+VLOOKUP(IF(R939&lt;0.1,0,IF(AND(R939&gt;=0.1,R939&lt;0.2),0.1,IF(AND(R939&gt;=0.2,R939&lt;0.3),0.2,IF(R939&gt;0.3,0.3,)))),REFERENCIAS!$C:$D,2,0)*VLOOKUP($R$2,PONDERADORES!$A$11:$G$11,7,0)</f>
        <v>15</v>
      </c>
      <c r="AA939" s="92"/>
      <c r="AB939" s="95" t="e">
        <f t="shared" ca="1" si="55"/>
        <v>#REF!</v>
      </c>
      <c r="AC939" s="23" t="e">
        <f ca="1">IF(AB939&gt;REFERENCIAS!$C$62,REFERENCIAS!$B$62,IF(AND(AB939&gt;=REFERENCIAS!$C$63,AB939&lt;REFERENCIAS!$D$63),REFERENCIAS!$B$63,IF(AND(AB939&gt;REFERENCIAS!$C$64,AB939&lt;=REFERENCIAS!$D$64),REFERENCIAS!$B$64,IF(AND(AB939&gt;=REFERENCIAS!$C$65,AB939&lt;REFERENCIAS!$D$65),REFERENCIAS!$B$65, "Revisar"))))</f>
        <v>#REF!</v>
      </c>
      <c r="AD939" s="94" t="e">
        <f ca="1">VLOOKUP(AC939,REFERENCIAS!$B$62:$G$65,4,FALSE)</f>
        <v>#REF!</v>
      </c>
      <c r="AJ939" s="20"/>
    </row>
    <row r="940" spans="1:36" ht="17.25" x14ac:dyDescent="0.25">
      <c r="A940" s="74"/>
      <c r="B940" s="19"/>
      <c r="C940" s="19"/>
      <c r="D940" s="50"/>
      <c r="E940" s="73"/>
      <c r="F940" s="74"/>
      <c r="G940" s="9"/>
      <c r="H940" s="48"/>
      <c r="I940" s="49">
        <f t="shared" ca="1" si="53"/>
        <v>2022</v>
      </c>
      <c r="J940" s="22">
        <f t="shared" ca="1" si="52"/>
        <v>1</v>
      </c>
      <c r="K940" s="19"/>
      <c r="L940" s="73"/>
      <c r="M940" s="74"/>
      <c r="N940" s="19"/>
      <c r="O940" s="73"/>
      <c r="P940" s="82">
        <v>1</v>
      </c>
      <c r="Q940" s="24">
        <v>1</v>
      </c>
      <c r="R940" s="81">
        <f t="shared" si="54"/>
        <v>1</v>
      </c>
      <c r="S940" s="87"/>
      <c r="T940" s="19"/>
      <c r="U940" s="25"/>
      <c r="V940" s="25"/>
      <c r="W940" s="81"/>
      <c r="X940" s="91" t="e">
        <f ca="1">+VLOOKUP(#REF!,REFERENCIAS!$C:$D,2,0)*VLOOKUP(#REF!,PONDERADORES!A:P,IF(AND(INFORMACION!$T940='REFERENCIAS RIESGO'!$C$36,INFORMACION!$F940=REFERENCIAS!$C$24),16,IF(INFORMACION!$T940='REFERENCIAS RIESGO'!$C$36,13,IF(INFORMACION!$F940=REFERENCIAS!$C$24,10,7))),0)+VLOOKUP(K940,REFERENCIAS!$C:$D,2,0)*VLOOKUP($K$2,PONDERADORES!A:P,IF(AND(INFORMACION!$T940='REFERENCIAS RIESGO'!$C$36,INFORMACION!$F940=REFERENCIAS!$C$24),16,IF(INFORMACION!$T940='REFERENCIAS RIESGO'!$C$36,13,IF(INFORMACION!$F940=REFERENCIAS!$C$24,10,7))),0)+VLOOKUP(L940,REFERENCIAS!$C:$D,2,0)*VLOOKUP($L$2,PONDERADORES!A:P,IF(AND(INFORMACION!$T940='REFERENCIAS RIESGO'!$C$36,INFORMACION!$F940=REFERENCIAS!$C$24),16,IF(INFORMACION!$T940='REFERENCIAS RIESGO'!$C$36,13,IF(INFORMACION!$F940=REFERENCIAS!$C$24,10,7))),0)+VLOOKUP(F940,REFERENCIAS!$C:$D,2,0)*VLOOKUP($F$2,PONDERADORES!A:P,IF(AND(INFORMACION!$T940='REFERENCIAS RIESGO'!$C$36,INFORMACION!$F940=REFERENCIAS!$C$24),16,IF(INFORMACION!$T940='REFERENCIAS RIESGO'!$C$36,13,IF(INFORMACION!$F940=REFERENCIAS!$C$24,10,7))),0)+VLOOKUP(T940,REFERENCIAS!$C:$D,2,0)*VLOOKUP($T$2,PONDERADORES!A:P,IF(AND(INFORMACION!$T940='REFERENCIAS RIESGO'!$C$36,INFORMACION!$F940=REFERENCIAS!$C$24),16,IF(INFORMACION!$T940='REFERENCIAS RIESGO'!$C$36,13,IF(INFORMACION!$F940=REFERENCIAS!$C$24,10,7))),0)+VLOOKUP(IF(J940&lt;=0.2,0.2,IF(AND(J940&gt;0.2,J940&lt;=0.4),0.4,IF(AND(J940&gt;0.4,J940&lt;=0.6),0.6,IF(AND(J940&gt;0.6,J940&lt;=0.8),0.8,IF(AND(J940&gt;0.8,J940&lt;=1),1))))),REFERENCIAS!$C:$D,2,0)*VLOOKUP($J$2,PONDERADORES!A:P,IF(AND(INFORMACION!$T940='REFERENCIAS RIESGO'!$C$36,INFORMACION!$F940=REFERENCIAS!$C$24),16,IF(INFORMACION!$T940='REFERENCIAS RIESGO'!$C$36,13,IF(INFORMACION!$F940=REFERENCIAS!$C$24,10,7))),0)</f>
        <v>#REF!</v>
      </c>
      <c r="Y940" s="68">
        <f>+VLOOKUP(M940,REFERENCIAS!$C:$D,2,0)*VLOOKUP($M$2,PONDERADORES!$A$7:$G$9,7,0)+VLOOKUP(N940,REFERENCIAS!$C:$D,2,0)*VLOOKUP($N$2,PONDERADORES!$A$7:$G$9,7,0)+VLOOKUP(O940,REFERENCIAS!$C:$D,2,0)*VLOOKUP($O$2,PONDERADORES!$A$7:$G$9,7,0)</f>
        <v>0.2</v>
      </c>
      <c r="Z940" s="2">
        <f>+VLOOKUP(IF(R940&lt;0.1,0,IF(AND(R940&gt;=0.1,R940&lt;0.2),0.1,IF(AND(R940&gt;=0.2,R940&lt;0.3),0.2,IF(R940&gt;0.3,0.3,)))),REFERENCIAS!$C:$D,2,0)*VLOOKUP($R$2,PONDERADORES!$A$11:$G$11,7,0)</f>
        <v>15</v>
      </c>
      <c r="AA940" s="92"/>
      <c r="AB940" s="95" t="e">
        <f t="shared" ca="1" si="55"/>
        <v>#REF!</v>
      </c>
      <c r="AC940" s="23" t="e">
        <f ca="1">IF(AB940&gt;REFERENCIAS!$C$62,REFERENCIAS!$B$62,IF(AND(AB940&gt;=REFERENCIAS!$C$63,AB940&lt;REFERENCIAS!$D$63),REFERENCIAS!$B$63,IF(AND(AB940&gt;REFERENCIAS!$C$64,AB940&lt;=REFERENCIAS!$D$64),REFERENCIAS!$B$64,IF(AND(AB940&gt;=REFERENCIAS!$C$65,AB940&lt;REFERENCIAS!$D$65),REFERENCIAS!$B$65, "Revisar"))))</f>
        <v>#REF!</v>
      </c>
      <c r="AD940" s="94" t="e">
        <f ca="1">VLOOKUP(AC940,REFERENCIAS!$B$62:$G$65,4,FALSE)</f>
        <v>#REF!</v>
      </c>
      <c r="AJ940" s="20"/>
    </row>
    <row r="941" spans="1:36" ht="17.25" x14ac:dyDescent="0.25">
      <c r="A941" s="74"/>
      <c r="B941" s="19"/>
      <c r="C941" s="19"/>
      <c r="D941" s="50"/>
      <c r="E941" s="73"/>
      <c r="F941" s="74"/>
      <c r="G941" s="9"/>
      <c r="H941" s="48"/>
      <c r="I941" s="49">
        <f t="shared" ca="1" si="53"/>
        <v>2022</v>
      </c>
      <c r="J941" s="22">
        <f t="shared" ca="1" si="52"/>
        <v>1</v>
      </c>
      <c r="K941" s="19"/>
      <c r="L941" s="73"/>
      <c r="M941" s="74"/>
      <c r="N941" s="19"/>
      <c r="O941" s="73"/>
      <c r="P941" s="82">
        <v>1</v>
      </c>
      <c r="Q941" s="24">
        <v>1</v>
      </c>
      <c r="R941" s="81">
        <f t="shared" si="54"/>
        <v>1</v>
      </c>
      <c r="S941" s="87"/>
      <c r="T941" s="19"/>
      <c r="U941" s="25"/>
      <c r="V941" s="25"/>
      <c r="W941" s="81"/>
      <c r="X941" s="91" t="e">
        <f ca="1">+VLOOKUP(#REF!,REFERENCIAS!$C:$D,2,0)*VLOOKUP(#REF!,PONDERADORES!A:P,IF(AND(INFORMACION!$T941='REFERENCIAS RIESGO'!$C$36,INFORMACION!$F941=REFERENCIAS!$C$24),16,IF(INFORMACION!$T941='REFERENCIAS RIESGO'!$C$36,13,IF(INFORMACION!$F941=REFERENCIAS!$C$24,10,7))),0)+VLOOKUP(K941,REFERENCIAS!$C:$D,2,0)*VLOOKUP($K$2,PONDERADORES!A:P,IF(AND(INFORMACION!$T941='REFERENCIAS RIESGO'!$C$36,INFORMACION!$F941=REFERENCIAS!$C$24),16,IF(INFORMACION!$T941='REFERENCIAS RIESGO'!$C$36,13,IF(INFORMACION!$F941=REFERENCIAS!$C$24,10,7))),0)+VLOOKUP(L941,REFERENCIAS!$C:$D,2,0)*VLOOKUP($L$2,PONDERADORES!A:P,IF(AND(INFORMACION!$T941='REFERENCIAS RIESGO'!$C$36,INFORMACION!$F941=REFERENCIAS!$C$24),16,IF(INFORMACION!$T941='REFERENCIAS RIESGO'!$C$36,13,IF(INFORMACION!$F941=REFERENCIAS!$C$24,10,7))),0)+VLOOKUP(F941,REFERENCIAS!$C:$D,2,0)*VLOOKUP($F$2,PONDERADORES!A:P,IF(AND(INFORMACION!$T941='REFERENCIAS RIESGO'!$C$36,INFORMACION!$F941=REFERENCIAS!$C$24),16,IF(INFORMACION!$T941='REFERENCIAS RIESGO'!$C$36,13,IF(INFORMACION!$F941=REFERENCIAS!$C$24,10,7))),0)+VLOOKUP(T941,REFERENCIAS!$C:$D,2,0)*VLOOKUP($T$2,PONDERADORES!A:P,IF(AND(INFORMACION!$T941='REFERENCIAS RIESGO'!$C$36,INFORMACION!$F941=REFERENCIAS!$C$24),16,IF(INFORMACION!$T941='REFERENCIAS RIESGO'!$C$36,13,IF(INFORMACION!$F941=REFERENCIAS!$C$24,10,7))),0)+VLOOKUP(IF(J941&lt;=0.2,0.2,IF(AND(J941&gt;0.2,J941&lt;=0.4),0.4,IF(AND(J941&gt;0.4,J941&lt;=0.6),0.6,IF(AND(J941&gt;0.6,J941&lt;=0.8),0.8,IF(AND(J941&gt;0.8,J941&lt;=1),1))))),REFERENCIAS!$C:$D,2,0)*VLOOKUP($J$2,PONDERADORES!A:P,IF(AND(INFORMACION!$T941='REFERENCIAS RIESGO'!$C$36,INFORMACION!$F941=REFERENCIAS!$C$24),16,IF(INFORMACION!$T941='REFERENCIAS RIESGO'!$C$36,13,IF(INFORMACION!$F941=REFERENCIAS!$C$24,10,7))),0)</f>
        <v>#REF!</v>
      </c>
      <c r="Y941" s="68">
        <f>+VLOOKUP(M941,REFERENCIAS!$C:$D,2,0)*VLOOKUP($M$2,PONDERADORES!$A$7:$G$9,7,0)+VLOOKUP(N941,REFERENCIAS!$C:$D,2,0)*VLOOKUP($N$2,PONDERADORES!$A$7:$G$9,7,0)+VLOOKUP(O941,REFERENCIAS!$C:$D,2,0)*VLOOKUP($O$2,PONDERADORES!$A$7:$G$9,7,0)</f>
        <v>0.2</v>
      </c>
      <c r="Z941" s="2">
        <f>+VLOOKUP(IF(R941&lt;0.1,0,IF(AND(R941&gt;=0.1,R941&lt;0.2),0.1,IF(AND(R941&gt;=0.2,R941&lt;0.3),0.2,IF(R941&gt;0.3,0.3,)))),REFERENCIAS!$C:$D,2,0)*VLOOKUP($R$2,PONDERADORES!$A$11:$G$11,7,0)</f>
        <v>15</v>
      </c>
      <c r="AA941" s="92"/>
      <c r="AB941" s="95" t="e">
        <f t="shared" ca="1" si="55"/>
        <v>#REF!</v>
      </c>
      <c r="AC941" s="23" t="e">
        <f ca="1">IF(AB941&gt;REFERENCIAS!$C$62,REFERENCIAS!$B$62,IF(AND(AB941&gt;=REFERENCIAS!$C$63,AB941&lt;REFERENCIAS!$D$63),REFERENCIAS!$B$63,IF(AND(AB941&gt;REFERENCIAS!$C$64,AB941&lt;=REFERENCIAS!$D$64),REFERENCIAS!$B$64,IF(AND(AB941&gt;=REFERENCIAS!$C$65,AB941&lt;REFERENCIAS!$D$65),REFERENCIAS!$B$65, "Revisar"))))</f>
        <v>#REF!</v>
      </c>
      <c r="AD941" s="94" t="e">
        <f ca="1">VLOOKUP(AC941,REFERENCIAS!$B$62:$G$65,4,FALSE)</f>
        <v>#REF!</v>
      </c>
      <c r="AJ941" s="20"/>
    </row>
    <row r="942" spans="1:36" ht="17.25" x14ac:dyDescent="0.25">
      <c r="A942" s="74"/>
      <c r="B942" s="19"/>
      <c r="C942" s="19"/>
      <c r="D942" s="50"/>
      <c r="E942" s="73"/>
      <c r="F942" s="74"/>
      <c r="G942" s="9"/>
      <c r="H942" s="48"/>
      <c r="I942" s="49">
        <f t="shared" ca="1" si="53"/>
        <v>2022</v>
      </c>
      <c r="J942" s="22">
        <f t="shared" ca="1" si="52"/>
        <v>1</v>
      </c>
      <c r="K942" s="19"/>
      <c r="L942" s="73"/>
      <c r="M942" s="74"/>
      <c r="N942" s="19"/>
      <c r="O942" s="73"/>
      <c r="P942" s="82">
        <v>1</v>
      </c>
      <c r="Q942" s="24">
        <v>1</v>
      </c>
      <c r="R942" s="81">
        <f t="shared" si="54"/>
        <v>1</v>
      </c>
      <c r="S942" s="87"/>
      <c r="T942" s="19"/>
      <c r="U942" s="25"/>
      <c r="V942" s="25"/>
      <c r="W942" s="81"/>
      <c r="X942" s="91" t="e">
        <f ca="1">+VLOOKUP(#REF!,REFERENCIAS!$C:$D,2,0)*VLOOKUP(#REF!,PONDERADORES!A:P,IF(AND(INFORMACION!$T942='REFERENCIAS RIESGO'!$C$36,INFORMACION!$F942=REFERENCIAS!$C$24),16,IF(INFORMACION!$T942='REFERENCIAS RIESGO'!$C$36,13,IF(INFORMACION!$F942=REFERENCIAS!$C$24,10,7))),0)+VLOOKUP(K942,REFERENCIAS!$C:$D,2,0)*VLOOKUP($K$2,PONDERADORES!A:P,IF(AND(INFORMACION!$T942='REFERENCIAS RIESGO'!$C$36,INFORMACION!$F942=REFERENCIAS!$C$24),16,IF(INFORMACION!$T942='REFERENCIAS RIESGO'!$C$36,13,IF(INFORMACION!$F942=REFERENCIAS!$C$24,10,7))),0)+VLOOKUP(L942,REFERENCIAS!$C:$D,2,0)*VLOOKUP($L$2,PONDERADORES!A:P,IF(AND(INFORMACION!$T942='REFERENCIAS RIESGO'!$C$36,INFORMACION!$F942=REFERENCIAS!$C$24),16,IF(INFORMACION!$T942='REFERENCIAS RIESGO'!$C$36,13,IF(INFORMACION!$F942=REFERENCIAS!$C$24,10,7))),0)+VLOOKUP(F942,REFERENCIAS!$C:$D,2,0)*VLOOKUP($F$2,PONDERADORES!A:P,IF(AND(INFORMACION!$T942='REFERENCIAS RIESGO'!$C$36,INFORMACION!$F942=REFERENCIAS!$C$24),16,IF(INFORMACION!$T942='REFERENCIAS RIESGO'!$C$36,13,IF(INFORMACION!$F942=REFERENCIAS!$C$24,10,7))),0)+VLOOKUP(T942,REFERENCIAS!$C:$D,2,0)*VLOOKUP($T$2,PONDERADORES!A:P,IF(AND(INFORMACION!$T942='REFERENCIAS RIESGO'!$C$36,INFORMACION!$F942=REFERENCIAS!$C$24),16,IF(INFORMACION!$T942='REFERENCIAS RIESGO'!$C$36,13,IF(INFORMACION!$F942=REFERENCIAS!$C$24,10,7))),0)+VLOOKUP(IF(J942&lt;=0.2,0.2,IF(AND(J942&gt;0.2,J942&lt;=0.4),0.4,IF(AND(J942&gt;0.4,J942&lt;=0.6),0.6,IF(AND(J942&gt;0.6,J942&lt;=0.8),0.8,IF(AND(J942&gt;0.8,J942&lt;=1),1))))),REFERENCIAS!$C:$D,2,0)*VLOOKUP($J$2,PONDERADORES!A:P,IF(AND(INFORMACION!$T942='REFERENCIAS RIESGO'!$C$36,INFORMACION!$F942=REFERENCIAS!$C$24),16,IF(INFORMACION!$T942='REFERENCIAS RIESGO'!$C$36,13,IF(INFORMACION!$F942=REFERENCIAS!$C$24,10,7))),0)</f>
        <v>#REF!</v>
      </c>
      <c r="Y942" s="68">
        <f>+VLOOKUP(M942,REFERENCIAS!$C:$D,2,0)*VLOOKUP($M$2,PONDERADORES!$A$7:$G$9,7,0)+VLOOKUP(N942,REFERENCIAS!$C:$D,2,0)*VLOOKUP($N$2,PONDERADORES!$A$7:$G$9,7,0)+VLOOKUP(O942,REFERENCIAS!$C:$D,2,0)*VLOOKUP($O$2,PONDERADORES!$A$7:$G$9,7,0)</f>
        <v>0.2</v>
      </c>
      <c r="Z942" s="2">
        <f>+VLOOKUP(IF(R942&lt;0.1,0,IF(AND(R942&gt;=0.1,R942&lt;0.2),0.1,IF(AND(R942&gt;=0.2,R942&lt;0.3),0.2,IF(R942&gt;0.3,0.3,)))),REFERENCIAS!$C:$D,2,0)*VLOOKUP($R$2,PONDERADORES!$A$11:$G$11,7,0)</f>
        <v>15</v>
      </c>
      <c r="AA942" s="92"/>
      <c r="AB942" s="95" t="e">
        <f t="shared" ca="1" si="55"/>
        <v>#REF!</v>
      </c>
      <c r="AC942" s="23" t="e">
        <f ca="1">IF(AB942&gt;REFERENCIAS!$C$62,REFERENCIAS!$B$62,IF(AND(AB942&gt;=REFERENCIAS!$C$63,AB942&lt;REFERENCIAS!$D$63),REFERENCIAS!$B$63,IF(AND(AB942&gt;REFERENCIAS!$C$64,AB942&lt;=REFERENCIAS!$D$64),REFERENCIAS!$B$64,IF(AND(AB942&gt;=REFERENCIAS!$C$65,AB942&lt;REFERENCIAS!$D$65),REFERENCIAS!$B$65, "Revisar"))))</f>
        <v>#REF!</v>
      </c>
      <c r="AD942" s="94" t="e">
        <f ca="1">VLOOKUP(AC942,REFERENCIAS!$B$62:$G$65,4,FALSE)</f>
        <v>#REF!</v>
      </c>
      <c r="AJ942" s="20"/>
    </row>
    <row r="943" spans="1:36" ht="17.25" x14ac:dyDescent="0.25">
      <c r="A943" s="74"/>
      <c r="B943" s="19"/>
      <c r="C943" s="19"/>
      <c r="D943" s="50"/>
      <c r="E943" s="73"/>
      <c r="F943" s="74"/>
      <c r="G943" s="9"/>
      <c r="H943" s="48"/>
      <c r="I943" s="49">
        <f t="shared" ca="1" si="53"/>
        <v>2022</v>
      </c>
      <c r="J943" s="22">
        <f t="shared" ca="1" si="52"/>
        <v>1</v>
      </c>
      <c r="K943" s="19"/>
      <c r="L943" s="73"/>
      <c r="M943" s="74"/>
      <c r="N943" s="19"/>
      <c r="O943" s="73"/>
      <c r="P943" s="82">
        <v>1</v>
      </c>
      <c r="Q943" s="24">
        <v>1</v>
      </c>
      <c r="R943" s="81">
        <f t="shared" si="54"/>
        <v>1</v>
      </c>
      <c r="S943" s="87"/>
      <c r="T943" s="19"/>
      <c r="U943" s="25"/>
      <c r="V943" s="25"/>
      <c r="W943" s="81"/>
      <c r="X943" s="91" t="e">
        <f ca="1">+VLOOKUP(#REF!,REFERENCIAS!$C:$D,2,0)*VLOOKUP(#REF!,PONDERADORES!A:P,IF(AND(INFORMACION!$T943='REFERENCIAS RIESGO'!$C$36,INFORMACION!$F943=REFERENCIAS!$C$24),16,IF(INFORMACION!$T943='REFERENCIAS RIESGO'!$C$36,13,IF(INFORMACION!$F943=REFERENCIAS!$C$24,10,7))),0)+VLOOKUP(K943,REFERENCIAS!$C:$D,2,0)*VLOOKUP($K$2,PONDERADORES!A:P,IF(AND(INFORMACION!$T943='REFERENCIAS RIESGO'!$C$36,INFORMACION!$F943=REFERENCIAS!$C$24),16,IF(INFORMACION!$T943='REFERENCIAS RIESGO'!$C$36,13,IF(INFORMACION!$F943=REFERENCIAS!$C$24,10,7))),0)+VLOOKUP(L943,REFERENCIAS!$C:$D,2,0)*VLOOKUP($L$2,PONDERADORES!A:P,IF(AND(INFORMACION!$T943='REFERENCIAS RIESGO'!$C$36,INFORMACION!$F943=REFERENCIAS!$C$24),16,IF(INFORMACION!$T943='REFERENCIAS RIESGO'!$C$36,13,IF(INFORMACION!$F943=REFERENCIAS!$C$24,10,7))),0)+VLOOKUP(F943,REFERENCIAS!$C:$D,2,0)*VLOOKUP($F$2,PONDERADORES!A:P,IF(AND(INFORMACION!$T943='REFERENCIAS RIESGO'!$C$36,INFORMACION!$F943=REFERENCIAS!$C$24),16,IF(INFORMACION!$T943='REFERENCIAS RIESGO'!$C$36,13,IF(INFORMACION!$F943=REFERENCIAS!$C$24,10,7))),0)+VLOOKUP(T943,REFERENCIAS!$C:$D,2,0)*VLOOKUP($T$2,PONDERADORES!A:P,IF(AND(INFORMACION!$T943='REFERENCIAS RIESGO'!$C$36,INFORMACION!$F943=REFERENCIAS!$C$24),16,IF(INFORMACION!$T943='REFERENCIAS RIESGO'!$C$36,13,IF(INFORMACION!$F943=REFERENCIAS!$C$24,10,7))),0)+VLOOKUP(IF(J943&lt;=0.2,0.2,IF(AND(J943&gt;0.2,J943&lt;=0.4),0.4,IF(AND(J943&gt;0.4,J943&lt;=0.6),0.6,IF(AND(J943&gt;0.6,J943&lt;=0.8),0.8,IF(AND(J943&gt;0.8,J943&lt;=1),1))))),REFERENCIAS!$C:$D,2,0)*VLOOKUP($J$2,PONDERADORES!A:P,IF(AND(INFORMACION!$T943='REFERENCIAS RIESGO'!$C$36,INFORMACION!$F943=REFERENCIAS!$C$24),16,IF(INFORMACION!$T943='REFERENCIAS RIESGO'!$C$36,13,IF(INFORMACION!$F943=REFERENCIAS!$C$24,10,7))),0)</f>
        <v>#REF!</v>
      </c>
      <c r="Y943" s="68">
        <f>+VLOOKUP(M943,REFERENCIAS!$C:$D,2,0)*VLOOKUP($M$2,PONDERADORES!$A$7:$G$9,7,0)+VLOOKUP(N943,REFERENCIAS!$C:$D,2,0)*VLOOKUP($N$2,PONDERADORES!$A$7:$G$9,7,0)+VLOOKUP(O943,REFERENCIAS!$C:$D,2,0)*VLOOKUP($O$2,PONDERADORES!$A$7:$G$9,7,0)</f>
        <v>0.2</v>
      </c>
      <c r="Z943" s="2">
        <f>+VLOOKUP(IF(R943&lt;0.1,0,IF(AND(R943&gt;=0.1,R943&lt;0.2),0.1,IF(AND(R943&gt;=0.2,R943&lt;0.3),0.2,IF(R943&gt;0.3,0.3,)))),REFERENCIAS!$C:$D,2,0)*VLOOKUP($R$2,PONDERADORES!$A$11:$G$11,7,0)</f>
        <v>15</v>
      </c>
      <c r="AA943" s="92"/>
      <c r="AB943" s="95" t="e">
        <f t="shared" ca="1" si="55"/>
        <v>#REF!</v>
      </c>
      <c r="AC943" s="23" t="e">
        <f ca="1">IF(AB943&gt;REFERENCIAS!$C$62,REFERENCIAS!$B$62,IF(AND(AB943&gt;=REFERENCIAS!$C$63,AB943&lt;REFERENCIAS!$D$63),REFERENCIAS!$B$63,IF(AND(AB943&gt;REFERENCIAS!$C$64,AB943&lt;=REFERENCIAS!$D$64),REFERENCIAS!$B$64,IF(AND(AB943&gt;=REFERENCIAS!$C$65,AB943&lt;REFERENCIAS!$D$65),REFERENCIAS!$B$65, "Revisar"))))</f>
        <v>#REF!</v>
      </c>
      <c r="AD943" s="94" t="e">
        <f ca="1">VLOOKUP(AC943,REFERENCIAS!$B$62:$G$65,4,FALSE)</f>
        <v>#REF!</v>
      </c>
      <c r="AJ943" s="20"/>
    </row>
    <row r="944" spans="1:36" ht="17.25" x14ac:dyDescent="0.25">
      <c r="A944" s="74"/>
      <c r="B944" s="19"/>
      <c r="C944" s="19"/>
      <c r="D944" s="50"/>
      <c r="E944" s="73"/>
      <c r="F944" s="74"/>
      <c r="G944" s="9"/>
      <c r="H944" s="48"/>
      <c r="I944" s="49">
        <f t="shared" ca="1" si="53"/>
        <v>2022</v>
      </c>
      <c r="J944" s="22">
        <f t="shared" ca="1" si="52"/>
        <v>1</v>
      </c>
      <c r="K944" s="19"/>
      <c r="L944" s="73"/>
      <c r="M944" s="74"/>
      <c r="N944" s="19"/>
      <c r="O944" s="73"/>
      <c r="P944" s="82">
        <v>1</v>
      </c>
      <c r="Q944" s="24">
        <v>1</v>
      </c>
      <c r="R944" s="81">
        <f t="shared" si="54"/>
        <v>1</v>
      </c>
      <c r="S944" s="87"/>
      <c r="T944" s="19"/>
      <c r="U944" s="25"/>
      <c r="V944" s="25"/>
      <c r="W944" s="81"/>
      <c r="X944" s="91" t="e">
        <f ca="1">+VLOOKUP(#REF!,REFERENCIAS!$C:$D,2,0)*VLOOKUP(#REF!,PONDERADORES!A:P,IF(AND(INFORMACION!$T944='REFERENCIAS RIESGO'!$C$36,INFORMACION!$F944=REFERENCIAS!$C$24),16,IF(INFORMACION!$T944='REFERENCIAS RIESGO'!$C$36,13,IF(INFORMACION!$F944=REFERENCIAS!$C$24,10,7))),0)+VLOOKUP(K944,REFERENCIAS!$C:$D,2,0)*VLOOKUP($K$2,PONDERADORES!A:P,IF(AND(INFORMACION!$T944='REFERENCIAS RIESGO'!$C$36,INFORMACION!$F944=REFERENCIAS!$C$24),16,IF(INFORMACION!$T944='REFERENCIAS RIESGO'!$C$36,13,IF(INFORMACION!$F944=REFERENCIAS!$C$24,10,7))),0)+VLOOKUP(L944,REFERENCIAS!$C:$D,2,0)*VLOOKUP($L$2,PONDERADORES!A:P,IF(AND(INFORMACION!$T944='REFERENCIAS RIESGO'!$C$36,INFORMACION!$F944=REFERENCIAS!$C$24),16,IF(INFORMACION!$T944='REFERENCIAS RIESGO'!$C$36,13,IF(INFORMACION!$F944=REFERENCIAS!$C$24,10,7))),0)+VLOOKUP(F944,REFERENCIAS!$C:$D,2,0)*VLOOKUP($F$2,PONDERADORES!A:P,IF(AND(INFORMACION!$T944='REFERENCIAS RIESGO'!$C$36,INFORMACION!$F944=REFERENCIAS!$C$24),16,IF(INFORMACION!$T944='REFERENCIAS RIESGO'!$C$36,13,IF(INFORMACION!$F944=REFERENCIAS!$C$24,10,7))),0)+VLOOKUP(T944,REFERENCIAS!$C:$D,2,0)*VLOOKUP($T$2,PONDERADORES!A:P,IF(AND(INFORMACION!$T944='REFERENCIAS RIESGO'!$C$36,INFORMACION!$F944=REFERENCIAS!$C$24),16,IF(INFORMACION!$T944='REFERENCIAS RIESGO'!$C$36,13,IF(INFORMACION!$F944=REFERENCIAS!$C$24,10,7))),0)+VLOOKUP(IF(J944&lt;=0.2,0.2,IF(AND(J944&gt;0.2,J944&lt;=0.4),0.4,IF(AND(J944&gt;0.4,J944&lt;=0.6),0.6,IF(AND(J944&gt;0.6,J944&lt;=0.8),0.8,IF(AND(J944&gt;0.8,J944&lt;=1),1))))),REFERENCIAS!$C:$D,2,0)*VLOOKUP($J$2,PONDERADORES!A:P,IF(AND(INFORMACION!$T944='REFERENCIAS RIESGO'!$C$36,INFORMACION!$F944=REFERENCIAS!$C$24),16,IF(INFORMACION!$T944='REFERENCIAS RIESGO'!$C$36,13,IF(INFORMACION!$F944=REFERENCIAS!$C$24,10,7))),0)</f>
        <v>#REF!</v>
      </c>
      <c r="Y944" s="68">
        <f>+VLOOKUP(M944,REFERENCIAS!$C:$D,2,0)*VLOOKUP($M$2,PONDERADORES!$A$7:$G$9,7,0)+VLOOKUP(N944,REFERENCIAS!$C:$D,2,0)*VLOOKUP($N$2,PONDERADORES!$A$7:$G$9,7,0)+VLOOKUP(O944,REFERENCIAS!$C:$D,2,0)*VLOOKUP($O$2,PONDERADORES!$A$7:$G$9,7,0)</f>
        <v>0.2</v>
      </c>
      <c r="Z944" s="2">
        <f>+VLOOKUP(IF(R944&lt;0.1,0,IF(AND(R944&gt;=0.1,R944&lt;0.2),0.1,IF(AND(R944&gt;=0.2,R944&lt;0.3),0.2,IF(R944&gt;0.3,0.3,)))),REFERENCIAS!$C:$D,2,0)*VLOOKUP($R$2,PONDERADORES!$A$11:$G$11,7,0)</f>
        <v>15</v>
      </c>
      <c r="AA944" s="92"/>
      <c r="AB944" s="95" t="e">
        <f t="shared" ca="1" si="55"/>
        <v>#REF!</v>
      </c>
      <c r="AC944" s="23" t="e">
        <f ca="1">IF(AB944&gt;REFERENCIAS!$C$62,REFERENCIAS!$B$62,IF(AND(AB944&gt;=REFERENCIAS!$C$63,AB944&lt;REFERENCIAS!$D$63),REFERENCIAS!$B$63,IF(AND(AB944&gt;REFERENCIAS!$C$64,AB944&lt;=REFERENCIAS!$D$64),REFERENCIAS!$B$64,IF(AND(AB944&gt;=REFERENCIAS!$C$65,AB944&lt;REFERENCIAS!$D$65),REFERENCIAS!$B$65, "Revisar"))))</f>
        <v>#REF!</v>
      </c>
      <c r="AD944" s="94" t="e">
        <f ca="1">VLOOKUP(AC944,REFERENCIAS!$B$62:$G$65,4,FALSE)</f>
        <v>#REF!</v>
      </c>
      <c r="AJ944" s="20"/>
    </row>
    <row r="945" spans="1:36" ht="17.25" x14ac:dyDescent="0.25">
      <c r="A945" s="74"/>
      <c r="B945" s="19"/>
      <c r="C945" s="19"/>
      <c r="D945" s="50"/>
      <c r="E945" s="73"/>
      <c r="F945" s="74"/>
      <c r="G945" s="9"/>
      <c r="H945" s="48"/>
      <c r="I945" s="49">
        <f t="shared" ca="1" si="53"/>
        <v>2022</v>
      </c>
      <c r="J945" s="22">
        <f t="shared" ca="1" si="52"/>
        <v>1</v>
      </c>
      <c r="K945" s="19"/>
      <c r="L945" s="73"/>
      <c r="M945" s="74"/>
      <c r="N945" s="19"/>
      <c r="O945" s="73"/>
      <c r="P945" s="82">
        <v>1</v>
      </c>
      <c r="Q945" s="24">
        <v>1</v>
      </c>
      <c r="R945" s="81">
        <f t="shared" si="54"/>
        <v>1</v>
      </c>
      <c r="S945" s="87"/>
      <c r="T945" s="19"/>
      <c r="U945" s="25"/>
      <c r="V945" s="25"/>
      <c r="W945" s="81"/>
      <c r="X945" s="91" t="e">
        <f ca="1">+VLOOKUP(#REF!,REFERENCIAS!$C:$D,2,0)*VLOOKUP(#REF!,PONDERADORES!A:P,IF(AND(INFORMACION!$T945='REFERENCIAS RIESGO'!$C$36,INFORMACION!$F945=REFERENCIAS!$C$24),16,IF(INFORMACION!$T945='REFERENCIAS RIESGO'!$C$36,13,IF(INFORMACION!$F945=REFERENCIAS!$C$24,10,7))),0)+VLOOKUP(K945,REFERENCIAS!$C:$D,2,0)*VLOOKUP($K$2,PONDERADORES!A:P,IF(AND(INFORMACION!$T945='REFERENCIAS RIESGO'!$C$36,INFORMACION!$F945=REFERENCIAS!$C$24),16,IF(INFORMACION!$T945='REFERENCIAS RIESGO'!$C$36,13,IF(INFORMACION!$F945=REFERENCIAS!$C$24,10,7))),0)+VLOOKUP(L945,REFERENCIAS!$C:$D,2,0)*VLOOKUP($L$2,PONDERADORES!A:P,IF(AND(INFORMACION!$T945='REFERENCIAS RIESGO'!$C$36,INFORMACION!$F945=REFERENCIAS!$C$24),16,IF(INFORMACION!$T945='REFERENCIAS RIESGO'!$C$36,13,IF(INFORMACION!$F945=REFERENCIAS!$C$24,10,7))),0)+VLOOKUP(F945,REFERENCIAS!$C:$D,2,0)*VLOOKUP($F$2,PONDERADORES!A:P,IF(AND(INFORMACION!$T945='REFERENCIAS RIESGO'!$C$36,INFORMACION!$F945=REFERENCIAS!$C$24),16,IF(INFORMACION!$T945='REFERENCIAS RIESGO'!$C$36,13,IF(INFORMACION!$F945=REFERENCIAS!$C$24,10,7))),0)+VLOOKUP(T945,REFERENCIAS!$C:$D,2,0)*VLOOKUP($T$2,PONDERADORES!A:P,IF(AND(INFORMACION!$T945='REFERENCIAS RIESGO'!$C$36,INFORMACION!$F945=REFERENCIAS!$C$24),16,IF(INFORMACION!$T945='REFERENCIAS RIESGO'!$C$36,13,IF(INFORMACION!$F945=REFERENCIAS!$C$24,10,7))),0)+VLOOKUP(IF(J945&lt;=0.2,0.2,IF(AND(J945&gt;0.2,J945&lt;=0.4),0.4,IF(AND(J945&gt;0.4,J945&lt;=0.6),0.6,IF(AND(J945&gt;0.6,J945&lt;=0.8),0.8,IF(AND(J945&gt;0.8,J945&lt;=1),1))))),REFERENCIAS!$C:$D,2,0)*VLOOKUP($J$2,PONDERADORES!A:P,IF(AND(INFORMACION!$T945='REFERENCIAS RIESGO'!$C$36,INFORMACION!$F945=REFERENCIAS!$C$24),16,IF(INFORMACION!$T945='REFERENCIAS RIESGO'!$C$36,13,IF(INFORMACION!$F945=REFERENCIAS!$C$24,10,7))),0)</f>
        <v>#REF!</v>
      </c>
      <c r="Y945" s="68">
        <f>+VLOOKUP(M945,REFERENCIAS!$C:$D,2,0)*VLOOKUP($M$2,PONDERADORES!$A$7:$G$9,7,0)+VLOOKUP(N945,REFERENCIAS!$C:$D,2,0)*VLOOKUP($N$2,PONDERADORES!$A$7:$G$9,7,0)+VLOOKUP(O945,REFERENCIAS!$C:$D,2,0)*VLOOKUP($O$2,PONDERADORES!$A$7:$G$9,7,0)</f>
        <v>0.2</v>
      </c>
      <c r="Z945" s="2">
        <f>+VLOOKUP(IF(R945&lt;0.1,0,IF(AND(R945&gt;=0.1,R945&lt;0.2),0.1,IF(AND(R945&gt;=0.2,R945&lt;0.3),0.2,IF(R945&gt;0.3,0.3,)))),REFERENCIAS!$C:$D,2,0)*VLOOKUP($R$2,PONDERADORES!$A$11:$G$11,7,0)</f>
        <v>15</v>
      </c>
      <c r="AA945" s="92"/>
      <c r="AB945" s="95" t="e">
        <f t="shared" ca="1" si="55"/>
        <v>#REF!</v>
      </c>
      <c r="AC945" s="23" t="e">
        <f ca="1">IF(AB945&gt;REFERENCIAS!$C$62,REFERENCIAS!$B$62,IF(AND(AB945&gt;=REFERENCIAS!$C$63,AB945&lt;REFERENCIAS!$D$63),REFERENCIAS!$B$63,IF(AND(AB945&gt;REFERENCIAS!$C$64,AB945&lt;=REFERENCIAS!$D$64),REFERENCIAS!$B$64,IF(AND(AB945&gt;=REFERENCIAS!$C$65,AB945&lt;REFERENCIAS!$D$65),REFERENCIAS!$B$65, "Revisar"))))</f>
        <v>#REF!</v>
      </c>
      <c r="AD945" s="94" t="e">
        <f ca="1">VLOOKUP(AC945,REFERENCIAS!$B$62:$G$65,4,FALSE)</f>
        <v>#REF!</v>
      </c>
      <c r="AJ945" s="20"/>
    </row>
    <row r="946" spans="1:36" ht="17.25" x14ac:dyDescent="0.25">
      <c r="A946" s="74"/>
      <c r="B946" s="19"/>
      <c r="C946" s="19"/>
      <c r="D946" s="50"/>
      <c r="E946" s="73"/>
      <c r="F946" s="74"/>
      <c r="G946" s="9"/>
      <c r="H946" s="48"/>
      <c r="I946" s="49">
        <f t="shared" ca="1" si="53"/>
        <v>2022</v>
      </c>
      <c r="J946" s="22">
        <f t="shared" ca="1" si="52"/>
        <v>1</v>
      </c>
      <c r="K946" s="19"/>
      <c r="L946" s="73"/>
      <c r="M946" s="74"/>
      <c r="N946" s="19"/>
      <c r="O946" s="73"/>
      <c r="P946" s="82">
        <v>1</v>
      </c>
      <c r="Q946" s="24">
        <v>1</v>
      </c>
      <c r="R946" s="81">
        <f t="shared" si="54"/>
        <v>1</v>
      </c>
      <c r="S946" s="87"/>
      <c r="T946" s="19"/>
      <c r="U946" s="25"/>
      <c r="V946" s="25"/>
      <c r="W946" s="81"/>
      <c r="X946" s="91" t="e">
        <f ca="1">+VLOOKUP(#REF!,REFERENCIAS!$C:$D,2,0)*VLOOKUP(#REF!,PONDERADORES!A:P,IF(AND(INFORMACION!$T946='REFERENCIAS RIESGO'!$C$36,INFORMACION!$F946=REFERENCIAS!$C$24),16,IF(INFORMACION!$T946='REFERENCIAS RIESGO'!$C$36,13,IF(INFORMACION!$F946=REFERENCIAS!$C$24,10,7))),0)+VLOOKUP(K946,REFERENCIAS!$C:$D,2,0)*VLOOKUP($K$2,PONDERADORES!A:P,IF(AND(INFORMACION!$T946='REFERENCIAS RIESGO'!$C$36,INFORMACION!$F946=REFERENCIAS!$C$24),16,IF(INFORMACION!$T946='REFERENCIAS RIESGO'!$C$36,13,IF(INFORMACION!$F946=REFERENCIAS!$C$24,10,7))),0)+VLOOKUP(L946,REFERENCIAS!$C:$D,2,0)*VLOOKUP($L$2,PONDERADORES!A:P,IF(AND(INFORMACION!$T946='REFERENCIAS RIESGO'!$C$36,INFORMACION!$F946=REFERENCIAS!$C$24),16,IF(INFORMACION!$T946='REFERENCIAS RIESGO'!$C$36,13,IF(INFORMACION!$F946=REFERENCIAS!$C$24,10,7))),0)+VLOOKUP(F946,REFERENCIAS!$C:$D,2,0)*VLOOKUP($F$2,PONDERADORES!A:P,IF(AND(INFORMACION!$T946='REFERENCIAS RIESGO'!$C$36,INFORMACION!$F946=REFERENCIAS!$C$24),16,IF(INFORMACION!$T946='REFERENCIAS RIESGO'!$C$36,13,IF(INFORMACION!$F946=REFERENCIAS!$C$24,10,7))),0)+VLOOKUP(T946,REFERENCIAS!$C:$D,2,0)*VLOOKUP($T$2,PONDERADORES!A:P,IF(AND(INFORMACION!$T946='REFERENCIAS RIESGO'!$C$36,INFORMACION!$F946=REFERENCIAS!$C$24),16,IF(INFORMACION!$T946='REFERENCIAS RIESGO'!$C$36,13,IF(INFORMACION!$F946=REFERENCIAS!$C$24,10,7))),0)+VLOOKUP(IF(J946&lt;=0.2,0.2,IF(AND(J946&gt;0.2,J946&lt;=0.4),0.4,IF(AND(J946&gt;0.4,J946&lt;=0.6),0.6,IF(AND(J946&gt;0.6,J946&lt;=0.8),0.8,IF(AND(J946&gt;0.8,J946&lt;=1),1))))),REFERENCIAS!$C:$D,2,0)*VLOOKUP($J$2,PONDERADORES!A:P,IF(AND(INFORMACION!$T946='REFERENCIAS RIESGO'!$C$36,INFORMACION!$F946=REFERENCIAS!$C$24),16,IF(INFORMACION!$T946='REFERENCIAS RIESGO'!$C$36,13,IF(INFORMACION!$F946=REFERENCIAS!$C$24,10,7))),0)</f>
        <v>#REF!</v>
      </c>
      <c r="Y946" s="68">
        <f>+VLOOKUP(M946,REFERENCIAS!$C:$D,2,0)*VLOOKUP($M$2,PONDERADORES!$A$7:$G$9,7,0)+VLOOKUP(N946,REFERENCIAS!$C:$D,2,0)*VLOOKUP($N$2,PONDERADORES!$A$7:$G$9,7,0)+VLOOKUP(O946,REFERENCIAS!$C:$D,2,0)*VLOOKUP($O$2,PONDERADORES!$A$7:$G$9,7,0)</f>
        <v>0.2</v>
      </c>
      <c r="Z946" s="2">
        <f>+VLOOKUP(IF(R946&lt;0.1,0,IF(AND(R946&gt;=0.1,R946&lt;0.2),0.1,IF(AND(R946&gt;=0.2,R946&lt;0.3),0.2,IF(R946&gt;0.3,0.3,)))),REFERENCIAS!$C:$D,2,0)*VLOOKUP($R$2,PONDERADORES!$A$11:$G$11,7,0)</f>
        <v>15</v>
      </c>
      <c r="AA946" s="92"/>
      <c r="AB946" s="95" t="e">
        <f t="shared" ca="1" si="55"/>
        <v>#REF!</v>
      </c>
      <c r="AC946" s="23" t="e">
        <f ca="1">IF(AB946&gt;REFERENCIAS!$C$62,REFERENCIAS!$B$62,IF(AND(AB946&gt;=REFERENCIAS!$C$63,AB946&lt;REFERENCIAS!$D$63),REFERENCIAS!$B$63,IF(AND(AB946&gt;REFERENCIAS!$C$64,AB946&lt;=REFERENCIAS!$D$64),REFERENCIAS!$B$64,IF(AND(AB946&gt;=REFERENCIAS!$C$65,AB946&lt;REFERENCIAS!$D$65),REFERENCIAS!$B$65, "Revisar"))))</f>
        <v>#REF!</v>
      </c>
      <c r="AD946" s="94" t="e">
        <f ca="1">VLOOKUP(AC946,REFERENCIAS!$B$62:$G$65,4,FALSE)</f>
        <v>#REF!</v>
      </c>
      <c r="AJ946" s="20"/>
    </row>
    <row r="947" spans="1:36" ht="17.25" x14ac:dyDescent="0.25">
      <c r="A947" s="74"/>
      <c r="B947" s="19"/>
      <c r="C947" s="19"/>
      <c r="D947" s="50"/>
      <c r="E947" s="73"/>
      <c r="F947" s="74"/>
      <c r="G947" s="9"/>
      <c r="H947" s="48"/>
      <c r="I947" s="49">
        <f t="shared" ca="1" si="53"/>
        <v>2022</v>
      </c>
      <c r="J947" s="22">
        <f t="shared" ca="1" si="52"/>
        <v>1</v>
      </c>
      <c r="K947" s="19"/>
      <c r="L947" s="73"/>
      <c r="M947" s="74"/>
      <c r="N947" s="19"/>
      <c r="O947" s="73"/>
      <c r="P947" s="82">
        <v>1</v>
      </c>
      <c r="Q947" s="24">
        <v>1</v>
      </c>
      <c r="R947" s="81">
        <f t="shared" si="54"/>
        <v>1</v>
      </c>
      <c r="S947" s="87"/>
      <c r="T947" s="19"/>
      <c r="U947" s="25"/>
      <c r="V947" s="25"/>
      <c r="W947" s="81"/>
      <c r="X947" s="91" t="e">
        <f ca="1">+VLOOKUP(#REF!,REFERENCIAS!$C:$D,2,0)*VLOOKUP(#REF!,PONDERADORES!A:P,IF(AND(INFORMACION!$T947='REFERENCIAS RIESGO'!$C$36,INFORMACION!$F947=REFERENCIAS!$C$24),16,IF(INFORMACION!$T947='REFERENCIAS RIESGO'!$C$36,13,IF(INFORMACION!$F947=REFERENCIAS!$C$24,10,7))),0)+VLOOKUP(K947,REFERENCIAS!$C:$D,2,0)*VLOOKUP($K$2,PONDERADORES!A:P,IF(AND(INFORMACION!$T947='REFERENCIAS RIESGO'!$C$36,INFORMACION!$F947=REFERENCIAS!$C$24),16,IF(INFORMACION!$T947='REFERENCIAS RIESGO'!$C$36,13,IF(INFORMACION!$F947=REFERENCIAS!$C$24,10,7))),0)+VLOOKUP(L947,REFERENCIAS!$C:$D,2,0)*VLOOKUP($L$2,PONDERADORES!A:P,IF(AND(INFORMACION!$T947='REFERENCIAS RIESGO'!$C$36,INFORMACION!$F947=REFERENCIAS!$C$24),16,IF(INFORMACION!$T947='REFERENCIAS RIESGO'!$C$36,13,IF(INFORMACION!$F947=REFERENCIAS!$C$24,10,7))),0)+VLOOKUP(F947,REFERENCIAS!$C:$D,2,0)*VLOOKUP($F$2,PONDERADORES!A:P,IF(AND(INFORMACION!$T947='REFERENCIAS RIESGO'!$C$36,INFORMACION!$F947=REFERENCIAS!$C$24),16,IF(INFORMACION!$T947='REFERENCIAS RIESGO'!$C$36,13,IF(INFORMACION!$F947=REFERENCIAS!$C$24,10,7))),0)+VLOOKUP(T947,REFERENCIAS!$C:$D,2,0)*VLOOKUP($T$2,PONDERADORES!A:P,IF(AND(INFORMACION!$T947='REFERENCIAS RIESGO'!$C$36,INFORMACION!$F947=REFERENCIAS!$C$24),16,IF(INFORMACION!$T947='REFERENCIAS RIESGO'!$C$36,13,IF(INFORMACION!$F947=REFERENCIAS!$C$24,10,7))),0)+VLOOKUP(IF(J947&lt;=0.2,0.2,IF(AND(J947&gt;0.2,J947&lt;=0.4),0.4,IF(AND(J947&gt;0.4,J947&lt;=0.6),0.6,IF(AND(J947&gt;0.6,J947&lt;=0.8),0.8,IF(AND(J947&gt;0.8,J947&lt;=1),1))))),REFERENCIAS!$C:$D,2,0)*VLOOKUP($J$2,PONDERADORES!A:P,IF(AND(INFORMACION!$T947='REFERENCIAS RIESGO'!$C$36,INFORMACION!$F947=REFERENCIAS!$C$24),16,IF(INFORMACION!$T947='REFERENCIAS RIESGO'!$C$36,13,IF(INFORMACION!$F947=REFERENCIAS!$C$24,10,7))),0)</f>
        <v>#REF!</v>
      </c>
      <c r="Y947" s="68">
        <f>+VLOOKUP(M947,REFERENCIAS!$C:$D,2,0)*VLOOKUP($M$2,PONDERADORES!$A$7:$G$9,7,0)+VLOOKUP(N947,REFERENCIAS!$C:$D,2,0)*VLOOKUP($N$2,PONDERADORES!$A$7:$G$9,7,0)+VLOOKUP(O947,REFERENCIAS!$C:$D,2,0)*VLOOKUP($O$2,PONDERADORES!$A$7:$G$9,7,0)</f>
        <v>0.2</v>
      </c>
      <c r="Z947" s="2">
        <f>+VLOOKUP(IF(R947&lt;0.1,0,IF(AND(R947&gt;=0.1,R947&lt;0.2),0.1,IF(AND(R947&gt;=0.2,R947&lt;0.3),0.2,IF(R947&gt;0.3,0.3,)))),REFERENCIAS!$C:$D,2,0)*VLOOKUP($R$2,PONDERADORES!$A$11:$G$11,7,0)</f>
        <v>15</v>
      </c>
      <c r="AA947" s="92"/>
      <c r="AB947" s="95" t="e">
        <f t="shared" ca="1" si="55"/>
        <v>#REF!</v>
      </c>
      <c r="AC947" s="23" t="e">
        <f ca="1">IF(AB947&gt;REFERENCIAS!$C$62,REFERENCIAS!$B$62,IF(AND(AB947&gt;=REFERENCIAS!$C$63,AB947&lt;REFERENCIAS!$D$63),REFERENCIAS!$B$63,IF(AND(AB947&gt;REFERENCIAS!$C$64,AB947&lt;=REFERENCIAS!$D$64),REFERENCIAS!$B$64,IF(AND(AB947&gt;=REFERENCIAS!$C$65,AB947&lt;REFERENCIAS!$D$65),REFERENCIAS!$B$65, "Revisar"))))</f>
        <v>#REF!</v>
      </c>
      <c r="AD947" s="94" t="e">
        <f ca="1">VLOOKUP(AC947,REFERENCIAS!$B$62:$G$65,4,FALSE)</f>
        <v>#REF!</v>
      </c>
      <c r="AJ947" s="20"/>
    </row>
    <row r="948" spans="1:36" ht="17.25" x14ac:dyDescent="0.25">
      <c r="A948" s="74"/>
      <c r="B948" s="19"/>
      <c r="C948" s="19"/>
      <c r="D948" s="50"/>
      <c r="E948" s="73"/>
      <c r="F948" s="74"/>
      <c r="G948" s="9"/>
      <c r="H948" s="48"/>
      <c r="I948" s="49">
        <f t="shared" ca="1" si="53"/>
        <v>2022</v>
      </c>
      <c r="J948" s="22">
        <f t="shared" ca="1" si="52"/>
        <v>1</v>
      </c>
      <c r="K948" s="19"/>
      <c r="L948" s="73"/>
      <c r="M948" s="74"/>
      <c r="N948" s="19"/>
      <c r="O948" s="73"/>
      <c r="P948" s="82">
        <v>1</v>
      </c>
      <c r="Q948" s="24">
        <v>1</v>
      </c>
      <c r="R948" s="81">
        <f t="shared" si="54"/>
        <v>1</v>
      </c>
      <c r="S948" s="87"/>
      <c r="T948" s="19"/>
      <c r="U948" s="25"/>
      <c r="V948" s="25"/>
      <c r="W948" s="81"/>
      <c r="X948" s="91" t="e">
        <f ca="1">+VLOOKUP(#REF!,REFERENCIAS!$C:$D,2,0)*VLOOKUP(#REF!,PONDERADORES!A:P,IF(AND(INFORMACION!$T948='REFERENCIAS RIESGO'!$C$36,INFORMACION!$F948=REFERENCIAS!$C$24),16,IF(INFORMACION!$T948='REFERENCIAS RIESGO'!$C$36,13,IF(INFORMACION!$F948=REFERENCIAS!$C$24,10,7))),0)+VLOOKUP(K948,REFERENCIAS!$C:$D,2,0)*VLOOKUP($K$2,PONDERADORES!A:P,IF(AND(INFORMACION!$T948='REFERENCIAS RIESGO'!$C$36,INFORMACION!$F948=REFERENCIAS!$C$24),16,IF(INFORMACION!$T948='REFERENCIAS RIESGO'!$C$36,13,IF(INFORMACION!$F948=REFERENCIAS!$C$24,10,7))),0)+VLOOKUP(L948,REFERENCIAS!$C:$D,2,0)*VLOOKUP($L$2,PONDERADORES!A:P,IF(AND(INFORMACION!$T948='REFERENCIAS RIESGO'!$C$36,INFORMACION!$F948=REFERENCIAS!$C$24),16,IF(INFORMACION!$T948='REFERENCIAS RIESGO'!$C$36,13,IF(INFORMACION!$F948=REFERENCIAS!$C$24,10,7))),0)+VLOOKUP(F948,REFERENCIAS!$C:$D,2,0)*VLOOKUP($F$2,PONDERADORES!A:P,IF(AND(INFORMACION!$T948='REFERENCIAS RIESGO'!$C$36,INFORMACION!$F948=REFERENCIAS!$C$24),16,IF(INFORMACION!$T948='REFERENCIAS RIESGO'!$C$36,13,IF(INFORMACION!$F948=REFERENCIAS!$C$24,10,7))),0)+VLOOKUP(T948,REFERENCIAS!$C:$D,2,0)*VLOOKUP($T$2,PONDERADORES!A:P,IF(AND(INFORMACION!$T948='REFERENCIAS RIESGO'!$C$36,INFORMACION!$F948=REFERENCIAS!$C$24),16,IF(INFORMACION!$T948='REFERENCIAS RIESGO'!$C$36,13,IF(INFORMACION!$F948=REFERENCIAS!$C$24,10,7))),0)+VLOOKUP(IF(J948&lt;=0.2,0.2,IF(AND(J948&gt;0.2,J948&lt;=0.4),0.4,IF(AND(J948&gt;0.4,J948&lt;=0.6),0.6,IF(AND(J948&gt;0.6,J948&lt;=0.8),0.8,IF(AND(J948&gt;0.8,J948&lt;=1),1))))),REFERENCIAS!$C:$D,2,0)*VLOOKUP($J$2,PONDERADORES!A:P,IF(AND(INFORMACION!$T948='REFERENCIAS RIESGO'!$C$36,INFORMACION!$F948=REFERENCIAS!$C$24),16,IF(INFORMACION!$T948='REFERENCIAS RIESGO'!$C$36,13,IF(INFORMACION!$F948=REFERENCIAS!$C$24,10,7))),0)</f>
        <v>#REF!</v>
      </c>
      <c r="Y948" s="68">
        <f>+VLOOKUP(M948,REFERENCIAS!$C:$D,2,0)*VLOOKUP($M$2,PONDERADORES!$A$7:$G$9,7,0)+VLOOKUP(N948,REFERENCIAS!$C:$D,2,0)*VLOOKUP($N$2,PONDERADORES!$A$7:$G$9,7,0)+VLOOKUP(O948,REFERENCIAS!$C:$D,2,0)*VLOOKUP($O$2,PONDERADORES!$A$7:$G$9,7,0)</f>
        <v>0.2</v>
      </c>
      <c r="Z948" s="2">
        <f>+VLOOKUP(IF(R948&lt;0.1,0,IF(AND(R948&gt;=0.1,R948&lt;0.2),0.1,IF(AND(R948&gt;=0.2,R948&lt;0.3),0.2,IF(R948&gt;0.3,0.3,)))),REFERENCIAS!$C:$D,2,0)*VLOOKUP($R$2,PONDERADORES!$A$11:$G$11,7,0)</f>
        <v>15</v>
      </c>
      <c r="AA948" s="92"/>
      <c r="AB948" s="95" t="e">
        <f t="shared" ca="1" si="55"/>
        <v>#REF!</v>
      </c>
      <c r="AC948" s="23" t="e">
        <f ca="1">IF(AB948&gt;REFERENCIAS!$C$62,REFERENCIAS!$B$62,IF(AND(AB948&gt;=REFERENCIAS!$C$63,AB948&lt;REFERENCIAS!$D$63),REFERENCIAS!$B$63,IF(AND(AB948&gt;REFERENCIAS!$C$64,AB948&lt;=REFERENCIAS!$D$64),REFERENCIAS!$B$64,IF(AND(AB948&gt;=REFERENCIAS!$C$65,AB948&lt;REFERENCIAS!$D$65),REFERENCIAS!$B$65, "Revisar"))))</f>
        <v>#REF!</v>
      </c>
      <c r="AD948" s="94" t="e">
        <f ca="1">VLOOKUP(AC948,REFERENCIAS!$B$62:$G$65,4,FALSE)</f>
        <v>#REF!</v>
      </c>
      <c r="AJ948" s="20"/>
    </row>
    <row r="949" spans="1:36" ht="17.25" x14ac:dyDescent="0.25">
      <c r="A949" s="74"/>
      <c r="B949" s="19"/>
      <c r="C949" s="19"/>
      <c r="D949" s="50"/>
      <c r="E949" s="73"/>
      <c r="F949" s="74"/>
      <c r="G949" s="9"/>
      <c r="H949" s="48"/>
      <c r="I949" s="49">
        <f t="shared" ca="1" si="53"/>
        <v>2022</v>
      </c>
      <c r="J949" s="22">
        <f t="shared" ca="1" si="52"/>
        <v>1</v>
      </c>
      <c r="K949" s="19"/>
      <c r="L949" s="73"/>
      <c r="M949" s="74"/>
      <c r="N949" s="19"/>
      <c r="O949" s="73"/>
      <c r="P949" s="82">
        <v>1</v>
      </c>
      <c r="Q949" s="24">
        <v>1</v>
      </c>
      <c r="R949" s="81">
        <f t="shared" si="54"/>
        <v>1</v>
      </c>
      <c r="S949" s="87"/>
      <c r="T949" s="19"/>
      <c r="U949" s="25"/>
      <c r="V949" s="25"/>
      <c r="W949" s="81"/>
      <c r="X949" s="91" t="e">
        <f ca="1">+VLOOKUP(#REF!,REFERENCIAS!$C:$D,2,0)*VLOOKUP(#REF!,PONDERADORES!A:P,IF(AND(INFORMACION!$T949='REFERENCIAS RIESGO'!$C$36,INFORMACION!$F949=REFERENCIAS!$C$24),16,IF(INFORMACION!$T949='REFERENCIAS RIESGO'!$C$36,13,IF(INFORMACION!$F949=REFERENCIAS!$C$24,10,7))),0)+VLOOKUP(K949,REFERENCIAS!$C:$D,2,0)*VLOOKUP($K$2,PONDERADORES!A:P,IF(AND(INFORMACION!$T949='REFERENCIAS RIESGO'!$C$36,INFORMACION!$F949=REFERENCIAS!$C$24),16,IF(INFORMACION!$T949='REFERENCIAS RIESGO'!$C$36,13,IF(INFORMACION!$F949=REFERENCIAS!$C$24,10,7))),0)+VLOOKUP(L949,REFERENCIAS!$C:$D,2,0)*VLOOKUP($L$2,PONDERADORES!A:P,IF(AND(INFORMACION!$T949='REFERENCIAS RIESGO'!$C$36,INFORMACION!$F949=REFERENCIAS!$C$24),16,IF(INFORMACION!$T949='REFERENCIAS RIESGO'!$C$36,13,IF(INFORMACION!$F949=REFERENCIAS!$C$24,10,7))),0)+VLOOKUP(F949,REFERENCIAS!$C:$D,2,0)*VLOOKUP($F$2,PONDERADORES!A:P,IF(AND(INFORMACION!$T949='REFERENCIAS RIESGO'!$C$36,INFORMACION!$F949=REFERENCIAS!$C$24),16,IF(INFORMACION!$T949='REFERENCIAS RIESGO'!$C$36,13,IF(INFORMACION!$F949=REFERENCIAS!$C$24,10,7))),0)+VLOOKUP(T949,REFERENCIAS!$C:$D,2,0)*VLOOKUP($T$2,PONDERADORES!A:P,IF(AND(INFORMACION!$T949='REFERENCIAS RIESGO'!$C$36,INFORMACION!$F949=REFERENCIAS!$C$24),16,IF(INFORMACION!$T949='REFERENCIAS RIESGO'!$C$36,13,IF(INFORMACION!$F949=REFERENCIAS!$C$24,10,7))),0)+VLOOKUP(IF(J949&lt;=0.2,0.2,IF(AND(J949&gt;0.2,J949&lt;=0.4),0.4,IF(AND(J949&gt;0.4,J949&lt;=0.6),0.6,IF(AND(J949&gt;0.6,J949&lt;=0.8),0.8,IF(AND(J949&gt;0.8,J949&lt;=1),1))))),REFERENCIAS!$C:$D,2,0)*VLOOKUP($J$2,PONDERADORES!A:P,IF(AND(INFORMACION!$T949='REFERENCIAS RIESGO'!$C$36,INFORMACION!$F949=REFERENCIAS!$C$24),16,IF(INFORMACION!$T949='REFERENCIAS RIESGO'!$C$36,13,IF(INFORMACION!$F949=REFERENCIAS!$C$24,10,7))),0)</f>
        <v>#REF!</v>
      </c>
      <c r="Y949" s="68">
        <f>+VLOOKUP(M949,REFERENCIAS!$C:$D,2,0)*VLOOKUP($M$2,PONDERADORES!$A$7:$G$9,7,0)+VLOOKUP(N949,REFERENCIAS!$C:$D,2,0)*VLOOKUP($N$2,PONDERADORES!$A$7:$G$9,7,0)+VLOOKUP(O949,REFERENCIAS!$C:$D,2,0)*VLOOKUP($O$2,PONDERADORES!$A$7:$G$9,7,0)</f>
        <v>0.2</v>
      </c>
      <c r="Z949" s="2">
        <f>+VLOOKUP(IF(R949&lt;0.1,0,IF(AND(R949&gt;=0.1,R949&lt;0.2),0.1,IF(AND(R949&gt;=0.2,R949&lt;0.3),0.2,IF(R949&gt;0.3,0.3,)))),REFERENCIAS!$C:$D,2,0)*VLOOKUP($R$2,PONDERADORES!$A$11:$G$11,7,0)</f>
        <v>15</v>
      </c>
      <c r="AA949" s="92"/>
      <c r="AB949" s="95" t="e">
        <f t="shared" ca="1" si="55"/>
        <v>#REF!</v>
      </c>
      <c r="AC949" s="23" t="e">
        <f ca="1">IF(AB949&gt;REFERENCIAS!$C$62,REFERENCIAS!$B$62,IF(AND(AB949&gt;=REFERENCIAS!$C$63,AB949&lt;REFERENCIAS!$D$63),REFERENCIAS!$B$63,IF(AND(AB949&gt;REFERENCIAS!$C$64,AB949&lt;=REFERENCIAS!$D$64),REFERENCIAS!$B$64,IF(AND(AB949&gt;=REFERENCIAS!$C$65,AB949&lt;REFERENCIAS!$D$65),REFERENCIAS!$B$65, "Revisar"))))</f>
        <v>#REF!</v>
      </c>
      <c r="AD949" s="94" t="e">
        <f ca="1">VLOOKUP(AC949,REFERENCIAS!$B$62:$G$65,4,FALSE)</f>
        <v>#REF!</v>
      </c>
      <c r="AJ949" s="20"/>
    </row>
    <row r="950" spans="1:36" ht="17.25" x14ac:dyDescent="0.25">
      <c r="A950" s="74"/>
      <c r="B950" s="19"/>
      <c r="C950" s="19"/>
      <c r="D950" s="50"/>
      <c r="E950" s="73"/>
      <c r="F950" s="74"/>
      <c r="G950" s="9"/>
      <c r="H950" s="48"/>
      <c r="I950" s="49">
        <f t="shared" ca="1" si="53"/>
        <v>2022</v>
      </c>
      <c r="J950" s="22">
        <f t="shared" ca="1" si="52"/>
        <v>1</v>
      </c>
      <c r="K950" s="19"/>
      <c r="L950" s="73"/>
      <c r="M950" s="74"/>
      <c r="N950" s="19"/>
      <c r="O950" s="73"/>
      <c r="P950" s="82">
        <v>1</v>
      </c>
      <c r="Q950" s="24">
        <v>1</v>
      </c>
      <c r="R950" s="81">
        <f t="shared" si="54"/>
        <v>1</v>
      </c>
      <c r="S950" s="87"/>
      <c r="T950" s="19"/>
      <c r="U950" s="25"/>
      <c r="V950" s="25"/>
      <c r="W950" s="81"/>
      <c r="X950" s="91" t="e">
        <f ca="1">+VLOOKUP(#REF!,REFERENCIAS!$C:$D,2,0)*VLOOKUP(#REF!,PONDERADORES!A:P,IF(AND(INFORMACION!$T950='REFERENCIAS RIESGO'!$C$36,INFORMACION!$F950=REFERENCIAS!$C$24),16,IF(INFORMACION!$T950='REFERENCIAS RIESGO'!$C$36,13,IF(INFORMACION!$F950=REFERENCIAS!$C$24,10,7))),0)+VLOOKUP(K950,REFERENCIAS!$C:$D,2,0)*VLOOKUP($K$2,PONDERADORES!A:P,IF(AND(INFORMACION!$T950='REFERENCIAS RIESGO'!$C$36,INFORMACION!$F950=REFERENCIAS!$C$24),16,IF(INFORMACION!$T950='REFERENCIAS RIESGO'!$C$36,13,IF(INFORMACION!$F950=REFERENCIAS!$C$24,10,7))),0)+VLOOKUP(L950,REFERENCIAS!$C:$D,2,0)*VLOOKUP($L$2,PONDERADORES!A:P,IF(AND(INFORMACION!$T950='REFERENCIAS RIESGO'!$C$36,INFORMACION!$F950=REFERENCIAS!$C$24),16,IF(INFORMACION!$T950='REFERENCIAS RIESGO'!$C$36,13,IF(INFORMACION!$F950=REFERENCIAS!$C$24,10,7))),0)+VLOOKUP(F950,REFERENCIAS!$C:$D,2,0)*VLOOKUP($F$2,PONDERADORES!A:P,IF(AND(INFORMACION!$T950='REFERENCIAS RIESGO'!$C$36,INFORMACION!$F950=REFERENCIAS!$C$24),16,IF(INFORMACION!$T950='REFERENCIAS RIESGO'!$C$36,13,IF(INFORMACION!$F950=REFERENCIAS!$C$24,10,7))),0)+VLOOKUP(T950,REFERENCIAS!$C:$D,2,0)*VLOOKUP($T$2,PONDERADORES!A:P,IF(AND(INFORMACION!$T950='REFERENCIAS RIESGO'!$C$36,INFORMACION!$F950=REFERENCIAS!$C$24),16,IF(INFORMACION!$T950='REFERENCIAS RIESGO'!$C$36,13,IF(INFORMACION!$F950=REFERENCIAS!$C$24,10,7))),0)+VLOOKUP(IF(J950&lt;=0.2,0.2,IF(AND(J950&gt;0.2,J950&lt;=0.4),0.4,IF(AND(J950&gt;0.4,J950&lt;=0.6),0.6,IF(AND(J950&gt;0.6,J950&lt;=0.8),0.8,IF(AND(J950&gt;0.8,J950&lt;=1),1))))),REFERENCIAS!$C:$D,2,0)*VLOOKUP($J$2,PONDERADORES!A:P,IF(AND(INFORMACION!$T950='REFERENCIAS RIESGO'!$C$36,INFORMACION!$F950=REFERENCIAS!$C$24),16,IF(INFORMACION!$T950='REFERENCIAS RIESGO'!$C$36,13,IF(INFORMACION!$F950=REFERENCIAS!$C$24,10,7))),0)</f>
        <v>#REF!</v>
      </c>
      <c r="Y950" s="68">
        <f>+VLOOKUP(M950,REFERENCIAS!$C:$D,2,0)*VLOOKUP($M$2,PONDERADORES!$A$7:$G$9,7,0)+VLOOKUP(N950,REFERENCIAS!$C:$D,2,0)*VLOOKUP($N$2,PONDERADORES!$A$7:$G$9,7,0)+VLOOKUP(O950,REFERENCIAS!$C:$D,2,0)*VLOOKUP($O$2,PONDERADORES!$A$7:$G$9,7,0)</f>
        <v>0.2</v>
      </c>
      <c r="Z950" s="2">
        <f>+VLOOKUP(IF(R950&lt;0.1,0,IF(AND(R950&gt;=0.1,R950&lt;0.2),0.1,IF(AND(R950&gt;=0.2,R950&lt;0.3),0.2,IF(R950&gt;0.3,0.3,)))),REFERENCIAS!$C:$D,2,0)*VLOOKUP($R$2,PONDERADORES!$A$11:$G$11,7,0)</f>
        <v>15</v>
      </c>
      <c r="AA950" s="92"/>
      <c r="AB950" s="95" t="e">
        <f t="shared" ca="1" si="55"/>
        <v>#REF!</v>
      </c>
      <c r="AC950" s="23" t="e">
        <f ca="1">IF(AB950&gt;REFERENCIAS!$C$62,REFERENCIAS!$B$62,IF(AND(AB950&gt;=REFERENCIAS!$C$63,AB950&lt;REFERENCIAS!$D$63),REFERENCIAS!$B$63,IF(AND(AB950&gt;REFERENCIAS!$C$64,AB950&lt;=REFERENCIAS!$D$64),REFERENCIAS!$B$64,IF(AND(AB950&gt;=REFERENCIAS!$C$65,AB950&lt;REFERENCIAS!$D$65),REFERENCIAS!$B$65, "Revisar"))))</f>
        <v>#REF!</v>
      </c>
      <c r="AD950" s="94" t="e">
        <f ca="1">VLOOKUP(AC950,REFERENCIAS!$B$62:$G$65,4,FALSE)</f>
        <v>#REF!</v>
      </c>
      <c r="AJ950" s="20"/>
    </row>
    <row r="951" spans="1:36" ht="17.25" x14ac:dyDescent="0.25">
      <c r="A951" s="74"/>
      <c r="B951" s="19"/>
      <c r="C951" s="19"/>
      <c r="D951" s="50"/>
      <c r="E951" s="73"/>
      <c r="F951" s="74"/>
      <c r="G951" s="9"/>
      <c r="H951" s="48"/>
      <c r="I951" s="49">
        <f t="shared" ca="1" si="53"/>
        <v>2022</v>
      </c>
      <c r="J951" s="22">
        <f t="shared" ca="1" si="52"/>
        <v>1</v>
      </c>
      <c r="K951" s="19"/>
      <c r="L951" s="73"/>
      <c r="M951" s="74"/>
      <c r="N951" s="19"/>
      <c r="O951" s="73"/>
      <c r="P951" s="82">
        <v>1</v>
      </c>
      <c r="Q951" s="24">
        <v>1</v>
      </c>
      <c r="R951" s="81">
        <f t="shared" si="54"/>
        <v>1</v>
      </c>
      <c r="S951" s="87"/>
      <c r="T951" s="19"/>
      <c r="U951" s="25"/>
      <c r="V951" s="25"/>
      <c r="W951" s="81"/>
      <c r="X951" s="91" t="e">
        <f ca="1">+VLOOKUP(#REF!,REFERENCIAS!$C:$D,2,0)*VLOOKUP(#REF!,PONDERADORES!A:P,IF(AND(INFORMACION!$T951='REFERENCIAS RIESGO'!$C$36,INFORMACION!$F951=REFERENCIAS!$C$24),16,IF(INFORMACION!$T951='REFERENCIAS RIESGO'!$C$36,13,IF(INFORMACION!$F951=REFERENCIAS!$C$24,10,7))),0)+VLOOKUP(K951,REFERENCIAS!$C:$D,2,0)*VLOOKUP($K$2,PONDERADORES!A:P,IF(AND(INFORMACION!$T951='REFERENCIAS RIESGO'!$C$36,INFORMACION!$F951=REFERENCIAS!$C$24),16,IF(INFORMACION!$T951='REFERENCIAS RIESGO'!$C$36,13,IF(INFORMACION!$F951=REFERENCIAS!$C$24,10,7))),0)+VLOOKUP(L951,REFERENCIAS!$C:$D,2,0)*VLOOKUP($L$2,PONDERADORES!A:P,IF(AND(INFORMACION!$T951='REFERENCIAS RIESGO'!$C$36,INFORMACION!$F951=REFERENCIAS!$C$24),16,IF(INFORMACION!$T951='REFERENCIAS RIESGO'!$C$36,13,IF(INFORMACION!$F951=REFERENCIAS!$C$24,10,7))),0)+VLOOKUP(F951,REFERENCIAS!$C:$D,2,0)*VLOOKUP($F$2,PONDERADORES!A:P,IF(AND(INFORMACION!$T951='REFERENCIAS RIESGO'!$C$36,INFORMACION!$F951=REFERENCIAS!$C$24),16,IF(INFORMACION!$T951='REFERENCIAS RIESGO'!$C$36,13,IF(INFORMACION!$F951=REFERENCIAS!$C$24,10,7))),0)+VLOOKUP(T951,REFERENCIAS!$C:$D,2,0)*VLOOKUP($T$2,PONDERADORES!A:P,IF(AND(INFORMACION!$T951='REFERENCIAS RIESGO'!$C$36,INFORMACION!$F951=REFERENCIAS!$C$24),16,IF(INFORMACION!$T951='REFERENCIAS RIESGO'!$C$36,13,IF(INFORMACION!$F951=REFERENCIAS!$C$24,10,7))),0)+VLOOKUP(IF(J951&lt;=0.2,0.2,IF(AND(J951&gt;0.2,J951&lt;=0.4),0.4,IF(AND(J951&gt;0.4,J951&lt;=0.6),0.6,IF(AND(J951&gt;0.6,J951&lt;=0.8),0.8,IF(AND(J951&gt;0.8,J951&lt;=1),1))))),REFERENCIAS!$C:$D,2,0)*VLOOKUP($J$2,PONDERADORES!A:P,IF(AND(INFORMACION!$T951='REFERENCIAS RIESGO'!$C$36,INFORMACION!$F951=REFERENCIAS!$C$24),16,IF(INFORMACION!$T951='REFERENCIAS RIESGO'!$C$36,13,IF(INFORMACION!$F951=REFERENCIAS!$C$24,10,7))),0)</f>
        <v>#REF!</v>
      </c>
      <c r="Y951" s="68">
        <f>+VLOOKUP(M951,REFERENCIAS!$C:$D,2,0)*VLOOKUP($M$2,PONDERADORES!$A$7:$G$9,7,0)+VLOOKUP(N951,REFERENCIAS!$C:$D,2,0)*VLOOKUP($N$2,PONDERADORES!$A$7:$G$9,7,0)+VLOOKUP(O951,REFERENCIAS!$C:$D,2,0)*VLOOKUP($O$2,PONDERADORES!$A$7:$G$9,7,0)</f>
        <v>0.2</v>
      </c>
      <c r="Z951" s="2">
        <f>+VLOOKUP(IF(R951&lt;0.1,0,IF(AND(R951&gt;=0.1,R951&lt;0.2),0.1,IF(AND(R951&gt;=0.2,R951&lt;0.3),0.2,IF(R951&gt;0.3,0.3,)))),REFERENCIAS!$C:$D,2,0)*VLOOKUP($R$2,PONDERADORES!$A$11:$G$11,7,0)</f>
        <v>15</v>
      </c>
      <c r="AA951" s="92"/>
      <c r="AB951" s="95" t="e">
        <f t="shared" ca="1" si="55"/>
        <v>#REF!</v>
      </c>
      <c r="AC951" s="23" t="e">
        <f ca="1">IF(AB951&gt;REFERENCIAS!$C$62,REFERENCIAS!$B$62,IF(AND(AB951&gt;=REFERENCIAS!$C$63,AB951&lt;REFERENCIAS!$D$63),REFERENCIAS!$B$63,IF(AND(AB951&gt;REFERENCIAS!$C$64,AB951&lt;=REFERENCIAS!$D$64),REFERENCIAS!$B$64,IF(AND(AB951&gt;=REFERENCIAS!$C$65,AB951&lt;REFERENCIAS!$D$65),REFERENCIAS!$B$65, "Revisar"))))</f>
        <v>#REF!</v>
      </c>
      <c r="AD951" s="94" t="e">
        <f ca="1">VLOOKUP(AC951,REFERENCIAS!$B$62:$G$65,4,FALSE)</f>
        <v>#REF!</v>
      </c>
      <c r="AJ951" s="20"/>
    </row>
    <row r="952" spans="1:36" ht="17.25" x14ac:dyDescent="0.25">
      <c r="A952" s="74"/>
      <c r="B952" s="19"/>
      <c r="C952" s="19"/>
      <c r="D952" s="50"/>
      <c r="E952" s="73"/>
      <c r="F952" s="74"/>
      <c r="G952" s="9"/>
      <c r="H952" s="48"/>
      <c r="I952" s="49">
        <f t="shared" ca="1" si="53"/>
        <v>2022</v>
      </c>
      <c r="J952" s="22">
        <f t="shared" ca="1" si="52"/>
        <v>1</v>
      </c>
      <c r="K952" s="19"/>
      <c r="L952" s="73"/>
      <c r="M952" s="74"/>
      <c r="N952" s="19"/>
      <c r="O952" s="73"/>
      <c r="P952" s="82">
        <v>1</v>
      </c>
      <c r="Q952" s="24">
        <v>1</v>
      </c>
      <c r="R952" s="81">
        <f t="shared" si="54"/>
        <v>1</v>
      </c>
      <c r="S952" s="87"/>
      <c r="T952" s="19"/>
      <c r="U952" s="25"/>
      <c r="V952" s="25"/>
      <c r="W952" s="81"/>
      <c r="X952" s="91" t="e">
        <f ca="1">+VLOOKUP(#REF!,REFERENCIAS!$C:$D,2,0)*VLOOKUP(#REF!,PONDERADORES!A:P,IF(AND(INFORMACION!$T952='REFERENCIAS RIESGO'!$C$36,INFORMACION!$F952=REFERENCIAS!$C$24),16,IF(INFORMACION!$T952='REFERENCIAS RIESGO'!$C$36,13,IF(INFORMACION!$F952=REFERENCIAS!$C$24,10,7))),0)+VLOOKUP(K952,REFERENCIAS!$C:$D,2,0)*VLOOKUP($K$2,PONDERADORES!A:P,IF(AND(INFORMACION!$T952='REFERENCIAS RIESGO'!$C$36,INFORMACION!$F952=REFERENCIAS!$C$24),16,IF(INFORMACION!$T952='REFERENCIAS RIESGO'!$C$36,13,IF(INFORMACION!$F952=REFERENCIAS!$C$24,10,7))),0)+VLOOKUP(L952,REFERENCIAS!$C:$D,2,0)*VLOOKUP($L$2,PONDERADORES!A:P,IF(AND(INFORMACION!$T952='REFERENCIAS RIESGO'!$C$36,INFORMACION!$F952=REFERENCIAS!$C$24),16,IF(INFORMACION!$T952='REFERENCIAS RIESGO'!$C$36,13,IF(INFORMACION!$F952=REFERENCIAS!$C$24,10,7))),0)+VLOOKUP(F952,REFERENCIAS!$C:$D,2,0)*VLOOKUP($F$2,PONDERADORES!A:P,IF(AND(INFORMACION!$T952='REFERENCIAS RIESGO'!$C$36,INFORMACION!$F952=REFERENCIAS!$C$24),16,IF(INFORMACION!$T952='REFERENCIAS RIESGO'!$C$36,13,IF(INFORMACION!$F952=REFERENCIAS!$C$24,10,7))),0)+VLOOKUP(T952,REFERENCIAS!$C:$D,2,0)*VLOOKUP($T$2,PONDERADORES!A:P,IF(AND(INFORMACION!$T952='REFERENCIAS RIESGO'!$C$36,INFORMACION!$F952=REFERENCIAS!$C$24),16,IF(INFORMACION!$T952='REFERENCIAS RIESGO'!$C$36,13,IF(INFORMACION!$F952=REFERENCIAS!$C$24,10,7))),0)+VLOOKUP(IF(J952&lt;=0.2,0.2,IF(AND(J952&gt;0.2,J952&lt;=0.4),0.4,IF(AND(J952&gt;0.4,J952&lt;=0.6),0.6,IF(AND(J952&gt;0.6,J952&lt;=0.8),0.8,IF(AND(J952&gt;0.8,J952&lt;=1),1))))),REFERENCIAS!$C:$D,2,0)*VLOOKUP($J$2,PONDERADORES!A:P,IF(AND(INFORMACION!$T952='REFERENCIAS RIESGO'!$C$36,INFORMACION!$F952=REFERENCIAS!$C$24),16,IF(INFORMACION!$T952='REFERENCIAS RIESGO'!$C$36,13,IF(INFORMACION!$F952=REFERENCIAS!$C$24,10,7))),0)</f>
        <v>#REF!</v>
      </c>
      <c r="Y952" s="68">
        <f>+VLOOKUP(M952,REFERENCIAS!$C:$D,2,0)*VLOOKUP($M$2,PONDERADORES!$A$7:$G$9,7,0)+VLOOKUP(N952,REFERENCIAS!$C:$D,2,0)*VLOOKUP($N$2,PONDERADORES!$A$7:$G$9,7,0)+VLOOKUP(O952,REFERENCIAS!$C:$D,2,0)*VLOOKUP($O$2,PONDERADORES!$A$7:$G$9,7,0)</f>
        <v>0.2</v>
      </c>
      <c r="Z952" s="2">
        <f>+VLOOKUP(IF(R952&lt;0.1,0,IF(AND(R952&gt;=0.1,R952&lt;0.2),0.1,IF(AND(R952&gt;=0.2,R952&lt;0.3),0.2,IF(R952&gt;0.3,0.3,)))),REFERENCIAS!$C:$D,2,0)*VLOOKUP($R$2,PONDERADORES!$A$11:$G$11,7,0)</f>
        <v>15</v>
      </c>
      <c r="AA952" s="92"/>
      <c r="AB952" s="95" t="e">
        <f t="shared" ca="1" si="55"/>
        <v>#REF!</v>
      </c>
      <c r="AC952" s="23" t="e">
        <f ca="1">IF(AB952&gt;REFERENCIAS!$C$62,REFERENCIAS!$B$62,IF(AND(AB952&gt;=REFERENCIAS!$C$63,AB952&lt;REFERENCIAS!$D$63),REFERENCIAS!$B$63,IF(AND(AB952&gt;REFERENCIAS!$C$64,AB952&lt;=REFERENCIAS!$D$64),REFERENCIAS!$B$64,IF(AND(AB952&gt;=REFERENCIAS!$C$65,AB952&lt;REFERENCIAS!$D$65),REFERENCIAS!$B$65, "Revisar"))))</f>
        <v>#REF!</v>
      </c>
      <c r="AD952" s="94" t="e">
        <f ca="1">VLOOKUP(AC952,REFERENCIAS!$B$62:$G$65,4,FALSE)</f>
        <v>#REF!</v>
      </c>
      <c r="AJ952" s="20"/>
    </row>
    <row r="953" spans="1:36" ht="17.25" x14ac:dyDescent="0.25">
      <c r="A953" s="74"/>
      <c r="B953" s="19"/>
      <c r="C953" s="19"/>
      <c r="D953" s="50"/>
      <c r="E953" s="73"/>
      <c r="F953" s="74"/>
      <c r="G953" s="9"/>
      <c r="H953" s="48"/>
      <c r="I953" s="49">
        <f t="shared" ca="1" si="53"/>
        <v>2022</v>
      </c>
      <c r="J953" s="22">
        <f t="shared" ca="1" si="52"/>
        <v>1</v>
      </c>
      <c r="K953" s="19"/>
      <c r="L953" s="73"/>
      <c r="M953" s="74"/>
      <c r="N953" s="19"/>
      <c r="O953" s="73"/>
      <c r="P953" s="82">
        <v>1</v>
      </c>
      <c r="Q953" s="24">
        <v>1</v>
      </c>
      <c r="R953" s="81">
        <f t="shared" si="54"/>
        <v>1</v>
      </c>
      <c r="S953" s="87"/>
      <c r="T953" s="19"/>
      <c r="U953" s="25"/>
      <c r="V953" s="25"/>
      <c r="W953" s="81"/>
      <c r="X953" s="91" t="e">
        <f ca="1">+VLOOKUP(#REF!,REFERENCIAS!$C:$D,2,0)*VLOOKUP(#REF!,PONDERADORES!A:P,IF(AND(INFORMACION!$T953='REFERENCIAS RIESGO'!$C$36,INFORMACION!$F953=REFERENCIAS!$C$24),16,IF(INFORMACION!$T953='REFERENCIAS RIESGO'!$C$36,13,IF(INFORMACION!$F953=REFERENCIAS!$C$24,10,7))),0)+VLOOKUP(K953,REFERENCIAS!$C:$D,2,0)*VLOOKUP($K$2,PONDERADORES!A:P,IF(AND(INFORMACION!$T953='REFERENCIAS RIESGO'!$C$36,INFORMACION!$F953=REFERENCIAS!$C$24),16,IF(INFORMACION!$T953='REFERENCIAS RIESGO'!$C$36,13,IF(INFORMACION!$F953=REFERENCIAS!$C$24,10,7))),0)+VLOOKUP(L953,REFERENCIAS!$C:$D,2,0)*VLOOKUP($L$2,PONDERADORES!A:P,IF(AND(INFORMACION!$T953='REFERENCIAS RIESGO'!$C$36,INFORMACION!$F953=REFERENCIAS!$C$24),16,IF(INFORMACION!$T953='REFERENCIAS RIESGO'!$C$36,13,IF(INFORMACION!$F953=REFERENCIAS!$C$24,10,7))),0)+VLOOKUP(F953,REFERENCIAS!$C:$D,2,0)*VLOOKUP($F$2,PONDERADORES!A:P,IF(AND(INFORMACION!$T953='REFERENCIAS RIESGO'!$C$36,INFORMACION!$F953=REFERENCIAS!$C$24),16,IF(INFORMACION!$T953='REFERENCIAS RIESGO'!$C$36,13,IF(INFORMACION!$F953=REFERENCIAS!$C$24,10,7))),0)+VLOOKUP(T953,REFERENCIAS!$C:$D,2,0)*VLOOKUP($T$2,PONDERADORES!A:P,IF(AND(INFORMACION!$T953='REFERENCIAS RIESGO'!$C$36,INFORMACION!$F953=REFERENCIAS!$C$24),16,IF(INFORMACION!$T953='REFERENCIAS RIESGO'!$C$36,13,IF(INFORMACION!$F953=REFERENCIAS!$C$24,10,7))),0)+VLOOKUP(IF(J953&lt;=0.2,0.2,IF(AND(J953&gt;0.2,J953&lt;=0.4),0.4,IF(AND(J953&gt;0.4,J953&lt;=0.6),0.6,IF(AND(J953&gt;0.6,J953&lt;=0.8),0.8,IF(AND(J953&gt;0.8,J953&lt;=1),1))))),REFERENCIAS!$C:$D,2,0)*VLOOKUP($J$2,PONDERADORES!A:P,IF(AND(INFORMACION!$T953='REFERENCIAS RIESGO'!$C$36,INFORMACION!$F953=REFERENCIAS!$C$24),16,IF(INFORMACION!$T953='REFERENCIAS RIESGO'!$C$36,13,IF(INFORMACION!$F953=REFERENCIAS!$C$24,10,7))),0)</f>
        <v>#REF!</v>
      </c>
      <c r="Y953" s="68">
        <f>+VLOOKUP(M953,REFERENCIAS!$C:$D,2,0)*VLOOKUP($M$2,PONDERADORES!$A$7:$G$9,7,0)+VLOOKUP(N953,REFERENCIAS!$C:$D,2,0)*VLOOKUP($N$2,PONDERADORES!$A$7:$G$9,7,0)+VLOOKUP(O953,REFERENCIAS!$C:$D,2,0)*VLOOKUP($O$2,PONDERADORES!$A$7:$G$9,7,0)</f>
        <v>0.2</v>
      </c>
      <c r="Z953" s="2">
        <f>+VLOOKUP(IF(R953&lt;0.1,0,IF(AND(R953&gt;=0.1,R953&lt;0.2),0.1,IF(AND(R953&gt;=0.2,R953&lt;0.3),0.2,IF(R953&gt;0.3,0.3,)))),REFERENCIAS!$C:$D,2,0)*VLOOKUP($R$2,PONDERADORES!$A$11:$G$11,7,0)</f>
        <v>15</v>
      </c>
      <c r="AA953" s="92"/>
      <c r="AB953" s="95" t="e">
        <f t="shared" ca="1" si="55"/>
        <v>#REF!</v>
      </c>
      <c r="AC953" s="23" t="e">
        <f ca="1">IF(AB953&gt;REFERENCIAS!$C$62,REFERENCIAS!$B$62,IF(AND(AB953&gt;=REFERENCIAS!$C$63,AB953&lt;REFERENCIAS!$D$63),REFERENCIAS!$B$63,IF(AND(AB953&gt;REFERENCIAS!$C$64,AB953&lt;=REFERENCIAS!$D$64),REFERENCIAS!$B$64,IF(AND(AB953&gt;=REFERENCIAS!$C$65,AB953&lt;REFERENCIAS!$D$65),REFERENCIAS!$B$65, "Revisar"))))</f>
        <v>#REF!</v>
      </c>
      <c r="AD953" s="94" t="e">
        <f ca="1">VLOOKUP(AC953,REFERENCIAS!$B$62:$G$65,4,FALSE)</f>
        <v>#REF!</v>
      </c>
      <c r="AJ953" s="20"/>
    </row>
    <row r="954" spans="1:36" ht="17.25" x14ac:dyDescent="0.25">
      <c r="A954" s="74"/>
      <c r="B954" s="19"/>
      <c r="C954" s="19"/>
      <c r="D954" s="50"/>
      <c r="E954" s="73"/>
      <c r="F954" s="74"/>
      <c r="G954" s="9"/>
      <c r="H954" s="48"/>
      <c r="I954" s="49">
        <f t="shared" ca="1" si="53"/>
        <v>2022</v>
      </c>
      <c r="J954" s="22">
        <f t="shared" ca="1" si="52"/>
        <v>1</v>
      </c>
      <c r="K954" s="19"/>
      <c r="L954" s="73"/>
      <c r="M954" s="74"/>
      <c r="N954" s="19"/>
      <c r="O954" s="73"/>
      <c r="P954" s="82">
        <v>1</v>
      </c>
      <c r="Q954" s="24">
        <v>1</v>
      </c>
      <c r="R954" s="81">
        <f t="shared" si="54"/>
        <v>1</v>
      </c>
      <c r="S954" s="87"/>
      <c r="T954" s="19"/>
      <c r="U954" s="25"/>
      <c r="V954" s="25"/>
      <c r="W954" s="81"/>
      <c r="X954" s="91" t="e">
        <f ca="1">+VLOOKUP(#REF!,REFERENCIAS!$C:$D,2,0)*VLOOKUP(#REF!,PONDERADORES!A:P,IF(AND(INFORMACION!$T954='REFERENCIAS RIESGO'!$C$36,INFORMACION!$F954=REFERENCIAS!$C$24),16,IF(INFORMACION!$T954='REFERENCIAS RIESGO'!$C$36,13,IF(INFORMACION!$F954=REFERENCIAS!$C$24,10,7))),0)+VLOOKUP(K954,REFERENCIAS!$C:$D,2,0)*VLOOKUP($K$2,PONDERADORES!A:P,IF(AND(INFORMACION!$T954='REFERENCIAS RIESGO'!$C$36,INFORMACION!$F954=REFERENCIAS!$C$24),16,IF(INFORMACION!$T954='REFERENCIAS RIESGO'!$C$36,13,IF(INFORMACION!$F954=REFERENCIAS!$C$24,10,7))),0)+VLOOKUP(L954,REFERENCIAS!$C:$D,2,0)*VLOOKUP($L$2,PONDERADORES!A:P,IF(AND(INFORMACION!$T954='REFERENCIAS RIESGO'!$C$36,INFORMACION!$F954=REFERENCIAS!$C$24),16,IF(INFORMACION!$T954='REFERENCIAS RIESGO'!$C$36,13,IF(INFORMACION!$F954=REFERENCIAS!$C$24,10,7))),0)+VLOOKUP(F954,REFERENCIAS!$C:$D,2,0)*VLOOKUP($F$2,PONDERADORES!A:P,IF(AND(INFORMACION!$T954='REFERENCIAS RIESGO'!$C$36,INFORMACION!$F954=REFERENCIAS!$C$24),16,IF(INFORMACION!$T954='REFERENCIAS RIESGO'!$C$36,13,IF(INFORMACION!$F954=REFERENCIAS!$C$24,10,7))),0)+VLOOKUP(T954,REFERENCIAS!$C:$D,2,0)*VLOOKUP($T$2,PONDERADORES!A:P,IF(AND(INFORMACION!$T954='REFERENCIAS RIESGO'!$C$36,INFORMACION!$F954=REFERENCIAS!$C$24),16,IF(INFORMACION!$T954='REFERENCIAS RIESGO'!$C$36,13,IF(INFORMACION!$F954=REFERENCIAS!$C$24,10,7))),0)+VLOOKUP(IF(J954&lt;=0.2,0.2,IF(AND(J954&gt;0.2,J954&lt;=0.4),0.4,IF(AND(J954&gt;0.4,J954&lt;=0.6),0.6,IF(AND(J954&gt;0.6,J954&lt;=0.8),0.8,IF(AND(J954&gt;0.8,J954&lt;=1),1))))),REFERENCIAS!$C:$D,2,0)*VLOOKUP($J$2,PONDERADORES!A:P,IF(AND(INFORMACION!$T954='REFERENCIAS RIESGO'!$C$36,INFORMACION!$F954=REFERENCIAS!$C$24),16,IF(INFORMACION!$T954='REFERENCIAS RIESGO'!$C$36,13,IF(INFORMACION!$F954=REFERENCIAS!$C$24,10,7))),0)</f>
        <v>#REF!</v>
      </c>
      <c r="Y954" s="68">
        <f>+VLOOKUP(M954,REFERENCIAS!$C:$D,2,0)*VLOOKUP($M$2,PONDERADORES!$A$7:$G$9,7,0)+VLOOKUP(N954,REFERENCIAS!$C:$D,2,0)*VLOOKUP($N$2,PONDERADORES!$A$7:$G$9,7,0)+VLOOKUP(O954,REFERENCIAS!$C:$D,2,0)*VLOOKUP($O$2,PONDERADORES!$A$7:$G$9,7,0)</f>
        <v>0.2</v>
      </c>
      <c r="Z954" s="2">
        <f>+VLOOKUP(IF(R954&lt;0.1,0,IF(AND(R954&gt;=0.1,R954&lt;0.2),0.1,IF(AND(R954&gt;=0.2,R954&lt;0.3),0.2,IF(R954&gt;0.3,0.3,)))),REFERENCIAS!$C:$D,2,0)*VLOOKUP($R$2,PONDERADORES!$A$11:$G$11,7,0)</f>
        <v>15</v>
      </c>
      <c r="AA954" s="92"/>
      <c r="AB954" s="95" t="e">
        <f t="shared" ca="1" si="55"/>
        <v>#REF!</v>
      </c>
      <c r="AC954" s="23" t="e">
        <f ca="1">IF(AB954&gt;REFERENCIAS!$C$62,REFERENCIAS!$B$62,IF(AND(AB954&gt;=REFERENCIAS!$C$63,AB954&lt;REFERENCIAS!$D$63),REFERENCIAS!$B$63,IF(AND(AB954&gt;REFERENCIAS!$C$64,AB954&lt;=REFERENCIAS!$D$64),REFERENCIAS!$B$64,IF(AND(AB954&gt;=REFERENCIAS!$C$65,AB954&lt;REFERENCIAS!$D$65),REFERENCIAS!$B$65, "Revisar"))))</f>
        <v>#REF!</v>
      </c>
      <c r="AD954" s="94" t="e">
        <f ca="1">VLOOKUP(AC954,REFERENCIAS!$B$62:$G$65,4,FALSE)</f>
        <v>#REF!</v>
      </c>
      <c r="AJ954" s="20"/>
    </row>
    <row r="955" spans="1:36" ht="17.25" x14ac:dyDescent="0.25">
      <c r="A955" s="74"/>
      <c r="B955" s="19"/>
      <c r="C955" s="19"/>
      <c r="D955" s="50"/>
      <c r="E955" s="73"/>
      <c r="F955" s="74"/>
      <c r="G955" s="9"/>
      <c r="H955" s="48"/>
      <c r="I955" s="49">
        <f t="shared" ca="1" si="53"/>
        <v>2022</v>
      </c>
      <c r="J955" s="22">
        <f t="shared" ca="1" si="52"/>
        <v>1</v>
      </c>
      <c r="K955" s="19"/>
      <c r="L955" s="73"/>
      <c r="M955" s="74"/>
      <c r="N955" s="19"/>
      <c r="O955" s="73"/>
      <c r="P955" s="82">
        <v>1</v>
      </c>
      <c r="Q955" s="24">
        <v>1</v>
      </c>
      <c r="R955" s="81">
        <f t="shared" si="54"/>
        <v>1</v>
      </c>
      <c r="S955" s="87"/>
      <c r="T955" s="19"/>
      <c r="U955" s="25"/>
      <c r="V955" s="25"/>
      <c r="W955" s="81"/>
      <c r="X955" s="91" t="e">
        <f ca="1">+VLOOKUP(#REF!,REFERENCIAS!$C:$D,2,0)*VLOOKUP(#REF!,PONDERADORES!A:P,IF(AND(INFORMACION!$T955='REFERENCIAS RIESGO'!$C$36,INFORMACION!$F955=REFERENCIAS!$C$24),16,IF(INFORMACION!$T955='REFERENCIAS RIESGO'!$C$36,13,IF(INFORMACION!$F955=REFERENCIAS!$C$24,10,7))),0)+VLOOKUP(K955,REFERENCIAS!$C:$D,2,0)*VLOOKUP($K$2,PONDERADORES!A:P,IF(AND(INFORMACION!$T955='REFERENCIAS RIESGO'!$C$36,INFORMACION!$F955=REFERENCIAS!$C$24),16,IF(INFORMACION!$T955='REFERENCIAS RIESGO'!$C$36,13,IF(INFORMACION!$F955=REFERENCIAS!$C$24,10,7))),0)+VLOOKUP(L955,REFERENCIAS!$C:$D,2,0)*VLOOKUP($L$2,PONDERADORES!A:P,IF(AND(INFORMACION!$T955='REFERENCIAS RIESGO'!$C$36,INFORMACION!$F955=REFERENCIAS!$C$24),16,IF(INFORMACION!$T955='REFERENCIAS RIESGO'!$C$36,13,IF(INFORMACION!$F955=REFERENCIAS!$C$24,10,7))),0)+VLOOKUP(F955,REFERENCIAS!$C:$D,2,0)*VLOOKUP($F$2,PONDERADORES!A:P,IF(AND(INFORMACION!$T955='REFERENCIAS RIESGO'!$C$36,INFORMACION!$F955=REFERENCIAS!$C$24),16,IF(INFORMACION!$T955='REFERENCIAS RIESGO'!$C$36,13,IF(INFORMACION!$F955=REFERENCIAS!$C$24,10,7))),0)+VLOOKUP(T955,REFERENCIAS!$C:$D,2,0)*VLOOKUP($T$2,PONDERADORES!A:P,IF(AND(INFORMACION!$T955='REFERENCIAS RIESGO'!$C$36,INFORMACION!$F955=REFERENCIAS!$C$24),16,IF(INFORMACION!$T955='REFERENCIAS RIESGO'!$C$36,13,IF(INFORMACION!$F955=REFERENCIAS!$C$24,10,7))),0)+VLOOKUP(IF(J955&lt;=0.2,0.2,IF(AND(J955&gt;0.2,J955&lt;=0.4),0.4,IF(AND(J955&gt;0.4,J955&lt;=0.6),0.6,IF(AND(J955&gt;0.6,J955&lt;=0.8),0.8,IF(AND(J955&gt;0.8,J955&lt;=1),1))))),REFERENCIAS!$C:$D,2,0)*VLOOKUP($J$2,PONDERADORES!A:P,IF(AND(INFORMACION!$T955='REFERENCIAS RIESGO'!$C$36,INFORMACION!$F955=REFERENCIAS!$C$24),16,IF(INFORMACION!$T955='REFERENCIAS RIESGO'!$C$36,13,IF(INFORMACION!$F955=REFERENCIAS!$C$24,10,7))),0)</f>
        <v>#REF!</v>
      </c>
      <c r="Y955" s="68">
        <f>+VLOOKUP(M955,REFERENCIAS!$C:$D,2,0)*VLOOKUP($M$2,PONDERADORES!$A$7:$G$9,7,0)+VLOOKUP(N955,REFERENCIAS!$C:$D,2,0)*VLOOKUP($N$2,PONDERADORES!$A$7:$G$9,7,0)+VLOOKUP(O955,REFERENCIAS!$C:$D,2,0)*VLOOKUP($O$2,PONDERADORES!$A$7:$G$9,7,0)</f>
        <v>0.2</v>
      </c>
      <c r="Z955" s="2">
        <f>+VLOOKUP(IF(R955&lt;0.1,0,IF(AND(R955&gt;=0.1,R955&lt;0.2),0.1,IF(AND(R955&gt;=0.2,R955&lt;0.3),0.2,IF(R955&gt;0.3,0.3,)))),REFERENCIAS!$C:$D,2,0)*VLOOKUP($R$2,PONDERADORES!$A$11:$G$11,7,0)</f>
        <v>15</v>
      </c>
      <c r="AA955" s="92"/>
      <c r="AB955" s="95" t="e">
        <f t="shared" ca="1" si="55"/>
        <v>#REF!</v>
      </c>
      <c r="AC955" s="23" t="e">
        <f ca="1">IF(AB955&gt;REFERENCIAS!$C$62,REFERENCIAS!$B$62,IF(AND(AB955&gt;=REFERENCIAS!$C$63,AB955&lt;REFERENCIAS!$D$63),REFERENCIAS!$B$63,IF(AND(AB955&gt;REFERENCIAS!$C$64,AB955&lt;=REFERENCIAS!$D$64),REFERENCIAS!$B$64,IF(AND(AB955&gt;=REFERENCIAS!$C$65,AB955&lt;REFERENCIAS!$D$65),REFERENCIAS!$B$65, "Revisar"))))</f>
        <v>#REF!</v>
      </c>
      <c r="AD955" s="94" t="e">
        <f ca="1">VLOOKUP(AC955,REFERENCIAS!$B$62:$G$65,4,FALSE)</f>
        <v>#REF!</v>
      </c>
      <c r="AJ955" s="20"/>
    </row>
    <row r="956" spans="1:36" ht="17.25" x14ac:dyDescent="0.25">
      <c r="A956" s="74"/>
      <c r="B956" s="19"/>
      <c r="C956" s="19"/>
      <c r="D956" s="50"/>
      <c r="E956" s="73"/>
      <c r="F956" s="74"/>
      <c r="G956" s="9"/>
      <c r="H956" s="48"/>
      <c r="I956" s="49">
        <f t="shared" ca="1" si="53"/>
        <v>2022</v>
      </c>
      <c r="J956" s="22">
        <f t="shared" ca="1" si="52"/>
        <v>1</v>
      </c>
      <c r="K956" s="19"/>
      <c r="L956" s="73"/>
      <c r="M956" s="74"/>
      <c r="N956" s="19"/>
      <c r="O956" s="73"/>
      <c r="P956" s="82">
        <v>1</v>
      </c>
      <c r="Q956" s="24">
        <v>1</v>
      </c>
      <c r="R956" s="81">
        <f t="shared" si="54"/>
        <v>1</v>
      </c>
      <c r="S956" s="87"/>
      <c r="T956" s="19"/>
      <c r="U956" s="25"/>
      <c r="V956" s="25"/>
      <c r="W956" s="81"/>
      <c r="X956" s="91" t="e">
        <f ca="1">+VLOOKUP(#REF!,REFERENCIAS!$C:$D,2,0)*VLOOKUP(#REF!,PONDERADORES!A:P,IF(AND(INFORMACION!$T956='REFERENCIAS RIESGO'!$C$36,INFORMACION!$F956=REFERENCIAS!$C$24),16,IF(INFORMACION!$T956='REFERENCIAS RIESGO'!$C$36,13,IF(INFORMACION!$F956=REFERENCIAS!$C$24,10,7))),0)+VLOOKUP(K956,REFERENCIAS!$C:$D,2,0)*VLOOKUP($K$2,PONDERADORES!A:P,IF(AND(INFORMACION!$T956='REFERENCIAS RIESGO'!$C$36,INFORMACION!$F956=REFERENCIAS!$C$24),16,IF(INFORMACION!$T956='REFERENCIAS RIESGO'!$C$36,13,IF(INFORMACION!$F956=REFERENCIAS!$C$24,10,7))),0)+VLOOKUP(L956,REFERENCIAS!$C:$D,2,0)*VLOOKUP($L$2,PONDERADORES!A:P,IF(AND(INFORMACION!$T956='REFERENCIAS RIESGO'!$C$36,INFORMACION!$F956=REFERENCIAS!$C$24),16,IF(INFORMACION!$T956='REFERENCIAS RIESGO'!$C$36,13,IF(INFORMACION!$F956=REFERENCIAS!$C$24,10,7))),0)+VLOOKUP(F956,REFERENCIAS!$C:$D,2,0)*VLOOKUP($F$2,PONDERADORES!A:P,IF(AND(INFORMACION!$T956='REFERENCIAS RIESGO'!$C$36,INFORMACION!$F956=REFERENCIAS!$C$24),16,IF(INFORMACION!$T956='REFERENCIAS RIESGO'!$C$36,13,IF(INFORMACION!$F956=REFERENCIAS!$C$24,10,7))),0)+VLOOKUP(T956,REFERENCIAS!$C:$D,2,0)*VLOOKUP($T$2,PONDERADORES!A:P,IF(AND(INFORMACION!$T956='REFERENCIAS RIESGO'!$C$36,INFORMACION!$F956=REFERENCIAS!$C$24),16,IF(INFORMACION!$T956='REFERENCIAS RIESGO'!$C$36,13,IF(INFORMACION!$F956=REFERENCIAS!$C$24,10,7))),0)+VLOOKUP(IF(J956&lt;=0.2,0.2,IF(AND(J956&gt;0.2,J956&lt;=0.4),0.4,IF(AND(J956&gt;0.4,J956&lt;=0.6),0.6,IF(AND(J956&gt;0.6,J956&lt;=0.8),0.8,IF(AND(J956&gt;0.8,J956&lt;=1),1))))),REFERENCIAS!$C:$D,2,0)*VLOOKUP($J$2,PONDERADORES!A:P,IF(AND(INFORMACION!$T956='REFERENCIAS RIESGO'!$C$36,INFORMACION!$F956=REFERENCIAS!$C$24),16,IF(INFORMACION!$T956='REFERENCIAS RIESGO'!$C$36,13,IF(INFORMACION!$F956=REFERENCIAS!$C$24,10,7))),0)</f>
        <v>#REF!</v>
      </c>
      <c r="Y956" s="68">
        <f>+VLOOKUP(M956,REFERENCIAS!$C:$D,2,0)*VLOOKUP($M$2,PONDERADORES!$A$7:$G$9,7,0)+VLOOKUP(N956,REFERENCIAS!$C:$D,2,0)*VLOOKUP($N$2,PONDERADORES!$A$7:$G$9,7,0)+VLOOKUP(O956,REFERENCIAS!$C:$D,2,0)*VLOOKUP($O$2,PONDERADORES!$A$7:$G$9,7,0)</f>
        <v>0.2</v>
      </c>
      <c r="Z956" s="2">
        <f>+VLOOKUP(IF(R956&lt;0.1,0,IF(AND(R956&gt;=0.1,R956&lt;0.2),0.1,IF(AND(R956&gt;=0.2,R956&lt;0.3),0.2,IF(R956&gt;0.3,0.3,)))),REFERENCIAS!$C:$D,2,0)*VLOOKUP($R$2,PONDERADORES!$A$11:$G$11,7,0)</f>
        <v>15</v>
      </c>
      <c r="AA956" s="92"/>
      <c r="AB956" s="95" t="e">
        <f t="shared" ca="1" si="55"/>
        <v>#REF!</v>
      </c>
      <c r="AC956" s="23" t="e">
        <f ca="1">IF(AB956&gt;REFERENCIAS!$C$62,REFERENCIAS!$B$62,IF(AND(AB956&gt;=REFERENCIAS!$C$63,AB956&lt;REFERENCIAS!$D$63),REFERENCIAS!$B$63,IF(AND(AB956&gt;REFERENCIAS!$C$64,AB956&lt;=REFERENCIAS!$D$64),REFERENCIAS!$B$64,IF(AND(AB956&gt;=REFERENCIAS!$C$65,AB956&lt;REFERENCIAS!$D$65),REFERENCIAS!$B$65, "Revisar"))))</f>
        <v>#REF!</v>
      </c>
      <c r="AD956" s="94" t="e">
        <f ca="1">VLOOKUP(AC956,REFERENCIAS!$B$62:$G$65,4,FALSE)</f>
        <v>#REF!</v>
      </c>
      <c r="AJ956" s="20"/>
    </row>
    <row r="957" spans="1:36" ht="17.25" x14ac:dyDescent="0.25">
      <c r="A957" s="74"/>
      <c r="B957" s="19"/>
      <c r="C957" s="19"/>
      <c r="D957" s="50"/>
      <c r="E957" s="73"/>
      <c r="F957" s="74"/>
      <c r="G957" s="9"/>
      <c r="H957" s="48"/>
      <c r="I957" s="49">
        <f t="shared" ca="1" si="53"/>
        <v>2022</v>
      </c>
      <c r="J957" s="22">
        <f t="shared" ca="1" si="52"/>
        <v>1</v>
      </c>
      <c r="K957" s="19"/>
      <c r="L957" s="73"/>
      <c r="M957" s="74"/>
      <c r="N957" s="19"/>
      <c r="O957" s="73"/>
      <c r="P957" s="82">
        <v>1</v>
      </c>
      <c r="Q957" s="24">
        <v>1</v>
      </c>
      <c r="R957" s="81">
        <f t="shared" si="54"/>
        <v>1</v>
      </c>
      <c r="S957" s="87"/>
      <c r="T957" s="19"/>
      <c r="U957" s="25"/>
      <c r="V957" s="25"/>
      <c r="W957" s="81"/>
      <c r="X957" s="91" t="e">
        <f ca="1">+VLOOKUP(#REF!,REFERENCIAS!$C:$D,2,0)*VLOOKUP(#REF!,PONDERADORES!A:P,IF(AND(INFORMACION!$T957='REFERENCIAS RIESGO'!$C$36,INFORMACION!$F957=REFERENCIAS!$C$24),16,IF(INFORMACION!$T957='REFERENCIAS RIESGO'!$C$36,13,IF(INFORMACION!$F957=REFERENCIAS!$C$24,10,7))),0)+VLOOKUP(K957,REFERENCIAS!$C:$D,2,0)*VLOOKUP($K$2,PONDERADORES!A:P,IF(AND(INFORMACION!$T957='REFERENCIAS RIESGO'!$C$36,INFORMACION!$F957=REFERENCIAS!$C$24),16,IF(INFORMACION!$T957='REFERENCIAS RIESGO'!$C$36,13,IF(INFORMACION!$F957=REFERENCIAS!$C$24,10,7))),0)+VLOOKUP(L957,REFERENCIAS!$C:$D,2,0)*VLOOKUP($L$2,PONDERADORES!A:P,IF(AND(INFORMACION!$T957='REFERENCIAS RIESGO'!$C$36,INFORMACION!$F957=REFERENCIAS!$C$24),16,IF(INFORMACION!$T957='REFERENCIAS RIESGO'!$C$36,13,IF(INFORMACION!$F957=REFERENCIAS!$C$24,10,7))),0)+VLOOKUP(F957,REFERENCIAS!$C:$D,2,0)*VLOOKUP($F$2,PONDERADORES!A:P,IF(AND(INFORMACION!$T957='REFERENCIAS RIESGO'!$C$36,INFORMACION!$F957=REFERENCIAS!$C$24),16,IF(INFORMACION!$T957='REFERENCIAS RIESGO'!$C$36,13,IF(INFORMACION!$F957=REFERENCIAS!$C$24,10,7))),0)+VLOOKUP(T957,REFERENCIAS!$C:$D,2,0)*VLOOKUP($T$2,PONDERADORES!A:P,IF(AND(INFORMACION!$T957='REFERENCIAS RIESGO'!$C$36,INFORMACION!$F957=REFERENCIAS!$C$24),16,IF(INFORMACION!$T957='REFERENCIAS RIESGO'!$C$36,13,IF(INFORMACION!$F957=REFERENCIAS!$C$24,10,7))),0)+VLOOKUP(IF(J957&lt;=0.2,0.2,IF(AND(J957&gt;0.2,J957&lt;=0.4),0.4,IF(AND(J957&gt;0.4,J957&lt;=0.6),0.6,IF(AND(J957&gt;0.6,J957&lt;=0.8),0.8,IF(AND(J957&gt;0.8,J957&lt;=1),1))))),REFERENCIAS!$C:$D,2,0)*VLOOKUP($J$2,PONDERADORES!A:P,IF(AND(INFORMACION!$T957='REFERENCIAS RIESGO'!$C$36,INFORMACION!$F957=REFERENCIAS!$C$24),16,IF(INFORMACION!$T957='REFERENCIAS RIESGO'!$C$36,13,IF(INFORMACION!$F957=REFERENCIAS!$C$24,10,7))),0)</f>
        <v>#REF!</v>
      </c>
      <c r="Y957" s="68">
        <f>+VLOOKUP(M957,REFERENCIAS!$C:$D,2,0)*VLOOKUP($M$2,PONDERADORES!$A$7:$G$9,7,0)+VLOOKUP(N957,REFERENCIAS!$C:$D,2,0)*VLOOKUP($N$2,PONDERADORES!$A$7:$G$9,7,0)+VLOOKUP(O957,REFERENCIAS!$C:$D,2,0)*VLOOKUP($O$2,PONDERADORES!$A$7:$G$9,7,0)</f>
        <v>0.2</v>
      </c>
      <c r="Z957" s="2">
        <f>+VLOOKUP(IF(R957&lt;0.1,0,IF(AND(R957&gt;=0.1,R957&lt;0.2),0.1,IF(AND(R957&gt;=0.2,R957&lt;0.3),0.2,IF(R957&gt;0.3,0.3,)))),REFERENCIAS!$C:$D,2,0)*VLOOKUP($R$2,PONDERADORES!$A$11:$G$11,7,0)</f>
        <v>15</v>
      </c>
      <c r="AA957" s="92"/>
      <c r="AB957" s="95" t="e">
        <f t="shared" ca="1" si="55"/>
        <v>#REF!</v>
      </c>
      <c r="AC957" s="23" t="e">
        <f ca="1">IF(AB957&gt;REFERENCIAS!$C$62,REFERENCIAS!$B$62,IF(AND(AB957&gt;=REFERENCIAS!$C$63,AB957&lt;REFERENCIAS!$D$63),REFERENCIAS!$B$63,IF(AND(AB957&gt;REFERENCIAS!$C$64,AB957&lt;=REFERENCIAS!$D$64),REFERENCIAS!$B$64,IF(AND(AB957&gt;=REFERENCIAS!$C$65,AB957&lt;REFERENCIAS!$D$65),REFERENCIAS!$B$65, "Revisar"))))</f>
        <v>#REF!</v>
      </c>
      <c r="AD957" s="94" t="e">
        <f ca="1">VLOOKUP(AC957,REFERENCIAS!$B$62:$G$65,4,FALSE)</f>
        <v>#REF!</v>
      </c>
      <c r="AJ957" s="20"/>
    </row>
    <row r="958" spans="1:36" ht="17.25" x14ac:dyDescent="0.25">
      <c r="A958" s="74"/>
      <c r="B958" s="19"/>
      <c r="C958" s="19"/>
      <c r="D958" s="50"/>
      <c r="E958" s="73"/>
      <c r="F958" s="74"/>
      <c r="G958" s="9"/>
      <c r="H958" s="48"/>
      <c r="I958" s="49">
        <f t="shared" ca="1" si="53"/>
        <v>2022</v>
      </c>
      <c r="J958" s="22">
        <f t="shared" ca="1" si="52"/>
        <v>1</v>
      </c>
      <c r="K958" s="19"/>
      <c r="L958" s="73"/>
      <c r="M958" s="74"/>
      <c r="N958" s="19"/>
      <c r="O958" s="73"/>
      <c r="P958" s="82">
        <v>1</v>
      </c>
      <c r="Q958" s="24">
        <v>1</v>
      </c>
      <c r="R958" s="81">
        <f t="shared" si="54"/>
        <v>1</v>
      </c>
      <c r="S958" s="87"/>
      <c r="T958" s="19"/>
      <c r="U958" s="25"/>
      <c r="V958" s="25"/>
      <c r="W958" s="81"/>
      <c r="X958" s="91" t="e">
        <f ca="1">+VLOOKUP(#REF!,REFERENCIAS!$C:$D,2,0)*VLOOKUP(#REF!,PONDERADORES!A:P,IF(AND(INFORMACION!$T958='REFERENCIAS RIESGO'!$C$36,INFORMACION!$F958=REFERENCIAS!$C$24),16,IF(INFORMACION!$T958='REFERENCIAS RIESGO'!$C$36,13,IF(INFORMACION!$F958=REFERENCIAS!$C$24,10,7))),0)+VLOOKUP(K958,REFERENCIAS!$C:$D,2,0)*VLOOKUP($K$2,PONDERADORES!A:P,IF(AND(INFORMACION!$T958='REFERENCIAS RIESGO'!$C$36,INFORMACION!$F958=REFERENCIAS!$C$24),16,IF(INFORMACION!$T958='REFERENCIAS RIESGO'!$C$36,13,IF(INFORMACION!$F958=REFERENCIAS!$C$24,10,7))),0)+VLOOKUP(L958,REFERENCIAS!$C:$D,2,0)*VLOOKUP($L$2,PONDERADORES!A:P,IF(AND(INFORMACION!$T958='REFERENCIAS RIESGO'!$C$36,INFORMACION!$F958=REFERENCIAS!$C$24),16,IF(INFORMACION!$T958='REFERENCIAS RIESGO'!$C$36,13,IF(INFORMACION!$F958=REFERENCIAS!$C$24,10,7))),0)+VLOOKUP(F958,REFERENCIAS!$C:$D,2,0)*VLOOKUP($F$2,PONDERADORES!A:P,IF(AND(INFORMACION!$T958='REFERENCIAS RIESGO'!$C$36,INFORMACION!$F958=REFERENCIAS!$C$24),16,IF(INFORMACION!$T958='REFERENCIAS RIESGO'!$C$36,13,IF(INFORMACION!$F958=REFERENCIAS!$C$24,10,7))),0)+VLOOKUP(T958,REFERENCIAS!$C:$D,2,0)*VLOOKUP($T$2,PONDERADORES!A:P,IF(AND(INFORMACION!$T958='REFERENCIAS RIESGO'!$C$36,INFORMACION!$F958=REFERENCIAS!$C$24),16,IF(INFORMACION!$T958='REFERENCIAS RIESGO'!$C$36,13,IF(INFORMACION!$F958=REFERENCIAS!$C$24,10,7))),0)+VLOOKUP(IF(J958&lt;=0.2,0.2,IF(AND(J958&gt;0.2,J958&lt;=0.4),0.4,IF(AND(J958&gt;0.4,J958&lt;=0.6),0.6,IF(AND(J958&gt;0.6,J958&lt;=0.8),0.8,IF(AND(J958&gt;0.8,J958&lt;=1),1))))),REFERENCIAS!$C:$D,2,0)*VLOOKUP($J$2,PONDERADORES!A:P,IF(AND(INFORMACION!$T958='REFERENCIAS RIESGO'!$C$36,INFORMACION!$F958=REFERENCIAS!$C$24),16,IF(INFORMACION!$T958='REFERENCIAS RIESGO'!$C$36,13,IF(INFORMACION!$F958=REFERENCIAS!$C$24,10,7))),0)</f>
        <v>#REF!</v>
      </c>
      <c r="Y958" s="68">
        <f>+VLOOKUP(M958,REFERENCIAS!$C:$D,2,0)*VLOOKUP($M$2,PONDERADORES!$A$7:$G$9,7,0)+VLOOKUP(N958,REFERENCIAS!$C:$D,2,0)*VLOOKUP($N$2,PONDERADORES!$A$7:$G$9,7,0)+VLOOKUP(O958,REFERENCIAS!$C:$D,2,0)*VLOOKUP($O$2,PONDERADORES!$A$7:$G$9,7,0)</f>
        <v>0.2</v>
      </c>
      <c r="Z958" s="2">
        <f>+VLOOKUP(IF(R958&lt;0.1,0,IF(AND(R958&gt;=0.1,R958&lt;0.2),0.1,IF(AND(R958&gt;=0.2,R958&lt;0.3),0.2,IF(R958&gt;0.3,0.3,)))),REFERENCIAS!$C:$D,2,0)*VLOOKUP($R$2,PONDERADORES!$A$11:$G$11,7,0)</f>
        <v>15</v>
      </c>
      <c r="AA958" s="92"/>
      <c r="AB958" s="95" t="e">
        <f t="shared" ca="1" si="55"/>
        <v>#REF!</v>
      </c>
      <c r="AC958" s="23" t="e">
        <f ca="1">IF(AB958&gt;REFERENCIAS!$C$62,REFERENCIAS!$B$62,IF(AND(AB958&gt;=REFERENCIAS!$C$63,AB958&lt;REFERENCIAS!$D$63),REFERENCIAS!$B$63,IF(AND(AB958&gt;REFERENCIAS!$C$64,AB958&lt;=REFERENCIAS!$D$64),REFERENCIAS!$B$64,IF(AND(AB958&gt;=REFERENCIAS!$C$65,AB958&lt;REFERENCIAS!$D$65),REFERENCIAS!$B$65, "Revisar"))))</f>
        <v>#REF!</v>
      </c>
      <c r="AD958" s="94" t="e">
        <f ca="1">VLOOKUP(AC958,REFERENCIAS!$B$62:$G$65,4,FALSE)</f>
        <v>#REF!</v>
      </c>
      <c r="AJ958" s="20"/>
    </row>
    <row r="959" spans="1:36" ht="17.25" x14ac:dyDescent="0.25">
      <c r="A959" s="74"/>
      <c r="B959" s="19"/>
      <c r="C959" s="19"/>
      <c r="D959" s="50"/>
      <c r="E959" s="73"/>
      <c r="F959" s="74"/>
      <c r="G959" s="9"/>
      <c r="H959" s="48"/>
      <c r="I959" s="49">
        <f t="shared" ca="1" si="53"/>
        <v>2022</v>
      </c>
      <c r="J959" s="22">
        <f t="shared" ca="1" si="52"/>
        <v>1</v>
      </c>
      <c r="K959" s="19"/>
      <c r="L959" s="73"/>
      <c r="M959" s="74"/>
      <c r="N959" s="19"/>
      <c r="O959" s="73"/>
      <c r="P959" s="82">
        <v>1</v>
      </c>
      <c r="Q959" s="24">
        <v>1</v>
      </c>
      <c r="R959" s="81">
        <f t="shared" si="54"/>
        <v>1</v>
      </c>
      <c r="S959" s="87"/>
      <c r="T959" s="19"/>
      <c r="U959" s="25"/>
      <c r="V959" s="25"/>
      <c r="W959" s="81"/>
      <c r="X959" s="91" t="e">
        <f ca="1">+VLOOKUP(#REF!,REFERENCIAS!$C:$D,2,0)*VLOOKUP(#REF!,PONDERADORES!A:P,IF(AND(INFORMACION!$T959='REFERENCIAS RIESGO'!$C$36,INFORMACION!$F959=REFERENCIAS!$C$24),16,IF(INFORMACION!$T959='REFERENCIAS RIESGO'!$C$36,13,IF(INFORMACION!$F959=REFERENCIAS!$C$24,10,7))),0)+VLOOKUP(K959,REFERENCIAS!$C:$D,2,0)*VLOOKUP($K$2,PONDERADORES!A:P,IF(AND(INFORMACION!$T959='REFERENCIAS RIESGO'!$C$36,INFORMACION!$F959=REFERENCIAS!$C$24),16,IF(INFORMACION!$T959='REFERENCIAS RIESGO'!$C$36,13,IF(INFORMACION!$F959=REFERENCIAS!$C$24,10,7))),0)+VLOOKUP(L959,REFERENCIAS!$C:$D,2,0)*VLOOKUP($L$2,PONDERADORES!A:P,IF(AND(INFORMACION!$T959='REFERENCIAS RIESGO'!$C$36,INFORMACION!$F959=REFERENCIAS!$C$24),16,IF(INFORMACION!$T959='REFERENCIAS RIESGO'!$C$36,13,IF(INFORMACION!$F959=REFERENCIAS!$C$24,10,7))),0)+VLOOKUP(F959,REFERENCIAS!$C:$D,2,0)*VLOOKUP($F$2,PONDERADORES!A:P,IF(AND(INFORMACION!$T959='REFERENCIAS RIESGO'!$C$36,INFORMACION!$F959=REFERENCIAS!$C$24),16,IF(INFORMACION!$T959='REFERENCIAS RIESGO'!$C$36,13,IF(INFORMACION!$F959=REFERENCIAS!$C$24,10,7))),0)+VLOOKUP(T959,REFERENCIAS!$C:$D,2,0)*VLOOKUP($T$2,PONDERADORES!A:P,IF(AND(INFORMACION!$T959='REFERENCIAS RIESGO'!$C$36,INFORMACION!$F959=REFERENCIAS!$C$24),16,IF(INFORMACION!$T959='REFERENCIAS RIESGO'!$C$36,13,IF(INFORMACION!$F959=REFERENCIAS!$C$24,10,7))),0)+VLOOKUP(IF(J959&lt;=0.2,0.2,IF(AND(J959&gt;0.2,J959&lt;=0.4),0.4,IF(AND(J959&gt;0.4,J959&lt;=0.6),0.6,IF(AND(J959&gt;0.6,J959&lt;=0.8),0.8,IF(AND(J959&gt;0.8,J959&lt;=1),1))))),REFERENCIAS!$C:$D,2,0)*VLOOKUP($J$2,PONDERADORES!A:P,IF(AND(INFORMACION!$T959='REFERENCIAS RIESGO'!$C$36,INFORMACION!$F959=REFERENCIAS!$C$24),16,IF(INFORMACION!$T959='REFERENCIAS RIESGO'!$C$36,13,IF(INFORMACION!$F959=REFERENCIAS!$C$24,10,7))),0)</f>
        <v>#REF!</v>
      </c>
      <c r="Y959" s="68">
        <f>+VLOOKUP(M959,REFERENCIAS!$C:$D,2,0)*VLOOKUP($M$2,PONDERADORES!$A$7:$G$9,7,0)+VLOOKUP(N959,REFERENCIAS!$C:$D,2,0)*VLOOKUP($N$2,PONDERADORES!$A$7:$G$9,7,0)+VLOOKUP(O959,REFERENCIAS!$C:$D,2,0)*VLOOKUP($O$2,PONDERADORES!$A$7:$G$9,7,0)</f>
        <v>0.2</v>
      </c>
      <c r="Z959" s="2">
        <f>+VLOOKUP(IF(R959&lt;0.1,0,IF(AND(R959&gt;=0.1,R959&lt;0.2),0.1,IF(AND(R959&gt;=0.2,R959&lt;0.3),0.2,IF(R959&gt;0.3,0.3,)))),REFERENCIAS!$C:$D,2,0)*VLOOKUP($R$2,PONDERADORES!$A$11:$G$11,7,0)</f>
        <v>15</v>
      </c>
      <c r="AA959" s="92"/>
      <c r="AB959" s="95" t="e">
        <f t="shared" ca="1" si="55"/>
        <v>#REF!</v>
      </c>
      <c r="AC959" s="23" t="e">
        <f ca="1">IF(AB959&gt;REFERENCIAS!$C$62,REFERENCIAS!$B$62,IF(AND(AB959&gt;=REFERENCIAS!$C$63,AB959&lt;REFERENCIAS!$D$63),REFERENCIAS!$B$63,IF(AND(AB959&gt;REFERENCIAS!$C$64,AB959&lt;=REFERENCIAS!$D$64),REFERENCIAS!$B$64,IF(AND(AB959&gt;=REFERENCIAS!$C$65,AB959&lt;REFERENCIAS!$D$65),REFERENCIAS!$B$65, "Revisar"))))</f>
        <v>#REF!</v>
      </c>
      <c r="AD959" s="94" t="e">
        <f ca="1">VLOOKUP(AC959,REFERENCIAS!$B$62:$G$65,4,FALSE)</f>
        <v>#REF!</v>
      </c>
      <c r="AJ959" s="20"/>
    </row>
    <row r="960" spans="1:36" ht="17.25" x14ac:dyDescent="0.25">
      <c r="A960" s="74"/>
      <c r="B960" s="19"/>
      <c r="C960" s="19"/>
      <c r="D960" s="50"/>
      <c r="E960" s="73"/>
      <c r="F960" s="74"/>
      <c r="G960" s="9"/>
      <c r="H960" s="48"/>
      <c r="I960" s="49">
        <f t="shared" ca="1" si="53"/>
        <v>2022</v>
      </c>
      <c r="J960" s="22">
        <f t="shared" ca="1" si="52"/>
        <v>1</v>
      </c>
      <c r="K960" s="19"/>
      <c r="L960" s="73"/>
      <c r="M960" s="74"/>
      <c r="N960" s="19"/>
      <c r="O960" s="73"/>
      <c r="P960" s="82">
        <v>1</v>
      </c>
      <c r="Q960" s="24">
        <v>1</v>
      </c>
      <c r="R960" s="81">
        <f t="shared" si="54"/>
        <v>1</v>
      </c>
      <c r="S960" s="87"/>
      <c r="T960" s="19"/>
      <c r="U960" s="25"/>
      <c r="V960" s="25"/>
      <c r="W960" s="81"/>
      <c r="X960" s="91" t="e">
        <f ca="1">+VLOOKUP(#REF!,REFERENCIAS!$C:$D,2,0)*VLOOKUP(#REF!,PONDERADORES!A:P,IF(AND(INFORMACION!$T960='REFERENCIAS RIESGO'!$C$36,INFORMACION!$F960=REFERENCIAS!$C$24),16,IF(INFORMACION!$T960='REFERENCIAS RIESGO'!$C$36,13,IF(INFORMACION!$F960=REFERENCIAS!$C$24,10,7))),0)+VLOOKUP(K960,REFERENCIAS!$C:$D,2,0)*VLOOKUP($K$2,PONDERADORES!A:P,IF(AND(INFORMACION!$T960='REFERENCIAS RIESGO'!$C$36,INFORMACION!$F960=REFERENCIAS!$C$24),16,IF(INFORMACION!$T960='REFERENCIAS RIESGO'!$C$36,13,IF(INFORMACION!$F960=REFERENCIAS!$C$24,10,7))),0)+VLOOKUP(L960,REFERENCIAS!$C:$D,2,0)*VLOOKUP($L$2,PONDERADORES!A:P,IF(AND(INFORMACION!$T960='REFERENCIAS RIESGO'!$C$36,INFORMACION!$F960=REFERENCIAS!$C$24),16,IF(INFORMACION!$T960='REFERENCIAS RIESGO'!$C$36,13,IF(INFORMACION!$F960=REFERENCIAS!$C$24,10,7))),0)+VLOOKUP(F960,REFERENCIAS!$C:$D,2,0)*VLOOKUP($F$2,PONDERADORES!A:P,IF(AND(INFORMACION!$T960='REFERENCIAS RIESGO'!$C$36,INFORMACION!$F960=REFERENCIAS!$C$24),16,IF(INFORMACION!$T960='REFERENCIAS RIESGO'!$C$36,13,IF(INFORMACION!$F960=REFERENCIAS!$C$24,10,7))),0)+VLOOKUP(T960,REFERENCIAS!$C:$D,2,0)*VLOOKUP($T$2,PONDERADORES!A:P,IF(AND(INFORMACION!$T960='REFERENCIAS RIESGO'!$C$36,INFORMACION!$F960=REFERENCIAS!$C$24),16,IF(INFORMACION!$T960='REFERENCIAS RIESGO'!$C$36,13,IF(INFORMACION!$F960=REFERENCIAS!$C$24,10,7))),0)+VLOOKUP(IF(J960&lt;=0.2,0.2,IF(AND(J960&gt;0.2,J960&lt;=0.4),0.4,IF(AND(J960&gt;0.4,J960&lt;=0.6),0.6,IF(AND(J960&gt;0.6,J960&lt;=0.8),0.8,IF(AND(J960&gt;0.8,J960&lt;=1),1))))),REFERENCIAS!$C:$D,2,0)*VLOOKUP($J$2,PONDERADORES!A:P,IF(AND(INFORMACION!$T960='REFERENCIAS RIESGO'!$C$36,INFORMACION!$F960=REFERENCIAS!$C$24),16,IF(INFORMACION!$T960='REFERENCIAS RIESGO'!$C$36,13,IF(INFORMACION!$F960=REFERENCIAS!$C$24,10,7))),0)</f>
        <v>#REF!</v>
      </c>
      <c r="Y960" s="68">
        <f>+VLOOKUP(M960,REFERENCIAS!$C:$D,2,0)*VLOOKUP($M$2,PONDERADORES!$A$7:$G$9,7,0)+VLOOKUP(N960,REFERENCIAS!$C:$D,2,0)*VLOOKUP($N$2,PONDERADORES!$A$7:$G$9,7,0)+VLOOKUP(O960,REFERENCIAS!$C:$D,2,0)*VLOOKUP($O$2,PONDERADORES!$A$7:$G$9,7,0)</f>
        <v>0.2</v>
      </c>
      <c r="Z960" s="2">
        <f>+VLOOKUP(IF(R960&lt;0.1,0,IF(AND(R960&gt;=0.1,R960&lt;0.2),0.1,IF(AND(R960&gt;=0.2,R960&lt;0.3),0.2,IF(R960&gt;0.3,0.3,)))),REFERENCIAS!$C:$D,2,0)*VLOOKUP($R$2,PONDERADORES!$A$11:$G$11,7,0)</f>
        <v>15</v>
      </c>
      <c r="AA960" s="92"/>
      <c r="AB960" s="95" t="e">
        <f t="shared" ca="1" si="55"/>
        <v>#REF!</v>
      </c>
      <c r="AC960" s="23" t="e">
        <f ca="1">IF(AB960&gt;REFERENCIAS!$C$62,REFERENCIAS!$B$62,IF(AND(AB960&gt;=REFERENCIAS!$C$63,AB960&lt;REFERENCIAS!$D$63),REFERENCIAS!$B$63,IF(AND(AB960&gt;REFERENCIAS!$C$64,AB960&lt;=REFERENCIAS!$D$64),REFERENCIAS!$B$64,IF(AND(AB960&gt;=REFERENCIAS!$C$65,AB960&lt;REFERENCIAS!$D$65),REFERENCIAS!$B$65, "Revisar"))))</f>
        <v>#REF!</v>
      </c>
      <c r="AD960" s="94" t="e">
        <f ca="1">VLOOKUP(AC960,REFERENCIAS!$B$62:$G$65,4,FALSE)</f>
        <v>#REF!</v>
      </c>
      <c r="AJ960" s="20"/>
    </row>
    <row r="961" spans="1:36" ht="17.25" x14ac:dyDescent="0.25">
      <c r="A961" s="74"/>
      <c r="B961" s="19"/>
      <c r="C961" s="19"/>
      <c r="D961" s="50"/>
      <c r="E961" s="73"/>
      <c r="F961" s="74"/>
      <c r="G961" s="9"/>
      <c r="H961" s="48"/>
      <c r="I961" s="49">
        <f t="shared" ca="1" si="53"/>
        <v>2022</v>
      </c>
      <c r="J961" s="22">
        <f t="shared" ca="1" si="52"/>
        <v>1</v>
      </c>
      <c r="K961" s="19"/>
      <c r="L961" s="73"/>
      <c r="M961" s="74"/>
      <c r="N961" s="19"/>
      <c r="O961" s="73"/>
      <c r="P961" s="82">
        <v>1</v>
      </c>
      <c r="Q961" s="24">
        <v>1</v>
      </c>
      <c r="R961" s="81">
        <f t="shared" si="54"/>
        <v>1</v>
      </c>
      <c r="S961" s="87"/>
      <c r="T961" s="19"/>
      <c r="U961" s="25"/>
      <c r="V961" s="25"/>
      <c r="W961" s="81"/>
      <c r="X961" s="91" t="e">
        <f ca="1">+VLOOKUP(#REF!,REFERENCIAS!$C:$D,2,0)*VLOOKUP(#REF!,PONDERADORES!A:P,IF(AND(INFORMACION!$T961='REFERENCIAS RIESGO'!$C$36,INFORMACION!$F961=REFERENCIAS!$C$24),16,IF(INFORMACION!$T961='REFERENCIAS RIESGO'!$C$36,13,IF(INFORMACION!$F961=REFERENCIAS!$C$24,10,7))),0)+VLOOKUP(K961,REFERENCIAS!$C:$D,2,0)*VLOOKUP($K$2,PONDERADORES!A:P,IF(AND(INFORMACION!$T961='REFERENCIAS RIESGO'!$C$36,INFORMACION!$F961=REFERENCIAS!$C$24),16,IF(INFORMACION!$T961='REFERENCIAS RIESGO'!$C$36,13,IF(INFORMACION!$F961=REFERENCIAS!$C$24,10,7))),0)+VLOOKUP(L961,REFERENCIAS!$C:$D,2,0)*VLOOKUP($L$2,PONDERADORES!A:P,IF(AND(INFORMACION!$T961='REFERENCIAS RIESGO'!$C$36,INFORMACION!$F961=REFERENCIAS!$C$24),16,IF(INFORMACION!$T961='REFERENCIAS RIESGO'!$C$36,13,IF(INFORMACION!$F961=REFERENCIAS!$C$24,10,7))),0)+VLOOKUP(F961,REFERENCIAS!$C:$D,2,0)*VLOOKUP($F$2,PONDERADORES!A:P,IF(AND(INFORMACION!$T961='REFERENCIAS RIESGO'!$C$36,INFORMACION!$F961=REFERENCIAS!$C$24),16,IF(INFORMACION!$T961='REFERENCIAS RIESGO'!$C$36,13,IF(INFORMACION!$F961=REFERENCIAS!$C$24,10,7))),0)+VLOOKUP(T961,REFERENCIAS!$C:$D,2,0)*VLOOKUP($T$2,PONDERADORES!A:P,IF(AND(INFORMACION!$T961='REFERENCIAS RIESGO'!$C$36,INFORMACION!$F961=REFERENCIAS!$C$24),16,IF(INFORMACION!$T961='REFERENCIAS RIESGO'!$C$36,13,IF(INFORMACION!$F961=REFERENCIAS!$C$24,10,7))),0)+VLOOKUP(IF(J961&lt;=0.2,0.2,IF(AND(J961&gt;0.2,J961&lt;=0.4),0.4,IF(AND(J961&gt;0.4,J961&lt;=0.6),0.6,IF(AND(J961&gt;0.6,J961&lt;=0.8),0.8,IF(AND(J961&gt;0.8,J961&lt;=1),1))))),REFERENCIAS!$C:$D,2,0)*VLOOKUP($J$2,PONDERADORES!A:P,IF(AND(INFORMACION!$T961='REFERENCIAS RIESGO'!$C$36,INFORMACION!$F961=REFERENCIAS!$C$24),16,IF(INFORMACION!$T961='REFERENCIAS RIESGO'!$C$36,13,IF(INFORMACION!$F961=REFERENCIAS!$C$24,10,7))),0)</f>
        <v>#REF!</v>
      </c>
      <c r="Y961" s="68">
        <f>+VLOOKUP(M961,REFERENCIAS!$C:$D,2,0)*VLOOKUP($M$2,PONDERADORES!$A$7:$G$9,7,0)+VLOOKUP(N961,REFERENCIAS!$C:$D,2,0)*VLOOKUP($N$2,PONDERADORES!$A$7:$G$9,7,0)+VLOOKUP(O961,REFERENCIAS!$C:$D,2,0)*VLOOKUP($O$2,PONDERADORES!$A$7:$G$9,7,0)</f>
        <v>0.2</v>
      </c>
      <c r="Z961" s="2">
        <f>+VLOOKUP(IF(R961&lt;0.1,0,IF(AND(R961&gt;=0.1,R961&lt;0.2),0.1,IF(AND(R961&gt;=0.2,R961&lt;0.3),0.2,IF(R961&gt;0.3,0.3,)))),REFERENCIAS!$C:$D,2,0)*VLOOKUP($R$2,PONDERADORES!$A$11:$G$11,7,0)</f>
        <v>15</v>
      </c>
      <c r="AA961" s="92"/>
      <c r="AB961" s="95" t="e">
        <f t="shared" ca="1" si="55"/>
        <v>#REF!</v>
      </c>
      <c r="AC961" s="23" t="e">
        <f ca="1">IF(AB961&gt;REFERENCIAS!$C$62,REFERENCIAS!$B$62,IF(AND(AB961&gt;=REFERENCIAS!$C$63,AB961&lt;REFERENCIAS!$D$63),REFERENCIAS!$B$63,IF(AND(AB961&gt;REFERENCIAS!$C$64,AB961&lt;=REFERENCIAS!$D$64),REFERENCIAS!$B$64,IF(AND(AB961&gt;=REFERENCIAS!$C$65,AB961&lt;REFERENCIAS!$D$65),REFERENCIAS!$B$65, "Revisar"))))</f>
        <v>#REF!</v>
      </c>
      <c r="AD961" s="94" t="e">
        <f ca="1">VLOOKUP(AC961,REFERENCIAS!$B$62:$G$65,4,FALSE)</f>
        <v>#REF!</v>
      </c>
      <c r="AJ961" s="20"/>
    </row>
    <row r="962" spans="1:36" ht="17.25" x14ac:dyDescent="0.25">
      <c r="A962" s="74"/>
      <c r="B962" s="19"/>
      <c r="C962" s="19"/>
      <c r="D962" s="50"/>
      <c r="E962" s="73"/>
      <c r="F962" s="74"/>
      <c r="G962" s="9"/>
      <c r="H962" s="48"/>
      <c r="I962" s="49">
        <f t="shared" ca="1" si="53"/>
        <v>2022</v>
      </c>
      <c r="J962" s="22">
        <f t="shared" ca="1" si="52"/>
        <v>1</v>
      </c>
      <c r="K962" s="19"/>
      <c r="L962" s="73"/>
      <c r="M962" s="74"/>
      <c r="N962" s="19"/>
      <c r="O962" s="73"/>
      <c r="P962" s="82">
        <v>1</v>
      </c>
      <c r="Q962" s="24">
        <v>1</v>
      </c>
      <c r="R962" s="81">
        <f t="shared" si="54"/>
        <v>1</v>
      </c>
      <c r="S962" s="87"/>
      <c r="T962" s="19"/>
      <c r="U962" s="25"/>
      <c r="V962" s="25"/>
      <c r="W962" s="81"/>
      <c r="X962" s="91" t="e">
        <f ca="1">+VLOOKUP(#REF!,REFERENCIAS!$C:$D,2,0)*VLOOKUP(#REF!,PONDERADORES!A:P,IF(AND(INFORMACION!$T962='REFERENCIAS RIESGO'!$C$36,INFORMACION!$F962=REFERENCIAS!$C$24),16,IF(INFORMACION!$T962='REFERENCIAS RIESGO'!$C$36,13,IF(INFORMACION!$F962=REFERENCIAS!$C$24,10,7))),0)+VLOOKUP(K962,REFERENCIAS!$C:$D,2,0)*VLOOKUP($K$2,PONDERADORES!A:P,IF(AND(INFORMACION!$T962='REFERENCIAS RIESGO'!$C$36,INFORMACION!$F962=REFERENCIAS!$C$24),16,IF(INFORMACION!$T962='REFERENCIAS RIESGO'!$C$36,13,IF(INFORMACION!$F962=REFERENCIAS!$C$24,10,7))),0)+VLOOKUP(L962,REFERENCIAS!$C:$D,2,0)*VLOOKUP($L$2,PONDERADORES!A:P,IF(AND(INFORMACION!$T962='REFERENCIAS RIESGO'!$C$36,INFORMACION!$F962=REFERENCIAS!$C$24),16,IF(INFORMACION!$T962='REFERENCIAS RIESGO'!$C$36,13,IF(INFORMACION!$F962=REFERENCIAS!$C$24,10,7))),0)+VLOOKUP(F962,REFERENCIAS!$C:$D,2,0)*VLOOKUP($F$2,PONDERADORES!A:P,IF(AND(INFORMACION!$T962='REFERENCIAS RIESGO'!$C$36,INFORMACION!$F962=REFERENCIAS!$C$24),16,IF(INFORMACION!$T962='REFERENCIAS RIESGO'!$C$36,13,IF(INFORMACION!$F962=REFERENCIAS!$C$24,10,7))),0)+VLOOKUP(T962,REFERENCIAS!$C:$D,2,0)*VLOOKUP($T$2,PONDERADORES!A:P,IF(AND(INFORMACION!$T962='REFERENCIAS RIESGO'!$C$36,INFORMACION!$F962=REFERENCIAS!$C$24),16,IF(INFORMACION!$T962='REFERENCIAS RIESGO'!$C$36,13,IF(INFORMACION!$F962=REFERENCIAS!$C$24,10,7))),0)+VLOOKUP(IF(J962&lt;=0.2,0.2,IF(AND(J962&gt;0.2,J962&lt;=0.4),0.4,IF(AND(J962&gt;0.4,J962&lt;=0.6),0.6,IF(AND(J962&gt;0.6,J962&lt;=0.8),0.8,IF(AND(J962&gt;0.8,J962&lt;=1),1))))),REFERENCIAS!$C:$D,2,0)*VLOOKUP($J$2,PONDERADORES!A:P,IF(AND(INFORMACION!$T962='REFERENCIAS RIESGO'!$C$36,INFORMACION!$F962=REFERENCIAS!$C$24),16,IF(INFORMACION!$T962='REFERENCIAS RIESGO'!$C$36,13,IF(INFORMACION!$F962=REFERENCIAS!$C$24,10,7))),0)</f>
        <v>#REF!</v>
      </c>
      <c r="Y962" s="68">
        <f>+VLOOKUP(M962,REFERENCIAS!$C:$D,2,0)*VLOOKUP($M$2,PONDERADORES!$A$7:$G$9,7,0)+VLOOKUP(N962,REFERENCIAS!$C:$D,2,0)*VLOOKUP($N$2,PONDERADORES!$A$7:$G$9,7,0)+VLOOKUP(O962,REFERENCIAS!$C:$D,2,0)*VLOOKUP($O$2,PONDERADORES!$A$7:$G$9,7,0)</f>
        <v>0.2</v>
      </c>
      <c r="Z962" s="2">
        <f>+VLOOKUP(IF(R962&lt;0.1,0,IF(AND(R962&gt;=0.1,R962&lt;0.2),0.1,IF(AND(R962&gt;=0.2,R962&lt;0.3),0.2,IF(R962&gt;0.3,0.3,)))),REFERENCIAS!$C:$D,2,0)*VLOOKUP($R$2,PONDERADORES!$A$11:$G$11,7,0)</f>
        <v>15</v>
      </c>
      <c r="AA962" s="92"/>
      <c r="AB962" s="95" t="e">
        <f t="shared" ca="1" si="55"/>
        <v>#REF!</v>
      </c>
      <c r="AC962" s="23" t="e">
        <f ca="1">IF(AB962&gt;REFERENCIAS!$C$62,REFERENCIAS!$B$62,IF(AND(AB962&gt;=REFERENCIAS!$C$63,AB962&lt;REFERENCIAS!$D$63),REFERENCIAS!$B$63,IF(AND(AB962&gt;REFERENCIAS!$C$64,AB962&lt;=REFERENCIAS!$D$64),REFERENCIAS!$B$64,IF(AND(AB962&gt;=REFERENCIAS!$C$65,AB962&lt;REFERENCIAS!$D$65),REFERENCIAS!$B$65, "Revisar"))))</f>
        <v>#REF!</v>
      </c>
      <c r="AD962" s="94" t="e">
        <f ca="1">VLOOKUP(AC962,REFERENCIAS!$B$62:$G$65,4,FALSE)</f>
        <v>#REF!</v>
      </c>
      <c r="AJ962" s="20"/>
    </row>
    <row r="963" spans="1:36" ht="17.25" x14ac:dyDescent="0.25">
      <c r="A963" s="74"/>
      <c r="B963" s="19"/>
      <c r="C963" s="19"/>
      <c r="D963" s="50"/>
      <c r="E963" s="73"/>
      <c r="F963" s="74"/>
      <c r="G963" s="9"/>
      <c r="H963" s="48"/>
      <c r="I963" s="49">
        <f t="shared" ca="1" si="53"/>
        <v>2022</v>
      </c>
      <c r="J963" s="22">
        <f t="shared" ca="1" si="52"/>
        <v>1</v>
      </c>
      <c r="K963" s="19"/>
      <c r="L963" s="73"/>
      <c r="M963" s="74"/>
      <c r="N963" s="19"/>
      <c r="O963" s="73"/>
      <c r="P963" s="82">
        <v>1</v>
      </c>
      <c r="Q963" s="24">
        <v>1</v>
      </c>
      <c r="R963" s="81">
        <f t="shared" si="54"/>
        <v>1</v>
      </c>
      <c r="S963" s="87"/>
      <c r="T963" s="19"/>
      <c r="U963" s="25"/>
      <c r="V963" s="25"/>
      <c r="W963" s="81"/>
      <c r="X963" s="91" t="e">
        <f ca="1">+VLOOKUP(#REF!,REFERENCIAS!$C:$D,2,0)*VLOOKUP(#REF!,PONDERADORES!A:P,IF(AND(INFORMACION!$T963='REFERENCIAS RIESGO'!$C$36,INFORMACION!$F963=REFERENCIAS!$C$24),16,IF(INFORMACION!$T963='REFERENCIAS RIESGO'!$C$36,13,IF(INFORMACION!$F963=REFERENCIAS!$C$24,10,7))),0)+VLOOKUP(K963,REFERENCIAS!$C:$D,2,0)*VLOOKUP($K$2,PONDERADORES!A:P,IF(AND(INFORMACION!$T963='REFERENCIAS RIESGO'!$C$36,INFORMACION!$F963=REFERENCIAS!$C$24),16,IF(INFORMACION!$T963='REFERENCIAS RIESGO'!$C$36,13,IF(INFORMACION!$F963=REFERENCIAS!$C$24,10,7))),0)+VLOOKUP(L963,REFERENCIAS!$C:$D,2,0)*VLOOKUP($L$2,PONDERADORES!A:P,IF(AND(INFORMACION!$T963='REFERENCIAS RIESGO'!$C$36,INFORMACION!$F963=REFERENCIAS!$C$24),16,IF(INFORMACION!$T963='REFERENCIAS RIESGO'!$C$36,13,IF(INFORMACION!$F963=REFERENCIAS!$C$24,10,7))),0)+VLOOKUP(F963,REFERENCIAS!$C:$D,2,0)*VLOOKUP($F$2,PONDERADORES!A:P,IF(AND(INFORMACION!$T963='REFERENCIAS RIESGO'!$C$36,INFORMACION!$F963=REFERENCIAS!$C$24),16,IF(INFORMACION!$T963='REFERENCIAS RIESGO'!$C$36,13,IF(INFORMACION!$F963=REFERENCIAS!$C$24,10,7))),0)+VLOOKUP(T963,REFERENCIAS!$C:$D,2,0)*VLOOKUP($T$2,PONDERADORES!A:P,IF(AND(INFORMACION!$T963='REFERENCIAS RIESGO'!$C$36,INFORMACION!$F963=REFERENCIAS!$C$24),16,IF(INFORMACION!$T963='REFERENCIAS RIESGO'!$C$36,13,IF(INFORMACION!$F963=REFERENCIAS!$C$24,10,7))),0)+VLOOKUP(IF(J963&lt;=0.2,0.2,IF(AND(J963&gt;0.2,J963&lt;=0.4),0.4,IF(AND(J963&gt;0.4,J963&lt;=0.6),0.6,IF(AND(J963&gt;0.6,J963&lt;=0.8),0.8,IF(AND(J963&gt;0.8,J963&lt;=1),1))))),REFERENCIAS!$C:$D,2,0)*VLOOKUP($J$2,PONDERADORES!A:P,IF(AND(INFORMACION!$T963='REFERENCIAS RIESGO'!$C$36,INFORMACION!$F963=REFERENCIAS!$C$24),16,IF(INFORMACION!$T963='REFERENCIAS RIESGO'!$C$36,13,IF(INFORMACION!$F963=REFERENCIAS!$C$24,10,7))),0)</f>
        <v>#REF!</v>
      </c>
      <c r="Y963" s="68">
        <f>+VLOOKUP(M963,REFERENCIAS!$C:$D,2,0)*VLOOKUP($M$2,PONDERADORES!$A$7:$G$9,7,0)+VLOOKUP(N963,REFERENCIAS!$C:$D,2,0)*VLOOKUP($N$2,PONDERADORES!$A$7:$G$9,7,0)+VLOOKUP(O963,REFERENCIAS!$C:$D,2,0)*VLOOKUP($O$2,PONDERADORES!$A$7:$G$9,7,0)</f>
        <v>0.2</v>
      </c>
      <c r="Z963" s="2">
        <f>+VLOOKUP(IF(R963&lt;0.1,0,IF(AND(R963&gt;=0.1,R963&lt;0.2),0.1,IF(AND(R963&gt;=0.2,R963&lt;0.3),0.2,IF(R963&gt;0.3,0.3,)))),REFERENCIAS!$C:$D,2,0)*VLOOKUP($R$2,PONDERADORES!$A$11:$G$11,7,0)</f>
        <v>15</v>
      </c>
      <c r="AA963" s="92"/>
      <c r="AB963" s="95" t="e">
        <f t="shared" ca="1" si="55"/>
        <v>#REF!</v>
      </c>
      <c r="AC963" s="23" t="e">
        <f ca="1">IF(AB963&gt;REFERENCIAS!$C$62,REFERENCIAS!$B$62,IF(AND(AB963&gt;=REFERENCIAS!$C$63,AB963&lt;REFERENCIAS!$D$63),REFERENCIAS!$B$63,IF(AND(AB963&gt;REFERENCIAS!$C$64,AB963&lt;=REFERENCIAS!$D$64),REFERENCIAS!$B$64,IF(AND(AB963&gt;=REFERENCIAS!$C$65,AB963&lt;REFERENCIAS!$D$65),REFERENCIAS!$B$65, "Revisar"))))</f>
        <v>#REF!</v>
      </c>
      <c r="AD963" s="94" t="e">
        <f ca="1">VLOOKUP(AC963,REFERENCIAS!$B$62:$G$65,4,FALSE)</f>
        <v>#REF!</v>
      </c>
      <c r="AJ963" s="20"/>
    </row>
    <row r="964" spans="1:36" ht="17.25" x14ac:dyDescent="0.25">
      <c r="A964" s="74"/>
      <c r="B964" s="19"/>
      <c r="C964" s="19"/>
      <c r="D964" s="50"/>
      <c r="E964" s="73"/>
      <c r="F964" s="74"/>
      <c r="G964" s="9"/>
      <c r="H964" s="48"/>
      <c r="I964" s="49">
        <f t="shared" ca="1" si="53"/>
        <v>2022</v>
      </c>
      <c r="J964" s="22">
        <f t="shared" ref="J964:J1027" ca="1" si="56">IF(I964&gt;G964,1,I964/G964)</f>
        <v>1</v>
      </c>
      <c r="K964" s="19"/>
      <c r="L964" s="73"/>
      <c r="M964" s="74"/>
      <c r="N964" s="19"/>
      <c r="O964" s="73"/>
      <c r="P964" s="82">
        <v>1</v>
      </c>
      <c r="Q964" s="24">
        <v>1</v>
      </c>
      <c r="R964" s="81">
        <f t="shared" si="54"/>
        <v>1</v>
      </c>
      <c r="S964" s="87"/>
      <c r="T964" s="19"/>
      <c r="U964" s="25"/>
      <c r="V964" s="25"/>
      <c r="W964" s="81"/>
      <c r="X964" s="91" t="e">
        <f ca="1">+VLOOKUP(#REF!,REFERENCIAS!$C:$D,2,0)*VLOOKUP(#REF!,PONDERADORES!A:P,IF(AND(INFORMACION!$T964='REFERENCIAS RIESGO'!$C$36,INFORMACION!$F964=REFERENCIAS!$C$24),16,IF(INFORMACION!$T964='REFERENCIAS RIESGO'!$C$36,13,IF(INFORMACION!$F964=REFERENCIAS!$C$24,10,7))),0)+VLOOKUP(K964,REFERENCIAS!$C:$D,2,0)*VLOOKUP($K$2,PONDERADORES!A:P,IF(AND(INFORMACION!$T964='REFERENCIAS RIESGO'!$C$36,INFORMACION!$F964=REFERENCIAS!$C$24),16,IF(INFORMACION!$T964='REFERENCIAS RIESGO'!$C$36,13,IF(INFORMACION!$F964=REFERENCIAS!$C$24,10,7))),0)+VLOOKUP(L964,REFERENCIAS!$C:$D,2,0)*VLOOKUP($L$2,PONDERADORES!A:P,IF(AND(INFORMACION!$T964='REFERENCIAS RIESGO'!$C$36,INFORMACION!$F964=REFERENCIAS!$C$24),16,IF(INFORMACION!$T964='REFERENCIAS RIESGO'!$C$36,13,IF(INFORMACION!$F964=REFERENCIAS!$C$24,10,7))),0)+VLOOKUP(F964,REFERENCIAS!$C:$D,2,0)*VLOOKUP($F$2,PONDERADORES!A:P,IF(AND(INFORMACION!$T964='REFERENCIAS RIESGO'!$C$36,INFORMACION!$F964=REFERENCIAS!$C$24),16,IF(INFORMACION!$T964='REFERENCIAS RIESGO'!$C$36,13,IF(INFORMACION!$F964=REFERENCIAS!$C$24,10,7))),0)+VLOOKUP(T964,REFERENCIAS!$C:$D,2,0)*VLOOKUP($T$2,PONDERADORES!A:P,IF(AND(INFORMACION!$T964='REFERENCIAS RIESGO'!$C$36,INFORMACION!$F964=REFERENCIAS!$C$24),16,IF(INFORMACION!$T964='REFERENCIAS RIESGO'!$C$36,13,IF(INFORMACION!$F964=REFERENCIAS!$C$24,10,7))),0)+VLOOKUP(IF(J964&lt;=0.2,0.2,IF(AND(J964&gt;0.2,J964&lt;=0.4),0.4,IF(AND(J964&gt;0.4,J964&lt;=0.6),0.6,IF(AND(J964&gt;0.6,J964&lt;=0.8),0.8,IF(AND(J964&gt;0.8,J964&lt;=1),1))))),REFERENCIAS!$C:$D,2,0)*VLOOKUP($J$2,PONDERADORES!A:P,IF(AND(INFORMACION!$T964='REFERENCIAS RIESGO'!$C$36,INFORMACION!$F964=REFERENCIAS!$C$24),16,IF(INFORMACION!$T964='REFERENCIAS RIESGO'!$C$36,13,IF(INFORMACION!$F964=REFERENCIAS!$C$24,10,7))),0)</f>
        <v>#REF!</v>
      </c>
      <c r="Y964" s="68">
        <f>+VLOOKUP(M964,REFERENCIAS!$C:$D,2,0)*VLOOKUP($M$2,PONDERADORES!$A$7:$G$9,7,0)+VLOOKUP(N964,REFERENCIAS!$C:$D,2,0)*VLOOKUP($N$2,PONDERADORES!$A$7:$G$9,7,0)+VLOOKUP(O964,REFERENCIAS!$C:$D,2,0)*VLOOKUP($O$2,PONDERADORES!$A$7:$G$9,7,0)</f>
        <v>0.2</v>
      </c>
      <c r="Z964" s="2">
        <f>+VLOOKUP(IF(R964&lt;0.1,0,IF(AND(R964&gt;=0.1,R964&lt;0.2),0.1,IF(AND(R964&gt;=0.2,R964&lt;0.3),0.2,IF(R964&gt;0.3,0.3,)))),REFERENCIAS!$C:$D,2,0)*VLOOKUP($R$2,PONDERADORES!$A$11:$G$11,7,0)</f>
        <v>15</v>
      </c>
      <c r="AA964" s="92"/>
      <c r="AB964" s="95" t="e">
        <f t="shared" ca="1" si="55"/>
        <v>#REF!</v>
      </c>
      <c r="AC964" s="23" t="e">
        <f ca="1">IF(AB964&gt;REFERENCIAS!$C$62,REFERENCIAS!$B$62,IF(AND(AB964&gt;=REFERENCIAS!$C$63,AB964&lt;REFERENCIAS!$D$63),REFERENCIAS!$B$63,IF(AND(AB964&gt;REFERENCIAS!$C$64,AB964&lt;=REFERENCIAS!$D$64),REFERENCIAS!$B$64,IF(AND(AB964&gt;=REFERENCIAS!$C$65,AB964&lt;REFERENCIAS!$D$65),REFERENCIAS!$B$65, "Revisar"))))</f>
        <v>#REF!</v>
      </c>
      <c r="AD964" s="94" t="e">
        <f ca="1">VLOOKUP(AC964,REFERENCIAS!$B$62:$G$65,4,FALSE)</f>
        <v>#REF!</v>
      </c>
      <c r="AJ964" s="20"/>
    </row>
    <row r="965" spans="1:36" ht="17.25" x14ac:dyDescent="0.25">
      <c r="A965" s="74"/>
      <c r="B965" s="19"/>
      <c r="C965" s="19"/>
      <c r="D965" s="50"/>
      <c r="E965" s="73"/>
      <c r="F965" s="74"/>
      <c r="G965" s="9"/>
      <c r="H965" s="48"/>
      <c r="I965" s="49">
        <f t="shared" ref="I965:I1028" ca="1" si="57">(YEAR(NOW())-H965)</f>
        <v>2022</v>
      </c>
      <c r="J965" s="22">
        <f t="shared" ca="1" si="56"/>
        <v>1</v>
      </c>
      <c r="K965" s="19"/>
      <c r="L965" s="73"/>
      <c r="M965" s="74"/>
      <c r="N965" s="19"/>
      <c r="O965" s="73"/>
      <c r="P965" s="82">
        <v>1</v>
      </c>
      <c r="Q965" s="24">
        <v>1</v>
      </c>
      <c r="R965" s="81">
        <f t="shared" si="54"/>
        <v>1</v>
      </c>
      <c r="S965" s="87"/>
      <c r="T965" s="19"/>
      <c r="U965" s="25"/>
      <c r="V965" s="25"/>
      <c r="W965" s="81"/>
      <c r="X965" s="91" t="e">
        <f ca="1">+VLOOKUP(#REF!,REFERENCIAS!$C:$D,2,0)*VLOOKUP(#REF!,PONDERADORES!A:P,IF(AND(INFORMACION!$T965='REFERENCIAS RIESGO'!$C$36,INFORMACION!$F965=REFERENCIAS!$C$24),16,IF(INFORMACION!$T965='REFERENCIAS RIESGO'!$C$36,13,IF(INFORMACION!$F965=REFERENCIAS!$C$24,10,7))),0)+VLOOKUP(K965,REFERENCIAS!$C:$D,2,0)*VLOOKUP($K$2,PONDERADORES!A:P,IF(AND(INFORMACION!$T965='REFERENCIAS RIESGO'!$C$36,INFORMACION!$F965=REFERENCIAS!$C$24),16,IF(INFORMACION!$T965='REFERENCIAS RIESGO'!$C$36,13,IF(INFORMACION!$F965=REFERENCIAS!$C$24,10,7))),0)+VLOOKUP(L965,REFERENCIAS!$C:$D,2,0)*VLOOKUP($L$2,PONDERADORES!A:P,IF(AND(INFORMACION!$T965='REFERENCIAS RIESGO'!$C$36,INFORMACION!$F965=REFERENCIAS!$C$24),16,IF(INFORMACION!$T965='REFERENCIAS RIESGO'!$C$36,13,IF(INFORMACION!$F965=REFERENCIAS!$C$24,10,7))),0)+VLOOKUP(F965,REFERENCIAS!$C:$D,2,0)*VLOOKUP($F$2,PONDERADORES!A:P,IF(AND(INFORMACION!$T965='REFERENCIAS RIESGO'!$C$36,INFORMACION!$F965=REFERENCIAS!$C$24),16,IF(INFORMACION!$T965='REFERENCIAS RIESGO'!$C$36,13,IF(INFORMACION!$F965=REFERENCIAS!$C$24,10,7))),0)+VLOOKUP(T965,REFERENCIAS!$C:$D,2,0)*VLOOKUP($T$2,PONDERADORES!A:P,IF(AND(INFORMACION!$T965='REFERENCIAS RIESGO'!$C$36,INFORMACION!$F965=REFERENCIAS!$C$24),16,IF(INFORMACION!$T965='REFERENCIAS RIESGO'!$C$36,13,IF(INFORMACION!$F965=REFERENCIAS!$C$24,10,7))),0)+VLOOKUP(IF(J965&lt;=0.2,0.2,IF(AND(J965&gt;0.2,J965&lt;=0.4),0.4,IF(AND(J965&gt;0.4,J965&lt;=0.6),0.6,IF(AND(J965&gt;0.6,J965&lt;=0.8),0.8,IF(AND(J965&gt;0.8,J965&lt;=1),1))))),REFERENCIAS!$C:$D,2,0)*VLOOKUP($J$2,PONDERADORES!A:P,IF(AND(INFORMACION!$T965='REFERENCIAS RIESGO'!$C$36,INFORMACION!$F965=REFERENCIAS!$C$24),16,IF(INFORMACION!$T965='REFERENCIAS RIESGO'!$C$36,13,IF(INFORMACION!$F965=REFERENCIAS!$C$24,10,7))),0)</f>
        <v>#REF!</v>
      </c>
      <c r="Y965" s="68">
        <f>+VLOOKUP(M965,REFERENCIAS!$C:$D,2,0)*VLOOKUP($M$2,PONDERADORES!$A$7:$G$9,7,0)+VLOOKUP(N965,REFERENCIAS!$C:$D,2,0)*VLOOKUP($N$2,PONDERADORES!$A$7:$G$9,7,0)+VLOOKUP(O965,REFERENCIAS!$C:$D,2,0)*VLOOKUP($O$2,PONDERADORES!$A$7:$G$9,7,0)</f>
        <v>0.2</v>
      </c>
      <c r="Z965" s="2">
        <f>+VLOOKUP(IF(R965&lt;0.1,0,IF(AND(R965&gt;=0.1,R965&lt;0.2),0.1,IF(AND(R965&gt;=0.2,R965&lt;0.3),0.2,IF(R965&gt;0.3,0.3,)))),REFERENCIAS!$C:$D,2,0)*VLOOKUP($R$2,PONDERADORES!$A$11:$G$11,7,0)</f>
        <v>15</v>
      </c>
      <c r="AA965" s="92"/>
      <c r="AB965" s="95" t="e">
        <f t="shared" ca="1" si="55"/>
        <v>#REF!</v>
      </c>
      <c r="AC965" s="23" t="e">
        <f ca="1">IF(AB965&gt;REFERENCIAS!$C$62,REFERENCIAS!$B$62,IF(AND(AB965&gt;=REFERENCIAS!$C$63,AB965&lt;REFERENCIAS!$D$63),REFERENCIAS!$B$63,IF(AND(AB965&gt;REFERENCIAS!$C$64,AB965&lt;=REFERENCIAS!$D$64),REFERENCIAS!$B$64,IF(AND(AB965&gt;=REFERENCIAS!$C$65,AB965&lt;REFERENCIAS!$D$65),REFERENCIAS!$B$65, "Revisar"))))</f>
        <v>#REF!</v>
      </c>
      <c r="AD965" s="94" t="e">
        <f ca="1">VLOOKUP(AC965,REFERENCIAS!$B$62:$G$65,4,FALSE)</f>
        <v>#REF!</v>
      </c>
      <c r="AJ965" s="20"/>
    </row>
    <row r="966" spans="1:36" ht="17.25" x14ac:dyDescent="0.25">
      <c r="A966" s="74"/>
      <c r="B966" s="19"/>
      <c r="C966" s="19"/>
      <c r="D966" s="50"/>
      <c r="E966" s="73"/>
      <c r="F966" s="74"/>
      <c r="G966" s="9"/>
      <c r="H966" s="48"/>
      <c r="I966" s="49">
        <f t="shared" ca="1" si="57"/>
        <v>2022</v>
      </c>
      <c r="J966" s="22">
        <f t="shared" ca="1" si="56"/>
        <v>1</v>
      </c>
      <c r="K966" s="19"/>
      <c r="L966" s="73"/>
      <c r="M966" s="74"/>
      <c r="N966" s="19"/>
      <c r="O966" s="73"/>
      <c r="P966" s="82">
        <v>1</v>
      </c>
      <c r="Q966" s="24">
        <v>1</v>
      </c>
      <c r="R966" s="81">
        <f t="shared" ref="R966:R1029" si="58">+Q966/P966</f>
        <v>1</v>
      </c>
      <c r="S966" s="87"/>
      <c r="T966" s="19"/>
      <c r="U966" s="25"/>
      <c r="V966" s="25"/>
      <c r="W966" s="81"/>
      <c r="X966" s="91" t="e">
        <f ca="1">+VLOOKUP(#REF!,REFERENCIAS!$C:$D,2,0)*VLOOKUP(#REF!,PONDERADORES!A:P,IF(AND(INFORMACION!$T966='REFERENCIAS RIESGO'!$C$36,INFORMACION!$F966=REFERENCIAS!$C$24),16,IF(INFORMACION!$T966='REFERENCIAS RIESGO'!$C$36,13,IF(INFORMACION!$F966=REFERENCIAS!$C$24,10,7))),0)+VLOOKUP(K966,REFERENCIAS!$C:$D,2,0)*VLOOKUP($K$2,PONDERADORES!A:P,IF(AND(INFORMACION!$T966='REFERENCIAS RIESGO'!$C$36,INFORMACION!$F966=REFERENCIAS!$C$24),16,IF(INFORMACION!$T966='REFERENCIAS RIESGO'!$C$36,13,IF(INFORMACION!$F966=REFERENCIAS!$C$24,10,7))),0)+VLOOKUP(L966,REFERENCIAS!$C:$D,2,0)*VLOOKUP($L$2,PONDERADORES!A:P,IF(AND(INFORMACION!$T966='REFERENCIAS RIESGO'!$C$36,INFORMACION!$F966=REFERENCIAS!$C$24),16,IF(INFORMACION!$T966='REFERENCIAS RIESGO'!$C$36,13,IF(INFORMACION!$F966=REFERENCIAS!$C$24,10,7))),0)+VLOOKUP(F966,REFERENCIAS!$C:$D,2,0)*VLOOKUP($F$2,PONDERADORES!A:P,IF(AND(INFORMACION!$T966='REFERENCIAS RIESGO'!$C$36,INFORMACION!$F966=REFERENCIAS!$C$24),16,IF(INFORMACION!$T966='REFERENCIAS RIESGO'!$C$36,13,IF(INFORMACION!$F966=REFERENCIAS!$C$24,10,7))),0)+VLOOKUP(T966,REFERENCIAS!$C:$D,2,0)*VLOOKUP($T$2,PONDERADORES!A:P,IF(AND(INFORMACION!$T966='REFERENCIAS RIESGO'!$C$36,INFORMACION!$F966=REFERENCIAS!$C$24),16,IF(INFORMACION!$T966='REFERENCIAS RIESGO'!$C$36,13,IF(INFORMACION!$F966=REFERENCIAS!$C$24,10,7))),0)+VLOOKUP(IF(J966&lt;=0.2,0.2,IF(AND(J966&gt;0.2,J966&lt;=0.4),0.4,IF(AND(J966&gt;0.4,J966&lt;=0.6),0.6,IF(AND(J966&gt;0.6,J966&lt;=0.8),0.8,IF(AND(J966&gt;0.8,J966&lt;=1),1))))),REFERENCIAS!$C:$D,2,0)*VLOOKUP($J$2,PONDERADORES!A:P,IF(AND(INFORMACION!$T966='REFERENCIAS RIESGO'!$C$36,INFORMACION!$F966=REFERENCIAS!$C$24),16,IF(INFORMACION!$T966='REFERENCIAS RIESGO'!$C$36,13,IF(INFORMACION!$F966=REFERENCIAS!$C$24,10,7))),0)</f>
        <v>#REF!</v>
      </c>
      <c r="Y966" s="68">
        <f>+VLOOKUP(M966,REFERENCIAS!$C:$D,2,0)*VLOOKUP($M$2,PONDERADORES!$A$7:$G$9,7,0)+VLOOKUP(N966,REFERENCIAS!$C:$D,2,0)*VLOOKUP($N$2,PONDERADORES!$A$7:$G$9,7,0)+VLOOKUP(O966,REFERENCIAS!$C:$D,2,0)*VLOOKUP($O$2,PONDERADORES!$A$7:$G$9,7,0)</f>
        <v>0.2</v>
      </c>
      <c r="Z966" s="2">
        <f>+VLOOKUP(IF(R966&lt;0.1,0,IF(AND(R966&gt;=0.1,R966&lt;0.2),0.1,IF(AND(R966&gt;=0.2,R966&lt;0.3),0.2,IF(R966&gt;0.3,0.3,)))),REFERENCIAS!$C:$D,2,0)*VLOOKUP($R$2,PONDERADORES!$A$11:$G$11,7,0)</f>
        <v>15</v>
      </c>
      <c r="AA966" s="92"/>
      <c r="AB966" s="95" t="e">
        <f t="shared" ref="AB966:AB1029" ca="1" si="59">+X966+Y966+Z966</f>
        <v>#REF!</v>
      </c>
      <c r="AC966" s="23" t="e">
        <f ca="1">IF(AB966&gt;REFERENCIAS!$C$62,REFERENCIAS!$B$62,IF(AND(AB966&gt;=REFERENCIAS!$C$63,AB966&lt;REFERENCIAS!$D$63),REFERENCIAS!$B$63,IF(AND(AB966&gt;REFERENCIAS!$C$64,AB966&lt;=REFERENCIAS!$D$64),REFERENCIAS!$B$64,IF(AND(AB966&gt;=REFERENCIAS!$C$65,AB966&lt;REFERENCIAS!$D$65),REFERENCIAS!$B$65, "Revisar"))))</f>
        <v>#REF!</v>
      </c>
      <c r="AD966" s="94" t="e">
        <f ca="1">VLOOKUP(AC966,REFERENCIAS!$B$62:$G$65,4,FALSE)</f>
        <v>#REF!</v>
      </c>
      <c r="AJ966" s="20"/>
    </row>
    <row r="967" spans="1:36" ht="17.25" x14ac:dyDescent="0.25">
      <c r="A967" s="74"/>
      <c r="B967" s="19"/>
      <c r="C967" s="19"/>
      <c r="D967" s="50"/>
      <c r="E967" s="73"/>
      <c r="F967" s="74"/>
      <c r="G967" s="9"/>
      <c r="H967" s="48"/>
      <c r="I967" s="49">
        <f t="shared" ca="1" si="57"/>
        <v>2022</v>
      </c>
      <c r="J967" s="22">
        <f t="shared" ca="1" si="56"/>
        <v>1</v>
      </c>
      <c r="K967" s="19"/>
      <c r="L967" s="73"/>
      <c r="M967" s="74"/>
      <c r="N967" s="19"/>
      <c r="O967" s="73"/>
      <c r="P967" s="82">
        <v>1</v>
      </c>
      <c r="Q967" s="24">
        <v>1</v>
      </c>
      <c r="R967" s="81">
        <f t="shared" si="58"/>
        <v>1</v>
      </c>
      <c r="S967" s="87"/>
      <c r="T967" s="19"/>
      <c r="U967" s="25"/>
      <c r="V967" s="25"/>
      <c r="W967" s="81"/>
      <c r="X967" s="91" t="e">
        <f ca="1">+VLOOKUP(#REF!,REFERENCIAS!$C:$D,2,0)*VLOOKUP(#REF!,PONDERADORES!A:P,IF(AND(INFORMACION!$T967='REFERENCIAS RIESGO'!$C$36,INFORMACION!$F967=REFERENCIAS!$C$24),16,IF(INFORMACION!$T967='REFERENCIAS RIESGO'!$C$36,13,IF(INFORMACION!$F967=REFERENCIAS!$C$24,10,7))),0)+VLOOKUP(K967,REFERENCIAS!$C:$D,2,0)*VLOOKUP($K$2,PONDERADORES!A:P,IF(AND(INFORMACION!$T967='REFERENCIAS RIESGO'!$C$36,INFORMACION!$F967=REFERENCIAS!$C$24),16,IF(INFORMACION!$T967='REFERENCIAS RIESGO'!$C$36,13,IF(INFORMACION!$F967=REFERENCIAS!$C$24,10,7))),0)+VLOOKUP(L967,REFERENCIAS!$C:$D,2,0)*VLOOKUP($L$2,PONDERADORES!A:P,IF(AND(INFORMACION!$T967='REFERENCIAS RIESGO'!$C$36,INFORMACION!$F967=REFERENCIAS!$C$24),16,IF(INFORMACION!$T967='REFERENCIAS RIESGO'!$C$36,13,IF(INFORMACION!$F967=REFERENCIAS!$C$24,10,7))),0)+VLOOKUP(F967,REFERENCIAS!$C:$D,2,0)*VLOOKUP($F$2,PONDERADORES!A:P,IF(AND(INFORMACION!$T967='REFERENCIAS RIESGO'!$C$36,INFORMACION!$F967=REFERENCIAS!$C$24),16,IF(INFORMACION!$T967='REFERENCIAS RIESGO'!$C$36,13,IF(INFORMACION!$F967=REFERENCIAS!$C$24,10,7))),0)+VLOOKUP(T967,REFERENCIAS!$C:$D,2,0)*VLOOKUP($T$2,PONDERADORES!A:P,IF(AND(INFORMACION!$T967='REFERENCIAS RIESGO'!$C$36,INFORMACION!$F967=REFERENCIAS!$C$24),16,IF(INFORMACION!$T967='REFERENCIAS RIESGO'!$C$36,13,IF(INFORMACION!$F967=REFERENCIAS!$C$24,10,7))),0)+VLOOKUP(IF(J967&lt;=0.2,0.2,IF(AND(J967&gt;0.2,J967&lt;=0.4),0.4,IF(AND(J967&gt;0.4,J967&lt;=0.6),0.6,IF(AND(J967&gt;0.6,J967&lt;=0.8),0.8,IF(AND(J967&gt;0.8,J967&lt;=1),1))))),REFERENCIAS!$C:$D,2,0)*VLOOKUP($J$2,PONDERADORES!A:P,IF(AND(INFORMACION!$T967='REFERENCIAS RIESGO'!$C$36,INFORMACION!$F967=REFERENCIAS!$C$24),16,IF(INFORMACION!$T967='REFERENCIAS RIESGO'!$C$36,13,IF(INFORMACION!$F967=REFERENCIAS!$C$24,10,7))),0)</f>
        <v>#REF!</v>
      </c>
      <c r="Y967" s="68">
        <f>+VLOOKUP(M967,REFERENCIAS!$C:$D,2,0)*VLOOKUP($M$2,PONDERADORES!$A$7:$G$9,7,0)+VLOOKUP(N967,REFERENCIAS!$C:$D,2,0)*VLOOKUP($N$2,PONDERADORES!$A$7:$G$9,7,0)+VLOOKUP(O967,REFERENCIAS!$C:$D,2,0)*VLOOKUP($O$2,PONDERADORES!$A$7:$G$9,7,0)</f>
        <v>0.2</v>
      </c>
      <c r="Z967" s="2">
        <f>+VLOOKUP(IF(R967&lt;0.1,0,IF(AND(R967&gt;=0.1,R967&lt;0.2),0.1,IF(AND(R967&gt;=0.2,R967&lt;0.3),0.2,IF(R967&gt;0.3,0.3,)))),REFERENCIAS!$C:$D,2,0)*VLOOKUP($R$2,PONDERADORES!$A$11:$G$11,7,0)</f>
        <v>15</v>
      </c>
      <c r="AA967" s="92"/>
      <c r="AB967" s="95" t="e">
        <f t="shared" ca="1" si="59"/>
        <v>#REF!</v>
      </c>
      <c r="AC967" s="23" t="e">
        <f ca="1">IF(AB967&gt;REFERENCIAS!$C$62,REFERENCIAS!$B$62,IF(AND(AB967&gt;=REFERENCIAS!$C$63,AB967&lt;REFERENCIAS!$D$63),REFERENCIAS!$B$63,IF(AND(AB967&gt;REFERENCIAS!$C$64,AB967&lt;=REFERENCIAS!$D$64),REFERENCIAS!$B$64,IF(AND(AB967&gt;=REFERENCIAS!$C$65,AB967&lt;REFERENCIAS!$D$65),REFERENCIAS!$B$65, "Revisar"))))</f>
        <v>#REF!</v>
      </c>
      <c r="AD967" s="94" t="e">
        <f ca="1">VLOOKUP(AC967,REFERENCIAS!$B$62:$G$65,4,FALSE)</f>
        <v>#REF!</v>
      </c>
      <c r="AJ967" s="20"/>
    </row>
    <row r="968" spans="1:36" ht="17.25" x14ac:dyDescent="0.25">
      <c r="A968" s="74"/>
      <c r="B968" s="19"/>
      <c r="C968" s="19"/>
      <c r="D968" s="50"/>
      <c r="E968" s="73"/>
      <c r="F968" s="74"/>
      <c r="G968" s="9"/>
      <c r="H968" s="48"/>
      <c r="I968" s="49">
        <f t="shared" ca="1" si="57"/>
        <v>2022</v>
      </c>
      <c r="J968" s="22">
        <f t="shared" ca="1" si="56"/>
        <v>1</v>
      </c>
      <c r="K968" s="19"/>
      <c r="L968" s="73"/>
      <c r="M968" s="74"/>
      <c r="N968" s="19"/>
      <c r="O968" s="73"/>
      <c r="P968" s="82">
        <v>1</v>
      </c>
      <c r="Q968" s="24">
        <v>1</v>
      </c>
      <c r="R968" s="81">
        <f t="shared" si="58"/>
        <v>1</v>
      </c>
      <c r="S968" s="87"/>
      <c r="T968" s="19"/>
      <c r="U968" s="25"/>
      <c r="V968" s="25"/>
      <c r="W968" s="81"/>
      <c r="X968" s="91" t="e">
        <f ca="1">+VLOOKUP(#REF!,REFERENCIAS!$C:$D,2,0)*VLOOKUP(#REF!,PONDERADORES!A:P,IF(AND(INFORMACION!$T968='REFERENCIAS RIESGO'!$C$36,INFORMACION!$F968=REFERENCIAS!$C$24),16,IF(INFORMACION!$T968='REFERENCIAS RIESGO'!$C$36,13,IF(INFORMACION!$F968=REFERENCIAS!$C$24,10,7))),0)+VLOOKUP(K968,REFERENCIAS!$C:$D,2,0)*VLOOKUP($K$2,PONDERADORES!A:P,IF(AND(INFORMACION!$T968='REFERENCIAS RIESGO'!$C$36,INFORMACION!$F968=REFERENCIAS!$C$24),16,IF(INFORMACION!$T968='REFERENCIAS RIESGO'!$C$36,13,IF(INFORMACION!$F968=REFERENCIAS!$C$24,10,7))),0)+VLOOKUP(L968,REFERENCIAS!$C:$D,2,0)*VLOOKUP($L$2,PONDERADORES!A:P,IF(AND(INFORMACION!$T968='REFERENCIAS RIESGO'!$C$36,INFORMACION!$F968=REFERENCIAS!$C$24),16,IF(INFORMACION!$T968='REFERENCIAS RIESGO'!$C$36,13,IF(INFORMACION!$F968=REFERENCIAS!$C$24,10,7))),0)+VLOOKUP(F968,REFERENCIAS!$C:$D,2,0)*VLOOKUP($F$2,PONDERADORES!A:P,IF(AND(INFORMACION!$T968='REFERENCIAS RIESGO'!$C$36,INFORMACION!$F968=REFERENCIAS!$C$24),16,IF(INFORMACION!$T968='REFERENCIAS RIESGO'!$C$36,13,IF(INFORMACION!$F968=REFERENCIAS!$C$24,10,7))),0)+VLOOKUP(T968,REFERENCIAS!$C:$D,2,0)*VLOOKUP($T$2,PONDERADORES!A:P,IF(AND(INFORMACION!$T968='REFERENCIAS RIESGO'!$C$36,INFORMACION!$F968=REFERENCIAS!$C$24),16,IF(INFORMACION!$T968='REFERENCIAS RIESGO'!$C$36,13,IF(INFORMACION!$F968=REFERENCIAS!$C$24,10,7))),0)+VLOOKUP(IF(J968&lt;=0.2,0.2,IF(AND(J968&gt;0.2,J968&lt;=0.4),0.4,IF(AND(J968&gt;0.4,J968&lt;=0.6),0.6,IF(AND(J968&gt;0.6,J968&lt;=0.8),0.8,IF(AND(J968&gt;0.8,J968&lt;=1),1))))),REFERENCIAS!$C:$D,2,0)*VLOOKUP($J$2,PONDERADORES!A:P,IF(AND(INFORMACION!$T968='REFERENCIAS RIESGO'!$C$36,INFORMACION!$F968=REFERENCIAS!$C$24),16,IF(INFORMACION!$T968='REFERENCIAS RIESGO'!$C$36,13,IF(INFORMACION!$F968=REFERENCIAS!$C$24,10,7))),0)</f>
        <v>#REF!</v>
      </c>
      <c r="Y968" s="68">
        <f>+VLOOKUP(M968,REFERENCIAS!$C:$D,2,0)*VLOOKUP($M$2,PONDERADORES!$A$7:$G$9,7,0)+VLOOKUP(N968,REFERENCIAS!$C:$D,2,0)*VLOOKUP($N$2,PONDERADORES!$A$7:$G$9,7,0)+VLOOKUP(O968,REFERENCIAS!$C:$D,2,0)*VLOOKUP($O$2,PONDERADORES!$A$7:$G$9,7,0)</f>
        <v>0.2</v>
      </c>
      <c r="Z968" s="2">
        <f>+VLOOKUP(IF(R968&lt;0.1,0,IF(AND(R968&gt;=0.1,R968&lt;0.2),0.1,IF(AND(R968&gt;=0.2,R968&lt;0.3),0.2,IF(R968&gt;0.3,0.3,)))),REFERENCIAS!$C:$D,2,0)*VLOOKUP($R$2,PONDERADORES!$A$11:$G$11,7,0)</f>
        <v>15</v>
      </c>
      <c r="AA968" s="92"/>
      <c r="AB968" s="95" t="e">
        <f t="shared" ca="1" si="59"/>
        <v>#REF!</v>
      </c>
      <c r="AC968" s="23" t="e">
        <f ca="1">IF(AB968&gt;REFERENCIAS!$C$62,REFERENCIAS!$B$62,IF(AND(AB968&gt;=REFERENCIAS!$C$63,AB968&lt;REFERENCIAS!$D$63),REFERENCIAS!$B$63,IF(AND(AB968&gt;REFERENCIAS!$C$64,AB968&lt;=REFERENCIAS!$D$64),REFERENCIAS!$B$64,IF(AND(AB968&gt;=REFERENCIAS!$C$65,AB968&lt;REFERENCIAS!$D$65),REFERENCIAS!$B$65, "Revisar"))))</f>
        <v>#REF!</v>
      </c>
      <c r="AD968" s="94" t="e">
        <f ca="1">VLOOKUP(AC968,REFERENCIAS!$B$62:$G$65,4,FALSE)</f>
        <v>#REF!</v>
      </c>
      <c r="AJ968" s="20"/>
    </row>
    <row r="969" spans="1:36" ht="17.25" x14ac:dyDescent="0.25">
      <c r="A969" s="74"/>
      <c r="B969" s="19"/>
      <c r="C969" s="19"/>
      <c r="D969" s="50"/>
      <c r="E969" s="73"/>
      <c r="F969" s="74"/>
      <c r="G969" s="9"/>
      <c r="H969" s="48"/>
      <c r="I969" s="49">
        <f t="shared" ca="1" si="57"/>
        <v>2022</v>
      </c>
      <c r="J969" s="22">
        <f t="shared" ca="1" si="56"/>
        <v>1</v>
      </c>
      <c r="K969" s="19"/>
      <c r="L969" s="73"/>
      <c r="M969" s="74"/>
      <c r="N969" s="19"/>
      <c r="O969" s="73"/>
      <c r="P969" s="82">
        <v>1</v>
      </c>
      <c r="Q969" s="24">
        <v>1</v>
      </c>
      <c r="R969" s="81">
        <f t="shared" si="58"/>
        <v>1</v>
      </c>
      <c r="S969" s="87"/>
      <c r="T969" s="19"/>
      <c r="U969" s="25"/>
      <c r="V969" s="25"/>
      <c r="W969" s="81"/>
      <c r="X969" s="91" t="e">
        <f ca="1">+VLOOKUP(#REF!,REFERENCIAS!$C:$D,2,0)*VLOOKUP(#REF!,PONDERADORES!A:P,IF(AND(INFORMACION!$T969='REFERENCIAS RIESGO'!$C$36,INFORMACION!$F969=REFERENCIAS!$C$24),16,IF(INFORMACION!$T969='REFERENCIAS RIESGO'!$C$36,13,IF(INFORMACION!$F969=REFERENCIAS!$C$24,10,7))),0)+VLOOKUP(K969,REFERENCIAS!$C:$D,2,0)*VLOOKUP($K$2,PONDERADORES!A:P,IF(AND(INFORMACION!$T969='REFERENCIAS RIESGO'!$C$36,INFORMACION!$F969=REFERENCIAS!$C$24),16,IF(INFORMACION!$T969='REFERENCIAS RIESGO'!$C$36,13,IF(INFORMACION!$F969=REFERENCIAS!$C$24,10,7))),0)+VLOOKUP(L969,REFERENCIAS!$C:$D,2,0)*VLOOKUP($L$2,PONDERADORES!A:P,IF(AND(INFORMACION!$T969='REFERENCIAS RIESGO'!$C$36,INFORMACION!$F969=REFERENCIAS!$C$24),16,IF(INFORMACION!$T969='REFERENCIAS RIESGO'!$C$36,13,IF(INFORMACION!$F969=REFERENCIAS!$C$24,10,7))),0)+VLOOKUP(F969,REFERENCIAS!$C:$D,2,0)*VLOOKUP($F$2,PONDERADORES!A:P,IF(AND(INFORMACION!$T969='REFERENCIAS RIESGO'!$C$36,INFORMACION!$F969=REFERENCIAS!$C$24),16,IF(INFORMACION!$T969='REFERENCIAS RIESGO'!$C$36,13,IF(INFORMACION!$F969=REFERENCIAS!$C$24,10,7))),0)+VLOOKUP(T969,REFERENCIAS!$C:$D,2,0)*VLOOKUP($T$2,PONDERADORES!A:P,IF(AND(INFORMACION!$T969='REFERENCIAS RIESGO'!$C$36,INFORMACION!$F969=REFERENCIAS!$C$24),16,IF(INFORMACION!$T969='REFERENCIAS RIESGO'!$C$36,13,IF(INFORMACION!$F969=REFERENCIAS!$C$24,10,7))),0)+VLOOKUP(IF(J969&lt;=0.2,0.2,IF(AND(J969&gt;0.2,J969&lt;=0.4),0.4,IF(AND(J969&gt;0.4,J969&lt;=0.6),0.6,IF(AND(J969&gt;0.6,J969&lt;=0.8),0.8,IF(AND(J969&gt;0.8,J969&lt;=1),1))))),REFERENCIAS!$C:$D,2,0)*VLOOKUP($J$2,PONDERADORES!A:P,IF(AND(INFORMACION!$T969='REFERENCIAS RIESGO'!$C$36,INFORMACION!$F969=REFERENCIAS!$C$24),16,IF(INFORMACION!$T969='REFERENCIAS RIESGO'!$C$36,13,IF(INFORMACION!$F969=REFERENCIAS!$C$24,10,7))),0)</f>
        <v>#REF!</v>
      </c>
      <c r="Y969" s="68">
        <f>+VLOOKUP(M969,REFERENCIAS!$C:$D,2,0)*VLOOKUP($M$2,PONDERADORES!$A$7:$G$9,7,0)+VLOOKUP(N969,REFERENCIAS!$C:$D,2,0)*VLOOKUP($N$2,PONDERADORES!$A$7:$G$9,7,0)+VLOOKUP(O969,REFERENCIAS!$C:$D,2,0)*VLOOKUP($O$2,PONDERADORES!$A$7:$G$9,7,0)</f>
        <v>0.2</v>
      </c>
      <c r="Z969" s="2">
        <f>+VLOOKUP(IF(R969&lt;0.1,0,IF(AND(R969&gt;=0.1,R969&lt;0.2),0.1,IF(AND(R969&gt;=0.2,R969&lt;0.3),0.2,IF(R969&gt;0.3,0.3,)))),REFERENCIAS!$C:$D,2,0)*VLOOKUP($R$2,PONDERADORES!$A$11:$G$11,7,0)</f>
        <v>15</v>
      </c>
      <c r="AA969" s="92"/>
      <c r="AB969" s="95" t="e">
        <f t="shared" ca="1" si="59"/>
        <v>#REF!</v>
      </c>
      <c r="AC969" s="23" t="e">
        <f ca="1">IF(AB969&gt;REFERENCIAS!$C$62,REFERENCIAS!$B$62,IF(AND(AB969&gt;=REFERENCIAS!$C$63,AB969&lt;REFERENCIAS!$D$63),REFERENCIAS!$B$63,IF(AND(AB969&gt;REFERENCIAS!$C$64,AB969&lt;=REFERENCIAS!$D$64),REFERENCIAS!$B$64,IF(AND(AB969&gt;=REFERENCIAS!$C$65,AB969&lt;REFERENCIAS!$D$65),REFERENCIAS!$B$65, "Revisar"))))</f>
        <v>#REF!</v>
      </c>
      <c r="AD969" s="94" t="e">
        <f ca="1">VLOOKUP(AC969,REFERENCIAS!$B$62:$G$65,4,FALSE)</f>
        <v>#REF!</v>
      </c>
      <c r="AJ969" s="20"/>
    </row>
    <row r="970" spans="1:36" ht="17.25" x14ac:dyDescent="0.25">
      <c r="A970" s="74"/>
      <c r="B970" s="19"/>
      <c r="C970" s="19"/>
      <c r="D970" s="50"/>
      <c r="E970" s="73"/>
      <c r="F970" s="74"/>
      <c r="G970" s="9"/>
      <c r="H970" s="48"/>
      <c r="I970" s="49">
        <f t="shared" ca="1" si="57"/>
        <v>2022</v>
      </c>
      <c r="J970" s="22">
        <f t="shared" ca="1" si="56"/>
        <v>1</v>
      </c>
      <c r="K970" s="19"/>
      <c r="L970" s="73"/>
      <c r="M970" s="74"/>
      <c r="N970" s="19"/>
      <c r="O970" s="73"/>
      <c r="P970" s="82">
        <v>1</v>
      </c>
      <c r="Q970" s="24">
        <v>1</v>
      </c>
      <c r="R970" s="81">
        <f t="shared" si="58"/>
        <v>1</v>
      </c>
      <c r="S970" s="87"/>
      <c r="T970" s="19"/>
      <c r="U970" s="25"/>
      <c r="V970" s="25"/>
      <c r="W970" s="81"/>
      <c r="X970" s="91" t="e">
        <f ca="1">+VLOOKUP(#REF!,REFERENCIAS!$C:$D,2,0)*VLOOKUP(#REF!,PONDERADORES!A:P,IF(AND(INFORMACION!$T970='REFERENCIAS RIESGO'!$C$36,INFORMACION!$F970=REFERENCIAS!$C$24),16,IF(INFORMACION!$T970='REFERENCIAS RIESGO'!$C$36,13,IF(INFORMACION!$F970=REFERENCIAS!$C$24,10,7))),0)+VLOOKUP(K970,REFERENCIAS!$C:$D,2,0)*VLOOKUP($K$2,PONDERADORES!A:P,IF(AND(INFORMACION!$T970='REFERENCIAS RIESGO'!$C$36,INFORMACION!$F970=REFERENCIAS!$C$24),16,IF(INFORMACION!$T970='REFERENCIAS RIESGO'!$C$36,13,IF(INFORMACION!$F970=REFERENCIAS!$C$24,10,7))),0)+VLOOKUP(L970,REFERENCIAS!$C:$D,2,0)*VLOOKUP($L$2,PONDERADORES!A:P,IF(AND(INFORMACION!$T970='REFERENCIAS RIESGO'!$C$36,INFORMACION!$F970=REFERENCIAS!$C$24),16,IF(INFORMACION!$T970='REFERENCIAS RIESGO'!$C$36,13,IF(INFORMACION!$F970=REFERENCIAS!$C$24,10,7))),0)+VLOOKUP(F970,REFERENCIAS!$C:$D,2,0)*VLOOKUP($F$2,PONDERADORES!A:P,IF(AND(INFORMACION!$T970='REFERENCIAS RIESGO'!$C$36,INFORMACION!$F970=REFERENCIAS!$C$24),16,IF(INFORMACION!$T970='REFERENCIAS RIESGO'!$C$36,13,IF(INFORMACION!$F970=REFERENCIAS!$C$24,10,7))),0)+VLOOKUP(T970,REFERENCIAS!$C:$D,2,0)*VLOOKUP($T$2,PONDERADORES!A:P,IF(AND(INFORMACION!$T970='REFERENCIAS RIESGO'!$C$36,INFORMACION!$F970=REFERENCIAS!$C$24),16,IF(INFORMACION!$T970='REFERENCIAS RIESGO'!$C$36,13,IF(INFORMACION!$F970=REFERENCIAS!$C$24,10,7))),0)+VLOOKUP(IF(J970&lt;=0.2,0.2,IF(AND(J970&gt;0.2,J970&lt;=0.4),0.4,IF(AND(J970&gt;0.4,J970&lt;=0.6),0.6,IF(AND(J970&gt;0.6,J970&lt;=0.8),0.8,IF(AND(J970&gt;0.8,J970&lt;=1),1))))),REFERENCIAS!$C:$D,2,0)*VLOOKUP($J$2,PONDERADORES!A:P,IF(AND(INFORMACION!$T970='REFERENCIAS RIESGO'!$C$36,INFORMACION!$F970=REFERENCIAS!$C$24),16,IF(INFORMACION!$T970='REFERENCIAS RIESGO'!$C$36,13,IF(INFORMACION!$F970=REFERENCIAS!$C$24,10,7))),0)</f>
        <v>#REF!</v>
      </c>
      <c r="Y970" s="68">
        <f>+VLOOKUP(M970,REFERENCIAS!$C:$D,2,0)*VLOOKUP($M$2,PONDERADORES!$A$7:$G$9,7,0)+VLOOKUP(N970,REFERENCIAS!$C:$D,2,0)*VLOOKUP($N$2,PONDERADORES!$A$7:$G$9,7,0)+VLOOKUP(O970,REFERENCIAS!$C:$D,2,0)*VLOOKUP($O$2,PONDERADORES!$A$7:$G$9,7,0)</f>
        <v>0.2</v>
      </c>
      <c r="Z970" s="2">
        <f>+VLOOKUP(IF(R970&lt;0.1,0,IF(AND(R970&gt;=0.1,R970&lt;0.2),0.1,IF(AND(R970&gt;=0.2,R970&lt;0.3),0.2,IF(R970&gt;0.3,0.3,)))),REFERENCIAS!$C:$D,2,0)*VLOOKUP($R$2,PONDERADORES!$A$11:$G$11,7,0)</f>
        <v>15</v>
      </c>
      <c r="AA970" s="92"/>
      <c r="AB970" s="95" t="e">
        <f t="shared" ca="1" si="59"/>
        <v>#REF!</v>
      </c>
      <c r="AC970" s="23" t="e">
        <f ca="1">IF(AB970&gt;REFERENCIAS!$C$62,REFERENCIAS!$B$62,IF(AND(AB970&gt;=REFERENCIAS!$C$63,AB970&lt;REFERENCIAS!$D$63),REFERENCIAS!$B$63,IF(AND(AB970&gt;REFERENCIAS!$C$64,AB970&lt;=REFERENCIAS!$D$64),REFERENCIAS!$B$64,IF(AND(AB970&gt;=REFERENCIAS!$C$65,AB970&lt;REFERENCIAS!$D$65),REFERENCIAS!$B$65, "Revisar"))))</f>
        <v>#REF!</v>
      </c>
      <c r="AD970" s="94" t="e">
        <f ca="1">VLOOKUP(AC970,REFERENCIAS!$B$62:$G$65,4,FALSE)</f>
        <v>#REF!</v>
      </c>
    </row>
    <row r="971" spans="1:36" ht="17.25" x14ac:dyDescent="0.25">
      <c r="A971" s="74"/>
      <c r="B971" s="19"/>
      <c r="C971" s="19"/>
      <c r="D971" s="50"/>
      <c r="E971" s="73"/>
      <c r="F971" s="74"/>
      <c r="G971" s="9"/>
      <c r="H971" s="48"/>
      <c r="I971" s="49">
        <f t="shared" ca="1" si="57"/>
        <v>2022</v>
      </c>
      <c r="J971" s="22">
        <f t="shared" ca="1" si="56"/>
        <v>1</v>
      </c>
      <c r="K971" s="19"/>
      <c r="L971" s="73"/>
      <c r="M971" s="74"/>
      <c r="N971" s="19"/>
      <c r="O971" s="73"/>
      <c r="P971" s="82">
        <v>1</v>
      </c>
      <c r="Q971" s="24">
        <v>1</v>
      </c>
      <c r="R971" s="81">
        <f t="shared" si="58"/>
        <v>1</v>
      </c>
      <c r="S971" s="87"/>
      <c r="T971" s="19"/>
      <c r="U971" s="25"/>
      <c r="V971" s="25"/>
      <c r="W971" s="81"/>
      <c r="X971" s="91" t="e">
        <f ca="1">+VLOOKUP(#REF!,REFERENCIAS!$C:$D,2,0)*VLOOKUP(#REF!,PONDERADORES!A:P,IF(AND(INFORMACION!$T971='REFERENCIAS RIESGO'!$C$36,INFORMACION!$F971=REFERENCIAS!$C$24),16,IF(INFORMACION!$T971='REFERENCIAS RIESGO'!$C$36,13,IF(INFORMACION!$F971=REFERENCIAS!$C$24,10,7))),0)+VLOOKUP(K971,REFERENCIAS!$C:$D,2,0)*VLOOKUP($K$2,PONDERADORES!A:P,IF(AND(INFORMACION!$T971='REFERENCIAS RIESGO'!$C$36,INFORMACION!$F971=REFERENCIAS!$C$24),16,IF(INFORMACION!$T971='REFERENCIAS RIESGO'!$C$36,13,IF(INFORMACION!$F971=REFERENCIAS!$C$24,10,7))),0)+VLOOKUP(L971,REFERENCIAS!$C:$D,2,0)*VLOOKUP($L$2,PONDERADORES!A:P,IF(AND(INFORMACION!$T971='REFERENCIAS RIESGO'!$C$36,INFORMACION!$F971=REFERENCIAS!$C$24),16,IF(INFORMACION!$T971='REFERENCIAS RIESGO'!$C$36,13,IF(INFORMACION!$F971=REFERENCIAS!$C$24,10,7))),0)+VLOOKUP(F971,REFERENCIAS!$C:$D,2,0)*VLOOKUP($F$2,PONDERADORES!A:P,IF(AND(INFORMACION!$T971='REFERENCIAS RIESGO'!$C$36,INFORMACION!$F971=REFERENCIAS!$C$24),16,IF(INFORMACION!$T971='REFERENCIAS RIESGO'!$C$36,13,IF(INFORMACION!$F971=REFERENCIAS!$C$24,10,7))),0)+VLOOKUP(T971,REFERENCIAS!$C:$D,2,0)*VLOOKUP($T$2,PONDERADORES!A:P,IF(AND(INFORMACION!$T971='REFERENCIAS RIESGO'!$C$36,INFORMACION!$F971=REFERENCIAS!$C$24),16,IF(INFORMACION!$T971='REFERENCIAS RIESGO'!$C$36,13,IF(INFORMACION!$F971=REFERENCIAS!$C$24,10,7))),0)+VLOOKUP(IF(J971&lt;=0.2,0.2,IF(AND(J971&gt;0.2,J971&lt;=0.4),0.4,IF(AND(J971&gt;0.4,J971&lt;=0.6),0.6,IF(AND(J971&gt;0.6,J971&lt;=0.8),0.8,IF(AND(J971&gt;0.8,J971&lt;=1),1))))),REFERENCIAS!$C:$D,2,0)*VLOOKUP($J$2,PONDERADORES!A:P,IF(AND(INFORMACION!$T971='REFERENCIAS RIESGO'!$C$36,INFORMACION!$F971=REFERENCIAS!$C$24),16,IF(INFORMACION!$T971='REFERENCIAS RIESGO'!$C$36,13,IF(INFORMACION!$F971=REFERENCIAS!$C$24,10,7))),0)</f>
        <v>#REF!</v>
      </c>
      <c r="Y971" s="68">
        <f>+VLOOKUP(M971,REFERENCIAS!$C:$D,2,0)*VLOOKUP($M$2,PONDERADORES!$A$7:$G$9,7,0)+VLOOKUP(N971,REFERENCIAS!$C:$D,2,0)*VLOOKUP($N$2,PONDERADORES!$A$7:$G$9,7,0)+VLOOKUP(O971,REFERENCIAS!$C:$D,2,0)*VLOOKUP($O$2,PONDERADORES!$A$7:$G$9,7,0)</f>
        <v>0.2</v>
      </c>
      <c r="Z971" s="2">
        <f>+VLOOKUP(IF(R971&lt;0.1,0,IF(AND(R971&gt;=0.1,R971&lt;0.2),0.1,IF(AND(R971&gt;=0.2,R971&lt;0.3),0.2,IF(R971&gt;0.3,0.3,)))),REFERENCIAS!$C:$D,2,0)*VLOOKUP($R$2,PONDERADORES!$A$11:$G$11,7,0)</f>
        <v>15</v>
      </c>
      <c r="AA971" s="92"/>
      <c r="AB971" s="95" t="e">
        <f t="shared" ca="1" si="59"/>
        <v>#REF!</v>
      </c>
      <c r="AC971" s="23" t="e">
        <f ca="1">IF(AB971&gt;REFERENCIAS!$C$62,REFERENCIAS!$B$62,IF(AND(AB971&gt;=REFERENCIAS!$C$63,AB971&lt;REFERENCIAS!$D$63),REFERENCIAS!$B$63,IF(AND(AB971&gt;REFERENCIAS!$C$64,AB971&lt;=REFERENCIAS!$D$64),REFERENCIAS!$B$64,IF(AND(AB971&gt;=REFERENCIAS!$C$65,AB971&lt;REFERENCIAS!$D$65),REFERENCIAS!$B$65, "Revisar"))))</f>
        <v>#REF!</v>
      </c>
      <c r="AD971" s="94" t="e">
        <f ca="1">VLOOKUP(AC971,REFERENCIAS!$B$62:$G$65,4,FALSE)</f>
        <v>#REF!</v>
      </c>
    </row>
    <row r="972" spans="1:36" ht="17.25" x14ac:dyDescent="0.25">
      <c r="A972" s="74"/>
      <c r="B972" s="19"/>
      <c r="C972" s="19"/>
      <c r="D972" s="50"/>
      <c r="E972" s="73"/>
      <c r="F972" s="74"/>
      <c r="G972" s="9"/>
      <c r="H972" s="48"/>
      <c r="I972" s="49">
        <f t="shared" ca="1" si="57"/>
        <v>2022</v>
      </c>
      <c r="J972" s="22">
        <f t="shared" ca="1" si="56"/>
        <v>1</v>
      </c>
      <c r="K972" s="19"/>
      <c r="L972" s="73"/>
      <c r="M972" s="74"/>
      <c r="N972" s="19"/>
      <c r="O972" s="73"/>
      <c r="P972" s="82">
        <v>1</v>
      </c>
      <c r="Q972" s="24">
        <v>1</v>
      </c>
      <c r="R972" s="81">
        <f t="shared" si="58"/>
        <v>1</v>
      </c>
      <c r="S972" s="87"/>
      <c r="T972" s="19"/>
      <c r="U972" s="25"/>
      <c r="V972" s="25"/>
      <c r="W972" s="81"/>
      <c r="X972" s="91" t="e">
        <f ca="1">+VLOOKUP(#REF!,REFERENCIAS!$C:$D,2,0)*VLOOKUP(#REF!,PONDERADORES!A:P,IF(AND(INFORMACION!$T972='REFERENCIAS RIESGO'!$C$36,INFORMACION!$F972=REFERENCIAS!$C$24),16,IF(INFORMACION!$T972='REFERENCIAS RIESGO'!$C$36,13,IF(INFORMACION!$F972=REFERENCIAS!$C$24,10,7))),0)+VLOOKUP(K972,REFERENCIAS!$C:$D,2,0)*VLOOKUP($K$2,PONDERADORES!A:P,IF(AND(INFORMACION!$T972='REFERENCIAS RIESGO'!$C$36,INFORMACION!$F972=REFERENCIAS!$C$24),16,IF(INFORMACION!$T972='REFERENCIAS RIESGO'!$C$36,13,IF(INFORMACION!$F972=REFERENCIAS!$C$24,10,7))),0)+VLOOKUP(L972,REFERENCIAS!$C:$D,2,0)*VLOOKUP($L$2,PONDERADORES!A:P,IF(AND(INFORMACION!$T972='REFERENCIAS RIESGO'!$C$36,INFORMACION!$F972=REFERENCIAS!$C$24),16,IF(INFORMACION!$T972='REFERENCIAS RIESGO'!$C$36,13,IF(INFORMACION!$F972=REFERENCIAS!$C$24,10,7))),0)+VLOOKUP(F972,REFERENCIAS!$C:$D,2,0)*VLOOKUP($F$2,PONDERADORES!A:P,IF(AND(INFORMACION!$T972='REFERENCIAS RIESGO'!$C$36,INFORMACION!$F972=REFERENCIAS!$C$24),16,IF(INFORMACION!$T972='REFERENCIAS RIESGO'!$C$36,13,IF(INFORMACION!$F972=REFERENCIAS!$C$24,10,7))),0)+VLOOKUP(T972,REFERENCIAS!$C:$D,2,0)*VLOOKUP($T$2,PONDERADORES!A:P,IF(AND(INFORMACION!$T972='REFERENCIAS RIESGO'!$C$36,INFORMACION!$F972=REFERENCIAS!$C$24),16,IF(INFORMACION!$T972='REFERENCIAS RIESGO'!$C$36,13,IF(INFORMACION!$F972=REFERENCIAS!$C$24,10,7))),0)+VLOOKUP(IF(J972&lt;=0.2,0.2,IF(AND(J972&gt;0.2,J972&lt;=0.4),0.4,IF(AND(J972&gt;0.4,J972&lt;=0.6),0.6,IF(AND(J972&gt;0.6,J972&lt;=0.8),0.8,IF(AND(J972&gt;0.8,J972&lt;=1),1))))),REFERENCIAS!$C:$D,2,0)*VLOOKUP($J$2,PONDERADORES!A:P,IF(AND(INFORMACION!$T972='REFERENCIAS RIESGO'!$C$36,INFORMACION!$F972=REFERENCIAS!$C$24),16,IF(INFORMACION!$T972='REFERENCIAS RIESGO'!$C$36,13,IF(INFORMACION!$F972=REFERENCIAS!$C$24,10,7))),0)</f>
        <v>#REF!</v>
      </c>
      <c r="Y972" s="68">
        <f>+VLOOKUP(M972,REFERENCIAS!$C:$D,2,0)*VLOOKUP($M$2,PONDERADORES!$A$7:$G$9,7,0)+VLOOKUP(N972,REFERENCIAS!$C:$D,2,0)*VLOOKUP($N$2,PONDERADORES!$A$7:$G$9,7,0)+VLOOKUP(O972,REFERENCIAS!$C:$D,2,0)*VLOOKUP($O$2,PONDERADORES!$A$7:$G$9,7,0)</f>
        <v>0.2</v>
      </c>
      <c r="Z972" s="2">
        <f>+VLOOKUP(IF(R972&lt;0.1,0,IF(AND(R972&gt;=0.1,R972&lt;0.2),0.1,IF(AND(R972&gt;=0.2,R972&lt;0.3),0.2,IF(R972&gt;0.3,0.3,)))),REFERENCIAS!$C:$D,2,0)*VLOOKUP($R$2,PONDERADORES!$A$11:$G$11,7,0)</f>
        <v>15</v>
      </c>
      <c r="AA972" s="92"/>
      <c r="AB972" s="95" t="e">
        <f t="shared" ca="1" si="59"/>
        <v>#REF!</v>
      </c>
      <c r="AC972" s="23" t="e">
        <f ca="1">IF(AB972&gt;REFERENCIAS!$C$62,REFERENCIAS!$B$62,IF(AND(AB972&gt;=REFERENCIAS!$C$63,AB972&lt;REFERENCIAS!$D$63),REFERENCIAS!$B$63,IF(AND(AB972&gt;REFERENCIAS!$C$64,AB972&lt;=REFERENCIAS!$D$64),REFERENCIAS!$B$64,IF(AND(AB972&gt;=REFERENCIAS!$C$65,AB972&lt;REFERENCIAS!$D$65),REFERENCIAS!$B$65, "Revisar"))))</f>
        <v>#REF!</v>
      </c>
      <c r="AD972" s="94" t="e">
        <f ca="1">VLOOKUP(AC972,REFERENCIAS!$B$62:$G$65,4,FALSE)</f>
        <v>#REF!</v>
      </c>
    </row>
    <row r="973" spans="1:36" ht="17.25" x14ac:dyDescent="0.25">
      <c r="A973" s="74"/>
      <c r="B973" s="19"/>
      <c r="C973" s="19"/>
      <c r="D973" s="50"/>
      <c r="E973" s="73"/>
      <c r="F973" s="74"/>
      <c r="G973" s="9"/>
      <c r="H973" s="48"/>
      <c r="I973" s="49">
        <f t="shared" ca="1" si="57"/>
        <v>2022</v>
      </c>
      <c r="J973" s="22">
        <f t="shared" ca="1" si="56"/>
        <v>1</v>
      </c>
      <c r="K973" s="19"/>
      <c r="L973" s="73"/>
      <c r="M973" s="74"/>
      <c r="N973" s="19"/>
      <c r="O973" s="73"/>
      <c r="P973" s="82">
        <v>1</v>
      </c>
      <c r="Q973" s="24">
        <v>1</v>
      </c>
      <c r="R973" s="81">
        <f t="shared" si="58"/>
        <v>1</v>
      </c>
      <c r="S973" s="87"/>
      <c r="T973" s="19"/>
      <c r="U973" s="25"/>
      <c r="V973" s="25"/>
      <c r="W973" s="81"/>
      <c r="X973" s="91" t="e">
        <f ca="1">+VLOOKUP(#REF!,REFERENCIAS!$C:$D,2,0)*VLOOKUP(#REF!,PONDERADORES!A:P,IF(AND(INFORMACION!$T973='REFERENCIAS RIESGO'!$C$36,INFORMACION!$F973=REFERENCIAS!$C$24),16,IF(INFORMACION!$T973='REFERENCIAS RIESGO'!$C$36,13,IF(INFORMACION!$F973=REFERENCIAS!$C$24,10,7))),0)+VLOOKUP(K973,REFERENCIAS!$C:$D,2,0)*VLOOKUP($K$2,PONDERADORES!A:P,IF(AND(INFORMACION!$T973='REFERENCIAS RIESGO'!$C$36,INFORMACION!$F973=REFERENCIAS!$C$24),16,IF(INFORMACION!$T973='REFERENCIAS RIESGO'!$C$36,13,IF(INFORMACION!$F973=REFERENCIAS!$C$24,10,7))),0)+VLOOKUP(L973,REFERENCIAS!$C:$D,2,0)*VLOOKUP($L$2,PONDERADORES!A:P,IF(AND(INFORMACION!$T973='REFERENCIAS RIESGO'!$C$36,INFORMACION!$F973=REFERENCIAS!$C$24),16,IF(INFORMACION!$T973='REFERENCIAS RIESGO'!$C$36,13,IF(INFORMACION!$F973=REFERENCIAS!$C$24,10,7))),0)+VLOOKUP(F973,REFERENCIAS!$C:$D,2,0)*VLOOKUP($F$2,PONDERADORES!A:P,IF(AND(INFORMACION!$T973='REFERENCIAS RIESGO'!$C$36,INFORMACION!$F973=REFERENCIAS!$C$24),16,IF(INFORMACION!$T973='REFERENCIAS RIESGO'!$C$36,13,IF(INFORMACION!$F973=REFERENCIAS!$C$24,10,7))),0)+VLOOKUP(T973,REFERENCIAS!$C:$D,2,0)*VLOOKUP($T$2,PONDERADORES!A:P,IF(AND(INFORMACION!$T973='REFERENCIAS RIESGO'!$C$36,INFORMACION!$F973=REFERENCIAS!$C$24),16,IF(INFORMACION!$T973='REFERENCIAS RIESGO'!$C$36,13,IF(INFORMACION!$F973=REFERENCIAS!$C$24,10,7))),0)+VLOOKUP(IF(J973&lt;=0.2,0.2,IF(AND(J973&gt;0.2,J973&lt;=0.4),0.4,IF(AND(J973&gt;0.4,J973&lt;=0.6),0.6,IF(AND(J973&gt;0.6,J973&lt;=0.8),0.8,IF(AND(J973&gt;0.8,J973&lt;=1),1))))),REFERENCIAS!$C:$D,2,0)*VLOOKUP($J$2,PONDERADORES!A:P,IF(AND(INFORMACION!$T973='REFERENCIAS RIESGO'!$C$36,INFORMACION!$F973=REFERENCIAS!$C$24),16,IF(INFORMACION!$T973='REFERENCIAS RIESGO'!$C$36,13,IF(INFORMACION!$F973=REFERENCIAS!$C$24,10,7))),0)</f>
        <v>#REF!</v>
      </c>
      <c r="Y973" s="68">
        <f>+VLOOKUP(M973,REFERENCIAS!$C:$D,2,0)*VLOOKUP($M$2,PONDERADORES!$A$7:$G$9,7,0)+VLOOKUP(N973,REFERENCIAS!$C:$D,2,0)*VLOOKUP($N$2,PONDERADORES!$A$7:$G$9,7,0)+VLOOKUP(O973,REFERENCIAS!$C:$D,2,0)*VLOOKUP($O$2,PONDERADORES!$A$7:$G$9,7,0)</f>
        <v>0.2</v>
      </c>
      <c r="Z973" s="2">
        <f>+VLOOKUP(IF(R973&lt;0.1,0,IF(AND(R973&gt;=0.1,R973&lt;0.2),0.1,IF(AND(R973&gt;=0.2,R973&lt;0.3),0.2,IF(R973&gt;0.3,0.3,)))),REFERENCIAS!$C:$D,2,0)*VLOOKUP($R$2,PONDERADORES!$A$11:$G$11,7,0)</f>
        <v>15</v>
      </c>
      <c r="AA973" s="92"/>
      <c r="AB973" s="95" t="e">
        <f t="shared" ca="1" si="59"/>
        <v>#REF!</v>
      </c>
      <c r="AC973" s="23" t="e">
        <f ca="1">IF(AB973&gt;REFERENCIAS!$C$62,REFERENCIAS!$B$62,IF(AND(AB973&gt;=REFERENCIAS!$C$63,AB973&lt;REFERENCIAS!$D$63),REFERENCIAS!$B$63,IF(AND(AB973&gt;REFERENCIAS!$C$64,AB973&lt;=REFERENCIAS!$D$64),REFERENCIAS!$B$64,IF(AND(AB973&gt;=REFERENCIAS!$C$65,AB973&lt;REFERENCIAS!$D$65),REFERENCIAS!$B$65, "Revisar"))))</f>
        <v>#REF!</v>
      </c>
      <c r="AD973" s="94" t="e">
        <f ca="1">VLOOKUP(AC973,REFERENCIAS!$B$62:$G$65,4,FALSE)</f>
        <v>#REF!</v>
      </c>
    </row>
    <row r="974" spans="1:36" ht="17.25" x14ac:dyDescent="0.25">
      <c r="A974" s="74"/>
      <c r="B974" s="19"/>
      <c r="C974" s="19"/>
      <c r="D974" s="50"/>
      <c r="E974" s="73"/>
      <c r="F974" s="74"/>
      <c r="G974" s="9"/>
      <c r="H974" s="48"/>
      <c r="I974" s="49">
        <f t="shared" ca="1" si="57"/>
        <v>2022</v>
      </c>
      <c r="J974" s="22">
        <f t="shared" ca="1" si="56"/>
        <v>1</v>
      </c>
      <c r="K974" s="19"/>
      <c r="L974" s="73"/>
      <c r="M974" s="74"/>
      <c r="N974" s="19"/>
      <c r="O974" s="73"/>
      <c r="P974" s="82">
        <v>1</v>
      </c>
      <c r="Q974" s="24">
        <v>1</v>
      </c>
      <c r="R974" s="81">
        <f t="shared" si="58"/>
        <v>1</v>
      </c>
      <c r="S974" s="87"/>
      <c r="T974" s="19"/>
      <c r="U974" s="25"/>
      <c r="V974" s="25"/>
      <c r="W974" s="81"/>
      <c r="X974" s="91" t="e">
        <f ca="1">+VLOOKUP(#REF!,REFERENCIAS!$C:$D,2,0)*VLOOKUP(#REF!,PONDERADORES!A:P,IF(AND(INFORMACION!$T974='REFERENCIAS RIESGO'!$C$36,INFORMACION!$F974=REFERENCIAS!$C$24),16,IF(INFORMACION!$T974='REFERENCIAS RIESGO'!$C$36,13,IF(INFORMACION!$F974=REFERENCIAS!$C$24,10,7))),0)+VLOOKUP(K974,REFERENCIAS!$C:$D,2,0)*VLOOKUP($K$2,PONDERADORES!A:P,IF(AND(INFORMACION!$T974='REFERENCIAS RIESGO'!$C$36,INFORMACION!$F974=REFERENCIAS!$C$24),16,IF(INFORMACION!$T974='REFERENCIAS RIESGO'!$C$36,13,IF(INFORMACION!$F974=REFERENCIAS!$C$24,10,7))),0)+VLOOKUP(L974,REFERENCIAS!$C:$D,2,0)*VLOOKUP($L$2,PONDERADORES!A:P,IF(AND(INFORMACION!$T974='REFERENCIAS RIESGO'!$C$36,INFORMACION!$F974=REFERENCIAS!$C$24),16,IF(INFORMACION!$T974='REFERENCIAS RIESGO'!$C$36,13,IF(INFORMACION!$F974=REFERENCIAS!$C$24,10,7))),0)+VLOOKUP(F974,REFERENCIAS!$C:$D,2,0)*VLOOKUP($F$2,PONDERADORES!A:P,IF(AND(INFORMACION!$T974='REFERENCIAS RIESGO'!$C$36,INFORMACION!$F974=REFERENCIAS!$C$24),16,IF(INFORMACION!$T974='REFERENCIAS RIESGO'!$C$36,13,IF(INFORMACION!$F974=REFERENCIAS!$C$24,10,7))),0)+VLOOKUP(T974,REFERENCIAS!$C:$D,2,0)*VLOOKUP($T$2,PONDERADORES!A:P,IF(AND(INFORMACION!$T974='REFERENCIAS RIESGO'!$C$36,INFORMACION!$F974=REFERENCIAS!$C$24),16,IF(INFORMACION!$T974='REFERENCIAS RIESGO'!$C$36,13,IF(INFORMACION!$F974=REFERENCIAS!$C$24,10,7))),0)+VLOOKUP(IF(J974&lt;=0.2,0.2,IF(AND(J974&gt;0.2,J974&lt;=0.4),0.4,IF(AND(J974&gt;0.4,J974&lt;=0.6),0.6,IF(AND(J974&gt;0.6,J974&lt;=0.8),0.8,IF(AND(J974&gt;0.8,J974&lt;=1),1))))),REFERENCIAS!$C:$D,2,0)*VLOOKUP($J$2,PONDERADORES!A:P,IF(AND(INFORMACION!$T974='REFERENCIAS RIESGO'!$C$36,INFORMACION!$F974=REFERENCIAS!$C$24),16,IF(INFORMACION!$T974='REFERENCIAS RIESGO'!$C$36,13,IF(INFORMACION!$F974=REFERENCIAS!$C$24,10,7))),0)</f>
        <v>#REF!</v>
      </c>
      <c r="Y974" s="68">
        <f>+VLOOKUP(M974,REFERENCIAS!$C:$D,2,0)*VLOOKUP($M$2,PONDERADORES!$A$7:$G$9,7,0)+VLOOKUP(N974,REFERENCIAS!$C:$D,2,0)*VLOOKUP($N$2,PONDERADORES!$A$7:$G$9,7,0)+VLOOKUP(O974,REFERENCIAS!$C:$D,2,0)*VLOOKUP($O$2,PONDERADORES!$A$7:$G$9,7,0)</f>
        <v>0.2</v>
      </c>
      <c r="Z974" s="2">
        <f>+VLOOKUP(IF(R974&lt;0.1,0,IF(AND(R974&gt;=0.1,R974&lt;0.2),0.1,IF(AND(R974&gt;=0.2,R974&lt;0.3),0.2,IF(R974&gt;0.3,0.3,)))),REFERENCIAS!$C:$D,2,0)*VLOOKUP($R$2,PONDERADORES!$A$11:$G$11,7,0)</f>
        <v>15</v>
      </c>
      <c r="AA974" s="92"/>
      <c r="AB974" s="95" t="e">
        <f t="shared" ca="1" si="59"/>
        <v>#REF!</v>
      </c>
      <c r="AC974" s="23" t="e">
        <f ca="1">IF(AB974&gt;REFERENCIAS!$C$62,REFERENCIAS!$B$62,IF(AND(AB974&gt;=REFERENCIAS!$C$63,AB974&lt;REFERENCIAS!$D$63),REFERENCIAS!$B$63,IF(AND(AB974&gt;REFERENCIAS!$C$64,AB974&lt;=REFERENCIAS!$D$64),REFERENCIAS!$B$64,IF(AND(AB974&gt;=REFERENCIAS!$C$65,AB974&lt;REFERENCIAS!$D$65),REFERENCIAS!$B$65, "Revisar"))))</f>
        <v>#REF!</v>
      </c>
      <c r="AD974" s="94" t="e">
        <f ca="1">VLOOKUP(AC974,REFERENCIAS!$B$62:$G$65,4,FALSE)</f>
        <v>#REF!</v>
      </c>
    </row>
    <row r="975" spans="1:36" ht="17.25" x14ac:dyDescent="0.25">
      <c r="A975" s="74"/>
      <c r="B975" s="19"/>
      <c r="C975" s="19"/>
      <c r="D975" s="50"/>
      <c r="E975" s="73"/>
      <c r="F975" s="74"/>
      <c r="G975" s="9"/>
      <c r="H975" s="48"/>
      <c r="I975" s="49">
        <f t="shared" ca="1" si="57"/>
        <v>2022</v>
      </c>
      <c r="J975" s="22">
        <f t="shared" ca="1" si="56"/>
        <v>1</v>
      </c>
      <c r="K975" s="19"/>
      <c r="L975" s="73"/>
      <c r="M975" s="74"/>
      <c r="N975" s="19"/>
      <c r="O975" s="73"/>
      <c r="P975" s="82">
        <v>1</v>
      </c>
      <c r="Q975" s="24">
        <v>1</v>
      </c>
      <c r="R975" s="81">
        <f t="shared" si="58"/>
        <v>1</v>
      </c>
      <c r="S975" s="87"/>
      <c r="T975" s="19"/>
      <c r="U975" s="25"/>
      <c r="V975" s="25"/>
      <c r="W975" s="81"/>
      <c r="X975" s="91" t="e">
        <f ca="1">+VLOOKUP(#REF!,REFERENCIAS!$C:$D,2,0)*VLOOKUP(#REF!,PONDERADORES!A:P,IF(AND(INFORMACION!$T975='REFERENCIAS RIESGO'!$C$36,INFORMACION!$F975=REFERENCIAS!$C$24),16,IF(INFORMACION!$T975='REFERENCIAS RIESGO'!$C$36,13,IF(INFORMACION!$F975=REFERENCIAS!$C$24,10,7))),0)+VLOOKUP(K975,REFERENCIAS!$C:$D,2,0)*VLOOKUP($K$2,PONDERADORES!A:P,IF(AND(INFORMACION!$T975='REFERENCIAS RIESGO'!$C$36,INFORMACION!$F975=REFERENCIAS!$C$24),16,IF(INFORMACION!$T975='REFERENCIAS RIESGO'!$C$36,13,IF(INFORMACION!$F975=REFERENCIAS!$C$24,10,7))),0)+VLOOKUP(L975,REFERENCIAS!$C:$D,2,0)*VLOOKUP($L$2,PONDERADORES!A:P,IF(AND(INFORMACION!$T975='REFERENCIAS RIESGO'!$C$36,INFORMACION!$F975=REFERENCIAS!$C$24),16,IF(INFORMACION!$T975='REFERENCIAS RIESGO'!$C$36,13,IF(INFORMACION!$F975=REFERENCIAS!$C$24,10,7))),0)+VLOOKUP(F975,REFERENCIAS!$C:$D,2,0)*VLOOKUP($F$2,PONDERADORES!A:P,IF(AND(INFORMACION!$T975='REFERENCIAS RIESGO'!$C$36,INFORMACION!$F975=REFERENCIAS!$C$24),16,IF(INFORMACION!$T975='REFERENCIAS RIESGO'!$C$36,13,IF(INFORMACION!$F975=REFERENCIAS!$C$24,10,7))),0)+VLOOKUP(T975,REFERENCIAS!$C:$D,2,0)*VLOOKUP($T$2,PONDERADORES!A:P,IF(AND(INFORMACION!$T975='REFERENCIAS RIESGO'!$C$36,INFORMACION!$F975=REFERENCIAS!$C$24),16,IF(INFORMACION!$T975='REFERENCIAS RIESGO'!$C$36,13,IF(INFORMACION!$F975=REFERENCIAS!$C$24,10,7))),0)+VLOOKUP(IF(J975&lt;=0.2,0.2,IF(AND(J975&gt;0.2,J975&lt;=0.4),0.4,IF(AND(J975&gt;0.4,J975&lt;=0.6),0.6,IF(AND(J975&gt;0.6,J975&lt;=0.8),0.8,IF(AND(J975&gt;0.8,J975&lt;=1),1))))),REFERENCIAS!$C:$D,2,0)*VLOOKUP($J$2,PONDERADORES!A:P,IF(AND(INFORMACION!$T975='REFERENCIAS RIESGO'!$C$36,INFORMACION!$F975=REFERENCIAS!$C$24),16,IF(INFORMACION!$T975='REFERENCIAS RIESGO'!$C$36,13,IF(INFORMACION!$F975=REFERENCIAS!$C$24,10,7))),0)</f>
        <v>#REF!</v>
      </c>
      <c r="Y975" s="68">
        <f>+VLOOKUP(M975,REFERENCIAS!$C:$D,2,0)*VLOOKUP($M$2,PONDERADORES!$A$7:$G$9,7,0)+VLOOKUP(N975,REFERENCIAS!$C:$D,2,0)*VLOOKUP($N$2,PONDERADORES!$A$7:$G$9,7,0)+VLOOKUP(O975,REFERENCIAS!$C:$D,2,0)*VLOOKUP($O$2,PONDERADORES!$A$7:$G$9,7,0)</f>
        <v>0.2</v>
      </c>
      <c r="Z975" s="2">
        <f>+VLOOKUP(IF(R975&lt;0.1,0,IF(AND(R975&gt;=0.1,R975&lt;0.2),0.1,IF(AND(R975&gt;=0.2,R975&lt;0.3),0.2,IF(R975&gt;0.3,0.3,)))),REFERENCIAS!$C:$D,2,0)*VLOOKUP($R$2,PONDERADORES!$A$11:$G$11,7,0)</f>
        <v>15</v>
      </c>
      <c r="AA975" s="92"/>
      <c r="AB975" s="95" t="e">
        <f t="shared" ca="1" si="59"/>
        <v>#REF!</v>
      </c>
      <c r="AC975" s="23" t="e">
        <f ca="1">IF(AB975&gt;REFERENCIAS!$C$62,REFERENCIAS!$B$62,IF(AND(AB975&gt;=REFERENCIAS!$C$63,AB975&lt;REFERENCIAS!$D$63),REFERENCIAS!$B$63,IF(AND(AB975&gt;REFERENCIAS!$C$64,AB975&lt;=REFERENCIAS!$D$64),REFERENCIAS!$B$64,IF(AND(AB975&gt;=REFERENCIAS!$C$65,AB975&lt;REFERENCIAS!$D$65),REFERENCIAS!$B$65, "Revisar"))))</f>
        <v>#REF!</v>
      </c>
      <c r="AD975" s="94" t="e">
        <f ca="1">VLOOKUP(AC975,REFERENCIAS!$B$62:$G$65,4,FALSE)</f>
        <v>#REF!</v>
      </c>
    </row>
    <row r="976" spans="1:36" ht="17.25" x14ac:dyDescent="0.25">
      <c r="A976" s="74"/>
      <c r="B976" s="19"/>
      <c r="C976" s="19"/>
      <c r="D976" s="50"/>
      <c r="E976" s="73"/>
      <c r="F976" s="74"/>
      <c r="G976" s="9"/>
      <c r="H976" s="48"/>
      <c r="I976" s="49">
        <f t="shared" ca="1" si="57"/>
        <v>2022</v>
      </c>
      <c r="J976" s="22">
        <f t="shared" ca="1" si="56"/>
        <v>1</v>
      </c>
      <c r="K976" s="19"/>
      <c r="L976" s="73"/>
      <c r="M976" s="74"/>
      <c r="N976" s="19"/>
      <c r="O976" s="73"/>
      <c r="P976" s="82">
        <v>1</v>
      </c>
      <c r="Q976" s="24">
        <v>1</v>
      </c>
      <c r="R976" s="81">
        <f t="shared" si="58"/>
        <v>1</v>
      </c>
      <c r="S976" s="87"/>
      <c r="T976" s="19"/>
      <c r="U976" s="25"/>
      <c r="V976" s="25"/>
      <c r="W976" s="81"/>
      <c r="X976" s="91" t="e">
        <f ca="1">+VLOOKUP(#REF!,REFERENCIAS!$C:$D,2,0)*VLOOKUP(#REF!,PONDERADORES!A:P,IF(AND(INFORMACION!$T976='REFERENCIAS RIESGO'!$C$36,INFORMACION!$F976=REFERENCIAS!$C$24),16,IF(INFORMACION!$T976='REFERENCIAS RIESGO'!$C$36,13,IF(INFORMACION!$F976=REFERENCIAS!$C$24,10,7))),0)+VLOOKUP(K976,REFERENCIAS!$C:$D,2,0)*VLOOKUP($K$2,PONDERADORES!A:P,IF(AND(INFORMACION!$T976='REFERENCIAS RIESGO'!$C$36,INFORMACION!$F976=REFERENCIAS!$C$24),16,IF(INFORMACION!$T976='REFERENCIAS RIESGO'!$C$36,13,IF(INFORMACION!$F976=REFERENCIAS!$C$24,10,7))),0)+VLOOKUP(L976,REFERENCIAS!$C:$D,2,0)*VLOOKUP($L$2,PONDERADORES!A:P,IF(AND(INFORMACION!$T976='REFERENCIAS RIESGO'!$C$36,INFORMACION!$F976=REFERENCIAS!$C$24),16,IF(INFORMACION!$T976='REFERENCIAS RIESGO'!$C$36,13,IF(INFORMACION!$F976=REFERENCIAS!$C$24,10,7))),0)+VLOOKUP(F976,REFERENCIAS!$C:$D,2,0)*VLOOKUP($F$2,PONDERADORES!A:P,IF(AND(INFORMACION!$T976='REFERENCIAS RIESGO'!$C$36,INFORMACION!$F976=REFERENCIAS!$C$24),16,IF(INFORMACION!$T976='REFERENCIAS RIESGO'!$C$36,13,IF(INFORMACION!$F976=REFERENCIAS!$C$24,10,7))),0)+VLOOKUP(T976,REFERENCIAS!$C:$D,2,0)*VLOOKUP($T$2,PONDERADORES!A:P,IF(AND(INFORMACION!$T976='REFERENCIAS RIESGO'!$C$36,INFORMACION!$F976=REFERENCIAS!$C$24),16,IF(INFORMACION!$T976='REFERENCIAS RIESGO'!$C$36,13,IF(INFORMACION!$F976=REFERENCIAS!$C$24,10,7))),0)+VLOOKUP(IF(J976&lt;=0.2,0.2,IF(AND(J976&gt;0.2,J976&lt;=0.4),0.4,IF(AND(J976&gt;0.4,J976&lt;=0.6),0.6,IF(AND(J976&gt;0.6,J976&lt;=0.8),0.8,IF(AND(J976&gt;0.8,J976&lt;=1),1))))),REFERENCIAS!$C:$D,2,0)*VLOOKUP($J$2,PONDERADORES!A:P,IF(AND(INFORMACION!$T976='REFERENCIAS RIESGO'!$C$36,INFORMACION!$F976=REFERENCIAS!$C$24),16,IF(INFORMACION!$T976='REFERENCIAS RIESGO'!$C$36,13,IF(INFORMACION!$F976=REFERENCIAS!$C$24,10,7))),0)</f>
        <v>#REF!</v>
      </c>
      <c r="Y976" s="68">
        <f>+VLOOKUP(M976,REFERENCIAS!$C:$D,2,0)*VLOOKUP($M$2,PONDERADORES!$A$7:$G$9,7,0)+VLOOKUP(N976,REFERENCIAS!$C:$D,2,0)*VLOOKUP($N$2,PONDERADORES!$A$7:$G$9,7,0)+VLOOKUP(O976,REFERENCIAS!$C:$D,2,0)*VLOOKUP($O$2,PONDERADORES!$A$7:$G$9,7,0)</f>
        <v>0.2</v>
      </c>
      <c r="Z976" s="2">
        <f>+VLOOKUP(IF(R976&lt;0.1,0,IF(AND(R976&gt;=0.1,R976&lt;0.2),0.1,IF(AND(R976&gt;=0.2,R976&lt;0.3),0.2,IF(R976&gt;0.3,0.3,)))),REFERENCIAS!$C:$D,2,0)*VLOOKUP($R$2,PONDERADORES!$A$11:$G$11,7,0)</f>
        <v>15</v>
      </c>
      <c r="AA976" s="92"/>
      <c r="AB976" s="95" t="e">
        <f t="shared" ca="1" si="59"/>
        <v>#REF!</v>
      </c>
      <c r="AC976" s="23" t="e">
        <f ca="1">IF(AB976&gt;REFERENCIAS!$C$62,REFERENCIAS!$B$62,IF(AND(AB976&gt;=REFERENCIAS!$C$63,AB976&lt;REFERENCIAS!$D$63),REFERENCIAS!$B$63,IF(AND(AB976&gt;REFERENCIAS!$C$64,AB976&lt;=REFERENCIAS!$D$64),REFERENCIAS!$B$64,IF(AND(AB976&gt;=REFERENCIAS!$C$65,AB976&lt;REFERENCIAS!$D$65),REFERENCIAS!$B$65, "Revisar"))))</f>
        <v>#REF!</v>
      </c>
      <c r="AD976" s="94" t="e">
        <f ca="1">VLOOKUP(AC976,REFERENCIAS!$B$62:$G$65,4,FALSE)</f>
        <v>#REF!</v>
      </c>
    </row>
    <row r="977" spans="1:30" ht="17.25" x14ac:dyDescent="0.25">
      <c r="A977" s="74"/>
      <c r="B977" s="19"/>
      <c r="C977" s="19"/>
      <c r="D977" s="50"/>
      <c r="E977" s="73"/>
      <c r="F977" s="74"/>
      <c r="G977" s="9"/>
      <c r="H977" s="48"/>
      <c r="I977" s="49">
        <f t="shared" ca="1" si="57"/>
        <v>2022</v>
      </c>
      <c r="J977" s="22">
        <f t="shared" ca="1" si="56"/>
        <v>1</v>
      </c>
      <c r="K977" s="19"/>
      <c r="L977" s="73"/>
      <c r="M977" s="74"/>
      <c r="N977" s="19"/>
      <c r="O977" s="73"/>
      <c r="P977" s="82">
        <v>1</v>
      </c>
      <c r="Q977" s="24">
        <v>1</v>
      </c>
      <c r="R977" s="81">
        <f t="shared" si="58"/>
        <v>1</v>
      </c>
      <c r="S977" s="87"/>
      <c r="T977" s="19"/>
      <c r="U977" s="25"/>
      <c r="V977" s="25"/>
      <c r="W977" s="81"/>
      <c r="X977" s="91" t="e">
        <f ca="1">+VLOOKUP(#REF!,REFERENCIAS!$C:$D,2,0)*VLOOKUP(#REF!,PONDERADORES!A:P,IF(AND(INFORMACION!$T977='REFERENCIAS RIESGO'!$C$36,INFORMACION!$F977=REFERENCIAS!$C$24),16,IF(INFORMACION!$T977='REFERENCIAS RIESGO'!$C$36,13,IF(INFORMACION!$F977=REFERENCIAS!$C$24,10,7))),0)+VLOOKUP(K977,REFERENCIAS!$C:$D,2,0)*VLOOKUP($K$2,PONDERADORES!A:P,IF(AND(INFORMACION!$T977='REFERENCIAS RIESGO'!$C$36,INFORMACION!$F977=REFERENCIAS!$C$24),16,IF(INFORMACION!$T977='REFERENCIAS RIESGO'!$C$36,13,IF(INFORMACION!$F977=REFERENCIAS!$C$24,10,7))),0)+VLOOKUP(L977,REFERENCIAS!$C:$D,2,0)*VLOOKUP($L$2,PONDERADORES!A:P,IF(AND(INFORMACION!$T977='REFERENCIAS RIESGO'!$C$36,INFORMACION!$F977=REFERENCIAS!$C$24),16,IF(INFORMACION!$T977='REFERENCIAS RIESGO'!$C$36,13,IF(INFORMACION!$F977=REFERENCIAS!$C$24,10,7))),0)+VLOOKUP(F977,REFERENCIAS!$C:$D,2,0)*VLOOKUP($F$2,PONDERADORES!A:P,IF(AND(INFORMACION!$T977='REFERENCIAS RIESGO'!$C$36,INFORMACION!$F977=REFERENCIAS!$C$24),16,IF(INFORMACION!$T977='REFERENCIAS RIESGO'!$C$36,13,IF(INFORMACION!$F977=REFERENCIAS!$C$24,10,7))),0)+VLOOKUP(T977,REFERENCIAS!$C:$D,2,0)*VLOOKUP($T$2,PONDERADORES!A:P,IF(AND(INFORMACION!$T977='REFERENCIAS RIESGO'!$C$36,INFORMACION!$F977=REFERENCIAS!$C$24),16,IF(INFORMACION!$T977='REFERENCIAS RIESGO'!$C$36,13,IF(INFORMACION!$F977=REFERENCIAS!$C$24,10,7))),0)+VLOOKUP(IF(J977&lt;=0.2,0.2,IF(AND(J977&gt;0.2,J977&lt;=0.4),0.4,IF(AND(J977&gt;0.4,J977&lt;=0.6),0.6,IF(AND(J977&gt;0.6,J977&lt;=0.8),0.8,IF(AND(J977&gt;0.8,J977&lt;=1),1))))),REFERENCIAS!$C:$D,2,0)*VLOOKUP($J$2,PONDERADORES!A:P,IF(AND(INFORMACION!$T977='REFERENCIAS RIESGO'!$C$36,INFORMACION!$F977=REFERENCIAS!$C$24),16,IF(INFORMACION!$T977='REFERENCIAS RIESGO'!$C$36,13,IF(INFORMACION!$F977=REFERENCIAS!$C$24,10,7))),0)</f>
        <v>#REF!</v>
      </c>
      <c r="Y977" s="68">
        <f>+VLOOKUP(M977,REFERENCIAS!$C:$D,2,0)*VLOOKUP($M$2,PONDERADORES!$A$7:$G$9,7,0)+VLOOKUP(N977,REFERENCIAS!$C:$D,2,0)*VLOOKUP($N$2,PONDERADORES!$A$7:$G$9,7,0)+VLOOKUP(O977,REFERENCIAS!$C:$D,2,0)*VLOOKUP($O$2,PONDERADORES!$A$7:$G$9,7,0)</f>
        <v>0.2</v>
      </c>
      <c r="Z977" s="2">
        <f>+VLOOKUP(IF(R977&lt;0.1,0,IF(AND(R977&gt;=0.1,R977&lt;0.2),0.1,IF(AND(R977&gt;=0.2,R977&lt;0.3),0.2,IF(R977&gt;0.3,0.3,)))),REFERENCIAS!$C:$D,2,0)*VLOOKUP($R$2,PONDERADORES!$A$11:$G$11,7,0)</f>
        <v>15</v>
      </c>
      <c r="AA977" s="92"/>
      <c r="AB977" s="95" t="e">
        <f t="shared" ca="1" si="59"/>
        <v>#REF!</v>
      </c>
      <c r="AC977" s="23" t="e">
        <f ca="1">IF(AB977&gt;REFERENCIAS!$C$62,REFERENCIAS!$B$62,IF(AND(AB977&gt;=REFERENCIAS!$C$63,AB977&lt;REFERENCIAS!$D$63),REFERENCIAS!$B$63,IF(AND(AB977&gt;REFERENCIAS!$C$64,AB977&lt;=REFERENCIAS!$D$64),REFERENCIAS!$B$64,IF(AND(AB977&gt;=REFERENCIAS!$C$65,AB977&lt;REFERENCIAS!$D$65),REFERENCIAS!$B$65, "Revisar"))))</f>
        <v>#REF!</v>
      </c>
      <c r="AD977" s="94" t="e">
        <f ca="1">VLOOKUP(AC977,REFERENCIAS!$B$62:$G$65,4,FALSE)</f>
        <v>#REF!</v>
      </c>
    </row>
    <row r="978" spans="1:30" ht="17.25" x14ac:dyDescent="0.25">
      <c r="A978" s="74"/>
      <c r="B978" s="19"/>
      <c r="C978" s="19"/>
      <c r="D978" s="50"/>
      <c r="E978" s="73"/>
      <c r="F978" s="74"/>
      <c r="G978" s="9"/>
      <c r="H978" s="48"/>
      <c r="I978" s="49">
        <f t="shared" ca="1" si="57"/>
        <v>2022</v>
      </c>
      <c r="J978" s="22">
        <f t="shared" ca="1" si="56"/>
        <v>1</v>
      </c>
      <c r="K978" s="19"/>
      <c r="L978" s="73"/>
      <c r="M978" s="74"/>
      <c r="N978" s="19"/>
      <c r="O978" s="73"/>
      <c r="P978" s="82">
        <v>1</v>
      </c>
      <c r="Q978" s="24">
        <v>1</v>
      </c>
      <c r="R978" s="81">
        <f t="shared" si="58"/>
        <v>1</v>
      </c>
      <c r="S978" s="87"/>
      <c r="T978" s="19"/>
      <c r="U978" s="25"/>
      <c r="V978" s="25"/>
      <c r="W978" s="81"/>
      <c r="X978" s="91" t="e">
        <f ca="1">+VLOOKUP(#REF!,REFERENCIAS!$C:$D,2,0)*VLOOKUP(#REF!,PONDERADORES!A:P,IF(AND(INFORMACION!$T978='REFERENCIAS RIESGO'!$C$36,INFORMACION!$F978=REFERENCIAS!$C$24),16,IF(INFORMACION!$T978='REFERENCIAS RIESGO'!$C$36,13,IF(INFORMACION!$F978=REFERENCIAS!$C$24,10,7))),0)+VLOOKUP(K978,REFERENCIAS!$C:$D,2,0)*VLOOKUP($K$2,PONDERADORES!A:P,IF(AND(INFORMACION!$T978='REFERENCIAS RIESGO'!$C$36,INFORMACION!$F978=REFERENCIAS!$C$24),16,IF(INFORMACION!$T978='REFERENCIAS RIESGO'!$C$36,13,IF(INFORMACION!$F978=REFERENCIAS!$C$24,10,7))),0)+VLOOKUP(L978,REFERENCIAS!$C:$D,2,0)*VLOOKUP($L$2,PONDERADORES!A:P,IF(AND(INFORMACION!$T978='REFERENCIAS RIESGO'!$C$36,INFORMACION!$F978=REFERENCIAS!$C$24),16,IF(INFORMACION!$T978='REFERENCIAS RIESGO'!$C$36,13,IF(INFORMACION!$F978=REFERENCIAS!$C$24,10,7))),0)+VLOOKUP(F978,REFERENCIAS!$C:$D,2,0)*VLOOKUP($F$2,PONDERADORES!A:P,IF(AND(INFORMACION!$T978='REFERENCIAS RIESGO'!$C$36,INFORMACION!$F978=REFERENCIAS!$C$24),16,IF(INFORMACION!$T978='REFERENCIAS RIESGO'!$C$36,13,IF(INFORMACION!$F978=REFERENCIAS!$C$24,10,7))),0)+VLOOKUP(T978,REFERENCIAS!$C:$D,2,0)*VLOOKUP($T$2,PONDERADORES!A:P,IF(AND(INFORMACION!$T978='REFERENCIAS RIESGO'!$C$36,INFORMACION!$F978=REFERENCIAS!$C$24),16,IF(INFORMACION!$T978='REFERENCIAS RIESGO'!$C$36,13,IF(INFORMACION!$F978=REFERENCIAS!$C$24,10,7))),0)+VLOOKUP(IF(J978&lt;=0.2,0.2,IF(AND(J978&gt;0.2,J978&lt;=0.4),0.4,IF(AND(J978&gt;0.4,J978&lt;=0.6),0.6,IF(AND(J978&gt;0.6,J978&lt;=0.8),0.8,IF(AND(J978&gt;0.8,J978&lt;=1),1))))),REFERENCIAS!$C:$D,2,0)*VLOOKUP($J$2,PONDERADORES!A:P,IF(AND(INFORMACION!$T978='REFERENCIAS RIESGO'!$C$36,INFORMACION!$F978=REFERENCIAS!$C$24),16,IF(INFORMACION!$T978='REFERENCIAS RIESGO'!$C$36,13,IF(INFORMACION!$F978=REFERENCIAS!$C$24,10,7))),0)</f>
        <v>#REF!</v>
      </c>
      <c r="Y978" s="68">
        <f>+VLOOKUP(M978,REFERENCIAS!$C:$D,2,0)*VLOOKUP($M$2,PONDERADORES!$A$7:$G$9,7,0)+VLOOKUP(N978,REFERENCIAS!$C:$D,2,0)*VLOOKUP($N$2,PONDERADORES!$A$7:$G$9,7,0)+VLOOKUP(O978,REFERENCIAS!$C:$D,2,0)*VLOOKUP($O$2,PONDERADORES!$A$7:$G$9,7,0)</f>
        <v>0.2</v>
      </c>
      <c r="Z978" s="2">
        <f>+VLOOKUP(IF(R978&lt;0.1,0,IF(AND(R978&gt;=0.1,R978&lt;0.2),0.1,IF(AND(R978&gt;=0.2,R978&lt;0.3),0.2,IF(R978&gt;0.3,0.3,)))),REFERENCIAS!$C:$D,2,0)*VLOOKUP($R$2,PONDERADORES!$A$11:$G$11,7,0)</f>
        <v>15</v>
      </c>
      <c r="AA978" s="92"/>
      <c r="AB978" s="95" t="e">
        <f t="shared" ca="1" si="59"/>
        <v>#REF!</v>
      </c>
      <c r="AC978" s="23" t="e">
        <f ca="1">IF(AB978&gt;REFERENCIAS!$C$62,REFERENCIAS!$B$62,IF(AND(AB978&gt;=REFERENCIAS!$C$63,AB978&lt;REFERENCIAS!$D$63),REFERENCIAS!$B$63,IF(AND(AB978&gt;REFERENCIAS!$C$64,AB978&lt;=REFERENCIAS!$D$64),REFERENCIAS!$B$64,IF(AND(AB978&gt;=REFERENCIAS!$C$65,AB978&lt;REFERENCIAS!$D$65),REFERENCIAS!$B$65, "Revisar"))))</f>
        <v>#REF!</v>
      </c>
      <c r="AD978" s="94" t="e">
        <f ca="1">VLOOKUP(AC978,REFERENCIAS!$B$62:$G$65,4,FALSE)</f>
        <v>#REF!</v>
      </c>
    </row>
    <row r="979" spans="1:30" ht="17.25" x14ac:dyDescent="0.25">
      <c r="A979" s="74"/>
      <c r="B979" s="19"/>
      <c r="C979" s="19"/>
      <c r="D979" s="50"/>
      <c r="E979" s="73"/>
      <c r="F979" s="74"/>
      <c r="G979" s="9"/>
      <c r="H979" s="48"/>
      <c r="I979" s="49">
        <f t="shared" ca="1" si="57"/>
        <v>2022</v>
      </c>
      <c r="J979" s="22">
        <f t="shared" ca="1" si="56"/>
        <v>1</v>
      </c>
      <c r="K979" s="19"/>
      <c r="L979" s="73"/>
      <c r="M979" s="74"/>
      <c r="N979" s="19"/>
      <c r="O979" s="73"/>
      <c r="P979" s="82">
        <v>1</v>
      </c>
      <c r="Q979" s="24">
        <v>1</v>
      </c>
      <c r="R979" s="81">
        <f t="shared" si="58"/>
        <v>1</v>
      </c>
      <c r="S979" s="87"/>
      <c r="T979" s="19"/>
      <c r="U979" s="25"/>
      <c r="V979" s="25"/>
      <c r="W979" s="81"/>
      <c r="X979" s="91" t="e">
        <f ca="1">+VLOOKUP(#REF!,REFERENCIAS!$C:$D,2,0)*VLOOKUP(#REF!,PONDERADORES!A:P,IF(AND(INFORMACION!$T979='REFERENCIAS RIESGO'!$C$36,INFORMACION!$F979=REFERENCIAS!$C$24),16,IF(INFORMACION!$T979='REFERENCIAS RIESGO'!$C$36,13,IF(INFORMACION!$F979=REFERENCIAS!$C$24,10,7))),0)+VLOOKUP(K979,REFERENCIAS!$C:$D,2,0)*VLOOKUP($K$2,PONDERADORES!A:P,IF(AND(INFORMACION!$T979='REFERENCIAS RIESGO'!$C$36,INFORMACION!$F979=REFERENCIAS!$C$24),16,IF(INFORMACION!$T979='REFERENCIAS RIESGO'!$C$36,13,IF(INFORMACION!$F979=REFERENCIAS!$C$24,10,7))),0)+VLOOKUP(L979,REFERENCIAS!$C:$D,2,0)*VLOOKUP($L$2,PONDERADORES!A:P,IF(AND(INFORMACION!$T979='REFERENCIAS RIESGO'!$C$36,INFORMACION!$F979=REFERENCIAS!$C$24),16,IF(INFORMACION!$T979='REFERENCIAS RIESGO'!$C$36,13,IF(INFORMACION!$F979=REFERENCIAS!$C$24,10,7))),0)+VLOOKUP(F979,REFERENCIAS!$C:$D,2,0)*VLOOKUP($F$2,PONDERADORES!A:P,IF(AND(INFORMACION!$T979='REFERENCIAS RIESGO'!$C$36,INFORMACION!$F979=REFERENCIAS!$C$24),16,IF(INFORMACION!$T979='REFERENCIAS RIESGO'!$C$36,13,IF(INFORMACION!$F979=REFERENCIAS!$C$24,10,7))),0)+VLOOKUP(T979,REFERENCIAS!$C:$D,2,0)*VLOOKUP($T$2,PONDERADORES!A:P,IF(AND(INFORMACION!$T979='REFERENCIAS RIESGO'!$C$36,INFORMACION!$F979=REFERENCIAS!$C$24),16,IF(INFORMACION!$T979='REFERENCIAS RIESGO'!$C$36,13,IF(INFORMACION!$F979=REFERENCIAS!$C$24,10,7))),0)+VLOOKUP(IF(J979&lt;=0.2,0.2,IF(AND(J979&gt;0.2,J979&lt;=0.4),0.4,IF(AND(J979&gt;0.4,J979&lt;=0.6),0.6,IF(AND(J979&gt;0.6,J979&lt;=0.8),0.8,IF(AND(J979&gt;0.8,J979&lt;=1),1))))),REFERENCIAS!$C:$D,2,0)*VLOOKUP($J$2,PONDERADORES!A:P,IF(AND(INFORMACION!$T979='REFERENCIAS RIESGO'!$C$36,INFORMACION!$F979=REFERENCIAS!$C$24),16,IF(INFORMACION!$T979='REFERENCIAS RIESGO'!$C$36,13,IF(INFORMACION!$F979=REFERENCIAS!$C$24,10,7))),0)</f>
        <v>#REF!</v>
      </c>
      <c r="Y979" s="68">
        <f>+VLOOKUP(M979,REFERENCIAS!$C:$D,2,0)*VLOOKUP($M$2,PONDERADORES!$A$7:$G$9,7,0)+VLOOKUP(N979,REFERENCIAS!$C:$D,2,0)*VLOOKUP($N$2,PONDERADORES!$A$7:$G$9,7,0)+VLOOKUP(O979,REFERENCIAS!$C:$D,2,0)*VLOOKUP($O$2,PONDERADORES!$A$7:$G$9,7,0)</f>
        <v>0.2</v>
      </c>
      <c r="Z979" s="2">
        <f>+VLOOKUP(IF(R979&lt;0.1,0,IF(AND(R979&gt;=0.1,R979&lt;0.2),0.1,IF(AND(R979&gt;=0.2,R979&lt;0.3),0.2,IF(R979&gt;0.3,0.3,)))),REFERENCIAS!$C:$D,2,0)*VLOOKUP($R$2,PONDERADORES!$A$11:$G$11,7,0)</f>
        <v>15</v>
      </c>
      <c r="AA979" s="92"/>
      <c r="AB979" s="95" t="e">
        <f t="shared" ca="1" si="59"/>
        <v>#REF!</v>
      </c>
      <c r="AC979" s="23" t="e">
        <f ca="1">IF(AB979&gt;REFERENCIAS!$C$62,REFERENCIAS!$B$62,IF(AND(AB979&gt;=REFERENCIAS!$C$63,AB979&lt;REFERENCIAS!$D$63),REFERENCIAS!$B$63,IF(AND(AB979&gt;REFERENCIAS!$C$64,AB979&lt;=REFERENCIAS!$D$64),REFERENCIAS!$B$64,IF(AND(AB979&gt;=REFERENCIAS!$C$65,AB979&lt;REFERENCIAS!$D$65),REFERENCIAS!$B$65, "Revisar"))))</f>
        <v>#REF!</v>
      </c>
      <c r="AD979" s="94" t="e">
        <f ca="1">VLOOKUP(AC979,REFERENCIAS!$B$62:$G$65,4,FALSE)</f>
        <v>#REF!</v>
      </c>
    </row>
    <row r="980" spans="1:30" ht="17.25" x14ac:dyDescent="0.25">
      <c r="A980" s="74"/>
      <c r="B980" s="19"/>
      <c r="C980" s="19"/>
      <c r="D980" s="50"/>
      <c r="E980" s="73"/>
      <c r="F980" s="74"/>
      <c r="G980" s="9"/>
      <c r="H980" s="48"/>
      <c r="I980" s="49">
        <f t="shared" ca="1" si="57"/>
        <v>2022</v>
      </c>
      <c r="J980" s="22">
        <f t="shared" ca="1" si="56"/>
        <v>1</v>
      </c>
      <c r="K980" s="19"/>
      <c r="L980" s="73"/>
      <c r="M980" s="74"/>
      <c r="N980" s="19"/>
      <c r="O980" s="73"/>
      <c r="P980" s="82">
        <v>1</v>
      </c>
      <c r="Q980" s="24">
        <v>1</v>
      </c>
      <c r="R980" s="81">
        <f t="shared" si="58"/>
        <v>1</v>
      </c>
      <c r="S980" s="87"/>
      <c r="T980" s="19"/>
      <c r="U980" s="25"/>
      <c r="V980" s="25"/>
      <c r="W980" s="81"/>
      <c r="X980" s="91" t="e">
        <f ca="1">+VLOOKUP(#REF!,REFERENCIAS!$C:$D,2,0)*VLOOKUP(#REF!,PONDERADORES!A:P,IF(AND(INFORMACION!$T980='REFERENCIAS RIESGO'!$C$36,INFORMACION!$F980=REFERENCIAS!$C$24),16,IF(INFORMACION!$T980='REFERENCIAS RIESGO'!$C$36,13,IF(INFORMACION!$F980=REFERENCIAS!$C$24,10,7))),0)+VLOOKUP(K980,REFERENCIAS!$C:$D,2,0)*VLOOKUP($K$2,PONDERADORES!A:P,IF(AND(INFORMACION!$T980='REFERENCIAS RIESGO'!$C$36,INFORMACION!$F980=REFERENCIAS!$C$24),16,IF(INFORMACION!$T980='REFERENCIAS RIESGO'!$C$36,13,IF(INFORMACION!$F980=REFERENCIAS!$C$24,10,7))),0)+VLOOKUP(L980,REFERENCIAS!$C:$D,2,0)*VLOOKUP($L$2,PONDERADORES!A:P,IF(AND(INFORMACION!$T980='REFERENCIAS RIESGO'!$C$36,INFORMACION!$F980=REFERENCIAS!$C$24),16,IF(INFORMACION!$T980='REFERENCIAS RIESGO'!$C$36,13,IF(INFORMACION!$F980=REFERENCIAS!$C$24,10,7))),0)+VLOOKUP(F980,REFERENCIAS!$C:$D,2,0)*VLOOKUP($F$2,PONDERADORES!A:P,IF(AND(INFORMACION!$T980='REFERENCIAS RIESGO'!$C$36,INFORMACION!$F980=REFERENCIAS!$C$24),16,IF(INFORMACION!$T980='REFERENCIAS RIESGO'!$C$36,13,IF(INFORMACION!$F980=REFERENCIAS!$C$24,10,7))),0)+VLOOKUP(T980,REFERENCIAS!$C:$D,2,0)*VLOOKUP($T$2,PONDERADORES!A:P,IF(AND(INFORMACION!$T980='REFERENCIAS RIESGO'!$C$36,INFORMACION!$F980=REFERENCIAS!$C$24),16,IF(INFORMACION!$T980='REFERENCIAS RIESGO'!$C$36,13,IF(INFORMACION!$F980=REFERENCIAS!$C$24,10,7))),0)+VLOOKUP(IF(J980&lt;=0.2,0.2,IF(AND(J980&gt;0.2,J980&lt;=0.4),0.4,IF(AND(J980&gt;0.4,J980&lt;=0.6),0.6,IF(AND(J980&gt;0.6,J980&lt;=0.8),0.8,IF(AND(J980&gt;0.8,J980&lt;=1),1))))),REFERENCIAS!$C:$D,2,0)*VLOOKUP($J$2,PONDERADORES!A:P,IF(AND(INFORMACION!$T980='REFERENCIAS RIESGO'!$C$36,INFORMACION!$F980=REFERENCIAS!$C$24),16,IF(INFORMACION!$T980='REFERENCIAS RIESGO'!$C$36,13,IF(INFORMACION!$F980=REFERENCIAS!$C$24,10,7))),0)</f>
        <v>#REF!</v>
      </c>
      <c r="Y980" s="68">
        <f>+VLOOKUP(M980,REFERENCIAS!$C:$D,2,0)*VLOOKUP($M$2,PONDERADORES!$A$7:$G$9,7,0)+VLOOKUP(N980,REFERENCIAS!$C:$D,2,0)*VLOOKUP($N$2,PONDERADORES!$A$7:$G$9,7,0)+VLOOKUP(O980,REFERENCIAS!$C:$D,2,0)*VLOOKUP($O$2,PONDERADORES!$A$7:$G$9,7,0)</f>
        <v>0.2</v>
      </c>
      <c r="Z980" s="2">
        <f>+VLOOKUP(IF(R980&lt;0.1,0,IF(AND(R980&gt;=0.1,R980&lt;0.2),0.1,IF(AND(R980&gt;=0.2,R980&lt;0.3),0.2,IF(R980&gt;0.3,0.3,)))),REFERENCIAS!$C:$D,2,0)*VLOOKUP($R$2,PONDERADORES!$A$11:$G$11,7,0)</f>
        <v>15</v>
      </c>
      <c r="AA980" s="92"/>
      <c r="AB980" s="95" t="e">
        <f t="shared" ca="1" si="59"/>
        <v>#REF!</v>
      </c>
      <c r="AC980" s="23" t="e">
        <f ca="1">IF(AB980&gt;REFERENCIAS!$C$62,REFERENCIAS!$B$62,IF(AND(AB980&gt;=REFERENCIAS!$C$63,AB980&lt;REFERENCIAS!$D$63),REFERENCIAS!$B$63,IF(AND(AB980&gt;REFERENCIAS!$C$64,AB980&lt;=REFERENCIAS!$D$64),REFERENCIAS!$B$64,IF(AND(AB980&gt;=REFERENCIAS!$C$65,AB980&lt;REFERENCIAS!$D$65),REFERENCIAS!$B$65, "Revisar"))))</f>
        <v>#REF!</v>
      </c>
      <c r="AD980" s="94" t="e">
        <f ca="1">VLOOKUP(AC980,REFERENCIAS!$B$62:$G$65,4,FALSE)</f>
        <v>#REF!</v>
      </c>
    </row>
    <row r="981" spans="1:30" ht="17.25" x14ac:dyDescent="0.25">
      <c r="A981" s="74"/>
      <c r="B981" s="19"/>
      <c r="C981" s="19"/>
      <c r="D981" s="50"/>
      <c r="E981" s="73"/>
      <c r="F981" s="74"/>
      <c r="G981" s="9"/>
      <c r="H981" s="48"/>
      <c r="I981" s="49">
        <f t="shared" ca="1" si="57"/>
        <v>2022</v>
      </c>
      <c r="J981" s="22">
        <f t="shared" ca="1" si="56"/>
        <v>1</v>
      </c>
      <c r="K981" s="19"/>
      <c r="L981" s="73"/>
      <c r="M981" s="74"/>
      <c r="N981" s="19"/>
      <c r="O981" s="73"/>
      <c r="P981" s="82">
        <v>1</v>
      </c>
      <c r="Q981" s="24">
        <v>1</v>
      </c>
      <c r="R981" s="81">
        <f t="shared" si="58"/>
        <v>1</v>
      </c>
      <c r="S981" s="87"/>
      <c r="T981" s="19"/>
      <c r="U981" s="25"/>
      <c r="V981" s="25"/>
      <c r="W981" s="81"/>
      <c r="X981" s="91" t="e">
        <f ca="1">+VLOOKUP(#REF!,REFERENCIAS!$C:$D,2,0)*VLOOKUP(#REF!,PONDERADORES!A:P,IF(AND(INFORMACION!$T981='REFERENCIAS RIESGO'!$C$36,INFORMACION!$F981=REFERENCIAS!$C$24),16,IF(INFORMACION!$T981='REFERENCIAS RIESGO'!$C$36,13,IF(INFORMACION!$F981=REFERENCIAS!$C$24,10,7))),0)+VLOOKUP(K981,REFERENCIAS!$C:$D,2,0)*VLOOKUP($K$2,PONDERADORES!A:P,IF(AND(INFORMACION!$T981='REFERENCIAS RIESGO'!$C$36,INFORMACION!$F981=REFERENCIAS!$C$24),16,IF(INFORMACION!$T981='REFERENCIAS RIESGO'!$C$36,13,IF(INFORMACION!$F981=REFERENCIAS!$C$24,10,7))),0)+VLOOKUP(L981,REFERENCIAS!$C:$D,2,0)*VLOOKUP($L$2,PONDERADORES!A:P,IF(AND(INFORMACION!$T981='REFERENCIAS RIESGO'!$C$36,INFORMACION!$F981=REFERENCIAS!$C$24),16,IF(INFORMACION!$T981='REFERENCIAS RIESGO'!$C$36,13,IF(INFORMACION!$F981=REFERENCIAS!$C$24,10,7))),0)+VLOOKUP(F981,REFERENCIAS!$C:$D,2,0)*VLOOKUP($F$2,PONDERADORES!A:P,IF(AND(INFORMACION!$T981='REFERENCIAS RIESGO'!$C$36,INFORMACION!$F981=REFERENCIAS!$C$24),16,IF(INFORMACION!$T981='REFERENCIAS RIESGO'!$C$36,13,IF(INFORMACION!$F981=REFERENCIAS!$C$24,10,7))),0)+VLOOKUP(T981,REFERENCIAS!$C:$D,2,0)*VLOOKUP($T$2,PONDERADORES!A:P,IF(AND(INFORMACION!$T981='REFERENCIAS RIESGO'!$C$36,INFORMACION!$F981=REFERENCIAS!$C$24),16,IF(INFORMACION!$T981='REFERENCIAS RIESGO'!$C$36,13,IF(INFORMACION!$F981=REFERENCIAS!$C$24,10,7))),0)+VLOOKUP(IF(J981&lt;=0.2,0.2,IF(AND(J981&gt;0.2,J981&lt;=0.4),0.4,IF(AND(J981&gt;0.4,J981&lt;=0.6),0.6,IF(AND(J981&gt;0.6,J981&lt;=0.8),0.8,IF(AND(J981&gt;0.8,J981&lt;=1),1))))),REFERENCIAS!$C:$D,2,0)*VLOOKUP($J$2,PONDERADORES!A:P,IF(AND(INFORMACION!$T981='REFERENCIAS RIESGO'!$C$36,INFORMACION!$F981=REFERENCIAS!$C$24),16,IF(INFORMACION!$T981='REFERENCIAS RIESGO'!$C$36,13,IF(INFORMACION!$F981=REFERENCIAS!$C$24,10,7))),0)</f>
        <v>#REF!</v>
      </c>
      <c r="Y981" s="68">
        <f>+VLOOKUP(M981,REFERENCIAS!$C:$D,2,0)*VLOOKUP($M$2,PONDERADORES!$A$7:$G$9,7,0)+VLOOKUP(N981,REFERENCIAS!$C:$D,2,0)*VLOOKUP($N$2,PONDERADORES!$A$7:$G$9,7,0)+VLOOKUP(O981,REFERENCIAS!$C:$D,2,0)*VLOOKUP($O$2,PONDERADORES!$A$7:$G$9,7,0)</f>
        <v>0.2</v>
      </c>
      <c r="Z981" s="2">
        <f>+VLOOKUP(IF(R981&lt;0.1,0,IF(AND(R981&gt;=0.1,R981&lt;0.2),0.1,IF(AND(R981&gt;=0.2,R981&lt;0.3),0.2,IF(R981&gt;0.3,0.3,)))),REFERENCIAS!$C:$D,2,0)*VLOOKUP($R$2,PONDERADORES!$A$11:$G$11,7,0)</f>
        <v>15</v>
      </c>
      <c r="AA981" s="92"/>
      <c r="AB981" s="95" t="e">
        <f t="shared" ca="1" si="59"/>
        <v>#REF!</v>
      </c>
      <c r="AC981" s="23" t="e">
        <f ca="1">IF(AB981&gt;REFERENCIAS!$C$62,REFERENCIAS!$B$62,IF(AND(AB981&gt;=REFERENCIAS!$C$63,AB981&lt;REFERENCIAS!$D$63),REFERENCIAS!$B$63,IF(AND(AB981&gt;REFERENCIAS!$C$64,AB981&lt;=REFERENCIAS!$D$64),REFERENCIAS!$B$64,IF(AND(AB981&gt;=REFERENCIAS!$C$65,AB981&lt;REFERENCIAS!$D$65),REFERENCIAS!$B$65, "Revisar"))))</f>
        <v>#REF!</v>
      </c>
      <c r="AD981" s="94" t="e">
        <f ca="1">VLOOKUP(AC981,REFERENCIAS!$B$62:$G$65,4,FALSE)</f>
        <v>#REF!</v>
      </c>
    </row>
    <row r="982" spans="1:30" ht="17.25" x14ac:dyDescent="0.25">
      <c r="A982" s="74"/>
      <c r="B982" s="19"/>
      <c r="C982" s="19"/>
      <c r="D982" s="50"/>
      <c r="E982" s="73"/>
      <c r="F982" s="74"/>
      <c r="G982" s="9"/>
      <c r="H982" s="48"/>
      <c r="I982" s="49">
        <f t="shared" ca="1" si="57"/>
        <v>2022</v>
      </c>
      <c r="J982" s="22">
        <f t="shared" ca="1" si="56"/>
        <v>1</v>
      </c>
      <c r="K982" s="19"/>
      <c r="L982" s="73"/>
      <c r="M982" s="74"/>
      <c r="N982" s="19"/>
      <c r="O982" s="73"/>
      <c r="P982" s="82">
        <v>1</v>
      </c>
      <c r="Q982" s="24">
        <v>1</v>
      </c>
      <c r="R982" s="81">
        <f t="shared" si="58"/>
        <v>1</v>
      </c>
      <c r="S982" s="87"/>
      <c r="T982" s="19"/>
      <c r="U982" s="25"/>
      <c r="V982" s="25"/>
      <c r="W982" s="81"/>
      <c r="X982" s="91" t="e">
        <f ca="1">+VLOOKUP(#REF!,REFERENCIAS!$C:$D,2,0)*VLOOKUP(#REF!,PONDERADORES!A:P,IF(AND(INFORMACION!$T982='REFERENCIAS RIESGO'!$C$36,INFORMACION!$F982=REFERENCIAS!$C$24),16,IF(INFORMACION!$T982='REFERENCIAS RIESGO'!$C$36,13,IF(INFORMACION!$F982=REFERENCIAS!$C$24,10,7))),0)+VLOOKUP(K982,REFERENCIAS!$C:$D,2,0)*VLOOKUP($K$2,PONDERADORES!A:P,IF(AND(INFORMACION!$T982='REFERENCIAS RIESGO'!$C$36,INFORMACION!$F982=REFERENCIAS!$C$24),16,IF(INFORMACION!$T982='REFERENCIAS RIESGO'!$C$36,13,IF(INFORMACION!$F982=REFERENCIAS!$C$24,10,7))),0)+VLOOKUP(L982,REFERENCIAS!$C:$D,2,0)*VLOOKUP($L$2,PONDERADORES!A:P,IF(AND(INFORMACION!$T982='REFERENCIAS RIESGO'!$C$36,INFORMACION!$F982=REFERENCIAS!$C$24),16,IF(INFORMACION!$T982='REFERENCIAS RIESGO'!$C$36,13,IF(INFORMACION!$F982=REFERENCIAS!$C$24,10,7))),0)+VLOOKUP(F982,REFERENCIAS!$C:$D,2,0)*VLOOKUP($F$2,PONDERADORES!A:P,IF(AND(INFORMACION!$T982='REFERENCIAS RIESGO'!$C$36,INFORMACION!$F982=REFERENCIAS!$C$24),16,IF(INFORMACION!$T982='REFERENCIAS RIESGO'!$C$36,13,IF(INFORMACION!$F982=REFERENCIAS!$C$24,10,7))),0)+VLOOKUP(T982,REFERENCIAS!$C:$D,2,0)*VLOOKUP($T$2,PONDERADORES!A:P,IF(AND(INFORMACION!$T982='REFERENCIAS RIESGO'!$C$36,INFORMACION!$F982=REFERENCIAS!$C$24),16,IF(INFORMACION!$T982='REFERENCIAS RIESGO'!$C$36,13,IF(INFORMACION!$F982=REFERENCIAS!$C$24,10,7))),0)+VLOOKUP(IF(J982&lt;=0.2,0.2,IF(AND(J982&gt;0.2,J982&lt;=0.4),0.4,IF(AND(J982&gt;0.4,J982&lt;=0.6),0.6,IF(AND(J982&gt;0.6,J982&lt;=0.8),0.8,IF(AND(J982&gt;0.8,J982&lt;=1),1))))),REFERENCIAS!$C:$D,2,0)*VLOOKUP($J$2,PONDERADORES!A:P,IF(AND(INFORMACION!$T982='REFERENCIAS RIESGO'!$C$36,INFORMACION!$F982=REFERENCIAS!$C$24),16,IF(INFORMACION!$T982='REFERENCIAS RIESGO'!$C$36,13,IF(INFORMACION!$F982=REFERENCIAS!$C$24,10,7))),0)</f>
        <v>#REF!</v>
      </c>
      <c r="Y982" s="68">
        <f>+VLOOKUP(M982,REFERENCIAS!$C:$D,2,0)*VLOOKUP($M$2,PONDERADORES!$A$7:$G$9,7,0)+VLOOKUP(N982,REFERENCIAS!$C:$D,2,0)*VLOOKUP($N$2,PONDERADORES!$A$7:$G$9,7,0)+VLOOKUP(O982,REFERENCIAS!$C:$D,2,0)*VLOOKUP($O$2,PONDERADORES!$A$7:$G$9,7,0)</f>
        <v>0.2</v>
      </c>
      <c r="Z982" s="2">
        <f>+VLOOKUP(IF(R982&lt;0.1,0,IF(AND(R982&gt;=0.1,R982&lt;0.2),0.1,IF(AND(R982&gt;=0.2,R982&lt;0.3),0.2,IF(R982&gt;0.3,0.3,)))),REFERENCIAS!$C:$D,2,0)*VLOOKUP($R$2,PONDERADORES!$A$11:$G$11,7,0)</f>
        <v>15</v>
      </c>
      <c r="AA982" s="92"/>
      <c r="AB982" s="95" t="e">
        <f t="shared" ca="1" si="59"/>
        <v>#REF!</v>
      </c>
      <c r="AC982" s="23" t="e">
        <f ca="1">IF(AB982&gt;REFERENCIAS!$C$62,REFERENCIAS!$B$62,IF(AND(AB982&gt;=REFERENCIAS!$C$63,AB982&lt;REFERENCIAS!$D$63),REFERENCIAS!$B$63,IF(AND(AB982&gt;REFERENCIAS!$C$64,AB982&lt;=REFERENCIAS!$D$64),REFERENCIAS!$B$64,IF(AND(AB982&gt;=REFERENCIAS!$C$65,AB982&lt;REFERENCIAS!$D$65),REFERENCIAS!$B$65, "Revisar"))))</f>
        <v>#REF!</v>
      </c>
      <c r="AD982" s="94" t="e">
        <f ca="1">VLOOKUP(AC982,REFERENCIAS!$B$62:$G$65,4,FALSE)</f>
        <v>#REF!</v>
      </c>
    </row>
    <row r="983" spans="1:30" ht="17.25" x14ac:dyDescent="0.25">
      <c r="A983" s="74"/>
      <c r="B983" s="19"/>
      <c r="C983" s="19"/>
      <c r="D983" s="50"/>
      <c r="E983" s="73"/>
      <c r="F983" s="74"/>
      <c r="G983" s="9"/>
      <c r="H983" s="48"/>
      <c r="I983" s="49">
        <f t="shared" ca="1" si="57"/>
        <v>2022</v>
      </c>
      <c r="J983" s="22">
        <f t="shared" ca="1" si="56"/>
        <v>1</v>
      </c>
      <c r="K983" s="19"/>
      <c r="L983" s="73"/>
      <c r="M983" s="74"/>
      <c r="N983" s="19"/>
      <c r="O983" s="73"/>
      <c r="P983" s="82">
        <v>1</v>
      </c>
      <c r="Q983" s="24">
        <v>1</v>
      </c>
      <c r="R983" s="81">
        <f t="shared" si="58"/>
        <v>1</v>
      </c>
      <c r="S983" s="87"/>
      <c r="T983" s="19"/>
      <c r="U983" s="25"/>
      <c r="V983" s="25"/>
      <c r="W983" s="81"/>
      <c r="X983" s="91" t="e">
        <f ca="1">+VLOOKUP(#REF!,REFERENCIAS!$C:$D,2,0)*VLOOKUP(#REF!,PONDERADORES!A:P,IF(AND(INFORMACION!$T983='REFERENCIAS RIESGO'!$C$36,INFORMACION!$F983=REFERENCIAS!$C$24),16,IF(INFORMACION!$T983='REFERENCIAS RIESGO'!$C$36,13,IF(INFORMACION!$F983=REFERENCIAS!$C$24,10,7))),0)+VLOOKUP(K983,REFERENCIAS!$C:$D,2,0)*VLOOKUP($K$2,PONDERADORES!A:P,IF(AND(INFORMACION!$T983='REFERENCIAS RIESGO'!$C$36,INFORMACION!$F983=REFERENCIAS!$C$24),16,IF(INFORMACION!$T983='REFERENCIAS RIESGO'!$C$36,13,IF(INFORMACION!$F983=REFERENCIAS!$C$24,10,7))),0)+VLOOKUP(L983,REFERENCIAS!$C:$D,2,0)*VLOOKUP($L$2,PONDERADORES!A:P,IF(AND(INFORMACION!$T983='REFERENCIAS RIESGO'!$C$36,INFORMACION!$F983=REFERENCIAS!$C$24),16,IF(INFORMACION!$T983='REFERENCIAS RIESGO'!$C$36,13,IF(INFORMACION!$F983=REFERENCIAS!$C$24,10,7))),0)+VLOOKUP(F983,REFERENCIAS!$C:$D,2,0)*VLOOKUP($F$2,PONDERADORES!A:P,IF(AND(INFORMACION!$T983='REFERENCIAS RIESGO'!$C$36,INFORMACION!$F983=REFERENCIAS!$C$24),16,IF(INFORMACION!$T983='REFERENCIAS RIESGO'!$C$36,13,IF(INFORMACION!$F983=REFERENCIAS!$C$24,10,7))),0)+VLOOKUP(T983,REFERENCIAS!$C:$D,2,0)*VLOOKUP($T$2,PONDERADORES!A:P,IF(AND(INFORMACION!$T983='REFERENCIAS RIESGO'!$C$36,INFORMACION!$F983=REFERENCIAS!$C$24),16,IF(INFORMACION!$T983='REFERENCIAS RIESGO'!$C$36,13,IF(INFORMACION!$F983=REFERENCIAS!$C$24,10,7))),0)+VLOOKUP(IF(J983&lt;=0.2,0.2,IF(AND(J983&gt;0.2,J983&lt;=0.4),0.4,IF(AND(J983&gt;0.4,J983&lt;=0.6),0.6,IF(AND(J983&gt;0.6,J983&lt;=0.8),0.8,IF(AND(J983&gt;0.8,J983&lt;=1),1))))),REFERENCIAS!$C:$D,2,0)*VLOOKUP($J$2,PONDERADORES!A:P,IF(AND(INFORMACION!$T983='REFERENCIAS RIESGO'!$C$36,INFORMACION!$F983=REFERENCIAS!$C$24),16,IF(INFORMACION!$T983='REFERENCIAS RIESGO'!$C$36,13,IF(INFORMACION!$F983=REFERENCIAS!$C$24,10,7))),0)</f>
        <v>#REF!</v>
      </c>
      <c r="Y983" s="68">
        <f>+VLOOKUP(M983,REFERENCIAS!$C:$D,2,0)*VLOOKUP($M$2,PONDERADORES!$A$7:$G$9,7,0)+VLOOKUP(N983,REFERENCIAS!$C:$D,2,0)*VLOOKUP($N$2,PONDERADORES!$A$7:$G$9,7,0)+VLOOKUP(O983,REFERENCIAS!$C:$D,2,0)*VLOOKUP($O$2,PONDERADORES!$A$7:$G$9,7,0)</f>
        <v>0.2</v>
      </c>
      <c r="Z983" s="2">
        <f>+VLOOKUP(IF(R983&lt;0.1,0,IF(AND(R983&gt;=0.1,R983&lt;0.2),0.1,IF(AND(R983&gt;=0.2,R983&lt;0.3),0.2,IF(R983&gt;0.3,0.3,)))),REFERENCIAS!$C:$D,2,0)*VLOOKUP($R$2,PONDERADORES!$A$11:$G$11,7,0)</f>
        <v>15</v>
      </c>
      <c r="AA983" s="92"/>
      <c r="AB983" s="95" t="e">
        <f t="shared" ca="1" si="59"/>
        <v>#REF!</v>
      </c>
      <c r="AC983" s="23" t="e">
        <f ca="1">IF(AB983&gt;REFERENCIAS!$C$62,REFERENCIAS!$B$62,IF(AND(AB983&gt;=REFERENCIAS!$C$63,AB983&lt;REFERENCIAS!$D$63),REFERENCIAS!$B$63,IF(AND(AB983&gt;REFERENCIAS!$C$64,AB983&lt;=REFERENCIAS!$D$64),REFERENCIAS!$B$64,IF(AND(AB983&gt;=REFERENCIAS!$C$65,AB983&lt;REFERENCIAS!$D$65),REFERENCIAS!$B$65, "Revisar"))))</f>
        <v>#REF!</v>
      </c>
      <c r="AD983" s="94" t="e">
        <f ca="1">VLOOKUP(AC983,REFERENCIAS!$B$62:$G$65,4,FALSE)</f>
        <v>#REF!</v>
      </c>
    </row>
    <row r="984" spans="1:30" ht="17.25" x14ac:dyDescent="0.25">
      <c r="A984" s="74"/>
      <c r="B984" s="19"/>
      <c r="C984" s="19"/>
      <c r="D984" s="50"/>
      <c r="E984" s="73"/>
      <c r="F984" s="74"/>
      <c r="G984" s="9"/>
      <c r="H984" s="48"/>
      <c r="I984" s="49">
        <f t="shared" ca="1" si="57"/>
        <v>2022</v>
      </c>
      <c r="J984" s="22">
        <f t="shared" ca="1" si="56"/>
        <v>1</v>
      </c>
      <c r="K984" s="19"/>
      <c r="L984" s="73"/>
      <c r="M984" s="74"/>
      <c r="N984" s="19"/>
      <c r="O984" s="73"/>
      <c r="P984" s="82">
        <v>1</v>
      </c>
      <c r="Q984" s="24">
        <v>1</v>
      </c>
      <c r="R984" s="81">
        <f t="shared" si="58"/>
        <v>1</v>
      </c>
      <c r="S984" s="87"/>
      <c r="T984" s="19"/>
      <c r="U984" s="25"/>
      <c r="V984" s="25"/>
      <c r="W984" s="81"/>
      <c r="X984" s="91" t="e">
        <f ca="1">+VLOOKUP(#REF!,REFERENCIAS!$C:$D,2,0)*VLOOKUP(#REF!,PONDERADORES!A:P,IF(AND(INFORMACION!$T984='REFERENCIAS RIESGO'!$C$36,INFORMACION!$F984=REFERENCIAS!$C$24),16,IF(INFORMACION!$T984='REFERENCIAS RIESGO'!$C$36,13,IF(INFORMACION!$F984=REFERENCIAS!$C$24,10,7))),0)+VLOOKUP(K984,REFERENCIAS!$C:$D,2,0)*VLOOKUP($K$2,PONDERADORES!A:P,IF(AND(INFORMACION!$T984='REFERENCIAS RIESGO'!$C$36,INFORMACION!$F984=REFERENCIAS!$C$24),16,IF(INFORMACION!$T984='REFERENCIAS RIESGO'!$C$36,13,IF(INFORMACION!$F984=REFERENCIAS!$C$24,10,7))),0)+VLOOKUP(L984,REFERENCIAS!$C:$D,2,0)*VLOOKUP($L$2,PONDERADORES!A:P,IF(AND(INFORMACION!$T984='REFERENCIAS RIESGO'!$C$36,INFORMACION!$F984=REFERENCIAS!$C$24),16,IF(INFORMACION!$T984='REFERENCIAS RIESGO'!$C$36,13,IF(INFORMACION!$F984=REFERENCIAS!$C$24,10,7))),0)+VLOOKUP(F984,REFERENCIAS!$C:$D,2,0)*VLOOKUP($F$2,PONDERADORES!A:P,IF(AND(INFORMACION!$T984='REFERENCIAS RIESGO'!$C$36,INFORMACION!$F984=REFERENCIAS!$C$24),16,IF(INFORMACION!$T984='REFERENCIAS RIESGO'!$C$36,13,IF(INFORMACION!$F984=REFERENCIAS!$C$24,10,7))),0)+VLOOKUP(T984,REFERENCIAS!$C:$D,2,0)*VLOOKUP($T$2,PONDERADORES!A:P,IF(AND(INFORMACION!$T984='REFERENCIAS RIESGO'!$C$36,INFORMACION!$F984=REFERENCIAS!$C$24),16,IF(INFORMACION!$T984='REFERENCIAS RIESGO'!$C$36,13,IF(INFORMACION!$F984=REFERENCIAS!$C$24,10,7))),0)+VLOOKUP(IF(J984&lt;=0.2,0.2,IF(AND(J984&gt;0.2,J984&lt;=0.4),0.4,IF(AND(J984&gt;0.4,J984&lt;=0.6),0.6,IF(AND(J984&gt;0.6,J984&lt;=0.8),0.8,IF(AND(J984&gt;0.8,J984&lt;=1),1))))),REFERENCIAS!$C:$D,2,0)*VLOOKUP($J$2,PONDERADORES!A:P,IF(AND(INFORMACION!$T984='REFERENCIAS RIESGO'!$C$36,INFORMACION!$F984=REFERENCIAS!$C$24),16,IF(INFORMACION!$T984='REFERENCIAS RIESGO'!$C$36,13,IF(INFORMACION!$F984=REFERENCIAS!$C$24,10,7))),0)</f>
        <v>#REF!</v>
      </c>
      <c r="Y984" s="68">
        <f>+VLOOKUP(M984,REFERENCIAS!$C:$D,2,0)*VLOOKUP($M$2,PONDERADORES!$A$7:$G$9,7,0)+VLOOKUP(N984,REFERENCIAS!$C:$D,2,0)*VLOOKUP($N$2,PONDERADORES!$A$7:$G$9,7,0)+VLOOKUP(O984,REFERENCIAS!$C:$D,2,0)*VLOOKUP($O$2,PONDERADORES!$A$7:$G$9,7,0)</f>
        <v>0.2</v>
      </c>
      <c r="Z984" s="2">
        <f>+VLOOKUP(IF(R984&lt;0.1,0,IF(AND(R984&gt;=0.1,R984&lt;0.2),0.1,IF(AND(R984&gt;=0.2,R984&lt;0.3),0.2,IF(R984&gt;0.3,0.3,)))),REFERENCIAS!$C:$D,2,0)*VLOOKUP($R$2,PONDERADORES!$A$11:$G$11,7,0)</f>
        <v>15</v>
      </c>
      <c r="AA984" s="92"/>
      <c r="AB984" s="95" t="e">
        <f t="shared" ca="1" si="59"/>
        <v>#REF!</v>
      </c>
      <c r="AC984" s="23" t="e">
        <f ca="1">IF(AB984&gt;REFERENCIAS!$C$62,REFERENCIAS!$B$62,IF(AND(AB984&gt;=REFERENCIAS!$C$63,AB984&lt;REFERENCIAS!$D$63),REFERENCIAS!$B$63,IF(AND(AB984&gt;REFERENCIAS!$C$64,AB984&lt;=REFERENCIAS!$D$64),REFERENCIAS!$B$64,IF(AND(AB984&gt;=REFERENCIAS!$C$65,AB984&lt;REFERENCIAS!$D$65),REFERENCIAS!$B$65, "Revisar"))))</f>
        <v>#REF!</v>
      </c>
      <c r="AD984" s="94" t="e">
        <f ca="1">VLOOKUP(AC984,REFERENCIAS!$B$62:$G$65,4,FALSE)</f>
        <v>#REF!</v>
      </c>
    </row>
    <row r="985" spans="1:30" ht="17.25" x14ac:dyDescent="0.25">
      <c r="A985" s="74"/>
      <c r="B985" s="19"/>
      <c r="C985" s="19"/>
      <c r="D985" s="50"/>
      <c r="E985" s="73"/>
      <c r="F985" s="74"/>
      <c r="G985" s="9"/>
      <c r="H985" s="48"/>
      <c r="I985" s="49">
        <f t="shared" ca="1" si="57"/>
        <v>2022</v>
      </c>
      <c r="J985" s="22">
        <f t="shared" ca="1" si="56"/>
        <v>1</v>
      </c>
      <c r="K985" s="19"/>
      <c r="L985" s="73"/>
      <c r="M985" s="74"/>
      <c r="N985" s="19"/>
      <c r="O985" s="73"/>
      <c r="P985" s="82">
        <v>1</v>
      </c>
      <c r="Q985" s="24">
        <v>1</v>
      </c>
      <c r="R985" s="81">
        <f t="shared" si="58"/>
        <v>1</v>
      </c>
      <c r="S985" s="87"/>
      <c r="T985" s="19"/>
      <c r="U985" s="25"/>
      <c r="V985" s="25"/>
      <c r="W985" s="81"/>
      <c r="X985" s="91" t="e">
        <f ca="1">+VLOOKUP(#REF!,REFERENCIAS!$C:$D,2,0)*VLOOKUP(#REF!,PONDERADORES!A:P,IF(AND(INFORMACION!$T985='REFERENCIAS RIESGO'!$C$36,INFORMACION!$F985=REFERENCIAS!$C$24),16,IF(INFORMACION!$T985='REFERENCIAS RIESGO'!$C$36,13,IF(INFORMACION!$F985=REFERENCIAS!$C$24,10,7))),0)+VLOOKUP(K985,REFERENCIAS!$C:$D,2,0)*VLOOKUP($K$2,PONDERADORES!A:P,IF(AND(INFORMACION!$T985='REFERENCIAS RIESGO'!$C$36,INFORMACION!$F985=REFERENCIAS!$C$24),16,IF(INFORMACION!$T985='REFERENCIAS RIESGO'!$C$36,13,IF(INFORMACION!$F985=REFERENCIAS!$C$24,10,7))),0)+VLOOKUP(L985,REFERENCIAS!$C:$D,2,0)*VLOOKUP($L$2,PONDERADORES!A:P,IF(AND(INFORMACION!$T985='REFERENCIAS RIESGO'!$C$36,INFORMACION!$F985=REFERENCIAS!$C$24),16,IF(INFORMACION!$T985='REFERENCIAS RIESGO'!$C$36,13,IF(INFORMACION!$F985=REFERENCIAS!$C$24,10,7))),0)+VLOOKUP(F985,REFERENCIAS!$C:$D,2,0)*VLOOKUP($F$2,PONDERADORES!A:P,IF(AND(INFORMACION!$T985='REFERENCIAS RIESGO'!$C$36,INFORMACION!$F985=REFERENCIAS!$C$24),16,IF(INFORMACION!$T985='REFERENCIAS RIESGO'!$C$36,13,IF(INFORMACION!$F985=REFERENCIAS!$C$24,10,7))),0)+VLOOKUP(T985,REFERENCIAS!$C:$D,2,0)*VLOOKUP($T$2,PONDERADORES!A:P,IF(AND(INFORMACION!$T985='REFERENCIAS RIESGO'!$C$36,INFORMACION!$F985=REFERENCIAS!$C$24),16,IF(INFORMACION!$T985='REFERENCIAS RIESGO'!$C$36,13,IF(INFORMACION!$F985=REFERENCIAS!$C$24,10,7))),0)+VLOOKUP(IF(J985&lt;=0.2,0.2,IF(AND(J985&gt;0.2,J985&lt;=0.4),0.4,IF(AND(J985&gt;0.4,J985&lt;=0.6),0.6,IF(AND(J985&gt;0.6,J985&lt;=0.8),0.8,IF(AND(J985&gt;0.8,J985&lt;=1),1))))),REFERENCIAS!$C:$D,2,0)*VLOOKUP($J$2,PONDERADORES!A:P,IF(AND(INFORMACION!$T985='REFERENCIAS RIESGO'!$C$36,INFORMACION!$F985=REFERENCIAS!$C$24),16,IF(INFORMACION!$T985='REFERENCIAS RIESGO'!$C$36,13,IF(INFORMACION!$F985=REFERENCIAS!$C$24,10,7))),0)</f>
        <v>#REF!</v>
      </c>
      <c r="Y985" s="68">
        <f>+VLOOKUP(M985,REFERENCIAS!$C:$D,2,0)*VLOOKUP($M$2,PONDERADORES!$A$7:$G$9,7,0)+VLOOKUP(N985,REFERENCIAS!$C:$D,2,0)*VLOOKUP($N$2,PONDERADORES!$A$7:$G$9,7,0)+VLOOKUP(O985,REFERENCIAS!$C:$D,2,0)*VLOOKUP($O$2,PONDERADORES!$A$7:$G$9,7,0)</f>
        <v>0.2</v>
      </c>
      <c r="Z985" s="2">
        <f>+VLOOKUP(IF(R985&lt;0.1,0,IF(AND(R985&gt;=0.1,R985&lt;0.2),0.1,IF(AND(R985&gt;=0.2,R985&lt;0.3),0.2,IF(R985&gt;0.3,0.3,)))),REFERENCIAS!$C:$D,2,0)*VLOOKUP($R$2,PONDERADORES!$A$11:$G$11,7,0)</f>
        <v>15</v>
      </c>
      <c r="AA985" s="92"/>
      <c r="AB985" s="95" t="e">
        <f t="shared" ca="1" si="59"/>
        <v>#REF!</v>
      </c>
      <c r="AC985" s="23" t="e">
        <f ca="1">IF(AB985&gt;REFERENCIAS!$C$62,REFERENCIAS!$B$62,IF(AND(AB985&gt;=REFERENCIAS!$C$63,AB985&lt;REFERENCIAS!$D$63),REFERENCIAS!$B$63,IF(AND(AB985&gt;REFERENCIAS!$C$64,AB985&lt;=REFERENCIAS!$D$64),REFERENCIAS!$B$64,IF(AND(AB985&gt;=REFERENCIAS!$C$65,AB985&lt;REFERENCIAS!$D$65),REFERENCIAS!$B$65, "Revisar"))))</f>
        <v>#REF!</v>
      </c>
      <c r="AD985" s="94" t="e">
        <f ca="1">VLOOKUP(AC985,REFERENCIAS!$B$62:$G$65,4,FALSE)</f>
        <v>#REF!</v>
      </c>
    </row>
    <row r="986" spans="1:30" ht="17.25" x14ac:dyDescent="0.25">
      <c r="A986" s="74"/>
      <c r="B986" s="19"/>
      <c r="C986" s="19"/>
      <c r="D986" s="50"/>
      <c r="E986" s="73"/>
      <c r="F986" s="74"/>
      <c r="G986" s="9"/>
      <c r="H986" s="48"/>
      <c r="I986" s="49">
        <f t="shared" ca="1" si="57"/>
        <v>2022</v>
      </c>
      <c r="J986" s="22">
        <f t="shared" ca="1" si="56"/>
        <v>1</v>
      </c>
      <c r="K986" s="19"/>
      <c r="L986" s="73"/>
      <c r="M986" s="74"/>
      <c r="N986" s="19"/>
      <c r="O986" s="73"/>
      <c r="P986" s="82">
        <v>1</v>
      </c>
      <c r="Q986" s="24">
        <v>1</v>
      </c>
      <c r="R986" s="81">
        <f t="shared" si="58"/>
        <v>1</v>
      </c>
      <c r="S986" s="87"/>
      <c r="T986" s="19"/>
      <c r="U986" s="25"/>
      <c r="V986" s="25"/>
      <c r="W986" s="81"/>
      <c r="X986" s="91" t="e">
        <f ca="1">+VLOOKUP(#REF!,REFERENCIAS!$C:$D,2,0)*VLOOKUP(#REF!,PONDERADORES!A:P,IF(AND(INFORMACION!$T986='REFERENCIAS RIESGO'!$C$36,INFORMACION!$F986=REFERENCIAS!$C$24),16,IF(INFORMACION!$T986='REFERENCIAS RIESGO'!$C$36,13,IF(INFORMACION!$F986=REFERENCIAS!$C$24,10,7))),0)+VLOOKUP(K986,REFERENCIAS!$C:$D,2,0)*VLOOKUP($K$2,PONDERADORES!A:P,IF(AND(INFORMACION!$T986='REFERENCIAS RIESGO'!$C$36,INFORMACION!$F986=REFERENCIAS!$C$24),16,IF(INFORMACION!$T986='REFERENCIAS RIESGO'!$C$36,13,IF(INFORMACION!$F986=REFERENCIAS!$C$24,10,7))),0)+VLOOKUP(L986,REFERENCIAS!$C:$D,2,0)*VLOOKUP($L$2,PONDERADORES!A:P,IF(AND(INFORMACION!$T986='REFERENCIAS RIESGO'!$C$36,INFORMACION!$F986=REFERENCIAS!$C$24),16,IF(INFORMACION!$T986='REFERENCIAS RIESGO'!$C$36,13,IF(INFORMACION!$F986=REFERENCIAS!$C$24,10,7))),0)+VLOOKUP(F986,REFERENCIAS!$C:$D,2,0)*VLOOKUP($F$2,PONDERADORES!A:P,IF(AND(INFORMACION!$T986='REFERENCIAS RIESGO'!$C$36,INFORMACION!$F986=REFERENCIAS!$C$24),16,IF(INFORMACION!$T986='REFERENCIAS RIESGO'!$C$36,13,IF(INFORMACION!$F986=REFERENCIAS!$C$24,10,7))),0)+VLOOKUP(T986,REFERENCIAS!$C:$D,2,0)*VLOOKUP($T$2,PONDERADORES!A:P,IF(AND(INFORMACION!$T986='REFERENCIAS RIESGO'!$C$36,INFORMACION!$F986=REFERENCIAS!$C$24),16,IF(INFORMACION!$T986='REFERENCIAS RIESGO'!$C$36,13,IF(INFORMACION!$F986=REFERENCIAS!$C$24,10,7))),0)+VLOOKUP(IF(J986&lt;=0.2,0.2,IF(AND(J986&gt;0.2,J986&lt;=0.4),0.4,IF(AND(J986&gt;0.4,J986&lt;=0.6),0.6,IF(AND(J986&gt;0.6,J986&lt;=0.8),0.8,IF(AND(J986&gt;0.8,J986&lt;=1),1))))),REFERENCIAS!$C:$D,2,0)*VLOOKUP($J$2,PONDERADORES!A:P,IF(AND(INFORMACION!$T986='REFERENCIAS RIESGO'!$C$36,INFORMACION!$F986=REFERENCIAS!$C$24),16,IF(INFORMACION!$T986='REFERENCIAS RIESGO'!$C$36,13,IF(INFORMACION!$F986=REFERENCIAS!$C$24,10,7))),0)</f>
        <v>#REF!</v>
      </c>
      <c r="Y986" s="68">
        <f>+VLOOKUP(M986,REFERENCIAS!$C:$D,2,0)*VLOOKUP($M$2,PONDERADORES!$A$7:$G$9,7,0)+VLOOKUP(N986,REFERENCIAS!$C:$D,2,0)*VLOOKUP($N$2,PONDERADORES!$A$7:$G$9,7,0)+VLOOKUP(O986,REFERENCIAS!$C:$D,2,0)*VLOOKUP($O$2,PONDERADORES!$A$7:$G$9,7,0)</f>
        <v>0.2</v>
      </c>
      <c r="Z986" s="2">
        <f>+VLOOKUP(IF(R986&lt;0.1,0,IF(AND(R986&gt;=0.1,R986&lt;0.2),0.1,IF(AND(R986&gt;=0.2,R986&lt;0.3),0.2,IF(R986&gt;0.3,0.3,)))),REFERENCIAS!$C:$D,2,0)*VLOOKUP($R$2,PONDERADORES!$A$11:$G$11,7,0)</f>
        <v>15</v>
      </c>
      <c r="AA986" s="92"/>
      <c r="AB986" s="95" t="e">
        <f t="shared" ca="1" si="59"/>
        <v>#REF!</v>
      </c>
      <c r="AC986" s="23" t="e">
        <f ca="1">IF(AB986&gt;REFERENCIAS!$C$62,REFERENCIAS!$B$62,IF(AND(AB986&gt;=REFERENCIAS!$C$63,AB986&lt;REFERENCIAS!$D$63),REFERENCIAS!$B$63,IF(AND(AB986&gt;REFERENCIAS!$C$64,AB986&lt;=REFERENCIAS!$D$64),REFERENCIAS!$B$64,IF(AND(AB986&gt;=REFERENCIAS!$C$65,AB986&lt;REFERENCIAS!$D$65),REFERENCIAS!$B$65, "Revisar"))))</f>
        <v>#REF!</v>
      </c>
      <c r="AD986" s="94" t="e">
        <f ca="1">VLOOKUP(AC986,REFERENCIAS!$B$62:$G$65,4,FALSE)</f>
        <v>#REF!</v>
      </c>
    </row>
    <row r="987" spans="1:30" ht="17.25" x14ac:dyDescent="0.25">
      <c r="A987" s="74"/>
      <c r="B987" s="19"/>
      <c r="C987" s="19"/>
      <c r="D987" s="50"/>
      <c r="E987" s="73"/>
      <c r="F987" s="74"/>
      <c r="G987" s="9"/>
      <c r="H987" s="48"/>
      <c r="I987" s="49">
        <f t="shared" ca="1" si="57"/>
        <v>2022</v>
      </c>
      <c r="J987" s="22">
        <f t="shared" ca="1" si="56"/>
        <v>1</v>
      </c>
      <c r="K987" s="19"/>
      <c r="L987" s="73"/>
      <c r="M987" s="74"/>
      <c r="N987" s="19"/>
      <c r="O987" s="73"/>
      <c r="P987" s="82">
        <v>1</v>
      </c>
      <c r="Q987" s="24">
        <v>1</v>
      </c>
      <c r="R987" s="81">
        <f t="shared" si="58"/>
        <v>1</v>
      </c>
      <c r="S987" s="87"/>
      <c r="T987" s="19"/>
      <c r="U987" s="25"/>
      <c r="V987" s="25"/>
      <c r="W987" s="81"/>
      <c r="X987" s="91" t="e">
        <f ca="1">+VLOOKUP(#REF!,REFERENCIAS!$C:$D,2,0)*VLOOKUP(#REF!,PONDERADORES!A:P,IF(AND(INFORMACION!$T987='REFERENCIAS RIESGO'!$C$36,INFORMACION!$F987=REFERENCIAS!$C$24),16,IF(INFORMACION!$T987='REFERENCIAS RIESGO'!$C$36,13,IF(INFORMACION!$F987=REFERENCIAS!$C$24,10,7))),0)+VLOOKUP(K987,REFERENCIAS!$C:$D,2,0)*VLOOKUP($K$2,PONDERADORES!A:P,IF(AND(INFORMACION!$T987='REFERENCIAS RIESGO'!$C$36,INFORMACION!$F987=REFERENCIAS!$C$24),16,IF(INFORMACION!$T987='REFERENCIAS RIESGO'!$C$36,13,IF(INFORMACION!$F987=REFERENCIAS!$C$24,10,7))),0)+VLOOKUP(L987,REFERENCIAS!$C:$D,2,0)*VLOOKUP($L$2,PONDERADORES!A:P,IF(AND(INFORMACION!$T987='REFERENCIAS RIESGO'!$C$36,INFORMACION!$F987=REFERENCIAS!$C$24),16,IF(INFORMACION!$T987='REFERENCIAS RIESGO'!$C$36,13,IF(INFORMACION!$F987=REFERENCIAS!$C$24,10,7))),0)+VLOOKUP(F987,REFERENCIAS!$C:$D,2,0)*VLOOKUP($F$2,PONDERADORES!A:P,IF(AND(INFORMACION!$T987='REFERENCIAS RIESGO'!$C$36,INFORMACION!$F987=REFERENCIAS!$C$24),16,IF(INFORMACION!$T987='REFERENCIAS RIESGO'!$C$36,13,IF(INFORMACION!$F987=REFERENCIAS!$C$24,10,7))),0)+VLOOKUP(T987,REFERENCIAS!$C:$D,2,0)*VLOOKUP($T$2,PONDERADORES!A:P,IF(AND(INFORMACION!$T987='REFERENCIAS RIESGO'!$C$36,INFORMACION!$F987=REFERENCIAS!$C$24),16,IF(INFORMACION!$T987='REFERENCIAS RIESGO'!$C$36,13,IF(INFORMACION!$F987=REFERENCIAS!$C$24,10,7))),0)+VLOOKUP(IF(J987&lt;=0.2,0.2,IF(AND(J987&gt;0.2,J987&lt;=0.4),0.4,IF(AND(J987&gt;0.4,J987&lt;=0.6),0.6,IF(AND(J987&gt;0.6,J987&lt;=0.8),0.8,IF(AND(J987&gt;0.8,J987&lt;=1),1))))),REFERENCIAS!$C:$D,2,0)*VLOOKUP($J$2,PONDERADORES!A:P,IF(AND(INFORMACION!$T987='REFERENCIAS RIESGO'!$C$36,INFORMACION!$F987=REFERENCIAS!$C$24),16,IF(INFORMACION!$T987='REFERENCIAS RIESGO'!$C$36,13,IF(INFORMACION!$F987=REFERENCIAS!$C$24,10,7))),0)</f>
        <v>#REF!</v>
      </c>
      <c r="Y987" s="68">
        <f>+VLOOKUP(M987,REFERENCIAS!$C:$D,2,0)*VLOOKUP($M$2,PONDERADORES!$A$7:$G$9,7,0)+VLOOKUP(N987,REFERENCIAS!$C:$D,2,0)*VLOOKUP($N$2,PONDERADORES!$A$7:$G$9,7,0)+VLOOKUP(O987,REFERENCIAS!$C:$D,2,0)*VLOOKUP($O$2,PONDERADORES!$A$7:$G$9,7,0)</f>
        <v>0.2</v>
      </c>
      <c r="Z987" s="2">
        <f>+VLOOKUP(IF(R987&lt;0.1,0,IF(AND(R987&gt;=0.1,R987&lt;0.2),0.1,IF(AND(R987&gt;=0.2,R987&lt;0.3),0.2,IF(R987&gt;0.3,0.3,)))),REFERENCIAS!$C:$D,2,0)*VLOOKUP($R$2,PONDERADORES!$A$11:$G$11,7,0)</f>
        <v>15</v>
      </c>
      <c r="AA987" s="92"/>
      <c r="AB987" s="95" t="e">
        <f t="shared" ca="1" si="59"/>
        <v>#REF!</v>
      </c>
      <c r="AC987" s="23" t="e">
        <f ca="1">IF(AB987&gt;REFERENCIAS!$C$62,REFERENCIAS!$B$62,IF(AND(AB987&gt;=REFERENCIAS!$C$63,AB987&lt;REFERENCIAS!$D$63),REFERENCIAS!$B$63,IF(AND(AB987&gt;REFERENCIAS!$C$64,AB987&lt;=REFERENCIAS!$D$64),REFERENCIAS!$B$64,IF(AND(AB987&gt;=REFERENCIAS!$C$65,AB987&lt;REFERENCIAS!$D$65),REFERENCIAS!$B$65, "Revisar"))))</f>
        <v>#REF!</v>
      </c>
      <c r="AD987" s="94" t="e">
        <f ca="1">VLOOKUP(AC987,REFERENCIAS!$B$62:$G$65,4,FALSE)</f>
        <v>#REF!</v>
      </c>
    </row>
    <row r="988" spans="1:30" ht="17.25" x14ac:dyDescent="0.25">
      <c r="A988" s="74"/>
      <c r="B988" s="19"/>
      <c r="C988" s="19"/>
      <c r="D988" s="50"/>
      <c r="E988" s="73"/>
      <c r="F988" s="74"/>
      <c r="G988" s="9"/>
      <c r="H988" s="48"/>
      <c r="I988" s="49">
        <f t="shared" ca="1" si="57"/>
        <v>2022</v>
      </c>
      <c r="J988" s="22">
        <f t="shared" ca="1" si="56"/>
        <v>1</v>
      </c>
      <c r="K988" s="19"/>
      <c r="L988" s="73"/>
      <c r="M988" s="74"/>
      <c r="N988" s="19"/>
      <c r="O988" s="73"/>
      <c r="P988" s="82">
        <v>1</v>
      </c>
      <c r="Q988" s="24">
        <v>1</v>
      </c>
      <c r="R988" s="81">
        <f t="shared" si="58"/>
        <v>1</v>
      </c>
      <c r="S988" s="87"/>
      <c r="T988" s="19"/>
      <c r="U988" s="25"/>
      <c r="V988" s="25"/>
      <c r="W988" s="81"/>
      <c r="X988" s="91" t="e">
        <f ca="1">+VLOOKUP(#REF!,REFERENCIAS!$C:$D,2,0)*VLOOKUP(#REF!,PONDERADORES!A:P,IF(AND(INFORMACION!$T988='REFERENCIAS RIESGO'!$C$36,INFORMACION!$F988=REFERENCIAS!$C$24),16,IF(INFORMACION!$T988='REFERENCIAS RIESGO'!$C$36,13,IF(INFORMACION!$F988=REFERENCIAS!$C$24,10,7))),0)+VLOOKUP(K988,REFERENCIAS!$C:$D,2,0)*VLOOKUP($K$2,PONDERADORES!A:P,IF(AND(INFORMACION!$T988='REFERENCIAS RIESGO'!$C$36,INFORMACION!$F988=REFERENCIAS!$C$24),16,IF(INFORMACION!$T988='REFERENCIAS RIESGO'!$C$36,13,IF(INFORMACION!$F988=REFERENCIAS!$C$24,10,7))),0)+VLOOKUP(L988,REFERENCIAS!$C:$D,2,0)*VLOOKUP($L$2,PONDERADORES!A:P,IF(AND(INFORMACION!$T988='REFERENCIAS RIESGO'!$C$36,INFORMACION!$F988=REFERENCIAS!$C$24),16,IF(INFORMACION!$T988='REFERENCIAS RIESGO'!$C$36,13,IF(INFORMACION!$F988=REFERENCIAS!$C$24,10,7))),0)+VLOOKUP(F988,REFERENCIAS!$C:$D,2,0)*VLOOKUP($F$2,PONDERADORES!A:P,IF(AND(INFORMACION!$T988='REFERENCIAS RIESGO'!$C$36,INFORMACION!$F988=REFERENCIAS!$C$24),16,IF(INFORMACION!$T988='REFERENCIAS RIESGO'!$C$36,13,IF(INFORMACION!$F988=REFERENCIAS!$C$24,10,7))),0)+VLOOKUP(T988,REFERENCIAS!$C:$D,2,0)*VLOOKUP($T$2,PONDERADORES!A:P,IF(AND(INFORMACION!$T988='REFERENCIAS RIESGO'!$C$36,INFORMACION!$F988=REFERENCIAS!$C$24),16,IF(INFORMACION!$T988='REFERENCIAS RIESGO'!$C$36,13,IF(INFORMACION!$F988=REFERENCIAS!$C$24,10,7))),0)+VLOOKUP(IF(J988&lt;=0.2,0.2,IF(AND(J988&gt;0.2,J988&lt;=0.4),0.4,IF(AND(J988&gt;0.4,J988&lt;=0.6),0.6,IF(AND(J988&gt;0.6,J988&lt;=0.8),0.8,IF(AND(J988&gt;0.8,J988&lt;=1),1))))),REFERENCIAS!$C:$D,2,0)*VLOOKUP($J$2,PONDERADORES!A:P,IF(AND(INFORMACION!$T988='REFERENCIAS RIESGO'!$C$36,INFORMACION!$F988=REFERENCIAS!$C$24),16,IF(INFORMACION!$T988='REFERENCIAS RIESGO'!$C$36,13,IF(INFORMACION!$F988=REFERENCIAS!$C$24,10,7))),0)</f>
        <v>#REF!</v>
      </c>
      <c r="Y988" s="68">
        <f>+VLOOKUP(M988,REFERENCIAS!$C:$D,2,0)*VLOOKUP($M$2,PONDERADORES!$A$7:$G$9,7,0)+VLOOKUP(N988,REFERENCIAS!$C:$D,2,0)*VLOOKUP($N$2,PONDERADORES!$A$7:$G$9,7,0)+VLOOKUP(O988,REFERENCIAS!$C:$D,2,0)*VLOOKUP($O$2,PONDERADORES!$A$7:$G$9,7,0)</f>
        <v>0.2</v>
      </c>
      <c r="Z988" s="2">
        <f>+VLOOKUP(IF(R988&lt;0.1,0,IF(AND(R988&gt;=0.1,R988&lt;0.2),0.1,IF(AND(R988&gt;=0.2,R988&lt;0.3),0.2,IF(R988&gt;0.3,0.3,)))),REFERENCIAS!$C:$D,2,0)*VLOOKUP($R$2,PONDERADORES!$A$11:$G$11,7,0)</f>
        <v>15</v>
      </c>
      <c r="AA988" s="92"/>
      <c r="AB988" s="95" t="e">
        <f t="shared" ca="1" si="59"/>
        <v>#REF!</v>
      </c>
      <c r="AC988" s="23" t="e">
        <f ca="1">IF(AB988&gt;REFERENCIAS!$C$62,REFERENCIAS!$B$62,IF(AND(AB988&gt;=REFERENCIAS!$C$63,AB988&lt;REFERENCIAS!$D$63),REFERENCIAS!$B$63,IF(AND(AB988&gt;REFERENCIAS!$C$64,AB988&lt;=REFERENCIAS!$D$64),REFERENCIAS!$B$64,IF(AND(AB988&gt;=REFERENCIAS!$C$65,AB988&lt;REFERENCIAS!$D$65),REFERENCIAS!$B$65, "Revisar"))))</f>
        <v>#REF!</v>
      </c>
      <c r="AD988" s="94" t="e">
        <f ca="1">VLOOKUP(AC988,REFERENCIAS!$B$62:$G$65,4,FALSE)</f>
        <v>#REF!</v>
      </c>
    </row>
    <row r="989" spans="1:30" ht="17.25" x14ac:dyDescent="0.25">
      <c r="A989" s="74"/>
      <c r="B989" s="19"/>
      <c r="C989" s="19"/>
      <c r="D989" s="50"/>
      <c r="E989" s="73"/>
      <c r="F989" s="74"/>
      <c r="G989" s="9"/>
      <c r="H989" s="48"/>
      <c r="I989" s="49">
        <f t="shared" ca="1" si="57"/>
        <v>2022</v>
      </c>
      <c r="J989" s="22">
        <f t="shared" ca="1" si="56"/>
        <v>1</v>
      </c>
      <c r="K989" s="19"/>
      <c r="L989" s="73"/>
      <c r="M989" s="74"/>
      <c r="N989" s="19"/>
      <c r="O989" s="73"/>
      <c r="P989" s="82">
        <v>1</v>
      </c>
      <c r="Q989" s="24">
        <v>1</v>
      </c>
      <c r="R989" s="81">
        <f t="shared" si="58"/>
        <v>1</v>
      </c>
      <c r="S989" s="87"/>
      <c r="T989" s="19"/>
      <c r="U989" s="25"/>
      <c r="V989" s="25"/>
      <c r="W989" s="81"/>
      <c r="X989" s="91" t="e">
        <f ca="1">+VLOOKUP(#REF!,REFERENCIAS!$C:$D,2,0)*VLOOKUP(#REF!,PONDERADORES!A:P,IF(AND(INFORMACION!$T989='REFERENCIAS RIESGO'!$C$36,INFORMACION!$F989=REFERENCIAS!$C$24),16,IF(INFORMACION!$T989='REFERENCIAS RIESGO'!$C$36,13,IF(INFORMACION!$F989=REFERENCIAS!$C$24,10,7))),0)+VLOOKUP(K989,REFERENCIAS!$C:$D,2,0)*VLOOKUP($K$2,PONDERADORES!A:P,IF(AND(INFORMACION!$T989='REFERENCIAS RIESGO'!$C$36,INFORMACION!$F989=REFERENCIAS!$C$24),16,IF(INFORMACION!$T989='REFERENCIAS RIESGO'!$C$36,13,IF(INFORMACION!$F989=REFERENCIAS!$C$24,10,7))),0)+VLOOKUP(L989,REFERENCIAS!$C:$D,2,0)*VLOOKUP($L$2,PONDERADORES!A:P,IF(AND(INFORMACION!$T989='REFERENCIAS RIESGO'!$C$36,INFORMACION!$F989=REFERENCIAS!$C$24),16,IF(INFORMACION!$T989='REFERENCIAS RIESGO'!$C$36,13,IF(INFORMACION!$F989=REFERENCIAS!$C$24,10,7))),0)+VLOOKUP(F989,REFERENCIAS!$C:$D,2,0)*VLOOKUP($F$2,PONDERADORES!A:P,IF(AND(INFORMACION!$T989='REFERENCIAS RIESGO'!$C$36,INFORMACION!$F989=REFERENCIAS!$C$24),16,IF(INFORMACION!$T989='REFERENCIAS RIESGO'!$C$36,13,IF(INFORMACION!$F989=REFERENCIAS!$C$24,10,7))),0)+VLOOKUP(T989,REFERENCIAS!$C:$D,2,0)*VLOOKUP($T$2,PONDERADORES!A:P,IF(AND(INFORMACION!$T989='REFERENCIAS RIESGO'!$C$36,INFORMACION!$F989=REFERENCIAS!$C$24),16,IF(INFORMACION!$T989='REFERENCIAS RIESGO'!$C$36,13,IF(INFORMACION!$F989=REFERENCIAS!$C$24,10,7))),0)+VLOOKUP(IF(J989&lt;=0.2,0.2,IF(AND(J989&gt;0.2,J989&lt;=0.4),0.4,IF(AND(J989&gt;0.4,J989&lt;=0.6),0.6,IF(AND(J989&gt;0.6,J989&lt;=0.8),0.8,IF(AND(J989&gt;0.8,J989&lt;=1),1))))),REFERENCIAS!$C:$D,2,0)*VLOOKUP($J$2,PONDERADORES!A:P,IF(AND(INFORMACION!$T989='REFERENCIAS RIESGO'!$C$36,INFORMACION!$F989=REFERENCIAS!$C$24),16,IF(INFORMACION!$T989='REFERENCIAS RIESGO'!$C$36,13,IF(INFORMACION!$F989=REFERENCIAS!$C$24,10,7))),0)</f>
        <v>#REF!</v>
      </c>
      <c r="Y989" s="68">
        <f>+VLOOKUP(M989,REFERENCIAS!$C:$D,2,0)*VLOOKUP($M$2,PONDERADORES!$A$7:$G$9,7,0)+VLOOKUP(N989,REFERENCIAS!$C:$D,2,0)*VLOOKUP($N$2,PONDERADORES!$A$7:$G$9,7,0)+VLOOKUP(O989,REFERENCIAS!$C:$D,2,0)*VLOOKUP($O$2,PONDERADORES!$A$7:$G$9,7,0)</f>
        <v>0.2</v>
      </c>
      <c r="Z989" s="2">
        <f>+VLOOKUP(IF(R989&lt;0.1,0,IF(AND(R989&gt;=0.1,R989&lt;0.2),0.1,IF(AND(R989&gt;=0.2,R989&lt;0.3),0.2,IF(R989&gt;0.3,0.3,)))),REFERENCIAS!$C:$D,2,0)*VLOOKUP($R$2,PONDERADORES!$A$11:$G$11,7,0)</f>
        <v>15</v>
      </c>
      <c r="AA989" s="92"/>
      <c r="AB989" s="95" t="e">
        <f t="shared" ca="1" si="59"/>
        <v>#REF!</v>
      </c>
      <c r="AC989" s="23" t="e">
        <f ca="1">IF(AB989&gt;REFERENCIAS!$C$62,REFERENCIAS!$B$62,IF(AND(AB989&gt;=REFERENCIAS!$C$63,AB989&lt;REFERENCIAS!$D$63),REFERENCIAS!$B$63,IF(AND(AB989&gt;REFERENCIAS!$C$64,AB989&lt;=REFERENCIAS!$D$64),REFERENCIAS!$B$64,IF(AND(AB989&gt;=REFERENCIAS!$C$65,AB989&lt;REFERENCIAS!$D$65),REFERENCIAS!$B$65, "Revisar"))))</f>
        <v>#REF!</v>
      </c>
      <c r="AD989" s="94" t="e">
        <f ca="1">VLOOKUP(AC989,REFERENCIAS!$B$62:$G$65,4,FALSE)</f>
        <v>#REF!</v>
      </c>
    </row>
    <row r="990" spans="1:30" ht="17.25" x14ac:dyDescent="0.25">
      <c r="A990" s="74"/>
      <c r="B990" s="19"/>
      <c r="C990" s="19"/>
      <c r="D990" s="50"/>
      <c r="E990" s="73"/>
      <c r="F990" s="74"/>
      <c r="G990" s="9"/>
      <c r="H990" s="48"/>
      <c r="I990" s="49">
        <f t="shared" ca="1" si="57"/>
        <v>2022</v>
      </c>
      <c r="J990" s="22">
        <f t="shared" ca="1" si="56"/>
        <v>1</v>
      </c>
      <c r="K990" s="19"/>
      <c r="L990" s="73"/>
      <c r="M990" s="74"/>
      <c r="N990" s="19"/>
      <c r="O990" s="73"/>
      <c r="P990" s="82">
        <v>1</v>
      </c>
      <c r="Q990" s="24">
        <v>1</v>
      </c>
      <c r="R990" s="81">
        <f t="shared" si="58"/>
        <v>1</v>
      </c>
      <c r="S990" s="87"/>
      <c r="T990" s="19"/>
      <c r="U990" s="25"/>
      <c r="V990" s="25"/>
      <c r="W990" s="81"/>
      <c r="X990" s="91" t="e">
        <f ca="1">+VLOOKUP(#REF!,REFERENCIAS!$C:$D,2,0)*VLOOKUP(#REF!,PONDERADORES!A:P,IF(AND(INFORMACION!$T990='REFERENCIAS RIESGO'!$C$36,INFORMACION!$F990=REFERENCIAS!$C$24),16,IF(INFORMACION!$T990='REFERENCIAS RIESGO'!$C$36,13,IF(INFORMACION!$F990=REFERENCIAS!$C$24,10,7))),0)+VLOOKUP(K990,REFERENCIAS!$C:$D,2,0)*VLOOKUP($K$2,PONDERADORES!A:P,IF(AND(INFORMACION!$T990='REFERENCIAS RIESGO'!$C$36,INFORMACION!$F990=REFERENCIAS!$C$24),16,IF(INFORMACION!$T990='REFERENCIAS RIESGO'!$C$36,13,IF(INFORMACION!$F990=REFERENCIAS!$C$24,10,7))),0)+VLOOKUP(L990,REFERENCIAS!$C:$D,2,0)*VLOOKUP($L$2,PONDERADORES!A:P,IF(AND(INFORMACION!$T990='REFERENCIAS RIESGO'!$C$36,INFORMACION!$F990=REFERENCIAS!$C$24),16,IF(INFORMACION!$T990='REFERENCIAS RIESGO'!$C$36,13,IF(INFORMACION!$F990=REFERENCIAS!$C$24,10,7))),0)+VLOOKUP(F990,REFERENCIAS!$C:$D,2,0)*VLOOKUP($F$2,PONDERADORES!A:P,IF(AND(INFORMACION!$T990='REFERENCIAS RIESGO'!$C$36,INFORMACION!$F990=REFERENCIAS!$C$24),16,IF(INFORMACION!$T990='REFERENCIAS RIESGO'!$C$36,13,IF(INFORMACION!$F990=REFERENCIAS!$C$24,10,7))),0)+VLOOKUP(T990,REFERENCIAS!$C:$D,2,0)*VLOOKUP($T$2,PONDERADORES!A:P,IF(AND(INFORMACION!$T990='REFERENCIAS RIESGO'!$C$36,INFORMACION!$F990=REFERENCIAS!$C$24),16,IF(INFORMACION!$T990='REFERENCIAS RIESGO'!$C$36,13,IF(INFORMACION!$F990=REFERENCIAS!$C$24,10,7))),0)+VLOOKUP(IF(J990&lt;=0.2,0.2,IF(AND(J990&gt;0.2,J990&lt;=0.4),0.4,IF(AND(J990&gt;0.4,J990&lt;=0.6),0.6,IF(AND(J990&gt;0.6,J990&lt;=0.8),0.8,IF(AND(J990&gt;0.8,J990&lt;=1),1))))),REFERENCIAS!$C:$D,2,0)*VLOOKUP($J$2,PONDERADORES!A:P,IF(AND(INFORMACION!$T990='REFERENCIAS RIESGO'!$C$36,INFORMACION!$F990=REFERENCIAS!$C$24),16,IF(INFORMACION!$T990='REFERENCIAS RIESGO'!$C$36,13,IF(INFORMACION!$F990=REFERENCIAS!$C$24,10,7))),0)</f>
        <v>#REF!</v>
      </c>
      <c r="Y990" s="68">
        <f>+VLOOKUP(M990,REFERENCIAS!$C:$D,2,0)*VLOOKUP($M$2,PONDERADORES!$A$7:$G$9,7,0)+VLOOKUP(N990,REFERENCIAS!$C:$D,2,0)*VLOOKUP($N$2,PONDERADORES!$A$7:$G$9,7,0)+VLOOKUP(O990,REFERENCIAS!$C:$D,2,0)*VLOOKUP($O$2,PONDERADORES!$A$7:$G$9,7,0)</f>
        <v>0.2</v>
      </c>
      <c r="Z990" s="2">
        <f>+VLOOKUP(IF(R990&lt;0.1,0,IF(AND(R990&gt;=0.1,R990&lt;0.2),0.1,IF(AND(R990&gt;=0.2,R990&lt;0.3),0.2,IF(R990&gt;0.3,0.3,)))),REFERENCIAS!$C:$D,2,0)*VLOOKUP($R$2,PONDERADORES!$A$11:$G$11,7,0)</f>
        <v>15</v>
      </c>
      <c r="AA990" s="92"/>
      <c r="AB990" s="95" t="e">
        <f t="shared" ca="1" si="59"/>
        <v>#REF!</v>
      </c>
      <c r="AC990" s="23" t="e">
        <f ca="1">IF(AB990&gt;REFERENCIAS!$C$62,REFERENCIAS!$B$62,IF(AND(AB990&gt;=REFERENCIAS!$C$63,AB990&lt;REFERENCIAS!$D$63),REFERENCIAS!$B$63,IF(AND(AB990&gt;REFERENCIAS!$C$64,AB990&lt;=REFERENCIAS!$D$64),REFERENCIAS!$B$64,IF(AND(AB990&gt;=REFERENCIAS!$C$65,AB990&lt;REFERENCIAS!$D$65),REFERENCIAS!$B$65, "Revisar"))))</f>
        <v>#REF!</v>
      </c>
      <c r="AD990" s="94" t="e">
        <f ca="1">VLOOKUP(AC990,REFERENCIAS!$B$62:$G$65,4,FALSE)</f>
        <v>#REF!</v>
      </c>
    </row>
    <row r="991" spans="1:30" ht="17.25" x14ac:dyDescent="0.25">
      <c r="A991" s="74"/>
      <c r="B991" s="19"/>
      <c r="C991" s="19"/>
      <c r="D991" s="50"/>
      <c r="E991" s="73"/>
      <c r="F991" s="74"/>
      <c r="G991" s="9"/>
      <c r="H991" s="48"/>
      <c r="I991" s="49">
        <f t="shared" ca="1" si="57"/>
        <v>2022</v>
      </c>
      <c r="J991" s="22">
        <f t="shared" ca="1" si="56"/>
        <v>1</v>
      </c>
      <c r="K991" s="19"/>
      <c r="L991" s="73"/>
      <c r="M991" s="74"/>
      <c r="N991" s="19"/>
      <c r="O991" s="73"/>
      <c r="P991" s="82">
        <v>1</v>
      </c>
      <c r="Q991" s="24">
        <v>1</v>
      </c>
      <c r="R991" s="81">
        <f t="shared" si="58"/>
        <v>1</v>
      </c>
      <c r="S991" s="87"/>
      <c r="T991" s="19"/>
      <c r="U991" s="25"/>
      <c r="V991" s="25"/>
      <c r="W991" s="81"/>
      <c r="X991" s="91" t="e">
        <f ca="1">+VLOOKUP(#REF!,REFERENCIAS!$C:$D,2,0)*VLOOKUP(#REF!,PONDERADORES!A:P,IF(AND(INFORMACION!$T991='REFERENCIAS RIESGO'!$C$36,INFORMACION!$F991=REFERENCIAS!$C$24),16,IF(INFORMACION!$T991='REFERENCIAS RIESGO'!$C$36,13,IF(INFORMACION!$F991=REFERENCIAS!$C$24,10,7))),0)+VLOOKUP(K991,REFERENCIAS!$C:$D,2,0)*VLOOKUP($K$2,PONDERADORES!A:P,IF(AND(INFORMACION!$T991='REFERENCIAS RIESGO'!$C$36,INFORMACION!$F991=REFERENCIAS!$C$24),16,IF(INFORMACION!$T991='REFERENCIAS RIESGO'!$C$36,13,IF(INFORMACION!$F991=REFERENCIAS!$C$24,10,7))),0)+VLOOKUP(L991,REFERENCIAS!$C:$D,2,0)*VLOOKUP($L$2,PONDERADORES!A:P,IF(AND(INFORMACION!$T991='REFERENCIAS RIESGO'!$C$36,INFORMACION!$F991=REFERENCIAS!$C$24),16,IF(INFORMACION!$T991='REFERENCIAS RIESGO'!$C$36,13,IF(INFORMACION!$F991=REFERENCIAS!$C$24,10,7))),0)+VLOOKUP(F991,REFERENCIAS!$C:$D,2,0)*VLOOKUP($F$2,PONDERADORES!A:P,IF(AND(INFORMACION!$T991='REFERENCIAS RIESGO'!$C$36,INFORMACION!$F991=REFERENCIAS!$C$24),16,IF(INFORMACION!$T991='REFERENCIAS RIESGO'!$C$36,13,IF(INFORMACION!$F991=REFERENCIAS!$C$24,10,7))),0)+VLOOKUP(T991,REFERENCIAS!$C:$D,2,0)*VLOOKUP($T$2,PONDERADORES!A:P,IF(AND(INFORMACION!$T991='REFERENCIAS RIESGO'!$C$36,INFORMACION!$F991=REFERENCIAS!$C$24),16,IF(INFORMACION!$T991='REFERENCIAS RIESGO'!$C$36,13,IF(INFORMACION!$F991=REFERENCIAS!$C$24,10,7))),0)+VLOOKUP(IF(J991&lt;=0.2,0.2,IF(AND(J991&gt;0.2,J991&lt;=0.4),0.4,IF(AND(J991&gt;0.4,J991&lt;=0.6),0.6,IF(AND(J991&gt;0.6,J991&lt;=0.8),0.8,IF(AND(J991&gt;0.8,J991&lt;=1),1))))),REFERENCIAS!$C:$D,2,0)*VLOOKUP($J$2,PONDERADORES!A:P,IF(AND(INFORMACION!$T991='REFERENCIAS RIESGO'!$C$36,INFORMACION!$F991=REFERENCIAS!$C$24),16,IF(INFORMACION!$T991='REFERENCIAS RIESGO'!$C$36,13,IF(INFORMACION!$F991=REFERENCIAS!$C$24,10,7))),0)</f>
        <v>#REF!</v>
      </c>
      <c r="Y991" s="68">
        <f>+VLOOKUP(M991,REFERENCIAS!$C:$D,2,0)*VLOOKUP($M$2,PONDERADORES!$A$7:$G$9,7,0)+VLOOKUP(N991,REFERENCIAS!$C:$D,2,0)*VLOOKUP($N$2,PONDERADORES!$A$7:$G$9,7,0)+VLOOKUP(O991,REFERENCIAS!$C:$D,2,0)*VLOOKUP($O$2,PONDERADORES!$A$7:$G$9,7,0)</f>
        <v>0.2</v>
      </c>
      <c r="Z991" s="2">
        <f>+VLOOKUP(IF(R991&lt;0.1,0,IF(AND(R991&gt;=0.1,R991&lt;0.2),0.1,IF(AND(R991&gt;=0.2,R991&lt;0.3),0.2,IF(R991&gt;0.3,0.3,)))),REFERENCIAS!$C:$D,2,0)*VLOOKUP($R$2,PONDERADORES!$A$11:$G$11,7,0)</f>
        <v>15</v>
      </c>
      <c r="AA991" s="92"/>
      <c r="AB991" s="95" t="e">
        <f t="shared" ca="1" si="59"/>
        <v>#REF!</v>
      </c>
      <c r="AC991" s="23" t="e">
        <f ca="1">IF(AB991&gt;REFERENCIAS!$C$62,REFERENCIAS!$B$62,IF(AND(AB991&gt;=REFERENCIAS!$C$63,AB991&lt;REFERENCIAS!$D$63),REFERENCIAS!$B$63,IF(AND(AB991&gt;REFERENCIAS!$C$64,AB991&lt;=REFERENCIAS!$D$64),REFERENCIAS!$B$64,IF(AND(AB991&gt;=REFERENCIAS!$C$65,AB991&lt;REFERENCIAS!$D$65),REFERENCIAS!$B$65, "Revisar"))))</f>
        <v>#REF!</v>
      </c>
      <c r="AD991" s="94" t="e">
        <f ca="1">VLOOKUP(AC991,REFERENCIAS!$B$62:$G$65,4,FALSE)</f>
        <v>#REF!</v>
      </c>
    </row>
    <row r="992" spans="1:30" ht="17.25" x14ac:dyDescent="0.25">
      <c r="A992" s="74"/>
      <c r="B992" s="19"/>
      <c r="C992" s="19"/>
      <c r="D992" s="50"/>
      <c r="E992" s="73"/>
      <c r="F992" s="74"/>
      <c r="G992" s="9"/>
      <c r="H992" s="48"/>
      <c r="I992" s="49">
        <f t="shared" ca="1" si="57"/>
        <v>2022</v>
      </c>
      <c r="J992" s="22">
        <f t="shared" ca="1" si="56"/>
        <v>1</v>
      </c>
      <c r="K992" s="19"/>
      <c r="L992" s="73"/>
      <c r="M992" s="74"/>
      <c r="N992" s="19"/>
      <c r="O992" s="73"/>
      <c r="P992" s="82">
        <v>1</v>
      </c>
      <c r="Q992" s="24">
        <v>1</v>
      </c>
      <c r="R992" s="81">
        <f t="shared" si="58"/>
        <v>1</v>
      </c>
      <c r="S992" s="87"/>
      <c r="T992" s="19"/>
      <c r="U992" s="25"/>
      <c r="V992" s="25"/>
      <c r="W992" s="81"/>
      <c r="X992" s="91" t="e">
        <f ca="1">+VLOOKUP(#REF!,REFERENCIAS!$C:$D,2,0)*VLOOKUP(#REF!,PONDERADORES!A:P,IF(AND(INFORMACION!$T992='REFERENCIAS RIESGO'!$C$36,INFORMACION!$F992=REFERENCIAS!$C$24),16,IF(INFORMACION!$T992='REFERENCIAS RIESGO'!$C$36,13,IF(INFORMACION!$F992=REFERENCIAS!$C$24,10,7))),0)+VLOOKUP(K992,REFERENCIAS!$C:$D,2,0)*VLOOKUP($K$2,PONDERADORES!A:P,IF(AND(INFORMACION!$T992='REFERENCIAS RIESGO'!$C$36,INFORMACION!$F992=REFERENCIAS!$C$24),16,IF(INFORMACION!$T992='REFERENCIAS RIESGO'!$C$36,13,IF(INFORMACION!$F992=REFERENCIAS!$C$24,10,7))),0)+VLOOKUP(L992,REFERENCIAS!$C:$D,2,0)*VLOOKUP($L$2,PONDERADORES!A:P,IF(AND(INFORMACION!$T992='REFERENCIAS RIESGO'!$C$36,INFORMACION!$F992=REFERENCIAS!$C$24),16,IF(INFORMACION!$T992='REFERENCIAS RIESGO'!$C$36,13,IF(INFORMACION!$F992=REFERENCIAS!$C$24,10,7))),0)+VLOOKUP(F992,REFERENCIAS!$C:$D,2,0)*VLOOKUP($F$2,PONDERADORES!A:P,IF(AND(INFORMACION!$T992='REFERENCIAS RIESGO'!$C$36,INFORMACION!$F992=REFERENCIAS!$C$24),16,IF(INFORMACION!$T992='REFERENCIAS RIESGO'!$C$36,13,IF(INFORMACION!$F992=REFERENCIAS!$C$24,10,7))),0)+VLOOKUP(T992,REFERENCIAS!$C:$D,2,0)*VLOOKUP($T$2,PONDERADORES!A:P,IF(AND(INFORMACION!$T992='REFERENCIAS RIESGO'!$C$36,INFORMACION!$F992=REFERENCIAS!$C$24),16,IF(INFORMACION!$T992='REFERENCIAS RIESGO'!$C$36,13,IF(INFORMACION!$F992=REFERENCIAS!$C$24,10,7))),0)+VLOOKUP(IF(J992&lt;=0.2,0.2,IF(AND(J992&gt;0.2,J992&lt;=0.4),0.4,IF(AND(J992&gt;0.4,J992&lt;=0.6),0.6,IF(AND(J992&gt;0.6,J992&lt;=0.8),0.8,IF(AND(J992&gt;0.8,J992&lt;=1),1))))),REFERENCIAS!$C:$D,2,0)*VLOOKUP($J$2,PONDERADORES!A:P,IF(AND(INFORMACION!$T992='REFERENCIAS RIESGO'!$C$36,INFORMACION!$F992=REFERENCIAS!$C$24),16,IF(INFORMACION!$T992='REFERENCIAS RIESGO'!$C$36,13,IF(INFORMACION!$F992=REFERENCIAS!$C$24,10,7))),0)</f>
        <v>#REF!</v>
      </c>
      <c r="Y992" s="68">
        <f>+VLOOKUP(M992,REFERENCIAS!$C:$D,2,0)*VLOOKUP($M$2,PONDERADORES!$A$7:$G$9,7,0)+VLOOKUP(N992,REFERENCIAS!$C:$D,2,0)*VLOOKUP($N$2,PONDERADORES!$A$7:$G$9,7,0)+VLOOKUP(O992,REFERENCIAS!$C:$D,2,0)*VLOOKUP($O$2,PONDERADORES!$A$7:$G$9,7,0)</f>
        <v>0.2</v>
      </c>
      <c r="Z992" s="2">
        <f>+VLOOKUP(IF(R992&lt;0.1,0,IF(AND(R992&gt;=0.1,R992&lt;0.2),0.1,IF(AND(R992&gt;=0.2,R992&lt;0.3),0.2,IF(R992&gt;0.3,0.3,)))),REFERENCIAS!$C:$D,2,0)*VLOOKUP($R$2,PONDERADORES!$A$11:$G$11,7,0)</f>
        <v>15</v>
      </c>
      <c r="AA992" s="92"/>
      <c r="AB992" s="95" t="e">
        <f t="shared" ca="1" si="59"/>
        <v>#REF!</v>
      </c>
      <c r="AC992" s="23" t="e">
        <f ca="1">IF(AB992&gt;REFERENCIAS!$C$62,REFERENCIAS!$B$62,IF(AND(AB992&gt;=REFERENCIAS!$C$63,AB992&lt;REFERENCIAS!$D$63),REFERENCIAS!$B$63,IF(AND(AB992&gt;REFERENCIAS!$C$64,AB992&lt;=REFERENCIAS!$D$64),REFERENCIAS!$B$64,IF(AND(AB992&gt;=REFERENCIAS!$C$65,AB992&lt;REFERENCIAS!$D$65),REFERENCIAS!$B$65, "Revisar"))))</f>
        <v>#REF!</v>
      </c>
      <c r="AD992" s="94" t="e">
        <f ca="1">VLOOKUP(AC992,REFERENCIAS!$B$62:$G$65,4,FALSE)</f>
        <v>#REF!</v>
      </c>
    </row>
    <row r="993" spans="1:30" ht="17.25" x14ac:dyDescent="0.25">
      <c r="A993" s="74"/>
      <c r="B993" s="19"/>
      <c r="C993" s="19"/>
      <c r="D993" s="50"/>
      <c r="E993" s="73"/>
      <c r="F993" s="74"/>
      <c r="G993" s="9"/>
      <c r="H993" s="48"/>
      <c r="I993" s="49">
        <f t="shared" ca="1" si="57"/>
        <v>2022</v>
      </c>
      <c r="J993" s="22">
        <f t="shared" ca="1" si="56"/>
        <v>1</v>
      </c>
      <c r="K993" s="19"/>
      <c r="L993" s="73"/>
      <c r="M993" s="74"/>
      <c r="N993" s="19"/>
      <c r="O993" s="73"/>
      <c r="P993" s="82">
        <v>1</v>
      </c>
      <c r="Q993" s="24">
        <v>1</v>
      </c>
      <c r="R993" s="81">
        <f t="shared" si="58"/>
        <v>1</v>
      </c>
      <c r="S993" s="87"/>
      <c r="T993" s="19"/>
      <c r="U993" s="25"/>
      <c r="V993" s="25"/>
      <c r="W993" s="81"/>
      <c r="X993" s="91" t="e">
        <f ca="1">+VLOOKUP(#REF!,REFERENCIAS!$C:$D,2,0)*VLOOKUP(#REF!,PONDERADORES!A:P,IF(AND(INFORMACION!$T993='REFERENCIAS RIESGO'!$C$36,INFORMACION!$F993=REFERENCIAS!$C$24),16,IF(INFORMACION!$T993='REFERENCIAS RIESGO'!$C$36,13,IF(INFORMACION!$F993=REFERENCIAS!$C$24,10,7))),0)+VLOOKUP(K993,REFERENCIAS!$C:$D,2,0)*VLOOKUP($K$2,PONDERADORES!A:P,IF(AND(INFORMACION!$T993='REFERENCIAS RIESGO'!$C$36,INFORMACION!$F993=REFERENCIAS!$C$24),16,IF(INFORMACION!$T993='REFERENCIAS RIESGO'!$C$36,13,IF(INFORMACION!$F993=REFERENCIAS!$C$24,10,7))),0)+VLOOKUP(L993,REFERENCIAS!$C:$D,2,0)*VLOOKUP($L$2,PONDERADORES!A:P,IF(AND(INFORMACION!$T993='REFERENCIAS RIESGO'!$C$36,INFORMACION!$F993=REFERENCIAS!$C$24),16,IF(INFORMACION!$T993='REFERENCIAS RIESGO'!$C$36,13,IF(INFORMACION!$F993=REFERENCIAS!$C$24,10,7))),0)+VLOOKUP(F993,REFERENCIAS!$C:$D,2,0)*VLOOKUP($F$2,PONDERADORES!A:P,IF(AND(INFORMACION!$T993='REFERENCIAS RIESGO'!$C$36,INFORMACION!$F993=REFERENCIAS!$C$24),16,IF(INFORMACION!$T993='REFERENCIAS RIESGO'!$C$36,13,IF(INFORMACION!$F993=REFERENCIAS!$C$24,10,7))),0)+VLOOKUP(T993,REFERENCIAS!$C:$D,2,0)*VLOOKUP($T$2,PONDERADORES!A:P,IF(AND(INFORMACION!$T993='REFERENCIAS RIESGO'!$C$36,INFORMACION!$F993=REFERENCIAS!$C$24),16,IF(INFORMACION!$T993='REFERENCIAS RIESGO'!$C$36,13,IF(INFORMACION!$F993=REFERENCIAS!$C$24,10,7))),0)+VLOOKUP(IF(J993&lt;=0.2,0.2,IF(AND(J993&gt;0.2,J993&lt;=0.4),0.4,IF(AND(J993&gt;0.4,J993&lt;=0.6),0.6,IF(AND(J993&gt;0.6,J993&lt;=0.8),0.8,IF(AND(J993&gt;0.8,J993&lt;=1),1))))),REFERENCIAS!$C:$D,2,0)*VLOOKUP($J$2,PONDERADORES!A:P,IF(AND(INFORMACION!$T993='REFERENCIAS RIESGO'!$C$36,INFORMACION!$F993=REFERENCIAS!$C$24),16,IF(INFORMACION!$T993='REFERENCIAS RIESGO'!$C$36,13,IF(INFORMACION!$F993=REFERENCIAS!$C$24,10,7))),0)</f>
        <v>#REF!</v>
      </c>
      <c r="Y993" s="68">
        <f>+VLOOKUP(M993,REFERENCIAS!$C:$D,2,0)*VLOOKUP($M$2,PONDERADORES!$A$7:$G$9,7,0)+VLOOKUP(N993,REFERENCIAS!$C:$D,2,0)*VLOOKUP($N$2,PONDERADORES!$A$7:$G$9,7,0)+VLOOKUP(O993,REFERENCIAS!$C:$D,2,0)*VLOOKUP($O$2,PONDERADORES!$A$7:$G$9,7,0)</f>
        <v>0.2</v>
      </c>
      <c r="Z993" s="2">
        <f>+VLOOKUP(IF(R993&lt;0.1,0,IF(AND(R993&gt;=0.1,R993&lt;0.2),0.1,IF(AND(R993&gt;=0.2,R993&lt;0.3),0.2,IF(R993&gt;0.3,0.3,)))),REFERENCIAS!$C:$D,2,0)*VLOOKUP($R$2,PONDERADORES!$A$11:$G$11,7,0)</f>
        <v>15</v>
      </c>
      <c r="AA993" s="92"/>
      <c r="AB993" s="95" t="e">
        <f t="shared" ca="1" si="59"/>
        <v>#REF!</v>
      </c>
      <c r="AC993" s="23" t="e">
        <f ca="1">IF(AB993&gt;REFERENCIAS!$C$62,REFERENCIAS!$B$62,IF(AND(AB993&gt;=REFERENCIAS!$C$63,AB993&lt;REFERENCIAS!$D$63),REFERENCIAS!$B$63,IF(AND(AB993&gt;REFERENCIAS!$C$64,AB993&lt;=REFERENCIAS!$D$64),REFERENCIAS!$B$64,IF(AND(AB993&gt;=REFERENCIAS!$C$65,AB993&lt;REFERENCIAS!$D$65),REFERENCIAS!$B$65, "Revisar"))))</f>
        <v>#REF!</v>
      </c>
      <c r="AD993" s="94" t="e">
        <f ca="1">VLOOKUP(AC993,REFERENCIAS!$B$62:$G$65,4,FALSE)</f>
        <v>#REF!</v>
      </c>
    </row>
    <row r="994" spans="1:30" ht="17.25" x14ac:dyDescent="0.25">
      <c r="A994" s="74"/>
      <c r="B994" s="19"/>
      <c r="C994" s="19"/>
      <c r="D994" s="50"/>
      <c r="E994" s="73"/>
      <c r="F994" s="74"/>
      <c r="G994" s="9"/>
      <c r="H994" s="48"/>
      <c r="I994" s="49">
        <f t="shared" ca="1" si="57"/>
        <v>2022</v>
      </c>
      <c r="J994" s="22">
        <f t="shared" ca="1" si="56"/>
        <v>1</v>
      </c>
      <c r="K994" s="19"/>
      <c r="L994" s="73"/>
      <c r="M994" s="74"/>
      <c r="N994" s="19"/>
      <c r="O994" s="73"/>
      <c r="P994" s="82">
        <v>1</v>
      </c>
      <c r="Q994" s="24">
        <v>1</v>
      </c>
      <c r="R994" s="81">
        <f t="shared" si="58"/>
        <v>1</v>
      </c>
      <c r="S994" s="87"/>
      <c r="T994" s="19"/>
      <c r="U994" s="25"/>
      <c r="V994" s="25"/>
      <c r="W994" s="81"/>
      <c r="X994" s="91" t="e">
        <f ca="1">+VLOOKUP(#REF!,REFERENCIAS!$C:$D,2,0)*VLOOKUP(#REF!,PONDERADORES!A:P,IF(AND(INFORMACION!$T994='REFERENCIAS RIESGO'!$C$36,INFORMACION!$F994=REFERENCIAS!$C$24),16,IF(INFORMACION!$T994='REFERENCIAS RIESGO'!$C$36,13,IF(INFORMACION!$F994=REFERENCIAS!$C$24,10,7))),0)+VLOOKUP(K994,REFERENCIAS!$C:$D,2,0)*VLOOKUP($K$2,PONDERADORES!A:P,IF(AND(INFORMACION!$T994='REFERENCIAS RIESGO'!$C$36,INFORMACION!$F994=REFERENCIAS!$C$24),16,IF(INFORMACION!$T994='REFERENCIAS RIESGO'!$C$36,13,IF(INFORMACION!$F994=REFERENCIAS!$C$24,10,7))),0)+VLOOKUP(L994,REFERENCIAS!$C:$D,2,0)*VLOOKUP($L$2,PONDERADORES!A:P,IF(AND(INFORMACION!$T994='REFERENCIAS RIESGO'!$C$36,INFORMACION!$F994=REFERENCIAS!$C$24),16,IF(INFORMACION!$T994='REFERENCIAS RIESGO'!$C$36,13,IF(INFORMACION!$F994=REFERENCIAS!$C$24,10,7))),0)+VLOOKUP(F994,REFERENCIAS!$C:$D,2,0)*VLOOKUP($F$2,PONDERADORES!A:P,IF(AND(INFORMACION!$T994='REFERENCIAS RIESGO'!$C$36,INFORMACION!$F994=REFERENCIAS!$C$24),16,IF(INFORMACION!$T994='REFERENCIAS RIESGO'!$C$36,13,IF(INFORMACION!$F994=REFERENCIAS!$C$24,10,7))),0)+VLOOKUP(T994,REFERENCIAS!$C:$D,2,0)*VLOOKUP($T$2,PONDERADORES!A:P,IF(AND(INFORMACION!$T994='REFERENCIAS RIESGO'!$C$36,INFORMACION!$F994=REFERENCIAS!$C$24),16,IF(INFORMACION!$T994='REFERENCIAS RIESGO'!$C$36,13,IF(INFORMACION!$F994=REFERENCIAS!$C$24,10,7))),0)+VLOOKUP(IF(J994&lt;=0.2,0.2,IF(AND(J994&gt;0.2,J994&lt;=0.4),0.4,IF(AND(J994&gt;0.4,J994&lt;=0.6),0.6,IF(AND(J994&gt;0.6,J994&lt;=0.8),0.8,IF(AND(J994&gt;0.8,J994&lt;=1),1))))),REFERENCIAS!$C:$D,2,0)*VLOOKUP($J$2,PONDERADORES!A:P,IF(AND(INFORMACION!$T994='REFERENCIAS RIESGO'!$C$36,INFORMACION!$F994=REFERENCIAS!$C$24),16,IF(INFORMACION!$T994='REFERENCIAS RIESGO'!$C$36,13,IF(INFORMACION!$F994=REFERENCIAS!$C$24,10,7))),0)</f>
        <v>#REF!</v>
      </c>
      <c r="Y994" s="68">
        <f>+VLOOKUP(M994,REFERENCIAS!$C:$D,2,0)*VLOOKUP($M$2,PONDERADORES!$A$7:$G$9,7,0)+VLOOKUP(N994,REFERENCIAS!$C:$D,2,0)*VLOOKUP($N$2,PONDERADORES!$A$7:$G$9,7,0)+VLOOKUP(O994,REFERENCIAS!$C:$D,2,0)*VLOOKUP($O$2,PONDERADORES!$A$7:$G$9,7,0)</f>
        <v>0.2</v>
      </c>
      <c r="Z994" s="2">
        <f>+VLOOKUP(IF(R994&lt;0.1,0,IF(AND(R994&gt;=0.1,R994&lt;0.2),0.1,IF(AND(R994&gt;=0.2,R994&lt;0.3),0.2,IF(R994&gt;0.3,0.3,)))),REFERENCIAS!$C:$D,2,0)*VLOOKUP($R$2,PONDERADORES!$A$11:$G$11,7,0)</f>
        <v>15</v>
      </c>
      <c r="AA994" s="92"/>
      <c r="AB994" s="95" t="e">
        <f t="shared" ca="1" si="59"/>
        <v>#REF!</v>
      </c>
      <c r="AC994" s="23" t="e">
        <f ca="1">IF(AB994&gt;REFERENCIAS!$C$62,REFERENCIAS!$B$62,IF(AND(AB994&gt;=REFERENCIAS!$C$63,AB994&lt;REFERENCIAS!$D$63),REFERENCIAS!$B$63,IF(AND(AB994&gt;REFERENCIAS!$C$64,AB994&lt;=REFERENCIAS!$D$64),REFERENCIAS!$B$64,IF(AND(AB994&gt;=REFERENCIAS!$C$65,AB994&lt;REFERENCIAS!$D$65),REFERENCIAS!$B$65, "Revisar"))))</f>
        <v>#REF!</v>
      </c>
      <c r="AD994" s="94" t="e">
        <f ca="1">VLOOKUP(AC994,REFERENCIAS!$B$62:$G$65,4,FALSE)</f>
        <v>#REF!</v>
      </c>
    </row>
    <row r="995" spans="1:30" ht="17.25" x14ac:dyDescent="0.25">
      <c r="A995" s="74"/>
      <c r="B995" s="19"/>
      <c r="C995" s="19"/>
      <c r="D995" s="50"/>
      <c r="E995" s="73"/>
      <c r="F995" s="74"/>
      <c r="G995" s="9"/>
      <c r="H995" s="48"/>
      <c r="I995" s="49">
        <f t="shared" ca="1" si="57"/>
        <v>2022</v>
      </c>
      <c r="J995" s="22">
        <f t="shared" ca="1" si="56"/>
        <v>1</v>
      </c>
      <c r="K995" s="19"/>
      <c r="L995" s="73"/>
      <c r="M995" s="74"/>
      <c r="N995" s="19"/>
      <c r="O995" s="73"/>
      <c r="P995" s="82">
        <v>1</v>
      </c>
      <c r="Q995" s="24">
        <v>1</v>
      </c>
      <c r="R995" s="81">
        <f t="shared" si="58"/>
        <v>1</v>
      </c>
      <c r="S995" s="87"/>
      <c r="T995" s="19"/>
      <c r="U995" s="25"/>
      <c r="V995" s="25"/>
      <c r="W995" s="81"/>
      <c r="X995" s="91" t="e">
        <f ca="1">+VLOOKUP(#REF!,REFERENCIAS!$C:$D,2,0)*VLOOKUP(#REF!,PONDERADORES!A:P,IF(AND(INFORMACION!$T995='REFERENCIAS RIESGO'!$C$36,INFORMACION!$F995=REFERENCIAS!$C$24),16,IF(INFORMACION!$T995='REFERENCIAS RIESGO'!$C$36,13,IF(INFORMACION!$F995=REFERENCIAS!$C$24,10,7))),0)+VLOOKUP(K995,REFERENCIAS!$C:$D,2,0)*VLOOKUP($K$2,PONDERADORES!A:P,IF(AND(INFORMACION!$T995='REFERENCIAS RIESGO'!$C$36,INFORMACION!$F995=REFERENCIAS!$C$24),16,IF(INFORMACION!$T995='REFERENCIAS RIESGO'!$C$36,13,IF(INFORMACION!$F995=REFERENCIAS!$C$24,10,7))),0)+VLOOKUP(L995,REFERENCIAS!$C:$D,2,0)*VLOOKUP($L$2,PONDERADORES!A:P,IF(AND(INFORMACION!$T995='REFERENCIAS RIESGO'!$C$36,INFORMACION!$F995=REFERENCIAS!$C$24),16,IF(INFORMACION!$T995='REFERENCIAS RIESGO'!$C$36,13,IF(INFORMACION!$F995=REFERENCIAS!$C$24,10,7))),0)+VLOOKUP(F995,REFERENCIAS!$C:$D,2,0)*VLOOKUP($F$2,PONDERADORES!A:P,IF(AND(INFORMACION!$T995='REFERENCIAS RIESGO'!$C$36,INFORMACION!$F995=REFERENCIAS!$C$24),16,IF(INFORMACION!$T995='REFERENCIAS RIESGO'!$C$36,13,IF(INFORMACION!$F995=REFERENCIAS!$C$24,10,7))),0)+VLOOKUP(T995,REFERENCIAS!$C:$D,2,0)*VLOOKUP($T$2,PONDERADORES!A:P,IF(AND(INFORMACION!$T995='REFERENCIAS RIESGO'!$C$36,INFORMACION!$F995=REFERENCIAS!$C$24),16,IF(INFORMACION!$T995='REFERENCIAS RIESGO'!$C$36,13,IF(INFORMACION!$F995=REFERENCIAS!$C$24,10,7))),0)+VLOOKUP(IF(J995&lt;=0.2,0.2,IF(AND(J995&gt;0.2,J995&lt;=0.4),0.4,IF(AND(J995&gt;0.4,J995&lt;=0.6),0.6,IF(AND(J995&gt;0.6,J995&lt;=0.8),0.8,IF(AND(J995&gt;0.8,J995&lt;=1),1))))),REFERENCIAS!$C:$D,2,0)*VLOOKUP($J$2,PONDERADORES!A:P,IF(AND(INFORMACION!$T995='REFERENCIAS RIESGO'!$C$36,INFORMACION!$F995=REFERENCIAS!$C$24),16,IF(INFORMACION!$T995='REFERENCIAS RIESGO'!$C$36,13,IF(INFORMACION!$F995=REFERENCIAS!$C$24,10,7))),0)</f>
        <v>#REF!</v>
      </c>
      <c r="Y995" s="68">
        <f>+VLOOKUP(M995,REFERENCIAS!$C:$D,2,0)*VLOOKUP($M$2,PONDERADORES!$A$7:$G$9,7,0)+VLOOKUP(N995,REFERENCIAS!$C:$D,2,0)*VLOOKUP($N$2,PONDERADORES!$A$7:$G$9,7,0)+VLOOKUP(O995,REFERENCIAS!$C:$D,2,0)*VLOOKUP($O$2,PONDERADORES!$A$7:$G$9,7,0)</f>
        <v>0.2</v>
      </c>
      <c r="Z995" s="2">
        <f>+VLOOKUP(IF(R995&lt;0.1,0,IF(AND(R995&gt;=0.1,R995&lt;0.2),0.1,IF(AND(R995&gt;=0.2,R995&lt;0.3),0.2,IF(R995&gt;0.3,0.3,)))),REFERENCIAS!$C:$D,2,0)*VLOOKUP($R$2,PONDERADORES!$A$11:$G$11,7,0)</f>
        <v>15</v>
      </c>
      <c r="AA995" s="92"/>
      <c r="AB995" s="95" t="e">
        <f t="shared" ca="1" si="59"/>
        <v>#REF!</v>
      </c>
      <c r="AC995" s="23" t="e">
        <f ca="1">IF(AB995&gt;REFERENCIAS!$C$62,REFERENCIAS!$B$62,IF(AND(AB995&gt;=REFERENCIAS!$C$63,AB995&lt;REFERENCIAS!$D$63),REFERENCIAS!$B$63,IF(AND(AB995&gt;REFERENCIAS!$C$64,AB995&lt;=REFERENCIAS!$D$64),REFERENCIAS!$B$64,IF(AND(AB995&gt;=REFERENCIAS!$C$65,AB995&lt;REFERENCIAS!$D$65),REFERENCIAS!$B$65, "Revisar"))))</f>
        <v>#REF!</v>
      </c>
      <c r="AD995" s="94" t="e">
        <f ca="1">VLOOKUP(AC995,REFERENCIAS!$B$62:$G$65,4,FALSE)</f>
        <v>#REF!</v>
      </c>
    </row>
    <row r="996" spans="1:30" ht="17.25" x14ac:dyDescent="0.25">
      <c r="A996" s="74"/>
      <c r="B996" s="19"/>
      <c r="C996" s="19"/>
      <c r="D996" s="50"/>
      <c r="E996" s="73"/>
      <c r="F996" s="74"/>
      <c r="G996" s="9"/>
      <c r="H996" s="48"/>
      <c r="I996" s="49">
        <f t="shared" ca="1" si="57"/>
        <v>2022</v>
      </c>
      <c r="J996" s="22">
        <f t="shared" ca="1" si="56"/>
        <v>1</v>
      </c>
      <c r="K996" s="19"/>
      <c r="L996" s="73"/>
      <c r="M996" s="74"/>
      <c r="N996" s="19"/>
      <c r="O996" s="73"/>
      <c r="P996" s="82">
        <v>1</v>
      </c>
      <c r="Q996" s="24">
        <v>1</v>
      </c>
      <c r="R996" s="81">
        <f t="shared" si="58"/>
        <v>1</v>
      </c>
      <c r="S996" s="87"/>
      <c r="T996" s="19"/>
      <c r="U996" s="25"/>
      <c r="V996" s="25"/>
      <c r="W996" s="81"/>
      <c r="X996" s="91" t="e">
        <f ca="1">+VLOOKUP(#REF!,REFERENCIAS!$C:$D,2,0)*VLOOKUP(#REF!,PONDERADORES!A:P,IF(AND(INFORMACION!$T996='REFERENCIAS RIESGO'!$C$36,INFORMACION!$F996=REFERENCIAS!$C$24),16,IF(INFORMACION!$T996='REFERENCIAS RIESGO'!$C$36,13,IF(INFORMACION!$F996=REFERENCIAS!$C$24,10,7))),0)+VLOOKUP(K996,REFERENCIAS!$C:$D,2,0)*VLOOKUP($K$2,PONDERADORES!A:P,IF(AND(INFORMACION!$T996='REFERENCIAS RIESGO'!$C$36,INFORMACION!$F996=REFERENCIAS!$C$24),16,IF(INFORMACION!$T996='REFERENCIAS RIESGO'!$C$36,13,IF(INFORMACION!$F996=REFERENCIAS!$C$24,10,7))),0)+VLOOKUP(L996,REFERENCIAS!$C:$D,2,0)*VLOOKUP($L$2,PONDERADORES!A:P,IF(AND(INFORMACION!$T996='REFERENCIAS RIESGO'!$C$36,INFORMACION!$F996=REFERENCIAS!$C$24),16,IF(INFORMACION!$T996='REFERENCIAS RIESGO'!$C$36,13,IF(INFORMACION!$F996=REFERENCIAS!$C$24,10,7))),0)+VLOOKUP(F996,REFERENCIAS!$C:$D,2,0)*VLOOKUP($F$2,PONDERADORES!A:P,IF(AND(INFORMACION!$T996='REFERENCIAS RIESGO'!$C$36,INFORMACION!$F996=REFERENCIAS!$C$24),16,IF(INFORMACION!$T996='REFERENCIAS RIESGO'!$C$36,13,IF(INFORMACION!$F996=REFERENCIAS!$C$24,10,7))),0)+VLOOKUP(T996,REFERENCIAS!$C:$D,2,0)*VLOOKUP($T$2,PONDERADORES!A:P,IF(AND(INFORMACION!$T996='REFERENCIAS RIESGO'!$C$36,INFORMACION!$F996=REFERENCIAS!$C$24),16,IF(INFORMACION!$T996='REFERENCIAS RIESGO'!$C$36,13,IF(INFORMACION!$F996=REFERENCIAS!$C$24,10,7))),0)+VLOOKUP(IF(J996&lt;=0.2,0.2,IF(AND(J996&gt;0.2,J996&lt;=0.4),0.4,IF(AND(J996&gt;0.4,J996&lt;=0.6),0.6,IF(AND(J996&gt;0.6,J996&lt;=0.8),0.8,IF(AND(J996&gt;0.8,J996&lt;=1),1))))),REFERENCIAS!$C:$D,2,0)*VLOOKUP($J$2,PONDERADORES!A:P,IF(AND(INFORMACION!$T996='REFERENCIAS RIESGO'!$C$36,INFORMACION!$F996=REFERENCIAS!$C$24),16,IF(INFORMACION!$T996='REFERENCIAS RIESGO'!$C$36,13,IF(INFORMACION!$F996=REFERENCIAS!$C$24,10,7))),0)</f>
        <v>#REF!</v>
      </c>
      <c r="Y996" s="68">
        <f>+VLOOKUP(M996,REFERENCIAS!$C:$D,2,0)*VLOOKUP($M$2,PONDERADORES!$A$7:$G$9,7,0)+VLOOKUP(N996,REFERENCIAS!$C:$D,2,0)*VLOOKUP($N$2,PONDERADORES!$A$7:$G$9,7,0)+VLOOKUP(O996,REFERENCIAS!$C:$D,2,0)*VLOOKUP($O$2,PONDERADORES!$A$7:$G$9,7,0)</f>
        <v>0.2</v>
      </c>
      <c r="Z996" s="2">
        <f>+VLOOKUP(IF(R996&lt;0.1,0,IF(AND(R996&gt;=0.1,R996&lt;0.2),0.1,IF(AND(R996&gt;=0.2,R996&lt;0.3),0.2,IF(R996&gt;0.3,0.3,)))),REFERENCIAS!$C:$D,2,0)*VLOOKUP($R$2,PONDERADORES!$A$11:$G$11,7,0)</f>
        <v>15</v>
      </c>
      <c r="AA996" s="92"/>
      <c r="AB996" s="95" t="e">
        <f t="shared" ca="1" si="59"/>
        <v>#REF!</v>
      </c>
      <c r="AC996" s="23" t="e">
        <f ca="1">IF(AB996&gt;REFERENCIAS!$C$62,REFERENCIAS!$B$62,IF(AND(AB996&gt;=REFERENCIAS!$C$63,AB996&lt;REFERENCIAS!$D$63),REFERENCIAS!$B$63,IF(AND(AB996&gt;REFERENCIAS!$C$64,AB996&lt;=REFERENCIAS!$D$64),REFERENCIAS!$B$64,IF(AND(AB996&gt;=REFERENCIAS!$C$65,AB996&lt;REFERENCIAS!$D$65),REFERENCIAS!$B$65, "Revisar"))))</f>
        <v>#REF!</v>
      </c>
      <c r="AD996" s="94" t="e">
        <f ca="1">VLOOKUP(AC996,REFERENCIAS!$B$62:$G$65,4,FALSE)</f>
        <v>#REF!</v>
      </c>
    </row>
    <row r="997" spans="1:30" ht="17.25" x14ac:dyDescent="0.25">
      <c r="A997" s="74"/>
      <c r="B997" s="19"/>
      <c r="C997" s="19"/>
      <c r="D997" s="50"/>
      <c r="E997" s="73"/>
      <c r="F997" s="74"/>
      <c r="G997" s="9"/>
      <c r="H997" s="48"/>
      <c r="I997" s="49">
        <f t="shared" ca="1" si="57"/>
        <v>2022</v>
      </c>
      <c r="J997" s="22">
        <f t="shared" ca="1" si="56"/>
        <v>1</v>
      </c>
      <c r="K997" s="19"/>
      <c r="L997" s="73"/>
      <c r="M997" s="74"/>
      <c r="N997" s="19"/>
      <c r="O997" s="73"/>
      <c r="P997" s="82">
        <v>1</v>
      </c>
      <c r="Q997" s="24">
        <v>1</v>
      </c>
      <c r="R997" s="81">
        <f t="shared" si="58"/>
        <v>1</v>
      </c>
      <c r="S997" s="87"/>
      <c r="T997" s="19"/>
      <c r="U997" s="25"/>
      <c r="V997" s="25"/>
      <c r="W997" s="81"/>
      <c r="X997" s="91" t="e">
        <f ca="1">+VLOOKUP(#REF!,REFERENCIAS!$C:$D,2,0)*VLOOKUP(#REF!,PONDERADORES!A:P,IF(AND(INFORMACION!$T997='REFERENCIAS RIESGO'!$C$36,INFORMACION!$F997=REFERENCIAS!$C$24),16,IF(INFORMACION!$T997='REFERENCIAS RIESGO'!$C$36,13,IF(INFORMACION!$F997=REFERENCIAS!$C$24,10,7))),0)+VLOOKUP(K997,REFERENCIAS!$C:$D,2,0)*VLOOKUP($K$2,PONDERADORES!A:P,IF(AND(INFORMACION!$T997='REFERENCIAS RIESGO'!$C$36,INFORMACION!$F997=REFERENCIAS!$C$24),16,IF(INFORMACION!$T997='REFERENCIAS RIESGO'!$C$36,13,IF(INFORMACION!$F997=REFERENCIAS!$C$24,10,7))),0)+VLOOKUP(L997,REFERENCIAS!$C:$D,2,0)*VLOOKUP($L$2,PONDERADORES!A:P,IF(AND(INFORMACION!$T997='REFERENCIAS RIESGO'!$C$36,INFORMACION!$F997=REFERENCIAS!$C$24),16,IF(INFORMACION!$T997='REFERENCIAS RIESGO'!$C$36,13,IF(INFORMACION!$F997=REFERENCIAS!$C$24,10,7))),0)+VLOOKUP(F997,REFERENCIAS!$C:$D,2,0)*VLOOKUP($F$2,PONDERADORES!A:P,IF(AND(INFORMACION!$T997='REFERENCIAS RIESGO'!$C$36,INFORMACION!$F997=REFERENCIAS!$C$24),16,IF(INFORMACION!$T997='REFERENCIAS RIESGO'!$C$36,13,IF(INFORMACION!$F997=REFERENCIAS!$C$24,10,7))),0)+VLOOKUP(T997,REFERENCIAS!$C:$D,2,0)*VLOOKUP($T$2,PONDERADORES!A:P,IF(AND(INFORMACION!$T997='REFERENCIAS RIESGO'!$C$36,INFORMACION!$F997=REFERENCIAS!$C$24),16,IF(INFORMACION!$T997='REFERENCIAS RIESGO'!$C$36,13,IF(INFORMACION!$F997=REFERENCIAS!$C$24,10,7))),0)+VLOOKUP(IF(J997&lt;=0.2,0.2,IF(AND(J997&gt;0.2,J997&lt;=0.4),0.4,IF(AND(J997&gt;0.4,J997&lt;=0.6),0.6,IF(AND(J997&gt;0.6,J997&lt;=0.8),0.8,IF(AND(J997&gt;0.8,J997&lt;=1),1))))),REFERENCIAS!$C:$D,2,0)*VLOOKUP($J$2,PONDERADORES!A:P,IF(AND(INFORMACION!$T997='REFERENCIAS RIESGO'!$C$36,INFORMACION!$F997=REFERENCIAS!$C$24),16,IF(INFORMACION!$T997='REFERENCIAS RIESGO'!$C$36,13,IF(INFORMACION!$F997=REFERENCIAS!$C$24,10,7))),0)</f>
        <v>#REF!</v>
      </c>
      <c r="Y997" s="68">
        <f>+VLOOKUP(M997,REFERENCIAS!$C:$D,2,0)*VLOOKUP($M$2,PONDERADORES!$A$7:$G$9,7,0)+VLOOKUP(N997,REFERENCIAS!$C:$D,2,0)*VLOOKUP($N$2,PONDERADORES!$A$7:$G$9,7,0)+VLOOKUP(O997,REFERENCIAS!$C:$D,2,0)*VLOOKUP($O$2,PONDERADORES!$A$7:$G$9,7,0)</f>
        <v>0.2</v>
      </c>
      <c r="Z997" s="2">
        <f>+VLOOKUP(IF(R997&lt;0.1,0,IF(AND(R997&gt;=0.1,R997&lt;0.2),0.1,IF(AND(R997&gt;=0.2,R997&lt;0.3),0.2,IF(R997&gt;0.3,0.3,)))),REFERENCIAS!$C:$D,2,0)*VLOOKUP($R$2,PONDERADORES!$A$11:$G$11,7,0)</f>
        <v>15</v>
      </c>
      <c r="AA997" s="92"/>
      <c r="AB997" s="95" t="e">
        <f t="shared" ca="1" si="59"/>
        <v>#REF!</v>
      </c>
      <c r="AC997" s="23" t="e">
        <f ca="1">IF(AB997&gt;REFERENCIAS!$C$62,REFERENCIAS!$B$62,IF(AND(AB997&gt;=REFERENCIAS!$C$63,AB997&lt;REFERENCIAS!$D$63),REFERENCIAS!$B$63,IF(AND(AB997&gt;REFERENCIAS!$C$64,AB997&lt;=REFERENCIAS!$D$64),REFERENCIAS!$B$64,IF(AND(AB997&gt;=REFERENCIAS!$C$65,AB997&lt;REFERENCIAS!$D$65),REFERENCIAS!$B$65, "Revisar"))))</f>
        <v>#REF!</v>
      </c>
      <c r="AD997" s="94" t="e">
        <f ca="1">VLOOKUP(AC997,REFERENCIAS!$B$62:$G$65,4,FALSE)</f>
        <v>#REF!</v>
      </c>
    </row>
    <row r="998" spans="1:30" ht="17.25" x14ac:dyDescent="0.25">
      <c r="A998" s="74"/>
      <c r="B998" s="19"/>
      <c r="C998" s="19"/>
      <c r="D998" s="50"/>
      <c r="E998" s="73"/>
      <c r="F998" s="74"/>
      <c r="G998" s="9"/>
      <c r="H998" s="48"/>
      <c r="I998" s="49">
        <f t="shared" ca="1" si="57"/>
        <v>2022</v>
      </c>
      <c r="J998" s="22">
        <f t="shared" ca="1" si="56"/>
        <v>1</v>
      </c>
      <c r="K998" s="19"/>
      <c r="L998" s="73"/>
      <c r="M998" s="74"/>
      <c r="N998" s="19"/>
      <c r="O998" s="73"/>
      <c r="P998" s="82">
        <v>1</v>
      </c>
      <c r="Q998" s="24">
        <v>1</v>
      </c>
      <c r="R998" s="81">
        <f t="shared" si="58"/>
        <v>1</v>
      </c>
      <c r="S998" s="87"/>
      <c r="T998" s="19"/>
      <c r="U998" s="25"/>
      <c r="V998" s="25"/>
      <c r="W998" s="81"/>
      <c r="X998" s="91" t="e">
        <f ca="1">+VLOOKUP(#REF!,REFERENCIAS!$C:$D,2,0)*VLOOKUP(#REF!,PONDERADORES!A:P,IF(AND(INFORMACION!$T998='REFERENCIAS RIESGO'!$C$36,INFORMACION!$F998=REFERENCIAS!$C$24),16,IF(INFORMACION!$T998='REFERENCIAS RIESGO'!$C$36,13,IF(INFORMACION!$F998=REFERENCIAS!$C$24,10,7))),0)+VLOOKUP(K998,REFERENCIAS!$C:$D,2,0)*VLOOKUP($K$2,PONDERADORES!A:P,IF(AND(INFORMACION!$T998='REFERENCIAS RIESGO'!$C$36,INFORMACION!$F998=REFERENCIAS!$C$24),16,IF(INFORMACION!$T998='REFERENCIAS RIESGO'!$C$36,13,IF(INFORMACION!$F998=REFERENCIAS!$C$24,10,7))),0)+VLOOKUP(L998,REFERENCIAS!$C:$D,2,0)*VLOOKUP($L$2,PONDERADORES!A:P,IF(AND(INFORMACION!$T998='REFERENCIAS RIESGO'!$C$36,INFORMACION!$F998=REFERENCIAS!$C$24),16,IF(INFORMACION!$T998='REFERENCIAS RIESGO'!$C$36,13,IF(INFORMACION!$F998=REFERENCIAS!$C$24,10,7))),0)+VLOOKUP(F998,REFERENCIAS!$C:$D,2,0)*VLOOKUP($F$2,PONDERADORES!A:P,IF(AND(INFORMACION!$T998='REFERENCIAS RIESGO'!$C$36,INFORMACION!$F998=REFERENCIAS!$C$24),16,IF(INFORMACION!$T998='REFERENCIAS RIESGO'!$C$36,13,IF(INFORMACION!$F998=REFERENCIAS!$C$24,10,7))),0)+VLOOKUP(T998,REFERENCIAS!$C:$D,2,0)*VLOOKUP($T$2,PONDERADORES!A:P,IF(AND(INFORMACION!$T998='REFERENCIAS RIESGO'!$C$36,INFORMACION!$F998=REFERENCIAS!$C$24),16,IF(INFORMACION!$T998='REFERENCIAS RIESGO'!$C$36,13,IF(INFORMACION!$F998=REFERENCIAS!$C$24,10,7))),0)+VLOOKUP(IF(J998&lt;=0.2,0.2,IF(AND(J998&gt;0.2,J998&lt;=0.4),0.4,IF(AND(J998&gt;0.4,J998&lt;=0.6),0.6,IF(AND(J998&gt;0.6,J998&lt;=0.8),0.8,IF(AND(J998&gt;0.8,J998&lt;=1),1))))),REFERENCIAS!$C:$D,2,0)*VLOOKUP($J$2,PONDERADORES!A:P,IF(AND(INFORMACION!$T998='REFERENCIAS RIESGO'!$C$36,INFORMACION!$F998=REFERENCIAS!$C$24),16,IF(INFORMACION!$T998='REFERENCIAS RIESGO'!$C$36,13,IF(INFORMACION!$F998=REFERENCIAS!$C$24,10,7))),0)</f>
        <v>#REF!</v>
      </c>
      <c r="Y998" s="68">
        <f>+VLOOKUP(M998,REFERENCIAS!$C:$D,2,0)*VLOOKUP($M$2,PONDERADORES!$A$7:$G$9,7,0)+VLOOKUP(N998,REFERENCIAS!$C:$D,2,0)*VLOOKUP($N$2,PONDERADORES!$A$7:$G$9,7,0)+VLOOKUP(O998,REFERENCIAS!$C:$D,2,0)*VLOOKUP($O$2,PONDERADORES!$A$7:$G$9,7,0)</f>
        <v>0.2</v>
      </c>
      <c r="Z998" s="2">
        <f>+VLOOKUP(IF(R998&lt;0.1,0,IF(AND(R998&gt;=0.1,R998&lt;0.2),0.1,IF(AND(R998&gt;=0.2,R998&lt;0.3),0.2,IF(R998&gt;0.3,0.3,)))),REFERENCIAS!$C:$D,2,0)*VLOOKUP($R$2,PONDERADORES!$A$11:$G$11,7,0)</f>
        <v>15</v>
      </c>
      <c r="AA998" s="92"/>
      <c r="AB998" s="95" t="e">
        <f t="shared" ca="1" si="59"/>
        <v>#REF!</v>
      </c>
      <c r="AC998" s="23" t="e">
        <f ca="1">IF(AB998&gt;REFERENCIAS!$C$62,REFERENCIAS!$B$62,IF(AND(AB998&gt;=REFERENCIAS!$C$63,AB998&lt;REFERENCIAS!$D$63),REFERENCIAS!$B$63,IF(AND(AB998&gt;REFERENCIAS!$C$64,AB998&lt;=REFERENCIAS!$D$64),REFERENCIAS!$B$64,IF(AND(AB998&gt;=REFERENCIAS!$C$65,AB998&lt;REFERENCIAS!$D$65),REFERENCIAS!$B$65, "Revisar"))))</f>
        <v>#REF!</v>
      </c>
      <c r="AD998" s="94" t="e">
        <f ca="1">VLOOKUP(AC998,REFERENCIAS!$B$62:$G$65,4,FALSE)</f>
        <v>#REF!</v>
      </c>
    </row>
    <row r="999" spans="1:30" ht="17.25" x14ac:dyDescent="0.25">
      <c r="A999" s="74"/>
      <c r="B999" s="19"/>
      <c r="C999" s="19"/>
      <c r="D999" s="50"/>
      <c r="E999" s="73"/>
      <c r="F999" s="74"/>
      <c r="G999" s="9"/>
      <c r="H999" s="48"/>
      <c r="I999" s="49">
        <f t="shared" ca="1" si="57"/>
        <v>2022</v>
      </c>
      <c r="J999" s="22">
        <f t="shared" ca="1" si="56"/>
        <v>1</v>
      </c>
      <c r="K999" s="19"/>
      <c r="L999" s="73"/>
      <c r="M999" s="74"/>
      <c r="N999" s="19"/>
      <c r="O999" s="73"/>
      <c r="P999" s="82">
        <v>1</v>
      </c>
      <c r="Q999" s="24">
        <v>1</v>
      </c>
      <c r="R999" s="81">
        <f t="shared" si="58"/>
        <v>1</v>
      </c>
      <c r="S999" s="87"/>
      <c r="T999" s="19"/>
      <c r="U999" s="25"/>
      <c r="V999" s="25"/>
      <c r="W999" s="81"/>
      <c r="X999" s="91" t="e">
        <f ca="1">+VLOOKUP(#REF!,REFERENCIAS!$C:$D,2,0)*VLOOKUP(#REF!,PONDERADORES!A:P,IF(AND(INFORMACION!$T999='REFERENCIAS RIESGO'!$C$36,INFORMACION!$F999=REFERENCIAS!$C$24),16,IF(INFORMACION!$T999='REFERENCIAS RIESGO'!$C$36,13,IF(INFORMACION!$F999=REFERENCIAS!$C$24,10,7))),0)+VLOOKUP(K999,REFERENCIAS!$C:$D,2,0)*VLOOKUP($K$2,PONDERADORES!A:P,IF(AND(INFORMACION!$T999='REFERENCIAS RIESGO'!$C$36,INFORMACION!$F999=REFERENCIAS!$C$24),16,IF(INFORMACION!$T999='REFERENCIAS RIESGO'!$C$36,13,IF(INFORMACION!$F999=REFERENCIAS!$C$24,10,7))),0)+VLOOKUP(L999,REFERENCIAS!$C:$D,2,0)*VLOOKUP($L$2,PONDERADORES!A:P,IF(AND(INFORMACION!$T999='REFERENCIAS RIESGO'!$C$36,INFORMACION!$F999=REFERENCIAS!$C$24),16,IF(INFORMACION!$T999='REFERENCIAS RIESGO'!$C$36,13,IF(INFORMACION!$F999=REFERENCIAS!$C$24,10,7))),0)+VLOOKUP(F999,REFERENCIAS!$C:$D,2,0)*VLOOKUP($F$2,PONDERADORES!A:P,IF(AND(INFORMACION!$T999='REFERENCIAS RIESGO'!$C$36,INFORMACION!$F999=REFERENCIAS!$C$24),16,IF(INFORMACION!$T999='REFERENCIAS RIESGO'!$C$36,13,IF(INFORMACION!$F999=REFERENCIAS!$C$24,10,7))),0)+VLOOKUP(T999,REFERENCIAS!$C:$D,2,0)*VLOOKUP($T$2,PONDERADORES!A:P,IF(AND(INFORMACION!$T999='REFERENCIAS RIESGO'!$C$36,INFORMACION!$F999=REFERENCIAS!$C$24),16,IF(INFORMACION!$T999='REFERENCIAS RIESGO'!$C$36,13,IF(INFORMACION!$F999=REFERENCIAS!$C$24,10,7))),0)+VLOOKUP(IF(J999&lt;=0.2,0.2,IF(AND(J999&gt;0.2,J999&lt;=0.4),0.4,IF(AND(J999&gt;0.4,J999&lt;=0.6),0.6,IF(AND(J999&gt;0.6,J999&lt;=0.8),0.8,IF(AND(J999&gt;0.8,J999&lt;=1),1))))),REFERENCIAS!$C:$D,2,0)*VLOOKUP($J$2,PONDERADORES!A:P,IF(AND(INFORMACION!$T999='REFERENCIAS RIESGO'!$C$36,INFORMACION!$F999=REFERENCIAS!$C$24),16,IF(INFORMACION!$T999='REFERENCIAS RIESGO'!$C$36,13,IF(INFORMACION!$F999=REFERENCIAS!$C$24,10,7))),0)</f>
        <v>#REF!</v>
      </c>
      <c r="Y999" s="68">
        <f>+VLOOKUP(M999,REFERENCIAS!$C:$D,2,0)*VLOOKUP($M$2,PONDERADORES!$A$7:$G$9,7,0)+VLOOKUP(N999,REFERENCIAS!$C:$D,2,0)*VLOOKUP($N$2,PONDERADORES!$A$7:$G$9,7,0)+VLOOKUP(O999,REFERENCIAS!$C:$D,2,0)*VLOOKUP($O$2,PONDERADORES!$A$7:$G$9,7,0)</f>
        <v>0.2</v>
      </c>
      <c r="Z999" s="2">
        <f>+VLOOKUP(IF(R999&lt;0.1,0,IF(AND(R999&gt;=0.1,R999&lt;0.2),0.1,IF(AND(R999&gt;=0.2,R999&lt;0.3),0.2,IF(R999&gt;0.3,0.3,)))),REFERENCIAS!$C:$D,2,0)*VLOOKUP($R$2,PONDERADORES!$A$11:$G$11,7,0)</f>
        <v>15</v>
      </c>
      <c r="AA999" s="92"/>
      <c r="AB999" s="95" t="e">
        <f t="shared" ca="1" si="59"/>
        <v>#REF!</v>
      </c>
      <c r="AC999" s="23" t="e">
        <f ca="1">IF(AB999&gt;REFERENCIAS!$C$62,REFERENCIAS!$B$62,IF(AND(AB999&gt;=REFERENCIAS!$C$63,AB999&lt;REFERENCIAS!$D$63),REFERENCIAS!$B$63,IF(AND(AB999&gt;REFERENCIAS!$C$64,AB999&lt;=REFERENCIAS!$D$64),REFERENCIAS!$B$64,IF(AND(AB999&gt;=REFERENCIAS!$C$65,AB999&lt;REFERENCIAS!$D$65),REFERENCIAS!$B$65, "Revisar"))))</f>
        <v>#REF!</v>
      </c>
      <c r="AD999" s="94" t="e">
        <f ca="1">VLOOKUP(AC999,REFERENCIAS!$B$62:$G$65,4,FALSE)</f>
        <v>#REF!</v>
      </c>
    </row>
    <row r="1000" spans="1:30" ht="17.25" x14ac:dyDescent="0.25">
      <c r="A1000" s="74"/>
      <c r="B1000" s="19"/>
      <c r="C1000" s="19"/>
      <c r="D1000" s="50"/>
      <c r="E1000" s="73"/>
      <c r="F1000" s="74"/>
      <c r="G1000" s="9"/>
      <c r="H1000" s="48"/>
      <c r="I1000" s="49">
        <f t="shared" ca="1" si="57"/>
        <v>2022</v>
      </c>
      <c r="J1000" s="22">
        <f t="shared" ca="1" si="56"/>
        <v>1</v>
      </c>
      <c r="K1000" s="19"/>
      <c r="L1000" s="73"/>
      <c r="M1000" s="74"/>
      <c r="N1000" s="19"/>
      <c r="O1000" s="73"/>
      <c r="P1000" s="82">
        <v>1</v>
      </c>
      <c r="Q1000" s="24">
        <v>1</v>
      </c>
      <c r="R1000" s="81">
        <f t="shared" si="58"/>
        <v>1</v>
      </c>
      <c r="S1000" s="87"/>
      <c r="T1000" s="19"/>
      <c r="U1000" s="25"/>
      <c r="V1000" s="25"/>
      <c r="W1000" s="81"/>
      <c r="X1000" s="91" t="e">
        <f ca="1">+VLOOKUP(#REF!,REFERENCIAS!$C:$D,2,0)*VLOOKUP(#REF!,PONDERADORES!A:P,IF(AND(INFORMACION!$T1000='REFERENCIAS RIESGO'!$C$36,INFORMACION!$F1000=REFERENCIAS!$C$24),16,IF(INFORMACION!$T1000='REFERENCIAS RIESGO'!$C$36,13,IF(INFORMACION!$F1000=REFERENCIAS!$C$24,10,7))),0)+VLOOKUP(K1000,REFERENCIAS!$C:$D,2,0)*VLOOKUP($K$2,PONDERADORES!A:P,IF(AND(INFORMACION!$T1000='REFERENCIAS RIESGO'!$C$36,INFORMACION!$F1000=REFERENCIAS!$C$24),16,IF(INFORMACION!$T1000='REFERENCIAS RIESGO'!$C$36,13,IF(INFORMACION!$F1000=REFERENCIAS!$C$24,10,7))),0)+VLOOKUP(L1000,REFERENCIAS!$C:$D,2,0)*VLOOKUP($L$2,PONDERADORES!A:P,IF(AND(INFORMACION!$T1000='REFERENCIAS RIESGO'!$C$36,INFORMACION!$F1000=REFERENCIAS!$C$24),16,IF(INFORMACION!$T1000='REFERENCIAS RIESGO'!$C$36,13,IF(INFORMACION!$F1000=REFERENCIAS!$C$24,10,7))),0)+VLOOKUP(F1000,REFERENCIAS!$C:$D,2,0)*VLOOKUP($F$2,PONDERADORES!A:P,IF(AND(INFORMACION!$T1000='REFERENCIAS RIESGO'!$C$36,INFORMACION!$F1000=REFERENCIAS!$C$24),16,IF(INFORMACION!$T1000='REFERENCIAS RIESGO'!$C$36,13,IF(INFORMACION!$F1000=REFERENCIAS!$C$24,10,7))),0)+VLOOKUP(T1000,REFERENCIAS!$C:$D,2,0)*VLOOKUP($T$2,PONDERADORES!A:P,IF(AND(INFORMACION!$T1000='REFERENCIAS RIESGO'!$C$36,INFORMACION!$F1000=REFERENCIAS!$C$24),16,IF(INFORMACION!$T1000='REFERENCIAS RIESGO'!$C$36,13,IF(INFORMACION!$F1000=REFERENCIAS!$C$24,10,7))),0)+VLOOKUP(IF(J1000&lt;=0.2,0.2,IF(AND(J1000&gt;0.2,J1000&lt;=0.4),0.4,IF(AND(J1000&gt;0.4,J1000&lt;=0.6),0.6,IF(AND(J1000&gt;0.6,J1000&lt;=0.8),0.8,IF(AND(J1000&gt;0.8,J1000&lt;=1),1))))),REFERENCIAS!$C:$D,2,0)*VLOOKUP($J$2,PONDERADORES!A:P,IF(AND(INFORMACION!$T1000='REFERENCIAS RIESGO'!$C$36,INFORMACION!$F1000=REFERENCIAS!$C$24),16,IF(INFORMACION!$T1000='REFERENCIAS RIESGO'!$C$36,13,IF(INFORMACION!$F1000=REFERENCIAS!$C$24,10,7))),0)</f>
        <v>#REF!</v>
      </c>
      <c r="Y1000" s="68">
        <f>+VLOOKUP(M1000,REFERENCIAS!$C:$D,2,0)*VLOOKUP($M$2,PONDERADORES!$A$7:$G$9,7,0)+VLOOKUP(N1000,REFERENCIAS!$C:$D,2,0)*VLOOKUP($N$2,PONDERADORES!$A$7:$G$9,7,0)+VLOOKUP(O1000,REFERENCIAS!$C:$D,2,0)*VLOOKUP($O$2,PONDERADORES!$A$7:$G$9,7,0)</f>
        <v>0.2</v>
      </c>
      <c r="Z1000" s="2">
        <f>+VLOOKUP(IF(R1000&lt;0.1,0,IF(AND(R1000&gt;=0.1,R1000&lt;0.2),0.1,IF(AND(R1000&gt;=0.2,R1000&lt;0.3),0.2,IF(R1000&gt;0.3,0.3,)))),REFERENCIAS!$C:$D,2,0)*VLOOKUP($R$2,PONDERADORES!$A$11:$G$11,7,0)</f>
        <v>15</v>
      </c>
      <c r="AA1000" s="92"/>
      <c r="AB1000" s="95" t="e">
        <f t="shared" ca="1" si="59"/>
        <v>#REF!</v>
      </c>
      <c r="AC1000" s="23" t="e">
        <f ca="1">IF(AB1000&gt;REFERENCIAS!$C$62,REFERENCIAS!$B$62,IF(AND(AB1000&gt;=REFERENCIAS!$C$63,AB1000&lt;REFERENCIAS!$D$63),REFERENCIAS!$B$63,IF(AND(AB1000&gt;REFERENCIAS!$C$64,AB1000&lt;=REFERENCIAS!$D$64),REFERENCIAS!$B$64,IF(AND(AB1000&gt;=REFERENCIAS!$C$65,AB1000&lt;REFERENCIAS!$D$65),REFERENCIAS!$B$65, "Revisar"))))</f>
        <v>#REF!</v>
      </c>
      <c r="AD1000" s="94" t="e">
        <f ca="1">VLOOKUP(AC1000,REFERENCIAS!$B$62:$G$65,4,FALSE)</f>
        <v>#REF!</v>
      </c>
    </row>
    <row r="1001" spans="1:30" ht="17.25" x14ac:dyDescent="0.25">
      <c r="A1001" s="74"/>
      <c r="B1001" s="19"/>
      <c r="C1001" s="19"/>
      <c r="D1001" s="50"/>
      <c r="E1001" s="73"/>
      <c r="F1001" s="74"/>
      <c r="G1001" s="9"/>
      <c r="H1001" s="48"/>
      <c r="I1001" s="49">
        <f t="shared" ca="1" si="57"/>
        <v>2022</v>
      </c>
      <c r="J1001" s="22">
        <f t="shared" ca="1" si="56"/>
        <v>1</v>
      </c>
      <c r="K1001" s="19"/>
      <c r="L1001" s="73"/>
      <c r="M1001" s="74"/>
      <c r="N1001" s="19"/>
      <c r="O1001" s="73"/>
      <c r="P1001" s="82">
        <v>1</v>
      </c>
      <c r="Q1001" s="24">
        <v>1</v>
      </c>
      <c r="R1001" s="81">
        <f t="shared" si="58"/>
        <v>1</v>
      </c>
      <c r="S1001" s="87"/>
      <c r="T1001" s="19"/>
      <c r="U1001" s="25"/>
      <c r="V1001" s="25"/>
      <c r="W1001" s="81"/>
      <c r="X1001" s="91" t="e">
        <f ca="1">+VLOOKUP(#REF!,REFERENCIAS!$C:$D,2,0)*VLOOKUP(#REF!,PONDERADORES!A:P,IF(AND(INFORMACION!$T1001='REFERENCIAS RIESGO'!$C$36,INFORMACION!$F1001=REFERENCIAS!$C$24),16,IF(INFORMACION!$T1001='REFERENCIAS RIESGO'!$C$36,13,IF(INFORMACION!$F1001=REFERENCIAS!$C$24,10,7))),0)+VLOOKUP(K1001,REFERENCIAS!$C:$D,2,0)*VLOOKUP($K$2,PONDERADORES!A:P,IF(AND(INFORMACION!$T1001='REFERENCIAS RIESGO'!$C$36,INFORMACION!$F1001=REFERENCIAS!$C$24),16,IF(INFORMACION!$T1001='REFERENCIAS RIESGO'!$C$36,13,IF(INFORMACION!$F1001=REFERENCIAS!$C$24,10,7))),0)+VLOOKUP(L1001,REFERENCIAS!$C:$D,2,0)*VLOOKUP($L$2,PONDERADORES!A:P,IF(AND(INFORMACION!$T1001='REFERENCIAS RIESGO'!$C$36,INFORMACION!$F1001=REFERENCIAS!$C$24),16,IF(INFORMACION!$T1001='REFERENCIAS RIESGO'!$C$36,13,IF(INFORMACION!$F1001=REFERENCIAS!$C$24,10,7))),0)+VLOOKUP(F1001,REFERENCIAS!$C:$D,2,0)*VLOOKUP($F$2,PONDERADORES!A:P,IF(AND(INFORMACION!$T1001='REFERENCIAS RIESGO'!$C$36,INFORMACION!$F1001=REFERENCIAS!$C$24),16,IF(INFORMACION!$T1001='REFERENCIAS RIESGO'!$C$36,13,IF(INFORMACION!$F1001=REFERENCIAS!$C$24,10,7))),0)+VLOOKUP(T1001,REFERENCIAS!$C:$D,2,0)*VLOOKUP($T$2,PONDERADORES!A:P,IF(AND(INFORMACION!$T1001='REFERENCIAS RIESGO'!$C$36,INFORMACION!$F1001=REFERENCIAS!$C$24),16,IF(INFORMACION!$T1001='REFERENCIAS RIESGO'!$C$36,13,IF(INFORMACION!$F1001=REFERENCIAS!$C$24,10,7))),0)+VLOOKUP(IF(J1001&lt;=0.2,0.2,IF(AND(J1001&gt;0.2,J1001&lt;=0.4),0.4,IF(AND(J1001&gt;0.4,J1001&lt;=0.6),0.6,IF(AND(J1001&gt;0.6,J1001&lt;=0.8),0.8,IF(AND(J1001&gt;0.8,J1001&lt;=1),1))))),REFERENCIAS!$C:$D,2,0)*VLOOKUP($J$2,PONDERADORES!A:P,IF(AND(INFORMACION!$T1001='REFERENCIAS RIESGO'!$C$36,INFORMACION!$F1001=REFERENCIAS!$C$24),16,IF(INFORMACION!$T1001='REFERENCIAS RIESGO'!$C$36,13,IF(INFORMACION!$F1001=REFERENCIAS!$C$24,10,7))),0)</f>
        <v>#REF!</v>
      </c>
      <c r="Y1001" s="68">
        <f>+VLOOKUP(M1001,REFERENCIAS!$C:$D,2,0)*VLOOKUP($M$2,PONDERADORES!$A$7:$G$9,7,0)+VLOOKUP(N1001,REFERENCIAS!$C:$D,2,0)*VLOOKUP($N$2,PONDERADORES!$A$7:$G$9,7,0)+VLOOKUP(O1001,REFERENCIAS!$C:$D,2,0)*VLOOKUP($O$2,PONDERADORES!$A$7:$G$9,7,0)</f>
        <v>0.2</v>
      </c>
      <c r="Z1001" s="2">
        <f>+VLOOKUP(IF(R1001&lt;0.1,0,IF(AND(R1001&gt;=0.1,R1001&lt;0.2),0.1,IF(AND(R1001&gt;=0.2,R1001&lt;0.3),0.2,IF(R1001&gt;0.3,0.3,)))),REFERENCIAS!$C:$D,2,0)*VLOOKUP($R$2,PONDERADORES!$A$11:$G$11,7,0)</f>
        <v>15</v>
      </c>
      <c r="AA1001" s="92"/>
      <c r="AB1001" s="95" t="e">
        <f t="shared" ca="1" si="59"/>
        <v>#REF!</v>
      </c>
      <c r="AC1001" s="23" t="e">
        <f ca="1">IF(AB1001&gt;REFERENCIAS!$C$62,REFERENCIAS!$B$62,IF(AND(AB1001&gt;=REFERENCIAS!$C$63,AB1001&lt;REFERENCIAS!$D$63),REFERENCIAS!$B$63,IF(AND(AB1001&gt;REFERENCIAS!$C$64,AB1001&lt;=REFERENCIAS!$D$64),REFERENCIAS!$B$64,IF(AND(AB1001&gt;=REFERENCIAS!$C$65,AB1001&lt;REFERENCIAS!$D$65),REFERENCIAS!$B$65, "Revisar"))))</f>
        <v>#REF!</v>
      </c>
      <c r="AD1001" s="94" t="e">
        <f ca="1">VLOOKUP(AC1001,REFERENCIAS!$B$62:$G$65,4,FALSE)</f>
        <v>#REF!</v>
      </c>
    </row>
    <row r="1002" spans="1:30" ht="17.25" x14ac:dyDescent="0.25">
      <c r="A1002" s="74"/>
      <c r="B1002" s="19"/>
      <c r="C1002" s="19"/>
      <c r="D1002" s="50"/>
      <c r="E1002" s="73"/>
      <c r="F1002" s="74"/>
      <c r="G1002" s="9"/>
      <c r="H1002" s="48"/>
      <c r="I1002" s="49">
        <f t="shared" ca="1" si="57"/>
        <v>2022</v>
      </c>
      <c r="J1002" s="22">
        <f t="shared" ca="1" si="56"/>
        <v>1</v>
      </c>
      <c r="K1002" s="19"/>
      <c r="L1002" s="73"/>
      <c r="M1002" s="74"/>
      <c r="N1002" s="19"/>
      <c r="O1002" s="73"/>
      <c r="P1002" s="82">
        <v>1</v>
      </c>
      <c r="Q1002" s="24">
        <v>1</v>
      </c>
      <c r="R1002" s="81">
        <f t="shared" si="58"/>
        <v>1</v>
      </c>
      <c r="S1002" s="87"/>
      <c r="T1002" s="19"/>
      <c r="U1002" s="25"/>
      <c r="V1002" s="25"/>
      <c r="W1002" s="81"/>
      <c r="X1002" s="91" t="e">
        <f ca="1">+VLOOKUP(#REF!,REFERENCIAS!$C:$D,2,0)*VLOOKUP(#REF!,PONDERADORES!A:P,IF(AND(INFORMACION!$T1002='REFERENCIAS RIESGO'!$C$36,INFORMACION!$F1002=REFERENCIAS!$C$24),16,IF(INFORMACION!$T1002='REFERENCIAS RIESGO'!$C$36,13,IF(INFORMACION!$F1002=REFERENCIAS!$C$24,10,7))),0)+VLOOKUP(K1002,REFERENCIAS!$C:$D,2,0)*VLOOKUP($K$2,PONDERADORES!A:P,IF(AND(INFORMACION!$T1002='REFERENCIAS RIESGO'!$C$36,INFORMACION!$F1002=REFERENCIAS!$C$24),16,IF(INFORMACION!$T1002='REFERENCIAS RIESGO'!$C$36,13,IF(INFORMACION!$F1002=REFERENCIAS!$C$24,10,7))),0)+VLOOKUP(L1002,REFERENCIAS!$C:$D,2,0)*VLOOKUP($L$2,PONDERADORES!A:P,IF(AND(INFORMACION!$T1002='REFERENCIAS RIESGO'!$C$36,INFORMACION!$F1002=REFERENCIAS!$C$24),16,IF(INFORMACION!$T1002='REFERENCIAS RIESGO'!$C$36,13,IF(INFORMACION!$F1002=REFERENCIAS!$C$24,10,7))),0)+VLOOKUP(F1002,REFERENCIAS!$C:$D,2,0)*VLOOKUP($F$2,PONDERADORES!A:P,IF(AND(INFORMACION!$T1002='REFERENCIAS RIESGO'!$C$36,INFORMACION!$F1002=REFERENCIAS!$C$24),16,IF(INFORMACION!$T1002='REFERENCIAS RIESGO'!$C$36,13,IF(INFORMACION!$F1002=REFERENCIAS!$C$24,10,7))),0)+VLOOKUP(T1002,REFERENCIAS!$C:$D,2,0)*VLOOKUP($T$2,PONDERADORES!A:P,IF(AND(INFORMACION!$T1002='REFERENCIAS RIESGO'!$C$36,INFORMACION!$F1002=REFERENCIAS!$C$24),16,IF(INFORMACION!$T1002='REFERENCIAS RIESGO'!$C$36,13,IF(INFORMACION!$F1002=REFERENCIAS!$C$24,10,7))),0)+VLOOKUP(IF(J1002&lt;=0.2,0.2,IF(AND(J1002&gt;0.2,J1002&lt;=0.4),0.4,IF(AND(J1002&gt;0.4,J1002&lt;=0.6),0.6,IF(AND(J1002&gt;0.6,J1002&lt;=0.8),0.8,IF(AND(J1002&gt;0.8,J1002&lt;=1),1))))),REFERENCIAS!$C:$D,2,0)*VLOOKUP($J$2,PONDERADORES!A:P,IF(AND(INFORMACION!$T1002='REFERENCIAS RIESGO'!$C$36,INFORMACION!$F1002=REFERENCIAS!$C$24),16,IF(INFORMACION!$T1002='REFERENCIAS RIESGO'!$C$36,13,IF(INFORMACION!$F1002=REFERENCIAS!$C$24,10,7))),0)</f>
        <v>#REF!</v>
      </c>
      <c r="Y1002" s="68">
        <f>+VLOOKUP(M1002,REFERENCIAS!$C:$D,2,0)*VLOOKUP($M$2,PONDERADORES!$A$7:$G$9,7,0)+VLOOKUP(N1002,REFERENCIAS!$C:$D,2,0)*VLOOKUP($N$2,PONDERADORES!$A$7:$G$9,7,0)+VLOOKUP(O1002,REFERENCIAS!$C:$D,2,0)*VLOOKUP($O$2,PONDERADORES!$A$7:$G$9,7,0)</f>
        <v>0.2</v>
      </c>
      <c r="Z1002" s="2">
        <f>+VLOOKUP(IF(R1002&lt;0.1,0,IF(AND(R1002&gt;=0.1,R1002&lt;0.2),0.1,IF(AND(R1002&gt;=0.2,R1002&lt;0.3),0.2,IF(R1002&gt;0.3,0.3,)))),REFERENCIAS!$C:$D,2,0)*VLOOKUP($R$2,PONDERADORES!$A$11:$G$11,7,0)</f>
        <v>15</v>
      </c>
      <c r="AA1002" s="92"/>
      <c r="AB1002" s="95" t="e">
        <f t="shared" ca="1" si="59"/>
        <v>#REF!</v>
      </c>
      <c r="AC1002" s="23" t="e">
        <f ca="1">IF(AB1002&gt;REFERENCIAS!$C$62,REFERENCIAS!$B$62,IF(AND(AB1002&gt;=REFERENCIAS!$C$63,AB1002&lt;REFERENCIAS!$D$63),REFERENCIAS!$B$63,IF(AND(AB1002&gt;REFERENCIAS!$C$64,AB1002&lt;=REFERENCIAS!$D$64),REFERENCIAS!$B$64,IF(AND(AB1002&gt;=REFERENCIAS!$C$65,AB1002&lt;REFERENCIAS!$D$65),REFERENCIAS!$B$65, "Revisar"))))</f>
        <v>#REF!</v>
      </c>
      <c r="AD1002" s="94" t="e">
        <f ca="1">VLOOKUP(AC1002,REFERENCIAS!$B$62:$G$65,4,FALSE)</f>
        <v>#REF!</v>
      </c>
    </row>
    <row r="1003" spans="1:30" ht="17.25" x14ac:dyDescent="0.25">
      <c r="A1003" s="74"/>
      <c r="B1003" s="19"/>
      <c r="C1003" s="19"/>
      <c r="D1003" s="50"/>
      <c r="E1003" s="73"/>
      <c r="F1003" s="74"/>
      <c r="G1003" s="9"/>
      <c r="H1003" s="48"/>
      <c r="I1003" s="49">
        <f t="shared" ca="1" si="57"/>
        <v>2022</v>
      </c>
      <c r="J1003" s="22">
        <f t="shared" ca="1" si="56"/>
        <v>1</v>
      </c>
      <c r="K1003" s="19"/>
      <c r="L1003" s="73"/>
      <c r="M1003" s="74"/>
      <c r="N1003" s="19"/>
      <c r="O1003" s="73"/>
      <c r="P1003" s="82">
        <v>1</v>
      </c>
      <c r="Q1003" s="24">
        <v>1</v>
      </c>
      <c r="R1003" s="81">
        <f t="shared" si="58"/>
        <v>1</v>
      </c>
      <c r="S1003" s="87"/>
      <c r="T1003" s="19"/>
      <c r="U1003" s="25"/>
      <c r="V1003" s="25"/>
      <c r="W1003" s="81"/>
      <c r="X1003" s="91" t="e">
        <f ca="1">+VLOOKUP(#REF!,REFERENCIAS!$C:$D,2,0)*VLOOKUP(#REF!,PONDERADORES!A:P,IF(AND(INFORMACION!$T1003='REFERENCIAS RIESGO'!$C$36,INFORMACION!$F1003=REFERENCIAS!$C$24),16,IF(INFORMACION!$T1003='REFERENCIAS RIESGO'!$C$36,13,IF(INFORMACION!$F1003=REFERENCIAS!$C$24,10,7))),0)+VLOOKUP(K1003,REFERENCIAS!$C:$D,2,0)*VLOOKUP($K$2,PONDERADORES!A:P,IF(AND(INFORMACION!$T1003='REFERENCIAS RIESGO'!$C$36,INFORMACION!$F1003=REFERENCIAS!$C$24),16,IF(INFORMACION!$T1003='REFERENCIAS RIESGO'!$C$36,13,IF(INFORMACION!$F1003=REFERENCIAS!$C$24,10,7))),0)+VLOOKUP(L1003,REFERENCIAS!$C:$D,2,0)*VLOOKUP($L$2,PONDERADORES!A:P,IF(AND(INFORMACION!$T1003='REFERENCIAS RIESGO'!$C$36,INFORMACION!$F1003=REFERENCIAS!$C$24),16,IF(INFORMACION!$T1003='REFERENCIAS RIESGO'!$C$36,13,IF(INFORMACION!$F1003=REFERENCIAS!$C$24,10,7))),0)+VLOOKUP(F1003,REFERENCIAS!$C:$D,2,0)*VLOOKUP($F$2,PONDERADORES!A:P,IF(AND(INFORMACION!$T1003='REFERENCIAS RIESGO'!$C$36,INFORMACION!$F1003=REFERENCIAS!$C$24),16,IF(INFORMACION!$T1003='REFERENCIAS RIESGO'!$C$36,13,IF(INFORMACION!$F1003=REFERENCIAS!$C$24,10,7))),0)+VLOOKUP(T1003,REFERENCIAS!$C:$D,2,0)*VLOOKUP($T$2,PONDERADORES!A:P,IF(AND(INFORMACION!$T1003='REFERENCIAS RIESGO'!$C$36,INFORMACION!$F1003=REFERENCIAS!$C$24),16,IF(INFORMACION!$T1003='REFERENCIAS RIESGO'!$C$36,13,IF(INFORMACION!$F1003=REFERENCIAS!$C$24,10,7))),0)+VLOOKUP(IF(J1003&lt;=0.2,0.2,IF(AND(J1003&gt;0.2,J1003&lt;=0.4),0.4,IF(AND(J1003&gt;0.4,J1003&lt;=0.6),0.6,IF(AND(J1003&gt;0.6,J1003&lt;=0.8),0.8,IF(AND(J1003&gt;0.8,J1003&lt;=1),1))))),REFERENCIAS!$C:$D,2,0)*VLOOKUP($J$2,PONDERADORES!A:P,IF(AND(INFORMACION!$T1003='REFERENCIAS RIESGO'!$C$36,INFORMACION!$F1003=REFERENCIAS!$C$24),16,IF(INFORMACION!$T1003='REFERENCIAS RIESGO'!$C$36,13,IF(INFORMACION!$F1003=REFERENCIAS!$C$24,10,7))),0)</f>
        <v>#REF!</v>
      </c>
      <c r="Y1003" s="68">
        <f>+VLOOKUP(M1003,REFERENCIAS!$C:$D,2,0)*VLOOKUP($M$2,PONDERADORES!$A$7:$G$9,7,0)+VLOOKUP(N1003,REFERENCIAS!$C:$D,2,0)*VLOOKUP($N$2,PONDERADORES!$A$7:$G$9,7,0)+VLOOKUP(O1003,REFERENCIAS!$C:$D,2,0)*VLOOKUP($O$2,PONDERADORES!$A$7:$G$9,7,0)</f>
        <v>0.2</v>
      </c>
      <c r="Z1003" s="2">
        <f>+VLOOKUP(IF(R1003&lt;0.1,0,IF(AND(R1003&gt;=0.1,R1003&lt;0.2),0.1,IF(AND(R1003&gt;=0.2,R1003&lt;0.3),0.2,IF(R1003&gt;0.3,0.3,)))),REFERENCIAS!$C:$D,2,0)*VLOOKUP($R$2,PONDERADORES!$A$11:$G$11,7,0)</f>
        <v>15</v>
      </c>
      <c r="AA1003" s="92"/>
      <c r="AB1003" s="95" t="e">
        <f t="shared" ca="1" si="59"/>
        <v>#REF!</v>
      </c>
      <c r="AC1003" s="23" t="e">
        <f ca="1">IF(AB1003&gt;REFERENCIAS!$C$62,REFERENCIAS!$B$62,IF(AND(AB1003&gt;=REFERENCIAS!$C$63,AB1003&lt;REFERENCIAS!$D$63),REFERENCIAS!$B$63,IF(AND(AB1003&gt;REFERENCIAS!$C$64,AB1003&lt;=REFERENCIAS!$D$64),REFERENCIAS!$B$64,IF(AND(AB1003&gt;=REFERENCIAS!$C$65,AB1003&lt;REFERENCIAS!$D$65),REFERENCIAS!$B$65, "Revisar"))))</f>
        <v>#REF!</v>
      </c>
      <c r="AD1003" s="94" t="e">
        <f ca="1">VLOOKUP(AC1003,REFERENCIAS!$B$62:$G$65,4,FALSE)</f>
        <v>#REF!</v>
      </c>
    </row>
    <row r="1004" spans="1:30" ht="17.25" x14ac:dyDescent="0.25">
      <c r="A1004" s="74"/>
      <c r="B1004" s="19"/>
      <c r="C1004" s="19"/>
      <c r="D1004" s="50"/>
      <c r="E1004" s="73"/>
      <c r="F1004" s="74"/>
      <c r="G1004" s="9"/>
      <c r="H1004" s="48"/>
      <c r="I1004" s="49">
        <f t="shared" ca="1" si="57"/>
        <v>2022</v>
      </c>
      <c r="J1004" s="22">
        <f t="shared" ca="1" si="56"/>
        <v>1</v>
      </c>
      <c r="K1004" s="19"/>
      <c r="L1004" s="73"/>
      <c r="M1004" s="74"/>
      <c r="N1004" s="19"/>
      <c r="O1004" s="73"/>
      <c r="P1004" s="82">
        <v>1</v>
      </c>
      <c r="Q1004" s="24">
        <v>1</v>
      </c>
      <c r="R1004" s="81">
        <f t="shared" si="58"/>
        <v>1</v>
      </c>
      <c r="S1004" s="87"/>
      <c r="T1004" s="19"/>
      <c r="U1004" s="25"/>
      <c r="V1004" s="25"/>
      <c r="W1004" s="81"/>
      <c r="X1004" s="91" t="e">
        <f ca="1">+VLOOKUP(#REF!,REFERENCIAS!$C:$D,2,0)*VLOOKUP(#REF!,PONDERADORES!A:P,IF(AND(INFORMACION!$T1004='REFERENCIAS RIESGO'!$C$36,INFORMACION!$F1004=REFERENCIAS!$C$24),16,IF(INFORMACION!$T1004='REFERENCIAS RIESGO'!$C$36,13,IF(INFORMACION!$F1004=REFERENCIAS!$C$24,10,7))),0)+VLOOKUP(K1004,REFERENCIAS!$C:$D,2,0)*VLOOKUP($K$2,PONDERADORES!A:P,IF(AND(INFORMACION!$T1004='REFERENCIAS RIESGO'!$C$36,INFORMACION!$F1004=REFERENCIAS!$C$24),16,IF(INFORMACION!$T1004='REFERENCIAS RIESGO'!$C$36,13,IF(INFORMACION!$F1004=REFERENCIAS!$C$24,10,7))),0)+VLOOKUP(L1004,REFERENCIAS!$C:$D,2,0)*VLOOKUP($L$2,PONDERADORES!A:P,IF(AND(INFORMACION!$T1004='REFERENCIAS RIESGO'!$C$36,INFORMACION!$F1004=REFERENCIAS!$C$24),16,IF(INFORMACION!$T1004='REFERENCIAS RIESGO'!$C$36,13,IF(INFORMACION!$F1004=REFERENCIAS!$C$24,10,7))),0)+VLOOKUP(F1004,REFERENCIAS!$C:$D,2,0)*VLOOKUP($F$2,PONDERADORES!A:P,IF(AND(INFORMACION!$T1004='REFERENCIAS RIESGO'!$C$36,INFORMACION!$F1004=REFERENCIAS!$C$24),16,IF(INFORMACION!$T1004='REFERENCIAS RIESGO'!$C$36,13,IF(INFORMACION!$F1004=REFERENCIAS!$C$24,10,7))),0)+VLOOKUP(T1004,REFERENCIAS!$C:$D,2,0)*VLOOKUP($T$2,PONDERADORES!A:P,IF(AND(INFORMACION!$T1004='REFERENCIAS RIESGO'!$C$36,INFORMACION!$F1004=REFERENCIAS!$C$24),16,IF(INFORMACION!$T1004='REFERENCIAS RIESGO'!$C$36,13,IF(INFORMACION!$F1004=REFERENCIAS!$C$24,10,7))),0)+VLOOKUP(IF(J1004&lt;=0.2,0.2,IF(AND(J1004&gt;0.2,J1004&lt;=0.4),0.4,IF(AND(J1004&gt;0.4,J1004&lt;=0.6),0.6,IF(AND(J1004&gt;0.6,J1004&lt;=0.8),0.8,IF(AND(J1004&gt;0.8,J1004&lt;=1),1))))),REFERENCIAS!$C:$D,2,0)*VLOOKUP($J$2,PONDERADORES!A:P,IF(AND(INFORMACION!$T1004='REFERENCIAS RIESGO'!$C$36,INFORMACION!$F1004=REFERENCIAS!$C$24),16,IF(INFORMACION!$T1004='REFERENCIAS RIESGO'!$C$36,13,IF(INFORMACION!$F1004=REFERENCIAS!$C$24,10,7))),0)</f>
        <v>#REF!</v>
      </c>
      <c r="Y1004" s="68">
        <f>+VLOOKUP(M1004,REFERENCIAS!$C:$D,2,0)*VLOOKUP($M$2,PONDERADORES!$A$7:$G$9,7,0)+VLOOKUP(N1004,REFERENCIAS!$C:$D,2,0)*VLOOKUP($N$2,PONDERADORES!$A$7:$G$9,7,0)+VLOOKUP(O1004,REFERENCIAS!$C:$D,2,0)*VLOOKUP($O$2,PONDERADORES!$A$7:$G$9,7,0)</f>
        <v>0.2</v>
      </c>
      <c r="Z1004" s="2">
        <f>+VLOOKUP(IF(R1004&lt;0.1,0,IF(AND(R1004&gt;=0.1,R1004&lt;0.2),0.1,IF(AND(R1004&gt;=0.2,R1004&lt;0.3),0.2,IF(R1004&gt;0.3,0.3,)))),REFERENCIAS!$C:$D,2,0)*VLOOKUP($R$2,PONDERADORES!$A$11:$G$11,7,0)</f>
        <v>15</v>
      </c>
      <c r="AA1004" s="92"/>
      <c r="AB1004" s="95" t="e">
        <f t="shared" ca="1" si="59"/>
        <v>#REF!</v>
      </c>
      <c r="AC1004" s="23" t="e">
        <f ca="1">IF(AB1004&gt;REFERENCIAS!$C$62,REFERENCIAS!$B$62,IF(AND(AB1004&gt;=REFERENCIAS!$C$63,AB1004&lt;REFERENCIAS!$D$63),REFERENCIAS!$B$63,IF(AND(AB1004&gt;REFERENCIAS!$C$64,AB1004&lt;=REFERENCIAS!$D$64),REFERENCIAS!$B$64,IF(AND(AB1004&gt;=REFERENCIAS!$C$65,AB1004&lt;REFERENCIAS!$D$65),REFERENCIAS!$B$65, "Revisar"))))</f>
        <v>#REF!</v>
      </c>
      <c r="AD1004" s="94" t="e">
        <f ca="1">VLOOKUP(AC1004,REFERENCIAS!$B$62:$G$65,4,FALSE)</f>
        <v>#REF!</v>
      </c>
    </row>
    <row r="1005" spans="1:30" ht="17.25" x14ac:dyDescent="0.25">
      <c r="A1005" s="74"/>
      <c r="B1005" s="19"/>
      <c r="C1005" s="19"/>
      <c r="D1005" s="50"/>
      <c r="E1005" s="73"/>
      <c r="F1005" s="74"/>
      <c r="G1005" s="9"/>
      <c r="H1005" s="48"/>
      <c r="I1005" s="49">
        <f t="shared" ca="1" si="57"/>
        <v>2022</v>
      </c>
      <c r="J1005" s="22">
        <f t="shared" ca="1" si="56"/>
        <v>1</v>
      </c>
      <c r="K1005" s="19"/>
      <c r="L1005" s="73"/>
      <c r="M1005" s="74"/>
      <c r="N1005" s="19"/>
      <c r="O1005" s="73"/>
      <c r="P1005" s="82">
        <v>1</v>
      </c>
      <c r="Q1005" s="24">
        <v>1</v>
      </c>
      <c r="R1005" s="81">
        <f t="shared" si="58"/>
        <v>1</v>
      </c>
      <c r="S1005" s="87"/>
      <c r="T1005" s="19"/>
      <c r="U1005" s="25"/>
      <c r="V1005" s="25"/>
      <c r="W1005" s="81"/>
      <c r="X1005" s="91" t="e">
        <f ca="1">+VLOOKUP(#REF!,REFERENCIAS!$C:$D,2,0)*VLOOKUP(#REF!,PONDERADORES!A:P,IF(AND(INFORMACION!$T1005='REFERENCIAS RIESGO'!$C$36,INFORMACION!$F1005=REFERENCIAS!$C$24),16,IF(INFORMACION!$T1005='REFERENCIAS RIESGO'!$C$36,13,IF(INFORMACION!$F1005=REFERENCIAS!$C$24,10,7))),0)+VLOOKUP(K1005,REFERENCIAS!$C:$D,2,0)*VLOOKUP($K$2,PONDERADORES!A:P,IF(AND(INFORMACION!$T1005='REFERENCIAS RIESGO'!$C$36,INFORMACION!$F1005=REFERENCIAS!$C$24),16,IF(INFORMACION!$T1005='REFERENCIAS RIESGO'!$C$36,13,IF(INFORMACION!$F1005=REFERENCIAS!$C$24,10,7))),0)+VLOOKUP(L1005,REFERENCIAS!$C:$D,2,0)*VLOOKUP($L$2,PONDERADORES!A:P,IF(AND(INFORMACION!$T1005='REFERENCIAS RIESGO'!$C$36,INFORMACION!$F1005=REFERENCIAS!$C$24),16,IF(INFORMACION!$T1005='REFERENCIAS RIESGO'!$C$36,13,IF(INFORMACION!$F1005=REFERENCIAS!$C$24,10,7))),0)+VLOOKUP(F1005,REFERENCIAS!$C:$D,2,0)*VLOOKUP($F$2,PONDERADORES!A:P,IF(AND(INFORMACION!$T1005='REFERENCIAS RIESGO'!$C$36,INFORMACION!$F1005=REFERENCIAS!$C$24),16,IF(INFORMACION!$T1005='REFERENCIAS RIESGO'!$C$36,13,IF(INFORMACION!$F1005=REFERENCIAS!$C$24,10,7))),0)+VLOOKUP(T1005,REFERENCIAS!$C:$D,2,0)*VLOOKUP($T$2,PONDERADORES!A:P,IF(AND(INFORMACION!$T1005='REFERENCIAS RIESGO'!$C$36,INFORMACION!$F1005=REFERENCIAS!$C$24),16,IF(INFORMACION!$T1005='REFERENCIAS RIESGO'!$C$36,13,IF(INFORMACION!$F1005=REFERENCIAS!$C$24,10,7))),0)+VLOOKUP(IF(J1005&lt;=0.2,0.2,IF(AND(J1005&gt;0.2,J1005&lt;=0.4),0.4,IF(AND(J1005&gt;0.4,J1005&lt;=0.6),0.6,IF(AND(J1005&gt;0.6,J1005&lt;=0.8),0.8,IF(AND(J1005&gt;0.8,J1005&lt;=1),1))))),REFERENCIAS!$C:$D,2,0)*VLOOKUP($J$2,PONDERADORES!A:P,IF(AND(INFORMACION!$T1005='REFERENCIAS RIESGO'!$C$36,INFORMACION!$F1005=REFERENCIAS!$C$24),16,IF(INFORMACION!$T1005='REFERENCIAS RIESGO'!$C$36,13,IF(INFORMACION!$F1005=REFERENCIAS!$C$24,10,7))),0)</f>
        <v>#REF!</v>
      </c>
      <c r="Y1005" s="68">
        <f>+VLOOKUP(M1005,REFERENCIAS!$C:$D,2,0)*VLOOKUP($M$2,PONDERADORES!$A$7:$G$9,7,0)+VLOOKUP(N1005,REFERENCIAS!$C:$D,2,0)*VLOOKUP($N$2,PONDERADORES!$A$7:$G$9,7,0)+VLOOKUP(O1005,REFERENCIAS!$C:$D,2,0)*VLOOKUP($O$2,PONDERADORES!$A$7:$G$9,7,0)</f>
        <v>0.2</v>
      </c>
      <c r="Z1005" s="2">
        <f>+VLOOKUP(IF(R1005&lt;0.1,0,IF(AND(R1005&gt;=0.1,R1005&lt;0.2),0.1,IF(AND(R1005&gt;=0.2,R1005&lt;0.3),0.2,IF(R1005&gt;0.3,0.3,)))),REFERENCIAS!$C:$D,2,0)*VLOOKUP($R$2,PONDERADORES!$A$11:$G$11,7,0)</f>
        <v>15</v>
      </c>
      <c r="AA1005" s="92"/>
      <c r="AB1005" s="95" t="e">
        <f t="shared" ca="1" si="59"/>
        <v>#REF!</v>
      </c>
      <c r="AC1005" s="23" t="e">
        <f ca="1">IF(AB1005&gt;REFERENCIAS!$C$62,REFERENCIAS!$B$62,IF(AND(AB1005&gt;=REFERENCIAS!$C$63,AB1005&lt;REFERENCIAS!$D$63),REFERENCIAS!$B$63,IF(AND(AB1005&gt;REFERENCIAS!$C$64,AB1005&lt;=REFERENCIAS!$D$64),REFERENCIAS!$B$64,IF(AND(AB1005&gt;=REFERENCIAS!$C$65,AB1005&lt;REFERENCIAS!$D$65),REFERENCIAS!$B$65, "Revisar"))))</f>
        <v>#REF!</v>
      </c>
      <c r="AD1005" s="94" t="e">
        <f ca="1">VLOOKUP(AC1005,REFERENCIAS!$B$62:$G$65,4,FALSE)</f>
        <v>#REF!</v>
      </c>
    </row>
    <row r="1006" spans="1:30" ht="17.25" x14ac:dyDescent="0.25">
      <c r="A1006" s="74"/>
      <c r="B1006" s="19"/>
      <c r="C1006" s="19"/>
      <c r="D1006" s="50"/>
      <c r="E1006" s="73"/>
      <c r="F1006" s="74"/>
      <c r="G1006" s="9"/>
      <c r="H1006" s="48"/>
      <c r="I1006" s="49">
        <f t="shared" ca="1" si="57"/>
        <v>2022</v>
      </c>
      <c r="J1006" s="22">
        <f t="shared" ca="1" si="56"/>
        <v>1</v>
      </c>
      <c r="K1006" s="19"/>
      <c r="L1006" s="73"/>
      <c r="M1006" s="74"/>
      <c r="N1006" s="19"/>
      <c r="O1006" s="73"/>
      <c r="P1006" s="82">
        <v>1</v>
      </c>
      <c r="Q1006" s="24">
        <v>1</v>
      </c>
      <c r="R1006" s="81">
        <f t="shared" si="58"/>
        <v>1</v>
      </c>
      <c r="S1006" s="87"/>
      <c r="T1006" s="19"/>
      <c r="U1006" s="25"/>
      <c r="V1006" s="25"/>
      <c r="W1006" s="81"/>
      <c r="X1006" s="91" t="e">
        <f ca="1">+VLOOKUP(#REF!,REFERENCIAS!$C:$D,2,0)*VLOOKUP(#REF!,PONDERADORES!A:P,IF(AND(INFORMACION!$T1006='REFERENCIAS RIESGO'!$C$36,INFORMACION!$F1006=REFERENCIAS!$C$24),16,IF(INFORMACION!$T1006='REFERENCIAS RIESGO'!$C$36,13,IF(INFORMACION!$F1006=REFERENCIAS!$C$24,10,7))),0)+VLOOKUP(K1006,REFERENCIAS!$C:$D,2,0)*VLOOKUP($K$2,PONDERADORES!A:P,IF(AND(INFORMACION!$T1006='REFERENCIAS RIESGO'!$C$36,INFORMACION!$F1006=REFERENCIAS!$C$24),16,IF(INFORMACION!$T1006='REFERENCIAS RIESGO'!$C$36,13,IF(INFORMACION!$F1006=REFERENCIAS!$C$24,10,7))),0)+VLOOKUP(L1006,REFERENCIAS!$C:$D,2,0)*VLOOKUP($L$2,PONDERADORES!A:P,IF(AND(INFORMACION!$T1006='REFERENCIAS RIESGO'!$C$36,INFORMACION!$F1006=REFERENCIAS!$C$24),16,IF(INFORMACION!$T1006='REFERENCIAS RIESGO'!$C$36,13,IF(INFORMACION!$F1006=REFERENCIAS!$C$24,10,7))),0)+VLOOKUP(F1006,REFERENCIAS!$C:$D,2,0)*VLOOKUP($F$2,PONDERADORES!A:P,IF(AND(INFORMACION!$T1006='REFERENCIAS RIESGO'!$C$36,INFORMACION!$F1006=REFERENCIAS!$C$24),16,IF(INFORMACION!$T1006='REFERENCIAS RIESGO'!$C$36,13,IF(INFORMACION!$F1006=REFERENCIAS!$C$24,10,7))),0)+VLOOKUP(T1006,REFERENCIAS!$C:$D,2,0)*VLOOKUP($T$2,PONDERADORES!A:P,IF(AND(INFORMACION!$T1006='REFERENCIAS RIESGO'!$C$36,INFORMACION!$F1006=REFERENCIAS!$C$24),16,IF(INFORMACION!$T1006='REFERENCIAS RIESGO'!$C$36,13,IF(INFORMACION!$F1006=REFERENCIAS!$C$24,10,7))),0)+VLOOKUP(IF(J1006&lt;=0.2,0.2,IF(AND(J1006&gt;0.2,J1006&lt;=0.4),0.4,IF(AND(J1006&gt;0.4,J1006&lt;=0.6),0.6,IF(AND(J1006&gt;0.6,J1006&lt;=0.8),0.8,IF(AND(J1006&gt;0.8,J1006&lt;=1),1))))),REFERENCIAS!$C:$D,2,0)*VLOOKUP($J$2,PONDERADORES!A:P,IF(AND(INFORMACION!$T1006='REFERENCIAS RIESGO'!$C$36,INFORMACION!$F1006=REFERENCIAS!$C$24),16,IF(INFORMACION!$T1006='REFERENCIAS RIESGO'!$C$36,13,IF(INFORMACION!$F1006=REFERENCIAS!$C$24,10,7))),0)</f>
        <v>#REF!</v>
      </c>
      <c r="Y1006" s="68">
        <f>+VLOOKUP(M1006,REFERENCIAS!$C:$D,2,0)*VLOOKUP($M$2,PONDERADORES!$A$7:$G$9,7,0)+VLOOKUP(N1006,REFERENCIAS!$C:$D,2,0)*VLOOKUP($N$2,PONDERADORES!$A$7:$G$9,7,0)+VLOOKUP(O1006,REFERENCIAS!$C:$D,2,0)*VLOOKUP($O$2,PONDERADORES!$A$7:$G$9,7,0)</f>
        <v>0.2</v>
      </c>
      <c r="Z1006" s="2">
        <f>+VLOOKUP(IF(R1006&lt;0.1,0,IF(AND(R1006&gt;=0.1,R1006&lt;0.2),0.1,IF(AND(R1006&gt;=0.2,R1006&lt;0.3),0.2,IF(R1006&gt;0.3,0.3,)))),REFERENCIAS!$C:$D,2,0)*VLOOKUP($R$2,PONDERADORES!$A$11:$G$11,7,0)</f>
        <v>15</v>
      </c>
      <c r="AA1006" s="92"/>
      <c r="AB1006" s="95" t="e">
        <f t="shared" ca="1" si="59"/>
        <v>#REF!</v>
      </c>
      <c r="AC1006" s="23" t="e">
        <f ca="1">IF(AB1006&gt;REFERENCIAS!$C$62,REFERENCIAS!$B$62,IF(AND(AB1006&gt;=REFERENCIAS!$C$63,AB1006&lt;REFERENCIAS!$D$63),REFERENCIAS!$B$63,IF(AND(AB1006&gt;REFERENCIAS!$C$64,AB1006&lt;=REFERENCIAS!$D$64),REFERENCIAS!$B$64,IF(AND(AB1006&gt;=REFERENCIAS!$C$65,AB1006&lt;REFERENCIAS!$D$65),REFERENCIAS!$B$65, "Revisar"))))</f>
        <v>#REF!</v>
      </c>
      <c r="AD1006" s="94" t="e">
        <f ca="1">VLOOKUP(AC1006,REFERENCIAS!$B$62:$G$65,4,FALSE)</f>
        <v>#REF!</v>
      </c>
    </row>
    <row r="1007" spans="1:30" ht="17.25" x14ac:dyDescent="0.25">
      <c r="A1007" s="74"/>
      <c r="B1007" s="19"/>
      <c r="C1007" s="19"/>
      <c r="D1007" s="50"/>
      <c r="E1007" s="73"/>
      <c r="F1007" s="74"/>
      <c r="G1007" s="9"/>
      <c r="H1007" s="48"/>
      <c r="I1007" s="49">
        <f t="shared" ca="1" si="57"/>
        <v>2022</v>
      </c>
      <c r="J1007" s="22">
        <f t="shared" ca="1" si="56"/>
        <v>1</v>
      </c>
      <c r="K1007" s="19"/>
      <c r="L1007" s="73"/>
      <c r="M1007" s="74"/>
      <c r="N1007" s="19"/>
      <c r="O1007" s="73"/>
      <c r="P1007" s="82">
        <v>1</v>
      </c>
      <c r="Q1007" s="24">
        <v>1</v>
      </c>
      <c r="R1007" s="81">
        <f t="shared" si="58"/>
        <v>1</v>
      </c>
      <c r="S1007" s="87"/>
      <c r="T1007" s="19"/>
      <c r="U1007" s="25"/>
      <c r="V1007" s="25"/>
      <c r="W1007" s="81"/>
      <c r="X1007" s="91" t="e">
        <f ca="1">+VLOOKUP(#REF!,REFERENCIAS!$C:$D,2,0)*VLOOKUP(#REF!,PONDERADORES!A:P,IF(AND(INFORMACION!$T1007='REFERENCIAS RIESGO'!$C$36,INFORMACION!$F1007=REFERENCIAS!$C$24),16,IF(INFORMACION!$T1007='REFERENCIAS RIESGO'!$C$36,13,IF(INFORMACION!$F1007=REFERENCIAS!$C$24,10,7))),0)+VLOOKUP(K1007,REFERENCIAS!$C:$D,2,0)*VLOOKUP($K$2,PONDERADORES!A:P,IF(AND(INFORMACION!$T1007='REFERENCIAS RIESGO'!$C$36,INFORMACION!$F1007=REFERENCIAS!$C$24),16,IF(INFORMACION!$T1007='REFERENCIAS RIESGO'!$C$36,13,IF(INFORMACION!$F1007=REFERENCIAS!$C$24,10,7))),0)+VLOOKUP(L1007,REFERENCIAS!$C:$D,2,0)*VLOOKUP($L$2,PONDERADORES!A:P,IF(AND(INFORMACION!$T1007='REFERENCIAS RIESGO'!$C$36,INFORMACION!$F1007=REFERENCIAS!$C$24),16,IF(INFORMACION!$T1007='REFERENCIAS RIESGO'!$C$36,13,IF(INFORMACION!$F1007=REFERENCIAS!$C$24,10,7))),0)+VLOOKUP(F1007,REFERENCIAS!$C:$D,2,0)*VLOOKUP($F$2,PONDERADORES!A:P,IF(AND(INFORMACION!$T1007='REFERENCIAS RIESGO'!$C$36,INFORMACION!$F1007=REFERENCIAS!$C$24),16,IF(INFORMACION!$T1007='REFERENCIAS RIESGO'!$C$36,13,IF(INFORMACION!$F1007=REFERENCIAS!$C$24,10,7))),0)+VLOOKUP(T1007,REFERENCIAS!$C:$D,2,0)*VLOOKUP($T$2,PONDERADORES!A:P,IF(AND(INFORMACION!$T1007='REFERENCIAS RIESGO'!$C$36,INFORMACION!$F1007=REFERENCIAS!$C$24),16,IF(INFORMACION!$T1007='REFERENCIAS RIESGO'!$C$36,13,IF(INFORMACION!$F1007=REFERENCIAS!$C$24,10,7))),0)+VLOOKUP(IF(J1007&lt;=0.2,0.2,IF(AND(J1007&gt;0.2,J1007&lt;=0.4),0.4,IF(AND(J1007&gt;0.4,J1007&lt;=0.6),0.6,IF(AND(J1007&gt;0.6,J1007&lt;=0.8),0.8,IF(AND(J1007&gt;0.8,J1007&lt;=1),1))))),REFERENCIAS!$C:$D,2,0)*VLOOKUP($J$2,PONDERADORES!A:P,IF(AND(INFORMACION!$T1007='REFERENCIAS RIESGO'!$C$36,INFORMACION!$F1007=REFERENCIAS!$C$24),16,IF(INFORMACION!$T1007='REFERENCIAS RIESGO'!$C$36,13,IF(INFORMACION!$F1007=REFERENCIAS!$C$24,10,7))),0)</f>
        <v>#REF!</v>
      </c>
      <c r="Y1007" s="68">
        <f>+VLOOKUP(M1007,REFERENCIAS!$C:$D,2,0)*VLOOKUP($M$2,PONDERADORES!$A$7:$G$9,7,0)+VLOOKUP(N1007,REFERENCIAS!$C:$D,2,0)*VLOOKUP($N$2,PONDERADORES!$A$7:$G$9,7,0)+VLOOKUP(O1007,REFERENCIAS!$C:$D,2,0)*VLOOKUP($O$2,PONDERADORES!$A$7:$G$9,7,0)</f>
        <v>0.2</v>
      </c>
      <c r="Z1007" s="2">
        <f>+VLOOKUP(IF(R1007&lt;0.1,0,IF(AND(R1007&gt;=0.1,R1007&lt;0.2),0.1,IF(AND(R1007&gt;=0.2,R1007&lt;0.3),0.2,IF(R1007&gt;0.3,0.3,)))),REFERENCIAS!$C:$D,2,0)*VLOOKUP($R$2,PONDERADORES!$A$11:$G$11,7,0)</f>
        <v>15</v>
      </c>
      <c r="AA1007" s="92"/>
      <c r="AB1007" s="95" t="e">
        <f t="shared" ca="1" si="59"/>
        <v>#REF!</v>
      </c>
      <c r="AC1007" s="23" t="e">
        <f ca="1">IF(AB1007&gt;REFERENCIAS!$C$62,REFERENCIAS!$B$62,IF(AND(AB1007&gt;=REFERENCIAS!$C$63,AB1007&lt;REFERENCIAS!$D$63),REFERENCIAS!$B$63,IF(AND(AB1007&gt;REFERENCIAS!$C$64,AB1007&lt;=REFERENCIAS!$D$64),REFERENCIAS!$B$64,IF(AND(AB1007&gt;=REFERENCIAS!$C$65,AB1007&lt;REFERENCIAS!$D$65),REFERENCIAS!$B$65, "Revisar"))))</f>
        <v>#REF!</v>
      </c>
      <c r="AD1007" s="94" t="e">
        <f ca="1">VLOOKUP(AC1007,REFERENCIAS!$B$62:$G$65,4,FALSE)</f>
        <v>#REF!</v>
      </c>
    </row>
    <row r="1008" spans="1:30" ht="17.25" x14ac:dyDescent="0.25">
      <c r="A1008" s="74"/>
      <c r="B1008" s="19"/>
      <c r="C1008" s="19"/>
      <c r="D1008" s="50"/>
      <c r="E1008" s="73"/>
      <c r="F1008" s="74"/>
      <c r="G1008" s="9"/>
      <c r="H1008" s="48"/>
      <c r="I1008" s="49">
        <f t="shared" ca="1" si="57"/>
        <v>2022</v>
      </c>
      <c r="J1008" s="22">
        <f t="shared" ca="1" si="56"/>
        <v>1</v>
      </c>
      <c r="K1008" s="19"/>
      <c r="L1008" s="73"/>
      <c r="M1008" s="74"/>
      <c r="N1008" s="19"/>
      <c r="O1008" s="73"/>
      <c r="P1008" s="82">
        <v>1</v>
      </c>
      <c r="Q1008" s="24">
        <v>1</v>
      </c>
      <c r="R1008" s="81">
        <f t="shared" si="58"/>
        <v>1</v>
      </c>
      <c r="S1008" s="87"/>
      <c r="T1008" s="19"/>
      <c r="U1008" s="25"/>
      <c r="V1008" s="25"/>
      <c r="W1008" s="81"/>
      <c r="X1008" s="91" t="e">
        <f ca="1">+VLOOKUP(#REF!,REFERENCIAS!$C:$D,2,0)*VLOOKUP(#REF!,PONDERADORES!A:P,IF(AND(INFORMACION!$T1008='REFERENCIAS RIESGO'!$C$36,INFORMACION!$F1008=REFERENCIAS!$C$24),16,IF(INFORMACION!$T1008='REFERENCIAS RIESGO'!$C$36,13,IF(INFORMACION!$F1008=REFERENCIAS!$C$24,10,7))),0)+VLOOKUP(K1008,REFERENCIAS!$C:$D,2,0)*VLOOKUP($K$2,PONDERADORES!A:P,IF(AND(INFORMACION!$T1008='REFERENCIAS RIESGO'!$C$36,INFORMACION!$F1008=REFERENCIAS!$C$24),16,IF(INFORMACION!$T1008='REFERENCIAS RIESGO'!$C$36,13,IF(INFORMACION!$F1008=REFERENCIAS!$C$24,10,7))),0)+VLOOKUP(L1008,REFERENCIAS!$C:$D,2,0)*VLOOKUP($L$2,PONDERADORES!A:P,IF(AND(INFORMACION!$T1008='REFERENCIAS RIESGO'!$C$36,INFORMACION!$F1008=REFERENCIAS!$C$24),16,IF(INFORMACION!$T1008='REFERENCIAS RIESGO'!$C$36,13,IF(INFORMACION!$F1008=REFERENCIAS!$C$24,10,7))),0)+VLOOKUP(F1008,REFERENCIAS!$C:$D,2,0)*VLOOKUP($F$2,PONDERADORES!A:P,IF(AND(INFORMACION!$T1008='REFERENCIAS RIESGO'!$C$36,INFORMACION!$F1008=REFERENCIAS!$C$24),16,IF(INFORMACION!$T1008='REFERENCIAS RIESGO'!$C$36,13,IF(INFORMACION!$F1008=REFERENCIAS!$C$24,10,7))),0)+VLOOKUP(T1008,REFERENCIAS!$C:$D,2,0)*VLOOKUP($T$2,PONDERADORES!A:P,IF(AND(INFORMACION!$T1008='REFERENCIAS RIESGO'!$C$36,INFORMACION!$F1008=REFERENCIAS!$C$24),16,IF(INFORMACION!$T1008='REFERENCIAS RIESGO'!$C$36,13,IF(INFORMACION!$F1008=REFERENCIAS!$C$24,10,7))),0)+VLOOKUP(IF(J1008&lt;=0.2,0.2,IF(AND(J1008&gt;0.2,J1008&lt;=0.4),0.4,IF(AND(J1008&gt;0.4,J1008&lt;=0.6),0.6,IF(AND(J1008&gt;0.6,J1008&lt;=0.8),0.8,IF(AND(J1008&gt;0.8,J1008&lt;=1),1))))),REFERENCIAS!$C:$D,2,0)*VLOOKUP($J$2,PONDERADORES!A:P,IF(AND(INFORMACION!$T1008='REFERENCIAS RIESGO'!$C$36,INFORMACION!$F1008=REFERENCIAS!$C$24),16,IF(INFORMACION!$T1008='REFERENCIAS RIESGO'!$C$36,13,IF(INFORMACION!$F1008=REFERENCIAS!$C$24,10,7))),0)</f>
        <v>#REF!</v>
      </c>
      <c r="Y1008" s="68">
        <f>+VLOOKUP(M1008,REFERENCIAS!$C:$D,2,0)*VLOOKUP($M$2,PONDERADORES!$A$7:$G$9,7,0)+VLOOKUP(N1008,REFERENCIAS!$C:$D,2,0)*VLOOKUP($N$2,PONDERADORES!$A$7:$G$9,7,0)+VLOOKUP(O1008,REFERENCIAS!$C:$D,2,0)*VLOOKUP($O$2,PONDERADORES!$A$7:$G$9,7,0)</f>
        <v>0.2</v>
      </c>
      <c r="Z1008" s="2">
        <f>+VLOOKUP(IF(R1008&lt;0.1,0,IF(AND(R1008&gt;=0.1,R1008&lt;0.2),0.1,IF(AND(R1008&gt;=0.2,R1008&lt;0.3),0.2,IF(R1008&gt;0.3,0.3,)))),REFERENCIAS!$C:$D,2,0)*VLOOKUP($R$2,PONDERADORES!$A$11:$G$11,7,0)</f>
        <v>15</v>
      </c>
      <c r="AA1008" s="92"/>
      <c r="AB1008" s="95" t="e">
        <f t="shared" ca="1" si="59"/>
        <v>#REF!</v>
      </c>
      <c r="AC1008" s="23" t="e">
        <f ca="1">IF(AB1008&gt;REFERENCIAS!$C$62,REFERENCIAS!$B$62,IF(AND(AB1008&gt;=REFERENCIAS!$C$63,AB1008&lt;REFERENCIAS!$D$63),REFERENCIAS!$B$63,IF(AND(AB1008&gt;REFERENCIAS!$C$64,AB1008&lt;=REFERENCIAS!$D$64),REFERENCIAS!$B$64,IF(AND(AB1008&gt;=REFERENCIAS!$C$65,AB1008&lt;REFERENCIAS!$D$65),REFERENCIAS!$B$65, "Revisar"))))</f>
        <v>#REF!</v>
      </c>
      <c r="AD1008" s="94" t="e">
        <f ca="1">VLOOKUP(AC1008,REFERENCIAS!$B$62:$G$65,4,FALSE)</f>
        <v>#REF!</v>
      </c>
    </row>
    <row r="1009" spans="1:30" ht="17.25" x14ac:dyDescent="0.25">
      <c r="A1009" s="74"/>
      <c r="B1009" s="19"/>
      <c r="C1009" s="19"/>
      <c r="D1009" s="50"/>
      <c r="E1009" s="73"/>
      <c r="F1009" s="74"/>
      <c r="G1009" s="9"/>
      <c r="H1009" s="48"/>
      <c r="I1009" s="49">
        <f t="shared" ca="1" si="57"/>
        <v>2022</v>
      </c>
      <c r="J1009" s="22">
        <f t="shared" ca="1" si="56"/>
        <v>1</v>
      </c>
      <c r="K1009" s="19"/>
      <c r="L1009" s="73"/>
      <c r="M1009" s="74"/>
      <c r="N1009" s="19"/>
      <c r="O1009" s="73"/>
      <c r="P1009" s="82">
        <v>1</v>
      </c>
      <c r="Q1009" s="24">
        <v>1</v>
      </c>
      <c r="R1009" s="81">
        <f t="shared" si="58"/>
        <v>1</v>
      </c>
      <c r="S1009" s="87"/>
      <c r="T1009" s="19"/>
      <c r="U1009" s="25"/>
      <c r="V1009" s="25"/>
      <c r="W1009" s="81"/>
      <c r="X1009" s="91" t="e">
        <f ca="1">+VLOOKUP(#REF!,REFERENCIAS!$C:$D,2,0)*VLOOKUP(#REF!,PONDERADORES!A:P,IF(AND(INFORMACION!$T1009='REFERENCIAS RIESGO'!$C$36,INFORMACION!$F1009=REFERENCIAS!$C$24),16,IF(INFORMACION!$T1009='REFERENCIAS RIESGO'!$C$36,13,IF(INFORMACION!$F1009=REFERENCIAS!$C$24,10,7))),0)+VLOOKUP(K1009,REFERENCIAS!$C:$D,2,0)*VLOOKUP($K$2,PONDERADORES!A:P,IF(AND(INFORMACION!$T1009='REFERENCIAS RIESGO'!$C$36,INFORMACION!$F1009=REFERENCIAS!$C$24),16,IF(INFORMACION!$T1009='REFERENCIAS RIESGO'!$C$36,13,IF(INFORMACION!$F1009=REFERENCIAS!$C$24,10,7))),0)+VLOOKUP(L1009,REFERENCIAS!$C:$D,2,0)*VLOOKUP($L$2,PONDERADORES!A:P,IF(AND(INFORMACION!$T1009='REFERENCIAS RIESGO'!$C$36,INFORMACION!$F1009=REFERENCIAS!$C$24),16,IF(INFORMACION!$T1009='REFERENCIAS RIESGO'!$C$36,13,IF(INFORMACION!$F1009=REFERENCIAS!$C$24,10,7))),0)+VLOOKUP(F1009,REFERENCIAS!$C:$D,2,0)*VLOOKUP($F$2,PONDERADORES!A:P,IF(AND(INFORMACION!$T1009='REFERENCIAS RIESGO'!$C$36,INFORMACION!$F1009=REFERENCIAS!$C$24),16,IF(INFORMACION!$T1009='REFERENCIAS RIESGO'!$C$36,13,IF(INFORMACION!$F1009=REFERENCIAS!$C$24,10,7))),0)+VLOOKUP(T1009,REFERENCIAS!$C:$D,2,0)*VLOOKUP($T$2,PONDERADORES!A:P,IF(AND(INFORMACION!$T1009='REFERENCIAS RIESGO'!$C$36,INFORMACION!$F1009=REFERENCIAS!$C$24),16,IF(INFORMACION!$T1009='REFERENCIAS RIESGO'!$C$36,13,IF(INFORMACION!$F1009=REFERENCIAS!$C$24,10,7))),0)+VLOOKUP(IF(J1009&lt;=0.2,0.2,IF(AND(J1009&gt;0.2,J1009&lt;=0.4),0.4,IF(AND(J1009&gt;0.4,J1009&lt;=0.6),0.6,IF(AND(J1009&gt;0.6,J1009&lt;=0.8),0.8,IF(AND(J1009&gt;0.8,J1009&lt;=1),1))))),REFERENCIAS!$C:$D,2,0)*VLOOKUP($J$2,PONDERADORES!A:P,IF(AND(INFORMACION!$T1009='REFERENCIAS RIESGO'!$C$36,INFORMACION!$F1009=REFERENCIAS!$C$24),16,IF(INFORMACION!$T1009='REFERENCIAS RIESGO'!$C$36,13,IF(INFORMACION!$F1009=REFERENCIAS!$C$24,10,7))),0)</f>
        <v>#REF!</v>
      </c>
      <c r="Y1009" s="68">
        <f>+VLOOKUP(M1009,REFERENCIAS!$C:$D,2,0)*VLOOKUP($M$2,PONDERADORES!$A$7:$G$9,7,0)+VLOOKUP(N1009,REFERENCIAS!$C:$D,2,0)*VLOOKUP($N$2,PONDERADORES!$A$7:$G$9,7,0)+VLOOKUP(O1009,REFERENCIAS!$C:$D,2,0)*VLOOKUP($O$2,PONDERADORES!$A$7:$G$9,7,0)</f>
        <v>0.2</v>
      </c>
      <c r="Z1009" s="2">
        <f>+VLOOKUP(IF(R1009&lt;0.1,0,IF(AND(R1009&gt;=0.1,R1009&lt;0.2),0.1,IF(AND(R1009&gt;=0.2,R1009&lt;0.3),0.2,IF(R1009&gt;0.3,0.3,)))),REFERENCIAS!$C:$D,2,0)*VLOOKUP($R$2,PONDERADORES!$A$11:$G$11,7,0)</f>
        <v>15</v>
      </c>
      <c r="AA1009" s="92"/>
      <c r="AB1009" s="95" t="e">
        <f t="shared" ca="1" si="59"/>
        <v>#REF!</v>
      </c>
      <c r="AC1009" s="23" t="e">
        <f ca="1">IF(AB1009&gt;REFERENCIAS!$C$62,REFERENCIAS!$B$62,IF(AND(AB1009&gt;=REFERENCIAS!$C$63,AB1009&lt;REFERENCIAS!$D$63),REFERENCIAS!$B$63,IF(AND(AB1009&gt;REFERENCIAS!$C$64,AB1009&lt;=REFERENCIAS!$D$64),REFERENCIAS!$B$64,IF(AND(AB1009&gt;=REFERENCIAS!$C$65,AB1009&lt;REFERENCIAS!$D$65),REFERENCIAS!$B$65, "Revisar"))))</f>
        <v>#REF!</v>
      </c>
      <c r="AD1009" s="94" t="e">
        <f ca="1">VLOOKUP(AC1009,REFERENCIAS!$B$62:$G$65,4,FALSE)</f>
        <v>#REF!</v>
      </c>
    </row>
    <row r="1010" spans="1:30" ht="17.25" x14ac:dyDescent="0.25">
      <c r="A1010" s="74"/>
      <c r="B1010" s="19"/>
      <c r="C1010" s="19"/>
      <c r="D1010" s="50"/>
      <c r="E1010" s="73"/>
      <c r="F1010" s="74"/>
      <c r="G1010" s="9"/>
      <c r="H1010" s="48"/>
      <c r="I1010" s="49">
        <f t="shared" ca="1" si="57"/>
        <v>2022</v>
      </c>
      <c r="J1010" s="22">
        <f t="shared" ca="1" si="56"/>
        <v>1</v>
      </c>
      <c r="K1010" s="19"/>
      <c r="L1010" s="73"/>
      <c r="M1010" s="74"/>
      <c r="N1010" s="19"/>
      <c r="O1010" s="73"/>
      <c r="P1010" s="82">
        <v>1</v>
      </c>
      <c r="Q1010" s="24">
        <v>1</v>
      </c>
      <c r="R1010" s="81">
        <f t="shared" si="58"/>
        <v>1</v>
      </c>
      <c r="S1010" s="87"/>
      <c r="T1010" s="19"/>
      <c r="U1010" s="25"/>
      <c r="V1010" s="25"/>
      <c r="W1010" s="81"/>
      <c r="X1010" s="91" t="e">
        <f ca="1">+VLOOKUP(#REF!,REFERENCIAS!$C:$D,2,0)*VLOOKUP(#REF!,PONDERADORES!A:P,IF(AND(INFORMACION!$T1010='REFERENCIAS RIESGO'!$C$36,INFORMACION!$F1010=REFERENCIAS!$C$24),16,IF(INFORMACION!$T1010='REFERENCIAS RIESGO'!$C$36,13,IF(INFORMACION!$F1010=REFERENCIAS!$C$24,10,7))),0)+VLOOKUP(K1010,REFERENCIAS!$C:$D,2,0)*VLOOKUP($K$2,PONDERADORES!A:P,IF(AND(INFORMACION!$T1010='REFERENCIAS RIESGO'!$C$36,INFORMACION!$F1010=REFERENCIAS!$C$24),16,IF(INFORMACION!$T1010='REFERENCIAS RIESGO'!$C$36,13,IF(INFORMACION!$F1010=REFERENCIAS!$C$24,10,7))),0)+VLOOKUP(L1010,REFERENCIAS!$C:$D,2,0)*VLOOKUP($L$2,PONDERADORES!A:P,IF(AND(INFORMACION!$T1010='REFERENCIAS RIESGO'!$C$36,INFORMACION!$F1010=REFERENCIAS!$C$24),16,IF(INFORMACION!$T1010='REFERENCIAS RIESGO'!$C$36,13,IF(INFORMACION!$F1010=REFERENCIAS!$C$24,10,7))),0)+VLOOKUP(F1010,REFERENCIAS!$C:$D,2,0)*VLOOKUP($F$2,PONDERADORES!A:P,IF(AND(INFORMACION!$T1010='REFERENCIAS RIESGO'!$C$36,INFORMACION!$F1010=REFERENCIAS!$C$24),16,IF(INFORMACION!$T1010='REFERENCIAS RIESGO'!$C$36,13,IF(INFORMACION!$F1010=REFERENCIAS!$C$24,10,7))),0)+VLOOKUP(T1010,REFERENCIAS!$C:$D,2,0)*VLOOKUP($T$2,PONDERADORES!A:P,IF(AND(INFORMACION!$T1010='REFERENCIAS RIESGO'!$C$36,INFORMACION!$F1010=REFERENCIAS!$C$24),16,IF(INFORMACION!$T1010='REFERENCIAS RIESGO'!$C$36,13,IF(INFORMACION!$F1010=REFERENCIAS!$C$24,10,7))),0)+VLOOKUP(IF(J1010&lt;=0.2,0.2,IF(AND(J1010&gt;0.2,J1010&lt;=0.4),0.4,IF(AND(J1010&gt;0.4,J1010&lt;=0.6),0.6,IF(AND(J1010&gt;0.6,J1010&lt;=0.8),0.8,IF(AND(J1010&gt;0.8,J1010&lt;=1),1))))),REFERENCIAS!$C:$D,2,0)*VLOOKUP($J$2,PONDERADORES!A:P,IF(AND(INFORMACION!$T1010='REFERENCIAS RIESGO'!$C$36,INFORMACION!$F1010=REFERENCIAS!$C$24),16,IF(INFORMACION!$T1010='REFERENCIAS RIESGO'!$C$36,13,IF(INFORMACION!$F1010=REFERENCIAS!$C$24,10,7))),0)</f>
        <v>#REF!</v>
      </c>
      <c r="Y1010" s="68">
        <f>+VLOOKUP(M1010,REFERENCIAS!$C:$D,2,0)*VLOOKUP($M$2,PONDERADORES!$A$7:$G$9,7,0)+VLOOKUP(N1010,REFERENCIAS!$C:$D,2,0)*VLOOKUP($N$2,PONDERADORES!$A$7:$G$9,7,0)+VLOOKUP(O1010,REFERENCIAS!$C:$D,2,0)*VLOOKUP($O$2,PONDERADORES!$A$7:$G$9,7,0)</f>
        <v>0.2</v>
      </c>
      <c r="Z1010" s="2">
        <f>+VLOOKUP(IF(R1010&lt;0.1,0,IF(AND(R1010&gt;=0.1,R1010&lt;0.2),0.1,IF(AND(R1010&gt;=0.2,R1010&lt;0.3),0.2,IF(R1010&gt;0.3,0.3,)))),REFERENCIAS!$C:$D,2,0)*VLOOKUP($R$2,PONDERADORES!$A$11:$G$11,7,0)</f>
        <v>15</v>
      </c>
      <c r="AA1010" s="92"/>
      <c r="AB1010" s="95" t="e">
        <f t="shared" ca="1" si="59"/>
        <v>#REF!</v>
      </c>
      <c r="AC1010" s="23" t="e">
        <f ca="1">IF(AB1010&gt;REFERENCIAS!$C$62,REFERENCIAS!$B$62,IF(AND(AB1010&gt;=REFERENCIAS!$C$63,AB1010&lt;REFERENCIAS!$D$63),REFERENCIAS!$B$63,IF(AND(AB1010&gt;REFERENCIAS!$C$64,AB1010&lt;=REFERENCIAS!$D$64),REFERENCIAS!$B$64,IF(AND(AB1010&gt;=REFERENCIAS!$C$65,AB1010&lt;REFERENCIAS!$D$65),REFERENCIAS!$B$65, "Revisar"))))</f>
        <v>#REF!</v>
      </c>
      <c r="AD1010" s="94" t="e">
        <f ca="1">VLOOKUP(AC1010,REFERENCIAS!$B$62:$G$65,4,FALSE)</f>
        <v>#REF!</v>
      </c>
    </row>
    <row r="1011" spans="1:30" ht="17.25" x14ac:dyDescent="0.25">
      <c r="A1011" s="74"/>
      <c r="B1011" s="19"/>
      <c r="C1011" s="19"/>
      <c r="D1011" s="50"/>
      <c r="E1011" s="73"/>
      <c r="F1011" s="74"/>
      <c r="G1011" s="9"/>
      <c r="H1011" s="48"/>
      <c r="I1011" s="49">
        <f t="shared" ca="1" si="57"/>
        <v>2022</v>
      </c>
      <c r="J1011" s="22">
        <f t="shared" ca="1" si="56"/>
        <v>1</v>
      </c>
      <c r="K1011" s="19"/>
      <c r="L1011" s="73"/>
      <c r="M1011" s="74"/>
      <c r="N1011" s="19"/>
      <c r="O1011" s="73"/>
      <c r="P1011" s="82">
        <v>1</v>
      </c>
      <c r="Q1011" s="24">
        <v>1</v>
      </c>
      <c r="R1011" s="81">
        <f t="shared" si="58"/>
        <v>1</v>
      </c>
      <c r="S1011" s="87"/>
      <c r="T1011" s="19"/>
      <c r="U1011" s="25"/>
      <c r="V1011" s="25"/>
      <c r="W1011" s="81"/>
      <c r="X1011" s="91" t="e">
        <f ca="1">+VLOOKUP(#REF!,REFERENCIAS!$C:$D,2,0)*VLOOKUP(#REF!,PONDERADORES!A:P,IF(AND(INFORMACION!$T1011='REFERENCIAS RIESGO'!$C$36,INFORMACION!$F1011=REFERENCIAS!$C$24),16,IF(INFORMACION!$T1011='REFERENCIAS RIESGO'!$C$36,13,IF(INFORMACION!$F1011=REFERENCIAS!$C$24,10,7))),0)+VLOOKUP(K1011,REFERENCIAS!$C:$D,2,0)*VLOOKUP($K$2,PONDERADORES!A:P,IF(AND(INFORMACION!$T1011='REFERENCIAS RIESGO'!$C$36,INFORMACION!$F1011=REFERENCIAS!$C$24),16,IF(INFORMACION!$T1011='REFERENCIAS RIESGO'!$C$36,13,IF(INFORMACION!$F1011=REFERENCIAS!$C$24,10,7))),0)+VLOOKUP(L1011,REFERENCIAS!$C:$D,2,0)*VLOOKUP($L$2,PONDERADORES!A:P,IF(AND(INFORMACION!$T1011='REFERENCIAS RIESGO'!$C$36,INFORMACION!$F1011=REFERENCIAS!$C$24),16,IF(INFORMACION!$T1011='REFERENCIAS RIESGO'!$C$36,13,IF(INFORMACION!$F1011=REFERENCIAS!$C$24,10,7))),0)+VLOOKUP(F1011,REFERENCIAS!$C:$D,2,0)*VLOOKUP($F$2,PONDERADORES!A:P,IF(AND(INFORMACION!$T1011='REFERENCIAS RIESGO'!$C$36,INFORMACION!$F1011=REFERENCIAS!$C$24),16,IF(INFORMACION!$T1011='REFERENCIAS RIESGO'!$C$36,13,IF(INFORMACION!$F1011=REFERENCIAS!$C$24,10,7))),0)+VLOOKUP(T1011,REFERENCIAS!$C:$D,2,0)*VLOOKUP($T$2,PONDERADORES!A:P,IF(AND(INFORMACION!$T1011='REFERENCIAS RIESGO'!$C$36,INFORMACION!$F1011=REFERENCIAS!$C$24),16,IF(INFORMACION!$T1011='REFERENCIAS RIESGO'!$C$36,13,IF(INFORMACION!$F1011=REFERENCIAS!$C$24,10,7))),0)+VLOOKUP(IF(J1011&lt;=0.2,0.2,IF(AND(J1011&gt;0.2,J1011&lt;=0.4),0.4,IF(AND(J1011&gt;0.4,J1011&lt;=0.6),0.6,IF(AND(J1011&gt;0.6,J1011&lt;=0.8),0.8,IF(AND(J1011&gt;0.8,J1011&lt;=1),1))))),REFERENCIAS!$C:$D,2,0)*VLOOKUP($J$2,PONDERADORES!A:P,IF(AND(INFORMACION!$T1011='REFERENCIAS RIESGO'!$C$36,INFORMACION!$F1011=REFERENCIAS!$C$24),16,IF(INFORMACION!$T1011='REFERENCIAS RIESGO'!$C$36,13,IF(INFORMACION!$F1011=REFERENCIAS!$C$24,10,7))),0)</f>
        <v>#REF!</v>
      </c>
      <c r="Y1011" s="68">
        <f>+VLOOKUP(M1011,REFERENCIAS!$C:$D,2,0)*VLOOKUP($M$2,PONDERADORES!$A$7:$G$9,7,0)+VLOOKUP(N1011,REFERENCIAS!$C:$D,2,0)*VLOOKUP($N$2,PONDERADORES!$A$7:$G$9,7,0)+VLOOKUP(O1011,REFERENCIAS!$C:$D,2,0)*VLOOKUP($O$2,PONDERADORES!$A$7:$G$9,7,0)</f>
        <v>0.2</v>
      </c>
      <c r="Z1011" s="2">
        <f>+VLOOKUP(IF(R1011&lt;0.1,0,IF(AND(R1011&gt;=0.1,R1011&lt;0.2),0.1,IF(AND(R1011&gt;=0.2,R1011&lt;0.3),0.2,IF(R1011&gt;0.3,0.3,)))),REFERENCIAS!$C:$D,2,0)*VLOOKUP($R$2,PONDERADORES!$A$11:$G$11,7,0)</f>
        <v>15</v>
      </c>
      <c r="AA1011" s="92"/>
      <c r="AB1011" s="95" t="e">
        <f t="shared" ca="1" si="59"/>
        <v>#REF!</v>
      </c>
      <c r="AC1011" s="23" t="e">
        <f ca="1">IF(AB1011&gt;REFERENCIAS!$C$62,REFERENCIAS!$B$62,IF(AND(AB1011&gt;=REFERENCIAS!$C$63,AB1011&lt;REFERENCIAS!$D$63),REFERENCIAS!$B$63,IF(AND(AB1011&gt;REFERENCIAS!$C$64,AB1011&lt;=REFERENCIAS!$D$64),REFERENCIAS!$B$64,IF(AND(AB1011&gt;=REFERENCIAS!$C$65,AB1011&lt;REFERENCIAS!$D$65),REFERENCIAS!$B$65, "Revisar"))))</f>
        <v>#REF!</v>
      </c>
      <c r="AD1011" s="94" t="e">
        <f ca="1">VLOOKUP(AC1011,REFERENCIAS!$B$62:$G$65,4,FALSE)</f>
        <v>#REF!</v>
      </c>
    </row>
    <row r="1012" spans="1:30" ht="17.25" x14ac:dyDescent="0.25">
      <c r="A1012" s="74"/>
      <c r="B1012" s="19"/>
      <c r="C1012" s="19"/>
      <c r="D1012" s="50"/>
      <c r="E1012" s="73"/>
      <c r="F1012" s="74"/>
      <c r="G1012" s="9"/>
      <c r="H1012" s="48"/>
      <c r="I1012" s="49">
        <f t="shared" ca="1" si="57"/>
        <v>2022</v>
      </c>
      <c r="J1012" s="22">
        <f t="shared" ca="1" si="56"/>
        <v>1</v>
      </c>
      <c r="K1012" s="19"/>
      <c r="L1012" s="73"/>
      <c r="M1012" s="74"/>
      <c r="N1012" s="19"/>
      <c r="O1012" s="73"/>
      <c r="P1012" s="82">
        <v>1</v>
      </c>
      <c r="Q1012" s="24">
        <v>1</v>
      </c>
      <c r="R1012" s="81">
        <f t="shared" si="58"/>
        <v>1</v>
      </c>
      <c r="S1012" s="87"/>
      <c r="T1012" s="19"/>
      <c r="U1012" s="25"/>
      <c r="V1012" s="25"/>
      <c r="W1012" s="81"/>
      <c r="X1012" s="91" t="e">
        <f ca="1">+VLOOKUP(#REF!,REFERENCIAS!$C:$D,2,0)*VLOOKUP(#REF!,PONDERADORES!A:P,IF(AND(INFORMACION!$T1012='REFERENCIAS RIESGO'!$C$36,INFORMACION!$F1012=REFERENCIAS!$C$24),16,IF(INFORMACION!$T1012='REFERENCIAS RIESGO'!$C$36,13,IF(INFORMACION!$F1012=REFERENCIAS!$C$24,10,7))),0)+VLOOKUP(K1012,REFERENCIAS!$C:$D,2,0)*VLOOKUP($K$2,PONDERADORES!A:P,IF(AND(INFORMACION!$T1012='REFERENCIAS RIESGO'!$C$36,INFORMACION!$F1012=REFERENCIAS!$C$24),16,IF(INFORMACION!$T1012='REFERENCIAS RIESGO'!$C$36,13,IF(INFORMACION!$F1012=REFERENCIAS!$C$24,10,7))),0)+VLOOKUP(L1012,REFERENCIAS!$C:$D,2,0)*VLOOKUP($L$2,PONDERADORES!A:P,IF(AND(INFORMACION!$T1012='REFERENCIAS RIESGO'!$C$36,INFORMACION!$F1012=REFERENCIAS!$C$24),16,IF(INFORMACION!$T1012='REFERENCIAS RIESGO'!$C$36,13,IF(INFORMACION!$F1012=REFERENCIAS!$C$24,10,7))),0)+VLOOKUP(F1012,REFERENCIAS!$C:$D,2,0)*VLOOKUP($F$2,PONDERADORES!A:P,IF(AND(INFORMACION!$T1012='REFERENCIAS RIESGO'!$C$36,INFORMACION!$F1012=REFERENCIAS!$C$24),16,IF(INFORMACION!$T1012='REFERENCIAS RIESGO'!$C$36,13,IF(INFORMACION!$F1012=REFERENCIAS!$C$24,10,7))),0)+VLOOKUP(T1012,REFERENCIAS!$C:$D,2,0)*VLOOKUP($T$2,PONDERADORES!A:P,IF(AND(INFORMACION!$T1012='REFERENCIAS RIESGO'!$C$36,INFORMACION!$F1012=REFERENCIAS!$C$24),16,IF(INFORMACION!$T1012='REFERENCIAS RIESGO'!$C$36,13,IF(INFORMACION!$F1012=REFERENCIAS!$C$24,10,7))),0)+VLOOKUP(IF(J1012&lt;=0.2,0.2,IF(AND(J1012&gt;0.2,J1012&lt;=0.4),0.4,IF(AND(J1012&gt;0.4,J1012&lt;=0.6),0.6,IF(AND(J1012&gt;0.6,J1012&lt;=0.8),0.8,IF(AND(J1012&gt;0.8,J1012&lt;=1),1))))),REFERENCIAS!$C:$D,2,0)*VLOOKUP($J$2,PONDERADORES!A:P,IF(AND(INFORMACION!$T1012='REFERENCIAS RIESGO'!$C$36,INFORMACION!$F1012=REFERENCIAS!$C$24),16,IF(INFORMACION!$T1012='REFERENCIAS RIESGO'!$C$36,13,IF(INFORMACION!$F1012=REFERENCIAS!$C$24,10,7))),0)</f>
        <v>#REF!</v>
      </c>
      <c r="Y1012" s="68">
        <f>+VLOOKUP(M1012,REFERENCIAS!$C:$D,2,0)*VLOOKUP($M$2,PONDERADORES!$A$7:$G$9,7,0)+VLOOKUP(N1012,REFERENCIAS!$C:$D,2,0)*VLOOKUP($N$2,PONDERADORES!$A$7:$G$9,7,0)+VLOOKUP(O1012,REFERENCIAS!$C:$D,2,0)*VLOOKUP($O$2,PONDERADORES!$A$7:$G$9,7,0)</f>
        <v>0.2</v>
      </c>
      <c r="Z1012" s="2">
        <f>+VLOOKUP(IF(R1012&lt;0.1,0,IF(AND(R1012&gt;=0.1,R1012&lt;0.2),0.1,IF(AND(R1012&gt;=0.2,R1012&lt;0.3),0.2,IF(R1012&gt;0.3,0.3,)))),REFERENCIAS!$C:$D,2,0)*VLOOKUP($R$2,PONDERADORES!$A$11:$G$11,7,0)</f>
        <v>15</v>
      </c>
      <c r="AA1012" s="92"/>
      <c r="AB1012" s="95" t="e">
        <f t="shared" ca="1" si="59"/>
        <v>#REF!</v>
      </c>
      <c r="AC1012" s="23" t="e">
        <f ca="1">IF(AB1012&gt;REFERENCIAS!$C$62,REFERENCIAS!$B$62,IF(AND(AB1012&gt;=REFERENCIAS!$C$63,AB1012&lt;REFERENCIAS!$D$63),REFERENCIAS!$B$63,IF(AND(AB1012&gt;REFERENCIAS!$C$64,AB1012&lt;=REFERENCIAS!$D$64),REFERENCIAS!$B$64,IF(AND(AB1012&gt;=REFERENCIAS!$C$65,AB1012&lt;REFERENCIAS!$D$65),REFERENCIAS!$B$65, "Revisar"))))</f>
        <v>#REF!</v>
      </c>
      <c r="AD1012" s="94" t="e">
        <f ca="1">VLOOKUP(AC1012,REFERENCIAS!$B$62:$G$65,4,FALSE)</f>
        <v>#REF!</v>
      </c>
    </row>
    <row r="1013" spans="1:30" ht="17.25" x14ac:dyDescent="0.25">
      <c r="A1013" s="74"/>
      <c r="B1013" s="19"/>
      <c r="C1013" s="19"/>
      <c r="D1013" s="50"/>
      <c r="E1013" s="73"/>
      <c r="F1013" s="74"/>
      <c r="G1013" s="9"/>
      <c r="H1013" s="48"/>
      <c r="I1013" s="49">
        <f t="shared" ca="1" si="57"/>
        <v>2022</v>
      </c>
      <c r="J1013" s="22">
        <f t="shared" ca="1" si="56"/>
        <v>1</v>
      </c>
      <c r="K1013" s="19"/>
      <c r="L1013" s="73"/>
      <c r="M1013" s="74"/>
      <c r="N1013" s="19"/>
      <c r="O1013" s="73"/>
      <c r="P1013" s="82">
        <v>1</v>
      </c>
      <c r="Q1013" s="24">
        <v>1</v>
      </c>
      <c r="R1013" s="81">
        <f t="shared" si="58"/>
        <v>1</v>
      </c>
      <c r="S1013" s="87"/>
      <c r="T1013" s="19"/>
      <c r="U1013" s="25"/>
      <c r="V1013" s="25"/>
      <c r="W1013" s="81"/>
      <c r="X1013" s="91" t="e">
        <f ca="1">+VLOOKUP(#REF!,REFERENCIAS!$C:$D,2,0)*VLOOKUP(#REF!,PONDERADORES!A:P,IF(AND(INFORMACION!$T1013='REFERENCIAS RIESGO'!$C$36,INFORMACION!$F1013=REFERENCIAS!$C$24),16,IF(INFORMACION!$T1013='REFERENCIAS RIESGO'!$C$36,13,IF(INFORMACION!$F1013=REFERENCIAS!$C$24,10,7))),0)+VLOOKUP(K1013,REFERENCIAS!$C:$D,2,0)*VLOOKUP($K$2,PONDERADORES!A:P,IF(AND(INFORMACION!$T1013='REFERENCIAS RIESGO'!$C$36,INFORMACION!$F1013=REFERENCIAS!$C$24),16,IF(INFORMACION!$T1013='REFERENCIAS RIESGO'!$C$36,13,IF(INFORMACION!$F1013=REFERENCIAS!$C$24,10,7))),0)+VLOOKUP(L1013,REFERENCIAS!$C:$D,2,0)*VLOOKUP($L$2,PONDERADORES!A:P,IF(AND(INFORMACION!$T1013='REFERENCIAS RIESGO'!$C$36,INFORMACION!$F1013=REFERENCIAS!$C$24),16,IF(INFORMACION!$T1013='REFERENCIAS RIESGO'!$C$36,13,IF(INFORMACION!$F1013=REFERENCIAS!$C$24,10,7))),0)+VLOOKUP(F1013,REFERENCIAS!$C:$D,2,0)*VLOOKUP($F$2,PONDERADORES!A:P,IF(AND(INFORMACION!$T1013='REFERENCIAS RIESGO'!$C$36,INFORMACION!$F1013=REFERENCIAS!$C$24),16,IF(INFORMACION!$T1013='REFERENCIAS RIESGO'!$C$36,13,IF(INFORMACION!$F1013=REFERENCIAS!$C$24,10,7))),0)+VLOOKUP(T1013,REFERENCIAS!$C:$D,2,0)*VLOOKUP($T$2,PONDERADORES!A:P,IF(AND(INFORMACION!$T1013='REFERENCIAS RIESGO'!$C$36,INFORMACION!$F1013=REFERENCIAS!$C$24),16,IF(INFORMACION!$T1013='REFERENCIAS RIESGO'!$C$36,13,IF(INFORMACION!$F1013=REFERENCIAS!$C$24,10,7))),0)+VLOOKUP(IF(J1013&lt;=0.2,0.2,IF(AND(J1013&gt;0.2,J1013&lt;=0.4),0.4,IF(AND(J1013&gt;0.4,J1013&lt;=0.6),0.6,IF(AND(J1013&gt;0.6,J1013&lt;=0.8),0.8,IF(AND(J1013&gt;0.8,J1013&lt;=1),1))))),REFERENCIAS!$C:$D,2,0)*VLOOKUP($J$2,PONDERADORES!A:P,IF(AND(INFORMACION!$T1013='REFERENCIAS RIESGO'!$C$36,INFORMACION!$F1013=REFERENCIAS!$C$24),16,IF(INFORMACION!$T1013='REFERENCIAS RIESGO'!$C$36,13,IF(INFORMACION!$F1013=REFERENCIAS!$C$24,10,7))),0)</f>
        <v>#REF!</v>
      </c>
      <c r="Y1013" s="68">
        <f>+VLOOKUP(M1013,REFERENCIAS!$C:$D,2,0)*VLOOKUP($M$2,PONDERADORES!$A$7:$G$9,7,0)+VLOOKUP(N1013,REFERENCIAS!$C:$D,2,0)*VLOOKUP($N$2,PONDERADORES!$A$7:$G$9,7,0)+VLOOKUP(O1013,REFERENCIAS!$C:$D,2,0)*VLOOKUP($O$2,PONDERADORES!$A$7:$G$9,7,0)</f>
        <v>0.2</v>
      </c>
      <c r="Z1013" s="2">
        <f>+VLOOKUP(IF(R1013&lt;0.1,0,IF(AND(R1013&gt;=0.1,R1013&lt;0.2),0.1,IF(AND(R1013&gt;=0.2,R1013&lt;0.3),0.2,IF(R1013&gt;0.3,0.3,)))),REFERENCIAS!$C:$D,2,0)*VLOOKUP($R$2,PONDERADORES!$A$11:$G$11,7,0)</f>
        <v>15</v>
      </c>
      <c r="AA1013" s="92"/>
      <c r="AB1013" s="95" t="e">
        <f t="shared" ca="1" si="59"/>
        <v>#REF!</v>
      </c>
      <c r="AC1013" s="23" t="e">
        <f ca="1">IF(AB1013&gt;REFERENCIAS!$C$62,REFERENCIAS!$B$62,IF(AND(AB1013&gt;=REFERENCIAS!$C$63,AB1013&lt;REFERENCIAS!$D$63),REFERENCIAS!$B$63,IF(AND(AB1013&gt;REFERENCIAS!$C$64,AB1013&lt;=REFERENCIAS!$D$64),REFERENCIAS!$B$64,IF(AND(AB1013&gt;=REFERENCIAS!$C$65,AB1013&lt;REFERENCIAS!$D$65),REFERENCIAS!$B$65, "Revisar"))))</f>
        <v>#REF!</v>
      </c>
      <c r="AD1013" s="94" t="e">
        <f ca="1">VLOOKUP(AC1013,REFERENCIAS!$B$62:$G$65,4,FALSE)</f>
        <v>#REF!</v>
      </c>
    </row>
    <row r="1014" spans="1:30" ht="17.25" x14ac:dyDescent="0.25">
      <c r="A1014" s="74"/>
      <c r="B1014" s="19"/>
      <c r="C1014" s="19"/>
      <c r="D1014" s="50"/>
      <c r="E1014" s="73"/>
      <c r="F1014" s="74"/>
      <c r="G1014" s="9"/>
      <c r="H1014" s="48"/>
      <c r="I1014" s="49">
        <f t="shared" ca="1" si="57"/>
        <v>2022</v>
      </c>
      <c r="J1014" s="22">
        <f t="shared" ca="1" si="56"/>
        <v>1</v>
      </c>
      <c r="K1014" s="19"/>
      <c r="L1014" s="73"/>
      <c r="M1014" s="74"/>
      <c r="N1014" s="19"/>
      <c r="O1014" s="73"/>
      <c r="P1014" s="82">
        <v>1</v>
      </c>
      <c r="Q1014" s="24">
        <v>1</v>
      </c>
      <c r="R1014" s="81">
        <f t="shared" si="58"/>
        <v>1</v>
      </c>
      <c r="S1014" s="87"/>
      <c r="T1014" s="19"/>
      <c r="U1014" s="25"/>
      <c r="V1014" s="25"/>
      <c r="W1014" s="81"/>
      <c r="X1014" s="91" t="e">
        <f ca="1">+VLOOKUP(#REF!,REFERENCIAS!$C:$D,2,0)*VLOOKUP(#REF!,PONDERADORES!A:P,IF(AND(INFORMACION!$T1014='REFERENCIAS RIESGO'!$C$36,INFORMACION!$F1014=REFERENCIAS!$C$24),16,IF(INFORMACION!$T1014='REFERENCIAS RIESGO'!$C$36,13,IF(INFORMACION!$F1014=REFERENCIAS!$C$24,10,7))),0)+VLOOKUP(K1014,REFERENCIAS!$C:$D,2,0)*VLOOKUP($K$2,PONDERADORES!A:P,IF(AND(INFORMACION!$T1014='REFERENCIAS RIESGO'!$C$36,INFORMACION!$F1014=REFERENCIAS!$C$24),16,IF(INFORMACION!$T1014='REFERENCIAS RIESGO'!$C$36,13,IF(INFORMACION!$F1014=REFERENCIAS!$C$24,10,7))),0)+VLOOKUP(L1014,REFERENCIAS!$C:$D,2,0)*VLOOKUP($L$2,PONDERADORES!A:P,IF(AND(INFORMACION!$T1014='REFERENCIAS RIESGO'!$C$36,INFORMACION!$F1014=REFERENCIAS!$C$24),16,IF(INFORMACION!$T1014='REFERENCIAS RIESGO'!$C$36,13,IF(INFORMACION!$F1014=REFERENCIAS!$C$24,10,7))),0)+VLOOKUP(F1014,REFERENCIAS!$C:$D,2,0)*VLOOKUP($F$2,PONDERADORES!A:P,IF(AND(INFORMACION!$T1014='REFERENCIAS RIESGO'!$C$36,INFORMACION!$F1014=REFERENCIAS!$C$24),16,IF(INFORMACION!$T1014='REFERENCIAS RIESGO'!$C$36,13,IF(INFORMACION!$F1014=REFERENCIAS!$C$24,10,7))),0)+VLOOKUP(T1014,REFERENCIAS!$C:$D,2,0)*VLOOKUP($T$2,PONDERADORES!A:P,IF(AND(INFORMACION!$T1014='REFERENCIAS RIESGO'!$C$36,INFORMACION!$F1014=REFERENCIAS!$C$24),16,IF(INFORMACION!$T1014='REFERENCIAS RIESGO'!$C$36,13,IF(INFORMACION!$F1014=REFERENCIAS!$C$24,10,7))),0)+VLOOKUP(IF(J1014&lt;=0.2,0.2,IF(AND(J1014&gt;0.2,J1014&lt;=0.4),0.4,IF(AND(J1014&gt;0.4,J1014&lt;=0.6),0.6,IF(AND(J1014&gt;0.6,J1014&lt;=0.8),0.8,IF(AND(J1014&gt;0.8,J1014&lt;=1),1))))),REFERENCIAS!$C:$D,2,0)*VLOOKUP($J$2,PONDERADORES!A:P,IF(AND(INFORMACION!$T1014='REFERENCIAS RIESGO'!$C$36,INFORMACION!$F1014=REFERENCIAS!$C$24),16,IF(INFORMACION!$T1014='REFERENCIAS RIESGO'!$C$36,13,IF(INFORMACION!$F1014=REFERENCIAS!$C$24,10,7))),0)</f>
        <v>#REF!</v>
      </c>
      <c r="Y1014" s="68">
        <f>+VLOOKUP(M1014,REFERENCIAS!$C:$D,2,0)*VLOOKUP($M$2,PONDERADORES!$A$7:$G$9,7,0)+VLOOKUP(N1014,REFERENCIAS!$C:$D,2,0)*VLOOKUP($N$2,PONDERADORES!$A$7:$G$9,7,0)+VLOOKUP(O1014,REFERENCIAS!$C:$D,2,0)*VLOOKUP($O$2,PONDERADORES!$A$7:$G$9,7,0)</f>
        <v>0.2</v>
      </c>
      <c r="Z1014" s="2">
        <f>+VLOOKUP(IF(R1014&lt;0.1,0,IF(AND(R1014&gt;=0.1,R1014&lt;0.2),0.1,IF(AND(R1014&gt;=0.2,R1014&lt;0.3),0.2,IF(R1014&gt;0.3,0.3,)))),REFERENCIAS!$C:$D,2,0)*VLOOKUP($R$2,PONDERADORES!$A$11:$G$11,7,0)</f>
        <v>15</v>
      </c>
      <c r="AA1014" s="92"/>
      <c r="AB1014" s="95" t="e">
        <f t="shared" ca="1" si="59"/>
        <v>#REF!</v>
      </c>
      <c r="AC1014" s="23" t="e">
        <f ca="1">IF(AB1014&gt;REFERENCIAS!$C$62,REFERENCIAS!$B$62,IF(AND(AB1014&gt;=REFERENCIAS!$C$63,AB1014&lt;REFERENCIAS!$D$63),REFERENCIAS!$B$63,IF(AND(AB1014&gt;REFERENCIAS!$C$64,AB1014&lt;=REFERENCIAS!$D$64),REFERENCIAS!$B$64,IF(AND(AB1014&gt;=REFERENCIAS!$C$65,AB1014&lt;REFERENCIAS!$D$65),REFERENCIAS!$B$65, "Revisar"))))</f>
        <v>#REF!</v>
      </c>
      <c r="AD1014" s="94" t="e">
        <f ca="1">VLOOKUP(AC1014,REFERENCIAS!$B$62:$G$65,4,FALSE)</f>
        <v>#REF!</v>
      </c>
    </row>
    <row r="1015" spans="1:30" ht="17.25" x14ac:dyDescent="0.25">
      <c r="A1015" s="74"/>
      <c r="B1015" s="19"/>
      <c r="C1015" s="19"/>
      <c r="D1015" s="50"/>
      <c r="E1015" s="73"/>
      <c r="F1015" s="74"/>
      <c r="G1015" s="9"/>
      <c r="H1015" s="48"/>
      <c r="I1015" s="49">
        <f t="shared" ca="1" si="57"/>
        <v>2022</v>
      </c>
      <c r="J1015" s="22">
        <f t="shared" ca="1" si="56"/>
        <v>1</v>
      </c>
      <c r="K1015" s="19"/>
      <c r="L1015" s="73"/>
      <c r="M1015" s="74"/>
      <c r="N1015" s="19"/>
      <c r="O1015" s="73"/>
      <c r="P1015" s="82">
        <v>1</v>
      </c>
      <c r="Q1015" s="24">
        <v>1</v>
      </c>
      <c r="R1015" s="81">
        <f t="shared" si="58"/>
        <v>1</v>
      </c>
      <c r="S1015" s="87"/>
      <c r="T1015" s="19"/>
      <c r="U1015" s="25"/>
      <c r="V1015" s="25"/>
      <c r="W1015" s="81"/>
      <c r="X1015" s="91" t="e">
        <f ca="1">+VLOOKUP(#REF!,REFERENCIAS!$C:$D,2,0)*VLOOKUP(#REF!,PONDERADORES!A:P,IF(AND(INFORMACION!$T1015='REFERENCIAS RIESGO'!$C$36,INFORMACION!$F1015=REFERENCIAS!$C$24),16,IF(INFORMACION!$T1015='REFERENCIAS RIESGO'!$C$36,13,IF(INFORMACION!$F1015=REFERENCIAS!$C$24,10,7))),0)+VLOOKUP(K1015,REFERENCIAS!$C:$D,2,0)*VLOOKUP($K$2,PONDERADORES!A:P,IF(AND(INFORMACION!$T1015='REFERENCIAS RIESGO'!$C$36,INFORMACION!$F1015=REFERENCIAS!$C$24),16,IF(INFORMACION!$T1015='REFERENCIAS RIESGO'!$C$36,13,IF(INFORMACION!$F1015=REFERENCIAS!$C$24,10,7))),0)+VLOOKUP(L1015,REFERENCIAS!$C:$D,2,0)*VLOOKUP($L$2,PONDERADORES!A:P,IF(AND(INFORMACION!$T1015='REFERENCIAS RIESGO'!$C$36,INFORMACION!$F1015=REFERENCIAS!$C$24),16,IF(INFORMACION!$T1015='REFERENCIAS RIESGO'!$C$36,13,IF(INFORMACION!$F1015=REFERENCIAS!$C$24,10,7))),0)+VLOOKUP(F1015,REFERENCIAS!$C:$D,2,0)*VLOOKUP($F$2,PONDERADORES!A:P,IF(AND(INFORMACION!$T1015='REFERENCIAS RIESGO'!$C$36,INFORMACION!$F1015=REFERENCIAS!$C$24),16,IF(INFORMACION!$T1015='REFERENCIAS RIESGO'!$C$36,13,IF(INFORMACION!$F1015=REFERENCIAS!$C$24,10,7))),0)+VLOOKUP(T1015,REFERENCIAS!$C:$D,2,0)*VLOOKUP($T$2,PONDERADORES!A:P,IF(AND(INFORMACION!$T1015='REFERENCIAS RIESGO'!$C$36,INFORMACION!$F1015=REFERENCIAS!$C$24),16,IF(INFORMACION!$T1015='REFERENCIAS RIESGO'!$C$36,13,IF(INFORMACION!$F1015=REFERENCIAS!$C$24,10,7))),0)+VLOOKUP(IF(J1015&lt;=0.2,0.2,IF(AND(J1015&gt;0.2,J1015&lt;=0.4),0.4,IF(AND(J1015&gt;0.4,J1015&lt;=0.6),0.6,IF(AND(J1015&gt;0.6,J1015&lt;=0.8),0.8,IF(AND(J1015&gt;0.8,J1015&lt;=1),1))))),REFERENCIAS!$C:$D,2,0)*VLOOKUP($J$2,PONDERADORES!A:P,IF(AND(INFORMACION!$T1015='REFERENCIAS RIESGO'!$C$36,INFORMACION!$F1015=REFERENCIAS!$C$24),16,IF(INFORMACION!$T1015='REFERENCIAS RIESGO'!$C$36,13,IF(INFORMACION!$F1015=REFERENCIAS!$C$24,10,7))),0)</f>
        <v>#REF!</v>
      </c>
      <c r="Y1015" s="68">
        <f>+VLOOKUP(M1015,REFERENCIAS!$C:$D,2,0)*VLOOKUP($M$2,PONDERADORES!$A$7:$G$9,7,0)+VLOOKUP(N1015,REFERENCIAS!$C:$D,2,0)*VLOOKUP($N$2,PONDERADORES!$A$7:$G$9,7,0)+VLOOKUP(O1015,REFERENCIAS!$C:$D,2,0)*VLOOKUP($O$2,PONDERADORES!$A$7:$G$9,7,0)</f>
        <v>0.2</v>
      </c>
      <c r="Z1015" s="2">
        <f>+VLOOKUP(IF(R1015&lt;0.1,0,IF(AND(R1015&gt;=0.1,R1015&lt;0.2),0.1,IF(AND(R1015&gt;=0.2,R1015&lt;0.3),0.2,IF(R1015&gt;0.3,0.3,)))),REFERENCIAS!$C:$D,2,0)*VLOOKUP($R$2,PONDERADORES!$A$11:$G$11,7,0)</f>
        <v>15</v>
      </c>
      <c r="AA1015" s="92"/>
      <c r="AB1015" s="95" t="e">
        <f t="shared" ca="1" si="59"/>
        <v>#REF!</v>
      </c>
      <c r="AC1015" s="23" t="e">
        <f ca="1">IF(AB1015&gt;REFERENCIAS!$C$62,REFERENCIAS!$B$62,IF(AND(AB1015&gt;=REFERENCIAS!$C$63,AB1015&lt;REFERENCIAS!$D$63),REFERENCIAS!$B$63,IF(AND(AB1015&gt;REFERENCIAS!$C$64,AB1015&lt;=REFERENCIAS!$D$64),REFERENCIAS!$B$64,IF(AND(AB1015&gt;=REFERENCIAS!$C$65,AB1015&lt;REFERENCIAS!$D$65),REFERENCIAS!$B$65, "Revisar"))))</f>
        <v>#REF!</v>
      </c>
      <c r="AD1015" s="94" t="e">
        <f ca="1">VLOOKUP(AC1015,REFERENCIAS!$B$62:$G$65,4,FALSE)</f>
        <v>#REF!</v>
      </c>
    </row>
    <row r="1016" spans="1:30" ht="17.25" x14ac:dyDescent="0.25">
      <c r="A1016" s="74"/>
      <c r="B1016" s="19"/>
      <c r="C1016" s="19"/>
      <c r="D1016" s="50"/>
      <c r="E1016" s="73"/>
      <c r="F1016" s="74"/>
      <c r="G1016" s="9"/>
      <c r="H1016" s="48"/>
      <c r="I1016" s="49">
        <f t="shared" ca="1" si="57"/>
        <v>2022</v>
      </c>
      <c r="J1016" s="22">
        <f t="shared" ca="1" si="56"/>
        <v>1</v>
      </c>
      <c r="K1016" s="19"/>
      <c r="L1016" s="73"/>
      <c r="M1016" s="74"/>
      <c r="N1016" s="19"/>
      <c r="O1016" s="73"/>
      <c r="P1016" s="82">
        <v>1</v>
      </c>
      <c r="Q1016" s="24">
        <v>1</v>
      </c>
      <c r="R1016" s="81">
        <f t="shared" si="58"/>
        <v>1</v>
      </c>
      <c r="S1016" s="87"/>
      <c r="T1016" s="19"/>
      <c r="U1016" s="25"/>
      <c r="V1016" s="25"/>
      <c r="W1016" s="81"/>
      <c r="X1016" s="91" t="e">
        <f ca="1">+VLOOKUP(#REF!,REFERENCIAS!$C:$D,2,0)*VLOOKUP(#REF!,PONDERADORES!A:P,IF(AND(INFORMACION!$T1016='REFERENCIAS RIESGO'!$C$36,INFORMACION!$F1016=REFERENCIAS!$C$24),16,IF(INFORMACION!$T1016='REFERENCIAS RIESGO'!$C$36,13,IF(INFORMACION!$F1016=REFERENCIAS!$C$24,10,7))),0)+VLOOKUP(K1016,REFERENCIAS!$C:$D,2,0)*VLOOKUP($K$2,PONDERADORES!A:P,IF(AND(INFORMACION!$T1016='REFERENCIAS RIESGO'!$C$36,INFORMACION!$F1016=REFERENCIAS!$C$24),16,IF(INFORMACION!$T1016='REFERENCIAS RIESGO'!$C$36,13,IF(INFORMACION!$F1016=REFERENCIAS!$C$24,10,7))),0)+VLOOKUP(L1016,REFERENCIAS!$C:$D,2,0)*VLOOKUP($L$2,PONDERADORES!A:P,IF(AND(INFORMACION!$T1016='REFERENCIAS RIESGO'!$C$36,INFORMACION!$F1016=REFERENCIAS!$C$24),16,IF(INFORMACION!$T1016='REFERENCIAS RIESGO'!$C$36,13,IF(INFORMACION!$F1016=REFERENCIAS!$C$24,10,7))),0)+VLOOKUP(F1016,REFERENCIAS!$C:$D,2,0)*VLOOKUP($F$2,PONDERADORES!A:P,IF(AND(INFORMACION!$T1016='REFERENCIAS RIESGO'!$C$36,INFORMACION!$F1016=REFERENCIAS!$C$24),16,IF(INFORMACION!$T1016='REFERENCIAS RIESGO'!$C$36,13,IF(INFORMACION!$F1016=REFERENCIAS!$C$24,10,7))),0)+VLOOKUP(T1016,REFERENCIAS!$C:$D,2,0)*VLOOKUP($T$2,PONDERADORES!A:P,IF(AND(INFORMACION!$T1016='REFERENCIAS RIESGO'!$C$36,INFORMACION!$F1016=REFERENCIAS!$C$24),16,IF(INFORMACION!$T1016='REFERENCIAS RIESGO'!$C$36,13,IF(INFORMACION!$F1016=REFERENCIAS!$C$24,10,7))),0)+VLOOKUP(IF(J1016&lt;=0.2,0.2,IF(AND(J1016&gt;0.2,J1016&lt;=0.4),0.4,IF(AND(J1016&gt;0.4,J1016&lt;=0.6),0.6,IF(AND(J1016&gt;0.6,J1016&lt;=0.8),0.8,IF(AND(J1016&gt;0.8,J1016&lt;=1),1))))),REFERENCIAS!$C:$D,2,0)*VLOOKUP($J$2,PONDERADORES!A:P,IF(AND(INFORMACION!$T1016='REFERENCIAS RIESGO'!$C$36,INFORMACION!$F1016=REFERENCIAS!$C$24),16,IF(INFORMACION!$T1016='REFERENCIAS RIESGO'!$C$36,13,IF(INFORMACION!$F1016=REFERENCIAS!$C$24,10,7))),0)</f>
        <v>#REF!</v>
      </c>
      <c r="Y1016" s="68">
        <f>+VLOOKUP(M1016,REFERENCIAS!$C:$D,2,0)*VLOOKUP($M$2,PONDERADORES!$A$7:$G$9,7,0)+VLOOKUP(N1016,REFERENCIAS!$C:$D,2,0)*VLOOKUP($N$2,PONDERADORES!$A$7:$G$9,7,0)+VLOOKUP(O1016,REFERENCIAS!$C:$D,2,0)*VLOOKUP($O$2,PONDERADORES!$A$7:$G$9,7,0)</f>
        <v>0.2</v>
      </c>
      <c r="Z1016" s="2">
        <f>+VLOOKUP(IF(R1016&lt;0.1,0,IF(AND(R1016&gt;=0.1,R1016&lt;0.2),0.1,IF(AND(R1016&gt;=0.2,R1016&lt;0.3),0.2,IF(R1016&gt;0.3,0.3,)))),REFERENCIAS!$C:$D,2,0)*VLOOKUP($R$2,PONDERADORES!$A$11:$G$11,7,0)</f>
        <v>15</v>
      </c>
      <c r="AA1016" s="92"/>
      <c r="AB1016" s="95" t="e">
        <f t="shared" ca="1" si="59"/>
        <v>#REF!</v>
      </c>
      <c r="AC1016" s="23" t="e">
        <f ca="1">IF(AB1016&gt;REFERENCIAS!$C$62,REFERENCIAS!$B$62,IF(AND(AB1016&gt;=REFERENCIAS!$C$63,AB1016&lt;REFERENCIAS!$D$63),REFERENCIAS!$B$63,IF(AND(AB1016&gt;REFERENCIAS!$C$64,AB1016&lt;=REFERENCIAS!$D$64),REFERENCIAS!$B$64,IF(AND(AB1016&gt;=REFERENCIAS!$C$65,AB1016&lt;REFERENCIAS!$D$65),REFERENCIAS!$B$65, "Revisar"))))</f>
        <v>#REF!</v>
      </c>
      <c r="AD1016" s="94" t="e">
        <f ca="1">VLOOKUP(AC1016,REFERENCIAS!$B$62:$G$65,4,FALSE)</f>
        <v>#REF!</v>
      </c>
    </row>
    <row r="1017" spans="1:30" ht="17.25" x14ac:dyDescent="0.25">
      <c r="A1017" s="74"/>
      <c r="B1017" s="19"/>
      <c r="C1017" s="19"/>
      <c r="D1017" s="50"/>
      <c r="E1017" s="73"/>
      <c r="F1017" s="74"/>
      <c r="G1017" s="9"/>
      <c r="H1017" s="48"/>
      <c r="I1017" s="49">
        <f t="shared" ca="1" si="57"/>
        <v>2022</v>
      </c>
      <c r="J1017" s="22">
        <f t="shared" ca="1" si="56"/>
        <v>1</v>
      </c>
      <c r="K1017" s="19"/>
      <c r="L1017" s="73"/>
      <c r="M1017" s="74"/>
      <c r="N1017" s="19"/>
      <c r="O1017" s="73"/>
      <c r="P1017" s="82">
        <v>1</v>
      </c>
      <c r="Q1017" s="24">
        <v>1</v>
      </c>
      <c r="R1017" s="81">
        <f t="shared" si="58"/>
        <v>1</v>
      </c>
      <c r="S1017" s="87"/>
      <c r="T1017" s="19"/>
      <c r="U1017" s="25"/>
      <c r="V1017" s="25"/>
      <c r="W1017" s="81"/>
      <c r="X1017" s="91" t="e">
        <f ca="1">+VLOOKUP(#REF!,REFERENCIAS!$C:$D,2,0)*VLOOKUP(#REF!,PONDERADORES!A:P,IF(AND(INFORMACION!$T1017='REFERENCIAS RIESGO'!$C$36,INFORMACION!$F1017=REFERENCIAS!$C$24),16,IF(INFORMACION!$T1017='REFERENCIAS RIESGO'!$C$36,13,IF(INFORMACION!$F1017=REFERENCIAS!$C$24,10,7))),0)+VLOOKUP(K1017,REFERENCIAS!$C:$D,2,0)*VLOOKUP($K$2,PONDERADORES!A:P,IF(AND(INFORMACION!$T1017='REFERENCIAS RIESGO'!$C$36,INFORMACION!$F1017=REFERENCIAS!$C$24),16,IF(INFORMACION!$T1017='REFERENCIAS RIESGO'!$C$36,13,IF(INFORMACION!$F1017=REFERENCIAS!$C$24,10,7))),0)+VLOOKUP(L1017,REFERENCIAS!$C:$D,2,0)*VLOOKUP($L$2,PONDERADORES!A:P,IF(AND(INFORMACION!$T1017='REFERENCIAS RIESGO'!$C$36,INFORMACION!$F1017=REFERENCIAS!$C$24),16,IF(INFORMACION!$T1017='REFERENCIAS RIESGO'!$C$36,13,IF(INFORMACION!$F1017=REFERENCIAS!$C$24,10,7))),0)+VLOOKUP(F1017,REFERENCIAS!$C:$D,2,0)*VLOOKUP($F$2,PONDERADORES!A:P,IF(AND(INFORMACION!$T1017='REFERENCIAS RIESGO'!$C$36,INFORMACION!$F1017=REFERENCIAS!$C$24),16,IF(INFORMACION!$T1017='REFERENCIAS RIESGO'!$C$36,13,IF(INFORMACION!$F1017=REFERENCIAS!$C$24,10,7))),0)+VLOOKUP(T1017,REFERENCIAS!$C:$D,2,0)*VLOOKUP($T$2,PONDERADORES!A:P,IF(AND(INFORMACION!$T1017='REFERENCIAS RIESGO'!$C$36,INFORMACION!$F1017=REFERENCIAS!$C$24),16,IF(INFORMACION!$T1017='REFERENCIAS RIESGO'!$C$36,13,IF(INFORMACION!$F1017=REFERENCIAS!$C$24,10,7))),0)+VLOOKUP(IF(J1017&lt;=0.2,0.2,IF(AND(J1017&gt;0.2,J1017&lt;=0.4),0.4,IF(AND(J1017&gt;0.4,J1017&lt;=0.6),0.6,IF(AND(J1017&gt;0.6,J1017&lt;=0.8),0.8,IF(AND(J1017&gt;0.8,J1017&lt;=1),1))))),REFERENCIAS!$C:$D,2,0)*VLOOKUP($J$2,PONDERADORES!A:P,IF(AND(INFORMACION!$T1017='REFERENCIAS RIESGO'!$C$36,INFORMACION!$F1017=REFERENCIAS!$C$24),16,IF(INFORMACION!$T1017='REFERENCIAS RIESGO'!$C$36,13,IF(INFORMACION!$F1017=REFERENCIAS!$C$24,10,7))),0)</f>
        <v>#REF!</v>
      </c>
      <c r="Y1017" s="68">
        <f>+VLOOKUP(M1017,REFERENCIAS!$C:$D,2,0)*VLOOKUP($M$2,PONDERADORES!$A$7:$G$9,7,0)+VLOOKUP(N1017,REFERENCIAS!$C:$D,2,0)*VLOOKUP($N$2,PONDERADORES!$A$7:$G$9,7,0)+VLOOKUP(O1017,REFERENCIAS!$C:$D,2,0)*VLOOKUP($O$2,PONDERADORES!$A$7:$G$9,7,0)</f>
        <v>0.2</v>
      </c>
      <c r="Z1017" s="2">
        <f>+VLOOKUP(IF(R1017&lt;0.1,0,IF(AND(R1017&gt;=0.1,R1017&lt;0.2),0.1,IF(AND(R1017&gt;=0.2,R1017&lt;0.3),0.2,IF(R1017&gt;0.3,0.3,)))),REFERENCIAS!$C:$D,2,0)*VLOOKUP($R$2,PONDERADORES!$A$11:$G$11,7,0)</f>
        <v>15</v>
      </c>
      <c r="AA1017" s="92"/>
      <c r="AB1017" s="95" t="e">
        <f t="shared" ca="1" si="59"/>
        <v>#REF!</v>
      </c>
      <c r="AC1017" s="23" t="e">
        <f ca="1">IF(AB1017&gt;REFERENCIAS!$C$62,REFERENCIAS!$B$62,IF(AND(AB1017&gt;=REFERENCIAS!$C$63,AB1017&lt;REFERENCIAS!$D$63),REFERENCIAS!$B$63,IF(AND(AB1017&gt;REFERENCIAS!$C$64,AB1017&lt;=REFERENCIAS!$D$64),REFERENCIAS!$B$64,IF(AND(AB1017&gt;=REFERENCIAS!$C$65,AB1017&lt;REFERENCIAS!$D$65),REFERENCIAS!$B$65, "Revisar"))))</f>
        <v>#REF!</v>
      </c>
      <c r="AD1017" s="94" t="e">
        <f ca="1">VLOOKUP(AC1017,REFERENCIAS!$B$62:$G$65,4,FALSE)</f>
        <v>#REF!</v>
      </c>
    </row>
    <row r="1018" spans="1:30" ht="17.25" x14ac:dyDescent="0.25">
      <c r="A1018" s="74"/>
      <c r="B1018" s="19"/>
      <c r="C1018" s="19"/>
      <c r="D1018" s="50"/>
      <c r="E1018" s="73"/>
      <c r="F1018" s="74"/>
      <c r="G1018" s="9"/>
      <c r="H1018" s="48"/>
      <c r="I1018" s="49">
        <f t="shared" ca="1" si="57"/>
        <v>2022</v>
      </c>
      <c r="J1018" s="22">
        <f t="shared" ca="1" si="56"/>
        <v>1</v>
      </c>
      <c r="K1018" s="19"/>
      <c r="L1018" s="73"/>
      <c r="M1018" s="74"/>
      <c r="N1018" s="19"/>
      <c r="O1018" s="73"/>
      <c r="P1018" s="82">
        <v>1</v>
      </c>
      <c r="Q1018" s="24">
        <v>1</v>
      </c>
      <c r="R1018" s="81">
        <f t="shared" si="58"/>
        <v>1</v>
      </c>
      <c r="S1018" s="87"/>
      <c r="T1018" s="19"/>
      <c r="U1018" s="25"/>
      <c r="V1018" s="25"/>
      <c r="W1018" s="81"/>
      <c r="X1018" s="91" t="e">
        <f ca="1">+VLOOKUP(#REF!,REFERENCIAS!$C:$D,2,0)*VLOOKUP(#REF!,PONDERADORES!A:P,IF(AND(INFORMACION!$T1018='REFERENCIAS RIESGO'!$C$36,INFORMACION!$F1018=REFERENCIAS!$C$24),16,IF(INFORMACION!$T1018='REFERENCIAS RIESGO'!$C$36,13,IF(INFORMACION!$F1018=REFERENCIAS!$C$24,10,7))),0)+VLOOKUP(K1018,REFERENCIAS!$C:$D,2,0)*VLOOKUP($K$2,PONDERADORES!A:P,IF(AND(INFORMACION!$T1018='REFERENCIAS RIESGO'!$C$36,INFORMACION!$F1018=REFERENCIAS!$C$24),16,IF(INFORMACION!$T1018='REFERENCIAS RIESGO'!$C$36,13,IF(INFORMACION!$F1018=REFERENCIAS!$C$24,10,7))),0)+VLOOKUP(L1018,REFERENCIAS!$C:$D,2,0)*VLOOKUP($L$2,PONDERADORES!A:P,IF(AND(INFORMACION!$T1018='REFERENCIAS RIESGO'!$C$36,INFORMACION!$F1018=REFERENCIAS!$C$24),16,IF(INFORMACION!$T1018='REFERENCIAS RIESGO'!$C$36,13,IF(INFORMACION!$F1018=REFERENCIAS!$C$24,10,7))),0)+VLOOKUP(F1018,REFERENCIAS!$C:$D,2,0)*VLOOKUP($F$2,PONDERADORES!A:P,IF(AND(INFORMACION!$T1018='REFERENCIAS RIESGO'!$C$36,INFORMACION!$F1018=REFERENCIAS!$C$24),16,IF(INFORMACION!$T1018='REFERENCIAS RIESGO'!$C$36,13,IF(INFORMACION!$F1018=REFERENCIAS!$C$24,10,7))),0)+VLOOKUP(T1018,REFERENCIAS!$C:$D,2,0)*VLOOKUP($T$2,PONDERADORES!A:P,IF(AND(INFORMACION!$T1018='REFERENCIAS RIESGO'!$C$36,INFORMACION!$F1018=REFERENCIAS!$C$24),16,IF(INFORMACION!$T1018='REFERENCIAS RIESGO'!$C$36,13,IF(INFORMACION!$F1018=REFERENCIAS!$C$24,10,7))),0)+VLOOKUP(IF(J1018&lt;=0.2,0.2,IF(AND(J1018&gt;0.2,J1018&lt;=0.4),0.4,IF(AND(J1018&gt;0.4,J1018&lt;=0.6),0.6,IF(AND(J1018&gt;0.6,J1018&lt;=0.8),0.8,IF(AND(J1018&gt;0.8,J1018&lt;=1),1))))),REFERENCIAS!$C:$D,2,0)*VLOOKUP($J$2,PONDERADORES!A:P,IF(AND(INFORMACION!$T1018='REFERENCIAS RIESGO'!$C$36,INFORMACION!$F1018=REFERENCIAS!$C$24),16,IF(INFORMACION!$T1018='REFERENCIAS RIESGO'!$C$36,13,IF(INFORMACION!$F1018=REFERENCIAS!$C$24,10,7))),0)</f>
        <v>#REF!</v>
      </c>
      <c r="Y1018" s="68">
        <f>+VLOOKUP(M1018,REFERENCIAS!$C:$D,2,0)*VLOOKUP($M$2,PONDERADORES!$A$7:$G$9,7,0)+VLOOKUP(N1018,REFERENCIAS!$C:$D,2,0)*VLOOKUP($N$2,PONDERADORES!$A$7:$G$9,7,0)+VLOOKUP(O1018,REFERENCIAS!$C:$D,2,0)*VLOOKUP($O$2,PONDERADORES!$A$7:$G$9,7,0)</f>
        <v>0.2</v>
      </c>
      <c r="Z1018" s="2">
        <f>+VLOOKUP(IF(R1018&lt;0.1,0,IF(AND(R1018&gt;=0.1,R1018&lt;0.2),0.1,IF(AND(R1018&gt;=0.2,R1018&lt;0.3),0.2,IF(R1018&gt;0.3,0.3,)))),REFERENCIAS!$C:$D,2,0)*VLOOKUP($R$2,PONDERADORES!$A$11:$G$11,7,0)</f>
        <v>15</v>
      </c>
      <c r="AA1018" s="92"/>
      <c r="AB1018" s="95" t="e">
        <f t="shared" ca="1" si="59"/>
        <v>#REF!</v>
      </c>
      <c r="AC1018" s="23" t="e">
        <f ca="1">IF(AB1018&gt;REFERENCIAS!$C$62,REFERENCIAS!$B$62,IF(AND(AB1018&gt;=REFERENCIAS!$C$63,AB1018&lt;REFERENCIAS!$D$63),REFERENCIAS!$B$63,IF(AND(AB1018&gt;REFERENCIAS!$C$64,AB1018&lt;=REFERENCIAS!$D$64),REFERENCIAS!$B$64,IF(AND(AB1018&gt;=REFERENCIAS!$C$65,AB1018&lt;REFERENCIAS!$D$65),REFERENCIAS!$B$65, "Revisar"))))</f>
        <v>#REF!</v>
      </c>
      <c r="AD1018" s="94" t="e">
        <f ca="1">VLOOKUP(AC1018,REFERENCIAS!$B$62:$G$65,4,FALSE)</f>
        <v>#REF!</v>
      </c>
    </row>
    <row r="1019" spans="1:30" ht="17.25" x14ac:dyDescent="0.25">
      <c r="A1019" s="74"/>
      <c r="B1019" s="19"/>
      <c r="C1019" s="19"/>
      <c r="D1019" s="50"/>
      <c r="E1019" s="73"/>
      <c r="F1019" s="74"/>
      <c r="G1019" s="9"/>
      <c r="H1019" s="48"/>
      <c r="I1019" s="49">
        <f t="shared" ca="1" si="57"/>
        <v>2022</v>
      </c>
      <c r="J1019" s="22">
        <f t="shared" ca="1" si="56"/>
        <v>1</v>
      </c>
      <c r="K1019" s="19"/>
      <c r="L1019" s="73"/>
      <c r="M1019" s="74"/>
      <c r="N1019" s="19"/>
      <c r="O1019" s="73"/>
      <c r="P1019" s="82">
        <v>1</v>
      </c>
      <c r="Q1019" s="24">
        <v>1</v>
      </c>
      <c r="R1019" s="81">
        <f t="shared" si="58"/>
        <v>1</v>
      </c>
      <c r="S1019" s="87"/>
      <c r="T1019" s="19"/>
      <c r="U1019" s="25"/>
      <c r="V1019" s="25"/>
      <c r="W1019" s="81"/>
      <c r="X1019" s="91" t="e">
        <f ca="1">+VLOOKUP(#REF!,REFERENCIAS!$C:$D,2,0)*VLOOKUP(#REF!,PONDERADORES!A:P,IF(AND(INFORMACION!$T1019='REFERENCIAS RIESGO'!$C$36,INFORMACION!$F1019=REFERENCIAS!$C$24),16,IF(INFORMACION!$T1019='REFERENCIAS RIESGO'!$C$36,13,IF(INFORMACION!$F1019=REFERENCIAS!$C$24,10,7))),0)+VLOOKUP(K1019,REFERENCIAS!$C:$D,2,0)*VLOOKUP($K$2,PONDERADORES!A:P,IF(AND(INFORMACION!$T1019='REFERENCIAS RIESGO'!$C$36,INFORMACION!$F1019=REFERENCIAS!$C$24),16,IF(INFORMACION!$T1019='REFERENCIAS RIESGO'!$C$36,13,IF(INFORMACION!$F1019=REFERENCIAS!$C$24,10,7))),0)+VLOOKUP(L1019,REFERENCIAS!$C:$D,2,0)*VLOOKUP($L$2,PONDERADORES!A:P,IF(AND(INFORMACION!$T1019='REFERENCIAS RIESGO'!$C$36,INFORMACION!$F1019=REFERENCIAS!$C$24),16,IF(INFORMACION!$T1019='REFERENCIAS RIESGO'!$C$36,13,IF(INFORMACION!$F1019=REFERENCIAS!$C$24,10,7))),0)+VLOOKUP(F1019,REFERENCIAS!$C:$D,2,0)*VLOOKUP($F$2,PONDERADORES!A:P,IF(AND(INFORMACION!$T1019='REFERENCIAS RIESGO'!$C$36,INFORMACION!$F1019=REFERENCIAS!$C$24),16,IF(INFORMACION!$T1019='REFERENCIAS RIESGO'!$C$36,13,IF(INFORMACION!$F1019=REFERENCIAS!$C$24,10,7))),0)+VLOOKUP(T1019,REFERENCIAS!$C:$D,2,0)*VLOOKUP($T$2,PONDERADORES!A:P,IF(AND(INFORMACION!$T1019='REFERENCIAS RIESGO'!$C$36,INFORMACION!$F1019=REFERENCIAS!$C$24),16,IF(INFORMACION!$T1019='REFERENCIAS RIESGO'!$C$36,13,IF(INFORMACION!$F1019=REFERENCIAS!$C$24,10,7))),0)+VLOOKUP(IF(J1019&lt;=0.2,0.2,IF(AND(J1019&gt;0.2,J1019&lt;=0.4),0.4,IF(AND(J1019&gt;0.4,J1019&lt;=0.6),0.6,IF(AND(J1019&gt;0.6,J1019&lt;=0.8),0.8,IF(AND(J1019&gt;0.8,J1019&lt;=1),1))))),REFERENCIAS!$C:$D,2,0)*VLOOKUP($J$2,PONDERADORES!A:P,IF(AND(INFORMACION!$T1019='REFERENCIAS RIESGO'!$C$36,INFORMACION!$F1019=REFERENCIAS!$C$24),16,IF(INFORMACION!$T1019='REFERENCIAS RIESGO'!$C$36,13,IF(INFORMACION!$F1019=REFERENCIAS!$C$24,10,7))),0)</f>
        <v>#REF!</v>
      </c>
      <c r="Y1019" s="68">
        <f>+VLOOKUP(M1019,REFERENCIAS!$C:$D,2,0)*VLOOKUP($M$2,PONDERADORES!$A$7:$G$9,7,0)+VLOOKUP(N1019,REFERENCIAS!$C:$D,2,0)*VLOOKUP($N$2,PONDERADORES!$A$7:$G$9,7,0)+VLOOKUP(O1019,REFERENCIAS!$C:$D,2,0)*VLOOKUP($O$2,PONDERADORES!$A$7:$G$9,7,0)</f>
        <v>0.2</v>
      </c>
      <c r="Z1019" s="2">
        <f>+VLOOKUP(IF(R1019&lt;0.1,0,IF(AND(R1019&gt;=0.1,R1019&lt;0.2),0.1,IF(AND(R1019&gt;=0.2,R1019&lt;0.3),0.2,IF(R1019&gt;0.3,0.3,)))),REFERENCIAS!$C:$D,2,0)*VLOOKUP($R$2,PONDERADORES!$A$11:$G$11,7,0)</f>
        <v>15</v>
      </c>
      <c r="AA1019" s="92"/>
      <c r="AB1019" s="95" t="e">
        <f t="shared" ca="1" si="59"/>
        <v>#REF!</v>
      </c>
      <c r="AC1019" s="23" t="e">
        <f ca="1">IF(AB1019&gt;REFERENCIAS!$C$62,REFERENCIAS!$B$62,IF(AND(AB1019&gt;=REFERENCIAS!$C$63,AB1019&lt;REFERENCIAS!$D$63),REFERENCIAS!$B$63,IF(AND(AB1019&gt;REFERENCIAS!$C$64,AB1019&lt;=REFERENCIAS!$D$64),REFERENCIAS!$B$64,IF(AND(AB1019&gt;=REFERENCIAS!$C$65,AB1019&lt;REFERENCIAS!$D$65),REFERENCIAS!$B$65, "Revisar"))))</f>
        <v>#REF!</v>
      </c>
      <c r="AD1019" s="94" t="e">
        <f ca="1">VLOOKUP(AC1019,REFERENCIAS!$B$62:$G$65,4,FALSE)</f>
        <v>#REF!</v>
      </c>
    </row>
    <row r="1020" spans="1:30" ht="17.25" x14ac:dyDescent="0.25">
      <c r="A1020" s="74"/>
      <c r="B1020" s="19"/>
      <c r="C1020" s="19"/>
      <c r="D1020" s="50"/>
      <c r="E1020" s="73"/>
      <c r="F1020" s="74"/>
      <c r="G1020" s="9"/>
      <c r="H1020" s="48"/>
      <c r="I1020" s="49">
        <f t="shared" ca="1" si="57"/>
        <v>2022</v>
      </c>
      <c r="J1020" s="22">
        <f t="shared" ca="1" si="56"/>
        <v>1</v>
      </c>
      <c r="K1020" s="19"/>
      <c r="L1020" s="73"/>
      <c r="M1020" s="74"/>
      <c r="N1020" s="19"/>
      <c r="O1020" s="73"/>
      <c r="P1020" s="82">
        <v>1</v>
      </c>
      <c r="Q1020" s="24">
        <v>1</v>
      </c>
      <c r="R1020" s="81">
        <f t="shared" si="58"/>
        <v>1</v>
      </c>
      <c r="S1020" s="87"/>
      <c r="T1020" s="19"/>
      <c r="U1020" s="25"/>
      <c r="V1020" s="25"/>
      <c r="W1020" s="81"/>
      <c r="X1020" s="91" t="e">
        <f ca="1">+VLOOKUP(#REF!,REFERENCIAS!$C:$D,2,0)*VLOOKUP(#REF!,PONDERADORES!A:P,IF(AND(INFORMACION!$T1020='REFERENCIAS RIESGO'!$C$36,INFORMACION!$F1020=REFERENCIAS!$C$24),16,IF(INFORMACION!$T1020='REFERENCIAS RIESGO'!$C$36,13,IF(INFORMACION!$F1020=REFERENCIAS!$C$24,10,7))),0)+VLOOKUP(K1020,REFERENCIAS!$C:$D,2,0)*VLOOKUP($K$2,PONDERADORES!A:P,IF(AND(INFORMACION!$T1020='REFERENCIAS RIESGO'!$C$36,INFORMACION!$F1020=REFERENCIAS!$C$24),16,IF(INFORMACION!$T1020='REFERENCIAS RIESGO'!$C$36,13,IF(INFORMACION!$F1020=REFERENCIAS!$C$24,10,7))),0)+VLOOKUP(L1020,REFERENCIAS!$C:$D,2,0)*VLOOKUP($L$2,PONDERADORES!A:P,IF(AND(INFORMACION!$T1020='REFERENCIAS RIESGO'!$C$36,INFORMACION!$F1020=REFERENCIAS!$C$24),16,IF(INFORMACION!$T1020='REFERENCIAS RIESGO'!$C$36,13,IF(INFORMACION!$F1020=REFERENCIAS!$C$24,10,7))),0)+VLOOKUP(F1020,REFERENCIAS!$C:$D,2,0)*VLOOKUP($F$2,PONDERADORES!A:P,IF(AND(INFORMACION!$T1020='REFERENCIAS RIESGO'!$C$36,INFORMACION!$F1020=REFERENCIAS!$C$24),16,IF(INFORMACION!$T1020='REFERENCIAS RIESGO'!$C$36,13,IF(INFORMACION!$F1020=REFERENCIAS!$C$24,10,7))),0)+VLOOKUP(T1020,REFERENCIAS!$C:$D,2,0)*VLOOKUP($T$2,PONDERADORES!A:P,IF(AND(INFORMACION!$T1020='REFERENCIAS RIESGO'!$C$36,INFORMACION!$F1020=REFERENCIAS!$C$24),16,IF(INFORMACION!$T1020='REFERENCIAS RIESGO'!$C$36,13,IF(INFORMACION!$F1020=REFERENCIAS!$C$24,10,7))),0)+VLOOKUP(IF(J1020&lt;=0.2,0.2,IF(AND(J1020&gt;0.2,J1020&lt;=0.4),0.4,IF(AND(J1020&gt;0.4,J1020&lt;=0.6),0.6,IF(AND(J1020&gt;0.6,J1020&lt;=0.8),0.8,IF(AND(J1020&gt;0.8,J1020&lt;=1),1))))),REFERENCIAS!$C:$D,2,0)*VLOOKUP($J$2,PONDERADORES!A:P,IF(AND(INFORMACION!$T1020='REFERENCIAS RIESGO'!$C$36,INFORMACION!$F1020=REFERENCIAS!$C$24),16,IF(INFORMACION!$T1020='REFERENCIAS RIESGO'!$C$36,13,IF(INFORMACION!$F1020=REFERENCIAS!$C$24,10,7))),0)</f>
        <v>#REF!</v>
      </c>
      <c r="Y1020" s="68">
        <f>+VLOOKUP(M1020,REFERENCIAS!$C:$D,2,0)*VLOOKUP($M$2,PONDERADORES!$A$7:$G$9,7,0)+VLOOKUP(N1020,REFERENCIAS!$C:$D,2,0)*VLOOKUP($N$2,PONDERADORES!$A$7:$G$9,7,0)+VLOOKUP(O1020,REFERENCIAS!$C:$D,2,0)*VLOOKUP($O$2,PONDERADORES!$A$7:$G$9,7,0)</f>
        <v>0.2</v>
      </c>
      <c r="Z1020" s="2">
        <f>+VLOOKUP(IF(R1020&lt;0.1,0,IF(AND(R1020&gt;=0.1,R1020&lt;0.2),0.1,IF(AND(R1020&gt;=0.2,R1020&lt;0.3),0.2,IF(R1020&gt;0.3,0.3,)))),REFERENCIAS!$C:$D,2,0)*VLOOKUP($R$2,PONDERADORES!$A$11:$G$11,7,0)</f>
        <v>15</v>
      </c>
      <c r="AA1020" s="92"/>
      <c r="AB1020" s="95" t="e">
        <f t="shared" ca="1" si="59"/>
        <v>#REF!</v>
      </c>
      <c r="AC1020" s="23" t="e">
        <f ca="1">IF(AB1020&gt;REFERENCIAS!$C$62,REFERENCIAS!$B$62,IF(AND(AB1020&gt;=REFERENCIAS!$C$63,AB1020&lt;REFERENCIAS!$D$63),REFERENCIAS!$B$63,IF(AND(AB1020&gt;REFERENCIAS!$C$64,AB1020&lt;=REFERENCIAS!$D$64),REFERENCIAS!$B$64,IF(AND(AB1020&gt;=REFERENCIAS!$C$65,AB1020&lt;REFERENCIAS!$D$65),REFERENCIAS!$B$65, "Revisar"))))</f>
        <v>#REF!</v>
      </c>
      <c r="AD1020" s="94" t="e">
        <f ca="1">VLOOKUP(AC1020,REFERENCIAS!$B$62:$G$65,4,FALSE)</f>
        <v>#REF!</v>
      </c>
    </row>
    <row r="1021" spans="1:30" ht="17.25" x14ac:dyDescent="0.25">
      <c r="A1021" s="74"/>
      <c r="B1021" s="19"/>
      <c r="C1021" s="19"/>
      <c r="D1021" s="50"/>
      <c r="E1021" s="73"/>
      <c r="F1021" s="74"/>
      <c r="G1021" s="9"/>
      <c r="H1021" s="48"/>
      <c r="I1021" s="49">
        <f t="shared" ca="1" si="57"/>
        <v>2022</v>
      </c>
      <c r="J1021" s="22">
        <f t="shared" ca="1" si="56"/>
        <v>1</v>
      </c>
      <c r="K1021" s="19"/>
      <c r="L1021" s="73"/>
      <c r="M1021" s="74"/>
      <c r="N1021" s="19"/>
      <c r="O1021" s="73"/>
      <c r="P1021" s="82">
        <v>1</v>
      </c>
      <c r="Q1021" s="24">
        <v>1</v>
      </c>
      <c r="R1021" s="81">
        <f t="shared" si="58"/>
        <v>1</v>
      </c>
      <c r="S1021" s="87"/>
      <c r="T1021" s="19"/>
      <c r="U1021" s="25"/>
      <c r="V1021" s="25"/>
      <c r="W1021" s="81"/>
      <c r="X1021" s="91" t="e">
        <f ca="1">+VLOOKUP(#REF!,REFERENCIAS!$C:$D,2,0)*VLOOKUP(#REF!,PONDERADORES!A:P,IF(AND(INFORMACION!$T1021='REFERENCIAS RIESGO'!$C$36,INFORMACION!$F1021=REFERENCIAS!$C$24),16,IF(INFORMACION!$T1021='REFERENCIAS RIESGO'!$C$36,13,IF(INFORMACION!$F1021=REFERENCIAS!$C$24,10,7))),0)+VLOOKUP(K1021,REFERENCIAS!$C:$D,2,0)*VLOOKUP($K$2,PONDERADORES!A:P,IF(AND(INFORMACION!$T1021='REFERENCIAS RIESGO'!$C$36,INFORMACION!$F1021=REFERENCIAS!$C$24),16,IF(INFORMACION!$T1021='REFERENCIAS RIESGO'!$C$36,13,IF(INFORMACION!$F1021=REFERENCIAS!$C$24,10,7))),0)+VLOOKUP(L1021,REFERENCIAS!$C:$D,2,0)*VLOOKUP($L$2,PONDERADORES!A:P,IF(AND(INFORMACION!$T1021='REFERENCIAS RIESGO'!$C$36,INFORMACION!$F1021=REFERENCIAS!$C$24),16,IF(INFORMACION!$T1021='REFERENCIAS RIESGO'!$C$36,13,IF(INFORMACION!$F1021=REFERENCIAS!$C$24,10,7))),0)+VLOOKUP(F1021,REFERENCIAS!$C:$D,2,0)*VLOOKUP($F$2,PONDERADORES!A:P,IF(AND(INFORMACION!$T1021='REFERENCIAS RIESGO'!$C$36,INFORMACION!$F1021=REFERENCIAS!$C$24),16,IF(INFORMACION!$T1021='REFERENCIAS RIESGO'!$C$36,13,IF(INFORMACION!$F1021=REFERENCIAS!$C$24,10,7))),0)+VLOOKUP(T1021,REFERENCIAS!$C:$D,2,0)*VLOOKUP($T$2,PONDERADORES!A:P,IF(AND(INFORMACION!$T1021='REFERENCIAS RIESGO'!$C$36,INFORMACION!$F1021=REFERENCIAS!$C$24),16,IF(INFORMACION!$T1021='REFERENCIAS RIESGO'!$C$36,13,IF(INFORMACION!$F1021=REFERENCIAS!$C$24,10,7))),0)+VLOOKUP(IF(J1021&lt;=0.2,0.2,IF(AND(J1021&gt;0.2,J1021&lt;=0.4),0.4,IF(AND(J1021&gt;0.4,J1021&lt;=0.6),0.6,IF(AND(J1021&gt;0.6,J1021&lt;=0.8),0.8,IF(AND(J1021&gt;0.8,J1021&lt;=1),1))))),REFERENCIAS!$C:$D,2,0)*VLOOKUP($J$2,PONDERADORES!A:P,IF(AND(INFORMACION!$T1021='REFERENCIAS RIESGO'!$C$36,INFORMACION!$F1021=REFERENCIAS!$C$24),16,IF(INFORMACION!$T1021='REFERENCIAS RIESGO'!$C$36,13,IF(INFORMACION!$F1021=REFERENCIAS!$C$24,10,7))),0)</f>
        <v>#REF!</v>
      </c>
      <c r="Y1021" s="68">
        <f>+VLOOKUP(M1021,REFERENCIAS!$C:$D,2,0)*VLOOKUP($M$2,PONDERADORES!$A$7:$G$9,7,0)+VLOOKUP(N1021,REFERENCIAS!$C:$D,2,0)*VLOOKUP($N$2,PONDERADORES!$A$7:$G$9,7,0)+VLOOKUP(O1021,REFERENCIAS!$C:$D,2,0)*VLOOKUP($O$2,PONDERADORES!$A$7:$G$9,7,0)</f>
        <v>0.2</v>
      </c>
      <c r="Z1021" s="2">
        <f>+VLOOKUP(IF(R1021&lt;0.1,0,IF(AND(R1021&gt;=0.1,R1021&lt;0.2),0.1,IF(AND(R1021&gt;=0.2,R1021&lt;0.3),0.2,IF(R1021&gt;0.3,0.3,)))),REFERENCIAS!$C:$D,2,0)*VLOOKUP($R$2,PONDERADORES!$A$11:$G$11,7,0)</f>
        <v>15</v>
      </c>
      <c r="AA1021" s="92"/>
      <c r="AB1021" s="95" t="e">
        <f t="shared" ca="1" si="59"/>
        <v>#REF!</v>
      </c>
      <c r="AC1021" s="23" t="e">
        <f ca="1">IF(AB1021&gt;REFERENCIAS!$C$62,REFERENCIAS!$B$62,IF(AND(AB1021&gt;=REFERENCIAS!$C$63,AB1021&lt;REFERENCIAS!$D$63),REFERENCIAS!$B$63,IF(AND(AB1021&gt;REFERENCIAS!$C$64,AB1021&lt;=REFERENCIAS!$D$64),REFERENCIAS!$B$64,IF(AND(AB1021&gt;=REFERENCIAS!$C$65,AB1021&lt;REFERENCIAS!$D$65),REFERENCIAS!$B$65, "Revisar"))))</f>
        <v>#REF!</v>
      </c>
      <c r="AD1021" s="94" t="e">
        <f ca="1">VLOOKUP(AC1021,REFERENCIAS!$B$62:$G$65,4,FALSE)</f>
        <v>#REF!</v>
      </c>
    </row>
    <row r="1022" spans="1:30" ht="17.25" x14ac:dyDescent="0.25">
      <c r="A1022" s="74"/>
      <c r="B1022" s="19"/>
      <c r="C1022" s="19"/>
      <c r="D1022" s="50"/>
      <c r="E1022" s="73"/>
      <c r="F1022" s="74"/>
      <c r="G1022" s="9"/>
      <c r="H1022" s="48"/>
      <c r="I1022" s="49">
        <f t="shared" ca="1" si="57"/>
        <v>2022</v>
      </c>
      <c r="J1022" s="22">
        <f t="shared" ca="1" si="56"/>
        <v>1</v>
      </c>
      <c r="K1022" s="19"/>
      <c r="L1022" s="73"/>
      <c r="M1022" s="74"/>
      <c r="N1022" s="19"/>
      <c r="O1022" s="73"/>
      <c r="P1022" s="82">
        <v>1</v>
      </c>
      <c r="Q1022" s="24">
        <v>1</v>
      </c>
      <c r="R1022" s="81">
        <f t="shared" si="58"/>
        <v>1</v>
      </c>
      <c r="S1022" s="87"/>
      <c r="T1022" s="19"/>
      <c r="U1022" s="25"/>
      <c r="V1022" s="25"/>
      <c r="W1022" s="81"/>
      <c r="X1022" s="91" t="e">
        <f ca="1">+VLOOKUP(#REF!,REFERENCIAS!$C:$D,2,0)*VLOOKUP(#REF!,PONDERADORES!A:P,IF(AND(INFORMACION!$T1022='REFERENCIAS RIESGO'!$C$36,INFORMACION!$F1022=REFERENCIAS!$C$24),16,IF(INFORMACION!$T1022='REFERENCIAS RIESGO'!$C$36,13,IF(INFORMACION!$F1022=REFERENCIAS!$C$24,10,7))),0)+VLOOKUP(K1022,REFERENCIAS!$C:$D,2,0)*VLOOKUP($K$2,PONDERADORES!A:P,IF(AND(INFORMACION!$T1022='REFERENCIAS RIESGO'!$C$36,INFORMACION!$F1022=REFERENCIAS!$C$24),16,IF(INFORMACION!$T1022='REFERENCIAS RIESGO'!$C$36,13,IF(INFORMACION!$F1022=REFERENCIAS!$C$24,10,7))),0)+VLOOKUP(L1022,REFERENCIAS!$C:$D,2,0)*VLOOKUP($L$2,PONDERADORES!A:P,IF(AND(INFORMACION!$T1022='REFERENCIAS RIESGO'!$C$36,INFORMACION!$F1022=REFERENCIAS!$C$24),16,IF(INFORMACION!$T1022='REFERENCIAS RIESGO'!$C$36,13,IF(INFORMACION!$F1022=REFERENCIAS!$C$24,10,7))),0)+VLOOKUP(F1022,REFERENCIAS!$C:$D,2,0)*VLOOKUP($F$2,PONDERADORES!A:P,IF(AND(INFORMACION!$T1022='REFERENCIAS RIESGO'!$C$36,INFORMACION!$F1022=REFERENCIAS!$C$24),16,IF(INFORMACION!$T1022='REFERENCIAS RIESGO'!$C$36,13,IF(INFORMACION!$F1022=REFERENCIAS!$C$24,10,7))),0)+VLOOKUP(T1022,REFERENCIAS!$C:$D,2,0)*VLOOKUP($T$2,PONDERADORES!A:P,IF(AND(INFORMACION!$T1022='REFERENCIAS RIESGO'!$C$36,INFORMACION!$F1022=REFERENCIAS!$C$24),16,IF(INFORMACION!$T1022='REFERENCIAS RIESGO'!$C$36,13,IF(INFORMACION!$F1022=REFERENCIAS!$C$24,10,7))),0)+VLOOKUP(IF(J1022&lt;=0.2,0.2,IF(AND(J1022&gt;0.2,J1022&lt;=0.4),0.4,IF(AND(J1022&gt;0.4,J1022&lt;=0.6),0.6,IF(AND(J1022&gt;0.6,J1022&lt;=0.8),0.8,IF(AND(J1022&gt;0.8,J1022&lt;=1),1))))),REFERENCIAS!$C:$D,2,0)*VLOOKUP($J$2,PONDERADORES!A:P,IF(AND(INFORMACION!$T1022='REFERENCIAS RIESGO'!$C$36,INFORMACION!$F1022=REFERENCIAS!$C$24),16,IF(INFORMACION!$T1022='REFERENCIAS RIESGO'!$C$36,13,IF(INFORMACION!$F1022=REFERENCIAS!$C$24,10,7))),0)</f>
        <v>#REF!</v>
      </c>
      <c r="Y1022" s="68">
        <f>+VLOOKUP(M1022,REFERENCIAS!$C:$D,2,0)*VLOOKUP($M$2,PONDERADORES!$A$7:$G$9,7,0)+VLOOKUP(N1022,REFERENCIAS!$C:$D,2,0)*VLOOKUP($N$2,PONDERADORES!$A$7:$G$9,7,0)+VLOOKUP(O1022,REFERENCIAS!$C:$D,2,0)*VLOOKUP($O$2,PONDERADORES!$A$7:$G$9,7,0)</f>
        <v>0.2</v>
      </c>
      <c r="Z1022" s="2">
        <f>+VLOOKUP(IF(R1022&lt;0.1,0,IF(AND(R1022&gt;=0.1,R1022&lt;0.2),0.1,IF(AND(R1022&gt;=0.2,R1022&lt;0.3),0.2,IF(R1022&gt;0.3,0.3,)))),REFERENCIAS!$C:$D,2,0)*VLOOKUP($R$2,PONDERADORES!$A$11:$G$11,7,0)</f>
        <v>15</v>
      </c>
      <c r="AA1022" s="92"/>
      <c r="AB1022" s="95" t="e">
        <f t="shared" ca="1" si="59"/>
        <v>#REF!</v>
      </c>
      <c r="AC1022" s="23" t="e">
        <f ca="1">IF(AB1022&gt;REFERENCIAS!$C$62,REFERENCIAS!$B$62,IF(AND(AB1022&gt;=REFERENCIAS!$C$63,AB1022&lt;REFERENCIAS!$D$63),REFERENCIAS!$B$63,IF(AND(AB1022&gt;REFERENCIAS!$C$64,AB1022&lt;=REFERENCIAS!$D$64),REFERENCIAS!$B$64,IF(AND(AB1022&gt;=REFERENCIAS!$C$65,AB1022&lt;REFERENCIAS!$D$65),REFERENCIAS!$B$65, "Revisar"))))</f>
        <v>#REF!</v>
      </c>
      <c r="AD1022" s="94" t="e">
        <f ca="1">VLOOKUP(AC1022,REFERENCIAS!$B$62:$G$65,4,FALSE)</f>
        <v>#REF!</v>
      </c>
    </row>
    <row r="1023" spans="1:30" ht="17.25" x14ac:dyDescent="0.25">
      <c r="A1023" s="74"/>
      <c r="B1023" s="19"/>
      <c r="C1023" s="19"/>
      <c r="D1023" s="50"/>
      <c r="E1023" s="73"/>
      <c r="F1023" s="74"/>
      <c r="G1023" s="9"/>
      <c r="H1023" s="48"/>
      <c r="I1023" s="49">
        <f t="shared" ca="1" si="57"/>
        <v>2022</v>
      </c>
      <c r="J1023" s="22">
        <f t="shared" ca="1" si="56"/>
        <v>1</v>
      </c>
      <c r="K1023" s="19"/>
      <c r="L1023" s="73"/>
      <c r="M1023" s="74"/>
      <c r="N1023" s="19"/>
      <c r="O1023" s="73"/>
      <c r="P1023" s="82">
        <v>1</v>
      </c>
      <c r="Q1023" s="24">
        <v>1</v>
      </c>
      <c r="R1023" s="81">
        <f t="shared" si="58"/>
        <v>1</v>
      </c>
      <c r="S1023" s="87"/>
      <c r="T1023" s="19"/>
      <c r="U1023" s="25"/>
      <c r="V1023" s="25"/>
      <c r="W1023" s="81"/>
      <c r="X1023" s="91" t="e">
        <f ca="1">+VLOOKUP(#REF!,REFERENCIAS!$C:$D,2,0)*VLOOKUP(#REF!,PONDERADORES!A:P,IF(AND(INFORMACION!$T1023='REFERENCIAS RIESGO'!$C$36,INFORMACION!$F1023=REFERENCIAS!$C$24),16,IF(INFORMACION!$T1023='REFERENCIAS RIESGO'!$C$36,13,IF(INFORMACION!$F1023=REFERENCIAS!$C$24,10,7))),0)+VLOOKUP(K1023,REFERENCIAS!$C:$D,2,0)*VLOOKUP($K$2,PONDERADORES!A:P,IF(AND(INFORMACION!$T1023='REFERENCIAS RIESGO'!$C$36,INFORMACION!$F1023=REFERENCIAS!$C$24),16,IF(INFORMACION!$T1023='REFERENCIAS RIESGO'!$C$36,13,IF(INFORMACION!$F1023=REFERENCIAS!$C$24,10,7))),0)+VLOOKUP(L1023,REFERENCIAS!$C:$D,2,0)*VLOOKUP($L$2,PONDERADORES!A:P,IF(AND(INFORMACION!$T1023='REFERENCIAS RIESGO'!$C$36,INFORMACION!$F1023=REFERENCIAS!$C$24),16,IF(INFORMACION!$T1023='REFERENCIAS RIESGO'!$C$36,13,IF(INFORMACION!$F1023=REFERENCIAS!$C$24,10,7))),0)+VLOOKUP(F1023,REFERENCIAS!$C:$D,2,0)*VLOOKUP($F$2,PONDERADORES!A:P,IF(AND(INFORMACION!$T1023='REFERENCIAS RIESGO'!$C$36,INFORMACION!$F1023=REFERENCIAS!$C$24),16,IF(INFORMACION!$T1023='REFERENCIAS RIESGO'!$C$36,13,IF(INFORMACION!$F1023=REFERENCIAS!$C$24,10,7))),0)+VLOOKUP(T1023,REFERENCIAS!$C:$D,2,0)*VLOOKUP($T$2,PONDERADORES!A:P,IF(AND(INFORMACION!$T1023='REFERENCIAS RIESGO'!$C$36,INFORMACION!$F1023=REFERENCIAS!$C$24),16,IF(INFORMACION!$T1023='REFERENCIAS RIESGO'!$C$36,13,IF(INFORMACION!$F1023=REFERENCIAS!$C$24,10,7))),0)+VLOOKUP(IF(J1023&lt;=0.2,0.2,IF(AND(J1023&gt;0.2,J1023&lt;=0.4),0.4,IF(AND(J1023&gt;0.4,J1023&lt;=0.6),0.6,IF(AND(J1023&gt;0.6,J1023&lt;=0.8),0.8,IF(AND(J1023&gt;0.8,J1023&lt;=1),1))))),REFERENCIAS!$C:$D,2,0)*VLOOKUP($J$2,PONDERADORES!A:P,IF(AND(INFORMACION!$T1023='REFERENCIAS RIESGO'!$C$36,INFORMACION!$F1023=REFERENCIAS!$C$24),16,IF(INFORMACION!$T1023='REFERENCIAS RIESGO'!$C$36,13,IF(INFORMACION!$F1023=REFERENCIAS!$C$24,10,7))),0)</f>
        <v>#REF!</v>
      </c>
      <c r="Y1023" s="68">
        <f>+VLOOKUP(M1023,REFERENCIAS!$C:$D,2,0)*VLOOKUP($M$2,PONDERADORES!$A$7:$G$9,7,0)+VLOOKUP(N1023,REFERENCIAS!$C:$D,2,0)*VLOOKUP($N$2,PONDERADORES!$A$7:$G$9,7,0)+VLOOKUP(O1023,REFERENCIAS!$C:$D,2,0)*VLOOKUP($O$2,PONDERADORES!$A$7:$G$9,7,0)</f>
        <v>0.2</v>
      </c>
      <c r="Z1023" s="2">
        <f>+VLOOKUP(IF(R1023&lt;0.1,0,IF(AND(R1023&gt;=0.1,R1023&lt;0.2),0.1,IF(AND(R1023&gt;=0.2,R1023&lt;0.3),0.2,IF(R1023&gt;0.3,0.3,)))),REFERENCIAS!$C:$D,2,0)*VLOOKUP($R$2,PONDERADORES!$A$11:$G$11,7,0)</f>
        <v>15</v>
      </c>
      <c r="AA1023" s="92"/>
      <c r="AB1023" s="95" t="e">
        <f t="shared" ca="1" si="59"/>
        <v>#REF!</v>
      </c>
      <c r="AC1023" s="23" t="e">
        <f ca="1">IF(AB1023&gt;REFERENCIAS!$C$62,REFERENCIAS!$B$62,IF(AND(AB1023&gt;=REFERENCIAS!$C$63,AB1023&lt;REFERENCIAS!$D$63),REFERENCIAS!$B$63,IF(AND(AB1023&gt;REFERENCIAS!$C$64,AB1023&lt;=REFERENCIAS!$D$64),REFERENCIAS!$B$64,IF(AND(AB1023&gt;=REFERENCIAS!$C$65,AB1023&lt;REFERENCIAS!$D$65),REFERENCIAS!$B$65, "Revisar"))))</f>
        <v>#REF!</v>
      </c>
      <c r="AD1023" s="94" t="e">
        <f ca="1">VLOOKUP(AC1023,REFERENCIAS!$B$62:$G$65,4,FALSE)</f>
        <v>#REF!</v>
      </c>
    </row>
    <row r="1024" spans="1:30" ht="17.25" x14ac:dyDescent="0.25">
      <c r="A1024" s="74"/>
      <c r="B1024" s="19"/>
      <c r="C1024" s="19"/>
      <c r="D1024" s="50"/>
      <c r="E1024" s="73"/>
      <c r="F1024" s="74"/>
      <c r="G1024" s="9"/>
      <c r="H1024" s="48"/>
      <c r="I1024" s="49">
        <f t="shared" ca="1" si="57"/>
        <v>2022</v>
      </c>
      <c r="J1024" s="22">
        <f t="shared" ca="1" si="56"/>
        <v>1</v>
      </c>
      <c r="K1024" s="19"/>
      <c r="L1024" s="73"/>
      <c r="M1024" s="74"/>
      <c r="N1024" s="19"/>
      <c r="O1024" s="73"/>
      <c r="P1024" s="82">
        <v>1</v>
      </c>
      <c r="Q1024" s="24">
        <v>1</v>
      </c>
      <c r="R1024" s="81">
        <f t="shared" si="58"/>
        <v>1</v>
      </c>
      <c r="S1024" s="87"/>
      <c r="T1024" s="19"/>
      <c r="U1024" s="25"/>
      <c r="V1024" s="25"/>
      <c r="W1024" s="81"/>
      <c r="X1024" s="91" t="e">
        <f ca="1">+VLOOKUP(#REF!,REFERENCIAS!$C:$D,2,0)*VLOOKUP(#REF!,PONDERADORES!A:P,IF(AND(INFORMACION!$T1024='REFERENCIAS RIESGO'!$C$36,INFORMACION!$F1024=REFERENCIAS!$C$24),16,IF(INFORMACION!$T1024='REFERENCIAS RIESGO'!$C$36,13,IF(INFORMACION!$F1024=REFERENCIAS!$C$24,10,7))),0)+VLOOKUP(K1024,REFERENCIAS!$C:$D,2,0)*VLOOKUP($K$2,PONDERADORES!A:P,IF(AND(INFORMACION!$T1024='REFERENCIAS RIESGO'!$C$36,INFORMACION!$F1024=REFERENCIAS!$C$24),16,IF(INFORMACION!$T1024='REFERENCIAS RIESGO'!$C$36,13,IF(INFORMACION!$F1024=REFERENCIAS!$C$24,10,7))),0)+VLOOKUP(L1024,REFERENCIAS!$C:$D,2,0)*VLOOKUP($L$2,PONDERADORES!A:P,IF(AND(INFORMACION!$T1024='REFERENCIAS RIESGO'!$C$36,INFORMACION!$F1024=REFERENCIAS!$C$24),16,IF(INFORMACION!$T1024='REFERENCIAS RIESGO'!$C$36,13,IF(INFORMACION!$F1024=REFERENCIAS!$C$24,10,7))),0)+VLOOKUP(F1024,REFERENCIAS!$C:$D,2,0)*VLOOKUP($F$2,PONDERADORES!A:P,IF(AND(INFORMACION!$T1024='REFERENCIAS RIESGO'!$C$36,INFORMACION!$F1024=REFERENCIAS!$C$24),16,IF(INFORMACION!$T1024='REFERENCIAS RIESGO'!$C$36,13,IF(INFORMACION!$F1024=REFERENCIAS!$C$24,10,7))),0)+VLOOKUP(T1024,REFERENCIAS!$C:$D,2,0)*VLOOKUP($T$2,PONDERADORES!A:P,IF(AND(INFORMACION!$T1024='REFERENCIAS RIESGO'!$C$36,INFORMACION!$F1024=REFERENCIAS!$C$24),16,IF(INFORMACION!$T1024='REFERENCIAS RIESGO'!$C$36,13,IF(INFORMACION!$F1024=REFERENCIAS!$C$24,10,7))),0)+VLOOKUP(IF(J1024&lt;=0.2,0.2,IF(AND(J1024&gt;0.2,J1024&lt;=0.4),0.4,IF(AND(J1024&gt;0.4,J1024&lt;=0.6),0.6,IF(AND(J1024&gt;0.6,J1024&lt;=0.8),0.8,IF(AND(J1024&gt;0.8,J1024&lt;=1),1))))),REFERENCIAS!$C:$D,2,0)*VLOOKUP($J$2,PONDERADORES!A:P,IF(AND(INFORMACION!$T1024='REFERENCIAS RIESGO'!$C$36,INFORMACION!$F1024=REFERENCIAS!$C$24),16,IF(INFORMACION!$T1024='REFERENCIAS RIESGO'!$C$36,13,IF(INFORMACION!$F1024=REFERENCIAS!$C$24,10,7))),0)</f>
        <v>#REF!</v>
      </c>
      <c r="Y1024" s="68">
        <f>+VLOOKUP(M1024,REFERENCIAS!$C:$D,2,0)*VLOOKUP($M$2,PONDERADORES!$A$7:$G$9,7,0)+VLOOKUP(N1024,REFERENCIAS!$C:$D,2,0)*VLOOKUP($N$2,PONDERADORES!$A$7:$G$9,7,0)+VLOOKUP(O1024,REFERENCIAS!$C:$D,2,0)*VLOOKUP($O$2,PONDERADORES!$A$7:$G$9,7,0)</f>
        <v>0.2</v>
      </c>
      <c r="Z1024" s="2">
        <f>+VLOOKUP(IF(R1024&lt;0.1,0,IF(AND(R1024&gt;=0.1,R1024&lt;0.2),0.1,IF(AND(R1024&gt;=0.2,R1024&lt;0.3),0.2,IF(R1024&gt;0.3,0.3,)))),REFERENCIAS!$C:$D,2,0)*VLOOKUP($R$2,PONDERADORES!$A$11:$G$11,7,0)</f>
        <v>15</v>
      </c>
      <c r="AA1024" s="92"/>
      <c r="AB1024" s="95" t="e">
        <f t="shared" ca="1" si="59"/>
        <v>#REF!</v>
      </c>
      <c r="AC1024" s="23" t="e">
        <f ca="1">IF(AB1024&gt;REFERENCIAS!$C$62,REFERENCIAS!$B$62,IF(AND(AB1024&gt;=REFERENCIAS!$C$63,AB1024&lt;REFERENCIAS!$D$63),REFERENCIAS!$B$63,IF(AND(AB1024&gt;REFERENCIAS!$C$64,AB1024&lt;=REFERENCIAS!$D$64),REFERENCIAS!$B$64,IF(AND(AB1024&gt;=REFERENCIAS!$C$65,AB1024&lt;REFERENCIAS!$D$65),REFERENCIAS!$B$65, "Revisar"))))</f>
        <v>#REF!</v>
      </c>
      <c r="AD1024" s="94" t="e">
        <f ca="1">VLOOKUP(AC1024,REFERENCIAS!$B$62:$G$65,4,FALSE)</f>
        <v>#REF!</v>
      </c>
    </row>
    <row r="1025" spans="1:30" ht="17.25" x14ac:dyDescent="0.25">
      <c r="A1025" s="74"/>
      <c r="B1025" s="19"/>
      <c r="C1025" s="19"/>
      <c r="D1025" s="50"/>
      <c r="E1025" s="73"/>
      <c r="F1025" s="74"/>
      <c r="G1025" s="9"/>
      <c r="H1025" s="48"/>
      <c r="I1025" s="49">
        <f t="shared" ca="1" si="57"/>
        <v>2022</v>
      </c>
      <c r="J1025" s="22">
        <f t="shared" ca="1" si="56"/>
        <v>1</v>
      </c>
      <c r="K1025" s="19"/>
      <c r="L1025" s="73"/>
      <c r="M1025" s="74"/>
      <c r="N1025" s="19"/>
      <c r="O1025" s="73"/>
      <c r="P1025" s="82">
        <v>1</v>
      </c>
      <c r="Q1025" s="24">
        <v>1</v>
      </c>
      <c r="R1025" s="81">
        <f t="shared" si="58"/>
        <v>1</v>
      </c>
      <c r="S1025" s="87"/>
      <c r="T1025" s="19"/>
      <c r="U1025" s="25"/>
      <c r="V1025" s="25"/>
      <c r="W1025" s="81"/>
      <c r="X1025" s="91" t="e">
        <f ca="1">+VLOOKUP(#REF!,REFERENCIAS!$C:$D,2,0)*VLOOKUP(#REF!,PONDERADORES!A:P,IF(AND(INFORMACION!$T1025='REFERENCIAS RIESGO'!$C$36,INFORMACION!$F1025=REFERENCIAS!$C$24),16,IF(INFORMACION!$T1025='REFERENCIAS RIESGO'!$C$36,13,IF(INFORMACION!$F1025=REFERENCIAS!$C$24,10,7))),0)+VLOOKUP(K1025,REFERENCIAS!$C:$D,2,0)*VLOOKUP($K$2,PONDERADORES!A:P,IF(AND(INFORMACION!$T1025='REFERENCIAS RIESGO'!$C$36,INFORMACION!$F1025=REFERENCIAS!$C$24),16,IF(INFORMACION!$T1025='REFERENCIAS RIESGO'!$C$36,13,IF(INFORMACION!$F1025=REFERENCIAS!$C$24,10,7))),0)+VLOOKUP(L1025,REFERENCIAS!$C:$D,2,0)*VLOOKUP($L$2,PONDERADORES!A:P,IF(AND(INFORMACION!$T1025='REFERENCIAS RIESGO'!$C$36,INFORMACION!$F1025=REFERENCIAS!$C$24),16,IF(INFORMACION!$T1025='REFERENCIAS RIESGO'!$C$36,13,IF(INFORMACION!$F1025=REFERENCIAS!$C$24,10,7))),0)+VLOOKUP(F1025,REFERENCIAS!$C:$D,2,0)*VLOOKUP($F$2,PONDERADORES!A:P,IF(AND(INFORMACION!$T1025='REFERENCIAS RIESGO'!$C$36,INFORMACION!$F1025=REFERENCIAS!$C$24),16,IF(INFORMACION!$T1025='REFERENCIAS RIESGO'!$C$36,13,IF(INFORMACION!$F1025=REFERENCIAS!$C$24,10,7))),0)+VLOOKUP(T1025,REFERENCIAS!$C:$D,2,0)*VLOOKUP($T$2,PONDERADORES!A:P,IF(AND(INFORMACION!$T1025='REFERENCIAS RIESGO'!$C$36,INFORMACION!$F1025=REFERENCIAS!$C$24),16,IF(INFORMACION!$T1025='REFERENCIAS RIESGO'!$C$36,13,IF(INFORMACION!$F1025=REFERENCIAS!$C$24,10,7))),0)+VLOOKUP(IF(J1025&lt;=0.2,0.2,IF(AND(J1025&gt;0.2,J1025&lt;=0.4),0.4,IF(AND(J1025&gt;0.4,J1025&lt;=0.6),0.6,IF(AND(J1025&gt;0.6,J1025&lt;=0.8),0.8,IF(AND(J1025&gt;0.8,J1025&lt;=1),1))))),REFERENCIAS!$C:$D,2,0)*VLOOKUP($J$2,PONDERADORES!A:P,IF(AND(INFORMACION!$T1025='REFERENCIAS RIESGO'!$C$36,INFORMACION!$F1025=REFERENCIAS!$C$24),16,IF(INFORMACION!$T1025='REFERENCIAS RIESGO'!$C$36,13,IF(INFORMACION!$F1025=REFERENCIAS!$C$24,10,7))),0)</f>
        <v>#REF!</v>
      </c>
      <c r="Y1025" s="68">
        <f>+VLOOKUP(M1025,REFERENCIAS!$C:$D,2,0)*VLOOKUP($M$2,PONDERADORES!$A$7:$G$9,7,0)+VLOOKUP(N1025,REFERENCIAS!$C:$D,2,0)*VLOOKUP($N$2,PONDERADORES!$A$7:$G$9,7,0)+VLOOKUP(O1025,REFERENCIAS!$C:$D,2,0)*VLOOKUP($O$2,PONDERADORES!$A$7:$G$9,7,0)</f>
        <v>0.2</v>
      </c>
      <c r="Z1025" s="2">
        <f>+VLOOKUP(IF(R1025&lt;0.1,0,IF(AND(R1025&gt;=0.1,R1025&lt;0.2),0.1,IF(AND(R1025&gt;=0.2,R1025&lt;0.3),0.2,IF(R1025&gt;0.3,0.3,)))),REFERENCIAS!$C:$D,2,0)*VLOOKUP($R$2,PONDERADORES!$A$11:$G$11,7,0)</f>
        <v>15</v>
      </c>
      <c r="AA1025" s="92"/>
      <c r="AB1025" s="95" t="e">
        <f t="shared" ca="1" si="59"/>
        <v>#REF!</v>
      </c>
      <c r="AC1025" s="23" t="e">
        <f ca="1">IF(AB1025&gt;REFERENCIAS!$C$62,REFERENCIAS!$B$62,IF(AND(AB1025&gt;=REFERENCIAS!$C$63,AB1025&lt;REFERENCIAS!$D$63),REFERENCIAS!$B$63,IF(AND(AB1025&gt;REFERENCIAS!$C$64,AB1025&lt;=REFERENCIAS!$D$64),REFERENCIAS!$B$64,IF(AND(AB1025&gt;=REFERENCIAS!$C$65,AB1025&lt;REFERENCIAS!$D$65),REFERENCIAS!$B$65, "Revisar"))))</f>
        <v>#REF!</v>
      </c>
      <c r="AD1025" s="94" t="e">
        <f ca="1">VLOOKUP(AC1025,REFERENCIAS!$B$62:$G$65,4,FALSE)</f>
        <v>#REF!</v>
      </c>
    </row>
    <row r="1026" spans="1:30" ht="17.25" x14ac:dyDescent="0.25">
      <c r="A1026" s="74"/>
      <c r="B1026" s="19"/>
      <c r="C1026" s="19"/>
      <c r="D1026" s="50"/>
      <c r="E1026" s="73"/>
      <c r="F1026" s="74"/>
      <c r="G1026" s="9"/>
      <c r="H1026" s="48"/>
      <c r="I1026" s="49">
        <f t="shared" ca="1" si="57"/>
        <v>2022</v>
      </c>
      <c r="J1026" s="22">
        <f t="shared" ca="1" si="56"/>
        <v>1</v>
      </c>
      <c r="K1026" s="19"/>
      <c r="L1026" s="73"/>
      <c r="M1026" s="74"/>
      <c r="N1026" s="19"/>
      <c r="O1026" s="73"/>
      <c r="P1026" s="82">
        <v>1</v>
      </c>
      <c r="Q1026" s="24">
        <v>1</v>
      </c>
      <c r="R1026" s="81">
        <f t="shared" si="58"/>
        <v>1</v>
      </c>
      <c r="S1026" s="87"/>
      <c r="T1026" s="19"/>
      <c r="U1026" s="25"/>
      <c r="V1026" s="25"/>
      <c r="W1026" s="81"/>
      <c r="X1026" s="91" t="e">
        <f ca="1">+VLOOKUP(#REF!,REFERENCIAS!$C:$D,2,0)*VLOOKUP(#REF!,PONDERADORES!A:P,IF(AND(INFORMACION!$T1026='REFERENCIAS RIESGO'!$C$36,INFORMACION!$F1026=REFERENCIAS!$C$24),16,IF(INFORMACION!$T1026='REFERENCIAS RIESGO'!$C$36,13,IF(INFORMACION!$F1026=REFERENCIAS!$C$24,10,7))),0)+VLOOKUP(K1026,REFERENCIAS!$C:$D,2,0)*VLOOKUP($K$2,PONDERADORES!A:P,IF(AND(INFORMACION!$T1026='REFERENCIAS RIESGO'!$C$36,INFORMACION!$F1026=REFERENCIAS!$C$24),16,IF(INFORMACION!$T1026='REFERENCIAS RIESGO'!$C$36,13,IF(INFORMACION!$F1026=REFERENCIAS!$C$24,10,7))),0)+VLOOKUP(L1026,REFERENCIAS!$C:$D,2,0)*VLOOKUP($L$2,PONDERADORES!A:P,IF(AND(INFORMACION!$T1026='REFERENCIAS RIESGO'!$C$36,INFORMACION!$F1026=REFERENCIAS!$C$24),16,IF(INFORMACION!$T1026='REFERENCIAS RIESGO'!$C$36,13,IF(INFORMACION!$F1026=REFERENCIAS!$C$24,10,7))),0)+VLOOKUP(F1026,REFERENCIAS!$C:$D,2,0)*VLOOKUP($F$2,PONDERADORES!A:P,IF(AND(INFORMACION!$T1026='REFERENCIAS RIESGO'!$C$36,INFORMACION!$F1026=REFERENCIAS!$C$24),16,IF(INFORMACION!$T1026='REFERENCIAS RIESGO'!$C$36,13,IF(INFORMACION!$F1026=REFERENCIAS!$C$24,10,7))),0)+VLOOKUP(T1026,REFERENCIAS!$C:$D,2,0)*VLOOKUP($T$2,PONDERADORES!A:P,IF(AND(INFORMACION!$T1026='REFERENCIAS RIESGO'!$C$36,INFORMACION!$F1026=REFERENCIAS!$C$24),16,IF(INFORMACION!$T1026='REFERENCIAS RIESGO'!$C$36,13,IF(INFORMACION!$F1026=REFERENCIAS!$C$24,10,7))),0)+VLOOKUP(IF(J1026&lt;=0.2,0.2,IF(AND(J1026&gt;0.2,J1026&lt;=0.4),0.4,IF(AND(J1026&gt;0.4,J1026&lt;=0.6),0.6,IF(AND(J1026&gt;0.6,J1026&lt;=0.8),0.8,IF(AND(J1026&gt;0.8,J1026&lt;=1),1))))),REFERENCIAS!$C:$D,2,0)*VLOOKUP($J$2,PONDERADORES!A:P,IF(AND(INFORMACION!$T1026='REFERENCIAS RIESGO'!$C$36,INFORMACION!$F1026=REFERENCIAS!$C$24),16,IF(INFORMACION!$T1026='REFERENCIAS RIESGO'!$C$36,13,IF(INFORMACION!$F1026=REFERENCIAS!$C$24,10,7))),0)</f>
        <v>#REF!</v>
      </c>
      <c r="Y1026" s="68">
        <f>+VLOOKUP(M1026,REFERENCIAS!$C:$D,2,0)*VLOOKUP($M$2,PONDERADORES!$A$7:$G$9,7,0)+VLOOKUP(N1026,REFERENCIAS!$C:$D,2,0)*VLOOKUP($N$2,PONDERADORES!$A$7:$G$9,7,0)+VLOOKUP(O1026,REFERENCIAS!$C:$D,2,0)*VLOOKUP($O$2,PONDERADORES!$A$7:$G$9,7,0)</f>
        <v>0.2</v>
      </c>
      <c r="Z1026" s="2">
        <f>+VLOOKUP(IF(R1026&lt;0.1,0,IF(AND(R1026&gt;=0.1,R1026&lt;0.2),0.1,IF(AND(R1026&gt;=0.2,R1026&lt;0.3),0.2,IF(R1026&gt;0.3,0.3,)))),REFERENCIAS!$C:$D,2,0)*VLOOKUP($R$2,PONDERADORES!$A$11:$G$11,7,0)</f>
        <v>15</v>
      </c>
      <c r="AA1026" s="92"/>
      <c r="AB1026" s="95" t="e">
        <f t="shared" ca="1" si="59"/>
        <v>#REF!</v>
      </c>
      <c r="AC1026" s="23" t="e">
        <f ca="1">IF(AB1026&gt;REFERENCIAS!$C$62,REFERENCIAS!$B$62,IF(AND(AB1026&gt;=REFERENCIAS!$C$63,AB1026&lt;REFERENCIAS!$D$63),REFERENCIAS!$B$63,IF(AND(AB1026&gt;REFERENCIAS!$C$64,AB1026&lt;=REFERENCIAS!$D$64),REFERENCIAS!$B$64,IF(AND(AB1026&gt;=REFERENCIAS!$C$65,AB1026&lt;REFERENCIAS!$D$65),REFERENCIAS!$B$65, "Revisar"))))</f>
        <v>#REF!</v>
      </c>
      <c r="AD1026" s="94" t="e">
        <f ca="1">VLOOKUP(AC1026,REFERENCIAS!$B$62:$G$65,4,FALSE)</f>
        <v>#REF!</v>
      </c>
    </row>
    <row r="1027" spans="1:30" ht="17.25" x14ac:dyDescent="0.25">
      <c r="A1027" s="74"/>
      <c r="B1027" s="19"/>
      <c r="C1027" s="19"/>
      <c r="D1027" s="50"/>
      <c r="E1027" s="73"/>
      <c r="F1027" s="74"/>
      <c r="G1027" s="9"/>
      <c r="H1027" s="48"/>
      <c r="I1027" s="49">
        <f t="shared" ca="1" si="57"/>
        <v>2022</v>
      </c>
      <c r="J1027" s="22">
        <f t="shared" ca="1" si="56"/>
        <v>1</v>
      </c>
      <c r="K1027" s="19"/>
      <c r="L1027" s="73"/>
      <c r="M1027" s="74"/>
      <c r="N1027" s="19"/>
      <c r="O1027" s="73"/>
      <c r="P1027" s="82">
        <v>1</v>
      </c>
      <c r="Q1027" s="24">
        <v>1</v>
      </c>
      <c r="R1027" s="81">
        <f t="shared" si="58"/>
        <v>1</v>
      </c>
      <c r="S1027" s="87"/>
      <c r="T1027" s="19"/>
      <c r="U1027" s="25"/>
      <c r="V1027" s="25"/>
      <c r="W1027" s="81"/>
      <c r="X1027" s="91" t="e">
        <f ca="1">+VLOOKUP(#REF!,REFERENCIAS!$C:$D,2,0)*VLOOKUP(#REF!,PONDERADORES!A:P,IF(AND(INFORMACION!$T1027='REFERENCIAS RIESGO'!$C$36,INFORMACION!$F1027=REFERENCIAS!$C$24),16,IF(INFORMACION!$T1027='REFERENCIAS RIESGO'!$C$36,13,IF(INFORMACION!$F1027=REFERENCIAS!$C$24,10,7))),0)+VLOOKUP(K1027,REFERENCIAS!$C:$D,2,0)*VLOOKUP($K$2,PONDERADORES!A:P,IF(AND(INFORMACION!$T1027='REFERENCIAS RIESGO'!$C$36,INFORMACION!$F1027=REFERENCIAS!$C$24),16,IF(INFORMACION!$T1027='REFERENCIAS RIESGO'!$C$36,13,IF(INFORMACION!$F1027=REFERENCIAS!$C$24,10,7))),0)+VLOOKUP(L1027,REFERENCIAS!$C:$D,2,0)*VLOOKUP($L$2,PONDERADORES!A:P,IF(AND(INFORMACION!$T1027='REFERENCIAS RIESGO'!$C$36,INFORMACION!$F1027=REFERENCIAS!$C$24),16,IF(INFORMACION!$T1027='REFERENCIAS RIESGO'!$C$36,13,IF(INFORMACION!$F1027=REFERENCIAS!$C$24,10,7))),0)+VLOOKUP(F1027,REFERENCIAS!$C:$D,2,0)*VLOOKUP($F$2,PONDERADORES!A:P,IF(AND(INFORMACION!$T1027='REFERENCIAS RIESGO'!$C$36,INFORMACION!$F1027=REFERENCIAS!$C$24),16,IF(INFORMACION!$T1027='REFERENCIAS RIESGO'!$C$36,13,IF(INFORMACION!$F1027=REFERENCIAS!$C$24,10,7))),0)+VLOOKUP(T1027,REFERENCIAS!$C:$D,2,0)*VLOOKUP($T$2,PONDERADORES!A:P,IF(AND(INFORMACION!$T1027='REFERENCIAS RIESGO'!$C$36,INFORMACION!$F1027=REFERENCIAS!$C$24),16,IF(INFORMACION!$T1027='REFERENCIAS RIESGO'!$C$36,13,IF(INFORMACION!$F1027=REFERENCIAS!$C$24,10,7))),0)+VLOOKUP(IF(J1027&lt;=0.2,0.2,IF(AND(J1027&gt;0.2,J1027&lt;=0.4),0.4,IF(AND(J1027&gt;0.4,J1027&lt;=0.6),0.6,IF(AND(J1027&gt;0.6,J1027&lt;=0.8),0.8,IF(AND(J1027&gt;0.8,J1027&lt;=1),1))))),REFERENCIAS!$C:$D,2,0)*VLOOKUP($J$2,PONDERADORES!A:P,IF(AND(INFORMACION!$T1027='REFERENCIAS RIESGO'!$C$36,INFORMACION!$F1027=REFERENCIAS!$C$24),16,IF(INFORMACION!$T1027='REFERENCIAS RIESGO'!$C$36,13,IF(INFORMACION!$F1027=REFERENCIAS!$C$24,10,7))),0)</f>
        <v>#REF!</v>
      </c>
      <c r="Y1027" s="68">
        <f>+VLOOKUP(M1027,REFERENCIAS!$C:$D,2,0)*VLOOKUP($M$2,PONDERADORES!$A$7:$G$9,7,0)+VLOOKUP(N1027,REFERENCIAS!$C:$D,2,0)*VLOOKUP($N$2,PONDERADORES!$A$7:$G$9,7,0)+VLOOKUP(O1027,REFERENCIAS!$C:$D,2,0)*VLOOKUP($O$2,PONDERADORES!$A$7:$G$9,7,0)</f>
        <v>0.2</v>
      </c>
      <c r="Z1027" s="2">
        <f>+VLOOKUP(IF(R1027&lt;0.1,0,IF(AND(R1027&gt;=0.1,R1027&lt;0.2),0.1,IF(AND(R1027&gt;=0.2,R1027&lt;0.3),0.2,IF(R1027&gt;0.3,0.3,)))),REFERENCIAS!$C:$D,2,0)*VLOOKUP($R$2,PONDERADORES!$A$11:$G$11,7,0)</f>
        <v>15</v>
      </c>
      <c r="AA1027" s="92"/>
      <c r="AB1027" s="95" t="e">
        <f t="shared" ca="1" si="59"/>
        <v>#REF!</v>
      </c>
      <c r="AC1027" s="23" t="e">
        <f ca="1">IF(AB1027&gt;REFERENCIAS!$C$62,REFERENCIAS!$B$62,IF(AND(AB1027&gt;=REFERENCIAS!$C$63,AB1027&lt;REFERENCIAS!$D$63),REFERENCIAS!$B$63,IF(AND(AB1027&gt;REFERENCIAS!$C$64,AB1027&lt;=REFERENCIAS!$D$64),REFERENCIAS!$B$64,IF(AND(AB1027&gt;=REFERENCIAS!$C$65,AB1027&lt;REFERENCIAS!$D$65),REFERENCIAS!$B$65, "Revisar"))))</f>
        <v>#REF!</v>
      </c>
      <c r="AD1027" s="94" t="e">
        <f ca="1">VLOOKUP(AC1027,REFERENCIAS!$B$62:$G$65,4,FALSE)</f>
        <v>#REF!</v>
      </c>
    </row>
    <row r="1028" spans="1:30" ht="17.25" x14ac:dyDescent="0.25">
      <c r="A1028" s="74"/>
      <c r="B1028" s="19"/>
      <c r="C1028" s="19"/>
      <c r="D1028" s="50"/>
      <c r="E1028" s="73"/>
      <c r="F1028" s="74"/>
      <c r="G1028" s="9"/>
      <c r="H1028" s="48"/>
      <c r="I1028" s="49">
        <f t="shared" ca="1" si="57"/>
        <v>2022</v>
      </c>
      <c r="J1028" s="22">
        <f t="shared" ref="J1028:J1091" ca="1" si="60">IF(I1028&gt;G1028,1,I1028/G1028)</f>
        <v>1</v>
      </c>
      <c r="K1028" s="19"/>
      <c r="L1028" s="73"/>
      <c r="M1028" s="74"/>
      <c r="N1028" s="19"/>
      <c r="O1028" s="73"/>
      <c r="P1028" s="82">
        <v>1</v>
      </c>
      <c r="Q1028" s="24">
        <v>1</v>
      </c>
      <c r="R1028" s="81">
        <f t="shared" si="58"/>
        <v>1</v>
      </c>
      <c r="S1028" s="87"/>
      <c r="T1028" s="19"/>
      <c r="U1028" s="25"/>
      <c r="V1028" s="25"/>
      <c r="W1028" s="81"/>
      <c r="X1028" s="91" t="e">
        <f ca="1">+VLOOKUP(#REF!,REFERENCIAS!$C:$D,2,0)*VLOOKUP(#REF!,PONDERADORES!A:P,IF(AND(INFORMACION!$T1028='REFERENCIAS RIESGO'!$C$36,INFORMACION!$F1028=REFERENCIAS!$C$24),16,IF(INFORMACION!$T1028='REFERENCIAS RIESGO'!$C$36,13,IF(INFORMACION!$F1028=REFERENCIAS!$C$24,10,7))),0)+VLOOKUP(K1028,REFERENCIAS!$C:$D,2,0)*VLOOKUP($K$2,PONDERADORES!A:P,IF(AND(INFORMACION!$T1028='REFERENCIAS RIESGO'!$C$36,INFORMACION!$F1028=REFERENCIAS!$C$24),16,IF(INFORMACION!$T1028='REFERENCIAS RIESGO'!$C$36,13,IF(INFORMACION!$F1028=REFERENCIAS!$C$24,10,7))),0)+VLOOKUP(L1028,REFERENCIAS!$C:$D,2,0)*VLOOKUP($L$2,PONDERADORES!A:P,IF(AND(INFORMACION!$T1028='REFERENCIAS RIESGO'!$C$36,INFORMACION!$F1028=REFERENCIAS!$C$24),16,IF(INFORMACION!$T1028='REFERENCIAS RIESGO'!$C$36,13,IF(INFORMACION!$F1028=REFERENCIAS!$C$24,10,7))),0)+VLOOKUP(F1028,REFERENCIAS!$C:$D,2,0)*VLOOKUP($F$2,PONDERADORES!A:P,IF(AND(INFORMACION!$T1028='REFERENCIAS RIESGO'!$C$36,INFORMACION!$F1028=REFERENCIAS!$C$24),16,IF(INFORMACION!$T1028='REFERENCIAS RIESGO'!$C$36,13,IF(INFORMACION!$F1028=REFERENCIAS!$C$24,10,7))),0)+VLOOKUP(T1028,REFERENCIAS!$C:$D,2,0)*VLOOKUP($T$2,PONDERADORES!A:P,IF(AND(INFORMACION!$T1028='REFERENCIAS RIESGO'!$C$36,INFORMACION!$F1028=REFERENCIAS!$C$24),16,IF(INFORMACION!$T1028='REFERENCIAS RIESGO'!$C$36,13,IF(INFORMACION!$F1028=REFERENCIAS!$C$24,10,7))),0)+VLOOKUP(IF(J1028&lt;=0.2,0.2,IF(AND(J1028&gt;0.2,J1028&lt;=0.4),0.4,IF(AND(J1028&gt;0.4,J1028&lt;=0.6),0.6,IF(AND(J1028&gt;0.6,J1028&lt;=0.8),0.8,IF(AND(J1028&gt;0.8,J1028&lt;=1),1))))),REFERENCIAS!$C:$D,2,0)*VLOOKUP($J$2,PONDERADORES!A:P,IF(AND(INFORMACION!$T1028='REFERENCIAS RIESGO'!$C$36,INFORMACION!$F1028=REFERENCIAS!$C$24),16,IF(INFORMACION!$T1028='REFERENCIAS RIESGO'!$C$36,13,IF(INFORMACION!$F1028=REFERENCIAS!$C$24,10,7))),0)</f>
        <v>#REF!</v>
      </c>
      <c r="Y1028" s="68">
        <f>+VLOOKUP(M1028,REFERENCIAS!$C:$D,2,0)*VLOOKUP($M$2,PONDERADORES!$A$7:$G$9,7,0)+VLOOKUP(N1028,REFERENCIAS!$C:$D,2,0)*VLOOKUP($N$2,PONDERADORES!$A$7:$G$9,7,0)+VLOOKUP(O1028,REFERENCIAS!$C:$D,2,0)*VLOOKUP($O$2,PONDERADORES!$A$7:$G$9,7,0)</f>
        <v>0.2</v>
      </c>
      <c r="Z1028" s="2">
        <f>+VLOOKUP(IF(R1028&lt;0.1,0,IF(AND(R1028&gt;=0.1,R1028&lt;0.2),0.1,IF(AND(R1028&gt;=0.2,R1028&lt;0.3),0.2,IF(R1028&gt;0.3,0.3,)))),REFERENCIAS!$C:$D,2,0)*VLOOKUP($R$2,PONDERADORES!$A$11:$G$11,7,0)</f>
        <v>15</v>
      </c>
      <c r="AA1028" s="92"/>
      <c r="AB1028" s="95" t="e">
        <f t="shared" ca="1" si="59"/>
        <v>#REF!</v>
      </c>
      <c r="AC1028" s="23" t="e">
        <f ca="1">IF(AB1028&gt;REFERENCIAS!$C$62,REFERENCIAS!$B$62,IF(AND(AB1028&gt;=REFERENCIAS!$C$63,AB1028&lt;REFERENCIAS!$D$63),REFERENCIAS!$B$63,IF(AND(AB1028&gt;REFERENCIAS!$C$64,AB1028&lt;=REFERENCIAS!$D$64),REFERENCIAS!$B$64,IF(AND(AB1028&gt;=REFERENCIAS!$C$65,AB1028&lt;REFERENCIAS!$D$65),REFERENCIAS!$B$65, "Revisar"))))</f>
        <v>#REF!</v>
      </c>
      <c r="AD1028" s="94" t="e">
        <f ca="1">VLOOKUP(AC1028,REFERENCIAS!$B$62:$G$65,4,FALSE)</f>
        <v>#REF!</v>
      </c>
    </row>
    <row r="1029" spans="1:30" ht="17.25" x14ac:dyDescent="0.25">
      <c r="A1029" s="74"/>
      <c r="B1029" s="19"/>
      <c r="C1029" s="19"/>
      <c r="D1029" s="50"/>
      <c r="E1029" s="73"/>
      <c r="F1029" s="74"/>
      <c r="G1029" s="9"/>
      <c r="H1029" s="48"/>
      <c r="I1029" s="49">
        <f t="shared" ref="I1029:I1092" ca="1" si="61">(YEAR(NOW())-H1029)</f>
        <v>2022</v>
      </c>
      <c r="J1029" s="22">
        <f t="shared" ca="1" si="60"/>
        <v>1</v>
      </c>
      <c r="K1029" s="19"/>
      <c r="L1029" s="73"/>
      <c r="M1029" s="74"/>
      <c r="N1029" s="19"/>
      <c r="O1029" s="73"/>
      <c r="P1029" s="82">
        <v>1</v>
      </c>
      <c r="Q1029" s="24">
        <v>1</v>
      </c>
      <c r="R1029" s="81">
        <f t="shared" si="58"/>
        <v>1</v>
      </c>
      <c r="S1029" s="87"/>
      <c r="T1029" s="19"/>
      <c r="U1029" s="25"/>
      <c r="V1029" s="25"/>
      <c r="W1029" s="81"/>
      <c r="X1029" s="91" t="e">
        <f ca="1">+VLOOKUP(#REF!,REFERENCIAS!$C:$D,2,0)*VLOOKUP(#REF!,PONDERADORES!A:P,IF(AND(INFORMACION!$T1029='REFERENCIAS RIESGO'!$C$36,INFORMACION!$F1029=REFERENCIAS!$C$24),16,IF(INFORMACION!$T1029='REFERENCIAS RIESGO'!$C$36,13,IF(INFORMACION!$F1029=REFERENCIAS!$C$24,10,7))),0)+VLOOKUP(K1029,REFERENCIAS!$C:$D,2,0)*VLOOKUP($K$2,PONDERADORES!A:P,IF(AND(INFORMACION!$T1029='REFERENCIAS RIESGO'!$C$36,INFORMACION!$F1029=REFERENCIAS!$C$24),16,IF(INFORMACION!$T1029='REFERENCIAS RIESGO'!$C$36,13,IF(INFORMACION!$F1029=REFERENCIAS!$C$24,10,7))),0)+VLOOKUP(L1029,REFERENCIAS!$C:$D,2,0)*VLOOKUP($L$2,PONDERADORES!A:P,IF(AND(INFORMACION!$T1029='REFERENCIAS RIESGO'!$C$36,INFORMACION!$F1029=REFERENCIAS!$C$24),16,IF(INFORMACION!$T1029='REFERENCIAS RIESGO'!$C$36,13,IF(INFORMACION!$F1029=REFERENCIAS!$C$24,10,7))),0)+VLOOKUP(F1029,REFERENCIAS!$C:$D,2,0)*VLOOKUP($F$2,PONDERADORES!A:P,IF(AND(INFORMACION!$T1029='REFERENCIAS RIESGO'!$C$36,INFORMACION!$F1029=REFERENCIAS!$C$24),16,IF(INFORMACION!$T1029='REFERENCIAS RIESGO'!$C$36,13,IF(INFORMACION!$F1029=REFERENCIAS!$C$24,10,7))),0)+VLOOKUP(T1029,REFERENCIAS!$C:$D,2,0)*VLOOKUP($T$2,PONDERADORES!A:P,IF(AND(INFORMACION!$T1029='REFERENCIAS RIESGO'!$C$36,INFORMACION!$F1029=REFERENCIAS!$C$24),16,IF(INFORMACION!$T1029='REFERENCIAS RIESGO'!$C$36,13,IF(INFORMACION!$F1029=REFERENCIAS!$C$24,10,7))),0)+VLOOKUP(IF(J1029&lt;=0.2,0.2,IF(AND(J1029&gt;0.2,J1029&lt;=0.4),0.4,IF(AND(J1029&gt;0.4,J1029&lt;=0.6),0.6,IF(AND(J1029&gt;0.6,J1029&lt;=0.8),0.8,IF(AND(J1029&gt;0.8,J1029&lt;=1),1))))),REFERENCIAS!$C:$D,2,0)*VLOOKUP($J$2,PONDERADORES!A:P,IF(AND(INFORMACION!$T1029='REFERENCIAS RIESGO'!$C$36,INFORMACION!$F1029=REFERENCIAS!$C$24),16,IF(INFORMACION!$T1029='REFERENCIAS RIESGO'!$C$36,13,IF(INFORMACION!$F1029=REFERENCIAS!$C$24,10,7))),0)</f>
        <v>#REF!</v>
      </c>
      <c r="Y1029" s="68">
        <f>+VLOOKUP(M1029,REFERENCIAS!$C:$D,2,0)*VLOOKUP($M$2,PONDERADORES!$A$7:$G$9,7,0)+VLOOKUP(N1029,REFERENCIAS!$C:$D,2,0)*VLOOKUP($N$2,PONDERADORES!$A$7:$G$9,7,0)+VLOOKUP(O1029,REFERENCIAS!$C:$D,2,0)*VLOOKUP($O$2,PONDERADORES!$A$7:$G$9,7,0)</f>
        <v>0.2</v>
      </c>
      <c r="Z1029" s="2">
        <f>+VLOOKUP(IF(R1029&lt;0.1,0,IF(AND(R1029&gt;=0.1,R1029&lt;0.2),0.1,IF(AND(R1029&gt;=0.2,R1029&lt;0.3),0.2,IF(R1029&gt;0.3,0.3,)))),REFERENCIAS!$C:$D,2,0)*VLOOKUP($R$2,PONDERADORES!$A$11:$G$11,7,0)</f>
        <v>15</v>
      </c>
      <c r="AA1029" s="92"/>
      <c r="AB1029" s="95" t="e">
        <f t="shared" ca="1" si="59"/>
        <v>#REF!</v>
      </c>
      <c r="AC1029" s="23" t="e">
        <f ca="1">IF(AB1029&gt;REFERENCIAS!$C$62,REFERENCIAS!$B$62,IF(AND(AB1029&gt;=REFERENCIAS!$C$63,AB1029&lt;REFERENCIAS!$D$63),REFERENCIAS!$B$63,IF(AND(AB1029&gt;REFERENCIAS!$C$64,AB1029&lt;=REFERENCIAS!$D$64),REFERENCIAS!$B$64,IF(AND(AB1029&gt;=REFERENCIAS!$C$65,AB1029&lt;REFERENCIAS!$D$65),REFERENCIAS!$B$65, "Revisar"))))</f>
        <v>#REF!</v>
      </c>
      <c r="AD1029" s="94" t="e">
        <f ca="1">VLOOKUP(AC1029,REFERENCIAS!$B$62:$G$65,4,FALSE)</f>
        <v>#REF!</v>
      </c>
    </row>
    <row r="1030" spans="1:30" ht="17.25" x14ac:dyDescent="0.25">
      <c r="A1030" s="74"/>
      <c r="B1030" s="19"/>
      <c r="C1030" s="19"/>
      <c r="D1030" s="50"/>
      <c r="E1030" s="73"/>
      <c r="F1030" s="74"/>
      <c r="G1030" s="9"/>
      <c r="H1030" s="48"/>
      <c r="I1030" s="49">
        <f t="shared" ca="1" si="61"/>
        <v>2022</v>
      </c>
      <c r="J1030" s="22">
        <f t="shared" ca="1" si="60"/>
        <v>1</v>
      </c>
      <c r="K1030" s="19"/>
      <c r="L1030" s="73"/>
      <c r="M1030" s="74"/>
      <c r="N1030" s="19"/>
      <c r="O1030" s="73"/>
      <c r="P1030" s="82">
        <v>1</v>
      </c>
      <c r="Q1030" s="24">
        <v>1</v>
      </c>
      <c r="R1030" s="81">
        <f t="shared" ref="R1030:R1093" si="62">+Q1030/P1030</f>
        <v>1</v>
      </c>
      <c r="S1030" s="87"/>
      <c r="T1030" s="19"/>
      <c r="U1030" s="25"/>
      <c r="V1030" s="25"/>
      <c r="W1030" s="81"/>
      <c r="X1030" s="91" t="e">
        <f ca="1">+VLOOKUP(#REF!,REFERENCIAS!$C:$D,2,0)*VLOOKUP(#REF!,PONDERADORES!A:P,IF(AND(INFORMACION!$T1030='REFERENCIAS RIESGO'!$C$36,INFORMACION!$F1030=REFERENCIAS!$C$24),16,IF(INFORMACION!$T1030='REFERENCIAS RIESGO'!$C$36,13,IF(INFORMACION!$F1030=REFERENCIAS!$C$24,10,7))),0)+VLOOKUP(K1030,REFERENCIAS!$C:$D,2,0)*VLOOKUP($K$2,PONDERADORES!A:P,IF(AND(INFORMACION!$T1030='REFERENCIAS RIESGO'!$C$36,INFORMACION!$F1030=REFERENCIAS!$C$24),16,IF(INFORMACION!$T1030='REFERENCIAS RIESGO'!$C$36,13,IF(INFORMACION!$F1030=REFERENCIAS!$C$24,10,7))),0)+VLOOKUP(L1030,REFERENCIAS!$C:$D,2,0)*VLOOKUP($L$2,PONDERADORES!A:P,IF(AND(INFORMACION!$T1030='REFERENCIAS RIESGO'!$C$36,INFORMACION!$F1030=REFERENCIAS!$C$24),16,IF(INFORMACION!$T1030='REFERENCIAS RIESGO'!$C$36,13,IF(INFORMACION!$F1030=REFERENCIAS!$C$24,10,7))),0)+VLOOKUP(F1030,REFERENCIAS!$C:$D,2,0)*VLOOKUP($F$2,PONDERADORES!A:P,IF(AND(INFORMACION!$T1030='REFERENCIAS RIESGO'!$C$36,INFORMACION!$F1030=REFERENCIAS!$C$24),16,IF(INFORMACION!$T1030='REFERENCIAS RIESGO'!$C$36,13,IF(INFORMACION!$F1030=REFERENCIAS!$C$24,10,7))),0)+VLOOKUP(T1030,REFERENCIAS!$C:$D,2,0)*VLOOKUP($T$2,PONDERADORES!A:P,IF(AND(INFORMACION!$T1030='REFERENCIAS RIESGO'!$C$36,INFORMACION!$F1030=REFERENCIAS!$C$24),16,IF(INFORMACION!$T1030='REFERENCIAS RIESGO'!$C$36,13,IF(INFORMACION!$F1030=REFERENCIAS!$C$24,10,7))),0)+VLOOKUP(IF(J1030&lt;=0.2,0.2,IF(AND(J1030&gt;0.2,J1030&lt;=0.4),0.4,IF(AND(J1030&gt;0.4,J1030&lt;=0.6),0.6,IF(AND(J1030&gt;0.6,J1030&lt;=0.8),0.8,IF(AND(J1030&gt;0.8,J1030&lt;=1),1))))),REFERENCIAS!$C:$D,2,0)*VLOOKUP($J$2,PONDERADORES!A:P,IF(AND(INFORMACION!$T1030='REFERENCIAS RIESGO'!$C$36,INFORMACION!$F1030=REFERENCIAS!$C$24),16,IF(INFORMACION!$T1030='REFERENCIAS RIESGO'!$C$36,13,IF(INFORMACION!$F1030=REFERENCIAS!$C$24,10,7))),0)</f>
        <v>#REF!</v>
      </c>
      <c r="Y1030" s="68">
        <f>+VLOOKUP(M1030,REFERENCIAS!$C:$D,2,0)*VLOOKUP($M$2,PONDERADORES!$A$7:$G$9,7,0)+VLOOKUP(N1030,REFERENCIAS!$C:$D,2,0)*VLOOKUP($N$2,PONDERADORES!$A$7:$G$9,7,0)+VLOOKUP(O1030,REFERENCIAS!$C:$D,2,0)*VLOOKUP($O$2,PONDERADORES!$A$7:$G$9,7,0)</f>
        <v>0.2</v>
      </c>
      <c r="Z1030" s="2">
        <f>+VLOOKUP(IF(R1030&lt;0.1,0,IF(AND(R1030&gt;=0.1,R1030&lt;0.2),0.1,IF(AND(R1030&gt;=0.2,R1030&lt;0.3),0.2,IF(R1030&gt;0.3,0.3,)))),REFERENCIAS!$C:$D,2,0)*VLOOKUP($R$2,PONDERADORES!$A$11:$G$11,7,0)</f>
        <v>15</v>
      </c>
      <c r="AA1030" s="92"/>
      <c r="AB1030" s="95" t="e">
        <f t="shared" ref="AB1030:AB1093" ca="1" si="63">+X1030+Y1030+Z1030</f>
        <v>#REF!</v>
      </c>
      <c r="AC1030" s="23" t="e">
        <f ca="1">IF(AB1030&gt;REFERENCIAS!$C$62,REFERENCIAS!$B$62,IF(AND(AB1030&gt;=REFERENCIAS!$C$63,AB1030&lt;REFERENCIAS!$D$63),REFERENCIAS!$B$63,IF(AND(AB1030&gt;REFERENCIAS!$C$64,AB1030&lt;=REFERENCIAS!$D$64),REFERENCIAS!$B$64,IF(AND(AB1030&gt;=REFERENCIAS!$C$65,AB1030&lt;REFERENCIAS!$D$65),REFERENCIAS!$B$65, "Revisar"))))</f>
        <v>#REF!</v>
      </c>
      <c r="AD1030" s="94" t="e">
        <f ca="1">VLOOKUP(AC1030,REFERENCIAS!$B$62:$G$65,4,FALSE)</f>
        <v>#REF!</v>
      </c>
    </row>
    <row r="1031" spans="1:30" ht="17.25" x14ac:dyDescent="0.25">
      <c r="A1031" s="74"/>
      <c r="B1031" s="19"/>
      <c r="C1031" s="19"/>
      <c r="D1031" s="50"/>
      <c r="E1031" s="73"/>
      <c r="F1031" s="74"/>
      <c r="G1031" s="9"/>
      <c r="H1031" s="48"/>
      <c r="I1031" s="49">
        <f t="shared" ca="1" si="61"/>
        <v>2022</v>
      </c>
      <c r="J1031" s="22">
        <f t="shared" ca="1" si="60"/>
        <v>1</v>
      </c>
      <c r="K1031" s="19"/>
      <c r="L1031" s="73"/>
      <c r="M1031" s="74"/>
      <c r="N1031" s="19"/>
      <c r="O1031" s="73"/>
      <c r="P1031" s="82">
        <v>1</v>
      </c>
      <c r="Q1031" s="24">
        <v>1</v>
      </c>
      <c r="R1031" s="81">
        <f t="shared" si="62"/>
        <v>1</v>
      </c>
      <c r="S1031" s="87"/>
      <c r="T1031" s="19"/>
      <c r="U1031" s="25"/>
      <c r="V1031" s="25"/>
      <c r="W1031" s="81"/>
      <c r="X1031" s="91" t="e">
        <f ca="1">+VLOOKUP(#REF!,REFERENCIAS!$C:$D,2,0)*VLOOKUP(#REF!,PONDERADORES!A:P,IF(AND(INFORMACION!$T1031='REFERENCIAS RIESGO'!$C$36,INFORMACION!$F1031=REFERENCIAS!$C$24),16,IF(INFORMACION!$T1031='REFERENCIAS RIESGO'!$C$36,13,IF(INFORMACION!$F1031=REFERENCIAS!$C$24,10,7))),0)+VLOOKUP(K1031,REFERENCIAS!$C:$D,2,0)*VLOOKUP($K$2,PONDERADORES!A:P,IF(AND(INFORMACION!$T1031='REFERENCIAS RIESGO'!$C$36,INFORMACION!$F1031=REFERENCIAS!$C$24),16,IF(INFORMACION!$T1031='REFERENCIAS RIESGO'!$C$36,13,IF(INFORMACION!$F1031=REFERENCIAS!$C$24,10,7))),0)+VLOOKUP(L1031,REFERENCIAS!$C:$D,2,0)*VLOOKUP($L$2,PONDERADORES!A:P,IF(AND(INFORMACION!$T1031='REFERENCIAS RIESGO'!$C$36,INFORMACION!$F1031=REFERENCIAS!$C$24),16,IF(INFORMACION!$T1031='REFERENCIAS RIESGO'!$C$36,13,IF(INFORMACION!$F1031=REFERENCIAS!$C$24,10,7))),0)+VLOOKUP(F1031,REFERENCIAS!$C:$D,2,0)*VLOOKUP($F$2,PONDERADORES!A:P,IF(AND(INFORMACION!$T1031='REFERENCIAS RIESGO'!$C$36,INFORMACION!$F1031=REFERENCIAS!$C$24),16,IF(INFORMACION!$T1031='REFERENCIAS RIESGO'!$C$36,13,IF(INFORMACION!$F1031=REFERENCIAS!$C$24,10,7))),0)+VLOOKUP(T1031,REFERENCIAS!$C:$D,2,0)*VLOOKUP($T$2,PONDERADORES!A:P,IF(AND(INFORMACION!$T1031='REFERENCIAS RIESGO'!$C$36,INFORMACION!$F1031=REFERENCIAS!$C$24),16,IF(INFORMACION!$T1031='REFERENCIAS RIESGO'!$C$36,13,IF(INFORMACION!$F1031=REFERENCIAS!$C$24,10,7))),0)+VLOOKUP(IF(J1031&lt;=0.2,0.2,IF(AND(J1031&gt;0.2,J1031&lt;=0.4),0.4,IF(AND(J1031&gt;0.4,J1031&lt;=0.6),0.6,IF(AND(J1031&gt;0.6,J1031&lt;=0.8),0.8,IF(AND(J1031&gt;0.8,J1031&lt;=1),1))))),REFERENCIAS!$C:$D,2,0)*VLOOKUP($J$2,PONDERADORES!A:P,IF(AND(INFORMACION!$T1031='REFERENCIAS RIESGO'!$C$36,INFORMACION!$F1031=REFERENCIAS!$C$24),16,IF(INFORMACION!$T1031='REFERENCIAS RIESGO'!$C$36,13,IF(INFORMACION!$F1031=REFERENCIAS!$C$24,10,7))),0)</f>
        <v>#REF!</v>
      </c>
      <c r="Y1031" s="68">
        <f>+VLOOKUP(M1031,REFERENCIAS!$C:$D,2,0)*VLOOKUP($M$2,PONDERADORES!$A$7:$G$9,7,0)+VLOOKUP(N1031,REFERENCIAS!$C:$D,2,0)*VLOOKUP($N$2,PONDERADORES!$A$7:$G$9,7,0)+VLOOKUP(O1031,REFERENCIAS!$C:$D,2,0)*VLOOKUP($O$2,PONDERADORES!$A$7:$G$9,7,0)</f>
        <v>0.2</v>
      </c>
      <c r="Z1031" s="2">
        <f>+VLOOKUP(IF(R1031&lt;0.1,0,IF(AND(R1031&gt;=0.1,R1031&lt;0.2),0.1,IF(AND(R1031&gt;=0.2,R1031&lt;0.3),0.2,IF(R1031&gt;0.3,0.3,)))),REFERENCIAS!$C:$D,2,0)*VLOOKUP($R$2,PONDERADORES!$A$11:$G$11,7,0)</f>
        <v>15</v>
      </c>
      <c r="AA1031" s="92"/>
      <c r="AB1031" s="95" t="e">
        <f t="shared" ca="1" si="63"/>
        <v>#REF!</v>
      </c>
      <c r="AC1031" s="23" t="e">
        <f ca="1">IF(AB1031&gt;REFERENCIAS!$C$62,REFERENCIAS!$B$62,IF(AND(AB1031&gt;=REFERENCIAS!$C$63,AB1031&lt;REFERENCIAS!$D$63),REFERENCIAS!$B$63,IF(AND(AB1031&gt;REFERENCIAS!$C$64,AB1031&lt;=REFERENCIAS!$D$64),REFERENCIAS!$B$64,IF(AND(AB1031&gt;=REFERENCIAS!$C$65,AB1031&lt;REFERENCIAS!$D$65),REFERENCIAS!$B$65, "Revisar"))))</f>
        <v>#REF!</v>
      </c>
      <c r="AD1031" s="94" t="e">
        <f ca="1">VLOOKUP(AC1031,REFERENCIAS!$B$62:$G$65,4,FALSE)</f>
        <v>#REF!</v>
      </c>
    </row>
    <row r="1032" spans="1:30" ht="17.25" x14ac:dyDescent="0.25">
      <c r="A1032" s="74"/>
      <c r="B1032" s="19"/>
      <c r="C1032" s="19"/>
      <c r="D1032" s="50"/>
      <c r="E1032" s="73"/>
      <c r="F1032" s="74"/>
      <c r="G1032" s="9"/>
      <c r="H1032" s="48"/>
      <c r="I1032" s="49">
        <f t="shared" ca="1" si="61"/>
        <v>2022</v>
      </c>
      <c r="J1032" s="22">
        <f t="shared" ca="1" si="60"/>
        <v>1</v>
      </c>
      <c r="K1032" s="19"/>
      <c r="L1032" s="73"/>
      <c r="M1032" s="74"/>
      <c r="N1032" s="19"/>
      <c r="O1032" s="73"/>
      <c r="P1032" s="82">
        <v>1</v>
      </c>
      <c r="Q1032" s="24">
        <v>1</v>
      </c>
      <c r="R1032" s="81">
        <f t="shared" si="62"/>
        <v>1</v>
      </c>
      <c r="S1032" s="87"/>
      <c r="T1032" s="19"/>
      <c r="U1032" s="25"/>
      <c r="V1032" s="25"/>
      <c r="W1032" s="81"/>
      <c r="X1032" s="91" t="e">
        <f ca="1">+VLOOKUP(#REF!,REFERENCIAS!$C:$D,2,0)*VLOOKUP(#REF!,PONDERADORES!A:P,IF(AND(INFORMACION!$T1032='REFERENCIAS RIESGO'!$C$36,INFORMACION!$F1032=REFERENCIAS!$C$24),16,IF(INFORMACION!$T1032='REFERENCIAS RIESGO'!$C$36,13,IF(INFORMACION!$F1032=REFERENCIAS!$C$24,10,7))),0)+VLOOKUP(K1032,REFERENCIAS!$C:$D,2,0)*VLOOKUP($K$2,PONDERADORES!A:P,IF(AND(INFORMACION!$T1032='REFERENCIAS RIESGO'!$C$36,INFORMACION!$F1032=REFERENCIAS!$C$24),16,IF(INFORMACION!$T1032='REFERENCIAS RIESGO'!$C$36,13,IF(INFORMACION!$F1032=REFERENCIAS!$C$24,10,7))),0)+VLOOKUP(L1032,REFERENCIAS!$C:$D,2,0)*VLOOKUP($L$2,PONDERADORES!A:P,IF(AND(INFORMACION!$T1032='REFERENCIAS RIESGO'!$C$36,INFORMACION!$F1032=REFERENCIAS!$C$24),16,IF(INFORMACION!$T1032='REFERENCIAS RIESGO'!$C$36,13,IF(INFORMACION!$F1032=REFERENCIAS!$C$24,10,7))),0)+VLOOKUP(F1032,REFERENCIAS!$C:$D,2,0)*VLOOKUP($F$2,PONDERADORES!A:P,IF(AND(INFORMACION!$T1032='REFERENCIAS RIESGO'!$C$36,INFORMACION!$F1032=REFERENCIAS!$C$24),16,IF(INFORMACION!$T1032='REFERENCIAS RIESGO'!$C$36,13,IF(INFORMACION!$F1032=REFERENCIAS!$C$24,10,7))),0)+VLOOKUP(T1032,REFERENCIAS!$C:$D,2,0)*VLOOKUP($T$2,PONDERADORES!A:P,IF(AND(INFORMACION!$T1032='REFERENCIAS RIESGO'!$C$36,INFORMACION!$F1032=REFERENCIAS!$C$24),16,IF(INFORMACION!$T1032='REFERENCIAS RIESGO'!$C$36,13,IF(INFORMACION!$F1032=REFERENCIAS!$C$24,10,7))),0)+VLOOKUP(IF(J1032&lt;=0.2,0.2,IF(AND(J1032&gt;0.2,J1032&lt;=0.4),0.4,IF(AND(J1032&gt;0.4,J1032&lt;=0.6),0.6,IF(AND(J1032&gt;0.6,J1032&lt;=0.8),0.8,IF(AND(J1032&gt;0.8,J1032&lt;=1),1))))),REFERENCIAS!$C:$D,2,0)*VLOOKUP($J$2,PONDERADORES!A:P,IF(AND(INFORMACION!$T1032='REFERENCIAS RIESGO'!$C$36,INFORMACION!$F1032=REFERENCIAS!$C$24),16,IF(INFORMACION!$T1032='REFERENCIAS RIESGO'!$C$36,13,IF(INFORMACION!$F1032=REFERENCIAS!$C$24,10,7))),0)</f>
        <v>#REF!</v>
      </c>
      <c r="Y1032" s="68">
        <f>+VLOOKUP(M1032,REFERENCIAS!$C:$D,2,0)*VLOOKUP($M$2,PONDERADORES!$A$7:$G$9,7,0)+VLOOKUP(N1032,REFERENCIAS!$C:$D,2,0)*VLOOKUP($N$2,PONDERADORES!$A$7:$G$9,7,0)+VLOOKUP(O1032,REFERENCIAS!$C:$D,2,0)*VLOOKUP($O$2,PONDERADORES!$A$7:$G$9,7,0)</f>
        <v>0.2</v>
      </c>
      <c r="Z1032" s="2">
        <f>+VLOOKUP(IF(R1032&lt;0.1,0,IF(AND(R1032&gt;=0.1,R1032&lt;0.2),0.1,IF(AND(R1032&gt;=0.2,R1032&lt;0.3),0.2,IF(R1032&gt;0.3,0.3,)))),REFERENCIAS!$C:$D,2,0)*VLOOKUP($R$2,PONDERADORES!$A$11:$G$11,7,0)</f>
        <v>15</v>
      </c>
      <c r="AA1032" s="92"/>
      <c r="AB1032" s="95" t="e">
        <f t="shared" ca="1" si="63"/>
        <v>#REF!</v>
      </c>
      <c r="AC1032" s="23" t="e">
        <f ca="1">IF(AB1032&gt;REFERENCIAS!$C$62,REFERENCIAS!$B$62,IF(AND(AB1032&gt;=REFERENCIAS!$C$63,AB1032&lt;REFERENCIAS!$D$63),REFERENCIAS!$B$63,IF(AND(AB1032&gt;REFERENCIAS!$C$64,AB1032&lt;=REFERENCIAS!$D$64),REFERENCIAS!$B$64,IF(AND(AB1032&gt;=REFERENCIAS!$C$65,AB1032&lt;REFERENCIAS!$D$65),REFERENCIAS!$B$65, "Revisar"))))</f>
        <v>#REF!</v>
      </c>
      <c r="AD1032" s="94" t="e">
        <f ca="1">VLOOKUP(AC1032,REFERENCIAS!$B$62:$G$65,4,FALSE)</f>
        <v>#REF!</v>
      </c>
    </row>
    <row r="1033" spans="1:30" ht="17.25" x14ac:dyDescent="0.25">
      <c r="A1033" s="74"/>
      <c r="B1033" s="19"/>
      <c r="C1033" s="19"/>
      <c r="D1033" s="50"/>
      <c r="E1033" s="73"/>
      <c r="F1033" s="74"/>
      <c r="G1033" s="9"/>
      <c r="H1033" s="48"/>
      <c r="I1033" s="49">
        <f t="shared" ca="1" si="61"/>
        <v>2022</v>
      </c>
      <c r="J1033" s="22">
        <f t="shared" ca="1" si="60"/>
        <v>1</v>
      </c>
      <c r="K1033" s="19"/>
      <c r="L1033" s="73"/>
      <c r="M1033" s="74"/>
      <c r="N1033" s="19"/>
      <c r="O1033" s="73"/>
      <c r="P1033" s="82">
        <v>1</v>
      </c>
      <c r="Q1033" s="24">
        <v>1</v>
      </c>
      <c r="R1033" s="81">
        <f t="shared" si="62"/>
        <v>1</v>
      </c>
      <c r="S1033" s="87"/>
      <c r="T1033" s="19"/>
      <c r="U1033" s="25"/>
      <c r="V1033" s="25"/>
      <c r="W1033" s="81"/>
      <c r="X1033" s="91" t="e">
        <f ca="1">+VLOOKUP(#REF!,REFERENCIAS!$C:$D,2,0)*VLOOKUP(#REF!,PONDERADORES!A:P,IF(AND(INFORMACION!$T1033='REFERENCIAS RIESGO'!$C$36,INFORMACION!$F1033=REFERENCIAS!$C$24),16,IF(INFORMACION!$T1033='REFERENCIAS RIESGO'!$C$36,13,IF(INFORMACION!$F1033=REFERENCIAS!$C$24,10,7))),0)+VLOOKUP(K1033,REFERENCIAS!$C:$D,2,0)*VLOOKUP($K$2,PONDERADORES!A:P,IF(AND(INFORMACION!$T1033='REFERENCIAS RIESGO'!$C$36,INFORMACION!$F1033=REFERENCIAS!$C$24),16,IF(INFORMACION!$T1033='REFERENCIAS RIESGO'!$C$36,13,IF(INFORMACION!$F1033=REFERENCIAS!$C$24,10,7))),0)+VLOOKUP(L1033,REFERENCIAS!$C:$D,2,0)*VLOOKUP($L$2,PONDERADORES!A:P,IF(AND(INFORMACION!$T1033='REFERENCIAS RIESGO'!$C$36,INFORMACION!$F1033=REFERENCIAS!$C$24),16,IF(INFORMACION!$T1033='REFERENCIAS RIESGO'!$C$36,13,IF(INFORMACION!$F1033=REFERENCIAS!$C$24,10,7))),0)+VLOOKUP(F1033,REFERENCIAS!$C:$D,2,0)*VLOOKUP($F$2,PONDERADORES!A:P,IF(AND(INFORMACION!$T1033='REFERENCIAS RIESGO'!$C$36,INFORMACION!$F1033=REFERENCIAS!$C$24),16,IF(INFORMACION!$T1033='REFERENCIAS RIESGO'!$C$36,13,IF(INFORMACION!$F1033=REFERENCIAS!$C$24,10,7))),0)+VLOOKUP(T1033,REFERENCIAS!$C:$D,2,0)*VLOOKUP($T$2,PONDERADORES!A:P,IF(AND(INFORMACION!$T1033='REFERENCIAS RIESGO'!$C$36,INFORMACION!$F1033=REFERENCIAS!$C$24),16,IF(INFORMACION!$T1033='REFERENCIAS RIESGO'!$C$36,13,IF(INFORMACION!$F1033=REFERENCIAS!$C$24,10,7))),0)+VLOOKUP(IF(J1033&lt;=0.2,0.2,IF(AND(J1033&gt;0.2,J1033&lt;=0.4),0.4,IF(AND(J1033&gt;0.4,J1033&lt;=0.6),0.6,IF(AND(J1033&gt;0.6,J1033&lt;=0.8),0.8,IF(AND(J1033&gt;0.8,J1033&lt;=1),1))))),REFERENCIAS!$C:$D,2,0)*VLOOKUP($J$2,PONDERADORES!A:P,IF(AND(INFORMACION!$T1033='REFERENCIAS RIESGO'!$C$36,INFORMACION!$F1033=REFERENCIAS!$C$24),16,IF(INFORMACION!$T1033='REFERENCIAS RIESGO'!$C$36,13,IF(INFORMACION!$F1033=REFERENCIAS!$C$24,10,7))),0)</f>
        <v>#REF!</v>
      </c>
      <c r="Y1033" s="68">
        <f>+VLOOKUP(M1033,REFERENCIAS!$C:$D,2,0)*VLOOKUP($M$2,PONDERADORES!$A$7:$G$9,7,0)+VLOOKUP(N1033,REFERENCIAS!$C:$D,2,0)*VLOOKUP($N$2,PONDERADORES!$A$7:$G$9,7,0)+VLOOKUP(O1033,REFERENCIAS!$C:$D,2,0)*VLOOKUP($O$2,PONDERADORES!$A$7:$G$9,7,0)</f>
        <v>0.2</v>
      </c>
      <c r="Z1033" s="2">
        <f>+VLOOKUP(IF(R1033&lt;0.1,0,IF(AND(R1033&gt;=0.1,R1033&lt;0.2),0.1,IF(AND(R1033&gt;=0.2,R1033&lt;0.3),0.2,IF(R1033&gt;0.3,0.3,)))),REFERENCIAS!$C:$D,2,0)*VLOOKUP($R$2,PONDERADORES!$A$11:$G$11,7,0)</f>
        <v>15</v>
      </c>
      <c r="AA1033" s="92"/>
      <c r="AB1033" s="95" t="e">
        <f t="shared" ca="1" si="63"/>
        <v>#REF!</v>
      </c>
      <c r="AC1033" s="23" t="e">
        <f ca="1">IF(AB1033&gt;REFERENCIAS!$C$62,REFERENCIAS!$B$62,IF(AND(AB1033&gt;=REFERENCIAS!$C$63,AB1033&lt;REFERENCIAS!$D$63),REFERENCIAS!$B$63,IF(AND(AB1033&gt;REFERENCIAS!$C$64,AB1033&lt;=REFERENCIAS!$D$64),REFERENCIAS!$B$64,IF(AND(AB1033&gt;=REFERENCIAS!$C$65,AB1033&lt;REFERENCIAS!$D$65),REFERENCIAS!$B$65, "Revisar"))))</f>
        <v>#REF!</v>
      </c>
      <c r="AD1033" s="94" t="e">
        <f ca="1">VLOOKUP(AC1033,REFERENCIAS!$B$62:$G$65,4,FALSE)</f>
        <v>#REF!</v>
      </c>
    </row>
    <row r="1034" spans="1:30" ht="17.25" x14ac:dyDescent="0.25">
      <c r="A1034" s="74"/>
      <c r="B1034" s="19"/>
      <c r="C1034" s="19"/>
      <c r="D1034" s="50"/>
      <c r="E1034" s="73"/>
      <c r="F1034" s="74"/>
      <c r="G1034" s="9"/>
      <c r="H1034" s="48"/>
      <c r="I1034" s="49">
        <f t="shared" ca="1" si="61"/>
        <v>2022</v>
      </c>
      <c r="J1034" s="22">
        <f t="shared" ca="1" si="60"/>
        <v>1</v>
      </c>
      <c r="K1034" s="19"/>
      <c r="L1034" s="73"/>
      <c r="M1034" s="74"/>
      <c r="N1034" s="19"/>
      <c r="O1034" s="73"/>
      <c r="P1034" s="82">
        <v>1</v>
      </c>
      <c r="Q1034" s="24">
        <v>1</v>
      </c>
      <c r="R1034" s="81">
        <f t="shared" si="62"/>
        <v>1</v>
      </c>
      <c r="S1034" s="87"/>
      <c r="T1034" s="19"/>
      <c r="U1034" s="25"/>
      <c r="V1034" s="25"/>
      <c r="W1034" s="81"/>
      <c r="X1034" s="91" t="e">
        <f ca="1">+VLOOKUP(#REF!,REFERENCIAS!$C:$D,2,0)*VLOOKUP(#REF!,PONDERADORES!A:P,IF(AND(INFORMACION!$T1034='REFERENCIAS RIESGO'!$C$36,INFORMACION!$F1034=REFERENCIAS!$C$24),16,IF(INFORMACION!$T1034='REFERENCIAS RIESGO'!$C$36,13,IF(INFORMACION!$F1034=REFERENCIAS!$C$24,10,7))),0)+VLOOKUP(K1034,REFERENCIAS!$C:$D,2,0)*VLOOKUP($K$2,PONDERADORES!A:P,IF(AND(INFORMACION!$T1034='REFERENCIAS RIESGO'!$C$36,INFORMACION!$F1034=REFERENCIAS!$C$24),16,IF(INFORMACION!$T1034='REFERENCIAS RIESGO'!$C$36,13,IF(INFORMACION!$F1034=REFERENCIAS!$C$24,10,7))),0)+VLOOKUP(L1034,REFERENCIAS!$C:$D,2,0)*VLOOKUP($L$2,PONDERADORES!A:P,IF(AND(INFORMACION!$T1034='REFERENCIAS RIESGO'!$C$36,INFORMACION!$F1034=REFERENCIAS!$C$24),16,IF(INFORMACION!$T1034='REFERENCIAS RIESGO'!$C$36,13,IF(INFORMACION!$F1034=REFERENCIAS!$C$24,10,7))),0)+VLOOKUP(F1034,REFERENCIAS!$C:$D,2,0)*VLOOKUP($F$2,PONDERADORES!A:P,IF(AND(INFORMACION!$T1034='REFERENCIAS RIESGO'!$C$36,INFORMACION!$F1034=REFERENCIAS!$C$24),16,IF(INFORMACION!$T1034='REFERENCIAS RIESGO'!$C$36,13,IF(INFORMACION!$F1034=REFERENCIAS!$C$24,10,7))),0)+VLOOKUP(T1034,REFERENCIAS!$C:$D,2,0)*VLOOKUP($T$2,PONDERADORES!A:P,IF(AND(INFORMACION!$T1034='REFERENCIAS RIESGO'!$C$36,INFORMACION!$F1034=REFERENCIAS!$C$24),16,IF(INFORMACION!$T1034='REFERENCIAS RIESGO'!$C$36,13,IF(INFORMACION!$F1034=REFERENCIAS!$C$24,10,7))),0)+VLOOKUP(IF(J1034&lt;=0.2,0.2,IF(AND(J1034&gt;0.2,J1034&lt;=0.4),0.4,IF(AND(J1034&gt;0.4,J1034&lt;=0.6),0.6,IF(AND(J1034&gt;0.6,J1034&lt;=0.8),0.8,IF(AND(J1034&gt;0.8,J1034&lt;=1),1))))),REFERENCIAS!$C:$D,2,0)*VLOOKUP($J$2,PONDERADORES!A:P,IF(AND(INFORMACION!$T1034='REFERENCIAS RIESGO'!$C$36,INFORMACION!$F1034=REFERENCIAS!$C$24),16,IF(INFORMACION!$T1034='REFERENCIAS RIESGO'!$C$36,13,IF(INFORMACION!$F1034=REFERENCIAS!$C$24,10,7))),0)</f>
        <v>#REF!</v>
      </c>
      <c r="Y1034" s="68">
        <f>+VLOOKUP(M1034,REFERENCIAS!$C:$D,2,0)*VLOOKUP($M$2,PONDERADORES!$A$7:$G$9,7,0)+VLOOKUP(N1034,REFERENCIAS!$C:$D,2,0)*VLOOKUP($N$2,PONDERADORES!$A$7:$G$9,7,0)+VLOOKUP(O1034,REFERENCIAS!$C:$D,2,0)*VLOOKUP($O$2,PONDERADORES!$A$7:$G$9,7,0)</f>
        <v>0.2</v>
      </c>
      <c r="Z1034" s="2">
        <f>+VLOOKUP(IF(R1034&lt;0.1,0,IF(AND(R1034&gt;=0.1,R1034&lt;0.2),0.1,IF(AND(R1034&gt;=0.2,R1034&lt;0.3),0.2,IF(R1034&gt;0.3,0.3,)))),REFERENCIAS!$C:$D,2,0)*VLOOKUP($R$2,PONDERADORES!$A$11:$G$11,7,0)</f>
        <v>15</v>
      </c>
      <c r="AA1034" s="92"/>
      <c r="AB1034" s="95" t="e">
        <f t="shared" ca="1" si="63"/>
        <v>#REF!</v>
      </c>
      <c r="AC1034" s="23" t="e">
        <f ca="1">IF(AB1034&gt;REFERENCIAS!$C$62,REFERENCIAS!$B$62,IF(AND(AB1034&gt;=REFERENCIAS!$C$63,AB1034&lt;REFERENCIAS!$D$63),REFERENCIAS!$B$63,IF(AND(AB1034&gt;REFERENCIAS!$C$64,AB1034&lt;=REFERENCIAS!$D$64),REFERENCIAS!$B$64,IF(AND(AB1034&gt;=REFERENCIAS!$C$65,AB1034&lt;REFERENCIAS!$D$65),REFERENCIAS!$B$65, "Revisar"))))</f>
        <v>#REF!</v>
      </c>
      <c r="AD1034" s="94" t="e">
        <f ca="1">VLOOKUP(AC1034,REFERENCIAS!$B$62:$G$65,4,FALSE)</f>
        <v>#REF!</v>
      </c>
    </row>
    <row r="1035" spans="1:30" ht="17.25" x14ac:dyDescent="0.25">
      <c r="A1035" s="74"/>
      <c r="B1035" s="19"/>
      <c r="C1035" s="19"/>
      <c r="D1035" s="50"/>
      <c r="E1035" s="73"/>
      <c r="F1035" s="74"/>
      <c r="G1035" s="9"/>
      <c r="H1035" s="48"/>
      <c r="I1035" s="49">
        <f t="shared" ca="1" si="61"/>
        <v>2022</v>
      </c>
      <c r="J1035" s="22">
        <f t="shared" ca="1" si="60"/>
        <v>1</v>
      </c>
      <c r="K1035" s="19"/>
      <c r="L1035" s="73"/>
      <c r="M1035" s="74"/>
      <c r="N1035" s="19"/>
      <c r="O1035" s="73"/>
      <c r="P1035" s="82">
        <v>1</v>
      </c>
      <c r="Q1035" s="24">
        <v>1</v>
      </c>
      <c r="R1035" s="81">
        <f t="shared" si="62"/>
        <v>1</v>
      </c>
      <c r="S1035" s="87"/>
      <c r="T1035" s="19"/>
      <c r="U1035" s="25"/>
      <c r="V1035" s="25"/>
      <c r="W1035" s="81"/>
      <c r="X1035" s="91" t="e">
        <f ca="1">+VLOOKUP(#REF!,REFERENCIAS!$C:$D,2,0)*VLOOKUP(#REF!,PONDERADORES!A:P,IF(AND(INFORMACION!$T1035='REFERENCIAS RIESGO'!$C$36,INFORMACION!$F1035=REFERENCIAS!$C$24),16,IF(INFORMACION!$T1035='REFERENCIAS RIESGO'!$C$36,13,IF(INFORMACION!$F1035=REFERENCIAS!$C$24,10,7))),0)+VLOOKUP(K1035,REFERENCIAS!$C:$D,2,0)*VLOOKUP($K$2,PONDERADORES!A:P,IF(AND(INFORMACION!$T1035='REFERENCIAS RIESGO'!$C$36,INFORMACION!$F1035=REFERENCIAS!$C$24),16,IF(INFORMACION!$T1035='REFERENCIAS RIESGO'!$C$36,13,IF(INFORMACION!$F1035=REFERENCIAS!$C$24,10,7))),0)+VLOOKUP(L1035,REFERENCIAS!$C:$D,2,0)*VLOOKUP($L$2,PONDERADORES!A:P,IF(AND(INFORMACION!$T1035='REFERENCIAS RIESGO'!$C$36,INFORMACION!$F1035=REFERENCIAS!$C$24),16,IF(INFORMACION!$T1035='REFERENCIAS RIESGO'!$C$36,13,IF(INFORMACION!$F1035=REFERENCIAS!$C$24,10,7))),0)+VLOOKUP(F1035,REFERENCIAS!$C:$D,2,0)*VLOOKUP($F$2,PONDERADORES!A:P,IF(AND(INFORMACION!$T1035='REFERENCIAS RIESGO'!$C$36,INFORMACION!$F1035=REFERENCIAS!$C$24),16,IF(INFORMACION!$T1035='REFERENCIAS RIESGO'!$C$36,13,IF(INFORMACION!$F1035=REFERENCIAS!$C$24,10,7))),0)+VLOOKUP(T1035,REFERENCIAS!$C:$D,2,0)*VLOOKUP($T$2,PONDERADORES!A:P,IF(AND(INFORMACION!$T1035='REFERENCIAS RIESGO'!$C$36,INFORMACION!$F1035=REFERENCIAS!$C$24),16,IF(INFORMACION!$T1035='REFERENCIAS RIESGO'!$C$36,13,IF(INFORMACION!$F1035=REFERENCIAS!$C$24,10,7))),0)+VLOOKUP(IF(J1035&lt;=0.2,0.2,IF(AND(J1035&gt;0.2,J1035&lt;=0.4),0.4,IF(AND(J1035&gt;0.4,J1035&lt;=0.6),0.6,IF(AND(J1035&gt;0.6,J1035&lt;=0.8),0.8,IF(AND(J1035&gt;0.8,J1035&lt;=1),1))))),REFERENCIAS!$C:$D,2,0)*VLOOKUP($J$2,PONDERADORES!A:P,IF(AND(INFORMACION!$T1035='REFERENCIAS RIESGO'!$C$36,INFORMACION!$F1035=REFERENCIAS!$C$24),16,IF(INFORMACION!$T1035='REFERENCIAS RIESGO'!$C$36,13,IF(INFORMACION!$F1035=REFERENCIAS!$C$24,10,7))),0)</f>
        <v>#REF!</v>
      </c>
      <c r="Y1035" s="68">
        <f>+VLOOKUP(M1035,REFERENCIAS!$C:$D,2,0)*VLOOKUP($M$2,PONDERADORES!$A$7:$G$9,7,0)+VLOOKUP(N1035,REFERENCIAS!$C:$D,2,0)*VLOOKUP($N$2,PONDERADORES!$A$7:$G$9,7,0)+VLOOKUP(O1035,REFERENCIAS!$C:$D,2,0)*VLOOKUP($O$2,PONDERADORES!$A$7:$G$9,7,0)</f>
        <v>0.2</v>
      </c>
      <c r="Z1035" s="2">
        <f>+VLOOKUP(IF(R1035&lt;0.1,0,IF(AND(R1035&gt;=0.1,R1035&lt;0.2),0.1,IF(AND(R1035&gt;=0.2,R1035&lt;0.3),0.2,IF(R1035&gt;0.3,0.3,)))),REFERENCIAS!$C:$D,2,0)*VLOOKUP($R$2,PONDERADORES!$A$11:$G$11,7,0)</f>
        <v>15</v>
      </c>
      <c r="AA1035" s="92"/>
      <c r="AB1035" s="95" t="e">
        <f t="shared" ca="1" si="63"/>
        <v>#REF!</v>
      </c>
      <c r="AC1035" s="23" t="e">
        <f ca="1">IF(AB1035&gt;REFERENCIAS!$C$62,REFERENCIAS!$B$62,IF(AND(AB1035&gt;=REFERENCIAS!$C$63,AB1035&lt;REFERENCIAS!$D$63),REFERENCIAS!$B$63,IF(AND(AB1035&gt;REFERENCIAS!$C$64,AB1035&lt;=REFERENCIAS!$D$64),REFERENCIAS!$B$64,IF(AND(AB1035&gt;=REFERENCIAS!$C$65,AB1035&lt;REFERENCIAS!$D$65),REFERENCIAS!$B$65, "Revisar"))))</f>
        <v>#REF!</v>
      </c>
      <c r="AD1035" s="94" t="e">
        <f ca="1">VLOOKUP(AC1035,REFERENCIAS!$B$62:$G$65,4,FALSE)</f>
        <v>#REF!</v>
      </c>
    </row>
    <row r="1036" spans="1:30" ht="17.25" x14ac:dyDescent="0.25">
      <c r="A1036" s="74"/>
      <c r="B1036" s="19"/>
      <c r="C1036" s="19"/>
      <c r="D1036" s="50"/>
      <c r="E1036" s="73"/>
      <c r="F1036" s="74"/>
      <c r="G1036" s="9"/>
      <c r="H1036" s="48"/>
      <c r="I1036" s="49">
        <f t="shared" ca="1" si="61"/>
        <v>2022</v>
      </c>
      <c r="J1036" s="22">
        <f t="shared" ca="1" si="60"/>
        <v>1</v>
      </c>
      <c r="K1036" s="19"/>
      <c r="L1036" s="73"/>
      <c r="M1036" s="74"/>
      <c r="N1036" s="19"/>
      <c r="O1036" s="73"/>
      <c r="P1036" s="82">
        <v>1</v>
      </c>
      <c r="Q1036" s="24">
        <v>1</v>
      </c>
      <c r="R1036" s="81">
        <f t="shared" si="62"/>
        <v>1</v>
      </c>
      <c r="S1036" s="87"/>
      <c r="T1036" s="19"/>
      <c r="U1036" s="25"/>
      <c r="V1036" s="25"/>
      <c r="W1036" s="81"/>
      <c r="X1036" s="91" t="e">
        <f ca="1">+VLOOKUP(#REF!,REFERENCIAS!$C:$D,2,0)*VLOOKUP(#REF!,PONDERADORES!A:P,IF(AND(INFORMACION!$T1036='REFERENCIAS RIESGO'!$C$36,INFORMACION!$F1036=REFERENCIAS!$C$24),16,IF(INFORMACION!$T1036='REFERENCIAS RIESGO'!$C$36,13,IF(INFORMACION!$F1036=REFERENCIAS!$C$24,10,7))),0)+VLOOKUP(K1036,REFERENCIAS!$C:$D,2,0)*VLOOKUP($K$2,PONDERADORES!A:P,IF(AND(INFORMACION!$T1036='REFERENCIAS RIESGO'!$C$36,INFORMACION!$F1036=REFERENCIAS!$C$24),16,IF(INFORMACION!$T1036='REFERENCIAS RIESGO'!$C$36,13,IF(INFORMACION!$F1036=REFERENCIAS!$C$24,10,7))),0)+VLOOKUP(L1036,REFERENCIAS!$C:$D,2,0)*VLOOKUP($L$2,PONDERADORES!A:P,IF(AND(INFORMACION!$T1036='REFERENCIAS RIESGO'!$C$36,INFORMACION!$F1036=REFERENCIAS!$C$24),16,IF(INFORMACION!$T1036='REFERENCIAS RIESGO'!$C$36,13,IF(INFORMACION!$F1036=REFERENCIAS!$C$24,10,7))),0)+VLOOKUP(F1036,REFERENCIAS!$C:$D,2,0)*VLOOKUP($F$2,PONDERADORES!A:P,IF(AND(INFORMACION!$T1036='REFERENCIAS RIESGO'!$C$36,INFORMACION!$F1036=REFERENCIAS!$C$24),16,IF(INFORMACION!$T1036='REFERENCIAS RIESGO'!$C$36,13,IF(INFORMACION!$F1036=REFERENCIAS!$C$24,10,7))),0)+VLOOKUP(T1036,REFERENCIAS!$C:$D,2,0)*VLOOKUP($T$2,PONDERADORES!A:P,IF(AND(INFORMACION!$T1036='REFERENCIAS RIESGO'!$C$36,INFORMACION!$F1036=REFERENCIAS!$C$24),16,IF(INFORMACION!$T1036='REFERENCIAS RIESGO'!$C$36,13,IF(INFORMACION!$F1036=REFERENCIAS!$C$24,10,7))),0)+VLOOKUP(IF(J1036&lt;=0.2,0.2,IF(AND(J1036&gt;0.2,J1036&lt;=0.4),0.4,IF(AND(J1036&gt;0.4,J1036&lt;=0.6),0.6,IF(AND(J1036&gt;0.6,J1036&lt;=0.8),0.8,IF(AND(J1036&gt;0.8,J1036&lt;=1),1))))),REFERENCIAS!$C:$D,2,0)*VLOOKUP($J$2,PONDERADORES!A:P,IF(AND(INFORMACION!$T1036='REFERENCIAS RIESGO'!$C$36,INFORMACION!$F1036=REFERENCIAS!$C$24),16,IF(INFORMACION!$T1036='REFERENCIAS RIESGO'!$C$36,13,IF(INFORMACION!$F1036=REFERENCIAS!$C$24,10,7))),0)</f>
        <v>#REF!</v>
      </c>
      <c r="Y1036" s="68">
        <f>+VLOOKUP(M1036,REFERENCIAS!$C:$D,2,0)*VLOOKUP($M$2,PONDERADORES!$A$7:$G$9,7,0)+VLOOKUP(N1036,REFERENCIAS!$C:$D,2,0)*VLOOKUP($N$2,PONDERADORES!$A$7:$G$9,7,0)+VLOOKUP(O1036,REFERENCIAS!$C:$D,2,0)*VLOOKUP($O$2,PONDERADORES!$A$7:$G$9,7,0)</f>
        <v>0.2</v>
      </c>
      <c r="Z1036" s="2">
        <f>+VLOOKUP(IF(R1036&lt;0.1,0,IF(AND(R1036&gt;=0.1,R1036&lt;0.2),0.1,IF(AND(R1036&gt;=0.2,R1036&lt;0.3),0.2,IF(R1036&gt;0.3,0.3,)))),REFERENCIAS!$C:$D,2,0)*VLOOKUP($R$2,PONDERADORES!$A$11:$G$11,7,0)</f>
        <v>15</v>
      </c>
      <c r="AA1036" s="92"/>
      <c r="AB1036" s="95" t="e">
        <f t="shared" ca="1" si="63"/>
        <v>#REF!</v>
      </c>
      <c r="AC1036" s="23" t="e">
        <f ca="1">IF(AB1036&gt;REFERENCIAS!$C$62,REFERENCIAS!$B$62,IF(AND(AB1036&gt;=REFERENCIAS!$C$63,AB1036&lt;REFERENCIAS!$D$63),REFERENCIAS!$B$63,IF(AND(AB1036&gt;REFERENCIAS!$C$64,AB1036&lt;=REFERENCIAS!$D$64),REFERENCIAS!$B$64,IF(AND(AB1036&gt;=REFERENCIAS!$C$65,AB1036&lt;REFERENCIAS!$D$65),REFERENCIAS!$B$65, "Revisar"))))</f>
        <v>#REF!</v>
      </c>
      <c r="AD1036" s="94" t="e">
        <f ca="1">VLOOKUP(AC1036,REFERENCIAS!$B$62:$G$65,4,FALSE)</f>
        <v>#REF!</v>
      </c>
    </row>
    <row r="1037" spans="1:30" ht="17.25" x14ac:dyDescent="0.25">
      <c r="A1037" s="74"/>
      <c r="B1037" s="19"/>
      <c r="C1037" s="19"/>
      <c r="D1037" s="50"/>
      <c r="E1037" s="73"/>
      <c r="F1037" s="74"/>
      <c r="G1037" s="9"/>
      <c r="H1037" s="48"/>
      <c r="I1037" s="49">
        <f t="shared" ca="1" si="61"/>
        <v>2022</v>
      </c>
      <c r="J1037" s="22">
        <f t="shared" ca="1" si="60"/>
        <v>1</v>
      </c>
      <c r="K1037" s="19"/>
      <c r="L1037" s="73"/>
      <c r="M1037" s="74"/>
      <c r="N1037" s="19"/>
      <c r="O1037" s="73"/>
      <c r="P1037" s="82">
        <v>1</v>
      </c>
      <c r="Q1037" s="24">
        <v>1</v>
      </c>
      <c r="R1037" s="81">
        <f t="shared" si="62"/>
        <v>1</v>
      </c>
      <c r="S1037" s="87"/>
      <c r="T1037" s="19"/>
      <c r="U1037" s="25"/>
      <c r="V1037" s="25"/>
      <c r="W1037" s="81"/>
      <c r="X1037" s="91" t="e">
        <f ca="1">+VLOOKUP(#REF!,REFERENCIAS!$C:$D,2,0)*VLOOKUP(#REF!,PONDERADORES!A:P,IF(AND(INFORMACION!$T1037='REFERENCIAS RIESGO'!$C$36,INFORMACION!$F1037=REFERENCIAS!$C$24),16,IF(INFORMACION!$T1037='REFERENCIAS RIESGO'!$C$36,13,IF(INFORMACION!$F1037=REFERENCIAS!$C$24,10,7))),0)+VLOOKUP(K1037,REFERENCIAS!$C:$D,2,0)*VLOOKUP($K$2,PONDERADORES!A:P,IF(AND(INFORMACION!$T1037='REFERENCIAS RIESGO'!$C$36,INFORMACION!$F1037=REFERENCIAS!$C$24),16,IF(INFORMACION!$T1037='REFERENCIAS RIESGO'!$C$36,13,IF(INFORMACION!$F1037=REFERENCIAS!$C$24,10,7))),0)+VLOOKUP(L1037,REFERENCIAS!$C:$D,2,0)*VLOOKUP($L$2,PONDERADORES!A:P,IF(AND(INFORMACION!$T1037='REFERENCIAS RIESGO'!$C$36,INFORMACION!$F1037=REFERENCIAS!$C$24),16,IF(INFORMACION!$T1037='REFERENCIAS RIESGO'!$C$36,13,IF(INFORMACION!$F1037=REFERENCIAS!$C$24,10,7))),0)+VLOOKUP(F1037,REFERENCIAS!$C:$D,2,0)*VLOOKUP($F$2,PONDERADORES!A:P,IF(AND(INFORMACION!$T1037='REFERENCIAS RIESGO'!$C$36,INFORMACION!$F1037=REFERENCIAS!$C$24),16,IF(INFORMACION!$T1037='REFERENCIAS RIESGO'!$C$36,13,IF(INFORMACION!$F1037=REFERENCIAS!$C$24,10,7))),0)+VLOOKUP(T1037,REFERENCIAS!$C:$D,2,0)*VLOOKUP($T$2,PONDERADORES!A:P,IF(AND(INFORMACION!$T1037='REFERENCIAS RIESGO'!$C$36,INFORMACION!$F1037=REFERENCIAS!$C$24),16,IF(INFORMACION!$T1037='REFERENCIAS RIESGO'!$C$36,13,IF(INFORMACION!$F1037=REFERENCIAS!$C$24,10,7))),0)+VLOOKUP(IF(J1037&lt;=0.2,0.2,IF(AND(J1037&gt;0.2,J1037&lt;=0.4),0.4,IF(AND(J1037&gt;0.4,J1037&lt;=0.6),0.6,IF(AND(J1037&gt;0.6,J1037&lt;=0.8),0.8,IF(AND(J1037&gt;0.8,J1037&lt;=1),1))))),REFERENCIAS!$C:$D,2,0)*VLOOKUP($J$2,PONDERADORES!A:P,IF(AND(INFORMACION!$T1037='REFERENCIAS RIESGO'!$C$36,INFORMACION!$F1037=REFERENCIAS!$C$24),16,IF(INFORMACION!$T1037='REFERENCIAS RIESGO'!$C$36,13,IF(INFORMACION!$F1037=REFERENCIAS!$C$24,10,7))),0)</f>
        <v>#REF!</v>
      </c>
      <c r="Y1037" s="68">
        <f>+VLOOKUP(M1037,REFERENCIAS!$C:$D,2,0)*VLOOKUP($M$2,PONDERADORES!$A$7:$G$9,7,0)+VLOOKUP(N1037,REFERENCIAS!$C:$D,2,0)*VLOOKUP($N$2,PONDERADORES!$A$7:$G$9,7,0)+VLOOKUP(O1037,REFERENCIAS!$C:$D,2,0)*VLOOKUP($O$2,PONDERADORES!$A$7:$G$9,7,0)</f>
        <v>0.2</v>
      </c>
      <c r="Z1037" s="2">
        <f>+VLOOKUP(IF(R1037&lt;0.1,0,IF(AND(R1037&gt;=0.1,R1037&lt;0.2),0.1,IF(AND(R1037&gt;=0.2,R1037&lt;0.3),0.2,IF(R1037&gt;0.3,0.3,)))),REFERENCIAS!$C:$D,2,0)*VLOOKUP($R$2,PONDERADORES!$A$11:$G$11,7,0)</f>
        <v>15</v>
      </c>
      <c r="AA1037" s="92"/>
      <c r="AB1037" s="95" t="e">
        <f t="shared" ca="1" si="63"/>
        <v>#REF!</v>
      </c>
      <c r="AC1037" s="23" t="e">
        <f ca="1">IF(AB1037&gt;REFERENCIAS!$C$62,REFERENCIAS!$B$62,IF(AND(AB1037&gt;=REFERENCIAS!$C$63,AB1037&lt;REFERENCIAS!$D$63),REFERENCIAS!$B$63,IF(AND(AB1037&gt;REFERENCIAS!$C$64,AB1037&lt;=REFERENCIAS!$D$64),REFERENCIAS!$B$64,IF(AND(AB1037&gt;=REFERENCIAS!$C$65,AB1037&lt;REFERENCIAS!$D$65),REFERENCIAS!$B$65, "Revisar"))))</f>
        <v>#REF!</v>
      </c>
      <c r="AD1037" s="94" t="e">
        <f ca="1">VLOOKUP(AC1037,REFERENCIAS!$B$62:$G$65,4,FALSE)</f>
        <v>#REF!</v>
      </c>
    </row>
    <row r="1038" spans="1:30" ht="17.25" x14ac:dyDescent="0.25">
      <c r="A1038" s="74"/>
      <c r="B1038" s="19"/>
      <c r="C1038" s="19"/>
      <c r="D1038" s="50"/>
      <c r="E1038" s="73"/>
      <c r="F1038" s="74"/>
      <c r="G1038" s="9"/>
      <c r="H1038" s="48"/>
      <c r="I1038" s="49">
        <f t="shared" ca="1" si="61"/>
        <v>2022</v>
      </c>
      <c r="J1038" s="22">
        <f t="shared" ca="1" si="60"/>
        <v>1</v>
      </c>
      <c r="K1038" s="19"/>
      <c r="L1038" s="73"/>
      <c r="M1038" s="74"/>
      <c r="N1038" s="19"/>
      <c r="O1038" s="73"/>
      <c r="P1038" s="82">
        <v>1</v>
      </c>
      <c r="Q1038" s="24">
        <v>1</v>
      </c>
      <c r="R1038" s="81">
        <f t="shared" si="62"/>
        <v>1</v>
      </c>
      <c r="S1038" s="87"/>
      <c r="T1038" s="19"/>
      <c r="U1038" s="25"/>
      <c r="V1038" s="25"/>
      <c r="W1038" s="81"/>
      <c r="X1038" s="91" t="e">
        <f ca="1">+VLOOKUP(#REF!,REFERENCIAS!$C:$D,2,0)*VLOOKUP(#REF!,PONDERADORES!A:P,IF(AND(INFORMACION!$T1038='REFERENCIAS RIESGO'!$C$36,INFORMACION!$F1038=REFERENCIAS!$C$24),16,IF(INFORMACION!$T1038='REFERENCIAS RIESGO'!$C$36,13,IF(INFORMACION!$F1038=REFERENCIAS!$C$24,10,7))),0)+VLOOKUP(K1038,REFERENCIAS!$C:$D,2,0)*VLOOKUP($K$2,PONDERADORES!A:P,IF(AND(INFORMACION!$T1038='REFERENCIAS RIESGO'!$C$36,INFORMACION!$F1038=REFERENCIAS!$C$24),16,IF(INFORMACION!$T1038='REFERENCIAS RIESGO'!$C$36,13,IF(INFORMACION!$F1038=REFERENCIAS!$C$24,10,7))),0)+VLOOKUP(L1038,REFERENCIAS!$C:$D,2,0)*VLOOKUP($L$2,PONDERADORES!A:P,IF(AND(INFORMACION!$T1038='REFERENCIAS RIESGO'!$C$36,INFORMACION!$F1038=REFERENCIAS!$C$24),16,IF(INFORMACION!$T1038='REFERENCIAS RIESGO'!$C$36,13,IF(INFORMACION!$F1038=REFERENCIAS!$C$24,10,7))),0)+VLOOKUP(F1038,REFERENCIAS!$C:$D,2,0)*VLOOKUP($F$2,PONDERADORES!A:P,IF(AND(INFORMACION!$T1038='REFERENCIAS RIESGO'!$C$36,INFORMACION!$F1038=REFERENCIAS!$C$24),16,IF(INFORMACION!$T1038='REFERENCIAS RIESGO'!$C$36,13,IF(INFORMACION!$F1038=REFERENCIAS!$C$24,10,7))),0)+VLOOKUP(T1038,REFERENCIAS!$C:$D,2,0)*VLOOKUP($T$2,PONDERADORES!A:P,IF(AND(INFORMACION!$T1038='REFERENCIAS RIESGO'!$C$36,INFORMACION!$F1038=REFERENCIAS!$C$24),16,IF(INFORMACION!$T1038='REFERENCIAS RIESGO'!$C$36,13,IF(INFORMACION!$F1038=REFERENCIAS!$C$24,10,7))),0)+VLOOKUP(IF(J1038&lt;=0.2,0.2,IF(AND(J1038&gt;0.2,J1038&lt;=0.4),0.4,IF(AND(J1038&gt;0.4,J1038&lt;=0.6),0.6,IF(AND(J1038&gt;0.6,J1038&lt;=0.8),0.8,IF(AND(J1038&gt;0.8,J1038&lt;=1),1))))),REFERENCIAS!$C:$D,2,0)*VLOOKUP($J$2,PONDERADORES!A:P,IF(AND(INFORMACION!$T1038='REFERENCIAS RIESGO'!$C$36,INFORMACION!$F1038=REFERENCIAS!$C$24),16,IF(INFORMACION!$T1038='REFERENCIAS RIESGO'!$C$36,13,IF(INFORMACION!$F1038=REFERENCIAS!$C$24,10,7))),0)</f>
        <v>#REF!</v>
      </c>
      <c r="Y1038" s="68">
        <f>+VLOOKUP(M1038,REFERENCIAS!$C:$D,2,0)*VLOOKUP($M$2,PONDERADORES!$A$7:$G$9,7,0)+VLOOKUP(N1038,REFERENCIAS!$C:$D,2,0)*VLOOKUP($N$2,PONDERADORES!$A$7:$G$9,7,0)+VLOOKUP(O1038,REFERENCIAS!$C:$D,2,0)*VLOOKUP($O$2,PONDERADORES!$A$7:$G$9,7,0)</f>
        <v>0.2</v>
      </c>
      <c r="Z1038" s="2">
        <f>+VLOOKUP(IF(R1038&lt;0.1,0,IF(AND(R1038&gt;=0.1,R1038&lt;0.2),0.1,IF(AND(R1038&gt;=0.2,R1038&lt;0.3),0.2,IF(R1038&gt;0.3,0.3,)))),REFERENCIAS!$C:$D,2,0)*VLOOKUP($R$2,PONDERADORES!$A$11:$G$11,7,0)</f>
        <v>15</v>
      </c>
      <c r="AA1038" s="92"/>
      <c r="AB1038" s="95" t="e">
        <f t="shared" ca="1" si="63"/>
        <v>#REF!</v>
      </c>
      <c r="AC1038" s="23" t="e">
        <f ca="1">IF(AB1038&gt;REFERENCIAS!$C$62,REFERENCIAS!$B$62,IF(AND(AB1038&gt;=REFERENCIAS!$C$63,AB1038&lt;REFERENCIAS!$D$63),REFERENCIAS!$B$63,IF(AND(AB1038&gt;REFERENCIAS!$C$64,AB1038&lt;=REFERENCIAS!$D$64),REFERENCIAS!$B$64,IF(AND(AB1038&gt;=REFERENCIAS!$C$65,AB1038&lt;REFERENCIAS!$D$65),REFERENCIAS!$B$65, "Revisar"))))</f>
        <v>#REF!</v>
      </c>
      <c r="AD1038" s="94" t="e">
        <f ca="1">VLOOKUP(AC1038,REFERENCIAS!$B$62:$G$65,4,FALSE)</f>
        <v>#REF!</v>
      </c>
    </row>
    <row r="1039" spans="1:30" ht="17.25" x14ac:dyDescent="0.25">
      <c r="A1039" s="74"/>
      <c r="B1039" s="19"/>
      <c r="C1039" s="19"/>
      <c r="D1039" s="50"/>
      <c r="E1039" s="73"/>
      <c r="F1039" s="74"/>
      <c r="G1039" s="9"/>
      <c r="H1039" s="48"/>
      <c r="I1039" s="49">
        <f t="shared" ca="1" si="61"/>
        <v>2022</v>
      </c>
      <c r="J1039" s="22">
        <f t="shared" ca="1" si="60"/>
        <v>1</v>
      </c>
      <c r="K1039" s="19"/>
      <c r="L1039" s="73"/>
      <c r="M1039" s="74"/>
      <c r="N1039" s="19"/>
      <c r="O1039" s="73"/>
      <c r="P1039" s="82">
        <v>1</v>
      </c>
      <c r="Q1039" s="24">
        <v>1</v>
      </c>
      <c r="R1039" s="81">
        <f t="shared" si="62"/>
        <v>1</v>
      </c>
      <c r="S1039" s="87"/>
      <c r="T1039" s="19"/>
      <c r="U1039" s="25"/>
      <c r="V1039" s="25"/>
      <c r="W1039" s="81"/>
      <c r="X1039" s="91" t="e">
        <f ca="1">+VLOOKUP(#REF!,REFERENCIAS!$C:$D,2,0)*VLOOKUP(#REF!,PONDERADORES!A:P,IF(AND(INFORMACION!$T1039='REFERENCIAS RIESGO'!$C$36,INFORMACION!$F1039=REFERENCIAS!$C$24),16,IF(INFORMACION!$T1039='REFERENCIAS RIESGO'!$C$36,13,IF(INFORMACION!$F1039=REFERENCIAS!$C$24,10,7))),0)+VLOOKUP(K1039,REFERENCIAS!$C:$D,2,0)*VLOOKUP($K$2,PONDERADORES!A:P,IF(AND(INFORMACION!$T1039='REFERENCIAS RIESGO'!$C$36,INFORMACION!$F1039=REFERENCIAS!$C$24),16,IF(INFORMACION!$T1039='REFERENCIAS RIESGO'!$C$36,13,IF(INFORMACION!$F1039=REFERENCIAS!$C$24,10,7))),0)+VLOOKUP(L1039,REFERENCIAS!$C:$D,2,0)*VLOOKUP($L$2,PONDERADORES!A:P,IF(AND(INFORMACION!$T1039='REFERENCIAS RIESGO'!$C$36,INFORMACION!$F1039=REFERENCIAS!$C$24),16,IF(INFORMACION!$T1039='REFERENCIAS RIESGO'!$C$36,13,IF(INFORMACION!$F1039=REFERENCIAS!$C$24,10,7))),0)+VLOOKUP(F1039,REFERENCIAS!$C:$D,2,0)*VLOOKUP($F$2,PONDERADORES!A:P,IF(AND(INFORMACION!$T1039='REFERENCIAS RIESGO'!$C$36,INFORMACION!$F1039=REFERENCIAS!$C$24),16,IF(INFORMACION!$T1039='REFERENCIAS RIESGO'!$C$36,13,IF(INFORMACION!$F1039=REFERENCIAS!$C$24,10,7))),0)+VLOOKUP(T1039,REFERENCIAS!$C:$D,2,0)*VLOOKUP($T$2,PONDERADORES!A:P,IF(AND(INFORMACION!$T1039='REFERENCIAS RIESGO'!$C$36,INFORMACION!$F1039=REFERENCIAS!$C$24),16,IF(INFORMACION!$T1039='REFERENCIAS RIESGO'!$C$36,13,IF(INFORMACION!$F1039=REFERENCIAS!$C$24,10,7))),0)+VLOOKUP(IF(J1039&lt;=0.2,0.2,IF(AND(J1039&gt;0.2,J1039&lt;=0.4),0.4,IF(AND(J1039&gt;0.4,J1039&lt;=0.6),0.6,IF(AND(J1039&gt;0.6,J1039&lt;=0.8),0.8,IF(AND(J1039&gt;0.8,J1039&lt;=1),1))))),REFERENCIAS!$C:$D,2,0)*VLOOKUP($J$2,PONDERADORES!A:P,IF(AND(INFORMACION!$T1039='REFERENCIAS RIESGO'!$C$36,INFORMACION!$F1039=REFERENCIAS!$C$24),16,IF(INFORMACION!$T1039='REFERENCIAS RIESGO'!$C$36,13,IF(INFORMACION!$F1039=REFERENCIAS!$C$24,10,7))),0)</f>
        <v>#REF!</v>
      </c>
      <c r="Y1039" s="68">
        <f>+VLOOKUP(M1039,REFERENCIAS!$C:$D,2,0)*VLOOKUP($M$2,PONDERADORES!$A$7:$G$9,7,0)+VLOOKUP(N1039,REFERENCIAS!$C:$D,2,0)*VLOOKUP($N$2,PONDERADORES!$A$7:$G$9,7,0)+VLOOKUP(O1039,REFERENCIAS!$C:$D,2,0)*VLOOKUP($O$2,PONDERADORES!$A$7:$G$9,7,0)</f>
        <v>0.2</v>
      </c>
      <c r="Z1039" s="2">
        <f>+VLOOKUP(IF(R1039&lt;0.1,0,IF(AND(R1039&gt;=0.1,R1039&lt;0.2),0.1,IF(AND(R1039&gt;=0.2,R1039&lt;0.3),0.2,IF(R1039&gt;0.3,0.3,)))),REFERENCIAS!$C:$D,2,0)*VLOOKUP($R$2,PONDERADORES!$A$11:$G$11,7,0)</f>
        <v>15</v>
      </c>
      <c r="AA1039" s="92"/>
      <c r="AB1039" s="95" t="e">
        <f t="shared" ca="1" si="63"/>
        <v>#REF!</v>
      </c>
      <c r="AC1039" s="23" t="e">
        <f ca="1">IF(AB1039&gt;REFERENCIAS!$C$62,REFERENCIAS!$B$62,IF(AND(AB1039&gt;=REFERENCIAS!$C$63,AB1039&lt;REFERENCIAS!$D$63),REFERENCIAS!$B$63,IF(AND(AB1039&gt;REFERENCIAS!$C$64,AB1039&lt;=REFERENCIAS!$D$64),REFERENCIAS!$B$64,IF(AND(AB1039&gt;=REFERENCIAS!$C$65,AB1039&lt;REFERENCIAS!$D$65),REFERENCIAS!$B$65, "Revisar"))))</f>
        <v>#REF!</v>
      </c>
      <c r="AD1039" s="94" t="e">
        <f ca="1">VLOOKUP(AC1039,REFERENCIAS!$B$62:$G$65,4,FALSE)</f>
        <v>#REF!</v>
      </c>
    </row>
    <row r="1040" spans="1:30" ht="17.25" x14ac:dyDescent="0.25">
      <c r="A1040" s="74"/>
      <c r="B1040" s="19"/>
      <c r="C1040" s="19"/>
      <c r="D1040" s="50"/>
      <c r="E1040" s="73"/>
      <c r="F1040" s="74"/>
      <c r="G1040" s="9"/>
      <c r="H1040" s="48"/>
      <c r="I1040" s="49">
        <f t="shared" ca="1" si="61"/>
        <v>2022</v>
      </c>
      <c r="J1040" s="22">
        <f t="shared" ca="1" si="60"/>
        <v>1</v>
      </c>
      <c r="K1040" s="19"/>
      <c r="L1040" s="73"/>
      <c r="M1040" s="74"/>
      <c r="N1040" s="19"/>
      <c r="O1040" s="73"/>
      <c r="P1040" s="82">
        <v>1</v>
      </c>
      <c r="Q1040" s="24">
        <v>1</v>
      </c>
      <c r="R1040" s="81">
        <f t="shared" si="62"/>
        <v>1</v>
      </c>
      <c r="S1040" s="87"/>
      <c r="T1040" s="19"/>
      <c r="U1040" s="25"/>
      <c r="V1040" s="25"/>
      <c r="W1040" s="81"/>
      <c r="X1040" s="91" t="e">
        <f ca="1">+VLOOKUP(#REF!,REFERENCIAS!$C:$D,2,0)*VLOOKUP(#REF!,PONDERADORES!A:P,IF(AND(INFORMACION!$T1040='REFERENCIAS RIESGO'!$C$36,INFORMACION!$F1040=REFERENCIAS!$C$24),16,IF(INFORMACION!$T1040='REFERENCIAS RIESGO'!$C$36,13,IF(INFORMACION!$F1040=REFERENCIAS!$C$24,10,7))),0)+VLOOKUP(K1040,REFERENCIAS!$C:$D,2,0)*VLOOKUP($K$2,PONDERADORES!A:P,IF(AND(INFORMACION!$T1040='REFERENCIAS RIESGO'!$C$36,INFORMACION!$F1040=REFERENCIAS!$C$24),16,IF(INFORMACION!$T1040='REFERENCIAS RIESGO'!$C$36,13,IF(INFORMACION!$F1040=REFERENCIAS!$C$24,10,7))),0)+VLOOKUP(L1040,REFERENCIAS!$C:$D,2,0)*VLOOKUP($L$2,PONDERADORES!A:P,IF(AND(INFORMACION!$T1040='REFERENCIAS RIESGO'!$C$36,INFORMACION!$F1040=REFERENCIAS!$C$24),16,IF(INFORMACION!$T1040='REFERENCIAS RIESGO'!$C$36,13,IF(INFORMACION!$F1040=REFERENCIAS!$C$24,10,7))),0)+VLOOKUP(F1040,REFERENCIAS!$C:$D,2,0)*VLOOKUP($F$2,PONDERADORES!A:P,IF(AND(INFORMACION!$T1040='REFERENCIAS RIESGO'!$C$36,INFORMACION!$F1040=REFERENCIAS!$C$24),16,IF(INFORMACION!$T1040='REFERENCIAS RIESGO'!$C$36,13,IF(INFORMACION!$F1040=REFERENCIAS!$C$24,10,7))),0)+VLOOKUP(T1040,REFERENCIAS!$C:$D,2,0)*VLOOKUP($T$2,PONDERADORES!A:P,IF(AND(INFORMACION!$T1040='REFERENCIAS RIESGO'!$C$36,INFORMACION!$F1040=REFERENCIAS!$C$24),16,IF(INFORMACION!$T1040='REFERENCIAS RIESGO'!$C$36,13,IF(INFORMACION!$F1040=REFERENCIAS!$C$24,10,7))),0)+VLOOKUP(IF(J1040&lt;=0.2,0.2,IF(AND(J1040&gt;0.2,J1040&lt;=0.4),0.4,IF(AND(J1040&gt;0.4,J1040&lt;=0.6),0.6,IF(AND(J1040&gt;0.6,J1040&lt;=0.8),0.8,IF(AND(J1040&gt;0.8,J1040&lt;=1),1))))),REFERENCIAS!$C:$D,2,0)*VLOOKUP($J$2,PONDERADORES!A:P,IF(AND(INFORMACION!$T1040='REFERENCIAS RIESGO'!$C$36,INFORMACION!$F1040=REFERENCIAS!$C$24),16,IF(INFORMACION!$T1040='REFERENCIAS RIESGO'!$C$36,13,IF(INFORMACION!$F1040=REFERENCIAS!$C$24,10,7))),0)</f>
        <v>#REF!</v>
      </c>
      <c r="Y1040" s="68">
        <f>+VLOOKUP(M1040,REFERENCIAS!$C:$D,2,0)*VLOOKUP($M$2,PONDERADORES!$A$7:$G$9,7,0)+VLOOKUP(N1040,REFERENCIAS!$C:$D,2,0)*VLOOKUP($N$2,PONDERADORES!$A$7:$G$9,7,0)+VLOOKUP(O1040,REFERENCIAS!$C:$D,2,0)*VLOOKUP($O$2,PONDERADORES!$A$7:$G$9,7,0)</f>
        <v>0.2</v>
      </c>
      <c r="Z1040" s="2">
        <f>+VLOOKUP(IF(R1040&lt;0.1,0,IF(AND(R1040&gt;=0.1,R1040&lt;0.2),0.1,IF(AND(R1040&gt;=0.2,R1040&lt;0.3),0.2,IF(R1040&gt;0.3,0.3,)))),REFERENCIAS!$C:$D,2,0)*VLOOKUP($R$2,PONDERADORES!$A$11:$G$11,7,0)</f>
        <v>15</v>
      </c>
      <c r="AA1040" s="92"/>
      <c r="AB1040" s="95" t="e">
        <f t="shared" ca="1" si="63"/>
        <v>#REF!</v>
      </c>
      <c r="AC1040" s="23" t="e">
        <f ca="1">IF(AB1040&gt;REFERENCIAS!$C$62,REFERENCIAS!$B$62,IF(AND(AB1040&gt;=REFERENCIAS!$C$63,AB1040&lt;REFERENCIAS!$D$63),REFERENCIAS!$B$63,IF(AND(AB1040&gt;REFERENCIAS!$C$64,AB1040&lt;=REFERENCIAS!$D$64),REFERENCIAS!$B$64,IF(AND(AB1040&gt;=REFERENCIAS!$C$65,AB1040&lt;REFERENCIAS!$D$65),REFERENCIAS!$B$65, "Revisar"))))</f>
        <v>#REF!</v>
      </c>
      <c r="AD1040" s="94" t="e">
        <f ca="1">VLOOKUP(AC1040,REFERENCIAS!$B$62:$G$65,4,FALSE)</f>
        <v>#REF!</v>
      </c>
    </row>
    <row r="1041" spans="1:30" ht="17.25" x14ac:dyDescent="0.25">
      <c r="A1041" s="74"/>
      <c r="B1041" s="19"/>
      <c r="C1041" s="19"/>
      <c r="D1041" s="50"/>
      <c r="E1041" s="73"/>
      <c r="F1041" s="74"/>
      <c r="G1041" s="9"/>
      <c r="H1041" s="48"/>
      <c r="I1041" s="49">
        <f t="shared" ca="1" si="61"/>
        <v>2022</v>
      </c>
      <c r="J1041" s="22">
        <f t="shared" ca="1" si="60"/>
        <v>1</v>
      </c>
      <c r="K1041" s="19"/>
      <c r="L1041" s="73"/>
      <c r="M1041" s="74"/>
      <c r="N1041" s="19"/>
      <c r="O1041" s="73"/>
      <c r="P1041" s="82">
        <v>1</v>
      </c>
      <c r="Q1041" s="24">
        <v>1</v>
      </c>
      <c r="R1041" s="81">
        <f t="shared" si="62"/>
        <v>1</v>
      </c>
      <c r="S1041" s="87"/>
      <c r="T1041" s="19"/>
      <c r="U1041" s="25"/>
      <c r="V1041" s="25"/>
      <c r="W1041" s="81"/>
      <c r="X1041" s="91" t="e">
        <f ca="1">+VLOOKUP(#REF!,REFERENCIAS!$C:$D,2,0)*VLOOKUP(#REF!,PONDERADORES!A:P,IF(AND(INFORMACION!$T1041='REFERENCIAS RIESGO'!$C$36,INFORMACION!$F1041=REFERENCIAS!$C$24),16,IF(INFORMACION!$T1041='REFERENCIAS RIESGO'!$C$36,13,IF(INFORMACION!$F1041=REFERENCIAS!$C$24,10,7))),0)+VLOOKUP(K1041,REFERENCIAS!$C:$D,2,0)*VLOOKUP($K$2,PONDERADORES!A:P,IF(AND(INFORMACION!$T1041='REFERENCIAS RIESGO'!$C$36,INFORMACION!$F1041=REFERENCIAS!$C$24),16,IF(INFORMACION!$T1041='REFERENCIAS RIESGO'!$C$36,13,IF(INFORMACION!$F1041=REFERENCIAS!$C$24,10,7))),0)+VLOOKUP(L1041,REFERENCIAS!$C:$D,2,0)*VLOOKUP($L$2,PONDERADORES!A:P,IF(AND(INFORMACION!$T1041='REFERENCIAS RIESGO'!$C$36,INFORMACION!$F1041=REFERENCIAS!$C$24),16,IF(INFORMACION!$T1041='REFERENCIAS RIESGO'!$C$36,13,IF(INFORMACION!$F1041=REFERENCIAS!$C$24,10,7))),0)+VLOOKUP(F1041,REFERENCIAS!$C:$D,2,0)*VLOOKUP($F$2,PONDERADORES!A:P,IF(AND(INFORMACION!$T1041='REFERENCIAS RIESGO'!$C$36,INFORMACION!$F1041=REFERENCIAS!$C$24),16,IF(INFORMACION!$T1041='REFERENCIAS RIESGO'!$C$36,13,IF(INFORMACION!$F1041=REFERENCIAS!$C$24,10,7))),0)+VLOOKUP(T1041,REFERENCIAS!$C:$D,2,0)*VLOOKUP($T$2,PONDERADORES!A:P,IF(AND(INFORMACION!$T1041='REFERENCIAS RIESGO'!$C$36,INFORMACION!$F1041=REFERENCIAS!$C$24),16,IF(INFORMACION!$T1041='REFERENCIAS RIESGO'!$C$36,13,IF(INFORMACION!$F1041=REFERENCIAS!$C$24,10,7))),0)+VLOOKUP(IF(J1041&lt;=0.2,0.2,IF(AND(J1041&gt;0.2,J1041&lt;=0.4),0.4,IF(AND(J1041&gt;0.4,J1041&lt;=0.6),0.6,IF(AND(J1041&gt;0.6,J1041&lt;=0.8),0.8,IF(AND(J1041&gt;0.8,J1041&lt;=1),1))))),REFERENCIAS!$C:$D,2,0)*VLOOKUP($J$2,PONDERADORES!A:P,IF(AND(INFORMACION!$T1041='REFERENCIAS RIESGO'!$C$36,INFORMACION!$F1041=REFERENCIAS!$C$24),16,IF(INFORMACION!$T1041='REFERENCIAS RIESGO'!$C$36,13,IF(INFORMACION!$F1041=REFERENCIAS!$C$24,10,7))),0)</f>
        <v>#REF!</v>
      </c>
      <c r="Y1041" s="68">
        <f>+VLOOKUP(M1041,REFERENCIAS!$C:$D,2,0)*VLOOKUP($M$2,PONDERADORES!$A$7:$G$9,7,0)+VLOOKUP(N1041,REFERENCIAS!$C:$D,2,0)*VLOOKUP($N$2,PONDERADORES!$A$7:$G$9,7,0)+VLOOKUP(O1041,REFERENCIAS!$C:$D,2,0)*VLOOKUP($O$2,PONDERADORES!$A$7:$G$9,7,0)</f>
        <v>0.2</v>
      </c>
      <c r="Z1041" s="2">
        <f>+VLOOKUP(IF(R1041&lt;0.1,0,IF(AND(R1041&gt;=0.1,R1041&lt;0.2),0.1,IF(AND(R1041&gt;=0.2,R1041&lt;0.3),0.2,IF(R1041&gt;0.3,0.3,)))),REFERENCIAS!$C:$D,2,0)*VLOOKUP($R$2,PONDERADORES!$A$11:$G$11,7,0)</f>
        <v>15</v>
      </c>
      <c r="AA1041" s="92"/>
      <c r="AB1041" s="95" t="e">
        <f t="shared" ca="1" si="63"/>
        <v>#REF!</v>
      </c>
      <c r="AC1041" s="23" t="e">
        <f ca="1">IF(AB1041&gt;REFERENCIAS!$C$62,REFERENCIAS!$B$62,IF(AND(AB1041&gt;=REFERENCIAS!$C$63,AB1041&lt;REFERENCIAS!$D$63),REFERENCIAS!$B$63,IF(AND(AB1041&gt;REFERENCIAS!$C$64,AB1041&lt;=REFERENCIAS!$D$64),REFERENCIAS!$B$64,IF(AND(AB1041&gt;=REFERENCIAS!$C$65,AB1041&lt;REFERENCIAS!$D$65),REFERENCIAS!$B$65, "Revisar"))))</f>
        <v>#REF!</v>
      </c>
      <c r="AD1041" s="94" t="e">
        <f ca="1">VLOOKUP(AC1041,REFERENCIAS!$B$62:$G$65,4,FALSE)</f>
        <v>#REF!</v>
      </c>
    </row>
    <row r="1042" spans="1:30" ht="17.25" x14ac:dyDescent="0.25">
      <c r="A1042" s="74"/>
      <c r="B1042" s="19"/>
      <c r="C1042" s="19"/>
      <c r="D1042" s="50"/>
      <c r="E1042" s="73"/>
      <c r="F1042" s="74"/>
      <c r="G1042" s="9"/>
      <c r="H1042" s="48"/>
      <c r="I1042" s="49">
        <f t="shared" ca="1" si="61"/>
        <v>2022</v>
      </c>
      <c r="J1042" s="22">
        <f t="shared" ca="1" si="60"/>
        <v>1</v>
      </c>
      <c r="K1042" s="19"/>
      <c r="L1042" s="73"/>
      <c r="M1042" s="74"/>
      <c r="N1042" s="19"/>
      <c r="O1042" s="73"/>
      <c r="P1042" s="82">
        <v>1</v>
      </c>
      <c r="Q1042" s="24">
        <v>1</v>
      </c>
      <c r="R1042" s="81">
        <f t="shared" si="62"/>
        <v>1</v>
      </c>
      <c r="S1042" s="87"/>
      <c r="T1042" s="19"/>
      <c r="U1042" s="25"/>
      <c r="V1042" s="25"/>
      <c r="W1042" s="81"/>
      <c r="X1042" s="91" t="e">
        <f ca="1">+VLOOKUP(#REF!,REFERENCIAS!$C:$D,2,0)*VLOOKUP(#REF!,PONDERADORES!A:P,IF(AND(INFORMACION!$T1042='REFERENCIAS RIESGO'!$C$36,INFORMACION!$F1042=REFERENCIAS!$C$24),16,IF(INFORMACION!$T1042='REFERENCIAS RIESGO'!$C$36,13,IF(INFORMACION!$F1042=REFERENCIAS!$C$24,10,7))),0)+VLOOKUP(K1042,REFERENCIAS!$C:$D,2,0)*VLOOKUP($K$2,PONDERADORES!A:P,IF(AND(INFORMACION!$T1042='REFERENCIAS RIESGO'!$C$36,INFORMACION!$F1042=REFERENCIAS!$C$24),16,IF(INFORMACION!$T1042='REFERENCIAS RIESGO'!$C$36,13,IF(INFORMACION!$F1042=REFERENCIAS!$C$24,10,7))),0)+VLOOKUP(L1042,REFERENCIAS!$C:$D,2,0)*VLOOKUP($L$2,PONDERADORES!A:P,IF(AND(INFORMACION!$T1042='REFERENCIAS RIESGO'!$C$36,INFORMACION!$F1042=REFERENCIAS!$C$24),16,IF(INFORMACION!$T1042='REFERENCIAS RIESGO'!$C$36,13,IF(INFORMACION!$F1042=REFERENCIAS!$C$24,10,7))),0)+VLOOKUP(F1042,REFERENCIAS!$C:$D,2,0)*VLOOKUP($F$2,PONDERADORES!A:P,IF(AND(INFORMACION!$T1042='REFERENCIAS RIESGO'!$C$36,INFORMACION!$F1042=REFERENCIAS!$C$24),16,IF(INFORMACION!$T1042='REFERENCIAS RIESGO'!$C$36,13,IF(INFORMACION!$F1042=REFERENCIAS!$C$24,10,7))),0)+VLOOKUP(T1042,REFERENCIAS!$C:$D,2,0)*VLOOKUP($T$2,PONDERADORES!A:P,IF(AND(INFORMACION!$T1042='REFERENCIAS RIESGO'!$C$36,INFORMACION!$F1042=REFERENCIAS!$C$24),16,IF(INFORMACION!$T1042='REFERENCIAS RIESGO'!$C$36,13,IF(INFORMACION!$F1042=REFERENCIAS!$C$24,10,7))),0)+VLOOKUP(IF(J1042&lt;=0.2,0.2,IF(AND(J1042&gt;0.2,J1042&lt;=0.4),0.4,IF(AND(J1042&gt;0.4,J1042&lt;=0.6),0.6,IF(AND(J1042&gt;0.6,J1042&lt;=0.8),0.8,IF(AND(J1042&gt;0.8,J1042&lt;=1),1))))),REFERENCIAS!$C:$D,2,0)*VLOOKUP($J$2,PONDERADORES!A:P,IF(AND(INFORMACION!$T1042='REFERENCIAS RIESGO'!$C$36,INFORMACION!$F1042=REFERENCIAS!$C$24),16,IF(INFORMACION!$T1042='REFERENCIAS RIESGO'!$C$36,13,IF(INFORMACION!$F1042=REFERENCIAS!$C$24,10,7))),0)</f>
        <v>#REF!</v>
      </c>
      <c r="Y1042" s="68">
        <f>+VLOOKUP(M1042,REFERENCIAS!$C:$D,2,0)*VLOOKUP($M$2,PONDERADORES!$A$7:$G$9,7,0)+VLOOKUP(N1042,REFERENCIAS!$C:$D,2,0)*VLOOKUP($N$2,PONDERADORES!$A$7:$G$9,7,0)+VLOOKUP(O1042,REFERENCIAS!$C:$D,2,0)*VLOOKUP($O$2,PONDERADORES!$A$7:$G$9,7,0)</f>
        <v>0.2</v>
      </c>
      <c r="Z1042" s="2">
        <f>+VLOOKUP(IF(R1042&lt;0.1,0,IF(AND(R1042&gt;=0.1,R1042&lt;0.2),0.1,IF(AND(R1042&gt;=0.2,R1042&lt;0.3),0.2,IF(R1042&gt;0.3,0.3,)))),REFERENCIAS!$C:$D,2,0)*VLOOKUP($R$2,PONDERADORES!$A$11:$G$11,7,0)</f>
        <v>15</v>
      </c>
      <c r="AA1042" s="92"/>
      <c r="AB1042" s="95" t="e">
        <f t="shared" ca="1" si="63"/>
        <v>#REF!</v>
      </c>
      <c r="AC1042" s="23" t="e">
        <f ca="1">IF(AB1042&gt;REFERENCIAS!$C$62,REFERENCIAS!$B$62,IF(AND(AB1042&gt;=REFERENCIAS!$C$63,AB1042&lt;REFERENCIAS!$D$63),REFERENCIAS!$B$63,IF(AND(AB1042&gt;REFERENCIAS!$C$64,AB1042&lt;=REFERENCIAS!$D$64),REFERENCIAS!$B$64,IF(AND(AB1042&gt;=REFERENCIAS!$C$65,AB1042&lt;REFERENCIAS!$D$65),REFERENCIAS!$B$65, "Revisar"))))</f>
        <v>#REF!</v>
      </c>
      <c r="AD1042" s="94" t="e">
        <f ca="1">VLOOKUP(AC1042,REFERENCIAS!$B$62:$G$65,4,FALSE)</f>
        <v>#REF!</v>
      </c>
    </row>
    <row r="1043" spans="1:30" ht="17.25" x14ac:dyDescent="0.25">
      <c r="A1043" s="74"/>
      <c r="B1043" s="19"/>
      <c r="C1043" s="19"/>
      <c r="D1043" s="50"/>
      <c r="E1043" s="73"/>
      <c r="F1043" s="74"/>
      <c r="G1043" s="9"/>
      <c r="H1043" s="48"/>
      <c r="I1043" s="49">
        <f t="shared" ca="1" si="61"/>
        <v>2022</v>
      </c>
      <c r="J1043" s="22">
        <f t="shared" ca="1" si="60"/>
        <v>1</v>
      </c>
      <c r="K1043" s="19"/>
      <c r="L1043" s="73"/>
      <c r="M1043" s="74"/>
      <c r="N1043" s="19"/>
      <c r="O1043" s="73"/>
      <c r="P1043" s="82">
        <v>1</v>
      </c>
      <c r="Q1043" s="24">
        <v>1</v>
      </c>
      <c r="R1043" s="81">
        <f t="shared" si="62"/>
        <v>1</v>
      </c>
      <c r="S1043" s="87"/>
      <c r="T1043" s="19"/>
      <c r="U1043" s="25"/>
      <c r="V1043" s="25"/>
      <c r="W1043" s="81"/>
      <c r="X1043" s="91" t="e">
        <f ca="1">+VLOOKUP(#REF!,REFERENCIAS!$C:$D,2,0)*VLOOKUP(#REF!,PONDERADORES!A:P,IF(AND(INFORMACION!$T1043='REFERENCIAS RIESGO'!$C$36,INFORMACION!$F1043=REFERENCIAS!$C$24),16,IF(INFORMACION!$T1043='REFERENCIAS RIESGO'!$C$36,13,IF(INFORMACION!$F1043=REFERENCIAS!$C$24,10,7))),0)+VLOOKUP(K1043,REFERENCIAS!$C:$D,2,0)*VLOOKUP($K$2,PONDERADORES!A:P,IF(AND(INFORMACION!$T1043='REFERENCIAS RIESGO'!$C$36,INFORMACION!$F1043=REFERENCIAS!$C$24),16,IF(INFORMACION!$T1043='REFERENCIAS RIESGO'!$C$36,13,IF(INFORMACION!$F1043=REFERENCIAS!$C$24,10,7))),0)+VLOOKUP(L1043,REFERENCIAS!$C:$D,2,0)*VLOOKUP($L$2,PONDERADORES!A:P,IF(AND(INFORMACION!$T1043='REFERENCIAS RIESGO'!$C$36,INFORMACION!$F1043=REFERENCIAS!$C$24),16,IF(INFORMACION!$T1043='REFERENCIAS RIESGO'!$C$36,13,IF(INFORMACION!$F1043=REFERENCIAS!$C$24,10,7))),0)+VLOOKUP(F1043,REFERENCIAS!$C:$D,2,0)*VLOOKUP($F$2,PONDERADORES!A:P,IF(AND(INFORMACION!$T1043='REFERENCIAS RIESGO'!$C$36,INFORMACION!$F1043=REFERENCIAS!$C$24),16,IF(INFORMACION!$T1043='REFERENCIAS RIESGO'!$C$36,13,IF(INFORMACION!$F1043=REFERENCIAS!$C$24,10,7))),0)+VLOOKUP(T1043,REFERENCIAS!$C:$D,2,0)*VLOOKUP($T$2,PONDERADORES!A:P,IF(AND(INFORMACION!$T1043='REFERENCIAS RIESGO'!$C$36,INFORMACION!$F1043=REFERENCIAS!$C$24),16,IF(INFORMACION!$T1043='REFERENCIAS RIESGO'!$C$36,13,IF(INFORMACION!$F1043=REFERENCIAS!$C$24,10,7))),0)+VLOOKUP(IF(J1043&lt;=0.2,0.2,IF(AND(J1043&gt;0.2,J1043&lt;=0.4),0.4,IF(AND(J1043&gt;0.4,J1043&lt;=0.6),0.6,IF(AND(J1043&gt;0.6,J1043&lt;=0.8),0.8,IF(AND(J1043&gt;0.8,J1043&lt;=1),1))))),REFERENCIAS!$C:$D,2,0)*VLOOKUP($J$2,PONDERADORES!A:P,IF(AND(INFORMACION!$T1043='REFERENCIAS RIESGO'!$C$36,INFORMACION!$F1043=REFERENCIAS!$C$24),16,IF(INFORMACION!$T1043='REFERENCIAS RIESGO'!$C$36,13,IF(INFORMACION!$F1043=REFERENCIAS!$C$24,10,7))),0)</f>
        <v>#REF!</v>
      </c>
      <c r="Y1043" s="68">
        <f>+VLOOKUP(M1043,REFERENCIAS!$C:$D,2,0)*VLOOKUP($M$2,PONDERADORES!$A$7:$G$9,7,0)+VLOOKUP(N1043,REFERENCIAS!$C:$D,2,0)*VLOOKUP($N$2,PONDERADORES!$A$7:$G$9,7,0)+VLOOKUP(O1043,REFERENCIAS!$C:$D,2,0)*VLOOKUP($O$2,PONDERADORES!$A$7:$G$9,7,0)</f>
        <v>0.2</v>
      </c>
      <c r="Z1043" s="2">
        <f>+VLOOKUP(IF(R1043&lt;0.1,0,IF(AND(R1043&gt;=0.1,R1043&lt;0.2),0.1,IF(AND(R1043&gt;=0.2,R1043&lt;0.3),0.2,IF(R1043&gt;0.3,0.3,)))),REFERENCIAS!$C:$D,2,0)*VLOOKUP($R$2,PONDERADORES!$A$11:$G$11,7,0)</f>
        <v>15</v>
      </c>
      <c r="AA1043" s="92"/>
      <c r="AB1043" s="95" t="e">
        <f t="shared" ca="1" si="63"/>
        <v>#REF!</v>
      </c>
      <c r="AC1043" s="23" t="e">
        <f ca="1">IF(AB1043&gt;REFERENCIAS!$C$62,REFERENCIAS!$B$62,IF(AND(AB1043&gt;=REFERENCIAS!$C$63,AB1043&lt;REFERENCIAS!$D$63),REFERENCIAS!$B$63,IF(AND(AB1043&gt;REFERENCIAS!$C$64,AB1043&lt;=REFERENCIAS!$D$64),REFERENCIAS!$B$64,IF(AND(AB1043&gt;=REFERENCIAS!$C$65,AB1043&lt;REFERENCIAS!$D$65),REFERENCIAS!$B$65, "Revisar"))))</f>
        <v>#REF!</v>
      </c>
      <c r="AD1043" s="94" t="e">
        <f ca="1">VLOOKUP(AC1043,REFERENCIAS!$B$62:$G$65,4,FALSE)</f>
        <v>#REF!</v>
      </c>
    </row>
    <row r="1044" spans="1:30" ht="17.25" x14ac:dyDescent="0.25">
      <c r="A1044" s="74"/>
      <c r="B1044" s="19"/>
      <c r="C1044" s="19"/>
      <c r="D1044" s="50"/>
      <c r="E1044" s="73"/>
      <c r="F1044" s="74"/>
      <c r="G1044" s="9"/>
      <c r="H1044" s="48"/>
      <c r="I1044" s="49">
        <f t="shared" ca="1" si="61"/>
        <v>2022</v>
      </c>
      <c r="J1044" s="22">
        <f t="shared" ca="1" si="60"/>
        <v>1</v>
      </c>
      <c r="K1044" s="19"/>
      <c r="L1044" s="73"/>
      <c r="M1044" s="74"/>
      <c r="N1044" s="19"/>
      <c r="O1044" s="73"/>
      <c r="P1044" s="82">
        <v>1</v>
      </c>
      <c r="Q1044" s="24">
        <v>1</v>
      </c>
      <c r="R1044" s="81">
        <f t="shared" si="62"/>
        <v>1</v>
      </c>
      <c r="S1044" s="87"/>
      <c r="T1044" s="19"/>
      <c r="U1044" s="25"/>
      <c r="V1044" s="25"/>
      <c r="W1044" s="81"/>
      <c r="X1044" s="91" t="e">
        <f ca="1">+VLOOKUP(#REF!,REFERENCIAS!$C:$D,2,0)*VLOOKUP(#REF!,PONDERADORES!A:P,IF(AND(INFORMACION!$T1044='REFERENCIAS RIESGO'!$C$36,INFORMACION!$F1044=REFERENCIAS!$C$24),16,IF(INFORMACION!$T1044='REFERENCIAS RIESGO'!$C$36,13,IF(INFORMACION!$F1044=REFERENCIAS!$C$24,10,7))),0)+VLOOKUP(K1044,REFERENCIAS!$C:$D,2,0)*VLOOKUP($K$2,PONDERADORES!A:P,IF(AND(INFORMACION!$T1044='REFERENCIAS RIESGO'!$C$36,INFORMACION!$F1044=REFERENCIAS!$C$24),16,IF(INFORMACION!$T1044='REFERENCIAS RIESGO'!$C$36,13,IF(INFORMACION!$F1044=REFERENCIAS!$C$24,10,7))),0)+VLOOKUP(L1044,REFERENCIAS!$C:$D,2,0)*VLOOKUP($L$2,PONDERADORES!A:P,IF(AND(INFORMACION!$T1044='REFERENCIAS RIESGO'!$C$36,INFORMACION!$F1044=REFERENCIAS!$C$24),16,IF(INFORMACION!$T1044='REFERENCIAS RIESGO'!$C$36,13,IF(INFORMACION!$F1044=REFERENCIAS!$C$24,10,7))),0)+VLOOKUP(F1044,REFERENCIAS!$C:$D,2,0)*VLOOKUP($F$2,PONDERADORES!A:P,IF(AND(INFORMACION!$T1044='REFERENCIAS RIESGO'!$C$36,INFORMACION!$F1044=REFERENCIAS!$C$24),16,IF(INFORMACION!$T1044='REFERENCIAS RIESGO'!$C$36,13,IF(INFORMACION!$F1044=REFERENCIAS!$C$24,10,7))),0)+VLOOKUP(T1044,REFERENCIAS!$C:$D,2,0)*VLOOKUP($T$2,PONDERADORES!A:P,IF(AND(INFORMACION!$T1044='REFERENCIAS RIESGO'!$C$36,INFORMACION!$F1044=REFERENCIAS!$C$24),16,IF(INFORMACION!$T1044='REFERENCIAS RIESGO'!$C$36,13,IF(INFORMACION!$F1044=REFERENCIAS!$C$24,10,7))),0)+VLOOKUP(IF(J1044&lt;=0.2,0.2,IF(AND(J1044&gt;0.2,J1044&lt;=0.4),0.4,IF(AND(J1044&gt;0.4,J1044&lt;=0.6),0.6,IF(AND(J1044&gt;0.6,J1044&lt;=0.8),0.8,IF(AND(J1044&gt;0.8,J1044&lt;=1),1))))),REFERENCIAS!$C:$D,2,0)*VLOOKUP($J$2,PONDERADORES!A:P,IF(AND(INFORMACION!$T1044='REFERENCIAS RIESGO'!$C$36,INFORMACION!$F1044=REFERENCIAS!$C$24),16,IF(INFORMACION!$T1044='REFERENCIAS RIESGO'!$C$36,13,IF(INFORMACION!$F1044=REFERENCIAS!$C$24,10,7))),0)</f>
        <v>#REF!</v>
      </c>
      <c r="Y1044" s="68">
        <f>+VLOOKUP(M1044,REFERENCIAS!$C:$D,2,0)*VLOOKUP($M$2,PONDERADORES!$A$7:$G$9,7,0)+VLOOKUP(N1044,REFERENCIAS!$C:$D,2,0)*VLOOKUP($N$2,PONDERADORES!$A$7:$G$9,7,0)+VLOOKUP(O1044,REFERENCIAS!$C:$D,2,0)*VLOOKUP($O$2,PONDERADORES!$A$7:$G$9,7,0)</f>
        <v>0.2</v>
      </c>
      <c r="Z1044" s="2">
        <f>+VLOOKUP(IF(R1044&lt;0.1,0,IF(AND(R1044&gt;=0.1,R1044&lt;0.2),0.1,IF(AND(R1044&gt;=0.2,R1044&lt;0.3),0.2,IF(R1044&gt;0.3,0.3,)))),REFERENCIAS!$C:$D,2,0)*VLOOKUP($R$2,PONDERADORES!$A$11:$G$11,7,0)</f>
        <v>15</v>
      </c>
      <c r="AA1044" s="92"/>
      <c r="AB1044" s="95" t="e">
        <f t="shared" ca="1" si="63"/>
        <v>#REF!</v>
      </c>
      <c r="AC1044" s="23" t="e">
        <f ca="1">IF(AB1044&gt;REFERENCIAS!$C$62,REFERENCIAS!$B$62,IF(AND(AB1044&gt;=REFERENCIAS!$C$63,AB1044&lt;REFERENCIAS!$D$63),REFERENCIAS!$B$63,IF(AND(AB1044&gt;REFERENCIAS!$C$64,AB1044&lt;=REFERENCIAS!$D$64),REFERENCIAS!$B$64,IF(AND(AB1044&gt;=REFERENCIAS!$C$65,AB1044&lt;REFERENCIAS!$D$65),REFERENCIAS!$B$65, "Revisar"))))</f>
        <v>#REF!</v>
      </c>
      <c r="AD1044" s="94" t="e">
        <f ca="1">VLOOKUP(AC1044,REFERENCIAS!$B$62:$G$65,4,FALSE)</f>
        <v>#REF!</v>
      </c>
    </row>
    <row r="1045" spans="1:30" ht="17.25" x14ac:dyDescent="0.25">
      <c r="A1045" s="74"/>
      <c r="B1045" s="19"/>
      <c r="C1045" s="19"/>
      <c r="D1045" s="50"/>
      <c r="E1045" s="73"/>
      <c r="F1045" s="74"/>
      <c r="G1045" s="9"/>
      <c r="H1045" s="48"/>
      <c r="I1045" s="49">
        <f t="shared" ca="1" si="61"/>
        <v>2022</v>
      </c>
      <c r="J1045" s="22">
        <f t="shared" ca="1" si="60"/>
        <v>1</v>
      </c>
      <c r="K1045" s="19"/>
      <c r="L1045" s="73"/>
      <c r="M1045" s="74"/>
      <c r="N1045" s="19"/>
      <c r="O1045" s="73"/>
      <c r="P1045" s="82">
        <v>1</v>
      </c>
      <c r="Q1045" s="24">
        <v>1</v>
      </c>
      <c r="R1045" s="81">
        <f t="shared" si="62"/>
        <v>1</v>
      </c>
      <c r="S1045" s="87"/>
      <c r="T1045" s="19"/>
      <c r="U1045" s="25"/>
      <c r="V1045" s="25"/>
      <c r="W1045" s="81"/>
      <c r="X1045" s="91" t="e">
        <f ca="1">+VLOOKUP(#REF!,REFERENCIAS!$C:$D,2,0)*VLOOKUP(#REF!,PONDERADORES!A:P,IF(AND(INFORMACION!$T1045='REFERENCIAS RIESGO'!$C$36,INFORMACION!$F1045=REFERENCIAS!$C$24),16,IF(INFORMACION!$T1045='REFERENCIAS RIESGO'!$C$36,13,IF(INFORMACION!$F1045=REFERENCIAS!$C$24,10,7))),0)+VLOOKUP(K1045,REFERENCIAS!$C:$D,2,0)*VLOOKUP($K$2,PONDERADORES!A:P,IF(AND(INFORMACION!$T1045='REFERENCIAS RIESGO'!$C$36,INFORMACION!$F1045=REFERENCIAS!$C$24),16,IF(INFORMACION!$T1045='REFERENCIAS RIESGO'!$C$36,13,IF(INFORMACION!$F1045=REFERENCIAS!$C$24,10,7))),0)+VLOOKUP(L1045,REFERENCIAS!$C:$D,2,0)*VLOOKUP($L$2,PONDERADORES!A:P,IF(AND(INFORMACION!$T1045='REFERENCIAS RIESGO'!$C$36,INFORMACION!$F1045=REFERENCIAS!$C$24),16,IF(INFORMACION!$T1045='REFERENCIAS RIESGO'!$C$36,13,IF(INFORMACION!$F1045=REFERENCIAS!$C$24,10,7))),0)+VLOOKUP(F1045,REFERENCIAS!$C:$D,2,0)*VLOOKUP($F$2,PONDERADORES!A:P,IF(AND(INFORMACION!$T1045='REFERENCIAS RIESGO'!$C$36,INFORMACION!$F1045=REFERENCIAS!$C$24),16,IF(INFORMACION!$T1045='REFERENCIAS RIESGO'!$C$36,13,IF(INFORMACION!$F1045=REFERENCIAS!$C$24,10,7))),0)+VLOOKUP(T1045,REFERENCIAS!$C:$D,2,0)*VLOOKUP($T$2,PONDERADORES!A:P,IF(AND(INFORMACION!$T1045='REFERENCIAS RIESGO'!$C$36,INFORMACION!$F1045=REFERENCIAS!$C$24),16,IF(INFORMACION!$T1045='REFERENCIAS RIESGO'!$C$36,13,IF(INFORMACION!$F1045=REFERENCIAS!$C$24,10,7))),0)+VLOOKUP(IF(J1045&lt;=0.2,0.2,IF(AND(J1045&gt;0.2,J1045&lt;=0.4),0.4,IF(AND(J1045&gt;0.4,J1045&lt;=0.6),0.6,IF(AND(J1045&gt;0.6,J1045&lt;=0.8),0.8,IF(AND(J1045&gt;0.8,J1045&lt;=1),1))))),REFERENCIAS!$C:$D,2,0)*VLOOKUP($J$2,PONDERADORES!A:P,IF(AND(INFORMACION!$T1045='REFERENCIAS RIESGO'!$C$36,INFORMACION!$F1045=REFERENCIAS!$C$24),16,IF(INFORMACION!$T1045='REFERENCIAS RIESGO'!$C$36,13,IF(INFORMACION!$F1045=REFERENCIAS!$C$24,10,7))),0)</f>
        <v>#REF!</v>
      </c>
      <c r="Y1045" s="68">
        <f>+VLOOKUP(M1045,REFERENCIAS!$C:$D,2,0)*VLOOKUP($M$2,PONDERADORES!$A$7:$G$9,7,0)+VLOOKUP(N1045,REFERENCIAS!$C:$D,2,0)*VLOOKUP($N$2,PONDERADORES!$A$7:$G$9,7,0)+VLOOKUP(O1045,REFERENCIAS!$C:$D,2,0)*VLOOKUP($O$2,PONDERADORES!$A$7:$G$9,7,0)</f>
        <v>0.2</v>
      </c>
      <c r="Z1045" s="2">
        <f>+VLOOKUP(IF(R1045&lt;0.1,0,IF(AND(R1045&gt;=0.1,R1045&lt;0.2),0.1,IF(AND(R1045&gt;=0.2,R1045&lt;0.3),0.2,IF(R1045&gt;0.3,0.3,)))),REFERENCIAS!$C:$D,2,0)*VLOOKUP($R$2,PONDERADORES!$A$11:$G$11,7,0)</f>
        <v>15</v>
      </c>
      <c r="AA1045" s="92"/>
      <c r="AB1045" s="95" t="e">
        <f t="shared" ca="1" si="63"/>
        <v>#REF!</v>
      </c>
      <c r="AC1045" s="23" t="e">
        <f ca="1">IF(AB1045&gt;REFERENCIAS!$C$62,REFERENCIAS!$B$62,IF(AND(AB1045&gt;=REFERENCIAS!$C$63,AB1045&lt;REFERENCIAS!$D$63),REFERENCIAS!$B$63,IF(AND(AB1045&gt;REFERENCIAS!$C$64,AB1045&lt;=REFERENCIAS!$D$64),REFERENCIAS!$B$64,IF(AND(AB1045&gt;=REFERENCIAS!$C$65,AB1045&lt;REFERENCIAS!$D$65),REFERENCIAS!$B$65, "Revisar"))))</f>
        <v>#REF!</v>
      </c>
      <c r="AD1045" s="94" t="e">
        <f ca="1">VLOOKUP(AC1045,REFERENCIAS!$B$62:$G$65,4,FALSE)</f>
        <v>#REF!</v>
      </c>
    </row>
    <row r="1046" spans="1:30" ht="17.25" x14ac:dyDescent="0.25">
      <c r="A1046" s="74"/>
      <c r="B1046" s="19"/>
      <c r="C1046" s="19"/>
      <c r="D1046" s="50"/>
      <c r="E1046" s="73"/>
      <c r="F1046" s="74"/>
      <c r="G1046" s="9"/>
      <c r="H1046" s="48"/>
      <c r="I1046" s="49">
        <f t="shared" ca="1" si="61"/>
        <v>2022</v>
      </c>
      <c r="J1046" s="22">
        <f t="shared" ca="1" si="60"/>
        <v>1</v>
      </c>
      <c r="K1046" s="19"/>
      <c r="L1046" s="73"/>
      <c r="M1046" s="74"/>
      <c r="N1046" s="19"/>
      <c r="O1046" s="73"/>
      <c r="P1046" s="82">
        <v>1</v>
      </c>
      <c r="Q1046" s="24">
        <v>1</v>
      </c>
      <c r="R1046" s="81">
        <f t="shared" si="62"/>
        <v>1</v>
      </c>
      <c r="S1046" s="87"/>
      <c r="T1046" s="19"/>
      <c r="U1046" s="25"/>
      <c r="V1046" s="25"/>
      <c r="W1046" s="81"/>
      <c r="X1046" s="91" t="e">
        <f ca="1">+VLOOKUP(#REF!,REFERENCIAS!$C:$D,2,0)*VLOOKUP(#REF!,PONDERADORES!A:P,IF(AND(INFORMACION!$T1046='REFERENCIAS RIESGO'!$C$36,INFORMACION!$F1046=REFERENCIAS!$C$24),16,IF(INFORMACION!$T1046='REFERENCIAS RIESGO'!$C$36,13,IF(INFORMACION!$F1046=REFERENCIAS!$C$24,10,7))),0)+VLOOKUP(K1046,REFERENCIAS!$C:$D,2,0)*VLOOKUP($K$2,PONDERADORES!A:P,IF(AND(INFORMACION!$T1046='REFERENCIAS RIESGO'!$C$36,INFORMACION!$F1046=REFERENCIAS!$C$24),16,IF(INFORMACION!$T1046='REFERENCIAS RIESGO'!$C$36,13,IF(INFORMACION!$F1046=REFERENCIAS!$C$24,10,7))),0)+VLOOKUP(L1046,REFERENCIAS!$C:$D,2,0)*VLOOKUP($L$2,PONDERADORES!A:P,IF(AND(INFORMACION!$T1046='REFERENCIAS RIESGO'!$C$36,INFORMACION!$F1046=REFERENCIAS!$C$24),16,IF(INFORMACION!$T1046='REFERENCIAS RIESGO'!$C$36,13,IF(INFORMACION!$F1046=REFERENCIAS!$C$24,10,7))),0)+VLOOKUP(F1046,REFERENCIAS!$C:$D,2,0)*VLOOKUP($F$2,PONDERADORES!A:P,IF(AND(INFORMACION!$T1046='REFERENCIAS RIESGO'!$C$36,INFORMACION!$F1046=REFERENCIAS!$C$24),16,IF(INFORMACION!$T1046='REFERENCIAS RIESGO'!$C$36,13,IF(INFORMACION!$F1046=REFERENCIAS!$C$24,10,7))),0)+VLOOKUP(T1046,REFERENCIAS!$C:$D,2,0)*VLOOKUP($T$2,PONDERADORES!A:P,IF(AND(INFORMACION!$T1046='REFERENCIAS RIESGO'!$C$36,INFORMACION!$F1046=REFERENCIAS!$C$24),16,IF(INFORMACION!$T1046='REFERENCIAS RIESGO'!$C$36,13,IF(INFORMACION!$F1046=REFERENCIAS!$C$24,10,7))),0)+VLOOKUP(IF(J1046&lt;=0.2,0.2,IF(AND(J1046&gt;0.2,J1046&lt;=0.4),0.4,IF(AND(J1046&gt;0.4,J1046&lt;=0.6),0.6,IF(AND(J1046&gt;0.6,J1046&lt;=0.8),0.8,IF(AND(J1046&gt;0.8,J1046&lt;=1),1))))),REFERENCIAS!$C:$D,2,0)*VLOOKUP($J$2,PONDERADORES!A:P,IF(AND(INFORMACION!$T1046='REFERENCIAS RIESGO'!$C$36,INFORMACION!$F1046=REFERENCIAS!$C$24),16,IF(INFORMACION!$T1046='REFERENCIAS RIESGO'!$C$36,13,IF(INFORMACION!$F1046=REFERENCIAS!$C$24,10,7))),0)</f>
        <v>#REF!</v>
      </c>
      <c r="Y1046" s="68">
        <f>+VLOOKUP(M1046,REFERENCIAS!$C:$D,2,0)*VLOOKUP($M$2,PONDERADORES!$A$7:$G$9,7,0)+VLOOKUP(N1046,REFERENCIAS!$C:$D,2,0)*VLOOKUP($N$2,PONDERADORES!$A$7:$G$9,7,0)+VLOOKUP(O1046,REFERENCIAS!$C:$D,2,0)*VLOOKUP($O$2,PONDERADORES!$A$7:$G$9,7,0)</f>
        <v>0.2</v>
      </c>
      <c r="Z1046" s="2">
        <f>+VLOOKUP(IF(R1046&lt;0.1,0,IF(AND(R1046&gt;=0.1,R1046&lt;0.2),0.1,IF(AND(R1046&gt;=0.2,R1046&lt;0.3),0.2,IF(R1046&gt;0.3,0.3,)))),REFERENCIAS!$C:$D,2,0)*VLOOKUP($R$2,PONDERADORES!$A$11:$G$11,7,0)</f>
        <v>15</v>
      </c>
      <c r="AA1046" s="92"/>
      <c r="AB1046" s="95" t="e">
        <f t="shared" ca="1" si="63"/>
        <v>#REF!</v>
      </c>
      <c r="AC1046" s="23" t="e">
        <f ca="1">IF(AB1046&gt;REFERENCIAS!$C$62,REFERENCIAS!$B$62,IF(AND(AB1046&gt;=REFERENCIAS!$C$63,AB1046&lt;REFERENCIAS!$D$63),REFERENCIAS!$B$63,IF(AND(AB1046&gt;REFERENCIAS!$C$64,AB1046&lt;=REFERENCIAS!$D$64),REFERENCIAS!$B$64,IF(AND(AB1046&gt;=REFERENCIAS!$C$65,AB1046&lt;REFERENCIAS!$D$65),REFERENCIAS!$B$65, "Revisar"))))</f>
        <v>#REF!</v>
      </c>
      <c r="AD1046" s="94" t="e">
        <f ca="1">VLOOKUP(AC1046,REFERENCIAS!$B$62:$G$65,4,FALSE)</f>
        <v>#REF!</v>
      </c>
    </row>
    <row r="1047" spans="1:30" ht="17.25" x14ac:dyDescent="0.25">
      <c r="A1047" s="74"/>
      <c r="B1047" s="19"/>
      <c r="C1047" s="19"/>
      <c r="D1047" s="50"/>
      <c r="E1047" s="73"/>
      <c r="F1047" s="74"/>
      <c r="G1047" s="9"/>
      <c r="H1047" s="48"/>
      <c r="I1047" s="49">
        <f t="shared" ca="1" si="61"/>
        <v>2022</v>
      </c>
      <c r="J1047" s="22">
        <f t="shared" ca="1" si="60"/>
        <v>1</v>
      </c>
      <c r="K1047" s="19"/>
      <c r="L1047" s="73"/>
      <c r="M1047" s="74"/>
      <c r="N1047" s="19"/>
      <c r="O1047" s="73"/>
      <c r="P1047" s="82">
        <v>1</v>
      </c>
      <c r="Q1047" s="24">
        <v>1</v>
      </c>
      <c r="R1047" s="81">
        <f t="shared" si="62"/>
        <v>1</v>
      </c>
      <c r="S1047" s="87"/>
      <c r="T1047" s="19"/>
      <c r="U1047" s="25"/>
      <c r="V1047" s="25"/>
      <c r="W1047" s="81"/>
      <c r="X1047" s="91" t="e">
        <f ca="1">+VLOOKUP(#REF!,REFERENCIAS!$C:$D,2,0)*VLOOKUP(#REF!,PONDERADORES!A:P,IF(AND(INFORMACION!$T1047='REFERENCIAS RIESGO'!$C$36,INFORMACION!$F1047=REFERENCIAS!$C$24),16,IF(INFORMACION!$T1047='REFERENCIAS RIESGO'!$C$36,13,IF(INFORMACION!$F1047=REFERENCIAS!$C$24,10,7))),0)+VLOOKUP(K1047,REFERENCIAS!$C:$D,2,0)*VLOOKUP($K$2,PONDERADORES!A:P,IF(AND(INFORMACION!$T1047='REFERENCIAS RIESGO'!$C$36,INFORMACION!$F1047=REFERENCIAS!$C$24),16,IF(INFORMACION!$T1047='REFERENCIAS RIESGO'!$C$36,13,IF(INFORMACION!$F1047=REFERENCIAS!$C$24,10,7))),0)+VLOOKUP(L1047,REFERENCIAS!$C:$D,2,0)*VLOOKUP($L$2,PONDERADORES!A:P,IF(AND(INFORMACION!$T1047='REFERENCIAS RIESGO'!$C$36,INFORMACION!$F1047=REFERENCIAS!$C$24),16,IF(INFORMACION!$T1047='REFERENCIAS RIESGO'!$C$36,13,IF(INFORMACION!$F1047=REFERENCIAS!$C$24,10,7))),0)+VLOOKUP(F1047,REFERENCIAS!$C:$D,2,0)*VLOOKUP($F$2,PONDERADORES!A:P,IF(AND(INFORMACION!$T1047='REFERENCIAS RIESGO'!$C$36,INFORMACION!$F1047=REFERENCIAS!$C$24),16,IF(INFORMACION!$T1047='REFERENCIAS RIESGO'!$C$36,13,IF(INFORMACION!$F1047=REFERENCIAS!$C$24,10,7))),0)+VLOOKUP(T1047,REFERENCIAS!$C:$D,2,0)*VLOOKUP($T$2,PONDERADORES!A:P,IF(AND(INFORMACION!$T1047='REFERENCIAS RIESGO'!$C$36,INFORMACION!$F1047=REFERENCIAS!$C$24),16,IF(INFORMACION!$T1047='REFERENCIAS RIESGO'!$C$36,13,IF(INFORMACION!$F1047=REFERENCIAS!$C$24,10,7))),0)+VLOOKUP(IF(J1047&lt;=0.2,0.2,IF(AND(J1047&gt;0.2,J1047&lt;=0.4),0.4,IF(AND(J1047&gt;0.4,J1047&lt;=0.6),0.6,IF(AND(J1047&gt;0.6,J1047&lt;=0.8),0.8,IF(AND(J1047&gt;0.8,J1047&lt;=1),1))))),REFERENCIAS!$C:$D,2,0)*VLOOKUP($J$2,PONDERADORES!A:P,IF(AND(INFORMACION!$T1047='REFERENCIAS RIESGO'!$C$36,INFORMACION!$F1047=REFERENCIAS!$C$24),16,IF(INFORMACION!$T1047='REFERENCIAS RIESGO'!$C$36,13,IF(INFORMACION!$F1047=REFERENCIAS!$C$24,10,7))),0)</f>
        <v>#REF!</v>
      </c>
      <c r="Y1047" s="68">
        <f>+VLOOKUP(M1047,REFERENCIAS!$C:$D,2,0)*VLOOKUP($M$2,PONDERADORES!$A$7:$G$9,7,0)+VLOOKUP(N1047,REFERENCIAS!$C:$D,2,0)*VLOOKUP($N$2,PONDERADORES!$A$7:$G$9,7,0)+VLOOKUP(O1047,REFERENCIAS!$C:$D,2,0)*VLOOKUP($O$2,PONDERADORES!$A$7:$G$9,7,0)</f>
        <v>0.2</v>
      </c>
      <c r="Z1047" s="2">
        <f>+VLOOKUP(IF(R1047&lt;0.1,0,IF(AND(R1047&gt;=0.1,R1047&lt;0.2),0.1,IF(AND(R1047&gt;=0.2,R1047&lt;0.3),0.2,IF(R1047&gt;0.3,0.3,)))),REFERENCIAS!$C:$D,2,0)*VLOOKUP($R$2,PONDERADORES!$A$11:$G$11,7,0)</f>
        <v>15</v>
      </c>
      <c r="AA1047" s="92"/>
      <c r="AB1047" s="95" t="e">
        <f t="shared" ca="1" si="63"/>
        <v>#REF!</v>
      </c>
      <c r="AC1047" s="23" t="e">
        <f ca="1">IF(AB1047&gt;REFERENCIAS!$C$62,REFERENCIAS!$B$62,IF(AND(AB1047&gt;=REFERENCIAS!$C$63,AB1047&lt;REFERENCIAS!$D$63),REFERENCIAS!$B$63,IF(AND(AB1047&gt;REFERENCIAS!$C$64,AB1047&lt;=REFERENCIAS!$D$64),REFERENCIAS!$B$64,IF(AND(AB1047&gt;=REFERENCIAS!$C$65,AB1047&lt;REFERENCIAS!$D$65),REFERENCIAS!$B$65, "Revisar"))))</f>
        <v>#REF!</v>
      </c>
      <c r="AD1047" s="94" t="e">
        <f ca="1">VLOOKUP(AC1047,REFERENCIAS!$B$62:$G$65,4,FALSE)</f>
        <v>#REF!</v>
      </c>
    </row>
    <row r="1048" spans="1:30" ht="17.25" x14ac:dyDescent="0.25">
      <c r="A1048" s="74"/>
      <c r="B1048" s="19"/>
      <c r="C1048" s="19"/>
      <c r="D1048" s="50"/>
      <c r="E1048" s="73"/>
      <c r="F1048" s="74"/>
      <c r="G1048" s="9"/>
      <c r="H1048" s="48"/>
      <c r="I1048" s="49">
        <f t="shared" ca="1" si="61"/>
        <v>2022</v>
      </c>
      <c r="J1048" s="22">
        <f t="shared" ca="1" si="60"/>
        <v>1</v>
      </c>
      <c r="K1048" s="19"/>
      <c r="L1048" s="73"/>
      <c r="M1048" s="74"/>
      <c r="N1048" s="19"/>
      <c r="O1048" s="73"/>
      <c r="P1048" s="82">
        <v>1</v>
      </c>
      <c r="Q1048" s="24">
        <v>1</v>
      </c>
      <c r="R1048" s="81">
        <f t="shared" si="62"/>
        <v>1</v>
      </c>
      <c r="S1048" s="87"/>
      <c r="T1048" s="19"/>
      <c r="U1048" s="25"/>
      <c r="V1048" s="25"/>
      <c r="W1048" s="81"/>
      <c r="X1048" s="91" t="e">
        <f ca="1">+VLOOKUP(#REF!,REFERENCIAS!$C:$D,2,0)*VLOOKUP(#REF!,PONDERADORES!A:P,IF(AND(INFORMACION!$T1048='REFERENCIAS RIESGO'!$C$36,INFORMACION!$F1048=REFERENCIAS!$C$24),16,IF(INFORMACION!$T1048='REFERENCIAS RIESGO'!$C$36,13,IF(INFORMACION!$F1048=REFERENCIAS!$C$24,10,7))),0)+VLOOKUP(K1048,REFERENCIAS!$C:$D,2,0)*VLOOKUP($K$2,PONDERADORES!A:P,IF(AND(INFORMACION!$T1048='REFERENCIAS RIESGO'!$C$36,INFORMACION!$F1048=REFERENCIAS!$C$24),16,IF(INFORMACION!$T1048='REFERENCIAS RIESGO'!$C$36,13,IF(INFORMACION!$F1048=REFERENCIAS!$C$24,10,7))),0)+VLOOKUP(L1048,REFERENCIAS!$C:$D,2,0)*VLOOKUP($L$2,PONDERADORES!A:P,IF(AND(INFORMACION!$T1048='REFERENCIAS RIESGO'!$C$36,INFORMACION!$F1048=REFERENCIAS!$C$24),16,IF(INFORMACION!$T1048='REFERENCIAS RIESGO'!$C$36,13,IF(INFORMACION!$F1048=REFERENCIAS!$C$24,10,7))),0)+VLOOKUP(F1048,REFERENCIAS!$C:$D,2,0)*VLOOKUP($F$2,PONDERADORES!A:P,IF(AND(INFORMACION!$T1048='REFERENCIAS RIESGO'!$C$36,INFORMACION!$F1048=REFERENCIAS!$C$24),16,IF(INFORMACION!$T1048='REFERENCIAS RIESGO'!$C$36,13,IF(INFORMACION!$F1048=REFERENCIAS!$C$24,10,7))),0)+VLOOKUP(T1048,REFERENCIAS!$C:$D,2,0)*VLOOKUP($T$2,PONDERADORES!A:P,IF(AND(INFORMACION!$T1048='REFERENCIAS RIESGO'!$C$36,INFORMACION!$F1048=REFERENCIAS!$C$24),16,IF(INFORMACION!$T1048='REFERENCIAS RIESGO'!$C$36,13,IF(INFORMACION!$F1048=REFERENCIAS!$C$24,10,7))),0)+VLOOKUP(IF(J1048&lt;=0.2,0.2,IF(AND(J1048&gt;0.2,J1048&lt;=0.4),0.4,IF(AND(J1048&gt;0.4,J1048&lt;=0.6),0.6,IF(AND(J1048&gt;0.6,J1048&lt;=0.8),0.8,IF(AND(J1048&gt;0.8,J1048&lt;=1),1))))),REFERENCIAS!$C:$D,2,0)*VLOOKUP($J$2,PONDERADORES!A:P,IF(AND(INFORMACION!$T1048='REFERENCIAS RIESGO'!$C$36,INFORMACION!$F1048=REFERENCIAS!$C$24),16,IF(INFORMACION!$T1048='REFERENCIAS RIESGO'!$C$36,13,IF(INFORMACION!$F1048=REFERENCIAS!$C$24,10,7))),0)</f>
        <v>#REF!</v>
      </c>
      <c r="Y1048" s="68">
        <f>+VLOOKUP(M1048,REFERENCIAS!$C:$D,2,0)*VLOOKUP($M$2,PONDERADORES!$A$7:$G$9,7,0)+VLOOKUP(N1048,REFERENCIAS!$C:$D,2,0)*VLOOKUP($N$2,PONDERADORES!$A$7:$G$9,7,0)+VLOOKUP(O1048,REFERENCIAS!$C:$D,2,0)*VLOOKUP($O$2,PONDERADORES!$A$7:$G$9,7,0)</f>
        <v>0.2</v>
      </c>
      <c r="Z1048" s="2">
        <f>+VLOOKUP(IF(R1048&lt;0.1,0,IF(AND(R1048&gt;=0.1,R1048&lt;0.2),0.1,IF(AND(R1048&gt;=0.2,R1048&lt;0.3),0.2,IF(R1048&gt;0.3,0.3,)))),REFERENCIAS!$C:$D,2,0)*VLOOKUP($R$2,PONDERADORES!$A$11:$G$11,7,0)</f>
        <v>15</v>
      </c>
      <c r="AA1048" s="92"/>
      <c r="AB1048" s="95" t="e">
        <f t="shared" ca="1" si="63"/>
        <v>#REF!</v>
      </c>
      <c r="AC1048" s="23" t="e">
        <f ca="1">IF(AB1048&gt;REFERENCIAS!$C$62,REFERENCIAS!$B$62,IF(AND(AB1048&gt;=REFERENCIAS!$C$63,AB1048&lt;REFERENCIAS!$D$63),REFERENCIAS!$B$63,IF(AND(AB1048&gt;REFERENCIAS!$C$64,AB1048&lt;=REFERENCIAS!$D$64),REFERENCIAS!$B$64,IF(AND(AB1048&gt;=REFERENCIAS!$C$65,AB1048&lt;REFERENCIAS!$D$65),REFERENCIAS!$B$65, "Revisar"))))</f>
        <v>#REF!</v>
      </c>
      <c r="AD1048" s="94" t="e">
        <f ca="1">VLOOKUP(AC1048,REFERENCIAS!$B$62:$G$65,4,FALSE)</f>
        <v>#REF!</v>
      </c>
    </row>
    <row r="1049" spans="1:30" ht="17.25" x14ac:dyDescent="0.25">
      <c r="A1049" s="74"/>
      <c r="B1049" s="19"/>
      <c r="C1049" s="19"/>
      <c r="D1049" s="50"/>
      <c r="E1049" s="73"/>
      <c r="F1049" s="74"/>
      <c r="G1049" s="9"/>
      <c r="H1049" s="48"/>
      <c r="I1049" s="49">
        <f t="shared" ca="1" si="61"/>
        <v>2022</v>
      </c>
      <c r="J1049" s="22">
        <f t="shared" ca="1" si="60"/>
        <v>1</v>
      </c>
      <c r="K1049" s="19"/>
      <c r="L1049" s="73"/>
      <c r="M1049" s="74"/>
      <c r="N1049" s="19"/>
      <c r="O1049" s="73"/>
      <c r="P1049" s="82">
        <v>1</v>
      </c>
      <c r="Q1049" s="24">
        <v>1</v>
      </c>
      <c r="R1049" s="81">
        <f t="shared" si="62"/>
        <v>1</v>
      </c>
      <c r="S1049" s="87"/>
      <c r="T1049" s="19"/>
      <c r="U1049" s="25"/>
      <c r="V1049" s="25"/>
      <c r="W1049" s="81"/>
      <c r="X1049" s="91" t="e">
        <f ca="1">+VLOOKUP(#REF!,REFERENCIAS!$C:$D,2,0)*VLOOKUP(#REF!,PONDERADORES!A:P,IF(AND(INFORMACION!$T1049='REFERENCIAS RIESGO'!$C$36,INFORMACION!$F1049=REFERENCIAS!$C$24),16,IF(INFORMACION!$T1049='REFERENCIAS RIESGO'!$C$36,13,IF(INFORMACION!$F1049=REFERENCIAS!$C$24,10,7))),0)+VLOOKUP(K1049,REFERENCIAS!$C:$D,2,0)*VLOOKUP($K$2,PONDERADORES!A:P,IF(AND(INFORMACION!$T1049='REFERENCIAS RIESGO'!$C$36,INFORMACION!$F1049=REFERENCIAS!$C$24),16,IF(INFORMACION!$T1049='REFERENCIAS RIESGO'!$C$36,13,IF(INFORMACION!$F1049=REFERENCIAS!$C$24,10,7))),0)+VLOOKUP(L1049,REFERENCIAS!$C:$D,2,0)*VLOOKUP($L$2,PONDERADORES!A:P,IF(AND(INFORMACION!$T1049='REFERENCIAS RIESGO'!$C$36,INFORMACION!$F1049=REFERENCIAS!$C$24),16,IF(INFORMACION!$T1049='REFERENCIAS RIESGO'!$C$36,13,IF(INFORMACION!$F1049=REFERENCIAS!$C$24,10,7))),0)+VLOOKUP(F1049,REFERENCIAS!$C:$D,2,0)*VLOOKUP($F$2,PONDERADORES!A:P,IF(AND(INFORMACION!$T1049='REFERENCIAS RIESGO'!$C$36,INFORMACION!$F1049=REFERENCIAS!$C$24),16,IF(INFORMACION!$T1049='REFERENCIAS RIESGO'!$C$36,13,IF(INFORMACION!$F1049=REFERENCIAS!$C$24,10,7))),0)+VLOOKUP(T1049,REFERENCIAS!$C:$D,2,0)*VLOOKUP($T$2,PONDERADORES!A:P,IF(AND(INFORMACION!$T1049='REFERENCIAS RIESGO'!$C$36,INFORMACION!$F1049=REFERENCIAS!$C$24),16,IF(INFORMACION!$T1049='REFERENCIAS RIESGO'!$C$36,13,IF(INFORMACION!$F1049=REFERENCIAS!$C$24,10,7))),0)+VLOOKUP(IF(J1049&lt;=0.2,0.2,IF(AND(J1049&gt;0.2,J1049&lt;=0.4),0.4,IF(AND(J1049&gt;0.4,J1049&lt;=0.6),0.6,IF(AND(J1049&gt;0.6,J1049&lt;=0.8),0.8,IF(AND(J1049&gt;0.8,J1049&lt;=1),1))))),REFERENCIAS!$C:$D,2,0)*VLOOKUP($J$2,PONDERADORES!A:P,IF(AND(INFORMACION!$T1049='REFERENCIAS RIESGO'!$C$36,INFORMACION!$F1049=REFERENCIAS!$C$24),16,IF(INFORMACION!$T1049='REFERENCIAS RIESGO'!$C$36,13,IF(INFORMACION!$F1049=REFERENCIAS!$C$24,10,7))),0)</f>
        <v>#REF!</v>
      </c>
      <c r="Y1049" s="68">
        <f>+VLOOKUP(M1049,REFERENCIAS!$C:$D,2,0)*VLOOKUP($M$2,PONDERADORES!$A$7:$G$9,7,0)+VLOOKUP(N1049,REFERENCIAS!$C:$D,2,0)*VLOOKUP($N$2,PONDERADORES!$A$7:$G$9,7,0)+VLOOKUP(O1049,REFERENCIAS!$C:$D,2,0)*VLOOKUP($O$2,PONDERADORES!$A$7:$G$9,7,0)</f>
        <v>0.2</v>
      </c>
      <c r="Z1049" s="2">
        <f>+VLOOKUP(IF(R1049&lt;0.1,0,IF(AND(R1049&gt;=0.1,R1049&lt;0.2),0.1,IF(AND(R1049&gt;=0.2,R1049&lt;0.3),0.2,IF(R1049&gt;0.3,0.3,)))),REFERENCIAS!$C:$D,2,0)*VLOOKUP($R$2,PONDERADORES!$A$11:$G$11,7,0)</f>
        <v>15</v>
      </c>
      <c r="AA1049" s="92"/>
      <c r="AB1049" s="95" t="e">
        <f t="shared" ca="1" si="63"/>
        <v>#REF!</v>
      </c>
      <c r="AC1049" s="23" t="e">
        <f ca="1">IF(AB1049&gt;REFERENCIAS!$C$62,REFERENCIAS!$B$62,IF(AND(AB1049&gt;=REFERENCIAS!$C$63,AB1049&lt;REFERENCIAS!$D$63),REFERENCIAS!$B$63,IF(AND(AB1049&gt;REFERENCIAS!$C$64,AB1049&lt;=REFERENCIAS!$D$64),REFERENCIAS!$B$64,IF(AND(AB1049&gt;=REFERENCIAS!$C$65,AB1049&lt;REFERENCIAS!$D$65),REFERENCIAS!$B$65, "Revisar"))))</f>
        <v>#REF!</v>
      </c>
      <c r="AD1049" s="94" t="e">
        <f ca="1">VLOOKUP(AC1049,REFERENCIAS!$B$62:$G$65,4,FALSE)</f>
        <v>#REF!</v>
      </c>
    </row>
    <row r="1050" spans="1:30" ht="17.25" x14ac:dyDescent="0.25">
      <c r="A1050" s="74"/>
      <c r="B1050" s="19"/>
      <c r="C1050" s="19"/>
      <c r="D1050" s="50"/>
      <c r="E1050" s="73"/>
      <c r="F1050" s="74"/>
      <c r="G1050" s="9"/>
      <c r="H1050" s="48"/>
      <c r="I1050" s="49">
        <f t="shared" ca="1" si="61"/>
        <v>2022</v>
      </c>
      <c r="J1050" s="22">
        <f t="shared" ca="1" si="60"/>
        <v>1</v>
      </c>
      <c r="K1050" s="19"/>
      <c r="L1050" s="73"/>
      <c r="M1050" s="74"/>
      <c r="N1050" s="19"/>
      <c r="O1050" s="73"/>
      <c r="P1050" s="82">
        <v>1</v>
      </c>
      <c r="Q1050" s="24">
        <v>1</v>
      </c>
      <c r="R1050" s="81">
        <f t="shared" si="62"/>
        <v>1</v>
      </c>
      <c r="S1050" s="87"/>
      <c r="T1050" s="19"/>
      <c r="U1050" s="25"/>
      <c r="V1050" s="25"/>
      <c r="W1050" s="81"/>
      <c r="X1050" s="91" t="e">
        <f ca="1">+VLOOKUP(#REF!,REFERENCIAS!$C:$D,2,0)*VLOOKUP(#REF!,PONDERADORES!A:P,IF(AND(INFORMACION!$T1050='REFERENCIAS RIESGO'!$C$36,INFORMACION!$F1050=REFERENCIAS!$C$24),16,IF(INFORMACION!$T1050='REFERENCIAS RIESGO'!$C$36,13,IF(INFORMACION!$F1050=REFERENCIAS!$C$24,10,7))),0)+VLOOKUP(K1050,REFERENCIAS!$C:$D,2,0)*VLOOKUP($K$2,PONDERADORES!A:P,IF(AND(INFORMACION!$T1050='REFERENCIAS RIESGO'!$C$36,INFORMACION!$F1050=REFERENCIAS!$C$24),16,IF(INFORMACION!$T1050='REFERENCIAS RIESGO'!$C$36,13,IF(INFORMACION!$F1050=REFERENCIAS!$C$24,10,7))),0)+VLOOKUP(L1050,REFERENCIAS!$C:$D,2,0)*VLOOKUP($L$2,PONDERADORES!A:P,IF(AND(INFORMACION!$T1050='REFERENCIAS RIESGO'!$C$36,INFORMACION!$F1050=REFERENCIAS!$C$24),16,IF(INFORMACION!$T1050='REFERENCIAS RIESGO'!$C$36,13,IF(INFORMACION!$F1050=REFERENCIAS!$C$24,10,7))),0)+VLOOKUP(F1050,REFERENCIAS!$C:$D,2,0)*VLOOKUP($F$2,PONDERADORES!A:P,IF(AND(INFORMACION!$T1050='REFERENCIAS RIESGO'!$C$36,INFORMACION!$F1050=REFERENCIAS!$C$24),16,IF(INFORMACION!$T1050='REFERENCIAS RIESGO'!$C$36,13,IF(INFORMACION!$F1050=REFERENCIAS!$C$24,10,7))),0)+VLOOKUP(T1050,REFERENCIAS!$C:$D,2,0)*VLOOKUP($T$2,PONDERADORES!A:P,IF(AND(INFORMACION!$T1050='REFERENCIAS RIESGO'!$C$36,INFORMACION!$F1050=REFERENCIAS!$C$24),16,IF(INFORMACION!$T1050='REFERENCIAS RIESGO'!$C$36,13,IF(INFORMACION!$F1050=REFERENCIAS!$C$24,10,7))),0)+VLOOKUP(IF(J1050&lt;=0.2,0.2,IF(AND(J1050&gt;0.2,J1050&lt;=0.4),0.4,IF(AND(J1050&gt;0.4,J1050&lt;=0.6),0.6,IF(AND(J1050&gt;0.6,J1050&lt;=0.8),0.8,IF(AND(J1050&gt;0.8,J1050&lt;=1),1))))),REFERENCIAS!$C:$D,2,0)*VLOOKUP($J$2,PONDERADORES!A:P,IF(AND(INFORMACION!$T1050='REFERENCIAS RIESGO'!$C$36,INFORMACION!$F1050=REFERENCIAS!$C$24),16,IF(INFORMACION!$T1050='REFERENCIAS RIESGO'!$C$36,13,IF(INFORMACION!$F1050=REFERENCIAS!$C$24,10,7))),0)</f>
        <v>#REF!</v>
      </c>
      <c r="Y1050" s="68">
        <f>+VLOOKUP(M1050,REFERENCIAS!$C:$D,2,0)*VLOOKUP($M$2,PONDERADORES!$A$7:$G$9,7,0)+VLOOKUP(N1050,REFERENCIAS!$C:$D,2,0)*VLOOKUP($N$2,PONDERADORES!$A$7:$G$9,7,0)+VLOOKUP(O1050,REFERENCIAS!$C:$D,2,0)*VLOOKUP($O$2,PONDERADORES!$A$7:$G$9,7,0)</f>
        <v>0.2</v>
      </c>
      <c r="Z1050" s="2">
        <f>+VLOOKUP(IF(R1050&lt;0.1,0,IF(AND(R1050&gt;=0.1,R1050&lt;0.2),0.1,IF(AND(R1050&gt;=0.2,R1050&lt;0.3),0.2,IF(R1050&gt;0.3,0.3,)))),REFERENCIAS!$C:$D,2,0)*VLOOKUP($R$2,PONDERADORES!$A$11:$G$11,7,0)</f>
        <v>15</v>
      </c>
      <c r="AA1050" s="92"/>
      <c r="AB1050" s="95" t="e">
        <f t="shared" ca="1" si="63"/>
        <v>#REF!</v>
      </c>
      <c r="AC1050" s="23" t="e">
        <f ca="1">IF(AB1050&gt;REFERENCIAS!$C$62,REFERENCIAS!$B$62,IF(AND(AB1050&gt;=REFERENCIAS!$C$63,AB1050&lt;REFERENCIAS!$D$63),REFERENCIAS!$B$63,IF(AND(AB1050&gt;REFERENCIAS!$C$64,AB1050&lt;=REFERENCIAS!$D$64),REFERENCIAS!$B$64,IF(AND(AB1050&gt;=REFERENCIAS!$C$65,AB1050&lt;REFERENCIAS!$D$65),REFERENCIAS!$B$65, "Revisar"))))</f>
        <v>#REF!</v>
      </c>
      <c r="AD1050" s="94" t="e">
        <f ca="1">VLOOKUP(AC1050,REFERENCIAS!$B$62:$G$65,4,FALSE)</f>
        <v>#REF!</v>
      </c>
    </row>
    <row r="1051" spans="1:30" ht="17.25" x14ac:dyDescent="0.25">
      <c r="A1051" s="74"/>
      <c r="B1051" s="19"/>
      <c r="C1051" s="19"/>
      <c r="D1051" s="50"/>
      <c r="E1051" s="73"/>
      <c r="F1051" s="74"/>
      <c r="G1051" s="9"/>
      <c r="H1051" s="48"/>
      <c r="I1051" s="49">
        <f t="shared" ca="1" si="61"/>
        <v>2022</v>
      </c>
      <c r="J1051" s="22">
        <f t="shared" ca="1" si="60"/>
        <v>1</v>
      </c>
      <c r="K1051" s="19"/>
      <c r="L1051" s="73"/>
      <c r="M1051" s="74"/>
      <c r="N1051" s="19"/>
      <c r="O1051" s="73"/>
      <c r="P1051" s="82">
        <v>1</v>
      </c>
      <c r="Q1051" s="24">
        <v>1</v>
      </c>
      <c r="R1051" s="81">
        <f t="shared" si="62"/>
        <v>1</v>
      </c>
      <c r="S1051" s="87"/>
      <c r="T1051" s="19"/>
      <c r="U1051" s="25"/>
      <c r="V1051" s="25"/>
      <c r="W1051" s="81"/>
      <c r="X1051" s="91" t="e">
        <f ca="1">+VLOOKUP(#REF!,REFERENCIAS!$C:$D,2,0)*VLOOKUP(#REF!,PONDERADORES!A:P,IF(AND(INFORMACION!$T1051='REFERENCIAS RIESGO'!$C$36,INFORMACION!$F1051=REFERENCIAS!$C$24),16,IF(INFORMACION!$T1051='REFERENCIAS RIESGO'!$C$36,13,IF(INFORMACION!$F1051=REFERENCIAS!$C$24,10,7))),0)+VLOOKUP(K1051,REFERENCIAS!$C:$D,2,0)*VLOOKUP($K$2,PONDERADORES!A:P,IF(AND(INFORMACION!$T1051='REFERENCIAS RIESGO'!$C$36,INFORMACION!$F1051=REFERENCIAS!$C$24),16,IF(INFORMACION!$T1051='REFERENCIAS RIESGO'!$C$36,13,IF(INFORMACION!$F1051=REFERENCIAS!$C$24,10,7))),0)+VLOOKUP(L1051,REFERENCIAS!$C:$D,2,0)*VLOOKUP($L$2,PONDERADORES!A:P,IF(AND(INFORMACION!$T1051='REFERENCIAS RIESGO'!$C$36,INFORMACION!$F1051=REFERENCIAS!$C$24),16,IF(INFORMACION!$T1051='REFERENCIAS RIESGO'!$C$36,13,IF(INFORMACION!$F1051=REFERENCIAS!$C$24,10,7))),0)+VLOOKUP(F1051,REFERENCIAS!$C:$D,2,0)*VLOOKUP($F$2,PONDERADORES!A:P,IF(AND(INFORMACION!$T1051='REFERENCIAS RIESGO'!$C$36,INFORMACION!$F1051=REFERENCIAS!$C$24),16,IF(INFORMACION!$T1051='REFERENCIAS RIESGO'!$C$36,13,IF(INFORMACION!$F1051=REFERENCIAS!$C$24,10,7))),0)+VLOOKUP(T1051,REFERENCIAS!$C:$D,2,0)*VLOOKUP($T$2,PONDERADORES!A:P,IF(AND(INFORMACION!$T1051='REFERENCIAS RIESGO'!$C$36,INFORMACION!$F1051=REFERENCIAS!$C$24),16,IF(INFORMACION!$T1051='REFERENCIAS RIESGO'!$C$36,13,IF(INFORMACION!$F1051=REFERENCIAS!$C$24,10,7))),0)+VLOOKUP(IF(J1051&lt;=0.2,0.2,IF(AND(J1051&gt;0.2,J1051&lt;=0.4),0.4,IF(AND(J1051&gt;0.4,J1051&lt;=0.6),0.6,IF(AND(J1051&gt;0.6,J1051&lt;=0.8),0.8,IF(AND(J1051&gt;0.8,J1051&lt;=1),1))))),REFERENCIAS!$C:$D,2,0)*VLOOKUP($J$2,PONDERADORES!A:P,IF(AND(INFORMACION!$T1051='REFERENCIAS RIESGO'!$C$36,INFORMACION!$F1051=REFERENCIAS!$C$24),16,IF(INFORMACION!$T1051='REFERENCIAS RIESGO'!$C$36,13,IF(INFORMACION!$F1051=REFERENCIAS!$C$24,10,7))),0)</f>
        <v>#REF!</v>
      </c>
      <c r="Y1051" s="68">
        <f>+VLOOKUP(M1051,REFERENCIAS!$C:$D,2,0)*VLOOKUP($M$2,PONDERADORES!$A$7:$G$9,7,0)+VLOOKUP(N1051,REFERENCIAS!$C:$D,2,0)*VLOOKUP($N$2,PONDERADORES!$A$7:$G$9,7,0)+VLOOKUP(O1051,REFERENCIAS!$C:$D,2,0)*VLOOKUP($O$2,PONDERADORES!$A$7:$G$9,7,0)</f>
        <v>0.2</v>
      </c>
      <c r="Z1051" s="2">
        <f>+VLOOKUP(IF(R1051&lt;0.1,0,IF(AND(R1051&gt;=0.1,R1051&lt;0.2),0.1,IF(AND(R1051&gt;=0.2,R1051&lt;0.3),0.2,IF(R1051&gt;0.3,0.3,)))),REFERENCIAS!$C:$D,2,0)*VLOOKUP($R$2,PONDERADORES!$A$11:$G$11,7,0)</f>
        <v>15</v>
      </c>
      <c r="AA1051" s="92"/>
      <c r="AB1051" s="95" t="e">
        <f t="shared" ca="1" si="63"/>
        <v>#REF!</v>
      </c>
      <c r="AC1051" s="23" t="e">
        <f ca="1">IF(AB1051&gt;REFERENCIAS!$C$62,REFERENCIAS!$B$62,IF(AND(AB1051&gt;=REFERENCIAS!$C$63,AB1051&lt;REFERENCIAS!$D$63),REFERENCIAS!$B$63,IF(AND(AB1051&gt;REFERENCIAS!$C$64,AB1051&lt;=REFERENCIAS!$D$64),REFERENCIAS!$B$64,IF(AND(AB1051&gt;=REFERENCIAS!$C$65,AB1051&lt;REFERENCIAS!$D$65),REFERENCIAS!$B$65, "Revisar"))))</f>
        <v>#REF!</v>
      </c>
      <c r="AD1051" s="94" t="e">
        <f ca="1">VLOOKUP(AC1051,REFERENCIAS!$B$62:$G$65,4,FALSE)</f>
        <v>#REF!</v>
      </c>
    </row>
    <row r="1052" spans="1:30" ht="17.25" x14ac:dyDescent="0.25">
      <c r="A1052" s="74"/>
      <c r="B1052" s="19"/>
      <c r="C1052" s="19"/>
      <c r="D1052" s="50"/>
      <c r="E1052" s="73"/>
      <c r="F1052" s="74"/>
      <c r="G1052" s="9"/>
      <c r="H1052" s="48"/>
      <c r="I1052" s="49">
        <f t="shared" ca="1" si="61"/>
        <v>2022</v>
      </c>
      <c r="J1052" s="22">
        <f t="shared" ca="1" si="60"/>
        <v>1</v>
      </c>
      <c r="K1052" s="19"/>
      <c r="L1052" s="73"/>
      <c r="M1052" s="74"/>
      <c r="N1052" s="19"/>
      <c r="O1052" s="73"/>
      <c r="P1052" s="82">
        <v>1</v>
      </c>
      <c r="Q1052" s="24">
        <v>1</v>
      </c>
      <c r="R1052" s="81">
        <f t="shared" si="62"/>
        <v>1</v>
      </c>
      <c r="S1052" s="87"/>
      <c r="T1052" s="19"/>
      <c r="U1052" s="25"/>
      <c r="V1052" s="25"/>
      <c r="W1052" s="81"/>
      <c r="X1052" s="91" t="e">
        <f ca="1">+VLOOKUP(#REF!,REFERENCIAS!$C:$D,2,0)*VLOOKUP(#REF!,PONDERADORES!A:P,IF(AND(INFORMACION!$T1052='REFERENCIAS RIESGO'!$C$36,INFORMACION!$F1052=REFERENCIAS!$C$24),16,IF(INFORMACION!$T1052='REFERENCIAS RIESGO'!$C$36,13,IF(INFORMACION!$F1052=REFERENCIAS!$C$24,10,7))),0)+VLOOKUP(K1052,REFERENCIAS!$C:$D,2,0)*VLOOKUP($K$2,PONDERADORES!A:P,IF(AND(INFORMACION!$T1052='REFERENCIAS RIESGO'!$C$36,INFORMACION!$F1052=REFERENCIAS!$C$24),16,IF(INFORMACION!$T1052='REFERENCIAS RIESGO'!$C$36,13,IF(INFORMACION!$F1052=REFERENCIAS!$C$24,10,7))),0)+VLOOKUP(L1052,REFERENCIAS!$C:$D,2,0)*VLOOKUP($L$2,PONDERADORES!A:P,IF(AND(INFORMACION!$T1052='REFERENCIAS RIESGO'!$C$36,INFORMACION!$F1052=REFERENCIAS!$C$24),16,IF(INFORMACION!$T1052='REFERENCIAS RIESGO'!$C$36,13,IF(INFORMACION!$F1052=REFERENCIAS!$C$24,10,7))),0)+VLOOKUP(F1052,REFERENCIAS!$C:$D,2,0)*VLOOKUP($F$2,PONDERADORES!A:P,IF(AND(INFORMACION!$T1052='REFERENCIAS RIESGO'!$C$36,INFORMACION!$F1052=REFERENCIAS!$C$24),16,IF(INFORMACION!$T1052='REFERENCIAS RIESGO'!$C$36,13,IF(INFORMACION!$F1052=REFERENCIAS!$C$24,10,7))),0)+VLOOKUP(T1052,REFERENCIAS!$C:$D,2,0)*VLOOKUP($T$2,PONDERADORES!A:P,IF(AND(INFORMACION!$T1052='REFERENCIAS RIESGO'!$C$36,INFORMACION!$F1052=REFERENCIAS!$C$24),16,IF(INFORMACION!$T1052='REFERENCIAS RIESGO'!$C$36,13,IF(INFORMACION!$F1052=REFERENCIAS!$C$24,10,7))),0)+VLOOKUP(IF(J1052&lt;=0.2,0.2,IF(AND(J1052&gt;0.2,J1052&lt;=0.4),0.4,IF(AND(J1052&gt;0.4,J1052&lt;=0.6),0.6,IF(AND(J1052&gt;0.6,J1052&lt;=0.8),0.8,IF(AND(J1052&gt;0.8,J1052&lt;=1),1))))),REFERENCIAS!$C:$D,2,0)*VLOOKUP($J$2,PONDERADORES!A:P,IF(AND(INFORMACION!$T1052='REFERENCIAS RIESGO'!$C$36,INFORMACION!$F1052=REFERENCIAS!$C$24),16,IF(INFORMACION!$T1052='REFERENCIAS RIESGO'!$C$36,13,IF(INFORMACION!$F1052=REFERENCIAS!$C$24,10,7))),0)</f>
        <v>#REF!</v>
      </c>
      <c r="Y1052" s="68">
        <f>+VLOOKUP(M1052,REFERENCIAS!$C:$D,2,0)*VLOOKUP($M$2,PONDERADORES!$A$7:$G$9,7,0)+VLOOKUP(N1052,REFERENCIAS!$C:$D,2,0)*VLOOKUP($N$2,PONDERADORES!$A$7:$G$9,7,0)+VLOOKUP(O1052,REFERENCIAS!$C:$D,2,0)*VLOOKUP($O$2,PONDERADORES!$A$7:$G$9,7,0)</f>
        <v>0.2</v>
      </c>
      <c r="Z1052" s="2">
        <f>+VLOOKUP(IF(R1052&lt;0.1,0,IF(AND(R1052&gt;=0.1,R1052&lt;0.2),0.1,IF(AND(R1052&gt;=0.2,R1052&lt;0.3),0.2,IF(R1052&gt;0.3,0.3,)))),REFERENCIAS!$C:$D,2,0)*VLOOKUP($R$2,PONDERADORES!$A$11:$G$11,7,0)</f>
        <v>15</v>
      </c>
      <c r="AA1052" s="92"/>
      <c r="AB1052" s="95" t="e">
        <f t="shared" ca="1" si="63"/>
        <v>#REF!</v>
      </c>
      <c r="AC1052" s="23" t="e">
        <f ca="1">IF(AB1052&gt;REFERENCIAS!$C$62,REFERENCIAS!$B$62,IF(AND(AB1052&gt;=REFERENCIAS!$C$63,AB1052&lt;REFERENCIAS!$D$63),REFERENCIAS!$B$63,IF(AND(AB1052&gt;REFERENCIAS!$C$64,AB1052&lt;=REFERENCIAS!$D$64),REFERENCIAS!$B$64,IF(AND(AB1052&gt;=REFERENCIAS!$C$65,AB1052&lt;REFERENCIAS!$D$65),REFERENCIAS!$B$65, "Revisar"))))</f>
        <v>#REF!</v>
      </c>
      <c r="AD1052" s="94" t="e">
        <f ca="1">VLOOKUP(AC1052,REFERENCIAS!$B$62:$G$65,4,FALSE)</f>
        <v>#REF!</v>
      </c>
    </row>
    <row r="1053" spans="1:30" ht="17.25" x14ac:dyDescent="0.25">
      <c r="A1053" s="74"/>
      <c r="B1053" s="19"/>
      <c r="C1053" s="19"/>
      <c r="D1053" s="50"/>
      <c r="E1053" s="73"/>
      <c r="F1053" s="74"/>
      <c r="G1053" s="9"/>
      <c r="H1053" s="48"/>
      <c r="I1053" s="49">
        <f t="shared" ca="1" si="61"/>
        <v>2022</v>
      </c>
      <c r="J1053" s="22">
        <f t="shared" ca="1" si="60"/>
        <v>1</v>
      </c>
      <c r="K1053" s="19"/>
      <c r="L1053" s="73"/>
      <c r="M1053" s="74"/>
      <c r="N1053" s="19"/>
      <c r="O1053" s="73"/>
      <c r="P1053" s="82">
        <v>1</v>
      </c>
      <c r="Q1053" s="24">
        <v>1</v>
      </c>
      <c r="R1053" s="81">
        <f t="shared" si="62"/>
        <v>1</v>
      </c>
      <c r="S1053" s="87"/>
      <c r="T1053" s="19"/>
      <c r="U1053" s="25"/>
      <c r="V1053" s="25"/>
      <c r="W1053" s="81"/>
      <c r="X1053" s="91" t="e">
        <f ca="1">+VLOOKUP(#REF!,REFERENCIAS!$C:$D,2,0)*VLOOKUP(#REF!,PONDERADORES!A:P,IF(AND(INFORMACION!$T1053='REFERENCIAS RIESGO'!$C$36,INFORMACION!$F1053=REFERENCIAS!$C$24),16,IF(INFORMACION!$T1053='REFERENCIAS RIESGO'!$C$36,13,IF(INFORMACION!$F1053=REFERENCIAS!$C$24,10,7))),0)+VLOOKUP(K1053,REFERENCIAS!$C:$D,2,0)*VLOOKUP($K$2,PONDERADORES!A:P,IF(AND(INFORMACION!$T1053='REFERENCIAS RIESGO'!$C$36,INFORMACION!$F1053=REFERENCIAS!$C$24),16,IF(INFORMACION!$T1053='REFERENCIAS RIESGO'!$C$36,13,IF(INFORMACION!$F1053=REFERENCIAS!$C$24,10,7))),0)+VLOOKUP(L1053,REFERENCIAS!$C:$D,2,0)*VLOOKUP($L$2,PONDERADORES!A:P,IF(AND(INFORMACION!$T1053='REFERENCIAS RIESGO'!$C$36,INFORMACION!$F1053=REFERENCIAS!$C$24),16,IF(INFORMACION!$T1053='REFERENCIAS RIESGO'!$C$36,13,IF(INFORMACION!$F1053=REFERENCIAS!$C$24,10,7))),0)+VLOOKUP(F1053,REFERENCIAS!$C:$D,2,0)*VLOOKUP($F$2,PONDERADORES!A:P,IF(AND(INFORMACION!$T1053='REFERENCIAS RIESGO'!$C$36,INFORMACION!$F1053=REFERENCIAS!$C$24),16,IF(INFORMACION!$T1053='REFERENCIAS RIESGO'!$C$36,13,IF(INFORMACION!$F1053=REFERENCIAS!$C$24,10,7))),0)+VLOOKUP(T1053,REFERENCIAS!$C:$D,2,0)*VLOOKUP($T$2,PONDERADORES!A:P,IF(AND(INFORMACION!$T1053='REFERENCIAS RIESGO'!$C$36,INFORMACION!$F1053=REFERENCIAS!$C$24),16,IF(INFORMACION!$T1053='REFERENCIAS RIESGO'!$C$36,13,IF(INFORMACION!$F1053=REFERENCIAS!$C$24,10,7))),0)+VLOOKUP(IF(J1053&lt;=0.2,0.2,IF(AND(J1053&gt;0.2,J1053&lt;=0.4),0.4,IF(AND(J1053&gt;0.4,J1053&lt;=0.6),0.6,IF(AND(J1053&gt;0.6,J1053&lt;=0.8),0.8,IF(AND(J1053&gt;0.8,J1053&lt;=1),1))))),REFERENCIAS!$C:$D,2,0)*VLOOKUP($J$2,PONDERADORES!A:P,IF(AND(INFORMACION!$T1053='REFERENCIAS RIESGO'!$C$36,INFORMACION!$F1053=REFERENCIAS!$C$24),16,IF(INFORMACION!$T1053='REFERENCIAS RIESGO'!$C$36,13,IF(INFORMACION!$F1053=REFERENCIAS!$C$24,10,7))),0)</f>
        <v>#REF!</v>
      </c>
      <c r="Y1053" s="68">
        <f>+VLOOKUP(M1053,REFERENCIAS!$C:$D,2,0)*VLOOKUP($M$2,PONDERADORES!$A$7:$G$9,7,0)+VLOOKUP(N1053,REFERENCIAS!$C:$D,2,0)*VLOOKUP($N$2,PONDERADORES!$A$7:$G$9,7,0)+VLOOKUP(O1053,REFERENCIAS!$C:$D,2,0)*VLOOKUP($O$2,PONDERADORES!$A$7:$G$9,7,0)</f>
        <v>0.2</v>
      </c>
      <c r="Z1053" s="2">
        <f>+VLOOKUP(IF(R1053&lt;0.1,0,IF(AND(R1053&gt;=0.1,R1053&lt;0.2),0.1,IF(AND(R1053&gt;=0.2,R1053&lt;0.3),0.2,IF(R1053&gt;0.3,0.3,)))),REFERENCIAS!$C:$D,2,0)*VLOOKUP($R$2,PONDERADORES!$A$11:$G$11,7,0)</f>
        <v>15</v>
      </c>
      <c r="AA1053" s="92"/>
      <c r="AB1053" s="95" t="e">
        <f t="shared" ca="1" si="63"/>
        <v>#REF!</v>
      </c>
      <c r="AC1053" s="23" t="e">
        <f ca="1">IF(AB1053&gt;REFERENCIAS!$C$62,REFERENCIAS!$B$62,IF(AND(AB1053&gt;=REFERENCIAS!$C$63,AB1053&lt;REFERENCIAS!$D$63),REFERENCIAS!$B$63,IF(AND(AB1053&gt;REFERENCIAS!$C$64,AB1053&lt;=REFERENCIAS!$D$64),REFERENCIAS!$B$64,IF(AND(AB1053&gt;=REFERENCIAS!$C$65,AB1053&lt;REFERENCIAS!$D$65),REFERENCIAS!$B$65, "Revisar"))))</f>
        <v>#REF!</v>
      </c>
      <c r="AD1053" s="94" t="e">
        <f ca="1">VLOOKUP(AC1053,REFERENCIAS!$B$62:$G$65,4,FALSE)</f>
        <v>#REF!</v>
      </c>
    </row>
    <row r="1054" spans="1:30" ht="17.25" x14ac:dyDescent="0.25">
      <c r="A1054" s="74"/>
      <c r="B1054" s="19"/>
      <c r="C1054" s="19"/>
      <c r="D1054" s="50"/>
      <c r="E1054" s="73"/>
      <c r="F1054" s="74"/>
      <c r="G1054" s="9"/>
      <c r="H1054" s="48"/>
      <c r="I1054" s="49">
        <f t="shared" ca="1" si="61"/>
        <v>2022</v>
      </c>
      <c r="J1054" s="22">
        <f t="shared" ca="1" si="60"/>
        <v>1</v>
      </c>
      <c r="K1054" s="19"/>
      <c r="L1054" s="73"/>
      <c r="M1054" s="74"/>
      <c r="N1054" s="19"/>
      <c r="O1054" s="73"/>
      <c r="P1054" s="82">
        <v>1</v>
      </c>
      <c r="Q1054" s="24">
        <v>1</v>
      </c>
      <c r="R1054" s="81">
        <f t="shared" si="62"/>
        <v>1</v>
      </c>
      <c r="S1054" s="87"/>
      <c r="T1054" s="19"/>
      <c r="U1054" s="25"/>
      <c r="V1054" s="25"/>
      <c r="W1054" s="81"/>
      <c r="X1054" s="91" t="e">
        <f ca="1">+VLOOKUP(#REF!,REFERENCIAS!$C:$D,2,0)*VLOOKUP(#REF!,PONDERADORES!A:P,IF(AND(INFORMACION!$T1054='REFERENCIAS RIESGO'!$C$36,INFORMACION!$F1054=REFERENCIAS!$C$24),16,IF(INFORMACION!$T1054='REFERENCIAS RIESGO'!$C$36,13,IF(INFORMACION!$F1054=REFERENCIAS!$C$24,10,7))),0)+VLOOKUP(K1054,REFERENCIAS!$C:$D,2,0)*VLOOKUP($K$2,PONDERADORES!A:P,IF(AND(INFORMACION!$T1054='REFERENCIAS RIESGO'!$C$36,INFORMACION!$F1054=REFERENCIAS!$C$24),16,IF(INFORMACION!$T1054='REFERENCIAS RIESGO'!$C$36,13,IF(INFORMACION!$F1054=REFERENCIAS!$C$24,10,7))),0)+VLOOKUP(L1054,REFERENCIAS!$C:$D,2,0)*VLOOKUP($L$2,PONDERADORES!A:P,IF(AND(INFORMACION!$T1054='REFERENCIAS RIESGO'!$C$36,INFORMACION!$F1054=REFERENCIAS!$C$24),16,IF(INFORMACION!$T1054='REFERENCIAS RIESGO'!$C$36,13,IF(INFORMACION!$F1054=REFERENCIAS!$C$24,10,7))),0)+VLOOKUP(F1054,REFERENCIAS!$C:$D,2,0)*VLOOKUP($F$2,PONDERADORES!A:P,IF(AND(INFORMACION!$T1054='REFERENCIAS RIESGO'!$C$36,INFORMACION!$F1054=REFERENCIAS!$C$24),16,IF(INFORMACION!$T1054='REFERENCIAS RIESGO'!$C$36,13,IF(INFORMACION!$F1054=REFERENCIAS!$C$24,10,7))),0)+VLOOKUP(T1054,REFERENCIAS!$C:$D,2,0)*VLOOKUP($T$2,PONDERADORES!A:P,IF(AND(INFORMACION!$T1054='REFERENCIAS RIESGO'!$C$36,INFORMACION!$F1054=REFERENCIAS!$C$24),16,IF(INFORMACION!$T1054='REFERENCIAS RIESGO'!$C$36,13,IF(INFORMACION!$F1054=REFERENCIAS!$C$24,10,7))),0)+VLOOKUP(IF(J1054&lt;=0.2,0.2,IF(AND(J1054&gt;0.2,J1054&lt;=0.4),0.4,IF(AND(J1054&gt;0.4,J1054&lt;=0.6),0.6,IF(AND(J1054&gt;0.6,J1054&lt;=0.8),0.8,IF(AND(J1054&gt;0.8,J1054&lt;=1),1))))),REFERENCIAS!$C:$D,2,0)*VLOOKUP($J$2,PONDERADORES!A:P,IF(AND(INFORMACION!$T1054='REFERENCIAS RIESGO'!$C$36,INFORMACION!$F1054=REFERENCIAS!$C$24),16,IF(INFORMACION!$T1054='REFERENCIAS RIESGO'!$C$36,13,IF(INFORMACION!$F1054=REFERENCIAS!$C$24,10,7))),0)</f>
        <v>#REF!</v>
      </c>
      <c r="Y1054" s="68">
        <f>+VLOOKUP(M1054,REFERENCIAS!$C:$D,2,0)*VLOOKUP($M$2,PONDERADORES!$A$7:$G$9,7,0)+VLOOKUP(N1054,REFERENCIAS!$C:$D,2,0)*VLOOKUP($N$2,PONDERADORES!$A$7:$G$9,7,0)+VLOOKUP(O1054,REFERENCIAS!$C:$D,2,0)*VLOOKUP($O$2,PONDERADORES!$A$7:$G$9,7,0)</f>
        <v>0.2</v>
      </c>
      <c r="Z1054" s="2">
        <f>+VLOOKUP(IF(R1054&lt;0.1,0,IF(AND(R1054&gt;=0.1,R1054&lt;0.2),0.1,IF(AND(R1054&gt;=0.2,R1054&lt;0.3),0.2,IF(R1054&gt;0.3,0.3,)))),REFERENCIAS!$C:$D,2,0)*VLOOKUP($R$2,PONDERADORES!$A$11:$G$11,7,0)</f>
        <v>15</v>
      </c>
      <c r="AA1054" s="92"/>
      <c r="AB1054" s="95" t="e">
        <f t="shared" ca="1" si="63"/>
        <v>#REF!</v>
      </c>
      <c r="AC1054" s="23" t="e">
        <f ca="1">IF(AB1054&gt;REFERENCIAS!$C$62,REFERENCIAS!$B$62,IF(AND(AB1054&gt;=REFERENCIAS!$C$63,AB1054&lt;REFERENCIAS!$D$63),REFERENCIAS!$B$63,IF(AND(AB1054&gt;REFERENCIAS!$C$64,AB1054&lt;=REFERENCIAS!$D$64),REFERENCIAS!$B$64,IF(AND(AB1054&gt;=REFERENCIAS!$C$65,AB1054&lt;REFERENCIAS!$D$65),REFERENCIAS!$B$65, "Revisar"))))</f>
        <v>#REF!</v>
      </c>
      <c r="AD1054" s="94" t="e">
        <f ca="1">VLOOKUP(AC1054,REFERENCIAS!$B$62:$G$65,4,FALSE)</f>
        <v>#REF!</v>
      </c>
    </row>
    <row r="1055" spans="1:30" ht="17.25" x14ac:dyDescent="0.25">
      <c r="A1055" s="74"/>
      <c r="B1055" s="19"/>
      <c r="C1055" s="19"/>
      <c r="D1055" s="50"/>
      <c r="E1055" s="73"/>
      <c r="F1055" s="74"/>
      <c r="G1055" s="9"/>
      <c r="H1055" s="48"/>
      <c r="I1055" s="49">
        <f t="shared" ca="1" si="61"/>
        <v>2022</v>
      </c>
      <c r="J1055" s="22">
        <f t="shared" ca="1" si="60"/>
        <v>1</v>
      </c>
      <c r="K1055" s="19"/>
      <c r="L1055" s="73"/>
      <c r="M1055" s="74"/>
      <c r="N1055" s="19"/>
      <c r="O1055" s="73"/>
      <c r="P1055" s="82">
        <v>1</v>
      </c>
      <c r="Q1055" s="24">
        <v>1</v>
      </c>
      <c r="R1055" s="81">
        <f t="shared" si="62"/>
        <v>1</v>
      </c>
      <c r="S1055" s="87"/>
      <c r="T1055" s="19"/>
      <c r="U1055" s="25"/>
      <c r="V1055" s="25"/>
      <c r="W1055" s="81"/>
      <c r="X1055" s="91" t="e">
        <f ca="1">+VLOOKUP(#REF!,REFERENCIAS!$C:$D,2,0)*VLOOKUP(#REF!,PONDERADORES!A:P,IF(AND(INFORMACION!$T1055='REFERENCIAS RIESGO'!$C$36,INFORMACION!$F1055=REFERENCIAS!$C$24),16,IF(INFORMACION!$T1055='REFERENCIAS RIESGO'!$C$36,13,IF(INFORMACION!$F1055=REFERENCIAS!$C$24,10,7))),0)+VLOOKUP(K1055,REFERENCIAS!$C:$D,2,0)*VLOOKUP($K$2,PONDERADORES!A:P,IF(AND(INFORMACION!$T1055='REFERENCIAS RIESGO'!$C$36,INFORMACION!$F1055=REFERENCIAS!$C$24),16,IF(INFORMACION!$T1055='REFERENCIAS RIESGO'!$C$36,13,IF(INFORMACION!$F1055=REFERENCIAS!$C$24,10,7))),0)+VLOOKUP(L1055,REFERENCIAS!$C:$D,2,0)*VLOOKUP($L$2,PONDERADORES!A:P,IF(AND(INFORMACION!$T1055='REFERENCIAS RIESGO'!$C$36,INFORMACION!$F1055=REFERENCIAS!$C$24),16,IF(INFORMACION!$T1055='REFERENCIAS RIESGO'!$C$36,13,IF(INFORMACION!$F1055=REFERENCIAS!$C$24,10,7))),0)+VLOOKUP(F1055,REFERENCIAS!$C:$D,2,0)*VLOOKUP($F$2,PONDERADORES!A:P,IF(AND(INFORMACION!$T1055='REFERENCIAS RIESGO'!$C$36,INFORMACION!$F1055=REFERENCIAS!$C$24),16,IF(INFORMACION!$T1055='REFERENCIAS RIESGO'!$C$36,13,IF(INFORMACION!$F1055=REFERENCIAS!$C$24,10,7))),0)+VLOOKUP(T1055,REFERENCIAS!$C:$D,2,0)*VLOOKUP($T$2,PONDERADORES!A:P,IF(AND(INFORMACION!$T1055='REFERENCIAS RIESGO'!$C$36,INFORMACION!$F1055=REFERENCIAS!$C$24),16,IF(INFORMACION!$T1055='REFERENCIAS RIESGO'!$C$36,13,IF(INFORMACION!$F1055=REFERENCIAS!$C$24,10,7))),0)+VLOOKUP(IF(J1055&lt;=0.2,0.2,IF(AND(J1055&gt;0.2,J1055&lt;=0.4),0.4,IF(AND(J1055&gt;0.4,J1055&lt;=0.6),0.6,IF(AND(J1055&gt;0.6,J1055&lt;=0.8),0.8,IF(AND(J1055&gt;0.8,J1055&lt;=1),1))))),REFERENCIAS!$C:$D,2,0)*VLOOKUP($J$2,PONDERADORES!A:P,IF(AND(INFORMACION!$T1055='REFERENCIAS RIESGO'!$C$36,INFORMACION!$F1055=REFERENCIAS!$C$24),16,IF(INFORMACION!$T1055='REFERENCIAS RIESGO'!$C$36,13,IF(INFORMACION!$F1055=REFERENCIAS!$C$24,10,7))),0)</f>
        <v>#REF!</v>
      </c>
      <c r="Y1055" s="68">
        <f>+VLOOKUP(M1055,REFERENCIAS!$C:$D,2,0)*VLOOKUP($M$2,PONDERADORES!$A$7:$G$9,7,0)+VLOOKUP(N1055,REFERENCIAS!$C:$D,2,0)*VLOOKUP($N$2,PONDERADORES!$A$7:$G$9,7,0)+VLOOKUP(O1055,REFERENCIAS!$C:$D,2,0)*VLOOKUP($O$2,PONDERADORES!$A$7:$G$9,7,0)</f>
        <v>0.2</v>
      </c>
      <c r="Z1055" s="2">
        <f>+VLOOKUP(IF(R1055&lt;0.1,0,IF(AND(R1055&gt;=0.1,R1055&lt;0.2),0.1,IF(AND(R1055&gt;=0.2,R1055&lt;0.3),0.2,IF(R1055&gt;0.3,0.3,)))),REFERENCIAS!$C:$D,2,0)*VLOOKUP($R$2,PONDERADORES!$A$11:$G$11,7,0)</f>
        <v>15</v>
      </c>
      <c r="AA1055" s="92"/>
      <c r="AB1055" s="95" t="e">
        <f t="shared" ca="1" si="63"/>
        <v>#REF!</v>
      </c>
      <c r="AC1055" s="23" t="e">
        <f ca="1">IF(AB1055&gt;REFERENCIAS!$C$62,REFERENCIAS!$B$62,IF(AND(AB1055&gt;=REFERENCIAS!$C$63,AB1055&lt;REFERENCIAS!$D$63),REFERENCIAS!$B$63,IF(AND(AB1055&gt;REFERENCIAS!$C$64,AB1055&lt;=REFERENCIAS!$D$64),REFERENCIAS!$B$64,IF(AND(AB1055&gt;=REFERENCIAS!$C$65,AB1055&lt;REFERENCIAS!$D$65),REFERENCIAS!$B$65, "Revisar"))))</f>
        <v>#REF!</v>
      </c>
      <c r="AD1055" s="94" t="e">
        <f ca="1">VLOOKUP(AC1055,REFERENCIAS!$B$62:$G$65,4,FALSE)</f>
        <v>#REF!</v>
      </c>
    </row>
    <row r="1056" spans="1:30" ht="17.25" x14ac:dyDescent="0.25">
      <c r="A1056" s="74"/>
      <c r="B1056" s="19"/>
      <c r="C1056" s="19"/>
      <c r="D1056" s="50"/>
      <c r="E1056" s="73"/>
      <c r="F1056" s="74"/>
      <c r="G1056" s="9"/>
      <c r="H1056" s="48"/>
      <c r="I1056" s="49">
        <f t="shared" ca="1" si="61"/>
        <v>2022</v>
      </c>
      <c r="J1056" s="22">
        <f t="shared" ca="1" si="60"/>
        <v>1</v>
      </c>
      <c r="K1056" s="19"/>
      <c r="L1056" s="73"/>
      <c r="M1056" s="74"/>
      <c r="N1056" s="19"/>
      <c r="O1056" s="73"/>
      <c r="P1056" s="82">
        <v>1</v>
      </c>
      <c r="Q1056" s="24">
        <v>1</v>
      </c>
      <c r="R1056" s="81">
        <f t="shared" si="62"/>
        <v>1</v>
      </c>
      <c r="S1056" s="87"/>
      <c r="T1056" s="19"/>
      <c r="U1056" s="25"/>
      <c r="V1056" s="25"/>
      <c r="W1056" s="81"/>
      <c r="X1056" s="91" t="e">
        <f ca="1">+VLOOKUP(#REF!,REFERENCIAS!$C:$D,2,0)*VLOOKUP(#REF!,PONDERADORES!A:P,IF(AND(INFORMACION!$T1056='REFERENCIAS RIESGO'!$C$36,INFORMACION!$F1056=REFERENCIAS!$C$24),16,IF(INFORMACION!$T1056='REFERENCIAS RIESGO'!$C$36,13,IF(INFORMACION!$F1056=REFERENCIAS!$C$24,10,7))),0)+VLOOKUP(K1056,REFERENCIAS!$C:$D,2,0)*VLOOKUP($K$2,PONDERADORES!A:P,IF(AND(INFORMACION!$T1056='REFERENCIAS RIESGO'!$C$36,INFORMACION!$F1056=REFERENCIAS!$C$24),16,IF(INFORMACION!$T1056='REFERENCIAS RIESGO'!$C$36,13,IF(INFORMACION!$F1056=REFERENCIAS!$C$24,10,7))),0)+VLOOKUP(L1056,REFERENCIAS!$C:$D,2,0)*VLOOKUP($L$2,PONDERADORES!A:P,IF(AND(INFORMACION!$T1056='REFERENCIAS RIESGO'!$C$36,INFORMACION!$F1056=REFERENCIAS!$C$24),16,IF(INFORMACION!$T1056='REFERENCIAS RIESGO'!$C$36,13,IF(INFORMACION!$F1056=REFERENCIAS!$C$24,10,7))),0)+VLOOKUP(F1056,REFERENCIAS!$C:$D,2,0)*VLOOKUP($F$2,PONDERADORES!A:P,IF(AND(INFORMACION!$T1056='REFERENCIAS RIESGO'!$C$36,INFORMACION!$F1056=REFERENCIAS!$C$24),16,IF(INFORMACION!$T1056='REFERENCIAS RIESGO'!$C$36,13,IF(INFORMACION!$F1056=REFERENCIAS!$C$24,10,7))),0)+VLOOKUP(T1056,REFERENCIAS!$C:$D,2,0)*VLOOKUP($T$2,PONDERADORES!A:P,IF(AND(INFORMACION!$T1056='REFERENCIAS RIESGO'!$C$36,INFORMACION!$F1056=REFERENCIAS!$C$24),16,IF(INFORMACION!$T1056='REFERENCIAS RIESGO'!$C$36,13,IF(INFORMACION!$F1056=REFERENCIAS!$C$24,10,7))),0)+VLOOKUP(IF(J1056&lt;=0.2,0.2,IF(AND(J1056&gt;0.2,J1056&lt;=0.4),0.4,IF(AND(J1056&gt;0.4,J1056&lt;=0.6),0.6,IF(AND(J1056&gt;0.6,J1056&lt;=0.8),0.8,IF(AND(J1056&gt;0.8,J1056&lt;=1),1))))),REFERENCIAS!$C:$D,2,0)*VLOOKUP($J$2,PONDERADORES!A:P,IF(AND(INFORMACION!$T1056='REFERENCIAS RIESGO'!$C$36,INFORMACION!$F1056=REFERENCIAS!$C$24),16,IF(INFORMACION!$T1056='REFERENCIAS RIESGO'!$C$36,13,IF(INFORMACION!$F1056=REFERENCIAS!$C$24,10,7))),0)</f>
        <v>#REF!</v>
      </c>
      <c r="Y1056" s="68">
        <f>+VLOOKUP(M1056,REFERENCIAS!$C:$D,2,0)*VLOOKUP($M$2,PONDERADORES!$A$7:$G$9,7,0)+VLOOKUP(N1056,REFERENCIAS!$C:$D,2,0)*VLOOKUP($N$2,PONDERADORES!$A$7:$G$9,7,0)+VLOOKUP(O1056,REFERENCIAS!$C:$D,2,0)*VLOOKUP($O$2,PONDERADORES!$A$7:$G$9,7,0)</f>
        <v>0.2</v>
      </c>
      <c r="Z1056" s="2">
        <f>+VLOOKUP(IF(R1056&lt;0.1,0,IF(AND(R1056&gt;=0.1,R1056&lt;0.2),0.1,IF(AND(R1056&gt;=0.2,R1056&lt;0.3),0.2,IF(R1056&gt;0.3,0.3,)))),REFERENCIAS!$C:$D,2,0)*VLOOKUP($R$2,PONDERADORES!$A$11:$G$11,7,0)</f>
        <v>15</v>
      </c>
      <c r="AA1056" s="92"/>
      <c r="AB1056" s="95" t="e">
        <f t="shared" ca="1" si="63"/>
        <v>#REF!</v>
      </c>
      <c r="AC1056" s="23" t="e">
        <f ca="1">IF(AB1056&gt;REFERENCIAS!$C$62,REFERENCIAS!$B$62,IF(AND(AB1056&gt;=REFERENCIAS!$C$63,AB1056&lt;REFERENCIAS!$D$63),REFERENCIAS!$B$63,IF(AND(AB1056&gt;REFERENCIAS!$C$64,AB1056&lt;=REFERENCIAS!$D$64),REFERENCIAS!$B$64,IF(AND(AB1056&gt;=REFERENCIAS!$C$65,AB1056&lt;REFERENCIAS!$D$65),REFERENCIAS!$B$65, "Revisar"))))</f>
        <v>#REF!</v>
      </c>
      <c r="AD1056" s="94" t="e">
        <f ca="1">VLOOKUP(AC1056,REFERENCIAS!$B$62:$G$65,4,FALSE)</f>
        <v>#REF!</v>
      </c>
    </row>
    <row r="1057" spans="1:30" ht="17.25" x14ac:dyDescent="0.25">
      <c r="A1057" s="74"/>
      <c r="B1057" s="19"/>
      <c r="C1057" s="19"/>
      <c r="D1057" s="50"/>
      <c r="E1057" s="73"/>
      <c r="F1057" s="74"/>
      <c r="G1057" s="9"/>
      <c r="H1057" s="48"/>
      <c r="I1057" s="49">
        <f t="shared" ca="1" si="61"/>
        <v>2022</v>
      </c>
      <c r="J1057" s="22">
        <f t="shared" ca="1" si="60"/>
        <v>1</v>
      </c>
      <c r="K1057" s="19"/>
      <c r="L1057" s="73"/>
      <c r="M1057" s="74"/>
      <c r="N1057" s="19"/>
      <c r="O1057" s="73"/>
      <c r="P1057" s="82">
        <v>1</v>
      </c>
      <c r="Q1057" s="24">
        <v>1</v>
      </c>
      <c r="R1057" s="81">
        <f t="shared" si="62"/>
        <v>1</v>
      </c>
      <c r="S1057" s="87"/>
      <c r="T1057" s="19"/>
      <c r="U1057" s="25"/>
      <c r="V1057" s="25"/>
      <c r="W1057" s="81"/>
      <c r="X1057" s="91" t="e">
        <f ca="1">+VLOOKUP(#REF!,REFERENCIAS!$C:$D,2,0)*VLOOKUP(#REF!,PONDERADORES!A:P,IF(AND(INFORMACION!$T1057='REFERENCIAS RIESGO'!$C$36,INFORMACION!$F1057=REFERENCIAS!$C$24),16,IF(INFORMACION!$T1057='REFERENCIAS RIESGO'!$C$36,13,IF(INFORMACION!$F1057=REFERENCIAS!$C$24,10,7))),0)+VLOOKUP(K1057,REFERENCIAS!$C:$D,2,0)*VLOOKUP($K$2,PONDERADORES!A:P,IF(AND(INFORMACION!$T1057='REFERENCIAS RIESGO'!$C$36,INFORMACION!$F1057=REFERENCIAS!$C$24),16,IF(INFORMACION!$T1057='REFERENCIAS RIESGO'!$C$36,13,IF(INFORMACION!$F1057=REFERENCIAS!$C$24,10,7))),0)+VLOOKUP(L1057,REFERENCIAS!$C:$D,2,0)*VLOOKUP($L$2,PONDERADORES!A:P,IF(AND(INFORMACION!$T1057='REFERENCIAS RIESGO'!$C$36,INFORMACION!$F1057=REFERENCIAS!$C$24),16,IF(INFORMACION!$T1057='REFERENCIAS RIESGO'!$C$36,13,IF(INFORMACION!$F1057=REFERENCIAS!$C$24,10,7))),0)+VLOOKUP(F1057,REFERENCIAS!$C:$D,2,0)*VLOOKUP($F$2,PONDERADORES!A:P,IF(AND(INFORMACION!$T1057='REFERENCIAS RIESGO'!$C$36,INFORMACION!$F1057=REFERENCIAS!$C$24),16,IF(INFORMACION!$T1057='REFERENCIAS RIESGO'!$C$36,13,IF(INFORMACION!$F1057=REFERENCIAS!$C$24,10,7))),0)+VLOOKUP(T1057,REFERENCIAS!$C:$D,2,0)*VLOOKUP($T$2,PONDERADORES!A:P,IF(AND(INFORMACION!$T1057='REFERENCIAS RIESGO'!$C$36,INFORMACION!$F1057=REFERENCIAS!$C$24),16,IF(INFORMACION!$T1057='REFERENCIAS RIESGO'!$C$36,13,IF(INFORMACION!$F1057=REFERENCIAS!$C$24,10,7))),0)+VLOOKUP(IF(J1057&lt;=0.2,0.2,IF(AND(J1057&gt;0.2,J1057&lt;=0.4),0.4,IF(AND(J1057&gt;0.4,J1057&lt;=0.6),0.6,IF(AND(J1057&gt;0.6,J1057&lt;=0.8),0.8,IF(AND(J1057&gt;0.8,J1057&lt;=1),1))))),REFERENCIAS!$C:$D,2,0)*VLOOKUP($J$2,PONDERADORES!A:P,IF(AND(INFORMACION!$T1057='REFERENCIAS RIESGO'!$C$36,INFORMACION!$F1057=REFERENCIAS!$C$24),16,IF(INFORMACION!$T1057='REFERENCIAS RIESGO'!$C$36,13,IF(INFORMACION!$F1057=REFERENCIAS!$C$24,10,7))),0)</f>
        <v>#REF!</v>
      </c>
      <c r="Y1057" s="68">
        <f>+VLOOKUP(M1057,REFERENCIAS!$C:$D,2,0)*VLOOKUP($M$2,PONDERADORES!$A$7:$G$9,7,0)+VLOOKUP(N1057,REFERENCIAS!$C:$D,2,0)*VLOOKUP($N$2,PONDERADORES!$A$7:$G$9,7,0)+VLOOKUP(O1057,REFERENCIAS!$C:$D,2,0)*VLOOKUP($O$2,PONDERADORES!$A$7:$G$9,7,0)</f>
        <v>0.2</v>
      </c>
      <c r="Z1057" s="2">
        <f>+VLOOKUP(IF(R1057&lt;0.1,0,IF(AND(R1057&gt;=0.1,R1057&lt;0.2),0.1,IF(AND(R1057&gt;=0.2,R1057&lt;0.3),0.2,IF(R1057&gt;0.3,0.3,)))),REFERENCIAS!$C:$D,2,0)*VLOOKUP($R$2,PONDERADORES!$A$11:$G$11,7,0)</f>
        <v>15</v>
      </c>
      <c r="AA1057" s="92"/>
      <c r="AB1057" s="95" t="e">
        <f t="shared" ca="1" si="63"/>
        <v>#REF!</v>
      </c>
      <c r="AC1057" s="23" t="e">
        <f ca="1">IF(AB1057&gt;REFERENCIAS!$C$62,REFERENCIAS!$B$62,IF(AND(AB1057&gt;=REFERENCIAS!$C$63,AB1057&lt;REFERENCIAS!$D$63),REFERENCIAS!$B$63,IF(AND(AB1057&gt;REFERENCIAS!$C$64,AB1057&lt;=REFERENCIAS!$D$64),REFERENCIAS!$B$64,IF(AND(AB1057&gt;=REFERENCIAS!$C$65,AB1057&lt;REFERENCIAS!$D$65),REFERENCIAS!$B$65, "Revisar"))))</f>
        <v>#REF!</v>
      </c>
      <c r="AD1057" s="94" t="e">
        <f ca="1">VLOOKUP(AC1057,REFERENCIAS!$B$62:$G$65,4,FALSE)</f>
        <v>#REF!</v>
      </c>
    </row>
    <row r="1058" spans="1:30" ht="17.25" x14ac:dyDescent="0.25">
      <c r="A1058" s="74"/>
      <c r="B1058" s="19"/>
      <c r="C1058" s="19"/>
      <c r="D1058" s="50"/>
      <c r="E1058" s="73"/>
      <c r="F1058" s="74"/>
      <c r="G1058" s="9"/>
      <c r="H1058" s="48"/>
      <c r="I1058" s="49">
        <f t="shared" ca="1" si="61"/>
        <v>2022</v>
      </c>
      <c r="J1058" s="22">
        <f t="shared" ca="1" si="60"/>
        <v>1</v>
      </c>
      <c r="K1058" s="19"/>
      <c r="L1058" s="73"/>
      <c r="M1058" s="74"/>
      <c r="N1058" s="19"/>
      <c r="O1058" s="73"/>
      <c r="P1058" s="82">
        <v>1</v>
      </c>
      <c r="Q1058" s="24">
        <v>1</v>
      </c>
      <c r="R1058" s="81">
        <f t="shared" si="62"/>
        <v>1</v>
      </c>
      <c r="S1058" s="87"/>
      <c r="T1058" s="19"/>
      <c r="U1058" s="25"/>
      <c r="V1058" s="25"/>
      <c r="W1058" s="81"/>
      <c r="X1058" s="91" t="e">
        <f ca="1">+VLOOKUP(#REF!,REFERENCIAS!$C:$D,2,0)*VLOOKUP(#REF!,PONDERADORES!A:P,IF(AND(INFORMACION!$T1058='REFERENCIAS RIESGO'!$C$36,INFORMACION!$F1058=REFERENCIAS!$C$24),16,IF(INFORMACION!$T1058='REFERENCIAS RIESGO'!$C$36,13,IF(INFORMACION!$F1058=REFERENCIAS!$C$24,10,7))),0)+VLOOKUP(K1058,REFERENCIAS!$C:$D,2,0)*VLOOKUP($K$2,PONDERADORES!A:P,IF(AND(INFORMACION!$T1058='REFERENCIAS RIESGO'!$C$36,INFORMACION!$F1058=REFERENCIAS!$C$24),16,IF(INFORMACION!$T1058='REFERENCIAS RIESGO'!$C$36,13,IF(INFORMACION!$F1058=REFERENCIAS!$C$24,10,7))),0)+VLOOKUP(L1058,REFERENCIAS!$C:$D,2,0)*VLOOKUP($L$2,PONDERADORES!A:P,IF(AND(INFORMACION!$T1058='REFERENCIAS RIESGO'!$C$36,INFORMACION!$F1058=REFERENCIAS!$C$24),16,IF(INFORMACION!$T1058='REFERENCIAS RIESGO'!$C$36,13,IF(INFORMACION!$F1058=REFERENCIAS!$C$24,10,7))),0)+VLOOKUP(F1058,REFERENCIAS!$C:$D,2,0)*VLOOKUP($F$2,PONDERADORES!A:P,IF(AND(INFORMACION!$T1058='REFERENCIAS RIESGO'!$C$36,INFORMACION!$F1058=REFERENCIAS!$C$24),16,IF(INFORMACION!$T1058='REFERENCIAS RIESGO'!$C$36,13,IF(INFORMACION!$F1058=REFERENCIAS!$C$24,10,7))),0)+VLOOKUP(T1058,REFERENCIAS!$C:$D,2,0)*VLOOKUP($T$2,PONDERADORES!A:P,IF(AND(INFORMACION!$T1058='REFERENCIAS RIESGO'!$C$36,INFORMACION!$F1058=REFERENCIAS!$C$24),16,IF(INFORMACION!$T1058='REFERENCIAS RIESGO'!$C$36,13,IF(INFORMACION!$F1058=REFERENCIAS!$C$24,10,7))),0)+VLOOKUP(IF(J1058&lt;=0.2,0.2,IF(AND(J1058&gt;0.2,J1058&lt;=0.4),0.4,IF(AND(J1058&gt;0.4,J1058&lt;=0.6),0.6,IF(AND(J1058&gt;0.6,J1058&lt;=0.8),0.8,IF(AND(J1058&gt;0.8,J1058&lt;=1),1))))),REFERENCIAS!$C:$D,2,0)*VLOOKUP($J$2,PONDERADORES!A:P,IF(AND(INFORMACION!$T1058='REFERENCIAS RIESGO'!$C$36,INFORMACION!$F1058=REFERENCIAS!$C$24),16,IF(INFORMACION!$T1058='REFERENCIAS RIESGO'!$C$36,13,IF(INFORMACION!$F1058=REFERENCIAS!$C$24,10,7))),0)</f>
        <v>#REF!</v>
      </c>
      <c r="Y1058" s="68">
        <f>+VLOOKUP(M1058,REFERENCIAS!$C:$D,2,0)*VLOOKUP($M$2,PONDERADORES!$A$7:$G$9,7,0)+VLOOKUP(N1058,REFERENCIAS!$C:$D,2,0)*VLOOKUP($N$2,PONDERADORES!$A$7:$G$9,7,0)+VLOOKUP(O1058,REFERENCIAS!$C:$D,2,0)*VLOOKUP($O$2,PONDERADORES!$A$7:$G$9,7,0)</f>
        <v>0.2</v>
      </c>
      <c r="Z1058" s="2">
        <f>+VLOOKUP(IF(R1058&lt;0.1,0,IF(AND(R1058&gt;=0.1,R1058&lt;0.2),0.1,IF(AND(R1058&gt;=0.2,R1058&lt;0.3),0.2,IF(R1058&gt;0.3,0.3,)))),REFERENCIAS!$C:$D,2,0)*VLOOKUP($R$2,PONDERADORES!$A$11:$G$11,7,0)</f>
        <v>15</v>
      </c>
      <c r="AA1058" s="92"/>
      <c r="AB1058" s="95" t="e">
        <f t="shared" ca="1" si="63"/>
        <v>#REF!</v>
      </c>
      <c r="AC1058" s="23" t="e">
        <f ca="1">IF(AB1058&gt;REFERENCIAS!$C$62,REFERENCIAS!$B$62,IF(AND(AB1058&gt;=REFERENCIAS!$C$63,AB1058&lt;REFERENCIAS!$D$63),REFERENCIAS!$B$63,IF(AND(AB1058&gt;REFERENCIAS!$C$64,AB1058&lt;=REFERENCIAS!$D$64),REFERENCIAS!$B$64,IF(AND(AB1058&gt;=REFERENCIAS!$C$65,AB1058&lt;REFERENCIAS!$D$65),REFERENCIAS!$B$65, "Revisar"))))</f>
        <v>#REF!</v>
      </c>
      <c r="AD1058" s="94" t="e">
        <f ca="1">VLOOKUP(AC1058,REFERENCIAS!$B$62:$G$65,4,FALSE)</f>
        <v>#REF!</v>
      </c>
    </row>
    <row r="1059" spans="1:30" ht="17.25" x14ac:dyDescent="0.25">
      <c r="A1059" s="74"/>
      <c r="B1059" s="19"/>
      <c r="C1059" s="19"/>
      <c r="D1059" s="50"/>
      <c r="E1059" s="73"/>
      <c r="F1059" s="74"/>
      <c r="G1059" s="9"/>
      <c r="H1059" s="48"/>
      <c r="I1059" s="49">
        <f t="shared" ca="1" si="61"/>
        <v>2022</v>
      </c>
      <c r="J1059" s="22">
        <f t="shared" ca="1" si="60"/>
        <v>1</v>
      </c>
      <c r="K1059" s="19"/>
      <c r="L1059" s="73"/>
      <c r="M1059" s="74"/>
      <c r="N1059" s="19"/>
      <c r="O1059" s="73"/>
      <c r="P1059" s="82">
        <v>1</v>
      </c>
      <c r="Q1059" s="24">
        <v>1</v>
      </c>
      <c r="R1059" s="81">
        <f t="shared" si="62"/>
        <v>1</v>
      </c>
      <c r="S1059" s="87"/>
      <c r="T1059" s="19"/>
      <c r="U1059" s="25"/>
      <c r="V1059" s="25"/>
      <c r="W1059" s="81"/>
      <c r="X1059" s="91" t="e">
        <f ca="1">+VLOOKUP(#REF!,REFERENCIAS!$C:$D,2,0)*VLOOKUP(#REF!,PONDERADORES!A:P,IF(AND(INFORMACION!$T1059='REFERENCIAS RIESGO'!$C$36,INFORMACION!$F1059=REFERENCIAS!$C$24),16,IF(INFORMACION!$T1059='REFERENCIAS RIESGO'!$C$36,13,IF(INFORMACION!$F1059=REFERENCIAS!$C$24,10,7))),0)+VLOOKUP(K1059,REFERENCIAS!$C:$D,2,0)*VLOOKUP($K$2,PONDERADORES!A:P,IF(AND(INFORMACION!$T1059='REFERENCIAS RIESGO'!$C$36,INFORMACION!$F1059=REFERENCIAS!$C$24),16,IF(INFORMACION!$T1059='REFERENCIAS RIESGO'!$C$36,13,IF(INFORMACION!$F1059=REFERENCIAS!$C$24,10,7))),0)+VLOOKUP(L1059,REFERENCIAS!$C:$D,2,0)*VLOOKUP($L$2,PONDERADORES!A:P,IF(AND(INFORMACION!$T1059='REFERENCIAS RIESGO'!$C$36,INFORMACION!$F1059=REFERENCIAS!$C$24),16,IF(INFORMACION!$T1059='REFERENCIAS RIESGO'!$C$36,13,IF(INFORMACION!$F1059=REFERENCIAS!$C$24,10,7))),0)+VLOOKUP(F1059,REFERENCIAS!$C:$D,2,0)*VLOOKUP($F$2,PONDERADORES!A:P,IF(AND(INFORMACION!$T1059='REFERENCIAS RIESGO'!$C$36,INFORMACION!$F1059=REFERENCIAS!$C$24),16,IF(INFORMACION!$T1059='REFERENCIAS RIESGO'!$C$36,13,IF(INFORMACION!$F1059=REFERENCIAS!$C$24,10,7))),0)+VLOOKUP(T1059,REFERENCIAS!$C:$D,2,0)*VLOOKUP($T$2,PONDERADORES!A:P,IF(AND(INFORMACION!$T1059='REFERENCIAS RIESGO'!$C$36,INFORMACION!$F1059=REFERENCIAS!$C$24),16,IF(INFORMACION!$T1059='REFERENCIAS RIESGO'!$C$36,13,IF(INFORMACION!$F1059=REFERENCIAS!$C$24,10,7))),0)+VLOOKUP(IF(J1059&lt;=0.2,0.2,IF(AND(J1059&gt;0.2,J1059&lt;=0.4),0.4,IF(AND(J1059&gt;0.4,J1059&lt;=0.6),0.6,IF(AND(J1059&gt;0.6,J1059&lt;=0.8),0.8,IF(AND(J1059&gt;0.8,J1059&lt;=1),1))))),REFERENCIAS!$C:$D,2,0)*VLOOKUP($J$2,PONDERADORES!A:P,IF(AND(INFORMACION!$T1059='REFERENCIAS RIESGO'!$C$36,INFORMACION!$F1059=REFERENCIAS!$C$24),16,IF(INFORMACION!$T1059='REFERENCIAS RIESGO'!$C$36,13,IF(INFORMACION!$F1059=REFERENCIAS!$C$24,10,7))),0)</f>
        <v>#REF!</v>
      </c>
      <c r="Y1059" s="68">
        <f>+VLOOKUP(M1059,REFERENCIAS!$C:$D,2,0)*VLOOKUP($M$2,PONDERADORES!$A$7:$G$9,7,0)+VLOOKUP(N1059,REFERENCIAS!$C:$D,2,0)*VLOOKUP($N$2,PONDERADORES!$A$7:$G$9,7,0)+VLOOKUP(O1059,REFERENCIAS!$C:$D,2,0)*VLOOKUP($O$2,PONDERADORES!$A$7:$G$9,7,0)</f>
        <v>0.2</v>
      </c>
      <c r="Z1059" s="2">
        <f>+VLOOKUP(IF(R1059&lt;0.1,0,IF(AND(R1059&gt;=0.1,R1059&lt;0.2),0.1,IF(AND(R1059&gt;=0.2,R1059&lt;0.3),0.2,IF(R1059&gt;0.3,0.3,)))),REFERENCIAS!$C:$D,2,0)*VLOOKUP($R$2,PONDERADORES!$A$11:$G$11,7,0)</f>
        <v>15</v>
      </c>
      <c r="AA1059" s="92"/>
      <c r="AB1059" s="95" t="e">
        <f t="shared" ca="1" si="63"/>
        <v>#REF!</v>
      </c>
      <c r="AC1059" s="23" t="e">
        <f ca="1">IF(AB1059&gt;REFERENCIAS!$C$62,REFERENCIAS!$B$62,IF(AND(AB1059&gt;=REFERENCIAS!$C$63,AB1059&lt;REFERENCIAS!$D$63),REFERENCIAS!$B$63,IF(AND(AB1059&gt;REFERENCIAS!$C$64,AB1059&lt;=REFERENCIAS!$D$64),REFERENCIAS!$B$64,IF(AND(AB1059&gt;=REFERENCIAS!$C$65,AB1059&lt;REFERENCIAS!$D$65),REFERENCIAS!$B$65, "Revisar"))))</f>
        <v>#REF!</v>
      </c>
      <c r="AD1059" s="94" t="e">
        <f ca="1">VLOOKUP(AC1059,REFERENCIAS!$B$62:$G$65,4,FALSE)</f>
        <v>#REF!</v>
      </c>
    </row>
    <row r="1060" spans="1:30" ht="17.25" x14ac:dyDescent="0.25">
      <c r="A1060" s="74"/>
      <c r="B1060" s="19"/>
      <c r="C1060" s="19"/>
      <c r="D1060" s="50"/>
      <c r="E1060" s="73"/>
      <c r="F1060" s="74"/>
      <c r="G1060" s="9"/>
      <c r="H1060" s="48"/>
      <c r="I1060" s="49">
        <f t="shared" ca="1" si="61"/>
        <v>2022</v>
      </c>
      <c r="J1060" s="22">
        <f t="shared" ca="1" si="60"/>
        <v>1</v>
      </c>
      <c r="K1060" s="19"/>
      <c r="L1060" s="73"/>
      <c r="M1060" s="74"/>
      <c r="N1060" s="19"/>
      <c r="O1060" s="73"/>
      <c r="P1060" s="82">
        <v>1</v>
      </c>
      <c r="Q1060" s="24">
        <v>1</v>
      </c>
      <c r="R1060" s="81">
        <f t="shared" si="62"/>
        <v>1</v>
      </c>
      <c r="S1060" s="87"/>
      <c r="T1060" s="19"/>
      <c r="U1060" s="25"/>
      <c r="V1060" s="25"/>
      <c r="W1060" s="81"/>
      <c r="X1060" s="91" t="e">
        <f ca="1">+VLOOKUP(#REF!,REFERENCIAS!$C:$D,2,0)*VLOOKUP(#REF!,PONDERADORES!A:P,IF(AND(INFORMACION!$T1060='REFERENCIAS RIESGO'!$C$36,INFORMACION!$F1060=REFERENCIAS!$C$24),16,IF(INFORMACION!$T1060='REFERENCIAS RIESGO'!$C$36,13,IF(INFORMACION!$F1060=REFERENCIAS!$C$24,10,7))),0)+VLOOKUP(K1060,REFERENCIAS!$C:$D,2,0)*VLOOKUP($K$2,PONDERADORES!A:P,IF(AND(INFORMACION!$T1060='REFERENCIAS RIESGO'!$C$36,INFORMACION!$F1060=REFERENCIAS!$C$24),16,IF(INFORMACION!$T1060='REFERENCIAS RIESGO'!$C$36,13,IF(INFORMACION!$F1060=REFERENCIAS!$C$24,10,7))),0)+VLOOKUP(L1060,REFERENCIAS!$C:$D,2,0)*VLOOKUP($L$2,PONDERADORES!A:P,IF(AND(INFORMACION!$T1060='REFERENCIAS RIESGO'!$C$36,INFORMACION!$F1060=REFERENCIAS!$C$24),16,IF(INFORMACION!$T1060='REFERENCIAS RIESGO'!$C$36,13,IF(INFORMACION!$F1060=REFERENCIAS!$C$24,10,7))),0)+VLOOKUP(F1060,REFERENCIAS!$C:$D,2,0)*VLOOKUP($F$2,PONDERADORES!A:P,IF(AND(INFORMACION!$T1060='REFERENCIAS RIESGO'!$C$36,INFORMACION!$F1060=REFERENCIAS!$C$24),16,IF(INFORMACION!$T1060='REFERENCIAS RIESGO'!$C$36,13,IF(INFORMACION!$F1060=REFERENCIAS!$C$24,10,7))),0)+VLOOKUP(T1060,REFERENCIAS!$C:$D,2,0)*VLOOKUP($T$2,PONDERADORES!A:P,IF(AND(INFORMACION!$T1060='REFERENCIAS RIESGO'!$C$36,INFORMACION!$F1060=REFERENCIAS!$C$24),16,IF(INFORMACION!$T1060='REFERENCIAS RIESGO'!$C$36,13,IF(INFORMACION!$F1060=REFERENCIAS!$C$24,10,7))),0)+VLOOKUP(IF(J1060&lt;=0.2,0.2,IF(AND(J1060&gt;0.2,J1060&lt;=0.4),0.4,IF(AND(J1060&gt;0.4,J1060&lt;=0.6),0.6,IF(AND(J1060&gt;0.6,J1060&lt;=0.8),0.8,IF(AND(J1060&gt;0.8,J1060&lt;=1),1))))),REFERENCIAS!$C:$D,2,0)*VLOOKUP($J$2,PONDERADORES!A:P,IF(AND(INFORMACION!$T1060='REFERENCIAS RIESGO'!$C$36,INFORMACION!$F1060=REFERENCIAS!$C$24),16,IF(INFORMACION!$T1060='REFERENCIAS RIESGO'!$C$36,13,IF(INFORMACION!$F1060=REFERENCIAS!$C$24,10,7))),0)</f>
        <v>#REF!</v>
      </c>
      <c r="Y1060" s="68">
        <f>+VLOOKUP(M1060,REFERENCIAS!$C:$D,2,0)*VLOOKUP($M$2,PONDERADORES!$A$7:$G$9,7,0)+VLOOKUP(N1060,REFERENCIAS!$C:$D,2,0)*VLOOKUP($N$2,PONDERADORES!$A$7:$G$9,7,0)+VLOOKUP(O1060,REFERENCIAS!$C:$D,2,0)*VLOOKUP($O$2,PONDERADORES!$A$7:$G$9,7,0)</f>
        <v>0.2</v>
      </c>
      <c r="Z1060" s="2">
        <f>+VLOOKUP(IF(R1060&lt;0.1,0,IF(AND(R1060&gt;=0.1,R1060&lt;0.2),0.1,IF(AND(R1060&gt;=0.2,R1060&lt;0.3),0.2,IF(R1060&gt;0.3,0.3,)))),REFERENCIAS!$C:$D,2,0)*VLOOKUP($R$2,PONDERADORES!$A$11:$G$11,7,0)</f>
        <v>15</v>
      </c>
      <c r="AA1060" s="92"/>
      <c r="AB1060" s="95" t="e">
        <f t="shared" ca="1" si="63"/>
        <v>#REF!</v>
      </c>
      <c r="AC1060" s="23" t="e">
        <f ca="1">IF(AB1060&gt;REFERENCIAS!$C$62,REFERENCIAS!$B$62,IF(AND(AB1060&gt;=REFERENCIAS!$C$63,AB1060&lt;REFERENCIAS!$D$63),REFERENCIAS!$B$63,IF(AND(AB1060&gt;REFERENCIAS!$C$64,AB1060&lt;=REFERENCIAS!$D$64),REFERENCIAS!$B$64,IF(AND(AB1060&gt;=REFERENCIAS!$C$65,AB1060&lt;REFERENCIAS!$D$65),REFERENCIAS!$B$65, "Revisar"))))</f>
        <v>#REF!</v>
      </c>
      <c r="AD1060" s="94" t="e">
        <f ca="1">VLOOKUP(AC1060,REFERENCIAS!$B$62:$G$65,4,FALSE)</f>
        <v>#REF!</v>
      </c>
    </row>
    <row r="1061" spans="1:30" ht="17.25" x14ac:dyDescent="0.25">
      <c r="A1061" s="74"/>
      <c r="B1061" s="19"/>
      <c r="C1061" s="19"/>
      <c r="D1061" s="50"/>
      <c r="E1061" s="73"/>
      <c r="F1061" s="74"/>
      <c r="G1061" s="9"/>
      <c r="H1061" s="48"/>
      <c r="I1061" s="49">
        <f t="shared" ca="1" si="61"/>
        <v>2022</v>
      </c>
      <c r="J1061" s="22">
        <f t="shared" ca="1" si="60"/>
        <v>1</v>
      </c>
      <c r="K1061" s="19"/>
      <c r="L1061" s="73"/>
      <c r="M1061" s="74"/>
      <c r="N1061" s="19"/>
      <c r="O1061" s="73"/>
      <c r="P1061" s="82">
        <v>1</v>
      </c>
      <c r="Q1061" s="24">
        <v>1</v>
      </c>
      <c r="R1061" s="81">
        <f t="shared" si="62"/>
        <v>1</v>
      </c>
      <c r="S1061" s="87"/>
      <c r="T1061" s="19"/>
      <c r="U1061" s="25"/>
      <c r="V1061" s="25"/>
      <c r="W1061" s="81"/>
      <c r="X1061" s="91" t="e">
        <f ca="1">+VLOOKUP(#REF!,REFERENCIAS!$C:$D,2,0)*VLOOKUP(#REF!,PONDERADORES!A:P,IF(AND(INFORMACION!$T1061='REFERENCIAS RIESGO'!$C$36,INFORMACION!$F1061=REFERENCIAS!$C$24),16,IF(INFORMACION!$T1061='REFERENCIAS RIESGO'!$C$36,13,IF(INFORMACION!$F1061=REFERENCIAS!$C$24,10,7))),0)+VLOOKUP(K1061,REFERENCIAS!$C:$D,2,0)*VLOOKUP($K$2,PONDERADORES!A:P,IF(AND(INFORMACION!$T1061='REFERENCIAS RIESGO'!$C$36,INFORMACION!$F1061=REFERENCIAS!$C$24),16,IF(INFORMACION!$T1061='REFERENCIAS RIESGO'!$C$36,13,IF(INFORMACION!$F1061=REFERENCIAS!$C$24,10,7))),0)+VLOOKUP(L1061,REFERENCIAS!$C:$D,2,0)*VLOOKUP($L$2,PONDERADORES!A:P,IF(AND(INFORMACION!$T1061='REFERENCIAS RIESGO'!$C$36,INFORMACION!$F1061=REFERENCIAS!$C$24),16,IF(INFORMACION!$T1061='REFERENCIAS RIESGO'!$C$36,13,IF(INFORMACION!$F1061=REFERENCIAS!$C$24,10,7))),0)+VLOOKUP(F1061,REFERENCIAS!$C:$D,2,0)*VLOOKUP($F$2,PONDERADORES!A:P,IF(AND(INFORMACION!$T1061='REFERENCIAS RIESGO'!$C$36,INFORMACION!$F1061=REFERENCIAS!$C$24),16,IF(INFORMACION!$T1061='REFERENCIAS RIESGO'!$C$36,13,IF(INFORMACION!$F1061=REFERENCIAS!$C$24,10,7))),0)+VLOOKUP(T1061,REFERENCIAS!$C:$D,2,0)*VLOOKUP($T$2,PONDERADORES!A:P,IF(AND(INFORMACION!$T1061='REFERENCIAS RIESGO'!$C$36,INFORMACION!$F1061=REFERENCIAS!$C$24),16,IF(INFORMACION!$T1061='REFERENCIAS RIESGO'!$C$36,13,IF(INFORMACION!$F1061=REFERENCIAS!$C$24,10,7))),0)+VLOOKUP(IF(J1061&lt;=0.2,0.2,IF(AND(J1061&gt;0.2,J1061&lt;=0.4),0.4,IF(AND(J1061&gt;0.4,J1061&lt;=0.6),0.6,IF(AND(J1061&gt;0.6,J1061&lt;=0.8),0.8,IF(AND(J1061&gt;0.8,J1061&lt;=1),1))))),REFERENCIAS!$C:$D,2,0)*VLOOKUP($J$2,PONDERADORES!A:P,IF(AND(INFORMACION!$T1061='REFERENCIAS RIESGO'!$C$36,INFORMACION!$F1061=REFERENCIAS!$C$24),16,IF(INFORMACION!$T1061='REFERENCIAS RIESGO'!$C$36,13,IF(INFORMACION!$F1061=REFERENCIAS!$C$24,10,7))),0)</f>
        <v>#REF!</v>
      </c>
      <c r="Y1061" s="68">
        <f>+VLOOKUP(M1061,REFERENCIAS!$C:$D,2,0)*VLOOKUP($M$2,PONDERADORES!$A$7:$G$9,7,0)+VLOOKUP(N1061,REFERENCIAS!$C:$D,2,0)*VLOOKUP($N$2,PONDERADORES!$A$7:$G$9,7,0)+VLOOKUP(O1061,REFERENCIAS!$C:$D,2,0)*VLOOKUP($O$2,PONDERADORES!$A$7:$G$9,7,0)</f>
        <v>0.2</v>
      </c>
      <c r="Z1061" s="2">
        <f>+VLOOKUP(IF(R1061&lt;0.1,0,IF(AND(R1061&gt;=0.1,R1061&lt;0.2),0.1,IF(AND(R1061&gt;=0.2,R1061&lt;0.3),0.2,IF(R1061&gt;0.3,0.3,)))),REFERENCIAS!$C:$D,2,0)*VLOOKUP($R$2,PONDERADORES!$A$11:$G$11,7,0)</f>
        <v>15</v>
      </c>
      <c r="AA1061" s="92"/>
      <c r="AB1061" s="95" t="e">
        <f t="shared" ca="1" si="63"/>
        <v>#REF!</v>
      </c>
      <c r="AC1061" s="23" t="e">
        <f ca="1">IF(AB1061&gt;REFERENCIAS!$C$62,REFERENCIAS!$B$62,IF(AND(AB1061&gt;=REFERENCIAS!$C$63,AB1061&lt;REFERENCIAS!$D$63),REFERENCIAS!$B$63,IF(AND(AB1061&gt;REFERENCIAS!$C$64,AB1061&lt;=REFERENCIAS!$D$64),REFERENCIAS!$B$64,IF(AND(AB1061&gt;=REFERENCIAS!$C$65,AB1061&lt;REFERENCIAS!$D$65),REFERENCIAS!$B$65, "Revisar"))))</f>
        <v>#REF!</v>
      </c>
      <c r="AD1061" s="94" t="e">
        <f ca="1">VLOOKUP(AC1061,REFERENCIAS!$B$62:$G$65,4,FALSE)</f>
        <v>#REF!</v>
      </c>
    </row>
    <row r="1062" spans="1:30" ht="17.25" x14ac:dyDescent="0.25">
      <c r="A1062" s="74"/>
      <c r="B1062" s="19"/>
      <c r="C1062" s="19"/>
      <c r="D1062" s="50"/>
      <c r="E1062" s="73"/>
      <c r="F1062" s="74"/>
      <c r="G1062" s="9"/>
      <c r="H1062" s="48"/>
      <c r="I1062" s="49">
        <f t="shared" ca="1" si="61"/>
        <v>2022</v>
      </c>
      <c r="J1062" s="22">
        <f t="shared" ca="1" si="60"/>
        <v>1</v>
      </c>
      <c r="K1062" s="19"/>
      <c r="L1062" s="73"/>
      <c r="M1062" s="74"/>
      <c r="N1062" s="19"/>
      <c r="O1062" s="73"/>
      <c r="P1062" s="82">
        <v>1</v>
      </c>
      <c r="Q1062" s="24">
        <v>1</v>
      </c>
      <c r="R1062" s="81">
        <f t="shared" si="62"/>
        <v>1</v>
      </c>
      <c r="S1062" s="87"/>
      <c r="T1062" s="19"/>
      <c r="U1062" s="25"/>
      <c r="V1062" s="25"/>
      <c r="W1062" s="81"/>
      <c r="X1062" s="91" t="e">
        <f ca="1">+VLOOKUP(#REF!,REFERENCIAS!$C:$D,2,0)*VLOOKUP(#REF!,PONDERADORES!A:P,IF(AND(INFORMACION!$T1062='REFERENCIAS RIESGO'!$C$36,INFORMACION!$F1062=REFERENCIAS!$C$24),16,IF(INFORMACION!$T1062='REFERENCIAS RIESGO'!$C$36,13,IF(INFORMACION!$F1062=REFERENCIAS!$C$24,10,7))),0)+VLOOKUP(K1062,REFERENCIAS!$C:$D,2,0)*VLOOKUP($K$2,PONDERADORES!A:P,IF(AND(INFORMACION!$T1062='REFERENCIAS RIESGO'!$C$36,INFORMACION!$F1062=REFERENCIAS!$C$24),16,IF(INFORMACION!$T1062='REFERENCIAS RIESGO'!$C$36,13,IF(INFORMACION!$F1062=REFERENCIAS!$C$24,10,7))),0)+VLOOKUP(L1062,REFERENCIAS!$C:$D,2,0)*VLOOKUP($L$2,PONDERADORES!A:P,IF(AND(INFORMACION!$T1062='REFERENCIAS RIESGO'!$C$36,INFORMACION!$F1062=REFERENCIAS!$C$24),16,IF(INFORMACION!$T1062='REFERENCIAS RIESGO'!$C$36,13,IF(INFORMACION!$F1062=REFERENCIAS!$C$24,10,7))),0)+VLOOKUP(F1062,REFERENCIAS!$C:$D,2,0)*VLOOKUP($F$2,PONDERADORES!A:P,IF(AND(INFORMACION!$T1062='REFERENCIAS RIESGO'!$C$36,INFORMACION!$F1062=REFERENCIAS!$C$24),16,IF(INFORMACION!$T1062='REFERENCIAS RIESGO'!$C$36,13,IF(INFORMACION!$F1062=REFERENCIAS!$C$24,10,7))),0)+VLOOKUP(T1062,REFERENCIAS!$C:$D,2,0)*VLOOKUP($T$2,PONDERADORES!A:P,IF(AND(INFORMACION!$T1062='REFERENCIAS RIESGO'!$C$36,INFORMACION!$F1062=REFERENCIAS!$C$24),16,IF(INFORMACION!$T1062='REFERENCIAS RIESGO'!$C$36,13,IF(INFORMACION!$F1062=REFERENCIAS!$C$24,10,7))),0)+VLOOKUP(IF(J1062&lt;=0.2,0.2,IF(AND(J1062&gt;0.2,J1062&lt;=0.4),0.4,IF(AND(J1062&gt;0.4,J1062&lt;=0.6),0.6,IF(AND(J1062&gt;0.6,J1062&lt;=0.8),0.8,IF(AND(J1062&gt;0.8,J1062&lt;=1),1))))),REFERENCIAS!$C:$D,2,0)*VLOOKUP($J$2,PONDERADORES!A:P,IF(AND(INFORMACION!$T1062='REFERENCIAS RIESGO'!$C$36,INFORMACION!$F1062=REFERENCIAS!$C$24),16,IF(INFORMACION!$T1062='REFERENCIAS RIESGO'!$C$36,13,IF(INFORMACION!$F1062=REFERENCIAS!$C$24,10,7))),0)</f>
        <v>#REF!</v>
      </c>
      <c r="Y1062" s="68">
        <f>+VLOOKUP(M1062,REFERENCIAS!$C:$D,2,0)*VLOOKUP($M$2,PONDERADORES!$A$7:$G$9,7,0)+VLOOKUP(N1062,REFERENCIAS!$C:$D,2,0)*VLOOKUP($N$2,PONDERADORES!$A$7:$G$9,7,0)+VLOOKUP(O1062,REFERENCIAS!$C:$D,2,0)*VLOOKUP($O$2,PONDERADORES!$A$7:$G$9,7,0)</f>
        <v>0.2</v>
      </c>
      <c r="Z1062" s="2">
        <f>+VLOOKUP(IF(R1062&lt;0.1,0,IF(AND(R1062&gt;=0.1,R1062&lt;0.2),0.1,IF(AND(R1062&gt;=0.2,R1062&lt;0.3),0.2,IF(R1062&gt;0.3,0.3,)))),REFERENCIAS!$C:$D,2,0)*VLOOKUP($R$2,PONDERADORES!$A$11:$G$11,7,0)</f>
        <v>15</v>
      </c>
      <c r="AA1062" s="92"/>
      <c r="AB1062" s="95" t="e">
        <f t="shared" ca="1" si="63"/>
        <v>#REF!</v>
      </c>
      <c r="AC1062" s="23" t="e">
        <f ca="1">IF(AB1062&gt;REFERENCIAS!$C$62,REFERENCIAS!$B$62,IF(AND(AB1062&gt;=REFERENCIAS!$C$63,AB1062&lt;REFERENCIAS!$D$63),REFERENCIAS!$B$63,IF(AND(AB1062&gt;REFERENCIAS!$C$64,AB1062&lt;=REFERENCIAS!$D$64),REFERENCIAS!$B$64,IF(AND(AB1062&gt;=REFERENCIAS!$C$65,AB1062&lt;REFERENCIAS!$D$65),REFERENCIAS!$B$65, "Revisar"))))</f>
        <v>#REF!</v>
      </c>
      <c r="AD1062" s="94" t="e">
        <f ca="1">VLOOKUP(AC1062,REFERENCIAS!$B$62:$G$65,4,FALSE)</f>
        <v>#REF!</v>
      </c>
    </row>
    <row r="1063" spans="1:30" ht="17.25" x14ac:dyDescent="0.25">
      <c r="A1063" s="74"/>
      <c r="B1063" s="19"/>
      <c r="C1063" s="19"/>
      <c r="D1063" s="50"/>
      <c r="E1063" s="73"/>
      <c r="F1063" s="74"/>
      <c r="G1063" s="9"/>
      <c r="H1063" s="48"/>
      <c r="I1063" s="49">
        <f t="shared" ca="1" si="61"/>
        <v>2022</v>
      </c>
      <c r="J1063" s="22">
        <f t="shared" ca="1" si="60"/>
        <v>1</v>
      </c>
      <c r="K1063" s="19"/>
      <c r="L1063" s="73"/>
      <c r="M1063" s="74"/>
      <c r="N1063" s="19"/>
      <c r="O1063" s="73"/>
      <c r="P1063" s="82">
        <v>1</v>
      </c>
      <c r="Q1063" s="24">
        <v>1</v>
      </c>
      <c r="R1063" s="81">
        <f t="shared" si="62"/>
        <v>1</v>
      </c>
      <c r="S1063" s="87"/>
      <c r="T1063" s="19"/>
      <c r="U1063" s="25"/>
      <c r="V1063" s="25"/>
      <c r="W1063" s="81"/>
      <c r="X1063" s="91" t="e">
        <f ca="1">+VLOOKUP(#REF!,REFERENCIAS!$C:$D,2,0)*VLOOKUP(#REF!,PONDERADORES!A:P,IF(AND(INFORMACION!$T1063='REFERENCIAS RIESGO'!$C$36,INFORMACION!$F1063=REFERENCIAS!$C$24),16,IF(INFORMACION!$T1063='REFERENCIAS RIESGO'!$C$36,13,IF(INFORMACION!$F1063=REFERENCIAS!$C$24,10,7))),0)+VLOOKUP(K1063,REFERENCIAS!$C:$D,2,0)*VLOOKUP($K$2,PONDERADORES!A:P,IF(AND(INFORMACION!$T1063='REFERENCIAS RIESGO'!$C$36,INFORMACION!$F1063=REFERENCIAS!$C$24),16,IF(INFORMACION!$T1063='REFERENCIAS RIESGO'!$C$36,13,IF(INFORMACION!$F1063=REFERENCIAS!$C$24,10,7))),0)+VLOOKUP(L1063,REFERENCIAS!$C:$D,2,0)*VLOOKUP($L$2,PONDERADORES!A:P,IF(AND(INFORMACION!$T1063='REFERENCIAS RIESGO'!$C$36,INFORMACION!$F1063=REFERENCIAS!$C$24),16,IF(INFORMACION!$T1063='REFERENCIAS RIESGO'!$C$36,13,IF(INFORMACION!$F1063=REFERENCIAS!$C$24,10,7))),0)+VLOOKUP(F1063,REFERENCIAS!$C:$D,2,0)*VLOOKUP($F$2,PONDERADORES!A:P,IF(AND(INFORMACION!$T1063='REFERENCIAS RIESGO'!$C$36,INFORMACION!$F1063=REFERENCIAS!$C$24),16,IF(INFORMACION!$T1063='REFERENCIAS RIESGO'!$C$36,13,IF(INFORMACION!$F1063=REFERENCIAS!$C$24,10,7))),0)+VLOOKUP(T1063,REFERENCIAS!$C:$D,2,0)*VLOOKUP($T$2,PONDERADORES!A:P,IF(AND(INFORMACION!$T1063='REFERENCIAS RIESGO'!$C$36,INFORMACION!$F1063=REFERENCIAS!$C$24),16,IF(INFORMACION!$T1063='REFERENCIAS RIESGO'!$C$36,13,IF(INFORMACION!$F1063=REFERENCIAS!$C$24,10,7))),0)+VLOOKUP(IF(J1063&lt;=0.2,0.2,IF(AND(J1063&gt;0.2,J1063&lt;=0.4),0.4,IF(AND(J1063&gt;0.4,J1063&lt;=0.6),0.6,IF(AND(J1063&gt;0.6,J1063&lt;=0.8),0.8,IF(AND(J1063&gt;0.8,J1063&lt;=1),1))))),REFERENCIAS!$C:$D,2,0)*VLOOKUP($J$2,PONDERADORES!A:P,IF(AND(INFORMACION!$T1063='REFERENCIAS RIESGO'!$C$36,INFORMACION!$F1063=REFERENCIAS!$C$24),16,IF(INFORMACION!$T1063='REFERENCIAS RIESGO'!$C$36,13,IF(INFORMACION!$F1063=REFERENCIAS!$C$24,10,7))),0)</f>
        <v>#REF!</v>
      </c>
      <c r="Y1063" s="68">
        <f>+VLOOKUP(M1063,REFERENCIAS!$C:$D,2,0)*VLOOKUP($M$2,PONDERADORES!$A$7:$G$9,7,0)+VLOOKUP(N1063,REFERENCIAS!$C:$D,2,0)*VLOOKUP($N$2,PONDERADORES!$A$7:$G$9,7,0)+VLOOKUP(O1063,REFERENCIAS!$C:$D,2,0)*VLOOKUP($O$2,PONDERADORES!$A$7:$G$9,7,0)</f>
        <v>0.2</v>
      </c>
      <c r="Z1063" s="2">
        <f>+VLOOKUP(IF(R1063&lt;0.1,0,IF(AND(R1063&gt;=0.1,R1063&lt;0.2),0.1,IF(AND(R1063&gt;=0.2,R1063&lt;0.3),0.2,IF(R1063&gt;0.3,0.3,)))),REFERENCIAS!$C:$D,2,0)*VLOOKUP($R$2,PONDERADORES!$A$11:$G$11,7,0)</f>
        <v>15</v>
      </c>
      <c r="AA1063" s="92"/>
      <c r="AB1063" s="95" t="e">
        <f t="shared" ca="1" si="63"/>
        <v>#REF!</v>
      </c>
      <c r="AC1063" s="23" t="e">
        <f ca="1">IF(AB1063&gt;REFERENCIAS!$C$62,REFERENCIAS!$B$62,IF(AND(AB1063&gt;=REFERENCIAS!$C$63,AB1063&lt;REFERENCIAS!$D$63),REFERENCIAS!$B$63,IF(AND(AB1063&gt;REFERENCIAS!$C$64,AB1063&lt;=REFERENCIAS!$D$64),REFERENCIAS!$B$64,IF(AND(AB1063&gt;=REFERENCIAS!$C$65,AB1063&lt;REFERENCIAS!$D$65),REFERENCIAS!$B$65, "Revisar"))))</f>
        <v>#REF!</v>
      </c>
      <c r="AD1063" s="94" t="e">
        <f ca="1">VLOOKUP(AC1063,REFERENCIAS!$B$62:$G$65,4,FALSE)</f>
        <v>#REF!</v>
      </c>
    </row>
    <row r="1064" spans="1:30" ht="17.25" x14ac:dyDescent="0.25">
      <c r="A1064" s="74"/>
      <c r="B1064" s="19"/>
      <c r="C1064" s="19"/>
      <c r="D1064" s="50"/>
      <c r="E1064" s="73"/>
      <c r="F1064" s="74"/>
      <c r="G1064" s="9"/>
      <c r="H1064" s="48"/>
      <c r="I1064" s="49">
        <f t="shared" ca="1" si="61"/>
        <v>2022</v>
      </c>
      <c r="J1064" s="22">
        <f t="shared" ca="1" si="60"/>
        <v>1</v>
      </c>
      <c r="K1064" s="19"/>
      <c r="L1064" s="73"/>
      <c r="M1064" s="74"/>
      <c r="N1064" s="19"/>
      <c r="O1064" s="73"/>
      <c r="P1064" s="82">
        <v>1</v>
      </c>
      <c r="Q1064" s="24">
        <v>1</v>
      </c>
      <c r="R1064" s="81">
        <f t="shared" si="62"/>
        <v>1</v>
      </c>
      <c r="S1064" s="87"/>
      <c r="T1064" s="19"/>
      <c r="U1064" s="25"/>
      <c r="V1064" s="25"/>
      <c r="W1064" s="81"/>
      <c r="X1064" s="91" t="e">
        <f ca="1">+VLOOKUP(#REF!,REFERENCIAS!$C:$D,2,0)*VLOOKUP(#REF!,PONDERADORES!A:P,IF(AND(INFORMACION!$T1064='REFERENCIAS RIESGO'!$C$36,INFORMACION!$F1064=REFERENCIAS!$C$24),16,IF(INFORMACION!$T1064='REFERENCIAS RIESGO'!$C$36,13,IF(INFORMACION!$F1064=REFERENCIAS!$C$24,10,7))),0)+VLOOKUP(K1064,REFERENCIAS!$C:$D,2,0)*VLOOKUP($K$2,PONDERADORES!A:P,IF(AND(INFORMACION!$T1064='REFERENCIAS RIESGO'!$C$36,INFORMACION!$F1064=REFERENCIAS!$C$24),16,IF(INFORMACION!$T1064='REFERENCIAS RIESGO'!$C$36,13,IF(INFORMACION!$F1064=REFERENCIAS!$C$24,10,7))),0)+VLOOKUP(L1064,REFERENCIAS!$C:$D,2,0)*VLOOKUP($L$2,PONDERADORES!A:P,IF(AND(INFORMACION!$T1064='REFERENCIAS RIESGO'!$C$36,INFORMACION!$F1064=REFERENCIAS!$C$24),16,IF(INFORMACION!$T1064='REFERENCIAS RIESGO'!$C$36,13,IF(INFORMACION!$F1064=REFERENCIAS!$C$24,10,7))),0)+VLOOKUP(F1064,REFERENCIAS!$C:$D,2,0)*VLOOKUP($F$2,PONDERADORES!A:P,IF(AND(INFORMACION!$T1064='REFERENCIAS RIESGO'!$C$36,INFORMACION!$F1064=REFERENCIAS!$C$24),16,IF(INFORMACION!$T1064='REFERENCIAS RIESGO'!$C$36,13,IF(INFORMACION!$F1064=REFERENCIAS!$C$24,10,7))),0)+VLOOKUP(T1064,REFERENCIAS!$C:$D,2,0)*VLOOKUP($T$2,PONDERADORES!A:P,IF(AND(INFORMACION!$T1064='REFERENCIAS RIESGO'!$C$36,INFORMACION!$F1064=REFERENCIAS!$C$24),16,IF(INFORMACION!$T1064='REFERENCIAS RIESGO'!$C$36,13,IF(INFORMACION!$F1064=REFERENCIAS!$C$24,10,7))),0)+VLOOKUP(IF(J1064&lt;=0.2,0.2,IF(AND(J1064&gt;0.2,J1064&lt;=0.4),0.4,IF(AND(J1064&gt;0.4,J1064&lt;=0.6),0.6,IF(AND(J1064&gt;0.6,J1064&lt;=0.8),0.8,IF(AND(J1064&gt;0.8,J1064&lt;=1),1))))),REFERENCIAS!$C:$D,2,0)*VLOOKUP($J$2,PONDERADORES!A:P,IF(AND(INFORMACION!$T1064='REFERENCIAS RIESGO'!$C$36,INFORMACION!$F1064=REFERENCIAS!$C$24),16,IF(INFORMACION!$T1064='REFERENCIAS RIESGO'!$C$36,13,IF(INFORMACION!$F1064=REFERENCIAS!$C$24,10,7))),0)</f>
        <v>#REF!</v>
      </c>
      <c r="Y1064" s="68">
        <f>+VLOOKUP(M1064,REFERENCIAS!$C:$D,2,0)*VLOOKUP($M$2,PONDERADORES!$A$7:$G$9,7,0)+VLOOKUP(N1064,REFERENCIAS!$C:$D,2,0)*VLOOKUP($N$2,PONDERADORES!$A$7:$G$9,7,0)+VLOOKUP(O1064,REFERENCIAS!$C:$D,2,0)*VLOOKUP($O$2,PONDERADORES!$A$7:$G$9,7,0)</f>
        <v>0.2</v>
      </c>
      <c r="Z1064" s="2">
        <f>+VLOOKUP(IF(R1064&lt;0.1,0,IF(AND(R1064&gt;=0.1,R1064&lt;0.2),0.1,IF(AND(R1064&gt;=0.2,R1064&lt;0.3),0.2,IF(R1064&gt;0.3,0.3,)))),REFERENCIAS!$C:$D,2,0)*VLOOKUP($R$2,PONDERADORES!$A$11:$G$11,7,0)</f>
        <v>15</v>
      </c>
      <c r="AA1064" s="92"/>
      <c r="AB1064" s="95" t="e">
        <f t="shared" ca="1" si="63"/>
        <v>#REF!</v>
      </c>
      <c r="AC1064" s="23" t="e">
        <f ca="1">IF(AB1064&gt;REFERENCIAS!$C$62,REFERENCIAS!$B$62,IF(AND(AB1064&gt;=REFERENCIAS!$C$63,AB1064&lt;REFERENCIAS!$D$63),REFERENCIAS!$B$63,IF(AND(AB1064&gt;REFERENCIAS!$C$64,AB1064&lt;=REFERENCIAS!$D$64),REFERENCIAS!$B$64,IF(AND(AB1064&gt;=REFERENCIAS!$C$65,AB1064&lt;REFERENCIAS!$D$65),REFERENCIAS!$B$65, "Revisar"))))</f>
        <v>#REF!</v>
      </c>
      <c r="AD1064" s="94" t="e">
        <f ca="1">VLOOKUP(AC1064,REFERENCIAS!$B$62:$G$65,4,FALSE)</f>
        <v>#REF!</v>
      </c>
    </row>
    <row r="1065" spans="1:30" ht="17.25" x14ac:dyDescent="0.25">
      <c r="A1065" s="74"/>
      <c r="B1065" s="19"/>
      <c r="C1065" s="19"/>
      <c r="D1065" s="50"/>
      <c r="E1065" s="73"/>
      <c r="F1065" s="74"/>
      <c r="G1065" s="9"/>
      <c r="H1065" s="48"/>
      <c r="I1065" s="49">
        <f t="shared" ca="1" si="61"/>
        <v>2022</v>
      </c>
      <c r="J1065" s="22">
        <f t="shared" ca="1" si="60"/>
        <v>1</v>
      </c>
      <c r="K1065" s="19"/>
      <c r="L1065" s="73"/>
      <c r="M1065" s="74"/>
      <c r="N1065" s="19"/>
      <c r="O1065" s="73"/>
      <c r="P1065" s="82">
        <v>1</v>
      </c>
      <c r="Q1065" s="24">
        <v>1</v>
      </c>
      <c r="R1065" s="81">
        <f t="shared" si="62"/>
        <v>1</v>
      </c>
      <c r="S1065" s="87"/>
      <c r="T1065" s="19"/>
      <c r="U1065" s="25"/>
      <c r="V1065" s="25"/>
      <c r="W1065" s="81"/>
      <c r="X1065" s="91" t="e">
        <f ca="1">+VLOOKUP(#REF!,REFERENCIAS!$C:$D,2,0)*VLOOKUP(#REF!,PONDERADORES!A:P,IF(AND(INFORMACION!$T1065='REFERENCIAS RIESGO'!$C$36,INFORMACION!$F1065=REFERENCIAS!$C$24),16,IF(INFORMACION!$T1065='REFERENCIAS RIESGO'!$C$36,13,IF(INFORMACION!$F1065=REFERENCIAS!$C$24,10,7))),0)+VLOOKUP(K1065,REFERENCIAS!$C:$D,2,0)*VLOOKUP($K$2,PONDERADORES!A:P,IF(AND(INFORMACION!$T1065='REFERENCIAS RIESGO'!$C$36,INFORMACION!$F1065=REFERENCIAS!$C$24),16,IF(INFORMACION!$T1065='REFERENCIAS RIESGO'!$C$36,13,IF(INFORMACION!$F1065=REFERENCIAS!$C$24,10,7))),0)+VLOOKUP(L1065,REFERENCIAS!$C:$D,2,0)*VLOOKUP($L$2,PONDERADORES!A:P,IF(AND(INFORMACION!$T1065='REFERENCIAS RIESGO'!$C$36,INFORMACION!$F1065=REFERENCIAS!$C$24),16,IF(INFORMACION!$T1065='REFERENCIAS RIESGO'!$C$36,13,IF(INFORMACION!$F1065=REFERENCIAS!$C$24,10,7))),0)+VLOOKUP(F1065,REFERENCIAS!$C:$D,2,0)*VLOOKUP($F$2,PONDERADORES!A:P,IF(AND(INFORMACION!$T1065='REFERENCIAS RIESGO'!$C$36,INFORMACION!$F1065=REFERENCIAS!$C$24),16,IF(INFORMACION!$T1065='REFERENCIAS RIESGO'!$C$36,13,IF(INFORMACION!$F1065=REFERENCIAS!$C$24,10,7))),0)+VLOOKUP(T1065,REFERENCIAS!$C:$D,2,0)*VLOOKUP($T$2,PONDERADORES!A:P,IF(AND(INFORMACION!$T1065='REFERENCIAS RIESGO'!$C$36,INFORMACION!$F1065=REFERENCIAS!$C$24),16,IF(INFORMACION!$T1065='REFERENCIAS RIESGO'!$C$36,13,IF(INFORMACION!$F1065=REFERENCIAS!$C$24,10,7))),0)+VLOOKUP(IF(J1065&lt;=0.2,0.2,IF(AND(J1065&gt;0.2,J1065&lt;=0.4),0.4,IF(AND(J1065&gt;0.4,J1065&lt;=0.6),0.6,IF(AND(J1065&gt;0.6,J1065&lt;=0.8),0.8,IF(AND(J1065&gt;0.8,J1065&lt;=1),1))))),REFERENCIAS!$C:$D,2,0)*VLOOKUP($J$2,PONDERADORES!A:P,IF(AND(INFORMACION!$T1065='REFERENCIAS RIESGO'!$C$36,INFORMACION!$F1065=REFERENCIAS!$C$24),16,IF(INFORMACION!$T1065='REFERENCIAS RIESGO'!$C$36,13,IF(INFORMACION!$F1065=REFERENCIAS!$C$24,10,7))),0)</f>
        <v>#REF!</v>
      </c>
      <c r="Y1065" s="68">
        <f>+VLOOKUP(M1065,REFERENCIAS!$C:$D,2,0)*VLOOKUP($M$2,PONDERADORES!$A$7:$G$9,7,0)+VLOOKUP(N1065,REFERENCIAS!$C:$D,2,0)*VLOOKUP($N$2,PONDERADORES!$A$7:$G$9,7,0)+VLOOKUP(O1065,REFERENCIAS!$C:$D,2,0)*VLOOKUP($O$2,PONDERADORES!$A$7:$G$9,7,0)</f>
        <v>0.2</v>
      </c>
      <c r="Z1065" s="2">
        <f>+VLOOKUP(IF(R1065&lt;0.1,0,IF(AND(R1065&gt;=0.1,R1065&lt;0.2),0.1,IF(AND(R1065&gt;=0.2,R1065&lt;0.3),0.2,IF(R1065&gt;0.3,0.3,)))),REFERENCIAS!$C:$D,2,0)*VLOOKUP($R$2,PONDERADORES!$A$11:$G$11,7,0)</f>
        <v>15</v>
      </c>
      <c r="AA1065" s="92"/>
      <c r="AB1065" s="95" t="e">
        <f t="shared" ca="1" si="63"/>
        <v>#REF!</v>
      </c>
      <c r="AC1065" s="23" t="e">
        <f ca="1">IF(AB1065&gt;REFERENCIAS!$C$62,REFERENCIAS!$B$62,IF(AND(AB1065&gt;=REFERENCIAS!$C$63,AB1065&lt;REFERENCIAS!$D$63),REFERENCIAS!$B$63,IF(AND(AB1065&gt;REFERENCIAS!$C$64,AB1065&lt;=REFERENCIAS!$D$64),REFERENCIAS!$B$64,IF(AND(AB1065&gt;=REFERENCIAS!$C$65,AB1065&lt;REFERENCIAS!$D$65),REFERENCIAS!$B$65, "Revisar"))))</f>
        <v>#REF!</v>
      </c>
      <c r="AD1065" s="94" t="e">
        <f ca="1">VLOOKUP(AC1065,REFERENCIAS!$B$62:$G$65,4,FALSE)</f>
        <v>#REF!</v>
      </c>
    </row>
    <row r="1066" spans="1:30" ht="17.25" x14ac:dyDescent="0.25">
      <c r="A1066" s="74"/>
      <c r="B1066" s="19"/>
      <c r="C1066" s="19"/>
      <c r="D1066" s="50"/>
      <c r="E1066" s="73"/>
      <c r="F1066" s="74"/>
      <c r="G1066" s="9"/>
      <c r="H1066" s="48"/>
      <c r="I1066" s="49">
        <f t="shared" ca="1" si="61"/>
        <v>2022</v>
      </c>
      <c r="J1066" s="22">
        <f t="shared" ca="1" si="60"/>
        <v>1</v>
      </c>
      <c r="K1066" s="19"/>
      <c r="L1066" s="73"/>
      <c r="M1066" s="74"/>
      <c r="N1066" s="19"/>
      <c r="O1066" s="73"/>
      <c r="P1066" s="82">
        <v>1</v>
      </c>
      <c r="Q1066" s="24">
        <v>1</v>
      </c>
      <c r="R1066" s="81">
        <f t="shared" si="62"/>
        <v>1</v>
      </c>
      <c r="S1066" s="87"/>
      <c r="T1066" s="19"/>
      <c r="U1066" s="25"/>
      <c r="V1066" s="25"/>
      <c r="W1066" s="81"/>
      <c r="X1066" s="91" t="e">
        <f ca="1">+VLOOKUP(#REF!,REFERENCIAS!$C:$D,2,0)*VLOOKUP(#REF!,PONDERADORES!A:P,IF(AND(INFORMACION!$T1066='REFERENCIAS RIESGO'!$C$36,INFORMACION!$F1066=REFERENCIAS!$C$24),16,IF(INFORMACION!$T1066='REFERENCIAS RIESGO'!$C$36,13,IF(INFORMACION!$F1066=REFERENCIAS!$C$24,10,7))),0)+VLOOKUP(K1066,REFERENCIAS!$C:$D,2,0)*VLOOKUP($K$2,PONDERADORES!A:P,IF(AND(INFORMACION!$T1066='REFERENCIAS RIESGO'!$C$36,INFORMACION!$F1066=REFERENCIAS!$C$24),16,IF(INFORMACION!$T1066='REFERENCIAS RIESGO'!$C$36,13,IF(INFORMACION!$F1066=REFERENCIAS!$C$24,10,7))),0)+VLOOKUP(L1066,REFERENCIAS!$C:$D,2,0)*VLOOKUP($L$2,PONDERADORES!A:P,IF(AND(INFORMACION!$T1066='REFERENCIAS RIESGO'!$C$36,INFORMACION!$F1066=REFERENCIAS!$C$24),16,IF(INFORMACION!$T1066='REFERENCIAS RIESGO'!$C$36,13,IF(INFORMACION!$F1066=REFERENCIAS!$C$24,10,7))),0)+VLOOKUP(F1066,REFERENCIAS!$C:$D,2,0)*VLOOKUP($F$2,PONDERADORES!A:P,IF(AND(INFORMACION!$T1066='REFERENCIAS RIESGO'!$C$36,INFORMACION!$F1066=REFERENCIAS!$C$24),16,IF(INFORMACION!$T1066='REFERENCIAS RIESGO'!$C$36,13,IF(INFORMACION!$F1066=REFERENCIAS!$C$24,10,7))),0)+VLOOKUP(T1066,REFERENCIAS!$C:$D,2,0)*VLOOKUP($T$2,PONDERADORES!A:P,IF(AND(INFORMACION!$T1066='REFERENCIAS RIESGO'!$C$36,INFORMACION!$F1066=REFERENCIAS!$C$24),16,IF(INFORMACION!$T1066='REFERENCIAS RIESGO'!$C$36,13,IF(INFORMACION!$F1066=REFERENCIAS!$C$24,10,7))),0)+VLOOKUP(IF(J1066&lt;=0.2,0.2,IF(AND(J1066&gt;0.2,J1066&lt;=0.4),0.4,IF(AND(J1066&gt;0.4,J1066&lt;=0.6),0.6,IF(AND(J1066&gt;0.6,J1066&lt;=0.8),0.8,IF(AND(J1066&gt;0.8,J1066&lt;=1),1))))),REFERENCIAS!$C:$D,2,0)*VLOOKUP($J$2,PONDERADORES!A:P,IF(AND(INFORMACION!$T1066='REFERENCIAS RIESGO'!$C$36,INFORMACION!$F1066=REFERENCIAS!$C$24),16,IF(INFORMACION!$T1066='REFERENCIAS RIESGO'!$C$36,13,IF(INFORMACION!$F1066=REFERENCIAS!$C$24,10,7))),0)</f>
        <v>#REF!</v>
      </c>
      <c r="Y1066" s="68">
        <f>+VLOOKUP(M1066,REFERENCIAS!$C:$D,2,0)*VLOOKUP($M$2,PONDERADORES!$A$7:$G$9,7,0)+VLOOKUP(N1066,REFERENCIAS!$C:$D,2,0)*VLOOKUP($N$2,PONDERADORES!$A$7:$G$9,7,0)+VLOOKUP(O1066,REFERENCIAS!$C:$D,2,0)*VLOOKUP($O$2,PONDERADORES!$A$7:$G$9,7,0)</f>
        <v>0.2</v>
      </c>
      <c r="Z1066" s="2">
        <f>+VLOOKUP(IF(R1066&lt;0.1,0,IF(AND(R1066&gt;=0.1,R1066&lt;0.2),0.1,IF(AND(R1066&gt;=0.2,R1066&lt;0.3),0.2,IF(R1066&gt;0.3,0.3,)))),REFERENCIAS!$C:$D,2,0)*VLOOKUP($R$2,PONDERADORES!$A$11:$G$11,7,0)</f>
        <v>15</v>
      </c>
      <c r="AA1066" s="92"/>
      <c r="AB1066" s="95" t="e">
        <f t="shared" ca="1" si="63"/>
        <v>#REF!</v>
      </c>
      <c r="AC1066" s="23" t="e">
        <f ca="1">IF(AB1066&gt;REFERENCIAS!$C$62,REFERENCIAS!$B$62,IF(AND(AB1066&gt;=REFERENCIAS!$C$63,AB1066&lt;REFERENCIAS!$D$63),REFERENCIAS!$B$63,IF(AND(AB1066&gt;REFERENCIAS!$C$64,AB1066&lt;=REFERENCIAS!$D$64),REFERENCIAS!$B$64,IF(AND(AB1066&gt;=REFERENCIAS!$C$65,AB1066&lt;REFERENCIAS!$D$65),REFERENCIAS!$B$65, "Revisar"))))</f>
        <v>#REF!</v>
      </c>
      <c r="AD1066" s="94" t="e">
        <f ca="1">VLOOKUP(AC1066,REFERENCIAS!$B$62:$G$65,4,FALSE)</f>
        <v>#REF!</v>
      </c>
    </row>
    <row r="1067" spans="1:30" ht="17.25" x14ac:dyDescent="0.25">
      <c r="A1067" s="74"/>
      <c r="B1067" s="19"/>
      <c r="C1067" s="19"/>
      <c r="D1067" s="50"/>
      <c r="E1067" s="73"/>
      <c r="F1067" s="74"/>
      <c r="G1067" s="9"/>
      <c r="H1067" s="48"/>
      <c r="I1067" s="49">
        <f t="shared" ca="1" si="61"/>
        <v>2022</v>
      </c>
      <c r="J1067" s="22">
        <f t="shared" ca="1" si="60"/>
        <v>1</v>
      </c>
      <c r="K1067" s="19"/>
      <c r="L1067" s="73"/>
      <c r="M1067" s="74"/>
      <c r="N1067" s="19"/>
      <c r="O1067" s="73"/>
      <c r="P1067" s="82">
        <v>1</v>
      </c>
      <c r="Q1067" s="24">
        <v>1</v>
      </c>
      <c r="R1067" s="81">
        <f t="shared" si="62"/>
        <v>1</v>
      </c>
      <c r="S1067" s="87"/>
      <c r="T1067" s="19"/>
      <c r="U1067" s="25"/>
      <c r="V1067" s="25"/>
      <c r="W1067" s="81"/>
      <c r="X1067" s="91" t="e">
        <f ca="1">+VLOOKUP(#REF!,REFERENCIAS!$C:$D,2,0)*VLOOKUP(#REF!,PONDERADORES!A:P,IF(AND(INFORMACION!$T1067='REFERENCIAS RIESGO'!$C$36,INFORMACION!$F1067=REFERENCIAS!$C$24),16,IF(INFORMACION!$T1067='REFERENCIAS RIESGO'!$C$36,13,IF(INFORMACION!$F1067=REFERENCIAS!$C$24,10,7))),0)+VLOOKUP(K1067,REFERENCIAS!$C:$D,2,0)*VLOOKUP($K$2,PONDERADORES!A:P,IF(AND(INFORMACION!$T1067='REFERENCIAS RIESGO'!$C$36,INFORMACION!$F1067=REFERENCIAS!$C$24),16,IF(INFORMACION!$T1067='REFERENCIAS RIESGO'!$C$36,13,IF(INFORMACION!$F1067=REFERENCIAS!$C$24,10,7))),0)+VLOOKUP(L1067,REFERENCIAS!$C:$D,2,0)*VLOOKUP($L$2,PONDERADORES!A:P,IF(AND(INFORMACION!$T1067='REFERENCIAS RIESGO'!$C$36,INFORMACION!$F1067=REFERENCIAS!$C$24),16,IF(INFORMACION!$T1067='REFERENCIAS RIESGO'!$C$36,13,IF(INFORMACION!$F1067=REFERENCIAS!$C$24,10,7))),0)+VLOOKUP(F1067,REFERENCIAS!$C:$D,2,0)*VLOOKUP($F$2,PONDERADORES!A:P,IF(AND(INFORMACION!$T1067='REFERENCIAS RIESGO'!$C$36,INFORMACION!$F1067=REFERENCIAS!$C$24),16,IF(INFORMACION!$T1067='REFERENCIAS RIESGO'!$C$36,13,IF(INFORMACION!$F1067=REFERENCIAS!$C$24,10,7))),0)+VLOOKUP(T1067,REFERENCIAS!$C:$D,2,0)*VLOOKUP($T$2,PONDERADORES!A:P,IF(AND(INFORMACION!$T1067='REFERENCIAS RIESGO'!$C$36,INFORMACION!$F1067=REFERENCIAS!$C$24),16,IF(INFORMACION!$T1067='REFERENCIAS RIESGO'!$C$36,13,IF(INFORMACION!$F1067=REFERENCIAS!$C$24,10,7))),0)+VLOOKUP(IF(J1067&lt;=0.2,0.2,IF(AND(J1067&gt;0.2,J1067&lt;=0.4),0.4,IF(AND(J1067&gt;0.4,J1067&lt;=0.6),0.6,IF(AND(J1067&gt;0.6,J1067&lt;=0.8),0.8,IF(AND(J1067&gt;0.8,J1067&lt;=1),1))))),REFERENCIAS!$C:$D,2,0)*VLOOKUP($J$2,PONDERADORES!A:P,IF(AND(INFORMACION!$T1067='REFERENCIAS RIESGO'!$C$36,INFORMACION!$F1067=REFERENCIAS!$C$24),16,IF(INFORMACION!$T1067='REFERENCIAS RIESGO'!$C$36,13,IF(INFORMACION!$F1067=REFERENCIAS!$C$24,10,7))),0)</f>
        <v>#REF!</v>
      </c>
      <c r="Y1067" s="68">
        <f>+VLOOKUP(M1067,REFERENCIAS!$C:$D,2,0)*VLOOKUP($M$2,PONDERADORES!$A$7:$G$9,7,0)+VLOOKUP(N1067,REFERENCIAS!$C:$D,2,0)*VLOOKUP($N$2,PONDERADORES!$A$7:$G$9,7,0)+VLOOKUP(O1067,REFERENCIAS!$C:$D,2,0)*VLOOKUP($O$2,PONDERADORES!$A$7:$G$9,7,0)</f>
        <v>0.2</v>
      </c>
      <c r="Z1067" s="2">
        <f>+VLOOKUP(IF(R1067&lt;0.1,0,IF(AND(R1067&gt;=0.1,R1067&lt;0.2),0.1,IF(AND(R1067&gt;=0.2,R1067&lt;0.3),0.2,IF(R1067&gt;0.3,0.3,)))),REFERENCIAS!$C:$D,2,0)*VLOOKUP($R$2,PONDERADORES!$A$11:$G$11,7,0)</f>
        <v>15</v>
      </c>
      <c r="AA1067" s="92"/>
      <c r="AB1067" s="95" t="e">
        <f t="shared" ca="1" si="63"/>
        <v>#REF!</v>
      </c>
      <c r="AC1067" s="23" t="e">
        <f ca="1">IF(AB1067&gt;REFERENCIAS!$C$62,REFERENCIAS!$B$62,IF(AND(AB1067&gt;=REFERENCIAS!$C$63,AB1067&lt;REFERENCIAS!$D$63),REFERENCIAS!$B$63,IF(AND(AB1067&gt;REFERENCIAS!$C$64,AB1067&lt;=REFERENCIAS!$D$64),REFERENCIAS!$B$64,IF(AND(AB1067&gt;=REFERENCIAS!$C$65,AB1067&lt;REFERENCIAS!$D$65),REFERENCIAS!$B$65, "Revisar"))))</f>
        <v>#REF!</v>
      </c>
      <c r="AD1067" s="94" t="e">
        <f ca="1">VLOOKUP(AC1067,REFERENCIAS!$B$62:$G$65,4,FALSE)</f>
        <v>#REF!</v>
      </c>
    </row>
    <row r="1068" spans="1:30" ht="17.25" x14ac:dyDescent="0.25">
      <c r="A1068" s="74"/>
      <c r="B1068" s="19"/>
      <c r="C1068" s="19"/>
      <c r="D1068" s="50"/>
      <c r="E1068" s="73"/>
      <c r="F1068" s="74"/>
      <c r="G1068" s="9"/>
      <c r="H1068" s="48"/>
      <c r="I1068" s="49">
        <f t="shared" ca="1" si="61"/>
        <v>2022</v>
      </c>
      <c r="J1068" s="22">
        <f t="shared" ca="1" si="60"/>
        <v>1</v>
      </c>
      <c r="K1068" s="19"/>
      <c r="L1068" s="73"/>
      <c r="M1068" s="74"/>
      <c r="N1068" s="19"/>
      <c r="O1068" s="73"/>
      <c r="P1068" s="82">
        <v>1</v>
      </c>
      <c r="Q1068" s="24">
        <v>1</v>
      </c>
      <c r="R1068" s="81">
        <f t="shared" si="62"/>
        <v>1</v>
      </c>
      <c r="S1068" s="87"/>
      <c r="T1068" s="19"/>
      <c r="U1068" s="25"/>
      <c r="V1068" s="25"/>
      <c r="W1068" s="81"/>
      <c r="X1068" s="91" t="e">
        <f ca="1">+VLOOKUP(#REF!,REFERENCIAS!$C:$D,2,0)*VLOOKUP(#REF!,PONDERADORES!A:P,IF(AND(INFORMACION!$T1068='REFERENCIAS RIESGO'!$C$36,INFORMACION!$F1068=REFERENCIAS!$C$24),16,IF(INFORMACION!$T1068='REFERENCIAS RIESGO'!$C$36,13,IF(INFORMACION!$F1068=REFERENCIAS!$C$24,10,7))),0)+VLOOKUP(K1068,REFERENCIAS!$C:$D,2,0)*VLOOKUP($K$2,PONDERADORES!A:P,IF(AND(INFORMACION!$T1068='REFERENCIAS RIESGO'!$C$36,INFORMACION!$F1068=REFERENCIAS!$C$24),16,IF(INFORMACION!$T1068='REFERENCIAS RIESGO'!$C$36,13,IF(INFORMACION!$F1068=REFERENCIAS!$C$24,10,7))),0)+VLOOKUP(L1068,REFERENCIAS!$C:$D,2,0)*VLOOKUP($L$2,PONDERADORES!A:P,IF(AND(INFORMACION!$T1068='REFERENCIAS RIESGO'!$C$36,INFORMACION!$F1068=REFERENCIAS!$C$24),16,IF(INFORMACION!$T1068='REFERENCIAS RIESGO'!$C$36,13,IF(INFORMACION!$F1068=REFERENCIAS!$C$24,10,7))),0)+VLOOKUP(F1068,REFERENCIAS!$C:$D,2,0)*VLOOKUP($F$2,PONDERADORES!A:P,IF(AND(INFORMACION!$T1068='REFERENCIAS RIESGO'!$C$36,INFORMACION!$F1068=REFERENCIAS!$C$24),16,IF(INFORMACION!$T1068='REFERENCIAS RIESGO'!$C$36,13,IF(INFORMACION!$F1068=REFERENCIAS!$C$24,10,7))),0)+VLOOKUP(T1068,REFERENCIAS!$C:$D,2,0)*VLOOKUP($T$2,PONDERADORES!A:P,IF(AND(INFORMACION!$T1068='REFERENCIAS RIESGO'!$C$36,INFORMACION!$F1068=REFERENCIAS!$C$24),16,IF(INFORMACION!$T1068='REFERENCIAS RIESGO'!$C$36,13,IF(INFORMACION!$F1068=REFERENCIAS!$C$24,10,7))),0)+VLOOKUP(IF(J1068&lt;=0.2,0.2,IF(AND(J1068&gt;0.2,J1068&lt;=0.4),0.4,IF(AND(J1068&gt;0.4,J1068&lt;=0.6),0.6,IF(AND(J1068&gt;0.6,J1068&lt;=0.8),0.8,IF(AND(J1068&gt;0.8,J1068&lt;=1),1))))),REFERENCIAS!$C:$D,2,0)*VLOOKUP($J$2,PONDERADORES!A:P,IF(AND(INFORMACION!$T1068='REFERENCIAS RIESGO'!$C$36,INFORMACION!$F1068=REFERENCIAS!$C$24),16,IF(INFORMACION!$T1068='REFERENCIAS RIESGO'!$C$36,13,IF(INFORMACION!$F1068=REFERENCIAS!$C$24,10,7))),0)</f>
        <v>#REF!</v>
      </c>
      <c r="Y1068" s="68">
        <f>+VLOOKUP(M1068,REFERENCIAS!$C:$D,2,0)*VLOOKUP($M$2,PONDERADORES!$A$7:$G$9,7,0)+VLOOKUP(N1068,REFERENCIAS!$C:$D,2,0)*VLOOKUP($N$2,PONDERADORES!$A$7:$G$9,7,0)+VLOOKUP(O1068,REFERENCIAS!$C:$D,2,0)*VLOOKUP($O$2,PONDERADORES!$A$7:$G$9,7,0)</f>
        <v>0.2</v>
      </c>
      <c r="Z1068" s="2">
        <f>+VLOOKUP(IF(R1068&lt;0.1,0,IF(AND(R1068&gt;=0.1,R1068&lt;0.2),0.1,IF(AND(R1068&gt;=0.2,R1068&lt;0.3),0.2,IF(R1068&gt;0.3,0.3,)))),REFERENCIAS!$C:$D,2,0)*VLOOKUP($R$2,PONDERADORES!$A$11:$G$11,7,0)</f>
        <v>15</v>
      </c>
      <c r="AA1068" s="92"/>
      <c r="AB1068" s="95" t="e">
        <f t="shared" ca="1" si="63"/>
        <v>#REF!</v>
      </c>
      <c r="AC1068" s="23" t="e">
        <f ca="1">IF(AB1068&gt;REFERENCIAS!$C$62,REFERENCIAS!$B$62,IF(AND(AB1068&gt;=REFERENCIAS!$C$63,AB1068&lt;REFERENCIAS!$D$63),REFERENCIAS!$B$63,IF(AND(AB1068&gt;REFERENCIAS!$C$64,AB1068&lt;=REFERENCIAS!$D$64),REFERENCIAS!$B$64,IF(AND(AB1068&gt;=REFERENCIAS!$C$65,AB1068&lt;REFERENCIAS!$D$65),REFERENCIAS!$B$65, "Revisar"))))</f>
        <v>#REF!</v>
      </c>
      <c r="AD1068" s="94" t="e">
        <f ca="1">VLOOKUP(AC1068,REFERENCIAS!$B$62:$G$65,4,FALSE)</f>
        <v>#REF!</v>
      </c>
    </row>
    <row r="1069" spans="1:30" ht="17.25" x14ac:dyDescent="0.25">
      <c r="A1069" s="74"/>
      <c r="B1069" s="19"/>
      <c r="C1069" s="19"/>
      <c r="D1069" s="50"/>
      <c r="E1069" s="73"/>
      <c r="F1069" s="74"/>
      <c r="G1069" s="9"/>
      <c r="H1069" s="48"/>
      <c r="I1069" s="49">
        <f t="shared" ca="1" si="61"/>
        <v>2022</v>
      </c>
      <c r="J1069" s="22">
        <f t="shared" ca="1" si="60"/>
        <v>1</v>
      </c>
      <c r="K1069" s="19"/>
      <c r="L1069" s="73"/>
      <c r="M1069" s="74"/>
      <c r="N1069" s="19"/>
      <c r="O1069" s="73"/>
      <c r="P1069" s="82">
        <v>1</v>
      </c>
      <c r="Q1069" s="24">
        <v>1</v>
      </c>
      <c r="R1069" s="81">
        <f t="shared" si="62"/>
        <v>1</v>
      </c>
      <c r="S1069" s="87"/>
      <c r="T1069" s="19"/>
      <c r="U1069" s="25"/>
      <c r="V1069" s="25"/>
      <c r="W1069" s="81"/>
      <c r="X1069" s="91" t="e">
        <f ca="1">+VLOOKUP(#REF!,REFERENCIAS!$C:$D,2,0)*VLOOKUP(#REF!,PONDERADORES!A:P,IF(AND(INFORMACION!$T1069='REFERENCIAS RIESGO'!$C$36,INFORMACION!$F1069=REFERENCIAS!$C$24),16,IF(INFORMACION!$T1069='REFERENCIAS RIESGO'!$C$36,13,IF(INFORMACION!$F1069=REFERENCIAS!$C$24,10,7))),0)+VLOOKUP(K1069,REFERENCIAS!$C:$D,2,0)*VLOOKUP($K$2,PONDERADORES!A:P,IF(AND(INFORMACION!$T1069='REFERENCIAS RIESGO'!$C$36,INFORMACION!$F1069=REFERENCIAS!$C$24),16,IF(INFORMACION!$T1069='REFERENCIAS RIESGO'!$C$36,13,IF(INFORMACION!$F1069=REFERENCIAS!$C$24,10,7))),0)+VLOOKUP(L1069,REFERENCIAS!$C:$D,2,0)*VLOOKUP($L$2,PONDERADORES!A:P,IF(AND(INFORMACION!$T1069='REFERENCIAS RIESGO'!$C$36,INFORMACION!$F1069=REFERENCIAS!$C$24),16,IF(INFORMACION!$T1069='REFERENCIAS RIESGO'!$C$36,13,IF(INFORMACION!$F1069=REFERENCIAS!$C$24,10,7))),0)+VLOOKUP(F1069,REFERENCIAS!$C:$D,2,0)*VLOOKUP($F$2,PONDERADORES!A:P,IF(AND(INFORMACION!$T1069='REFERENCIAS RIESGO'!$C$36,INFORMACION!$F1069=REFERENCIAS!$C$24),16,IF(INFORMACION!$T1069='REFERENCIAS RIESGO'!$C$36,13,IF(INFORMACION!$F1069=REFERENCIAS!$C$24,10,7))),0)+VLOOKUP(T1069,REFERENCIAS!$C:$D,2,0)*VLOOKUP($T$2,PONDERADORES!A:P,IF(AND(INFORMACION!$T1069='REFERENCIAS RIESGO'!$C$36,INFORMACION!$F1069=REFERENCIAS!$C$24),16,IF(INFORMACION!$T1069='REFERENCIAS RIESGO'!$C$36,13,IF(INFORMACION!$F1069=REFERENCIAS!$C$24,10,7))),0)+VLOOKUP(IF(J1069&lt;=0.2,0.2,IF(AND(J1069&gt;0.2,J1069&lt;=0.4),0.4,IF(AND(J1069&gt;0.4,J1069&lt;=0.6),0.6,IF(AND(J1069&gt;0.6,J1069&lt;=0.8),0.8,IF(AND(J1069&gt;0.8,J1069&lt;=1),1))))),REFERENCIAS!$C:$D,2,0)*VLOOKUP($J$2,PONDERADORES!A:P,IF(AND(INFORMACION!$T1069='REFERENCIAS RIESGO'!$C$36,INFORMACION!$F1069=REFERENCIAS!$C$24),16,IF(INFORMACION!$T1069='REFERENCIAS RIESGO'!$C$36,13,IF(INFORMACION!$F1069=REFERENCIAS!$C$24,10,7))),0)</f>
        <v>#REF!</v>
      </c>
      <c r="Y1069" s="68">
        <f>+VLOOKUP(M1069,REFERENCIAS!$C:$D,2,0)*VLOOKUP($M$2,PONDERADORES!$A$7:$G$9,7,0)+VLOOKUP(N1069,REFERENCIAS!$C:$D,2,0)*VLOOKUP($N$2,PONDERADORES!$A$7:$G$9,7,0)+VLOOKUP(O1069,REFERENCIAS!$C:$D,2,0)*VLOOKUP($O$2,PONDERADORES!$A$7:$G$9,7,0)</f>
        <v>0.2</v>
      </c>
      <c r="Z1069" s="2">
        <f>+VLOOKUP(IF(R1069&lt;0.1,0,IF(AND(R1069&gt;=0.1,R1069&lt;0.2),0.1,IF(AND(R1069&gt;=0.2,R1069&lt;0.3),0.2,IF(R1069&gt;0.3,0.3,)))),REFERENCIAS!$C:$D,2,0)*VLOOKUP($R$2,PONDERADORES!$A$11:$G$11,7,0)</f>
        <v>15</v>
      </c>
      <c r="AA1069" s="92"/>
      <c r="AB1069" s="95" t="e">
        <f t="shared" ca="1" si="63"/>
        <v>#REF!</v>
      </c>
      <c r="AC1069" s="23" t="e">
        <f ca="1">IF(AB1069&gt;REFERENCIAS!$C$62,REFERENCIAS!$B$62,IF(AND(AB1069&gt;=REFERENCIAS!$C$63,AB1069&lt;REFERENCIAS!$D$63),REFERENCIAS!$B$63,IF(AND(AB1069&gt;REFERENCIAS!$C$64,AB1069&lt;=REFERENCIAS!$D$64),REFERENCIAS!$B$64,IF(AND(AB1069&gt;=REFERENCIAS!$C$65,AB1069&lt;REFERENCIAS!$D$65),REFERENCIAS!$B$65, "Revisar"))))</f>
        <v>#REF!</v>
      </c>
      <c r="AD1069" s="94" t="e">
        <f ca="1">VLOOKUP(AC1069,REFERENCIAS!$B$62:$G$65,4,FALSE)</f>
        <v>#REF!</v>
      </c>
    </row>
    <row r="1070" spans="1:30" ht="17.25" x14ac:dyDescent="0.25">
      <c r="A1070" s="74"/>
      <c r="B1070" s="19"/>
      <c r="C1070" s="19"/>
      <c r="D1070" s="50"/>
      <c r="E1070" s="73"/>
      <c r="F1070" s="74"/>
      <c r="G1070" s="9"/>
      <c r="H1070" s="48"/>
      <c r="I1070" s="49">
        <f t="shared" ca="1" si="61"/>
        <v>2022</v>
      </c>
      <c r="J1070" s="22">
        <f t="shared" ca="1" si="60"/>
        <v>1</v>
      </c>
      <c r="K1070" s="19"/>
      <c r="L1070" s="73"/>
      <c r="M1070" s="74"/>
      <c r="N1070" s="19"/>
      <c r="O1070" s="73"/>
      <c r="P1070" s="82">
        <v>1</v>
      </c>
      <c r="Q1070" s="24">
        <v>1</v>
      </c>
      <c r="R1070" s="81">
        <f t="shared" si="62"/>
        <v>1</v>
      </c>
      <c r="S1070" s="87"/>
      <c r="T1070" s="19"/>
      <c r="U1070" s="25"/>
      <c r="V1070" s="25"/>
      <c r="W1070" s="81"/>
      <c r="X1070" s="91" t="e">
        <f ca="1">+VLOOKUP(#REF!,REFERENCIAS!$C:$D,2,0)*VLOOKUP(#REF!,PONDERADORES!A:P,IF(AND(INFORMACION!$T1070='REFERENCIAS RIESGO'!$C$36,INFORMACION!$F1070=REFERENCIAS!$C$24),16,IF(INFORMACION!$T1070='REFERENCIAS RIESGO'!$C$36,13,IF(INFORMACION!$F1070=REFERENCIAS!$C$24,10,7))),0)+VLOOKUP(K1070,REFERENCIAS!$C:$D,2,0)*VLOOKUP($K$2,PONDERADORES!A:P,IF(AND(INFORMACION!$T1070='REFERENCIAS RIESGO'!$C$36,INFORMACION!$F1070=REFERENCIAS!$C$24),16,IF(INFORMACION!$T1070='REFERENCIAS RIESGO'!$C$36,13,IF(INFORMACION!$F1070=REFERENCIAS!$C$24,10,7))),0)+VLOOKUP(L1070,REFERENCIAS!$C:$D,2,0)*VLOOKUP($L$2,PONDERADORES!A:P,IF(AND(INFORMACION!$T1070='REFERENCIAS RIESGO'!$C$36,INFORMACION!$F1070=REFERENCIAS!$C$24),16,IF(INFORMACION!$T1070='REFERENCIAS RIESGO'!$C$36,13,IF(INFORMACION!$F1070=REFERENCIAS!$C$24,10,7))),0)+VLOOKUP(F1070,REFERENCIAS!$C:$D,2,0)*VLOOKUP($F$2,PONDERADORES!A:P,IF(AND(INFORMACION!$T1070='REFERENCIAS RIESGO'!$C$36,INFORMACION!$F1070=REFERENCIAS!$C$24),16,IF(INFORMACION!$T1070='REFERENCIAS RIESGO'!$C$36,13,IF(INFORMACION!$F1070=REFERENCIAS!$C$24,10,7))),0)+VLOOKUP(T1070,REFERENCIAS!$C:$D,2,0)*VLOOKUP($T$2,PONDERADORES!A:P,IF(AND(INFORMACION!$T1070='REFERENCIAS RIESGO'!$C$36,INFORMACION!$F1070=REFERENCIAS!$C$24),16,IF(INFORMACION!$T1070='REFERENCIAS RIESGO'!$C$36,13,IF(INFORMACION!$F1070=REFERENCIAS!$C$24,10,7))),0)+VLOOKUP(IF(J1070&lt;=0.2,0.2,IF(AND(J1070&gt;0.2,J1070&lt;=0.4),0.4,IF(AND(J1070&gt;0.4,J1070&lt;=0.6),0.6,IF(AND(J1070&gt;0.6,J1070&lt;=0.8),0.8,IF(AND(J1070&gt;0.8,J1070&lt;=1),1))))),REFERENCIAS!$C:$D,2,0)*VLOOKUP($J$2,PONDERADORES!A:P,IF(AND(INFORMACION!$T1070='REFERENCIAS RIESGO'!$C$36,INFORMACION!$F1070=REFERENCIAS!$C$24),16,IF(INFORMACION!$T1070='REFERENCIAS RIESGO'!$C$36,13,IF(INFORMACION!$F1070=REFERENCIAS!$C$24,10,7))),0)</f>
        <v>#REF!</v>
      </c>
      <c r="Y1070" s="68">
        <f>+VLOOKUP(M1070,REFERENCIAS!$C:$D,2,0)*VLOOKUP($M$2,PONDERADORES!$A$7:$G$9,7,0)+VLOOKUP(N1070,REFERENCIAS!$C:$D,2,0)*VLOOKUP($N$2,PONDERADORES!$A$7:$G$9,7,0)+VLOOKUP(O1070,REFERENCIAS!$C:$D,2,0)*VLOOKUP($O$2,PONDERADORES!$A$7:$G$9,7,0)</f>
        <v>0.2</v>
      </c>
      <c r="Z1070" s="2">
        <f>+VLOOKUP(IF(R1070&lt;0.1,0,IF(AND(R1070&gt;=0.1,R1070&lt;0.2),0.1,IF(AND(R1070&gt;=0.2,R1070&lt;0.3),0.2,IF(R1070&gt;0.3,0.3,)))),REFERENCIAS!$C:$D,2,0)*VLOOKUP($R$2,PONDERADORES!$A$11:$G$11,7,0)</f>
        <v>15</v>
      </c>
      <c r="AA1070" s="92"/>
      <c r="AB1070" s="95" t="e">
        <f t="shared" ca="1" si="63"/>
        <v>#REF!</v>
      </c>
      <c r="AC1070" s="23" t="e">
        <f ca="1">IF(AB1070&gt;REFERENCIAS!$C$62,REFERENCIAS!$B$62,IF(AND(AB1070&gt;=REFERENCIAS!$C$63,AB1070&lt;REFERENCIAS!$D$63),REFERENCIAS!$B$63,IF(AND(AB1070&gt;REFERENCIAS!$C$64,AB1070&lt;=REFERENCIAS!$D$64),REFERENCIAS!$B$64,IF(AND(AB1070&gt;=REFERENCIAS!$C$65,AB1070&lt;REFERENCIAS!$D$65),REFERENCIAS!$B$65, "Revisar"))))</f>
        <v>#REF!</v>
      </c>
      <c r="AD1070" s="94" t="e">
        <f ca="1">VLOOKUP(AC1070,REFERENCIAS!$B$62:$G$65,4,FALSE)</f>
        <v>#REF!</v>
      </c>
    </row>
    <row r="1071" spans="1:30" ht="17.25" x14ac:dyDescent="0.25">
      <c r="A1071" s="74"/>
      <c r="B1071" s="19"/>
      <c r="C1071" s="19"/>
      <c r="D1071" s="50"/>
      <c r="E1071" s="73"/>
      <c r="F1071" s="74"/>
      <c r="G1071" s="9"/>
      <c r="H1071" s="48"/>
      <c r="I1071" s="49">
        <f t="shared" ca="1" si="61"/>
        <v>2022</v>
      </c>
      <c r="J1071" s="22">
        <f t="shared" ca="1" si="60"/>
        <v>1</v>
      </c>
      <c r="K1071" s="19"/>
      <c r="L1071" s="73"/>
      <c r="M1071" s="74"/>
      <c r="N1071" s="19"/>
      <c r="O1071" s="73"/>
      <c r="P1071" s="82">
        <v>1</v>
      </c>
      <c r="Q1071" s="24">
        <v>1</v>
      </c>
      <c r="R1071" s="81">
        <f t="shared" si="62"/>
        <v>1</v>
      </c>
      <c r="S1071" s="87"/>
      <c r="T1071" s="19"/>
      <c r="U1071" s="25"/>
      <c r="V1071" s="25"/>
      <c r="W1071" s="81"/>
      <c r="X1071" s="91" t="e">
        <f ca="1">+VLOOKUP(#REF!,REFERENCIAS!$C:$D,2,0)*VLOOKUP(#REF!,PONDERADORES!A:P,IF(AND(INFORMACION!$T1071='REFERENCIAS RIESGO'!$C$36,INFORMACION!$F1071=REFERENCIAS!$C$24),16,IF(INFORMACION!$T1071='REFERENCIAS RIESGO'!$C$36,13,IF(INFORMACION!$F1071=REFERENCIAS!$C$24,10,7))),0)+VLOOKUP(K1071,REFERENCIAS!$C:$D,2,0)*VLOOKUP($K$2,PONDERADORES!A:P,IF(AND(INFORMACION!$T1071='REFERENCIAS RIESGO'!$C$36,INFORMACION!$F1071=REFERENCIAS!$C$24),16,IF(INFORMACION!$T1071='REFERENCIAS RIESGO'!$C$36,13,IF(INFORMACION!$F1071=REFERENCIAS!$C$24,10,7))),0)+VLOOKUP(L1071,REFERENCIAS!$C:$D,2,0)*VLOOKUP($L$2,PONDERADORES!A:P,IF(AND(INFORMACION!$T1071='REFERENCIAS RIESGO'!$C$36,INFORMACION!$F1071=REFERENCIAS!$C$24),16,IF(INFORMACION!$T1071='REFERENCIAS RIESGO'!$C$36,13,IF(INFORMACION!$F1071=REFERENCIAS!$C$24,10,7))),0)+VLOOKUP(F1071,REFERENCIAS!$C:$D,2,0)*VLOOKUP($F$2,PONDERADORES!A:P,IF(AND(INFORMACION!$T1071='REFERENCIAS RIESGO'!$C$36,INFORMACION!$F1071=REFERENCIAS!$C$24),16,IF(INFORMACION!$T1071='REFERENCIAS RIESGO'!$C$36,13,IF(INFORMACION!$F1071=REFERENCIAS!$C$24,10,7))),0)+VLOOKUP(T1071,REFERENCIAS!$C:$D,2,0)*VLOOKUP($T$2,PONDERADORES!A:P,IF(AND(INFORMACION!$T1071='REFERENCIAS RIESGO'!$C$36,INFORMACION!$F1071=REFERENCIAS!$C$24),16,IF(INFORMACION!$T1071='REFERENCIAS RIESGO'!$C$36,13,IF(INFORMACION!$F1071=REFERENCIAS!$C$24,10,7))),0)+VLOOKUP(IF(J1071&lt;=0.2,0.2,IF(AND(J1071&gt;0.2,J1071&lt;=0.4),0.4,IF(AND(J1071&gt;0.4,J1071&lt;=0.6),0.6,IF(AND(J1071&gt;0.6,J1071&lt;=0.8),0.8,IF(AND(J1071&gt;0.8,J1071&lt;=1),1))))),REFERENCIAS!$C:$D,2,0)*VLOOKUP($J$2,PONDERADORES!A:P,IF(AND(INFORMACION!$T1071='REFERENCIAS RIESGO'!$C$36,INFORMACION!$F1071=REFERENCIAS!$C$24),16,IF(INFORMACION!$T1071='REFERENCIAS RIESGO'!$C$36,13,IF(INFORMACION!$F1071=REFERENCIAS!$C$24,10,7))),0)</f>
        <v>#REF!</v>
      </c>
      <c r="Y1071" s="68">
        <f>+VLOOKUP(M1071,REFERENCIAS!$C:$D,2,0)*VLOOKUP($M$2,PONDERADORES!$A$7:$G$9,7,0)+VLOOKUP(N1071,REFERENCIAS!$C:$D,2,0)*VLOOKUP($N$2,PONDERADORES!$A$7:$G$9,7,0)+VLOOKUP(O1071,REFERENCIAS!$C:$D,2,0)*VLOOKUP($O$2,PONDERADORES!$A$7:$G$9,7,0)</f>
        <v>0.2</v>
      </c>
      <c r="Z1071" s="2">
        <f>+VLOOKUP(IF(R1071&lt;0.1,0,IF(AND(R1071&gt;=0.1,R1071&lt;0.2),0.1,IF(AND(R1071&gt;=0.2,R1071&lt;0.3),0.2,IF(R1071&gt;0.3,0.3,)))),REFERENCIAS!$C:$D,2,0)*VLOOKUP($R$2,PONDERADORES!$A$11:$G$11,7,0)</f>
        <v>15</v>
      </c>
      <c r="AA1071" s="92"/>
      <c r="AB1071" s="95" t="e">
        <f t="shared" ca="1" si="63"/>
        <v>#REF!</v>
      </c>
      <c r="AC1071" s="23" t="e">
        <f ca="1">IF(AB1071&gt;REFERENCIAS!$C$62,REFERENCIAS!$B$62,IF(AND(AB1071&gt;=REFERENCIAS!$C$63,AB1071&lt;REFERENCIAS!$D$63),REFERENCIAS!$B$63,IF(AND(AB1071&gt;REFERENCIAS!$C$64,AB1071&lt;=REFERENCIAS!$D$64),REFERENCIAS!$B$64,IF(AND(AB1071&gt;=REFERENCIAS!$C$65,AB1071&lt;REFERENCIAS!$D$65),REFERENCIAS!$B$65, "Revisar"))))</f>
        <v>#REF!</v>
      </c>
      <c r="AD1071" s="94" t="e">
        <f ca="1">VLOOKUP(AC1071,REFERENCIAS!$B$62:$G$65,4,FALSE)</f>
        <v>#REF!</v>
      </c>
    </row>
    <row r="1072" spans="1:30" ht="17.25" x14ac:dyDescent="0.25">
      <c r="A1072" s="74"/>
      <c r="B1072" s="19"/>
      <c r="C1072" s="19"/>
      <c r="D1072" s="50"/>
      <c r="E1072" s="73"/>
      <c r="F1072" s="74"/>
      <c r="G1072" s="9"/>
      <c r="H1072" s="48"/>
      <c r="I1072" s="49">
        <f t="shared" ca="1" si="61"/>
        <v>2022</v>
      </c>
      <c r="J1072" s="22">
        <f t="shared" ca="1" si="60"/>
        <v>1</v>
      </c>
      <c r="K1072" s="19"/>
      <c r="L1072" s="73"/>
      <c r="M1072" s="74"/>
      <c r="N1072" s="19"/>
      <c r="O1072" s="73"/>
      <c r="P1072" s="82">
        <v>1</v>
      </c>
      <c r="Q1072" s="24">
        <v>1</v>
      </c>
      <c r="R1072" s="81">
        <f t="shared" si="62"/>
        <v>1</v>
      </c>
      <c r="S1072" s="87"/>
      <c r="T1072" s="19"/>
      <c r="U1072" s="25"/>
      <c r="V1072" s="25"/>
      <c r="W1072" s="81"/>
      <c r="X1072" s="91" t="e">
        <f ca="1">+VLOOKUP(#REF!,REFERENCIAS!$C:$D,2,0)*VLOOKUP(#REF!,PONDERADORES!A:P,IF(AND(INFORMACION!$T1072='REFERENCIAS RIESGO'!$C$36,INFORMACION!$F1072=REFERENCIAS!$C$24),16,IF(INFORMACION!$T1072='REFERENCIAS RIESGO'!$C$36,13,IF(INFORMACION!$F1072=REFERENCIAS!$C$24,10,7))),0)+VLOOKUP(K1072,REFERENCIAS!$C:$D,2,0)*VLOOKUP($K$2,PONDERADORES!A:P,IF(AND(INFORMACION!$T1072='REFERENCIAS RIESGO'!$C$36,INFORMACION!$F1072=REFERENCIAS!$C$24),16,IF(INFORMACION!$T1072='REFERENCIAS RIESGO'!$C$36,13,IF(INFORMACION!$F1072=REFERENCIAS!$C$24,10,7))),0)+VLOOKUP(L1072,REFERENCIAS!$C:$D,2,0)*VLOOKUP($L$2,PONDERADORES!A:P,IF(AND(INFORMACION!$T1072='REFERENCIAS RIESGO'!$C$36,INFORMACION!$F1072=REFERENCIAS!$C$24),16,IF(INFORMACION!$T1072='REFERENCIAS RIESGO'!$C$36,13,IF(INFORMACION!$F1072=REFERENCIAS!$C$24,10,7))),0)+VLOOKUP(F1072,REFERENCIAS!$C:$D,2,0)*VLOOKUP($F$2,PONDERADORES!A:P,IF(AND(INFORMACION!$T1072='REFERENCIAS RIESGO'!$C$36,INFORMACION!$F1072=REFERENCIAS!$C$24),16,IF(INFORMACION!$T1072='REFERENCIAS RIESGO'!$C$36,13,IF(INFORMACION!$F1072=REFERENCIAS!$C$24,10,7))),0)+VLOOKUP(T1072,REFERENCIAS!$C:$D,2,0)*VLOOKUP($T$2,PONDERADORES!A:P,IF(AND(INFORMACION!$T1072='REFERENCIAS RIESGO'!$C$36,INFORMACION!$F1072=REFERENCIAS!$C$24),16,IF(INFORMACION!$T1072='REFERENCIAS RIESGO'!$C$36,13,IF(INFORMACION!$F1072=REFERENCIAS!$C$24,10,7))),0)+VLOOKUP(IF(J1072&lt;=0.2,0.2,IF(AND(J1072&gt;0.2,J1072&lt;=0.4),0.4,IF(AND(J1072&gt;0.4,J1072&lt;=0.6),0.6,IF(AND(J1072&gt;0.6,J1072&lt;=0.8),0.8,IF(AND(J1072&gt;0.8,J1072&lt;=1),1))))),REFERENCIAS!$C:$D,2,0)*VLOOKUP($J$2,PONDERADORES!A:P,IF(AND(INFORMACION!$T1072='REFERENCIAS RIESGO'!$C$36,INFORMACION!$F1072=REFERENCIAS!$C$24),16,IF(INFORMACION!$T1072='REFERENCIAS RIESGO'!$C$36,13,IF(INFORMACION!$F1072=REFERENCIAS!$C$24,10,7))),0)</f>
        <v>#REF!</v>
      </c>
      <c r="Y1072" s="68">
        <f>+VLOOKUP(M1072,REFERENCIAS!$C:$D,2,0)*VLOOKUP($M$2,PONDERADORES!$A$7:$G$9,7,0)+VLOOKUP(N1072,REFERENCIAS!$C:$D,2,0)*VLOOKUP($N$2,PONDERADORES!$A$7:$G$9,7,0)+VLOOKUP(O1072,REFERENCIAS!$C:$D,2,0)*VLOOKUP($O$2,PONDERADORES!$A$7:$G$9,7,0)</f>
        <v>0.2</v>
      </c>
      <c r="Z1072" s="2">
        <f>+VLOOKUP(IF(R1072&lt;0.1,0,IF(AND(R1072&gt;=0.1,R1072&lt;0.2),0.1,IF(AND(R1072&gt;=0.2,R1072&lt;0.3),0.2,IF(R1072&gt;0.3,0.3,)))),REFERENCIAS!$C:$D,2,0)*VLOOKUP($R$2,PONDERADORES!$A$11:$G$11,7,0)</f>
        <v>15</v>
      </c>
      <c r="AA1072" s="92"/>
      <c r="AB1072" s="95" t="e">
        <f t="shared" ca="1" si="63"/>
        <v>#REF!</v>
      </c>
      <c r="AC1072" s="23" t="e">
        <f ca="1">IF(AB1072&gt;REFERENCIAS!$C$62,REFERENCIAS!$B$62,IF(AND(AB1072&gt;=REFERENCIAS!$C$63,AB1072&lt;REFERENCIAS!$D$63),REFERENCIAS!$B$63,IF(AND(AB1072&gt;REFERENCIAS!$C$64,AB1072&lt;=REFERENCIAS!$D$64),REFERENCIAS!$B$64,IF(AND(AB1072&gt;=REFERENCIAS!$C$65,AB1072&lt;REFERENCIAS!$D$65),REFERENCIAS!$B$65, "Revisar"))))</f>
        <v>#REF!</v>
      </c>
      <c r="AD1072" s="94" t="e">
        <f ca="1">VLOOKUP(AC1072,REFERENCIAS!$B$62:$G$65,4,FALSE)</f>
        <v>#REF!</v>
      </c>
    </row>
    <row r="1073" spans="1:30" ht="17.25" x14ac:dyDescent="0.25">
      <c r="A1073" s="74"/>
      <c r="B1073" s="19"/>
      <c r="C1073" s="19"/>
      <c r="D1073" s="50"/>
      <c r="E1073" s="73"/>
      <c r="F1073" s="74"/>
      <c r="G1073" s="9"/>
      <c r="H1073" s="48"/>
      <c r="I1073" s="49">
        <f t="shared" ca="1" si="61"/>
        <v>2022</v>
      </c>
      <c r="J1073" s="22">
        <f t="shared" ca="1" si="60"/>
        <v>1</v>
      </c>
      <c r="K1073" s="19"/>
      <c r="L1073" s="73"/>
      <c r="M1073" s="74"/>
      <c r="N1073" s="19"/>
      <c r="O1073" s="73"/>
      <c r="P1073" s="82">
        <v>1</v>
      </c>
      <c r="Q1073" s="24">
        <v>1</v>
      </c>
      <c r="R1073" s="81">
        <f t="shared" si="62"/>
        <v>1</v>
      </c>
      <c r="S1073" s="87"/>
      <c r="T1073" s="19"/>
      <c r="U1073" s="25"/>
      <c r="V1073" s="25"/>
      <c r="W1073" s="81"/>
      <c r="X1073" s="91" t="e">
        <f ca="1">+VLOOKUP(#REF!,REFERENCIAS!$C:$D,2,0)*VLOOKUP(#REF!,PONDERADORES!A:P,IF(AND(INFORMACION!$T1073='REFERENCIAS RIESGO'!$C$36,INFORMACION!$F1073=REFERENCIAS!$C$24),16,IF(INFORMACION!$T1073='REFERENCIAS RIESGO'!$C$36,13,IF(INFORMACION!$F1073=REFERENCIAS!$C$24,10,7))),0)+VLOOKUP(K1073,REFERENCIAS!$C:$D,2,0)*VLOOKUP($K$2,PONDERADORES!A:P,IF(AND(INFORMACION!$T1073='REFERENCIAS RIESGO'!$C$36,INFORMACION!$F1073=REFERENCIAS!$C$24),16,IF(INFORMACION!$T1073='REFERENCIAS RIESGO'!$C$36,13,IF(INFORMACION!$F1073=REFERENCIAS!$C$24,10,7))),0)+VLOOKUP(L1073,REFERENCIAS!$C:$D,2,0)*VLOOKUP($L$2,PONDERADORES!A:P,IF(AND(INFORMACION!$T1073='REFERENCIAS RIESGO'!$C$36,INFORMACION!$F1073=REFERENCIAS!$C$24),16,IF(INFORMACION!$T1073='REFERENCIAS RIESGO'!$C$36,13,IF(INFORMACION!$F1073=REFERENCIAS!$C$24,10,7))),0)+VLOOKUP(F1073,REFERENCIAS!$C:$D,2,0)*VLOOKUP($F$2,PONDERADORES!A:P,IF(AND(INFORMACION!$T1073='REFERENCIAS RIESGO'!$C$36,INFORMACION!$F1073=REFERENCIAS!$C$24),16,IF(INFORMACION!$T1073='REFERENCIAS RIESGO'!$C$36,13,IF(INFORMACION!$F1073=REFERENCIAS!$C$24,10,7))),0)+VLOOKUP(T1073,REFERENCIAS!$C:$D,2,0)*VLOOKUP($T$2,PONDERADORES!A:P,IF(AND(INFORMACION!$T1073='REFERENCIAS RIESGO'!$C$36,INFORMACION!$F1073=REFERENCIAS!$C$24),16,IF(INFORMACION!$T1073='REFERENCIAS RIESGO'!$C$36,13,IF(INFORMACION!$F1073=REFERENCIAS!$C$24,10,7))),0)+VLOOKUP(IF(J1073&lt;=0.2,0.2,IF(AND(J1073&gt;0.2,J1073&lt;=0.4),0.4,IF(AND(J1073&gt;0.4,J1073&lt;=0.6),0.6,IF(AND(J1073&gt;0.6,J1073&lt;=0.8),0.8,IF(AND(J1073&gt;0.8,J1073&lt;=1),1))))),REFERENCIAS!$C:$D,2,0)*VLOOKUP($J$2,PONDERADORES!A:P,IF(AND(INFORMACION!$T1073='REFERENCIAS RIESGO'!$C$36,INFORMACION!$F1073=REFERENCIAS!$C$24),16,IF(INFORMACION!$T1073='REFERENCIAS RIESGO'!$C$36,13,IF(INFORMACION!$F1073=REFERENCIAS!$C$24,10,7))),0)</f>
        <v>#REF!</v>
      </c>
      <c r="Y1073" s="68">
        <f>+VLOOKUP(M1073,REFERENCIAS!$C:$D,2,0)*VLOOKUP($M$2,PONDERADORES!$A$7:$G$9,7,0)+VLOOKUP(N1073,REFERENCIAS!$C:$D,2,0)*VLOOKUP($N$2,PONDERADORES!$A$7:$G$9,7,0)+VLOOKUP(O1073,REFERENCIAS!$C:$D,2,0)*VLOOKUP($O$2,PONDERADORES!$A$7:$G$9,7,0)</f>
        <v>0.2</v>
      </c>
      <c r="Z1073" s="2">
        <f>+VLOOKUP(IF(R1073&lt;0.1,0,IF(AND(R1073&gt;=0.1,R1073&lt;0.2),0.1,IF(AND(R1073&gt;=0.2,R1073&lt;0.3),0.2,IF(R1073&gt;0.3,0.3,)))),REFERENCIAS!$C:$D,2,0)*VLOOKUP($R$2,PONDERADORES!$A$11:$G$11,7,0)</f>
        <v>15</v>
      </c>
      <c r="AA1073" s="92"/>
      <c r="AB1073" s="95" t="e">
        <f t="shared" ca="1" si="63"/>
        <v>#REF!</v>
      </c>
      <c r="AC1073" s="23" t="e">
        <f ca="1">IF(AB1073&gt;REFERENCIAS!$C$62,REFERENCIAS!$B$62,IF(AND(AB1073&gt;=REFERENCIAS!$C$63,AB1073&lt;REFERENCIAS!$D$63),REFERENCIAS!$B$63,IF(AND(AB1073&gt;REFERENCIAS!$C$64,AB1073&lt;=REFERENCIAS!$D$64),REFERENCIAS!$B$64,IF(AND(AB1073&gt;=REFERENCIAS!$C$65,AB1073&lt;REFERENCIAS!$D$65),REFERENCIAS!$B$65, "Revisar"))))</f>
        <v>#REF!</v>
      </c>
      <c r="AD1073" s="94" t="e">
        <f ca="1">VLOOKUP(AC1073,REFERENCIAS!$B$62:$G$65,4,FALSE)</f>
        <v>#REF!</v>
      </c>
    </row>
    <row r="1074" spans="1:30" ht="17.25" x14ac:dyDescent="0.25">
      <c r="A1074" s="74"/>
      <c r="B1074" s="19"/>
      <c r="C1074" s="19"/>
      <c r="D1074" s="50"/>
      <c r="E1074" s="73"/>
      <c r="F1074" s="74"/>
      <c r="G1074" s="9"/>
      <c r="H1074" s="48"/>
      <c r="I1074" s="49">
        <f t="shared" ca="1" si="61"/>
        <v>2022</v>
      </c>
      <c r="J1074" s="22">
        <f t="shared" ca="1" si="60"/>
        <v>1</v>
      </c>
      <c r="K1074" s="19"/>
      <c r="L1074" s="73"/>
      <c r="M1074" s="74"/>
      <c r="N1074" s="19"/>
      <c r="O1074" s="73"/>
      <c r="P1074" s="82">
        <v>1</v>
      </c>
      <c r="Q1074" s="24">
        <v>1</v>
      </c>
      <c r="R1074" s="81">
        <f t="shared" si="62"/>
        <v>1</v>
      </c>
      <c r="S1074" s="87"/>
      <c r="T1074" s="19"/>
      <c r="U1074" s="25"/>
      <c r="V1074" s="25"/>
      <c r="W1074" s="81"/>
      <c r="X1074" s="91" t="e">
        <f ca="1">+VLOOKUP(#REF!,REFERENCIAS!$C:$D,2,0)*VLOOKUP(#REF!,PONDERADORES!A:P,IF(AND(INFORMACION!$T1074='REFERENCIAS RIESGO'!$C$36,INFORMACION!$F1074=REFERENCIAS!$C$24),16,IF(INFORMACION!$T1074='REFERENCIAS RIESGO'!$C$36,13,IF(INFORMACION!$F1074=REFERENCIAS!$C$24,10,7))),0)+VLOOKUP(K1074,REFERENCIAS!$C:$D,2,0)*VLOOKUP($K$2,PONDERADORES!A:P,IF(AND(INFORMACION!$T1074='REFERENCIAS RIESGO'!$C$36,INFORMACION!$F1074=REFERENCIAS!$C$24),16,IF(INFORMACION!$T1074='REFERENCIAS RIESGO'!$C$36,13,IF(INFORMACION!$F1074=REFERENCIAS!$C$24,10,7))),0)+VLOOKUP(L1074,REFERENCIAS!$C:$D,2,0)*VLOOKUP($L$2,PONDERADORES!A:P,IF(AND(INFORMACION!$T1074='REFERENCIAS RIESGO'!$C$36,INFORMACION!$F1074=REFERENCIAS!$C$24),16,IF(INFORMACION!$T1074='REFERENCIAS RIESGO'!$C$36,13,IF(INFORMACION!$F1074=REFERENCIAS!$C$24,10,7))),0)+VLOOKUP(F1074,REFERENCIAS!$C:$D,2,0)*VLOOKUP($F$2,PONDERADORES!A:P,IF(AND(INFORMACION!$T1074='REFERENCIAS RIESGO'!$C$36,INFORMACION!$F1074=REFERENCIAS!$C$24),16,IF(INFORMACION!$T1074='REFERENCIAS RIESGO'!$C$36,13,IF(INFORMACION!$F1074=REFERENCIAS!$C$24,10,7))),0)+VLOOKUP(T1074,REFERENCIAS!$C:$D,2,0)*VLOOKUP($T$2,PONDERADORES!A:P,IF(AND(INFORMACION!$T1074='REFERENCIAS RIESGO'!$C$36,INFORMACION!$F1074=REFERENCIAS!$C$24),16,IF(INFORMACION!$T1074='REFERENCIAS RIESGO'!$C$36,13,IF(INFORMACION!$F1074=REFERENCIAS!$C$24,10,7))),0)+VLOOKUP(IF(J1074&lt;=0.2,0.2,IF(AND(J1074&gt;0.2,J1074&lt;=0.4),0.4,IF(AND(J1074&gt;0.4,J1074&lt;=0.6),0.6,IF(AND(J1074&gt;0.6,J1074&lt;=0.8),0.8,IF(AND(J1074&gt;0.8,J1074&lt;=1),1))))),REFERENCIAS!$C:$D,2,0)*VLOOKUP($J$2,PONDERADORES!A:P,IF(AND(INFORMACION!$T1074='REFERENCIAS RIESGO'!$C$36,INFORMACION!$F1074=REFERENCIAS!$C$24),16,IF(INFORMACION!$T1074='REFERENCIAS RIESGO'!$C$36,13,IF(INFORMACION!$F1074=REFERENCIAS!$C$24,10,7))),0)</f>
        <v>#REF!</v>
      </c>
      <c r="Y1074" s="68">
        <f>+VLOOKUP(M1074,REFERENCIAS!$C:$D,2,0)*VLOOKUP($M$2,PONDERADORES!$A$7:$G$9,7,0)+VLOOKUP(N1074,REFERENCIAS!$C:$D,2,0)*VLOOKUP($N$2,PONDERADORES!$A$7:$G$9,7,0)+VLOOKUP(O1074,REFERENCIAS!$C:$D,2,0)*VLOOKUP($O$2,PONDERADORES!$A$7:$G$9,7,0)</f>
        <v>0.2</v>
      </c>
      <c r="Z1074" s="2">
        <f>+VLOOKUP(IF(R1074&lt;0.1,0,IF(AND(R1074&gt;=0.1,R1074&lt;0.2),0.1,IF(AND(R1074&gt;=0.2,R1074&lt;0.3),0.2,IF(R1074&gt;0.3,0.3,)))),REFERENCIAS!$C:$D,2,0)*VLOOKUP($R$2,PONDERADORES!$A$11:$G$11,7,0)</f>
        <v>15</v>
      </c>
      <c r="AA1074" s="92"/>
      <c r="AB1074" s="95" t="e">
        <f t="shared" ca="1" si="63"/>
        <v>#REF!</v>
      </c>
      <c r="AC1074" s="23" t="e">
        <f ca="1">IF(AB1074&gt;REFERENCIAS!$C$62,REFERENCIAS!$B$62,IF(AND(AB1074&gt;=REFERENCIAS!$C$63,AB1074&lt;REFERENCIAS!$D$63),REFERENCIAS!$B$63,IF(AND(AB1074&gt;REFERENCIAS!$C$64,AB1074&lt;=REFERENCIAS!$D$64),REFERENCIAS!$B$64,IF(AND(AB1074&gt;=REFERENCIAS!$C$65,AB1074&lt;REFERENCIAS!$D$65),REFERENCIAS!$B$65, "Revisar"))))</f>
        <v>#REF!</v>
      </c>
      <c r="AD1074" s="94" t="e">
        <f ca="1">VLOOKUP(AC1074,REFERENCIAS!$B$62:$G$65,4,FALSE)</f>
        <v>#REF!</v>
      </c>
    </row>
    <row r="1075" spans="1:30" ht="17.25" x14ac:dyDescent="0.25">
      <c r="A1075" s="74"/>
      <c r="B1075" s="19"/>
      <c r="C1075" s="19"/>
      <c r="D1075" s="50"/>
      <c r="E1075" s="73"/>
      <c r="F1075" s="74"/>
      <c r="G1075" s="9"/>
      <c r="H1075" s="48"/>
      <c r="I1075" s="49">
        <f t="shared" ca="1" si="61"/>
        <v>2022</v>
      </c>
      <c r="J1075" s="22">
        <f t="shared" ca="1" si="60"/>
        <v>1</v>
      </c>
      <c r="K1075" s="19"/>
      <c r="L1075" s="73"/>
      <c r="M1075" s="74"/>
      <c r="N1075" s="19"/>
      <c r="O1075" s="73"/>
      <c r="P1075" s="82">
        <v>1</v>
      </c>
      <c r="Q1075" s="24">
        <v>1</v>
      </c>
      <c r="R1075" s="81">
        <f t="shared" si="62"/>
        <v>1</v>
      </c>
      <c r="S1075" s="87"/>
      <c r="T1075" s="19"/>
      <c r="U1075" s="25"/>
      <c r="V1075" s="25"/>
      <c r="W1075" s="81"/>
      <c r="X1075" s="91" t="e">
        <f ca="1">+VLOOKUP(#REF!,REFERENCIAS!$C:$D,2,0)*VLOOKUP(#REF!,PONDERADORES!A:P,IF(AND(INFORMACION!$T1075='REFERENCIAS RIESGO'!$C$36,INFORMACION!$F1075=REFERENCIAS!$C$24),16,IF(INFORMACION!$T1075='REFERENCIAS RIESGO'!$C$36,13,IF(INFORMACION!$F1075=REFERENCIAS!$C$24,10,7))),0)+VLOOKUP(K1075,REFERENCIAS!$C:$D,2,0)*VLOOKUP($K$2,PONDERADORES!A:P,IF(AND(INFORMACION!$T1075='REFERENCIAS RIESGO'!$C$36,INFORMACION!$F1075=REFERENCIAS!$C$24),16,IF(INFORMACION!$T1075='REFERENCIAS RIESGO'!$C$36,13,IF(INFORMACION!$F1075=REFERENCIAS!$C$24,10,7))),0)+VLOOKUP(L1075,REFERENCIAS!$C:$D,2,0)*VLOOKUP($L$2,PONDERADORES!A:P,IF(AND(INFORMACION!$T1075='REFERENCIAS RIESGO'!$C$36,INFORMACION!$F1075=REFERENCIAS!$C$24),16,IF(INFORMACION!$T1075='REFERENCIAS RIESGO'!$C$36,13,IF(INFORMACION!$F1075=REFERENCIAS!$C$24,10,7))),0)+VLOOKUP(F1075,REFERENCIAS!$C:$D,2,0)*VLOOKUP($F$2,PONDERADORES!A:P,IF(AND(INFORMACION!$T1075='REFERENCIAS RIESGO'!$C$36,INFORMACION!$F1075=REFERENCIAS!$C$24),16,IF(INFORMACION!$T1075='REFERENCIAS RIESGO'!$C$36,13,IF(INFORMACION!$F1075=REFERENCIAS!$C$24,10,7))),0)+VLOOKUP(T1075,REFERENCIAS!$C:$D,2,0)*VLOOKUP($T$2,PONDERADORES!A:P,IF(AND(INFORMACION!$T1075='REFERENCIAS RIESGO'!$C$36,INFORMACION!$F1075=REFERENCIAS!$C$24),16,IF(INFORMACION!$T1075='REFERENCIAS RIESGO'!$C$36,13,IF(INFORMACION!$F1075=REFERENCIAS!$C$24,10,7))),0)+VLOOKUP(IF(J1075&lt;=0.2,0.2,IF(AND(J1075&gt;0.2,J1075&lt;=0.4),0.4,IF(AND(J1075&gt;0.4,J1075&lt;=0.6),0.6,IF(AND(J1075&gt;0.6,J1075&lt;=0.8),0.8,IF(AND(J1075&gt;0.8,J1075&lt;=1),1))))),REFERENCIAS!$C:$D,2,0)*VLOOKUP($J$2,PONDERADORES!A:P,IF(AND(INFORMACION!$T1075='REFERENCIAS RIESGO'!$C$36,INFORMACION!$F1075=REFERENCIAS!$C$24),16,IF(INFORMACION!$T1075='REFERENCIAS RIESGO'!$C$36,13,IF(INFORMACION!$F1075=REFERENCIAS!$C$24,10,7))),0)</f>
        <v>#REF!</v>
      </c>
      <c r="Y1075" s="68">
        <f>+VLOOKUP(M1075,REFERENCIAS!$C:$D,2,0)*VLOOKUP($M$2,PONDERADORES!$A$7:$G$9,7,0)+VLOOKUP(N1075,REFERENCIAS!$C:$D,2,0)*VLOOKUP($N$2,PONDERADORES!$A$7:$G$9,7,0)+VLOOKUP(O1075,REFERENCIAS!$C:$D,2,0)*VLOOKUP($O$2,PONDERADORES!$A$7:$G$9,7,0)</f>
        <v>0.2</v>
      </c>
      <c r="Z1075" s="2">
        <f>+VLOOKUP(IF(R1075&lt;0.1,0,IF(AND(R1075&gt;=0.1,R1075&lt;0.2),0.1,IF(AND(R1075&gt;=0.2,R1075&lt;0.3),0.2,IF(R1075&gt;0.3,0.3,)))),REFERENCIAS!$C:$D,2,0)*VLOOKUP($R$2,PONDERADORES!$A$11:$G$11,7,0)</f>
        <v>15</v>
      </c>
      <c r="AA1075" s="92"/>
      <c r="AB1075" s="95" t="e">
        <f t="shared" ca="1" si="63"/>
        <v>#REF!</v>
      </c>
      <c r="AC1075" s="23" t="e">
        <f ca="1">IF(AB1075&gt;REFERENCIAS!$C$62,REFERENCIAS!$B$62,IF(AND(AB1075&gt;=REFERENCIAS!$C$63,AB1075&lt;REFERENCIAS!$D$63),REFERENCIAS!$B$63,IF(AND(AB1075&gt;REFERENCIAS!$C$64,AB1075&lt;=REFERENCIAS!$D$64),REFERENCIAS!$B$64,IF(AND(AB1075&gt;=REFERENCIAS!$C$65,AB1075&lt;REFERENCIAS!$D$65),REFERENCIAS!$B$65, "Revisar"))))</f>
        <v>#REF!</v>
      </c>
      <c r="AD1075" s="94" t="e">
        <f ca="1">VLOOKUP(AC1075,REFERENCIAS!$B$62:$G$65,4,FALSE)</f>
        <v>#REF!</v>
      </c>
    </row>
    <row r="1076" spans="1:30" ht="17.25" x14ac:dyDescent="0.25">
      <c r="A1076" s="74"/>
      <c r="B1076" s="19"/>
      <c r="C1076" s="19"/>
      <c r="D1076" s="50"/>
      <c r="E1076" s="73"/>
      <c r="F1076" s="74"/>
      <c r="G1076" s="9"/>
      <c r="H1076" s="48"/>
      <c r="I1076" s="49">
        <f t="shared" ca="1" si="61"/>
        <v>2022</v>
      </c>
      <c r="J1076" s="22">
        <f t="shared" ca="1" si="60"/>
        <v>1</v>
      </c>
      <c r="K1076" s="19"/>
      <c r="L1076" s="73"/>
      <c r="M1076" s="74"/>
      <c r="N1076" s="19"/>
      <c r="O1076" s="73"/>
      <c r="P1076" s="82">
        <v>1</v>
      </c>
      <c r="Q1076" s="24">
        <v>1</v>
      </c>
      <c r="R1076" s="81">
        <f t="shared" si="62"/>
        <v>1</v>
      </c>
      <c r="S1076" s="87"/>
      <c r="T1076" s="19"/>
      <c r="U1076" s="25"/>
      <c r="V1076" s="25"/>
      <c r="W1076" s="81"/>
      <c r="X1076" s="91" t="e">
        <f ca="1">+VLOOKUP(#REF!,REFERENCIAS!$C:$D,2,0)*VLOOKUP(#REF!,PONDERADORES!A:P,IF(AND(INFORMACION!$T1076='REFERENCIAS RIESGO'!$C$36,INFORMACION!$F1076=REFERENCIAS!$C$24),16,IF(INFORMACION!$T1076='REFERENCIAS RIESGO'!$C$36,13,IF(INFORMACION!$F1076=REFERENCIAS!$C$24,10,7))),0)+VLOOKUP(K1076,REFERENCIAS!$C:$D,2,0)*VLOOKUP($K$2,PONDERADORES!A:P,IF(AND(INFORMACION!$T1076='REFERENCIAS RIESGO'!$C$36,INFORMACION!$F1076=REFERENCIAS!$C$24),16,IF(INFORMACION!$T1076='REFERENCIAS RIESGO'!$C$36,13,IF(INFORMACION!$F1076=REFERENCIAS!$C$24,10,7))),0)+VLOOKUP(L1076,REFERENCIAS!$C:$D,2,0)*VLOOKUP($L$2,PONDERADORES!A:P,IF(AND(INFORMACION!$T1076='REFERENCIAS RIESGO'!$C$36,INFORMACION!$F1076=REFERENCIAS!$C$24),16,IF(INFORMACION!$T1076='REFERENCIAS RIESGO'!$C$36,13,IF(INFORMACION!$F1076=REFERENCIAS!$C$24,10,7))),0)+VLOOKUP(F1076,REFERENCIAS!$C:$D,2,0)*VLOOKUP($F$2,PONDERADORES!A:P,IF(AND(INFORMACION!$T1076='REFERENCIAS RIESGO'!$C$36,INFORMACION!$F1076=REFERENCIAS!$C$24),16,IF(INFORMACION!$T1076='REFERENCIAS RIESGO'!$C$36,13,IF(INFORMACION!$F1076=REFERENCIAS!$C$24,10,7))),0)+VLOOKUP(T1076,REFERENCIAS!$C:$D,2,0)*VLOOKUP($T$2,PONDERADORES!A:P,IF(AND(INFORMACION!$T1076='REFERENCIAS RIESGO'!$C$36,INFORMACION!$F1076=REFERENCIAS!$C$24),16,IF(INFORMACION!$T1076='REFERENCIAS RIESGO'!$C$36,13,IF(INFORMACION!$F1076=REFERENCIAS!$C$24,10,7))),0)+VLOOKUP(IF(J1076&lt;=0.2,0.2,IF(AND(J1076&gt;0.2,J1076&lt;=0.4),0.4,IF(AND(J1076&gt;0.4,J1076&lt;=0.6),0.6,IF(AND(J1076&gt;0.6,J1076&lt;=0.8),0.8,IF(AND(J1076&gt;0.8,J1076&lt;=1),1))))),REFERENCIAS!$C:$D,2,0)*VLOOKUP($J$2,PONDERADORES!A:P,IF(AND(INFORMACION!$T1076='REFERENCIAS RIESGO'!$C$36,INFORMACION!$F1076=REFERENCIAS!$C$24),16,IF(INFORMACION!$T1076='REFERENCIAS RIESGO'!$C$36,13,IF(INFORMACION!$F1076=REFERENCIAS!$C$24,10,7))),0)</f>
        <v>#REF!</v>
      </c>
      <c r="Y1076" s="68">
        <f>+VLOOKUP(M1076,REFERENCIAS!$C:$D,2,0)*VLOOKUP($M$2,PONDERADORES!$A$7:$G$9,7,0)+VLOOKUP(N1076,REFERENCIAS!$C:$D,2,0)*VLOOKUP($N$2,PONDERADORES!$A$7:$G$9,7,0)+VLOOKUP(O1076,REFERENCIAS!$C:$D,2,0)*VLOOKUP($O$2,PONDERADORES!$A$7:$G$9,7,0)</f>
        <v>0.2</v>
      </c>
      <c r="Z1076" s="2">
        <f>+VLOOKUP(IF(R1076&lt;0.1,0,IF(AND(R1076&gt;=0.1,R1076&lt;0.2),0.1,IF(AND(R1076&gt;=0.2,R1076&lt;0.3),0.2,IF(R1076&gt;0.3,0.3,)))),REFERENCIAS!$C:$D,2,0)*VLOOKUP($R$2,PONDERADORES!$A$11:$G$11,7,0)</f>
        <v>15</v>
      </c>
      <c r="AA1076" s="92"/>
      <c r="AB1076" s="95" t="e">
        <f t="shared" ca="1" si="63"/>
        <v>#REF!</v>
      </c>
      <c r="AC1076" s="23" t="e">
        <f ca="1">IF(AB1076&gt;REFERENCIAS!$C$62,REFERENCIAS!$B$62,IF(AND(AB1076&gt;=REFERENCIAS!$C$63,AB1076&lt;REFERENCIAS!$D$63),REFERENCIAS!$B$63,IF(AND(AB1076&gt;REFERENCIAS!$C$64,AB1076&lt;=REFERENCIAS!$D$64),REFERENCIAS!$B$64,IF(AND(AB1076&gt;=REFERENCIAS!$C$65,AB1076&lt;REFERENCIAS!$D$65),REFERENCIAS!$B$65, "Revisar"))))</f>
        <v>#REF!</v>
      </c>
      <c r="AD1076" s="94" t="e">
        <f ca="1">VLOOKUP(AC1076,REFERENCIAS!$B$62:$G$65,4,FALSE)</f>
        <v>#REF!</v>
      </c>
    </row>
    <row r="1077" spans="1:30" ht="17.25" x14ac:dyDescent="0.25">
      <c r="A1077" s="74"/>
      <c r="B1077" s="19"/>
      <c r="C1077" s="19"/>
      <c r="D1077" s="50"/>
      <c r="E1077" s="73"/>
      <c r="F1077" s="74"/>
      <c r="G1077" s="9"/>
      <c r="H1077" s="48"/>
      <c r="I1077" s="49">
        <f t="shared" ca="1" si="61"/>
        <v>2022</v>
      </c>
      <c r="J1077" s="22">
        <f t="shared" ca="1" si="60"/>
        <v>1</v>
      </c>
      <c r="K1077" s="19"/>
      <c r="L1077" s="73"/>
      <c r="M1077" s="74"/>
      <c r="N1077" s="19"/>
      <c r="O1077" s="73"/>
      <c r="P1077" s="82">
        <v>1</v>
      </c>
      <c r="Q1077" s="24">
        <v>1</v>
      </c>
      <c r="R1077" s="81">
        <f t="shared" si="62"/>
        <v>1</v>
      </c>
      <c r="S1077" s="87"/>
      <c r="T1077" s="19"/>
      <c r="U1077" s="25"/>
      <c r="V1077" s="25"/>
      <c r="W1077" s="81"/>
      <c r="X1077" s="91" t="e">
        <f ca="1">+VLOOKUP(#REF!,REFERENCIAS!$C:$D,2,0)*VLOOKUP(#REF!,PONDERADORES!A:P,IF(AND(INFORMACION!$T1077='REFERENCIAS RIESGO'!$C$36,INFORMACION!$F1077=REFERENCIAS!$C$24),16,IF(INFORMACION!$T1077='REFERENCIAS RIESGO'!$C$36,13,IF(INFORMACION!$F1077=REFERENCIAS!$C$24,10,7))),0)+VLOOKUP(K1077,REFERENCIAS!$C:$D,2,0)*VLOOKUP($K$2,PONDERADORES!A:P,IF(AND(INFORMACION!$T1077='REFERENCIAS RIESGO'!$C$36,INFORMACION!$F1077=REFERENCIAS!$C$24),16,IF(INFORMACION!$T1077='REFERENCIAS RIESGO'!$C$36,13,IF(INFORMACION!$F1077=REFERENCIAS!$C$24,10,7))),0)+VLOOKUP(L1077,REFERENCIAS!$C:$D,2,0)*VLOOKUP($L$2,PONDERADORES!A:P,IF(AND(INFORMACION!$T1077='REFERENCIAS RIESGO'!$C$36,INFORMACION!$F1077=REFERENCIAS!$C$24),16,IF(INFORMACION!$T1077='REFERENCIAS RIESGO'!$C$36,13,IF(INFORMACION!$F1077=REFERENCIAS!$C$24,10,7))),0)+VLOOKUP(F1077,REFERENCIAS!$C:$D,2,0)*VLOOKUP($F$2,PONDERADORES!A:P,IF(AND(INFORMACION!$T1077='REFERENCIAS RIESGO'!$C$36,INFORMACION!$F1077=REFERENCIAS!$C$24),16,IF(INFORMACION!$T1077='REFERENCIAS RIESGO'!$C$36,13,IF(INFORMACION!$F1077=REFERENCIAS!$C$24,10,7))),0)+VLOOKUP(T1077,REFERENCIAS!$C:$D,2,0)*VLOOKUP($T$2,PONDERADORES!A:P,IF(AND(INFORMACION!$T1077='REFERENCIAS RIESGO'!$C$36,INFORMACION!$F1077=REFERENCIAS!$C$24),16,IF(INFORMACION!$T1077='REFERENCIAS RIESGO'!$C$36,13,IF(INFORMACION!$F1077=REFERENCIAS!$C$24,10,7))),0)+VLOOKUP(IF(J1077&lt;=0.2,0.2,IF(AND(J1077&gt;0.2,J1077&lt;=0.4),0.4,IF(AND(J1077&gt;0.4,J1077&lt;=0.6),0.6,IF(AND(J1077&gt;0.6,J1077&lt;=0.8),0.8,IF(AND(J1077&gt;0.8,J1077&lt;=1),1))))),REFERENCIAS!$C:$D,2,0)*VLOOKUP($J$2,PONDERADORES!A:P,IF(AND(INFORMACION!$T1077='REFERENCIAS RIESGO'!$C$36,INFORMACION!$F1077=REFERENCIAS!$C$24),16,IF(INFORMACION!$T1077='REFERENCIAS RIESGO'!$C$36,13,IF(INFORMACION!$F1077=REFERENCIAS!$C$24,10,7))),0)</f>
        <v>#REF!</v>
      </c>
      <c r="Y1077" s="68">
        <f>+VLOOKUP(M1077,REFERENCIAS!$C:$D,2,0)*VLOOKUP($M$2,PONDERADORES!$A$7:$G$9,7,0)+VLOOKUP(N1077,REFERENCIAS!$C:$D,2,0)*VLOOKUP($N$2,PONDERADORES!$A$7:$G$9,7,0)+VLOOKUP(O1077,REFERENCIAS!$C:$D,2,0)*VLOOKUP($O$2,PONDERADORES!$A$7:$G$9,7,0)</f>
        <v>0.2</v>
      </c>
      <c r="Z1077" s="2">
        <f>+VLOOKUP(IF(R1077&lt;0.1,0,IF(AND(R1077&gt;=0.1,R1077&lt;0.2),0.1,IF(AND(R1077&gt;=0.2,R1077&lt;0.3),0.2,IF(R1077&gt;0.3,0.3,)))),REFERENCIAS!$C:$D,2,0)*VLOOKUP($R$2,PONDERADORES!$A$11:$G$11,7,0)</f>
        <v>15</v>
      </c>
      <c r="AA1077" s="92"/>
      <c r="AB1077" s="95" t="e">
        <f t="shared" ca="1" si="63"/>
        <v>#REF!</v>
      </c>
      <c r="AC1077" s="23" t="e">
        <f ca="1">IF(AB1077&gt;REFERENCIAS!$C$62,REFERENCIAS!$B$62,IF(AND(AB1077&gt;=REFERENCIAS!$C$63,AB1077&lt;REFERENCIAS!$D$63),REFERENCIAS!$B$63,IF(AND(AB1077&gt;REFERENCIAS!$C$64,AB1077&lt;=REFERENCIAS!$D$64),REFERENCIAS!$B$64,IF(AND(AB1077&gt;=REFERENCIAS!$C$65,AB1077&lt;REFERENCIAS!$D$65),REFERENCIAS!$B$65, "Revisar"))))</f>
        <v>#REF!</v>
      </c>
      <c r="AD1077" s="94" t="e">
        <f ca="1">VLOOKUP(AC1077,REFERENCIAS!$B$62:$G$65,4,FALSE)</f>
        <v>#REF!</v>
      </c>
    </row>
    <row r="1078" spans="1:30" ht="17.25" x14ac:dyDescent="0.25">
      <c r="A1078" s="74"/>
      <c r="B1078" s="19"/>
      <c r="C1078" s="19"/>
      <c r="D1078" s="50"/>
      <c r="E1078" s="73"/>
      <c r="F1078" s="74"/>
      <c r="G1078" s="9"/>
      <c r="H1078" s="48"/>
      <c r="I1078" s="49">
        <f t="shared" ca="1" si="61"/>
        <v>2022</v>
      </c>
      <c r="J1078" s="22">
        <f t="shared" ca="1" si="60"/>
        <v>1</v>
      </c>
      <c r="K1078" s="19"/>
      <c r="L1078" s="73"/>
      <c r="M1078" s="74"/>
      <c r="N1078" s="19"/>
      <c r="O1078" s="73"/>
      <c r="P1078" s="82">
        <v>1</v>
      </c>
      <c r="Q1078" s="24">
        <v>1</v>
      </c>
      <c r="R1078" s="81">
        <f t="shared" si="62"/>
        <v>1</v>
      </c>
      <c r="S1078" s="87"/>
      <c r="T1078" s="19"/>
      <c r="U1078" s="25"/>
      <c r="V1078" s="25"/>
      <c r="W1078" s="81"/>
      <c r="X1078" s="91" t="e">
        <f ca="1">+VLOOKUP(#REF!,REFERENCIAS!$C:$D,2,0)*VLOOKUP(#REF!,PONDERADORES!A:P,IF(AND(INFORMACION!$T1078='REFERENCIAS RIESGO'!$C$36,INFORMACION!$F1078=REFERENCIAS!$C$24),16,IF(INFORMACION!$T1078='REFERENCIAS RIESGO'!$C$36,13,IF(INFORMACION!$F1078=REFERENCIAS!$C$24,10,7))),0)+VLOOKUP(K1078,REFERENCIAS!$C:$D,2,0)*VLOOKUP($K$2,PONDERADORES!A:P,IF(AND(INFORMACION!$T1078='REFERENCIAS RIESGO'!$C$36,INFORMACION!$F1078=REFERENCIAS!$C$24),16,IF(INFORMACION!$T1078='REFERENCIAS RIESGO'!$C$36,13,IF(INFORMACION!$F1078=REFERENCIAS!$C$24,10,7))),0)+VLOOKUP(L1078,REFERENCIAS!$C:$D,2,0)*VLOOKUP($L$2,PONDERADORES!A:P,IF(AND(INFORMACION!$T1078='REFERENCIAS RIESGO'!$C$36,INFORMACION!$F1078=REFERENCIAS!$C$24),16,IF(INFORMACION!$T1078='REFERENCIAS RIESGO'!$C$36,13,IF(INFORMACION!$F1078=REFERENCIAS!$C$24,10,7))),0)+VLOOKUP(F1078,REFERENCIAS!$C:$D,2,0)*VLOOKUP($F$2,PONDERADORES!A:P,IF(AND(INFORMACION!$T1078='REFERENCIAS RIESGO'!$C$36,INFORMACION!$F1078=REFERENCIAS!$C$24),16,IF(INFORMACION!$T1078='REFERENCIAS RIESGO'!$C$36,13,IF(INFORMACION!$F1078=REFERENCIAS!$C$24,10,7))),0)+VLOOKUP(T1078,REFERENCIAS!$C:$D,2,0)*VLOOKUP($T$2,PONDERADORES!A:P,IF(AND(INFORMACION!$T1078='REFERENCIAS RIESGO'!$C$36,INFORMACION!$F1078=REFERENCIAS!$C$24),16,IF(INFORMACION!$T1078='REFERENCIAS RIESGO'!$C$36,13,IF(INFORMACION!$F1078=REFERENCIAS!$C$24,10,7))),0)+VLOOKUP(IF(J1078&lt;=0.2,0.2,IF(AND(J1078&gt;0.2,J1078&lt;=0.4),0.4,IF(AND(J1078&gt;0.4,J1078&lt;=0.6),0.6,IF(AND(J1078&gt;0.6,J1078&lt;=0.8),0.8,IF(AND(J1078&gt;0.8,J1078&lt;=1),1))))),REFERENCIAS!$C:$D,2,0)*VLOOKUP($J$2,PONDERADORES!A:P,IF(AND(INFORMACION!$T1078='REFERENCIAS RIESGO'!$C$36,INFORMACION!$F1078=REFERENCIAS!$C$24),16,IF(INFORMACION!$T1078='REFERENCIAS RIESGO'!$C$36,13,IF(INFORMACION!$F1078=REFERENCIAS!$C$24,10,7))),0)</f>
        <v>#REF!</v>
      </c>
      <c r="Y1078" s="68">
        <f>+VLOOKUP(M1078,REFERENCIAS!$C:$D,2,0)*VLOOKUP($M$2,PONDERADORES!$A$7:$G$9,7,0)+VLOOKUP(N1078,REFERENCIAS!$C:$D,2,0)*VLOOKUP($N$2,PONDERADORES!$A$7:$G$9,7,0)+VLOOKUP(O1078,REFERENCIAS!$C:$D,2,0)*VLOOKUP($O$2,PONDERADORES!$A$7:$G$9,7,0)</f>
        <v>0.2</v>
      </c>
      <c r="Z1078" s="2">
        <f>+VLOOKUP(IF(R1078&lt;0.1,0,IF(AND(R1078&gt;=0.1,R1078&lt;0.2),0.1,IF(AND(R1078&gt;=0.2,R1078&lt;0.3),0.2,IF(R1078&gt;0.3,0.3,)))),REFERENCIAS!$C:$D,2,0)*VLOOKUP($R$2,PONDERADORES!$A$11:$G$11,7,0)</f>
        <v>15</v>
      </c>
      <c r="AA1078" s="92"/>
      <c r="AB1078" s="95" t="e">
        <f t="shared" ca="1" si="63"/>
        <v>#REF!</v>
      </c>
      <c r="AC1078" s="23" t="e">
        <f ca="1">IF(AB1078&gt;REFERENCIAS!$C$62,REFERENCIAS!$B$62,IF(AND(AB1078&gt;=REFERENCIAS!$C$63,AB1078&lt;REFERENCIAS!$D$63),REFERENCIAS!$B$63,IF(AND(AB1078&gt;REFERENCIAS!$C$64,AB1078&lt;=REFERENCIAS!$D$64),REFERENCIAS!$B$64,IF(AND(AB1078&gt;=REFERENCIAS!$C$65,AB1078&lt;REFERENCIAS!$D$65),REFERENCIAS!$B$65, "Revisar"))))</f>
        <v>#REF!</v>
      </c>
      <c r="AD1078" s="94" t="e">
        <f ca="1">VLOOKUP(AC1078,REFERENCIAS!$B$62:$G$65,4,FALSE)</f>
        <v>#REF!</v>
      </c>
    </row>
    <row r="1079" spans="1:30" ht="17.25" x14ac:dyDescent="0.25">
      <c r="A1079" s="74"/>
      <c r="B1079" s="19"/>
      <c r="C1079" s="19"/>
      <c r="D1079" s="50"/>
      <c r="E1079" s="73"/>
      <c r="F1079" s="74"/>
      <c r="G1079" s="9"/>
      <c r="H1079" s="48"/>
      <c r="I1079" s="49">
        <f t="shared" ca="1" si="61"/>
        <v>2022</v>
      </c>
      <c r="J1079" s="22">
        <f t="shared" ca="1" si="60"/>
        <v>1</v>
      </c>
      <c r="K1079" s="19"/>
      <c r="L1079" s="73"/>
      <c r="M1079" s="74"/>
      <c r="N1079" s="19"/>
      <c r="O1079" s="73"/>
      <c r="P1079" s="82">
        <v>1</v>
      </c>
      <c r="Q1079" s="24">
        <v>1</v>
      </c>
      <c r="R1079" s="81">
        <f t="shared" si="62"/>
        <v>1</v>
      </c>
      <c r="S1079" s="87"/>
      <c r="T1079" s="19"/>
      <c r="U1079" s="25"/>
      <c r="V1079" s="25"/>
      <c r="W1079" s="81"/>
      <c r="X1079" s="91" t="e">
        <f ca="1">+VLOOKUP(#REF!,REFERENCIAS!$C:$D,2,0)*VLOOKUP(#REF!,PONDERADORES!A:P,IF(AND(INFORMACION!$T1079='REFERENCIAS RIESGO'!$C$36,INFORMACION!$F1079=REFERENCIAS!$C$24),16,IF(INFORMACION!$T1079='REFERENCIAS RIESGO'!$C$36,13,IF(INFORMACION!$F1079=REFERENCIAS!$C$24,10,7))),0)+VLOOKUP(K1079,REFERENCIAS!$C:$D,2,0)*VLOOKUP($K$2,PONDERADORES!A:P,IF(AND(INFORMACION!$T1079='REFERENCIAS RIESGO'!$C$36,INFORMACION!$F1079=REFERENCIAS!$C$24),16,IF(INFORMACION!$T1079='REFERENCIAS RIESGO'!$C$36,13,IF(INFORMACION!$F1079=REFERENCIAS!$C$24,10,7))),0)+VLOOKUP(L1079,REFERENCIAS!$C:$D,2,0)*VLOOKUP($L$2,PONDERADORES!A:P,IF(AND(INFORMACION!$T1079='REFERENCIAS RIESGO'!$C$36,INFORMACION!$F1079=REFERENCIAS!$C$24),16,IF(INFORMACION!$T1079='REFERENCIAS RIESGO'!$C$36,13,IF(INFORMACION!$F1079=REFERENCIAS!$C$24,10,7))),0)+VLOOKUP(F1079,REFERENCIAS!$C:$D,2,0)*VLOOKUP($F$2,PONDERADORES!A:P,IF(AND(INFORMACION!$T1079='REFERENCIAS RIESGO'!$C$36,INFORMACION!$F1079=REFERENCIAS!$C$24),16,IF(INFORMACION!$T1079='REFERENCIAS RIESGO'!$C$36,13,IF(INFORMACION!$F1079=REFERENCIAS!$C$24,10,7))),0)+VLOOKUP(T1079,REFERENCIAS!$C:$D,2,0)*VLOOKUP($T$2,PONDERADORES!A:P,IF(AND(INFORMACION!$T1079='REFERENCIAS RIESGO'!$C$36,INFORMACION!$F1079=REFERENCIAS!$C$24),16,IF(INFORMACION!$T1079='REFERENCIAS RIESGO'!$C$36,13,IF(INFORMACION!$F1079=REFERENCIAS!$C$24,10,7))),0)+VLOOKUP(IF(J1079&lt;=0.2,0.2,IF(AND(J1079&gt;0.2,J1079&lt;=0.4),0.4,IF(AND(J1079&gt;0.4,J1079&lt;=0.6),0.6,IF(AND(J1079&gt;0.6,J1079&lt;=0.8),0.8,IF(AND(J1079&gt;0.8,J1079&lt;=1),1))))),REFERENCIAS!$C:$D,2,0)*VLOOKUP($J$2,PONDERADORES!A:P,IF(AND(INFORMACION!$T1079='REFERENCIAS RIESGO'!$C$36,INFORMACION!$F1079=REFERENCIAS!$C$24),16,IF(INFORMACION!$T1079='REFERENCIAS RIESGO'!$C$36,13,IF(INFORMACION!$F1079=REFERENCIAS!$C$24,10,7))),0)</f>
        <v>#REF!</v>
      </c>
      <c r="Y1079" s="68">
        <f>+VLOOKUP(M1079,REFERENCIAS!$C:$D,2,0)*VLOOKUP($M$2,PONDERADORES!$A$7:$G$9,7,0)+VLOOKUP(N1079,REFERENCIAS!$C:$D,2,0)*VLOOKUP($N$2,PONDERADORES!$A$7:$G$9,7,0)+VLOOKUP(O1079,REFERENCIAS!$C:$D,2,0)*VLOOKUP($O$2,PONDERADORES!$A$7:$G$9,7,0)</f>
        <v>0.2</v>
      </c>
      <c r="Z1079" s="2">
        <f>+VLOOKUP(IF(R1079&lt;0.1,0,IF(AND(R1079&gt;=0.1,R1079&lt;0.2),0.1,IF(AND(R1079&gt;=0.2,R1079&lt;0.3),0.2,IF(R1079&gt;0.3,0.3,)))),REFERENCIAS!$C:$D,2,0)*VLOOKUP($R$2,PONDERADORES!$A$11:$G$11,7,0)</f>
        <v>15</v>
      </c>
      <c r="AA1079" s="92"/>
      <c r="AB1079" s="95" t="e">
        <f t="shared" ca="1" si="63"/>
        <v>#REF!</v>
      </c>
      <c r="AC1079" s="23" t="e">
        <f ca="1">IF(AB1079&gt;REFERENCIAS!$C$62,REFERENCIAS!$B$62,IF(AND(AB1079&gt;=REFERENCIAS!$C$63,AB1079&lt;REFERENCIAS!$D$63),REFERENCIAS!$B$63,IF(AND(AB1079&gt;REFERENCIAS!$C$64,AB1079&lt;=REFERENCIAS!$D$64),REFERENCIAS!$B$64,IF(AND(AB1079&gt;=REFERENCIAS!$C$65,AB1079&lt;REFERENCIAS!$D$65),REFERENCIAS!$B$65, "Revisar"))))</f>
        <v>#REF!</v>
      </c>
      <c r="AD1079" s="94" t="e">
        <f ca="1">VLOOKUP(AC1079,REFERENCIAS!$B$62:$G$65,4,FALSE)</f>
        <v>#REF!</v>
      </c>
    </row>
    <row r="1080" spans="1:30" ht="17.25" x14ac:dyDescent="0.25">
      <c r="A1080" s="74"/>
      <c r="B1080" s="19"/>
      <c r="C1080" s="19"/>
      <c r="D1080" s="50"/>
      <c r="E1080" s="73"/>
      <c r="F1080" s="74"/>
      <c r="G1080" s="9"/>
      <c r="H1080" s="48"/>
      <c r="I1080" s="49">
        <f t="shared" ca="1" si="61"/>
        <v>2022</v>
      </c>
      <c r="J1080" s="22">
        <f t="shared" ca="1" si="60"/>
        <v>1</v>
      </c>
      <c r="K1080" s="19"/>
      <c r="L1080" s="73"/>
      <c r="M1080" s="74"/>
      <c r="N1080" s="19"/>
      <c r="O1080" s="73"/>
      <c r="P1080" s="82">
        <v>1</v>
      </c>
      <c r="Q1080" s="24">
        <v>1</v>
      </c>
      <c r="R1080" s="81">
        <f t="shared" si="62"/>
        <v>1</v>
      </c>
      <c r="S1080" s="87"/>
      <c r="T1080" s="19"/>
      <c r="U1080" s="25"/>
      <c r="V1080" s="25"/>
      <c r="W1080" s="81"/>
      <c r="X1080" s="91" t="e">
        <f ca="1">+VLOOKUP(#REF!,REFERENCIAS!$C:$D,2,0)*VLOOKUP(#REF!,PONDERADORES!A:P,IF(AND(INFORMACION!$T1080='REFERENCIAS RIESGO'!$C$36,INFORMACION!$F1080=REFERENCIAS!$C$24),16,IF(INFORMACION!$T1080='REFERENCIAS RIESGO'!$C$36,13,IF(INFORMACION!$F1080=REFERENCIAS!$C$24,10,7))),0)+VLOOKUP(K1080,REFERENCIAS!$C:$D,2,0)*VLOOKUP($K$2,PONDERADORES!A:P,IF(AND(INFORMACION!$T1080='REFERENCIAS RIESGO'!$C$36,INFORMACION!$F1080=REFERENCIAS!$C$24),16,IF(INFORMACION!$T1080='REFERENCIAS RIESGO'!$C$36,13,IF(INFORMACION!$F1080=REFERENCIAS!$C$24,10,7))),0)+VLOOKUP(L1080,REFERENCIAS!$C:$D,2,0)*VLOOKUP($L$2,PONDERADORES!A:P,IF(AND(INFORMACION!$T1080='REFERENCIAS RIESGO'!$C$36,INFORMACION!$F1080=REFERENCIAS!$C$24),16,IF(INFORMACION!$T1080='REFERENCIAS RIESGO'!$C$36,13,IF(INFORMACION!$F1080=REFERENCIAS!$C$24,10,7))),0)+VLOOKUP(F1080,REFERENCIAS!$C:$D,2,0)*VLOOKUP($F$2,PONDERADORES!A:P,IF(AND(INFORMACION!$T1080='REFERENCIAS RIESGO'!$C$36,INFORMACION!$F1080=REFERENCIAS!$C$24),16,IF(INFORMACION!$T1080='REFERENCIAS RIESGO'!$C$36,13,IF(INFORMACION!$F1080=REFERENCIAS!$C$24,10,7))),0)+VLOOKUP(T1080,REFERENCIAS!$C:$D,2,0)*VLOOKUP($T$2,PONDERADORES!A:P,IF(AND(INFORMACION!$T1080='REFERENCIAS RIESGO'!$C$36,INFORMACION!$F1080=REFERENCIAS!$C$24),16,IF(INFORMACION!$T1080='REFERENCIAS RIESGO'!$C$36,13,IF(INFORMACION!$F1080=REFERENCIAS!$C$24,10,7))),0)+VLOOKUP(IF(J1080&lt;=0.2,0.2,IF(AND(J1080&gt;0.2,J1080&lt;=0.4),0.4,IF(AND(J1080&gt;0.4,J1080&lt;=0.6),0.6,IF(AND(J1080&gt;0.6,J1080&lt;=0.8),0.8,IF(AND(J1080&gt;0.8,J1080&lt;=1),1))))),REFERENCIAS!$C:$D,2,0)*VLOOKUP($J$2,PONDERADORES!A:P,IF(AND(INFORMACION!$T1080='REFERENCIAS RIESGO'!$C$36,INFORMACION!$F1080=REFERENCIAS!$C$24),16,IF(INFORMACION!$T1080='REFERENCIAS RIESGO'!$C$36,13,IF(INFORMACION!$F1080=REFERENCIAS!$C$24,10,7))),0)</f>
        <v>#REF!</v>
      </c>
      <c r="Y1080" s="68">
        <f>+VLOOKUP(M1080,REFERENCIAS!$C:$D,2,0)*VLOOKUP($M$2,PONDERADORES!$A$7:$G$9,7,0)+VLOOKUP(N1080,REFERENCIAS!$C:$D,2,0)*VLOOKUP($N$2,PONDERADORES!$A$7:$G$9,7,0)+VLOOKUP(O1080,REFERENCIAS!$C:$D,2,0)*VLOOKUP($O$2,PONDERADORES!$A$7:$G$9,7,0)</f>
        <v>0.2</v>
      </c>
      <c r="Z1080" s="2">
        <f>+VLOOKUP(IF(R1080&lt;0.1,0,IF(AND(R1080&gt;=0.1,R1080&lt;0.2),0.1,IF(AND(R1080&gt;=0.2,R1080&lt;0.3),0.2,IF(R1080&gt;0.3,0.3,)))),REFERENCIAS!$C:$D,2,0)*VLOOKUP($R$2,PONDERADORES!$A$11:$G$11,7,0)</f>
        <v>15</v>
      </c>
      <c r="AA1080" s="92"/>
      <c r="AB1080" s="95" t="e">
        <f t="shared" ca="1" si="63"/>
        <v>#REF!</v>
      </c>
      <c r="AC1080" s="23" t="e">
        <f ca="1">IF(AB1080&gt;REFERENCIAS!$C$62,REFERENCIAS!$B$62,IF(AND(AB1080&gt;=REFERENCIAS!$C$63,AB1080&lt;REFERENCIAS!$D$63),REFERENCIAS!$B$63,IF(AND(AB1080&gt;REFERENCIAS!$C$64,AB1080&lt;=REFERENCIAS!$D$64),REFERENCIAS!$B$64,IF(AND(AB1080&gt;=REFERENCIAS!$C$65,AB1080&lt;REFERENCIAS!$D$65),REFERENCIAS!$B$65, "Revisar"))))</f>
        <v>#REF!</v>
      </c>
      <c r="AD1080" s="94" t="e">
        <f ca="1">VLOOKUP(AC1080,REFERENCIAS!$B$62:$G$65,4,FALSE)</f>
        <v>#REF!</v>
      </c>
    </row>
    <row r="1081" spans="1:30" ht="17.25" x14ac:dyDescent="0.25">
      <c r="A1081" s="74"/>
      <c r="B1081" s="19"/>
      <c r="C1081" s="19"/>
      <c r="D1081" s="50"/>
      <c r="E1081" s="73"/>
      <c r="F1081" s="74"/>
      <c r="G1081" s="9"/>
      <c r="H1081" s="48"/>
      <c r="I1081" s="49">
        <f t="shared" ca="1" si="61"/>
        <v>2022</v>
      </c>
      <c r="J1081" s="22">
        <f t="shared" ca="1" si="60"/>
        <v>1</v>
      </c>
      <c r="K1081" s="19"/>
      <c r="L1081" s="73"/>
      <c r="M1081" s="74"/>
      <c r="N1081" s="19"/>
      <c r="O1081" s="73"/>
      <c r="P1081" s="82">
        <v>1</v>
      </c>
      <c r="Q1081" s="24">
        <v>1</v>
      </c>
      <c r="R1081" s="81">
        <f t="shared" si="62"/>
        <v>1</v>
      </c>
      <c r="S1081" s="87"/>
      <c r="T1081" s="19"/>
      <c r="U1081" s="25"/>
      <c r="V1081" s="25"/>
      <c r="W1081" s="81"/>
      <c r="X1081" s="91" t="e">
        <f ca="1">+VLOOKUP(#REF!,REFERENCIAS!$C:$D,2,0)*VLOOKUP(#REF!,PONDERADORES!A:P,IF(AND(INFORMACION!$T1081='REFERENCIAS RIESGO'!$C$36,INFORMACION!$F1081=REFERENCIAS!$C$24),16,IF(INFORMACION!$T1081='REFERENCIAS RIESGO'!$C$36,13,IF(INFORMACION!$F1081=REFERENCIAS!$C$24,10,7))),0)+VLOOKUP(K1081,REFERENCIAS!$C:$D,2,0)*VLOOKUP($K$2,PONDERADORES!A:P,IF(AND(INFORMACION!$T1081='REFERENCIAS RIESGO'!$C$36,INFORMACION!$F1081=REFERENCIAS!$C$24),16,IF(INFORMACION!$T1081='REFERENCIAS RIESGO'!$C$36,13,IF(INFORMACION!$F1081=REFERENCIAS!$C$24,10,7))),0)+VLOOKUP(L1081,REFERENCIAS!$C:$D,2,0)*VLOOKUP($L$2,PONDERADORES!A:P,IF(AND(INFORMACION!$T1081='REFERENCIAS RIESGO'!$C$36,INFORMACION!$F1081=REFERENCIAS!$C$24),16,IF(INFORMACION!$T1081='REFERENCIAS RIESGO'!$C$36,13,IF(INFORMACION!$F1081=REFERENCIAS!$C$24,10,7))),0)+VLOOKUP(F1081,REFERENCIAS!$C:$D,2,0)*VLOOKUP($F$2,PONDERADORES!A:P,IF(AND(INFORMACION!$T1081='REFERENCIAS RIESGO'!$C$36,INFORMACION!$F1081=REFERENCIAS!$C$24),16,IF(INFORMACION!$T1081='REFERENCIAS RIESGO'!$C$36,13,IF(INFORMACION!$F1081=REFERENCIAS!$C$24,10,7))),0)+VLOOKUP(T1081,REFERENCIAS!$C:$D,2,0)*VLOOKUP($T$2,PONDERADORES!A:P,IF(AND(INFORMACION!$T1081='REFERENCIAS RIESGO'!$C$36,INFORMACION!$F1081=REFERENCIAS!$C$24),16,IF(INFORMACION!$T1081='REFERENCIAS RIESGO'!$C$36,13,IF(INFORMACION!$F1081=REFERENCIAS!$C$24,10,7))),0)+VLOOKUP(IF(J1081&lt;=0.2,0.2,IF(AND(J1081&gt;0.2,J1081&lt;=0.4),0.4,IF(AND(J1081&gt;0.4,J1081&lt;=0.6),0.6,IF(AND(J1081&gt;0.6,J1081&lt;=0.8),0.8,IF(AND(J1081&gt;0.8,J1081&lt;=1),1))))),REFERENCIAS!$C:$D,2,0)*VLOOKUP($J$2,PONDERADORES!A:P,IF(AND(INFORMACION!$T1081='REFERENCIAS RIESGO'!$C$36,INFORMACION!$F1081=REFERENCIAS!$C$24),16,IF(INFORMACION!$T1081='REFERENCIAS RIESGO'!$C$36,13,IF(INFORMACION!$F1081=REFERENCIAS!$C$24,10,7))),0)</f>
        <v>#REF!</v>
      </c>
      <c r="Y1081" s="68">
        <f>+VLOOKUP(M1081,REFERENCIAS!$C:$D,2,0)*VLOOKUP($M$2,PONDERADORES!$A$7:$G$9,7,0)+VLOOKUP(N1081,REFERENCIAS!$C:$D,2,0)*VLOOKUP($N$2,PONDERADORES!$A$7:$G$9,7,0)+VLOOKUP(O1081,REFERENCIAS!$C:$D,2,0)*VLOOKUP($O$2,PONDERADORES!$A$7:$G$9,7,0)</f>
        <v>0.2</v>
      </c>
      <c r="Z1081" s="2">
        <f>+VLOOKUP(IF(R1081&lt;0.1,0,IF(AND(R1081&gt;=0.1,R1081&lt;0.2),0.1,IF(AND(R1081&gt;=0.2,R1081&lt;0.3),0.2,IF(R1081&gt;0.3,0.3,)))),REFERENCIAS!$C:$D,2,0)*VLOOKUP($R$2,PONDERADORES!$A$11:$G$11,7,0)</f>
        <v>15</v>
      </c>
      <c r="AA1081" s="92"/>
      <c r="AB1081" s="95" t="e">
        <f t="shared" ca="1" si="63"/>
        <v>#REF!</v>
      </c>
      <c r="AC1081" s="23" t="e">
        <f ca="1">IF(AB1081&gt;REFERENCIAS!$C$62,REFERENCIAS!$B$62,IF(AND(AB1081&gt;=REFERENCIAS!$C$63,AB1081&lt;REFERENCIAS!$D$63),REFERENCIAS!$B$63,IF(AND(AB1081&gt;REFERENCIAS!$C$64,AB1081&lt;=REFERENCIAS!$D$64),REFERENCIAS!$B$64,IF(AND(AB1081&gt;=REFERENCIAS!$C$65,AB1081&lt;REFERENCIAS!$D$65),REFERENCIAS!$B$65, "Revisar"))))</f>
        <v>#REF!</v>
      </c>
      <c r="AD1081" s="94" t="e">
        <f ca="1">VLOOKUP(AC1081,REFERENCIAS!$B$62:$G$65,4,FALSE)</f>
        <v>#REF!</v>
      </c>
    </row>
    <row r="1082" spans="1:30" ht="17.25" x14ac:dyDescent="0.25">
      <c r="A1082" s="74"/>
      <c r="B1082" s="19"/>
      <c r="C1082" s="19"/>
      <c r="D1082" s="50"/>
      <c r="E1082" s="73"/>
      <c r="F1082" s="74"/>
      <c r="G1082" s="9"/>
      <c r="H1082" s="48"/>
      <c r="I1082" s="49">
        <f t="shared" ca="1" si="61"/>
        <v>2022</v>
      </c>
      <c r="J1082" s="22">
        <f t="shared" ca="1" si="60"/>
        <v>1</v>
      </c>
      <c r="K1082" s="19"/>
      <c r="L1082" s="73"/>
      <c r="M1082" s="74"/>
      <c r="N1082" s="19"/>
      <c r="O1082" s="73"/>
      <c r="P1082" s="82">
        <v>1</v>
      </c>
      <c r="Q1082" s="24">
        <v>1</v>
      </c>
      <c r="R1082" s="81">
        <f t="shared" si="62"/>
        <v>1</v>
      </c>
      <c r="S1082" s="87"/>
      <c r="T1082" s="19"/>
      <c r="U1082" s="25"/>
      <c r="V1082" s="25"/>
      <c r="W1082" s="81"/>
      <c r="X1082" s="91" t="e">
        <f ca="1">+VLOOKUP(#REF!,REFERENCIAS!$C:$D,2,0)*VLOOKUP(#REF!,PONDERADORES!A:P,IF(AND(INFORMACION!$T1082='REFERENCIAS RIESGO'!$C$36,INFORMACION!$F1082=REFERENCIAS!$C$24),16,IF(INFORMACION!$T1082='REFERENCIAS RIESGO'!$C$36,13,IF(INFORMACION!$F1082=REFERENCIAS!$C$24,10,7))),0)+VLOOKUP(K1082,REFERENCIAS!$C:$D,2,0)*VLOOKUP($K$2,PONDERADORES!A:P,IF(AND(INFORMACION!$T1082='REFERENCIAS RIESGO'!$C$36,INFORMACION!$F1082=REFERENCIAS!$C$24),16,IF(INFORMACION!$T1082='REFERENCIAS RIESGO'!$C$36,13,IF(INFORMACION!$F1082=REFERENCIAS!$C$24,10,7))),0)+VLOOKUP(L1082,REFERENCIAS!$C:$D,2,0)*VLOOKUP($L$2,PONDERADORES!A:P,IF(AND(INFORMACION!$T1082='REFERENCIAS RIESGO'!$C$36,INFORMACION!$F1082=REFERENCIAS!$C$24),16,IF(INFORMACION!$T1082='REFERENCIAS RIESGO'!$C$36,13,IF(INFORMACION!$F1082=REFERENCIAS!$C$24,10,7))),0)+VLOOKUP(F1082,REFERENCIAS!$C:$D,2,0)*VLOOKUP($F$2,PONDERADORES!A:P,IF(AND(INFORMACION!$T1082='REFERENCIAS RIESGO'!$C$36,INFORMACION!$F1082=REFERENCIAS!$C$24),16,IF(INFORMACION!$T1082='REFERENCIAS RIESGO'!$C$36,13,IF(INFORMACION!$F1082=REFERENCIAS!$C$24,10,7))),0)+VLOOKUP(T1082,REFERENCIAS!$C:$D,2,0)*VLOOKUP($T$2,PONDERADORES!A:P,IF(AND(INFORMACION!$T1082='REFERENCIAS RIESGO'!$C$36,INFORMACION!$F1082=REFERENCIAS!$C$24),16,IF(INFORMACION!$T1082='REFERENCIAS RIESGO'!$C$36,13,IF(INFORMACION!$F1082=REFERENCIAS!$C$24,10,7))),0)+VLOOKUP(IF(J1082&lt;=0.2,0.2,IF(AND(J1082&gt;0.2,J1082&lt;=0.4),0.4,IF(AND(J1082&gt;0.4,J1082&lt;=0.6),0.6,IF(AND(J1082&gt;0.6,J1082&lt;=0.8),0.8,IF(AND(J1082&gt;0.8,J1082&lt;=1),1))))),REFERENCIAS!$C:$D,2,0)*VLOOKUP($J$2,PONDERADORES!A:P,IF(AND(INFORMACION!$T1082='REFERENCIAS RIESGO'!$C$36,INFORMACION!$F1082=REFERENCIAS!$C$24),16,IF(INFORMACION!$T1082='REFERENCIAS RIESGO'!$C$36,13,IF(INFORMACION!$F1082=REFERENCIAS!$C$24,10,7))),0)</f>
        <v>#REF!</v>
      </c>
      <c r="Y1082" s="68">
        <f>+VLOOKUP(M1082,REFERENCIAS!$C:$D,2,0)*VLOOKUP($M$2,PONDERADORES!$A$7:$G$9,7,0)+VLOOKUP(N1082,REFERENCIAS!$C:$D,2,0)*VLOOKUP($N$2,PONDERADORES!$A$7:$G$9,7,0)+VLOOKUP(O1082,REFERENCIAS!$C:$D,2,0)*VLOOKUP($O$2,PONDERADORES!$A$7:$G$9,7,0)</f>
        <v>0.2</v>
      </c>
      <c r="Z1082" s="2">
        <f>+VLOOKUP(IF(R1082&lt;0.1,0,IF(AND(R1082&gt;=0.1,R1082&lt;0.2),0.1,IF(AND(R1082&gt;=0.2,R1082&lt;0.3),0.2,IF(R1082&gt;0.3,0.3,)))),REFERENCIAS!$C:$D,2,0)*VLOOKUP($R$2,PONDERADORES!$A$11:$G$11,7,0)</f>
        <v>15</v>
      </c>
      <c r="AA1082" s="92"/>
      <c r="AB1082" s="95" t="e">
        <f t="shared" ca="1" si="63"/>
        <v>#REF!</v>
      </c>
      <c r="AC1082" s="23" t="e">
        <f ca="1">IF(AB1082&gt;REFERENCIAS!$C$62,REFERENCIAS!$B$62,IF(AND(AB1082&gt;=REFERENCIAS!$C$63,AB1082&lt;REFERENCIAS!$D$63),REFERENCIAS!$B$63,IF(AND(AB1082&gt;REFERENCIAS!$C$64,AB1082&lt;=REFERENCIAS!$D$64),REFERENCIAS!$B$64,IF(AND(AB1082&gt;=REFERENCIAS!$C$65,AB1082&lt;REFERENCIAS!$D$65),REFERENCIAS!$B$65, "Revisar"))))</f>
        <v>#REF!</v>
      </c>
      <c r="AD1082" s="94" t="e">
        <f ca="1">VLOOKUP(AC1082,REFERENCIAS!$B$62:$G$65,4,FALSE)</f>
        <v>#REF!</v>
      </c>
    </row>
    <row r="1083" spans="1:30" ht="17.25" x14ac:dyDescent="0.25">
      <c r="A1083" s="74"/>
      <c r="B1083" s="19"/>
      <c r="C1083" s="19"/>
      <c r="D1083" s="50"/>
      <c r="E1083" s="73"/>
      <c r="F1083" s="74"/>
      <c r="G1083" s="9"/>
      <c r="H1083" s="48"/>
      <c r="I1083" s="49">
        <f t="shared" ca="1" si="61"/>
        <v>2022</v>
      </c>
      <c r="J1083" s="22">
        <f t="shared" ca="1" si="60"/>
        <v>1</v>
      </c>
      <c r="K1083" s="19"/>
      <c r="L1083" s="73"/>
      <c r="M1083" s="74"/>
      <c r="N1083" s="19"/>
      <c r="O1083" s="73"/>
      <c r="P1083" s="82">
        <v>1</v>
      </c>
      <c r="Q1083" s="24">
        <v>1</v>
      </c>
      <c r="R1083" s="81">
        <f t="shared" si="62"/>
        <v>1</v>
      </c>
      <c r="S1083" s="87"/>
      <c r="T1083" s="19"/>
      <c r="U1083" s="25"/>
      <c r="V1083" s="25"/>
      <c r="W1083" s="81"/>
      <c r="X1083" s="91" t="e">
        <f ca="1">+VLOOKUP(#REF!,REFERENCIAS!$C:$D,2,0)*VLOOKUP(#REF!,PONDERADORES!A:P,IF(AND(INFORMACION!$T1083='REFERENCIAS RIESGO'!$C$36,INFORMACION!$F1083=REFERENCIAS!$C$24),16,IF(INFORMACION!$T1083='REFERENCIAS RIESGO'!$C$36,13,IF(INFORMACION!$F1083=REFERENCIAS!$C$24,10,7))),0)+VLOOKUP(K1083,REFERENCIAS!$C:$D,2,0)*VLOOKUP($K$2,PONDERADORES!A:P,IF(AND(INFORMACION!$T1083='REFERENCIAS RIESGO'!$C$36,INFORMACION!$F1083=REFERENCIAS!$C$24),16,IF(INFORMACION!$T1083='REFERENCIAS RIESGO'!$C$36,13,IF(INFORMACION!$F1083=REFERENCIAS!$C$24,10,7))),0)+VLOOKUP(L1083,REFERENCIAS!$C:$D,2,0)*VLOOKUP($L$2,PONDERADORES!A:P,IF(AND(INFORMACION!$T1083='REFERENCIAS RIESGO'!$C$36,INFORMACION!$F1083=REFERENCIAS!$C$24),16,IF(INFORMACION!$T1083='REFERENCIAS RIESGO'!$C$36,13,IF(INFORMACION!$F1083=REFERENCIAS!$C$24,10,7))),0)+VLOOKUP(F1083,REFERENCIAS!$C:$D,2,0)*VLOOKUP($F$2,PONDERADORES!A:P,IF(AND(INFORMACION!$T1083='REFERENCIAS RIESGO'!$C$36,INFORMACION!$F1083=REFERENCIAS!$C$24),16,IF(INFORMACION!$T1083='REFERENCIAS RIESGO'!$C$36,13,IF(INFORMACION!$F1083=REFERENCIAS!$C$24,10,7))),0)+VLOOKUP(T1083,REFERENCIAS!$C:$D,2,0)*VLOOKUP($T$2,PONDERADORES!A:P,IF(AND(INFORMACION!$T1083='REFERENCIAS RIESGO'!$C$36,INFORMACION!$F1083=REFERENCIAS!$C$24),16,IF(INFORMACION!$T1083='REFERENCIAS RIESGO'!$C$36,13,IF(INFORMACION!$F1083=REFERENCIAS!$C$24,10,7))),0)+VLOOKUP(IF(J1083&lt;=0.2,0.2,IF(AND(J1083&gt;0.2,J1083&lt;=0.4),0.4,IF(AND(J1083&gt;0.4,J1083&lt;=0.6),0.6,IF(AND(J1083&gt;0.6,J1083&lt;=0.8),0.8,IF(AND(J1083&gt;0.8,J1083&lt;=1),1))))),REFERENCIAS!$C:$D,2,0)*VLOOKUP($J$2,PONDERADORES!A:P,IF(AND(INFORMACION!$T1083='REFERENCIAS RIESGO'!$C$36,INFORMACION!$F1083=REFERENCIAS!$C$24),16,IF(INFORMACION!$T1083='REFERENCIAS RIESGO'!$C$36,13,IF(INFORMACION!$F1083=REFERENCIAS!$C$24,10,7))),0)</f>
        <v>#REF!</v>
      </c>
      <c r="Y1083" s="68">
        <f>+VLOOKUP(M1083,REFERENCIAS!$C:$D,2,0)*VLOOKUP($M$2,PONDERADORES!$A$7:$G$9,7,0)+VLOOKUP(N1083,REFERENCIAS!$C:$D,2,0)*VLOOKUP($N$2,PONDERADORES!$A$7:$G$9,7,0)+VLOOKUP(O1083,REFERENCIAS!$C:$D,2,0)*VLOOKUP($O$2,PONDERADORES!$A$7:$G$9,7,0)</f>
        <v>0.2</v>
      </c>
      <c r="Z1083" s="2">
        <f>+VLOOKUP(IF(R1083&lt;0.1,0,IF(AND(R1083&gt;=0.1,R1083&lt;0.2),0.1,IF(AND(R1083&gt;=0.2,R1083&lt;0.3),0.2,IF(R1083&gt;0.3,0.3,)))),REFERENCIAS!$C:$D,2,0)*VLOOKUP($R$2,PONDERADORES!$A$11:$G$11,7,0)</f>
        <v>15</v>
      </c>
      <c r="AA1083" s="92"/>
      <c r="AB1083" s="95" t="e">
        <f t="shared" ca="1" si="63"/>
        <v>#REF!</v>
      </c>
      <c r="AC1083" s="23" t="e">
        <f ca="1">IF(AB1083&gt;REFERENCIAS!$C$62,REFERENCIAS!$B$62,IF(AND(AB1083&gt;=REFERENCIAS!$C$63,AB1083&lt;REFERENCIAS!$D$63),REFERENCIAS!$B$63,IF(AND(AB1083&gt;REFERENCIAS!$C$64,AB1083&lt;=REFERENCIAS!$D$64),REFERENCIAS!$B$64,IF(AND(AB1083&gt;=REFERENCIAS!$C$65,AB1083&lt;REFERENCIAS!$D$65),REFERENCIAS!$B$65, "Revisar"))))</f>
        <v>#REF!</v>
      </c>
      <c r="AD1083" s="94" t="e">
        <f ca="1">VLOOKUP(AC1083,REFERENCIAS!$B$62:$G$65,4,FALSE)</f>
        <v>#REF!</v>
      </c>
    </row>
    <row r="1084" spans="1:30" ht="17.25" x14ac:dyDescent="0.25">
      <c r="A1084" s="74"/>
      <c r="B1084" s="19"/>
      <c r="C1084" s="19"/>
      <c r="D1084" s="50"/>
      <c r="E1084" s="73"/>
      <c r="F1084" s="74"/>
      <c r="G1084" s="9"/>
      <c r="H1084" s="48"/>
      <c r="I1084" s="49">
        <f t="shared" ca="1" si="61"/>
        <v>2022</v>
      </c>
      <c r="J1084" s="22">
        <f t="shared" ca="1" si="60"/>
        <v>1</v>
      </c>
      <c r="K1084" s="19"/>
      <c r="L1084" s="73"/>
      <c r="M1084" s="74"/>
      <c r="N1084" s="19"/>
      <c r="O1084" s="73"/>
      <c r="P1084" s="82">
        <v>1</v>
      </c>
      <c r="Q1084" s="24">
        <v>1</v>
      </c>
      <c r="R1084" s="81">
        <f t="shared" si="62"/>
        <v>1</v>
      </c>
      <c r="S1084" s="87"/>
      <c r="T1084" s="19"/>
      <c r="U1084" s="25"/>
      <c r="V1084" s="25"/>
      <c r="W1084" s="81"/>
      <c r="X1084" s="91" t="e">
        <f ca="1">+VLOOKUP(#REF!,REFERENCIAS!$C:$D,2,0)*VLOOKUP(#REF!,PONDERADORES!A:P,IF(AND(INFORMACION!$T1084='REFERENCIAS RIESGO'!$C$36,INFORMACION!$F1084=REFERENCIAS!$C$24),16,IF(INFORMACION!$T1084='REFERENCIAS RIESGO'!$C$36,13,IF(INFORMACION!$F1084=REFERENCIAS!$C$24,10,7))),0)+VLOOKUP(K1084,REFERENCIAS!$C:$D,2,0)*VLOOKUP($K$2,PONDERADORES!A:P,IF(AND(INFORMACION!$T1084='REFERENCIAS RIESGO'!$C$36,INFORMACION!$F1084=REFERENCIAS!$C$24),16,IF(INFORMACION!$T1084='REFERENCIAS RIESGO'!$C$36,13,IF(INFORMACION!$F1084=REFERENCIAS!$C$24,10,7))),0)+VLOOKUP(L1084,REFERENCIAS!$C:$D,2,0)*VLOOKUP($L$2,PONDERADORES!A:P,IF(AND(INFORMACION!$T1084='REFERENCIAS RIESGO'!$C$36,INFORMACION!$F1084=REFERENCIAS!$C$24),16,IF(INFORMACION!$T1084='REFERENCIAS RIESGO'!$C$36,13,IF(INFORMACION!$F1084=REFERENCIAS!$C$24,10,7))),0)+VLOOKUP(F1084,REFERENCIAS!$C:$D,2,0)*VLOOKUP($F$2,PONDERADORES!A:P,IF(AND(INFORMACION!$T1084='REFERENCIAS RIESGO'!$C$36,INFORMACION!$F1084=REFERENCIAS!$C$24),16,IF(INFORMACION!$T1084='REFERENCIAS RIESGO'!$C$36,13,IF(INFORMACION!$F1084=REFERENCIAS!$C$24,10,7))),0)+VLOOKUP(T1084,REFERENCIAS!$C:$D,2,0)*VLOOKUP($T$2,PONDERADORES!A:P,IF(AND(INFORMACION!$T1084='REFERENCIAS RIESGO'!$C$36,INFORMACION!$F1084=REFERENCIAS!$C$24),16,IF(INFORMACION!$T1084='REFERENCIAS RIESGO'!$C$36,13,IF(INFORMACION!$F1084=REFERENCIAS!$C$24,10,7))),0)+VLOOKUP(IF(J1084&lt;=0.2,0.2,IF(AND(J1084&gt;0.2,J1084&lt;=0.4),0.4,IF(AND(J1084&gt;0.4,J1084&lt;=0.6),0.6,IF(AND(J1084&gt;0.6,J1084&lt;=0.8),0.8,IF(AND(J1084&gt;0.8,J1084&lt;=1),1))))),REFERENCIAS!$C:$D,2,0)*VLOOKUP($J$2,PONDERADORES!A:P,IF(AND(INFORMACION!$T1084='REFERENCIAS RIESGO'!$C$36,INFORMACION!$F1084=REFERENCIAS!$C$24),16,IF(INFORMACION!$T1084='REFERENCIAS RIESGO'!$C$36,13,IF(INFORMACION!$F1084=REFERENCIAS!$C$24,10,7))),0)</f>
        <v>#REF!</v>
      </c>
      <c r="Y1084" s="68">
        <f>+VLOOKUP(M1084,REFERENCIAS!$C:$D,2,0)*VLOOKUP($M$2,PONDERADORES!$A$7:$G$9,7,0)+VLOOKUP(N1084,REFERENCIAS!$C:$D,2,0)*VLOOKUP($N$2,PONDERADORES!$A$7:$G$9,7,0)+VLOOKUP(O1084,REFERENCIAS!$C:$D,2,0)*VLOOKUP($O$2,PONDERADORES!$A$7:$G$9,7,0)</f>
        <v>0.2</v>
      </c>
      <c r="Z1084" s="2">
        <f>+VLOOKUP(IF(R1084&lt;0.1,0,IF(AND(R1084&gt;=0.1,R1084&lt;0.2),0.1,IF(AND(R1084&gt;=0.2,R1084&lt;0.3),0.2,IF(R1084&gt;0.3,0.3,)))),REFERENCIAS!$C:$D,2,0)*VLOOKUP($R$2,PONDERADORES!$A$11:$G$11,7,0)</f>
        <v>15</v>
      </c>
      <c r="AA1084" s="92"/>
      <c r="AB1084" s="95" t="e">
        <f t="shared" ca="1" si="63"/>
        <v>#REF!</v>
      </c>
      <c r="AC1084" s="23" t="e">
        <f ca="1">IF(AB1084&gt;REFERENCIAS!$C$62,REFERENCIAS!$B$62,IF(AND(AB1084&gt;=REFERENCIAS!$C$63,AB1084&lt;REFERENCIAS!$D$63),REFERENCIAS!$B$63,IF(AND(AB1084&gt;REFERENCIAS!$C$64,AB1084&lt;=REFERENCIAS!$D$64),REFERENCIAS!$B$64,IF(AND(AB1084&gt;=REFERENCIAS!$C$65,AB1084&lt;REFERENCIAS!$D$65),REFERENCIAS!$B$65, "Revisar"))))</f>
        <v>#REF!</v>
      </c>
      <c r="AD1084" s="94" t="e">
        <f ca="1">VLOOKUP(AC1084,REFERENCIAS!$B$62:$G$65,4,FALSE)</f>
        <v>#REF!</v>
      </c>
    </row>
    <row r="1085" spans="1:30" ht="17.25" x14ac:dyDescent="0.25">
      <c r="A1085" s="74"/>
      <c r="B1085" s="19"/>
      <c r="C1085" s="19"/>
      <c r="D1085" s="50"/>
      <c r="E1085" s="73"/>
      <c r="F1085" s="74"/>
      <c r="G1085" s="9"/>
      <c r="H1085" s="48"/>
      <c r="I1085" s="49">
        <f t="shared" ca="1" si="61"/>
        <v>2022</v>
      </c>
      <c r="J1085" s="22">
        <f t="shared" ca="1" si="60"/>
        <v>1</v>
      </c>
      <c r="K1085" s="19"/>
      <c r="L1085" s="73"/>
      <c r="M1085" s="74"/>
      <c r="N1085" s="19"/>
      <c r="O1085" s="73"/>
      <c r="P1085" s="82">
        <v>1</v>
      </c>
      <c r="Q1085" s="24">
        <v>1</v>
      </c>
      <c r="R1085" s="81">
        <f t="shared" si="62"/>
        <v>1</v>
      </c>
      <c r="S1085" s="87"/>
      <c r="T1085" s="19"/>
      <c r="U1085" s="25"/>
      <c r="V1085" s="25"/>
      <c r="W1085" s="81"/>
      <c r="X1085" s="91" t="e">
        <f ca="1">+VLOOKUP(#REF!,REFERENCIAS!$C:$D,2,0)*VLOOKUP(#REF!,PONDERADORES!A:P,IF(AND(INFORMACION!$T1085='REFERENCIAS RIESGO'!$C$36,INFORMACION!$F1085=REFERENCIAS!$C$24),16,IF(INFORMACION!$T1085='REFERENCIAS RIESGO'!$C$36,13,IF(INFORMACION!$F1085=REFERENCIAS!$C$24,10,7))),0)+VLOOKUP(K1085,REFERENCIAS!$C:$D,2,0)*VLOOKUP($K$2,PONDERADORES!A:P,IF(AND(INFORMACION!$T1085='REFERENCIAS RIESGO'!$C$36,INFORMACION!$F1085=REFERENCIAS!$C$24),16,IF(INFORMACION!$T1085='REFERENCIAS RIESGO'!$C$36,13,IF(INFORMACION!$F1085=REFERENCIAS!$C$24,10,7))),0)+VLOOKUP(L1085,REFERENCIAS!$C:$D,2,0)*VLOOKUP($L$2,PONDERADORES!A:P,IF(AND(INFORMACION!$T1085='REFERENCIAS RIESGO'!$C$36,INFORMACION!$F1085=REFERENCIAS!$C$24),16,IF(INFORMACION!$T1085='REFERENCIAS RIESGO'!$C$36,13,IF(INFORMACION!$F1085=REFERENCIAS!$C$24,10,7))),0)+VLOOKUP(F1085,REFERENCIAS!$C:$D,2,0)*VLOOKUP($F$2,PONDERADORES!A:P,IF(AND(INFORMACION!$T1085='REFERENCIAS RIESGO'!$C$36,INFORMACION!$F1085=REFERENCIAS!$C$24),16,IF(INFORMACION!$T1085='REFERENCIAS RIESGO'!$C$36,13,IF(INFORMACION!$F1085=REFERENCIAS!$C$24,10,7))),0)+VLOOKUP(T1085,REFERENCIAS!$C:$D,2,0)*VLOOKUP($T$2,PONDERADORES!A:P,IF(AND(INFORMACION!$T1085='REFERENCIAS RIESGO'!$C$36,INFORMACION!$F1085=REFERENCIAS!$C$24),16,IF(INFORMACION!$T1085='REFERENCIAS RIESGO'!$C$36,13,IF(INFORMACION!$F1085=REFERENCIAS!$C$24,10,7))),0)+VLOOKUP(IF(J1085&lt;=0.2,0.2,IF(AND(J1085&gt;0.2,J1085&lt;=0.4),0.4,IF(AND(J1085&gt;0.4,J1085&lt;=0.6),0.6,IF(AND(J1085&gt;0.6,J1085&lt;=0.8),0.8,IF(AND(J1085&gt;0.8,J1085&lt;=1),1))))),REFERENCIAS!$C:$D,2,0)*VLOOKUP($J$2,PONDERADORES!A:P,IF(AND(INFORMACION!$T1085='REFERENCIAS RIESGO'!$C$36,INFORMACION!$F1085=REFERENCIAS!$C$24),16,IF(INFORMACION!$T1085='REFERENCIAS RIESGO'!$C$36,13,IF(INFORMACION!$F1085=REFERENCIAS!$C$24,10,7))),0)</f>
        <v>#REF!</v>
      </c>
      <c r="Y1085" s="68">
        <f>+VLOOKUP(M1085,REFERENCIAS!$C:$D,2,0)*VLOOKUP($M$2,PONDERADORES!$A$7:$G$9,7,0)+VLOOKUP(N1085,REFERENCIAS!$C:$D,2,0)*VLOOKUP($N$2,PONDERADORES!$A$7:$G$9,7,0)+VLOOKUP(O1085,REFERENCIAS!$C:$D,2,0)*VLOOKUP($O$2,PONDERADORES!$A$7:$G$9,7,0)</f>
        <v>0.2</v>
      </c>
      <c r="Z1085" s="2">
        <f>+VLOOKUP(IF(R1085&lt;0.1,0,IF(AND(R1085&gt;=0.1,R1085&lt;0.2),0.1,IF(AND(R1085&gt;=0.2,R1085&lt;0.3),0.2,IF(R1085&gt;0.3,0.3,)))),REFERENCIAS!$C:$D,2,0)*VLOOKUP($R$2,PONDERADORES!$A$11:$G$11,7,0)</f>
        <v>15</v>
      </c>
      <c r="AA1085" s="92"/>
      <c r="AB1085" s="95" t="e">
        <f t="shared" ca="1" si="63"/>
        <v>#REF!</v>
      </c>
      <c r="AC1085" s="23" t="e">
        <f ca="1">IF(AB1085&gt;REFERENCIAS!$C$62,REFERENCIAS!$B$62,IF(AND(AB1085&gt;=REFERENCIAS!$C$63,AB1085&lt;REFERENCIAS!$D$63),REFERENCIAS!$B$63,IF(AND(AB1085&gt;REFERENCIAS!$C$64,AB1085&lt;=REFERENCIAS!$D$64),REFERENCIAS!$B$64,IF(AND(AB1085&gt;=REFERENCIAS!$C$65,AB1085&lt;REFERENCIAS!$D$65),REFERENCIAS!$B$65, "Revisar"))))</f>
        <v>#REF!</v>
      </c>
      <c r="AD1085" s="94" t="e">
        <f ca="1">VLOOKUP(AC1085,REFERENCIAS!$B$62:$G$65,4,FALSE)</f>
        <v>#REF!</v>
      </c>
    </row>
    <row r="1086" spans="1:30" ht="17.25" x14ac:dyDescent="0.25">
      <c r="A1086" s="74"/>
      <c r="B1086" s="19"/>
      <c r="C1086" s="19"/>
      <c r="D1086" s="50"/>
      <c r="E1086" s="73"/>
      <c r="F1086" s="74"/>
      <c r="G1086" s="9"/>
      <c r="H1086" s="48"/>
      <c r="I1086" s="49">
        <f t="shared" ca="1" si="61"/>
        <v>2022</v>
      </c>
      <c r="J1086" s="22">
        <f t="shared" ca="1" si="60"/>
        <v>1</v>
      </c>
      <c r="K1086" s="19"/>
      <c r="L1086" s="73"/>
      <c r="M1086" s="74"/>
      <c r="N1086" s="19"/>
      <c r="O1086" s="73"/>
      <c r="P1086" s="82">
        <v>1</v>
      </c>
      <c r="Q1086" s="24">
        <v>1</v>
      </c>
      <c r="R1086" s="81">
        <f t="shared" si="62"/>
        <v>1</v>
      </c>
      <c r="S1086" s="87"/>
      <c r="T1086" s="19"/>
      <c r="U1086" s="25"/>
      <c r="V1086" s="25"/>
      <c r="W1086" s="81"/>
      <c r="X1086" s="91" t="e">
        <f ca="1">+VLOOKUP(#REF!,REFERENCIAS!$C:$D,2,0)*VLOOKUP(#REF!,PONDERADORES!A:P,IF(AND(INFORMACION!$T1086='REFERENCIAS RIESGO'!$C$36,INFORMACION!$F1086=REFERENCIAS!$C$24),16,IF(INFORMACION!$T1086='REFERENCIAS RIESGO'!$C$36,13,IF(INFORMACION!$F1086=REFERENCIAS!$C$24,10,7))),0)+VLOOKUP(K1086,REFERENCIAS!$C:$D,2,0)*VLOOKUP($K$2,PONDERADORES!A:P,IF(AND(INFORMACION!$T1086='REFERENCIAS RIESGO'!$C$36,INFORMACION!$F1086=REFERENCIAS!$C$24),16,IF(INFORMACION!$T1086='REFERENCIAS RIESGO'!$C$36,13,IF(INFORMACION!$F1086=REFERENCIAS!$C$24,10,7))),0)+VLOOKUP(L1086,REFERENCIAS!$C:$D,2,0)*VLOOKUP($L$2,PONDERADORES!A:P,IF(AND(INFORMACION!$T1086='REFERENCIAS RIESGO'!$C$36,INFORMACION!$F1086=REFERENCIAS!$C$24),16,IF(INFORMACION!$T1086='REFERENCIAS RIESGO'!$C$36,13,IF(INFORMACION!$F1086=REFERENCIAS!$C$24,10,7))),0)+VLOOKUP(F1086,REFERENCIAS!$C:$D,2,0)*VLOOKUP($F$2,PONDERADORES!A:P,IF(AND(INFORMACION!$T1086='REFERENCIAS RIESGO'!$C$36,INFORMACION!$F1086=REFERENCIAS!$C$24),16,IF(INFORMACION!$T1086='REFERENCIAS RIESGO'!$C$36,13,IF(INFORMACION!$F1086=REFERENCIAS!$C$24,10,7))),0)+VLOOKUP(T1086,REFERENCIAS!$C:$D,2,0)*VLOOKUP($T$2,PONDERADORES!A:P,IF(AND(INFORMACION!$T1086='REFERENCIAS RIESGO'!$C$36,INFORMACION!$F1086=REFERENCIAS!$C$24),16,IF(INFORMACION!$T1086='REFERENCIAS RIESGO'!$C$36,13,IF(INFORMACION!$F1086=REFERENCIAS!$C$24,10,7))),0)+VLOOKUP(IF(J1086&lt;=0.2,0.2,IF(AND(J1086&gt;0.2,J1086&lt;=0.4),0.4,IF(AND(J1086&gt;0.4,J1086&lt;=0.6),0.6,IF(AND(J1086&gt;0.6,J1086&lt;=0.8),0.8,IF(AND(J1086&gt;0.8,J1086&lt;=1),1))))),REFERENCIAS!$C:$D,2,0)*VLOOKUP($J$2,PONDERADORES!A:P,IF(AND(INFORMACION!$T1086='REFERENCIAS RIESGO'!$C$36,INFORMACION!$F1086=REFERENCIAS!$C$24),16,IF(INFORMACION!$T1086='REFERENCIAS RIESGO'!$C$36,13,IF(INFORMACION!$F1086=REFERENCIAS!$C$24,10,7))),0)</f>
        <v>#REF!</v>
      </c>
      <c r="Y1086" s="68">
        <f>+VLOOKUP(M1086,REFERENCIAS!$C:$D,2,0)*VLOOKUP($M$2,PONDERADORES!$A$7:$G$9,7,0)+VLOOKUP(N1086,REFERENCIAS!$C:$D,2,0)*VLOOKUP($N$2,PONDERADORES!$A$7:$G$9,7,0)+VLOOKUP(O1086,REFERENCIAS!$C:$D,2,0)*VLOOKUP($O$2,PONDERADORES!$A$7:$G$9,7,0)</f>
        <v>0.2</v>
      </c>
      <c r="Z1086" s="2">
        <f>+VLOOKUP(IF(R1086&lt;0.1,0,IF(AND(R1086&gt;=0.1,R1086&lt;0.2),0.1,IF(AND(R1086&gt;=0.2,R1086&lt;0.3),0.2,IF(R1086&gt;0.3,0.3,)))),REFERENCIAS!$C:$D,2,0)*VLOOKUP($R$2,PONDERADORES!$A$11:$G$11,7,0)</f>
        <v>15</v>
      </c>
      <c r="AA1086" s="92"/>
      <c r="AB1086" s="95" t="e">
        <f t="shared" ca="1" si="63"/>
        <v>#REF!</v>
      </c>
      <c r="AC1086" s="23" t="e">
        <f ca="1">IF(AB1086&gt;REFERENCIAS!$C$62,REFERENCIAS!$B$62,IF(AND(AB1086&gt;=REFERENCIAS!$C$63,AB1086&lt;REFERENCIAS!$D$63),REFERENCIAS!$B$63,IF(AND(AB1086&gt;REFERENCIAS!$C$64,AB1086&lt;=REFERENCIAS!$D$64),REFERENCIAS!$B$64,IF(AND(AB1086&gt;=REFERENCIAS!$C$65,AB1086&lt;REFERENCIAS!$D$65),REFERENCIAS!$B$65, "Revisar"))))</f>
        <v>#REF!</v>
      </c>
      <c r="AD1086" s="94" t="e">
        <f ca="1">VLOOKUP(AC1086,REFERENCIAS!$B$62:$G$65,4,FALSE)</f>
        <v>#REF!</v>
      </c>
    </row>
    <row r="1087" spans="1:30" ht="17.25" x14ac:dyDescent="0.25">
      <c r="A1087" s="74"/>
      <c r="B1087" s="19"/>
      <c r="C1087" s="19"/>
      <c r="D1087" s="50"/>
      <c r="E1087" s="73"/>
      <c r="F1087" s="74"/>
      <c r="G1087" s="9"/>
      <c r="H1087" s="48"/>
      <c r="I1087" s="49">
        <f t="shared" ca="1" si="61"/>
        <v>2022</v>
      </c>
      <c r="J1087" s="22">
        <f t="shared" ca="1" si="60"/>
        <v>1</v>
      </c>
      <c r="K1087" s="19"/>
      <c r="L1087" s="73"/>
      <c r="M1087" s="74"/>
      <c r="N1087" s="19"/>
      <c r="O1087" s="73"/>
      <c r="P1087" s="82">
        <v>1</v>
      </c>
      <c r="Q1087" s="24">
        <v>1</v>
      </c>
      <c r="R1087" s="81">
        <f t="shared" si="62"/>
        <v>1</v>
      </c>
      <c r="S1087" s="87"/>
      <c r="T1087" s="19"/>
      <c r="U1087" s="25"/>
      <c r="V1087" s="25"/>
      <c r="W1087" s="81"/>
      <c r="X1087" s="91" t="e">
        <f ca="1">+VLOOKUP(#REF!,REFERENCIAS!$C:$D,2,0)*VLOOKUP(#REF!,PONDERADORES!A:P,IF(AND(INFORMACION!$T1087='REFERENCIAS RIESGO'!$C$36,INFORMACION!$F1087=REFERENCIAS!$C$24),16,IF(INFORMACION!$T1087='REFERENCIAS RIESGO'!$C$36,13,IF(INFORMACION!$F1087=REFERENCIAS!$C$24,10,7))),0)+VLOOKUP(K1087,REFERENCIAS!$C:$D,2,0)*VLOOKUP($K$2,PONDERADORES!A:P,IF(AND(INFORMACION!$T1087='REFERENCIAS RIESGO'!$C$36,INFORMACION!$F1087=REFERENCIAS!$C$24),16,IF(INFORMACION!$T1087='REFERENCIAS RIESGO'!$C$36,13,IF(INFORMACION!$F1087=REFERENCIAS!$C$24,10,7))),0)+VLOOKUP(L1087,REFERENCIAS!$C:$D,2,0)*VLOOKUP($L$2,PONDERADORES!A:P,IF(AND(INFORMACION!$T1087='REFERENCIAS RIESGO'!$C$36,INFORMACION!$F1087=REFERENCIAS!$C$24),16,IF(INFORMACION!$T1087='REFERENCIAS RIESGO'!$C$36,13,IF(INFORMACION!$F1087=REFERENCIAS!$C$24,10,7))),0)+VLOOKUP(F1087,REFERENCIAS!$C:$D,2,0)*VLOOKUP($F$2,PONDERADORES!A:P,IF(AND(INFORMACION!$T1087='REFERENCIAS RIESGO'!$C$36,INFORMACION!$F1087=REFERENCIAS!$C$24),16,IF(INFORMACION!$T1087='REFERENCIAS RIESGO'!$C$36,13,IF(INFORMACION!$F1087=REFERENCIAS!$C$24,10,7))),0)+VLOOKUP(T1087,REFERENCIAS!$C:$D,2,0)*VLOOKUP($T$2,PONDERADORES!A:P,IF(AND(INFORMACION!$T1087='REFERENCIAS RIESGO'!$C$36,INFORMACION!$F1087=REFERENCIAS!$C$24),16,IF(INFORMACION!$T1087='REFERENCIAS RIESGO'!$C$36,13,IF(INFORMACION!$F1087=REFERENCIAS!$C$24,10,7))),0)+VLOOKUP(IF(J1087&lt;=0.2,0.2,IF(AND(J1087&gt;0.2,J1087&lt;=0.4),0.4,IF(AND(J1087&gt;0.4,J1087&lt;=0.6),0.6,IF(AND(J1087&gt;0.6,J1087&lt;=0.8),0.8,IF(AND(J1087&gt;0.8,J1087&lt;=1),1))))),REFERENCIAS!$C:$D,2,0)*VLOOKUP($J$2,PONDERADORES!A:P,IF(AND(INFORMACION!$T1087='REFERENCIAS RIESGO'!$C$36,INFORMACION!$F1087=REFERENCIAS!$C$24),16,IF(INFORMACION!$T1087='REFERENCIAS RIESGO'!$C$36,13,IF(INFORMACION!$F1087=REFERENCIAS!$C$24,10,7))),0)</f>
        <v>#REF!</v>
      </c>
      <c r="Y1087" s="68">
        <f>+VLOOKUP(M1087,REFERENCIAS!$C:$D,2,0)*VLOOKUP($M$2,PONDERADORES!$A$7:$G$9,7,0)+VLOOKUP(N1087,REFERENCIAS!$C:$D,2,0)*VLOOKUP($N$2,PONDERADORES!$A$7:$G$9,7,0)+VLOOKUP(O1087,REFERENCIAS!$C:$D,2,0)*VLOOKUP($O$2,PONDERADORES!$A$7:$G$9,7,0)</f>
        <v>0.2</v>
      </c>
      <c r="Z1087" s="2">
        <f>+VLOOKUP(IF(R1087&lt;0.1,0,IF(AND(R1087&gt;=0.1,R1087&lt;0.2),0.1,IF(AND(R1087&gt;=0.2,R1087&lt;0.3),0.2,IF(R1087&gt;0.3,0.3,)))),REFERENCIAS!$C:$D,2,0)*VLOOKUP($R$2,PONDERADORES!$A$11:$G$11,7,0)</f>
        <v>15</v>
      </c>
      <c r="AA1087" s="92"/>
      <c r="AB1087" s="95" t="e">
        <f t="shared" ca="1" si="63"/>
        <v>#REF!</v>
      </c>
      <c r="AC1087" s="23" t="e">
        <f ca="1">IF(AB1087&gt;REFERENCIAS!$C$62,REFERENCIAS!$B$62,IF(AND(AB1087&gt;=REFERENCIAS!$C$63,AB1087&lt;REFERENCIAS!$D$63),REFERENCIAS!$B$63,IF(AND(AB1087&gt;REFERENCIAS!$C$64,AB1087&lt;=REFERENCIAS!$D$64),REFERENCIAS!$B$64,IF(AND(AB1087&gt;=REFERENCIAS!$C$65,AB1087&lt;REFERENCIAS!$D$65),REFERENCIAS!$B$65, "Revisar"))))</f>
        <v>#REF!</v>
      </c>
      <c r="AD1087" s="94" t="e">
        <f ca="1">VLOOKUP(AC1087,REFERENCIAS!$B$62:$G$65,4,FALSE)</f>
        <v>#REF!</v>
      </c>
    </row>
    <row r="1088" spans="1:30" ht="17.25" x14ac:dyDescent="0.25">
      <c r="A1088" s="74"/>
      <c r="B1088" s="19"/>
      <c r="C1088" s="19"/>
      <c r="D1088" s="50"/>
      <c r="E1088" s="73"/>
      <c r="F1088" s="74"/>
      <c r="G1088" s="9"/>
      <c r="H1088" s="48"/>
      <c r="I1088" s="49">
        <f t="shared" ca="1" si="61"/>
        <v>2022</v>
      </c>
      <c r="J1088" s="22">
        <f t="shared" ca="1" si="60"/>
        <v>1</v>
      </c>
      <c r="K1088" s="19"/>
      <c r="L1088" s="73"/>
      <c r="M1088" s="74"/>
      <c r="N1088" s="19"/>
      <c r="O1088" s="73"/>
      <c r="P1088" s="82">
        <v>1</v>
      </c>
      <c r="Q1088" s="24">
        <v>1</v>
      </c>
      <c r="R1088" s="81">
        <f t="shared" si="62"/>
        <v>1</v>
      </c>
      <c r="S1088" s="87"/>
      <c r="T1088" s="19"/>
      <c r="U1088" s="25"/>
      <c r="V1088" s="25"/>
      <c r="W1088" s="81"/>
      <c r="X1088" s="91" t="e">
        <f ca="1">+VLOOKUP(#REF!,REFERENCIAS!$C:$D,2,0)*VLOOKUP(#REF!,PONDERADORES!A:P,IF(AND(INFORMACION!$T1088='REFERENCIAS RIESGO'!$C$36,INFORMACION!$F1088=REFERENCIAS!$C$24),16,IF(INFORMACION!$T1088='REFERENCIAS RIESGO'!$C$36,13,IF(INFORMACION!$F1088=REFERENCIAS!$C$24,10,7))),0)+VLOOKUP(K1088,REFERENCIAS!$C:$D,2,0)*VLOOKUP($K$2,PONDERADORES!A:P,IF(AND(INFORMACION!$T1088='REFERENCIAS RIESGO'!$C$36,INFORMACION!$F1088=REFERENCIAS!$C$24),16,IF(INFORMACION!$T1088='REFERENCIAS RIESGO'!$C$36,13,IF(INFORMACION!$F1088=REFERENCIAS!$C$24,10,7))),0)+VLOOKUP(L1088,REFERENCIAS!$C:$D,2,0)*VLOOKUP($L$2,PONDERADORES!A:P,IF(AND(INFORMACION!$T1088='REFERENCIAS RIESGO'!$C$36,INFORMACION!$F1088=REFERENCIAS!$C$24),16,IF(INFORMACION!$T1088='REFERENCIAS RIESGO'!$C$36,13,IF(INFORMACION!$F1088=REFERENCIAS!$C$24,10,7))),0)+VLOOKUP(F1088,REFERENCIAS!$C:$D,2,0)*VLOOKUP($F$2,PONDERADORES!A:P,IF(AND(INFORMACION!$T1088='REFERENCIAS RIESGO'!$C$36,INFORMACION!$F1088=REFERENCIAS!$C$24),16,IF(INFORMACION!$T1088='REFERENCIAS RIESGO'!$C$36,13,IF(INFORMACION!$F1088=REFERENCIAS!$C$24,10,7))),0)+VLOOKUP(T1088,REFERENCIAS!$C:$D,2,0)*VLOOKUP($T$2,PONDERADORES!A:P,IF(AND(INFORMACION!$T1088='REFERENCIAS RIESGO'!$C$36,INFORMACION!$F1088=REFERENCIAS!$C$24),16,IF(INFORMACION!$T1088='REFERENCIAS RIESGO'!$C$36,13,IF(INFORMACION!$F1088=REFERENCIAS!$C$24,10,7))),0)+VLOOKUP(IF(J1088&lt;=0.2,0.2,IF(AND(J1088&gt;0.2,J1088&lt;=0.4),0.4,IF(AND(J1088&gt;0.4,J1088&lt;=0.6),0.6,IF(AND(J1088&gt;0.6,J1088&lt;=0.8),0.8,IF(AND(J1088&gt;0.8,J1088&lt;=1),1))))),REFERENCIAS!$C:$D,2,0)*VLOOKUP($J$2,PONDERADORES!A:P,IF(AND(INFORMACION!$T1088='REFERENCIAS RIESGO'!$C$36,INFORMACION!$F1088=REFERENCIAS!$C$24),16,IF(INFORMACION!$T1088='REFERENCIAS RIESGO'!$C$36,13,IF(INFORMACION!$F1088=REFERENCIAS!$C$24,10,7))),0)</f>
        <v>#REF!</v>
      </c>
      <c r="Y1088" s="68">
        <f>+VLOOKUP(M1088,REFERENCIAS!$C:$D,2,0)*VLOOKUP($M$2,PONDERADORES!$A$7:$G$9,7,0)+VLOOKUP(N1088,REFERENCIAS!$C:$D,2,0)*VLOOKUP($N$2,PONDERADORES!$A$7:$G$9,7,0)+VLOOKUP(O1088,REFERENCIAS!$C:$D,2,0)*VLOOKUP($O$2,PONDERADORES!$A$7:$G$9,7,0)</f>
        <v>0.2</v>
      </c>
      <c r="Z1088" s="2">
        <f>+VLOOKUP(IF(R1088&lt;0.1,0,IF(AND(R1088&gt;=0.1,R1088&lt;0.2),0.1,IF(AND(R1088&gt;=0.2,R1088&lt;0.3),0.2,IF(R1088&gt;0.3,0.3,)))),REFERENCIAS!$C:$D,2,0)*VLOOKUP($R$2,PONDERADORES!$A$11:$G$11,7,0)</f>
        <v>15</v>
      </c>
      <c r="AA1088" s="92"/>
      <c r="AB1088" s="95" t="e">
        <f t="shared" ca="1" si="63"/>
        <v>#REF!</v>
      </c>
      <c r="AC1088" s="23" t="e">
        <f ca="1">IF(AB1088&gt;REFERENCIAS!$C$62,REFERENCIAS!$B$62,IF(AND(AB1088&gt;=REFERENCIAS!$C$63,AB1088&lt;REFERENCIAS!$D$63),REFERENCIAS!$B$63,IF(AND(AB1088&gt;REFERENCIAS!$C$64,AB1088&lt;=REFERENCIAS!$D$64),REFERENCIAS!$B$64,IF(AND(AB1088&gt;=REFERENCIAS!$C$65,AB1088&lt;REFERENCIAS!$D$65),REFERENCIAS!$B$65, "Revisar"))))</f>
        <v>#REF!</v>
      </c>
      <c r="AD1088" s="94" t="e">
        <f ca="1">VLOOKUP(AC1088,REFERENCIAS!$B$62:$G$65,4,FALSE)</f>
        <v>#REF!</v>
      </c>
    </row>
    <row r="1089" spans="1:30" ht="17.25" x14ac:dyDescent="0.25">
      <c r="A1089" s="74"/>
      <c r="B1089" s="19"/>
      <c r="C1089" s="19"/>
      <c r="D1089" s="50"/>
      <c r="E1089" s="73"/>
      <c r="F1089" s="74"/>
      <c r="G1089" s="9"/>
      <c r="H1089" s="48"/>
      <c r="I1089" s="49">
        <f t="shared" ca="1" si="61"/>
        <v>2022</v>
      </c>
      <c r="J1089" s="22">
        <f t="shared" ca="1" si="60"/>
        <v>1</v>
      </c>
      <c r="K1089" s="19"/>
      <c r="L1089" s="73"/>
      <c r="M1089" s="74"/>
      <c r="N1089" s="19"/>
      <c r="O1089" s="73"/>
      <c r="P1089" s="82">
        <v>1</v>
      </c>
      <c r="Q1089" s="24">
        <v>1</v>
      </c>
      <c r="R1089" s="81">
        <f t="shared" si="62"/>
        <v>1</v>
      </c>
      <c r="S1089" s="87"/>
      <c r="T1089" s="19"/>
      <c r="U1089" s="25"/>
      <c r="V1089" s="25"/>
      <c r="W1089" s="81"/>
      <c r="X1089" s="91" t="e">
        <f ca="1">+VLOOKUP(#REF!,REFERENCIAS!$C:$D,2,0)*VLOOKUP(#REF!,PONDERADORES!A:P,IF(AND(INFORMACION!$T1089='REFERENCIAS RIESGO'!$C$36,INFORMACION!$F1089=REFERENCIAS!$C$24),16,IF(INFORMACION!$T1089='REFERENCIAS RIESGO'!$C$36,13,IF(INFORMACION!$F1089=REFERENCIAS!$C$24,10,7))),0)+VLOOKUP(K1089,REFERENCIAS!$C:$D,2,0)*VLOOKUP($K$2,PONDERADORES!A:P,IF(AND(INFORMACION!$T1089='REFERENCIAS RIESGO'!$C$36,INFORMACION!$F1089=REFERENCIAS!$C$24),16,IF(INFORMACION!$T1089='REFERENCIAS RIESGO'!$C$36,13,IF(INFORMACION!$F1089=REFERENCIAS!$C$24,10,7))),0)+VLOOKUP(L1089,REFERENCIAS!$C:$D,2,0)*VLOOKUP($L$2,PONDERADORES!A:P,IF(AND(INFORMACION!$T1089='REFERENCIAS RIESGO'!$C$36,INFORMACION!$F1089=REFERENCIAS!$C$24),16,IF(INFORMACION!$T1089='REFERENCIAS RIESGO'!$C$36,13,IF(INFORMACION!$F1089=REFERENCIAS!$C$24,10,7))),0)+VLOOKUP(F1089,REFERENCIAS!$C:$D,2,0)*VLOOKUP($F$2,PONDERADORES!A:P,IF(AND(INFORMACION!$T1089='REFERENCIAS RIESGO'!$C$36,INFORMACION!$F1089=REFERENCIAS!$C$24),16,IF(INFORMACION!$T1089='REFERENCIAS RIESGO'!$C$36,13,IF(INFORMACION!$F1089=REFERENCIAS!$C$24,10,7))),0)+VLOOKUP(T1089,REFERENCIAS!$C:$D,2,0)*VLOOKUP($T$2,PONDERADORES!A:P,IF(AND(INFORMACION!$T1089='REFERENCIAS RIESGO'!$C$36,INFORMACION!$F1089=REFERENCIAS!$C$24),16,IF(INFORMACION!$T1089='REFERENCIAS RIESGO'!$C$36,13,IF(INFORMACION!$F1089=REFERENCIAS!$C$24,10,7))),0)+VLOOKUP(IF(J1089&lt;=0.2,0.2,IF(AND(J1089&gt;0.2,J1089&lt;=0.4),0.4,IF(AND(J1089&gt;0.4,J1089&lt;=0.6),0.6,IF(AND(J1089&gt;0.6,J1089&lt;=0.8),0.8,IF(AND(J1089&gt;0.8,J1089&lt;=1),1))))),REFERENCIAS!$C:$D,2,0)*VLOOKUP($J$2,PONDERADORES!A:P,IF(AND(INFORMACION!$T1089='REFERENCIAS RIESGO'!$C$36,INFORMACION!$F1089=REFERENCIAS!$C$24),16,IF(INFORMACION!$T1089='REFERENCIAS RIESGO'!$C$36,13,IF(INFORMACION!$F1089=REFERENCIAS!$C$24,10,7))),0)</f>
        <v>#REF!</v>
      </c>
      <c r="Y1089" s="68">
        <f>+VLOOKUP(M1089,REFERENCIAS!$C:$D,2,0)*VLOOKUP($M$2,PONDERADORES!$A$7:$G$9,7,0)+VLOOKUP(N1089,REFERENCIAS!$C:$D,2,0)*VLOOKUP($N$2,PONDERADORES!$A$7:$G$9,7,0)+VLOOKUP(O1089,REFERENCIAS!$C:$D,2,0)*VLOOKUP($O$2,PONDERADORES!$A$7:$G$9,7,0)</f>
        <v>0.2</v>
      </c>
      <c r="Z1089" s="2">
        <f>+VLOOKUP(IF(R1089&lt;0.1,0,IF(AND(R1089&gt;=0.1,R1089&lt;0.2),0.1,IF(AND(R1089&gt;=0.2,R1089&lt;0.3),0.2,IF(R1089&gt;0.3,0.3,)))),REFERENCIAS!$C:$D,2,0)*VLOOKUP($R$2,PONDERADORES!$A$11:$G$11,7,0)</f>
        <v>15</v>
      </c>
      <c r="AA1089" s="92"/>
      <c r="AB1089" s="95" t="e">
        <f t="shared" ca="1" si="63"/>
        <v>#REF!</v>
      </c>
      <c r="AC1089" s="23" t="e">
        <f ca="1">IF(AB1089&gt;REFERENCIAS!$C$62,REFERENCIAS!$B$62,IF(AND(AB1089&gt;=REFERENCIAS!$C$63,AB1089&lt;REFERENCIAS!$D$63),REFERENCIAS!$B$63,IF(AND(AB1089&gt;REFERENCIAS!$C$64,AB1089&lt;=REFERENCIAS!$D$64),REFERENCIAS!$B$64,IF(AND(AB1089&gt;=REFERENCIAS!$C$65,AB1089&lt;REFERENCIAS!$D$65),REFERENCIAS!$B$65, "Revisar"))))</f>
        <v>#REF!</v>
      </c>
      <c r="AD1089" s="94" t="e">
        <f ca="1">VLOOKUP(AC1089,REFERENCIAS!$B$62:$G$65,4,FALSE)</f>
        <v>#REF!</v>
      </c>
    </row>
    <row r="1090" spans="1:30" ht="17.25" x14ac:dyDescent="0.25">
      <c r="A1090" s="74"/>
      <c r="B1090" s="19"/>
      <c r="C1090" s="19"/>
      <c r="D1090" s="50"/>
      <c r="E1090" s="73"/>
      <c r="F1090" s="74"/>
      <c r="G1090" s="9"/>
      <c r="H1090" s="48"/>
      <c r="I1090" s="49">
        <f t="shared" ca="1" si="61"/>
        <v>2022</v>
      </c>
      <c r="J1090" s="22">
        <f t="shared" ca="1" si="60"/>
        <v>1</v>
      </c>
      <c r="K1090" s="19"/>
      <c r="L1090" s="73"/>
      <c r="M1090" s="74"/>
      <c r="N1090" s="19"/>
      <c r="O1090" s="73"/>
      <c r="P1090" s="82">
        <v>1</v>
      </c>
      <c r="Q1090" s="24">
        <v>1</v>
      </c>
      <c r="R1090" s="81">
        <f t="shared" si="62"/>
        <v>1</v>
      </c>
      <c r="S1090" s="87"/>
      <c r="T1090" s="19"/>
      <c r="U1090" s="25"/>
      <c r="V1090" s="25"/>
      <c r="W1090" s="81"/>
      <c r="X1090" s="91" t="e">
        <f ca="1">+VLOOKUP(#REF!,REFERENCIAS!$C:$D,2,0)*VLOOKUP(#REF!,PONDERADORES!A:P,IF(AND(INFORMACION!$T1090='REFERENCIAS RIESGO'!$C$36,INFORMACION!$F1090=REFERENCIAS!$C$24),16,IF(INFORMACION!$T1090='REFERENCIAS RIESGO'!$C$36,13,IF(INFORMACION!$F1090=REFERENCIAS!$C$24,10,7))),0)+VLOOKUP(K1090,REFERENCIAS!$C:$D,2,0)*VLOOKUP($K$2,PONDERADORES!A:P,IF(AND(INFORMACION!$T1090='REFERENCIAS RIESGO'!$C$36,INFORMACION!$F1090=REFERENCIAS!$C$24),16,IF(INFORMACION!$T1090='REFERENCIAS RIESGO'!$C$36,13,IF(INFORMACION!$F1090=REFERENCIAS!$C$24,10,7))),0)+VLOOKUP(L1090,REFERENCIAS!$C:$D,2,0)*VLOOKUP($L$2,PONDERADORES!A:P,IF(AND(INFORMACION!$T1090='REFERENCIAS RIESGO'!$C$36,INFORMACION!$F1090=REFERENCIAS!$C$24),16,IF(INFORMACION!$T1090='REFERENCIAS RIESGO'!$C$36,13,IF(INFORMACION!$F1090=REFERENCIAS!$C$24,10,7))),0)+VLOOKUP(F1090,REFERENCIAS!$C:$D,2,0)*VLOOKUP($F$2,PONDERADORES!A:P,IF(AND(INFORMACION!$T1090='REFERENCIAS RIESGO'!$C$36,INFORMACION!$F1090=REFERENCIAS!$C$24),16,IF(INFORMACION!$T1090='REFERENCIAS RIESGO'!$C$36,13,IF(INFORMACION!$F1090=REFERENCIAS!$C$24,10,7))),0)+VLOOKUP(T1090,REFERENCIAS!$C:$D,2,0)*VLOOKUP($T$2,PONDERADORES!A:P,IF(AND(INFORMACION!$T1090='REFERENCIAS RIESGO'!$C$36,INFORMACION!$F1090=REFERENCIAS!$C$24),16,IF(INFORMACION!$T1090='REFERENCIAS RIESGO'!$C$36,13,IF(INFORMACION!$F1090=REFERENCIAS!$C$24,10,7))),0)+VLOOKUP(IF(J1090&lt;=0.2,0.2,IF(AND(J1090&gt;0.2,J1090&lt;=0.4),0.4,IF(AND(J1090&gt;0.4,J1090&lt;=0.6),0.6,IF(AND(J1090&gt;0.6,J1090&lt;=0.8),0.8,IF(AND(J1090&gt;0.8,J1090&lt;=1),1))))),REFERENCIAS!$C:$D,2,0)*VLOOKUP($J$2,PONDERADORES!A:P,IF(AND(INFORMACION!$T1090='REFERENCIAS RIESGO'!$C$36,INFORMACION!$F1090=REFERENCIAS!$C$24),16,IF(INFORMACION!$T1090='REFERENCIAS RIESGO'!$C$36,13,IF(INFORMACION!$F1090=REFERENCIAS!$C$24,10,7))),0)</f>
        <v>#REF!</v>
      </c>
      <c r="Y1090" s="68">
        <f>+VLOOKUP(M1090,REFERENCIAS!$C:$D,2,0)*VLOOKUP($M$2,PONDERADORES!$A$7:$G$9,7,0)+VLOOKUP(N1090,REFERENCIAS!$C:$D,2,0)*VLOOKUP($N$2,PONDERADORES!$A$7:$G$9,7,0)+VLOOKUP(O1090,REFERENCIAS!$C:$D,2,0)*VLOOKUP($O$2,PONDERADORES!$A$7:$G$9,7,0)</f>
        <v>0.2</v>
      </c>
      <c r="Z1090" s="2">
        <f>+VLOOKUP(IF(R1090&lt;0.1,0,IF(AND(R1090&gt;=0.1,R1090&lt;0.2),0.1,IF(AND(R1090&gt;=0.2,R1090&lt;0.3),0.2,IF(R1090&gt;0.3,0.3,)))),REFERENCIAS!$C:$D,2,0)*VLOOKUP($R$2,PONDERADORES!$A$11:$G$11,7,0)</f>
        <v>15</v>
      </c>
      <c r="AA1090" s="92"/>
      <c r="AB1090" s="95" t="e">
        <f t="shared" ca="1" si="63"/>
        <v>#REF!</v>
      </c>
      <c r="AC1090" s="23" t="e">
        <f ca="1">IF(AB1090&gt;REFERENCIAS!$C$62,REFERENCIAS!$B$62,IF(AND(AB1090&gt;=REFERENCIAS!$C$63,AB1090&lt;REFERENCIAS!$D$63),REFERENCIAS!$B$63,IF(AND(AB1090&gt;REFERENCIAS!$C$64,AB1090&lt;=REFERENCIAS!$D$64),REFERENCIAS!$B$64,IF(AND(AB1090&gt;=REFERENCIAS!$C$65,AB1090&lt;REFERENCIAS!$D$65),REFERENCIAS!$B$65, "Revisar"))))</f>
        <v>#REF!</v>
      </c>
      <c r="AD1090" s="94" t="e">
        <f ca="1">VLOOKUP(AC1090,REFERENCIAS!$B$62:$G$65,4,FALSE)</f>
        <v>#REF!</v>
      </c>
    </row>
    <row r="1091" spans="1:30" ht="17.25" x14ac:dyDescent="0.25">
      <c r="A1091" s="74"/>
      <c r="B1091" s="19"/>
      <c r="C1091" s="19"/>
      <c r="D1091" s="50"/>
      <c r="E1091" s="73"/>
      <c r="F1091" s="74"/>
      <c r="G1091" s="9"/>
      <c r="H1091" s="48"/>
      <c r="I1091" s="49">
        <f t="shared" ca="1" si="61"/>
        <v>2022</v>
      </c>
      <c r="J1091" s="22">
        <f t="shared" ca="1" si="60"/>
        <v>1</v>
      </c>
      <c r="K1091" s="19"/>
      <c r="L1091" s="73"/>
      <c r="M1091" s="74"/>
      <c r="N1091" s="19"/>
      <c r="O1091" s="73"/>
      <c r="P1091" s="82">
        <v>1</v>
      </c>
      <c r="Q1091" s="24">
        <v>1</v>
      </c>
      <c r="R1091" s="81">
        <f t="shared" si="62"/>
        <v>1</v>
      </c>
      <c r="S1091" s="87"/>
      <c r="T1091" s="19"/>
      <c r="U1091" s="25"/>
      <c r="V1091" s="25"/>
      <c r="W1091" s="81"/>
      <c r="X1091" s="91" t="e">
        <f ca="1">+VLOOKUP(#REF!,REFERENCIAS!$C:$D,2,0)*VLOOKUP(#REF!,PONDERADORES!A:P,IF(AND(INFORMACION!$T1091='REFERENCIAS RIESGO'!$C$36,INFORMACION!$F1091=REFERENCIAS!$C$24),16,IF(INFORMACION!$T1091='REFERENCIAS RIESGO'!$C$36,13,IF(INFORMACION!$F1091=REFERENCIAS!$C$24,10,7))),0)+VLOOKUP(K1091,REFERENCIAS!$C:$D,2,0)*VLOOKUP($K$2,PONDERADORES!A:P,IF(AND(INFORMACION!$T1091='REFERENCIAS RIESGO'!$C$36,INFORMACION!$F1091=REFERENCIAS!$C$24),16,IF(INFORMACION!$T1091='REFERENCIAS RIESGO'!$C$36,13,IF(INFORMACION!$F1091=REFERENCIAS!$C$24,10,7))),0)+VLOOKUP(L1091,REFERENCIAS!$C:$D,2,0)*VLOOKUP($L$2,PONDERADORES!A:P,IF(AND(INFORMACION!$T1091='REFERENCIAS RIESGO'!$C$36,INFORMACION!$F1091=REFERENCIAS!$C$24),16,IF(INFORMACION!$T1091='REFERENCIAS RIESGO'!$C$36,13,IF(INFORMACION!$F1091=REFERENCIAS!$C$24,10,7))),0)+VLOOKUP(F1091,REFERENCIAS!$C:$D,2,0)*VLOOKUP($F$2,PONDERADORES!A:P,IF(AND(INFORMACION!$T1091='REFERENCIAS RIESGO'!$C$36,INFORMACION!$F1091=REFERENCIAS!$C$24),16,IF(INFORMACION!$T1091='REFERENCIAS RIESGO'!$C$36,13,IF(INFORMACION!$F1091=REFERENCIAS!$C$24,10,7))),0)+VLOOKUP(T1091,REFERENCIAS!$C:$D,2,0)*VLOOKUP($T$2,PONDERADORES!A:P,IF(AND(INFORMACION!$T1091='REFERENCIAS RIESGO'!$C$36,INFORMACION!$F1091=REFERENCIAS!$C$24),16,IF(INFORMACION!$T1091='REFERENCIAS RIESGO'!$C$36,13,IF(INFORMACION!$F1091=REFERENCIAS!$C$24,10,7))),0)+VLOOKUP(IF(J1091&lt;=0.2,0.2,IF(AND(J1091&gt;0.2,J1091&lt;=0.4),0.4,IF(AND(J1091&gt;0.4,J1091&lt;=0.6),0.6,IF(AND(J1091&gt;0.6,J1091&lt;=0.8),0.8,IF(AND(J1091&gt;0.8,J1091&lt;=1),1))))),REFERENCIAS!$C:$D,2,0)*VLOOKUP($J$2,PONDERADORES!A:P,IF(AND(INFORMACION!$T1091='REFERENCIAS RIESGO'!$C$36,INFORMACION!$F1091=REFERENCIAS!$C$24),16,IF(INFORMACION!$T1091='REFERENCIAS RIESGO'!$C$36,13,IF(INFORMACION!$F1091=REFERENCIAS!$C$24,10,7))),0)</f>
        <v>#REF!</v>
      </c>
      <c r="Y1091" s="68">
        <f>+VLOOKUP(M1091,REFERENCIAS!$C:$D,2,0)*VLOOKUP($M$2,PONDERADORES!$A$7:$G$9,7,0)+VLOOKUP(N1091,REFERENCIAS!$C:$D,2,0)*VLOOKUP($N$2,PONDERADORES!$A$7:$G$9,7,0)+VLOOKUP(O1091,REFERENCIAS!$C:$D,2,0)*VLOOKUP($O$2,PONDERADORES!$A$7:$G$9,7,0)</f>
        <v>0.2</v>
      </c>
      <c r="Z1091" s="2">
        <f>+VLOOKUP(IF(R1091&lt;0.1,0,IF(AND(R1091&gt;=0.1,R1091&lt;0.2),0.1,IF(AND(R1091&gt;=0.2,R1091&lt;0.3),0.2,IF(R1091&gt;0.3,0.3,)))),REFERENCIAS!$C:$D,2,0)*VLOOKUP($R$2,PONDERADORES!$A$11:$G$11,7,0)</f>
        <v>15</v>
      </c>
      <c r="AA1091" s="92"/>
      <c r="AB1091" s="95" t="e">
        <f t="shared" ca="1" si="63"/>
        <v>#REF!</v>
      </c>
      <c r="AC1091" s="23" t="e">
        <f ca="1">IF(AB1091&gt;REFERENCIAS!$C$62,REFERENCIAS!$B$62,IF(AND(AB1091&gt;=REFERENCIAS!$C$63,AB1091&lt;REFERENCIAS!$D$63),REFERENCIAS!$B$63,IF(AND(AB1091&gt;REFERENCIAS!$C$64,AB1091&lt;=REFERENCIAS!$D$64),REFERENCIAS!$B$64,IF(AND(AB1091&gt;=REFERENCIAS!$C$65,AB1091&lt;REFERENCIAS!$D$65),REFERENCIAS!$B$65, "Revisar"))))</f>
        <v>#REF!</v>
      </c>
      <c r="AD1091" s="94" t="e">
        <f ca="1">VLOOKUP(AC1091,REFERENCIAS!$B$62:$G$65,4,FALSE)</f>
        <v>#REF!</v>
      </c>
    </row>
    <row r="1092" spans="1:30" ht="17.25" x14ac:dyDescent="0.25">
      <c r="A1092" s="74"/>
      <c r="B1092" s="19"/>
      <c r="C1092" s="19"/>
      <c r="D1092" s="50"/>
      <c r="E1092" s="73"/>
      <c r="F1092" s="74"/>
      <c r="G1092" s="9"/>
      <c r="H1092" s="48"/>
      <c r="I1092" s="49">
        <f t="shared" ca="1" si="61"/>
        <v>2022</v>
      </c>
      <c r="J1092" s="22">
        <f t="shared" ref="J1092:J1155" ca="1" si="64">IF(I1092&gt;G1092,1,I1092/G1092)</f>
        <v>1</v>
      </c>
      <c r="K1092" s="19"/>
      <c r="L1092" s="73"/>
      <c r="M1092" s="74"/>
      <c r="N1092" s="19"/>
      <c r="O1092" s="73"/>
      <c r="P1092" s="82">
        <v>1</v>
      </c>
      <c r="Q1092" s="24">
        <v>1</v>
      </c>
      <c r="R1092" s="81">
        <f t="shared" si="62"/>
        <v>1</v>
      </c>
      <c r="S1092" s="87"/>
      <c r="T1092" s="19"/>
      <c r="U1092" s="25"/>
      <c r="V1092" s="25"/>
      <c r="W1092" s="81"/>
      <c r="X1092" s="91" t="e">
        <f ca="1">+VLOOKUP(#REF!,REFERENCIAS!$C:$D,2,0)*VLOOKUP(#REF!,PONDERADORES!A:P,IF(AND(INFORMACION!$T1092='REFERENCIAS RIESGO'!$C$36,INFORMACION!$F1092=REFERENCIAS!$C$24),16,IF(INFORMACION!$T1092='REFERENCIAS RIESGO'!$C$36,13,IF(INFORMACION!$F1092=REFERENCIAS!$C$24,10,7))),0)+VLOOKUP(K1092,REFERENCIAS!$C:$D,2,0)*VLOOKUP($K$2,PONDERADORES!A:P,IF(AND(INFORMACION!$T1092='REFERENCIAS RIESGO'!$C$36,INFORMACION!$F1092=REFERENCIAS!$C$24),16,IF(INFORMACION!$T1092='REFERENCIAS RIESGO'!$C$36,13,IF(INFORMACION!$F1092=REFERENCIAS!$C$24,10,7))),0)+VLOOKUP(L1092,REFERENCIAS!$C:$D,2,0)*VLOOKUP($L$2,PONDERADORES!A:P,IF(AND(INFORMACION!$T1092='REFERENCIAS RIESGO'!$C$36,INFORMACION!$F1092=REFERENCIAS!$C$24),16,IF(INFORMACION!$T1092='REFERENCIAS RIESGO'!$C$36,13,IF(INFORMACION!$F1092=REFERENCIAS!$C$24,10,7))),0)+VLOOKUP(F1092,REFERENCIAS!$C:$D,2,0)*VLOOKUP($F$2,PONDERADORES!A:P,IF(AND(INFORMACION!$T1092='REFERENCIAS RIESGO'!$C$36,INFORMACION!$F1092=REFERENCIAS!$C$24),16,IF(INFORMACION!$T1092='REFERENCIAS RIESGO'!$C$36,13,IF(INFORMACION!$F1092=REFERENCIAS!$C$24,10,7))),0)+VLOOKUP(T1092,REFERENCIAS!$C:$D,2,0)*VLOOKUP($T$2,PONDERADORES!A:P,IF(AND(INFORMACION!$T1092='REFERENCIAS RIESGO'!$C$36,INFORMACION!$F1092=REFERENCIAS!$C$24),16,IF(INFORMACION!$T1092='REFERENCIAS RIESGO'!$C$36,13,IF(INFORMACION!$F1092=REFERENCIAS!$C$24,10,7))),0)+VLOOKUP(IF(J1092&lt;=0.2,0.2,IF(AND(J1092&gt;0.2,J1092&lt;=0.4),0.4,IF(AND(J1092&gt;0.4,J1092&lt;=0.6),0.6,IF(AND(J1092&gt;0.6,J1092&lt;=0.8),0.8,IF(AND(J1092&gt;0.8,J1092&lt;=1),1))))),REFERENCIAS!$C:$D,2,0)*VLOOKUP($J$2,PONDERADORES!A:P,IF(AND(INFORMACION!$T1092='REFERENCIAS RIESGO'!$C$36,INFORMACION!$F1092=REFERENCIAS!$C$24),16,IF(INFORMACION!$T1092='REFERENCIAS RIESGO'!$C$36,13,IF(INFORMACION!$F1092=REFERENCIAS!$C$24,10,7))),0)</f>
        <v>#REF!</v>
      </c>
      <c r="Y1092" s="68">
        <f>+VLOOKUP(M1092,REFERENCIAS!$C:$D,2,0)*VLOOKUP($M$2,PONDERADORES!$A$7:$G$9,7,0)+VLOOKUP(N1092,REFERENCIAS!$C:$D,2,0)*VLOOKUP($N$2,PONDERADORES!$A$7:$G$9,7,0)+VLOOKUP(O1092,REFERENCIAS!$C:$D,2,0)*VLOOKUP($O$2,PONDERADORES!$A$7:$G$9,7,0)</f>
        <v>0.2</v>
      </c>
      <c r="Z1092" s="2">
        <f>+VLOOKUP(IF(R1092&lt;0.1,0,IF(AND(R1092&gt;=0.1,R1092&lt;0.2),0.1,IF(AND(R1092&gt;=0.2,R1092&lt;0.3),0.2,IF(R1092&gt;0.3,0.3,)))),REFERENCIAS!$C:$D,2,0)*VLOOKUP($R$2,PONDERADORES!$A$11:$G$11,7,0)</f>
        <v>15</v>
      </c>
      <c r="AA1092" s="92"/>
      <c r="AB1092" s="95" t="e">
        <f t="shared" ca="1" si="63"/>
        <v>#REF!</v>
      </c>
      <c r="AC1092" s="23" t="e">
        <f ca="1">IF(AB1092&gt;REFERENCIAS!$C$62,REFERENCIAS!$B$62,IF(AND(AB1092&gt;=REFERENCIAS!$C$63,AB1092&lt;REFERENCIAS!$D$63),REFERENCIAS!$B$63,IF(AND(AB1092&gt;REFERENCIAS!$C$64,AB1092&lt;=REFERENCIAS!$D$64),REFERENCIAS!$B$64,IF(AND(AB1092&gt;=REFERENCIAS!$C$65,AB1092&lt;REFERENCIAS!$D$65),REFERENCIAS!$B$65, "Revisar"))))</f>
        <v>#REF!</v>
      </c>
      <c r="AD1092" s="94" t="e">
        <f ca="1">VLOOKUP(AC1092,REFERENCIAS!$B$62:$G$65,4,FALSE)</f>
        <v>#REF!</v>
      </c>
    </row>
    <row r="1093" spans="1:30" ht="17.25" x14ac:dyDescent="0.25">
      <c r="A1093" s="74"/>
      <c r="B1093" s="19"/>
      <c r="C1093" s="19"/>
      <c r="D1093" s="50"/>
      <c r="E1093" s="73"/>
      <c r="F1093" s="74"/>
      <c r="G1093" s="9"/>
      <c r="H1093" s="48"/>
      <c r="I1093" s="49">
        <f t="shared" ref="I1093:I1156" ca="1" si="65">(YEAR(NOW())-H1093)</f>
        <v>2022</v>
      </c>
      <c r="J1093" s="22">
        <f t="shared" ca="1" si="64"/>
        <v>1</v>
      </c>
      <c r="K1093" s="19"/>
      <c r="L1093" s="73"/>
      <c r="M1093" s="74"/>
      <c r="N1093" s="19"/>
      <c r="O1093" s="73"/>
      <c r="P1093" s="82">
        <v>1</v>
      </c>
      <c r="Q1093" s="24">
        <v>1</v>
      </c>
      <c r="R1093" s="81">
        <f t="shared" si="62"/>
        <v>1</v>
      </c>
      <c r="S1093" s="87"/>
      <c r="T1093" s="19"/>
      <c r="U1093" s="25"/>
      <c r="V1093" s="25"/>
      <c r="W1093" s="81"/>
      <c r="X1093" s="91" t="e">
        <f ca="1">+VLOOKUP(#REF!,REFERENCIAS!$C:$D,2,0)*VLOOKUP(#REF!,PONDERADORES!A:P,IF(AND(INFORMACION!$T1093='REFERENCIAS RIESGO'!$C$36,INFORMACION!$F1093=REFERENCIAS!$C$24),16,IF(INFORMACION!$T1093='REFERENCIAS RIESGO'!$C$36,13,IF(INFORMACION!$F1093=REFERENCIAS!$C$24,10,7))),0)+VLOOKUP(K1093,REFERENCIAS!$C:$D,2,0)*VLOOKUP($K$2,PONDERADORES!A:P,IF(AND(INFORMACION!$T1093='REFERENCIAS RIESGO'!$C$36,INFORMACION!$F1093=REFERENCIAS!$C$24),16,IF(INFORMACION!$T1093='REFERENCIAS RIESGO'!$C$36,13,IF(INFORMACION!$F1093=REFERENCIAS!$C$24,10,7))),0)+VLOOKUP(L1093,REFERENCIAS!$C:$D,2,0)*VLOOKUP($L$2,PONDERADORES!A:P,IF(AND(INFORMACION!$T1093='REFERENCIAS RIESGO'!$C$36,INFORMACION!$F1093=REFERENCIAS!$C$24),16,IF(INFORMACION!$T1093='REFERENCIAS RIESGO'!$C$36,13,IF(INFORMACION!$F1093=REFERENCIAS!$C$24,10,7))),0)+VLOOKUP(F1093,REFERENCIAS!$C:$D,2,0)*VLOOKUP($F$2,PONDERADORES!A:P,IF(AND(INFORMACION!$T1093='REFERENCIAS RIESGO'!$C$36,INFORMACION!$F1093=REFERENCIAS!$C$24),16,IF(INFORMACION!$T1093='REFERENCIAS RIESGO'!$C$36,13,IF(INFORMACION!$F1093=REFERENCIAS!$C$24,10,7))),0)+VLOOKUP(T1093,REFERENCIAS!$C:$D,2,0)*VLOOKUP($T$2,PONDERADORES!A:P,IF(AND(INFORMACION!$T1093='REFERENCIAS RIESGO'!$C$36,INFORMACION!$F1093=REFERENCIAS!$C$24),16,IF(INFORMACION!$T1093='REFERENCIAS RIESGO'!$C$36,13,IF(INFORMACION!$F1093=REFERENCIAS!$C$24,10,7))),0)+VLOOKUP(IF(J1093&lt;=0.2,0.2,IF(AND(J1093&gt;0.2,J1093&lt;=0.4),0.4,IF(AND(J1093&gt;0.4,J1093&lt;=0.6),0.6,IF(AND(J1093&gt;0.6,J1093&lt;=0.8),0.8,IF(AND(J1093&gt;0.8,J1093&lt;=1),1))))),REFERENCIAS!$C:$D,2,0)*VLOOKUP($J$2,PONDERADORES!A:P,IF(AND(INFORMACION!$T1093='REFERENCIAS RIESGO'!$C$36,INFORMACION!$F1093=REFERENCIAS!$C$24),16,IF(INFORMACION!$T1093='REFERENCIAS RIESGO'!$C$36,13,IF(INFORMACION!$F1093=REFERENCIAS!$C$24,10,7))),0)</f>
        <v>#REF!</v>
      </c>
      <c r="Y1093" s="68">
        <f>+VLOOKUP(M1093,REFERENCIAS!$C:$D,2,0)*VLOOKUP($M$2,PONDERADORES!$A$7:$G$9,7,0)+VLOOKUP(N1093,REFERENCIAS!$C:$D,2,0)*VLOOKUP($N$2,PONDERADORES!$A$7:$G$9,7,0)+VLOOKUP(O1093,REFERENCIAS!$C:$D,2,0)*VLOOKUP($O$2,PONDERADORES!$A$7:$G$9,7,0)</f>
        <v>0.2</v>
      </c>
      <c r="Z1093" s="2">
        <f>+VLOOKUP(IF(R1093&lt;0.1,0,IF(AND(R1093&gt;=0.1,R1093&lt;0.2),0.1,IF(AND(R1093&gt;=0.2,R1093&lt;0.3),0.2,IF(R1093&gt;0.3,0.3,)))),REFERENCIAS!$C:$D,2,0)*VLOOKUP($R$2,PONDERADORES!$A$11:$G$11,7,0)</f>
        <v>15</v>
      </c>
      <c r="AA1093" s="92"/>
      <c r="AB1093" s="95" t="e">
        <f t="shared" ca="1" si="63"/>
        <v>#REF!</v>
      </c>
      <c r="AC1093" s="23" t="e">
        <f ca="1">IF(AB1093&gt;REFERENCIAS!$C$62,REFERENCIAS!$B$62,IF(AND(AB1093&gt;=REFERENCIAS!$C$63,AB1093&lt;REFERENCIAS!$D$63),REFERENCIAS!$B$63,IF(AND(AB1093&gt;REFERENCIAS!$C$64,AB1093&lt;=REFERENCIAS!$D$64),REFERENCIAS!$B$64,IF(AND(AB1093&gt;=REFERENCIAS!$C$65,AB1093&lt;REFERENCIAS!$D$65),REFERENCIAS!$B$65, "Revisar"))))</f>
        <v>#REF!</v>
      </c>
      <c r="AD1093" s="94" t="e">
        <f ca="1">VLOOKUP(AC1093,REFERENCIAS!$B$62:$G$65,4,FALSE)</f>
        <v>#REF!</v>
      </c>
    </row>
    <row r="1094" spans="1:30" ht="17.25" x14ac:dyDescent="0.25">
      <c r="A1094" s="74"/>
      <c r="B1094" s="19"/>
      <c r="C1094" s="19"/>
      <c r="D1094" s="50"/>
      <c r="E1094" s="73"/>
      <c r="F1094" s="74"/>
      <c r="G1094" s="9"/>
      <c r="H1094" s="48"/>
      <c r="I1094" s="49">
        <f t="shared" ca="1" si="65"/>
        <v>2022</v>
      </c>
      <c r="J1094" s="22">
        <f t="shared" ca="1" si="64"/>
        <v>1</v>
      </c>
      <c r="K1094" s="19"/>
      <c r="L1094" s="73"/>
      <c r="M1094" s="74"/>
      <c r="N1094" s="19"/>
      <c r="O1094" s="73"/>
      <c r="P1094" s="82">
        <v>1</v>
      </c>
      <c r="Q1094" s="24">
        <v>1</v>
      </c>
      <c r="R1094" s="81">
        <f t="shared" ref="R1094:R1157" si="66">+Q1094/P1094</f>
        <v>1</v>
      </c>
      <c r="S1094" s="87"/>
      <c r="T1094" s="19"/>
      <c r="U1094" s="25"/>
      <c r="V1094" s="25"/>
      <c r="W1094" s="81"/>
      <c r="X1094" s="91" t="e">
        <f ca="1">+VLOOKUP(#REF!,REFERENCIAS!$C:$D,2,0)*VLOOKUP(#REF!,PONDERADORES!A:P,IF(AND(INFORMACION!$T1094='REFERENCIAS RIESGO'!$C$36,INFORMACION!$F1094=REFERENCIAS!$C$24),16,IF(INFORMACION!$T1094='REFERENCIAS RIESGO'!$C$36,13,IF(INFORMACION!$F1094=REFERENCIAS!$C$24,10,7))),0)+VLOOKUP(K1094,REFERENCIAS!$C:$D,2,0)*VLOOKUP($K$2,PONDERADORES!A:P,IF(AND(INFORMACION!$T1094='REFERENCIAS RIESGO'!$C$36,INFORMACION!$F1094=REFERENCIAS!$C$24),16,IF(INFORMACION!$T1094='REFERENCIAS RIESGO'!$C$36,13,IF(INFORMACION!$F1094=REFERENCIAS!$C$24,10,7))),0)+VLOOKUP(L1094,REFERENCIAS!$C:$D,2,0)*VLOOKUP($L$2,PONDERADORES!A:P,IF(AND(INFORMACION!$T1094='REFERENCIAS RIESGO'!$C$36,INFORMACION!$F1094=REFERENCIAS!$C$24),16,IF(INFORMACION!$T1094='REFERENCIAS RIESGO'!$C$36,13,IF(INFORMACION!$F1094=REFERENCIAS!$C$24,10,7))),0)+VLOOKUP(F1094,REFERENCIAS!$C:$D,2,0)*VLOOKUP($F$2,PONDERADORES!A:P,IF(AND(INFORMACION!$T1094='REFERENCIAS RIESGO'!$C$36,INFORMACION!$F1094=REFERENCIAS!$C$24),16,IF(INFORMACION!$T1094='REFERENCIAS RIESGO'!$C$36,13,IF(INFORMACION!$F1094=REFERENCIAS!$C$24,10,7))),0)+VLOOKUP(T1094,REFERENCIAS!$C:$D,2,0)*VLOOKUP($T$2,PONDERADORES!A:P,IF(AND(INFORMACION!$T1094='REFERENCIAS RIESGO'!$C$36,INFORMACION!$F1094=REFERENCIAS!$C$24),16,IF(INFORMACION!$T1094='REFERENCIAS RIESGO'!$C$36,13,IF(INFORMACION!$F1094=REFERENCIAS!$C$24,10,7))),0)+VLOOKUP(IF(J1094&lt;=0.2,0.2,IF(AND(J1094&gt;0.2,J1094&lt;=0.4),0.4,IF(AND(J1094&gt;0.4,J1094&lt;=0.6),0.6,IF(AND(J1094&gt;0.6,J1094&lt;=0.8),0.8,IF(AND(J1094&gt;0.8,J1094&lt;=1),1))))),REFERENCIAS!$C:$D,2,0)*VLOOKUP($J$2,PONDERADORES!A:P,IF(AND(INFORMACION!$T1094='REFERENCIAS RIESGO'!$C$36,INFORMACION!$F1094=REFERENCIAS!$C$24),16,IF(INFORMACION!$T1094='REFERENCIAS RIESGO'!$C$36,13,IF(INFORMACION!$F1094=REFERENCIAS!$C$24,10,7))),0)</f>
        <v>#REF!</v>
      </c>
      <c r="Y1094" s="68">
        <f>+VLOOKUP(M1094,REFERENCIAS!$C:$D,2,0)*VLOOKUP($M$2,PONDERADORES!$A$7:$G$9,7,0)+VLOOKUP(N1094,REFERENCIAS!$C:$D,2,0)*VLOOKUP($N$2,PONDERADORES!$A$7:$G$9,7,0)+VLOOKUP(O1094,REFERENCIAS!$C:$D,2,0)*VLOOKUP($O$2,PONDERADORES!$A$7:$G$9,7,0)</f>
        <v>0.2</v>
      </c>
      <c r="Z1094" s="2">
        <f>+VLOOKUP(IF(R1094&lt;0.1,0,IF(AND(R1094&gt;=0.1,R1094&lt;0.2),0.1,IF(AND(R1094&gt;=0.2,R1094&lt;0.3),0.2,IF(R1094&gt;0.3,0.3,)))),REFERENCIAS!$C:$D,2,0)*VLOOKUP($R$2,PONDERADORES!$A$11:$G$11,7,0)</f>
        <v>15</v>
      </c>
      <c r="AA1094" s="92"/>
      <c r="AB1094" s="95" t="e">
        <f t="shared" ref="AB1094:AB1157" ca="1" si="67">+X1094+Y1094+Z1094</f>
        <v>#REF!</v>
      </c>
      <c r="AC1094" s="23" t="e">
        <f ca="1">IF(AB1094&gt;REFERENCIAS!$C$62,REFERENCIAS!$B$62,IF(AND(AB1094&gt;=REFERENCIAS!$C$63,AB1094&lt;REFERENCIAS!$D$63),REFERENCIAS!$B$63,IF(AND(AB1094&gt;REFERENCIAS!$C$64,AB1094&lt;=REFERENCIAS!$D$64),REFERENCIAS!$B$64,IF(AND(AB1094&gt;=REFERENCIAS!$C$65,AB1094&lt;REFERENCIAS!$D$65),REFERENCIAS!$B$65, "Revisar"))))</f>
        <v>#REF!</v>
      </c>
      <c r="AD1094" s="94" t="e">
        <f ca="1">VLOOKUP(AC1094,REFERENCIAS!$B$62:$G$65,4,FALSE)</f>
        <v>#REF!</v>
      </c>
    </row>
    <row r="1095" spans="1:30" ht="17.25" x14ac:dyDescent="0.25">
      <c r="A1095" s="74"/>
      <c r="B1095" s="19"/>
      <c r="C1095" s="19"/>
      <c r="D1095" s="50"/>
      <c r="E1095" s="73"/>
      <c r="F1095" s="74"/>
      <c r="G1095" s="9"/>
      <c r="H1095" s="48"/>
      <c r="I1095" s="49">
        <f t="shared" ca="1" si="65"/>
        <v>2022</v>
      </c>
      <c r="J1095" s="22">
        <f t="shared" ca="1" si="64"/>
        <v>1</v>
      </c>
      <c r="K1095" s="19"/>
      <c r="L1095" s="73"/>
      <c r="M1095" s="74"/>
      <c r="N1095" s="19"/>
      <c r="O1095" s="73"/>
      <c r="P1095" s="82">
        <v>1</v>
      </c>
      <c r="Q1095" s="24">
        <v>1</v>
      </c>
      <c r="R1095" s="81">
        <f t="shared" si="66"/>
        <v>1</v>
      </c>
      <c r="S1095" s="87"/>
      <c r="T1095" s="19"/>
      <c r="U1095" s="25"/>
      <c r="V1095" s="25"/>
      <c r="W1095" s="81"/>
      <c r="X1095" s="91" t="e">
        <f ca="1">+VLOOKUP(#REF!,REFERENCIAS!$C:$D,2,0)*VLOOKUP(#REF!,PONDERADORES!A:P,IF(AND(INFORMACION!$T1095='REFERENCIAS RIESGO'!$C$36,INFORMACION!$F1095=REFERENCIAS!$C$24),16,IF(INFORMACION!$T1095='REFERENCIAS RIESGO'!$C$36,13,IF(INFORMACION!$F1095=REFERENCIAS!$C$24,10,7))),0)+VLOOKUP(K1095,REFERENCIAS!$C:$D,2,0)*VLOOKUP($K$2,PONDERADORES!A:P,IF(AND(INFORMACION!$T1095='REFERENCIAS RIESGO'!$C$36,INFORMACION!$F1095=REFERENCIAS!$C$24),16,IF(INFORMACION!$T1095='REFERENCIAS RIESGO'!$C$36,13,IF(INFORMACION!$F1095=REFERENCIAS!$C$24,10,7))),0)+VLOOKUP(L1095,REFERENCIAS!$C:$D,2,0)*VLOOKUP($L$2,PONDERADORES!A:P,IF(AND(INFORMACION!$T1095='REFERENCIAS RIESGO'!$C$36,INFORMACION!$F1095=REFERENCIAS!$C$24),16,IF(INFORMACION!$T1095='REFERENCIAS RIESGO'!$C$36,13,IF(INFORMACION!$F1095=REFERENCIAS!$C$24,10,7))),0)+VLOOKUP(F1095,REFERENCIAS!$C:$D,2,0)*VLOOKUP($F$2,PONDERADORES!A:P,IF(AND(INFORMACION!$T1095='REFERENCIAS RIESGO'!$C$36,INFORMACION!$F1095=REFERENCIAS!$C$24),16,IF(INFORMACION!$T1095='REFERENCIAS RIESGO'!$C$36,13,IF(INFORMACION!$F1095=REFERENCIAS!$C$24,10,7))),0)+VLOOKUP(T1095,REFERENCIAS!$C:$D,2,0)*VLOOKUP($T$2,PONDERADORES!A:P,IF(AND(INFORMACION!$T1095='REFERENCIAS RIESGO'!$C$36,INFORMACION!$F1095=REFERENCIAS!$C$24),16,IF(INFORMACION!$T1095='REFERENCIAS RIESGO'!$C$36,13,IF(INFORMACION!$F1095=REFERENCIAS!$C$24,10,7))),0)+VLOOKUP(IF(J1095&lt;=0.2,0.2,IF(AND(J1095&gt;0.2,J1095&lt;=0.4),0.4,IF(AND(J1095&gt;0.4,J1095&lt;=0.6),0.6,IF(AND(J1095&gt;0.6,J1095&lt;=0.8),0.8,IF(AND(J1095&gt;0.8,J1095&lt;=1),1))))),REFERENCIAS!$C:$D,2,0)*VLOOKUP($J$2,PONDERADORES!A:P,IF(AND(INFORMACION!$T1095='REFERENCIAS RIESGO'!$C$36,INFORMACION!$F1095=REFERENCIAS!$C$24),16,IF(INFORMACION!$T1095='REFERENCIAS RIESGO'!$C$36,13,IF(INFORMACION!$F1095=REFERENCIAS!$C$24,10,7))),0)</f>
        <v>#REF!</v>
      </c>
      <c r="Y1095" s="68">
        <f>+VLOOKUP(M1095,REFERENCIAS!$C:$D,2,0)*VLOOKUP($M$2,PONDERADORES!$A$7:$G$9,7,0)+VLOOKUP(N1095,REFERENCIAS!$C:$D,2,0)*VLOOKUP($N$2,PONDERADORES!$A$7:$G$9,7,0)+VLOOKUP(O1095,REFERENCIAS!$C:$D,2,0)*VLOOKUP($O$2,PONDERADORES!$A$7:$G$9,7,0)</f>
        <v>0.2</v>
      </c>
      <c r="Z1095" s="2">
        <f>+VLOOKUP(IF(R1095&lt;0.1,0,IF(AND(R1095&gt;=0.1,R1095&lt;0.2),0.1,IF(AND(R1095&gt;=0.2,R1095&lt;0.3),0.2,IF(R1095&gt;0.3,0.3,)))),REFERENCIAS!$C:$D,2,0)*VLOOKUP($R$2,PONDERADORES!$A$11:$G$11,7,0)</f>
        <v>15</v>
      </c>
      <c r="AA1095" s="92"/>
      <c r="AB1095" s="95" t="e">
        <f t="shared" ca="1" si="67"/>
        <v>#REF!</v>
      </c>
      <c r="AC1095" s="23" t="e">
        <f ca="1">IF(AB1095&gt;REFERENCIAS!$C$62,REFERENCIAS!$B$62,IF(AND(AB1095&gt;=REFERENCIAS!$C$63,AB1095&lt;REFERENCIAS!$D$63),REFERENCIAS!$B$63,IF(AND(AB1095&gt;REFERENCIAS!$C$64,AB1095&lt;=REFERENCIAS!$D$64),REFERENCIAS!$B$64,IF(AND(AB1095&gt;=REFERENCIAS!$C$65,AB1095&lt;REFERENCIAS!$D$65),REFERENCIAS!$B$65, "Revisar"))))</f>
        <v>#REF!</v>
      </c>
      <c r="AD1095" s="94" t="e">
        <f ca="1">VLOOKUP(AC1095,REFERENCIAS!$B$62:$G$65,4,FALSE)</f>
        <v>#REF!</v>
      </c>
    </row>
    <row r="1096" spans="1:30" ht="17.25" x14ac:dyDescent="0.25">
      <c r="A1096" s="74"/>
      <c r="B1096" s="19"/>
      <c r="C1096" s="19"/>
      <c r="D1096" s="50"/>
      <c r="E1096" s="73"/>
      <c r="F1096" s="74"/>
      <c r="G1096" s="9"/>
      <c r="H1096" s="48"/>
      <c r="I1096" s="49">
        <f t="shared" ca="1" si="65"/>
        <v>2022</v>
      </c>
      <c r="J1096" s="22">
        <f t="shared" ca="1" si="64"/>
        <v>1</v>
      </c>
      <c r="K1096" s="19"/>
      <c r="L1096" s="73"/>
      <c r="M1096" s="74"/>
      <c r="N1096" s="19"/>
      <c r="O1096" s="73"/>
      <c r="P1096" s="82">
        <v>1</v>
      </c>
      <c r="Q1096" s="24">
        <v>1</v>
      </c>
      <c r="R1096" s="81">
        <f t="shared" si="66"/>
        <v>1</v>
      </c>
      <c r="S1096" s="87"/>
      <c r="T1096" s="19"/>
      <c r="U1096" s="25"/>
      <c r="V1096" s="25"/>
      <c r="W1096" s="81"/>
      <c r="X1096" s="91" t="e">
        <f ca="1">+VLOOKUP(#REF!,REFERENCIAS!$C:$D,2,0)*VLOOKUP(#REF!,PONDERADORES!A:P,IF(AND(INFORMACION!$T1096='REFERENCIAS RIESGO'!$C$36,INFORMACION!$F1096=REFERENCIAS!$C$24),16,IF(INFORMACION!$T1096='REFERENCIAS RIESGO'!$C$36,13,IF(INFORMACION!$F1096=REFERENCIAS!$C$24,10,7))),0)+VLOOKUP(K1096,REFERENCIAS!$C:$D,2,0)*VLOOKUP($K$2,PONDERADORES!A:P,IF(AND(INFORMACION!$T1096='REFERENCIAS RIESGO'!$C$36,INFORMACION!$F1096=REFERENCIAS!$C$24),16,IF(INFORMACION!$T1096='REFERENCIAS RIESGO'!$C$36,13,IF(INFORMACION!$F1096=REFERENCIAS!$C$24,10,7))),0)+VLOOKUP(L1096,REFERENCIAS!$C:$D,2,0)*VLOOKUP($L$2,PONDERADORES!A:P,IF(AND(INFORMACION!$T1096='REFERENCIAS RIESGO'!$C$36,INFORMACION!$F1096=REFERENCIAS!$C$24),16,IF(INFORMACION!$T1096='REFERENCIAS RIESGO'!$C$36,13,IF(INFORMACION!$F1096=REFERENCIAS!$C$24,10,7))),0)+VLOOKUP(F1096,REFERENCIAS!$C:$D,2,0)*VLOOKUP($F$2,PONDERADORES!A:P,IF(AND(INFORMACION!$T1096='REFERENCIAS RIESGO'!$C$36,INFORMACION!$F1096=REFERENCIAS!$C$24),16,IF(INFORMACION!$T1096='REFERENCIAS RIESGO'!$C$36,13,IF(INFORMACION!$F1096=REFERENCIAS!$C$24,10,7))),0)+VLOOKUP(T1096,REFERENCIAS!$C:$D,2,0)*VLOOKUP($T$2,PONDERADORES!A:P,IF(AND(INFORMACION!$T1096='REFERENCIAS RIESGO'!$C$36,INFORMACION!$F1096=REFERENCIAS!$C$24),16,IF(INFORMACION!$T1096='REFERENCIAS RIESGO'!$C$36,13,IF(INFORMACION!$F1096=REFERENCIAS!$C$24,10,7))),0)+VLOOKUP(IF(J1096&lt;=0.2,0.2,IF(AND(J1096&gt;0.2,J1096&lt;=0.4),0.4,IF(AND(J1096&gt;0.4,J1096&lt;=0.6),0.6,IF(AND(J1096&gt;0.6,J1096&lt;=0.8),0.8,IF(AND(J1096&gt;0.8,J1096&lt;=1),1))))),REFERENCIAS!$C:$D,2,0)*VLOOKUP($J$2,PONDERADORES!A:P,IF(AND(INFORMACION!$T1096='REFERENCIAS RIESGO'!$C$36,INFORMACION!$F1096=REFERENCIAS!$C$24),16,IF(INFORMACION!$T1096='REFERENCIAS RIESGO'!$C$36,13,IF(INFORMACION!$F1096=REFERENCIAS!$C$24,10,7))),0)</f>
        <v>#REF!</v>
      </c>
      <c r="Y1096" s="68">
        <f>+VLOOKUP(M1096,REFERENCIAS!$C:$D,2,0)*VLOOKUP($M$2,PONDERADORES!$A$7:$G$9,7,0)+VLOOKUP(N1096,REFERENCIAS!$C:$D,2,0)*VLOOKUP($N$2,PONDERADORES!$A$7:$G$9,7,0)+VLOOKUP(O1096,REFERENCIAS!$C:$D,2,0)*VLOOKUP($O$2,PONDERADORES!$A$7:$G$9,7,0)</f>
        <v>0.2</v>
      </c>
      <c r="Z1096" s="2">
        <f>+VLOOKUP(IF(R1096&lt;0.1,0,IF(AND(R1096&gt;=0.1,R1096&lt;0.2),0.1,IF(AND(R1096&gt;=0.2,R1096&lt;0.3),0.2,IF(R1096&gt;0.3,0.3,)))),REFERENCIAS!$C:$D,2,0)*VLOOKUP($R$2,PONDERADORES!$A$11:$G$11,7,0)</f>
        <v>15</v>
      </c>
      <c r="AA1096" s="92"/>
      <c r="AB1096" s="95" t="e">
        <f t="shared" ca="1" si="67"/>
        <v>#REF!</v>
      </c>
      <c r="AC1096" s="23" t="e">
        <f ca="1">IF(AB1096&gt;REFERENCIAS!$C$62,REFERENCIAS!$B$62,IF(AND(AB1096&gt;=REFERENCIAS!$C$63,AB1096&lt;REFERENCIAS!$D$63),REFERENCIAS!$B$63,IF(AND(AB1096&gt;REFERENCIAS!$C$64,AB1096&lt;=REFERENCIAS!$D$64),REFERENCIAS!$B$64,IF(AND(AB1096&gt;=REFERENCIAS!$C$65,AB1096&lt;REFERENCIAS!$D$65),REFERENCIAS!$B$65, "Revisar"))))</f>
        <v>#REF!</v>
      </c>
      <c r="AD1096" s="94" t="e">
        <f ca="1">VLOOKUP(AC1096,REFERENCIAS!$B$62:$G$65,4,FALSE)</f>
        <v>#REF!</v>
      </c>
    </row>
    <row r="1097" spans="1:30" ht="17.25" x14ac:dyDescent="0.25">
      <c r="A1097" s="74"/>
      <c r="B1097" s="19"/>
      <c r="C1097" s="19"/>
      <c r="D1097" s="50"/>
      <c r="E1097" s="73"/>
      <c r="F1097" s="74"/>
      <c r="G1097" s="9"/>
      <c r="H1097" s="48"/>
      <c r="I1097" s="49">
        <f t="shared" ca="1" si="65"/>
        <v>2022</v>
      </c>
      <c r="J1097" s="22">
        <f t="shared" ca="1" si="64"/>
        <v>1</v>
      </c>
      <c r="K1097" s="19"/>
      <c r="L1097" s="73"/>
      <c r="M1097" s="74"/>
      <c r="N1097" s="19"/>
      <c r="O1097" s="73"/>
      <c r="P1097" s="82">
        <v>1</v>
      </c>
      <c r="Q1097" s="24">
        <v>1</v>
      </c>
      <c r="R1097" s="81">
        <f t="shared" si="66"/>
        <v>1</v>
      </c>
      <c r="S1097" s="87"/>
      <c r="T1097" s="19"/>
      <c r="U1097" s="25"/>
      <c r="V1097" s="25"/>
      <c r="W1097" s="81"/>
      <c r="X1097" s="91" t="e">
        <f ca="1">+VLOOKUP(#REF!,REFERENCIAS!$C:$D,2,0)*VLOOKUP(#REF!,PONDERADORES!A:P,IF(AND(INFORMACION!$T1097='REFERENCIAS RIESGO'!$C$36,INFORMACION!$F1097=REFERENCIAS!$C$24),16,IF(INFORMACION!$T1097='REFERENCIAS RIESGO'!$C$36,13,IF(INFORMACION!$F1097=REFERENCIAS!$C$24,10,7))),0)+VLOOKUP(K1097,REFERENCIAS!$C:$D,2,0)*VLOOKUP($K$2,PONDERADORES!A:P,IF(AND(INFORMACION!$T1097='REFERENCIAS RIESGO'!$C$36,INFORMACION!$F1097=REFERENCIAS!$C$24),16,IF(INFORMACION!$T1097='REFERENCIAS RIESGO'!$C$36,13,IF(INFORMACION!$F1097=REFERENCIAS!$C$24,10,7))),0)+VLOOKUP(L1097,REFERENCIAS!$C:$D,2,0)*VLOOKUP($L$2,PONDERADORES!A:P,IF(AND(INFORMACION!$T1097='REFERENCIAS RIESGO'!$C$36,INFORMACION!$F1097=REFERENCIAS!$C$24),16,IF(INFORMACION!$T1097='REFERENCIAS RIESGO'!$C$36,13,IF(INFORMACION!$F1097=REFERENCIAS!$C$24,10,7))),0)+VLOOKUP(F1097,REFERENCIAS!$C:$D,2,0)*VLOOKUP($F$2,PONDERADORES!A:P,IF(AND(INFORMACION!$T1097='REFERENCIAS RIESGO'!$C$36,INFORMACION!$F1097=REFERENCIAS!$C$24),16,IF(INFORMACION!$T1097='REFERENCIAS RIESGO'!$C$36,13,IF(INFORMACION!$F1097=REFERENCIAS!$C$24,10,7))),0)+VLOOKUP(T1097,REFERENCIAS!$C:$D,2,0)*VLOOKUP($T$2,PONDERADORES!A:P,IF(AND(INFORMACION!$T1097='REFERENCIAS RIESGO'!$C$36,INFORMACION!$F1097=REFERENCIAS!$C$24),16,IF(INFORMACION!$T1097='REFERENCIAS RIESGO'!$C$36,13,IF(INFORMACION!$F1097=REFERENCIAS!$C$24,10,7))),0)+VLOOKUP(IF(J1097&lt;=0.2,0.2,IF(AND(J1097&gt;0.2,J1097&lt;=0.4),0.4,IF(AND(J1097&gt;0.4,J1097&lt;=0.6),0.6,IF(AND(J1097&gt;0.6,J1097&lt;=0.8),0.8,IF(AND(J1097&gt;0.8,J1097&lt;=1),1))))),REFERENCIAS!$C:$D,2,0)*VLOOKUP($J$2,PONDERADORES!A:P,IF(AND(INFORMACION!$T1097='REFERENCIAS RIESGO'!$C$36,INFORMACION!$F1097=REFERENCIAS!$C$24),16,IF(INFORMACION!$T1097='REFERENCIAS RIESGO'!$C$36,13,IF(INFORMACION!$F1097=REFERENCIAS!$C$24,10,7))),0)</f>
        <v>#REF!</v>
      </c>
      <c r="Y1097" s="68">
        <f>+VLOOKUP(M1097,REFERENCIAS!$C:$D,2,0)*VLOOKUP($M$2,PONDERADORES!$A$7:$G$9,7,0)+VLOOKUP(N1097,REFERENCIAS!$C:$D,2,0)*VLOOKUP($N$2,PONDERADORES!$A$7:$G$9,7,0)+VLOOKUP(O1097,REFERENCIAS!$C:$D,2,0)*VLOOKUP($O$2,PONDERADORES!$A$7:$G$9,7,0)</f>
        <v>0.2</v>
      </c>
      <c r="Z1097" s="2">
        <f>+VLOOKUP(IF(R1097&lt;0.1,0,IF(AND(R1097&gt;=0.1,R1097&lt;0.2),0.1,IF(AND(R1097&gt;=0.2,R1097&lt;0.3),0.2,IF(R1097&gt;0.3,0.3,)))),REFERENCIAS!$C:$D,2,0)*VLOOKUP($R$2,PONDERADORES!$A$11:$G$11,7,0)</f>
        <v>15</v>
      </c>
      <c r="AA1097" s="92"/>
      <c r="AB1097" s="95" t="e">
        <f t="shared" ca="1" si="67"/>
        <v>#REF!</v>
      </c>
      <c r="AC1097" s="23" t="e">
        <f ca="1">IF(AB1097&gt;REFERENCIAS!$C$62,REFERENCIAS!$B$62,IF(AND(AB1097&gt;=REFERENCIAS!$C$63,AB1097&lt;REFERENCIAS!$D$63),REFERENCIAS!$B$63,IF(AND(AB1097&gt;REFERENCIAS!$C$64,AB1097&lt;=REFERENCIAS!$D$64),REFERENCIAS!$B$64,IF(AND(AB1097&gt;=REFERENCIAS!$C$65,AB1097&lt;REFERENCIAS!$D$65),REFERENCIAS!$B$65, "Revisar"))))</f>
        <v>#REF!</v>
      </c>
      <c r="AD1097" s="94" t="e">
        <f ca="1">VLOOKUP(AC1097,REFERENCIAS!$B$62:$G$65,4,FALSE)</f>
        <v>#REF!</v>
      </c>
    </row>
    <row r="1098" spans="1:30" ht="17.25" x14ac:dyDescent="0.25">
      <c r="A1098" s="74"/>
      <c r="B1098" s="19"/>
      <c r="C1098" s="19"/>
      <c r="D1098" s="50"/>
      <c r="E1098" s="73"/>
      <c r="F1098" s="74"/>
      <c r="G1098" s="9"/>
      <c r="H1098" s="48"/>
      <c r="I1098" s="49">
        <f t="shared" ca="1" si="65"/>
        <v>2022</v>
      </c>
      <c r="J1098" s="22">
        <f t="shared" ca="1" si="64"/>
        <v>1</v>
      </c>
      <c r="K1098" s="19"/>
      <c r="L1098" s="73"/>
      <c r="M1098" s="74"/>
      <c r="N1098" s="19"/>
      <c r="O1098" s="73"/>
      <c r="P1098" s="82">
        <v>1</v>
      </c>
      <c r="Q1098" s="24">
        <v>1</v>
      </c>
      <c r="R1098" s="81">
        <f t="shared" si="66"/>
        <v>1</v>
      </c>
      <c r="S1098" s="87"/>
      <c r="T1098" s="19"/>
      <c r="U1098" s="25"/>
      <c r="V1098" s="25"/>
      <c r="W1098" s="81"/>
      <c r="X1098" s="91" t="e">
        <f ca="1">+VLOOKUP(#REF!,REFERENCIAS!$C:$D,2,0)*VLOOKUP(#REF!,PONDERADORES!A:P,IF(AND(INFORMACION!$T1098='REFERENCIAS RIESGO'!$C$36,INFORMACION!$F1098=REFERENCIAS!$C$24),16,IF(INFORMACION!$T1098='REFERENCIAS RIESGO'!$C$36,13,IF(INFORMACION!$F1098=REFERENCIAS!$C$24,10,7))),0)+VLOOKUP(K1098,REFERENCIAS!$C:$D,2,0)*VLOOKUP($K$2,PONDERADORES!A:P,IF(AND(INFORMACION!$T1098='REFERENCIAS RIESGO'!$C$36,INFORMACION!$F1098=REFERENCIAS!$C$24),16,IF(INFORMACION!$T1098='REFERENCIAS RIESGO'!$C$36,13,IF(INFORMACION!$F1098=REFERENCIAS!$C$24,10,7))),0)+VLOOKUP(L1098,REFERENCIAS!$C:$D,2,0)*VLOOKUP($L$2,PONDERADORES!A:P,IF(AND(INFORMACION!$T1098='REFERENCIAS RIESGO'!$C$36,INFORMACION!$F1098=REFERENCIAS!$C$24),16,IF(INFORMACION!$T1098='REFERENCIAS RIESGO'!$C$36,13,IF(INFORMACION!$F1098=REFERENCIAS!$C$24,10,7))),0)+VLOOKUP(F1098,REFERENCIAS!$C:$D,2,0)*VLOOKUP($F$2,PONDERADORES!A:P,IF(AND(INFORMACION!$T1098='REFERENCIAS RIESGO'!$C$36,INFORMACION!$F1098=REFERENCIAS!$C$24),16,IF(INFORMACION!$T1098='REFERENCIAS RIESGO'!$C$36,13,IF(INFORMACION!$F1098=REFERENCIAS!$C$24,10,7))),0)+VLOOKUP(T1098,REFERENCIAS!$C:$D,2,0)*VLOOKUP($T$2,PONDERADORES!A:P,IF(AND(INFORMACION!$T1098='REFERENCIAS RIESGO'!$C$36,INFORMACION!$F1098=REFERENCIAS!$C$24),16,IF(INFORMACION!$T1098='REFERENCIAS RIESGO'!$C$36,13,IF(INFORMACION!$F1098=REFERENCIAS!$C$24,10,7))),0)+VLOOKUP(IF(J1098&lt;=0.2,0.2,IF(AND(J1098&gt;0.2,J1098&lt;=0.4),0.4,IF(AND(J1098&gt;0.4,J1098&lt;=0.6),0.6,IF(AND(J1098&gt;0.6,J1098&lt;=0.8),0.8,IF(AND(J1098&gt;0.8,J1098&lt;=1),1))))),REFERENCIAS!$C:$D,2,0)*VLOOKUP($J$2,PONDERADORES!A:P,IF(AND(INFORMACION!$T1098='REFERENCIAS RIESGO'!$C$36,INFORMACION!$F1098=REFERENCIAS!$C$24),16,IF(INFORMACION!$T1098='REFERENCIAS RIESGO'!$C$36,13,IF(INFORMACION!$F1098=REFERENCIAS!$C$24,10,7))),0)</f>
        <v>#REF!</v>
      </c>
      <c r="Y1098" s="68">
        <f>+VLOOKUP(M1098,REFERENCIAS!$C:$D,2,0)*VLOOKUP($M$2,PONDERADORES!$A$7:$G$9,7,0)+VLOOKUP(N1098,REFERENCIAS!$C:$D,2,0)*VLOOKUP($N$2,PONDERADORES!$A$7:$G$9,7,0)+VLOOKUP(O1098,REFERENCIAS!$C:$D,2,0)*VLOOKUP($O$2,PONDERADORES!$A$7:$G$9,7,0)</f>
        <v>0.2</v>
      </c>
      <c r="Z1098" s="2">
        <f>+VLOOKUP(IF(R1098&lt;0.1,0,IF(AND(R1098&gt;=0.1,R1098&lt;0.2),0.1,IF(AND(R1098&gt;=0.2,R1098&lt;0.3),0.2,IF(R1098&gt;0.3,0.3,)))),REFERENCIAS!$C:$D,2,0)*VLOOKUP($R$2,PONDERADORES!$A$11:$G$11,7,0)</f>
        <v>15</v>
      </c>
      <c r="AA1098" s="92"/>
      <c r="AB1098" s="95" t="e">
        <f t="shared" ca="1" si="67"/>
        <v>#REF!</v>
      </c>
      <c r="AC1098" s="23" t="e">
        <f ca="1">IF(AB1098&gt;REFERENCIAS!$C$62,REFERENCIAS!$B$62,IF(AND(AB1098&gt;=REFERENCIAS!$C$63,AB1098&lt;REFERENCIAS!$D$63),REFERENCIAS!$B$63,IF(AND(AB1098&gt;REFERENCIAS!$C$64,AB1098&lt;=REFERENCIAS!$D$64),REFERENCIAS!$B$64,IF(AND(AB1098&gt;=REFERENCIAS!$C$65,AB1098&lt;REFERENCIAS!$D$65),REFERENCIAS!$B$65, "Revisar"))))</f>
        <v>#REF!</v>
      </c>
      <c r="AD1098" s="94" t="e">
        <f ca="1">VLOOKUP(AC1098,REFERENCIAS!$B$62:$G$65,4,FALSE)</f>
        <v>#REF!</v>
      </c>
    </row>
    <row r="1099" spans="1:30" ht="17.25" x14ac:dyDescent="0.25">
      <c r="A1099" s="74"/>
      <c r="B1099" s="19"/>
      <c r="C1099" s="19"/>
      <c r="D1099" s="50"/>
      <c r="E1099" s="73"/>
      <c r="F1099" s="74"/>
      <c r="G1099" s="9"/>
      <c r="H1099" s="48"/>
      <c r="I1099" s="49">
        <f t="shared" ca="1" si="65"/>
        <v>2022</v>
      </c>
      <c r="J1099" s="22">
        <f t="shared" ca="1" si="64"/>
        <v>1</v>
      </c>
      <c r="K1099" s="19"/>
      <c r="L1099" s="73"/>
      <c r="M1099" s="74"/>
      <c r="N1099" s="19"/>
      <c r="O1099" s="73"/>
      <c r="P1099" s="82">
        <v>1</v>
      </c>
      <c r="Q1099" s="24">
        <v>1</v>
      </c>
      <c r="R1099" s="81">
        <f t="shared" si="66"/>
        <v>1</v>
      </c>
      <c r="S1099" s="87"/>
      <c r="T1099" s="19"/>
      <c r="U1099" s="25"/>
      <c r="V1099" s="25"/>
      <c r="W1099" s="81"/>
      <c r="X1099" s="91" t="e">
        <f ca="1">+VLOOKUP(#REF!,REFERENCIAS!$C:$D,2,0)*VLOOKUP(#REF!,PONDERADORES!A:P,IF(AND(INFORMACION!$T1099='REFERENCIAS RIESGO'!$C$36,INFORMACION!$F1099=REFERENCIAS!$C$24),16,IF(INFORMACION!$T1099='REFERENCIAS RIESGO'!$C$36,13,IF(INFORMACION!$F1099=REFERENCIAS!$C$24,10,7))),0)+VLOOKUP(K1099,REFERENCIAS!$C:$D,2,0)*VLOOKUP($K$2,PONDERADORES!A:P,IF(AND(INFORMACION!$T1099='REFERENCIAS RIESGO'!$C$36,INFORMACION!$F1099=REFERENCIAS!$C$24),16,IF(INFORMACION!$T1099='REFERENCIAS RIESGO'!$C$36,13,IF(INFORMACION!$F1099=REFERENCIAS!$C$24,10,7))),0)+VLOOKUP(L1099,REFERENCIAS!$C:$D,2,0)*VLOOKUP($L$2,PONDERADORES!A:P,IF(AND(INFORMACION!$T1099='REFERENCIAS RIESGO'!$C$36,INFORMACION!$F1099=REFERENCIAS!$C$24),16,IF(INFORMACION!$T1099='REFERENCIAS RIESGO'!$C$36,13,IF(INFORMACION!$F1099=REFERENCIAS!$C$24,10,7))),0)+VLOOKUP(F1099,REFERENCIAS!$C:$D,2,0)*VLOOKUP($F$2,PONDERADORES!A:P,IF(AND(INFORMACION!$T1099='REFERENCIAS RIESGO'!$C$36,INFORMACION!$F1099=REFERENCIAS!$C$24),16,IF(INFORMACION!$T1099='REFERENCIAS RIESGO'!$C$36,13,IF(INFORMACION!$F1099=REFERENCIAS!$C$24,10,7))),0)+VLOOKUP(T1099,REFERENCIAS!$C:$D,2,0)*VLOOKUP($T$2,PONDERADORES!A:P,IF(AND(INFORMACION!$T1099='REFERENCIAS RIESGO'!$C$36,INFORMACION!$F1099=REFERENCIAS!$C$24),16,IF(INFORMACION!$T1099='REFERENCIAS RIESGO'!$C$36,13,IF(INFORMACION!$F1099=REFERENCIAS!$C$24,10,7))),0)+VLOOKUP(IF(J1099&lt;=0.2,0.2,IF(AND(J1099&gt;0.2,J1099&lt;=0.4),0.4,IF(AND(J1099&gt;0.4,J1099&lt;=0.6),0.6,IF(AND(J1099&gt;0.6,J1099&lt;=0.8),0.8,IF(AND(J1099&gt;0.8,J1099&lt;=1),1))))),REFERENCIAS!$C:$D,2,0)*VLOOKUP($J$2,PONDERADORES!A:P,IF(AND(INFORMACION!$T1099='REFERENCIAS RIESGO'!$C$36,INFORMACION!$F1099=REFERENCIAS!$C$24),16,IF(INFORMACION!$T1099='REFERENCIAS RIESGO'!$C$36,13,IF(INFORMACION!$F1099=REFERENCIAS!$C$24,10,7))),0)</f>
        <v>#REF!</v>
      </c>
      <c r="Y1099" s="68">
        <f>+VLOOKUP(M1099,REFERENCIAS!$C:$D,2,0)*VLOOKUP($M$2,PONDERADORES!$A$7:$G$9,7,0)+VLOOKUP(N1099,REFERENCIAS!$C:$D,2,0)*VLOOKUP($N$2,PONDERADORES!$A$7:$G$9,7,0)+VLOOKUP(O1099,REFERENCIAS!$C:$D,2,0)*VLOOKUP($O$2,PONDERADORES!$A$7:$G$9,7,0)</f>
        <v>0.2</v>
      </c>
      <c r="Z1099" s="2">
        <f>+VLOOKUP(IF(R1099&lt;0.1,0,IF(AND(R1099&gt;=0.1,R1099&lt;0.2),0.1,IF(AND(R1099&gt;=0.2,R1099&lt;0.3),0.2,IF(R1099&gt;0.3,0.3,)))),REFERENCIAS!$C:$D,2,0)*VLOOKUP($R$2,PONDERADORES!$A$11:$G$11,7,0)</f>
        <v>15</v>
      </c>
      <c r="AA1099" s="92"/>
      <c r="AB1099" s="95" t="e">
        <f t="shared" ca="1" si="67"/>
        <v>#REF!</v>
      </c>
      <c r="AC1099" s="23" t="e">
        <f ca="1">IF(AB1099&gt;REFERENCIAS!$C$62,REFERENCIAS!$B$62,IF(AND(AB1099&gt;=REFERENCIAS!$C$63,AB1099&lt;REFERENCIAS!$D$63),REFERENCIAS!$B$63,IF(AND(AB1099&gt;REFERENCIAS!$C$64,AB1099&lt;=REFERENCIAS!$D$64),REFERENCIAS!$B$64,IF(AND(AB1099&gt;=REFERENCIAS!$C$65,AB1099&lt;REFERENCIAS!$D$65),REFERENCIAS!$B$65, "Revisar"))))</f>
        <v>#REF!</v>
      </c>
      <c r="AD1099" s="94" t="e">
        <f ca="1">VLOOKUP(AC1099,REFERENCIAS!$B$62:$G$65,4,FALSE)</f>
        <v>#REF!</v>
      </c>
    </row>
    <row r="1100" spans="1:30" ht="17.25" x14ac:dyDescent="0.25">
      <c r="A1100" s="74"/>
      <c r="B1100" s="19"/>
      <c r="C1100" s="19"/>
      <c r="D1100" s="50"/>
      <c r="E1100" s="73"/>
      <c r="F1100" s="74"/>
      <c r="G1100" s="9"/>
      <c r="H1100" s="48"/>
      <c r="I1100" s="49">
        <f t="shared" ca="1" si="65"/>
        <v>2022</v>
      </c>
      <c r="J1100" s="22">
        <f t="shared" ca="1" si="64"/>
        <v>1</v>
      </c>
      <c r="K1100" s="19"/>
      <c r="L1100" s="73"/>
      <c r="M1100" s="74"/>
      <c r="N1100" s="19"/>
      <c r="O1100" s="73"/>
      <c r="P1100" s="82">
        <v>1</v>
      </c>
      <c r="Q1100" s="24">
        <v>1</v>
      </c>
      <c r="R1100" s="81">
        <f t="shared" si="66"/>
        <v>1</v>
      </c>
      <c r="S1100" s="87"/>
      <c r="T1100" s="19"/>
      <c r="U1100" s="25"/>
      <c r="V1100" s="25"/>
      <c r="W1100" s="81"/>
      <c r="X1100" s="91" t="e">
        <f ca="1">+VLOOKUP(#REF!,REFERENCIAS!$C:$D,2,0)*VLOOKUP(#REF!,PONDERADORES!A:P,IF(AND(INFORMACION!$T1100='REFERENCIAS RIESGO'!$C$36,INFORMACION!$F1100=REFERENCIAS!$C$24),16,IF(INFORMACION!$T1100='REFERENCIAS RIESGO'!$C$36,13,IF(INFORMACION!$F1100=REFERENCIAS!$C$24,10,7))),0)+VLOOKUP(K1100,REFERENCIAS!$C:$D,2,0)*VLOOKUP($K$2,PONDERADORES!A:P,IF(AND(INFORMACION!$T1100='REFERENCIAS RIESGO'!$C$36,INFORMACION!$F1100=REFERENCIAS!$C$24),16,IF(INFORMACION!$T1100='REFERENCIAS RIESGO'!$C$36,13,IF(INFORMACION!$F1100=REFERENCIAS!$C$24,10,7))),0)+VLOOKUP(L1100,REFERENCIAS!$C:$D,2,0)*VLOOKUP($L$2,PONDERADORES!A:P,IF(AND(INFORMACION!$T1100='REFERENCIAS RIESGO'!$C$36,INFORMACION!$F1100=REFERENCIAS!$C$24),16,IF(INFORMACION!$T1100='REFERENCIAS RIESGO'!$C$36,13,IF(INFORMACION!$F1100=REFERENCIAS!$C$24,10,7))),0)+VLOOKUP(F1100,REFERENCIAS!$C:$D,2,0)*VLOOKUP($F$2,PONDERADORES!A:P,IF(AND(INFORMACION!$T1100='REFERENCIAS RIESGO'!$C$36,INFORMACION!$F1100=REFERENCIAS!$C$24),16,IF(INFORMACION!$T1100='REFERENCIAS RIESGO'!$C$36,13,IF(INFORMACION!$F1100=REFERENCIAS!$C$24,10,7))),0)+VLOOKUP(T1100,REFERENCIAS!$C:$D,2,0)*VLOOKUP($T$2,PONDERADORES!A:P,IF(AND(INFORMACION!$T1100='REFERENCIAS RIESGO'!$C$36,INFORMACION!$F1100=REFERENCIAS!$C$24),16,IF(INFORMACION!$T1100='REFERENCIAS RIESGO'!$C$36,13,IF(INFORMACION!$F1100=REFERENCIAS!$C$24,10,7))),0)+VLOOKUP(IF(J1100&lt;=0.2,0.2,IF(AND(J1100&gt;0.2,J1100&lt;=0.4),0.4,IF(AND(J1100&gt;0.4,J1100&lt;=0.6),0.6,IF(AND(J1100&gt;0.6,J1100&lt;=0.8),0.8,IF(AND(J1100&gt;0.8,J1100&lt;=1),1))))),REFERENCIAS!$C:$D,2,0)*VLOOKUP($J$2,PONDERADORES!A:P,IF(AND(INFORMACION!$T1100='REFERENCIAS RIESGO'!$C$36,INFORMACION!$F1100=REFERENCIAS!$C$24),16,IF(INFORMACION!$T1100='REFERENCIAS RIESGO'!$C$36,13,IF(INFORMACION!$F1100=REFERENCIAS!$C$24,10,7))),0)</f>
        <v>#REF!</v>
      </c>
      <c r="Y1100" s="68">
        <f>+VLOOKUP(M1100,REFERENCIAS!$C:$D,2,0)*VLOOKUP($M$2,PONDERADORES!$A$7:$G$9,7,0)+VLOOKUP(N1100,REFERENCIAS!$C:$D,2,0)*VLOOKUP($N$2,PONDERADORES!$A$7:$G$9,7,0)+VLOOKUP(O1100,REFERENCIAS!$C:$D,2,0)*VLOOKUP($O$2,PONDERADORES!$A$7:$G$9,7,0)</f>
        <v>0.2</v>
      </c>
      <c r="Z1100" s="2">
        <f>+VLOOKUP(IF(R1100&lt;0.1,0,IF(AND(R1100&gt;=0.1,R1100&lt;0.2),0.1,IF(AND(R1100&gt;=0.2,R1100&lt;0.3),0.2,IF(R1100&gt;0.3,0.3,)))),REFERENCIAS!$C:$D,2,0)*VLOOKUP($R$2,PONDERADORES!$A$11:$G$11,7,0)</f>
        <v>15</v>
      </c>
      <c r="AA1100" s="92"/>
      <c r="AB1100" s="95" t="e">
        <f t="shared" ca="1" si="67"/>
        <v>#REF!</v>
      </c>
      <c r="AC1100" s="23" t="e">
        <f ca="1">IF(AB1100&gt;REFERENCIAS!$C$62,REFERENCIAS!$B$62,IF(AND(AB1100&gt;=REFERENCIAS!$C$63,AB1100&lt;REFERENCIAS!$D$63),REFERENCIAS!$B$63,IF(AND(AB1100&gt;REFERENCIAS!$C$64,AB1100&lt;=REFERENCIAS!$D$64),REFERENCIAS!$B$64,IF(AND(AB1100&gt;=REFERENCIAS!$C$65,AB1100&lt;REFERENCIAS!$D$65),REFERENCIAS!$B$65, "Revisar"))))</f>
        <v>#REF!</v>
      </c>
      <c r="AD1100" s="94" t="e">
        <f ca="1">VLOOKUP(AC1100,REFERENCIAS!$B$62:$G$65,4,FALSE)</f>
        <v>#REF!</v>
      </c>
    </row>
    <row r="1101" spans="1:30" ht="17.25" x14ac:dyDescent="0.25">
      <c r="A1101" s="74"/>
      <c r="B1101" s="19"/>
      <c r="C1101" s="19"/>
      <c r="D1101" s="50"/>
      <c r="E1101" s="73"/>
      <c r="F1101" s="74"/>
      <c r="G1101" s="9"/>
      <c r="H1101" s="48"/>
      <c r="I1101" s="49">
        <f t="shared" ca="1" si="65"/>
        <v>2022</v>
      </c>
      <c r="J1101" s="22">
        <f t="shared" ca="1" si="64"/>
        <v>1</v>
      </c>
      <c r="K1101" s="19"/>
      <c r="L1101" s="73"/>
      <c r="M1101" s="74"/>
      <c r="N1101" s="19"/>
      <c r="O1101" s="73"/>
      <c r="P1101" s="82">
        <v>1</v>
      </c>
      <c r="Q1101" s="24">
        <v>1</v>
      </c>
      <c r="R1101" s="81">
        <f t="shared" si="66"/>
        <v>1</v>
      </c>
      <c r="S1101" s="87"/>
      <c r="T1101" s="19"/>
      <c r="U1101" s="25"/>
      <c r="V1101" s="25"/>
      <c r="W1101" s="81"/>
      <c r="X1101" s="91" t="e">
        <f ca="1">+VLOOKUP(#REF!,REFERENCIAS!$C:$D,2,0)*VLOOKUP(#REF!,PONDERADORES!A:P,IF(AND(INFORMACION!$T1101='REFERENCIAS RIESGO'!$C$36,INFORMACION!$F1101=REFERENCIAS!$C$24),16,IF(INFORMACION!$T1101='REFERENCIAS RIESGO'!$C$36,13,IF(INFORMACION!$F1101=REFERENCIAS!$C$24,10,7))),0)+VLOOKUP(K1101,REFERENCIAS!$C:$D,2,0)*VLOOKUP($K$2,PONDERADORES!A:P,IF(AND(INFORMACION!$T1101='REFERENCIAS RIESGO'!$C$36,INFORMACION!$F1101=REFERENCIAS!$C$24),16,IF(INFORMACION!$T1101='REFERENCIAS RIESGO'!$C$36,13,IF(INFORMACION!$F1101=REFERENCIAS!$C$24,10,7))),0)+VLOOKUP(L1101,REFERENCIAS!$C:$D,2,0)*VLOOKUP($L$2,PONDERADORES!A:P,IF(AND(INFORMACION!$T1101='REFERENCIAS RIESGO'!$C$36,INFORMACION!$F1101=REFERENCIAS!$C$24),16,IF(INFORMACION!$T1101='REFERENCIAS RIESGO'!$C$36,13,IF(INFORMACION!$F1101=REFERENCIAS!$C$24,10,7))),0)+VLOOKUP(F1101,REFERENCIAS!$C:$D,2,0)*VLOOKUP($F$2,PONDERADORES!A:P,IF(AND(INFORMACION!$T1101='REFERENCIAS RIESGO'!$C$36,INFORMACION!$F1101=REFERENCIAS!$C$24),16,IF(INFORMACION!$T1101='REFERENCIAS RIESGO'!$C$36,13,IF(INFORMACION!$F1101=REFERENCIAS!$C$24,10,7))),0)+VLOOKUP(T1101,REFERENCIAS!$C:$D,2,0)*VLOOKUP($T$2,PONDERADORES!A:P,IF(AND(INFORMACION!$T1101='REFERENCIAS RIESGO'!$C$36,INFORMACION!$F1101=REFERENCIAS!$C$24),16,IF(INFORMACION!$T1101='REFERENCIAS RIESGO'!$C$36,13,IF(INFORMACION!$F1101=REFERENCIAS!$C$24,10,7))),0)+VLOOKUP(IF(J1101&lt;=0.2,0.2,IF(AND(J1101&gt;0.2,J1101&lt;=0.4),0.4,IF(AND(J1101&gt;0.4,J1101&lt;=0.6),0.6,IF(AND(J1101&gt;0.6,J1101&lt;=0.8),0.8,IF(AND(J1101&gt;0.8,J1101&lt;=1),1))))),REFERENCIAS!$C:$D,2,0)*VLOOKUP($J$2,PONDERADORES!A:P,IF(AND(INFORMACION!$T1101='REFERENCIAS RIESGO'!$C$36,INFORMACION!$F1101=REFERENCIAS!$C$24),16,IF(INFORMACION!$T1101='REFERENCIAS RIESGO'!$C$36,13,IF(INFORMACION!$F1101=REFERENCIAS!$C$24,10,7))),0)</f>
        <v>#REF!</v>
      </c>
      <c r="Y1101" s="68">
        <f>+VLOOKUP(M1101,REFERENCIAS!$C:$D,2,0)*VLOOKUP($M$2,PONDERADORES!$A$7:$G$9,7,0)+VLOOKUP(N1101,REFERENCIAS!$C:$D,2,0)*VLOOKUP($N$2,PONDERADORES!$A$7:$G$9,7,0)+VLOOKUP(O1101,REFERENCIAS!$C:$D,2,0)*VLOOKUP($O$2,PONDERADORES!$A$7:$G$9,7,0)</f>
        <v>0.2</v>
      </c>
      <c r="Z1101" s="2">
        <f>+VLOOKUP(IF(R1101&lt;0.1,0,IF(AND(R1101&gt;=0.1,R1101&lt;0.2),0.1,IF(AND(R1101&gt;=0.2,R1101&lt;0.3),0.2,IF(R1101&gt;0.3,0.3,)))),REFERENCIAS!$C:$D,2,0)*VLOOKUP($R$2,PONDERADORES!$A$11:$G$11,7,0)</f>
        <v>15</v>
      </c>
      <c r="AA1101" s="92"/>
      <c r="AB1101" s="95" t="e">
        <f t="shared" ca="1" si="67"/>
        <v>#REF!</v>
      </c>
      <c r="AC1101" s="23" t="e">
        <f ca="1">IF(AB1101&gt;REFERENCIAS!$C$62,REFERENCIAS!$B$62,IF(AND(AB1101&gt;=REFERENCIAS!$C$63,AB1101&lt;REFERENCIAS!$D$63),REFERENCIAS!$B$63,IF(AND(AB1101&gt;REFERENCIAS!$C$64,AB1101&lt;=REFERENCIAS!$D$64),REFERENCIAS!$B$64,IF(AND(AB1101&gt;=REFERENCIAS!$C$65,AB1101&lt;REFERENCIAS!$D$65),REFERENCIAS!$B$65, "Revisar"))))</f>
        <v>#REF!</v>
      </c>
      <c r="AD1101" s="94" t="e">
        <f ca="1">VLOOKUP(AC1101,REFERENCIAS!$B$62:$G$65,4,FALSE)</f>
        <v>#REF!</v>
      </c>
    </row>
    <row r="1102" spans="1:30" ht="17.25" x14ac:dyDescent="0.25">
      <c r="A1102" s="74"/>
      <c r="B1102" s="19"/>
      <c r="C1102" s="19"/>
      <c r="D1102" s="50"/>
      <c r="E1102" s="73"/>
      <c r="F1102" s="74"/>
      <c r="G1102" s="9"/>
      <c r="H1102" s="48"/>
      <c r="I1102" s="49">
        <f t="shared" ca="1" si="65"/>
        <v>2022</v>
      </c>
      <c r="J1102" s="22">
        <f t="shared" ca="1" si="64"/>
        <v>1</v>
      </c>
      <c r="K1102" s="19"/>
      <c r="L1102" s="73"/>
      <c r="M1102" s="74"/>
      <c r="N1102" s="19"/>
      <c r="O1102" s="73"/>
      <c r="P1102" s="82">
        <v>1</v>
      </c>
      <c r="Q1102" s="24">
        <v>1</v>
      </c>
      <c r="R1102" s="81">
        <f t="shared" si="66"/>
        <v>1</v>
      </c>
      <c r="S1102" s="87"/>
      <c r="T1102" s="19"/>
      <c r="U1102" s="25"/>
      <c r="V1102" s="25"/>
      <c r="W1102" s="81"/>
      <c r="X1102" s="91" t="e">
        <f ca="1">+VLOOKUP(#REF!,REFERENCIAS!$C:$D,2,0)*VLOOKUP(#REF!,PONDERADORES!A:P,IF(AND(INFORMACION!$T1102='REFERENCIAS RIESGO'!$C$36,INFORMACION!$F1102=REFERENCIAS!$C$24),16,IF(INFORMACION!$T1102='REFERENCIAS RIESGO'!$C$36,13,IF(INFORMACION!$F1102=REFERENCIAS!$C$24,10,7))),0)+VLOOKUP(K1102,REFERENCIAS!$C:$D,2,0)*VLOOKUP($K$2,PONDERADORES!A:P,IF(AND(INFORMACION!$T1102='REFERENCIAS RIESGO'!$C$36,INFORMACION!$F1102=REFERENCIAS!$C$24),16,IF(INFORMACION!$T1102='REFERENCIAS RIESGO'!$C$36,13,IF(INFORMACION!$F1102=REFERENCIAS!$C$24,10,7))),0)+VLOOKUP(L1102,REFERENCIAS!$C:$D,2,0)*VLOOKUP($L$2,PONDERADORES!A:P,IF(AND(INFORMACION!$T1102='REFERENCIAS RIESGO'!$C$36,INFORMACION!$F1102=REFERENCIAS!$C$24),16,IF(INFORMACION!$T1102='REFERENCIAS RIESGO'!$C$36,13,IF(INFORMACION!$F1102=REFERENCIAS!$C$24,10,7))),0)+VLOOKUP(F1102,REFERENCIAS!$C:$D,2,0)*VLOOKUP($F$2,PONDERADORES!A:P,IF(AND(INFORMACION!$T1102='REFERENCIAS RIESGO'!$C$36,INFORMACION!$F1102=REFERENCIAS!$C$24),16,IF(INFORMACION!$T1102='REFERENCIAS RIESGO'!$C$36,13,IF(INFORMACION!$F1102=REFERENCIAS!$C$24,10,7))),0)+VLOOKUP(T1102,REFERENCIAS!$C:$D,2,0)*VLOOKUP($T$2,PONDERADORES!A:P,IF(AND(INFORMACION!$T1102='REFERENCIAS RIESGO'!$C$36,INFORMACION!$F1102=REFERENCIAS!$C$24),16,IF(INFORMACION!$T1102='REFERENCIAS RIESGO'!$C$36,13,IF(INFORMACION!$F1102=REFERENCIAS!$C$24,10,7))),0)+VLOOKUP(IF(J1102&lt;=0.2,0.2,IF(AND(J1102&gt;0.2,J1102&lt;=0.4),0.4,IF(AND(J1102&gt;0.4,J1102&lt;=0.6),0.6,IF(AND(J1102&gt;0.6,J1102&lt;=0.8),0.8,IF(AND(J1102&gt;0.8,J1102&lt;=1),1))))),REFERENCIAS!$C:$D,2,0)*VLOOKUP($J$2,PONDERADORES!A:P,IF(AND(INFORMACION!$T1102='REFERENCIAS RIESGO'!$C$36,INFORMACION!$F1102=REFERENCIAS!$C$24),16,IF(INFORMACION!$T1102='REFERENCIAS RIESGO'!$C$36,13,IF(INFORMACION!$F1102=REFERENCIAS!$C$24,10,7))),0)</f>
        <v>#REF!</v>
      </c>
      <c r="Y1102" s="68">
        <f>+VLOOKUP(M1102,REFERENCIAS!$C:$D,2,0)*VLOOKUP($M$2,PONDERADORES!$A$7:$G$9,7,0)+VLOOKUP(N1102,REFERENCIAS!$C:$D,2,0)*VLOOKUP($N$2,PONDERADORES!$A$7:$G$9,7,0)+VLOOKUP(O1102,REFERENCIAS!$C:$D,2,0)*VLOOKUP($O$2,PONDERADORES!$A$7:$G$9,7,0)</f>
        <v>0.2</v>
      </c>
      <c r="Z1102" s="2">
        <f>+VLOOKUP(IF(R1102&lt;0.1,0,IF(AND(R1102&gt;=0.1,R1102&lt;0.2),0.1,IF(AND(R1102&gt;=0.2,R1102&lt;0.3),0.2,IF(R1102&gt;0.3,0.3,)))),REFERENCIAS!$C:$D,2,0)*VLOOKUP($R$2,PONDERADORES!$A$11:$G$11,7,0)</f>
        <v>15</v>
      </c>
      <c r="AA1102" s="92"/>
      <c r="AB1102" s="95" t="e">
        <f t="shared" ca="1" si="67"/>
        <v>#REF!</v>
      </c>
      <c r="AC1102" s="23" t="e">
        <f ca="1">IF(AB1102&gt;REFERENCIAS!$C$62,REFERENCIAS!$B$62,IF(AND(AB1102&gt;=REFERENCIAS!$C$63,AB1102&lt;REFERENCIAS!$D$63),REFERENCIAS!$B$63,IF(AND(AB1102&gt;REFERENCIAS!$C$64,AB1102&lt;=REFERENCIAS!$D$64),REFERENCIAS!$B$64,IF(AND(AB1102&gt;=REFERENCIAS!$C$65,AB1102&lt;REFERENCIAS!$D$65),REFERENCIAS!$B$65, "Revisar"))))</f>
        <v>#REF!</v>
      </c>
      <c r="AD1102" s="94" t="e">
        <f ca="1">VLOOKUP(AC1102,REFERENCIAS!$B$62:$G$65,4,FALSE)</f>
        <v>#REF!</v>
      </c>
    </row>
    <row r="1103" spans="1:30" ht="17.25" x14ac:dyDescent="0.25">
      <c r="A1103" s="74"/>
      <c r="B1103" s="19"/>
      <c r="C1103" s="19"/>
      <c r="D1103" s="50"/>
      <c r="E1103" s="73"/>
      <c r="F1103" s="74"/>
      <c r="G1103" s="9"/>
      <c r="H1103" s="48"/>
      <c r="I1103" s="49">
        <f t="shared" ca="1" si="65"/>
        <v>2022</v>
      </c>
      <c r="J1103" s="22">
        <f t="shared" ca="1" si="64"/>
        <v>1</v>
      </c>
      <c r="K1103" s="19"/>
      <c r="L1103" s="73"/>
      <c r="M1103" s="74"/>
      <c r="N1103" s="19"/>
      <c r="O1103" s="73"/>
      <c r="P1103" s="82">
        <v>1</v>
      </c>
      <c r="Q1103" s="24">
        <v>1</v>
      </c>
      <c r="R1103" s="81">
        <f t="shared" si="66"/>
        <v>1</v>
      </c>
      <c r="S1103" s="87"/>
      <c r="T1103" s="19"/>
      <c r="U1103" s="25"/>
      <c r="V1103" s="25"/>
      <c r="W1103" s="81"/>
      <c r="X1103" s="91" t="e">
        <f ca="1">+VLOOKUP(#REF!,REFERENCIAS!$C:$D,2,0)*VLOOKUP(#REF!,PONDERADORES!A:P,IF(AND(INFORMACION!$T1103='REFERENCIAS RIESGO'!$C$36,INFORMACION!$F1103=REFERENCIAS!$C$24),16,IF(INFORMACION!$T1103='REFERENCIAS RIESGO'!$C$36,13,IF(INFORMACION!$F1103=REFERENCIAS!$C$24,10,7))),0)+VLOOKUP(K1103,REFERENCIAS!$C:$D,2,0)*VLOOKUP($K$2,PONDERADORES!A:P,IF(AND(INFORMACION!$T1103='REFERENCIAS RIESGO'!$C$36,INFORMACION!$F1103=REFERENCIAS!$C$24),16,IF(INFORMACION!$T1103='REFERENCIAS RIESGO'!$C$36,13,IF(INFORMACION!$F1103=REFERENCIAS!$C$24,10,7))),0)+VLOOKUP(L1103,REFERENCIAS!$C:$D,2,0)*VLOOKUP($L$2,PONDERADORES!A:P,IF(AND(INFORMACION!$T1103='REFERENCIAS RIESGO'!$C$36,INFORMACION!$F1103=REFERENCIAS!$C$24),16,IF(INFORMACION!$T1103='REFERENCIAS RIESGO'!$C$36,13,IF(INFORMACION!$F1103=REFERENCIAS!$C$24,10,7))),0)+VLOOKUP(F1103,REFERENCIAS!$C:$D,2,0)*VLOOKUP($F$2,PONDERADORES!A:P,IF(AND(INFORMACION!$T1103='REFERENCIAS RIESGO'!$C$36,INFORMACION!$F1103=REFERENCIAS!$C$24),16,IF(INFORMACION!$T1103='REFERENCIAS RIESGO'!$C$36,13,IF(INFORMACION!$F1103=REFERENCIAS!$C$24,10,7))),0)+VLOOKUP(T1103,REFERENCIAS!$C:$D,2,0)*VLOOKUP($T$2,PONDERADORES!A:P,IF(AND(INFORMACION!$T1103='REFERENCIAS RIESGO'!$C$36,INFORMACION!$F1103=REFERENCIAS!$C$24),16,IF(INFORMACION!$T1103='REFERENCIAS RIESGO'!$C$36,13,IF(INFORMACION!$F1103=REFERENCIAS!$C$24,10,7))),0)+VLOOKUP(IF(J1103&lt;=0.2,0.2,IF(AND(J1103&gt;0.2,J1103&lt;=0.4),0.4,IF(AND(J1103&gt;0.4,J1103&lt;=0.6),0.6,IF(AND(J1103&gt;0.6,J1103&lt;=0.8),0.8,IF(AND(J1103&gt;0.8,J1103&lt;=1),1))))),REFERENCIAS!$C:$D,2,0)*VLOOKUP($J$2,PONDERADORES!A:P,IF(AND(INFORMACION!$T1103='REFERENCIAS RIESGO'!$C$36,INFORMACION!$F1103=REFERENCIAS!$C$24),16,IF(INFORMACION!$T1103='REFERENCIAS RIESGO'!$C$36,13,IF(INFORMACION!$F1103=REFERENCIAS!$C$24,10,7))),0)</f>
        <v>#REF!</v>
      </c>
      <c r="Y1103" s="68">
        <f>+VLOOKUP(M1103,REFERENCIAS!$C:$D,2,0)*VLOOKUP($M$2,PONDERADORES!$A$7:$G$9,7,0)+VLOOKUP(N1103,REFERENCIAS!$C:$D,2,0)*VLOOKUP($N$2,PONDERADORES!$A$7:$G$9,7,0)+VLOOKUP(O1103,REFERENCIAS!$C:$D,2,0)*VLOOKUP($O$2,PONDERADORES!$A$7:$G$9,7,0)</f>
        <v>0.2</v>
      </c>
      <c r="Z1103" s="2">
        <f>+VLOOKUP(IF(R1103&lt;0.1,0,IF(AND(R1103&gt;=0.1,R1103&lt;0.2),0.1,IF(AND(R1103&gt;=0.2,R1103&lt;0.3),0.2,IF(R1103&gt;0.3,0.3,)))),REFERENCIAS!$C:$D,2,0)*VLOOKUP($R$2,PONDERADORES!$A$11:$G$11,7,0)</f>
        <v>15</v>
      </c>
      <c r="AA1103" s="92"/>
      <c r="AB1103" s="95" t="e">
        <f t="shared" ca="1" si="67"/>
        <v>#REF!</v>
      </c>
      <c r="AC1103" s="23" t="e">
        <f ca="1">IF(AB1103&gt;REFERENCIAS!$C$62,REFERENCIAS!$B$62,IF(AND(AB1103&gt;=REFERENCIAS!$C$63,AB1103&lt;REFERENCIAS!$D$63),REFERENCIAS!$B$63,IF(AND(AB1103&gt;REFERENCIAS!$C$64,AB1103&lt;=REFERENCIAS!$D$64),REFERENCIAS!$B$64,IF(AND(AB1103&gt;=REFERENCIAS!$C$65,AB1103&lt;REFERENCIAS!$D$65),REFERENCIAS!$B$65, "Revisar"))))</f>
        <v>#REF!</v>
      </c>
      <c r="AD1103" s="94" t="e">
        <f ca="1">VLOOKUP(AC1103,REFERENCIAS!$B$62:$G$65,4,FALSE)</f>
        <v>#REF!</v>
      </c>
    </row>
    <row r="1104" spans="1:30" ht="17.25" x14ac:dyDescent="0.25">
      <c r="A1104" s="74"/>
      <c r="B1104" s="19"/>
      <c r="C1104" s="19"/>
      <c r="D1104" s="50"/>
      <c r="E1104" s="73"/>
      <c r="F1104" s="74"/>
      <c r="G1104" s="9"/>
      <c r="H1104" s="48"/>
      <c r="I1104" s="49">
        <f t="shared" ca="1" si="65"/>
        <v>2022</v>
      </c>
      <c r="J1104" s="22">
        <f t="shared" ca="1" si="64"/>
        <v>1</v>
      </c>
      <c r="K1104" s="19"/>
      <c r="L1104" s="73"/>
      <c r="M1104" s="74"/>
      <c r="N1104" s="19"/>
      <c r="O1104" s="73"/>
      <c r="P1104" s="82">
        <v>1</v>
      </c>
      <c r="Q1104" s="24">
        <v>1</v>
      </c>
      <c r="R1104" s="81">
        <f t="shared" si="66"/>
        <v>1</v>
      </c>
      <c r="S1104" s="87"/>
      <c r="T1104" s="19"/>
      <c r="U1104" s="25"/>
      <c r="V1104" s="25"/>
      <c r="W1104" s="81"/>
      <c r="X1104" s="91" t="e">
        <f ca="1">+VLOOKUP(#REF!,REFERENCIAS!$C:$D,2,0)*VLOOKUP(#REF!,PONDERADORES!A:P,IF(AND(INFORMACION!$T1104='REFERENCIAS RIESGO'!$C$36,INFORMACION!$F1104=REFERENCIAS!$C$24),16,IF(INFORMACION!$T1104='REFERENCIAS RIESGO'!$C$36,13,IF(INFORMACION!$F1104=REFERENCIAS!$C$24,10,7))),0)+VLOOKUP(K1104,REFERENCIAS!$C:$D,2,0)*VLOOKUP($K$2,PONDERADORES!A:P,IF(AND(INFORMACION!$T1104='REFERENCIAS RIESGO'!$C$36,INFORMACION!$F1104=REFERENCIAS!$C$24),16,IF(INFORMACION!$T1104='REFERENCIAS RIESGO'!$C$36,13,IF(INFORMACION!$F1104=REFERENCIAS!$C$24,10,7))),0)+VLOOKUP(L1104,REFERENCIAS!$C:$D,2,0)*VLOOKUP($L$2,PONDERADORES!A:P,IF(AND(INFORMACION!$T1104='REFERENCIAS RIESGO'!$C$36,INFORMACION!$F1104=REFERENCIAS!$C$24),16,IF(INFORMACION!$T1104='REFERENCIAS RIESGO'!$C$36,13,IF(INFORMACION!$F1104=REFERENCIAS!$C$24,10,7))),0)+VLOOKUP(F1104,REFERENCIAS!$C:$D,2,0)*VLOOKUP($F$2,PONDERADORES!A:P,IF(AND(INFORMACION!$T1104='REFERENCIAS RIESGO'!$C$36,INFORMACION!$F1104=REFERENCIAS!$C$24),16,IF(INFORMACION!$T1104='REFERENCIAS RIESGO'!$C$36,13,IF(INFORMACION!$F1104=REFERENCIAS!$C$24,10,7))),0)+VLOOKUP(T1104,REFERENCIAS!$C:$D,2,0)*VLOOKUP($T$2,PONDERADORES!A:P,IF(AND(INFORMACION!$T1104='REFERENCIAS RIESGO'!$C$36,INFORMACION!$F1104=REFERENCIAS!$C$24),16,IF(INFORMACION!$T1104='REFERENCIAS RIESGO'!$C$36,13,IF(INFORMACION!$F1104=REFERENCIAS!$C$24,10,7))),0)+VLOOKUP(IF(J1104&lt;=0.2,0.2,IF(AND(J1104&gt;0.2,J1104&lt;=0.4),0.4,IF(AND(J1104&gt;0.4,J1104&lt;=0.6),0.6,IF(AND(J1104&gt;0.6,J1104&lt;=0.8),0.8,IF(AND(J1104&gt;0.8,J1104&lt;=1),1))))),REFERENCIAS!$C:$D,2,0)*VLOOKUP($J$2,PONDERADORES!A:P,IF(AND(INFORMACION!$T1104='REFERENCIAS RIESGO'!$C$36,INFORMACION!$F1104=REFERENCIAS!$C$24),16,IF(INFORMACION!$T1104='REFERENCIAS RIESGO'!$C$36,13,IF(INFORMACION!$F1104=REFERENCIAS!$C$24,10,7))),0)</f>
        <v>#REF!</v>
      </c>
      <c r="Y1104" s="68">
        <f>+VLOOKUP(M1104,REFERENCIAS!$C:$D,2,0)*VLOOKUP($M$2,PONDERADORES!$A$7:$G$9,7,0)+VLOOKUP(N1104,REFERENCIAS!$C:$D,2,0)*VLOOKUP($N$2,PONDERADORES!$A$7:$G$9,7,0)+VLOOKUP(O1104,REFERENCIAS!$C:$D,2,0)*VLOOKUP($O$2,PONDERADORES!$A$7:$G$9,7,0)</f>
        <v>0.2</v>
      </c>
      <c r="Z1104" s="2">
        <f>+VLOOKUP(IF(R1104&lt;0.1,0,IF(AND(R1104&gt;=0.1,R1104&lt;0.2),0.1,IF(AND(R1104&gt;=0.2,R1104&lt;0.3),0.2,IF(R1104&gt;0.3,0.3,)))),REFERENCIAS!$C:$D,2,0)*VLOOKUP($R$2,PONDERADORES!$A$11:$G$11,7,0)</f>
        <v>15</v>
      </c>
      <c r="AA1104" s="92"/>
      <c r="AB1104" s="95" t="e">
        <f t="shared" ca="1" si="67"/>
        <v>#REF!</v>
      </c>
      <c r="AC1104" s="23" t="e">
        <f ca="1">IF(AB1104&gt;REFERENCIAS!$C$62,REFERENCIAS!$B$62,IF(AND(AB1104&gt;=REFERENCIAS!$C$63,AB1104&lt;REFERENCIAS!$D$63),REFERENCIAS!$B$63,IF(AND(AB1104&gt;REFERENCIAS!$C$64,AB1104&lt;=REFERENCIAS!$D$64),REFERENCIAS!$B$64,IF(AND(AB1104&gt;=REFERENCIAS!$C$65,AB1104&lt;REFERENCIAS!$D$65),REFERENCIAS!$B$65, "Revisar"))))</f>
        <v>#REF!</v>
      </c>
      <c r="AD1104" s="94" t="e">
        <f ca="1">VLOOKUP(AC1104,REFERENCIAS!$B$62:$G$65,4,FALSE)</f>
        <v>#REF!</v>
      </c>
    </row>
    <row r="1105" spans="1:30" ht="17.25" x14ac:dyDescent="0.25">
      <c r="A1105" s="74"/>
      <c r="B1105" s="19"/>
      <c r="C1105" s="19"/>
      <c r="D1105" s="50"/>
      <c r="E1105" s="73"/>
      <c r="F1105" s="74"/>
      <c r="G1105" s="9"/>
      <c r="H1105" s="48"/>
      <c r="I1105" s="49">
        <f t="shared" ca="1" si="65"/>
        <v>2022</v>
      </c>
      <c r="J1105" s="22">
        <f t="shared" ca="1" si="64"/>
        <v>1</v>
      </c>
      <c r="K1105" s="19"/>
      <c r="L1105" s="73"/>
      <c r="M1105" s="74"/>
      <c r="N1105" s="19"/>
      <c r="O1105" s="73"/>
      <c r="P1105" s="82">
        <v>1</v>
      </c>
      <c r="Q1105" s="24">
        <v>1</v>
      </c>
      <c r="R1105" s="81">
        <f t="shared" si="66"/>
        <v>1</v>
      </c>
      <c r="S1105" s="87"/>
      <c r="T1105" s="19"/>
      <c r="U1105" s="25"/>
      <c r="V1105" s="25"/>
      <c r="W1105" s="81"/>
      <c r="X1105" s="91" t="e">
        <f ca="1">+VLOOKUP(#REF!,REFERENCIAS!$C:$D,2,0)*VLOOKUP(#REF!,PONDERADORES!A:P,IF(AND(INFORMACION!$T1105='REFERENCIAS RIESGO'!$C$36,INFORMACION!$F1105=REFERENCIAS!$C$24),16,IF(INFORMACION!$T1105='REFERENCIAS RIESGO'!$C$36,13,IF(INFORMACION!$F1105=REFERENCIAS!$C$24,10,7))),0)+VLOOKUP(K1105,REFERENCIAS!$C:$D,2,0)*VLOOKUP($K$2,PONDERADORES!A:P,IF(AND(INFORMACION!$T1105='REFERENCIAS RIESGO'!$C$36,INFORMACION!$F1105=REFERENCIAS!$C$24),16,IF(INFORMACION!$T1105='REFERENCIAS RIESGO'!$C$36,13,IF(INFORMACION!$F1105=REFERENCIAS!$C$24,10,7))),0)+VLOOKUP(L1105,REFERENCIAS!$C:$D,2,0)*VLOOKUP($L$2,PONDERADORES!A:P,IF(AND(INFORMACION!$T1105='REFERENCIAS RIESGO'!$C$36,INFORMACION!$F1105=REFERENCIAS!$C$24),16,IF(INFORMACION!$T1105='REFERENCIAS RIESGO'!$C$36,13,IF(INFORMACION!$F1105=REFERENCIAS!$C$24,10,7))),0)+VLOOKUP(F1105,REFERENCIAS!$C:$D,2,0)*VLOOKUP($F$2,PONDERADORES!A:P,IF(AND(INFORMACION!$T1105='REFERENCIAS RIESGO'!$C$36,INFORMACION!$F1105=REFERENCIAS!$C$24),16,IF(INFORMACION!$T1105='REFERENCIAS RIESGO'!$C$36,13,IF(INFORMACION!$F1105=REFERENCIAS!$C$24,10,7))),0)+VLOOKUP(T1105,REFERENCIAS!$C:$D,2,0)*VLOOKUP($T$2,PONDERADORES!A:P,IF(AND(INFORMACION!$T1105='REFERENCIAS RIESGO'!$C$36,INFORMACION!$F1105=REFERENCIAS!$C$24),16,IF(INFORMACION!$T1105='REFERENCIAS RIESGO'!$C$36,13,IF(INFORMACION!$F1105=REFERENCIAS!$C$24,10,7))),0)+VLOOKUP(IF(J1105&lt;=0.2,0.2,IF(AND(J1105&gt;0.2,J1105&lt;=0.4),0.4,IF(AND(J1105&gt;0.4,J1105&lt;=0.6),0.6,IF(AND(J1105&gt;0.6,J1105&lt;=0.8),0.8,IF(AND(J1105&gt;0.8,J1105&lt;=1),1))))),REFERENCIAS!$C:$D,2,0)*VLOOKUP($J$2,PONDERADORES!A:P,IF(AND(INFORMACION!$T1105='REFERENCIAS RIESGO'!$C$36,INFORMACION!$F1105=REFERENCIAS!$C$24),16,IF(INFORMACION!$T1105='REFERENCIAS RIESGO'!$C$36,13,IF(INFORMACION!$F1105=REFERENCIAS!$C$24,10,7))),0)</f>
        <v>#REF!</v>
      </c>
      <c r="Y1105" s="68">
        <f>+VLOOKUP(M1105,REFERENCIAS!$C:$D,2,0)*VLOOKUP($M$2,PONDERADORES!$A$7:$G$9,7,0)+VLOOKUP(N1105,REFERENCIAS!$C:$D,2,0)*VLOOKUP($N$2,PONDERADORES!$A$7:$G$9,7,0)+VLOOKUP(O1105,REFERENCIAS!$C:$D,2,0)*VLOOKUP($O$2,PONDERADORES!$A$7:$G$9,7,0)</f>
        <v>0.2</v>
      </c>
      <c r="Z1105" s="2">
        <f>+VLOOKUP(IF(R1105&lt;0.1,0,IF(AND(R1105&gt;=0.1,R1105&lt;0.2),0.1,IF(AND(R1105&gt;=0.2,R1105&lt;0.3),0.2,IF(R1105&gt;0.3,0.3,)))),REFERENCIAS!$C:$D,2,0)*VLOOKUP($R$2,PONDERADORES!$A$11:$G$11,7,0)</f>
        <v>15</v>
      </c>
      <c r="AA1105" s="92"/>
      <c r="AB1105" s="95" t="e">
        <f t="shared" ca="1" si="67"/>
        <v>#REF!</v>
      </c>
      <c r="AC1105" s="23" t="e">
        <f ca="1">IF(AB1105&gt;REFERENCIAS!$C$62,REFERENCIAS!$B$62,IF(AND(AB1105&gt;=REFERENCIAS!$C$63,AB1105&lt;REFERENCIAS!$D$63),REFERENCIAS!$B$63,IF(AND(AB1105&gt;REFERENCIAS!$C$64,AB1105&lt;=REFERENCIAS!$D$64),REFERENCIAS!$B$64,IF(AND(AB1105&gt;=REFERENCIAS!$C$65,AB1105&lt;REFERENCIAS!$D$65),REFERENCIAS!$B$65, "Revisar"))))</f>
        <v>#REF!</v>
      </c>
      <c r="AD1105" s="94" t="e">
        <f ca="1">VLOOKUP(AC1105,REFERENCIAS!$B$62:$G$65,4,FALSE)</f>
        <v>#REF!</v>
      </c>
    </row>
    <row r="1106" spans="1:30" ht="17.25" x14ac:dyDescent="0.25">
      <c r="A1106" s="74"/>
      <c r="B1106" s="19"/>
      <c r="C1106" s="19"/>
      <c r="D1106" s="50"/>
      <c r="E1106" s="73"/>
      <c r="F1106" s="74"/>
      <c r="G1106" s="9"/>
      <c r="H1106" s="48"/>
      <c r="I1106" s="49">
        <f t="shared" ca="1" si="65"/>
        <v>2022</v>
      </c>
      <c r="J1106" s="22">
        <f t="shared" ca="1" si="64"/>
        <v>1</v>
      </c>
      <c r="K1106" s="19"/>
      <c r="L1106" s="73"/>
      <c r="M1106" s="74"/>
      <c r="N1106" s="19"/>
      <c r="O1106" s="73"/>
      <c r="P1106" s="82">
        <v>1</v>
      </c>
      <c r="Q1106" s="24">
        <v>1</v>
      </c>
      <c r="R1106" s="81">
        <f t="shared" si="66"/>
        <v>1</v>
      </c>
      <c r="S1106" s="87"/>
      <c r="T1106" s="19"/>
      <c r="U1106" s="25"/>
      <c r="V1106" s="25"/>
      <c r="W1106" s="81"/>
      <c r="X1106" s="91" t="e">
        <f ca="1">+VLOOKUP(#REF!,REFERENCIAS!$C:$D,2,0)*VLOOKUP(#REF!,PONDERADORES!A:P,IF(AND(INFORMACION!$T1106='REFERENCIAS RIESGO'!$C$36,INFORMACION!$F1106=REFERENCIAS!$C$24),16,IF(INFORMACION!$T1106='REFERENCIAS RIESGO'!$C$36,13,IF(INFORMACION!$F1106=REFERENCIAS!$C$24,10,7))),0)+VLOOKUP(K1106,REFERENCIAS!$C:$D,2,0)*VLOOKUP($K$2,PONDERADORES!A:P,IF(AND(INFORMACION!$T1106='REFERENCIAS RIESGO'!$C$36,INFORMACION!$F1106=REFERENCIAS!$C$24),16,IF(INFORMACION!$T1106='REFERENCIAS RIESGO'!$C$36,13,IF(INFORMACION!$F1106=REFERENCIAS!$C$24,10,7))),0)+VLOOKUP(L1106,REFERENCIAS!$C:$D,2,0)*VLOOKUP($L$2,PONDERADORES!A:P,IF(AND(INFORMACION!$T1106='REFERENCIAS RIESGO'!$C$36,INFORMACION!$F1106=REFERENCIAS!$C$24),16,IF(INFORMACION!$T1106='REFERENCIAS RIESGO'!$C$36,13,IF(INFORMACION!$F1106=REFERENCIAS!$C$24,10,7))),0)+VLOOKUP(F1106,REFERENCIAS!$C:$D,2,0)*VLOOKUP($F$2,PONDERADORES!A:P,IF(AND(INFORMACION!$T1106='REFERENCIAS RIESGO'!$C$36,INFORMACION!$F1106=REFERENCIAS!$C$24),16,IF(INFORMACION!$T1106='REFERENCIAS RIESGO'!$C$36,13,IF(INFORMACION!$F1106=REFERENCIAS!$C$24,10,7))),0)+VLOOKUP(T1106,REFERENCIAS!$C:$D,2,0)*VLOOKUP($T$2,PONDERADORES!A:P,IF(AND(INFORMACION!$T1106='REFERENCIAS RIESGO'!$C$36,INFORMACION!$F1106=REFERENCIAS!$C$24),16,IF(INFORMACION!$T1106='REFERENCIAS RIESGO'!$C$36,13,IF(INFORMACION!$F1106=REFERENCIAS!$C$24,10,7))),0)+VLOOKUP(IF(J1106&lt;=0.2,0.2,IF(AND(J1106&gt;0.2,J1106&lt;=0.4),0.4,IF(AND(J1106&gt;0.4,J1106&lt;=0.6),0.6,IF(AND(J1106&gt;0.6,J1106&lt;=0.8),0.8,IF(AND(J1106&gt;0.8,J1106&lt;=1),1))))),REFERENCIAS!$C:$D,2,0)*VLOOKUP($J$2,PONDERADORES!A:P,IF(AND(INFORMACION!$T1106='REFERENCIAS RIESGO'!$C$36,INFORMACION!$F1106=REFERENCIAS!$C$24),16,IF(INFORMACION!$T1106='REFERENCIAS RIESGO'!$C$36,13,IF(INFORMACION!$F1106=REFERENCIAS!$C$24,10,7))),0)</f>
        <v>#REF!</v>
      </c>
      <c r="Y1106" s="68">
        <f>+VLOOKUP(M1106,REFERENCIAS!$C:$D,2,0)*VLOOKUP($M$2,PONDERADORES!$A$7:$G$9,7,0)+VLOOKUP(N1106,REFERENCIAS!$C:$D,2,0)*VLOOKUP($N$2,PONDERADORES!$A$7:$G$9,7,0)+VLOOKUP(O1106,REFERENCIAS!$C:$D,2,0)*VLOOKUP($O$2,PONDERADORES!$A$7:$G$9,7,0)</f>
        <v>0.2</v>
      </c>
      <c r="Z1106" s="2">
        <f>+VLOOKUP(IF(R1106&lt;0.1,0,IF(AND(R1106&gt;=0.1,R1106&lt;0.2),0.1,IF(AND(R1106&gt;=0.2,R1106&lt;0.3),0.2,IF(R1106&gt;0.3,0.3,)))),REFERENCIAS!$C:$D,2,0)*VLOOKUP($R$2,PONDERADORES!$A$11:$G$11,7,0)</f>
        <v>15</v>
      </c>
      <c r="AA1106" s="92"/>
      <c r="AB1106" s="95" t="e">
        <f t="shared" ca="1" si="67"/>
        <v>#REF!</v>
      </c>
      <c r="AC1106" s="23" t="e">
        <f ca="1">IF(AB1106&gt;REFERENCIAS!$C$62,REFERENCIAS!$B$62,IF(AND(AB1106&gt;=REFERENCIAS!$C$63,AB1106&lt;REFERENCIAS!$D$63),REFERENCIAS!$B$63,IF(AND(AB1106&gt;REFERENCIAS!$C$64,AB1106&lt;=REFERENCIAS!$D$64),REFERENCIAS!$B$64,IF(AND(AB1106&gt;=REFERENCIAS!$C$65,AB1106&lt;REFERENCIAS!$D$65),REFERENCIAS!$B$65, "Revisar"))))</f>
        <v>#REF!</v>
      </c>
      <c r="AD1106" s="94" t="e">
        <f ca="1">VLOOKUP(AC1106,REFERENCIAS!$B$62:$G$65,4,FALSE)</f>
        <v>#REF!</v>
      </c>
    </row>
    <row r="1107" spans="1:30" ht="17.25" x14ac:dyDescent="0.25">
      <c r="A1107" s="74"/>
      <c r="B1107" s="19"/>
      <c r="C1107" s="19"/>
      <c r="D1107" s="50"/>
      <c r="E1107" s="73"/>
      <c r="F1107" s="74"/>
      <c r="G1107" s="9"/>
      <c r="H1107" s="48"/>
      <c r="I1107" s="49">
        <f t="shared" ca="1" si="65"/>
        <v>2022</v>
      </c>
      <c r="J1107" s="22">
        <f t="shared" ca="1" si="64"/>
        <v>1</v>
      </c>
      <c r="K1107" s="19"/>
      <c r="L1107" s="73"/>
      <c r="M1107" s="74"/>
      <c r="N1107" s="19"/>
      <c r="O1107" s="73"/>
      <c r="P1107" s="82">
        <v>1</v>
      </c>
      <c r="Q1107" s="24">
        <v>1</v>
      </c>
      <c r="R1107" s="81">
        <f t="shared" si="66"/>
        <v>1</v>
      </c>
      <c r="S1107" s="87"/>
      <c r="T1107" s="19"/>
      <c r="U1107" s="25"/>
      <c r="V1107" s="25"/>
      <c r="W1107" s="81"/>
      <c r="X1107" s="91" t="e">
        <f ca="1">+VLOOKUP(#REF!,REFERENCIAS!$C:$D,2,0)*VLOOKUP(#REF!,PONDERADORES!A:P,IF(AND(INFORMACION!$T1107='REFERENCIAS RIESGO'!$C$36,INFORMACION!$F1107=REFERENCIAS!$C$24),16,IF(INFORMACION!$T1107='REFERENCIAS RIESGO'!$C$36,13,IF(INFORMACION!$F1107=REFERENCIAS!$C$24,10,7))),0)+VLOOKUP(K1107,REFERENCIAS!$C:$D,2,0)*VLOOKUP($K$2,PONDERADORES!A:P,IF(AND(INFORMACION!$T1107='REFERENCIAS RIESGO'!$C$36,INFORMACION!$F1107=REFERENCIAS!$C$24),16,IF(INFORMACION!$T1107='REFERENCIAS RIESGO'!$C$36,13,IF(INFORMACION!$F1107=REFERENCIAS!$C$24,10,7))),0)+VLOOKUP(L1107,REFERENCIAS!$C:$D,2,0)*VLOOKUP($L$2,PONDERADORES!A:P,IF(AND(INFORMACION!$T1107='REFERENCIAS RIESGO'!$C$36,INFORMACION!$F1107=REFERENCIAS!$C$24),16,IF(INFORMACION!$T1107='REFERENCIAS RIESGO'!$C$36,13,IF(INFORMACION!$F1107=REFERENCIAS!$C$24,10,7))),0)+VLOOKUP(F1107,REFERENCIAS!$C:$D,2,0)*VLOOKUP($F$2,PONDERADORES!A:P,IF(AND(INFORMACION!$T1107='REFERENCIAS RIESGO'!$C$36,INFORMACION!$F1107=REFERENCIAS!$C$24),16,IF(INFORMACION!$T1107='REFERENCIAS RIESGO'!$C$36,13,IF(INFORMACION!$F1107=REFERENCIAS!$C$24,10,7))),0)+VLOOKUP(T1107,REFERENCIAS!$C:$D,2,0)*VLOOKUP($T$2,PONDERADORES!A:P,IF(AND(INFORMACION!$T1107='REFERENCIAS RIESGO'!$C$36,INFORMACION!$F1107=REFERENCIAS!$C$24),16,IF(INFORMACION!$T1107='REFERENCIAS RIESGO'!$C$36,13,IF(INFORMACION!$F1107=REFERENCIAS!$C$24,10,7))),0)+VLOOKUP(IF(J1107&lt;=0.2,0.2,IF(AND(J1107&gt;0.2,J1107&lt;=0.4),0.4,IF(AND(J1107&gt;0.4,J1107&lt;=0.6),0.6,IF(AND(J1107&gt;0.6,J1107&lt;=0.8),0.8,IF(AND(J1107&gt;0.8,J1107&lt;=1),1))))),REFERENCIAS!$C:$D,2,0)*VLOOKUP($J$2,PONDERADORES!A:P,IF(AND(INFORMACION!$T1107='REFERENCIAS RIESGO'!$C$36,INFORMACION!$F1107=REFERENCIAS!$C$24),16,IF(INFORMACION!$T1107='REFERENCIAS RIESGO'!$C$36,13,IF(INFORMACION!$F1107=REFERENCIAS!$C$24,10,7))),0)</f>
        <v>#REF!</v>
      </c>
      <c r="Y1107" s="68">
        <f>+VLOOKUP(M1107,REFERENCIAS!$C:$D,2,0)*VLOOKUP($M$2,PONDERADORES!$A$7:$G$9,7,0)+VLOOKUP(N1107,REFERENCIAS!$C:$D,2,0)*VLOOKUP($N$2,PONDERADORES!$A$7:$G$9,7,0)+VLOOKUP(O1107,REFERENCIAS!$C:$D,2,0)*VLOOKUP($O$2,PONDERADORES!$A$7:$G$9,7,0)</f>
        <v>0.2</v>
      </c>
      <c r="Z1107" s="2">
        <f>+VLOOKUP(IF(R1107&lt;0.1,0,IF(AND(R1107&gt;=0.1,R1107&lt;0.2),0.1,IF(AND(R1107&gt;=0.2,R1107&lt;0.3),0.2,IF(R1107&gt;0.3,0.3,)))),REFERENCIAS!$C:$D,2,0)*VLOOKUP($R$2,PONDERADORES!$A$11:$G$11,7,0)</f>
        <v>15</v>
      </c>
      <c r="AA1107" s="92"/>
      <c r="AB1107" s="95" t="e">
        <f t="shared" ca="1" si="67"/>
        <v>#REF!</v>
      </c>
      <c r="AC1107" s="23" t="e">
        <f ca="1">IF(AB1107&gt;REFERENCIAS!$C$62,REFERENCIAS!$B$62,IF(AND(AB1107&gt;=REFERENCIAS!$C$63,AB1107&lt;REFERENCIAS!$D$63),REFERENCIAS!$B$63,IF(AND(AB1107&gt;REFERENCIAS!$C$64,AB1107&lt;=REFERENCIAS!$D$64),REFERENCIAS!$B$64,IF(AND(AB1107&gt;=REFERENCIAS!$C$65,AB1107&lt;REFERENCIAS!$D$65),REFERENCIAS!$B$65, "Revisar"))))</f>
        <v>#REF!</v>
      </c>
      <c r="AD1107" s="94" t="e">
        <f ca="1">VLOOKUP(AC1107,REFERENCIAS!$B$62:$G$65,4,FALSE)</f>
        <v>#REF!</v>
      </c>
    </row>
    <row r="1108" spans="1:30" ht="17.25" x14ac:dyDescent="0.25">
      <c r="A1108" s="74"/>
      <c r="B1108" s="19"/>
      <c r="C1108" s="19"/>
      <c r="D1108" s="50"/>
      <c r="E1108" s="73"/>
      <c r="F1108" s="74"/>
      <c r="G1108" s="9"/>
      <c r="H1108" s="48"/>
      <c r="I1108" s="49">
        <f t="shared" ca="1" si="65"/>
        <v>2022</v>
      </c>
      <c r="J1108" s="22">
        <f t="shared" ca="1" si="64"/>
        <v>1</v>
      </c>
      <c r="K1108" s="19"/>
      <c r="L1108" s="73"/>
      <c r="M1108" s="74"/>
      <c r="N1108" s="19"/>
      <c r="O1108" s="73"/>
      <c r="P1108" s="82">
        <v>1</v>
      </c>
      <c r="Q1108" s="24">
        <v>1</v>
      </c>
      <c r="R1108" s="81">
        <f t="shared" si="66"/>
        <v>1</v>
      </c>
      <c r="S1108" s="87"/>
      <c r="T1108" s="19"/>
      <c r="U1108" s="25"/>
      <c r="V1108" s="25"/>
      <c r="W1108" s="81"/>
      <c r="X1108" s="91" t="e">
        <f ca="1">+VLOOKUP(#REF!,REFERENCIAS!$C:$D,2,0)*VLOOKUP(#REF!,PONDERADORES!A:P,IF(AND(INFORMACION!$T1108='REFERENCIAS RIESGO'!$C$36,INFORMACION!$F1108=REFERENCIAS!$C$24),16,IF(INFORMACION!$T1108='REFERENCIAS RIESGO'!$C$36,13,IF(INFORMACION!$F1108=REFERENCIAS!$C$24,10,7))),0)+VLOOKUP(K1108,REFERENCIAS!$C:$D,2,0)*VLOOKUP($K$2,PONDERADORES!A:P,IF(AND(INFORMACION!$T1108='REFERENCIAS RIESGO'!$C$36,INFORMACION!$F1108=REFERENCIAS!$C$24),16,IF(INFORMACION!$T1108='REFERENCIAS RIESGO'!$C$36,13,IF(INFORMACION!$F1108=REFERENCIAS!$C$24,10,7))),0)+VLOOKUP(L1108,REFERENCIAS!$C:$D,2,0)*VLOOKUP($L$2,PONDERADORES!A:P,IF(AND(INFORMACION!$T1108='REFERENCIAS RIESGO'!$C$36,INFORMACION!$F1108=REFERENCIAS!$C$24),16,IF(INFORMACION!$T1108='REFERENCIAS RIESGO'!$C$36,13,IF(INFORMACION!$F1108=REFERENCIAS!$C$24,10,7))),0)+VLOOKUP(F1108,REFERENCIAS!$C:$D,2,0)*VLOOKUP($F$2,PONDERADORES!A:P,IF(AND(INFORMACION!$T1108='REFERENCIAS RIESGO'!$C$36,INFORMACION!$F1108=REFERENCIAS!$C$24),16,IF(INFORMACION!$T1108='REFERENCIAS RIESGO'!$C$36,13,IF(INFORMACION!$F1108=REFERENCIAS!$C$24,10,7))),0)+VLOOKUP(T1108,REFERENCIAS!$C:$D,2,0)*VLOOKUP($T$2,PONDERADORES!A:P,IF(AND(INFORMACION!$T1108='REFERENCIAS RIESGO'!$C$36,INFORMACION!$F1108=REFERENCIAS!$C$24),16,IF(INFORMACION!$T1108='REFERENCIAS RIESGO'!$C$36,13,IF(INFORMACION!$F1108=REFERENCIAS!$C$24,10,7))),0)+VLOOKUP(IF(J1108&lt;=0.2,0.2,IF(AND(J1108&gt;0.2,J1108&lt;=0.4),0.4,IF(AND(J1108&gt;0.4,J1108&lt;=0.6),0.6,IF(AND(J1108&gt;0.6,J1108&lt;=0.8),0.8,IF(AND(J1108&gt;0.8,J1108&lt;=1),1))))),REFERENCIAS!$C:$D,2,0)*VLOOKUP($J$2,PONDERADORES!A:P,IF(AND(INFORMACION!$T1108='REFERENCIAS RIESGO'!$C$36,INFORMACION!$F1108=REFERENCIAS!$C$24),16,IF(INFORMACION!$T1108='REFERENCIAS RIESGO'!$C$36,13,IF(INFORMACION!$F1108=REFERENCIAS!$C$24,10,7))),0)</f>
        <v>#REF!</v>
      </c>
      <c r="Y1108" s="68">
        <f>+VLOOKUP(M1108,REFERENCIAS!$C:$D,2,0)*VLOOKUP($M$2,PONDERADORES!$A$7:$G$9,7,0)+VLOOKUP(N1108,REFERENCIAS!$C:$D,2,0)*VLOOKUP($N$2,PONDERADORES!$A$7:$G$9,7,0)+VLOOKUP(O1108,REFERENCIAS!$C:$D,2,0)*VLOOKUP($O$2,PONDERADORES!$A$7:$G$9,7,0)</f>
        <v>0.2</v>
      </c>
      <c r="Z1108" s="2">
        <f>+VLOOKUP(IF(R1108&lt;0.1,0,IF(AND(R1108&gt;=0.1,R1108&lt;0.2),0.1,IF(AND(R1108&gt;=0.2,R1108&lt;0.3),0.2,IF(R1108&gt;0.3,0.3,)))),REFERENCIAS!$C:$D,2,0)*VLOOKUP($R$2,PONDERADORES!$A$11:$G$11,7,0)</f>
        <v>15</v>
      </c>
      <c r="AA1108" s="92"/>
      <c r="AB1108" s="95" t="e">
        <f t="shared" ca="1" si="67"/>
        <v>#REF!</v>
      </c>
      <c r="AC1108" s="23" t="e">
        <f ca="1">IF(AB1108&gt;REFERENCIAS!$C$62,REFERENCIAS!$B$62,IF(AND(AB1108&gt;=REFERENCIAS!$C$63,AB1108&lt;REFERENCIAS!$D$63),REFERENCIAS!$B$63,IF(AND(AB1108&gt;REFERENCIAS!$C$64,AB1108&lt;=REFERENCIAS!$D$64),REFERENCIAS!$B$64,IF(AND(AB1108&gt;=REFERENCIAS!$C$65,AB1108&lt;REFERENCIAS!$D$65),REFERENCIAS!$B$65, "Revisar"))))</f>
        <v>#REF!</v>
      </c>
      <c r="AD1108" s="94" t="e">
        <f ca="1">VLOOKUP(AC1108,REFERENCIAS!$B$62:$G$65,4,FALSE)</f>
        <v>#REF!</v>
      </c>
    </row>
    <row r="1109" spans="1:30" ht="17.25" x14ac:dyDescent="0.25">
      <c r="A1109" s="74"/>
      <c r="B1109" s="19"/>
      <c r="C1109" s="19"/>
      <c r="D1109" s="50"/>
      <c r="E1109" s="73"/>
      <c r="F1109" s="74"/>
      <c r="G1109" s="9"/>
      <c r="H1109" s="48"/>
      <c r="I1109" s="49">
        <f t="shared" ca="1" si="65"/>
        <v>2022</v>
      </c>
      <c r="J1109" s="22">
        <f t="shared" ca="1" si="64"/>
        <v>1</v>
      </c>
      <c r="K1109" s="19"/>
      <c r="L1109" s="73"/>
      <c r="M1109" s="74"/>
      <c r="N1109" s="19"/>
      <c r="O1109" s="73"/>
      <c r="P1109" s="82">
        <v>1</v>
      </c>
      <c r="Q1109" s="24">
        <v>1</v>
      </c>
      <c r="R1109" s="81">
        <f t="shared" si="66"/>
        <v>1</v>
      </c>
      <c r="S1109" s="87"/>
      <c r="T1109" s="19"/>
      <c r="U1109" s="25"/>
      <c r="V1109" s="25"/>
      <c r="W1109" s="81"/>
      <c r="X1109" s="91" t="e">
        <f ca="1">+VLOOKUP(#REF!,REFERENCIAS!$C:$D,2,0)*VLOOKUP(#REF!,PONDERADORES!A:P,IF(AND(INFORMACION!$T1109='REFERENCIAS RIESGO'!$C$36,INFORMACION!$F1109=REFERENCIAS!$C$24),16,IF(INFORMACION!$T1109='REFERENCIAS RIESGO'!$C$36,13,IF(INFORMACION!$F1109=REFERENCIAS!$C$24,10,7))),0)+VLOOKUP(K1109,REFERENCIAS!$C:$D,2,0)*VLOOKUP($K$2,PONDERADORES!A:P,IF(AND(INFORMACION!$T1109='REFERENCIAS RIESGO'!$C$36,INFORMACION!$F1109=REFERENCIAS!$C$24),16,IF(INFORMACION!$T1109='REFERENCIAS RIESGO'!$C$36,13,IF(INFORMACION!$F1109=REFERENCIAS!$C$24,10,7))),0)+VLOOKUP(L1109,REFERENCIAS!$C:$D,2,0)*VLOOKUP($L$2,PONDERADORES!A:P,IF(AND(INFORMACION!$T1109='REFERENCIAS RIESGO'!$C$36,INFORMACION!$F1109=REFERENCIAS!$C$24),16,IF(INFORMACION!$T1109='REFERENCIAS RIESGO'!$C$36,13,IF(INFORMACION!$F1109=REFERENCIAS!$C$24,10,7))),0)+VLOOKUP(F1109,REFERENCIAS!$C:$D,2,0)*VLOOKUP($F$2,PONDERADORES!A:P,IF(AND(INFORMACION!$T1109='REFERENCIAS RIESGO'!$C$36,INFORMACION!$F1109=REFERENCIAS!$C$24),16,IF(INFORMACION!$T1109='REFERENCIAS RIESGO'!$C$36,13,IF(INFORMACION!$F1109=REFERENCIAS!$C$24,10,7))),0)+VLOOKUP(T1109,REFERENCIAS!$C:$D,2,0)*VLOOKUP($T$2,PONDERADORES!A:P,IF(AND(INFORMACION!$T1109='REFERENCIAS RIESGO'!$C$36,INFORMACION!$F1109=REFERENCIAS!$C$24),16,IF(INFORMACION!$T1109='REFERENCIAS RIESGO'!$C$36,13,IF(INFORMACION!$F1109=REFERENCIAS!$C$24,10,7))),0)+VLOOKUP(IF(J1109&lt;=0.2,0.2,IF(AND(J1109&gt;0.2,J1109&lt;=0.4),0.4,IF(AND(J1109&gt;0.4,J1109&lt;=0.6),0.6,IF(AND(J1109&gt;0.6,J1109&lt;=0.8),0.8,IF(AND(J1109&gt;0.8,J1109&lt;=1),1))))),REFERENCIAS!$C:$D,2,0)*VLOOKUP($J$2,PONDERADORES!A:P,IF(AND(INFORMACION!$T1109='REFERENCIAS RIESGO'!$C$36,INFORMACION!$F1109=REFERENCIAS!$C$24),16,IF(INFORMACION!$T1109='REFERENCIAS RIESGO'!$C$36,13,IF(INFORMACION!$F1109=REFERENCIAS!$C$24,10,7))),0)</f>
        <v>#REF!</v>
      </c>
      <c r="Y1109" s="68">
        <f>+VLOOKUP(M1109,REFERENCIAS!$C:$D,2,0)*VLOOKUP($M$2,PONDERADORES!$A$7:$G$9,7,0)+VLOOKUP(N1109,REFERENCIAS!$C:$D,2,0)*VLOOKUP($N$2,PONDERADORES!$A$7:$G$9,7,0)+VLOOKUP(O1109,REFERENCIAS!$C:$D,2,0)*VLOOKUP($O$2,PONDERADORES!$A$7:$G$9,7,0)</f>
        <v>0.2</v>
      </c>
      <c r="Z1109" s="2">
        <f>+VLOOKUP(IF(R1109&lt;0.1,0,IF(AND(R1109&gt;=0.1,R1109&lt;0.2),0.1,IF(AND(R1109&gt;=0.2,R1109&lt;0.3),0.2,IF(R1109&gt;0.3,0.3,)))),REFERENCIAS!$C:$D,2,0)*VLOOKUP($R$2,PONDERADORES!$A$11:$G$11,7,0)</f>
        <v>15</v>
      </c>
      <c r="AA1109" s="92"/>
      <c r="AB1109" s="95" t="e">
        <f t="shared" ca="1" si="67"/>
        <v>#REF!</v>
      </c>
      <c r="AC1109" s="23" t="e">
        <f ca="1">IF(AB1109&gt;REFERENCIAS!$C$62,REFERENCIAS!$B$62,IF(AND(AB1109&gt;=REFERENCIAS!$C$63,AB1109&lt;REFERENCIAS!$D$63),REFERENCIAS!$B$63,IF(AND(AB1109&gt;REFERENCIAS!$C$64,AB1109&lt;=REFERENCIAS!$D$64),REFERENCIAS!$B$64,IF(AND(AB1109&gt;=REFERENCIAS!$C$65,AB1109&lt;REFERENCIAS!$D$65),REFERENCIAS!$B$65, "Revisar"))))</f>
        <v>#REF!</v>
      </c>
      <c r="AD1109" s="94" t="e">
        <f ca="1">VLOOKUP(AC1109,REFERENCIAS!$B$62:$G$65,4,FALSE)</f>
        <v>#REF!</v>
      </c>
    </row>
    <row r="1110" spans="1:30" ht="17.25" x14ac:dyDescent="0.25">
      <c r="A1110" s="74"/>
      <c r="B1110" s="19"/>
      <c r="C1110" s="19"/>
      <c r="D1110" s="50"/>
      <c r="E1110" s="73"/>
      <c r="F1110" s="74"/>
      <c r="G1110" s="9"/>
      <c r="H1110" s="48"/>
      <c r="I1110" s="49">
        <f t="shared" ca="1" si="65"/>
        <v>2022</v>
      </c>
      <c r="J1110" s="22">
        <f t="shared" ca="1" si="64"/>
        <v>1</v>
      </c>
      <c r="K1110" s="19"/>
      <c r="L1110" s="73"/>
      <c r="M1110" s="74"/>
      <c r="N1110" s="19"/>
      <c r="O1110" s="73"/>
      <c r="P1110" s="82">
        <v>1</v>
      </c>
      <c r="Q1110" s="24">
        <v>1</v>
      </c>
      <c r="R1110" s="81">
        <f t="shared" si="66"/>
        <v>1</v>
      </c>
      <c r="S1110" s="87"/>
      <c r="T1110" s="19"/>
      <c r="U1110" s="25"/>
      <c r="V1110" s="25"/>
      <c r="W1110" s="81"/>
      <c r="X1110" s="91" t="e">
        <f ca="1">+VLOOKUP(#REF!,REFERENCIAS!$C:$D,2,0)*VLOOKUP(#REF!,PONDERADORES!A:P,IF(AND(INFORMACION!$T1110='REFERENCIAS RIESGO'!$C$36,INFORMACION!$F1110=REFERENCIAS!$C$24),16,IF(INFORMACION!$T1110='REFERENCIAS RIESGO'!$C$36,13,IF(INFORMACION!$F1110=REFERENCIAS!$C$24,10,7))),0)+VLOOKUP(K1110,REFERENCIAS!$C:$D,2,0)*VLOOKUP($K$2,PONDERADORES!A:P,IF(AND(INFORMACION!$T1110='REFERENCIAS RIESGO'!$C$36,INFORMACION!$F1110=REFERENCIAS!$C$24),16,IF(INFORMACION!$T1110='REFERENCIAS RIESGO'!$C$36,13,IF(INFORMACION!$F1110=REFERENCIAS!$C$24,10,7))),0)+VLOOKUP(L1110,REFERENCIAS!$C:$D,2,0)*VLOOKUP($L$2,PONDERADORES!A:P,IF(AND(INFORMACION!$T1110='REFERENCIAS RIESGO'!$C$36,INFORMACION!$F1110=REFERENCIAS!$C$24),16,IF(INFORMACION!$T1110='REFERENCIAS RIESGO'!$C$36,13,IF(INFORMACION!$F1110=REFERENCIAS!$C$24,10,7))),0)+VLOOKUP(F1110,REFERENCIAS!$C:$D,2,0)*VLOOKUP($F$2,PONDERADORES!A:P,IF(AND(INFORMACION!$T1110='REFERENCIAS RIESGO'!$C$36,INFORMACION!$F1110=REFERENCIAS!$C$24),16,IF(INFORMACION!$T1110='REFERENCIAS RIESGO'!$C$36,13,IF(INFORMACION!$F1110=REFERENCIAS!$C$24,10,7))),0)+VLOOKUP(T1110,REFERENCIAS!$C:$D,2,0)*VLOOKUP($T$2,PONDERADORES!A:P,IF(AND(INFORMACION!$T1110='REFERENCIAS RIESGO'!$C$36,INFORMACION!$F1110=REFERENCIAS!$C$24),16,IF(INFORMACION!$T1110='REFERENCIAS RIESGO'!$C$36,13,IF(INFORMACION!$F1110=REFERENCIAS!$C$24,10,7))),0)+VLOOKUP(IF(J1110&lt;=0.2,0.2,IF(AND(J1110&gt;0.2,J1110&lt;=0.4),0.4,IF(AND(J1110&gt;0.4,J1110&lt;=0.6),0.6,IF(AND(J1110&gt;0.6,J1110&lt;=0.8),0.8,IF(AND(J1110&gt;0.8,J1110&lt;=1),1))))),REFERENCIAS!$C:$D,2,0)*VLOOKUP($J$2,PONDERADORES!A:P,IF(AND(INFORMACION!$T1110='REFERENCIAS RIESGO'!$C$36,INFORMACION!$F1110=REFERENCIAS!$C$24),16,IF(INFORMACION!$T1110='REFERENCIAS RIESGO'!$C$36,13,IF(INFORMACION!$F1110=REFERENCIAS!$C$24,10,7))),0)</f>
        <v>#REF!</v>
      </c>
      <c r="Y1110" s="68">
        <f>+VLOOKUP(M1110,REFERENCIAS!$C:$D,2,0)*VLOOKUP($M$2,PONDERADORES!$A$7:$G$9,7,0)+VLOOKUP(N1110,REFERENCIAS!$C:$D,2,0)*VLOOKUP($N$2,PONDERADORES!$A$7:$G$9,7,0)+VLOOKUP(O1110,REFERENCIAS!$C:$D,2,0)*VLOOKUP($O$2,PONDERADORES!$A$7:$G$9,7,0)</f>
        <v>0.2</v>
      </c>
      <c r="Z1110" s="2">
        <f>+VLOOKUP(IF(R1110&lt;0.1,0,IF(AND(R1110&gt;=0.1,R1110&lt;0.2),0.1,IF(AND(R1110&gt;=0.2,R1110&lt;0.3),0.2,IF(R1110&gt;0.3,0.3,)))),REFERENCIAS!$C:$D,2,0)*VLOOKUP($R$2,PONDERADORES!$A$11:$G$11,7,0)</f>
        <v>15</v>
      </c>
      <c r="AA1110" s="92"/>
      <c r="AB1110" s="95" t="e">
        <f t="shared" ca="1" si="67"/>
        <v>#REF!</v>
      </c>
      <c r="AC1110" s="23" t="e">
        <f ca="1">IF(AB1110&gt;REFERENCIAS!$C$62,REFERENCIAS!$B$62,IF(AND(AB1110&gt;=REFERENCIAS!$C$63,AB1110&lt;REFERENCIAS!$D$63),REFERENCIAS!$B$63,IF(AND(AB1110&gt;REFERENCIAS!$C$64,AB1110&lt;=REFERENCIAS!$D$64),REFERENCIAS!$B$64,IF(AND(AB1110&gt;=REFERENCIAS!$C$65,AB1110&lt;REFERENCIAS!$D$65),REFERENCIAS!$B$65, "Revisar"))))</f>
        <v>#REF!</v>
      </c>
      <c r="AD1110" s="94" t="e">
        <f ca="1">VLOOKUP(AC1110,REFERENCIAS!$B$62:$G$65,4,FALSE)</f>
        <v>#REF!</v>
      </c>
    </row>
    <row r="1111" spans="1:30" ht="17.25" x14ac:dyDescent="0.25">
      <c r="A1111" s="74"/>
      <c r="B1111" s="19"/>
      <c r="C1111" s="19"/>
      <c r="D1111" s="50"/>
      <c r="E1111" s="73"/>
      <c r="F1111" s="74"/>
      <c r="G1111" s="9"/>
      <c r="H1111" s="48"/>
      <c r="I1111" s="49">
        <f t="shared" ca="1" si="65"/>
        <v>2022</v>
      </c>
      <c r="J1111" s="22">
        <f t="shared" ca="1" si="64"/>
        <v>1</v>
      </c>
      <c r="K1111" s="19"/>
      <c r="L1111" s="73"/>
      <c r="M1111" s="74"/>
      <c r="N1111" s="19"/>
      <c r="O1111" s="73"/>
      <c r="P1111" s="82">
        <v>1</v>
      </c>
      <c r="Q1111" s="24">
        <v>1</v>
      </c>
      <c r="R1111" s="81">
        <f t="shared" si="66"/>
        <v>1</v>
      </c>
      <c r="S1111" s="87"/>
      <c r="T1111" s="19"/>
      <c r="U1111" s="25"/>
      <c r="V1111" s="25"/>
      <c r="W1111" s="81"/>
      <c r="X1111" s="91" t="e">
        <f ca="1">+VLOOKUP(#REF!,REFERENCIAS!$C:$D,2,0)*VLOOKUP(#REF!,PONDERADORES!A:P,IF(AND(INFORMACION!$T1111='REFERENCIAS RIESGO'!$C$36,INFORMACION!$F1111=REFERENCIAS!$C$24),16,IF(INFORMACION!$T1111='REFERENCIAS RIESGO'!$C$36,13,IF(INFORMACION!$F1111=REFERENCIAS!$C$24,10,7))),0)+VLOOKUP(K1111,REFERENCIAS!$C:$D,2,0)*VLOOKUP($K$2,PONDERADORES!A:P,IF(AND(INFORMACION!$T1111='REFERENCIAS RIESGO'!$C$36,INFORMACION!$F1111=REFERENCIAS!$C$24),16,IF(INFORMACION!$T1111='REFERENCIAS RIESGO'!$C$36,13,IF(INFORMACION!$F1111=REFERENCIAS!$C$24,10,7))),0)+VLOOKUP(L1111,REFERENCIAS!$C:$D,2,0)*VLOOKUP($L$2,PONDERADORES!A:P,IF(AND(INFORMACION!$T1111='REFERENCIAS RIESGO'!$C$36,INFORMACION!$F1111=REFERENCIAS!$C$24),16,IF(INFORMACION!$T1111='REFERENCIAS RIESGO'!$C$36,13,IF(INFORMACION!$F1111=REFERENCIAS!$C$24,10,7))),0)+VLOOKUP(F1111,REFERENCIAS!$C:$D,2,0)*VLOOKUP($F$2,PONDERADORES!A:P,IF(AND(INFORMACION!$T1111='REFERENCIAS RIESGO'!$C$36,INFORMACION!$F1111=REFERENCIAS!$C$24),16,IF(INFORMACION!$T1111='REFERENCIAS RIESGO'!$C$36,13,IF(INFORMACION!$F1111=REFERENCIAS!$C$24,10,7))),0)+VLOOKUP(T1111,REFERENCIAS!$C:$D,2,0)*VLOOKUP($T$2,PONDERADORES!A:P,IF(AND(INFORMACION!$T1111='REFERENCIAS RIESGO'!$C$36,INFORMACION!$F1111=REFERENCIAS!$C$24),16,IF(INFORMACION!$T1111='REFERENCIAS RIESGO'!$C$36,13,IF(INFORMACION!$F1111=REFERENCIAS!$C$24,10,7))),0)+VLOOKUP(IF(J1111&lt;=0.2,0.2,IF(AND(J1111&gt;0.2,J1111&lt;=0.4),0.4,IF(AND(J1111&gt;0.4,J1111&lt;=0.6),0.6,IF(AND(J1111&gt;0.6,J1111&lt;=0.8),0.8,IF(AND(J1111&gt;0.8,J1111&lt;=1),1))))),REFERENCIAS!$C:$D,2,0)*VLOOKUP($J$2,PONDERADORES!A:P,IF(AND(INFORMACION!$T1111='REFERENCIAS RIESGO'!$C$36,INFORMACION!$F1111=REFERENCIAS!$C$24),16,IF(INFORMACION!$T1111='REFERENCIAS RIESGO'!$C$36,13,IF(INFORMACION!$F1111=REFERENCIAS!$C$24,10,7))),0)</f>
        <v>#REF!</v>
      </c>
      <c r="Y1111" s="68">
        <f>+VLOOKUP(M1111,REFERENCIAS!$C:$D,2,0)*VLOOKUP($M$2,PONDERADORES!$A$7:$G$9,7,0)+VLOOKUP(N1111,REFERENCIAS!$C:$D,2,0)*VLOOKUP($N$2,PONDERADORES!$A$7:$G$9,7,0)+VLOOKUP(O1111,REFERENCIAS!$C:$D,2,0)*VLOOKUP($O$2,PONDERADORES!$A$7:$G$9,7,0)</f>
        <v>0.2</v>
      </c>
      <c r="Z1111" s="2">
        <f>+VLOOKUP(IF(R1111&lt;0.1,0,IF(AND(R1111&gt;=0.1,R1111&lt;0.2),0.1,IF(AND(R1111&gt;=0.2,R1111&lt;0.3),0.2,IF(R1111&gt;0.3,0.3,)))),REFERENCIAS!$C:$D,2,0)*VLOOKUP($R$2,PONDERADORES!$A$11:$G$11,7,0)</f>
        <v>15</v>
      </c>
      <c r="AA1111" s="92"/>
      <c r="AB1111" s="95" t="e">
        <f t="shared" ca="1" si="67"/>
        <v>#REF!</v>
      </c>
      <c r="AC1111" s="23" t="e">
        <f ca="1">IF(AB1111&gt;REFERENCIAS!$C$62,REFERENCIAS!$B$62,IF(AND(AB1111&gt;=REFERENCIAS!$C$63,AB1111&lt;REFERENCIAS!$D$63),REFERENCIAS!$B$63,IF(AND(AB1111&gt;REFERENCIAS!$C$64,AB1111&lt;=REFERENCIAS!$D$64),REFERENCIAS!$B$64,IF(AND(AB1111&gt;=REFERENCIAS!$C$65,AB1111&lt;REFERENCIAS!$D$65),REFERENCIAS!$B$65, "Revisar"))))</f>
        <v>#REF!</v>
      </c>
      <c r="AD1111" s="94" t="e">
        <f ca="1">VLOOKUP(AC1111,REFERENCIAS!$B$62:$G$65,4,FALSE)</f>
        <v>#REF!</v>
      </c>
    </row>
    <row r="1112" spans="1:30" ht="17.25" x14ac:dyDescent="0.25">
      <c r="A1112" s="74"/>
      <c r="B1112" s="19"/>
      <c r="C1112" s="19"/>
      <c r="D1112" s="50"/>
      <c r="E1112" s="73"/>
      <c r="F1112" s="74"/>
      <c r="G1112" s="9"/>
      <c r="H1112" s="48"/>
      <c r="I1112" s="49">
        <f t="shared" ca="1" si="65"/>
        <v>2022</v>
      </c>
      <c r="J1112" s="22">
        <f t="shared" ca="1" si="64"/>
        <v>1</v>
      </c>
      <c r="K1112" s="19"/>
      <c r="L1112" s="73"/>
      <c r="M1112" s="74"/>
      <c r="N1112" s="19"/>
      <c r="O1112" s="73"/>
      <c r="P1112" s="82">
        <v>1</v>
      </c>
      <c r="Q1112" s="24">
        <v>1</v>
      </c>
      <c r="R1112" s="81">
        <f t="shared" si="66"/>
        <v>1</v>
      </c>
      <c r="S1112" s="87"/>
      <c r="T1112" s="19"/>
      <c r="U1112" s="25"/>
      <c r="V1112" s="25"/>
      <c r="W1112" s="81"/>
      <c r="X1112" s="91" t="e">
        <f ca="1">+VLOOKUP(#REF!,REFERENCIAS!$C:$D,2,0)*VLOOKUP(#REF!,PONDERADORES!A:P,IF(AND(INFORMACION!$T1112='REFERENCIAS RIESGO'!$C$36,INFORMACION!$F1112=REFERENCIAS!$C$24),16,IF(INFORMACION!$T1112='REFERENCIAS RIESGO'!$C$36,13,IF(INFORMACION!$F1112=REFERENCIAS!$C$24,10,7))),0)+VLOOKUP(K1112,REFERENCIAS!$C:$D,2,0)*VLOOKUP($K$2,PONDERADORES!A:P,IF(AND(INFORMACION!$T1112='REFERENCIAS RIESGO'!$C$36,INFORMACION!$F1112=REFERENCIAS!$C$24),16,IF(INFORMACION!$T1112='REFERENCIAS RIESGO'!$C$36,13,IF(INFORMACION!$F1112=REFERENCIAS!$C$24,10,7))),0)+VLOOKUP(L1112,REFERENCIAS!$C:$D,2,0)*VLOOKUP($L$2,PONDERADORES!A:P,IF(AND(INFORMACION!$T1112='REFERENCIAS RIESGO'!$C$36,INFORMACION!$F1112=REFERENCIAS!$C$24),16,IF(INFORMACION!$T1112='REFERENCIAS RIESGO'!$C$36,13,IF(INFORMACION!$F1112=REFERENCIAS!$C$24,10,7))),0)+VLOOKUP(F1112,REFERENCIAS!$C:$D,2,0)*VLOOKUP($F$2,PONDERADORES!A:P,IF(AND(INFORMACION!$T1112='REFERENCIAS RIESGO'!$C$36,INFORMACION!$F1112=REFERENCIAS!$C$24),16,IF(INFORMACION!$T1112='REFERENCIAS RIESGO'!$C$36,13,IF(INFORMACION!$F1112=REFERENCIAS!$C$24,10,7))),0)+VLOOKUP(T1112,REFERENCIAS!$C:$D,2,0)*VLOOKUP($T$2,PONDERADORES!A:P,IF(AND(INFORMACION!$T1112='REFERENCIAS RIESGO'!$C$36,INFORMACION!$F1112=REFERENCIAS!$C$24),16,IF(INFORMACION!$T1112='REFERENCIAS RIESGO'!$C$36,13,IF(INFORMACION!$F1112=REFERENCIAS!$C$24,10,7))),0)+VLOOKUP(IF(J1112&lt;=0.2,0.2,IF(AND(J1112&gt;0.2,J1112&lt;=0.4),0.4,IF(AND(J1112&gt;0.4,J1112&lt;=0.6),0.6,IF(AND(J1112&gt;0.6,J1112&lt;=0.8),0.8,IF(AND(J1112&gt;0.8,J1112&lt;=1),1))))),REFERENCIAS!$C:$D,2,0)*VLOOKUP($J$2,PONDERADORES!A:P,IF(AND(INFORMACION!$T1112='REFERENCIAS RIESGO'!$C$36,INFORMACION!$F1112=REFERENCIAS!$C$24),16,IF(INFORMACION!$T1112='REFERENCIAS RIESGO'!$C$36,13,IF(INFORMACION!$F1112=REFERENCIAS!$C$24,10,7))),0)</f>
        <v>#REF!</v>
      </c>
      <c r="Y1112" s="68">
        <f>+VLOOKUP(M1112,REFERENCIAS!$C:$D,2,0)*VLOOKUP($M$2,PONDERADORES!$A$7:$G$9,7,0)+VLOOKUP(N1112,REFERENCIAS!$C:$D,2,0)*VLOOKUP($N$2,PONDERADORES!$A$7:$G$9,7,0)+VLOOKUP(O1112,REFERENCIAS!$C:$D,2,0)*VLOOKUP($O$2,PONDERADORES!$A$7:$G$9,7,0)</f>
        <v>0.2</v>
      </c>
      <c r="Z1112" s="2">
        <f>+VLOOKUP(IF(R1112&lt;0.1,0,IF(AND(R1112&gt;=0.1,R1112&lt;0.2),0.1,IF(AND(R1112&gt;=0.2,R1112&lt;0.3),0.2,IF(R1112&gt;0.3,0.3,)))),REFERENCIAS!$C:$D,2,0)*VLOOKUP($R$2,PONDERADORES!$A$11:$G$11,7,0)</f>
        <v>15</v>
      </c>
      <c r="AA1112" s="92"/>
      <c r="AB1112" s="95" t="e">
        <f t="shared" ca="1" si="67"/>
        <v>#REF!</v>
      </c>
      <c r="AC1112" s="23" t="e">
        <f ca="1">IF(AB1112&gt;REFERENCIAS!$C$62,REFERENCIAS!$B$62,IF(AND(AB1112&gt;=REFERENCIAS!$C$63,AB1112&lt;REFERENCIAS!$D$63),REFERENCIAS!$B$63,IF(AND(AB1112&gt;REFERENCIAS!$C$64,AB1112&lt;=REFERENCIAS!$D$64),REFERENCIAS!$B$64,IF(AND(AB1112&gt;=REFERENCIAS!$C$65,AB1112&lt;REFERENCIAS!$D$65),REFERENCIAS!$B$65, "Revisar"))))</f>
        <v>#REF!</v>
      </c>
      <c r="AD1112" s="94" t="e">
        <f ca="1">VLOOKUP(AC1112,REFERENCIAS!$B$62:$G$65,4,FALSE)</f>
        <v>#REF!</v>
      </c>
    </row>
    <row r="1113" spans="1:30" ht="17.25" x14ac:dyDescent="0.25">
      <c r="A1113" s="74"/>
      <c r="B1113" s="19"/>
      <c r="C1113" s="19"/>
      <c r="D1113" s="50"/>
      <c r="E1113" s="73"/>
      <c r="F1113" s="74"/>
      <c r="G1113" s="9"/>
      <c r="H1113" s="48"/>
      <c r="I1113" s="49">
        <f t="shared" ca="1" si="65"/>
        <v>2022</v>
      </c>
      <c r="J1113" s="22">
        <f t="shared" ca="1" si="64"/>
        <v>1</v>
      </c>
      <c r="K1113" s="19"/>
      <c r="L1113" s="73"/>
      <c r="M1113" s="74"/>
      <c r="N1113" s="19"/>
      <c r="O1113" s="73"/>
      <c r="P1113" s="82">
        <v>1</v>
      </c>
      <c r="Q1113" s="24">
        <v>1</v>
      </c>
      <c r="R1113" s="81">
        <f t="shared" si="66"/>
        <v>1</v>
      </c>
      <c r="S1113" s="87"/>
      <c r="T1113" s="19"/>
      <c r="U1113" s="25"/>
      <c r="V1113" s="25"/>
      <c r="W1113" s="81"/>
      <c r="X1113" s="91" t="e">
        <f ca="1">+VLOOKUP(#REF!,REFERENCIAS!$C:$D,2,0)*VLOOKUP(#REF!,PONDERADORES!A:P,IF(AND(INFORMACION!$T1113='REFERENCIAS RIESGO'!$C$36,INFORMACION!$F1113=REFERENCIAS!$C$24),16,IF(INFORMACION!$T1113='REFERENCIAS RIESGO'!$C$36,13,IF(INFORMACION!$F1113=REFERENCIAS!$C$24,10,7))),0)+VLOOKUP(K1113,REFERENCIAS!$C:$D,2,0)*VLOOKUP($K$2,PONDERADORES!A:P,IF(AND(INFORMACION!$T1113='REFERENCIAS RIESGO'!$C$36,INFORMACION!$F1113=REFERENCIAS!$C$24),16,IF(INFORMACION!$T1113='REFERENCIAS RIESGO'!$C$36,13,IF(INFORMACION!$F1113=REFERENCIAS!$C$24,10,7))),0)+VLOOKUP(L1113,REFERENCIAS!$C:$D,2,0)*VLOOKUP($L$2,PONDERADORES!A:P,IF(AND(INFORMACION!$T1113='REFERENCIAS RIESGO'!$C$36,INFORMACION!$F1113=REFERENCIAS!$C$24),16,IF(INFORMACION!$T1113='REFERENCIAS RIESGO'!$C$36,13,IF(INFORMACION!$F1113=REFERENCIAS!$C$24,10,7))),0)+VLOOKUP(F1113,REFERENCIAS!$C:$D,2,0)*VLOOKUP($F$2,PONDERADORES!A:P,IF(AND(INFORMACION!$T1113='REFERENCIAS RIESGO'!$C$36,INFORMACION!$F1113=REFERENCIAS!$C$24),16,IF(INFORMACION!$T1113='REFERENCIAS RIESGO'!$C$36,13,IF(INFORMACION!$F1113=REFERENCIAS!$C$24,10,7))),0)+VLOOKUP(T1113,REFERENCIAS!$C:$D,2,0)*VLOOKUP($T$2,PONDERADORES!A:P,IF(AND(INFORMACION!$T1113='REFERENCIAS RIESGO'!$C$36,INFORMACION!$F1113=REFERENCIAS!$C$24),16,IF(INFORMACION!$T1113='REFERENCIAS RIESGO'!$C$36,13,IF(INFORMACION!$F1113=REFERENCIAS!$C$24,10,7))),0)+VLOOKUP(IF(J1113&lt;=0.2,0.2,IF(AND(J1113&gt;0.2,J1113&lt;=0.4),0.4,IF(AND(J1113&gt;0.4,J1113&lt;=0.6),0.6,IF(AND(J1113&gt;0.6,J1113&lt;=0.8),0.8,IF(AND(J1113&gt;0.8,J1113&lt;=1),1))))),REFERENCIAS!$C:$D,2,0)*VLOOKUP($J$2,PONDERADORES!A:P,IF(AND(INFORMACION!$T1113='REFERENCIAS RIESGO'!$C$36,INFORMACION!$F1113=REFERENCIAS!$C$24),16,IF(INFORMACION!$T1113='REFERENCIAS RIESGO'!$C$36,13,IF(INFORMACION!$F1113=REFERENCIAS!$C$24,10,7))),0)</f>
        <v>#REF!</v>
      </c>
      <c r="Y1113" s="68">
        <f>+VLOOKUP(M1113,REFERENCIAS!$C:$D,2,0)*VLOOKUP($M$2,PONDERADORES!$A$7:$G$9,7,0)+VLOOKUP(N1113,REFERENCIAS!$C:$D,2,0)*VLOOKUP($N$2,PONDERADORES!$A$7:$G$9,7,0)+VLOOKUP(O1113,REFERENCIAS!$C:$D,2,0)*VLOOKUP($O$2,PONDERADORES!$A$7:$G$9,7,0)</f>
        <v>0.2</v>
      </c>
      <c r="Z1113" s="2">
        <f>+VLOOKUP(IF(R1113&lt;0.1,0,IF(AND(R1113&gt;=0.1,R1113&lt;0.2),0.1,IF(AND(R1113&gt;=0.2,R1113&lt;0.3),0.2,IF(R1113&gt;0.3,0.3,)))),REFERENCIAS!$C:$D,2,0)*VLOOKUP($R$2,PONDERADORES!$A$11:$G$11,7,0)</f>
        <v>15</v>
      </c>
      <c r="AA1113" s="92"/>
      <c r="AB1113" s="95" t="e">
        <f t="shared" ca="1" si="67"/>
        <v>#REF!</v>
      </c>
      <c r="AC1113" s="23" t="e">
        <f ca="1">IF(AB1113&gt;REFERENCIAS!$C$62,REFERENCIAS!$B$62,IF(AND(AB1113&gt;=REFERENCIAS!$C$63,AB1113&lt;REFERENCIAS!$D$63),REFERENCIAS!$B$63,IF(AND(AB1113&gt;REFERENCIAS!$C$64,AB1113&lt;=REFERENCIAS!$D$64),REFERENCIAS!$B$64,IF(AND(AB1113&gt;=REFERENCIAS!$C$65,AB1113&lt;REFERENCIAS!$D$65),REFERENCIAS!$B$65, "Revisar"))))</f>
        <v>#REF!</v>
      </c>
      <c r="AD1113" s="94" t="e">
        <f ca="1">VLOOKUP(AC1113,REFERENCIAS!$B$62:$G$65,4,FALSE)</f>
        <v>#REF!</v>
      </c>
    </row>
    <row r="1114" spans="1:30" ht="17.25" x14ac:dyDescent="0.25">
      <c r="A1114" s="74"/>
      <c r="B1114" s="19"/>
      <c r="C1114" s="19"/>
      <c r="D1114" s="50"/>
      <c r="E1114" s="73"/>
      <c r="F1114" s="74"/>
      <c r="G1114" s="9"/>
      <c r="H1114" s="48"/>
      <c r="I1114" s="49">
        <f t="shared" ca="1" si="65"/>
        <v>2022</v>
      </c>
      <c r="J1114" s="22">
        <f t="shared" ca="1" si="64"/>
        <v>1</v>
      </c>
      <c r="K1114" s="19"/>
      <c r="L1114" s="73"/>
      <c r="M1114" s="74"/>
      <c r="N1114" s="19"/>
      <c r="O1114" s="73"/>
      <c r="P1114" s="82">
        <v>1</v>
      </c>
      <c r="Q1114" s="24">
        <v>1</v>
      </c>
      <c r="R1114" s="81">
        <f t="shared" si="66"/>
        <v>1</v>
      </c>
      <c r="S1114" s="87"/>
      <c r="T1114" s="19"/>
      <c r="U1114" s="25"/>
      <c r="V1114" s="25"/>
      <c r="W1114" s="81"/>
      <c r="X1114" s="91" t="e">
        <f ca="1">+VLOOKUP(#REF!,REFERENCIAS!$C:$D,2,0)*VLOOKUP(#REF!,PONDERADORES!A:P,IF(AND(INFORMACION!$T1114='REFERENCIAS RIESGO'!$C$36,INFORMACION!$F1114=REFERENCIAS!$C$24),16,IF(INFORMACION!$T1114='REFERENCIAS RIESGO'!$C$36,13,IF(INFORMACION!$F1114=REFERENCIAS!$C$24,10,7))),0)+VLOOKUP(K1114,REFERENCIAS!$C:$D,2,0)*VLOOKUP($K$2,PONDERADORES!A:P,IF(AND(INFORMACION!$T1114='REFERENCIAS RIESGO'!$C$36,INFORMACION!$F1114=REFERENCIAS!$C$24),16,IF(INFORMACION!$T1114='REFERENCIAS RIESGO'!$C$36,13,IF(INFORMACION!$F1114=REFERENCIAS!$C$24,10,7))),0)+VLOOKUP(L1114,REFERENCIAS!$C:$D,2,0)*VLOOKUP($L$2,PONDERADORES!A:P,IF(AND(INFORMACION!$T1114='REFERENCIAS RIESGO'!$C$36,INFORMACION!$F1114=REFERENCIAS!$C$24),16,IF(INFORMACION!$T1114='REFERENCIAS RIESGO'!$C$36,13,IF(INFORMACION!$F1114=REFERENCIAS!$C$24,10,7))),0)+VLOOKUP(F1114,REFERENCIAS!$C:$D,2,0)*VLOOKUP($F$2,PONDERADORES!A:P,IF(AND(INFORMACION!$T1114='REFERENCIAS RIESGO'!$C$36,INFORMACION!$F1114=REFERENCIAS!$C$24),16,IF(INFORMACION!$T1114='REFERENCIAS RIESGO'!$C$36,13,IF(INFORMACION!$F1114=REFERENCIAS!$C$24,10,7))),0)+VLOOKUP(T1114,REFERENCIAS!$C:$D,2,0)*VLOOKUP($T$2,PONDERADORES!A:P,IF(AND(INFORMACION!$T1114='REFERENCIAS RIESGO'!$C$36,INFORMACION!$F1114=REFERENCIAS!$C$24),16,IF(INFORMACION!$T1114='REFERENCIAS RIESGO'!$C$36,13,IF(INFORMACION!$F1114=REFERENCIAS!$C$24,10,7))),0)+VLOOKUP(IF(J1114&lt;=0.2,0.2,IF(AND(J1114&gt;0.2,J1114&lt;=0.4),0.4,IF(AND(J1114&gt;0.4,J1114&lt;=0.6),0.6,IF(AND(J1114&gt;0.6,J1114&lt;=0.8),0.8,IF(AND(J1114&gt;0.8,J1114&lt;=1),1))))),REFERENCIAS!$C:$D,2,0)*VLOOKUP($J$2,PONDERADORES!A:P,IF(AND(INFORMACION!$T1114='REFERENCIAS RIESGO'!$C$36,INFORMACION!$F1114=REFERENCIAS!$C$24),16,IF(INFORMACION!$T1114='REFERENCIAS RIESGO'!$C$36,13,IF(INFORMACION!$F1114=REFERENCIAS!$C$24,10,7))),0)</f>
        <v>#REF!</v>
      </c>
      <c r="Y1114" s="68">
        <f>+VLOOKUP(M1114,REFERENCIAS!$C:$D,2,0)*VLOOKUP($M$2,PONDERADORES!$A$7:$G$9,7,0)+VLOOKUP(N1114,REFERENCIAS!$C:$D,2,0)*VLOOKUP($N$2,PONDERADORES!$A$7:$G$9,7,0)+VLOOKUP(O1114,REFERENCIAS!$C:$D,2,0)*VLOOKUP($O$2,PONDERADORES!$A$7:$G$9,7,0)</f>
        <v>0.2</v>
      </c>
      <c r="Z1114" s="2">
        <f>+VLOOKUP(IF(R1114&lt;0.1,0,IF(AND(R1114&gt;=0.1,R1114&lt;0.2),0.1,IF(AND(R1114&gt;=0.2,R1114&lt;0.3),0.2,IF(R1114&gt;0.3,0.3,)))),REFERENCIAS!$C:$D,2,0)*VLOOKUP($R$2,PONDERADORES!$A$11:$G$11,7,0)</f>
        <v>15</v>
      </c>
      <c r="AA1114" s="92"/>
      <c r="AB1114" s="95" t="e">
        <f t="shared" ca="1" si="67"/>
        <v>#REF!</v>
      </c>
      <c r="AC1114" s="23" t="e">
        <f ca="1">IF(AB1114&gt;REFERENCIAS!$C$62,REFERENCIAS!$B$62,IF(AND(AB1114&gt;=REFERENCIAS!$C$63,AB1114&lt;REFERENCIAS!$D$63),REFERENCIAS!$B$63,IF(AND(AB1114&gt;REFERENCIAS!$C$64,AB1114&lt;=REFERENCIAS!$D$64),REFERENCIAS!$B$64,IF(AND(AB1114&gt;=REFERENCIAS!$C$65,AB1114&lt;REFERENCIAS!$D$65),REFERENCIAS!$B$65, "Revisar"))))</f>
        <v>#REF!</v>
      </c>
      <c r="AD1114" s="94" t="e">
        <f ca="1">VLOOKUP(AC1114,REFERENCIAS!$B$62:$G$65,4,FALSE)</f>
        <v>#REF!</v>
      </c>
    </row>
    <row r="1115" spans="1:30" ht="17.25" x14ac:dyDescent="0.25">
      <c r="A1115" s="74"/>
      <c r="B1115" s="19"/>
      <c r="C1115" s="19"/>
      <c r="D1115" s="50"/>
      <c r="E1115" s="73"/>
      <c r="F1115" s="74"/>
      <c r="G1115" s="9"/>
      <c r="H1115" s="48"/>
      <c r="I1115" s="49">
        <f t="shared" ca="1" si="65"/>
        <v>2022</v>
      </c>
      <c r="J1115" s="22">
        <f t="shared" ca="1" si="64"/>
        <v>1</v>
      </c>
      <c r="K1115" s="19"/>
      <c r="L1115" s="73"/>
      <c r="M1115" s="74"/>
      <c r="N1115" s="19"/>
      <c r="O1115" s="73"/>
      <c r="P1115" s="82">
        <v>1</v>
      </c>
      <c r="Q1115" s="24">
        <v>1</v>
      </c>
      <c r="R1115" s="81">
        <f t="shared" si="66"/>
        <v>1</v>
      </c>
      <c r="S1115" s="87"/>
      <c r="T1115" s="19"/>
      <c r="U1115" s="25"/>
      <c r="V1115" s="25"/>
      <c r="W1115" s="81"/>
      <c r="X1115" s="91" t="e">
        <f ca="1">+VLOOKUP(#REF!,REFERENCIAS!$C:$D,2,0)*VLOOKUP(#REF!,PONDERADORES!A:P,IF(AND(INFORMACION!$T1115='REFERENCIAS RIESGO'!$C$36,INFORMACION!$F1115=REFERENCIAS!$C$24),16,IF(INFORMACION!$T1115='REFERENCIAS RIESGO'!$C$36,13,IF(INFORMACION!$F1115=REFERENCIAS!$C$24,10,7))),0)+VLOOKUP(K1115,REFERENCIAS!$C:$D,2,0)*VLOOKUP($K$2,PONDERADORES!A:P,IF(AND(INFORMACION!$T1115='REFERENCIAS RIESGO'!$C$36,INFORMACION!$F1115=REFERENCIAS!$C$24),16,IF(INFORMACION!$T1115='REFERENCIAS RIESGO'!$C$36,13,IF(INFORMACION!$F1115=REFERENCIAS!$C$24,10,7))),0)+VLOOKUP(L1115,REFERENCIAS!$C:$D,2,0)*VLOOKUP($L$2,PONDERADORES!A:P,IF(AND(INFORMACION!$T1115='REFERENCIAS RIESGO'!$C$36,INFORMACION!$F1115=REFERENCIAS!$C$24),16,IF(INFORMACION!$T1115='REFERENCIAS RIESGO'!$C$36,13,IF(INFORMACION!$F1115=REFERENCIAS!$C$24,10,7))),0)+VLOOKUP(F1115,REFERENCIAS!$C:$D,2,0)*VLOOKUP($F$2,PONDERADORES!A:P,IF(AND(INFORMACION!$T1115='REFERENCIAS RIESGO'!$C$36,INFORMACION!$F1115=REFERENCIAS!$C$24),16,IF(INFORMACION!$T1115='REFERENCIAS RIESGO'!$C$36,13,IF(INFORMACION!$F1115=REFERENCIAS!$C$24,10,7))),0)+VLOOKUP(T1115,REFERENCIAS!$C:$D,2,0)*VLOOKUP($T$2,PONDERADORES!A:P,IF(AND(INFORMACION!$T1115='REFERENCIAS RIESGO'!$C$36,INFORMACION!$F1115=REFERENCIAS!$C$24),16,IF(INFORMACION!$T1115='REFERENCIAS RIESGO'!$C$36,13,IF(INFORMACION!$F1115=REFERENCIAS!$C$24,10,7))),0)+VLOOKUP(IF(J1115&lt;=0.2,0.2,IF(AND(J1115&gt;0.2,J1115&lt;=0.4),0.4,IF(AND(J1115&gt;0.4,J1115&lt;=0.6),0.6,IF(AND(J1115&gt;0.6,J1115&lt;=0.8),0.8,IF(AND(J1115&gt;0.8,J1115&lt;=1),1))))),REFERENCIAS!$C:$D,2,0)*VLOOKUP($J$2,PONDERADORES!A:P,IF(AND(INFORMACION!$T1115='REFERENCIAS RIESGO'!$C$36,INFORMACION!$F1115=REFERENCIAS!$C$24),16,IF(INFORMACION!$T1115='REFERENCIAS RIESGO'!$C$36,13,IF(INFORMACION!$F1115=REFERENCIAS!$C$24,10,7))),0)</f>
        <v>#REF!</v>
      </c>
      <c r="Y1115" s="68">
        <f>+VLOOKUP(M1115,REFERENCIAS!$C:$D,2,0)*VLOOKUP($M$2,PONDERADORES!$A$7:$G$9,7,0)+VLOOKUP(N1115,REFERENCIAS!$C:$D,2,0)*VLOOKUP($N$2,PONDERADORES!$A$7:$G$9,7,0)+VLOOKUP(O1115,REFERENCIAS!$C:$D,2,0)*VLOOKUP($O$2,PONDERADORES!$A$7:$G$9,7,0)</f>
        <v>0.2</v>
      </c>
      <c r="Z1115" s="2">
        <f>+VLOOKUP(IF(R1115&lt;0.1,0,IF(AND(R1115&gt;=0.1,R1115&lt;0.2),0.1,IF(AND(R1115&gt;=0.2,R1115&lt;0.3),0.2,IF(R1115&gt;0.3,0.3,)))),REFERENCIAS!$C:$D,2,0)*VLOOKUP($R$2,PONDERADORES!$A$11:$G$11,7,0)</f>
        <v>15</v>
      </c>
      <c r="AA1115" s="92"/>
      <c r="AB1115" s="95" t="e">
        <f t="shared" ca="1" si="67"/>
        <v>#REF!</v>
      </c>
      <c r="AC1115" s="23" t="e">
        <f ca="1">IF(AB1115&gt;REFERENCIAS!$C$62,REFERENCIAS!$B$62,IF(AND(AB1115&gt;=REFERENCIAS!$C$63,AB1115&lt;REFERENCIAS!$D$63),REFERENCIAS!$B$63,IF(AND(AB1115&gt;REFERENCIAS!$C$64,AB1115&lt;=REFERENCIAS!$D$64),REFERENCIAS!$B$64,IF(AND(AB1115&gt;=REFERENCIAS!$C$65,AB1115&lt;REFERENCIAS!$D$65),REFERENCIAS!$B$65, "Revisar"))))</f>
        <v>#REF!</v>
      </c>
      <c r="AD1115" s="94" t="e">
        <f ca="1">VLOOKUP(AC1115,REFERENCIAS!$B$62:$G$65,4,FALSE)</f>
        <v>#REF!</v>
      </c>
    </row>
    <row r="1116" spans="1:30" ht="17.25" x14ac:dyDescent="0.25">
      <c r="A1116" s="74"/>
      <c r="B1116" s="19"/>
      <c r="C1116" s="19"/>
      <c r="D1116" s="50"/>
      <c r="E1116" s="73"/>
      <c r="F1116" s="74"/>
      <c r="G1116" s="9"/>
      <c r="H1116" s="48"/>
      <c r="I1116" s="49">
        <f t="shared" ca="1" si="65"/>
        <v>2022</v>
      </c>
      <c r="J1116" s="22">
        <f t="shared" ca="1" si="64"/>
        <v>1</v>
      </c>
      <c r="K1116" s="19"/>
      <c r="L1116" s="73"/>
      <c r="M1116" s="74"/>
      <c r="N1116" s="19"/>
      <c r="O1116" s="73"/>
      <c r="P1116" s="82">
        <v>1</v>
      </c>
      <c r="Q1116" s="24">
        <v>1</v>
      </c>
      <c r="R1116" s="81">
        <f t="shared" si="66"/>
        <v>1</v>
      </c>
      <c r="S1116" s="87"/>
      <c r="T1116" s="19"/>
      <c r="U1116" s="25"/>
      <c r="V1116" s="25"/>
      <c r="W1116" s="81"/>
      <c r="X1116" s="91" t="e">
        <f ca="1">+VLOOKUP(#REF!,REFERENCIAS!$C:$D,2,0)*VLOOKUP(#REF!,PONDERADORES!A:P,IF(AND(INFORMACION!$T1116='REFERENCIAS RIESGO'!$C$36,INFORMACION!$F1116=REFERENCIAS!$C$24),16,IF(INFORMACION!$T1116='REFERENCIAS RIESGO'!$C$36,13,IF(INFORMACION!$F1116=REFERENCIAS!$C$24,10,7))),0)+VLOOKUP(K1116,REFERENCIAS!$C:$D,2,0)*VLOOKUP($K$2,PONDERADORES!A:P,IF(AND(INFORMACION!$T1116='REFERENCIAS RIESGO'!$C$36,INFORMACION!$F1116=REFERENCIAS!$C$24),16,IF(INFORMACION!$T1116='REFERENCIAS RIESGO'!$C$36,13,IF(INFORMACION!$F1116=REFERENCIAS!$C$24,10,7))),0)+VLOOKUP(L1116,REFERENCIAS!$C:$D,2,0)*VLOOKUP($L$2,PONDERADORES!A:P,IF(AND(INFORMACION!$T1116='REFERENCIAS RIESGO'!$C$36,INFORMACION!$F1116=REFERENCIAS!$C$24),16,IF(INFORMACION!$T1116='REFERENCIAS RIESGO'!$C$36,13,IF(INFORMACION!$F1116=REFERENCIAS!$C$24,10,7))),0)+VLOOKUP(F1116,REFERENCIAS!$C:$D,2,0)*VLOOKUP($F$2,PONDERADORES!A:P,IF(AND(INFORMACION!$T1116='REFERENCIAS RIESGO'!$C$36,INFORMACION!$F1116=REFERENCIAS!$C$24),16,IF(INFORMACION!$T1116='REFERENCIAS RIESGO'!$C$36,13,IF(INFORMACION!$F1116=REFERENCIAS!$C$24,10,7))),0)+VLOOKUP(T1116,REFERENCIAS!$C:$D,2,0)*VLOOKUP($T$2,PONDERADORES!A:P,IF(AND(INFORMACION!$T1116='REFERENCIAS RIESGO'!$C$36,INFORMACION!$F1116=REFERENCIAS!$C$24),16,IF(INFORMACION!$T1116='REFERENCIAS RIESGO'!$C$36,13,IF(INFORMACION!$F1116=REFERENCIAS!$C$24,10,7))),0)+VLOOKUP(IF(J1116&lt;=0.2,0.2,IF(AND(J1116&gt;0.2,J1116&lt;=0.4),0.4,IF(AND(J1116&gt;0.4,J1116&lt;=0.6),0.6,IF(AND(J1116&gt;0.6,J1116&lt;=0.8),0.8,IF(AND(J1116&gt;0.8,J1116&lt;=1),1))))),REFERENCIAS!$C:$D,2,0)*VLOOKUP($J$2,PONDERADORES!A:P,IF(AND(INFORMACION!$T1116='REFERENCIAS RIESGO'!$C$36,INFORMACION!$F1116=REFERENCIAS!$C$24),16,IF(INFORMACION!$T1116='REFERENCIAS RIESGO'!$C$36,13,IF(INFORMACION!$F1116=REFERENCIAS!$C$24,10,7))),0)</f>
        <v>#REF!</v>
      </c>
      <c r="Y1116" s="68">
        <f>+VLOOKUP(M1116,REFERENCIAS!$C:$D,2,0)*VLOOKUP($M$2,PONDERADORES!$A$7:$G$9,7,0)+VLOOKUP(N1116,REFERENCIAS!$C:$D,2,0)*VLOOKUP($N$2,PONDERADORES!$A$7:$G$9,7,0)+VLOOKUP(O1116,REFERENCIAS!$C:$D,2,0)*VLOOKUP($O$2,PONDERADORES!$A$7:$G$9,7,0)</f>
        <v>0.2</v>
      </c>
      <c r="Z1116" s="2">
        <f>+VLOOKUP(IF(R1116&lt;0.1,0,IF(AND(R1116&gt;=0.1,R1116&lt;0.2),0.1,IF(AND(R1116&gt;=0.2,R1116&lt;0.3),0.2,IF(R1116&gt;0.3,0.3,)))),REFERENCIAS!$C:$D,2,0)*VLOOKUP($R$2,PONDERADORES!$A$11:$G$11,7,0)</f>
        <v>15</v>
      </c>
      <c r="AA1116" s="92"/>
      <c r="AB1116" s="95" t="e">
        <f t="shared" ca="1" si="67"/>
        <v>#REF!</v>
      </c>
      <c r="AC1116" s="23" t="e">
        <f ca="1">IF(AB1116&gt;REFERENCIAS!$C$62,REFERENCIAS!$B$62,IF(AND(AB1116&gt;=REFERENCIAS!$C$63,AB1116&lt;REFERENCIAS!$D$63),REFERENCIAS!$B$63,IF(AND(AB1116&gt;REFERENCIAS!$C$64,AB1116&lt;=REFERENCIAS!$D$64),REFERENCIAS!$B$64,IF(AND(AB1116&gt;=REFERENCIAS!$C$65,AB1116&lt;REFERENCIAS!$D$65),REFERENCIAS!$B$65, "Revisar"))))</f>
        <v>#REF!</v>
      </c>
      <c r="AD1116" s="94" t="e">
        <f ca="1">VLOOKUP(AC1116,REFERENCIAS!$B$62:$G$65,4,FALSE)</f>
        <v>#REF!</v>
      </c>
    </row>
    <row r="1117" spans="1:30" ht="17.25" x14ac:dyDescent="0.25">
      <c r="A1117" s="74"/>
      <c r="B1117" s="19"/>
      <c r="C1117" s="19"/>
      <c r="D1117" s="50"/>
      <c r="E1117" s="73"/>
      <c r="F1117" s="74"/>
      <c r="G1117" s="9"/>
      <c r="H1117" s="48"/>
      <c r="I1117" s="49">
        <f t="shared" ca="1" si="65"/>
        <v>2022</v>
      </c>
      <c r="J1117" s="22">
        <f t="shared" ca="1" si="64"/>
        <v>1</v>
      </c>
      <c r="K1117" s="19"/>
      <c r="L1117" s="73"/>
      <c r="M1117" s="74"/>
      <c r="N1117" s="19"/>
      <c r="O1117" s="73"/>
      <c r="P1117" s="82">
        <v>1</v>
      </c>
      <c r="Q1117" s="24">
        <v>1</v>
      </c>
      <c r="R1117" s="81">
        <f t="shared" si="66"/>
        <v>1</v>
      </c>
      <c r="S1117" s="87"/>
      <c r="T1117" s="19"/>
      <c r="U1117" s="25"/>
      <c r="V1117" s="25"/>
      <c r="W1117" s="81"/>
      <c r="X1117" s="91" t="e">
        <f ca="1">+VLOOKUP(#REF!,REFERENCIAS!$C:$D,2,0)*VLOOKUP(#REF!,PONDERADORES!A:P,IF(AND(INFORMACION!$T1117='REFERENCIAS RIESGO'!$C$36,INFORMACION!$F1117=REFERENCIAS!$C$24),16,IF(INFORMACION!$T1117='REFERENCIAS RIESGO'!$C$36,13,IF(INFORMACION!$F1117=REFERENCIAS!$C$24,10,7))),0)+VLOOKUP(K1117,REFERENCIAS!$C:$D,2,0)*VLOOKUP($K$2,PONDERADORES!A:P,IF(AND(INFORMACION!$T1117='REFERENCIAS RIESGO'!$C$36,INFORMACION!$F1117=REFERENCIAS!$C$24),16,IF(INFORMACION!$T1117='REFERENCIAS RIESGO'!$C$36,13,IF(INFORMACION!$F1117=REFERENCIAS!$C$24,10,7))),0)+VLOOKUP(L1117,REFERENCIAS!$C:$D,2,0)*VLOOKUP($L$2,PONDERADORES!A:P,IF(AND(INFORMACION!$T1117='REFERENCIAS RIESGO'!$C$36,INFORMACION!$F1117=REFERENCIAS!$C$24),16,IF(INFORMACION!$T1117='REFERENCIAS RIESGO'!$C$36,13,IF(INFORMACION!$F1117=REFERENCIAS!$C$24,10,7))),0)+VLOOKUP(F1117,REFERENCIAS!$C:$D,2,0)*VLOOKUP($F$2,PONDERADORES!A:P,IF(AND(INFORMACION!$T1117='REFERENCIAS RIESGO'!$C$36,INFORMACION!$F1117=REFERENCIAS!$C$24),16,IF(INFORMACION!$T1117='REFERENCIAS RIESGO'!$C$36,13,IF(INFORMACION!$F1117=REFERENCIAS!$C$24,10,7))),0)+VLOOKUP(T1117,REFERENCIAS!$C:$D,2,0)*VLOOKUP($T$2,PONDERADORES!A:P,IF(AND(INFORMACION!$T1117='REFERENCIAS RIESGO'!$C$36,INFORMACION!$F1117=REFERENCIAS!$C$24),16,IF(INFORMACION!$T1117='REFERENCIAS RIESGO'!$C$36,13,IF(INFORMACION!$F1117=REFERENCIAS!$C$24,10,7))),0)+VLOOKUP(IF(J1117&lt;=0.2,0.2,IF(AND(J1117&gt;0.2,J1117&lt;=0.4),0.4,IF(AND(J1117&gt;0.4,J1117&lt;=0.6),0.6,IF(AND(J1117&gt;0.6,J1117&lt;=0.8),0.8,IF(AND(J1117&gt;0.8,J1117&lt;=1),1))))),REFERENCIAS!$C:$D,2,0)*VLOOKUP($J$2,PONDERADORES!A:P,IF(AND(INFORMACION!$T1117='REFERENCIAS RIESGO'!$C$36,INFORMACION!$F1117=REFERENCIAS!$C$24),16,IF(INFORMACION!$T1117='REFERENCIAS RIESGO'!$C$36,13,IF(INFORMACION!$F1117=REFERENCIAS!$C$24,10,7))),0)</f>
        <v>#REF!</v>
      </c>
      <c r="Y1117" s="68">
        <f>+VLOOKUP(M1117,REFERENCIAS!$C:$D,2,0)*VLOOKUP($M$2,PONDERADORES!$A$7:$G$9,7,0)+VLOOKUP(N1117,REFERENCIAS!$C:$D,2,0)*VLOOKUP($N$2,PONDERADORES!$A$7:$G$9,7,0)+VLOOKUP(O1117,REFERENCIAS!$C:$D,2,0)*VLOOKUP($O$2,PONDERADORES!$A$7:$G$9,7,0)</f>
        <v>0.2</v>
      </c>
      <c r="Z1117" s="2">
        <f>+VLOOKUP(IF(R1117&lt;0.1,0,IF(AND(R1117&gt;=0.1,R1117&lt;0.2),0.1,IF(AND(R1117&gt;=0.2,R1117&lt;0.3),0.2,IF(R1117&gt;0.3,0.3,)))),REFERENCIAS!$C:$D,2,0)*VLOOKUP($R$2,PONDERADORES!$A$11:$G$11,7,0)</f>
        <v>15</v>
      </c>
      <c r="AA1117" s="92"/>
      <c r="AB1117" s="95" t="e">
        <f t="shared" ca="1" si="67"/>
        <v>#REF!</v>
      </c>
      <c r="AC1117" s="23" t="e">
        <f ca="1">IF(AB1117&gt;REFERENCIAS!$C$62,REFERENCIAS!$B$62,IF(AND(AB1117&gt;=REFERENCIAS!$C$63,AB1117&lt;REFERENCIAS!$D$63),REFERENCIAS!$B$63,IF(AND(AB1117&gt;REFERENCIAS!$C$64,AB1117&lt;=REFERENCIAS!$D$64),REFERENCIAS!$B$64,IF(AND(AB1117&gt;=REFERENCIAS!$C$65,AB1117&lt;REFERENCIAS!$D$65),REFERENCIAS!$B$65, "Revisar"))))</f>
        <v>#REF!</v>
      </c>
      <c r="AD1117" s="94" t="e">
        <f ca="1">VLOOKUP(AC1117,REFERENCIAS!$B$62:$G$65,4,FALSE)</f>
        <v>#REF!</v>
      </c>
    </row>
    <row r="1118" spans="1:30" ht="17.25" x14ac:dyDescent="0.25">
      <c r="A1118" s="74"/>
      <c r="B1118" s="19"/>
      <c r="C1118" s="19"/>
      <c r="D1118" s="50"/>
      <c r="E1118" s="73"/>
      <c r="F1118" s="74"/>
      <c r="G1118" s="9"/>
      <c r="H1118" s="48"/>
      <c r="I1118" s="49">
        <f t="shared" ca="1" si="65"/>
        <v>2022</v>
      </c>
      <c r="J1118" s="22">
        <f t="shared" ca="1" si="64"/>
        <v>1</v>
      </c>
      <c r="K1118" s="19"/>
      <c r="L1118" s="73"/>
      <c r="M1118" s="74"/>
      <c r="N1118" s="19"/>
      <c r="O1118" s="73"/>
      <c r="P1118" s="82">
        <v>1</v>
      </c>
      <c r="Q1118" s="24">
        <v>1</v>
      </c>
      <c r="R1118" s="81">
        <f t="shared" si="66"/>
        <v>1</v>
      </c>
      <c r="S1118" s="87"/>
      <c r="T1118" s="19"/>
      <c r="U1118" s="25"/>
      <c r="V1118" s="25"/>
      <c r="W1118" s="81"/>
      <c r="X1118" s="91" t="e">
        <f ca="1">+VLOOKUP(#REF!,REFERENCIAS!$C:$D,2,0)*VLOOKUP(#REF!,PONDERADORES!A:P,IF(AND(INFORMACION!$T1118='REFERENCIAS RIESGO'!$C$36,INFORMACION!$F1118=REFERENCIAS!$C$24),16,IF(INFORMACION!$T1118='REFERENCIAS RIESGO'!$C$36,13,IF(INFORMACION!$F1118=REFERENCIAS!$C$24,10,7))),0)+VLOOKUP(K1118,REFERENCIAS!$C:$D,2,0)*VLOOKUP($K$2,PONDERADORES!A:P,IF(AND(INFORMACION!$T1118='REFERENCIAS RIESGO'!$C$36,INFORMACION!$F1118=REFERENCIAS!$C$24),16,IF(INFORMACION!$T1118='REFERENCIAS RIESGO'!$C$36,13,IF(INFORMACION!$F1118=REFERENCIAS!$C$24,10,7))),0)+VLOOKUP(L1118,REFERENCIAS!$C:$D,2,0)*VLOOKUP($L$2,PONDERADORES!A:P,IF(AND(INFORMACION!$T1118='REFERENCIAS RIESGO'!$C$36,INFORMACION!$F1118=REFERENCIAS!$C$24),16,IF(INFORMACION!$T1118='REFERENCIAS RIESGO'!$C$36,13,IF(INFORMACION!$F1118=REFERENCIAS!$C$24,10,7))),0)+VLOOKUP(F1118,REFERENCIAS!$C:$D,2,0)*VLOOKUP($F$2,PONDERADORES!A:P,IF(AND(INFORMACION!$T1118='REFERENCIAS RIESGO'!$C$36,INFORMACION!$F1118=REFERENCIAS!$C$24),16,IF(INFORMACION!$T1118='REFERENCIAS RIESGO'!$C$36,13,IF(INFORMACION!$F1118=REFERENCIAS!$C$24,10,7))),0)+VLOOKUP(T1118,REFERENCIAS!$C:$D,2,0)*VLOOKUP($T$2,PONDERADORES!A:P,IF(AND(INFORMACION!$T1118='REFERENCIAS RIESGO'!$C$36,INFORMACION!$F1118=REFERENCIAS!$C$24),16,IF(INFORMACION!$T1118='REFERENCIAS RIESGO'!$C$36,13,IF(INFORMACION!$F1118=REFERENCIAS!$C$24,10,7))),0)+VLOOKUP(IF(J1118&lt;=0.2,0.2,IF(AND(J1118&gt;0.2,J1118&lt;=0.4),0.4,IF(AND(J1118&gt;0.4,J1118&lt;=0.6),0.6,IF(AND(J1118&gt;0.6,J1118&lt;=0.8),0.8,IF(AND(J1118&gt;0.8,J1118&lt;=1),1))))),REFERENCIAS!$C:$D,2,0)*VLOOKUP($J$2,PONDERADORES!A:P,IF(AND(INFORMACION!$T1118='REFERENCIAS RIESGO'!$C$36,INFORMACION!$F1118=REFERENCIAS!$C$24),16,IF(INFORMACION!$T1118='REFERENCIAS RIESGO'!$C$36,13,IF(INFORMACION!$F1118=REFERENCIAS!$C$24,10,7))),0)</f>
        <v>#REF!</v>
      </c>
      <c r="Y1118" s="68">
        <f>+VLOOKUP(M1118,REFERENCIAS!$C:$D,2,0)*VLOOKUP($M$2,PONDERADORES!$A$7:$G$9,7,0)+VLOOKUP(N1118,REFERENCIAS!$C:$D,2,0)*VLOOKUP($N$2,PONDERADORES!$A$7:$G$9,7,0)+VLOOKUP(O1118,REFERENCIAS!$C:$D,2,0)*VLOOKUP($O$2,PONDERADORES!$A$7:$G$9,7,0)</f>
        <v>0.2</v>
      </c>
      <c r="Z1118" s="2">
        <f>+VLOOKUP(IF(R1118&lt;0.1,0,IF(AND(R1118&gt;=0.1,R1118&lt;0.2),0.1,IF(AND(R1118&gt;=0.2,R1118&lt;0.3),0.2,IF(R1118&gt;0.3,0.3,)))),REFERENCIAS!$C:$D,2,0)*VLOOKUP($R$2,PONDERADORES!$A$11:$G$11,7,0)</f>
        <v>15</v>
      </c>
      <c r="AA1118" s="92"/>
      <c r="AB1118" s="95" t="e">
        <f t="shared" ca="1" si="67"/>
        <v>#REF!</v>
      </c>
      <c r="AC1118" s="23" t="e">
        <f ca="1">IF(AB1118&gt;REFERENCIAS!$C$62,REFERENCIAS!$B$62,IF(AND(AB1118&gt;=REFERENCIAS!$C$63,AB1118&lt;REFERENCIAS!$D$63),REFERENCIAS!$B$63,IF(AND(AB1118&gt;REFERENCIAS!$C$64,AB1118&lt;=REFERENCIAS!$D$64),REFERENCIAS!$B$64,IF(AND(AB1118&gt;=REFERENCIAS!$C$65,AB1118&lt;REFERENCIAS!$D$65),REFERENCIAS!$B$65, "Revisar"))))</f>
        <v>#REF!</v>
      </c>
      <c r="AD1118" s="94" t="e">
        <f ca="1">VLOOKUP(AC1118,REFERENCIAS!$B$62:$G$65,4,FALSE)</f>
        <v>#REF!</v>
      </c>
    </row>
    <row r="1119" spans="1:30" ht="17.25" x14ac:dyDescent="0.25">
      <c r="A1119" s="74"/>
      <c r="B1119" s="19"/>
      <c r="C1119" s="19"/>
      <c r="D1119" s="50"/>
      <c r="E1119" s="73"/>
      <c r="F1119" s="74"/>
      <c r="G1119" s="9"/>
      <c r="H1119" s="48"/>
      <c r="I1119" s="49">
        <f t="shared" ca="1" si="65"/>
        <v>2022</v>
      </c>
      <c r="J1119" s="22">
        <f t="shared" ca="1" si="64"/>
        <v>1</v>
      </c>
      <c r="K1119" s="19"/>
      <c r="L1119" s="73"/>
      <c r="M1119" s="74"/>
      <c r="N1119" s="19"/>
      <c r="O1119" s="73"/>
      <c r="P1119" s="82">
        <v>1</v>
      </c>
      <c r="Q1119" s="24">
        <v>1</v>
      </c>
      <c r="R1119" s="81">
        <f t="shared" si="66"/>
        <v>1</v>
      </c>
      <c r="S1119" s="87"/>
      <c r="T1119" s="19"/>
      <c r="U1119" s="25"/>
      <c r="V1119" s="25"/>
      <c r="W1119" s="81"/>
      <c r="X1119" s="91" t="e">
        <f ca="1">+VLOOKUP(#REF!,REFERENCIAS!$C:$D,2,0)*VLOOKUP(#REF!,PONDERADORES!A:P,IF(AND(INFORMACION!$T1119='REFERENCIAS RIESGO'!$C$36,INFORMACION!$F1119=REFERENCIAS!$C$24),16,IF(INFORMACION!$T1119='REFERENCIAS RIESGO'!$C$36,13,IF(INFORMACION!$F1119=REFERENCIAS!$C$24,10,7))),0)+VLOOKUP(K1119,REFERENCIAS!$C:$D,2,0)*VLOOKUP($K$2,PONDERADORES!A:P,IF(AND(INFORMACION!$T1119='REFERENCIAS RIESGO'!$C$36,INFORMACION!$F1119=REFERENCIAS!$C$24),16,IF(INFORMACION!$T1119='REFERENCIAS RIESGO'!$C$36,13,IF(INFORMACION!$F1119=REFERENCIAS!$C$24,10,7))),0)+VLOOKUP(L1119,REFERENCIAS!$C:$D,2,0)*VLOOKUP($L$2,PONDERADORES!A:P,IF(AND(INFORMACION!$T1119='REFERENCIAS RIESGO'!$C$36,INFORMACION!$F1119=REFERENCIAS!$C$24),16,IF(INFORMACION!$T1119='REFERENCIAS RIESGO'!$C$36,13,IF(INFORMACION!$F1119=REFERENCIAS!$C$24,10,7))),0)+VLOOKUP(F1119,REFERENCIAS!$C:$D,2,0)*VLOOKUP($F$2,PONDERADORES!A:P,IF(AND(INFORMACION!$T1119='REFERENCIAS RIESGO'!$C$36,INFORMACION!$F1119=REFERENCIAS!$C$24),16,IF(INFORMACION!$T1119='REFERENCIAS RIESGO'!$C$36,13,IF(INFORMACION!$F1119=REFERENCIAS!$C$24,10,7))),0)+VLOOKUP(T1119,REFERENCIAS!$C:$D,2,0)*VLOOKUP($T$2,PONDERADORES!A:P,IF(AND(INFORMACION!$T1119='REFERENCIAS RIESGO'!$C$36,INFORMACION!$F1119=REFERENCIAS!$C$24),16,IF(INFORMACION!$T1119='REFERENCIAS RIESGO'!$C$36,13,IF(INFORMACION!$F1119=REFERENCIAS!$C$24,10,7))),0)+VLOOKUP(IF(J1119&lt;=0.2,0.2,IF(AND(J1119&gt;0.2,J1119&lt;=0.4),0.4,IF(AND(J1119&gt;0.4,J1119&lt;=0.6),0.6,IF(AND(J1119&gt;0.6,J1119&lt;=0.8),0.8,IF(AND(J1119&gt;0.8,J1119&lt;=1),1))))),REFERENCIAS!$C:$D,2,0)*VLOOKUP($J$2,PONDERADORES!A:P,IF(AND(INFORMACION!$T1119='REFERENCIAS RIESGO'!$C$36,INFORMACION!$F1119=REFERENCIAS!$C$24),16,IF(INFORMACION!$T1119='REFERENCIAS RIESGO'!$C$36,13,IF(INFORMACION!$F1119=REFERENCIAS!$C$24,10,7))),0)</f>
        <v>#REF!</v>
      </c>
      <c r="Y1119" s="68">
        <f>+VLOOKUP(M1119,REFERENCIAS!$C:$D,2,0)*VLOOKUP($M$2,PONDERADORES!$A$7:$G$9,7,0)+VLOOKUP(N1119,REFERENCIAS!$C:$D,2,0)*VLOOKUP($N$2,PONDERADORES!$A$7:$G$9,7,0)+VLOOKUP(O1119,REFERENCIAS!$C:$D,2,0)*VLOOKUP($O$2,PONDERADORES!$A$7:$G$9,7,0)</f>
        <v>0.2</v>
      </c>
      <c r="Z1119" s="2">
        <f>+VLOOKUP(IF(R1119&lt;0.1,0,IF(AND(R1119&gt;=0.1,R1119&lt;0.2),0.1,IF(AND(R1119&gt;=0.2,R1119&lt;0.3),0.2,IF(R1119&gt;0.3,0.3,)))),REFERENCIAS!$C:$D,2,0)*VLOOKUP($R$2,PONDERADORES!$A$11:$G$11,7,0)</f>
        <v>15</v>
      </c>
      <c r="AA1119" s="92"/>
      <c r="AB1119" s="95" t="e">
        <f t="shared" ca="1" si="67"/>
        <v>#REF!</v>
      </c>
      <c r="AC1119" s="23" t="e">
        <f ca="1">IF(AB1119&gt;REFERENCIAS!$C$62,REFERENCIAS!$B$62,IF(AND(AB1119&gt;=REFERENCIAS!$C$63,AB1119&lt;REFERENCIAS!$D$63),REFERENCIAS!$B$63,IF(AND(AB1119&gt;REFERENCIAS!$C$64,AB1119&lt;=REFERENCIAS!$D$64),REFERENCIAS!$B$64,IF(AND(AB1119&gt;=REFERENCIAS!$C$65,AB1119&lt;REFERENCIAS!$D$65),REFERENCIAS!$B$65, "Revisar"))))</f>
        <v>#REF!</v>
      </c>
      <c r="AD1119" s="94" t="e">
        <f ca="1">VLOOKUP(AC1119,REFERENCIAS!$B$62:$G$65,4,FALSE)</f>
        <v>#REF!</v>
      </c>
    </row>
    <row r="1120" spans="1:30" ht="17.25" x14ac:dyDescent="0.25">
      <c r="A1120" s="74"/>
      <c r="B1120" s="19"/>
      <c r="C1120" s="19"/>
      <c r="D1120" s="50"/>
      <c r="E1120" s="73"/>
      <c r="F1120" s="74"/>
      <c r="G1120" s="9"/>
      <c r="H1120" s="48"/>
      <c r="I1120" s="49">
        <f t="shared" ca="1" si="65"/>
        <v>2022</v>
      </c>
      <c r="J1120" s="22">
        <f t="shared" ca="1" si="64"/>
        <v>1</v>
      </c>
      <c r="K1120" s="19"/>
      <c r="L1120" s="73"/>
      <c r="M1120" s="74"/>
      <c r="N1120" s="19"/>
      <c r="O1120" s="73"/>
      <c r="P1120" s="82">
        <v>1</v>
      </c>
      <c r="Q1120" s="24">
        <v>1</v>
      </c>
      <c r="R1120" s="81">
        <f t="shared" si="66"/>
        <v>1</v>
      </c>
      <c r="S1120" s="87"/>
      <c r="T1120" s="19"/>
      <c r="U1120" s="25"/>
      <c r="V1120" s="25"/>
      <c r="W1120" s="81"/>
      <c r="X1120" s="91" t="e">
        <f ca="1">+VLOOKUP(#REF!,REFERENCIAS!$C:$D,2,0)*VLOOKUP(#REF!,PONDERADORES!A:P,IF(AND(INFORMACION!$T1120='REFERENCIAS RIESGO'!$C$36,INFORMACION!$F1120=REFERENCIAS!$C$24),16,IF(INFORMACION!$T1120='REFERENCIAS RIESGO'!$C$36,13,IF(INFORMACION!$F1120=REFERENCIAS!$C$24,10,7))),0)+VLOOKUP(K1120,REFERENCIAS!$C:$D,2,0)*VLOOKUP($K$2,PONDERADORES!A:P,IF(AND(INFORMACION!$T1120='REFERENCIAS RIESGO'!$C$36,INFORMACION!$F1120=REFERENCIAS!$C$24),16,IF(INFORMACION!$T1120='REFERENCIAS RIESGO'!$C$36,13,IF(INFORMACION!$F1120=REFERENCIAS!$C$24,10,7))),0)+VLOOKUP(L1120,REFERENCIAS!$C:$D,2,0)*VLOOKUP($L$2,PONDERADORES!A:P,IF(AND(INFORMACION!$T1120='REFERENCIAS RIESGO'!$C$36,INFORMACION!$F1120=REFERENCIAS!$C$24),16,IF(INFORMACION!$T1120='REFERENCIAS RIESGO'!$C$36,13,IF(INFORMACION!$F1120=REFERENCIAS!$C$24,10,7))),0)+VLOOKUP(F1120,REFERENCIAS!$C:$D,2,0)*VLOOKUP($F$2,PONDERADORES!A:P,IF(AND(INFORMACION!$T1120='REFERENCIAS RIESGO'!$C$36,INFORMACION!$F1120=REFERENCIAS!$C$24),16,IF(INFORMACION!$T1120='REFERENCIAS RIESGO'!$C$36,13,IF(INFORMACION!$F1120=REFERENCIAS!$C$24,10,7))),0)+VLOOKUP(T1120,REFERENCIAS!$C:$D,2,0)*VLOOKUP($T$2,PONDERADORES!A:P,IF(AND(INFORMACION!$T1120='REFERENCIAS RIESGO'!$C$36,INFORMACION!$F1120=REFERENCIAS!$C$24),16,IF(INFORMACION!$T1120='REFERENCIAS RIESGO'!$C$36,13,IF(INFORMACION!$F1120=REFERENCIAS!$C$24,10,7))),0)+VLOOKUP(IF(J1120&lt;=0.2,0.2,IF(AND(J1120&gt;0.2,J1120&lt;=0.4),0.4,IF(AND(J1120&gt;0.4,J1120&lt;=0.6),0.6,IF(AND(J1120&gt;0.6,J1120&lt;=0.8),0.8,IF(AND(J1120&gt;0.8,J1120&lt;=1),1))))),REFERENCIAS!$C:$D,2,0)*VLOOKUP($J$2,PONDERADORES!A:P,IF(AND(INFORMACION!$T1120='REFERENCIAS RIESGO'!$C$36,INFORMACION!$F1120=REFERENCIAS!$C$24),16,IF(INFORMACION!$T1120='REFERENCIAS RIESGO'!$C$36,13,IF(INFORMACION!$F1120=REFERENCIAS!$C$24,10,7))),0)</f>
        <v>#REF!</v>
      </c>
      <c r="Y1120" s="68">
        <f>+VLOOKUP(M1120,REFERENCIAS!$C:$D,2,0)*VLOOKUP($M$2,PONDERADORES!$A$7:$G$9,7,0)+VLOOKUP(N1120,REFERENCIAS!$C:$D,2,0)*VLOOKUP($N$2,PONDERADORES!$A$7:$G$9,7,0)+VLOOKUP(O1120,REFERENCIAS!$C:$D,2,0)*VLOOKUP($O$2,PONDERADORES!$A$7:$G$9,7,0)</f>
        <v>0.2</v>
      </c>
      <c r="Z1120" s="2">
        <f>+VLOOKUP(IF(R1120&lt;0.1,0,IF(AND(R1120&gt;=0.1,R1120&lt;0.2),0.1,IF(AND(R1120&gt;=0.2,R1120&lt;0.3),0.2,IF(R1120&gt;0.3,0.3,)))),REFERENCIAS!$C:$D,2,0)*VLOOKUP($R$2,PONDERADORES!$A$11:$G$11,7,0)</f>
        <v>15</v>
      </c>
      <c r="AA1120" s="92"/>
      <c r="AB1120" s="95" t="e">
        <f t="shared" ca="1" si="67"/>
        <v>#REF!</v>
      </c>
      <c r="AC1120" s="23" t="e">
        <f ca="1">IF(AB1120&gt;REFERENCIAS!$C$62,REFERENCIAS!$B$62,IF(AND(AB1120&gt;=REFERENCIAS!$C$63,AB1120&lt;REFERENCIAS!$D$63),REFERENCIAS!$B$63,IF(AND(AB1120&gt;REFERENCIAS!$C$64,AB1120&lt;=REFERENCIAS!$D$64),REFERENCIAS!$B$64,IF(AND(AB1120&gt;=REFERENCIAS!$C$65,AB1120&lt;REFERENCIAS!$D$65),REFERENCIAS!$B$65, "Revisar"))))</f>
        <v>#REF!</v>
      </c>
      <c r="AD1120" s="94" t="e">
        <f ca="1">VLOOKUP(AC1120,REFERENCIAS!$B$62:$G$65,4,FALSE)</f>
        <v>#REF!</v>
      </c>
    </row>
    <row r="1121" spans="1:30" ht="17.25" x14ac:dyDescent="0.25">
      <c r="A1121" s="74"/>
      <c r="B1121" s="19"/>
      <c r="C1121" s="19"/>
      <c r="D1121" s="50"/>
      <c r="E1121" s="73"/>
      <c r="F1121" s="74"/>
      <c r="G1121" s="9"/>
      <c r="H1121" s="48"/>
      <c r="I1121" s="49">
        <f t="shared" ca="1" si="65"/>
        <v>2022</v>
      </c>
      <c r="J1121" s="22">
        <f t="shared" ca="1" si="64"/>
        <v>1</v>
      </c>
      <c r="K1121" s="19"/>
      <c r="L1121" s="73"/>
      <c r="M1121" s="74"/>
      <c r="N1121" s="19"/>
      <c r="O1121" s="73"/>
      <c r="P1121" s="82">
        <v>1</v>
      </c>
      <c r="Q1121" s="24">
        <v>1</v>
      </c>
      <c r="R1121" s="81">
        <f t="shared" si="66"/>
        <v>1</v>
      </c>
      <c r="S1121" s="87"/>
      <c r="T1121" s="19"/>
      <c r="U1121" s="25"/>
      <c r="V1121" s="25"/>
      <c r="W1121" s="81"/>
      <c r="X1121" s="91" t="e">
        <f ca="1">+VLOOKUP(#REF!,REFERENCIAS!$C:$D,2,0)*VLOOKUP(#REF!,PONDERADORES!A:P,IF(AND(INFORMACION!$T1121='REFERENCIAS RIESGO'!$C$36,INFORMACION!$F1121=REFERENCIAS!$C$24),16,IF(INFORMACION!$T1121='REFERENCIAS RIESGO'!$C$36,13,IF(INFORMACION!$F1121=REFERENCIAS!$C$24,10,7))),0)+VLOOKUP(K1121,REFERENCIAS!$C:$D,2,0)*VLOOKUP($K$2,PONDERADORES!A:P,IF(AND(INFORMACION!$T1121='REFERENCIAS RIESGO'!$C$36,INFORMACION!$F1121=REFERENCIAS!$C$24),16,IF(INFORMACION!$T1121='REFERENCIAS RIESGO'!$C$36,13,IF(INFORMACION!$F1121=REFERENCIAS!$C$24,10,7))),0)+VLOOKUP(L1121,REFERENCIAS!$C:$D,2,0)*VLOOKUP($L$2,PONDERADORES!A:P,IF(AND(INFORMACION!$T1121='REFERENCIAS RIESGO'!$C$36,INFORMACION!$F1121=REFERENCIAS!$C$24),16,IF(INFORMACION!$T1121='REFERENCIAS RIESGO'!$C$36,13,IF(INFORMACION!$F1121=REFERENCIAS!$C$24,10,7))),0)+VLOOKUP(F1121,REFERENCIAS!$C:$D,2,0)*VLOOKUP($F$2,PONDERADORES!A:P,IF(AND(INFORMACION!$T1121='REFERENCIAS RIESGO'!$C$36,INFORMACION!$F1121=REFERENCIAS!$C$24),16,IF(INFORMACION!$T1121='REFERENCIAS RIESGO'!$C$36,13,IF(INFORMACION!$F1121=REFERENCIAS!$C$24,10,7))),0)+VLOOKUP(T1121,REFERENCIAS!$C:$D,2,0)*VLOOKUP($T$2,PONDERADORES!A:P,IF(AND(INFORMACION!$T1121='REFERENCIAS RIESGO'!$C$36,INFORMACION!$F1121=REFERENCIAS!$C$24),16,IF(INFORMACION!$T1121='REFERENCIAS RIESGO'!$C$36,13,IF(INFORMACION!$F1121=REFERENCIAS!$C$24,10,7))),0)+VLOOKUP(IF(J1121&lt;=0.2,0.2,IF(AND(J1121&gt;0.2,J1121&lt;=0.4),0.4,IF(AND(J1121&gt;0.4,J1121&lt;=0.6),0.6,IF(AND(J1121&gt;0.6,J1121&lt;=0.8),0.8,IF(AND(J1121&gt;0.8,J1121&lt;=1),1))))),REFERENCIAS!$C:$D,2,0)*VLOOKUP($J$2,PONDERADORES!A:P,IF(AND(INFORMACION!$T1121='REFERENCIAS RIESGO'!$C$36,INFORMACION!$F1121=REFERENCIAS!$C$24),16,IF(INFORMACION!$T1121='REFERENCIAS RIESGO'!$C$36,13,IF(INFORMACION!$F1121=REFERENCIAS!$C$24,10,7))),0)</f>
        <v>#REF!</v>
      </c>
      <c r="Y1121" s="68">
        <f>+VLOOKUP(M1121,REFERENCIAS!$C:$D,2,0)*VLOOKUP($M$2,PONDERADORES!$A$7:$G$9,7,0)+VLOOKUP(N1121,REFERENCIAS!$C:$D,2,0)*VLOOKUP($N$2,PONDERADORES!$A$7:$G$9,7,0)+VLOOKUP(O1121,REFERENCIAS!$C:$D,2,0)*VLOOKUP($O$2,PONDERADORES!$A$7:$G$9,7,0)</f>
        <v>0.2</v>
      </c>
      <c r="Z1121" s="2">
        <f>+VLOOKUP(IF(R1121&lt;0.1,0,IF(AND(R1121&gt;=0.1,R1121&lt;0.2),0.1,IF(AND(R1121&gt;=0.2,R1121&lt;0.3),0.2,IF(R1121&gt;0.3,0.3,)))),REFERENCIAS!$C:$D,2,0)*VLOOKUP($R$2,PONDERADORES!$A$11:$G$11,7,0)</f>
        <v>15</v>
      </c>
      <c r="AA1121" s="92"/>
      <c r="AB1121" s="95" t="e">
        <f t="shared" ca="1" si="67"/>
        <v>#REF!</v>
      </c>
      <c r="AC1121" s="23" t="e">
        <f ca="1">IF(AB1121&gt;REFERENCIAS!$C$62,REFERENCIAS!$B$62,IF(AND(AB1121&gt;=REFERENCIAS!$C$63,AB1121&lt;REFERENCIAS!$D$63),REFERENCIAS!$B$63,IF(AND(AB1121&gt;REFERENCIAS!$C$64,AB1121&lt;=REFERENCIAS!$D$64),REFERENCIAS!$B$64,IF(AND(AB1121&gt;=REFERENCIAS!$C$65,AB1121&lt;REFERENCIAS!$D$65),REFERENCIAS!$B$65, "Revisar"))))</f>
        <v>#REF!</v>
      </c>
      <c r="AD1121" s="94" t="e">
        <f ca="1">VLOOKUP(AC1121,REFERENCIAS!$B$62:$G$65,4,FALSE)</f>
        <v>#REF!</v>
      </c>
    </row>
    <row r="1122" spans="1:30" ht="17.25" x14ac:dyDescent="0.25">
      <c r="A1122" s="74"/>
      <c r="B1122" s="19"/>
      <c r="C1122" s="19"/>
      <c r="D1122" s="50"/>
      <c r="E1122" s="73"/>
      <c r="F1122" s="74"/>
      <c r="G1122" s="9"/>
      <c r="H1122" s="48"/>
      <c r="I1122" s="49">
        <f t="shared" ca="1" si="65"/>
        <v>2022</v>
      </c>
      <c r="J1122" s="22">
        <f t="shared" ca="1" si="64"/>
        <v>1</v>
      </c>
      <c r="K1122" s="19"/>
      <c r="L1122" s="73"/>
      <c r="M1122" s="74"/>
      <c r="N1122" s="19"/>
      <c r="O1122" s="73"/>
      <c r="P1122" s="82">
        <v>1</v>
      </c>
      <c r="Q1122" s="24">
        <v>1</v>
      </c>
      <c r="R1122" s="81">
        <f t="shared" si="66"/>
        <v>1</v>
      </c>
      <c r="S1122" s="87"/>
      <c r="T1122" s="19"/>
      <c r="U1122" s="25"/>
      <c r="V1122" s="25"/>
      <c r="W1122" s="81"/>
      <c r="X1122" s="91" t="e">
        <f ca="1">+VLOOKUP(#REF!,REFERENCIAS!$C:$D,2,0)*VLOOKUP(#REF!,PONDERADORES!A:P,IF(AND(INFORMACION!$T1122='REFERENCIAS RIESGO'!$C$36,INFORMACION!$F1122=REFERENCIAS!$C$24),16,IF(INFORMACION!$T1122='REFERENCIAS RIESGO'!$C$36,13,IF(INFORMACION!$F1122=REFERENCIAS!$C$24,10,7))),0)+VLOOKUP(K1122,REFERENCIAS!$C:$D,2,0)*VLOOKUP($K$2,PONDERADORES!A:P,IF(AND(INFORMACION!$T1122='REFERENCIAS RIESGO'!$C$36,INFORMACION!$F1122=REFERENCIAS!$C$24),16,IF(INFORMACION!$T1122='REFERENCIAS RIESGO'!$C$36,13,IF(INFORMACION!$F1122=REFERENCIAS!$C$24,10,7))),0)+VLOOKUP(L1122,REFERENCIAS!$C:$D,2,0)*VLOOKUP($L$2,PONDERADORES!A:P,IF(AND(INFORMACION!$T1122='REFERENCIAS RIESGO'!$C$36,INFORMACION!$F1122=REFERENCIAS!$C$24),16,IF(INFORMACION!$T1122='REFERENCIAS RIESGO'!$C$36,13,IF(INFORMACION!$F1122=REFERENCIAS!$C$24,10,7))),0)+VLOOKUP(F1122,REFERENCIAS!$C:$D,2,0)*VLOOKUP($F$2,PONDERADORES!A:P,IF(AND(INFORMACION!$T1122='REFERENCIAS RIESGO'!$C$36,INFORMACION!$F1122=REFERENCIAS!$C$24),16,IF(INFORMACION!$T1122='REFERENCIAS RIESGO'!$C$36,13,IF(INFORMACION!$F1122=REFERENCIAS!$C$24,10,7))),0)+VLOOKUP(T1122,REFERENCIAS!$C:$D,2,0)*VLOOKUP($T$2,PONDERADORES!A:P,IF(AND(INFORMACION!$T1122='REFERENCIAS RIESGO'!$C$36,INFORMACION!$F1122=REFERENCIAS!$C$24),16,IF(INFORMACION!$T1122='REFERENCIAS RIESGO'!$C$36,13,IF(INFORMACION!$F1122=REFERENCIAS!$C$24,10,7))),0)+VLOOKUP(IF(J1122&lt;=0.2,0.2,IF(AND(J1122&gt;0.2,J1122&lt;=0.4),0.4,IF(AND(J1122&gt;0.4,J1122&lt;=0.6),0.6,IF(AND(J1122&gt;0.6,J1122&lt;=0.8),0.8,IF(AND(J1122&gt;0.8,J1122&lt;=1),1))))),REFERENCIAS!$C:$D,2,0)*VLOOKUP($J$2,PONDERADORES!A:P,IF(AND(INFORMACION!$T1122='REFERENCIAS RIESGO'!$C$36,INFORMACION!$F1122=REFERENCIAS!$C$24),16,IF(INFORMACION!$T1122='REFERENCIAS RIESGO'!$C$36,13,IF(INFORMACION!$F1122=REFERENCIAS!$C$24,10,7))),0)</f>
        <v>#REF!</v>
      </c>
      <c r="Y1122" s="68">
        <f>+VLOOKUP(M1122,REFERENCIAS!$C:$D,2,0)*VLOOKUP($M$2,PONDERADORES!$A$7:$G$9,7,0)+VLOOKUP(N1122,REFERENCIAS!$C:$D,2,0)*VLOOKUP($N$2,PONDERADORES!$A$7:$G$9,7,0)+VLOOKUP(O1122,REFERENCIAS!$C:$D,2,0)*VLOOKUP($O$2,PONDERADORES!$A$7:$G$9,7,0)</f>
        <v>0.2</v>
      </c>
      <c r="Z1122" s="2">
        <f>+VLOOKUP(IF(R1122&lt;0.1,0,IF(AND(R1122&gt;=0.1,R1122&lt;0.2),0.1,IF(AND(R1122&gt;=0.2,R1122&lt;0.3),0.2,IF(R1122&gt;0.3,0.3,)))),REFERENCIAS!$C:$D,2,0)*VLOOKUP($R$2,PONDERADORES!$A$11:$G$11,7,0)</f>
        <v>15</v>
      </c>
      <c r="AA1122" s="92"/>
      <c r="AB1122" s="95" t="e">
        <f t="shared" ca="1" si="67"/>
        <v>#REF!</v>
      </c>
      <c r="AC1122" s="23" t="e">
        <f ca="1">IF(AB1122&gt;REFERENCIAS!$C$62,REFERENCIAS!$B$62,IF(AND(AB1122&gt;=REFERENCIAS!$C$63,AB1122&lt;REFERENCIAS!$D$63),REFERENCIAS!$B$63,IF(AND(AB1122&gt;REFERENCIAS!$C$64,AB1122&lt;=REFERENCIAS!$D$64),REFERENCIAS!$B$64,IF(AND(AB1122&gt;=REFERENCIAS!$C$65,AB1122&lt;REFERENCIAS!$D$65),REFERENCIAS!$B$65, "Revisar"))))</f>
        <v>#REF!</v>
      </c>
      <c r="AD1122" s="94" t="e">
        <f ca="1">VLOOKUP(AC1122,REFERENCIAS!$B$62:$G$65,4,FALSE)</f>
        <v>#REF!</v>
      </c>
    </row>
    <row r="1123" spans="1:30" ht="17.25" x14ac:dyDescent="0.25">
      <c r="A1123" s="74"/>
      <c r="B1123" s="19"/>
      <c r="C1123" s="19"/>
      <c r="D1123" s="50"/>
      <c r="E1123" s="73"/>
      <c r="F1123" s="74"/>
      <c r="G1123" s="9"/>
      <c r="H1123" s="48"/>
      <c r="I1123" s="49">
        <f t="shared" ca="1" si="65"/>
        <v>2022</v>
      </c>
      <c r="J1123" s="22">
        <f t="shared" ca="1" si="64"/>
        <v>1</v>
      </c>
      <c r="K1123" s="19"/>
      <c r="L1123" s="73"/>
      <c r="M1123" s="74"/>
      <c r="N1123" s="19"/>
      <c r="O1123" s="73"/>
      <c r="P1123" s="82">
        <v>1</v>
      </c>
      <c r="Q1123" s="24">
        <v>1</v>
      </c>
      <c r="R1123" s="81">
        <f t="shared" si="66"/>
        <v>1</v>
      </c>
      <c r="S1123" s="87"/>
      <c r="T1123" s="19"/>
      <c r="U1123" s="25"/>
      <c r="V1123" s="25"/>
      <c r="W1123" s="81"/>
      <c r="X1123" s="91" t="e">
        <f ca="1">+VLOOKUP(#REF!,REFERENCIAS!$C:$D,2,0)*VLOOKUP(#REF!,PONDERADORES!A:P,IF(AND(INFORMACION!$T1123='REFERENCIAS RIESGO'!$C$36,INFORMACION!$F1123=REFERENCIAS!$C$24),16,IF(INFORMACION!$T1123='REFERENCIAS RIESGO'!$C$36,13,IF(INFORMACION!$F1123=REFERENCIAS!$C$24,10,7))),0)+VLOOKUP(K1123,REFERENCIAS!$C:$D,2,0)*VLOOKUP($K$2,PONDERADORES!A:P,IF(AND(INFORMACION!$T1123='REFERENCIAS RIESGO'!$C$36,INFORMACION!$F1123=REFERENCIAS!$C$24),16,IF(INFORMACION!$T1123='REFERENCIAS RIESGO'!$C$36,13,IF(INFORMACION!$F1123=REFERENCIAS!$C$24,10,7))),0)+VLOOKUP(L1123,REFERENCIAS!$C:$D,2,0)*VLOOKUP($L$2,PONDERADORES!A:P,IF(AND(INFORMACION!$T1123='REFERENCIAS RIESGO'!$C$36,INFORMACION!$F1123=REFERENCIAS!$C$24),16,IF(INFORMACION!$T1123='REFERENCIAS RIESGO'!$C$36,13,IF(INFORMACION!$F1123=REFERENCIAS!$C$24,10,7))),0)+VLOOKUP(F1123,REFERENCIAS!$C:$D,2,0)*VLOOKUP($F$2,PONDERADORES!A:P,IF(AND(INFORMACION!$T1123='REFERENCIAS RIESGO'!$C$36,INFORMACION!$F1123=REFERENCIAS!$C$24),16,IF(INFORMACION!$T1123='REFERENCIAS RIESGO'!$C$36,13,IF(INFORMACION!$F1123=REFERENCIAS!$C$24,10,7))),0)+VLOOKUP(T1123,REFERENCIAS!$C:$D,2,0)*VLOOKUP($T$2,PONDERADORES!A:P,IF(AND(INFORMACION!$T1123='REFERENCIAS RIESGO'!$C$36,INFORMACION!$F1123=REFERENCIAS!$C$24),16,IF(INFORMACION!$T1123='REFERENCIAS RIESGO'!$C$36,13,IF(INFORMACION!$F1123=REFERENCIAS!$C$24,10,7))),0)+VLOOKUP(IF(J1123&lt;=0.2,0.2,IF(AND(J1123&gt;0.2,J1123&lt;=0.4),0.4,IF(AND(J1123&gt;0.4,J1123&lt;=0.6),0.6,IF(AND(J1123&gt;0.6,J1123&lt;=0.8),0.8,IF(AND(J1123&gt;0.8,J1123&lt;=1),1))))),REFERENCIAS!$C:$D,2,0)*VLOOKUP($J$2,PONDERADORES!A:P,IF(AND(INFORMACION!$T1123='REFERENCIAS RIESGO'!$C$36,INFORMACION!$F1123=REFERENCIAS!$C$24),16,IF(INFORMACION!$T1123='REFERENCIAS RIESGO'!$C$36,13,IF(INFORMACION!$F1123=REFERENCIAS!$C$24,10,7))),0)</f>
        <v>#REF!</v>
      </c>
      <c r="Y1123" s="68">
        <f>+VLOOKUP(M1123,REFERENCIAS!$C:$D,2,0)*VLOOKUP($M$2,PONDERADORES!$A$7:$G$9,7,0)+VLOOKUP(N1123,REFERENCIAS!$C:$D,2,0)*VLOOKUP($N$2,PONDERADORES!$A$7:$G$9,7,0)+VLOOKUP(O1123,REFERENCIAS!$C:$D,2,0)*VLOOKUP($O$2,PONDERADORES!$A$7:$G$9,7,0)</f>
        <v>0.2</v>
      </c>
      <c r="Z1123" s="2">
        <f>+VLOOKUP(IF(R1123&lt;0.1,0,IF(AND(R1123&gt;=0.1,R1123&lt;0.2),0.1,IF(AND(R1123&gt;=0.2,R1123&lt;0.3),0.2,IF(R1123&gt;0.3,0.3,)))),REFERENCIAS!$C:$D,2,0)*VLOOKUP($R$2,PONDERADORES!$A$11:$G$11,7,0)</f>
        <v>15</v>
      </c>
      <c r="AA1123" s="92"/>
      <c r="AB1123" s="95" t="e">
        <f t="shared" ca="1" si="67"/>
        <v>#REF!</v>
      </c>
      <c r="AC1123" s="23" t="e">
        <f ca="1">IF(AB1123&gt;REFERENCIAS!$C$62,REFERENCIAS!$B$62,IF(AND(AB1123&gt;=REFERENCIAS!$C$63,AB1123&lt;REFERENCIAS!$D$63),REFERENCIAS!$B$63,IF(AND(AB1123&gt;REFERENCIAS!$C$64,AB1123&lt;=REFERENCIAS!$D$64),REFERENCIAS!$B$64,IF(AND(AB1123&gt;=REFERENCIAS!$C$65,AB1123&lt;REFERENCIAS!$D$65),REFERENCIAS!$B$65, "Revisar"))))</f>
        <v>#REF!</v>
      </c>
      <c r="AD1123" s="94" t="e">
        <f ca="1">VLOOKUP(AC1123,REFERENCIAS!$B$62:$G$65,4,FALSE)</f>
        <v>#REF!</v>
      </c>
    </row>
    <row r="1124" spans="1:30" ht="17.25" x14ac:dyDescent="0.25">
      <c r="A1124" s="74"/>
      <c r="B1124" s="19"/>
      <c r="C1124" s="19"/>
      <c r="D1124" s="50"/>
      <c r="E1124" s="73"/>
      <c r="F1124" s="74"/>
      <c r="G1124" s="9"/>
      <c r="H1124" s="48"/>
      <c r="I1124" s="49">
        <f t="shared" ca="1" si="65"/>
        <v>2022</v>
      </c>
      <c r="J1124" s="22">
        <f t="shared" ca="1" si="64"/>
        <v>1</v>
      </c>
      <c r="K1124" s="19"/>
      <c r="L1124" s="73"/>
      <c r="M1124" s="74"/>
      <c r="N1124" s="19"/>
      <c r="O1124" s="73"/>
      <c r="P1124" s="82">
        <v>1</v>
      </c>
      <c r="Q1124" s="24">
        <v>1</v>
      </c>
      <c r="R1124" s="81">
        <f t="shared" si="66"/>
        <v>1</v>
      </c>
      <c r="S1124" s="87"/>
      <c r="T1124" s="19"/>
      <c r="U1124" s="25"/>
      <c r="V1124" s="25"/>
      <c r="W1124" s="81"/>
      <c r="X1124" s="91" t="e">
        <f ca="1">+VLOOKUP(#REF!,REFERENCIAS!$C:$D,2,0)*VLOOKUP(#REF!,PONDERADORES!A:P,IF(AND(INFORMACION!$T1124='REFERENCIAS RIESGO'!$C$36,INFORMACION!$F1124=REFERENCIAS!$C$24),16,IF(INFORMACION!$T1124='REFERENCIAS RIESGO'!$C$36,13,IF(INFORMACION!$F1124=REFERENCIAS!$C$24,10,7))),0)+VLOOKUP(K1124,REFERENCIAS!$C:$D,2,0)*VLOOKUP($K$2,PONDERADORES!A:P,IF(AND(INFORMACION!$T1124='REFERENCIAS RIESGO'!$C$36,INFORMACION!$F1124=REFERENCIAS!$C$24),16,IF(INFORMACION!$T1124='REFERENCIAS RIESGO'!$C$36,13,IF(INFORMACION!$F1124=REFERENCIAS!$C$24,10,7))),0)+VLOOKUP(L1124,REFERENCIAS!$C:$D,2,0)*VLOOKUP($L$2,PONDERADORES!A:P,IF(AND(INFORMACION!$T1124='REFERENCIAS RIESGO'!$C$36,INFORMACION!$F1124=REFERENCIAS!$C$24),16,IF(INFORMACION!$T1124='REFERENCIAS RIESGO'!$C$36,13,IF(INFORMACION!$F1124=REFERENCIAS!$C$24,10,7))),0)+VLOOKUP(F1124,REFERENCIAS!$C:$D,2,0)*VLOOKUP($F$2,PONDERADORES!A:P,IF(AND(INFORMACION!$T1124='REFERENCIAS RIESGO'!$C$36,INFORMACION!$F1124=REFERENCIAS!$C$24),16,IF(INFORMACION!$T1124='REFERENCIAS RIESGO'!$C$36,13,IF(INFORMACION!$F1124=REFERENCIAS!$C$24,10,7))),0)+VLOOKUP(T1124,REFERENCIAS!$C:$D,2,0)*VLOOKUP($T$2,PONDERADORES!A:P,IF(AND(INFORMACION!$T1124='REFERENCIAS RIESGO'!$C$36,INFORMACION!$F1124=REFERENCIAS!$C$24),16,IF(INFORMACION!$T1124='REFERENCIAS RIESGO'!$C$36,13,IF(INFORMACION!$F1124=REFERENCIAS!$C$24,10,7))),0)+VLOOKUP(IF(J1124&lt;=0.2,0.2,IF(AND(J1124&gt;0.2,J1124&lt;=0.4),0.4,IF(AND(J1124&gt;0.4,J1124&lt;=0.6),0.6,IF(AND(J1124&gt;0.6,J1124&lt;=0.8),0.8,IF(AND(J1124&gt;0.8,J1124&lt;=1),1))))),REFERENCIAS!$C:$D,2,0)*VLOOKUP($J$2,PONDERADORES!A:P,IF(AND(INFORMACION!$T1124='REFERENCIAS RIESGO'!$C$36,INFORMACION!$F1124=REFERENCIAS!$C$24),16,IF(INFORMACION!$T1124='REFERENCIAS RIESGO'!$C$36,13,IF(INFORMACION!$F1124=REFERENCIAS!$C$24,10,7))),0)</f>
        <v>#REF!</v>
      </c>
      <c r="Y1124" s="68">
        <f>+VLOOKUP(M1124,REFERENCIAS!$C:$D,2,0)*VLOOKUP($M$2,PONDERADORES!$A$7:$G$9,7,0)+VLOOKUP(N1124,REFERENCIAS!$C:$D,2,0)*VLOOKUP($N$2,PONDERADORES!$A$7:$G$9,7,0)+VLOOKUP(O1124,REFERENCIAS!$C:$D,2,0)*VLOOKUP($O$2,PONDERADORES!$A$7:$G$9,7,0)</f>
        <v>0.2</v>
      </c>
      <c r="Z1124" s="2">
        <f>+VLOOKUP(IF(R1124&lt;0.1,0,IF(AND(R1124&gt;=0.1,R1124&lt;0.2),0.1,IF(AND(R1124&gt;=0.2,R1124&lt;0.3),0.2,IF(R1124&gt;0.3,0.3,)))),REFERENCIAS!$C:$D,2,0)*VLOOKUP($R$2,PONDERADORES!$A$11:$G$11,7,0)</f>
        <v>15</v>
      </c>
      <c r="AA1124" s="92"/>
      <c r="AB1124" s="95" t="e">
        <f t="shared" ca="1" si="67"/>
        <v>#REF!</v>
      </c>
      <c r="AC1124" s="23" t="e">
        <f ca="1">IF(AB1124&gt;REFERENCIAS!$C$62,REFERENCIAS!$B$62,IF(AND(AB1124&gt;=REFERENCIAS!$C$63,AB1124&lt;REFERENCIAS!$D$63),REFERENCIAS!$B$63,IF(AND(AB1124&gt;REFERENCIAS!$C$64,AB1124&lt;=REFERENCIAS!$D$64),REFERENCIAS!$B$64,IF(AND(AB1124&gt;=REFERENCIAS!$C$65,AB1124&lt;REFERENCIAS!$D$65),REFERENCIAS!$B$65, "Revisar"))))</f>
        <v>#REF!</v>
      </c>
      <c r="AD1124" s="94" t="e">
        <f ca="1">VLOOKUP(AC1124,REFERENCIAS!$B$62:$G$65,4,FALSE)</f>
        <v>#REF!</v>
      </c>
    </row>
    <row r="1125" spans="1:30" ht="17.25" x14ac:dyDescent="0.25">
      <c r="A1125" s="74"/>
      <c r="B1125" s="19"/>
      <c r="C1125" s="19"/>
      <c r="D1125" s="50"/>
      <c r="E1125" s="73"/>
      <c r="F1125" s="74"/>
      <c r="G1125" s="9"/>
      <c r="H1125" s="48"/>
      <c r="I1125" s="49">
        <f t="shared" ca="1" si="65"/>
        <v>2022</v>
      </c>
      <c r="J1125" s="22">
        <f t="shared" ca="1" si="64"/>
        <v>1</v>
      </c>
      <c r="K1125" s="19"/>
      <c r="L1125" s="73"/>
      <c r="M1125" s="74"/>
      <c r="N1125" s="19"/>
      <c r="O1125" s="73"/>
      <c r="P1125" s="82">
        <v>1</v>
      </c>
      <c r="Q1125" s="24">
        <v>1</v>
      </c>
      <c r="R1125" s="81">
        <f t="shared" si="66"/>
        <v>1</v>
      </c>
      <c r="S1125" s="87"/>
      <c r="T1125" s="19"/>
      <c r="U1125" s="25"/>
      <c r="V1125" s="25"/>
      <c r="W1125" s="81"/>
      <c r="X1125" s="91" t="e">
        <f ca="1">+VLOOKUP(#REF!,REFERENCIAS!$C:$D,2,0)*VLOOKUP(#REF!,PONDERADORES!A:P,IF(AND(INFORMACION!$T1125='REFERENCIAS RIESGO'!$C$36,INFORMACION!$F1125=REFERENCIAS!$C$24),16,IF(INFORMACION!$T1125='REFERENCIAS RIESGO'!$C$36,13,IF(INFORMACION!$F1125=REFERENCIAS!$C$24,10,7))),0)+VLOOKUP(K1125,REFERENCIAS!$C:$D,2,0)*VLOOKUP($K$2,PONDERADORES!A:P,IF(AND(INFORMACION!$T1125='REFERENCIAS RIESGO'!$C$36,INFORMACION!$F1125=REFERENCIAS!$C$24),16,IF(INFORMACION!$T1125='REFERENCIAS RIESGO'!$C$36,13,IF(INFORMACION!$F1125=REFERENCIAS!$C$24,10,7))),0)+VLOOKUP(L1125,REFERENCIAS!$C:$D,2,0)*VLOOKUP($L$2,PONDERADORES!A:P,IF(AND(INFORMACION!$T1125='REFERENCIAS RIESGO'!$C$36,INFORMACION!$F1125=REFERENCIAS!$C$24),16,IF(INFORMACION!$T1125='REFERENCIAS RIESGO'!$C$36,13,IF(INFORMACION!$F1125=REFERENCIAS!$C$24,10,7))),0)+VLOOKUP(F1125,REFERENCIAS!$C:$D,2,0)*VLOOKUP($F$2,PONDERADORES!A:P,IF(AND(INFORMACION!$T1125='REFERENCIAS RIESGO'!$C$36,INFORMACION!$F1125=REFERENCIAS!$C$24),16,IF(INFORMACION!$T1125='REFERENCIAS RIESGO'!$C$36,13,IF(INFORMACION!$F1125=REFERENCIAS!$C$24,10,7))),0)+VLOOKUP(T1125,REFERENCIAS!$C:$D,2,0)*VLOOKUP($T$2,PONDERADORES!A:P,IF(AND(INFORMACION!$T1125='REFERENCIAS RIESGO'!$C$36,INFORMACION!$F1125=REFERENCIAS!$C$24),16,IF(INFORMACION!$T1125='REFERENCIAS RIESGO'!$C$36,13,IF(INFORMACION!$F1125=REFERENCIAS!$C$24,10,7))),0)+VLOOKUP(IF(J1125&lt;=0.2,0.2,IF(AND(J1125&gt;0.2,J1125&lt;=0.4),0.4,IF(AND(J1125&gt;0.4,J1125&lt;=0.6),0.6,IF(AND(J1125&gt;0.6,J1125&lt;=0.8),0.8,IF(AND(J1125&gt;0.8,J1125&lt;=1),1))))),REFERENCIAS!$C:$D,2,0)*VLOOKUP($J$2,PONDERADORES!A:P,IF(AND(INFORMACION!$T1125='REFERENCIAS RIESGO'!$C$36,INFORMACION!$F1125=REFERENCIAS!$C$24),16,IF(INFORMACION!$T1125='REFERENCIAS RIESGO'!$C$36,13,IF(INFORMACION!$F1125=REFERENCIAS!$C$24,10,7))),0)</f>
        <v>#REF!</v>
      </c>
      <c r="Y1125" s="68">
        <f>+VLOOKUP(M1125,REFERENCIAS!$C:$D,2,0)*VLOOKUP($M$2,PONDERADORES!$A$7:$G$9,7,0)+VLOOKUP(N1125,REFERENCIAS!$C:$D,2,0)*VLOOKUP($N$2,PONDERADORES!$A$7:$G$9,7,0)+VLOOKUP(O1125,REFERENCIAS!$C:$D,2,0)*VLOOKUP($O$2,PONDERADORES!$A$7:$G$9,7,0)</f>
        <v>0.2</v>
      </c>
      <c r="Z1125" s="2">
        <f>+VLOOKUP(IF(R1125&lt;0.1,0,IF(AND(R1125&gt;=0.1,R1125&lt;0.2),0.1,IF(AND(R1125&gt;=0.2,R1125&lt;0.3),0.2,IF(R1125&gt;0.3,0.3,)))),REFERENCIAS!$C:$D,2,0)*VLOOKUP($R$2,PONDERADORES!$A$11:$G$11,7,0)</f>
        <v>15</v>
      </c>
      <c r="AA1125" s="92"/>
      <c r="AB1125" s="95" t="e">
        <f t="shared" ca="1" si="67"/>
        <v>#REF!</v>
      </c>
      <c r="AC1125" s="23" t="e">
        <f ca="1">IF(AB1125&gt;REFERENCIAS!$C$62,REFERENCIAS!$B$62,IF(AND(AB1125&gt;=REFERENCIAS!$C$63,AB1125&lt;REFERENCIAS!$D$63),REFERENCIAS!$B$63,IF(AND(AB1125&gt;REFERENCIAS!$C$64,AB1125&lt;=REFERENCIAS!$D$64),REFERENCIAS!$B$64,IF(AND(AB1125&gt;=REFERENCIAS!$C$65,AB1125&lt;REFERENCIAS!$D$65),REFERENCIAS!$B$65, "Revisar"))))</f>
        <v>#REF!</v>
      </c>
      <c r="AD1125" s="94" t="e">
        <f ca="1">VLOOKUP(AC1125,REFERENCIAS!$B$62:$G$65,4,FALSE)</f>
        <v>#REF!</v>
      </c>
    </row>
    <row r="1126" spans="1:30" ht="17.25" x14ac:dyDescent="0.25">
      <c r="A1126" s="74"/>
      <c r="B1126" s="19"/>
      <c r="C1126" s="19"/>
      <c r="D1126" s="50"/>
      <c r="E1126" s="73"/>
      <c r="F1126" s="74"/>
      <c r="G1126" s="9"/>
      <c r="H1126" s="48"/>
      <c r="I1126" s="49">
        <f t="shared" ca="1" si="65"/>
        <v>2022</v>
      </c>
      <c r="J1126" s="22">
        <f t="shared" ca="1" si="64"/>
        <v>1</v>
      </c>
      <c r="K1126" s="19"/>
      <c r="L1126" s="73"/>
      <c r="M1126" s="74"/>
      <c r="N1126" s="19"/>
      <c r="O1126" s="73"/>
      <c r="P1126" s="82">
        <v>1</v>
      </c>
      <c r="Q1126" s="24">
        <v>1</v>
      </c>
      <c r="R1126" s="81">
        <f t="shared" si="66"/>
        <v>1</v>
      </c>
      <c r="S1126" s="87"/>
      <c r="T1126" s="19"/>
      <c r="U1126" s="25"/>
      <c r="V1126" s="25"/>
      <c r="W1126" s="81"/>
      <c r="X1126" s="91" t="e">
        <f ca="1">+VLOOKUP(#REF!,REFERENCIAS!$C:$D,2,0)*VLOOKUP(#REF!,PONDERADORES!A:P,IF(AND(INFORMACION!$T1126='REFERENCIAS RIESGO'!$C$36,INFORMACION!$F1126=REFERENCIAS!$C$24),16,IF(INFORMACION!$T1126='REFERENCIAS RIESGO'!$C$36,13,IF(INFORMACION!$F1126=REFERENCIAS!$C$24,10,7))),0)+VLOOKUP(K1126,REFERENCIAS!$C:$D,2,0)*VLOOKUP($K$2,PONDERADORES!A:P,IF(AND(INFORMACION!$T1126='REFERENCIAS RIESGO'!$C$36,INFORMACION!$F1126=REFERENCIAS!$C$24),16,IF(INFORMACION!$T1126='REFERENCIAS RIESGO'!$C$36,13,IF(INFORMACION!$F1126=REFERENCIAS!$C$24,10,7))),0)+VLOOKUP(L1126,REFERENCIAS!$C:$D,2,0)*VLOOKUP($L$2,PONDERADORES!A:P,IF(AND(INFORMACION!$T1126='REFERENCIAS RIESGO'!$C$36,INFORMACION!$F1126=REFERENCIAS!$C$24),16,IF(INFORMACION!$T1126='REFERENCIAS RIESGO'!$C$36,13,IF(INFORMACION!$F1126=REFERENCIAS!$C$24,10,7))),0)+VLOOKUP(F1126,REFERENCIAS!$C:$D,2,0)*VLOOKUP($F$2,PONDERADORES!A:P,IF(AND(INFORMACION!$T1126='REFERENCIAS RIESGO'!$C$36,INFORMACION!$F1126=REFERENCIAS!$C$24),16,IF(INFORMACION!$T1126='REFERENCIAS RIESGO'!$C$36,13,IF(INFORMACION!$F1126=REFERENCIAS!$C$24,10,7))),0)+VLOOKUP(T1126,REFERENCIAS!$C:$D,2,0)*VLOOKUP($T$2,PONDERADORES!A:P,IF(AND(INFORMACION!$T1126='REFERENCIAS RIESGO'!$C$36,INFORMACION!$F1126=REFERENCIAS!$C$24),16,IF(INFORMACION!$T1126='REFERENCIAS RIESGO'!$C$36,13,IF(INFORMACION!$F1126=REFERENCIAS!$C$24,10,7))),0)+VLOOKUP(IF(J1126&lt;=0.2,0.2,IF(AND(J1126&gt;0.2,J1126&lt;=0.4),0.4,IF(AND(J1126&gt;0.4,J1126&lt;=0.6),0.6,IF(AND(J1126&gt;0.6,J1126&lt;=0.8),0.8,IF(AND(J1126&gt;0.8,J1126&lt;=1),1))))),REFERENCIAS!$C:$D,2,0)*VLOOKUP($J$2,PONDERADORES!A:P,IF(AND(INFORMACION!$T1126='REFERENCIAS RIESGO'!$C$36,INFORMACION!$F1126=REFERENCIAS!$C$24),16,IF(INFORMACION!$T1126='REFERENCIAS RIESGO'!$C$36,13,IF(INFORMACION!$F1126=REFERENCIAS!$C$24,10,7))),0)</f>
        <v>#REF!</v>
      </c>
      <c r="Y1126" s="68">
        <f>+VLOOKUP(M1126,REFERENCIAS!$C:$D,2,0)*VLOOKUP($M$2,PONDERADORES!$A$7:$G$9,7,0)+VLOOKUP(N1126,REFERENCIAS!$C:$D,2,0)*VLOOKUP($N$2,PONDERADORES!$A$7:$G$9,7,0)+VLOOKUP(O1126,REFERENCIAS!$C:$D,2,0)*VLOOKUP($O$2,PONDERADORES!$A$7:$G$9,7,0)</f>
        <v>0.2</v>
      </c>
      <c r="Z1126" s="2">
        <f>+VLOOKUP(IF(R1126&lt;0.1,0,IF(AND(R1126&gt;=0.1,R1126&lt;0.2),0.1,IF(AND(R1126&gt;=0.2,R1126&lt;0.3),0.2,IF(R1126&gt;0.3,0.3,)))),REFERENCIAS!$C:$D,2,0)*VLOOKUP($R$2,PONDERADORES!$A$11:$G$11,7,0)</f>
        <v>15</v>
      </c>
      <c r="AA1126" s="92"/>
      <c r="AB1126" s="95" t="e">
        <f t="shared" ca="1" si="67"/>
        <v>#REF!</v>
      </c>
      <c r="AC1126" s="23" t="e">
        <f ca="1">IF(AB1126&gt;REFERENCIAS!$C$62,REFERENCIAS!$B$62,IF(AND(AB1126&gt;=REFERENCIAS!$C$63,AB1126&lt;REFERENCIAS!$D$63),REFERENCIAS!$B$63,IF(AND(AB1126&gt;REFERENCIAS!$C$64,AB1126&lt;=REFERENCIAS!$D$64),REFERENCIAS!$B$64,IF(AND(AB1126&gt;=REFERENCIAS!$C$65,AB1126&lt;REFERENCIAS!$D$65),REFERENCIAS!$B$65, "Revisar"))))</f>
        <v>#REF!</v>
      </c>
      <c r="AD1126" s="94" t="e">
        <f ca="1">VLOOKUP(AC1126,REFERENCIAS!$B$62:$G$65,4,FALSE)</f>
        <v>#REF!</v>
      </c>
    </row>
    <row r="1127" spans="1:30" ht="17.25" x14ac:dyDescent="0.25">
      <c r="A1127" s="74"/>
      <c r="B1127" s="19"/>
      <c r="C1127" s="19"/>
      <c r="D1127" s="50"/>
      <c r="E1127" s="73"/>
      <c r="F1127" s="74"/>
      <c r="G1127" s="9"/>
      <c r="H1127" s="48"/>
      <c r="I1127" s="49">
        <f t="shared" ca="1" si="65"/>
        <v>2022</v>
      </c>
      <c r="J1127" s="22">
        <f t="shared" ca="1" si="64"/>
        <v>1</v>
      </c>
      <c r="K1127" s="19"/>
      <c r="L1127" s="73"/>
      <c r="M1127" s="74"/>
      <c r="N1127" s="19"/>
      <c r="O1127" s="73"/>
      <c r="P1127" s="82">
        <v>1</v>
      </c>
      <c r="Q1127" s="24">
        <v>1</v>
      </c>
      <c r="R1127" s="81">
        <f t="shared" si="66"/>
        <v>1</v>
      </c>
      <c r="S1127" s="87"/>
      <c r="T1127" s="19"/>
      <c r="U1127" s="25"/>
      <c r="V1127" s="25"/>
      <c r="W1127" s="81"/>
      <c r="X1127" s="91" t="e">
        <f ca="1">+VLOOKUP(#REF!,REFERENCIAS!$C:$D,2,0)*VLOOKUP(#REF!,PONDERADORES!A:P,IF(AND(INFORMACION!$T1127='REFERENCIAS RIESGO'!$C$36,INFORMACION!$F1127=REFERENCIAS!$C$24),16,IF(INFORMACION!$T1127='REFERENCIAS RIESGO'!$C$36,13,IF(INFORMACION!$F1127=REFERENCIAS!$C$24,10,7))),0)+VLOOKUP(K1127,REFERENCIAS!$C:$D,2,0)*VLOOKUP($K$2,PONDERADORES!A:P,IF(AND(INFORMACION!$T1127='REFERENCIAS RIESGO'!$C$36,INFORMACION!$F1127=REFERENCIAS!$C$24),16,IF(INFORMACION!$T1127='REFERENCIAS RIESGO'!$C$36,13,IF(INFORMACION!$F1127=REFERENCIAS!$C$24,10,7))),0)+VLOOKUP(L1127,REFERENCIAS!$C:$D,2,0)*VLOOKUP($L$2,PONDERADORES!A:P,IF(AND(INFORMACION!$T1127='REFERENCIAS RIESGO'!$C$36,INFORMACION!$F1127=REFERENCIAS!$C$24),16,IF(INFORMACION!$T1127='REFERENCIAS RIESGO'!$C$36,13,IF(INFORMACION!$F1127=REFERENCIAS!$C$24,10,7))),0)+VLOOKUP(F1127,REFERENCIAS!$C:$D,2,0)*VLOOKUP($F$2,PONDERADORES!A:P,IF(AND(INFORMACION!$T1127='REFERENCIAS RIESGO'!$C$36,INFORMACION!$F1127=REFERENCIAS!$C$24),16,IF(INFORMACION!$T1127='REFERENCIAS RIESGO'!$C$36,13,IF(INFORMACION!$F1127=REFERENCIAS!$C$24,10,7))),0)+VLOOKUP(T1127,REFERENCIAS!$C:$D,2,0)*VLOOKUP($T$2,PONDERADORES!A:P,IF(AND(INFORMACION!$T1127='REFERENCIAS RIESGO'!$C$36,INFORMACION!$F1127=REFERENCIAS!$C$24),16,IF(INFORMACION!$T1127='REFERENCIAS RIESGO'!$C$36,13,IF(INFORMACION!$F1127=REFERENCIAS!$C$24,10,7))),0)+VLOOKUP(IF(J1127&lt;=0.2,0.2,IF(AND(J1127&gt;0.2,J1127&lt;=0.4),0.4,IF(AND(J1127&gt;0.4,J1127&lt;=0.6),0.6,IF(AND(J1127&gt;0.6,J1127&lt;=0.8),0.8,IF(AND(J1127&gt;0.8,J1127&lt;=1),1))))),REFERENCIAS!$C:$D,2,0)*VLOOKUP($J$2,PONDERADORES!A:P,IF(AND(INFORMACION!$T1127='REFERENCIAS RIESGO'!$C$36,INFORMACION!$F1127=REFERENCIAS!$C$24),16,IF(INFORMACION!$T1127='REFERENCIAS RIESGO'!$C$36,13,IF(INFORMACION!$F1127=REFERENCIAS!$C$24,10,7))),0)</f>
        <v>#REF!</v>
      </c>
      <c r="Y1127" s="68">
        <f>+VLOOKUP(M1127,REFERENCIAS!$C:$D,2,0)*VLOOKUP($M$2,PONDERADORES!$A$7:$G$9,7,0)+VLOOKUP(N1127,REFERENCIAS!$C:$D,2,0)*VLOOKUP($N$2,PONDERADORES!$A$7:$G$9,7,0)+VLOOKUP(O1127,REFERENCIAS!$C:$D,2,0)*VLOOKUP($O$2,PONDERADORES!$A$7:$G$9,7,0)</f>
        <v>0.2</v>
      </c>
      <c r="Z1127" s="2">
        <f>+VLOOKUP(IF(R1127&lt;0.1,0,IF(AND(R1127&gt;=0.1,R1127&lt;0.2),0.1,IF(AND(R1127&gt;=0.2,R1127&lt;0.3),0.2,IF(R1127&gt;0.3,0.3,)))),REFERENCIAS!$C:$D,2,0)*VLOOKUP($R$2,PONDERADORES!$A$11:$G$11,7,0)</f>
        <v>15</v>
      </c>
      <c r="AA1127" s="92"/>
      <c r="AB1127" s="95" t="e">
        <f t="shared" ca="1" si="67"/>
        <v>#REF!</v>
      </c>
      <c r="AC1127" s="23" t="e">
        <f ca="1">IF(AB1127&gt;REFERENCIAS!$C$62,REFERENCIAS!$B$62,IF(AND(AB1127&gt;=REFERENCIAS!$C$63,AB1127&lt;REFERENCIAS!$D$63),REFERENCIAS!$B$63,IF(AND(AB1127&gt;REFERENCIAS!$C$64,AB1127&lt;=REFERENCIAS!$D$64),REFERENCIAS!$B$64,IF(AND(AB1127&gt;=REFERENCIAS!$C$65,AB1127&lt;REFERENCIAS!$D$65),REFERENCIAS!$B$65, "Revisar"))))</f>
        <v>#REF!</v>
      </c>
      <c r="AD1127" s="94" t="e">
        <f ca="1">VLOOKUP(AC1127,REFERENCIAS!$B$62:$G$65,4,FALSE)</f>
        <v>#REF!</v>
      </c>
    </row>
    <row r="1128" spans="1:30" ht="17.25" x14ac:dyDescent="0.25">
      <c r="A1128" s="74"/>
      <c r="B1128" s="19"/>
      <c r="C1128" s="19"/>
      <c r="D1128" s="50"/>
      <c r="E1128" s="73"/>
      <c r="F1128" s="74"/>
      <c r="G1128" s="9"/>
      <c r="H1128" s="48"/>
      <c r="I1128" s="49">
        <f t="shared" ca="1" si="65"/>
        <v>2022</v>
      </c>
      <c r="J1128" s="22">
        <f t="shared" ca="1" si="64"/>
        <v>1</v>
      </c>
      <c r="K1128" s="19"/>
      <c r="L1128" s="73"/>
      <c r="M1128" s="74"/>
      <c r="N1128" s="19"/>
      <c r="O1128" s="73"/>
      <c r="P1128" s="82">
        <v>1</v>
      </c>
      <c r="Q1128" s="24">
        <v>1</v>
      </c>
      <c r="R1128" s="81">
        <f t="shared" si="66"/>
        <v>1</v>
      </c>
      <c r="S1128" s="87"/>
      <c r="T1128" s="19"/>
      <c r="U1128" s="25"/>
      <c r="V1128" s="25"/>
      <c r="W1128" s="81"/>
      <c r="X1128" s="91" t="e">
        <f ca="1">+VLOOKUP(#REF!,REFERENCIAS!$C:$D,2,0)*VLOOKUP(#REF!,PONDERADORES!A:P,IF(AND(INFORMACION!$T1128='REFERENCIAS RIESGO'!$C$36,INFORMACION!$F1128=REFERENCIAS!$C$24),16,IF(INFORMACION!$T1128='REFERENCIAS RIESGO'!$C$36,13,IF(INFORMACION!$F1128=REFERENCIAS!$C$24,10,7))),0)+VLOOKUP(K1128,REFERENCIAS!$C:$D,2,0)*VLOOKUP($K$2,PONDERADORES!A:P,IF(AND(INFORMACION!$T1128='REFERENCIAS RIESGO'!$C$36,INFORMACION!$F1128=REFERENCIAS!$C$24),16,IF(INFORMACION!$T1128='REFERENCIAS RIESGO'!$C$36,13,IF(INFORMACION!$F1128=REFERENCIAS!$C$24,10,7))),0)+VLOOKUP(L1128,REFERENCIAS!$C:$D,2,0)*VLOOKUP($L$2,PONDERADORES!A:P,IF(AND(INFORMACION!$T1128='REFERENCIAS RIESGO'!$C$36,INFORMACION!$F1128=REFERENCIAS!$C$24),16,IF(INFORMACION!$T1128='REFERENCIAS RIESGO'!$C$36,13,IF(INFORMACION!$F1128=REFERENCIAS!$C$24,10,7))),0)+VLOOKUP(F1128,REFERENCIAS!$C:$D,2,0)*VLOOKUP($F$2,PONDERADORES!A:P,IF(AND(INFORMACION!$T1128='REFERENCIAS RIESGO'!$C$36,INFORMACION!$F1128=REFERENCIAS!$C$24),16,IF(INFORMACION!$T1128='REFERENCIAS RIESGO'!$C$36,13,IF(INFORMACION!$F1128=REFERENCIAS!$C$24,10,7))),0)+VLOOKUP(T1128,REFERENCIAS!$C:$D,2,0)*VLOOKUP($T$2,PONDERADORES!A:P,IF(AND(INFORMACION!$T1128='REFERENCIAS RIESGO'!$C$36,INFORMACION!$F1128=REFERENCIAS!$C$24),16,IF(INFORMACION!$T1128='REFERENCIAS RIESGO'!$C$36,13,IF(INFORMACION!$F1128=REFERENCIAS!$C$24,10,7))),0)+VLOOKUP(IF(J1128&lt;=0.2,0.2,IF(AND(J1128&gt;0.2,J1128&lt;=0.4),0.4,IF(AND(J1128&gt;0.4,J1128&lt;=0.6),0.6,IF(AND(J1128&gt;0.6,J1128&lt;=0.8),0.8,IF(AND(J1128&gt;0.8,J1128&lt;=1),1))))),REFERENCIAS!$C:$D,2,0)*VLOOKUP($J$2,PONDERADORES!A:P,IF(AND(INFORMACION!$T1128='REFERENCIAS RIESGO'!$C$36,INFORMACION!$F1128=REFERENCIAS!$C$24),16,IF(INFORMACION!$T1128='REFERENCIAS RIESGO'!$C$36,13,IF(INFORMACION!$F1128=REFERENCIAS!$C$24,10,7))),0)</f>
        <v>#REF!</v>
      </c>
      <c r="Y1128" s="68">
        <f>+VLOOKUP(M1128,REFERENCIAS!$C:$D,2,0)*VLOOKUP($M$2,PONDERADORES!$A$7:$G$9,7,0)+VLOOKUP(N1128,REFERENCIAS!$C:$D,2,0)*VLOOKUP($N$2,PONDERADORES!$A$7:$G$9,7,0)+VLOOKUP(O1128,REFERENCIAS!$C:$D,2,0)*VLOOKUP($O$2,PONDERADORES!$A$7:$G$9,7,0)</f>
        <v>0.2</v>
      </c>
      <c r="Z1128" s="2">
        <f>+VLOOKUP(IF(R1128&lt;0.1,0,IF(AND(R1128&gt;=0.1,R1128&lt;0.2),0.1,IF(AND(R1128&gt;=0.2,R1128&lt;0.3),0.2,IF(R1128&gt;0.3,0.3,)))),REFERENCIAS!$C:$D,2,0)*VLOOKUP($R$2,PONDERADORES!$A$11:$G$11,7,0)</f>
        <v>15</v>
      </c>
      <c r="AA1128" s="92"/>
      <c r="AB1128" s="95" t="e">
        <f t="shared" ca="1" si="67"/>
        <v>#REF!</v>
      </c>
      <c r="AC1128" s="23" t="e">
        <f ca="1">IF(AB1128&gt;REFERENCIAS!$C$62,REFERENCIAS!$B$62,IF(AND(AB1128&gt;=REFERENCIAS!$C$63,AB1128&lt;REFERENCIAS!$D$63),REFERENCIAS!$B$63,IF(AND(AB1128&gt;REFERENCIAS!$C$64,AB1128&lt;=REFERENCIAS!$D$64),REFERENCIAS!$B$64,IF(AND(AB1128&gt;=REFERENCIAS!$C$65,AB1128&lt;REFERENCIAS!$D$65),REFERENCIAS!$B$65, "Revisar"))))</f>
        <v>#REF!</v>
      </c>
      <c r="AD1128" s="94" t="e">
        <f ca="1">VLOOKUP(AC1128,REFERENCIAS!$B$62:$G$65,4,FALSE)</f>
        <v>#REF!</v>
      </c>
    </row>
    <row r="1129" spans="1:30" ht="17.25" x14ac:dyDescent="0.25">
      <c r="A1129" s="74"/>
      <c r="B1129" s="19"/>
      <c r="C1129" s="19"/>
      <c r="D1129" s="50"/>
      <c r="E1129" s="73"/>
      <c r="F1129" s="74"/>
      <c r="G1129" s="9"/>
      <c r="H1129" s="48"/>
      <c r="I1129" s="49">
        <f t="shared" ca="1" si="65"/>
        <v>2022</v>
      </c>
      <c r="J1129" s="22">
        <f t="shared" ca="1" si="64"/>
        <v>1</v>
      </c>
      <c r="K1129" s="19"/>
      <c r="L1129" s="73"/>
      <c r="M1129" s="74"/>
      <c r="N1129" s="19"/>
      <c r="O1129" s="73"/>
      <c r="P1129" s="82">
        <v>1</v>
      </c>
      <c r="Q1129" s="24">
        <v>1</v>
      </c>
      <c r="R1129" s="81">
        <f t="shared" si="66"/>
        <v>1</v>
      </c>
      <c r="S1129" s="87"/>
      <c r="T1129" s="19"/>
      <c r="U1129" s="25"/>
      <c r="V1129" s="25"/>
      <c r="W1129" s="81"/>
      <c r="X1129" s="91" t="e">
        <f ca="1">+VLOOKUP(#REF!,REFERENCIAS!$C:$D,2,0)*VLOOKUP(#REF!,PONDERADORES!A:P,IF(AND(INFORMACION!$T1129='REFERENCIAS RIESGO'!$C$36,INFORMACION!$F1129=REFERENCIAS!$C$24),16,IF(INFORMACION!$T1129='REFERENCIAS RIESGO'!$C$36,13,IF(INFORMACION!$F1129=REFERENCIAS!$C$24,10,7))),0)+VLOOKUP(K1129,REFERENCIAS!$C:$D,2,0)*VLOOKUP($K$2,PONDERADORES!A:P,IF(AND(INFORMACION!$T1129='REFERENCIAS RIESGO'!$C$36,INFORMACION!$F1129=REFERENCIAS!$C$24),16,IF(INFORMACION!$T1129='REFERENCIAS RIESGO'!$C$36,13,IF(INFORMACION!$F1129=REFERENCIAS!$C$24,10,7))),0)+VLOOKUP(L1129,REFERENCIAS!$C:$D,2,0)*VLOOKUP($L$2,PONDERADORES!A:P,IF(AND(INFORMACION!$T1129='REFERENCIAS RIESGO'!$C$36,INFORMACION!$F1129=REFERENCIAS!$C$24),16,IF(INFORMACION!$T1129='REFERENCIAS RIESGO'!$C$36,13,IF(INFORMACION!$F1129=REFERENCIAS!$C$24,10,7))),0)+VLOOKUP(F1129,REFERENCIAS!$C:$D,2,0)*VLOOKUP($F$2,PONDERADORES!A:P,IF(AND(INFORMACION!$T1129='REFERENCIAS RIESGO'!$C$36,INFORMACION!$F1129=REFERENCIAS!$C$24),16,IF(INFORMACION!$T1129='REFERENCIAS RIESGO'!$C$36,13,IF(INFORMACION!$F1129=REFERENCIAS!$C$24,10,7))),0)+VLOOKUP(T1129,REFERENCIAS!$C:$D,2,0)*VLOOKUP($T$2,PONDERADORES!A:P,IF(AND(INFORMACION!$T1129='REFERENCIAS RIESGO'!$C$36,INFORMACION!$F1129=REFERENCIAS!$C$24),16,IF(INFORMACION!$T1129='REFERENCIAS RIESGO'!$C$36,13,IF(INFORMACION!$F1129=REFERENCIAS!$C$24,10,7))),0)+VLOOKUP(IF(J1129&lt;=0.2,0.2,IF(AND(J1129&gt;0.2,J1129&lt;=0.4),0.4,IF(AND(J1129&gt;0.4,J1129&lt;=0.6),0.6,IF(AND(J1129&gt;0.6,J1129&lt;=0.8),0.8,IF(AND(J1129&gt;0.8,J1129&lt;=1),1))))),REFERENCIAS!$C:$D,2,0)*VLOOKUP($J$2,PONDERADORES!A:P,IF(AND(INFORMACION!$T1129='REFERENCIAS RIESGO'!$C$36,INFORMACION!$F1129=REFERENCIAS!$C$24),16,IF(INFORMACION!$T1129='REFERENCIAS RIESGO'!$C$36,13,IF(INFORMACION!$F1129=REFERENCIAS!$C$24,10,7))),0)</f>
        <v>#REF!</v>
      </c>
      <c r="Y1129" s="68">
        <f>+VLOOKUP(M1129,REFERENCIAS!$C:$D,2,0)*VLOOKUP($M$2,PONDERADORES!$A$7:$G$9,7,0)+VLOOKUP(N1129,REFERENCIAS!$C:$D,2,0)*VLOOKUP($N$2,PONDERADORES!$A$7:$G$9,7,0)+VLOOKUP(O1129,REFERENCIAS!$C:$D,2,0)*VLOOKUP($O$2,PONDERADORES!$A$7:$G$9,7,0)</f>
        <v>0.2</v>
      </c>
      <c r="Z1129" s="2">
        <f>+VLOOKUP(IF(R1129&lt;0.1,0,IF(AND(R1129&gt;=0.1,R1129&lt;0.2),0.1,IF(AND(R1129&gt;=0.2,R1129&lt;0.3),0.2,IF(R1129&gt;0.3,0.3,)))),REFERENCIAS!$C:$D,2,0)*VLOOKUP($R$2,PONDERADORES!$A$11:$G$11,7,0)</f>
        <v>15</v>
      </c>
      <c r="AA1129" s="92"/>
      <c r="AB1129" s="95" t="e">
        <f t="shared" ca="1" si="67"/>
        <v>#REF!</v>
      </c>
      <c r="AC1129" s="23" t="e">
        <f ca="1">IF(AB1129&gt;REFERENCIAS!$C$62,REFERENCIAS!$B$62,IF(AND(AB1129&gt;=REFERENCIAS!$C$63,AB1129&lt;REFERENCIAS!$D$63),REFERENCIAS!$B$63,IF(AND(AB1129&gt;REFERENCIAS!$C$64,AB1129&lt;=REFERENCIAS!$D$64),REFERENCIAS!$B$64,IF(AND(AB1129&gt;=REFERENCIAS!$C$65,AB1129&lt;REFERENCIAS!$D$65),REFERENCIAS!$B$65, "Revisar"))))</f>
        <v>#REF!</v>
      </c>
      <c r="AD1129" s="94" t="e">
        <f ca="1">VLOOKUP(AC1129,REFERENCIAS!$B$62:$G$65,4,FALSE)</f>
        <v>#REF!</v>
      </c>
    </row>
    <row r="1130" spans="1:30" ht="17.25" x14ac:dyDescent="0.25">
      <c r="A1130" s="74"/>
      <c r="B1130" s="19"/>
      <c r="C1130" s="19"/>
      <c r="D1130" s="50"/>
      <c r="E1130" s="73"/>
      <c r="F1130" s="74"/>
      <c r="G1130" s="9"/>
      <c r="H1130" s="48"/>
      <c r="I1130" s="49">
        <f t="shared" ca="1" si="65"/>
        <v>2022</v>
      </c>
      <c r="J1130" s="22">
        <f t="shared" ca="1" si="64"/>
        <v>1</v>
      </c>
      <c r="K1130" s="19"/>
      <c r="L1130" s="73"/>
      <c r="M1130" s="74"/>
      <c r="N1130" s="19"/>
      <c r="O1130" s="73"/>
      <c r="P1130" s="82">
        <v>1</v>
      </c>
      <c r="Q1130" s="24">
        <v>1</v>
      </c>
      <c r="R1130" s="81">
        <f t="shared" si="66"/>
        <v>1</v>
      </c>
      <c r="S1130" s="87"/>
      <c r="T1130" s="19"/>
      <c r="U1130" s="25"/>
      <c r="V1130" s="25"/>
      <c r="W1130" s="81"/>
      <c r="X1130" s="91" t="e">
        <f ca="1">+VLOOKUP(#REF!,REFERENCIAS!$C:$D,2,0)*VLOOKUP(#REF!,PONDERADORES!A:P,IF(AND(INFORMACION!$T1130='REFERENCIAS RIESGO'!$C$36,INFORMACION!$F1130=REFERENCIAS!$C$24),16,IF(INFORMACION!$T1130='REFERENCIAS RIESGO'!$C$36,13,IF(INFORMACION!$F1130=REFERENCIAS!$C$24,10,7))),0)+VLOOKUP(K1130,REFERENCIAS!$C:$D,2,0)*VLOOKUP($K$2,PONDERADORES!A:P,IF(AND(INFORMACION!$T1130='REFERENCIAS RIESGO'!$C$36,INFORMACION!$F1130=REFERENCIAS!$C$24),16,IF(INFORMACION!$T1130='REFERENCIAS RIESGO'!$C$36,13,IF(INFORMACION!$F1130=REFERENCIAS!$C$24,10,7))),0)+VLOOKUP(L1130,REFERENCIAS!$C:$D,2,0)*VLOOKUP($L$2,PONDERADORES!A:P,IF(AND(INFORMACION!$T1130='REFERENCIAS RIESGO'!$C$36,INFORMACION!$F1130=REFERENCIAS!$C$24),16,IF(INFORMACION!$T1130='REFERENCIAS RIESGO'!$C$36,13,IF(INFORMACION!$F1130=REFERENCIAS!$C$24,10,7))),0)+VLOOKUP(F1130,REFERENCIAS!$C:$D,2,0)*VLOOKUP($F$2,PONDERADORES!A:P,IF(AND(INFORMACION!$T1130='REFERENCIAS RIESGO'!$C$36,INFORMACION!$F1130=REFERENCIAS!$C$24),16,IF(INFORMACION!$T1130='REFERENCIAS RIESGO'!$C$36,13,IF(INFORMACION!$F1130=REFERENCIAS!$C$24,10,7))),0)+VLOOKUP(T1130,REFERENCIAS!$C:$D,2,0)*VLOOKUP($T$2,PONDERADORES!A:P,IF(AND(INFORMACION!$T1130='REFERENCIAS RIESGO'!$C$36,INFORMACION!$F1130=REFERENCIAS!$C$24),16,IF(INFORMACION!$T1130='REFERENCIAS RIESGO'!$C$36,13,IF(INFORMACION!$F1130=REFERENCIAS!$C$24,10,7))),0)+VLOOKUP(IF(J1130&lt;=0.2,0.2,IF(AND(J1130&gt;0.2,J1130&lt;=0.4),0.4,IF(AND(J1130&gt;0.4,J1130&lt;=0.6),0.6,IF(AND(J1130&gt;0.6,J1130&lt;=0.8),0.8,IF(AND(J1130&gt;0.8,J1130&lt;=1),1))))),REFERENCIAS!$C:$D,2,0)*VLOOKUP($J$2,PONDERADORES!A:P,IF(AND(INFORMACION!$T1130='REFERENCIAS RIESGO'!$C$36,INFORMACION!$F1130=REFERENCIAS!$C$24),16,IF(INFORMACION!$T1130='REFERENCIAS RIESGO'!$C$36,13,IF(INFORMACION!$F1130=REFERENCIAS!$C$24,10,7))),0)</f>
        <v>#REF!</v>
      </c>
      <c r="Y1130" s="68">
        <f>+VLOOKUP(M1130,REFERENCIAS!$C:$D,2,0)*VLOOKUP($M$2,PONDERADORES!$A$7:$G$9,7,0)+VLOOKUP(N1130,REFERENCIAS!$C:$D,2,0)*VLOOKUP($N$2,PONDERADORES!$A$7:$G$9,7,0)+VLOOKUP(O1130,REFERENCIAS!$C:$D,2,0)*VLOOKUP($O$2,PONDERADORES!$A$7:$G$9,7,0)</f>
        <v>0.2</v>
      </c>
      <c r="Z1130" s="2">
        <f>+VLOOKUP(IF(R1130&lt;0.1,0,IF(AND(R1130&gt;=0.1,R1130&lt;0.2),0.1,IF(AND(R1130&gt;=0.2,R1130&lt;0.3),0.2,IF(R1130&gt;0.3,0.3,)))),REFERENCIAS!$C:$D,2,0)*VLOOKUP($R$2,PONDERADORES!$A$11:$G$11,7,0)</f>
        <v>15</v>
      </c>
      <c r="AA1130" s="92"/>
      <c r="AB1130" s="95" t="e">
        <f t="shared" ca="1" si="67"/>
        <v>#REF!</v>
      </c>
      <c r="AC1130" s="23" t="e">
        <f ca="1">IF(AB1130&gt;REFERENCIAS!$C$62,REFERENCIAS!$B$62,IF(AND(AB1130&gt;=REFERENCIAS!$C$63,AB1130&lt;REFERENCIAS!$D$63),REFERENCIAS!$B$63,IF(AND(AB1130&gt;REFERENCIAS!$C$64,AB1130&lt;=REFERENCIAS!$D$64),REFERENCIAS!$B$64,IF(AND(AB1130&gt;=REFERENCIAS!$C$65,AB1130&lt;REFERENCIAS!$D$65),REFERENCIAS!$B$65, "Revisar"))))</f>
        <v>#REF!</v>
      </c>
      <c r="AD1130" s="94" t="e">
        <f ca="1">VLOOKUP(AC1130,REFERENCIAS!$B$62:$G$65,4,FALSE)</f>
        <v>#REF!</v>
      </c>
    </row>
    <row r="1131" spans="1:30" ht="17.25" x14ac:dyDescent="0.25">
      <c r="A1131" s="74"/>
      <c r="B1131" s="19"/>
      <c r="C1131" s="19"/>
      <c r="D1131" s="50"/>
      <c r="E1131" s="73"/>
      <c r="F1131" s="74"/>
      <c r="G1131" s="9"/>
      <c r="H1131" s="48"/>
      <c r="I1131" s="49">
        <f t="shared" ca="1" si="65"/>
        <v>2022</v>
      </c>
      <c r="J1131" s="22">
        <f t="shared" ca="1" si="64"/>
        <v>1</v>
      </c>
      <c r="K1131" s="19"/>
      <c r="L1131" s="73"/>
      <c r="M1131" s="74"/>
      <c r="N1131" s="19"/>
      <c r="O1131" s="73"/>
      <c r="P1131" s="82">
        <v>1</v>
      </c>
      <c r="Q1131" s="24">
        <v>1</v>
      </c>
      <c r="R1131" s="81">
        <f t="shared" si="66"/>
        <v>1</v>
      </c>
      <c r="S1131" s="87"/>
      <c r="T1131" s="19"/>
      <c r="U1131" s="25"/>
      <c r="V1131" s="25"/>
      <c r="W1131" s="81"/>
      <c r="X1131" s="91" t="e">
        <f ca="1">+VLOOKUP(#REF!,REFERENCIAS!$C:$D,2,0)*VLOOKUP(#REF!,PONDERADORES!A:P,IF(AND(INFORMACION!$T1131='REFERENCIAS RIESGO'!$C$36,INFORMACION!$F1131=REFERENCIAS!$C$24),16,IF(INFORMACION!$T1131='REFERENCIAS RIESGO'!$C$36,13,IF(INFORMACION!$F1131=REFERENCIAS!$C$24,10,7))),0)+VLOOKUP(K1131,REFERENCIAS!$C:$D,2,0)*VLOOKUP($K$2,PONDERADORES!A:P,IF(AND(INFORMACION!$T1131='REFERENCIAS RIESGO'!$C$36,INFORMACION!$F1131=REFERENCIAS!$C$24),16,IF(INFORMACION!$T1131='REFERENCIAS RIESGO'!$C$36,13,IF(INFORMACION!$F1131=REFERENCIAS!$C$24,10,7))),0)+VLOOKUP(L1131,REFERENCIAS!$C:$D,2,0)*VLOOKUP($L$2,PONDERADORES!A:P,IF(AND(INFORMACION!$T1131='REFERENCIAS RIESGO'!$C$36,INFORMACION!$F1131=REFERENCIAS!$C$24),16,IF(INFORMACION!$T1131='REFERENCIAS RIESGO'!$C$36,13,IF(INFORMACION!$F1131=REFERENCIAS!$C$24,10,7))),0)+VLOOKUP(F1131,REFERENCIAS!$C:$D,2,0)*VLOOKUP($F$2,PONDERADORES!A:P,IF(AND(INFORMACION!$T1131='REFERENCIAS RIESGO'!$C$36,INFORMACION!$F1131=REFERENCIAS!$C$24),16,IF(INFORMACION!$T1131='REFERENCIAS RIESGO'!$C$36,13,IF(INFORMACION!$F1131=REFERENCIAS!$C$24,10,7))),0)+VLOOKUP(T1131,REFERENCIAS!$C:$D,2,0)*VLOOKUP($T$2,PONDERADORES!A:P,IF(AND(INFORMACION!$T1131='REFERENCIAS RIESGO'!$C$36,INFORMACION!$F1131=REFERENCIAS!$C$24),16,IF(INFORMACION!$T1131='REFERENCIAS RIESGO'!$C$36,13,IF(INFORMACION!$F1131=REFERENCIAS!$C$24,10,7))),0)+VLOOKUP(IF(J1131&lt;=0.2,0.2,IF(AND(J1131&gt;0.2,J1131&lt;=0.4),0.4,IF(AND(J1131&gt;0.4,J1131&lt;=0.6),0.6,IF(AND(J1131&gt;0.6,J1131&lt;=0.8),0.8,IF(AND(J1131&gt;0.8,J1131&lt;=1),1))))),REFERENCIAS!$C:$D,2,0)*VLOOKUP($J$2,PONDERADORES!A:P,IF(AND(INFORMACION!$T1131='REFERENCIAS RIESGO'!$C$36,INFORMACION!$F1131=REFERENCIAS!$C$24),16,IF(INFORMACION!$T1131='REFERENCIAS RIESGO'!$C$36,13,IF(INFORMACION!$F1131=REFERENCIAS!$C$24,10,7))),0)</f>
        <v>#REF!</v>
      </c>
      <c r="Y1131" s="68">
        <f>+VLOOKUP(M1131,REFERENCIAS!$C:$D,2,0)*VLOOKUP($M$2,PONDERADORES!$A$7:$G$9,7,0)+VLOOKUP(N1131,REFERENCIAS!$C:$D,2,0)*VLOOKUP($N$2,PONDERADORES!$A$7:$G$9,7,0)+VLOOKUP(O1131,REFERENCIAS!$C:$D,2,0)*VLOOKUP($O$2,PONDERADORES!$A$7:$G$9,7,0)</f>
        <v>0.2</v>
      </c>
      <c r="Z1131" s="2">
        <f>+VLOOKUP(IF(R1131&lt;0.1,0,IF(AND(R1131&gt;=0.1,R1131&lt;0.2),0.1,IF(AND(R1131&gt;=0.2,R1131&lt;0.3),0.2,IF(R1131&gt;0.3,0.3,)))),REFERENCIAS!$C:$D,2,0)*VLOOKUP($R$2,PONDERADORES!$A$11:$G$11,7,0)</f>
        <v>15</v>
      </c>
      <c r="AA1131" s="92"/>
      <c r="AB1131" s="95" t="e">
        <f t="shared" ca="1" si="67"/>
        <v>#REF!</v>
      </c>
      <c r="AC1131" s="23" t="e">
        <f ca="1">IF(AB1131&gt;REFERENCIAS!$C$62,REFERENCIAS!$B$62,IF(AND(AB1131&gt;=REFERENCIAS!$C$63,AB1131&lt;REFERENCIAS!$D$63),REFERENCIAS!$B$63,IF(AND(AB1131&gt;REFERENCIAS!$C$64,AB1131&lt;=REFERENCIAS!$D$64),REFERENCIAS!$B$64,IF(AND(AB1131&gt;=REFERENCIAS!$C$65,AB1131&lt;REFERENCIAS!$D$65),REFERENCIAS!$B$65, "Revisar"))))</f>
        <v>#REF!</v>
      </c>
      <c r="AD1131" s="94" t="e">
        <f ca="1">VLOOKUP(AC1131,REFERENCIAS!$B$62:$G$65,4,FALSE)</f>
        <v>#REF!</v>
      </c>
    </row>
    <row r="1132" spans="1:30" ht="17.25" x14ac:dyDescent="0.25">
      <c r="A1132" s="74"/>
      <c r="B1132" s="19"/>
      <c r="C1132" s="19"/>
      <c r="D1132" s="50"/>
      <c r="E1132" s="73"/>
      <c r="F1132" s="74"/>
      <c r="G1132" s="9"/>
      <c r="H1132" s="48"/>
      <c r="I1132" s="49">
        <f t="shared" ca="1" si="65"/>
        <v>2022</v>
      </c>
      <c r="J1132" s="22">
        <f t="shared" ca="1" si="64"/>
        <v>1</v>
      </c>
      <c r="K1132" s="19"/>
      <c r="L1132" s="73"/>
      <c r="M1132" s="74"/>
      <c r="N1132" s="19"/>
      <c r="O1132" s="73"/>
      <c r="P1132" s="82">
        <v>1</v>
      </c>
      <c r="Q1132" s="24">
        <v>1</v>
      </c>
      <c r="R1132" s="81">
        <f t="shared" si="66"/>
        <v>1</v>
      </c>
      <c r="S1132" s="87"/>
      <c r="T1132" s="19"/>
      <c r="U1132" s="25"/>
      <c r="V1132" s="25"/>
      <c r="W1132" s="81"/>
      <c r="X1132" s="91" t="e">
        <f ca="1">+VLOOKUP(#REF!,REFERENCIAS!$C:$D,2,0)*VLOOKUP(#REF!,PONDERADORES!A:P,IF(AND(INFORMACION!$T1132='REFERENCIAS RIESGO'!$C$36,INFORMACION!$F1132=REFERENCIAS!$C$24),16,IF(INFORMACION!$T1132='REFERENCIAS RIESGO'!$C$36,13,IF(INFORMACION!$F1132=REFERENCIAS!$C$24,10,7))),0)+VLOOKUP(K1132,REFERENCIAS!$C:$D,2,0)*VLOOKUP($K$2,PONDERADORES!A:P,IF(AND(INFORMACION!$T1132='REFERENCIAS RIESGO'!$C$36,INFORMACION!$F1132=REFERENCIAS!$C$24),16,IF(INFORMACION!$T1132='REFERENCIAS RIESGO'!$C$36,13,IF(INFORMACION!$F1132=REFERENCIAS!$C$24,10,7))),0)+VLOOKUP(L1132,REFERENCIAS!$C:$D,2,0)*VLOOKUP($L$2,PONDERADORES!A:P,IF(AND(INFORMACION!$T1132='REFERENCIAS RIESGO'!$C$36,INFORMACION!$F1132=REFERENCIAS!$C$24),16,IF(INFORMACION!$T1132='REFERENCIAS RIESGO'!$C$36,13,IF(INFORMACION!$F1132=REFERENCIAS!$C$24,10,7))),0)+VLOOKUP(F1132,REFERENCIAS!$C:$D,2,0)*VLOOKUP($F$2,PONDERADORES!A:P,IF(AND(INFORMACION!$T1132='REFERENCIAS RIESGO'!$C$36,INFORMACION!$F1132=REFERENCIAS!$C$24),16,IF(INFORMACION!$T1132='REFERENCIAS RIESGO'!$C$36,13,IF(INFORMACION!$F1132=REFERENCIAS!$C$24,10,7))),0)+VLOOKUP(T1132,REFERENCIAS!$C:$D,2,0)*VLOOKUP($T$2,PONDERADORES!A:P,IF(AND(INFORMACION!$T1132='REFERENCIAS RIESGO'!$C$36,INFORMACION!$F1132=REFERENCIAS!$C$24),16,IF(INFORMACION!$T1132='REFERENCIAS RIESGO'!$C$36,13,IF(INFORMACION!$F1132=REFERENCIAS!$C$24,10,7))),0)+VLOOKUP(IF(J1132&lt;=0.2,0.2,IF(AND(J1132&gt;0.2,J1132&lt;=0.4),0.4,IF(AND(J1132&gt;0.4,J1132&lt;=0.6),0.6,IF(AND(J1132&gt;0.6,J1132&lt;=0.8),0.8,IF(AND(J1132&gt;0.8,J1132&lt;=1),1))))),REFERENCIAS!$C:$D,2,0)*VLOOKUP($J$2,PONDERADORES!A:P,IF(AND(INFORMACION!$T1132='REFERENCIAS RIESGO'!$C$36,INFORMACION!$F1132=REFERENCIAS!$C$24),16,IF(INFORMACION!$T1132='REFERENCIAS RIESGO'!$C$36,13,IF(INFORMACION!$F1132=REFERENCIAS!$C$24,10,7))),0)</f>
        <v>#REF!</v>
      </c>
      <c r="Y1132" s="68">
        <f>+VLOOKUP(M1132,REFERENCIAS!$C:$D,2,0)*VLOOKUP($M$2,PONDERADORES!$A$7:$G$9,7,0)+VLOOKUP(N1132,REFERENCIAS!$C:$D,2,0)*VLOOKUP($N$2,PONDERADORES!$A$7:$G$9,7,0)+VLOOKUP(O1132,REFERENCIAS!$C:$D,2,0)*VLOOKUP($O$2,PONDERADORES!$A$7:$G$9,7,0)</f>
        <v>0.2</v>
      </c>
      <c r="Z1132" s="2">
        <f>+VLOOKUP(IF(R1132&lt;0.1,0,IF(AND(R1132&gt;=0.1,R1132&lt;0.2),0.1,IF(AND(R1132&gt;=0.2,R1132&lt;0.3),0.2,IF(R1132&gt;0.3,0.3,)))),REFERENCIAS!$C:$D,2,0)*VLOOKUP($R$2,PONDERADORES!$A$11:$G$11,7,0)</f>
        <v>15</v>
      </c>
      <c r="AA1132" s="92"/>
      <c r="AB1132" s="95" t="e">
        <f t="shared" ca="1" si="67"/>
        <v>#REF!</v>
      </c>
      <c r="AC1132" s="23" t="e">
        <f ca="1">IF(AB1132&gt;REFERENCIAS!$C$62,REFERENCIAS!$B$62,IF(AND(AB1132&gt;=REFERENCIAS!$C$63,AB1132&lt;REFERENCIAS!$D$63),REFERENCIAS!$B$63,IF(AND(AB1132&gt;REFERENCIAS!$C$64,AB1132&lt;=REFERENCIAS!$D$64),REFERENCIAS!$B$64,IF(AND(AB1132&gt;=REFERENCIAS!$C$65,AB1132&lt;REFERENCIAS!$D$65),REFERENCIAS!$B$65, "Revisar"))))</f>
        <v>#REF!</v>
      </c>
      <c r="AD1132" s="94" t="e">
        <f ca="1">VLOOKUP(AC1132,REFERENCIAS!$B$62:$G$65,4,FALSE)</f>
        <v>#REF!</v>
      </c>
    </row>
    <row r="1133" spans="1:30" ht="17.25" x14ac:dyDescent="0.25">
      <c r="A1133" s="74"/>
      <c r="B1133" s="19"/>
      <c r="C1133" s="19"/>
      <c r="D1133" s="50"/>
      <c r="E1133" s="73"/>
      <c r="F1133" s="74"/>
      <c r="G1133" s="9"/>
      <c r="H1133" s="48"/>
      <c r="I1133" s="49">
        <f t="shared" ca="1" si="65"/>
        <v>2022</v>
      </c>
      <c r="J1133" s="22">
        <f t="shared" ca="1" si="64"/>
        <v>1</v>
      </c>
      <c r="K1133" s="19"/>
      <c r="L1133" s="73"/>
      <c r="M1133" s="74"/>
      <c r="N1133" s="19"/>
      <c r="O1133" s="73"/>
      <c r="P1133" s="82">
        <v>1</v>
      </c>
      <c r="Q1133" s="24">
        <v>1</v>
      </c>
      <c r="R1133" s="81">
        <f t="shared" si="66"/>
        <v>1</v>
      </c>
      <c r="S1133" s="87"/>
      <c r="T1133" s="19"/>
      <c r="U1133" s="25"/>
      <c r="V1133" s="25"/>
      <c r="W1133" s="81"/>
      <c r="X1133" s="91" t="e">
        <f ca="1">+VLOOKUP(#REF!,REFERENCIAS!$C:$D,2,0)*VLOOKUP(#REF!,PONDERADORES!A:P,IF(AND(INFORMACION!$T1133='REFERENCIAS RIESGO'!$C$36,INFORMACION!$F1133=REFERENCIAS!$C$24),16,IF(INFORMACION!$T1133='REFERENCIAS RIESGO'!$C$36,13,IF(INFORMACION!$F1133=REFERENCIAS!$C$24,10,7))),0)+VLOOKUP(K1133,REFERENCIAS!$C:$D,2,0)*VLOOKUP($K$2,PONDERADORES!A:P,IF(AND(INFORMACION!$T1133='REFERENCIAS RIESGO'!$C$36,INFORMACION!$F1133=REFERENCIAS!$C$24),16,IF(INFORMACION!$T1133='REFERENCIAS RIESGO'!$C$36,13,IF(INFORMACION!$F1133=REFERENCIAS!$C$24,10,7))),0)+VLOOKUP(L1133,REFERENCIAS!$C:$D,2,0)*VLOOKUP($L$2,PONDERADORES!A:P,IF(AND(INFORMACION!$T1133='REFERENCIAS RIESGO'!$C$36,INFORMACION!$F1133=REFERENCIAS!$C$24),16,IF(INFORMACION!$T1133='REFERENCIAS RIESGO'!$C$36,13,IF(INFORMACION!$F1133=REFERENCIAS!$C$24,10,7))),0)+VLOOKUP(F1133,REFERENCIAS!$C:$D,2,0)*VLOOKUP($F$2,PONDERADORES!A:P,IF(AND(INFORMACION!$T1133='REFERENCIAS RIESGO'!$C$36,INFORMACION!$F1133=REFERENCIAS!$C$24),16,IF(INFORMACION!$T1133='REFERENCIAS RIESGO'!$C$36,13,IF(INFORMACION!$F1133=REFERENCIAS!$C$24,10,7))),0)+VLOOKUP(T1133,REFERENCIAS!$C:$D,2,0)*VLOOKUP($T$2,PONDERADORES!A:P,IF(AND(INFORMACION!$T1133='REFERENCIAS RIESGO'!$C$36,INFORMACION!$F1133=REFERENCIAS!$C$24),16,IF(INFORMACION!$T1133='REFERENCIAS RIESGO'!$C$36,13,IF(INFORMACION!$F1133=REFERENCIAS!$C$24,10,7))),0)+VLOOKUP(IF(J1133&lt;=0.2,0.2,IF(AND(J1133&gt;0.2,J1133&lt;=0.4),0.4,IF(AND(J1133&gt;0.4,J1133&lt;=0.6),0.6,IF(AND(J1133&gt;0.6,J1133&lt;=0.8),0.8,IF(AND(J1133&gt;0.8,J1133&lt;=1),1))))),REFERENCIAS!$C:$D,2,0)*VLOOKUP($J$2,PONDERADORES!A:P,IF(AND(INFORMACION!$T1133='REFERENCIAS RIESGO'!$C$36,INFORMACION!$F1133=REFERENCIAS!$C$24),16,IF(INFORMACION!$T1133='REFERENCIAS RIESGO'!$C$36,13,IF(INFORMACION!$F1133=REFERENCIAS!$C$24,10,7))),0)</f>
        <v>#REF!</v>
      </c>
      <c r="Y1133" s="68">
        <f>+VLOOKUP(M1133,REFERENCIAS!$C:$D,2,0)*VLOOKUP($M$2,PONDERADORES!$A$7:$G$9,7,0)+VLOOKUP(N1133,REFERENCIAS!$C:$D,2,0)*VLOOKUP($N$2,PONDERADORES!$A$7:$G$9,7,0)+VLOOKUP(O1133,REFERENCIAS!$C:$D,2,0)*VLOOKUP($O$2,PONDERADORES!$A$7:$G$9,7,0)</f>
        <v>0.2</v>
      </c>
      <c r="Z1133" s="2">
        <f>+VLOOKUP(IF(R1133&lt;0.1,0,IF(AND(R1133&gt;=0.1,R1133&lt;0.2),0.1,IF(AND(R1133&gt;=0.2,R1133&lt;0.3),0.2,IF(R1133&gt;0.3,0.3,)))),REFERENCIAS!$C:$D,2,0)*VLOOKUP($R$2,PONDERADORES!$A$11:$G$11,7,0)</f>
        <v>15</v>
      </c>
      <c r="AA1133" s="92"/>
      <c r="AB1133" s="95" t="e">
        <f t="shared" ca="1" si="67"/>
        <v>#REF!</v>
      </c>
      <c r="AC1133" s="23" t="e">
        <f ca="1">IF(AB1133&gt;REFERENCIAS!$C$62,REFERENCIAS!$B$62,IF(AND(AB1133&gt;=REFERENCIAS!$C$63,AB1133&lt;REFERENCIAS!$D$63),REFERENCIAS!$B$63,IF(AND(AB1133&gt;REFERENCIAS!$C$64,AB1133&lt;=REFERENCIAS!$D$64),REFERENCIAS!$B$64,IF(AND(AB1133&gt;=REFERENCIAS!$C$65,AB1133&lt;REFERENCIAS!$D$65),REFERENCIAS!$B$65, "Revisar"))))</f>
        <v>#REF!</v>
      </c>
      <c r="AD1133" s="94" t="e">
        <f ca="1">VLOOKUP(AC1133,REFERENCIAS!$B$62:$G$65,4,FALSE)</f>
        <v>#REF!</v>
      </c>
    </row>
    <row r="1134" spans="1:30" ht="17.25" x14ac:dyDescent="0.25">
      <c r="A1134" s="74"/>
      <c r="B1134" s="19"/>
      <c r="C1134" s="19"/>
      <c r="D1134" s="50"/>
      <c r="E1134" s="73"/>
      <c r="F1134" s="74"/>
      <c r="G1134" s="9"/>
      <c r="H1134" s="48"/>
      <c r="I1134" s="49">
        <f t="shared" ca="1" si="65"/>
        <v>2022</v>
      </c>
      <c r="J1134" s="22">
        <f t="shared" ca="1" si="64"/>
        <v>1</v>
      </c>
      <c r="K1134" s="19"/>
      <c r="L1134" s="73"/>
      <c r="M1134" s="74"/>
      <c r="N1134" s="19"/>
      <c r="O1134" s="73"/>
      <c r="P1134" s="82">
        <v>1</v>
      </c>
      <c r="Q1134" s="24">
        <v>1</v>
      </c>
      <c r="R1134" s="81">
        <f t="shared" si="66"/>
        <v>1</v>
      </c>
      <c r="S1134" s="87"/>
      <c r="T1134" s="19"/>
      <c r="U1134" s="25"/>
      <c r="V1134" s="25"/>
      <c r="W1134" s="81"/>
      <c r="X1134" s="91" t="e">
        <f ca="1">+VLOOKUP(#REF!,REFERENCIAS!$C:$D,2,0)*VLOOKUP(#REF!,PONDERADORES!A:P,IF(AND(INFORMACION!$T1134='REFERENCIAS RIESGO'!$C$36,INFORMACION!$F1134=REFERENCIAS!$C$24),16,IF(INFORMACION!$T1134='REFERENCIAS RIESGO'!$C$36,13,IF(INFORMACION!$F1134=REFERENCIAS!$C$24,10,7))),0)+VLOOKUP(K1134,REFERENCIAS!$C:$D,2,0)*VLOOKUP($K$2,PONDERADORES!A:P,IF(AND(INFORMACION!$T1134='REFERENCIAS RIESGO'!$C$36,INFORMACION!$F1134=REFERENCIAS!$C$24),16,IF(INFORMACION!$T1134='REFERENCIAS RIESGO'!$C$36,13,IF(INFORMACION!$F1134=REFERENCIAS!$C$24,10,7))),0)+VLOOKUP(L1134,REFERENCIAS!$C:$D,2,0)*VLOOKUP($L$2,PONDERADORES!A:P,IF(AND(INFORMACION!$T1134='REFERENCIAS RIESGO'!$C$36,INFORMACION!$F1134=REFERENCIAS!$C$24),16,IF(INFORMACION!$T1134='REFERENCIAS RIESGO'!$C$36,13,IF(INFORMACION!$F1134=REFERENCIAS!$C$24,10,7))),0)+VLOOKUP(F1134,REFERENCIAS!$C:$D,2,0)*VLOOKUP($F$2,PONDERADORES!A:P,IF(AND(INFORMACION!$T1134='REFERENCIAS RIESGO'!$C$36,INFORMACION!$F1134=REFERENCIAS!$C$24),16,IF(INFORMACION!$T1134='REFERENCIAS RIESGO'!$C$36,13,IF(INFORMACION!$F1134=REFERENCIAS!$C$24,10,7))),0)+VLOOKUP(T1134,REFERENCIAS!$C:$D,2,0)*VLOOKUP($T$2,PONDERADORES!A:P,IF(AND(INFORMACION!$T1134='REFERENCIAS RIESGO'!$C$36,INFORMACION!$F1134=REFERENCIAS!$C$24),16,IF(INFORMACION!$T1134='REFERENCIAS RIESGO'!$C$36,13,IF(INFORMACION!$F1134=REFERENCIAS!$C$24,10,7))),0)+VLOOKUP(IF(J1134&lt;=0.2,0.2,IF(AND(J1134&gt;0.2,J1134&lt;=0.4),0.4,IF(AND(J1134&gt;0.4,J1134&lt;=0.6),0.6,IF(AND(J1134&gt;0.6,J1134&lt;=0.8),0.8,IF(AND(J1134&gt;0.8,J1134&lt;=1),1))))),REFERENCIAS!$C:$D,2,0)*VLOOKUP($J$2,PONDERADORES!A:P,IF(AND(INFORMACION!$T1134='REFERENCIAS RIESGO'!$C$36,INFORMACION!$F1134=REFERENCIAS!$C$24),16,IF(INFORMACION!$T1134='REFERENCIAS RIESGO'!$C$36,13,IF(INFORMACION!$F1134=REFERENCIAS!$C$24,10,7))),0)</f>
        <v>#REF!</v>
      </c>
      <c r="Y1134" s="68">
        <f>+VLOOKUP(M1134,REFERENCIAS!$C:$D,2,0)*VLOOKUP($M$2,PONDERADORES!$A$7:$G$9,7,0)+VLOOKUP(N1134,REFERENCIAS!$C:$D,2,0)*VLOOKUP($N$2,PONDERADORES!$A$7:$G$9,7,0)+VLOOKUP(O1134,REFERENCIAS!$C:$D,2,0)*VLOOKUP($O$2,PONDERADORES!$A$7:$G$9,7,0)</f>
        <v>0.2</v>
      </c>
      <c r="Z1134" s="2">
        <f>+VLOOKUP(IF(R1134&lt;0.1,0,IF(AND(R1134&gt;=0.1,R1134&lt;0.2),0.1,IF(AND(R1134&gt;=0.2,R1134&lt;0.3),0.2,IF(R1134&gt;0.3,0.3,)))),REFERENCIAS!$C:$D,2,0)*VLOOKUP($R$2,PONDERADORES!$A$11:$G$11,7,0)</f>
        <v>15</v>
      </c>
      <c r="AA1134" s="92"/>
      <c r="AB1134" s="95" t="e">
        <f t="shared" ca="1" si="67"/>
        <v>#REF!</v>
      </c>
      <c r="AC1134" s="23" t="e">
        <f ca="1">IF(AB1134&gt;REFERENCIAS!$C$62,REFERENCIAS!$B$62,IF(AND(AB1134&gt;=REFERENCIAS!$C$63,AB1134&lt;REFERENCIAS!$D$63),REFERENCIAS!$B$63,IF(AND(AB1134&gt;REFERENCIAS!$C$64,AB1134&lt;=REFERENCIAS!$D$64),REFERENCIAS!$B$64,IF(AND(AB1134&gt;=REFERENCIAS!$C$65,AB1134&lt;REFERENCIAS!$D$65),REFERENCIAS!$B$65, "Revisar"))))</f>
        <v>#REF!</v>
      </c>
      <c r="AD1134" s="94" t="e">
        <f ca="1">VLOOKUP(AC1134,REFERENCIAS!$B$62:$G$65,4,FALSE)</f>
        <v>#REF!</v>
      </c>
    </row>
    <row r="1135" spans="1:30" ht="17.25" x14ac:dyDescent="0.25">
      <c r="A1135" s="74"/>
      <c r="B1135" s="19"/>
      <c r="C1135" s="19"/>
      <c r="D1135" s="50"/>
      <c r="E1135" s="73"/>
      <c r="F1135" s="74"/>
      <c r="G1135" s="9"/>
      <c r="H1135" s="48"/>
      <c r="I1135" s="49">
        <f t="shared" ca="1" si="65"/>
        <v>2022</v>
      </c>
      <c r="J1135" s="22">
        <f t="shared" ca="1" si="64"/>
        <v>1</v>
      </c>
      <c r="K1135" s="19"/>
      <c r="L1135" s="73"/>
      <c r="M1135" s="74"/>
      <c r="N1135" s="19"/>
      <c r="O1135" s="73"/>
      <c r="P1135" s="82">
        <v>1</v>
      </c>
      <c r="Q1135" s="24">
        <v>1</v>
      </c>
      <c r="R1135" s="81">
        <f t="shared" si="66"/>
        <v>1</v>
      </c>
      <c r="S1135" s="87"/>
      <c r="T1135" s="19"/>
      <c r="U1135" s="25"/>
      <c r="V1135" s="25"/>
      <c r="W1135" s="81"/>
      <c r="X1135" s="91" t="e">
        <f ca="1">+VLOOKUP(#REF!,REFERENCIAS!$C:$D,2,0)*VLOOKUP(#REF!,PONDERADORES!A:P,IF(AND(INFORMACION!$T1135='REFERENCIAS RIESGO'!$C$36,INFORMACION!$F1135=REFERENCIAS!$C$24),16,IF(INFORMACION!$T1135='REFERENCIAS RIESGO'!$C$36,13,IF(INFORMACION!$F1135=REFERENCIAS!$C$24,10,7))),0)+VLOOKUP(K1135,REFERENCIAS!$C:$D,2,0)*VLOOKUP($K$2,PONDERADORES!A:P,IF(AND(INFORMACION!$T1135='REFERENCIAS RIESGO'!$C$36,INFORMACION!$F1135=REFERENCIAS!$C$24),16,IF(INFORMACION!$T1135='REFERENCIAS RIESGO'!$C$36,13,IF(INFORMACION!$F1135=REFERENCIAS!$C$24,10,7))),0)+VLOOKUP(L1135,REFERENCIAS!$C:$D,2,0)*VLOOKUP($L$2,PONDERADORES!A:P,IF(AND(INFORMACION!$T1135='REFERENCIAS RIESGO'!$C$36,INFORMACION!$F1135=REFERENCIAS!$C$24),16,IF(INFORMACION!$T1135='REFERENCIAS RIESGO'!$C$36,13,IF(INFORMACION!$F1135=REFERENCIAS!$C$24,10,7))),0)+VLOOKUP(F1135,REFERENCIAS!$C:$D,2,0)*VLOOKUP($F$2,PONDERADORES!A:P,IF(AND(INFORMACION!$T1135='REFERENCIAS RIESGO'!$C$36,INFORMACION!$F1135=REFERENCIAS!$C$24),16,IF(INFORMACION!$T1135='REFERENCIAS RIESGO'!$C$36,13,IF(INFORMACION!$F1135=REFERENCIAS!$C$24,10,7))),0)+VLOOKUP(T1135,REFERENCIAS!$C:$D,2,0)*VLOOKUP($T$2,PONDERADORES!A:P,IF(AND(INFORMACION!$T1135='REFERENCIAS RIESGO'!$C$36,INFORMACION!$F1135=REFERENCIAS!$C$24),16,IF(INFORMACION!$T1135='REFERENCIAS RIESGO'!$C$36,13,IF(INFORMACION!$F1135=REFERENCIAS!$C$24,10,7))),0)+VLOOKUP(IF(J1135&lt;=0.2,0.2,IF(AND(J1135&gt;0.2,J1135&lt;=0.4),0.4,IF(AND(J1135&gt;0.4,J1135&lt;=0.6),0.6,IF(AND(J1135&gt;0.6,J1135&lt;=0.8),0.8,IF(AND(J1135&gt;0.8,J1135&lt;=1),1))))),REFERENCIAS!$C:$D,2,0)*VLOOKUP($J$2,PONDERADORES!A:P,IF(AND(INFORMACION!$T1135='REFERENCIAS RIESGO'!$C$36,INFORMACION!$F1135=REFERENCIAS!$C$24),16,IF(INFORMACION!$T1135='REFERENCIAS RIESGO'!$C$36,13,IF(INFORMACION!$F1135=REFERENCIAS!$C$24,10,7))),0)</f>
        <v>#REF!</v>
      </c>
      <c r="Y1135" s="68">
        <f>+VLOOKUP(M1135,REFERENCIAS!$C:$D,2,0)*VLOOKUP($M$2,PONDERADORES!$A$7:$G$9,7,0)+VLOOKUP(N1135,REFERENCIAS!$C:$D,2,0)*VLOOKUP($N$2,PONDERADORES!$A$7:$G$9,7,0)+VLOOKUP(O1135,REFERENCIAS!$C:$D,2,0)*VLOOKUP($O$2,PONDERADORES!$A$7:$G$9,7,0)</f>
        <v>0.2</v>
      </c>
      <c r="Z1135" s="2">
        <f>+VLOOKUP(IF(R1135&lt;0.1,0,IF(AND(R1135&gt;=0.1,R1135&lt;0.2),0.1,IF(AND(R1135&gt;=0.2,R1135&lt;0.3),0.2,IF(R1135&gt;0.3,0.3,)))),REFERENCIAS!$C:$D,2,0)*VLOOKUP($R$2,PONDERADORES!$A$11:$G$11,7,0)</f>
        <v>15</v>
      </c>
      <c r="AA1135" s="92"/>
      <c r="AB1135" s="95" t="e">
        <f t="shared" ca="1" si="67"/>
        <v>#REF!</v>
      </c>
      <c r="AC1135" s="23" t="e">
        <f ca="1">IF(AB1135&gt;REFERENCIAS!$C$62,REFERENCIAS!$B$62,IF(AND(AB1135&gt;=REFERENCIAS!$C$63,AB1135&lt;REFERENCIAS!$D$63),REFERENCIAS!$B$63,IF(AND(AB1135&gt;REFERENCIAS!$C$64,AB1135&lt;=REFERENCIAS!$D$64),REFERENCIAS!$B$64,IF(AND(AB1135&gt;=REFERENCIAS!$C$65,AB1135&lt;REFERENCIAS!$D$65),REFERENCIAS!$B$65, "Revisar"))))</f>
        <v>#REF!</v>
      </c>
      <c r="AD1135" s="94" t="e">
        <f ca="1">VLOOKUP(AC1135,REFERENCIAS!$B$62:$G$65,4,FALSE)</f>
        <v>#REF!</v>
      </c>
    </row>
    <row r="1136" spans="1:30" ht="17.25" x14ac:dyDescent="0.25">
      <c r="A1136" s="74"/>
      <c r="B1136" s="19"/>
      <c r="C1136" s="19"/>
      <c r="D1136" s="50"/>
      <c r="E1136" s="73"/>
      <c r="F1136" s="74"/>
      <c r="G1136" s="9"/>
      <c r="H1136" s="48"/>
      <c r="I1136" s="49">
        <f t="shared" ca="1" si="65"/>
        <v>2022</v>
      </c>
      <c r="J1136" s="22">
        <f t="shared" ca="1" si="64"/>
        <v>1</v>
      </c>
      <c r="K1136" s="19"/>
      <c r="L1136" s="73"/>
      <c r="M1136" s="74"/>
      <c r="N1136" s="19"/>
      <c r="O1136" s="73"/>
      <c r="P1136" s="82">
        <v>1</v>
      </c>
      <c r="Q1136" s="24">
        <v>1</v>
      </c>
      <c r="R1136" s="81">
        <f t="shared" si="66"/>
        <v>1</v>
      </c>
      <c r="S1136" s="87"/>
      <c r="T1136" s="19"/>
      <c r="U1136" s="25"/>
      <c r="V1136" s="25"/>
      <c r="W1136" s="81"/>
      <c r="X1136" s="91" t="e">
        <f ca="1">+VLOOKUP(#REF!,REFERENCIAS!$C:$D,2,0)*VLOOKUP(#REF!,PONDERADORES!A:P,IF(AND(INFORMACION!$T1136='REFERENCIAS RIESGO'!$C$36,INFORMACION!$F1136=REFERENCIAS!$C$24),16,IF(INFORMACION!$T1136='REFERENCIAS RIESGO'!$C$36,13,IF(INFORMACION!$F1136=REFERENCIAS!$C$24,10,7))),0)+VLOOKUP(K1136,REFERENCIAS!$C:$D,2,0)*VLOOKUP($K$2,PONDERADORES!A:P,IF(AND(INFORMACION!$T1136='REFERENCIAS RIESGO'!$C$36,INFORMACION!$F1136=REFERENCIAS!$C$24),16,IF(INFORMACION!$T1136='REFERENCIAS RIESGO'!$C$36,13,IF(INFORMACION!$F1136=REFERENCIAS!$C$24,10,7))),0)+VLOOKUP(L1136,REFERENCIAS!$C:$D,2,0)*VLOOKUP($L$2,PONDERADORES!A:P,IF(AND(INFORMACION!$T1136='REFERENCIAS RIESGO'!$C$36,INFORMACION!$F1136=REFERENCIAS!$C$24),16,IF(INFORMACION!$T1136='REFERENCIAS RIESGO'!$C$36,13,IF(INFORMACION!$F1136=REFERENCIAS!$C$24,10,7))),0)+VLOOKUP(F1136,REFERENCIAS!$C:$D,2,0)*VLOOKUP($F$2,PONDERADORES!A:P,IF(AND(INFORMACION!$T1136='REFERENCIAS RIESGO'!$C$36,INFORMACION!$F1136=REFERENCIAS!$C$24),16,IF(INFORMACION!$T1136='REFERENCIAS RIESGO'!$C$36,13,IF(INFORMACION!$F1136=REFERENCIAS!$C$24,10,7))),0)+VLOOKUP(T1136,REFERENCIAS!$C:$D,2,0)*VLOOKUP($T$2,PONDERADORES!A:P,IF(AND(INFORMACION!$T1136='REFERENCIAS RIESGO'!$C$36,INFORMACION!$F1136=REFERENCIAS!$C$24),16,IF(INFORMACION!$T1136='REFERENCIAS RIESGO'!$C$36,13,IF(INFORMACION!$F1136=REFERENCIAS!$C$24,10,7))),0)+VLOOKUP(IF(J1136&lt;=0.2,0.2,IF(AND(J1136&gt;0.2,J1136&lt;=0.4),0.4,IF(AND(J1136&gt;0.4,J1136&lt;=0.6),0.6,IF(AND(J1136&gt;0.6,J1136&lt;=0.8),0.8,IF(AND(J1136&gt;0.8,J1136&lt;=1),1))))),REFERENCIAS!$C:$D,2,0)*VLOOKUP($J$2,PONDERADORES!A:P,IF(AND(INFORMACION!$T1136='REFERENCIAS RIESGO'!$C$36,INFORMACION!$F1136=REFERENCIAS!$C$24),16,IF(INFORMACION!$T1136='REFERENCIAS RIESGO'!$C$36,13,IF(INFORMACION!$F1136=REFERENCIAS!$C$24,10,7))),0)</f>
        <v>#REF!</v>
      </c>
      <c r="Y1136" s="68">
        <f>+VLOOKUP(M1136,REFERENCIAS!$C:$D,2,0)*VLOOKUP($M$2,PONDERADORES!$A$7:$G$9,7,0)+VLOOKUP(N1136,REFERENCIAS!$C:$D,2,0)*VLOOKUP($N$2,PONDERADORES!$A$7:$G$9,7,0)+VLOOKUP(O1136,REFERENCIAS!$C:$D,2,0)*VLOOKUP($O$2,PONDERADORES!$A$7:$G$9,7,0)</f>
        <v>0.2</v>
      </c>
      <c r="Z1136" s="2">
        <f>+VLOOKUP(IF(R1136&lt;0.1,0,IF(AND(R1136&gt;=0.1,R1136&lt;0.2),0.1,IF(AND(R1136&gt;=0.2,R1136&lt;0.3),0.2,IF(R1136&gt;0.3,0.3,)))),REFERENCIAS!$C:$D,2,0)*VLOOKUP($R$2,PONDERADORES!$A$11:$G$11,7,0)</f>
        <v>15</v>
      </c>
      <c r="AA1136" s="92"/>
      <c r="AB1136" s="95" t="e">
        <f t="shared" ca="1" si="67"/>
        <v>#REF!</v>
      </c>
      <c r="AC1136" s="23" t="e">
        <f ca="1">IF(AB1136&gt;REFERENCIAS!$C$62,REFERENCIAS!$B$62,IF(AND(AB1136&gt;=REFERENCIAS!$C$63,AB1136&lt;REFERENCIAS!$D$63),REFERENCIAS!$B$63,IF(AND(AB1136&gt;REFERENCIAS!$C$64,AB1136&lt;=REFERENCIAS!$D$64),REFERENCIAS!$B$64,IF(AND(AB1136&gt;=REFERENCIAS!$C$65,AB1136&lt;REFERENCIAS!$D$65),REFERENCIAS!$B$65, "Revisar"))))</f>
        <v>#REF!</v>
      </c>
      <c r="AD1136" s="94" t="e">
        <f ca="1">VLOOKUP(AC1136,REFERENCIAS!$B$62:$G$65,4,FALSE)</f>
        <v>#REF!</v>
      </c>
    </row>
    <row r="1137" spans="1:30" ht="17.25" x14ac:dyDescent="0.25">
      <c r="A1137" s="74"/>
      <c r="B1137" s="19"/>
      <c r="C1137" s="19"/>
      <c r="D1137" s="50"/>
      <c r="E1137" s="73"/>
      <c r="F1137" s="74"/>
      <c r="G1137" s="9"/>
      <c r="H1137" s="48"/>
      <c r="I1137" s="49">
        <f t="shared" ca="1" si="65"/>
        <v>2022</v>
      </c>
      <c r="J1137" s="22">
        <f t="shared" ca="1" si="64"/>
        <v>1</v>
      </c>
      <c r="K1137" s="19"/>
      <c r="L1137" s="73"/>
      <c r="M1137" s="74"/>
      <c r="N1137" s="19"/>
      <c r="O1137" s="73"/>
      <c r="P1137" s="82">
        <v>1</v>
      </c>
      <c r="Q1137" s="24">
        <v>1</v>
      </c>
      <c r="R1137" s="81">
        <f t="shared" si="66"/>
        <v>1</v>
      </c>
      <c r="S1137" s="87"/>
      <c r="T1137" s="19"/>
      <c r="U1137" s="25"/>
      <c r="V1137" s="25"/>
      <c r="W1137" s="81"/>
      <c r="X1137" s="91" t="e">
        <f ca="1">+VLOOKUP(#REF!,REFERENCIAS!$C:$D,2,0)*VLOOKUP(#REF!,PONDERADORES!A:P,IF(AND(INFORMACION!$T1137='REFERENCIAS RIESGO'!$C$36,INFORMACION!$F1137=REFERENCIAS!$C$24),16,IF(INFORMACION!$T1137='REFERENCIAS RIESGO'!$C$36,13,IF(INFORMACION!$F1137=REFERENCIAS!$C$24,10,7))),0)+VLOOKUP(K1137,REFERENCIAS!$C:$D,2,0)*VLOOKUP($K$2,PONDERADORES!A:P,IF(AND(INFORMACION!$T1137='REFERENCIAS RIESGO'!$C$36,INFORMACION!$F1137=REFERENCIAS!$C$24),16,IF(INFORMACION!$T1137='REFERENCIAS RIESGO'!$C$36,13,IF(INFORMACION!$F1137=REFERENCIAS!$C$24,10,7))),0)+VLOOKUP(L1137,REFERENCIAS!$C:$D,2,0)*VLOOKUP($L$2,PONDERADORES!A:P,IF(AND(INFORMACION!$T1137='REFERENCIAS RIESGO'!$C$36,INFORMACION!$F1137=REFERENCIAS!$C$24),16,IF(INFORMACION!$T1137='REFERENCIAS RIESGO'!$C$36,13,IF(INFORMACION!$F1137=REFERENCIAS!$C$24,10,7))),0)+VLOOKUP(F1137,REFERENCIAS!$C:$D,2,0)*VLOOKUP($F$2,PONDERADORES!A:P,IF(AND(INFORMACION!$T1137='REFERENCIAS RIESGO'!$C$36,INFORMACION!$F1137=REFERENCIAS!$C$24),16,IF(INFORMACION!$T1137='REFERENCIAS RIESGO'!$C$36,13,IF(INFORMACION!$F1137=REFERENCIAS!$C$24,10,7))),0)+VLOOKUP(T1137,REFERENCIAS!$C:$D,2,0)*VLOOKUP($T$2,PONDERADORES!A:P,IF(AND(INFORMACION!$T1137='REFERENCIAS RIESGO'!$C$36,INFORMACION!$F1137=REFERENCIAS!$C$24),16,IF(INFORMACION!$T1137='REFERENCIAS RIESGO'!$C$36,13,IF(INFORMACION!$F1137=REFERENCIAS!$C$24,10,7))),0)+VLOOKUP(IF(J1137&lt;=0.2,0.2,IF(AND(J1137&gt;0.2,J1137&lt;=0.4),0.4,IF(AND(J1137&gt;0.4,J1137&lt;=0.6),0.6,IF(AND(J1137&gt;0.6,J1137&lt;=0.8),0.8,IF(AND(J1137&gt;0.8,J1137&lt;=1),1))))),REFERENCIAS!$C:$D,2,0)*VLOOKUP($J$2,PONDERADORES!A:P,IF(AND(INFORMACION!$T1137='REFERENCIAS RIESGO'!$C$36,INFORMACION!$F1137=REFERENCIAS!$C$24),16,IF(INFORMACION!$T1137='REFERENCIAS RIESGO'!$C$36,13,IF(INFORMACION!$F1137=REFERENCIAS!$C$24,10,7))),0)</f>
        <v>#REF!</v>
      </c>
      <c r="Y1137" s="68">
        <f>+VLOOKUP(M1137,REFERENCIAS!$C:$D,2,0)*VLOOKUP($M$2,PONDERADORES!$A$7:$G$9,7,0)+VLOOKUP(N1137,REFERENCIAS!$C:$D,2,0)*VLOOKUP($N$2,PONDERADORES!$A$7:$G$9,7,0)+VLOOKUP(O1137,REFERENCIAS!$C:$D,2,0)*VLOOKUP($O$2,PONDERADORES!$A$7:$G$9,7,0)</f>
        <v>0.2</v>
      </c>
      <c r="Z1137" s="2">
        <f>+VLOOKUP(IF(R1137&lt;0.1,0,IF(AND(R1137&gt;=0.1,R1137&lt;0.2),0.1,IF(AND(R1137&gt;=0.2,R1137&lt;0.3),0.2,IF(R1137&gt;0.3,0.3,)))),REFERENCIAS!$C:$D,2,0)*VLOOKUP($R$2,PONDERADORES!$A$11:$G$11,7,0)</f>
        <v>15</v>
      </c>
      <c r="AA1137" s="92"/>
      <c r="AB1137" s="95" t="e">
        <f t="shared" ca="1" si="67"/>
        <v>#REF!</v>
      </c>
      <c r="AC1137" s="23" t="e">
        <f ca="1">IF(AB1137&gt;REFERENCIAS!$C$62,REFERENCIAS!$B$62,IF(AND(AB1137&gt;=REFERENCIAS!$C$63,AB1137&lt;REFERENCIAS!$D$63),REFERENCIAS!$B$63,IF(AND(AB1137&gt;REFERENCIAS!$C$64,AB1137&lt;=REFERENCIAS!$D$64),REFERENCIAS!$B$64,IF(AND(AB1137&gt;=REFERENCIAS!$C$65,AB1137&lt;REFERENCIAS!$D$65),REFERENCIAS!$B$65, "Revisar"))))</f>
        <v>#REF!</v>
      </c>
      <c r="AD1137" s="94" t="e">
        <f ca="1">VLOOKUP(AC1137,REFERENCIAS!$B$62:$G$65,4,FALSE)</f>
        <v>#REF!</v>
      </c>
    </row>
    <row r="1138" spans="1:30" ht="17.25" x14ac:dyDescent="0.25">
      <c r="A1138" s="74"/>
      <c r="B1138" s="19"/>
      <c r="C1138" s="19"/>
      <c r="D1138" s="50"/>
      <c r="E1138" s="73"/>
      <c r="F1138" s="74"/>
      <c r="G1138" s="9"/>
      <c r="H1138" s="48"/>
      <c r="I1138" s="49">
        <f t="shared" ca="1" si="65"/>
        <v>2022</v>
      </c>
      <c r="J1138" s="22">
        <f t="shared" ca="1" si="64"/>
        <v>1</v>
      </c>
      <c r="K1138" s="19"/>
      <c r="L1138" s="73"/>
      <c r="M1138" s="74"/>
      <c r="N1138" s="19"/>
      <c r="O1138" s="73"/>
      <c r="P1138" s="82">
        <v>1</v>
      </c>
      <c r="Q1138" s="24">
        <v>1</v>
      </c>
      <c r="R1138" s="81">
        <f t="shared" si="66"/>
        <v>1</v>
      </c>
      <c r="S1138" s="87"/>
      <c r="T1138" s="19"/>
      <c r="U1138" s="25"/>
      <c r="V1138" s="25"/>
      <c r="W1138" s="81"/>
      <c r="X1138" s="91" t="e">
        <f ca="1">+VLOOKUP(#REF!,REFERENCIAS!$C:$D,2,0)*VLOOKUP(#REF!,PONDERADORES!A:P,IF(AND(INFORMACION!$T1138='REFERENCIAS RIESGO'!$C$36,INFORMACION!$F1138=REFERENCIAS!$C$24),16,IF(INFORMACION!$T1138='REFERENCIAS RIESGO'!$C$36,13,IF(INFORMACION!$F1138=REFERENCIAS!$C$24,10,7))),0)+VLOOKUP(K1138,REFERENCIAS!$C:$D,2,0)*VLOOKUP($K$2,PONDERADORES!A:P,IF(AND(INFORMACION!$T1138='REFERENCIAS RIESGO'!$C$36,INFORMACION!$F1138=REFERENCIAS!$C$24),16,IF(INFORMACION!$T1138='REFERENCIAS RIESGO'!$C$36,13,IF(INFORMACION!$F1138=REFERENCIAS!$C$24,10,7))),0)+VLOOKUP(L1138,REFERENCIAS!$C:$D,2,0)*VLOOKUP($L$2,PONDERADORES!A:P,IF(AND(INFORMACION!$T1138='REFERENCIAS RIESGO'!$C$36,INFORMACION!$F1138=REFERENCIAS!$C$24),16,IF(INFORMACION!$T1138='REFERENCIAS RIESGO'!$C$36,13,IF(INFORMACION!$F1138=REFERENCIAS!$C$24,10,7))),0)+VLOOKUP(F1138,REFERENCIAS!$C:$D,2,0)*VLOOKUP($F$2,PONDERADORES!A:P,IF(AND(INFORMACION!$T1138='REFERENCIAS RIESGO'!$C$36,INFORMACION!$F1138=REFERENCIAS!$C$24),16,IF(INFORMACION!$T1138='REFERENCIAS RIESGO'!$C$36,13,IF(INFORMACION!$F1138=REFERENCIAS!$C$24,10,7))),0)+VLOOKUP(T1138,REFERENCIAS!$C:$D,2,0)*VLOOKUP($T$2,PONDERADORES!A:P,IF(AND(INFORMACION!$T1138='REFERENCIAS RIESGO'!$C$36,INFORMACION!$F1138=REFERENCIAS!$C$24),16,IF(INFORMACION!$T1138='REFERENCIAS RIESGO'!$C$36,13,IF(INFORMACION!$F1138=REFERENCIAS!$C$24,10,7))),0)+VLOOKUP(IF(J1138&lt;=0.2,0.2,IF(AND(J1138&gt;0.2,J1138&lt;=0.4),0.4,IF(AND(J1138&gt;0.4,J1138&lt;=0.6),0.6,IF(AND(J1138&gt;0.6,J1138&lt;=0.8),0.8,IF(AND(J1138&gt;0.8,J1138&lt;=1),1))))),REFERENCIAS!$C:$D,2,0)*VLOOKUP($J$2,PONDERADORES!A:P,IF(AND(INFORMACION!$T1138='REFERENCIAS RIESGO'!$C$36,INFORMACION!$F1138=REFERENCIAS!$C$24),16,IF(INFORMACION!$T1138='REFERENCIAS RIESGO'!$C$36,13,IF(INFORMACION!$F1138=REFERENCIAS!$C$24,10,7))),0)</f>
        <v>#REF!</v>
      </c>
      <c r="Y1138" s="68">
        <f>+VLOOKUP(M1138,REFERENCIAS!$C:$D,2,0)*VLOOKUP($M$2,PONDERADORES!$A$7:$G$9,7,0)+VLOOKUP(N1138,REFERENCIAS!$C:$D,2,0)*VLOOKUP($N$2,PONDERADORES!$A$7:$G$9,7,0)+VLOOKUP(O1138,REFERENCIAS!$C:$D,2,0)*VLOOKUP($O$2,PONDERADORES!$A$7:$G$9,7,0)</f>
        <v>0.2</v>
      </c>
      <c r="Z1138" s="2">
        <f>+VLOOKUP(IF(R1138&lt;0.1,0,IF(AND(R1138&gt;=0.1,R1138&lt;0.2),0.1,IF(AND(R1138&gt;=0.2,R1138&lt;0.3),0.2,IF(R1138&gt;0.3,0.3,)))),REFERENCIAS!$C:$D,2,0)*VLOOKUP($R$2,PONDERADORES!$A$11:$G$11,7,0)</f>
        <v>15</v>
      </c>
      <c r="AA1138" s="92"/>
      <c r="AB1138" s="95" t="e">
        <f t="shared" ca="1" si="67"/>
        <v>#REF!</v>
      </c>
      <c r="AC1138" s="23" t="e">
        <f ca="1">IF(AB1138&gt;REFERENCIAS!$C$62,REFERENCIAS!$B$62,IF(AND(AB1138&gt;=REFERENCIAS!$C$63,AB1138&lt;REFERENCIAS!$D$63),REFERENCIAS!$B$63,IF(AND(AB1138&gt;REFERENCIAS!$C$64,AB1138&lt;=REFERENCIAS!$D$64),REFERENCIAS!$B$64,IF(AND(AB1138&gt;=REFERENCIAS!$C$65,AB1138&lt;REFERENCIAS!$D$65),REFERENCIAS!$B$65, "Revisar"))))</f>
        <v>#REF!</v>
      </c>
      <c r="AD1138" s="94" t="e">
        <f ca="1">VLOOKUP(AC1138,REFERENCIAS!$B$62:$G$65,4,FALSE)</f>
        <v>#REF!</v>
      </c>
    </row>
    <row r="1139" spans="1:30" ht="17.25" x14ac:dyDescent="0.25">
      <c r="A1139" s="74"/>
      <c r="B1139" s="19"/>
      <c r="C1139" s="19"/>
      <c r="D1139" s="50"/>
      <c r="E1139" s="73"/>
      <c r="F1139" s="74"/>
      <c r="G1139" s="9"/>
      <c r="H1139" s="48"/>
      <c r="I1139" s="49">
        <f t="shared" ca="1" si="65"/>
        <v>2022</v>
      </c>
      <c r="J1139" s="22">
        <f t="shared" ca="1" si="64"/>
        <v>1</v>
      </c>
      <c r="K1139" s="19"/>
      <c r="L1139" s="73"/>
      <c r="M1139" s="74"/>
      <c r="N1139" s="19"/>
      <c r="O1139" s="73"/>
      <c r="P1139" s="82">
        <v>1</v>
      </c>
      <c r="Q1139" s="24">
        <v>1</v>
      </c>
      <c r="R1139" s="81">
        <f t="shared" si="66"/>
        <v>1</v>
      </c>
      <c r="S1139" s="87"/>
      <c r="T1139" s="19"/>
      <c r="U1139" s="25"/>
      <c r="V1139" s="25"/>
      <c r="W1139" s="81"/>
      <c r="X1139" s="91" t="e">
        <f ca="1">+VLOOKUP(#REF!,REFERENCIAS!$C:$D,2,0)*VLOOKUP(#REF!,PONDERADORES!A:P,IF(AND(INFORMACION!$T1139='REFERENCIAS RIESGO'!$C$36,INFORMACION!$F1139=REFERENCIAS!$C$24),16,IF(INFORMACION!$T1139='REFERENCIAS RIESGO'!$C$36,13,IF(INFORMACION!$F1139=REFERENCIAS!$C$24,10,7))),0)+VLOOKUP(K1139,REFERENCIAS!$C:$D,2,0)*VLOOKUP($K$2,PONDERADORES!A:P,IF(AND(INFORMACION!$T1139='REFERENCIAS RIESGO'!$C$36,INFORMACION!$F1139=REFERENCIAS!$C$24),16,IF(INFORMACION!$T1139='REFERENCIAS RIESGO'!$C$36,13,IF(INFORMACION!$F1139=REFERENCIAS!$C$24,10,7))),0)+VLOOKUP(L1139,REFERENCIAS!$C:$D,2,0)*VLOOKUP($L$2,PONDERADORES!A:P,IF(AND(INFORMACION!$T1139='REFERENCIAS RIESGO'!$C$36,INFORMACION!$F1139=REFERENCIAS!$C$24),16,IF(INFORMACION!$T1139='REFERENCIAS RIESGO'!$C$36,13,IF(INFORMACION!$F1139=REFERENCIAS!$C$24,10,7))),0)+VLOOKUP(F1139,REFERENCIAS!$C:$D,2,0)*VLOOKUP($F$2,PONDERADORES!A:P,IF(AND(INFORMACION!$T1139='REFERENCIAS RIESGO'!$C$36,INFORMACION!$F1139=REFERENCIAS!$C$24),16,IF(INFORMACION!$T1139='REFERENCIAS RIESGO'!$C$36,13,IF(INFORMACION!$F1139=REFERENCIAS!$C$24,10,7))),0)+VLOOKUP(T1139,REFERENCIAS!$C:$D,2,0)*VLOOKUP($T$2,PONDERADORES!A:P,IF(AND(INFORMACION!$T1139='REFERENCIAS RIESGO'!$C$36,INFORMACION!$F1139=REFERENCIAS!$C$24),16,IF(INFORMACION!$T1139='REFERENCIAS RIESGO'!$C$36,13,IF(INFORMACION!$F1139=REFERENCIAS!$C$24,10,7))),0)+VLOOKUP(IF(J1139&lt;=0.2,0.2,IF(AND(J1139&gt;0.2,J1139&lt;=0.4),0.4,IF(AND(J1139&gt;0.4,J1139&lt;=0.6),0.6,IF(AND(J1139&gt;0.6,J1139&lt;=0.8),0.8,IF(AND(J1139&gt;0.8,J1139&lt;=1),1))))),REFERENCIAS!$C:$D,2,0)*VLOOKUP($J$2,PONDERADORES!A:P,IF(AND(INFORMACION!$T1139='REFERENCIAS RIESGO'!$C$36,INFORMACION!$F1139=REFERENCIAS!$C$24),16,IF(INFORMACION!$T1139='REFERENCIAS RIESGO'!$C$36,13,IF(INFORMACION!$F1139=REFERENCIAS!$C$24,10,7))),0)</f>
        <v>#REF!</v>
      </c>
      <c r="Y1139" s="68">
        <f>+VLOOKUP(M1139,REFERENCIAS!$C:$D,2,0)*VLOOKUP($M$2,PONDERADORES!$A$7:$G$9,7,0)+VLOOKUP(N1139,REFERENCIAS!$C:$D,2,0)*VLOOKUP($N$2,PONDERADORES!$A$7:$G$9,7,0)+VLOOKUP(O1139,REFERENCIAS!$C:$D,2,0)*VLOOKUP($O$2,PONDERADORES!$A$7:$G$9,7,0)</f>
        <v>0.2</v>
      </c>
      <c r="Z1139" s="2">
        <f>+VLOOKUP(IF(R1139&lt;0.1,0,IF(AND(R1139&gt;=0.1,R1139&lt;0.2),0.1,IF(AND(R1139&gt;=0.2,R1139&lt;0.3),0.2,IF(R1139&gt;0.3,0.3,)))),REFERENCIAS!$C:$D,2,0)*VLOOKUP($R$2,PONDERADORES!$A$11:$G$11,7,0)</f>
        <v>15</v>
      </c>
      <c r="AA1139" s="92"/>
      <c r="AB1139" s="95" t="e">
        <f t="shared" ca="1" si="67"/>
        <v>#REF!</v>
      </c>
      <c r="AC1139" s="23" t="e">
        <f ca="1">IF(AB1139&gt;REFERENCIAS!$C$62,REFERENCIAS!$B$62,IF(AND(AB1139&gt;=REFERENCIAS!$C$63,AB1139&lt;REFERENCIAS!$D$63),REFERENCIAS!$B$63,IF(AND(AB1139&gt;REFERENCIAS!$C$64,AB1139&lt;=REFERENCIAS!$D$64),REFERENCIAS!$B$64,IF(AND(AB1139&gt;=REFERENCIAS!$C$65,AB1139&lt;REFERENCIAS!$D$65),REFERENCIAS!$B$65, "Revisar"))))</f>
        <v>#REF!</v>
      </c>
      <c r="AD1139" s="94" t="e">
        <f ca="1">VLOOKUP(AC1139,REFERENCIAS!$B$62:$G$65,4,FALSE)</f>
        <v>#REF!</v>
      </c>
    </row>
    <row r="1140" spans="1:30" ht="17.25" x14ac:dyDescent="0.25">
      <c r="A1140" s="74"/>
      <c r="B1140" s="19"/>
      <c r="C1140" s="19"/>
      <c r="D1140" s="50"/>
      <c r="E1140" s="73"/>
      <c r="F1140" s="74"/>
      <c r="G1140" s="9"/>
      <c r="H1140" s="48"/>
      <c r="I1140" s="49">
        <f t="shared" ca="1" si="65"/>
        <v>2022</v>
      </c>
      <c r="J1140" s="22">
        <f t="shared" ca="1" si="64"/>
        <v>1</v>
      </c>
      <c r="K1140" s="19"/>
      <c r="L1140" s="73"/>
      <c r="M1140" s="74"/>
      <c r="N1140" s="19"/>
      <c r="O1140" s="73"/>
      <c r="P1140" s="82">
        <v>1</v>
      </c>
      <c r="Q1140" s="24">
        <v>1</v>
      </c>
      <c r="R1140" s="81">
        <f t="shared" si="66"/>
        <v>1</v>
      </c>
      <c r="S1140" s="87"/>
      <c r="T1140" s="19"/>
      <c r="U1140" s="25"/>
      <c r="V1140" s="25"/>
      <c r="W1140" s="81"/>
      <c r="X1140" s="91" t="e">
        <f ca="1">+VLOOKUP(#REF!,REFERENCIAS!$C:$D,2,0)*VLOOKUP(#REF!,PONDERADORES!A:P,IF(AND(INFORMACION!$T1140='REFERENCIAS RIESGO'!$C$36,INFORMACION!$F1140=REFERENCIAS!$C$24),16,IF(INFORMACION!$T1140='REFERENCIAS RIESGO'!$C$36,13,IF(INFORMACION!$F1140=REFERENCIAS!$C$24,10,7))),0)+VLOOKUP(K1140,REFERENCIAS!$C:$D,2,0)*VLOOKUP($K$2,PONDERADORES!A:P,IF(AND(INFORMACION!$T1140='REFERENCIAS RIESGO'!$C$36,INFORMACION!$F1140=REFERENCIAS!$C$24),16,IF(INFORMACION!$T1140='REFERENCIAS RIESGO'!$C$36,13,IF(INFORMACION!$F1140=REFERENCIAS!$C$24,10,7))),0)+VLOOKUP(L1140,REFERENCIAS!$C:$D,2,0)*VLOOKUP($L$2,PONDERADORES!A:P,IF(AND(INFORMACION!$T1140='REFERENCIAS RIESGO'!$C$36,INFORMACION!$F1140=REFERENCIAS!$C$24),16,IF(INFORMACION!$T1140='REFERENCIAS RIESGO'!$C$36,13,IF(INFORMACION!$F1140=REFERENCIAS!$C$24,10,7))),0)+VLOOKUP(F1140,REFERENCIAS!$C:$D,2,0)*VLOOKUP($F$2,PONDERADORES!A:P,IF(AND(INFORMACION!$T1140='REFERENCIAS RIESGO'!$C$36,INFORMACION!$F1140=REFERENCIAS!$C$24),16,IF(INFORMACION!$T1140='REFERENCIAS RIESGO'!$C$36,13,IF(INFORMACION!$F1140=REFERENCIAS!$C$24,10,7))),0)+VLOOKUP(T1140,REFERENCIAS!$C:$D,2,0)*VLOOKUP($T$2,PONDERADORES!A:P,IF(AND(INFORMACION!$T1140='REFERENCIAS RIESGO'!$C$36,INFORMACION!$F1140=REFERENCIAS!$C$24),16,IF(INFORMACION!$T1140='REFERENCIAS RIESGO'!$C$36,13,IF(INFORMACION!$F1140=REFERENCIAS!$C$24,10,7))),0)+VLOOKUP(IF(J1140&lt;=0.2,0.2,IF(AND(J1140&gt;0.2,J1140&lt;=0.4),0.4,IF(AND(J1140&gt;0.4,J1140&lt;=0.6),0.6,IF(AND(J1140&gt;0.6,J1140&lt;=0.8),0.8,IF(AND(J1140&gt;0.8,J1140&lt;=1),1))))),REFERENCIAS!$C:$D,2,0)*VLOOKUP($J$2,PONDERADORES!A:P,IF(AND(INFORMACION!$T1140='REFERENCIAS RIESGO'!$C$36,INFORMACION!$F1140=REFERENCIAS!$C$24),16,IF(INFORMACION!$T1140='REFERENCIAS RIESGO'!$C$36,13,IF(INFORMACION!$F1140=REFERENCIAS!$C$24,10,7))),0)</f>
        <v>#REF!</v>
      </c>
      <c r="Y1140" s="68">
        <f>+VLOOKUP(M1140,REFERENCIAS!$C:$D,2,0)*VLOOKUP($M$2,PONDERADORES!$A$7:$G$9,7,0)+VLOOKUP(N1140,REFERENCIAS!$C:$D,2,0)*VLOOKUP($N$2,PONDERADORES!$A$7:$G$9,7,0)+VLOOKUP(O1140,REFERENCIAS!$C:$D,2,0)*VLOOKUP($O$2,PONDERADORES!$A$7:$G$9,7,0)</f>
        <v>0.2</v>
      </c>
      <c r="Z1140" s="2">
        <f>+VLOOKUP(IF(R1140&lt;0.1,0,IF(AND(R1140&gt;=0.1,R1140&lt;0.2),0.1,IF(AND(R1140&gt;=0.2,R1140&lt;0.3),0.2,IF(R1140&gt;0.3,0.3,)))),REFERENCIAS!$C:$D,2,0)*VLOOKUP($R$2,PONDERADORES!$A$11:$G$11,7,0)</f>
        <v>15</v>
      </c>
      <c r="AA1140" s="92"/>
      <c r="AB1140" s="95" t="e">
        <f t="shared" ca="1" si="67"/>
        <v>#REF!</v>
      </c>
      <c r="AC1140" s="23" t="e">
        <f ca="1">IF(AB1140&gt;REFERENCIAS!$C$62,REFERENCIAS!$B$62,IF(AND(AB1140&gt;=REFERENCIAS!$C$63,AB1140&lt;REFERENCIAS!$D$63),REFERENCIAS!$B$63,IF(AND(AB1140&gt;REFERENCIAS!$C$64,AB1140&lt;=REFERENCIAS!$D$64),REFERENCIAS!$B$64,IF(AND(AB1140&gt;=REFERENCIAS!$C$65,AB1140&lt;REFERENCIAS!$D$65),REFERENCIAS!$B$65, "Revisar"))))</f>
        <v>#REF!</v>
      </c>
      <c r="AD1140" s="94" t="e">
        <f ca="1">VLOOKUP(AC1140,REFERENCIAS!$B$62:$G$65,4,FALSE)</f>
        <v>#REF!</v>
      </c>
    </row>
    <row r="1141" spans="1:30" ht="17.25" x14ac:dyDescent="0.25">
      <c r="A1141" s="74"/>
      <c r="B1141" s="19"/>
      <c r="C1141" s="19"/>
      <c r="D1141" s="50"/>
      <c r="E1141" s="73"/>
      <c r="F1141" s="74"/>
      <c r="G1141" s="9"/>
      <c r="H1141" s="48"/>
      <c r="I1141" s="49">
        <f t="shared" ca="1" si="65"/>
        <v>2022</v>
      </c>
      <c r="J1141" s="22">
        <f t="shared" ca="1" si="64"/>
        <v>1</v>
      </c>
      <c r="K1141" s="19"/>
      <c r="L1141" s="73"/>
      <c r="M1141" s="74"/>
      <c r="N1141" s="19"/>
      <c r="O1141" s="73"/>
      <c r="P1141" s="82">
        <v>1</v>
      </c>
      <c r="Q1141" s="24">
        <v>1</v>
      </c>
      <c r="R1141" s="81">
        <f t="shared" si="66"/>
        <v>1</v>
      </c>
      <c r="S1141" s="87"/>
      <c r="T1141" s="19"/>
      <c r="U1141" s="25"/>
      <c r="V1141" s="25"/>
      <c r="W1141" s="81"/>
      <c r="X1141" s="91" t="e">
        <f ca="1">+VLOOKUP(#REF!,REFERENCIAS!$C:$D,2,0)*VLOOKUP(#REF!,PONDERADORES!A:P,IF(AND(INFORMACION!$T1141='REFERENCIAS RIESGO'!$C$36,INFORMACION!$F1141=REFERENCIAS!$C$24),16,IF(INFORMACION!$T1141='REFERENCIAS RIESGO'!$C$36,13,IF(INFORMACION!$F1141=REFERENCIAS!$C$24,10,7))),0)+VLOOKUP(K1141,REFERENCIAS!$C:$D,2,0)*VLOOKUP($K$2,PONDERADORES!A:P,IF(AND(INFORMACION!$T1141='REFERENCIAS RIESGO'!$C$36,INFORMACION!$F1141=REFERENCIAS!$C$24),16,IF(INFORMACION!$T1141='REFERENCIAS RIESGO'!$C$36,13,IF(INFORMACION!$F1141=REFERENCIAS!$C$24,10,7))),0)+VLOOKUP(L1141,REFERENCIAS!$C:$D,2,0)*VLOOKUP($L$2,PONDERADORES!A:P,IF(AND(INFORMACION!$T1141='REFERENCIAS RIESGO'!$C$36,INFORMACION!$F1141=REFERENCIAS!$C$24),16,IF(INFORMACION!$T1141='REFERENCIAS RIESGO'!$C$36,13,IF(INFORMACION!$F1141=REFERENCIAS!$C$24,10,7))),0)+VLOOKUP(F1141,REFERENCIAS!$C:$D,2,0)*VLOOKUP($F$2,PONDERADORES!A:P,IF(AND(INFORMACION!$T1141='REFERENCIAS RIESGO'!$C$36,INFORMACION!$F1141=REFERENCIAS!$C$24),16,IF(INFORMACION!$T1141='REFERENCIAS RIESGO'!$C$36,13,IF(INFORMACION!$F1141=REFERENCIAS!$C$24,10,7))),0)+VLOOKUP(T1141,REFERENCIAS!$C:$D,2,0)*VLOOKUP($T$2,PONDERADORES!A:P,IF(AND(INFORMACION!$T1141='REFERENCIAS RIESGO'!$C$36,INFORMACION!$F1141=REFERENCIAS!$C$24),16,IF(INFORMACION!$T1141='REFERENCIAS RIESGO'!$C$36,13,IF(INFORMACION!$F1141=REFERENCIAS!$C$24,10,7))),0)+VLOOKUP(IF(J1141&lt;=0.2,0.2,IF(AND(J1141&gt;0.2,J1141&lt;=0.4),0.4,IF(AND(J1141&gt;0.4,J1141&lt;=0.6),0.6,IF(AND(J1141&gt;0.6,J1141&lt;=0.8),0.8,IF(AND(J1141&gt;0.8,J1141&lt;=1),1))))),REFERENCIAS!$C:$D,2,0)*VLOOKUP($J$2,PONDERADORES!A:P,IF(AND(INFORMACION!$T1141='REFERENCIAS RIESGO'!$C$36,INFORMACION!$F1141=REFERENCIAS!$C$24),16,IF(INFORMACION!$T1141='REFERENCIAS RIESGO'!$C$36,13,IF(INFORMACION!$F1141=REFERENCIAS!$C$24,10,7))),0)</f>
        <v>#REF!</v>
      </c>
      <c r="Y1141" s="68">
        <f>+VLOOKUP(M1141,REFERENCIAS!$C:$D,2,0)*VLOOKUP($M$2,PONDERADORES!$A$7:$G$9,7,0)+VLOOKUP(N1141,REFERENCIAS!$C:$D,2,0)*VLOOKUP($N$2,PONDERADORES!$A$7:$G$9,7,0)+VLOOKUP(O1141,REFERENCIAS!$C:$D,2,0)*VLOOKUP($O$2,PONDERADORES!$A$7:$G$9,7,0)</f>
        <v>0.2</v>
      </c>
      <c r="Z1141" s="2">
        <f>+VLOOKUP(IF(R1141&lt;0.1,0,IF(AND(R1141&gt;=0.1,R1141&lt;0.2),0.1,IF(AND(R1141&gt;=0.2,R1141&lt;0.3),0.2,IF(R1141&gt;0.3,0.3,)))),REFERENCIAS!$C:$D,2,0)*VLOOKUP($R$2,PONDERADORES!$A$11:$G$11,7,0)</f>
        <v>15</v>
      </c>
      <c r="AA1141" s="92"/>
      <c r="AB1141" s="95" t="e">
        <f t="shared" ca="1" si="67"/>
        <v>#REF!</v>
      </c>
      <c r="AC1141" s="23" t="e">
        <f ca="1">IF(AB1141&gt;REFERENCIAS!$C$62,REFERENCIAS!$B$62,IF(AND(AB1141&gt;=REFERENCIAS!$C$63,AB1141&lt;REFERENCIAS!$D$63),REFERENCIAS!$B$63,IF(AND(AB1141&gt;REFERENCIAS!$C$64,AB1141&lt;=REFERENCIAS!$D$64),REFERENCIAS!$B$64,IF(AND(AB1141&gt;=REFERENCIAS!$C$65,AB1141&lt;REFERENCIAS!$D$65),REFERENCIAS!$B$65, "Revisar"))))</f>
        <v>#REF!</v>
      </c>
      <c r="AD1141" s="94" t="e">
        <f ca="1">VLOOKUP(AC1141,REFERENCIAS!$B$62:$G$65,4,FALSE)</f>
        <v>#REF!</v>
      </c>
    </row>
    <row r="1142" spans="1:30" ht="17.25" x14ac:dyDescent="0.25">
      <c r="A1142" s="74"/>
      <c r="B1142" s="19"/>
      <c r="C1142" s="19"/>
      <c r="D1142" s="50"/>
      <c r="E1142" s="73"/>
      <c r="F1142" s="74"/>
      <c r="G1142" s="9"/>
      <c r="H1142" s="48"/>
      <c r="I1142" s="49">
        <f t="shared" ca="1" si="65"/>
        <v>2022</v>
      </c>
      <c r="J1142" s="22">
        <f t="shared" ca="1" si="64"/>
        <v>1</v>
      </c>
      <c r="K1142" s="19"/>
      <c r="L1142" s="73"/>
      <c r="M1142" s="74"/>
      <c r="N1142" s="19"/>
      <c r="O1142" s="73"/>
      <c r="P1142" s="82">
        <v>1</v>
      </c>
      <c r="Q1142" s="24">
        <v>1</v>
      </c>
      <c r="R1142" s="81">
        <f t="shared" si="66"/>
        <v>1</v>
      </c>
      <c r="S1142" s="87"/>
      <c r="T1142" s="19"/>
      <c r="U1142" s="25"/>
      <c r="V1142" s="25"/>
      <c r="W1142" s="81"/>
      <c r="X1142" s="91" t="e">
        <f ca="1">+VLOOKUP(#REF!,REFERENCIAS!$C:$D,2,0)*VLOOKUP(#REF!,PONDERADORES!A:P,IF(AND(INFORMACION!$T1142='REFERENCIAS RIESGO'!$C$36,INFORMACION!$F1142=REFERENCIAS!$C$24),16,IF(INFORMACION!$T1142='REFERENCIAS RIESGO'!$C$36,13,IF(INFORMACION!$F1142=REFERENCIAS!$C$24,10,7))),0)+VLOOKUP(K1142,REFERENCIAS!$C:$D,2,0)*VLOOKUP($K$2,PONDERADORES!A:P,IF(AND(INFORMACION!$T1142='REFERENCIAS RIESGO'!$C$36,INFORMACION!$F1142=REFERENCIAS!$C$24),16,IF(INFORMACION!$T1142='REFERENCIAS RIESGO'!$C$36,13,IF(INFORMACION!$F1142=REFERENCIAS!$C$24,10,7))),0)+VLOOKUP(L1142,REFERENCIAS!$C:$D,2,0)*VLOOKUP($L$2,PONDERADORES!A:P,IF(AND(INFORMACION!$T1142='REFERENCIAS RIESGO'!$C$36,INFORMACION!$F1142=REFERENCIAS!$C$24),16,IF(INFORMACION!$T1142='REFERENCIAS RIESGO'!$C$36,13,IF(INFORMACION!$F1142=REFERENCIAS!$C$24,10,7))),0)+VLOOKUP(F1142,REFERENCIAS!$C:$D,2,0)*VLOOKUP($F$2,PONDERADORES!A:P,IF(AND(INFORMACION!$T1142='REFERENCIAS RIESGO'!$C$36,INFORMACION!$F1142=REFERENCIAS!$C$24),16,IF(INFORMACION!$T1142='REFERENCIAS RIESGO'!$C$36,13,IF(INFORMACION!$F1142=REFERENCIAS!$C$24,10,7))),0)+VLOOKUP(T1142,REFERENCIAS!$C:$D,2,0)*VLOOKUP($T$2,PONDERADORES!A:P,IF(AND(INFORMACION!$T1142='REFERENCIAS RIESGO'!$C$36,INFORMACION!$F1142=REFERENCIAS!$C$24),16,IF(INFORMACION!$T1142='REFERENCIAS RIESGO'!$C$36,13,IF(INFORMACION!$F1142=REFERENCIAS!$C$24,10,7))),0)+VLOOKUP(IF(J1142&lt;=0.2,0.2,IF(AND(J1142&gt;0.2,J1142&lt;=0.4),0.4,IF(AND(J1142&gt;0.4,J1142&lt;=0.6),0.6,IF(AND(J1142&gt;0.6,J1142&lt;=0.8),0.8,IF(AND(J1142&gt;0.8,J1142&lt;=1),1))))),REFERENCIAS!$C:$D,2,0)*VLOOKUP($J$2,PONDERADORES!A:P,IF(AND(INFORMACION!$T1142='REFERENCIAS RIESGO'!$C$36,INFORMACION!$F1142=REFERENCIAS!$C$24),16,IF(INFORMACION!$T1142='REFERENCIAS RIESGO'!$C$36,13,IF(INFORMACION!$F1142=REFERENCIAS!$C$24,10,7))),0)</f>
        <v>#REF!</v>
      </c>
      <c r="Y1142" s="68">
        <f>+VLOOKUP(M1142,REFERENCIAS!$C:$D,2,0)*VLOOKUP($M$2,PONDERADORES!$A$7:$G$9,7,0)+VLOOKUP(N1142,REFERENCIAS!$C:$D,2,0)*VLOOKUP($N$2,PONDERADORES!$A$7:$G$9,7,0)+VLOOKUP(O1142,REFERENCIAS!$C:$D,2,0)*VLOOKUP($O$2,PONDERADORES!$A$7:$G$9,7,0)</f>
        <v>0.2</v>
      </c>
      <c r="Z1142" s="2">
        <f>+VLOOKUP(IF(R1142&lt;0.1,0,IF(AND(R1142&gt;=0.1,R1142&lt;0.2),0.1,IF(AND(R1142&gt;=0.2,R1142&lt;0.3),0.2,IF(R1142&gt;0.3,0.3,)))),REFERENCIAS!$C:$D,2,0)*VLOOKUP($R$2,PONDERADORES!$A$11:$G$11,7,0)</f>
        <v>15</v>
      </c>
      <c r="AA1142" s="92"/>
      <c r="AB1142" s="95" t="e">
        <f t="shared" ca="1" si="67"/>
        <v>#REF!</v>
      </c>
      <c r="AC1142" s="23" t="e">
        <f ca="1">IF(AB1142&gt;REFERENCIAS!$C$62,REFERENCIAS!$B$62,IF(AND(AB1142&gt;=REFERENCIAS!$C$63,AB1142&lt;REFERENCIAS!$D$63),REFERENCIAS!$B$63,IF(AND(AB1142&gt;REFERENCIAS!$C$64,AB1142&lt;=REFERENCIAS!$D$64),REFERENCIAS!$B$64,IF(AND(AB1142&gt;=REFERENCIAS!$C$65,AB1142&lt;REFERENCIAS!$D$65),REFERENCIAS!$B$65, "Revisar"))))</f>
        <v>#REF!</v>
      </c>
      <c r="AD1142" s="94" t="e">
        <f ca="1">VLOOKUP(AC1142,REFERENCIAS!$B$62:$G$65,4,FALSE)</f>
        <v>#REF!</v>
      </c>
    </row>
    <row r="1143" spans="1:30" ht="17.25" x14ac:dyDescent="0.25">
      <c r="A1143" s="74"/>
      <c r="B1143" s="19"/>
      <c r="C1143" s="19"/>
      <c r="D1143" s="50"/>
      <c r="E1143" s="73"/>
      <c r="F1143" s="74"/>
      <c r="G1143" s="9"/>
      <c r="H1143" s="48"/>
      <c r="I1143" s="49">
        <f t="shared" ca="1" si="65"/>
        <v>2022</v>
      </c>
      <c r="J1143" s="22">
        <f t="shared" ca="1" si="64"/>
        <v>1</v>
      </c>
      <c r="K1143" s="19"/>
      <c r="L1143" s="73"/>
      <c r="M1143" s="74"/>
      <c r="N1143" s="19"/>
      <c r="O1143" s="73"/>
      <c r="P1143" s="82">
        <v>1</v>
      </c>
      <c r="Q1143" s="24">
        <v>1</v>
      </c>
      <c r="R1143" s="81">
        <f t="shared" si="66"/>
        <v>1</v>
      </c>
      <c r="S1143" s="87"/>
      <c r="T1143" s="19"/>
      <c r="U1143" s="25"/>
      <c r="V1143" s="25"/>
      <c r="W1143" s="81"/>
      <c r="X1143" s="91" t="e">
        <f ca="1">+VLOOKUP(#REF!,REFERENCIAS!$C:$D,2,0)*VLOOKUP(#REF!,PONDERADORES!A:P,IF(AND(INFORMACION!$T1143='REFERENCIAS RIESGO'!$C$36,INFORMACION!$F1143=REFERENCIAS!$C$24),16,IF(INFORMACION!$T1143='REFERENCIAS RIESGO'!$C$36,13,IF(INFORMACION!$F1143=REFERENCIAS!$C$24,10,7))),0)+VLOOKUP(K1143,REFERENCIAS!$C:$D,2,0)*VLOOKUP($K$2,PONDERADORES!A:P,IF(AND(INFORMACION!$T1143='REFERENCIAS RIESGO'!$C$36,INFORMACION!$F1143=REFERENCIAS!$C$24),16,IF(INFORMACION!$T1143='REFERENCIAS RIESGO'!$C$36,13,IF(INFORMACION!$F1143=REFERENCIAS!$C$24,10,7))),0)+VLOOKUP(L1143,REFERENCIAS!$C:$D,2,0)*VLOOKUP($L$2,PONDERADORES!A:P,IF(AND(INFORMACION!$T1143='REFERENCIAS RIESGO'!$C$36,INFORMACION!$F1143=REFERENCIAS!$C$24),16,IF(INFORMACION!$T1143='REFERENCIAS RIESGO'!$C$36,13,IF(INFORMACION!$F1143=REFERENCIAS!$C$24,10,7))),0)+VLOOKUP(F1143,REFERENCIAS!$C:$D,2,0)*VLOOKUP($F$2,PONDERADORES!A:P,IF(AND(INFORMACION!$T1143='REFERENCIAS RIESGO'!$C$36,INFORMACION!$F1143=REFERENCIAS!$C$24),16,IF(INFORMACION!$T1143='REFERENCIAS RIESGO'!$C$36,13,IF(INFORMACION!$F1143=REFERENCIAS!$C$24,10,7))),0)+VLOOKUP(T1143,REFERENCIAS!$C:$D,2,0)*VLOOKUP($T$2,PONDERADORES!A:P,IF(AND(INFORMACION!$T1143='REFERENCIAS RIESGO'!$C$36,INFORMACION!$F1143=REFERENCIAS!$C$24),16,IF(INFORMACION!$T1143='REFERENCIAS RIESGO'!$C$36,13,IF(INFORMACION!$F1143=REFERENCIAS!$C$24,10,7))),0)+VLOOKUP(IF(J1143&lt;=0.2,0.2,IF(AND(J1143&gt;0.2,J1143&lt;=0.4),0.4,IF(AND(J1143&gt;0.4,J1143&lt;=0.6),0.6,IF(AND(J1143&gt;0.6,J1143&lt;=0.8),0.8,IF(AND(J1143&gt;0.8,J1143&lt;=1),1))))),REFERENCIAS!$C:$D,2,0)*VLOOKUP($J$2,PONDERADORES!A:P,IF(AND(INFORMACION!$T1143='REFERENCIAS RIESGO'!$C$36,INFORMACION!$F1143=REFERENCIAS!$C$24),16,IF(INFORMACION!$T1143='REFERENCIAS RIESGO'!$C$36,13,IF(INFORMACION!$F1143=REFERENCIAS!$C$24,10,7))),0)</f>
        <v>#REF!</v>
      </c>
      <c r="Y1143" s="68">
        <f>+VLOOKUP(M1143,REFERENCIAS!$C:$D,2,0)*VLOOKUP($M$2,PONDERADORES!$A$7:$G$9,7,0)+VLOOKUP(N1143,REFERENCIAS!$C:$D,2,0)*VLOOKUP($N$2,PONDERADORES!$A$7:$G$9,7,0)+VLOOKUP(O1143,REFERENCIAS!$C:$D,2,0)*VLOOKUP($O$2,PONDERADORES!$A$7:$G$9,7,0)</f>
        <v>0.2</v>
      </c>
      <c r="Z1143" s="2">
        <f>+VLOOKUP(IF(R1143&lt;0.1,0,IF(AND(R1143&gt;=0.1,R1143&lt;0.2),0.1,IF(AND(R1143&gt;=0.2,R1143&lt;0.3),0.2,IF(R1143&gt;0.3,0.3,)))),REFERENCIAS!$C:$D,2,0)*VLOOKUP($R$2,PONDERADORES!$A$11:$G$11,7,0)</f>
        <v>15</v>
      </c>
      <c r="AA1143" s="92"/>
      <c r="AB1143" s="95" t="e">
        <f t="shared" ca="1" si="67"/>
        <v>#REF!</v>
      </c>
      <c r="AC1143" s="23" t="e">
        <f ca="1">IF(AB1143&gt;REFERENCIAS!$C$62,REFERENCIAS!$B$62,IF(AND(AB1143&gt;=REFERENCIAS!$C$63,AB1143&lt;REFERENCIAS!$D$63),REFERENCIAS!$B$63,IF(AND(AB1143&gt;REFERENCIAS!$C$64,AB1143&lt;=REFERENCIAS!$D$64),REFERENCIAS!$B$64,IF(AND(AB1143&gt;=REFERENCIAS!$C$65,AB1143&lt;REFERENCIAS!$D$65),REFERENCIAS!$B$65, "Revisar"))))</f>
        <v>#REF!</v>
      </c>
      <c r="AD1143" s="94" t="e">
        <f ca="1">VLOOKUP(AC1143,REFERENCIAS!$B$62:$G$65,4,FALSE)</f>
        <v>#REF!</v>
      </c>
    </row>
    <row r="1144" spans="1:30" ht="17.25" x14ac:dyDescent="0.25">
      <c r="A1144" s="74"/>
      <c r="B1144" s="19"/>
      <c r="C1144" s="19"/>
      <c r="D1144" s="50"/>
      <c r="E1144" s="73"/>
      <c r="F1144" s="74"/>
      <c r="G1144" s="9"/>
      <c r="H1144" s="48"/>
      <c r="I1144" s="49">
        <f t="shared" ca="1" si="65"/>
        <v>2022</v>
      </c>
      <c r="J1144" s="22">
        <f t="shared" ca="1" si="64"/>
        <v>1</v>
      </c>
      <c r="K1144" s="19"/>
      <c r="L1144" s="73"/>
      <c r="M1144" s="74"/>
      <c r="N1144" s="19"/>
      <c r="O1144" s="73"/>
      <c r="P1144" s="82">
        <v>1</v>
      </c>
      <c r="Q1144" s="24">
        <v>1</v>
      </c>
      <c r="R1144" s="81">
        <f t="shared" si="66"/>
        <v>1</v>
      </c>
      <c r="S1144" s="87"/>
      <c r="T1144" s="19"/>
      <c r="U1144" s="25"/>
      <c r="V1144" s="25"/>
      <c r="W1144" s="81"/>
      <c r="X1144" s="91" t="e">
        <f ca="1">+VLOOKUP(#REF!,REFERENCIAS!$C:$D,2,0)*VLOOKUP(#REF!,PONDERADORES!A:P,IF(AND(INFORMACION!$T1144='REFERENCIAS RIESGO'!$C$36,INFORMACION!$F1144=REFERENCIAS!$C$24),16,IF(INFORMACION!$T1144='REFERENCIAS RIESGO'!$C$36,13,IF(INFORMACION!$F1144=REFERENCIAS!$C$24,10,7))),0)+VLOOKUP(K1144,REFERENCIAS!$C:$D,2,0)*VLOOKUP($K$2,PONDERADORES!A:P,IF(AND(INFORMACION!$T1144='REFERENCIAS RIESGO'!$C$36,INFORMACION!$F1144=REFERENCIAS!$C$24),16,IF(INFORMACION!$T1144='REFERENCIAS RIESGO'!$C$36,13,IF(INFORMACION!$F1144=REFERENCIAS!$C$24,10,7))),0)+VLOOKUP(L1144,REFERENCIAS!$C:$D,2,0)*VLOOKUP($L$2,PONDERADORES!A:P,IF(AND(INFORMACION!$T1144='REFERENCIAS RIESGO'!$C$36,INFORMACION!$F1144=REFERENCIAS!$C$24),16,IF(INFORMACION!$T1144='REFERENCIAS RIESGO'!$C$36,13,IF(INFORMACION!$F1144=REFERENCIAS!$C$24,10,7))),0)+VLOOKUP(F1144,REFERENCIAS!$C:$D,2,0)*VLOOKUP($F$2,PONDERADORES!A:P,IF(AND(INFORMACION!$T1144='REFERENCIAS RIESGO'!$C$36,INFORMACION!$F1144=REFERENCIAS!$C$24),16,IF(INFORMACION!$T1144='REFERENCIAS RIESGO'!$C$36,13,IF(INFORMACION!$F1144=REFERENCIAS!$C$24,10,7))),0)+VLOOKUP(T1144,REFERENCIAS!$C:$D,2,0)*VLOOKUP($T$2,PONDERADORES!A:P,IF(AND(INFORMACION!$T1144='REFERENCIAS RIESGO'!$C$36,INFORMACION!$F1144=REFERENCIAS!$C$24),16,IF(INFORMACION!$T1144='REFERENCIAS RIESGO'!$C$36,13,IF(INFORMACION!$F1144=REFERENCIAS!$C$24,10,7))),0)+VLOOKUP(IF(J1144&lt;=0.2,0.2,IF(AND(J1144&gt;0.2,J1144&lt;=0.4),0.4,IF(AND(J1144&gt;0.4,J1144&lt;=0.6),0.6,IF(AND(J1144&gt;0.6,J1144&lt;=0.8),0.8,IF(AND(J1144&gt;0.8,J1144&lt;=1),1))))),REFERENCIAS!$C:$D,2,0)*VLOOKUP($J$2,PONDERADORES!A:P,IF(AND(INFORMACION!$T1144='REFERENCIAS RIESGO'!$C$36,INFORMACION!$F1144=REFERENCIAS!$C$24),16,IF(INFORMACION!$T1144='REFERENCIAS RIESGO'!$C$36,13,IF(INFORMACION!$F1144=REFERENCIAS!$C$24,10,7))),0)</f>
        <v>#REF!</v>
      </c>
      <c r="Y1144" s="68">
        <f>+VLOOKUP(M1144,REFERENCIAS!$C:$D,2,0)*VLOOKUP($M$2,PONDERADORES!$A$7:$G$9,7,0)+VLOOKUP(N1144,REFERENCIAS!$C:$D,2,0)*VLOOKUP($N$2,PONDERADORES!$A$7:$G$9,7,0)+VLOOKUP(O1144,REFERENCIAS!$C:$D,2,0)*VLOOKUP($O$2,PONDERADORES!$A$7:$G$9,7,0)</f>
        <v>0.2</v>
      </c>
      <c r="Z1144" s="2">
        <f>+VLOOKUP(IF(R1144&lt;0.1,0,IF(AND(R1144&gt;=0.1,R1144&lt;0.2),0.1,IF(AND(R1144&gt;=0.2,R1144&lt;0.3),0.2,IF(R1144&gt;0.3,0.3,)))),REFERENCIAS!$C:$D,2,0)*VLOOKUP($R$2,PONDERADORES!$A$11:$G$11,7,0)</f>
        <v>15</v>
      </c>
      <c r="AA1144" s="92"/>
      <c r="AB1144" s="95" t="e">
        <f t="shared" ca="1" si="67"/>
        <v>#REF!</v>
      </c>
      <c r="AC1144" s="23" t="e">
        <f ca="1">IF(AB1144&gt;REFERENCIAS!$C$62,REFERENCIAS!$B$62,IF(AND(AB1144&gt;=REFERENCIAS!$C$63,AB1144&lt;REFERENCIAS!$D$63),REFERENCIAS!$B$63,IF(AND(AB1144&gt;REFERENCIAS!$C$64,AB1144&lt;=REFERENCIAS!$D$64),REFERENCIAS!$B$64,IF(AND(AB1144&gt;=REFERENCIAS!$C$65,AB1144&lt;REFERENCIAS!$D$65),REFERENCIAS!$B$65, "Revisar"))))</f>
        <v>#REF!</v>
      </c>
      <c r="AD1144" s="94" t="e">
        <f ca="1">VLOOKUP(AC1144,REFERENCIAS!$B$62:$G$65,4,FALSE)</f>
        <v>#REF!</v>
      </c>
    </row>
    <row r="1145" spans="1:30" ht="17.25" x14ac:dyDescent="0.25">
      <c r="A1145" s="74"/>
      <c r="B1145" s="19"/>
      <c r="C1145" s="19"/>
      <c r="D1145" s="50"/>
      <c r="E1145" s="73"/>
      <c r="F1145" s="74"/>
      <c r="G1145" s="9"/>
      <c r="H1145" s="48"/>
      <c r="I1145" s="49">
        <f t="shared" ca="1" si="65"/>
        <v>2022</v>
      </c>
      <c r="J1145" s="22">
        <f t="shared" ca="1" si="64"/>
        <v>1</v>
      </c>
      <c r="K1145" s="19"/>
      <c r="L1145" s="73"/>
      <c r="M1145" s="74"/>
      <c r="N1145" s="19"/>
      <c r="O1145" s="73"/>
      <c r="P1145" s="82">
        <v>1</v>
      </c>
      <c r="Q1145" s="24">
        <v>1</v>
      </c>
      <c r="R1145" s="81">
        <f t="shared" si="66"/>
        <v>1</v>
      </c>
      <c r="S1145" s="87"/>
      <c r="T1145" s="19"/>
      <c r="U1145" s="25"/>
      <c r="V1145" s="25"/>
      <c r="W1145" s="81"/>
      <c r="X1145" s="91" t="e">
        <f ca="1">+VLOOKUP(#REF!,REFERENCIAS!$C:$D,2,0)*VLOOKUP(#REF!,PONDERADORES!A:P,IF(AND(INFORMACION!$T1145='REFERENCIAS RIESGO'!$C$36,INFORMACION!$F1145=REFERENCIAS!$C$24),16,IF(INFORMACION!$T1145='REFERENCIAS RIESGO'!$C$36,13,IF(INFORMACION!$F1145=REFERENCIAS!$C$24,10,7))),0)+VLOOKUP(K1145,REFERENCIAS!$C:$D,2,0)*VLOOKUP($K$2,PONDERADORES!A:P,IF(AND(INFORMACION!$T1145='REFERENCIAS RIESGO'!$C$36,INFORMACION!$F1145=REFERENCIAS!$C$24),16,IF(INFORMACION!$T1145='REFERENCIAS RIESGO'!$C$36,13,IF(INFORMACION!$F1145=REFERENCIAS!$C$24,10,7))),0)+VLOOKUP(L1145,REFERENCIAS!$C:$D,2,0)*VLOOKUP($L$2,PONDERADORES!A:P,IF(AND(INFORMACION!$T1145='REFERENCIAS RIESGO'!$C$36,INFORMACION!$F1145=REFERENCIAS!$C$24),16,IF(INFORMACION!$T1145='REFERENCIAS RIESGO'!$C$36,13,IF(INFORMACION!$F1145=REFERENCIAS!$C$24,10,7))),0)+VLOOKUP(F1145,REFERENCIAS!$C:$D,2,0)*VLOOKUP($F$2,PONDERADORES!A:P,IF(AND(INFORMACION!$T1145='REFERENCIAS RIESGO'!$C$36,INFORMACION!$F1145=REFERENCIAS!$C$24),16,IF(INFORMACION!$T1145='REFERENCIAS RIESGO'!$C$36,13,IF(INFORMACION!$F1145=REFERENCIAS!$C$24,10,7))),0)+VLOOKUP(T1145,REFERENCIAS!$C:$D,2,0)*VLOOKUP($T$2,PONDERADORES!A:P,IF(AND(INFORMACION!$T1145='REFERENCIAS RIESGO'!$C$36,INFORMACION!$F1145=REFERENCIAS!$C$24),16,IF(INFORMACION!$T1145='REFERENCIAS RIESGO'!$C$36,13,IF(INFORMACION!$F1145=REFERENCIAS!$C$24,10,7))),0)+VLOOKUP(IF(J1145&lt;=0.2,0.2,IF(AND(J1145&gt;0.2,J1145&lt;=0.4),0.4,IF(AND(J1145&gt;0.4,J1145&lt;=0.6),0.6,IF(AND(J1145&gt;0.6,J1145&lt;=0.8),0.8,IF(AND(J1145&gt;0.8,J1145&lt;=1),1))))),REFERENCIAS!$C:$D,2,0)*VLOOKUP($J$2,PONDERADORES!A:P,IF(AND(INFORMACION!$T1145='REFERENCIAS RIESGO'!$C$36,INFORMACION!$F1145=REFERENCIAS!$C$24),16,IF(INFORMACION!$T1145='REFERENCIAS RIESGO'!$C$36,13,IF(INFORMACION!$F1145=REFERENCIAS!$C$24,10,7))),0)</f>
        <v>#REF!</v>
      </c>
      <c r="Y1145" s="68">
        <f>+VLOOKUP(M1145,REFERENCIAS!$C:$D,2,0)*VLOOKUP($M$2,PONDERADORES!$A$7:$G$9,7,0)+VLOOKUP(N1145,REFERENCIAS!$C:$D,2,0)*VLOOKUP($N$2,PONDERADORES!$A$7:$G$9,7,0)+VLOOKUP(O1145,REFERENCIAS!$C:$D,2,0)*VLOOKUP($O$2,PONDERADORES!$A$7:$G$9,7,0)</f>
        <v>0.2</v>
      </c>
      <c r="Z1145" s="2">
        <f>+VLOOKUP(IF(R1145&lt;0.1,0,IF(AND(R1145&gt;=0.1,R1145&lt;0.2),0.1,IF(AND(R1145&gt;=0.2,R1145&lt;0.3),0.2,IF(R1145&gt;0.3,0.3,)))),REFERENCIAS!$C:$D,2,0)*VLOOKUP($R$2,PONDERADORES!$A$11:$G$11,7,0)</f>
        <v>15</v>
      </c>
      <c r="AA1145" s="92"/>
      <c r="AB1145" s="95" t="e">
        <f t="shared" ca="1" si="67"/>
        <v>#REF!</v>
      </c>
      <c r="AC1145" s="23" t="e">
        <f ca="1">IF(AB1145&gt;REFERENCIAS!$C$62,REFERENCIAS!$B$62,IF(AND(AB1145&gt;=REFERENCIAS!$C$63,AB1145&lt;REFERENCIAS!$D$63),REFERENCIAS!$B$63,IF(AND(AB1145&gt;REFERENCIAS!$C$64,AB1145&lt;=REFERENCIAS!$D$64),REFERENCIAS!$B$64,IF(AND(AB1145&gt;=REFERENCIAS!$C$65,AB1145&lt;REFERENCIAS!$D$65),REFERENCIAS!$B$65, "Revisar"))))</f>
        <v>#REF!</v>
      </c>
      <c r="AD1145" s="94" t="e">
        <f ca="1">VLOOKUP(AC1145,REFERENCIAS!$B$62:$G$65,4,FALSE)</f>
        <v>#REF!</v>
      </c>
    </row>
    <row r="1146" spans="1:30" ht="17.25" x14ac:dyDescent="0.25">
      <c r="A1146" s="74"/>
      <c r="B1146" s="19"/>
      <c r="C1146" s="19"/>
      <c r="D1146" s="50"/>
      <c r="E1146" s="73"/>
      <c r="F1146" s="74"/>
      <c r="G1146" s="9"/>
      <c r="H1146" s="48"/>
      <c r="I1146" s="49">
        <f t="shared" ca="1" si="65"/>
        <v>2022</v>
      </c>
      <c r="J1146" s="22">
        <f t="shared" ca="1" si="64"/>
        <v>1</v>
      </c>
      <c r="K1146" s="19"/>
      <c r="L1146" s="73"/>
      <c r="M1146" s="74"/>
      <c r="N1146" s="19"/>
      <c r="O1146" s="73"/>
      <c r="P1146" s="82">
        <v>1</v>
      </c>
      <c r="Q1146" s="24">
        <v>1</v>
      </c>
      <c r="R1146" s="81">
        <f t="shared" si="66"/>
        <v>1</v>
      </c>
      <c r="S1146" s="87"/>
      <c r="T1146" s="19"/>
      <c r="U1146" s="25"/>
      <c r="V1146" s="25"/>
      <c r="W1146" s="81"/>
      <c r="X1146" s="91" t="e">
        <f ca="1">+VLOOKUP(#REF!,REFERENCIAS!$C:$D,2,0)*VLOOKUP(#REF!,PONDERADORES!A:P,IF(AND(INFORMACION!$T1146='REFERENCIAS RIESGO'!$C$36,INFORMACION!$F1146=REFERENCIAS!$C$24),16,IF(INFORMACION!$T1146='REFERENCIAS RIESGO'!$C$36,13,IF(INFORMACION!$F1146=REFERENCIAS!$C$24,10,7))),0)+VLOOKUP(K1146,REFERENCIAS!$C:$D,2,0)*VLOOKUP($K$2,PONDERADORES!A:P,IF(AND(INFORMACION!$T1146='REFERENCIAS RIESGO'!$C$36,INFORMACION!$F1146=REFERENCIAS!$C$24),16,IF(INFORMACION!$T1146='REFERENCIAS RIESGO'!$C$36,13,IF(INFORMACION!$F1146=REFERENCIAS!$C$24,10,7))),0)+VLOOKUP(L1146,REFERENCIAS!$C:$D,2,0)*VLOOKUP($L$2,PONDERADORES!A:P,IF(AND(INFORMACION!$T1146='REFERENCIAS RIESGO'!$C$36,INFORMACION!$F1146=REFERENCIAS!$C$24),16,IF(INFORMACION!$T1146='REFERENCIAS RIESGO'!$C$36,13,IF(INFORMACION!$F1146=REFERENCIAS!$C$24,10,7))),0)+VLOOKUP(F1146,REFERENCIAS!$C:$D,2,0)*VLOOKUP($F$2,PONDERADORES!A:P,IF(AND(INFORMACION!$T1146='REFERENCIAS RIESGO'!$C$36,INFORMACION!$F1146=REFERENCIAS!$C$24),16,IF(INFORMACION!$T1146='REFERENCIAS RIESGO'!$C$36,13,IF(INFORMACION!$F1146=REFERENCIAS!$C$24,10,7))),0)+VLOOKUP(T1146,REFERENCIAS!$C:$D,2,0)*VLOOKUP($T$2,PONDERADORES!A:P,IF(AND(INFORMACION!$T1146='REFERENCIAS RIESGO'!$C$36,INFORMACION!$F1146=REFERENCIAS!$C$24),16,IF(INFORMACION!$T1146='REFERENCIAS RIESGO'!$C$36,13,IF(INFORMACION!$F1146=REFERENCIAS!$C$24,10,7))),0)+VLOOKUP(IF(J1146&lt;=0.2,0.2,IF(AND(J1146&gt;0.2,J1146&lt;=0.4),0.4,IF(AND(J1146&gt;0.4,J1146&lt;=0.6),0.6,IF(AND(J1146&gt;0.6,J1146&lt;=0.8),0.8,IF(AND(J1146&gt;0.8,J1146&lt;=1),1))))),REFERENCIAS!$C:$D,2,0)*VLOOKUP($J$2,PONDERADORES!A:P,IF(AND(INFORMACION!$T1146='REFERENCIAS RIESGO'!$C$36,INFORMACION!$F1146=REFERENCIAS!$C$24),16,IF(INFORMACION!$T1146='REFERENCIAS RIESGO'!$C$36,13,IF(INFORMACION!$F1146=REFERENCIAS!$C$24,10,7))),0)</f>
        <v>#REF!</v>
      </c>
      <c r="Y1146" s="68">
        <f>+VLOOKUP(M1146,REFERENCIAS!$C:$D,2,0)*VLOOKUP($M$2,PONDERADORES!$A$7:$G$9,7,0)+VLOOKUP(N1146,REFERENCIAS!$C:$D,2,0)*VLOOKUP($N$2,PONDERADORES!$A$7:$G$9,7,0)+VLOOKUP(O1146,REFERENCIAS!$C:$D,2,0)*VLOOKUP($O$2,PONDERADORES!$A$7:$G$9,7,0)</f>
        <v>0.2</v>
      </c>
      <c r="Z1146" s="2">
        <f>+VLOOKUP(IF(R1146&lt;0.1,0,IF(AND(R1146&gt;=0.1,R1146&lt;0.2),0.1,IF(AND(R1146&gt;=0.2,R1146&lt;0.3),0.2,IF(R1146&gt;0.3,0.3,)))),REFERENCIAS!$C:$D,2,0)*VLOOKUP($R$2,PONDERADORES!$A$11:$G$11,7,0)</f>
        <v>15</v>
      </c>
      <c r="AA1146" s="92"/>
      <c r="AB1146" s="95" t="e">
        <f t="shared" ca="1" si="67"/>
        <v>#REF!</v>
      </c>
      <c r="AC1146" s="23" t="e">
        <f ca="1">IF(AB1146&gt;REFERENCIAS!$C$62,REFERENCIAS!$B$62,IF(AND(AB1146&gt;=REFERENCIAS!$C$63,AB1146&lt;REFERENCIAS!$D$63),REFERENCIAS!$B$63,IF(AND(AB1146&gt;REFERENCIAS!$C$64,AB1146&lt;=REFERENCIAS!$D$64),REFERENCIAS!$B$64,IF(AND(AB1146&gt;=REFERENCIAS!$C$65,AB1146&lt;REFERENCIAS!$D$65),REFERENCIAS!$B$65, "Revisar"))))</f>
        <v>#REF!</v>
      </c>
      <c r="AD1146" s="94" t="e">
        <f ca="1">VLOOKUP(AC1146,REFERENCIAS!$B$62:$G$65,4,FALSE)</f>
        <v>#REF!</v>
      </c>
    </row>
    <row r="1147" spans="1:30" ht="17.25" x14ac:dyDescent="0.25">
      <c r="A1147" s="74"/>
      <c r="B1147" s="19"/>
      <c r="C1147" s="19"/>
      <c r="D1147" s="50"/>
      <c r="E1147" s="73"/>
      <c r="F1147" s="74"/>
      <c r="G1147" s="9"/>
      <c r="H1147" s="48"/>
      <c r="I1147" s="49">
        <f t="shared" ca="1" si="65"/>
        <v>2022</v>
      </c>
      <c r="J1147" s="22">
        <f t="shared" ca="1" si="64"/>
        <v>1</v>
      </c>
      <c r="K1147" s="19"/>
      <c r="L1147" s="73"/>
      <c r="M1147" s="74"/>
      <c r="N1147" s="19"/>
      <c r="O1147" s="73"/>
      <c r="P1147" s="82">
        <v>1</v>
      </c>
      <c r="Q1147" s="24">
        <v>1</v>
      </c>
      <c r="R1147" s="81">
        <f t="shared" si="66"/>
        <v>1</v>
      </c>
      <c r="S1147" s="87"/>
      <c r="T1147" s="19"/>
      <c r="U1147" s="25"/>
      <c r="V1147" s="25"/>
      <c r="W1147" s="81"/>
      <c r="X1147" s="91" t="e">
        <f ca="1">+VLOOKUP(#REF!,REFERENCIAS!$C:$D,2,0)*VLOOKUP(#REF!,PONDERADORES!A:P,IF(AND(INFORMACION!$T1147='REFERENCIAS RIESGO'!$C$36,INFORMACION!$F1147=REFERENCIAS!$C$24),16,IF(INFORMACION!$T1147='REFERENCIAS RIESGO'!$C$36,13,IF(INFORMACION!$F1147=REFERENCIAS!$C$24,10,7))),0)+VLOOKUP(K1147,REFERENCIAS!$C:$D,2,0)*VLOOKUP($K$2,PONDERADORES!A:P,IF(AND(INFORMACION!$T1147='REFERENCIAS RIESGO'!$C$36,INFORMACION!$F1147=REFERENCIAS!$C$24),16,IF(INFORMACION!$T1147='REFERENCIAS RIESGO'!$C$36,13,IF(INFORMACION!$F1147=REFERENCIAS!$C$24,10,7))),0)+VLOOKUP(L1147,REFERENCIAS!$C:$D,2,0)*VLOOKUP($L$2,PONDERADORES!A:P,IF(AND(INFORMACION!$T1147='REFERENCIAS RIESGO'!$C$36,INFORMACION!$F1147=REFERENCIAS!$C$24),16,IF(INFORMACION!$T1147='REFERENCIAS RIESGO'!$C$36,13,IF(INFORMACION!$F1147=REFERENCIAS!$C$24,10,7))),0)+VLOOKUP(F1147,REFERENCIAS!$C:$D,2,0)*VLOOKUP($F$2,PONDERADORES!A:P,IF(AND(INFORMACION!$T1147='REFERENCIAS RIESGO'!$C$36,INFORMACION!$F1147=REFERENCIAS!$C$24),16,IF(INFORMACION!$T1147='REFERENCIAS RIESGO'!$C$36,13,IF(INFORMACION!$F1147=REFERENCIAS!$C$24,10,7))),0)+VLOOKUP(T1147,REFERENCIAS!$C:$D,2,0)*VLOOKUP($T$2,PONDERADORES!A:P,IF(AND(INFORMACION!$T1147='REFERENCIAS RIESGO'!$C$36,INFORMACION!$F1147=REFERENCIAS!$C$24),16,IF(INFORMACION!$T1147='REFERENCIAS RIESGO'!$C$36,13,IF(INFORMACION!$F1147=REFERENCIAS!$C$24,10,7))),0)+VLOOKUP(IF(J1147&lt;=0.2,0.2,IF(AND(J1147&gt;0.2,J1147&lt;=0.4),0.4,IF(AND(J1147&gt;0.4,J1147&lt;=0.6),0.6,IF(AND(J1147&gt;0.6,J1147&lt;=0.8),0.8,IF(AND(J1147&gt;0.8,J1147&lt;=1),1))))),REFERENCIAS!$C:$D,2,0)*VLOOKUP($J$2,PONDERADORES!A:P,IF(AND(INFORMACION!$T1147='REFERENCIAS RIESGO'!$C$36,INFORMACION!$F1147=REFERENCIAS!$C$24),16,IF(INFORMACION!$T1147='REFERENCIAS RIESGO'!$C$36,13,IF(INFORMACION!$F1147=REFERENCIAS!$C$24,10,7))),0)</f>
        <v>#REF!</v>
      </c>
      <c r="Y1147" s="68">
        <f>+VLOOKUP(M1147,REFERENCIAS!$C:$D,2,0)*VLOOKUP($M$2,PONDERADORES!$A$7:$G$9,7,0)+VLOOKUP(N1147,REFERENCIAS!$C:$D,2,0)*VLOOKUP($N$2,PONDERADORES!$A$7:$G$9,7,0)+VLOOKUP(O1147,REFERENCIAS!$C:$D,2,0)*VLOOKUP($O$2,PONDERADORES!$A$7:$G$9,7,0)</f>
        <v>0.2</v>
      </c>
      <c r="Z1147" s="2">
        <f>+VLOOKUP(IF(R1147&lt;0.1,0,IF(AND(R1147&gt;=0.1,R1147&lt;0.2),0.1,IF(AND(R1147&gt;=0.2,R1147&lt;0.3),0.2,IF(R1147&gt;0.3,0.3,)))),REFERENCIAS!$C:$D,2,0)*VLOOKUP($R$2,PONDERADORES!$A$11:$G$11,7,0)</f>
        <v>15</v>
      </c>
      <c r="AA1147" s="92"/>
      <c r="AB1147" s="95" t="e">
        <f t="shared" ca="1" si="67"/>
        <v>#REF!</v>
      </c>
      <c r="AC1147" s="23" t="e">
        <f ca="1">IF(AB1147&gt;REFERENCIAS!$C$62,REFERENCIAS!$B$62,IF(AND(AB1147&gt;=REFERENCIAS!$C$63,AB1147&lt;REFERENCIAS!$D$63),REFERENCIAS!$B$63,IF(AND(AB1147&gt;REFERENCIAS!$C$64,AB1147&lt;=REFERENCIAS!$D$64),REFERENCIAS!$B$64,IF(AND(AB1147&gt;=REFERENCIAS!$C$65,AB1147&lt;REFERENCIAS!$D$65),REFERENCIAS!$B$65, "Revisar"))))</f>
        <v>#REF!</v>
      </c>
      <c r="AD1147" s="94" t="e">
        <f ca="1">VLOOKUP(AC1147,REFERENCIAS!$B$62:$G$65,4,FALSE)</f>
        <v>#REF!</v>
      </c>
    </row>
    <row r="1148" spans="1:30" ht="17.25" x14ac:dyDescent="0.25">
      <c r="A1148" s="74"/>
      <c r="B1148" s="19"/>
      <c r="C1148" s="19"/>
      <c r="D1148" s="50"/>
      <c r="E1148" s="73"/>
      <c r="F1148" s="74"/>
      <c r="G1148" s="9"/>
      <c r="H1148" s="48"/>
      <c r="I1148" s="49">
        <f t="shared" ca="1" si="65"/>
        <v>2022</v>
      </c>
      <c r="J1148" s="22">
        <f t="shared" ca="1" si="64"/>
        <v>1</v>
      </c>
      <c r="K1148" s="19"/>
      <c r="L1148" s="73"/>
      <c r="M1148" s="74"/>
      <c r="N1148" s="19"/>
      <c r="O1148" s="73"/>
      <c r="P1148" s="82">
        <v>1</v>
      </c>
      <c r="Q1148" s="24">
        <v>1</v>
      </c>
      <c r="R1148" s="81">
        <f t="shared" si="66"/>
        <v>1</v>
      </c>
      <c r="S1148" s="87"/>
      <c r="T1148" s="19"/>
      <c r="U1148" s="25"/>
      <c r="V1148" s="25"/>
      <c r="W1148" s="81"/>
      <c r="X1148" s="91" t="e">
        <f ca="1">+VLOOKUP(#REF!,REFERENCIAS!$C:$D,2,0)*VLOOKUP(#REF!,PONDERADORES!A:P,IF(AND(INFORMACION!$T1148='REFERENCIAS RIESGO'!$C$36,INFORMACION!$F1148=REFERENCIAS!$C$24),16,IF(INFORMACION!$T1148='REFERENCIAS RIESGO'!$C$36,13,IF(INFORMACION!$F1148=REFERENCIAS!$C$24,10,7))),0)+VLOOKUP(K1148,REFERENCIAS!$C:$D,2,0)*VLOOKUP($K$2,PONDERADORES!A:P,IF(AND(INFORMACION!$T1148='REFERENCIAS RIESGO'!$C$36,INFORMACION!$F1148=REFERENCIAS!$C$24),16,IF(INFORMACION!$T1148='REFERENCIAS RIESGO'!$C$36,13,IF(INFORMACION!$F1148=REFERENCIAS!$C$24,10,7))),0)+VLOOKUP(L1148,REFERENCIAS!$C:$D,2,0)*VLOOKUP($L$2,PONDERADORES!A:P,IF(AND(INFORMACION!$T1148='REFERENCIAS RIESGO'!$C$36,INFORMACION!$F1148=REFERENCIAS!$C$24),16,IF(INFORMACION!$T1148='REFERENCIAS RIESGO'!$C$36,13,IF(INFORMACION!$F1148=REFERENCIAS!$C$24,10,7))),0)+VLOOKUP(F1148,REFERENCIAS!$C:$D,2,0)*VLOOKUP($F$2,PONDERADORES!A:P,IF(AND(INFORMACION!$T1148='REFERENCIAS RIESGO'!$C$36,INFORMACION!$F1148=REFERENCIAS!$C$24),16,IF(INFORMACION!$T1148='REFERENCIAS RIESGO'!$C$36,13,IF(INFORMACION!$F1148=REFERENCIAS!$C$24,10,7))),0)+VLOOKUP(T1148,REFERENCIAS!$C:$D,2,0)*VLOOKUP($T$2,PONDERADORES!A:P,IF(AND(INFORMACION!$T1148='REFERENCIAS RIESGO'!$C$36,INFORMACION!$F1148=REFERENCIAS!$C$24),16,IF(INFORMACION!$T1148='REFERENCIAS RIESGO'!$C$36,13,IF(INFORMACION!$F1148=REFERENCIAS!$C$24,10,7))),0)+VLOOKUP(IF(J1148&lt;=0.2,0.2,IF(AND(J1148&gt;0.2,J1148&lt;=0.4),0.4,IF(AND(J1148&gt;0.4,J1148&lt;=0.6),0.6,IF(AND(J1148&gt;0.6,J1148&lt;=0.8),0.8,IF(AND(J1148&gt;0.8,J1148&lt;=1),1))))),REFERENCIAS!$C:$D,2,0)*VLOOKUP($J$2,PONDERADORES!A:P,IF(AND(INFORMACION!$T1148='REFERENCIAS RIESGO'!$C$36,INFORMACION!$F1148=REFERENCIAS!$C$24),16,IF(INFORMACION!$T1148='REFERENCIAS RIESGO'!$C$36,13,IF(INFORMACION!$F1148=REFERENCIAS!$C$24,10,7))),0)</f>
        <v>#REF!</v>
      </c>
      <c r="Y1148" s="68">
        <f>+VLOOKUP(M1148,REFERENCIAS!$C:$D,2,0)*VLOOKUP($M$2,PONDERADORES!$A$7:$G$9,7,0)+VLOOKUP(N1148,REFERENCIAS!$C:$D,2,0)*VLOOKUP($N$2,PONDERADORES!$A$7:$G$9,7,0)+VLOOKUP(O1148,REFERENCIAS!$C:$D,2,0)*VLOOKUP($O$2,PONDERADORES!$A$7:$G$9,7,0)</f>
        <v>0.2</v>
      </c>
      <c r="Z1148" s="2">
        <f>+VLOOKUP(IF(R1148&lt;0.1,0,IF(AND(R1148&gt;=0.1,R1148&lt;0.2),0.1,IF(AND(R1148&gt;=0.2,R1148&lt;0.3),0.2,IF(R1148&gt;0.3,0.3,)))),REFERENCIAS!$C:$D,2,0)*VLOOKUP($R$2,PONDERADORES!$A$11:$G$11,7,0)</f>
        <v>15</v>
      </c>
      <c r="AA1148" s="92"/>
      <c r="AB1148" s="95" t="e">
        <f t="shared" ca="1" si="67"/>
        <v>#REF!</v>
      </c>
      <c r="AC1148" s="23" t="e">
        <f ca="1">IF(AB1148&gt;REFERENCIAS!$C$62,REFERENCIAS!$B$62,IF(AND(AB1148&gt;=REFERENCIAS!$C$63,AB1148&lt;REFERENCIAS!$D$63),REFERENCIAS!$B$63,IF(AND(AB1148&gt;REFERENCIAS!$C$64,AB1148&lt;=REFERENCIAS!$D$64),REFERENCIAS!$B$64,IF(AND(AB1148&gt;=REFERENCIAS!$C$65,AB1148&lt;REFERENCIAS!$D$65),REFERENCIAS!$B$65, "Revisar"))))</f>
        <v>#REF!</v>
      </c>
      <c r="AD1148" s="94" t="e">
        <f ca="1">VLOOKUP(AC1148,REFERENCIAS!$B$62:$G$65,4,FALSE)</f>
        <v>#REF!</v>
      </c>
    </row>
    <row r="1149" spans="1:30" ht="17.25" x14ac:dyDescent="0.25">
      <c r="A1149" s="74"/>
      <c r="B1149" s="19"/>
      <c r="C1149" s="19"/>
      <c r="D1149" s="50"/>
      <c r="E1149" s="73"/>
      <c r="F1149" s="74"/>
      <c r="G1149" s="9"/>
      <c r="H1149" s="48"/>
      <c r="I1149" s="49">
        <f t="shared" ca="1" si="65"/>
        <v>2022</v>
      </c>
      <c r="J1149" s="22">
        <f t="shared" ca="1" si="64"/>
        <v>1</v>
      </c>
      <c r="K1149" s="19"/>
      <c r="L1149" s="73"/>
      <c r="M1149" s="74"/>
      <c r="N1149" s="19"/>
      <c r="O1149" s="73"/>
      <c r="P1149" s="82">
        <v>1</v>
      </c>
      <c r="Q1149" s="24">
        <v>1</v>
      </c>
      <c r="R1149" s="81">
        <f t="shared" si="66"/>
        <v>1</v>
      </c>
      <c r="S1149" s="87"/>
      <c r="T1149" s="19"/>
      <c r="U1149" s="25"/>
      <c r="V1149" s="25"/>
      <c r="W1149" s="81"/>
      <c r="X1149" s="91" t="e">
        <f ca="1">+VLOOKUP(#REF!,REFERENCIAS!$C:$D,2,0)*VLOOKUP(#REF!,PONDERADORES!A:P,IF(AND(INFORMACION!$T1149='REFERENCIAS RIESGO'!$C$36,INFORMACION!$F1149=REFERENCIAS!$C$24),16,IF(INFORMACION!$T1149='REFERENCIAS RIESGO'!$C$36,13,IF(INFORMACION!$F1149=REFERENCIAS!$C$24,10,7))),0)+VLOOKUP(K1149,REFERENCIAS!$C:$D,2,0)*VLOOKUP($K$2,PONDERADORES!A:P,IF(AND(INFORMACION!$T1149='REFERENCIAS RIESGO'!$C$36,INFORMACION!$F1149=REFERENCIAS!$C$24),16,IF(INFORMACION!$T1149='REFERENCIAS RIESGO'!$C$36,13,IF(INFORMACION!$F1149=REFERENCIAS!$C$24,10,7))),0)+VLOOKUP(L1149,REFERENCIAS!$C:$D,2,0)*VLOOKUP($L$2,PONDERADORES!A:P,IF(AND(INFORMACION!$T1149='REFERENCIAS RIESGO'!$C$36,INFORMACION!$F1149=REFERENCIAS!$C$24),16,IF(INFORMACION!$T1149='REFERENCIAS RIESGO'!$C$36,13,IF(INFORMACION!$F1149=REFERENCIAS!$C$24,10,7))),0)+VLOOKUP(F1149,REFERENCIAS!$C:$D,2,0)*VLOOKUP($F$2,PONDERADORES!A:P,IF(AND(INFORMACION!$T1149='REFERENCIAS RIESGO'!$C$36,INFORMACION!$F1149=REFERENCIAS!$C$24),16,IF(INFORMACION!$T1149='REFERENCIAS RIESGO'!$C$36,13,IF(INFORMACION!$F1149=REFERENCIAS!$C$24,10,7))),0)+VLOOKUP(T1149,REFERENCIAS!$C:$D,2,0)*VLOOKUP($T$2,PONDERADORES!A:P,IF(AND(INFORMACION!$T1149='REFERENCIAS RIESGO'!$C$36,INFORMACION!$F1149=REFERENCIAS!$C$24),16,IF(INFORMACION!$T1149='REFERENCIAS RIESGO'!$C$36,13,IF(INFORMACION!$F1149=REFERENCIAS!$C$24,10,7))),0)+VLOOKUP(IF(J1149&lt;=0.2,0.2,IF(AND(J1149&gt;0.2,J1149&lt;=0.4),0.4,IF(AND(J1149&gt;0.4,J1149&lt;=0.6),0.6,IF(AND(J1149&gt;0.6,J1149&lt;=0.8),0.8,IF(AND(J1149&gt;0.8,J1149&lt;=1),1))))),REFERENCIAS!$C:$D,2,0)*VLOOKUP($J$2,PONDERADORES!A:P,IF(AND(INFORMACION!$T1149='REFERENCIAS RIESGO'!$C$36,INFORMACION!$F1149=REFERENCIAS!$C$24),16,IF(INFORMACION!$T1149='REFERENCIAS RIESGO'!$C$36,13,IF(INFORMACION!$F1149=REFERENCIAS!$C$24,10,7))),0)</f>
        <v>#REF!</v>
      </c>
      <c r="Y1149" s="68">
        <f>+VLOOKUP(M1149,REFERENCIAS!$C:$D,2,0)*VLOOKUP($M$2,PONDERADORES!$A$7:$G$9,7,0)+VLOOKUP(N1149,REFERENCIAS!$C:$D,2,0)*VLOOKUP($N$2,PONDERADORES!$A$7:$G$9,7,0)+VLOOKUP(O1149,REFERENCIAS!$C:$D,2,0)*VLOOKUP($O$2,PONDERADORES!$A$7:$G$9,7,0)</f>
        <v>0.2</v>
      </c>
      <c r="Z1149" s="2">
        <f>+VLOOKUP(IF(R1149&lt;0.1,0,IF(AND(R1149&gt;=0.1,R1149&lt;0.2),0.1,IF(AND(R1149&gt;=0.2,R1149&lt;0.3),0.2,IF(R1149&gt;0.3,0.3,)))),REFERENCIAS!$C:$D,2,0)*VLOOKUP($R$2,PONDERADORES!$A$11:$G$11,7,0)</f>
        <v>15</v>
      </c>
      <c r="AA1149" s="92"/>
      <c r="AB1149" s="95" t="e">
        <f t="shared" ca="1" si="67"/>
        <v>#REF!</v>
      </c>
      <c r="AC1149" s="23" t="e">
        <f ca="1">IF(AB1149&gt;REFERENCIAS!$C$62,REFERENCIAS!$B$62,IF(AND(AB1149&gt;=REFERENCIAS!$C$63,AB1149&lt;REFERENCIAS!$D$63),REFERENCIAS!$B$63,IF(AND(AB1149&gt;REFERENCIAS!$C$64,AB1149&lt;=REFERENCIAS!$D$64),REFERENCIAS!$B$64,IF(AND(AB1149&gt;=REFERENCIAS!$C$65,AB1149&lt;REFERENCIAS!$D$65),REFERENCIAS!$B$65, "Revisar"))))</f>
        <v>#REF!</v>
      </c>
      <c r="AD1149" s="94" t="e">
        <f ca="1">VLOOKUP(AC1149,REFERENCIAS!$B$62:$G$65,4,FALSE)</f>
        <v>#REF!</v>
      </c>
    </row>
    <row r="1150" spans="1:30" ht="17.25" x14ac:dyDescent="0.25">
      <c r="A1150" s="74"/>
      <c r="B1150" s="19"/>
      <c r="C1150" s="19"/>
      <c r="D1150" s="50"/>
      <c r="E1150" s="73"/>
      <c r="F1150" s="74"/>
      <c r="G1150" s="9"/>
      <c r="H1150" s="48"/>
      <c r="I1150" s="49">
        <f t="shared" ca="1" si="65"/>
        <v>2022</v>
      </c>
      <c r="J1150" s="22">
        <f t="shared" ca="1" si="64"/>
        <v>1</v>
      </c>
      <c r="K1150" s="19"/>
      <c r="L1150" s="73"/>
      <c r="M1150" s="74"/>
      <c r="N1150" s="19"/>
      <c r="O1150" s="73"/>
      <c r="P1150" s="82">
        <v>1</v>
      </c>
      <c r="Q1150" s="24">
        <v>1</v>
      </c>
      <c r="R1150" s="81">
        <f t="shared" si="66"/>
        <v>1</v>
      </c>
      <c r="S1150" s="87"/>
      <c r="T1150" s="19"/>
      <c r="U1150" s="25"/>
      <c r="V1150" s="25"/>
      <c r="W1150" s="81"/>
      <c r="X1150" s="91" t="e">
        <f ca="1">+VLOOKUP(#REF!,REFERENCIAS!$C:$D,2,0)*VLOOKUP(#REF!,PONDERADORES!A:P,IF(AND(INFORMACION!$T1150='REFERENCIAS RIESGO'!$C$36,INFORMACION!$F1150=REFERENCIAS!$C$24),16,IF(INFORMACION!$T1150='REFERENCIAS RIESGO'!$C$36,13,IF(INFORMACION!$F1150=REFERENCIAS!$C$24,10,7))),0)+VLOOKUP(K1150,REFERENCIAS!$C:$D,2,0)*VLOOKUP($K$2,PONDERADORES!A:P,IF(AND(INFORMACION!$T1150='REFERENCIAS RIESGO'!$C$36,INFORMACION!$F1150=REFERENCIAS!$C$24),16,IF(INFORMACION!$T1150='REFERENCIAS RIESGO'!$C$36,13,IF(INFORMACION!$F1150=REFERENCIAS!$C$24,10,7))),0)+VLOOKUP(L1150,REFERENCIAS!$C:$D,2,0)*VLOOKUP($L$2,PONDERADORES!A:P,IF(AND(INFORMACION!$T1150='REFERENCIAS RIESGO'!$C$36,INFORMACION!$F1150=REFERENCIAS!$C$24),16,IF(INFORMACION!$T1150='REFERENCIAS RIESGO'!$C$36,13,IF(INFORMACION!$F1150=REFERENCIAS!$C$24,10,7))),0)+VLOOKUP(F1150,REFERENCIAS!$C:$D,2,0)*VLOOKUP($F$2,PONDERADORES!A:P,IF(AND(INFORMACION!$T1150='REFERENCIAS RIESGO'!$C$36,INFORMACION!$F1150=REFERENCIAS!$C$24),16,IF(INFORMACION!$T1150='REFERENCIAS RIESGO'!$C$36,13,IF(INFORMACION!$F1150=REFERENCIAS!$C$24,10,7))),0)+VLOOKUP(T1150,REFERENCIAS!$C:$D,2,0)*VLOOKUP($T$2,PONDERADORES!A:P,IF(AND(INFORMACION!$T1150='REFERENCIAS RIESGO'!$C$36,INFORMACION!$F1150=REFERENCIAS!$C$24),16,IF(INFORMACION!$T1150='REFERENCIAS RIESGO'!$C$36,13,IF(INFORMACION!$F1150=REFERENCIAS!$C$24,10,7))),0)+VLOOKUP(IF(J1150&lt;=0.2,0.2,IF(AND(J1150&gt;0.2,J1150&lt;=0.4),0.4,IF(AND(J1150&gt;0.4,J1150&lt;=0.6),0.6,IF(AND(J1150&gt;0.6,J1150&lt;=0.8),0.8,IF(AND(J1150&gt;0.8,J1150&lt;=1),1))))),REFERENCIAS!$C:$D,2,0)*VLOOKUP($J$2,PONDERADORES!A:P,IF(AND(INFORMACION!$T1150='REFERENCIAS RIESGO'!$C$36,INFORMACION!$F1150=REFERENCIAS!$C$24),16,IF(INFORMACION!$T1150='REFERENCIAS RIESGO'!$C$36,13,IF(INFORMACION!$F1150=REFERENCIAS!$C$24,10,7))),0)</f>
        <v>#REF!</v>
      </c>
      <c r="Y1150" s="68">
        <f>+VLOOKUP(M1150,REFERENCIAS!$C:$D,2,0)*VLOOKUP($M$2,PONDERADORES!$A$7:$G$9,7,0)+VLOOKUP(N1150,REFERENCIAS!$C:$D,2,0)*VLOOKUP($N$2,PONDERADORES!$A$7:$G$9,7,0)+VLOOKUP(O1150,REFERENCIAS!$C:$D,2,0)*VLOOKUP($O$2,PONDERADORES!$A$7:$G$9,7,0)</f>
        <v>0.2</v>
      </c>
      <c r="Z1150" s="2">
        <f>+VLOOKUP(IF(R1150&lt;0.1,0,IF(AND(R1150&gt;=0.1,R1150&lt;0.2),0.1,IF(AND(R1150&gt;=0.2,R1150&lt;0.3),0.2,IF(R1150&gt;0.3,0.3,)))),REFERENCIAS!$C:$D,2,0)*VLOOKUP($R$2,PONDERADORES!$A$11:$G$11,7,0)</f>
        <v>15</v>
      </c>
      <c r="AA1150" s="92"/>
      <c r="AB1150" s="95" t="e">
        <f t="shared" ca="1" si="67"/>
        <v>#REF!</v>
      </c>
      <c r="AC1150" s="23" t="e">
        <f ca="1">IF(AB1150&gt;REFERENCIAS!$C$62,REFERENCIAS!$B$62,IF(AND(AB1150&gt;=REFERENCIAS!$C$63,AB1150&lt;REFERENCIAS!$D$63),REFERENCIAS!$B$63,IF(AND(AB1150&gt;REFERENCIAS!$C$64,AB1150&lt;=REFERENCIAS!$D$64),REFERENCIAS!$B$64,IF(AND(AB1150&gt;=REFERENCIAS!$C$65,AB1150&lt;REFERENCIAS!$D$65),REFERENCIAS!$B$65, "Revisar"))))</f>
        <v>#REF!</v>
      </c>
      <c r="AD1150" s="94" t="e">
        <f ca="1">VLOOKUP(AC1150,REFERENCIAS!$B$62:$G$65,4,FALSE)</f>
        <v>#REF!</v>
      </c>
    </row>
    <row r="1151" spans="1:30" ht="17.25" x14ac:dyDescent="0.25">
      <c r="A1151" s="74"/>
      <c r="B1151" s="19"/>
      <c r="C1151" s="19"/>
      <c r="D1151" s="50"/>
      <c r="E1151" s="73"/>
      <c r="F1151" s="74"/>
      <c r="G1151" s="9"/>
      <c r="H1151" s="48"/>
      <c r="I1151" s="49">
        <f t="shared" ca="1" si="65"/>
        <v>2022</v>
      </c>
      <c r="J1151" s="22">
        <f t="shared" ca="1" si="64"/>
        <v>1</v>
      </c>
      <c r="K1151" s="19"/>
      <c r="L1151" s="73"/>
      <c r="M1151" s="74"/>
      <c r="N1151" s="19"/>
      <c r="O1151" s="73"/>
      <c r="P1151" s="82">
        <v>1</v>
      </c>
      <c r="Q1151" s="24">
        <v>1</v>
      </c>
      <c r="R1151" s="81">
        <f t="shared" si="66"/>
        <v>1</v>
      </c>
      <c r="S1151" s="87"/>
      <c r="T1151" s="19"/>
      <c r="U1151" s="25"/>
      <c r="V1151" s="25"/>
      <c r="W1151" s="81"/>
      <c r="X1151" s="91" t="e">
        <f ca="1">+VLOOKUP(#REF!,REFERENCIAS!$C:$D,2,0)*VLOOKUP(#REF!,PONDERADORES!A:P,IF(AND(INFORMACION!$T1151='REFERENCIAS RIESGO'!$C$36,INFORMACION!$F1151=REFERENCIAS!$C$24),16,IF(INFORMACION!$T1151='REFERENCIAS RIESGO'!$C$36,13,IF(INFORMACION!$F1151=REFERENCIAS!$C$24,10,7))),0)+VLOOKUP(K1151,REFERENCIAS!$C:$D,2,0)*VLOOKUP($K$2,PONDERADORES!A:P,IF(AND(INFORMACION!$T1151='REFERENCIAS RIESGO'!$C$36,INFORMACION!$F1151=REFERENCIAS!$C$24),16,IF(INFORMACION!$T1151='REFERENCIAS RIESGO'!$C$36,13,IF(INFORMACION!$F1151=REFERENCIAS!$C$24,10,7))),0)+VLOOKUP(L1151,REFERENCIAS!$C:$D,2,0)*VLOOKUP($L$2,PONDERADORES!A:P,IF(AND(INFORMACION!$T1151='REFERENCIAS RIESGO'!$C$36,INFORMACION!$F1151=REFERENCIAS!$C$24),16,IF(INFORMACION!$T1151='REFERENCIAS RIESGO'!$C$36,13,IF(INFORMACION!$F1151=REFERENCIAS!$C$24,10,7))),0)+VLOOKUP(F1151,REFERENCIAS!$C:$D,2,0)*VLOOKUP($F$2,PONDERADORES!A:P,IF(AND(INFORMACION!$T1151='REFERENCIAS RIESGO'!$C$36,INFORMACION!$F1151=REFERENCIAS!$C$24),16,IF(INFORMACION!$T1151='REFERENCIAS RIESGO'!$C$36,13,IF(INFORMACION!$F1151=REFERENCIAS!$C$24,10,7))),0)+VLOOKUP(T1151,REFERENCIAS!$C:$D,2,0)*VLOOKUP($T$2,PONDERADORES!A:P,IF(AND(INFORMACION!$T1151='REFERENCIAS RIESGO'!$C$36,INFORMACION!$F1151=REFERENCIAS!$C$24),16,IF(INFORMACION!$T1151='REFERENCIAS RIESGO'!$C$36,13,IF(INFORMACION!$F1151=REFERENCIAS!$C$24,10,7))),0)+VLOOKUP(IF(J1151&lt;=0.2,0.2,IF(AND(J1151&gt;0.2,J1151&lt;=0.4),0.4,IF(AND(J1151&gt;0.4,J1151&lt;=0.6),0.6,IF(AND(J1151&gt;0.6,J1151&lt;=0.8),0.8,IF(AND(J1151&gt;0.8,J1151&lt;=1),1))))),REFERENCIAS!$C:$D,2,0)*VLOOKUP($J$2,PONDERADORES!A:P,IF(AND(INFORMACION!$T1151='REFERENCIAS RIESGO'!$C$36,INFORMACION!$F1151=REFERENCIAS!$C$24),16,IF(INFORMACION!$T1151='REFERENCIAS RIESGO'!$C$36,13,IF(INFORMACION!$F1151=REFERENCIAS!$C$24,10,7))),0)</f>
        <v>#REF!</v>
      </c>
      <c r="Y1151" s="68">
        <f>+VLOOKUP(M1151,REFERENCIAS!$C:$D,2,0)*VLOOKUP($M$2,PONDERADORES!$A$7:$G$9,7,0)+VLOOKUP(N1151,REFERENCIAS!$C:$D,2,0)*VLOOKUP($N$2,PONDERADORES!$A$7:$G$9,7,0)+VLOOKUP(O1151,REFERENCIAS!$C:$D,2,0)*VLOOKUP($O$2,PONDERADORES!$A$7:$G$9,7,0)</f>
        <v>0.2</v>
      </c>
      <c r="Z1151" s="2">
        <f>+VLOOKUP(IF(R1151&lt;0.1,0,IF(AND(R1151&gt;=0.1,R1151&lt;0.2),0.1,IF(AND(R1151&gt;=0.2,R1151&lt;0.3),0.2,IF(R1151&gt;0.3,0.3,)))),REFERENCIAS!$C:$D,2,0)*VLOOKUP($R$2,PONDERADORES!$A$11:$G$11,7,0)</f>
        <v>15</v>
      </c>
      <c r="AA1151" s="92"/>
      <c r="AB1151" s="95" t="e">
        <f t="shared" ca="1" si="67"/>
        <v>#REF!</v>
      </c>
      <c r="AC1151" s="23" t="e">
        <f ca="1">IF(AB1151&gt;REFERENCIAS!$C$62,REFERENCIAS!$B$62,IF(AND(AB1151&gt;=REFERENCIAS!$C$63,AB1151&lt;REFERENCIAS!$D$63),REFERENCIAS!$B$63,IF(AND(AB1151&gt;REFERENCIAS!$C$64,AB1151&lt;=REFERENCIAS!$D$64),REFERENCIAS!$B$64,IF(AND(AB1151&gt;=REFERENCIAS!$C$65,AB1151&lt;REFERENCIAS!$D$65),REFERENCIAS!$B$65, "Revisar"))))</f>
        <v>#REF!</v>
      </c>
      <c r="AD1151" s="94" t="e">
        <f ca="1">VLOOKUP(AC1151,REFERENCIAS!$B$62:$G$65,4,FALSE)</f>
        <v>#REF!</v>
      </c>
    </row>
    <row r="1152" spans="1:30" ht="17.25" x14ac:dyDescent="0.25">
      <c r="A1152" s="74"/>
      <c r="B1152" s="19"/>
      <c r="C1152" s="19"/>
      <c r="D1152" s="50"/>
      <c r="E1152" s="73"/>
      <c r="F1152" s="74"/>
      <c r="G1152" s="9"/>
      <c r="H1152" s="48"/>
      <c r="I1152" s="49">
        <f t="shared" ca="1" si="65"/>
        <v>2022</v>
      </c>
      <c r="J1152" s="22">
        <f t="shared" ca="1" si="64"/>
        <v>1</v>
      </c>
      <c r="K1152" s="19"/>
      <c r="L1152" s="73"/>
      <c r="M1152" s="74"/>
      <c r="N1152" s="19"/>
      <c r="O1152" s="73"/>
      <c r="P1152" s="82">
        <v>1</v>
      </c>
      <c r="Q1152" s="24">
        <v>1</v>
      </c>
      <c r="R1152" s="81">
        <f t="shared" si="66"/>
        <v>1</v>
      </c>
      <c r="S1152" s="87"/>
      <c r="T1152" s="19"/>
      <c r="U1152" s="25"/>
      <c r="V1152" s="25"/>
      <c r="W1152" s="81"/>
      <c r="X1152" s="91" t="e">
        <f ca="1">+VLOOKUP(#REF!,REFERENCIAS!$C:$D,2,0)*VLOOKUP(#REF!,PONDERADORES!A:P,IF(AND(INFORMACION!$T1152='REFERENCIAS RIESGO'!$C$36,INFORMACION!$F1152=REFERENCIAS!$C$24),16,IF(INFORMACION!$T1152='REFERENCIAS RIESGO'!$C$36,13,IF(INFORMACION!$F1152=REFERENCIAS!$C$24,10,7))),0)+VLOOKUP(K1152,REFERENCIAS!$C:$D,2,0)*VLOOKUP($K$2,PONDERADORES!A:P,IF(AND(INFORMACION!$T1152='REFERENCIAS RIESGO'!$C$36,INFORMACION!$F1152=REFERENCIAS!$C$24),16,IF(INFORMACION!$T1152='REFERENCIAS RIESGO'!$C$36,13,IF(INFORMACION!$F1152=REFERENCIAS!$C$24,10,7))),0)+VLOOKUP(L1152,REFERENCIAS!$C:$D,2,0)*VLOOKUP($L$2,PONDERADORES!A:P,IF(AND(INFORMACION!$T1152='REFERENCIAS RIESGO'!$C$36,INFORMACION!$F1152=REFERENCIAS!$C$24),16,IF(INFORMACION!$T1152='REFERENCIAS RIESGO'!$C$36,13,IF(INFORMACION!$F1152=REFERENCIAS!$C$24,10,7))),0)+VLOOKUP(F1152,REFERENCIAS!$C:$D,2,0)*VLOOKUP($F$2,PONDERADORES!A:P,IF(AND(INFORMACION!$T1152='REFERENCIAS RIESGO'!$C$36,INFORMACION!$F1152=REFERENCIAS!$C$24),16,IF(INFORMACION!$T1152='REFERENCIAS RIESGO'!$C$36,13,IF(INFORMACION!$F1152=REFERENCIAS!$C$24,10,7))),0)+VLOOKUP(T1152,REFERENCIAS!$C:$D,2,0)*VLOOKUP($T$2,PONDERADORES!A:P,IF(AND(INFORMACION!$T1152='REFERENCIAS RIESGO'!$C$36,INFORMACION!$F1152=REFERENCIAS!$C$24),16,IF(INFORMACION!$T1152='REFERENCIAS RIESGO'!$C$36,13,IF(INFORMACION!$F1152=REFERENCIAS!$C$24,10,7))),0)+VLOOKUP(IF(J1152&lt;=0.2,0.2,IF(AND(J1152&gt;0.2,J1152&lt;=0.4),0.4,IF(AND(J1152&gt;0.4,J1152&lt;=0.6),0.6,IF(AND(J1152&gt;0.6,J1152&lt;=0.8),0.8,IF(AND(J1152&gt;0.8,J1152&lt;=1),1))))),REFERENCIAS!$C:$D,2,0)*VLOOKUP($J$2,PONDERADORES!A:P,IF(AND(INFORMACION!$T1152='REFERENCIAS RIESGO'!$C$36,INFORMACION!$F1152=REFERENCIAS!$C$24),16,IF(INFORMACION!$T1152='REFERENCIAS RIESGO'!$C$36,13,IF(INFORMACION!$F1152=REFERENCIAS!$C$24,10,7))),0)</f>
        <v>#REF!</v>
      </c>
      <c r="Y1152" s="68">
        <f>+VLOOKUP(M1152,REFERENCIAS!$C:$D,2,0)*VLOOKUP($M$2,PONDERADORES!$A$7:$G$9,7,0)+VLOOKUP(N1152,REFERENCIAS!$C:$D,2,0)*VLOOKUP($N$2,PONDERADORES!$A$7:$G$9,7,0)+VLOOKUP(O1152,REFERENCIAS!$C:$D,2,0)*VLOOKUP($O$2,PONDERADORES!$A$7:$G$9,7,0)</f>
        <v>0.2</v>
      </c>
      <c r="Z1152" s="2">
        <f>+VLOOKUP(IF(R1152&lt;0.1,0,IF(AND(R1152&gt;=0.1,R1152&lt;0.2),0.1,IF(AND(R1152&gt;=0.2,R1152&lt;0.3),0.2,IF(R1152&gt;0.3,0.3,)))),REFERENCIAS!$C:$D,2,0)*VLOOKUP($R$2,PONDERADORES!$A$11:$G$11,7,0)</f>
        <v>15</v>
      </c>
      <c r="AA1152" s="92"/>
      <c r="AB1152" s="95" t="e">
        <f t="shared" ca="1" si="67"/>
        <v>#REF!</v>
      </c>
      <c r="AC1152" s="23" t="e">
        <f ca="1">IF(AB1152&gt;REFERENCIAS!$C$62,REFERENCIAS!$B$62,IF(AND(AB1152&gt;=REFERENCIAS!$C$63,AB1152&lt;REFERENCIAS!$D$63),REFERENCIAS!$B$63,IF(AND(AB1152&gt;REFERENCIAS!$C$64,AB1152&lt;=REFERENCIAS!$D$64),REFERENCIAS!$B$64,IF(AND(AB1152&gt;=REFERENCIAS!$C$65,AB1152&lt;REFERENCIAS!$D$65),REFERENCIAS!$B$65, "Revisar"))))</f>
        <v>#REF!</v>
      </c>
      <c r="AD1152" s="94" t="e">
        <f ca="1">VLOOKUP(AC1152,REFERENCIAS!$B$62:$G$65,4,FALSE)</f>
        <v>#REF!</v>
      </c>
    </row>
    <row r="1153" spans="1:30" ht="17.25" x14ac:dyDescent="0.25">
      <c r="A1153" s="74"/>
      <c r="B1153" s="19"/>
      <c r="C1153" s="19"/>
      <c r="D1153" s="50"/>
      <c r="E1153" s="73"/>
      <c r="F1153" s="74"/>
      <c r="G1153" s="9"/>
      <c r="H1153" s="48"/>
      <c r="I1153" s="49">
        <f t="shared" ca="1" si="65"/>
        <v>2022</v>
      </c>
      <c r="J1153" s="22">
        <f t="shared" ca="1" si="64"/>
        <v>1</v>
      </c>
      <c r="K1153" s="19"/>
      <c r="L1153" s="73"/>
      <c r="M1153" s="74"/>
      <c r="N1153" s="19"/>
      <c r="O1153" s="73"/>
      <c r="P1153" s="82">
        <v>1</v>
      </c>
      <c r="Q1153" s="24">
        <v>1</v>
      </c>
      <c r="R1153" s="81">
        <f t="shared" si="66"/>
        <v>1</v>
      </c>
      <c r="S1153" s="87"/>
      <c r="T1153" s="19"/>
      <c r="U1153" s="25"/>
      <c r="V1153" s="25"/>
      <c r="W1153" s="81"/>
      <c r="X1153" s="91" t="e">
        <f ca="1">+VLOOKUP(#REF!,REFERENCIAS!$C:$D,2,0)*VLOOKUP(#REF!,PONDERADORES!A:P,IF(AND(INFORMACION!$T1153='REFERENCIAS RIESGO'!$C$36,INFORMACION!$F1153=REFERENCIAS!$C$24),16,IF(INFORMACION!$T1153='REFERENCIAS RIESGO'!$C$36,13,IF(INFORMACION!$F1153=REFERENCIAS!$C$24,10,7))),0)+VLOOKUP(K1153,REFERENCIAS!$C:$D,2,0)*VLOOKUP($K$2,PONDERADORES!A:P,IF(AND(INFORMACION!$T1153='REFERENCIAS RIESGO'!$C$36,INFORMACION!$F1153=REFERENCIAS!$C$24),16,IF(INFORMACION!$T1153='REFERENCIAS RIESGO'!$C$36,13,IF(INFORMACION!$F1153=REFERENCIAS!$C$24,10,7))),0)+VLOOKUP(L1153,REFERENCIAS!$C:$D,2,0)*VLOOKUP($L$2,PONDERADORES!A:P,IF(AND(INFORMACION!$T1153='REFERENCIAS RIESGO'!$C$36,INFORMACION!$F1153=REFERENCIAS!$C$24),16,IF(INFORMACION!$T1153='REFERENCIAS RIESGO'!$C$36,13,IF(INFORMACION!$F1153=REFERENCIAS!$C$24,10,7))),0)+VLOOKUP(F1153,REFERENCIAS!$C:$D,2,0)*VLOOKUP($F$2,PONDERADORES!A:P,IF(AND(INFORMACION!$T1153='REFERENCIAS RIESGO'!$C$36,INFORMACION!$F1153=REFERENCIAS!$C$24),16,IF(INFORMACION!$T1153='REFERENCIAS RIESGO'!$C$36,13,IF(INFORMACION!$F1153=REFERENCIAS!$C$24,10,7))),0)+VLOOKUP(T1153,REFERENCIAS!$C:$D,2,0)*VLOOKUP($T$2,PONDERADORES!A:P,IF(AND(INFORMACION!$T1153='REFERENCIAS RIESGO'!$C$36,INFORMACION!$F1153=REFERENCIAS!$C$24),16,IF(INFORMACION!$T1153='REFERENCIAS RIESGO'!$C$36,13,IF(INFORMACION!$F1153=REFERENCIAS!$C$24,10,7))),0)+VLOOKUP(IF(J1153&lt;=0.2,0.2,IF(AND(J1153&gt;0.2,J1153&lt;=0.4),0.4,IF(AND(J1153&gt;0.4,J1153&lt;=0.6),0.6,IF(AND(J1153&gt;0.6,J1153&lt;=0.8),0.8,IF(AND(J1153&gt;0.8,J1153&lt;=1),1))))),REFERENCIAS!$C:$D,2,0)*VLOOKUP($J$2,PONDERADORES!A:P,IF(AND(INFORMACION!$T1153='REFERENCIAS RIESGO'!$C$36,INFORMACION!$F1153=REFERENCIAS!$C$24),16,IF(INFORMACION!$T1153='REFERENCIAS RIESGO'!$C$36,13,IF(INFORMACION!$F1153=REFERENCIAS!$C$24,10,7))),0)</f>
        <v>#REF!</v>
      </c>
      <c r="Y1153" s="68">
        <f>+VLOOKUP(M1153,REFERENCIAS!$C:$D,2,0)*VLOOKUP($M$2,PONDERADORES!$A$7:$G$9,7,0)+VLOOKUP(N1153,REFERENCIAS!$C:$D,2,0)*VLOOKUP($N$2,PONDERADORES!$A$7:$G$9,7,0)+VLOOKUP(O1153,REFERENCIAS!$C:$D,2,0)*VLOOKUP($O$2,PONDERADORES!$A$7:$G$9,7,0)</f>
        <v>0.2</v>
      </c>
      <c r="Z1153" s="2">
        <f>+VLOOKUP(IF(R1153&lt;0.1,0,IF(AND(R1153&gt;=0.1,R1153&lt;0.2),0.1,IF(AND(R1153&gt;=0.2,R1153&lt;0.3),0.2,IF(R1153&gt;0.3,0.3,)))),REFERENCIAS!$C:$D,2,0)*VLOOKUP($R$2,PONDERADORES!$A$11:$G$11,7,0)</f>
        <v>15</v>
      </c>
      <c r="AA1153" s="92"/>
      <c r="AB1153" s="95" t="e">
        <f t="shared" ca="1" si="67"/>
        <v>#REF!</v>
      </c>
      <c r="AC1153" s="23" t="e">
        <f ca="1">IF(AB1153&gt;REFERENCIAS!$C$62,REFERENCIAS!$B$62,IF(AND(AB1153&gt;=REFERENCIAS!$C$63,AB1153&lt;REFERENCIAS!$D$63),REFERENCIAS!$B$63,IF(AND(AB1153&gt;REFERENCIAS!$C$64,AB1153&lt;=REFERENCIAS!$D$64),REFERENCIAS!$B$64,IF(AND(AB1153&gt;=REFERENCIAS!$C$65,AB1153&lt;REFERENCIAS!$D$65),REFERENCIAS!$B$65, "Revisar"))))</f>
        <v>#REF!</v>
      </c>
      <c r="AD1153" s="94" t="e">
        <f ca="1">VLOOKUP(AC1153,REFERENCIAS!$B$62:$G$65,4,FALSE)</f>
        <v>#REF!</v>
      </c>
    </row>
    <row r="1154" spans="1:30" ht="17.25" x14ac:dyDescent="0.25">
      <c r="A1154" s="74"/>
      <c r="B1154" s="19"/>
      <c r="C1154" s="19"/>
      <c r="D1154" s="50"/>
      <c r="E1154" s="73"/>
      <c r="F1154" s="74"/>
      <c r="G1154" s="9"/>
      <c r="H1154" s="48"/>
      <c r="I1154" s="49">
        <f t="shared" ca="1" si="65"/>
        <v>2022</v>
      </c>
      <c r="J1154" s="22">
        <f t="shared" ca="1" si="64"/>
        <v>1</v>
      </c>
      <c r="K1154" s="19"/>
      <c r="L1154" s="73"/>
      <c r="M1154" s="74"/>
      <c r="N1154" s="19"/>
      <c r="O1154" s="73"/>
      <c r="P1154" s="82">
        <v>1</v>
      </c>
      <c r="Q1154" s="24">
        <v>1</v>
      </c>
      <c r="R1154" s="81">
        <f t="shared" si="66"/>
        <v>1</v>
      </c>
      <c r="S1154" s="87"/>
      <c r="T1154" s="19"/>
      <c r="U1154" s="25"/>
      <c r="V1154" s="25"/>
      <c r="W1154" s="81"/>
      <c r="X1154" s="91" t="e">
        <f ca="1">+VLOOKUP(#REF!,REFERENCIAS!$C:$D,2,0)*VLOOKUP(#REF!,PONDERADORES!A:P,IF(AND(INFORMACION!$T1154='REFERENCIAS RIESGO'!$C$36,INFORMACION!$F1154=REFERENCIAS!$C$24),16,IF(INFORMACION!$T1154='REFERENCIAS RIESGO'!$C$36,13,IF(INFORMACION!$F1154=REFERENCIAS!$C$24,10,7))),0)+VLOOKUP(K1154,REFERENCIAS!$C:$D,2,0)*VLOOKUP($K$2,PONDERADORES!A:P,IF(AND(INFORMACION!$T1154='REFERENCIAS RIESGO'!$C$36,INFORMACION!$F1154=REFERENCIAS!$C$24),16,IF(INFORMACION!$T1154='REFERENCIAS RIESGO'!$C$36,13,IF(INFORMACION!$F1154=REFERENCIAS!$C$24,10,7))),0)+VLOOKUP(L1154,REFERENCIAS!$C:$D,2,0)*VLOOKUP($L$2,PONDERADORES!A:P,IF(AND(INFORMACION!$T1154='REFERENCIAS RIESGO'!$C$36,INFORMACION!$F1154=REFERENCIAS!$C$24),16,IF(INFORMACION!$T1154='REFERENCIAS RIESGO'!$C$36,13,IF(INFORMACION!$F1154=REFERENCIAS!$C$24,10,7))),0)+VLOOKUP(F1154,REFERENCIAS!$C:$D,2,0)*VLOOKUP($F$2,PONDERADORES!A:P,IF(AND(INFORMACION!$T1154='REFERENCIAS RIESGO'!$C$36,INFORMACION!$F1154=REFERENCIAS!$C$24),16,IF(INFORMACION!$T1154='REFERENCIAS RIESGO'!$C$36,13,IF(INFORMACION!$F1154=REFERENCIAS!$C$24,10,7))),0)+VLOOKUP(T1154,REFERENCIAS!$C:$D,2,0)*VLOOKUP($T$2,PONDERADORES!A:P,IF(AND(INFORMACION!$T1154='REFERENCIAS RIESGO'!$C$36,INFORMACION!$F1154=REFERENCIAS!$C$24),16,IF(INFORMACION!$T1154='REFERENCIAS RIESGO'!$C$36,13,IF(INFORMACION!$F1154=REFERENCIAS!$C$24,10,7))),0)+VLOOKUP(IF(J1154&lt;=0.2,0.2,IF(AND(J1154&gt;0.2,J1154&lt;=0.4),0.4,IF(AND(J1154&gt;0.4,J1154&lt;=0.6),0.6,IF(AND(J1154&gt;0.6,J1154&lt;=0.8),0.8,IF(AND(J1154&gt;0.8,J1154&lt;=1),1))))),REFERENCIAS!$C:$D,2,0)*VLOOKUP($J$2,PONDERADORES!A:P,IF(AND(INFORMACION!$T1154='REFERENCIAS RIESGO'!$C$36,INFORMACION!$F1154=REFERENCIAS!$C$24),16,IF(INFORMACION!$T1154='REFERENCIAS RIESGO'!$C$36,13,IF(INFORMACION!$F1154=REFERENCIAS!$C$24,10,7))),0)</f>
        <v>#REF!</v>
      </c>
      <c r="Y1154" s="68">
        <f>+VLOOKUP(M1154,REFERENCIAS!$C:$D,2,0)*VLOOKUP($M$2,PONDERADORES!$A$7:$G$9,7,0)+VLOOKUP(N1154,REFERENCIAS!$C:$D,2,0)*VLOOKUP($N$2,PONDERADORES!$A$7:$G$9,7,0)+VLOOKUP(O1154,REFERENCIAS!$C:$D,2,0)*VLOOKUP($O$2,PONDERADORES!$A$7:$G$9,7,0)</f>
        <v>0.2</v>
      </c>
      <c r="Z1154" s="2">
        <f>+VLOOKUP(IF(R1154&lt;0.1,0,IF(AND(R1154&gt;=0.1,R1154&lt;0.2),0.1,IF(AND(R1154&gt;=0.2,R1154&lt;0.3),0.2,IF(R1154&gt;0.3,0.3,)))),REFERENCIAS!$C:$D,2,0)*VLOOKUP($R$2,PONDERADORES!$A$11:$G$11,7,0)</f>
        <v>15</v>
      </c>
      <c r="AA1154" s="92"/>
      <c r="AB1154" s="95" t="e">
        <f t="shared" ca="1" si="67"/>
        <v>#REF!</v>
      </c>
      <c r="AC1154" s="23" t="e">
        <f ca="1">IF(AB1154&gt;REFERENCIAS!$C$62,REFERENCIAS!$B$62,IF(AND(AB1154&gt;=REFERENCIAS!$C$63,AB1154&lt;REFERENCIAS!$D$63),REFERENCIAS!$B$63,IF(AND(AB1154&gt;REFERENCIAS!$C$64,AB1154&lt;=REFERENCIAS!$D$64),REFERENCIAS!$B$64,IF(AND(AB1154&gt;=REFERENCIAS!$C$65,AB1154&lt;REFERENCIAS!$D$65),REFERENCIAS!$B$65, "Revisar"))))</f>
        <v>#REF!</v>
      </c>
      <c r="AD1154" s="94" t="e">
        <f ca="1">VLOOKUP(AC1154,REFERENCIAS!$B$62:$G$65,4,FALSE)</f>
        <v>#REF!</v>
      </c>
    </row>
    <row r="1155" spans="1:30" ht="17.25" x14ac:dyDescent="0.25">
      <c r="A1155" s="74"/>
      <c r="B1155" s="19"/>
      <c r="C1155" s="19"/>
      <c r="D1155" s="50"/>
      <c r="E1155" s="73"/>
      <c r="F1155" s="74"/>
      <c r="G1155" s="9"/>
      <c r="H1155" s="48"/>
      <c r="I1155" s="49">
        <f t="shared" ca="1" si="65"/>
        <v>2022</v>
      </c>
      <c r="J1155" s="22">
        <f t="shared" ca="1" si="64"/>
        <v>1</v>
      </c>
      <c r="K1155" s="19"/>
      <c r="L1155" s="73"/>
      <c r="M1155" s="74"/>
      <c r="N1155" s="19"/>
      <c r="O1155" s="73"/>
      <c r="P1155" s="82">
        <v>1</v>
      </c>
      <c r="Q1155" s="24">
        <v>1</v>
      </c>
      <c r="R1155" s="81">
        <f t="shared" si="66"/>
        <v>1</v>
      </c>
      <c r="S1155" s="87"/>
      <c r="T1155" s="19"/>
      <c r="U1155" s="25"/>
      <c r="V1155" s="25"/>
      <c r="W1155" s="81"/>
      <c r="X1155" s="91" t="e">
        <f ca="1">+VLOOKUP(#REF!,REFERENCIAS!$C:$D,2,0)*VLOOKUP(#REF!,PONDERADORES!A:P,IF(AND(INFORMACION!$T1155='REFERENCIAS RIESGO'!$C$36,INFORMACION!$F1155=REFERENCIAS!$C$24),16,IF(INFORMACION!$T1155='REFERENCIAS RIESGO'!$C$36,13,IF(INFORMACION!$F1155=REFERENCIAS!$C$24,10,7))),0)+VLOOKUP(K1155,REFERENCIAS!$C:$D,2,0)*VLOOKUP($K$2,PONDERADORES!A:P,IF(AND(INFORMACION!$T1155='REFERENCIAS RIESGO'!$C$36,INFORMACION!$F1155=REFERENCIAS!$C$24),16,IF(INFORMACION!$T1155='REFERENCIAS RIESGO'!$C$36,13,IF(INFORMACION!$F1155=REFERENCIAS!$C$24,10,7))),0)+VLOOKUP(L1155,REFERENCIAS!$C:$D,2,0)*VLOOKUP($L$2,PONDERADORES!A:P,IF(AND(INFORMACION!$T1155='REFERENCIAS RIESGO'!$C$36,INFORMACION!$F1155=REFERENCIAS!$C$24),16,IF(INFORMACION!$T1155='REFERENCIAS RIESGO'!$C$36,13,IF(INFORMACION!$F1155=REFERENCIAS!$C$24,10,7))),0)+VLOOKUP(F1155,REFERENCIAS!$C:$D,2,0)*VLOOKUP($F$2,PONDERADORES!A:P,IF(AND(INFORMACION!$T1155='REFERENCIAS RIESGO'!$C$36,INFORMACION!$F1155=REFERENCIAS!$C$24),16,IF(INFORMACION!$T1155='REFERENCIAS RIESGO'!$C$36,13,IF(INFORMACION!$F1155=REFERENCIAS!$C$24,10,7))),0)+VLOOKUP(T1155,REFERENCIAS!$C:$D,2,0)*VLOOKUP($T$2,PONDERADORES!A:P,IF(AND(INFORMACION!$T1155='REFERENCIAS RIESGO'!$C$36,INFORMACION!$F1155=REFERENCIAS!$C$24),16,IF(INFORMACION!$T1155='REFERENCIAS RIESGO'!$C$36,13,IF(INFORMACION!$F1155=REFERENCIAS!$C$24,10,7))),0)+VLOOKUP(IF(J1155&lt;=0.2,0.2,IF(AND(J1155&gt;0.2,J1155&lt;=0.4),0.4,IF(AND(J1155&gt;0.4,J1155&lt;=0.6),0.6,IF(AND(J1155&gt;0.6,J1155&lt;=0.8),0.8,IF(AND(J1155&gt;0.8,J1155&lt;=1),1))))),REFERENCIAS!$C:$D,2,0)*VLOOKUP($J$2,PONDERADORES!A:P,IF(AND(INFORMACION!$T1155='REFERENCIAS RIESGO'!$C$36,INFORMACION!$F1155=REFERENCIAS!$C$24),16,IF(INFORMACION!$T1155='REFERENCIAS RIESGO'!$C$36,13,IF(INFORMACION!$F1155=REFERENCIAS!$C$24,10,7))),0)</f>
        <v>#REF!</v>
      </c>
      <c r="Y1155" s="68">
        <f>+VLOOKUP(M1155,REFERENCIAS!$C:$D,2,0)*VLOOKUP($M$2,PONDERADORES!$A$7:$G$9,7,0)+VLOOKUP(N1155,REFERENCIAS!$C:$D,2,0)*VLOOKUP($N$2,PONDERADORES!$A$7:$G$9,7,0)+VLOOKUP(O1155,REFERENCIAS!$C:$D,2,0)*VLOOKUP($O$2,PONDERADORES!$A$7:$G$9,7,0)</f>
        <v>0.2</v>
      </c>
      <c r="Z1155" s="2">
        <f>+VLOOKUP(IF(R1155&lt;0.1,0,IF(AND(R1155&gt;=0.1,R1155&lt;0.2),0.1,IF(AND(R1155&gt;=0.2,R1155&lt;0.3),0.2,IF(R1155&gt;0.3,0.3,)))),REFERENCIAS!$C:$D,2,0)*VLOOKUP($R$2,PONDERADORES!$A$11:$G$11,7,0)</f>
        <v>15</v>
      </c>
      <c r="AA1155" s="92"/>
      <c r="AB1155" s="95" t="e">
        <f t="shared" ca="1" si="67"/>
        <v>#REF!</v>
      </c>
      <c r="AC1155" s="23" t="e">
        <f ca="1">IF(AB1155&gt;REFERENCIAS!$C$62,REFERENCIAS!$B$62,IF(AND(AB1155&gt;=REFERENCIAS!$C$63,AB1155&lt;REFERENCIAS!$D$63),REFERENCIAS!$B$63,IF(AND(AB1155&gt;REFERENCIAS!$C$64,AB1155&lt;=REFERENCIAS!$D$64),REFERENCIAS!$B$64,IF(AND(AB1155&gt;=REFERENCIAS!$C$65,AB1155&lt;REFERENCIAS!$D$65),REFERENCIAS!$B$65, "Revisar"))))</f>
        <v>#REF!</v>
      </c>
      <c r="AD1155" s="94" t="e">
        <f ca="1">VLOOKUP(AC1155,REFERENCIAS!$B$62:$G$65,4,FALSE)</f>
        <v>#REF!</v>
      </c>
    </row>
    <row r="1156" spans="1:30" ht="17.25" x14ac:dyDescent="0.25">
      <c r="A1156" s="74"/>
      <c r="B1156" s="19"/>
      <c r="C1156" s="19"/>
      <c r="D1156" s="50"/>
      <c r="E1156" s="73"/>
      <c r="F1156" s="74"/>
      <c r="G1156" s="9"/>
      <c r="H1156" s="48"/>
      <c r="I1156" s="49">
        <f t="shared" ca="1" si="65"/>
        <v>2022</v>
      </c>
      <c r="J1156" s="22">
        <f t="shared" ref="J1156:J1219" ca="1" si="68">IF(I1156&gt;G1156,1,I1156/G1156)</f>
        <v>1</v>
      </c>
      <c r="K1156" s="19"/>
      <c r="L1156" s="73"/>
      <c r="M1156" s="74"/>
      <c r="N1156" s="19"/>
      <c r="O1156" s="73"/>
      <c r="P1156" s="82">
        <v>1</v>
      </c>
      <c r="Q1156" s="24">
        <v>1</v>
      </c>
      <c r="R1156" s="81">
        <f t="shared" si="66"/>
        <v>1</v>
      </c>
      <c r="S1156" s="87"/>
      <c r="T1156" s="19"/>
      <c r="U1156" s="25"/>
      <c r="V1156" s="25"/>
      <c r="W1156" s="81"/>
      <c r="X1156" s="91" t="e">
        <f ca="1">+VLOOKUP(#REF!,REFERENCIAS!$C:$D,2,0)*VLOOKUP(#REF!,PONDERADORES!A:P,IF(AND(INFORMACION!$T1156='REFERENCIAS RIESGO'!$C$36,INFORMACION!$F1156=REFERENCIAS!$C$24),16,IF(INFORMACION!$T1156='REFERENCIAS RIESGO'!$C$36,13,IF(INFORMACION!$F1156=REFERENCIAS!$C$24,10,7))),0)+VLOOKUP(K1156,REFERENCIAS!$C:$D,2,0)*VLOOKUP($K$2,PONDERADORES!A:P,IF(AND(INFORMACION!$T1156='REFERENCIAS RIESGO'!$C$36,INFORMACION!$F1156=REFERENCIAS!$C$24),16,IF(INFORMACION!$T1156='REFERENCIAS RIESGO'!$C$36,13,IF(INFORMACION!$F1156=REFERENCIAS!$C$24,10,7))),0)+VLOOKUP(L1156,REFERENCIAS!$C:$D,2,0)*VLOOKUP($L$2,PONDERADORES!A:P,IF(AND(INFORMACION!$T1156='REFERENCIAS RIESGO'!$C$36,INFORMACION!$F1156=REFERENCIAS!$C$24),16,IF(INFORMACION!$T1156='REFERENCIAS RIESGO'!$C$36,13,IF(INFORMACION!$F1156=REFERENCIAS!$C$24,10,7))),0)+VLOOKUP(F1156,REFERENCIAS!$C:$D,2,0)*VLOOKUP($F$2,PONDERADORES!A:P,IF(AND(INFORMACION!$T1156='REFERENCIAS RIESGO'!$C$36,INFORMACION!$F1156=REFERENCIAS!$C$24),16,IF(INFORMACION!$T1156='REFERENCIAS RIESGO'!$C$36,13,IF(INFORMACION!$F1156=REFERENCIAS!$C$24,10,7))),0)+VLOOKUP(T1156,REFERENCIAS!$C:$D,2,0)*VLOOKUP($T$2,PONDERADORES!A:P,IF(AND(INFORMACION!$T1156='REFERENCIAS RIESGO'!$C$36,INFORMACION!$F1156=REFERENCIAS!$C$24),16,IF(INFORMACION!$T1156='REFERENCIAS RIESGO'!$C$36,13,IF(INFORMACION!$F1156=REFERENCIAS!$C$24,10,7))),0)+VLOOKUP(IF(J1156&lt;=0.2,0.2,IF(AND(J1156&gt;0.2,J1156&lt;=0.4),0.4,IF(AND(J1156&gt;0.4,J1156&lt;=0.6),0.6,IF(AND(J1156&gt;0.6,J1156&lt;=0.8),0.8,IF(AND(J1156&gt;0.8,J1156&lt;=1),1))))),REFERENCIAS!$C:$D,2,0)*VLOOKUP($J$2,PONDERADORES!A:P,IF(AND(INFORMACION!$T1156='REFERENCIAS RIESGO'!$C$36,INFORMACION!$F1156=REFERENCIAS!$C$24),16,IF(INFORMACION!$T1156='REFERENCIAS RIESGO'!$C$36,13,IF(INFORMACION!$F1156=REFERENCIAS!$C$24,10,7))),0)</f>
        <v>#REF!</v>
      </c>
      <c r="Y1156" s="68">
        <f>+VLOOKUP(M1156,REFERENCIAS!$C:$D,2,0)*VLOOKUP($M$2,PONDERADORES!$A$7:$G$9,7,0)+VLOOKUP(N1156,REFERENCIAS!$C:$D,2,0)*VLOOKUP($N$2,PONDERADORES!$A$7:$G$9,7,0)+VLOOKUP(O1156,REFERENCIAS!$C:$D,2,0)*VLOOKUP($O$2,PONDERADORES!$A$7:$G$9,7,0)</f>
        <v>0.2</v>
      </c>
      <c r="Z1156" s="2">
        <f>+VLOOKUP(IF(R1156&lt;0.1,0,IF(AND(R1156&gt;=0.1,R1156&lt;0.2),0.1,IF(AND(R1156&gt;=0.2,R1156&lt;0.3),0.2,IF(R1156&gt;0.3,0.3,)))),REFERENCIAS!$C:$D,2,0)*VLOOKUP($R$2,PONDERADORES!$A$11:$G$11,7,0)</f>
        <v>15</v>
      </c>
      <c r="AA1156" s="92"/>
      <c r="AB1156" s="95" t="e">
        <f t="shared" ca="1" si="67"/>
        <v>#REF!</v>
      </c>
      <c r="AC1156" s="23" t="e">
        <f ca="1">IF(AB1156&gt;REFERENCIAS!$C$62,REFERENCIAS!$B$62,IF(AND(AB1156&gt;=REFERENCIAS!$C$63,AB1156&lt;REFERENCIAS!$D$63),REFERENCIAS!$B$63,IF(AND(AB1156&gt;REFERENCIAS!$C$64,AB1156&lt;=REFERENCIAS!$D$64),REFERENCIAS!$B$64,IF(AND(AB1156&gt;=REFERENCIAS!$C$65,AB1156&lt;REFERENCIAS!$D$65),REFERENCIAS!$B$65, "Revisar"))))</f>
        <v>#REF!</v>
      </c>
      <c r="AD1156" s="94" t="e">
        <f ca="1">VLOOKUP(AC1156,REFERENCIAS!$B$62:$G$65,4,FALSE)</f>
        <v>#REF!</v>
      </c>
    </row>
    <row r="1157" spans="1:30" ht="17.25" x14ac:dyDescent="0.25">
      <c r="A1157" s="74"/>
      <c r="B1157" s="19"/>
      <c r="C1157" s="19"/>
      <c r="D1157" s="50"/>
      <c r="E1157" s="73"/>
      <c r="F1157" s="74"/>
      <c r="G1157" s="9"/>
      <c r="H1157" s="48"/>
      <c r="I1157" s="49">
        <f t="shared" ref="I1157:I1220" ca="1" si="69">(YEAR(NOW())-H1157)</f>
        <v>2022</v>
      </c>
      <c r="J1157" s="22">
        <f t="shared" ca="1" si="68"/>
        <v>1</v>
      </c>
      <c r="K1157" s="19"/>
      <c r="L1157" s="73"/>
      <c r="M1157" s="74"/>
      <c r="N1157" s="19"/>
      <c r="O1157" s="73"/>
      <c r="P1157" s="82">
        <v>1</v>
      </c>
      <c r="Q1157" s="24">
        <v>1</v>
      </c>
      <c r="R1157" s="81">
        <f t="shared" si="66"/>
        <v>1</v>
      </c>
      <c r="S1157" s="87"/>
      <c r="T1157" s="19"/>
      <c r="U1157" s="25"/>
      <c r="V1157" s="25"/>
      <c r="W1157" s="81"/>
      <c r="X1157" s="91" t="e">
        <f ca="1">+VLOOKUP(#REF!,REFERENCIAS!$C:$D,2,0)*VLOOKUP(#REF!,PONDERADORES!A:P,IF(AND(INFORMACION!$T1157='REFERENCIAS RIESGO'!$C$36,INFORMACION!$F1157=REFERENCIAS!$C$24),16,IF(INFORMACION!$T1157='REFERENCIAS RIESGO'!$C$36,13,IF(INFORMACION!$F1157=REFERENCIAS!$C$24,10,7))),0)+VLOOKUP(K1157,REFERENCIAS!$C:$D,2,0)*VLOOKUP($K$2,PONDERADORES!A:P,IF(AND(INFORMACION!$T1157='REFERENCIAS RIESGO'!$C$36,INFORMACION!$F1157=REFERENCIAS!$C$24),16,IF(INFORMACION!$T1157='REFERENCIAS RIESGO'!$C$36,13,IF(INFORMACION!$F1157=REFERENCIAS!$C$24,10,7))),0)+VLOOKUP(L1157,REFERENCIAS!$C:$D,2,0)*VLOOKUP($L$2,PONDERADORES!A:P,IF(AND(INFORMACION!$T1157='REFERENCIAS RIESGO'!$C$36,INFORMACION!$F1157=REFERENCIAS!$C$24),16,IF(INFORMACION!$T1157='REFERENCIAS RIESGO'!$C$36,13,IF(INFORMACION!$F1157=REFERENCIAS!$C$24,10,7))),0)+VLOOKUP(F1157,REFERENCIAS!$C:$D,2,0)*VLOOKUP($F$2,PONDERADORES!A:P,IF(AND(INFORMACION!$T1157='REFERENCIAS RIESGO'!$C$36,INFORMACION!$F1157=REFERENCIAS!$C$24),16,IF(INFORMACION!$T1157='REFERENCIAS RIESGO'!$C$36,13,IF(INFORMACION!$F1157=REFERENCIAS!$C$24,10,7))),0)+VLOOKUP(T1157,REFERENCIAS!$C:$D,2,0)*VLOOKUP($T$2,PONDERADORES!A:P,IF(AND(INFORMACION!$T1157='REFERENCIAS RIESGO'!$C$36,INFORMACION!$F1157=REFERENCIAS!$C$24),16,IF(INFORMACION!$T1157='REFERENCIAS RIESGO'!$C$36,13,IF(INFORMACION!$F1157=REFERENCIAS!$C$24,10,7))),0)+VLOOKUP(IF(J1157&lt;=0.2,0.2,IF(AND(J1157&gt;0.2,J1157&lt;=0.4),0.4,IF(AND(J1157&gt;0.4,J1157&lt;=0.6),0.6,IF(AND(J1157&gt;0.6,J1157&lt;=0.8),0.8,IF(AND(J1157&gt;0.8,J1157&lt;=1),1))))),REFERENCIAS!$C:$D,2,0)*VLOOKUP($J$2,PONDERADORES!A:P,IF(AND(INFORMACION!$T1157='REFERENCIAS RIESGO'!$C$36,INFORMACION!$F1157=REFERENCIAS!$C$24),16,IF(INFORMACION!$T1157='REFERENCIAS RIESGO'!$C$36,13,IF(INFORMACION!$F1157=REFERENCIAS!$C$24,10,7))),0)</f>
        <v>#REF!</v>
      </c>
      <c r="Y1157" s="68">
        <f>+VLOOKUP(M1157,REFERENCIAS!$C:$D,2,0)*VLOOKUP($M$2,PONDERADORES!$A$7:$G$9,7,0)+VLOOKUP(N1157,REFERENCIAS!$C:$D,2,0)*VLOOKUP($N$2,PONDERADORES!$A$7:$G$9,7,0)+VLOOKUP(O1157,REFERENCIAS!$C:$D,2,0)*VLOOKUP($O$2,PONDERADORES!$A$7:$G$9,7,0)</f>
        <v>0.2</v>
      </c>
      <c r="Z1157" s="2">
        <f>+VLOOKUP(IF(R1157&lt;0.1,0,IF(AND(R1157&gt;=0.1,R1157&lt;0.2),0.1,IF(AND(R1157&gt;=0.2,R1157&lt;0.3),0.2,IF(R1157&gt;0.3,0.3,)))),REFERENCIAS!$C:$D,2,0)*VLOOKUP($R$2,PONDERADORES!$A$11:$G$11,7,0)</f>
        <v>15</v>
      </c>
      <c r="AA1157" s="92"/>
      <c r="AB1157" s="95" t="e">
        <f t="shared" ca="1" si="67"/>
        <v>#REF!</v>
      </c>
      <c r="AC1157" s="23" t="e">
        <f ca="1">IF(AB1157&gt;REFERENCIAS!$C$62,REFERENCIAS!$B$62,IF(AND(AB1157&gt;=REFERENCIAS!$C$63,AB1157&lt;REFERENCIAS!$D$63),REFERENCIAS!$B$63,IF(AND(AB1157&gt;REFERENCIAS!$C$64,AB1157&lt;=REFERENCIAS!$D$64),REFERENCIAS!$B$64,IF(AND(AB1157&gt;=REFERENCIAS!$C$65,AB1157&lt;REFERENCIAS!$D$65),REFERENCIAS!$B$65, "Revisar"))))</f>
        <v>#REF!</v>
      </c>
      <c r="AD1157" s="94" t="e">
        <f ca="1">VLOOKUP(AC1157,REFERENCIAS!$B$62:$G$65,4,FALSE)</f>
        <v>#REF!</v>
      </c>
    </row>
    <row r="1158" spans="1:30" ht="17.25" x14ac:dyDescent="0.25">
      <c r="A1158" s="74"/>
      <c r="B1158" s="19"/>
      <c r="C1158" s="19"/>
      <c r="D1158" s="50"/>
      <c r="E1158" s="73"/>
      <c r="F1158" s="74"/>
      <c r="G1158" s="9"/>
      <c r="H1158" s="48"/>
      <c r="I1158" s="49">
        <f t="shared" ca="1" si="69"/>
        <v>2022</v>
      </c>
      <c r="J1158" s="22">
        <f t="shared" ca="1" si="68"/>
        <v>1</v>
      </c>
      <c r="K1158" s="19"/>
      <c r="L1158" s="73"/>
      <c r="M1158" s="74"/>
      <c r="N1158" s="19"/>
      <c r="O1158" s="73"/>
      <c r="P1158" s="82">
        <v>1</v>
      </c>
      <c r="Q1158" s="24">
        <v>1</v>
      </c>
      <c r="R1158" s="81">
        <f t="shared" ref="R1158:R1221" si="70">+Q1158/P1158</f>
        <v>1</v>
      </c>
      <c r="S1158" s="87"/>
      <c r="T1158" s="19"/>
      <c r="U1158" s="25"/>
      <c r="V1158" s="25"/>
      <c r="W1158" s="81"/>
      <c r="X1158" s="91" t="e">
        <f ca="1">+VLOOKUP(#REF!,REFERENCIAS!$C:$D,2,0)*VLOOKUP(#REF!,PONDERADORES!A:P,IF(AND(INFORMACION!$T1158='REFERENCIAS RIESGO'!$C$36,INFORMACION!$F1158=REFERENCIAS!$C$24),16,IF(INFORMACION!$T1158='REFERENCIAS RIESGO'!$C$36,13,IF(INFORMACION!$F1158=REFERENCIAS!$C$24,10,7))),0)+VLOOKUP(K1158,REFERENCIAS!$C:$D,2,0)*VLOOKUP($K$2,PONDERADORES!A:P,IF(AND(INFORMACION!$T1158='REFERENCIAS RIESGO'!$C$36,INFORMACION!$F1158=REFERENCIAS!$C$24),16,IF(INFORMACION!$T1158='REFERENCIAS RIESGO'!$C$36,13,IF(INFORMACION!$F1158=REFERENCIAS!$C$24,10,7))),0)+VLOOKUP(L1158,REFERENCIAS!$C:$D,2,0)*VLOOKUP($L$2,PONDERADORES!A:P,IF(AND(INFORMACION!$T1158='REFERENCIAS RIESGO'!$C$36,INFORMACION!$F1158=REFERENCIAS!$C$24),16,IF(INFORMACION!$T1158='REFERENCIAS RIESGO'!$C$36,13,IF(INFORMACION!$F1158=REFERENCIAS!$C$24,10,7))),0)+VLOOKUP(F1158,REFERENCIAS!$C:$D,2,0)*VLOOKUP($F$2,PONDERADORES!A:P,IF(AND(INFORMACION!$T1158='REFERENCIAS RIESGO'!$C$36,INFORMACION!$F1158=REFERENCIAS!$C$24),16,IF(INFORMACION!$T1158='REFERENCIAS RIESGO'!$C$36,13,IF(INFORMACION!$F1158=REFERENCIAS!$C$24,10,7))),0)+VLOOKUP(T1158,REFERENCIAS!$C:$D,2,0)*VLOOKUP($T$2,PONDERADORES!A:P,IF(AND(INFORMACION!$T1158='REFERENCIAS RIESGO'!$C$36,INFORMACION!$F1158=REFERENCIAS!$C$24),16,IF(INFORMACION!$T1158='REFERENCIAS RIESGO'!$C$36,13,IF(INFORMACION!$F1158=REFERENCIAS!$C$24,10,7))),0)+VLOOKUP(IF(J1158&lt;=0.2,0.2,IF(AND(J1158&gt;0.2,J1158&lt;=0.4),0.4,IF(AND(J1158&gt;0.4,J1158&lt;=0.6),0.6,IF(AND(J1158&gt;0.6,J1158&lt;=0.8),0.8,IF(AND(J1158&gt;0.8,J1158&lt;=1),1))))),REFERENCIAS!$C:$D,2,0)*VLOOKUP($J$2,PONDERADORES!A:P,IF(AND(INFORMACION!$T1158='REFERENCIAS RIESGO'!$C$36,INFORMACION!$F1158=REFERENCIAS!$C$24),16,IF(INFORMACION!$T1158='REFERENCIAS RIESGO'!$C$36,13,IF(INFORMACION!$F1158=REFERENCIAS!$C$24,10,7))),0)</f>
        <v>#REF!</v>
      </c>
      <c r="Y1158" s="68">
        <f>+VLOOKUP(M1158,REFERENCIAS!$C:$D,2,0)*VLOOKUP($M$2,PONDERADORES!$A$7:$G$9,7,0)+VLOOKUP(N1158,REFERENCIAS!$C:$D,2,0)*VLOOKUP($N$2,PONDERADORES!$A$7:$G$9,7,0)+VLOOKUP(O1158,REFERENCIAS!$C:$D,2,0)*VLOOKUP($O$2,PONDERADORES!$A$7:$G$9,7,0)</f>
        <v>0.2</v>
      </c>
      <c r="Z1158" s="2">
        <f>+VLOOKUP(IF(R1158&lt;0.1,0,IF(AND(R1158&gt;=0.1,R1158&lt;0.2),0.1,IF(AND(R1158&gt;=0.2,R1158&lt;0.3),0.2,IF(R1158&gt;0.3,0.3,)))),REFERENCIAS!$C:$D,2,0)*VLOOKUP($R$2,PONDERADORES!$A$11:$G$11,7,0)</f>
        <v>15</v>
      </c>
      <c r="AA1158" s="92"/>
      <c r="AB1158" s="95" t="e">
        <f t="shared" ref="AB1158:AB1221" ca="1" si="71">+X1158+Y1158+Z1158</f>
        <v>#REF!</v>
      </c>
      <c r="AC1158" s="23" t="e">
        <f ca="1">IF(AB1158&gt;REFERENCIAS!$C$62,REFERENCIAS!$B$62,IF(AND(AB1158&gt;=REFERENCIAS!$C$63,AB1158&lt;REFERENCIAS!$D$63),REFERENCIAS!$B$63,IF(AND(AB1158&gt;REFERENCIAS!$C$64,AB1158&lt;=REFERENCIAS!$D$64),REFERENCIAS!$B$64,IF(AND(AB1158&gt;=REFERENCIAS!$C$65,AB1158&lt;REFERENCIAS!$D$65),REFERENCIAS!$B$65, "Revisar"))))</f>
        <v>#REF!</v>
      </c>
      <c r="AD1158" s="94" t="e">
        <f ca="1">VLOOKUP(AC1158,REFERENCIAS!$B$62:$G$65,4,FALSE)</f>
        <v>#REF!</v>
      </c>
    </row>
    <row r="1159" spans="1:30" ht="17.25" x14ac:dyDescent="0.25">
      <c r="A1159" s="74"/>
      <c r="B1159" s="19"/>
      <c r="C1159" s="19"/>
      <c r="D1159" s="50"/>
      <c r="E1159" s="73"/>
      <c r="F1159" s="74"/>
      <c r="G1159" s="9"/>
      <c r="H1159" s="48"/>
      <c r="I1159" s="49">
        <f t="shared" ca="1" si="69"/>
        <v>2022</v>
      </c>
      <c r="J1159" s="22">
        <f t="shared" ca="1" si="68"/>
        <v>1</v>
      </c>
      <c r="K1159" s="19"/>
      <c r="L1159" s="73"/>
      <c r="M1159" s="74"/>
      <c r="N1159" s="19"/>
      <c r="O1159" s="73"/>
      <c r="P1159" s="82">
        <v>1</v>
      </c>
      <c r="Q1159" s="24">
        <v>1</v>
      </c>
      <c r="R1159" s="81">
        <f t="shared" si="70"/>
        <v>1</v>
      </c>
      <c r="S1159" s="87"/>
      <c r="T1159" s="19"/>
      <c r="U1159" s="25"/>
      <c r="V1159" s="25"/>
      <c r="W1159" s="81"/>
      <c r="X1159" s="91" t="e">
        <f ca="1">+VLOOKUP(#REF!,REFERENCIAS!$C:$D,2,0)*VLOOKUP(#REF!,PONDERADORES!A:P,IF(AND(INFORMACION!$T1159='REFERENCIAS RIESGO'!$C$36,INFORMACION!$F1159=REFERENCIAS!$C$24),16,IF(INFORMACION!$T1159='REFERENCIAS RIESGO'!$C$36,13,IF(INFORMACION!$F1159=REFERENCIAS!$C$24,10,7))),0)+VLOOKUP(K1159,REFERENCIAS!$C:$D,2,0)*VLOOKUP($K$2,PONDERADORES!A:P,IF(AND(INFORMACION!$T1159='REFERENCIAS RIESGO'!$C$36,INFORMACION!$F1159=REFERENCIAS!$C$24),16,IF(INFORMACION!$T1159='REFERENCIAS RIESGO'!$C$36,13,IF(INFORMACION!$F1159=REFERENCIAS!$C$24,10,7))),0)+VLOOKUP(L1159,REFERENCIAS!$C:$D,2,0)*VLOOKUP($L$2,PONDERADORES!A:P,IF(AND(INFORMACION!$T1159='REFERENCIAS RIESGO'!$C$36,INFORMACION!$F1159=REFERENCIAS!$C$24),16,IF(INFORMACION!$T1159='REFERENCIAS RIESGO'!$C$36,13,IF(INFORMACION!$F1159=REFERENCIAS!$C$24,10,7))),0)+VLOOKUP(F1159,REFERENCIAS!$C:$D,2,0)*VLOOKUP($F$2,PONDERADORES!A:P,IF(AND(INFORMACION!$T1159='REFERENCIAS RIESGO'!$C$36,INFORMACION!$F1159=REFERENCIAS!$C$24),16,IF(INFORMACION!$T1159='REFERENCIAS RIESGO'!$C$36,13,IF(INFORMACION!$F1159=REFERENCIAS!$C$24,10,7))),0)+VLOOKUP(T1159,REFERENCIAS!$C:$D,2,0)*VLOOKUP($T$2,PONDERADORES!A:P,IF(AND(INFORMACION!$T1159='REFERENCIAS RIESGO'!$C$36,INFORMACION!$F1159=REFERENCIAS!$C$24),16,IF(INFORMACION!$T1159='REFERENCIAS RIESGO'!$C$36,13,IF(INFORMACION!$F1159=REFERENCIAS!$C$24,10,7))),0)+VLOOKUP(IF(J1159&lt;=0.2,0.2,IF(AND(J1159&gt;0.2,J1159&lt;=0.4),0.4,IF(AND(J1159&gt;0.4,J1159&lt;=0.6),0.6,IF(AND(J1159&gt;0.6,J1159&lt;=0.8),0.8,IF(AND(J1159&gt;0.8,J1159&lt;=1),1))))),REFERENCIAS!$C:$D,2,0)*VLOOKUP($J$2,PONDERADORES!A:P,IF(AND(INFORMACION!$T1159='REFERENCIAS RIESGO'!$C$36,INFORMACION!$F1159=REFERENCIAS!$C$24),16,IF(INFORMACION!$T1159='REFERENCIAS RIESGO'!$C$36,13,IF(INFORMACION!$F1159=REFERENCIAS!$C$24,10,7))),0)</f>
        <v>#REF!</v>
      </c>
      <c r="Y1159" s="68">
        <f>+VLOOKUP(M1159,REFERENCIAS!$C:$D,2,0)*VLOOKUP($M$2,PONDERADORES!$A$7:$G$9,7,0)+VLOOKUP(N1159,REFERENCIAS!$C:$D,2,0)*VLOOKUP($N$2,PONDERADORES!$A$7:$G$9,7,0)+VLOOKUP(O1159,REFERENCIAS!$C:$D,2,0)*VLOOKUP($O$2,PONDERADORES!$A$7:$G$9,7,0)</f>
        <v>0.2</v>
      </c>
      <c r="Z1159" s="2">
        <f>+VLOOKUP(IF(R1159&lt;0.1,0,IF(AND(R1159&gt;=0.1,R1159&lt;0.2),0.1,IF(AND(R1159&gt;=0.2,R1159&lt;0.3),0.2,IF(R1159&gt;0.3,0.3,)))),REFERENCIAS!$C:$D,2,0)*VLOOKUP($R$2,PONDERADORES!$A$11:$G$11,7,0)</f>
        <v>15</v>
      </c>
      <c r="AA1159" s="92"/>
      <c r="AB1159" s="95" t="e">
        <f t="shared" ca="1" si="71"/>
        <v>#REF!</v>
      </c>
      <c r="AC1159" s="23" t="e">
        <f ca="1">IF(AB1159&gt;REFERENCIAS!$C$62,REFERENCIAS!$B$62,IF(AND(AB1159&gt;=REFERENCIAS!$C$63,AB1159&lt;REFERENCIAS!$D$63),REFERENCIAS!$B$63,IF(AND(AB1159&gt;REFERENCIAS!$C$64,AB1159&lt;=REFERENCIAS!$D$64),REFERENCIAS!$B$64,IF(AND(AB1159&gt;=REFERENCIAS!$C$65,AB1159&lt;REFERENCIAS!$D$65),REFERENCIAS!$B$65, "Revisar"))))</f>
        <v>#REF!</v>
      </c>
      <c r="AD1159" s="94" t="e">
        <f ca="1">VLOOKUP(AC1159,REFERENCIAS!$B$62:$G$65,4,FALSE)</f>
        <v>#REF!</v>
      </c>
    </row>
    <row r="1160" spans="1:30" ht="17.25" x14ac:dyDescent="0.25">
      <c r="A1160" s="74"/>
      <c r="B1160" s="19"/>
      <c r="C1160" s="19"/>
      <c r="D1160" s="50"/>
      <c r="E1160" s="73"/>
      <c r="F1160" s="74"/>
      <c r="G1160" s="9"/>
      <c r="H1160" s="48"/>
      <c r="I1160" s="49">
        <f t="shared" ca="1" si="69"/>
        <v>2022</v>
      </c>
      <c r="J1160" s="22">
        <f t="shared" ca="1" si="68"/>
        <v>1</v>
      </c>
      <c r="K1160" s="19"/>
      <c r="L1160" s="73"/>
      <c r="M1160" s="74"/>
      <c r="N1160" s="19"/>
      <c r="O1160" s="73"/>
      <c r="P1160" s="82">
        <v>1</v>
      </c>
      <c r="Q1160" s="24">
        <v>1</v>
      </c>
      <c r="R1160" s="81">
        <f t="shared" si="70"/>
        <v>1</v>
      </c>
      <c r="S1160" s="87"/>
      <c r="T1160" s="19"/>
      <c r="U1160" s="25"/>
      <c r="V1160" s="25"/>
      <c r="W1160" s="81"/>
      <c r="X1160" s="91" t="e">
        <f ca="1">+VLOOKUP(#REF!,REFERENCIAS!$C:$D,2,0)*VLOOKUP(#REF!,PONDERADORES!A:P,IF(AND(INFORMACION!$T1160='REFERENCIAS RIESGO'!$C$36,INFORMACION!$F1160=REFERENCIAS!$C$24),16,IF(INFORMACION!$T1160='REFERENCIAS RIESGO'!$C$36,13,IF(INFORMACION!$F1160=REFERENCIAS!$C$24,10,7))),0)+VLOOKUP(K1160,REFERENCIAS!$C:$D,2,0)*VLOOKUP($K$2,PONDERADORES!A:P,IF(AND(INFORMACION!$T1160='REFERENCIAS RIESGO'!$C$36,INFORMACION!$F1160=REFERENCIAS!$C$24),16,IF(INFORMACION!$T1160='REFERENCIAS RIESGO'!$C$36,13,IF(INFORMACION!$F1160=REFERENCIAS!$C$24,10,7))),0)+VLOOKUP(L1160,REFERENCIAS!$C:$D,2,0)*VLOOKUP($L$2,PONDERADORES!A:P,IF(AND(INFORMACION!$T1160='REFERENCIAS RIESGO'!$C$36,INFORMACION!$F1160=REFERENCIAS!$C$24),16,IF(INFORMACION!$T1160='REFERENCIAS RIESGO'!$C$36,13,IF(INFORMACION!$F1160=REFERENCIAS!$C$24,10,7))),0)+VLOOKUP(F1160,REFERENCIAS!$C:$D,2,0)*VLOOKUP($F$2,PONDERADORES!A:P,IF(AND(INFORMACION!$T1160='REFERENCIAS RIESGO'!$C$36,INFORMACION!$F1160=REFERENCIAS!$C$24),16,IF(INFORMACION!$T1160='REFERENCIAS RIESGO'!$C$36,13,IF(INFORMACION!$F1160=REFERENCIAS!$C$24,10,7))),0)+VLOOKUP(T1160,REFERENCIAS!$C:$D,2,0)*VLOOKUP($T$2,PONDERADORES!A:P,IF(AND(INFORMACION!$T1160='REFERENCIAS RIESGO'!$C$36,INFORMACION!$F1160=REFERENCIAS!$C$24),16,IF(INFORMACION!$T1160='REFERENCIAS RIESGO'!$C$36,13,IF(INFORMACION!$F1160=REFERENCIAS!$C$24,10,7))),0)+VLOOKUP(IF(J1160&lt;=0.2,0.2,IF(AND(J1160&gt;0.2,J1160&lt;=0.4),0.4,IF(AND(J1160&gt;0.4,J1160&lt;=0.6),0.6,IF(AND(J1160&gt;0.6,J1160&lt;=0.8),0.8,IF(AND(J1160&gt;0.8,J1160&lt;=1),1))))),REFERENCIAS!$C:$D,2,0)*VLOOKUP($J$2,PONDERADORES!A:P,IF(AND(INFORMACION!$T1160='REFERENCIAS RIESGO'!$C$36,INFORMACION!$F1160=REFERENCIAS!$C$24),16,IF(INFORMACION!$T1160='REFERENCIAS RIESGO'!$C$36,13,IF(INFORMACION!$F1160=REFERENCIAS!$C$24,10,7))),0)</f>
        <v>#REF!</v>
      </c>
      <c r="Y1160" s="68">
        <f>+VLOOKUP(M1160,REFERENCIAS!$C:$D,2,0)*VLOOKUP($M$2,PONDERADORES!$A$7:$G$9,7,0)+VLOOKUP(N1160,REFERENCIAS!$C:$D,2,0)*VLOOKUP($N$2,PONDERADORES!$A$7:$G$9,7,0)+VLOOKUP(O1160,REFERENCIAS!$C:$D,2,0)*VLOOKUP($O$2,PONDERADORES!$A$7:$G$9,7,0)</f>
        <v>0.2</v>
      </c>
      <c r="Z1160" s="2">
        <f>+VLOOKUP(IF(R1160&lt;0.1,0,IF(AND(R1160&gt;=0.1,R1160&lt;0.2),0.1,IF(AND(R1160&gt;=0.2,R1160&lt;0.3),0.2,IF(R1160&gt;0.3,0.3,)))),REFERENCIAS!$C:$D,2,0)*VLOOKUP($R$2,PONDERADORES!$A$11:$G$11,7,0)</f>
        <v>15</v>
      </c>
      <c r="AA1160" s="92"/>
      <c r="AB1160" s="95" t="e">
        <f t="shared" ca="1" si="71"/>
        <v>#REF!</v>
      </c>
      <c r="AC1160" s="23" t="e">
        <f ca="1">IF(AB1160&gt;REFERENCIAS!$C$62,REFERENCIAS!$B$62,IF(AND(AB1160&gt;=REFERENCIAS!$C$63,AB1160&lt;REFERENCIAS!$D$63),REFERENCIAS!$B$63,IF(AND(AB1160&gt;REFERENCIAS!$C$64,AB1160&lt;=REFERENCIAS!$D$64),REFERENCIAS!$B$64,IF(AND(AB1160&gt;=REFERENCIAS!$C$65,AB1160&lt;REFERENCIAS!$D$65),REFERENCIAS!$B$65, "Revisar"))))</f>
        <v>#REF!</v>
      </c>
      <c r="AD1160" s="94" t="e">
        <f ca="1">VLOOKUP(AC1160,REFERENCIAS!$B$62:$G$65,4,FALSE)</f>
        <v>#REF!</v>
      </c>
    </row>
    <row r="1161" spans="1:30" ht="17.25" x14ac:dyDescent="0.25">
      <c r="A1161" s="74"/>
      <c r="B1161" s="19"/>
      <c r="C1161" s="19"/>
      <c r="D1161" s="50"/>
      <c r="E1161" s="73"/>
      <c r="F1161" s="74"/>
      <c r="G1161" s="9"/>
      <c r="H1161" s="48"/>
      <c r="I1161" s="49">
        <f t="shared" ca="1" si="69"/>
        <v>2022</v>
      </c>
      <c r="J1161" s="22">
        <f t="shared" ca="1" si="68"/>
        <v>1</v>
      </c>
      <c r="K1161" s="19"/>
      <c r="L1161" s="73"/>
      <c r="M1161" s="74"/>
      <c r="N1161" s="19"/>
      <c r="O1161" s="73"/>
      <c r="P1161" s="82">
        <v>1</v>
      </c>
      <c r="Q1161" s="24">
        <v>1</v>
      </c>
      <c r="R1161" s="81">
        <f t="shared" si="70"/>
        <v>1</v>
      </c>
      <c r="S1161" s="87"/>
      <c r="T1161" s="19"/>
      <c r="U1161" s="25"/>
      <c r="V1161" s="25"/>
      <c r="W1161" s="81"/>
      <c r="X1161" s="91" t="e">
        <f ca="1">+VLOOKUP(#REF!,REFERENCIAS!$C:$D,2,0)*VLOOKUP(#REF!,PONDERADORES!A:P,IF(AND(INFORMACION!$T1161='REFERENCIAS RIESGO'!$C$36,INFORMACION!$F1161=REFERENCIAS!$C$24),16,IF(INFORMACION!$T1161='REFERENCIAS RIESGO'!$C$36,13,IF(INFORMACION!$F1161=REFERENCIAS!$C$24,10,7))),0)+VLOOKUP(K1161,REFERENCIAS!$C:$D,2,0)*VLOOKUP($K$2,PONDERADORES!A:P,IF(AND(INFORMACION!$T1161='REFERENCIAS RIESGO'!$C$36,INFORMACION!$F1161=REFERENCIAS!$C$24),16,IF(INFORMACION!$T1161='REFERENCIAS RIESGO'!$C$36,13,IF(INFORMACION!$F1161=REFERENCIAS!$C$24,10,7))),0)+VLOOKUP(L1161,REFERENCIAS!$C:$D,2,0)*VLOOKUP($L$2,PONDERADORES!A:P,IF(AND(INFORMACION!$T1161='REFERENCIAS RIESGO'!$C$36,INFORMACION!$F1161=REFERENCIAS!$C$24),16,IF(INFORMACION!$T1161='REFERENCIAS RIESGO'!$C$36,13,IF(INFORMACION!$F1161=REFERENCIAS!$C$24,10,7))),0)+VLOOKUP(F1161,REFERENCIAS!$C:$D,2,0)*VLOOKUP($F$2,PONDERADORES!A:P,IF(AND(INFORMACION!$T1161='REFERENCIAS RIESGO'!$C$36,INFORMACION!$F1161=REFERENCIAS!$C$24),16,IF(INFORMACION!$T1161='REFERENCIAS RIESGO'!$C$36,13,IF(INFORMACION!$F1161=REFERENCIAS!$C$24,10,7))),0)+VLOOKUP(T1161,REFERENCIAS!$C:$D,2,0)*VLOOKUP($T$2,PONDERADORES!A:P,IF(AND(INFORMACION!$T1161='REFERENCIAS RIESGO'!$C$36,INFORMACION!$F1161=REFERENCIAS!$C$24),16,IF(INFORMACION!$T1161='REFERENCIAS RIESGO'!$C$36,13,IF(INFORMACION!$F1161=REFERENCIAS!$C$24,10,7))),0)+VLOOKUP(IF(J1161&lt;=0.2,0.2,IF(AND(J1161&gt;0.2,J1161&lt;=0.4),0.4,IF(AND(J1161&gt;0.4,J1161&lt;=0.6),0.6,IF(AND(J1161&gt;0.6,J1161&lt;=0.8),0.8,IF(AND(J1161&gt;0.8,J1161&lt;=1),1))))),REFERENCIAS!$C:$D,2,0)*VLOOKUP($J$2,PONDERADORES!A:P,IF(AND(INFORMACION!$T1161='REFERENCIAS RIESGO'!$C$36,INFORMACION!$F1161=REFERENCIAS!$C$24),16,IF(INFORMACION!$T1161='REFERENCIAS RIESGO'!$C$36,13,IF(INFORMACION!$F1161=REFERENCIAS!$C$24,10,7))),0)</f>
        <v>#REF!</v>
      </c>
      <c r="Y1161" s="68">
        <f>+VLOOKUP(M1161,REFERENCIAS!$C:$D,2,0)*VLOOKUP($M$2,PONDERADORES!$A$7:$G$9,7,0)+VLOOKUP(N1161,REFERENCIAS!$C:$D,2,0)*VLOOKUP($N$2,PONDERADORES!$A$7:$G$9,7,0)+VLOOKUP(O1161,REFERENCIAS!$C:$D,2,0)*VLOOKUP($O$2,PONDERADORES!$A$7:$G$9,7,0)</f>
        <v>0.2</v>
      </c>
      <c r="Z1161" s="2">
        <f>+VLOOKUP(IF(R1161&lt;0.1,0,IF(AND(R1161&gt;=0.1,R1161&lt;0.2),0.1,IF(AND(R1161&gt;=0.2,R1161&lt;0.3),0.2,IF(R1161&gt;0.3,0.3,)))),REFERENCIAS!$C:$D,2,0)*VLOOKUP($R$2,PONDERADORES!$A$11:$G$11,7,0)</f>
        <v>15</v>
      </c>
      <c r="AA1161" s="92"/>
      <c r="AB1161" s="95" t="e">
        <f t="shared" ca="1" si="71"/>
        <v>#REF!</v>
      </c>
      <c r="AC1161" s="23" t="e">
        <f ca="1">IF(AB1161&gt;REFERENCIAS!$C$62,REFERENCIAS!$B$62,IF(AND(AB1161&gt;=REFERENCIAS!$C$63,AB1161&lt;REFERENCIAS!$D$63),REFERENCIAS!$B$63,IF(AND(AB1161&gt;REFERENCIAS!$C$64,AB1161&lt;=REFERENCIAS!$D$64),REFERENCIAS!$B$64,IF(AND(AB1161&gt;=REFERENCIAS!$C$65,AB1161&lt;REFERENCIAS!$D$65),REFERENCIAS!$B$65, "Revisar"))))</f>
        <v>#REF!</v>
      </c>
      <c r="AD1161" s="94" t="e">
        <f ca="1">VLOOKUP(AC1161,REFERENCIAS!$B$62:$G$65,4,FALSE)</f>
        <v>#REF!</v>
      </c>
    </row>
    <row r="1162" spans="1:30" ht="17.25" x14ac:dyDescent="0.25">
      <c r="A1162" s="74"/>
      <c r="B1162" s="19"/>
      <c r="C1162" s="19"/>
      <c r="D1162" s="50"/>
      <c r="E1162" s="73"/>
      <c r="F1162" s="74"/>
      <c r="G1162" s="9"/>
      <c r="H1162" s="48"/>
      <c r="I1162" s="49">
        <f t="shared" ca="1" si="69"/>
        <v>2022</v>
      </c>
      <c r="J1162" s="22">
        <f t="shared" ca="1" si="68"/>
        <v>1</v>
      </c>
      <c r="K1162" s="19"/>
      <c r="L1162" s="73"/>
      <c r="M1162" s="74"/>
      <c r="N1162" s="19"/>
      <c r="O1162" s="73"/>
      <c r="P1162" s="82">
        <v>1</v>
      </c>
      <c r="Q1162" s="24">
        <v>1</v>
      </c>
      <c r="R1162" s="81">
        <f t="shared" si="70"/>
        <v>1</v>
      </c>
      <c r="S1162" s="87"/>
      <c r="T1162" s="19"/>
      <c r="U1162" s="25"/>
      <c r="V1162" s="25"/>
      <c r="W1162" s="81"/>
      <c r="X1162" s="91" t="e">
        <f ca="1">+VLOOKUP(#REF!,REFERENCIAS!$C:$D,2,0)*VLOOKUP(#REF!,PONDERADORES!A:P,IF(AND(INFORMACION!$T1162='REFERENCIAS RIESGO'!$C$36,INFORMACION!$F1162=REFERENCIAS!$C$24),16,IF(INFORMACION!$T1162='REFERENCIAS RIESGO'!$C$36,13,IF(INFORMACION!$F1162=REFERENCIAS!$C$24,10,7))),0)+VLOOKUP(K1162,REFERENCIAS!$C:$D,2,0)*VLOOKUP($K$2,PONDERADORES!A:P,IF(AND(INFORMACION!$T1162='REFERENCIAS RIESGO'!$C$36,INFORMACION!$F1162=REFERENCIAS!$C$24),16,IF(INFORMACION!$T1162='REFERENCIAS RIESGO'!$C$36,13,IF(INFORMACION!$F1162=REFERENCIAS!$C$24,10,7))),0)+VLOOKUP(L1162,REFERENCIAS!$C:$D,2,0)*VLOOKUP($L$2,PONDERADORES!A:P,IF(AND(INFORMACION!$T1162='REFERENCIAS RIESGO'!$C$36,INFORMACION!$F1162=REFERENCIAS!$C$24),16,IF(INFORMACION!$T1162='REFERENCIAS RIESGO'!$C$36,13,IF(INFORMACION!$F1162=REFERENCIAS!$C$24,10,7))),0)+VLOOKUP(F1162,REFERENCIAS!$C:$D,2,0)*VLOOKUP($F$2,PONDERADORES!A:P,IF(AND(INFORMACION!$T1162='REFERENCIAS RIESGO'!$C$36,INFORMACION!$F1162=REFERENCIAS!$C$24),16,IF(INFORMACION!$T1162='REFERENCIAS RIESGO'!$C$36,13,IF(INFORMACION!$F1162=REFERENCIAS!$C$24,10,7))),0)+VLOOKUP(T1162,REFERENCIAS!$C:$D,2,0)*VLOOKUP($T$2,PONDERADORES!A:P,IF(AND(INFORMACION!$T1162='REFERENCIAS RIESGO'!$C$36,INFORMACION!$F1162=REFERENCIAS!$C$24),16,IF(INFORMACION!$T1162='REFERENCIAS RIESGO'!$C$36,13,IF(INFORMACION!$F1162=REFERENCIAS!$C$24,10,7))),0)+VLOOKUP(IF(J1162&lt;=0.2,0.2,IF(AND(J1162&gt;0.2,J1162&lt;=0.4),0.4,IF(AND(J1162&gt;0.4,J1162&lt;=0.6),0.6,IF(AND(J1162&gt;0.6,J1162&lt;=0.8),0.8,IF(AND(J1162&gt;0.8,J1162&lt;=1),1))))),REFERENCIAS!$C:$D,2,0)*VLOOKUP($J$2,PONDERADORES!A:P,IF(AND(INFORMACION!$T1162='REFERENCIAS RIESGO'!$C$36,INFORMACION!$F1162=REFERENCIAS!$C$24),16,IF(INFORMACION!$T1162='REFERENCIAS RIESGO'!$C$36,13,IF(INFORMACION!$F1162=REFERENCIAS!$C$24,10,7))),0)</f>
        <v>#REF!</v>
      </c>
      <c r="Y1162" s="68">
        <f>+VLOOKUP(M1162,REFERENCIAS!$C:$D,2,0)*VLOOKUP($M$2,PONDERADORES!$A$7:$G$9,7,0)+VLOOKUP(N1162,REFERENCIAS!$C:$D,2,0)*VLOOKUP($N$2,PONDERADORES!$A$7:$G$9,7,0)+VLOOKUP(O1162,REFERENCIAS!$C:$D,2,0)*VLOOKUP($O$2,PONDERADORES!$A$7:$G$9,7,0)</f>
        <v>0.2</v>
      </c>
      <c r="Z1162" s="2">
        <f>+VLOOKUP(IF(R1162&lt;0.1,0,IF(AND(R1162&gt;=0.1,R1162&lt;0.2),0.1,IF(AND(R1162&gt;=0.2,R1162&lt;0.3),0.2,IF(R1162&gt;0.3,0.3,)))),REFERENCIAS!$C:$D,2,0)*VLOOKUP($R$2,PONDERADORES!$A$11:$G$11,7,0)</f>
        <v>15</v>
      </c>
      <c r="AA1162" s="92"/>
      <c r="AB1162" s="95" t="e">
        <f t="shared" ca="1" si="71"/>
        <v>#REF!</v>
      </c>
      <c r="AC1162" s="23" t="e">
        <f ca="1">IF(AB1162&gt;REFERENCIAS!$C$62,REFERENCIAS!$B$62,IF(AND(AB1162&gt;=REFERENCIAS!$C$63,AB1162&lt;REFERENCIAS!$D$63),REFERENCIAS!$B$63,IF(AND(AB1162&gt;REFERENCIAS!$C$64,AB1162&lt;=REFERENCIAS!$D$64),REFERENCIAS!$B$64,IF(AND(AB1162&gt;=REFERENCIAS!$C$65,AB1162&lt;REFERENCIAS!$D$65),REFERENCIAS!$B$65, "Revisar"))))</f>
        <v>#REF!</v>
      </c>
      <c r="AD1162" s="94" t="e">
        <f ca="1">VLOOKUP(AC1162,REFERENCIAS!$B$62:$G$65,4,FALSE)</f>
        <v>#REF!</v>
      </c>
    </row>
    <row r="1163" spans="1:30" ht="17.25" x14ac:dyDescent="0.25">
      <c r="A1163" s="74"/>
      <c r="B1163" s="19"/>
      <c r="C1163" s="19"/>
      <c r="D1163" s="50"/>
      <c r="E1163" s="73"/>
      <c r="F1163" s="74"/>
      <c r="G1163" s="9"/>
      <c r="H1163" s="48"/>
      <c r="I1163" s="49">
        <f t="shared" ca="1" si="69"/>
        <v>2022</v>
      </c>
      <c r="J1163" s="22">
        <f t="shared" ca="1" si="68"/>
        <v>1</v>
      </c>
      <c r="K1163" s="19"/>
      <c r="L1163" s="73"/>
      <c r="M1163" s="74"/>
      <c r="N1163" s="19"/>
      <c r="O1163" s="73"/>
      <c r="P1163" s="82">
        <v>1</v>
      </c>
      <c r="Q1163" s="24">
        <v>1</v>
      </c>
      <c r="R1163" s="81">
        <f t="shared" si="70"/>
        <v>1</v>
      </c>
      <c r="S1163" s="87"/>
      <c r="T1163" s="19"/>
      <c r="U1163" s="25"/>
      <c r="V1163" s="25"/>
      <c r="W1163" s="81"/>
      <c r="X1163" s="91" t="e">
        <f ca="1">+VLOOKUP(#REF!,REFERENCIAS!$C:$D,2,0)*VLOOKUP(#REF!,PONDERADORES!A:P,IF(AND(INFORMACION!$T1163='REFERENCIAS RIESGO'!$C$36,INFORMACION!$F1163=REFERENCIAS!$C$24),16,IF(INFORMACION!$T1163='REFERENCIAS RIESGO'!$C$36,13,IF(INFORMACION!$F1163=REFERENCIAS!$C$24,10,7))),0)+VLOOKUP(K1163,REFERENCIAS!$C:$D,2,0)*VLOOKUP($K$2,PONDERADORES!A:P,IF(AND(INFORMACION!$T1163='REFERENCIAS RIESGO'!$C$36,INFORMACION!$F1163=REFERENCIAS!$C$24),16,IF(INFORMACION!$T1163='REFERENCIAS RIESGO'!$C$36,13,IF(INFORMACION!$F1163=REFERENCIAS!$C$24,10,7))),0)+VLOOKUP(L1163,REFERENCIAS!$C:$D,2,0)*VLOOKUP($L$2,PONDERADORES!A:P,IF(AND(INFORMACION!$T1163='REFERENCIAS RIESGO'!$C$36,INFORMACION!$F1163=REFERENCIAS!$C$24),16,IF(INFORMACION!$T1163='REFERENCIAS RIESGO'!$C$36,13,IF(INFORMACION!$F1163=REFERENCIAS!$C$24,10,7))),0)+VLOOKUP(F1163,REFERENCIAS!$C:$D,2,0)*VLOOKUP($F$2,PONDERADORES!A:P,IF(AND(INFORMACION!$T1163='REFERENCIAS RIESGO'!$C$36,INFORMACION!$F1163=REFERENCIAS!$C$24),16,IF(INFORMACION!$T1163='REFERENCIAS RIESGO'!$C$36,13,IF(INFORMACION!$F1163=REFERENCIAS!$C$24,10,7))),0)+VLOOKUP(T1163,REFERENCIAS!$C:$D,2,0)*VLOOKUP($T$2,PONDERADORES!A:P,IF(AND(INFORMACION!$T1163='REFERENCIAS RIESGO'!$C$36,INFORMACION!$F1163=REFERENCIAS!$C$24),16,IF(INFORMACION!$T1163='REFERENCIAS RIESGO'!$C$36,13,IF(INFORMACION!$F1163=REFERENCIAS!$C$24,10,7))),0)+VLOOKUP(IF(J1163&lt;=0.2,0.2,IF(AND(J1163&gt;0.2,J1163&lt;=0.4),0.4,IF(AND(J1163&gt;0.4,J1163&lt;=0.6),0.6,IF(AND(J1163&gt;0.6,J1163&lt;=0.8),0.8,IF(AND(J1163&gt;0.8,J1163&lt;=1),1))))),REFERENCIAS!$C:$D,2,0)*VLOOKUP($J$2,PONDERADORES!A:P,IF(AND(INFORMACION!$T1163='REFERENCIAS RIESGO'!$C$36,INFORMACION!$F1163=REFERENCIAS!$C$24),16,IF(INFORMACION!$T1163='REFERENCIAS RIESGO'!$C$36,13,IF(INFORMACION!$F1163=REFERENCIAS!$C$24,10,7))),0)</f>
        <v>#REF!</v>
      </c>
      <c r="Y1163" s="68">
        <f>+VLOOKUP(M1163,REFERENCIAS!$C:$D,2,0)*VLOOKUP($M$2,PONDERADORES!$A$7:$G$9,7,0)+VLOOKUP(N1163,REFERENCIAS!$C:$D,2,0)*VLOOKUP($N$2,PONDERADORES!$A$7:$G$9,7,0)+VLOOKUP(O1163,REFERENCIAS!$C:$D,2,0)*VLOOKUP($O$2,PONDERADORES!$A$7:$G$9,7,0)</f>
        <v>0.2</v>
      </c>
      <c r="Z1163" s="2">
        <f>+VLOOKUP(IF(R1163&lt;0.1,0,IF(AND(R1163&gt;=0.1,R1163&lt;0.2),0.1,IF(AND(R1163&gt;=0.2,R1163&lt;0.3),0.2,IF(R1163&gt;0.3,0.3,)))),REFERENCIAS!$C:$D,2,0)*VLOOKUP($R$2,PONDERADORES!$A$11:$G$11,7,0)</f>
        <v>15</v>
      </c>
      <c r="AA1163" s="92"/>
      <c r="AB1163" s="95" t="e">
        <f t="shared" ca="1" si="71"/>
        <v>#REF!</v>
      </c>
      <c r="AC1163" s="23" t="e">
        <f ca="1">IF(AB1163&gt;REFERENCIAS!$C$62,REFERENCIAS!$B$62,IF(AND(AB1163&gt;=REFERENCIAS!$C$63,AB1163&lt;REFERENCIAS!$D$63),REFERENCIAS!$B$63,IF(AND(AB1163&gt;REFERENCIAS!$C$64,AB1163&lt;=REFERENCIAS!$D$64),REFERENCIAS!$B$64,IF(AND(AB1163&gt;=REFERENCIAS!$C$65,AB1163&lt;REFERENCIAS!$D$65),REFERENCIAS!$B$65, "Revisar"))))</f>
        <v>#REF!</v>
      </c>
      <c r="AD1163" s="94" t="e">
        <f ca="1">VLOOKUP(AC1163,REFERENCIAS!$B$62:$G$65,4,FALSE)</f>
        <v>#REF!</v>
      </c>
    </row>
    <row r="1164" spans="1:30" ht="17.25" x14ac:dyDescent="0.25">
      <c r="A1164" s="74"/>
      <c r="B1164" s="19"/>
      <c r="C1164" s="19"/>
      <c r="D1164" s="50"/>
      <c r="E1164" s="73"/>
      <c r="F1164" s="74"/>
      <c r="G1164" s="9"/>
      <c r="H1164" s="48"/>
      <c r="I1164" s="49">
        <f t="shared" ca="1" si="69"/>
        <v>2022</v>
      </c>
      <c r="J1164" s="22">
        <f t="shared" ca="1" si="68"/>
        <v>1</v>
      </c>
      <c r="K1164" s="19"/>
      <c r="L1164" s="73"/>
      <c r="M1164" s="74"/>
      <c r="N1164" s="19"/>
      <c r="O1164" s="73"/>
      <c r="P1164" s="82">
        <v>1</v>
      </c>
      <c r="Q1164" s="24">
        <v>1</v>
      </c>
      <c r="R1164" s="81">
        <f t="shared" si="70"/>
        <v>1</v>
      </c>
      <c r="S1164" s="87"/>
      <c r="T1164" s="19"/>
      <c r="U1164" s="25"/>
      <c r="V1164" s="25"/>
      <c r="W1164" s="81"/>
      <c r="X1164" s="91" t="e">
        <f ca="1">+VLOOKUP(#REF!,REFERENCIAS!$C:$D,2,0)*VLOOKUP(#REF!,PONDERADORES!A:P,IF(AND(INFORMACION!$T1164='REFERENCIAS RIESGO'!$C$36,INFORMACION!$F1164=REFERENCIAS!$C$24),16,IF(INFORMACION!$T1164='REFERENCIAS RIESGO'!$C$36,13,IF(INFORMACION!$F1164=REFERENCIAS!$C$24,10,7))),0)+VLOOKUP(K1164,REFERENCIAS!$C:$D,2,0)*VLOOKUP($K$2,PONDERADORES!A:P,IF(AND(INFORMACION!$T1164='REFERENCIAS RIESGO'!$C$36,INFORMACION!$F1164=REFERENCIAS!$C$24),16,IF(INFORMACION!$T1164='REFERENCIAS RIESGO'!$C$36,13,IF(INFORMACION!$F1164=REFERENCIAS!$C$24,10,7))),0)+VLOOKUP(L1164,REFERENCIAS!$C:$D,2,0)*VLOOKUP($L$2,PONDERADORES!A:P,IF(AND(INFORMACION!$T1164='REFERENCIAS RIESGO'!$C$36,INFORMACION!$F1164=REFERENCIAS!$C$24),16,IF(INFORMACION!$T1164='REFERENCIAS RIESGO'!$C$36,13,IF(INFORMACION!$F1164=REFERENCIAS!$C$24,10,7))),0)+VLOOKUP(F1164,REFERENCIAS!$C:$D,2,0)*VLOOKUP($F$2,PONDERADORES!A:P,IF(AND(INFORMACION!$T1164='REFERENCIAS RIESGO'!$C$36,INFORMACION!$F1164=REFERENCIAS!$C$24),16,IF(INFORMACION!$T1164='REFERENCIAS RIESGO'!$C$36,13,IF(INFORMACION!$F1164=REFERENCIAS!$C$24,10,7))),0)+VLOOKUP(T1164,REFERENCIAS!$C:$D,2,0)*VLOOKUP($T$2,PONDERADORES!A:P,IF(AND(INFORMACION!$T1164='REFERENCIAS RIESGO'!$C$36,INFORMACION!$F1164=REFERENCIAS!$C$24),16,IF(INFORMACION!$T1164='REFERENCIAS RIESGO'!$C$36,13,IF(INFORMACION!$F1164=REFERENCIAS!$C$24,10,7))),0)+VLOOKUP(IF(J1164&lt;=0.2,0.2,IF(AND(J1164&gt;0.2,J1164&lt;=0.4),0.4,IF(AND(J1164&gt;0.4,J1164&lt;=0.6),0.6,IF(AND(J1164&gt;0.6,J1164&lt;=0.8),0.8,IF(AND(J1164&gt;0.8,J1164&lt;=1),1))))),REFERENCIAS!$C:$D,2,0)*VLOOKUP($J$2,PONDERADORES!A:P,IF(AND(INFORMACION!$T1164='REFERENCIAS RIESGO'!$C$36,INFORMACION!$F1164=REFERENCIAS!$C$24),16,IF(INFORMACION!$T1164='REFERENCIAS RIESGO'!$C$36,13,IF(INFORMACION!$F1164=REFERENCIAS!$C$24,10,7))),0)</f>
        <v>#REF!</v>
      </c>
      <c r="Y1164" s="68">
        <f>+VLOOKUP(M1164,REFERENCIAS!$C:$D,2,0)*VLOOKUP($M$2,PONDERADORES!$A$7:$G$9,7,0)+VLOOKUP(N1164,REFERENCIAS!$C:$D,2,0)*VLOOKUP($N$2,PONDERADORES!$A$7:$G$9,7,0)+VLOOKUP(O1164,REFERENCIAS!$C:$D,2,0)*VLOOKUP($O$2,PONDERADORES!$A$7:$G$9,7,0)</f>
        <v>0.2</v>
      </c>
      <c r="Z1164" s="2">
        <f>+VLOOKUP(IF(R1164&lt;0.1,0,IF(AND(R1164&gt;=0.1,R1164&lt;0.2),0.1,IF(AND(R1164&gt;=0.2,R1164&lt;0.3),0.2,IF(R1164&gt;0.3,0.3,)))),REFERENCIAS!$C:$D,2,0)*VLOOKUP($R$2,PONDERADORES!$A$11:$G$11,7,0)</f>
        <v>15</v>
      </c>
      <c r="AA1164" s="92"/>
      <c r="AB1164" s="95" t="e">
        <f t="shared" ca="1" si="71"/>
        <v>#REF!</v>
      </c>
      <c r="AC1164" s="23" t="e">
        <f ca="1">IF(AB1164&gt;REFERENCIAS!$C$62,REFERENCIAS!$B$62,IF(AND(AB1164&gt;=REFERENCIAS!$C$63,AB1164&lt;REFERENCIAS!$D$63),REFERENCIAS!$B$63,IF(AND(AB1164&gt;REFERENCIAS!$C$64,AB1164&lt;=REFERENCIAS!$D$64),REFERENCIAS!$B$64,IF(AND(AB1164&gt;=REFERENCIAS!$C$65,AB1164&lt;REFERENCIAS!$D$65),REFERENCIAS!$B$65, "Revisar"))))</f>
        <v>#REF!</v>
      </c>
      <c r="AD1164" s="94" t="e">
        <f ca="1">VLOOKUP(AC1164,REFERENCIAS!$B$62:$G$65,4,FALSE)</f>
        <v>#REF!</v>
      </c>
    </row>
    <row r="1165" spans="1:30" ht="17.25" x14ac:dyDescent="0.25">
      <c r="A1165" s="74"/>
      <c r="B1165" s="19"/>
      <c r="C1165" s="19"/>
      <c r="D1165" s="50"/>
      <c r="E1165" s="73"/>
      <c r="F1165" s="74"/>
      <c r="G1165" s="9"/>
      <c r="H1165" s="48"/>
      <c r="I1165" s="49">
        <f t="shared" ca="1" si="69"/>
        <v>2022</v>
      </c>
      <c r="J1165" s="22">
        <f t="shared" ca="1" si="68"/>
        <v>1</v>
      </c>
      <c r="K1165" s="19"/>
      <c r="L1165" s="73"/>
      <c r="M1165" s="74"/>
      <c r="N1165" s="19"/>
      <c r="O1165" s="73"/>
      <c r="P1165" s="82">
        <v>1</v>
      </c>
      <c r="Q1165" s="24">
        <v>1</v>
      </c>
      <c r="R1165" s="81">
        <f t="shared" si="70"/>
        <v>1</v>
      </c>
      <c r="S1165" s="87"/>
      <c r="T1165" s="19"/>
      <c r="U1165" s="25"/>
      <c r="V1165" s="25"/>
      <c r="W1165" s="81"/>
      <c r="X1165" s="91" t="e">
        <f ca="1">+VLOOKUP(#REF!,REFERENCIAS!$C:$D,2,0)*VLOOKUP(#REF!,PONDERADORES!A:P,IF(AND(INFORMACION!$T1165='REFERENCIAS RIESGO'!$C$36,INFORMACION!$F1165=REFERENCIAS!$C$24),16,IF(INFORMACION!$T1165='REFERENCIAS RIESGO'!$C$36,13,IF(INFORMACION!$F1165=REFERENCIAS!$C$24,10,7))),0)+VLOOKUP(K1165,REFERENCIAS!$C:$D,2,0)*VLOOKUP($K$2,PONDERADORES!A:P,IF(AND(INFORMACION!$T1165='REFERENCIAS RIESGO'!$C$36,INFORMACION!$F1165=REFERENCIAS!$C$24),16,IF(INFORMACION!$T1165='REFERENCIAS RIESGO'!$C$36,13,IF(INFORMACION!$F1165=REFERENCIAS!$C$24,10,7))),0)+VLOOKUP(L1165,REFERENCIAS!$C:$D,2,0)*VLOOKUP($L$2,PONDERADORES!A:P,IF(AND(INFORMACION!$T1165='REFERENCIAS RIESGO'!$C$36,INFORMACION!$F1165=REFERENCIAS!$C$24),16,IF(INFORMACION!$T1165='REFERENCIAS RIESGO'!$C$36,13,IF(INFORMACION!$F1165=REFERENCIAS!$C$24,10,7))),0)+VLOOKUP(F1165,REFERENCIAS!$C:$D,2,0)*VLOOKUP($F$2,PONDERADORES!A:P,IF(AND(INFORMACION!$T1165='REFERENCIAS RIESGO'!$C$36,INFORMACION!$F1165=REFERENCIAS!$C$24),16,IF(INFORMACION!$T1165='REFERENCIAS RIESGO'!$C$36,13,IF(INFORMACION!$F1165=REFERENCIAS!$C$24,10,7))),0)+VLOOKUP(T1165,REFERENCIAS!$C:$D,2,0)*VLOOKUP($T$2,PONDERADORES!A:P,IF(AND(INFORMACION!$T1165='REFERENCIAS RIESGO'!$C$36,INFORMACION!$F1165=REFERENCIAS!$C$24),16,IF(INFORMACION!$T1165='REFERENCIAS RIESGO'!$C$36,13,IF(INFORMACION!$F1165=REFERENCIAS!$C$24,10,7))),0)+VLOOKUP(IF(J1165&lt;=0.2,0.2,IF(AND(J1165&gt;0.2,J1165&lt;=0.4),0.4,IF(AND(J1165&gt;0.4,J1165&lt;=0.6),0.6,IF(AND(J1165&gt;0.6,J1165&lt;=0.8),0.8,IF(AND(J1165&gt;0.8,J1165&lt;=1),1))))),REFERENCIAS!$C:$D,2,0)*VLOOKUP($J$2,PONDERADORES!A:P,IF(AND(INFORMACION!$T1165='REFERENCIAS RIESGO'!$C$36,INFORMACION!$F1165=REFERENCIAS!$C$24),16,IF(INFORMACION!$T1165='REFERENCIAS RIESGO'!$C$36,13,IF(INFORMACION!$F1165=REFERENCIAS!$C$24,10,7))),0)</f>
        <v>#REF!</v>
      </c>
      <c r="Y1165" s="68">
        <f>+VLOOKUP(M1165,REFERENCIAS!$C:$D,2,0)*VLOOKUP($M$2,PONDERADORES!$A$7:$G$9,7,0)+VLOOKUP(N1165,REFERENCIAS!$C:$D,2,0)*VLOOKUP($N$2,PONDERADORES!$A$7:$G$9,7,0)+VLOOKUP(O1165,REFERENCIAS!$C:$D,2,0)*VLOOKUP($O$2,PONDERADORES!$A$7:$G$9,7,0)</f>
        <v>0.2</v>
      </c>
      <c r="Z1165" s="2">
        <f>+VLOOKUP(IF(R1165&lt;0.1,0,IF(AND(R1165&gt;=0.1,R1165&lt;0.2),0.1,IF(AND(R1165&gt;=0.2,R1165&lt;0.3),0.2,IF(R1165&gt;0.3,0.3,)))),REFERENCIAS!$C:$D,2,0)*VLOOKUP($R$2,PONDERADORES!$A$11:$G$11,7,0)</f>
        <v>15</v>
      </c>
      <c r="AA1165" s="92"/>
      <c r="AB1165" s="95" t="e">
        <f t="shared" ca="1" si="71"/>
        <v>#REF!</v>
      </c>
      <c r="AC1165" s="23" t="e">
        <f ca="1">IF(AB1165&gt;REFERENCIAS!$C$62,REFERENCIAS!$B$62,IF(AND(AB1165&gt;=REFERENCIAS!$C$63,AB1165&lt;REFERENCIAS!$D$63),REFERENCIAS!$B$63,IF(AND(AB1165&gt;REFERENCIAS!$C$64,AB1165&lt;=REFERENCIAS!$D$64),REFERENCIAS!$B$64,IF(AND(AB1165&gt;=REFERENCIAS!$C$65,AB1165&lt;REFERENCIAS!$D$65),REFERENCIAS!$B$65, "Revisar"))))</f>
        <v>#REF!</v>
      </c>
      <c r="AD1165" s="94" t="e">
        <f ca="1">VLOOKUP(AC1165,REFERENCIAS!$B$62:$G$65,4,FALSE)</f>
        <v>#REF!</v>
      </c>
    </row>
    <row r="1166" spans="1:30" ht="17.25" x14ac:dyDescent="0.25">
      <c r="A1166" s="74"/>
      <c r="B1166" s="19"/>
      <c r="C1166" s="19"/>
      <c r="D1166" s="50"/>
      <c r="E1166" s="73"/>
      <c r="F1166" s="74"/>
      <c r="G1166" s="9"/>
      <c r="H1166" s="48"/>
      <c r="I1166" s="49">
        <f t="shared" ca="1" si="69"/>
        <v>2022</v>
      </c>
      <c r="J1166" s="22">
        <f t="shared" ca="1" si="68"/>
        <v>1</v>
      </c>
      <c r="K1166" s="19"/>
      <c r="L1166" s="73"/>
      <c r="M1166" s="74"/>
      <c r="N1166" s="19"/>
      <c r="O1166" s="73"/>
      <c r="P1166" s="82">
        <v>1</v>
      </c>
      <c r="Q1166" s="24">
        <v>1</v>
      </c>
      <c r="R1166" s="81">
        <f t="shared" si="70"/>
        <v>1</v>
      </c>
      <c r="S1166" s="87"/>
      <c r="T1166" s="19"/>
      <c r="U1166" s="25"/>
      <c r="V1166" s="25"/>
      <c r="W1166" s="81"/>
      <c r="X1166" s="91" t="e">
        <f ca="1">+VLOOKUP(#REF!,REFERENCIAS!$C:$D,2,0)*VLOOKUP(#REF!,PONDERADORES!A:P,IF(AND(INFORMACION!$T1166='REFERENCIAS RIESGO'!$C$36,INFORMACION!$F1166=REFERENCIAS!$C$24),16,IF(INFORMACION!$T1166='REFERENCIAS RIESGO'!$C$36,13,IF(INFORMACION!$F1166=REFERENCIAS!$C$24,10,7))),0)+VLOOKUP(K1166,REFERENCIAS!$C:$D,2,0)*VLOOKUP($K$2,PONDERADORES!A:P,IF(AND(INFORMACION!$T1166='REFERENCIAS RIESGO'!$C$36,INFORMACION!$F1166=REFERENCIAS!$C$24),16,IF(INFORMACION!$T1166='REFERENCIAS RIESGO'!$C$36,13,IF(INFORMACION!$F1166=REFERENCIAS!$C$24,10,7))),0)+VLOOKUP(L1166,REFERENCIAS!$C:$D,2,0)*VLOOKUP($L$2,PONDERADORES!A:P,IF(AND(INFORMACION!$T1166='REFERENCIAS RIESGO'!$C$36,INFORMACION!$F1166=REFERENCIAS!$C$24),16,IF(INFORMACION!$T1166='REFERENCIAS RIESGO'!$C$36,13,IF(INFORMACION!$F1166=REFERENCIAS!$C$24,10,7))),0)+VLOOKUP(F1166,REFERENCIAS!$C:$D,2,0)*VLOOKUP($F$2,PONDERADORES!A:P,IF(AND(INFORMACION!$T1166='REFERENCIAS RIESGO'!$C$36,INFORMACION!$F1166=REFERENCIAS!$C$24),16,IF(INFORMACION!$T1166='REFERENCIAS RIESGO'!$C$36,13,IF(INFORMACION!$F1166=REFERENCIAS!$C$24,10,7))),0)+VLOOKUP(T1166,REFERENCIAS!$C:$D,2,0)*VLOOKUP($T$2,PONDERADORES!A:P,IF(AND(INFORMACION!$T1166='REFERENCIAS RIESGO'!$C$36,INFORMACION!$F1166=REFERENCIAS!$C$24),16,IF(INFORMACION!$T1166='REFERENCIAS RIESGO'!$C$36,13,IF(INFORMACION!$F1166=REFERENCIAS!$C$24,10,7))),0)+VLOOKUP(IF(J1166&lt;=0.2,0.2,IF(AND(J1166&gt;0.2,J1166&lt;=0.4),0.4,IF(AND(J1166&gt;0.4,J1166&lt;=0.6),0.6,IF(AND(J1166&gt;0.6,J1166&lt;=0.8),0.8,IF(AND(J1166&gt;0.8,J1166&lt;=1),1))))),REFERENCIAS!$C:$D,2,0)*VLOOKUP($J$2,PONDERADORES!A:P,IF(AND(INFORMACION!$T1166='REFERENCIAS RIESGO'!$C$36,INFORMACION!$F1166=REFERENCIAS!$C$24),16,IF(INFORMACION!$T1166='REFERENCIAS RIESGO'!$C$36,13,IF(INFORMACION!$F1166=REFERENCIAS!$C$24,10,7))),0)</f>
        <v>#REF!</v>
      </c>
      <c r="Y1166" s="68">
        <f>+VLOOKUP(M1166,REFERENCIAS!$C:$D,2,0)*VLOOKUP($M$2,PONDERADORES!$A$7:$G$9,7,0)+VLOOKUP(N1166,REFERENCIAS!$C:$D,2,0)*VLOOKUP($N$2,PONDERADORES!$A$7:$G$9,7,0)+VLOOKUP(O1166,REFERENCIAS!$C:$D,2,0)*VLOOKUP($O$2,PONDERADORES!$A$7:$G$9,7,0)</f>
        <v>0.2</v>
      </c>
      <c r="Z1166" s="2">
        <f>+VLOOKUP(IF(R1166&lt;0.1,0,IF(AND(R1166&gt;=0.1,R1166&lt;0.2),0.1,IF(AND(R1166&gt;=0.2,R1166&lt;0.3),0.2,IF(R1166&gt;0.3,0.3,)))),REFERENCIAS!$C:$D,2,0)*VLOOKUP($R$2,PONDERADORES!$A$11:$G$11,7,0)</f>
        <v>15</v>
      </c>
      <c r="AA1166" s="92"/>
      <c r="AB1166" s="95" t="e">
        <f t="shared" ca="1" si="71"/>
        <v>#REF!</v>
      </c>
      <c r="AC1166" s="23" t="e">
        <f ca="1">IF(AB1166&gt;REFERENCIAS!$C$62,REFERENCIAS!$B$62,IF(AND(AB1166&gt;=REFERENCIAS!$C$63,AB1166&lt;REFERENCIAS!$D$63),REFERENCIAS!$B$63,IF(AND(AB1166&gt;REFERENCIAS!$C$64,AB1166&lt;=REFERENCIAS!$D$64),REFERENCIAS!$B$64,IF(AND(AB1166&gt;=REFERENCIAS!$C$65,AB1166&lt;REFERENCIAS!$D$65),REFERENCIAS!$B$65, "Revisar"))))</f>
        <v>#REF!</v>
      </c>
      <c r="AD1166" s="94" t="e">
        <f ca="1">VLOOKUP(AC1166,REFERENCIAS!$B$62:$G$65,4,FALSE)</f>
        <v>#REF!</v>
      </c>
    </row>
    <row r="1167" spans="1:30" ht="17.25" x14ac:dyDescent="0.25">
      <c r="A1167" s="74"/>
      <c r="B1167" s="19"/>
      <c r="C1167" s="19"/>
      <c r="D1167" s="50"/>
      <c r="E1167" s="73"/>
      <c r="F1167" s="74"/>
      <c r="G1167" s="9"/>
      <c r="H1167" s="48"/>
      <c r="I1167" s="49">
        <f t="shared" ca="1" si="69"/>
        <v>2022</v>
      </c>
      <c r="J1167" s="22">
        <f t="shared" ca="1" si="68"/>
        <v>1</v>
      </c>
      <c r="K1167" s="19"/>
      <c r="L1167" s="73"/>
      <c r="M1167" s="74"/>
      <c r="N1167" s="19"/>
      <c r="O1167" s="73"/>
      <c r="P1167" s="82">
        <v>1</v>
      </c>
      <c r="Q1167" s="24">
        <v>1</v>
      </c>
      <c r="R1167" s="81">
        <f t="shared" si="70"/>
        <v>1</v>
      </c>
      <c r="S1167" s="87"/>
      <c r="T1167" s="19"/>
      <c r="U1167" s="25"/>
      <c r="V1167" s="25"/>
      <c r="W1167" s="81"/>
      <c r="X1167" s="91" t="e">
        <f ca="1">+VLOOKUP(#REF!,REFERENCIAS!$C:$D,2,0)*VLOOKUP(#REF!,PONDERADORES!A:P,IF(AND(INFORMACION!$T1167='REFERENCIAS RIESGO'!$C$36,INFORMACION!$F1167=REFERENCIAS!$C$24),16,IF(INFORMACION!$T1167='REFERENCIAS RIESGO'!$C$36,13,IF(INFORMACION!$F1167=REFERENCIAS!$C$24,10,7))),0)+VLOOKUP(K1167,REFERENCIAS!$C:$D,2,0)*VLOOKUP($K$2,PONDERADORES!A:P,IF(AND(INFORMACION!$T1167='REFERENCIAS RIESGO'!$C$36,INFORMACION!$F1167=REFERENCIAS!$C$24),16,IF(INFORMACION!$T1167='REFERENCIAS RIESGO'!$C$36,13,IF(INFORMACION!$F1167=REFERENCIAS!$C$24,10,7))),0)+VLOOKUP(L1167,REFERENCIAS!$C:$D,2,0)*VLOOKUP($L$2,PONDERADORES!A:P,IF(AND(INFORMACION!$T1167='REFERENCIAS RIESGO'!$C$36,INFORMACION!$F1167=REFERENCIAS!$C$24),16,IF(INFORMACION!$T1167='REFERENCIAS RIESGO'!$C$36,13,IF(INFORMACION!$F1167=REFERENCIAS!$C$24,10,7))),0)+VLOOKUP(F1167,REFERENCIAS!$C:$D,2,0)*VLOOKUP($F$2,PONDERADORES!A:P,IF(AND(INFORMACION!$T1167='REFERENCIAS RIESGO'!$C$36,INFORMACION!$F1167=REFERENCIAS!$C$24),16,IF(INFORMACION!$T1167='REFERENCIAS RIESGO'!$C$36,13,IF(INFORMACION!$F1167=REFERENCIAS!$C$24,10,7))),0)+VLOOKUP(T1167,REFERENCIAS!$C:$D,2,0)*VLOOKUP($T$2,PONDERADORES!A:P,IF(AND(INFORMACION!$T1167='REFERENCIAS RIESGO'!$C$36,INFORMACION!$F1167=REFERENCIAS!$C$24),16,IF(INFORMACION!$T1167='REFERENCIAS RIESGO'!$C$36,13,IF(INFORMACION!$F1167=REFERENCIAS!$C$24,10,7))),0)+VLOOKUP(IF(J1167&lt;=0.2,0.2,IF(AND(J1167&gt;0.2,J1167&lt;=0.4),0.4,IF(AND(J1167&gt;0.4,J1167&lt;=0.6),0.6,IF(AND(J1167&gt;0.6,J1167&lt;=0.8),0.8,IF(AND(J1167&gt;0.8,J1167&lt;=1),1))))),REFERENCIAS!$C:$D,2,0)*VLOOKUP($J$2,PONDERADORES!A:P,IF(AND(INFORMACION!$T1167='REFERENCIAS RIESGO'!$C$36,INFORMACION!$F1167=REFERENCIAS!$C$24),16,IF(INFORMACION!$T1167='REFERENCIAS RIESGO'!$C$36,13,IF(INFORMACION!$F1167=REFERENCIAS!$C$24,10,7))),0)</f>
        <v>#REF!</v>
      </c>
      <c r="Y1167" s="68">
        <f>+VLOOKUP(M1167,REFERENCIAS!$C:$D,2,0)*VLOOKUP($M$2,PONDERADORES!$A$7:$G$9,7,0)+VLOOKUP(N1167,REFERENCIAS!$C:$D,2,0)*VLOOKUP($N$2,PONDERADORES!$A$7:$G$9,7,0)+VLOOKUP(O1167,REFERENCIAS!$C:$D,2,0)*VLOOKUP($O$2,PONDERADORES!$A$7:$G$9,7,0)</f>
        <v>0.2</v>
      </c>
      <c r="Z1167" s="2">
        <f>+VLOOKUP(IF(R1167&lt;0.1,0,IF(AND(R1167&gt;=0.1,R1167&lt;0.2),0.1,IF(AND(R1167&gt;=0.2,R1167&lt;0.3),0.2,IF(R1167&gt;0.3,0.3,)))),REFERENCIAS!$C:$D,2,0)*VLOOKUP($R$2,PONDERADORES!$A$11:$G$11,7,0)</f>
        <v>15</v>
      </c>
      <c r="AA1167" s="92"/>
      <c r="AB1167" s="95" t="e">
        <f t="shared" ca="1" si="71"/>
        <v>#REF!</v>
      </c>
      <c r="AC1167" s="23" t="e">
        <f ca="1">IF(AB1167&gt;REFERENCIAS!$C$62,REFERENCIAS!$B$62,IF(AND(AB1167&gt;=REFERENCIAS!$C$63,AB1167&lt;REFERENCIAS!$D$63),REFERENCIAS!$B$63,IF(AND(AB1167&gt;REFERENCIAS!$C$64,AB1167&lt;=REFERENCIAS!$D$64),REFERENCIAS!$B$64,IF(AND(AB1167&gt;=REFERENCIAS!$C$65,AB1167&lt;REFERENCIAS!$D$65),REFERENCIAS!$B$65, "Revisar"))))</f>
        <v>#REF!</v>
      </c>
      <c r="AD1167" s="94" t="e">
        <f ca="1">VLOOKUP(AC1167,REFERENCIAS!$B$62:$G$65,4,FALSE)</f>
        <v>#REF!</v>
      </c>
    </row>
    <row r="1168" spans="1:30" ht="17.25" x14ac:dyDescent="0.25">
      <c r="A1168" s="74"/>
      <c r="B1168" s="19"/>
      <c r="C1168" s="19"/>
      <c r="D1168" s="50"/>
      <c r="E1168" s="73"/>
      <c r="F1168" s="74"/>
      <c r="G1168" s="9"/>
      <c r="H1168" s="48"/>
      <c r="I1168" s="49">
        <f t="shared" ca="1" si="69"/>
        <v>2022</v>
      </c>
      <c r="J1168" s="22">
        <f t="shared" ca="1" si="68"/>
        <v>1</v>
      </c>
      <c r="K1168" s="19"/>
      <c r="L1168" s="73"/>
      <c r="M1168" s="74"/>
      <c r="N1168" s="19"/>
      <c r="O1168" s="73"/>
      <c r="P1168" s="82">
        <v>1</v>
      </c>
      <c r="Q1168" s="24">
        <v>1</v>
      </c>
      <c r="R1168" s="81">
        <f t="shared" si="70"/>
        <v>1</v>
      </c>
      <c r="S1168" s="87"/>
      <c r="T1168" s="19"/>
      <c r="U1168" s="25"/>
      <c r="V1168" s="25"/>
      <c r="W1168" s="81"/>
      <c r="X1168" s="91" t="e">
        <f ca="1">+VLOOKUP(#REF!,REFERENCIAS!$C:$D,2,0)*VLOOKUP(#REF!,PONDERADORES!A:P,IF(AND(INFORMACION!$T1168='REFERENCIAS RIESGO'!$C$36,INFORMACION!$F1168=REFERENCIAS!$C$24),16,IF(INFORMACION!$T1168='REFERENCIAS RIESGO'!$C$36,13,IF(INFORMACION!$F1168=REFERENCIAS!$C$24,10,7))),0)+VLOOKUP(K1168,REFERENCIAS!$C:$D,2,0)*VLOOKUP($K$2,PONDERADORES!A:P,IF(AND(INFORMACION!$T1168='REFERENCIAS RIESGO'!$C$36,INFORMACION!$F1168=REFERENCIAS!$C$24),16,IF(INFORMACION!$T1168='REFERENCIAS RIESGO'!$C$36,13,IF(INFORMACION!$F1168=REFERENCIAS!$C$24,10,7))),0)+VLOOKUP(L1168,REFERENCIAS!$C:$D,2,0)*VLOOKUP($L$2,PONDERADORES!A:P,IF(AND(INFORMACION!$T1168='REFERENCIAS RIESGO'!$C$36,INFORMACION!$F1168=REFERENCIAS!$C$24),16,IF(INFORMACION!$T1168='REFERENCIAS RIESGO'!$C$36,13,IF(INFORMACION!$F1168=REFERENCIAS!$C$24,10,7))),0)+VLOOKUP(F1168,REFERENCIAS!$C:$D,2,0)*VLOOKUP($F$2,PONDERADORES!A:P,IF(AND(INFORMACION!$T1168='REFERENCIAS RIESGO'!$C$36,INFORMACION!$F1168=REFERENCIAS!$C$24),16,IF(INFORMACION!$T1168='REFERENCIAS RIESGO'!$C$36,13,IF(INFORMACION!$F1168=REFERENCIAS!$C$24,10,7))),0)+VLOOKUP(T1168,REFERENCIAS!$C:$D,2,0)*VLOOKUP($T$2,PONDERADORES!A:P,IF(AND(INFORMACION!$T1168='REFERENCIAS RIESGO'!$C$36,INFORMACION!$F1168=REFERENCIAS!$C$24),16,IF(INFORMACION!$T1168='REFERENCIAS RIESGO'!$C$36,13,IF(INFORMACION!$F1168=REFERENCIAS!$C$24,10,7))),0)+VLOOKUP(IF(J1168&lt;=0.2,0.2,IF(AND(J1168&gt;0.2,J1168&lt;=0.4),0.4,IF(AND(J1168&gt;0.4,J1168&lt;=0.6),0.6,IF(AND(J1168&gt;0.6,J1168&lt;=0.8),0.8,IF(AND(J1168&gt;0.8,J1168&lt;=1),1))))),REFERENCIAS!$C:$D,2,0)*VLOOKUP($J$2,PONDERADORES!A:P,IF(AND(INFORMACION!$T1168='REFERENCIAS RIESGO'!$C$36,INFORMACION!$F1168=REFERENCIAS!$C$24),16,IF(INFORMACION!$T1168='REFERENCIAS RIESGO'!$C$36,13,IF(INFORMACION!$F1168=REFERENCIAS!$C$24,10,7))),0)</f>
        <v>#REF!</v>
      </c>
      <c r="Y1168" s="68">
        <f>+VLOOKUP(M1168,REFERENCIAS!$C:$D,2,0)*VLOOKUP($M$2,PONDERADORES!$A$7:$G$9,7,0)+VLOOKUP(N1168,REFERENCIAS!$C:$D,2,0)*VLOOKUP($N$2,PONDERADORES!$A$7:$G$9,7,0)+VLOOKUP(O1168,REFERENCIAS!$C:$D,2,0)*VLOOKUP($O$2,PONDERADORES!$A$7:$G$9,7,0)</f>
        <v>0.2</v>
      </c>
      <c r="Z1168" s="2">
        <f>+VLOOKUP(IF(R1168&lt;0.1,0,IF(AND(R1168&gt;=0.1,R1168&lt;0.2),0.1,IF(AND(R1168&gt;=0.2,R1168&lt;0.3),0.2,IF(R1168&gt;0.3,0.3,)))),REFERENCIAS!$C:$D,2,0)*VLOOKUP($R$2,PONDERADORES!$A$11:$G$11,7,0)</f>
        <v>15</v>
      </c>
      <c r="AA1168" s="92"/>
      <c r="AB1168" s="95" t="e">
        <f t="shared" ca="1" si="71"/>
        <v>#REF!</v>
      </c>
      <c r="AC1168" s="23" t="e">
        <f ca="1">IF(AB1168&gt;REFERENCIAS!$C$62,REFERENCIAS!$B$62,IF(AND(AB1168&gt;=REFERENCIAS!$C$63,AB1168&lt;REFERENCIAS!$D$63),REFERENCIAS!$B$63,IF(AND(AB1168&gt;REFERENCIAS!$C$64,AB1168&lt;=REFERENCIAS!$D$64),REFERENCIAS!$B$64,IF(AND(AB1168&gt;=REFERENCIAS!$C$65,AB1168&lt;REFERENCIAS!$D$65),REFERENCIAS!$B$65, "Revisar"))))</f>
        <v>#REF!</v>
      </c>
      <c r="AD1168" s="94" t="e">
        <f ca="1">VLOOKUP(AC1168,REFERENCIAS!$B$62:$G$65,4,FALSE)</f>
        <v>#REF!</v>
      </c>
    </row>
    <row r="1169" spans="1:30" ht="17.25" x14ac:dyDescent="0.25">
      <c r="A1169" s="74"/>
      <c r="B1169" s="19"/>
      <c r="C1169" s="19"/>
      <c r="D1169" s="50"/>
      <c r="E1169" s="73"/>
      <c r="F1169" s="74"/>
      <c r="G1169" s="9"/>
      <c r="H1169" s="48"/>
      <c r="I1169" s="49">
        <f t="shared" ca="1" si="69"/>
        <v>2022</v>
      </c>
      <c r="J1169" s="22">
        <f t="shared" ca="1" si="68"/>
        <v>1</v>
      </c>
      <c r="K1169" s="19"/>
      <c r="L1169" s="73"/>
      <c r="M1169" s="74"/>
      <c r="N1169" s="19"/>
      <c r="O1169" s="73"/>
      <c r="P1169" s="82">
        <v>1</v>
      </c>
      <c r="Q1169" s="24">
        <v>1</v>
      </c>
      <c r="R1169" s="81">
        <f t="shared" si="70"/>
        <v>1</v>
      </c>
      <c r="S1169" s="87"/>
      <c r="T1169" s="19"/>
      <c r="U1169" s="25"/>
      <c r="V1169" s="25"/>
      <c r="W1169" s="81"/>
      <c r="X1169" s="91" t="e">
        <f ca="1">+VLOOKUP(#REF!,REFERENCIAS!$C:$D,2,0)*VLOOKUP(#REF!,PONDERADORES!A:P,IF(AND(INFORMACION!$T1169='REFERENCIAS RIESGO'!$C$36,INFORMACION!$F1169=REFERENCIAS!$C$24),16,IF(INFORMACION!$T1169='REFERENCIAS RIESGO'!$C$36,13,IF(INFORMACION!$F1169=REFERENCIAS!$C$24,10,7))),0)+VLOOKUP(K1169,REFERENCIAS!$C:$D,2,0)*VLOOKUP($K$2,PONDERADORES!A:P,IF(AND(INFORMACION!$T1169='REFERENCIAS RIESGO'!$C$36,INFORMACION!$F1169=REFERENCIAS!$C$24),16,IF(INFORMACION!$T1169='REFERENCIAS RIESGO'!$C$36,13,IF(INFORMACION!$F1169=REFERENCIAS!$C$24,10,7))),0)+VLOOKUP(L1169,REFERENCIAS!$C:$D,2,0)*VLOOKUP($L$2,PONDERADORES!A:P,IF(AND(INFORMACION!$T1169='REFERENCIAS RIESGO'!$C$36,INFORMACION!$F1169=REFERENCIAS!$C$24),16,IF(INFORMACION!$T1169='REFERENCIAS RIESGO'!$C$36,13,IF(INFORMACION!$F1169=REFERENCIAS!$C$24,10,7))),0)+VLOOKUP(F1169,REFERENCIAS!$C:$D,2,0)*VLOOKUP($F$2,PONDERADORES!A:P,IF(AND(INFORMACION!$T1169='REFERENCIAS RIESGO'!$C$36,INFORMACION!$F1169=REFERENCIAS!$C$24),16,IF(INFORMACION!$T1169='REFERENCIAS RIESGO'!$C$36,13,IF(INFORMACION!$F1169=REFERENCIAS!$C$24,10,7))),0)+VLOOKUP(T1169,REFERENCIAS!$C:$D,2,0)*VLOOKUP($T$2,PONDERADORES!A:P,IF(AND(INFORMACION!$T1169='REFERENCIAS RIESGO'!$C$36,INFORMACION!$F1169=REFERENCIAS!$C$24),16,IF(INFORMACION!$T1169='REFERENCIAS RIESGO'!$C$36,13,IF(INFORMACION!$F1169=REFERENCIAS!$C$24,10,7))),0)+VLOOKUP(IF(J1169&lt;=0.2,0.2,IF(AND(J1169&gt;0.2,J1169&lt;=0.4),0.4,IF(AND(J1169&gt;0.4,J1169&lt;=0.6),0.6,IF(AND(J1169&gt;0.6,J1169&lt;=0.8),0.8,IF(AND(J1169&gt;0.8,J1169&lt;=1),1))))),REFERENCIAS!$C:$D,2,0)*VLOOKUP($J$2,PONDERADORES!A:P,IF(AND(INFORMACION!$T1169='REFERENCIAS RIESGO'!$C$36,INFORMACION!$F1169=REFERENCIAS!$C$24),16,IF(INFORMACION!$T1169='REFERENCIAS RIESGO'!$C$36,13,IF(INFORMACION!$F1169=REFERENCIAS!$C$24,10,7))),0)</f>
        <v>#REF!</v>
      </c>
      <c r="Y1169" s="68">
        <f>+VLOOKUP(M1169,REFERENCIAS!$C:$D,2,0)*VLOOKUP($M$2,PONDERADORES!$A$7:$G$9,7,0)+VLOOKUP(N1169,REFERENCIAS!$C:$D,2,0)*VLOOKUP($N$2,PONDERADORES!$A$7:$G$9,7,0)+VLOOKUP(O1169,REFERENCIAS!$C:$D,2,0)*VLOOKUP($O$2,PONDERADORES!$A$7:$G$9,7,0)</f>
        <v>0.2</v>
      </c>
      <c r="Z1169" s="2">
        <f>+VLOOKUP(IF(R1169&lt;0.1,0,IF(AND(R1169&gt;=0.1,R1169&lt;0.2),0.1,IF(AND(R1169&gt;=0.2,R1169&lt;0.3),0.2,IF(R1169&gt;0.3,0.3,)))),REFERENCIAS!$C:$D,2,0)*VLOOKUP($R$2,PONDERADORES!$A$11:$G$11,7,0)</f>
        <v>15</v>
      </c>
      <c r="AA1169" s="92"/>
      <c r="AB1169" s="95" t="e">
        <f t="shared" ca="1" si="71"/>
        <v>#REF!</v>
      </c>
      <c r="AC1169" s="23" t="e">
        <f ca="1">IF(AB1169&gt;REFERENCIAS!$C$62,REFERENCIAS!$B$62,IF(AND(AB1169&gt;=REFERENCIAS!$C$63,AB1169&lt;REFERENCIAS!$D$63),REFERENCIAS!$B$63,IF(AND(AB1169&gt;REFERENCIAS!$C$64,AB1169&lt;=REFERENCIAS!$D$64),REFERENCIAS!$B$64,IF(AND(AB1169&gt;=REFERENCIAS!$C$65,AB1169&lt;REFERENCIAS!$D$65),REFERENCIAS!$B$65, "Revisar"))))</f>
        <v>#REF!</v>
      </c>
      <c r="AD1169" s="94" t="e">
        <f ca="1">VLOOKUP(AC1169,REFERENCIAS!$B$62:$G$65,4,FALSE)</f>
        <v>#REF!</v>
      </c>
    </row>
    <row r="1170" spans="1:30" ht="17.25" x14ac:dyDescent="0.25">
      <c r="A1170" s="74"/>
      <c r="B1170" s="19"/>
      <c r="C1170" s="19"/>
      <c r="D1170" s="50"/>
      <c r="E1170" s="73"/>
      <c r="F1170" s="74"/>
      <c r="G1170" s="9"/>
      <c r="H1170" s="48"/>
      <c r="I1170" s="49">
        <f t="shared" ca="1" si="69"/>
        <v>2022</v>
      </c>
      <c r="J1170" s="22">
        <f t="shared" ca="1" si="68"/>
        <v>1</v>
      </c>
      <c r="K1170" s="19"/>
      <c r="L1170" s="73"/>
      <c r="M1170" s="74"/>
      <c r="N1170" s="19"/>
      <c r="O1170" s="73"/>
      <c r="P1170" s="82">
        <v>1</v>
      </c>
      <c r="Q1170" s="24">
        <v>1</v>
      </c>
      <c r="R1170" s="81">
        <f t="shared" si="70"/>
        <v>1</v>
      </c>
      <c r="S1170" s="87"/>
      <c r="T1170" s="19"/>
      <c r="U1170" s="25"/>
      <c r="V1170" s="25"/>
      <c r="W1170" s="81"/>
      <c r="X1170" s="91" t="e">
        <f ca="1">+VLOOKUP(#REF!,REFERENCIAS!$C:$D,2,0)*VLOOKUP(#REF!,PONDERADORES!A:P,IF(AND(INFORMACION!$T1170='REFERENCIAS RIESGO'!$C$36,INFORMACION!$F1170=REFERENCIAS!$C$24),16,IF(INFORMACION!$T1170='REFERENCIAS RIESGO'!$C$36,13,IF(INFORMACION!$F1170=REFERENCIAS!$C$24,10,7))),0)+VLOOKUP(K1170,REFERENCIAS!$C:$D,2,0)*VLOOKUP($K$2,PONDERADORES!A:P,IF(AND(INFORMACION!$T1170='REFERENCIAS RIESGO'!$C$36,INFORMACION!$F1170=REFERENCIAS!$C$24),16,IF(INFORMACION!$T1170='REFERENCIAS RIESGO'!$C$36,13,IF(INFORMACION!$F1170=REFERENCIAS!$C$24,10,7))),0)+VLOOKUP(L1170,REFERENCIAS!$C:$D,2,0)*VLOOKUP($L$2,PONDERADORES!A:P,IF(AND(INFORMACION!$T1170='REFERENCIAS RIESGO'!$C$36,INFORMACION!$F1170=REFERENCIAS!$C$24),16,IF(INFORMACION!$T1170='REFERENCIAS RIESGO'!$C$36,13,IF(INFORMACION!$F1170=REFERENCIAS!$C$24,10,7))),0)+VLOOKUP(F1170,REFERENCIAS!$C:$D,2,0)*VLOOKUP($F$2,PONDERADORES!A:P,IF(AND(INFORMACION!$T1170='REFERENCIAS RIESGO'!$C$36,INFORMACION!$F1170=REFERENCIAS!$C$24),16,IF(INFORMACION!$T1170='REFERENCIAS RIESGO'!$C$36,13,IF(INFORMACION!$F1170=REFERENCIAS!$C$24,10,7))),0)+VLOOKUP(T1170,REFERENCIAS!$C:$D,2,0)*VLOOKUP($T$2,PONDERADORES!A:P,IF(AND(INFORMACION!$T1170='REFERENCIAS RIESGO'!$C$36,INFORMACION!$F1170=REFERENCIAS!$C$24),16,IF(INFORMACION!$T1170='REFERENCIAS RIESGO'!$C$36,13,IF(INFORMACION!$F1170=REFERENCIAS!$C$24,10,7))),0)+VLOOKUP(IF(J1170&lt;=0.2,0.2,IF(AND(J1170&gt;0.2,J1170&lt;=0.4),0.4,IF(AND(J1170&gt;0.4,J1170&lt;=0.6),0.6,IF(AND(J1170&gt;0.6,J1170&lt;=0.8),0.8,IF(AND(J1170&gt;0.8,J1170&lt;=1),1))))),REFERENCIAS!$C:$D,2,0)*VLOOKUP($J$2,PONDERADORES!A:P,IF(AND(INFORMACION!$T1170='REFERENCIAS RIESGO'!$C$36,INFORMACION!$F1170=REFERENCIAS!$C$24),16,IF(INFORMACION!$T1170='REFERENCIAS RIESGO'!$C$36,13,IF(INFORMACION!$F1170=REFERENCIAS!$C$24,10,7))),0)</f>
        <v>#REF!</v>
      </c>
      <c r="Y1170" s="68">
        <f>+VLOOKUP(M1170,REFERENCIAS!$C:$D,2,0)*VLOOKUP($M$2,PONDERADORES!$A$7:$G$9,7,0)+VLOOKUP(N1170,REFERENCIAS!$C:$D,2,0)*VLOOKUP($N$2,PONDERADORES!$A$7:$G$9,7,0)+VLOOKUP(O1170,REFERENCIAS!$C:$D,2,0)*VLOOKUP($O$2,PONDERADORES!$A$7:$G$9,7,0)</f>
        <v>0.2</v>
      </c>
      <c r="Z1170" s="2">
        <f>+VLOOKUP(IF(R1170&lt;0.1,0,IF(AND(R1170&gt;=0.1,R1170&lt;0.2),0.1,IF(AND(R1170&gt;=0.2,R1170&lt;0.3),0.2,IF(R1170&gt;0.3,0.3,)))),REFERENCIAS!$C:$D,2,0)*VLOOKUP($R$2,PONDERADORES!$A$11:$G$11,7,0)</f>
        <v>15</v>
      </c>
      <c r="AA1170" s="92"/>
      <c r="AB1170" s="95" t="e">
        <f t="shared" ca="1" si="71"/>
        <v>#REF!</v>
      </c>
      <c r="AC1170" s="23" t="e">
        <f ca="1">IF(AB1170&gt;REFERENCIAS!$C$62,REFERENCIAS!$B$62,IF(AND(AB1170&gt;=REFERENCIAS!$C$63,AB1170&lt;REFERENCIAS!$D$63),REFERENCIAS!$B$63,IF(AND(AB1170&gt;REFERENCIAS!$C$64,AB1170&lt;=REFERENCIAS!$D$64),REFERENCIAS!$B$64,IF(AND(AB1170&gt;=REFERENCIAS!$C$65,AB1170&lt;REFERENCIAS!$D$65),REFERENCIAS!$B$65, "Revisar"))))</f>
        <v>#REF!</v>
      </c>
      <c r="AD1170" s="94" t="e">
        <f ca="1">VLOOKUP(AC1170,REFERENCIAS!$B$62:$G$65,4,FALSE)</f>
        <v>#REF!</v>
      </c>
    </row>
    <row r="1171" spans="1:30" ht="17.25" x14ac:dyDescent="0.25">
      <c r="A1171" s="74"/>
      <c r="B1171" s="19"/>
      <c r="C1171" s="19"/>
      <c r="D1171" s="50"/>
      <c r="E1171" s="73"/>
      <c r="F1171" s="74"/>
      <c r="G1171" s="9"/>
      <c r="H1171" s="48"/>
      <c r="I1171" s="49">
        <f t="shared" ca="1" si="69"/>
        <v>2022</v>
      </c>
      <c r="J1171" s="22">
        <f t="shared" ca="1" si="68"/>
        <v>1</v>
      </c>
      <c r="K1171" s="19"/>
      <c r="L1171" s="73"/>
      <c r="M1171" s="74"/>
      <c r="N1171" s="19"/>
      <c r="O1171" s="73"/>
      <c r="P1171" s="82">
        <v>1</v>
      </c>
      <c r="Q1171" s="24">
        <v>1</v>
      </c>
      <c r="R1171" s="81">
        <f t="shared" si="70"/>
        <v>1</v>
      </c>
      <c r="S1171" s="87"/>
      <c r="T1171" s="19"/>
      <c r="U1171" s="25"/>
      <c r="V1171" s="25"/>
      <c r="W1171" s="81"/>
      <c r="X1171" s="91" t="e">
        <f ca="1">+VLOOKUP(#REF!,REFERENCIAS!$C:$D,2,0)*VLOOKUP(#REF!,PONDERADORES!A:P,IF(AND(INFORMACION!$T1171='REFERENCIAS RIESGO'!$C$36,INFORMACION!$F1171=REFERENCIAS!$C$24),16,IF(INFORMACION!$T1171='REFERENCIAS RIESGO'!$C$36,13,IF(INFORMACION!$F1171=REFERENCIAS!$C$24,10,7))),0)+VLOOKUP(K1171,REFERENCIAS!$C:$D,2,0)*VLOOKUP($K$2,PONDERADORES!A:P,IF(AND(INFORMACION!$T1171='REFERENCIAS RIESGO'!$C$36,INFORMACION!$F1171=REFERENCIAS!$C$24),16,IF(INFORMACION!$T1171='REFERENCIAS RIESGO'!$C$36,13,IF(INFORMACION!$F1171=REFERENCIAS!$C$24,10,7))),0)+VLOOKUP(L1171,REFERENCIAS!$C:$D,2,0)*VLOOKUP($L$2,PONDERADORES!A:P,IF(AND(INFORMACION!$T1171='REFERENCIAS RIESGO'!$C$36,INFORMACION!$F1171=REFERENCIAS!$C$24),16,IF(INFORMACION!$T1171='REFERENCIAS RIESGO'!$C$36,13,IF(INFORMACION!$F1171=REFERENCIAS!$C$24,10,7))),0)+VLOOKUP(F1171,REFERENCIAS!$C:$D,2,0)*VLOOKUP($F$2,PONDERADORES!A:P,IF(AND(INFORMACION!$T1171='REFERENCIAS RIESGO'!$C$36,INFORMACION!$F1171=REFERENCIAS!$C$24),16,IF(INFORMACION!$T1171='REFERENCIAS RIESGO'!$C$36,13,IF(INFORMACION!$F1171=REFERENCIAS!$C$24,10,7))),0)+VLOOKUP(T1171,REFERENCIAS!$C:$D,2,0)*VLOOKUP($T$2,PONDERADORES!A:P,IF(AND(INFORMACION!$T1171='REFERENCIAS RIESGO'!$C$36,INFORMACION!$F1171=REFERENCIAS!$C$24),16,IF(INFORMACION!$T1171='REFERENCIAS RIESGO'!$C$36,13,IF(INFORMACION!$F1171=REFERENCIAS!$C$24,10,7))),0)+VLOOKUP(IF(J1171&lt;=0.2,0.2,IF(AND(J1171&gt;0.2,J1171&lt;=0.4),0.4,IF(AND(J1171&gt;0.4,J1171&lt;=0.6),0.6,IF(AND(J1171&gt;0.6,J1171&lt;=0.8),0.8,IF(AND(J1171&gt;0.8,J1171&lt;=1),1))))),REFERENCIAS!$C:$D,2,0)*VLOOKUP($J$2,PONDERADORES!A:P,IF(AND(INFORMACION!$T1171='REFERENCIAS RIESGO'!$C$36,INFORMACION!$F1171=REFERENCIAS!$C$24),16,IF(INFORMACION!$T1171='REFERENCIAS RIESGO'!$C$36,13,IF(INFORMACION!$F1171=REFERENCIAS!$C$24,10,7))),0)</f>
        <v>#REF!</v>
      </c>
      <c r="Y1171" s="68">
        <f>+VLOOKUP(M1171,REFERENCIAS!$C:$D,2,0)*VLOOKUP($M$2,PONDERADORES!$A$7:$G$9,7,0)+VLOOKUP(N1171,REFERENCIAS!$C:$D,2,0)*VLOOKUP($N$2,PONDERADORES!$A$7:$G$9,7,0)+VLOOKUP(O1171,REFERENCIAS!$C:$D,2,0)*VLOOKUP($O$2,PONDERADORES!$A$7:$G$9,7,0)</f>
        <v>0.2</v>
      </c>
      <c r="Z1171" s="2">
        <f>+VLOOKUP(IF(R1171&lt;0.1,0,IF(AND(R1171&gt;=0.1,R1171&lt;0.2),0.1,IF(AND(R1171&gt;=0.2,R1171&lt;0.3),0.2,IF(R1171&gt;0.3,0.3,)))),REFERENCIAS!$C:$D,2,0)*VLOOKUP($R$2,PONDERADORES!$A$11:$G$11,7,0)</f>
        <v>15</v>
      </c>
      <c r="AA1171" s="92"/>
      <c r="AB1171" s="95" t="e">
        <f t="shared" ca="1" si="71"/>
        <v>#REF!</v>
      </c>
      <c r="AC1171" s="23" t="e">
        <f ca="1">IF(AB1171&gt;REFERENCIAS!$C$62,REFERENCIAS!$B$62,IF(AND(AB1171&gt;=REFERENCIAS!$C$63,AB1171&lt;REFERENCIAS!$D$63),REFERENCIAS!$B$63,IF(AND(AB1171&gt;REFERENCIAS!$C$64,AB1171&lt;=REFERENCIAS!$D$64),REFERENCIAS!$B$64,IF(AND(AB1171&gt;=REFERENCIAS!$C$65,AB1171&lt;REFERENCIAS!$D$65),REFERENCIAS!$B$65, "Revisar"))))</f>
        <v>#REF!</v>
      </c>
      <c r="AD1171" s="94" t="e">
        <f ca="1">VLOOKUP(AC1171,REFERENCIAS!$B$62:$G$65,4,FALSE)</f>
        <v>#REF!</v>
      </c>
    </row>
    <row r="1172" spans="1:30" ht="17.25" x14ac:dyDescent="0.25">
      <c r="A1172" s="74"/>
      <c r="B1172" s="19"/>
      <c r="C1172" s="19"/>
      <c r="D1172" s="50"/>
      <c r="E1172" s="73"/>
      <c r="F1172" s="74"/>
      <c r="G1172" s="9"/>
      <c r="H1172" s="48"/>
      <c r="I1172" s="49">
        <f t="shared" ca="1" si="69"/>
        <v>2022</v>
      </c>
      <c r="J1172" s="22">
        <f t="shared" ca="1" si="68"/>
        <v>1</v>
      </c>
      <c r="K1172" s="19"/>
      <c r="L1172" s="73"/>
      <c r="M1172" s="74"/>
      <c r="N1172" s="19"/>
      <c r="O1172" s="73"/>
      <c r="P1172" s="82">
        <v>1</v>
      </c>
      <c r="Q1172" s="24">
        <v>1</v>
      </c>
      <c r="R1172" s="81">
        <f t="shared" si="70"/>
        <v>1</v>
      </c>
      <c r="S1172" s="87"/>
      <c r="T1172" s="19"/>
      <c r="U1172" s="25"/>
      <c r="V1172" s="25"/>
      <c r="W1172" s="81"/>
      <c r="X1172" s="91" t="e">
        <f ca="1">+VLOOKUP(#REF!,REFERENCIAS!$C:$D,2,0)*VLOOKUP(#REF!,PONDERADORES!A:P,IF(AND(INFORMACION!$T1172='REFERENCIAS RIESGO'!$C$36,INFORMACION!$F1172=REFERENCIAS!$C$24),16,IF(INFORMACION!$T1172='REFERENCIAS RIESGO'!$C$36,13,IF(INFORMACION!$F1172=REFERENCIAS!$C$24,10,7))),0)+VLOOKUP(K1172,REFERENCIAS!$C:$D,2,0)*VLOOKUP($K$2,PONDERADORES!A:P,IF(AND(INFORMACION!$T1172='REFERENCIAS RIESGO'!$C$36,INFORMACION!$F1172=REFERENCIAS!$C$24),16,IF(INFORMACION!$T1172='REFERENCIAS RIESGO'!$C$36,13,IF(INFORMACION!$F1172=REFERENCIAS!$C$24,10,7))),0)+VLOOKUP(L1172,REFERENCIAS!$C:$D,2,0)*VLOOKUP($L$2,PONDERADORES!A:P,IF(AND(INFORMACION!$T1172='REFERENCIAS RIESGO'!$C$36,INFORMACION!$F1172=REFERENCIAS!$C$24),16,IF(INFORMACION!$T1172='REFERENCIAS RIESGO'!$C$36,13,IF(INFORMACION!$F1172=REFERENCIAS!$C$24,10,7))),0)+VLOOKUP(F1172,REFERENCIAS!$C:$D,2,0)*VLOOKUP($F$2,PONDERADORES!A:P,IF(AND(INFORMACION!$T1172='REFERENCIAS RIESGO'!$C$36,INFORMACION!$F1172=REFERENCIAS!$C$24),16,IF(INFORMACION!$T1172='REFERENCIAS RIESGO'!$C$36,13,IF(INFORMACION!$F1172=REFERENCIAS!$C$24,10,7))),0)+VLOOKUP(T1172,REFERENCIAS!$C:$D,2,0)*VLOOKUP($T$2,PONDERADORES!A:P,IF(AND(INFORMACION!$T1172='REFERENCIAS RIESGO'!$C$36,INFORMACION!$F1172=REFERENCIAS!$C$24),16,IF(INFORMACION!$T1172='REFERENCIAS RIESGO'!$C$36,13,IF(INFORMACION!$F1172=REFERENCIAS!$C$24,10,7))),0)+VLOOKUP(IF(J1172&lt;=0.2,0.2,IF(AND(J1172&gt;0.2,J1172&lt;=0.4),0.4,IF(AND(J1172&gt;0.4,J1172&lt;=0.6),0.6,IF(AND(J1172&gt;0.6,J1172&lt;=0.8),0.8,IF(AND(J1172&gt;0.8,J1172&lt;=1),1))))),REFERENCIAS!$C:$D,2,0)*VLOOKUP($J$2,PONDERADORES!A:P,IF(AND(INFORMACION!$T1172='REFERENCIAS RIESGO'!$C$36,INFORMACION!$F1172=REFERENCIAS!$C$24),16,IF(INFORMACION!$T1172='REFERENCIAS RIESGO'!$C$36,13,IF(INFORMACION!$F1172=REFERENCIAS!$C$24,10,7))),0)</f>
        <v>#REF!</v>
      </c>
      <c r="Y1172" s="68">
        <f>+VLOOKUP(M1172,REFERENCIAS!$C:$D,2,0)*VLOOKUP($M$2,PONDERADORES!$A$7:$G$9,7,0)+VLOOKUP(N1172,REFERENCIAS!$C:$D,2,0)*VLOOKUP($N$2,PONDERADORES!$A$7:$G$9,7,0)+VLOOKUP(O1172,REFERENCIAS!$C:$D,2,0)*VLOOKUP($O$2,PONDERADORES!$A$7:$G$9,7,0)</f>
        <v>0.2</v>
      </c>
      <c r="Z1172" s="2">
        <f>+VLOOKUP(IF(R1172&lt;0.1,0,IF(AND(R1172&gt;=0.1,R1172&lt;0.2),0.1,IF(AND(R1172&gt;=0.2,R1172&lt;0.3),0.2,IF(R1172&gt;0.3,0.3,)))),REFERENCIAS!$C:$D,2,0)*VLOOKUP($R$2,PONDERADORES!$A$11:$G$11,7,0)</f>
        <v>15</v>
      </c>
      <c r="AA1172" s="92"/>
      <c r="AB1172" s="95" t="e">
        <f t="shared" ca="1" si="71"/>
        <v>#REF!</v>
      </c>
      <c r="AC1172" s="23" t="e">
        <f ca="1">IF(AB1172&gt;REFERENCIAS!$C$62,REFERENCIAS!$B$62,IF(AND(AB1172&gt;=REFERENCIAS!$C$63,AB1172&lt;REFERENCIAS!$D$63),REFERENCIAS!$B$63,IF(AND(AB1172&gt;REFERENCIAS!$C$64,AB1172&lt;=REFERENCIAS!$D$64),REFERENCIAS!$B$64,IF(AND(AB1172&gt;=REFERENCIAS!$C$65,AB1172&lt;REFERENCIAS!$D$65),REFERENCIAS!$B$65, "Revisar"))))</f>
        <v>#REF!</v>
      </c>
      <c r="AD1172" s="94" t="e">
        <f ca="1">VLOOKUP(AC1172,REFERENCIAS!$B$62:$G$65,4,FALSE)</f>
        <v>#REF!</v>
      </c>
    </row>
    <row r="1173" spans="1:30" ht="17.25" x14ac:dyDescent="0.25">
      <c r="A1173" s="74"/>
      <c r="B1173" s="19"/>
      <c r="C1173" s="19"/>
      <c r="D1173" s="50"/>
      <c r="E1173" s="73"/>
      <c r="F1173" s="74"/>
      <c r="G1173" s="9"/>
      <c r="H1173" s="48"/>
      <c r="I1173" s="49">
        <f t="shared" ca="1" si="69"/>
        <v>2022</v>
      </c>
      <c r="J1173" s="22">
        <f t="shared" ca="1" si="68"/>
        <v>1</v>
      </c>
      <c r="K1173" s="19"/>
      <c r="L1173" s="73"/>
      <c r="M1173" s="74"/>
      <c r="N1173" s="19"/>
      <c r="O1173" s="73"/>
      <c r="P1173" s="82">
        <v>1</v>
      </c>
      <c r="Q1173" s="24">
        <v>1</v>
      </c>
      <c r="R1173" s="81">
        <f t="shared" si="70"/>
        <v>1</v>
      </c>
      <c r="S1173" s="87"/>
      <c r="T1173" s="19"/>
      <c r="U1173" s="25"/>
      <c r="V1173" s="25"/>
      <c r="W1173" s="81"/>
      <c r="X1173" s="91" t="e">
        <f ca="1">+VLOOKUP(#REF!,REFERENCIAS!$C:$D,2,0)*VLOOKUP(#REF!,PONDERADORES!A:P,IF(AND(INFORMACION!$T1173='REFERENCIAS RIESGO'!$C$36,INFORMACION!$F1173=REFERENCIAS!$C$24),16,IF(INFORMACION!$T1173='REFERENCIAS RIESGO'!$C$36,13,IF(INFORMACION!$F1173=REFERENCIAS!$C$24,10,7))),0)+VLOOKUP(K1173,REFERENCIAS!$C:$D,2,0)*VLOOKUP($K$2,PONDERADORES!A:P,IF(AND(INFORMACION!$T1173='REFERENCIAS RIESGO'!$C$36,INFORMACION!$F1173=REFERENCIAS!$C$24),16,IF(INFORMACION!$T1173='REFERENCIAS RIESGO'!$C$36,13,IF(INFORMACION!$F1173=REFERENCIAS!$C$24,10,7))),0)+VLOOKUP(L1173,REFERENCIAS!$C:$D,2,0)*VLOOKUP($L$2,PONDERADORES!A:P,IF(AND(INFORMACION!$T1173='REFERENCIAS RIESGO'!$C$36,INFORMACION!$F1173=REFERENCIAS!$C$24),16,IF(INFORMACION!$T1173='REFERENCIAS RIESGO'!$C$36,13,IF(INFORMACION!$F1173=REFERENCIAS!$C$24,10,7))),0)+VLOOKUP(F1173,REFERENCIAS!$C:$D,2,0)*VLOOKUP($F$2,PONDERADORES!A:P,IF(AND(INFORMACION!$T1173='REFERENCIAS RIESGO'!$C$36,INFORMACION!$F1173=REFERENCIAS!$C$24),16,IF(INFORMACION!$T1173='REFERENCIAS RIESGO'!$C$36,13,IF(INFORMACION!$F1173=REFERENCIAS!$C$24,10,7))),0)+VLOOKUP(T1173,REFERENCIAS!$C:$D,2,0)*VLOOKUP($T$2,PONDERADORES!A:P,IF(AND(INFORMACION!$T1173='REFERENCIAS RIESGO'!$C$36,INFORMACION!$F1173=REFERENCIAS!$C$24),16,IF(INFORMACION!$T1173='REFERENCIAS RIESGO'!$C$36,13,IF(INFORMACION!$F1173=REFERENCIAS!$C$24,10,7))),0)+VLOOKUP(IF(J1173&lt;=0.2,0.2,IF(AND(J1173&gt;0.2,J1173&lt;=0.4),0.4,IF(AND(J1173&gt;0.4,J1173&lt;=0.6),0.6,IF(AND(J1173&gt;0.6,J1173&lt;=0.8),0.8,IF(AND(J1173&gt;0.8,J1173&lt;=1),1))))),REFERENCIAS!$C:$D,2,0)*VLOOKUP($J$2,PONDERADORES!A:P,IF(AND(INFORMACION!$T1173='REFERENCIAS RIESGO'!$C$36,INFORMACION!$F1173=REFERENCIAS!$C$24),16,IF(INFORMACION!$T1173='REFERENCIAS RIESGO'!$C$36,13,IF(INFORMACION!$F1173=REFERENCIAS!$C$24,10,7))),0)</f>
        <v>#REF!</v>
      </c>
      <c r="Y1173" s="68">
        <f>+VLOOKUP(M1173,REFERENCIAS!$C:$D,2,0)*VLOOKUP($M$2,PONDERADORES!$A$7:$G$9,7,0)+VLOOKUP(N1173,REFERENCIAS!$C:$D,2,0)*VLOOKUP($N$2,PONDERADORES!$A$7:$G$9,7,0)+VLOOKUP(O1173,REFERENCIAS!$C:$D,2,0)*VLOOKUP($O$2,PONDERADORES!$A$7:$G$9,7,0)</f>
        <v>0.2</v>
      </c>
      <c r="Z1173" s="2">
        <f>+VLOOKUP(IF(R1173&lt;0.1,0,IF(AND(R1173&gt;=0.1,R1173&lt;0.2),0.1,IF(AND(R1173&gt;=0.2,R1173&lt;0.3),0.2,IF(R1173&gt;0.3,0.3,)))),REFERENCIAS!$C:$D,2,0)*VLOOKUP($R$2,PONDERADORES!$A$11:$G$11,7,0)</f>
        <v>15</v>
      </c>
      <c r="AA1173" s="92"/>
      <c r="AB1173" s="95" t="e">
        <f t="shared" ca="1" si="71"/>
        <v>#REF!</v>
      </c>
      <c r="AC1173" s="23" t="e">
        <f ca="1">IF(AB1173&gt;REFERENCIAS!$C$62,REFERENCIAS!$B$62,IF(AND(AB1173&gt;=REFERENCIAS!$C$63,AB1173&lt;REFERENCIAS!$D$63),REFERENCIAS!$B$63,IF(AND(AB1173&gt;REFERENCIAS!$C$64,AB1173&lt;=REFERENCIAS!$D$64),REFERENCIAS!$B$64,IF(AND(AB1173&gt;=REFERENCIAS!$C$65,AB1173&lt;REFERENCIAS!$D$65),REFERENCIAS!$B$65, "Revisar"))))</f>
        <v>#REF!</v>
      </c>
      <c r="AD1173" s="94" t="e">
        <f ca="1">VLOOKUP(AC1173,REFERENCIAS!$B$62:$G$65,4,FALSE)</f>
        <v>#REF!</v>
      </c>
    </row>
    <row r="1174" spans="1:30" ht="17.25" x14ac:dyDescent="0.25">
      <c r="A1174" s="74"/>
      <c r="B1174" s="19"/>
      <c r="C1174" s="19"/>
      <c r="D1174" s="50"/>
      <c r="E1174" s="73"/>
      <c r="F1174" s="74"/>
      <c r="G1174" s="9"/>
      <c r="H1174" s="48"/>
      <c r="I1174" s="49">
        <f t="shared" ca="1" si="69"/>
        <v>2022</v>
      </c>
      <c r="J1174" s="22">
        <f t="shared" ca="1" si="68"/>
        <v>1</v>
      </c>
      <c r="K1174" s="19"/>
      <c r="L1174" s="73"/>
      <c r="M1174" s="74"/>
      <c r="N1174" s="19"/>
      <c r="O1174" s="73"/>
      <c r="P1174" s="82">
        <v>1</v>
      </c>
      <c r="Q1174" s="24">
        <v>1</v>
      </c>
      <c r="R1174" s="81">
        <f t="shared" si="70"/>
        <v>1</v>
      </c>
      <c r="S1174" s="87"/>
      <c r="T1174" s="19"/>
      <c r="U1174" s="25"/>
      <c r="V1174" s="25"/>
      <c r="W1174" s="81"/>
      <c r="X1174" s="91" t="e">
        <f ca="1">+VLOOKUP(#REF!,REFERENCIAS!$C:$D,2,0)*VLOOKUP(#REF!,PONDERADORES!A:P,IF(AND(INFORMACION!$T1174='REFERENCIAS RIESGO'!$C$36,INFORMACION!$F1174=REFERENCIAS!$C$24),16,IF(INFORMACION!$T1174='REFERENCIAS RIESGO'!$C$36,13,IF(INFORMACION!$F1174=REFERENCIAS!$C$24,10,7))),0)+VLOOKUP(K1174,REFERENCIAS!$C:$D,2,0)*VLOOKUP($K$2,PONDERADORES!A:P,IF(AND(INFORMACION!$T1174='REFERENCIAS RIESGO'!$C$36,INFORMACION!$F1174=REFERENCIAS!$C$24),16,IF(INFORMACION!$T1174='REFERENCIAS RIESGO'!$C$36,13,IF(INFORMACION!$F1174=REFERENCIAS!$C$24,10,7))),0)+VLOOKUP(L1174,REFERENCIAS!$C:$D,2,0)*VLOOKUP($L$2,PONDERADORES!A:P,IF(AND(INFORMACION!$T1174='REFERENCIAS RIESGO'!$C$36,INFORMACION!$F1174=REFERENCIAS!$C$24),16,IF(INFORMACION!$T1174='REFERENCIAS RIESGO'!$C$36,13,IF(INFORMACION!$F1174=REFERENCIAS!$C$24,10,7))),0)+VLOOKUP(F1174,REFERENCIAS!$C:$D,2,0)*VLOOKUP($F$2,PONDERADORES!A:P,IF(AND(INFORMACION!$T1174='REFERENCIAS RIESGO'!$C$36,INFORMACION!$F1174=REFERENCIAS!$C$24),16,IF(INFORMACION!$T1174='REFERENCIAS RIESGO'!$C$36,13,IF(INFORMACION!$F1174=REFERENCIAS!$C$24,10,7))),0)+VLOOKUP(T1174,REFERENCIAS!$C:$D,2,0)*VLOOKUP($T$2,PONDERADORES!A:P,IF(AND(INFORMACION!$T1174='REFERENCIAS RIESGO'!$C$36,INFORMACION!$F1174=REFERENCIAS!$C$24),16,IF(INFORMACION!$T1174='REFERENCIAS RIESGO'!$C$36,13,IF(INFORMACION!$F1174=REFERENCIAS!$C$24,10,7))),0)+VLOOKUP(IF(J1174&lt;=0.2,0.2,IF(AND(J1174&gt;0.2,J1174&lt;=0.4),0.4,IF(AND(J1174&gt;0.4,J1174&lt;=0.6),0.6,IF(AND(J1174&gt;0.6,J1174&lt;=0.8),0.8,IF(AND(J1174&gt;0.8,J1174&lt;=1),1))))),REFERENCIAS!$C:$D,2,0)*VLOOKUP($J$2,PONDERADORES!A:P,IF(AND(INFORMACION!$T1174='REFERENCIAS RIESGO'!$C$36,INFORMACION!$F1174=REFERENCIAS!$C$24),16,IF(INFORMACION!$T1174='REFERENCIAS RIESGO'!$C$36,13,IF(INFORMACION!$F1174=REFERENCIAS!$C$24,10,7))),0)</f>
        <v>#REF!</v>
      </c>
      <c r="Y1174" s="68">
        <f>+VLOOKUP(M1174,REFERENCIAS!$C:$D,2,0)*VLOOKUP($M$2,PONDERADORES!$A$7:$G$9,7,0)+VLOOKUP(N1174,REFERENCIAS!$C:$D,2,0)*VLOOKUP($N$2,PONDERADORES!$A$7:$G$9,7,0)+VLOOKUP(O1174,REFERENCIAS!$C:$D,2,0)*VLOOKUP($O$2,PONDERADORES!$A$7:$G$9,7,0)</f>
        <v>0.2</v>
      </c>
      <c r="Z1174" s="2">
        <f>+VLOOKUP(IF(R1174&lt;0.1,0,IF(AND(R1174&gt;=0.1,R1174&lt;0.2),0.1,IF(AND(R1174&gt;=0.2,R1174&lt;0.3),0.2,IF(R1174&gt;0.3,0.3,)))),REFERENCIAS!$C:$D,2,0)*VLOOKUP($R$2,PONDERADORES!$A$11:$G$11,7,0)</f>
        <v>15</v>
      </c>
      <c r="AA1174" s="92"/>
      <c r="AB1174" s="95" t="e">
        <f t="shared" ca="1" si="71"/>
        <v>#REF!</v>
      </c>
      <c r="AC1174" s="23" t="e">
        <f ca="1">IF(AB1174&gt;REFERENCIAS!$C$62,REFERENCIAS!$B$62,IF(AND(AB1174&gt;=REFERENCIAS!$C$63,AB1174&lt;REFERENCIAS!$D$63),REFERENCIAS!$B$63,IF(AND(AB1174&gt;REFERENCIAS!$C$64,AB1174&lt;=REFERENCIAS!$D$64),REFERENCIAS!$B$64,IF(AND(AB1174&gt;=REFERENCIAS!$C$65,AB1174&lt;REFERENCIAS!$D$65),REFERENCIAS!$B$65, "Revisar"))))</f>
        <v>#REF!</v>
      </c>
      <c r="AD1174" s="94" t="e">
        <f ca="1">VLOOKUP(AC1174,REFERENCIAS!$B$62:$G$65,4,FALSE)</f>
        <v>#REF!</v>
      </c>
    </row>
    <row r="1175" spans="1:30" ht="17.25" x14ac:dyDescent="0.25">
      <c r="A1175" s="74"/>
      <c r="B1175" s="19"/>
      <c r="C1175" s="19"/>
      <c r="D1175" s="50"/>
      <c r="E1175" s="73"/>
      <c r="F1175" s="74"/>
      <c r="G1175" s="9"/>
      <c r="H1175" s="48"/>
      <c r="I1175" s="49">
        <f t="shared" ca="1" si="69"/>
        <v>2022</v>
      </c>
      <c r="J1175" s="22">
        <f t="shared" ca="1" si="68"/>
        <v>1</v>
      </c>
      <c r="K1175" s="19"/>
      <c r="L1175" s="73"/>
      <c r="M1175" s="74"/>
      <c r="N1175" s="19"/>
      <c r="O1175" s="73"/>
      <c r="P1175" s="82">
        <v>1</v>
      </c>
      <c r="Q1175" s="24">
        <v>1</v>
      </c>
      <c r="R1175" s="81">
        <f t="shared" si="70"/>
        <v>1</v>
      </c>
      <c r="S1175" s="87"/>
      <c r="T1175" s="19"/>
      <c r="U1175" s="25"/>
      <c r="V1175" s="25"/>
      <c r="W1175" s="81"/>
      <c r="X1175" s="91" t="e">
        <f ca="1">+VLOOKUP(#REF!,REFERENCIAS!$C:$D,2,0)*VLOOKUP(#REF!,PONDERADORES!A:P,IF(AND(INFORMACION!$T1175='REFERENCIAS RIESGO'!$C$36,INFORMACION!$F1175=REFERENCIAS!$C$24),16,IF(INFORMACION!$T1175='REFERENCIAS RIESGO'!$C$36,13,IF(INFORMACION!$F1175=REFERENCIAS!$C$24,10,7))),0)+VLOOKUP(K1175,REFERENCIAS!$C:$D,2,0)*VLOOKUP($K$2,PONDERADORES!A:P,IF(AND(INFORMACION!$T1175='REFERENCIAS RIESGO'!$C$36,INFORMACION!$F1175=REFERENCIAS!$C$24),16,IF(INFORMACION!$T1175='REFERENCIAS RIESGO'!$C$36,13,IF(INFORMACION!$F1175=REFERENCIAS!$C$24,10,7))),0)+VLOOKUP(L1175,REFERENCIAS!$C:$D,2,0)*VLOOKUP($L$2,PONDERADORES!A:P,IF(AND(INFORMACION!$T1175='REFERENCIAS RIESGO'!$C$36,INFORMACION!$F1175=REFERENCIAS!$C$24),16,IF(INFORMACION!$T1175='REFERENCIAS RIESGO'!$C$36,13,IF(INFORMACION!$F1175=REFERENCIAS!$C$24,10,7))),0)+VLOOKUP(F1175,REFERENCIAS!$C:$D,2,0)*VLOOKUP($F$2,PONDERADORES!A:P,IF(AND(INFORMACION!$T1175='REFERENCIAS RIESGO'!$C$36,INFORMACION!$F1175=REFERENCIAS!$C$24),16,IF(INFORMACION!$T1175='REFERENCIAS RIESGO'!$C$36,13,IF(INFORMACION!$F1175=REFERENCIAS!$C$24,10,7))),0)+VLOOKUP(T1175,REFERENCIAS!$C:$D,2,0)*VLOOKUP($T$2,PONDERADORES!A:P,IF(AND(INFORMACION!$T1175='REFERENCIAS RIESGO'!$C$36,INFORMACION!$F1175=REFERENCIAS!$C$24),16,IF(INFORMACION!$T1175='REFERENCIAS RIESGO'!$C$36,13,IF(INFORMACION!$F1175=REFERENCIAS!$C$24,10,7))),0)+VLOOKUP(IF(J1175&lt;=0.2,0.2,IF(AND(J1175&gt;0.2,J1175&lt;=0.4),0.4,IF(AND(J1175&gt;0.4,J1175&lt;=0.6),0.6,IF(AND(J1175&gt;0.6,J1175&lt;=0.8),0.8,IF(AND(J1175&gt;0.8,J1175&lt;=1),1))))),REFERENCIAS!$C:$D,2,0)*VLOOKUP($J$2,PONDERADORES!A:P,IF(AND(INFORMACION!$T1175='REFERENCIAS RIESGO'!$C$36,INFORMACION!$F1175=REFERENCIAS!$C$24),16,IF(INFORMACION!$T1175='REFERENCIAS RIESGO'!$C$36,13,IF(INFORMACION!$F1175=REFERENCIAS!$C$24,10,7))),0)</f>
        <v>#REF!</v>
      </c>
      <c r="Y1175" s="68">
        <f>+VLOOKUP(M1175,REFERENCIAS!$C:$D,2,0)*VLOOKUP($M$2,PONDERADORES!$A$7:$G$9,7,0)+VLOOKUP(N1175,REFERENCIAS!$C:$D,2,0)*VLOOKUP($N$2,PONDERADORES!$A$7:$G$9,7,0)+VLOOKUP(O1175,REFERENCIAS!$C:$D,2,0)*VLOOKUP($O$2,PONDERADORES!$A$7:$G$9,7,0)</f>
        <v>0.2</v>
      </c>
      <c r="Z1175" s="2">
        <f>+VLOOKUP(IF(R1175&lt;0.1,0,IF(AND(R1175&gt;=0.1,R1175&lt;0.2),0.1,IF(AND(R1175&gt;=0.2,R1175&lt;0.3),0.2,IF(R1175&gt;0.3,0.3,)))),REFERENCIAS!$C:$D,2,0)*VLOOKUP($R$2,PONDERADORES!$A$11:$G$11,7,0)</f>
        <v>15</v>
      </c>
      <c r="AA1175" s="92"/>
      <c r="AB1175" s="95" t="e">
        <f t="shared" ca="1" si="71"/>
        <v>#REF!</v>
      </c>
      <c r="AC1175" s="23" t="e">
        <f ca="1">IF(AB1175&gt;REFERENCIAS!$C$62,REFERENCIAS!$B$62,IF(AND(AB1175&gt;=REFERENCIAS!$C$63,AB1175&lt;REFERENCIAS!$D$63),REFERENCIAS!$B$63,IF(AND(AB1175&gt;REFERENCIAS!$C$64,AB1175&lt;=REFERENCIAS!$D$64),REFERENCIAS!$B$64,IF(AND(AB1175&gt;=REFERENCIAS!$C$65,AB1175&lt;REFERENCIAS!$D$65),REFERENCIAS!$B$65, "Revisar"))))</f>
        <v>#REF!</v>
      </c>
      <c r="AD1175" s="94" t="e">
        <f ca="1">VLOOKUP(AC1175,REFERENCIAS!$B$62:$G$65,4,FALSE)</f>
        <v>#REF!</v>
      </c>
    </row>
    <row r="1176" spans="1:30" ht="17.25" x14ac:dyDescent="0.25">
      <c r="A1176" s="74"/>
      <c r="B1176" s="19"/>
      <c r="C1176" s="19"/>
      <c r="D1176" s="50"/>
      <c r="E1176" s="73"/>
      <c r="F1176" s="74"/>
      <c r="G1176" s="9"/>
      <c r="H1176" s="48"/>
      <c r="I1176" s="49">
        <f t="shared" ca="1" si="69"/>
        <v>2022</v>
      </c>
      <c r="J1176" s="22">
        <f t="shared" ca="1" si="68"/>
        <v>1</v>
      </c>
      <c r="K1176" s="19"/>
      <c r="L1176" s="73"/>
      <c r="M1176" s="74"/>
      <c r="N1176" s="19"/>
      <c r="O1176" s="73"/>
      <c r="P1176" s="82">
        <v>1</v>
      </c>
      <c r="Q1176" s="24">
        <v>1</v>
      </c>
      <c r="R1176" s="81">
        <f t="shared" si="70"/>
        <v>1</v>
      </c>
      <c r="S1176" s="87"/>
      <c r="T1176" s="19"/>
      <c r="U1176" s="25"/>
      <c r="V1176" s="25"/>
      <c r="W1176" s="81"/>
      <c r="X1176" s="91" t="e">
        <f ca="1">+VLOOKUP(#REF!,REFERENCIAS!$C:$D,2,0)*VLOOKUP(#REF!,PONDERADORES!A:P,IF(AND(INFORMACION!$T1176='REFERENCIAS RIESGO'!$C$36,INFORMACION!$F1176=REFERENCIAS!$C$24),16,IF(INFORMACION!$T1176='REFERENCIAS RIESGO'!$C$36,13,IF(INFORMACION!$F1176=REFERENCIAS!$C$24,10,7))),0)+VLOOKUP(K1176,REFERENCIAS!$C:$D,2,0)*VLOOKUP($K$2,PONDERADORES!A:P,IF(AND(INFORMACION!$T1176='REFERENCIAS RIESGO'!$C$36,INFORMACION!$F1176=REFERENCIAS!$C$24),16,IF(INFORMACION!$T1176='REFERENCIAS RIESGO'!$C$36,13,IF(INFORMACION!$F1176=REFERENCIAS!$C$24,10,7))),0)+VLOOKUP(L1176,REFERENCIAS!$C:$D,2,0)*VLOOKUP($L$2,PONDERADORES!A:P,IF(AND(INFORMACION!$T1176='REFERENCIAS RIESGO'!$C$36,INFORMACION!$F1176=REFERENCIAS!$C$24),16,IF(INFORMACION!$T1176='REFERENCIAS RIESGO'!$C$36,13,IF(INFORMACION!$F1176=REFERENCIAS!$C$24,10,7))),0)+VLOOKUP(F1176,REFERENCIAS!$C:$D,2,0)*VLOOKUP($F$2,PONDERADORES!A:P,IF(AND(INFORMACION!$T1176='REFERENCIAS RIESGO'!$C$36,INFORMACION!$F1176=REFERENCIAS!$C$24),16,IF(INFORMACION!$T1176='REFERENCIAS RIESGO'!$C$36,13,IF(INFORMACION!$F1176=REFERENCIAS!$C$24,10,7))),0)+VLOOKUP(T1176,REFERENCIAS!$C:$D,2,0)*VLOOKUP($T$2,PONDERADORES!A:P,IF(AND(INFORMACION!$T1176='REFERENCIAS RIESGO'!$C$36,INFORMACION!$F1176=REFERENCIAS!$C$24),16,IF(INFORMACION!$T1176='REFERENCIAS RIESGO'!$C$36,13,IF(INFORMACION!$F1176=REFERENCIAS!$C$24,10,7))),0)+VLOOKUP(IF(J1176&lt;=0.2,0.2,IF(AND(J1176&gt;0.2,J1176&lt;=0.4),0.4,IF(AND(J1176&gt;0.4,J1176&lt;=0.6),0.6,IF(AND(J1176&gt;0.6,J1176&lt;=0.8),0.8,IF(AND(J1176&gt;0.8,J1176&lt;=1),1))))),REFERENCIAS!$C:$D,2,0)*VLOOKUP($J$2,PONDERADORES!A:P,IF(AND(INFORMACION!$T1176='REFERENCIAS RIESGO'!$C$36,INFORMACION!$F1176=REFERENCIAS!$C$24),16,IF(INFORMACION!$T1176='REFERENCIAS RIESGO'!$C$36,13,IF(INFORMACION!$F1176=REFERENCIAS!$C$24,10,7))),0)</f>
        <v>#REF!</v>
      </c>
      <c r="Y1176" s="68">
        <f>+VLOOKUP(M1176,REFERENCIAS!$C:$D,2,0)*VLOOKUP($M$2,PONDERADORES!$A$7:$G$9,7,0)+VLOOKUP(N1176,REFERENCIAS!$C:$D,2,0)*VLOOKUP($N$2,PONDERADORES!$A$7:$G$9,7,0)+VLOOKUP(O1176,REFERENCIAS!$C:$D,2,0)*VLOOKUP($O$2,PONDERADORES!$A$7:$G$9,7,0)</f>
        <v>0.2</v>
      </c>
      <c r="Z1176" s="2">
        <f>+VLOOKUP(IF(R1176&lt;0.1,0,IF(AND(R1176&gt;=0.1,R1176&lt;0.2),0.1,IF(AND(R1176&gt;=0.2,R1176&lt;0.3),0.2,IF(R1176&gt;0.3,0.3,)))),REFERENCIAS!$C:$D,2,0)*VLOOKUP($R$2,PONDERADORES!$A$11:$G$11,7,0)</f>
        <v>15</v>
      </c>
      <c r="AA1176" s="92"/>
      <c r="AB1176" s="95" t="e">
        <f t="shared" ca="1" si="71"/>
        <v>#REF!</v>
      </c>
      <c r="AC1176" s="23" t="e">
        <f ca="1">IF(AB1176&gt;REFERENCIAS!$C$62,REFERENCIAS!$B$62,IF(AND(AB1176&gt;=REFERENCIAS!$C$63,AB1176&lt;REFERENCIAS!$D$63),REFERENCIAS!$B$63,IF(AND(AB1176&gt;REFERENCIAS!$C$64,AB1176&lt;=REFERENCIAS!$D$64),REFERENCIAS!$B$64,IF(AND(AB1176&gt;=REFERENCIAS!$C$65,AB1176&lt;REFERENCIAS!$D$65),REFERENCIAS!$B$65, "Revisar"))))</f>
        <v>#REF!</v>
      </c>
      <c r="AD1176" s="94" t="e">
        <f ca="1">VLOOKUP(AC1176,REFERENCIAS!$B$62:$G$65,4,FALSE)</f>
        <v>#REF!</v>
      </c>
    </row>
    <row r="1177" spans="1:30" ht="17.25" x14ac:dyDescent="0.25">
      <c r="A1177" s="74"/>
      <c r="B1177" s="19"/>
      <c r="C1177" s="19"/>
      <c r="D1177" s="50"/>
      <c r="E1177" s="73"/>
      <c r="F1177" s="74"/>
      <c r="G1177" s="9"/>
      <c r="H1177" s="48"/>
      <c r="I1177" s="49">
        <f t="shared" ca="1" si="69"/>
        <v>2022</v>
      </c>
      <c r="J1177" s="22">
        <f t="shared" ca="1" si="68"/>
        <v>1</v>
      </c>
      <c r="K1177" s="19"/>
      <c r="L1177" s="73"/>
      <c r="M1177" s="74"/>
      <c r="N1177" s="19"/>
      <c r="O1177" s="73"/>
      <c r="P1177" s="82">
        <v>1</v>
      </c>
      <c r="Q1177" s="24">
        <v>1</v>
      </c>
      <c r="R1177" s="81">
        <f t="shared" si="70"/>
        <v>1</v>
      </c>
      <c r="S1177" s="87"/>
      <c r="T1177" s="19"/>
      <c r="U1177" s="25"/>
      <c r="V1177" s="25"/>
      <c r="W1177" s="81"/>
      <c r="X1177" s="91" t="e">
        <f ca="1">+VLOOKUP(#REF!,REFERENCIAS!$C:$D,2,0)*VLOOKUP(#REF!,PONDERADORES!A:P,IF(AND(INFORMACION!$T1177='REFERENCIAS RIESGO'!$C$36,INFORMACION!$F1177=REFERENCIAS!$C$24),16,IF(INFORMACION!$T1177='REFERENCIAS RIESGO'!$C$36,13,IF(INFORMACION!$F1177=REFERENCIAS!$C$24,10,7))),0)+VLOOKUP(K1177,REFERENCIAS!$C:$D,2,0)*VLOOKUP($K$2,PONDERADORES!A:P,IF(AND(INFORMACION!$T1177='REFERENCIAS RIESGO'!$C$36,INFORMACION!$F1177=REFERENCIAS!$C$24),16,IF(INFORMACION!$T1177='REFERENCIAS RIESGO'!$C$36,13,IF(INFORMACION!$F1177=REFERENCIAS!$C$24,10,7))),0)+VLOOKUP(L1177,REFERENCIAS!$C:$D,2,0)*VLOOKUP($L$2,PONDERADORES!A:P,IF(AND(INFORMACION!$T1177='REFERENCIAS RIESGO'!$C$36,INFORMACION!$F1177=REFERENCIAS!$C$24),16,IF(INFORMACION!$T1177='REFERENCIAS RIESGO'!$C$36,13,IF(INFORMACION!$F1177=REFERENCIAS!$C$24,10,7))),0)+VLOOKUP(F1177,REFERENCIAS!$C:$D,2,0)*VLOOKUP($F$2,PONDERADORES!A:P,IF(AND(INFORMACION!$T1177='REFERENCIAS RIESGO'!$C$36,INFORMACION!$F1177=REFERENCIAS!$C$24),16,IF(INFORMACION!$T1177='REFERENCIAS RIESGO'!$C$36,13,IF(INFORMACION!$F1177=REFERENCIAS!$C$24,10,7))),0)+VLOOKUP(T1177,REFERENCIAS!$C:$D,2,0)*VLOOKUP($T$2,PONDERADORES!A:P,IF(AND(INFORMACION!$T1177='REFERENCIAS RIESGO'!$C$36,INFORMACION!$F1177=REFERENCIAS!$C$24),16,IF(INFORMACION!$T1177='REFERENCIAS RIESGO'!$C$36,13,IF(INFORMACION!$F1177=REFERENCIAS!$C$24,10,7))),0)+VLOOKUP(IF(J1177&lt;=0.2,0.2,IF(AND(J1177&gt;0.2,J1177&lt;=0.4),0.4,IF(AND(J1177&gt;0.4,J1177&lt;=0.6),0.6,IF(AND(J1177&gt;0.6,J1177&lt;=0.8),0.8,IF(AND(J1177&gt;0.8,J1177&lt;=1),1))))),REFERENCIAS!$C:$D,2,0)*VLOOKUP($J$2,PONDERADORES!A:P,IF(AND(INFORMACION!$T1177='REFERENCIAS RIESGO'!$C$36,INFORMACION!$F1177=REFERENCIAS!$C$24),16,IF(INFORMACION!$T1177='REFERENCIAS RIESGO'!$C$36,13,IF(INFORMACION!$F1177=REFERENCIAS!$C$24,10,7))),0)</f>
        <v>#REF!</v>
      </c>
      <c r="Y1177" s="68">
        <f>+VLOOKUP(M1177,REFERENCIAS!$C:$D,2,0)*VLOOKUP($M$2,PONDERADORES!$A$7:$G$9,7,0)+VLOOKUP(N1177,REFERENCIAS!$C:$D,2,0)*VLOOKUP($N$2,PONDERADORES!$A$7:$G$9,7,0)+VLOOKUP(O1177,REFERENCIAS!$C:$D,2,0)*VLOOKUP($O$2,PONDERADORES!$A$7:$G$9,7,0)</f>
        <v>0.2</v>
      </c>
      <c r="Z1177" s="2">
        <f>+VLOOKUP(IF(R1177&lt;0.1,0,IF(AND(R1177&gt;=0.1,R1177&lt;0.2),0.1,IF(AND(R1177&gt;=0.2,R1177&lt;0.3),0.2,IF(R1177&gt;0.3,0.3,)))),REFERENCIAS!$C:$D,2,0)*VLOOKUP($R$2,PONDERADORES!$A$11:$G$11,7,0)</f>
        <v>15</v>
      </c>
      <c r="AA1177" s="92"/>
      <c r="AB1177" s="95" t="e">
        <f t="shared" ca="1" si="71"/>
        <v>#REF!</v>
      </c>
      <c r="AC1177" s="23" t="e">
        <f ca="1">IF(AB1177&gt;REFERENCIAS!$C$62,REFERENCIAS!$B$62,IF(AND(AB1177&gt;=REFERENCIAS!$C$63,AB1177&lt;REFERENCIAS!$D$63),REFERENCIAS!$B$63,IF(AND(AB1177&gt;REFERENCIAS!$C$64,AB1177&lt;=REFERENCIAS!$D$64),REFERENCIAS!$B$64,IF(AND(AB1177&gt;=REFERENCIAS!$C$65,AB1177&lt;REFERENCIAS!$D$65),REFERENCIAS!$B$65, "Revisar"))))</f>
        <v>#REF!</v>
      </c>
      <c r="AD1177" s="94" t="e">
        <f ca="1">VLOOKUP(AC1177,REFERENCIAS!$B$62:$G$65,4,FALSE)</f>
        <v>#REF!</v>
      </c>
    </row>
    <row r="1178" spans="1:30" ht="17.25" x14ac:dyDescent="0.25">
      <c r="A1178" s="74"/>
      <c r="B1178" s="19"/>
      <c r="C1178" s="19"/>
      <c r="D1178" s="50"/>
      <c r="E1178" s="73"/>
      <c r="F1178" s="74"/>
      <c r="G1178" s="9"/>
      <c r="H1178" s="48"/>
      <c r="I1178" s="49">
        <f t="shared" ca="1" si="69"/>
        <v>2022</v>
      </c>
      <c r="J1178" s="22">
        <f t="shared" ca="1" si="68"/>
        <v>1</v>
      </c>
      <c r="K1178" s="19"/>
      <c r="L1178" s="73"/>
      <c r="M1178" s="74"/>
      <c r="N1178" s="19"/>
      <c r="O1178" s="73"/>
      <c r="P1178" s="82">
        <v>1</v>
      </c>
      <c r="Q1178" s="24">
        <v>1</v>
      </c>
      <c r="R1178" s="81">
        <f t="shared" si="70"/>
        <v>1</v>
      </c>
      <c r="S1178" s="87"/>
      <c r="T1178" s="19"/>
      <c r="U1178" s="25"/>
      <c r="V1178" s="25"/>
      <c r="W1178" s="81"/>
      <c r="X1178" s="91" t="e">
        <f ca="1">+VLOOKUP(#REF!,REFERENCIAS!$C:$D,2,0)*VLOOKUP(#REF!,PONDERADORES!A:P,IF(AND(INFORMACION!$T1178='REFERENCIAS RIESGO'!$C$36,INFORMACION!$F1178=REFERENCIAS!$C$24),16,IF(INFORMACION!$T1178='REFERENCIAS RIESGO'!$C$36,13,IF(INFORMACION!$F1178=REFERENCIAS!$C$24,10,7))),0)+VLOOKUP(K1178,REFERENCIAS!$C:$D,2,0)*VLOOKUP($K$2,PONDERADORES!A:P,IF(AND(INFORMACION!$T1178='REFERENCIAS RIESGO'!$C$36,INFORMACION!$F1178=REFERENCIAS!$C$24),16,IF(INFORMACION!$T1178='REFERENCIAS RIESGO'!$C$36,13,IF(INFORMACION!$F1178=REFERENCIAS!$C$24,10,7))),0)+VLOOKUP(L1178,REFERENCIAS!$C:$D,2,0)*VLOOKUP($L$2,PONDERADORES!A:P,IF(AND(INFORMACION!$T1178='REFERENCIAS RIESGO'!$C$36,INFORMACION!$F1178=REFERENCIAS!$C$24),16,IF(INFORMACION!$T1178='REFERENCIAS RIESGO'!$C$36,13,IF(INFORMACION!$F1178=REFERENCIAS!$C$24,10,7))),0)+VLOOKUP(F1178,REFERENCIAS!$C:$D,2,0)*VLOOKUP($F$2,PONDERADORES!A:P,IF(AND(INFORMACION!$T1178='REFERENCIAS RIESGO'!$C$36,INFORMACION!$F1178=REFERENCIAS!$C$24),16,IF(INFORMACION!$T1178='REFERENCIAS RIESGO'!$C$36,13,IF(INFORMACION!$F1178=REFERENCIAS!$C$24,10,7))),0)+VLOOKUP(T1178,REFERENCIAS!$C:$D,2,0)*VLOOKUP($T$2,PONDERADORES!A:P,IF(AND(INFORMACION!$T1178='REFERENCIAS RIESGO'!$C$36,INFORMACION!$F1178=REFERENCIAS!$C$24),16,IF(INFORMACION!$T1178='REFERENCIAS RIESGO'!$C$36,13,IF(INFORMACION!$F1178=REFERENCIAS!$C$24,10,7))),0)+VLOOKUP(IF(J1178&lt;=0.2,0.2,IF(AND(J1178&gt;0.2,J1178&lt;=0.4),0.4,IF(AND(J1178&gt;0.4,J1178&lt;=0.6),0.6,IF(AND(J1178&gt;0.6,J1178&lt;=0.8),0.8,IF(AND(J1178&gt;0.8,J1178&lt;=1),1))))),REFERENCIAS!$C:$D,2,0)*VLOOKUP($J$2,PONDERADORES!A:P,IF(AND(INFORMACION!$T1178='REFERENCIAS RIESGO'!$C$36,INFORMACION!$F1178=REFERENCIAS!$C$24),16,IF(INFORMACION!$T1178='REFERENCIAS RIESGO'!$C$36,13,IF(INFORMACION!$F1178=REFERENCIAS!$C$24,10,7))),0)</f>
        <v>#REF!</v>
      </c>
      <c r="Y1178" s="68">
        <f>+VLOOKUP(M1178,REFERENCIAS!$C:$D,2,0)*VLOOKUP($M$2,PONDERADORES!$A$7:$G$9,7,0)+VLOOKUP(N1178,REFERENCIAS!$C:$D,2,0)*VLOOKUP($N$2,PONDERADORES!$A$7:$G$9,7,0)+VLOOKUP(O1178,REFERENCIAS!$C:$D,2,0)*VLOOKUP($O$2,PONDERADORES!$A$7:$G$9,7,0)</f>
        <v>0.2</v>
      </c>
      <c r="Z1178" s="2">
        <f>+VLOOKUP(IF(R1178&lt;0.1,0,IF(AND(R1178&gt;=0.1,R1178&lt;0.2),0.1,IF(AND(R1178&gt;=0.2,R1178&lt;0.3),0.2,IF(R1178&gt;0.3,0.3,)))),REFERENCIAS!$C:$D,2,0)*VLOOKUP($R$2,PONDERADORES!$A$11:$G$11,7,0)</f>
        <v>15</v>
      </c>
      <c r="AA1178" s="92"/>
      <c r="AB1178" s="95" t="e">
        <f t="shared" ca="1" si="71"/>
        <v>#REF!</v>
      </c>
      <c r="AC1178" s="23" t="e">
        <f ca="1">IF(AB1178&gt;REFERENCIAS!$C$62,REFERENCIAS!$B$62,IF(AND(AB1178&gt;=REFERENCIAS!$C$63,AB1178&lt;REFERENCIAS!$D$63),REFERENCIAS!$B$63,IF(AND(AB1178&gt;REFERENCIAS!$C$64,AB1178&lt;=REFERENCIAS!$D$64),REFERENCIAS!$B$64,IF(AND(AB1178&gt;=REFERENCIAS!$C$65,AB1178&lt;REFERENCIAS!$D$65),REFERENCIAS!$B$65, "Revisar"))))</f>
        <v>#REF!</v>
      </c>
      <c r="AD1178" s="94" t="e">
        <f ca="1">VLOOKUP(AC1178,REFERENCIAS!$B$62:$G$65,4,FALSE)</f>
        <v>#REF!</v>
      </c>
    </row>
    <row r="1179" spans="1:30" ht="17.25" x14ac:dyDescent="0.25">
      <c r="A1179" s="74"/>
      <c r="B1179" s="19"/>
      <c r="C1179" s="19"/>
      <c r="D1179" s="50"/>
      <c r="E1179" s="73"/>
      <c r="F1179" s="74"/>
      <c r="G1179" s="9"/>
      <c r="H1179" s="48"/>
      <c r="I1179" s="49">
        <f t="shared" ca="1" si="69"/>
        <v>2022</v>
      </c>
      <c r="J1179" s="22">
        <f t="shared" ca="1" si="68"/>
        <v>1</v>
      </c>
      <c r="K1179" s="19"/>
      <c r="L1179" s="73"/>
      <c r="M1179" s="74"/>
      <c r="N1179" s="19"/>
      <c r="O1179" s="73"/>
      <c r="P1179" s="82">
        <v>1</v>
      </c>
      <c r="Q1179" s="24">
        <v>1</v>
      </c>
      <c r="R1179" s="81">
        <f t="shared" si="70"/>
        <v>1</v>
      </c>
      <c r="S1179" s="87"/>
      <c r="T1179" s="19"/>
      <c r="U1179" s="25"/>
      <c r="V1179" s="25"/>
      <c r="W1179" s="81"/>
      <c r="X1179" s="91" t="e">
        <f ca="1">+VLOOKUP(#REF!,REFERENCIAS!$C:$D,2,0)*VLOOKUP(#REF!,PONDERADORES!A:P,IF(AND(INFORMACION!$T1179='REFERENCIAS RIESGO'!$C$36,INFORMACION!$F1179=REFERENCIAS!$C$24),16,IF(INFORMACION!$T1179='REFERENCIAS RIESGO'!$C$36,13,IF(INFORMACION!$F1179=REFERENCIAS!$C$24,10,7))),0)+VLOOKUP(K1179,REFERENCIAS!$C:$D,2,0)*VLOOKUP($K$2,PONDERADORES!A:P,IF(AND(INFORMACION!$T1179='REFERENCIAS RIESGO'!$C$36,INFORMACION!$F1179=REFERENCIAS!$C$24),16,IF(INFORMACION!$T1179='REFERENCIAS RIESGO'!$C$36,13,IF(INFORMACION!$F1179=REFERENCIAS!$C$24,10,7))),0)+VLOOKUP(L1179,REFERENCIAS!$C:$D,2,0)*VLOOKUP($L$2,PONDERADORES!A:P,IF(AND(INFORMACION!$T1179='REFERENCIAS RIESGO'!$C$36,INFORMACION!$F1179=REFERENCIAS!$C$24),16,IF(INFORMACION!$T1179='REFERENCIAS RIESGO'!$C$36,13,IF(INFORMACION!$F1179=REFERENCIAS!$C$24,10,7))),0)+VLOOKUP(F1179,REFERENCIAS!$C:$D,2,0)*VLOOKUP($F$2,PONDERADORES!A:P,IF(AND(INFORMACION!$T1179='REFERENCIAS RIESGO'!$C$36,INFORMACION!$F1179=REFERENCIAS!$C$24),16,IF(INFORMACION!$T1179='REFERENCIAS RIESGO'!$C$36,13,IF(INFORMACION!$F1179=REFERENCIAS!$C$24,10,7))),0)+VLOOKUP(T1179,REFERENCIAS!$C:$D,2,0)*VLOOKUP($T$2,PONDERADORES!A:P,IF(AND(INFORMACION!$T1179='REFERENCIAS RIESGO'!$C$36,INFORMACION!$F1179=REFERENCIAS!$C$24),16,IF(INFORMACION!$T1179='REFERENCIAS RIESGO'!$C$36,13,IF(INFORMACION!$F1179=REFERENCIAS!$C$24,10,7))),0)+VLOOKUP(IF(J1179&lt;=0.2,0.2,IF(AND(J1179&gt;0.2,J1179&lt;=0.4),0.4,IF(AND(J1179&gt;0.4,J1179&lt;=0.6),0.6,IF(AND(J1179&gt;0.6,J1179&lt;=0.8),0.8,IF(AND(J1179&gt;0.8,J1179&lt;=1),1))))),REFERENCIAS!$C:$D,2,0)*VLOOKUP($J$2,PONDERADORES!A:P,IF(AND(INFORMACION!$T1179='REFERENCIAS RIESGO'!$C$36,INFORMACION!$F1179=REFERENCIAS!$C$24),16,IF(INFORMACION!$T1179='REFERENCIAS RIESGO'!$C$36,13,IF(INFORMACION!$F1179=REFERENCIAS!$C$24,10,7))),0)</f>
        <v>#REF!</v>
      </c>
      <c r="Y1179" s="68">
        <f>+VLOOKUP(M1179,REFERENCIAS!$C:$D,2,0)*VLOOKUP($M$2,PONDERADORES!$A$7:$G$9,7,0)+VLOOKUP(N1179,REFERENCIAS!$C:$D,2,0)*VLOOKUP($N$2,PONDERADORES!$A$7:$G$9,7,0)+VLOOKUP(O1179,REFERENCIAS!$C:$D,2,0)*VLOOKUP($O$2,PONDERADORES!$A$7:$G$9,7,0)</f>
        <v>0.2</v>
      </c>
      <c r="Z1179" s="2">
        <f>+VLOOKUP(IF(R1179&lt;0.1,0,IF(AND(R1179&gt;=0.1,R1179&lt;0.2),0.1,IF(AND(R1179&gt;=0.2,R1179&lt;0.3),0.2,IF(R1179&gt;0.3,0.3,)))),REFERENCIAS!$C:$D,2,0)*VLOOKUP($R$2,PONDERADORES!$A$11:$G$11,7,0)</f>
        <v>15</v>
      </c>
      <c r="AA1179" s="92"/>
      <c r="AB1179" s="95" t="e">
        <f t="shared" ca="1" si="71"/>
        <v>#REF!</v>
      </c>
      <c r="AC1179" s="23" t="e">
        <f ca="1">IF(AB1179&gt;REFERENCIAS!$C$62,REFERENCIAS!$B$62,IF(AND(AB1179&gt;=REFERENCIAS!$C$63,AB1179&lt;REFERENCIAS!$D$63),REFERENCIAS!$B$63,IF(AND(AB1179&gt;REFERENCIAS!$C$64,AB1179&lt;=REFERENCIAS!$D$64),REFERENCIAS!$B$64,IF(AND(AB1179&gt;=REFERENCIAS!$C$65,AB1179&lt;REFERENCIAS!$D$65),REFERENCIAS!$B$65, "Revisar"))))</f>
        <v>#REF!</v>
      </c>
      <c r="AD1179" s="94" t="e">
        <f ca="1">VLOOKUP(AC1179,REFERENCIAS!$B$62:$G$65,4,FALSE)</f>
        <v>#REF!</v>
      </c>
    </row>
    <row r="1180" spans="1:30" ht="17.25" x14ac:dyDescent="0.25">
      <c r="A1180" s="74"/>
      <c r="B1180" s="19"/>
      <c r="C1180" s="19"/>
      <c r="D1180" s="50"/>
      <c r="E1180" s="73"/>
      <c r="F1180" s="74"/>
      <c r="G1180" s="9"/>
      <c r="H1180" s="48"/>
      <c r="I1180" s="49">
        <f t="shared" ca="1" si="69"/>
        <v>2022</v>
      </c>
      <c r="J1180" s="22">
        <f t="shared" ca="1" si="68"/>
        <v>1</v>
      </c>
      <c r="K1180" s="19"/>
      <c r="L1180" s="73"/>
      <c r="M1180" s="74"/>
      <c r="N1180" s="19"/>
      <c r="O1180" s="73"/>
      <c r="P1180" s="82">
        <v>1</v>
      </c>
      <c r="Q1180" s="24">
        <v>1</v>
      </c>
      <c r="R1180" s="81">
        <f t="shared" si="70"/>
        <v>1</v>
      </c>
      <c r="S1180" s="87"/>
      <c r="T1180" s="19"/>
      <c r="U1180" s="25"/>
      <c r="V1180" s="25"/>
      <c r="W1180" s="81"/>
      <c r="X1180" s="91" t="e">
        <f ca="1">+VLOOKUP(#REF!,REFERENCIAS!$C:$D,2,0)*VLOOKUP(#REF!,PONDERADORES!A:P,IF(AND(INFORMACION!$T1180='REFERENCIAS RIESGO'!$C$36,INFORMACION!$F1180=REFERENCIAS!$C$24),16,IF(INFORMACION!$T1180='REFERENCIAS RIESGO'!$C$36,13,IF(INFORMACION!$F1180=REFERENCIAS!$C$24,10,7))),0)+VLOOKUP(K1180,REFERENCIAS!$C:$D,2,0)*VLOOKUP($K$2,PONDERADORES!A:P,IF(AND(INFORMACION!$T1180='REFERENCIAS RIESGO'!$C$36,INFORMACION!$F1180=REFERENCIAS!$C$24),16,IF(INFORMACION!$T1180='REFERENCIAS RIESGO'!$C$36,13,IF(INFORMACION!$F1180=REFERENCIAS!$C$24,10,7))),0)+VLOOKUP(L1180,REFERENCIAS!$C:$D,2,0)*VLOOKUP($L$2,PONDERADORES!A:P,IF(AND(INFORMACION!$T1180='REFERENCIAS RIESGO'!$C$36,INFORMACION!$F1180=REFERENCIAS!$C$24),16,IF(INFORMACION!$T1180='REFERENCIAS RIESGO'!$C$36,13,IF(INFORMACION!$F1180=REFERENCIAS!$C$24,10,7))),0)+VLOOKUP(F1180,REFERENCIAS!$C:$D,2,0)*VLOOKUP($F$2,PONDERADORES!A:P,IF(AND(INFORMACION!$T1180='REFERENCIAS RIESGO'!$C$36,INFORMACION!$F1180=REFERENCIAS!$C$24),16,IF(INFORMACION!$T1180='REFERENCIAS RIESGO'!$C$36,13,IF(INFORMACION!$F1180=REFERENCIAS!$C$24,10,7))),0)+VLOOKUP(T1180,REFERENCIAS!$C:$D,2,0)*VLOOKUP($T$2,PONDERADORES!A:P,IF(AND(INFORMACION!$T1180='REFERENCIAS RIESGO'!$C$36,INFORMACION!$F1180=REFERENCIAS!$C$24),16,IF(INFORMACION!$T1180='REFERENCIAS RIESGO'!$C$36,13,IF(INFORMACION!$F1180=REFERENCIAS!$C$24,10,7))),0)+VLOOKUP(IF(J1180&lt;=0.2,0.2,IF(AND(J1180&gt;0.2,J1180&lt;=0.4),0.4,IF(AND(J1180&gt;0.4,J1180&lt;=0.6),0.6,IF(AND(J1180&gt;0.6,J1180&lt;=0.8),0.8,IF(AND(J1180&gt;0.8,J1180&lt;=1),1))))),REFERENCIAS!$C:$D,2,0)*VLOOKUP($J$2,PONDERADORES!A:P,IF(AND(INFORMACION!$T1180='REFERENCIAS RIESGO'!$C$36,INFORMACION!$F1180=REFERENCIAS!$C$24),16,IF(INFORMACION!$T1180='REFERENCIAS RIESGO'!$C$36,13,IF(INFORMACION!$F1180=REFERENCIAS!$C$24,10,7))),0)</f>
        <v>#REF!</v>
      </c>
      <c r="Y1180" s="68">
        <f>+VLOOKUP(M1180,REFERENCIAS!$C:$D,2,0)*VLOOKUP($M$2,PONDERADORES!$A$7:$G$9,7,0)+VLOOKUP(N1180,REFERENCIAS!$C:$D,2,0)*VLOOKUP($N$2,PONDERADORES!$A$7:$G$9,7,0)+VLOOKUP(O1180,REFERENCIAS!$C:$D,2,0)*VLOOKUP($O$2,PONDERADORES!$A$7:$G$9,7,0)</f>
        <v>0.2</v>
      </c>
      <c r="Z1180" s="2">
        <f>+VLOOKUP(IF(R1180&lt;0.1,0,IF(AND(R1180&gt;=0.1,R1180&lt;0.2),0.1,IF(AND(R1180&gt;=0.2,R1180&lt;0.3),0.2,IF(R1180&gt;0.3,0.3,)))),REFERENCIAS!$C:$D,2,0)*VLOOKUP($R$2,PONDERADORES!$A$11:$G$11,7,0)</f>
        <v>15</v>
      </c>
      <c r="AA1180" s="92"/>
      <c r="AB1180" s="95" t="e">
        <f t="shared" ca="1" si="71"/>
        <v>#REF!</v>
      </c>
      <c r="AC1180" s="23" t="e">
        <f ca="1">IF(AB1180&gt;REFERENCIAS!$C$62,REFERENCIAS!$B$62,IF(AND(AB1180&gt;=REFERENCIAS!$C$63,AB1180&lt;REFERENCIAS!$D$63),REFERENCIAS!$B$63,IF(AND(AB1180&gt;REFERENCIAS!$C$64,AB1180&lt;=REFERENCIAS!$D$64),REFERENCIAS!$B$64,IF(AND(AB1180&gt;=REFERENCIAS!$C$65,AB1180&lt;REFERENCIAS!$D$65),REFERENCIAS!$B$65, "Revisar"))))</f>
        <v>#REF!</v>
      </c>
      <c r="AD1180" s="94" t="e">
        <f ca="1">VLOOKUP(AC1180,REFERENCIAS!$B$62:$G$65,4,FALSE)</f>
        <v>#REF!</v>
      </c>
    </row>
    <row r="1181" spans="1:30" ht="17.25" x14ac:dyDescent="0.25">
      <c r="A1181" s="74"/>
      <c r="B1181" s="19"/>
      <c r="C1181" s="19"/>
      <c r="D1181" s="50"/>
      <c r="E1181" s="73"/>
      <c r="F1181" s="74"/>
      <c r="G1181" s="9"/>
      <c r="H1181" s="48"/>
      <c r="I1181" s="49">
        <f t="shared" ca="1" si="69"/>
        <v>2022</v>
      </c>
      <c r="J1181" s="22">
        <f t="shared" ca="1" si="68"/>
        <v>1</v>
      </c>
      <c r="K1181" s="19"/>
      <c r="L1181" s="73"/>
      <c r="M1181" s="74"/>
      <c r="N1181" s="19"/>
      <c r="O1181" s="73"/>
      <c r="P1181" s="82">
        <v>1</v>
      </c>
      <c r="Q1181" s="24">
        <v>1</v>
      </c>
      <c r="R1181" s="81">
        <f t="shared" si="70"/>
        <v>1</v>
      </c>
      <c r="S1181" s="87"/>
      <c r="T1181" s="19"/>
      <c r="U1181" s="25"/>
      <c r="V1181" s="25"/>
      <c r="W1181" s="81"/>
      <c r="X1181" s="91" t="e">
        <f ca="1">+VLOOKUP(#REF!,REFERENCIAS!$C:$D,2,0)*VLOOKUP(#REF!,PONDERADORES!A:P,IF(AND(INFORMACION!$T1181='REFERENCIAS RIESGO'!$C$36,INFORMACION!$F1181=REFERENCIAS!$C$24),16,IF(INFORMACION!$T1181='REFERENCIAS RIESGO'!$C$36,13,IF(INFORMACION!$F1181=REFERENCIAS!$C$24,10,7))),0)+VLOOKUP(K1181,REFERENCIAS!$C:$D,2,0)*VLOOKUP($K$2,PONDERADORES!A:P,IF(AND(INFORMACION!$T1181='REFERENCIAS RIESGO'!$C$36,INFORMACION!$F1181=REFERENCIAS!$C$24),16,IF(INFORMACION!$T1181='REFERENCIAS RIESGO'!$C$36,13,IF(INFORMACION!$F1181=REFERENCIAS!$C$24,10,7))),0)+VLOOKUP(L1181,REFERENCIAS!$C:$D,2,0)*VLOOKUP($L$2,PONDERADORES!A:P,IF(AND(INFORMACION!$T1181='REFERENCIAS RIESGO'!$C$36,INFORMACION!$F1181=REFERENCIAS!$C$24),16,IF(INFORMACION!$T1181='REFERENCIAS RIESGO'!$C$36,13,IF(INFORMACION!$F1181=REFERENCIAS!$C$24,10,7))),0)+VLOOKUP(F1181,REFERENCIAS!$C:$D,2,0)*VLOOKUP($F$2,PONDERADORES!A:P,IF(AND(INFORMACION!$T1181='REFERENCIAS RIESGO'!$C$36,INFORMACION!$F1181=REFERENCIAS!$C$24),16,IF(INFORMACION!$T1181='REFERENCIAS RIESGO'!$C$36,13,IF(INFORMACION!$F1181=REFERENCIAS!$C$24,10,7))),0)+VLOOKUP(T1181,REFERENCIAS!$C:$D,2,0)*VLOOKUP($T$2,PONDERADORES!A:P,IF(AND(INFORMACION!$T1181='REFERENCIAS RIESGO'!$C$36,INFORMACION!$F1181=REFERENCIAS!$C$24),16,IF(INFORMACION!$T1181='REFERENCIAS RIESGO'!$C$36,13,IF(INFORMACION!$F1181=REFERENCIAS!$C$24,10,7))),0)+VLOOKUP(IF(J1181&lt;=0.2,0.2,IF(AND(J1181&gt;0.2,J1181&lt;=0.4),0.4,IF(AND(J1181&gt;0.4,J1181&lt;=0.6),0.6,IF(AND(J1181&gt;0.6,J1181&lt;=0.8),0.8,IF(AND(J1181&gt;0.8,J1181&lt;=1),1))))),REFERENCIAS!$C:$D,2,0)*VLOOKUP($J$2,PONDERADORES!A:P,IF(AND(INFORMACION!$T1181='REFERENCIAS RIESGO'!$C$36,INFORMACION!$F1181=REFERENCIAS!$C$24),16,IF(INFORMACION!$T1181='REFERENCIAS RIESGO'!$C$36,13,IF(INFORMACION!$F1181=REFERENCIAS!$C$24,10,7))),0)</f>
        <v>#REF!</v>
      </c>
      <c r="Y1181" s="68">
        <f>+VLOOKUP(M1181,REFERENCIAS!$C:$D,2,0)*VLOOKUP($M$2,PONDERADORES!$A$7:$G$9,7,0)+VLOOKUP(N1181,REFERENCIAS!$C:$D,2,0)*VLOOKUP($N$2,PONDERADORES!$A$7:$G$9,7,0)+VLOOKUP(O1181,REFERENCIAS!$C:$D,2,0)*VLOOKUP($O$2,PONDERADORES!$A$7:$G$9,7,0)</f>
        <v>0.2</v>
      </c>
      <c r="Z1181" s="2">
        <f>+VLOOKUP(IF(R1181&lt;0.1,0,IF(AND(R1181&gt;=0.1,R1181&lt;0.2),0.1,IF(AND(R1181&gt;=0.2,R1181&lt;0.3),0.2,IF(R1181&gt;0.3,0.3,)))),REFERENCIAS!$C:$D,2,0)*VLOOKUP($R$2,PONDERADORES!$A$11:$G$11,7,0)</f>
        <v>15</v>
      </c>
      <c r="AA1181" s="92"/>
      <c r="AB1181" s="95" t="e">
        <f t="shared" ca="1" si="71"/>
        <v>#REF!</v>
      </c>
      <c r="AC1181" s="23" t="e">
        <f ca="1">IF(AB1181&gt;REFERENCIAS!$C$62,REFERENCIAS!$B$62,IF(AND(AB1181&gt;=REFERENCIAS!$C$63,AB1181&lt;REFERENCIAS!$D$63),REFERENCIAS!$B$63,IF(AND(AB1181&gt;REFERENCIAS!$C$64,AB1181&lt;=REFERENCIAS!$D$64),REFERENCIAS!$B$64,IF(AND(AB1181&gt;=REFERENCIAS!$C$65,AB1181&lt;REFERENCIAS!$D$65),REFERENCIAS!$B$65, "Revisar"))))</f>
        <v>#REF!</v>
      </c>
      <c r="AD1181" s="94" t="e">
        <f ca="1">VLOOKUP(AC1181,REFERENCIAS!$B$62:$G$65,4,FALSE)</f>
        <v>#REF!</v>
      </c>
    </row>
    <row r="1182" spans="1:30" ht="17.25" x14ac:dyDescent="0.25">
      <c r="A1182" s="74"/>
      <c r="B1182" s="19"/>
      <c r="C1182" s="19"/>
      <c r="D1182" s="50"/>
      <c r="E1182" s="73"/>
      <c r="F1182" s="74"/>
      <c r="G1182" s="9"/>
      <c r="H1182" s="48"/>
      <c r="I1182" s="49">
        <f t="shared" ca="1" si="69"/>
        <v>2022</v>
      </c>
      <c r="J1182" s="22">
        <f t="shared" ca="1" si="68"/>
        <v>1</v>
      </c>
      <c r="K1182" s="19"/>
      <c r="L1182" s="73"/>
      <c r="M1182" s="74"/>
      <c r="N1182" s="19"/>
      <c r="O1182" s="73"/>
      <c r="P1182" s="82">
        <v>1</v>
      </c>
      <c r="Q1182" s="24">
        <v>1</v>
      </c>
      <c r="R1182" s="81">
        <f t="shared" si="70"/>
        <v>1</v>
      </c>
      <c r="S1182" s="87"/>
      <c r="T1182" s="19"/>
      <c r="U1182" s="25"/>
      <c r="V1182" s="25"/>
      <c r="W1182" s="81"/>
      <c r="X1182" s="91" t="e">
        <f ca="1">+VLOOKUP(#REF!,REFERENCIAS!$C:$D,2,0)*VLOOKUP(#REF!,PONDERADORES!A:P,IF(AND(INFORMACION!$T1182='REFERENCIAS RIESGO'!$C$36,INFORMACION!$F1182=REFERENCIAS!$C$24),16,IF(INFORMACION!$T1182='REFERENCIAS RIESGO'!$C$36,13,IF(INFORMACION!$F1182=REFERENCIAS!$C$24,10,7))),0)+VLOOKUP(K1182,REFERENCIAS!$C:$D,2,0)*VLOOKUP($K$2,PONDERADORES!A:P,IF(AND(INFORMACION!$T1182='REFERENCIAS RIESGO'!$C$36,INFORMACION!$F1182=REFERENCIAS!$C$24),16,IF(INFORMACION!$T1182='REFERENCIAS RIESGO'!$C$36,13,IF(INFORMACION!$F1182=REFERENCIAS!$C$24,10,7))),0)+VLOOKUP(L1182,REFERENCIAS!$C:$D,2,0)*VLOOKUP($L$2,PONDERADORES!A:P,IF(AND(INFORMACION!$T1182='REFERENCIAS RIESGO'!$C$36,INFORMACION!$F1182=REFERENCIAS!$C$24),16,IF(INFORMACION!$T1182='REFERENCIAS RIESGO'!$C$36,13,IF(INFORMACION!$F1182=REFERENCIAS!$C$24,10,7))),0)+VLOOKUP(F1182,REFERENCIAS!$C:$D,2,0)*VLOOKUP($F$2,PONDERADORES!A:P,IF(AND(INFORMACION!$T1182='REFERENCIAS RIESGO'!$C$36,INFORMACION!$F1182=REFERENCIAS!$C$24),16,IF(INFORMACION!$T1182='REFERENCIAS RIESGO'!$C$36,13,IF(INFORMACION!$F1182=REFERENCIAS!$C$24,10,7))),0)+VLOOKUP(T1182,REFERENCIAS!$C:$D,2,0)*VLOOKUP($T$2,PONDERADORES!A:P,IF(AND(INFORMACION!$T1182='REFERENCIAS RIESGO'!$C$36,INFORMACION!$F1182=REFERENCIAS!$C$24),16,IF(INFORMACION!$T1182='REFERENCIAS RIESGO'!$C$36,13,IF(INFORMACION!$F1182=REFERENCIAS!$C$24,10,7))),0)+VLOOKUP(IF(J1182&lt;=0.2,0.2,IF(AND(J1182&gt;0.2,J1182&lt;=0.4),0.4,IF(AND(J1182&gt;0.4,J1182&lt;=0.6),0.6,IF(AND(J1182&gt;0.6,J1182&lt;=0.8),0.8,IF(AND(J1182&gt;0.8,J1182&lt;=1),1))))),REFERENCIAS!$C:$D,2,0)*VLOOKUP($J$2,PONDERADORES!A:P,IF(AND(INFORMACION!$T1182='REFERENCIAS RIESGO'!$C$36,INFORMACION!$F1182=REFERENCIAS!$C$24),16,IF(INFORMACION!$T1182='REFERENCIAS RIESGO'!$C$36,13,IF(INFORMACION!$F1182=REFERENCIAS!$C$24,10,7))),0)</f>
        <v>#REF!</v>
      </c>
      <c r="Y1182" s="68">
        <f>+VLOOKUP(M1182,REFERENCIAS!$C:$D,2,0)*VLOOKUP($M$2,PONDERADORES!$A$7:$G$9,7,0)+VLOOKUP(N1182,REFERENCIAS!$C:$D,2,0)*VLOOKUP($N$2,PONDERADORES!$A$7:$G$9,7,0)+VLOOKUP(O1182,REFERENCIAS!$C:$D,2,0)*VLOOKUP($O$2,PONDERADORES!$A$7:$G$9,7,0)</f>
        <v>0.2</v>
      </c>
      <c r="Z1182" s="2">
        <f>+VLOOKUP(IF(R1182&lt;0.1,0,IF(AND(R1182&gt;=0.1,R1182&lt;0.2),0.1,IF(AND(R1182&gt;=0.2,R1182&lt;0.3),0.2,IF(R1182&gt;0.3,0.3,)))),REFERENCIAS!$C:$D,2,0)*VLOOKUP($R$2,PONDERADORES!$A$11:$G$11,7,0)</f>
        <v>15</v>
      </c>
      <c r="AA1182" s="92"/>
      <c r="AB1182" s="95" t="e">
        <f t="shared" ca="1" si="71"/>
        <v>#REF!</v>
      </c>
      <c r="AC1182" s="23" t="e">
        <f ca="1">IF(AB1182&gt;REFERENCIAS!$C$62,REFERENCIAS!$B$62,IF(AND(AB1182&gt;=REFERENCIAS!$C$63,AB1182&lt;REFERENCIAS!$D$63),REFERENCIAS!$B$63,IF(AND(AB1182&gt;REFERENCIAS!$C$64,AB1182&lt;=REFERENCIAS!$D$64),REFERENCIAS!$B$64,IF(AND(AB1182&gt;=REFERENCIAS!$C$65,AB1182&lt;REFERENCIAS!$D$65),REFERENCIAS!$B$65, "Revisar"))))</f>
        <v>#REF!</v>
      </c>
      <c r="AD1182" s="94" t="e">
        <f ca="1">VLOOKUP(AC1182,REFERENCIAS!$B$62:$G$65,4,FALSE)</f>
        <v>#REF!</v>
      </c>
    </row>
    <row r="1183" spans="1:30" ht="17.25" x14ac:dyDescent="0.25">
      <c r="A1183" s="74"/>
      <c r="B1183" s="19"/>
      <c r="C1183" s="19"/>
      <c r="D1183" s="50"/>
      <c r="E1183" s="73"/>
      <c r="F1183" s="74"/>
      <c r="G1183" s="9"/>
      <c r="H1183" s="48"/>
      <c r="I1183" s="49">
        <f t="shared" ca="1" si="69"/>
        <v>2022</v>
      </c>
      <c r="J1183" s="22">
        <f t="shared" ca="1" si="68"/>
        <v>1</v>
      </c>
      <c r="K1183" s="19"/>
      <c r="L1183" s="73"/>
      <c r="M1183" s="74"/>
      <c r="N1183" s="19"/>
      <c r="O1183" s="73"/>
      <c r="P1183" s="82">
        <v>1</v>
      </c>
      <c r="Q1183" s="24">
        <v>1</v>
      </c>
      <c r="R1183" s="81">
        <f t="shared" si="70"/>
        <v>1</v>
      </c>
      <c r="S1183" s="87"/>
      <c r="T1183" s="19"/>
      <c r="U1183" s="25"/>
      <c r="V1183" s="25"/>
      <c r="W1183" s="81"/>
      <c r="X1183" s="91" t="e">
        <f ca="1">+VLOOKUP(#REF!,REFERENCIAS!$C:$D,2,0)*VLOOKUP(#REF!,PONDERADORES!A:P,IF(AND(INFORMACION!$T1183='REFERENCIAS RIESGO'!$C$36,INFORMACION!$F1183=REFERENCIAS!$C$24),16,IF(INFORMACION!$T1183='REFERENCIAS RIESGO'!$C$36,13,IF(INFORMACION!$F1183=REFERENCIAS!$C$24,10,7))),0)+VLOOKUP(K1183,REFERENCIAS!$C:$D,2,0)*VLOOKUP($K$2,PONDERADORES!A:P,IF(AND(INFORMACION!$T1183='REFERENCIAS RIESGO'!$C$36,INFORMACION!$F1183=REFERENCIAS!$C$24),16,IF(INFORMACION!$T1183='REFERENCIAS RIESGO'!$C$36,13,IF(INFORMACION!$F1183=REFERENCIAS!$C$24,10,7))),0)+VLOOKUP(L1183,REFERENCIAS!$C:$D,2,0)*VLOOKUP($L$2,PONDERADORES!A:P,IF(AND(INFORMACION!$T1183='REFERENCIAS RIESGO'!$C$36,INFORMACION!$F1183=REFERENCIAS!$C$24),16,IF(INFORMACION!$T1183='REFERENCIAS RIESGO'!$C$36,13,IF(INFORMACION!$F1183=REFERENCIAS!$C$24,10,7))),0)+VLOOKUP(F1183,REFERENCIAS!$C:$D,2,0)*VLOOKUP($F$2,PONDERADORES!A:P,IF(AND(INFORMACION!$T1183='REFERENCIAS RIESGO'!$C$36,INFORMACION!$F1183=REFERENCIAS!$C$24),16,IF(INFORMACION!$T1183='REFERENCIAS RIESGO'!$C$36,13,IF(INFORMACION!$F1183=REFERENCIAS!$C$24,10,7))),0)+VLOOKUP(T1183,REFERENCIAS!$C:$D,2,0)*VLOOKUP($T$2,PONDERADORES!A:P,IF(AND(INFORMACION!$T1183='REFERENCIAS RIESGO'!$C$36,INFORMACION!$F1183=REFERENCIAS!$C$24),16,IF(INFORMACION!$T1183='REFERENCIAS RIESGO'!$C$36,13,IF(INFORMACION!$F1183=REFERENCIAS!$C$24,10,7))),0)+VLOOKUP(IF(J1183&lt;=0.2,0.2,IF(AND(J1183&gt;0.2,J1183&lt;=0.4),0.4,IF(AND(J1183&gt;0.4,J1183&lt;=0.6),0.6,IF(AND(J1183&gt;0.6,J1183&lt;=0.8),0.8,IF(AND(J1183&gt;0.8,J1183&lt;=1),1))))),REFERENCIAS!$C:$D,2,0)*VLOOKUP($J$2,PONDERADORES!A:P,IF(AND(INFORMACION!$T1183='REFERENCIAS RIESGO'!$C$36,INFORMACION!$F1183=REFERENCIAS!$C$24),16,IF(INFORMACION!$T1183='REFERENCIAS RIESGO'!$C$36,13,IF(INFORMACION!$F1183=REFERENCIAS!$C$24,10,7))),0)</f>
        <v>#REF!</v>
      </c>
      <c r="Y1183" s="68">
        <f>+VLOOKUP(M1183,REFERENCIAS!$C:$D,2,0)*VLOOKUP($M$2,PONDERADORES!$A$7:$G$9,7,0)+VLOOKUP(N1183,REFERENCIAS!$C:$D,2,0)*VLOOKUP($N$2,PONDERADORES!$A$7:$G$9,7,0)+VLOOKUP(O1183,REFERENCIAS!$C:$D,2,0)*VLOOKUP($O$2,PONDERADORES!$A$7:$G$9,7,0)</f>
        <v>0.2</v>
      </c>
      <c r="Z1183" s="2">
        <f>+VLOOKUP(IF(R1183&lt;0.1,0,IF(AND(R1183&gt;=0.1,R1183&lt;0.2),0.1,IF(AND(R1183&gt;=0.2,R1183&lt;0.3),0.2,IF(R1183&gt;0.3,0.3,)))),REFERENCIAS!$C:$D,2,0)*VLOOKUP($R$2,PONDERADORES!$A$11:$G$11,7,0)</f>
        <v>15</v>
      </c>
      <c r="AA1183" s="92"/>
      <c r="AB1183" s="95" t="e">
        <f t="shared" ca="1" si="71"/>
        <v>#REF!</v>
      </c>
      <c r="AC1183" s="23" t="e">
        <f ca="1">IF(AB1183&gt;REFERENCIAS!$C$62,REFERENCIAS!$B$62,IF(AND(AB1183&gt;=REFERENCIAS!$C$63,AB1183&lt;REFERENCIAS!$D$63),REFERENCIAS!$B$63,IF(AND(AB1183&gt;REFERENCIAS!$C$64,AB1183&lt;=REFERENCIAS!$D$64),REFERENCIAS!$B$64,IF(AND(AB1183&gt;=REFERENCIAS!$C$65,AB1183&lt;REFERENCIAS!$D$65),REFERENCIAS!$B$65, "Revisar"))))</f>
        <v>#REF!</v>
      </c>
      <c r="AD1183" s="94" t="e">
        <f ca="1">VLOOKUP(AC1183,REFERENCIAS!$B$62:$G$65,4,FALSE)</f>
        <v>#REF!</v>
      </c>
    </row>
    <row r="1184" spans="1:30" ht="17.25" x14ac:dyDescent="0.25">
      <c r="A1184" s="74"/>
      <c r="B1184" s="19"/>
      <c r="C1184" s="19"/>
      <c r="D1184" s="50"/>
      <c r="E1184" s="73"/>
      <c r="F1184" s="74"/>
      <c r="G1184" s="9"/>
      <c r="H1184" s="48"/>
      <c r="I1184" s="49">
        <f t="shared" ca="1" si="69"/>
        <v>2022</v>
      </c>
      <c r="J1184" s="22">
        <f t="shared" ca="1" si="68"/>
        <v>1</v>
      </c>
      <c r="K1184" s="19"/>
      <c r="L1184" s="73"/>
      <c r="M1184" s="74"/>
      <c r="N1184" s="19"/>
      <c r="O1184" s="73"/>
      <c r="P1184" s="82">
        <v>1</v>
      </c>
      <c r="Q1184" s="24">
        <v>1</v>
      </c>
      <c r="R1184" s="81">
        <f t="shared" si="70"/>
        <v>1</v>
      </c>
      <c r="S1184" s="87"/>
      <c r="T1184" s="19"/>
      <c r="U1184" s="25"/>
      <c r="V1184" s="25"/>
      <c r="W1184" s="81"/>
      <c r="X1184" s="91" t="e">
        <f ca="1">+VLOOKUP(#REF!,REFERENCIAS!$C:$D,2,0)*VLOOKUP(#REF!,PONDERADORES!A:P,IF(AND(INFORMACION!$T1184='REFERENCIAS RIESGO'!$C$36,INFORMACION!$F1184=REFERENCIAS!$C$24),16,IF(INFORMACION!$T1184='REFERENCIAS RIESGO'!$C$36,13,IF(INFORMACION!$F1184=REFERENCIAS!$C$24,10,7))),0)+VLOOKUP(K1184,REFERENCIAS!$C:$D,2,0)*VLOOKUP($K$2,PONDERADORES!A:P,IF(AND(INFORMACION!$T1184='REFERENCIAS RIESGO'!$C$36,INFORMACION!$F1184=REFERENCIAS!$C$24),16,IF(INFORMACION!$T1184='REFERENCIAS RIESGO'!$C$36,13,IF(INFORMACION!$F1184=REFERENCIAS!$C$24,10,7))),0)+VLOOKUP(L1184,REFERENCIAS!$C:$D,2,0)*VLOOKUP($L$2,PONDERADORES!A:P,IF(AND(INFORMACION!$T1184='REFERENCIAS RIESGO'!$C$36,INFORMACION!$F1184=REFERENCIAS!$C$24),16,IF(INFORMACION!$T1184='REFERENCIAS RIESGO'!$C$36,13,IF(INFORMACION!$F1184=REFERENCIAS!$C$24,10,7))),0)+VLOOKUP(F1184,REFERENCIAS!$C:$D,2,0)*VLOOKUP($F$2,PONDERADORES!A:P,IF(AND(INFORMACION!$T1184='REFERENCIAS RIESGO'!$C$36,INFORMACION!$F1184=REFERENCIAS!$C$24),16,IF(INFORMACION!$T1184='REFERENCIAS RIESGO'!$C$36,13,IF(INFORMACION!$F1184=REFERENCIAS!$C$24,10,7))),0)+VLOOKUP(T1184,REFERENCIAS!$C:$D,2,0)*VLOOKUP($T$2,PONDERADORES!A:P,IF(AND(INFORMACION!$T1184='REFERENCIAS RIESGO'!$C$36,INFORMACION!$F1184=REFERENCIAS!$C$24),16,IF(INFORMACION!$T1184='REFERENCIAS RIESGO'!$C$36,13,IF(INFORMACION!$F1184=REFERENCIAS!$C$24,10,7))),0)+VLOOKUP(IF(J1184&lt;=0.2,0.2,IF(AND(J1184&gt;0.2,J1184&lt;=0.4),0.4,IF(AND(J1184&gt;0.4,J1184&lt;=0.6),0.6,IF(AND(J1184&gt;0.6,J1184&lt;=0.8),0.8,IF(AND(J1184&gt;0.8,J1184&lt;=1),1))))),REFERENCIAS!$C:$D,2,0)*VLOOKUP($J$2,PONDERADORES!A:P,IF(AND(INFORMACION!$T1184='REFERENCIAS RIESGO'!$C$36,INFORMACION!$F1184=REFERENCIAS!$C$24),16,IF(INFORMACION!$T1184='REFERENCIAS RIESGO'!$C$36,13,IF(INFORMACION!$F1184=REFERENCIAS!$C$24,10,7))),0)</f>
        <v>#REF!</v>
      </c>
      <c r="Y1184" s="68">
        <f>+VLOOKUP(M1184,REFERENCIAS!$C:$D,2,0)*VLOOKUP($M$2,PONDERADORES!$A$7:$G$9,7,0)+VLOOKUP(N1184,REFERENCIAS!$C:$D,2,0)*VLOOKUP($N$2,PONDERADORES!$A$7:$G$9,7,0)+VLOOKUP(O1184,REFERENCIAS!$C:$D,2,0)*VLOOKUP($O$2,PONDERADORES!$A$7:$G$9,7,0)</f>
        <v>0.2</v>
      </c>
      <c r="Z1184" s="2">
        <f>+VLOOKUP(IF(R1184&lt;0.1,0,IF(AND(R1184&gt;=0.1,R1184&lt;0.2),0.1,IF(AND(R1184&gt;=0.2,R1184&lt;0.3),0.2,IF(R1184&gt;0.3,0.3,)))),REFERENCIAS!$C:$D,2,0)*VLOOKUP($R$2,PONDERADORES!$A$11:$G$11,7,0)</f>
        <v>15</v>
      </c>
      <c r="AA1184" s="92"/>
      <c r="AB1184" s="95" t="e">
        <f t="shared" ca="1" si="71"/>
        <v>#REF!</v>
      </c>
      <c r="AC1184" s="23" t="e">
        <f ca="1">IF(AB1184&gt;REFERENCIAS!$C$62,REFERENCIAS!$B$62,IF(AND(AB1184&gt;=REFERENCIAS!$C$63,AB1184&lt;REFERENCIAS!$D$63),REFERENCIAS!$B$63,IF(AND(AB1184&gt;REFERENCIAS!$C$64,AB1184&lt;=REFERENCIAS!$D$64),REFERENCIAS!$B$64,IF(AND(AB1184&gt;=REFERENCIAS!$C$65,AB1184&lt;REFERENCIAS!$D$65),REFERENCIAS!$B$65, "Revisar"))))</f>
        <v>#REF!</v>
      </c>
      <c r="AD1184" s="94" t="e">
        <f ca="1">VLOOKUP(AC1184,REFERENCIAS!$B$62:$G$65,4,FALSE)</f>
        <v>#REF!</v>
      </c>
    </row>
    <row r="1185" spans="1:30" ht="17.25" x14ac:dyDescent="0.25">
      <c r="A1185" s="74"/>
      <c r="B1185" s="19"/>
      <c r="C1185" s="19"/>
      <c r="D1185" s="50"/>
      <c r="E1185" s="73"/>
      <c r="F1185" s="74"/>
      <c r="G1185" s="9"/>
      <c r="H1185" s="48"/>
      <c r="I1185" s="49">
        <f t="shared" ca="1" si="69"/>
        <v>2022</v>
      </c>
      <c r="J1185" s="22">
        <f t="shared" ca="1" si="68"/>
        <v>1</v>
      </c>
      <c r="K1185" s="19"/>
      <c r="L1185" s="73"/>
      <c r="M1185" s="74"/>
      <c r="N1185" s="19"/>
      <c r="O1185" s="73"/>
      <c r="P1185" s="82">
        <v>1</v>
      </c>
      <c r="Q1185" s="24">
        <v>1</v>
      </c>
      <c r="R1185" s="81">
        <f t="shared" si="70"/>
        <v>1</v>
      </c>
      <c r="S1185" s="87"/>
      <c r="T1185" s="19"/>
      <c r="U1185" s="25"/>
      <c r="V1185" s="25"/>
      <c r="W1185" s="81"/>
      <c r="X1185" s="91" t="e">
        <f ca="1">+VLOOKUP(#REF!,REFERENCIAS!$C:$D,2,0)*VLOOKUP(#REF!,PONDERADORES!A:P,IF(AND(INFORMACION!$T1185='REFERENCIAS RIESGO'!$C$36,INFORMACION!$F1185=REFERENCIAS!$C$24),16,IF(INFORMACION!$T1185='REFERENCIAS RIESGO'!$C$36,13,IF(INFORMACION!$F1185=REFERENCIAS!$C$24,10,7))),0)+VLOOKUP(K1185,REFERENCIAS!$C:$D,2,0)*VLOOKUP($K$2,PONDERADORES!A:P,IF(AND(INFORMACION!$T1185='REFERENCIAS RIESGO'!$C$36,INFORMACION!$F1185=REFERENCIAS!$C$24),16,IF(INFORMACION!$T1185='REFERENCIAS RIESGO'!$C$36,13,IF(INFORMACION!$F1185=REFERENCIAS!$C$24,10,7))),0)+VLOOKUP(L1185,REFERENCIAS!$C:$D,2,0)*VLOOKUP($L$2,PONDERADORES!A:P,IF(AND(INFORMACION!$T1185='REFERENCIAS RIESGO'!$C$36,INFORMACION!$F1185=REFERENCIAS!$C$24),16,IF(INFORMACION!$T1185='REFERENCIAS RIESGO'!$C$36,13,IF(INFORMACION!$F1185=REFERENCIAS!$C$24,10,7))),0)+VLOOKUP(F1185,REFERENCIAS!$C:$D,2,0)*VLOOKUP($F$2,PONDERADORES!A:P,IF(AND(INFORMACION!$T1185='REFERENCIAS RIESGO'!$C$36,INFORMACION!$F1185=REFERENCIAS!$C$24),16,IF(INFORMACION!$T1185='REFERENCIAS RIESGO'!$C$36,13,IF(INFORMACION!$F1185=REFERENCIAS!$C$24,10,7))),0)+VLOOKUP(T1185,REFERENCIAS!$C:$D,2,0)*VLOOKUP($T$2,PONDERADORES!A:P,IF(AND(INFORMACION!$T1185='REFERENCIAS RIESGO'!$C$36,INFORMACION!$F1185=REFERENCIAS!$C$24),16,IF(INFORMACION!$T1185='REFERENCIAS RIESGO'!$C$36,13,IF(INFORMACION!$F1185=REFERENCIAS!$C$24,10,7))),0)+VLOOKUP(IF(J1185&lt;=0.2,0.2,IF(AND(J1185&gt;0.2,J1185&lt;=0.4),0.4,IF(AND(J1185&gt;0.4,J1185&lt;=0.6),0.6,IF(AND(J1185&gt;0.6,J1185&lt;=0.8),0.8,IF(AND(J1185&gt;0.8,J1185&lt;=1),1))))),REFERENCIAS!$C:$D,2,0)*VLOOKUP($J$2,PONDERADORES!A:P,IF(AND(INFORMACION!$T1185='REFERENCIAS RIESGO'!$C$36,INFORMACION!$F1185=REFERENCIAS!$C$24),16,IF(INFORMACION!$T1185='REFERENCIAS RIESGO'!$C$36,13,IF(INFORMACION!$F1185=REFERENCIAS!$C$24,10,7))),0)</f>
        <v>#REF!</v>
      </c>
      <c r="Y1185" s="68">
        <f>+VLOOKUP(M1185,REFERENCIAS!$C:$D,2,0)*VLOOKUP($M$2,PONDERADORES!$A$7:$G$9,7,0)+VLOOKUP(N1185,REFERENCIAS!$C:$D,2,0)*VLOOKUP($N$2,PONDERADORES!$A$7:$G$9,7,0)+VLOOKUP(O1185,REFERENCIAS!$C:$D,2,0)*VLOOKUP($O$2,PONDERADORES!$A$7:$G$9,7,0)</f>
        <v>0.2</v>
      </c>
      <c r="Z1185" s="2">
        <f>+VLOOKUP(IF(R1185&lt;0.1,0,IF(AND(R1185&gt;=0.1,R1185&lt;0.2),0.1,IF(AND(R1185&gt;=0.2,R1185&lt;0.3),0.2,IF(R1185&gt;0.3,0.3,)))),REFERENCIAS!$C:$D,2,0)*VLOOKUP($R$2,PONDERADORES!$A$11:$G$11,7,0)</f>
        <v>15</v>
      </c>
      <c r="AA1185" s="92"/>
      <c r="AB1185" s="95" t="e">
        <f t="shared" ca="1" si="71"/>
        <v>#REF!</v>
      </c>
      <c r="AC1185" s="23" t="e">
        <f ca="1">IF(AB1185&gt;REFERENCIAS!$C$62,REFERENCIAS!$B$62,IF(AND(AB1185&gt;=REFERENCIAS!$C$63,AB1185&lt;REFERENCIAS!$D$63),REFERENCIAS!$B$63,IF(AND(AB1185&gt;REFERENCIAS!$C$64,AB1185&lt;=REFERENCIAS!$D$64),REFERENCIAS!$B$64,IF(AND(AB1185&gt;=REFERENCIAS!$C$65,AB1185&lt;REFERENCIAS!$D$65),REFERENCIAS!$B$65, "Revisar"))))</f>
        <v>#REF!</v>
      </c>
      <c r="AD1185" s="94" t="e">
        <f ca="1">VLOOKUP(AC1185,REFERENCIAS!$B$62:$G$65,4,FALSE)</f>
        <v>#REF!</v>
      </c>
    </row>
    <row r="1186" spans="1:30" ht="17.25" x14ac:dyDescent="0.25">
      <c r="A1186" s="74"/>
      <c r="B1186" s="19"/>
      <c r="C1186" s="19"/>
      <c r="D1186" s="50"/>
      <c r="E1186" s="73"/>
      <c r="F1186" s="74"/>
      <c r="G1186" s="9"/>
      <c r="H1186" s="48"/>
      <c r="I1186" s="49">
        <f t="shared" ca="1" si="69"/>
        <v>2022</v>
      </c>
      <c r="J1186" s="22">
        <f t="shared" ca="1" si="68"/>
        <v>1</v>
      </c>
      <c r="K1186" s="19"/>
      <c r="L1186" s="73"/>
      <c r="M1186" s="74"/>
      <c r="N1186" s="19"/>
      <c r="O1186" s="73"/>
      <c r="P1186" s="82">
        <v>1</v>
      </c>
      <c r="Q1186" s="24">
        <v>1</v>
      </c>
      <c r="R1186" s="81">
        <f t="shared" si="70"/>
        <v>1</v>
      </c>
      <c r="S1186" s="87"/>
      <c r="T1186" s="19"/>
      <c r="U1186" s="25"/>
      <c r="V1186" s="25"/>
      <c r="W1186" s="81"/>
      <c r="X1186" s="91" t="e">
        <f ca="1">+VLOOKUP(#REF!,REFERENCIAS!$C:$D,2,0)*VLOOKUP(#REF!,PONDERADORES!A:P,IF(AND(INFORMACION!$T1186='REFERENCIAS RIESGO'!$C$36,INFORMACION!$F1186=REFERENCIAS!$C$24),16,IF(INFORMACION!$T1186='REFERENCIAS RIESGO'!$C$36,13,IF(INFORMACION!$F1186=REFERENCIAS!$C$24,10,7))),0)+VLOOKUP(K1186,REFERENCIAS!$C:$D,2,0)*VLOOKUP($K$2,PONDERADORES!A:P,IF(AND(INFORMACION!$T1186='REFERENCIAS RIESGO'!$C$36,INFORMACION!$F1186=REFERENCIAS!$C$24),16,IF(INFORMACION!$T1186='REFERENCIAS RIESGO'!$C$36,13,IF(INFORMACION!$F1186=REFERENCIAS!$C$24,10,7))),0)+VLOOKUP(L1186,REFERENCIAS!$C:$D,2,0)*VLOOKUP($L$2,PONDERADORES!A:P,IF(AND(INFORMACION!$T1186='REFERENCIAS RIESGO'!$C$36,INFORMACION!$F1186=REFERENCIAS!$C$24),16,IF(INFORMACION!$T1186='REFERENCIAS RIESGO'!$C$36,13,IF(INFORMACION!$F1186=REFERENCIAS!$C$24,10,7))),0)+VLOOKUP(F1186,REFERENCIAS!$C:$D,2,0)*VLOOKUP($F$2,PONDERADORES!A:P,IF(AND(INFORMACION!$T1186='REFERENCIAS RIESGO'!$C$36,INFORMACION!$F1186=REFERENCIAS!$C$24),16,IF(INFORMACION!$T1186='REFERENCIAS RIESGO'!$C$36,13,IF(INFORMACION!$F1186=REFERENCIAS!$C$24,10,7))),0)+VLOOKUP(T1186,REFERENCIAS!$C:$D,2,0)*VLOOKUP($T$2,PONDERADORES!A:P,IF(AND(INFORMACION!$T1186='REFERENCIAS RIESGO'!$C$36,INFORMACION!$F1186=REFERENCIAS!$C$24),16,IF(INFORMACION!$T1186='REFERENCIAS RIESGO'!$C$36,13,IF(INFORMACION!$F1186=REFERENCIAS!$C$24,10,7))),0)+VLOOKUP(IF(J1186&lt;=0.2,0.2,IF(AND(J1186&gt;0.2,J1186&lt;=0.4),0.4,IF(AND(J1186&gt;0.4,J1186&lt;=0.6),0.6,IF(AND(J1186&gt;0.6,J1186&lt;=0.8),0.8,IF(AND(J1186&gt;0.8,J1186&lt;=1),1))))),REFERENCIAS!$C:$D,2,0)*VLOOKUP($J$2,PONDERADORES!A:P,IF(AND(INFORMACION!$T1186='REFERENCIAS RIESGO'!$C$36,INFORMACION!$F1186=REFERENCIAS!$C$24),16,IF(INFORMACION!$T1186='REFERENCIAS RIESGO'!$C$36,13,IF(INFORMACION!$F1186=REFERENCIAS!$C$24,10,7))),0)</f>
        <v>#REF!</v>
      </c>
      <c r="Y1186" s="68">
        <f>+VLOOKUP(M1186,REFERENCIAS!$C:$D,2,0)*VLOOKUP($M$2,PONDERADORES!$A$7:$G$9,7,0)+VLOOKUP(N1186,REFERENCIAS!$C:$D,2,0)*VLOOKUP($N$2,PONDERADORES!$A$7:$G$9,7,0)+VLOOKUP(O1186,REFERENCIAS!$C:$D,2,0)*VLOOKUP($O$2,PONDERADORES!$A$7:$G$9,7,0)</f>
        <v>0.2</v>
      </c>
      <c r="Z1186" s="2">
        <f>+VLOOKUP(IF(R1186&lt;0.1,0,IF(AND(R1186&gt;=0.1,R1186&lt;0.2),0.1,IF(AND(R1186&gt;=0.2,R1186&lt;0.3),0.2,IF(R1186&gt;0.3,0.3,)))),REFERENCIAS!$C:$D,2,0)*VLOOKUP($R$2,PONDERADORES!$A$11:$G$11,7,0)</f>
        <v>15</v>
      </c>
      <c r="AA1186" s="92"/>
      <c r="AB1186" s="95" t="e">
        <f t="shared" ca="1" si="71"/>
        <v>#REF!</v>
      </c>
      <c r="AC1186" s="23" t="e">
        <f ca="1">IF(AB1186&gt;REFERENCIAS!$C$62,REFERENCIAS!$B$62,IF(AND(AB1186&gt;=REFERENCIAS!$C$63,AB1186&lt;REFERENCIAS!$D$63),REFERENCIAS!$B$63,IF(AND(AB1186&gt;REFERENCIAS!$C$64,AB1186&lt;=REFERENCIAS!$D$64),REFERENCIAS!$B$64,IF(AND(AB1186&gt;=REFERENCIAS!$C$65,AB1186&lt;REFERENCIAS!$D$65),REFERENCIAS!$B$65, "Revisar"))))</f>
        <v>#REF!</v>
      </c>
      <c r="AD1186" s="94" t="e">
        <f ca="1">VLOOKUP(AC1186,REFERENCIAS!$B$62:$G$65,4,FALSE)</f>
        <v>#REF!</v>
      </c>
    </row>
    <row r="1187" spans="1:30" ht="17.25" x14ac:dyDescent="0.25">
      <c r="A1187" s="74"/>
      <c r="B1187" s="19"/>
      <c r="C1187" s="19"/>
      <c r="D1187" s="50"/>
      <c r="E1187" s="73"/>
      <c r="F1187" s="74"/>
      <c r="G1187" s="9"/>
      <c r="H1187" s="48"/>
      <c r="I1187" s="49">
        <f t="shared" ca="1" si="69"/>
        <v>2022</v>
      </c>
      <c r="J1187" s="22">
        <f t="shared" ca="1" si="68"/>
        <v>1</v>
      </c>
      <c r="K1187" s="19"/>
      <c r="L1187" s="73"/>
      <c r="M1187" s="74"/>
      <c r="N1187" s="19"/>
      <c r="O1187" s="73"/>
      <c r="P1187" s="82">
        <v>1</v>
      </c>
      <c r="Q1187" s="24">
        <v>1</v>
      </c>
      <c r="R1187" s="81">
        <f t="shared" si="70"/>
        <v>1</v>
      </c>
      <c r="S1187" s="87"/>
      <c r="T1187" s="19"/>
      <c r="U1187" s="25"/>
      <c r="V1187" s="25"/>
      <c r="W1187" s="81"/>
      <c r="X1187" s="91" t="e">
        <f ca="1">+VLOOKUP(#REF!,REFERENCIAS!$C:$D,2,0)*VLOOKUP(#REF!,PONDERADORES!A:P,IF(AND(INFORMACION!$T1187='REFERENCIAS RIESGO'!$C$36,INFORMACION!$F1187=REFERENCIAS!$C$24),16,IF(INFORMACION!$T1187='REFERENCIAS RIESGO'!$C$36,13,IF(INFORMACION!$F1187=REFERENCIAS!$C$24,10,7))),0)+VLOOKUP(K1187,REFERENCIAS!$C:$D,2,0)*VLOOKUP($K$2,PONDERADORES!A:P,IF(AND(INFORMACION!$T1187='REFERENCIAS RIESGO'!$C$36,INFORMACION!$F1187=REFERENCIAS!$C$24),16,IF(INFORMACION!$T1187='REFERENCIAS RIESGO'!$C$36,13,IF(INFORMACION!$F1187=REFERENCIAS!$C$24,10,7))),0)+VLOOKUP(L1187,REFERENCIAS!$C:$D,2,0)*VLOOKUP($L$2,PONDERADORES!A:P,IF(AND(INFORMACION!$T1187='REFERENCIAS RIESGO'!$C$36,INFORMACION!$F1187=REFERENCIAS!$C$24),16,IF(INFORMACION!$T1187='REFERENCIAS RIESGO'!$C$36,13,IF(INFORMACION!$F1187=REFERENCIAS!$C$24,10,7))),0)+VLOOKUP(F1187,REFERENCIAS!$C:$D,2,0)*VLOOKUP($F$2,PONDERADORES!A:P,IF(AND(INFORMACION!$T1187='REFERENCIAS RIESGO'!$C$36,INFORMACION!$F1187=REFERENCIAS!$C$24),16,IF(INFORMACION!$T1187='REFERENCIAS RIESGO'!$C$36,13,IF(INFORMACION!$F1187=REFERENCIAS!$C$24,10,7))),0)+VLOOKUP(T1187,REFERENCIAS!$C:$D,2,0)*VLOOKUP($T$2,PONDERADORES!A:P,IF(AND(INFORMACION!$T1187='REFERENCIAS RIESGO'!$C$36,INFORMACION!$F1187=REFERENCIAS!$C$24),16,IF(INFORMACION!$T1187='REFERENCIAS RIESGO'!$C$36,13,IF(INFORMACION!$F1187=REFERENCIAS!$C$24,10,7))),0)+VLOOKUP(IF(J1187&lt;=0.2,0.2,IF(AND(J1187&gt;0.2,J1187&lt;=0.4),0.4,IF(AND(J1187&gt;0.4,J1187&lt;=0.6),0.6,IF(AND(J1187&gt;0.6,J1187&lt;=0.8),0.8,IF(AND(J1187&gt;0.8,J1187&lt;=1),1))))),REFERENCIAS!$C:$D,2,0)*VLOOKUP($J$2,PONDERADORES!A:P,IF(AND(INFORMACION!$T1187='REFERENCIAS RIESGO'!$C$36,INFORMACION!$F1187=REFERENCIAS!$C$24),16,IF(INFORMACION!$T1187='REFERENCIAS RIESGO'!$C$36,13,IF(INFORMACION!$F1187=REFERENCIAS!$C$24,10,7))),0)</f>
        <v>#REF!</v>
      </c>
      <c r="Y1187" s="68">
        <f>+VLOOKUP(M1187,REFERENCIAS!$C:$D,2,0)*VLOOKUP($M$2,PONDERADORES!$A$7:$G$9,7,0)+VLOOKUP(N1187,REFERENCIAS!$C:$D,2,0)*VLOOKUP($N$2,PONDERADORES!$A$7:$G$9,7,0)+VLOOKUP(O1187,REFERENCIAS!$C:$D,2,0)*VLOOKUP($O$2,PONDERADORES!$A$7:$G$9,7,0)</f>
        <v>0.2</v>
      </c>
      <c r="Z1187" s="2">
        <f>+VLOOKUP(IF(R1187&lt;0.1,0,IF(AND(R1187&gt;=0.1,R1187&lt;0.2),0.1,IF(AND(R1187&gt;=0.2,R1187&lt;0.3),0.2,IF(R1187&gt;0.3,0.3,)))),REFERENCIAS!$C:$D,2,0)*VLOOKUP($R$2,PONDERADORES!$A$11:$G$11,7,0)</f>
        <v>15</v>
      </c>
      <c r="AA1187" s="92"/>
      <c r="AB1187" s="95" t="e">
        <f t="shared" ca="1" si="71"/>
        <v>#REF!</v>
      </c>
      <c r="AC1187" s="23" t="e">
        <f ca="1">IF(AB1187&gt;REFERENCIAS!$C$62,REFERENCIAS!$B$62,IF(AND(AB1187&gt;=REFERENCIAS!$C$63,AB1187&lt;REFERENCIAS!$D$63),REFERENCIAS!$B$63,IF(AND(AB1187&gt;REFERENCIAS!$C$64,AB1187&lt;=REFERENCIAS!$D$64),REFERENCIAS!$B$64,IF(AND(AB1187&gt;=REFERENCIAS!$C$65,AB1187&lt;REFERENCIAS!$D$65),REFERENCIAS!$B$65, "Revisar"))))</f>
        <v>#REF!</v>
      </c>
      <c r="AD1187" s="94" t="e">
        <f ca="1">VLOOKUP(AC1187,REFERENCIAS!$B$62:$G$65,4,FALSE)</f>
        <v>#REF!</v>
      </c>
    </row>
    <row r="1188" spans="1:30" ht="17.25" x14ac:dyDescent="0.25">
      <c r="A1188" s="74"/>
      <c r="B1188" s="19"/>
      <c r="C1188" s="19"/>
      <c r="D1188" s="50"/>
      <c r="E1188" s="73"/>
      <c r="F1188" s="74"/>
      <c r="G1188" s="9"/>
      <c r="H1188" s="48"/>
      <c r="I1188" s="49">
        <f t="shared" ca="1" si="69"/>
        <v>2022</v>
      </c>
      <c r="J1188" s="22">
        <f t="shared" ca="1" si="68"/>
        <v>1</v>
      </c>
      <c r="K1188" s="19"/>
      <c r="L1188" s="73"/>
      <c r="M1188" s="74"/>
      <c r="N1188" s="19"/>
      <c r="O1188" s="73"/>
      <c r="P1188" s="82">
        <v>1</v>
      </c>
      <c r="Q1188" s="24">
        <v>1</v>
      </c>
      <c r="R1188" s="81">
        <f t="shared" si="70"/>
        <v>1</v>
      </c>
      <c r="S1188" s="87"/>
      <c r="T1188" s="19"/>
      <c r="U1188" s="25"/>
      <c r="V1188" s="25"/>
      <c r="W1188" s="81"/>
      <c r="X1188" s="91" t="e">
        <f ca="1">+VLOOKUP(#REF!,REFERENCIAS!$C:$D,2,0)*VLOOKUP(#REF!,PONDERADORES!A:P,IF(AND(INFORMACION!$T1188='REFERENCIAS RIESGO'!$C$36,INFORMACION!$F1188=REFERENCIAS!$C$24),16,IF(INFORMACION!$T1188='REFERENCIAS RIESGO'!$C$36,13,IF(INFORMACION!$F1188=REFERENCIAS!$C$24,10,7))),0)+VLOOKUP(K1188,REFERENCIAS!$C:$D,2,0)*VLOOKUP($K$2,PONDERADORES!A:P,IF(AND(INFORMACION!$T1188='REFERENCIAS RIESGO'!$C$36,INFORMACION!$F1188=REFERENCIAS!$C$24),16,IF(INFORMACION!$T1188='REFERENCIAS RIESGO'!$C$36,13,IF(INFORMACION!$F1188=REFERENCIAS!$C$24,10,7))),0)+VLOOKUP(L1188,REFERENCIAS!$C:$D,2,0)*VLOOKUP($L$2,PONDERADORES!A:P,IF(AND(INFORMACION!$T1188='REFERENCIAS RIESGO'!$C$36,INFORMACION!$F1188=REFERENCIAS!$C$24),16,IF(INFORMACION!$T1188='REFERENCIAS RIESGO'!$C$36,13,IF(INFORMACION!$F1188=REFERENCIAS!$C$24,10,7))),0)+VLOOKUP(F1188,REFERENCIAS!$C:$D,2,0)*VLOOKUP($F$2,PONDERADORES!A:P,IF(AND(INFORMACION!$T1188='REFERENCIAS RIESGO'!$C$36,INFORMACION!$F1188=REFERENCIAS!$C$24),16,IF(INFORMACION!$T1188='REFERENCIAS RIESGO'!$C$36,13,IF(INFORMACION!$F1188=REFERENCIAS!$C$24,10,7))),0)+VLOOKUP(T1188,REFERENCIAS!$C:$D,2,0)*VLOOKUP($T$2,PONDERADORES!A:P,IF(AND(INFORMACION!$T1188='REFERENCIAS RIESGO'!$C$36,INFORMACION!$F1188=REFERENCIAS!$C$24),16,IF(INFORMACION!$T1188='REFERENCIAS RIESGO'!$C$36,13,IF(INFORMACION!$F1188=REFERENCIAS!$C$24,10,7))),0)+VLOOKUP(IF(J1188&lt;=0.2,0.2,IF(AND(J1188&gt;0.2,J1188&lt;=0.4),0.4,IF(AND(J1188&gt;0.4,J1188&lt;=0.6),0.6,IF(AND(J1188&gt;0.6,J1188&lt;=0.8),0.8,IF(AND(J1188&gt;0.8,J1188&lt;=1),1))))),REFERENCIAS!$C:$D,2,0)*VLOOKUP($J$2,PONDERADORES!A:P,IF(AND(INFORMACION!$T1188='REFERENCIAS RIESGO'!$C$36,INFORMACION!$F1188=REFERENCIAS!$C$24),16,IF(INFORMACION!$T1188='REFERENCIAS RIESGO'!$C$36,13,IF(INFORMACION!$F1188=REFERENCIAS!$C$24,10,7))),0)</f>
        <v>#REF!</v>
      </c>
      <c r="Y1188" s="68">
        <f>+VLOOKUP(M1188,REFERENCIAS!$C:$D,2,0)*VLOOKUP($M$2,PONDERADORES!$A$7:$G$9,7,0)+VLOOKUP(N1188,REFERENCIAS!$C:$D,2,0)*VLOOKUP($N$2,PONDERADORES!$A$7:$G$9,7,0)+VLOOKUP(O1188,REFERENCIAS!$C:$D,2,0)*VLOOKUP($O$2,PONDERADORES!$A$7:$G$9,7,0)</f>
        <v>0.2</v>
      </c>
      <c r="Z1188" s="2">
        <f>+VLOOKUP(IF(R1188&lt;0.1,0,IF(AND(R1188&gt;=0.1,R1188&lt;0.2),0.1,IF(AND(R1188&gt;=0.2,R1188&lt;0.3),0.2,IF(R1188&gt;0.3,0.3,)))),REFERENCIAS!$C:$D,2,0)*VLOOKUP($R$2,PONDERADORES!$A$11:$G$11,7,0)</f>
        <v>15</v>
      </c>
      <c r="AA1188" s="92"/>
      <c r="AB1188" s="95" t="e">
        <f t="shared" ca="1" si="71"/>
        <v>#REF!</v>
      </c>
      <c r="AC1188" s="23" t="e">
        <f ca="1">IF(AB1188&gt;REFERENCIAS!$C$62,REFERENCIAS!$B$62,IF(AND(AB1188&gt;=REFERENCIAS!$C$63,AB1188&lt;REFERENCIAS!$D$63),REFERENCIAS!$B$63,IF(AND(AB1188&gt;REFERENCIAS!$C$64,AB1188&lt;=REFERENCIAS!$D$64),REFERENCIAS!$B$64,IF(AND(AB1188&gt;=REFERENCIAS!$C$65,AB1188&lt;REFERENCIAS!$D$65),REFERENCIAS!$B$65, "Revisar"))))</f>
        <v>#REF!</v>
      </c>
      <c r="AD1188" s="94" t="e">
        <f ca="1">VLOOKUP(AC1188,REFERENCIAS!$B$62:$G$65,4,FALSE)</f>
        <v>#REF!</v>
      </c>
    </row>
    <row r="1189" spans="1:30" ht="17.25" x14ac:dyDescent="0.25">
      <c r="A1189" s="74"/>
      <c r="B1189" s="19"/>
      <c r="C1189" s="19"/>
      <c r="D1189" s="50"/>
      <c r="E1189" s="73"/>
      <c r="F1189" s="74"/>
      <c r="G1189" s="9"/>
      <c r="H1189" s="48"/>
      <c r="I1189" s="49">
        <f t="shared" ca="1" si="69"/>
        <v>2022</v>
      </c>
      <c r="J1189" s="22">
        <f t="shared" ca="1" si="68"/>
        <v>1</v>
      </c>
      <c r="K1189" s="19"/>
      <c r="L1189" s="73"/>
      <c r="M1189" s="74"/>
      <c r="N1189" s="19"/>
      <c r="O1189" s="73"/>
      <c r="P1189" s="82">
        <v>1</v>
      </c>
      <c r="Q1189" s="24">
        <v>1</v>
      </c>
      <c r="R1189" s="81">
        <f t="shared" si="70"/>
        <v>1</v>
      </c>
      <c r="S1189" s="87"/>
      <c r="T1189" s="19"/>
      <c r="U1189" s="25"/>
      <c r="V1189" s="25"/>
      <c r="W1189" s="81"/>
      <c r="X1189" s="91" t="e">
        <f ca="1">+VLOOKUP(#REF!,REFERENCIAS!$C:$D,2,0)*VLOOKUP(#REF!,PONDERADORES!A:P,IF(AND(INFORMACION!$T1189='REFERENCIAS RIESGO'!$C$36,INFORMACION!$F1189=REFERENCIAS!$C$24),16,IF(INFORMACION!$T1189='REFERENCIAS RIESGO'!$C$36,13,IF(INFORMACION!$F1189=REFERENCIAS!$C$24,10,7))),0)+VLOOKUP(K1189,REFERENCIAS!$C:$D,2,0)*VLOOKUP($K$2,PONDERADORES!A:P,IF(AND(INFORMACION!$T1189='REFERENCIAS RIESGO'!$C$36,INFORMACION!$F1189=REFERENCIAS!$C$24),16,IF(INFORMACION!$T1189='REFERENCIAS RIESGO'!$C$36,13,IF(INFORMACION!$F1189=REFERENCIAS!$C$24,10,7))),0)+VLOOKUP(L1189,REFERENCIAS!$C:$D,2,0)*VLOOKUP($L$2,PONDERADORES!A:P,IF(AND(INFORMACION!$T1189='REFERENCIAS RIESGO'!$C$36,INFORMACION!$F1189=REFERENCIAS!$C$24),16,IF(INFORMACION!$T1189='REFERENCIAS RIESGO'!$C$36,13,IF(INFORMACION!$F1189=REFERENCIAS!$C$24,10,7))),0)+VLOOKUP(F1189,REFERENCIAS!$C:$D,2,0)*VLOOKUP($F$2,PONDERADORES!A:P,IF(AND(INFORMACION!$T1189='REFERENCIAS RIESGO'!$C$36,INFORMACION!$F1189=REFERENCIAS!$C$24),16,IF(INFORMACION!$T1189='REFERENCIAS RIESGO'!$C$36,13,IF(INFORMACION!$F1189=REFERENCIAS!$C$24,10,7))),0)+VLOOKUP(T1189,REFERENCIAS!$C:$D,2,0)*VLOOKUP($T$2,PONDERADORES!A:P,IF(AND(INFORMACION!$T1189='REFERENCIAS RIESGO'!$C$36,INFORMACION!$F1189=REFERENCIAS!$C$24),16,IF(INFORMACION!$T1189='REFERENCIAS RIESGO'!$C$36,13,IF(INFORMACION!$F1189=REFERENCIAS!$C$24,10,7))),0)+VLOOKUP(IF(J1189&lt;=0.2,0.2,IF(AND(J1189&gt;0.2,J1189&lt;=0.4),0.4,IF(AND(J1189&gt;0.4,J1189&lt;=0.6),0.6,IF(AND(J1189&gt;0.6,J1189&lt;=0.8),0.8,IF(AND(J1189&gt;0.8,J1189&lt;=1),1))))),REFERENCIAS!$C:$D,2,0)*VLOOKUP($J$2,PONDERADORES!A:P,IF(AND(INFORMACION!$T1189='REFERENCIAS RIESGO'!$C$36,INFORMACION!$F1189=REFERENCIAS!$C$24),16,IF(INFORMACION!$T1189='REFERENCIAS RIESGO'!$C$36,13,IF(INFORMACION!$F1189=REFERENCIAS!$C$24,10,7))),0)</f>
        <v>#REF!</v>
      </c>
      <c r="Y1189" s="68">
        <f>+VLOOKUP(M1189,REFERENCIAS!$C:$D,2,0)*VLOOKUP($M$2,PONDERADORES!$A$7:$G$9,7,0)+VLOOKUP(N1189,REFERENCIAS!$C:$D,2,0)*VLOOKUP($N$2,PONDERADORES!$A$7:$G$9,7,0)+VLOOKUP(O1189,REFERENCIAS!$C:$D,2,0)*VLOOKUP($O$2,PONDERADORES!$A$7:$G$9,7,0)</f>
        <v>0.2</v>
      </c>
      <c r="Z1189" s="2">
        <f>+VLOOKUP(IF(R1189&lt;0.1,0,IF(AND(R1189&gt;=0.1,R1189&lt;0.2),0.1,IF(AND(R1189&gt;=0.2,R1189&lt;0.3),0.2,IF(R1189&gt;0.3,0.3,)))),REFERENCIAS!$C:$D,2,0)*VLOOKUP($R$2,PONDERADORES!$A$11:$G$11,7,0)</f>
        <v>15</v>
      </c>
      <c r="AA1189" s="92"/>
      <c r="AB1189" s="95" t="e">
        <f t="shared" ca="1" si="71"/>
        <v>#REF!</v>
      </c>
      <c r="AC1189" s="23" t="e">
        <f ca="1">IF(AB1189&gt;REFERENCIAS!$C$62,REFERENCIAS!$B$62,IF(AND(AB1189&gt;=REFERENCIAS!$C$63,AB1189&lt;REFERENCIAS!$D$63),REFERENCIAS!$B$63,IF(AND(AB1189&gt;REFERENCIAS!$C$64,AB1189&lt;=REFERENCIAS!$D$64),REFERENCIAS!$B$64,IF(AND(AB1189&gt;=REFERENCIAS!$C$65,AB1189&lt;REFERENCIAS!$D$65),REFERENCIAS!$B$65, "Revisar"))))</f>
        <v>#REF!</v>
      </c>
      <c r="AD1189" s="94" t="e">
        <f ca="1">VLOOKUP(AC1189,REFERENCIAS!$B$62:$G$65,4,FALSE)</f>
        <v>#REF!</v>
      </c>
    </row>
    <row r="1190" spans="1:30" ht="17.25" x14ac:dyDescent="0.25">
      <c r="A1190" s="74"/>
      <c r="B1190" s="19"/>
      <c r="C1190" s="19"/>
      <c r="D1190" s="50"/>
      <c r="E1190" s="73"/>
      <c r="F1190" s="74"/>
      <c r="G1190" s="9"/>
      <c r="H1190" s="48"/>
      <c r="I1190" s="49">
        <f t="shared" ca="1" si="69"/>
        <v>2022</v>
      </c>
      <c r="J1190" s="22">
        <f t="shared" ca="1" si="68"/>
        <v>1</v>
      </c>
      <c r="K1190" s="19"/>
      <c r="L1190" s="73"/>
      <c r="M1190" s="74"/>
      <c r="N1190" s="19"/>
      <c r="O1190" s="73"/>
      <c r="P1190" s="82">
        <v>1</v>
      </c>
      <c r="Q1190" s="24">
        <v>1</v>
      </c>
      <c r="R1190" s="81">
        <f t="shared" si="70"/>
        <v>1</v>
      </c>
      <c r="S1190" s="87"/>
      <c r="T1190" s="19"/>
      <c r="U1190" s="25"/>
      <c r="V1190" s="25"/>
      <c r="W1190" s="81"/>
      <c r="X1190" s="91" t="e">
        <f ca="1">+VLOOKUP(#REF!,REFERENCIAS!$C:$D,2,0)*VLOOKUP(#REF!,PONDERADORES!A:P,IF(AND(INFORMACION!$T1190='REFERENCIAS RIESGO'!$C$36,INFORMACION!$F1190=REFERENCIAS!$C$24),16,IF(INFORMACION!$T1190='REFERENCIAS RIESGO'!$C$36,13,IF(INFORMACION!$F1190=REFERENCIAS!$C$24,10,7))),0)+VLOOKUP(K1190,REFERENCIAS!$C:$D,2,0)*VLOOKUP($K$2,PONDERADORES!A:P,IF(AND(INFORMACION!$T1190='REFERENCIAS RIESGO'!$C$36,INFORMACION!$F1190=REFERENCIAS!$C$24),16,IF(INFORMACION!$T1190='REFERENCIAS RIESGO'!$C$36,13,IF(INFORMACION!$F1190=REFERENCIAS!$C$24,10,7))),0)+VLOOKUP(L1190,REFERENCIAS!$C:$D,2,0)*VLOOKUP($L$2,PONDERADORES!A:P,IF(AND(INFORMACION!$T1190='REFERENCIAS RIESGO'!$C$36,INFORMACION!$F1190=REFERENCIAS!$C$24),16,IF(INFORMACION!$T1190='REFERENCIAS RIESGO'!$C$36,13,IF(INFORMACION!$F1190=REFERENCIAS!$C$24,10,7))),0)+VLOOKUP(F1190,REFERENCIAS!$C:$D,2,0)*VLOOKUP($F$2,PONDERADORES!A:P,IF(AND(INFORMACION!$T1190='REFERENCIAS RIESGO'!$C$36,INFORMACION!$F1190=REFERENCIAS!$C$24),16,IF(INFORMACION!$T1190='REFERENCIAS RIESGO'!$C$36,13,IF(INFORMACION!$F1190=REFERENCIAS!$C$24,10,7))),0)+VLOOKUP(T1190,REFERENCIAS!$C:$D,2,0)*VLOOKUP($T$2,PONDERADORES!A:P,IF(AND(INFORMACION!$T1190='REFERENCIAS RIESGO'!$C$36,INFORMACION!$F1190=REFERENCIAS!$C$24),16,IF(INFORMACION!$T1190='REFERENCIAS RIESGO'!$C$36,13,IF(INFORMACION!$F1190=REFERENCIAS!$C$24,10,7))),0)+VLOOKUP(IF(J1190&lt;=0.2,0.2,IF(AND(J1190&gt;0.2,J1190&lt;=0.4),0.4,IF(AND(J1190&gt;0.4,J1190&lt;=0.6),0.6,IF(AND(J1190&gt;0.6,J1190&lt;=0.8),0.8,IF(AND(J1190&gt;0.8,J1190&lt;=1),1))))),REFERENCIAS!$C:$D,2,0)*VLOOKUP($J$2,PONDERADORES!A:P,IF(AND(INFORMACION!$T1190='REFERENCIAS RIESGO'!$C$36,INFORMACION!$F1190=REFERENCIAS!$C$24),16,IF(INFORMACION!$T1190='REFERENCIAS RIESGO'!$C$36,13,IF(INFORMACION!$F1190=REFERENCIAS!$C$24,10,7))),0)</f>
        <v>#REF!</v>
      </c>
      <c r="Y1190" s="68">
        <f>+VLOOKUP(M1190,REFERENCIAS!$C:$D,2,0)*VLOOKUP($M$2,PONDERADORES!$A$7:$G$9,7,0)+VLOOKUP(N1190,REFERENCIAS!$C:$D,2,0)*VLOOKUP($N$2,PONDERADORES!$A$7:$G$9,7,0)+VLOOKUP(O1190,REFERENCIAS!$C:$D,2,0)*VLOOKUP($O$2,PONDERADORES!$A$7:$G$9,7,0)</f>
        <v>0.2</v>
      </c>
      <c r="Z1190" s="2">
        <f>+VLOOKUP(IF(R1190&lt;0.1,0,IF(AND(R1190&gt;=0.1,R1190&lt;0.2),0.1,IF(AND(R1190&gt;=0.2,R1190&lt;0.3),0.2,IF(R1190&gt;0.3,0.3,)))),REFERENCIAS!$C:$D,2,0)*VLOOKUP($R$2,PONDERADORES!$A$11:$G$11,7,0)</f>
        <v>15</v>
      </c>
      <c r="AA1190" s="92"/>
      <c r="AB1190" s="95" t="e">
        <f t="shared" ca="1" si="71"/>
        <v>#REF!</v>
      </c>
      <c r="AC1190" s="23" t="e">
        <f ca="1">IF(AB1190&gt;REFERENCIAS!$C$62,REFERENCIAS!$B$62,IF(AND(AB1190&gt;=REFERENCIAS!$C$63,AB1190&lt;REFERENCIAS!$D$63),REFERENCIAS!$B$63,IF(AND(AB1190&gt;REFERENCIAS!$C$64,AB1190&lt;=REFERENCIAS!$D$64),REFERENCIAS!$B$64,IF(AND(AB1190&gt;=REFERENCIAS!$C$65,AB1190&lt;REFERENCIAS!$D$65),REFERENCIAS!$B$65, "Revisar"))))</f>
        <v>#REF!</v>
      </c>
      <c r="AD1190" s="94" t="e">
        <f ca="1">VLOOKUP(AC1190,REFERENCIAS!$B$62:$G$65,4,FALSE)</f>
        <v>#REF!</v>
      </c>
    </row>
    <row r="1191" spans="1:30" ht="17.25" x14ac:dyDescent="0.25">
      <c r="A1191" s="74"/>
      <c r="B1191" s="19"/>
      <c r="C1191" s="19"/>
      <c r="D1191" s="50"/>
      <c r="E1191" s="73"/>
      <c r="F1191" s="74"/>
      <c r="G1191" s="9"/>
      <c r="H1191" s="48"/>
      <c r="I1191" s="49">
        <f t="shared" ca="1" si="69"/>
        <v>2022</v>
      </c>
      <c r="J1191" s="22">
        <f t="shared" ca="1" si="68"/>
        <v>1</v>
      </c>
      <c r="K1191" s="19"/>
      <c r="L1191" s="73"/>
      <c r="M1191" s="74"/>
      <c r="N1191" s="19"/>
      <c r="O1191" s="73"/>
      <c r="P1191" s="82">
        <v>1</v>
      </c>
      <c r="Q1191" s="24">
        <v>1</v>
      </c>
      <c r="R1191" s="81">
        <f t="shared" si="70"/>
        <v>1</v>
      </c>
      <c r="S1191" s="87"/>
      <c r="T1191" s="19"/>
      <c r="U1191" s="25"/>
      <c r="V1191" s="25"/>
      <c r="W1191" s="81"/>
      <c r="X1191" s="91" t="e">
        <f ca="1">+VLOOKUP(#REF!,REFERENCIAS!$C:$D,2,0)*VLOOKUP(#REF!,PONDERADORES!A:P,IF(AND(INFORMACION!$T1191='REFERENCIAS RIESGO'!$C$36,INFORMACION!$F1191=REFERENCIAS!$C$24),16,IF(INFORMACION!$T1191='REFERENCIAS RIESGO'!$C$36,13,IF(INFORMACION!$F1191=REFERENCIAS!$C$24,10,7))),0)+VLOOKUP(K1191,REFERENCIAS!$C:$D,2,0)*VLOOKUP($K$2,PONDERADORES!A:P,IF(AND(INFORMACION!$T1191='REFERENCIAS RIESGO'!$C$36,INFORMACION!$F1191=REFERENCIAS!$C$24),16,IF(INFORMACION!$T1191='REFERENCIAS RIESGO'!$C$36,13,IF(INFORMACION!$F1191=REFERENCIAS!$C$24,10,7))),0)+VLOOKUP(L1191,REFERENCIAS!$C:$D,2,0)*VLOOKUP($L$2,PONDERADORES!A:P,IF(AND(INFORMACION!$T1191='REFERENCIAS RIESGO'!$C$36,INFORMACION!$F1191=REFERENCIAS!$C$24),16,IF(INFORMACION!$T1191='REFERENCIAS RIESGO'!$C$36,13,IF(INFORMACION!$F1191=REFERENCIAS!$C$24,10,7))),0)+VLOOKUP(F1191,REFERENCIAS!$C:$D,2,0)*VLOOKUP($F$2,PONDERADORES!A:P,IF(AND(INFORMACION!$T1191='REFERENCIAS RIESGO'!$C$36,INFORMACION!$F1191=REFERENCIAS!$C$24),16,IF(INFORMACION!$T1191='REFERENCIAS RIESGO'!$C$36,13,IF(INFORMACION!$F1191=REFERENCIAS!$C$24,10,7))),0)+VLOOKUP(T1191,REFERENCIAS!$C:$D,2,0)*VLOOKUP($T$2,PONDERADORES!A:P,IF(AND(INFORMACION!$T1191='REFERENCIAS RIESGO'!$C$36,INFORMACION!$F1191=REFERENCIAS!$C$24),16,IF(INFORMACION!$T1191='REFERENCIAS RIESGO'!$C$36,13,IF(INFORMACION!$F1191=REFERENCIAS!$C$24,10,7))),0)+VLOOKUP(IF(J1191&lt;=0.2,0.2,IF(AND(J1191&gt;0.2,J1191&lt;=0.4),0.4,IF(AND(J1191&gt;0.4,J1191&lt;=0.6),0.6,IF(AND(J1191&gt;0.6,J1191&lt;=0.8),0.8,IF(AND(J1191&gt;0.8,J1191&lt;=1),1))))),REFERENCIAS!$C:$D,2,0)*VLOOKUP($J$2,PONDERADORES!A:P,IF(AND(INFORMACION!$T1191='REFERENCIAS RIESGO'!$C$36,INFORMACION!$F1191=REFERENCIAS!$C$24),16,IF(INFORMACION!$T1191='REFERENCIAS RIESGO'!$C$36,13,IF(INFORMACION!$F1191=REFERENCIAS!$C$24,10,7))),0)</f>
        <v>#REF!</v>
      </c>
      <c r="Y1191" s="68">
        <f>+VLOOKUP(M1191,REFERENCIAS!$C:$D,2,0)*VLOOKUP($M$2,PONDERADORES!$A$7:$G$9,7,0)+VLOOKUP(N1191,REFERENCIAS!$C:$D,2,0)*VLOOKUP($N$2,PONDERADORES!$A$7:$G$9,7,0)+VLOOKUP(O1191,REFERENCIAS!$C:$D,2,0)*VLOOKUP($O$2,PONDERADORES!$A$7:$G$9,7,0)</f>
        <v>0.2</v>
      </c>
      <c r="Z1191" s="2">
        <f>+VLOOKUP(IF(R1191&lt;0.1,0,IF(AND(R1191&gt;=0.1,R1191&lt;0.2),0.1,IF(AND(R1191&gt;=0.2,R1191&lt;0.3),0.2,IF(R1191&gt;0.3,0.3,)))),REFERENCIAS!$C:$D,2,0)*VLOOKUP($R$2,PONDERADORES!$A$11:$G$11,7,0)</f>
        <v>15</v>
      </c>
      <c r="AA1191" s="92"/>
      <c r="AB1191" s="95" t="e">
        <f t="shared" ca="1" si="71"/>
        <v>#REF!</v>
      </c>
      <c r="AC1191" s="23" t="e">
        <f ca="1">IF(AB1191&gt;REFERENCIAS!$C$62,REFERENCIAS!$B$62,IF(AND(AB1191&gt;=REFERENCIAS!$C$63,AB1191&lt;REFERENCIAS!$D$63),REFERENCIAS!$B$63,IF(AND(AB1191&gt;REFERENCIAS!$C$64,AB1191&lt;=REFERENCIAS!$D$64),REFERENCIAS!$B$64,IF(AND(AB1191&gt;=REFERENCIAS!$C$65,AB1191&lt;REFERENCIAS!$D$65),REFERENCIAS!$B$65, "Revisar"))))</f>
        <v>#REF!</v>
      </c>
      <c r="AD1191" s="94" t="e">
        <f ca="1">VLOOKUP(AC1191,REFERENCIAS!$B$62:$G$65,4,FALSE)</f>
        <v>#REF!</v>
      </c>
    </row>
    <row r="1192" spans="1:30" ht="17.25" x14ac:dyDescent="0.25">
      <c r="A1192" s="74"/>
      <c r="B1192" s="19"/>
      <c r="C1192" s="19"/>
      <c r="D1192" s="50"/>
      <c r="E1192" s="73"/>
      <c r="F1192" s="74"/>
      <c r="G1192" s="9"/>
      <c r="H1192" s="48"/>
      <c r="I1192" s="49">
        <f t="shared" ca="1" si="69"/>
        <v>2022</v>
      </c>
      <c r="J1192" s="22">
        <f t="shared" ca="1" si="68"/>
        <v>1</v>
      </c>
      <c r="K1192" s="19"/>
      <c r="L1192" s="73"/>
      <c r="M1192" s="74"/>
      <c r="N1192" s="19"/>
      <c r="O1192" s="73"/>
      <c r="P1192" s="82">
        <v>1</v>
      </c>
      <c r="Q1192" s="24">
        <v>1</v>
      </c>
      <c r="R1192" s="81">
        <f t="shared" si="70"/>
        <v>1</v>
      </c>
      <c r="S1192" s="87"/>
      <c r="T1192" s="19"/>
      <c r="U1192" s="25"/>
      <c r="V1192" s="25"/>
      <c r="W1192" s="81"/>
      <c r="X1192" s="91" t="e">
        <f ca="1">+VLOOKUP(#REF!,REFERENCIAS!$C:$D,2,0)*VLOOKUP(#REF!,PONDERADORES!A:P,IF(AND(INFORMACION!$T1192='REFERENCIAS RIESGO'!$C$36,INFORMACION!$F1192=REFERENCIAS!$C$24),16,IF(INFORMACION!$T1192='REFERENCIAS RIESGO'!$C$36,13,IF(INFORMACION!$F1192=REFERENCIAS!$C$24,10,7))),0)+VLOOKUP(K1192,REFERENCIAS!$C:$D,2,0)*VLOOKUP($K$2,PONDERADORES!A:P,IF(AND(INFORMACION!$T1192='REFERENCIAS RIESGO'!$C$36,INFORMACION!$F1192=REFERENCIAS!$C$24),16,IF(INFORMACION!$T1192='REFERENCIAS RIESGO'!$C$36,13,IF(INFORMACION!$F1192=REFERENCIAS!$C$24,10,7))),0)+VLOOKUP(L1192,REFERENCIAS!$C:$D,2,0)*VLOOKUP($L$2,PONDERADORES!A:P,IF(AND(INFORMACION!$T1192='REFERENCIAS RIESGO'!$C$36,INFORMACION!$F1192=REFERENCIAS!$C$24),16,IF(INFORMACION!$T1192='REFERENCIAS RIESGO'!$C$36,13,IF(INFORMACION!$F1192=REFERENCIAS!$C$24,10,7))),0)+VLOOKUP(F1192,REFERENCIAS!$C:$D,2,0)*VLOOKUP($F$2,PONDERADORES!A:P,IF(AND(INFORMACION!$T1192='REFERENCIAS RIESGO'!$C$36,INFORMACION!$F1192=REFERENCIAS!$C$24),16,IF(INFORMACION!$T1192='REFERENCIAS RIESGO'!$C$36,13,IF(INFORMACION!$F1192=REFERENCIAS!$C$24,10,7))),0)+VLOOKUP(T1192,REFERENCIAS!$C:$D,2,0)*VLOOKUP($T$2,PONDERADORES!A:P,IF(AND(INFORMACION!$T1192='REFERENCIAS RIESGO'!$C$36,INFORMACION!$F1192=REFERENCIAS!$C$24),16,IF(INFORMACION!$T1192='REFERENCIAS RIESGO'!$C$36,13,IF(INFORMACION!$F1192=REFERENCIAS!$C$24,10,7))),0)+VLOOKUP(IF(J1192&lt;=0.2,0.2,IF(AND(J1192&gt;0.2,J1192&lt;=0.4),0.4,IF(AND(J1192&gt;0.4,J1192&lt;=0.6),0.6,IF(AND(J1192&gt;0.6,J1192&lt;=0.8),0.8,IF(AND(J1192&gt;0.8,J1192&lt;=1),1))))),REFERENCIAS!$C:$D,2,0)*VLOOKUP($J$2,PONDERADORES!A:P,IF(AND(INFORMACION!$T1192='REFERENCIAS RIESGO'!$C$36,INFORMACION!$F1192=REFERENCIAS!$C$24),16,IF(INFORMACION!$T1192='REFERENCIAS RIESGO'!$C$36,13,IF(INFORMACION!$F1192=REFERENCIAS!$C$24,10,7))),0)</f>
        <v>#REF!</v>
      </c>
      <c r="Y1192" s="68">
        <f>+VLOOKUP(M1192,REFERENCIAS!$C:$D,2,0)*VLOOKUP($M$2,PONDERADORES!$A$7:$G$9,7,0)+VLOOKUP(N1192,REFERENCIAS!$C:$D,2,0)*VLOOKUP($N$2,PONDERADORES!$A$7:$G$9,7,0)+VLOOKUP(O1192,REFERENCIAS!$C:$D,2,0)*VLOOKUP($O$2,PONDERADORES!$A$7:$G$9,7,0)</f>
        <v>0.2</v>
      </c>
      <c r="Z1192" s="2">
        <f>+VLOOKUP(IF(R1192&lt;0.1,0,IF(AND(R1192&gt;=0.1,R1192&lt;0.2),0.1,IF(AND(R1192&gt;=0.2,R1192&lt;0.3),0.2,IF(R1192&gt;0.3,0.3,)))),REFERENCIAS!$C:$D,2,0)*VLOOKUP($R$2,PONDERADORES!$A$11:$G$11,7,0)</f>
        <v>15</v>
      </c>
      <c r="AA1192" s="92"/>
      <c r="AB1192" s="95" t="e">
        <f t="shared" ca="1" si="71"/>
        <v>#REF!</v>
      </c>
      <c r="AC1192" s="23" t="e">
        <f ca="1">IF(AB1192&gt;REFERENCIAS!$C$62,REFERENCIAS!$B$62,IF(AND(AB1192&gt;=REFERENCIAS!$C$63,AB1192&lt;REFERENCIAS!$D$63),REFERENCIAS!$B$63,IF(AND(AB1192&gt;REFERENCIAS!$C$64,AB1192&lt;=REFERENCIAS!$D$64),REFERENCIAS!$B$64,IF(AND(AB1192&gt;=REFERENCIAS!$C$65,AB1192&lt;REFERENCIAS!$D$65),REFERENCIAS!$B$65, "Revisar"))))</f>
        <v>#REF!</v>
      </c>
      <c r="AD1192" s="94" t="e">
        <f ca="1">VLOOKUP(AC1192,REFERENCIAS!$B$62:$G$65,4,FALSE)</f>
        <v>#REF!</v>
      </c>
    </row>
    <row r="1193" spans="1:30" ht="17.25" x14ac:dyDescent="0.25">
      <c r="A1193" s="74"/>
      <c r="B1193" s="19"/>
      <c r="C1193" s="19"/>
      <c r="D1193" s="50"/>
      <c r="E1193" s="73"/>
      <c r="F1193" s="74"/>
      <c r="G1193" s="9"/>
      <c r="H1193" s="48"/>
      <c r="I1193" s="49">
        <f t="shared" ca="1" si="69"/>
        <v>2022</v>
      </c>
      <c r="J1193" s="22">
        <f t="shared" ca="1" si="68"/>
        <v>1</v>
      </c>
      <c r="K1193" s="19"/>
      <c r="L1193" s="73"/>
      <c r="M1193" s="74"/>
      <c r="N1193" s="19"/>
      <c r="O1193" s="73"/>
      <c r="P1193" s="82">
        <v>1</v>
      </c>
      <c r="Q1193" s="24">
        <v>1</v>
      </c>
      <c r="R1193" s="81">
        <f t="shared" si="70"/>
        <v>1</v>
      </c>
      <c r="S1193" s="87"/>
      <c r="T1193" s="19"/>
      <c r="U1193" s="25"/>
      <c r="V1193" s="25"/>
      <c r="W1193" s="81"/>
      <c r="X1193" s="91" t="e">
        <f ca="1">+VLOOKUP(#REF!,REFERENCIAS!$C:$D,2,0)*VLOOKUP(#REF!,PONDERADORES!A:P,IF(AND(INFORMACION!$T1193='REFERENCIAS RIESGO'!$C$36,INFORMACION!$F1193=REFERENCIAS!$C$24),16,IF(INFORMACION!$T1193='REFERENCIAS RIESGO'!$C$36,13,IF(INFORMACION!$F1193=REFERENCIAS!$C$24,10,7))),0)+VLOOKUP(K1193,REFERENCIAS!$C:$D,2,0)*VLOOKUP($K$2,PONDERADORES!A:P,IF(AND(INFORMACION!$T1193='REFERENCIAS RIESGO'!$C$36,INFORMACION!$F1193=REFERENCIAS!$C$24),16,IF(INFORMACION!$T1193='REFERENCIAS RIESGO'!$C$36,13,IF(INFORMACION!$F1193=REFERENCIAS!$C$24,10,7))),0)+VLOOKUP(L1193,REFERENCIAS!$C:$D,2,0)*VLOOKUP($L$2,PONDERADORES!A:P,IF(AND(INFORMACION!$T1193='REFERENCIAS RIESGO'!$C$36,INFORMACION!$F1193=REFERENCIAS!$C$24),16,IF(INFORMACION!$T1193='REFERENCIAS RIESGO'!$C$36,13,IF(INFORMACION!$F1193=REFERENCIAS!$C$24,10,7))),0)+VLOOKUP(F1193,REFERENCIAS!$C:$D,2,0)*VLOOKUP($F$2,PONDERADORES!A:P,IF(AND(INFORMACION!$T1193='REFERENCIAS RIESGO'!$C$36,INFORMACION!$F1193=REFERENCIAS!$C$24),16,IF(INFORMACION!$T1193='REFERENCIAS RIESGO'!$C$36,13,IF(INFORMACION!$F1193=REFERENCIAS!$C$24,10,7))),0)+VLOOKUP(T1193,REFERENCIAS!$C:$D,2,0)*VLOOKUP($T$2,PONDERADORES!A:P,IF(AND(INFORMACION!$T1193='REFERENCIAS RIESGO'!$C$36,INFORMACION!$F1193=REFERENCIAS!$C$24),16,IF(INFORMACION!$T1193='REFERENCIAS RIESGO'!$C$36,13,IF(INFORMACION!$F1193=REFERENCIAS!$C$24,10,7))),0)+VLOOKUP(IF(J1193&lt;=0.2,0.2,IF(AND(J1193&gt;0.2,J1193&lt;=0.4),0.4,IF(AND(J1193&gt;0.4,J1193&lt;=0.6),0.6,IF(AND(J1193&gt;0.6,J1193&lt;=0.8),0.8,IF(AND(J1193&gt;0.8,J1193&lt;=1),1))))),REFERENCIAS!$C:$D,2,0)*VLOOKUP($J$2,PONDERADORES!A:P,IF(AND(INFORMACION!$T1193='REFERENCIAS RIESGO'!$C$36,INFORMACION!$F1193=REFERENCIAS!$C$24),16,IF(INFORMACION!$T1193='REFERENCIAS RIESGO'!$C$36,13,IF(INFORMACION!$F1193=REFERENCIAS!$C$24,10,7))),0)</f>
        <v>#REF!</v>
      </c>
      <c r="Y1193" s="68">
        <f>+VLOOKUP(M1193,REFERENCIAS!$C:$D,2,0)*VLOOKUP($M$2,PONDERADORES!$A$7:$G$9,7,0)+VLOOKUP(N1193,REFERENCIAS!$C:$D,2,0)*VLOOKUP($N$2,PONDERADORES!$A$7:$G$9,7,0)+VLOOKUP(O1193,REFERENCIAS!$C:$D,2,0)*VLOOKUP($O$2,PONDERADORES!$A$7:$G$9,7,0)</f>
        <v>0.2</v>
      </c>
      <c r="Z1193" s="2">
        <f>+VLOOKUP(IF(R1193&lt;0.1,0,IF(AND(R1193&gt;=0.1,R1193&lt;0.2),0.1,IF(AND(R1193&gt;=0.2,R1193&lt;0.3),0.2,IF(R1193&gt;0.3,0.3,)))),REFERENCIAS!$C:$D,2,0)*VLOOKUP($R$2,PONDERADORES!$A$11:$G$11,7,0)</f>
        <v>15</v>
      </c>
      <c r="AA1193" s="92"/>
      <c r="AB1193" s="95" t="e">
        <f t="shared" ca="1" si="71"/>
        <v>#REF!</v>
      </c>
      <c r="AC1193" s="23" t="e">
        <f ca="1">IF(AB1193&gt;REFERENCIAS!$C$62,REFERENCIAS!$B$62,IF(AND(AB1193&gt;=REFERENCIAS!$C$63,AB1193&lt;REFERENCIAS!$D$63),REFERENCIAS!$B$63,IF(AND(AB1193&gt;REFERENCIAS!$C$64,AB1193&lt;=REFERENCIAS!$D$64),REFERENCIAS!$B$64,IF(AND(AB1193&gt;=REFERENCIAS!$C$65,AB1193&lt;REFERENCIAS!$D$65),REFERENCIAS!$B$65, "Revisar"))))</f>
        <v>#REF!</v>
      </c>
      <c r="AD1193" s="94" t="e">
        <f ca="1">VLOOKUP(AC1193,REFERENCIAS!$B$62:$G$65,4,FALSE)</f>
        <v>#REF!</v>
      </c>
    </row>
    <row r="1194" spans="1:30" ht="17.25" x14ac:dyDescent="0.25">
      <c r="A1194" s="74"/>
      <c r="B1194" s="19"/>
      <c r="C1194" s="19"/>
      <c r="D1194" s="50"/>
      <c r="E1194" s="73"/>
      <c r="F1194" s="74"/>
      <c r="G1194" s="9"/>
      <c r="H1194" s="48"/>
      <c r="I1194" s="49">
        <f t="shared" ca="1" si="69"/>
        <v>2022</v>
      </c>
      <c r="J1194" s="22">
        <f t="shared" ca="1" si="68"/>
        <v>1</v>
      </c>
      <c r="K1194" s="19"/>
      <c r="L1194" s="73"/>
      <c r="M1194" s="74"/>
      <c r="N1194" s="19"/>
      <c r="O1194" s="73"/>
      <c r="P1194" s="82">
        <v>1</v>
      </c>
      <c r="Q1194" s="24">
        <v>1</v>
      </c>
      <c r="R1194" s="81">
        <f t="shared" si="70"/>
        <v>1</v>
      </c>
      <c r="S1194" s="87"/>
      <c r="T1194" s="19"/>
      <c r="U1194" s="25"/>
      <c r="V1194" s="25"/>
      <c r="W1194" s="81"/>
      <c r="X1194" s="91" t="e">
        <f ca="1">+VLOOKUP(#REF!,REFERENCIAS!$C:$D,2,0)*VLOOKUP(#REF!,PONDERADORES!A:P,IF(AND(INFORMACION!$T1194='REFERENCIAS RIESGO'!$C$36,INFORMACION!$F1194=REFERENCIAS!$C$24),16,IF(INFORMACION!$T1194='REFERENCIAS RIESGO'!$C$36,13,IF(INFORMACION!$F1194=REFERENCIAS!$C$24,10,7))),0)+VLOOKUP(K1194,REFERENCIAS!$C:$D,2,0)*VLOOKUP($K$2,PONDERADORES!A:P,IF(AND(INFORMACION!$T1194='REFERENCIAS RIESGO'!$C$36,INFORMACION!$F1194=REFERENCIAS!$C$24),16,IF(INFORMACION!$T1194='REFERENCIAS RIESGO'!$C$36,13,IF(INFORMACION!$F1194=REFERENCIAS!$C$24,10,7))),0)+VLOOKUP(L1194,REFERENCIAS!$C:$D,2,0)*VLOOKUP($L$2,PONDERADORES!A:P,IF(AND(INFORMACION!$T1194='REFERENCIAS RIESGO'!$C$36,INFORMACION!$F1194=REFERENCIAS!$C$24),16,IF(INFORMACION!$T1194='REFERENCIAS RIESGO'!$C$36,13,IF(INFORMACION!$F1194=REFERENCIAS!$C$24,10,7))),0)+VLOOKUP(F1194,REFERENCIAS!$C:$D,2,0)*VLOOKUP($F$2,PONDERADORES!A:P,IF(AND(INFORMACION!$T1194='REFERENCIAS RIESGO'!$C$36,INFORMACION!$F1194=REFERENCIAS!$C$24),16,IF(INFORMACION!$T1194='REFERENCIAS RIESGO'!$C$36,13,IF(INFORMACION!$F1194=REFERENCIAS!$C$24,10,7))),0)+VLOOKUP(T1194,REFERENCIAS!$C:$D,2,0)*VLOOKUP($T$2,PONDERADORES!A:P,IF(AND(INFORMACION!$T1194='REFERENCIAS RIESGO'!$C$36,INFORMACION!$F1194=REFERENCIAS!$C$24),16,IF(INFORMACION!$T1194='REFERENCIAS RIESGO'!$C$36,13,IF(INFORMACION!$F1194=REFERENCIAS!$C$24,10,7))),0)+VLOOKUP(IF(J1194&lt;=0.2,0.2,IF(AND(J1194&gt;0.2,J1194&lt;=0.4),0.4,IF(AND(J1194&gt;0.4,J1194&lt;=0.6),0.6,IF(AND(J1194&gt;0.6,J1194&lt;=0.8),0.8,IF(AND(J1194&gt;0.8,J1194&lt;=1),1))))),REFERENCIAS!$C:$D,2,0)*VLOOKUP($J$2,PONDERADORES!A:P,IF(AND(INFORMACION!$T1194='REFERENCIAS RIESGO'!$C$36,INFORMACION!$F1194=REFERENCIAS!$C$24),16,IF(INFORMACION!$T1194='REFERENCIAS RIESGO'!$C$36,13,IF(INFORMACION!$F1194=REFERENCIAS!$C$24,10,7))),0)</f>
        <v>#REF!</v>
      </c>
      <c r="Y1194" s="68">
        <f>+VLOOKUP(M1194,REFERENCIAS!$C:$D,2,0)*VLOOKUP($M$2,PONDERADORES!$A$7:$G$9,7,0)+VLOOKUP(N1194,REFERENCIAS!$C:$D,2,0)*VLOOKUP($N$2,PONDERADORES!$A$7:$G$9,7,0)+VLOOKUP(O1194,REFERENCIAS!$C:$D,2,0)*VLOOKUP($O$2,PONDERADORES!$A$7:$G$9,7,0)</f>
        <v>0.2</v>
      </c>
      <c r="Z1194" s="2">
        <f>+VLOOKUP(IF(R1194&lt;0.1,0,IF(AND(R1194&gt;=0.1,R1194&lt;0.2),0.1,IF(AND(R1194&gt;=0.2,R1194&lt;0.3),0.2,IF(R1194&gt;0.3,0.3,)))),REFERENCIAS!$C:$D,2,0)*VLOOKUP($R$2,PONDERADORES!$A$11:$G$11,7,0)</f>
        <v>15</v>
      </c>
      <c r="AA1194" s="92"/>
      <c r="AB1194" s="95" t="e">
        <f t="shared" ca="1" si="71"/>
        <v>#REF!</v>
      </c>
      <c r="AC1194" s="23" t="e">
        <f ca="1">IF(AB1194&gt;REFERENCIAS!$C$62,REFERENCIAS!$B$62,IF(AND(AB1194&gt;=REFERENCIAS!$C$63,AB1194&lt;REFERENCIAS!$D$63),REFERENCIAS!$B$63,IF(AND(AB1194&gt;REFERENCIAS!$C$64,AB1194&lt;=REFERENCIAS!$D$64),REFERENCIAS!$B$64,IF(AND(AB1194&gt;=REFERENCIAS!$C$65,AB1194&lt;REFERENCIAS!$D$65),REFERENCIAS!$B$65, "Revisar"))))</f>
        <v>#REF!</v>
      </c>
      <c r="AD1194" s="94" t="e">
        <f ca="1">VLOOKUP(AC1194,REFERENCIAS!$B$62:$G$65,4,FALSE)</f>
        <v>#REF!</v>
      </c>
    </row>
    <row r="1195" spans="1:30" ht="17.25" x14ac:dyDescent="0.25">
      <c r="A1195" s="74"/>
      <c r="B1195" s="19"/>
      <c r="C1195" s="19"/>
      <c r="D1195" s="50"/>
      <c r="E1195" s="73"/>
      <c r="F1195" s="74"/>
      <c r="G1195" s="9"/>
      <c r="H1195" s="48"/>
      <c r="I1195" s="49">
        <f t="shared" ca="1" si="69"/>
        <v>2022</v>
      </c>
      <c r="J1195" s="22">
        <f t="shared" ca="1" si="68"/>
        <v>1</v>
      </c>
      <c r="K1195" s="19"/>
      <c r="L1195" s="73"/>
      <c r="M1195" s="74"/>
      <c r="N1195" s="19"/>
      <c r="O1195" s="73"/>
      <c r="P1195" s="82">
        <v>1</v>
      </c>
      <c r="Q1195" s="24">
        <v>1</v>
      </c>
      <c r="R1195" s="81">
        <f t="shared" si="70"/>
        <v>1</v>
      </c>
      <c r="S1195" s="87"/>
      <c r="T1195" s="19"/>
      <c r="U1195" s="25"/>
      <c r="V1195" s="25"/>
      <c r="W1195" s="81"/>
      <c r="X1195" s="91" t="e">
        <f ca="1">+VLOOKUP(#REF!,REFERENCIAS!$C:$D,2,0)*VLOOKUP(#REF!,PONDERADORES!A:P,IF(AND(INFORMACION!$T1195='REFERENCIAS RIESGO'!$C$36,INFORMACION!$F1195=REFERENCIAS!$C$24),16,IF(INFORMACION!$T1195='REFERENCIAS RIESGO'!$C$36,13,IF(INFORMACION!$F1195=REFERENCIAS!$C$24,10,7))),0)+VLOOKUP(K1195,REFERENCIAS!$C:$D,2,0)*VLOOKUP($K$2,PONDERADORES!A:P,IF(AND(INFORMACION!$T1195='REFERENCIAS RIESGO'!$C$36,INFORMACION!$F1195=REFERENCIAS!$C$24),16,IF(INFORMACION!$T1195='REFERENCIAS RIESGO'!$C$36,13,IF(INFORMACION!$F1195=REFERENCIAS!$C$24,10,7))),0)+VLOOKUP(L1195,REFERENCIAS!$C:$D,2,0)*VLOOKUP($L$2,PONDERADORES!A:P,IF(AND(INFORMACION!$T1195='REFERENCIAS RIESGO'!$C$36,INFORMACION!$F1195=REFERENCIAS!$C$24),16,IF(INFORMACION!$T1195='REFERENCIAS RIESGO'!$C$36,13,IF(INFORMACION!$F1195=REFERENCIAS!$C$24,10,7))),0)+VLOOKUP(F1195,REFERENCIAS!$C:$D,2,0)*VLOOKUP($F$2,PONDERADORES!A:P,IF(AND(INFORMACION!$T1195='REFERENCIAS RIESGO'!$C$36,INFORMACION!$F1195=REFERENCIAS!$C$24),16,IF(INFORMACION!$T1195='REFERENCIAS RIESGO'!$C$36,13,IF(INFORMACION!$F1195=REFERENCIAS!$C$24,10,7))),0)+VLOOKUP(T1195,REFERENCIAS!$C:$D,2,0)*VLOOKUP($T$2,PONDERADORES!A:P,IF(AND(INFORMACION!$T1195='REFERENCIAS RIESGO'!$C$36,INFORMACION!$F1195=REFERENCIAS!$C$24),16,IF(INFORMACION!$T1195='REFERENCIAS RIESGO'!$C$36,13,IF(INFORMACION!$F1195=REFERENCIAS!$C$24,10,7))),0)+VLOOKUP(IF(J1195&lt;=0.2,0.2,IF(AND(J1195&gt;0.2,J1195&lt;=0.4),0.4,IF(AND(J1195&gt;0.4,J1195&lt;=0.6),0.6,IF(AND(J1195&gt;0.6,J1195&lt;=0.8),0.8,IF(AND(J1195&gt;0.8,J1195&lt;=1),1))))),REFERENCIAS!$C:$D,2,0)*VLOOKUP($J$2,PONDERADORES!A:P,IF(AND(INFORMACION!$T1195='REFERENCIAS RIESGO'!$C$36,INFORMACION!$F1195=REFERENCIAS!$C$24),16,IF(INFORMACION!$T1195='REFERENCIAS RIESGO'!$C$36,13,IF(INFORMACION!$F1195=REFERENCIAS!$C$24,10,7))),0)</f>
        <v>#REF!</v>
      </c>
      <c r="Y1195" s="68">
        <f>+VLOOKUP(M1195,REFERENCIAS!$C:$D,2,0)*VLOOKUP($M$2,PONDERADORES!$A$7:$G$9,7,0)+VLOOKUP(N1195,REFERENCIAS!$C:$D,2,0)*VLOOKUP($N$2,PONDERADORES!$A$7:$G$9,7,0)+VLOOKUP(O1195,REFERENCIAS!$C:$D,2,0)*VLOOKUP($O$2,PONDERADORES!$A$7:$G$9,7,0)</f>
        <v>0.2</v>
      </c>
      <c r="Z1195" s="2">
        <f>+VLOOKUP(IF(R1195&lt;0.1,0,IF(AND(R1195&gt;=0.1,R1195&lt;0.2),0.1,IF(AND(R1195&gt;=0.2,R1195&lt;0.3),0.2,IF(R1195&gt;0.3,0.3,)))),REFERENCIAS!$C:$D,2,0)*VLOOKUP($R$2,PONDERADORES!$A$11:$G$11,7,0)</f>
        <v>15</v>
      </c>
      <c r="AA1195" s="92"/>
      <c r="AB1195" s="95" t="e">
        <f t="shared" ca="1" si="71"/>
        <v>#REF!</v>
      </c>
      <c r="AC1195" s="23" t="e">
        <f ca="1">IF(AB1195&gt;REFERENCIAS!$C$62,REFERENCIAS!$B$62,IF(AND(AB1195&gt;=REFERENCIAS!$C$63,AB1195&lt;REFERENCIAS!$D$63),REFERENCIAS!$B$63,IF(AND(AB1195&gt;REFERENCIAS!$C$64,AB1195&lt;=REFERENCIAS!$D$64),REFERENCIAS!$B$64,IF(AND(AB1195&gt;=REFERENCIAS!$C$65,AB1195&lt;REFERENCIAS!$D$65),REFERENCIAS!$B$65, "Revisar"))))</f>
        <v>#REF!</v>
      </c>
      <c r="AD1195" s="94" t="e">
        <f ca="1">VLOOKUP(AC1195,REFERENCIAS!$B$62:$G$65,4,FALSE)</f>
        <v>#REF!</v>
      </c>
    </row>
    <row r="1196" spans="1:30" ht="17.25" x14ac:dyDescent="0.25">
      <c r="A1196" s="74"/>
      <c r="B1196" s="19"/>
      <c r="C1196" s="19"/>
      <c r="D1196" s="50"/>
      <c r="E1196" s="73"/>
      <c r="F1196" s="74"/>
      <c r="G1196" s="9"/>
      <c r="H1196" s="48"/>
      <c r="I1196" s="49">
        <f t="shared" ca="1" si="69"/>
        <v>2022</v>
      </c>
      <c r="J1196" s="22">
        <f t="shared" ca="1" si="68"/>
        <v>1</v>
      </c>
      <c r="K1196" s="19"/>
      <c r="L1196" s="73"/>
      <c r="M1196" s="74"/>
      <c r="N1196" s="19"/>
      <c r="O1196" s="73"/>
      <c r="P1196" s="82">
        <v>1</v>
      </c>
      <c r="Q1196" s="24">
        <v>1</v>
      </c>
      <c r="R1196" s="81">
        <f t="shared" si="70"/>
        <v>1</v>
      </c>
      <c r="S1196" s="87"/>
      <c r="T1196" s="19"/>
      <c r="U1196" s="25"/>
      <c r="V1196" s="25"/>
      <c r="W1196" s="81"/>
      <c r="X1196" s="91" t="e">
        <f ca="1">+VLOOKUP(#REF!,REFERENCIAS!$C:$D,2,0)*VLOOKUP(#REF!,PONDERADORES!A:P,IF(AND(INFORMACION!$T1196='REFERENCIAS RIESGO'!$C$36,INFORMACION!$F1196=REFERENCIAS!$C$24),16,IF(INFORMACION!$T1196='REFERENCIAS RIESGO'!$C$36,13,IF(INFORMACION!$F1196=REFERENCIAS!$C$24,10,7))),0)+VLOOKUP(K1196,REFERENCIAS!$C:$D,2,0)*VLOOKUP($K$2,PONDERADORES!A:P,IF(AND(INFORMACION!$T1196='REFERENCIAS RIESGO'!$C$36,INFORMACION!$F1196=REFERENCIAS!$C$24),16,IF(INFORMACION!$T1196='REFERENCIAS RIESGO'!$C$36,13,IF(INFORMACION!$F1196=REFERENCIAS!$C$24,10,7))),0)+VLOOKUP(L1196,REFERENCIAS!$C:$D,2,0)*VLOOKUP($L$2,PONDERADORES!A:P,IF(AND(INFORMACION!$T1196='REFERENCIAS RIESGO'!$C$36,INFORMACION!$F1196=REFERENCIAS!$C$24),16,IF(INFORMACION!$T1196='REFERENCIAS RIESGO'!$C$36,13,IF(INFORMACION!$F1196=REFERENCIAS!$C$24,10,7))),0)+VLOOKUP(F1196,REFERENCIAS!$C:$D,2,0)*VLOOKUP($F$2,PONDERADORES!A:P,IF(AND(INFORMACION!$T1196='REFERENCIAS RIESGO'!$C$36,INFORMACION!$F1196=REFERENCIAS!$C$24),16,IF(INFORMACION!$T1196='REFERENCIAS RIESGO'!$C$36,13,IF(INFORMACION!$F1196=REFERENCIAS!$C$24,10,7))),0)+VLOOKUP(T1196,REFERENCIAS!$C:$D,2,0)*VLOOKUP($T$2,PONDERADORES!A:P,IF(AND(INFORMACION!$T1196='REFERENCIAS RIESGO'!$C$36,INFORMACION!$F1196=REFERENCIAS!$C$24),16,IF(INFORMACION!$T1196='REFERENCIAS RIESGO'!$C$36,13,IF(INFORMACION!$F1196=REFERENCIAS!$C$24,10,7))),0)+VLOOKUP(IF(J1196&lt;=0.2,0.2,IF(AND(J1196&gt;0.2,J1196&lt;=0.4),0.4,IF(AND(J1196&gt;0.4,J1196&lt;=0.6),0.6,IF(AND(J1196&gt;0.6,J1196&lt;=0.8),0.8,IF(AND(J1196&gt;0.8,J1196&lt;=1),1))))),REFERENCIAS!$C:$D,2,0)*VLOOKUP($J$2,PONDERADORES!A:P,IF(AND(INFORMACION!$T1196='REFERENCIAS RIESGO'!$C$36,INFORMACION!$F1196=REFERENCIAS!$C$24),16,IF(INFORMACION!$T1196='REFERENCIAS RIESGO'!$C$36,13,IF(INFORMACION!$F1196=REFERENCIAS!$C$24,10,7))),0)</f>
        <v>#REF!</v>
      </c>
      <c r="Y1196" s="68">
        <f>+VLOOKUP(M1196,REFERENCIAS!$C:$D,2,0)*VLOOKUP($M$2,PONDERADORES!$A$7:$G$9,7,0)+VLOOKUP(N1196,REFERENCIAS!$C:$D,2,0)*VLOOKUP($N$2,PONDERADORES!$A$7:$G$9,7,0)+VLOOKUP(O1196,REFERENCIAS!$C:$D,2,0)*VLOOKUP($O$2,PONDERADORES!$A$7:$G$9,7,0)</f>
        <v>0.2</v>
      </c>
      <c r="Z1196" s="2">
        <f>+VLOOKUP(IF(R1196&lt;0.1,0,IF(AND(R1196&gt;=0.1,R1196&lt;0.2),0.1,IF(AND(R1196&gt;=0.2,R1196&lt;0.3),0.2,IF(R1196&gt;0.3,0.3,)))),REFERENCIAS!$C:$D,2,0)*VLOOKUP($R$2,PONDERADORES!$A$11:$G$11,7,0)</f>
        <v>15</v>
      </c>
      <c r="AA1196" s="92"/>
      <c r="AB1196" s="95" t="e">
        <f t="shared" ca="1" si="71"/>
        <v>#REF!</v>
      </c>
      <c r="AC1196" s="23" t="e">
        <f ca="1">IF(AB1196&gt;REFERENCIAS!$C$62,REFERENCIAS!$B$62,IF(AND(AB1196&gt;=REFERENCIAS!$C$63,AB1196&lt;REFERENCIAS!$D$63),REFERENCIAS!$B$63,IF(AND(AB1196&gt;REFERENCIAS!$C$64,AB1196&lt;=REFERENCIAS!$D$64),REFERENCIAS!$B$64,IF(AND(AB1196&gt;=REFERENCIAS!$C$65,AB1196&lt;REFERENCIAS!$D$65),REFERENCIAS!$B$65, "Revisar"))))</f>
        <v>#REF!</v>
      </c>
      <c r="AD1196" s="94" t="e">
        <f ca="1">VLOOKUP(AC1196,REFERENCIAS!$B$62:$G$65,4,FALSE)</f>
        <v>#REF!</v>
      </c>
    </row>
    <row r="1197" spans="1:30" ht="17.25" x14ac:dyDescent="0.25">
      <c r="A1197" s="74"/>
      <c r="B1197" s="19"/>
      <c r="C1197" s="19"/>
      <c r="D1197" s="50"/>
      <c r="E1197" s="73"/>
      <c r="F1197" s="74"/>
      <c r="G1197" s="9"/>
      <c r="H1197" s="48"/>
      <c r="I1197" s="49">
        <f t="shared" ca="1" si="69"/>
        <v>2022</v>
      </c>
      <c r="J1197" s="22">
        <f t="shared" ca="1" si="68"/>
        <v>1</v>
      </c>
      <c r="K1197" s="19"/>
      <c r="L1197" s="73"/>
      <c r="M1197" s="74"/>
      <c r="N1197" s="19"/>
      <c r="O1197" s="73"/>
      <c r="P1197" s="82">
        <v>1</v>
      </c>
      <c r="Q1197" s="24">
        <v>1</v>
      </c>
      <c r="R1197" s="81">
        <f t="shared" si="70"/>
        <v>1</v>
      </c>
      <c r="S1197" s="87"/>
      <c r="T1197" s="19"/>
      <c r="U1197" s="25"/>
      <c r="V1197" s="25"/>
      <c r="W1197" s="81"/>
      <c r="X1197" s="91" t="e">
        <f ca="1">+VLOOKUP(#REF!,REFERENCIAS!$C:$D,2,0)*VLOOKUP(#REF!,PONDERADORES!A:P,IF(AND(INFORMACION!$T1197='REFERENCIAS RIESGO'!$C$36,INFORMACION!$F1197=REFERENCIAS!$C$24),16,IF(INFORMACION!$T1197='REFERENCIAS RIESGO'!$C$36,13,IF(INFORMACION!$F1197=REFERENCIAS!$C$24,10,7))),0)+VLOOKUP(K1197,REFERENCIAS!$C:$D,2,0)*VLOOKUP($K$2,PONDERADORES!A:P,IF(AND(INFORMACION!$T1197='REFERENCIAS RIESGO'!$C$36,INFORMACION!$F1197=REFERENCIAS!$C$24),16,IF(INFORMACION!$T1197='REFERENCIAS RIESGO'!$C$36,13,IF(INFORMACION!$F1197=REFERENCIAS!$C$24,10,7))),0)+VLOOKUP(L1197,REFERENCIAS!$C:$D,2,0)*VLOOKUP($L$2,PONDERADORES!A:P,IF(AND(INFORMACION!$T1197='REFERENCIAS RIESGO'!$C$36,INFORMACION!$F1197=REFERENCIAS!$C$24),16,IF(INFORMACION!$T1197='REFERENCIAS RIESGO'!$C$36,13,IF(INFORMACION!$F1197=REFERENCIAS!$C$24,10,7))),0)+VLOOKUP(F1197,REFERENCIAS!$C:$D,2,0)*VLOOKUP($F$2,PONDERADORES!A:P,IF(AND(INFORMACION!$T1197='REFERENCIAS RIESGO'!$C$36,INFORMACION!$F1197=REFERENCIAS!$C$24),16,IF(INFORMACION!$T1197='REFERENCIAS RIESGO'!$C$36,13,IF(INFORMACION!$F1197=REFERENCIAS!$C$24,10,7))),0)+VLOOKUP(T1197,REFERENCIAS!$C:$D,2,0)*VLOOKUP($T$2,PONDERADORES!A:P,IF(AND(INFORMACION!$T1197='REFERENCIAS RIESGO'!$C$36,INFORMACION!$F1197=REFERENCIAS!$C$24),16,IF(INFORMACION!$T1197='REFERENCIAS RIESGO'!$C$36,13,IF(INFORMACION!$F1197=REFERENCIAS!$C$24,10,7))),0)+VLOOKUP(IF(J1197&lt;=0.2,0.2,IF(AND(J1197&gt;0.2,J1197&lt;=0.4),0.4,IF(AND(J1197&gt;0.4,J1197&lt;=0.6),0.6,IF(AND(J1197&gt;0.6,J1197&lt;=0.8),0.8,IF(AND(J1197&gt;0.8,J1197&lt;=1),1))))),REFERENCIAS!$C:$D,2,0)*VLOOKUP($J$2,PONDERADORES!A:P,IF(AND(INFORMACION!$T1197='REFERENCIAS RIESGO'!$C$36,INFORMACION!$F1197=REFERENCIAS!$C$24),16,IF(INFORMACION!$T1197='REFERENCIAS RIESGO'!$C$36,13,IF(INFORMACION!$F1197=REFERENCIAS!$C$24,10,7))),0)</f>
        <v>#REF!</v>
      </c>
      <c r="Y1197" s="68">
        <f>+VLOOKUP(M1197,REFERENCIAS!$C:$D,2,0)*VLOOKUP($M$2,PONDERADORES!$A$7:$G$9,7,0)+VLOOKUP(N1197,REFERENCIAS!$C:$D,2,0)*VLOOKUP($N$2,PONDERADORES!$A$7:$G$9,7,0)+VLOOKUP(O1197,REFERENCIAS!$C:$D,2,0)*VLOOKUP($O$2,PONDERADORES!$A$7:$G$9,7,0)</f>
        <v>0.2</v>
      </c>
      <c r="Z1197" s="2">
        <f>+VLOOKUP(IF(R1197&lt;0.1,0,IF(AND(R1197&gt;=0.1,R1197&lt;0.2),0.1,IF(AND(R1197&gt;=0.2,R1197&lt;0.3),0.2,IF(R1197&gt;0.3,0.3,)))),REFERENCIAS!$C:$D,2,0)*VLOOKUP($R$2,PONDERADORES!$A$11:$G$11,7,0)</f>
        <v>15</v>
      </c>
      <c r="AA1197" s="92"/>
      <c r="AB1197" s="95" t="e">
        <f t="shared" ca="1" si="71"/>
        <v>#REF!</v>
      </c>
      <c r="AC1197" s="23" t="e">
        <f ca="1">IF(AB1197&gt;REFERENCIAS!$C$62,REFERENCIAS!$B$62,IF(AND(AB1197&gt;=REFERENCIAS!$C$63,AB1197&lt;REFERENCIAS!$D$63),REFERENCIAS!$B$63,IF(AND(AB1197&gt;REFERENCIAS!$C$64,AB1197&lt;=REFERENCIAS!$D$64),REFERENCIAS!$B$64,IF(AND(AB1197&gt;=REFERENCIAS!$C$65,AB1197&lt;REFERENCIAS!$D$65),REFERENCIAS!$B$65, "Revisar"))))</f>
        <v>#REF!</v>
      </c>
      <c r="AD1197" s="94" t="e">
        <f ca="1">VLOOKUP(AC1197,REFERENCIAS!$B$62:$G$65,4,FALSE)</f>
        <v>#REF!</v>
      </c>
    </row>
    <row r="1198" spans="1:30" ht="17.25" x14ac:dyDescent="0.25">
      <c r="A1198" s="74"/>
      <c r="B1198" s="19"/>
      <c r="C1198" s="19"/>
      <c r="D1198" s="50"/>
      <c r="E1198" s="73"/>
      <c r="F1198" s="74"/>
      <c r="G1198" s="9"/>
      <c r="H1198" s="48"/>
      <c r="I1198" s="49">
        <f t="shared" ca="1" si="69"/>
        <v>2022</v>
      </c>
      <c r="J1198" s="22">
        <f t="shared" ca="1" si="68"/>
        <v>1</v>
      </c>
      <c r="K1198" s="19"/>
      <c r="L1198" s="73"/>
      <c r="M1198" s="74"/>
      <c r="N1198" s="19"/>
      <c r="O1198" s="73"/>
      <c r="P1198" s="82">
        <v>1</v>
      </c>
      <c r="Q1198" s="24">
        <v>1</v>
      </c>
      <c r="R1198" s="81">
        <f t="shared" si="70"/>
        <v>1</v>
      </c>
      <c r="S1198" s="87"/>
      <c r="T1198" s="19"/>
      <c r="U1198" s="25"/>
      <c r="V1198" s="25"/>
      <c r="W1198" s="81"/>
      <c r="X1198" s="91" t="e">
        <f ca="1">+VLOOKUP(#REF!,REFERENCIAS!$C:$D,2,0)*VLOOKUP(#REF!,PONDERADORES!A:P,IF(AND(INFORMACION!$T1198='REFERENCIAS RIESGO'!$C$36,INFORMACION!$F1198=REFERENCIAS!$C$24),16,IF(INFORMACION!$T1198='REFERENCIAS RIESGO'!$C$36,13,IF(INFORMACION!$F1198=REFERENCIAS!$C$24,10,7))),0)+VLOOKUP(K1198,REFERENCIAS!$C:$D,2,0)*VLOOKUP($K$2,PONDERADORES!A:P,IF(AND(INFORMACION!$T1198='REFERENCIAS RIESGO'!$C$36,INFORMACION!$F1198=REFERENCIAS!$C$24),16,IF(INFORMACION!$T1198='REFERENCIAS RIESGO'!$C$36,13,IF(INFORMACION!$F1198=REFERENCIAS!$C$24,10,7))),0)+VLOOKUP(L1198,REFERENCIAS!$C:$D,2,0)*VLOOKUP($L$2,PONDERADORES!A:P,IF(AND(INFORMACION!$T1198='REFERENCIAS RIESGO'!$C$36,INFORMACION!$F1198=REFERENCIAS!$C$24),16,IF(INFORMACION!$T1198='REFERENCIAS RIESGO'!$C$36,13,IF(INFORMACION!$F1198=REFERENCIAS!$C$24,10,7))),0)+VLOOKUP(F1198,REFERENCIAS!$C:$D,2,0)*VLOOKUP($F$2,PONDERADORES!A:P,IF(AND(INFORMACION!$T1198='REFERENCIAS RIESGO'!$C$36,INFORMACION!$F1198=REFERENCIAS!$C$24),16,IF(INFORMACION!$T1198='REFERENCIAS RIESGO'!$C$36,13,IF(INFORMACION!$F1198=REFERENCIAS!$C$24,10,7))),0)+VLOOKUP(T1198,REFERENCIAS!$C:$D,2,0)*VLOOKUP($T$2,PONDERADORES!A:P,IF(AND(INFORMACION!$T1198='REFERENCIAS RIESGO'!$C$36,INFORMACION!$F1198=REFERENCIAS!$C$24),16,IF(INFORMACION!$T1198='REFERENCIAS RIESGO'!$C$36,13,IF(INFORMACION!$F1198=REFERENCIAS!$C$24,10,7))),0)+VLOOKUP(IF(J1198&lt;=0.2,0.2,IF(AND(J1198&gt;0.2,J1198&lt;=0.4),0.4,IF(AND(J1198&gt;0.4,J1198&lt;=0.6),0.6,IF(AND(J1198&gt;0.6,J1198&lt;=0.8),0.8,IF(AND(J1198&gt;0.8,J1198&lt;=1),1))))),REFERENCIAS!$C:$D,2,0)*VLOOKUP($J$2,PONDERADORES!A:P,IF(AND(INFORMACION!$T1198='REFERENCIAS RIESGO'!$C$36,INFORMACION!$F1198=REFERENCIAS!$C$24),16,IF(INFORMACION!$T1198='REFERENCIAS RIESGO'!$C$36,13,IF(INFORMACION!$F1198=REFERENCIAS!$C$24,10,7))),0)</f>
        <v>#REF!</v>
      </c>
      <c r="Y1198" s="68">
        <f>+VLOOKUP(M1198,REFERENCIAS!$C:$D,2,0)*VLOOKUP($M$2,PONDERADORES!$A$7:$G$9,7,0)+VLOOKUP(N1198,REFERENCIAS!$C:$D,2,0)*VLOOKUP($N$2,PONDERADORES!$A$7:$G$9,7,0)+VLOOKUP(O1198,REFERENCIAS!$C:$D,2,0)*VLOOKUP($O$2,PONDERADORES!$A$7:$G$9,7,0)</f>
        <v>0.2</v>
      </c>
      <c r="Z1198" s="2">
        <f>+VLOOKUP(IF(R1198&lt;0.1,0,IF(AND(R1198&gt;=0.1,R1198&lt;0.2),0.1,IF(AND(R1198&gt;=0.2,R1198&lt;0.3),0.2,IF(R1198&gt;0.3,0.3,)))),REFERENCIAS!$C:$D,2,0)*VLOOKUP($R$2,PONDERADORES!$A$11:$G$11,7,0)</f>
        <v>15</v>
      </c>
      <c r="AA1198" s="92"/>
      <c r="AB1198" s="95" t="e">
        <f t="shared" ca="1" si="71"/>
        <v>#REF!</v>
      </c>
      <c r="AC1198" s="23" t="e">
        <f ca="1">IF(AB1198&gt;REFERENCIAS!$C$62,REFERENCIAS!$B$62,IF(AND(AB1198&gt;=REFERENCIAS!$C$63,AB1198&lt;REFERENCIAS!$D$63),REFERENCIAS!$B$63,IF(AND(AB1198&gt;REFERENCIAS!$C$64,AB1198&lt;=REFERENCIAS!$D$64),REFERENCIAS!$B$64,IF(AND(AB1198&gt;=REFERENCIAS!$C$65,AB1198&lt;REFERENCIAS!$D$65),REFERENCIAS!$B$65, "Revisar"))))</f>
        <v>#REF!</v>
      </c>
      <c r="AD1198" s="94" t="e">
        <f ca="1">VLOOKUP(AC1198,REFERENCIAS!$B$62:$G$65,4,FALSE)</f>
        <v>#REF!</v>
      </c>
    </row>
    <row r="1199" spans="1:30" ht="17.25" x14ac:dyDescent="0.25">
      <c r="A1199" s="74"/>
      <c r="B1199" s="19"/>
      <c r="C1199" s="19"/>
      <c r="D1199" s="50"/>
      <c r="E1199" s="73"/>
      <c r="F1199" s="74"/>
      <c r="G1199" s="9"/>
      <c r="H1199" s="48"/>
      <c r="I1199" s="49">
        <f t="shared" ca="1" si="69"/>
        <v>2022</v>
      </c>
      <c r="J1199" s="22">
        <f t="shared" ca="1" si="68"/>
        <v>1</v>
      </c>
      <c r="K1199" s="19"/>
      <c r="L1199" s="73"/>
      <c r="M1199" s="74"/>
      <c r="N1199" s="19"/>
      <c r="O1199" s="73"/>
      <c r="P1199" s="82">
        <v>1</v>
      </c>
      <c r="Q1199" s="24">
        <v>1</v>
      </c>
      <c r="R1199" s="81">
        <f t="shared" si="70"/>
        <v>1</v>
      </c>
      <c r="S1199" s="87"/>
      <c r="T1199" s="19"/>
      <c r="U1199" s="25"/>
      <c r="V1199" s="25"/>
      <c r="W1199" s="81"/>
      <c r="X1199" s="91" t="e">
        <f ca="1">+VLOOKUP(#REF!,REFERENCIAS!$C:$D,2,0)*VLOOKUP(#REF!,PONDERADORES!A:P,IF(AND(INFORMACION!$T1199='REFERENCIAS RIESGO'!$C$36,INFORMACION!$F1199=REFERENCIAS!$C$24),16,IF(INFORMACION!$T1199='REFERENCIAS RIESGO'!$C$36,13,IF(INFORMACION!$F1199=REFERENCIAS!$C$24,10,7))),0)+VLOOKUP(K1199,REFERENCIAS!$C:$D,2,0)*VLOOKUP($K$2,PONDERADORES!A:P,IF(AND(INFORMACION!$T1199='REFERENCIAS RIESGO'!$C$36,INFORMACION!$F1199=REFERENCIAS!$C$24),16,IF(INFORMACION!$T1199='REFERENCIAS RIESGO'!$C$36,13,IF(INFORMACION!$F1199=REFERENCIAS!$C$24,10,7))),0)+VLOOKUP(L1199,REFERENCIAS!$C:$D,2,0)*VLOOKUP($L$2,PONDERADORES!A:P,IF(AND(INFORMACION!$T1199='REFERENCIAS RIESGO'!$C$36,INFORMACION!$F1199=REFERENCIAS!$C$24),16,IF(INFORMACION!$T1199='REFERENCIAS RIESGO'!$C$36,13,IF(INFORMACION!$F1199=REFERENCIAS!$C$24,10,7))),0)+VLOOKUP(F1199,REFERENCIAS!$C:$D,2,0)*VLOOKUP($F$2,PONDERADORES!A:P,IF(AND(INFORMACION!$T1199='REFERENCIAS RIESGO'!$C$36,INFORMACION!$F1199=REFERENCIAS!$C$24),16,IF(INFORMACION!$T1199='REFERENCIAS RIESGO'!$C$36,13,IF(INFORMACION!$F1199=REFERENCIAS!$C$24,10,7))),0)+VLOOKUP(T1199,REFERENCIAS!$C:$D,2,0)*VLOOKUP($T$2,PONDERADORES!A:P,IF(AND(INFORMACION!$T1199='REFERENCIAS RIESGO'!$C$36,INFORMACION!$F1199=REFERENCIAS!$C$24),16,IF(INFORMACION!$T1199='REFERENCIAS RIESGO'!$C$36,13,IF(INFORMACION!$F1199=REFERENCIAS!$C$24,10,7))),0)+VLOOKUP(IF(J1199&lt;=0.2,0.2,IF(AND(J1199&gt;0.2,J1199&lt;=0.4),0.4,IF(AND(J1199&gt;0.4,J1199&lt;=0.6),0.6,IF(AND(J1199&gt;0.6,J1199&lt;=0.8),0.8,IF(AND(J1199&gt;0.8,J1199&lt;=1),1))))),REFERENCIAS!$C:$D,2,0)*VLOOKUP($J$2,PONDERADORES!A:P,IF(AND(INFORMACION!$T1199='REFERENCIAS RIESGO'!$C$36,INFORMACION!$F1199=REFERENCIAS!$C$24),16,IF(INFORMACION!$T1199='REFERENCIAS RIESGO'!$C$36,13,IF(INFORMACION!$F1199=REFERENCIAS!$C$24,10,7))),0)</f>
        <v>#REF!</v>
      </c>
      <c r="Y1199" s="68">
        <f>+VLOOKUP(M1199,REFERENCIAS!$C:$D,2,0)*VLOOKUP($M$2,PONDERADORES!$A$7:$G$9,7,0)+VLOOKUP(N1199,REFERENCIAS!$C:$D,2,0)*VLOOKUP($N$2,PONDERADORES!$A$7:$G$9,7,0)+VLOOKUP(O1199,REFERENCIAS!$C:$D,2,0)*VLOOKUP($O$2,PONDERADORES!$A$7:$G$9,7,0)</f>
        <v>0.2</v>
      </c>
      <c r="Z1199" s="2">
        <f>+VLOOKUP(IF(R1199&lt;0.1,0,IF(AND(R1199&gt;=0.1,R1199&lt;0.2),0.1,IF(AND(R1199&gt;=0.2,R1199&lt;0.3),0.2,IF(R1199&gt;0.3,0.3,)))),REFERENCIAS!$C:$D,2,0)*VLOOKUP($R$2,PONDERADORES!$A$11:$G$11,7,0)</f>
        <v>15</v>
      </c>
      <c r="AA1199" s="92"/>
      <c r="AB1199" s="95" t="e">
        <f t="shared" ca="1" si="71"/>
        <v>#REF!</v>
      </c>
      <c r="AC1199" s="23" t="e">
        <f ca="1">IF(AB1199&gt;REFERENCIAS!$C$62,REFERENCIAS!$B$62,IF(AND(AB1199&gt;=REFERENCIAS!$C$63,AB1199&lt;REFERENCIAS!$D$63),REFERENCIAS!$B$63,IF(AND(AB1199&gt;REFERENCIAS!$C$64,AB1199&lt;=REFERENCIAS!$D$64),REFERENCIAS!$B$64,IF(AND(AB1199&gt;=REFERENCIAS!$C$65,AB1199&lt;REFERENCIAS!$D$65),REFERENCIAS!$B$65, "Revisar"))))</f>
        <v>#REF!</v>
      </c>
      <c r="AD1199" s="94" t="e">
        <f ca="1">VLOOKUP(AC1199,REFERENCIAS!$B$62:$G$65,4,FALSE)</f>
        <v>#REF!</v>
      </c>
    </row>
    <row r="1200" spans="1:30" ht="17.25" x14ac:dyDescent="0.25">
      <c r="A1200" s="74"/>
      <c r="B1200" s="19"/>
      <c r="C1200" s="19"/>
      <c r="D1200" s="50"/>
      <c r="E1200" s="73"/>
      <c r="F1200" s="74"/>
      <c r="G1200" s="9"/>
      <c r="H1200" s="48"/>
      <c r="I1200" s="49">
        <f t="shared" ca="1" si="69"/>
        <v>2022</v>
      </c>
      <c r="J1200" s="22">
        <f t="shared" ca="1" si="68"/>
        <v>1</v>
      </c>
      <c r="K1200" s="19"/>
      <c r="L1200" s="73"/>
      <c r="M1200" s="74"/>
      <c r="N1200" s="19"/>
      <c r="O1200" s="73"/>
      <c r="P1200" s="82">
        <v>1</v>
      </c>
      <c r="Q1200" s="24">
        <v>1</v>
      </c>
      <c r="R1200" s="81">
        <f t="shared" si="70"/>
        <v>1</v>
      </c>
      <c r="S1200" s="87"/>
      <c r="T1200" s="19"/>
      <c r="U1200" s="25"/>
      <c r="V1200" s="25"/>
      <c r="W1200" s="81"/>
      <c r="X1200" s="91" t="e">
        <f ca="1">+VLOOKUP(#REF!,REFERENCIAS!$C:$D,2,0)*VLOOKUP(#REF!,PONDERADORES!A:P,IF(AND(INFORMACION!$T1200='REFERENCIAS RIESGO'!$C$36,INFORMACION!$F1200=REFERENCIAS!$C$24),16,IF(INFORMACION!$T1200='REFERENCIAS RIESGO'!$C$36,13,IF(INFORMACION!$F1200=REFERENCIAS!$C$24,10,7))),0)+VLOOKUP(K1200,REFERENCIAS!$C:$D,2,0)*VLOOKUP($K$2,PONDERADORES!A:P,IF(AND(INFORMACION!$T1200='REFERENCIAS RIESGO'!$C$36,INFORMACION!$F1200=REFERENCIAS!$C$24),16,IF(INFORMACION!$T1200='REFERENCIAS RIESGO'!$C$36,13,IF(INFORMACION!$F1200=REFERENCIAS!$C$24,10,7))),0)+VLOOKUP(L1200,REFERENCIAS!$C:$D,2,0)*VLOOKUP($L$2,PONDERADORES!A:P,IF(AND(INFORMACION!$T1200='REFERENCIAS RIESGO'!$C$36,INFORMACION!$F1200=REFERENCIAS!$C$24),16,IF(INFORMACION!$T1200='REFERENCIAS RIESGO'!$C$36,13,IF(INFORMACION!$F1200=REFERENCIAS!$C$24,10,7))),0)+VLOOKUP(F1200,REFERENCIAS!$C:$D,2,0)*VLOOKUP($F$2,PONDERADORES!A:P,IF(AND(INFORMACION!$T1200='REFERENCIAS RIESGO'!$C$36,INFORMACION!$F1200=REFERENCIAS!$C$24),16,IF(INFORMACION!$T1200='REFERENCIAS RIESGO'!$C$36,13,IF(INFORMACION!$F1200=REFERENCIAS!$C$24,10,7))),0)+VLOOKUP(T1200,REFERENCIAS!$C:$D,2,0)*VLOOKUP($T$2,PONDERADORES!A:P,IF(AND(INFORMACION!$T1200='REFERENCIAS RIESGO'!$C$36,INFORMACION!$F1200=REFERENCIAS!$C$24),16,IF(INFORMACION!$T1200='REFERENCIAS RIESGO'!$C$36,13,IF(INFORMACION!$F1200=REFERENCIAS!$C$24,10,7))),0)+VLOOKUP(IF(J1200&lt;=0.2,0.2,IF(AND(J1200&gt;0.2,J1200&lt;=0.4),0.4,IF(AND(J1200&gt;0.4,J1200&lt;=0.6),0.6,IF(AND(J1200&gt;0.6,J1200&lt;=0.8),0.8,IF(AND(J1200&gt;0.8,J1200&lt;=1),1))))),REFERENCIAS!$C:$D,2,0)*VLOOKUP($J$2,PONDERADORES!A:P,IF(AND(INFORMACION!$T1200='REFERENCIAS RIESGO'!$C$36,INFORMACION!$F1200=REFERENCIAS!$C$24),16,IF(INFORMACION!$T1200='REFERENCIAS RIESGO'!$C$36,13,IF(INFORMACION!$F1200=REFERENCIAS!$C$24,10,7))),0)</f>
        <v>#REF!</v>
      </c>
      <c r="Y1200" s="68">
        <f>+VLOOKUP(M1200,REFERENCIAS!$C:$D,2,0)*VLOOKUP($M$2,PONDERADORES!$A$7:$G$9,7,0)+VLOOKUP(N1200,REFERENCIAS!$C:$D,2,0)*VLOOKUP($N$2,PONDERADORES!$A$7:$G$9,7,0)+VLOOKUP(O1200,REFERENCIAS!$C:$D,2,0)*VLOOKUP($O$2,PONDERADORES!$A$7:$G$9,7,0)</f>
        <v>0.2</v>
      </c>
      <c r="Z1200" s="2">
        <f>+VLOOKUP(IF(R1200&lt;0.1,0,IF(AND(R1200&gt;=0.1,R1200&lt;0.2),0.1,IF(AND(R1200&gt;=0.2,R1200&lt;0.3),0.2,IF(R1200&gt;0.3,0.3,)))),REFERENCIAS!$C:$D,2,0)*VLOOKUP($R$2,PONDERADORES!$A$11:$G$11,7,0)</f>
        <v>15</v>
      </c>
      <c r="AA1200" s="92"/>
      <c r="AB1200" s="95" t="e">
        <f t="shared" ca="1" si="71"/>
        <v>#REF!</v>
      </c>
      <c r="AC1200" s="23" t="e">
        <f ca="1">IF(AB1200&gt;REFERENCIAS!$C$62,REFERENCIAS!$B$62,IF(AND(AB1200&gt;=REFERENCIAS!$C$63,AB1200&lt;REFERENCIAS!$D$63),REFERENCIAS!$B$63,IF(AND(AB1200&gt;REFERENCIAS!$C$64,AB1200&lt;=REFERENCIAS!$D$64),REFERENCIAS!$B$64,IF(AND(AB1200&gt;=REFERENCIAS!$C$65,AB1200&lt;REFERENCIAS!$D$65),REFERENCIAS!$B$65, "Revisar"))))</f>
        <v>#REF!</v>
      </c>
      <c r="AD1200" s="94" t="e">
        <f ca="1">VLOOKUP(AC1200,REFERENCIAS!$B$62:$G$65,4,FALSE)</f>
        <v>#REF!</v>
      </c>
    </row>
    <row r="1201" spans="1:30" ht="17.25" x14ac:dyDescent="0.25">
      <c r="A1201" s="74"/>
      <c r="B1201" s="19"/>
      <c r="C1201" s="19"/>
      <c r="D1201" s="50"/>
      <c r="E1201" s="73"/>
      <c r="F1201" s="74"/>
      <c r="G1201" s="9"/>
      <c r="H1201" s="48"/>
      <c r="I1201" s="49">
        <f t="shared" ca="1" si="69"/>
        <v>2022</v>
      </c>
      <c r="J1201" s="22">
        <f t="shared" ca="1" si="68"/>
        <v>1</v>
      </c>
      <c r="K1201" s="19"/>
      <c r="L1201" s="73"/>
      <c r="M1201" s="74"/>
      <c r="N1201" s="19"/>
      <c r="O1201" s="73"/>
      <c r="P1201" s="82">
        <v>1</v>
      </c>
      <c r="Q1201" s="24">
        <v>1</v>
      </c>
      <c r="R1201" s="81">
        <f t="shared" si="70"/>
        <v>1</v>
      </c>
      <c r="S1201" s="87"/>
      <c r="T1201" s="19"/>
      <c r="U1201" s="25"/>
      <c r="V1201" s="25"/>
      <c r="W1201" s="81"/>
      <c r="X1201" s="91" t="e">
        <f ca="1">+VLOOKUP(#REF!,REFERENCIAS!$C:$D,2,0)*VLOOKUP(#REF!,PONDERADORES!A:P,IF(AND(INFORMACION!$T1201='REFERENCIAS RIESGO'!$C$36,INFORMACION!$F1201=REFERENCIAS!$C$24),16,IF(INFORMACION!$T1201='REFERENCIAS RIESGO'!$C$36,13,IF(INFORMACION!$F1201=REFERENCIAS!$C$24,10,7))),0)+VLOOKUP(K1201,REFERENCIAS!$C:$D,2,0)*VLOOKUP($K$2,PONDERADORES!A:P,IF(AND(INFORMACION!$T1201='REFERENCIAS RIESGO'!$C$36,INFORMACION!$F1201=REFERENCIAS!$C$24),16,IF(INFORMACION!$T1201='REFERENCIAS RIESGO'!$C$36,13,IF(INFORMACION!$F1201=REFERENCIAS!$C$24,10,7))),0)+VLOOKUP(L1201,REFERENCIAS!$C:$D,2,0)*VLOOKUP($L$2,PONDERADORES!A:P,IF(AND(INFORMACION!$T1201='REFERENCIAS RIESGO'!$C$36,INFORMACION!$F1201=REFERENCIAS!$C$24),16,IF(INFORMACION!$T1201='REFERENCIAS RIESGO'!$C$36,13,IF(INFORMACION!$F1201=REFERENCIAS!$C$24,10,7))),0)+VLOOKUP(F1201,REFERENCIAS!$C:$D,2,0)*VLOOKUP($F$2,PONDERADORES!A:P,IF(AND(INFORMACION!$T1201='REFERENCIAS RIESGO'!$C$36,INFORMACION!$F1201=REFERENCIAS!$C$24),16,IF(INFORMACION!$T1201='REFERENCIAS RIESGO'!$C$36,13,IF(INFORMACION!$F1201=REFERENCIAS!$C$24,10,7))),0)+VLOOKUP(T1201,REFERENCIAS!$C:$D,2,0)*VLOOKUP($T$2,PONDERADORES!A:P,IF(AND(INFORMACION!$T1201='REFERENCIAS RIESGO'!$C$36,INFORMACION!$F1201=REFERENCIAS!$C$24),16,IF(INFORMACION!$T1201='REFERENCIAS RIESGO'!$C$36,13,IF(INFORMACION!$F1201=REFERENCIAS!$C$24,10,7))),0)+VLOOKUP(IF(J1201&lt;=0.2,0.2,IF(AND(J1201&gt;0.2,J1201&lt;=0.4),0.4,IF(AND(J1201&gt;0.4,J1201&lt;=0.6),0.6,IF(AND(J1201&gt;0.6,J1201&lt;=0.8),0.8,IF(AND(J1201&gt;0.8,J1201&lt;=1),1))))),REFERENCIAS!$C:$D,2,0)*VLOOKUP($J$2,PONDERADORES!A:P,IF(AND(INFORMACION!$T1201='REFERENCIAS RIESGO'!$C$36,INFORMACION!$F1201=REFERENCIAS!$C$24),16,IF(INFORMACION!$T1201='REFERENCIAS RIESGO'!$C$36,13,IF(INFORMACION!$F1201=REFERENCIAS!$C$24,10,7))),0)</f>
        <v>#REF!</v>
      </c>
      <c r="Y1201" s="68">
        <f>+VLOOKUP(M1201,REFERENCIAS!$C:$D,2,0)*VLOOKUP($M$2,PONDERADORES!$A$7:$G$9,7,0)+VLOOKUP(N1201,REFERENCIAS!$C:$D,2,0)*VLOOKUP($N$2,PONDERADORES!$A$7:$G$9,7,0)+VLOOKUP(O1201,REFERENCIAS!$C:$D,2,0)*VLOOKUP($O$2,PONDERADORES!$A$7:$G$9,7,0)</f>
        <v>0.2</v>
      </c>
      <c r="Z1201" s="2">
        <f>+VLOOKUP(IF(R1201&lt;0.1,0,IF(AND(R1201&gt;=0.1,R1201&lt;0.2),0.1,IF(AND(R1201&gt;=0.2,R1201&lt;0.3),0.2,IF(R1201&gt;0.3,0.3,)))),REFERENCIAS!$C:$D,2,0)*VLOOKUP($R$2,PONDERADORES!$A$11:$G$11,7,0)</f>
        <v>15</v>
      </c>
      <c r="AA1201" s="92"/>
      <c r="AB1201" s="95" t="e">
        <f t="shared" ca="1" si="71"/>
        <v>#REF!</v>
      </c>
      <c r="AC1201" s="23" t="e">
        <f ca="1">IF(AB1201&gt;REFERENCIAS!$C$62,REFERENCIAS!$B$62,IF(AND(AB1201&gt;=REFERENCIAS!$C$63,AB1201&lt;REFERENCIAS!$D$63),REFERENCIAS!$B$63,IF(AND(AB1201&gt;REFERENCIAS!$C$64,AB1201&lt;=REFERENCIAS!$D$64),REFERENCIAS!$B$64,IF(AND(AB1201&gt;=REFERENCIAS!$C$65,AB1201&lt;REFERENCIAS!$D$65),REFERENCIAS!$B$65, "Revisar"))))</f>
        <v>#REF!</v>
      </c>
      <c r="AD1201" s="94" t="e">
        <f ca="1">VLOOKUP(AC1201,REFERENCIAS!$B$62:$G$65,4,FALSE)</f>
        <v>#REF!</v>
      </c>
    </row>
    <row r="1202" spans="1:30" ht="17.25" x14ac:dyDescent="0.25">
      <c r="A1202" s="74"/>
      <c r="B1202" s="19"/>
      <c r="C1202" s="19"/>
      <c r="D1202" s="50"/>
      <c r="E1202" s="73"/>
      <c r="F1202" s="74"/>
      <c r="G1202" s="9"/>
      <c r="H1202" s="48"/>
      <c r="I1202" s="49">
        <f t="shared" ca="1" si="69"/>
        <v>2022</v>
      </c>
      <c r="J1202" s="22">
        <f t="shared" ca="1" si="68"/>
        <v>1</v>
      </c>
      <c r="K1202" s="19"/>
      <c r="L1202" s="73"/>
      <c r="M1202" s="74"/>
      <c r="N1202" s="19"/>
      <c r="O1202" s="73"/>
      <c r="P1202" s="82">
        <v>1</v>
      </c>
      <c r="Q1202" s="24">
        <v>1</v>
      </c>
      <c r="R1202" s="81">
        <f t="shared" si="70"/>
        <v>1</v>
      </c>
      <c r="S1202" s="87"/>
      <c r="T1202" s="19"/>
      <c r="U1202" s="25"/>
      <c r="V1202" s="25"/>
      <c r="W1202" s="81"/>
      <c r="X1202" s="91" t="e">
        <f ca="1">+VLOOKUP(#REF!,REFERENCIAS!$C:$D,2,0)*VLOOKUP(#REF!,PONDERADORES!A:P,IF(AND(INFORMACION!$T1202='REFERENCIAS RIESGO'!$C$36,INFORMACION!$F1202=REFERENCIAS!$C$24),16,IF(INFORMACION!$T1202='REFERENCIAS RIESGO'!$C$36,13,IF(INFORMACION!$F1202=REFERENCIAS!$C$24,10,7))),0)+VLOOKUP(K1202,REFERENCIAS!$C:$D,2,0)*VLOOKUP($K$2,PONDERADORES!A:P,IF(AND(INFORMACION!$T1202='REFERENCIAS RIESGO'!$C$36,INFORMACION!$F1202=REFERENCIAS!$C$24),16,IF(INFORMACION!$T1202='REFERENCIAS RIESGO'!$C$36,13,IF(INFORMACION!$F1202=REFERENCIAS!$C$24,10,7))),0)+VLOOKUP(L1202,REFERENCIAS!$C:$D,2,0)*VLOOKUP($L$2,PONDERADORES!A:P,IF(AND(INFORMACION!$T1202='REFERENCIAS RIESGO'!$C$36,INFORMACION!$F1202=REFERENCIAS!$C$24),16,IF(INFORMACION!$T1202='REFERENCIAS RIESGO'!$C$36,13,IF(INFORMACION!$F1202=REFERENCIAS!$C$24,10,7))),0)+VLOOKUP(F1202,REFERENCIAS!$C:$D,2,0)*VLOOKUP($F$2,PONDERADORES!A:P,IF(AND(INFORMACION!$T1202='REFERENCIAS RIESGO'!$C$36,INFORMACION!$F1202=REFERENCIAS!$C$24),16,IF(INFORMACION!$T1202='REFERENCIAS RIESGO'!$C$36,13,IF(INFORMACION!$F1202=REFERENCIAS!$C$24,10,7))),0)+VLOOKUP(T1202,REFERENCIAS!$C:$D,2,0)*VLOOKUP($T$2,PONDERADORES!A:P,IF(AND(INFORMACION!$T1202='REFERENCIAS RIESGO'!$C$36,INFORMACION!$F1202=REFERENCIAS!$C$24),16,IF(INFORMACION!$T1202='REFERENCIAS RIESGO'!$C$36,13,IF(INFORMACION!$F1202=REFERENCIAS!$C$24,10,7))),0)+VLOOKUP(IF(J1202&lt;=0.2,0.2,IF(AND(J1202&gt;0.2,J1202&lt;=0.4),0.4,IF(AND(J1202&gt;0.4,J1202&lt;=0.6),0.6,IF(AND(J1202&gt;0.6,J1202&lt;=0.8),0.8,IF(AND(J1202&gt;0.8,J1202&lt;=1),1))))),REFERENCIAS!$C:$D,2,0)*VLOOKUP($J$2,PONDERADORES!A:P,IF(AND(INFORMACION!$T1202='REFERENCIAS RIESGO'!$C$36,INFORMACION!$F1202=REFERENCIAS!$C$24),16,IF(INFORMACION!$T1202='REFERENCIAS RIESGO'!$C$36,13,IF(INFORMACION!$F1202=REFERENCIAS!$C$24,10,7))),0)</f>
        <v>#REF!</v>
      </c>
      <c r="Y1202" s="68">
        <f>+VLOOKUP(M1202,REFERENCIAS!$C:$D,2,0)*VLOOKUP($M$2,PONDERADORES!$A$7:$G$9,7,0)+VLOOKUP(N1202,REFERENCIAS!$C:$D,2,0)*VLOOKUP($N$2,PONDERADORES!$A$7:$G$9,7,0)+VLOOKUP(O1202,REFERENCIAS!$C:$D,2,0)*VLOOKUP($O$2,PONDERADORES!$A$7:$G$9,7,0)</f>
        <v>0.2</v>
      </c>
      <c r="Z1202" s="2">
        <f>+VLOOKUP(IF(R1202&lt;0.1,0,IF(AND(R1202&gt;=0.1,R1202&lt;0.2),0.1,IF(AND(R1202&gt;=0.2,R1202&lt;0.3),0.2,IF(R1202&gt;0.3,0.3,)))),REFERENCIAS!$C:$D,2,0)*VLOOKUP($R$2,PONDERADORES!$A$11:$G$11,7,0)</f>
        <v>15</v>
      </c>
      <c r="AA1202" s="92"/>
      <c r="AB1202" s="95" t="e">
        <f t="shared" ca="1" si="71"/>
        <v>#REF!</v>
      </c>
      <c r="AC1202" s="23" t="e">
        <f ca="1">IF(AB1202&gt;REFERENCIAS!$C$62,REFERENCIAS!$B$62,IF(AND(AB1202&gt;=REFERENCIAS!$C$63,AB1202&lt;REFERENCIAS!$D$63),REFERENCIAS!$B$63,IF(AND(AB1202&gt;REFERENCIAS!$C$64,AB1202&lt;=REFERENCIAS!$D$64),REFERENCIAS!$B$64,IF(AND(AB1202&gt;=REFERENCIAS!$C$65,AB1202&lt;REFERENCIAS!$D$65),REFERENCIAS!$B$65, "Revisar"))))</f>
        <v>#REF!</v>
      </c>
      <c r="AD1202" s="94" t="e">
        <f ca="1">VLOOKUP(AC1202,REFERENCIAS!$B$62:$G$65,4,FALSE)</f>
        <v>#REF!</v>
      </c>
    </row>
    <row r="1203" spans="1:30" ht="17.25" x14ac:dyDescent="0.25">
      <c r="A1203" s="74"/>
      <c r="B1203" s="19"/>
      <c r="C1203" s="19"/>
      <c r="D1203" s="50"/>
      <c r="E1203" s="73"/>
      <c r="F1203" s="74"/>
      <c r="G1203" s="9"/>
      <c r="H1203" s="48"/>
      <c r="I1203" s="49">
        <f t="shared" ca="1" si="69"/>
        <v>2022</v>
      </c>
      <c r="J1203" s="22">
        <f t="shared" ca="1" si="68"/>
        <v>1</v>
      </c>
      <c r="K1203" s="19"/>
      <c r="L1203" s="73"/>
      <c r="M1203" s="74"/>
      <c r="N1203" s="19"/>
      <c r="O1203" s="73"/>
      <c r="P1203" s="82">
        <v>1</v>
      </c>
      <c r="Q1203" s="24">
        <v>1</v>
      </c>
      <c r="R1203" s="81">
        <f t="shared" si="70"/>
        <v>1</v>
      </c>
      <c r="S1203" s="87"/>
      <c r="T1203" s="19"/>
      <c r="U1203" s="25"/>
      <c r="V1203" s="25"/>
      <c r="W1203" s="81"/>
      <c r="X1203" s="91" t="e">
        <f ca="1">+VLOOKUP(#REF!,REFERENCIAS!$C:$D,2,0)*VLOOKUP(#REF!,PONDERADORES!A:P,IF(AND(INFORMACION!$T1203='REFERENCIAS RIESGO'!$C$36,INFORMACION!$F1203=REFERENCIAS!$C$24),16,IF(INFORMACION!$T1203='REFERENCIAS RIESGO'!$C$36,13,IF(INFORMACION!$F1203=REFERENCIAS!$C$24,10,7))),0)+VLOOKUP(K1203,REFERENCIAS!$C:$D,2,0)*VLOOKUP($K$2,PONDERADORES!A:P,IF(AND(INFORMACION!$T1203='REFERENCIAS RIESGO'!$C$36,INFORMACION!$F1203=REFERENCIAS!$C$24),16,IF(INFORMACION!$T1203='REFERENCIAS RIESGO'!$C$36,13,IF(INFORMACION!$F1203=REFERENCIAS!$C$24,10,7))),0)+VLOOKUP(L1203,REFERENCIAS!$C:$D,2,0)*VLOOKUP($L$2,PONDERADORES!A:P,IF(AND(INFORMACION!$T1203='REFERENCIAS RIESGO'!$C$36,INFORMACION!$F1203=REFERENCIAS!$C$24),16,IF(INFORMACION!$T1203='REFERENCIAS RIESGO'!$C$36,13,IF(INFORMACION!$F1203=REFERENCIAS!$C$24,10,7))),0)+VLOOKUP(F1203,REFERENCIAS!$C:$D,2,0)*VLOOKUP($F$2,PONDERADORES!A:P,IF(AND(INFORMACION!$T1203='REFERENCIAS RIESGO'!$C$36,INFORMACION!$F1203=REFERENCIAS!$C$24),16,IF(INFORMACION!$T1203='REFERENCIAS RIESGO'!$C$36,13,IF(INFORMACION!$F1203=REFERENCIAS!$C$24,10,7))),0)+VLOOKUP(T1203,REFERENCIAS!$C:$D,2,0)*VLOOKUP($T$2,PONDERADORES!A:P,IF(AND(INFORMACION!$T1203='REFERENCIAS RIESGO'!$C$36,INFORMACION!$F1203=REFERENCIAS!$C$24),16,IF(INFORMACION!$T1203='REFERENCIAS RIESGO'!$C$36,13,IF(INFORMACION!$F1203=REFERENCIAS!$C$24,10,7))),0)+VLOOKUP(IF(J1203&lt;=0.2,0.2,IF(AND(J1203&gt;0.2,J1203&lt;=0.4),0.4,IF(AND(J1203&gt;0.4,J1203&lt;=0.6),0.6,IF(AND(J1203&gt;0.6,J1203&lt;=0.8),0.8,IF(AND(J1203&gt;0.8,J1203&lt;=1),1))))),REFERENCIAS!$C:$D,2,0)*VLOOKUP($J$2,PONDERADORES!A:P,IF(AND(INFORMACION!$T1203='REFERENCIAS RIESGO'!$C$36,INFORMACION!$F1203=REFERENCIAS!$C$24),16,IF(INFORMACION!$T1203='REFERENCIAS RIESGO'!$C$36,13,IF(INFORMACION!$F1203=REFERENCIAS!$C$24,10,7))),0)</f>
        <v>#REF!</v>
      </c>
      <c r="Y1203" s="68">
        <f>+VLOOKUP(M1203,REFERENCIAS!$C:$D,2,0)*VLOOKUP($M$2,PONDERADORES!$A$7:$G$9,7,0)+VLOOKUP(N1203,REFERENCIAS!$C:$D,2,0)*VLOOKUP($N$2,PONDERADORES!$A$7:$G$9,7,0)+VLOOKUP(O1203,REFERENCIAS!$C:$D,2,0)*VLOOKUP($O$2,PONDERADORES!$A$7:$G$9,7,0)</f>
        <v>0.2</v>
      </c>
      <c r="Z1203" s="2">
        <f>+VLOOKUP(IF(R1203&lt;0.1,0,IF(AND(R1203&gt;=0.1,R1203&lt;0.2),0.1,IF(AND(R1203&gt;=0.2,R1203&lt;0.3),0.2,IF(R1203&gt;0.3,0.3,)))),REFERENCIAS!$C:$D,2,0)*VLOOKUP($R$2,PONDERADORES!$A$11:$G$11,7,0)</f>
        <v>15</v>
      </c>
      <c r="AA1203" s="92"/>
      <c r="AB1203" s="95" t="e">
        <f t="shared" ca="1" si="71"/>
        <v>#REF!</v>
      </c>
      <c r="AC1203" s="23" t="e">
        <f ca="1">IF(AB1203&gt;REFERENCIAS!$C$62,REFERENCIAS!$B$62,IF(AND(AB1203&gt;=REFERENCIAS!$C$63,AB1203&lt;REFERENCIAS!$D$63),REFERENCIAS!$B$63,IF(AND(AB1203&gt;REFERENCIAS!$C$64,AB1203&lt;=REFERENCIAS!$D$64),REFERENCIAS!$B$64,IF(AND(AB1203&gt;=REFERENCIAS!$C$65,AB1203&lt;REFERENCIAS!$D$65),REFERENCIAS!$B$65, "Revisar"))))</f>
        <v>#REF!</v>
      </c>
      <c r="AD1203" s="94" t="e">
        <f ca="1">VLOOKUP(AC1203,REFERENCIAS!$B$62:$G$65,4,FALSE)</f>
        <v>#REF!</v>
      </c>
    </row>
    <row r="1204" spans="1:30" ht="17.25" x14ac:dyDescent="0.25">
      <c r="A1204" s="74"/>
      <c r="B1204" s="19"/>
      <c r="C1204" s="19"/>
      <c r="D1204" s="50"/>
      <c r="E1204" s="73"/>
      <c r="F1204" s="74"/>
      <c r="G1204" s="9"/>
      <c r="H1204" s="48"/>
      <c r="I1204" s="49">
        <f t="shared" ca="1" si="69"/>
        <v>2022</v>
      </c>
      <c r="J1204" s="22">
        <f t="shared" ca="1" si="68"/>
        <v>1</v>
      </c>
      <c r="K1204" s="19"/>
      <c r="L1204" s="73"/>
      <c r="M1204" s="74"/>
      <c r="N1204" s="19"/>
      <c r="O1204" s="73"/>
      <c r="P1204" s="82">
        <v>1</v>
      </c>
      <c r="Q1204" s="24">
        <v>1</v>
      </c>
      <c r="R1204" s="81">
        <f t="shared" si="70"/>
        <v>1</v>
      </c>
      <c r="S1204" s="87"/>
      <c r="T1204" s="19"/>
      <c r="U1204" s="25"/>
      <c r="V1204" s="25"/>
      <c r="W1204" s="81"/>
      <c r="X1204" s="91" t="e">
        <f ca="1">+VLOOKUP(#REF!,REFERENCIAS!$C:$D,2,0)*VLOOKUP(#REF!,PONDERADORES!A:P,IF(AND(INFORMACION!$T1204='REFERENCIAS RIESGO'!$C$36,INFORMACION!$F1204=REFERENCIAS!$C$24),16,IF(INFORMACION!$T1204='REFERENCIAS RIESGO'!$C$36,13,IF(INFORMACION!$F1204=REFERENCIAS!$C$24,10,7))),0)+VLOOKUP(K1204,REFERENCIAS!$C:$D,2,0)*VLOOKUP($K$2,PONDERADORES!A:P,IF(AND(INFORMACION!$T1204='REFERENCIAS RIESGO'!$C$36,INFORMACION!$F1204=REFERENCIAS!$C$24),16,IF(INFORMACION!$T1204='REFERENCIAS RIESGO'!$C$36,13,IF(INFORMACION!$F1204=REFERENCIAS!$C$24,10,7))),0)+VLOOKUP(L1204,REFERENCIAS!$C:$D,2,0)*VLOOKUP($L$2,PONDERADORES!A:P,IF(AND(INFORMACION!$T1204='REFERENCIAS RIESGO'!$C$36,INFORMACION!$F1204=REFERENCIAS!$C$24),16,IF(INFORMACION!$T1204='REFERENCIAS RIESGO'!$C$36,13,IF(INFORMACION!$F1204=REFERENCIAS!$C$24,10,7))),0)+VLOOKUP(F1204,REFERENCIAS!$C:$D,2,0)*VLOOKUP($F$2,PONDERADORES!A:P,IF(AND(INFORMACION!$T1204='REFERENCIAS RIESGO'!$C$36,INFORMACION!$F1204=REFERENCIAS!$C$24),16,IF(INFORMACION!$T1204='REFERENCIAS RIESGO'!$C$36,13,IF(INFORMACION!$F1204=REFERENCIAS!$C$24,10,7))),0)+VLOOKUP(T1204,REFERENCIAS!$C:$D,2,0)*VLOOKUP($T$2,PONDERADORES!A:P,IF(AND(INFORMACION!$T1204='REFERENCIAS RIESGO'!$C$36,INFORMACION!$F1204=REFERENCIAS!$C$24),16,IF(INFORMACION!$T1204='REFERENCIAS RIESGO'!$C$36,13,IF(INFORMACION!$F1204=REFERENCIAS!$C$24,10,7))),0)+VLOOKUP(IF(J1204&lt;=0.2,0.2,IF(AND(J1204&gt;0.2,J1204&lt;=0.4),0.4,IF(AND(J1204&gt;0.4,J1204&lt;=0.6),0.6,IF(AND(J1204&gt;0.6,J1204&lt;=0.8),0.8,IF(AND(J1204&gt;0.8,J1204&lt;=1),1))))),REFERENCIAS!$C:$D,2,0)*VLOOKUP($J$2,PONDERADORES!A:P,IF(AND(INFORMACION!$T1204='REFERENCIAS RIESGO'!$C$36,INFORMACION!$F1204=REFERENCIAS!$C$24),16,IF(INFORMACION!$T1204='REFERENCIAS RIESGO'!$C$36,13,IF(INFORMACION!$F1204=REFERENCIAS!$C$24,10,7))),0)</f>
        <v>#REF!</v>
      </c>
      <c r="Y1204" s="68">
        <f>+VLOOKUP(M1204,REFERENCIAS!$C:$D,2,0)*VLOOKUP($M$2,PONDERADORES!$A$7:$G$9,7,0)+VLOOKUP(N1204,REFERENCIAS!$C:$D,2,0)*VLOOKUP($N$2,PONDERADORES!$A$7:$G$9,7,0)+VLOOKUP(O1204,REFERENCIAS!$C:$D,2,0)*VLOOKUP($O$2,PONDERADORES!$A$7:$G$9,7,0)</f>
        <v>0.2</v>
      </c>
      <c r="Z1204" s="2">
        <f>+VLOOKUP(IF(R1204&lt;0.1,0,IF(AND(R1204&gt;=0.1,R1204&lt;0.2),0.1,IF(AND(R1204&gt;=0.2,R1204&lt;0.3),0.2,IF(R1204&gt;0.3,0.3,)))),REFERENCIAS!$C:$D,2,0)*VLOOKUP($R$2,PONDERADORES!$A$11:$G$11,7,0)</f>
        <v>15</v>
      </c>
      <c r="AA1204" s="92"/>
      <c r="AB1204" s="95" t="e">
        <f t="shared" ca="1" si="71"/>
        <v>#REF!</v>
      </c>
      <c r="AC1204" s="23" t="e">
        <f ca="1">IF(AB1204&gt;REFERENCIAS!$C$62,REFERENCIAS!$B$62,IF(AND(AB1204&gt;=REFERENCIAS!$C$63,AB1204&lt;REFERENCIAS!$D$63),REFERENCIAS!$B$63,IF(AND(AB1204&gt;REFERENCIAS!$C$64,AB1204&lt;=REFERENCIAS!$D$64),REFERENCIAS!$B$64,IF(AND(AB1204&gt;=REFERENCIAS!$C$65,AB1204&lt;REFERENCIAS!$D$65),REFERENCIAS!$B$65, "Revisar"))))</f>
        <v>#REF!</v>
      </c>
      <c r="AD1204" s="94" t="e">
        <f ca="1">VLOOKUP(AC1204,REFERENCIAS!$B$62:$G$65,4,FALSE)</f>
        <v>#REF!</v>
      </c>
    </row>
    <row r="1205" spans="1:30" ht="17.25" x14ac:dyDescent="0.25">
      <c r="A1205" s="74"/>
      <c r="B1205" s="19"/>
      <c r="C1205" s="19"/>
      <c r="D1205" s="50"/>
      <c r="E1205" s="73"/>
      <c r="F1205" s="74"/>
      <c r="G1205" s="9"/>
      <c r="H1205" s="48"/>
      <c r="I1205" s="49">
        <f t="shared" ca="1" si="69"/>
        <v>2022</v>
      </c>
      <c r="J1205" s="22">
        <f t="shared" ca="1" si="68"/>
        <v>1</v>
      </c>
      <c r="K1205" s="19"/>
      <c r="L1205" s="73"/>
      <c r="M1205" s="74"/>
      <c r="N1205" s="19"/>
      <c r="O1205" s="73"/>
      <c r="P1205" s="82">
        <v>1</v>
      </c>
      <c r="Q1205" s="24">
        <v>1</v>
      </c>
      <c r="R1205" s="81">
        <f t="shared" si="70"/>
        <v>1</v>
      </c>
      <c r="S1205" s="87"/>
      <c r="T1205" s="19"/>
      <c r="U1205" s="25"/>
      <c r="V1205" s="25"/>
      <c r="W1205" s="81"/>
      <c r="X1205" s="91" t="e">
        <f ca="1">+VLOOKUP(#REF!,REFERENCIAS!$C:$D,2,0)*VLOOKUP(#REF!,PONDERADORES!A:P,IF(AND(INFORMACION!$T1205='REFERENCIAS RIESGO'!$C$36,INFORMACION!$F1205=REFERENCIAS!$C$24),16,IF(INFORMACION!$T1205='REFERENCIAS RIESGO'!$C$36,13,IF(INFORMACION!$F1205=REFERENCIAS!$C$24,10,7))),0)+VLOOKUP(K1205,REFERENCIAS!$C:$D,2,0)*VLOOKUP($K$2,PONDERADORES!A:P,IF(AND(INFORMACION!$T1205='REFERENCIAS RIESGO'!$C$36,INFORMACION!$F1205=REFERENCIAS!$C$24),16,IF(INFORMACION!$T1205='REFERENCIAS RIESGO'!$C$36,13,IF(INFORMACION!$F1205=REFERENCIAS!$C$24,10,7))),0)+VLOOKUP(L1205,REFERENCIAS!$C:$D,2,0)*VLOOKUP($L$2,PONDERADORES!A:P,IF(AND(INFORMACION!$T1205='REFERENCIAS RIESGO'!$C$36,INFORMACION!$F1205=REFERENCIAS!$C$24),16,IF(INFORMACION!$T1205='REFERENCIAS RIESGO'!$C$36,13,IF(INFORMACION!$F1205=REFERENCIAS!$C$24,10,7))),0)+VLOOKUP(F1205,REFERENCIAS!$C:$D,2,0)*VLOOKUP($F$2,PONDERADORES!A:P,IF(AND(INFORMACION!$T1205='REFERENCIAS RIESGO'!$C$36,INFORMACION!$F1205=REFERENCIAS!$C$24),16,IF(INFORMACION!$T1205='REFERENCIAS RIESGO'!$C$36,13,IF(INFORMACION!$F1205=REFERENCIAS!$C$24,10,7))),0)+VLOOKUP(T1205,REFERENCIAS!$C:$D,2,0)*VLOOKUP($T$2,PONDERADORES!A:P,IF(AND(INFORMACION!$T1205='REFERENCIAS RIESGO'!$C$36,INFORMACION!$F1205=REFERENCIAS!$C$24),16,IF(INFORMACION!$T1205='REFERENCIAS RIESGO'!$C$36,13,IF(INFORMACION!$F1205=REFERENCIAS!$C$24,10,7))),0)+VLOOKUP(IF(J1205&lt;=0.2,0.2,IF(AND(J1205&gt;0.2,J1205&lt;=0.4),0.4,IF(AND(J1205&gt;0.4,J1205&lt;=0.6),0.6,IF(AND(J1205&gt;0.6,J1205&lt;=0.8),0.8,IF(AND(J1205&gt;0.8,J1205&lt;=1),1))))),REFERENCIAS!$C:$D,2,0)*VLOOKUP($J$2,PONDERADORES!A:P,IF(AND(INFORMACION!$T1205='REFERENCIAS RIESGO'!$C$36,INFORMACION!$F1205=REFERENCIAS!$C$24),16,IF(INFORMACION!$T1205='REFERENCIAS RIESGO'!$C$36,13,IF(INFORMACION!$F1205=REFERENCIAS!$C$24,10,7))),0)</f>
        <v>#REF!</v>
      </c>
      <c r="Y1205" s="68">
        <f>+VLOOKUP(M1205,REFERENCIAS!$C:$D,2,0)*VLOOKUP($M$2,PONDERADORES!$A$7:$G$9,7,0)+VLOOKUP(N1205,REFERENCIAS!$C:$D,2,0)*VLOOKUP($N$2,PONDERADORES!$A$7:$G$9,7,0)+VLOOKUP(O1205,REFERENCIAS!$C:$D,2,0)*VLOOKUP($O$2,PONDERADORES!$A$7:$G$9,7,0)</f>
        <v>0.2</v>
      </c>
      <c r="Z1205" s="2">
        <f>+VLOOKUP(IF(R1205&lt;0.1,0,IF(AND(R1205&gt;=0.1,R1205&lt;0.2),0.1,IF(AND(R1205&gt;=0.2,R1205&lt;0.3),0.2,IF(R1205&gt;0.3,0.3,)))),REFERENCIAS!$C:$D,2,0)*VLOOKUP($R$2,PONDERADORES!$A$11:$G$11,7,0)</f>
        <v>15</v>
      </c>
      <c r="AA1205" s="92"/>
      <c r="AB1205" s="95" t="e">
        <f t="shared" ca="1" si="71"/>
        <v>#REF!</v>
      </c>
      <c r="AC1205" s="23" t="e">
        <f ca="1">IF(AB1205&gt;REFERENCIAS!$C$62,REFERENCIAS!$B$62,IF(AND(AB1205&gt;=REFERENCIAS!$C$63,AB1205&lt;REFERENCIAS!$D$63),REFERENCIAS!$B$63,IF(AND(AB1205&gt;REFERENCIAS!$C$64,AB1205&lt;=REFERENCIAS!$D$64),REFERENCIAS!$B$64,IF(AND(AB1205&gt;=REFERENCIAS!$C$65,AB1205&lt;REFERENCIAS!$D$65),REFERENCIAS!$B$65, "Revisar"))))</f>
        <v>#REF!</v>
      </c>
      <c r="AD1205" s="94" t="e">
        <f ca="1">VLOOKUP(AC1205,REFERENCIAS!$B$62:$G$65,4,FALSE)</f>
        <v>#REF!</v>
      </c>
    </row>
    <row r="1206" spans="1:30" ht="17.25" x14ac:dyDescent="0.25">
      <c r="A1206" s="74"/>
      <c r="B1206" s="19"/>
      <c r="C1206" s="19"/>
      <c r="D1206" s="50"/>
      <c r="E1206" s="73"/>
      <c r="F1206" s="74"/>
      <c r="G1206" s="9"/>
      <c r="H1206" s="48"/>
      <c r="I1206" s="49">
        <f t="shared" ca="1" si="69"/>
        <v>2022</v>
      </c>
      <c r="J1206" s="22">
        <f t="shared" ca="1" si="68"/>
        <v>1</v>
      </c>
      <c r="K1206" s="19"/>
      <c r="L1206" s="73"/>
      <c r="M1206" s="74"/>
      <c r="N1206" s="19"/>
      <c r="O1206" s="73"/>
      <c r="P1206" s="82">
        <v>1</v>
      </c>
      <c r="Q1206" s="24">
        <v>1</v>
      </c>
      <c r="R1206" s="81">
        <f t="shared" si="70"/>
        <v>1</v>
      </c>
      <c r="S1206" s="87"/>
      <c r="T1206" s="19"/>
      <c r="U1206" s="25"/>
      <c r="V1206" s="25"/>
      <c r="W1206" s="81"/>
      <c r="X1206" s="91" t="e">
        <f ca="1">+VLOOKUP(#REF!,REFERENCIAS!$C:$D,2,0)*VLOOKUP(#REF!,PONDERADORES!A:P,IF(AND(INFORMACION!$T1206='REFERENCIAS RIESGO'!$C$36,INFORMACION!$F1206=REFERENCIAS!$C$24),16,IF(INFORMACION!$T1206='REFERENCIAS RIESGO'!$C$36,13,IF(INFORMACION!$F1206=REFERENCIAS!$C$24,10,7))),0)+VLOOKUP(K1206,REFERENCIAS!$C:$D,2,0)*VLOOKUP($K$2,PONDERADORES!A:P,IF(AND(INFORMACION!$T1206='REFERENCIAS RIESGO'!$C$36,INFORMACION!$F1206=REFERENCIAS!$C$24),16,IF(INFORMACION!$T1206='REFERENCIAS RIESGO'!$C$36,13,IF(INFORMACION!$F1206=REFERENCIAS!$C$24,10,7))),0)+VLOOKUP(L1206,REFERENCIAS!$C:$D,2,0)*VLOOKUP($L$2,PONDERADORES!A:P,IF(AND(INFORMACION!$T1206='REFERENCIAS RIESGO'!$C$36,INFORMACION!$F1206=REFERENCIAS!$C$24),16,IF(INFORMACION!$T1206='REFERENCIAS RIESGO'!$C$36,13,IF(INFORMACION!$F1206=REFERENCIAS!$C$24,10,7))),0)+VLOOKUP(F1206,REFERENCIAS!$C:$D,2,0)*VLOOKUP($F$2,PONDERADORES!A:P,IF(AND(INFORMACION!$T1206='REFERENCIAS RIESGO'!$C$36,INFORMACION!$F1206=REFERENCIAS!$C$24),16,IF(INFORMACION!$T1206='REFERENCIAS RIESGO'!$C$36,13,IF(INFORMACION!$F1206=REFERENCIAS!$C$24,10,7))),0)+VLOOKUP(T1206,REFERENCIAS!$C:$D,2,0)*VLOOKUP($T$2,PONDERADORES!A:P,IF(AND(INFORMACION!$T1206='REFERENCIAS RIESGO'!$C$36,INFORMACION!$F1206=REFERENCIAS!$C$24),16,IF(INFORMACION!$T1206='REFERENCIAS RIESGO'!$C$36,13,IF(INFORMACION!$F1206=REFERENCIAS!$C$24,10,7))),0)+VLOOKUP(IF(J1206&lt;=0.2,0.2,IF(AND(J1206&gt;0.2,J1206&lt;=0.4),0.4,IF(AND(J1206&gt;0.4,J1206&lt;=0.6),0.6,IF(AND(J1206&gt;0.6,J1206&lt;=0.8),0.8,IF(AND(J1206&gt;0.8,J1206&lt;=1),1))))),REFERENCIAS!$C:$D,2,0)*VLOOKUP($J$2,PONDERADORES!A:P,IF(AND(INFORMACION!$T1206='REFERENCIAS RIESGO'!$C$36,INFORMACION!$F1206=REFERENCIAS!$C$24),16,IF(INFORMACION!$T1206='REFERENCIAS RIESGO'!$C$36,13,IF(INFORMACION!$F1206=REFERENCIAS!$C$24,10,7))),0)</f>
        <v>#REF!</v>
      </c>
      <c r="Y1206" s="68">
        <f>+VLOOKUP(M1206,REFERENCIAS!$C:$D,2,0)*VLOOKUP($M$2,PONDERADORES!$A$7:$G$9,7,0)+VLOOKUP(N1206,REFERENCIAS!$C:$D,2,0)*VLOOKUP($N$2,PONDERADORES!$A$7:$G$9,7,0)+VLOOKUP(O1206,REFERENCIAS!$C:$D,2,0)*VLOOKUP($O$2,PONDERADORES!$A$7:$G$9,7,0)</f>
        <v>0.2</v>
      </c>
      <c r="Z1206" s="2">
        <f>+VLOOKUP(IF(R1206&lt;0.1,0,IF(AND(R1206&gt;=0.1,R1206&lt;0.2),0.1,IF(AND(R1206&gt;=0.2,R1206&lt;0.3),0.2,IF(R1206&gt;0.3,0.3,)))),REFERENCIAS!$C:$D,2,0)*VLOOKUP($R$2,PONDERADORES!$A$11:$G$11,7,0)</f>
        <v>15</v>
      </c>
      <c r="AA1206" s="92"/>
      <c r="AB1206" s="95" t="e">
        <f t="shared" ca="1" si="71"/>
        <v>#REF!</v>
      </c>
      <c r="AC1206" s="23" t="e">
        <f ca="1">IF(AB1206&gt;REFERENCIAS!$C$62,REFERENCIAS!$B$62,IF(AND(AB1206&gt;=REFERENCIAS!$C$63,AB1206&lt;REFERENCIAS!$D$63),REFERENCIAS!$B$63,IF(AND(AB1206&gt;REFERENCIAS!$C$64,AB1206&lt;=REFERENCIAS!$D$64),REFERENCIAS!$B$64,IF(AND(AB1206&gt;=REFERENCIAS!$C$65,AB1206&lt;REFERENCIAS!$D$65),REFERENCIAS!$B$65, "Revisar"))))</f>
        <v>#REF!</v>
      </c>
      <c r="AD1206" s="94" t="e">
        <f ca="1">VLOOKUP(AC1206,REFERENCIAS!$B$62:$G$65,4,FALSE)</f>
        <v>#REF!</v>
      </c>
    </row>
    <row r="1207" spans="1:30" ht="17.25" x14ac:dyDescent="0.25">
      <c r="A1207" s="74"/>
      <c r="B1207" s="19"/>
      <c r="C1207" s="19"/>
      <c r="D1207" s="50"/>
      <c r="E1207" s="73"/>
      <c r="F1207" s="74"/>
      <c r="G1207" s="9"/>
      <c r="H1207" s="48"/>
      <c r="I1207" s="49">
        <f t="shared" ca="1" si="69"/>
        <v>2022</v>
      </c>
      <c r="J1207" s="22">
        <f t="shared" ca="1" si="68"/>
        <v>1</v>
      </c>
      <c r="K1207" s="19"/>
      <c r="L1207" s="73"/>
      <c r="M1207" s="74"/>
      <c r="N1207" s="19"/>
      <c r="O1207" s="73"/>
      <c r="P1207" s="82">
        <v>1</v>
      </c>
      <c r="Q1207" s="24">
        <v>1</v>
      </c>
      <c r="R1207" s="81">
        <f t="shared" si="70"/>
        <v>1</v>
      </c>
      <c r="S1207" s="87"/>
      <c r="T1207" s="19"/>
      <c r="U1207" s="25"/>
      <c r="V1207" s="25"/>
      <c r="W1207" s="81"/>
      <c r="X1207" s="91" t="e">
        <f ca="1">+VLOOKUP(#REF!,REFERENCIAS!$C:$D,2,0)*VLOOKUP(#REF!,PONDERADORES!A:P,IF(AND(INFORMACION!$T1207='REFERENCIAS RIESGO'!$C$36,INFORMACION!$F1207=REFERENCIAS!$C$24),16,IF(INFORMACION!$T1207='REFERENCIAS RIESGO'!$C$36,13,IF(INFORMACION!$F1207=REFERENCIAS!$C$24,10,7))),0)+VLOOKUP(K1207,REFERENCIAS!$C:$D,2,0)*VLOOKUP($K$2,PONDERADORES!A:P,IF(AND(INFORMACION!$T1207='REFERENCIAS RIESGO'!$C$36,INFORMACION!$F1207=REFERENCIAS!$C$24),16,IF(INFORMACION!$T1207='REFERENCIAS RIESGO'!$C$36,13,IF(INFORMACION!$F1207=REFERENCIAS!$C$24,10,7))),0)+VLOOKUP(L1207,REFERENCIAS!$C:$D,2,0)*VLOOKUP($L$2,PONDERADORES!A:P,IF(AND(INFORMACION!$T1207='REFERENCIAS RIESGO'!$C$36,INFORMACION!$F1207=REFERENCIAS!$C$24),16,IF(INFORMACION!$T1207='REFERENCIAS RIESGO'!$C$36,13,IF(INFORMACION!$F1207=REFERENCIAS!$C$24,10,7))),0)+VLOOKUP(F1207,REFERENCIAS!$C:$D,2,0)*VLOOKUP($F$2,PONDERADORES!A:P,IF(AND(INFORMACION!$T1207='REFERENCIAS RIESGO'!$C$36,INFORMACION!$F1207=REFERENCIAS!$C$24),16,IF(INFORMACION!$T1207='REFERENCIAS RIESGO'!$C$36,13,IF(INFORMACION!$F1207=REFERENCIAS!$C$24,10,7))),0)+VLOOKUP(T1207,REFERENCIAS!$C:$D,2,0)*VLOOKUP($T$2,PONDERADORES!A:P,IF(AND(INFORMACION!$T1207='REFERENCIAS RIESGO'!$C$36,INFORMACION!$F1207=REFERENCIAS!$C$24),16,IF(INFORMACION!$T1207='REFERENCIAS RIESGO'!$C$36,13,IF(INFORMACION!$F1207=REFERENCIAS!$C$24,10,7))),0)+VLOOKUP(IF(J1207&lt;=0.2,0.2,IF(AND(J1207&gt;0.2,J1207&lt;=0.4),0.4,IF(AND(J1207&gt;0.4,J1207&lt;=0.6),0.6,IF(AND(J1207&gt;0.6,J1207&lt;=0.8),0.8,IF(AND(J1207&gt;0.8,J1207&lt;=1),1))))),REFERENCIAS!$C:$D,2,0)*VLOOKUP($J$2,PONDERADORES!A:P,IF(AND(INFORMACION!$T1207='REFERENCIAS RIESGO'!$C$36,INFORMACION!$F1207=REFERENCIAS!$C$24),16,IF(INFORMACION!$T1207='REFERENCIAS RIESGO'!$C$36,13,IF(INFORMACION!$F1207=REFERENCIAS!$C$24,10,7))),0)</f>
        <v>#REF!</v>
      </c>
      <c r="Y1207" s="68">
        <f>+VLOOKUP(M1207,REFERENCIAS!$C:$D,2,0)*VLOOKUP($M$2,PONDERADORES!$A$7:$G$9,7,0)+VLOOKUP(N1207,REFERENCIAS!$C:$D,2,0)*VLOOKUP($N$2,PONDERADORES!$A$7:$G$9,7,0)+VLOOKUP(O1207,REFERENCIAS!$C:$D,2,0)*VLOOKUP($O$2,PONDERADORES!$A$7:$G$9,7,0)</f>
        <v>0.2</v>
      </c>
      <c r="Z1207" s="2">
        <f>+VLOOKUP(IF(R1207&lt;0.1,0,IF(AND(R1207&gt;=0.1,R1207&lt;0.2),0.1,IF(AND(R1207&gt;=0.2,R1207&lt;0.3),0.2,IF(R1207&gt;0.3,0.3,)))),REFERENCIAS!$C:$D,2,0)*VLOOKUP($R$2,PONDERADORES!$A$11:$G$11,7,0)</f>
        <v>15</v>
      </c>
      <c r="AA1207" s="92"/>
      <c r="AB1207" s="95" t="e">
        <f t="shared" ca="1" si="71"/>
        <v>#REF!</v>
      </c>
      <c r="AC1207" s="23" t="e">
        <f ca="1">IF(AB1207&gt;REFERENCIAS!$C$62,REFERENCIAS!$B$62,IF(AND(AB1207&gt;=REFERENCIAS!$C$63,AB1207&lt;REFERENCIAS!$D$63),REFERENCIAS!$B$63,IF(AND(AB1207&gt;REFERENCIAS!$C$64,AB1207&lt;=REFERENCIAS!$D$64),REFERENCIAS!$B$64,IF(AND(AB1207&gt;=REFERENCIAS!$C$65,AB1207&lt;REFERENCIAS!$D$65),REFERENCIAS!$B$65, "Revisar"))))</f>
        <v>#REF!</v>
      </c>
      <c r="AD1207" s="94" t="e">
        <f ca="1">VLOOKUP(AC1207,REFERENCIAS!$B$62:$G$65,4,FALSE)</f>
        <v>#REF!</v>
      </c>
    </row>
    <row r="1208" spans="1:30" ht="17.25" x14ac:dyDescent="0.25">
      <c r="A1208" s="74"/>
      <c r="B1208" s="19"/>
      <c r="C1208" s="19"/>
      <c r="D1208" s="50"/>
      <c r="E1208" s="73"/>
      <c r="F1208" s="74"/>
      <c r="G1208" s="9"/>
      <c r="H1208" s="48"/>
      <c r="I1208" s="49">
        <f t="shared" ca="1" si="69"/>
        <v>2022</v>
      </c>
      <c r="J1208" s="22">
        <f t="shared" ca="1" si="68"/>
        <v>1</v>
      </c>
      <c r="K1208" s="19"/>
      <c r="L1208" s="73"/>
      <c r="M1208" s="74"/>
      <c r="N1208" s="19"/>
      <c r="O1208" s="73"/>
      <c r="P1208" s="82">
        <v>1</v>
      </c>
      <c r="Q1208" s="24">
        <v>1</v>
      </c>
      <c r="R1208" s="81">
        <f t="shared" si="70"/>
        <v>1</v>
      </c>
      <c r="S1208" s="87"/>
      <c r="T1208" s="19"/>
      <c r="U1208" s="25"/>
      <c r="V1208" s="25"/>
      <c r="W1208" s="81"/>
      <c r="X1208" s="91" t="e">
        <f ca="1">+VLOOKUP(#REF!,REFERENCIAS!$C:$D,2,0)*VLOOKUP(#REF!,PONDERADORES!A:P,IF(AND(INFORMACION!$T1208='REFERENCIAS RIESGO'!$C$36,INFORMACION!$F1208=REFERENCIAS!$C$24),16,IF(INFORMACION!$T1208='REFERENCIAS RIESGO'!$C$36,13,IF(INFORMACION!$F1208=REFERENCIAS!$C$24,10,7))),0)+VLOOKUP(K1208,REFERENCIAS!$C:$D,2,0)*VLOOKUP($K$2,PONDERADORES!A:P,IF(AND(INFORMACION!$T1208='REFERENCIAS RIESGO'!$C$36,INFORMACION!$F1208=REFERENCIAS!$C$24),16,IF(INFORMACION!$T1208='REFERENCIAS RIESGO'!$C$36,13,IF(INFORMACION!$F1208=REFERENCIAS!$C$24,10,7))),0)+VLOOKUP(L1208,REFERENCIAS!$C:$D,2,0)*VLOOKUP($L$2,PONDERADORES!A:P,IF(AND(INFORMACION!$T1208='REFERENCIAS RIESGO'!$C$36,INFORMACION!$F1208=REFERENCIAS!$C$24),16,IF(INFORMACION!$T1208='REFERENCIAS RIESGO'!$C$36,13,IF(INFORMACION!$F1208=REFERENCIAS!$C$24,10,7))),0)+VLOOKUP(F1208,REFERENCIAS!$C:$D,2,0)*VLOOKUP($F$2,PONDERADORES!A:P,IF(AND(INFORMACION!$T1208='REFERENCIAS RIESGO'!$C$36,INFORMACION!$F1208=REFERENCIAS!$C$24),16,IF(INFORMACION!$T1208='REFERENCIAS RIESGO'!$C$36,13,IF(INFORMACION!$F1208=REFERENCIAS!$C$24,10,7))),0)+VLOOKUP(T1208,REFERENCIAS!$C:$D,2,0)*VLOOKUP($T$2,PONDERADORES!A:P,IF(AND(INFORMACION!$T1208='REFERENCIAS RIESGO'!$C$36,INFORMACION!$F1208=REFERENCIAS!$C$24),16,IF(INFORMACION!$T1208='REFERENCIAS RIESGO'!$C$36,13,IF(INFORMACION!$F1208=REFERENCIAS!$C$24,10,7))),0)+VLOOKUP(IF(J1208&lt;=0.2,0.2,IF(AND(J1208&gt;0.2,J1208&lt;=0.4),0.4,IF(AND(J1208&gt;0.4,J1208&lt;=0.6),0.6,IF(AND(J1208&gt;0.6,J1208&lt;=0.8),0.8,IF(AND(J1208&gt;0.8,J1208&lt;=1),1))))),REFERENCIAS!$C:$D,2,0)*VLOOKUP($J$2,PONDERADORES!A:P,IF(AND(INFORMACION!$T1208='REFERENCIAS RIESGO'!$C$36,INFORMACION!$F1208=REFERENCIAS!$C$24),16,IF(INFORMACION!$T1208='REFERENCIAS RIESGO'!$C$36,13,IF(INFORMACION!$F1208=REFERENCIAS!$C$24,10,7))),0)</f>
        <v>#REF!</v>
      </c>
      <c r="Y1208" s="68">
        <f>+VLOOKUP(M1208,REFERENCIAS!$C:$D,2,0)*VLOOKUP($M$2,PONDERADORES!$A$7:$G$9,7,0)+VLOOKUP(N1208,REFERENCIAS!$C:$D,2,0)*VLOOKUP($N$2,PONDERADORES!$A$7:$G$9,7,0)+VLOOKUP(O1208,REFERENCIAS!$C:$D,2,0)*VLOOKUP($O$2,PONDERADORES!$A$7:$G$9,7,0)</f>
        <v>0.2</v>
      </c>
      <c r="Z1208" s="2">
        <f>+VLOOKUP(IF(R1208&lt;0.1,0,IF(AND(R1208&gt;=0.1,R1208&lt;0.2),0.1,IF(AND(R1208&gt;=0.2,R1208&lt;0.3),0.2,IF(R1208&gt;0.3,0.3,)))),REFERENCIAS!$C:$D,2,0)*VLOOKUP($R$2,PONDERADORES!$A$11:$G$11,7,0)</f>
        <v>15</v>
      </c>
      <c r="AA1208" s="92"/>
      <c r="AB1208" s="95" t="e">
        <f t="shared" ca="1" si="71"/>
        <v>#REF!</v>
      </c>
      <c r="AC1208" s="23" t="e">
        <f ca="1">IF(AB1208&gt;REFERENCIAS!$C$62,REFERENCIAS!$B$62,IF(AND(AB1208&gt;=REFERENCIAS!$C$63,AB1208&lt;REFERENCIAS!$D$63),REFERENCIAS!$B$63,IF(AND(AB1208&gt;REFERENCIAS!$C$64,AB1208&lt;=REFERENCIAS!$D$64),REFERENCIAS!$B$64,IF(AND(AB1208&gt;=REFERENCIAS!$C$65,AB1208&lt;REFERENCIAS!$D$65),REFERENCIAS!$B$65, "Revisar"))))</f>
        <v>#REF!</v>
      </c>
      <c r="AD1208" s="94" t="e">
        <f ca="1">VLOOKUP(AC1208,REFERENCIAS!$B$62:$G$65,4,FALSE)</f>
        <v>#REF!</v>
      </c>
    </row>
    <row r="1209" spans="1:30" ht="17.25" x14ac:dyDescent="0.25">
      <c r="A1209" s="74"/>
      <c r="B1209" s="19"/>
      <c r="C1209" s="19"/>
      <c r="D1209" s="50"/>
      <c r="E1209" s="73"/>
      <c r="F1209" s="74"/>
      <c r="G1209" s="9"/>
      <c r="H1209" s="48"/>
      <c r="I1209" s="49">
        <f t="shared" ca="1" si="69"/>
        <v>2022</v>
      </c>
      <c r="J1209" s="22">
        <f t="shared" ca="1" si="68"/>
        <v>1</v>
      </c>
      <c r="K1209" s="19"/>
      <c r="L1209" s="73"/>
      <c r="M1209" s="74"/>
      <c r="N1209" s="19"/>
      <c r="O1209" s="73"/>
      <c r="P1209" s="82">
        <v>1</v>
      </c>
      <c r="Q1209" s="24">
        <v>1</v>
      </c>
      <c r="R1209" s="81">
        <f t="shared" si="70"/>
        <v>1</v>
      </c>
      <c r="S1209" s="87"/>
      <c r="T1209" s="19"/>
      <c r="U1209" s="25"/>
      <c r="V1209" s="25"/>
      <c r="W1209" s="81"/>
      <c r="X1209" s="91" t="e">
        <f ca="1">+VLOOKUP(#REF!,REFERENCIAS!$C:$D,2,0)*VLOOKUP(#REF!,PONDERADORES!A:P,IF(AND(INFORMACION!$T1209='REFERENCIAS RIESGO'!$C$36,INFORMACION!$F1209=REFERENCIAS!$C$24),16,IF(INFORMACION!$T1209='REFERENCIAS RIESGO'!$C$36,13,IF(INFORMACION!$F1209=REFERENCIAS!$C$24,10,7))),0)+VLOOKUP(K1209,REFERENCIAS!$C:$D,2,0)*VLOOKUP($K$2,PONDERADORES!A:P,IF(AND(INFORMACION!$T1209='REFERENCIAS RIESGO'!$C$36,INFORMACION!$F1209=REFERENCIAS!$C$24),16,IF(INFORMACION!$T1209='REFERENCIAS RIESGO'!$C$36,13,IF(INFORMACION!$F1209=REFERENCIAS!$C$24,10,7))),0)+VLOOKUP(L1209,REFERENCIAS!$C:$D,2,0)*VLOOKUP($L$2,PONDERADORES!A:P,IF(AND(INFORMACION!$T1209='REFERENCIAS RIESGO'!$C$36,INFORMACION!$F1209=REFERENCIAS!$C$24),16,IF(INFORMACION!$T1209='REFERENCIAS RIESGO'!$C$36,13,IF(INFORMACION!$F1209=REFERENCIAS!$C$24,10,7))),0)+VLOOKUP(F1209,REFERENCIAS!$C:$D,2,0)*VLOOKUP($F$2,PONDERADORES!A:P,IF(AND(INFORMACION!$T1209='REFERENCIAS RIESGO'!$C$36,INFORMACION!$F1209=REFERENCIAS!$C$24),16,IF(INFORMACION!$T1209='REFERENCIAS RIESGO'!$C$36,13,IF(INFORMACION!$F1209=REFERENCIAS!$C$24,10,7))),0)+VLOOKUP(T1209,REFERENCIAS!$C:$D,2,0)*VLOOKUP($T$2,PONDERADORES!A:P,IF(AND(INFORMACION!$T1209='REFERENCIAS RIESGO'!$C$36,INFORMACION!$F1209=REFERENCIAS!$C$24),16,IF(INFORMACION!$T1209='REFERENCIAS RIESGO'!$C$36,13,IF(INFORMACION!$F1209=REFERENCIAS!$C$24,10,7))),0)+VLOOKUP(IF(J1209&lt;=0.2,0.2,IF(AND(J1209&gt;0.2,J1209&lt;=0.4),0.4,IF(AND(J1209&gt;0.4,J1209&lt;=0.6),0.6,IF(AND(J1209&gt;0.6,J1209&lt;=0.8),0.8,IF(AND(J1209&gt;0.8,J1209&lt;=1),1))))),REFERENCIAS!$C:$D,2,0)*VLOOKUP($J$2,PONDERADORES!A:P,IF(AND(INFORMACION!$T1209='REFERENCIAS RIESGO'!$C$36,INFORMACION!$F1209=REFERENCIAS!$C$24),16,IF(INFORMACION!$T1209='REFERENCIAS RIESGO'!$C$36,13,IF(INFORMACION!$F1209=REFERENCIAS!$C$24,10,7))),0)</f>
        <v>#REF!</v>
      </c>
      <c r="Y1209" s="68">
        <f>+VLOOKUP(M1209,REFERENCIAS!$C:$D,2,0)*VLOOKUP($M$2,PONDERADORES!$A$7:$G$9,7,0)+VLOOKUP(N1209,REFERENCIAS!$C:$D,2,0)*VLOOKUP($N$2,PONDERADORES!$A$7:$G$9,7,0)+VLOOKUP(O1209,REFERENCIAS!$C:$D,2,0)*VLOOKUP($O$2,PONDERADORES!$A$7:$G$9,7,0)</f>
        <v>0.2</v>
      </c>
      <c r="Z1209" s="2">
        <f>+VLOOKUP(IF(R1209&lt;0.1,0,IF(AND(R1209&gt;=0.1,R1209&lt;0.2),0.1,IF(AND(R1209&gt;=0.2,R1209&lt;0.3),0.2,IF(R1209&gt;0.3,0.3,)))),REFERENCIAS!$C:$D,2,0)*VLOOKUP($R$2,PONDERADORES!$A$11:$G$11,7,0)</f>
        <v>15</v>
      </c>
      <c r="AA1209" s="92"/>
      <c r="AB1209" s="95" t="e">
        <f t="shared" ca="1" si="71"/>
        <v>#REF!</v>
      </c>
      <c r="AC1209" s="23" t="e">
        <f ca="1">IF(AB1209&gt;REFERENCIAS!$C$62,REFERENCIAS!$B$62,IF(AND(AB1209&gt;=REFERENCIAS!$C$63,AB1209&lt;REFERENCIAS!$D$63),REFERENCIAS!$B$63,IF(AND(AB1209&gt;REFERENCIAS!$C$64,AB1209&lt;=REFERENCIAS!$D$64),REFERENCIAS!$B$64,IF(AND(AB1209&gt;=REFERENCIAS!$C$65,AB1209&lt;REFERENCIAS!$D$65),REFERENCIAS!$B$65, "Revisar"))))</f>
        <v>#REF!</v>
      </c>
      <c r="AD1209" s="94" t="e">
        <f ca="1">VLOOKUP(AC1209,REFERENCIAS!$B$62:$G$65,4,FALSE)</f>
        <v>#REF!</v>
      </c>
    </row>
    <row r="1210" spans="1:30" ht="17.25" x14ac:dyDescent="0.25">
      <c r="A1210" s="74"/>
      <c r="B1210" s="19"/>
      <c r="C1210" s="19"/>
      <c r="D1210" s="50"/>
      <c r="E1210" s="73"/>
      <c r="F1210" s="74"/>
      <c r="G1210" s="9"/>
      <c r="H1210" s="48"/>
      <c r="I1210" s="49">
        <f t="shared" ca="1" si="69"/>
        <v>2022</v>
      </c>
      <c r="J1210" s="22">
        <f t="shared" ca="1" si="68"/>
        <v>1</v>
      </c>
      <c r="K1210" s="19"/>
      <c r="L1210" s="73"/>
      <c r="M1210" s="74"/>
      <c r="N1210" s="19"/>
      <c r="O1210" s="73"/>
      <c r="P1210" s="82">
        <v>1</v>
      </c>
      <c r="Q1210" s="24">
        <v>1</v>
      </c>
      <c r="R1210" s="81">
        <f t="shared" si="70"/>
        <v>1</v>
      </c>
      <c r="S1210" s="87"/>
      <c r="T1210" s="19"/>
      <c r="U1210" s="25"/>
      <c r="V1210" s="25"/>
      <c r="W1210" s="81"/>
      <c r="X1210" s="91" t="e">
        <f ca="1">+VLOOKUP(#REF!,REFERENCIAS!$C:$D,2,0)*VLOOKUP(#REF!,PONDERADORES!A:P,IF(AND(INFORMACION!$T1210='REFERENCIAS RIESGO'!$C$36,INFORMACION!$F1210=REFERENCIAS!$C$24),16,IF(INFORMACION!$T1210='REFERENCIAS RIESGO'!$C$36,13,IF(INFORMACION!$F1210=REFERENCIAS!$C$24,10,7))),0)+VLOOKUP(K1210,REFERENCIAS!$C:$D,2,0)*VLOOKUP($K$2,PONDERADORES!A:P,IF(AND(INFORMACION!$T1210='REFERENCIAS RIESGO'!$C$36,INFORMACION!$F1210=REFERENCIAS!$C$24),16,IF(INFORMACION!$T1210='REFERENCIAS RIESGO'!$C$36,13,IF(INFORMACION!$F1210=REFERENCIAS!$C$24,10,7))),0)+VLOOKUP(L1210,REFERENCIAS!$C:$D,2,0)*VLOOKUP($L$2,PONDERADORES!A:P,IF(AND(INFORMACION!$T1210='REFERENCIAS RIESGO'!$C$36,INFORMACION!$F1210=REFERENCIAS!$C$24),16,IF(INFORMACION!$T1210='REFERENCIAS RIESGO'!$C$36,13,IF(INFORMACION!$F1210=REFERENCIAS!$C$24,10,7))),0)+VLOOKUP(F1210,REFERENCIAS!$C:$D,2,0)*VLOOKUP($F$2,PONDERADORES!A:P,IF(AND(INFORMACION!$T1210='REFERENCIAS RIESGO'!$C$36,INFORMACION!$F1210=REFERENCIAS!$C$24),16,IF(INFORMACION!$T1210='REFERENCIAS RIESGO'!$C$36,13,IF(INFORMACION!$F1210=REFERENCIAS!$C$24,10,7))),0)+VLOOKUP(T1210,REFERENCIAS!$C:$D,2,0)*VLOOKUP($T$2,PONDERADORES!A:P,IF(AND(INFORMACION!$T1210='REFERENCIAS RIESGO'!$C$36,INFORMACION!$F1210=REFERENCIAS!$C$24),16,IF(INFORMACION!$T1210='REFERENCIAS RIESGO'!$C$36,13,IF(INFORMACION!$F1210=REFERENCIAS!$C$24,10,7))),0)+VLOOKUP(IF(J1210&lt;=0.2,0.2,IF(AND(J1210&gt;0.2,J1210&lt;=0.4),0.4,IF(AND(J1210&gt;0.4,J1210&lt;=0.6),0.6,IF(AND(J1210&gt;0.6,J1210&lt;=0.8),0.8,IF(AND(J1210&gt;0.8,J1210&lt;=1),1))))),REFERENCIAS!$C:$D,2,0)*VLOOKUP($J$2,PONDERADORES!A:P,IF(AND(INFORMACION!$T1210='REFERENCIAS RIESGO'!$C$36,INFORMACION!$F1210=REFERENCIAS!$C$24),16,IF(INFORMACION!$T1210='REFERENCIAS RIESGO'!$C$36,13,IF(INFORMACION!$F1210=REFERENCIAS!$C$24,10,7))),0)</f>
        <v>#REF!</v>
      </c>
      <c r="Y1210" s="68">
        <f>+VLOOKUP(M1210,REFERENCIAS!$C:$D,2,0)*VLOOKUP($M$2,PONDERADORES!$A$7:$G$9,7,0)+VLOOKUP(N1210,REFERENCIAS!$C:$D,2,0)*VLOOKUP($N$2,PONDERADORES!$A$7:$G$9,7,0)+VLOOKUP(O1210,REFERENCIAS!$C:$D,2,0)*VLOOKUP($O$2,PONDERADORES!$A$7:$G$9,7,0)</f>
        <v>0.2</v>
      </c>
      <c r="Z1210" s="2">
        <f>+VLOOKUP(IF(R1210&lt;0.1,0,IF(AND(R1210&gt;=0.1,R1210&lt;0.2),0.1,IF(AND(R1210&gt;=0.2,R1210&lt;0.3),0.2,IF(R1210&gt;0.3,0.3,)))),REFERENCIAS!$C:$D,2,0)*VLOOKUP($R$2,PONDERADORES!$A$11:$G$11,7,0)</f>
        <v>15</v>
      </c>
      <c r="AA1210" s="92"/>
      <c r="AB1210" s="95" t="e">
        <f t="shared" ca="1" si="71"/>
        <v>#REF!</v>
      </c>
      <c r="AC1210" s="23" t="e">
        <f ca="1">IF(AB1210&gt;REFERENCIAS!$C$62,REFERENCIAS!$B$62,IF(AND(AB1210&gt;=REFERENCIAS!$C$63,AB1210&lt;REFERENCIAS!$D$63),REFERENCIAS!$B$63,IF(AND(AB1210&gt;REFERENCIAS!$C$64,AB1210&lt;=REFERENCIAS!$D$64),REFERENCIAS!$B$64,IF(AND(AB1210&gt;=REFERENCIAS!$C$65,AB1210&lt;REFERENCIAS!$D$65),REFERENCIAS!$B$65, "Revisar"))))</f>
        <v>#REF!</v>
      </c>
      <c r="AD1210" s="94" t="e">
        <f ca="1">VLOOKUP(AC1210,REFERENCIAS!$B$62:$G$65,4,FALSE)</f>
        <v>#REF!</v>
      </c>
    </row>
    <row r="1211" spans="1:30" ht="17.25" x14ac:dyDescent="0.25">
      <c r="A1211" s="74"/>
      <c r="B1211" s="19"/>
      <c r="C1211" s="19"/>
      <c r="D1211" s="50"/>
      <c r="E1211" s="73"/>
      <c r="F1211" s="74"/>
      <c r="G1211" s="9"/>
      <c r="H1211" s="48"/>
      <c r="I1211" s="49">
        <f t="shared" ca="1" si="69"/>
        <v>2022</v>
      </c>
      <c r="J1211" s="22">
        <f t="shared" ca="1" si="68"/>
        <v>1</v>
      </c>
      <c r="K1211" s="19"/>
      <c r="L1211" s="73"/>
      <c r="M1211" s="74"/>
      <c r="N1211" s="19"/>
      <c r="O1211" s="73"/>
      <c r="P1211" s="82">
        <v>1</v>
      </c>
      <c r="Q1211" s="24">
        <v>1</v>
      </c>
      <c r="R1211" s="81">
        <f t="shared" si="70"/>
        <v>1</v>
      </c>
      <c r="S1211" s="87"/>
      <c r="T1211" s="19"/>
      <c r="U1211" s="25"/>
      <c r="V1211" s="25"/>
      <c r="W1211" s="81"/>
      <c r="X1211" s="91" t="e">
        <f ca="1">+VLOOKUP(#REF!,REFERENCIAS!$C:$D,2,0)*VLOOKUP(#REF!,PONDERADORES!A:P,IF(AND(INFORMACION!$T1211='REFERENCIAS RIESGO'!$C$36,INFORMACION!$F1211=REFERENCIAS!$C$24),16,IF(INFORMACION!$T1211='REFERENCIAS RIESGO'!$C$36,13,IF(INFORMACION!$F1211=REFERENCIAS!$C$24,10,7))),0)+VLOOKUP(K1211,REFERENCIAS!$C:$D,2,0)*VLOOKUP($K$2,PONDERADORES!A:P,IF(AND(INFORMACION!$T1211='REFERENCIAS RIESGO'!$C$36,INFORMACION!$F1211=REFERENCIAS!$C$24),16,IF(INFORMACION!$T1211='REFERENCIAS RIESGO'!$C$36,13,IF(INFORMACION!$F1211=REFERENCIAS!$C$24,10,7))),0)+VLOOKUP(L1211,REFERENCIAS!$C:$D,2,0)*VLOOKUP($L$2,PONDERADORES!A:P,IF(AND(INFORMACION!$T1211='REFERENCIAS RIESGO'!$C$36,INFORMACION!$F1211=REFERENCIAS!$C$24),16,IF(INFORMACION!$T1211='REFERENCIAS RIESGO'!$C$36,13,IF(INFORMACION!$F1211=REFERENCIAS!$C$24,10,7))),0)+VLOOKUP(F1211,REFERENCIAS!$C:$D,2,0)*VLOOKUP($F$2,PONDERADORES!A:P,IF(AND(INFORMACION!$T1211='REFERENCIAS RIESGO'!$C$36,INFORMACION!$F1211=REFERENCIAS!$C$24),16,IF(INFORMACION!$T1211='REFERENCIAS RIESGO'!$C$36,13,IF(INFORMACION!$F1211=REFERENCIAS!$C$24,10,7))),0)+VLOOKUP(T1211,REFERENCIAS!$C:$D,2,0)*VLOOKUP($T$2,PONDERADORES!A:P,IF(AND(INFORMACION!$T1211='REFERENCIAS RIESGO'!$C$36,INFORMACION!$F1211=REFERENCIAS!$C$24),16,IF(INFORMACION!$T1211='REFERENCIAS RIESGO'!$C$36,13,IF(INFORMACION!$F1211=REFERENCIAS!$C$24,10,7))),0)+VLOOKUP(IF(J1211&lt;=0.2,0.2,IF(AND(J1211&gt;0.2,J1211&lt;=0.4),0.4,IF(AND(J1211&gt;0.4,J1211&lt;=0.6),0.6,IF(AND(J1211&gt;0.6,J1211&lt;=0.8),0.8,IF(AND(J1211&gt;0.8,J1211&lt;=1),1))))),REFERENCIAS!$C:$D,2,0)*VLOOKUP($J$2,PONDERADORES!A:P,IF(AND(INFORMACION!$T1211='REFERENCIAS RIESGO'!$C$36,INFORMACION!$F1211=REFERENCIAS!$C$24),16,IF(INFORMACION!$T1211='REFERENCIAS RIESGO'!$C$36,13,IF(INFORMACION!$F1211=REFERENCIAS!$C$24,10,7))),0)</f>
        <v>#REF!</v>
      </c>
      <c r="Y1211" s="68">
        <f>+VLOOKUP(M1211,REFERENCIAS!$C:$D,2,0)*VLOOKUP($M$2,PONDERADORES!$A$7:$G$9,7,0)+VLOOKUP(N1211,REFERENCIAS!$C:$D,2,0)*VLOOKUP($N$2,PONDERADORES!$A$7:$G$9,7,0)+VLOOKUP(O1211,REFERENCIAS!$C:$D,2,0)*VLOOKUP($O$2,PONDERADORES!$A$7:$G$9,7,0)</f>
        <v>0.2</v>
      </c>
      <c r="Z1211" s="2">
        <f>+VLOOKUP(IF(R1211&lt;0.1,0,IF(AND(R1211&gt;=0.1,R1211&lt;0.2),0.1,IF(AND(R1211&gt;=0.2,R1211&lt;0.3),0.2,IF(R1211&gt;0.3,0.3,)))),REFERENCIAS!$C:$D,2,0)*VLOOKUP($R$2,PONDERADORES!$A$11:$G$11,7,0)</f>
        <v>15</v>
      </c>
      <c r="AA1211" s="92"/>
      <c r="AB1211" s="95" t="e">
        <f t="shared" ca="1" si="71"/>
        <v>#REF!</v>
      </c>
      <c r="AC1211" s="23" t="e">
        <f ca="1">IF(AB1211&gt;REFERENCIAS!$C$62,REFERENCIAS!$B$62,IF(AND(AB1211&gt;=REFERENCIAS!$C$63,AB1211&lt;REFERENCIAS!$D$63),REFERENCIAS!$B$63,IF(AND(AB1211&gt;REFERENCIAS!$C$64,AB1211&lt;=REFERENCIAS!$D$64),REFERENCIAS!$B$64,IF(AND(AB1211&gt;=REFERENCIAS!$C$65,AB1211&lt;REFERENCIAS!$D$65),REFERENCIAS!$B$65, "Revisar"))))</f>
        <v>#REF!</v>
      </c>
      <c r="AD1211" s="94" t="e">
        <f ca="1">VLOOKUP(AC1211,REFERENCIAS!$B$62:$G$65,4,FALSE)</f>
        <v>#REF!</v>
      </c>
    </row>
    <row r="1212" spans="1:30" ht="17.25" x14ac:dyDescent="0.25">
      <c r="A1212" s="74"/>
      <c r="B1212" s="19"/>
      <c r="C1212" s="19"/>
      <c r="D1212" s="50"/>
      <c r="E1212" s="73"/>
      <c r="F1212" s="74"/>
      <c r="G1212" s="9"/>
      <c r="H1212" s="48"/>
      <c r="I1212" s="49">
        <f t="shared" ca="1" si="69"/>
        <v>2022</v>
      </c>
      <c r="J1212" s="22">
        <f t="shared" ca="1" si="68"/>
        <v>1</v>
      </c>
      <c r="K1212" s="19"/>
      <c r="L1212" s="73"/>
      <c r="M1212" s="74"/>
      <c r="N1212" s="19"/>
      <c r="O1212" s="73"/>
      <c r="P1212" s="82">
        <v>1</v>
      </c>
      <c r="Q1212" s="24">
        <v>1</v>
      </c>
      <c r="R1212" s="81">
        <f t="shared" si="70"/>
        <v>1</v>
      </c>
      <c r="S1212" s="87"/>
      <c r="T1212" s="19"/>
      <c r="U1212" s="25"/>
      <c r="V1212" s="25"/>
      <c r="W1212" s="81"/>
      <c r="X1212" s="91" t="e">
        <f ca="1">+VLOOKUP(#REF!,REFERENCIAS!$C:$D,2,0)*VLOOKUP(#REF!,PONDERADORES!A:P,IF(AND(INFORMACION!$T1212='REFERENCIAS RIESGO'!$C$36,INFORMACION!$F1212=REFERENCIAS!$C$24),16,IF(INFORMACION!$T1212='REFERENCIAS RIESGO'!$C$36,13,IF(INFORMACION!$F1212=REFERENCIAS!$C$24,10,7))),0)+VLOOKUP(K1212,REFERENCIAS!$C:$D,2,0)*VLOOKUP($K$2,PONDERADORES!A:P,IF(AND(INFORMACION!$T1212='REFERENCIAS RIESGO'!$C$36,INFORMACION!$F1212=REFERENCIAS!$C$24),16,IF(INFORMACION!$T1212='REFERENCIAS RIESGO'!$C$36,13,IF(INFORMACION!$F1212=REFERENCIAS!$C$24,10,7))),0)+VLOOKUP(L1212,REFERENCIAS!$C:$D,2,0)*VLOOKUP($L$2,PONDERADORES!A:P,IF(AND(INFORMACION!$T1212='REFERENCIAS RIESGO'!$C$36,INFORMACION!$F1212=REFERENCIAS!$C$24),16,IF(INFORMACION!$T1212='REFERENCIAS RIESGO'!$C$36,13,IF(INFORMACION!$F1212=REFERENCIAS!$C$24,10,7))),0)+VLOOKUP(F1212,REFERENCIAS!$C:$D,2,0)*VLOOKUP($F$2,PONDERADORES!A:P,IF(AND(INFORMACION!$T1212='REFERENCIAS RIESGO'!$C$36,INFORMACION!$F1212=REFERENCIAS!$C$24),16,IF(INFORMACION!$T1212='REFERENCIAS RIESGO'!$C$36,13,IF(INFORMACION!$F1212=REFERENCIAS!$C$24,10,7))),0)+VLOOKUP(T1212,REFERENCIAS!$C:$D,2,0)*VLOOKUP($T$2,PONDERADORES!A:P,IF(AND(INFORMACION!$T1212='REFERENCIAS RIESGO'!$C$36,INFORMACION!$F1212=REFERENCIAS!$C$24),16,IF(INFORMACION!$T1212='REFERENCIAS RIESGO'!$C$36,13,IF(INFORMACION!$F1212=REFERENCIAS!$C$24,10,7))),0)+VLOOKUP(IF(J1212&lt;=0.2,0.2,IF(AND(J1212&gt;0.2,J1212&lt;=0.4),0.4,IF(AND(J1212&gt;0.4,J1212&lt;=0.6),0.6,IF(AND(J1212&gt;0.6,J1212&lt;=0.8),0.8,IF(AND(J1212&gt;0.8,J1212&lt;=1),1))))),REFERENCIAS!$C:$D,2,0)*VLOOKUP($J$2,PONDERADORES!A:P,IF(AND(INFORMACION!$T1212='REFERENCIAS RIESGO'!$C$36,INFORMACION!$F1212=REFERENCIAS!$C$24),16,IF(INFORMACION!$T1212='REFERENCIAS RIESGO'!$C$36,13,IF(INFORMACION!$F1212=REFERENCIAS!$C$24,10,7))),0)</f>
        <v>#REF!</v>
      </c>
      <c r="Y1212" s="68">
        <f>+VLOOKUP(M1212,REFERENCIAS!$C:$D,2,0)*VLOOKUP($M$2,PONDERADORES!$A$7:$G$9,7,0)+VLOOKUP(N1212,REFERENCIAS!$C:$D,2,0)*VLOOKUP($N$2,PONDERADORES!$A$7:$G$9,7,0)+VLOOKUP(O1212,REFERENCIAS!$C:$D,2,0)*VLOOKUP($O$2,PONDERADORES!$A$7:$G$9,7,0)</f>
        <v>0.2</v>
      </c>
      <c r="Z1212" s="2">
        <f>+VLOOKUP(IF(R1212&lt;0.1,0,IF(AND(R1212&gt;=0.1,R1212&lt;0.2),0.1,IF(AND(R1212&gt;=0.2,R1212&lt;0.3),0.2,IF(R1212&gt;0.3,0.3,)))),REFERENCIAS!$C:$D,2,0)*VLOOKUP($R$2,PONDERADORES!$A$11:$G$11,7,0)</f>
        <v>15</v>
      </c>
      <c r="AA1212" s="92"/>
      <c r="AB1212" s="95" t="e">
        <f t="shared" ca="1" si="71"/>
        <v>#REF!</v>
      </c>
      <c r="AC1212" s="23" t="e">
        <f ca="1">IF(AB1212&gt;REFERENCIAS!$C$62,REFERENCIAS!$B$62,IF(AND(AB1212&gt;=REFERENCIAS!$C$63,AB1212&lt;REFERENCIAS!$D$63),REFERENCIAS!$B$63,IF(AND(AB1212&gt;REFERENCIAS!$C$64,AB1212&lt;=REFERENCIAS!$D$64),REFERENCIAS!$B$64,IF(AND(AB1212&gt;=REFERENCIAS!$C$65,AB1212&lt;REFERENCIAS!$D$65),REFERENCIAS!$B$65, "Revisar"))))</f>
        <v>#REF!</v>
      </c>
      <c r="AD1212" s="94" t="e">
        <f ca="1">VLOOKUP(AC1212,REFERENCIAS!$B$62:$G$65,4,FALSE)</f>
        <v>#REF!</v>
      </c>
    </row>
    <row r="1213" spans="1:30" ht="17.25" x14ac:dyDescent="0.25">
      <c r="A1213" s="74"/>
      <c r="B1213" s="19"/>
      <c r="C1213" s="19"/>
      <c r="D1213" s="50"/>
      <c r="E1213" s="73"/>
      <c r="F1213" s="74"/>
      <c r="G1213" s="9"/>
      <c r="H1213" s="48"/>
      <c r="I1213" s="49">
        <f t="shared" ca="1" si="69"/>
        <v>2022</v>
      </c>
      <c r="J1213" s="22">
        <f t="shared" ca="1" si="68"/>
        <v>1</v>
      </c>
      <c r="K1213" s="19"/>
      <c r="L1213" s="73"/>
      <c r="M1213" s="74"/>
      <c r="N1213" s="19"/>
      <c r="O1213" s="73"/>
      <c r="P1213" s="82">
        <v>1</v>
      </c>
      <c r="Q1213" s="24">
        <v>1</v>
      </c>
      <c r="R1213" s="81">
        <f t="shared" si="70"/>
        <v>1</v>
      </c>
      <c r="S1213" s="87"/>
      <c r="T1213" s="19"/>
      <c r="U1213" s="25"/>
      <c r="V1213" s="25"/>
      <c r="W1213" s="81"/>
      <c r="X1213" s="91" t="e">
        <f ca="1">+VLOOKUP(#REF!,REFERENCIAS!$C:$D,2,0)*VLOOKUP(#REF!,PONDERADORES!A:P,IF(AND(INFORMACION!$T1213='REFERENCIAS RIESGO'!$C$36,INFORMACION!$F1213=REFERENCIAS!$C$24),16,IF(INFORMACION!$T1213='REFERENCIAS RIESGO'!$C$36,13,IF(INFORMACION!$F1213=REFERENCIAS!$C$24,10,7))),0)+VLOOKUP(K1213,REFERENCIAS!$C:$D,2,0)*VLOOKUP($K$2,PONDERADORES!A:P,IF(AND(INFORMACION!$T1213='REFERENCIAS RIESGO'!$C$36,INFORMACION!$F1213=REFERENCIAS!$C$24),16,IF(INFORMACION!$T1213='REFERENCIAS RIESGO'!$C$36,13,IF(INFORMACION!$F1213=REFERENCIAS!$C$24,10,7))),0)+VLOOKUP(L1213,REFERENCIAS!$C:$D,2,0)*VLOOKUP($L$2,PONDERADORES!A:P,IF(AND(INFORMACION!$T1213='REFERENCIAS RIESGO'!$C$36,INFORMACION!$F1213=REFERENCIAS!$C$24),16,IF(INFORMACION!$T1213='REFERENCIAS RIESGO'!$C$36,13,IF(INFORMACION!$F1213=REFERENCIAS!$C$24,10,7))),0)+VLOOKUP(F1213,REFERENCIAS!$C:$D,2,0)*VLOOKUP($F$2,PONDERADORES!A:P,IF(AND(INFORMACION!$T1213='REFERENCIAS RIESGO'!$C$36,INFORMACION!$F1213=REFERENCIAS!$C$24),16,IF(INFORMACION!$T1213='REFERENCIAS RIESGO'!$C$36,13,IF(INFORMACION!$F1213=REFERENCIAS!$C$24,10,7))),0)+VLOOKUP(T1213,REFERENCIAS!$C:$D,2,0)*VLOOKUP($T$2,PONDERADORES!A:P,IF(AND(INFORMACION!$T1213='REFERENCIAS RIESGO'!$C$36,INFORMACION!$F1213=REFERENCIAS!$C$24),16,IF(INFORMACION!$T1213='REFERENCIAS RIESGO'!$C$36,13,IF(INFORMACION!$F1213=REFERENCIAS!$C$24,10,7))),0)+VLOOKUP(IF(J1213&lt;=0.2,0.2,IF(AND(J1213&gt;0.2,J1213&lt;=0.4),0.4,IF(AND(J1213&gt;0.4,J1213&lt;=0.6),0.6,IF(AND(J1213&gt;0.6,J1213&lt;=0.8),0.8,IF(AND(J1213&gt;0.8,J1213&lt;=1),1))))),REFERENCIAS!$C:$D,2,0)*VLOOKUP($J$2,PONDERADORES!A:P,IF(AND(INFORMACION!$T1213='REFERENCIAS RIESGO'!$C$36,INFORMACION!$F1213=REFERENCIAS!$C$24),16,IF(INFORMACION!$T1213='REFERENCIAS RIESGO'!$C$36,13,IF(INFORMACION!$F1213=REFERENCIAS!$C$24,10,7))),0)</f>
        <v>#REF!</v>
      </c>
      <c r="Y1213" s="68">
        <f>+VLOOKUP(M1213,REFERENCIAS!$C:$D,2,0)*VLOOKUP($M$2,PONDERADORES!$A$7:$G$9,7,0)+VLOOKUP(N1213,REFERENCIAS!$C:$D,2,0)*VLOOKUP($N$2,PONDERADORES!$A$7:$G$9,7,0)+VLOOKUP(O1213,REFERENCIAS!$C:$D,2,0)*VLOOKUP($O$2,PONDERADORES!$A$7:$G$9,7,0)</f>
        <v>0.2</v>
      </c>
      <c r="Z1213" s="2">
        <f>+VLOOKUP(IF(R1213&lt;0.1,0,IF(AND(R1213&gt;=0.1,R1213&lt;0.2),0.1,IF(AND(R1213&gt;=0.2,R1213&lt;0.3),0.2,IF(R1213&gt;0.3,0.3,)))),REFERENCIAS!$C:$D,2,0)*VLOOKUP($R$2,PONDERADORES!$A$11:$G$11,7,0)</f>
        <v>15</v>
      </c>
      <c r="AA1213" s="92"/>
      <c r="AB1213" s="95" t="e">
        <f t="shared" ca="1" si="71"/>
        <v>#REF!</v>
      </c>
      <c r="AC1213" s="23" t="e">
        <f ca="1">IF(AB1213&gt;REFERENCIAS!$C$62,REFERENCIAS!$B$62,IF(AND(AB1213&gt;=REFERENCIAS!$C$63,AB1213&lt;REFERENCIAS!$D$63),REFERENCIAS!$B$63,IF(AND(AB1213&gt;REFERENCIAS!$C$64,AB1213&lt;=REFERENCIAS!$D$64),REFERENCIAS!$B$64,IF(AND(AB1213&gt;=REFERENCIAS!$C$65,AB1213&lt;REFERENCIAS!$D$65),REFERENCIAS!$B$65, "Revisar"))))</f>
        <v>#REF!</v>
      </c>
      <c r="AD1213" s="94" t="e">
        <f ca="1">VLOOKUP(AC1213,REFERENCIAS!$B$62:$G$65,4,FALSE)</f>
        <v>#REF!</v>
      </c>
    </row>
    <row r="1214" spans="1:30" ht="17.25" x14ac:dyDescent="0.25">
      <c r="A1214" s="74"/>
      <c r="B1214" s="19"/>
      <c r="C1214" s="19"/>
      <c r="D1214" s="50"/>
      <c r="E1214" s="73"/>
      <c r="F1214" s="74"/>
      <c r="G1214" s="9"/>
      <c r="H1214" s="48"/>
      <c r="I1214" s="49">
        <f t="shared" ca="1" si="69"/>
        <v>2022</v>
      </c>
      <c r="J1214" s="22">
        <f t="shared" ca="1" si="68"/>
        <v>1</v>
      </c>
      <c r="K1214" s="19"/>
      <c r="L1214" s="73"/>
      <c r="M1214" s="74"/>
      <c r="N1214" s="19"/>
      <c r="O1214" s="73"/>
      <c r="P1214" s="82">
        <v>1</v>
      </c>
      <c r="Q1214" s="24">
        <v>1</v>
      </c>
      <c r="R1214" s="81">
        <f t="shared" si="70"/>
        <v>1</v>
      </c>
      <c r="S1214" s="87"/>
      <c r="T1214" s="19"/>
      <c r="U1214" s="25"/>
      <c r="V1214" s="25"/>
      <c r="W1214" s="81"/>
      <c r="X1214" s="91" t="e">
        <f ca="1">+VLOOKUP(#REF!,REFERENCIAS!$C:$D,2,0)*VLOOKUP(#REF!,PONDERADORES!A:P,IF(AND(INFORMACION!$T1214='REFERENCIAS RIESGO'!$C$36,INFORMACION!$F1214=REFERENCIAS!$C$24),16,IF(INFORMACION!$T1214='REFERENCIAS RIESGO'!$C$36,13,IF(INFORMACION!$F1214=REFERENCIAS!$C$24,10,7))),0)+VLOOKUP(K1214,REFERENCIAS!$C:$D,2,0)*VLOOKUP($K$2,PONDERADORES!A:P,IF(AND(INFORMACION!$T1214='REFERENCIAS RIESGO'!$C$36,INFORMACION!$F1214=REFERENCIAS!$C$24),16,IF(INFORMACION!$T1214='REFERENCIAS RIESGO'!$C$36,13,IF(INFORMACION!$F1214=REFERENCIAS!$C$24,10,7))),0)+VLOOKUP(L1214,REFERENCIAS!$C:$D,2,0)*VLOOKUP($L$2,PONDERADORES!A:P,IF(AND(INFORMACION!$T1214='REFERENCIAS RIESGO'!$C$36,INFORMACION!$F1214=REFERENCIAS!$C$24),16,IF(INFORMACION!$T1214='REFERENCIAS RIESGO'!$C$36,13,IF(INFORMACION!$F1214=REFERENCIAS!$C$24,10,7))),0)+VLOOKUP(F1214,REFERENCIAS!$C:$D,2,0)*VLOOKUP($F$2,PONDERADORES!A:P,IF(AND(INFORMACION!$T1214='REFERENCIAS RIESGO'!$C$36,INFORMACION!$F1214=REFERENCIAS!$C$24),16,IF(INFORMACION!$T1214='REFERENCIAS RIESGO'!$C$36,13,IF(INFORMACION!$F1214=REFERENCIAS!$C$24,10,7))),0)+VLOOKUP(T1214,REFERENCIAS!$C:$D,2,0)*VLOOKUP($T$2,PONDERADORES!A:P,IF(AND(INFORMACION!$T1214='REFERENCIAS RIESGO'!$C$36,INFORMACION!$F1214=REFERENCIAS!$C$24),16,IF(INFORMACION!$T1214='REFERENCIAS RIESGO'!$C$36,13,IF(INFORMACION!$F1214=REFERENCIAS!$C$24,10,7))),0)+VLOOKUP(IF(J1214&lt;=0.2,0.2,IF(AND(J1214&gt;0.2,J1214&lt;=0.4),0.4,IF(AND(J1214&gt;0.4,J1214&lt;=0.6),0.6,IF(AND(J1214&gt;0.6,J1214&lt;=0.8),0.8,IF(AND(J1214&gt;0.8,J1214&lt;=1),1))))),REFERENCIAS!$C:$D,2,0)*VLOOKUP($J$2,PONDERADORES!A:P,IF(AND(INFORMACION!$T1214='REFERENCIAS RIESGO'!$C$36,INFORMACION!$F1214=REFERENCIAS!$C$24),16,IF(INFORMACION!$T1214='REFERENCIAS RIESGO'!$C$36,13,IF(INFORMACION!$F1214=REFERENCIAS!$C$24,10,7))),0)</f>
        <v>#REF!</v>
      </c>
      <c r="Y1214" s="68">
        <f>+VLOOKUP(M1214,REFERENCIAS!$C:$D,2,0)*VLOOKUP($M$2,PONDERADORES!$A$7:$G$9,7,0)+VLOOKUP(N1214,REFERENCIAS!$C:$D,2,0)*VLOOKUP($N$2,PONDERADORES!$A$7:$G$9,7,0)+VLOOKUP(O1214,REFERENCIAS!$C:$D,2,0)*VLOOKUP($O$2,PONDERADORES!$A$7:$G$9,7,0)</f>
        <v>0.2</v>
      </c>
      <c r="Z1214" s="2">
        <f>+VLOOKUP(IF(R1214&lt;0.1,0,IF(AND(R1214&gt;=0.1,R1214&lt;0.2),0.1,IF(AND(R1214&gt;=0.2,R1214&lt;0.3),0.2,IF(R1214&gt;0.3,0.3,)))),REFERENCIAS!$C:$D,2,0)*VLOOKUP($R$2,PONDERADORES!$A$11:$G$11,7,0)</f>
        <v>15</v>
      </c>
      <c r="AA1214" s="92"/>
      <c r="AB1214" s="95" t="e">
        <f t="shared" ca="1" si="71"/>
        <v>#REF!</v>
      </c>
      <c r="AC1214" s="23" t="e">
        <f ca="1">IF(AB1214&gt;REFERENCIAS!$C$62,REFERENCIAS!$B$62,IF(AND(AB1214&gt;=REFERENCIAS!$C$63,AB1214&lt;REFERENCIAS!$D$63),REFERENCIAS!$B$63,IF(AND(AB1214&gt;REFERENCIAS!$C$64,AB1214&lt;=REFERENCIAS!$D$64),REFERENCIAS!$B$64,IF(AND(AB1214&gt;=REFERENCIAS!$C$65,AB1214&lt;REFERENCIAS!$D$65),REFERENCIAS!$B$65, "Revisar"))))</f>
        <v>#REF!</v>
      </c>
      <c r="AD1214" s="94" t="e">
        <f ca="1">VLOOKUP(AC1214,REFERENCIAS!$B$62:$G$65,4,FALSE)</f>
        <v>#REF!</v>
      </c>
    </row>
    <row r="1215" spans="1:30" ht="17.25" x14ac:dyDescent="0.25">
      <c r="A1215" s="74"/>
      <c r="B1215" s="19"/>
      <c r="C1215" s="19"/>
      <c r="D1215" s="50"/>
      <c r="E1215" s="73"/>
      <c r="F1215" s="74"/>
      <c r="G1215" s="9"/>
      <c r="H1215" s="48"/>
      <c r="I1215" s="49">
        <f t="shared" ca="1" si="69"/>
        <v>2022</v>
      </c>
      <c r="J1215" s="22">
        <f t="shared" ca="1" si="68"/>
        <v>1</v>
      </c>
      <c r="K1215" s="19"/>
      <c r="L1215" s="73"/>
      <c r="M1215" s="74"/>
      <c r="N1215" s="19"/>
      <c r="O1215" s="73"/>
      <c r="P1215" s="82">
        <v>1</v>
      </c>
      <c r="Q1215" s="24">
        <v>1</v>
      </c>
      <c r="R1215" s="81">
        <f t="shared" si="70"/>
        <v>1</v>
      </c>
      <c r="S1215" s="87"/>
      <c r="T1215" s="19"/>
      <c r="U1215" s="25"/>
      <c r="V1215" s="25"/>
      <c r="W1215" s="81"/>
      <c r="X1215" s="91" t="e">
        <f ca="1">+VLOOKUP(#REF!,REFERENCIAS!$C:$D,2,0)*VLOOKUP(#REF!,PONDERADORES!A:P,IF(AND(INFORMACION!$T1215='REFERENCIAS RIESGO'!$C$36,INFORMACION!$F1215=REFERENCIAS!$C$24),16,IF(INFORMACION!$T1215='REFERENCIAS RIESGO'!$C$36,13,IF(INFORMACION!$F1215=REFERENCIAS!$C$24,10,7))),0)+VLOOKUP(K1215,REFERENCIAS!$C:$D,2,0)*VLOOKUP($K$2,PONDERADORES!A:P,IF(AND(INFORMACION!$T1215='REFERENCIAS RIESGO'!$C$36,INFORMACION!$F1215=REFERENCIAS!$C$24),16,IF(INFORMACION!$T1215='REFERENCIAS RIESGO'!$C$36,13,IF(INFORMACION!$F1215=REFERENCIAS!$C$24,10,7))),0)+VLOOKUP(L1215,REFERENCIAS!$C:$D,2,0)*VLOOKUP($L$2,PONDERADORES!A:P,IF(AND(INFORMACION!$T1215='REFERENCIAS RIESGO'!$C$36,INFORMACION!$F1215=REFERENCIAS!$C$24),16,IF(INFORMACION!$T1215='REFERENCIAS RIESGO'!$C$36,13,IF(INFORMACION!$F1215=REFERENCIAS!$C$24,10,7))),0)+VLOOKUP(F1215,REFERENCIAS!$C:$D,2,0)*VLOOKUP($F$2,PONDERADORES!A:P,IF(AND(INFORMACION!$T1215='REFERENCIAS RIESGO'!$C$36,INFORMACION!$F1215=REFERENCIAS!$C$24),16,IF(INFORMACION!$T1215='REFERENCIAS RIESGO'!$C$36,13,IF(INFORMACION!$F1215=REFERENCIAS!$C$24,10,7))),0)+VLOOKUP(T1215,REFERENCIAS!$C:$D,2,0)*VLOOKUP($T$2,PONDERADORES!A:P,IF(AND(INFORMACION!$T1215='REFERENCIAS RIESGO'!$C$36,INFORMACION!$F1215=REFERENCIAS!$C$24),16,IF(INFORMACION!$T1215='REFERENCIAS RIESGO'!$C$36,13,IF(INFORMACION!$F1215=REFERENCIAS!$C$24,10,7))),0)+VLOOKUP(IF(J1215&lt;=0.2,0.2,IF(AND(J1215&gt;0.2,J1215&lt;=0.4),0.4,IF(AND(J1215&gt;0.4,J1215&lt;=0.6),0.6,IF(AND(J1215&gt;0.6,J1215&lt;=0.8),0.8,IF(AND(J1215&gt;0.8,J1215&lt;=1),1))))),REFERENCIAS!$C:$D,2,0)*VLOOKUP($J$2,PONDERADORES!A:P,IF(AND(INFORMACION!$T1215='REFERENCIAS RIESGO'!$C$36,INFORMACION!$F1215=REFERENCIAS!$C$24),16,IF(INFORMACION!$T1215='REFERENCIAS RIESGO'!$C$36,13,IF(INFORMACION!$F1215=REFERENCIAS!$C$24,10,7))),0)</f>
        <v>#REF!</v>
      </c>
      <c r="Y1215" s="68">
        <f>+VLOOKUP(M1215,REFERENCIAS!$C:$D,2,0)*VLOOKUP($M$2,PONDERADORES!$A$7:$G$9,7,0)+VLOOKUP(N1215,REFERENCIAS!$C:$D,2,0)*VLOOKUP($N$2,PONDERADORES!$A$7:$G$9,7,0)+VLOOKUP(O1215,REFERENCIAS!$C:$D,2,0)*VLOOKUP($O$2,PONDERADORES!$A$7:$G$9,7,0)</f>
        <v>0.2</v>
      </c>
      <c r="Z1215" s="2">
        <f>+VLOOKUP(IF(R1215&lt;0.1,0,IF(AND(R1215&gt;=0.1,R1215&lt;0.2),0.1,IF(AND(R1215&gt;=0.2,R1215&lt;0.3),0.2,IF(R1215&gt;0.3,0.3,)))),REFERENCIAS!$C:$D,2,0)*VLOOKUP($R$2,PONDERADORES!$A$11:$G$11,7,0)</f>
        <v>15</v>
      </c>
      <c r="AA1215" s="92"/>
      <c r="AB1215" s="95" t="e">
        <f t="shared" ca="1" si="71"/>
        <v>#REF!</v>
      </c>
      <c r="AC1215" s="23" t="e">
        <f ca="1">IF(AB1215&gt;REFERENCIAS!$C$62,REFERENCIAS!$B$62,IF(AND(AB1215&gt;=REFERENCIAS!$C$63,AB1215&lt;REFERENCIAS!$D$63),REFERENCIAS!$B$63,IF(AND(AB1215&gt;REFERENCIAS!$C$64,AB1215&lt;=REFERENCIAS!$D$64),REFERENCIAS!$B$64,IF(AND(AB1215&gt;=REFERENCIAS!$C$65,AB1215&lt;REFERENCIAS!$D$65),REFERENCIAS!$B$65, "Revisar"))))</f>
        <v>#REF!</v>
      </c>
      <c r="AD1215" s="94" t="e">
        <f ca="1">VLOOKUP(AC1215,REFERENCIAS!$B$62:$G$65,4,FALSE)</f>
        <v>#REF!</v>
      </c>
    </row>
    <row r="1216" spans="1:30" ht="17.25" x14ac:dyDescent="0.25">
      <c r="A1216" s="74"/>
      <c r="B1216" s="19"/>
      <c r="C1216" s="19"/>
      <c r="D1216" s="50"/>
      <c r="E1216" s="73"/>
      <c r="F1216" s="74"/>
      <c r="G1216" s="9"/>
      <c r="H1216" s="48"/>
      <c r="I1216" s="49">
        <f t="shared" ca="1" si="69"/>
        <v>2022</v>
      </c>
      <c r="J1216" s="22">
        <f t="shared" ca="1" si="68"/>
        <v>1</v>
      </c>
      <c r="K1216" s="19"/>
      <c r="L1216" s="73"/>
      <c r="M1216" s="74"/>
      <c r="N1216" s="19"/>
      <c r="O1216" s="73"/>
      <c r="P1216" s="82">
        <v>1</v>
      </c>
      <c r="Q1216" s="24">
        <v>1</v>
      </c>
      <c r="R1216" s="81">
        <f t="shared" si="70"/>
        <v>1</v>
      </c>
      <c r="S1216" s="87"/>
      <c r="T1216" s="19"/>
      <c r="U1216" s="25"/>
      <c r="V1216" s="25"/>
      <c r="W1216" s="81"/>
      <c r="X1216" s="91" t="e">
        <f ca="1">+VLOOKUP(#REF!,REFERENCIAS!$C:$D,2,0)*VLOOKUP(#REF!,PONDERADORES!A:P,IF(AND(INFORMACION!$T1216='REFERENCIAS RIESGO'!$C$36,INFORMACION!$F1216=REFERENCIAS!$C$24),16,IF(INFORMACION!$T1216='REFERENCIAS RIESGO'!$C$36,13,IF(INFORMACION!$F1216=REFERENCIAS!$C$24,10,7))),0)+VLOOKUP(K1216,REFERENCIAS!$C:$D,2,0)*VLOOKUP($K$2,PONDERADORES!A:P,IF(AND(INFORMACION!$T1216='REFERENCIAS RIESGO'!$C$36,INFORMACION!$F1216=REFERENCIAS!$C$24),16,IF(INFORMACION!$T1216='REFERENCIAS RIESGO'!$C$36,13,IF(INFORMACION!$F1216=REFERENCIAS!$C$24,10,7))),0)+VLOOKUP(L1216,REFERENCIAS!$C:$D,2,0)*VLOOKUP($L$2,PONDERADORES!A:P,IF(AND(INFORMACION!$T1216='REFERENCIAS RIESGO'!$C$36,INFORMACION!$F1216=REFERENCIAS!$C$24),16,IF(INFORMACION!$T1216='REFERENCIAS RIESGO'!$C$36,13,IF(INFORMACION!$F1216=REFERENCIAS!$C$24,10,7))),0)+VLOOKUP(F1216,REFERENCIAS!$C:$D,2,0)*VLOOKUP($F$2,PONDERADORES!A:P,IF(AND(INFORMACION!$T1216='REFERENCIAS RIESGO'!$C$36,INFORMACION!$F1216=REFERENCIAS!$C$24),16,IF(INFORMACION!$T1216='REFERENCIAS RIESGO'!$C$36,13,IF(INFORMACION!$F1216=REFERENCIAS!$C$24,10,7))),0)+VLOOKUP(T1216,REFERENCIAS!$C:$D,2,0)*VLOOKUP($T$2,PONDERADORES!A:P,IF(AND(INFORMACION!$T1216='REFERENCIAS RIESGO'!$C$36,INFORMACION!$F1216=REFERENCIAS!$C$24),16,IF(INFORMACION!$T1216='REFERENCIAS RIESGO'!$C$36,13,IF(INFORMACION!$F1216=REFERENCIAS!$C$24,10,7))),0)+VLOOKUP(IF(J1216&lt;=0.2,0.2,IF(AND(J1216&gt;0.2,J1216&lt;=0.4),0.4,IF(AND(J1216&gt;0.4,J1216&lt;=0.6),0.6,IF(AND(J1216&gt;0.6,J1216&lt;=0.8),0.8,IF(AND(J1216&gt;0.8,J1216&lt;=1),1))))),REFERENCIAS!$C:$D,2,0)*VLOOKUP($J$2,PONDERADORES!A:P,IF(AND(INFORMACION!$T1216='REFERENCIAS RIESGO'!$C$36,INFORMACION!$F1216=REFERENCIAS!$C$24),16,IF(INFORMACION!$T1216='REFERENCIAS RIESGO'!$C$36,13,IF(INFORMACION!$F1216=REFERENCIAS!$C$24,10,7))),0)</f>
        <v>#REF!</v>
      </c>
      <c r="Y1216" s="68">
        <f>+VLOOKUP(M1216,REFERENCIAS!$C:$D,2,0)*VLOOKUP($M$2,PONDERADORES!$A$7:$G$9,7,0)+VLOOKUP(N1216,REFERENCIAS!$C:$D,2,0)*VLOOKUP($N$2,PONDERADORES!$A$7:$G$9,7,0)+VLOOKUP(O1216,REFERENCIAS!$C:$D,2,0)*VLOOKUP($O$2,PONDERADORES!$A$7:$G$9,7,0)</f>
        <v>0.2</v>
      </c>
      <c r="Z1216" s="2">
        <f>+VLOOKUP(IF(R1216&lt;0.1,0,IF(AND(R1216&gt;=0.1,R1216&lt;0.2),0.1,IF(AND(R1216&gt;=0.2,R1216&lt;0.3),0.2,IF(R1216&gt;0.3,0.3,)))),REFERENCIAS!$C:$D,2,0)*VLOOKUP($R$2,PONDERADORES!$A$11:$G$11,7,0)</f>
        <v>15</v>
      </c>
      <c r="AA1216" s="92"/>
      <c r="AB1216" s="95" t="e">
        <f t="shared" ca="1" si="71"/>
        <v>#REF!</v>
      </c>
      <c r="AC1216" s="23" t="e">
        <f ca="1">IF(AB1216&gt;REFERENCIAS!$C$62,REFERENCIAS!$B$62,IF(AND(AB1216&gt;=REFERENCIAS!$C$63,AB1216&lt;REFERENCIAS!$D$63),REFERENCIAS!$B$63,IF(AND(AB1216&gt;REFERENCIAS!$C$64,AB1216&lt;=REFERENCIAS!$D$64),REFERENCIAS!$B$64,IF(AND(AB1216&gt;=REFERENCIAS!$C$65,AB1216&lt;REFERENCIAS!$D$65),REFERENCIAS!$B$65, "Revisar"))))</f>
        <v>#REF!</v>
      </c>
      <c r="AD1216" s="94" t="e">
        <f ca="1">VLOOKUP(AC1216,REFERENCIAS!$B$62:$G$65,4,FALSE)</f>
        <v>#REF!</v>
      </c>
    </row>
    <row r="1217" spans="1:30" ht="17.25" x14ac:dyDescent="0.25">
      <c r="A1217" s="74"/>
      <c r="B1217" s="19"/>
      <c r="C1217" s="19"/>
      <c r="D1217" s="50"/>
      <c r="E1217" s="73"/>
      <c r="F1217" s="74"/>
      <c r="G1217" s="9"/>
      <c r="H1217" s="48"/>
      <c r="I1217" s="49">
        <f t="shared" ca="1" si="69"/>
        <v>2022</v>
      </c>
      <c r="J1217" s="22">
        <f t="shared" ca="1" si="68"/>
        <v>1</v>
      </c>
      <c r="K1217" s="19"/>
      <c r="L1217" s="73"/>
      <c r="M1217" s="74"/>
      <c r="N1217" s="19"/>
      <c r="O1217" s="73"/>
      <c r="P1217" s="82">
        <v>1</v>
      </c>
      <c r="Q1217" s="24">
        <v>1</v>
      </c>
      <c r="R1217" s="81">
        <f t="shared" si="70"/>
        <v>1</v>
      </c>
      <c r="S1217" s="87"/>
      <c r="T1217" s="19"/>
      <c r="U1217" s="25"/>
      <c r="V1217" s="25"/>
      <c r="W1217" s="81"/>
      <c r="X1217" s="91" t="e">
        <f ca="1">+VLOOKUP(#REF!,REFERENCIAS!$C:$D,2,0)*VLOOKUP(#REF!,PONDERADORES!A:P,IF(AND(INFORMACION!$T1217='REFERENCIAS RIESGO'!$C$36,INFORMACION!$F1217=REFERENCIAS!$C$24),16,IF(INFORMACION!$T1217='REFERENCIAS RIESGO'!$C$36,13,IF(INFORMACION!$F1217=REFERENCIAS!$C$24,10,7))),0)+VLOOKUP(K1217,REFERENCIAS!$C:$D,2,0)*VLOOKUP($K$2,PONDERADORES!A:P,IF(AND(INFORMACION!$T1217='REFERENCIAS RIESGO'!$C$36,INFORMACION!$F1217=REFERENCIAS!$C$24),16,IF(INFORMACION!$T1217='REFERENCIAS RIESGO'!$C$36,13,IF(INFORMACION!$F1217=REFERENCIAS!$C$24,10,7))),0)+VLOOKUP(L1217,REFERENCIAS!$C:$D,2,0)*VLOOKUP($L$2,PONDERADORES!A:P,IF(AND(INFORMACION!$T1217='REFERENCIAS RIESGO'!$C$36,INFORMACION!$F1217=REFERENCIAS!$C$24),16,IF(INFORMACION!$T1217='REFERENCIAS RIESGO'!$C$36,13,IF(INFORMACION!$F1217=REFERENCIAS!$C$24,10,7))),0)+VLOOKUP(F1217,REFERENCIAS!$C:$D,2,0)*VLOOKUP($F$2,PONDERADORES!A:P,IF(AND(INFORMACION!$T1217='REFERENCIAS RIESGO'!$C$36,INFORMACION!$F1217=REFERENCIAS!$C$24),16,IF(INFORMACION!$T1217='REFERENCIAS RIESGO'!$C$36,13,IF(INFORMACION!$F1217=REFERENCIAS!$C$24,10,7))),0)+VLOOKUP(T1217,REFERENCIAS!$C:$D,2,0)*VLOOKUP($T$2,PONDERADORES!A:P,IF(AND(INFORMACION!$T1217='REFERENCIAS RIESGO'!$C$36,INFORMACION!$F1217=REFERENCIAS!$C$24),16,IF(INFORMACION!$T1217='REFERENCIAS RIESGO'!$C$36,13,IF(INFORMACION!$F1217=REFERENCIAS!$C$24,10,7))),0)+VLOOKUP(IF(J1217&lt;=0.2,0.2,IF(AND(J1217&gt;0.2,J1217&lt;=0.4),0.4,IF(AND(J1217&gt;0.4,J1217&lt;=0.6),0.6,IF(AND(J1217&gt;0.6,J1217&lt;=0.8),0.8,IF(AND(J1217&gt;0.8,J1217&lt;=1),1))))),REFERENCIAS!$C:$D,2,0)*VLOOKUP($J$2,PONDERADORES!A:P,IF(AND(INFORMACION!$T1217='REFERENCIAS RIESGO'!$C$36,INFORMACION!$F1217=REFERENCIAS!$C$24),16,IF(INFORMACION!$T1217='REFERENCIAS RIESGO'!$C$36,13,IF(INFORMACION!$F1217=REFERENCIAS!$C$24,10,7))),0)</f>
        <v>#REF!</v>
      </c>
      <c r="Y1217" s="68">
        <f>+VLOOKUP(M1217,REFERENCIAS!$C:$D,2,0)*VLOOKUP($M$2,PONDERADORES!$A$7:$G$9,7,0)+VLOOKUP(N1217,REFERENCIAS!$C:$D,2,0)*VLOOKUP($N$2,PONDERADORES!$A$7:$G$9,7,0)+VLOOKUP(O1217,REFERENCIAS!$C:$D,2,0)*VLOOKUP($O$2,PONDERADORES!$A$7:$G$9,7,0)</f>
        <v>0.2</v>
      </c>
      <c r="Z1217" s="2">
        <f>+VLOOKUP(IF(R1217&lt;0.1,0,IF(AND(R1217&gt;=0.1,R1217&lt;0.2),0.1,IF(AND(R1217&gt;=0.2,R1217&lt;0.3),0.2,IF(R1217&gt;0.3,0.3,)))),REFERENCIAS!$C:$D,2,0)*VLOOKUP($R$2,PONDERADORES!$A$11:$G$11,7,0)</f>
        <v>15</v>
      </c>
      <c r="AA1217" s="92"/>
      <c r="AB1217" s="95" t="e">
        <f t="shared" ca="1" si="71"/>
        <v>#REF!</v>
      </c>
      <c r="AC1217" s="23" t="e">
        <f ca="1">IF(AB1217&gt;REFERENCIAS!$C$62,REFERENCIAS!$B$62,IF(AND(AB1217&gt;=REFERENCIAS!$C$63,AB1217&lt;REFERENCIAS!$D$63),REFERENCIAS!$B$63,IF(AND(AB1217&gt;REFERENCIAS!$C$64,AB1217&lt;=REFERENCIAS!$D$64),REFERENCIAS!$B$64,IF(AND(AB1217&gt;=REFERENCIAS!$C$65,AB1217&lt;REFERENCIAS!$D$65),REFERENCIAS!$B$65, "Revisar"))))</f>
        <v>#REF!</v>
      </c>
      <c r="AD1217" s="94" t="e">
        <f ca="1">VLOOKUP(AC1217,REFERENCIAS!$B$62:$G$65,4,FALSE)</f>
        <v>#REF!</v>
      </c>
    </row>
    <row r="1218" spans="1:30" ht="17.25" x14ac:dyDescent="0.25">
      <c r="A1218" s="74"/>
      <c r="B1218" s="19"/>
      <c r="C1218" s="19"/>
      <c r="D1218" s="50"/>
      <c r="E1218" s="73"/>
      <c r="F1218" s="74"/>
      <c r="G1218" s="9"/>
      <c r="H1218" s="48"/>
      <c r="I1218" s="49">
        <f t="shared" ca="1" si="69"/>
        <v>2022</v>
      </c>
      <c r="J1218" s="22">
        <f t="shared" ca="1" si="68"/>
        <v>1</v>
      </c>
      <c r="K1218" s="19"/>
      <c r="L1218" s="73"/>
      <c r="M1218" s="74"/>
      <c r="N1218" s="19"/>
      <c r="O1218" s="73"/>
      <c r="P1218" s="82">
        <v>1</v>
      </c>
      <c r="Q1218" s="24">
        <v>1</v>
      </c>
      <c r="R1218" s="81">
        <f t="shared" si="70"/>
        <v>1</v>
      </c>
      <c r="S1218" s="87"/>
      <c r="T1218" s="19"/>
      <c r="U1218" s="25"/>
      <c r="V1218" s="25"/>
      <c r="W1218" s="81"/>
      <c r="X1218" s="91" t="e">
        <f ca="1">+VLOOKUP(#REF!,REFERENCIAS!$C:$D,2,0)*VLOOKUP(#REF!,PONDERADORES!A:P,IF(AND(INFORMACION!$T1218='REFERENCIAS RIESGO'!$C$36,INFORMACION!$F1218=REFERENCIAS!$C$24),16,IF(INFORMACION!$T1218='REFERENCIAS RIESGO'!$C$36,13,IF(INFORMACION!$F1218=REFERENCIAS!$C$24,10,7))),0)+VLOOKUP(K1218,REFERENCIAS!$C:$D,2,0)*VLOOKUP($K$2,PONDERADORES!A:P,IF(AND(INFORMACION!$T1218='REFERENCIAS RIESGO'!$C$36,INFORMACION!$F1218=REFERENCIAS!$C$24),16,IF(INFORMACION!$T1218='REFERENCIAS RIESGO'!$C$36,13,IF(INFORMACION!$F1218=REFERENCIAS!$C$24,10,7))),0)+VLOOKUP(L1218,REFERENCIAS!$C:$D,2,0)*VLOOKUP($L$2,PONDERADORES!A:P,IF(AND(INFORMACION!$T1218='REFERENCIAS RIESGO'!$C$36,INFORMACION!$F1218=REFERENCIAS!$C$24),16,IF(INFORMACION!$T1218='REFERENCIAS RIESGO'!$C$36,13,IF(INFORMACION!$F1218=REFERENCIAS!$C$24,10,7))),0)+VLOOKUP(F1218,REFERENCIAS!$C:$D,2,0)*VLOOKUP($F$2,PONDERADORES!A:P,IF(AND(INFORMACION!$T1218='REFERENCIAS RIESGO'!$C$36,INFORMACION!$F1218=REFERENCIAS!$C$24),16,IF(INFORMACION!$T1218='REFERENCIAS RIESGO'!$C$36,13,IF(INFORMACION!$F1218=REFERENCIAS!$C$24,10,7))),0)+VLOOKUP(T1218,REFERENCIAS!$C:$D,2,0)*VLOOKUP($T$2,PONDERADORES!A:P,IF(AND(INFORMACION!$T1218='REFERENCIAS RIESGO'!$C$36,INFORMACION!$F1218=REFERENCIAS!$C$24),16,IF(INFORMACION!$T1218='REFERENCIAS RIESGO'!$C$36,13,IF(INFORMACION!$F1218=REFERENCIAS!$C$24,10,7))),0)+VLOOKUP(IF(J1218&lt;=0.2,0.2,IF(AND(J1218&gt;0.2,J1218&lt;=0.4),0.4,IF(AND(J1218&gt;0.4,J1218&lt;=0.6),0.6,IF(AND(J1218&gt;0.6,J1218&lt;=0.8),0.8,IF(AND(J1218&gt;0.8,J1218&lt;=1),1))))),REFERENCIAS!$C:$D,2,0)*VLOOKUP($J$2,PONDERADORES!A:P,IF(AND(INFORMACION!$T1218='REFERENCIAS RIESGO'!$C$36,INFORMACION!$F1218=REFERENCIAS!$C$24),16,IF(INFORMACION!$T1218='REFERENCIAS RIESGO'!$C$36,13,IF(INFORMACION!$F1218=REFERENCIAS!$C$24,10,7))),0)</f>
        <v>#REF!</v>
      </c>
      <c r="Y1218" s="68">
        <f>+VLOOKUP(M1218,REFERENCIAS!$C:$D,2,0)*VLOOKUP($M$2,PONDERADORES!$A$7:$G$9,7,0)+VLOOKUP(N1218,REFERENCIAS!$C:$D,2,0)*VLOOKUP($N$2,PONDERADORES!$A$7:$G$9,7,0)+VLOOKUP(O1218,REFERENCIAS!$C:$D,2,0)*VLOOKUP($O$2,PONDERADORES!$A$7:$G$9,7,0)</f>
        <v>0.2</v>
      </c>
      <c r="Z1218" s="2">
        <f>+VLOOKUP(IF(R1218&lt;0.1,0,IF(AND(R1218&gt;=0.1,R1218&lt;0.2),0.1,IF(AND(R1218&gt;=0.2,R1218&lt;0.3),0.2,IF(R1218&gt;0.3,0.3,)))),REFERENCIAS!$C:$D,2,0)*VLOOKUP($R$2,PONDERADORES!$A$11:$G$11,7,0)</f>
        <v>15</v>
      </c>
      <c r="AA1218" s="92"/>
      <c r="AB1218" s="95" t="e">
        <f t="shared" ca="1" si="71"/>
        <v>#REF!</v>
      </c>
      <c r="AC1218" s="23" t="e">
        <f ca="1">IF(AB1218&gt;REFERENCIAS!$C$62,REFERENCIAS!$B$62,IF(AND(AB1218&gt;=REFERENCIAS!$C$63,AB1218&lt;REFERENCIAS!$D$63),REFERENCIAS!$B$63,IF(AND(AB1218&gt;REFERENCIAS!$C$64,AB1218&lt;=REFERENCIAS!$D$64),REFERENCIAS!$B$64,IF(AND(AB1218&gt;=REFERENCIAS!$C$65,AB1218&lt;REFERENCIAS!$D$65),REFERENCIAS!$B$65, "Revisar"))))</f>
        <v>#REF!</v>
      </c>
      <c r="AD1218" s="94" t="e">
        <f ca="1">VLOOKUP(AC1218,REFERENCIAS!$B$62:$G$65,4,FALSE)</f>
        <v>#REF!</v>
      </c>
    </row>
    <row r="1219" spans="1:30" ht="17.25" x14ac:dyDescent="0.25">
      <c r="A1219" s="74"/>
      <c r="B1219" s="19"/>
      <c r="C1219" s="19"/>
      <c r="D1219" s="50"/>
      <c r="E1219" s="73"/>
      <c r="F1219" s="74"/>
      <c r="G1219" s="9"/>
      <c r="H1219" s="48"/>
      <c r="I1219" s="49">
        <f t="shared" ca="1" si="69"/>
        <v>2022</v>
      </c>
      <c r="J1219" s="22">
        <f t="shared" ca="1" si="68"/>
        <v>1</v>
      </c>
      <c r="K1219" s="19"/>
      <c r="L1219" s="73"/>
      <c r="M1219" s="74"/>
      <c r="N1219" s="19"/>
      <c r="O1219" s="73"/>
      <c r="P1219" s="82">
        <v>1</v>
      </c>
      <c r="Q1219" s="24">
        <v>1</v>
      </c>
      <c r="R1219" s="81">
        <f t="shared" si="70"/>
        <v>1</v>
      </c>
      <c r="S1219" s="87"/>
      <c r="T1219" s="19"/>
      <c r="U1219" s="25"/>
      <c r="V1219" s="25"/>
      <c r="W1219" s="81"/>
      <c r="X1219" s="91" t="e">
        <f ca="1">+VLOOKUP(#REF!,REFERENCIAS!$C:$D,2,0)*VLOOKUP(#REF!,PONDERADORES!A:P,IF(AND(INFORMACION!$T1219='REFERENCIAS RIESGO'!$C$36,INFORMACION!$F1219=REFERENCIAS!$C$24),16,IF(INFORMACION!$T1219='REFERENCIAS RIESGO'!$C$36,13,IF(INFORMACION!$F1219=REFERENCIAS!$C$24,10,7))),0)+VLOOKUP(K1219,REFERENCIAS!$C:$D,2,0)*VLOOKUP($K$2,PONDERADORES!A:P,IF(AND(INFORMACION!$T1219='REFERENCIAS RIESGO'!$C$36,INFORMACION!$F1219=REFERENCIAS!$C$24),16,IF(INFORMACION!$T1219='REFERENCIAS RIESGO'!$C$36,13,IF(INFORMACION!$F1219=REFERENCIAS!$C$24,10,7))),0)+VLOOKUP(L1219,REFERENCIAS!$C:$D,2,0)*VLOOKUP($L$2,PONDERADORES!A:P,IF(AND(INFORMACION!$T1219='REFERENCIAS RIESGO'!$C$36,INFORMACION!$F1219=REFERENCIAS!$C$24),16,IF(INFORMACION!$T1219='REFERENCIAS RIESGO'!$C$36,13,IF(INFORMACION!$F1219=REFERENCIAS!$C$24,10,7))),0)+VLOOKUP(F1219,REFERENCIAS!$C:$D,2,0)*VLOOKUP($F$2,PONDERADORES!A:P,IF(AND(INFORMACION!$T1219='REFERENCIAS RIESGO'!$C$36,INFORMACION!$F1219=REFERENCIAS!$C$24),16,IF(INFORMACION!$T1219='REFERENCIAS RIESGO'!$C$36,13,IF(INFORMACION!$F1219=REFERENCIAS!$C$24,10,7))),0)+VLOOKUP(T1219,REFERENCIAS!$C:$D,2,0)*VLOOKUP($T$2,PONDERADORES!A:P,IF(AND(INFORMACION!$T1219='REFERENCIAS RIESGO'!$C$36,INFORMACION!$F1219=REFERENCIAS!$C$24),16,IF(INFORMACION!$T1219='REFERENCIAS RIESGO'!$C$36,13,IF(INFORMACION!$F1219=REFERENCIAS!$C$24,10,7))),0)+VLOOKUP(IF(J1219&lt;=0.2,0.2,IF(AND(J1219&gt;0.2,J1219&lt;=0.4),0.4,IF(AND(J1219&gt;0.4,J1219&lt;=0.6),0.6,IF(AND(J1219&gt;0.6,J1219&lt;=0.8),0.8,IF(AND(J1219&gt;0.8,J1219&lt;=1),1))))),REFERENCIAS!$C:$D,2,0)*VLOOKUP($J$2,PONDERADORES!A:P,IF(AND(INFORMACION!$T1219='REFERENCIAS RIESGO'!$C$36,INFORMACION!$F1219=REFERENCIAS!$C$24),16,IF(INFORMACION!$T1219='REFERENCIAS RIESGO'!$C$36,13,IF(INFORMACION!$F1219=REFERENCIAS!$C$24,10,7))),0)</f>
        <v>#REF!</v>
      </c>
      <c r="Y1219" s="68">
        <f>+VLOOKUP(M1219,REFERENCIAS!$C:$D,2,0)*VLOOKUP($M$2,PONDERADORES!$A$7:$G$9,7,0)+VLOOKUP(N1219,REFERENCIAS!$C:$D,2,0)*VLOOKUP($N$2,PONDERADORES!$A$7:$G$9,7,0)+VLOOKUP(O1219,REFERENCIAS!$C:$D,2,0)*VLOOKUP($O$2,PONDERADORES!$A$7:$G$9,7,0)</f>
        <v>0.2</v>
      </c>
      <c r="Z1219" s="2">
        <f>+VLOOKUP(IF(R1219&lt;0.1,0,IF(AND(R1219&gt;=0.1,R1219&lt;0.2),0.1,IF(AND(R1219&gt;=0.2,R1219&lt;0.3),0.2,IF(R1219&gt;0.3,0.3,)))),REFERENCIAS!$C:$D,2,0)*VLOOKUP($R$2,PONDERADORES!$A$11:$G$11,7,0)</f>
        <v>15</v>
      </c>
      <c r="AA1219" s="92"/>
      <c r="AB1219" s="95" t="e">
        <f t="shared" ca="1" si="71"/>
        <v>#REF!</v>
      </c>
      <c r="AC1219" s="23" t="e">
        <f ca="1">IF(AB1219&gt;REFERENCIAS!$C$62,REFERENCIAS!$B$62,IF(AND(AB1219&gt;=REFERENCIAS!$C$63,AB1219&lt;REFERENCIAS!$D$63),REFERENCIAS!$B$63,IF(AND(AB1219&gt;REFERENCIAS!$C$64,AB1219&lt;=REFERENCIAS!$D$64),REFERENCIAS!$B$64,IF(AND(AB1219&gt;=REFERENCIAS!$C$65,AB1219&lt;REFERENCIAS!$D$65),REFERENCIAS!$B$65, "Revisar"))))</f>
        <v>#REF!</v>
      </c>
      <c r="AD1219" s="94" t="e">
        <f ca="1">VLOOKUP(AC1219,REFERENCIAS!$B$62:$G$65,4,FALSE)</f>
        <v>#REF!</v>
      </c>
    </row>
    <row r="1220" spans="1:30" ht="17.25" x14ac:dyDescent="0.25">
      <c r="A1220" s="74"/>
      <c r="B1220" s="19"/>
      <c r="C1220" s="19"/>
      <c r="D1220" s="50"/>
      <c r="E1220" s="73"/>
      <c r="F1220" s="74"/>
      <c r="G1220" s="9"/>
      <c r="H1220" s="48"/>
      <c r="I1220" s="49">
        <f t="shared" ca="1" si="69"/>
        <v>2022</v>
      </c>
      <c r="J1220" s="22">
        <f t="shared" ref="J1220:J1283" ca="1" si="72">IF(I1220&gt;G1220,1,I1220/G1220)</f>
        <v>1</v>
      </c>
      <c r="K1220" s="19"/>
      <c r="L1220" s="73"/>
      <c r="M1220" s="74"/>
      <c r="N1220" s="19"/>
      <c r="O1220" s="73"/>
      <c r="P1220" s="82">
        <v>1</v>
      </c>
      <c r="Q1220" s="24">
        <v>1</v>
      </c>
      <c r="R1220" s="81">
        <f t="shared" si="70"/>
        <v>1</v>
      </c>
      <c r="S1220" s="87"/>
      <c r="T1220" s="19"/>
      <c r="U1220" s="25"/>
      <c r="V1220" s="25"/>
      <c r="W1220" s="81"/>
      <c r="X1220" s="91" t="e">
        <f ca="1">+VLOOKUP(#REF!,REFERENCIAS!$C:$D,2,0)*VLOOKUP(#REF!,PONDERADORES!A:P,IF(AND(INFORMACION!$T1220='REFERENCIAS RIESGO'!$C$36,INFORMACION!$F1220=REFERENCIAS!$C$24),16,IF(INFORMACION!$T1220='REFERENCIAS RIESGO'!$C$36,13,IF(INFORMACION!$F1220=REFERENCIAS!$C$24,10,7))),0)+VLOOKUP(K1220,REFERENCIAS!$C:$D,2,0)*VLOOKUP($K$2,PONDERADORES!A:P,IF(AND(INFORMACION!$T1220='REFERENCIAS RIESGO'!$C$36,INFORMACION!$F1220=REFERENCIAS!$C$24),16,IF(INFORMACION!$T1220='REFERENCIAS RIESGO'!$C$36,13,IF(INFORMACION!$F1220=REFERENCIAS!$C$24,10,7))),0)+VLOOKUP(L1220,REFERENCIAS!$C:$D,2,0)*VLOOKUP($L$2,PONDERADORES!A:P,IF(AND(INFORMACION!$T1220='REFERENCIAS RIESGO'!$C$36,INFORMACION!$F1220=REFERENCIAS!$C$24),16,IF(INFORMACION!$T1220='REFERENCIAS RIESGO'!$C$36,13,IF(INFORMACION!$F1220=REFERENCIAS!$C$24,10,7))),0)+VLOOKUP(F1220,REFERENCIAS!$C:$D,2,0)*VLOOKUP($F$2,PONDERADORES!A:P,IF(AND(INFORMACION!$T1220='REFERENCIAS RIESGO'!$C$36,INFORMACION!$F1220=REFERENCIAS!$C$24),16,IF(INFORMACION!$T1220='REFERENCIAS RIESGO'!$C$36,13,IF(INFORMACION!$F1220=REFERENCIAS!$C$24,10,7))),0)+VLOOKUP(T1220,REFERENCIAS!$C:$D,2,0)*VLOOKUP($T$2,PONDERADORES!A:P,IF(AND(INFORMACION!$T1220='REFERENCIAS RIESGO'!$C$36,INFORMACION!$F1220=REFERENCIAS!$C$24),16,IF(INFORMACION!$T1220='REFERENCIAS RIESGO'!$C$36,13,IF(INFORMACION!$F1220=REFERENCIAS!$C$24,10,7))),0)+VLOOKUP(IF(J1220&lt;=0.2,0.2,IF(AND(J1220&gt;0.2,J1220&lt;=0.4),0.4,IF(AND(J1220&gt;0.4,J1220&lt;=0.6),0.6,IF(AND(J1220&gt;0.6,J1220&lt;=0.8),0.8,IF(AND(J1220&gt;0.8,J1220&lt;=1),1))))),REFERENCIAS!$C:$D,2,0)*VLOOKUP($J$2,PONDERADORES!A:P,IF(AND(INFORMACION!$T1220='REFERENCIAS RIESGO'!$C$36,INFORMACION!$F1220=REFERENCIAS!$C$24),16,IF(INFORMACION!$T1220='REFERENCIAS RIESGO'!$C$36,13,IF(INFORMACION!$F1220=REFERENCIAS!$C$24,10,7))),0)</f>
        <v>#REF!</v>
      </c>
      <c r="Y1220" s="68">
        <f>+VLOOKUP(M1220,REFERENCIAS!$C:$D,2,0)*VLOOKUP($M$2,PONDERADORES!$A$7:$G$9,7,0)+VLOOKUP(N1220,REFERENCIAS!$C:$D,2,0)*VLOOKUP($N$2,PONDERADORES!$A$7:$G$9,7,0)+VLOOKUP(O1220,REFERENCIAS!$C:$D,2,0)*VLOOKUP($O$2,PONDERADORES!$A$7:$G$9,7,0)</f>
        <v>0.2</v>
      </c>
      <c r="Z1220" s="2">
        <f>+VLOOKUP(IF(R1220&lt;0.1,0,IF(AND(R1220&gt;=0.1,R1220&lt;0.2),0.1,IF(AND(R1220&gt;=0.2,R1220&lt;0.3),0.2,IF(R1220&gt;0.3,0.3,)))),REFERENCIAS!$C:$D,2,0)*VLOOKUP($R$2,PONDERADORES!$A$11:$G$11,7,0)</f>
        <v>15</v>
      </c>
      <c r="AA1220" s="92"/>
      <c r="AB1220" s="95" t="e">
        <f t="shared" ca="1" si="71"/>
        <v>#REF!</v>
      </c>
      <c r="AC1220" s="23" t="e">
        <f ca="1">IF(AB1220&gt;REFERENCIAS!$C$62,REFERENCIAS!$B$62,IF(AND(AB1220&gt;=REFERENCIAS!$C$63,AB1220&lt;REFERENCIAS!$D$63),REFERENCIAS!$B$63,IF(AND(AB1220&gt;REFERENCIAS!$C$64,AB1220&lt;=REFERENCIAS!$D$64),REFERENCIAS!$B$64,IF(AND(AB1220&gt;=REFERENCIAS!$C$65,AB1220&lt;REFERENCIAS!$D$65),REFERENCIAS!$B$65, "Revisar"))))</f>
        <v>#REF!</v>
      </c>
      <c r="AD1220" s="94" t="e">
        <f ca="1">VLOOKUP(AC1220,REFERENCIAS!$B$62:$G$65,4,FALSE)</f>
        <v>#REF!</v>
      </c>
    </row>
    <row r="1221" spans="1:30" ht="17.25" x14ac:dyDescent="0.25">
      <c r="A1221" s="74"/>
      <c r="B1221" s="19"/>
      <c r="C1221" s="19"/>
      <c r="D1221" s="50"/>
      <c r="E1221" s="73"/>
      <c r="F1221" s="74"/>
      <c r="G1221" s="9"/>
      <c r="H1221" s="48"/>
      <c r="I1221" s="49">
        <f t="shared" ref="I1221:I1284" ca="1" si="73">(YEAR(NOW())-H1221)</f>
        <v>2022</v>
      </c>
      <c r="J1221" s="22">
        <f t="shared" ca="1" si="72"/>
        <v>1</v>
      </c>
      <c r="K1221" s="19"/>
      <c r="L1221" s="73"/>
      <c r="M1221" s="74"/>
      <c r="N1221" s="19"/>
      <c r="O1221" s="73"/>
      <c r="P1221" s="82">
        <v>1</v>
      </c>
      <c r="Q1221" s="24">
        <v>1</v>
      </c>
      <c r="R1221" s="81">
        <f t="shared" si="70"/>
        <v>1</v>
      </c>
      <c r="S1221" s="87"/>
      <c r="T1221" s="19"/>
      <c r="U1221" s="25"/>
      <c r="V1221" s="25"/>
      <c r="W1221" s="81"/>
      <c r="X1221" s="91" t="e">
        <f ca="1">+VLOOKUP(#REF!,REFERENCIAS!$C:$D,2,0)*VLOOKUP(#REF!,PONDERADORES!A:P,IF(AND(INFORMACION!$T1221='REFERENCIAS RIESGO'!$C$36,INFORMACION!$F1221=REFERENCIAS!$C$24),16,IF(INFORMACION!$T1221='REFERENCIAS RIESGO'!$C$36,13,IF(INFORMACION!$F1221=REFERENCIAS!$C$24,10,7))),0)+VLOOKUP(K1221,REFERENCIAS!$C:$D,2,0)*VLOOKUP($K$2,PONDERADORES!A:P,IF(AND(INFORMACION!$T1221='REFERENCIAS RIESGO'!$C$36,INFORMACION!$F1221=REFERENCIAS!$C$24),16,IF(INFORMACION!$T1221='REFERENCIAS RIESGO'!$C$36,13,IF(INFORMACION!$F1221=REFERENCIAS!$C$24,10,7))),0)+VLOOKUP(L1221,REFERENCIAS!$C:$D,2,0)*VLOOKUP($L$2,PONDERADORES!A:P,IF(AND(INFORMACION!$T1221='REFERENCIAS RIESGO'!$C$36,INFORMACION!$F1221=REFERENCIAS!$C$24),16,IF(INFORMACION!$T1221='REFERENCIAS RIESGO'!$C$36,13,IF(INFORMACION!$F1221=REFERENCIAS!$C$24,10,7))),0)+VLOOKUP(F1221,REFERENCIAS!$C:$D,2,0)*VLOOKUP($F$2,PONDERADORES!A:P,IF(AND(INFORMACION!$T1221='REFERENCIAS RIESGO'!$C$36,INFORMACION!$F1221=REFERENCIAS!$C$24),16,IF(INFORMACION!$T1221='REFERENCIAS RIESGO'!$C$36,13,IF(INFORMACION!$F1221=REFERENCIAS!$C$24,10,7))),0)+VLOOKUP(T1221,REFERENCIAS!$C:$D,2,0)*VLOOKUP($T$2,PONDERADORES!A:P,IF(AND(INFORMACION!$T1221='REFERENCIAS RIESGO'!$C$36,INFORMACION!$F1221=REFERENCIAS!$C$24),16,IF(INFORMACION!$T1221='REFERENCIAS RIESGO'!$C$36,13,IF(INFORMACION!$F1221=REFERENCIAS!$C$24,10,7))),0)+VLOOKUP(IF(J1221&lt;=0.2,0.2,IF(AND(J1221&gt;0.2,J1221&lt;=0.4),0.4,IF(AND(J1221&gt;0.4,J1221&lt;=0.6),0.6,IF(AND(J1221&gt;0.6,J1221&lt;=0.8),0.8,IF(AND(J1221&gt;0.8,J1221&lt;=1),1))))),REFERENCIAS!$C:$D,2,0)*VLOOKUP($J$2,PONDERADORES!A:P,IF(AND(INFORMACION!$T1221='REFERENCIAS RIESGO'!$C$36,INFORMACION!$F1221=REFERENCIAS!$C$24),16,IF(INFORMACION!$T1221='REFERENCIAS RIESGO'!$C$36,13,IF(INFORMACION!$F1221=REFERENCIAS!$C$24,10,7))),0)</f>
        <v>#REF!</v>
      </c>
      <c r="Y1221" s="68">
        <f>+VLOOKUP(M1221,REFERENCIAS!$C:$D,2,0)*VLOOKUP($M$2,PONDERADORES!$A$7:$G$9,7,0)+VLOOKUP(N1221,REFERENCIAS!$C:$D,2,0)*VLOOKUP($N$2,PONDERADORES!$A$7:$G$9,7,0)+VLOOKUP(O1221,REFERENCIAS!$C:$D,2,0)*VLOOKUP($O$2,PONDERADORES!$A$7:$G$9,7,0)</f>
        <v>0.2</v>
      </c>
      <c r="Z1221" s="2">
        <f>+VLOOKUP(IF(R1221&lt;0.1,0,IF(AND(R1221&gt;=0.1,R1221&lt;0.2),0.1,IF(AND(R1221&gt;=0.2,R1221&lt;0.3),0.2,IF(R1221&gt;0.3,0.3,)))),REFERENCIAS!$C:$D,2,0)*VLOOKUP($R$2,PONDERADORES!$A$11:$G$11,7,0)</f>
        <v>15</v>
      </c>
      <c r="AA1221" s="92"/>
      <c r="AB1221" s="95" t="e">
        <f t="shared" ca="1" si="71"/>
        <v>#REF!</v>
      </c>
      <c r="AC1221" s="23" t="e">
        <f ca="1">IF(AB1221&gt;REFERENCIAS!$C$62,REFERENCIAS!$B$62,IF(AND(AB1221&gt;=REFERENCIAS!$C$63,AB1221&lt;REFERENCIAS!$D$63),REFERENCIAS!$B$63,IF(AND(AB1221&gt;REFERENCIAS!$C$64,AB1221&lt;=REFERENCIAS!$D$64),REFERENCIAS!$B$64,IF(AND(AB1221&gt;=REFERENCIAS!$C$65,AB1221&lt;REFERENCIAS!$D$65),REFERENCIAS!$B$65, "Revisar"))))</f>
        <v>#REF!</v>
      </c>
      <c r="AD1221" s="94" t="e">
        <f ca="1">VLOOKUP(AC1221,REFERENCIAS!$B$62:$G$65,4,FALSE)</f>
        <v>#REF!</v>
      </c>
    </row>
    <row r="1222" spans="1:30" ht="17.25" x14ac:dyDescent="0.25">
      <c r="A1222" s="74"/>
      <c r="B1222" s="19"/>
      <c r="C1222" s="19"/>
      <c r="D1222" s="50"/>
      <c r="E1222" s="73"/>
      <c r="F1222" s="74"/>
      <c r="G1222" s="9"/>
      <c r="H1222" s="48"/>
      <c r="I1222" s="49">
        <f t="shared" ca="1" si="73"/>
        <v>2022</v>
      </c>
      <c r="J1222" s="22">
        <f t="shared" ca="1" si="72"/>
        <v>1</v>
      </c>
      <c r="K1222" s="19"/>
      <c r="L1222" s="73"/>
      <c r="M1222" s="74"/>
      <c r="N1222" s="19"/>
      <c r="O1222" s="73"/>
      <c r="P1222" s="82">
        <v>1</v>
      </c>
      <c r="Q1222" s="24">
        <v>1</v>
      </c>
      <c r="R1222" s="81">
        <f t="shared" ref="R1222:R1285" si="74">+Q1222/P1222</f>
        <v>1</v>
      </c>
      <c r="S1222" s="87"/>
      <c r="T1222" s="19"/>
      <c r="U1222" s="25"/>
      <c r="V1222" s="25"/>
      <c r="W1222" s="81"/>
      <c r="X1222" s="91" t="e">
        <f ca="1">+VLOOKUP(#REF!,REFERENCIAS!$C:$D,2,0)*VLOOKUP(#REF!,PONDERADORES!A:P,IF(AND(INFORMACION!$T1222='REFERENCIAS RIESGO'!$C$36,INFORMACION!$F1222=REFERENCIAS!$C$24),16,IF(INFORMACION!$T1222='REFERENCIAS RIESGO'!$C$36,13,IF(INFORMACION!$F1222=REFERENCIAS!$C$24,10,7))),0)+VLOOKUP(K1222,REFERENCIAS!$C:$D,2,0)*VLOOKUP($K$2,PONDERADORES!A:P,IF(AND(INFORMACION!$T1222='REFERENCIAS RIESGO'!$C$36,INFORMACION!$F1222=REFERENCIAS!$C$24),16,IF(INFORMACION!$T1222='REFERENCIAS RIESGO'!$C$36,13,IF(INFORMACION!$F1222=REFERENCIAS!$C$24,10,7))),0)+VLOOKUP(L1222,REFERENCIAS!$C:$D,2,0)*VLOOKUP($L$2,PONDERADORES!A:P,IF(AND(INFORMACION!$T1222='REFERENCIAS RIESGO'!$C$36,INFORMACION!$F1222=REFERENCIAS!$C$24),16,IF(INFORMACION!$T1222='REFERENCIAS RIESGO'!$C$36,13,IF(INFORMACION!$F1222=REFERENCIAS!$C$24,10,7))),0)+VLOOKUP(F1222,REFERENCIAS!$C:$D,2,0)*VLOOKUP($F$2,PONDERADORES!A:P,IF(AND(INFORMACION!$T1222='REFERENCIAS RIESGO'!$C$36,INFORMACION!$F1222=REFERENCIAS!$C$24),16,IF(INFORMACION!$T1222='REFERENCIAS RIESGO'!$C$36,13,IF(INFORMACION!$F1222=REFERENCIAS!$C$24,10,7))),0)+VLOOKUP(T1222,REFERENCIAS!$C:$D,2,0)*VLOOKUP($T$2,PONDERADORES!A:P,IF(AND(INFORMACION!$T1222='REFERENCIAS RIESGO'!$C$36,INFORMACION!$F1222=REFERENCIAS!$C$24),16,IF(INFORMACION!$T1222='REFERENCIAS RIESGO'!$C$36,13,IF(INFORMACION!$F1222=REFERENCIAS!$C$24,10,7))),0)+VLOOKUP(IF(J1222&lt;=0.2,0.2,IF(AND(J1222&gt;0.2,J1222&lt;=0.4),0.4,IF(AND(J1222&gt;0.4,J1222&lt;=0.6),0.6,IF(AND(J1222&gt;0.6,J1222&lt;=0.8),0.8,IF(AND(J1222&gt;0.8,J1222&lt;=1),1))))),REFERENCIAS!$C:$D,2,0)*VLOOKUP($J$2,PONDERADORES!A:P,IF(AND(INFORMACION!$T1222='REFERENCIAS RIESGO'!$C$36,INFORMACION!$F1222=REFERENCIAS!$C$24),16,IF(INFORMACION!$T1222='REFERENCIAS RIESGO'!$C$36,13,IF(INFORMACION!$F1222=REFERENCIAS!$C$24,10,7))),0)</f>
        <v>#REF!</v>
      </c>
      <c r="Y1222" s="68">
        <f>+VLOOKUP(M1222,REFERENCIAS!$C:$D,2,0)*VLOOKUP($M$2,PONDERADORES!$A$7:$G$9,7,0)+VLOOKUP(N1222,REFERENCIAS!$C:$D,2,0)*VLOOKUP($N$2,PONDERADORES!$A$7:$G$9,7,0)+VLOOKUP(O1222,REFERENCIAS!$C:$D,2,0)*VLOOKUP($O$2,PONDERADORES!$A$7:$G$9,7,0)</f>
        <v>0.2</v>
      </c>
      <c r="Z1222" s="2">
        <f>+VLOOKUP(IF(R1222&lt;0.1,0,IF(AND(R1222&gt;=0.1,R1222&lt;0.2),0.1,IF(AND(R1222&gt;=0.2,R1222&lt;0.3),0.2,IF(R1222&gt;0.3,0.3,)))),REFERENCIAS!$C:$D,2,0)*VLOOKUP($R$2,PONDERADORES!$A$11:$G$11,7,0)</f>
        <v>15</v>
      </c>
      <c r="AA1222" s="92"/>
      <c r="AB1222" s="95" t="e">
        <f t="shared" ref="AB1222:AB1285" ca="1" si="75">+X1222+Y1222+Z1222</f>
        <v>#REF!</v>
      </c>
      <c r="AC1222" s="23" t="e">
        <f ca="1">IF(AB1222&gt;REFERENCIAS!$C$62,REFERENCIAS!$B$62,IF(AND(AB1222&gt;=REFERENCIAS!$C$63,AB1222&lt;REFERENCIAS!$D$63),REFERENCIAS!$B$63,IF(AND(AB1222&gt;REFERENCIAS!$C$64,AB1222&lt;=REFERENCIAS!$D$64),REFERENCIAS!$B$64,IF(AND(AB1222&gt;=REFERENCIAS!$C$65,AB1222&lt;REFERENCIAS!$D$65),REFERENCIAS!$B$65, "Revisar"))))</f>
        <v>#REF!</v>
      </c>
      <c r="AD1222" s="94" t="e">
        <f ca="1">VLOOKUP(AC1222,REFERENCIAS!$B$62:$G$65,4,FALSE)</f>
        <v>#REF!</v>
      </c>
    </row>
    <row r="1223" spans="1:30" ht="17.25" x14ac:dyDescent="0.25">
      <c r="A1223" s="74"/>
      <c r="B1223" s="19"/>
      <c r="C1223" s="19"/>
      <c r="D1223" s="50"/>
      <c r="E1223" s="73"/>
      <c r="F1223" s="74"/>
      <c r="G1223" s="9"/>
      <c r="H1223" s="48"/>
      <c r="I1223" s="49">
        <f t="shared" ca="1" si="73"/>
        <v>2022</v>
      </c>
      <c r="J1223" s="22">
        <f t="shared" ca="1" si="72"/>
        <v>1</v>
      </c>
      <c r="K1223" s="19"/>
      <c r="L1223" s="73"/>
      <c r="M1223" s="74"/>
      <c r="N1223" s="19"/>
      <c r="O1223" s="73"/>
      <c r="P1223" s="82">
        <v>1</v>
      </c>
      <c r="Q1223" s="24">
        <v>1</v>
      </c>
      <c r="R1223" s="81">
        <f t="shared" si="74"/>
        <v>1</v>
      </c>
      <c r="S1223" s="87"/>
      <c r="T1223" s="19"/>
      <c r="U1223" s="25"/>
      <c r="V1223" s="25"/>
      <c r="W1223" s="81"/>
      <c r="X1223" s="91" t="e">
        <f ca="1">+VLOOKUP(#REF!,REFERENCIAS!$C:$D,2,0)*VLOOKUP(#REF!,PONDERADORES!A:P,IF(AND(INFORMACION!$T1223='REFERENCIAS RIESGO'!$C$36,INFORMACION!$F1223=REFERENCIAS!$C$24),16,IF(INFORMACION!$T1223='REFERENCIAS RIESGO'!$C$36,13,IF(INFORMACION!$F1223=REFERENCIAS!$C$24,10,7))),0)+VLOOKUP(K1223,REFERENCIAS!$C:$D,2,0)*VLOOKUP($K$2,PONDERADORES!A:P,IF(AND(INFORMACION!$T1223='REFERENCIAS RIESGO'!$C$36,INFORMACION!$F1223=REFERENCIAS!$C$24),16,IF(INFORMACION!$T1223='REFERENCIAS RIESGO'!$C$36,13,IF(INFORMACION!$F1223=REFERENCIAS!$C$24,10,7))),0)+VLOOKUP(L1223,REFERENCIAS!$C:$D,2,0)*VLOOKUP($L$2,PONDERADORES!A:P,IF(AND(INFORMACION!$T1223='REFERENCIAS RIESGO'!$C$36,INFORMACION!$F1223=REFERENCIAS!$C$24),16,IF(INFORMACION!$T1223='REFERENCIAS RIESGO'!$C$36,13,IF(INFORMACION!$F1223=REFERENCIAS!$C$24,10,7))),0)+VLOOKUP(F1223,REFERENCIAS!$C:$D,2,0)*VLOOKUP($F$2,PONDERADORES!A:P,IF(AND(INFORMACION!$T1223='REFERENCIAS RIESGO'!$C$36,INFORMACION!$F1223=REFERENCIAS!$C$24),16,IF(INFORMACION!$T1223='REFERENCIAS RIESGO'!$C$36,13,IF(INFORMACION!$F1223=REFERENCIAS!$C$24,10,7))),0)+VLOOKUP(T1223,REFERENCIAS!$C:$D,2,0)*VLOOKUP($T$2,PONDERADORES!A:P,IF(AND(INFORMACION!$T1223='REFERENCIAS RIESGO'!$C$36,INFORMACION!$F1223=REFERENCIAS!$C$24),16,IF(INFORMACION!$T1223='REFERENCIAS RIESGO'!$C$36,13,IF(INFORMACION!$F1223=REFERENCIAS!$C$24,10,7))),0)+VLOOKUP(IF(J1223&lt;=0.2,0.2,IF(AND(J1223&gt;0.2,J1223&lt;=0.4),0.4,IF(AND(J1223&gt;0.4,J1223&lt;=0.6),0.6,IF(AND(J1223&gt;0.6,J1223&lt;=0.8),0.8,IF(AND(J1223&gt;0.8,J1223&lt;=1),1))))),REFERENCIAS!$C:$D,2,0)*VLOOKUP($J$2,PONDERADORES!A:P,IF(AND(INFORMACION!$T1223='REFERENCIAS RIESGO'!$C$36,INFORMACION!$F1223=REFERENCIAS!$C$24),16,IF(INFORMACION!$T1223='REFERENCIAS RIESGO'!$C$36,13,IF(INFORMACION!$F1223=REFERENCIAS!$C$24,10,7))),0)</f>
        <v>#REF!</v>
      </c>
      <c r="Y1223" s="68">
        <f>+VLOOKUP(M1223,REFERENCIAS!$C:$D,2,0)*VLOOKUP($M$2,PONDERADORES!$A$7:$G$9,7,0)+VLOOKUP(N1223,REFERENCIAS!$C:$D,2,0)*VLOOKUP($N$2,PONDERADORES!$A$7:$G$9,7,0)+VLOOKUP(O1223,REFERENCIAS!$C:$D,2,0)*VLOOKUP($O$2,PONDERADORES!$A$7:$G$9,7,0)</f>
        <v>0.2</v>
      </c>
      <c r="Z1223" s="2">
        <f>+VLOOKUP(IF(R1223&lt;0.1,0,IF(AND(R1223&gt;=0.1,R1223&lt;0.2),0.1,IF(AND(R1223&gt;=0.2,R1223&lt;0.3),0.2,IF(R1223&gt;0.3,0.3,)))),REFERENCIAS!$C:$D,2,0)*VLOOKUP($R$2,PONDERADORES!$A$11:$G$11,7,0)</f>
        <v>15</v>
      </c>
      <c r="AA1223" s="92"/>
      <c r="AB1223" s="95" t="e">
        <f t="shared" ca="1" si="75"/>
        <v>#REF!</v>
      </c>
      <c r="AC1223" s="23" t="e">
        <f ca="1">IF(AB1223&gt;REFERENCIAS!$C$62,REFERENCIAS!$B$62,IF(AND(AB1223&gt;=REFERENCIAS!$C$63,AB1223&lt;REFERENCIAS!$D$63),REFERENCIAS!$B$63,IF(AND(AB1223&gt;REFERENCIAS!$C$64,AB1223&lt;=REFERENCIAS!$D$64),REFERENCIAS!$B$64,IF(AND(AB1223&gt;=REFERENCIAS!$C$65,AB1223&lt;REFERENCIAS!$D$65),REFERENCIAS!$B$65, "Revisar"))))</f>
        <v>#REF!</v>
      </c>
      <c r="AD1223" s="94" t="e">
        <f ca="1">VLOOKUP(AC1223,REFERENCIAS!$B$62:$G$65,4,FALSE)</f>
        <v>#REF!</v>
      </c>
    </row>
    <row r="1224" spans="1:30" ht="17.25" x14ac:dyDescent="0.25">
      <c r="A1224" s="74"/>
      <c r="B1224" s="19"/>
      <c r="C1224" s="19"/>
      <c r="D1224" s="50"/>
      <c r="E1224" s="73"/>
      <c r="F1224" s="74"/>
      <c r="G1224" s="9"/>
      <c r="H1224" s="48"/>
      <c r="I1224" s="49">
        <f t="shared" ca="1" si="73"/>
        <v>2022</v>
      </c>
      <c r="J1224" s="22">
        <f t="shared" ca="1" si="72"/>
        <v>1</v>
      </c>
      <c r="K1224" s="19"/>
      <c r="L1224" s="73"/>
      <c r="M1224" s="74"/>
      <c r="N1224" s="19"/>
      <c r="O1224" s="73"/>
      <c r="P1224" s="82">
        <v>1</v>
      </c>
      <c r="Q1224" s="24">
        <v>1</v>
      </c>
      <c r="R1224" s="81">
        <f t="shared" si="74"/>
        <v>1</v>
      </c>
      <c r="S1224" s="87"/>
      <c r="T1224" s="19"/>
      <c r="U1224" s="25"/>
      <c r="V1224" s="25"/>
      <c r="W1224" s="81"/>
      <c r="X1224" s="91" t="e">
        <f ca="1">+VLOOKUP(#REF!,REFERENCIAS!$C:$D,2,0)*VLOOKUP(#REF!,PONDERADORES!A:P,IF(AND(INFORMACION!$T1224='REFERENCIAS RIESGO'!$C$36,INFORMACION!$F1224=REFERENCIAS!$C$24),16,IF(INFORMACION!$T1224='REFERENCIAS RIESGO'!$C$36,13,IF(INFORMACION!$F1224=REFERENCIAS!$C$24,10,7))),0)+VLOOKUP(K1224,REFERENCIAS!$C:$D,2,0)*VLOOKUP($K$2,PONDERADORES!A:P,IF(AND(INFORMACION!$T1224='REFERENCIAS RIESGO'!$C$36,INFORMACION!$F1224=REFERENCIAS!$C$24),16,IF(INFORMACION!$T1224='REFERENCIAS RIESGO'!$C$36,13,IF(INFORMACION!$F1224=REFERENCIAS!$C$24,10,7))),0)+VLOOKUP(L1224,REFERENCIAS!$C:$D,2,0)*VLOOKUP($L$2,PONDERADORES!A:P,IF(AND(INFORMACION!$T1224='REFERENCIAS RIESGO'!$C$36,INFORMACION!$F1224=REFERENCIAS!$C$24),16,IF(INFORMACION!$T1224='REFERENCIAS RIESGO'!$C$36,13,IF(INFORMACION!$F1224=REFERENCIAS!$C$24,10,7))),0)+VLOOKUP(F1224,REFERENCIAS!$C:$D,2,0)*VLOOKUP($F$2,PONDERADORES!A:P,IF(AND(INFORMACION!$T1224='REFERENCIAS RIESGO'!$C$36,INFORMACION!$F1224=REFERENCIAS!$C$24),16,IF(INFORMACION!$T1224='REFERENCIAS RIESGO'!$C$36,13,IF(INFORMACION!$F1224=REFERENCIAS!$C$24,10,7))),0)+VLOOKUP(T1224,REFERENCIAS!$C:$D,2,0)*VLOOKUP($T$2,PONDERADORES!A:P,IF(AND(INFORMACION!$T1224='REFERENCIAS RIESGO'!$C$36,INFORMACION!$F1224=REFERENCIAS!$C$24),16,IF(INFORMACION!$T1224='REFERENCIAS RIESGO'!$C$36,13,IF(INFORMACION!$F1224=REFERENCIAS!$C$24,10,7))),0)+VLOOKUP(IF(J1224&lt;=0.2,0.2,IF(AND(J1224&gt;0.2,J1224&lt;=0.4),0.4,IF(AND(J1224&gt;0.4,J1224&lt;=0.6),0.6,IF(AND(J1224&gt;0.6,J1224&lt;=0.8),0.8,IF(AND(J1224&gt;0.8,J1224&lt;=1),1))))),REFERENCIAS!$C:$D,2,0)*VLOOKUP($J$2,PONDERADORES!A:P,IF(AND(INFORMACION!$T1224='REFERENCIAS RIESGO'!$C$36,INFORMACION!$F1224=REFERENCIAS!$C$24),16,IF(INFORMACION!$T1224='REFERENCIAS RIESGO'!$C$36,13,IF(INFORMACION!$F1224=REFERENCIAS!$C$24,10,7))),0)</f>
        <v>#REF!</v>
      </c>
      <c r="Y1224" s="68">
        <f>+VLOOKUP(M1224,REFERENCIAS!$C:$D,2,0)*VLOOKUP($M$2,PONDERADORES!$A$7:$G$9,7,0)+VLOOKUP(N1224,REFERENCIAS!$C:$D,2,0)*VLOOKUP($N$2,PONDERADORES!$A$7:$G$9,7,0)+VLOOKUP(O1224,REFERENCIAS!$C:$D,2,0)*VLOOKUP($O$2,PONDERADORES!$A$7:$G$9,7,0)</f>
        <v>0.2</v>
      </c>
      <c r="Z1224" s="2">
        <f>+VLOOKUP(IF(R1224&lt;0.1,0,IF(AND(R1224&gt;=0.1,R1224&lt;0.2),0.1,IF(AND(R1224&gt;=0.2,R1224&lt;0.3),0.2,IF(R1224&gt;0.3,0.3,)))),REFERENCIAS!$C:$D,2,0)*VLOOKUP($R$2,PONDERADORES!$A$11:$G$11,7,0)</f>
        <v>15</v>
      </c>
      <c r="AA1224" s="92"/>
      <c r="AB1224" s="95" t="e">
        <f t="shared" ca="1" si="75"/>
        <v>#REF!</v>
      </c>
      <c r="AC1224" s="23" t="e">
        <f ca="1">IF(AB1224&gt;REFERENCIAS!$C$62,REFERENCIAS!$B$62,IF(AND(AB1224&gt;=REFERENCIAS!$C$63,AB1224&lt;REFERENCIAS!$D$63),REFERENCIAS!$B$63,IF(AND(AB1224&gt;REFERENCIAS!$C$64,AB1224&lt;=REFERENCIAS!$D$64),REFERENCIAS!$B$64,IF(AND(AB1224&gt;=REFERENCIAS!$C$65,AB1224&lt;REFERENCIAS!$D$65),REFERENCIAS!$B$65, "Revisar"))))</f>
        <v>#REF!</v>
      </c>
      <c r="AD1224" s="94" t="e">
        <f ca="1">VLOOKUP(AC1224,REFERENCIAS!$B$62:$G$65,4,FALSE)</f>
        <v>#REF!</v>
      </c>
    </row>
    <row r="1225" spans="1:30" ht="17.25" x14ac:dyDescent="0.25">
      <c r="A1225" s="74"/>
      <c r="B1225" s="19"/>
      <c r="C1225" s="19"/>
      <c r="D1225" s="50"/>
      <c r="E1225" s="73"/>
      <c r="F1225" s="74"/>
      <c r="G1225" s="9"/>
      <c r="H1225" s="48"/>
      <c r="I1225" s="49">
        <f t="shared" ca="1" si="73"/>
        <v>2022</v>
      </c>
      <c r="J1225" s="22">
        <f t="shared" ca="1" si="72"/>
        <v>1</v>
      </c>
      <c r="K1225" s="19"/>
      <c r="L1225" s="73"/>
      <c r="M1225" s="74"/>
      <c r="N1225" s="19"/>
      <c r="O1225" s="73"/>
      <c r="P1225" s="82">
        <v>1</v>
      </c>
      <c r="Q1225" s="24">
        <v>1</v>
      </c>
      <c r="R1225" s="81">
        <f t="shared" si="74"/>
        <v>1</v>
      </c>
      <c r="S1225" s="87"/>
      <c r="T1225" s="19"/>
      <c r="U1225" s="25"/>
      <c r="V1225" s="25"/>
      <c r="W1225" s="81"/>
      <c r="X1225" s="91" t="e">
        <f ca="1">+VLOOKUP(#REF!,REFERENCIAS!$C:$D,2,0)*VLOOKUP(#REF!,PONDERADORES!A:P,IF(AND(INFORMACION!$T1225='REFERENCIAS RIESGO'!$C$36,INFORMACION!$F1225=REFERENCIAS!$C$24),16,IF(INFORMACION!$T1225='REFERENCIAS RIESGO'!$C$36,13,IF(INFORMACION!$F1225=REFERENCIAS!$C$24,10,7))),0)+VLOOKUP(K1225,REFERENCIAS!$C:$D,2,0)*VLOOKUP($K$2,PONDERADORES!A:P,IF(AND(INFORMACION!$T1225='REFERENCIAS RIESGO'!$C$36,INFORMACION!$F1225=REFERENCIAS!$C$24),16,IF(INFORMACION!$T1225='REFERENCIAS RIESGO'!$C$36,13,IF(INFORMACION!$F1225=REFERENCIAS!$C$24,10,7))),0)+VLOOKUP(L1225,REFERENCIAS!$C:$D,2,0)*VLOOKUP($L$2,PONDERADORES!A:P,IF(AND(INFORMACION!$T1225='REFERENCIAS RIESGO'!$C$36,INFORMACION!$F1225=REFERENCIAS!$C$24),16,IF(INFORMACION!$T1225='REFERENCIAS RIESGO'!$C$36,13,IF(INFORMACION!$F1225=REFERENCIAS!$C$24,10,7))),0)+VLOOKUP(F1225,REFERENCIAS!$C:$D,2,0)*VLOOKUP($F$2,PONDERADORES!A:P,IF(AND(INFORMACION!$T1225='REFERENCIAS RIESGO'!$C$36,INFORMACION!$F1225=REFERENCIAS!$C$24),16,IF(INFORMACION!$T1225='REFERENCIAS RIESGO'!$C$36,13,IF(INFORMACION!$F1225=REFERENCIAS!$C$24,10,7))),0)+VLOOKUP(T1225,REFERENCIAS!$C:$D,2,0)*VLOOKUP($T$2,PONDERADORES!A:P,IF(AND(INFORMACION!$T1225='REFERENCIAS RIESGO'!$C$36,INFORMACION!$F1225=REFERENCIAS!$C$24),16,IF(INFORMACION!$T1225='REFERENCIAS RIESGO'!$C$36,13,IF(INFORMACION!$F1225=REFERENCIAS!$C$24,10,7))),0)+VLOOKUP(IF(J1225&lt;=0.2,0.2,IF(AND(J1225&gt;0.2,J1225&lt;=0.4),0.4,IF(AND(J1225&gt;0.4,J1225&lt;=0.6),0.6,IF(AND(J1225&gt;0.6,J1225&lt;=0.8),0.8,IF(AND(J1225&gt;0.8,J1225&lt;=1),1))))),REFERENCIAS!$C:$D,2,0)*VLOOKUP($J$2,PONDERADORES!A:P,IF(AND(INFORMACION!$T1225='REFERENCIAS RIESGO'!$C$36,INFORMACION!$F1225=REFERENCIAS!$C$24),16,IF(INFORMACION!$T1225='REFERENCIAS RIESGO'!$C$36,13,IF(INFORMACION!$F1225=REFERENCIAS!$C$24,10,7))),0)</f>
        <v>#REF!</v>
      </c>
      <c r="Y1225" s="68">
        <f>+VLOOKUP(M1225,REFERENCIAS!$C:$D,2,0)*VLOOKUP($M$2,PONDERADORES!$A$7:$G$9,7,0)+VLOOKUP(N1225,REFERENCIAS!$C:$D,2,0)*VLOOKUP($N$2,PONDERADORES!$A$7:$G$9,7,0)+VLOOKUP(O1225,REFERENCIAS!$C:$D,2,0)*VLOOKUP($O$2,PONDERADORES!$A$7:$G$9,7,0)</f>
        <v>0.2</v>
      </c>
      <c r="Z1225" s="2">
        <f>+VLOOKUP(IF(R1225&lt;0.1,0,IF(AND(R1225&gt;=0.1,R1225&lt;0.2),0.1,IF(AND(R1225&gt;=0.2,R1225&lt;0.3),0.2,IF(R1225&gt;0.3,0.3,)))),REFERENCIAS!$C:$D,2,0)*VLOOKUP($R$2,PONDERADORES!$A$11:$G$11,7,0)</f>
        <v>15</v>
      </c>
      <c r="AA1225" s="92"/>
      <c r="AB1225" s="95" t="e">
        <f t="shared" ca="1" si="75"/>
        <v>#REF!</v>
      </c>
      <c r="AC1225" s="23" t="e">
        <f ca="1">IF(AB1225&gt;REFERENCIAS!$C$62,REFERENCIAS!$B$62,IF(AND(AB1225&gt;=REFERENCIAS!$C$63,AB1225&lt;REFERENCIAS!$D$63),REFERENCIAS!$B$63,IF(AND(AB1225&gt;REFERENCIAS!$C$64,AB1225&lt;=REFERENCIAS!$D$64),REFERENCIAS!$B$64,IF(AND(AB1225&gt;=REFERENCIAS!$C$65,AB1225&lt;REFERENCIAS!$D$65),REFERENCIAS!$B$65, "Revisar"))))</f>
        <v>#REF!</v>
      </c>
      <c r="AD1225" s="94" t="e">
        <f ca="1">VLOOKUP(AC1225,REFERENCIAS!$B$62:$G$65,4,FALSE)</f>
        <v>#REF!</v>
      </c>
    </row>
    <row r="1226" spans="1:30" ht="17.25" x14ac:dyDescent="0.25">
      <c r="A1226" s="74"/>
      <c r="B1226" s="19"/>
      <c r="C1226" s="19"/>
      <c r="D1226" s="50"/>
      <c r="E1226" s="73"/>
      <c r="F1226" s="74"/>
      <c r="G1226" s="9"/>
      <c r="H1226" s="48"/>
      <c r="I1226" s="49">
        <f t="shared" ca="1" si="73"/>
        <v>2022</v>
      </c>
      <c r="J1226" s="22">
        <f t="shared" ca="1" si="72"/>
        <v>1</v>
      </c>
      <c r="K1226" s="19"/>
      <c r="L1226" s="73"/>
      <c r="M1226" s="74"/>
      <c r="N1226" s="19"/>
      <c r="O1226" s="73"/>
      <c r="P1226" s="82">
        <v>1</v>
      </c>
      <c r="Q1226" s="24">
        <v>1</v>
      </c>
      <c r="R1226" s="81">
        <f t="shared" si="74"/>
        <v>1</v>
      </c>
      <c r="S1226" s="87"/>
      <c r="T1226" s="19"/>
      <c r="U1226" s="25"/>
      <c r="V1226" s="25"/>
      <c r="W1226" s="81"/>
      <c r="X1226" s="91" t="e">
        <f ca="1">+VLOOKUP(#REF!,REFERENCIAS!$C:$D,2,0)*VLOOKUP(#REF!,PONDERADORES!A:P,IF(AND(INFORMACION!$T1226='REFERENCIAS RIESGO'!$C$36,INFORMACION!$F1226=REFERENCIAS!$C$24),16,IF(INFORMACION!$T1226='REFERENCIAS RIESGO'!$C$36,13,IF(INFORMACION!$F1226=REFERENCIAS!$C$24,10,7))),0)+VLOOKUP(K1226,REFERENCIAS!$C:$D,2,0)*VLOOKUP($K$2,PONDERADORES!A:P,IF(AND(INFORMACION!$T1226='REFERENCIAS RIESGO'!$C$36,INFORMACION!$F1226=REFERENCIAS!$C$24),16,IF(INFORMACION!$T1226='REFERENCIAS RIESGO'!$C$36,13,IF(INFORMACION!$F1226=REFERENCIAS!$C$24,10,7))),0)+VLOOKUP(L1226,REFERENCIAS!$C:$D,2,0)*VLOOKUP($L$2,PONDERADORES!A:P,IF(AND(INFORMACION!$T1226='REFERENCIAS RIESGO'!$C$36,INFORMACION!$F1226=REFERENCIAS!$C$24),16,IF(INFORMACION!$T1226='REFERENCIAS RIESGO'!$C$36,13,IF(INFORMACION!$F1226=REFERENCIAS!$C$24,10,7))),0)+VLOOKUP(F1226,REFERENCIAS!$C:$D,2,0)*VLOOKUP($F$2,PONDERADORES!A:P,IF(AND(INFORMACION!$T1226='REFERENCIAS RIESGO'!$C$36,INFORMACION!$F1226=REFERENCIAS!$C$24),16,IF(INFORMACION!$T1226='REFERENCIAS RIESGO'!$C$36,13,IF(INFORMACION!$F1226=REFERENCIAS!$C$24,10,7))),0)+VLOOKUP(T1226,REFERENCIAS!$C:$D,2,0)*VLOOKUP($T$2,PONDERADORES!A:P,IF(AND(INFORMACION!$T1226='REFERENCIAS RIESGO'!$C$36,INFORMACION!$F1226=REFERENCIAS!$C$24),16,IF(INFORMACION!$T1226='REFERENCIAS RIESGO'!$C$36,13,IF(INFORMACION!$F1226=REFERENCIAS!$C$24,10,7))),0)+VLOOKUP(IF(J1226&lt;=0.2,0.2,IF(AND(J1226&gt;0.2,J1226&lt;=0.4),0.4,IF(AND(J1226&gt;0.4,J1226&lt;=0.6),0.6,IF(AND(J1226&gt;0.6,J1226&lt;=0.8),0.8,IF(AND(J1226&gt;0.8,J1226&lt;=1),1))))),REFERENCIAS!$C:$D,2,0)*VLOOKUP($J$2,PONDERADORES!A:P,IF(AND(INFORMACION!$T1226='REFERENCIAS RIESGO'!$C$36,INFORMACION!$F1226=REFERENCIAS!$C$24),16,IF(INFORMACION!$T1226='REFERENCIAS RIESGO'!$C$36,13,IF(INFORMACION!$F1226=REFERENCIAS!$C$24,10,7))),0)</f>
        <v>#REF!</v>
      </c>
      <c r="Y1226" s="68">
        <f>+VLOOKUP(M1226,REFERENCIAS!$C:$D,2,0)*VLOOKUP($M$2,PONDERADORES!$A$7:$G$9,7,0)+VLOOKUP(N1226,REFERENCIAS!$C:$D,2,0)*VLOOKUP($N$2,PONDERADORES!$A$7:$G$9,7,0)+VLOOKUP(O1226,REFERENCIAS!$C:$D,2,0)*VLOOKUP($O$2,PONDERADORES!$A$7:$G$9,7,0)</f>
        <v>0.2</v>
      </c>
      <c r="Z1226" s="2">
        <f>+VLOOKUP(IF(R1226&lt;0.1,0,IF(AND(R1226&gt;=0.1,R1226&lt;0.2),0.1,IF(AND(R1226&gt;=0.2,R1226&lt;0.3),0.2,IF(R1226&gt;0.3,0.3,)))),REFERENCIAS!$C:$D,2,0)*VLOOKUP($R$2,PONDERADORES!$A$11:$G$11,7,0)</f>
        <v>15</v>
      </c>
      <c r="AA1226" s="92"/>
      <c r="AB1226" s="95" t="e">
        <f t="shared" ca="1" si="75"/>
        <v>#REF!</v>
      </c>
      <c r="AC1226" s="23" t="e">
        <f ca="1">IF(AB1226&gt;REFERENCIAS!$C$62,REFERENCIAS!$B$62,IF(AND(AB1226&gt;=REFERENCIAS!$C$63,AB1226&lt;REFERENCIAS!$D$63),REFERENCIAS!$B$63,IF(AND(AB1226&gt;REFERENCIAS!$C$64,AB1226&lt;=REFERENCIAS!$D$64),REFERENCIAS!$B$64,IF(AND(AB1226&gt;=REFERENCIAS!$C$65,AB1226&lt;REFERENCIAS!$D$65),REFERENCIAS!$B$65, "Revisar"))))</f>
        <v>#REF!</v>
      </c>
      <c r="AD1226" s="94" t="e">
        <f ca="1">VLOOKUP(AC1226,REFERENCIAS!$B$62:$G$65,4,FALSE)</f>
        <v>#REF!</v>
      </c>
    </row>
    <row r="1227" spans="1:30" ht="17.25" x14ac:dyDescent="0.25">
      <c r="A1227" s="74"/>
      <c r="B1227" s="19"/>
      <c r="C1227" s="19"/>
      <c r="D1227" s="50"/>
      <c r="E1227" s="73"/>
      <c r="F1227" s="74"/>
      <c r="G1227" s="9"/>
      <c r="H1227" s="48"/>
      <c r="I1227" s="49">
        <f t="shared" ca="1" si="73"/>
        <v>2022</v>
      </c>
      <c r="J1227" s="22">
        <f t="shared" ca="1" si="72"/>
        <v>1</v>
      </c>
      <c r="K1227" s="19"/>
      <c r="L1227" s="73"/>
      <c r="M1227" s="74"/>
      <c r="N1227" s="19"/>
      <c r="O1227" s="73"/>
      <c r="P1227" s="82">
        <v>1</v>
      </c>
      <c r="Q1227" s="24">
        <v>1</v>
      </c>
      <c r="R1227" s="81">
        <f t="shared" si="74"/>
        <v>1</v>
      </c>
      <c r="S1227" s="87"/>
      <c r="T1227" s="19"/>
      <c r="U1227" s="25"/>
      <c r="V1227" s="25"/>
      <c r="W1227" s="81"/>
      <c r="X1227" s="91" t="e">
        <f ca="1">+VLOOKUP(#REF!,REFERENCIAS!$C:$D,2,0)*VLOOKUP(#REF!,PONDERADORES!A:P,IF(AND(INFORMACION!$T1227='REFERENCIAS RIESGO'!$C$36,INFORMACION!$F1227=REFERENCIAS!$C$24),16,IF(INFORMACION!$T1227='REFERENCIAS RIESGO'!$C$36,13,IF(INFORMACION!$F1227=REFERENCIAS!$C$24,10,7))),0)+VLOOKUP(K1227,REFERENCIAS!$C:$D,2,0)*VLOOKUP($K$2,PONDERADORES!A:P,IF(AND(INFORMACION!$T1227='REFERENCIAS RIESGO'!$C$36,INFORMACION!$F1227=REFERENCIAS!$C$24),16,IF(INFORMACION!$T1227='REFERENCIAS RIESGO'!$C$36,13,IF(INFORMACION!$F1227=REFERENCIAS!$C$24,10,7))),0)+VLOOKUP(L1227,REFERENCIAS!$C:$D,2,0)*VLOOKUP($L$2,PONDERADORES!A:P,IF(AND(INFORMACION!$T1227='REFERENCIAS RIESGO'!$C$36,INFORMACION!$F1227=REFERENCIAS!$C$24),16,IF(INFORMACION!$T1227='REFERENCIAS RIESGO'!$C$36,13,IF(INFORMACION!$F1227=REFERENCIAS!$C$24,10,7))),0)+VLOOKUP(F1227,REFERENCIAS!$C:$D,2,0)*VLOOKUP($F$2,PONDERADORES!A:P,IF(AND(INFORMACION!$T1227='REFERENCIAS RIESGO'!$C$36,INFORMACION!$F1227=REFERENCIAS!$C$24),16,IF(INFORMACION!$T1227='REFERENCIAS RIESGO'!$C$36,13,IF(INFORMACION!$F1227=REFERENCIAS!$C$24,10,7))),0)+VLOOKUP(T1227,REFERENCIAS!$C:$D,2,0)*VLOOKUP($T$2,PONDERADORES!A:P,IF(AND(INFORMACION!$T1227='REFERENCIAS RIESGO'!$C$36,INFORMACION!$F1227=REFERENCIAS!$C$24),16,IF(INFORMACION!$T1227='REFERENCIAS RIESGO'!$C$36,13,IF(INFORMACION!$F1227=REFERENCIAS!$C$24,10,7))),0)+VLOOKUP(IF(J1227&lt;=0.2,0.2,IF(AND(J1227&gt;0.2,J1227&lt;=0.4),0.4,IF(AND(J1227&gt;0.4,J1227&lt;=0.6),0.6,IF(AND(J1227&gt;0.6,J1227&lt;=0.8),0.8,IF(AND(J1227&gt;0.8,J1227&lt;=1),1))))),REFERENCIAS!$C:$D,2,0)*VLOOKUP($J$2,PONDERADORES!A:P,IF(AND(INFORMACION!$T1227='REFERENCIAS RIESGO'!$C$36,INFORMACION!$F1227=REFERENCIAS!$C$24),16,IF(INFORMACION!$T1227='REFERENCIAS RIESGO'!$C$36,13,IF(INFORMACION!$F1227=REFERENCIAS!$C$24,10,7))),0)</f>
        <v>#REF!</v>
      </c>
      <c r="Y1227" s="68">
        <f>+VLOOKUP(M1227,REFERENCIAS!$C:$D,2,0)*VLOOKUP($M$2,PONDERADORES!$A$7:$G$9,7,0)+VLOOKUP(N1227,REFERENCIAS!$C:$D,2,0)*VLOOKUP($N$2,PONDERADORES!$A$7:$G$9,7,0)+VLOOKUP(O1227,REFERENCIAS!$C:$D,2,0)*VLOOKUP($O$2,PONDERADORES!$A$7:$G$9,7,0)</f>
        <v>0.2</v>
      </c>
      <c r="Z1227" s="2">
        <f>+VLOOKUP(IF(R1227&lt;0.1,0,IF(AND(R1227&gt;=0.1,R1227&lt;0.2),0.1,IF(AND(R1227&gt;=0.2,R1227&lt;0.3),0.2,IF(R1227&gt;0.3,0.3,)))),REFERENCIAS!$C:$D,2,0)*VLOOKUP($R$2,PONDERADORES!$A$11:$G$11,7,0)</f>
        <v>15</v>
      </c>
      <c r="AA1227" s="92"/>
      <c r="AB1227" s="95" t="e">
        <f t="shared" ca="1" si="75"/>
        <v>#REF!</v>
      </c>
      <c r="AC1227" s="23" t="e">
        <f ca="1">IF(AB1227&gt;REFERENCIAS!$C$62,REFERENCIAS!$B$62,IF(AND(AB1227&gt;=REFERENCIAS!$C$63,AB1227&lt;REFERENCIAS!$D$63),REFERENCIAS!$B$63,IF(AND(AB1227&gt;REFERENCIAS!$C$64,AB1227&lt;=REFERENCIAS!$D$64),REFERENCIAS!$B$64,IF(AND(AB1227&gt;=REFERENCIAS!$C$65,AB1227&lt;REFERENCIAS!$D$65),REFERENCIAS!$B$65, "Revisar"))))</f>
        <v>#REF!</v>
      </c>
      <c r="AD1227" s="94" t="e">
        <f ca="1">VLOOKUP(AC1227,REFERENCIAS!$B$62:$G$65,4,FALSE)</f>
        <v>#REF!</v>
      </c>
    </row>
    <row r="1228" spans="1:30" ht="17.25" x14ac:dyDescent="0.25">
      <c r="A1228" s="74"/>
      <c r="B1228" s="19"/>
      <c r="C1228" s="19"/>
      <c r="D1228" s="50"/>
      <c r="E1228" s="73"/>
      <c r="F1228" s="74"/>
      <c r="G1228" s="9"/>
      <c r="H1228" s="48"/>
      <c r="I1228" s="49">
        <f t="shared" ca="1" si="73"/>
        <v>2022</v>
      </c>
      <c r="J1228" s="22">
        <f t="shared" ca="1" si="72"/>
        <v>1</v>
      </c>
      <c r="K1228" s="19"/>
      <c r="L1228" s="73"/>
      <c r="M1228" s="74"/>
      <c r="N1228" s="19"/>
      <c r="O1228" s="73"/>
      <c r="P1228" s="82">
        <v>1</v>
      </c>
      <c r="Q1228" s="24">
        <v>1</v>
      </c>
      <c r="R1228" s="81">
        <f t="shared" si="74"/>
        <v>1</v>
      </c>
      <c r="S1228" s="87"/>
      <c r="T1228" s="19"/>
      <c r="U1228" s="25"/>
      <c r="V1228" s="25"/>
      <c r="W1228" s="81"/>
      <c r="X1228" s="91" t="e">
        <f ca="1">+VLOOKUP(#REF!,REFERENCIAS!$C:$D,2,0)*VLOOKUP(#REF!,PONDERADORES!A:P,IF(AND(INFORMACION!$T1228='REFERENCIAS RIESGO'!$C$36,INFORMACION!$F1228=REFERENCIAS!$C$24),16,IF(INFORMACION!$T1228='REFERENCIAS RIESGO'!$C$36,13,IF(INFORMACION!$F1228=REFERENCIAS!$C$24,10,7))),0)+VLOOKUP(K1228,REFERENCIAS!$C:$D,2,0)*VLOOKUP($K$2,PONDERADORES!A:P,IF(AND(INFORMACION!$T1228='REFERENCIAS RIESGO'!$C$36,INFORMACION!$F1228=REFERENCIAS!$C$24),16,IF(INFORMACION!$T1228='REFERENCIAS RIESGO'!$C$36,13,IF(INFORMACION!$F1228=REFERENCIAS!$C$24,10,7))),0)+VLOOKUP(L1228,REFERENCIAS!$C:$D,2,0)*VLOOKUP($L$2,PONDERADORES!A:P,IF(AND(INFORMACION!$T1228='REFERENCIAS RIESGO'!$C$36,INFORMACION!$F1228=REFERENCIAS!$C$24),16,IF(INFORMACION!$T1228='REFERENCIAS RIESGO'!$C$36,13,IF(INFORMACION!$F1228=REFERENCIAS!$C$24,10,7))),0)+VLOOKUP(F1228,REFERENCIAS!$C:$D,2,0)*VLOOKUP($F$2,PONDERADORES!A:P,IF(AND(INFORMACION!$T1228='REFERENCIAS RIESGO'!$C$36,INFORMACION!$F1228=REFERENCIAS!$C$24),16,IF(INFORMACION!$T1228='REFERENCIAS RIESGO'!$C$36,13,IF(INFORMACION!$F1228=REFERENCIAS!$C$24,10,7))),0)+VLOOKUP(T1228,REFERENCIAS!$C:$D,2,0)*VLOOKUP($T$2,PONDERADORES!A:P,IF(AND(INFORMACION!$T1228='REFERENCIAS RIESGO'!$C$36,INFORMACION!$F1228=REFERENCIAS!$C$24),16,IF(INFORMACION!$T1228='REFERENCIAS RIESGO'!$C$36,13,IF(INFORMACION!$F1228=REFERENCIAS!$C$24,10,7))),0)+VLOOKUP(IF(J1228&lt;=0.2,0.2,IF(AND(J1228&gt;0.2,J1228&lt;=0.4),0.4,IF(AND(J1228&gt;0.4,J1228&lt;=0.6),0.6,IF(AND(J1228&gt;0.6,J1228&lt;=0.8),0.8,IF(AND(J1228&gt;0.8,J1228&lt;=1),1))))),REFERENCIAS!$C:$D,2,0)*VLOOKUP($J$2,PONDERADORES!A:P,IF(AND(INFORMACION!$T1228='REFERENCIAS RIESGO'!$C$36,INFORMACION!$F1228=REFERENCIAS!$C$24),16,IF(INFORMACION!$T1228='REFERENCIAS RIESGO'!$C$36,13,IF(INFORMACION!$F1228=REFERENCIAS!$C$24,10,7))),0)</f>
        <v>#REF!</v>
      </c>
      <c r="Y1228" s="68">
        <f>+VLOOKUP(M1228,REFERENCIAS!$C:$D,2,0)*VLOOKUP($M$2,PONDERADORES!$A$7:$G$9,7,0)+VLOOKUP(N1228,REFERENCIAS!$C:$D,2,0)*VLOOKUP($N$2,PONDERADORES!$A$7:$G$9,7,0)+VLOOKUP(O1228,REFERENCIAS!$C:$D,2,0)*VLOOKUP($O$2,PONDERADORES!$A$7:$G$9,7,0)</f>
        <v>0.2</v>
      </c>
      <c r="Z1228" s="2">
        <f>+VLOOKUP(IF(R1228&lt;0.1,0,IF(AND(R1228&gt;=0.1,R1228&lt;0.2),0.1,IF(AND(R1228&gt;=0.2,R1228&lt;0.3),0.2,IF(R1228&gt;0.3,0.3,)))),REFERENCIAS!$C:$D,2,0)*VLOOKUP($R$2,PONDERADORES!$A$11:$G$11,7,0)</f>
        <v>15</v>
      </c>
      <c r="AA1228" s="92"/>
      <c r="AB1228" s="95" t="e">
        <f t="shared" ca="1" si="75"/>
        <v>#REF!</v>
      </c>
      <c r="AC1228" s="23" t="e">
        <f ca="1">IF(AB1228&gt;REFERENCIAS!$C$62,REFERENCIAS!$B$62,IF(AND(AB1228&gt;=REFERENCIAS!$C$63,AB1228&lt;REFERENCIAS!$D$63),REFERENCIAS!$B$63,IF(AND(AB1228&gt;REFERENCIAS!$C$64,AB1228&lt;=REFERENCIAS!$D$64),REFERENCIAS!$B$64,IF(AND(AB1228&gt;=REFERENCIAS!$C$65,AB1228&lt;REFERENCIAS!$D$65),REFERENCIAS!$B$65, "Revisar"))))</f>
        <v>#REF!</v>
      </c>
      <c r="AD1228" s="94" t="e">
        <f ca="1">VLOOKUP(AC1228,REFERENCIAS!$B$62:$G$65,4,FALSE)</f>
        <v>#REF!</v>
      </c>
    </row>
    <row r="1229" spans="1:30" ht="17.25" x14ac:dyDescent="0.25">
      <c r="A1229" s="74"/>
      <c r="B1229" s="19"/>
      <c r="C1229" s="19"/>
      <c r="D1229" s="50"/>
      <c r="E1229" s="73"/>
      <c r="F1229" s="74"/>
      <c r="G1229" s="9"/>
      <c r="H1229" s="48"/>
      <c r="I1229" s="49">
        <f t="shared" ca="1" si="73"/>
        <v>2022</v>
      </c>
      <c r="J1229" s="22">
        <f t="shared" ca="1" si="72"/>
        <v>1</v>
      </c>
      <c r="K1229" s="19"/>
      <c r="L1229" s="73"/>
      <c r="M1229" s="74"/>
      <c r="N1229" s="19"/>
      <c r="O1229" s="73"/>
      <c r="P1229" s="82">
        <v>1</v>
      </c>
      <c r="Q1229" s="24">
        <v>1</v>
      </c>
      <c r="R1229" s="81">
        <f t="shared" si="74"/>
        <v>1</v>
      </c>
      <c r="S1229" s="87"/>
      <c r="T1229" s="19"/>
      <c r="U1229" s="25"/>
      <c r="V1229" s="25"/>
      <c r="W1229" s="81"/>
      <c r="X1229" s="91" t="e">
        <f ca="1">+VLOOKUP(#REF!,REFERENCIAS!$C:$D,2,0)*VLOOKUP(#REF!,PONDERADORES!A:P,IF(AND(INFORMACION!$T1229='REFERENCIAS RIESGO'!$C$36,INFORMACION!$F1229=REFERENCIAS!$C$24),16,IF(INFORMACION!$T1229='REFERENCIAS RIESGO'!$C$36,13,IF(INFORMACION!$F1229=REFERENCIAS!$C$24,10,7))),0)+VLOOKUP(K1229,REFERENCIAS!$C:$D,2,0)*VLOOKUP($K$2,PONDERADORES!A:P,IF(AND(INFORMACION!$T1229='REFERENCIAS RIESGO'!$C$36,INFORMACION!$F1229=REFERENCIAS!$C$24),16,IF(INFORMACION!$T1229='REFERENCIAS RIESGO'!$C$36,13,IF(INFORMACION!$F1229=REFERENCIAS!$C$24,10,7))),0)+VLOOKUP(L1229,REFERENCIAS!$C:$D,2,0)*VLOOKUP($L$2,PONDERADORES!A:P,IF(AND(INFORMACION!$T1229='REFERENCIAS RIESGO'!$C$36,INFORMACION!$F1229=REFERENCIAS!$C$24),16,IF(INFORMACION!$T1229='REFERENCIAS RIESGO'!$C$36,13,IF(INFORMACION!$F1229=REFERENCIAS!$C$24,10,7))),0)+VLOOKUP(F1229,REFERENCIAS!$C:$D,2,0)*VLOOKUP($F$2,PONDERADORES!A:P,IF(AND(INFORMACION!$T1229='REFERENCIAS RIESGO'!$C$36,INFORMACION!$F1229=REFERENCIAS!$C$24),16,IF(INFORMACION!$T1229='REFERENCIAS RIESGO'!$C$36,13,IF(INFORMACION!$F1229=REFERENCIAS!$C$24,10,7))),0)+VLOOKUP(T1229,REFERENCIAS!$C:$D,2,0)*VLOOKUP($T$2,PONDERADORES!A:P,IF(AND(INFORMACION!$T1229='REFERENCIAS RIESGO'!$C$36,INFORMACION!$F1229=REFERENCIAS!$C$24),16,IF(INFORMACION!$T1229='REFERENCIAS RIESGO'!$C$36,13,IF(INFORMACION!$F1229=REFERENCIAS!$C$24,10,7))),0)+VLOOKUP(IF(J1229&lt;=0.2,0.2,IF(AND(J1229&gt;0.2,J1229&lt;=0.4),0.4,IF(AND(J1229&gt;0.4,J1229&lt;=0.6),0.6,IF(AND(J1229&gt;0.6,J1229&lt;=0.8),0.8,IF(AND(J1229&gt;0.8,J1229&lt;=1),1))))),REFERENCIAS!$C:$D,2,0)*VLOOKUP($J$2,PONDERADORES!A:P,IF(AND(INFORMACION!$T1229='REFERENCIAS RIESGO'!$C$36,INFORMACION!$F1229=REFERENCIAS!$C$24),16,IF(INFORMACION!$T1229='REFERENCIAS RIESGO'!$C$36,13,IF(INFORMACION!$F1229=REFERENCIAS!$C$24,10,7))),0)</f>
        <v>#REF!</v>
      </c>
      <c r="Y1229" s="68">
        <f>+VLOOKUP(M1229,REFERENCIAS!$C:$D,2,0)*VLOOKUP($M$2,PONDERADORES!$A$7:$G$9,7,0)+VLOOKUP(N1229,REFERENCIAS!$C:$D,2,0)*VLOOKUP($N$2,PONDERADORES!$A$7:$G$9,7,0)+VLOOKUP(O1229,REFERENCIAS!$C:$D,2,0)*VLOOKUP($O$2,PONDERADORES!$A$7:$G$9,7,0)</f>
        <v>0.2</v>
      </c>
      <c r="Z1229" s="2">
        <f>+VLOOKUP(IF(R1229&lt;0.1,0,IF(AND(R1229&gt;=0.1,R1229&lt;0.2),0.1,IF(AND(R1229&gt;=0.2,R1229&lt;0.3),0.2,IF(R1229&gt;0.3,0.3,)))),REFERENCIAS!$C:$D,2,0)*VLOOKUP($R$2,PONDERADORES!$A$11:$G$11,7,0)</f>
        <v>15</v>
      </c>
      <c r="AA1229" s="92"/>
      <c r="AB1229" s="95" t="e">
        <f t="shared" ca="1" si="75"/>
        <v>#REF!</v>
      </c>
      <c r="AC1229" s="23" t="e">
        <f ca="1">IF(AB1229&gt;REFERENCIAS!$C$62,REFERENCIAS!$B$62,IF(AND(AB1229&gt;=REFERENCIAS!$C$63,AB1229&lt;REFERENCIAS!$D$63),REFERENCIAS!$B$63,IF(AND(AB1229&gt;REFERENCIAS!$C$64,AB1229&lt;=REFERENCIAS!$D$64),REFERENCIAS!$B$64,IF(AND(AB1229&gt;=REFERENCIAS!$C$65,AB1229&lt;REFERENCIAS!$D$65),REFERENCIAS!$B$65, "Revisar"))))</f>
        <v>#REF!</v>
      </c>
      <c r="AD1229" s="94" t="e">
        <f ca="1">VLOOKUP(AC1229,REFERENCIAS!$B$62:$G$65,4,FALSE)</f>
        <v>#REF!</v>
      </c>
    </row>
    <row r="1230" spans="1:30" ht="17.25" x14ac:dyDescent="0.25">
      <c r="A1230" s="74"/>
      <c r="B1230" s="19"/>
      <c r="C1230" s="19"/>
      <c r="D1230" s="50"/>
      <c r="E1230" s="73"/>
      <c r="F1230" s="74"/>
      <c r="G1230" s="9"/>
      <c r="H1230" s="48"/>
      <c r="I1230" s="49">
        <f t="shared" ca="1" si="73"/>
        <v>2022</v>
      </c>
      <c r="J1230" s="22">
        <f t="shared" ca="1" si="72"/>
        <v>1</v>
      </c>
      <c r="K1230" s="19"/>
      <c r="L1230" s="73"/>
      <c r="M1230" s="74"/>
      <c r="N1230" s="19"/>
      <c r="O1230" s="73"/>
      <c r="P1230" s="82">
        <v>1</v>
      </c>
      <c r="Q1230" s="24">
        <v>1</v>
      </c>
      <c r="R1230" s="81">
        <f t="shared" si="74"/>
        <v>1</v>
      </c>
      <c r="S1230" s="87"/>
      <c r="T1230" s="19"/>
      <c r="U1230" s="25"/>
      <c r="V1230" s="25"/>
      <c r="W1230" s="81"/>
      <c r="X1230" s="91" t="e">
        <f ca="1">+VLOOKUP(#REF!,REFERENCIAS!$C:$D,2,0)*VLOOKUP(#REF!,PONDERADORES!A:P,IF(AND(INFORMACION!$T1230='REFERENCIAS RIESGO'!$C$36,INFORMACION!$F1230=REFERENCIAS!$C$24),16,IF(INFORMACION!$T1230='REFERENCIAS RIESGO'!$C$36,13,IF(INFORMACION!$F1230=REFERENCIAS!$C$24,10,7))),0)+VLOOKUP(K1230,REFERENCIAS!$C:$D,2,0)*VLOOKUP($K$2,PONDERADORES!A:P,IF(AND(INFORMACION!$T1230='REFERENCIAS RIESGO'!$C$36,INFORMACION!$F1230=REFERENCIAS!$C$24),16,IF(INFORMACION!$T1230='REFERENCIAS RIESGO'!$C$36,13,IF(INFORMACION!$F1230=REFERENCIAS!$C$24,10,7))),0)+VLOOKUP(L1230,REFERENCIAS!$C:$D,2,0)*VLOOKUP($L$2,PONDERADORES!A:P,IF(AND(INFORMACION!$T1230='REFERENCIAS RIESGO'!$C$36,INFORMACION!$F1230=REFERENCIAS!$C$24),16,IF(INFORMACION!$T1230='REFERENCIAS RIESGO'!$C$36,13,IF(INFORMACION!$F1230=REFERENCIAS!$C$24,10,7))),0)+VLOOKUP(F1230,REFERENCIAS!$C:$D,2,0)*VLOOKUP($F$2,PONDERADORES!A:P,IF(AND(INFORMACION!$T1230='REFERENCIAS RIESGO'!$C$36,INFORMACION!$F1230=REFERENCIAS!$C$24),16,IF(INFORMACION!$T1230='REFERENCIAS RIESGO'!$C$36,13,IF(INFORMACION!$F1230=REFERENCIAS!$C$24,10,7))),0)+VLOOKUP(T1230,REFERENCIAS!$C:$D,2,0)*VLOOKUP($T$2,PONDERADORES!A:P,IF(AND(INFORMACION!$T1230='REFERENCIAS RIESGO'!$C$36,INFORMACION!$F1230=REFERENCIAS!$C$24),16,IF(INFORMACION!$T1230='REFERENCIAS RIESGO'!$C$36,13,IF(INFORMACION!$F1230=REFERENCIAS!$C$24,10,7))),0)+VLOOKUP(IF(J1230&lt;=0.2,0.2,IF(AND(J1230&gt;0.2,J1230&lt;=0.4),0.4,IF(AND(J1230&gt;0.4,J1230&lt;=0.6),0.6,IF(AND(J1230&gt;0.6,J1230&lt;=0.8),0.8,IF(AND(J1230&gt;0.8,J1230&lt;=1),1))))),REFERENCIAS!$C:$D,2,0)*VLOOKUP($J$2,PONDERADORES!A:P,IF(AND(INFORMACION!$T1230='REFERENCIAS RIESGO'!$C$36,INFORMACION!$F1230=REFERENCIAS!$C$24),16,IF(INFORMACION!$T1230='REFERENCIAS RIESGO'!$C$36,13,IF(INFORMACION!$F1230=REFERENCIAS!$C$24,10,7))),0)</f>
        <v>#REF!</v>
      </c>
      <c r="Y1230" s="68">
        <f>+VLOOKUP(M1230,REFERENCIAS!$C:$D,2,0)*VLOOKUP($M$2,PONDERADORES!$A$7:$G$9,7,0)+VLOOKUP(N1230,REFERENCIAS!$C:$D,2,0)*VLOOKUP($N$2,PONDERADORES!$A$7:$G$9,7,0)+VLOOKUP(O1230,REFERENCIAS!$C:$D,2,0)*VLOOKUP($O$2,PONDERADORES!$A$7:$G$9,7,0)</f>
        <v>0.2</v>
      </c>
      <c r="Z1230" s="2">
        <f>+VLOOKUP(IF(R1230&lt;0.1,0,IF(AND(R1230&gt;=0.1,R1230&lt;0.2),0.1,IF(AND(R1230&gt;=0.2,R1230&lt;0.3),0.2,IF(R1230&gt;0.3,0.3,)))),REFERENCIAS!$C:$D,2,0)*VLOOKUP($R$2,PONDERADORES!$A$11:$G$11,7,0)</f>
        <v>15</v>
      </c>
      <c r="AA1230" s="92"/>
      <c r="AB1230" s="95" t="e">
        <f t="shared" ca="1" si="75"/>
        <v>#REF!</v>
      </c>
      <c r="AC1230" s="23" t="e">
        <f ca="1">IF(AB1230&gt;REFERENCIAS!$C$62,REFERENCIAS!$B$62,IF(AND(AB1230&gt;=REFERENCIAS!$C$63,AB1230&lt;REFERENCIAS!$D$63),REFERENCIAS!$B$63,IF(AND(AB1230&gt;REFERENCIAS!$C$64,AB1230&lt;=REFERENCIAS!$D$64),REFERENCIAS!$B$64,IF(AND(AB1230&gt;=REFERENCIAS!$C$65,AB1230&lt;REFERENCIAS!$D$65),REFERENCIAS!$B$65, "Revisar"))))</f>
        <v>#REF!</v>
      </c>
      <c r="AD1230" s="94" t="e">
        <f ca="1">VLOOKUP(AC1230,REFERENCIAS!$B$62:$G$65,4,FALSE)</f>
        <v>#REF!</v>
      </c>
    </row>
    <row r="1231" spans="1:30" ht="17.25" x14ac:dyDescent="0.25">
      <c r="A1231" s="74"/>
      <c r="B1231" s="19"/>
      <c r="C1231" s="19"/>
      <c r="D1231" s="50"/>
      <c r="E1231" s="73"/>
      <c r="F1231" s="74"/>
      <c r="G1231" s="9"/>
      <c r="H1231" s="48"/>
      <c r="I1231" s="49">
        <f t="shared" ca="1" si="73"/>
        <v>2022</v>
      </c>
      <c r="J1231" s="22">
        <f t="shared" ca="1" si="72"/>
        <v>1</v>
      </c>
      <c r="K1231" s="19"/>
      <c r="L1231" s="73"/>
      <c r="M1231" s="74"/>
      <c r="N1231" s="19"/>
      <c r="O1231" s="73"/>
      <c r="P1231" s="82">
        <v>1</v>
      </c>
      <c r="Q1231" s="24">
        <v>1</v>
      </c>
      <c r="R1231" s="81">
        <f t="shared" si="74"/>
        <v>1</v>
      </c>
      <c r="S1231" s="87"/>
      <c r="T1231" s="19"/>
      <c r="U1231" s="25"/>
      <c r="V1231" s="25"/>
      <c r="W1231" s="81"/>
      <c r="X1231" s="91" t="e">
        <f ca="1">+VLOOKUP(#REF!,REFERENCIAS!$C:$D,2,0)*VLOOKUP(#REF!,PONDERADORES!A:P,IF(AND(INFORMACION!$T1231='REFERENCIAS RIESGO'!$C$36,INFORMACION!$F1231=REFERENCIAS!$C$24),16,IF(INFORMACION!$T1231='REFERENCIAS RIESGO'!$C$36,13,IF(INFORMACION!$F1231=REFERENCIAS!$C$24,10,7))),0)+VLOOKUP(K1231,REFERENCIAS!$C:$D,2,0)*VLOOKUP($K$2,PONDERADORES!A:P,IF(AND(INFORMACION!$T1231='REFERENCIAS RIESGO'!$C$36,INFORMACION!$F1231=REFERENCIAS!$C$24),16,IF(INFORMACION!$T1231='REFERENCIAS RIESGO'!$C$36,13,IF(INFORMACION!$F1231=REFERENCIAS!$C$24,10,7))),0)+VLOOKUP(L1231,REFERENCIAS!$C:$D,2,0)*VLOOKUP($L$2,PONDERADORES!A:P,IF(AND(INFORMACION!$T1231='REFERENCIAS RIESGO'!$C$36,INFORMACION!$F1231=REFERENCIAS!$C$24),16,IF(INFORMACION!$T1231='REFERENCIAS RIESGO'!$C$36,13,IF(INFORMACION!$F1231=REFERENCIAS!$C$24,10,7))),0)+VLOOKUP(F1231,REFERENCIAS!$C:$D,2,0)*VLOOKUP($F$2,PONDERADORES!A:P,IF(AND(INFORMACION!$T1231='REFERENCIAS RIESGO'!$C$36,INFORMACION!$F1231=REFERENCIAS!$C$24),16,IF(INFORMACION!$T1231='REFERENCIAS RIESGO'!$C$36,13,IF(INFORMACION!$F1231=REFERENCIAS!$C$24,10,7))),0)+VLOOKUP(T1231,REFERENCIAS!$C:$D,2,0)*VLOOKUP($T$2,PONDERADORES!A:P,IF(AND(INFORMACION!$T1231='REFERENCIAS RIESGO'!$C$36,INFORMACION!$F1231=REFERENCIAS!$C$24),16,IF(INFORMACION!$T1231='REFERENCIAS RIESGO'!$C$36,13,IF(INFORMACION!$F1231=REFERENCIAS!$C$24,10,7))),0)+VLOOKUP(IF(J1231&lt;=0.2,0.2,IF(AND(J1231&gt;0.2,J1231&lt;=0.4),0.4,IF(AND(J1231&gt;0.4,J1231&lt;=0.6),0.6,IF(AND(J1231&gt;0.6,J1231&lt;=0.8),0.8,IF(AND(J1231&gt;0.8,J1231&lt;=1),1))))),REFERENCIAS!$C:$D,2,0)*VLOOKUP($J$2,PONDERADORES!A:P,IF(AND(INFORMACION!$T1231='REFERENCIAS RIESGO'!$C$36,INFORMACION!$F1231=REFERENCIAS!$C$24),16,IF(INFORMACION!$T1231='REFERENCIAS RIESGO'!$C$36,13,IF(INFORMACION!$F1231=REFERENCIAS!$C$24,10,7))),0)</f>
        <v>#REF!</v>
      </c>
      <c r="Y1231" s="68">
        <f>+VLOOKUP(M1231,REFERENCIAS!$C:$D,2,0)*VLOOKUP($M$2,PONDERADORES!$A$7:$G$9,7,0)+VLOOKUP(N1231,REFERENCIAS!$C:$D,2,0)*VLOOKUP($N$2,PONDERADORES!$A$7:$G$9,7,0)+VLOOKUP(O1231,REFERENCIAS!$C:$D,2,0)*VLOOKUP($O$2,PONDERADORES!$A$7:$G$9,7,0)</f>
        <v>0.2</v>
      </c>
      <c r="Z1231" s="2">
        <f>+VLOOKUP(IF(R1231&lt;0.1,0,IF(AND(R1231&gt;=0.1,R1231&lt;0.2),0.1,IF(AND(R1231&gt;=0.2,R1231&lt;0.3),0.2,IF(R1231&gt;0.3,0.3,)))),REFERENCIAS!$C:$D,2,0)*VLOOKUP($R$2,PONDERADORES!$A$11:$G$11,7,0)</f>
        <v>15</v>
      </c>
      <c r="AA1231" s="92"/>
      <c r="AB1231" s="95" t="e">
        <f t="shared" ca="1" si="75"/>
        <v>#REF!</v>
      </c>
      <c r="AC1231" s="23" t="e">
        <f ca="1">IF(AB1231&gt;REFERENCIAS!$C$62,REFERENCIAS!$B$62,IF(AND(AB1231&gt;=REFERENCIAS!$C$63,AB1231&lt;REFERENCIAS!$D$63),REFERENCIAS!$B$63,IF(AND(AB1231&gt;REFERENCIAS!$C$64,AB1231&lt;=REFERENCIAS!$D$64),REFERENCIAS!$B$64,IF(AND(AB1231&gt;=REFERENCIAS!$C$65,AB1231&lt;REFERENCIAS!$D$65),REFERENCIAS!$B$65, "Revisar"))))</f>
        <v>#REF!</v>
      </c>
      <c r="AD1231" s="94" t="e">
        <f ca="1">VLOOKUP(AC1231,REFERENCIAS!$B$62:$G$65,4,FALSE)</f>
        <v>#REF!</v>
      </c>
    </row>
    <row r="1232" spans="1:30" ht="17.25" x14ac:dyDescent="0.25">
      <c r="A1232" s="74"/>
      <c r="B1232" s="19"/>
      <c r="C1232" s="19"/>
      <c r="D1232" s="50"/>
      <c r="E1232" s="73"/>
      <c r="F1232" s="74"/>
      <c r="G1232" s="9"/>
      <c r="H1232" s="48"/>
      <c r="I1232" s="49">
        <f t="shared" ca="1" si="73"/>
        <v>2022</v>
      </c>
      <c r="J1232" s="22">
        <f t="shared" ca="1" si="72"/>
        <v>1</v>
      </c>
      <c r="K1232" s="19"/>
      <c r="L1232" s="73"/>
      <c r="M1232" s="74"/>
      <c r="N1232" s="19"/>
      <c r="O1232" s="73"/>
      <c r="P1232" s="82">
        <v>1</v>
      </c>
      <c r="Q1232" s="24">
        <v>1</v>
      </c>
      <c r="R1232" s="81">
        <f t="shared" si="74"/>
        <v>1</v>
      </c>
      <c r="S1232" s="87"/>
      <c r="T1232" s="19"/>
      <c r="U1232" s="25"/>
      <c r="V1232" s="25"/>
      <c r="W1232" s="81"/>
      <c r="X1232" s="91" t="e">
        <f ca="1">+VLOOKUP(#REF!,REFERENCIAS!$C:$D,2,0)*VLOOKUP(#REF!,PONDERADORES!A:P,IF(AND(INFORMACION!$T1232='REFERENCIAS RIESGO'!$C$36,INFORMACION!$F1232=REFERENCIAS!$C$24),16,IF(INFORMACION!$T1232='REFERENCIAS RIESGO'!$C$36,13,IF(INFORMACION!$F1232=REFERENCIAS!$C$24,10,7))),0)+VLOOKUP(K1232,REFERENCIAS!$C:$D,2,0)*VLOOKUP($K$2,PONDERADORES!A:P,IF(AND(INFORMACION!$T1232='REFERENCIAS RIESGO'!$C$36,INFORMACION!$F1232=REFERENCIAS!$C$24),16,IF(INFORMACION!$T1232='REFERENCIAS RIESGO'!$C$36,13,IF(INFORMACION!$F1232=REFERENCIAS!$C$24,10,7))),0)+VLOOKUP(L1232,REFERENCIAS!$C:$D,2,0)*VLOOKUP($L$2,PONDERADORES!A:P,IF(AND(INFORMACION!$T1232='REFERENCIAS RIESGO'!$C$36,INFORMACION!$F1232=REFERENCIAS!$C$24),16,IF(INFORMACION!$T1232='REFERENCIAS RIESGO'!$C$36,13,IF(INFORMACION!$F1232=REFERENCIAS!$C$24,10,7))),0)+VLOOKUP(F1232,REFERENCIAS!$C:$D,2,0)*VLOOKUP($F$2,PONDERADORES!A:P,IF(AND(INFORMACION!$T1232='REFERENCIAS RIESGO'!$C$36,INFORMACION!$F1232=REFERENCIAS!$C$24),16,IF(INFORMACION!$T1232='REFERENCIAS RIESGO'!$C$36,13,IF(INFORMACION!$F1232=REFERENCIAS!$C$24,10,7))),0)+VLOOKUP(T1232,REFERENCIAS!$C:$D,2,0)*VLOOKUP($T$2,PONDERADORES!A:P,IF(AND(INFORMACION!$T1232='REFERENCIAS RIESGO'!$C$36,INFORMACION!$F1232=REFERENCIAS!$C$24),16,IF(INFORMACION!$T1232='REFERENCIAS RIESGO'!$C$36,13,IF(INFORMACION!$F1232=REFERENCIAS!$C$24,10,7))),0)+VLOOKUP(IF(J1232&lt;=0.2,0.2,IF(AND(J1232&gt;0.2,J1232&lt;=0.4),0.4,IF(AND(J1232&gt;0.4,J1232&lt;=0.6),0.6,IF(AND(J1232&gt;0.6,J1232&lt;=0.8),0.8,IF(AND(J1232&gt;0.8,J1232&lt;=1),1))))),REFERENCIAS!$C:$D,2,0)*VLOOKUP($J$2,PONDERADORES!A:P,IF(AND(INFORMACION!$T1232='REFERENCIAS RIESGO'!$C$36,INFORMACION!$F1232=REFERENCIAS!$C$24),16,IF(INFORMACION!$T1232='REFERENCIAS RIESGO'!$C$36,13,IF(INFORMACION!$F1232=REFERENCIAS!$C$24,10,7))),0)</f>
        <v>#REF!</v>
      </c>
      <c r="Y1232" s="68">
        <f>+VLOOKUP(M1232,REFERENCIAS!$C:$D,2,0)*VLOOKUP($M$2,PONDERADORES!$A$7:$G$9,7,0)+VLOOKUP(N1232,REFERENCIAS!$C:$D,2,0)*VLOOKUP($N$2,PONDERADORES!$A$7:$G$9,7,0)+VLOOKUP(O1232,REFERENCIAS!$C:$D,2,0)*VLOOKUP($O$2,PONDERADORES!$A$7:$G$9,7,0)</f>
        <v>0.2</v>
      </c>
      <c r="Z1232" s="2">
        <f>+VLOOKUP(IF(R1232&lt;0.1,0,IF(AND(R1232&gt;=0.1,R1232&lt;0.2),0.1,IF(AND(R1232&gt;=0.2,R1232&lt;0.3),0.2,IF(R1232&gt;0.3,0.3,)))),REFERENCIAS!$C:$D,2,0)*VLOOKUP($R$2,PONDERADORES!$A$11:$G$11,7,0)</f>
        <v>15</v>
      </c>
      <c r="AA1232" s="92"/>
      <c r="AB1232" s="95" t="e">
        <f t="shared" ca="1" si="75"/>
        <v>#REF!</v>
      </c>
      <c r="AC1232" s="23" t="e">
        <f ca="1">IF(AB1232&gt;REFERENCIAS!$C$62,REFERENCIAS!$B$62,IF(AND(AB1232&gt;=REFERENCIAS!$C$63,AB1232&lt;REFERENCIAS!$D$63),REFERENCIAS!$B$63,IF(AND(AB1232&gt;REFERENCIAS!$C$64,AB1232&lt;=REFERENCIAS!$D$64),REFERENCIAS!$B$64,IF(AND(AB1232&gt;=REFERENCIAS!$C$65,AB1232&lt;REFERENCIAS!$D$65),REFERENCIAS!$B$65, "Revisar"))))</f>
        <v>#REF!</v>
      </c>
      <c r="AD1232" s="94" t="e">
        <f ca="1">VLOOKUP(AC1232,REFERENCIAS!$B$62:$G$65,4,FALSE)</f>
        <v>#REF!</v>
      </c>
    </row>
    <row r="1233" spans="1:30" ht="17.25" x14ac:dyDescent="0.25">
      <c r="A1233" s="74"/>
      <c r="B1233" s="19"/>
      <c r="C1233" s="19"/>
      <c r="D1233" s="50"/>
      <c r="E1233" s="73"/>
      <c r="F1233" s="74"/>
      <c r="G1233" s="9"/>
      <c r="H1233" s="48"/>
      <c r="I1233" s="49">
        <f t="shared" ca="1" si="73"/>
        <v>2022</v>
      </c>
      <c r="J1233" s="22">
        <f t="shared" ca="1" si="72"/>
        <v>1</v>
      </c>
      <c r="K1233" s="19"/>
      <c r="L1233" s="73"/>
      <c r="M1233" s="74"/>
      <c r="N1233" s="19"/>
      <c r="O1233" s="73"/>
      <c r="P1233" s="82">
        <v>1</v>
      </c>
      <c r="Q1233" s="24">
        <v>1</v>
      </c>
      <c r="R1233" s="81">
        <f t="shared" si="74"/>
        <v>1</v>
      </c>
      <c r="S1233" s="87"/>
      <c r="T1233" s="19"/>
      <c r="U1233" s="25"/>
      <c r="V1233" s="25"/>
      <c r="W1233" s="81"/>
      <c r="X1233" s="91" t="e">
        <f ca="1">+VLOOKUP(#REF!,REFERENCIAS!$C:$D,2,0)*VLOOKUP(#REF!,PONDERADORES!A:P,IF(AND(INFORMACION!$T1233='REFERENCIAS RIESGO'!$C$36,INFORMACION!$F1233=REFERENCIAS!$C$24),16,IF(INFORMACION!$T1233='REFERENCIAS RIESGO'!$C$36,13,IF(INFORMACION!$F1233=REFERENCIAS!$C$24,10,7))),0)+VLOOKUP(K1233,REFERENCIAS!$C:$D,2,0)*VLOOKUP($K$2,PONDERADORES!A:P,IF(AND(INFORMACION!$T1233='REFERENCIAS RIESGO'!$C$36,INFORMACION!$F1233=REFERENCIAS!$C$24),16,IF(INFORMACION!$T1233='REFERENCIAS RIESGO'!$C$36,13,IF(INFORMACION!$F1233=REFERENCIAS!$C$24,10,7))),0)+VLOOKUP(L1233,REFERENCIAS!$C:$D,2,0)*VLOOKUP($L$2,PONDERADORES!A:P,IF(AND(INFORMACION!$T1233='REFERENCIAS RIESGO'!$C$36,INFORMACION!$F1233=REFERENCIAS!$C$24),16,IF(INFORMACION!$T1233='REFERENCIAS RIESGO'!$C$36,13,IF(INFORMACION!$F1233=REFERENCIAS!$C$24,10,7))),0)+VLOOKUP(F1233,REFERENCIAS!$C:$D,2,0)*VLOOKUP($F$2,PONDERADORES!A:P,IF(AND(INFORMACION!$T1233='REFERENCIAS RIESGO'!$C$36,INFORMACION!$F1233=REFERENCIAS!$C$24),16,IF(INFORMACION!$T1233='REFERENCIAS RIESGO'!$C$36,13,IF(INFORMACION!$F1233=REFERENCIAS!$C$24,10,7))),0)+VLOOKUP(T1233,REFERENCIAS!$C:$D,2,0)*VLOOKUP($T$2,PONDERADORES!A:P,IF(AND(INFORMACION!$T1233='REFERENCIAS RIESGO'!$C$36,INFORMACION!$F1233=REFERENCIAS!$C$24),16,IF(INFORMACION!$T1233='REFERENCIAS RIESGO'!$C$36,13,IF(INFORMACION!$F1233=REFERENCIAS!$C$24,10,7))),0)+VLOOKUP(IF(J1233&lt;=0.2,0.2,IF(AND(J1233&gt;0.2,J1233&lt;=0.4),0.4,IF(AND(J1233&gt;0.4,J1233&lt;=0.6),0.6,IF(AND(J1233&gt;0.6,J1233&lt;=0.8),0.8,IF(AND(J1233&gt;0.8,J1233&lt;=1),1))))),REFERENCIAS!$C:$D,2,0)*VLOOKUP($J$2,PONDERADORES!A:P,IF(AND(INFORMACION!$T1233='REFERENCIAS RIESGO'!$C$36,INFORMACION!$F1233=REFERENCIAS!$C$24),16,IF(INFORMACION!$T1233='REFERENCIAS RIESGO'!$C$36,13,IF(INFORMACION!$F1233=REFERENCIAS!$C$24,10,7))),0)</f>
        <v>#REF!</v>
      </c>
      <c r="Y1233" s="68">
        <f>+VLOOKUP(M1233,REFERENCIAS!$C:$D,2,0)*VLOOKUP($M$2,PONDERADORES!$A$7:$G$9,7,0)+VLOOKUP(N1233,REFERENCIAS!$C:$D,2,0)*VLOOKUP($N$2,PONDERADORES!$A$7:$G$9,7,0)+VLOOKUP(O1233,REFERENCIAS!$C:$D,2,0)*VLOOKUP($O$2,PONDERADORES!$A$7:$G$9,7,0)</f>
        <v>0.2</v>
      </c>
      <c r="Z1233" s="2">
        <f>+VLOOKUP(IF(R1233&lt;0.1,0,IF(AND(R1233&gt;=0.1,R1233&lt;0.2),0.1,IF(AND(R1233&gt;=0.2,R1233&lt;0.3),0.2,IF(R1233&gt;0.3,0.3,)))),REFERENCIAS!$C:$D,2,0)*VLOOKUP($R$2,PONDERADORES!$A$11:$G$11,7,0)</f>
        <v>15</v>
      </c>
      <c r="AA1233" s="92"/>
      <c r="AB1233" s="95" t="e">
        <f t="shared" ca="1" si="75"/>
        <v>#REF!</v>
      </c>
      <c r="AC1233" s="23" t="e">
        <f ca="1">IF(AB1233&gt;REFERENCIAS!$C$62,REFERENCIAS!$B$62,IF(AND(AB1233&gt;=REFERENCIAS!$C$63,AB1233&lt;REFERENCIAS!$D$63),REFERENCIAS!$B$63,IF(AND(AB1233&gt;REFERENCIAS!$C$64,AB1233&lt;=REFERENCIAS!$D$64),REFERENCIAS!$B$64,IF(AND(AB1233&gt;=REFERENCIAS!$C$65,AB1233&lt;REFERENCIAS!$D$65),REFERENCIAS!$B$65, "Revisar"))))</f>
        <v>#REF!</v>
      </c>
      <c r="AD1233" s="94" t="e">
        <f ca="1">VLOOKUP(AC1233,REFERENCIAS!$B$62:$G$65,4,FALSE)</f>
        <v>#REF!</v>
      </c>
    </row>
    <row r="1234" spans="1:30" ht="17.25" x14ac:dyDescent="0.25">
      <c r="A1234" s="74"/>
      <c r="B1234" s="19"/>
      <c r="C1234" s="19"/>
      <c r="D1234" s="50"/>
      <c r="E1234" s="73"/>
      <c r="F1234" s="74"/>
      <c r="G1234" s="9"/>
      <c r="H1234" s="48"/>
      <c r="I1234" s="49">
        <f t="shared" ca="1" si="73"/>
        <v>2022</v>
      </c>
      <c r="J1234" s="22">
        <f t="shared" ca="1" si="72"/>
        <v>1</v>
      </c>
      <c r="K1234" s="19"/>
      <c r="L1234" s="73"/>
      <c r="M1234" s="74"/>
      <c r="N1234" s="19"/>
      <c r="O1234" s="73"/>
      <c r="P1234" s="82">
        <v>1</v>
      </c>
      <c r="Q1234" s="24">
        <v>1</v>
      </c>
      <c r="R1234" s="81">
        <f t="shared" si="74"/>
        <v>1</v>
      </c>
      <c r="S1234" s="87"/>
      <c r="T1234" s="19"/>
      <c r="U1234" s="25"/>
      <c r="V1234" s="25"/>
      <c r="W1234" s="81"/>
      <c r="X1234" s="91" t="e">
        <f ca="1">+VLOOKUP(#REF!,REFERENCIAS!$C:$D,2,0)*VLOOKUP(#REF!,PONDERADORES!A:P,IF(AND(INFORMACION!$T1234='REFERENCIAS RIESGO'!$C$36,INFORMACION!$F1234=REFERENCIAS!$C$24),16,IF(INFORMACION!$T1234='REFERENCIAS RIESGO'!$C$36,13,IF(INFORMACION!$F1234=REFERENCIAS!$C$24,10,7))),0)+VLOOKUP(K1234,REFERENCIAS!$C:$D,2,0)*VLOOKUP($K$2,PONDERADORES!A:P,IF(AND(INFORMACION!$T1234='REFERENCIAS RIESGO'!$C$36,INFORMACION!$F1234=REFERENCIAS!$C$24),16,IF(INFORMACION!$T1234='REFERENCIAS RIESGO'!$C$36,13,IF(INFORMACION!$F1234=REFERENCIAS!$C$24,10,7))),0)+VLOOKUP(L1234,REFERENCIAS!$C:$D,2,0)*VLOOKUP($L$2,PONDERADORES!A:P,IF(AND(INFORMACION!$T1234='REFERENCIAS RIESGO'!$C$36,INFORMACION!$F1234=REFERENCIAS!$C$24),16,IF(INFORMACION!$T1234='REFERENCIAS RIESGO'!$C$36,13,IF(INFORMACION!$F1234=REFERENCIAS!$C$24,10,7))),0)+VLOOKUP(F1234,REFERENCIAS!$C:$D,2,0)*VLOOKUP($F$2,PONDERADORES!A:P,IF(AND(INFORMACION!$T1234='REFERENCIAS RIESGO'!$C$36,INFORMACION!$F1234=REFERENCIAS!$C$24),16,IF(INFORMACION!$T1234='REFERENCIAS RIESGO'!$C$36,13,IF(INFORMACION!$F1234=REFERENCIAS!$C$24,10,7))),0)+VLOOKUP(T1234,REFERENCIAS!$C:$D,2,0)*VLOOKUP($T$2,PONDERADORES!A:P,IF(AND(INFORMACION!$T1234='REFERENCIAS RIESGO'!$C$36,INFORMACION!$F1234=REFERENCIAS!$C$24),16,IF(INFORMACION!$T1234='REFERENCIAS RIESGO'!$C$36,13,IF(INFORMACION!$F1234=REFERENCIAS!$C$24,10,7))),0)+VLOOKUP(IF(J1234&lt;=0.2,0.2,IF(AND(J1234&gt;0.2,J1234&lt;=0.4),0.4,IF(AND(J1234&gt;0.4,J1234&lt;=0.6),0.6,IF(AND(J1234&gt;0.6,J1234&lt;=0.8),0.8,IF(AND(J1234&gt;0.8,J1234&lt;=1),1))))),REFERENCIAS!$C:$D,2,0)*VLOOKUP($J$2,PONDERADORES!A:P,IF(AND(INFORMACION!$T1234='REFERENCIAS RIESGO'!$C$36,INFORMACION!$F1234=REFERENCIAS!$C$24),16,IF(INFORMACION!$T1234='REFERENCIAS RIESGO'!$C$36,13,IF(INFORMACION!$F1234=REFERENCIAS!$C$24,10,7))),0)</f>
        <v>#REF!</v>
      </c>
      <c r="Y1234" s="68">
        <f>+VLOOKUP(M1234,REFERENCIAS!$C:$D,2,0)*VLOOKUP($M$2,PONDERADORES!$A$7:$G$9,7,0)+VLOOKUP(N1234,REFERENCIAS!$C:$D,2,0)*VLOOKUP($N$2,PONDERADORES!$A$7:$G$9,7,0)+VLOOKUP(O1234,REFERENCIAS!$C:$D,2,0)*VLOOKUP($O$2,PONDERADORES!$A$7:$G$9,7,0)</f>
        <v>0.2</v>
      </c>
      <c r="Z1234" s="2">
        <f>+VLOOKUP(IF(R1234&lt;0.1,0,IF(AND(R1234&gt;=0.1,R1234&lt;0.2),0.1,IF(AND(R1234&gt;=0.2,R1234&lt;0.3),0.2,IF(R1234&gt;0.3,0.3,)))),REFERENCIAS!$C:$D,2,0)*VLOOKUP($R$2,PONDERADORES!$A$11:$G$11,7,0)</f>
        <v>15</v>
      </c>
      <c r="AA1234" s="92"/>
      <c r="AB1234" s="95" t="e">
        <f t="shared" ca="1" si="75"/>
        <v>#REF!</v>
      </c>
      <c r="AC1234" s="23" t="e">
        <f ca="1">IF(AB1234&gt;REFERENCIAS!$C$62,REFERENCIAS!$B$62,IF(AND(AB1234&gt;=REFERENCIAS!$C$63,AB1234&lt;REFERENCIAS!$D$63),REFERENCIAS!$B$63,IF(AND(AB1234&gt;REFERENCIAS!$C$64,AB1234&lt;=REFERENCIAS!$D$64),REFERENCIAS!$B$64,IF(AND(AB1234&gt;=REFERENCIAS!$C$65,AB1234&lt;REFERENCIAS!$D$65),REFERENCIAS!$B$65, "Revisar"))))</f>
        <v>#REF!</v>
      </c>
      <c r="AD1234" s="94" t="e">
        <f ca="1">VLOOKUP(AC1234,REFERENCIAS!$B$62:$G$65,4,FALSE)</f>
        <v>#REF!</v>
      </c>
    </row>
    <row r="1235" spans="1:30" ht="17.25" x14ac:dyDescent="0.25">
      <c r="A1235" s="74"/>
      <c r="B1235" s="19"/>
      <c r="C1235" s="19"/>
      <c r="D1235" s="50"/>
      <c r="E1235" s="73"/>
      <c r="F1235" s="74"/>
      <c r="G1235" s="9"/>
      <c r="H1235" s="48"/>
      <c r="I1235" s="49">
        <f t="shared" ca="1" si="73"/>
        <v>2022</v>
      </c>
      <c r="J1235" s="22">
        <f t="shared" ca="1" si="72"/>
        <v>1</v>
      </c>
      <c r="K1235" s="19"/>
      <c r="L1235" s="73"/>
      <c r="M1235" s="74"/>
      <c r="N1235" s="19"/>
      <c r="O1235" s="73"/>
      <c r="P1235" s="82">
        <v>1</v>
      </c>
      <c r="Q1235" s="24">
        <v>1</v>
      </c>
      <c r="R1235" s="81">
        <f t="shared" si="74"/>
        <v>1</v>
      </c>
      <c r="S1235" s="87"/>
      <c r="T1235" s="19"/>
      <c r="U1235" s="25"/>
      <c r="V1235" s="25"/>
      <c r="W1235" s="81"/>
      <c r="X1235" s="91" t="e">
        <f ca="1">+VLOOKUP(#REF!,REFERENCIAS!$C:$D,2,0)*VLOOKUP(#REF!,PONDERADORES!A:P,IF(AND(INFORMACION!$T1235='REFERENCIAS RIESGO'!$C$36,INFORMACION!$F1235=REFERENCIAS!$C$24),16,IF(INFORMACION!$T1235='REFERENCIAS RIESGO'!$C$36,13,IF(INFORMACION!$F1235=REFERENCIAS!$C$24,10,7))),0)+VLOOKUP(K1235,REFERENCIAS!$C:$D,2,0)*VLOOKUP($K$2,PONDERADORES!A:P,IF(AND(INFORMACION!$T1235='REFERENCIAS RIESGO'!$C$36,INFORMACION!$F1235=REFERENCIAS!$C$24),16,IF(INFORMACION!$T1235='REFERENCIAS RIESGO'!$C$36,13,IF(INFORMACION!$F1235=REFERENCIAS!$C$24,10,7))),0)+VLOOKUP(L1235,REFERENCIAS!$C:$D,2,0)*VLOOKUP($L$2,PONDERADORES!A:P,IF(AND(INFORMACION!$T1235='REFERENCIAS RIESGO'!$C$36,INFORMACION!$F1235=REFERENCIAS!$C$24),16,IF(INFORMACION!$T1235='REFERENCIAS RIESGO'!$C$36,13,IF(INFORMACION!$F1235=REFERENCIAS!$C$24,10,7))),0)+VLOOKUP(F1235,REFERENCIAS!$C:$D,2,0)*VLOOKUP($F$2,PONDERADORES!A:P,IF(AND(INFORMACION!$T1235='REFERENCIAS RIESGO'!$C$36,INFORMACION!$F1235=REFERENCIAS!$C$24),16,IF(INFORMACION!$T1235='REFERENCIAS RIESGO'!$C$36,13,IF(INFORMACION!$F1235=REFERENCIAS!$C$24,10,7))),0)+VLOOKUP(T1235,REFERENCIAS!$C:$D,2,0)*VLOOKUP($T$2,PONDERADORES!A:P,IF(AND(INFORMACION!$T1235='REFERENCIAS RIESGO'!$C$36,INFORMACION!$F1235=REFERENCIAS!$C$24),16,IF(INFORMACION!$T1235='REFERENCIAS RIESGO'!$C$36,13,IF(INFORMACION!$F1235=REFERENCIAS!$C$24,10,7))),0)+VLOOKUP(IF(J1235&lt;=0.2,0.2,IF(AND(J1235&gt;0.2,J1235&lt;=0.4),0.4,IF(AND(J1235&gt;0.4,J1235&lt;=0.6),0.6,IF(AND(J1235&gt;0.6,J1235&lt;=0.8),0.8,IF(AND(J1235&gt;0.8,J1235&lt;=1),1))))),REFERENCIAS!$C:$D,2,0)*VLOOKUP($J$2,PONDERADORES!A:P,IF(AND(INFORMACION!$T1235='REFERENCIAS RIESGO'!$C$36,INFORMACION!$F1235=REFERENCIAS!$C$24),16,IF(INFORMACION!$T1235='REFERENCIAS RIESGO'!$C$36,13,IF(INFORMACION!$F1235=REFERENCIAS!$C$24,10,7))),0)</f>
        <v>#REF!</v>
      </c>
      <c r="Y1235" s="68">
        <f>+VLOOKUP(M1235,REFERENCIAS!$C:$D,2,0)*VLOOKUP($M$2,PONDERADORES!$A$7:$G$9,7,0)+VLOOKUP(N1235,REFERENCIAS!$C:$D,2,0)*VLOOKUP($N$2,PONDERADORES!$A$7:$G$9,7,0)+VLOOKUP(O1235,REFERENCIAS!$C:$D,2,0)*VLOOKUP($O$2,PONDERADORES!$A$7:$G$9,7,0)</f>
        <v>0.2</v>
      </c>
      <c r="Z1235" s="2">
        <f>+VLOOKUP(IF(R1235&lt;0.1,0,IF(AND(R1235&gt;=0.1,R1235&lt;0.2),0.1,IF(AND(R1235&gt;=0.2,R1235&lt;0.3),0.2,IF(R1235&gt;0.3,0.3,)))),REFERENCIAS!$C:$D,2,0)*VLOOKUP($R$2,PONDERADORES!$A$11:$G$11,7,0)</f>
        <v>15</v>
      </c>
      <c r="AA1235" s="92"/>
      <c r="AB1235" s="95" t="e">
        <f t="shared" ca="1" si="75"/>
        <v>#REF!</v>
      </c>
      <c r="AC1235" s="23" t="e">
        <f ca="1">IF(AB1235&gt;REFERENCIAS!$C$62,REFERENCIAS!$B$62,IF(AND(AB1235&gt;=REFERENCIAS!$C$63,AB1235&lt;REFERENCIAS!$D$63),REFERENCIAS!$B$63,IF(AND(AB1235&gt;REFERENCIAS!$C$64,AB1235&lt;=REFERENCIAS!$D$64),REFERENCIAS!$B$64,IF(AND(AB1235&gt;=REFERENCIAS!$C$65,AB1235&lt;REFERENCIAS!$D$65),REFERENCIAS!$B$65, "Revisar"))))</f>
        <v>#REF!</v>
      </c>
      <c r="AD1235" s="94" t="e">
        <f ca="1">VLOOKUP(AC1235,REFERENCIAS!$B$62:$G$65,4,FALSE)</f>
        <v>#REF!</v>
      </c>
    </row>
    <row r="1236" spans="1:30" ht="17.25" x14ac:dyDescent="0.25">
      <c r="A1236" s="74"/>
      <c r="B1236" s="19"/>
      <c r="C1236" s="19"/>
      <c r="D1236" s="50"/>
      <c r="E1236" s="73"/>
      <c r="F1236" s="74"/>
      <c r="G1236" s="9"/>
      <c r="H1236" s="48"/>
      <c r="I1236" s="49">
        <f t="shared" ca="1" si="73"/>
        <v>2022</v>
      </c>
      <c r="J1236" s="22">
        <f t="shared" ca="1" si="72"/>
        <v>1</v>
      </c>
      <c r="K1236" s="19"/>
      <c r="L1236" s="73"/>
      <c r="M1236" s="74"/>
      <c r="N1236" s="19"/>
      <c r="O1236" s="73"/>
      <c r="P1236" s="82">
        <v>1</v>
      </c>
      <c r="Q1236" s="24">
        <v>1</v>
      </c>
      <c r="R1236" s="81">
        <f t="shared" si="74"/>
        <v>1</v>
      </c>
      <c r="S1236" s="87"/>
      <c r="T1236" s="19"/>
      <c r="U1236" s="25"/>
      <c r="V1236" s="25"/>
      <c r="W1236" s="81"/>
      <c r="X1236" s="91" t="e">
        <f ca="1">+VLOOKUP(#REF!,REFERENCIAS!$C:$D,2,0)*VLOOKUP(#REF!,PONDERADORES!A:P,IF(AND(INFORMACION!$T1236='REFERENCIAS RIESGO'!$C$36,INFORMACION!$F1236=REFERENCIAS!$C$24),16,IF(INFORMACION!$T1236='REFERENCIAS RIESGO'!$C$36,13,IF(INFORMACION!$F1236=REFERENCIAS!$C$24,10,7))),0)+VLOOKUP(K1236,REFERENCIAS!$C:$D,2,0)*VLOOKUP($K$2,PONDERADORES!A:P,IF(AND(INFORMACION!$T1236='REFERENCIAS RIESGO'!$C$36,INFORMACION!$F1236=REFERENCIAS!$C$24),16,IF(INFORMACION!$T1236='REFERENCIAS RIESGO'!$C$36,13,IF(INFORMACION!$F1236=REFERENCIAS!$C$24,10,7))),0)+VLOOKUP(L1236,REFERENCIAS!$C:$D,2,0)*VLOOKUP($L$2,PONDERADORES!A:P,IF(AND(INFORMACION!$T1236='REFERENCIAS RIESGO'!$C$36,INFORMACION!$F1236=REFERENCIAS!$C$24),16,IF(INFORMACION!$T1236='REFERENCIAS RIESGO'!$C$36,13,IF(INFORMACION!$F1236=REFERENCIAS!$C$24,10,7))),0)+VLOOKUP(F1236,REFERENCIAS!$C:$D,2,0)*VLOOKUP($F$2,PONDERADORES!A:P,IF(AND(INFORMACION!$T1236='REFERENCIAS RIESGO'!$C$36,INFORMACION!$F1236=REFERENCIAS!$C$24),16,IF(INFORMACION!$T1236='REFERENCIAS RIESGO'!$C$36,13,IF(INFORMACION!$F1236=REFERENCIAS!$C$24,10,7))),0)+VLOOKUP(T1236,REFERENCIAS!$C:$D,2,0)*VLOOKUP($T$2,PONDERADORES!A:P,IF(AND(INFORMACION!$T1236='REFERENCIAS RIESGO'!$C$36,INFORMACION!$F1236=REFERENCIAS!$C$24),16,IF(INFORMACION!$T1236='REFERENCIAS RIESGO'!$C$36,13,IF(INFORMACION!$F1236=REFERENCIAS!$C$24,10,7))),0)+VLOOKUP(IF(J1236&lt;=0.2,0.2,IF(AND(J1236&gt;0.2,J1236&lt;=0.4),0.4,IF(AND(J1236&gt;0.4,J1236&lt;=0.6),0.6,IF(AND(J1236&gt;0.6,J1236&lt;=0.8),0.8,IF(AND(J1236&gt;0.8,J1236&lt;=1),1))))),REFERENCIAS!$C:$D,2,0)*VLOOKUP($J$2,PONDERADORES!A:P,IF(AND(INFORMACION!$T1236='REFERENCIAS RIESGO'!$C$36,INFORMACION!$F1236=REFERENCIAS!$C$24),16,IF(INFORMACION!$T1236='REFERENCIAS RIESGO'!$C$36,13,IF(INFORMACION!$F1236=REFERENCIAS!$C$24,10,7))),0)</f>
        <v>#REF!</v>
      </c>
      <c r="Y1236" s="68">
        <f>+VLOOKUP(M1236,REFERENCIAS!$C:$D,2,0)*VLOOKUP($M$2,PONDERADORES!$A$7:$G$9,7,0)+VLOOKUP(N1236,REFERENCIAS!$C:$D,2,0)*VLOOKUP($N$2,PONDERADORES!$A$7:$G$9,7,0)+VLOOKUP(O1236,REFERENCIAS!$C:$D,2,0)*VLOOKUP($O$2,PONDERADORES!$A$7:$G$9,7,0)</f>
        <v>0.2</v>
      </c>
      <c r="Z1236" s="2">
        <f>+VLOOKUP(IF(R1236&lt;0.1,0,IF(AND(R1236&gt;=0.1,R1236&lt;0.2),0.1,IF(AND(R1236&gt;=0.2,R1236&lt;0.3),0.2,IF(R1236&gt;0.3,0.3,)))),REFERENCIAS!$C:$D,2,0)*VLOOKUP($R$2,PONDERADORES!$A$11:$G$11,7,0)</f>
        <v>15</v>
      </c>
      <c r="AA1236" s="92"/>
      <c r="AB1236" s="95" t="e">
        <f t="shared" ca="1" si="75"/>
        <v>#REF!</v>
      </c>
      <c r="AC1236" s="23" t="e">
        <f ca="1">IF(AB1236&gt;REFERENCIAS!$C$62,REFERENCIAS!$B$62,IF(AND(AB1236&gt;=REFERENCIAS!$C$63,AB1236&lt;REFERENCIAS!$D$63),REFERENCIAS!$B$63,IF(AND(AB1236&gt;REFERENCIAS!$C$64,AB1236&lt;=REFERENCIAS!$D$64),REFERENCIAS!$B$64,IF(AND(AB1236&gt;=REFERENCIAS!$C$65,AB1236&lt;REFERENCIAS!$D$65),REFERENCIAS!$B$65, "Revisar"))))</f>
        <v>#REF!</v>
      </c>
      <c r="AD1236" s="94" t="e">
        <f ca="1">VLOOKUP(AC1236,REFERENCIAS!$B$62:$G$65,4,FALSE)</f>
        <v>#REF!</v>
      </c>
    </row>
    <row r="1237" spans="1:30" ht="17.25" x14ac:dyDescent="0.25">
      <c r="A1237" s="74"/>
      <c r="B1237" s="19"/>
      <c r="C1237" s="19"/>
      <c r="D1237" s="50"/>
      <c r="E1237" s="73"/>
      <c r="F1237" s="74"/>
      <c r="G1237" s="9"/>
      <c r="H1237" s="48"/>
      <c r="I1237" s="49">
        <f t="shared" ca="1" si="73"/>
        <v>2022</v>
      </c>
      <c r="J1237" s="22">
        <f t="shared" ca="1" si="72"/>
        <v>1</v>
      </c>
      <c r="K1237" s="19"/>
      <c r="L1237" s="73"/>
      <c r="M1237" s="74"/>
      <c r="N1237" s="19"/>
      <c r="O1237" s="73"/>
      <c r="P1237" s="82">
        <v>1</v>
      </c>
      <c r="Q1237" s="24">
        <v>1</v>
      </c>
      <c r="R1237" s="81">
        <f t="shared" si="74"/>
        <v>1</v>
      </c>
      <c r="S1237" s="87"/>
      <c r="T1237" s="19"/>
      <c r="U1237" s="25"/>
      <c r="V1237" s="25"/>
      <c r="W1237" s="81"/>
      <c r="X1237" s="91" t="e">
        <f ca="1">+VLOOKUP(#REF!,REFERENCIAS!$C:$D,2,0)*VLOOKUP(#REF!,PONDERADORES!A:P,IF(AND(INFORMACION!$T1237='REFERENCIAS RIESGO'!$C$36,INFORMACION!$F1237=REFERENCIAS!$C$24),16,IF(INFORMACION!$T1237='REFERENCIAS RIESGO'!$C$36,13,IF(INFORMACION!$F1237=REFERENCIAS!$C$24,10,7))),0)+VLOOKUP(K1237,REFERENCIAS!$C:$D,2,0)*VLOOKUP($K$2,PONDERADORES!A:P,IF(AND(INFORMACION!$T1237='REFERENCIAS RIESGO'!$C$36,INFORMACION!$F1237=REFERENCIAS!$C$24),16,IF(INFORMACION!$T1237='REFERENCIAS RIESGO'!$C$36,13,IF(INFORMACION!$F1237=REFERENCIAS!$C$24,10,7))),0)+VLOOKUP(L1237,REFERENCIAS!$C:$D,2,0)*VLOOKUP($L$2,PONDERADORES!A:P,IF(AND(INFORMACION!$T1237='REFERENCIAS RIESGO'!$C$36,INFORMACION!$F1237=REFERENCIAS!$C$24),16,IF(INFORMACION!$T1237='REFERENCIAS RIESGO'!$C$36,13,IF(INFORMACION!$F1237=REFERENCIAS!$C$24,10,7))),0)+VLOOKUP(F1237,REFERENCIAS!$C:$D,2,0)*VLOOKUP($F$2,PONDERADORES!A:P,IF(AND(INFORMACION!$T1237='REFERENCIAS RIESGO'!$C$36,INFORMACION!$F1237=REFERENCIAS!$C$24),16,IF(INFORMACION!$T1237='REFERENCIAS RIESGO'!$C$36,13,IF(INFORMACION!$F1237=REFERENCIAS!$C$24,10,7))),0)+VLOOKUP(T1237,REFERENCIAS!$C:$D,2,0)*VLOOKUP($T$2,PONDERADORES!A:P,IF(AND(INFORMACION!$T1237='REFERENCIAS RIESGO'!$C$36,INFORMACION!$F1237=REFERENCIAS!$C$24),16,IF(INFORMACION!$T1237='REFERENCIAS RIESGO'!$C$36,13,IF(INFORMACION!$F1237=REFERENCIAS!$C$24,10,7))),0)+VLOOKUP(IF(J1237&lt;=0.2,0.2,IF(AND(J1237&gt;0.2,J1237&lt;=0.4),0.4,IF(AND(J1237&gt;0.4,J1237&lt;=0.6),0.6,IF(AND(J1237&gt;0.6,J1237&lt;=0.8),0.8,IF(AND(J1237&gt;0.8,J1237&lt;=1),1))))),REFERENCIAS!$C:$D,2,0)*VLOOKUP($J$2,PONDERADORES!A:P,IF(AND(INFORMACION!$T1237='REFERENCIAS RIESGO'!$C$36,INFORMACION!$F1237=REFERENCIAS!$C$24),16,IF(INFORMACION!$T1237='REFERENCIAS RIESGO'!$C$36,13,IF(INFORMACION!$F1237=REFERENCIAS!$C$24,10,7))),0)</f>
        <v>#REF!</v>
      </c>
      <c r="Y1237" s="68">
        <f>+VLOOKUP(M1237,REFERENCIAS!$C:$D,2,0)*VLOOKUP($M$2,PONDERADORES!$A$7:$G$9,7,0)+VLOOKUP(N1237,REFERENCIAS!$C:$D,2,0)*VLOOKUP($N$2,PONDERADORES!$A$7:$G$9,7,0)+VLOOKUP(O1237,REFERENCIAS!$C:$D,2,0)*VLOOKUP($O$2,PONDERADORES!$A$7:$G$9,7,0)</f>
        <v>0.2</v>
      </c>
      <c r="Z1237" s="2">
        <f>+VLOOKUP(IF(R1237&lt;0.1,0,IF(AND(R1237&gt;=0.1,R1237&lt;0.2),0.1,IF(AND(R1237&gt;=0.2,R1237&lt;0.3),0.2,IF(R1237&gt;0.3,0.3,)))),REFERENCIAS!$C:$D,2,0)*VLOOKUP($R$2,PONDERADORES!$A$11:$G$11,7,0)</f>
        <v>15</v>
      </c>
      <c r="AA1237" s="92"/>
      <c r="AB1237" s="95" t="e">
        <f t="shared" ca="1" si="75"/>
        <v>#REF!</v>
      </c>
      <c r="AC1237" s="23" t="e">
        <f ca="1">IF(AB1237&gt;REFERENCIAS!$C$62,REFERENCIAS!$B$62,IF(AND(AB1237&gt;=REFERENCIAS!$C$63,AB1237&lt;REFERENCIAS!$D$63),REFERENCIAS!$B$63,IF(AND(AB1237&gt;REFERENCIAS!$C$64,AB1237&lt;=REFERENCIAS!$D$64),REFERENCIAS!$B$64,IF(AND(AB1237&gt;=REFERENCIAS!$C$65,AB1237&lt;REFERENCIAS!$D$65),REFERENCIAS!$B$65, "Revisar"))))</f>
        <v>#REF!</v>
      </c>
      <c r="AD1237" s="94" t="e">
        <f ca="1">VLOOKUP(AC1237,REFERENCIAS!$B$62:$G$65,4,FALSE)</f>
        <v>#REF!</v>
      </c>
    </row>
    <row r="1238" spans="1:30" ht="17.25" x14ac:dyDescent="0.25">
      <c r="A1238" s="74"/>
      <c r="B1238" s="19"/>
      <c r="C1238" s="19"/>
      <c r="D1238" s="50"/>
      <c r="E1238" s="73"/>
      <c r="F1238" s="74"/>
      <c r="G1238" s="9"/>
      <c r="H1238" s="48"/>
      <c r="I1238" s="49">
        <f t="shared" ca="1" si="73"/>
        <v>2022</v>
      </c>
      <c r="J1238" s="22">
        <f t="shared" ca="1" si="72"/>
        <v>1</v>
      </c>
      <c r="K1238" s="19"/>
      <c r="L1238" s="73"/>
      <c r="M1238" s="74"/>
      <c r="N1238" s="19"/>
      <c r="O1238" s="73"/>
      <c r="P1238" s="82">
        <v>1</v>
      </c>
      <c r="Q1238" s="24">
        <v>1</v>
      </c>
      <c r="R1238" s="81">
        <f t="shared" si="74"/>
        <v>1</v>
      </c>
      <c r="S1238" s="87"/>
      <c r="T1238" s="19"/>
      <c r="U1238" s="25"/>
      <c r="V1238" s="25"/>
      <c r="W1238" s="81"/>
      <c r="X1238" s="91" t="e">
        <f ca="1">+VLOOKUP(#REF!,REFERENCIAS!$C:$D,2,0)*VLOOKUP(#REF!,PONDERADORES!A:P,IF(AND(INFORMACION!$T1238='REFERENCIAS RIESGO'!$C$36,INFORMACION!$F1238=REFERENCIAS!$C$24),16,IF(INFORMACION!$T1238='REFERENCIAS RIESGO'!$C$36,13,IF(INFORMACION!$F1238=REFERENCIAS!$C$24,10,7))),0)+VLOOKUP(K1238,REFERENCIAS!$C:$D,2,0)*VLOOKUP($K$2,PONDERADORES!A:P,IF(AND(INFORMACION!$T1238='REFERENCIAS RIESGO'!$C$36,INFORMACION!$F1238=REFERENCIAS!$C$24),16,IF(INFORMACION!$T1238='REFERENCIAS RIESGO'!$C$36,13,IF(INFORMACION!$F1238=REFERENCIAS!$C$24,10,7))),0)+VLOOKUP(L1238,REFERENCIAS!$C:$D,2,0)*VLOOKUP($L$2,PONDERADORES!A:P,IF(AND(INFORMACION!$T1238='REFERENCIAS RIESGO'!$C$36,INFORMACION!$F1238=REFERENCIAS!$C$24),16,IF(INFORMACION!$T1238='REFERENCIAS RIESGO'!$C$36,13,IF(INFORMACION!$F1238=REFERENCIAS!$C$24,10,7))),0)+VLOOKUP(F1238,REFERENCIAS!$C:$D,2,0)*VLOOKUP($F$2,PONDERADORES!A:P,IF(AND(INFORMACION!$T1238='REFERENCIAS RIESGO'!$C$36,INFORMACION!$F1238=REFERENCIAS!$C$24),16,IF(INFORMACION!$T1238='REFERENCIAS RIESGO'!$C$36,13,IF(INFORMACION!$F1238=REFERENCIAS!$C$24,10,7))),0)+VLOOKUP(T1238,REFERENCIAS!$C:$D,2,0)*VLOOKUP($T$2,PONDERADORES!A:P,IF(AND(INFORMACION!$T1238='REFERENCIAS RIESGO'!$C$36,INFORMACION!$F1238=REFERENCIAS!$C$24),16,IF(INFORMACION!$T1238='REFERENCIAS RIESGO'!$C$36,13,IF(INFORMACION!$F1238=REFERENCIAS!$C$24,10,7))),0)+VLOOKUP(IF(J1238&lt;=0.2,0.2,IF(AND(J1238&gt;0.2,J1238&lt;=0.4),0.4,IF(AND(J1238&gt;0.4,J1238&lt;=0.6),0.6,IF(AND(J1238&gt;0.6,J1238&lt;=0.8),0.8,IF(AND(J1238&gt;0.8,J1238&lt;=1),1))))),REFERENCIAS!$C:$D,2,0)*VLOOKUP($J$2,PONDERADORES!A:P,IF(AND(INFORMACION!$T1238='REFERENCIAS RIESGO'!$C$36,INFORMACION!$F1238=REFERENCIAS!$C$24),16,IF(INFORMACION!$T1238='REFERENCIAS RIESGO'!$C$36,13,IF(INFORMACION!$F1238=REFERENCIAS!$C$24,10,7))),0)</f>
        <v>#REF!</v>
      </c>
      <c r="Y1238" s="68">
        <f>+VLOOKUP(M1238,REFERENCIAS!$C:$D,2,0)*VLOOKUP($M$2,PONDERADORES!$A$7:$G$9,7,0)+VLOOKUP(N1238,REFERENCIAS!$C:$D,2,0)*VLOOKUP($N$2,PONDERADORES!$A$7:$G$9,7,0)+VLOOKUP(O1238,REFERENCIAS!$C:$D,2,0)*VLOOKUP($O$2,PONDERADORES!$A$7:$G$9,7,0)</f>
        <v>0.2</v>
      </c>
      <c r="Z1238" s="2">
        <f>+VLOOKUP(IF(R1238&lt;0.1,0,IF(AND(R1238&gt;=0.1,R1238&lt;0.2),0.1,IF(AND(R1238&gt;=0.2,R1238&lt;0.3),0.2,IF(R1238&gt;0.3,0.3,)))),REFERENCIAS!$C:$D,2,0)*VLOOKUP($R$2,PONDERADORES!$A$11:$G$11,7,0)</f>
        <v>15</v>
      </c>
      <c r="AA1238" s="92"/>
      <c r="AB1238" s="95" t="e">
        <f t="shared" ca="1" si="75"/>
        <v>#REF!</v>
      </c>
      <c r="AC1238" s="23" t="e">
        <f ca="1">IF(AB1238&gt;REFERENCIAS!$C$62,REFERENCIAS!$B$62,IF(AND(AB1238&gt;=REFERENCIAS!$C$63,AB1238&lt;REFERENCIAS!$D$63),REFERENCIAS!$B$63,IF(AND(AB1238&gt;REFERENCIAS!$C$64,AB1238&lt;=REFERENCIAS!$D$64),REFERENCIAS!$B$64,IF(AND(AB1238&gt;=REFERENCIAS!$C$65,AB1238&lt;REFERENCIAS!$D$65),REFERENCIAS!$B$65, "Revisar"))))</f>
        <v>#REF!</v>
      </c>
      <c r="AD1238" s="94" t="e">
        <f ca="1">VLOOKUP(AC1238,REFERENCIAS!$B$62:$G$65,4,FALSE)</f>
        <v>#REF!</v>
      </c>
    </row>
    <row r="1239" spans="1:30" ht="17.25" x14ac:dyDescent="0.25">
      <c r="A1239" s="74"/>
      <c r="B1239" s="19"/>
      <c r="C1239" s="19"/>
      <c r="D1239" s="50"/>
      <c r="E1239" s="73"/>
      <c r="F1239" s="74"/>
      <c r="G1239" s="9"/>
      <c r="H1239" s="48"/>
      <c r="I1239" s="49">
        <f t="shared" ca="1" si="73"/>
        <v>2022</v>
      </c>
      <c r="J1239" s="22">
        <f t="shared" ca="1" si="72"/>
        <v>1</v>
      </c>
      <c r="K1239" s="19"/>
      <c r="L1239" s="73"/>
      <c r="M1239" s="74"/>
      <c r="N1239" s="19"/>
      <c r="O1239" s="73"/>
      <c r="P1239" s="82">
        <v>1</v>
      </c>
      <c r="Q1239" s="24">
        <v>1</v>
      </c>
      <c r="R1239" s="81">
        <f t="shared" si="74"/>
        <v>1</v>
      </c>
      <c r="S1239" s="87"/>
      <c r="T1239" s="19"/>
      <c r="U1239" s="25"/>
      <c r="V1239" s="25"/>
      <c r="W1239" s="81"/>
      <c r="X1239" s="91" t="e">
        <f ca="1">+VLOOKUP(#REF!,REFERENCIAS!$C:$D,2,0)*VLOOKUP(#REF!,PONDERADORES!A:P,IF(AND(INFORMACION!$T1239='REFERENCIAS RIESGO'!$C$36,INFORMACION!$F1239=REFERENCIAS!$C$24),16,IF(INFORMACION!$T1239='REFERENCIAS RIESGO'!$C$36,13,IF(INFORMACION!$F1239=REFERENCIAS!$C$24,10,7))),0)+VLOOKUP(K1239,REFERENCIAS!$C:$D,2,0)*VLOOKUP($K$2,PONDERADORES!A:P,IF(AND(INFORMACION!$T1239='REFERENCIAS RIESGO'!$C$36,INFORMACION!$F1239=REFERENCIAS!$C$24),16,IF(INFORMACION!$T1239='REFERENCIAS RIESGO'!$C$36,13,IF(INFORMACION!$F1239=REFERENCIAS!$C$24,10,7))),0)+VLOOKUP(L1239,REFERENCIAS!$C:$D,2,0)*VLOOKUP($L$2,PONDERADORES!A:P,IF(AND(INFORMACION!$T1239='REFERENCIAS RIESGO'!$C$36,INFORMACION!$F1239=REFERENCIAS!$C$24),16,IF(INFORMACION!$T1239='REFERENCIAS RIESGO'!$C$36,13,IF(INFORMACION!$F1239=REFERENCIAS!$C$24,10,7))),0)+VLOOKUP(F1239,REFERENCIAS!$C:$D,2,0)*VLOOKUP($F$2,PONDERADORES!A:P,IF(AND(INFORMACION!$T1239='REFERENCIAS RIESGO'!$C$36,INFORMACION!$F1239=REFERENCIAS!$C$24),16,IF(INFORMACION!$T1239='REFERENCIAS RIESGO'!$C$36,13,IF(INFORMACION!$F1239=REFERENCIAS!$C$24,10,7))),0)+VLOOKUP(T1239,REFERENCIAS!$C:$D,2,0)*VLOOKUP($T$2,PONDERADORES!A:P,IF(AND(INFORMACION!$T1239='REFERENCIAS RIESGO'!$C$36,INFORMACION!$F1239=REFERENCIAS!$C$24),16,IF(INFORMACION!$T1239='REFERENCIAS RIESGO'!$C$36,13,IF(INFORMACION!$F1239=REFERENCIAS!$C$24,10,7))),0)+VLOOKUP(IF(J1239&lt;=0.2,0.2,IF(AND(J1239&gt;0.2,J1239&lt;=0.4),0.4,IF(AND(J1239&gt;0.4,J1239&lt;=0.6),0.6,IF(AND(J1239&gt;0.6,J1239&lt;=0.8),0.8,IF(AND(J1239&gt;0.8,J1239&lt;=1),1))))),REFERENCIAS!$C:$D,2,0)*VLOOKUP($J$2,PONDERADORES!A:P,IF(AND(INFORMACION!$T1239='REFERENCIAS RIESGO'!$C$36,INFORMACION!$F1239=REFERENCIAS!$C$24),16,IF(INFORMACION!$T1239='REFERENCIAS RIESGO'!$C$36,13,IF(INFORMACION!$F1239=REFERENCIAS!$C$24,10,7))),0)</f>
        <v>#REF!</v>
      </c>
      <c r="Y1239" s="68">
        <f>+VLOOKUP(M1239,REFERENCIAS!$C:$D,2,0)*VLOOKUP($M$2,PONDERADORES!$A$7:$G$9,7,0)+VLOOKUP(N1239,REFERENCIAS!$C:$D,2,0)*VLOOKUP($N$2,PONDERADORES!$A$7:$G$9,7,0)+VLOOKUP(O1239,REFERENCIAS!$C:$D,2,0)*VLOOKUP($O$2,PONDERADORES!$A$7:$G$9,7,0)</f>
        <v>0.2</v>
      </c>
      <c r="Z1239" s="2">
        <f>+VLOOKUP(IF(R1239&lt;0.1,0,IF(AND(R1239&gt;=0.1,R1239&lt;0.2),0.1,IF(AND(R1239&gt;=0.2,R1239&lt;0.3),0.2,IF(R1239&gt;0.3,0.3,)))),REFERENCIAS!$C:$D,2,0)*VLOOKUP($R$2,PONDERADORES!$A$11:$G$11,7,0)</f>
        <v>15</v>
      </c>
      <c r="AA1239" s="92"/>
      <c r="AB1239" s="95" t="e">
        <f t="shared" ca="1" si="75"/>
        <v>#REF!</v>
      </c>
      <c r="AC1239" s="23" t="e">
        <f ca="1">IF(AB1239&gt;REFERENCIAS!$C$62,REFERENCIAS!$B$62,IF(AND(AB1239&gt;=REFERENCIAS!$C$63,AB1239&lt;REFERENCIAS!$D$63),REFERENCIAS!$B$63,IF(AND(AB1239&gt;REFERENCIAS!$C$64,AB1239&lt;=REFERENCIAS!$D$64),REFERENCIAS!$B$64,IF(AND(AB1239&gt;=REFERENCIAS!$C$65,AB1239&lt;REFERENCIAS!$D$65),REFERENCIAS!$B$65, "Revisar"))))</f>
        <v>#REF!</v>
      </c>
      <c r="AD1239" s="94" t="e">
        <f ca="1">VLOOKUP(AC1239,REFERENCIAS!$B$62:$G$65,4,FALSE)</f>
        <v>#REF!</v>
      </c>
    </row>
    <row r="1240" spans="1:30" ht="17.25" x14ac:dyDescent="0.25">
      <c r="A1240" s="74"/>
      <c r="B1240" s="19"/>
      <c r="C1240" s="19"/>
      <c r="D1240" s="50"/>
      <c r="E1240" s="73"/>
      <c r="F1240" s="74"/>
      <c r="G1240" s="9"/>
      <c r="H1240" s="48"/>
      <c r="I1240" s="49">
        <f t="shared" ca="1" si="73"/>
        <v>2022</v>
      </c>
      <c r="J1240" s="22">
        <f t="shared" ca="1" si="72"/>
        <v>1</v>
      </c>
      <c r="K1240" s="19"/>
      <c r="L1240" s="73"/>
      <c r="M1240" s="74"/>
      <c r="N1240" s="19"/>
      <c r="O1240" s="73"/>
      <c r="P1240" s="82">
        <v>1</v>
      </c>
      <c r="Q1240" s="24">
        <v>1</v>
      </c>
      <c r="R1240" s="81">
        <f t="shared" si="74"/>
        <v>1</v>
      </c>
      <c r="S1240" s="87"/>
      <c r="T1240" s="19"/>
      <c r="U1240" s="25"/>
      <c r="V1240" s="25"/>
      <c r="W1240" s="81"/>
      <c r="X1240" s="91" t="e">
        <f ca="1">+VLOOKUP(#REF!,REFERENCIAS!$C:$D,2,0)*VLOOKUP(#REF!,PONDERADORES!A:P,IF(AND(INFORMACION!$T1240='REFERENCIAS RIESGO'!$C$36,INFORMACION!$F1240=REFERENCIAS!$C$24),16,IF(INFORMACION!$T1240='REFERENCIAS RIESGO'!$C$36,13,IF(INFORMACION!$F1240=REFERENCIAS!$C$24,10,7))),0)+VLOOKUP(K1240,REFERENCIAS!$C:$D,2,0)*VLOOKUP($K$2,PONDERADORES!A:P,IF(AND(INFORMACION!$T1240='REFERENCIAS RIESGO'!$C$36,INFORMACION!$F1240=REFERENCIAS!$C$24),16,IF(INFORMACION!$T1240='REFERENCIAS RIESGO'!$C$36,13,IF(INFORMACION!$F1240=REFERENCIAS!$C$24,10,7))),0)+VLOOKUP(L1240,REFERENCIAS!$C:$D,2,0)*VLOOKUP($L$2,PONDERADORES!A:P,IF(AND(INFORMACION!$T1240='REFERENCIAS RIESGO'!$C$36,INFORMACION!$F1240=REFERENCIAS!$C$24),16,IF(INFORMACION!$T1240='REFERENCIAS RIESGO'!$C$36,13,IF(INFORMACION!$F1240=REFERENCIAS!$C$24,10,7))),0)+VLOOKUP(F1240,REFERENCIAS!$C:$D,2,0)*VLOOKUP($F$2,PONDERADORES!A:P,IF(AND(INFORMACION!$T1240='REFERENCIAS RIESGO'!$C$36,INFORMACION!$F1240=REFERENCIAS!$C$24),16,IF(INFORMACION!$T1240='REFERENCIAS RIESGO'!$C$36,13,IF(INFORMACION!$F1240=REFERENCIAS!$C$24,10,7))),0)+VLOOKUP(T1240,REFERENCIAS!$C:$D,2,0)*VLOOKUP($T$2,PONDERADORES!A:P,IF(AND(INFORMACION!$T1240='REFERENCIAS RIESGO'!$C$36,INFORMACION!$F1240=REFERENCIAS!$C$24),16,IF(INFORMACION!$T1240='REFERENCIAS RIESGO'!$C$36,13,IF(INFORMACION!$F1240=REFERENCIAS!$C$24,10,7))),0)+VLOOKUP(IF(J1240&lt;=0.2,0.2,IF(AND(J1240&gt;0.2,J1240&lt;=0.4),0.4,IF(AND(J1240&gt;0.4,J1240&lt;=0.6),0.6,IF(AND(J1240&gt;0.6,J1240&lt;=0.8),0.8,IF(AND(J1240&gt;0.8,J1240&lt;=1),1))))),REFERENCIAS!$C:$D,2,0)*VLOOKUP($J$2,PONDERADORES!A:P,IF(AND(INFORMACION!$T1240='REFERENCIAS RIESGO'!$C$36,INFORMACION!$F1240=REFERENCIAS!$C$24),16,IF(INFORMACION!$T1240='REFERENCIAS RIESGO'!$C$36,13,IF(INFORMACION!$F1240=REFERENCIAS!$C$24,10,7))),0)</f>
        <v>#REF!</v>
      </c>
      <c r="Y1240" s="68">
        <f>+VLOOKUP(M1240,REFERENCIAS!$C:$D,2,0)*VLOOKUP($M$2,PONDERADORES!$A$7:$G$9,7,0)+VLOOKUP(N1240,REFERENCIAS!$C:$D,2,0)*VLOOKUP($N$2,PONDERADORES!$A$7:$G$9,7,0)+VLOOKUP(O1240,REFERENCIAS!$C:$D,2,0)*VLOOKUP($O$2,PONDERADORES!$A$7:$G$9,7,0)</f>
        <v>0.2</v>
      </c>
      <c r="Z1240" s="2">
        <f>+VLOOKUP(IF(R1240&lt;0.1,0,IF(AND(R1240&gt;=0.1,R1240&lt;0.2),0.1,IF(AND(R1240&gt;=0.2,R1240&lt;0.3),0.2,IF(R1240&gt;0.3,0.3,)))),REFERENCIAS!$C:$D,2,0)*VLOOKUP($R$2,PONDERADORES!$A$11:$G$11,7,0)</f>
        <v>15</v>
      </c>
      <c r="AA1240" s="92"/>
      <c r="AB1240" s="95" t="e">
        <f t="shared" ca="1" si="75"/>
        <v>#REF!</v>
      </c>
      <c r="AC1240" s="23" t="e">
        <f ca="1">IF(AB1240&gt;REFERENCIAS!$C$62,REFERENCIAS!$B$62,IF(AND(AB1240&gt;=REFERENCIAS!$C$63,AB1240&lt;REFERENCIAS!$D$63),REFERENCIAS!$B$63,IF(AND(AB1240&gt;REFERENCIAS!$C$64,AB1240&lt;=REFERENCIAS!$D$64),REFERENCIAS!$B$64,IF(AND(AB1240&gt;=REFERENCIAS!$C$65,AB1240&lt;REFERENCIAS!$D$65),REFERENCIAS!$B$65, "Revisar"))))</f>
        <v>#REF!</v>
      </c>
      <c r="AD1240" s="94" t="e">
        <f ca="1">VLOOKUP(AC1240,REFERENCIAS!$B$62:$G$65,4,FALSE)</f>
        <v>#REF!</v>
      </c>
    </row>
    <row r="1241" spans="1:30" ht="17.25" x14ac:dyDescent="0.25">
      <c r="A1241" s="74"/>
      <c r="B1241" s="19"/>
      <c r="C1241" s="19"/>
      <c r="D1241" s="50"/>
      <c r="E1241" s="73"/>
      <c r="F1241" s="74"/>
      <c r="G1241" s="9"/>
      <c r="H1241" s="48"/>
      <c r="I1241" s="49">
        <f t="shared" ca="1" si="73"/>
        <v>2022</v>
      </c>
      <c r="J1241" s="22">
        <f t="shared" ca="1" si="72"/>
        <v>1</v>
      </c>
      <c r="K1241" s="19"/>
      <c r="L1241" s="73"/>
      <c r="M1241" s="74"/>
      <c r="N1241" s="19"/>
      <c r="O1241" s="73"/>
      <c r="P1241" s="82">
        <v>1</v>
      </c>
      <c r="Q1241" s="24">
        <v>1</v>
      </c>
      <c r="R1241" s="81">
        <f t="shared" si="74"/>
        <v>1</v>
      </c>
      <c r="S1241" s="87"/>
      <c r="T1241" s="19"/>
      <c r="U1241" s="25"/>
      <c r="V1241" s="25"/>
      <c r="W1241" s="81"/>
      <c r="X1241" s="91" t="e">
        <f ca="1">+VLOOKUP(#REF!,REFERENCIAS!$C:$D,2,0)*VLOOKUP(#REF!,PONDERADORES!A:P,IF(AND(INFORMACION!$T1241='REFERENCIAS RIESGO'!$C$36,INFORMACION!$F1241=REFERENCIAS!$C$24),16,IF(INFORMACION!$T1241='REFERENCIAS RIESGO'!$C$36,13,IF(INFORMACION!$F1241=REFERENCIAS!$C$24,10,7))),0)+VLOOKUP(K1241,REFERENCIAS!$C:$D,2,0)*VLOOKUP($K$2,PONDERADORES!A:P,IF(AND(INFORMACION!$T1241='REFERENCIAS RIESGO'!$C$36,INFORMACION!$F1241=REFERENCIAS!$C$24),16,IF(INFORMACION!$T1241='REFERENCIAS RIESGO'!$C$36,13,IF(INFORMACION!$F1241=REFERENCIAS!$C$24,10,7))),0)+VLOOKUP(L1241,REFERENCIAS!$C:$D,2,0)*VLOOKUP($L$2,PONDERADORES!A:P,IF(AND(INFORMACION!$T1241='REFERENCIAS RIESGO'!$C$36,INFORMACION!$F1241=REFERENCIAS!$C$24),16,IF(INFORMACION!$T1241='REFERENCIAS RIESGO'!$C$36,13,IF(INFORMACION!$F1241=REFERENCIAS!$C$24,10,7))),0)+VLOOKUP(F1241,REFERENCIAS!$C:$D,2,0)*VLOOKUP($F$2,PONDERADORES!A:P,IF(AND(INFORMACION!$T1241='REFERENCIAS RIESGO'!$C$36,INFORMACION!$F1241=REFERENCIAS!$C$24),16,IF(INFORMACION!$T1241='REFERENCIAS RIESGO'!$C$36,13,IF(INFORMACION!$F1241=REFERENCIAS!$C$24,10,7))),0)+VLOOKUP(T1241,REFERENCIAS!$C:$D,2,0)*VLOOKUP($T$2,PONDERADORES!A:P,IF(AND(INFORMACION!$T1241='REFERENCIAS RIESGO'!$C$36,INFORMACION!$F1241=REFERENCIAS!$C$24),16,IF(INFORMACION!$T1241='REFERENCIAS RIESGO'!$C$36,13,IF(INFORMACION!$F1241=REFERENCIAS!$C$24,10,7))),0)+VLOOKUP(IF(J1241&lt;=0.2,0.2,IF(AND(J1241&gt;0.2,J1241&lt;=0.4),0.4,IF(AND(J1241&gt;0.4,J1241&lt;=0.6),0.6,IF(AND(J1241&gt;0.6,J1241&lt;=0.8),0.8,IF(AND(J1241&gt;0.8,J1241&lt;=1),1))))),REFERENCIAS!$C:$D,2,0)*VLOOKUP($J$2,PONDERADORES!A:P,IF(AND(INFORMACION!$T1241='REFERENCIAS RIESGO'!$C$36,INFORMACION!$F1241=REFERENCIAS!$C$24),16,IF(INFORMACION!$T1241='REFERENCIAS RIESGO'!$C$36,13,IF(INFORMACION!$F1241=REFERENCIAS!$C$24,10,7))),0)</f>
        <v>#REF!</v>
      </c>
      <c r="Y1241" s="68">
        <f>+VLOOKUP(M1241,REFERENCIAS!$C:$D,2,0)*VLOOKUP($M$2,PONDERADORES!$A$7:$G$9,7,0)+VLOOKUP(N1241,REFERENCIAS!$C:$D,2,0)*VLOOKUP($N$2,PONDERADORES!$A$7:$G$9,7,0)+VLOOKUP(O1241,REFERENCIAS!$C:$D,2,0)*VLOOKUP($O$2,PONDERADORES!$A$7:$G$9,7,0)</f>
        <v>0.2</v>
      </c>
      <c r="Z1241" s="2">
        <f>+VLOOKUP(IF(R1241&lt;0.1,0,IF(AND(R1241&gt;=0.1,R1241&lt;0.2),0.1,IF(AND(R1241&gt;=0.2,R1241&lt;0.3),0.2,IF(R1241&gt;0.3,0.3,)))),REFERENCIAS!$C:$D,2,0)*VLOOKUP($R$2,PONDERADORES!$A$11:$G$11,7,0)</f>
        <v>15</v>
      </c>
      <c r="AA1241" s="92"/>
      <c r="AB1241" s="95" t="e">
        <f t="shared" ca="1" si="75"/>
        <v>#REF!</v>
      </c>
      <c r="AC1241" s="23" t="e">
        <f ca="1">IF(AB1241&gt;REFERENCIAS!$C$62,REFERENCIAS!$B$62,IF(AND(AB1241&gt;=REFERENCIAS!$C$63,AB1241&lt;REFERENCIAS!$D$63),REFERENCIAS!$B$63,IF(AND(AB1241&gt;REFERENCIAS!$C$64,AB1241&lt;=REFERENCIAS!$D$64),REFERENCIAS!$B$64,IF(AND(AB1241&gt;=REFERENCIAS!$C$65,AB1241&lt;REFERENCIAS!$D$65),REFERENCIAS!$B$65, "Revisar"))))</f>
        <v>#REF!</v>
      </c>
      <c r="AD1241" s="94" t="e">
        <f ca="1">VLOOKUP(AC1241,REFERENCIAS!$B$62:$G$65,4,FALSE)</f>
        <v>#REF!</v>
      </c>
    </row>
    <row r="1242" spans="1:30" ht="17.25" x14ac:dyDescent="0.25">
      <c r="A1242" s="74"/>
      <c r="B1242" s="19"/>
      <c r="C1242" s="19"/>
      <c r="D1242" s="50"/>
      <c r="E1242" s="73"/>
      <c r="F1242" s="74"/>
      <c r="G1242" s="9"/>
      <c r="H1242" s="48"/>
      <c r="I1242" s="49">
        <f t="shared" ca="1" si="73"/>
        <v>2022</v>
      </c>
      <c r="J1242" s="22">
        <f t="shared" ca="1" si="72"/>
        <v>1</v>
      </c>
      <c r="K1242" s="19"/>
      <c r="L1242" s="73"/>
      <c r="M1242" s="74"/>
      <c r="N1242" s="19"/>
      <c r="O1242" s="73"/>
      <c r="P1242" s="82">
        <v>1</v>
      </c>
      <c r="Q1242" s="24">
        <v>1</v>
      </c>
      <c r="R1242" s="81">
        <f t="shared" si="74"/>
        <v>1</v>
      </c>
      <c r="S1242" s="87"/>
      <c r="T1242" s="19"/>
      <c r="U1242" s="25"/>
      <c r="V1242" s="25"/>
      <c r="W1242" s="81"/>
      <c r="X1242" s="91" t="e">
        <f ca="1">+VLOOKUP(#REF!,REFERENCIAS!$C:$D,2,0)*VLOOKUP(#REF!,PONDERADORES!A:P,IF(AND(INFORMACION!$T1242='REFERENCIAS RIESGO'!$C$36,INFORMACION!$F1242=REFERENCIAS!$C$24),16,IF(INFORMACION!$T1242='REFERENCIAS RIESGO'!$C$36,13,IF(INFORMACION!$F1242=REFERENCIAS!$C$24,10,7))),0)+VLOOKUP(K1242,REFERENCIAS!$C:$D,2,0)*VLOOKUP($K$2,PONDERADORES!A:P,IF(AND(INFORMACION!$T1242='REFERENCIAS RIESGO'!$C$36,INFORMACION!$F1242=REFERENCIAS!$C$24),16,IF(INFORMACION!$T1242='REFERENCIAS RIESGO'!$C$36,13,IF(INFORMACION!$F1242=REFERENCIAS!$C$24,10,7))),0)+VLOOKUP(L1242,REFERENCIAS!$C:$D,2,0)*VLOOKUP($L$2,PONDERADORES!A:P,IF(AND(INFORMACION!$T1242='REFERENCIAS RIESGO'!$C$36,INFORMACION!$F1242=REFERENCIAS!$C$24),16,IF(INFORMACION!$T1242='REFERENCIAS RIESGO'!$C$36,13,IF(INFORMACION!$F1242=REFERENCIAS!$C$24,10,7))),0)+VLOOKUP(F1242,REFERENCIAS!$C:$D,2,0)*VLOOKUP($F$2,PONDERADORES!A:P,IF(AND(INFORMACION!$T1242='REFERENCIAS RIESGO'!$C$36,INFORMACION!$F1242=REFERENCIAS!$C$24),16,IF(INFORMACION!$T1242='REFERENCIAS RIESGO'!$C$36,13,IF(INFORMACION!$F1242=REFERENCIAS!$C$24,10,7))),0)+VLOOKUP(T1242,REFERENCIAS!$C:$D,2,0)*VLOOKUP($T$2,PONDERADORES!A:P,IF(AND(INFORMACION!$T1242='REFERENCIAS RIESGO'!$C$36,INFORMACION!$F1242=REFERENCIAS!$C$24),16,IF(INFORMACION!$T1242='REFERENCIAS RIESGO'!$C$36,13,IF(INFORMACION!$F1242=REFERENCIAS!$C$24,10,7))),0)+VLOOKUP(IF(J1242&lt;=0.2,0.2,IF(AND(J1242&gt;0.2,J1242&lt;=0.4),0.4,IF(AND(J1242&gt;0.4,J1242&lt;=0.6),0.6,IF(AND(J1242&gt;0.6,J1242&lt;=0.8),0.8,IF(AND(J1242&gt;0.8,J1242&lt;=1),1))))),REFERENCIAS!$C:$D,2,0)*VLOOKUP($J$2,PONDERADORES!A:P,IF(AND(INFORMACION!$T1242='REFERENCIAS RIESGO'!$C$36,INFORMACION!$F1242=REFERENCIAS!$C$24),16,IF(INFORMACION!$T1242='REFERENCIAS RIESGO'!$C$36,13,IF(INFORMACION!$F1242=REFERENCIAS!$C$24,10,7))),0)</f>
        <v>#REF!</v>
      </c>
      <c r="Y1242" s="68">
        <f>+VLOOKUP(M1242,REFERENCIAS!$C:$D,2,0)*VLOOKUP($M$2,PONDERADORES!$A$7:$G$9,7,0)+VLOOKUP(N1242,REFERENCIAS!$C:$D,2,0)*VLOOKUP($N$2,PONDERADORES!$A$7:$G$9,7,0)+VLOOKUP(O1242,REFERENCIAS!$C:$D,2,0)*VLOOKUP($O$2,PONDERADORES!$A$7:$G$9,7,0)</f>
        <v>0.2</v>
      </c>
      <c r="Z1242" s="2">
        <f>+VLOOKUP(IF(R1242&lt;0.1,0,IF(AND(R1242&gt;=0.1,R1242&lt;0.2),0.1,IF(AND(R1242&gt;=0.2,R1242&lt;0.3),0.2,IF(R1242&gt;0.3,0.3,)))),REFERENCIAS!$C:$D,2,0)*VLOOKUP($R$2,PONDERADORES!$A$11:$G$11,7,0)</f>
        <v>15</v>
      </c>
      <c r="AA1242" s="92"/>
      <c r="AB1242" s="95" t="e">
        <f t="shared" ca="1" si="75"/>
        <v>#REF!</v>
      </c>
      <c r="AC1242" s="23" t="e">
        <f ca="1">IF(AB1242&gt;REFERENCIAS!$C$62,REFERENCIAS!$B$62,IF(AND(AB1242&gt;=REFERENCIAS!$C$63,AB1242&lt;REFERENCIAS!$D$63),REFERENCIAS!$B$63,IF(AND(AB1242&gt;REFERENCIAS!$C$64,AB1242&lt;=REFERENCIAS!$D$64),REFERENCIAS!$B$64,IF(AND(AB1242&gt;=REFERENCIAS!$C$65,AB1242&lt;REFERENCIAS!$D$65),REFERENCIAS!$B$65, "Revisar"))))</f>
        <v>#REF!</v>
      </c>
      <c r="AD1242" s="94" t="e">
        <f ca="1">VLOOKUP(AC1242,REFERENCIAS!$B$62:$G$65,4,FALSE)</f>
        <v>#REF!</v>
      </c>
    </row>
    <row r="1243" spans="1:30" ht="17.25" x14ac:dyDescent="0.25">
      <c r="A1243" s="74"/>
      <c r="B1243" s="19"/>
      <c r="C1243" s="19"/>
      <c r="D1243" s="50"/>
      <c r="E1243" s="73"/>
      <c r="F1243" s="74"/>
      <c r="G1243" s="9"/>
      <c r="H1243" s="48"/>
      <c r="I1243" s="49">
        <f t="shared" ca="1" si="73"/>
        <v>2022</v>
      </c>
      <c r="J1243" s="22">
        <f t="shared" ca="1" si="72"/>
        <v>1</v>
      </c>
      <c r="K1243" s="19"/>
      <c r="L1243" s="73"/>
      <c r="M1243" s="74"/>
      <c r="N1243" s="19"/>
      <c r="O1243" s="73"/>
      <c r="P1243" s="82">
        <v>1</v>
      </c>
      <c r="Q1243" s="24">
        <v>1</v>
      </c>
      <c r="R1243" s="81">
        <f t="shared" si="74"/>
        <v>1</v>
      </c>
      <c r="S1243" s="87"/>
      <c r="T1243" s="19"/>
      <c r="U1243" s="25"/>
      <c r="V1243" s="25"/>
      <c r="W1243" s="81"/>
      <c r="X1243" s="91" t="e">
        <f ca="1">+VLOOKUP(#REF!,REFERENCIAS!$C:$D,2,0)*VLOOKUP(#REF!,PONDERADORES!A:P,IF(AND(INFORMACION!$T1243='REFERENCIAS RIESGO'!$C$36,INFORMACION!$F1243=REFERENCIAS!$C$24),16,IF(INFORMACION!$T1243='REFERENCIAS RIESGO'!$C$36,13,IF(INFORMACION!$F1243=REFERENCIAS!$C$24,10,7))),0)+VLOOKUP(K1243,REFERENCIAS!$C:$D,2,0)*VLOOKUP($K$2,PONDERADORES!A:P,IF(AND(INFORMACION!$T1243='REFERENCIAS RIESGO'!$C$36,INFORMACION!$F1243=REFERENCIAS!$C$24),16,IF(INFORMACION!$T1243='REFERENCIAS RIESGO'!$C$36,13,IF(INFORMACION!$F1243=REFERENCIAS!$C$24,10,7))),0)+VLOOKUP(L1243,REFERENCIAS!$C:$D,2,0)*VLOOKUP($L$2,PONDERADORES!A:P,IF(AND(INFORMACION!$T1243='REFERENCIAS RIESGO'!$C$36,INFORMACION!$F1243=REFERENCIAS!$C$24),16,IF(INFORMACION!$T1243='REFERENCIAS RIESGO'!$C$36,13,IF(INFORMACION!$F1243=REFERENCIAS!$C$24,10,7))),0)+VLOOKUP(F1243,REFERENCIAS!$C:$D,2,0)*VLOOKUP($F$2,PONDERADORES!A:P,IF(AND(INFORMACION!$T1243='REFERENCIAS RIESGO'!$C$36,INFORMACION!$F1243=REFERENCIAS!$C$24),16,IF(INFORMACION!$T1243='REFERENCIAS RIESGO'!$C$36,13,IF(INFORMACION!$F1243=REFERENCIAS!$C$24,10,7))),0)+VLOOKUP(T1243,REFERENCIAS!$C:$D,2,0)*VLOOKUP($T$2,PONDERADORES!A:P,IF(AND(INFORMACION!$T1243='REFERENCIAS RIESGO'!$C$36,INFORMACION!$F1243=REFERENCIAS!$C$24),16,IF(INFORMACION!$T1243='REFERENCIAS RIESGO'!$C$36,13,IF(INFORMACION!$F1243=REFERENCIAS!$C$24,10,7))),0)+VLOOKUP(IF(J1243&lt;=0.2,0.2,IF(AND(J1243&gt;0.2,J1243&lt;=0.4),0.4,IF(AND(J1243&gt;0.4,J1243&lt;=0.6),0.6,IF(AND(J1243&gt;0.6,J1243&lt;=0.8),0.8,IF(AND(J1243&gt;0.8,J1243&lt;=1),1))))),REFERENCIAS!$C:$D,2,0)*VLOOKUP($J$2,PONDERADORES!A:P,IF(AND(INFORMACION!$T1243='REFERENCIAS RIESGO'!$C$36,INFORMACION!$F1243=REFERENCIAS!$C$24),16,IF(INFORMACION!$T1243='REFERENCIAS RIESGO'!$C$36,13,IF(INFORMACION!$F1243=REFERENCIAS!$C$24,10,7))),0)</f>
        <v>#REF!</v>
      </c>
      <c r="Y1243" s="68">
        <f>+VLOOKUP(M1243,REFERENCIAS!$C:$D,2,0)*VLOOKUP($M$2,PONDERADORES!$A$7:$G$9,7,0)+VLOOKUP(N1243,REFERENCIAS!$C:$D,2,0)*VLOOKUP($N$2,PONDERADORES!$A$7:$G$9,7,0)+VLOOKUP(O1243,REFERENCIAS!$C:$D,2,0)*VLOOKUP($O$2,PONDERADORES!$A$7:$G$9,7,0)</f>
        <v>0.2</v>
      </c>
      <c r="Z1243" s="2">
        <f>+VLOOKUP(IF(R1243&lt;0.1,0,IF(AND(R1243&gt;=0.1,R1243&lt;0.2),0.1,IF(AND(R1243&gt;=0.2,R1243&lt;0.3),0.2,IF(R1243&gt;0.3,0.3,)))),REFERENCIAS!$C:$D,2,0)*VLOOKUP($R$2,PONDERADORES!$A$11:$G$11,7,0)</f>
        <v>15</v>
      </c>
      <c r="AA1243" s="92"/>
      <c r="AB1243" s="95" t="e">
        <f t="shared" ca="1" si="75"/>
        <v>#REF!</v>
      </c>
      <c r="AC1243" s="23" t="e">
        <f ca="1">IF(AB1243&gt;REFERENCIAS!$C$62,REFERENCIAS!$B$62,IF(AND(AB1243&gt;=REFERENCIAS!$C$63,AB1243&lt;REFERENCIAS!$D$63),REFERENCIAS!$B$63,IF(AND(AB1243&gt;REFERENCIAS!$C$64,AB1243&lt;=REFERENCIAS!$D$64),REFERENCIAS!$B$64,IF(AND(AB1243&gt;=REFERENCIAS!$C$65,AB1243&lt;REFERENCIAS!$D$65),REFERENCIAS!$B$65, "Revisar"))))</f>
        <v>#REF!</v>
      </c>
      <c r="AD1243" s="94" t="e">
        <f ca="1">VLOOKUP(AC1243,REFERENCIAS!$B$62:$G$65,4,FALSE)</f>
        <v>#REF!</v>
      </c>
    </row>
    <row r="1244" spans="1:30" ht="17.25" x14ac:dyDescent="0.25">
      <c r="A1244" s="74"/>
      <c r="B1244" s="19"/>
      <c r="C1244" s="19"/>
      <c r="D1244" s="50"/>
      <c r="E1244" s="73"/>
      <c r="F1244" s="74"/>
      <c r="G1244" s="9"/>
      <c r="H1244" s="48"/>
      <c r="I1244" s="49">
        <f t="shared" ca="1" si="73"/>
        <v>2022</v>
      </c>
      <c r="J1244" s="22">
        <f t="shared" ca="1" si="72"/>
        <v>1</v>
      </c>
      <c r="K1244" s="19"/>
      <c r="L1244" s="73"/>
      <c r="M1244" s="74"/>
      <c r="N1244" s="19"/>
      <c r="O1244" s="73"/>
      <c r="P1244" s="82">
        <v>1</v>
      </c>
      <c r="Q1244" s="24">
        <v>1</v>
      </c>
      <c r="R1244" s="81">
        <f t="shared" si="74"/>
        <v>1</v>
      </c>
      <c r="S1244" s="87"/>
      <c r="T1244" s="19"/>
      <c r="U1244" s="25"/>
      <c r="V1244" s="25"/>
      <c r="W1244" s="81"/>
      <c r="X1244" s="91" t="e">
        <f ca="1">+VLOOKUP(#REF!,REFERENCIAS!$C:$D,2,0)*VLOOKUP(#REF!,PONDERADORES!A:P,IF(AND(INFORMACION!$T1244='REFERENCIAS RIESGO'!$C$36,INFORMACION!$F1244=REFERENCIAS!$C$24),16,IF(INFORMACION!$T1244='REFERENCIAS RIESGO'!$C$36,13,IF(INFORMACION!$F1244=REFERENCIAS!$C$24,10,7))),0)+VLOOKUP(K1244,REFERENCIAS!$C:$D,2,0)*VLOOKUP($K$2,PONDERADORES!A:P,IF(AND(INFORMACION!$T1244='REFERENCIAS RIESGO'!$C$36,INFORMACION!$F1244=REFERENCIAS!$C$24),16,IF(INFORMACION!$T1244='REFERENCIAS RIESGO'!$C$36,13,IF(INFORMACION!$F1244=REFERENCIAS!$C$24,10,7))),0)+VLOOKUP(L1244,REFERENCIAS!$C:$D,2,0)*VLOOKUP($L$2,PONDERADORES!A:P,IF(AND(INFORMACION!$T1244='REFERENCIAS RIESGO'!$C$36,INFORMACION!$F1244=REFERENCIAS!$C$24),16,IF(INFORMACION!$T1244='REFERENCIAS RIESGO'!$C$36,13,IF(INFORMACION!$F1244=REFERENCIAS!$C$24,10,7))),0)+VLOOKUP(F1244,REFERENCIAS!$C:$D,2,0)*VLOOKUP($F$2,PONDERADORES!A:P,IF(AND(INFORMACION!$T1244='REFERENCIAS RIESGO'!$C$36,INFORMACION!$F1244=REFERENCIAS!$C$24),16,IF(INFORMACION!$T1244='REFERENCIAS RIESGO'!$C$36,13,IF(INFORMACION!$F1244=REFERENCIAS!$C$24,10,7))),0)+VLOOKUP(T1244,REFERENCIAS!$C:$D,2,0)*VLOOKUP($T$2,PONDERADORES!A:P,IF(AND(INFORMACION!$T1244='REFERENCIAS RIESGO'!$C$36,INFORMACION!$F1244=REFERENCIAS!$C$24),16,IF(INFORMACION!$T1244='REFERENCIAS RIESGO'!$C$36,13,IF(INFORMACION!$F1244=REFERENCIAS!$C$24,10,7))),0)+VLOOKUP(IF(J1244&lt;=0.2,0.2,IF(AND(J1244&gt;0.2,J1244&lt;=0.4),0.4,IF(AND(J1244&gt;0.4,J1244&lt;=0.6),0.6,IF(AND(J1244&gt;0.6,J1244&lt;=0.8),0.8,IF(AND(J1244&gt;0.8,J1244&lt;=1),1))))),REFERENCIAS!$C:$D,2,0)*VLOOKUP($J$2,PONDERADORES!A:P,IF(AND(INFORMACION!$T1244='REFERENCIAS RIESGO'!$C$36,INFORMACION!$F1244=REFERENCIAS!$C$24),16,IF(INFORMACION!$T1244='REFERENCIAS RIESGO'!$C$36,13,IF(INFORMACION!$F1244=REFERENCIAS!$C$24,10,7))),0)</f>
        <v>#REF!</v>
      </c>
      <c r="Y1244" s="68">
        <f>+VLOOKUP(M1244,REFERENCIAS!$C:$D,2,0)*VLOOKUP($M$2,PONDERADORES!$A$7:$G$9,7,0)+VLOOKUP(N1244,REFERENCIAS!$C:$D,2,0)*VLOOKUP($N$2,PONDERADORES!$A$7:$G$9,7,0)+VLOOKUP(O1244,REFERENCIAS!$C:$D,2,0)*VLOOKUP($O$2,PONDERADORES!$A$7:$G$9,7,0)</f>
        <v>0.2</v>
      </c>
      <c r="Z1244" s="2">
        <f>+VLOOKUP(IF(R1244&lt;0.1,0,IF(AND(R1244&gt;=0.1,R1244&lt;0.2),0.1,IF(AND(R1244&gt;=0.2,R1244&lt;0.3),0.2,IF(R1244&gt;0.3,0.3,)))),REFERENCIAS!$C:$D,2,0)*VLOOKUP($R$2,PONDERADORES!$A$11:$G$11,7,0)</f>
        <v>15</v>
      </c>
      <c r="AA1244" s="92"/>
      <c r="AB1244" s="95" t="e">
        <f t="shared" ca="1" si="75"/>
        <v>#REF!</v>
      </c>
      <c r="AC1244" s="23" t="e">
        <f ca="1">IF(AB1244&gt;REFERENCIAS!$C$62,REFERENCIAS!$B$62,IF(AND(AB1244&gt;=REFERENCIAS!$C$63,AB1244&lt;REFERENCIAS!$D$63),REFERENCIAS!$B$63,IF(AND(AB1244&gt;REFERENCIAS!$C$64,AB1244&lt;=REFERENCIAS!$D$64),REFERENCIAS!$B$64,IF(AND(AB1244&gt;=REFERENCIAS!$C$65,AB1244&lt;REFERENCIAS!$D$65),REFERENCIAS!$B$65, "Revisar"))))</f>
        <v>#REF!</v>
      </c>
      <c r="AD1244" s="94" t="e">
        <f ca="1">VLOOKUP(AC1244,REFERENCIAS!$B$62:$G$65,4,FALSE)</f>
        <v>#REF!</v>
      </c>
    </row>
    <row r="1245" spans="1:30" ht="17.25" x14ac:dyDescent="0.25">
      <c r="A1245" s="74"/>
      <c r="B1245" s="19"/>
      <c r="C1245" s="19"/>
      <c r="D1245" s="50"/>
      <c r="E1245" s="73"/>
      <c r="F1245" s="74"/>
      <c r="G1245" s="9"/>
      <c r="H1245" s="48"/>
      <c r="I1245" s="49">
        <f t="shared" ca="1" si="73"/>
        <v>2022</v>
      </c>
      <c r="J1245" s="22">
        <f t="shared" ca="1" si="72"/>
        <v>1</v>
      </c>
      <c r="K1245" s="19"/>
      <c r="L1245" s="73"/>
      <c r="M1245" s="74"/>
      <c r="N1245" s="19"/>
      <c r="O1245" s="73"/>
      <c r="P1245" s="82">
        <v>1</v>
      </c>
      <c r="Q1245" s="24">
        <v>1</v>
      </c>
      <c r="R1245" s="81">
        <f t="shared" si="74"/>
        <v>1</v>
      </c>
      <c r="S1245" s="87"/>
      <c r="T1245" s="19"/>
      <c r="U1245" s="25"/>
      <c r="V1245" s="25"/>
      <c r="W1245" s="81"/>
      <c r="X1245" s="91" t="e">
        <f ca="1">+VLOOKUP(#REF!,REFERENCIAS!$C:$D,2,0)*VLOOKUP(#REF!,PONDERADORES!A:P,IF(AND(INFORMACION!$T1245='REFERENCIAS RIESGO'!$C$36,INFORMACION!$F1245=REFERENCIAS!$C$24),16,IF(INFORMACION!$T1245='REFERENCIAS RIESGO'!$C$36,13,IF(INFORMACION!$F1245=REFERENCIAS!$C$24,10,7))),0)+VLOOKUP(K1245,REFERENCIAS!$C:$D,2,0)*VLOOKUP($K$2,PONDERADORES!A:P,IF(AND(INFORMACION!$T1245='REFERENCIAS RIESGO'!$C$36,INFORMACION!$F1245=REFERENCIAS!$C$24),16,IF(INFORMACION!$T1245='REFERENCIAS RIESGO'!$C$36,13,IF(INFORMACION!$F1245=REFERENCIAS!$C$24,10,7))),0)+VLOOKUP(L1245,REFERENCIAS!$C:$D,2,0)*VLOOKUP($L$2,PONDERADORES!A:P,IF(AND(INFORMACION!$T1245='REFERENCIAS RIESGO'!$C$36,INFORMACION!$F1245=REFERENCIAS!$C$24),16,IF(INFORMACION!$T1245='REFERENCIAS RIESGO'!$C$36,13,IF(INFORMACION!$F1245=REFERENCIAS!$C$24,10,7))),0)+VLOOKUP(F1245,REFERENCIAS!$C:$D,2,0)*VLOOKUP($F$2,PONDERADORES!A:P,IF(AND(INFORMACION!$T1245='REFERENCIAS RIESGO'!$C$36,INFORMACION!$F1245=REFERENCIAS!$C$24),16,IF(INFORMACION!$T1245='REFERENCIAS RIESGO'!$C$36,13,IF(INFORMACION!$F1245=REFERENCIAS!$C$24,10,7))),0)+VLOOKUP(T1245,REFERENCIAS!$C:$D,2,0)*VLOOKUP($T$2,PONDERADORES!A:P,IF(AND(INFORMACION!$T1245='REFERENCIAS RIESGO'!$C$36,INFORMACION!$F1245=REFERENCIAS!$C$24),16,IF(INFORMACION!$T1245='REFERENCIAS RIESGO'!$C$36,13,IF(INFORMACION!$F1245=REFERENCIAS!$C$24,10,7))),0)+VLOOKUP(IF(J1245&lt;=0.2,0.2,IF(AND(J1245&gt;0.2,J1245&lt;=0.4),0.4,IF(AND(J1245&gt;0.4,J1245&lt;=0.6),0.6,IF(AND(J1245&gt;0.6,J1245&lt;=0.8),0.8,IF(AND(J1245&gt;0.8,J1245&lt;=1),1))))),REFERENCIAS!$C:$D,2,0)*VLOOKUP($J$2,PONDERADORES!A:P,IF(AND(INFORMACION!$T1245='REFERENCIAS RIESGO'!$C$36,INFORMACION!$F1245=REFERENCIAS!$C$24),16,IF(INFORMACION!$T1245='REFERENCIAS RIESGO'!$C$36,13,IF(INFORMACION!$F1245=REFERENCIAS!$C$24,10,7))),0)</f>
        <v>#REF!</v>
      </c>
      <c r="Y1245" s="68">
        <f>+VLOOKUP(M1245,REFERENCIAS!$C:$D,2,0)*VLOOKUP($M$2,PONDERADORES!$A$7:$G$9,7,0)+VLOOKUP(N1245,REFERENCIAS!$C:$D,2,0)*VLOOKUP($N$2,PONDERADORES!$A$7:$G$9,7,0)+VLOOKUP(O1245,REFERENCIAS!$C:$D,2,0)*VLOOKUP($O$2,PONDERADORES!$A$7:$G$9,7,0)</f>
        <v>0.2</v>
      </c>
      <c r="Z1245" s="2">
        <f>+VLOOKUP(IF(R1245&lt;0.1,0,IF(AND(R1245&gt;=0.1,R1245&lt;0.2),0.1,IF(AND(R1245&gt;=0.2,R1245&lt;0.3),0.2,IF(R1245&gt;0.3,0.3,)))),REFERENCIAS!$C:$D,2,0)*VLOOKUP($R$2,PONDERADORES!$A$11:$G$11,7,0)</f>
        <v>15</v>
      </c>
      <c r="AA1245" s="92"/>
      <c r="AB1245" s="95" t="e">
        <f t="shared" ca="1" si="75"/>
        <v>#REF!</v>
      </c>
      <c r="AC1245" s="23" t="e">
        <f ca="1">IF(AB1245&gt;REFERENCIAS!$C$62,REFERENCIAS!$B$62,IF(AND(AB1245&gt;=REFERENCIAS!$C$63,AB1245&lt;REFERENCIAS!$D$63),REFERENCIAS!$B$63,IF(AND(AB1245&gt;REFERENCIAS!$C$64,AB1245&lt;=REFERENCIAS!$D$64),REFERENCIAS!$B$64,IF(AND(AB1245&gt;=REFERENCIAS!$C$65,AB1245&lt;REFERENCIAS!$D$65),REFERENCIAS!$B$65, "Revisar"))))</f>
        <v>#REF!</v>
      </c>
      <c r="AD1245" s="94" t="e">
        <f ca="1">VLOOKUP(AC1245,REFERENCIAS!$B$62:$G$65,4,FALSE)</f>
        <v>#REF!</v>
      </c>
    </row>
    <row r="1246" spans="1:30" ht="17.25" x14ac:dyDescent="0.25">
      <c r="A1246" s="74"/>
      <c r="B1246" s="19"/>
      <c r="C1246" s="19"/>
      <c r="D1246" s="50"/>
      <c r="E1246" s="73"/>
      <c r="F1246" s="74"/>
      <c r="G1246" s="9"/>
      <c r="H1246" s="48"/>
      <c r="I1246" s="49">
        <f t="shared" ca="1" si="73"/>
        <v>2022</v>
      </c>
      <c r="J1246" s="22">
        <f t="shared" ca="1" si="72"/>
        <v>1</v>
      </c>
      <c r="K1246" s="19"/>
      <c r="L1246" s="73"/>
      <c r="M1246" s="74"/>
      <c r="N1246" s="19"/>
      <c r="O1246" s="73"/>
      <c r="P1246" s="82">
        <v>1</v>
      </c>
      <c r="Q1246" s="24">
        <v>1</v>
      </c>
      <c r="R1246" s="81">
        <f t="shared" si="74"/>
        <v>1</v>
      </c>
      <c r="S1246" s="87"/>
      <c r="T1246" s="19"/>
      <c r="U1246" s="25"/>
      <c r="V1246" s="25"/>
      <c r="W1246" s="81"/>
      <c r="X1246" s="91" t="e">
        <f ca="1">+VLOOKUP(#REF!,REFERENCIAS!$C:$D,2,0)*VLOOKUP(#REF!,PONDERADORES!A:P,IF(AND(INFORMACION!$T1246='REFERENCIAS RIESGO'!$C$36,INFORMACION!$F1246=REFERENCIAS!$C$24),16,IF(INFORMACION!$T1246='REFERENCIAS RIESGO'!$C$36,13,IF(INFORMACION!$F1246=REFERENCIAS!$C$24,10,7))),0)+VLOOKUP(K1246,REFERENCIAS!$C:$D,2,0)*VLOOKUP($K$2,PONDERADORES!A:P,IF(AND(INFORMACION!$T1246='REFERENCIAS RIESGO'!$C$36,INFORMACION!$F1246=REFERENCIAS!$C$24),16,IF(INFORMACION!$T1246='REFERENCIAS RIESGO'!$C$36,13,IF(INFORMACION!$F1246=REFERENCIAS!$C$24,10,7))),0)+VLOOKUP(L1246,REFERENCIAS!$C:$D,2,0)*VLOOKUP($L$2,PONDERADORES!A:P,IF(AND(INFORMACION!$T1246='REFERENCIAS RIESGO'!$C$36,INFORMACION!$F1246=REFERENCIAS!$C$24),16,IF(INFORMACION!$T1246='REFERENCIAS RIESGO'!$C$36,13,IF(INFORMACION!$F1246=REFERENCIAS!$C$24,10,7))),0)+VLOOKUP(F1246,REFERENCIAS!$C:$D,2,0)*VLOOKUP($F$2,PONDERADORES!A:P,IF(AND(INFORMACION!$T1246='REFERENCIAS RIESGO'!$C$36,INFORMACION!$F1246=REFERENCIAS!$C$24),16,IF(INFORMACION!$T1246='REFERENCIAS RIESGO'!$C$36,13,IF(INFORMACION!$F1246=REFERENCIAS!$C$24,10,7))),0)+VLOOKUP(T1246,REFERENCIAS!$C:$D,2,0)*VLOOKUP($T$2,PONDERADORES!A:P,IF(AND(INFORMACION!$T1246='REFERENCIAS RIESGO'!$C$36,INFORMACION!$F1246=REFERENCIAS!$C$24),16,IF(INFORMACION!$T1246='REFERENCIAS RIESGO'!$C$36,13,IF(INFORMACION!$F1246=REFERENCIAS!$C$24,10,7))),0)+VLOOKUP(IF(J1246&lt;=0.2,0.2,IF(AND(J1246&gt;0.2,J1246&lt;=0.4),0.4,IF(AND(J1246&gt;0.4,J1246&lt;=0.6),0.6,IF(AND(J1246&gt;0.6,J1246&lt;=0.8),0.8,IF(AND(J1246&gt;0.8,J1246&lt;=1),1))))),REFERENCIAS!$C:$D,2,0)*VLOOKUP($J$2,PONDERADORES!A:P,IF(AND(INFORMACION!$T1246='REFERENCIAS RIESGO'!$C$36,INFORMACION!$F1246=REFERENCIAS!$C$24),16,IF(INFORMACION!$T1246='REFERENCIAS RIESGO'!$C$36,13,IF(INFORMACION!$F1246=REFERENCIAS!$C$24,10,7))),0)</f>
        <v>#REF!</v>
      </c>
      <c r="Y1246" s="68">
        <f>+VLOOKUP(M1246,REFERENCIAS!$C:$D,2,0)*VLOOKUP($M$2,PONDERADORES!$A$7:$G$9,7,0)+VLOOKUP(N1246,REFERENCIAS!$C:$D,2,0)*VLOOKUP($N$2,PONDERADORES!$A$7:$G$9,7,0)+VLOOKUP(O1246,REFERENCIAS!$C:$D,2,0)*VLOOKUP($O$2,PONDERADORES!$A$7:$G$9,7,0)</f>
        <v>0.2</v>
      </c>
      <c r="Z1246" s="2">
        <f>+VLOOKUP(IF(R1246&lt;0.1,0,IF(AND(R1246&gt;=0.1,R1246&lt;0.2),0.1,IF(AND(R1246&gt;=0.2,R1246&lt;0.3),0.2,IF(R1246&gt;0.3,0.3,)))),REFERENCIAS!$C:$D,2,0)*VLOOKUP($R$2,PONDERADORES!$A$11:$G$11,7,0)</f>
        <v>15</v>
      </c>
      <c r="AA1246" s="92"/>
      <c r="AB1246" s="95" t="e">
        <f t="shared" ca="1" si="75"/>
        <v>#REF!</v>
      </c>
      <c r="AC1246" s="23" t="e">
        <f ca="1">IF(AB1246&gt;REFERENCIAS!$C$62,REFERENCIAS!$B$62,IF(AND(AB1246&gt;=REFERENCIAS!$C$63,AB1246&lt;REFERENCIAS!$D$63),REFERENCIAS!$B$63,IF(AND(AB1246&gt;REFERENCIAS!$C$64,AB1246&lt;=REFERENCIAS!$D$64),REFERENCIAS!$B$64,IF(AND(AB1246&gt;=REFERENCIAS!$C$65,AB1246&lt;REFERENCIAS!$D$65),REFERENCIAS!$B$65, "Revisar"))))</f>
        <v>#REF!</v>
      </c>
      <c r="AD1246" s="94" t="e">
        <f ca="1">VLOOKUP(AC1246,REFERENCIAS!$B$62:$G$65,4,FALSE)</f>
        <v>#REF!</v>
      </c>
    </row>
    <row r="1247" spans="1:30" ht="17.25" x14ac:dyDescent="0.25">
      <c r="A1247" s="74"/>
      <c r="B1247" s="19"/>
      <c r="C1247" s="19"/>
      <c r="D1247" s="50"/>
      <c r="E1247" s="73"/>
      <c r="F1247" s="74"/>
      <c r="G1247" s="9"/>
      <c r="H1247" s="48"/>
      <c r="I1247" s="49">
        <f t="shared" ca="1" si="73"/>
        <v>2022</v>
      </c>
      <c r="J1247" s="22">
        <f t="shared" ca="1" si="72"/>
        <v>1</v>
      </c>
      <c r="K1247" s="19"/>
      <c r="L1247" s="73"/>
      <c r="M1247" s="74"/>
      <c r="N1247" s="19"/>
      <c r="O1247" s="73"/>
      <c r="P1247" s="82">
        <v>1</v>
      </c>
      <c r="Q1247" s="24">
        <v>1</v>
      </c>
      <c r="R1247" s="81">
        <f t="shared" si="74"/>
        <v>1</v>
      </c>
      <c r="S1247" s="87"/>
      <c r="T1247" s="19"/>
      <c r="U1247" s="25"/>
      <c r="V1247" s="25"/>
      <c r="W1247" s="81"/>
      <c r="X1247" s="91" t="e">
        <f ca="1">+VLOOKUP(#REF!,REFERENCIAS!$C:$D,2,0)*VLOOKUP(#REF!,PONDERADORES!A:P,IF(AND(INFORMACION!$T1247='REFERENCIAS RIESGO'!$C$36,INFORMACION!$F1247=REFERENCIAS!$C$24),16,IF(INFORMACION!$T1247='REFERENCIAS RIESGO'!$C$36,13,IF(INFORMACION!$F1247=REFERENCIAS!$C$24,10,7))),0)+VLOOKUP(K1247,REFERENCIAS!$C:$D,2,0)*VLOOKUP($K$2,PONDERADORES!A:P,IF(AND(INFORMACION!$T1247='REFERENCIAS RIESGO'!$C$36,INFORMACION!$F1247=REFERENCIAS!$C$24),16,IF(INFORMACION!$T1247='REFERENCIAS RIESGO'!$C$36,13,IF(INFORMACION!$F1247=REFERENCIAS!$C$24,10,7))),0)+VLOOKUP(L1247,REFERENCIAS!$C:$D,2,0)*VLOOKUP($L$2,PONDERADORES!A:P,IF(AND(INFORMACION!$T1247='REFERENCIAS RIESGO'!$C$36,INFORMACION!$F1247=REFERENCIAS!$C$24),16,IF(INFORMACION!$T1247='REFERENCIAS RIESGO'!$C$36,13,IF(INFORMACION!$F1247=REFERENCIAS!$C$24,10,7))),0)+VLOOKUP(F1247,REFERENCIAS!$C:$D,2,0)*VLOOKUP($F$2,PONDERADORES!A:P,IF(AND(INFORMACION!$T1247='REFERENCIAS RIESGO'!$C$36,INFORMACION!$F1247=REFERENCIAS!$C$24),16,IF(INFORMACION!$T1247='REFERENCIAS RIESGO'!$C$36,13,IF(INFORMACION!$F1247=REFERENCIAS!$C$24,10,7))),0)+VLOOKUP(T1247,REFERENCIAS!$C:$D,2,0)*VLOOKUP($T$2,PONDERADORES!A:P,IF(AND(INFORMACION!$T1247='REFERENCIAS RIESGO'!$C$36,INFORMACION!$F1247=REFERENCIAS!$C$24),16,IF(INFORMACION!$T1247='REFERENCIAS RIESGO'!$C$36,13,IF(INFORMACION!$F1247=REFERENCIAS!$C$24,10,7))),0)+VLOOKUP(IF(J1247&lt;=0.2,0.2,IF(AND(J1247&gt;0.2,J1247&lt;=0.4),0.4,IF(AND(J1247&gt;0.4,J1247&lt;=0.6),0.6,IF(AND(J1247&gt;0.6,J1247&lt;=0.8),0.8,IF(AND(J1247&gt;0.8,J1247&lt;=1),1))))),REFERENCIAS!$C:$D,2,0)*VLOOKUP($J$2,PONDERADORES!A:P,IF(AND(INFORMACION!$T1247='REFERENCIAS RIESGO'!$C$36,INFORMACION!$F1247=REFERENCIAS!$C$24),16,IF(INFORMACION!$T1247='REFERENCIAS RIESGO'!$C$36,13,IF(INFORMACION!$F1247=REFERENCIAS!$C$24,10,7))),0)</f>
        <v>#REF!</v>
      </c>
      <c r="Y1247" s="68">
        <f>+VLOOKUP(M1247,REFERENCIAS!$C:$D,2,0)*VLOOKUP($M$2,PONDERADORES!$A$7:$G$9,7,0)+VLOOKUP(N1247,REFERENCIAS!$C:$D,2,0)*VLOOKUP($N$2,PONDERADORES!$A$7:$G$9,7,0)+VLOOKUP(O1247,REFERENCIAS!$C:$D,2,0)*VLOOKUP($O$2,PONDERADORES!$A$7:$G$9,7,0)</f>
        <v>0.2</v>
      </c>
      <c r="Z1247" s="2">
        <f>+VLOOKUP(IF(R1247&lt;0.1,0,IF(AND(R1247&gt;=0.1,R1247&lt;0.2),0.1,IF(AND(R1247&gt;=0.2,R1247&lt;0.3),0.2,IF(R1247&gt;0.3,0.3,)))),REFERENCIAS!$C:$D,2,0)*VLOOKUP($R$2,PONDERADORES!$A$11:$G$11,7,0)</f>
        <v>15</v>
      </c>
      <c r="AA1247" s="92"/>
      <c r="AB1247" s="95" t="e">
        <f t="shared" ca="1" si="75"/>
        <v>#REF!</v>
      </c>
      <c r="AC1247" s="23" t="e">
        <f ca="1">IF(AB1247&gt;REFERENCIAS!$C$62,REFERENCIAS!$B$62,IF(AND(AB1247&gt;=REFERENCIAS!$C$63,AB1247&lt;REFERENCIAS!$D$63),REFERENCIAS!$B$63,IF(AND(AB1247&gt;REFERENCIAS!$C$64,AB1247&lt;=REFERENCIAS!$D$64),REFERENCIAS!$B$64,IF(AND(AB1247&gt;=REFERENCIAS!$C$65,AB1247&lt;REFERENCIAS!$D$65),REFERENCIAS!$B$65, "Revisar"))))</f>
        <v>#REF!</v>
      </c>
      <c r="AD1247" s="94" t="e">
        <f ca="1">VLOOKUP(AC1247,REFERENCIAS!$B$62:$G$65,4,FALSE)</f>
        <v>#REF!</v>
      </c>
    </row>
    <row r="1248" spans="1:30" ht="17.25" x14ac:dyDescent="0.25">
      <c r="A1248" s="74"/>
      <c r="B1248" s="19"/>
      <c r="C1248" s="19"/>
      <c r="D1248" s="50"/>
      <c r="E1248" s="73"/>
      <c r="F1248" s="74"/>
      <c r="G1248" s="9"/>
      <c r="H1248" s="48"/>
      <c r="I1248" s="49">
        <f t="shared" ca="1" si="73"/>
        <v>2022</v>
      </c>
      <c r="J1248" s="22">
        <f t="shared" ca="1" si="72"/>
        <v>1</v>
      </c>
      <c r="K1248" s="19"/>
      <c r="L1248" s="73"/>
      <c r="M1248" s="74"/>
      <c r="N1248" s="19"/>
      <c r="O1248" s="73"/>
      <c r="P1248" s="82">
        <v>1</v>
      </c>
      <c r="Q1248" s="24">
        <v>1</v>
      </c>
      <c r="R1248" s="81">
        <f t="shared" si="74"/>
        <v>1</v>
      </c>
      <c r="S1248" s="87"/>
      <c r="T1248" s="19"/>
      <c r="U1248" s="25"/>
      <c r="V1248" s="25"/>
      <c r="W1248" s="81"/>
      <c r="X1248" s="91" t="e">
        <f ca="1">+VLOOKUP(#REF!,REFERENCIAS!$C:$D,2,0)*VLOOKUP(#REF!,PONDERADORES!A:P,IF(AND(INFORMACION!$T1248='REFERENCIAS RIESGO'!$C$36,INFORMACION!$F1248=REFERENCIAS!$C$24),16,IF(INFORMACION!$T1248='REFERENCIAS RIESGO'!$C$36,13,IF(INFORMACION!$F1248=REFERENCIAS!$C$24,10,7))),0)+VLOOKUP(K1248,REFERENCIAS!$C:$D,2,0)*VLOOKUP($K$2,PONDERADORES!A:P,IF(AND(INFORMACION!$T1248='REFERENCIAS RIESGO'!$C$36,INFORMACION!$F1248=REFERENCIAS!$C$24),16,IF(INFORMACION!$T1248='REFERENCIAS RIESGO'!$C$36,13,IF(INFORMACION!$F1248=REFERENCIAS!$C$24,10,7))),0)+VLOOKUP(L1248,REFERENCIAS!$C:$D,2,0)*VLOOKUP($L$2,PONDERADORES!A:P,IF(AND(INFORMACION!$T1248='REFERENCIAS RIESGO'!$C$36,INFORMACION!$F1248=REFERENCIAS!$C$24),16,IF(INFORMACION!$T1248='REFERENCIAS RIESGO'!$C$36,13,IF(INFORMACION!$F1248=REFERENCIAS!$C$24,10,7))),0)+VLOOKUP(F1248,REFERENCIAS!$C:$D,2,0)*VLOOKUP($F$2,PONDERADORES!A:P,IF(AND(INFORMACION!$T1248='REFERENCIAS RIESGO'!$C$36,INFORMACION!$F1248=REFERENCIAS!$C$24),16,IF(INFORMACION!$T1248='REFERENCIAS RIESGO'!$C$36,13,IF(INFORMACION!$F1248=REFERENCIAS!$C$24,10,7))),0)+VLOOKUP(T1248,REFERENCIAS!$C:$D,2,0)*VLOOKUP($T$2,PONDERADORES!A:P,IF(AND(INFORMACION!$T1248='REFERENCIAS RIESGO'!$C$36,INFORMACION!$F1248=REFERENCIAS!$C$24),16,IF(INFORMACION!$T1248='REFERENCIAS RIESGO'!$C$36,13,IF(INFORMACION!$F1248=REFERENCIAS!$C$24,10,7))),0)+VLOOKUP(IF(J1248&lt;=0.2,0.2,IF(AND(J1248&gt;0.2,J1248&lt;=0.4),0.4,IF(AND(J1248&gt;0.4,J1248&lt;=0.6),0.6,IF(AND(J1248&gt;0.6,J1248&lt;=0.8),0.8,IF(AND(J1248&gt;0.8,J1248&lt;=1),1))))),REFERENCIAS!$C:$D,2,0)*VLOOKUP($J$2,PONDERADORES!A:P,IF(AND(INFORMACION!$T1248='REFERENCIAS RIESGO'!$C$36,INFORMACION!$F1248=REFERENCIAS!$C$24),16,IF(INFORMACION!$T1248='REFERENCIAS RIESGO'!$C$36,13,IF(INFORMACION!$F1248=REFERENCIAS!$C$24,10,7))),0)</f>
        <v>#REF!</v>
      </c>
      <c r="Y1248" s="68">
        <f>+VLOOKUP(M1248,REFERENCIAS!$C:$D,2,0)*VLOOKUP($M$2,PONDERADORES!$A$7:$G$9,7,0)+VLOOKUP(N1248,REFERENCIAS!$C:$D,2,0)*VLOOKUP($N$2,PONDERADORES!$A$7:$G$9,7,0)+VLOOKUP(O1248,REFERENCIAS!$C:$D,2,0)*VLOOKUP($O$2,PONDERADORES!$A$7:$G$9,7,0)</f>
        <v>0.2</v>
      </c>
      <c r="Z1248" s="2">
        <f>+VLOOKUP(IF(R1248&lt;0.1,0,IF(AND(R1248&gt;=0.1,R1248&lt;0.2),0.1,IF(AND(R1248&gt;=0.2,R1248&lt;0.3),0.2,IF(R1248&gt;0.3,0.3,)))),REFERENCIAS!$C:$D,2,0)*VLOOKUP($R$2,PONDERADORES!$A$11:$G$11,7,0)</f>
        <v>15</v>
      </c>
      <c r="AA1248" s="92"/>
      <c r="AB1248" s="95" t="e">
        <f t="shared" ca="1" si="75"/>
        <v>#REF!</v>
      </c>
      <c r="AC1248" s="23" t="e">
        <f ca="1">IF(AB1248&gt;REFERENCIAS!$C$62,REFERENCIAS!$B$62,IF(AND(AB1248&gt;=REFERENCIAS!$C$63,AB1248&lt;REFERENCIAS!$D$63),REFERENCIAS!$B$63,IF(AND(AB1248&gt;REFERENCIAS!$C$64,AB1248&lt;=REFERENCIAS!$D$64),REFERENCIAS!$B$64,IF(AND(AB1248&gt;=REFERENCIAS!$C$65,AB1248&lt;REFERENCIAS!$D$65),REFERENCIAS!$B$65, "Revisar"))))</f>
        <v>#REF!</v>
      </c>
      <c r="AD1248" s="94" t="e">
        <f ca="1">VLOOKUP(AC1248,REFERENCIAS!$B$62:$G$65,4,FALSE)</f>
        <v>#REF!</v>
      </c>
    </row>
    <row r="1249" spans="1:30" ht="17.25" x14ac:dyDescent="0.25">
      <c r="A1249" s="74"/>
      <c r="B1249" s="19"/>
      <c r="C1249" s="19"/>
      <c r="D1249" s="50"/>
      <c r="E1249" s="73"/>
      <c r="F1249" s="74"/>
      <c r="G1249" s="9"/>
      <c r="H1249" s="48"/>
      <c r="I1249" s="49">
        <f t="shared" ca="1" si="73"/>
        <v>2022</v>
      </c>
      <c r="J1249" s="22">
        <f t="shared" ca="1" si="72"/>
        <v>1</v>
      </c>
      <c r="K1249" s="19"/>
      <c r="L1249" s="73"/>
      <c r="M1249" s="74"/>
      <c r="N1249" s="19"/>
      <c r="O1249" s="73"/>
      <c r="P1249" s="82">
        <v>1</v>
      </c>
      <c r="Q1249" s="24">
        <v>1</v>
      </c>
      <c r="R1249" s="81">
        <f t="shared" si="74"/>
        <v>1</v>
      </c>
      <c r="S1249" s="87"/>
      <c r="T1249" s="19"/>
      <c r="U1249" s="25"/>
      <c r="V1249" s="25"/>
      <c r="W1249" s="81"/>
      <c r="X1249" s="91" t="e">
        <f ca="1">+VLOOKUP(#REF!,REFERENCIAS!$C:$D,2,0)*VLOOKUP(#REF!,PONDERADORES!A:P,IF(AND(INFORMACION!$T1249='REFERENCIAS RIESGO'!$C$36,INFORMACION!$F1249=REFERENCIAS!$C$24),16,IF(INFORMACION!$T1249='REFERENCIAS RIESGO'!$C$36,13,IF(INFORMACION!$F1249=REFERENCIAS!$C$24,10,7))),0)+VLOOKUP(K1249,REFERENCIAS!$C:$D,2,0)*VLOOKUP($K$2,PONDERADORES!A:P,IF(AND(INFORMACION!$T1249='REFERENCIAS RIESGO'!$C$36,INFORMACION!$F1249=REFERENCIAS!$C$24),16,IF(INFORMACION!$T1249='REFERENCIAS RIESGO'!$C$36,13,IF(INFORMACION!$F1249=REFERENCIAS!$C$24,10,7))),0)+VLOOKUP(L1249,REFERENCIAS!$C:$D,2,0)*VLOOKUP($L$2,PONDERADORES!A:P,IF(AND(INFORMACION!$T1249='REFERENCIAS RIESGO'!$C$36,INFORMACION!$F1249=REFERENCIAS!$C$24),16,IF(INFORMACION!$T1249='REFERENCIAS RIESGO'!$C$36,13,IF(INFORMACION!$F1249=REFERENCIAS!$C$24,10,7))),0)+VLOOKUP(F1249,REFERENCIAS!$C:$D,2,0)*VLOOKUP($F$2,PONDERADORES!A:P,IF(AND(INFORMACION!$T1249='REFERENCIAS RIESGO'!$C$36,INFORMACION!$F1249=REFERENCIAS!$C$24),16,IF(INFORMACION!$T1249='REFERENCIAS RIESGO'!$C$36,13,IF(INFORMACION!$F1249=REFERENCIAS!$C$24,10,7))),0)+VLOOKUP(T1249,REFERENCIAS!$C:$D,2,0)*VLOOKUP($T$2,PONDERADORES!A:P,IF(AND(INFORMACION!$T1249='REFERENCIAS RIESGO'!$C$36,INFORMACION!$F1249=REFERENCIAS!$C$24),16,IF(INFORMACION!$T1249='REFERENCIAS RIESGO'!$C$36,13,IF(INFORMACION!$F1249=REFERENCIAS!$C$24,10,7))),0)+VLOOKUP(IF(J1249&lt;=0.2,0.2,IF(AND(J1249&gt;0.2,J1249&lt;=0.4),0.4,IF(AND(J1249&gt;0.4,J1249&lt;=0.6),0.6,IF(AND(J1249&gt;0.6,J1249&lt;=0.8),0.8,IF(AND(J1249&gt;0.8,J1249&lt;=1),1))))),REFERENCIAS!$C:$D,2,0)*VLOOKUP($J$2,PONDERADORES!A:P,IF(AND(INFORMACION!$T1249='REFERENCIAS RIESGO'!$C$36,INFORMACION!$F1249=REFERENCIAS!$C$24),16,IF(INFORMACION!$T1249='REFERENCIAS RIESGO'!$C$36,13,IF(INFORMACION!$F1249=REFERENCIAS!$C$24,10,7))),0)</f>
        <v>#REF!</v>
      </c>
      <c r="Y1249" s="68">
        <f>+VLOOKUP(M1249,REFERENCIAS!$C:$D,2,0)*VLOOKUP($M$2,PONDERADORES!$A$7:$G$9,7,0)+VLOOKUP(N1249,REFERENCIAS!$C:$D,2,0)*VLOOKUP($N$2,PONDERADORES!$A$7:$G$9,7,0)+VLOOKUP(O1249,REFERENCIAS!$C:$D,2,0)*VLOOKUP($O$2,PONDERADORES!$A$7:$G$9,7,0)</f>
        <v>0.2</v>
      </c>
      <c r="Z1249" s="2">
        <f>+VLOOKUP(IF(R1249&lt;0.1,0,IF(AND(R1249&gt;=0.1,R1249&lt;0.2),0.1,IF(AND(R1249&gt;=0.2,R1249&lt;0.3),0.2,IF(R1249&gt;0.3,0.3,)))),REFERENCIAS!$C:$D,2,0)*VLOOKUP($R$2,PONDERADORES!$A$11:$G$11,7,0)</f>
        <v>15</v>
      </c>
      <c r="AA1249" s="92"/>
      <c r="AB1249" s="95" t="e">
        <f t="shared" ca="1" si="75"/>
        <v>#REF!</v>
      </c>
      <c r="AC1249" s="23" t="e">
        <f ca="1">IF(AB1249&gt;REFERENCIAS!$C$62,REFERENCIAS!$B$62,IF(AND(AB1249&gt;=REFERENCIAS!$C$63,AB1249&lt;REFERENCIAS!$D$63),REFERENCIAS!$B$63,IF(AND(AB1249&gt;REFERENCIAS!$C$64,AB1249&lt;=REFERENCIAS!$D$64),REFERENCIAS!$B$64,IF(AND(AB1249&gt;=REFERENCIAS!$C$65,AB1249&lt;REFERENCIAS!$D$65),REFERENCIAS!$B$65, "Revisar"))))</f>
        <v>#REF!</v>
      </c>
      <c r="AD1249" s="94" t="e">
        <f ca="1">VLOOKUP(AC1249,REFERENCIAS!$B$62:$G$65,4,FALSE)</f>
        <v>#REF!</v>
      </c>
    </row>
    <row r="1250" spans="1:30" ht="17.25" x14ac:dyDescent="0.25">
      <c r="A1250" s="74"/>
      <c r="B1250" s="19"/>
      <c r="C1250" s="19"/>
      <c r="D1250" s="50"/>
      <c r="E1250" s="73"/>
      <c r="F1250" s="74"/>
      <c r="G1250" s="9"/>
      <c r="H1250" s="48"/>
      <c r="I1250" s="49">
        <f t="shared" ca="1" si="73"/>
        <v>2022</v>
      </c>
      <c r="J1250" s="22">
        <f t="shared" ca="1" si="72"/>
        <v>1</v>
      </c>
      <c r="K1250" s="19"/>
      <c r="L1250" s="73"/>
      <c r="M1250" s="74"/>
      <c r="N1250" s="19"/>
      <c r="O1250" s="73"/>
      <c r="P1250" s="82">
        <v>1</v>
      </c>
      <c r="Q1250" s="24">
        <v>1</v>
      </c>
      <c r="R1250" s="81">
        <f t="shared" si="74"/>
        <v>1</v>
      </c>
      <c r="S1250" s="87"/>
      <c r="T1250" s="19"/>
      <c r="U1250" s="25"/>
      <c r="V1250" s="25"/>
      <c r="W1250" s="81"/>
      <c r="X1250" s="91" t="e">
        <f ca="1">+VLOOKUP(#REF!,REFERENCIAS!$C:$D,2,0)*VLOOKUP(#REF!,PONDERADORES!A:P,IF(AND(INFORMACION!$T1250='REFERENCIAS RIESGO'!$C$36,INFORMACION!$F1250=REFERENCIAS!$C$24),16,IF(INFORMACION!$T1250='REFERENCIAS RIESGO'!$C$36,13,IF(INFORMACION!$F1250=REFERENCIAS!$C$24,10,7))),0)+VLOOKUP(K1250,REFERENCIAS!$C:$D,2,0)*VLOOKUP($K$2,PONDERADORES!A:P,IF(AND(INFORMACION!$T1250='REFERENCIAS RIESGO'!$C$36,INFORMACION!$F1250=REFERENCIAS!$C$24),16,IF(INFORMACION!$T1250='REFERENCIAS RIESGO'!$C$36,13,IF(INFORMACION!$F1250=REFERENCIAS!$C$24,10,7))),0)+VLOOKUP(L1250,REFERENCIAS!$C:$D,2,0)*VLOOKUP($L$2,PONDERADORES!A:P,IF(AND(INFORMACION!$T1250='REFERENCIAS RIESGO'!$C$36,INFORMACION!$F1250=REFERENCIAS!$C$24),16,IF(INFORMACION!$T1250='REFERENCIAS RIESGO'!$C$36,13,IF(INFORMACION!$F1250=REFERENCIAS!$C$24,10,7))),0)+VLOOKUP(F1250,REFERENCIAS!$C:$D,2,0)*VLOOKUP($F$2,PONDERADORES!A:P,IF(AND(INFORMACION!$T1250='REFERENCIAS RIESGO'!$C$36,INFORMACION!$F1250=REFERENCIAS!$C$24),16,IF(INFORMACION!$T1250='REFERENCIAS RIESGO'!$C$36,13,IF(INFORMACION!$F1250=REFERENCIAS!$C$24,10,7))),0)+VLOOKUP(T1250,REFERENCIAS!$C:$D,2,0)*VLOOKUP($T$2,PONDERADORES!A:P,IF(AND(INFORMACION!$T1250='REFERENCIAS RIESGO'!$C$36,INFORMACION!$F1250=REFERENCIAS!$C$24),16,IF(INFORMACION!$T1250='REFERENCIAS RIESGO'!$C$36,13,IF(INFORMACION!$F1250=REFERENCIAS!$C$24,10,7))),0)+VLOOKUP(IF(J1250&lt;=0.2,0.2,IF(AND(J1250&gt;0.2,J1250&lt;=0.4),0.4,IF(AND(J1250&gt;0.4,J1250&lt;=0.6),0.6,IF(AND(J1250&gt;0.6,J1250&lt;=0.8),0.8,IF(AND(J1250&gt;0.8,J1250&lt;=1),1))))),REFERENCIAS!$C:$D,2,0)*VLOOKUP($J$2,PONDERADORES!A:P,IF(AND(INFORMACION!$T1250='REFERENCIAS RIESGO'!$C$36,INFORMACION!$F1250=REFERENCIAS!$C$24),16,IF(INFORMACION!$T1250='REFERENCIAS RIESGO'!$C$36,13,IF(INFORMACION!$F1250=REFERENCIAS!$C$24,10,7))),0)</f>
        <v>#REF!</v>
      </c>
      <c r="Y1250" s="68">
        <f>+VLOOKUP(M1250,REFERENCIAS!$C:$D,2,0)*VLOOKUP($M$2,PONDERADORES!$A$7:$G$9,7,0)+VLOOKUP(N1250,REFERENCIAS!$C:$D,2,0)*VLOOKUP($N$2,PONDERADORES!$A$7:$G$9,7,0)+VLOOKUP(O1250,REFERENCIAS!$C:$D,2,0)*VLOOKUP($O$2,PONDERADORES!$A$7:$G$9,7,0)</f>
        <v>0.2</v>
      </c>
      <c r="Z1250" s="2">
        <f>+VLOOKUP(IF(R1250&lt;0.1,0,IF(AND(R1250&gt;=0.1,R1250&lt;0.2),0.1,IF(AND(R1250&gt;=0.2,R1250&lt;0.3),0.2,IF(R1250&gt;0.3,0.3,)))),REFERENCIAS!$C:$D,2,0)*VLOOKUP($R$2,PONDERADORES!$A$11:$G$11,7,0)</f>
        <v>15</v>
      </c>
      <c r="AA1250" s="92"/>
      <c r="AB1250" s="95" t="e">
        <f t="shared" ca="1" si="75"/>
        <v>#REF!</v>
      </c>
      <c r="AC1250" s="23" t="e">
        <f ca="1">IF(AB1250&gt;REFERENCIAS!$C$62,REFERENCIAS!$B$62,IF(AND(AB1250&gt;=REFERENCIAS!$C$63,AB1250&lt;REFERENCIAS!$D$63),REFERENCIAS!$B$63,IF(AND(AB1250&gt;REFERENCIAS!$C$64,AB1250&lt;=REFERENCIAS!$D$64),REFERENCIAS!$B$64,IF(AND(AB1250&gt;=REFERENCIAS!$C$65,AB1250&lt;REFERENCIAS!$D$65),REFERENCIAS!$B$65, "Revisar"))))</f>
        <v>#REF!</v>
      </c>
      <c r="AD1250" s="94" t="e">
        <f ca="1">VLOOKUP(AC1250,REFERENCIAS!$B$62:$G$65,4,FALSE)</f>
        <v>#REF!</v>
      </c>
    </row>
    <row r="1251" spans="1:30" ht="17.25" x14ac:dyDescent="0.25">
      <c r="A1251" s="74"/>
      <c r="B1251" s="19"/>
      <c r="C1251" s="19"/>
      <c r="D1251" s="50"/>
      <c r="E1251" s="73"/>
      <c r="F1251" s="74"/>
      <c r="G1251" s="9"/>
      <c r="H1251" s="48"/>
      <c r="I1251" s="49">
        <f t="shared" ca="1" si="73"/>
        <v>2022</v>
      </c>
      <c r="J1251" s="22">
        <f t="shared" ca="1" si="72"/>
        <v>1</v>
      </c>
      <c r="K1251" s="19"/>
      <c r="L1251" s="73"/>
      <c r="M1251" s="74"/>
      <c r="N1251" s="19"/>
      <c r="O1251" s="73"/>
      <c r="P1251" s="82">
        <v>1</v>
      </c>
      <c r="Q1251" s="24">
        <v>1</v>
      </c>
      <c r="R1251" s="81">
        <f t="shared" si="74"/>
        <v>1</v>
      </c>
      <c r="S1251" s="87"/>
      <c r="T1251" s="19"/>
      <c r="U1251" s="25"/>
      <c r="V1251" s="25"/>
      <c r="W1251" s="81"/>
      <c r="X1251" s="91" t="e">
        <f ca="1">+VLOOKUP(#REF!,REFERENCIAS!$C:$D,2,0)*VLOOKUP(#REF!,PONDERADORES!A:P,IF(AND(INFORMACION!$T1251='REFERENCIAS RIESGO'!$C$36,INFORMACION!$F1251=REFERENCIAS!$C$24),16,IF(INFORMACION!$T1251='REFERENCIAS RIESGO'!$C$36,13,IF(INFORMACION!$F1251=REFERENCIAS!$C$24,10,7))),0)+VLOOKUP(K1251,REFERENCIAS!$C:$D,2,0)*VLOOKUP($K$2,PONDERADORES!A:P,IF(AND(INFORMACION!$T1251='REFERENCIAS RIESGO'!$C$36,INFORMACION!$F1251=REFERENCIAS!$C$24),16,IF(INFORMACION!$T1251='REFERENCIAS RIESGO'!$C$36,13,IF(INFORMACION!$F1251=REFERENCIAS!$C$24,10,7))),0)+VLOOKUP(L1251,REFERENCIAS!$C:$D,2,0)*VLOOKUP($L$2,PONDERADORES!A:P,IF(AND(INFORMACION!$T1251='REFERENCIAS RIESGO'!$C$36,INFORMACION!$F1251=REFERENCIAS!$C$24),16,IF(INFORMACION!$T1251='REFERENCIAS RIESGO'!$C$36,13,IF(INFORMACION!$F1251=REFERENCIAS!$C$24,10,7))),0)+VLOOKUP(F1251,REFERENCIAS!$C:$D,2,0)*VLOOKUP($F$2,PONDERADORES!A:P,IF(AND(INFORMACION!$T1251='REFERENCIAS RIESGO'!$C$36,INFORMACION!$F1251=REFERENCIAS!$C$24),16,IF(INFORMACION!$T1251='REFERENCIAS RIESGO'!$C$36,13,IF(INFORMACION!$F1251=REFERENCIAS!$C$24,10,7))),0)+VLOOKUP(T1251,REFERENCIAS!$C:$D,2,0)*VLOOKUP($T$2,PONDERADORES!A:P,IF(AND(INFORMACION!$T1251='REFERENCIAS RIESGO'!$C$36,INFORMACION!$F1251=REFERENCIAS!$C$24),16,IF(INFORMACION!$T1251='REFERENCIAS RIESGO'!$C$36,13,IF(INFORMACION!$F1251=REFERENCIAS!$C$24,10,7))),0)+VLOOKUP(IF(J1251&lt;=0.2,0.2,IF(AND(J1251&gt;0.2,J1251&lt;=0.4),0.4,IF(AND(J1251&gt;0.4,J1251&lt;=0.6),0.6,IF(AND(J1251&gt;0.6,J1251&lt;=0.8),0.8,IF(AND(J1251&gt;0.8,J1251&lt;=1),1))))),REFERENCIAS!$C:$D,2,0)*VLOOKUP($J$2,PONDERADORES!A:P,IF(AND(INFORMACION!$T1251='REFERENCIAS RIESGO'!$C$36,INFORMACION!$F1251=REFERENCIAS!$C$24),16,IF(INFORMACION!$T1251='REFERENCIAS RIESGO'!$C$36,13,IF(INFORMACION!$F1251=REFERENCIAS!$C$24,10,7))),0)</f>
        <v>#REF!</v>
      </c>
      <c r="Y1251" s="68">
        <f>+VLOOKUP(M1251,REFERENCIAS!$C:$D,2,0)*VLOOKUP($M$2,PONDERADORES!$A$7:$G$9,7,0)+VLOOKUP(N1251,REFERENCIAS!$C:$D,2,0)*VLOOKUP($N$2,PONDERADORES!$A$7:$G$9,7,0)+VLOOKUP(O1251,REFERENCIAS!$C:$D,2,0)*VLOOKUP($O$2,PONDERADORES!$A$7:$G$9,7,0)</f>
        <v>0.2</v>
      </c>
      <c r="Z1251" s="2">
        <f>+VLOOKUP(IF(R1251&lt;0.1,0,IF(AND(R1251&gt;=0.1,R1251&lt;0.2),0.1,IF(AND(R1251&gt;=0.2,R1251&lt;0.3),0.2,IF(R1251&gt;0.3,0.3,)))),REFERENCIAS!$C:$D,2,0)*VLOOKUP($R$2,PONDERADORES!$A$11:$G$11,7,0)</f>
        <v>15</v>
      </c>
      <c r="AA1251" s="92"/>
      <c r="AB1251" s="95" t="e">
        <f t="shared" ca="1" si="75"/>
        <v>#REF!</v>
      </c>
      <c r="AC1251" s="23" t="e">
        <f ca="1">IF(AB1251&gt;REFERENCIAS!$C$62,REFERENCIAS!$B$62,IF(AND(AB1251&gt;=REFERENCIAS!$C$63,AB1251&lt;REFERENCIAS!$D$63),REFERENCIAS!$B$63,IF(AND(AB1251&gt;REFERENCIAS!$C$64,AB1251&lt;=REFERENCIAS!$D$64),REFERENCIAS!$B$64,IF(AND(AB1251&gt;=REFERENCIAS!$C$65,AB1251&lt;REFERENCIAS!$D$65),REFERENCIAS!$B$65, "Revisar"))))</f>
        <v>#REF!</v>
      </c>
      <c r="AD1251" s="94" t="e">
        <f ca="1">VLOOKUP(AC1251,REFERENCIAS!$B$62:$G$65,4,FALSE)</f>
        <v>#REF!</v>
      </c>
    </row>
    <row r="1252" spans="1:30" ht="17.25" x14ac:dyDescent="0.25">
      <c r="A1252" s="74"/>
      <c r="B1252" s="19"/>
      <c r="C1252" s="19"/>
      <c r="D1252" s="50"/>
      <c r="E1252" s="73"/>
      <c r="F1252" s="74"/>
      <c r="G1252" s="9"/>
      <c r="H1252" s="48"/>
      <c r="I1252" s="49">
        <f t="shared" ca="1" si="73"/>
        <v>2022</v>
      </c>
      <c r="J1252" s="22">
        <f t="shared" ca="1" si="72"/>
        <v>1</v>
      </c>
      <c r="K1252" s="19"/>
      <c r="L1252" s="73"/>
      <c r="M1252" s="74"/>
      <c r="N1252" s="19"/>
      <c r="O1252" s="73"/>
      <c r="P1252" s="82">
        <v>1</v>
      </c>
      <c r="Q1252" s="24">
        <v>1</v>
      </c>
      <c r="R1252" s="81">
        <f t="shared" si="74"/>
        <v>1</v>
      </c>
      <c r="S1252" s="87"/>
      <c r="T1252" s="19"/>
      <c r="U1252" s="25"/>
      <c r="V1252" s="25"/>
      <c r="W1252" s="81"/>
      <c r="X1252" s="91" t="e">
        <f ca="1">+VLOOKUP(#REF!,REFERENCIAS!$C:$D,2,0)*VLOOKUP(#REF!,PONDERADORES!A:P,IF(AND(INFORMACION!$T1252='REFERENCIAS RIESGO'!$C$36,INFORMACION!$F1252=REFERENCIAS!$C$24),16,IF(INFORMACION!$T1252='REFERENCIAS RIESGO'!$C$36,13,IF(INFORMACION!$F1252=REFERENCIAS!$C$24,10,7))),0)+VLOOKUP(K1252,REFERENCIAS!$C:$D,2,0)*VLOOKUP($K$2,PONDERADORES!A:P,IF(AND(INFORMACION!$T1252='REFERENCIAS RIESGO'!$C$36,INFORMACION!$F1252=REFERENCIAS!$C$24),16,IF(INFORMACION!$T1252='REFERENCIAS RIESGO'!$C$36,13,IF(INFORMACION!$F1252=REFERENCIAS!$C$24,10,7))),0)+VLOOKUP(L1252,REFERENCIAS!$C:$D,2,0)*VLOOKUP($L$2,PONDERADORES!A:P,IF(AND(INFORMACION!$T1252='REFERENCIAS RIESGO'!$C$36,INFORMACION!$F1252=REFERENCIAS!$C$24),16,IF(INFORMACION!$T1252='REFERENCIAS RIESGO'!$C$36,13,IF(INFORMACION!$F1252=REFERENCIAS!$C$24,10,7))),0)+VLOOKUP(F1252,REFERENCIAS!$C:$D,2,0)*VLOOKUP($F$2,PONDERADORES!A:P,IF(AND(INFORMACION!$T1252='REFERENCIAS RIESGO'!$C$36,INFORMACION!$F1252=REFERENCIAS!$C$24),16,IF(INFORMACION!$T1252='REFERENCIAS RIESGO'!$C$36,13,IF(INFORMACION!$F1252=REFERENCIAS!$C$24,10,7))),0)+VLOOKUP(T1252,REFERENCIAS!$C:$D,2,0)*VLOOKUP($T$2,PONDERADORES!A:P,IF(AND(INFORMACION!$T1252='REFERENCIAS RIESGO'!$C$36,INFORMACION!$F1252=REFERENCIAS!$C$24),16,IF(INFORMACION!$T1252='REFERENCIAS RIESGO'!$C$36,13,IF(INFORMACION!$F1252=REFERENCIAS!$C$24,10,7))),0)+VLOOKUP(IF(J1252&lt;=0.2,0.2,IF(AND(J1252&gt;0.2,J1252&lt;=0.4),0.4,IF(AND(J1252&gt;0.4,J1252&lt;=0.6),0.6,IF(AND(J1252&gt;0.6,J1252&lt;=0.8),0.8,IF(AND(J1252&gt;0.8,J1252&lt;=1),1))))),REFERENCIAS!$C:$D,2,0)*VLOOKUP($J$2,PONDERADORES!A:P,IF(AND(INFORMACION!$T1252='REFERENCIAS RIESGO'!$C$36,INFORMACION!$F1252=REFERENCIAS!$C$24),16,IF(INFORMACION!$T1252='REFERENCIAS RIESGO'!$C$36,13,IF(INFORMACION!$F1252=REFERENCIAS!$C$24,10,7))),0)</f>
        <v>#REF!</v>
      </c>
      <c r="Y1252" s="68">
        <f>+VLOOKUP(M1252,REFERENCIAS!$C:$D,2,0)*VLOOKUP($M$2,PONDERADORES!$A$7:$G$9,7,0)+VLOOKUP(N1252,REFERENCIAS!$C:$D,2,0)*VLOOKUP($N$2,PONDERADORES!$A$7:$G$9,7,0)+VLOOKUP(O1252,REFERENCIAS!$C:$D,2,0)*VLOOKUP($O$2,PONDERADORES!$A$7:$G$9,7,0)</f>
        <v>0.2</v>
      </c>
      <c r="Z1252" s="2">
        <f>+VLOOKUP(IF(R1252&lt;0.1,0,IF(AND(R1252&gt;=0.1,R1252&lt;0.2),0.1,IF(AND(R1252&gt;=0.2,R1252&lt;0.3),0.2,IF(R1252&gt;0.3,0.3,)))),REFERENCIAS!$C:$D,2,0)*VLOOKUP($R$2,PONDERADORES!$A$11:$G$11,7,0)</f>
        <v>15</v>
      </c>
      <c r="AA1252" s="92"/>
      <c r="AB1252" s="95" t="e">
        <f t="shared" ca="1" si="75"/>
        <v>#REF!</v>
      </c>
      <c r="AC1252" s="23" t="e">
        <f ca="1">IF(AB1252&gt;REFERENCIAS!$C$62,REFERENCIAS!$B$62,IF(AND(AB1252&gt;=REFERENCIAS!$C$63,AB1252&lt;REFERENCIAS!$D$63),REFERENCIAS!$B$63,IF(AND(AB1252&gt;REFERENCIAS!$C$64,AB1252&lt;=REFERENCIAS!$D$64),REFERENCIAS!$B$64,IF(AND(AB1252&gt;=REFERENCIAS!$C$65,AB1252&lt;REFERENCIAS!$D$65),REFERENCIAS!$B$65, "Revisar"))))</f>
        <v>#REF!</v>
      </c>
      <c r="AD1252" s="94" t="e">
        <f ca="1">VLOOKUP(AC1252,REFERENCIAS!$B$62:$G$65,4,FALSE)</f>
        <v>#REF!</v>
      </c>
    </row>
    <row r="1253" spans="1:30" ht="17.25" x14ac:dyDescent="0.25">
      <c r="A1253" s="74"/>
      <c r="B1253" s="19"/>
      <c r="C1253" s="19"/>
      <c r="D1253" s="50"/>
      <c r="E1253" s="73"/>
      <c r="F1253" s="74"/>
      <c r="G1253" s="9"/>
      <c r="H1253" s="48"/>
      <c r="I1253" s="49">
        <f t="shared" ca="1" si="73"/>
        <v>2022</v>
      </c>
      <c r="J1253" s="22">
        <f t="shared" ca="1" si="72"/>
        <v>1</v>
      </c>
      <c r="K1253" s="19"/>
      <c r="L1253" s="73"/>
      <c r="M1253" s="74"/>
      <c r="N1253" s="19"/>
      <c r="O1253" s="73"/>
      <c r="P1253" s="82">
        <v>1</v>
      </c>
      <c r="Q1253" s="24">
        <v>1</v>
      </c>
      <c r="R1253" s="81">
        <f t="shared" si="74"/>
        <v>1</v>
      </c>
      <c r="S1253" s="87"/>
      <c r="T1253" s="19"/>
      <c r="U1253" s="25"/>
      <c r="V1253" s="25"/>
      <c r="W1253" s="81"/>
      <c r="X1253" s="91" t="e">
        <f ca="1">+VLOOKUP(#REF!,REFERENCIAS!$C:$D,2,0)*VLOOKUP(#REF!,PONDERADORES!A:P,IF(AND(INFORMACION!$T1253='REFERENCIAS RIESGO'!$C$36,INFORMACION!$F1253=REFERENCIAS!$C$24),16,IF(INFORMACION!$T1253='REFERENCIAS RIESGO'!$C$36,13,IF(INFORMACION!$F1253=REFERENCIAS!$C$24,10,7))),0)+VLOOKUP(K1253,REFERENCIAS!$C:$D,2,0)*VLOOKUP($K$2,PONDERADORES!A:P,IF(AND(INFORMACION!$T1253='REFERENCIAS RIESGO'!$C$36,INFORMACION!$F1253=REFERENCIAS!$C$24),16,IF(INFORMACION!$T1253='REFERENCIAS RIESGO'!$C$36,13,IF(INFORMACION!$F1253=REFERENCIAS!$C$24,10,7))),0)+VLOOKUP(L1253,REFERENCIAS!$C:$D,2,0)*VLOOKUP($L$2,PONDERADORES!A:P,IF(AND(INFORMACION!$T1253='REFERENCIAS RIESGO'!$C$36,INFORMACION!$F1253=REFERENCIAS!$C$24),16,IF(INFORMACION!$T1253='REFERENCIAS RIESGO'!$C$36,13,IF(INFORMACION!$F1253=REFERENCIAS!$C$24,10,7))),0)+VLOOKUP(F1253,REFERENCIAS!$C:$D,2,0)*VLOOKUP($F$2,PONDERADORES!A:P,IF(AND(INFORMACION!$T1253='REFERENCIAS RIESGO'!$C$36,INFORMACION!$F1253=REFERENCIAS!$C$24),16,IF(INFORMACION!$T1253='REFERENCIAS RIESGO'!$C$36,13,IF(INFORMACION!$F1253=REFERENCIAS!$C$24,10,7))),0)+VLOOKUP(T1253,REFERENCIAS!$C:$D,2,0)*VLOOKUP($T$2,PONDERADORES!A:P,IF(AND(INFORMACION!$T1253='REFERENCIAS RIESGO'!$C$36,INFORMACION!$F1253=REFERENCIAS!$C$24),16,IF(INFORMACION!$T1253='REFERENCIAS RIESGO'!$C$36,13,IF(INFORMACION!$F1253=REFERENCIAS!$C$24,10,7))),0)+VLOOKUP(IF(J1253&lt;=0.2,0.2,IF(AND(J1253&gt;0.2,J1253&lt;=0.4),0.4,IF(AND(J1253&gt;0.4,J1253&lt;=0.6),0.6,IF(AND(J1253&gt;0.6,J1253&lt;=0.8),0.8,IF(AND(J1253&gt;0.8,J1253&lt;=1),1))))),REFERENCIAS!$C:$D,2,0)*VLOOKUP($J$2,PONDERADORES!A:P,IF(AND(INFORMACION!$T1253='REFERENCIAS RIESGO'!$C$36,INFORMACION!$F1253=REFERENCIAS!$C$24),16,IF(INFORMACION!$T1253='REFERENCIAS RIESGO'!$C$36,13,IF(INFORMACION!$F1253=REFERENCIAS!$C$24,10,7))),0)</f>
        <v>#REF!</v>
      </c>
      <c r="Y1253" s="68">
        <f>+VLOOKUP(M1253,REFERENCIAS!$C:$D,2,0)*VLOOKUP($M$2,PONDERADORES!$A$7:$G$9,7,0)+VLOOKUP(N1253,REFERENCIAS!$C:$D,2,0)*VLOOKUP($N$2,PONDERADORES!$A$7:$G$9,7,0)+VLOOKUP(O1253,REFERENCIAS!$C:$D,2,0)*VLOOKUP($O$2,PONDERADORES!$A$7:$G$9,7,0)</f>
        <v>0.2</v>
      </c>
      <c r="Z1253" s="2">
        <f>+VLOOKUP(IF(R1253&lt;0.1,0,IF(AND(R1253&gt;=0.1,R1253&lt;0.2),0.1,IF(AND(R1253&gt;=0.2,R1253&lt;0.3),0.2,IF(R1253&gt;0.3,0.3,)))),REFERENCIAS!$C:$D,2,0)*VLOOKUP($R$2,PONDERADORES!$A$11:$G$11,7,0)</f>
        <v>15</v>
      </c>
      <c r="AA1253" s="92"/>
      <c r="AB1253" s="95" t="e">
        <f t="shared" ca="1" si="75"/>
        <v>#REF!</v>
      </c>
      <c r="AC1253" s="23" t="e">
        <f ca="1">IF(AB1253&gt;REFERENCIAS!$C$62,REFERENCIAS!$B$62,IF(AND(AB1253&gt;=REFERENCIAS!$C$63,AB1253&lt;REFERENCIAS!$D$63),REFERENCIAS!$B$63,IF(AND(AB1253&gt;REFERENCIAS!$C$64,AB1253&lt;=REFERENCIAS!$D$64),REFERENCIAS!$B$64,IF(AND(AB1253&gt;=REFERENCIAS!$C$65,AB1253&lt;REFERENCIAS!$D$65),REFERENCIAS!$B$65, "Revisar"))))</f>
        <v>#REF!</v>
      </c>
      <c r="AD1253" s="94" t="e">
        <f ca="1">VLOOKUP(AC1253,REFERENCIAS!$B$62:$G$65,4,FALSE)</f>
        <v>#REF!</v>
      </c>
    </row>
    <row r="1254" spans="1:30" ht="17.25" x14ac:dyDescent="0.25">
      <c r="A1254" s="74"/>
      <c r="B1254" s="19"/>
      <c r="C1254" s="19"/>
      <c r="D1254" s="50"/>
      <c r="E1254" s="73"/>
      <c r="F1254" s="74"/>
      <c r="G1254" s="9"/>
      <c r="H1254" s="48"/>
      <c r="I1254" s="49">
        <f t="shared" ca="1" si="73"/>
        <v>2022</v>
      </c>
      <c r="J1254" s="22">
        <f t="shared" ca="1" si="72"/>
        <v>1</v>
      </c>
      <c r="K1254" s="19"/>
      <c r="L1254" s="73"/>
      <c r="M1254" s="74"/>
      <c r="N1254" s="19"/>
      <c r="O1254" s="73"/>
      <c r="P1254" s="82">
        <v>1</v>
      </c>
      <c r="Q1254" s="24">
        <v>1</v>
      </c>
      <c r="R1254" s="81">
        <f t="shared" si="74"/>
        <v>1</v>
      </c>
      <c r="S1254" s="87"/>
      <c r="T1254" s="19"/>
      <c r="U1254" s="25"/>
      <c r="V1254" s="25"/>
      <c r="W1254" s="81"/>
      <c r="X1254" s="91" t="e">
        <f ca="1">+VLOOKUP(#REF!,REFERENCIAS!$C:$D,2,0)*VLOOKUP(#REF!,PONDERADORES!A:P,IF(AND(INFORMACION!$T1254='REFERENCIAS RIESGO'!$C$36,INFORMACION!$F1254=REFERENCIAS!$C$24),16,IF(INFORMACION!$T1254='REFERENCIAS RIESGO'!$C$36,13,IF(INFORMACION!$F1254=REFERENCIAS!$C$24,10,7))),0)+VLOOKUP(K1254,REFERENCIAS!$C:$D,2,0)*VLOOKUP($K$2,PONDERADORES!A:P,IF(AND(INFORMACION!$T1254='REFERENCIAS RIESGO'!$C$36,INFORMACION!$F1254=REFERENCIAS!$C$24),16,IF(INFORMACION!$T1254='REFERENCIAS RIESGO'!$C$36,13,IF(INFORMACION!$F1254=REFERENCIAS!$C$24,10,7))),0)+VLOOKUP(L1254,REFERENCIAS!$C:$D,2,0)*VLOOKUP($L$2,PONDERADORES!A:P,IF(AND(INFORMACION!$T1254='REFERENCIAS RIESGO'!$C$36,INFORMACION!$F1254=REFERENCIAS!$C$24),16,IF(INFORMACION!$T1254='REFERENCIAS RIESGO'!$C$36,13,IF(INFORMACION!$F1254=REFERENCIAS!$C$24,10,7))),0)+VLOOKUP(F1254,REFERENCIAS!$C:$D,2,0)*VLOOKUP($F$2,PONDERADORES!A:P,IF(AND(INFORMACION!$T1254='REFERENCIAS RIESGO'!$C$36,INFORMACION!$F1254=REFERENCIAS!$C$24),16,IF(INFORMACION!$T1254='REFERENCIAS RIESGO'!$C$36,13,IF(INFORMACION!$F1254=REFERENCIAS!$C$24,10,7))),0)+VLOOKUP(T1254,REFERENCIAS!$C:$D,2,0)*VLOOKUP($T$2,PONDERADORES!A:P,IF(AND(INFORMACION!$T1254='REFERENCIAS RIESGO'!$C$36,INFORMACION!$F1254=REFERENCIAS!$C$24),16,IF(INFORMACION!$T1254='REFERENCIAS RIESGO'!$C$36,13,IF(INFORMACION!$F1254=REFERENCIAS!$C$24,10,7))),0)+VLOOKUP(IF(J1254&lt;=0.2,0.2,IF(AND(J1254&gt;0.2,J1254&lt;=0.4),0.4,IF(AND(J1254&gt;0.4,J1254&lt;=0.6),0.6,IF(AND(J1254&gt;0.6,J1254&lt;=0.8),0.8,IF(AND(J1254&gt;0.8,J1254&lt;=1),1))))),REFERENCIAS!$C:$D,2,0)*VLOOKUP($J$2,PONDERADORES!A:P,IF(AND(INFORMACION!$T1254='REFERENCIAS RIESGO'!$C$36,INFORMACION!$F1254=REFERENCIAS!$C$24),16,IF(INFORMACION!$T1254='REFERENCIAS RIESGO'!$C$36,13,IF(INFORMACION!$F1254=REFERENCIAS!$C$24,10,7))),0)</f>
        <v>#REF!</v>
      </c>
      <c r="Y1254" s="68">
        <f>+VLOOKUP(M1254,REFERENCIAS!$C:$D,2,0)*VLOOKUP($M$2,PONDERADORES!$A$7:$G$9,7,0)+VLOOKUP(N1254,REFERENCIAS!$C:$D,2,0)*VLOOKUP($N$2,PONDERADORES!$A$7:$G$9,7,0)+VLOOKUP(O1254,REFERENCIAS!$C:$D,2,0)*VLOOKUP($O$2,PONDERADORES!$A$7:$G$9,7,0)</f>
        <v>0.2</v>
      </c>
      <c r="Z1254" s="2">
        <f>+VLOOKUP(IF(R1254&lt;0.1,0,IF(AND(R1254&gt;=0.1,R1254&lt;0.2),0.1,IF(AND(R1254&gt;=0.2,R1254&lt;0.3),0.2,IF(R1254&gt;0.3,0.3,)))),REFERENCIAS!$C:$D,2,0)*VLOOKUP($R$2,PONDERADORES!$A$11:$G$11,7,0)</f>
        <v>15</v>
      </c>
      <c r="AA1254" s="92"/>
      <c r="AB1254" s="95" t="e">
        <f t="shared" ca="1" si="75"/>
        <v>#REF!</v>
      </c>
      <c r="AC1254" s="23" t="e">
        <f ca="1">IF(AB1254&gt;REFERENCIAS!$C$62,REFERENCIAS!$B$62,IF(AND(AB1254&gt;=REFERENCIAS!$C$63,AB1254&lt;REFERENCIAS!$D$63),REFERENCIAS!$B$63,IF(AND(AB1254&gt;REFERENCIAS!$C$64,AB1254&lt;=REFERENCIAS!$D$64),REFERENCIAS!$B$64,IF(AND(AB1254&gt;=REFERENCIAS!$C$65,AB1254&lt;REFERENCIAS!$D$65),REFERENCIAS!$B$65, "Revisar"))))</f>
        <v>#REF!</v>
      </c>
      <c r="AD1254" s="94" t="e">
        <f ca="1">VLOOKUP(AC1254,REFERENCIAS!$B$62:$G$65,4,FALSE)</f>
        <v>#REF!</v>
      </c>
    </row>
    <row r="1255" spans="1:30" ht="17.25" x14ac:dyDescent="0.25">
      <c r="A1255" s="74"/>
      <c r="B1255" s="19"/>
      <c r="C1255" s="19"/>
      <c r="D1255" s="50"/>
      <c r="E1255" s="73"/>
      <c r="F1255" s="74"/>
      <c r="G1255" s="9"/>
      <c r="H1255" s="48"/>
      <c r="I1255" s="49">
        <f t="shared" ca="1" si="73"/>
        <v>2022</v>
      </c>
      <c r="J1255" s="22">
        <f t="shared" ca="1" si="72"/>
        <v>1</v>
      </c>
      <c r="K1255" s="19"/>
      <c r="L1255" s="73"/>
      <c r="M1255" s="74"/>
      <c r="N1255" s="19"/>
      <c r="O1255" s="73"/>
      <c r="P1255" s="82">
        <v>1</v>
      </c>
      <c r="Q1255" s="24">
        <v>1</v>
      </c>
      <c r="R1255" s="81">
        <f t="shared" si="74"/>
        <v>1</v>
      </c>
      <c r="S1255" s="87"/>
      <c r="T1255" s="19"/>
      <c r="U1255" s="25"/>
      <c r="V1255" s="25"/>
      <c r="W1255" s="81"/>
      <c r="X1255" s="91" t="e">
        <f ca="1">+VLOOKUP(#REF!,REFERENCIAS!$C:$D,2,0)*VLOOKUP(#REF!,PONDERADORES!A:P,IF(AND(INFORMACION!$T1255='REFERENCIAS RIESGO'!$C$36,INFORMACION!$F1255=REFERENCIAS!$C$24),16,IF(INFORMACION!$T1255='REFERENCIAS RIESGO'!$C$36,13,IF(INFORMACION!$F1255=REFERENCIAS!$C$24,10,7))),0)+VLOOKUP(K1255,REFERENCIAS!$C:$D,2,0)*VLOOKUP($K$2,PONDERADORES!A:P,IF(AND(INFORMACION!$T1255='REFERENCIAS RIESGO'!$C$36,INFORMACION!$F1255=REFERENCIAS!$C$24),16,IF(INFORMACION!$T1255='REFERENCIAS RIESGO'!$C$36,13,IF(INFORMACION!$F1255=REFERENCIAS!$C$24,10,7))),0)+VLOOKUP(L1255,REFERENCIAS!$C:$D,2,0)*VLOOKUP($L$2,PONDERADORES!A:P,IF(AND(INFORMACION!$T1255='REFERENCIAS RIESGO'!$C$36,INFORMACION!$F1255=REFERENCIAS!$C$24),16,IF(INFORMACION!$T1255='REFERENCIAS RIESGO'!$C$36,13,IF(INFORMACION!$F1255=REFERENCIAS!$C$24,10,7))),0)+VLOOKUP(F1255,REFERENCIAS!$C:$D,2,0)*VLOOKUP($F$2,PONDERADORES!A:P,IF(AND(INFORMACION!$T1255='REFERENCIAS RIESGO'!$C$36,INFORMACION!$F1255=REFERENCIAS!$C$24),16,IF(INFORMACION!$T1255='REFERENCIAS RIESGO'!$C$36,13,IF(INFORMACION!$F1255=REFERENCIAS!$C$24,10,7))),0)+VLOOKUP(T1255,REFERENCIAS!$C:$D,2,0)*VLOOKUP($T$2,PONDERADORES!A:P,IF(AND(INFORMACION!$T1255='REFERENCIAS RIESGO'!$C$36,INFORMACION!$F1255=REFERENCIAS!$C$24),16,IF(INFORMACION!$T1255='REFERENCIAS RIESGO'!$C$36,13,IF(INFORMACION!$F1255=REFERENCIAS!$C$24,10,7))),0)+VLOOKUP(IF(J1255&lt;=0.2,0.2,IF(AND(J1255&gt;0.2,J1255&lt;=0.4),0.4,IF(AND(J1255&gt;0.4,J1255&lt;=0.6),0.6,IF(AND(J1255&gt;0.6,J1255&lt;=0.8),0.8,IF(AND(J1255&gt;0.8,J1255&lt;=1),1))))),REFERENCIAS!$C:$D,2,0)*VLOOKUP($J$2,PONDERADORES!A:P,IF(AND(INFORMACION!$T1255='REFERENCIAS RIESGO'!$C$36,INFORMACION!$F1255=REFERENCIAS!$C$24),16,IF(INFORMACION!$T1255='REFERENCIAS RIESGO'!$C$36,13,IF(INFORMACION!$F1255=REFERENCIAS!$C$24,10,7))),0)</f>
        <v>#REF!</v>
      </c>
      <c r="Y1255" s="68">
        <f>+VLOOKUP(M1255,REFERENCIAS!$C:$D,2,0)*VLOOKUP($M$2,PONDERADORES!$A$7:$G$9,7,0)+VLOOKUP(N1255,REFERENCIAS!$C:$D,2,0)*VLOOKUP($N$2,PONDERADORES!$A$7:$G$9,7,0)+VLOOKUP(O1255,REFERENCIAS!$C:$D,2,0)*VLOOKUP($O$2,PONDERADORES!$A$7:$G$9,7,0)</f>
        <v>0.2</v>
      </c>
      <c r="Z1255" s="2">
        <f>+VLOOKUP(IF(R1255&lt;0.1,0,IF(AND(R1255&gt;=0.1,R1255&lt;0.2),0.1,IF(AND(R1255&gt;=0.2,R1255&lt;0.3),0.2,IF(R1255&gt;0.3,0.3,)))),REFERENCIAS!$C:$D,2,0)*VLOOKUP($R$2,PONDERADORES!$A$11:$G$11,7,0)</f>
        <v>15</v>
      </c>
      <c r="AA1255" s="92"/>
      <c r="AB1255" s="95" t="e">
        <f t="shared" ca="1" si="75"/>
        <v>#REF!</v>
      </c>
      <c r="AC1255" s="23" t="e">
        <f ca="1">IF(AB1255&gt;REFERENCIAS!$C$62,REFERENCIAS!$B$62,IF(AND(AB1255&gt;=REFERENCIAS!$C$63,AB1255&lt;REFERENCIAS!$D$63),REFERENCIAS!$B$63,IF(AND(AB1255&gt;REFERENCIAS!$C$64,AB1255&lt;=REFERENCIAS!$D$64),REFERENCIAS!$B$64,IF(AND(AB1255&gt;=REFERENCIAS!$C$65,AB1255&lt;REFERENCIAS!$D$65),REFERENCIAS!$B$65, "Revisar"))))</f>
        <v>#REF!</v>
      </c>
      <c r="AD1255" s="94" t="e">
        <f ca="1">VLOOKUP(AC1255,REFERENCIAS!$B$62:$G$65,4,FALSE)</f>
        <v>#REF!</v>
      </c>
    </row>
    <row r="1256" spans="1:30" ht="17.25" x14ac:dyDescent="0.25">
      <c r="A1256" s="74"/>
      <c r="B1256" s="19"/>
      <c r="C1256" s="19"/>
      <c r="D1256" s="50"/>
      <c r="E1256" s="73"/>
      <c r="F1256" s="74"/>
      <c r="G1256" s="9"/>
      <c r="H1256" s="48"/>
      <c r="I1256" s="49">
        <f t="shared" ca="1" si="73"/>
        <v>2022</v>
      </c>
      <c r="J1256" s="22">
        <f t="shared" ca="1" si="72"/>
        <v>1</v>
      </c>
      <c r="K1256" s="19"/>
      <c r="L1256" s="73"/>
      <c r="M1256" s="74"/>
      <c r="N1256" s="19"/>
      <c r="O1256" s="73"/>
      <c r="P1256" s="82">
        <v>1</v>
      </c>
      <c r="Q1256" s="24">
        <v>1</v>
      </c>
      <c r="R1256" s="81">
        <f t="shared" si="74"/>
        <v>1</v>
      </c>
      <c r="S1256" s="87"/>
      <c r="T1256" s="19"/>
      <c r="U1256" s="25"/>
      <c r="V1256" s="25"/>
      <c r="W1256" s="81"/>
      <c r="X1256" s="91" t="e">
        <f ca="1">+VLOOKUP(#REF!,REFERENCIAS!$C:$D,2,0)*VLOOKUP(#REF!,PONDERADORES!A:P,IF(AND(INFORMACION!$T1256='REFERENCIAS RIESGO'!$C$36,INFORMACION!$F1256=REFERENCIAS!$C$24),16,IF(INFORMACION!$T1256='REFERENCIAS RIESGO'!$C$36,13,IF(INFORMACION!$F1256=REFERENCIAS!$C$24,10,7))),0)+VLOOKUP(K1256,REFERENCIAS!$C:$D,2,0)*VLOOKUP($K$2,PONDERADORES!A:P,IF(AND(INFORMACION!$T1256='REFERENCIAS RIESGO'!$C$36,INFORMACION!$F1256=REFERENCIAS!$C$24),16,IF(INFORMACION!$T1256='REFERENCIAS RIESGO'!$C$36,13,IF(INFORMACION!$F1256=REFERENCIAS!$C$24,10,7))),0)+VLOOKUP(L1256,REFERENCIAS!$C:$D,2,0)*VLOOKUP($L$2,PONDERADORES!A:P,IF(AND(INFORMACION!$T1256='REFERENCIAS RIESGO'!$C$36,INFORMACION!$F1256=REFERENCIAS!$C$24),16,IF(INFORMACION!$T1256='REFERENCIAS RIESGO'!$C$36,13,IF(INFORMACION!$F1256=REFERENCIAS!$C$24,10,7))),0)+VLOOKUP(F1256,REFERENCIAS!$C:$D,2,0)*VLOOKUP($F$2,PONDERADORES!A:P,IF(AND(INFORMACION!$T1256='REFERENCIAS RIESGO'!$C$36,INFORMACION!$F1256=REFERENCIAS!$C$24),16,IF(INFORMACION!$T1256='REFERENCIAS RIESGO'!$C$36,13,IF(INFORMACION!$F1256=REFERENCIAS!$C$24,10,7))),0)+VLOOKUP(T1256,REFERENCIAS!$C:$D,2,0)*VLOOKUP($T$2,PONDERADORES!A:P,IF(AND(INFORMACION!$T1256='REFERENCIAS RIESGO'!$C$36,INFORMACION!$F1256=REFERENCIAS!$C$24),16,IF(INFORMACION!$T1256='REFERENCIAS RIESGO'!$C$36,13,IF(INFORMACION!$F1256=REFERENCIAS!$C$24,10,7))),0)+VLOOKUP(IF(J1256&lt;=0.2,0.2,IF(AND(J1256&gt;0.2,J1256&lt;=0.4),0.4,IF(AND(J1256&gt;0.4,J1256&lt;=0.6),0.6,IF(AND(J1256&gt;0.6,J1256&lt;=0.8),0.8,IF(AND(J1256&gt;0.8,J1256&lt;=1),1))))),REFERENCIAS!$C:$D,2,0)*VLOOKUP($J$2,PONDERADORES!A:P,IF(AND(INFORMACION!$T1256='REFERENCIAS RIESGO'!$C$36,INFORMACION!$F1256=REFERENCIAS!$C$24),16,IF(INFORMACION!$T1256='REFERENCIAS RIESGO'!$C$36,13,IF(INFORMACION!$F1256=REFERENCIAS!$C$24,10,7))),0)</f>
        <v>#REF!</v>
      </c>
      <c r="Y1256" s="68">
        <f>+VLOOKUP(M1256,REFERENCIAS!$C:$D,2,0)*VLOOKUP($M$2,PONDERADORES!$A$7:$G$9,7,0)+VLOOKUP(N1256,REFERENCIAS!$C:$D,2,0)*VLOOKUP($N$2,PONDERADORES!$A$7:$G$9,7,0)+VLOOKUP(O1256,REFERENCIAS!$C:$D,2,0)*VLOOKUP($O$2,PONDERADORES!$A$7:$G$9,7,0)</f>
        <v>0.2</v>
      </c>
      <c r="Z1256" s="2">
        <f>+VLOOKUP(IF(R1256&lt;0.1,0,IF(AND(R1256&gt;=0.1,R1256&lt;0.2),0.1,IF(AND(R1256&gt;=0.2,R1256&lt;0.3),0.2,IF(R1256&gt;0.3,0.3,)))),REFERENCIAS!$C:$D,2,0)*VLOOKUP($R$2,PONDERADORES!$A$11:$G$11,7,0)</f>
        <v>15</v>
      </c>
      <c r="AA1256" s="92"/>
      <c r="AB1256" s="95" t="e">
        <f t="shared" ca="1" si="75"/>
        <v>#REF!</v>
      </c>
      <c r="AC1256" s="23" t="e">
        <f ca="1">IF(AB1256&gt;REFERENCIAS!$C$62,REFERENCIAS!$B$62,IF(AND(AB1256&gt;=REFERENCIAS!$C$63,AB1256&lt;REFERENCIAS!$D$63),REFERENCIAS!$B$63,IF(AND(AB1256&gt;REFERENCIAS!$C$64,AB1256&lt;=REFERENCIAS!$D$64),REFERENCIAS!$B$64,IF(AND(AB1256&gt;=REFERENCIAS!$C$65,AB1256&lt;REFERENCIAS!$D$65),REFERENCIAS!$B$65, "Revisar"))))</f>
        <v>#REF!</v>
      </c>
      <c r="AD1256" s="94" t="e">
        <f ca="1">VLOOKUP(AC1256,REFERENCIAS!$B$62:$G$65,4,FALSE)</f>
        <v>#REF!</v>
      </c>
    </row>
    <row r="1257" spans="1:30" ht="17.25" x14ac:dyDescent="0.25">
      <c r="A1257" s="74"/>
      <c r="B1257" s="19"/>
      <c r="C1257" s="19"/>
      <c r="D1257" s="50"/>
      <c r="E1257" s="73"/>
      <c r="F1257" s="74"/>
      <c r="G1257" s="9"/>
      <c r="H1257" s="48"/>
      <c r="I1257" s="49">
        <f t="shared" ca="1" si="73"/>
        <v>2022</v>
      </c>
      <c r="J1257" s="22">
        <f t="shared" ca="1" si="72"/>
        <v>1</v>
      </c>
      <c r="K1257" s="19"/>
      <c r="L1257" s="73"/>
      <c r="M1257" s="74"/>
      <c r="N1257" s="19"/>
      <c r="O1257" s="73"/>
      <c r="P1257" s="82">
        <v>1</v>
      </c>
      <c r="Q1257" s="24">
        <v>1</v>
      </c>
      <c r="R1257" s="81">
        <f t="shared" si="74"/>
        <v>1</v>
      </c>
      <c r="S1257" s="87"/>
      <c r="T1257" s="19"/>
      <c r="U1257" s="25"/>
      <c r="V1257" s="25"/>
      <c r="W1257" s="81"/>
      <c r="X1257" s="91" t="e">
        <f ca="1">+VLOOKUP(#REF!,REFERENCIAS!$C:$D,2,0)*VLOOKUP(#REF!,PONDERADORES!A:P,IF(AND(INFORMACION!$T1257='REFERENCIAS RIESGO'!$C$36,INFORMACION!$F1257=REFERENCIAS!$C$24),16,IF(INFORMACION!$T1257='REFERENCIAS RIESGO'!$C$36,13,IF(INFORMACION!$F1257=REFERENCIAS!$C$24,10,7))),0)+VLOOKUP(K1257,REFERENCIAS!$C:$D,2,0)*VLOOKUP($K$2,PONDERADORES!A:P,IF(AND(INFORMACION!$T1257='REFERENCIAS RIESGO'!$C$36,INFORMACION!$F1257=REFERENCIAS!$C$24),16,IF(INFORMACION!$T1257='REFERENCIAS RIESGO'!$C$36,13,IF(INFORMACION!$F1257=REFERENCIAS!$C$24,10,7))),0)+VLOOKUP(L1257,REFERENCIAS!$C:$D,2,0)*VLOOKUP($L$2,PONDERADORES!A:P,IF(AND(INFORMACION!$T1257='REFERENCIAS RIESGO'!$C$36,INFORMACION!$F1257=REFERENCIAS!$C$24),16,IF(INFORMACION!$T1257='REFERENCIAS RIESGO'!$C$36,13,IF(INFORMACION!$F1257=REFERENCIAS!$C$24,10,7))),0)+VLOOKUP(F1257,REFERENCIAS!$C:$D,2,0)*VLOOKUP($F$2,PONDERADORES!A:P,IF(AND(INFORMACION!$T1257='REFERENCIAS RIESGO'!$C$36,INFORMACION!$F1257=REFERENCIAS!$C$24),16,IF(INFORMACION!$T1257='REFERENCIAS RIESGO'!$C$36,13,IF(INFORMACION!$F1257=REFERENCIAS!$C$24,10,7))),0)+VLOOKUP(T1257,REFERENCIAS!$C:$D,2,0)*VLOOKUP($T$2,PONDERADORES!A:P,IF(AND(INFORMACION!$T1257='REFERENCIAS RIESGO'!$C$36,INFORMACION!$F1257=REFERENCIAS!$C$24),16,IF(INFORMACION!$T1257='REFERENCIAS RIESGO'!$C$36,13,IF(INFORMACION!$F1257=REFERENCIAS!$C$24,10,7))),0)+VLOOKUP(IF(J1257&lt;=0.2,0.2,IF(AND(J1257&gt;0.2,J1257&lt;=0.4),0.4,IF(AND(J1257&gt;0.4,J1257&lt;=0.6),0.6,IF(AND(J1257&gt;0.6,J1257&lt;=0.8),0.8,IF(AND(J1257&gt;0.8,J1257&lt;=1),1))))),REFERENCIAS!$C:$D,2,0)*VLOOKUP($J$2,PONDERADORES!A:P,IF(AND(INFORMACION!$T1257='REFERENCIAS RIESGO'!$C$36,INFORMACION!$F1257=REFERENCIAS!$C$24),16,IF(INFORMACION!$T1257='REFERENCIAS RIESGO'!$C$36,13,IF(INFORMACION!$F1257=REFERENCIAS!$C$24,10,7))),0)</f>
        <v>#REF!</v>
      </c>
      <c r="Y1257" s="68">
        <f>+VLOOKUP(M1257,REFERENCIAS!$C:$D,2,0)*VLOOKUP($M$2,PONDERADORES!$A$7:$G$9,7,0)+VLOOKUP(N1257,REFERENCIAS!$C:$D,2,0)*VLOOKUP($N$2,PONDERADORES!$A$7:$G$9,7,0)+VLOOKUP(O1257,REFERENCIAS!$C:$D,2,0)*VLOOKUP($O$2,PONDERADORES!$A$7:$G$9,7,0)</f>
        <v>0.2</v>
      </c>
      <c r="Z1257" s="2">
        <f>+VLOOKUP(IF(R1257&lt;0.1,0,IF(AND(R1257&gt;=0.1,R1257&lt;0.2),0.1,IF(AND(R1257&gt;=0.2,R1257&lt;0.3),0.2,IF(R1257&gt;0.3,0.3,)))),REFERENCIAS!$C:$D,2,0)*VLOOKUP($R$2,PONDERADORES!$A$11:$G$11,7,0)</f>
        <v>15</v>
      </c>
      <c r="AA1257" s="92"/>
      <c r="AB1257" s="95" t="e">
        <f t="shared" ca="1" si="75"/>
        <v>#REF!</v>
      </c>
      <c r="AC1257" s="23" t="e">
        <f ca="1">IF(AB1257&gt;REFERENCIAS!$C$62,REFERENCIAS!$B$62,IF(AND(AB1257&gt;=REFERENCIAS!$C$63,AB1257&lt;REFERENCIAS!$D$63),REFERENCIAS!$B$63,IF(AND(AB1257&gt;REFERENCIAS!$C$64,AB1257&lt;=REFERENCIAS!$D$64),REFERENCIAS!$B$64,IF(AND(AB1257&gt;=REFERENCIAS!$C$65,AB1257&lt;REFERENCIAS!$D$65),REFERENCIAS!$B$65, "Revisar"))))</f>
        <v>#REF!</v>
      </c>
      <c r="AD1257" s="94" t="e">
        <f ca="1">VLOOKUP(AC1257,REFERENCIAS!$B$62:$G$65,4,FALSE)</f>
        <v>#REF!</v>
      </c>
    </row>
    <row r="1258" spans="1:30" ht="17.25" x14ac:dyDescent="0.25">
      <c r="A1258" s="74"/>
      <c r="B1258" s="19"/>
      <c r="C1258" s="19"/>
      <c r="D1258" s="50"/>
      <c r="E1258" s="73"/>
      <c r="F1258" s="74"/>
      <c r="G1258" s="9"/>
      <c r="H1258" s="48"/>
      <c r="I1258" s="49">
        <f t="shared" ca="1" si="73"/>
        <v>2022</v>
      </c>
      <c r="J1258" s="22">
        <f t="shared" ca="1" si="72"/>
        <v>1</v>
      </c>
      <c r="K1258" s="19"/>
      <c r="L1258" s="73"/>
      <c r="M1258" s="74"/>
      <c r="N1258" s="19"/>
      <c r="O1258" s="73"/>
      <c r="P1258" s="82">
        <v>1</v>
      </c>
      <c r="Q1258" s="24">
        <v>1</v>
      </c>
      <c r="R1258" s="81">
        <f t="shared" si="74"/>
        <v>1</v>
      </c>
      <c r="S1258" s="87"/>
      <c r="T1258" s="19"/>
      <c r="U1258" s="25"/>
      <c r="V1258" s="25"/>
      <c r="W1258" s="81"/>
      <c r="X1258" s="91" t="e">
        <f ca="1">+VLOOKUP(#REF!,REFERENCIAS!$C:$D,2,0)*VLOOKUP(#REF!,PONDERADORES!A:P,IF(AND(INFORMACION!$T1258='REFERENCIAS RIESGO'!$C$36,INFORMACION!$F1258=REFERENCIAS!$C$24),16,IF(INFORMACION!$T1258='REFERENCIAS RIESGO'!$C$36,13,IF(INFORMACION!$F1258=REFERENCIAS!$C$24,10,7))),0)+VLOOKUP(K1258,REFERENCIAS!$C:$D,2,0)*VLOOKUP($K$2,PONDERADORES!A:P,IF(AND(INFORMACION!$T1258='REFERENCIAS RIESGO'!$C$36,INFORMACION!$F1258=REFERENCIAS!$C$24),16,IF(INFORMACION!$T1258='REFERENCIAS RIESGO'!$C$36,13,IF(INFORMACION!$F1258=REFERENCIAS!$C$24,10,7))),0)+VLOOKUP(L1258,REFERENCIAS!$C:$D,2,0)*VLOOKUP($L$2,PONDERADORES!A:P,IF(AND(INFORMACION!$T1258='REFERENCIAS RIESGO'!$C$36,INFORMACION!$F1258=REFERENCIAS!$C$24),16,IF(INFORMACION!$T1258='REFERENCIAS RIESGO'!$C$36,13,IF(INFORMACION!$F1258=REFERENCIAS!$C$24,10,7))),0)+VLOOKUP(F1258,REFERENCIAS!$C:$D,2,0)*VLOOKUP($F$2,PONDERADORES!A:P,IF(AND(INFORMACION!$T1258='REFERENCIAS RIESGO'!$C$36,INFORMACION!$F1258=REFERENCIAS!$C$24),16,IF(INFORMACION!$T1258='REFERENCIAS RIESGO'!$C$36,13,IF(INFORMACION!$F1258=REFERENCIAS!$C$24,10,7))),0)+VLOOKUP(T1258,REFERENCIAS!$C:$D,2,0)*VLOOKUP($T$2,PONDERADORES!A:P,IF(AND(INFORMACION!$T1258='REFERENCIAS RIESGO'!$C$36,INFORMACION!$F1258=REFERENCIAS!$C$24),16,IF(INFORMACION!$T1258='REFERENCIAS RIESGO'!$C$36,13,IF(INFORMACION!$F1258=REFERENCIAS!$C$24,10,7))),0)+VLOOKUP(IF(J1258&lt;=0.2,0.2,IF(AND(J1258&gt;0.2,J1258&lt;=0.4),0.4,IF(AND(J1258&gt;0.4,J1258&lt;=0.6),0.6,IF(AND(J1258&gt;0.6,J1258&lt;=0.8),0.8,IF(AND(J1258&gt;0.8,J1258&lt;=1),1))))),REFERENCIAS!$C:$D,2,0)*VLOOKUP($J$2,PONDERADORES!A:P,IF(AND(INFORMACION!$T1258='REFERENCIAS RIESGO'!$C$36,INFORMACION!$F1258=REFERENCIAS!$C$24),16,IF(INFORMACION!$T1258='REFERENCIAS RIESGO'!$C$36,13,IF(INFORMACION!$F1258=REFERENCIAS!$C$24,10,7))),0)</f>
        <v>#REF!</v>
      </c>
      <c r="Y1258" s="68">
        <f>+VLOOKUP(M1258,REFERENCIAS!$C:$D,2,0)*VLOOKUP($M$2,PONDERADORES!$A$7:$G$9,7,0)+VLOOKUP(N1258,REFERENCIAS!$C:$D,2,0)*VLOOKUP($N$2,PONDERADORES!$A$7:$G$9,7,0)+VLOOKUP(O1258,REFERENCIAS!$C:$D,2,0)*VLOOKUP($O$2,PONDERADORES!$A$7:$G$9,7,0)</f>
        <v>0.2</v>
      </c>
      <c r="Z1258" s="2">
        <f>+VLOOKUP(IF(R1258&lt;0.1,0,IF(AND(R1258&gt;=0.1,R1258&lt;0.2),0.1,IF(AND(R1258&gt;=0.2,R1258&lt;0.3),0.2,IF(R1258&gt;0.3,0.3,)))),REFERENCIAS!$C:$D,2,0)*VLOOKUP($R$2,PONDERADORES!$A$11:$G$11,7,0)</f>
        <v>15</v>
      </c>
      <c r="AA1258" s="92"/>
      <c r="AB1258" s="95" t="e">
        <f t="shared" ca="1" si="75"/>
        <v>#REF!</v>
      </c>
      <c r="AC1258" s="23" t="e">
        <f ca="1">IF(AB1258&gt;REFERENCIAS!$C$62,REFERENCIAS!$B$62,IF(AND(AB1258&gt;=REFERENCIAS!$C$63,AB1258&lt;REFERENCIAS!$D$63),REFERENCIAS!$B$63,IF(AND(AB1258&gt;REFERENCIAS!$C$64,AB1258&lt;=REFERENCIAS!$D$64),REFERENCIAS!$B$64,IF(AND(AB1258&gt;=REFERENCIAS!$C$65,AB1258&lt;REFERENCIAS!$D$65),REFERENCIAS!$B$65, "Revisar"))))</f>
        <v>#REF!</v>
      </c>
      <c r="AD1258" s="94" t="e">
        <f ca="1">VLOOKUP(AC1258,REFERENCIAS!$B$62:$G$65,4,FALSE)</f>
        <v>#REF!</v>
      </c>
    </row>
    <row r="1259" spans="1:30" ht="17.25" x14ac:dyDescent="0.25">
      <c r="A1259" s="74"/>
      <c r="B1259" s="19"/>
      <c r="C1259" s="19"/>
      <c r="D1259" s="50"/>
      <c r="E1259" s="73"/>
      <c r="F1259" s="74"/>
      <c r="G1259" s="9"/>
      <c r="H1259" s="48"/>
      <c r="I1259" s="49">
        <f t="shared" ca="1" si="73"/>
        <v>2022</v>
      </c>
      <c r="J1259" s="22">
        <f t="shared" ca="1" si="72"/>
        <v>1</v>
      </c>
      <c r="K1259" s="19"/>
      <c r="L1259" s="73"/>
      <c r="M1259" s="74"/>
      <c r="N1259" s="19"/>
      <c r="O1259" s="73"/>
      <c r="P1259" s="82">
        <v>1</v>
      </c>
      <c r="Q1259" s="24">
        <v>1</v>
      </c>
      <c r="R1259" s="81">
        <f t="shared" si="74"/>
        <v>1</v>
      </c>
      <c r="S1259" s="87"/>
      <c r="T1259" s="19"/>
      <c r="U1259" s="25"/>
      <c r="V1259" s="25"/>
      <c r="W1259" s="81"/>
      <c r="X1259" s="91" t="e">
        <f ca="1">+VLOOKUP(#REF!,REFERENCIAS!$C:$D,2,0)*VLOOKUP(#REF!,PONDERADORES!A:P,IF(AND(INFORMACION!$T1259='REFERENCIAS RIESGO'!$C$36,INFORMACION!$F1259=REFERENCIAS!$C$24),16,IF(INFORMACION!$T1259='REFERENCIAS RIESGO'!$C$36,13,IF(INFORMACION!$F1259=REFERENCIAS!$C$24,10,7))),0)+VLOOKUP(K1259,REFERENCIAS!$C:$D,2,0)*VLOOKUP($K$2,PONDERADORES!A:P,IF(AND(INFORMACION!$T1259='REFERENCIAS RIESGO'!$C$36,INFORMACION!$F1259=REFERENCIAS!$C$24),16,IF(INFORMACION!$T1259='REFERENCIAS RIESGO'!$C$36,13,IF(INFORMACION!$F1259=REFERENCIAS!$C$24,10,7))),0)+VLOOKUP(L1259,REFERENCIAS!$C:$D,2,0)*VLOOKUP($L$2,PONDERADORES!A:P,IF(AND(INFORMACION!$T1259='REFERENCIAS RIESGO'!$C$36,INFORMACION!$F1259=REFERENCIAS!$C$24),16,IF(INFORMACION!$T1259='REFERENCIAS RIESGO'!$C$36,13,IF(INFORMACION!$F1259=REFERENCIAS!$C$24,10,7))),0)+VLOOKUP(F1259,REFERENCIAS!$C:$D,2,0)*VLOOKUP($F$2,PONDERADORES!A:P,IF(AND(INFORMACION!$T1259='REFERENCIAS RIESGO'!$C$36,INFORMACION!$F1259=REFERENCIAS!$C$24),16,IF(INFORMACION!$T1259='REFERENCIAS RIESGO'!$C$36,13,IF(INFORMACION!$F1259=REFERENCIAS!$C$24,10,7))),0)+VLOOKUP(T1259,REFERENCIAS!$C:$D,2,0)*VLOOKUP($T$2,PONDERADORES!A:P,IF(AND(INFORMACION!$T1259='REFERENCIAS RIESGO'!$C$36,INFORMACION!$F1259=REFERENCIAS!$C$24),16,IF(INFORMACION!$T1259='REFERENCIAS RIESGO'!$C$36,13,IF(INFORMACION!$F1259=REFERENCIAS!$C$24,10,7))),0)+VLOOKUP(IF(J1259&lt;=0.2,0.2,IF(AND(J1259&gt;0.2,J1259&lt;=0.4),0.4,IF(AND(J1259&gt;0.4,J1259&lt;=0.6),0.6,IF(AND(J1259&gt;0.6,J1259&lt;=0.8),0.8,IF(AND(J1259&gt;0.8,J1259&lt;=1),1))))),REFERENCIAS!$C:$D,2,0)*VLOOKUP($J$2,PONDERADORES!A:P,IF(AND(INFORMACION!$T1259='REFERENCIAS RIESGO'!$C$36,INFORMACION!$F1259=REFERENCIAS!$C$24),16,IF(INFORMACION!$T1259='REFERENCIAS RIESGO'!$C$36,13,IF(INFORMACION!$F1259=REFERENCIAS!$C$24,10,7))),0)</f>
        <v>#REF!</v>
      </c>
      <c r="Y1259" s="68">
        <f>+VLOOKUP(M1259,REFERENCIAS!$C:$D,2,0)*VLOOKUP($M$2,PONDERADORES!$A$7:$G$9,7,0)+VLOOKUP(N1259,REFERENCIAS!$C:$D,2,0)*VLOOKUP($N$2,PONDERADORES!$A$7:$G$9,7,0)+VLOOKUP(O1259,REFERENCIAS!$C:$D,2,0)*VLOOKUP($O$2,PONDERADORES!$A$7:$G$9,7,0)</f>
        <v>0.2</v>
      </c>
      <c r="Z1259" s="2">
        <f>+VLOOKUP(IF(R1259&lt;0.1,0,IF(AND(R1259&gt;=0.1,R1259&lt;0.2),0.1,IF(AND(R1259&gt;=0.2,R1259&lt;0.3),0.2,IF(R1259&gt;0.3,0.3,)))),REFERENCIAS!$C:$D,2,0)*VLOOKUP($R$2,PONDERADORES!$A$11:$G$11,7,0)</f>
        <v>15</v>
      </c>
      <c r="AA1259" s="92"/>
      <c r="AB1259" s="95" t="e">
        <f t="shared" ca="1" si="75"/>
        <v>#REF!</v>
      </c>
      <c r="AC1259" s="23" t="e">
        <f ca="1">IF(AB1259&gt;REFERENCIAS!$C$62,REFERENCIAS!$B$62,IF(AND(AB1259&gt;=REFERENCIAS!$C$63,AB1259&lt;REFERENCIAS!$D$63),REFERENCIAS!$B$63,IF(AND(AB1259&gt;REFERENCIAS!$C$64,AB1259&lt;=REFERENCIAS!$D$64),REFERENCIAS!$B$64,IF(AND(AB1259&gt;=REFERENCIAS!$C$65,AB1259&lt;REFERENCIAS!$D$65),REFERENCIAS!$B$65, "Revisar"))))</f>
        <v>#REF!</v>
      </c>
      <c r="AD1259" s="94" t="e">
        <f ca="1">VLOOKUP(AC1259,REFERENCIAS!$B$62:$G$65,4,FALSE)</f>
        <v>#REF!</v>
      </c>
    </row>
    <row r="1260" spans="1:30" ht="17.25" x14ac:dyDescent="0.25">
      <c r="A1260" s="74"/>
      <c r="B1260" s="19"/>
      <c r="C1260" s="19"/>
      <c r="D1260" s="50"/>
      <c r="E1260" s="73"/>
      <c r="F1260" s="74"/>
      <c r="G1260" s="9"/>
      <c r="H1260" s="48"/>
      <c r="I1260" s="49">
        <f t="shared" ca="1" si="73"/>
        <v>2022</v>
      </c>
      <c r="J1260" s="22">
        <f t="shared" ca="1" si="72"/>
        <v>1</v>
      </c>
      <c r="K1260" s="19"/>
      <c r="L1260" s="73"/>
      <c r="M1260" s="74"/>
      <c r="N1260" s="19"/>
      <c r="O1260" s="73"/>
      <c r="P1260" s="82">
        <v>1</v>
      </c>
      <c r="Q1260" s="24">
        <v>1</v>
      </c>
      <c r="R1260" s="81">
        <f t="shared" si="74"/>
        <v>1</v>
      </c>
      <c r="S1260" s="87"/>
      <c r="T1260" s="19"/>
      <c r="U1260" s="25"/>
      <c r="V1260" s="25"/>
      <c r="W1260" s="81"/>
      <c r="X1260" s="91" t="e">
        <f ca="1">+VLOOKUP(#REF!,REFERENCIAS!$C:$D,2,0)*VLOOKUP(#REF!,PONDERADORES!A:P,IF(AND(INFORMACION!$T1260='REFERENCIAS RIESGO'!$C$36,INFORMACION!$F1260=REFERENCIAS!$C$24),16,IF(INFORMACION!$T1260='REFERENCIAS RIESGO'!$C$36,13,IF(INFORMACION!$F1260=REFERENCIAS!$C$24,10,7))),0)+VLOOKUP(K1260,REFERENCIAS!$C:$D,2,0)*VLOOKUP($K$2,PONDERADORES!A:P,IF(AND(INFORMACION!$T1260='REFERENCIAS RIESGO'!$C$36,INFORMACION!$F1260=REFERENCIAS!$C$24),16,IF(INFORMACION!$T1260='REFERENCIAS RIESGO'!$C$36,13,IF(INFORMACION!$F1260=REFERENCIAS!$C$24,10,7))),0)+VLOOKUP(L1260,REFERENCIAS!$C:$D,2,0)*VLOOKUP($L$2,PONDERADORES!A:P,IF(AND(INFORMACION!$T1260='REFERENCIAS RIESGO'!$C$36,INFORMACION!$F1260=REFERENCIAS!$C$24),16,IF(INFORMACION!$T1260='REFERENCIAS RIESGO'!$C$36,13,IF(INFORMACION!$F1260=REFERENCIAS!$C$24,10,7))),0)+VLOOKUP(F1260,REFERENCIAS!$C:$D,2,0)*VLOOKUP($F$2,PONDERADORES!A:P,IF(AND(INFORMACION!$T1260='REFERENCIAS RIESGO'!$C$36,INFORMACION!$F1260=REFERENCIAS!$C$24),16,IF(INFORMACION!$T1260='REFERENCIAS RIESGO'!$C$36,13,IF(INFORMACION!$F1260=REFERENCIAS!$C$24,10,7))),0)+VLOOKUP(T1260,REFERENCIAS!$C:$D,2,0)*VLOOKUP($T$2,PONDERADORES!A:P,IF(AND(INFORMACION!$T1260='REFERENCIAS RIESGO'!$C$36,INFORMACION!$F1260=REFERENCIAS!$C$24),16,IF(INFORMACION!$T1260='REFERENCIAS RIESGO'!$C$36,13,IF(INFORMACION!$F1260=REFERENCIAS!$C$24,10,7))),0)+VLOOKUP(IF(J1260&lt;=0.2,0.2,IF(AND(J1260&gt;0.2,J1260&lt;=0.4),0.4,IF(AND(J1260&gt;0.4,J1260&lt;=0.6),0.6,IF(AND(J1260&gt;0.6,J1260&lt;=0.8),0.8,IF(AND(J1260&gt;0.8,J1260&lt;=1),1))))),REFERENCIAS!$C:$D,2,0)*VLOOKUP($J$2,PONDERADORES!A:P,IF(AND(INFORMACION!$T1260='REFERENCIAS RIESGO'!$C$36,INFORMACION!$F1260=REFERENCIAS!$C$24),16,IF(INFORMACION!$T1260='REFERENCIAS RIESGO'!$C$36,13,IF(INFORMACION!$F1260=REFERENCIAS!$C$24,10,7))),0)</f>
        <v>#REF!</v>
      </c>
      <c r="Y1260" s="68">
        <f>+VLOOKUP(M1260,REFERENCIAS!$C:$D,2,0)*VLOOKUP($M$2,PONDERADORES!$A$7:$G$9,7,0)+VLOOKUP(N1260,REFERENCIAS!$C:$D,2,0)*VLOOKUP($N$2,PONDERADORES!$A$7:$G$9,7,0)+VLOOKUP(O1260,REFERENCIAS!$C:$D,2,0)*VLOOKUP($O$2,PONDERADORES!$A$7:$G$9,7,0)</f>
        <v>0.2</v>
      </c>
      <c r="Z1260" s="2">
        <f>+VLOOKUP(IF(R1260&lt;0.1,0,IF(AND(R1260&gt;=0.1,R1260&lt;0.2),0.1,IF(AND(R1260&gt;=0.2,R1260&lt;0.3),0.2,IF(R1260&gt;0.3,0.3,)))),REFERENCIAS!$C:$D,2,0)*VLOOKUP($R$2,PONDERADORES!$A$11:$G$11,7,0)</f>
        <v>15</v>
      </c>
      <c r="AA1260" s="92"/>
      <c r="AB1260" s="95" t="e">
        <f t="shared" ca="1" si="75"/>
        <v>#REF!</v>
      </c>
      <c r="AC1260" s="23" t="e">
        <f ca="1">IF(AB1260&gt;REFERENCIAS!$C$62,REFERENCIAS!$B$62,IF(AND(AB1260&gt;=REFERENCIAS!$C$63,AB1260&lt;REFERENCIAS!$D$63),REFERENCIAS!$B$63,IF(AND(AB1260&gt;REFERENCIAS!$C$64,AB1260&lt;=REFERENCIAS!$D$64),REFERENCIAS!$B$64,IF(AND(AB1260&gt;=REFERENCIAS!$C$65,AB1260&lt;REFERENCIAS!$D$65),REFERENCIAS!$B$65, "Revisar"))))</f>
        <v>#REF!</v>
      </c>
      <c r="AD1260" s="94" t="e">
        <f ca="1">VLOOKUP(AC1260,REFERENCIAS!$B$62:$G$65,4,FALSE)</f>
        <v>#REF!</v>
      </c>
    </row>
    <row r="1261" spans="1:30" ht="17.25" x14ac:dyDescent="0.25">
      <c r="A1261" s="74"/>
      <c r="B1261" s="19"/>
      <c r="C1261" s="19"/>
      <c r="D1261" s="50"/>
      <c r="E1261" s="73"/>
      <c r="F1261" s="74"/>
      <c r="G1261" s="9"/>
      <c r="H1261" s="48"/>
      <c r="I1261" s="49">
        <f t="shared" ca="1" si="73"/>
        <v>2022</v>
      </c>
      <c r="J1261" s="22">
        <f t="shared" ca="1" si="72"/>
        <v>1</v>
      </c>
      <c r="K1261" s="19"/>
      <c r="L1261" s="73"/>
      <c r="M1261" s="74"/>
      <c r="N1261" s="19"/>
      <c r="O1261" s="73"/>
      <c r="P1261" s="82">
        <v>1</v>
      </c>
      <c r="Q1261" s="24">
        <v>1</v>
      </c>
      <c r="R1261" s="81">
        <f t="shared" si="74"/>
        <v>1</v>
      </c>
      <c r="S1261" s="87"/>
      <c r="T1261" s="19"/>
      <c r="U1261" s="25"/>
      <c r="V1261" s="25"/>
      <c r="W1261" s="81"/>
      <c r="X1261" s="91" t="e">
        <f ca="1">+VLOOKUP(#REF!,REFERENCIAS!$C:$D,2,0)*VLOOKUP(#REF!,PONDERADORES!A:P,IF(AND(INFORMACION!$T1261='REFERENCIAS RIESGO'!$C$36,INFORMACION!$F1261=REFERENCIAS!$C$24),16,IF(INFORMACION!$T1261='REFERENCIAS RIESGO'!$C$36,13,IF(INFORMACION!$F1261=REFERENCIAS!$C$24,10,7))),0)+VLOOKUP(K1261,REFERENCIAS!$C:$D,2,0)*VLOOKUP($K$2,PONDERADORES!A:P,IF(AND(INFORMACION!$T1261='REFERENCIAS RIESGO'!$C$36,INFORMACION!$F1261=REFERENCIAS!$C$24),16,IF(INFORMACION!$T1261='REFERENCIAS RIESGO'!$C$36,13,IF(INFORMACION!$F1261=REFERENCIAS!$C$24,10,7))),0)+VLOOKUP(L1261,REFERENCIAS!$C:$D,2,0)*VLOOKUP($L$2,PONDERADORES!A:P,IF(AND(INFORMACION!$T1261='REFERENCIAS RIESGO'!$C$36,INFORMACION!$F1261=REFERENCIAS!$C$24),16,IF(INFORMACION!$T1261='REFERENCIAS RIESGO'!$C$36,13,IF(INFORMACION!$F1261=REFERENCIAS!$C$24,10,7))),0)+VLOOKUP(F1261,REFERENCIAS!$C:$D,2,0)*VLOOKUP($F$2,PONDERADORES!A:P,IF(AND(INFORMACION!$T1261='REFERENCIAS RIESGO'!$C$36,INFORMACION!$F1261=REFERENCIAS!$C$24),16,IF(INFORMACION!$T1261='REFERENCIAS RIESGO'!$C$36,13,IF(INFORMACION!$F1261=REFERENCIAS!$C$24,10,7))),0)+VLOOKUP(T1261,REFERENCIAS!$C:$D,2,0)*VLOOKUP($T$2,PONDERADORES!A:P,IF(AND(INFORMACION!$T1261='REFERENCIAS RIESGO'!$C$36,INFORMACION!$F1261=REFERENCIAS!$C$24),16,IF(INFORMACION!$T1261='REFERENCIAS RIESGO'!$C$36,13,IF(INFORMACION!$F1261=REFERENCIAS!$C$24,10,7))),0)+VLOOKUP(IF(J1261&lt;=0.2,0.2,IF(AND(J1261&gt;0.2,J1261&lt;=0.4),0.4,IF(AND(J1261&gt;0.4,J1261&lt;=0.6),0.6,IF(AND(J1261&gt;0.6,J1261&lt;=0.8),0.8,IF(AND(J1261&gt;0.8,J1261&lt;=1),1))))),REFERENCIAS!$C:$D,2,0)*VLOOKUP($J$2,PONDERADORES!A:P,IF(AND(INFORMACION!$T1261='REFERENCIAS RIESGO'!$C$36,INFORMACION!$F1261=REFERENCIAS!$C$24),16,IF(INFORMACION!$T1261='REFERENCIAS RIESGO'!$C$36,13,IF(INFORMACION!$F1261=REFERENCIAS!$C$24,10,7))),0)</f>
        <v>#REF!</v>
      </c>
      <c r="Y1261" s="68">
        <f>+VLOOKUP(M1261,REFERENCIAS!$C:$D,2,0)*VLOOKUP($M$2,PONDERADORES!$A$7:$G$9,7,0)+VLOOKUP(N1261,REFERENCIAS!$C:$D,2,0)*VLOOKUP($N$2,PONDERADORES!$A$7:$G$9,7,0)+VLOOKUP(O1261,REFERENCIAS!$C:$D,2,0)*VLOOKUP($O$2,PONDERADORES!$A$7:$G$9,7,0)</f>
        <v>0.2</v>
      </c>
      <c r="Z1261" s="2">
        <f>+VLOOKUP(IF(R1261&lt;0.1,0,IF(AND(R1261&gt;=0.1,R1261&lt;0.2),0.1,IF(AND(R1261&gt;=0.2,R1261&lt;0.3),0.2,IF(R1261&gt;0.3,0.3,)))),REFERENCIAS!$C:$D,2,0)*VLOOKUP($R$2,PONDERADORES!$A$11:$G$11,7,0)</f>
        <v>15</v>
      </c>
      <c r="AA1261" s="92"/>
      <c r="AB1261" s="95" t="e">
        <f t="shared" ca="1" si="75"/>
        <v>#REF!</v>
      </c>
      <c r="AC1261" s="23" t="e">
        <f ca="1">IF(AB1261&gt;REFERENCIAS!$C$62,REFERENCIAS!$B$62,IF(AND(AB1261&gt;=REFERENCIAS!$C$63,AB1261&lt;REFERENCIAS!$D$63),REFERENCIAS!$B$63,IF(AND(AB1261&gt;REFERENCIAS!$C$64,AB1261&lt;=REFERENCIAS!$D$64),REFERENCIAS!$B$64,IF(AND(AB1261&gt;=REFERENCIAS!$C$65,AB1261&lt;REFERENCIAS!$D$65),REFERENCIAS!$B$65, "Revisar"))))</f>
        <v>#REF!</v>
      </c>
      <c r="AD1261" s="94" t="e">
        <f ca="1">VLOOKUP(AC1261,REFERENCIAS!$B$62:$G$65,4,FALSE)</f>
        <v>#REF!</v>
      </c>
    </row>
    <row r="1262" spans="1:30" ht="17.25" x14ac:dyDescent="0.25">
      <c r="A1262" s="74"/>
      <c r="B1262" s="19"/>
      <c r="C1262" s="19"/>
      <c r="D1262" s="50"/>
      <c r="E1262" s="73"/>
      <c r="F1262" s="74"/>
      <c r="G1262" s="9"/>
      <c r="H1262" s="48"/>
      <c r="I1262" s="49">
        <f t="shared" ca="1" si="73"/>
        <v>2022</v>
      </c>
      <c r="J1262" s="22">
        <f t="shared" ca="1" si="72"/>
        <v>1</v>
      </c>
      <c r="K1262" s="19"/>
      <c r="L1262" s="73"/>
      <c r="M1262" s="74"/>
      <c r="N1262" s="19"/>
      <c r="O1262" s="73"/>
      <c r="P1262" s="82">
        <v>1</v>
      </c>
      <c r="Q1262" s="24">
        <v>1</v>
      </c>
      <c r="R1262" s="81">
        <f t="shared" si="74"/>
        <v>1</v>
      </c>
      <c r="S1262" s="87"/>
      <c r="T1262" s="19"/>
      <c r="U1262" s="25"/>
      <c r="V1262" s="25"/>
      <c r="W1262" s="81"/>
      <c r="X1262" s="91" t="e">
        <f ca="1">+VLOOKUP(#REF!,REFERENCIAS!$C:$D,2,0)*VLOOKUP(#REF!,PONDERADORES!A:P,IF(AND(INFORMACION!$T1262='REFERENCIAS RIESGO'!$C$36,INFORMACION!$F1262=REFERENCIAS!$C$24),16,IF(INFORMACION!$T1262='REFERENCIAS RIESGO'!$C$36,13,IF(INFORMACION!$F1262=REFERENCIAS!$C$24,10,7))),0)+VLOOKUP(K1262,REFERENCIAS!$C:$D,2,0)*VLOOKUP($K$2,PONDERADORES!A:P,IF(AND(INFORMACION!$T1262='REFERENCIAS RIESGO'!$C$36,INFORMACION!$F1262=REFERENCIAS!$C$24),16,IF(INFORMACION!$T1262='REFERENCIAS RIESGO'!$C$36,13,IF(INFORMACION!$F1262=REFERENCIAS!$C$24,10,7))),0)+VLOOKUP(L1262,REFERENCIAS!$C:$D,2,0)*VLOOKUP($L$2,PONDERADORES!A:P,IF(AND(INFORMACION!$T1262='REFERENCIAS RIESGO'!$C$36,INFORMACION!$F1262=REFERENCIAS!$C$24),16,IF(INFORMACION!$T1262='REFERENCIAS RIESGO'!$C$36,13,IF(INFORMACION!$F1262=REFERENCIAS!$C$24,10,7))),0)+VLOOKUP(F1262,REFERENCIAS!$C:$D,2,0)*VLOOKUP($F$2,PONDERADORES!A:P,IF(AND(INFORMACION!$T1262='REFERENCIAS RIESGO'!$C$36,INFORMACION!$F1262=REFERENCIAS!$C$24),16,IF(INFORMACION!$T1262='REFERENCIAS RIESGO'!$C$36,13,IF(INFORMACION!$F1262=REFERENCIAS!$C$24,10,7))),0)+VLOOKUP(T1262,REFERENCIAS!$C:$D,2,0)*VLOOKUP($T$2,PONDERADORES!A:P,IF(AND(INFORMACION!$T1262='REFERENCIAS RIESGO'!$C$36,INFORMACION!$F1262=REFERENCIAS!$C$24),16,IF(INFORMACION!$T1262='REFERENCIAS RIESGO'!$C$36,13,IF(INFORMACION!$F1262=REFERENCIAS!$C$24,10,7))),0)+VLOOKUP(IF(J1262&lt;=0.2,0.2,IF(AND(J1262&gt;0.2,J1262&lt;=0.4),0.4,IF(AND(J1262&gt;0.4,J1262&lt;=0.6),0.6,IF(AND(J1262&gt;0.6,J1262&lt;=0.8),0.8,IF(AND(J1262&gt;0.8,J1262&lt;=1),1))))),REFERENCIAS!$C:$D,2,0)*VLOOKUP($J$2,PONDERADORES!A:P,IF(AND(INFORMACION!$T1262='REFERENCIAS RIESGO'!$C$36,INFORMACION!$F1262=REFERENCIAS!$C$24),16,IF(INFORMACION!$T1262='REFERENCIAS RIESGO'!$C$36,13,IF(INFORMACION!$F1262=REFERENCIAS!$C$24,10,7))),0)</f>
        <v>#REF!</v>
      </c>
      <c r="Y1262" s="68">
        <f>+VLOOKUP(M1262,REFERENCIAS!$C:$D,2,0)*VLOOKUP($M$2,PONDERADORES!$A$7:$G$9,7,0)+VLOOKUP(N1262,REFERENCIAS!$C:$D,2,0)*VLOOKUP($N$2,PONDERADORES!$A$7:$G$9,7,0)+VLOOKUP(O1262,REFERENCIAS!$C:$D,2,0)*VLOOKUP($O$2,PONDERADORES!$A$7:$G$9,7,0)</f>
        <v>0.2</v>
      </c>
      <c r="Z1262" s="2">
        <f>+VLOOKUP(IF(R1262&lt;0.1,0,IF(AND(R1262&gt;=0.1,R1262&lt;0.2),0.1,IF(AND(R1262&gt;=0.2,R1262&lt;0.3),0.2,IF(R1262&gt;0.3,0.3,)))),REFERENCIAS!$C:$D,2,0)*VLOOKUP($R$2,PONDERADORES!$A$11:$G$11,7,0)</f>
        <v>15</v>
      </c>
      <c r="AA1262" s="92"/>
      <c r="AB1262" s="95" t="e">
        <f t="shared" ca="1" si="75"/>
        <v>#REF!</v>
      </c>
      <c r="AC1262" s="23" t="e">
        <f ca="1">IF(AB1262&gt;REFERENCIAS!$C$62,REFERENCIAS!$B$62,IF(AND(AB1262&gt;=REFERENCIAS!$C$63,AB1262&lt;REFERENCIAS!$D$63),REFERENCIAS!$B$63,IF(AND(AB1262&gt;REFERENCIAS!$C$64,AB1262&lt;=REFERENCIAS!$D$64),REFERENCIAS!$B$64,IF(AND(AB1262&gt;=REFERENCIAS!$C$65,AB1262&lt;REFERENCIAS!$D$65),REFERENCIAS!$B$65, "Revisar"))))</f>
        <v>#REF!</v>
      </c>
      <c r="AD1262" s="94" t="e">
        <f ca="1">VLOOKUP(AC1262,REFERENCIAS!$B$62:$G$65,4,FALSE)</f>
        <v>#REF!</v>
      </c>
    </row>
    <row r="1263" spans="1:30" ht="17.25" x14ac:dyDescent="0.25">
      <c r="A1263" s="74"/>
      <c r="B1263" s="19"/>
      <c r="C1263" s="19"/>
      <c r="D1263" s="50"/>
      <c r="E1263" s="73"/>
      <c r="F1263" s="74"/>
      <c r="G1263" s="9"/>
      <c r="H1263" s="48"/>
      <c r="I1263" s="49">
        <f t="shared" ca="1" si="73"/>
        <v>2022</v>
      </c>
      <c r="J1263" s="22">
        <f t="shared" ca="1" si="72"/>
        <v>1</v>
      </c>
      <c r="K1263" s="19"/>
      <c r="L1263" s="73"/>
      <c r="M1263" s="74"/>
      <c r="N1263" s="19"/>
      <c r="O1263" s="73"/>
      <c r="P1263" s="82">
        <v>1</v>
      </c>
      <c r="Q1263" s="24">
        <v>1</v>
      </c>
      <c r="R1263" s="81">
        <f t="shared" si="74"/>
        <v>1</v>
      </c>
      <c r="S1263" s="87"/>
      <c r="T1263" s="19"/>
      <c r="U1263" s="25"/>
      <c r="V1263" s="25"/>
      <c r="W1263" s="81"/>
      <c r="X1263" s="91" t="e">
        <f ca="1">+VLOOKUP(#REF!,REFERENCIAS!$C:$D,2,0)*VLOOKUP(#REF!,PONDERADORES!A:P,IF(AND(INFORMACION!$T1263='REFERENCIAS RIESGO'!$C$36,INFORMACION!$F1263=REFERENCIAS!$C$24),16,IF(INFORMACION!$T1263='REFERENCIAS RIESGO'!$C$36,13,IF(INFORMACION!$F1263=REFERENCIAS!$C$24,10,7))),0)+VLOOKUP(K1263,REFERENCIAS!$C:$D,2,0)*VLOOKUP($K$2,PONDERADORES!A:P,IF(AND(INFORMACION!$T1263='REFERENCIAS RIESGO'!$C$36,INFORMACION!$F1263=REFERENCIAS!$C$24),16,IF(INFORMACION!$T1263='REFERENCIAS RIESGO'!$C$36,13,IF(INFORMACION!$F1263=REFERENCIAS!$C$24,10,7))),0)+VLOOKUP(L1263,REFERENCIAS!$C:$D,2,0)*VLOOKUP($L$2,PONDERADORES!A:P,IF(AND(INFORMACION!$T1263='REFERENCIAS RIESGO'!$C$36,INFORMACION!$F1263=REFERENCIAS!$C$24),16,IF(INFORMACION!$T1263='REFERENCIAS RIESGO'!$C$36,13,IF(INFORMACION!$F1263=REFERENCIAS!$C$24,10,7))),0)+VLOOKUP(F1263,REFERENCIAS!$C:$D,2,0)*VLOOKUP($F$2,PONDERADORES!A:P,IF(AND(INFORMACION!$T1263='REFERENCIAS RIESGO'!$C$36,INFORMACION!$F1263=REFERENCIAS!$C$24),16,IF(INFORMACION!$T1263='REFERENCIAS RIESGO'!$C$36,13,IF(INFORMACION!$F1263=REFERENCIAS!$C$24,10,7))),0)+VLOOKUP(T1263,REFERENCIAS!$C:$D,2,0)*VLOOKUP($T$2,PONDERADORES!A:P,IF(AND(INFORMACION!$T1263='REFERENCIAS RIESGO'!$C$36,INFORMACION!$F1263=REFERENCIAS!$C$24),16,IF(INFORMACION!$T1263='REFERENCIAS RIESGO'!$C$36,13,IF(INFORMACION!$F1263=REFERENCIAS!$C$24,10,7))),0)+VLOOKUP(IF(J1263&lt;=0.2,0.2,IF(AND(J1263&gt;0.2,J1263&lt;=0.4),0.4,IF(AND(J1263&gt;0.4,J1263&lt;=0.6),0.6,IF(AND(J1263&gt;0.6,J1263&lt;=0.8),0.8,IF(AND(J1263&gt;0.8,J1263&lt;=1),1))))),REFERENCIAS!$C:$D,2,0)*VLOOKUP($J$2,PONDERADORES!A:P,IF(AND(INFORMACION!$T1263='REFERENCIAS RIESGO'!$C$36,INFORMACION!$F1263=REFERENCIAS!$C$24),16,IF(INFORMACION!$T1263='REFERENCIAS RIESGO'!$C$36,13,IF(INFORMACION!$F1263=REFERENCIAS!$C$24,10,7))),0)</f>
        <v>#REF!</v>
      </c>
      <c r="Y1263" s="68">
        <f>+VLOOKUP(M1263,REFERENCIAS!$C:$D,2,0)*VLOOKUP($M$2,PONDERADORES!$A$7:$G$9,7,0)+VLOOKUP(N1263,REFERENCIAS!$C:$D,2,0)*VLOOKUP($N$2,PONDERADORES!$A$7:$G$9,7,0)+VLOOKUP(O1263,REFERENCIAS!$C:$D,2,0)*VLOOKUP($O$2,PONDERADORES!$A$7:$G$9,7,0)</f>
        <v>0.2</v>
      </c>
      <c r="Z1263" s="2">
        <f>+VLOOKUP(IF(R1263&lt;0.1,0,IF(AND(R1263&gt;=0.1,R1263&lt;0.2),0.1,IF(AND(R1263&gt;=0.2,R1263&lt;0.3),0.2,IF(R1263&gt;0.3,0.3,)))),REFERENCIAS!$C:$D,2,0)*VLOOKUP($R$2,PONDERADORES!$A$11:$G$11,7,0)</f>
        <v>15</v>
      </c>
      <c r="AA1263" s="92"/>
      <c r="AB1263" s="95" t="e">
        <f t="shared" ca="1" si="75"/>
        <v>#REF!</v>
      </c>
      <c r="AC1263" s="23" t="e">
        <f ca="1">IF(AB1263&gt;REFERENCIAS!$C$62,REFERENCIAS!$B$62,IF(AND(AB1263&gt;=REFERENCIAS!$C$63,AB1263&lt;REFERENCIAS!$D$63),REFERENCIAS!$B$63,IF(AND(AB1263&gt;REFERENCIAS!$C$64,AB1263&lt;=REFERENCIAS!$D$64),REFERENCIAS!$B$64,IF(AND(AB1263&gt;=REFERENCIAS!$C$65,AB1263&lt;REFERENCIAS!$D$65),REFERENCIAS!$B$65, "Revisar"))))</f>
        <v>#REF!</v>
      </c>
      <c r="AD1263" s="94" t="e">
        <f ca="1">VLOOKUP(AC1263,REFERENCIAS!$B$62:$G$65,4,FALSE)</f>
        <v>#REF!</v>
      </c>
    </row>
    <row r="1264" spans="1:30" ht="17.25" x14ac:dyDescent="0.25">
      <c r="A1264" s="74"/>
      <c r="B1264" s="19"/>
      <c r="C1264" s="19"/>
      <c r="D1264" s="50"/>
      <c r="E1264" s="73"/>
      <c r="F1264" s="74"/>
      <c r="G1264" s="9"/>
      <c r="H1264" s="48"/>
      <c r="I1264" s="49">
        <f t="shared" ca="1" si="73"/>
        <v>2022</v>
      </c>
      <c r="J1264" s="22">
        <f t="shared" ca="1" si="72"/>
        <v>1</v>
      </c>
      <c r="K1264" s="19"/>
      <c r="L1264" s="73"/>
      <c r="M1264" s="74"/>
      <c r="N1264" s="19"/>
      <c r="O1264" s="73"/>
      <c r="P1264" s="82">
        <v>1</v>
      </c>
      <c r="Q1264" s="24">
        <v>1</v>
      </c>
      <c r="R1264" s="81">
        <f t="shared" si="74"/>
        <v>1</v>
      </c>
      <c r="S1264" s="87"/>
      <c r="T1264" s="19"/>
      <c r="U1264" s="25"/>
      <c r="V1264" s="25"/>
      <c r="W1264" s="81"/>
      <c r="X1264" s="91" t="e">
        <f ca="1">+VLOOKUP(#REF!,REFERENCIAS!$C:$D,2,0)*VLOOKUP(#REF!,PONDERADORES!A:P,IF(AND(INFORMACION!$T1264='REFERENCIAS RIESGO'!$C$36,INFORMACION!$F1264=REFERENCIAS!$C$24),16,IF(INFORMACION!$T1264='REFERENCIAS RIESGO'!$C$36,13,IF(INFORMACION!$F1264=REFERENCIAS!$C$24,10,7))),0)+VLOOKUP(K1264,REFERENCIAS!$C:$D,2,0)*VLOOKUP($K$2,PONDERADORES!A:P,IF(AND(INFORMACION!$T1264='REFERENCIAS RIESGO'!$C$36,INFORMACION!$F1264=REFERENCIAS!$C$24),16,IF(INFORMACION!$T1264='REFERENCIAS RIESGO'!$C$36,13,IF(INFORMACION!$F1264=REFERENCIAS!$C$24,10,7))),0)+VLOOKUP(L1264,REFERENCIAS!$C:$D,2,0)*VLOOKUP($L$2,PONDERADORES!A:P,IF(AND(INFORMACION!$T1264='REFERENCIAS RIESGO'!$C$36,INFORMACION!$F1264=REFERENCIAS!$C$24),16,IF(INFORMACION!$T1264='REFERENCIAS RIESGO'!$C$36,13,IF(INFORMACION!$F1264=REFERENCIAS!$C$24,10,7))),0)+VLOOKUP(F1264,REFERENCIAS!$C:$D,2,0)*VLOOKUP($F$2,PONDERADORES!A:P,IF(AND(INFORMACION!$T1264='REFERENCIAS RIESGO'!$C$36,INFORMACION!$F1264=REFERENCIAS!$C$24),16,IF(INFORMACION!$T1264='REFERENCIAS RIESGO'!$C$36,13,IF(INFORMACION!$F1264=REFERENCIAS!$C$24,10,7))),0)+VLOOKUP(T1264,REFERENCIAS!$C:$D,2,0)*VLOOKUP($T$2,PONDERADORES!A:P,IF(AND(INFORMACION!$T1264='REFERENCIAS RIESGO'!$C$36,INFORMACION!$F1264=REFERENCIAS!$C$24),16,IF(INFORMACION!$T1264='REFERENCIAS RIESGO'!$C$36,13,IF(INFORMACION!$F1264=REFERENCIAS!$C$24,10,7))),0)+VLOOKUP(IF(J1264&lt;=0.2,0.2,IF(AND(J1264&gt;0.2,J1264&lt;=0.4),0.4,IF(AND(J1264&gt;0.4,J1264&lt;=0.6),0.6,IF(AND(J1264&gt;0.6,J1264&lt;=0.8),0.8,IF(AND(J1264&gt;0.8,J1264&lt;=1),1))))),REFERENCIAS!$C:$D,2,0)*VLOOKUP($J$2,PONDERADORES!A:P,IF(AND(INFORMACION!$T1264='REFERENCIAS RIESGO'!$C$36,INFORMACION!$F1264=REFERENCIAS!$C$24),16,IF(INFORMACION!$T1264='REFERENCIAS RIESGO'!$C$36,13,IF(INFORMACION!$F1264=REFERENCIAS!$C$24,10,7))),0)</f>
        <v>#REF!</v>
      </c>
      <c r="Y1264" s="68">
        <f>+VLOOKUP(M1264,REFERENCIAS!$C:$D,2,0)*VLOOKUP($M$2,PONDERADORES!$A$7:$G$9,7,0)+VLOOKUP(N1264,REFERENCIAS!$C:$D,2,0)*VLOOKUP($N$2,PONDERADORES!$A$7:$G$9,7,0)+VLOOKUP(O1264,REFERENCIAS!$C:$D,2,0)*VLOOKUP($O$2,PONDERADORES!$A$7:$G$9,7,0)</f>
        <v>0.2</v>
      </c>
      <c r="Z1264" s="2">
        <f>+VLOOKUP(IF(R1264&lt;0.1,0,IF(AND(R1264&gt;=0.1,R1264&lt;0.2),0.1,IF(AND(R1264&gt;=0.2,R1264&lt;0.3),0.2,IF(R1264&gt;0.3,0.3,)))),REFERENCIAS!$C:$D,2,0)*VLOOKUP($R$2,PONDERADORES!$A$11:$G$11,7,0)</f>
        <v>15</v>
      </c>
      <c r="AA1264" s="92"/>
      <c r="AB1264" s="95" t="e">
        <f t="shared" ca="1" si="75"/>
        <v>#REF!</v>
      </c>
      <c r="AC1264" s="23" t="e">
        <f ca="1">IF(AB1264&gt;REFERENCIAS!$C$62,REFERENCIAS!$B$62,IF(AND(AB1264&gt;=REFERENCIAS!$C$63,AB1264&lt;REFERENCIAS!$D$63),REFERENCIAS!$B$63,IF(AND(AB1264&gt;REFERENCIAS!$C$64,AB1264&lt;=REFERENCIAS!$D$64),REFERENCIAS!$B$64,IF(AND(AB1264&gt;=REFERENCIAS!$C$65,AB1264&lt;REFERENCIAS!$D$65),REFERENCIAS!$B$65, "Revisar"))))</f>
        <v>#REF!</v>
      </c>
      <c r="AD1264" s="94" t="e">
        <f ca="1">VLOOKUP(AC1264,REFERENCIAS!$B$62:$G$65,4,FALSE)</f>
        <v>#REF!</v>
      </c>
    </row>
    <row r="1265" spans="1:30" ht="17.25" x14ac:dyDescent="0.25">
      <c r="A1265" s="74"/>
      <c r="B1265" s="19"/>
      <c r="C1265" s="19"/>
      <c r="D1265" s="50"/>
      <c r="E1265" s="73"/>
      <c r="F1265" s="74"/>
      <c r="G1265" s="9"/>
      <c r="H1265" s="48"/>
      <c r="I1265" s="49">
        <f t="shared" ca="1" si="73"/>
        <v>2022</v>
      </c>
      <c r="J1265" s="22">
        <f t="shared" ca="1" si="72"/>
        <v>1</v>
      </c>
      <c r="K1265" s="19"/>
      <c r="L1265" s="73"/>
      <c r="M1265" s="74"/>
      <c r="N1265" s="19"/>
      <c r="O1265" s="73"/>
      <c r="P1265" s="82">
        <v>1</v>
      </c>
      <c r="Q1265" s="24">
        <v>1</v>
      </c>
      <c r="R1265" s="81">
        <f t="shared" si="74"/>
        <v>1</v>
      </c>
      <c r="S1265" s="87"/>
      <c r="T1265" s="19"/>
      <c r="U1265" s="25"/>
      <c r="V1265" s="25"/>
      <c r="W1265" s="81"/>
      <c r="X1265" s="91" t="e">
        <f ca="1">+VLOOKUP(#REF!,REFERENCIAS!$C:$D,2,0)*VLOOKUP(#REF!,PONDERADORES!A:P,IF(AND(INFORMACION!$T1265='REFERENCIAS RIESGO'!$C$36,INFORMACION!$F1265=REFERENCIAS!$C$24),16,IF(INFORMACION!$T1265='REFERENCIAS RIESGO'!$C$36,13,IF(INFORMACION!$F1265=REFERENCIAS!$C$24,10,7))),0)+VLOOKUP(K1265,REFERENCIAS!$C:$D,2,0)*VLOOKUP($K$2,PONDERADORES!A:P,IF(AND(INFORMACION!$T1265='REFERENCIAS RIESGO'!$C$36,INFORMACION!$F1265=REFERENCIAS!$C$24),16,IF(INFORMACION!$T1265='REFERENCIAS RIESGO'!$C$36,13,IF(INFORMACION!$F1265=REFERENCIAS!$C$24,10,7))),0)+VLOOKUP(L1265,REFERENCIAS!$C:$D,2,0)*VLOOKUP($L$2,PONDERADORES!A:P,IF(AND(INFORMACION!$T1265='REFERENCIAS RIESGO'!$C$36,INFORMACION!$F1265=REFERENCIAS!$C$24),16,IF(INFORMACION!$T1265='REFERENCIAS RIESGO'!$C$36,13,IF(INFORMACION!$F1265=REFERENCIAS!$C$24,10,7))),0)+VLOOKUP(F1265,REFERENCIAS!$C:$D,2,0)*VLOOKUP($F$2,PONDERADORES!A:P,IF(AND(INFORMACION!$T1265='REFERENCIAS RIESGO'!$C$36,INFORMACION!$F1265=REFERENCIAS!$C$24),16,IF(INFORMACION!$T1265='REFERENCIAS RIESGO'!$C$36,13,IF(INFORMACION!$F1265=REFERENCIAS!$C$24,10,7))),0)+VLOOKUP(T1265,REFERENCIAS!$C:$D,2,0)*VLOOKUP($T$2,PONDERADORES!A:P,IF(AND(INFORMACION!$T1265='REFERENCIAS RIESGO'!$C$36,INFORMACION!$F1265=REFERENCIAS!$C$24),16,IF(INFORMACION!$T1265='REFERENCIAS RIESGO'!$C$36,13,IF(INFORMACION!$F1265=REFERENCIAS!$C$24,10,7))),0)+VLOOKUP(IF(J1265&lt;=0.2,0.2,IF(AND(J1265&gt;0.2,J1265&lt;=0.4),0.4,IF(AND(J1265&gt;0.4,J1265&lt;=0.6),0.6,IF(AND(J1265&gt;0.6,J1265&lt;=0.8),0.8,IF(AND(J1265&gt;0.8,J1265&lt;=1),1))))),REFERENCIAS!$C:$D,2,0)*VLOOKUP($J$2,PONDERADORES!A:P,IF(AND(INFORMACION!$T1265='REFERENCIAS RIESGO'!$C$36,INFORMACION!$F1265=REFERENCIAS!$C$24),16,IF(INFORMACION!$T1265='REFERENCIAS RIESGO'!$C$36,13,IF(INFORMACION!$F1265=REFERENCIAS!$C$24,10,7))),0)</f>
        <v>#REF!</v>
      </c>
      <c r="Y1265" s="68">
        <f>+VLOOKUP(M1265,REFERENCIAS!$C:$D,2,0)*VLOOKUP($M$2,PONDERADORES!$A$7:$G$9,7,0)+VLOOKUP(N1265,REFERENCIAS!$C:$D,2,0)*VLOOKUP($N$2,PONDERADORES!$A$7:$G$9,7,0)+VLOOKUP(O1265,REFERENCIAS!$C:$D,2,0)*VLOOKUP($O$2,PONDERADORES!$A$7:$G$9,7,0)</f>
        <v>0.2</v>
      </c>
      <c r="Z1265" s="2">
        <f>+VLOOKUP(IF(R1265&lt;0.1,0,IF(AND(R1265&gt;=0.1,R1265&lt;0.2),0.1,IF(AND(R1265&gt;=0.2,R1265&lt;0.3),0.2,IF(R1265&gt;0.3,0.3,)))),REFERENCIAS!$C:$D,2,0)*VLOOKUP($R$2,PONDERADORES!$A$11:$G$11,7,0)</f>
        <v>15</v>
      </c>
      <c r="AA1265" s="92"/>
      <c r="AB1265" s="95" t="e">
        <f t="shared" ca="1" si="75"/>
        <v>#REF!</v>
      </c>
      <c r="AC1265" s="23" t="e">
        <f ca="1">IF(AB1265&gt;REFERENCIAS!$C$62,REFERENCIAS!$B$62,IF(AND(AB1265&gt;=REFERENCIAS!$C$63,AB1265&lt;REFERENCIAS!$D$63),REFERENCIAS!$B$63,IF(AND(AB1265&gt;REFERENCIAS!$C$64,AB1265&lt;=REFERENCIAS!$D$64),REFERENCIAS!$B$64,IF(AND(AB1265&gt;=REFERENCIAS!$C$65,AB1265&lt;REFERENCIAS!$D$65),REFERENCIAS!$B$65, "Revisar"))))</f>
        <v>#REF!</v>
      </c>
      <c r="AD1265" s="94" t="e">
        <f ca="1">VLOOKUP(AC1265,REFERENCIAS!$B$62:$G$65,4,FALSE)</f>
        <v>#REF!</v>
      </c>
    </row>
    <row r="1266" spans="1:30" ht="17.25" x14ac:dyDescent="0.25">
      <c r="A1266" s="74"/>
      <c r="B1266" s="19"/>
      <c r="C1266" s="19"/>
      <c r="D1266" s="50"/>
      <c r="E1266" s="73"/>
      <c r="F1266" s="74"/>
      <c r="G1266" s="9"/>
      <c r="H1266" s="48"/>
      <c r="I1266" s="49">
        <f t="shared" ca="1" si="73"/>
        <v>2022</v>
      </c>
      <c r="J1266" s="22">
        <f t="shared" ca="1" si="72"/>
        <v>1</v>
      </c>
      <c r="K1266" s="19"/>
      <c r="L1266" s="73"/>
      <c r="M1266" s="74"/>
      <c r="N1266" s="19"/>
      <c r="O1266" s="73"/>
      <c r="P1266" s="82">
        <v>1</v>
      </c>
      <c r="Q1266" s="24">
        <v>1</v>
      </c>
      <c r="R1266" s="81">
        <f t="shared" si="74"/>
        <v>1</v>
      </c>
      <c r="S1266" s="87"/>
      <c r="T1266" s="19"/>
      <c r="U1266" s="25"/>
      <c r="V1266" s="25"/>
      <c r="W1266" s="81"/>
      <c r="X1266" s="91" t="e">
        <f ca="1">+VLOOKUP(#REF!,REFERENCIAS!$C:$D,2,0)*VLOOKUP(#REF!,PONDERADORES!A:P,IF(AND(INFORMACION!$T1266='REFERENCIAS RIESGO'!$C$36,INFORMACION!$F1266=REFERENCIAS!$C$24),16,IF(INFORMACION!$T1266='REFERENCIAS RIESGO'!$C$36,13,IF(INFORMACION!$F1266=REFERENCIAS!$C$24,10,7))),0)+VLOOKUP(K1266,REFERENCIAS!$C:$D,2,0)*VLOOKUP($K$2,PONDERADORES!A:P,IF(AND(INFORMACION!$T1266='REFERENCIAS RIESGO'!$C$36,INFORMACION!$F1266=REFERENCIAS!$C$24),16,IF(INFORMACION!$T1266='REFERENCIAS RIESGO'!$C$36,13,IF(INFORMACION!$F1266=REFERENCIAS!$C$24,10,7))),0)+VLOOKUP(L1266,REFERENCIAS!$C:$D,2,0)*VLOOKUP($L$2,PONDERADORES!A:P,IF(AND(INFORMACION!$T1266='REFERENCIAS RIESGO'!$C$36,INFORMACION!$F1266=REFERENCIAS!$C$24),16,IF(INFORMACION!$T1266='REFERENCIAS RIESGO'!$C$36,13,IF(INFORMACION!$F1266=REFERENCIAS!$C$24,10,7))),0)+VLOOKUP(F1266,REFERENCIAS!$C:$D,2,0)*VLOOKUP($F$2,PONDERADORES!A:P,IF(AND(INFORMACION!$T1266='REFERENCIAS RIESGO'!$C$36,INFORMACION!$F1266=REFERENCIAS!$C$24),16,IF(INFORMACION!$T1266='REFERENCIAS RIESGO'!$C$36,13,IF(INFORMACION!$F1266=REFERENCIAS!$C$24,10,7))),0)+VLOOKUP(T1266,REFERENCIAS!$C:$D,2,0)*VLOOKUP($T$2,PONDERADORES!A:P,IF(AND(INFORMACION!$T1266='REFERENCIAS RIESGO'!$C$36,INFORMACION!$F1266=REFERENCIAS!$C$24),16,IF(INFORMACION!$T1266='REFERENCIAS RIESGO'!$C$36,13,IF(INFORMACION!$F1266=REFERENCIAS!$C$24,10,7))),0)+VLOOKUP(IF(J1266&lt;=0.2,0.2,IF(AND(J1266&gt;0.2,J1266&lt;=0.4),0.4,IF(AND(J1266&gt;0.4,J1266&lt;=0.6),0.6,IF(AND(J1266&gt;0.6,J1266&lt;=0.8),0.8,IF(AND(J1266&gt;0.8,J1266&lt;=1),1))))),REFERENCIAS!$C:$D,2,0)*VLOOKUP($J$2,PONDERADORES!A:P,IF(AND(INFORMACION!$T1266='REFERENCIAS RIESGO'!$C$36,INFORMACION!$F1266=REFERENCIAS!$C$24),16,IF(INFORMACION!$T1266='REFERENCIAS RIESGO'!$C$36,13,IF(INFORMACION!$F1266=REFERENCIAS!$C$24,10,7))),0)</f>
        <v>#REF!</v>
      </c>
      <c r="Y1266" s="68">
        <f>+VLOOKUP(M1266,REFERENCIAS!$C:$D,2,0)*VLOOKUP($M$2,PONDERADORES!$A$7:$G$9,7,0)+VLOOKUP(N1266,REFERENCIAS!$C:$D,2,0)*VLOOKUP($N$2,PONDERADORES!$A$7:$G$9,7,0)+VLOOKUP(O1266,REFERENCIAS!$C:$D,2,0)*VLOOKUP($O$2,PONDERADORES!$A$7:$G$9,7,0)</f>
        <v>0.2</v>
      </c>
      <c r="Z1266" s="2">
        <f>+VLOOKUP(IF(R1266&lt;0.1,0,IF(AND(R1266&gt;=0.1,R1266&lt;0.2),0.1,IF(AND(R1266&gt;=0.2,R1266&lt;0.3),0.2,IF(R1266&gt;0.3,0.3,)))),REFERENCIAS!$C:$D,2,0)*VLOOKUP($R$2,PONDERADORES!$A$11:$G$11,7,0)</f>
        <v>15</v>
      </c>
      <c r="AA1266" s="92"/>
      <c r="AB1266" s="95" t="e">
        <f t="shared" ca="1" si="75"/>
        <v>#REF!</v>
      </c>
      <c r="AC1266" s="23" t="e">
        <f ca="1">IF(AB1266&gt;REFERENCIAS!$C$62,REFERENCIAS!$B$62,IF(AND(AB1266&gt;=REFERENCIAS!$C$63,AB1266&lt;REFERENCIAS!$D$63),REFERENCIAS!$B$63,IF(AND(AB1266&gt;REFERENCIAS!$C$64,AB1266&lt;=REFERENCIAS!$D$64),REFERENCIAS!$B$64,IF(AND(AB1266&gt;=REFERENCIAS!$C$65,AB1266&lt;REFERENCIAS!$D$65),REFERENCIAS!$B$65, "Revisar"))))</f>
        <v>#REF!</v>
      </c>
      <c r="AD1266" s="94" t="e">
        <f ca="1">VLOOKUP(AC1266,REFERENCIAS!$B$62:$G$65,4,FALSE)</f>
        <v>#REF!</v>
      </c>
    </row>
    <row r="1267" spans="1:30" ht="17.25" x14ac:dyDescent="0.25">
      <c r="A1267" s="74"/>
      <c r="B1267" s="19"/>
      <c r="C1267" s="19"/>
      <c r="D1267" s="50"/>
      <c r="E1267" s="73"/>
      <c r="F1267" s="74"/>
      <c r="G1267" s="9"/>
      <c r="H1267" s="48"/>
      <c r="I1267" s="49">
        <f t="shared" ca="1" si="73"/>
        <v>2022</v>
      </c>
      <c r="J1267" s="22">
        <f t="shared" ca="1" si="72"/>
        <v>1</v>
      </c>
      <c r="K1267" s="19"/>
      <c r="L1267" s="73"/>
      <c r="M1267" s="74"/>
      <c r="N1267" s="19"/>
      <c r="O1267" s="73"/>
      <c r="P1267" s="82">
        <v>1</v>
      </c>
      <c r="Q1267" s="24">
        <v>1</v>
      </c>
      <c r="R1267" s="81">
        <f t="shared" si="74"/>
        <v>1</v>
      </c>
      <c r="S1267" s="87"/>
      <c r="T1267" s="19"/>
      <c r="U1267" s="25"/>
      <c r="V1267" s="25"/>
      <c r="W1267" s="81"/>
      <c r="X1267" s="91" t="e">
        <f ca="1">+VLOOKUP(#REF!,REFERENCIAS!$C:$D,2,0)*VLOOKUP(#REF!,PONDERADORES!A:P,IF(AND(INFORMACION!$T1267='REFERENCIAS RIESGO'!$C$36,INFORMACION!$F1267=REFERENCIAS!$C$24),16,IF(INFORMACION!$T1267='REFERENCIAS RIESGO'!$C$36,13,IF(INFORMACION!$F1267=REFERENCIAS!$C$24,10,7))),0)+VLOOKUP(K1267,REFERENCIAS!$C:$D,2,0)*VLOOKUP($K$2,PONDERADORES!A:P,IF(AND(INFORMACION!$T1267='REFERENCIAS RIESGO'!$C$36,INFORMACION!$F1267=REFERENCIAS!$C$24),16,IF(INFORMACION!$T1267='REFERENCIAS RIESGO'!$C$36,13,IF(INFORMACION!$F1267=REFERENCIAS!$C$24,10,7))),0)+VLOOKUP(L1267,REFERENCIAS!$C:$D,2,0)*VLOOKUP($L$2,PONDERADORES!A:P,IF(AND(INFORMACION!$T1267='REFERENCIAS RIESGO'!$C$36,INFORMACION!$F1267=REFERENCIAS!$C$24),16,IF(INFORMACION!$T1267='REFERENCIAS RIESGO'!$C$36,13,IF(INFORMACION!$F1267=REFERENCIAS!$C$24,10,7))),0)+VLOOKUP(F1267,REFERENCIAS!$C:$D,2,0)*VLOOKUP($F$2,PONDERADORES!A:P,IF(AND(INFORMACION!$T1267='REFERENCIAS RIESGO'!$C$36,INFORMACION!$F1267=REFERENCIAS!$C$24),16,IF(INFORMACION!$T1267='REFERENCIAS RIESGO'!$C$36,13,IF(INFORMACION!$F1267=REFERENCIAS!$C$24,10,7))),0)+VLOOKUP(T1267,REFERENCIAS!$C:$D,2,0)*VLOOKUP($T$2,PONDERADORES!A:P,IF(AND(INFORMACION!$T1267='REFERENCIAS RIESGO'!$C$36,INFORMACION!$F1267=REFERENCIAS!$C$24),16,IF(INFORMACION!$T1267='REFERENCIAS RIESGO'!$C$36,13,IF(INFORMACION!$F1267=REFERENCIAS!$C$24,10,7))),0)+VLOOKUP(IF(J1267&lt;=0.2,0.2,IF(AND(J1267&gt;0.2,J1267&lt;=0.4),0.4,IF(AND(J1267&gt;0.4,J1267&lt;=0.6),0.6,IF(AND(J1267&gt;0.6,J1267&lt;=0.8),0.8,IF(AND(J1267&gt;0.8,J1267&lt;=1),1))))),REFERENCIAS!$C:$D,2,0)*VLOOKUP($J$2,PONDERADORES!A:P,IF(AND(INFORMACION!$T1267='REFERENCIAS RIESGO'!$C$36,INFORMACION!$F1267=REFERENCIAS!$C$24),16,IF(INFORMACION!$T1267='REFERENCIAS RIESGO'!$C$36,13,IF(INFORMACION!$F1267=REFERENCIAS!$C$24,10,7))),0)</f>
        <v>#REF!</v>
      </c>
      <c r="Y1267" s="68">
        <f>+VLOOKUP(M1267,REFERENCIAS!$C:$D,2,0)*VLOOKUP($M$2,PONDERADORES!$A$7:$G$9,7,0)+VLOOKUP(N1267,REFERENCIAS!$C:$D,2,0)*VLOOKUP($N$2,PONDERADORES!$A$7:$G$9,7,0)+VLOOKUP(O1267,REFERENCIAS!$C:$D,2,0)*VLOOKUP($O$2,PONDERADORES!$A$7:$G$9,7,0)</f>
        <v>0.2</v>
      </c>
      <c r="Z1267" s="2">
        <f>+VLOOKUP(IF(R1267&lt;0.1,0,IF(AND(R1267&gt;=0.1,R1267&lt;0.2),0.1,IF(AND(R1267&gt;=0.2,R1267&lt;0.3),0.2,IF(R1267&gt;0.3,0.3,)))),REFERENCIAS!$C:$D,2,0)*VLOOKUP($R$2,PONDERADORES!$A$11:$G$11,7,0)</f>
        <v>15</v>
      </c>
      <c r="AA1267" s="92"/>
      <c r="AB1267" s="95" t="e">
        <f t="shared" ca="1" si="75"/>
        <v>#REF!</v>
      </c>
      <c r="AC1267" s="23" t="e">
        <f ca="1">IF(AB1267&gt;REFERENCIAS!$C$62,REFERENCIAS!$B$62,IF(AND(AB1267&gt;=REFERENCIAS!$C$63,AB1267&lt;REFERENCIAS!$D$63),REFERENCIAS!$B$63,IF(AND(AB1267&gt;REFERENCIAS!$C$64,AB1267&lt;=REFERENCIAS!$D$64),REFERENCIAS!$B$64,IF(AND(AB1267&gt;=REFERENCIAS!$C$65,AB1267&lt;REFERENCIAS!$D$65),REFERENCIAS!$B$65, "Revisar"))))</f>
        <v>#REF!</v>
      </c>
      <c r="AD1267" s="94" t="e">
        <f ca="1">VLOOKUP(AC1267,REFERENCIAS!$B$62:$G$65,4,FALSE)</f>
        <v>#REF!</v>
      </c>
    </row>
    <row r="1268" spans="1:30" ht="17.25" x14ac:dyDescent="0.25">
      <c r="A1268" s="74"/>
      <c r="B1268" s="19"/>
      <c r="C1268" s="19"/>
      <c r="D1268" s="50"/>
      <c r="E1268" s="73"/>
      <c r="F1268" s="74"/>
      <c r="G1268" s="9"/>
      <c r="H1268" s="48"/>
      <c r="I1268" s="49">
        <f t="shared" ca="1" si="73"/>
        <v>2022</v>
      </c>
      <c r="J1268" s="22">
        <f t="shared" ca="1" si="72"/>
        <v>1</v>
      </c>
      <c r="K1268" s="19"/>
      <c r="L1268" s="73"/>
      <c r="M1268" s="74"/>
      <c r="N1268" s="19"/>
      <c r="O1268" s="73"/>
      <c r="P1268" s="82">
        <v>1</v>
      </c>
      <c r="Q1268" s="24">
        <v>1</v>
      </c>
      <c r="R1268" s="81">
        <f t="shared" si="74"/>
        <v>1</v>
      </c>
      <c r="S1268" s="87"/>
      <c r="T1268" s="19"/>
      <c r="U1268" s="25"/>
      <c r="V1268" s="25"/>
      <c r="W1268" s="81"/>
      <c r="X1268" s="91" t="e">
        <f ca="1">+VLOOKUP(#REF!,REFERENCIAS!$C:$D,2,0)*VLOOKUP(#REF!,PONDERADORES!A:P,IF(AND(INFORMACION!$T1268='REFERENCIAS RIESGO'!$C$36,INFORMACION!$F1268=REFERENCIAS!$C$24),16,IF(INFORMACION!$T1268='REFERENCIAS RIESGO'!$C$36,13,IF(INFORMACION!$F1268=REFERENCIAS!$C$24,10,7))),0)+VLOOKUP(K1268,REFERENCIAS!$C:$D,2,0)*VLOOKUP($K$2,PONDERADORES!A:P,IF(AND(INFORMACION!$T1268='REFERENCIAS RIESGO'!$C$36,INFORMACION!$F1268=REFERENCIAS!$C$24),16,IF(INFORMACION!$T1268='REFERENCIAS RIESGO'!$C$36,13,IF(INFORMACION!$F1268=REFERENCIAS!$C$24,10,7))),0)+VLOOKUP(L1268,REFERENCIAS!$C:$D,2,0)*VLOOKUP($L$2,PONDERADORES!A:P,IF(AND(INFORMACION!$T1268='REFERENCIAS RIESGO'!$C$36,INFORMACION!$F1268=REFERENCIAS!$C$24),16,IF(INFORMACION!$T1268='REFERENCIAS RIESGO'!$C$36,13,IF(INFORMACION!$F1268=REFERENCIAS!$C$24,10,7))),0)+VLOOKUP(F1268,REFERENCIAS!$C:$D,2,0)*VLOOKUP($F$2,PONDERADORES!A:P,IF(AND(INFORMACION!$T1268='REFERENCIAS RIESGO'!$C$36,INFORMACION!$F1268=REFERENCIAS!$C$24),16,IF(INFORMACION!$T1268='REFERENCIAS RIESGO'!$C$36,13,IF(INFORMACION!$F1268=REFERENCIAS!$C$24,10,7))),0)+VLOOKUP(T1268,REFERENCIAS!$C:$D,2,0)*VLOOKUP($T$2,PONDERADORES!A:P,IF(AND(INFORMACION!$T1268='REFERENCIAS RIESGO'!$C$36,INFORMACION!$F1268=REFERENCIAS!$C$24),16,IF(INFORMACION!$T1268='REFERENCIAS RIESGO'!$C$36,13,IF(INFORMACION!$F1268=REFERENCIAS!$C$24,10,7))),0)+VLOOKUP(IF(J1268&lt;=0.2,0.2,IF(AND(J1268&gt;0.2,J1268&lt;=0.4),0.4,IF(AND(J1268&gt;0.4,J1268&lt;=0.6),0.6,IF(AND(J1268&gt;0.6,J1268&lt;=0.8),0.8,IF(AND(J1268&gt;0.8,J1268&lt;=1),1))))),REFERENCIAS!$C:$D,2,0)*VLOOKUP($J$2,PONDERADORES!A:P,IF(AND(INFORMACION!$T1268='REFERENCIAS RIESGO'!$C$36,INFORMACION!$F1268=REFERENCIAS!$C$24),16,IF(INFORMACION!$T1268='REFERENCIAS RIESGO'!$C$36,13,IF(INFORMACION!$F1268=REFERENCIAS!$C$24,10,7))),0)</f>
        <v>#REF!</v>
      </c>
      <c r="Y1268" s="68">
        <f>+VLOOKUP(M1268,REFERENCIAS!$C:$D,2,0)*VLOOKUP($M$2,PONDERADORES!$A$7:$G$9,7,0)+VLOOKUP(N1268,REFERENCIAS!$C:$D,2,0)*VLOOKUP($N$2,PONDERADORES!$A$7:$G$9,7,0)+VLOOKUP(O1268,REFERENCIAS!$C:$D,2,0)*VLOOKUP($O$2,PONDERADORES!$A$7:$G$9,7,0)</f>
        <v>0.2</v>
      </c>
      <c r="Z1268" s="2">
        <f>+VLOOKUP(IF(R1268&lt;0.1,0,IF(AND(R1268&gt;=0.1,R1268&lt;0.2),0.1,IF(AND(R1268&gt;=0.2,R1268&lt;0.3),0.2,IF(R1268&gt;0.3,0.3,)))),REFERENCIAS!$C:$D,2,0)*VLOOKUP($R$2,PONDERADORES!$A$11:$G$11,7,0)</f>
        <v>15</v>
      </c>
      <c r="AA1268" s="92"/>
      <c r="AB1268" s="95" t="e">
        <f t="shared" ca="1" si="75"/>
        <v>#REF!</v>
      </c>
      <c r="AC1268" s="23" t="e">
        <f ca="1">IF(AB1268&gt;REFERENCIAS!$C$62,REFERENCIAS!$B$62,IF(AND(AB1268&gt;=REFERENCIAS!$C$63,AB1268&lt;REFERENCIAS!$D$63),REFERENCIAS!$B$63,IF(AND(AB1268&gt;REFERENCIAS!$C$64,AB1268&lt;=REFERENCIAS!$D$64),REFERENCIAS!$B$64,IF(AND(AB1268&gt;=REFERENCIAS!$C$65,AB1268&lt;REFERENCIAS!$D$65),REFERENCIAS!$B$65, "Revisar"))))</f>
        <v>#REF!</v>
      </c>
      <c r="AD1268" s="94" t="e">
        <f ca="1">VLOOKUP(AC1268,REFERENCIAS!$B$62:$G$65,4,FALSE)</f>
        <v>#REF!</v>
      </c>
    </row>
    <row r="1269" spans="1:30" ht="17.25" x14ac:dyDescent="0.25">
      <c r="A1269" s="74"/>
      <c r="B1269" s="19"/>
      <c r="C1269" s="19"/>
      <c r="D1269" s="50"/>
      <c r="E1269" s="73"/>
      <c r="F1269" s="74"/>
      <c r="G1269" s="9"/>
      <c r="H1269" s="48"/>
      <c r="I1269" s="49">
        <f t="shared" ca="1" si="73"/>
        <v>2022</v>
      </c>
      <c r="J1269" s="22">
        <f t="shared" ca="1" si="72"/>
        <v>1</v>
      </c>
      <c r="K1269" s="19"/>
      <c r="L1269" s="73"/>
      <c r="M1269" s="74"/>
      <c r="N1269" s="19"/>
      <c r="O1269" s="73"/>
      <c r="P1269" s="82">
        <v>1</v>
      </c>
      <c r="Q1269" s="24">
        <v>1</v>
      </c>
      <c r="R1269" s="81">
        <f t="shared" si="74"/>
        <v>1</v>
      </c>
      <c r="S1269" s="87"/>
      <c r="T1269" s="19"/>
      <c r="U1269" s="25"/>
      <c r="V1269" s="25"/>
      <c r="W1269" s="81"/>
      <c r="X1269" s="91" t="e">
        <f ca="1">+VLOOKUP(#REF!,REFERENCIAS!$C:$D,2,0)*VLOOKUP(#REF!,PONDERADORES!A:P,IF(AND(INFORMACION!$T1269='REFERENCIAS RIESGO'!$C$36,INFORMACION!$F1269=REFERENCIAS!$C$24),16,IF(INFORMACION!$T1269='REFERENCIAS RIESGO'!$C$36,13,IF(INFORMACION!$F1269=REFERENCIAS!$C$24,10,7))),0)+VLOOKUP(K1269,REFERENCIAS!$C:$D,2,0)*VLOOKUP($K$2,PONDERADORES!A:P,IF(AND(INFORMACION!$T1269='REFERENCIAS RIESGO'!$C$36,INFORMACION!$F1269=REFERENCIAS!$C$24),16,IF(INFORMACION!$T1269='REFERENCIAS RIESGO'!$C$36,13,IF(INFORMACION!$F1269=REFERENCIAS!$C$24,10,7))),0)+VLOOKUP(L1269,REFERENCIAS!$C:$D,2,0)*VLOOKUP($L$2,PONDERADORES!A:P,IF(AND(INFORMACION!$T1269='REFERENCIAS RIESGO'!$C$36,INFORMACION!$F1269=REFERENCIAS!$C$24),16,IF(INFORMACION!$T1269='REFERENCIAS RIESGO'!$C$36,13,IF(INFORMACION!$F1269=REFERENCIAS!$C$24,10,7))),0)+VLOOKUP(F1269,REFERENCIAS!$C:$D,2,0)*VLOOKUP($F$2,PONDERADORES!A:P,IF(AND(INFORMACION!$T1269='REFERENCIAS RIESGO'!$C$36,INFORMACION!$F1269=REFERENCIAS!$C$24),16,IF(INFORMACION!$T1269='REFERENCIAS RIESGO'!$C$36,13,IF(INFORMACION!$F1269=REFERENCIAS!$C$24,10,7))),0)+VLOOKUP(T1269,REFERENCIAS!$C:$D,2,0)*VLOOKUP($T$2,PONDERADORES!A:P,IF(AND(INFORMACION!$T1269='REFERENCIAS RIESGO'!$C$36,INFORMACION!$F1269=REFERENCIAS!$C$24),16,IF(INFORMACION!$T1269='REFERENCIAS RIESGO'!$C$36,13,IF(INFORMACION!$F1269=REFERENCIAS!$C$24,10,7))),0)+VLOOKUP(IF(J1269&lt;=0.2,0.2,IF(AND(J1269&gt;0.2,J1269&lt;=0.4),0.4,IF(AND(J1269&gt;0.4,J1269&lt;=0.6),0.6,IF(AND(J1269&gt;0.6,J1269&lt;=0.8),0.8,IF(AND(J1269&gt;0.8,J1269&lt;=1),1))))),REFERENCIAS!$C:$D,2,0)*VLOOKUP($J$2,PONDERADORES!A:P,IF(AND(INFORMACION!$T1269='REFERENCIAS RIESGO'!$C$36,INFORMACION!$F1269=REFERENCIAS!$C$24),16,IF(INFORMACION!$T1269='REFERENCIAS RIESGO'!$C$36,13,IF(INFORMACION!$F1269=REFERENCIAS!$C$24,10,7))),0)</f>
        <v>#REF!</v>
      </c>
      <c r="Y1269" s="68">
        <f>+VLOOKUP(M1269,REFERENCIAS!$C:$D,2,0)*VLOOKUP($M$2,PONDERADORES!$A$7:$G$9,7,0)+VLOOKUP(N1269,REFERENCIAS!$C:$D,2,0)*VLOOKUP($N$2,PONDERADORES!$A$7:$G$9,7,0)+VLOOKUP(O1269,REFERENCIAS!$C:$D,2,0)*VLOOKUP($O$2,PONDERADORES!$A$7:$G$9,7,0)</f>
        <v>0.2</v>
      </c>
      <c r="Z1269" s="2">
        <f>+VLOOKUP(IF(R1269&lt;0.1,0,IF(AND(R1269&gt;=0.1,R1269&lt;0.2),0.1,IF(AND(R1269&gt;=0.2,R1269&lt;0.3),0.2,IF(R1269&gt;0.3,0.3,)))),REFERENCIAS!$C:$D,2,0)*VLOOKUP($R$2,PONDERADORES!$A$11:$G$11,7,0)</f>
        <v>15</v>
      </c>
      <c r="AA1269" s="92"/>
      <c r="AB1269" s="95" t="e">
        <f t="shared" ca="1" si="75"/>
        <v>#REF!</v>
      </c>
      <c r="AC1269" s="23" t="e">
        <f ca="1">IF(AB1269&gt;REFERENCIAS!$C$62,REFERENCIAS!$B$62,IF(AND(AB1269&gt;=REFERENCIAS!$C$63,AB1269&lt;REFERENCIAS!$D$63),REFERENCIAS!$B$63,IF(AND(AB1269&gt;REFERENCIAS!$C$64,AB1269&lt;=REFERENCIAS!$D$64),REFERENCIAS!$B$64,IF(AND(AB1269&gt;=REFERENCIAS!$C$65,AB1269&lt;REFERENCIAS!$D$65),REFERENCIAS!$B$65, "Revisar"))))</f>
        <v>#REF!</v>
      </c>
      <c r="AD1269" s="94" t="e">
        <f ca="1">VLOOKUP(AC1269,REFERENCIAS!$B$62:$G$65,4,FALSE)</f>
        <v>#REF!</v>
      </c>
    </row>
    <row r="1270" spans="1:30" ht="17.25" x14ac:dyDescent="0.25">
      <c r="A1270" s="74"/>
      <c r="B1270" s="19"/>
      <c r="C1270" s="19"/>
      <c r="D1270" s="50"/>
      <c r="E1270" s="73"/>
      <c r="F1270" s="74"/>
      <c r="G1270" s="9"/>
      <c r="H1270" s="48"/>
      <c r="I1270" s="49">
        <f t="shared" ca="1" si="73"/>
        <v>2022</v>
      </c>
      <c r="J1270" s="22">
        <f t="shared" ca="1" si="72"/>
        <v>1</v>
      </c>
      <c r="K1270" s="19"/>
      <c r="L1270" s="73"/>
      <c r="M1270" s="74"/>
      <c r="N1270" s="19"/>
      <c r="O1270" s="73"/>
      <c r="P1270" s="82">
        <v>1</v>
      </c>
      <c r="Q1270" s="24">
        <v>1</v>
      </c>
      <c r="R1270" s="81">
        <f t="shared" si="74"/>
        <v>1</v>
      </c>
      <c r="S1270" s="87"/>
      <c r="T1270" s="19"/>
      <c r="U1270" s="25"/>
      <c r="V1270" s="25"/>
      <c r="W1270" s="81"/>
      <c r="X1270" s="91" t="e">
        <f ca="1">+VLOOKUP(#REF!,REFERENCIAS!$C:$D,2,0)*VLOOKUP(#REF!,PONDERADORES!A:P,IF(AND(INFORMACION!$T1270='REFERENCIAS RIESGO'!$C$36,INFORMACION!$F1270=REFERENCIAS!$C$24),16,IF(INFORMACION!$T1270='REFERENCIAS RIESGO'!$C$36,13,IF(INFORMACION!$F1270=REFERENCIAS!$C$24,10,7))),0)+VLOOKUP(K1270,REFERENCIAS!$C:$D,2,0)*VLOOKUP($K$2,PONDERADORES!A:P,IF(AND(INFORMACION!$T1270='REFERENCIAS RIESGO'!$C$36,INFORMACION!$F1270=REFERENCIAS!$C$24),16,IF(INFORMACION!$T1270='REFERENCIAS RIESGO'!$C$36,13,IF(INFORMACION!$F1270=REFERENCIAS!$C$24,10,7))),0)+VLOOKUP(L1270,REFERENCIAS!$C:$D,2,0)*VLOOKUP($L$2,PONDERADORES!A:P,IF(AND(INFORMACION!$T1270='REFERENCIAS RIESGO'!$C$36,INFORMACION!$F1270=REFERENCIAS!$C$24),16,IF(INFORMACION!$T1270='REFERENCIAS RIESGO'!$C$36,13,IF(INFORMACION!$F1270=REFERENCIAS!$C$24,10,7))),0)+VLOOKUP(F1270,REFERENCIAS!$C:$D,2,0)*VLOOKUP($F$2,PONDERADORES!A:P,IF(AND(INFORMACION!$T1270='REFERENCIAS RIESGO'!$C$36,INFORMACION!$F1270=REFERENCIAS!$C$24),16,IF(INFORMACION!$T1270='REFERENCIAS RIESGO'!$C$36,13,IF(INFORMACION!$F1270=REFERENCIAS!$C$24,10,7))),0)+VLOOKUP(T1270,REFERENCIAS!$C:$D,2,0)*VLOOKUP($T$2,PONDERADORES!A:P,IF(AND(INFORMACION!$T1270='REFERENCIAS RIESGO'!$C$36,INFORMACION!$F1270=REFERENCIAS!$C$24),16,IF(INFORMACION!$T1270='REFERENCIAS RIESGO'!$C$36,13,IF(INFORMACION!$F1270=REFERENCIAS!$C$24,10,7))),0)+VLOOKUP(IF(J1270&lt;=0.2,0.2,IF(AND(J1270&gt;0.2,J1270&lt;=0.4),0.4,IF(AND(J1270&gt;0.4,J1270&lt;=0.6),0.6,IF(AND(J1270&gt;0.6,J1270&lt;=0.8),0.8,IF(AND(J1270&gt;0.8,J1270&lt;=1),1))))),REFERENCIAS!$C:$D,2,0)*VLOOKUP($J$2,PONDERADORES!A:P,IF(AND(INFORMACION!$T1270='REFERENCIAS RIESGO'!$C$36,INFORMACION!$F1270=REFERENCIAS!$C$24),16,IF(INFORMACION!$T1270='REFERENCIAS RIESGO'!$C$36,13,IF(INFORMACION!$F1270=REFERENCIAS!$C$24,10,7))),0)</f>
        <v>#REF!</v>
      </c>
      <c r="Y1270" s="68">
        <f>+VLOOKUP(M1270,REFERENCIAS!$C:$D,2,0)*VLOOKUP($M$2,PONDERADORES!$A$7:$G$9,7,0)+VLOOKUP(N1270,REFERENCIAS!$C:$D,2,0)*VLOOKUP($N$2,PONDERADORES!$A$7:$G$9,7,0)+VLOOKUP(O1270,REFERENCIAS!$C:$D,2,0)*VLOOKUP($O$2,PONDERADORES!$A$7:$G$9,7,0)</f>
        <v>0.2</v>
      </c>
      <c r="Z1270" s="2">
        <f>+VLOOKUP(IF(R1270&lt;0.1,0,IF(AND(R1270&gt;=0.1,R1270&lt;0.2),0.1,IF(AND(R1270&gt;=0.2,R1270&lt;0.3),0.2,IF(R1270&gt;0.3,0.3,)))),REFERENCIAS!$C:$D,2,0)*VLOOKUP($R$2,PONDERADORES!$A$11:$G$11,7,0)</f>
        <v>15</v>
      </c>
      <c r="AA1270" s="92"/>
      <c r="AB1270" s="95" t="e">
        <f t="shared" ca="1" si="75"/>
        <v>#REF!</v>
      </c>
      <c r="AC1270" s="23" t="e">
        <f ca="1">IF(AB1270&gt;REFERENCIAS!$C$62,REFERENCIAS!$B$62,IF(AND(AB1270&gt;=REFERENCIAS!$C$63,AB1270&lt;REFERENCIAS!$D$63),REFERENCIAS!$B$63,IF(AND(AB1270&gt;REFERENCIAS!$C$64,AB1270&lt;=REFERENCIAS!$D$64),REFERENCIAS!$B$64,IF(AND(AB1270&gt;=REFERENCIAS!$C$65,AB1270&lt;REFERENCIAS!$D$65),REFERENCIAS!$B$65, "Revisar"))))</f>
        <v>#REF!</v>
      </c>
      <c r="AD1270" s="94" t="e">
        <f ca="1">VLOOKUP(AC1270,REFERENCIAS!$B$62:$G$65,4,FALSE)</f>
        <v>#REF!</v>
      </c>
    </row>
    <row r="1271" spans="1:30" ht="17.25" x14ac:dyDescent="0.25">
      <c r="A1271" s="74"/>
      <c r="B1271" s="19"/>
      <c r="C1271" s="19"/>
      <c r="D1271" s="50"/>
      <c r="E1271" s="73"/>
      <c r="F1271" s="74"/>
      <c r="G1271" s="9"/>
      <c r="H1271" s="48"/>
      <c r="I1271" s="49">
        <f t="shared" ca="1" si="73"/>
        <v>2022</v>
      </c>
      <c r="J1271" s="22">
        <f t="shared" ca="1" si="72"/>
        <v>1</v>
      </c>
      <c r="K1271" s="19"/>
      <c r="L1271" s="73"/>
      <c r="M1271" s="74"/>
      <c r="N1271" s="19"/>
      <c r="O1271" s="73"/>
      <c r="P1271" s="82">
        <v>1</v>
      </c>
      <c r="Q1271" s="24">
        <v>1</v>
      </c>
      <c r="R1271" s="81">
        <f t="shared" si="74"/>
        <v>1</v>
      </c>
      <c r="S1271" s="87"/>
      <c r="T1271" s="19"/>
      <c r="U1271" s="25"/>
      <c r="V1271" s="25"/>
      <c r="W1271" s="81"/>
      <c r="X1271" s="91" t="e">
        <f ca="1">+VLOOKUP(#REF!,REFERENCIAS!$C:$D,2,0)*VLOOKUP(#REF!,PONDERADORES!A:P,IF(AND(INFORMACION!$T1271='REFERENCIAS RIESGO'!$C$36,INFORMACION!$F1271=REFERENCIAS!$C$24),16,IF(INFORMACION!$T1271='REFERENCIAS RIESGO'!$C$36,13,IF(INFORMACION!$F1271=REFERENCIAS!$C$24,10,7))),0)+VLOOKUP(K1271,REFERENCIAS!$C:$D,2,0)*VLOOKUP($K$2,PONDERADORES!A:P,IF(AND(INFORMACION!$T1271='REFERENCIAS RIESGO'!$C$36,INFORMACION!$F1271=REFERENCIAS!$C$24),16,IF(INFORMACION!$T1271='REFERENCIAS RIESGO'!$C$36,13,IF(INFORMACION!$F1271=REFERENCIAS!$C$24,10,7))),0)+VLOOKUP(L1271,REFERENCIAS!$C:$D,2,0)*VLOOKUP($L$2,PONDERADORES!A:P,IF(AND(INFORMACION!$T1271='REFERENCIAS RIESGO'!$C$36,INFORMACION!$F1271=REFERENCIAS!$C$24),16,IF(INFORMACION!$T1271='REFERENCIAS RIESGO'!$C$36,13,IF(INFORMACION!$F1271=REFERENCIAS!$C$24,10,7))),0)+VLOOKUP(F1271,REFERENCIAS!$C:$D,2,0)*VLOOKUP($F$2,PONDERADORES!A:P,IF(AND(INFORMACION!$T1271='REFERENCIAS RIESGO'!$C$36,INFORMACION!$F1271=REFERENCIAS!$C$24),16,IF(INFORMACION!$T1271='REFERENCIAS RIESGO'!$C$36,13,IF(INFORMACION!$F1271=REFERENCIAS!$C$24,10,7))),0)+VLOOKUP(T1271,REFERENCIAS!$C:$D,2,0)*VLOOKUP($T$2,PONDERADORES!A:P,IF(AND(INFORMACION!$T1271='REFERENCIAS RIESGO'!$C$36,INFORMACION!$F1271=REFERENCIAS!$C$24),16,IF(INFORMACION!$T1271='REFERENCIAS RIESGO'!$C$36,13,IF(INFORMACION!$F1271=REFERENCIAS!$C$24,10,7))),0)+VLOOKUP(IF(J1271&lt;=0.2,0.2,IF(AND(J1271&gt;0.2,J1271&lt;=0.4),0.4,IF(AND(J1271&gt;0.4,J1271&lt;=0.6),0.6,IF(AND(J1271&gt;0.6,J1271&lt;=0.8),0.8,IF(AND(J1271&gt;0.8,J1271&lt;=1),1))))),REFERENCIAS!$C:$D,2,0)*VLOOKUP($J$2,PONDERADORES!A:P,IF(AND(INFORMACION!$T1271='REFERENCIAS RIESGO'!$C$36,INFORMACION!$F1271=REFERENCIAS!$C$24),16,IF(INFORMACION!$T1271='REFERENCIAS RIESGO'!$C$36,13,IF(INFORMACION!$F1271=REFERENCIAS!$C$24,10,7))),0)</f>
        <v>#REF!</v>
      </c>
      <c r="Y1271" s="68">
        <f>+VLOOKUP(M1271,REFERENCIAS!$C:$D,2,0)*VLOOKUP($M$2,PONDERADORES!$A$7:$G$9,7,0)+VLOOKUP(N1271,REFERENCIAS!$C:$D,2,0)*VLOOKUP($N$2,PONDERADORES!$A$7:$G$9,7,0)+VLOOKUP(O1271,REFERENCIAS!$C:$D,2,0)*VLOOKUP($O$2,PONDERADORES!$A$7:$G$9,7,0)</f>
        <v>0.2</v>
      </c>
      <c r="Z1271" s="2">
        <f>+VLOOKUP(IF(R1271&lt;0.1,0,IF(AND(R1271&gt;=0.1,R1271&lt;0.2),0.1,IF(AND(R1271&gt;=0.2,R1271&lt;0.3),0.2,IF(R1271&gt;0.3,0.3,)))),REFERENCIAS!$C:$D,2,0)*VLOOKUP($R$2,PONDERADORES!$A$11:$G$11,7,0)</f>
        <v>15</v>
      </c>
      <c r="AA1271" s="92"/>
      <c r="AB1271" s="95" t="e">
        <f t="shared" ca="1" si="75"/>
        <v>#REF!</v>
      </c>
      <c r="AC1271" s="23" t="e">
        <f ca="1">IF(AB1271&gt;REFERENCIAS!$C$62,REFERENCIAS!$B$62,IF(AND(AB1271&gt;=REFERENCIAS!$C$63,AB1271&lt;REFERENCIAS!$D$63),REFERENCIAS!$B$63,IF(AND(AB1271&gt;REFERENCIAS!$C$64,AB1271&lt;=REFERENCIAS!$D$64),REFERENCIAS!$B$64,IF(AND(AB1271&gt;=REFERENCIAS!$C$65,AB1271&lt;REFERENCIAS!$D$65),REFERENCIAS!$B$65, "Revisar"))))</f>
        <v>#REF!</v>
      </c>
      <c r="AD1271" s="94" t="e">
        <f ca="1">VLOOKUP(AC1271,REFERENCIAS!$B$62:$G$65,4,FALSE)</f>
        <v>#REF!</v>
      </c>
    </row>
    <row r="1272" spans="1:30" ht="17.25" x14ac:dyDescent="0.25">
      <c r="A1272" s="74"/>
      <c r="B1272" s="19"/>
      <c r="C1272" s="19"/>
      <c r="D1272" s="50"/>
      <c r="E1272" s="73"/>
      <c r="F1272" s="74"/>
      <c r="G1272" s="9"/>
      <c r="H1272" s="48"/>
      <c r="I1272" s="49">
        <f t="shared" ca="1" si="73"/>
        <v>2022</v>
      </c>
      <c r="J1272" s="22">
        <f t="shared" ca="1" si="72"/>
        <v>1</v>
      </c>
      <c r="K1272" s="19"/>
      <c r="L1272" s="73"/>
      <c r="M1272" s="74"/>
      <c r="N1272" s="19"/>
      <c r="O1272" s="73"/>
      <c r="P1272" s="82">
        <v>1</v>
      </c>
      <c r="Q1272" s="24">
        <v>1</v>
      </c>
      <c r="R1272" s="81">
        <f t="shared" si="74"/>
        <v>1</v>
      </c>
      <c r="S1272" s="87"/>
      <c r="T1272" s="19"/>
      <c r="U1272" s="25"/>
      <c r="V1272" s="25"/>
      <c r="W1272" s="81"/>
      <c r="X1272" s="91" t="e">
        <f ca="1">+VLOOKUP(#REF!,REFERENCIAS!$C:$D,2,0)*VLOOKUP(#REF!,PONDERADORES!A:P,IF(AND(INFORMACION!$T1272='REFERENCIAS RIESGO'!$C$36,INFORMACION!$F1272=REFERENCIAS!$C$24),16,IF(INFORMACION!$T1272='REFERENCIAS RIESGO'!$C$36,13,IF(INFORMACION!$F1272=REFERENCIAS!$C$24,10,7))),0)+VLOOKUP(K1272,REFERENCIAS!$C:$D,2,0)*VLOOKUP($K$2,PONDERADORES!A:P,IF(AND(INFORMACION!$T1272='REFERENCIAS RIESGO'!$C$36,INFORMACION!$F1272=REFERENCIAS!$C$24),16,IF(INFORMACION!$T1272='REFERENCIAS RIESGO'!$C$36,13,IF(INFORMACION!$F1272=REFERENCIAS!$C$24,10,7))),0)+VLOOKUP(L1272,REFERENCIAS!$C:$D,2,0)*VLOOKUP($L$2,PONDERADORES!A:P,IF(AND(INFORMACION!$T1272='REFERENCIAS RIESGO'!$C$36,INFORMACION!$F1272=REFERENCIAS!$C$24),16,IF(INFORMACION!$T1272='REFERENCIAS RIESGO'!$C$36,13,IF(INFORMACION!$F1272=REFERENCIAS!$C$24,10,7))),0)+VLOOKUP(F1272,REFERENCIAS!$C:$D,2,0)*VLOOKUP($F$2,PONDERADORES!A:P,IF(AND(INFORMACION!$T1272='REFERENCIAS RIESGO'!$C$36,INFORMACION!$F1272=REFERENCIAS!$C$24),16,IF(INFORMACION!$T1272='REFERENCIAS RIESGO'!$C$36,13,IF(INFORMACION!$F1272=REFERENCIAS!$C$24,10,7))),0)+VLOOKUP(T1272,REFERENCIAS!$C:$D,2,0)*VLOOKUP($T$2,PONDERADORES!A:P,IF(AND(INFORMACION!$T1272='REFERENCIAS RIESGO'!$C$36,INFORMACION!$F1272=REFERENCIAS!$C$24),16,IF(INFORMACION!$T1272='REFERENCIAS RIESGO'!$C$36,13,IF(INFORMACION!$F1272=REFERENCIAS!$C$24,10,7))),0)+VLOOKUP(IF(J1272&lt;=0.2,0.2,IF(AND(J1272&gt;0.2,J1272&lt;=0.4),0.4,IF(AND(J1272&gt;0.4,J1272&lt;=0.6),0.6,IF(AND(J1272&gt;0.6,J1272&lt;=0.8),0.8,IF(AND(J1272&gt;0.8,J1272&lt;=1),1))))),REFERENCIAS!$C:$D,2,0)*VLOOKUP($J$2,PONDERADORES!A:P,IF(AND(INFORMACION!$T1272='REFERENCIAS RIESGO'!$C$36,INFORMACION!$F1272=REFERENCIAS!$C$24),16,IF(INFORMACION!$T1272='REFERENCIAS RIESGO'!$C$36,13,IF(INFORMACION!$F1272=REFERENCIAS!$C$24,10,7))),0)</f>
        <v>#REF!</v>
      </c>
      <c r="Y1272" s="68">
        <f>+VLOOKUP(M1272,REFERENCIAS!$C:$D,2,0)*VLOOKUP($M$2,PONDERADORES!$A$7:$G$9,7,0)+VLOOKUP(N1272,REFERENCIAS!$C:$D,2,0)*VLOOKUP($N$2,PONDERADORES!$A$7:$G$9,7,0)+VLOOKUP(O1272,REFERENCIAS!$C:$D,2,0)*VLOOKUP($O$2,PONDERADORES!$A$7:$G$9,7,0)</f>
        <v>0.2</v>
      </c>
      <c r="Z1272" s="2">
        <f>+VLOOKUP(IF(R1272&lt;0.1,0,IF(AND(R1272&gt;=0.1,R1272&lt;0.2),0.1,IF(AND(R1272&gt;=0.2,R1272&lt;0.3),0.2,IF(R1272&gt;0.3,0.3,)))),REFERENCIAS!$C:$D,2,0)*VLOOKUP($R$2,PONDERADORES!$A$11:$G$11,7,0)</f>
        <v>15</v>
      </c>
      <c r="AA1272" s="92"/>
      <c r="AB1272" s="95" t="e">
        <f t="shared" ca="1" si="75"/>
        <v>#REF!</v>
      </c>
      <c r="AC1272" s="23" t="e">
        <f ca="1">IF(AB1272&gt;REFERENCIAS!$C$62,REFERENCIAS!$B$62,IF(AND(AB1272&gt;=REFERENCIAS!$C$63,AB1272&lt;REFERENCIAS!$D$63),REFERENCIAS!$B$63,IF(AND(AB1272&gt;REFERENCIAS!$C$64,AB1272&lt;=REFERENCIAS!$D$64),REFERENCIAS!$B$64,IF(AND(AB1272&gt;=REFERENCIAS!$C$65,AB1272&lt;REFERENCIAS!$D$65),REFERENCIAS!$B$65, "Revisar"))))</f>
        <v>#REF!</v>
      </c>
      <c r="AD1272" s="94" t="e">
        <f ca="1">VLOOKUP(AC1272,REFERENCIAS!$B$62:$G$65,4,FALSE)</f>
        <v>#REF!</v>
      </c>
    </row>
    <row r="1273" spans="1:30" ht="17.25" x14ac:dyDescent="0.25">
      <c r="A1273" s="74"/>
      <c r="B1273" s="19"/>
      <c r="C1273" s="19"/>
      <c r="D1273" s="50"/>
      <c r="E1273" s="73"/>
      <c r="F1273" s="74"/>
      <c r="G1273" s="9"/>
      <c r="H1273" s="48"/>
      <c r="I1273" s="49">
        <f t="shared" ca="1" si="73"/>
        <v>2022</v>
      </c>
      <c r="J1273" s="22">
        <f t="shared" ca="1" si="72"/>
        <v>1</v>
      </c>
      <c r="K1273" s="19"/>
      <c r="L1273" s="73"/>
      <c r="M1273" s="74"/>
      <c r="N1273" s="19"/>
      <c r="O1273" s="73"/>
      <c r="P1273" s="82">
        <v>1</v>
      </c>
      <c r="Q1273" s="24">
        <v>1</v>
      </c>
      <c r="R1273" s="81">
        <f t="shared" si="74"/>
        <v>1</v>
      </c>
      <c r="S1273" s="87"/>
      <c r="T1273" s="19"/>
      <c r="U1273" s="25"/>
      <c r="V1273" s="25"/>
      <c r="W1273" s="81"/>
      <c r="X1273" s="91" t="e">
        <f ca="1">+VLOOKUP(#REF!,REFERENCIAS!$C:$D,2,0)*VLOOKUP(#REF!,PONDERADORES!A:P,IF(AND(INFORMACION!$T1273='REFERENCIAS RIESGO'!$C$36,INFORMACION!$F1273=REFERENCIAS!$C$24),16,IF(INFORMACION!$T1273='REFERENCIAS RIESGO'!$C$36,13,IF(INFORMACION!$F1273=REFERENCIAS!$C$24,10,7))),0)+VLOOKUP(K1273,REFERENCIAS!$C:$D,2,0)*VLOOKUP($K$2,PONDERADORES!A:P,IF(AND(INFORMACION!$T1273='REFERENCIAS RIESGO'!$C$36,INFORMACION!$F1273=REFERENCIAS!$C$24),16,IF(INFORMACION!$T1273='REFERENCIAS RIESGO'!$C$36,13,IF(INFORMACION!$F1273=REFERENCIAS!$C$24,10,7))),0)+VLOOKUP(L1273,REFERENCIAS!$C:$D,2,0)*VLOOKUP($L$2,PONDERADORES!A:P,IF(AND(INFORMACION!$T1273='REFERENCIAS RIESGO'!$C$36,INFORMACION!$F1273=REFERENCIAS!$C$24),16,IF(INFORMACION!$T1273='REFERENCIAS RIESGO'!$C$36,13,IF(INFORMACION!$F1273=REFERENCIAS!$C$24,10,7))),0)+VLOOKUP(F1273,REFERENCIAS!$C:$D,2,0)*VLOOKUP($F$2,PONDERADORES!A:P,IF(AND(INFORMACION!$T1273='REFERENCIAS RIESGO'!$C$36,INFORMACION!$F1273=REFERENCIAS!$C$24),16,IF(INFORMACION!$T1273='REFERENCIAS RIESGO'!$C$36,13,IF(INFORMACION!$F1273=REFERENCIAS!$C$24,10,7))),0)+VLOOKUP(T1273,REFERENCIAS!$C:$D,2,0)*VLOOKUP($T$2,PONDERADORES!A:P,IF(AND(INFORMACION!$T1273='REFERENCIAS RIESGO'!$C$36,INFORMACION!$F1273=REFERENCIAS!$C$24),16,IF(INFORMACION!$T1273='REFERENCIAS RIESGO'!$C$36,13,IF(INFORMACION!$F1273=REFERENCIAS!$C$24,10,7))),0)+VLOOKUP(IF(J1273&lt;=0.2,0.2,IF(AND(J1273&gt;0.2,J1273&lt;=0.4),0.4,IF(AND(J1273&gt;0.4,J1273&lt;=0.6),0.6,IF(AND(J1273&gt;0.6,J1273&lt;=0.8),0.8,IF(AND(J1273&gt;0.8,J1273&lt;=1),1))))),REFERENCIAS!$C:$D,2,0)*VLOOKUP($J$2,PONDERADORES!A:P,IF(AND(INFORMACION!$T1273='REFERENCIAS RIESGO'!$C$36,INFORMACION!$F1273=REFERENCIAS!$C$24),16,IF(INFORMACION!$T1273='REFERENCIAS RIESGO'!$C$36,13,IF(INFORMACION!$F1273=REFERENCIAS!$C$24,10,7))),0)</f>
        <v>#REF!</v>
      </c>
      <c r="Y1273" s="68">
        <f>+VLOOKUP(M1273,REFERENCIAS!$C:$D,2,0)*VLOOKUP($M$2,PONDERADORES!$A$7:$G$9,7,0)+VLOOKUP(N1273,REFERENCIAS!$C:$D,2,0)*VLOOKUP($N$2,PONDERADORES!$A$7:$G$9,7,0)+VLOOKUP(O1273,REFERENCIAS!$C:$D,2,0)*VLOOKUP($O$2,PONDERADORES!$A$7:$G$9,7,0)</f>
        <v>0.2</v>
      </c>
      <c r="Z1273" s="2">
        <f>+VLOOKUP(IF(R1273&lt;0.1,0,IF(AND(R1273&gt;=0.1,R1273&lt;0.2),0.1,IF(AND(R1273&gt;=0.2,R1273&lt;0.3),0.2,IF(R1273&gt;0.3,0.3,)))),REFERENCIAS!$C:$D,2,0)*VLOOKUP($R$2,PONDERADORES!$A$11:$G$11,7,0)</f>
        <v>15</v>
      </c>
      <c r="AA1273" s="92"/>
      <c r="AB1273" s="95" t="e">
        <f t="shared" ca="1" si="75"/>
        <v>#REF!</v>
      </c>
      <c r="AC1273" s="23" t="e">
        <f ca="1">IF(AB1273&gt;REFERENCIAS!$C$62,REFERENCIAS!$B$62,IF(AND(AB1273&gt;=REFERENCIAS!$C$63,AB1273&lt;REFERENCIAS!$D$63),REFERENCIAS!$B$63,IF(AND(AB1273&gt;REFERENCIAS!$C$64,AB1273&lt;=REFERENCIAS!$D$64),REFERENCIAS!$B$64,IF(AND(AB1273&gt;=REFERENCIAS!$C$65,AB1273&lt;REFERENCIAS!$D$65),REFERENCIAS!$B$65, "Revisar"))))</f>
        <v>#REF!</v>
      </c>
      <c r="AD1273" s="94" t="e">
        <f ca="1">VLOOKUP(AC1273,REFERENCIAS!$B$62:$G$65,4,FALSE)</f>
        <v>#REF!</v>
      </c>
    </row>
    <row r="1274" spans="1:30" ht="17.25" x14ac:dyDescent="0.25">
      <c r="A1274" s="74"/>
      <c r="B1274" s="19"/>
      <c r="C1274" s="19"/>
      <c r="D1274" s="50"/>
      <c r="E1274" s="73"/>
      <c r="F1274" s="74"/>
      <c r="G1274" s="9"/>
      <c r="H1274" s="48"/>
      <c r="I1274" s="49">
        <f t="shared" ca="1" si="73"/>
        <v>2022</v>
      </c>
      <c r="J1274" s="22">
        <f t="shared" ca="1" si="72"/>
        <v>1</v>
      </c>
      <c r="K1274" s="19"/>
      <c r="L1274" s="73"/>
      <c r="M1274" s="74"/>
      <c r="N1274" s="19"/>
      <c r="O1274" s="73"/>
      <c r="P1274" s="82">
        <v>1</v>
      </c>
      <c r="Q1274" s="24">
        <v>1</v>
      </c>
      <c r="R1274" s="81">
        <f t="shared" si="74"/>
        <v>1</v>
      </c>
      <c r="S1274" s="87"/>
      <c r="T1274" s="19"/>
      <c r="U1274" s="25"/>
      <c r="V1274" s="25"/>
      <c r="W1274" s="81"/>
      <c r="X1274" s="91" t="e">
        <f ca="1">+VLOOKUP(#REF!,REFERENCIAS!$C:$D,2,0)*VLOOKUP(#REF!,PONDERADORES!A:P,IF(AND(INFORMACION!$T1274='REFERENCIAS RIESGO'!$C$36,INFORMACION!$F1274=REFERENCIAS!$C$24),16,IF(INFORMACION!$T1274='REFERENCIAS RIESGO'!$C$36,13,IF(INFORMACION!$F1274=REFERENCIAS!$C$24,10,7))),0)+VLOOKUP(K1274,REFERENCIAS!$C:$D,2,0)*VLOOKUP($K$2,PONDERADORES!A:P,IF(AND(INFORMACION!$T1274='REFERENCIAS RIESGO'!$C$36,INFORMACION!$F1274=REFERENCIAS!$C$24),16,IF(INFORMACION!$T1274='REFERENCIAS RIESGO'!$C$36,13,IF(INFORMACION!$F1274=REFERENCIAS!$C$24,10,7))),0)+VLOOKUP(L1274,REFERENCIAS!$C:$D,2,0)*VLOOKUP($L$2,PONDERADORES!A:P,IF(AND(INFORMACION!$T1274='REFERENCIAS RIESGO'!$C$36,INFORMACION!$F1274=REFERENCIAS!$C$24),16,IF(INFORMACION!$T1274='REFERENCIAS RIESGO'!$C$36,13,IF(INFORMACION!$F1274=REFERENCIAS!$C$24,10,7))),0)+VLOOKUP(F1274,REFERENCIAS!$C:$D,2,0)*VLOOKUP($F$2,PONDERADORES!A:P,IF(AND(INFORMACION!$T1274='REFERENCIAS RIESGO'!$C$36,INFORMACION!$F1274=REFERENCIAS!$C$24),16,IF(INFORMACION!$T1274='REFERENCIAS RIESGO'!$C$36,13,IF(INFORMACION!$F1274=REFERENCIAS!$C$24,10,7))),0)+VLOOKUP(T1274,REFERENCIAS!$C:$D,2,0)*VLOOKUP($T$2,PONDERADORES!A:P,IF(AND(INFORMACION!$T1274='REFERENCIAS RIESGO'!$C$36,INFORMACION!$F1274=REFERENCIAS!$C$24),16,IF(INFORMACION!$T1274='REFERENCIAS RIESGO'!$C$36,13,IF(INFORMACION!$F1274=REFERENCIAS!$C$24,10,7))),0)+VLOOKUP(IF(J1274&lt;=0.2,0.2,IF(AND(J1274&gt;0.2,J1274&lt;=0.4),0.4,IF(AND(J1274&gt;0.4,J1274&lt;=0.6),0.6,IF(AND(J1274&gt;0.6,J1274&lt;=0.8),0.8,IF(AND(J1274&gt;0.8,J1274&lt;=1),1))))),REFERENCIAS!$C:$D,2,0)*VLOOKUP($J$2,PONDERADORES!A:P,IF(AND(INFORMACION!$T1274='REFERENCIAS RIESGO'!$C$36,INFORMACION!$F1274=REFERENCIAS!$C$24),16,IF(INFORMACION!$T1274='REFERENCIAS RIESGO'!$C$36,13,IF(INFORMACION!$F1274=REFERENCIAS!$C$24,10,7))),0)</f>
        <v>#REF!</v>
      </c>
      <c r="Y1274" s="68">
        <f>+VLOOKUP(M1274,REFERENCIAS!$C:$D,2,0)*VLOOKUP($M$2,PONDERADORES!$A$7:$G$9,7,0)+VLOOKUP(N1274,REFERENCIAS!$C:$D,2,0)*VLOOKUP($N$2,PONDERADORES!$A$7:$G$9,7,0)+VLOOKUP(O1274,REFERENCIAS!$C:$D,2,0)*VLOOKUP($O$2,PONDERADORES!$A$7:$G$9,7,0)</f>
        <v>0.2</v>
      </c>
      <c r="Z1274" s="2">
        <f>+VLOOKUP(IF(R1274&lt;0.1,0,IF(AND(R1274&gt;=0.1,R1274&lt;0.2),0.1,IF(AND(R1274&gt;=0.2,R1274&lt;0.3),0.2,IF(R1274&gt;0.3,0.3,)))),REFERENCIAS!$C:$D,2,0)*VLOOKUP($R$2,PONDERADORES!$A$11:$G$11,7,0)</f>
        <v>15</v>
      </c>
      <c r="AA1274" s="92"/>
      <c r="AB1274" s="95" t="e">
        <f t="shared" ca="1" si="75"/>
        <v>#REF!</v>
      </c>
      <c r="AC1274" s="23" t="e">
        <f ca="1">IF(AB1274&gt;REFERENCIAS!$C$62,REFERENCIAS!$B$62,IF(AND(AB1274&gt;=REFERENCIAS!$C$63,AB1274&lt;REFERENCIAS!$D$63),REFERENCIAS!$B$63,IF(AND(AB1274&gt;REFERENCIAS!$C$64,AB1274&lt;=REFERENCIAS!$D$64),REFERENCIAS!$B$64,IF(AND(AB1274&gt;=REFERENCIAS!$C$65,AB1274&lt;REFERENCIAS!$D$65),REFERENCIAS!$B$65, "Revisar"))))</f>
        <v>#REF!</v>
      </c>
      <c r="AD1274" s="94" t="e">
        <f ca="1">VLOOKUP(AC1274,REFERENCIAS!$B$62:$G$65,4,FALSE)</f>
        <v>#REF!</v>
      </c>
    </row>
    <row r="1275" spans="1:30" ht="17.25" x14ac:dyDescent="0.25">
      <c r="A1275" s="74"/>
      <c r="B1275" s="19"/>
      <c r="C1275" s="19"/>
      <c r="D1275" s="50"/>
      <c r="E1275" s="73"/>
      <c r="F1275" s="74"/>
      <c r="G1275" s="9"/>
      <c r="H1275" s="48"/>
      <c r="I1275" s="49">
        <f t="shared" ca="1" si="73"/>
        <v>2022</v>
      </c>
      <c r="J1275" s="22">
        <f t="shared" ca="1" si="72"/>
        <v>1</v>
      </c>
      <c r="K1275" s="19"/>
      <c r="L1275" s="73"/>
      <c r="M1275" s="74"/>
      <c r="N1275" s="19"/>
      <c r="O1275" s="73"/>
      <c r="P1275" s="82">
        <v>1</v>
      </c>
      <c r="Q1275" s="24">
        <v>1</v>
      </c>
      <c r="R1275" s="81">
        <f t="shared" si="74"/>
        <v>1</v>
      </c>
      <c r="S1275" s="87"/>
      <c r="T1275" s="19"/>
      <c r="U1275" s="25"/>
      <c r="V1275" s="25"/>
      <c r="W1275" s="81"/>
      <c r="X1275" s="91" t="e">
        <f ca="1">+VLOOKUP(#REF!,REFERENCIAS!$C:$D,2,0)*VLOOKUP(#REF!,PONDERADORES!A:P,IF(AND(INFORMACION!$T1275='REFERENCIAS RIESGO'!$C$36,INFORMACION!$F1275=REFERENCIAS!$C$24),16,IF(INFORMACION!$T1275='REFERENCIAS RIESGO'!$C$36,13,IF(INFORMACION!$F1275=REFERENCIAS!$C$24,10,7))),0)+VLOOKUP(K1275,REFERENCIAS!$C:$D,2,0)*VLOOKUP($K$2,PONDERADORES!A:P,IF(AND(INFORMACION!$T1275='REFERENCIAS RIESGO'!$C$36,INFORMACION!$F1275=REFERENCIAS!$C$24),16,IF(INFORMACION!$T1275='REFERENCIAS RIESGO'!$C$36,13,IF(INFORMACION!$F1275=REFERENCIAS!$C$24,10,7))),0)+VLOOKUP(L1275,REFERENCIAS!$C:$D,2,0)*VLOOKUP($L$2,PONDERADORES!A:P,IF(AND(INFORMACION!$T1275='REFERENCIAS RIESGO'!$C$36,INFORMACION!$F1275=REFERENCIAS!$C$24),16,IF(INFORMACION!$T1275='REFERENCIAS RIESGO'!$C$36,13,IF(INFORMACION!$F1275=REFERENCIAS!$C$24,10,7))),0)+VLOOKUP(F1275,REFERENCIAS!$C:$D,2,0)*VLOOKUP($F$2,PONDERADORES!A:P,IF(AND(INFORMACION!$T1275='REFERENCIAS RIESGO'!$C$36,INFORMACION!$F1275=REFERENCIAS!$C$24),16,IF(INFORMACION!$T1275='REFERENCIAS RIESGO'!$C$36,13,IF(INFORMACION!$F1275=REFERENCIAS!$C$24,10,7))),0)+VLOOKUP(T1275,REFERENCIAS!$C:$D,2,0)*VLOOKUP($T$2,PONDERADORES!A:P,IF(AND(INFORMACION!$T1275='REFERENCIAS RIESGO'!$C$36,INFORMACION!$F1275=REFERENCIAS!$C$24),16,IF(INFORMACION!$T1275='REFERENCIAS RIESGO'!$C$36,13,IF(INFORMACION!$F1275=REFERENCIAS!$C$24,10,7))),0)+VLOOKUP(IF(J1275&lt;=0.2,0.2,IF(AND(J1275&gt;0.2,J1275&lt;=0.4),0.4,IF(AND(J1275&gt;0.4,J1275&lt;=0.6),0.6,IF(AND(J1275&gt;0.6,J1275&lt;=0.8),0.8,IF(AND(J1275&gt;0.8,J1275&lt;=1),1))))),REFERENCIAS!$C:$D,2,0)*VLOOKUP($J$2,PONDERADORES!A:P,IF(AND(INFORMACION!$T1275='REFERENCIAS RIESGO'!$C$36,INFORMACION!$F1275=REFERENCIAS!$C$24),16,IF(INFORMACION!$T1275='REFERENCIAS RIESGO'!$C$36,13,IF(INFORMACION!$F1275=REFERENCIAS!$C$24,10,7))),0)</f>
        <v>#REF!</v>
      </c>
      <c r="Y1275" s="68">
        <f>+VLOOKUP(M1275,REFERENCIAS!$C:$D,2,0)*VLOOKUP($M$2,PONDERADORES!$A$7:$G$9,7,0)+VLOOKUP(N1275,REFERENCIAS!$C:$D,2,0)*VLOOKUP($N$2,PONDERADORES!$A$7:$G$9,7,0)+VLOOKUP(O1275,REFERENCIAS!$C:$D,2,0)*VLOOKUP($O$2,PONDERADORES!$A$7:$G$9,7,0)</f>
        <v>0.2</v>
      </c>
      <c r="Z1275" s="2">
        <f>+VLOOKUP(IF(R1275&lt;0.1,0,IF(AND(R1275&gt;=0.1,R1275&lt;0.2),0.1,IF(AND(R1275&gt;=0.2,R1275&lt;0.3),0.2,IF(R1275&gt;0.3,0.3,)))),REFERENCIAS!$C:$D,2,0)*VLOOKUP($R$2,PONDERADORES!$A$11:$G$11,7,0)</f>
        <v>15</v>
      </c>
      <c r="AA1275" s="92"/>
      <c r="AB1275" s="95" t="e">
        <f t="shared" ca="1" si="75"/>
        <v>#REF!</v>
      </c>
      <c r="AC1275" s="23" t="e">
        <f ca="1">IF(AB1275&gt;REFERENCIAS!$C$62,REFERENCIAS!$B$62,IF(AND(AB1275&gt;=REFERENCIAS!$C$63,AB1275&lt;REFERENCIAS!$D$63),REFERENCIAS!$B$63,IF(AND(AB1275&gt;REFERENCIAS!$C$64,AB1275&lt;=REFERENCIAS!$D$64),REFERENCIAS!$B$64,IF(AND(AB1275&gt;=REFERENCIAS!$C$65,AB1275&lt;REFERENCIAS!$D$65),REFERENCIAS!$B$65, "Revisar"))))</f>
        <v>#REF!</v>
      </c>
      <c r="AD1275" s="94" t="e">
        <f ca="1">VLOOKUP(AC1275,REFERENCIAS!$B$62:$G$65,4,FALSE)</f>
        <v>#REF!</v>
      </c>
    </row>
    <row r="1276" spans="1:30" ht="17.25" x14ac:dyDescent="0.25">
      <c r="A1276" s="74"/>
      <c r="B1276" s="19"/>
      <c r="C1276" s="19"/>
      <c r="D1276" s="50"/>
      <c r="E1276" s="73"/>
      <c r="F1276" s="74"/>
      <c r="G1276" s="9"/>
      <c r="H1276" s="48"/>
      <c r="I1276" s="49">
        <f t="shared" ca="1" si="73"/>
        <v>2022</v>
      </c>
      <c r="J1276" s="22">
        <f t="shared" ca="1" si="72"/>
        <v>1</v>
      </c>
      <c r="K1276" s="19"/>
      <c r="L1276" s="73"/>
      <c r="M1276" s="74"/>
      <c r="N1276" s="19"/>
      <c r="O1276" s="73"/>
      <c r="P1276" s="82">
        <v>1</v>
      </c>
      <c r="Q1276" s="24">
        <v>1</v>
      </c>
      <c r="R1276" s="81">
        <f t="shared" si="74"/>
        <v>1</v>
      </c>
      <c r="S1276" s="87"/>
      <c r="T1276" s="19"/>
      <c r="U1276" s="25"/>
      <c r="V1276" s="25"/>
      <c r="W1276" s="81"/>
      <c r="X1276" s="91" t="e">
        <f ca="1">+VLOOKUP(#REF!,REFERENCIAS!$C:$D,2,0)*VLOOKUP(#REF!,PONDERADORES!A:P,IF(AND(INFORMACION!$T1276='REFERENCIAS RIESGO'!$C$36,INFORMACION!$F1276=REFERENCIAS!$C$24),16,IF(INFORMACION!$T1276='REFERENCIAS RIESGO'!$C$36,13,IF(INFORMACION!$F1276=REFERENCIAS!$C$24,10,7))),0)+VLOOKUP(K1276,REFERENCIAS!$C:$D,2,0)*VLOOKUP($K$2,PONDERADORES!A:P,IF(AND(INFORMACION!$T1276='REFERENCIAS RIESGO'!$C$36,INFORMACION!$F1276=REFERENCIAS!$C$24),16,IF(INFORMACION!$T1276='REFERENCIAS RIESGO'!$C$36,13,IF(INFORMACION!$F1276=REFERENCIAS!$C$24,10,7))),0)+VLOOKUP(L1276,REFERENCIAS!$C:$D,2,0)*VLOOKUP($L$2,PONDERADORES!A:P,IF(AND(INFORMACION!$T1276='REFERENCIAS RIESGO'!$C$36,INFORMACION!$F1276=REFERENCIAS!$C$24),16,IF(INFORMACION!$T1276='REFERENCIAS RIESGO'!$C$36,13,IF(INFORMACION!$F1276=REFERENCIAS!$C$24,10,7))),0)+VLOOKUP(F1276,REFERENCIAS!$C:$D,2,0)*VLOOKUP($F$2,PONDERADORES!A:P,IF(AND(INFORMACION!$T1276='REFERENCIAS RIESGO'!$C$36,INFORMACION!$F1276=REFERENCIAS!$C$24),16,IF(INFORMACION!$T1276='REFERENCIAS RIESGO'!$C$36,13,IF(INFORMACION!$F1276=REFERENCIAS!$C$24,10,7))),0)+VLOOKUP(T1276,REFERENCIAS!$C:$D,2,0)*VLOOKUP($T$2,PONDERADORES!A:P,IF(AND(INFORMACION!$T1276='REFERENCIAS RIESGO'!$C$36,INFORMACION!$F1276=REFERENCIAS!$C$24),16,IF(INFORMACION!$T1276='REFERENCIAS RIESGO'!$C$36,13,IF(INFORMACION!$F1276=REFERENCIAS!$C$24,10,7))),0)+VLOOKUP(IF(J1276&lt;=0.2,0.2,IF(AND(J1276&gt;0.2,J1276&lt;=0.4),0.4,IF(AND(J1276&gt;0.4,J1276&lt;=0.6),0.6,IF(AND(J1276&gt;0.6,J1276&lt;=0.8),0.8,IF(AND(J1276&gt;0.8,J1276&lt;=1),1))))),REFERENCIAS!$C:$D,2,0)*VLOOKUP($J$2,PONDERADORES!A:P,IF(AND(INFORMACION!$T1276='REFERENCIAS RIESGO'!$C$36,INFORMACION!$F1276=REFERENCIAS!$C$24),16,IF(INFORMACION!$T1276='REFERENCIAS RIESGO'!$C$36,13,IF(INFORMACION!$F1276=REFERENCIAS!$C$24,10,7))),0)</f>
        <v>#REF!</v>
      </c>
      <c r="Y1276" s="68">
        <f>+VLOOKUP(M1276,REFERENCIAS!$C:$D,2,0)*VLOOKUP($M$2,PONDERADORES!$A$7:$G$9,7,0)+VLOOKUP(N1276,REFERENCIAS!$C:$D,2,0)*VLOOKUP($N$2,PONDERADORES!$A$7:$G$9,7,0)+VLOOKUP(O1276,REFERENCIAS!$C:$D,2,0)*VLOOKUP($O$2,PONDERADORES!$A$7:$G$9,7,0)</f>
        <v>0.2</v>
      </c>
      <c r="Z1276" s="2">
        <f>+VLOOKUP(IF(R1276&lt;0.1,0,IF(AND(R1276&gt;=0.1,R1276&lt;0.2),0.1,IF(AND(R1276&gt;=0.2,R1276&lt;0.3),0.2,IF(R1276&gt;0.3,0.3,)))),REFERENCIAS!$C:$D,2,0)*VLOOKUP($R$2,PONDERADORES!$A$11:$G$11,7,0)</f>
        <v>15</v>
      </c>
      <c r="AA1276" s="92"/>
      <c r="AB1276" s="95" t="e">
        <f t="shared" ca="1" si="75"/>
        <v>#REF!</v>
      </c>
      <c r="AC1276" s="23" t="e">
        <f ca="1">IF(AB1276&gt;REFERENCIAS!$C$62,REFERENCIAS!$B$62,IF(AND(AB1276&gt;=REFERENCIAS!$C$63,AB1276&lt;REFERENCIAS!$D$63),REFERENCIAS!$B$63,IF(AND(AB1276&gt;REFERENCIAS!$C$64,AB1276&lt;=REFERENCIAS!$D$64),REFERENCIAS!$B$64,IF(AND(AB1276&gt;=REFERENCIAS!$C$65,AB1276&lt;REFERENCIAS!$D$65),REFERENCIAS!$B$65, "Revisar"))))</f>
        <v>#REF!</v>
      </c>
      <c r="AD1276" s="94" t="e">
        <f ca="1">VLOOKUP(AC1276,REFERENCIAS!$B$62:$G$65,4,FALSE)</f>
        <v>#REF!</v>
      </c>
    </row>
    <row r="1277" spans="1:30" ht="17.25" x14ac:dyDescent="0.25">
      <c r="A1277" s="74"/>
      <c r="B1277" s="19"/>
      <c r="C1277" s="19"/>
      <c r="D1277" s="50"/>
      <c r="E1277" s="73"/>
      <c r="F1277" s="74"/>
      <c r="G1277" s="9"/>
      <c r="H1277" s="48"/>
      <c r="I1277" s="49">
        <f t="shared" ca="1" si="73"/>
        <v>2022</v>
      </c>
      <c r="J1277" s="22">
        <f t="shared" ca="1" si="72"/>
        <v>1</v>
      </c>
      <c r="K1277" s="19"/>
      <c r="L1277" s="73"/>
      <c r="M1277" s="74"/>
      <c r="N1277" s="19"/>
      <c r="O1277" s="73"/>
      <c r="P1277" s="82">
        <v>1</v>
      </c>
      <c r="Q1277" s="24">
        <v>1</v>
      </c>
      <c r="R1277" s="81">
        <f t="shared" si="74"/>
        <v>1</v>
      </c>
      <c r="S1277" s="87"/>
      <c r="T1277" s="19"/>
      <c r="U1277" s="25"/>
      <c r="V1277" s="25"/>
      <c r="W1277" s="81"/>
      <c r="X1277" s="91" t="e">
        <f ca="1">+VLOOKUP(#REF!,REFERENCIAS!$C:$D,2,0)*VLOOKUP(#REF!,PONDERADORES!A:P,IF(AND(INFORMACION!$T1277='REFERENCIAS RIESGO'!$C$36,INFORMACION!$F1277=REFERENCIAS!$C$24),16,IF(INFORMACION!$T1277='REFERENCIAS RIESGO'!$C$36,13,IF(INFORMACION!$F1277=REFERENCIAS!$C$24,10,7))),0)+VLOOKUP(K1277,REFERENCIAS!$C:$D,2,0)*VLOOKUP($K$2,PONDERADORES!A:P,IF(AND(INFORMACION!$T1277='REFERENCIAS RIESGO'!$C$36,INFORMACION!$F1277=REFERENCIAS!$C$24),16,IF(INFORMACION!$T1277='REFERENCIAS RIESGO'!$C$36,13,IF(INFORMACION!$F1277=REFERENCIAS!$C$24,10,7))),0)+VLOOKUP(L1277,REFERENCIAS!$C:$D,2,0)*VLOOKUP($L$2,PONDERADORES!A:P,IF(AND(INFORMACION!$T1277='REFERENCIAS RIESGO'!$C$36,INFORMACION!$F1277=REFERENCIAS!$C$24),16,IF(INFORMACION!$T1277='REFERENCIAS RIESGO'!$C$36,13,IF(INFORMACION!$F1277=REFERENCIAS!$C$24,10,7))),0)+VLOOKUP(F1277,REFERENCIAS!$C:$D,2,0)*VLOOKUP($F$2,PONDERADORES!A:P,IF(AND(INFORMACION!$T1277='REFERENCIAS RIESGO'!$C$36,INFORMACION!$F1277=REFERENCIAS!$C$24),16,IF(INFORMACION!$T1277='REFERENCIAS RIESGO'!$C$36,13,IF(INFORMACION!$F1277=REFERENCIAS!$C$24,10,7))),0)+VLOOKUP(T1277,REFERENCIAS!$C:$D,2,0)*VLOOKUP($T$2,PONDERADORES!A:P,IF(AND(INFORMACION!$T1277='REFERENCIAS RIESGO'!$C$36,INFORMACION!$F1277=REFERENCIAS!$C$24),16,IF(INFORMACION!$T1277='REFERENCIAS RIESGO'!$C$36,13,IF(INFORMACION!$F1277=REFERENCIAS!$C$24,10,7))),0)+VLOOKUP(IF(J1277&lt;=0.2,0.2,IF(AND(J1277&gt;0.2,J1277&lt;=0.4),0.4,IF(AND(J1277&gt;0.4,J1277&lt;=0.6),0.6,IF(AND(J1277&gt;0.6,J1277&lt;=0.8),0.8,IF(AND(J1277&gt;0.8,J1277&lt;=1),1))))),REFERENCIAS!$C:$D,2,0)*VLOOKUP($J$2,PONDERADORES!A:P,IF(AND(INFORMACION!$T1277='REFERENCIAS RIESGO'!$C$36,INFORMACION!$F1277=REFERENCIAS!$C$24),16,IF(INFORMACION!$T1277='REFERENCIAS RIESGO'!$C$36,13,IF(INFORMACION!$F1277=REFERENCIAS!$C$24,10,7))),0)</f>
        <v>#REF!</v>
      </c>
      <c r="Y1277" s="68">
        <f>+VLOOKUP(M1277,REFERENCIAS!$C:$D,2,0)*VLOOKUP($M$2,PONDERADORES!$A$7:$G$9,7,0)+VLOOKUP(N1277,REFERENCIAS!$C:$D,2,0)*VLOOKUP($N$2,PONDERADORES!$A$7:$G$9,7,0)+VLOOKUP(O1277,REFERENCIAS!$C:$D,2,0)*VLOOKUP($O$2,PONDERADORES!$A$7:$G$9,7,0)</f>
        <v>0.2</v>
      </c>
      <c r="Z1277" s="2">
        <f>+VLOOKUP(IF(R1277&lt;0.1,0,IF(AND(R1277&gt;=0.1,R1277&lt;0.2),0.1,IF(AND(R1277&gt;=0.2,R1277&lt;0.3),0.2,IF(R1277&gt;0.3,0.3,)))),REFERENCIAS!$C:$D,2,0)*VLOOKUP($R$2,PONDERADORES!$A$11:$G$11,7,0)</f>
        <v>15</v>
      </c>
      <c r="AA1277" s="92"/>
      <c r="AB1277" s="95" t="e">
        <f t="shared" ca="1" si="75"/>
        <v>#REF!</v>
      </c>
      <c r="AC1277" s="23" t="e">
        <f ca="1">IF(AB1277&gt;REFERENCIAS!$C$62,REFERENCIAS!$B$62,IF(AND(AB1277&gt;=REFERENCIAS!$C$63,AB1277&lt;REFERENCIAS!$D$63),REFERENCIAS!$B$63,IF(AND(AB1277&gt;REFERENCIAS!$C$64,AB1277&lt;=REFERENCIAS!$D$64),REFERENCIAS!$B$64,IF(AND(AB1277&gt;=REFERENCIAS!$C$65,AB1277&lt;REFERENCIAS!$D$65),REFERENCIAS!$B$65, "Revisar"))))</f>
        <v>#REF!</v>
      </c>
      <c r="AD1277" s="94" t="e">
        <f ca="1">VLOOKUP(AC1277,REFERENCIAS!$B$62:$G$65,4,FALSE)</f>
        <v>#REF!</v>
      </c>
    </row>
    <row r="1278" spans="1:30" ht="17.25" x14ac:dyDescent="0.25">
      <c r="A1278" s="74"/>
      <c r="B1278" s="19"/>
      <c r="C1278" s="19"/>
      <c r="D1278" s="50"/>
      <c r="E1278" s="73"/>
      <c r="F1278" s="74"/>
      <c r="G1278" s="9"/>
      <c r="H1278" s="48"/>
      <c r="I1278" s="49">
        <f t="shared" ca="1" si="73"/>
        <v>2022</v>
      </c>
      <c r="J1278" s="22">
        <f t="shared" ca="1" si="72"/>
        <v>1</v>
      </c>
      <c r="K1278" s="19"/>
      <c r="L1278" s="73"/>
      <c r="M1278" s="74"/>
      <c r="N1278" s="19"/>
      <c r="O1278" s="73"/>
      <c r="P1278" s="82">
        <v>1</v>
      </c>
      <c r="Q1278" s="24">
        <v>1</v>
      </c>
      <c r="R1278" s="81">
        <f t="shared" si="74"/>
        <v>1</v>
      </c>
      <c r="S1278" s="87"/>
      <c r="T1278" s="19"/>
      <c r="U1278" s="25"/>
      <c r="V1278" s="25"/>
      <c r="W1278" s="81"/>
      <c r="X1278" s="91" t="e">
        <f ca="1">+VLOOKUP(#REF!,REFERENCIAS!$C:$D,2,0)*VLOOKUP(#REF!,PONDERADORES!A:P,IF(AND(INFORMACION!$T1278='REFERENCIAS RIESGO'!$C$36,INFORMACION!$F1278=REFERENCIAS!$C$24),16,IF(INFORMACION!$T1278='REFERENCIAS RIESGO'!$C$36,13,IF(INFORMACION!$F1278=REFERENCIAS!$C$24,10,7))),0)+VLOOKUP(K1278,REFERENCIAS!$C:$D,2,0)*VLOOKUP($K$2,PONDERADORES!A:P,IF(AND(INFORMACION!$T1278='REFERENCIAS RIESGO'!$C$36,INFORMACION!$F1278=REFERENCIAS!$C$24),16,IF(INFORMACION!$T1278='REFERENCIAS RIESGO'!$C$36,13,IF(INFORMACION!$F1278=REFERENCIAS!$C$24,10,7))),0)+VLOOKUP(L1278,REFERENCIAS!$C:$D,2,0)*VLOOKUP($L$2,PONDERADORES!A:P,IF(AND(INFORMACION!$T1278='REFERENCIAS RIESGO'!$C$36,INFORMACION!$F1278=REFERENCIAS!$C$24),16,IF(INFORMACION!$T1278='REFERENCIAS RIESGO'!$C$36,13,IF(INFORMACION!$F1278=REFERENCIAS!$C$24,10,7))),0)+VLOOKUP(F1278,REFERENCIAS!$C:$D,2,0)*VLOOKUP($F$2,PONDERADORES!A:P,IF(AND(INFORMACION!$T1278='REFERENCIAS RIESGO'!$C$36,INFORMACION!$F1278=REFERENCIAS!$C$24),16,IF(INFORMACION!$T1278='REFERENCIAS RIESGO'!$C$36,13,IF(INFORMACION!$F1278=REFERENCIAS!$C$24,10,7))),0)+VLOOKUP(T1278,REFERENCIAS!$C:$D,2,0)*VLOOKUP($T$2,PONDERADORES!A:P,IF(AND(INFORMACION!$T1278='REFERENCIAS RIESGO'!$C$36,INFORMACION!$F1278=REFERENCIAS!$C$24),16,IF(INFORMACION!$T1278='REFERENCIAS RIESGO'!$C$36,13,IF(INFORMACION!$F1278=REFERENCIAS!$C$24,10,7))),0)+VLOOKUP(IF(J1278&lt;=0.2,0.2,IF(AND(J1278&gt;0.2,J1278&lt;=0.4),0.4,IF(AND(J1278&gt;0.4,J1278&lt;=0.6),0.6,IF(AND(J1278&gt;0.6,J1278&lt;=0.8),0.8,IF(AND(J1278&gt;0.8,J1278&lt;=1),1))))),REFERENCIAS!$C:$D,2,0)*VLOOKUP($J$2,PONDERADORES!A:P,IF(AND(INFORMACION!$T1278='REFERENCIAS RIESGO'!$C$36,INFORMACION!$F1278=REFERENCIAS!$C$24),16,IF(INFORMACION!$T1278='REFERENCIAS RIESGO'!$C$36,13,IF(INFORMACION!$F1278=REFERENCIAS!$C$24,10,7))),0)</f>
        <v>#REF!</v>
      </c>
      <c r="Y1278" s="68">
        <f>+VLOOKUP(M1278,REFERENCIAS!$C:$D,2,0)*VLOOKUP($M$2,PONDERADORES!$A$7:$G$9,7,0)+VLOOKUP(N1278,REFERENCIAS!$C:$D,2,0)*VLOOKUP($N$2,PONDERADORES!$A$7:$G$9,7,0)+VLOOKUP(O1278,REFERENCIAS!$C:$D,2,0)*VLOOKUP($O$2,PONDERADORES!$A$7:$G$9,7,0)</f>
        <v>0.2</v>
      </c>
      <c r="Z1278" s="2">
        <f>+VLOOKUP(IF(R1278&lt;0.1,0,IF(AND(R1278&gt;=0.1,R1278&lt;0.2),0.1,IF(AND(R1278&gt;=0.2,R1278&lt;0.3),0.2,IF(R1278&gt;0.3,0.3,)))),REFERENCIAS!$C:$D,2,0)*VLOOKUP($R$2,PONDERADORES!$A$11:$G$11,7,0)</f>
        <v>15</v>
      </c>
      <c r="AA1278" s="92"/>
      <c r="AB1278" s="95" t="e">
        <f t="shared" ca="1" si="75"/>
        <v>#REF!</v>
      </c>
      <c r="AC1278" s="23" t="e">
        <f ca="1">IF(AB1278&gt;REFERENCIAS!$C$62,REFERENCIAS!$B$62,IF(AND(AB1278&gt;=REFERENCIAS!$C$63,AB1278&lt;REFERENCIAS!$D$63),REFERENCIAS!$B$63,IF(AND(AB1278&gt;REFERENCIAS!$C$64,AB1278&lt;=REFERENCIAS!$D$64),REFERENCIAS!$B$64,IF(AND(AB1278&gt;=REFERENCIAS!$C$65,AB1278&lt;REFERENCIAS!$D$65),REFERENCIAS!$B$65, "Revisar"))))</f>
        <v>#REF!</v>
      </c>
      <c r="AD1278" s="94" t="e">
        <f ca="1">VLOOKUP(AC1278,REFERENCIAS!$B$62:$G$65,4,FALSE)</f>
        <v>#REF!</v>
      </c>
    </row>
    <row r="1279" spans="1:30" ht="17.25" x14ac:dyDescent="0.25">
      <c r="A1279" s="74"/>
      <c r="B1279" s="19"/>
      <c r="C1279" s="19"/>
      <c r="D1279" s="50"/>
      <c r="E1279" s="73"/>
      <c r="F1279" s="74"/>
      <c r="G1279" s="9"/>
      <c r="H1279" s="48"/>
      <c r="I1279" s="49">
        <f t="shared" ca="1" si="73"/>
        <v>2022</v>
      </c>
      <c r="J1279" s="22">
        <f t="shared" ca="1" si="72"/>
        <v>1</v>
      </c>
      <c r="K1279" s="19"/>
      <c r="L1279" s="73"/>
      <c r="M1279" s="74"/>
      <c r="N1279" s="19"/>
      <c r="O1279" s="73"/>
      <c r="P1279" s="82">
        <v>1</v>
      </c>
      <c r="Q1279" s="24">
        <v>1</v>
      </c>
      <c r="R1279" s="81">
        <f t="shared" si="74"/>
        <v>1</v>
      </c>
      <c r="S1279" s="87"/>
      <c r="T1279" s="19"/>
      <c r="U1279" s="25"/>
      <c r="V1279" s="25"/>
      <c r="W1279" s="81"/>
      <c r="X1279" s="91" t="e">
        <f ca="1">+VLOOKUP(#REF!,REFERENCIAS!$C:$D,2,0)*VLOOKUP(#REF!,PONDERADORES!A:P,IF(AND(INFORMACION!$T1279='REFERENCIAS RIESGO'!$C$36,INFORMACION!$F1279=REFERENCIAS!$C$24),16,IF(INFORMACION!$T1279='REFERENCIAS RIESGO'!$C$36,13,IF(INFORMACION!$F1279=REFERENCIAS!$C$24,10,7))),0)+VLOOKUP(K1279,REFERENCIAS!$C:$D,2,0)*VLOOKUP($K$2,PONDERADORES!A:P,IF(AND(INFORMACION!$T1279='REFERENCIAS RIESGO'!$C$36,INFORMACION!$F1279=REFERENCIAS!$C$24),16,IF(INFORMACION!$T1279='REFERENCIAS RIESGO'!$C$36,13,IF(INFORMACION!$F1279=REFERENCIAS!$C$24,10,7))),0)+VLOOKUP(L1279,REFERENCIAS!$C:$D,2,0)*VLOOKUP($L$2,PONDERADORES!A:P,IF(AND(INFORMACION!$T1279='REFERENCIAS RIESGO'!$C$36,INFORMACION!$F1279=REFERENCIAS!$C$24),16,IF(INFORMACION!$T1279='REFERENCIAS RIESGO'!$C$36,13,IF(INFORMACION!$F1279=REFERENCIAS!$C$24,10,7))),0)+VLOOKUP(F1279,REFERENCIAS!$C:$D,2,0)*VLOOKUP($F$2,PONDERADORES!A:P,IF(AND(INFORMACION!$T1279='REFERENCIAS RIESGO'!$C$36,INFORMACION!$F1279=REFERENCIAS!$C$24),16,IF(INFORMACION!$T1279='REFERENCIAS RIESGO'!$C$36,13,IF(INFORMACION!$F1279=REFERENCIAS!$C$24,10,7))),0)+VLOOKUP(T1279,REFERENCIAS!$C:$D,2,0)*VLOOKUP($T$2,PONDERADORES!A:P,IF(AND(INFORMACION!$T1279='REFERENCIAS RIESGO'!$C$36,INFORMACION!$F1279=REFERENCIAS!$C$24),16,IF(INFORMACION!$T1279='REFERENCIAS RIESGO'!$C$36,13,IF(INFORMACION!$F1279=REFERENCIAS!$C$24,10,7))),0)+VLOOKUP(IF(J1279&lt;=0.2,0.2,IF(AND(J1279&gt;0.2,J1279&lt;=0.4),0.4,IF(AND(J1279&gt;0.4,J1279&lt;=0.6),0.6,IF(AND(J1279&gt;0.6,J1279&lt;=0.8),0.8,IF(AND(J1279&gt;0.8,J1279&lt;=1),1))))),REFERENCIAS!$C:$D,2,0)*VLOOKUP($J$2,PONDERADORES!A:P,IF(AND(INFORMACION!$T1279='REFERENCIAS RIESGO'!$C$36,INFORMACION!$F1279=REFERENCIAS!$C$24),16,IF(INFORMACION!$T1279='REFERENCIAS RIESGO'!$C$36,13,IF(INFORMACION!$F1279=REFERENCIAS!$C$24,10,7))),0)</f>
        <v>#REF!</v>
      </c>
      <c r="Y1279" s="68">
        <f>+VLOOKUP(M1279,REFERENCIAS!$C:$D,2,0)*VLOOKUP($M$2,PONDERADORES!$A$7:$G$9,7,0)+VLOOKUP(N1279,REFERENCIAS!$C:$D,2,0)*VLOOKUP($N$2,PONDERADORES!$A$7:$G$9,7,0)+VLOOKUP(O1279,REFERENCIAS!$C:$D,2,0)*VLOOKUP($O$2,PONDERADORES!$A$7:$G$9,7,0)</f>
        <v>0.2</v>
      </c>
      <c r="Z1279" s="2">
        <f>+VLOOKUP(IF(R1279&lt;0.1,0,IF(AND(R1279&gt;=0.1,R1279&lt;0.2),0.1,IF(AND(R1279&gt;=0.2,R1279&lt;0.3),0.2,IF(R1279&gt;0.3,0.3,)))),REFERENCIAS!$C:$D,2,0)*VLOOKUP($R$2,PONDERADORES!$A$11:$G$11,7,0)</f>
        <v>15</v>
      </c>
      <c r="AA1279" s="92"/>
      <c r="AB1279" s="95" t="e">
        <f t="shared" ca="1" si="75"/>
        <v>#REF!</v>
      </c>
      <c r="AC1279" s="23" t="e">
        <f ca="1">IF(AB1279&gt;REFERENCIAS!$C$62,REFERENCIAS!$B$62,IF(AND(AB1279&gt;=REFERENCIAS!$C$63,AB1279&lt;REFERENCIAS!$D$63),REFERENCIAS!$B$63,IF(AND(AB1279&gt;REFERENCIAS!$C$64,AB1279&lt;=REFERENCIAS!$D$64),REFERENCIAS!$B$64,IF(AND(AB1279&gt;=REFERENCIAS!$C$65,AB1279&lt;REFERENCIAS!$D$65),REFERENCIAS!$B$65, "Revisar"))))</f>
        <v>#REF!</v>
      </c>
      <c r="AD1279" s="94" t="e">
        <f ca="1">VLOOKUP(AC1279,REFERENCIAS!$B$62:$G$65,4,FALSE)</f>
        <v>#REF!</v>
      </c>
    </row>
    <row r="1280" spans="1:30" ht="17.25" x14ac:dyDescent="0.25">
      <c r="A1280" s="74"/>
      <c r="B1280" s="19"/>
      <c r="C1280" s="19"/>
      <c r="D1280" s="50"/>
      <c r="E1280" s="73"/>
      <c r="F1280" s="74"/>
      <c r="G1280" s="9"/>
      <c r="H1280" s="48"/>
      <c r="I1280" s="49">
        <f t="shared" ca="1" si="73"/>
        <v>2022</v>
      </c>
      <c r="J1280" s="22">
        <f t="shared" ca="1" si="72"/>
        <v>1</v>
      </c>
      <c r="K1280" s="19"/>
      <c r="L1280" s="73"/>
      <c r="M1280" s="74"/>
      <c r="N1280" s="19"/>
      <c r="O1280" s="73"/>
      <c r="P1280" s="82">
        <v>1</v>
      </c>
      <c r="Q1280" s="24">
        <v>1</v>
      </c>
      <c r="R1280" s="81">
        <f t="shared" si="74"/>
        <v>1</v>
      </c>
      <c r="S1280" s="87"/>
      <c r="T1280" s="19"/>
      <c r="U1280" s="25"/>
      <c r="V1280" s="25"/>
      <c r="W1280" s="81"/>
      <c r="X1280" s="91" t="e">
        <f ca="1">+VLOOKUP(#REF!,REFERENCIAS!$C:$D,2,0)*VLOOKUP(#REF!,PONDERADORES!A:P,IF(AND(INFORMACION!$T1280='REFERENCIAS RIESGO'!$C$36,INFORMACION!$F1280=REFERENCIAS!$C$24),16,IF(INFORMACION!$T1280='REFERENCIAS RIESGO'!$C$36,13,IF(INFORMACION!$F1280=REFERENCIAS!$C$24,10,7))),0)+VLOOKUP(K1280,REFERENCIAS!$C:$D,2,0)*VLOOKUP($K$2,PONDERADORES!A:P,IF(AND(INFORMACION!$T1280='REFERENCIAS RIESGO'!$C$36,INFORMACION!$F1280=REFERENCIAS!$C$24),16,IF(INFORMACION!$T1280='REFERENCIAS RIESGO'!$C$36,13,IF(INFORMACION!$F1280=REFERENCIAS!$C$24,10,7))),0)+VLOOKUP(L1280,REFERENCIAS!$C:$D,2,0)*VLOOKUP($L$2,PONDERADORES!A:P,IF(AND(INFORMACION!$T1280='REFERENCIAS RIESGO'!$C$36,INFORMACION!$F1280=REFERENCIAS!$C$24),16,IF(INFORMACION!$T1280='REFERENCIAS RIESGO'!$C$36,13,IF(INFORMACION!$F1280=REFERENCIAS!$C$24,10,7))),0)+VLOOKUP(F1280,REFERENCIAS!$C:$D,2,0)*VLOOKUP($F$2,PONDERADORES!A:P,IF(AND(INFORMACION!$T1280='REFERENCIAS RIESGO'!$C$36,INFORMACION!$F1280=REFERENCIAS!$C$24),16,IF(INFORMACION!$T1280='REFERENCIAS RIESGO'!$C$36,13,IF(INFORMACION!$F1280=REFERENCIAS!$C$24,10,7))),0)+VLOOKUP(T1280,REFERENCIAS!$C:$D,2,0)*VLOOKUP($T$2,PONDERADORES!A:P,IF(AND(INFORMACION!$T1280='REFERENCIAS RIESGO'!$C$36,INFORMACION!$F1280=REFERENCIAS!$C$24),16,IF(INFORMACION!$T1280='REFERENCIAS RIESGO'!$C$36,13,IF(INFORMACION!$F1280=REFERENCIAS!$C$24,10,7))),0)+VLOOKUP(IF(J1280&lt;=0.2,0.2,IF(AND(J1280&gt;0.2,J1280&lt;=0.4),0.4,IF(AND(J1280&gt;0.4,J1280&lt;=0.6),0.6,IF(AND(J1280&gt;0.6,J1280&lt;=0.8),0.8,IF(AND(J1280&gt;0.8,J1280&lt;=1),1))))),REFERENCIAS!$C:$D,2,0)*VLOOKUP($J$2,PONDERADORES!A:P,IF(AND(INFORMACION!$T1280='REFERENCIAS RIESGO'!$C$36,INFORMACION!$F1280=REFERENCIAS!$C$24),16,IF(INFORMACION!$T1280='REFERENCIAS RIESGO'!$C$36,13,IF(INFORMACION!$F1280=REFERENCIAS!$C$24,10,7))),0)</f>
        <v>#REF!</v>
      </c>
      <c r="Y1280" s="68">
        <f>+VLOOKUP(M1280,REFERENCIAS!$C:$D,2,0)*VLOOKUP($M$2,PONDERADORES!$A$7:$G$9,7,0)+VLOOKUP(N1280,REFERENCIAS!$C:$D,2,0)*VLOOKUP($N$2,PONDERADORES!$A$7:$G$9,7,0)+VLOOKUP(O1280,REFERENCIAS!$C:$D,2,0)*VLOOKUP($O$2,PONDERADORES!$A$7:$G$9,7,0)</f>
        <v>0.2</v>
      </c>
      <c r="Z1280" s="2">
        <f>+VLOOKUP(IF(R1280&lt;0.1,0,IF(AND(R1280&gt;=0.1,R1280&lt;0.2),0.1,IF(AND(R1280&gt;=0.2,R1280&lt;0.3),0.2,IF(R1280&gt;0.3,0.3,)))),REFERENCIAS!$C:$D,2,0)*VLOOKUP($R$2,PONDERADORES!$A$11:$G$11,7,0)</f>
        <v>15</v>
      </c>
      <c r="AA1280" s="92"/>
      <c r="AB1280" s="95" t="e">
        <f t="shared" ca="1" si="75"/>
        <v>#REF!</v>
      </c>
      <c r="AC1280" s="23" t="e">
        <f ca="1">IF(AB1280&gt;REFERENCIAS!$C$62,REFERENCIAS!$B$62,IF(AND(AB1280&gt;=REFERENCIAS!$C$63,AB1280&lt;REFERENCIAS!$D$63),REFERENCIAS!$B$63,IF(AND(AB1280&gt;REFERENCIAS!$C$64,AB1280&lt;=REFERENCIAS!$D$64),REFERENCIAS!$B$64,IF(AND(AB1280&gt;=REFERENCIAS!$C$65,AB1280&lt;REFERENCIAS!$D$65),REFERENCIAS!$B$65, "Revisar"))))</f>
        <v>#REF!</v>
      </c>
      <c r="AD1280" s="94" t="e">
        <f ca="1">VLOOKUP(AC1280,REFERENCIAS!$B$62:$G$65,4,FALSE)</f>
        <v>#REF!</v>
      </c>
    </row>
    <row r="1281" spans="1:30" ht="17.25" x14ac:dyDescent="0.25">
      <c r="A1281" s="74"/>
      <c r="B1281" s="19"/>
      <c r="C1281" s="19"/>
      <c r="D1281" s="50"/>
      <c r="E1281" s="73"/>
      <c r="F1281" s="74"/>
      <c r="G1281" s="9"/>
      <c r="H1281" s="48"/>
      <c r="I1281" s="49">
        <f t="shared" ca="1" si="73"/>
        <v>2022</v>
      </c>
      <c r="J1281" s="22">
        <f t="shared" ca="1" si="72"/>
        <v>1</v>
      </c>
      <c r="K1281" s="19"/>
      <c r="L1281" s="73"/>
      <c r="M1281" s="74"/>
      <c r="N1281" s="19"/>
      <c r="O1281" s="73"/>
      <c r="P1281" s="82">
        <v>1</v>
      </c>
      <c r="Q1281" s="24">
        <v>1</v>
      </c>
      <c r="R1281" s="81">
        <f t="shared" si="74"/>
        <v>1</v>
      </c>
      <c r="S1281" s="87"/>
      <c r="T1281" s="19"/>
      <c r="U1281" s="25"/>
      <c r="V1281" s="25"/>
      <c r="W1281" s="81"/>
      <c r="X1281" s="91" t="e">
        <f ca="1">+VLOOKUP(#REF!,REFERENCIAS!$C:$D,2,0)*VLOOKUP(#REF!,PONDERADORES!A:P,IF(AND(INFORMACION!$T1281='REFERENCIAS RIESGO'!$C$36,INFORMACION!$F1281=REFERENCIAS!$C$24),16,IF(INFORMACION!$T1281='REFERENCIAS RIESGO'!$C$36,13,IF(INFORMACION!$F1281=REFERENCIAS!$C$24,10,7))),0)+VLOOKUP(K1281,REFERENCIAS!$C:$D,2,0)*VLOOKUP($K$2,PONDERADORES!A:P,IF(AND(INFORMACION!$T1281='REFERENCIAS RIESGO'!$C$36,INFORMACION!$F1281=REFERENCIAS!$C$24),16,IF(INFORMACION!$T1281='REFERENCIAS RIESGO'!$C$36,13,IF(INFORMACION!$F1281=REFERENCIAS!$C$24,10,7))),0)+VLOOKUP(L1281,REFERENCIAS!$C:$D,2,0)*VLOOKUP($L$2,PONDERADORES!A:P,IF(AND(INFORMACION!$T1281='REFERENCIAS RIESGO'!$C$36,INFORMACION!$F1281=REFERENCIAS!$C$24),16,IF(INFORMACION!$T1281='REFERENCIAS RIESGO'!$C$36,13,IF(INFORMACION!$F1281=REFERENCIAS!$C$24,10,7))),0)+VLOOKUP(F1281,REFERENCIAS!$C:$D,2,0)*VLOOKUP($F$2,PONDERADORES!A:P,IF(AND(INFORMACION!$T1281='REFERENCIAS RIESGO'!$C$36,INFORMACION!$F1281=REFERENCIAS!$C$24),16,IF(INFORMACION!$T1281='REFERENCIAS RIESGO'!$C$36,13,IF(INFORMACION!$F1281=REFERENCIAS!$C$24,10,7))),0)+VLOOKUP(T1281,REFERENCIAS!$C:$D,2,0)*VLOOKUP($T$2,PONDERADORES!A:P,IF(AND(INFORMACION!$T1281='REFERENCIAS RIESGO'!$C$36,INFORMACION!$F1281=REFERENCIAS!$C$24),16,IF(INFORMACION!$T1281='REFERENCIAS RIESGO'!$C$36,13,IF(INFORMACION!$F1281=REFERENCIAS!$C$24,10,7))),0)+VLOOKUP(IF(J1281&lt;=0.2,0.2,IF(AND(J1281&gt;0.2,J1281&lt;=0.4),0.4,IF(AND(J1281&gt;0.4,J1281&lt;=0.6),0.6,IF(AND(J1281&gt;0.6,J1281&lt;=0.8),0.8,IF(AND(J1281&gt;0.8,J1281&lt;=1),1))))),REFERENCIAS!$C:$D,2,0)*VLOOKUP($J$2,PONDERADORES!A:P,IF(AND(INFORMACION!$T1281='REFERENCIAS RIESGO'!$C$36,INFORMACION!$F1281=REFERENCIAS!$C$24),16,IF(INFORMACION!$T1281='REFERENCIAS RIESGO'!$C$36,13,IF(INFORMACION!$F1281=REFERENCIAS!$C$24,10,7))),0)</f>
        <v>#REF!</v>
      </c>
      <c r="Y1281" s="68">
        <f>+VLOOKUP(M1281,REFERENCIAS!$C:$D,2,0)*VLOOKUP($M$2,PONDERADORES!$A$7:$G$9,7,0)+VLOOKUP(N1281,REFERENCIAS!$C:$D,2,0)*VLOOKUP($N$2,PONDERADORES!$A$7:$G$9,7,0)+VLOOKUP(O1281,REFERENCIAS!$C:$D,2,0)*VLOOKUP($O$2,PONDERADORES!$A$7:$G$9,7,0)</f>
        <v>0.2</v>
      </c>
      <c r="Z1281" s="2">
        <f>+VLOOKUP(IF(R1281&lt;0.1,0,IF(AND(R1281&gt;=0.1,R1281&lt;0.2),0.1,IF(AND(R1281&gt;=0.2,R1281&lt;0.3),0.2,IF(R1281&gt;0.3,0.3,)))),REFERENCIAS!$C:$D,2,0)*VLOOKUP($R$2,PONDERADORES!$A$11:$G$11,7,0)</f>
        <v>15</v>
      </c>
      <c r="AA1281" s="92"/>
      <c r="AB1281" s="95" t="e">
        <f t="shared" ca="1" si="75"/>
        <v>#REF!</v>
      </c>
      <c r="AC1281" s="23" t="e">
        <f ca="1">IF(AB1281&gt;REFERENCIAS!$C$62,REFERENCIAS!$B$62,IF(AND(AB1281&gt;=REFERENCIAS!$C$63,AB1281&lt;REFERENCIAS!$D$63),REFERENCIAS!$B$63,IF(AND(AB1281&gt;REFERENCIAS!$C$64,AB1281&lt;=REFERENCIAS!$D$64),REFERENCIAS!$B$64,IF(AND(AB1281&gt;=REFERENCIAS!$C$65,AB1281&lt;REFERENCIAS!$D$65),REFERENCIAS!$B$65, "Revisar"))))</f>
        <v>#REF!</v>
      </c>
      <c r="AD1281" s="94" t="e">
        <f ca="1">VLOOKUP(AC1281,REFERENCIAS!$B$62:$G$65,4,FALSE)</f>
        <v>#REF!</v>
      </c>
    </row>
    <row r="1282" spans="1:30" ht="17.25" x14ac:dyDescent="0.25">
      <c r="A1282" s="74"/>
      <c r="B1282" s="19"/>
      <c r="C1282" s="19"/>
      <c r="D1282" s="50"/>
      <c r="E1282" s="73"/>
      <c r="F1282" s="74"/>
      <c r="G1282" s="9"/>
      <c r="H1282" s="48"/>
      <c r="I1282" s="49">
        <f t="shared" ca="1" si="73"/>
        <v>2022</v>
      </c>
      <c r="J1282" s="22">
        <f t="shared" ca="1" si="72"/>
        <v>1</v>
      </c>
      <c r="K1282" s="19"/>
      <c r="L1282" s="73"/>
      <c r="M1282" s="74"/>
      <c r="N1282" s="19"/>
      <c r="O1282" s="73"/>
      <c r="P1282" s="82">
        <v>1</v>
      </c>
      <c r="Q1282" s="24">
        <v>1</v>
      </c>
      <c r="R1282" s="81">
        <f t="shared" si="74"/>
        <v>1</v>
      </c>
      <c r="S1282" s="87"/>
      <c r="T1282" s="19"/>
      <c r="U1282" s="25"/>
      <c r="V1282" s="25"/>
      <c r="W1282" s="81"/>
      <c r="X1282" s="91" t="e">
        <f ca="1">+VLOOKUP(#REF!,REFERENCIAS!$C:$D,2,0)*VLOOKUP(#REF!,PONDERADORES!A:P,IF(AND(INFORMACION!$T1282='REFERENCIAS RIESGO'!$C$36,INFORMACION!$F1282=REFERENCIAS!$C$24),16,IF(INFORMACION!$T1282='REFERENCIAS RIESGO'!$C$36,13,IF(INFORMACION!$F1282=REFERENCIAS!$C$24,10,7))),0)+VLOOKUP(K1282,REFERENCIAS!$C:$D,2,0)*VLOOKUP($K$2,PONDERADORES!A:P,IF(AND(INFORMACION!$T1282='REFERENCIAS RIESGO'!$C$36,INFORMACION!$F1282=REFERENCIAS!$C$24),16,IF(INFORMACION!$T1282='REFERENCIAS RIESGO'!$C$36,13,IF(INFORMACION!$F1282=REFERENCIAS!$C$24,10,7))),0)+VLOOKUP(L1282,REFERENCIAS!$C:$D,2,0)*VLOOKUP($L$2,PONDERADORES!A:P,IF(AND(INFORMACION!$T1282='REFERENCIAS RIESGO'!$C$36,INFORMACION!$F1282=REFERENCIAS!$C$24),16,IF(INFORMACION!$T1282='REFERENCIAS RIESGO'!$C$36,13,IF(INFORMACION!$F1282=REFERENCIAS!$C$24,10,7))),0)+VLOOKUP(F1282,REFERENCIAS!$C:$D,2,0)*VLOOKUP($F$2,PONDERADORES!A:P,IF(AND(INFORMACION!$T1282='REFERENCIAS RIESGO'!$C$36,INFORMACION!$F1282=REFERENCIAS!$C$24),16,IF(INFORMACION!$T1282='REFERENCIAS RIESGO'!$C$36,13,IF(INFORMACION!$F1282=REFERENCIAS!$C$24,10,7))),0)+VLOOKUP(T1282,REFERENCIAS!$C:$D,2,0)*VLOOKUP($T$2,PONDERADORES!A:P,IF(AND(INFORMACION!$T1282='REFERENCIAS RIESGO'!$C$36,INFORMACION!$F1282=REFERENCIAS!$C$24),16,IF(INFORMACION!$T1282='REFERENCIAS RIESGO'!$C$36,13,IF(INFORMACION!$F1282=REFERENCIAS!$C$24,10,7))),0)+VLOOKUP(IF(J1282&lt;=0.2,0.2,IF(AND(J1282&gt;0.2,J1282&lt;=0.4),0.4,IF(AND(J1282&gt;0.4,J1282&lt;=0.6),0.6,IF(AND(J1282&gt;0.6,J1282&lt;=0.8),0.8,IF(AND(J1282&gt;0.8,J1282&lt;=1),1))))),REFERENCIAS!$C:$D,2,0)*VLOOKUP($J$2,PONDERADORES!A:P,IF(AND(INFORMACION!$T1282='REFERENCIAS RIESGO'!$C$36,INFORMACION!$F1282=REFERENCIAS!$C$24),16,IF(INFORMACION!$T1282='REFERENCIAS RIESGO'!$C$36,13,IF(INFORMACION!$F1282=REFERENCIAS!$C$24,10,7))),0)</f>
        <v>#REF!</v>
      </c>
      <c r="Y1282" s="68">
        <f>+VLOOKUP(M1282,REFERENCIAS!$C:$D,2,0)*VLOOKUP($M$2,PONDERADORES!$A$7:$G$9,7,0)+VLOOKUP(N1282,REFERENCIAS!$C:$D,2,0)*VLOOKUP($N$2,PONDERADORES!$A$7:$G$9,7,0)+VLOOKUP(O1282,REFERENCIAS!$C:$D,2,0)*VLOOKUP($O$2,PONDERADORES!$A$7:$G$9,7,0)</f>
        <v>0.2</v>
      </c>
      <c r="Z1282" s="2">
        <f>+VLOOKUP(IF(R1282&lt;0.1,0,IF(AND(R1282&gt;=0.1,R1282&lt;0.2),0.1,IF(AND(R1282&gt;=0.2,R1282&lt;0.3),0.2,IF(R1282&gt;0.3,0.3,)))),REFERENCIAS!$C:$D,2,0)*VLOOKUP($R$2,PONDERADORES!$A$11:$G$11,7,0)</f>
        <v>15</v>
      </c>
      <c r="AA1282" s="92"/>
      <c r="AB1282" s="95" t="e">
        <f t="shared" ca="1" si="75"/>
        <v>#REF!</v>
      </c>
      <c r="AC1282" s="23" t="e">
        <f ca="1">IF(AB1282&gt;REFERENCIAS!$C$62,REFERENCIAS!$B$62,IF(AND(AB1282&gt;=REFERENCIAS!$C$63,AB1282&lt;REFERENCIAS!$D$63),REFERENCIAS!$B$63,IF(AND(AB1282&gt;REFERENCIAS!$C$64,AB1282&lt;=REFERENCIAS!$D$64),REFERENCIAS!$B$64,IF(AND(AB1282&gt;=REFERENCIAS!$C$65,AB1282&lt;REFERENCIAS!$D$65),REFERENCIAS!$B$65, "Revisar"))))</f>
        <v>#REF!</v>
      </c>
      <c r="AD1282" s="94" t="e">
        <f ca="1">VLOOKUP(AC1282,REFERENCIAS!$B$62:$G$65,4,FALSE)</f>
        <v>#REF!</v>
      </c>
    </row>
    <row r="1283" spans="1:30" ht="17.25" x14ac:dyDescent="0.25">
      <c r="A1283" s="74"/>
      <c r="B1283" s="19"/>
      <c r="C1283" s="19"/>
      <c r="D1283" s="50"/>
      <c r="E1283" s="73"/>
      <c r="F1283" s="74"/>
      <c r="G1283" s="9"/>
      <c r="H1283" s="48"/>
      <c r="I1283" s="49">
        <f t="shared" ca="1" si="73"/>
        <v>2022</v>
      </c>
      <c r="J1283" s="22">
        <f t="shared" ca="1" si="72"/>
        <v>1</v>
      </c>
      <c r="K1283" s="19"/>
      <c r="L1283" s="73"/>
      <c r="M1283" s="74"/>
      <c r="N1283" s="19"/>
      <c r="O1283" s="73"/>
      <c r="P1283" s="82">
        <v>1</v>
      </c>
      <c r="Q1283" s="24">
        <v>1</v>
      </c>
      <c r="R1283" s="81">
        <f t="shared" si="74"/>
        <v>1</v>
      </c>
      <c r="S1283" s="87"/>
      <c r="T1283" s="19"/>
      <c r="U1283" s="25"/>
      <c r="V1283" s="25"/>
      <c r="W1283" s="81"/>
      <c r="X1283" s="91" t="e">
        <f ca="1">+VLOOKUP(#REF!,REFERENCIAS!$C:$D,2,0)*VLOOKUP(#REF!,PONDERADORES!A:P,IF(AND(INFORMACION!$T1283='REFERENCIAS RIESGO'!$C$36,INFORMACION!$F1283=REFERENCIAS!$C$24),16,IF(INFORMACION!$T1283='REFERENCIAS RIESGO'!$C$36,13,IF(INFORMACION!$F1283=REFERENCIAS!$C$24,10,7))),0)+VLOOKUP(K1283,REFERENCIAS!$C:$D,2,0)*VLOOKUP($K$2,PONDERADORES!A:P,IF(AND(INFORMACION!$T1283='REFERENCIAS RIESGO'!$C$36,INFORMACION!$F1283=REFERENCIAS!$C$24),16,IF(INFORMACION!$T1283='REFERENCIAS RIESGO'!$C$36,13,IF(INFORMACION!$F1283=REFERENCIAS!$C$24,10,7))),0)+VLOOKUP(L1283,REFERENCIAS!$C:$D,2,0)*VLOOKUP($L$2,PONDERADORES!A:P,IF(AND(INFORMACION!$T1283='REFERENCIAS RIESGO'!$C$36,INFORMACION!$F1283=REFERENCIAS!$C$24),16,IF(INFORMACION!$T1283='REFERENCIAS RIESGO'!$C$36,13,IF(INFORMACION!$F1283=REFERENCIAS!$C$24,10,7))),0)+VLOOKUP(F1283,REFERENCIAS!$C:$D,2,0)*VLOOKUP($F$2,PONDERADORES!A:P,IF(AND(INFORMACION!$T1283='REFERENCIAS RIESGO'!$C$36,INFORMACION!$F1283=REFERENCIAS!$C$24),16,IF(INFORMACION!$T1283='REFERENCIAS RIESGO'!$C$36,13,IF(INFORMACION!$F1283=REFERENCIAS!$C$24,10,7))),0)+VLOOKUP(T1283,REFERENCIAS!$C:$D,2,0)*VLOOKUP($T$2,PONDERADORES!A:P,IF(AND(INFORMACION!$T1283='REFERENCIAS RIESGO'!$C$36,INFORMACION!$F1283=REFERENCIAS!$C$24),16,IF(INFORMACION!$T1283='REFERENCIAS RIESGO'!$C$36,13,IF(INFORMACION!$F1283=REFERENCIAS!$C$24,10,7))),0)+VLOOKUP(IF(J1283&lt;=0.2,0.2,IF(AND(J1283&gt;0.2,J1283&lt;=0.4),0.4,IF(AND(J1283&gt;0.4,J1283&lt;=0.6),0.6,IF(AND(J1283&gt;0.6,J1283&lt;=0.8),0.8,IF(AND(J1283&gt;0.8,J1283&lt;=1),1))))),REFERENCIAS!$C:$D,2,0)*VLOOKUP($J$2,PONDERADORES!A:P,IF(AND(INFORMACION!$T1283='REFERENCIAS RIESGO'!$C$36,INFORMACION!$F1283=REFERENCIAS!$C$24),16,IF(INFORMACION!$T1283='REFERENCIAS RIESGO'!$C$36,13,IF(INFORMACION!$F1283=REFERENCIAS!$C$24,10,7))),0)</f>
        <v>#REF!</v>
      </c>
      <c r="Y1283" s="68">
        <f>+VLOOKUP(M1283,REFERENCIAS!$C:$D,2,0)*VLOOKUP($M$2,PONDERADORES!$A$7:$G$9,7,0)+VLOOKUP(N1283,REFERENCIAS!$C:$D,2,0)*VLOOKUP($N$2,PONDERADORES!$A$7:$G$9,7,0)+VLOOKUP(O1283,REFERENCIAS!$C:$D,2,0)*VLOOKUP($O$2,PONDERADORES!$A$7:$G$9,7,0)</f>
        <v>0.2</v>
      </c>
      <c r="Z1283" s="2">
        <f>+VLOOKUP(IF(R1283&lt;0.1,0,IF(AND(R1283&gt;=0.1,R1283&lt;0.2),0.1,IF(AND(R1283&gt;=0.2,R1283&lt;0.3),0.2,IF(R1283&gt;0.3,0.3,)))),REFERENCIAS!$C:$D,2,0)*VLOOKUP($R$2,PONDERADORES!$A$11:$G$11,7,0)</f>
        <v>15</v>
      </c>
      <c r="AA1283" s="92"/>
      <c r="AB1283" s="95" t="e">
        <f t="shared" ca="1" si="75"/>
        <v>#REF!</v>
      </c>
      <c r="AC1283" s="23" t="e">
        <f ca="1">IF(AB1283&gt;REFERENCIAS!$C$62,REFERENCIAS!$B$62,IF(AND(AB1283&gt;=REFERENCIAS!$C$63,AB1283&lt;REFERENCIAS!$D$63),REFERENCIAS!$B$63,IF(AND(AB1283&gt;REFERENCIAS!$C$64,AB1283&lt;=REFERENCIAS!$D$64),REFERENCIAS!$B$64,IF(AND(AB1283&gt;=REFERENCIAS!$C$65,AB1283&lt;REFERENCIAS!$D$65),REFERENCIAS!$B$65, "Revisar"))))</f>
        <v>#REF!</v>
      </c>
      <c r="AD1283" s="94" t="e">
        <f ca="1">VLOOKUP(AC1283,REFERENCIAS!$B$62:$G$65,4,FALSE)</f>
        <v>#REF!</v>
      </c>
    </row>
    <row r="1284" spans="1:30" ht="17.25" x14ac:dyDescent="0.25">
      <c r="A1284" s="74"/>
      <c r="B1284" s="19"/>
      <c r="C1284" s="19"/>
      <c r="D1284" s="50"/>
      <c r="E1284" s="73"/>
      <c r="F1284" s="74"/>
      <c r="G1284" s="9"/>
      <c r="H1284" s="48"/>
      <c r="I1284" s="49">
        <f t="shared" ca="1" si="73"/>
        <v>2022</v>
      </c>
      <c r="J1284" s="22">
        <f t="shared" ref="J1284:J1347" ca="1" si="76">IF(I1284&gt;G1284,1,I1284/G1284)</f>
        <v>1</v>
      </c>
      <c r="K1284" s="19"/>
      <c r="L1284" s="73"/>
      <c r="M1284" s="74"/>
      <c r="N1284" s="19"/>
      <c r="O1284" s="73"/>
      <c r="P1284" s="82">
        <v>1</v>
      </c>
      <c r="Q1284" s="24">
        <v>1</v>
      </c>
      <c r="R1284" s="81">
        <f t="shared" si="74"/>
        <v>1</v>
      </c>
      <c r="S1284" s="87"/>
      <c r="T1284" s="19"/>
      <c r="U1284" s="25"/>
      <c r="V1284" s="25"/>
      <c r="W1284" s="81"/>
      <c r="X1284" s="91" t="e">
        <f ca="1">+VLOOKUP(#REF!,REFERENCIAS!$C:$D,2,0)*VLOOKUP(#REF!,PONDERADORES!A:P,IF(AND(INFORMACION!$T1284='REFERENCIAS RIESGO'!$C$36,INFORMACION!$F1284=REFERENCIAS!$C$24),16,IF(INFORMACION!$T1284='REFERENCIAS RIESGO'!$C$36,13,IF(INFORMACION!$F1284=REFERENCIAS!$C$24,10,7))),0)+VLOOKUP(K1284,REFERENCIAS!$C:$D,2,0)*VLOOKUP($K$2,PONDERADORES!A:P,IF(AND(INFORMACION!$T1284='REFERENCIAS RIESGO'!$C$36,INFORMACION!$F1284=REFERENCIAS!$C$24),16,IF(INFORMACION!$T1284='REFERENCIAS RIESGO'!$C$36,13,IF(INFORMACION!$F1284=REFERENCIAS!$C$24,10,7))),0)+VLOOKUP(L1284,REFERENCIAS!$C:$D,2,0)*VLOOKUP($L$2,PONDERADORES!A:P,IF(AND(INFORMACION!$T1284='REFERENCIAS RIESGO'!$C$36,INFORMACION!$F1284=REFERENCIAS!$C$24),16,IF(INFORMACION!$T1284='REFERENCIAS RIESGO'!$C$36,13,IF(INFORMACION!$F1284=REFERENCIAS!$C$24,10,7))),0)+VLOOKUP(F1284,REFERENCIAS!$C:$D,2,0)*VLOOKUP($F$2,PONDERADORES!A:P,IF(AND(INFORMACION!$T1284='REFERENCIAS RIESGO'!$C$36,INFORMACION!$F1284=REFERENCIAS!$C$24),16,IF(INFORMACION!$T1284='REFERENCIAS RIESGO'!$C$36,13,IF(INFORMACION!$F1284=REFERENCIAS!$C$24,10,7))),0)+VLOOKUP(T1284,REFERENCIAS!$C:$D,2,0)*VLOOKUP($T$2,PONDERADORES!A:P,IF(AND(INFORMACION!$T1284='REFERENCIAS RIESGO'!$C$36,INFORMACION!$F1284=REFERENCIAS!$C$24),16,IF(INFORMACION!$T1284='REFERENCIAS RIESGO'!$C$36,13,IF(INFORMACION!$F1284=REFERENCIAS!$C$24,10,7))),0)+VLOOKUP(IF(J1284&lt;=0.2,0.2,IF(AND(J1284&gt;0.2,J1284&lt;=0.4),0.4,IF(AND(J1284&gt;0.4,J1284&lt;=0.6),0.6,IF(AND(J1284&gt;0.6,J1284&lt;=0.8),0.8,IF(AND(J1284&gt;0.8,J1284&lt;=1),1))))),REFERENCIAS!$C:$D,2,0)*VLOOKUP($J$2,PONDERADORES!A:P,IF(AND(INFORMACION!$T1284='REFERENCIAS RIESGO'!$C$36,INFORMACION!$F1284=REFERENCIAS!$C$24),16,IF(INFORMACION!$T1284='REFERENCIAS RIESGO'!$C$36,13,IF(INFORMACION!$F1284=REFERENCIAS!$C$24,10,7))),0)</f>
        <v>#REF!</v>
      </c>
      <c r="Y1284" s="68">
        <f>+VLOOKUP(M1284,REFERENCIAS!$C:$D,2,0)*VLOOKUP($M$2,PONDERADORES!$A$7:$G$9,7,0)+VLOOKUP(N1284,REFERENCIAS!$C:$D,2,0)*VLOOKUP($N$2,PONDERADORES!$A$7:$G$9,7,0)+VLOOKUP(O1284,REFERENCIAS!$C:$D,2,0)*VLOOKUP($O$2,PONDERADORES!$A$7:$G$9,7,0)</f>
        <v>0.2</v>
      </c>
      <c r="Z1284" s="2">
        <f>+VLOOKUP(IF(R1284&lt;0.1,0,IF(AND(R1284&gt;=0.1,R1284&lt;0.2),0.1,IF(AND(R1284&gt;=0.2,R1284&lt;0.3),0.2,IF(R1284&gt;0.3,0.3,)))),REFERENCIAS!$C:$D,2,0)*VLOOKUP($R$2,PONDERADORES!$A$11:$G$11,7,0)</f>
        <v>15</v>
      </c>
      <c r="AA1284" s="92"/>
      <c r="AB1284" s="95" t="e">
        <f t="shared" ca="1" si="75"/>
        <v>#REF!</v>
      </c>
      <c r="AC1284" s="23" t="e">
        <f ca="1">IF(AB1284&gt;REFERENCIAS!$C$62,REFERENCIAS!$B$62,IF(AND(AB1284&gt;=REFERENCIAS!$C$63,AB1284&lt;REFERENCIAS!$D$63),REFERENCIAS!$B$63,IF(AND(AB1284&gt;REFERENCIAS!$C$64,AB1284&lt;=REFERENCIAS!$D$64),REFERENCIAS!$B$64,IF(AND(AB1284&gt;=REFERENCIAS!$C$65,AB1284&lt;REFERENCIAS!$D$65),REFERENCIAS!$B$65, "Revisar"))))</f>
        <v>#REF!</v>
      </c>
      <c r="AD1284" s="94" t="e">
        <f ca="1">VLOOKUP(AC1284,REFERENCIAS!$B$62:$G$65,4,FALSE)</f>
        <v>#REF!</v>
      </c>
    </row>
    <row r="1285" spans="1:30" ht="17.25" x14ac:dyDescent="0.25">
      <c r="A1285" s="74"/>
      <c r="B1285" s="19"/>
      <c r="C1285" s="19"/>
      <c r="D1285" s="50"/>
      <c r="E1285" s="73"/>
      <c r="F1285" s="74"/>
      <c r="G1285" s="9"/>
      <c r="H1285" s="48"/>
      <c r="I1285" s="49">
        <f t="shared" ref="I1285:I1348" ca="1" si="77">(YEAR(NOW())-H1285)</f>
        <v>2022</v>
      </c>
      <c r="J1285" s="22">
        <f t="shared" ca="1" si="76"/>
        <v>1</v>
      </c>
      <c r="K1285" s="19"/>
      <c r="L1285" s="73"/>
      <c r="M1285" s="74"/>
      <c r="N1285" s="19"/>
      <c r="O1285" s="73"/>
      <c r="P1285" s="82">
        <v>1</v>
      </c>
      <c r="Q1285" s="24">
        <v>1</v>
      </c>
      <c r="R1285" s="81">
        <f t="shared" si="74"/>
        <v>1</v>
      </c>
      <c r="S1285" s="87"/>
      <c r="T1285" s="19"/>
      <c r="U1285" s="25"/>
      <c r="V1285" s="25"/>
      <c r="W1285" s="81"/>
      <c r="X1285" s="91" t="e">
        <f ca="1">+VLOOKUP(#REF!,REFERENCIAS!$C:$D,2,0)*VLOOKUP(#REF!,PONDERADORES!A:P,IF(AND(INFORMACION!$T1285='REFERENCIAS RIESGO'!$C$36,INFORMACION!$F1285=REFERENCIAS!$C$24),16,IF(INFORMACION!$T1285='REFERENCIAS RIESGO'!$C$36,13,IF(INFORMACION!$F1285=REFERENCIAS!$C$24,10,7))),0)+VLOOKUP(K1285,REFERENCIAS!$C:$D,2,0)*VLOOKUP($K$2,PONDERADORES!A:P,IF(AND(INFORMACION!$T1285='REFERENCIAS RIESGO'!$C$36,INFORMACION!$F1285=REFERENCIAS!$C$24),16,IF(INFORMACION!$T1285='REFERENCIAS RIESGO'!$C$36,13,IF(INFORMACION!$F1285=REFERENCIAS!$C$24,10,7))),0)+VLOOKUP(L1285,REFERENCIAS!$C:$D,2,0)*VLOOKUP($L$2,PONDERADORES!A:P,IF(AND(INFORMACION!$T1285='REFERENCIAS RIESGO'!$C$36,INFORMACION!$F1285=REFERENCIAS!$C$24),16,IF(INFORMACION!$T1285='REFERENCIAS RIESGO'!$C$36,13,IF(INFORMACION!$F1285=REFERENCIAS!$C$24,10,7))),0)+VLOOKUP(F1285,REFERENCIAS!$C:$D,2,0)*VLOOKUP($F$2,PONDERADORES!A:P,IF(AND(INFORMACION!$T1285='REFERENCIAS RIESGO'!$C$36,INFORMACION!$F1285=REFERENCIAS!$C$24),16,IF(INFORMACION!$T1285='REFERENCIAS RIESGO'!$C$36,13,IF(INFORMACION!$F1285=REFERENCIAS!$C$24,10,7))),0)+VLOOKUP(T1285,REFERENCIAS!$C:$D,2,0)*VLOOKUP($T$2,PONDERADORES!A:P,IF(AND(INFORMACION!$T1285='REFERENCIAS RIESGO'!$C$36,INFORMACION!$F1285=REFERENCIAS!$C$24),16,IF(INFORMACION!$T1285='REFERENCIAS RIESGO'!$C$36,13,IF(INFORMACION!$F1285=REFERENCIAS!$C$24,10,7))),0)+VLOOKUP(IF(J1285&lt;=0.2,0.2,IF(AND(J1285&gt;0.2,J1285&lt;=0.4),0.4,IF(AND(J1285&gt;0.4,J1285&lt;=0.6),0.6,IF(AND(J1285&gt;0.6,J1285&lt;=0.8),0.8,IF(AND(J1285&gt;0.8,J1285&lt;=1),1))))),REFERENCIAS!$C:$D,2,0)*VLOOKUP($J$2,PONDERADORES!A:P,IF(AND(INFORMACION!$T1285='REFERENCIAS RIESGO'!$C$36,INFORMACION!$F1285=REFERENCIAS!$C$24),16,IF(INFORMACION!$T1285='REFERENCIAS RIESGO'!$C$36,13,IF(INFORMACION!$F1285=REFERENCIAS!$C$24,10,7))),0)</f>
        <v>#REF!</v>
      </c>
      <c r="Y1285" s="68">
        <f>+VLOOKUP(M1285,REFERENCIAS!$C:$D,2,0)*VLOOKUP($M$2,PONDERADORES!$A$7:$G$9,7,0)+VLOOKUP(N1285,REFERENCIAS!$C:$D,2,0)*VLOOKUP($N$2,PONDERADORES!$A$7:$G$9,7,0)+VLOOKUP(O1285,REFERENCIAS!$C:$D,2,0)*VLOOKUP($O$2,PONDERADORES!$A$7:$G$9,7,0)</f>
        <v>0.2</v>
      </c>
      <c r="Z1285" s="2">
        <f>+VLOOKUP(IF(R1285&lt;0.1,0,IF(AND(R1285&gt;=0.1,R1285&lt;0.2),0.1,IF(AND(R1285&gt;=0.2,R1285&lt;0.3),0.2,IF(R1285&gt;0.3,0.3,)))),REFERENCIAS!$C:$D,2,0)*VLOOKUP($R$2,PONDERADORES!$A$11:$G$11,7,0)</f>
        <v>15</v>
      </c>
      <c r="AA1285" s="92"/>
      <c r="AB1285" s="95" t="e">
        <f t="shared" ca="1" si="75"/>
        <v>#REF!</v>
      </c>
      <c r="AC1285" s="23" t="e">
        <f ca="1">IF(AB1285&gt;REFERENCIAS!$C$62,REFERENCIAS!$B$62,IF(AND(AB1285&gt;=REFERENCIAS!$C$63,AB1285&lt;REFERENCIAS!$D$63),REFERENCIAS!$B$63,IF(AND(AB1285&gt;REFERENCIAS!$C$64,AB1285&lt;=REFERENCIAS!$D$64),REFERENCIAS!$B$64,IF(AND(AB1285&gt;=REFERENCIAS!$C$65,AB1285&lt;REFERENCIAS!$D$65),REFERENCIAS!$B$65, "Revisar"))))</f>
        <v>#REF!</v>
      </c>
      <c r="AD1285" s="94" t="e">
        <f ca="1">VLOOKUP(AC1285,REFERENCIAS!$B$62:$G$65,4,FALSE)</f>
        <v>#REF!</v>
      </c>
    </row>
    <row r="1286" spans="1:30" ht="17.25" x14ac:dyDescent="0.25">
      <c r="A1286" s="74"/>
      <c r="B1286" s="19"/>
      <c r="C1286" s="19"/>
      <c r="D1286" s="50"/>
      <c r="E1286" s="73"/>
      <c r="F1286" s="74"/>
      <c r="G1286" s="9"/>
      <c r="H1286" s="48"/>
      <c r="I1286" s="49">
        <f t="shared" ca="1" si="77"/>
        <v>2022</v>
      </c>
      <c r="J1286" s="22">
        <f t="shared" ca="1" si="76"/>
        <v>1</v>
      </c>
      <c r="K1286" s="19"/>
      <c r="L1286" s="73"/>
      <c r="M1286" s="74"/>
      <c r="N1286" s="19"/>
      <c r="O1286" s="73"/>
      <c r="P1286" s="82">
        <v>1</v>
      </c>
      <c r="Q1286" s="24">
        <v>1</v>
      </c>
      <c r="R1286" s="81">
        <f t="shared" ref="R1286:R1349" si="78">+Q1286/P1286</f>
        <v>1</v>
      </c>
      <c r="S1286" s="87"/>
      <c r="T1286" s="19"/>
      <c r="U1286" s="25"/>
      <c r="V1286" s="25"/>
      <c r="W1286" s="81"/>
      <c r="X1286" s="91" t="e">
        <f ca="1">+VLOOKUP(#REF!,REFERENCIAS!$C:$D,2,0)*VLOOKUP(#REF!,PONDERADORES!A:P,IF(AND(INFORMACION!$T1286='REFERENCIAS RIESGO'!$C$36,INFORMACION!$F1286=REFERENCIAS!$C$24),16,IF(INFORMACION!$T1286='REFERENCIAS RIESGO'!$C$36,13,IF(INFORMACION!$F1286=REFERENCIAS!$C$24,10,7))),0)+VLOOKUP(K1286,REFERENCIAS!$C:$D,2,0)*VLOOKUP($K$2,PONDERADORES!A:P,IF(AND(INFORMACION!$T1286='REFERENCIAS RIESGO'!$C$36,INFORMACION!$F1286=REFERENCIAS!$C$24),16,IF(INFORMACION!$T1286='REFERENCIAS RIESGO'!$C$36,13,IF(INFORMACION!$F1286=REFERENCIAS!$C$24,10,7))),0)+VLOOKUP(L1286,REFERENCIAS!$C:$D,2,0)*VLOOKUP($L$2,PONDERADORES!A:P,IF(AND(INFORMACION!$T1286='REFERENCIAS RIESGO'!$C$36,INFORMACION!$F1286=REFERENCIAS!$C$24),16,IF(INFORMACION!$T1286='REFERENCIAS RIESGO'!$C$36,13,IF(INFORMACION!$F1286=REFERENCIAS!$C$24,10,7))),0)+VLOOKUP(F1286,REFERENCIAS!$C:$D,2,0)*VLOOKUP($F$2,PONDERADORES!A:P,IF(AND(INFORMACION!$T1286='REFERENCIAS RIESGO'!$C$36,INFORMACION!$F1286=REFERENCIAS!$C$24),16,IF(INFORMACION!$T1286='REFERENCIAS RIESGO'!$C$36,13,IF(INFORMACION!$F1286=REFERENCIAS!$C$24,10,7))),0)+VLOOKUP(T1286,REFERENCIAS!$C:$D,2,0)*VLOOKUP($T$2,PONDERADORES!A:P,IF(AND(INFORMACION!$T1286='REFERENCIAS RIESGO'!$C$36,INFORMACION!$F1286=REFERENCIAS!$C$24),16,IF(INFORMACION!$T1286='REFERENCIAS RIESGO'!$C$36,13,IF(INFORMACION!$F1286=REFERENCIAS!$C$24,10,7))),0)+VLOOKUP(IF(J1286&lt;=0.2,0.2,IF(AND(J1286&gt;0.2,J1286&lt;=0.4),0.4,IF(AND(J1286&gt;0.4,J1286&lt;=0.6),0.6,IF(AND(J1286&gt;0.6,J1286&lt;=0.8),0.8,IF(AND(J1286&gt;0.8,J1286&lt;=1),1))))),REFERENCIAS!$C:$D,2,0)*VLOOKUP($J$2,PONDERADORES!A:P,IF(AND(INFORMACION!$T1286='REFERENCIAS RIESGO'!$C$36,INFORMACION!$F1286=REFERENCIAS!$C$24),16,IF(INFORMACION!$T1286='REFERENCIAS RIESGO'!$C$36,13,IF(INFORMACION!$F1286=REFERENCIAS!$C$24,10,7))),0)</f>
        <v>#REF!</v>
      </c>
      <c r="Y1286" s="68">
        <f>+VLOOKUP(M1286,REFERENCIAS!$C:$D,2,0)*VLOOKUP($M$2,PONDERADORES!$A$7:$G$9,7,0)+VLOOKUP(N1286,REFERENCIAS!$C:$D,2,0)*VLOOKUP($N$2,PONDERADORES!$A$7:$G$9,7,0)+VLOOKUP(O1286,REFERENCIAS!$C:$D,2,0)*VLOOKUP($O$2,PONDERADORES!$A$7:$G$9,7,0)</f>
        <v>0.2</v>
      </c>
      <c r="Z1286" s="2">
        <f>+VLOOKUP(IF(R1286&lt;0.1,0,IF(AND(R1286&gt;=0.1,R1286&lt;0.2),0.1,IF(AND(R1286&gt;=0.2,R1286&lt;0.3),0.2,IF(R1286&gt;0.3,0.3,)))),REFERENCIAS!$C:$D,2,0)*VLOOKUP($R$2,PONDERADORES!$A$11:$G$11,7,0)</f>
        <v>15</v>
      </c>
      <c r="AA1286" s="92"/>
      <c r="AB1286" s="95" t="e">
        <f t="shared" ref="AB1286:AB1349" ca="1" si="79">+X1286+Y1286+Z1286</f>
        <v>#REF!</v>
      </c>
      <c r="AC1286" s="23" t="e">
        <f ca="1">IF(AB1286&gt;REFERENCIAS!$C$62,REFERENCIAS!$B$62,IF(AND(AB1286&gt;=REFERENCIAS!$C$63,AB1286&lt;REFERENCIAS!$D$63),REFERENCIAS!$B$63,IF(AND(AB1286&gt;REFERENCIAS!$C$64,AB1286&lt;=REFERENCIAS!$D$64),REFERENCIAS!$B$64,IF(AND(AB1286&gt;=REFERENCIAS!$C$65,AB1286&lt;REFERENCIAS!$D$65),REFERENCIAS!$B$65, "Revisar"))))</f>
        <v>#REF!</v>
      </c>
      <c r="AD1286" s="94" t="e">
        <f ca="1">VLOOKUP(AC1286,REFERENCIAS!$B$62:$G$65,4,FALSE)</f>
        <v>#REF!</v>
      </c>
    </row>
    <row r="1287" spans="1:30" ht="17.25" x14ac:dyDescent="0.25">
      <c r="A1287" s="74"/>
      <c r="B1287" s="19"/>
      <c r="C1287" s="19"/>
      <c r="D1287" s="50"/>
      <c r="E1287" s="73"/>
      <c r="F1287" s="74"/>
      <c r="G1287" s="9"/>
      <c r="H1287" s="48"/>
      <c r="I1287" s="49">
        <f t="shared" ca="1" si="77"/>
        <v>2022</v>
      </c>
      <c r="J1287" s="22">
        <f t="shared" ca="1" si="76"/>
        <v>1</v>
      </c>
      <c r="K1287" s="19"/>
      <c r="L1287" s="73"/>
      <c r="M1287" s="74"/>
      <c r="N1287" s="19"/>
      <c r="O1287" s="73"/>
      <c r="P1287" s="82">
        <v>1</v>
      </c>
      <c r="Q1287" s="24">
        <v>1</v>
      </c>
      <c r="R1287" s="81">
        <f t="shared" si="78"/>
        <v>1</v>
      </c>
      <c r="S1287" s="87"/>
      <c r="T1287" s="19"/>
      <c r="U1287" s="25"/>
      <c r="V1287" s="25"/>
      <c r="W1287" s="81"/>
      <c r="X1287" s="91" t="e">
        <f ca="1">+VLOOKUP(#REF!,REFERENCIAS!$C:$D,2,0)*VLOOKUP(#REF!,PONDERADORES!A:P,IF(AND(INFORMACION!$T1287='REFERENCIAS RIESGO'!$C$36,INFORMACION!$F1287=REFERENCIAS!$C$24),16,IF(INFORMACION!$T1287='REFERENCIAS RIESGO'!$C$36,13,IF(INFORMACION!$F1287=REFERENCIAS!$C$24,10,7))),0)+VLOOKUP(K1287,REFERENCIAS!$C:$D,2,0)*VLOOKUP($K$2,PONDERADORES!A:P,IF(AND(INFORMACION!$T1287='REFERENCIAS RIESGO'!$C$36,INFORMACION!$F1287=REFERENCIAS!$C$24),16,IF(INFORMACION!$T1287='REFERENCIAS RIESGO'!$C$36,13,IF(INFORMACION!$F1287=REFERENCIAS!$C$24,10,7))),0)+VLOOKUP(L1287,REFERENCIAS!$C:$D,2,0)*VLOOKUP($L$2,PONDERADORES!A:P,IF(AND(INFORMACION!$T1287='REFERENCIAS RIESGO'!$C$36,INFORMACION!$F1287=REFERENCIAS!$C$24),16,IF(INFORMACION!$T1287='REFERENCIAS RIESGO'!$C$36,13,IF(INFORMACION!$F1287=REFERENCIAS!$C$24,10,7))),0)+VLOOKUP(F1287,REFERENCIAS!$C:$D,2,0)*VLOOKUP($F$2,PONDERADORES!A:P,IF(AND(INFORMACION!$T1287='REFERENCIAS RIESGO'!$C$36,INFORMACION!$F1287=REFERENCIAS!$C$24),16,IF(INFORMACION!$T1287='REFERENCIAS RIESGO'!$C$36,13,IF(INFORMACION!$F1287=REFERENCIAS!$C$24,10,7))),0)+VLOOKUP(T1287,REFERENCIAS!$C:$D,2,0)*VLOOKUP($T$2,PONDERADORES!A:P,IF(AND(INFORMACION!$T1287='REFERENCIAS RIESGO'!$C$36,INFORMACION!$F1287=REFERENCIAS!$C$24),16,IF(INFORMACION!$T1287='REFERENCIAS RIESGO'!$C$36,13,IF(INFORMACION!$F1287=REFERENCIAS!$C$24,10,7))),0)+VLOOKUP(IF(J1287&lt;=0.2,0.2,IF(AND(J1287&gt;0.2,J1287&lt;=0.4),0.4,IF(AND(J1287&gt;0.4,J1287&lt;=0.6),0.6,IF(AND(J1287&gt;0.6,J1287&lt;=0.8),0.8,IF(AND(J1287&gt;0.8,J1287&lt;=1),1))))),REFERENCIAS!$C:$D,2,0)*VLOOKUP($J$2,PONDERADORES!A:P,IF(AND(INFORMACION!$T1287='REFERENCIAS RIESGO'!$C$36,INFORMACION!$F1287=REFERENCIAS!$C$24),16,IF(INFORMACION!$T1287='REFERENCIAS RIESGO'!$C$36,13,IF(INFORMACION!$F1287=REFERENCIAS!$C$24,10,7))),0)</f>
        <v>#REF!</v>
      </c>
      <c r="Y1287" s="68">
        <f>+VLOOKUP(M1287,REFERENCIAS!$C:$D,2,0)*VLOOKUP($M$2,PONDERADORES!$A$7:$G$9,7,0)+VLOOKUP(N1287,REFERENCIAS!$C:$D,2,0)*VLOOKUP($N$2,PONDERADORES!$A$7:$G$9,7,0)+VLOOKUP(O1287,REFERENCIAS!$C:$D,2,0)*VLOOKUP($O$2,PONDERADORES!$A$7:$G$9,7,0)</f>
        <v>0.2</v>
      </c>
      <c r="Z1287" s="2">
        <f>+VLOOKUP(IF(R1287&lt;0.1,0,IF(AND(R1287&gt;=0.1,R1287&lt;0.2),0.1,IF(AND(R1287&gt;=0.2,R1287&lt;0.3),0.2,IF(R1287&gt;0.3,0.3,)))),REFERENCIAS!$C:$D,2,0)*VLOOKUP($R$2,PONDERADORES!$A$11:$G$11,7,0)</f>
        <v>15</v>
      </c>
      <c r="AA1287" s="92"/>
      <c r="AB1287" s="95" t="e">
        <f t="shared" ca="1" si="79"/>
        <v>#REF!</v>
      </c>
      <c r="AC1287" s="23" t="e">
        <f ca="1">IF(AB1287&gt;REFERENCIAS!$C$62,REFERENCIAS!$B$62,IF(AND(AB1287&gt;=REFERENCIAS!$C$63,AB1287&lt;REFERENCIAS!$D$63),REFERENCIAS!$B$63,IF(AND(AB1287&gt;REFERENCIAS!$C$64,AB1287&lt;=REFERENCIAS!$D$64),REFERENCIAS!$B$64,IF(AND(AB1287&gt;=REFERENCIAS!$C$65,AB1287&lt;REFERENCIAS!$D$65),REFERENCIAS!$B$65, "Revisar"))))</f>
        <v>#REF!</v>
      </c>
      <c r="AD1287" s="94" t="e">
        <f ca="1">VLOOKUP(AC1287,REFERENCIAS!$B$62:$G$65,4,FALSE)</f>
        <v>#REF!</v>
      </c>
    </row>
    <row r="1288" spans="1:30" ht="17.25" x14ac:dyDescent="0.25">
      <c r="A1288" s="74"/>
      <c r="B1288" s="19"/>
      <c r="C1288" s="19"/>
      <c r="D1288" s="50"/>
      <c r="E1288" s="73"/>
      <c r="F1288" s="74"/>
      <c r="G1288" s="9"/>
      <c r="H1288" s="48"/>
      <c r="I1288" s="49">
        <f t="shared" ca="1" si="77"/>
        <v>2022</v>
      </c>
      <c r="J1288" s="22">
        <f t="shared" ca="1" si="76"/>
        <v>1</v>
      </c>
      <c r="K1288" s="19"/>
      <c r="L1288" s="73"/>
      <c r="M1288" s="74"/>
      <c r="N1288" s="19"/>
      <c r="O1288" s="73"/>
      <c r="P1288" s="82">
        <v>1</v>
      </c>
      <c r="Q1288" s="24">
        <v>1</v>
      </c>
      <c r="R1288" s="81">
        <f t="shared" si="78"/>
        <v>1</v>
      </c>
      <c r="S1288" s="87"/>
      <c r="T1288" s="19"/>
      <c r="U1288" s="25"/>
      <c r="V1288" s="25"/>
      <c r="W1288" s="81"/>
      <c r="X1288" s="91" t="e">
        <f ca="1">+VLOOKUP(#REF!,REFERENCIAS!$C:$D,2,0)*VLOOKUP(#REF!,PONDERADORES!A:P,IF(AND(INFORMACION!$T1288='REFERENCIAS RIESGO'!$C$36,INFORMACION!$F1288=REFERENCIAS!$C$24),16,IF(INFORMACION!$T1288='REFERENCIAS RIESGO'!$C$36,13,IF(INFORMACION!$F1288=REFERENCIAS!$C$24,10,7))),0)+VLOOKUP(K1288,REFERENCIAS!$C:$D,2,0)*VLOOKUP($K$2,PONDERADORES!A:P,IF(AND(INFORMACION!$T1288='REFERENCIAS RIESGO'!$C$36,INFORMACION!$F1288=REFERENCIAS!$C$24),16,IF(INFORMACION!$T1288='REFERENCIAS RIESGO'!$C$36,13,IF(INFORMACION!$F1288=REFERENCIAS!$C$24,10,7))),0)+VLOOKUP(L1288,REFERENCIAS!$C:$D,2,0)*VLOOKUP($L$2,PONDERADORES!A:P,IF(AND(INFORMACION!$T1288='REFERENCIAS RIESGO'!$C$36,INFORMACION!$F1288=REFERENCIAS!$C$24),16,IF(INFORMACION!$T1288='REFERENCIAS RIESGO'!$C$36,13,IF(INFORMACION!$F1288=REFERENCIAS!$C$24,10,7))),0)+VLOOKUP(F1288,REFERENCIAS!$C:$D,2,0)*VLOOKUP($F$2,PONDERADORES!A:P,IF(AND(INFORMACION!$T1288='REFERENCIAS RIESGO'!$C$36,INFORMACION!$F1288=REFERENCIAS!$C$24),16,IF(INFORMACION!$T1288='REFERENCIAS RIESGO'!$C$36,13,IF(INFORMACION!$F1288=REFERENCIAS!$C$24,10,7))),0)+VLOOKUP(T1288,REFERENCIAS!$C:$D,2,0)*VLOOKUP($T$2,PONDERADORES!A:P,IF(AND(INFORMACION!$T1288='REFERENCIAS RIESGO'!$C$36,INFORMACION!$F1288=REFERENCIAS!$C$24),16,IF(INFORMACION!$T1288='REFERENCIAS RIESGO'!$C$36,13,IF(INFORMACION!$F1288=REFERENCIAS!$C$24,10,7))),0)+VLOOKUP(IF(J1288&lt;=0.2,0.2,IF(AND(J1288&gt;0.2,J1288&lt;=0.4),0.4,IF(AND(J1288&gt;0.4,J1288&lt;=0.6),0.6,IF(AND(J1288&gt;0.6,J1288&lt;=0.8),0.8,IF(AND(J1288&gt;0.8,J1288&lt;=1),1))))),REFERENCIAS!$C:$D,2,0)*VLOOKUP($J$2,PONDERADORES!A:P,IF(AND(INFORMACION!$T1288='REFERENCIAS RIESGO'!$C$36,INFORMACION!$F1288=REFERENCIAS!$C$24),16,IF(INFORMACION!$T1288='REFERENCIAS RIESGO'!$C$36,13,IF(INFORMACION!$F1288=REFERENCIAS!$C$24,10,7))),0)</f>
        <v>#REF!</v>
      </c>
      <c r="Y1288" s="68">
        <f>+VLOOKUP(M1288,REFERENCIAS!$C:$D,2,0)*VLOOKUP($M$2,PONDERADORES!$A$7:$G$9,7,0)+VLOOKUP(N1288,REFERENCIAS!$C:$D,2,0)*VLOOKUP($N$2,PONDERADORES!$A$7:$G$9,7,0)+VLOOKUP(O1288,REFERENCIAS!$C:$D,2,0)*VLOOKUP($O$2,PONDERADORES!$A$7:$G$9,7,0)</f>
        <v>0.2</v>
      </c>
      <c r="Z1288" s="2">
        <f>+VLOOKUP(IF(R1288&lt;0.1,0,IF(AND(R1288&gt;=0.1,R1288&lt;0.2),0.1,IF(AND(R1288&gt;=0.2,R1288&lt;0.3),0.2,IF(R1288&gt;0.3,0.3,)))),REFERENCIAS!$C:$D,2,0)*VLOOKUP($R$2,PONDERADORES!$A$11:$G$11,7,0)</f>
        <v>15</v>
      </c>
      <c r="AA1288" s="92"/>
      <c r="AB1288" s="95" t="e">
        <f t="shared" ca="1" si="79"/>
        <v>#REF!</v>
      </c>
      <c r="AC1288" s="23" t="e">
        <f ca="1">IF(AB1288&gt;REFERENCIAS!$C$62,REFERENCIAS!$B$62,IF(AND(AB1288&gt;=REFERENCIAS!$C$63,AB1288&lt;REFERENCIAS!$D$63),REFERENCIAS!$B$63,IF(AND(AB1288&gt;REFERENCIAS!$C$64,AB1288&lt;=REFERENCIAS!$D$64),REFERENCIAS!$B$64,IF(AND(AB1288&gt;=REFERENCIAS!$C$65,AB1288&lt;REFERENCIAS!$D$65),REFERENCIAS!$B$65, "Revisar"))))</f>
        <v>#REF!</v>
      </c>
      <c r="AD1288" s="94" t="e">
        <f ca="1">VLOOKUP(AC1288,REFERENCIAS!$B$62:$G$65,4,FALSE)</f>
        <v>#REF!</v>
      </c>
    </row>
    <row r="1289" spans="1:30" ht="17.25" x14ac:dyDescent="0.25">
      <c r="A1289" s="74"/>
      <c r="B1289" s="19"/>
      <c r="C1289" s="19"/>
      <c r="D1289" s="50"/>
      <c r="E1289" s="73"/>
      <c r="F1289" s="74"/>
      <c r="G1289" s="9"/>
      <c r="H1289" s="48"/>
      <c r="I1289" s="49">
        <f t="shared" ca="1" si="77"/>
        <v>2022</v>
      </c>
      <c r="J1289" s="22">
        <f t="shared" ca="1" si="76"/>
        <v>1</v>
      </c>
      <c r="K1289" s="19"/>
      <c r="L1289" s="73"/>
      <c r="M1289" s="74"/>
      <c r="N1289" s="19"/>
      <c r="O1289" s="73"/>
      <c r="P1289" s="82">
        <v>1</v>
      </c>
      <c r="Q1289" s="24">
        <v>1</v>
      </c>
      <c r="R1289" s="81">
        <f t="shared" si="78"/>
        <v>1</v>
      </c>
      <c r="S1289" s="87"/>
      <c r="T1289" s="19"/>
      <c r="U1289" s="25"/>
      <c r="V1289" s="25"/>
      <c r="W1289" s="81"/>
      <c r="X1289" s="91" t="e">
        <f ca="1">+VLOOKUP(#REF!,REFERENCIAS!$C:$D,2,0)*VLOOKUP(#REF!,PONDERADORES!A:P,IF(AND(INFORMACION!$T1289='REFERENCIAS RIESGO'!$C$36,INFORMACION!$F1289=REFERENCIAS!$C$24),16,IF(INFORMACION!$T1289='REFERENCIAS RIESGO'!$C$36,13,IF(INFORMACION!$F1289=REFERENCIAS!$C$24,10,7))),0)+VLOOKUP(K1289,REFERENCIAS!$C:$D,2,0)*VLOOKUP($K$2,PONDERADORES!A:P,IF(AND(INFORMACION!$T1289='REFERENCIAS RIESGO'!$C$36,INFORMACION!$F1289=REFERENCIAS!$C$24),16,IF(INFORMACION!$T1289='REFERENCIAS RIESGO'!$C$36,13,IF(INFORMACION!$F1289=REFERENCIAS!$C$24,10,7))),0)+VLOOKUP(L1289,REFERENCIAS!$C:$D,2,0)*VLOOKUP($L$2,PONDERADORES!A:P,IF(AND(INFORMACION!$T1289='REFERENCIAS RIESGO'!$C$36,INFORMACION!$F1289=REFERENCIAS!$C$24),16,IF(INFORMACION!$T1289='REFERENCIAS RIESGO'!$C$36,13,IF(INFORMACION!$F1289=REFERENCIAS!$C$24,10,7))),0)+VLOOKUP(F1289,REFERENCIAS!$C:$D,2,0)*VLOOKUP($F$2,PONDERADORES!A:P,IF(AND(INFORMACION!$T1289='REFERENCIAS RIESGO'!$C$36,INFORMACION!$F1289=REFERENCIAS!$C$24),16,IF(INFORMACION!$T1289='REFERENCIAS RIESGO'!$C$36,13,IF(INFORMACION!$F1289=REFERENCIAS!$C$24,10,7))),0)+VLOOKUP(T1289,REFERENCIAS!$C:$D,2,0)*VLOOKUP($T$2,PONDERADORES!A:P,IF(AND(INFORMACION!$T1289='REFERENCIAS RIESGO'!$C$36,INFORMACION!$F1289=REFERENCIAS!$C$24),16,IF(INFORMACION!$T1289='REFERENCIAS RIESGO'!$C$36,13,IF(INFORMACION!$F1289=REFERENCIAS!$C$24,10,7))),0)+VLOOKUP(IF(J1289&lt;=0.2,0.2,IF(AND(J1289&gt;0.2,J1289&lt;=0.4),0.4,IF(AND(J1289&gt;0.4,J1289&lt;=0.6),0.6,IF(AND(J1289&gt;0.6,J1289&lt;=0.8),0.8,IF(AND(J1289&gt;0.8,J1289&lt;=1),1))))),REFERENCIAS!$C:$D,2,0)*VLOOKUP($J$2,PONDERADORES!A:P,IF(AND(INFORMACION!$T1289='REFERENCIAS RIESGO'!$C$36,INFORMACION!$F1289=REFERENCIAS!$C$24),16,IF(INFORMACION!$T1289='REFERENCIAS RIESGO'!$C$36,13,IF(INFORMACION!$F1289=REFERENCIAS!$C$24,10,7))),0)</f>
        <v>#REF!</v>
      </c>
      <c r="Y1289" s="68">
        <f>+VLOOKUP(M1289,REFERENCIAS!$C:$D,2,0)*VLOOKUP($M$2,PONDERADORES!$A$7:$G$9,7,0)+VLOOKUP(N1289,REFERENCIAS!$C:$D,2,0)*VLOOKUP($N$2,PONDERADORES!$A$7:$G$9,7,0)+VLOOKUP(O1289,REFERENCIAS!$C:$D,2,0)*VLOOKUP($O$2,PONDERADORES!$A$7:$G$9,7,0)</f>
        <v>0.2</v>
      </c>
      <c r="Z1289" s="2">
        <f>+VLOOKUP(IF(R1289&lt;0.1,0,IF(AND(R1289&gt;=0.1,R1289&lt;0.2),0.1,IF(AND(R1289&gt;=0.2,R1289&lt;0.3),0.2,IF(R1289&gt;0.3,0.3,)))),REFERENCIAS!$C:$D,2,0)*VLOOKUP($R$2,PONDERADORES!$A$11:$G$11,7,0)</f>
        <v>15</v>
      </c>
      <c r="AA1289" s="92"/>
      <c r="AB1289" s="95" t="e">
        <f t="shared" ca="1" si="79"/>
        <v>#REF!</v>
      </c>
      <c r="AC1289" s="23" t="e">
        <f ca="1">IF(AB1289&gt;REFERENCIAS!$C$62,REFERENCIAS!$B$62,IF(AND(AB1289&gt;=REFERENCIAS!$C$63,AB1289&lt;REFERENCIAS!$D$63),REFERENCIAS!$B$63,IF(AND(AB1289&gt;REFERENCIAS!$C$64,AB1289&lt;=REFERENCIAS!$D$64),REFERENCIAS!$B$64,IF(AND(AB1289&gt;=REFERENCIAS!$C$65,AB1289&lt;REFERENCIAS!$D$65),REFERENCIAS!$B$65, "Revisar"))))</f>
        <v>#REF!</v>
      </c>
      <c r="AD1289" s="94" t="e">
        <f ca="1">VLOOKUP(AC1289,REFERENCIAS!$B$62:$G$65,4,FALSE)</f>
        <v>#REF!</v>
      </c>
    </row>
    <row r="1290" spans="1:30" ht="17.25" x14ac:dyDescent="0.25">
      <c r="A1290" s="74"/>
      <c r="B1290" s="19"/>
      <c r="C1290" s="19"/>
      <c r="D1290" s="50"/>
      <c r="E1290" s="73"/>
      <c r="F1290" s="74"/>
      <c r="G1290" s="9"/>
      <c r="H1290" s="48"/>
      <c r="I1290" s="49">
        <f t="shared" ca="1" si="77"/>
        <v>2022</v>
      </c>
      <c r="J1290" s="22">
        <f t="shared" ca="1" si="76"/>
        <v>1</v>
      </c>
      <c r="K1290" s="19"/>
      <c r="L1290" s="73"/>
      <c r="M1290" s="74"/>
      <c r="N1290" s="19"/>
      <c r="O1290" s="73"/>
      <c r="P1290" s="82">
        <v>1</v>
      </c>
      <c r="Q1290" s="24">
        <v>1</v>
      </c>
      <c r="R1290" s="81">
        <f t="shared" si="78"/>
        <v>1</v>
      </c>
      <c r="S1290" s="87"/>
      <c r="T1290" s="19"/>
      <c r="U1290" s="25"/>
      <c r="V1290" s="25"/>
      <c r="W1290" s="81"/>
      <c r="X1290" s="91" t="e">
        <f ca="1">+VLOOKUP(#REF!,REFERENCIAS!$C:$D,2,0)*VLOOKUP(#REF!,PONDERADORES!A:P,IF(AND(INFORMACION!$T1290='REFERENCIAS RIESGO'!$C$36,INFORMACION!$F1290=REFERENCIAS!$C$24),16,IF(INFORMACION!$T1290='REFERENCIAS RIESGO'!$C$36,13,IF(INFORMACION!$F1290=REFERENCIAS!$C$24,10,7))),0)+VLOOKUP(K1290,REFERENCIAS!$C:$D,2,0)*VLOOKUP($K$2,PONDERADORES!A:P,IF(AND(INFORMACION!$T1290='REFERENCIAS RIESGO'!$C$36,INFORMACION!$F1290=REFERENCIAS!$C$24),16,IF(INFORMACION!$T1290='REFERENCIAS RIESGO'!$C$36,13,IF(INFORMACION!$F1290=REFERENCIAS!$C$24,10,7))),0)+VLOOKUP(L1290,REFERENCIAS!$C:$D,2,0)*VLOOKUP($L$2,PONDERADORES!A:P,IF(AND(INFORMACION!$T1290='REFERENCIAS RIESGO'!$C$36,INFORMACION!$F1290=REFERENCIAS!$C$24),16,IF(INFORMACION!$T1290='REFERENCIAS RIESGO'!$C$36,13,IF(INFORMACION!$F1290=REFERENCIAS!$C$24,10,7))),0)+VLOOKUP(F1290,REFERENCIAS!$C:$D,2,0)*VLOOKUP($F$2,PONDERADORES!A:P,IF(AND(INFORMACION!$T1290='REFERENCIAS RIESGO'!$C$36,INFORMACION!$F1290=REFERENCIAS!$C$24),16,IF(INFORMACION!$T1290='REFERENCIAS RIESGO'!$C$36,13,IF(INFORMACION!$F1290=REFERENCIAS!$C$24,10,7))),0)+VLOOKUP(T1290,REFERENCIAS!$C:$D,2,0)*VLOOKUP($T$2,PONDERADORES!A:P,IF(AND(INFORMACION!$T1290='REFERENCIAS RIESGO'!$C$36,INFORMACION!$F1290=REFERENCIAS!$C$24),16,IF(INFORMACION!$T1290='REFERENCIAS RIESGO'!$C$36,13,IF(INFORMACION!$F1290=REFERENCIAS!$C$24,10,7))),0)+VLOOKUP(IF(J1290&lt;=0.2,0.2,IF(AND(J1290&gt;0.2,J1290&lt;=0.4),0.4,IF(AND(J1290&gt;0.4,J1290&lt;=0.6),0.6,IF(AND(J1290&gt;0.6,J1290&lt;=0.8),0.8,IF(AND(J1290&gt;0.8,J1290&lt;=1),1))))),REFERENCIAS!$C:$D,2,0)*VLOOKUP($J$2,PONDERADORES!A:P,IF(AND(INFORMACION!$T1290='REFERENCIAS RIESGO'!$C$36,INFORMACION!$F1290=REFERENCIAS!$C$24),16,IF(INFORMACION!$T1290='REFERENCIAS RIESGO'!$C$36,13,IF(INFORMACION!$F1290=REFERENCIAS!$C$24,10,7))),0)</f>
        <v>#REF!</v>
      </c>
      <c r="Y1290" s="68">
        <f>+VLOOKUP(M1290,REFERENCIAS!$C:$D,2,0)*VLOOKUP($M$2,PONDERADORES!$A$7:$G$9,7,0)+VLOOKUP(N1290,REFERENCIAS!$C:$D,2,0)*VLOOKUP($N$2,PONDERADORES!$A$7:$G$9,7,0)+VLOOKUP(O1290,REFERENCIAS!$C:$D,2,0)*VLOOKUP($O$2,PONDERADORES!$A$7:$G$9,7,0)</f>
        <v>0.2</v>
      </c>
      <c r="Z1290" s="2">
        <f>+VLOOKUP(IF(R1290&lt;0.1,0,IF(AND(R1290&gt;=0.1,R1290&lt;0.2),0.1,IF(AND(R1290&gt;=0.2,R1290&lt;0.3),0.2,IF(R1290&gt;0.3,0.3,)))),REFERENCIAS!$C:$D,2,0)*VLOOKUP($R$2,PONDERADORES!$A$11:$G$11,7,0)</f>
        <v>15</v>
      </c>
      <c r="AA1290" s="92"/>
      <c r="AB1290" s="95" t="e">
        <f t="shared" ca="1" si="79"/>
        <v>#REF!</v>
      </c>
      <c r="AC1290" s="23" t="e">
        <f ca="1">IF(AB1290&gt;REFERENCIAS!$C$62,REFERENCIAS!$B$62,IF(AND(AB1290&gt;=REFERENCIAS!$C$63,AB1290&lt;REFERENCIAS!$D$63),REFERENCIAS!$B$63,IF(AND(AB1290&gt;REFERENCIAS!$C$64,AB1290&lt;=REFERENCIAS!$D$64),REFERENCIAS!$B$64,IF(AND(AB1290&gt;=REFERENCIAS!$C$65,AB1290&lt;REFERENCIAS!$D$65),REFERENCIAS!$B$65, "Revisar"))))</f>
        <v>#REF!</v>
      </c>
      <c r="AD1290" s="94" t="e">
        <f ca="1">VLOOKUP(AC1290,REFERENCIAS!$B$62:$G$65,4,FALSE)</f>
        <v>#REF!</v>
      </c>
    </row>
    <row r="1291" spans="1:30" ht="17.25" x14ac:dyDescent="0.25">
      <c r="A1291" s="74"/>
      <c r="B1291" s="19"/>
      <c r="C1291" s="19"/>
      <c r="D1291" s="50"/>
      <c r="E1291" s="73"/>
      <c r="F1291" s="74"/>
      <c r="G1291" s="9"/>
      <c r="H1291" s="48"/>
      <c r="I1291" s="49">
        <f t="shared" ca="1" si="77"/>
        <v>2022</v>
      </c>
      <c r="J1291" s="22">
        <f t="shared" ca="1" si="76"/>
        <v>1</v>
      </c>
      <c r="K1291" s="19"/>
      <c r="L1291" s="73"/>
      <c r="M1291" s="74"/>
      <c r="N1291" s="19"/>
      <c r="O1291" s="73"/>
      <c r="P1291" s="82">
        <v>1</v>
      </c>
      <c r="Q1291" s="24">
        <v>1</v>
      </c>
      <c r="R1291" s="81">
        <f t="shared" si="78"/>
        <v>1</v>
      </c>
      <c r="S1291" s="87"/>
      <c r="T1291" s="19"/>
      <c r="U1291" s="25"/>
      <c r="V1291" s="25"/>
      <c r="W1291" s="81"/>
      <c r="X1291" s="91" t="e">
        <f ca="1">+VLOOKUP(#REF!,REFERENCIAS!$C:$D,2,0)*VLOOKUP(#REF!,PONDERADORES!A:P,IF(AND(INFORMACION!$T1291='REFERENCIAS RIESGO'!$C$36,INFORMACION!$F1291=REFERENCIAS!$C$24),16,IF(INFORMACION!$T1291='REFERENCIAS RIESGO'!$C$36,13,IF(INFORMACION!$F1291=REFERENCIAS!$C$24,10,7))),0)+VLOOKUP(K1291,REFERENCIAS!$C:$D,2,0)*VLOOKUP($K$2,PONDERADORES!A:P,IF(AND(INFORMACION!$T1291='REFERENCIAS RIESGO'!$C$36,INFORMACION!$F1291=REFERENCIAS!$C$24),16,IF(INFORMACION!$T1291='REFERENCIAS RIESGO'!$C$36,13,IF(INFORMACION!$F1291=REFERENCIAS!$C$24,10,7))),0)+VLOOKUP(L1291,REFERENCIAS!$C:$D,2,0)*VLOOKUP($L$2,PONDERADORES!A:P,IF(AND(INFORMACION!$T1291='REFERENCIAS RIESGO'!$C$36,INFORMACION!$F1291=REFERENCIAS!$C$24),16,IF(INFORMACION!$T1291='REFERENCIAS RIESGO'!$C$36,13,IF(INFORMACION!$F1291=REFERENCIAS!$C$24,10,7))),0)+VLOOKUP(F1291,REFERENCIAS!$C:$D,2,0)*VLOOKUP($F$2,PONDERADORES!A:P,IF(AND(INFORMACION!$T1291='REFERENCIAS RIESGO'!$C$36,INFORMACION!$F1291=REFERENCIAS!$C$24),16,IF(INFORMACION!$T1291='REFERENCIAS RIESGO'!$C$36,13,IF(INFORMACION!$F1291=REFERENCIAS!$C$24,10,7))),0)+VLOOKUP(T1291,REFERENCIAS!$C:$D,2,0)*VLOOKUP($T$2,PONDERADORES!A:P,IF(AND(INFORMACION!$T1291='REFERENCIAS RIESGO'!$C$36,INFORMACION!$F1291=REFERENCIAS!$C$24),16,IF(INFORMACION!$T1291='REFERENCIAS RIESGO'!$C$36,13,IF(INFORMACION!$F1291=REFERENCIAS!$C$24,10,7))),0)+VLOOKUP(IF(J1291&lt;=0.2,0.2,IF(AND(J1291&gt;0.2,J1291&lt;=0.4),0.4,IF(AND(J1291&gt;0.4,J1291&lt;=0.6),0.6,IF(AND(J1291&gt;0.6,J1291&lt;=0.8),0.8,IF(AND(J1291&gt;0.8,J1291&lt;=1),1))))),REFERENCIAS!$C:$D,2,0)*VLOOKUP($J$2,PONDERADORES!A:P,IF(AND(INFORMACION!$T1291='REFERENCIAS RIESGO'!$C$36,INFORMACION!$F1291=REFERENCIAS!$C$24),16,IF(INFORMACION!$T1291='REFERENCIAS RIESGO'!$C$36,13,IF(INFORMACION!$F1291=REFERENCIAS!$C$24,10,7))),0)</f>
        <v>#REF!</v>
      </c>
      <c r="Y1291" s="68">
        <f>+VLOOKUP(M1291,REFERENCIAS!$C:$D,2,0)*VLOOKUP($M$2,PONDERADORES!$A$7:$G$9,7,0)+VLOOKUP(N1291,REFERENCIAS!$C:$D,2,0)*VLOOKUP($N$2,PONDERADORES!$A$7:$G$9,7,0)+VLOOKUP(O1291,REFERENCIAS!$C:$D,2,0)*VLOOKUP($O$2,PONDERADORES!$A$7:$G$9,7,0)</f>
        <v>0.2</v>
      </c>
      <c r="Z1291" s="2">
        <f>+VLOOKUP(IF(R1291&lt;0.1,0,IF(AND(R1291&gt;=0.1,R1291&lt;0.2),0.1,IF(AND(R1291&gt;=0.2,R1291&lt;0.3),0.2,IF(R1291&gt;0.3,0.3,)))),REFERENCIAS!$C:$D,2,0)*VLOOKUP($R$2,PONDERADORES!$A$11:$G$11,7,0)</f>
        <v>15</v>
      </c>
      <c r="AA1291" s="92"/>
      <c r="AB1291" s="95" t="e">
        <f t="shared" ca="1" si="79"/>
        <v>#REF!</v>
      </c>
      <c r="AC1291" s="23" t="e">
        <f ca="1">IF(AB1291&gt;REFERENCIAS!$C$62,REFERENCIAS!$B$62,IF(AND(AB1291&gt;=REFERENCIAS!$C$63,AB1291&lt;REFERENCIAS!$D$63),REFERENCIAS!$B$63,IF(AND(AB1291&gt;REFERENCIAS!$C$64,AB1291&lt;=REFERENCIAS!$D$64),REFERENCIAS!$B$64,IF(AND(AB1291&gt;=REFERENCIAS!$C$65,AB1291&lt;REFERENCIAS!$D$65),REFERENCIAS!$B$65, "Revisar"))))</f>
        <v>#REF!</v>
      </c>
      <c r="AD1291" s="94" t="e">
        <f ca="1">VLOOKUP(AC1291,REFERENCIAS!$B$62:$G$65,4,FALSE)</f>
        <v>#REF!</v>
      </c>
    </row>
    <row r="1292" spans="1:30" ht="17.25" x14ac:dyDescent="0.25">
      <c r="A1292" s="74"/>
      <c r="B1292" s="19"/>
      <c r="C1292" s="19"/>
      <c r="D1292" s="50"/>
      <c r="E1292" s="73"/>
      <c r="F1292" s="74"/>
      <c r="G1292" s="9"/>
      <c r="H1292" s="48"/>
      <c r="I1292" s="49">
        <f t="shared" ca="1" si="77"/>
        <v>2022</v>
      </c>
      <c r="J1292" s="22">
        <f t="shared" ca="1" si="76"/>
        <v>1</v>
      </c>
      <c r="K1292" s="19"/>
      <c r="L1292" s="73"/>
      <c r="M1292" s="74"/>
      <c r="N1292" s="19"/>
      <c r="O1292" s="73"/>
      <c r="P1292" s="82">
        <v>1</v>
      </c>
      <c r="Q1292" s="24">
        <v>1</v>
      </c>
      <c r="R1292" s="81">
        <f t="shared" si="78"/>
        <v>1</v>
      </c>
      <c r="S1292" s="87"/>
      <c r="T1292" s="19"/>
      <c r="U1292" s="25"/>
      <c r="V1292" s="25"/>
      <c r="W1292" s="81"/>
      <c r="X1292" s="91" t="e">
        <f ca="1">+VLOOKUP(#REF!,REFERENCIAS!$C:$D,2,0)*VLOOKUP(#REF!,PONDERADORES!A:P,IF(AND(INFORMACION!$T1292='REFERENCIAS RIESGO'!$C$36,INFORMACION!$F1292=REFERENCIAS!$C$24),16,IF(INFORMACION!$T1292='REFERENCIAS RIESGO'!$C$36,13,IF(INFORMACION!$F1292=REFERENCIAS!$C$24,10,7))),0)+VLOOKUP(K1292,REFERENCIAS!$C:$D,2,0)*VLOOKUP($K$2,PONDERADORES!A:P,IF(AND(INFORMACION!$T1292='REFERENCIAS RIESGO'!$C$36,INFORMACION!$F1292=REFERENCIAS!$C$24),16,IF(INFORMACION!$T1292='REFERENCIAS RIESGO'!$C$36,13,IF(INFORMACION!$F1292=REFERENCIAS!$C$24,10,7))),0)+VLOOKUP(L1292,REFERENCIAS!$C:$D,2,0)*VLOOKUP($L$2,PONDERADORES!A:P,IF(AND(INFORMACION!$T1292='REFERENCIAS RIESGO'!$C$36,INFORMACION!$F1292=REFERENCIAS!$C$24),16,IF(INFORMACION!$T1292='REFERENCIAS RIESGO'!$C$36,13,IF(INFORMACION!$F1292=REFERENCIAS!$C$24,10,7))),0)+VLOOKUP(F1292,REFERENCIAS!$C:$D,2,0)*VLOOKUP($F$2,PONDERADORES!A:P,IF(AND(INFORMACION!$T1292='REFERENCIAS RIESGO'!$C$36,INFORMACION!$F1292=REFERENCIAS!$C$24),16,IF(INFORMACION!$T1292='REFERENCIAS RIESGO'!$C$36,13,IF(INFORMACION!$F1292=REFERENCIAS!$C$24,10,7))),0)+VLOOKUP(T1292,REFERENCIAS!$C:$D,2,0)*VLOOKUP($T$2,PONDERADORES!A:P,IF(AND(INFORMACION!$T1292='REFERENCIAS RIESGO'!$C$36,INFORMACION!$F1292=REFERENCIAS!$C$24),16,IF(INFORMACION!$T1292='REFERENCIAS RIESGO'!$C$36,13,IF(INFORMACION!$F1292=REFERENCIAS!$C$24,10,7))),0)+VLOOKUP(IF(J1292&lt;=0.2,0.2,IF(AND(J1292&gt;0.2,J1292&lt;=0.4),0.4,IF(AND(J1292&gt;0.4,J1292&lt;=0.6),0.6,IF(AND(J1292&gt;0.6,J1292&lt;=0.8),0.8,IF(AND(J1292&gt;0.8,J1292&lt;=1),1))))),REFERENCIAS!$C:$D,2,0)*VLOOKUP($J$2,PONDERADORES!A:P,IF(AND(INFORMACION!$T1292='REFERENCIAS RIESGO'!$C$36,INFORMACION!$F1292=REFERENCIAS!$C$24),16,IF(INFORMACION!$T1292='REFERENCIAS RIESGO'!$C$36,13,IF(INFORMACION!$F1292=REFERENCIAS!$C$24,10,7))),0)</f>
        <v>#REF!</v>
      </c>
      <c r="Y1292" s="68">
        <f>+VLOOKUP(M1292,REFERENCIAS!$C:$D,2,0)*VLOOKUP($M$2,PONDERADORES!$A$7:$G$9,7,0)+VLOOKUP(N1292,REFERENCIAS!$C:$D,2,0)*VLOOKUP($N$2,PONDERADORES!$A$7:$G$9,7,0)+VLOOKUP(O1292,REFERENCIAS!$C:$D,2,0)*VLOOKUP($O$2,PONDERADORES!$A$7:$G$9,7,0)</f>
        <v>0.2</v>
      </c>
      <c r="Z1292" s="2">
        <f>+VLOOKUP(IF(R1292&lt;0.1,0,IF(AND(R1292&gt;=0.1,R1292&lt;0.2),0.1,IF(AND(R1292&gt;=0.2,R1292&lt;0.3),0.2,IF(R1292&gt;0.3,0.3,)))),REFERENCIAS!$C:$D,2,0)*VLOOKUP($R$2,PONDERADORES!$A$11:$G$11,7,0)</f>
        <v>15</v>
      </c>
      <c r="AA1292" s="92"/>
      <c r="AB1292" s="95" t="e">
        <f t="shared" ca="1" si="79"/>
        <v>#REF!</v>
      </c>
      <c r="AC1292" s="23" t="e">
        <f ca="1">IF(AB1292&gt;REFERENCIAS!$C$62,REFERENCIAS!$B$62,IF(AND(AB1292&gt;=REFERENCIAS!$C$63,AB1292&lt;REFERENCIAS!$D$63),REFERENCIAS!$B$63,IF(AND(AB1292&gt;REFERENCIAS!$C$64,AB1292&lt;=REFERENCIAS!$D$64),REFERENCIAS!$B$64,IF(AND(AB1292&gt;=REFERENCIAS!$C$65,AB1292&lt;REFERENCIAS!$D$65),REFERENCIAS!$B$65, "Revisar"))))</f>
        <v>#REF!</v>
      </c>
      <c r="AD1292" s="94" t="e">
        <f ca="1">VLOOKUP(AC1292,REFERENCIAS!$B$62:$G$65,4,FALSE)</f>
        <v>#REF!</v>
      </c>
    </row>
    <row r="1293" spans="1:30" ht="17.25" x14ac:dyDescent="0.25">
      <c r="A1293" s="74"/>
      <c r="B1293" s="19"/>
      <c r="C1293" s="19"/>
      <c r="D1293" s="50"/>
      <c r="E1293" s="73"/>
      <c r="F1293" s="74"/>
      <c r="G1293" s="9"/>
      <c r="H1293" s="48"/>
      <c r="I1293" s="49">
        <f t="shared" ca="1" si="77"/>
        <v>2022</v>
      </c>
      <c r="J1293" s="22">
        <f t="shared" ca="1" si="76"/>
        <v>1</v>
      </c>
      <c r="K1293" s="19"/>
      <c r="L1293" s="73"/>
      <c r="M1293" s="74"/>
      <c r="N1293" s="19"/>
      <c r="O1293" s="73"/>
      <c r="P1293" s="82">
        <v>1</v>
      </c>
      <c r="Q1293" s="24">
        <v>1</v>
      </c>
      <c r="R1293" s="81">
        <f t="shared" si="78"/>
        <v>1</v>
      </c>
      <c r="S1293" s="87"/>
      <c r="T1293" s="19"/>
      <c r="U1293" s="25"/>
      <c r="V1293" s="25"/>
      <c r="W1293" s="81"/>
      <c r="X1293" s="91" t="e">
        <f ca="1">+VLOOKUP(#REF!,REFERENCIAS!$C:$D,2,0)*VLOOKUP(#REF!,PONDERADORES!A:P,IF(AND(INFORMACION!$T1293='REFERENCIAS RIESGO'!$C$36,INFORMACION!$F1293=REFERENCIAS!$C$24),16,IF(INFORMACION!$T1293='REFERENCIAS RIESGO'!$C$36,13,IF(INFORMACION!$F1293=REFERENCIAS!$C$24,10,7))),0)+VLOOKUP(K1293,REFERENCIAS!$C:$D,2,0)*VLOOKUP($K$2,PONDERADORES!A:P,IF(AND(INFORMACION!$T1293='REFERENCIAS RIESGO'!$C$36,INFORMACION!$F1293=REFERENCIAS!$C$24),16,IF(INFORMACION!$T1293='REFERENCIAS RIESGO'!$C$36,13,IF(INFORMACION!$F1293=REFERENCIAS!$C$24,10,7))),0)+VLOOKUP(L1293,REFERENCIAS!$C:$D,2,0)*VLOOKUP($L$2,PONDERADORES!A:P,IF(AND(INFORMACION!$T1293='REFERENCIAS RIESGO'!$C$36,INFORMACION!$F1293=REFERENCIAS!$C$24),16,IF(INFORMACION!$T1293='REFERENCIAS RIESGO'!$C$36,13,IF(INFORMACION!$F1293=REFERENCIAS!$C$24,10,7))),0)+VLOOKUP(F1293,REFERENCIAS!$C:$D,2,0)*VLOOKUP($F$2,PONDERADORES!A:P,IF(AND(INFORMACION!$T1293='REFERENCIAS RIESGO'!$C$36,INFORMACION!$F1293=REFERENCIAS!$C$24),16,IF(INFORMACION!$T1293='REFERENCIAS RIESGO'!$C$36,13,IF(INFORMACION!$F1293=REFERENCIAS!$C$24,10,7))),0)+VLOOKUP(T1293,REFERENCIAS!$C:$D,2,0)*VLOOKUP($T$2,PONDERADORES!A:P,IF(AND(INFORMACION!$T1293='REFERENCIAS RIESGO'!$C$36,INFORMACION!$F1293=REFERENCIAS!$C$24),16,IF(INFORMACION!$T1293='REFERENCIAS RIESGO'!$C$36,13,IF(INFORMACION!$F1293=REFERENCIAS!$C$24,10,7))),0)+VLOOKUP(IF(J1293&lt;=0.2,0.2,IF(AND(J1293&gt;0.2,J1293&lt;=0.4),0.4,IF(AND(J1293&gt;0.4,J1293&lt;=0.6),0.6,IF(AND(J1293&gt;0.6,J1293&lt;=0.8),0.8,IF(AND(J1293&gt;0.8,J1293&lt;=1),1))))),REFERENCIAS!$C:$D,2,0)*VLOOKUP($J$2,PONDERADORES!A:P,IF(AND(INFORMACION!$T1293='REFERENCIAS RIESGO'!$C$36,INFORMACION!$F1293=REFERENCIAS!$C$24),16,IF(INFORMACION!$T1293='REFERENCIAS RIESGO'!$C$36,13,IF(INFORMACION!$F1293=REFERENCIAS!$C$24,10,7))),0)</f>
        <v>#REF!</v>
      </c>
      <c r="Y1293" s="68">
        <f>+VLOOKUP(M1293,REFERENCIAS!$C:$D,2,0)*VLOOKUP($M$2,PONDERADORES!$A$7:$G$9,7,0)+VLOOKUP(N1293,REFERENCIAS!$C:$D,2,0)*VLOOKUP($N$2,PONDERADORES!$A$7:$G$9,7,0)+VLOOKUP(O1293,REFERENCIAS!$C:$D,2,0)*VLOOKUP($O$2,PONDERADORES!$A$7:$G$9,7,0)</f>
        <v>0.2</v>
      </c>
      <c r="Z1293" s="2">
        <f>+VLOOKUP(IF(R1293&lt;0.1,0,IF(AND(R1293&gt;=0.1,R1293&lt;0.2),0.1,IF(AND(R1293&gt;=0.2,R1293&lt;0.3),0.2,IF(R1293&gt;0.3,0.3,)))),REFERENCIAS!$C:$D,2,0)*VLOOKUP($R$2,PONDERADORES!$A$11:$G$11,7,0)</f>
        <v>15</v>
      </c>
      <c r="AA1293" s="92"/>
      <c r="AB1293" s="95" t="e">
        <f t="shared" ca="1" si="79"/>
        <v>#REF!</v>
      </c>
      <c r="AC1293" s="23" t="e">
        <f ca="1">IF(AB1293&gt;REFERENCIAS!$C$62,REFERENCIAS!$B$62,IF(AND(AB1293&gt;=REFERENCIAS!$C$63,AB1293&lt;REFERENCIAS!$D$63),REFERENCIAS!$B$63,IF(AND(AB1293&gt;REFERENCIAS!$C$64,AB1293&lt;=REFERENCIAS!$D$64),REFERENCIAS!$B$64,IF(AND(AB1293&gt;=REFERENCIAS!$C$65,AB1293&lt;REFERENCIAS!$D$65),REFERENCIAS!$B$65, "Revisar"))))</f>
        <v>#REF!</v>
      </c>
      <c r="AD1293" s="94" t="e">
        <f ca="1">VLOOKUP(AC1293,REFERENCIAS!$B$62:$G$65,4,FALSE)</f>
        <v>#REF!</v>
      </c>
    </row>
    <row r="1294" spans="1:30" ht="17.25" x14ac:dyDescent="0.25">
      <c r="A1294" s="74"/>
      <c r="B1294" s="19"/>
      <c r="C1294" s="19"/>
      <c r="D1294" s="50"/>
      <c r="E1294" s="73"/>
      <c r="F1294" s="74"/>
      <c r="G1294" s="9"/>
      <c r="H1294" s="48"/>
      <c r="I1294" s="49">
        <f t="shared" ca="1" si="77"/>
        <v>2022</v>
      </c>
      <c r="J1294" s="22">
        <f t="shared" ca="1" si="76"/>
        <v>1</v>
      </c>
      <c r="K1294" s="19"/>
      <c r="L1294" s="73"/>
      <c r="M1294" s="74"/>
      <c r="N1294" s="19"/>
      <c r="O1294" s="73"/>
      <c r="P1294" s="82">
        <v>1</v>
      </c>
      <c r="Q1294" s="24">
        <v>1</v>
      </c>
      <c r="R1294" s="81">
        <f t="shared" si="78"/>
        <v>1</v>
      </c>
      <c r="S1294" s="87"/>
      <c r="T1294" s="19"/>
      <c r="U1294" s="25"/>
      <c r="V1294" s="25"/>
      <c r="W1294" s="81"/>
      <c r="X1294" s="91" t="e">
        <f ca="1">+VLOOKUP(#REF!,REFERENCIAS!$C:$D,2,0)*VLOOKUP(#REF!,PONDERADORES!A:P,IF(AND(INFORMACION!$T1294='REFERENCIAS RIESGO'!$C$36,INFORMACION!$F1294=REFERENCIAS!$C$24),16,IF(INFORMACION!$T1294='REFERENCIAS RIESGO'!$C$36,13,IF(INFORMACION!$F1294=REFERENCIAS!$C$24,10,7))),0)+VLOOKUP(K1294,REFERENCIAS!$C:$D,2,0)*VLOOKUP($K$2,PONDERADORES!A:P,IF(AND(INFORMACION!$T1294='REFERENCIAS RIESGO'!$C$36,INFORMACION!$F1294=REFERENCIAS!$C$24),16,IF(INFORMACION!$T1294='REFERENCIAS RIESGO'!$C$36,13,IF(INFORMACION!$F1294=REFERENCIAS!$C$24,10,7))),0)+VLOOKUP(L1294,REFERENCIAS!$C:$D,2,0)*VLOOKUP($L$2,PONDERADORES!A:P,IF(AND(INFORMACION!$T1294='REFERENCIAS RIESGO'!$C$36,INFORMACION!$F1294=REFERENCIAS!$C$24),16,IF(INFORMACION!$T1294='REFERENCIAS RIESGO'!$C$36,13,IF(INFORMACION!$F1294=REFERENCIAS!$C$24,10,7))),0)+VLOOKUP(F1294,REFERENCIAS!$C:$D,2,0)*VLOOKUP($F$2,PONDERADORES!A:P,IF(AND(INFORMACION!$T1294='REFERENCIAS RIESGO'!$C$36,INFORMACION!$F1294=REFERENCIAS!$C$24),16,IF(INFORMACION!$T1294='REFERENCIAS RIESGO'!$C$36,13,IF(INFORMACION!$F1294=REFERENCIAS!$C$24,10,7))),0)+VLOOKUP(T1294,REFERENCIAS!$C:$D,2,0)*VLOOKUP($T$2,PONDERADORES!A:P,IF(AND(INFORMACION!$T1294='REFERENCIAS RIESGO'!$C$36,INFORMACION!$F1294=REFERENCIAS!$C$24),16,IF(INFORMACION!$T1294='REFERENCIAS RIESGO'!$C$36,13,IF(INFORMACION!$F1294=REFERENCIAS!$C$24,10,7))),0)+VLOOKUP(IF(J1294&lt;=0.2,0.2,IF(AND(J1294&gt;0.2,J1294&lt;=0.4),0.4,IF(AND(J1294&gt;0.4,J1294&lt;=0.6),0.6,IF(AND(J1294&gt;0.6,J1294&lt;=0.8),0.8,IF(AND(J1294&gt;0.8,J1294&lt;=1),1))))),REFERENCIAS!$C:$D,2,0)*VLOOKUP($J$2,PONDERADORES!A:P,IF(AND(INFORMACION!$T1294='REFERENCIAS RIESGO'!$C$36,INFORMACION!$F1294=REFERENCIAS!$C$24),16,IF(INFORMACION!$T1294='REFERENCIAS RIESGO'!$C$36,13,IF(INFORMACION!$F1294=REFERENCIAS!$C$24,10,7))),0)</f>
        <v>#REF!</v>
      </c>
      <c r="Y1294" s="68">
        <f>+VLOOKUP(M1294,REFERENCIAS!$C:$D,2,0)*VLOOKUP($M$2,PONDERADORES!$A$7:$G$9,7,0)+VLOOKUP(N1294,REFERENCIAS!$C:$D,2,0)*VLOOKUP($N$2,PONDERADORES!$A$7:$G$9,7,0)+VLOOKUP(O1294,REFERENCIAS!$C:$D,2,0)*VLOOKUP($O$2,PONDERADORES!$A$7:$G$9,7,0)</f>
        <v>0.2</v>
      </c>
      <c r="Z1294" s="2">
        <f>+VLOOKUP(IF(R1294&lt;0.1,0,IF(AND(R1294&gt;=0.1,R1294&lt;0.2),0.1,IF(AND(R1294&gt;=0.2,R1294&lt;0.3),0.2,IF(R1294&gt;0.3,0.3,)))),REFERENCIAS!$C:$D,2,0)*VLOOKUP($R$2,PONDERADORES!$A$11:$G$11,7,0)</f>
        <v>15</v>
      </c>
      <c r="AA1294" s="92"/>
      <c r="AB1294" s="95" t="e">
        <f t="shared" ca="1" si="79"/>
        <v>#REF!</v>
      </c>
      <c r="AC1294" s="23" t="e">
        <f ca="1">IF(AB1294&gt;REFERENCIAS!$C$62,REFERENCIAS!$B$62,IF(AND(AB1294&gt;=REFERENCIAS!$C$63,AB1294&lt;REFERENCIAS!$D$63),REFERENCIAS!$B$63,IF(AND(AB1294&gt;REFERENCIAS!$C$64,AB1294&lt;=REFERENCIAS!$D$64),REFERENCIAS!$B$64,IF(AND(AB1294&gt;=REFERENCIAS!$C$65,AB1294&lt;REFERENCIAS!$D$65),REFERENCIAS!$B$65, "Revisar"))))</f>
        <v>#REF!</v>
      </c>
      <c r="AD1294" s="94" t="e">
        <f ca="1">VLOOKUP(AC1294,REFERENCIAS!$B$62:$G$65,4,FALSE)</f>
        <v>#REF!</v>
      </c>
    </row>
    <row r="1295" spans="1:30" ht="17.25" x14ac:dyDescent="0.25">
      <c r="A1295" s="74"/>
      <c r="B1295" s="19"/>
      <c r="C1295" s="19"/>
      <c r="D1295" s="50"/>
      <c r="E1295" s="73"/>
      <c r="F1295" s="74"/>
      <c r="G1295" s="9"/>
      <c r="H1295" s="48"/>
      <c r="I1295" s="49">
        <f t="shared" ca="1" si="77"/>
        <v>2022</v>
      </c>
      <c r="J1295" s="22">
        <f t="shared" ca="1" si="76"/>
        <v>1</v>
      </c>
      <c r="K1295" s="19"/>
      <c r="L1295" s="73"/>
      <c r="M1295" s="74"/>
      <c r="N1295" s="19"/>
      <c r="O1295" s="73"/>
      <c r="P1295" s="82">
        <v>1</v>
      </c>
      <c r="Q1295" s="24">
        <v>1</v>
      </c>
      <c r="R1295" s="81">
        <f t="shared" si="78"/>
        <v>1</v>
      </c>
      <c r="S1295" s="87"/>
      <c r="T1295" s="19"/>
      <c r="U1295" s="25"/>
      <c r="V1295" s="25"/>
      <c r="W1295" s="81"/>
      <c r="X1295" s="91" t="e">
        <f ca="1">+VLOOKUP(#REF!,REFERENCIAS!$C:$D,2,0)*VLOOKUP(#REF!,PONDERADORES!A:P,IF(AND(INFORMACION!$T1295='REFERENCIAS RIESGO'!$C$36,INFORMACION!$F1295=REFERENCIAS!$C$24),16,IF(INFORMACION!$T1295='REFERENCIAS RIESGO'!$C$36,13,IF(INFORMACION!$F1295=REFERENCIAS!$C$24,10,7))),0)+VLOOKUP(K1295,REFERENCIAS!$C:$D,2,0)*VLOOKUP($K$2,PONDERADORES!A:P,IF(AND(INFORMACION!$T1295='REFERENCIAS RIESGO'!$C$36,INFORMACION!$F1295=REFERENCIAS!$C$24),16,IF(INFORMACION!$T1295='REFERENCIAS RIESGO'!$C$36,13,IF(INFORMACION!$F1295=REFERENCIAS!$C$24,10,7))),0)+VLOOKUP(L1295,REFERENCIAS!$C:$D,2,0)*VLOOKUP($L$2,PONDERADORES!A:P,IF(AND(INFORMACION!$T1295='REFERENCIAS RIESGO'!$C$36,INFORMACION!$F1295=REFERENCIAS!$C$24),16,IF(INFORMACION!$T1295='REFERENCIAS RIESGO'!$C$36,13,IF(INFORMACION!$F1295=REFERENCIAS!$C$24,10,7))),0)+VLOOKUP(F1295,REFERENCIAS!$C:$D,2,0)*VLOOKUP($F$2,PONDERADORES!A:P,IF(AND(INFORMACION!$T1295='REFERENCIAS RIESGO'!$C$36,INFORMACION!$F1295=REFERENCIAS!$C$24),16,IF(INFORMACION!$T1295='REFERENCIAS RIESGO'!$C$36,13,IF(INFORMACION!$F1295=REFERENCIAS!$C$24,10,7))),0)+VLOOKUP(T1295,REFERENCIAS!$C:$D,2,0)*VLOOKUP($T$2,PONDERADORES!A:P,IF(AND(INFORMACION!$T1295='REFERENCIAS RIESGO'!$C$36,INFORMACION!$F1295=REFERENCIAS!$C$24),16,IF(INFORMACION!$T1295='REFERENCIAS RIESGO'!$C$36,13,IF(INFORMACION!$F1295=REFERENCIAS!$C$24,10,7))),0)+VLOOKUP(IF(J1295&lt;=0.2,0.2,IF(AND(J1295&gt;0.2,J1295&lt;=0.4),0.4,IF(AND(J1295&gt;0.4,J1295&lt;=0.6),0.6,IF(AND(J1295&gt;0.6,J1295&lt;=0.8),0.8,IF(AND(J1295&gt;0.8,J1295&lt;=1),1))))),REFERENCIAS!$C:$D,2,0)*VLOOKUP($J$2,PONDERADORES!A:P,IF(AND(INFORMACION!$T1295='REFERENCIAS RIESGO'!$C$36,INFORMACION!$F1295=REFERENCIAS!$C$24),16,IF(INFORMACION!$T1295='REFERENCIAS RIESGO'!$C$36,13,IF(INFORMACION!$F1295=REFERENCIAS!$C$24,10,7))),0)</f>
        <v>#REF!</v>
      </c>
      <c r="Y1295" s="68">
        <f>+VLOOKUP(M1295,REFERENCIAS!$C:$D,2,0)*VLOOKUP($M$2,PONDERADORES!$A$7:$G$9,7,0)+VLOOKUP(N1295,REFERENCIAS!$C:$D,2,0)*VLOOKUP($N$2,PONDERADORES!$A$7:$G$9,7,0)+VLOOKUP(O1295,REFERENCIAS!$C:$D,2,0)*VLOOKUP($O$2,PONDERADORES!$A$7:$G$9,7,0)</f>
        <v>0.2</v>
      </c>
      <c r="Z1295" s="2">
        <f>+VLOOKUP(IF(R1295&lt;0.1,0,IF(AND(R1295&gt;=0.1,R1295&lt;0.2),0.1,IF(AND(R1295&gt;=0.2,R1295&lt;0.3),0.2,IF(R1295&gt;0.3,0.3,)))),REFERENCIAS!$C:$D,2,0)*VLOOKUP($R$2,PONDERADORES!$A$11:$G$11,7,0)</f>
        <v>15</v>
      </c>
      <c r="AA1295" s="92"/>
      <c r="AB1295" s="95" t="e">
        <f t="shared" ca="1" si="79"/>
        <v>#REF!</v>
      </c>
      <c r="AC1295" s="23" t="e">
        <f ca="1">IF(AB1295&gt;REFERENCIAS!$C$62,REFERENCIAS!$B$62,IF(AND(AB1295&gt;=REFERENCIAS!$C$63,AB1295&lt;REFERENCIAS!$D$63),REFERENCIAS!$B$63,IF(AND(AB1295&gt;REFERENCIAS!$C$64,AB1295&lt;=REFERENCIAS!$D$64),REFERENCIAS!$B$64,IF(AND(AB1295&gt;=REFERENCIAS!$C$65,AB1295&lt;REFERENCIAS!$D$65),REFERENCIAS!$B$65, "Revisar"))))</f>
        <v>#REF!</v>
      </c>
      <c r="AD1295" s="94" t="e">
        <f ca="1">VLOOKUP(AC1295,REFERENCIAS!$B$62:$G$65,4,FALSE)</f>
        <v>#REF!</v>
      </c>
    </row>
    <row r="1296" spans="1:30" ht="17.25" x14ac:dyDescent="0.25">
      <c r="A1296" s="74"/>
      <c r="B1296" s="19"/>
      <c r="C1296" s="19"/>
      <c r="D1296" s="50"/>
      <c r="E1296" s="73"/>
      <c r="F1296" s="74"/>
      <c r="G1296" s="9"/>
      <c r="H1296" s="48"/>
      <c r="I1296" s="49">
        <f t="shared" ca="1" si="77"/>
        <v>2022</v>
      </c>
      <c r="J1296" s="22">
        <f t="shared" ca="1" si="76"/>
        <v>1</v>
      </c>
      <c r="K1296" s="19"/>
      <c r="L1296" s="73"/>
      <c r="M1296" s="74"/>
      <c r="N1296" s="19"/>
      <c r="O1296" s="73"/>
      <c r="P1296" s="82">
        <v>1</v>
      </c>
      <c r="Q1296" s="24">
        <v>1</v>
      </c>
      <c r="R1296" s="81">
        <f t="shared" si="78"/>
        <v>1</v>
      </c>
      <c r="S1296" s="87"/>
      <c r="T1296" s="19"/>
      <c r="U1296" s="25"/>
      <c r="V1296" s="25"/>
      <c r="W1296" s="81"/>
      <c r="X1296" s="91" t="e">
        <f ca="1">+VLOOKUP(#REF!,REFERENCIAS!$C:$D,2,0)*VLOOKUP(#REF!,PONDERADORES!A:P,IF(AND(INFORMACION!$T1296='REFERENCIAS RIESGO'!$C$36,INFORMACION!$F1296=REFERENCIAS!$C$24),16,IF(INFORMACION!$T1296='REFERENCIAS RIESGO'!$C$36,13,IF(INFORMACION!$F1296=REFERENCIAS!$C$24,10,7))),0)+VLOOKUP(K1296,REFERENCIAS!$C:$D,2,0)*VLOOKUP($K$2,PONDERADORES!A:P,IF(AND(INFORMACION!$T1296='REFERENCIAS RIESGO'!$C$36,INFORMACION!$F1296=REFERENCIAS!$C$24),16,IF(INFORMACION!$T1296='REFERENCIAS RIESGO'!$C$36,13,IF(INFORMACION!$F1296=REFERENCIAS!$C$24,10,7))),0)+VLOOKUP(L1296,REFERENCIAS!$C:$D,2,0)*VLOOKUP($L$2,PONDERADORES!A:P,IF(AND(INFORMACION!$T1296='REFERENCIAS RIESGO'!$C$36,INFORMACION!$F1296=REFERENCIAS!$C$24),16,IF(INFORMACION!$T1296='REFERENCIAS RIESGO'!$C$36,13,IF(INFORMACION!$F1296=REFERENCIAS!$C$24,10,7))),0)+VLOOKUP(F1296,REFERENCIAS!$C:$D,2,0)*VLOOKUP($F$2,PONDERADORES!A:P,IF(AND(INFORMACION!$T1296='REFERENCIAS RIESGO'!$C$36,INFORMACION!$F1296=REFERENCIAS!$C$24),16,IF(INFORMACION!$T1296='REFERENCIAS RIESGO'!$C$36,13,IF(INFORMACION!$F1296=REFERENCIAS!$C$24,10,7))),0)+VLOOKUP(T1296,REFERENCIAS!$C:$D,2,0)*VLOOKUP($T$2,PONDERADORES!A:P,IF(AND(INFORMACION!$T1296='REFERENCIAS RIESGO'!$C$36,INFORMACION!$F1296=REFERENCIAS!$C$24),16,IF(INFORMACION!$T1296='REFERENCIAS RIESGO'!$C$36,13,IF(INFORMACION!$F1296=REFERENCIAS!$C$24,10,7))),0)+VLOOKUP(IF(J1296&lt;=0.2,0.2,IF(AND(J1296&gt;0.2,J1296&lt;=0.4),0.4,IF(AND(J1296&gt;0.4,J1296&lt;=0.6),0.6,IF(AND(J1296&gt;0.6,J1296&lt;=0.8),0.8,IF(AND(J1296&gt;0.8,J1296&lt;=1),1))))),REFERENCIAS!$C:$D,2,0)*VLOOKUP($J$2,PONDERADORES!A:P,IF(AND(INFORMACION!$T1296='REFERENCIAS RIESGO'!$C$36,INFORMACION!$F1296=REFERENCIAS!$C$24),16,IF(INFORMACION!$T1296='REFERENCIAS RIESGO'!$C$36,13,IF(INFORMACION!$F1296=REFERENCIAS!$C$24,10,7))),0)</f>
        <v>#REF!</v>
      </c>
      <c r="Y1296" s="68">
        <f>+VLOOKUP(M1296,REFERENCIAS!$C:$D,2,0)*VLOOKUP($M$2,PONDERADORES!$A$7:$G$9,7,0)+VLOOKUP(N1296,REFERENCIAS!$C:$D,2,0)*VLOOKUP($N$2,PONDERADORES!$A$7:$G$9,7,0)+VLOOKUP(O1296,REFERENCIAS!$C:$D,2,0)*VLOOKUP($O$2,PONDERADORES!$A$7:$G$9,7,0)</f>
        <v>0.2</v>
      </c>
      <c r="Z1296" s="2">
        <f>+VLOOKUP(IF(R1296&lt;0.1,0,IF(AND(R1296&gt;=0.1,R1296&lt;0.2),0.1,IF(AND(R1296&gt;=0.2,R1296&lt;0.3),0.2,IF(R1296&gt;0.3,0.3,)))),REFERENCIAS!$C:$D,2,0)*VLOOKUP($R$2,PONDERADORES!$A$11:$G$11,7,0)</f>
        <v>15</v>
      </c>
      <c r="AA1296" s="92"/>
      <c r="AB1296" s="95" t="e">
        <f t="shared" ca="1" si="79"/>
        <v>#REF!</v>
      </c>
      <c r="AC1296" s="23" t="e">
        <f ca="1">IF(AB1296&gt;REFERENCIAS!$C$62,REFERENCIAS!$B$62,IF(AND(AB1296&gt;=REFERENCIAS!$C$63,AB1296&lt;REFERENCIAS!$D$63),REFERENCIAS!$B$63,IF(AND(AB1296&gt;REFERENCIAS!$C$64,AB1296&lt;=REFERENCIAS!$D$64),REFERENCIAS!$B$64,IF(AND(AB1296&gt;=REFERENCIAS!$C$65,AB1296&lt;REFERENCIAS!$D$65),REFERENCIAS!$B$65, "Revisar"))))</f>
        <v>#REF!</v>
      </c>
      <c r="AD1296" s="94" t="e">
        <f ca="1">VLOOKUP(AC1296,REFERENCIAS!$B$62:$G$65,4,FALSE)</f>
        <v>#REF!</v>
      </c>
    </row>
    <row r="1297" spans="1:30" ht="17.25" x14ac:dyDescent="0.25">
      <c r="A1297" s="74"/>
      <c r="B1297" s="19"/>
      <c r="C1297" s="19"/>
      <c r="D1297" s="50"/>
      <c r="E1297" s="73"/>
      <c r="F1297" s="74"/>
      <c r="G1297" s="9"/>
      <c r="H1297" s="48"/>
      <c r="I1297" s="49">
        <f t="shared" ca="1" si="77"/>
        <v>2022</v>
      </c>
      <c r="J1297" s="22">
        <f t="shared" ca="1" si="76"/>
        <v>1</v>
      </c>
      <c r="K1297" s="19"/>
      <c r="L1297" s="73"/>
      <c r="M1297" s="74"/>
      <c r="N1297" s="19"/>
      <c r="O1297" s="73"/>
      <c r="P1297" s="82">
        <v>1</v>
      </c>
      <c r="Q1297" s="24">
        <v>1</v>
      </c>
      <c r="R1297" s="81">
        <f t="shared" si="78"/>
        <v>1</v>
      </c>
      <c r="S1297" s="87"/>
      <c r="T1297" s="19"/>
      <c r="U1297" s="25"/>
      <c r="V1297" s="25"/>
      <c r="W1297" s="81"/>
      <c r="X1297" s="91" t="e">
        <f ca="1">+VLOOKUP(#REF!,REFERENCIAS!$C:$D,2,0)*VLOOKUP(#REF!,PONDERADORES!A:P,IF(AND(INFORMACION!$T1297='REFERENCIAS RIESGO'!$C$36,INFORMACION!$F1297=REFERENCIAS!$C$24),16,IF(INFORMACION!$T1297='REFERENCIAS RIESGO'!$C$36,13,IF(INFORMACION!$F1297=REFERENCIAS!$C$24,10,7))),0)+VLOOKUP(K1297,REFERENCIAS!$C:$D,2,0)*VLOOKUP($K$2,PONDERADORES!A:P,IF(AND(INFORMACION!$T1297='REFERENCIAS RIESGO'!$C$36,INFORMACION!$F1297=REFERENCIAS!$C$24),16,IF(INFORMACION!$T1297='REFERENCIAS RIESGO'!$C$36,13,IF(INFORMACION!$F1297=REFERENCIAS!$C$24,10,7))),0)+VLOOKUP(L1297,REFERENCIAS!$C:$D,2,0)*VLOOKUP($L$2,PONDERADORES!A:P,IF(AND(INFORMACION!$T1297='REFERENCIAS RIESGO'!$C$36,INFORMACION!$F1297=REFERENCIAS!$C$24),16,IF(INFORMACION!$T1297='REFERENCIAS RIESGO'!$C$36,13,IF(INFORMACION!$F1297=REFERENCIAS!$C$24,10,7))),0)+VLOOKUP(F1297,REFERENCIAS!$C:$D,2,0)*VLOOKUP($F$2,PONDERADORES!A:P,IF(AND(INFORMACION!$T1297='REFERENCIAS RIESGO'!$C$36,INFORMACION!$F1297=REFERENCIAS!$C$24),16,IF(INFORMACION!$T1297='REFERENCIAS RIESGO'!$C$36,13,IF(INFORMACION!$F1297=REFERENCIAS!$C$24,10,7))),0)+VLOOKUP(T1297,REFERENCIAS!$C:$D,2,0)*VLOOKUP($T$2,PONDERADORES!A:P,IF(AND(INFORMACION!$T1297='REFERENCIAS RIESGO'!$C$36,INFORMACION!$F1297=REFERENCIAS!$C$24),16,IF(INFORMACION!$T1297='REFERENCIAS RIESGO'!$C$36,13,IF(INFORMACION!$F1297=REFERENCIAS!$C$24,10,7))),0)+VLOOKUP(IF(J1297&lt;=0.2,0.2,IF(AND(J1297&gt;0.2,J1297&lt;=0.4),0.4,IF(AND(J1297&gt;0.4,J1297&lt;=0.6),0.6,IF(AND(J1297&gt;0.6,J1297&lt;=0.8),0.8,IF(AND(J1297&gt;0.8,J1297&lt;=1),1))))),REFERENCIAS!$C:$D,2,0)*VLOOKUP($J$2,PONDERADORES!A:P,IF(AND(INFORMACION!$T1297='REFERENCIAS RIESGO'!$C$36,INFORMACION!$F1297=REFERENCIAS!$C$24),16,IF(INFORMACION!$T1297='REFERENCIAS RIESGO'!$C$36,13,IF(INFORMACION!$F1297=REFERENCIAS!$C$24,10,7))),0)</f>
        <v>#REF!</v>
      </c>
      <c r="Y1297" s="68">
        <f>+VLOOKUP(M1297,REFERENCIAS!$C:$D,2,0)*VLOOKUP($M$2,PONDERADORES!$A$7:$G$9,7,0)+VLOOKUP(N1297,REFERENCIAS!$C:$D,2,0)*VLOOKUP($N$2,PONDERADORES!$A$7:$G$9,7,0)+VLOOKUP(O1297,REFERENCIAS!$C:$D,2,0)*VLOOKUP($O$2,PONDERADORES!$A$7:$G$9,7,0)</f>
        <v>0.2</v>
      </c>
      <c r="Z1297" s="2">
        <f>+VLOOKUP(IF(R1297&lt;0.1,0,IF(AND(R1297&gt;=0.1,R1297&lt;0.2),0.1,IF(AND(R1297&gt;=0.2,R1297&lt;0.3),0.2,IF(R1297&gt;0.3,0.3,)))),REFERENCIAS!$C:$D,2,0)*VLOOKUP($R$2,PONDERADORES!$A$11:$G$11,7,0)</f>
        <v>15</v>
      </c>
      <c r="AA1297" s="92"/>
      <c r="AB1297" s="95" t="e">
        <f t="shared" ca="1" si="79"/>
        <v>#REF!</v>
      </c>
      <c r="AC1297" s="23" t="e">
        <f ca="1">IF(AB1297&gt;REFERENCIAS!$C$62,REFERENCIAS!$B$62,IF(AND(AB1297&gt;=REFERENCIAS!$C$63,AB1297&lt;REFERENCIAS!$D$63),REFERENCIAS!$B$63,IF(AND(AB1297&gt;REFERENCIAS!$C$64,AB1297&lt;=REFERENCIAS!$D$64),REFERENCIAS!$B$64,IF(AND(AB1297&gt;=REFERENCIAS!$C$65,AB1297&lt;REFERENCIAS!$D$65),REFERENCIAS!$B$65, "Revisar"))))</f>
        <v>#REF!</v>
      </c>
      <c r="AD1297" s="94" t="e">
        <f ca="1">VLOOKUP(AC1297,REFERENCIAS!$B$62:$G$65,4,FALSE)</f>
        <v>#REF!</v>
      </c>
    </row>
    <row r="1298" spans="1:30" ht="17.25" x14ac:dyDescent="0.25">
      <c r="A1298" s="74"/>
      <c r="B1298" s="19"/>
      <c r="C1298" s="19"/>
      <c r="D1298" s="50"/>
      <c r="E1298" s="73"/>
      <c r="F1298" s="74"/>
      <c r="G1298" s="9"/>
      <c r="H1298" s="48"/>
      <c r="I1298" s="49">
        <f t="shared" ca="1" si="77"/>
        <v>2022</v>
      </c>
      <c r="J1298" s="22">
        <f t="shared" ca="1" si="76"/>
        <v>1</v>
      </c>
      <c r="K1298" s="19"/>
      <c r="L1298" s="73"/>
      <c r="M1298" s="74"/>
      <c r="N1298" s="19"/>
      <c r="O1298" s="73"/>
      <c r="P1298" s="82">
        <v>1</v>
      </c>
      <c r="Q1298" s="24">
        <v>1</v>
      </c>
      <c r="R1298" s="81">
        <f t="shared" si="78"/>
        <v>1</v>
      </c>
      <c r="S1298" s="87"/>
      <c r="T1298" s="19"/>
      <c r="U1298" s="25"/>
      <c r="V1298" s="25"/>
      <c r="W1298" s="81"/>
      <c r="X1298" s="91" t="e">
        <f ca="1">+VLOOKUP(#REF!,REFERENCIAS!$C:$D,2,0)*VLOOKUP(#REF!,PONDERADORES!A:P,IF(AND(INFORMACION!$T1298='REFERENCIAS RIESGO'!$C$36,INFORMACION!$F1298=REFERENCIAS!$C$24),16,IF(INFORMACION!$T1298='REFERENCIAS RIESGO'!$C$36,13,IF(INFORMACION!$F1298=REFERENCIAS!$C$24,10,7))),0)+VLOOKUP(K1298,REFERENCIAS!$C:$D,2,0)*VLOOKUP($K$2,PONDERADORES!A:P,IF(AND(INFORMACION!$T1298='REFERENCIAS RIESGO'!$C$36,INFORMACION!$F1298=REFERENCIAS!$C$24),16,IF(INFORMACION!$T1298='REFERENCIAS RIESGO'!$C$36,13,IF(INFORMACION!$F1298=REFERENCIAS!$C$24,10,7))),0)+VLOOKUP(L1298,REFERENCIAS!$C:$D,2,0)*VLOOKUP($L$2,PONDERADORES!A:P,IF(AND(INFORMACION!$T1298='REFERENCIAS RIESGO'!$C$36,INFORMACION!$F1298=REFERENCIAS!$C$24),16,IF(INFORMACION!$T1298='REFERENCIAS RIESGO'!$C$36,13,IF(INFORMACION!$F1298=REFERENCIAS!$C$24,10,7))),0)+VLOOKUP(F1298,REFERENCIAS!$C:$D,2,0)*VLOOKUP($F$2,PONDERADORES!A:P,IF(AND(INFORMACION!$T1298='REFERENCIAS RIESGO'!$C$36,INFORMACION!$F1298=REFERENCIAS!$C$24),16,IF(INFORMACION!$T1298='REFERENCIAS RIESGO'!$C$36,13,IF(INFORMACION!$F1298=REFERENCIAS!$C$24,10,7))),0)+VLOOKUP(T1298,REFERENCIAS!$C:$D,2,0)*VLOOKUP($T$2,PONDERADORES!A:P,IF(AND(INFORMACION!$T1298='REFERENCIAS RIESGO'!$C$36,INFORMACION!$F1298=REFERENCIAS!$C$24),16,IF(INFORMACION!$T1298='REFERENCIAS RIESGO'!$C$36,13,IF(INFORMACION!$F1298=REFERENCIAS!$C$24,10,7))),0)+VLOOKUP(IF(J1298&lt;=0.2,0.2,IF(AND(J1298&gt;0.2,J1298&lt;=0.4),0.4,IF(AND(J1298&gt;0.4,J1298&lt;=0.6),0.6,IF(AND(J1298&gt;0.6,J1298&lt;=0.8),0.8,IF(AND(J1298&gt;0.8,J1298&lt;=1),1))))),REFERENCIAS!$C:$D,2,0)*VLOOKUP($J$2,PONDERADORES!A:P,IF(AND(INFORMACION!$T1298='REFERENCIAS RIESGO'!$C$36,INFORMACION!$F1298=REFERENCIAS!$C$24),16,IF(INFORMACION!$T1298='REFERENCIAS RIESGO'!$C$36,13,IF(INFORMACION!$F1298=REFERENCIAS!$C$24,10,7))),0)</f>
        <v>#REF!</v>
      </c>
      <c r="Y1298" s="68">
        <f>+VLOOKUP(M1298,REFERENCIAS!$C:$D,2,0)*VLOOKUP($M$2,PONDERADORES!$A$7:$G$9,7,0)+VLOOKUP(N1298,REFERENCIAS!$C:$D,2,0)*VLOOKUP($N$2,PONDERADORES!$A$7:$G$9,7,0)+VLOOKUP(O1298,REFERENCIAS!$C:$D,2,0)*VLOOKUP($O$2,PONDERADORES!$A$7:$G$9,7,0)</f>
        <v>0.2</v>
      </c>
      <c r="Z1298" s="2">
        <f>+VLOOKUP(IF(R1298&lt;0.1,0,IF(AND(R1298&gt;=0.1,R1298&lt;0.2),0.1,IF(AND(R1298&gt;=0.2,R1298&lt;0.3),0.2,IF(R1298&gt;0.3,0.3,)))),REFERENCIAS!$C:$D,2,0)*VLOOKUP($R$2,PONDERADORES!$A$11:$G$11,7,0)</f>
        <v>15</v>
      </c>
      <c r="AA1298" s="92"/>
      <c r="AB1298" s="95" t="e">
        <f t="shared" ca="1" si="79"/>
        <v>#REF!</v>
      </c>
      <c r="AC1298" s="23" t="e">
        <f ca="1">IF(AB1298&gt;REFERENCIAS!$C$62,REFERENCIAS!$B$62,IF(AND(AB1298&gt;=REFERENCIAS!$C$63,AB1298&lt;REFERENCIAS!$D$63),REFERENCIAS!$B$63,IF(AND(AB1298&gt;REFERENCIAS!$C$64,AB1298&lt;=REFERENCIAS!$D$64),REFERENCIAS!$B$64,IF(AND(AB1298&gt;=REFERENCIAS!$C$65,AB1298&lt;REFERENCIAS!$D$65),REFERENCIAS!$B$65, "Revisar"))))</f>
        <v>#REF!</v>
      </c>
      <c r="AD1298" s="94" t="e">
        <f ca="1">VLOOKUP(AC1298,REFERENCIAS!$B$62:$G$65,4,FALSE)</f>
        <v>#REF!</v>
      </c>
    </row>
    <row r="1299" spans="1:30" ht="17.25" x14ac:dyDescent="0.25">
      <c r="A1299" s="74"/>
      <c r="B1299" s="19"/>
      <c r="C1299" s="19"/>
      <c r="D1299" s="50"/>
      <c r="E1299" s="73"/>
      <c r="F1299" s="74"/>
      <c r="G1299" s="9"/>
      <c r="H1299" s="48"/>
      <c r="I1299" s="49">
        <f t="shared" ca="1" si="77"/>
        <v>2022</v>
      </c>
      <c r="J1299" s="22">
        <f t="shared" ca="1" si="76"/>
        <v>1</v>
      </c>
      <c r="K1299" s="19"/>
      <c r="L1299" s="73"/>
      <c r="M1299" s="74"/>
      <c r="N1299" s="19"/>
      <c r="O1299" s="73"/>
      <c r="P1299" s="82">
        <v>1</v>
      </c>
      <c r="Q1299" s="24">
        <v>1</v>
      </c>
      <c r="R1299" s="81">
        <f t="shared" si="78"/>
        <v>1</v>
      </c>
      <c r="S1299" s="87"/>
      <c r="T1299" s="19"/>
      <c r="U1299" s="25"/>
      <c r="V1299" s="25"/>
      <c r="W1299" s="81"/>
      <c r="X1299" s="91" t="e">
        <f ca="1">+VLOOKUP(#REF!,REFERENCIAS!$C:$D,2,0)*VLOOKUP(#REF!,PONDERADORES!A:P,IF(AND(INFORMACION!$T1299='REFERENCIAS RIESGO'!$C$36,INFORMACION!$F1299=REFERENCIAS!$C$24),16,IF(INFORMACION!$T1299='REFERENCIAS RIESGO'!$C$36,13,IF(INFORMACION!$F1299=REFERENCIAS!$C$24,10,7))),0)+VLOOKUP(K1299,REFERENCIAS!$C:$D,2,0)*VLOOKUP($K$2,PONDERADORES!A:P,IF(AND(INFORMACION!$T1299='REFERENCIAS RIESGO'!$C$36,INFORMACION!$F1299=REFERENCIAS!$C$24),16,IF(INFORMACION!$T1299='REFERENCIAS RIESGO'!$C$36,13,IF(INFORMACION!$F1299=REFERENCIAS!$C$24,10,7))),0)+VLOOKUP(L1299,REFERENCIAS!$C:$D,2,0)*VLOOKUP($L$2,PONDERADORES!A:P,IF(AND(INFORMACION!$T1299='REFERENCIAS RIESGO'!$C$36,INFORMACION!$F1299=REFERENCIAS!$C$24),16,IF(INFORMACION!$T1299='REFERENCIAS RIESGO'!$C$36,13,IF(INFORMACION!$F1299=REFERENCIAS!$C$24,10,7))),0)+VLOOKUP(F1299,REFERENCIAS!$C:$D,2,0)*VLOOKUP($F$2,PONDERADORES!A:P,IF(AND(INFORMACION!$T1299='REFERENCIAS RIESGO'!$C$36,INFORMACION!$F1299=REFERENCIAS!$C$24),16,IF(INFORMACION!$T1299='REFERENCIAS RIESGO'!$C$36,13,IF(INFORMACION!$F1299=REFERENCIAS!$C$24,10,7))),0)+VLOOKUP(T1299,REFERENCIAS!$C:$D,2,0)*VLOOKUP($T$2,PONDERADORES!A:P,IF(AND(INFORMACION!$T1299='REFERENCIAS RIESGO'!$C$36,INFORMACION!$F1299=REFERENCIAS!$C$24),16,IF(INFORMACION!$T1299='REFERENCIAS RIESGO'!$C$36,13,IF(INFORMACION!$F1299=REFERENCIAS!$C$24,10,7))),0)+VLOOKUP(IF(J1299&lt;=0.2,0.2,IF(AND(J1299&gt;0.2,J1299&lt;=0.4),0.4,IF(AND(J1299&gt;0.4,J1299&lt;=0.6),0.6,IF(AND(J1299&gt;0.6,J1299&lt;=0.8),0.8,IF(AND(J1299&gt;0.8,J1299&lt;=1),1))))),REFERENCIAS!$C:$D,2,0)*VLOOKUP($J$2,PONDERADORES!A:P,IF(AND(INFORMACION!$T1299='REFERENCIAS RIESGO'!$C$36,INFORMACION!$F1299=REFERENCIAS!$C$24),16,IF(INFORMACION!$T1299='REFERENCIAS RIESGO'!$C$36,13,IF(INFORMACION!$F1299=REFERENCIAS!$C$24,10,7))),0)</f>
        <v>#REF!</v>
      </c>
      <c r="Y1299" s="68">
        <f>+VLOOKUP(M1299,REFERENCIAS!$C:$D,2,0)*VLOOKUP($M$2,PONDERADORES!$A$7:$G$9,7,0)+VLOOKUP(N1299,REFERENCIAS!$C:$D,2,0)*VLOOKUP($N$2,PONDERADORES!$A$7:$G$9,7,0)+VLOOKUP(O1299,REFERENCIAS!$C:$D,2,0)*VLOOKUP($O$2,PONDERADORES!$A$7:$G$9,7,0)</f>
        <v>0.2</v>
      </c>
      <c r="Z1299" s="2">
        <f>+VLOOKUP(IF(R1299&lt;0.1,0,IF(AND(R1299&gt;=0.1,R1299&lt;0.2),0.1,IF(AND(R1299&gt;=0.2,R1299&lt;0.3),0.2,IF(R1299&gt;0.3,0.3,)))),REFERENCIAS!$C:$D,2,0)*VLOOKUP($R$2,PONDERADORES!$A$11:$G$11,7,0)</f>
        <v>15</v>
      </c>
      <c r="AA1299" s="92"/>
      <c r="AB1299" s="95" t="e">
        <f t="shared" ca="1" si="79"/>
        <v>#REF!</v>
      </c>
      <c r="AC1299" s="23" t="e">
        <f ca="1">IF(AB1299&gt;REFERENCIAS!$C$62,REFERENCIAS!$B$62,IF(AND(AB1299&gt;=REFERENCIAS!$C$63,AB1299&lt;REFERENCIAS!$D$63),REFERENCIAS!$B$63,IF(AND(AB1299&gt;REFERENCIAS!$C$64,AB1299&lt;=REFERENCIAS!$D$64),REFERENCIAS!$B$64,IF(AND(AB1299&gt;=REFERENCIAS!$C$65,AB1299&lt;REFERENCIAS!$D$65),REFERENCIAS!$B$65, "Revisar"))))</f>
        <v>#REF!</v>
      </c>
      <c r="AD1299" s="94" t="e">
        <f ca="1">VLOOKUP(AC1299,REFERENCIAS!$B$62:$G$65,4,FALSE)</f>
        <v>#REF!</v>
      </c>
    </row>
    <row r="1300" spans="1:30" ht="17.25" x14ac:dyDescent="0.25">
      <c r="A1300" s="74"/>
      <c r="B1300" s="19"/>
      <c r="C1300" s="19"/>
      <c r="D1300" s="50"/>
      <c r="E1300" s="73"/>
      <c r="F1300" s="74"/>
      <c r="G1300" s="9"/>
      <c r="H1300" s="48"/>
      <c r="I1300" s="49">
        <f t="shared" ca="1" si="77"/>
        <v>2022</v>
      </c>
      <c r="J1300" s="22">
        <f t="shared" ca="1" si="76"/>
        <v>1</v>
      </c>
      <c r="K1300" s="19"/>
      <c r="L1300" s="73"/>
      <c r="M1300" s="74"/>
      <c r="N1300" s="19"/>
      <c r="O1300" s="73"/>
      <c r="P1300" s="82">
        <v>1</v>
      </c>
      <c r="Q1300" s="24">
        <v>1</v>
      </c>
      <c r="R1300" s="81">
        <f t="shared" si="78"/>
        <v>1</v>
      </c>
      <c r="S1300" s="87"/>
      <c r="T1300" s="19"/>
      <c r="U1300" s="25"/>
      <c r="V1300" s="25"/>
      <c r="W1300" s="81"/>
      <c r="X1300" s="91" t="e">
        <f ca="1">+VLOOKUP(#REF!,REFERENCIAS!$C:$D,2,0)*VLOOKUP(#REF!,PONDERADORES!A:P,IF(AND(INFORMACION!$T1300='REFERENCIAS RIESGO'!$C$36,INFORMACION!$F1300=REFERENCIAS!$C$24),16,IF(INFORMACION!$T1300='REFERENCIAS RIESGO'!$C$36,13,IF(INFORMACION!$F1300=REFERENCIAS!$C$24,10,7))),0)+VLOOKUP(K1300,REFERENCIAS!$C:$D,2,0)*VLOOKUP($K$2,PONDERADORES!A:P,IF(AND(INFORMACION!$T1300='REFERENCIAS RIESGO'!$C$36,INFORMACION!$F1300=REFERENCIAS!$C$24),16,IF(INFORMACION!$T1300='REFERENCIAS RIESGO'!$C$36,13,IF(INFORMACION!$F1300=REFERENCIAS!$C$24,10,7))),0)+VLOOKUP(L1300,REFERENCIAS!$C:$D,2,0)*VLOOKUP($L$2,PONDERADORES!A:P,IF(AND(INFORMACION!$T1300='REFERENCIAS RIESGO'!$C$36,INFORMACION!$F1300=REFERENCIAS!$C$24),16,IF(INFORMACION!$T1300='REFERENCIAS RIESGO'!$C$36,13,IF(INFORMACION!$F1300=REFERENCIAS!$C$24,10,7))),0)+VLOOKUP(F1300,REFERENCIAS!$C:$D,2,0)*VLOOKUP($F$2,PONDERADORES!A:P,IF(AND(INFORMACION!$T1300='REFERENCIAS RIESGO'!$C$36,INFORMACION!$F1300=REFERENCIAS!$C$24),16,IF(INFORMACION!$T1300='REFERENCIAS RIESGO'!$C$36,13,IF(INFORMACION!$F1300=REFERENCIAS!$C$24,10,7))),0)+VLOOKUP(T1300,REFERENCIAS!$C:$D,2,0)*VLOOKUP($T$2,PONDERADORES!A:P,IF(AND(INFORMACION!$T1300='REFERENCIAS RIESGO'!$C$36,INFORMACION!$F1300=REFERENCIAS!$C$24),16,IF(INFORMACION!$T1300='REFERENCIAS RIESGO'!$C$36,13,IF(INFORMACION!$F1300=REFERENCIAS!$C$24,10,7))),0)+VLOOKUP(IF(J1300&lt;=0.2,0.2,IF(AND(J1300&gt;0.2,J1300&lt;=0.4),0.4,IF(AND(J1300&gt;0.4,J1300&lt;=0.6),0.6,IF(AND(J1300&gt;0.6,J1300&lt;=0.8),0.8,IF(AND(J1300&gt;0.8,J1300&lt;=1),1))))),REFERENCIAS!$C:$D,2,0)*VLOOKUP($J$2,PONDERADORES!A:P,IF(AND(INFORMACION!$T1300='REFERENCIAS RIESGO'!$C$36,INFORMACION!$F1300=REFERENCIAS!$C$24),16,IF(INFORMACION!$T1300='REFERENCIAS RIESGO'!$C$36,13,IF(INFORMACION!$F1300=REFERENCIAS!$C$24,10,7))),0)</f>
        <v>#REF!</v>
      </c>
      <c r="Y1300" s="68">
        <f>+VLOOKUP(M1300,REFERENCIAS!$C:$D,2,0)*VLOOKUP($M$2,PONDERADORES!$A$7:$G$9,7,0)+VLOOKUP(N1300,REFERENCIAS!$C:$D,2,0)*VLOOKUP($N$2,PONDERADORES!$A$7:$G$9,7,0)+VLOOKUP(O1300,REFERENCIAS!$C:$D,2,0)*VLOOKUP($O$2,PONDERADORES!$A$7:$G$9,7,0)</f>
        <v>0.2</v>
      </c>
      <c r="Z1300" s="2">
        <f>+VLOOKUP(IF(R1300&lt;0.1,0,IF(AND(R1300&gt;=0.1,R1300&lt;0.2),0.1,IF(AND(R1300&gt;=0.2,R1300&lt;0.3),0.2,IF(R1300&gt;0.3,0.3,)))),REFERENCIAS!$C:$D,2,0)*VLOOKUP($R$2,PONDERADORES!$A$11:$G$11,7,0)</f>
        <v>15</v>
      </c>
      <c r="AA1300" s="92"/>
      <c r="AB1300" s="95" t="e">
        <f t="shared" ca="1" si="79"/>
        <v>#REF!</v>
      </c>
      <c r="AC1300" s="23" t="e">
        <f ca="1">IF(AB1300&gt;REFERENCIAS!$C$62,REFERENCIAS!$B$62,IF(AND(AB1300&gt;=REFERENCIAS!$C$63,AB1300&lt;REFERENCIAS!$D$63),REFERENCIAS!$B$63,IF(AND(AB1300&gt;REFERENCIAS!$C$64,AB1300&lt;=REFERENCIAS!$D$64),REFERENCIAS!$B$64,IF(AND(AB1300&gt;=REFERENCIAS!$C$65,AB1300&lt;REFERENCIAS!$D$65),REFERENCIAS!$B$65, "Revisar"))))</f>
        <v>#REF!</v>
      </c>
      <c r="AD1300" s="94" t="e">
        <f ca="1">VLOOKUP(AC1300,REFERENCIAS!$B$62:$G$65,4,FALSE)</f>
        <v>#REF!</v>
      </c>
    </row>
    <row r="1301" spans="1:30" ht="17.25" x14ac:dyDescent="0.25">
      <c r="A1301" s="74"/>
      <c r="B1301" s="19"/>
      <c r="C1301" s="19"/>
      <c r="D1301" s="50"/>
      <c r="E1301" s="73"/>
      <c r="F1301" s="74"/>
      <c r="G1301" s="9"/>
      <c r="H1301" s="48"/>
      <c r="I1301" s="49">
        <f t="shared" ca="1" si="77"/>
        <v>2022</v>
      </c>
      <c r="J1301" s="22">
        <f t="shared" ca="1" si="76"/>
        <v>1</v>
      </c>
      <c r="K1301" s="19"/>
      <c r="L1301" s="73"/>
      <c r="M1301" s="74"/>
      <c r="N1301" s="19"/>
      <c r="O1301" s="73"/>
      <c r="P1301" s="82">
        <v>1</v>
      </c>
      <c r="Q1301" s="24">
        <v>1</v>
      </c>
      <c r="R1301" s="81">
        <f t="shared" si="78"/>
        <v>1</v>
      </c>
      <c r="S1301" s="87"/>
      <c r="T1301" s="19"/>
      <c r="U1301" s="25"/>
      <c r="V1301" s="25"/>
      <c r="W1301" s="81"/>
      <c r="X1301" s="91" t="e">
        <f ca="1">+VLOOKUP(#REF!,REFERENCIAS!$C:$D,2,0)*VLOOKUP(#REF!,PONDERADORES!A:P,IF(AND(INFORMACION!$T1301='REFERENCIAS RIESGO'!$C$36,INFORMACION!$F1301=REFERENCIAS!$C$24),16,IF(INFORMACION!$T1301='REFERENCIAS RIESGO'!$C$36,13,IF(INFORMACION!$F1301=REFERENCIAS!$C$24,10,7))),0)+VLOOKUP(K1301,REFERENCIAS!$C:$D,2,0)*VLOOKUP($K$2,PONDERADORES!A:P,IF(AND(INFORMACION!$T1301='REFERENCIAS RIESGO'!$C$36,INFORMACION!$F1301=REFERENCIAS!$C$24),16,IF(INFORMACION!$T1301='REFERENCIAS RIESGO'!$C$36,13,IF(INFORMACION!$F1301=REFERENCIAS!$C$24,10,7))),0)+VLOOKUP(L1301,REFERENCIAS!$C:$D,2,0)*VLOOKUP($L$2,PONDERADORES!A:P,IF(AND(INFORMACION!$T1301='REFERENCIAS RIESGO'!$C$36,INFORMACION!$F1301=REFERENCIAS!$C$24),16,IF(INFORMACION!$T1301='REFERENCIAS RIESGO'!$C$36,13,IF(INFORMACION!$F1301=REFERENCIAS!$C$24,10,7))),0)+VLOOKUP(F1301,REFERENCIAS!$C:$D,2,0)*VLOOKUP($F$2,PONDERADORES!A:P,IF(AND(INFORMACION!$T1301='REFERENCIAS RIESGO'!$C$36,INFORMACION!$F1301=REFERENCIAS!$C$24),16,IF(INFORMACION!$T1301='REFERENCIAS RIESGO'!$C$36,13,IF(INFORMACION!$F1301=REFERENCIAS!$C$24,10,7))),0)+VLOOKUP(T1301,REFERENCIAS!$C:$D,2,0)*VLOOKUP($T$2,PONDERADORES!A:P,IF(AND(INFORMACION!$T1301='REFERENCIAS RIESGO'!$C$36,INFORMACION!$F1301=REFERENCIAS!$C$24),16,IF(INFORMACION!$T1301='REFERENCIAS RIESGO'!$C$36,13,IF(INFORMACION!$F1301=REFERENCIAS!$C$24,10,7))),0)+VLOOKUP(IF(J1301&lt;=0.2,0.2,IF(AND(J1301&gt;0.2,J1301&lt;=0.4),0.4,IF(AND(J1301&gt;0.4,J1301&lt;=0.6),0.6,IF(AND(J1301&gt;0.6,J1301&lt;=0.8),0.8,IF(AND(J1301&gt;0.8,J1301&lt;=1),1))))),REFERENCIAS!$C:$D,2,0)*VLOOKUP($J$2,PONDERADORES!A:P,IF(AND(INFORMACION!$T1301='REFERENCIAS RIESGO'!$C$36,INFORMACION!$F1301=REFERENCIAS!$C$24),16,IF(INFORMACION!$T1301='REFERENCIAS RIESGO'!$C$36,13,IF(INFORMACION!$F1301=REFERENCIAS!$C$24,10,7))),0)</f>
        <v>#REF!</v>
      </c>
      <c r="Y1301" s="68">
        <f>+VLOOKUP(M1301,REFERENCIAS!$C:$D,2,0)*VLOOKUP($M$2,PONDERADORES!$A$7:$G$9,7,0)+VLOOKUP(N1301,REFERENCIAS!$C:$D,2,0)*VLOOKUP($N$2,PONDERADORES!$A$7:$G$9,7,0)+VLOOKUP(O1301,REFERENCIAS!$C:$D,2,0)*VLOOKUP($O$2,PONDERADORES!$A$7:$G$9,7,0)</f>
        <v>0.2</v>
      </c>
      <c r="Z1301" s="2">
        <f>+VLOOKUP(IF(R1301&lt;0.1,0,IF(AND(R1301&gt;=0.1,R1301&lt;0.2),0.1,IF(AND(R1301&gt;=0.2,R1301&lt;0.3),0.2,IF(R1301&gt;0.3,0.3,)))),REFERENCIAS!$C:$D,2,0)*VLOOKUP($R$2,PONDERADORES!$A$11:$G$11,7,0)</f>
        <v>15</v>
      </c>
      <c r="AA1301" s="92"/>
      <c r="AB1301" s="95" t="e">
        <f t="shared" ca="1" si="79"/>
        <v>#REF!</v>
      </c>
      <c r="AC1301" s="23" t="e">
        <f ca="1">IF(AB1301&gt;REFERENCIAS!$C$62,REFERENCIAS!$B$62,IF(AND(AB1301&gt;=REFERENCIAS!$C$63,AB1301&lt;REFERENCIAS!$D$63),REFERENCIAS!$B$63,IF(AND(AB1301&gt;REFERENCIAS!$C$64,AB1301&lt;=REFERENCIAS!$D$64),REFERENCIAS!$B$64,IF(AND(AB1301&gt;=REFERENCIAS!$C$65,AB1301&lt;REFERENCIAS!$D$65),REFERENCIAS!$B$65, "Revisar"))))</f>
        <v>#REF!</v>
      </c>
      <c r="AD1301" s="94" t="e">
        <f ca="1">VLOOKUP(AC1301,REFERENCIAS!$B$62:$G$65,4,FALSE)</f>
        <v>#REF!</v>
      </c>
    </row>
    <row r="1302" spans="1:30" ht="17.25" x14ac:dyDescent="0.25">
      <c r="A1302" s="74"/>
      <c r="B1302" s="19"/>
      <c r="C1302" s="19"/>
      <c r="D1302" s="50"/>
      <c r="E1302" s="73"/>
      <c r="F1302" s="74"/>
      <c r="G1302" s="9"/>
      <c r="H1302" s="48"/>
      <c r="I1302" s="49">
        <f t="shared" ca="1" si="77"/>
        <v>2022</v>
      </c>
      <c r="J1302" s="22">
        <f t="shared" ca="1" si="76"/>
        <v>1</v>
      </c>
      <c r="K1302" s="19"/>
      <c r="L1302" s="73"/>
      <c r="M1302" s="74"/>
      <c r="N1302" s="19"/>
      <c r="O1302" s="73"/>
      <c r="P1302" s="82">
        <v>1</v>
      </c>
      <c r="Q1302" s="24">
        <v>1</v>
      </c>
      <c r="R1302" s="81">
        <f t="shared" si="78"/>
        <v>1</v>
      </c>
      <c r="S1302" s="87"/>
      <c r="T1302" s="19"/>
      <c r="U1302" s="25"/>
      <c r="V1302" s="25"/>
      <c r="W1302" s="81"/>
      <c r="X1302" s="91" t="e">
        <f ca="1">+VLOOKUP(#REF!,REFERENCIAS!$C:$D,2,0)*VLOOKUP(#REF!,PONDERADORES!A:P,IF(AND(INFORMACION!$T1302='REFERENCIAS RIESGO'!$C$36,INFORMACION!$F1302=REFERENCIAS!$C$24),16,IF(INFORMACION!$T1302='REFERENCIAS RIESGO'!$C$36,13,IF(INFORMACION!$F1302=REFERENCIAS!$C$24,10,7))),0)+VLOOKUP(K1302,REFERENCIAS!$C:$D,2,0)*VLOOKUP($K$2,PONDERADORES!A:P,IF(AND(INFORMACION!$T1302='REFERENCIAS RIESGO'!$C$36,INFORMACION!$F1302=REFERENCIAS!$C$24),16,IF(INFORMACION!$T1302='REFERENCIAS RIESGO'!$C$36,13,IF(INFORMACION!$F1302=REFERENCIAS!$C$24,10,7))),0)+VLOOKUP(L1302,REFERENCIAS!$C:$D,2,0)*VLOOKUP($L$2,PONDERADORES!A:P,IF(AND(INFORMACION!$T1302='REFERENCIAS RIESGO'!$C$36,INFORMACION!$F1302=REFERENCIAS!$C$24),16,IF(INFORMACION!$T1302='REFERENCIAS RIESGO'!$C$36,13,IF(INFORMACION!$F1302=REFERENCIAS!$C$24,10,7))),0)+VLOOKUP(F1302,REFERENCIAS!$C:$D,2,0)*VLOOKUP($F$2,PONDERADORES!A:P,IF(AND(INFORMACION!$T1302='REFERENCIAS RIESGO'!$C$36,INFORMACION!$F1302=REFERENCIAS!$C$24),16,IF(INFORMACION!$T1302='REFERENCIAS RIESGO'!$C$36,13,IF(INFORMACION!$F1302=REFERENCIAS!$C$24,10,7))),0)+VLOOKUP(T1302,REFERENCIAS!$C:$D,2,0)*VLOOKUP($T$2,PONDERADORES!A:P,IF(AND(INFORMACION!$T1302='REFERENCIAS RIESGO'!$C$36,INFORMACION!$F1302=REFERENCIAS!$C$24),16,IF(INFORMACION!$T1302='REFERENCIAS RIESGO'!$C$36,13,IF(INFORMACION!$F1302=REFERENCIAS!$C$24,10,7))),0)+VLOOKUP(IF(J1302&lt;=0.2,0.2,IF(AND(J1302&gt;0.2,J1302&lt;=0.4),0.4,IF(AND(J1302&gt;0.4,J1302&lt;=0.6),0.6,IF(AND(J1302&gt;0.6,J1302&lt;=0.8),0.8,IF(AND(J1302&gt;0.8,J1302&lt;=1),1))))),REFERENCIAS!$C:$D,2,0)*VLOOKUP($J$2,PONDERADORES!A:P,IF(AND(INFORMACION!$T1302='REFERENCIAS RIESGO'!$C$36,INFORMACION!$F1302=REFERENCIAS!$C$24),16,IF(INFORMACION!$T1302='REFERENCIAS RIESGO'!$C$36,13,IF(INFORMACION!$F1302=REFERENCIAS!$C$24,10,7))),0)</f>
        <v>#REF!</v>
      </c>
      <c r="Y1302" s="68">
        <f>+VLOOKUP(M1302,REFERENCIAS!$C:$D,2,0)*VLOOKUP($M$2,PONDERADORES!$A$7:$G$9,7,0)+VLOOKUP(N1302,REFERENCIAS!$C:$D,2,0)*VLOOKUP($N$2,PONDERADORES!$A$7:$G$9,7,0)+VLOOKUP(O1302,REFERENCIAS!$C:$D,2,0)*VLOOKUP($O$2,PONDERADORES!$A$7:$G$9,7,0)</f>
        <v>0.2</v>
      </c>
      <c r="Z1302" s="2">
        <f>+VLOOKUP(IF(R1302&lt;0.1,0,IF(AND(R1302&gt;=0.1,R1302&lt;0.2),0.1,IF(AND(R1302&gt;=0.2,R1302&lt;0.3),0.2,IF(R1302&gt;0.3,0.3,)))),REFERENCIAS!$C:$D,2,0)*VLOOKUP($R$2,PONDERADORES!$A$11:$G$11,7,0)</f>
        <v>15</v>
      </c>
      <c r="AA1302" s="92"/>
      <c r="AB1302" s="95" t="e">
        <f t="shared" ca="1" si="79"/>
        <v>#REF!</v>
      </c>
      <c r="AC1302" s="23" t="e">
        <f ca="1">IF(AB1302&gt;REFERENCIAS!$C$62,REFERENCIAS!$B$62,IF(AND(AB1302&gt;=REFERENCIAS!$C$63,AB1302&lt;REFERENCIAS!$D$63),REFERENCIAS!$B$63,IF(AND(AB1302&gt;REFERENCIAS!$C$64,AB1302&lt;=REFERENCIAS!$D$64),REFERENCIAS!$B$64,IF(AND(AB1302&gt;=REFERENCIAS!$C$65,AB1302&lt;REFERENCIAS!$D$65),REFERENCIAS!$B$65, "Revisar"))))</f>
        <v>#REF!</v>
      </c>
      <c r="AD1302" s="94" t="e">
        <f ca="1">VLOOKUP(AC1302,REFERENCIAS!$B$62:$G$65,4,FALSE)</f>
        <v>#REF!</v>
      </c>
    </row>
    <row r="1303" spans="1:30" ht="17.25" x14ac:dyDescent="0.25">
      <c r="A1303" s="74"/>
      <c r="B1303" s="19"/>
      <c r="C1303" s="19"/>
      <c r="D1303" s="50"/>
      <c r="E1303" s="73"/>
      <c r="F1303" s="74"/>
      <c r="G1303" s="9"/>
      <c r="H1303" s="48"/>
      <c r="I1303" s="49">
        <f t="shared" ca="1" si="77"/>
        <v>2022</v>
      </c>
      <c r="J1303" s="22">
        <f t="shared" ca="1" si="76"/>
        <v>1</v>
      </c>
      <c r="K1303" s="19"/>
      <c r="L1303" s="73"/>
      <c r="M1303" s="74"/>
      <c r="N1303" s="19"/>
      <c r="O1303" s="73"/>
      <c r="P1303" s="82">
        <v>1</v>
      </c>
      <c r="Q1303" s="24">
        <v>1</v>
      </c>
      <c r="R1303" s="81">
        <f t="shared" si="78"/>
        <v>1</v>
      </c>
      <c r="S1303" s="87"/>
      <c r="T1303" s="19"/>
      <c r="U1303" s="25"/>
      <c r="V1303" s="25"/>
      <c r="W1303" s="81"/>
      <c r="X1303" s="91" t="e">
        <f ca="1">+VLOOKUP(#REF!,REFERENCIAS!$C:$D,2,0)*VLOOKUP(#REF!,PONDERADORES!A:P,IF(AND(INFORMACION!$T1303='REFERENCIAS RIESGO'!$C$36,INFORMACION!$F1303=REFERENCIAS!$C$24),16,IF(INFORMACION!$T1303='REFERENCIAS RIESGO'!$C$36,13,IF(INFORMACION!$F1303=REFERENCIAS!$C$24,10,7))),0)+VLOOKUP(K1303,REFERENCIAS!$C:$D,2,0)*VLOOKUP($K$2,PONDERADORES!A:P,IF(AND(INFORMACION!$T1303='REFERENCIAS RIESGO'!$C$36,INFORMACION!$F1303=REFERENCIAS!$C$24),16,IF(INFORMACION!$T1303='REFERENCIAS RIESGO'!$C$36,13,IF(INFORMACION!$F1303=REFERENCIAS!$C$24,10,7))),0)+VLOOKUP(L1303,REFERENCIAS!$C:$D,2,0)*VLOOKUP($L$2,PONDERADORES!A:P,IF(AND(INFORMACION!$T1303='REFERENCIAS RIESGO'!$C$36,INFORMACION!$F1303=REFERENCIAS!$C$24),16,IF(INFORMACION!$T1303='REFERENCIAS RIESGO'!$C$36,13,IF(INFORMACION!$F1303=REFERENCIAS!$C$24,10,7))),0)+VLOOKUP(F1303,REFERENCIAS!$C:$D,2,0)*VLOOKUP($F$2,PONDERADORES!A:P,IF(AND(INFORMACION!$T1303='REFERENCIAS RIESGO'!$C$36,INFORMACION!$F1303=REFERENCIAS!$C$24),16,IF(INFORMACION!$T1303='REFERENCIAS RIESGO'!$C$36,13,IF(INFORMACION!$F1303=REFERENCIAS!$C$24,10,7))),0)+VLOOKUP(T1303,REFERENCIAS!$C:$D,2,0)*VLOOKUP($T$2,PONDERADORES!A:P,IF(AND(INFORMACION!$T1303='REFERENCIAS RIESGO'!$C$36,INFORMACION!$F1303=REFERENCIAS!$C$24),16,IF(INFORMACION!$T1303='REFERENCIAS RIESGO'!$C$36,13,IF(INFORMACION!$F1303=REFERENCIAS!$C$24,10,7))),0)+VLOOKUP(IF(J1303&lt;=0.2,0.2,IF(AND(J1303&gt;0.2,J1303&lt;=0.4),0.4,IF(AND(J1303&gt;0.4,J1303&lt;=0.6),0.6,IF(AND(J1303&gt;0.6,J1303&lt;=0.8),0.8,IF(AND(J1303&gt;0.8,J1303&lt;=1),1))))),REFERENCIAS!$C:$D,2,0)*VLOOKUP($J$2,PONDERADORES!A:P,IF(AND(INFORMACION!$T1303='REFERENCIAS RIESGO'!$C$36,INFORMACION!$F1303=REFERENCIAS!$C$24),16,IF(INFORMACION!$T1303='REFERENCIAS RIESGO'!$C$36,13,IF(INFORMACION!$F1303=REFERENCIAS!$C$24,10,7))),0)</f>
        <v>#REF!</v>
      </c>
      <c r="Y1303" s="68">
        <f>+VLOOKUP(M1303,REFERENCIAS!$C:$D,2,0)*VLOOKUP($M$2,PONDERADORES!$A$7:$G$9,7,0)+VLOOKUP(N1303,REFERENCIAS!$C:$D,2,0)*VLOOKUP($N$2,PONDERADORES!$A$7:$G$9,7,0)+VLOOKUP(O1303,REFERENCIAS!$C:$D,2,0)*VLOOKUP($O$2,PONDERADORES!$A$7:$G$9,7,0)</f>
        <v>0.2</v>
      </c>
      <c r="Z1303" s="2">
        <f>+VLOOKUP(IF(R1303&lt;0.1,0,IF(AND(R1303&gt;=0.1,R1303&lt;0.2),0.1,IF(AND(R1303&gt;=0.2,R1303&lt;0.3),0.2,IF(R1303&gt;0.3,0.3,)))),REFERENCIAS!$C:$D,2,0)*VLOOKUP($R$2,PONDERADORES!$A$11:$G$11,7,0)</f>
        <v>15</v>
      </c>
      <c r="AA1303" s="92"/>
      <c r="AB1303" s="95" t="e">
        <f t="shared" ca="1" si="79"/>
        <v>#REF!</v>
      </c>
      <c r="AC1303" s="23" t="e">
        <f ca="1">IF(AB1303&gt;REFERENCIAS!$C$62,REFERENCIAS!$B$62,IF(AND(AB1303&gt;=REFERENCIAS!$C$63,AB1303&lt;REFERENCIAS!$D$63),REFERENCIAS!$B$63,IF(AND(AB1303&gt;REFERENCIAS!$C$64,AB1303&lt;=REFERENCIAS!$D$64),REFERENCIAS!$B$64,IF(AND(AB1303&gt;=REFERENCIAS!$C$65,AB1303&lt;REFERENCIAS!$D$65),REFERENCIAS!$B$65, "Revisar"))))</f>
        <v>#REF!</v>
      </c>
      <c r="AD1303" s="94" t="e">
        <f ca="1">VLOOKUP(AC1303,REFERENCIAS!$B$62:$G$65,4,FALSE)</f>
        <v>#REF!</v>
      </c>
    </row>
    <row r="1304" spans="1:30" ht="17.25" x14ac:dyDescent="0.25">
      <c r="A1304" s="74"/>
      <c r="B1304" s="19"/>
      <c r="C1304" s="19"/>
      <c r="D1304" s="50"/>
      <c r="E1304" s="73"/>
      <c r="F1304" s="74"/>
      <c r="G1304" s="9"/>
      <c r="H1304" s="48"/>
      <c r="I1304" s="49">
        <f t="shared" ca="1" si="77"/>
        <v>2022</v>
      </c>
      <c r="J1304" s="22">
        <f t="shared" ca="1" si="76"/>
        <v>1</v>
      </c>
      <c r="K1304" s="19"/>
      <c r="L1304" s="73"/>
      <c r="M1304" s="74"/>
      <c r="N1304" s="19"/>
      <c r="O1304" s="73"/>
      <c r="P1304" s="82">
        <v>1</v>
      </c>
      <c r="Q1304" s="24">
        <v>1</v>
      </c>
      <c r="R1304" s="81">
        <f t="shared" si="78"/>
        <v>1</v>
      </c>
      <c r="S1304" s="87"/>
      <c r="T1304" s="19"/>
      <c r="U1304" s="25"/>
      <c r="V1304" s="25"/>
      <c r="W1304" s="81"/>
      <c r="X1304" s="91" t="e">
        <f ca="1">+VLOOKUP(#REF!,REFERENCIAS!$C:$D,2,0)*VLOOKUP(#REF!,PONDERADORES!A:P,IF(AND(INFORMACION!$T1304='REFERENCIAS RIESGO'!$C$36,INFORMACION!$F1304=REFERENCIAS!$C$24),16,IF(INFORMACION!$T1304='REFERENCIAS RIESGO'!$C$36,13,IF(INFORMACION!$F1304=REFERENCIAS!$C$24,10,7))),0)+VLOOKUP(K1304,REFERENCIAS!$C:$D,2,0)*VLOOKUP($K$2,PONDERADORES!A:P,IF(AND(INFORMACION!$T1304='REFERENCIAS RIESGO'!$C$36,INFORMACION!$F1304=REFERENCIAS!$C$24),16,IF(INFORMACION!$T1304='REFERENCIAS RIESGO'!$C$36,13,IF(INFORMACION!$F1304=REFERENCIAS!$C$24,10,7))),0)+VLOOKUP(L1304,REFERENCIAS!$C:$D,2,0)*VLOOKUP($L$2,PONDERADORES!A:P,IF(AND(INFORMACION!$T1304='REFERENCIAS RIESGO'!$C$36,INFORMACION!$F1304=REFERENCIAS!$C$24),16,IF(INFORMACION!$T1304='REFERENCIAS RIESGO'!$C$36,13,IF(INFORMACION!$F1304=REFERENCIAS!$C$24,10,7))),0)+VLOOKUP(F1304,REFERENCIAS!$C:$D,2,0)*VLOOKUP($F$2,PONDERADORES!A:P,IF(AND(INFORMACION!$T1304='REFERENCIAS RIESGO'!$C$36,INFORMACION!$F1304=REFERENCIAS!$C$24),16,IF(INFORMACION!$T1304='REFERENCIAS RIESGO'!$C$36,13,IF(INFORMACION!$F1304=REFERENCIAS!$C$24,10,7))),0)+VLOOKUP(T1304,REFERENCIAS!$C:$D,2,0)*VLOOKUP($T$2,PONDERADORES!A:P,IF(AND(INFORMACION!$T1304='REFERENCIAS RIESGO'!$C$36,INFORMACION!$F1304=REFERENCIAS!$C$24),16,IF(INFORMACION!$T1304='REFERENCIAS RIESGO'!$C$36,13,IF(INFORMACION!$F1304=REFERENCIAS!$C$24,10,7))),0)+VLOOKUP(IF(J1304&lt;=0.2,0.2,IF(AND(J1304&gt;0.2,J1304&lt;=0.4),0.4,IF(AND(J1304&gt;0.4,J1304&lt;=0.6),0.6,IF(AND(J1304&gt;0.6,J1304&lt;=0.8),0.8,IF(AND(J1304&gt;0.8,J1304&lt;=1),1))))),REFERENCIAS!$C:$D,2,0)*VLOOKUP($J$2,PONDERADORES!A:P,IF(AND(INFORMACION!$T1304='REFERENCIAS RIESGO'!$C$36,INFORMACION!$F1304=REFERENCIAS!$C$24),16,IF(INFORMACION!$T1304='REFERENCIAS RIESGO'!$C$36,13,IF(INFORMACION!$F1304=REFERENCIAS!$C$24,10,7))),0)</f>
        <v>#REF!</v>
      </c>
      <c r="Y1304" s="68">
        <f>+VLOOKUP(M1304,REFERENCIAS!$C:$D,2,0)*VLOOKUP($M$2,PONDERADORES!$A$7:$G$9,7,0)+VLOOKUP(N1304,REFERENCIAS!$C:$D,2,0)*VLOOKUP($N$2,PONDERADORES!$A$7:$G$9,7,0)+VLOOKUP(O1304,REFERENCIAS!$C:$D,2,0)*VLOOKUP($O$2,PONDERADORES!$A$7:$G$9,7,0)</f>
        <v>0.2</v>
      </c>
      <c r="Z1304" s="2">
        <f>+VLOOKUP(IF(R1304&lt;0.1,0,IF(AND(R1304&gt;=0.1,R1304&lt;0.2),0.1,IF(AND(R1304&gt;=0.2,R1304&lt;0.3),0.2,IF(R1304&gt;0.3,0.3,)))),REFERENCIAS!$C:$D,2,0)*VLOOKUP($R$2,PONDERADORES!$A$11:$G$11,7,0)</f>
        <v>15</v>
      </c>
      <c r="AA1304" s="92"/>
      <c r="AB1304" s="95" t="e">
        <f t="shared" ca="1" si="79"/>
        <v>#REF!</v>
      </c>
      <c r="AC1304" s="23" t="e">
        <f ca="1">IF(AB1304&gt;REFERENCIAS!$C$62,REFERENCIAS!$B$62,IF(AND(AB1304&gt;=REFERENCIAS!$C$63,AB1304&lt;REFERENCIAS!$D$63),REFERENCIAS!$B$63,IF(AND(AB1304&gt;REFERENCIAS!$C$64,AB1304&lt;=REFERENCIAS!$D$64),REFERENCIAS!$B$64,IF(AND(AB1304&gt;=REFERENCIAS!$C$65,AB1304&lt;REFERENCIAS!$D$65),REFERENCIAS!$B$65, "Revisar"))))</f>
        <v>#REF!</v>
      </c>
      <c r="AD1304" s="94" t="e">
        <f ca="1">VLOOKUP(AC1304,REFERENCIAS!$B$62:$G$65,4,FALSE)</f>
        <v>#REF!</v>
      </c>
    </row>
    <row r="1305" spans="1:30" ht="17.25" x14ac:dyDescent="0.25">
      <c r="A1305" s="74"/>
      <c r="B1305" s="19"/>
      <c r="C1305" s="19"/>
      <c r="D1305" s="50"/>
      <c r="E1305" s="73"/>
      <c r="F1305" s="74"/>
      <c r="G1305" s="9"/>
      <c r="H1305" s="48"/>
      <c r="I1305" s="49">
        <f t="shared" ca="1" si="77"/>
        <v>2022</v>
      </c>
      <c r="J1305" s="22">
        <f t="shared" ca="1" si="76"/>
        <v>1</v>
      </c>
      <c r="K1305" s="19"/>
      <c r="L1305" s="73"/>
      <c r="M1305" s="74"/>
      <c r="N1305" s="19"/>
      <c r="O1305" s="73"/>
      <c r="P1305" s="82">
        <v>1</v>
      </c>
      <c r="Q1305" s="24">
        <v>1</v>
      </c>
      <c r="R1305" s="81">
        <f t="shared" si="78"/>
        <v>1</v>
      </c>
      <c r="S1305" s="87"/>
      <c r="T1305" s="19"/>
      <c r="U1305" s="25"/>
      <c r="V1305" s="25"/>
      <c r="W1305" s="81"/>
      <c r="X1305" s="91" t="e">
        <f ca="1">+VLOOKUP(#REF!,REFERENCIAS!$C:$D,2,0)*VLOOKUP(#REF!,PONDERADORES!A:P,IF(AND(INFORMACION!$T1305='REFERENCIAS RIESGO'!$C$36,INFORMACION!$F1305=REFERENCIAS!$C$24),16,IF(INFORMACION!$T1305='REFERENCIAS RIESGO'!$C$36,13,IF(INFORMACION!$F1305=REFERENCIAS!$C$24,10,7))),0)+VLOOKUP(K1305,REFERENCIAS!$C:$D,2,0)*VLOOKUP($K$2,PONDERADORES!A:P,IF(AND(INFORMACION!$T1305='REFERENCIAS RIESGO'!$C$36,INFORMACION!$F1305=REFERENCIAS!$C$24),16,IF(INFORMACION!$T1305='REFERENCIAS RIESGO'!$C$36,13,IF(INFORMACION!$F1305=REFERENCIAS!$C$24,10,7))),0)+VLOOKUP(L1305,REFERENCIAS!$C:$D,2,0)*VLOOKUP($L$2,PONDERADORES!A:P,IF(AND(INFORMACION!$T1305='REFERENCIAS RIESGO'!$C$36,INFORMACION!$F1305=REFERENCIAS!$C$24),16,IF(INFORMACION!$T1305='REFERENCIAS RIESGO'!$C$36,13,IF(INFORMACION!$F1305=REFERENCIAS!$C$24,10,7))),0)+VLOOKUP(F1305,REFERENCIAS!$C:$D,2,0)*VLOOKUP($F$2,PONDERADORES!A:P,IF(AND(INFORMACION!$T1305='REFERENCIAS RIESGO'!$C$36,INFORMACION!$F1305=REFERENCIAS!$C$24),16,IF(INFORMACION!$T1305='REFERENCIAS RIESGO'!$C$36,13,IF(INFORMACION!$F1305=REFERENCIAS!$C$24,10,7))),0)+VLOOKUP(T1305,REFERENCIAS!$C:$D,2,0)*VLOOKUP($T$2,PONDERADORES!A:P,IF(AND(INFORMACION!$T1305='REFERENCIAS RIESGO'!$C$36,INFORMACION!$F1305=REFERENCIAS!$C$24),16,IF(INFORMACION!$T1305='REFERENCIAS RIESGO'!$C$36,13,IF(INFORMACION!$F1305=REFERENCIAS!$C$24,10,7))),0)+VLOOKUP(IF(J1305&lt;=0.2,0.2,IF(AND(J1305&gt;0.2,J1305&lt;=0.4),0.4,IF(AND(J1305&gt;0.4,J1305&lt;=0.6),0.6,IF(AND(J1305&gt;0.6,J1305&lt;=0.8),0.8,IF(AND(J1305&gt;0.8,J1305&lt;=1),1))))),REFERENCIAS!$C:$D,2,0)*VLOOKUP($J$2,PONDERADORES!A:P,IF(AND(INFORMACION!$T1305='REFERENCIAS RIESGO'!$C$36,INFORMACION!$F1305=REFERENCIAS!$C$24),16,IF(INFORMACION!$T1305='REFERENCIAS RIESGO'!$C$36,13,IF(INFORMACION!$F1305=REFERENCIAS!$C$24,10,7))),0)</f>
        <v>#REF!</v>
      </c>
      <c r="Y1305" s="68">
        <f>+VLOOKUP(M1305,REFERENCIAS!$C:$D,2,0)*VLOOKUP($M$2,PONDERADORES!$A$7:$G$9,7,0)+VLOOKUP(N1305,REFERENCIAS!$C:$D,2,0)*VLOOKUP($N$2,PONDERADORES!$A$7:$G$9,7,0)+VLOOKUP(O1305,REFERENCIAS!$C:$D,2,0)*VLOOKUP($O$2,PONDERADORES!$A$7:$G$9,7,0)</f>
        <v>0.2</v>
      </c>
      <c r="Z1305" s="2">
        <f>+VLOOKUP(IF(R1305&lt;0.1,0,IF(AND(R1305&gt;=0.1,R1305&lt;0.2),0.1,IF(AND(R1305&gt;=0.2,R1305&lt;0.3),0.2,IF(R1305&gt;0.3,0.3,)))),REFERENCIAS!$C:$D,2,0)*VLOOKUP($R$2,PONDERADORES!$A$11:$G$11,7,0)</f>
        <v>15</v>
      </c>
      <c r="AA1305" s="92"/>
      <c r="AB1305" s="95" t="e">
        <f t="shared" ca="1" si="79"/>
        <v>#REF!</v>
      </c>
      <c r="AC1305" s="23" t="e">
        <f ca="1">IF(AB1305&gt;REFERENCIAS!$C$62,REFERENCIAS!$B$62,IF(AND(AB1305&gt;=REFERENCIAS!$C$63,AB1305&lt;REFERENCIAS!$D$63),REFERENCIAS!$B$63,IF(AND(AB1305&gt;REFERENCIAS!$C$64,AB1305&lt;=REFERENCIAS!$D$64),REFERENCIAS!$B$64,IF(AND(AB1305&gt;=REFERENCIAS!$C$65,AB1305&lt;REFERENCIAS!$D$65),REFERENCIAS!$B$65, "Revisar"))))</f>
        <v>#REF!</v>
      </c>
      <c r="AD1305" s="94" t="e">
        <f ca="1">VLOOKUP(AC1305,REFERENCIAS!$B$62:$G$65,4,FALSE)</f>
        <v>#REF!</v>
      </c>
    </row>
    <row r="1306" spans="1:30" ht="17.25" x14ac:dyDescent="0.25">
      <c r="A1306" s="74"/>
      <c r="B1306" s="19"/>
      <c r="C1306" s="19"/>
      <c r="D1306" s="50"/>
      <c r="E1306" s="73"/>
      <c r="F1306" s="74"/>
      <c r="G1306" s="9"/>
      <c r="H1306" s="48"/>
      <c r="I1306" s="49">
        <f t="shared" ca="1" si="77"/>
        <v>2022</v>
      </c>
      <c r="J1306" s="22">
        <f t="shared" ca="1" si="76"/>
        <v>1</v>
      </c>
      <c r="K1306" s="19"/>
      <c r="L1306" s="73"/>
      <c r="M1306" s="74"/>
      <c r="N1306" s="19"/>
      <c r="O1306" s="73"/>
      <c r="P1306" s="82">
        <v>1</v>
      </c>
      <c r="Q1306" s="24">
        <v>1</v>
      </c>
      <c r="R1306" s="81">
        <f t="shared" si="78"/>
        <v>1</v>
      </c>
      <c r="S1306" s="87"/>
      <c r="T1306" s="19"/>
      <c r="U1306" s="25"/>
      <c r="V1306" s="25"/>
      <c r="W1306" s="81"/>
      <c r="X1306" s="91" t="e">
        <f ca="1">+VLOOKUP(#REF!,REFERENCIAS!$C:$D,2,0)*VLOOKUP(#REF!,PONDERADORES!A:P,IF(AND(INFORMACION!$T1306='REFERENCIAS RIESGO'!$C$36,INFORMACION!$F1306=REFERENCIAS!$C$24),16,IF(INFORMACION!$T1306='REFERENCIAS RIESGO'!$C$36,13,IF(INFORMACION!$F1306=REFERENCIAS!$C$24,10,7))),0)+VLOOKUP(K1306,REFERENCIAS!$C:$D,2,0)*VLOOKUP($K$2,PONDERADORES!A:P,IF(AND(INFORMACION!$T1306='REFERENCIAS RIESGO'!$C$36,INFORMACION!$F1306=REFERENCIAS!$C$24),16,IF(INFORMACION!$T1306='REFERENCIAS RIESGO'!$C$36,13,IF(INFORMACION!$F1306=REFERENCIAS!$C$24,10,7))),0)+VLOOKUP(L1306,REFERENCIAS!$C:$D,2,0)*VLOOKUP($L$2,PONDERADORES!A:P,IF(AND(INFORMACION!$T1306='REFERENCIAS RIESGO'!$C$36,INFORMACION!$F1306=REFERENCIAS!$C$24),16,IF(INFORMACION!$T1306='REFERENCIAS RIESGO'!$C$36,13,IF(INFORMACION!$F1306=REFERENCIAS!$C$24,10,7))),0)+VLOOKUP(F1306,REFERENCIAS!$C:$D,2,0)*VLOOKUP($F$2,PONDERADORES!A:P,IF(AND(INFORMACION!$T1306='REFERENCIAS RIESGO'!$C$36,INFORMACION!$F1306=REFERENCIAS!$C$24),16,IF(INFORMACION!$T1306='REFERENCIAS RIESGO'!$C$36,13,IF(INFORMACION!$F1306=REFERENCIAS!$C$24,10,7))),0)+VLOOKUP(T1306,REFERENCIAS!$C:$D,2,0)*VLOOKUP($T$2,PONDERADORES!A:P,IF(AND(INFORMACION!$T1306='REFERENCIAS RIESGO'!$C$36,INFORMACION!$F1306=REFERENCIAS!$C$24),16,IF(INFORMACION!$T1306='REFERENCIAS RIESGO'!$C$36,13,IF(INFORMACION!$F1306=REFERENCIAS!$C$24,10,7))),0)+VLOOKUP(IF(J1306&lt;=0.2,0.2,IF(AND(J1306&gt;0.2,J1306&lt;=0.4),0.4,IF(AND(J1306&gt;0.4,J1306&lt;=0.6),0.6,IF(AND(J1306&gt;0.6,J1306&lt;=0.8),0.8,IF(AND(J1306&gt;0.8,J1306&lt;=1),1))))),REFERENCIAS!$C:$D,2,0)*VLOOKUP($J$2,PONDERADORES!A:P,IF(AND(INFORMACION!$T1306='REFERENCIAS RIESGO'!$C$36,INFORMACION!$F1306=REFERENCIAS!$C$24),16,IF(INFORMACION!$T1306='REFERENCIAS RIESGO'!$C$36,13,IF(INFORMACION!$F1306=REFERENCIAS!$C$24,10,7))),0)</f>
        <v>#REF!</v>
      </c>
      <c r="Y1306" s="68">
        <f>+VLOOKUP(M1306,REFERENCIAS!$C:$D,2,0)*VLOOKUP($M$2,PONDERADORES!$A$7:$G$9,7,0)+VLOOKUP(N1306,REFERENCIAS!$C:$D,2,0)*VLOOKUP($N$2,PONDERADORES!$A$7:$G$9,7,0)+VLOOKUP(O1306,REFERENCIAS!$C:$D,2,0)*VLOOKUP($O$2,PONDERADORES!$A$7:$G$9,7,0)</f>
        <v>0.2</v>
      </c>
      <c r="Z1306" s="2">
        <f>+VLOOKUP(IF(R1306&lt;0.1,0,IF(AND(R1306&gt;=0.1,R1306&lt;0.2),0.1,IF(AND(R1306&gt;=0.2,R1306&lt;0.3),0.2,IF(R1306&gt;0.3,0.3,)))),REFERENCIAS!$C:$D,2,0)*VLOOKUP($R$2,PONDERADORES!$A$11:$G$11,7,0)</f>
        <v>15</v>
      </c>
      <c r="AA1306" s="92"/>
      <c r="AB1306" s="95" t="e">
        <f t="shared" ca="1" si="79"/>
        <v>#REF!</v>
      </c>
      <c r="AC1306" s="23" t="e">
        <f ca="1">IF(AB1306&gt;REFERENCIAS!$C$62,REFERENCIAS!$B$62,IF(AND(AB1306&gt;=REFERENCIAS!$C$63,AB1306&lt;REFERENCIAS!$D$63),REFERENCIAS!$B$63,IF(AND(AB1306&gt;REFERENCIAS!$C$64,AB1306&lt;=REFERENCIAS!$D$64),REFERENCIAS!$B$64,IF(AND(AB1306&gt;=REFERENCIAS!$C$65,AB1306&lt;REFERENCIAS!$D$65),REFERENCIAS!$B$65, "Revisar"))))</f>
        <v>#REF!</v>
      </c>
      <c r="AD1306" s="94" t="e">
        <f ca="1">VLOOKUP(AC1306,REFERENCIAS!$B$62:$G$65,4,FALSE)</f>
        <v>#REF!</v>
      </c>
    </row>
    <row r="1307" spans="1:30" ht="17.25" x14ac:dyDescent="0.25">
      <c r="A1307" s="74"/>
      <c r="B1307" s="19"/>
      <c r="C1307" s="19"/>
      <c r="D1307" s="50"/>
      <c r="E1307" s="73"/>
      <c r="F1307" s="74"/>
      <c r="G1307" s="9"/>
      <c r="H1307" s="48"/>
      <c r="I1307" s="49">
        <f t="shared" ca="1" si="77"/>
        <v>2022</v>
      </c>
      <c r="J1307" s="22">
        <f t="shared" ca="1" si="76"/>
        <v>1</v>
      </c>
      <c r="K1307" s="19"/>
      <c r="L1307" s="73"/>
      <c r="M1307" s="74"/>
      <c r="N1307" s="19"/>
      <c r="O1307" s="73"/>
      <c r="P1307" s="82">
        <v>1</v>
      </c>
      <c r="Q1307" s="24">
        <v>1</v>
      </c>
      <c r="R1307" s="81">
        <f t="shared" si="78"/>
        <v>1</v>
      </c>
      <c r="S1307" s="87"/>
      <c r="T1307" s="19"/>
      <c r="U1307" s="25"/>
      <c r="V1307" s="25"/>
      <c r="W1307" s="81"/>
      <c r="X1307" s="91" t="e">
        <f ca="1">+VLOOKUP(#REF!,REFERENCIAS!$C:$D,2,0)*VLOOKUP(#REF!,PONDERADORES!A:P,IF(AND(INFORMACION!$T1307='REFERENCIAS RIESGO'!$C$36,INFORMACION!$F1307=REFERENCIAS!$C$24),16,IF(INFORMACION!$T1307='REFERENCIAS RIESGO'!$C$36,13,IF(INFORMACION!$F1307=REFERENCIAS!$C$24,10,7))),0)+VLOOKUP(K1307,REFERENCIAS!$C:$D,2,0)*VLOOKUP($K$2,PONDERADORES!A:P,IF(AND(INFORMACION!$T1307='REFERENCIAS RIESGO'!$C$36,INFORMACION!$F1307=REFERENCIAS!$C$24),16,IF(INFORMACION!$T1307='REFERENCIAS RIESGO'!$C$36,13,IF(INFORMACION!$F1307=REFERENCIAS!$C$24,10,7))),0)+VLOOKUP(L1307,REFERENCIAS!$C:$D,2,0)*VLOOKUP($L$2,PONDERADORES!A:P,IF(AND(INFORMACION!$T1307='REFERENCIAS RIESGO'!$C$36,INFORMACION!$F1307=REFERENCIAS!$C$24),16,IF(INFORMACION!$T1307='REFERENCIAS RIESGO'!$C$36,13,IF(INFORMACION!$F1307=REFERENCIAS!$C$24,10,7))),0)+VLOOKUP(F1307,REFERENCIAS!$C:$D,2,0)*VLOOKUP($F$2,PONDERADORES!A:P,IF(AND(INFORMACION!$T1307='REFERENCIAS RIESGO'!$C$36,INFORMACION!$F1307=REFERENCIAS!$C$24),16,IF(INFORMACION!$T1307='REFERENCIAS RIESGO'!$C$36,13,IF(INFORMACION!$F1307=REFERENCIAS!$C$24,10,7))),0)+VLOOKUP(T1307,REFERENCIAS!$C:$D,2,0)*VLOOKUP($T$2,PONDERADORES!A:P,IF(AND(INFORMACION!$T1307='REFERENCIAS RIESGO'!$C$36,INFORMACION!$F1307=REFERENCIAS!$C$24),16,IF(INFORMACION!$T1307='REFERENCIAS RIESGO'!$C$36,13,IF(INFORMACION!$F1307=REFERENCIAS!$C$24,10,7))),0)+VLOOKUP(IF(J1307&lt;=0.2,0.2,IF(AND(J1307&gt;0.2,J1307&lt;=0.4),0.4,IF(AND(J1307&gt;0.4,J1307&lt;=0.6),0.6,IF(AND(J1307&gt;0.6,J1307&lt;=0.8),0.8,IF(AND(J1307&gt;0.8,J1307&lt;=1),1))))),REFERENCIAS!$C:$D,2,0)*VLOOKUP($J$2,PONDERADORES!A:P,IF(AND(INFORMACION!$T1307='REFERENCIAS RIESGO'!$C$36,INFORMACION!$F1307=REFERENCIAS!$C$24),16,IF(INFORMACION!$T1307='REFERENCIAS RIESGO'!$C$36,13,IF(INFORMACION!$F1307=REFERENCIAS!$C$24,10,7))),0)</f>
        <v>#REF!</v>
      </c>
      <c r="Y1307" s="68">
        <f>+VLOOKUP(M1307,REFERENCIAS!$C:$D,2,0)*VLOOKUP($M$2,PONDERADORES!$A$7:$G$9,7,0)+VLOOKUP(N1307,REFERENCIAS!$C:$D,2,0)*VLOOKUP($N$2,PONDERADORES!$A$7:$G$9,7,0)+VLOOKUP(O1307,REFERENCIAS!$C:$D,2,0)*VLOOKUP($O$2,PONDERADORES!$A$7:$G$9,7,0)</f>
        <v>0.2</v>
      </c>
      <c r="Z1307" s="2">
        <f>+VLOOKUP(IF(R1307&lt;0.1,0,IF(AND(R1307&gt;=0.1,R1307&lt;0.2),0.1,IF(AND(R1307&gt;=0.2,R1307&lt;0.3),0.2,IF(R1307&gt;0.3,0.3,)))),REFERENCIAS!$C:$D,2,0)*VLOOKUP($R$2,PONDERADORES!$A$11:$G$11,7,0)</f>
        <v>15</v>
      </c>
      <c r="AA1307" s="92"/>
      <c r="AB1307" s="95" t="e">
        <f t="shared" ca="1" si="79"/>
        <v>#REF!</v>
      </c>
      <c r="AC1307" s="23" t="e">
        <f ca="1">IF(AB1307&gt;REFERENCIAS!$C$62,REFERENCIAS!$B$62,IF(AND(AB1307&gt;=REFERENCIAS!$C$63,AB1307&lt;REFERENCIAS!$D$63),REFERENCIAS!$B$63,IF(AND(AB1307&gt;REFERENCIAS!$C$64,AB1307&lt;=REFERENCIAS!$D$64),REFERENCIAS!$B$64,IF(AND(AB1307&gt;=REFERENCIAS!$C$65,AB1307&lt;REFERENCIAS!$D$65),REFERENCIAS!$B$65, "Revisar"))))</f>
        <v>#REF!</v>
      </c>
      <c r="AD1307" s="94" t="e">
        <f ca="1">VLOOKUP(AC1307,REFERENCIAS!$B$62:$G$65,4,FALSE)</f>
        <v>#REF!</v>
      </c>
    </row>
    <row r="1308" spans="1:30" ht="17.25" x14ac:dyDescent="0.25">
      <c r="A1308" s="74"/>
      <c r="B1308" s="19"/>
      <c r="C1308" s="19"/>
      <c r="D1308" s="50"/>
      <c r="E1308" s="73"/>
      <c r="F1308" s="74"/>
      <c r="G1308" s="9"/>
      <c r="H1308" s="48"/>
      <c r="I1308" s="49">
        <f t="shared" ca="1" si="77"/>
        <v>2022</v>
      </c>
      <c r="J1308" s="22">
        <f t="shared" ca="1" si="76"/>
        <v>1</v>
      </c>
      <c r="K1308" s="19"/>
      <c r="L1308" s="73"/>
      <c r="M1308" s="74"/>
      <c r="N1308" s="19"/>
      <c r="O1308" s="73"/>
      <c r="P1308" s="82">
        <v>1</v>
      </c>
      <c r="Q1308" s="24">
        <v>1</v>
      </c>
      <c r="R1308" s="81">
        <f t="shared" si="78"/>
        <v>1</v>
      </c>
      <c r="S1308" s="87"/>
      <c r="T1308" s="19"/>
      <c r="U1308" s="25"/>
      <c r="V1308" s="25"/>
      <c r="W1308" s="81"/>
      <c r="X1308" s="91" t="e">
        <f ca="1">+VLOOKUP(#REF!,REFERENCIAS!$C:$D,2,0)*VLOOKUP(#REF!,PONDERADORES!A:P,IF(AND(INFORMACION!$T1308='REFERENCIAS RIESGO'!$C$36,INFORMACION!$F1308=REFERENCIAS!$C$24),16,IF(INFORMACION!$T1308='REFERENCIAS RIESGO'!$C$36,13,IF(INFORMACION!$F1308=REFERENCIAS!$C$24,10,7))),0)+VLOOKUP(K1308,REFERENCIAS!$C:$D,2,0)*VLOOKUP($K$2,PONDERADORES!A:P,IF(AND(INFORMACION!$T1308='REFERENCIAS RIESGO'!$C$36,INFORMACION!$F1308=REFERENCIAS!$C$24),16,IF(INFORMACION!$T1308='REFERENCIAS RIESGO'!$C$36,13,IF(INFORMACION!$F1308=REFERENCIAS!$C$24,10,7))),0)+VLOOKUP(L1308,REFERENCIAS!$C:$D,2,0)*VLOOKUP($L$2,PONDERADORES!A:P,IF(AND(INFORMACION!$T1308='REFERENCIAS RIESGO'!$C$36,INFORMACION!$F1308=REFERENCIAS!$C$24),16,IF(INFORMACION!$T1308='REFERENCIAS RIESGO'!$C$36,13,IF(INFORMACION!$F1308=REFERENCIAS!$C$24,10,7))),0)+VLOOKUP(F1308,REFERENCIAS!$C:$D,2,0)*VLOOKUP($F$2,PONDERADORES!A:P,IF(AND(INFORMACION!$T1308='REFERENCIAS RIESGO'!$C$36,INFORMACION!$F1308=REFERENCIAS!$C$24),16,IF(INFORMACION!$T1308='REFERENCIAS RIESGO'!$C$36,13,IF(INFORMACION!$F1308=REFERENCIAS!$C$24,10,7))),0)+VLOOKUP(T1308,REFERENCIAS!$C:$D,2,0)*VLOOKUP($T$2,PONDERADORES!A:P,IF(AND(INFORMACION!$T1308='REFERENCIAS RIESGO'!$C$36,INFORMACION!$F1308=REFERENCIAS!$C$24),16,IF(INFORMACION!$T1308='REFERENCIAS RIESGO'!$C$36,13,IF(INFORMACION!$F1308=REFERENCIAS!$C$24,10,7))),0)+VLOOKUP(IF(J1308&lt;=0.2,0.2,IF(AND(J1308&gt;0.2,J1308&lt;=0.4),0.4,IF(AND(J1308&gt;0.4,J1308&lt;=0.6),0.6,IF(AND(J1308&gt;0.6,J1308&lt;=0.8),0.8,IF(AND(J1308&gt;0.8,J1308&lt;=1),1))))),REFERENCIAS!$C:$D,2,0)*VLOOKUP($J$2,PONDERADORES!A:P,IF(AND(INFORMACION!$T1308='REFERENCIAS RIESGO'!$C$36,INFORMACION!$F1308=REFERENCIAS!$C$24),16,IF(INFORMACION!$T1308='REFERENCIAS RIESGO'!$C$36,13,IF(INFORMACION!$F1308=REFERENCIAS!$C$24,10,7))),0)</f>
        <v>#REF!</v>
      </c>
      <c r="Y1308" s="68">
        <f>+VLOOKUP(M1308,REFERENCIAS!$C:$D,2,0)*VLOOKUP($M$2,PONDERADORES!$A$7:$G$9,7,0)+VLOOKUP(N1308,REFERENCIAS!$C:$D,2,0)*VLOOKUP($N$2,PONDERADORES!$A$7:$G$9,7,0)+VLOOKUP(O1308,REFERENCIAS!$C:$D,2,0)*VLOOKUP($O$2,PONDERADORES!$A$7:$G$9,7,0)</f>
        <v>0.2</v>
      </c>
      <c r="Z1308" s="2">
        <f>+VLOOKUP(IF(R1308&lt;0.1,0,IF(AND(R1308&gt;=0.1,R1308&lt;0.2),0.1,IF(AND(R1308&gt;=0.2,R1308&lt;0.3),0.2,IF(R1308&gt;0.3,0.3,)))),REFERENCIAS!$C:$D,2,0)*VLOOKUP($R$2,PONDERADORES!$A$11:$G$11,7,0)</f>
        <v>15</v>
      </c>
      <c r="AA1308" s="92"/>
      <c r="AB1308" s="95" t="e">
        <f t="shared" ca="1" si="79"/>
        <v>#REF!</v>
      </c>
      <c r="AC1308" s="23" t="e">
        <f ca="1">IF(AB1308&gt;REFERENCIAS!$C$62,REFERENCIAS!$B$62,IF(AND(AB1308&gt;=REFERENCIAS!$C$63,AB1308&lt;REFERENCIAS!$D$63),REFERENCIAS!$B$63,IF(AND(AB1308&gt;REFERENCIAS!$C$64,AB1308&lt;=REFERENCIAS!$D$64),REFERENCIAS!$B$64,IF(AND(AB1308&gt;=REFERENCIAS!$C$65,AB1308&lt;REFERENCIAS!$D$65),REFERENCIAS!$B$65, "Revisar"))))</f>
        <v>#REF!</v>
      </c>
      <c r="AD1308" s="94" t="e">
        <f ca="1">VLOOKUP(AC1308,REFERENCIAS!$B$62:$G$65,4,FALSE)</f>
        <v>#REF!</v>
      </c>
    </row>
    <row r="1309" spans="1:30" ht="17.25" x14ac:dyDescent="0.25">
      <c r="A1309" s="74"/>
      <c r="B1309" s="19"/>
      <c r="C1309" s="19"/>
      <c r="D1309" s="50"/>
      <c r="E1309" s="73"/>
      <c r="F1309" s="74"/>
      <c r="G1309" s="9"/>
      <c r="H1309" s="48"/>
      <c r="I1309" s="49">
        <f t="shared" ca="1" si="77"/>
        <v>2022</v>
      </c>
      <c r="J1309" s="22">
        <f t="shared" ca="1" si="76"/>
        <v>1</v>
      </c>
      <c r="K1309" s="19"/>
      <c r="L1309" s="73"/>
      <c r="M1309" s="74"/>
      <c r="N1309" s="19"/>
      <c r="O1309" s="73"/>
      <c r="P1309" s="82">
        <v>1</v>
      </c>
      <c r="Q1309" s="24">
        <v>1</v>
      </c>
      <c r="R1309" s="81">
        <f t="shared" si="78"/>
        <v>1</v>
      </c>
      <c r="S1309" s="87"/>
      <c r="T1309" s="19"/>
      <c r="U1309" s="25"/>
      <c r="V1309" s="25"/>
      <c r="W1309" s="81"/>
      <c r="X1309" s="91" t="e">
        <f ca="1">+VLOOKUP(#REF!,REFERENCIAS!$C:$D,2,0)*VLOOKUP(#REF!,PONDERADORES!A:P,IF(AND(INFORMACION!$T1309='REFERENCIAS RIESGO'!$C$36,INFORMACION!$F1309=REFERENCIAS!$C$24),16,IF(INFORMACION!$T1309='REFERENCIAS RIESGO'!$C$36,13,IF(INFORMACION!$F1309=REFERENCIAS!$C$24,10,7))),0)+VLOOKUP(K1309,REFERENCIAS!$C:$D,2,0)*VLOOKUP($K$2,PONDERADORES!A:P,IF(AND(INFORMACION!$T1309='REFERENCIAS RIESGO'!$C$36,INFORMACION!$F1309=REFERENCIAS!$C$24),16,IF(INFORMACION!$T1309='REFERENCIAS RIESGO'!$C$36,13,IF(INFORMACION!$F1309=REFERENCIAS!$C$24,10,7))),0)+VLOOKUP(L1309,REFERENCIAS!$C:$D,2,0)*VLOOKUP($L$2,PONDERADORES!A:P,IF(AND(INFORMACION!$T1309='REFERENCIAS RIESGO'!$C$36,INFORMACION!$F1309=REFERENCIAS!$C$24),16,IF(INFORMACION!$T1309='REFERENCIAS RIESGO'!$C$36,13,IF(INFORMACION!$F1309=REFERENCIAS!$C$24,10,7))),0)+VLOOKUP(F1309,REFERENCIAS!$C:$D,2,0)*VLOOKUP($F$2,PONDERADORES!A:P,IF(AND(INFORMACION!$T1309='REFERENCIAS RIESGO'!$C$36,INFORMACION!$F1309=REFERENCIAS!$C$24),16,IF(INFORMACION!$T1309='REFERENCIAS RIESGO'!$C$36,13,IF(INFORMACION!$F1309=REFERENCIAS!$C$24,10,7))),0)+VLOOKUP(T1309,REFERENCIAS!$C:$D,2,0)*VLOOKUP($T$2,PONDERADORES!A:P,IF(AND(INFORMACION!$T1309='REFERENCIAS RIESGO'!$C$36,INFORMACION!$F1309=REFERENCIAS!$C$24),16,IF(INFORMACION!$T1309='REFERENCIAS RIESGO'!$C$36,13,IF(INFORMACION!$F1309=REFERENCIAS!$C$24,10,7))),0)+VLOOKUP(IF(J1309&lt;=0.2,0.2,IF(AND(J1309&gt;0.2,J1309&lt;=0.4),0.4,IF(AND(J1309&gt;0.4,J1309&lt;=0.6),0.6,IF(AND(J1309&gt;0.6,J1309&lt;=0.8),0.8,IF(AND(J1309&gt;0.8,J1309&lt;=1),1))))),REFERENCIAS!$C:$D,2,0)*VLOOKUP($J$2,PONDERADORES!A:P,IF(AND(INFORMACION!$T1309='REFERENCIAS RIESGO'!$C$36,INFORMACION!$F1309=REFERENCIAS!$C$24),16,IF(INFORMACION!$T1309='REFERENCIAS RIESGO'!$C$36,13,IF(INFORMACION!$F1309=REFERENCIAS!$C$24,10,7))),0)</f>
        <v>#REF!</v>
      </c>
      <c r="Y1309" s="68">
        <f>+VLOOKUP(M1309,REFERENCIAS!$C:$D,2,0)*VLOOKUP($M$2,PONDERADORES!$A$7:$G$9,7,0)+VLOOKUP(N1309,REFERENCIAS!$C:$D,2,0)*VLOOKUP($N$2,PONDERADORES!$A$7:$G$9,7,0)+VLOOKUP(O1309,REFERENCIAS!$C:$D,2,0)*VLOOKUP($O$2,PONDERADORES!$A$7:$G$9,7,0)</f>
        <v>0.2</v>
      </c>
      <c r="Z1309" s="2">
        <f>+VLOOKUP(IF(R1309&lt;0.1,0,IF(AND(R1309&gt;=0.1,R1309&lt;0.2),0.1,IF(AND(R1309&gt;=0.2,R1309&lt;0.3),0.2,IF(R1309&gt;0.3,0.3,)))),REFERENCIAS!$C:$D,2,0)*VLOOKUP($R$2,PONDERADORES!$A$11:$G$11,7,0)</f>
        <v>15</v>
      </c>
      <c r="AA1309" s="92"/>
      <c r="AB1309" s="95" t="e">
        <f t="shared" ca="1" si="79"/>
        <v>#REF!</v>
      </c>
      <c r="AC1309" s="23" t="e">
        <f ca="1">IF(AB1309&gt;REFERENCIAS!$C$62,REFERENCIAS!$B$62,IF(AND(AB1309&gt;=REFERENCIAS!$C$63,AB1309&lt;REFERENCIAS!$D$63),REFERENCIAS!$B$63,IF(AND(AB1309&gt;REFERENCIAS!$C$64,AB1309&lt;=REFERENCIAS!$D$64),REFERENCIAS!$B$64,IF(AND(AB1309&gt;=REFERENCIAS!$C$65,AB1309&lt;REFERENCIAS!$D$65),REFERENCIAS!$B$65, "Revisar"))))</f>
        <v>#REF!</v>
      </c>
      <c r="AD1309" s="94" t="e">
        <f ca="1">VLOOKUP(AC1309,REFERENCIAS!$B$62:$G$65,4,FALSE)</f>
        <v>#REF!</v>
      </c>
    </row>
    <row r="1310" spans="1:30" ht="17.25" x14ac:dyDescent="0.25">
      <c r="A1310" s="74"/>
      <c r="B1310" s="19"/>
      <c r="C1310" s="19"/>
      <c r="D1310" s="50"/>
      <c r="E1310" s="73"/>
      <c r="F1310" s="74"/>
      <c r="G1310" s="9"/>
      <c r="H1310" s="48"/>
      <c r="I1310" s="49">
        <f t="shared" ca="1" si="77"/>
        <v>2022</v>
      </c>
      <c r="J1310" s="22">
        <f t="shared" ca="1" si="76"/>
        <v>1</v>
      </c>
      <c r="K1310" s="19"/>
      <c r="L1310" s="73"/>
      <c r="M1310" s="74"/>
      <c r="N1310" s="19"/>
      <c r="O1310" s="73"/>
      <c r="P1310" s="82">
        <v>1</v>
      </c>
      <c r="Q1310" s="24">
        <v>1</v>
      </c>
      <c r="R1310" s="81">
        <f t="shared" si="78"/>
        <v>1</v>
      </c>
      <c r="S1310" s="87"/>
      <c r="T1310" s="19"/>
      <c r="U1310" s="25"/>
      <c r="V1310" s="25"/>
      <c r="W1310" s="81"/>
      <c r="X1310" s="91" t="e">
        <f ca="1">+VLOOKUP(#REF!,REFERENCIAS!$C:$D,2,0)*VLOOKUP(#REF!,PONDERADORES!A:P,IF(AND(INFORMACION!$T1310='REFERENCIAS RIESGO'!$C$36,INFORMACION!$F1310=REFERENCIAS!$C$24),16,IF(INFORMACION!$T1310='REFERENCIAS RIESGO'!$C$36,13,IF(INFORMACION!$F1310=REFERENCIAS!$C$24,10,7))),0)+VLOOKUP(K1310,REFERENCIAS!$C:$D,2,0)*VLOOKUP($K$2,PONDERADORES!A:P,IF(AND(INFORMACION!$T1310='REFERENCIAS RIESGO'!$C$36,INFORMACION!$F1310=REFERENCIAS!$C$24),16,IF(INFORMACION!$T1310='REFERENCIAS RIESGO'!$C$36,13,IF(INFORMACION!$F1310=REFERENCIAS!$C$24,10,7))),0)+VLOOKUP(L1310,REFERENCIAS!$C:$D,2,0)*VLOOKUP($L$2,PONDERADORES!A:P,IF(AND(INFORMACION!$T1310='REFERENCIAS RIESGO'!$C$36,INFORMACION!$F1310=REFERENCIAS!$C$24),16,IF(INFORMACION!$T1310='REFERENCIAS RIESGO'!$C$36,13,IF(INFORMACION!$F1310=REFERENCIAS!$C$24,10,7))),0)+VLOOKUP(F1310,REFERENCIAS!$C:$D,2,0)*VLOOKUP($F$2,PONDERADORES!A:P,IF(AND(INFORMACION!$T1310='REFERENCIAS RIESGO'!$C$36,INFORMACION!$F1310=REFERENCIAS!$C$24),16,IF(INFORMACION!$T1310='REFERENCIAS RIESGO'!$C$36,13,IF(INFORMACION!$F1310=REFERENCIAS!$C$24,10,7))),0)+VLOOKUP(T1310,REFERENCIAS!$C:$D,2,0)*VLOOKUP($T$2,PONDERADORES!A:P,IF(AND(INFORMACION!$T1310='REFERENCIAS RIESGO'!$C$36,INFORMACION!$F1310=REFERENCIAS!$C$24),16,IF(INFORMACION!$T1310='REFERENCIAS RIESGO'!$C$36,13,IF(INFORMACION!$F1310=REFERENCIAS!$C$24,10,7))),0)+VLOOKUP(IF(J1310&lt;=0.2,0.2,IF(AND(J1310&gt;0.2,J1310&lt;=0.4),0.4,IF(AND(J1310&gt;0.4,J1310&lt;=0.6),0.6,IF(AND(J1310&gt;0.6,J1310&lt;=0.8),0.8,IF(AND(J1310&gt;0.8,J1310&lt;=1),1))))),REFERENCIAS!$C:$D,2,0)*VLOOKUP($J$2,PONDERADORES!A:P,IF(AND(INFORMACION!$T1310='REFERENCIAS RIESGO'!$C$36,INFORMACION!$F1310=REFERENCIAS!$C$24),16,IF(INFORMACION!$T1310='REFERENCIAS RIESGO'!$C$36,13,IF(INFORMACION!$F1310=REFERENCIAS!$C$24,10,7))),0)</f>
        <v>#REF!</v>
      </c>
      <c r="Y1310" s="68">
        <f>+VLOOKUP(M1310,REFERENCIAS!$C:$D,2,0)*VLOOKUP($M$2,PONDERADORES!$A$7:$G$9,7,0)+VLOOKUP(N1310,REFERENCIAS!$C:$D,2,0)*VLOOKUP($N$2,PONDERADORES!$A$7:$G$9,7,0)+VLOOKUP(O1310,REFERENCIAS!$C:$D,2,0)*VLOOKUP($O$2,PONDERADORES!$A$7:$G$9,7,0)</f>
        <v>0.2</v>
      </c>
      <c r="Z1310" s="2">
        <f>+VLOOKUP(IF(R1310&lt;0.1,0,IF(AND(R1310&gt;=0.1,R1310&lt;0.2),0.1,IF(AND(R1310&gt;=0.2,R1310&lt;0.3),0.2,IF(R1310&gt;0.3,0.3,)))),REFERENCIAS!$C:$D,2,0)*VLOOKUP($R$2,PONDERADORES!$A$11:$G$11,7,0)</f>
        <v>15</v>
      </c>
      <c r="AA1310" s="92"/>
      <c r="AB1310" s="95" t="e">
        <f t="shared" ca="1" si="79"/>
        <v>#REF!</v>
      </c>
      <c r="AC1310" s="23" t="e">
        <f ca="1">IF(AB1310&gt;REFERENCIAS!$C$62,REFERENCIAS!$B$62,IF(AND(AB1310&gt;=REFERENCIAS!$C$63,AB1310&lt;REFERENCIAS!$D$63),REFERENCIAS!$B$63,IF(AND(AB1310&gt;REFERENCIAS!$C$64,AB1310&lt;=REFERENCIAS!$D$64),REFERENCIAS!$B$64,IF(AND(AB1310&gt;=REFERENCIAS!$C$65,AB1310&lt;REFERENCIAS!$D$65),REFERENCIAS!$B$65, "Revisar"))))</f>
        <v>#REF!</v>
      </c>
      <c r="AD1310" s="94" t="e">
        <f ca="1">VLOOKUP(AC1310,REFERENCIAS!$B$62:$G$65,4,FALSE)</f>
        <v>#REF!</v>
      </c>
    </row>
    <row r="1311" spans="1:30" ht="17.25" x14ac:dyDescent="0.25">
      <c r="A1311" s="74"/>
      <c r="B1311" s="19"/>
      <c r="C1311" s="19"/>
      <c r="D1311" s="50"/>
      <c r="E1311" s="73"/>
      <c r="F1311" s="74"/>
      <c r="G1311" s="9"/>
      <c r="H1311" s="48"/>
      <c r="I1311" s="49">
        <f t="shared" ca="1" si="77"/>
        <v>2022</v>
      </c>
      <c r="J1311" s="22">
        <f t="shared" ca="1" si="76"/>
        <v>1</v>
      </c>
      <c r="K1311" s="19"/>
      <c r="L1311" s="73"/>
      <c r="M1311" s="74"/>
      <c r="N1311" s="19"/>
      <c r="O1311" s="73"/>
      <c r="P1311" s="82">
        <v>1</v>
      </c>
      <c r="Q1311" s="24">
        <v>1</v>
      </c>
      <c r="R1311" s="81">
        <f t="shared" si="78"/>
        <v>1</v>
      </c>
      <c r="S1311" s="87"/>
      <c r="T1311" s="19"/>
      <c r="U1311" s="25"/>
      <c r="V1311" s="25"/>
      <c r="W1311" s="81"/>
      <c r="X1311" s="91" t="e">
        <f ca="1">+VLOOKUP(#REF!,REFERENCIAS!$C:$D,2,0)*VLOOKUP(#REF!,PONDERADORES!A:P,IF(AND(INFORMACION!$T1311='REFERENCIAS RIESGO'!$C$36,INFORMACION!$F1311=REFERENCIAS!$C$24),16,IF(INFORMACION!$T1311='REFERENCIAS RIESGO'!$C$36,13,IF(INFORMACION!$F1311=REFERENCIAS!$C$24,10,7))),0)+VLOOKUP(K1311,REFERENCIAS!$C:$D,2,0)*VLOOKUP($K$2,PONDERADORES!A:P,IF(AND(INFORMACION!$T1311='REFERENCIAS RIESGO'!$C$36,INFORMACION!$F1311=REFERENCIAS!$C$24),16,IF(INFORMACION!$T1311='REFERENCIAS RIESGO'!$C$36,13,IF(INFORMACION!$F1311=REFERENCIAS!$C$24,10,7))),0)+VLOOKUP(L1311,REFERENCIAS!$C:$D,2,0)*VLOOKUP($L$2,PONDERADORES!A:P,IF(AND(INFORMACION!$T1311='REFERENCIAS RIESGO'!$C$36,INFORMACION!$F1311=REFERENCIAS!$C$24),16,IF(INFORMACION!$T1311='REFERENCIAS RIESGO'!$C$36,13,IF(INFORMACION!$F1311=REFERENCIAS!$C$24,10,7))),0)+VLOOKUP(F1311,REFERENCIAS!$C:$D,2,0)*VLOOKUP($F$2,PONDERADORES!A:P,IF(AND(INFORMACION!$T1311='REFERENCIAS RIESGO'!$C$36,INFORMACION!$F1311=REFERENCIAS!$C$24),16,IF(INFORMACION!$T1311='REFERENCIAS RIESGO'!$C$36,13,IF(INFORMACION!$F1311=REFERENCIAS!$C$24,10,7))),0)+VLOOKUP(T1311,REFERENCIAS!$C:$D,2,0)*VLOOKUP($T$2,PONDERADORES!A:P,IF(AND(INFORMACION!$T1311='REFERENCIAS RIESGO'!$C$36,INFORMACION!$F1311=REFERENCIAS!$C$24),16,IF(INFORMACION!$T1311='REFERENCIAS RIESGO'!$C$36,13,IF(INFORMACION!$F1311=REFERENCIAS!$C$24,10,7))),0)+VLOOKUP(IF(J1311&lt;=0.2,0.2,IF(AND(J1311&gt;0.2,J1311&lt;=0.4),0.4,IF(AND(J1311&gt;0.4,J1311&lt;=0.6),0.6,IF(AND(J1311&gt;0.6,J1311&lt;=0.8),0.8,IF(AND(J1311&gt;0.8,J1311&lt;=1),1))))),REFERENCIAS!$C:$D,2,0)*VLOOKUP($J$2,PONDERADORES!A:P,IF(AND(INFORMACION!$T1311='REFERENCIAS RIESGO'!$C$36,INFORMACION!$F1311=REFERENCIAS!$C$24),16,IF(INFORMACION!$T1311='REFERENCIAS RIESGO'!$C$36,13,IF(INFORMACION!$F1311=REFERENCIAS!$C$24,10,7))),0)</f>
        <v>#REF!</v>
      </c>
      <c r="Y1311" s="68">
        <f>+VLOOKUP(M1311,REFERENCIAS!$C:$D,2,0)*VLOOKUP($M$2,PONDERADORES!$A$7:$G$9,7,0)+VLOOKUP(N1311,REFERENCIAS!$C:$D,2,0)*VLOOKUP($N$2,PONDERADORES!$A$7:$G$9,7,0)+VLOOKUP(O1311,REFERENCIAS!$C:$D,2,0)*VLOOKUP($O$2,PONDERADORES!$A$7:$G$9,7,0)</f>
        <v>0.2</v>
      </c>
      <c r="Z1311" s="2">
        <f>+VLOOKUP(IF(R1311&lt;0.1,0,IF(AND(R1311&gt;=0.1,R1311&lt;0.2),0.1,IF(AND(R1311&gt;=0.2,R1311&lt;0.3),0.2,IF(R1311&gt;0.3,0.3,)))),REFERENCIAS!$C:$D,2,0)*VLOOKUP($R$2,PONDERADORES!$A$11:$G$11,7,0)</f>
        <v>15</v>
      </c>
      <c r="AA1311" s="92"/>
      <c r="AB1311" s="95" t="e">
        <f t="shared" ca="1" si="79"/>
        <v>#REF!</v>
      </c>
      <c r="AC1311" s="23" t="e">
        <f ca="1">IF(AB1311&gt;REFERENCIAS!$C$62,REFERENCIAS!$B$62,IF(AND(AB1311&gt;=REFERENCIAS!$C$63,AB1311&lt;REFERENCIAS!$D$63),REFERENCIAS!$B$63,IF(AND(AB1311&gt;REFERENCIAS!$C$64,AB1311&lt;=REFERENCIAS!$D$64),REFERENCIAS!$B$64,IF(AND(AB1311&gt;=REFERENCIAS!$C$65,AB1311&lt;REFERENCIAS!$D$65),REFERENCIAS!$B$65, "Revisar"))))</f>
        <v>#REF!</v>
      </c>
      <c r="AD1311" s="94" t="e">
        <f ca="1">VLOOKUP(AC1311,REFERENCIAS!$B$62:$G$65,4,FALSE)</f>
        <v>#REF!</v>
      </c>
    </row>
    <row r="1312" spans="1:30" ht="17.25" x14ac:dyDescent="0.25">
      <c r="A1312" s="74"/>
      <c r="B1312" s="19"/>
      <c r="C1312" s="19"/>
      <c r="D1312" s="50"/>
      <c r="E1312" s="73"/>
      <c r="F1312" s="74"/>
      <c r="G1312" s="9"/>
      <c r="H1312" s="48"/>
      <c r="I1312" s="49">
        <f t="shared" ca="1" si="77"/>
        <v>2022</v>
      </c>
      <c r="J1312" s="22">
        <f t="shared" ca="1" si="76"/>
        <v>1</v>
      </c>
      <c r="K1312" s="19"/>
      <c r="L1312" s="73"/>
      <c r="M1312" s="74"/>
      <c r="N1312" s="19"/>
      <c r="O1312" s="73"/>
      <c r="P1312" s="82">
        <v>1</v>
      </c>
      <c r="Q1312" s="24">
        <v>1</v>
      </c>
      <c r="R1312" s="81">
        <f t="shared" si="78"/>
        <v>1</v>
      </c>
      <c r="S1312" s="87"/>
      <c r="T1312" s="19"/>
      <c r="U1312" s="25"/>
      <c r="V1312" s="25"/>
      <c r="W1312" s="81"/>
      <c r="X1312" s="91" t="e">
        <f ca="1">+VLOOKUP(#REF!,REFERENCIAS!$C:$D,2,0)*VLOOKUP(#REF!,PONDERADORES!A:P,IF(AND(INFORMACION!$T1312='REFERENCIAS RIESGO'!$C$36,INFORMACION!$F1312=REFERENCIAS!$C$24),16,IF(INFORMACION!$T1312='REFERENCIAS RIESGO'!$C$36,13,IF(INFORMACION!$F1312=REFERENCIAS!$C$24,10,7))),0)+VLOOKUP(K1312,REFERENCIAS!$C:$D,2,0)*VLOOKUP($K$2,PONDERADORES!A:P,IF(AND(INFORMACION!$T1312='REFERENCIAS RIESGO'!$C$36,INFORMACION!$F1312=REFERENCIAS!$C$24),16,IF(INFORMACION!$T1312='REFERENCIAS RIESGO'!$C$36,13,IF(INFORMACION!$F1312=REFERENCIAS!$C$24,10,7))),0)+VLOOKUP(L1312,REFERENCIAS!$C:$D,2,0)*VLOOKUP($L$2,PONDERADORES!A:P,IF(AND(INFORMACION!$T1312='REFERENCIAS RIESGO'!$C$36,INFORMACION!$F1312=REFERENCIAS!$C$24),16,IF(INFORMACION!$T1312='REFERENCIAS RIESGO'!$C$36,13,IF(INFORMACION!$F1312=REFERENCIAS!$C$24,10,7))),0)+VLOOKUP(F1312,REFERENCIAS!$C:$D,2,0)*VLOOKUP($F$2,PONDERADORES!A:P,IF(AND(INFORMACION!$T1312='REFERENCIAS RIESGO'!$C$36,INFORMACION!$F1312=REFERENCIAS!$C$24),16,IF(INFORMACION!$T1312='REFERENCIAS RIESGO'!$C$36,13,IF(INFORMACION!$F1312=REFERENCIAS!$C$24,10,7))),0)+VLOOKUP(T1312,REFERENCIAS!$C:$D,2,0)*VLOOKUP($T$2,PONDERADORES!A:P,IF(AND(INFORMACION!$T1312='REFERENCIAS RIESGO'!$C$36,INFORMACION!$F1312=REFERENCIAS!$C$24),16,IF(INFORMACION!$T1312='REFERENCIAS RIESGO'!$C$36,13,IF(INFORMACION!$F1312=REFERENCIAS!$C$24,10,7))),0)+VLOOKUP(IF(J1312&lt;=0.2,0.2,IF(AND(J1312&gt;0.2,J1312&lt;=0.4),0.4,IF(AND(J1312&gt;0.4,J1312&lt;=0.6),0.6,IF(AND(J1312&gt;0.6,J1312&lt;=0.8),0.8,IF(AND(J1312&gt;0.8,J1312&lt;=1),1))))),REFERENCIAS!$C:$D,2,0)*VLOOKUP($J$2,PONDERADORES!A:P,IF(AND(INFORMACION!$T1312='REFERENCIAS RIESGO'!$C$36,INFORMACION!$F1312=REFERENCIAS!$C$24),16,IF(INFORMACION!$T1312='REFERENCIAS RIESGO'!$C$36,13,IF(INFORMACION!$F1312=REFERENCIAS!$C$24,10,7))),0)</f>
        <v>#REF!</v>
      </c>
      <c r="Y1312" s="68">
        <f>+VLOOKUP(M1312,REFERENCIAS!$C:$D,2,0)*VLOOKUP($M$2,PONDERADORES!$A$7:$G$9,7,0)+VLOOKUP(N1312,REFERENCIAS!$C:$D,2,0)*VLOOKUP($N$2,PONDERADORES!$A$7:$G$9,7,0)+VLOOKUP(O1312,REFERENCIAS!$C:$D,2,0)*VLOOKUP($O$2,PONDERADORES!$A$7:$G$9,7,0)</f>
        <v>0.2</v>
      </c>
      <c r="Z1312" s="2">
        <f>+VLOOKUP(IF(R1312&lt;0.1,0,IF(AND(R1312&gt;=0.1,R1312&lt;0.2),0.1,IF(AND(R1312&gt;=0.2,R1312&lt;0.3),0.2,IF(R1312&gt;0.3,0.3,)))),REFERENCIAS!$C:$D,2,0)*VLOOKUP($R$2,PONDERADORES!$A$11:$G$11,7,0)</f>
        <v>15</v>
      </c>
      <c r="AA1312" s="92"/>
      <c r="AB1312" s="95" t="e">
        <f t="shared" ca="1" si="79"/>
        <v>#REF!</v>
      </c>
      <c r="AC1312" s="23" t="e">
        <f ca="1">IF(AB1312&gt;REFERENCIAS!$C$62,REFERENCIAS!$B$62,IF(AND(AB1312&gt;=REFERENCIAS!$C$63,AB1312&lt;REFERENCIAS!$D$63),REFERENCIAS!$B$63,IF(AND(AB1312&gt;REFERENCIAS!$C$64,AB1312&lt;=REFERENCIAS!$D$64),REFERENCIAS!$B$64,IF(AND(AB1312&gt;=REFERENCIAS!$C$65,AB1312&lt;REFERENCIAS!$D$65),REFERENCIAS!$B$65, "Revisar"))))</f>
        <v>#REF!</v>
      </c>
      <c r="AD1312" s="94" t="e">
        <f ca="1">VLOOKUP(AC1312,REFERENCIAS!$B$62:$G$65,4,FALSE)</f>
        <v>#REF!</v>
      </c>
    </row>
    <row r="1313" spans="1:30" ht="17.25" x14ac:dyDescent="0.25">
      <c r="A1313" s="74"/>
      <c r="B1313" s="19"/>
      <c r="C1313" s="19"/>
      <c r="D1313" s="50"/>
      <c r="E1313" s="73"/>
      <c r="F1313" s="74"/>
      <c r="G1313" s="9"/>
      <c r="H1313" s="48"/>
      <c r="I1313" s="49">
        <f t="shared" ca="1" si="77"/>
        <v>2022</v>
      </c>
      <c r="J1313" s="22">
        <f t="shared" ca="1" si="76"/>
        <v>1</v>
      </c>
      <c r="K1313" s="19"/>
      <c r="L1313" s="73"/>
      <c r="M1313" s="74"/>
      <c r="N1313" s="19"/>
      <c r="O1313" s="73"/>
      <c r="P1313" s="82">
        <v>1</v>
      </c>
      <c r="Q1313" s="24">
        <v>1</v>
      </c>
      <c r="R1313" s="81">
        <f t="shared" si="78"/>
        <v>1</v>
      </c>
      <c r="S1313" s="87"/>
      <c r="T1313" s="19"/>
      <c r="U1313" s="25"/>
      <c r="V1313" s="25"/>
      <c r="W1313" s="81"/>
      <c r="X1313" s="91" t="e">
        <f ca="1">+VLOOKUP(#REF!,REFERENCIAS!$C:$D,2,0)*VLOOKUP(#REF!,PONDERADORES!A:P,IF(AND(INFORMACION!$T1313='REFERENCIAS RIESGO'!$C$36,INFORMACION!$F1313=REFERENCIAS!$C$24),16,IF(INFORMACION!$T1313='REFERENCIAS RIESGO'!$C$36,13,IF(INFORMACION!$F1313=REFERENCIAS!$C$24,10,7))),0)+VLOOKUP(K1313,REFERENCIAS!$C:$D,2,0)*VLOOKUP($K$2,PONDERADORES!A:P,IF(AND(INFORMACION!$T1313='REFERENCIAS RIESGO'!$C$36,INFORMACION!$F1313=REFERENCIAS!$C$24),16,IF(INFORMACION!$T1313='REFERENCIAS RIESGO'!$C$36,13,IF(INFORMACION!$F1313=REFERENCIAS!$C$24,10,7))),0)+VLOOKUP(L1313,REFERENCIAS!$C:$D,2,0)*VLOOKUP($L$2,PONDERADORES!A:P,IF(AND(INFORMACION!$T1313='REFERENCIAS RIESGO'!$C$36,INFORMACION!$F1313=REFERENCIAS!$C$24),16,IF(INFORMACION!$T1313='REFERENCIAS RIESGO'!$C$36,13,IF(INFORMACION!$F1313=REFERENCIAS!$C$24,10,7))),0)+VLOOKUP(F1313,REFERENCIAS!$C:$D,2,0)*VLOOKUP($F$2,PONDERADORES!A:P,IF(AND(INFORMACION!$T1313='REFERENCIAS RIESGO'!$C$36,INFORMACION!$F1313=REFERENCIAS!$C$24),16,IF(INFORMACION!$T1313='REFERENCIAS RIESGO'!$C$36,13,IF(INFORMACION!$F1313=REFERENCIAS!$C$24,10,7))),0)+VLOOKUP(T1313,REFERENCIAS!$C:$D,2,0)*VLOOKUP($T$2,PONDERADORES!A:P,IF(AND(INFORMACION!$T1313='REFERENCIAS RIESGO'!$C$36,INFORMACION!$F1313=REFERENCIAS!$C$24),16,IF(INFORMACION!$T1313='REFERENCIAS RIESGO'!$C$36,13,IF(INFORMACION!$F1313=REFERENCIAS!$C$24,10,7))),0)+VLOOKUP(IF(J1313&lt;=0.2,0.2,IF(AND(J1313&gt;0.2,J1313&lt;=0.4),0.4,IF(AND(J1313&gt;0.4,J1313&lt;=0.6),0.6,IF(AND(J1313&gt;0.6,J1313&lt;=0.8),0.8,IF(AND(J1313&gt;0.8,J1313&lt;=1),1))))),REFERENCIAS!$C:$D,2,0)*VLOOKUP($J$2,PONDERADORES!A:P,IF(AND(INFORMACION!$T1313='REFERENCIAS RIESGO'!$C$36,INFORMACION!$F1313=REFERENCIAS!$C$24),16,IF(INFORMACION!$T1313='REFERENCIAS RIESGO'!$C$36,13,IF(INFORMACION!$F1313=REFERENCIAS!$C$24,10,7))),0)</f>
        <v>#REF!</v>
      </c>
      <c r="Y1313" s="68">
        <f>+VLOOKUP(M1313,REFERENCIAS!$C:$D,2,0)*VLOOKUP($M$2,PONDERADORES!$A$7:$G$9,7,0)+VLOOKUP(N1313,REFERENCIAS!$C:$D,2,0)*VLOOKUP($N$2,PONDERADORES!$A$7:$G$9,7,0)+VLOOKUP(O1313,REFERENCIAS!$C:$D,2,0)*VLOOKUP($O$2,PONDERADORES!$A$7:$G$9,7,0)</f>
        <v>0.2</v>
      </c>
      <c r="Z1313" s="2">
        <f>+VLOOKUP(IF(R1313&lt;0.1,0,IF(AND(R1313&gt;=0.1,R1313&lt;0.2),0.1,IF(AND(R1313&gt;=0.2,R1313&lt;0.3),0.2,IF(R1313&gt;0.3,0.3,)))),REFERENCIAS!$C:$D,2,0)*VLOOKUP($R$2,PONDERADORES!$A$11:$G$11,7,0)</f>
        <v>15</v>
      </c>
      <c r="AA1313" s="92"/>
      <c r="AB1313" s="95" t="e">
        <f t="shared" ca="1" si="79"/>
        <v>#REF!</v>
      </c>
      <c r="AC1313" s="23" t="e">
        <f ca="1">IF(AB1313&gt;REFERENCIAS!$C$62,REFERENCIAS!$B$62,IF(AND(AB1313&gt;=REFERENCIAS!$C$63,AB1313&lt;REFERENCIAS!$D$63),REFERENCIAS!$B$63,IF(AND(AB1313&gt;REFERENCIAS!$C$64,AB1313&lt;=REFERENCIAS!$D$64),REFERENCIAS!$B$64,IF(AND(AB1313&gt;=REFERENCIAS!$C$65,AB1313&lt;REFERENCIAS!$D$65),REFERENCIAS!$B$65, "Revisar"))))</f>
        <v>#REF!</v>
      </c>
      <c r="AD1313" s="94" t="e">
        <f ca="1">VLOOKUP(AC1313,REFERENCIAS!$B$62:$G$65,4,FALSE)</f>
        <v>#REF!</v>
      </c>
    </row>
    <row r="1314" spans="1:30" ht="17.25" x14ac:dyDescent="0.25">
      <c r="A1314" s="74"/>
      <c r="B1314" s="19"/>
      <c r="C1314" s="19"/>
      <c r="D1314" s="50"/>
      <c r="E1314" s="73"/>
      <c r="F1314" s="74"/>
      <c r="G1314" s="9"/>
      <c r="H1314" s="48"/>
      <c r="I1314" s="49">
        <f t="shared" ca="1" si="77"/>
        <v>2022</v>
      </c>
      <c r="J1314" s="22">
        <f t="shared" ca="1" si="76"/>
        <v>1</v>
      </c>
      <c r="K1314" s="19"/>
      <c r="L1314" s="73"/>
      <c r="M1314" s="74"/>
      <c r="N1314" s="19"/>
      <c r="O1314" s="73"/>
      <c r="P1314" s="82">
        <v>1</v>
      </c>
      <c r="Q1314" s="24">
        <v>1</v>
      </c>
      <c r="R1314" s="81">
        <f t="shared" si="78"/>
        <v>1</v>
      </c>
      <c r="S1314" s="87"/>
      <c r="T1314" s="19"/>
      <c r="U1314" s="25"/>
      <c r="V1314" s="25"/>
      <c r="W1314" s="81"/>
      <c r="X1314" s="91" t="e">
        <f ca="1">+VLOOKUP(#REF!,REFERENCIAS!$C:$D,2,0)*VLOOKUP(#REF!,PONDERADORES!A:P,IF(AND(INFORMACION!$T1314='REFERENCIAS RIESGO'!$C$36,INFORMACION!$F1314=REFERENCIAS!$C$24),16,IF(INFORMACION!$T1314='REFERENCIAS RIESGO'!$C$36,13,IF(INFORMACION!$F1314=REFERENCIAS!$C$24,10,7))),0)+VLOOKUP(K1314,REFERENCIAS!$C:$D,2,0)*VLOOKUP($K$2,PONDERADORES!A:P,IF(AND(INFORMACION!$T1314='REFERENCIAS RIESGO'!$C$36,INFORMACION!$F1314=REFERENCIAS!$C$24),16,IF(INFORMACION!$T1314='REFERENCIAS RIESGO'!$C$36,13,IF(INFORMACION!$F1314=REFERENCIAS!$C$24,10,7))),0)+VLOOKUP(L1314,REFERENCIAS!$C:$D,2,0)*VLOOKUP($L$2,PONDERADORES!A:P,IF(AND(INFORMACION!$T1314='REFERENCIAS RIESGO'!$C$36,INFORMACION!$F1314=REFERENCIAS!$C$24),16,IF(INFORMACION!$T1314='REFERENCIAS RIESGO'!$C$36,13,IF(INFORMACION!$F1314=REFERENCIAS!$C$24,10,7))),0)+VLOOKUP(F1314,REFERENCIAS!$C:$D,2,0)*VLOOKUP($F$2,PONDERADORES!A:P,IF(AND(INFORMACION!$T1314='REFERENCIAS RIESGO'!$C$36,INFORMACION!$F1314=REFERENCIAS!$C$24),16,IF(INFORMACION!$T1314='REFERENCIAS RIESGO'!$C$36,13,IF(INFORMACION!$F1314=REFERENCIAS!$C$24,10,7))),0)+VLOOKUP(T1314,REFERENCIAS!$C:$D,2,0)*VLOOKUP($T$2,PONDERADORES!A:P,IF(AND(INFORMACION!$T1314='REFERENCIAS RIESGO'!$C$36,INFORMACION!$F1314=REFERENCIAS!$C$24),16,IF(INFORMACION!$T1314='REFERENCIAS RIESGO'!$C$36,13,IF(INFORMACION!$F1314=REFERENCIAS!$C$24,10,7))),0)+VLOOKUP(IF(J1314&lt;=0.2,0.2,IF(AND(J1314&gt;0.2,J1314&lt;=0.4),0.4,IF(AND(J1314&gt;0.4,J1314&lt;=0.6),0.6,IF(AND(J1314&gt;0.6,J1314&lt;=0.8),0.8,IF(AND(J1314&gt;0.8,J1314&lt;=1),1))))),REFERENCIAS!$C:$D,2,0)*VLOOKUP($J$2,PONDERADORES!A:P,IF(AND(INFORMACION!$T1314='REFERENCIAS RIESGO'!$C$36,INFORMACION!$F1314=REFERENCIAS!$C$24),16,IF(INFORMACION!$T1314='REFERENCIAS RIESGO'!$C$36,13,IF(INFORMACION!$F1314=REFERENCIAS!$C$24,10,7))),0)</f>
        <v>#REF!</v>
      </c>
      <c r="Y1314" s="68">
        <f>+VLOOKUP(M1314,REFERENCIAS!$C:$D,2,0)*VLOOKUP($M$2,PONDERADORES!$A$7:$G$9,7,0)+VLOOKUP(N1314,REFERENCIAS!$C:$D,2,0)*VLOOKUP($N$2,PONDERADORES!$A$7:$G$9,7,0)+VLOOKUP(O1314,REFERENCIAS!$C:$D,2,0)*VLOOKUP($O$2,PONDERADORES!$A$7:$G$9,7,0)</f>
        <v>0.2</v>
      </c>
      <c r="Z1314" s="2">
        <f>+VLOOKUP(IF(R1314&lt;0.1,0,IF(AND(R1314&gt;=0.1,R1314&lt;0.2),0.1,IF(AND(R1314&gt;=0.2,R1314&lt;0.3),0.2,IF(R1314&gt;0.3,0.3,)))),REFERENCIAS!$C:$D,2,0)*VLOOKUP($R$2,PONDERADORES!$A$11:$G$11,7,0)</f>
        <v>15</v>
      </c>
      <c r="AA1314" s="92"/>
      <c r="AB1314" s="95" t="e">
        <f t="shared" ca="1" si="79"/>
        <v>#REF!</v>
      </c>
      <c r="AC1314" s="23" t="e">
        <f ca="1">IF(AB1314&gt;REFERENCIAS!$C$62,REFERENCIAS!$B$62,IF(AND(AB1314&gt;=REFERENCIAS!$C$63,AB1314&lt;REFERENCIAS!$D$63),REFERENCIAS!$B$63,IF(AND(AB1314&gt;REFERENCIAS!$C$64,AB1314&lt;=REFERENCIAS!$D$64),REFERENCIAS!$B$64,IF(AND(AB1314&gt;=REFERENCIAS!$C$65,AB1314&lt;REFERENCIAS!$D$65),REFERENCIAS!$B$65, "Revisar"))))</f>
        <v>#REF!</v>
      </c>
      <c r="AD1314" s="94" t="e">
        <f ca="1">VLOOKUP(AC1314,REFERENCIAS!$B$62:$G$65,4,FALSE)</f>
        <v>#REF!</v>
      </c>
    </row>
    <row r="1315" spans="1:30" ht="17.25" x14ac:dyDescent="0.25">
      <c r="A1315" s="74"/>
      <c r="B1315" s="19"/>
      <c r="C1315" s="19"/>
      <c r="D1315" s="50"/>
      <c r="E1315" s="73"/>
      <c r="F1315" s="74"/>
      <c r="G1315" s="9"/>
      <c r="H1315" s="48"/>
      <c r="I1315" s="49">
        <f t="shared" ca="1" si="77"/>
        <v>2022</v>
      </c>
      <c r="J1315" s="22">
        <f t="shared" ca="1" si="76"/>
        <v>1</v>
      </c>
      <c r="K1315" s="19"/>
      <c r="L1315" s="73"/>
      <c r="M1315" s="74"/>
      <c r="N1315" s="19"/>
      <c r="O1315" s="73"/>
      <c r="P1315" s="82">
        <v>1</v>
      </c>
      <c r="Q1315" s="24">
        <v>1</v>
      </c>
      <c r="R1315" s="81">
        <f t="shared" si="78"/>
        <v>1</v>
      </c>
      <c r="S1315" s="87"/>
      <c r="T1315" s="19"/>
      <c r="U1315" s="25"/>
      <c r="V1315" s="25"/>
      <c r="W1315" s="81"/>
      <c r="X1315" s="91" t="e">
        <f ca="1">+VLOOKUP(#REF!,REFERENCIAS!$C:$D,2,0)*VLOOKUP(#REF!,PONDERADORES!A:P,IF(AND(INFORMACION!$T1315='REFERENCIAS RIESGO'!$C$36,INFORMACION!$F1315=REFERENCIAS!$C$24),16,IF(INFORMACION!$T1315='REFERENCIAS RIESGO'!$C$36,13,IF(INFORMACION!$F1315=REFERENCIAS!$C$24,10,7))),0)+VLOOKUP(K1315,REFERENCIAS!$C:$D,2,0)*VLOOKUP($K$2,PONDERADORES!A:P,IF(AND(INFORMACION!$T1315='REFERENCIAS RIESGO'!$C$36,INFORMACION!$F1315=REFERENCIAS!$C$24),16,IF(INFORMACION!$T1315='REFERENCIAS RIESGO'!$C$36,13,IF(INFORMACION!$F1315=REFERENCIAS!$C$24,10,7))),0)+VLOOKUP(L1315,REFERENCIAS!$C:$D,2,0)*VLOOKUP($L$2,PONDERADORES!A:P,IF(AND(INFORMACION!$T1315='REFERENCIAS RIESGO'!$C$36,INFORMACION!$F1315=REFERENCIAS!$C$24),16,IF(INFORMACION!$T1315='REFERENCIAS RIESGO'!$C$36,13,IF(INFORMACION!$F1315=REFERENCIAS!$C$24,10,7))),0)+VLOOKUP(F1315,REFERENCIAS!$C:$D,2,0)*VLOOKUP($F$2,PONDERADORES!A:P,IF(AND(INFORMACION!$T1315='REFERENCIAS RIESGO'!$C$36,INFORMACION!$F1315=REFERENCIAS!$C$24),16,IF(INFORMACION!$T1315='REFERENCIAS RIESGO'!$C$36,13,IF(INFORMACION!$F1315=REFERENCIAS!$C$24,10,7))),0)+VLOOKUP(T1315,REFERENCIAS!$C:$D,2,0)*VLOOKUP($T$2,PONDERADORES!A:P,IF(AND(INFORMACION!$T1315='REFERENCIAS RIESGO'!$C$36,INFORMACION!$F1315=REFERENCIAS!$C$24),16,IF(INFORMACION!$T1315='REFERENCIAS RIESGO'!$C$36,13,IF(INFORMACION!$F1315=REFERENCIAS!$C$24,10,7))),0)+VLOOKUP(IF(J1315&lt;=0.2,0.2,IF(AND(J1315&gt;0.2,J1315&lt;=0.4),0.4,IF(AND(J1315&gt;0.4,J1315&lt;=0.6),0.6,IF(AND(J1315&gt;0.6,J1315&lt;=0.8),0.8,IF(AND(J1315&gt;0.8,J1315&lt;=1),1))))),REFERENCIAS!$C:$D,2,0)*VLOOKUP($J$2,PONDERADORES!A:P,IF(AND(INFORMACION!$T1315='REFERENCIAS RIESGO'!$C$36,INFORMACION!$F1315=REFERENCIAS!$C$24),16,IF(INFORMACION!$T1315='REFERENCIAS RIESGO'!$C$36,13,IF(INFORMACION!$F1315=REFERENCIAS!$C$24,10,7))),0)</f>
        <v>#REF!</v>
      </c>
      <c r="Y1315" s="68">
        <f>+VLOOKUP(M1315,REFERENCIAS!$C:$D,2,0)*VLOOKUP($M$2,PONDERADORES!$A$7:$G$9,7,0)+VLOOKUP(N1315,REFERENCIAS!$C:$D,2,0)*VLOOKUP($N$2,PONDERADORES!$A$7:$G$9,7,0)+VLOOKUP(O1315,REFERENCIAS!$C:$D,2,0)*VLOOKUP($O$2,PONDERADORES!$A$7:$G$9,7,0)</f>
        <v>0.2</v>
      </c>
      <c r="Z1315" s="2">
        <f>+VLOOKUP(IF(R1315&lt;0.1,0,IF(AND(R1315&gt;=0.1,R1315&lt;0.2),0.1,IF(AND(R1315&gt;=0.2,R1315&lt;0.3),0.2,IF(R1315&gt;0.3,0.3,)))),REFERENCIAS!$C:$D,2,0)*VLOOKUP($R$2,PONDERADORES!$A$11:$G$11,7,0)</f>
        <v>15</v>
      </c>
      <c r="AA1315" s="92"/>
      <c r="AB1315" s="95" t="e">
        <f t="shared" ca="1" si="79"/>
        <v>#REF!</v>
      </c>
      <c r="AC1315" s="23" t="e">
        <f ca="1">IF(AB1315&gt;REFERENCIAS!$C$62,REFERENCIAS!$B$62,IF(AND(AB1315&gt;=REFERENCIAS!$C$63,AB1315&lt;REFERENCIAS!$D$63),REFERENCIAS!$B$63,IF(AND(AB1315&gt;REFERENCIAS!$C$64,AB1315&lt;=REFERENCIAS!$D$64),REFERENCIAS!$B$64,IF(AND(AB1315&gt;=REFERENCIAS!$C$65,AB1315&lt;REFERENCIAS!$D$65),REFERENCIAS!$B$65, "Revisar"))))</f>
        <v>#REF!</v>
      </c>
      <c r="AD1315" s="94" t="e">
        <f ca="1">VLOOKUP(AC1315,REFERENCIAS!$B$62:$G$65,4,FALSE)</f>
        <v>#REF!</v>
      </c>
    </row>
    <row r="1316" spans="1:30" ht="17.25" x14ac:dyDescent="0.25">
      <c r="A1316" s="74"/>
      <c r="B1316" s="19"/>
      <c r="C1316" s="19"/>
      <c r="D1316" s="50"/>
      <c r="E1316" s="73"/>
      <c r="F1316" s="74"/>
      <c r="G1316" s="9"/>
      <c r="H1316" s="48"/>
      <c r="I1316" s="49">
        <f t="shared" ca="1" si="77"/>
        <v>2022</v>
      </c>
      <c r="J1316" s="22">
        <f t="shared" ca="1" si="76"/>
        <v>1</v>
      </c>
      <c r="K1316" s="19"/>
      <c r="L1316" s="73"/>
      <c r="M1316" s="74"/>
      <c r="N1316" s="19"/>
      <c r="O1316" s="73"/>
      <c r="P1316" s="82">
        <v>1</v>
      </c>
      <c r="Q1316" s="24">
        <v>1</v>
      </c>
      <c r="R1316" s="81">
        <f t="shared" si="78"/>
        <v>1</v>
      </c>
      <c r="S1316" s="87"/>
      <c r="T1316" s="19"/>
      <c r="U1316" s="25"/>
      <c r="V1316" s="25"/>
      <c r="W1316" s="81"/>
      <c r="X1316" s="91" t="e">
        <f ca="1">+VLOOKUP(#REF!,REFERENCIAS!$C:$D,2,0)*VLOOKUP(#REF!,PONDERADORES!A:P,IF(AND(INFORMACION!$T1316='REFERENCIAS RIESGO'!$C$36,INFORMACION!$F1316=REFERENCIAS!$C$24),16,IF(INFORMACION!$T1316='REFERENCIAS RIESGO'!$C$36,13,IF(INFORMACION!$F1316=REFERENCIAS!$C$24,10,7))),0)+VLOOKUP(K1316,REFERENCIAS!$C:$D,2,0)*VLOOKUP($K$2,PONDERADORES!A:P,IF(AND(INFORMACION!$T1316='REFERENCIAS RIESGO'!$C$36,INFORMACION!$F1316=REFERENCIAS!$C$24),16,IF(INFORMACION!$T1316='REFERENCIAS RIESGO'!$C$36,13,IF(INFORMACION!$F1316=REFERENCIAS!$C$24,10,7))),0)+VLOOKUP(L1316,REFERENCIAS!$C:$D,2,0)*VLOOKUP($L$2,PONDERADORES!A:P,IF(AND(INFORMACION!$T1316='REFERENCIAS RIESGO'!$C$36,INFORMACION!$F1316=REFERENCIAS!$C$24),16,IF(INFORMACION!$T1316='REFERENCIAS RIESGO'!$C$36,13,IF(INFORMACION!$F1316=REFERENCIAS!$C$24,10,7))),0)+VLOOKUP(F1316,REFERENCIAS!$C:$D,2,0)*VLOOKUP($F$2,PONDERADORES!A:P,IF(AND(INFORMACION!$T1316='REFERENCIAS RIESGO'!$C$36,INFORMACION!$F1316=REFERENCIAS!$C$24),16,IF(INFORMACION!$T1316='REFERENCIAS RIESGO'!$C$36,13,IF(INFORMACION!$F1316=REFERENCIAS!$C$24,10,7))),0)+VLOOKUP(T1316,REFERENCIAS!$C:$D,2,0)*VLOOKUP($T$2,PONDERADORES!A:P,IF(AND(INFORMACION!$T1316='REFERENCIAS RIESGO'!$C$36,INFORMACION!$F1316=REFERENCIAS!$C$24),16,IF(INFORMACION!$T1316='REFERENCIAS RIESGO'!$C$36,13,IF(INFORMACION!$F1316=REFERENCIAS!$C$24,10,7))),0)+VLOOKUP(IF(J1316&lt;=0.2,0.2,IF(AND(J1316&gt;0.2,J1316&lt;=0.4),0.4,IF(AND(J1316&gt;0.4,J1316&lt;=0.6),0.6,IF(AND(J1316&gt;0.6,J1316&lt;=0.8),0.8,IF(AND(J1316&gt;0.8,J1316&lt;=1),1))))),REFERENCIAS!$C:$D,2,0)*VLOOKUP($J$2,PONDERADORES!A:P,IF(AND(INFORMACION!$T1316='REFERENCIAS RIESGO'!$C$36,INFORMACION!$F1316=REFERENCIAS!$C$24),16,IF(INFORMACION!$T1316='REFERENCIAS RIESGO'!$C$36,13,IF(INFORMACION!$F1316=REFERENCIAS!$C$24,10,7))),0)</f>
        <v>#REF!</v>
      </c>
      <c r="Y1316" s="68">
        <f>+VLOOKUP(M1316,REFERENCIAS!$C:$D,2,0)*VLOOKUP($M$2,PONDERADORES!$A$7:$G$9,7,0)+VLOOKUP(N1316,REFERENCIAS!$C:$D,2,0)*VLOOKUP($N$2,PONDERADORES!$A$7:$G$9,7,0)+VLOOKUP(O1316,REFERENCIAS!$C:$D,2,0)*VLOOKUP($O$2,PONDERADORES!$A$7:$G$9,7,0)</f>
        <v>0.2</v>
      </c>
      <c r="Z1316" s="2">
        <f>+VLOOKUP(IF(R1316&lt;0.1,0,IF(AND(R1316&gt;=0.1,R1316&lt;0.2),0.1,IF(AND(R1316&gt;=0.2,R1316&lt;0.3),0.2,IF(R1316&gt;0.3,0.3,)))),REFERENCIAS!$C:$D,2,0)*VLOOKUP($R$2,PONDERADORES!$A$11:$G$11,7,0)</f>
        <v>15</v>
      </c>
      <c r="AA1316" s="92"/>
      <c r="AB1316" s="95" t="e">
        <f t="shared" ca="1" si="79"/>
        <v>#REF!</v>
      </c>
      <c r="AC1316" s="23" t="e">
        <f ca="1">IF(AB1316&gt;REFERENCIAS!$C$62,REFERENCIAS!$B$62,IF(AND(AB1316&gt;=REFERENCIAS!$C$63,AB1316&lt;REFERENCIAS!$D$63),REFERENCIAS!$B$63,IF(AND(AB1316&gt;REFERENCIAS!$C$64,AB1316&lt;=REFERENCIAS!$D$64),REFERENCIAS!$B$64,IF(AND(AB1316&gt;=REFERENCIAS!$C$65,AB1316&lt;REFERENCIAS!$D$65),REFERENCIAS!$B$65, "Revisar"))))</f>
        <v>#REF!</v>
      </c>
      <c r="AD1316" s="94" t="e">
        <f ca="1">VLOOKUP(AC1316,REFERENCIAS!$B$62:$G$65,4,FALSE)</f>
        <v>#REF!</v>
      </c>
    </row>
    <row r="1317" spans="1:30" ht="17.25" x14ac:dyDescent="0.25">
      <c r="A1317" s="74"/>
      <c r="B1317" s="19"/>
      <c r="C1317" s="19"/>
      <c r="D1317" s="50"/>
      <c r="E1317" s="73"/>
      <c r="F1317" s="74"/>
      <c r="G1317" s="9"/>
      <c r="H1317" s="48"/>
      <c r="I1317" s="49">
        <f t="shared" ca="1" si="77"/>
        <v>2022</v>
      </c>
      <c r="J1317" s="22">
        <f t="shared" ca="1" si="76"/>
        <v>1</v>
      </c>
      <c r="K1317" s="19"/>
      <c r="L1317" s="73"/>
      <c r="M1317" s="74"/>
      <c r="N1317" s="19"/>
      <c r="O1317" s="73"/>
      <c r="P1317" s="82">
        <v>1</v>
      </c>
      <c r="Q1317" s="24">
        <v>1</v>
      </c>
      <c r="R1317" s="81">
        <f t="shared" si="78"/>
        <v>1</v>
      </c>
      <c r="S1317" s="87"/>
      <c r="T1317" s="19"/>
      <c r="U1317" s="25"/>
      <c r="V1317" s="25"/>
      <c r="W1317" s="81"/>
      <c r="X1317" s="91" t="e">
        <f ca="1">+VLOOKUP(#REF!,REFERENCIAS!$C:$D,2,0)*VLOOKUP(#REF!,PONDERADORES!A:P,IF(AND(INFORMACION!$T1317='REFERENCIAS RIESGO'!$C$36,INFORMACION!$F1317=REFERENCIAS!$C$24),16,IF(INFORMACION!$T1317='REFERENCIAS RIESGO'!$C$36,13,IF(INFORMACION!$F1317=REFERENCIAS!$C$24,10,7))),0)+VLOOKUP(K1317,REFERENCIAS!$C:$D,2,0)*VLOOKUP($K$2,PONDERADORES!A:P,IF(AND(INFORMACION!$T1317='REFERENCIAS RIESGO'!$C$36,INFORMACION!$F1317=REFERENCIAS!$C$24),16,IF(INFORMACION!$T1317='REFERENCIAS RIESGO'!$C$36,13,IF(INFORMACION!$F1317=REFERENCIAS!$C$24,10,7))),0)+VLOOKUP(L1317,REFERENCIAS!$C:$D,2,0)*VLOOKUP($L$2,PONDERADORES!A:P,IF(AND(INFORMACION!$T1317='REFERENCIAS RIESGO'!$C$36,INFORMACION!$F1317=REFERENCIAS!$C$24),16,IF(INFORMACION!$T1317='REFERENCIAS RIESGO'!$C$36,13,IF(INFORMACION!$F1317=REFERENCIAS!$C$24,10,7))),0)+VLOOKUP(F1317,REFERENCIAS!$C:$D,2,0)*VLOOKUP($F$2,PONDERADORES!A:P,IF(AND(INFORMACION!$T1317='REFERENCIAS RIESGO'!$C$36,INFORMACION!$F1317=REFERENCIAS!$C$24),16,IF(INFORMACION!$T1317='REFERENCIAS RIESGO'!$C$36,13,IF(INFORMACION!$F1317=REFERENCIAS!$C$24,10,7))),0)+VLOOKUP(T1317,REFERENCIAS!$C:$D,2,0)*VLOOKUP($T$2,PONDERADORES!A:P,IF(AND(INFORMACION!$T1317='REFERENCIAS RIESGO'!$C$36,INFORMACION!$F1317=REFERENCIAS!$C$24),16,IF(INFORMACION!$T1317='REFERENCIAS RIESGO'!$C$36,13,IF(INFORMACION!$F1317=REFERENCIAS!$C$24,10,7))),0)+VLOOKUP(IF(J1317&lt;=0.2,0.2,IF(AND(J1317&gt;0.2,J1317&lt;=0.4),0.4,IF(AND(J1317&gt;0.4,J1317&lt;=0.6),0.6,IF(AND(J1317&gt;0.6,J1317&lt;=0.8),0.8,IF(AND(J1317&gt;0.8,J1317&lt;=1),1))))),REFERENCIAS!$C:$D,2,0)*VLOOKUP($J$2,PONDERADORES!A:P,IF(AND(INFORMACION!$T1317='REFERENCIAS RIESGO'!$C$36,INFORMACION!$F1317=REFERENCIAS!$C$24),16,IF(INFORMACION!$T1317='REFERENCIAS RIESGO'!$C$36,13,IF(INFORMACION!$F1317=REFERENCIAS!$C$24,10,7))),0)</f>
        <v>#REF!</v>
      </c>
      <c r="Y1317" s="68">
        <f>+VLOOKUP(M1317,REFERENCIAS!$C:$D,2,0)*VLOOKUP($M$2,PONDERADORES!$A$7:$G$9,7,0)+VLOOKUP(N1317,REFERENCIAS!$C:$D,2,0)*VLOOKUP($N$2,PONDERADORES!$A$7:$G$9,7,0)+VLOOKUP(O1317,REFERENCIAS!$C:$D,2,0)*VLOOKUP($O$2,PONDERADORES!$A$7:$G$9,7,0)</f>
        <v>0.2</v>
      </c>
      <c r="Z1317" s="2">
        <f>+VLOOKUP(IF(R1317&lt;0.1,0,IF(AND(R1317&gt;=0.1,R1317&lt;0.2),0.1,IF(AND(R1317&gt;=0.2,R1317&lt;0.3),0.2,IF(R1317&gt;0.3,0.3,)))),REFERENCIAS!$C:$D,2,0)*VLOOKUP($R$2,PONDERADORES!$A$11:$G$11,7,0)</f>
        <v>15</v>
      </c>
      <c r="AA1317" s="92"/>
      <c r="AB1317" s="95" t="e">
        <f t="shared" ca="1" si="79"/>
        <v>#REF!</v>
      </c>
      <c r="AC1317" s="23" t="e">
        <f ca="1">IF(AB1317&gt;REFERENCIAS!$C$62,REFERENCIAS!$B$62,IF(AND(AB1317&gt;=REFERENCIAS!$C$63,AB1317&lt;REFERENCIAS!$D$63),REFERENCIAS!$B$63,IF(AND(AB1317&gt;REFERENCIAS!$C$64,AB1317&lt;=REFERENCIAS!$D$64),REFERENCIAS!$B$64,IF(AND(AB1317&gt;=REFERENCIAS!$C$65,AB1317&lt;REFERENCIAS!$D$65),REFERENCIAS!$B$65, "Revisar"))))</f>
        <v>#REF!</v>
      </c>
      <c r="AD1317" s="94" t="e">
        <f ca="1">VLOOKUP(AC1317,REFERENCIAS!$B$62:$G$65,4,FALSE)</f>
        <v>#REF!</v>
      </c>
    </row>
    <row r="1318" spans="1:30" ht="17.25" x14ac:dyDescent="0.25">
      <c r="A1318" s="74"/>
      <c r="B1318" s="19"/>
      <c r="C1318" s="19"/>
      <c r="D1318" s="50"/>
      <c r="E1318" s="73"/>
      <c r="F1318" s="74"/>
      <c r="G1318" s="9"/>
      <c r="H1318" s="48"/>
      <c r="I1318" s="49">
        <f t="shared" ca="1" si="77"/>
        <v>2022</v>
      </c>
      <c r="J1318" s="22">
        <f t="shared" ca="1" si="76"/>
        <v>1</v>
      </c>
      <c r="K1318" s="19"/>
      <c r="L1318" s="73"/>
      <c r="M1318" s="74"/>
      <c r="N1318" s="19"/>
      <c r="O1318" s="73"/>
      <c r="P1318" s="82">
        <v>1</v>
      </c>
      <c r="Q1318" s="24">
        <v>1</v>
      </c>
      <c r="R1318" s="81">
        <f t="shared" si="78"/>
        <v>1</v>
      </c>
      <c r="S1318" s="87"/>
      <c r="T1318" s="19"/>
      <c r="U1318" s="25"/>
      <c r="V1318" s="25"/>
      <c r="W1318" s="81"/>
      <c r="X1318" s="91" t="e">
        <f ca="1">+VLOOKUP(#REF!,REFERENCIAS!$C:$D,2,0)*VLOOKUP(#REF!,PONDERADORES!A:P,IF(AND(INFORMACION!$T1318='REFERENCIAS RIESGO'!$C$36,INFORMACION!$F1318=REFERENCIAS!$C$24),16,IF(INFORMACION!$T1318='REFERENCIAS RIESGO'!$C$36,13,IF(INFORMACION!$F1318=REFERENCIAS!$C$24,10,7))),0)+VLOOKUP(K1318,REFERENCIAS!$C:$D,2,0)*VLOOKUP($K$2,PONDERADORES!A:P,IF(AND(INFORMACION!$T1318='REFERENCIAS RIESGO'!$C$36,INFORMACION!$F1318=REFERENCIAS!$C$24),16,IF(INFORMACION!$T1318='REFERENCIAS RIESGO'!$C$36,13,IF(INFORMACION!$F1318=REFERENCIAS!$C$24,10,7))),0)+VLOOKUP(L1318,REFERENCIAS!$C:$D,2,0)*VLOOKUP($L$2,PONDERADORES!A:P,IF(AND(INFORMACION!$T1318='REFERENCIAS RIESGO'!$C$36,INFORMACION!$F1318=REFERENCIAS!$C$24),16,IF(INFORMACION!$T1318='REFERENCIAS RIESGO'!$C$36,13,IF(INFORMACION!$F1318=REFERENCIAS!$C$24,10,7))),0)+VLOOKUP(F1318,REFERENCIAS!$C:$D,2,0)*VLOOKUP($F$2,PONDERADORES!A:P,IF(AND(INFORMACION!$T1318='REFERENCIAS RIESGO'!$C$36,INFORMACION!$F1318=REFERENCIAS!$C$24),16,IF(INFORMACION!$T1318='REFERENCIAS RIESGO'!$C$36,13,IF(INFORMACION!$F1318=REFERENCIAS!$C$24,10,7))),0)+VLOOKUP(T1318,REFERENCIAS!$C:$D,2,0)*VLOOKUP($T$2,PONDERADORES!A:P,IF(AND(INFORMACION!$T1318='REFERENCIAS RIESGO'!$C$36,INFORMACION!$F1318=REFERENCIAS!$C$24),16,IF(INFORMACION!$T1318='REFERENCIAS RIESGO'!$C$36,13,IF(INFORMACION!$F1318=REFERENCIAS!$C$24,10,7))),0)+VLOOKUP(IF(J1318&lt;=0.2,0.2,IF(AND(J1318&gt;0.2,J1318&lt;=0.4),0.4,IF(AND(J1318&gt;0.4,J1318&lt;=0.6),0.6,IF(AND(J1318&gt;0.6,J1318&lt;=0.8),0.8,IF(AND(J1318&gt;0.8,J1318&lt;=1),1))))),REFERENCIAS!$C:$D,2,0)*VLOOKUP($J$2,PONDERADORES!A:P,IF(AND(INFORMACION!$T1318='REFERENCIAS RIESGO'!$C$36,INFORMACION!$F1318=REFERENCIAS!$C$24),16,IF(INFORMACION!$T1318='REFERENCIAS RIESGO'!$C$36,13,IF(INFORMACION!$F1318=REFERENCIAS!$C$24,10,7))),0)</f>
        <v>#REF!</v>
      </c>
      <c r="Y1318" s="68">
        <f>+VLOOKUP(M1318,REFERENCIAS!$C:$D,2,0)*VLOOKUP($M$2,PONDERADORES!$A$7:$G$9,7,0)+VLOOKUP(N1318,REFERENCIAS!$C:$D,2,0)*VLOOKUP($N$2,PONDERADORES!$A$7:$G$9,7,0)+VLOOKUP(O1318,REFERENCIAS!$C:$D,2,0)*VLOOKUP($O$2,PONDERADORES!$A$7:$G$9,7,0)</f>
        <v>0.2</v>
      </c>
      <c r="Z1318" s="2">
        <f>+VLOOKUP(IF(R1318&lt;0.1,0,IF(AND(R1318&gt;=0.1,R1318&lt;0.2),0.1,IF(AND(R1318&gt;=0.2,R1318&lt;0.3),0.2,IF(R1318&gt;0.3,0.3,)))),REFERENCIAS!$C:$D,2,0)*VLOOKUP($R$2,PONDERADORES!$A$11:$G$11,7,0)</f>
        <v>15</v>
      </c>
      <c r="AA1318" s="92"/>
      <c r="AB1318" s="95" t="e">
        <f t="shared" ca="1" si="79"/>
        <v>#REF!</v>
      </c>
      <c r="AC1318" s="23" t="e">
        <f ca="1">IF(AB1318&gt;REFERENCIAS!$C$62,REFERENCIAS!$B$62,IF(AND(AB1318&gt;=REFERENCIAS!$C$63,AB1318&lt;REFERENCIAS!$D$63),REFERENCIAS!$B$63,IF(AND(AB1318&gt;REFERENCIAS!$C$64,AB1318&lt;=REFERENCIAS!$D$64),REFERENCIAS!$B$64,IF(AND(AB1318&gt;=REFERENCIAS!$C$65,AB1318&lt;REFERENCIAS!$D$65),REFERENCIAS!$B$65, "Revisar"))))</f>
        <v>#REF!</v>
      </c>
      <c r="AD1318" s="94" t="e">
        <f ca="1">VLOOKUP(AC1318,REFERENCIAS!$B$62:$G$65,4,FALSE)</f>
        <v>#REF!</v>
      </c>
    </row>
    <row r="1319" spans="1:30" ht="17.25" x14ac:dyDescent="0.25">
      <c r="A1319" s="74"/>
      <c r="B1319" s="19"/>
      <c r="C1319" s="19"/>
      <c r="D1319" s="50"/>
      <c r="E1319" s="73"/>
      <c r="F1319" s="74"/>
      <c r="G1319" s="9"/>
      <c r="H1319" s="48"/>
      <c r="I1319" s="49">
        <f t="shared" ca="1" si="77"/>
        <v>2022</v>
      </c>
      <c r="J1319" s="22">
        <f t="shared" ca="1" si="76"/>
        <v>1</v>
      </c>
      <c r="K1319" s="19"/>
      <c r="L1319" s="73"/>
      <c r="M1319" s="74"/>
      <c r="N1319" s="19"/>
      <c r="O1319" s="73"/>
      <c r="P1319" s="82">
        <v>1</v>
      </c>
      <c r="Q1319" s="24">
        <v>1</v>
      </c>
      <c r="R1319" s="81">
        <f t="shared" si="78"/>
        <v>1</v>
      </c>
      <c r="S1319" s="87"/>
      <c r="T1319" s="19"/>
      <c r="U1319" s="25"/>
      <c r="V1319" s="25"/>
      <c r="W1319" s="81"/>
      <c r="X1319" s="91" t="e">
        <f ca="1">+VLOOKUP(#REF!,REFERENCIAS!$C:$D,2,0)*VLOOKUP(#REF!,PONDERADORES!A:P,IF(AND(INFORMACION!$T1319='REFERENCIAS RIESGO'!$C$36,INFORMACION!$F1319=REFERENCIAS!$C$24),16,IF(INFORMACION!$T1319='REFERENCIAS RIESGO'!$C$36,13,IF(INFORMACION!$F1319=REFERENCIAS!$C$24,10,7))),0)+VLOOKUP(K1319,REFERENCIAS!$C:$D,2,0)*VLOOKUP($K$2,PONDERADORES!A:P,IF(AND(INFORMACION!$T1319='REFERENCIAS RIESGO'!$C$36,INFORMACION!$F1319=REFERENCIAS!$C$24),16,IF(INFORMACION!$T1319='REFERENCIAS RIESGO'!$C$36,13,IF(INFORMACION!$F1319=REFERENCIAS!$C$24,10,7))),0)+VLOOKUP(L1319,REFERENCIAS!$C:$D,2,0)*VLOOKUP($L$2,PONDERADORES!A:P,IF(AND(INFORMACION!$T1319='REFERENCIAS RIESGO'!$C$36,INFORMACION!$F1319=REFERENCIAS!$C$24),16,IF(INFORMACION!$T1319='REFERENCIAS RIESGO'!$C$36,13,IF(INFORMACION!$F1319=REFERENCIAS!$C$24,10,7))),0)+VLOOKUP(F1319,REFERENCIAS!$C:$D,2,0)*VLOOKUP($F$2,PONDERADORES!A:P,IF(AND(INFORMACION!$T1319='REFERENCIAS RIESGO'!$C$36,INFORMACION!$F1319=REFERENCIAS!$C$24),16,IF(INFORMACION!$T1319='REFERENCIAS RIESGO'!$C$36,13,IF(INFORMACION!$F1319=REFERENCIAS!$C$24,10,7))),0)+VLOOKUP(T1319,REFERENCIAS!$C:$D,2,0)*VLOOKUP($T$2,PONDERADORES!A:P,IF(AND(INFORMACION!$T1319='REFERENCIAS RIESGO'!$C$36,INFORMACION!$F1319=REFERENCIAS!$C$24),16,IF(INFORMACION!$T1319='REFERENCIAS RIESGO'!$C$36,13,IF(INFORMACION!$F1319=REFERENCIAS!$C$24,10,7))),0)+VLOOKUP(IF(J1319&lt;=0.2,0.2,IF(AND(J1319&gt;0.2,J1319&lt;=0.4),0.4,IF(AND(J1319&gt;0.4,J1319&lt;=0.6),0.6,IF(AND(J1319&gt;0.6,J1319&lt;=0.8),0.8,IF(AND(J1319&gt;0.8,J1319&lt;=1),1))))),REFERENCIAS!$C:$D,2,0)*VLOOKUP($J$2,PONDERADORES!A:P,IF(AND(INFORMACION!$T1319='REFERENCIAS RIESGO'!$C$36,INFORMACION!$F1319=REFERENCIAS!$C$24),16,IF(INFORMACION!$T1319='REFERENCIAS RIESGO'!$C$36,13,IF(INFORMACION!$F1319=REFERENCIAS!$C$24,10,7))),0)</f>
        <v>#REF!</v>
      </c>
      <c r="Y1319" s="68">
        <f>+VLOOKUP(M1319,REFERENCIAS!$C:$D,2,0)*VLOOKUP($M$2,PONDERADORES!$A$7:$G$9,7,0)+VLOOKUP(N1319,REFERENCIAS!$C:$D,2,0)*VLOOKUP($N$2,PONDERADORES!$A$7:$G$9,7,0)+VLOOKUP(O1319,REFERENCIAS!$C:$D,2,0)*VLOOKUP($O$2,PONDERADORES!$A$7:$G$9,7,0)</f>
        <v>0.2</v>
      </c>
      <c r="Z1319" s="2">
        <f>+VLOOKUP(IF(R1319&lt;0.1,0,IF(AND(R1319&gt;=0.1,R1319&lt;0.2),0.1,IF(AND(R1319&gt;=0.2,R1319&lt;0.3),0.2,IF(R1319&gt;0.3,0.3,)))),REFERENCIAS!$C:$D,2,0)*VLOOKUP($R$2,PONDERADORES!$A$11:$G$11,7,0)</f>
        <v>15</v>
      </c>
      <c r="AA1319" s="92"/>
      <c r="AB1319" s="95" t="e">
        <f t="shared" ca="1" si="79"/>
        <v>#REF!</v>
      </c>
      <c r="AC1319" s="23" t="e">
        <f ca="1">IF(AB1319&gt;REFERENCIAS!$C$62,REFERENCIAS!$B$62,IF(AND(AB1319&gt;=REFERENCIAS!$C$63,AB1319&lt;REFERENCIAS!$D$63),REFERENCIAS!$B$63,IF(AND(AB1319&gt;REFERENCIAS!$C$64,AB1319&lt;=REFERENCIAS!$D$64),REFERENCIAS!$B$64,IF(AND(AB1319&gt;=REFERENCIAS!$C$65,AB1319&lt;REFERENCIAS!$D$65),REFERENCIAS!$B$65, "Revisar"))))</f>
        <v>#REF!</v>
      </c>
      <c r="AD1319" s="94" t="e">
        <f ca="1">VLOOKUP(AC1319,REFERENCIAS!$B$62:$G$65,4,FALSE)</f>
        <v>#REF!</v>
      </c>
    </row>
    <row r="1320" spans="1:30" ht="17.25" x14ac:dyDescent="0.25">
      <c r="A1320" s="74"/>
      <c r="B1320" s="19"/>
      <c r="C1320" s="19"/>
      <c r="D1320" s="50"/>
      <c r="E1320" s="73"/>
      <c r="F1320" s="74"/>
      <c r="G1320" s="9"/>
      <c r="H1320" s="48"/>
      <c r="I1320" s="49">
        <f t="shared" ca="1" si="77"/>
        <v>2022</v>
      </c>
      <c r="J1320" s="22">
        <f t="shared" ca="1" si="76"/>
        <v>1</v>
      </c>
      <c r="K1320" s="19"/>
      <c r="L1320" s="73"/>
      <c r="M1320" s="74"/>
      <c r="N1320" s="19"/>
      <c r="O1320" s="73"/>
      <c r="P1320" s="82">
        <v>1</v>
      </c>
      <c r="Q1320" s="24">
        <v>1</v>
      </c>
      <c r="R1320" s="81">
        <f t="shared" si="78"/>
        <v>1</v>
      </c>
      <c r="S1320" s="87"/>
      <c r="T1320" s="19"/>
      <c r="U1320" s="25"/>
      <c r="V1320" s="25"/>
      <c r="W1320" s="81"/>
      <c r="X1320" s="91" t="e">
        <f ca="1">+VLOOKUP(#REF!,REFERENCIAS!$C:$D,2,0)*VLOOKUP(#REF!,PONDERADORES!A:P,IF(AND(INFORMACION!$T1320='REFERENCIAS RIESGO'!$C$36,INFORMACION!$F1320=REFERENCIAS!$C$24),16,IF(INFORMACION!$T1320='REFERENCIAS RIESGO'!$C$36,13,IF(INFORMACION!$F1320=REFERENCIAS!$C$24,10,7))),0)+VLOOKUP(K1320,REFERENCIAS!$C:$D,2,0)*VLOOKUP($K$2,PONDERADORES!A:P,IF(AND(INFORMACION!$T1320='REFERENCIAS RIESGO'!$C$36,INFORMACION!$F1320=REFERENCIAS!$C$24),16,IF(INFORMACION!$T1320='REFERENCIAS RIESGO'!$C$36,13,IF(INFORMACION!$F1320=REFERENCIAS!$C$24,10,7))),0)+VLOOKUP(L1320,REFERENCIAS!$C:$D,2,0)*VLOOKUP($L$2,PONDERADORES!A:P,IF(AND(INFORMACION!$T1320='REFERENCIAS RIESGO'!$C$36,INFORMACION!$F1320=REFERENCIAS!$C$24),16,IF(INFORMACION!$T1320='REFERENCIAS RIESGO'!$C$36,13,IF(INFORMACION!$F1320=REFERENCIAS!$C$24,10,7))),0)+VLOOKUP(F1320,REFERENCIAS!$C:$D,2,0)*VLOOKUP($F$2,PONDERADORES!A:P,IF(AND(INFORMACION!$T1320='REFERENCIAS RIESGO'!$C$36,INFORMACION!$F1320=REFERENCIAS!$C$24),16,IF(INFORMACION!$T1320='REFERENCIAS RIESGO'!$C$36,13,IF(INFORMACION!$F1320=REFERENCIAS!$C$24,10,7))),0)+VLOOKUP(T1320,REFERENCIAS!$C:$D,2,0)*VLOOKUP($T$2,PONDERADORES!A:P,IF(AND(INFORMACION!$T1320='REFERENCIAS RIESGO'!$C$36,INFORMACION!$F1320=REFERENCIAS!$C$24),16,IF(INFORMACION!$T1320='REFERENCIAS RIESGO'!$C$36,13,IF(INFORMACION!$F1320=REFERENCIAS!$C$24,10,7))),0)+VLOOKUP(IF(J1320&lt;=0.2,0.2,IF(AND(J1320&gt;0.2,J1320&lt;=0.4),0.4,IF(AND(J1320&gt;0.4,J1320&lt;=0.6),0.6,IF(AND(J1320&gt;0.6,J1320&lt;=0.8),0.8,IF(AND(J1320&gt;0.8,J1320&lt;=1),1))))),REFERENCIAS!$C:$D,2,0)*VLOOKUP($J$2,PONDERADORES!A:P,IF(AND(INFORMACION!$T1320='REFERENCIAS RIESGO'!$C$36,INFORMACION!$F1320=REFERENCIAS!$C$24),16,IF(INFORMACION!$T1320='REFERENCIAS RIESGO'!$C$36,13,IF(INFORMACION!$F1320=REFERENCIAS!$C$24,10,7))),0)</f>
        <v>#REF!</v>
      </c>
      <c r="Y1320" s="68">
        <f>+VLOOKUP(M1320,REFERENCIAS!$C:$D,2,0)*VLOOKUP($M$2,PONDERADORES!$A$7:$G$9,7,0)+VLOOKUP(N1320,REFERENCIAS!$C:$D,2,0)*VLOOKUP($N$2,PONDERADORES!$A$7:$G$9,7,0)+VLOOKUP(O1320,REFERENCIAS!$C:$D,2,0)*VLOOKUP($O$2,PONDERADORES!$A$7:$G$9,7,0)</f>
        <v>0.2</v>
      </c>
      <c r="Z1320" s="2">
        <f>+VLOOKUP(IF(R1320&lt;0.1,0,IF(AND(R1320&gt;=0.1,R1320&lt;0.2),0.1,IF(AND(R1320&gt;=0.2,R1320&lt;0.3),0.2,IF(R1320&gt;0.3,0.3,)))),REFERENCIAS!$C:$D,2,0)*VLOOKUP($R$2,PONDERADORES!$A$11:$G$11,7,0)</f>
        <v>15</v>
      </c>
      <c r="AA1320" s="92"/>
      <c r="AB1320" s="95" t="e">
        <f t="shared" ca="1" si="79"/>
        <v>#REF!</v>
      </c>
      <c r="AC1320" s="23" t="e">
        <f ca="1">IF(AB1320&gt;REFERENCIAS!$C$62,REFERENCIAS!$B$62,IF(AND(AB1320&gt;=REFERENCIAS!$C$63,AB1320&lt;REFERENCIAS!$D$63),REFERENCIAS!$B$63,IF(AND(AB1320&gt;REFERENCIAS!$C$64,AB1320&lt;=REFERENCIAS!$D$64),REFERENCIAS!$B$64,IF(AND(AB1320&gt;=REFERENCIAS!$C$65,AB1320&lt;REFERENCIAS!$D$65),REFERENCIAS!$B$65, "Revisar"))))</f>
        <v>#REF!</v>
      </c>
      <c r="AD1320" s="94" t="e">
        <f ca="1">VLOOKUP(AC1320,REFERENCIAS!$B$62:$G$65,4,FALSE)</f>
        <v>#REF!</v>
      </c>
    </row>
    <row r="1321" spans="1:30" ht="17.25" x14ac:dyDescent="0.25">
      <c r="A1321" s="74"/>
      <c r="B1321" s="19"/>
      <c r="C1321" s="19"/>
      <c r="D1321" s="50"/>
      <c r="E1321" s="73"/>
      <c r="F1321" s="74"/>
      <c r="G1321" s="9"/>
      <c r="H1321" s="48"/>
      <c r="I1321" s="49">
        <f t="shared" ca="1" si="77"/>
        <v>2022</v>
      </c>
      <c r="J1321" s="22">
        <f t="shared" ca="1" si="76"/>
        <v>1</v>
      </c>
      <c r="K1321" s="19"/>
      <c r="L1321" s="73"/>
      <c r="M1321" s="74"/>
      <c r="N1321" s="19"/>
      <c r="O1321" s="73"/>
      <c r="P1321" s="82">
        <v>1</v>
      </c>
      <c r="Q1321" s="24">
        <v>1</v>
      </c>
      <c r="R1321" s="81">
        <f t="shared" si="78"/>
        <v>1</v>
      </c>
      <c r="S1321" s="87"/>
      <c r="T1321" s="19"/>
      <c r="U1321" s="25"/>
      <c r="V1321" s="25"/>
      <c r="W1321" s="81"/>
      <c r="X1321" s="91" t="e">
        <f ca="1">+VLOOKUP(#REF!,REFERENCIAS!$C:$D,2,0)*VLOOKUP(#REF!,PONDERADORES!A:P,IF(AND(INFORMACION!$T1321='REFERENCIAS RIESGO'!$C$36,INFORMACION!$F1321=REFERENCIAS!$C$24),16,IF(INFORMACION!$T1321='REFERENCIAS RIESGO'!$C$36,13,IF(INFORMACION!$F1321=REFERENCIAS!$C$24,10,7))),0)+VLOOKUP(K1321,REFERENCIAS!$C:$D,2,0)*VLOOKUP($K$2,PONDERADORES!A:P,IF(AND(INFORMACION!$T1321='REFERENCIAS RIESGO'!$C$36,INFORMACION!$F1321=REFERENCIAS!$C$24),16,IF(INFORMACION!$T1321='REFERENCIAS RIESGO'!$C$36,13,IF(INFORMACION!$F1321=REFERENCIAS!$C$24,10,7))),0)+VLOOKUP(L1321,REFERENCIAS!$C:$D,2,0)*VLOOKUP($L$2,PONDERADORES!A:P,IF(AND(INFORMACION!$T1321='REFERENCIAS RIESGO'!$C$36,INFORMACION!$F1321=REFERENCIAS!$C$24),16,IF(INFORMACION!$T1321='REFERENCIAS RIESGO'!$C$36,13,IF(INFORMACION!$F1321=REFERENCIAS!$C$24,10,7))),0)+VLOOKUP(F1321,REFERENCIAS!$C:$D,2,0)*VLOOKUP($F$2,PONDERADORES!A:P,IF(AND(INFORMACION!$T1321='REFERENCIAS RIESGO'!$C$36,INFORMACION!$F1321=REFERENCIAS!$C$24),16,IF(INFORMACION!$T1321='REFERENCIAS RIESGO'!$C$36,13,IF(INFORMACION!$F1321=REFERENCIAS!$C$24,10,7))),0)+VLOOKUP(T1321,REFERENCIAS!$C:$D,2,0)*VLOOKUP($T$2,PONDERADORES!A:P,IF(AND(INFORMACION!$T1321='REFERENCIAS RIESGO'!$C$36,INFORMACION!$F1321=REFERENCIAS!$C$24),16,IF(INFORMACION!$T1321='REFERENCIAS RIESGO'!$C$36,13,IF(INFORMACION!$F1321=REFERENCIAS!$C$24,10,7))),0)+VLOOKUP(IF(J1321&lt;=0.2,0.2,IF(AND(J1321&gt;0.2,J1321&lt;=0.4),0.4,IF(AND(J1321&gt;0.4,J1321&lt;=0.6),0.6,IF(AND(J1321&gt;0.6,J1321&lt;=0.8),0.8,IF(AND(J1321&gt;0.8,J1321&lt;=1),1))))),REFERENCIAS!$C:$D,2,0)*VLOOKUP($J$2,PONDERADORES!A:P,IF(AND(INFORMACION!$T1321='REFERENCIAS RIESGO'!$C$36,INFORMACION!$F1321=REFERENCIAS!$C$24),16,IF(INFORMACION!$T1321='REFERENCIAS RIESGO'!$C$36,13,IF(INFORMACION!$F1321=REFERENCIAS!$C$24,10,7))),0)</f>
        <v>#REF!</v>
      </c>
      <c r="Y1321" s="68">
        <f>+VLOOKUP(M1321,REFERENCIAS!$C:$D,2,0)*VLOOKUP($M$2,PONDERADORES!$A$7:$G$9,7,0)+VLOOKUP(N1321,REFERENCIAS!$C:$D,2,0)*VLOOKUP($N$2,PONDERADORES!$A$7:$G$9,7,0)+VLOOKUP(O1321,REFERENCIAS!$C:$D,2,0)*VLOOKUP($O$2,PONDERADORES!$A$7:$G$9,7,0)</f>
        <v>0.2</v>
      </c>
      <c r="Z1321" s="2">
        <f>+VLOOKUP(IF(R1321&lt;0.1,0,IF(AND(R1321&gt;=0.1,R1321&lt;0.2),0.1,IF(AND(R1321&gt;=0.2,R1321&lt;0.3),0.2,IF(R1321&gt;0.3,0.3,)))),REFERENCIAS!$C:$D,2,0)*VLOOKUP($R$2,PONDERADORES!$A$11:$G$11,7,0)</f>
        <v>15</v>
      </c>
      <c r="AA1321" s="92"/>
      <c r="AB1321" s="95" t="e">
        <f t="shared" ca="1" si="79"/>
        <v>#REF!</v>
      </c>
      <c r="AC1321" s="23" t="e">
        <f ca="1">IF(AB1321&gt;REFERENCIAS!$C$62,REFERENCIAS!$B$62,IF(AND(AB1321&gt;=REFERENCIAS!$C$63,AB1321&lt;REFERENCIAS!$D$63),REFERENCIAS!$B$63,IF(AND(AB1321&gt;REFERENCIAS!$C$64,AB1321&lt;=REFERENCIAS!$D$64),REFERENCIAS!$B$64,IF(AND(AB1321&gt;=REFERENCIAS!$C$65,AB1321&lt;REFERENCIAS!$D$65),REFERENCIAS!$B$65, "Revisar"))))</f>
        <v>#REF!</v>
      </c>
      <c r="AD1321" s="94" t="e">
        <f ca="1">VLOOKUP(AC1321,REFERENCIAS!$B$62:$G$65,4,FALSE)</f>
        <v>#REF!</v>
      </c>
    </row>
    <row r="1322" spans="1:30" ht="17.25" x14ac:dyDescent="0.25">
      <c r="A1322" s="74"/>
      <c r="B1322" s="19"/>
      <c r="C1322" s="19"/>
      <c r="D1322" s="50"/>
      <c r="E1322" s="73"/>
      <c r="F1322" s="74"/>
      <c r="G1322" s="9"/>
      <c r="H1322" s="48"/>
      <c r="I1322" s="49">
        <f t="shared" ca="1" si="77"/>
        <v>2022</v>
      </c>
      <c r="J1322" s="22">
        <f t="shared" ca="1" si="76"/>
        <v>1</v>
      </c>
      <c r="K1322" s="19"/>
      <c r="L1322" s="73"/>
      <c r="M1322" s="74"/>
      <c r="N1322" s="19"/>
      <c r="O1322" s="73"/>
      <c r="P1322" s="82">
        <v>1</v>
      </c>
      <c r="Q1322" s="24">
        <v>1</v>
      </c>
      <c r="R1322" s="81">
        <f t="shared" si="78"/>
        <v>1</v>
      </c>
      <c r="S1322" s="87"/>
      <c r="T1322" s="19"/>
      <c r="U1322" s="25"/>
      <c r="V1322" s="25"/>
      <c r="W1322" s="81"/>
      <c r="X1322" s="91" t="e">
        <f ca="1">+VLOOKUP(#REF!,REFERENCIAS!$C:$D,2,0)*VLOOKUP(#REF!,PONDERADORES!A:P,IF(AND(INFORMACION!$T1322='REFERENCIAS RIESGO'!$C$36,INFORMACION!$F1322=REFERENCIAS!$C$24),16,IF(INFORMACION!$T1322='REFERENCIAS RIESGO'!$C$36,13,IF(INFORMACION!$F1322=REFERENCIAS!$C$24,10,7))),0)+VLOOKUP(K1322,REFERENCIAS!$C:$D,2,0)*VLOOKUP($K$2,PONDERADORES!A:P,IF(AND(INFORMACION!$T1322='REFERENCIAS RIESGO'!$C$36,INFORMACION!$F1322=REFERENCIAS!$C$24),16,IF(INFORMACION!$T1322='REFERENCIAS RIESGO'!$C$36,13,IF(INFORMACION!$F1322=REFERENCIAS!$C$24,10,7))),0)+VLOOKUP(L1322,REFERENCIAS!$C:$D,2,0)*VLOOKUP($L$2,PONDERADORES!A:P,IF(AND(INFORMACION!$T1322='REFERENCIAS RIESGO'!$C$36,INFORMACION!$F1322=REFERENCIAS!$C$24),16,IF(INFORMACION!$T1322='REFERENCIAS RIESGO'!$C$36,13,IF(INFORMACION!$F1322=REFERENCIAS!$C$24,10,7))),0)+VLOOKUP(F1322,REFERENCIAS!$C:$D,2,0)*VLOOKUP($F$2,PONDERADORES!A:P,IF(AND(INFORMACION!$T1322='REFERENCIAS RIESGO'!$C$36,INFORMACION!$F1322=REFERENCIAS!$C$24),16,IF(INFORMACION!$T1322='REFERENCIAS RIESGO'!$C$36,13,IF(INFORMACION!$F1322=REFERENCIAS!$C$24,10,7))),0)+VLOOKUP(T1322,REFERENCIAS!$C:$D,2,0)*VLOOKUP($T$2,PONDERADORES!A:P,IF(AND(INFORMACION!$T1322='REFERENCIAS RIESGO'!$C$36,INFORMACION!$F1322=REFERENCIAS!$C$24),16,IF(INFORMACION!$T1322='REFERENCIAS RIESGO'!$C$36,13,IF(INFORMACION!$F1322=REFERENCIAS!$C$24,10,7))),0)+VLOOKUP(IF(J1322&lt;=0.2,0.2,IF(AND(J1322&gt;0.2,J1322&lt;=0.4),0.4,IF(AND(J1322&gt;0.4,J1322&lt;=0.6),0.6,IF(AND(J1322&gt;0.6,J1322&lt;=0.8),0.8,IF(AND(J1322&gt;0.8,J1322&lt;=1),1))))),REFERENCIAS!$C:$D,2,0)*VLOOKUP($J$2,PONDERADORES!A:P,IF(AND(INFORMACION!$T1322='REFERENCIAS RIESGO'!$C$36,INFORMACION!$F1322=REFERENCIAS!$C$24),16,IF(INFORMACION!$T1322='REFERENCIAS RIESGO'!$C$36,13,IF(INFORMACION!$F1322=REFERENCIAS!$C$24,10,7))),0)</f>
        <v>#REF!</v>
      </c>
      <c r="Y1322" s="68">
        <f>+VLOOKUP(M1322,REFERENCIAS!$C:$D,2,0)*VLOOKUP($M$2,PONDERADORES!$A$7:$G$9,7,0)+VLOOKUP(N1322,REFERENCIAS!$C:$D,2,0)*VLOOKUP($N$2,PONDERADORES!$A$7:$G$9,7,0)+VLOOKUP(O1322,REFERENCIAS!$C:$D,2,0)*VLOOKUP($O$2,PONDERADORES!$A$7:$G$9,7,0)</f>
        <v>0.2</v>
      </c>
      <c r="Z1322" s="2">
        <f>+VLOOKUP(IF(R1322&lt;0.1,0,IF(AND(R1322&gt;=0.1,R1322&lt;0.2),0.1,IF(AND(R1322&gt;=0.2,R1322&lt;0.3),0.2,IF(R1322&gt;0.3,0.3,)))),REFERENCIAS!$C:$D,2,0)*VLOOKUP($R$2,PONDERADORES!$A$11:$G$11,7,0)</f>
        <v>15</v>
      </c>
      <c r="AA1322" s="92"/>
      <c r="AB1322" s="95" t="e">
        <f t="shared" ca="1" si="79"/>
        <v>#REF!</v>
      </c>
      <c r="AC1322" s="23" t="e">
        <f ca="1">IF(AB1322&gt;REFERENCIAS!$C$62,REFERENCIAS!$B$62,IF(AND(AB1322&gt;=REFERENCIAS!$C$63,AB1322&lt;REFERENCIAS!$D$63),REFERENCIAS!$B$63,IF(AND(AB1322&gt;REFERENCIAS!$C$64,AB1322&lt;=REFERENCIAS!$D$64),REFERENCIAS!$B$64,IF(AND(AB1322&gt;=REFERENCIAS!$C$65,AB1322&lt;REFERENCIAS!$D$65),REFERENCIAS!$B$65, "Revisar"))))</f>
        <v>#REF!</v>
      </c>
      <c r="AD1322" s="94" t="e">
        <f ca="1">VLOOKUP(AC1322,REFERENCIAS!$B$62:$G$65,4,FALSE)</f>
        <v>#REF!</v>
      </c>
    </row>
    <row r="1323" spans="1:30" ht="17.25" x14ac:dyDescent="0.25">
      <c r="A1323" s="74"/>
      <c r="B1323" s="19"/>
      <c r="C1323" s="19"/>
      <c r="D1323" s="50"/>
      <c r="E1323" s="73"/>
      <c r="F1323" s="74"/>
      <c r="G1323" s="9"/>
      <c r="H1323" s="48"/>
      <c r="I1323" s="49">
        <f t="shared" ca="1" si="77"/>
        <v>2022</v>
      </c>
      <c r="J1323" s="22">
        <f t="shared" ca="1" si="76"/>
        <v>1</v>
      </c>
      <c r="K1323" s="19"/>
      <c r="L1323" s="73"/>
      <c r="M1323" s="74"/>
      <c r="N1323" s="19"/>
      <c r="O1323" s="73"/>
      <c r="P1323" s="82">
        <v>1</v>
      </c>
      <c r="Q1323" s="24">
        <v>1</v>
      </c>
      <c r="R1323" s="81">
        <f t="shared" si="78"/>
        <v>1</v>
      </c>
      <c r="S1323" s="87"/>
      <c r="T1323" s="19"/>
      <c r="U1323" s="25"/>
      <c r="V1323" s="25"/>
      <c r="W1323" s="81"/>
      <c r="X1323" s="91" t="e">
        <f ca="1">+VLOOKUP(#REF!,REFERENCIAS!$C:$D,2,0)*VLOOKUP(#REF!,PONDERADORES!A:P,IF(AND(INFORMACION!$T1323='REFERENCIAS RIESGO'!$C$36,INFORMACION!$F1323=REFERENCIAS!$C$24),16,IF(INFORMACION!$T1323='REFERENCIAS RIESGO'!$C$36,13,IF(INFORMACION!$F1323=REFERENCIAS!$C$24,10,7))),0)+VLOOKUP(K1323,REFERENCIAS!$C:$D,2,0)*VLOOKUP($K$2,PONDERADORES!A:P,IF(AND(INFORMACION!$T1323='REFERENCIAS RIESGO'!$C$36,INFORMACION!$F1323=REFERENCIAS!$C$24),16,IF(INFORMACION!$T1323='REFERENCIAS RIESGO'!$C$36,13,IF(INFORMACION!$F1323=REFERENCIAS!$C$24,10,7))),0)+VLOOKUP(L1323,REFERENCIAS!$C:$D,2,0)*VLOOKUP($L$2,PONDERADORES!A:P,IF(AND(INFORMACION!$T1323='REFERENCIAS RIESGO'!$C$36,INFORMACION!$F1323=REFERENCIAS!$C$24),16,IF(INFORMACION!$T1323='REFERENCIAS RIESGO'!$C$36,13,IF(INFORMACION!$F1323=REFERENCIAS!$C$24,10,7))),0)+VLOOKUP(F1323,REFERENCIAS!$C:$D,2,0)*VLOOKUP($F$2,PONDERADORES!A:P,IF(AND(INFORMACION!$T1323='REFERENCIAS RIESGO'!$C$36,INFORMACION!$F1323=REFERENCIAS!$C$24),16,IF(INFORMACION!$T1323='REFERENCIAS RIESGO'!$C$36,13,IF(INFORMACION!$F1323=REFERENCIAS!$C$24,10,7))),0)+VLOOKUP(T1323,REFERENCIAS!$C:$D,2,0)*VLOOKUP($T$2,PONDERADORES!A:P,IF(AND(INFORMACION!$T1323='REFERENCIAS RIESGO'!$C$36,INFORMACION!$F1323=REFERENCIAS!$C$24),16,IF(INFORMACION!$T1323='REFERENCIAS RIESGO'!$C$36,13,IF(INFORMACION!$F1323=REFERENCIAS!$C$24,10,7))),0)+VLOOKUP(IF(J1323&lt;=0.2,0.2,IF(AND(J1323&gt;0.2,J1323&lt;=0.4),0.4,IF(AND(J1323&gt;0.4,J1323&lt;=0.6),0.6,IF(AND(J1323&gt;0.6,J1323&lt;=0.8),0.8,IF(AND(J1323&gt;0.8,J1323&lt;=1),1))))),REFERENCIAS!$C:$D,2,0)*VLOOKUP($J$2,PONDERADORES!A:P,IF(AND(INFORMACION!$T1323='REFERENCIAS RIESGO'!$C$36,INFORMACION!$F1323=REFERENCIAS!$C$24),16,IF(INFORMACION!$T1323='REFERENCIAS RIESGO'!$C$36,13,IF(INFORMACION!$F1323=REFERENCIAS!$C$24,10,7))),0)</f>
        <v>#REF!</v>
      </c>
      <c r="Y1323" s="68">
        <f>+VLOOKUP(M1323,REFERENCIAS!$C:$D,2,0)*VLOOKUP($M$2,PONDERADORES!$A$7:$G$9,7,0)+VLOOKUP(N1323,REFERENCIAS!$C:$D,2,0)*VLOOKUP($N$2,PONDERADORES!$A$7:$G$9,7,0)+VLOOKUP(O1323,REFERENCIAS!$C:$D,2,0)*VLOOKUP($O$2,PONDERADORES!$A$7:$G$9,7,0)</f>
        <v>0.2</v>
      </c>
      <c r="Z1323" s="2">
        <f>+VLOOKUP(IF(R1323&lt;0.1,0,IF(AND(R1323&gt;=0.1,R1323&lt;0.2),0.1,IF(AND(R1323&gt;=0.2,R1323&lt;0.3),0.2,IF(R1323&gt;0.3,0.3,)))),REFERENCIAS!$C:$D,2,0)*VLOOKUP($R$2,PONDERADORES!$A$11:$G$11,7,0)</f>
        <v>15</v>
      </c>
      <c r="AA1323" s="92"/>
      <c r="AB1323" s="95" t="e">
        <f t="shared" ca="1" si="79"/>
        <v>#REF!</v>
      </c>
      <c r="AC1323" s="23" t="e">
        <f ca="1">IF(AB1323&gt;REFERENCIAS!$C$62,REFERENCIAS!$B$62,IF(AND(AB1323&gt;=REFERENCIAS!$C$63,AB1323&lt;REFERENCIAS!$D$63),REFERENCIAS!$B$63,IF(AND(AB1323&gt;REFERENCIAS!$C$64,AB1323&lt;=REFERENCIAS!$D$64),REFERENCIAS!$B$64,IF(AND(AB1323&gt;=REFERENCIAS!$C$65,AB1323&lt;REFERENCIAS!$D$65),REFERENCIAS!$B$65, "Revisar"))))</f>
        <v>#REF!</v>
      </c>
      <c r="AD1323" s="94" t="e">
        <f ca="1">VLOOKUP(AC1323,REFERENCIAS!$B$62:$G$65,4,FALSE)</f>
        <v>#REF!</v>
      </c>
    </row>
    <row r="1324" spans="1:30" ht="17.25" x14ac:dyDescent="0.25">
      <c r="A1324" s="74"/>
      <c r="B1324" s="19"/>
      <c r="C1324" s="19"/>
      <c r="D1324" s="50"/>
      <c r="E1324" s="73"/>
      <c r="F1324" s="74"/>
      <c r="G1324" s="9"/>
      <c r="H1324" s="48"/>
      <c r="I1324" s="49">
        <f t="shared" ca="1" si="77"/>
        <v>2022</v>
      </c>
      <c r="J1324" s="22">
        <f t="shared" ca="1" si="76"/>
        <v>1</v>
      </c>
      <c r="K1324" s="19"/>
      <c r="L1324" s="73"/>
      <c r="M1324" s="74"/>
      <c r="N1324" s="19"/>
      <c r="O1324" s="73"/>
      <c r="P1324" s="82">
        <v>1</v>
      </c>
      <c r="Q1324" s="24">
        <v>1</v>
      </c>
      <c r="R1324" s="81">
        <f t="shared" si="78"/>
        <v>1</v>
      </c>
      <c r="S1324" s="87"/>
      <c r="T1324" s="19"/>
      <c r="U1324" s="25"/>
      <c r="V1324" s="25"/>
      <c r="W1324" s="81"/>
      <c r="X1324" s="91" t="e">
        <f ca="1">+VLOOKUP(#REF!,REFERENCIAS!$C:$D,2,0)*VLOOKUP(#REF!,PONDERADORES!A:P,IF(AND(INFORMACION!$T1324='REFERENCIAS RIESGO'!$C$36,INFORMACION!$F1324=REFERENCIAS!$C$24),16,IF(INFORMACION!$T1324='REFERENCIAS RIESGO'!$C$36,13,IF(INFORMACION!$F1324=REFERENCIAS!$C$24,10,7))),0)+VLOOKUP(K1324,REFERENCIAS!$C:$D,2,0)*VLOOKUP($K$2,PONDERADORES!A:P,IF(AND(INFORMACION!$T1324='REFERENCIAS RIESGO'!$C$36,INFORMACION!$F1324=REFERENCIAS!$C$24),16,IF(INFORMACION!$T1324='REFERENCIAS RIESGO'!$C$36,13,IF(INFORMACION!$F1324=REFERENCIAS!$C$24,10,7))),0)+VLOOKUP(L1324,REFERENCIAS!$C:$D,2,0)*VLOOKUP($L$2,PONDERADORES!A:P,IF(AND(INFORMACION!$T1324='REFERENCIAS RIESGO'!$C$36,INFORMACION!$F1324=REFERENCIAS!$C$24),16,IF(INFORMACION!$T1324='REFERENCIAS RIESGO'!$C$36,13,IF(INFORMACION!$F1324=REFERENCIAS!$C$24,10,7))),0)+VLOOKUP(F1324,REFERENCIAS!$C:$D,2,0)*VLOOKUP($F$2,PONDERADORES!A:P,IF(AND(INFORMACION!$T1324='REFERENCIAS RIESGO'!$C$36,INFORMACION!$F1324=REFERENCIAS!$C$24),16,IF(INFORMACION!$T1324='REFERENCIAS RIESGO'!$C$36,13,IF(INFORMACION!$F1324=REFERENCIAS!$C$24,10,7))),0)+VLOOKUP(T1324,REFERENCIAS!$C:$D,2,0)*VLOOKUP($T$2,PONDERADORES!A:P,IF(AND(INFORMACION!$T1324='REFERENCIAS RIESGO'!$C$36,INFORMACION!$F1324=REFERENCIAS!$C$24),16,IF(INFORMACION!$T1324='REFERENCIAS RIESGO'!$C$36,13,IF(INFORMACION!$F1324=REFERENCIAS!$C$24,10,7))),0)+VLOOKUP(IF(J1324&lt;=0.2,0.2,IF(AND(J1324&gt;0.2,J1324&lt;=0.4),0.4,IF(AND(J1324&gt;0.4,J1324&lt;=0.6),0.6,IF(AND(J1324&gt;0.6,J1324&lt;=0.8),0.8,IF(AND(J1324&gt;0.8,J1324&lt;=1),1))))),REFERENCIAS!$C:$D,2,0)*VLOOKUP($J$2,PONDERADORES!A:P,IF(AND(INFORMACION!$T1324='REFERENCIAS RIESGO'!$C$36,INFORMACION!$F1324=REFERENCIAS!$C$24),16,IF(INFORMACION!$T1324='REFERENCIAS RIESGO'!$C$36,13,IF(INFORMACION!$F1324=REFERENCIAS!$C$24,10,7))),0)</f>
        <v>#REF!</v>
      </c>
      <c r="Y1324" s="68">
        <f>+VLOOKUP(M1324,REFERENCIAS!$C:$D,2,0)*VLOOKUP($M$2,PONDERADORES!$A$7:$G$9,7,0)+VLOOKUP(N1324,REFERENCIAS!$C:$D,2,0)*VLOOKUP($N$2,PONDERADORES!$A$7:$G$9,7,0)+VLOOKUP(O1324,REFERENCIAS!$C:$D,2,0)*VLOOKUP($O$2,PONDERADORES!$A$7:$G$9,7,0)</f>
        <v>0.2</v>
      </c>
      <c r="Z1324" s="2">
        <f>+VLOOKUP(IF(R1324&lt;0.1,0,IF(AND(R1324&gt;=0.1,R1324&lt;0.2),0.1,IF(AND(R1324&gt;=0.2,R1324&lt;0.3),0.2,IF(R1324&gt;0.3,0.3,)))),REFERENCIAS!$C:$D,2,0)*VLOOKUP($R$2,PONDERADORES!$A$11:$G$11,7,0)</f>
        <v>15</v>
      </c>
      <c r="AA1324" s="92"/>
      <c r="AB1324" s="95" t="e">
        <f t="shared" ca="1" si="79"/>
        <v>#REF!</v>
      </c>
      <c r="AC1324" s="23" t="e">
        <f ca="1">IF(AB1324&gt;REFERENCIAS!$C$62,REFERENCIAS!$B$62,IF(AND(AB1324&gt;=REFERENCIAS!$C$63,AB1324&lt;REFERENCIAS!$D$63),REFERENCIAS!$B$63,IF(AND(AB1324&gt;REFERENCIAS!$C$64,AB1324&lt;=REFERENCIAS!$D$64),REFERENCIAS!$B$64,IF(AND(AB1324&gt;=REFERENCIAS!$C$65,AB1324&lt;REFERENCIAS!$D$65),REFERENCIAS!$B$65, "Revisar"))))</f>
        <v>#REF!</v>
      </c>
      <c r="AD1324" s="94" t="e">
        <f ca="1">VLOOKUP(AC1324,REFERENCIAS!$B$62:$G$65,4,FALSE)</f>
        <v>#REF!</v>
      </c>
    </row>
    <row r="1325" spans="1:30" ht="17.25" x14ac:dyDescent="0.25">
      <c r="A1325" s="74"/>
      <c r="B1325" s="19"/>
      <c r="C1325" s="19"/>
      <c r="D1325" s="50"/>
      <c r="E1325" s="73"/>
      <c r="F1325" s="74"/>
      <c r="G1325" s="9"/>
      <c r="H1325" s="48"/>
      <c r="I1325" s="49">
        <f t="shared" ca="1" si="77"/>
        <v>2022</v>
      </c>
      <c r="J1325" s="22">
        <f t="shared" ca="1" si="76"/>
        <v>1</v>
      </c>
      <c r="K1325" s="19"/>
      <c r="L1325" s="73"/>
      <c r="M1325" s="74"/>
      <c r="N1325" s="19"/>
      <c r="O1325" s="73"/>
      <c r="P1325" s="82">
        <v>1</v>
      </c>
      <c r="Q1325" s="24">
        <v>1</v>
      </c>
      <c r="R1325" s="81">
        <f t="shared" si="78"/>
        <v>1</v>
      </c>
      <c r="S1325" s="87"/>
      <c r="T1325" s="19"/>
      <c r="U1325" s="25"/>
      <c r="V1325" s="25"/>
      <c r="W1325" s="81"/>
      <c r="X1325" s="91" t="e">
        <f ca="1">+VLOOKUP(#REF!,REFERENCIAS!$C:$D,2,0)*VLOOKUP(#REF!,PONDERADORES!A:P,IF(AND(INFORMACION!$T1325='REFERENCIAS RIESGO'!$C$36,INFORMACION!$F1325=REFERENCIAS!$C$24),16,IF(INFORMACION!$T1325='REFERENCIAS RIESGO'!$C$36,13,IF(INFORMACION!$F1325=REFERENCIAS!$C$24,10,7))),0)+VLOOKUP(K1325,REFERENCIAS!$C:$D,2,0)*VLOOKUP($K$2,PONDERADORES!A:P,IF(AND(INFORMACION!$T1325='REFERENCIAS RIESGO'!$C$36,INFORMACION!$F1325=REFERENCIAS!$C$24),16,IF(INFORMACION!$T1325='REFERENCIAS RIESGO'!$C$36,13,IF(INFORMACION!$F1325=REFERENCIAS!$C$24,10,7))),0)+VLOOKUP(L1325,REFERENCIAS!$C:$D,2,0)*VLOOKUP($L$2,PONDERADORES!A:P,IF(AND(INFORMACION!$T1325='REFERENCIAS RIESGO'!$C$36,INFORMACION!$F1325=REFERENCIAS!$C$24),16,IF(INFORMACION!$T1325='REFERENCIAS RIESGO'!$C$36,13,IF(INFORMACION!$F1325=REFERENCIAS!$C$24,10,7))),0)+VLOOKUP(F1325,REFERENCIAS!$C:$D,2,0)*VLOOKUP($F$2,PONDERADORES!A:P,IF(AND(INFORMACION!$T1325='REFERENCIAS RIESGO'!$C$36,INFORMACION!$F1325=REFERENCIAS!$C$24),16,IF(INFORMACION!$T1325='REFERENCIAS RIESGO'!$C$36,13,IF(INFORMACION!$F1325=REFERENCIAS!$C$24,10,7))),0)+VLOOKUP(T1325,REFERENCIAS!$C:$D,2,0)*VLOOKUP($T$2,PONDERADORES!A:P,IF(AND(INFORMACION!$T1325='REFERENCIAS RIESGO'!$C$36,INFORMACION!$F1325=REFERENCIAS!$C$24),16,IF(INFORMACION!$T1325='REFERENCIAS RIESGO'!$C$36,13,IF(INFORMACION!$F1325=REFERENCIAS!$C$24,10,7))),0)+VLOOKUP(IF(J1325&lt;=0.2,0.2,IF(AND(J1325&gt;0.2,J1325&lt;=0.4),0.4,IF(AND(J1325&gt;0.4,J1325&lt;=0.6),0.6,IF(AND(J1325&gt;0.6,J1325&lt;=0.8),0.8,IF(AND(J1325&gt;0.8,J1325&lt;=1),1))))),REFERENCIAS!$C:$D,2,0)*VLOOKUP($J$2,PONDERADORES!A:P,IF(AND(INFORMACION!$T1325='REFERENCIAS RIESGO'!$C$36,INFORMACION!$F1325=REFERENCIAS!$C$24),16,IF(INFORMACION!$T1325='REFERENCIAS RIESGO'!$C$36,13,IF(INFORMACION!$F1325=REFERENCIAS!$C$24,10,7))),0)</f>
        <v>#REF!</v>
      </c>
      <c r="Y1325" s="68">
        <f>+VLOOKUP(M1325,REFERENCIAS!$C:$D,2,0)*VLOOKUP($M$2,PONDERADORES!$A$7:$G$9,7,0)+VLOOKUP(N1325,REFERENCIAS!$C:$D,2,0)*VLOOKUP($N$2,PONDERADORES!$A$7:$G$9,7,0)+VLOOKUP(O1325,REFERENCIAS!$C:$D,2,0)*VLOOKUP($O$2,PONDERADORES!$A$7:$G$9,7,0)</f>
        <v>0.2</v>
      </c>
      <c r="Z1325" s="2">
        <f>+VLOOKUP(IF(R1325&lt;0.1,0,IF(AND(R1325&gt;=0.1,R1325&lt;0.2),0.1,IF(AND(R1325&gt;=0.2,R1325&lt;0.3),0.2,IF(R1325&gt;0.3,0.3,)))),REFERENCIAS!$C:$D,2,0)*VLOOKUP($R$2,PONDERADORES!$A$11:$G$11,7,0)</f>
        <v>15</v>
      </c>
      <c r="AA1325" s="92"/>
      <c r="AB1325" s="95" t="e">
        <f t="shared" ca="1" si="79"/>
        <v>#REF!</v>
      </c>
      <c r="AC1325" s="23" t="e">
        <f ca="1">IF(AB1325&gt;REFERENCIAS!$C$62,REFERENCIAS!$B$62,IF(AND(AB1325&gt;=REFERENCIAS!$C$63,AB1325&lt;REFERENCIAS!$D$63),REFERENCIAS!$B$63,IF(AND(AB1325&gt;REFERENCIAS!$C$64,AB1325&lt;=REFERENCIAS!$D$64),REFERENCIAS!$B$64,IF(AND(AB1325&gt;=REFERENCIAS!$C$65,AB1325&lt;REFERENCIAS!$D$65),REFERENCIAS!$B$65, "Revisar"))))</f>
        <v>#REF!</v>
      </c>
      <c r="AD1325" s="94" t="e">
        <f ca="1">VLOOKUP(AC1325,REFERENCIAS!$B$62:$G$65,4,FALSE)</f>
        <v>#REF!</v>
      </c>
    </row>
    <row r="1326" spans="1:30" ht="17.25" x14ac:dyDescent="0.25">
      <c r="A1326" s="74"/>
      <c r="B1326" s="19"/>
      <c r="C1326" s="19"/>
      <c r="D1326" s="50"/>
      <c r="E1326" s="73"/>
      <c r="F1326" s="74"/>
      <c r="G1326" s="9"/>
      <c r="H1326" s="48"/>
      <c r="I1326" s="49">
        <f t="shared" ca="1" si="77"/>
        <v>2022</v>
      </c>
      <c r="J1326" s="22">
        <f t="shared" ca="1" si="76"/>
        <v>1</v>
      </c>
      <c r="K1326" s="19"/>
      <c r="L1326" s="73"/>
      <c r="M1326" s="74"/>
      <c r="N1326" s="19"/>
      <c r="O1326" s="73"/>
      <c r="P1326" s="82">
        <v>1</v>
      </c>
      <c r="Q1326" s="24">
        <v>1</v>
      </c>
      <c r="R1326" s="81">
        <f t="shared" si="78"/>
        <v>1</v>
      </c>
      <c r="S1326" s="87"/>
      <c r="T1326" s="19"/>
      <c r="U1326" s="25"/>
      <c r="V1326" s="25"/>
      <c r="W1326" s="81"/>
      <c r="X1326" s="91" t="e">
        <f ca="1">+VLOOKUP(#REF!,REFERENCIAS!$C:$D,2,0)*VLOOKUP(#REF!,PONDERADORES!A:P,IF(AND(INFORMACION!$T1326='REFERENCIAS RIESGO'!$C$36,INFORMACION!$F1326=REFERENCIAS!$C$24),16,IF(INFORMACION!$T1326='REFERENCIAS RIESGO'!$C$36,13,IF(INFORMACION!$F1326=REFERENCIAS!$C$24,10,7))),0)+VLOOKUP(K1326,REFERENCIAS!$C:$D,2,0)*VLOOKUP($K$2,PONDERADORES!A:P,IF(AND(INFORMACION!$T1326='REFERENCIAS RIESGO'!$C$36,INFORMACION!$F1326=REFERENCIAS!$C$24),16,IF(INFORMACION!$T1326='REFERENCIAS RIESGO'!$C$36,13,IF(INFORMACION!$F1326=REFERENCIAS!$C$24,10,7))),0)+VLOOKUP(L1326,REFERENCIAS!$C:$D,2,0)*VLOOKUP($L$2,PONDERADORES!A:P,IF(AND(INFORMACION!$T1326='REFERENCIAS RIESGO'!$C$36,INFORMACION!$F1326=REFERENCIAS!$C$24),16,IF(INFORMACION!$T1326='REFERENCIAS RIESGO'!$C$36,13,IF(INFORMACION!$F1326=REFERENCIAS!$C$24,10,7))),0)+VLOOKUP(F1326,REFERENCIAS!$C:$D,2,0)*VLOOKUP($F$2,PONDERADORES!A:P,IF(AND(INFORMACION!$T1326='REFERENCIAS RIESGO'!$C$36,INFORMACION!$F1326=REFERENCIAS!$C$24),16,IF(INFORMACION!$T1326='REFERENCIAS RIESGO'!$C$36,13,IF(INFORMACION!$F1326=REFERENCIAS!$C$24,10,7))),0)+VLOOKUP(T1326,REFERENCIAS!$C:$D,2,0)*VLOOKUP($T$2,PONDERADORES!A:P,IF(AND(INFORMACION!$T1326='REFERENCIAS RIESGO'!$C$36,INFORMACION!$F1326=REFERENCIAS!$C$24),16,IF(INFORMACION!$T1326='REFERENCIAS RIESGO'!$C$36,13,IF(INFORMACION!$F1326=REFERENCIAS!$C$24,10,7))),0)+VLOOKUP(IF(J1326&lt;=0.2,0.2,IF(AND(J1326&gt;0.2,J1326&lt;=0.4),0.4,IF(AND(J1326&gt;0.4,J1326&lt;=0.6),0.6,IF(AND(J1326&gt;0.6,J1326&lt;=0.8),0.8,IF(AND(J1326&gt;0.8,J1326&lt;=1),1))))),REFERENCIAS!$C:$D,2,0)*VLOOKUP($J$2,PONDERADORES!A:P,IF(AND(INFORMACION!$T1326='REFERENCIAS RIESGO'!$C$36,INFORMACION!$F1326=REFERENCIAS!$C$24),16,IF(INFORMACION!$T1326='REFERENCIAS RIESGO'!$C$36,13,IF(INFORMACION!$F1326=REFERENCIAS!$C$24,10,7))),0)</f>
        <v>#REF!</v>
      </c>
      <c r="Y1326" s="68">
        <f>+VLOOKUP(M1326,REFERENCIAS!$C:$D,2,0)*VLOOKUP($M$2,PONDERADORES!$A$7:$G$9,7,0)+VLOOKUP(N1326,REFERENCIAS!$C:$D,2,0)*VLOOKUP($N$2,PONDERADORES!$A$7:$G$9,7,0)+VLOOKUP(O1326,REFERENCIAS!$C:$D,2,0)*VLOOKUP($O$2,PONDERADORES!$A$7:$G$9,7,0)</f>
        <v>0.2</v>
      </c>
      <c r="Z1326" s="2">
        <f>+VLOOKUP(IF(R1326&lt;0.1,0,IF(AND(R1326&gt;=0.1,R1326&lt;0.2),0.1,IF(AND(R1326&gt;=0.2,R1326&lt;0.3),0.2,IF(R1326&gt;0.3,0.3,)))),REFERENCIAS!$C:$D,2,0)*VLOOKUP($R$2,PONDERADORES!$A$11:$G$11,7,0)</f>
        <v>15</v>
      </c>
      <c r="AA1326" s="92"/>
      <c r="AB1326" s="95" t="e">
        <f t="shared" ca="1" si="79"/>
        <v>#REF!</v>
      </c>
      <c r="AC1326" s="23" t="e">
        <f ca="1">IF(AB1326&gt;REFERENCIAS!$C$62,REFERENCIAS!$B$62,IF(AND(AB1326&gt;=REFERENCIAS!$C$63,AB1326&lt;REFERENCIAS!$D$63),REFERENCIAS!$B$63,IF(AND(AB1326&gt;REFERENCIAS!$C$64,AB1326&lt;=REFERENCIAS!$D$64),REFERENCIAS!$B$64,IF(AND(AB1326&gt;=REFERENCIAS!$C$65,AB1326&lt;REFERENCIAS!$D$65),REFERENCIAS!$B$65, "Revisar"))))</f>
        <v>#REF!</v>
      </c>
      <c r="AD1326" s="94" t="e">
        <f ca="1">VLOOKUP(AC1326,REFERENCIAS!$B$62:$G$65,4,FALSE)</f>
        <v>#REF!</v>
      </c>
    </row>
    <row r="1327" spans="1:30" ht="17.25" x14ac:dyDescent="0.25">
      <c r="A1327" s="74"/>
      <c r="B1327" s="19"/>
      <c r="C1327" s="19"/>
      <c r="D1327" s="50"/>
      <c r="E1327" s="73"/>
      <c r="F1327" s="74"/>
      <c r="G1327" s="9"/>
      <c r="H1327" s="48"/>
      <c r="I1327" s="49">
        <f t="shared" ca="1" si="77"/>
        <v>2022</v>
      </c>
      <c r="J1327" s="22">
        <f t="shared" ca="1" si="76"/>
        <v>1</v>
      </c>
      <c r="K1327" s="19"/>
      <c r="L1327" s="73"/>
      <c r="M1327" s="74"/>
      <c r="N1327" s="19"/>
      <c r="O1327" s="73"/>
      <c r="P1327" s="82">
        <v>1</v>
      </c>
      <c r="Q1327" s="24">
        <v>1</v>
      </c>
      <c r="R1327" s="81">
        <f t="shared" si="78"/>
        <v>1</v>
      </c>
      <c r="S1327" s="87"/>
      <c r="T1327" s="19"/>
      <c r="U1327" s="25"/>
      <c r="V1327" s="25"/>
      <c r="W1327" s="81"/>
      <c r="X1327" s="91" t="e">
        <f ca="1">+VLOOKUP(#REF!,REFERENCIAS!$C:$D,2,0)*VLOOKUP(#REF!,PONDERADORES!A:P,IF(AND(INFORMACION!$T1327='REFERENCIAS RIESGO'!$C$36,INFORMACION!$F1327=REFERENCIAS!$C$24),16,IF(INFORMACION!$T1327='REFERENCIAS RIESGO'!$C$36,13,IF(INFORMACION!$F1327=REFERENCIAS!$C$24,10,7))),0)+VLOOKUP(K1327,REFERENCIAS!$C:$D,2,0)*VLOOKUP($K$2,PONDERADORES!A:P,IF(AND(INFORMACION!$T1327='REFERENCIAS RIESGO'!$C$36,INFORMACION!$F1327=REFERENCIAS!$C$24),16,IF(INFORMACION!$T1327='REFERENCIAS RIESGO'!$C$36,13,IF(INFORMACION!$F1327=REFERENCIAS!$C$24,10,7))),0)+VLOOKUP(L1327,REFERENCIAS!$C:$D,2,0)*VLOOKUP($L$2,PONDERADORES!A:P,IF(AND(INFORMACION!$T1327='REFERENCIAS RIESGO'!$C$36,INFORMACION!$F1327=REFERENCIAS!$C$24),16,IF(INFORMACION!$T1327='REFERENCIAS RIESGO'!$C$36,13,IF(INFORMACION!$F1327=REFERENCIAS!$C$24,10,7))),0)+VLOOKUP(F1327,REFERENCIAS!$C:$D,2,0)*VLOOKUP($F$2,PONDERADORES!A:P,IF(AND(INFORMACION!$T1327='REFERENCIAS RIESGO'!$C$36,INFORMACION!$F1327=REFERENCIAS!$C$24),16,IF(INFORMACION!$T1327='REFERENCIAS RIESGO'!$C$36,13,IF(INFORMACION!$F1327=REFERENCIAS!$C$24,10,7))),0)+VLOOKUP(T1327,REFERENCIAS!$C:$D,2,0)*VLOOKUP($T$2,PONDERADORES!A:P,IF(AND(INFORMACION!$T1327='REFERENCIAS RIESGO'!$C$36,INFORMACION!$F1327=REFERENCIAS!$C$24),16,IF(INFORMACION!$T1327='REFERENCIAS RIESGO'!$C$36,13,IF(INFORMACION!$F1327=REFERENCIAS!$C$24,10,7))),0)+VLOOKUP(IF(J1327&lt;=0.2,0.2,IF(AND(J1327&gt;0.2,J1327&lt;=0.4),0.4,IF(AND(J1327&gt;0.4,J1327&lt;=0.6),0.6,IF(AND(J1327&gt;0.6,J1327&lt;=0.8),0.8,IF(AND(J1327&gt;0.8,J1327&lt;=1),1))))),REFERENCIAS!$C:$D,2,0)*VLOOKUP($J$2,PONDERADORES!A:P,IF(AND(INFORMACION!$T1327='REFERENCIAS RIESGO'!$C$36,INFORMACION!$F1327=REFERENCIAS!$C$24),16,IF(INFORMACION!$T1327='REFERENCIAS RIESGO'!$C$36,13,IF(INFORMACION!$F1327=REFERENCIAS!$C$24,10,7))),0)</f>
        <v>#REF!</v>
      </c>
      <c r="Y1327" s="68">
        <f>+VLOOKUP(M1327,REFERENCIAS!$C:$D,2,0)*VLOOKUP($M$2,PONDERADORES!$A$7:$G$9,7,0)+VLOOKUP(N1327,REFERENCIAS!$C:$D,2,0)*VLOOKUP($N$2,PONDERADORES!$A$7:$G$9,7,0)+VLOOKUP(O1327,REFERENCIAS!$C:$D,2,0)*VLOOKUP($O$2,PONDERADORES!$A$7:$G$9,7,0)</f>
        <v>0.2</v>
      </c>
      <c r="Z1327" s="2">
        <f>+VLOOKUP(IF(R1327&lt;0.1,0,IF(AND(R1327&gt;=0.1,R1327&lt;0.2),0.1,IF(AND(R1327&gt;=0.2,R1327&lt;0.3),0.2,IF(R1327&gt;0.3,0.3,)))),REFERENCIAS!$C:$D,2,0)*VLOOKUP($R$2,PONDERADORES!$A$11:$G$11,7,0)</f>
        <v>15</v>
      </c>
      <c r="AA1327" s="92"/>
      <c r="AB1327" s="95" t="e">
        <f t="shared" ca="1" si="79"/>
        <v>#REF!</v>
      </c>
      <c r="AC1327" s="23" t="e">
        <f ca="1">IF(AB1327&gt;REFERENCIAS!$C$62,REFERENCIAS!$B$62,IF(AND(AB1327&gt;=REFERENCIAS!$C$63,AB1327&lt;REFERENCIAS!$D$63),REFERENCIAS!$B$63,IF(AND(AB1327&gt;REFERENCIAS!$C$64,AB1327&lt;=REFERENCIAS!$D$64),REFERENCIAS!$B$64,IF(AND(AB1327&gt;=REFERENCIAS!$C$65,AB1327&lt;REFERENCIAS!$D$65),REFERENCIAS!$B$65, "Revisar"))))</f>
        <v>#REF!</v>
      </c>
      <c r="AD1327" s="94" t="e">
        <f ca="1">VLOOKUP(AC1327,REFERENCIAS!$B$62:$G$65,4,FALSE)</f>
        <v>#REF!</v>
      </c>
    </row>
    <row r="1328" spans="1:30" ht="17.25" x14ac:dyDescent="0.25">
      <c r="A1328" s="74"/>
      <c r="B1328" s="19"/>
      <c r="C1328" s="19"/>
      <c r="D1328" s="50"/>
      <c r="E1328" s="73"/>
      <c r="F1328" s="74"/>
      <c r="G1328" s="9"/>
      <c r="H1328" s="48"/>
      <c r="I1328" s="49">
        <f t="shared" ca="1" si="77"/>
        <v>2022</v>
      </c>
      <c r="J1328" s="22">
        <f t="shared" ca="1" si="76"/>
        <v>1</v>
      </c>
      <c r="K1328" s="19"/>
      <c r="L1328" s="73"/>
      <c r="M1328" s="74"/>
      <c r="N1328" s="19"/>
      <c r="O1328" s="73"/>
      <c r="P1328" s="82">
        <v>1</v>
      </c>
      <c r="Q1328" s="24">
        <v>1</v>
      </c>
      <c r="R1328" s="81">
        <f t="shared" si="78"/>
        <v>1</v>
      </c>
      <c r="S1328" s="87"/>
      <c r="T1328" s="19"/>
      <c r="U1328" s="25"/>
      <c r="V1328" s="25"/>
      <c r="W1328" s="81"/>
      <c r="X1328" s="91" t="e">
        <f ca="1">+VLOOKUP(#REF!,REFERENCIAS!$C:$D,2,0)*VLOOKUP(#REF!,PONDERADORES!A:P,IF(AND(INFORMACION!$T1328='REFERENCIAS RIESGO'!$C$36,INFORMACION!$F1328=REFERENCIAS!$C$24),16,IF(INFORMACION!$T1328='REFERENCIAS RIESGO'!$C$36,13,IF(INFORMACION!$F1328=REFERENCIAS!$C$24,10,7))),0)+VLOOKUP(K1328,REFERENCIAS!$C:$D,2,0)*VLOOKUP($K$2,PONDERADORES!A:P,IF(AND(INFORMACION!$T1328='REFERENCIAS RIESGO'!$C$36,INFORMACION!$F1328=REFERENCIAS!$C$24),16,IF(INFORMACION!$T1328='REFERENCIAS RIESGO'!$C$36,13,IF(INFORMACION!$F1328=REFERENCIAS!$C$24,10,7))),0)+VLOOKUP(L1328,REFERENCIAS!$C:$D,2,0)*VLOOKUP($L$2,PONDERADORES!A:P,IF(AND(INFORMACION!$T1328='REFERENCIAS RIESGO'!$C$36,INFORMACION!$F1328=REFERENCIAS!$C$24),16,IF(INFORMACION!$T1328='REFERENCIAS RIESGO'!$C$36,13,IF(INFORMACION!$F1328=REFERENCIAS!$C$24,10,7))),0)+VLOOKUP(F1328,REFERENCIAS!$C:$D,2,0)*VLOOKUP($F$2,PONDERADORES!A:P,IF(AND(INFORMACION!$T1328='REFERENCIAS RIESGO'!$C$36,INFORMACION!$F1328=REFERENCIAS!$C$24),16,IF(INFORMACION!$T1328='REFERENCIAS RIESGO'!$C$36,13,IF(INFORMACION!$F1328=REFERENCIAS!$C$24,10,7))),0)+VLOOKUP(T1328,REFERENCIAS!$C:$D,2,0)*VLOOKUP($T$2,PONDERADORES!A:P,IF(AND(INFORMACION!$T1328='REFERENCIAS RIESGO'!$C$36,INFORMACION!$F1328=REFERENCIAS!$C$24),16,IF(INFORMACION!$T1328='REFERENCIAS RIESGO'!$C$36,13,IF(INFORMACION!$F1328=REFERENCIAS!$C$24,10,7))),0)+VLOOKUP(IF(J1328&lt;=0.2,0.2,IF(AND(J1328&gt;0.2,J1328&lt;=0.4),0.4,IF(AND(J1328&gt;0.4,J1328&lt;=0.6),0.6,IF(AND(J1328&gt;0.6,J1328&lt;=0.8),0.8,IF(AND(J1328&gt;0.8,J1328&lt;=1),1))))),REFERENCIAS!$C:$D,2,0)*VLOOKUP($J$2,PONDERADORES!A:P,IF(AND(INFORMACION!$T1328='REFERENCIAS RIESGO'!$C$36,INFORMACION!$F1328=REFERENCIAS!$C$24),16,IF(INFORMACION!$T1328='REFERENCIAS RIESGO'!$C$36,13,IF(INFORMACION!$F1328=REFERENCIAS!$C$24,10,7))),0)</f>
        <v>#REF!</v>
      </c>
      <c r="Y1328" s="68">
        <f>+VLOOKUP(M1328,REFERENCIAS!$C:$D,2,0)*VLOOKUP($M$2,PONDERADORES!$A$7:$G$9,7,0)+VLOOKUP(N1328,REFERENCIAS!$C:$D,2,0)*VLOOKUP($N$2,PONDERADORES!$A$7:$G$9,7,0)+VLOOKUP(O1328,REFERENCIAS!$C:$D,2,0)*VLOOKUP($O$2,PONDERADORES!$A$7:$G$9,7,0)</f>
        <v>0.2</v>
      </c>
      <c r="Z1328" s="2">
        <f>+VLOOKUP(IF(R1328&lt;0.1,0,IF(AND(R1328&gt;=0.1,R1328&lt;0.2),0.1,IF(AND(R1328&gt;=0.2,R1328&lt;0.3),0.2,IF(R1328&gt;0.3,0.3,)))),REFERENCIAS!$C:$D,2,0)*VLOOKUP($R$2,PONDERADORES!$A$11:$G$11,7,0)</f>
        <v>15</v>
      </c>
      <c r="AA1328" s="92"/>
      <c r="AB1328" s="95" t="e">
        <f t="shared" ca="1" si="79"/>
        <v>#REF!</v>
      </c>
      <c r="AC1328" s="23" t="e">
        <f ca="1">IF(AB1328&gt;REFERENCIAS!$C$62,REFERENCIAS!$B$62,IF(AND(AB1328&gt;=REFERENCIAS!$C$63,AB1328&lt;REFERENCIAS!$D$63),REFERENCIAS!$B$63,IF(AND(AB1328&gt;REFERENCIAS!$C$64,AB1328&lt;=REFERENCIAS!$D$64),REFERENCIAS!$B$64,IF(AND(AB1328&gt;=REFERENCIAS!$C$65,AB1328&lt;REFERENCIAS!$D$65),REFERENCIAS!$B$65, "Revisar"))))</f>
        <v>#REF!</v>
      </c>
      <c r="AD1328" s="94" t="e">
        <f ca="1">VLOOKUP(AC1328,REFERENCIAS!$B$62:$G$65,4,FALSE)</f>
        <v>#REF!</v>
      </c>
    </row>
    <row r="1329" spans="1:30" ht="17.25" x14ac:dyDescent="0.25">
      <c r="A1329" s="74"/>
      <c r="B1329" s="19"/>
      <c r="C1329" s="19"/>
      <c r="D1329" s="50"/>
      <c r="E1329" s="73"/>
      <c r="F1329" s="74"/>
      <c r="G1329" s="9"/>
      <c r="H1329" s="48"/>
      <c r="I1329" s="49">
        <f t="shared" ca="1" si="77"/>
        <v>2022</v>
      </c>
      <c r="J1329" s="22">
        <f t="shared" ca="1" si="76"/>
        <v>1</v>
      </c>
      <c r="K1329" s="19"/>
      <c r="L1329" s="73"/>
      <c r="M1329" s="74"/>
      <c r="N1329" s="19"/>
      <c r="O1329" s="73"/>
      <c r="P1329" s="82">
        <v>1</v>
      </c>
      <c r="Q1329" s="24">
        <v>1</v>
      </c>
      <c r="R1329" s="81">
        <f t="shared" si="78"/>
        <v>1</v>
      </c>
      <c r="S1329" s="87"/>
      <c r="T1329" s="19"/>
      <c r="U1329" s="25"/>
      <c r="V1329" s="25"/>
      <c r="W1329" s="81"/>
      <c r="X1329" s="91" t="e">
        <f ca="1">+VLOOKUP(#REF!,REFERENCIAS!$C:$D,2,0)*VLOOKUP(#REF!,PONDERADORES!A:P,IF(AND(INFORMACION!$T1329='REFERENCIAS RIESGO'!$C$36,INFORMACION!$F1329=REFERENCIAS!$C$24),16,IF(INFORMACION!$T1329='REFERENCIAS RIESGO'!$C$36,13,IF(INFORMACION!$F1329=REFERENCIAS!$C$24,10,7))),0)+VLOOKUP(K1329,REFERENCIAS!$C:$D,2,0)*VLOOKUP($K$2,PONDERADORES!A:P,IF(AND(INFORMACION!$T1329='REFERENCIAS RIESGO'!$C$36,INFORMACION!$F1329=REFERENCIAS!$C$24),16,IF(INFORMACION!$T1329='REFERENCIAS RIESGO'!$C$36,13,IF(INFORMACION!$F1329=REFERENCIAS!$C$24,10,7))),0)+VLOOKUP(L1329,REFERENCIAS!$C:$D,2,0)*VLOOKUP($L$2,PONDERADORES!A:P,IF(AND(INFORMACION!$T1329='REFERENCIAS RIESGO'!$C$36,INFORMACION!$F1329=REFERENCIAS!$C$24),16,IF(INFORMACION!$T1329='REFERENCIAS RIESGO'!$C$36,13,IF(INFORMACION!$F1329=REFERENCIAS!$C$24,10,7))),0)+VLOOKUP(F1329,REFERENCIAS!$C:$D,2,0)*VLOOKUP($F$2,PONDERADORES!A:P,IF(AND(INFORMACION!$T1329='REFERENCIAS RIESGO'!$C$36,INFORMACION!$F1329=REFERENCIAS!$C$24),16,IF(INFORMACION!$T1329='REFERENCIAS RIESGO'!$C$36,13,IF(INFORMACION!$F1329=REFERENCIAS!$C$24,10,7))),0)+VLOOKUP(T1329,REFERENCIAS!$C:$D,2,0)*VLOOKUP($T$2,PONDERADORES!A:P,IF(AND(INFORMACION!$T1329='REFERENCIAS RIESGO'!$C$36,INFORMACION!$F1329=REFERENCIAS!$C$24),16,IF(INFORMACION!$T1329='REFERENCIAS RIESGO'!$C$36,13,IF(INFORMACION!$F1329=REFERENCIAS!$C$24,10,7))),0)+VLOOKUP(IF(J1329&lt;=0.2,0.2,IF(AND(J1329&gt;0.2,J1329&lt;=0.4),0.4,IF(AND(J1329&gt;0.4,J1329&lt;=0.6),0.6,IF(AND(J1329&gt;0.6,J1329&lt;=0.8),0.8,IF(AND(J1329&gt;0.8,J1329&lt;=1),1))))),REFERENCIAS!$C:$D,2,0)*VLOOKUP($J$2,PONDERADORES!A:P,IF(AND(INFORMACION!$T1329='REFERENCIAS RIESGO'!$C$36,INFORMACION!$F1329=REFERENCIAS!$C$24),16,IF(INFORMACION!$T1329='REFERENCIAS RIESGO'!$C$36,13,IF(INFORMACION!$F1329=REFERENCIAS!$C$24,10,7))),0)</f>
        <v>#REF!</v>
      </c>
      <c r="Y1329" s="68">
        <f>+VLOOKUP(M1329,REFERENCIAS!$C:$D,2,0)*VLOOKUP($M$2,PONDERADORES!$A$7:$G$9,7,0)+VLOOKUP(N1329,REFERENCIAS!$C:$D,2,0)*VLOOKUP($N$2,PONDERADORES!$A$7:$G$9,7,0)+VLOOKUP(O1329,REFERENCIAS!$C:$D,2,0)*VLOOKUP($O$2,PONDERADORES!$A$7:$G$9,7,0)</f>
        <v>0.2</v>
      </c>
      <c r="Z1329" s="2">
        <f>+VLOOKUP(IF(R1329&lt;0.1,0,IF(AND(R1329&gt;=0.1,R1329&lt;0.2),0.1,IF(AND(R1329&gt;=0.2,R1329&lt;0.3),0.2,IF(R1329&gt;0.3,0.3,)))),REFERENCIAS!$C:$D,2,0)*VLOOKUP($R$2,PONDERADORES!$A$11:$G$11,7,0)</f>
        <v>15</v>
      </c>
      <c r="AA1329" s="92"/>
      <c r="AB1329" s="95" t="e">
        <f t="shared" ca="1" si="79"/>
        <v>#REF!</v>
      </c>
      <c r="AC1329" s="23" t="e">
        <f ca="1">IF(AB1329&gt;REFERENCIAS!$C$62,REFERENCIAS!$B$62,IF(AND(AB1329&gt;=REFERENCIAS!$C$63,AB1329&lt;REFERENCIAS!$D$63),REFERENCIAS!$B$63,IF(AND(AB1329&gt;REFERENCIAS!$C$64,AB1329&lt;=REFERENCIAS!$D$64),REFERENCIAS!$B$64,IF(AND(AB1329&gt;=REFERENCIAS!$C$65,AB1329&lt;REFERENCIAS!$D$65),REFERENCIAS!$B$65, "Revisar"))))</f>
        <v>#REF!</v>
      </c>
      <c r="AD1329" s="94" t="e">
        <f ca="1">VLOOKUP(AC1329,REFERENCIAS!$B$62:$G$65,4,FALSE)</f>
        <v>#REF!</v>
      </c>
    </row>
    <row r="1330" spans="1:30" ht="17.25" x14ac:dyDescent="0.25">
      <c r="A1330" s="74"/>
      <c r="B1330" s="19"/>
      <c r="C1330" s="19"/>
      <c r="D1330" s="50"/>
      <c r="E1330" s="73"/>
      <c r="F1330" s="74"/>
      <c r="G1330" s="9"/>
      <c r="H1330" s="48"/>
      <c r="I1330" s="49">
        <f t="shared" ca="1" si="77"/>
        <v>2022</v>
      </c>
      <c r="J1330" s="22">
        <f t="shared" ca="1" si="76"/>
        <v>1</v>
      </c>
      <c r="K1330" s="19"/>
      <c r="L1330" s="73"/>
      <c r="M1330" s="74"/>
      <c r="N1330" s="19"/>
      <c r="O1330" s="73"/>
      <c r="P1330" s="82">
        <v>1</v>
      </c>
      <c r="Q1330" s="24">
        <v>1</v>
      </c>
      <c r="R1330" s="81">
        <f t="shared" si="78"/>
        <v>1</v>
      </c>
      <c r="S1330" s="87"/>
      <c r="T1330" s="19"/>
      <c r="U1330" s="25"/>
      <c r="V1330" s="25"/>
      <c r="W1330" s="81"/>
      <c r="X1330" s="91" t="e">
        <f ca="1">+VLOOKUP(#REF!,REFERENCIAS!$C:$D,2,0)*VLOOKUP(#REF!,PONDERADORES!A:P,IF(AND(INFORMACION!$T1330='REFERENCIAS RIESGO'!$C$36,INFORMACION!$F1330=REFERENCIAS!$C$24),16,IF(INFORMACION!$T1330='REFERENCIAS RIESGO'!$C$36,13,IF(INFORMACION!$F1330=REFERENCIAS!$C$24,10,7))),0)+VLOOKUP(K1330,REFERENCIAS!$C:$D,2,0)*VLOOKUP($K$2,PONDERADORES!A:P,IF(AND(INFORMACION!$T1330='REFERENCIAS RIESGO'!$C$36,INFORMACION!$F1330=REFERENCIAS!$C$24),16,IF(INFORMACION!$T1330='REFERENCIAS RIESGO'!$C$36,13,IF(INFORMACION!$F1330=REFERENCIAS!$C$24,10,7))),0)+VLOOKUP(L1330,REFERENCIAS!$C:$D,2,0)*VLOOKUP($L$2,PONDERADORES!A:P,IF(AND(INFORMACION!$T1330='REFERENCIAS RIESGO'!$C$36,INFORMACION!$F1330=REFERENCIAS!$C$24),16,IF(INFORMACION!$T1330='REFERENCIAS RIESGO'!$C$36,13,IF(INFORMACION!$F1330=REFERENCIAS!$C$24,10,7))),0)+VLOOKUP(F1330,REFERENCIAS!$C:$D,2,0)*VLOOKUP($F$2,PONDERADORES!A:P,IF(AND(INFORMACION!$T1330='REFERENCIAS RIESGO'!$C$36,INFORMACION!$F1330=REFERENCIAS!$C$24),16,IF(INFORMACION!$T1330='REFERENCIAS RIESGO'!$C$36,13,IF(INFORMACION!$F1330=REFERENCIAS!$C$24,10,7))),0)+VLOOKUP(T1330,REFERENCIAS!$C:$D,2,0)*VLOOKUP($T$2,PONDERADORES!A:P,IF(AND(INFORMACION!$T1330='REFERENCIAS RIESGO'!$C$36,INFORMACION!$F1330=REFERENCIAS!$C$24),16,IF(INFORMACION!$T1330='REFERENCIAS RIESGO'!$C$36,13,IF(INFORMACION!$F1330=REFERENCIAS!$C$24,10,7))),0)+VLOOKUP(IF(J1330&lt;=0.2,0.2,IF(AND(J1330&gt;0.2,J1330&lt;=0.4),0.4,IF(AND(J1330&gt;0.4,J1330&lt;=0.6),0.6,IF(AND(J1330&gt;0.6,J1330&lt;=0.8),0.8,IF(AND(J1330&gt;0.8,J1330&lt;=1),1))))),REFERENCIAS!$C:$D,2,0)*VLOOKUP($J$2,PONDERADORES!A:P,IF(AND(INFORMACION!$T1330='REFERENCIAS RIESGO'!$C$36,INFORMACION!$F1330=REFERENCIAS!$C$24),16,IF(INFORMACION!$T1330='REFERENCIAS RIESGO'!$C$36,13,IF(INFORMACION!$F1330=REFERENCIAS!$C$24,10,7))),0)</f>
        <v>#REF!</v>
      </c>
      <c r="Y1330" s="68">
        <f>+VLOOKUP(M1330,REFERENCIAS!$C:$D,2,0)*VLOOKUP($M$2,PONDERADORES!$A$7:$G$9,7,0)+VLOOKUP(N1330,REFERENCIAS!$C:$D,2,0)*VLOOKUP($N$2,PONDERADORES!$A$7:$G$9,7,0)+VLOOKUP(O1330,REFERENCIAS!$C:$D,2,0)*VLOOKUP($O$2,PONDERADORES!$A$7:$G$9,7,0)</f>
        <v>0.2</v>
      </c>
      <c r="Z1330" s="2">
        <f>+VLOOKUP(IF(R1330&lt;0.1,0,IF(AND(R1330&gt;=0.1,R1330&lt;0.2),0.1,IF(AND(R1330&gt;=0.2,R1330&lt;0.3),0.2,IF(R1330&gt;0.3,0.3,)))),REFERENCIAS!$C:$D,2,0)*VLOOKUP($R$2,PONDERADORES!$A$11:$G$11,7,0)</f>
        <v>15</v>
      </c>
      <c r="AA1330" s="92"/>
      <c r="AB1330" s="95" t="e">
        <f t="shared" ca="1" si="79"/>
        <v>#REF!</v>
      </c>
      <c r="AC1330" s="23" t="e">
        <f ca="1">IF(AB1330&gt;REFERENCIAS!$C$62,REFERENCIAS!$B$62,IF(AND(AB1330&gt;=REFERENCIAS!$C$63,AB1330&lt;REFERENCIAS!$D$63),REFERENCIAS!$B$63,IF(AND(AB1330&gt;REFERENCIAS!$C$64,AB1330&lt;=REFERENCIAS!$D$64),REFERENCIAS!$B$64,IF(AND(AB1330&gt;=REFERENCIAS!$C$65,AB1330&lt;REFERENCIAS!$D$65),REFERENCIAS!$B$65, "Revisar"))))</f>
        <v>#REF!</v>
      </c>
      <c r="AD1330" s="94" t="e">
        <f ca="1">VLOOKUP(AC1330,REFERENCIAS!$B$62:$G$65,4,FALSE)</f>
        <v>#REF!</v>
      </c>
    </row>
    <row r="1331" spans="1:30" ht="17.25" x14ac:dyDescent="0.25">
      <c r="A1331" s="74"/>
      <c r="B1331" s="19"/>
      <c r="C1331" s="19"/>
      <c r="D1331" s="50"/>
      <c r="E1331" s="73"/>
      <c r="F1331" s="74"/>
      <c r="G1331" s="9"/>
      <c r="H1331" s="48"/>
      <c r="I1331" s="49">
        <f t="shared" ca="1" si="77"/>
        <v>2022</v>
      </c>
      <c r="J1331" s="22">
        <f t="shared" ca="1" si="76"/>
        <v>1</v>
      </c>
      <c r="K1331" s="19"/>
      <c r="L1331" s="73"/>
      <c r="M1331" s="74"/>
      <c r="N1331" s="19"/>
      <c r="O1331" s="73"/>
      <c r="P1331" s="82">
        <v>1</v>
      </c>
      <c r="Q1331" s="24">
        <v>1</v>
      </c>
      <c r="R1331" s="81">
        <f t="shared" si="78"/>
        <v>1</v>
      </c>
      <c r="S1331" s="87"/>
      <c r="T1331" s="19"/>
      <c r="U1331" s="25"/>
      <c r="V1331" s="25"/>
      <c r="W1331" s="81"/>
      <c r="X1331" s="91" t="e">
        <f ca="1">+VLOOKUP(#REF!,REFERENCIAS!$C:$D,2,0)*VLOOKUP(#REF!,PONDERADORES!A:P,IF(AND(INFORMACION!$T1331='REFERENCIAS RIESGO'!$C$36,INFORMACION!$F1331=REFERENCIAS!$C$24),16,IF(INFORMACION!$T1331='REFERENCIAS RIESGO'!$C$36,13,IF(INFORMACION!$F1331=REFERENCIAS!$C$24,10,7))),0)+VLOOKUP(K1331,REFERENCIAS!$C:$D,2,0)*VLOOKUP($K$2,PONDERADORES!A:P,IF(AND(INFORMACION!$T1331='REFERENCIAS RIESGO'!$C$36,INFORMACION!$F1331=REFERENCIAS!$C$24),16,IF(INFORMACION!$T1331='REFERENCIAS RIESGO'!$C$36,13,IF(INFORMACION!$F1331=REFERENCIAS!$C$24,10,7))),0)+VLOOKUP(L1331,REFERENCIAS!$C:$D,2,0)*VLOOKUP($L$2,PONDERADORES!A:P,IF(AND(INFORMACION!$T1331='REFERENCIAS RIESGO'!$C$36,INFORMACION!$F1331=REFERENCIAS!$C$24),16,IF(INFORMACION!$T1331='REFERENCIAS RIESGO'!$C$36,13,IF(INFORMACION!$F1331=REFERENCIAS!$C$24,10,7))),0)+VLOOKUP(F1331,REFERENCIAS!$C:$D,2,0)*VLOOKUP($F$2,PONDERADORES!A:P,IF(AND(INFORMACION!$T1331='REFERENCIAS RIESGO'!$C$36,INFORMACION!$F1331=REFERENCIAS!$C$24),16,IF(INFORMACION!$T1331='REFERENCIAS RIESGO'!$C$36,13,IF(INFORMACION!$F1331=REFERENCIAS!$C$24,10,7))),0)+VLOOKUP(T1331,REFERENCIAS!$C:$D,2,0)*VLOOKUP($T$2,PONDERADORES!A:P,IF(AND(INFORMACION!$T1331='REFERENCIAS RIESGO'!$C$36,INFORMACION!$F1331=REFERENCIAS!$C$24),16,IF(INFORMACION!$T1331='REFERENCIAS RIESGO'!$C$36,13,IF(INFORMACION!$F1331=REFERENCIAS!$C$24,10,7))),0)+VLOOKUP(IF(J1331&lt;=0.2,0.2,IF(AND(J1331&gt;0.2,J1331&lt;=0.4),0.4,IF(AND(J1331&gt;0.4,J1331&lt;=0.6),0.6,IF(AND(J1331&gt;0.6,J1331&lt;=0.8),0.8,IF(AND(J1331&gt;0.8,J1331&lt;=1),1))))),REFERENCIAS!$C:$D,2,0)*VLOOKUP($J$2,PONDERADORES!A:P,IF(AND(INFORMACION!$T1331='REFERENCIAS RIESGO'!$C$36,INFORMACION!$F1331=REFERENCIAS!$C$24),16,IF(INFORMACION!$T1331='REFERENCIAS RIESGO'!$C$36,13,IF(INFORMACION!$F1331=REFERENCIAS!$C$24,10,7))),0)</f>
        <v>#REF!</v>
      </c>
      <c r="Y1331" s="68">
        <f>+VLOOKUP(M1331,REFERENCIAS!$C:$D,2,0)*VLOOKUP($M$2,PONDERADORES!$A$7:$G$9,7,0)+VLOOKUP(N1331,REFERENCIAS!$C:$D,2,0)*VLOOKUP($N$2,PONDERADORES!$A$7:$G$9,7,0)+VLOOKUP(O1331,REFERENCIAS!$C:$D,2,0)*VLOOKUP($O$2,PONDERADORES!$A$7:$G$9,7,0)</f>
        <v>0.2</v>
      </c>
      <c r="Z1331" s="2">
        <f>+VLOOKUP(IF(R1331&lt;0.1,0,IF(AND(R1331&gt;=0.1,R1331&lt;0.2),0.1,IF(AND(R1331&gt;=0.2,R1331&lt;0.3),0.2,IF(R1331&gt;0.3,0.3,)))),REFERENCIAS!$C:$D,2,0)*VLOOKUP($R$2,PONDERADORES!$A$11:$G$11,7,0)</f>
        <v>15</v>
      </c>
      <c r="AA1331" s="92"/>
      <c r="AB1331" s="95" t="e">
        <f t="shared" ca="1" si="79"/>
        <v>#REF!</v>
      </c>
      <c r="AC1331" s="23" t="e">
        <f ca="1">IF(AB1331&gt;REFERENCIAS!$C$62,REFERENCIAS!$B$62,IF(AND(AB1331&gt;=REFERENCIAS!$C$63,AB1331&lt;REFERENCIAS!$D$63),REFERENCIAS!$B$63,IF(AND(AB1331&gt;REFERENCIAS!$C$64,AB1331&lt;=REFERENCIAS!$D$64),REFERENCIAS!$B$64,IF(AND(AB1331&gt;=REFERENCIAS!$C$65,AB1331&lt;REFERENCIAS!$D$65),REFERENCIAS!$B$65, "Revisar"))))</f>
        <v>#REF!</v>
      </c>
      <c r="AD1331" s="94" t="e">
        <f ca="1">VLOOKUP(AC1331,REFERENCIAS!$B$62:$G$65,4,FALSE)</f>
        <v>#REF!</v>
      </c>
    </row>
    <row r="1332" spans="1:30" ht="17.25" x14ac:dyDescent="0.25">
      <c r="A1332" s="74"/>
      <c r="B1332" s="19"/>
      <c r="C1332" s="19"/>
      <c r="D1332" s="50"/>
      <c r="E1332" s="73"/>
      <c r="F1332" s="74"/>
      <c r="G1332" s="9"/>
      <c r="H1332" s="48"/>
      <c r="I1332" s="49">
        <f t="shared" ca="1" si="77"/>
        <v>2022</v>
      </c>
      <c r="J1332" s="22">
        <f t="shared" ca="1" si="76"/>
        <v>1</v>
      </c>
      <c r="K1332" s="19"/>
      <c r="L1332" s="73"/>
      <c r="M1332" s="74"/>
      <c r="N1332" s="19"/>
      <c r="O1332" s="73"/>
      <c r="P1332" s="82">
        <v>1</v>
      </c>
      <c r="Q1332" s="24">
        <v>1</v>
      </c>
      <c r="R1332" s="81">
        <f t="shared" si="78"/>
        <v>1</v>
      </c>
      <c r="S1332" s="87"/>
      <c r="T1332" s="19"/>
      <c r="U1332" s="25"/>
      <c r="V1332" s="25"/>
      <c r="W1332" s="81"/>
      <c r="X1332" s="91" t="e">
        <f ca="1">+VLOOKUP(#REF!,REFERENCIAS!$C:$D,2,0)*VLOOKUP(#REF!,PONDERADORES!A:P,IF(AND(INFORMACION!$T1332='REFERENCIAS RIESGO'!$C$36,INFORMACION!$F1332=REFERENCIAS!$C$24),16,IF(INFORMACION!$T1332='REFERENCIAS RIESGO'!$C$36,13,IF(INFORMACION!$F1332=REFERENCIAS!$C$24,10,7))),0)+VLOOKUP(K1332,REFERENCIAS!$C:$D,2,0)*VLOOKUP($K$2,PONDERADORES!A:P,IF(AND(INFORMACION!$T1332='REFERENCIAS RIESGO'!$C$36,INFORMACION!$F1332=REFERENCIAS!$C$24),16,IF(INFORMACION!$T1332='REFERENCIAS RIESGO'!$C$36,13,IF(INFORMACION!$F1332=REFERENCIAS!$C$24,10,7))),0)+VLOOKUP(L1332,REFERENCIAS!$C:$D,2,0)*VLOOKUP($L$2,PONDERADORES!A:P,IF(AND(INFORMACION!$T1332='REFERENCIAS RIESGO'!$C$36,INFORMACION!$F1332=REFERENCIAS!$C$24),16,IF(INFORMACION!$T1332='REFERENCIAS RIESGO'!$C$36,13,IF(INFORMACION!$F1332=REFERENCIAS!$C$24,10,7))),0)+VLOOKUP(F1332,REFERENCIAS!$C:$D,2,0)*VLOOKUP($F$2,PONDERADORES!A:P,IF(AND(INFORMACION!$T1332='REFERENCIAS RIESGO'!$C$36,INFORMACION!$F1332=REFERENCIAS!$C$24),16,IF(INFORMACION!$T1332='REFERENCIAS RIESGO'!$C$36,13,IF(INFORMACION!$F1332=REFERENCIAS!$C$24,10,7))),0)+VLOOKUP(T1332,REFERENCIAS!$C:$D,2,0)*VLOOKUP($T$2,PONDERADORES!A:P,IF(AND(INFORMACION!$T1332='REFERENCIAS RIESGO'!$C$36,INFORMACION!$F1332=REFERENCIAS!$C$24),16,IF(INFORMACION!$T1332='REFERENCIAS RIESGO'!$C$36,13,IF(INFORMACION!$F1332=REFERENCIAS!$C$24,10,7))),0)+VLOOKUP(IF(J1332&lt;=0.2,0.2,IF(AND(J1332&gt;0.2,J1332&lt;=0.4),0.4,IF(AND(J1332&gt;0.4,J1332&lt;=0.6),0.6,IF(AND(J1332&gt;0.6,J1332&lt;=0.8),0.8,IF(AND(J1332&gt;0.8,J1332&lt;=1),1))))),REFERENCIAS!$C:$D,2,0)*VLOOKUP($J$2,PONDERADORES!A:P,IF(AND(INFORMACION!$T1332='REFERENCIAS RIESGO'!$C$36,INFORMACION!$F1332=REFERENCIAS!$C$24),16,IF(INFORMACION!$T1332='REFERENCIAS RIESGO'!$C$36,13,IF(INFORMACION!$F1332=REFERENCIAS!$C$24,10,7))),0)</f>
        <v>#REF!</v>
      </c>
      <c r="Y1332" s="68">
        <f>+VLOOKUP(M1332,REFERENCIAS!$C:$D,2,0)*VLOOKUP($M$2,PONDERADORES!$A$7:$G$9,7,0)+VLOOKUP(N1332,REFERENCIAS!$C:$D,2,0)*VLOOKUP($N$2,PONDERADORES!$A$7:$G$9,7,0)+VLOOKUP(O1332,REFERENCIAS!$C:$D,2,0)*VLOOKUP($O$2,PONDERADORES!$A$7:$G$9,7,0)</f>
        <v>0.2</v>
      </c>
      <c r="Z1332" s="2">
        <f>+VLOOKUP(IF(R1332&lt;0.1,0,IF(AND(R1332&gt;=0.1,R1332&lt;0.2),0.1,IF(AND(R1332&gt;=0.2,R1332&lt;0.3),0.2,IF(R1332&gt;0.3,0.3,)))),REFERENCIAS!$C:$D,2,0)*VLOOKUP($R$2,PONDERADORES!$A$11:$G$11,7,0)</f>
        <v>15</v>
      </c>
      <c r="AA1332" s="92"/>
      <c r="AB1332" s="95" t="e">
        <f t="shared" ca="1" si="79"/>
        <v>#REF!</v>
      </c>
      <c r="AC1332" s="23" t="e">
        <f ca="1">IF(AB1332&gt;REFERENCIAS!$C$62,REFERENCIAS!$B$62,IF(AND(AB1332&gt;=REFERENCIAS!$C$63,AB1332&lt;REFERENCIAS!$D$63),REFERENCIAS!$B$63,IF(AND(AB1332&gt;REFERENCIAS!$C$64,AB1332&lt;=REFERENCIAS!$D$64),REFERENCIAS!$B$64,IF(AND(AB1332&gt;=REFERENCIAS!$C$65,AB1332&lt;REFERENCIAS!$D$65),REFERENCIAS!$B$65, "Revisar"))))</f>
        <v>#REF!</v>
      </c>
      <c r="AD1332" s="94" t="e">
        <f ca="1">VLOOKUP(AC1332,REFERENCIAS!$B$62:$G$65,4,FALSE)</f>
        <v>#REF!</v>
      </c>
    </row>
    <row r="1333" spans="1:30" ht="17.25" x14ac:dyDescent="0.25">
      <c r="A1333" s="74"/>
      <c r="B1333" s="19"/>
      <c r="C1333" s="19"/>
      <c r="D1333" s="50"/>
      <c r="E1333" s="73"/>
      <c r="F1333" s="74"/>
      <c r="G1333" s="9"/>
      <c r="H1333" s="48"/>
      <c r="I1333" s="49">
        <f t="shared" ca="1" si="77"/>
        <v>2022</v>
      </c>
      <c r="J1333" s="22">
        <f t="shared" ca="1" si="76"/>
        <v>1</v>
      </c>
      <c r="K1333" s="19"/>
      <c r="L1333" s="73"/>
      <c r="M1333" s="74"/>
      <c r="N1333" s="19"/>
      <c r="O1333" s="73"/>
      <c r="P1333" s="82">
        <v>1</v>
      </c>
      <c r="Q1333" s="24">
        <v>1</v>
      </c>
      <c r="R1333" s="81">
        <f t="shared" si="78"/>
        <v>1</v>
      </c>
      <c r="S1333" s="87"/>
      <c r="T1333" s="19"/>
      <c r="U1333" s="25"/>
      <c r="V1333" s="25"/>
      <c r="W1333" s="81"/>
      <c r="X1333" s="91" t="e">
        <f ca="1">+VLOOKUP(#REF!,REFERENCIAS!$C:$D,2,0)*VLOOKUP(#REF!,PONDERADORES!A:P,IF(AND(INFORMACION!$T1333='REFERENCIAS RIESGO'!$C$36,INFORMACION!$F1333=REFERENCIAS!$C$24),16,IF(INFORMACION!$T1333='REFERENCIAS RIESGO'!$C$36,13,IF(INFORMACION!$F1333=REFERENCIAS!$C$24,10,7))),0)+VLOOKUP(K1333,REFERENCIAS!$C:$D,2,0)*VLOOKUP($K$2,PONDERADORES!A:P,IF(AND(INFORMACION!$T1333='REFERENCIAS RIESGO'!$C$36,INFORMACION!$F1333=REFERENCIAS!$C$24),16,IF(INFORMACION!$T1333='REFERENCIAS RIESGO'!$C$36,13,IF(INFORMACION!$F1333=REFERENCIAS!$C$24,10,7))),0)+VLOOKUP(L1333,REFERENCIAS!$C:$D,2,0)*VLOOKUP($L$2,PONDERADORES!A:P,IF(AND(INFORMACION!$T1333='REFERENCIAS RIESGO'!$C$36,INFORMACION!$F1333=REFERENCIAS!$C$24),16,IF(INFORMACION!$T1333='REFERENCIAS RIESGO'!$C$36,13,IF(INFORMACION!$F1333=REFERENCIAS!$C$24,10,7))),0)+VLOOKUP(F1333,REFERENCIAS!$C:$D,2,0)*VLOOKUP($F$2,PONDERADORES!A:P,IF(AND(INFORMACION!$T1333='REFERENCIAS RIESGO'!$C$36,INFORMACION!$F1333=REFERENCIAS!$C$24),16,IF(INFORMACION!$T1333='REFERENCIAS RIESGO'!$C$36,13,IF(INFORMACION!$F1333=REFERENCIAS!$C$24,10,7))),0)+VLOOKUP(T1333,REFERENCIAS!$C:$D,2,0)*VLOOKUP($T$2,PONDERADORES!A:P,IF(AND(INFORMACION!$T1333='REFERENCIAS RIESGO'!$C$36,INFORMACION!$F1333=REFERENCIAS!$C$24),16,IF(INFORMACION!$T1333='REFERENCIAS RIESGO'!$C$36,13,IF(INFORMACION!$F1333=REFERENCIAS!$C$24,10,7))),0)+VLOOKUP(IF(J1333&lt;=0.2,0.2,IF(AND(J1333&gt;0.2,J1333&lt;=0.4),0.4,IF(AND(J1333&gt;0.4,J1333&lt;=0.6),0.6,IF(AND(J1333&gt;0.6,J1333&lt;=0.8),0.8,IF(AND(J1333&gt;0.8,J1333&lt;=1),1))))),REFERENCIAS!$C:$D,2,0)*VLOOKUP($J$2,PONDERADORES!A:P,IF(AND(INFORMACION!$T1333='REFERENCIAS RIESGO'!$C$36,INFORMACION!$F1333=REFERENCIAS!$C$24),16,IF(INFORMACION!$T1333='REFERENCIAS RIESGO'!$C$36,13,IF(INFORMACION!$F1333=REFERENCIAS!$C$24,10,7))),0)</f>
        <v>#REF!</v>
      </c>
      <c r="Y1333" s="68">
        <f>+VLOOKUP(M1333,REFERENCIAS!$C:$D,2,0)*VLOOKUP($M$2,PONDERADORES!$A$7:$G$9,7,0)+VLOOKUP(N1333,REFERENCIAS!$C:$D,2,0)*VLOOKUP($N$2,PONDERADORES!$A$7:$G$9,7,0)+VLOOKUP(O1333,REFERENCIAS!$C:$D,2,0)*VLOOKUP($O$2,PONDERADORES!$A$7:$G$9,7,0)</f>
        <v>0.2</v>
      </c>
      <c r="Z1333" s="2">
        <f>+VLOOKUP(IF(R1333&lt;0.1,0,IF(AND(R1333&gt;=0.1,R1333&lt;0.2),0.1,IF(AND(R1333&gt;=0.2,R1333&lt;0.3),0.2,IF(R1333&gt;0.3,0.3,)))),REFERENCIAS!$C:$D,2,0)*VLOOKUP($R$2,PONDERADORES!$A$11:$G$11,7,0)</f>
        <v>15</v>
      </c>
      <c r="AA1333" s="92"/>
      <c r="AB1333" s="95" t="e">
        <f t="shared" ca="1" si="79"/>
        <v>#REF!</v>
      </c>
      <c r="AC1333" s="23" t="e">
        <f ca="1">IF(AB1333&gt;REFERENCIAS!$C$62,REFERENCIAS!$B$62,IF(AND(AB1333&gt;=REFERENCIAS!$C$63,AB1333&lt;REFERENCIAS!$D$63),REFERENCIAS!$B$63,IF(AND(AB1333&gt;REFERENCIAS!$C$64,AB1333&lt;=REFERENCIAS!$D$64),REFERENCIAS!$B$64,IF(AND(AB1333&gt;=REFERENCIAS!$C$65,AB1333&lt;REFERENCIAS!$D$65),REFERENCIAS!$B$65, "Revisar"))))</f>
        <v>#REF!</v>
      </c>
      <c r="AD1333" s="94" t="e">
        <f ca="1">VLOOKUP(AC1333,REFERENCIAS!$B$62:$G$65,4,FALSE)</f>
        <v>#REF!</v>
      </c>
    </row>
    <row r="1334" spans="1:30" ht="17.25" x14ac:dyDescent="0.25">
      <c r="A1334" s="74"/>
      <c r="B1334" s="19"/>
      <c r="C1334" s="19"/>
      <c r="D1334" s="50"/>
      <c r="E1334" s="73"/>
      <c r="F1334" s="74"/>
      <c r="G1334" s="9"/>
      <c r="H1334" s="48"/>
      <c r="I1334" s="49">
        <f t="shared" ca="1" si="77"/>
        <v>2022</v>
      </c>
      <c r="J1334" s="22">
        <f t="shared" ca="1" si="76"/>
        <v>1</v>
      </c>
      <c r="K1334" s="19"/>
      <c r="L1334" s="73"/>
      <c r="M1334" s="74"/>
      <c r="N1334" s="19"/>
      <c r="O1334" s="73"/>
      <c r="P1334" s="82">
        <v>1</v>
      </c>
      <c r="Q1334" s="24">
        <v>1</v>
      </c>
      <c r="R1334" s="81">
        <f t="shared" si="78"/>
        <v>1</v>
      </c>
      <c r="S1334" s="87"/>
      <c r="T1334" s="19"/>
      <c r="U1334" s="25"/>
      <c r="V1334" s="25"/>
      <c r="W1334" s="81"/>
      <c r="X1334" s="91" t="e">
        <f ca="1">+VLOOKUP(#REF!,REFERENCIAS!$C:$D,2,0)*VLOOKUP(#REF!,PONDERADORES!A:P,IF(AND(INFORMACION!$T1334='REFERENCIAS RIESGO'!$C$36,INFORMACION!$F1334=REFERENCIAS!$C$24),16,IF(INFORMACION!$T1334='REFERENCIAS RIESGO'!$C$36,13,IF(INFORMACION!$F1334=REFERENCIAS!$C$24,10,7))),0)+VLOOKUP(K1334,REFERENCIAS!$C:$D,2,0)*VLOOKUP($K$2,PONDERADORES!A:P,IF(AND(INFORMACION!$T1334='REFERENCIAS RIESGO'!$C$36,INFORMACION!$F1334=REFERENCIAS!$C$24),16,IF(INFORMACION!$T1334='REFERENCIAS RIESGO'!$C$36,13,IF(INFORMACION!$F1334=REFERENCIAS!$C$24,10,7))),0)+VLOOKUP(L1334,REFERENCIAS!$C:$D,2,0)*VLOOKUP($L$2,PONDERADORES!A:P,IF(AND(INFORMACION!$T1334='REFERENCIAS RIESGO'!$C$36,INFORMACION!$F1334=REFERENCIAS!$C$24),16,IF(INFORMACION!$T1334='REFERENCIAS RIESGO'!$C$36,13,IF(INFORMACION!$F1334=REFERENCIAS!$C$24,10,7))),0)+VLOOKUP(F1334,REFERENCIAS!$C:$D,2,0)*VLOOKUP($F$2,PONDERADORES!A:P,IF(AND(INFORMACION!$T1334='REFERENCIAS RIESGO'!$C$36,INFORMACION!$F1334=REFERENCIAS!$C$24),16,IF(INFORMACION!$T1334='REFERENCIAS RIESGO'!$C$36,13,IF(INFORMACION!$F1334=REFERENCIAS!$C$24,10,7))),0)+VLOOKUP(T1334,REFERENCIAS!$C:$D,2,0)*VLOOKUP($T$2,PONDERADORES!A:P,IF(AND(INFORMACION!$T1334='REFERENCIAS RIESGO'!$C$36,INFORMACION!$F1334=REFERENCIAS!$C$24),16,IF(INFORMACION!$T1334='REFERENCIAS RIESGO'!$C$36,13,IF(INFORMACION!$F1334=REFERENCIAS!$C$24,10,7))),0)+VLOOKUP(IF(J1334&lt;=0.2,0.2,IF(AND(J1334&gt;0.2,J1334&lt;=0.4),0.4,IF(AND(J1334&gt;0.4,J1334&lt;=0.6),0.6,IF(AND(J1334&gt;0.6,J1334&lt;=0.8),0.8,IF(AND(J1334&gt;0.8,J1334&lt;=1),1))))),REFERENCIAS!$C:$D,2,0)*VLOOKUP($J$2,PONDERADORES!A:P,IF(AND(INFORMACION!$T1334='REFERENCIAS RIESGO'!$C$36,INFORMACION!$F1334=REFERENCIAS!$C$24),16,IF(INFORMACION!$T1334='REFERENCIAS RIESGO'!$C$36,13,IF(INFORMACION!$F1334=REFERENCIAS!$C$24,10,7))),0)</f>
        <v>#REF!</v>
      </c>
      <c r="Y1334" s="68">
        <f>+VLOOKUP(M1334,REFERENCIAS!$C:$D,2,0)*VLOOKUP($M$2,PONDERADORES!$A$7:$G$9,7,0)+VLOOKUP(N1334,REFERENCIAS!$C:$D,2,0)*VLOOKUP($N$2,PONDERADORES!$A$7:$G$9,7,0)+VLOOKUP(O1334,REFERENCIAS!$C:$D,2,0)*VLOOKUP($O$2,PONDERADORES!$A$7:$G$9,7,0)</f>
        <v>0.2</v>
      </c>
      <c r="Z1334" s="2">
        <f>+VLOOKUP(IF(R1334&lt;0.1,0,IF(AND(R1334&gt;=0.1,R1334&lt;0.2),0.1,IF(AND(R1334&gt;=0.2,R1334&lt;0.3),0.2,IF(R1334&gt;0.3,0.3,)))),REFERENCIAS!$C:$D,2,0)*VLOOKUP($R$2,PONDERADORES!$A$11:$G$11,7,0)</f>
        <v>15</v>
      </c>
      <c r="AA1334" s="92"/>
      <c r="AB1334" s="95" t="e">
        <f t="shared" ca="1" si="79"/>
        <v>#REF!</v>
      </c>
      <c r="AC1334" s="23" t="e">
        <f ca="1">IF(AB1334&gt;REFERENCIAS!$C$62,REFERENCIAS!$B$62,IF(AND(AB1334&gt;=REFERENCIAS!$C$63,AB1334&lt;REFERENCIAS!$D$63),REFERENCIAS!$B$63,IF(AND(AB1334&gt;REFERENCIAS!$C$64,AB1334&lt;=REFERENCIAS!$D$64),REFERENCIAS!$B$64,IF(AND(AB1334&gt;=REFERENCIAS!$C$65,AB1334&lt;REFERENCIAS!$D$65),REFERENCIAS!$B$65, "Revisar"))))</f>
        <v>#REF!</v>
      </c>
      <c r="AD1334" s="94" t="e">
        <f ca="1">VLOOKUP(AC1334,REFERENCIAS!$B$62:$G$65,4,FALSE)</f>
        <v>#REF!</v>
      </c>
    </row>
    <row r="1335" spans="1:30" ht="17.25" x14ac:dyDescent="0.25">
      <c r="A1335" s="74"/>
      <c r="B1335" s="19"/>
      <c r="C1335" s="19"/>
      <c r="D1335" s="50"/>
      <c r="E1335" s="73"/>
      <c r="F1335" s="74"/>
      <c r="G1335" s="9"/>
      <c r="H1335" s="48"/>
      <c r="I1335" s="49">
        <f t="shared" ca="1" si="77"/>
        <v>2022</v>
      </c>
      <c r="J1335" s="22">
        <f t="shared" ca="1" si="76"/>
        <v>1</v>
      </c>
      <c r="K1335" s="19"/>
      <c r="L1335" s="73"/>
      <c r="M1335" s="74"/>
      <c r="N1335" s="19"/>
      <c r="O1335" s="73"/>
      <c r="P1335" s="82">
        <v>1</v>
      </c>
      <c r="Q1335" s="24">
        <v>1</v>
      </c>
      <c r="R1335" s="81">
        <f t="shared" si="78"/>
        <v>1</v>
      </c>
      <c r="S1335" s="87"/>
      <c r="T1335" s="19"/>
      <c r="U1335" s="25"/>
      <c r="V1335" s="25"/>
      <c r="W1335" s="81"/>
      <c r="X1335" s="91" t="e">
        <f ca="1">+VLOOKUP(#REF!,REFERENCIAS!$C:$D,2,0)*VLOOKUP(#REF!,PONDERADORES!A:P,IF(AND(INFORMACION!$T1335='REFERENCIAS RIESGO'!$C$36,INFORMACION!$F1335=REFERENCIAS!$C$24),16,IF(INFORMACION!$T1335='REFERENCIAS RIESGO'!$C$36,13,IF(INFORMACION!$F1335=REFERENCIAS!$C$24,10,7))),0)+VLOOKUP(K1335,REFERENCIAS!$C:$D,2,0)*VLOOKUP($K$2,PONDERADORES!A:P,IF(AND(INFORMACION!$T1335='REFERENCIAS RIESGO'!$C$36,INFORMACION!$F1335=REFERENCIAS!$C$24),16,IF(INFORMACION!$T1335='REFERENCIAS RIESGO'!$C$36,13,IF(INFORMACION!$F1335=REFERENCIAS!$C$24,10,7))),0)+VLOOKUP(L1335,REFERENCIAS!$C:$D,2,0)*VLOOKUP($L$2,PONDERADORES!A:P,IF(AND(INFORMACION!$T1335='REFERENCIAS RIESGO'!$C$36,INFORMACION!$F1335=REFERENCIAS!$C$24),16,IF(INFORMACION!$T1335='REFERENCIAS RIESGO'!$C$36,13,IF(INFORMACION!$F1335=REFERENCIAS!$C$24,10,7))),0)+VLOOKUP(F1335,REFERENCIAS!$C:$D,2,0)*VLOOKUP($F$2,PONDERADORES!A:P,IF(AND(INFORMACION!$T1335='REFERENCIAS RIESGO'!$C$36,INFORMACION!$F1335=REFERENCIAS!$C$24),16,IF(INFORMACION!$T1335='REFERENCIAS RIESGO'!$C$36,13,IF(INFORMACION!$F1335=REFERENCIAS!$C$24,10,7))),0)+VLOOKUP(T1335,REFERENCIAS!$C:$D,2,0)*VLOOKUP($T$2,PONDERADORES!A:P,IF(AND(INFORMACION!$T1335='REFERENCIAS RIESGO'!$C$36,INFORMACION!$F1335=REFERENCIAS!$C$24),16,IF(INFORMACION!$T1335='REFERENCIAS RIESGO'!$C$36,13,IF(INFORMACION!$F1335=REFERENCIAS!$C$24,10,7))),0)+VLOOKUP(IF(J1335&lt;=0.2,0.2,IF(AND(J1335&gt;0.2,J1335&lt;=0.4),0.4,IF(AND(J1335&gt;0.4,J1335&lt;=0.6),0.6,IF(AND(J1335&gt;0.6,J1335&lt;=0.8),0.8,IF(AND(J1335&gt;0.8,J1335&lt;=1),1))))),REFERENCIAS!$C:$D,2,0)*VLOOKUP($J$2,PONDERADORES!A:P,IF(AND(INFORMACION!$T1335='REFERENCIAS RIESGO'!$C$36,INFORMACION!$F1335=REFERENCIAS!$C$24),16,IF(INFORMACION!$T1335='REFERENCIAS RIESGO'!$C$36,13,IF(INFORMACION!$F1335=REFERENCIAS!$C$24,10,7))),0)</f>
        <v>#REF!</v>
      </c>
      <c r="Y1335" s="68">
        <f>+VLOOKUP(M1335,REFERENCIAS!$C:$D,2,0)*VLOOKUP($M$2,PONDERADORES!$A$7:$G$9,7,0)+VLOOKUP(N1335,REFERENCIAS!$C:$D,2,0)*VLOOKUP($N$2,PONDERADORES!$A$7:$G$9,7,0)+VLOOKUP(O1335,REFERENCIAS!$C:$D,2,0)*VLOOKUP($O$2,PONDERADORES!$A$7:$G$9,7,0)</f>
        <v>0.2</v>
      </c>
      <c r="Z1335" s="2">
        <f>+VLOOKUP(IF(R1335&lt;0.1,0,IF(AND(R1335&gt;=0.1,R1335&lt;0.2),0.1,IF(AND(R1335&gt;=0.2,R1335&lt;0.3),0.2,IF(R1335&gt;0.3,0.3,)))),REFERENCIAS!$C:$D,2,0)*VLOOKUP($R$2,PONDERADORES!$A$11:$G$11,7,0)</f>
        <v>15</v>
      </c>
      <c r="AA1335" s="92"/>
      <c r="AB1335" s="95" t="e">
        <f t="shared" ca="1" si="79"/>
        <v>#REF!</v>
      </c>
      <c r="AC1335" s="23" t="e">
        <f ca="1">IF(AB1335&gt;REFERENCIAS!$C$62,REFERENCIAS!$B$62,IF(AND(AB1335&gt;=REFERENCIAS!$C$63,AB1335&lt;REFERENCIAS!$D$63),REFERENCIAS!$B$63,IF(AND(AB1335&gt;REFERENCIAS!$C$64,AB1335&lt;=REFERENCIAS!$D$64),REFERENCIAS!$B$64,IF(AND(AB1335&gt;=REFERENCIAS!$C$65,AB1335&lt;REFERENCIAS!$D$65),REFERENCIAS!$B$65, "Revisar"))))</f>
        <v>#REF!</v>
      </c>
      <c r="AD1335" s="94" t="e">
        <f ca="1">VLOOKUP(AC1335,REFERENCIAS!$B$62:$G$65,4,FALSE)</f>
        <v>#REF!</v>
      </c>
    </row>
    <row r="1336" spans="1:30" ht="17.25" x14ac:dyDescent="0.25">
      <c r="A1336" s="74"/>
      <c r="B1336" s="19"/>
      <c r="C1336" s="19"/>
      <c r="D1336" s="50"/>
      <c r="E1336" s="73"/>
      <c r="F1336" s="74"/>
      <c r="G1336" s="9"/>
      <c r="H1336" s="48"/>
      <c r="I1336" s="49">
        <f t="shared" ca="1" si="77"/>
        <v>2022</v>
      </c>
      <c r="J1336" s="22">
        <f t="shared" ca="1" si="76"/>
        <v>1</v>
      </c>
      <c r="K1336" s="19"/>
      <c r="L1336" s="73"/>
      <c r="M1336" s="74"/>
      <c r="N1336" s="19"/>
      <c r="O1336" s="73"/>
      <c r="P1336" s="82">
        <v>1</v>
      </c>
      <c r="Q1336" s="24">
        <v>1</v>
      </c>
      <c r="R1336" s="81">
        <f t="shared" si="78"/>
        <v>1</v>
      </c>
      <c r="S1336" s="87"/>
      <c r="T1336" s="19"/>
      <c r="U1336" s="25"/>
      <c r="V1336" s="25"/>
      <c r="W1336" s="81"/>
      <c r="X1336" s="91" t="e">
        <f ca="1">+VLOOKUP(#REF!,REFERENCIAS!$C:$D,2,0)*VLOOKUP(#REF!,PONDERADORES!A:P,IF(AND(INFORMACION!$T1336='REFERENCIAS RIESGO'!$C$36,INFORMACION!$F1336=REFERENCIAS!$C$24),16,IF(INFORMACION!$T1336='REFERENCIAS RIESGO'!$C$36,13,IF(INFORMACION!$F1336=REFERENCIAS!$C$24,10,7))),0)+VLOOKUP(K1336,REFERENCIAS!$C:$D,2,0)*VLOOKUP($K$2,PONDERADORES!A:P,IF(AND(INFORMACION!$T1336='REFERENCIAS RIESGO'!$C$36,INFORMACION!$F1336=REFERENCIAS!$C$24),16,IF(INFORMACION!$T1336='REFERENCIAS RIESGO'!$C$36,13,IF(INFORMACION!$F1336=REFERENCIAS!$C$24,10,7))),0)+VLOOKUP(L1336,REFERENCIAS!$C:$D,2,0)*VLOOKUP($L$2,PONDERADORES!A:P,IF(AND(INFORMACION!$T1336='REFERENCIAS RIESGO'!$C$36,INFORMACION!$F1336=REFERENCIAS!$C$24),16,IF(INFORMACION!$T1336='REFERENCIAS RIESGO'!$C$36,13,IF(INFORMACION!$F1336=REFERENCIAS!$C$24,10,7))),0)+VLOOKUP(F1336,REFERENCIAS!$C:$D,2,0)*VLOOKUP($F$2,PONDERADORES!A:P,IF(AND(INFORMACION!$T1336='REFERENCIAS RIESGO'!$C$36,INFORMACION!$F1336=REFERENCIAS!$C$24),16,IF(INFORMACION!$T1336='REFERENCIAS RIESGO'!$C$36,13,IF(INFORMACION!$F1336=REFERENCIAS!$C$24,10,7))),0)+VLOOKUP(T1336,REFERENCIAS!$C:$D,2,0)*VLOOKUP($T$2,PONDERADORES!A:P,IF(AND(INFORMACION!$T1336='REFERENCIAS RIESGO'!$C$36,INFORMACION!$F1336=REFERENCIAS!$C$24),16,IF(INFORMACION!$T1336='REFERENCIAS RIESGO'!$C$36,13,IF(INFORMACION!$F1336=REFERENCIAS!$C$24,10,7))),0)+VLOOKUP(IF(J1336&lt;=0.2,0.2,IF(AND(J1336&gt;0.2,J1336&lt;=0.4),0.4,IF(AND(J1336&gt;0.4,J1336&lt;=0.6),0.6,IF(AND(J1336&gt;0.6,J1336&lt;=0.8),0.8,IF(AND(J1336&gt;0.8,J1336&lt;=1),1))))),REFERENCIAS!$C:$D,2,0)*VLOOKUP($J$2,PONDERADORES!A:P,IF(AND(INFORMACION!$T1336='REFERENCIAS RIESGO'!$C$36,INFORMACION!$F1336=REFERENCIAS!$C$24),16,IF(INFORMACION!$T1336='REFERENCIAS RIESGO'!$C$36,13,IF(INFORMACION!$F1336=REFERENCIAS!$C$24,10,7))),0)</f>
        <v>#REF!</v>
      </c>
      <c r="Y1336" s="68">
        <f>+VLOOKUP(M1336,REFERENCIAS!$C:$D,2,0)*VLOOKUP($M$2,PONDERADORES!$A$7:$G$9,7,0)+VLOOKUP(N1336,REFERENCIAS!$C:$D,2,0)*VLOOKUP($N$2,PONDERADORES!$A$7:$G$9,7,0)+VLOOKUP(O1336,REFERENCIAS!$C:$D,2,0)*VLOOKUP($O$2,PONDERADORES!$A$7:$G$9,7,0)</f>
        <v>0.2</v>
      </c>
      <c r="Z1336" s="2">
        <f>+VLOOKUP(IF(R1336&lt;0.1,0,IF(AND(R1336&gt;=0.1,R1336&lt;0.2),0.1,IF(AND(R1336&gt;=0.2,R1336&lt;0.3),0.2,IF(R1336&gt;0.3,0.3,)))),REFERENCIAS!$C:$D,2,0)*VLOOKUP($R$2,PONDERADORES!$A$11:$G$11,7,0)</f>
        <v>15</v>
      </c>
      <c r="AA1336" s="92"/>
      <c r="AB1336" s="95" t="e">
        <f t="shared" ca="1" si="79"/>
        <v>#REF!</v>
      </c>
      <c r="AC1336" s="23" t="e">
        <f ca="1">IF(AB1336&gt;REFERENCIAS!$C$62,REFERENCIAS!$B$62,IF(AND(AB1336&gt;=REFERENCIAS!$C$63,AB1336&lt;REFERENCIAS!$D$63),REFERENCIAS!$B$63,IF(AND(AB1336&gt;REFERENCIAS!$C$64,AB1336&lt;=REFERENCIAS!$D$64),REFERENCIAS!$B$64,IF(AND(AB1336&gt;=REFERENCIAS!$C$65,AB1336&lt;REFERENCIAS!$D$65),REFERENCIAS!$B$65, "Revisar"))))</f>
        <v>#REF!</v>
      </c>
      <c r="AD1336" s="94" t="e">
        <f ca="1">VLOOKUP(AC1336,REFERENCIAS!$B$62:$G$65,4,FALSE)</f>
        <v>#REF!</v>
      </c>
    </row>
    <row r="1337" spans="1:30" ht="17.25" x14ac:dyDescent="0.25">
      <c r="A1337" s="74"/>
      <c r="B1337" s="19"/>
      <c r="C1337" s="19"/>
      <c r="D1337" s="50"/>
      <c r="E1337" s="73"/>
      <c r="F1337" s="74"/>
      <c r="G1337" s="9"/>
      <c r="H1337" s="48"/>
      <c r="I1337" s="49">
        <f t="shared" ca="1" si="77"/>
        <v>2022</v>
      </c>
      <c r="J1337" s="22">
        <f t="shared" ca="1" si="76"/>
        <v>1</v>
      </c>
      <c r="K1337" s="19"/>
      <c r="L1337" s="73"/>
      <c r="M1337" s="74"/>
      <c r="N1337" s="19"/>
      <c r="O1337" s="73"/>
      <c r="P1337" s="82">
        <v>1</v>
      </c>
      <c r="Q1337" s="24">
        <v>1</v>
      </c>
      <c r="R1337" s="81">
        <f t="shared" si="78"/>
        <v>1</v>
      </c>
      <c r="S1337" s="87"/>
      <c r="T1337" s="19"/>
      <c r="U1337" s="25"/>
      <c r="V1337" s="25"/>
      <c r="W1337" s="81"/>
      <c r="X1337" s="91" t="e">
        <f ca="1">+VLOOKUP(#REF!,REFERENCIAS!$C:$D,2,0)*VLOOKUP(#REF!,PONDERADORES!A:P,IF(AND(INFORMACION!$T1337='REFERENCIAS RIESGO'!$C$36,INFORMACION!$F1337=REFERENCIAS!$C$24),16,IF(INFORMACION!$T1337='REFERENCIAS RIESGO'!$C$36,13,IF(INFORMACION!$F1337=REFERENCIAS!$C$24,10,7))),0)+VLOOKUP(K1337,REFERENCIAS!$C:$D,2,0)*VLOOKUP($K$2,PONDERADORES!A:P,IF(AND(INFORMACION!$T1337='REFERENCIAS RIESGO'!$C$36,INFORMACION!$F1337=REFERENCIAS!$C$24),16,IF(INFORMACION!$T1337='REFERENCIAS RIESGO'!$C$36,13,IF(INFORMACION!$F1337=REFERENCIAS!$C$24,10,7))),0)+VLOOKUP(L1337,REFERENCIAS!$C:$D,2,0)*VLOOKUP($L$2,PONDERADORES!A:P,IF(AND(INFORMACION!$T1337='REFERENCIAS RIESGO'!$C$36,INFORMACION!$F1337=REFERENCIAS!$C$24),16,IF(INFORMACION!$T1337='REFERENCIAS RIESGO'!$C$36,13,IF(INFORMACION!$F1337=REFERENCIAS!$C$24,10,7))),0)+VLOOKUP(F1337,REFERENCIAS!$C:$D,2,0)*VLOOKUP($F$2,PONDERADORES!A:P,IF(AND(INFORMACION!$T1337='REFERENCIAS RIESGO'!$C$36,INFORMACION!$F1337=REFERENCIAS!$C$24),16,IF(INFORMACION!$T1337='REFERENCIAS RIESGO'!$C$36,13,IF(INFORMACION!$F1337=REFERENCIAS!$C$24,10,7))),0)+VLOOKUP(T1337,REFERENCIAS!$C:$D,2,0)*VLOOKUP($T$2,PONDERADORES!A:P,IF(AND(INFORMACION!$T1337='REFERENCIAS RIESGO'!$C$36,INFORMACION!$F1337=REFERENCIAS!$C$24),16,IF(INFORMACION!$T1337='REFERENCIAS RIESGO'!$C$36,13,IF(INFORMACION!$F1337=REFERENCIAS!$C$24,10,7))),0)+VLOOKUP(IF(J1337&lt;=0.2,0.2,IF(AND(J1337&gt;0.2,J1337&lt;=0.4),0.4,IF(AND(J1337&gt;0.4,J1337&lt;=0.6),0.6,IF(AND(J1337&gt;0.6,J1337&lt;=0.8),0.8,IF(AND(J1337&gt;0.8,J1337&lt;=1),1))))),REFERENCIAS!$C:$D,2,0)*VLOOKUP($J$2,PONDERADORES!A:P,IF(AND(INFORMACION!$T1337='REFERENCIAS RIESGO'!$C$36,INFORMACION!$F1337=REFERENCIAS!$C$24),16,IF(INFORMACION!$T1337='REFERENCIAS RIESGO'!$C$36,13,IF(INFORMACION!$F1337=REFERENCIAS!$C$24,10,7))),0)</f>
        <v>#REF!</v>
      </c>
      <c r="Y1337" s="68">
        <f>+VLOOKUP(M1337,REFERENCIAS!$C:$D,2,0)*VLOOKUP($M$2,PONDERADORES!$A$7:$G$9,7,0)+VLOOKUP(N1337,REFERENCIAS!$C:$D,2,0)*VLOOKUP($N$2,PONDERADORES!$A$7:$G$9,7,0)+VLOOKUP(O1337,REFERENCIAS!$C:$D,2,0)*VLOOKUP($O$2,PONDERADORES!$A$7:$G$9,7,0)</f>
        <v>0.2</v>
      </c>
      <c r="Z1337" s="2">
        <f>+VLOOKUP(IF(R1337&lt;0.1,0,IF(AND(R1337&gt;=0.1,R1337&lt;0.2),0.1,IF(AND(R1337&gt;=0.2,R1337&lt;0.3),0.2,IF(R1337&gt;0.3,0.3,)))),REFERENCIAS!$C:$D,2,0)*VLOOKUP($R$2,PONDERADORES!$A$11:$G$11,7,0)</f>
        <v>15</v>
      </c>
      <c r="AA1337" s="92"/>
      <c r="AB1337" s="95" t="e">
        <f t="shared" ca="1" si="79"/>
        <v>#REF!</v>
      </c>
      <c r="AC1337" s="23" t="e">
        <f ca="1">IF(AB1337&gt;REFERENCIAS!$C$62,REFERENCIAS!$B$62,IF(AND(AB1337&gt;=REFERENCIAS!$C$63,AB1337&lt;REFERENCIAS!$D$63),REFERENCIAS!$B$63,IF(AND(AB1337&gt;REFERENCIAS!$C$64,AB1337&lt;=REFERENCIAS!$D$64),REFERENCIAS!$B$64,IF(AND(AB1337&gt;=REFERENCIAS!$C$65,AB1337&lt;REFERENCIAS!$D$65),REFERENCIAS!$B$65, "Revisar"))))</f>
        <v>#REF!</v>
      </c>
      <c r="AD1337" s="94" t="e">
        <f ca="1">VLOOKUP(AC1337,REFERENCIAS!$B$62:$G$65,4,FALSE)</f>
        <v>#REF!</v>
      </c>
    </row>
    <row r="1338" spans="1:30" ht="17.25" x14ac:dyDescent="0.25">
      <c r="A1338" s="74"/>
      <c r="B1338" s="19"/>
      <c r="C1338" s="19"/>
      <c r="D1338" s="50"/>
      <c r="E1338" s="73"/>
      <c r="F1338" s="74"/>
      <c r="G1338" s="9"/>
      <c r="H1338" s="48"/>
      <c r="I1338" s="49">
        <f t="shared" ca="1" si="77"/>
        <v>2022</v>
      </c>
      <c r="J1338" s="22">
        <f t="shared" ca="1" si="76"/>
        <v>1</v>
      </c>
      <c r="K1338" s="19"/>
      <c r="L1338" s="73"/>
      <c r="M1338" s="74"/>
      <c r="N1338" s="19"/>
      <c r="O1338" s="73"/>
      <c r="P1338" s="82">
        <v>1</v>
      </c>
      <c r="Q1338" s="24">
        <v>1</v>
      </c>
      <c r="R1338" s="81">
        <f t="shared" si="78"/>
        <v>1</v>
      </c>
      <c r="S1338" s="87"/>
      <c r="T1338" s="19"/>
      <c r="U1338" s="25"/>
      <c r="V1338" s="25"/>
      <c r="W1338" s="81"/>
      <c r="X1338" s="91" t="e">
        <f ca="1">+VLOOKUP(#REF!,REFERENCIAS!$C:$D,2,0)*VLOOKUP(#REF!,PONDERADORES!A:P,IF(AND(INFORMACION!$T1338='REFERENCIAS RIESGO'!$C$36,INFORMACION!$F1338=REFERENCIAS!$C$24),16,IF(INFORMACION!$T1338='REFERENCIAS RIESGO'!$C$36,13,IF(INFORMACION!$F1338=REFERENCIAS!$C$24,10,7))),0)+VLOOKUP(K1338,REFERENCIAS!$C:$D,2,0)*VLOOKUP($K$2,PONDERADORES!A:P,IF(AND(INFORMACION!$T1338='REFERENCIAS RIESGO'!$C$36,INFORMACION!$F1338=REFERENCIAS!$C$24),16,IF(INFORMACION!$T1338='REFERENCIAS RIESGO'!$C$36,13,IF(INFORMACION!$F1338=REFERENCIAS!$C$24,10,7))),0)+VLOOKUP(L1338,REFERENCIAS!$C:$D,2,0)*VLOOKUP($L$2,PONDERADORES!A:P,IF(AND(INFORMACION!$T1338='REFERENCIAS RIESGO'!$C$36,INFORMACION!$F1338=REFERENCIAS!$C$24),16,IF(INFORMACION!$T1338='REFERENCIAS RIESGO'!$C$36,13,IF(INFORMACION!$F1338=REFERENCIAS!$C$24,10,7))),0)+VLOOKUP(F1338,REFERENCIAS!$C:$D,2,0)*VLOOKUP($F$2,PONDERADORES!A:P,IF(AND(INFORMACION!$T1338='REFERENCIAS RIESGO'!$C$36,INFORMACION!$F1338=REFERENCIAS!$C$24),16,IF(INFORMACION!$T1338='REFERENCIAS RIESGO'!$C$36,13,IF(INFORMACION!$F1338=REFERENCIAS!$C$24,10,7))),0)+VLOOKUP(T1338,REFERENCIAS!$C:$D,2,0)*VLOOKUP($T$2,PONDERADORES!A:P,IF(AND(INFORMACION!$T1338='REFERENCIAS RIESGO'!$C$36,INFORMACION!$F1338=REFERENCIAS!$C$24),16,IF(INFORMACION!$T1338='REFERENCIAS RIESGO'!$C$36,13,IF(INFORMACION!$F1338=REFERENCIAS!$C$24,10,7))),0)+VLOOKUP(IF(J1338&lt;=0.2,0.2,IF(AND(J1338&gt;0.2,J1338&lt;=0.4),0.4,IF(AND(J1338&gt;0.4,J1338&lt;=0.6),0.6,IF(AND(J1338&gt;0.6,J1338&lt;=0.8),0.8,IF(AND(J1338&gt;0.8,J1338&lt;=1),1))))),REFERENCIAS!$C:$D,2,0)*VLOOKUP($J$2,PONDERADORES!A:P,IF(AND(INFORMACION!$T1338='REFERENCIAS RIESGO'!$C$36,INFORMACION!$F1338=REFERENCIAS!$C$24),16,IF(INFORMACION!$T1338='REFERENCIAS RIESGO'!$C$36,13,IF(INFORMACION!$F1338=REFERENCIAS!$C$24,10,7))),0)</f>
        <v>#REF!</v>
      </c>
      <c r="Y1338" s="68">
        <f>+VLOOKUP(M1338,REFERENCIAS!$C:$D,2,0)*VLOOKUP($M$2,PONDERADORES!$A$7:$G$9,7,0)+VLOOKUP(N1338,REFERENCIAS!$C:$D,2,0)*VLOOKUP($N$2,PONDERADORES!$A$7:$G$9,7,0)+VLOOKUP(O1338,REFERENCIAS!$C:$D,2,0)*VLOOKUP($O$2,PONDERADORES!$A$7:$G$9,7,0)</f>
        <v>0.2</v>
      </c>
      <c r="Z1338" s="2">
        <f>+VLOOKUP(IF(R1338&lt;0.1,0,IF(AND(R1338&gt;=0.1,R1338&lt;0.2),0.1,IF(AND(R1338&gt;=0.2,R1338&lt;0.3),0.2,IF(R1338&gt;0.3,0.3,)))),REFERENCIAS!$C:$D,2,0)*VLOOKUP($R$2,PONDERADORES!$A$11:$G$11,7,0)</f>
        <v>15</v>
      </c>
      <c r="AA1338" s="92"/>
      <c r="AB1338" s="95" t="e">
        <f t="shared" ca="1" si="79"/>
        <v>#REF!</v>
      </c>
      <c r="AC1338" s="23" t="e">
        <f ca="1">IF(AB1338&gt;REFERENCIAS!$C$62,REFERENCIAS!$B$62,IF(AND(AB1338&gt;=REFERENCIAS!$C$63,AB1338&lt;REFERENCIAS!$D$63),REFERENCIAS!$B$63,IF(AND(AB1338&gt;REFERENCIAS!$C$64,AB1338&lt;=REFERENCIAS!$D$64),REFERENCIAS!$B$64,IF(AND(AB1338&gt;=REFERENCIAS!$C$65,AB1338&lt;REFERENCIAS!$D$65),REFERENCIAS!$B$65, "Revisar"))))</f>
        <v>#REF!</v>
      </c>
      <c r="AD1338" s="94" t="e">
        <f ca="1">VLOOKUP(AC1338,REFERENCIAS!$B$62:$G$65,4,FALSE)</f>
        <v>#REF!</v>
      </c>
    </row>
    <row r="1339" spans="1:30" ht="17.25" x14ac:dyDescent="0.25">
      <c r="A1339" s="74"/>
      <c r="B1339" s="19"/>
      <c r="C1339" s="19"/>
      <c r="D1339" s="50"/>
      <c r="E1339" s="73"/>
      <c r="F1339" s="74"/>
      <c r="G1339" s="9"/>
      <c r="H1339" s="48"/>
      <c r="I1339" s="49">
        <f t="shared" ca="1" si="77"/>
        <v>2022</v>
      </c>
      <c r="J1339" s="22">
        <f t="shared" ca="1" si="76"/>
        <v>1</v>
      </c>
      <c r="K1339" s="19"/>
      <c r="L1339" s="73"/>
      <c r="M1339" s="74"/>
      <c r="N1339" s="19"/>
      <c r="O1339" s="73"/>
      <c r="P1339" s="82">
        <v>1</v>
      </c>
      <c r="Q1339" s="24">
        <v>1</v>
      </c>
      <c r="R1339" s="81">
        <f t="shared" si="78"/>
        <v>1</v>
      </c>
      <c r="S1339" s="87"/>
      <c r="T1339" s="19"/>
      <c r="U1339" s="25"/>
      <c r="V1339" s="25"/>
      <c r="W1339" s="81"/>
      <c r="X1339" s="91" t="e">
        <f ca="1">+VLOOKUP(#REF!,REFERENCIAS!$C:$D,2,0)*VLOOKUP(#REF!,PONDERADORES!A:P,IF(AND(INFORMACION!$T1339='REFERENCIAS RIESGO'!$C$36,INFORMACION!$F1339=REFERENCIAS!$C$24),16,IF(INFORMACION!$T1339='REFERENCIAS RIESGO'!$C$36,13,IF(INFORMACION!$F1339=REFERENCIAS!$C$24,10,7))),0)+VLOOKUP(K1339,REFERENCIAS!$C:$D,2,0)*VLOOKUP($K$2,PONDERADORES!A:P,IF(AND(INFORMACION!$T1339='REFERENCIAS RIESGO'!$C$36,INFORMACION!$F1339=REFERENCIAS!$C$24),16,IF(INFORMACION!$T1339='REFERENCIAS RIESGO'!$C$36,13,IF(INFORMACION!$F1339=REFERENCIAS!$C$24,10,7))),0)+VLOOKUP(L1339,REFERENCIAS!$C:$D,2,0)*VLOOKUP($L$2,PONDERADORES!A:P,IF(AND(INFORMACION!$T1339='REFERENCIAS RIESGO'!$C$36,INFORMACION!$F1339=REFERENCIAS!$C$24),16,IF(INFORMACION!$T1339='REFERENCIAS RIESGO'!$C$36,13,IF(INFORMACION!$F1339=REFERENCIAS!$C$24,10,7))),0)+VLOOKUP(F1339,REFERENCIAS!$C:$D,2,0)*VLOOKUP($F$2,PONDERADORES!A:P,IF(AND(INFORMACION!$T1339='REFERENCIAS RIESGO'!$C$36,INFORMACION!$F1339=REFERENCIAS!$C$24),16,IF(INFORMACION!$T1339='REFERENCIAS RIESGO'!$C$36,13,IF(INFORMACION!$F1339=REFERENCIAS!$C$24,10,7))),0)+VLOOKUP(T1339,REFERENCIAS!$C:$D,2,0)*VLOOKUP($T$2,PONDERADORES!A:P,IF(AND(INFORMACION!$T1339='REFERENCIAS RIESGO'!$C$36,INFORMACION!$F1339=REFERENCIAS!$C$24),16,IF(INFORMACION!$T1339='REFERENCIAS RIESGO'!$C$36,13,IF(INFORMACION!$F1339=REFERENCIAS!$C$24,10,7))),0)+VLOOKUP(IF(J1339&lt;=0.2,0.2,IF(AND(J1339&gt;0.2,J1339&lt;=0.4),0.4,IF(AND(J1339&gt;0.4,J1339&lt;=0.6),0.6,IF(AND(J1339&gt;0.6,J1339&lt;=0.8),0.8,IF(AND(J1339&gt;0.8,J1339&lt;=1),1))))),REFERENCIAS!$C:$D,2,0)*VLOOKUP($J$2,PONDERADORES!A:P,IF(AND(INFORMACION!$T1339='REFERENCIAS RIESGO'!$C$36,INFORMACION!$F1339=REFERENCIAS!$C$24),16,IF(INFORMACION!$T1339='REFERENCIAS RIESGO'!$C$36,13,IF(INFORMACION!$F1339=REFERENCIAS!$C$24,10,7))),0)</f>
        <v>#REF!</v>
      </c>
      <c r="Y1339" s="68">
        <f>+VLOOKUP(M1339,REFERENCIAS!$C:$D,2,0)*VLOOKUP($M$2,PONDERADORES!$A$7:$G$9,7,0)+VLOOKUP(N1339,REFERENCIAS!$C:$D,2,0)*VLOOKUP($N$2,PONDERADORES!$A$7:$G$9,7,0)+VLOOKUP(O1339,REFERENCIAS!$C:$D,2,0)*VLOOKUP($O$2,PONDERADORES!$A$7:$G$9,7,0)</f>
        <v>0.2</v>
      </c>
      <c r="Z1339" s="2">
        <f>+VLOOKUP(IF(R1339&lt;0.1,0,IF(AND(R1339&gt;=0.1,R1339&lt;0.2),0.1,IF(AND(R1339&gt;=0.2,R1339&lt;0.3),0.2,IF(R1339&gt;0.3,0.3,)))),REFERENCIAS!$C:$D,2,0)*VLOOKUP($R$2,PONDERADORES!$A$11:$G$11,7,0)</f>
        <v>15</v>
      </c>
      <c r="AA1339" s="92"/>
      <c r="AB1339" s="95" t="e">
        <f t="shared" ca="1" si="79"/>
        <v>#REF!</v>
      </c>
      <c r="AC1339" s="23" t="e">
        <f ca="1">IF(AB1339&gt;REFERENCIAS!$C$62,REFERENCIAS!$B$62,IF(AND(AB1339&gt;=REFERENCIAS!$C$63,AB1339&lt;REFERENCIAS!$D$63),REFERENCIAS!$B$63,IF(AND(AB1339&gt;REFERENCIAS!$C$64,AB1339&lt;=REFERENCIAS!$D$64),REFERENCIAS!$B$64,IF(AND(AB1339&gt;=REFERENCIAS!$C$65,AB1339&lt;REFERENCIAS!$D$65),REFERENCIAS!$B$65, "Revisar"))))</f>
        <v>#REF!</v>
      </c>
      <c r="AD1339" s="94" t="e">
        <f ca="1">VLOOKUP(AC1339,REFERENCIAS!$B$62:$G$65,4,FALSE)</f>
        <v>#REF!</v>
      </c>
    </row>
    <row r="1340" spans="1:30" ht="17.25" x14ac:dyDescent="0.25">
      <c r="A1340" s="74"/>
      <c r="B1340" s="19"/>
      <c r="C1340" s="19"/>
      <c r="D1340" s="50"/>
      <c r="E1340" s="73"/>
      <c r="F1340" s="74"/>
      <c r="G1340" s="9"/>
      <c r="H1340" s="48"/>
      <c r="I1340" s="49">
        <f t="shared" ca="1" si="77"/>
        <v>2022</v>
      </c>
      <c r="J1340" s="22">
        <f t="shared" ca="1" si="76"/>
        <v>1</v>
      </c>
      <c r="K1340" s="19"/>
      <c r="L1340" s="73"/>
      <c r="M1340" s="74"/>
      <c r="N1340" s="19"/>
      <c r="O1340" s="73"/>
      <c r="P1340" s="82">
        <v>1</v>
      </c>
      <c r="Q1340" s="24">
        <v>1</v>
      </c>
      <c r="R1340" s="81">
        <f t="shared" si="78"/>
        <v>1</v>
      </c>
      <c r="S1340" s="87"/>
      <c r="T1340" s="19"/>
      <c r="U1340" s="25"/>
      <c r="V1340" s="25"/>
      <c r="W1340" s="81"/>
      <c r="X1340" s="91" t="e">
        <f ca="1">+VLOOKUP(#REF!,REFERENCIAS!$C:$D,2,0)*VLOOKUP(#REF!,PONDERADORES!A:P,IF(AND(INFORMACION!$T1340='REFERENCIAS RIESGO'!$C$36,INFORMACION!$F1340=REFERENCIAS!$C$24),16,IF(INFORMACION!$T1340='REFERENCIAS RIESGO'!$C$36,13,IF(INFORMACION!$F1340=REFERENCIAS!$C$24,10,7))),0)+VLOOKUP(K1340,REFERENCIAS!$C:$D,2,0)*VLOOKUP($K$2,PONDERADORES!A:P,IF(AND(INFORMACION!$T1340='REFERENCIAS RIESGO'!$C$36,INFORMACION!$F1340=REFERENCIAS!$C$24),16,IF(INFORMACION!$T1340='REFERENCIAS RIESGO'!$C$36,13,IF(INFORMACION!$F1340=REFERENCIAS!$C$24,10,7))),0)+VLOOKUP(L1340,REFERENCIAS!$C:$D,2,0)*VLOOKUP($L$2,PONDERADORES!A:P,IF(AND(INFORMACION!$T1340='REFERENCIAS RIESGO'!$C$36,INFORMACION!$F1340=REFERENCIAS!$C$24),16,IF(INFORMACION!$T1340='REFERENCIAS RIESGO'!$C$36,13,IF(INFORMACION!$F1340=REFERENCIAS!$C$24,10,7))),0)+VLOOKUP(F1340,REFERENCIAS!$C:$D,2,0)*VLOOKUP($F$2,PONDERADORES!A:P,IF(AND(INFORMACION!$T1340='REFERENCIAS RIESGO'!$C$36,INFORMACION!$F1340=REFERENCIAS!$C$24),16,IF(INFORMACION!$T1340='REFERENCIAS RIESGO'!$C$36,13,IF(INFORMACION!$F1340=REFERENCIAS!$C$24,10,7))),0)+VLOOKUP(T1340,REFERENCIAS!$C:$D,2,0)*VLOOKUP($T$2,PONDERADORES!A:P,IF(AND(INFORMACION!$T1340='REFERENCIAS RIESGO'!$C$36,INFORMACION!$F1340=REFERENCIAS!$C$24),16,IF(INFORMACION!$T1340='REFERENCIAS RIESGO'!$C$36,13,IF(INFORMACION!$F1340=REFERENCIAS!$C$24,10,7))),0)+VLOOKUP(IF(J1340&lt;=0.2,0.2,IF(AND(J1340&gt;0.2,J1340&lt;=0.4),0.4,IF(AND(J1340&gt;0.4,J1340&lt;=0.6),0.6,IF(AND(J1340&gt;0.6,J1340&lt;=0.8),0.8,IF(AND(J1340&gt;0.8,J1340&lt;=1),1))))),REFERENCIAS!$C:$D,2,0)*VLOOKUP($J$2,PONDERADORES!A:P,IF(AND(INFORMACION!$T1340='REFERENCIAS RIESGO'!$C$36,INFORMACION!$F1340=REFERENCIAS!$C$24),16,IF(INFORMACION!$T1340='REFERENCIAS RIESGO'!$C$36,13,IF(INFORMACION!$F1340=REFERENCIAS!$C$24,10,7))),0)</f>
        <v>#REF!</v>
      </c>
      <c r="Y1340" s="68">
        <f>+VLOOKUP(M1340,REFERENCIAS!$C:$D,2,0)*VLOOKUP($M$2,PONDERADORES!$A$7:$G$9,7,0)+VLOOKUP(N1340,REFERENCIAS!$C:$D,2,0)*VLOOKUP($N$2,PONDERADORES!$A$7:$G$9,7,0)+VLOOKUP(O1340,REFERENCIAS!$C:$D,2,0)*VLOOKUP($O$2,PONDERADORES!$A$7:$G$9,7,0)</f>
        <v>0.2</v>
      </c>
      <c r="Z1340" s="2">
        <f>+VLOOKUP(IF(R1340&lt;0.1,0,IF(AND(R1340&gt;=0.1,R1340&lt;0.2),0.1,IF(AND(R1340&gt;=0.2,R1340&lt;0.3),0.2,IF(R1340&gt;0.3,0.3,)))),REFERENCIAS!$C:$D,2,0)*VLOOKUP($R$2,PONDERADORES!$A$11:$G$11,7,0)</f>
        <v>15</v>
      </c>
      <c r="AA1340" s="92"/>
      <c r="AB1340" s="95" t="e">
        <f t="shared" ca="1" si="79"/>
        <v>#REF!</v>
      </c>
      <c r="AC1340" s="23" t="e">
        <f ca="1">IF(AB1340&gt;REFERENCIAS!$C$62,REFERENCIAS!$B$62,IF(AND(AB1340&gt;=REFERENCIAS!$C$63,AB1340&lt;REFERENCIAS!$D$63),REFERENCIAS!$B$63,IF(AND(AB1340&gt;REFERENCIAS!$C$64,AB1340&lt;=REFERENCIAS!$D$64),REFERENCIAS!$B$64,IF(AND(AB1340&gt;=REFERENCIAS!$C$65,AB1340&lt;REFERENCIAS!$D$65),REFERENCIAS!$B$65, "Revisar"))))</f>
        <v>#REF!</v>
      </c>
      <c r="AD1340" s="94" t="e">
        <f ca="1">VLOOKUP(AC1340,REFERENCIAS!$B$62:$G$65,4,FALSE)</f>
        <v>#REF!</v>
      </c>
    </row>
    <row r="1341" spans="1:30" ht="17.25" x14ac:dyDescent="0.25">
      <c r="A1341" s="74"/>
      <c r="B1341" s="19"/>
      <c r="C1341" s="19"/>
      <c r="D1341" s="50"/>
      <c r="E1341" s="73"/>
      <c r="F1341" s="74"/>
      <c r="G1341" s="9"/>
      <c r="H1341" s="48"/>
      <c r="I1341" s="49">
        <f t="shared" ca="1" si="77"/>
        <v>2022</v>
      </c>
      <c r="J1341" s="22">
        <f t="shared" ca="1" si="76"/>
        <v>1</v>
      </c>
      <c r="K1341" s="19"/>
      <c r="L1341" s="73"/>
      <c r="M1341" s="74"/>
      <c r="N1341" s="19"/>
      <c r="O1341" s="73"/>
      <c r="P1341" s="82">
        <v>1</v>
      </c>
      <c r="Q1341" s="24">
        <v>1</v>
      </c>
      <c r="R1341" s="81">
        <f t="shared" si="78"/>
        <v>1</v>
      </c>
      <c r="S1341" s="87"/>
      <c r="T1341" s="19"/>
      <c r="U1341" s="25"/>
      <c r="V1341" s="25"/>
      <c r="W1341" s="81"/>
      <c r="X1341" s="91" t="e">
        <f ca="1">+VLOOKUP(#REF!,REFERENCIAS!$C:$D,2,0)*VLOOKUP(#REF!,PONDERADORES!A:P,IF(AND(INFORMACION!$T1341='REFERENCIAS RIESGO'!$C$36,INFORMACION!$F1341=REFERENCIAS!$C$24),16,IF(INFORMACION!$T1341='REFERENCIAS RIESGO'!$C$36,13,IF(INFORMACION!$F1341=REFERENCIAS!$C$24,10,7))),0)+VLOOKUP(K1341,REFERENCIAS!$C:$D,2,0)*VLOOKUP($K$2,PONDERADORES!A:P,IF(AND(INFORMACION!$T1341='REFERENCIAS RIESGO'!$C$36,INFORMACION!$F1341=REFERENCIAS!$C$24),16,IF(INFORMACION!$T1341='REFERENCIAS RIESGO'!$C$36,13,IF(INFORMACION!$F1341=REFERENCIAS!$C$24,10,7))),0)+VLOOKUP(L1341,REFERENCIAS!$C:$D,2,0)*VLOOKUP($L$2,PONDERADORES!A:P,IF(AND(INFORMACION!$T1341='REFERENCIAS RIESGO'!$C$36,INFORMACION!$F1341=REFERENCIAS!$C$24),16,IF(INFORMACION!$T1341='REFERENCIAS RIESGO'!$C$36,13,IF(INFORMACION!$F1341=REFERENCIAS!$C$24,10,7))),0)+VLOOKUP(F1341,REFERENCIAS!$C:$D,2,0)*VLOOKUP($F$2,PONDERADORES!A:P,IF(AND(INFORMACION!$T1341='REFERENCIAS RIESGO'!$C$36,INFORMACION!$F1341=REFERENCIAS!$C$24),16,IF(INFORMACION!$T1341='REFERENCIAS RIESGO'!$C$36,13,IF(INFORMACION!$F1341=REFERENCIAS!$C$24,10,7))),0)+VLOOKUP(T1341,REFERENCIAS!$C:$D,2,0)*VLOOKUP($T$2,PONDERADORES!A:P,IF(AND(INFORMACION!$T1341='REFERENCIAS RIESGO'!$C$36,INFORMACION!$F1341=REFERENCIAS!$C$24),16,IF(INFORMACION!$T1341='REFERENCIAS RIESGO'!$C$36,13,IF(INFORMACION!$F1341=REFERENCIAS!$C$24,10,7))),0)+VLOOKUP(IF(J1341&lt;=0.2,0.2,IF(AND(J1341&gt;0.2,J1341&lt;=0.4),0.4,IF(AND(J1341&gt;0.4,J1341&lt;=0.6),0.6,IF(AND(J1341&gt;0.6,J1341&lt;=0.8),0.8,IF(AND(J1341&gt;0.8,J1341&lt;=1),1))))),REFERENCIAS!$C:$D,2,0)*VLOOKUP($J$2,PONDERADORES!A:P,IF(AND(INFORMACION!$T1341='REFERENCIAS RIESGO'!$C$36,INFORMACION!$F1341=REFERENCIAS!$C$24),16,IF(INFORMACION!$T1341='REFERENCIAS RIESGO'!$C$36,13,IF(INFORMACION!$F1341=REFERENCIAS!$C$24,10,7))),0)</f>
        <v>#REF!</v>
      </c>
      <c r="Y1341" s="68">
        <f>+VLOOKUP(M1341,REFERENCIAS!$C:$D,2,0)*VLOOKUP($M$2,PONDERADORES!$A$7:$G$9,7,0)+VLOOKUP(N1341,REFERENCIAS!$C:$D,2,0)*VLOOKUP($N$2,PONDERADORES!$A$7:$G$9,7,0)+VLOOKUP(O1341,REFERENCIAS!$C:$D,2,0)*VLOOKUP($O$2,PONDERADORES!$A$7:$G$9,7,0)</f>
        <v>0.2</v>
      </c>
      <c r="Z1341" s="2">
        <f>+VLOOKUP(IF(R1341&lt;0.1,0,IF(AND(R1341&gt;=0.1,R1341&lt;0.2),0.1,IF(AND(R1341&gt;=0.2,R1341&lt;0.3),0.2,IF(R1341&gt;0.3,0.3,)))),REFERENCIAS!$C:$D,2,0)*VLOOKUP($R$2,PONDERADORES!$A$11:$G$11,7,0)</f>
        <v>15</v>
      </c>
      <c r="AA1341" s="92"/>
      <c r="AB1341" s="95" t="e">
        <f t="shared" ca="1" si="79"/>
        <v>#REF!</v>
      </c>
      <c r="AC1341" s="23" t="e">
        <f ca="1">IF(AB1341&gt;REFERENCIAS!$C$62,REFERENCIAS!$B$62,IF(AND(AB1341&gt;=REFERENCIAS!$C$63,AB1341&lt;REFERENCIAS!$D$63),REFERENCIAS!$B$63,IF(AND(AB1341&gt;REFERENCIAS!$C$64,AB1341&lt;=REFERENCIAS!$D$64),REFERENCIAS!$B$64,IF(AND(AB1341&gt;=REFERENCIAS!$C$65,AB1341&lt;REFERENCIAS!$D$65),REFERENCIAS!$B$65, "Revisar"))))</f>
        <v>#REF!</v>
      </c>
      <c r="AD1341" s="94" t="e">
        <f ca="1">VLOOKUP(AC1341,REFERENCIAS!$B$62:$G$65,4,FALSE)</f>
        <v>#REF!</v>
      </c>
    </row>
    <row r="1342" spans="1:30" ht="17.25" x14ac:dyDescent="0.25">
      <c r="A1342" s="74"/>
      <c r="B1342" s="19"/>
      <c r="C1342" s="19"/>
      <c r="D1342" s="50"/>
      <c r="E1342" s="73"/>
      <c r="F1342" s="74"/>
      <c r="G1342" s="9"/>
      <c r="H1342" s="48"/>
      <c r="I1342" s="49">
        <f t="shared" ca="1" si="77"/>
        <v>2022</v>
      </c>
      <c r="J1342" s="22">
        <f t="shared" ca="1" si="76"/>
        <v>1</v>
      </c>
      <c r="K1342" s="19"/>
      <c r="L1342" s="73"/>
      <c r="M1342" s="74"/>
      <c r="N1342" s="19"/>
      <c r="O1342" s="73"/>
      <c r="P1342" s="82">
        <v>1</v>
      </c>
      <c r="Q1342" s="24">
        <v>1</v>
      </c>
      <c r="R1342" s="81">
        <f t="shared" si="78"/>
        <v>1</v>
      </c>
      <c r="S1342" s="87"/>
      <c r="T1342" s="19"/>
      <c r="U1342" s="25"/>
      <c r="V1342" s="25"/>
      <c r="W1342" s="81"/>
      <c r="X1342" s="91" t="e">
        <f ca="1">+VLOOKUP(#REF!,REFERENCIAS!$C:$D,2,0)*VLOOKUP(#REF!,PONDERADORES!A:P,IF(AND(INFORMACION!$T1342='REFERENCIAS RIESGO'!$C$36,INFORMACION!$F1342=REFERENCIAS!$C$24),16,IF(INFORMACION!$T1342='REFERENCIAS RIESGO'!$C$36,13,IF(INFORMACION!$F1342=REFERENCIAS!$C$24,10,7))),0)+VLOOKUP(K1342,REFERENCIAS!$C:$D,2,0)*VLOOKUP($K$2,PONDERADORES!A:P,IF(AND(INFORMACION!$T1342='REFERENCIAS RIESGO'!$C$36,INFORMACION!$F1342=REFERENCIAS!$C$24),16,IF(INFORMACION!$T1342='REFERENCIAS RIESGO'!$C$36,13,IF(INFORMACION!$F1342=REFERENCIAS!$C$24,10,7))),0)+VLOOKUP(L1342,REFERENCIAS!$C:$D,2,0)*VLOOKUP($L$2,PONDERADORES!A:P,IF(AND(INFORMACION!$T1342='REFERENCIAS RIESGO'!$C$36,INFORMACION!$F1342=REFERENCIAS!$C$24),16,IF(INFORMACION!$T1342='REFERENCIAS RIESGO'!$C$36,13,IF(INFORMACION!$F1342=REFERENCIAS!$C$24,10,7))),0)+VLOOKUP(F1342,REFERENCIAS!$C:$D,2,0)*VLOOKUP($F$2,PONDERADORES!A:P,IF(AND(INFORMACION!$T1342='REFERENCIAS RIESGO'!$C$36,INFORMACION!$F1342=REFERENCIAS!$C$24),16,IF(INFORMACION!$T1342='REFERENCIAS RIESGO'!$C$36,13,IF(INFORMACION!$F1342=REFERENCIAS!$C$24,10,7))),0)+VLOOKUP(T1342,REFERENCIAS!$C:$D,2,0)*VLOOKUP($T$2,PONDERADORES!A:P,IF(AND(INFORMACION!$T1342='REFERENCIAS RIESGO'!$C$36,INFORMACION!$F1342=REFERENCIAS!$C$24),16,IF(INFORMACION!$T1342='REFERENCIAS RIESGO'!$C$36,13,IF(INFORMACION!$F1342=REFERENCIAS!$C$24,10,7))),0)+VLOOKUP(IF(J1342&lt;=0.2,0.2,IF(AND(J1342&gt;0.2,J1342&lt;=0.4),0.4,IF(AND(J1342&gt;0.4,J1342&lt;=0.6),0.6,IF(AND(J1342&gt;0.6,J1342&lt;=0.8),0.8,IF(AND(J1342&gt;0.8,J1342&lt;=1),1))))),REFERENCIAS!$C:$D,2,0)*VLOOKUP($J$2,PONDERADORES!A:P,IF(AND(INFORMACION!$T1342='REFERENCIAS RIESGO'!$C$36,INFORMACION!$F1342=REFERENCIAS!$C$24),16,IF(INFORMACION!$T1342='REFERENCIAS RIESGO'!$C$36,13,IF(INFORMACION!$F1342=REFERENCIAS!$C$24,10,7))),0)</f>
        <v>#REF!</v>
      </c>
      <c r="Y1342" s="68">
        <f>+VLOOKUP(M1342,REFERENCIAS!$C:$D,2,0)*VLOOKUP($M$2,PONDERADORES!$A$7:$G$9,7,0)+VLOOKUP(N1342,REFERENCIAS!$C:$D,2,0)*VLOOKUP($N$2,PONDERADORES!$A$7:$G$9,7,0)+VLOOKUP(O1342,REFERENCIAS!$C:$D,2,0)*VLOOKUP($O$2,PONDERADORES!$A$7:$G$9,7,0)</f>
        <v>0.2</v>
      </c>
      <c r="Z1342" s="2">
        <f>+VLOOKUP(IF(R1342&lt;0.1,0,IF(AND(R1342&gt;=0.1,R1342&lt;0.2),0.1,IF(AND(R1342&gt;=0.2,R1342&lt;0.3),0.2,IF(R1342&gt;0.3,0.3,)))),REFERENCIAS!$C:$D,2,0)*VLOOKUP($R$2,PONDERADORES!$A$11:$G$11,7,0)</f>
        <v>15</v>
      </c>
      <c r="AA1342" s="92"/>
      <c r="AB1342" s="95" t="e">
        <f t="shared" ca="1" si="79"/>
        <v>#REF!</v>
      </c>
      <c r="AC1342" s="23" t="e">
        <f ca="1">IF(AB1342&gt;REFERENCIAS!$C$62,REFERENCIAS!$B$62,IF(AND(AB1342&gt;=REFERENCIAS!$C$63,AB1342&lt;REFERENCIAS!$D$63),REFERENCIAS!$B$63,IF(AND(AB1342&gt;REFERENCIAS!$C$64,AB1342&lt;=REFERENCIAS!$D$64),REFERENCIAS!$B$64,IF(AND(AB1342&gt;=REFERENCIAS!$C$65,AB1342&lt;REFERENCIAS!$D$65),REFERENCIAS!$B$65, "Revisar"))))</f>
        <v>#REF!</v>
      </c>
      <c r="AD1342" s="94" t="e">
        <f ca="1">VLOOKUP(AC1342,REFERENCIAS!$B$62:$G$65,4,FALSE)</f>
        <v>#REF!</v>
      </c>
    </row>
    <row r="1343" spans="1:30" ht="17.25" x14ac:dyDescent="0.25">
      <c r="A1343" s="74"/>
      <c r="B1343" s="19"/>
      <c r="C1343" s="19"/>
      <c r="D1343" s="50"/>
      <c r="E1343" s="73"/>
      <c r="F1343" s="74"/>
      <c r="G1343" s="9"/>
      <c r="H1343" s="48"/>
      <c r="I1343" s="49">
        <f t="shared" ca="1" si="77"/>
        <v>2022</v>
      </c>
      <c r="J1343" s="22">
        <f t="shared" ca="1" si="76"/>
        <v>1</v>
      </c>
      <c r="K1343" s="19"/>
      <c r="L1343" s="73"/>
      <c r="M1343" s="74"/>
      <c r="N1343" s="19"/>
      <c r="O1343" s="73"/>
      <c r="P1343" s="82">
        <v>1</v>
      </c>
      <c r="Q1343" s="24">
        <v>1</v>
      </c>
      <c r="R1343" s="81">
        <f t="shared" si="78"/>
        <v>1</v>
      </c>
      <c r="S1343" s="87"/>
      <c r="T1343" s="19"/>
      <c r="U1343" s="25"/>
      <c r="V1343" s="25"/>
      <c r="W1343" s="81"/>
      <c r="X1343" s="91" t="e">
        <f ca="1">+VLOOKUP(#REF!,REFERENCIAS!$C:$D,2,0)*VLOOKUP(#REF!,PONDERADORES!A:P,IF(AND(INFORMACION!$T1343='REFERENCIAS RIESGO'!$C$36,INFORMACION!$F1343=REFERENCIAS!$C$24),16,IF(INFORMACION!$T1343='REFERENCIAS RIESGO'!$C$36,13,IF(INFORMACION!$F1343=REFERENCIAS!$C$24,10,7))),0)+VLOOKUP(K1343,REFERENCIAS!$C:$D,2,0)*VLOOKUP($K$2,PONDERADORES!A:P,IF(AND(INFORMACION!$T1343='REFERENCIAS RIESGO'!$C$36,INFORMACION!$F1343=REFERENCIAS!$C$24),16,IF(INFORMACION!$T1343='REFERENCIAS RIESGO'!$C$36,13,IF(INFORMACION!$F1343=REFERENCIAS!$C$24,10,7))),0)+VLOOKUP(L1343,REFERENCIAS!$C:$D,2,0)*VLOOKUP($L$2,PONDERADORES!A:P,IF(AND(INFORMACION!$T1343='REFERENCIAS RIESGO'!$C$36,INFORMACION!$F1343=REFERENCIAS!$C$24),16,IF(INFORMACION!$T1343='REFERENCIAS RIESGO'!$C$36,13,IF(INFORMACION!$F1343=REFERENCIAS!$C$24,10,7))),0)+VLOOKUP(F1343,REFERENCIAS!$C:$D,2,0)*VLOOKUP($F$2,PONDERADORES!A:P,IF(AND(INFORMACION!$T1343='REFERENCIAS RIESGO'!$C$36,INFORMACION!$F1343=REFERENCIAS!$C$24),16,IF(INFORMACION!$T1343='REFERENCIAS RIESGO'!$C$36,13,IF(INFORMACION!$F1343=REFERENCIAS!$C$24,10,7))),0)+VLOOKUP(T1343,REFERENCIAS!$C:$D,2,0)*VLOOKUP($T$2,PONDERADORES!A:P,IF(AND(INFORMACION!$T1343='REFERENCIAS RIESGO'!$C$36,INFORMACION!$F1343=REFERENCIAS!$C$24),16,IF(INFORMACION!$T1343='REFERENCIAS RIESGO'!$C$36,13,IF(INFORMACION!$F1343=REFERENCIAS!$C$24,10,7))),0)+VLOOKUP(IF(J1343&lt;=0.2,0.2,IF(AND(J1343&gt;0.2,J1343&lt;=0.4),0.4,IF(AND(J1343&gt;0.4,J1343&lt;=0.6),0.6,IF(AND(J1343&gt;0.6,J1343&lt;=0.8),0.8,IF(AND(J1343&gt;0.8,J1343&lt;=1),1))))),REFERENCIAS!$C:$D,2,0)*VLOOKUP($J$2,PONDERADORES!A:P,IF(AND(INFORMACION!$T1343='REFERENCIAS RIESGO'!$C$36,INFORMACION!$F1343=REFERENCIAS!$C$24),16,IF(INFORMACION!$T1343='REFERENCIAS RIESGO'!$C$36,13,IF(INFORMACION!$F1343=REFERENCIAS!$C$24,10,7))),0)</f>
        <v>#REF!</v>
      </c>
      <c r="Y1343" s="68">
        <f>+VLOOKUP(M1343,REFERENCIAS!$C:$D,2,0)*VLOOKUP($M$2,PONDERADORES!$A$7:$G$9,7,0)+VLOOKUP(N1343,REFERENCIAS!$C:$D,2,0)*VLOOKUP($N$2,PONDERADORES!$A$7:$G$9,7,0)+VLOOKUP(O1343,REFERENCIAS!$C:$D,2,0)*VLOOKUP($O$2,PONDERADORES!$A$7:$G$9,7,0)</f>
        <v>0.2</v>
      </c>
      <c r="Z1343" s="2">
        <f>+VLOOKUP(IF(R1343&lt;0.1,0,IF(AND(R1343&gt;=0.1,R1343&lt;0.2),0.1,IF(AND(R1343&gt;=0.2,R1343&lt;0.3),0.2,IF(R1343&gt;0.3,0.3,)))),REFERENCIAS!$C:$D,2,0)*VLOOKUP($R$2,PONDERADORES!$A$11:$G$11,7,0)</f>
        <v>15</v>
      </c>
      <c r="AA1343" s="92"/>
      <c r="AB1343" s="95" t="e">
        <f t="shared" ca="1" si="79"/>
        <v>#REF!</v>
      </c>
      <c r="AC1343" s="23" t="e">
        <f ca="1">IF(AB1343&gt;REFERENCIAS!$C$62,REFERENCIAS!$B$62,IF(AND(AB1343&gt;=REFERENCIAS!$C$63,AB1343&lt;REFERENCIAS!$D$63),REFERENCIAS!$B$63,IF(AND(AB1343&gt;REFERENCIAS!$C$64,AB1343&lt;=REFERENCIAS!$D$64),REFERENCIAS!$B$64,IF(AND(AB1343&gt;=REFERENCIAS!$C$65,AB1343&lt;REFERENCIAS!$D$65),REFERENCIAS!$B$65, "Revisar"))))</f>
        <v>#REF!</v>
      </c>
      <c r="AD1343" s="94" t="e">
        <f ca="1">VLOOKUP(AC1343,REFERENCIAS!$B$62:$G$65,4,FALSE)</f>
        <v>#REF!</v>
      </c>
    </row>
    <row r="1344" spans="1:30" ht="17.25" x14ac:dyDescent="0.25">
      <c r="A1344" s="74"/>
      <c r="B1344" s="19"/>
      <c r="C1344" s="19"/>
      <c r="D1344" s="50"/>
      <c r="E1344" s="73"/>
      <c r="F1344" s="74"/>
      <c r="G1344" s="9"/>
      <c r="H1344" s="48"/>
      <c r="I1344" s="49">
        <f t="shared" ca="1" si="77"/>
        <v>2022</v>
      </c>
      <c r="J1344" s="22">
        <f t="shared" ca="1" si="76"/>
        <v>1</v>
      </c>
      <c r="K1344" s="19"/>
      <c r="L1344" s="73"/>
      <c r="M1344" s="74"/>
      <c r="N1344" s="19"/>
      <c r="O1344" s="73"/>
      <c r="P1344" s="82">
        <v>1</v>
      </c>
      <c r="Q1344" s="24">
        <v>1</v>
      </c>
      <c r="R1344" s="81">
        <f t="shared" si="78"/>
        <v>1</v>
      </c>
      <c r="S1344" s="87"/>
      <c r="T1344" s="19"/>
      <c r="U1344" s="25"/>
      <c r="V1344" s="25"/>
      <c r="W1344" s="81"/>
      <c r="X1344" s="91" t="e">
        <f ca="1">+VLOOKUP(#REF!,REFERENCIAS!$C:$D,2,0)*VLOOKUP(#REF!,PONDERADORES!A:P,IF(AND(INFORMACION!$T1344='REFERENCIAS RIESGO'!$C$36,INFORMACION!$F1344=REFERENCIAS!$C$24),16,IF(INFORMACION!$T1344='REFERENCIAS RIESGO'!$C$36,13,IF(INFORMACION!$F1344=REFERENCIAS!$C$24,10,7))),0)+VLOOKUP(K1344,REFERENCIAS!$C:$D,2,0)*VLOOKUP($K$2,PONDERADORES!A:P,IF(AND(INFORMACION!$T1344='REFERENCIAS RIESGO'!$C$36,INFORMACION!$F1344=REFERENCIAS!$C$24),16,IF(INFORMACION!$T1344='REFERENCIAS RIESGO'!$C$36,13,IF(INFORMACION!$F1344=REFERENCIAS!$C$24,10,7))),0)+VLOOKUP(L1344,REFERENCIAS!$C:$D,2,0)*VLOOKUP($L$2,PONDERADORES!A:P,IF(AND(INFORMACION!$T1344='REFERENCIAS RIESGO'!$C$36,INFORMACION!$F1344=REFERENCIAS!$C$24),16,IF(INFORMACION!$T1344='REFERENCIAS RIESGO'!$C$36,13,IF(INFORMACION!$F1344=REFERENCIAS!$C$24,10,7))),0)+VLOOKUP(F1344,REFERENCIAS!$C:$D,2,0)*VLOOKUP($F$2,PONDERADORES!A:P,IF(AND(INFORMACION!$T1344='REFERENCIAS RIESGO'!$C$36,INFORMACION!$F1344=REFERENCIAS!$C$24),16,IF(INFORMACION!$T1344='REFERENCIAS RIESGO'!$C$36,13,IF(INFORMACION!$F1344=REFERENCIAS!$C$24,10,7))),0)+VLOOKUP(T1344,REFERENCIAS!$C:$D,2,0)*VLOOKUP($T$2,PONDERADORES!A:P,IF(AND(INFORMACION!$T1344='REFERENCIAS RIESGO'!$C$36,INFORMACION!$F1344=REFERENCIAS!$C$24),16,IF(INFORMACION!$T1344='REFERENCIAS RIESGO'!$C$36,13,IF(INFORMACION!$F1344=REFERENCIAS!$C$24,10,7))),0)+VLOOKUP(IF(J1344&lt;=0.2,0.2,IF(AND(J1344&gt;0.2,J1344&lt;=0.4),0.4,IF(AND(J1344&gt;0.4,J1344&lt;=0.6),0.6,IF(AND(J1344&gt;0.6,J1344&lt;=0.8),0.8,IF(AND(J1344&gt;0.8,J1344&lt;=1),1))))),REFERENCIAS!$C:$D,2,0)*VLOOKUP($J$2,PONDERADORES!A:P,IF(AND(INFORMACION!$T1344='REFERENCIAS RIESGO'!$C$36,INFORMACION!$F1344=REFERENCIAS!$C$24),16,IF(INFORMACION!$T1344='REFERENCIAS RIESGO'!$C$36,13,IF(INFORMACION!$F1344=REFERENCIAS!$C$24,10,7))),0)</f>
        <v>#REF!</v>
      </c>
      <c r="Y1344" s="68">
        <f>+VLOOKUP(M1344,REFERENCIAS!$C:$D,2,0)*VLOOKUP($M$2,PONDERADORES!$A$7:$G$9,7,0)+VLOOKUP(N1344,REFERENCIAS!$C:$D,2,0)*VLOOKUP($N$2,PONDERADORES!$A$7:$G$9,7,0)+VLOOKUP(O1344,REFERENCIAS!$C:$D,2,0)*VLOOKUP($O$2,PONDERADORES!$A$7:$G$9,7,0)</f>
        <v>0.2</v>
      </c>
      <c r="Z1344" s="2">
        <f>+VLOOKUP(IF(R1344&lt;0.1,0,IF(AND(R1344&gt;=0.1,R1344&lt;0.2),0.1,IF(AND(R1344&gt;=0.2,R1344&lt;0.3),0.2,IF(R1344&gt;0.3,0.3,)))),REFERENCIAS!$C:$D,2,0)*VLOOKUP($R$2,PONDERADORES!$A$11:$G$11,7,0)</f>
        <v>15</v>
      </c>
      <c r="AA1344" s="92"/>
      <c r="AB1344" s="95" t="e">
        <f t="shared" ca="1" si="79"/>
        <v>#REF!</v>
      </c>
      <c r="AC1344" s="23" t="e">
        <f ca="1">IF(AB1344&gt;REFERENCIAS!$C$62,REFERENCIAS!$B$62,IF(AND(AB1344&gt;=REFERENCIAS!$C$63,AB1344&lt;REFERENCIAS!$D$63),REFERENCIAS!$B$63,IF(AND(AB1344&gt;REFERENCIAS!$C$64,AB1344&lt;=REFERENCIAS!$D$64),REFERENCIAS!$B$64,IF(AND(AB1344&gt;=REFERENCIAS!$C$65,AB1344&lt;REFERENCIAS!$D$65),REFERENCIAS!$B$65, "Revisar"))))</f>
        <v>#REF!</v>
      </c>
      <c r="AD1344" s="94" t="e">
        <f ca="1">VLOOKUP(AC1344,REFERENCIAS!$B$62:$G$65,4,FALSE)</f>
        <v>#REF!</v>
      </c>
    </row>
    <row r="1345" spans="1:30" ht="17.25" x14ac:dyDescent="0.25">
      <c r="A1345" s="74"/>
      <c r="B1345" s="19"/>
      <c r="C1345" s="19"/>
      <c r="D1345" s="50"/>
      <c r="E1345" s="73"/>
      <c r="F1345" s="74"/>
      <c r="G1345" s="9"/>
      <c r="H1345" s="48"/>
      <c r="I1345" s="49">
        <f t="shared" ca="1" si="77"/>
        <v>2022</v>
      </c>
      <c r="J1345" s="22">
        <f t="shared" ca="1" si="76"/>
        <v>1</v>
      </c>
      <c r="K1345" s="19"/>
      <c r="L1345" s="73"/>
      <c r="M1345" s="74"/>
      <c r="N1345" s="19"/>
      <c r="O1345" s="73"/>
      <c r="P1345" s="82">
        <v>1</v>
      </c>
      <c r="Q1345" s="24">
        <v>1</v>
      </c>
      <c r="R1345" s="81">
        <f t="shared" si="78"/>
        <v>1</v>
      </c>
      <c r="S1345" s="87"/>
      <c r="T1345" s="19"/>
      <c r="U1345" s="25"/>
      <c r="V1345" s="25"/>
      <c r="W1345" s="81"/>
      <c r="X1345" s="91" t="e">
        <f ca="1">+VLOOKUP(#REF!,REFERENCIAS!$C:$D,2,0)*VLOOKUP(#REF!,PONDERADORES!A:P,IF(AND(INFORMACION!$T1345='REFERENCIAS RIESGO'!$C$36,INFORMACION!$F1345=REFERENCIAS!$C$24),16,IF(INFORMACION!$T1345='REFERENCIAS RIESGO'!$C$36,13,IF(INFORMACION!$F1345=REFERENCIAS!$C$24,10,7))),0)+VLOOKUP(K1345,REFERENCIAS!$C:$D,2,0)*VLOOKUP($K$2,PONDERADORES!A:P,IF(AND(INFORMACION!$T1345='REFERENCIAS RIESGO'!$C$36,INFORMACION!$F1345=REFERENCIAS!$C$24),16,IF(INFORMACION!$T1345='REFERENCIAS RIESGO'!$C$36,13,IF(INFORMACION!$F1345=REFERENCIAS!$C$24,10,7))),0)+VLOOKUP(L1345,REFERENCIAS!$C:$D,2,0)*VLOOKUP($L$2,PONDERADORES!A:P,IF(AND(INFORMACION!$T1345='REFERENCIAS RIESGO'!$C$36,INFORMACION!$F1345=REFERENCIAS!$C$24),16,IF(INFORMACION!$T1345='REFERENCIAS RIESGO'!$C$36,13,IF(INFORMACION!$F1345=REFERENCIAS!$C$24,10,7))),0)+VLOOKUP(F1345,REFERENCIAS!$C:$D,2,0)*VLOOKUP($F$2,PONDERADORES!A:P,IF(AND(INFORMACION!$T1345='REFERENCIAS RIESGO'!$C$36,INFORMACION!$F1345=REFERENCIAS!$C$24),16,IF(INFORMACION!$T1345='REFERENCIAS RIESGO'!$C$36,13,IF(INFORMACION!$F1345=REFERENCIAS!$C$24,10,7))),0)+VLOOKUP(T1345,REFERENCIAS!$C:$D,2,0)*VLOOKUP($T$2,PONDERADORES!A:P,IF(AND(INFORMACION!$T1345='REFERENCIAS RIESGO'!$C$36,INFORMACION!$F1345=REFERENCIAS!$C$24),16,IF(INFORMACION!$T1345='REFERENCIAS RIESGO'!$C$36,13,IF(INFORMACION!$F1345=REFERENCIAS!$C$24,10,7))),0)+VLOOKUP(IF(J1345&lt;=0.2,0.2,IF(AND(J1345&gt;0.2,J1345&lt;=0.4),0.4,IF(AND(J1345&gt;0.4,J1345&lt;=0.6),0.6,IF(AND(J1345&gt;0.6,J1345&lt;=0.8),0.8,IF(AND(J1345&gt;0.8,J1345&lt;=1),1))))),REFERENCIAS!$C:$D,2,0)*VLOOKUP($J$2,PONDERADORES!A:P,IF(AND(INFORMACION!$T1345='REFERENCIAS RIESGO'!$C$36,INFORMACION!$F1345=REFERENCIAS!$C$24),16,IF(INFORMACION!$T1345='REFERENCIAS RIESGO'!$C$36,13,IF(INFORMACION!$F1345=REFERENCIAS!$C$24,10,7))),0)</f>
        <v>#REF!</v>
      </c>
      <c r="Y1345" s="68">
        <f>+VLOOKUP(M1345,REFERENCIAS!$C:$D,2,0)*VLOOKUP($M$2,PONDERADORES!$A$7:$G$9,7,0)+VLOOKUP(N1345,REFERENCIAS!$C:$D,2,0)*VLOOKUP($N$2,PONDERADORES!$A$7:$G$9,7,0)+VLOOKUP(O1345,REFERENCIAS!$C:$D,2,0)*VLOOKUP($O$2,PONDERADORES!$A$7:$G$9,7,0)</f>
        <v>0.2</v>
      </c>
      <c r="Z1345" s="2">
        <f>+VLOOKUP(IF(R1345&lt;0.1,0,IF(AND(R1345&gt;=0.1,R1345&lt;0.2),0.1,IF(AND(R1345&gt;=0.2,R1345&lt;0.3),0.2,IF(R1345&gt;0.3,0.3,)))),REFERENCIAS!$C:$D,2,0)*VLOOKUP($R$2,PONDERADORES!$A$11:$G$11,7,0)</f>
        <v>15</v>
      </c>
      <c r="AA1345" s="92"/>
      <c r="AB1345" s="95" t="e">
        <f t="shared" ca="1" si="79"/>
        <v>#REF!</v>
      </c>
      <c r="AC1345" s="23" t="e">
        <f ca="1">IF(AB1345&gt;REFERENCIAS!$C$62,REFERENCIAS!$B$62,IF(AND(AB1345&gt;=REFERENCIAS!$C$63,AB1345&lt;REFERENCIAS!$D$63),REFERENCIAS!$B$63,IF(AND(AB1345&gt;REFERENCIAS!$C$64,AB1345&lt;=REFERENCIAS!$D$64),REFERENCIAS!$B$64,IF(AND(AB1345&gt;=REFERENCIAS!$C$65,AB1345&lt;REFERENCIAS!$D$65),REFERENCIAS!$B$65, "Revisar"))))</f>
        <v>#REF!</v>
      </c>
      <c r="AD1345" s="94" t="e">
        <f ca="1">VLOOKUP(AC1345,REFERENCIAS!$B$62:$G$65,4,FALSE)</f>
        <v>#REF!</v>
      </c>
    </row>
    <row r="1346" spans="1:30" ht="17.25" x14ac:dyDescent="0.25">
      <c r="A1346" s="74"/>
      <c r="B1346" s="19"/>
      <c r="C1346" s="19"/>
      <c r="D1346" s="50"/>
      <c r="E1346" s="73"/>
      <c r="F1346" s="74"/>
      <c r="G1346" s="9"/>
      <c r="H1346" s="48"/>
      <c r="I1346" s="49">
        <f t="shared" ca="1" si="77"/>
        <v>2022</v>
      </c>
      <c r="J1346" s="22">
        <f t="shared" ca="1" si="76"/>
        <v>1</v>
      </c>
      <c r="K1346" s="19"/>
      <c r="L1346" s="73"/>
      <c r="M1346" s="74"/>
      <c r="N1346" s="19"/>
      <c r="O1346" s="73"/>
      <c r="P1346" s="82">
        <v>1</v>
      </c>
      <c r="Q1346" s="24">
        <v>1</v>
      </c>
      <c r="R1346" s="81">
        <f t="shared" si="78"/>
        <v>1</v>
      </c>
      <c r="S1346" s="87"/>
      <c r="T1346" s="19"/>
      <c r="U1346" s="25"/>
      <c r="V1346" s="25"/>
      <c r="W1346" s="81"/>
      <c r="X1346" s="91" t="e">
        <f ca="1">+VLOOKUP(#REF!,REFERENCIAS!$C:$D,2,0)*VLOOKUP(#REF!,PONDERADORES!A:P,IF(AND(INFORMACION!$T1346='REFERENCIAS RIESGO'!$C$36,INFORMACION!$F1346=REFERENCIAS!$C$24),16,IF(INFORMACION!$T1346='REFERENCIAS RIESGO'!$C$36,13,IF(INFORMACION!$F1346=REFERENCIAS!$C$24,10,7))),0)+VLOOKUP(K1346,REFERENCIAS!$C:$D,2,0)*VLOOKUP($K$2,PONDERADORES!A:P,IF(AND(INFORMACION!$T1346='REFERENCIAS RIESGO'!$C$36,INFORMACION!$F1346=REFERENCIAS!$C$24),16,IF(INFORMACION!$T1346='REFERENCIAS RIESGO'!$C$36,13,IF(INFORMACION!$F1346=REFERENCIAS!$C$24,10,7))),0)+VLOOKUP(L1346,REFERENCIAS!$C:$D,2,0)*VLOOKUP($L$2,PONDERADORES!A:P,IF(AND(INFORMACION!$T1346='REFERENCIAS RIESGO'!$C$36,INFORMACION!$F1346=REFERENCIAS!$C$24),16,IF(INFORMACION!$T1346='REFERENCIAS RIESGO'!$C$36,13,IF(INFORMACION!$F1346=REFERENCIAS!$C$24,10,7))),0)+VLOOKUP(F1346,REFERENCIAS!$C:$D,2,0)*VLOOKUP($F$2,PONDERADORES!A:P,IF(AND(INFORMACION!$T1346='REFERENCIAS RIESGO'!$C$36,INFORMACION!$F1346=REFERENCIAS!$C$24),16,IF(INFORMACION!$T1346='REFERENCIAS RIESGO'!$C$36,13,IF(INFORMACION!$F1346=REFERENCIAS!$C$24,10,7))),0)+VLOOKUP(T1346,REFERENCIAS!$C:$D,2,0)*VLOOKUP($T$2,PONDERADORES!A:P,IF(AND(INFORMACION!$T1346='REFERENCIAS RIESGO'!$C$36,INFORMACION!$F1346=REFERENCIAS!$C$24),16,IF(INFORMACION!$T1346='REFERENCIAS RIESGO'!$C$36,13,IF(INFORMACION!$F1346=REFERENCIAS!$C$24,10,7))),0)+VLOOKUP(IF(J1346&lt;=0.2,0.2,IF(AND(J1346&gt;0.2,J1346&lt;=0.4),0.4,IF(AND(J1346&gt;0.4,J1346&lt;=0.6),0.6,IF(AND(J1346&gt;0.6,J1346&lt;=0.8),0.8,IF(AND(J1346&gt;0.8,J1346&lt;=1),1))))),REFERENCIAS!$C:$D,2,0)*VLOOKUP($J$2,PONDERADORES!A:P,IF(AND(INFORMACION!$T1346='REFERENCIAS RIESGO'!$C$36,INFORMACION!$F1346=REFERENCIAS!$C$24),16,IF(INFORMACION!$T1346='REFERENCIAS RIESGO'!$C$36,13,IF(INFORMACION!$F1346=REFERENCIAS!$C$24,10,7))),0)</f>
        <v>#REF!</v>
      </c>
      <c r="Y1346" s="68">
        <f>+VLOOKUP(M1346,REFERENCIAS!$C:$D,2,0)*VLOOKUP($M$2,PONDERADORES!$A$7:$G$9,7,0)+VLOOKUP(N1346,REFERENCIAS!$C:$D,2,0)*VLOOKUP($N$2,PONDERADORES!$A$7:$G$9,7,0)+VLOOKUP(O1346,REFERENCIAS!$C:$D,2,0)*VLOOKUP($O$2,PONDERADORES!$A$7:$G$9,7,0)</f>
        <v>0.2</v>
      </c>
      <c r="Z1346" s="2">
        <f>+VLOOKUP(IF(R1346&lt;0.1,0,IF(AND(R1346&gt;=0.1,R1346&lt;0.2),0.1,IF(AND(R1346&gt;=0.2,R1346&lt;0.3),0.2,IF(R1346&gt;0.3,0.3,)))),REFERENCIAS!$C:$D,2,0)*VLOOKUP($R$2,PONDERADORES!$A$11:$G$11,7,0)</f>
        <v>15</v>
      </c>
      <c r="AA1346" s="92"/>
      <c r="AB1346" s="95" t="e">
        <f t="shared" ca="1" si="79"/>
        <v>#REF!</v>
      </c>
      <c r="AC1346" s="23" t="e">
        <f ca="1">IF(AB1346&gt;REFERENCIAS!$C$62,REFERENCIAS!$B$62,IF(AND(AB1346&gt;=REFERENCIAS!$C$63,AB1346&lt;REFERENCIAS!$D$63),REFERENCIAS!$B$63,IF(AND(AB1346&gt;REFERENCIAS!$C$64,AB1346&lt;=REFERENCIAS!$D$64),REFERENCIAS!$B$64,IF(AND(AB1346&gt;=REFERENCIAS!$C$65,AB1346&lt;REFERENCIAS!$D$65),REFERENCIAS!$B$65, "Revisar"))))</f>
        <v>#REF!</v>
      </c>
      <c r="AD1346" s="94" t="e">
        <f ca="1">VLOOKUP(AC1346,REFERENCIAS!$B$62:$G$65,4,FALSE)</f>
        <v>#REF!</v>
      </c>
    </row>
    <row r="1347" spans="1:30" ht="17.25" x14ac:dyDescent="0.25">
      <c r="A1347" s="74"/>
      <c r="B1347" s="19"/>
      <c r="C1347" s="19"/>
      <c r="D1347" s="50"/>
      <c r="E1347" s="73"/>
      <c r="F1347" s="74"/>
      <c r="G1347" s="9"/>
      <c r="H1347" s="48"/>
      <c r="I1347" s="49">
        <f t="shared" ca="1" si="77"/>
        <v>2022</v>
      </c>
      <c r="J1347" s="22">
        <f t="shared" ca="1" si="76"/>
        <v>1</v>
      </c>
      <c r="K1347" s="19"/>
      <c r="L1347" s="73"/>
      <c r="M1347" s="74"/>
      <c r="N1347" s="19"/>
      <c r="O1347" s="73"/>
      <c r="P1347" s="82">
        <v>1</v>
      </c>
      <c r="Q1347" s="24">
        <v>1</v>
      </c>
      <c r="R1347" s="81">
        <f t="shared" si="78"/>
        <v>1</v>
      </c>
      <c r="S1347" s="87"/>
      <c r="T1347" s="19"/>
      <c r="U1347" s="25"/>
      <c r="V1347" s="25"/>
      <c r="W1347" s="81"/>
      <c r="X1347" s="91" t="e">
        <f ca="1">+VLOOKUP(#REF!,REFERENCIAS!$C:$D,2,0)*VLOOKUP(#REF!,PONDERADORES!A:P,IF(AND(INFORMACION!$T1347='REFERENCIAS RIESGO'!$C$36,INFORMACION!$F1347=REFERENCIAS!$C$24),16,IF(INFORMACION!$T1347='REFERENCIAS RIESGO'!$C$36,13,IF(INFORMACION!$F1347=REFERENCIAS!$C$24,10,7))),0)+VLOOKUP(K1347,REFERENCIAS!$C:$D,2,0)*VLOOKUP($K$2,PONDERADORES!A:P,IF(AND(INFORMACION!$T1347='REFERENCIAS RIESGO'!$C$36,INFORMACION!$F1347=REFERENCIAS!$C$24),16,IF(INFORMACION!$T1347='REFERENCIAS RIESGO'!$C$36,13,IF(INFORMACION!$F1347=REFERENCIAS!$C$24,10,7))),0)+VLOOKUP(L1347,REFERENCIAS!$C:$D,2,0)*VLOOKUP($L$2,PONDERADORES!A:P,IF(AND(INFORMACION!$T1347='REFERENCIAS RIESGO'!$C$36,INFORMACION!$F1347=REFERENCIAS!$C$24),16,IF(INFORMACION!$T1347='REFERENCIAS RIESGO'!$C$36,13,IF(INFORMACION!$F1347=REFERENCIAS!$C$24,10,7))),0)+VLOOKUP(F1347,REFERENCIAS!$C:$D,2,0)*VLOOKUP($F$2,PONDERADORES!A:P,IF(AND(INFORMACION!$T1347='REFERENCIAS RIESGO'!$C$36,INFORMACION!$F1347=REFERENCIAS!$C$24),16,IF(INFORMACION!$T1347='REFERENCIAS RIESGO'!$C$36,13,IF(INFORMACION!$F1347=REFERENCIAS!$C$24,10,7))),0)+VLOOKUP(T1347,REFERENCIAS!$C:$D,2,0)*VLOOKUP($T$2,PONDERADORES!A:P,IF(AND(INFORMACION!$T1347='REFERENCIAS RIESGO'!$C$36,INFORMACION!$F1347=REFERENCIAS!$C$24),16,IF(INFORMACION!$T1347='REFERENCIAS RIESGO'!$C$36,13,IF(INFORMACION!$F1347=REFERENCIAS!$C$24,10,7))),0)+VLOOKUP(IF(J1347&lt;=0.2,0.2,IF(AND(J1347&gt;0.2,J1347&lt;=0.4),0.4,IF(AND(J1347&gt;0.4,J1347&lt;=0.6),0.6,IF(AND(J1347&gt;0.6,J1347&lt;=0.8),0.8,IF(AND(J1347&gt;0.8,J1347&lt;=1),1))))),REFERENCIAS!$C:$D,2,0)*VLOOKUP($J$2,PONDERADORES!A:P,IF(AND(INFORMACION!$T1347='REFERENCIAS RIESGO'!$C$36,INFORMACION!$F1347=REFERENCIAS!$C$24),16,IF(INFORMACION!$T1347='REFERENCIAS RIESGO'!$C$36,13,IF(INFORMACION!$F1347=REFERENCIAS!$C$24,10,7))),0)</f>
        <v>#REF!</v>
      </c>
      <c r="Y1347" s="68">
        <f>+VLOOKUP(M1347,REFERENCIAS!$C:$D,2,0)*VLOOKUP($M$2,PONDERADORES!$A$7:$G$9,7,0)+VLOOKUP(N1347,REFERENCIAS!$C:$D,2,0)*VLOOKUP($N$2,PONDERADORES!$A$7:$G$9,7,0)+VLOOKUP(O1347,REFERENCIAS!$C:$D,2,0)*VLOOKUP($O$2,PONDERADORES!$A$7:$G$9,7,0)</f>
        <v>0.2</v>
      </c>
      <c r="Z1347" s="2">
        <f>+VLOOKUP(IF(R1347&lt;0.1,0,IF(AND(R1347&gt;=0.1,R1347&lt;0.2),0.1,IF(AND(R1347&gt;=0.2,R1347&lt;0.3),0.2,IF(R1347&gt;0.3,0.3,)))),REFERENCIAS!$C:$D,2,0)*VLOOKUP($R$2,PONDERADORES!$A$11:$G$11,7,0)</f>
        <v>15</v>
      </c>
      <c r="AA1347" s="92"/>
      <c r="AB1347" s="95" t="e">
        <f t="shared" ca="1" si="79"/>
        <v>#REF!</v>
      </c>
      <c r="AC1347" s="23" t="e">
        <f ca="1">IF(AB1347&gt;REFERENCIAS!$C$62,REFERENCIAS!$B$62,IF(AND(AB1347&gt;=REFERENCIAS!$C$63,AB1347&lt;REFERENCIAS!$D$63),REFERENCIAS!$B$63,IF(AND(AB1347&gt;REFERENCIAS!$C$64,AB1347&lt;=REFERENCIAS!$D$64),REFERENCIAS!$B$64,IF(AND(AB1347&gt;=REFERENCIAS!$C$65,AB1347&lt;REFERENCIAS!$D$65),REFERENCIAS!$B$65, "Revisar"))))</f>
        <v>#REF!</v>
      </c>
      <c r="AD1347" s="94" t="e">
        <f ca="1">VLOOKUP(AC1347,REFERENCIAS!$B$62:$G$65,4,FALSE)</f>
        <v>#REF!</v>
      </c>
    </row>
    <row r="1348" spans="1:30" ht="17.25" x14ac:dyDescent="0.25">
      <c r="A1348" s="74"/>
      <c r="B1348" s="19"/>
      <c r="C1348" s="19"/>
      <c r="D1348" s="50"/>
      <c r="E1348" s="73"/>
      <c r="F1348" s="74"/>
      <c r="G1348" s="9"/>
      <c r="H1348" s="48"/>
      <c r="I1348" s="49">
        <f t="shared" ca="1" si="77"/>
        <v>2022</v>
      </c>
      <c r="J1348" s="22">
        <f t="shared" ref="J1348:J1411" ca="1" si="80">IF(I1348&gt;G1348,1,I1348/G1348)</f>
        <v>1</v>
      </c>
      <c r="K1348" s="19"/>
      <c r="L1348" s="73"/>
      <c r="M1348" s="74"/>
      <c r="N1348" s="19"/>
      <c r="O1348" s="73"/>
      <c r="P1348" s="82">
        <v>1</v>
      </c>
      <c r="Q1348" s="24">
        <v>1</v>
      </c>
      <c r="R1348" s="81">
        <f t="shared" si="78"/>
        <v>1</v>
      </c>
      <c r="S1348" s="87"/>
      <c r="T1348" s="19"/>
      <c r="U1348" s="25"/>
      <c r="V1348" s="25"/>
      <c r="W1348" s="81"/>
      <c r="X1348" s="91" t="e">
        <f ca="1">+VLOOKUP(#REF!,REFERENCIAS!$C:$D,2,0)*VLOOKUP(#REF!,PONDERADORES!A:P,IF(AND(INFORMACION!$T1348='REFERENCIAS RIESGO'!$C$36,INFORMACION!$F1348=REFERENCIAS!$C$24),16,IF(INFORMACION!$T1348='REFERENCIAS RIESGO'!$C$36,13,IF(INFORMACION!$F1348=REFERENCIAS!$C$24,10,7))),0)+VLOOKUP(K1348,REFERENCIAS!$C:$D,2,0)*VLOOKUP($K$2,PONDERADORES!A:P,IF(AND(INFORMACION!$T1348='REFERENCIAS RIESGO'!$C$36,INFORMACION!$F1348=REFERENCIAS!$C$24),16,IF(INFORMACION!$T1348='REFERENCIAS RIESGO'!$C$36,13,IF(INFORMACION!$F1348=REFERENCIAS!$C$24,10,7))),0)+VLOOKUP(L1348,REFERENCIAS!$C:$D,2,0)*VLOOKUP($L$2,PONDERADORES!A:P,IF(AND(INFORMACION!$T1348='REFERENCIAS RIESGO'!$C$36,INFORMACION!$F1348=REFERENCIAS!$C$24),16,IF(INFORMACION!$T1348='REFERENCIAS RIESGO'!$C$36,13,IF(INFORMACION!$F1348=REFERENCIAS!$C$24,10,7))),0)+VLOOKUP(F1348,REFERENCIAS!$C:$D,2,0)*VLOOKUP($F$2,PONDERADORES!A:P,IF(AND(INFORMACION!$T1348='REFERENCIAS RIESGO'!$C$36,INFORMACION!$F1348=REFERENCIAS!$C$24),16,IF(INFORMACION!$T1348='REFERENCIAS RIESGO'!$C$36,13,IF(INFORMACION!$F1348=REFERENCIAS!$C$24,10,7))),0)+VLOOKUP(T1348,REFERENCIAS!$C:$D,2,0)*VLOOKUP($T$2,PONDERADORES!A:P,IF(AND(INFORMACION!$T1348='REFERENCIAS RIESGO'!$C$36,INFORMACION!$F1348=REFERENCIAS!$C$24),16,IF(INFORMACION!$T1348='REFERENCIAS RIESGO'!$C$36,13,IF(INFORMACION!$F1348=REFERENCIAS!$C$24,10,7))),0)+VLOOKUP(IF(J1348&lt;=0.2,0.2,IF(AND(J1348&gt;0.2,J1348&lt;=0.4),0.4,IF(AND(J1348&gt;0.4,J1348&lt;=0.6),0.6,IF(AND(J1348&gt;0.6,J1348&lt;=0.8),0.8,IF(AND(J1348&gt;0.8,J1348&lt;=1),1))))),REFERENCIAS!$C:$D,2,0)*VLOOKUP($J$2,PONDERADORES!A:P,IF(AND(INFORMACION!$T1348='REFERENCIAS RIESGO'!$C$36,INFORMACION!$F1348=REFERENCIAS!$C$24),16,IF(INFORMACION!$T1348='REFERENCIAS RIESGO'!$C$36,13,IF(INFORMACION!$F1348=REFERENCIAS!$C$24,10,7))),0)</f>
        <v>#REF!</v>
      </c>
      <c r="Y1348" s="68">
        <f>+VLOOKUP(M1348,REFERENCIAS!$C:$D,2,0)*VLOOKUP($M$2,PONDERADORES!$A$7:$G$9,7,0)+VLOOKUP(N1348,REFERENCIAS!$C:$D,2,0)*VLOOKUP($N$2,PONDERADORES!$A$7:$G$9,7,0)+VLOOKUP(O1348,REFERENCIAS!$C:$D,2,0)*VLOOKUP($O$2,PONDERADORES!$A$7:$G$9,7,0)</f>
        <v>0.2</v>
      </c>
      <c r="Z1348" s="2">
        <f>+VLOOKUP(IF(R1348&lt;0.1,0,IF(AND(R1348&gt;=0.1,R1348&lt;0.2),0.1,IF(AND(R1348&gt;=0.2,R1348&lt;0.3),0.2,IF(R1348&gt;0.3,0.3,)))),REFERENCIAS!$C:$D,2,0)*VLOOKUP($R$2,PONDERADORES!$A$11:$G$11,7,0)</f>
        <v>15</v>
      </c>
      <c r="AA1348" s="92"/>
      <c r="AB1348" s="95" t="e">
        <f t="shared" ca="1" si="79"/>
        <v>#REF!</v>
      </c>
      <c r="AC1348" s="23" t="e">
        <f ca="1">IF(AB1348&gt;REFERENCIAS!$C$62,REFERENCIAS!$B$62,IF(AND(AB1348&gt;=REFERENCIAS!$C$63,AB1348&lt;REFERENCIAS!$D$63),REFERENCIAS!$B$63,IF(AND(AB1348&gt;REFERENCIAS!$C$64,AB1348&lt;=REFERENCIAS!$D$64),REFERENCIAS!$B$64,IF(AND(AB1348&gt;=REFERENCIAS!$C$65,AB1348&lt;REFERENCIAS!$D$65),REFERENCIAS!$B$65, "Revisar"))))</f>
        <v>#REF!</v>
      </c>
      <c r="AD1348" s="94" t="e">
        <f ca="1">VLOOKUP(AC1348,REFERENCIAS!$B$62:$G$65,4,FALSE)</f>
        <v>#REF!</v>
      </c>
    </row>
    <row r="1349" spans="1:30" ht="17.25" x14ac:dyDescent="0.25">
      <c r="A1349" s="74"/>
      <c r="B1349" s="19"/>
      <c r="C1349" s="19"/>
      <c r="D1349" s="50"/>
      <c r="E1349" s="73"/>
      <c r="F1349" s="74"/>
      <c r="G1349" s="9"/>
      <c r="H1349" s="48"/>
      <c r="I1349" s="49">
        <f t="shared" ref="I1349:I1412" ca="1" si="81">(YEAR(NOW())-H1349)</f>
        <v>2022</v>
      </c>
      <c r="J1349" s="22">
        <f t="shared" ca="1" si="80"/>
        <v>1</v>
      </c>
      <c r="K1349" s="19"/>
      <c r="L1349" s="73"/>
      <c r="M1349" s="74"/>
      <c r="N1349" s="19"/>
      <c r="O1349" s="73"/>
      <c r="P1349" s="82">
        <v>1</v>
      </c>
      <c r="Q1349" s="24">
        <v>1</v>
      </c>
      <c r="R1349" s="81">
        <f t="shared" si="78"/>
        <v>1</v>
      </c>
      <c r="S1349" s="87"/>
      <c r="T1349" s="19"/>
      <c r="U1349" s="25"/>
      <c r="V1349" s="25"/>
      <c r="W1349" s="81"/>
      <c r="X1349" s="91" t="e">
        <f ca="1">+VLOOKUP(#REF!,REFERENCIAS!$C:$D,2,0)*VLOOKUP(#REF!,PONDERADORES!A:P,IF(AND(INFORMACION!$T1349='REFERENCIAS RIESGO'!$C$36,INFORMACION!$F1349=REFERENCIAS!$C$24),16,IF(INFORMACION!$T1349='REFERENCIAS RIESGO'!$C$36,13,IF(INFORMACION!$F1349=REFERENCIAS!$C$24,10,7))),0)+VLOOKUP(K1349,REFERENCIAS!$C:$D,2,0)*VLOOKUP($K$2,PONDERADORES!A:P,IF(AND(INFORMACION!$T1349='REFERENCIAS RIESGO'!$C$36,INFORMACION!$F1349=REFERENCIAS!$C$24),16,IF(INFORMACION!$T1349='REFERENCIAS RIESGO'!$C$36,13,IF(INFORMACION!$F1349=REFERENCIAS!$C$24,10,7))),0)+VLOOKUP(L1349,REFERENCIAS!$C:$D,2,0)*VLOOKUP($L$2,PONDERADORES!A:P,IF(AND(INFORMACION!$T1349='REFERENCIAS RIESGO'!$C$36,INFORMACION!$F1349=REFERENCIAS!$C$24),16,IF(INFORMACION!$T1349='REFERENCIAS RIESGO'!$C$36,13,IF(INFORMACION!$F1349=REFERENCIAS!$C$24,10,7))),0)+VLOOKUP(F1349,REFERENCIAS!$C:$D,2,0)*VLOOKUP($F$2,PONDERADORES!A:P,IF(AND(INFORMACION!$T1349='REFERENCIAS RIESGO'!$C$36,INFORMACION!$F1349=REFERENCIAS!$C$24),16,IF(INFORMACION!$T1349='REFERENCIAS RIESGO'!$C$36,13,IF(INFORMACION!$F1349=REFERENCIAS!$C$24,10,7))),0)+VLOOKUP(T1349,REFERENCIAS!$C:$D,2,0)*VLOOKUP($T$2,PONDERADORES!A:P,IF(AND(INFORMACION!$T1349='REFERENCIAS RIESGO'!$C$36,INFORMACION!$F1349=REFERENCIAS!$C$24),16,IF(INFORMACION!$T1349='REFERENCIAS RIESGO'!$C$36,13,IF(INFORMACION!$F1349=REFERENCIAS!$C$24,10,7))),0)+VLOOKUP(IF(J1349&lt;=0.2,0.2,IF(AND(J1349&gt;0.2,J1349&lt;=0.4),0.4,IF(AND(J1349&gt;0.4,J1349&lt;=0.6),0.6,IF(AND(J1349&gt;0.6,J1349&lt;=0.8),0.8,IF(AND(J1349&gt;0.8,J1349&lt;=1),1))))),REFERENCIAS!$C:$D,2,0)*VLOOKUP($J$2,PONDERADORES!A:P,IF(AND(INFORMACION!$T1349='REFERENCIAS RIESGO'!$C$36,INFORMACION!$F1349=REFERENCIAS!$C$24),16,IF(INFORMACION!$T1349='REFERENCIAS RIESGO'!$C$36,13,IF(INFORMACION!$F1349=REFERENCIAS!$C$24,10,7))),0)</f>
        <v>#REF!</v>
      </c>
      <c r="Y1349" s="68">
        <f>+VLOOKUP(M1349,REFERENCIAS!$C:$D,2,0)*VLOOKUP($M$2,PONDERADORES!$A$7:$G$9,7,0)+VLOOKUP(N1349,REFERENCIAS!$C:$D,2,0)*VLOOKUP($N$2,PONDERADORES!$A$7:$G$9,7,0)+VLOOKUP(O1349,REFERENCIAS!$C:$D,2,0)*VLOOKUP($O$2,PONDERADORES!$A$7:$G$9,7,0)</f>
        <v>0.2</v>
      </c>
      <c r="Z1349" s="2">
        <f>+VLOOKUP(IF(R1349&lt;0.1,0,IF(AND(R1349&gt;=0.1,R1349&lt;0.2),0.1,IF(AND(R1349&gt;=0.2,R1349&lt;0.3),0.2,IF(R1349&gt;0.3,0.3,)))),REFERENCIAS!$C:$D,2,0)*VLOOKUP($R$2,PONDERADORES!$A$11:$G$11,7,0)</f>
        <v>15</v>
      </c>
      <c r="AA1349" s="92"/>
      <c r="AB1349" s="95" t="e">
        <f t="shared" ca="1" si="79"/>
        <v>#REF!</v>
      </c>
      <c r="AC1349" s="23" t="e">
        <f ca="1">IF(AB1349&gt;REFERENCIAS!$C$62,REFERENCIAS!$B$62,IF(AND(AB1349&gt;=REFERENCIAS!$C$63,AB1349&lt;REFERENCIAS!$D$63),REFERENCIAS!$B$63,IF(AND(AB1349&gt;REFERENCIAS!$C$64,AB1349&lt;=REFERENCIAS!$D$64),REFERENCIAS!$B$64,IF(AND(AB1349&gt;=REFERENCIAS!$C$65,AB1349&lt;REFERENCIAS!$D$65),REFERENCIAS!$B$65, "Revisar"))))</f>
        <v>#REF!</v>
      </c>
      <c r="AD1349" s="94" t="e">
        <f ca="1">VLOOKUP(AC1349,REFERENCIAS!$B$62:$G$65,4,FALSE)</f>
        <v>#REF!</v>
      </c>
    </row>
    <row r="1350" spans="1:30" ht="17.25" x14ac:dyDescent="0.25">
      <c r="A1350" s="74"/>
      <c r="B1350" s="19"/>
      <c r="C1350" s="19"/>
      <c r="D1350" s="50"/>
      <c r="E1350" s="73"/>
      <c r="F1350" s="74"/>
      <c r="G1350" s="9"/>
      <c r="H1350" s="48"/>
      <c r="I1350" s="49">
        <f t="shared" ca="1" si="81"/>
        <v>2022</v>
      </c>
      <c r="J1350" s="22">
        <f t="shared" ca="1" si="80"/>
        <v>1</v>
      </c>
      <c r="K1350" s="19"/>
      <c r="L1350" s="73"/>
      <c r="M1350" s="74"/>
      <c r="N1350" s="19"/>
      <c r="O1350" s="73"/>
      <c r="P1350" s="82">
        <v>1</v>
      </c>
      <c r="Q1350" s="24">
        <v>1</v>
      </c>
      <c r="R1350" s="81">
        <f t="shared" ref="R1350:R1413" si="82">+Q1350/P1350</f>
        <v>1</v>
      </c>
      <c r="S1350" s="87"/>
      <c r="T1350" s="19"/>
      <c r="U1350" s="25"/>
      <c r="V1350" s="25"/>
      <c r="W1350" s="81"/>
      <c r="X1350" s="91" t="e">
        <f ca="1">+VLOOKUP(#REF!,REFERENCIAS!$C:$D,2,0)*VLOOKUP(#REF!,PONDERADORES!A:P,IF(AND(INFORMACION!$T1350='REFERENCIAS RIESGO'!$C$36,INFORMACION!$F1350=REFERENCIAS!$C$24),16,IF(INFORMACION!$T1350='REFERENCIAS RIESGO'!$C$36,13,IF(INFORMACION!$F1350=REFERENCIAS!$C$24,10,7))),0)+VLOOKUP(K1350,REFERENCIAS!$C:$D,2,0)*VLOOKUP($K$2,PONDERADORES!A:P,IF(AND(INFORMACION!$T1350='REFERENCIAS RIESGO'!$C$36,INFORMACION!$F1350=REFERENCIAS!$C$24),16,IF(INFORMACION!$T1350='REFERENCIAS RIESGO'!$C$36,13,IF(INFORMACION!$F1350=REFERENCIAS!$C$24,10,7))),0)+VLOOKUP(L1350,REFERENCIAS!$C:$D,2,0)*VLOOKUP($L$2,PONDERADORES!A:P,IF(AND(INFORMACION!$T1350='REFERENCIAS RIESGO'!$C$36,INFORMACION!$F1350=REFERENCIAS!$C$24),16,IF(INFORMACION!$T1350='REFERENCIAS RIESGO'!$C$36,13,IF(INFORMACION!$F1350=REFERENCIAS!$C$24,10,7))),0)+VLOOKUP(F1350,REFERENCIAS!$C:$D,2,0)*VLOOKUP($F$2,PONDERADORES!A:P,IF(AND(INFORMACION!$T1350='REFERENCIAS RIESGO'!$C$36,INFORMACION!$F1350=REFERENCIAS!$C$24),16,IF(INFORMACION!$T1350='REFERENCIAS RIESGO'!$C$36,13,IF(INFORMACION!$F1350=REFERENCIAS!$C$24,10,7))),0)+VLOOKUP(T1350,REFERENCIAS!$C:$D,2,0)*VLOOKUP($T$2,PONDERADORES!A:P,IF(AND(INFORMACION!$T1350='REFERENCIAS RIESGO'!$C$36,INFORMACION!$F1350=REFERENCIAS!$C$24),16,IF(INFORMACION!$T1350='REFERENCIAS RIESGO'!$C$36,13,IF(INFORMACION!$F1350=REFERENCIAS!$C$24,10,7))),0)+VLOOKUP(IF(J1350&lt;=0.2,0.2,IF(AND(J1350&gt;0.2,J1350&lt;=0.4),0.4,IF(AND(J1350&gt;0.4,J1350&lt;=0.6),0.6,IF(AND(J1350&gt;0.6,J1350&lt;=0.8),0.8,IF(AND(J1350&gt;0.8,J1350&lt;=1),1))))),REFERENCIAS!$C:$D,2,0)*VLOOKUP($J$2,PONDERADORES!A:P,IF(AND(INFORMACION!$T1350='REFERENCIAS RIESGO'!$C$36,INFORMACION!$F1350=REFERENCIAS!$C$24),16,IF(INFORMACION!$T1350='REFERENCIAS RIESGO'!$C$36,13,IF(INFORMACION!$F1350=REFERENCIAS!$C$24,10,7))),0)</f>
        <v>#REF!</v>
      </c>
      <c r="Y1350" s="68">
        <f>+VLOOKUP(M1350,REFERENCIAS!$C:$D,2,0)*VLOOKUP($M$2,PONDERADORES!$A$7:$G$9,7,0)+VLOOKUP(N1350,REFERENCIAS!$C:$D,2,0)*VLOOKUP($N$2,PONDERADORES!$A$7:$G$9,7,0)+VLOOKUP(O1350,REFERENCIAS!$C:$D,2,0)*VLOOKUP($O$2,PONDERADORES!$A$7:$G$9,7,0)</f>
        <v>0.2</v>
      </c>
      <c r="Z1350" s="2">
        <f>+VLOOKUP(IF(R1350&lt;0.1,0,IF(AND(R1350&gt;=0.1,R1350&lt;0.2),0.1,IF(AND(R1350&gt;=0.2,R1350&lt;0.3),0.2,IF(R1350&gt;0.3,0.3,)))),REFERENCIAS!$C:$D,2,0)*VLOOKUP($R$2,PONDERADORES!$A$11:$G$11,7,0)</f>
        <v>15</v>
      </c>
      <c r="AA1350" s="92"/>
      <c r="AB1350" s="95" t="e">
        <f t="shared" ref="AB1350:AB1413" ca="1" si="83">+X1350+Y1350+Z1350</f>
        <v>#REF!</v>
      </c>
      <c r="AC1350" s="23" t="e">
        <f ca="1">IF(AB1350&gt;REFERENCIAS!$C$62,REFERENCIAS!$B$62,IF(AND(AB1350&gt;=REFERENCIAS!$C$63,AB1350&lt;REFERENCIAS!$D$63),REFERENCIAS!$B$63,IF(AND(AB1350&gt;REFERENCIAS!$C$64,AB1350&lt;=REFERENCIAS!$D$64),REFERENCIAS!$B$64,IF(AND(AB1350&gt;=REFERENCIAS!$C$65,AB1350&lt;REFERENCIAS!$D$65),REFERENCIAS!$B$65, "Revisar"))))</f>
        <v>#REF!</v>
      </c>
      <c r="AD1350" s="94" t="e">
        <f ca="1">VLOOKUP(AC1350,REFERENCIAS!$B$62:$G$65,4,FALSE)</f>
        <v>#REF!</v>
      </c>
    </row>
    <row r="1351" spans="1:30" ht="17.25" x14ac:dyDescent="0.25">
      <c r="A1351" s="74"/>
      <c r="B1351" s="19"/>
      <c r="C1351" s="19"/>
      <c r="D1351" s="50"/>
      <c r="E1351" s="73"/>
      <c r="F1351" s="74"/>
      <c r="G1351" s="9"/>
      <c r="H1351" s="48"/>
      <c r="I1351" s="49">
        <f t="shared" ca="1" si="81"/>
        <v>2022</v>
      </c>
      <c r="J1351" s="22">
        <f t="shared" ca="1" si="80"/>
        <v>1</v>
      </c>
      <c r="K1351" s="19"/>
      <c r="L1351" s="73"/>
      <c r="M1351" s="74"/>
      <c r="N1351" s="19"/>
      <c r="O1351" s="73"/>
      <c r="P1351" s="82">
        <v>1</v>
      </c>
      <c r="Q1351" s="24">
        <v>1</v>
      </c>
      <c r="R1351" s="81">
        <f t="shared" si="82"/>
        <v>1</v>
      </c>
      <c r="S1351" s="87"/>
      <c r="T1351" s="19"/>
      <c r="U1351" s="25"/>
      <c r="V1351" s="25"/>
      <c r="W1351" s="81"/>
      <c r="X1351" s="91" t="e">
        <f ca="1">+VLOOKUP(#REF!,REFERENCIAS!$C:$D,2,0)*VLOOKUP(#REF!,PONDERADORES!A:P,IF(AND(INFORMACION!$T1351='REFERENCIAS RIESGO'!$C$36,INFORMACION!$F1351=REFERENCIAS!$C$24),16,IF(INFORMACION!$T1351='REFERENCIAS RIESGO'!$C$36,13,IF(INFORMACION!$F1351=REFERENCIAS!$C$24,10,7))),0)+VLOOKUP(K1351,REFERENCIAS!$C:$D,2,0)*VLOOKUP($K$2,PONDERADORES!A:P,IF(AND(INFORMACION!$T1351='REFERENCIAS RIESGO'!$C$36,INFORMACION!$F1351=REFERENCIAS!$C$24),16,IF(INFORMACION!$T1351='REFERENCIAS RIESGO'!$C$36,13,IF(INFORMACION!$F1351=REFERENCIAS!$C$24,10,7))),0)+VLOOKUP(L1351,REFERENCIAS!$C:$D,2,0)*VLOOKUP($L$2,PONDERADORES!A:P,IF(AND(INFORMACION!$T1351='REFERENCIAS RIESGO'!$C$36,INFORMACION!$F1351=REFERENCIAS!$C$24),16,IF(INFORMACION!$T1351='REFERENCIAS RIESGO'!$C$36,13,IF(INFORMACION!$F1351=REFERENCIAS!$C$24,10,7))),0)+VLOOKUP(F1351,REFERENCIAS!$C:$D,2,0)*VLOOKUP($F$2,PONDERADORES!A:P,IF(AND(INFORMACION!$T1351='REFERENCIAS RIESGO'!$C$36,INFORMACION!$F1351=REFERENCIAS!$C$24),16,IF(INFORMACION!$T1351='REFERENCIAS RIESGO'!$C$36,13,IF(INFORMACION!$F1351=REFERENCIAS!$C$24,10,7))),0)+VLOOKUP(T1351,REFERENCIAS!$C:$D,2,0)*VLOOKUP($T$2,PONDERADORES!A:P,IF(AND(INFORMACION!$T1351='REFERENCIAS RIESGO'!$C$36,INFORMACION!$F1351=REFERENCIAS!$C$24),16,IF(INFORMACION!$T1351='REFERENCIAS RIESGO'!$C$36,13,IF(INFORMACION!$F1351=REFERENCIAS!$C$24,10,7))),0)+VLOOKUP(IF(J1351&lt;=0.2,0.2,IF(AND(J1351&gt;0.2,J1351&lt;=0.4),0.4,IF(AND(J1351&gt;0.4,J1351&lt;=0.6),0.6,IF(AND(J1351&gt;0.6,J1351&lt;=0.8),0.8,IF(AND(J1351&gt;0.8,J1351&lt;=1),1))))),REFERENCIAS!$C:$D,2,0)*VLOOKUP($J$2,PONDERADORES!A:P,IF(AND(INFORMACION!$T1351='REFERENCIAS RIESGO'!$C$36,INFORMACION!$F1351=REFERENCIAS!$C$24),16,IF(INFORMACION!$T1351='REFERENCIAS RIESGO'!$C$36,13,IF(INFORMACION!$F1351=REFERENCIAS!$C$24,10,7))),0)</f>
        <v>#REF!</v>
      </c>
      <c r="Y1351" s="68">
        <f>+VLOOKUP(M1351,REFERENCIAS!$C:$D,2,0)*VLOOKUP($M$2,PONDERADORES!$A$7:$G$9,7,0)+VLOOKUP(N1351,REFERENCIAS!$C:$D,2,0)*VLOOKUP($N$2,PONDERADORES!$A$7:$G$9,7,0)+VLOOKUP(O1351,REFERENCIAS!$C:$D,2,0)*VLOOKUP($O$2,PONDERADORES!$A$7:$G$9,7,0)</f>
        <v>0.2</v>
      </c>
      <c r="Z1351" s="2">
        <f>+VLOOKUP(IF(R1351&lt;0.1,0,IF(AND(R1351&gt;=0.1,R1351&lt;0.2),0.1,IF(AND(R1351&gt;=0.2,R1351&lt;0.3),0.2,IF(R1351&gt;0.3,0.3,)))),REFERENCIAS!$C:$D,2,0)*VLOOKUP($R$2,PONDERADORES!$A$11:$G$11,7,0)</f>
        <v>15</v>
      </c>
      <c r="AA1351" s="92"/>
      <c r="AB1351" s="95" t="e">
        <f t="shared" ca="1" si="83"/>
        <v>#REF!</v>
      </c>
      <c r="AC1351" s="23" t="e">
        <f ca="1">IF(AB1351&gt;REFERENCIAS!$C$62,REFERENCIAS!$B$62,IF(AND(AB1351&gt;=REFERENCIAS!$C$63,AB1351&lt;REFERENCIAS!$D$63),REFERENCIAS!$B$63,IF(AND(AB1351&gt;REFERENCIAS!$C$64,AB1351&lt;=REFERENCIAS!$D$64),REFERENCIAS!$B$64,IF(AND(AB1351&gt;=REFERENCIAS!$C$65,AB1351&lt;REFERENCIAS!$D$65),REFERENCIAS!$B$65, "Revisar"))))</f>
        <v>#REF!</v>
      </c>
      <c r="AD1351" s="94" t="e">
        <f ca="1">VLOOKUP(AC1351,REFERENCIAS!$B$62:$G$65,4,FALSE)</f>
        <v>#REF!</v>
      </c>
    </row>
    <row r="1352" spans="1:30" ht="17.25" x14ac:dyDescent="0.25">
      <c r="A1352" s="74"/>
      <c r="B1352" s="19"/>
      <c r="C1352" s="19"/>
      <c r="D1352" s="50"/>
      <c r="E1352" s="73"/>
      <c r="F1352" s="74"/>
      <c r="G1352" s="9"/>
      <c r="H1352" s="48"/>
      <c r="I1352" s="49">
        <f t="shared" ca="1" si="81"/>
        <v>2022</v>
      </c>
      <c r="J1352" s="22">
        <f t="shared" ca="1" si="80"/>
        <v>1</v>
      </c>
      <c r="K1352" s="19"/>
      <c r="L1352" s="73"/>
      <c r="M1352" s="74"/>
      <c r="N1352" s="19"/>
      <c r="O1352" s="73"/>
      <c r="P1352" s="82">
        <v>1</v>
      </c>
      <c r="Q1352" s="24">
        <v>1</v>
      </c>
      <c r="R1352" s="81">
        <f t="shared" si="82"/>
        <v>1</v>
      </c>
      <c r="S1352" s="87"/>
      <c r="T1352" s="19"/>
      <c r="U1352" s="25"/>
      <c r="V1352" s="25"/>
      <c r="W1352" s="81"/>
      <c r="X1352" s="91" t="e">
        <f ca="1">+VLOOKUP(#REF!,REFERENCIAS!$C:$D,2,0)*VLOOKUP(#REF!,PONDERADORES!A:P,IF(AND(INFORMACION!$T1352='REFERENCIAS RIESGO'!$C$36,INFORMACION!$F1352=REFERENCIAS!$C$24),16,IF(INFORMACION!$T1352='REFERENCIAS RIESGO'!$C$36,13,IF(INFORMACION!$F1352=REFERENCIAS!$C$24,10,7))),0)+VLOOKUP(K1352,REFERENCIAS!$C:$D,2,0)*VLOOKUP($K$2,PONDERADORES!A:P,IF(AND(INFORMACION!$T1352='REFERENCIAS RIESGO'!$C$36,INFORMACION!$F1352=REFERENCIAS!$C$24),16,IF(INFORMACION!$T1352='REFERENCIAS RIESGO'!$C$36,13,IF(INFORMACION!$F1352=REFERENCIAS!$C$24,10,7))),0)+VLOOKUP(L1352,REFERENCIAS!$C:$D,2,0)*VLOOKUP($L$2,PONDERADORES!A:P,IF(AND(INFORMACION!$T1352='REFERENCIAS RIESGO'!$C$36,INFORMACION!$F1352=REFERENCIAS!$C$24),16,IF(INFORMACION!$T1352='REFERENCIAS RIESGO'!$C$36,13,IF(INFORMACION!$F1352=REFERENCIAS!$C$24,10,7))),0)+VLOOKUP(F1352,REFERENCIAS!$C:$D,2,0)*VLOOKUP($F$2,PONDERADORES!A:P,IF(AND(INFORMACION!$T1352='REFERENCIAS RIESGO'!$C$36,INFORMACION!$F1352=REFERENCIAS!$C$24),16,IF(INFORMACION!$T1352='REFERENCIAS RIESGO'!$C$36,13,IF(INFORMACION!$F1352=REFERENCIAS!$C$24,10,7))),0)+VLOOKUP(T1352,REFERENCIAS!$C:$D,2,0)*VLOOKUP($T$2,PONDERADORES!A:P,IF(AND(INFORMACION!$T1352='REFERENCIAS RIESGO'!$C$36,INFORMACION!$F1352=REFERENCIAS!$C$24),16,IF(INFORMACION!$T1352='REFERENCIAS RIESGO'!$C$36,13,IF(INFORMACION!$F1352=REFERENCIAS!$C$24,10,7))),0)+VLOOKUP(IF(J1352&lt;=0.2,0.2,IF(AND(J1352&gt;0.2,J1352&lt;=0.4),0.4,IF(AND(J1352&gt;0.4,J1352&lt;=0.6),0.6,IF(AND(J1352&gt;0.6,J1352&lt;=0.8),0.8,IF(AND(J1352&gt;0.8,J1352&lt;=1),1))))),REFERENCIAS!$C:$D,2,0)*VLOOKUP($J$2,PONDERADORES!A:P,IF(AND(INFORMACION!$T1352='REFERENCIAS RIESGO'!$C$36,INFORMACION!$F1352=REFERENCIAS!$C$24),16,IF(INFORMACION!$T1352='REFERENCIAS RIESGO'!$C$36,13,IF(INFORMACION!$F1352=REFERENCIAS!$C$24,10,7))),0)</f>
        <v>#REF!</v>
      </c>
      <c r="Y1352" s="68">
        <f>+VLOOKUP(M1352,REFERENCIAS!$C:$D,2,0)*VLOOKUP($M$2,PONDERADORES!$A$7:$G$9,7,0)+VLOOKUP(N1352,REFERENCIAS!$C:$D,2,0)*VLOOKUP($N$2,PONDERADORES!$A$7:$G$9,7,0)+VLOOKUP(O1352,REFERENCIAS!$C:$D,2,0)*VLOOKUP($O$2,PONDERADORES!$A$7:$G$9,7,0)</f>
        <v>0.2</v>
      </c>
      <c r="Z1352" s="2">
        <f>+VLOOKUP(IF(R1352&lt;0.1,0,IF(AND(R1352&gt;=0.1,R1352&lt;0.2),0.1,IF(AND(R1352&gt;=0.2,R1352&lt;0.3),0.2,IF(R1352&gt;0.3,0.3,)))),REFERENCIAS!$C:$D,2,0)*VLOOKUP($R$2,PONDERADORES!$A$11:$G$11,7,0)</f>
        <v>15</v>
      </c>
      <c r="AA1352" s="92"/>
      <c r="AB1352" s="95" t="e">
        <f t="shared" ca="1" si="83"/>
        <v>#REF!</v>
      </c>
      <c r="AC1352" s="23" t="e">
        <f ca="1">IF(AB1352&gt;REFERENCIAS!$C$62,REFERENCIAS!$B$62,IF(AND(AB1352&gt;=REFERENCIAS!$C$63,AB1352&lt;REFERENCIAS!$D$63),REFERENCIAS!$B$63,IF(AND(AB1352&gt;REFERENCIAS!$C$64,AB1352&lt;=REFERENCIAS!$D$64),REFERENCIAS!$B$64,IF(AND(AB1352&gt;=REFERENCIAS!$C$65,AB1352&lt;REFERENCIAS!$D$65),REFERENCIAS!$B$65, "Revisar"))))</f>
        <v>#REF!</v>
      </c>
      <c r="AD1352" s="94" t="e">
        <f ca="1">VLOOKUP(AC1352,REFERENCIAS!$B$62:$G$65,4,FALSE)</f>
        <v>#REF!</v>
      </c>
    </row>
    <row r="1353" spans="1:30" ht="17.25" x14ac:dyDescent="0.25">
      <c r="A1353" s="74"/>
      <c r="B1353" s="19"/>
      <c r="C1353" s="19"/>
      <c r="D1353" s="50"/>
      <c r="E1353" s="73"/>
      <c r="F1353" s="74"/>
      <c r="G1353" s="9"/>
      <c r="H1353" s="48"/>
      <c r="I1353" s="49">
        <f t="shared" ca="1" si="81"/>
        <v>2022</v>
      </c>
      <c r="J1353" s="22">
        <f t="shared" ca="1" si="80"/>
        <v>1</v>
      </c>
      <c r="K1353" s="19"/>
      <c r="L1353" s="73"/>
      <c r="M1353" s="74"/>
      <c r="N1353" s="19"/>
      <c r="O1353" s="73"/>
      <c r="P1353" s="82">
        <v>1</v>
      </c>
      <c r="Q1353" s="24">
        <v>1</v>
      </c>
      <c r="R1353" s="81">
        <f t="shared" si="82"/>
        <v>1</v>
      </c>
      <c r="S1353" s="87"/>
      <c r="T1353" s="19"/>
      <c r="U1353" s="25"/>
      <c r="V1353" s="25"/>
      <c r="W1353" s="81"/>
      <c r="X1353" s="91" t="e">
        <f ca="1">+VLOOKUP(#REF!,REFERENCIAS!$C:$D,2,0)*VLOOKUP(#REF!,PONDERADORES!A:P,IF(AND(INFORMACION!$T1353='REFERENCIAS RIESGO'!$C$36,INFORMACION!$F1353=REFERENCIAS!$C$24),16,IF(INFORMACION!$T1353='REFERENCIAS RIESGO'!$C$36,13,IF(INFORMACION!$F1353=REFERENCIAS!$C$24,10,7))),0)+VLOOKUP(K1353,REFERENCIAS!$C:$D,2,0)*VLOOKUP($K$2,PONDERADORES!A:P,IF(AND(INFORMACION!$T1353='REFERENCIAS RIESGO'!$C$36,INFORMACION!$F1353=REFERENCIAS!$C$24),16,IF(INFORMACION!$T1353='REFERENCIAS RIESGO'!$C$36,13,IF(INFORMACION!$F1353=REFERENCIAS!$C$24,10,7))),0)+VLOOKUP(L1353,REFERENCIAS!$C:$D,2,0)*VLOOKUP($L$2,PONDERADORES!A:P,IF(AND(INFORMACION!$T1353='REFERENCIAS RIESGO'!$C$36,INFORMACION!$F1353=REFERENCIAS!$C$24),16,IF(INFORMACION!$T1353='REFERENCIAS RIESGO'!$C$36,13,IF(INFORMACION!$F1353=REFERENCIAS!$C$24,10,7))),0)+VLOOKUP(F1353,REFERENCIAS!$C:$D,2,0)*VLOOKUP($F$2,PONDERADORES!A:P,IF(AND(INFORMACION!$T1353='REFERENCIAS RIESGO'!$C$36,INFORMACION!$F1353=REFERENCIAS!$C$24),16,IF(INFORMACION!$T1353='REFERENCIAS RIESGO'!$C$36,13,IF(INFORMACION!$F1353=REFERENCIAS!$C$24,10,7))),0)+VLOOKUP(T1353,REFERENCIAS!$C:$D,2,0)*VLOOKUP($T$2,PONDERADORES!A:P,IF(AND(INFORMACION!$T1353='REFERENCIAS RIESGO'!$C$36,INFORMACION!$F1353=REFERENCIAS!$C$24),16,IF(INFORMACION!$T1353='REFERENCIAS RIESGO'!$C$36,13,IF(INFORMACION!$F1353=REFERENCIAS!$C$24,10,7))),0)+VLOOKUP(IF(J1353&lt;=0.2,0.2,IF(AND(J1353&gt;0.2,J1353&lt;=0.4),0.4,IF(AND(J1353&gt;0.4,J1353&lt;=0.6),0.6,IF(AND(J1353&gt;0.6,J1353&lt;=0.8),0.8,IF(AND(J1353&gt;0.8,J1353&lt;=1),1))))),REFERENCIAS!$C:$D,2,0)*VLOOKUP($J$2,PONDERADORES!A:P,IF(AND(INFORMACION!$T1353='REFERENCIAS RIESGO'!$C$36,INFORMACION!$F1353=REFERENCIAS!$C$24),16,IF(INFORMACION!$T1353='REFERENCIAS RIESGO'!$C$36,13,IF(INFORMACION!$F1353=REFERENCIAS!$C$24,10,7))),0)</f>
        <v>#REF!</v>
      </c>
      <c r="Y1353" s="68">
        <f>+VLOOKUP(M1353,REFERENCIAS!$C:$D,2,0)*VLOOKUP($M$2,PONDERADORES!$A$7:$G$9,7,0)+VLOOKUP(N1353,REFERENCIAS!$C:$D,2,0)*VLOOKUP($N$2,PONDERADORES!$A$7:$G$9,7,0)+VLOOKUP(O1353,REFERENCIAS!$C:$D,2,0)*VLOOKUP($O$2,PONDERADORES!$A$7:$G$9,7,0)</f>
        <v>0.2</v>
      </c>
      <c r="Z1353" s="2">
        <f>+VLOOKUP(IF(R1353&lt;0.1,0,IF(AND(R1353&gt;=0.1,R1353&lt;0.2),0.1,IF(AND(R1353&gt;=0.2,R1353&lt;0.3),0.2,IF(R1353&gt;0.3,0.3,)))),REFERENCIAS!$C:$D,2,0)*VLOOKUP($R$2,PONDERADORES!$A$11:$G$11,7,0)</f>
        <v>15</v>
      </c>
      <c r="AA1353" s="92"/>
      <c r="AB1353" s="95" t="e">
        <f t="shared" ca="1" si="83"/>
        <v>#REF!</v>
      </c>
      <c r="AC1353" s="23" t="e">
        <f ca="1">IF(AB1353&gt;REFERENCIAS!$C$62,REFERENCIAS!$B$62,IF(AND(AB1353&gt;=REFERENCIAS!$C$63,AB1353&lt;REFERENCIAS!$D$63),REFERENCIAS!$B$63,IF(AND(AB1353&gt;REFERENCIAS!$C$64,AB1353&lt;=REFERENCIAS!$D$64),REFERENCIAS!$B$64,IF(AND(AB1353&gt;=REFERENCIAS!$C$65,AB1353&lt;REFERENCIAS!$D$65),REFERENCIAS!$B$65, "Revisar"))))</f>
        <v>#REF!</v>
      </c>
      <c r="AD1353" s="94" t="e">
        <f ca="1">VLOOKUP(AC1353,REFERENCIAS!$B$62:$G$65,4,FALSE)</f>
        <v>#REF!</v>
      </c>
    </row>
    <row r="1354" spans="1:30" ht="17.25" x14ac:dyDescent="0.25">
      <c r="A1354" s="74"/>
      <c r="B1354" s="19"/>
      <c r="C1354" s="19"/>
      <c r="D1354" s="50"/>
      <c r="E1354" s="73"/>
      <c r="F1354" s="74"/>
      <c r="G1354" s="9"/>
      <c r="H1354" s="48"/>
      <c r="I1354" s="49">
        <f t="shared" ca="1" si="81"/>
        <v>2022</v>
      </c>
      <c r="J1354" s="22">
        <f t="shared" ca="1" si="80"/>
        <v>1</v>
      </c>
      <c r="K1354" s="19"/>
      <c r="L1354" s="73"/>
      <c r="M1354" s="74"/>
      <c r="N1354" s="19"/>
      <c r="O1354" s="73"/>
      <c r="P1354" s="82">
        <v>1</v>
      </c>
      <c r="Q1354" s="24">
        <v>1</v>
      </c>
      <c r="R1354" s="81">
        <f t="shared" si="82"/>
        <v>1</v>
      </c>
      <c r="S1354" s="87"/>
      <c r="T1354" s="19"/>
      <c r="U1354" s="25"/>
      <c r="V1354" s="25"/>
      <c r="W1354" s="81"/>
      <c r="X1354" s="91" t="e">
        <f ca="1">+VLOOKUP(#REF!,REFERENCIAS!$C:$D,2,0)*VLOOKUP(#REF!,PONDERADORES!A:P,IF(AND(INFORMACION!$T1354='REFERENCIAS RIESGO'!$C$36,INFORMACION!$F1354=REFERENCIAS!$C$24),16,IF(INFORMACION!$T1354='REFERENCIAS RIESGO'!$C$36,13,IF(INFORMACION!$F1354=REFERENCIAS!$C$24,10,7))),0)+VLOOKUP(K1354,REFERENCIAS!$C:$D,2,0)*VLOOKUP($K$2,PONDERADORES!A:P,IF(AND(INFORMACION!$T1354='REFERENCIAS RIESGO'!$C$36,INFORMACION!$F1354=REFERENCIAS!$C$24),16,IF(INFORMACION!$T1354='REFERENCIAS RIESGO'!$C$36,13,IF(INFORMACION!$F1354=REFERENCIAS!$C$24,10,7))),0)+VLOOKUP(L1354,REFERENCIAS!$C:$D,2,0)*VLOOKUP($L$2,PONDERADORES!A:P,IF(AND(INFORMACION!$T1354='REFERENCIAS RIESGO'!$C$36,INFORMACION!$F1354=REFERENCIAS!$C$24),16,IF(INFORMACION!$T1354='REFERENCIAS RIESGO'!$C$36,13,IF(INFORMACION!$F1354=REFERENCIAS!$C$24,10,7))),0)+VLOOKUP(F1354,REFERENCIAS!$C:$D,2,0)*VLOOKUP($F$2,PONDERADORES!A:P,IF(AND(INFORMACION!$T1354='REFERENCIAS RIESGO'!$C$36,INFORMACION!$F1354=REFERENCIAS!$C$24),16,IF(INFORMACION!$T1354='REFERENCIAS RIESGO'!$C$36,13,IF(INFORMACION!$F1354=REFERENCIAS!$C$24,10,7))),0)+VLOOKUP(T1354,REFERENCIAS!$C:$D,2,0)*VLOOKUP($T$2,PONDERADORES!A:P,IF(AND(INFORMACION!$T1354='REFERENCIAS RIESGO'!$C$36,INFORMACION!$F1354=REFERENCIAS!$C$24),16,IF(INFORMACION!$T1354='REFERENCIAS RIESGO'!$C$36,13,IF(INFORMACION!$F1354=REFERENCIAS!$C$24,10,7))),0)+VLOOKUP(IF(J1354&lt;=0.2,0.2,IF(AND(J1354&gt;0.2,J1354&lt;=0.4),0.4,IF(AND(J1354&gt;0.4,J1354&lt;=0.6),0.6,IF(AND(J1354&gt;0.6,J1354&lt;=0.8),0.8,IF(AND(J1354&gt;0.8,J1354&lt;=1),1))))),REFERENCIAS!$C:$D,2,0)*VLOOKUP($J$2,PONDERADORES!A:P,IF(AND(INFORMACION!$T1354='REFERENCIAS RIESGO'!$C$36,INFORMACION!$F1354=REFERENCIAS!$C$24),16,IF(INFORMACION!$T1354='REFERENCIAS RIESGO'!$C$36,13,IF(INFORMACION!$F1354=REFERENCIAS!$C$24,10,7))),0)</f>
        <v>#REF!</v>
      </c>
      <c r="Y1354" s="68">
        <f>+VLOOKUP(M1354,REFERENCIAS!$C:$D,2,0)*VLOOKUP($M$2,PONDERADORES!$A$7:$G$9,7,0)+VLOOKUP(N1354,REFERENCIAS!$C:$D,2,0)*VLOOKUP($N$2,PONDERADORES!$A$7:$G$9,7,0)+VLOOKUP(O1354,REFERENCIAS!$C:$D,2,0)*VLOOKUP($O$2,PONDERADORES!$A$7:$G$9,7,0)</f>
        <v>0.2</v>
      </c>
      <c r="Z1354" s="2">
        <f>+VLOOKUP(IF(R1354&lt;0.1,0,IF(AND(R1354&gt;=0.1,R1354&lt;0.2),0.1,IF(AND(R1354&gt;=0.2,R1354&lt;0.3),0.2,IF(R1354&gt;0.3,0.3,)))),REFERENCIAS!$C:$D,2,0)*VLOOKUP($R$2,PONDERADORES!$A$11:$G$11,7,0)</f>
        <v>15</v>
      </c>
      <c r="AA1354" s="92"/>
      <c r="AB1354" s="95" t="e">
        <f t="shared" ca="1" si="83"/>
        <v>#REF!</v>
      </c>
      <c r="AC1354" s="23" t="e">
        <f ca="1">IF(AB1354&gt;REFERENCIAS!$C$62,REFERENCIAS!$B$62,IF(AND(AB1354&gt;=REFERENCIAS!$C$63,AB1354&lt;REFERENCIAS!$D$63),REFERENCIAS!$B$63,IF(AND(AB1354&gt;REFERENCIAS!$C$64,AB1354&lt;=REFERENCIAS!$D$64),REFERENCIAS!$B$64,IF(AND(AB1354&gt;=REFERENCIAS!$C$65,AB1354&lt;REFERENCIAS!$D$65),REFERENCIAS!$B$65, "Revisar"))))</f>
        <v>#REF!</v>
      </c>
      <c r="AD1354" s="94" t="e">
        <f ca="1">VLOOKUP(AC1354,REFERENCIAS!$B$62:$G$65,4,FALSE)</f>
        <v>#REF!</v>
      </c>
    </row>
    <row r="1355" spans="1:30" ht="17.25" x14ac:dyDescent="0.25">
      <c r="A1355" s="74"/>
      <c r="B1355" s="19"/>
      <c r="C1355" s="19"/>
      <c r="D1355" s="50"/>
      <c r="E1355" s="73"/>
      <c r="F1355" s="74"/>
      <c r="G1355" s="9"/>
      <c r="H1355" s="48"/>
      <c r="I1355" s="49">
        <f t="shared" ca="1" si="81"/>
        <v>2022</v>
      </c>
      <c r="J1355" s="22">
        <f t="shared" ca="1" si="80"/>
        <v>1</v>
      </c>
      <c r="K1355" s="19"/>
      <c r="L1355" s="73"/>
      <c r="M1355" s="74"/>
      <c r="N1355" s="19"/>
      <c r="O1355" s="73"/>
      <c r="P1355" s="82">
        <v>1</v>
      </c>
      <c r="Q1355" s="24">
        <v>1</v>
      </c>
      <c r="R1355" s="81">
        <f t="shared" si="82"/>
        <v>1</v>
      </c>
      <c r="S1355" s="87"/>
      <c r="T1355" s="19"/>
      <c r="U1355" s="25"/>
      <c r="V1355" s="25"/>
      <c r="W1355" s="81"/>
      <c r="X1355" s="91" t="e">
        <f ca="1">+VLOOKUP(#REF!,REFERENCIAS!$C:$D,2,0)*VLOOKUP(#REF!,PONDERADORES!A:P,IF(AND(INFORMACION!$T1355='REFERENCIAS RIESGO'!$C$36,INFORMACION!$F1355=REFERENCIAS!$C$24),16,IF(INFORMACION!$T1355='REFERENCIAS RIESGO'!$C$36,13,IF(INFORMACION!$F1355=REFERENCIAS!$C$24,10,7))),0)+VLOOKUP(K1355,REFERENCIAS!$C:$D,2,0)*VLOOKUP($K$2,PONDERADORES!A:P,IF(AND(INFORMACION!$T1355='REFERENCIAS RIESGO'!$C$36,INFORMACION!$F1355=REFERENCIAS!$C$24),16,IF(INFORMACION!$T1355='REFERENCIAS RIESGO'!$C$36,13,IF(INFORMACION!$F1355=REFERENCIAS!$C$24,10,7))),0)+VLOOKUP(L1355,REFERENCIAS!$C:$D,2,0)*VLOOKUP($L$2,PONDERADORES!A:P,IF(AND(INFORMACION!$T1355='REFERENCIAS RIESGO'!$C$36,INFORMACION!$F1355=REFERENCIAS!$C$24),16,IF(INFORMACION!$T1355='REFERENCIAS RIESGO'!$C$36,13,IF(INFORMACION!$F1355=REFERENCIAS!$C$24,10,7))),0)+VLOOKUP(F1355,REFERENCIAS!$C:$D,2,0)*VLOOKUP($F$2,PONDERADORES!A:P,IF(AND(INFORMACION!$T1355='REFERENCIAS RIESGO'!$C$36,INFORMACION!$F1355=REFERENCIAS!$C$24),16,IF(INFORMACION!$T1355='REFERENCIAS RIESGO'!$C$36,13,IF(INFORMACION!$F1355=REFERENCIAS!$C$24,10,7))),0)+VLOOKUP(T1355,REFERENCIAS!$C:$D,2,0)*VLOOKUP($T$2,PONDERADORES!A:P,IF(AND(INFORMACION!$T1355='REFERENCIAS RIESGO'!$C$36,INFORMACION!$F1355=REFERENCIAS!$C$24),16,IF(INFORMACION!$T1355='REFERENCIAS RIESGO'!$C$36,13,IF(INFORMACION!$F1355=REFERENCIAS!$C$24,10,7))),0)+VLOOKUP(IF(J1355&lt;=0.2,0.2,IF(AND(J1355&gt;0.2,J1355&lt;=0.4),0.4,IF(AND(J1355&gt;0.4,J1355&lt;=0.6),0.6,IF(AND(J1355&gt;0.6,J1355&lt;=0.8),0.8,IF(AND(J1355&gt;0.8,J1355&lt;=1),1))))),REFERENCIAS!$C:$D,2,0)*VLOOKUP($J$2,PONDERADORES!A:P,IF(AND(INFORMACION!$T1355='REFERENCIAS RIESGO'!$C$36,INFORMACION!$F1355=REFERENCIAS!$C$24),16,IF(INFORMACION!$T1355='REFERENCIAS RIESGO'!$C$36,13,IF(INFORMACION!$F1355=REFERENCIAS!$C$24,10,7))),0)</f>
        <v>#REF!</v>
      </c>
      <c r="Y1355" s="68">
        <f>+VLOOKUP(M1355,REFERENCIAS!$C:$D,2,0)*VLOOKUP($M$2,PONDERADORES!$A$7:$G$9,7,0)+VLOOKUP(N1355,REFERENCIAS!$C:$D,2,0)*VLOOKUP($N$2,PONDERADORES!$A$7:$G$9,7,0)+VLOOKUP(O1355,REFERENCIAS!$C:$D,2,0)*VLOOKUP($O$2,PONDERADORES!$A$7:$G$9,7,0)</f>
        <v>0.2</v>
      </c>
      <c r="Z1355" s="2">
        <f>+VLOOKUP(IF(R1355&lt;0.1,0,IF(AND(R1355&gt;=0.1,R1355&lt;0.2),0.1,IF(AND(R1355&gt;=0.2,R1355&lt;0.3),0.2,IF(R1355&gt;0.3,0.3,)))),REFERENCIAS!$C:$D,2,0)*VLOOKUP($R$2,PONDERADORES!$A$11:$G$11,7,0)</f>
        <v>15</v>
      </c>
      <c r="AA1355" s="92"/>
      <c r="AB1355" s="95" t="e">
        <f t="shared" ca="1" si="83"/>
        <v>#REF!</v>
      </c>
      <c r="AC1355" s="23" t="e">
        <f ca="1">IF(AB1355&gt;REFERENCIAS!$C$62,REFERENCIAS!$B$62,IF(AND(AB1355&gt;=REFERENCIAS!$C$63,AB1355&lt;REFERENCIAS!$D$63),REFERENCIAS!$B$63,IF(AND(AB1355&gt;REFERENCIAS!$C$64,AB1355&lt;=REFERENCIAS!$D$64),REFERENCIAS!$B$64,IF(AND(AB1355&gt;=REFERENCIAS!$C$65,AB1355&lt;REFERENCIAS!$D$65),REFERENCIAS!$B$65, "Revisar"))))</f>
        <v>#REF!</v>
      </c>
      <c r="AD1355" s="94" t="e">
        <f ca="1">VLOOKUP(AC1355,REFERENCIAS!$B$62:$G$65,4,FALSE)</f>
        <v>#REF!</v>
      </c>
    </row>
    <row r="1356" spans="1:30" ht="17.25" x14ac:dyDescent="0.25">
      <c r="A1356" s="74"/>
      <c r="B1356" s="19"/>
      <c r="C1356" s="19"/>
      <c r="D1356" s="50"/>
      <c r="E1356" s="73"/>
      <c r="F1356" s="74"/>
      <c r="G1356" s="9"/>
      <c r="H1356" s="48"/>
      <c r="I1356" s="49">
        <f t="shared" ca="1" si="81"/>
        <v>2022</v>
      </c>
      <c r="J1356" s="22">
        <f t="shared" ca="1" si="80"/>
        <v>1</v>
      </c>
      <c r="K1356" s="19"/>
      <c r="L1356" s="73"/>
      <c r="M1356" s="74"/>
      <c r="N1356" s="19"/>
      <c r="O1356" s="73"/>
      <c r="P1356" s="82">
        <v>1</v>
      </c>
      <c r="Q1356" s="24">
        <v>1</v>
      </c>
      <c r="R1356" s="81">
        <f t="shared" si="82"/>
        <v>1</v>
      </c>
      <c r="S1356" s="87"/>
      <c r="T1356" s="19"/>
      <c r="U1356" s="25"/>
      <c r="V1356" s="25"/>
      <c r="W1356" s="81"/>
      <c r="X1356" s="91" t="e">
        <f ca="1">+VLOOKUP(#REF!,REFERENCIAS!$C:$D,2,0)*VLOOKUP(#REF!,PONDERADORES!A:P,IF(AND(INFORMACION!$T1356='REFERENCIAS RIESGO'!$C$36,INFORMACION!$F1356=REFERENCIAS!$C$24),16,IF(INFORMACION!$T1356='REFERENCIAS RIESGO'!$C$36,13,IF(INFORMACION!$F1356=REFERENCIAS!$C$24,10,7))),0)+VLOOKUP(K1356,REFERENCIAS!$C:$D,2,0)*VLOOKUP($K$2,PONDERADORES!A:P,IF(AND(INFORMACION!$T1356='REFERENCIAS RIESGO'!$C$36,INFORMACION!$F1356=REFERENCIAS!$C$24),16,IF(INFORMACION!$T1356='REFERENCIAS RIESGO'!$C$36,13,IF(INFORMACION!$F1356=REFERENCIAS!$C$24,10,7))),0)+VLOOKUP(L1356,REFERENCIAS!$C:$D,2,0)*VLOOKUP($L$2,PONDERADORES!A:P,IF(AND(INFORMACION!$T1356='REFERENCIAS RIESGO'!$C$36,INFORMACION!$F1356=REFERENCIAS!$C$24),16,IF(INFORMACION!$T1356='REFERENCIAS RIESGO'!$C$36,13,IF(INFORMACION!$F1356=REFERENCIAS!$C$24,10,7))),0)+VLOOKUP(F1356,REFERENCIAS!$C:$D,2,0)*VLOOKUP($F$2,PONDERADORES!A:P,IF(AND(INFORMACION!$T1356='REFERENCIAS RIESGO'!$C$36,INFORMACION!$F1356=REFERENCIAS!$C$24),16,IF(INFORMACION!$T1356='REFERENCIAS RIESGO'!$C$36,13,IF(INFORMACION!$F1356=REFERENCIAS!$C$24,10,7))),0)+VLOOKUP(T1356,REFERENCIAS!$C:$D,2,0)*VLOOKUP($T$2,PONDERADORES!A:P,IF(AND(INFORMACION!$T1356='REFERENCIAS RIESGO'!$C$36,INFORMACION!$F1356=REFERENCIAS!$C$24),16,IF(INFORMACION!$T1356='REFERENCIAS RIESGO'!$C$36,13,IF(INFORMACION!$F1356=REFERENCIAS!$C$24,10,7))),0)+VLOOKUP(IF(J1356&lt;=0.2,0.2,IF(AND(J1356&gt;0.2,J1356&lt;=0.4),0.4,IF(AND(J1356&gt;0.4,J1356&lt;=0.6),0.6,IF(AND(J1356&gt;0.6,J1356&lt;=0.8),0.8,IF(AND(J1356&gt;0.8,J1356&lt;=1),1))))),REFERENCIAS!$C:$D,2,0)*VLOOKUP($J$2,PONDERADORES!A:P,IF(AND(INFORMACION!$T1356='REFERENCIAS RIESGO'!$C$36,INFORMACION!$F1356=REFERENCIAS!$C$24),16,IF(INFORMACION!$T1356='REFERENCIAS RIESGO'!$C$36,13,IF(INFORMACION!$F1356=REFERENCIAS!$C$24,10,7))),0)</f>
        <v>#REF!</v>
      </c>
      <c r="Y1356" s="68">
        <f>+VLOOKUP(M1356,REFERENCIAS!$C:$D,2,0)*VLOOKUP($M$2,PONDERADORES!$A$7:$G$9,7,0)+VLOOKUP(N1356,REFERENCIAS!$C:$D,2,0)*VLOOKUP($N$2,PONDERADORES!$A$7:$G$9,7,0)+VLOOKUP(O1356,REFERENCIAS!$C:$D,2,0)*VLOOKUP($O$2,PONDERADORES!$A$7:$G$9,7,0)</f>
        <v>0.2</v>
      </c>
      <c r="Z1356" s="2">
        <f>+VLOOKUP(IF(R1356&lt;0.1,0,IF(AND(R1356&gt;=0.1,R1356&lt;0.2),0.1,IF(AND(R1356&gt;=0.2,R1356&lt;0.3),0.2,IF(R1356&gt;0.3,0.3,)))),REFERENCIAS!$C:$D,2,0)*VLOOKUP($R$2,PONDERADORES!$A$11:$G$11,7,0)</f>
        <v>15</v>
      </c>
      <c r="AA1356" s="92"/>
      <c r="AB1356" s="95" t="e">
        <f t="shared" ca="1" si="83"/>
        <v>#REF!</v>
      </c>
      <c r="AC1356" s="23" t="e">
        <f ca="1">IF(AB1356&gt;REFERENCIAS!$C$62,REFERENCIAS!$B$62,IF(AND(AB1356&gt;=REFERENCIAS!$C$63,AB1356&lt;REFERENCIAS!$D$63),REFERENCIAS!$B$63,IF(AND(AB1356&gt;REFERENCIAS!$C$64,AB1356&lt;=REFERENCIAS!$D$64),REFERENCIAS!$B$64,IF(AND(AB1356&gt;=REFERENCIAS!$C$65,AB1356&lt;REFERENCIAS!$D$65),REFERENCIAS!$B$65, "Revisar"))))</f>
        <v>#REF!</v>
      </c>
      <c r="AD1356" s="94" t="e">
        <f ca="1">VLOOKUP(AC1356,REFERENCIAS!$B$62:$G$65,4,FALSE)</f>
        <v>#REF!</v>
      </c>
    </row>
    <row r="1357" spans="1:30" ht="17.25" x14ac:dyDescent="0.25">
      <c r="A1357" s="74"/>
      <c r="B1357" s="19"/>
      <c r="C1357" s="19"/>
      <c r="D1357" s="50"/>
      <c r="E1357" s="73"/>
      <c r="F1357" s="74"/>
      <c r="G1357" s="9"/>
      <c r="H1357" s="48"/>
      <c r="I1357" s="49">
        <f t="shared" ca="1" si="81"/>
        <v>2022</v>
      </c>
      <c r="J1357" s="22">
        <f t="shared" ca="1" si="80"/>
        <v>1</v>
      </c>
      <c r="K1357" s="19"/>
      <c r="L1357" s="73"/>
      <c r="M1357" s="74"/>
      <c r="N1357" s="19"/>
      <c r="O1357" s="73"/>
      <c r="P1357" s="82">
        <v>1</v>
      </c>
      <c r="Q1357" s="24">
        <v>1</v>
      </c>
      <c r="R1357" s="81">
        <f t="shared" si="82"/>
        <v>1</v>
      </c>
      <c r="S1357" s="87"/>
      <c r="T1357" s="19"/>
      <c r="U1357" s="25"/>
      <c r="V1357" s="25"/>
      <c r="W1357" s="81"/>
      <c r="X1357" s="91" t="e">
        <f ca="1">+VLOOKUP(#REF!,REFERENCIAS!$C:$D,2,0)*VLOOKUP(#REF!,PONDERADORES!A:P,IF(AND(INFORMACION!$T1357='REFERENCIAS RIESGO'!$C$36,INFORMACION!$F1357=REFERENCIAS!$C$24),16,IF(INFORMACION!$T1357='REFERENCIAS RIESGO'!$C$36,13,IF(INFORMACION!$F1357=REFERENCIAS!$C$24,10,7))),0)+VLOOKUP(K1357,REFERENCIAS!$C:$D,2,0)*VLOOKUP($K$2,PONDERADORES!A:P,IF(AND(INFORMACION!$T1357='REFERENCIAS RIESGO'!$C$36,INFORMACION!$F1357=REFERENCIAS!$C$24),16,IF(INFORMACION!$T1357='REFERENCIAS RIESGO'!$C$36,13,IF(INFORMACION!$F1357=REFERENCIAS!$C$24,10,7))),0)+VLOOKUP(L1357,REFERENCIAS!$C:$D,2,0)*VLOOKUP($L$2,PONDERADORES!A:P,IF(AND(INFORMACION!$T1357='REFERENCIAS RIESGO'!$C$36,INFORMACION!$F1357=REFERENCIAS!$C$24),16,IF(INFORMACION!$T1357='REFERENCIAS RIESGO'!$C$36,13,IF(INFORMACION!$F1357=REFERENCIAS!$C$24,10,7))),0)+VLOOKUP(F1357,REFERENCIAS!$C:$D,2,0)*VLOOKUP($F$2,PONDERADORES!A:P,IF(AND(INFORMACION!$T1357='REFERENCIAS RIESGO'!$C$36,INFORMACION!$F1357=REFERENCIAS!$C$24),16,IF(INFORMACION!$T1357='REFERENCIAS RIESGO'!$C$36,13,IF(INFORMACION!$F1357=REFERENCIAS!$C$24,10,7))),0)+VLOOKUP(T1357,REFERENCIAS!$C:$D,2,0)*VLOOKUP($T$2,PONDERADORES!A:P,IF(AND(INFORMACION!$T1357='REFERENCIAS RIESGO'!$C$36,INFORMACION!$F1357=REFERENCIAS!$C$24),16,IF(INFORMACION!$T1357='REFERENCIAS RIESGO'!$C$36,13,IF(INFORMACION!$F1357=REFERENCIAS!$C$24,10,7))),0)+VLOOKUP(IF(J1357&lt;=0.2,0.2,IF(AND(J1357&gt;0.2,J1357&lt;=0.4),0.4,IF(AND(J1357&gt;0.4,J1357&lt;=0.6),0.6,IF(AND(J1357&gt;0.6,J1357&lt;=0.8),0.8,IF(AND(J1357&gt;0.8,J1357&lt;=1),1))))),REFERENCIAS!$C:$D,2,0)*VLOOKUP($J$2,PONDERADORES!A:P,IF(AND(INFORMACION!$T1357='REFERENCIAS RIESGO'!$C$36,INFORMACION!$F1357=REFERENCIAS!$C$24),16,IF(INFORMACION!$T1357='REFERENCIAS RIESGO'!$C$36,13,IF(INFORMACION!$F1357=REFERENCIAS!$C$24,10,7))),0)</f>
        <v>#REF!</v>
      </c>
      <c r="Y1357" s="68">
        <f>+VLOOKUP(M1357,REFERENCIAS!$C:$D,2,0)*VLOOKUP($M$2,PONDERADORES!$A$7:$G$9,7,0)+VLOOKUP(N1357,REFERENCIAS!$C:$D,2,0)*VLOOKUP($N$2,PONDERADORES!$A$7:$G$9,7,0)+VLOOKUP(O1357,REFERENCIAS!$C:$D,2,0)*VLOOKUP($O$2,PONDERADORES!$A$7:$G$9,7,0)</f>
        <v>0.2</v>
      </c>
      <c r="Z1357" s="2">
        <f>+VLOOKUP(IF(R1357&lt;0.1,0,IF(AND(R1357&gt;=0.1,R1357&lt;0.2),0.1,IF(AND(R1357&gt;=0.2,R1357&lt;0.3),0.2,IF(R1357&gt;0.3,0.3,)))),REFERENCIAS!$C:$D,2,0)*VLOOKUP($R$2,PONDERADORES!$A$11:$G$11,7,0)</f>
        <v>15</v>
      </c>
      <c r="AA1357" s="92"/>
      <c r="AB1357" s="95" t="e">
        <f t="shared" ca="1" si="83"/>
        <v>#REF!</v>
      </c>
      <c r="AC1357" s="23" t="e">
        <f ca="1">IF(AB1357&gt;REFERENCIAS!$C$62,REFERENCIAS!$B$62,IF(AND(AB1357&gt;=REFERENCIAS!$C$63,AB1357&lt;REFERENCIAS!$D$63),REFERENCIAS!$B$63,IF(AND(AB1357&gt;REFERENCIAS!$C$64,AB1357&lt;=REFERENCIAS!$D$64),REFERENCIAS!$B$64,IF(AND(AB1357&gt;=REFERENCIAS!$C$65,AB1357&lt;REFERENCIAS!$D$65),REFERENCIAS!$B$65, "Revisar"))))</f>
        <v>#REF!</v>
      </c>
      <c r="AD1357" s="94" t="e">
        <f ca="1">VLOOKUP(AC1357,REFERENCIAS!$B$62:$G$65,4,FALSE)</f>
        <v>#REF!</v>
      </c>
    </row>
    <row r="1358" spans="1:30" ht="17.25" x14ac:dyDescent="0.25">
      <c r="A1358" s="74"/>
      <c r="B1358" s="19"/>
      <c r="C1358" s="19"/>
      <c r="D1358" s="50"/>
      <c r="E1358" s="73"/>
      <c r="F1358" s="74"/>
      <c r="G1358" s="9"/>
      <c r="H1358" s="48"/>
      <c r="I1358" s="49">
        <f t="shared" ca="1" si="81"/>
        <v>2022</v>
      </c>
      <c r="J1358" s="22">
        <f t="shared" ca="1" si="80"/>
        <v>1</v>
      </c>
      <c r="K1358" s="19"/>
      <c r="L1358" s="73"/>
      <c r="M1358" s="74"/>
      <c r="N1358" s="19"/>
      <c r="O1358" s="73"/>
      <c r="P1358" s="82">
        <v>1</v>
      </c>
      <c r="Q1358" s="24">
        <v>1</v>
      </c>
      <c r="R1358" s="81">
        <f t="shared" si="82"/>
        <v>1</v>
      </c>
      <c r="S1358" s="87"/>
      <c r="T1358" s="19"/>
      <c r="U1358" s="25"/>
      <c r="V1358" s="25"/>
      <c r="W1358" s="81"/>
      <c r="X1358" s="91" t="e">
        <f ca="1">+VLOOKUP(#REF!,REFERENCIAS!$C:$D,2,0)*VLOOKUP(#REF!,PONDERADORES!A:P,IF(AND(INFORMACION!$T1358='REFERENCIAS RIESGO'!$C$36,INFORMACION!$F1358=REFERENCIAS!$C$24),16,IF(INFORMACION!$T1358='REFERENCIAS RIESGO'!$C$36,13,IF(INFORMACION!$F1358=REFERENCIAS!$C$24,10,7))),0)+VLOOKUP(K1358,REFERENCIAS!$C:$D,2,0)*VLOOKUP($K$2,PONDERADORES!A:P,IF(AND(INFORMACION!$T1358='REFERENCIAS RIESGO'!$C$36,INFORMACION!$F1358=REFERENCIAS!$C$24),16,IF(INFORMACION!$T1358='REFERENCIAS RIESGO'!$C$36,13,IF(INFORMACION!$F1358=REFERENCIAS!$C$24,10,7))),0)+VLOOKUP(L1358,REFERENCIAS!$C:$D,2,0)*VLOOKUP($L$2,PONDERADORES!A:P,IF(AND(INFORMACION!$T1358='REFERENCIAS RIESGO'!$C$36,INFORMACION!$F1358=REFERENCIAS!$C$24),16,IF(INFORMACION!$T1358='REFERENCIAS RIESGO'!$C$36,13,IF(INFORMACION!$F1358=REFERENCIAS!$C$24,10,7))),0)+VLOOKUP(F1358,REFERENCIAS!$C:$D,2,0)*VLOOKUP($F$2,PONDERADORES!A:P,IF(AND(INFORMACION!$T1358='REFERENCIAS RIESGO'!$C$36,INFORMACION!$F1358=REFERENCIAS!$C$24),16,IF(INFORMACION!$T1358='REFERENCIAS RIESGO'!$C$36,13,IF(INFORMACION!$F1358=REFERENCIAS!$C$24,10,7))),0)+VLOOKUP(T1358,REFERENCIAS!$C:$D,2,0)*VLOOKUP($T$2,PONDERADORES!A:P,IF(AND(INFORMACION!$T1358='REFERENCIAS RIESGO'!$C$36,INFORMACION!$F1358=REFERENCIAS!$C$24),16,IF(INFORMACION!$T1358='REFERENCIAS RIESGO'!$C$36,13,IF(INFORMACION!$F1358=REFERENCIAS!$C$24,10,7))),0)+VLOOKUP(IF(J1358&lt;=0.2,0.2,IF(AND(J1358&gt;0.2,J1358&lt;=0.4),0.4,IF(AND(J1358&gt;0.4,J1358&lt;=0.6),0.6,IF(AND(J1358&gt;0.6,J1358&lt;=0.8),0.8,IF(AND(J1358&gt;0.8,J1358&lt;=1),1))))),REFERENCIAS!$C:$D,2,0)*VLOOKUP($J$2,PONDERADORES!A:P,IF(AND(INFORMACION!$T1358='REFERENCIAS RIESGO'!$C$36,INFORMACION!$F1358=REFERENCIAS!$C$24),16,IF(INFORMACION!$T1358='REFERENCIAS RIESGO'!$C$36,13,IF(INFORMACION!$F1358=REFERENCIAS!$C$24,10,7))),0)</f>
        <v>#REF!</v>
      </c>
      <c r="Y1358" s="68">
        <f>+VLOOKUP(M1358,REFERENCIAS!$C:$D,2,0)*VLOOKUP($M$2,PONDERADORES!$A$7:$G$9,7,0)+VLOOKUP(N1358,REFERENCIAS!$C:$D,2,0)*VLOOKUP($N$2,PONDERADORES!$A$7:$G$9,7,0)+VLOOKUP(O1358,REFERENCIAS!$C:$D,2,0)*VLOOKUP($O$2,PONDERADORES!$A$7:$G$9,7,0)</f>
        <v>0.2</v>
      </c>
      <c r="Z1358" s="2">
        <f>+VLOOKUP(IF(R1358&lt;0.1,0,IF(AND(R1358&gt;=0.1,R1358&lt;0.2),0.1,IF(AND(R1358&gt;=0.2,R1358&lt;0.3),0.2,IF(R1358&gt;0.3,0.3,)))),REFERENCIAS!$C:$D,2,0)*VLOOKUP($R$2,PONDERADORES!$A$11:$G$11,7,0)</f>
        <v>15</v>
      </c>
      <c r="AA1358" s="92"/>
      <c r="AB1358" s="95" t="e">
        <f t="shared" ca="1" si="83"/>
        <v>#REF!</v>
      </c>
      <c r="AC1358" s="23" t="e">
        <f ca="1">IF(AB1358&gt;REFERENCIAS!$C$62,REFERENCIAS!$B$62,IF(AND(AB1358&gt;=REFERENCIAS!$C$63,AB1358&lt;REFERENCIAS!$D$63),REFERENCIAS!$B$63,IF(AND(AB1358&gt;REFERENCIAS!$C$64,AB1358&lt;=REFERENCIAS!$D$64),REFERENCIAS!$B$64,IF(AND(AB1358&gt;=REFERENCIAS!$C$65,AB1358&lt;REFERENCIAS!$D$65),REFERENCIAS!$B$65, "Revisar"))))</f>
        <v>#REF!</v>
      </c>
      <c r="AD1358" s="94" t="e">
        <f ca="1">VLOOKUP(AC1358,REFERENCIAS!$B$62:$G$65,4,FALSE)</f>
        <v>#REF!</v>
      </c>
    </row>
    <row r="1359" spans="1:30" ht="17.25" x14ac:dyDescent="0.25">
      <c r="A1359" s="74"/>
      <c r="B1359" s="19"/>
      <c r="C1359" s="19"/>
      <c r="D1359" s="50"/>
      <c r="E1359" s="73"/>
      <c r="F1359" s="74"/>
      <c r="G1359" s="9"/>
      <c r="H1359" s="48"/>
      <c r="I1359" s="49">
        <f t="shared" ca="1" si="81"/>
        <v>2022</v>
      </c>
      <c r="J1359" s="22">
        <f t="shared" ca="1" si="80"/>
        <v>1</v>
      </c>
      <c r="K1359" s="19"/>
      <c r="L1359" s="73"/>
      <c r="M1359" s="74"/>
      <c r="N1359" s="19"/>
      <c r="O1359" s="73"/>
      <c r="P1359" s="82">
        <v>1</v>
      </c>
      <c r="Q1359" s="24">
        <v>1</v>
      </c>
      <c r="R1359" s="81">
        <f t="shared" si="82"/>
        <v>1</v>
      </c>
      <c r="S1359" s="87"/>
      <c r="T1359" s="19"/>
      <c r="U1359" s="25"/>
      <c r="V1359" s="25"/>
      <c r="W1359" s="81"/>
      <c r="X1359" s="91" t="e">
        <f ca="1">+VLOOKUP(#REF!,REFERENCIAS!$C:$D,2,0)*VLOOKUP(#REF!,PONDERADORES!A:P,IF(AND(INFORMACION!$T1359='REFERENCIAS RIESGO'!$C$36,INFORMACION!$F1359=REFERENCIAS!$C$24),16,IF(INFORMACION!$T1359='REFERENCIAS RIESGO'!$C$36,13,IF(INFORMACION!$F1359=REFERENCIAS!$C$24,10,7))),0)+VLOOKUP(K1359,REFERENCIAS!$C:$D,2,0)*VLOOKUP($K$2,PONDERADORES!A:P,IF(AND(INFORMACION!$T1359='REFERENCIAS RIESGO'!$C$36,INFORMACION!$F1359=REFERENCIAS!$C$24),16,IF(INFORMACION!$T1359='REFERENCIAS RIESGO'!$C$36,13,IF(INFORMACION!$F1359=REFERENCIAS!$C$24,10,7))),0)+VLOOKUP(L1359,REFERENCIAS!$C:$D,2,0)*VLOOKUP($L$2,PONDERADORES!A:P,IF(AND(INFORMACION!$T1359='REFERENCIAS RIESGO'!$C$36,INFORMACION!$F1359=REFERENCIAS!$C$24),16,IF(INFORMACION!$T1359='REFERENCIAS RIESGO'!$C$36,13,IF(INFORMACION!$F1359=REFERENCIAS!$C$24,10,7))),0)+VLOOKUP(F1359,REFERENCIAS!$C:$D,2,0)*VLOOKUP($F$2,PONDERADORES!A:P,IF(AND(INFORMACION!$T1359='REFERENCIAS RIESGO'!$C$36,INFORMACION!$F1359=REFERENCIAS!$C$24),16,IF(INFORMACION!$T1359='REFERENCIAS RIESGO'!$C$36,13,IF(INFORMACION!$F1359=REFERENCIAS!$C$24,10,7))),0)+VLOOKUP(T1359,REFERENCIAS!$C:$D,2,0)*VLOOKUP($T$2,PONDERADORES!A:P,IF(AND(INFORMACION!$T1359='REFERENCIAS RIESGO'!$C$36,INFORMACION!$F1359=REFERENCIAS!$C$24),16,IF(INFORMACION!$T1359='REFERENCIAS RIESGO'!$C$36,13,IF(INFORMACION!$F1359=REFERENCIAS!$C$24,10,7))),0)+VLOOKUP(IF(J1359&lt;=0.2,0.2,IF(AND(J1359&gt;0.2,J1359&lt;=0.4),0.4,IF(AND(J1359&gt;0.4,J1359&lt;=0.6),0.6,IF(AND(J1359&gt;0.6,J1359&lt;=0.8),0.8,IF(AND(J1359&gt;0.8,J1359&lt;=1),1))))),REFERENCIAS!$C:$D,2,0)*VLOOKUP($J$2,PONDERADORES!A:P,IF(AND(INFORMACION!$T1359='REFERENCIAS RIESGO'!$C$36,INFORMACION!$F1359=REFERENCIAS!$C$24),16,IF(INFORMACION!$T1359='REFERENCIAS RIESGO'!$C$36,13,IF(INFORMACION!$F1359=REFERENCIAS!$C$24,10,7))),0)</f>
        <v>#REF!</v>
      </c>
      <c r="Y1359" s="68">
        <f>+VLOOKUP(M1359,REFERENCIAS!$C:$D,2,0)*VLOOKUP($M$2,PONDERADORES!$A$7:$G$9,7,0)+VLOOKUP(N1359,REFERENCIAS!$C:$D,2,0)*VLOOKUP($N$2,PONDERADORES!$A$7:$G$9,7,0)+VLOOKUP(O1359,REFERENCIAS!$C:$D,2,0)*VLOOKUP($O$2,PONDERADORES!$A$7:$G$9,7,0)</f>
        <v>0.2</v>
      </c>
      <c r="Z1359" s="2">
        <f>+VLOOKUP(IF(R1359&lt;0.1,0,IF(AND(R1359&gt;=0.1,R1359&lt;0.2),0.1,IF(AND(R1359&gt;=0.2,R1359&lt;0.3),0.2,IF(R1359&gt;0.3,0.3,)))),REFERENCIAS!$C:$D,2,0)*VLOOKUP($R$2,PONDERADORES!$A$11:$G$11,7,0)</f>
        <v>15</v>
      </c>
      <c r="AA1359" s="92"/>
      <c r="AB1359" s="95" t="e">
        <f t="shared" ca="1" si="83"/>
        <v>#REF!</v>
      </c>
      <c r="AC1359" s="23" t="e">
        <f ca="1">IF(AB1359&gt;REFERENCIAS!$C$62,REFERENCIAS!$B$62,IF(AND(AB1359&gt;=REFERENCIAS!$C$63,AB1359&lt;REFERENCIAS!$D$63),REFERENCIAS!$B$63,IF(AND(AB1359&gt;REFERENCIAS!$C$64,AB1359&lt;=REFERENCIAS!$D$64),REFERENCIAS!$B$64,IF(AND(AB1359&gt;=REFERENCIAS!$C$65,AB1359&lt;REFERENCIAS!$D$65),REFERENCIAS!$B$65, "Revisar"))))</f>
        <v>#REF!</v>
      </c>
      <c r="AD1359" s="94" t="e">
        <f ca="1">VLOOKUP(AC1359,REFERENCIAS!$B$62:$G$65,4,FALSE)</f>
        <v>#REF!</v>
      </c>
    </row>
    <row r="1360" spans="1:30" ht="17.25" x14ac:dyDescent="0.25">
      <c r="A1360" s="74"/>
      <c r="B1360" s="19"/>
      <c r="C1360" s="19"/>
      <c r="D1360" s="50"/>
      <c r="E1360" s="73"/>
      <c r="F1360" s="74"/>
      <c r="G1360" s="9"/>
      <c r="H1360" s="48"/>
      <c r="I1360" s="49">
        <f t="shared" ca="1" si="81"/>
        <v>2022</v>
      </c>
      <c r="J1360" s="22">
        <f t="shared" ca="1" si="80"/>
        <v>1</v>
      </c>
      <c r="K1360" s="19"/>
      <c r="L1360" s="73"/>
      <c r="M1360" s="74"/>
      <c r="N1360" s="19"/>
      <c r="O1360" s="73"/>
      <c r="P1360" s="82">
        <v>1</v>
      </c>
      <c r="Q1360" s="24">
        <v>1</v>
      </c>
      <c r="R1360" s="81">
        <f t="shared" si="82"/>
        <v>1</v>
      </c>
      <c r="S1360" s="87"/>
      <c r="T1360" s="19"/>
      <c r="U1360" s="25"/>
      <c r="V1360" s="25"/>
      <c r="W1360" s="81"/>
      <c r="X1360" s="91" t="e">
        <f ca="1">+VLOOKUP(#REF!,REFERENCIAS!$C:$D,2,0)*VLOOKUP(#REF!,PONDERADORES!A:P,IF(AND(INFORMACION!$T1360='REFERENCIAS RIESGO'!$C$36,INFORMACION!$F1360=REFERENCIAS!$C$24),16,IF(INFORMACION!$T1360='REFERENCIAS RIESGO'!$C$36,13,IF(INFORMACION!$F1360=REFERENCIAS!$C$24,10,7))),0)+VLOOKUP(K1360,REFERENCIAS!$C:$D,2,0)*VLOOKUP($K$2,PONDERADORES!A:P,IF(AND(INFORMACION!$T1360='REFERENCIAS RIESGO'!$C$36,INFORMACION!$F1360=REFERENCIAS!$C$24),16,IF(INFORMACION!$T1360='REFERENCIAS RIESGO'!$C$36,13,IF(INFORMACION!$F1360=REFERENCIAS!$C$24,10,7))),0)+VLOOKUP(L1360,REFERENCIAS!$C:$D,2,0)*VLOOKUP($L$2,PONDERADORES!A:P,IF(AND(INFORMACION!$T1360='REFERENCIAS RIESGO'!$C$36,INFORMACION!$F1360=REFERENCIAS!$C$24),16,IF(INFORMACION!$T1360='REFERENCIAS RIESGO'!$C$36,13,IF(INFORMACION!$F1360=REFERENCIAS!$C$24,10,7))),0)+VLOOKUP(F1360,REFERENCIAS!$C:$D,2,0)*VLOOKUP($F$2,PONDERADORES!A:P,IF(AND(INFORMACION!$T1360='REFERENCIAS RIESGO'!$C$36,INFORMACION!$F1360=REFERENCIAS!$C$24),16,IF(INFORMACION!$T1360='REFERENCIAS RIESGO'!$C$36,13,IF(INFORMACION!$F1360=REFERENCIAS!$C$24,10,7))),0)+VLOOKUP(T1360,REFERENCIAS!$C:$D,2,0)*VLOOKUP($T$2,PONDERADORES!A:P,IF(AND(INFORMACION!$T1360='REFERENCIAS RIESGO'!$C$36,INFORMACION!$F1360=REFERENCIAS!$C$24),16,IF(INFORMACION!$T1360='REFERENCIAS RIESGO'!$C$36,13,IF(INFORMACION!$F1360=REFERENCIAS!$C$24,10,7))),0)+VLOOKUP(IF(J1360&lt;=0.2,0.2,IF(AND(J1360&gt;0.2,J1360&lt;=0.4),0.4,IF(AND(J1360&gt;0.4,J1360&lt;=0.6),0.6,IF(AND(J1360&gt;0.6,J1360&lt;=0.8),0.8,IF(AND(J1360&gt;0.8,J1360&lt;=1),1))))),REFERENCIAS!$C:$D,2,0)*VLOOKUP($J$2,PONDERADORES!A:P,IF(AND(INFORMACION!$T1360='REFERENCIAS RIESGO'!$C$36,INFORMACION!$F1360=REFERENCIAS!$C$24),16,IF(INFORMACION!$T1360='REFERENCIAS RIESGO'!$C$36,13,IF(INFORMACION!$F1360=REFERENCIAS!$C$24,10,7))),0)</f>
        <v>#REF!</v>
      </c>
      <c r="Y1360" s="68">
        <f>+VLOOKUP(M1360,REFERENCIAS!$C:$D,2,0)*VLOOKUP($M$2,PONDERADORES!$A$7:$G$9,7,0)+VLOOKUP(N1360,REFERENCIAS!$C:$D,2,0)*VLOOKUP($N$2,PONDERADORES!$A$7:$G$9,7,0)+VLOOKUP(O1360,REFERENCIAS!$C:$D,2,0)*VLOOKUP($O$2,PONDERADORES!$A$7:$G$9,7,0)</f>
        <v>0.2</v>
      </c>
      <c r="Z1360" s="2">
        <f>+VLOOKUP(IF(R1360&lt;0.1,0,IF(AND(R1360&gt;=0.1,R1360&lt;0.2),0.1,IF(AND(R1360&gt;=0.2,R1360&lt;0.3),0.2,IF(R1360&gt;0.3,0.3,)))),REFERENCIAS!$C:$D,2,0)*VLOOKUP($R$2,PONDERADORES!$A$11:$G$11,7,0)</f>
        <v>15</v>
      </c>
      <c r="AA1360" s="92"/>
      <c r="AB1360" s="95" t="e">
        <f t="shared" ca="1" si="83"/>
        <v>#REF!</v>
      </c>
      <c r="AC1360" s="23" t="e">
        <f ca="1">IF(AB1360&gt;REFERENCIAS!$C$62,REFERENCIAS!$B$62,IF(AND(AB1360&gt;=REFERENCIAS!$C$63,AB1360&lt;REFERENCIAS!$D$63),REFERENCIAS!$B$63,IF(AND(AB1360&gt;REFERENCIAS!$C$64,AB1360&lt;=REFERENCIAS!$D$64),REFERENCIAS!$B$64,IF(AND(AB1360&gt;=REFERENCIAS!$C$65,AB1360&lt;REFERENCIAS!$D$65),REFERENCIAS!$B$65, "Revisar"))))</f>
        <v>#REF!</v>
      </c>
      <c r="AD1360" s="94" t="e">
        <f ca="1">VLOOKUP(AC1360,REFERENCIAS!$B$62:$G$65,4,FALSE)</f>
        <v>#REF!</v>
      </c>
    </row>
    <row r="1361" spans="1:30" ht="17.25" x14ac:dyDescent="0.25">
      <c r="A1361" s="74"/>
      <c r="B1361" s="19"/>
      <c r="C1361" s="19"/>
      <c r="D1361" s="50"/>
      <c r="E1361" s="73"/>
      <c r="F1361" s="74"/>
      <c r="G1361" s="9"/>
      <c r="H1361" s="48"/>
      <c r="I1361" s="49">
        <f t="shared" ca="1" si="81"/>
        <v>2022</v>
      </c>
      <c r="J1361" s="22">
        <f t="shared" ca="1" si="80"/>
        <v>1</v>
      </c>
      <c r="K1361" s="19"/>
      <c r="L1361" s="73"/>
      <c r="M1361" s="74"/>
      <c r="N1361" s="19"/>
      <c r="O1361" s="73"/>
      <c r="P1361" s="82">
        <v>1</v>
      </c>
      <c r="Q1361" s="24">
        <v>1</v>
      </c>
      <c r="R1361" s="81">
        <f t="shared" si="82"/>
        <v>1</v>
      </c>
      <c r="S1361" s="87"/>
      <c r="T1361" s="19"/>
      <c r="U1361" s="25"/>
      <c r="V1361" s="25"/>
      <c r="W1361" s="81"/>
      <c r="X1361" s="91" t="e">
        <f ca="1">+VLOOKUP(#REF!,REFERENCIAS!$C:$D,2,0)*VLOOKUP(#REF!,PONDERADORES!A:P,IF(AND(INFORMACION!$T1361='REFERENCIAS RIESGO'!$C$36,INFORMACION!$F1361=REFERENCIAS!$C$24),16,IF(INFORMACION!$T1361='REFERENCIAS RIESGO'!$C$36,13,IF(INFORMACION!$F1361=REFERENCIAS!$C$24,10,7))),0)+VLOOKUP(K1361,REFERENCIAS!$C:$D,2,0)*VLOOKUP($K$2,PONDERADORES!A:P,IF(AND(INFORMACION!$T1361='REFERENCIAS RIESGO'!$C$36,INFORMACION!$F1361=REFERENCIAS!$C$24),16,IF(INFORMACION!$T1361='REFERENCIAS RIESGO'!$C$36,13,IF(INFORMACION!$F1361=REFERENCIAS!$C$24,10,7))),0)+VLOOKUP(L1361,REFERENCIAS!$C:$D,2,0)*VLOOKUP($L$2,PONDERADORES!A:P,IF(AND(INFORMACION!$T1361='REFERENCIAS RIESGO'!$C$36,INFORMACION!$F1361=REFERENCIAS!$C$24),16,IF(INFORMACION!$T1361='REFERENCIAS RIESGO'!$C$36,13,IF(INFORMACION!$F1361=REFERENCIAS!$C$24,10,7))),0)+VLOOKUP(F1361,REFERENCIAS!$C:$D,2,0)*VLOOKUP($F$2,PONDERADORES!A:P,IF(AND(INFORMACION!$T1361='REFERENCIAS RIESGO'!$C$36,INFORMACION!$F1361=REFERENCIAS!$C$24),16,IF(INFORMACION!$T1361='REFERENCIAS RIESGO'!$C$36,13,IF(INFORMACION!$F1361=REFERENCIAS!$C$24,10,7))),0)+VLOOKUP(T1361,REFERENCIAS!$C:$D,2,0)*VLOOKUP($T$2,PONDERADORES!A:P,IF(AND(INFORMACION!$T1361='REFERENCIAS RIESGO'!$C$36,INFORMACION!$F1361=REFERENCIAS!$C$24),16,IF(INFORMACION!$T1361='REFERENCIAS RIESGO'!$C$36,13,IF(INFORMACION!$F1361=REFERENCIAS!$C$24,10,7))),0)+VLOOKUP(IF(J1361&lt;=0.2,0.2,IF(AND(J1361&gt;0.2,J1361&lt;=0.4),0.4,IF(AND(J1361&gt;0.4,J1361&lt;=0.6),0.6,IF(AND(J1361&gt;0.6,J1361&lt;=0.8),0.8,IF(AND(J1361&gt;0.8,J1361&lt;=1),1))))),REFERENCIAS!$C:$D,2,0)*VLOOKUP($J$2,PONDERADORES!A:P,IF(AND(INFORMACION!$T1361='REFERENCIAS RIESGO'!$C$36,INFORMACION!$F1361=REFERENCIAS!$C$24),16,IF(INFORMACION!$T1361='REFERENCIAS RIESGO'!$C$36,13,IF(INFORMACION!$F1361=REFERENCIAS!$C$24,10,7))),0)</f>
        <v>#REF!</v>
      </c>
      <c r="Y1361" s="68">
        <f>+VLOOKUP(M1361,REFERENCIAS!$C:$D,2,0)*VLOOKUP($M$2,PONDERADORES!$A$7:$G$9,7,0)+VLOOKUP(N1361,REFERENCIAS!$C:$D,2,0)*VLOOKUP($N$2,PONDERADORES!$A$7:$G$9,7,0)+VLOOKUP(O1361,REFERENCIAS!$C:$D,2,0)*VLOOKUP($O$2,PONDERADORES!$A$7:$G$9,7,0)</f>
        <v>0.2</v>
      </c>
      <c r="Z1361" s="2">
        <f>+VLOOKUP(IF(R1361&lt;0.1,0,IF(AND(R1361&gt;=0.1,R1361&lt;0.2),0.1,IF(AND(R1361&gt;=0.2,R1361&lt;0.3),0.2,IF(R1361&gt;0.3,0.3,)))),REFERENCIAS!$C:$D,2,0)*VLOOKUP($R$2,PONDERADORES!$A$11:$G$11,7,0)</f>
        <v>15</v>
      </c>
      <c r="AA1361" s="92"/>
      <c r="AB1361" s="95" t="e">
        <f t="shared" ca="1" si="83"/>
        <v>#REF!</v>
      </c>
      <c r="AC1361" s="23" t="e">
        <f ca="1">IF(AB1361&gt;REFERENCIAS!$C$62,REFERENCIAS!$B$62,IF(AND(AB1361&gt;=REFERENCIAS!$C$63,AB1361&lt;REFERENCIAS!$D$63),REFERENCIAS!$B$63,IF(AND(AB1361&gt;REFERENCIAS!$C$64,AB1361&lt;=REFERENCIAS!$D$64),REFERENCIAS!$B$64,IF(AND(AB1361&gt;=REFERENCIAS!$C$65,AB1361&lt;REFERENCIAS!$D$65),REFERENCIAS!$B$65, "Revisar"))))</f>
        <v>#REF!</v>
      </c>
      <c r="AD1361" s="94" t="e">
        <f ca="1">VLOOKUP(AC1361,REFERENCIAS!$B$62:$G$65,4,FALSE)</f>
        <v>#REF!</v>
      </c>
    </row>
    <row r="1362" spans="1:30" ht="17.25" x14ac:dyDescent="0.25">
      <c r="A1362" s="74"/>
      <c r="B1362" s="19"/>
      <c r="C1362" s="19"/>
      <c r="D1362" s="50"/>
      <c r="E1362" s="73"/>
      <c r="F1362" s="74"/>
      <c r="G1362" s="9"/>
      <c r="H1362" s="48"/>
      <c r="I1362" s="49">
        <f t="shared" ca="1" si="81"/>
        <v>2022</v>
      </c>
      <c r="J1362" s="22">
        <f t="shared" ca="1" si="80"/>
        <v>1</v>
      </c>
      <c r="K1362" s="19"/>
      <c r="L1362" s="73"/>
      <c r="M1362" s="74"/>
      <c r="N1362" s="19"/>
      <c r="O1362" s="73"/>
      <c r="P1362" s="82">
        <v>1</v>
      </c>
      <c r="Q1362" s="24">
        <v>1</v>
      </c>
      <c r="R1362" s="81">
        <f t="shared" si="82"/>
        <v>1</v>
      </c>
      <c r="S1362" s="87"/>
      <c r="T1362" s="19"/>
      <c r="U1362" s="25"/>
      <c r="V1362" s="25"/>
      <c r="W1362" s="81"/>
      <c r="X1362" s="91" t="e">
        <f ca="1">+VLOOKUP(#REF!,REFERENCIAS!$C:$D,2,0)*VLOOKUP(#REF!,PONDERADORES!A:P,IF(AND(INFORMACION!$T1362='REFERENCIAS RIESGO'!$C$36,INFORMACION!$F1362=REFERENCIAS!$C$24),16,IF(INFORMACION!$T1362='REFERENCIAS RIESGO'!$C$36,13,IF(INFORMACION!$F1362=REFERENCIAS!$C$24,10,7))),0)+VLOOKUP(K1362,REFERENCIAS!$C:$D,2,0)*VLOOKUP($K$2,PONDERADORES!A:P,IF(AND(INFORMACION!$T1362='REFERENCIAS RIESGO'!$C$36,INFORMACION!$F1362=REFERENCIAS!$C$24),16,IF(INFORMACION!$T1362='REFERENCIAS RIESGO'!$C$36,13,IF(INFORMACION!$F1362=REFERENCIAS!$C$24,10,7))),0)+VLOOKUP(L1362,REFERENCIAS!$C:$D,2,0)*VLOOKUP($L$2,PONDERADORES!A:P,IF(AND(INFORMACION!$T1362='REFERENCIAS RIESGO'!$C$36,INFORMACION!$F1362=REFERENCIAS!$C$24),16,IF(INFORMACION!$T1362='REFERENCIAS RIESGO'!$C$36,13,IF(INFORMACION!$F1362=REFERENCIAS!$C$24,10,7))),0)+VLOOKUP(F1362,REFERENCIAS!$C:$D,2,0)*VLOOKUP($F$2,PONDERADORES!A:P,IF(AND(INFORMACION!$T1362='REFERENCIAS RIESGO'!$C$36,INFORMACION!$F1362=REFERENCIAS!$C$24),16,IF(INFORMACION!$T1362='REFERENCIAS RIESGO'!$C$36,13,IF(INFORMACION!$F1362=REFERENCIAS!$C$24,10,7))),0)+VLOOKUP(T1362,REFERENCIAS!$C:$D,2,0)*VLOOKUP($T$2,PONDERADORES!A:P,IF(AND(INFORMACION!$T1362='REFERENCIAS RIESGO'!$C$36,INFORMACION!$F1362=REFERENCIAS!$C$24),16,IF(INFORMACION!$T1362='REFERENCIAS RIESGO'!$C$36,13,IF(INFORMACION!$F1362=REFERENCIAS!$C$24,10,7))),0)+VLOOKUP(IF(J1362&lt;=0.2,0.2,IF(AND(J1362&gt;0.2,J1362&lt;=0.4),0.4,IF(AND(J1362&gt;0.4,J1362&lt;=0.6),0.6,IF(AND(J1362&gt;0.6,J1362&lt;=0.8),0.8,IF(AND(J1362&gt;0.8,J1362&lt;=1),1))))),REFERENCIAS!$C:$D,2,0)*VLOOKUP($J$2,PONDERADORES!A:P,IF(AND(INFORMACION!$T1362='REFERENCIAS RIESGO'!$C$36,INFORMACION!$F1362=REFERENCIAS!$C$24),16,IF(INFORMACION!$T1362='REFERENCIAS RIESGO'!$C$36,13,IF(INFORMACION!$F1362=REFERENCIAS!$C$24,10,7))),0)</f>
        <v>#REF!</v>
      </c>
      <c r="Y1362" s="68">
        <f>+VLOOKUP(M1362,REFERENCIAS!$C:$D,2,0)*VLOOKUP($M$2,PONDERADORES!$A$7:$G$9,7,0)+VLOOKUP(N1362,REFERENCIAS!$C:$D,2,0)*VLOOKUP($N$2,PONDERADORES!$A$7:$G$9,7,0)+VLOOKUP(O1362,REFERENCIAS!$C:$D,2,0)*VLOOKUP($O$2,PONDERADORES!$A$7:$G$9,7,0)</f>
        <v>0.2</v>
      </c>
      <c r="Z1362" s="2">
        <f>+VLOOKUP(IF(R1362&lt;0.1,0,IF(AND(R1362&gt;=0.1,R1362&lt;0.2),0.1,IF(AND(R1362&gt;=0.2,R1362&lt;0.3),0.2,IF(R1362&gt;0.3,0.3,)))),REFERENCIAS!$C:$D,2,0)*VLOOKUP($R$2,PONDERADORES!$A$11:$G$11,7,0)</f>
        <v>15</v>
      </c>
      <c r="AA1362" s="92"/>
      <c r="AB1362" s="95" t="e">
        <f t="shared" ca="1" si="83"/>
        <v>#REF!</v>
      </c>
      <c r="AC1362" s="23" t="e">
        <f ca="1">IF(AB1362&gt;REFERENCIAS!$C$62,REFERENCIAS!$B$62,IF(AND(AB1362&gt;=REFERENCIAS!$C$63,AB1362&lt;REFERENCIAS!$D$63),REFERENCIAS!$B$63,IF(AND(AB1362&gt;REFERENCIAS!$C$64,AB1362&lt;=REFERENCIAS!$D$64),REFERENCIAS!$B$64,IF(AND(AB1362&gt;=REFERENCIAS!$C$65,AB1362&lt;REFERENCIAS!$D$65),REFERENCIAS!$B$65, "Revisar"))))</f>
        <v>#REF!</v>
      </c>
      <c r="AD1362" s="94" t="e">
        <f ca="1">VLOOKUP(AC1362,REFERENCIAS!$B$62:$G$65,4,FALSE)</f>
        <v>#REF!</v>
      </c>
    </row>
    <row r="1363" spans="1:30" ht="17.25" x14ac:dyDescent="0.25">
      <c r="A1363" s="74"/>
      <c r="B1363" s="19"/>
      <c r="C1363" s="19"/>
      <c r="D1363" s="50"/>
      <c r="E1363" s="73"/>
      <c r="F1363" s="74"/>
      <c r="G1363" s="9"/>
      <c r="H1363" s="48"/>
      <c r="I1363" s="49">
        <f t="shared" ca="1" si="81"/>
        <v>2022</v>
      </c>
      <c r="J1363" s="22">
        <f t="shared" ca="1" si="80"/>
        <v>1</v>
      </c>
      <c r="K1363" s="19"/>
      <c r="L1363" s="73"/>
      <c r="M1363" s="74"/>
      <c r="N1363" s="19"/>
      <c r="O1363" s="73"/>
      <c r="P1363" s="82">
        <v>1</v>
      </c>
      <c r="Q1363" s="24">
        <v>1</v>
      </c>
      <c r="R1363" s="81">
        <f t="shared" si="82"/>
        <v>1</v>
      </c>
      <c r="S1363" s="87"/>
      <c r="T1363" s="19"/>
      <c r="U1363" s="25"/>
      <c r="V1363" s="25"/>
      <c r="W1363" s="81"/>
      <c r="X1363" s="91" t="e">
        <f ca="1">+VLOOKUP(#REF!,REFERENCIAS!$C:$D,2,0)*VLOOKUP(#REF!,PONDERADORES!A:P,IF(AND(INFORMACION!$T1363='REFERENCIAS RIESGO'!$C$36,INFORMACION!$F1363=REFERENCIAS!$C$24),16,IF(INFORMACION!$T1363='REFERENCIAS RIESGO'!$C$36,13,IF(INFORMACION!$F1363=REFERENCIAS!$C$24,10,7))),0)+VLOOKUP(K1363,REFERENCIAS!$C:$D,2,0)*VLOOKUP($K$2,PONDERADORES!A:P,IF(AND(INFORMACION!$T1363='REFERENCIAS RIESGO'!$C$36,INFORMACION!$F1363=REFERENCIAS!$C$24),16,IF(INFORMACION!$T1363='REFERENCIAS RIESGO'!$C$36,13,IF(INFORMACION!$F1363=REFERENCIAS!$C$24,10,7))),0)+VLOOKUP(L1363,REFERENCIAS!$C:$D,2,0)*VLOOKUP($L$2,PONDERADORES!A:P,IF(AND(INFORMACION!$T1363='REFERENCIAS RIESGO'!$C$36,INFORMACION!$F1363=REFERENCIAS!$C$24),16,IF(INFORMACION!$T1363='REFERENCIAS RIESGO'!$C$36,13,IF(INFORMACION!$F1363=REFERENCIAS!$C$24,10,7))),0)+VLOOKUP(F1363,REFERENCIAS!$C:$D,2,0)*VLOOKUP($F$2,PONDERADORES!A:P,IF(AND(INFORMACION!$T1363='REFERENCIAS RIESGO'!$C$36,INFORMACION!$F1363=REFERENCIAS!$C$24),16,IF(INFORMACION!$T1363='REFERENCIAS RIESGO'!$C$36,13,IF(INFORMACION!$F1363=REFERENCIAS!$C$24,10,7))),0)+VLOOKUP(T1363,REFERENCIAS!$C:$D,2,0)*VLOOKUP($T$2,PONDERADORES!A:P,IF(AND(INFORMACION!$T1363='REFERENCIAS RIESGO'!$C$36,INFORMACION!$F1363=REFERENCIAS!$C$24),16,IF(INFORMACION!$T1363='REFERENCIAS RIESGO'!$C$36,13,IF(INFORMACION!$F1363=REFERENCIAS!$C$24,10,7))),0)+VLOOKUP(IF(J1363&lt;=0.2,0.2,IF(AND(J1363&gt;0.2,J1363&lt;=0.4),0.4,IF(AND(J1363&gt;0.4,J1363&lt;=0.6),0.6,IF(AND(J1363&gt;0.6,J1363&lt;=0.8),0.8,IF(AND(J1363&gt;0.8,J1363&lt;=1),1))))),REFERENCIAS!$C:$D,2,0)*VLOOKUP($J$2,PONDERADORES!A:P,IF(AND(INFORMACION!$T1363='REFERENCIAS RIESGO'!$C$36,INFORMACION!$F1363=REFERENCIAS!$C$24),16,IF(INFORMACION!$T1363='REFERENCIAS RIESGO'!$C$36,13,IF(INFORMACION!$F1363=REFERENCIAS!$C$24,10,7))),0)</f>
        <v>#REF!</v>
      </c>
      <c r="Y1363" s="68">
        <f>+VLOOKUP(M1363,REFERENCIAS!$C:$D,2,0)*VLOOKUP($M$2,PONDERADORES!$A$7:$G$9,7,0)+VLOOKUP(N1363,REFERENCIAS!$C:$D,2,0)*VLOOKUP($N$2,PONDERADORES!$A$7:$G$9,7,0)+VLOOKUP(O1363,REFERENCIAS!$C:$D,2,0)*VLOOKUP($O$2,PONDERADORES!$A$7:$G$9,7,0)</f>
        <v>0.2</v>
      </c>
      <c r="Z1363" s="2">
        <f>+VLOOKUP(IF(R1363&lt;0.1,0,IF(AND(R1363&gt;=0.1,R1363&lt;0.2),0.1,IF(AND(R1363&gt;=0.2,R1363&lt;0.3),0.2,IF(R1363&gt;0.3,0.3,)))),REFERENCIAS!$C:$D,2,0)*VLOOKUP($R$2,PONDERADORES!$A$11:$G$11,7,0)</f>
        <v>15</v>
      </c>
      <c r="AA1363" s="92"/>
      <c r="AB1363" s="95" t="e">
        <f t="shared" ca="1" si="83"/>
        <v>#REF!</v>
      </c>
      <c r="AC1363" s="23" t="e">
        <f ca="1">IF(AB1363&gt;REFERENCIAS!$C$62,REFERENCIAS!$B$62,IF(AND(AB1363&gt;=REFERENCIAS!$C$63,AB1363&lt;REFERENCIAS!$D$63),REFERENCIAS!$B$63,IF(AND(AB1363&gt;REFERENCIAS!$C$64,AB1363&lt;=REFERENCIAS!$D$64),REFERENCIAS!$B$64,IF(AND(AB1363&gt;=REFERENCIAS!$C$65,AB1363&lt;REFERENCIAS!$D$65),REFERENCIAS!$B$65, "Revisar"))))</f>
        <v>#REF!</v>
      </c>
      <c r="AD1363" s="94" t="e">
        <f ca="1">VLOOKUP(AC1363,REFERENCIAS!$B$62:$G$65,4,FALSE)</f>
        <v>#REF!</v>
      </c>
    </row>
    <row r="1364" spans="1:30" ht="17.25" x14ac:dyDescent="0.25">
      <c r="A1364" s="74"/>
      <c r="B1364" s="19"/>
      <c r="C1364" s="19"/>
      <c r="D1364" s="50"/>
      <c r="E1364" s="73"/>
      <c r="F1364" s="74"/>
      <c r="G1364" s="9"/>
      <c r="H1364" s="48"/>
      <c r="I1364" s="49">
        <f t="shared" ca="1" si="81"/>
        <v>2022</v>
      </c>
      <c r="J1364" s="22">
        <f t="shared" ca="1" si="80"/>
        <v>1</v>
      </c>
      <c r="K1364" s="19"/>
      <c r="L1364" s="73"/>
      <c r="M1364" s="74"/>
      <c r="N1364" s="19"/>
      <c r="O1364" s="73"/>
      <c r="P1364" s="82">
        <v>1</v>
      </c>
      <c r="Q1364" s="24">
        <v>1</v>
      </c>
      <c r="R1364" s="81">
        <f t="shared" si="82"/>
        <v>1</v>
      </c>
      <c r="S1364" s="87"/>
      <c r="T1364" s="19"/>
      <c r="U1364" s="25"/>
      <c r="V1364" s="25"/>
      <c r="W1364" s="81"/>
      <c r="X1364" s="91" t="e">
        <f ca="1">+VLOOKUP(#REF!,REFERENCIAS!$C:$D,2,0)*VLOOKUP(#REF!,PONDERADORES!A:P,IF(AND(INFORMACION!$T1364='REFERENCIAS RIESGO'!$C$36,INFORMACION!$F1364=REFERENCIAS!$C$24),16,IF(INFORMACION!$T1364='REFERENCIAS RIESGO'!$C$36,13,IF(INFORMACION!$F1364=REFERENCIAS!$C$24,10,7))),0)+VLOOKUP(K1364,REFERENCIAS!$C:$D,2,0)*VLOOKUP($K$2,PONDERADORES!A:P,IF(AND(INFORMACION!$T1364='REFERENCIAS RIESGO'!$C$36,INFORMACION!$F1364=REFERENCIAS!$C$24),16,IF(INFORMACION!$T1364='REFERENCIAS RIESGO'!$C$36,13,IF(INFORMACION!$F1364=REFERENCIAS!$C$24,10,7))),0)+VLOOKUP(L1364,REFERENCIAS!$C:$D,2,0)*VLOOKUP($L$2,PONDERADORES!A:P,IF(AND(INFORMACION!$T1364='REFERENCIAS RIESGO'!$C$36,INFORMACION!$F1364=REFERENCIAS!$C$24),16,IF(INFORMACION!$T1364='REFERENCIAS RIESGO'!$C$36,13,IF(INFORMACION!$F1364=REFERENCIAS!$C$24,10,7))),0)+VLOOKUP(F1364,REFERENCIAS!$C:$D,2,0)*VLOOKUP($F$2,PONDERADORES!A:P,IF(AND(INFORMACION!$T1364='REFERENCIAS RIESGO'!$C$36,INFORMACION!$F1364=REFERENCIAS!$C$24),16,IF(INFORMACION!$T1364='REFERENCIAS RIESGO'!$C$36,13,IF(INFORMACION!$F1364=REFERENCIAS!$C$24,10,7))),0)+VLOOKUP(T1364,REFERENCIAS!$C:$D,2,0)*VLOOKUP($T$2,PONDERADORES!A:P,IF(AND(INFORMACION!$T1364='REFERENCIAS RIESGO'!$C$36,INFORMACION!$F1364=REFERENCIAS!$C$24),16,IF(INFORMACION!$T1364='REFERENCIAS RIESGO'!$C$36,13,IF(INFORMACION!$F1364=REFERENCIAS!$C$24,10,7))),0)+VLOOKUP(IF(J1364&lt;=0.2,0.2,IF(AND(J1364&gt;0.2,J1364&lt;=0.4),0.4,IF(AND(J1364&gt;0.4,J1364&lt;=0.6),0.6,IF(AND(J1364&gt;0.6,J1364&lt;=0.8),0.8,IF(AND(J1364&gt;0.8,J1364&lt;=1),1))))),REFERENCIAS!$C:$D,2,0)*VLOOKUP($J$2,PONDERADORES!A:P,IF(AND(INFORMACION!$T1364='REFERENCIAS RIESGO'!$C$36,INFORMACION!$F1364=REFERENCIAS!$C$24),16,IF(INFORMACION!$T1364='REFERENCIAS RIESGO'!$C$36,13,IF(INFORMACION!$F1364=REFERENCIAS!$C$24,10,7))),0)</f>
        <v>#REF!</v>
      </c>
      <c r="Y1364" s="68">
        <f>+VLOOKUP(M1364,REFERENCIAS!$C:$D,2,0)*VLOOKUP($M$2,PONDERADORES!$A$7:$G$9,7,0)+VLOOKUP(N1364,REFERENCIAS!$C:$D,2,0)*VLOOKUP($N$2,PONDERADORES!$A$7:$G$9,7,0)+VLOOKUP(O1364,REFERENCIAS!$C:$D,2,0)*VLOOKUP($O$2,PONDERADORES!$A$7:$G$9,7,0)</f>
        <v>0.2</v>
      </c>
      <c r="Z1364" s="2">
        <f>+VLOOKUP(IF(R1364&lt;0.1,0,IF(AND(R1364&gt;=0.1,R1364&lt;0.2),0.1,IF(AND(R1364&gt;=0.2,R1364&lt;0.3),0.2,IF(R1364&gt;0.3,0.3,)))),REFERENCIAS!$C:$D,2,0)*VLOOKUP($R$2,PONDERADORES!$A$11:$G$11,7,0)</f>
        <v>15</v>
      </c>
      <c r="AA1364" s="92"/>
      <c r="AB1364" s="95" t="e">
        <f t="shared" ca="1" si="83"/>
        <v>#REF!</v>
      </c>
      <c r="AC1364" s="23" t="e">
        <f ca="1">IF(AB1364&gt;REFERENCIAS!$C$62,REFERENCIAS!$B$62,IF(AND(AB1364&gt;=REFERENCIAS!$C$63,AB1364&lt;REFERENCIAS!$D$63),REFERENCIAS!$B$63,IF(AND(AB1364&gt;REFERENCIAS!$C$64,AB1364&lt;=REFERENCIAS!$D$64),REFERENCIAS!$B$64,IF(AND(AB1364&gt;=REFERENCIAS!$C$65,AB1364&lt;REFERENCIAS!$D$65),REFERENCIAS!$B$65, "Revisar"))))</f>
        <v>#REF!</v>
      </c>
      <c r="AD1364" s="94" t="e">
        <f ca="1">VLOOKUP(AC1364,REFERENCIAS!$B$62:$G$65,4,FALSE)</f>
        <v>#REF!</v>
      </c>
    </row>
    <row r="1365" spans="1:30" ht="17.25" x14ac:dyDescent="0.25">
      <c r="A1365" s="74"/>
      <c r="B1365" s="19"/>
      <c r="C1365" s="19"/>
      <c r="D1365" s="50"/>
      <c r="E1365" s="73"/>
      <c r="F1365" s="74"/>
      <c r="G1365" s="9"/>
      <c r="H1365" s="48"/>
      <c r="I1365" s="49">
        <f t="shared" ca="1" si="81"/>
        <v>2022</v>
      </c>
      <c r="J1365" s="22">
        <f t="shared" ca="1" si="80"/>
        <v>1</v>
      </c>
      <c r="K1365" s="19"/>
      <c r="L1365" s="73"/>
      <c r="M1365" s="74"/>
      <c r="N1365" s="19"/>
      <c r="O1365" s="73"/>
      <c r="P1365" s="82">
        <v>1</v>
      </c>
      <c r="Q1365" s="24">
        <v>1</v>
      </c>
      <c r="R1365" s="81">
        <f t="shared" si="82"/>
        <v>1</v>
      </c>
      <c r="S1365" s="87"/>
      <c r="T1365" s="19"/>
      <c r="U1365" s="25"/>
      <c r="V1365" s="25"/>
      <c r="W1365" s="81"/>
      <c r="X1365" s="91" t="e">
        <f ca="1">+VLOOKUP(#REF!,REFERENCIAS!$C:$D,2,0)*VLOOKUP(#REF!,PONDERADORES!A:P,IF(AND(INFORMACION!$T1365='REFERENCIAS RIESGO'!$C$36,INFORMACION!$F1365=REFERENCIAS!$C$24),16,IF(INFORMACION!$T1365='REFERENCIAS RIESGO'!$C$36,13,IF(INFORMACION!$F1365=REFERENCIAS!$C$24,10,7))),0)+VLOOKUP(K1365,REFERENCIAS!$C:$D,2,0)*VLOOKUP($K$2,PONDERADORES!A:P,IF(AND(INFORMACION!$T1365='REFERENCIAS RIESGO'!$C$36,INFORMACION!$F1365=REFERENCIAS!$C$24),16,IF(INFORMACION!$T1365='REFERENCIAS RIESGO'!$C$36,13,IF(INFORMACION!$F1365=REFERENCIAS!$C$24,10,7))),0)+VLOOKUP(L1365,REFERENCIAS!$C:$D,2,0)*VLOOKUP($L$2,PONDERADORES!A:P,IF(AND(INFORMACION!$T1365='REFERENCIAS RIESGO'!$C$36,INFORMACION!$F1365=REFERENCIAS!$C$24),16,IF(INFORMACION!$T1365='REFERENCIAS RIESGO'!$C$36,13,IF(INFORMACION!$F1365=REFERENCIAS!$C$24,10,7))),0)+VLOOKUP(F1365,REFERENCIAS!$C:$D,2,0)*VLOOKUP($F$2,PONDERADORES!A:P,IF(AND(INFORMACION!$T1365='REFERENCIAS RIESGO'!$C$36,INFORMACION!$F1365=REFERENCIAS!$C$24),16,IF(INFORMACION!$T1365='REFERENCIAS RIESGO'!$C$36,13,IF(INFORMACION!$F1365=REFERENCIAS!$C$24,10,7))),0)+VLOOKUP(T1365,REFERENCIAS!$C:$D,2,0)*VLOOKUP($T$2,PONDERADORES!A:P,IF(AND(INFORMACION!$T1365='REFERENCIAS RIESGO'!$C$36,INFORMACION!$F1365=REFERENCIAS!$C$24),16,IF(INFORMACION!$T1365='REFERENCIAS RIESGO'!$C$36,13,IF(INFORMACION!$F1365=REFERENCIAS!$C$24,10,7))),0)+VLOOKUP(IF(J1365&lt;=0.2,0.2,IF(AND(J1365&gt;0.2,J1365&lt;=0.4),0.4,IF(AND(J1365&gt;0.4,J1365&lt;=0.6),0.6,IF(AND(J1365&gt;0.6,J1365&lt;=0.8),0.8,IF(AND(J1365&gt;0.8,J1365&lt;=1),1))))),REFERENCIAS!$C:$D,2,0)*VLOOKUP($J$2,PONDERADORES!A:P,IF(AND(INFORMACION!$T1365='REFERENCIAS RIESGO'!$C$36,INFORMACION!$F1365=REFERENCIAS!$C$24),16,IF(INFORMACION!$T1365='REFERENCIAS RIESGO'!$C$36,13,IF(INFORMACION!$F1365=REFERENCIAS!$C$24,10,7))),0)</f>
        <v>#REF!</v>
      </c>
      <c r="Y1365" s="68">
        <f>+VLOOKUP(M1365,REFERENCIAS!$C:$D,2,0)*VLOOKUP($M$2,PONDERADORES!$A$7:$G$9,7,0)+VLOOKUP(N1365,REFERENCIAS!$C:$D,2,0)*VLOOKUP($N$2,PONDERADORES!$A$7:$G$9,7,0)+VLOOKUP(O1365,REFERENCIAS!$C:$D,2,0)*VLOOKUP($O$2,PONDERADORES!$A$7:$G$9,7,0)</f>
        <v>0.2</v>
      </c>
      <c r="Z1365" s="2">
        <f>+VLOOKUP(IF(R1365&lt;0.1,0,IF(AND(R1365&gt;=0.1,R1365&lt;0.2),0.1,IF(AND(R1365&gt;=0.2,R1365&lt;0.3),0.2,IF(R1365&gt;0.3,0.3,)))),REFERENCIAS!$C:$D,2,0)*VLOOKUP($R$2,PONDERADORES!$A$11:$G$11,7,0)</f>
        <v>15</v>
      </c>
      <c r="AA1365" s="92"/>
      <c r="AB1365" s="95" t="e">
        <f t="shared" ca="1" si="83"/>
        <v>#REF!</v>
      </c>
      <c r="AC1365" s="23" t="e">
        <f ca="1">IF(AB1365&gt;REFERENCIAS!$C$62,REFERENCIAS!$B$62,IF(AND(AB1365&gt;=REFERENCIAS!$C$63,AB1365&lt;REFERENCIAS!$D$63),REFERENCIAS!$B$63,IF(AND(AB1365&gt;REFERENCIAS!$C$64,AB1365&lt;=REFERENCIAS!$D$64),REFERENCIAS!$B$64,IF(AND(AB1365&gt;=REFERENCIAS!$C$65,AB1365&lt;REFERENCIAS!$D$65),REFERENCIAS!$B$65, "Revisar"))))</f>
        <v>#REF!</v>
      </c>
      <c r="AD1365" s="94" t="e">
        <f ca="1">VLOOKUP(AC1365,REFERENCIAS!$B$62:$G$65,4,FALSE)</f>
        <v>#REF!</v>
      </c>
    </row>
    <row r="1366" spans="1:30" ht="17.25" x14ac:dyDescent="0.25">
      <c r="A1366" s="74"/>
      <c r="B1366" s="19"/>
      <c r="C1366" s="19"/>
      <c r="D1366" s="50"/>
      <c r="E1366" s="73"/>
      <c r="F1366" s="74"/>
      <c r="G1366" s="9"/>
      <c r="H1366" s="48"/>
      <c r="I1366" s="49">
        <f t="shared" ca="1" si="81"/>
        <v>2022</v>
      </c>
      <c r="J1366" s="22">
        <f t="shared" ca="1" si="80"/>
        <v>1</v>
      </c>
      <c r="K1366" s="19"/>
      <c r="L1366" s="73"/>
      <c r="M1366" s="74"/>
      <c r="N1366" s="19"/>
      <c r="O1366" s="73"/>
      <c r="P1366" s="82">
        <v>1</v>
      </c>
      <c r="Q1366" s="24">
        <v>1</v>
      </c>
      <c r="R1366" s="81">
        <f t="shared" si="82"/>
        <v>1</v>
      </c>
      <c r="S1366" s="87"/>
      <c r="T1366" s="19"/>
      <c r="U1366" s="25"/>
      <c r="V1366" s="25"/>
      <c r="W1366" s="81"/>
      <c r="X1366" s="91" t="e">
        <f ca="1">+VLOOKUP(#REF!,REFERENCIAS!$C:$D,2,0)*VLOOKUP(#REF!,PONDERADORES!A:P,IF(AND(INFORMACION!$T1366='REFERENCIAS RIESGO'!$C$36,INFORMACION!$F1366=REFERENCIAS!$C$24),16,IF(INFORMACION!$T1366='REFERENCIAS RIESGO'!$C$36,13,IF(INFORMACION!$F1366=REFERENCIAS!$C$24,10,7))),0)+VLOOKUP(K1366,REFERENCIAS!$C:$D,2,0)*VLOOKUP($K$2,PONDERADORES!A:P,IF(AND(INFORMACION!$T1366='REFERENCIAS RIESGO'!$C$36,INFORMACION!$F1366=REFERENCIAS!$C$24),16,IF(INFORMACION!$T1366='REFERENCIAS RIESGO'!$C$36,13,IF(INFORMACION!$F1366=REFERENCIAS!$C$24,10,7))),0)+VLOOKUP(L1366,REFERENCIAS!$C:$D,2,0)*VLOOKUP($L$2,PONDERADORES!A:P,IF(AND(INFORMACION!$T1366='REFERENCIAS RIESGO'!$C$36,INFORMACION!$F1366=REFERENCIAS!$C$24),16,IF(INFORMACION!$T1366='REFERENCIAS RIESGO'!$C$36,13,IF(INFORMACION!$F1366=REFERENCIAS!$C$24,10,7))),0)+VLOOKUP(F1366,REFERENCIAS!$C:$D,2,0)*VLOOKUP($F$2,PONDERADORES!A:P,IF(AND(INFORMACION!$T1366='REFERENCIAS RIESGO'!$C$36,INFORMACION!$F1366=REFERENCIAS!$C$24),16,IF(INFORMACION!$T1366='REFERENCIAS RIESGO'!$C$36,13,IF(INFORMACION!$F1366=REFERENCIAS!$C$24,10,7))),0)+VLOOKUP(T1366,REFERENCIAS!$C:$D,2,0)*VLOOKUP($T$2,PONDERADORES!A:P,IF(AND(INFORMACION!$T1366='REFERENCIAS RIESGO'!$C$36,INFORMACION!$F1366=REFERENCIAS!$C$24),16,IF(INFORMACION!$T1366='REFERENCIAS RIESGO'!$C$36,13,IF(INFORMACION!$F1366=REFERENCIAS!$C$24,10,7))),0)+VLOOKUP(IF(J1366&lt;=0.2,0.2,IF(AND(J1366&gt;0.2,J1366&lt;=0.4),0.4,IF(AND(J1366&gt;0.4,J1366&lt;=0.6),0.6,IF(AND(J1366&gt;0.6,J1366&lt;=0.8),0.8,IF(AND(J1366&gt;0.8,J1366&lt;=1),1))))),REFERENCIAS!$C:$D,2,0)*VLOOKUP($J$2,PONDERADORES!A:P,IF(AND(INFORMACION!$T1366='REFERENCIAS RIESGO'!$C$36,INFORMACION!$F1366=REFERENCIAS!$C$24),16,IF(INFORMACION!$T1366='REFERENCIAS RIESGO'!$C$36,13,IF(INFORMACION!$F1366=REFERENCIAS!$C$24,10,7))),0)</f>
        <v>#REF!</v>
      </c>
      <c r="Y1366" s="68">
        <f>+VLOOKUP(M1366,REFERENCIAS!$C:$D,2,0)*VLOOKUP($M$2,PONDERADORES!$A$7:$G$9,7,0)+VLOOKUP(N1366,REFERENCIAS!$C:$D,2,0)*VLOOKUP($N$2,PONDERADORES!$A$7:$G$9,7,0)+VLOOKUP(O1366,REFERENCIAS!$C:$D,2,0)*VLOOKUP($O$2,PONDERADORES!$A$7:$G$9,7,0)</f>
        <v>0.2</v>
      </c>
      <c r="Z1366" s="2">
        <f>+VLOOKUP(IF(R1366&lt;0.1,0,IF(AND(R1366&gt;=0.1,R1366&lt;0.2),0.1,IF(AND(R1366&gt;=0.2,R1366&lt;0.3),0.2,IF(R1366&gt;0.3,0.3,)))),REFERENCIAS!$C:$D,2,0)*VLOOKUP($R$2,PONDERADORES!$A$11:$G$11,7,0)</f>
        <v>15</v>
      </c>
      <c r="AA1366" s="92"/>
      <c r="AB1366" s="95" t="e">
        <f t="shared" ca="1" si="83"/>
        <v>#REF!</v>
      </c>
      <c r="AC1366" s="23" t="e">
        <f ca="1">IF(AB1366&gt;REFERENCIAS!$C$62,REFERENCIAS!$B$62,IF(AND(AB1366&gt;=REFERENCIAS!$C$63,AB1366&lt;REFERENCIAS!$D$63),REFERENCIAS!$B$63,IF(AND(AB1366&gt;REFERENCIAS!$C$64,AB1366&lt;=REFERENCIAS!$D$64),REFERENCIAS!$B$64,IF(AND(AB1366&gt;=REFERENCIAS!$C$65,AB1366&lt;REFERENCIAS!$D$65),REFERENCIAS!$B$65, "Revisar"))))</f>
        <v>#REF!</v>
      </c>
      <c r="AD1366" s="94" t="e">
        <f ca="1">VLOOKUP(AC1366,REFERENCIAS!$B$62:$G$65,4,FALSE)</f>
        <v>#REF!</v>
      </c>
    </row>
    <row r="1367" spans="1:30" ht="17.25" x14ac:dyDescent="0.25">
      <c r="A1367" s="74"/>
      <c r="B1367" s="19"/>
      <c r="C1367" s="19"/>
      <c r="D1367" s="50"/>
      <c r="E1367" s="73"/>
      <c r="F1367" s="74"/>
      <c r="G1367" s="9"/>
      <c r="H1367" s="48"/>
      <c r="I1367" s="49">
        <f t="shared" ca="1" si="81"/>
        <v>2022</v>
      </c>
      <c r="J1367" s="22">
        <f t="shared" ca="1" si="80"/>
        <v>1</v>
      </c>
      <c r="K1367" s="19"/>
      <c r="L1367" s="73"/>
      <c r="M1367" s="74"/>
      <c r="N1367" s="19"/>
      <c r="O1367" s="73"/>
      <c r="P1367" s="82">
        <v>1</v>
      </c>
      <c r="Q1367" s="24">
        <v>1</v>
      </c>
      <c r="R1367" s="81">
        <f t="shared" si="82"/>
        <v>1</v>
      </c>
      <c r="S1367" s="87"/>
      <c r="T1367" s="19"/>
      <c r="U1367" s="25"/>
      <c r="V1367" s="25"/>
      <c r="W1367" s="81"/>
      <c r="X1367" s="91" t="e">
        <f ca="1">+VLOOKUP(#REF!,REFERENCIAS!$C:$D,2,0)*VLOOKUP(#REF!,PONDERADORES!A:P,IF(AND(INFORMACION!$T1367='REFERENCIAS RIESGO'!$C$36,INFORMACION!$F1367=REFERENCIAS!$C$24),16,IF(INFORMACION!$T1367='REFERENCIAS RIESGO'!$C$36,13,IF(INFORMACION!$F1367=REFERENCIAS!$C$24,10,7))),0)+VLOOKUP(K1367,REFERENCIAS!$C:$D,2,0)*VLOOKUP($K$2,PONDERADORES!A:P,IF(AND(INFORMACION!$T1367='REFERENCIAS RIESGO'!$C$36,INFORMACION!$F1367=REFERENCIAS!$C$24),16,IF(INFORMACION!$T1367='REFERENCIAS RIESGO'!$C$36,13,IF(INFORMACION!$F1367=REFERENCIAS!$C$24,10,7))),0)+VLOOKUP(L1367,REFERENCIAS!$C:$D,2,0)*VLOOKUP($L$2,PONDERADORES!A:P,IF(AND(INFORMACION!$T1367='REFERENCIAS RIESGO'!$C$36,INFORMACION!$F1367=REFERENCIAS!$C$24),16,IF(INFORMACION!$T1367='REFERENCIAS RIESGO'!$C$36,13,IF(INFORMACION!$F1367=REFERENCIAS!$C$24,10,7))),0)+VLOOKUP(F1367,REFERENCIAS!$C:$D,2,0)*VLOOKUP($F$2,PONDERADORES!A:P,IF(AND(INFORMACION!$T1367='REFERENCIAS RIESGO'!$C$36,INFORMACION!$F1367=REFERENCIAS!$C$24),16,IF(INFORMACION!$T1367='REFERENCIAS RIESGO'!$C$36,13,IF(INFORMACION!$F1367=REFERENCIAS!$C$24,10,7))),0)+VLOOKUP(T1367,REFERENCIAS!$C:$D,2,0)*VLOOKUP($T$2,PONDERADORES!A:P,IF(AND(INFORMACION!$T1367='REFERENCIAS RIESGO'!$C$36,INFORMACION!$F1367=REFERENCIAS!$C$24),16,IF(INFORMACION!$T1367='REFERENCIAS RIESGO'!$C$36,13,IF(INFORMACION!$F1367=REFERENCIAS!$C$24,10,7))),0)+VLOOKUP(IF(J1367&lt;=0.2,0.2,IF(AND(J1367&gt;0.2,J1367&lt;=0.4),0.4,IF(AND(J1367&gt;0.4,J1367&lt;=0.6),0.6,IF(AND(J1367&gt;0.6,J1367&lt;=0.8),0.8,IF(AND(J1367&gt;0.8,J1367&lt;=1),1))))),REFERENCIAS!$C:$D,2,0)*VLOOKUP($J$2,PONDERADORES!A:P,IF(AND(INFORMACION!$T1367='REFERENCIAS RIESGO'!$C$36,INFORMACION!$F1367=REFERENCIAS!$C$24),16,IF(INFORMACION!$T1367='REFERENCIAS RIESGO'!$C$36,13,IF(INFORMACION!$F1367=REFERENCIAS!$C$24,10,7))),0)</f>
        <v>#REF!</v>
      </c>
      <c r="Y1367" s="68">
        <f>+VLOOKUP(M1367,REFERENCIAS!$C:$D,2,0)*VLOOKUP($M$2,PONDERADORES!$A$7:$G$9,7,0)+VLOOKUP(N1367,REFERENCIAS!$C:$D,2,0)*VLOOKUP($N$2,PONDERADORES!$A$7:$G$9,7,0)+VLOOKUP(O1367,REFERENCIAS!$C:$D,2,0)*VLOOKUP($O$2,PONDERADORES!$A$7:$G$9,7,0)</f>
        <v>0.2</v>
      </c>
      <c r="Z1367" s="2">
        <f>+VLOOKUP(IF(R1367&lt;0.1,0,IF(AND(R1367&gt;=0.1,R1367&lt;0.2),0.1,IF(AND(R1367&gt;=0.2,R1367&lt;0.3),0.2,IF(R1367&gt;0.3,0.3,)))),REFERENCIAS!$C:$D,2,0)*VLOOKUP($R$2,PONDERADORES!$A$11:$G$11,7,0)</f>
        <v>15</v>
      </c>
      <c r="AA1367" s="92"/>
      <c r="AB1367" s="95" t="e">
        <f t="shared" ca="1" si="83"/>
        <v>#REF!</v>
      </c>
      <c r="AC1367" s="23" t="e">
        <f ca="1">IF(AB1367&gt;REFERENCIAS!$C$62,REFERENCIAS!$B$62,IF(AND(AB1367&gt;=REFERENCIAS!$C$63,AB1367&lt;REFERENCIAS!$D$63),REFERENCIAS!$B$63,IF(AND(AB1367&gt;REFERENCIAS!$C$64,AB1367&lt;=REFERENCIAS!$D$64),REFERENCIAS!$B$64,IF(AND(AB1367&gt;=REFERENCIAS!$C$65,AB1367&lt;REFERENCIAS!$D$65),REFERENCIAS!$B$65, "Revisar"))))</f>
        <v>#REF!</v>
      </c>
      <c r="AD1367" s="94" t="e">
        <f ca="1">VLOOKUP(AC1367,REFERENCIAS!$B$62:$G$65,4,FALSE)</f>
        <v>#REF!</v>
      </c>
    </row>
    <row r="1368" spans="1:30" ht="17.25" x14ac:dyDescent="0.25">
      <c r="A1368" s="74"/>
      <c r="B1368" s="19"/>
      <c r="C1368" s="19"/>
      <c r="D1368" s="50"/>
      <c r="E1368" s="73"/>
      <c r="F1368" s="74"/>
      <c r="G1368" s="9"/>
      <c r="H1368" s="48"/>
      <c r="I1368" s="49">
        <f t="shared" ca="1" si="81"/>
        <v>2022</v>
      </c>
      <c r="J1368" s="22">
        <f t="shared" ca="1" si="80"/>
        <v>1</v>
      </c>
      <c r="K1368" s="19"/>
      <c r="L1368" s="73"/>
      <c r="M1368" s="74"/>
      <c r="N1368" s="19"/>
      <c r="O1368" s="73"/>
      <c r="P1368" s="82">
        <v>1</v>
      </c>
      <c r="Q1368" s="24">
        <v>1</v>
      </c>
      <c r="R1368" s="81">
        <f t="shared" si="82"/>
        <v>1</v>
      </c>
      <c r="S1368" s="87"/>
      <c r="T1368" s="19"/>
      <c r="U1368" s="25"/>
      <c r="V1368" s="25"/>
      <c r="W1368" s="81"/>
      <c r="X1368" s="91" t="e">
        <f ca="1">+VLOOKUP(#REF!,REFERENCIAS!$C:$D,2,0)*VLOOKUP(#REF!,PONDERADORES!A:P,IF(AND(INFORMACION!$T1368='REFERENCIAS RIESGO'!$C$36,INFORMACION!$F1368=REFERENCIAS!$C$24),16,IF(INFORMACION!$T1368='REFERENCIAS RIESGO'!$C$36,13,IF(INFORMACION!$F1368=REFERENCIAS!$C$24,10,7))),0)+VLOOKUP(K1368,REFERENCIAS!$C:$D,2,0)*VLOOKUP($K$2,PONDERADORES!A:P,IF(AND(INFORMACION!$T1368='REFERENCIAS RIESGO'!$C$36,INFORMACION!$F1368=REFERENCIAS!$C$24),16,IF(INFORMACION!$T1368='REFERENCIAS RIESGO'!$C$36,13,IF(INFORMACION!$F1368=REFERENCIAS!$C$24,10,7))),0)+VLOOKUP(L1368,REFERENCIAS!$C:$D,2,0)*VLOOKUP($L$2,PONDERADORES!A:P,IF(AND(INFORMACION!$T1368='REFERENCIAS RIESGO'!$C$36,INFORMACION!$F1368=REFERENCIAS!$C$24),16,IF(INFORMACION!$T1368='REFERENCIAS RIESGO'!$C$36,13,IF(INFORMACION!$F1368=REFERENCIAS!$C$24,10,7))),0)+VLOOKUP(F1368,REFERENCIAS!$C:$D,2,0)*VLOOKUP($F$2,PONDERADORES!A:P,IF(AND(INFORMACION!$T1368='REFERENCIAS RIESGO'!$C$36,INFORMACION!$F1368=REFERENCIAS!$C$24),16,IF(INFORMACION!$T1368='REFERENCIAS RIESGO'!$C$36,13,IF(INFORMACION!$F1368=REFERENCIAS!$C$24,10,7))),0)+VLOOKUP(T1368,REFERENCIAS!$C:$D,2,0)*VLOOKUP($T$2,PONDERADORES!A:P,IF(AND(INFORMACION!$T1368='REFERENCIAS RIESGO'!$C$36,INFORMACION!$F1368=REFERENCIAS!$C$24),16,IF(INFORMACION!$T1368='REFERENCIAS RIESGO'!$C$36,13,IF(INFORMACION!$F1368=REFERENCIAS!$C$24,10,7))),0)+VLOOKUP(IF(J1368&lt;=0.2,0.2,IF(AND(J1368&gt;0.2,J1368&lt;=0.4),0.4,IF(AND(J1368&gt;0.4,J1368&lt;=0.6),0.6,IF(AND(J1368&gt;0.6,J1368&lt;=0.8),0.8,IF(AND(J1368&gt;0.8,J1368&lt;=1),1))))),REFERENCIAS!$C:$D,2,0)*VLOOKUP($J$2,PONDERADORES!A:P,IF(AND(INFORMACION!$T1368='REFERENCIAS RIESGO'!$C$36,INFORMACION!$F1368=REFERENCIAS!$C$24),16,IF(INFORMACION!$T1368='REFERENCIAS RIESGO'!$C$36,13,IF(INFORMACION!$F1368=REFERENCIAS!$C$24,10,7))),0)</f>
        <v>#REF!</v>
      </c>
      <c r="Y1368" s="68">
        <f>+VLOOKUP(M1368,REFERENCIAS!$C:$D,2,0)*VLOOKUP($M$2,PONDERADORES!$A$7:$G$9,7,0)+VLOOKUP(N1368,REFERENCIAS!$C:$D,2,0)*VLOOKUP($N$2,PONDERADORES!$A$7:$G$9,7,0)+VLOOKUP(O1368,REFERENCIAS!$C:$D,2,0)*VLOOKUP($O$2,PONDERADORES!$A$7:$G$9,7,0)</f>
        <v>0.2</v>
      </c>
      <c r="Z1368" s="2">
        <f>+VLOOKUP(IF(R1368&lt;0.1,0,IF(AND(R1368&gt;=0.1,R1368&lt;0.2),0.1,IF(AND(R1368&gt;=0.2,R1368&lt;0.3),0.2,IF(R1368&gt;0.3,0.3,)))),REFERENCIAS!$C:$D,2,0)*VLOOKUP($R$2,PONDERADORES!$A$11:$G$11,7,0)</f>
        <v>15</v>
      </c>
      <c r="AA1368" s="92"/>
      <c r="AB1368" s="95" t="e">
        <f t="shared" ca="1" si="83"/>
        <v>#REF!</v>
      </c>
      <c r="AC1368" s="23" t="e">
        <f ca="1">IF(AB1368&gt;REFERENCIAS!$C$62,REFERENCIAS!$B$62,IF(AND(AB1368&gt;=REFERENCIAS!$C$63,AB1368&lt;REFERENCIAS!$D$63),REFERENCIAS!$B$63,IF(AND(AB1368&gt;REFERENCIAS!$C$64,AB1368&lt;=REFERENCIAS!$D$64),REFERENCIAS!$B$64,IF(AND(AB1368&gt;=REFERENCIAS!$C$65,AB1368&lt;REFERENCIAS!$D$65),REFERENCIAS!$B$65, "Revisar"))))</f>
        <v>#REF!</v>
      </c>
      <c r="AD1368" s="94" t="e">
        <f ca="1">VLOOKUP(AC1368,REFERENCIAS!$B$62:$G$65,4,FALSE)</f>
        <v>#REF!</v>
      </c>
    </row>
    <row r="1369" spans="1:30" ht="17.25" x14ac:dyDescent="0.25">
      <c r="A1369" s="74"/>
      <c r="B1369" s="19"/>
      <c r="C1369" s="19"/>
      <c r="D1369" s="50"/>
      <c r="E1369" s="73"/>
      <c r="F1369" s="74"/>
      <c r="G1369" s="9"/>
      <c r="H1369" s="48"/>
      <c r="I1369" s="49">
        <f t="shared" ca="1" si="81"/>
        <v>2022</v>
      </c>
      <c r="J1369" s="22">
        <f t="shared" ca="1" si="80"/>
        <v>1</v>
      </c>
      <c r="K1369" s="19"/>
      <c r="L1369" s="73"/>
      <c r="M1369" s="74"/>
      <c r="N1369" s="19"/>
      <c r="O1369" s="73"/>
      <c r="P1369" s="82">
        <v>1</v>
      </c>
      <c r="Q1369" s="24">
        <v>1</v>
      </c>
      <c r="R1369" s="81">
        <f t="shared" si="82"/>
        <v>1</v>
      </c>
      <c r="S1369" s="87"/>
      <c r="T1369" s="19"/>
      <c r="U1369" s="25"/>
      <c r="V1369" s="25"/>
      <c r="W1369" s="81"/>
      <c r="X1369" s="91" t="e">
        <f ca="1">+VLOOKUP(#REF!,REFERENCIAS!$C:$D,2,0)*VLOOKUP(#REF!,PONDERADORES!A:P,IF(AND(INFORMACION!$T1369='REFERENCIAS RIESGO'!$C$36,INFORMACION!$F1369=REFERENCIAS!$C$24),16,IF(INFORMACION!$T1369='REFERENCIAS RIESGO'!$C$36,13,IF(INFORMACION!$F1369=REFERENCIAS!$C$24,10,7))),0)+VLOOKUP(K1369,REFERENCIAS!$C:$D,2,0)*VLOOKUP($K$2,PONDERADORES!A:P,IF(AND(INFORMACION!$T1369='REFERENCIAS RIESGO'!$C$36,INFORMACION!$F1369=REFERENCIAS!$C$24),16,IF(INFORMACION!$T1369='REFERENCIAS RIESGO'!$C$36,13,IF(INFORMACION!$F1369=REFERENCIAS!$C$24,10,7))),0)+VLOOKUP(L1369,REFERENCIAS!$C:$D,2,0)*VLOOKUP($L$2,PONDERADORES!A:P,IF(AND(INFORMACION!$T1369='REFERENCIAS RIESGO'!$C$36,INFORMACION!$F1369=REFERENCIAS!$C$24),16,IF(INFORMACION!$T1369='REFERENCIAS RIESGO'!$C$36,13,IF(INFORMACION!$F1369=REFERENCIAS!$C$24,10,7))),0)+VLOOKUP(F1369,REFERENCIAS!$C:$D,2,0)*VLOOKUP($F$2,PONDERADORES!A:P,IF(AND(INFORMACION!$T1369='REFERENCIAS RIESGO'!$C$36,INFORMACION!$F1369=REFERENCIAS!$C$24),16,IF(INFORMACION!$T1369='REFERENCIAS RIESGO'!$C$36,13,IF(INFORMACION!$F1369=REFERENCIAS!$C$24,10,7))),0)+VLOOKUP(T1369,REFERENCIAS!$C:$D,2,0)*VLOOKUP($T$2,PONDERADORES!A:P,IF(AND(INFORMACION!$T1369='REFERENCIAS RIESGO'!$C$36,INFORMACION!$F1369=REFERENCIAS!$C$24),16,IF(INFORMACION!$T1369='REFERENCIAS RIESGO'!$C$36,13,IF(INFORMACION!$F1369=REFERENCIAS!$C$24,10,7))),0)+VLOOKUP(IF(J1369&lt;=0.2,0.2,IF(AND(J1369&gt;0.2,J1369&lt;=0.4),0.4,IF(AND(J1369&gt;0.4,J1369&lt;=0.6),0.6,IF(AND(J1369&gt;0.6,J1369&lt;=0.8),0.8,IF(AND(J1369&gt;0.8,J1369&lt;=1),1))))),REFERENCIAS!$C:$D,2,0)*VLOOKUP($J$2,PONDERADORES!A:P,IF(AND(INFORMACION!$T1369='REFERENCIAS RIESGO'!$C$36,INFORMACION!$F1369=REFERENCIAS!$C$24),16,IF(INFORMACION!$T1369='REFERENCIAS RIESGO'!$C$36,13,IF(INFORMACION!$F1369=REFERENCIAS!$C$24,10,7))),0)</f>
        <v>#REF!</v>
      </c>
      <c r="Y1369" s="68">
        <f>+VLOOKUP(M1369,REFERENCIAS!$C:$D,2,0)*VLOOKUP($M$2,PONDERADORES!$A$7:$G$9,7,0)+VLOOKUP(N1369,REFERENCIAS!$C:$D,2,0)*VLOOKUP($N$2,PONDERADORES!$A$7:$G$9,7,0)+VLOOKUP(O1369,REFERENCIAS!$C:$D,2,0)*VLOOKUP($O$2,PONDERADORES!$A$7:$G$9,7,0)</f>
        <v>0.2</v>
      </c>
      <c r="Z1369" s="2">
        <f>+VLOOKUP(IF(R1369&lt;0.1,0,IF(AND(R1369&gt;=0.1,R1369&lt;0.2),0.1,IF(AND(R1369&gt;=0.2,R1369&lt;0.3),0.2,IF(R1369&gt;0.3,0.3,)))),REFERENCIAS!$C:$D,2,0)*VLOOKUP($R$2,PONDERADORES!$A$11:$G$11,7,0)</f>
        <v>15</v>
      </c>
      <c r="AA1369" s="92"/>
      <c r="AB1369" s="95" t="e">
        <f t="shared" ca="1" si="83"/>
        <v>#REF!</v>
      </c>
      <c r="AC1369" s="23" t="e">
        <f ca="1">IF(AB1369&gt;REFERENCIAS!$C$62,REFERENCIAS!$B$62,IF(AND(AB1369&gt;=REFERENCIAS!$C$63,AB1369&lt;REFERENCIAS!$D$63),REFERENCIAS!$B$63,IF(AND(AB1369&gt;REFERENCIAS!$C$64,AB1369&lt;=REFERENCIAS!$D$64),REFERENCIAS!$B$64,IF(AND(AB1369&gt;=REFERENCIAS!$C$65,AB1369&lt;REFERENCIAS!$D$65),REFERENCIAS!$B$65, "Revisar"))))</f>
        <v>#REF!</v>
      </c>
      <c r="AD1369" s="94" t="e">
        <f ca="1">VLOOKUP(AC1369,REFERENCIAS!$B$62:$G$65,4,FALSE)</f>
        <v>#REF!</v>
      </c>
    </row>
    <row r="1370" spans="1:30" ht="17.25" x14ac:dyDescent="0.25">
      <c r="A1370" s="74"/>
      <c r="B1370" s="19"/>
      <c r="C1370" s="19"/>
      <c r="D1370" s="50"/>
      <c r="E1370" s="73"/>
      <c r="F1370" s="74"/>
      <c r="G1370" s="9"/>
      <c r="H1370" s="48"/>
      <c r="I1370" s="49">
        <f t="shared" ca="1" si="81"/>
        <v>2022</v>
      </c>
      <c r="J1370" s="22">
        <f t="shared" ca="1" si="80"/>
        <v>1</v>
      </c>
      <c r="K1370" s="19"/>
      <c r="L1370" s="73"/>
      <c r="M1370" s="74"/>
      <c r="N1370" s="19"/>
      <c r="O1370" s="73"/>
      <c r="P1370" s="82">
        <v>1</v>
      </c>
      <c r="Q1370" s="24">
        <v>1</v>
      </c>
      <c r="R1370" s="81">
        <f t="shared" si="82"/>
        <v>1</v>
      </c>
      <c r="S1370" s="87"/>
      <c r="T1370" s="19"/>
      <c r="U1370" s="25"/>
      <c r="V1370" s="25"/>
      <c r="W1370" s="81"/>
      <c r="X1370" s="91" t="e">
        <f ca="1">+VLOOKUP(#REF!,REFERENCIAS!$C:$D,2,0)*VLOOKUP(#REF!,PONDERADORES!A:P,IF(AND(INFORMACION!$T1370='REFERENCIAS RIESGO'!$C$36,INFORMACION!$F1370=REFERENCIAS!$C$24),16,IF(INFORMACION!$T1370='REFERENCIAS RIESGO'!$C$36,13,IF(INFORMACION!$F1370=REFERENCIAS!$C$24,10,7))),0)+VLOOKUP(K1370,REFERENCIAS!$C:$D,2,0)*VLOOKUP($K$2,PONDERADORES!A:P,IF(AND(INFORMACION!$T1370='REFERENCIAS RIESGO'!$C$36,INFORMACION!$F1370=REFERENCIAS!$C$24),16,IF(INFORMACION!$T1370='REFERENCIAS RIESGO'!$C$36,13,IF(INFORMACION!$F1370=REFERENCIAS!$C$24,10,7))),0)+VLOOKUP(L1370,REFERENCIAS!$C:$D,2,0)*VLOOKUP($L$2,PONDERADORES!A:P,IF(AND(INFORMACION!$T1370='REFERENCIAS RIESGO'!$C$36,INFORMACION!$F1370=REFERENCIAS!$C$24),16,IF(INFORMACION!$T1370='REFERENCIAS RIESGO'!$C$36,13,IF(INFORMACION!$F1370=REFERENCIAS!$C$24,10,7))),0)+VLOOKUP(F1370,REFERENCIAS!$C:$D,2,0)*VLOOKUP($F$2,PONDERADORES!A:P,IF(AND(INFORMACION!$T1370='REFERENCIAS RIESGO'!$C$36,INFORMACION!$F1370=REFERENCIAS!$C$24),16,IF(INFORMACION!$T1370='REFERENCIAS RIESGO'!$C$36,13,IF(INFORMACION!$F1370=REFERENCIAS!$C$24,10,7))),0)+VLOOKUP(T1370,REFERENCIAS!$C:$D,2,0)*VLOOKUP($T$2,PONDERADORES!A:P,IF(AND(INFORMACION!$T1370='REFERENCIAS RIESGO'!$C$36,INFORMACION!$F1370=REFERENCIAS!$C$24),16,IF(INFORMACION!$T1370='REFERENCIAS RIESGO'!$C$36,13,IF(INFORMACION!$F1370=REFERENCIAS!$C$24,10,7))),0)+VLOOKUP(IF(J1370&lt;=0.2,0.2,IF(AND(J1370&gt;0.2,J1370&lt;=0.4),0.4,IF(AND(J1370&gt;0.4,J1370&lt;=0.6),0.6,IF(AND(J1370&gt;0.6,J1370&lt;=0.8),0.8,IF(AND(J1370&gt;0.8,J1370&lt;=1),1))))),REFERENCIAS!$C:$D,2,0)*VLOOKUP($J$2,PONDERADORES!A:P,IF(AND(INFORMACION!$T1370='REFERENCIAS RIESGO'!$C$36,INFORMACION!$F1370=REFERENCIAS!$C$24),16,IF(INFORMACION!$T1370='REFERENCIAS RIESGO'!$C$36,13,IF(INFORMACION!$F1370=REFERENCIAS!$C$24,10,7))),0)</f>
        <v>#REF!</v>
      </c>
      <c r="Y1370" s="68">
        <f>+VLOOKUP(M1370,REFERENCIAS!$C:$D,2,0)*VLOOKUP($M$2,PONDERADORES!$A$7:$G$9,7,0)+VLOOKUP(N1370,REFERENCIAS!$C:$D,2,0)*VLOOKUP($N$2,PONDERADORES!$A$7:$G$9,7,0)+VLOOKUP(O1370,REFERENCIAS!$C:$D,2,0)*VLOOKUP($O$2,PONDERADORES!$A$7:$G$9,7,0)</f>
        <v>0.2</v>
      </c>
      <c r="Z1370" s="2">
        <f>+VLOOKUP(IF(R1370&lt;0.1,0,IF(AND(R1370&gt;=0.1,R1370&lt;0.2),0.1,IF(AND(R1370&gt;=0.2,R1370&lt;0.3),0.2,IF(R1370&gt;0.3,0.3,)))),REFERENCIAS!$C:$D,2,0)*VLOOKUP($R$2,PONDERADORES!$A$11:$G$11,7,0)</f>
        <v>15</v>
      </c>
      <c r="AA1370" s="92"/>
      <c r="AB1370" s="95" t="e">
        <f t="shared" ca="1" si="83"/>
        <v>#REF!</v>
      </c>
      <c r="AC1370" s="23" t="e">
        <f ca="1">IF(AB1370&gt;REFERENCIAS!$C$62,REFERENCIAS!$B$62,IF(AND(AB1370&gt;=REFERENCIAS!$C$63,AB1370&lt;REFERENCIAS!$D$63),REFERENCIAS!$B$63,IF(AND(AB1370&gt;REFERENCIAS!$C$64,AB1370&lt;=REFERENCIAS!$D$64),REFERENCIAS!$B$64,IF(AND(AB1370&gt;=REFERENCIAS!$C$65,AB1370&lt;REFERENCIAS!$D$65),REFERENCIAS!$B$65, "Revisar"))))</f>
        <v>#REF!</v>
      </c>
      <c r="AD1370" s="94" t="e">
        <f ca="1">VLOOKUP(AC1370,REFERENCIAS!$B$62:$G$65,4,FALSE)</f>
        <v>#REF!</v>
      </c>
    </row>
    <row r="1371" spans="1:30" ht="17.25" x14ac:dyDescent="0.25">
      <c r="A1371" s="74"/>
      <c r="B1371" s="19"/>
      <c r="C1371" s="19"/>
      <c r="D1371" s="50"/>
      <c r="E1371" s="73"/>
      <c r="F1371" s="74"/>
      <c r="G1371" s="9"/>
      <c r="H1371" s="48"/>
      <c r="I1371" s="49">
        <f t="shared" ca="1" si="81"/>
        <v>2022</v>
      </c>
      <c r="J1371" s="22">
        <f t="shared" ca="1" si="80"/>
        <v>1</v>
      </c>
      <c r="K1371" s="19"/>
      <c r="L1371" s="73"/>
      <c r="M1371" s="74"/>
      <c r="N1371" s="19"/>
      <c r="O1371" s="73"/>
      <c r="P1371" s="82">
        <v>1</v>
      </c>
      <c r="Q1371" s="24">
        <v>1</v>
      </c>
      <c r="R1371" s="81">
        <f t="shared" si="82"/>
        <v>1</v>
      </c>
      <c r="S1371" s="87"/>
      <c r="T1371" s="19"/>
      <c r="U1371" s="25"/>
      <c r="V1371" s="25"/>
      <c r="W1371" s="81"/>
      <c r="X1371" s="91" t="e">
        <f ca="1">+VLOOKUP(#REF!,REFERENCIAS!$C:$D,2,0)*VLOOKUP(#REF!,PONDERADORES!A:P,IF(AND(INFORMACION!$T1371='REFERENCIAS RIESGO'!$C$36,INFORMACION!$F1371=REFERENCIAS!$C$24),16,IF(INFORMACION!$T1371='REFERENCIAS RIESGO'!$C$36,13,IF(INFORMACION!$F1371=REFERENCIAS!$C$24,10,7))),0)+VLOOKUP(K1371,REFERENCIAS!$C:$D,2,0)*VLOOKUP($K$2,PONDERADORES!A:P,IF(AND(INFORMACION!$T1371='REFERENCIAS RIESGO'!$C$36,INFORMACION!$F1371=REFERENCIAS!$C$24),16,IF(INFORMACION!$T1371='REFERENCIAS RIESGO'!$C$36,13,IF(INFORMACION!$F1371=REFERENCIAS!$C$24,10,7))),0)+VLOOKUP(L1371,REFERENCIAS!$C:$D,2,0)*VLOOKUP($L$2,PONDERADORES!A:P,IF(AND(INFORMACION!$T1371='REFERENCIAS RIESGO'!$C$36,INFORMACION!$F1371=REFERENCIAS!$C$24),16,IF(INFORMACION!$T1371='REFERENCIAS RIESGO'!$C$36,13,IF(INFORMACION!$F1371=REFERENCIAS!$C$24,10,7))),0)+VLOOKUP(F1371,REFERENCIAS!$C:$D,2,0)*VLOOKUP($F$2,PONDERADORES!A:P,IF(AND(INFORMACION!$T1371='REFERENCIAS RIESGO'!$C$36,INFORMACION!$F1371=REFERENCIAS!$C$24),16,IF(INFORMACION!$T1371='REFERENCIAS RIESGO'!$C$36,13,IF(INFORMACION!$F1371=REFERENCIAS!$C$24,10,7))),0)+VLOOKUP(T1371,REFERENCIAS!$C:$D,2,0)*VLOOKUP($T$2,PONDERADORES!A:P,IF(AND(INFORMACION!$T1371='REFERENCIAS RIESGO'!$C$36,INFORMACION!$F1371=REFERENCIAS!$C$24),16,IF(INFORMACION!$T1371='REFERENCIAS RIESGO'!$C$36,13,IF(INFORMACION!$F1371=REFERENCIAS!$C$24,10,7))),0)+VLOOKUP(IF(J1371&lt;=0.2,0.2,IF(AND(J1371&gt;0.2,J1371&lt;=0.4),0.4,IF(AND(J1371&gt;0.4,J1371&lt;=0.6),0.6,IF(AND(J1371&gt;0.6,J1371&lt;=0.8),0.8,IF(AND(J1371&gt;0.8,J1371&lt;=1),1))))),REFERENCIAS!$C:$D,2,0)*VLOOKUP($J$2,PONDERADORES!A:P,IF(AND(INFORMACION!$T1371='REFERENCIAS RIESGO'!$C$36,INFORMACION!$F1371=REFERENCIAS!$C$24),16,IF(INFORMACION!$T1371='REFERENCIAS RIESGO'!$C$36,13,IF(INFORMACION!$F1371=REFERENCIAS!$C$24,10,7))),0)</f>
        <v>#REF!</v>
      </c>
      <c r="Y1371" s="68">
        <f>+VLOOKUP(M1371,REFERENCIAS!$C:$D,2,0)*VLOOKUP($M$2,PONDERADORES!$A$7:$G$9,7,0)+VLOOKUP(N1371,REFERENCIAS!$C:$D,2,0)*VLOOKUP($N$2,PONDERADORES!$A$7:$G$9,7,0)+VLOOKUP(O1371,REFERENCIAS!$C:$D,2,0)*VLOOKUP($O$2,PONDERADORES!$A$7:$G$9,7,0)</f>
        <v>0.2</v>
      </c>
      <c r="Z1371" s="2">
        <f>+VLOOKUP(IF(R1371&lt;0.1,0,IF(AND(R1371&gt;=0.1,R1371&lt;0.2),0.1,IF(AND(R1371&gt;=0.2,R1371&lt;0.3),0.2,IF(R1371&gt;0.3,0.3,)))),REFERENCIAS!$C:$D,2,0)*VLOOKUP($R$2,PONDERADORES!$A$11:$G$11,7,0)</f>
        <v>15</v>
      </c>
      <c r="AA1371" s="92"/>
      <c r="AB1371" s="95" t="e">
        <f t="shared" ca="1" si="83"/>
        <v>#REF!</v>
      </c>
      <c r="AC1371" s="23" t="e">
        <f ca="1">IF(AB1371&gt;REFERENCIAS!$C$62,REFERENCIAS!$B$62,IF(AND(AB1371&gt;=REFERENCIAS!$C$63,AB1371&lt;REFERENCIAS!$D$63),REFERENCIAS!$B$63,IF(AND(AB1371&gt;REFERENCIAS!$C$64,AB1371&lt;=REFERENCIAS!$D$64),REFERENCIAS!$B$64,IF(AND(AB1371&gt;=REFERENCIAS!$C$65,AB1371&lt;REFERENCIAS!$D$65),REFERENCIAS!$B$65, "Revisar"))))</f>
        <v>#REF!</v>
      </c>
      <c r="AD1371" s="94" t="e">
        <f ca="1">VLOOKUP(AC1371,REFERENCIAS!$B$62:$G$65,4,FALSE)</f>
        <v>#REF!</v>
      </c>
    </row>
    <row r="1372" spans="1:30" ht="17.25" x14ac:dyDescent="0.25">
      <c r="A1372" s="74"/>
      <c r="B1372" s="19"/>
      <c r="C1372" s="19"/>
      <c r="D1372" s="50"/>
      <c r="E1372" s="73"/>
      <c r="F1372" s="74"/>
      <c r="G1372" s="9"/>
      <c r="H1372" s="48"/>
      <c r="I1372" s="49">
        <f t="shared" ca="1" si="81"/>
        <v>2022</v>
      </c>
      <c r="J1372" s="22">
        <f t="shared" ca="1" si="80"/>
        <v>1</v>
      </c>
      <c r="K1372" s="19"/>
      <c r="L1372" s="73"/>
      <c r="M1372" s="74"/>
      <c r="N1372" s="19"/>
      <c r="O1372" s="73"/>
      <c r="P1372" s="82">
        <v>1</v>
      </c>
      <c r="Q1372" s="24">
        <v>1</v>
      </c>
      <c r="R1372" s="81">
        <f t="shared" si="82"/>
        <v>1</v>
      </c>
      <c r="S1372" s="87"/>
      <c r="T1372" s="19"/>
      <c r="U1372" s="25"/>
      <c r="V1372" s="25"/>
      <c r="W1372" s="81"/>
      <c r="X1372" s="91" t="e">
        <f ca="1">+VLOOKUP(#REF!,REFERENCIAS!$C:$D,2,0)*VLOOKUP(#REF!,PONDERADORES!A:P,IF(AND(INFORMACION!$T1372='REFERENCIAS RIESGO'!$C$36,INFORMACION!$F1372=REFERENCIAS!$C$24),16,IF(INFORMACION!$T1372='REFERENCIAS RIESGO'!$C$36,13,IF(INFORMACION!$F1372=REFERENCIAS!$C$24,10,7))),0)+VLOOKUP(K1372,REFERENCIAS!$C:$D,2,0)*VLOOKUP($K$2,PONDERADORES!A:P,IF(AND(INFORMACION!$T1372='REFERENCIAS RIESGO'!$C$36,INFORMACION!$F1372=REFERENCIAS!$C$24),16,IF(INFORMACION!$T1372='REFERENCIAS RIESGO'!$C$36,13,IF(INFORMACION!$F1372=REFERENCIAS!$C$24,10,7))),0)+VLOOKUP(L1372,REFERENCIAS!$C:$D,2,0)*VLOOKUP($L$2,PONDERADORES!A:P,IF(AND(INFORMACION!$T1372='REFERENCIAS RIESGO'!$C$36,INFORMACION!$F1372=REFERENCIAS!$C$24),16,IF(INFORMACION!$T1372='REFERENCIAS RIESGO'!$C$36,13,IF(INFORMACION!$F1372=REFERENCIAS!$C$24,10,7))),0)+VLOOKUP(F1372,REFERENCIAS!$C:$D,2,0)*VLOOKUP($F$2,PONDERADORES!A:P,IF(AND(INFORMACION!$T1372='REFERENCIAS RIESGO'!$C$36,INFORMACION!$F1372=REFERENCIAS!$C$24),16,IF(INFORMACION!$T1372='REFERENCIAS RIESGO'!$C$36,13,IF(INFORMACION!$F1372=REFERENCIAS!$C$24,10,7))),0)+VLOOKUP(T1372,REFERENCIAS!$C:$D,2,0)*VLOOKUP($T$2,PONDERADORES!A:P,IF(AND(INFORMACION!$T1372='REFERENCIAS RIESGO'!$C$36,INFORMACION!$F1372=REFERENCIAS!$C$24),16,IF(INFORMACION!$T1372='REFERENCIAS RIESGO'!$C$36,13,IF(INFORMACION!$F1372=REFERENCIAS!$C$24,10,7))),0)+VLOOKUP(IF(J1372&lt;=0.2,0.2,IF(AND(J1372&gt;0.2,J1372&lt;=0.4),0.4,IF(AND(J1372&gt;0.4,J1372&lt;=0.6),0.6,IF(AND(J1372&gt;0.6,J1372&lt;=0.8),0.8,IF(AND(J1372&gt;0.8,J1372&lt;=1),1))))),REFERENCIAS!$C:$D,2,0)*VLOOKUP($J$2,PONDERADORES!A:P,IF(AND(INFORMACION!$T1372='REFERENCIAS RIESGO'!$C$36,INFORMACION!$F1372=REFERENCIAS!$C$24),16,IF(INFORMACION!$T1372='REFERENCIAS RIESGO'!$C$36,13,IF(INFORMACION!$F1372=REFERENCIAS!$C$24,10,7))),0)</f>
        <v>#REF!</v>
      </c>
      <c r="Y1372" s="68">
        <f>+VLOOKUP(M1372,REFERENCIAS!$C:$D,2,0)*VLOOKUP($M$2,PONDERADORES!$A$7:$G$9,7,0)+VLOOKUP(N1372,REFERENCIAS!$C:$D,2,0)*VLOOKUP($N$2,PONDERADORES!$A$7:$G$9,7,0)+VLOOKUP(O1372,REFERENCIAS!$C:$D,2,0)*VLOOKUP($O$2,PONDERADORES!$A$7:$G$9,7,0)</f>
        <v>0.2</v>
      </c>
      <c r="Z1372" s="2">
        <f>+VLOOKUP(IF(R1372&lt;0.1,0,IF(AND(R1372&gt;=0.1,R1372&lt;0.2),0.1,IF(AND(R1372&gt;=0.2,R1372&lt;0.3),0.2,IF(R1372&gt;0.3,0.3,)))),REFERENCIAS!$C:$D,2,0)*VLOOKUP($R$2,PONDERADORES!$A$11:$G$11,7,0)</f>
        <v>15</v>
      </c>
      <c r="AA1372" s="92"/>
      <c r="AB1372" s="95" t="e">
        <f t="shared" ca="1" si="83"/>
        <v>#REF!</v>
      </c>
      <c r="AC1372" s="23" t="e">
        <f ca="1">IF(AB1372&gt;REFERENCIAS!$C$62,REFERENCIAS!$B$62,IF(AND(AB1372&gt;=REFERENCIAS!$C$63,AB1372&lt;REFERENCIAS!$D$63),REFERENCIAS!$B$63,IF(AND(AB1372&gt;REFERENCIAS!$C$64,AB1372&lt;=REFERENCIAS!$D$64),REFERENCIAS!$B$64,IF(AND(AB1372&gt;=REFERENCIAS!$C$65,AB1372&lt;REFERENCIAS!$D$65),REFERENCIAS!$B$65, "Revisar"))))</f>
        <v>#REF!</v>
      </c>
      <c r="AD1372" s="94" t="e">
        <f ca="1">VLOOKUP(AC1372,REFERENCIAS!$B$62:$G$65,4,FALSE)</f>
        <v>#REF!</v>
      </c>
    </row>
    <row r="1373" spans="1:30" ht="17.25" x14ac:dyDescent="0.25">
      <c r="A1373" s="74"/>
      <c r="B1373" s="19"/>
      <c r="C1373" s="19"/>
      <c r="D1373" s="50"/>
      <c r="E1373" s="73"/>
      <c r="F1373" s="74"/>
      <c r="G1373" s="9"/>
      <c r="H1373" s="48"/>
      <c r="I1373" s="49">
        <f t="shared" ca="1" si="81"/>
        <v>2022</v>
      </c>
      <c r="J1373" s="22">
        <f t="shared" ca="1" si="80"/>
        <v>1</v>
      </c>
      <c r="K1373" s="19"/>
      <c r="L1373" s="73"/>
      <c r="M1373" s="74"/>
      <c r="N1373" s="19"/>
      <c r="O1373" s="73"/>
      <c r="P1373" s="82">
        <v>1</v>
      </c>
      <c r="Q1373" s="24">
        <v>1</v>
      </c>
      <c r="R1373" s="81">
        <f t="shared" si="82"/>
        <v>1</v>
      </c>
      <c r="S1373" s="87"/>
      <c r="T1373" s="19"/>
      <c r="U1373" s="25"/>
      <c r="V1373" s="25"/>
      <c r="W1373" s="81"/>
      <c r="X1373" s="91" t="e">
        <f ca="1">+VLOOKUP(#REF!,REFERENCIAS!$C:$D,2,0)*VLOOKUP(#REF!,PONDERADORES!A:P,IF(AND(INFORMACION!$T1373='REFERENCIAS RIESGO'!$C$36,INFORMACION!$F1373=REFERENCIAS!$C$24),16,IF(INFORMACION!$T1373='REFERENCIAS RIESGO'!$C$36,13,IF(INFORMACION!$F1373=REFERENCIAS!$C$24,10,7))),0)+VLOOKUP(K1373,REFERENCIAS!$C:$D,2,0)*VLOOKUP($K$2,PONDERADORES!A:P,IF(AND(INFORMACION!$T1373='REFERENCIAS RIESGO'!$C$36,INFORMACION!$F1373=REFERENCIAS!$C$24),16,IF(INFORMACION!$T1373='REFERENCIAS RIESGO'!$C$36,13,IF(INFORMACION!$F1373=REFERENCIAS!$C$24,10,7))),0)+VLOOKUP(L1373,REFERENCIAS!$C:$D,2,0)*VLOOKUP($L$2,PONDERADORES!A:P,IF(AND(INFORMACION!$T1373='REFERENCIAS RIESGO'!$C$36,INFORMACION!$F1373=REFERENCIAS!$C$24),16,IF(INFORMACION!$T1373='REFERENCIAS RIESGO'!$C$36,13,IF(INFORMACION!$F1373=REFERENCIAS!$C$24,10,7))),0)+VLOOKUP(F1373,REFERENCIAS!$C:$D,2,0)*VLOOKUP($F$2,PONDERADORES!A:P,IF(AND(INFORMACION!$T1373='REFERENCIAS RIESGO'!$C$36,INFORMACION!$F1373=REFERENCIAS!$C$24),16,IF(INFORMACION!$T1373='REFERENCIAS RIESGO'!$C$36,13,IF(INFORMACION!$F1373=REFERENCIAS!$C$24,10,7))),0)+VLOOKUP(T1373,REFERENCIAS!$C:$D,2,0)*VLOOKUP($T$2,PONDERADORES!A:P,IF(AND(INFORMACION!$T1373='REFERENCIAS RIESGO'!$C$36,INFORMACION!$F1373=REFERENCIAS!$C$24),16,IF(INFORMACION!$T1373='REFERENCIAS RIESGO'!$C$36,13,IF(INFORMACION!$F1373=REFERENCIAS!$C$24,10,7))),0)+VLOOKUP(IF(J1373&lt;=0.2,0.2,IF(AND(J1373&gt;0.2,J1373&lt;=0.4),0.4,IF(AND(J1373&gt;0.4,J1373&lt;=0.6),0.6,IF(AND(J1373&gt;0.6,J1373&lt;=0.8),0.8,IF(AND(J1373&gt;0.8,J1373&lt;=1),1))))),REFERENCIAS!$C:$D,2,0)*VLOOKUP($J$2,PONDERADORES!A:P,IF(AND(INFORMACION!$T1373='REFERENCIAS RIESGO'!$C$36,INFORMACION!$F1373=REFERENCIAS!$C$24),16,IF(INFORMACION!$T1373='REFERENCIAS RIESGO'!$C$36,13,IF(INFORMACION!$F1373=REFERENCIAS!$C$24,10,7))),0)</f>
        <v>#REF!</v>
      </c>
      <c r="Y1373" s="68">
        <f>+VLOOKUP(M1373,REFERENCIAS!$C:$D,2,0)*VLOOKUP($M$2,PONDERADORES!$A$7:$G$9,7,0)+VLOOKUP(N1373,REFERENCIAS!$C:$D,2,0)*VLOOKUP($N$2,PONDERADORES!$A$7:$G$9,7,0)+VLOOKUP(O1373,REFERENCIAS!$C:$D,2,0)*VLOOKUP($O$2,PONDERADORES!$A$7:$G$9,7,0)</f>
        <v>0.2</v>
      </c>
      <c r="Z1373" s="2">
        <f>+VLOOKUP(IF(R1373&lt;0.1,0,IF(AND(R1373&gt;=0.1,R1373&lt;0.2),0.1,IF(AND(R1373&gt;=0.2,R1373&lt;0.3),0.2,IF(R1373&gt;0.3,0.3,)))),REFERENCIAS!$C:$D,2,0)*VLOOKUP($R$2,PONDERADORES!$A$11:$G$11,7,0)</f>
        <v>15</v>
      </c>
      <c r="AA1373" s="92"/>
      <c r="AB1373" s="95" t="e">
        <f t="shared" ca="1" si="83"/>
        <v>#REF!</v>
      </c>
      <c r="AC1373" s="23" t="e">
        <f ca="1">IF(AB1373&gt;REFERENCIAS!$C$62,REFERENCIAS!$B$62,IF(AND(AB1373&gt;=REFERENCIAS!$C$63,AB1373&lt;REFERENCIAS!$D$63),REFERENCIAS!$B$63,IF(AND(AB1373&gt;REFERENCIAS!$C$64,AB1373&lt;=REFERENCIAS!$D$64),REFERENCIAS!$B$64,IF(AND(AB1373&gt;=REFERENCIAS!$C$65,AB1373&lt;REFERENCIAS!$D$65),REFERENCIAS!$B$65, "Revisar"))))</f>
        <v>#REF!</v>
      </c>
      <c r="AD1373" s="94" t="e">
        <f ca="1">VLOOKUP(AC1373,REFERENCIAS!$B$62:$G$65,4,FALSE)</f>
        <v>#REF!</v>
      </c>
    </row>
    <row r="1374" spans="1:30" ht="17.25" x14ac:dyDescent="0.25">
      <c r="A1374" s="74"/>
      <c r="B1374" s="19"/>
      <c r="C1374" s="19"/>
      <c r="D1374" s="50"/>
      <c r="E1374" s="73"/>
      <c r="F1374" s="74"/>
      <c r="G1374" s="9"/>
      <c r="H1374" s="48"/>
      <c r="I1374" s="49">
        <f t="shared" ca="1" si="81"/>
        <v>2022</v>
      </c>
      <c r="J1374" s="22">
        <f t="shared" ca="1" si="80"/>
        <v>1</v>
      </c>
      <c r="K1374" s="19"/>
      <c r="L1374" s="73"/>
      <c r="M1374" s="74"/>
      <c r="N1374" s="19"/>
      <c r="O1374" s="73"/>
      <c r="P1374" s="82">
        <v>1</v>
      </c>
      <c r="Q1374" s="24">
        <v>1</v>
      </c>
      <c r="R1374" s="81">
        <f t="shared" si="82"/>
        <v>1</v>
      </c>
      <c r="S1374" s="87"/>
      <c r="T1374" s="19"/>
      <c r="U1374" s="25"/>
      <c r="V1374" s="25"/>
      <c r="W1374" s="81"/>
      <c r="X1374" s="91" t="e">
        <f ca="1">+VLOOKUP(#REF!,REFERENCIAS!$C:$D,2,0)*VLOOKUP(#REF!,PONDERADORES!A:P,IF(AND(INFORMACION!$T1374='REFERENCIAS RIESGO'!$C$36,INFORMACION!$F1374=REFERENCIAS!$C$24),16,IF(INFORMACION!$T1374='REFERENCIAS RIESGO'!$C$36,13,IF(INFORMACION!$F1374=REFERENCIAS!$C$24,10,7))),0)+VLOOKUP(K1374,REFERENCIAS!$C:$D,2,0)*VLOOKUP($K$2,PONDERADORES!A:P,IF(AND(INFORMACION!$T1374='REFERENCIAS RIESGO'!$C$36,INFORMACION!$F1374=REFERENCIAS!$C$24),16,IF(INFORMACION!$T1374='REFERENCIAS RIESGO'!$C$36,13,IF(INFORMACION!$F1374=REFERENCIAS!$C$24,10,7))),0)+VLOOKUP(L1374,REFERENCIAS!$C:$D,2,0)*VLOOKUP($L$2,PONDERADORES!A:P,IF(AND(INFORMACION!$T1374='REFERENCIAS RIESGO'!$C$36,INFORMACION!$F1374=REFERENCIAS!$C$24),16,IF(INFORMACION!$T1374='REFERENCIAS RIESGO'!$C$36,13,IF(INFORMACION!$F1374=REFERENCIAS!$C$24,10,7))),0)+VLOOKUP(F1374,REFERENCIAS!$C:$D,2,0)*VLOOKUP($F$2,PONDERADORES!A:P,IF(AND(INFORMACION!$T1374='REFERENCIAS RIESGO'!$C$36,INFORMACION!$F1374=REFERENCIAS!$C$24),16,IF(INFORMACION!$T1374='REFERENCIAS RIESGO'!$C$36,13,IF(INFORMACION!$F1374=REFERENCIAS!$C$24,10,7))),0)+VLOOKUP(T1374,REFERENCIAS!$C:$D,2,0)*VLOOKUP($T$2,PONDERADORES!A:P,IF(AND(INFORMACION!$T1374='REFERENCIAS RIESGO'!$C$36,INFORMACION!$F1374=REFERENCIAS!$C$24),16,IF(INFORMACION!$T1374='REFERENCIAS RIESGO'!$C$36,13,IF(INFORMACION!$F1374=REFERENCIAS!$C$24,10,7))),0)+VLOOKUP(IF(J1374&lt;=0.2,0.2,IF(AND(J1374&gt;0.2,J1374&lt;=0.4),0.4,IF(AND(J1374&gt;0.4,J1374&lt;=0.6),0.6,IF(AND(J1374&gt;0.6,J1374&lt;=0.8),0.8,IF(AND(J1374&gt;0.8,J1374&lt;=1),1))))),REFERENCIAS!$C:$D,2,0)*VLOOKUP($J$2,PONDERADORES!A:P,IF(AND(INFORMACION!$T1374='REFERENCIAS RIESGO'!$C$36,INFORMACION!$F1374=REFERENCIAS!$C$24),16,IF(INFORMACION!$T1374='REFERENCIAS RIESGO'!$C$36,13,IF(INFORMACION!$F1374=REFERENCIAS!$C$24,10,7))),0)</f>
        <v>#REF!</v>
      </c>
      <c r="Y1374" s="68">
        <f>+VLOOKUP(M1374,REFERENCIAS!$C:$D,2,0)*VLOOKUP($M$2,PONDERADORES!$A$7:$G$9,7,0)+VLOOKUP(N1374,REFERENCIAS!$C:$D,2,0)*VLOOKUP($N$2,PONDERADORES!$A$7:$G$9,7,0)+VLOOKUP(O1374,REFERENCIAS!$C:$D,2,0)*VLOOKUP($O$2,PONDERADORES!$A$7:$G$9,7,0)</f>
        <v>0.2</v>
      </c>
      <c r="Z1374" s="2">
        <f>+VLOOKUP(IF(R1374&lt;0.1,0,IF(AND(R1374&gt;=0.1,R1374&lt;0.2),0.1,IF(AND(R1374&gt;=0.2,R1374&lt;0.3),0.2,IF(R1374&gt;0.3,0.3,)))),REFERENCIAS!$C:$D,2,0)*VLOOKUP($R$2,PONDERADORES!$A$11:$G$11,7,0)</f>
        <v>15</v>
      </c>
      <c r="AA1374" s="92"/>
      <c r="AB1374" s="95" t="e">
        <f t="shared" ca="1" si="83"/>
        <v>#REF!</v>
      </c>
      <c r="AC1374" s="23" t="e">
        <f ca="1">IF(AB1374&gt;REFERENCIAS!$C$62,REFERENCIAS!$B$62,IF(AND(AB1374&gt;=REFERENCIAS!$C$63,AB1374&lt;REFERENCIAS!$D$63),REFERENCIAS!$B$63,IF(AND(AB1374&gt;REFERENCIAS!$C$64,AB1374&lt;=REFERENCIAS!$D$64),REFERENCIAS!$B$64,IF(AND(AB1374&gt;=REFERENCIAS!$C$65,AB1374&lt;REFERENCIAS!$D$65),REFERENCIAS!$B$65, "Revisar"))))</f>
        <v>#REF!</v>
      </c>
      <c r="AD1374" s="94" t="e">
        <f ca="1">VLOOKUP(AC1374,REFERENCIAS!$B$62:$G$65,4,FALSE)</f>
        <v>#REF!</v>
      </c>
    </row>
    <row r="1375" spans="1:30" ht="17.25" x14ac:dyDescent="0.25">
      <c r="A1375" s="74"/>
      <c r="B1375" s="19"/>
      <c r="C1375" s="19"/>
      <c r="D1375" s="50"/>
      <c r="E1375" s="73"/>
      <c r="F1375" s="74"/>
      <c r="G1375" s="9"/>
      <c r="H1375" s="48"/>
      <c r="I1375" s="49">
        <f t="shared" ca="1" si="81"/>
        <v>2022</v>
      </c>
      <c r="J1375" s="22">
        <f t="shared" ca="1" si="80"/>
        <v>1</v>
      </c>
      <c r="K1375" s="19"/>
      <c r="L1375" s="73"/>
      <c r="M1375" s="74"/>
      <c r="N1375" s="19"/>
      <c r="O1375" s="73"/>
      <c r="P1375" s="82">
        <v>1</v>
      </c>
      <c r="Q1375" s="24">
        <v>1</v>
      </c>
      <c r="R1375" s="81">
        <f t="shared" si="82"/>
        <v>1</v>
      </c>
      <c r="S1375" s="87"/>
      <c r="T1375" s="19"/>
      <c r="U1375" s="25"/>
      <c r="V1375" s="25"/>
      <c r="W1375" s="81"/>
      <c r="X1375" s="91" t="e">
        <f ca="1">+VLOOKUP(#REF!,REFERENCIAS!$C:$D,2,0)*VLOOKUP(#REF!,PONDERADORES!A:P,IF(AND(INFORMACION!$T1375='REFERENCIAS RIESGO'!$C$36,INFORMACION!$F1375=REFERENCIAS!$C$24),16,IF(INFORMACION!$T1375='REFERENCIAS RIESGO'!$C$36,13,IF(INFORMACION!$F1375=REFERENCIAS!$C$24,10,7))),0)+VLOOKUP(K1375,REFERENCIAS!$C:$D,2,0)*VLOOKUP($K$2,PONDERADORES!A:P,IF(AND(INFORMACION!$T1375='REFERENCIAS RIESGO'!$C$36,INFORMACION!$F1375=REFERENCIAS!$C$24),16,IF(INFORMACION!$T1375='REFERENCIAS RIESGO'!$C$36,13,IF(INFORMACION!$F1375=REFERENCIAS!$C$24,10,7))),0)+VLOOKUP(L1375,REFERENCIAS!$C:$D,2,0)*VLOOKUP($L$2,PONDERADORES!A:P,IF(AND(INFORMACION!$T1375='REFERENCIAS RIESGO'!$C$36,INFORMACION!$F1375=REFERENCIAS!$C$24),16,IF(INFORMACION!$T1375='REFERENCIAS RIESGO'!$C$36,13,IF(INFORMACION!$F1375=REFERENCIAS!$C$24,10,7))),0)+VLOOKUP(F1375,REFERENCIAS!$C:$D,2,0)*VLOOKUP($F$2,PONDERADORES!A:P,IF(AND(INFORMACION!$T1375='REFERENCIAS RIESGO'!$C$36,INFORMACION!$F1375=REFERENCIAS!$C$24),16,IF(INFORMACION!$T1375='REFERENCIAS RIESGO'!$C$36,13,IF(INFORMACION!$F1375=REFERENCIAS!$C$24,10,7))),0)+VLOOKUP(T1375,REFERENCIAS!$C:$D,2,0)*VLOOKUP($T$2,PONDERADORES!A:P,IF(AND(INFORMACION!$T1375='REFERENCIAS RIESGO'!$C$36,INFORMACION!$F1375=REFERENCIAS!$C$24),16,IF(INFORMACION!$T1375='REFERENCIAS RIESGO'!$C$36,13,IF(INFORMACION!$F1375=REFERENCIAS!$C$24,10,7))),0)+VLOOKUP(IF(J1375&lt;=0.2,0.2,IF(AND(J1375&gt;0.2,J1375&lt;=0.4),0.4,IF(AND(J1375&gt;0.4,J1375&lt;=0.6),0.6,IF(AND(J1375&gt;0.6,J1375&lt;=0.8),0.8,IF(AND(J1375&gt;0.8,J1375&lt;=1),1))))),REFERENCIAS!$C:$D,2,0)*VLOOKUP($J$2,PONDERADORES!A:P,IF(AND(INFORMACION!$T1375='REFERENCIAS RIESGO'!$C$36,INFORMACION!$F1375=REFERENCIAS!$C$24),16,IF(INFORMACION!$T1375='REFERENCIAS RIESGO'!$C$36,13,IF(INFORMACION!$F1375=REFERENCIAS!$C$24,10,7))),0)</f>
        <v>#REF!</v>
      </c>
      <c r="Y1375" s="68">
        <f>+VLOOKUP(M1375,REFERENCIAS!$C:$D,2,0)*VLOOKUP($M$2,PONDERADORES!$A$7:$G$9,7,0)+VLOOKUP(N1375,REFERENCIAS!$C:$D,2,0)*VLOOKUP($N$2,PONDERADORES!$A$7:$G$9,7,0)+VLOOKUP(O1375,REFERENCIAS!$C:$D,2,0)*VLOOKUP($O$2,PONDERADORES!$A$7:$G$9,7,0)</f>
        <v>0.2</v>
      </c>
      <c r="Z1375" s="2">
        <f>+VLOOKUP(IF(R1375&lt;0.1,0,IF(AND(R1375&gt;=0.1,R1375&lt;0.2),0.1,IF(AND(R1375&gt;=0.2,R1375&lt;0.3),0.2,IF(R1375&gt;0.3,0.3,)))),REFERENCIAS!$C:$D,2,0)*VLOOKUP($R$2,PONDERADORES!$A$11:$G$11,7,0)</f>
        <v>15</v>
      </c>
      <c r="AA1375" s="92"/>
      <c r="AB1375" s="95" t="e">
        <f t="shared" ca="1" si="83"/>
        <v>#REF!</v>
      </c>
      <c r="AC1375" s="23" t="e">
        <f ca="1">IF(AB1375&gt;REFERENCIAS!$C$62,REFERENCIAS!$B$62,IF(AND(AB1375&gt;=REFERENCIAS!$C$63,AB1375&lt;REFERENCIAS!$D$63),REFERENCIAS!$B$63,IF(AND(AB1375&gt;REFERENCIAS!$C$64,AB1375&lt;=REFERENCIAS!$D$64),REFERENCIAS!$B$64,IF(AND(AB1375&gt;=REFERENCIAS!$C$65,AB1375&lt;REFERENCIAS!$D$65),REFERENCIAS!$B$65, "Revisar"))))</f>
        <v>#REF!</v>
      </c>
      <c r="AD1375" s="94" t="e">
        <f ca="1">VLOOKUP(AC1375,REFERENCIAS!$B$62:$G$65,4,FALSE)</f>
        <v>#REF!</v>
      </c>
    </row>
    <row r="1376" spans="1:30" ht="17.25" x14ac:dyDescent="0.25">
      <c r="A1376" s="74"/>
      <c r="B1376" s="19"/>
      <c r="C1376" s="19"/>
      <c r="D1376" s="50"/>
      <c r="E1376" s="73"/>
      <c r="F1376" s="74"/>
      <c r="G1376" s="9"/>
      <c r="H1376" s="48"/>
      <c r="I1376" s="49">
        <f t="shared" ca="1" si="81"/>
        <v>2022</v>
      </c>
      <c r="J1376" s="22">
        <f t="shared" ca="1" si="80"/>
        <v>1</v>
      </c>
      <c r="K1376" s="19"/>
      <c r="L1376" s="73"/>
      <c r="M1376" s="74"/>
      <c r="N1376" s="19"/>
      <c r="O1376" s="73"/>
      <c r="P1376" s="82">
        <v>1</v>
      </c>
      <c r="Q1376" s="24">
        <v>1</v>
      </c>
      <c r="R1376" s="81">
        <f t="shared" si="82"/>
        <v>1</v>
      </c>
      <c r="S1376" s="87"/>
      <c r="T1376" s="19"/>
      <c r="U1376" s="25"/>
      <c r="V1376" s="25"/>
      <c r="W1376" s="81"/>
      <c r="X1376" s="91" t="e">
        <f ca="1">+VLOOKUP(#REF!,REFERENCIAS!$C:$D,2,0)*VLOOKUP(#REF!,PONDERADORES!A:P,IF(AND(INFORMACION!$T1376='REFERENCIAS RIESGO'!$C$36,INFORMACION!$F1376=REFERENCIAS!$C$24),16,IF(INFORMACION!$T1376='REFERENCIAS RIESGO'!$C$36,13,IF(INFORMACION!$F1376=REFERENCIAS!$C$24,10,7))),0)+VLOOKUP(K1376,REFERENCIAS!$C:$D,2,0)*VLOOKUP($K$2,PONDERADORES!A:P,IF(AND(INFORMACION!$T1376='REFERENCIAS RIESGO'!$C$36,INFORMACION!$F1376=REFERENCIAS!$C$24),16,IF(INFORMACION!$T1376='REFERENCIAS RIESGO'!$C$36,13,IF(INFORMACION!$F1376=REFERENCIAS!$C$24,10,7))),0)+VLOOKUP(L1376,REFERENCIAS!$C:$D,2,0)*VLOOKUP($L$2,PONDERADORES!A:P,IF(AND(INFORMACION!$T1376='REFERENCIAS RIESGO'!$C$36,INFORMACION!$F1376=REFERENCIAS!$C$24),16,IF(INFORMACION!$T1376='REFERENCIAS RIESGO'!$C$36,13,IF(INFORMACION!$F1376=REFERENCIAS!$C$24,10,7))),0)+VLOOKUP(F1376,REFERENCIAS!$C:$D,2,0)*VLOOKUP($F$2,PONDERADORES!A:P,IF(AND(INFORMACION!$T1376='REFERENCIAS RIESGO'!$C$36,INFORMACION!$F1376=REFERENCIAS!$C$24),16,IF(INFORMACION!$T1376='REFERENCIAS RIESGO'!$C$36,13,IF(INFORMACION!$F1376=REFERENCIAS!$C$24,10,7))),0)+VLOOKUP(T1376,REFERENCIAS!$C:$D,2,0)*VLOOKUP($T$2,PONDERADORES!A:P,IF(AND(INFORMACION!$T1376='REFERENCIAS RIESGO'!$C$36,INFORMACION!$F1376=REFERENCIAS!$C$24),16,IF(INFORMACION!$T1376='REFERENCIAS RIESGO'!$C$36,13,IF(INFORMACION!$F1376=REFERENCIAS!$C$24,10,7))),0)+VLOOKUP(IF(J1376&lt;=0.2,0.2,IF(AND(J1376&gt;0.2,J1376&lt;=0.4),0.4,IF(AND(J1376&gt;0.4,J1376&lt;=0.6),0.6,IF(AND(J1376&gt;0.6,J1376&lt;=0.8),0.8,IF(AND(J1376&gt;0.8,J1376&lt;=1),1))))),REFERENCIAS!$C:$D,2,0)*VLOOKUP($J$2,PONDERADORES!A:P,IF(AND(INFORMACION!$T1376='REFERENCIAS RIESGO'!$C$36,INFORMACION!$F1376=REFERENCIAS!$C$24),16,IF(INFORMACION!$T1376='REFERENCIAS RIESGO'!$C$36,13,IF(INFORMACION!$F1376=REFERENCIAS!$C$24,10,7))),0)</f>
        <v>#REF!</v>
      </c>
      <c r="Y1376" s="68">
        <f>+VLOOKUP(M1376,REFERENCIAS!$C:$D,2,0)*VLOOKUP($M$2,PONDERADORES!$A$7:$G$9,7,0)+VLOOKUP(N1376,REFERENCIAS!$C:$D,2,0)*VLOOKUP($N$2,PONDERADORES!$A$7:$G$9,7,0)+VLOOKUP(O1376,REFERENCIAS!$C:$D,2,0)*VLOOKUP($O$2,PONDERADORES!$A$7:$G$9,7,0)</f>
        <v>0.2</v>
      </c>
      <c r="Z1376" s="2">
        <f>+VLOOKUP(IF(R1376&lt;0.1,0,IF(AND(R1376&gt;=0.1,R1376&lt;0.2),0.1,IF(AND(R1376&gt;=0.2,R1376&lt;0.3),0.2,IF(R1376&gt;0.3,0.3,)))),REFERENCIAS!$C:$D,2,0)*VLOOKUP($R$2,PONDERADORES!$A$11:$G$11,7,0)</f>
        <v>15</v>
      </c>
      <c r="AA1376" s="92"/>
      <c r="AB1376" s="95" t="e">
        <f t="shared" ca="1" si="83"/>
        <v>#REF!</v>
      </c>
      <c r="AC1376" s="23" t="e">
        <f ca="1">IF(AB1376&gt;REFERENCIAS!$C$62,REFERENCIAS!$B$62,IF(AND(AB1376&gt;=REFERENCIAS!$C$63,AB1376&lt;REFERENCIAS!$D$63),REFERENCIAS!$B$63,IF(AND(AB1376&gt;REFERENCIAS!$C$64,AB1376&lt;=REFERENCIAS!$D$64),REFERENCIAS!$B$64,IF(AND(AB1376&gt;=REFERENCIAS!$C$65,AB1376&lt;REFERENCIAS!$D$65),REFERENCIAS!$B$65, "Revisar"))))</f>
        <v>#REF!</v>
      </c>
      <c r="AD1376" s="94" t="e">
        <f ca="1">VLOOKUP(AC1376,REFERENCIAS!$B$62:$G$65,4,FALSE)</f>
        <v>#REF!</v>
      </c>
    </row>
    <row r="1377" spans="1:30" ht="17.25" x14ac:dyDescent="0.25">
      <c r="A1377" s="74"/>
      <c r="B1377" s="19"/>
      <c r="C1377" s="19"/>
      <c r="D1377" s="50"/>
      <c r="E1377" s="73"/>
      <c r="F1377" s="74"/>
      <c r="G1377" s="9"/>
      <c r="H1377" s="48"/>
      <c r="I1377" s="49">
        <f t="shared" ca="1" si="81"/>
        <v>2022</v>
      </c>
      <c r="J1377" s="22">
        <f t="shared" ca="1" si="80"/>
        <v>1</v>
      </c>
      <c r="K1377" s="19"/>
      <c r="L1377" s="73"/>
      <c r="M1377" s="74"/>
      <c r="N1377" s="19"/>
      <c r="O1377" s="73"/>
      <c r="P1377" s="82">
        <v>1</v>
      </c>
      <c r="Q1377" s="24">
        <v>1</v>
      </c>
      <c r="R1377" s="81">
        <f t="shared" si="82"/>
        <v>1</v>
      </c>
      <c r="S1377" s="87"/>
      <c r="T1377" s="19"/>
      <c r="U1377" s="25"/>
      <c r="V1377" s="25"/>
      <c r="W1377" s="81"/>
      <c r="X1377" s="91" t="e">
        <f ca="1">+VLOOKUP(#REF!,REFERENCIAS!$C:$D,2,0)*VLOOKUP(#REF!,PONDERADORES!A:P,IF(AND(INFORMACION!$T1377='REFERENCIAS RIESGO'!$C$36,INFORMACION!$F1377=REFERENCIAS!$C$24),16,IF(INFORMACION!$T1377='REFERENCIAS RIESGO'!$C$36,13,IF(INFORMACION!$F1377=REFERENCIAS!$C$24,10,7))),0)+VLOOKUP(K1377,REFERENCIAS!$C:$D,2,0)*VLOOKUP($K$2,PONDERADORES!A:P,IF(AND(INFORMACION!$T1377='REFERENCIAS RIESGO'!$C$36,INFORMACION!$F1377=REFERENCIAS!$C$24),16,IF(INFORMACION!$T1377='REFERENCIAS RIESGO'!$C$36,13,IF(INFORMACION!$F1377=REFERENCIAS!$C$24,10,7))),0)+VLOOKUP(L1377,REFERENCIAS!$C:$D,2,0)*VLOOKUP($L$2,PONDERADORES!A:P,IF(AND(INFORMACION!$T1377='REFERENCIAS RIESGO'!$C$36,INFORMACION!$F1377=REFERENCIAS!$C$24),16,IF(INFORMACION!$T1377='REFERENCIAS RIESGO'!$C$36,13,IF(INFORMACION!$F1377=REFERENCIAS!$C$24,10,7))),0)+VLOOKUP(F1377,REFERENCIAS!$C:$D,2,0)*VLOOKUP($F$2,PONDERADORES!A:P,IF(AND(INFORMACION!$T1377='REFERENCIAS RIESGO'!$C$36,INFORMACION!$F1377=REFERENCIAS!$C$24),16,IF(INFORMACION!$T1377='REFERENCIAS RIESGO'!$C$36,13,IF(INFORMACION!$F1377=REFERENCIAS!$C$24,10,7))),0)+VLOOKUP(T1377,REFERENCIAS!$C:$D,2,0)*VLOOKUP($T$2,PONDERADORES!A:P,IF(AND(INFORMACION!$T1377='REFERENCIAS RIESGO'!$C$36,INFORMACION!$F1377=REFERENCIAS!$C$24),16,IF(INFORMACION!$T1377='REFERENCIAS RIESGO'!$C$36,13,IF(INFORMACION!$F1377=REFERENCIAS!$C$24,10,7))),0)+VLOOKUP(IF(J1377&lt;=0.2,0.2,IF(AND(J1377&gt;0.2,J1377&lt;=0.4),0.4,IF(AND(J1377&gt;0.4,J1377&lt;=0.6),0.6,IF(AND(J1377&gt;0.6,J1377&lt;=0.8),0.8,IF(AND(J1377&gt;0.8,J1377&lt;=1),1))))),REFERENCIAS!$C:$D,2,0)*VLOOKUP($J$2,PONDERADORES!A:P,IF(AND(INFORMACION!$T1377='REFERENCIAS RIESGO'!$C$36,INFORMACION!$F1377=REFERENCIAS!$C$24),16,IF(INFORMACION!$T1377='REFERENCIAS RIESGO'!$C$36,13,IF(INFORMACION!$F1377=REFERENCIAS!$C$24,10,7))),0)</f>
        <v>#REF!</v>
      </c>
      <c r="Y1377" s="68">
        <f>+VLOOKUP(M1377,REFERENCIAS!$C:$D,2,0)*VLOOKUP($M$2,PONDERADORES!$A$7:$G$9,7,0)+VLOOKUP(N1377,REFERENCIAS!$C:$D,2,0)*VLOOKUP($N$2,PONDERADORES!$A$7:$G$9,7,0)+VLOOKUP(O1377,REFERENCIAS!$C:$D,2,0)*VLOOKUP($O$2,PONDERADORES!$A$7:$G$9,7,0)</f>
        <v>0.2</v>
      </c>
      <c r="Z1377" s="2">
        <f>+VLOOKUP(IF(R1377&lt;0.1,0,IF(AND(R1377&gt;=0.1,R1377&lt;0.2),0.1,IF(AND(R1377&gt;=0.2,R1377&lt;0.3),0.2,IF(R1377&gt;0.3,0.3,)))),REFERENCIAS!$C:$D,2,0)*VLOOKUP($R$2,PONDERADORES!$A$11:$G$11,7,0)</f>
        <v>15</v>
      </c>
      <c r="AA1377" s="92"/>
      <c r="AB1377" s="95" t="e">
        <f t="shared" ca="1" si="83"/>
        <v>#REF!</v>
      </c>
      <c r="AC1377" s="23" t="e">
        <f ca="1">IF(AB1377&gt;REFERENCIAS!$C$62,REFERENCIAS!$B$62,IF(AND(AB1377&gt;=REFERENCIAS!$C$63,AB1377&lt;REFERENCIAS!$D$63),REFERENCIAS!$B$63,IF(AND(AB1377&gt;REFERENCIAS!$C$64,AB1377&lt;=REFERENCIAS!$D$64),REFERENCIAS!$B$64,IF(AND(AB1377&gt;=REFERENCIAS!$C$65,AB1377&lt;REFERENCIAS!$D$65),REFERENCIAS!$B$65, "Revisar"))))</f>
        <v>#REF!</v>
      </c>
      <c r="AD1377" s="94" t="e">
        <f ca="1">VLOOKUP(AC1377,REFERENCIAS!$B$62:$G$65,4,FALSE)</f>
        <v>#REF!</v>
      </c>
    </row>
    <row r="1378" spans="1:30" ht="17.25" x14ac:dyDescent="0.25">
      <c r="A1378" s="74"/>
      <c r="B1378" s="19"/>
      <c r="C1378" s="19"/>
      <c r="D1378" s="50"/>
      <c r="E1378" s="73"/>
      <c r="F1378" s="74"/>
      <c r="G1378" s="9"/>
      <c r="H1378" s="48"/>
      <c r="I1378" s="49">
        <f t="shared" ca="1" si="81"/>
        <v>2022</v>
      </c>
      <c r="J1378" s="22">
        <f t="shared" ca="1" si="80"/>
        <v>1</v>
      </c>
      <c r="K1378" s="19"/>
      <c r="L1378" s="73"/>
      <c r="M1378" s="74"/>
      <c r="N1378" s="19"/>
      <c r="O1378" s="73"/>
      <c r="P1378" s="82">
        <v>1</v>
      </c>
      <c r="Q1378" s="24">
        <v>1</v>
      </c>
      <c r="R1378" s="81">
        <f t="shared" si="82"/>
        <v>1</v>
      </c>
      <c r="S1378" s="87"/>
      <c r="T1378" s="19"/>
      <c r="U1378" s="25"/>
      <c r="V1378" s="25"/>
      <c r="W1378" s="81"/>
      <c r="X1378" s="91" t="e">
        <f ca="1">+VLOOKUP(#REF!,REFERENCIAS!$C:$D,2,0)*VLOOKUP(#REF!,PONDERADORES!A:P,IF(AND(INFORMACION!$T1378='REFERENCIAS RIESGO'!$C$36,INFORMACION!$F1378=REFERENCIAS!$C$24),16,IF(INFORMACION!$T1378='REFERENCIAS RIESGO'!$C$36,13,IF(INFORMACION!$F1378=REFERENCIAS!$C$24,10,7))),0)+VLOOKUP(K1378,REFERENCIAS!$C:$D,2,0)*VLOOKUP($K$2,PONDERADORES!A:P,IF(AND(INFORMACION!$T1378='REFERENCIAS RIESGO'!$C$36,INFORMACION!$F1378=REFERENCIAS!$C$24),16,IF(INFORMACION!$T1378='REFERENCIAS RIESGO'!$C$36,13,IF(INFORMACION!$F1378=REFERENCIAS!$C$24,10,7))),0)+VLOOKUP(L1378,REFERENCIAS!$C:$D,2,0)*VLOOKUP($L$2,PONDERADORES!A:P,IF(AND(INFORMACION!$T1378='REFERENCIAS RIESGO'!$C$36,INFORMACION!$F1378=REFERENCIAS!$C$24),16,IF(INFORMACION!$T1378='REFERENCIAS RIESGO'!$C$36,13,IF(INFORMACION!$F1378=REFERENCIAS!$C$24,10,7))),0)+VLOOKUP(F1378,REFERENCIAS!$C:$D,2,0)*VLOOKUP($F$2,PONDERADORES!A:P,IF(AND(INFORMACION!$T1378='REFERENCIAS RIESGO'!$C$36,INFORMACION!$F1378=REFERENCIAS!$C$24),16,IF(INFORMACION!$T1378='REFERENCIAS RIESGO'!$C$36,13,IF(INFORMACION!$F1378=REFERENCIAS!$C$24,10,7))),0)+VLOOKUP(T1378,REFERENCIAS!$C:$D,2,0)*VLOOKUP($T$2,PONDERADORES!A:P,IF(AND(INFORMACION!$T1378='REFERENCIAS RIESGO'!$C$36,INFORMACION!$F1378=REFERENCIAS!$C$24),16,IF(INFORMACION!$T1378='REFERENCIAS RIESGO'!$C$36,13,IF(INFORMACION!$F1378=REFERENCIAS!$C$24,10,7))),0)+VLOOKUP(IF(J1378&lt;=0.2,0.2,IF(AND(J1378&gt;0.2,J1378&lt;=0.4),0.4,IF(AND(J1378&gt;0.4,J1378&lt;=0.6),0.6,IF(AND(J1378&gt;0.6,J1378&lt;=0.8),0.8,IF(AND(J1378&gt;0.8,J1378&lt;=1),1))))),REFERENCIAS!$C:$D,2,0)*VLOOKUP($J$2,PONDERADORES!A:P,IF(AND(INFORMACION!$T1378='REFERENCIAS RIESGO'!$C$36,INFORMACION!$F1378=REFERENCIAS!$C$24),16,IF(INFORMACION!$T1378='REFERENCIAS RIESGO'!$C$36,13,IF(INFORMACION!$F1378=REFERENCIAS!$C$24,10,7))),0)</f>
        <v>#REF!</v>
      </c>
      <c r="Y1378" s="68">
        <f>+VLOOKUP(M1378,REFERENCIAS!$C:$D,2,0)*VLOOKUP($M$2,PONDERADORES!$A$7:$G$9,7,0)+VLOOKUP(N1378,REFERENCIAS!$C:$D,2,0)*VLOOKUP($N$2,PONDERADORES!$A$7:$G$9,7,0)+VLOOKUP(O1378,REFERENCIAS!$C:$D,2,0)*VLOOKUP($O$2,PONDERADORES!$A$7:$G$9,7,0)</f>
        <v>0.2</v>
      </c>
      <c r="Z1378" s="2">
        <f>+VLOOKUP(IF(R1378&lt;0.1,0,IF(AND(R1378&gt;=0.1,R1378&lt;0.2),0.1,IF(AND(R1378&gt;=0.2,R1378&lt;0.3),0.2,IF(R1378&gt;0.3,0.3,)))),REFERENCIAS!$C:$D,2,0)*VLOOKUP($R$2,PONDERADORES!$A$11:$G$11,7,0)</f>
        <v>15</v>
      </c>
      <c r="AA1378" s="92"/>
      <c r="AB1378" s="95" t="e">
        <f t="shared" ca="1" si="83"/>
        <v>#REF!</v>
      </c>
      <c r="AC1378" s="23" t="e">
        <f ca="1">IF(AB1378&gt;REFERENCIAS!$C$62,REFERENCIAS!$B$62,IF(AND(AB1378&gt;=REFERENCIAS!$C$63,AB1378&lt;REFERENCIAS!$D$63),REFERENCIAS!$B$63,IF(AND(AB1378&gt;REFERENCIAS!$C$64,AB1378&lt;=REFERENCIAS!$D$64),REFERENCIAS!$B$64,IF(AND(AB1378&gt;=REFERENCIAS!$C$65,AB1378&lt;REFERENCIAS!$D$65),REFERENCIAS!$B$65, "Revisar"))))</f>
        <v>#REF!</v>
      </c>
      <c r="AD1378" s="94" t="e">
        <f ca="1">VLOOKUP(AC1378,REFERENCIAS!$B$62:$G$65,4,FALSE)</f>
        <v>#REF!</v>
      </c>
    </row>
    <row r="1379" spans="1:30" ht="17.25" x14ac:dyDescent="0.25">
      <c r="A1379" s="74"/>
      <c r="B1379" s="19"/>
      <c r="C1379" s="19"/>
      <c r="D1379" s="50"/>
      <c r="E1379" s="73"/>
      <c r="F1379" s="74"/>
      <c r="G1379" s="9"/>
      <c r="H1379" s="48"/>
      <c r="I1379" s="49">
        <f t="shared" ca="1" si="81"/>
        <v>2022</v>
      </c>
      <c r="J1379" s="22">
        <f t="shared" ca="1" si="80"/>
        <v>1</v>
      </c>
      <c r="K1379" s="19"/>
      <c r="L1379" s="73"/>
      <c r="M1379" s="74"/>
      <c r="N1379" s="19"/>
      <c r="O1379" s="73"/>
      <c r="P1379" s="82">
        <v>1</v>
      </c>
      <c r="Q1379" s="24">
        <v>1</v>
      </c>
      <c r="R1379" s="81">
        <f t="shared" si="82"/>
        <v>1</v>
      </c>
      <c r="S1379" s="87"/>
      <c r="T1379" s="19"/>
      <c r="U1379" s="25"/>
      <c r="V1379" s="25"/>
      <c r="W1379" s="81"/>
      <c r="X1379" s="91" t="e">
        <f ca="1">+VLOOKUP(#REF!,REFERENCIAS!$C:$D,2,0)*VLOOKUP(#REF!,PONDERADORES!A:P,IF(AND(INFORMACION!$T1379='REFERENCIAS RIESGO'!$C$36,INFORMACION!$F1379=REFERENCIAS!$C$24),16,IF(INFORMACION!$T1379='REFERENCIAS RIESGO'!$C$36,13,IF(INFORMACION!$F1379=REFERENCIAS!$C$24,10,7))),0)+VLOOKUP(K1379,REFERENCIAS!$C:$D,2,0)*VLOOKUP($K$2,PONDERADORES!A:P,IF(AND(INFORMACION!$T1379='REFERENCIAS RIESGO'!$C$36,INFORMACION!$F1379=REFERENCIAS!$C$24),16,IF(INFORMACION!$T1379='REFERENCIAS RIESGO'!$C$36,13,IF(INFORMACION!$F1379=REFERENCIAS!$C$24,10,7))),0)+VLOOKUP(L1379,REFERENCIAS!$C:$D,2,0)*VLOOKUP($L$2,PONDERADORES!A:P,IF(AND(INFORMACION!$T1379='REFERENCIAS RIESGO'!$C$36,INFORMACION!$F1379=REFERENCIAS!$C$24),16,IF(INFORMACION!$T1379='REFERENCIAS RIESGO'!$C$36,13,IF(INFORMACION!$F1379=REFERENCIAS!$C$24,10,7))),0)+VLOOKUP(F1379,REFERENCIAS!$C:$D,2,0)*VLOOKUP($F$2,PONDERADORES!A:P,IF(AND(INFORMACION!$T1379='REFERENCIAS RIESGO'!$C$36,INFORMACION!$F1379=REFERENCIAS!$C$24),16,IF(INFORMACION!$T1379='REFERENCIAS RIESGO'!$C$36,13,IF(INFORMACION!$F1379=REFERENCIAS!$C$24,10,7))),0)+VLOOKUP(T1379,REFERENCIAS!$C:$D,2,0)*VLOOKUP($T$2,PONDERADORES!A:P,IF(AND(INFORMACION!$T1379='REFERENCIAS RIESGO'!$C$36,INFORMACION!$F1379=REFERENCIAS!$C$24),16,IF(INFORMACION!$T1379='REFERENCIAS RIESGO'!$C$36,13,IF(INFORMACION!$F1379=REFERENCIAS!$C$24,10,7))),0)+VLOOKUP(IF(J1379&lt;=0.2,0.2,IF(AND(J1379&gt;0.2,J1379&lt;=0.4),0.4,IF(AND(J1379&gt;0.4,J1379&lt;=0.6),0.6,IF(AND(J1379&gt;0.6,J1379&lt;=0.8),0.8,IF(AND(J1379&gt;0.8,J1379&lt;=1),1))))),REFERENCIAS!$C:$D,2,0)*VLOOKUP($J$2,PONDERADORES!A:P,IF(AND(INFORMACION!$T1379='REFERENCIAS RIESGO'!$C$36,INFORMACION!$F1379=REFERENCIAS!$C$24),16,IF(INFORMACION!$T1379='REFERENCIAS RIESGO'!$C$36,13,IF(INFORMACION!$F1379=REFERENCIAS!$C$24,10,7))),0)</f>
        <v>#REF!</v>
      </c>
      <c r="Y1379" s="68">
        <f>+VLOOKUP(M1379,REFERENCIAS!$C:$D,2,0)*VLOOKUP($M$2,PONDERADORES!$A$7:$G$9,7,0)+VLOOKUP(N1379,REFERENCIAS!$C:$D,2,0)*VLOOKUP($N$2,PONDERADORES!$A$7:$G$9,7,0)+VLOOKUP(O1379,REFERENCIAS!$C:$D,2,0)*VLOOKUP($O$2,PONDERADORES!$A$7:$G$9,7,0)</f>
        <v>0.2</v>
      </c>
      <c r="Z1379" s="2">
        <f>+VLOOKUP(IF(R1379&lt;0.1,0,IF(AND(R1379&gt;=0.1,R1379&lt;0.2),0.1,IF(AND(R1379&gt;=0.2,R1379&lt;0.3),0.2,IF(R1379&gt;0.3,0.3,)))),REFERENCIAS!$C:$D,2,0)*VLOOKUP($R$2,PONDERADORES!$A$11:$G$11,7,0)</f>
        <v>15</v>
      </c>
      <c r="AA1379" s="92"/>
      <c r="AB1379" s="95" t="e">
        <f t="shared" ca="1" si="83"/>
        <v>#REF!</v>
      </c>
      <c r="AC1379" s="23" t="e">
        <f ca="1">IF(AB1379&gt;REFERENCIAS!$C$62,REFERENCIAS!$B$62,IF(AND(AB1379&gt;=REFERENCIAS!$C$63,AB1379&lt;REFERENCIAS!$D$63),REFERENCIAS!$B$63,IF(AND(AB1379&gt;REFERENCIAS!$C$64,AB1379&lt;=REFERENCIAS!$D$64),REFERENCIAS!$B$64,IF(AND(AB1379&gt;=REFERENCIAS!$C$65,AB1379&lt;REFERENCIAS!$D$65),REFERENCIAS!$B$65, "Revisar"))))</f>
        <v>#REF!</v>
      </c>
      <c r="AD1379" s="94" t="e">
        <f ca="1">VLOOKUP(AC1379,REFERENCIAS!$B$62:$G$65,4,FALSE)</f>
        <v>#REF!</v>
      </c>
    </row>
    <row r="1380" spans="1:30" ht="17.25" x14ac:dyDescent="0.25">
      <c r="A1380" s="74"/>
      <c r="B1380" s="19"/>
      <c r="C1380" s="19"/>
      <c r="D1380" s="50"/>
      <c r="E1380" s="73"/>
      <c r="F1380" s="74"/>
      <c r="G1380" s="9"/>
      <c r="H1380" s="48"/>
      <c r="I1380" s="49">
        <f t="shared" ca="1" si="81"/>
        <v>2022</v>
      </c>
      <c r="J1380" s="22">
        <f t="shared" ca="1" si="80"/>
        <v>1</v>
      </c>
      <c r="K1380" s="19"/>
      <c r="L1380" s="73"/>
      <c r="M1380" s="74"/>
      <c r="N1380" s="19"/>
      <c r="O1380" s="73"/>
      <c r="P1380" s="82">
        <v>1</v>
      </c>
      <c r="Q1380" s="24">
        <v>1</v>
      </c>
      <c r="R1380" s="81">
        <f t="shared" si="82"/>
        <v>1</v>
      </c>
      <c r="S1380" s="87"/>
      <c r="T1380" s="19"/>
      <c r="U1380" s="25"/>
      <c r="V1380" s="25"/>
      <c r="W1380" s="81"/>
      <c r="X1380" s="91" t="e">
        <f ca="1">+VLOOKUP(#REF!,REFERENCIAS!$C:$D,2,0)*VLOOKUP(#REF!,PONDERADORES!A:P,IF(AND(INFORMACION!$T1380='REFERENCIAS RIESGO'!$C$36,INFORMACION!$F1380=REFERENCIAS!$C$24),16,IF(INFORMACION!$T1380='REFERENCIAS RIESGO'!$C$36,13,IF(INFORMACION!$F1380=REFERENCIAS!$C$24,10,7))),0)+VLOOKUP(K1380,REFERENCIAS!$C:$D,2,0)*VLOOKUP($K$2,PONDERADORES!A:P,IF(AND(INFORMACION!$T1380='REFERENCIAS RIESGO'!$C$36,INFORMACION!$F1380=REFERENCIAS!$C$24),16,IF(INFORMACION!$T1380='REFERENCIAS RIESGO'!$C$36,13,IF(INFORMACION!$F1380=REFERENCIAS!$C$24,10,7))),0)+VLOOKUP(L1380,REFERENCIAS!$C:$D,2,0)*VLOOKUP($L$2,PONDERADORES!A:P,IF(AND(INFORMACION!$T1380='REFERENCIAS RIESGO'!$C$36,INFORMACION!$F1380=REFERENCIAS!$C$24),16,IF(INFORMACION!$T1380='REFERENCIAS RIESGO'!$C$36,13,IF(INFORMACION!$F1380=REFERENCIAS!$C$24,10,7))),0)+VLOOKUP(F1380,REFERENCIAS!$C:$D,2,0)*VLOOKUP($F$2,PONDERADORES!A:P,IF(AND(INFORMACION!$T1380='REFERENCIAS RIESGO'!$C$36,INFORMACION!$F1380=REFERENCIAS!$C$24),16,IF(INFORMACION!$T1380='REFERENCIAS RIESGO'!$C$36,13,IF(INFORMACION!$F1380=REFERENCIAS!$C$24,10,7))),0)+VLOOKUP(T1380,REFERENCIAS!$C:$D,2,0)*VLOOKUP($T$2,PONDERADORES!A:P,IF(AND(INFORMACION!$T1380='REFERENCIAS RIESGO'!$C$36,INFORMACION!$F1380=REFERENCIAS!$C$24),16,IF(INFORMACION!$T1380='REFERENCIAS RIESGO'!$C$36,13,IF(INFORMACION!$F1380=REFERENCIAS!$C$24,10,7))),0)+VLOOKUP(IF(J1380&lt;=0.2,0.2,IF(AND(J1380&gt;0.2,J1380&lt;=0.4),0.4,IF(AND(J1380&gt;0.4,J1380&lt;=0.6),0.6,IF(AND(J1380&gt;0.6,J1380&lt;=0.8),0.8,IF(AND(J1380&gt;0.8,J1380&lt;=1),1))))),REFERENCIAS!$C:$D,2,0)*VLOOKUP($J$2,PONDERADORES!A:P,IF(AND(INFORMACION!$T1380='REFERENCIAS RIESGO'!$C$36,INFORMACION!$F1380=REFERENCIAS!$C$24),16,IF(INFORMACION!$T1380='REFERENCIAS RIESGO'!$C$36,13,IF(INFORMACION!$F1380=REFERENCIAS!$C$24,10,7))),0)</f>
        <v>#REF!</v>
      </c>
      <c r="Y1380" s="68">
        <f>+VLOOKUP(M1380,REFERENCIAS!$C:$D,2,0)*VLOOKUP($M$2,PONDERADORES!$A$7:$G$9,7,0)+VLOOKUP(N1380,REFERENCIAS!$C:$D,2,0)*VLOOKUP($N$2,PONDERADORES!$A$7:$G$9,7,0)+VLOOKUP(O1380,REFERENCIAS!$C:$D,2,0)*VLOOKUP($O$2,PONDERADORES!$A$7:$G$9,7,0)</f>
        <v>0.2</v>
      </c>
      <c r="Z1380" s="2">
        <f>+VLOOKUP(IF(R1380&lt;0.1,0,IF(AND(R1380&gt;=0.1,R1380&lt;0.2),0.1,IF(AND(R1380&gt;=0.2,R1380&lt;0.3),0.2,IF(R1380&gt;0.3,0.3,)))),REFERENCIAS!$C:$D,2,0)*VLOOKUP($R$2,PONDERADORES!$A$11:$G$11,7,0)</f>
        <v>15</v>
      </c>
      <c r="AA1380" s="92"/>
      <c r="AB1380" s="95" t="e">
        <f t="shared" ca="1" si="83"/>
        <v>#REF!</v>
      </c>
      <c r="AC1380" s="23" t="e">
        <f ca="1">IF(AB1380&gt;REFERENCIAS!$C$62,REFERENCIAS!$B$62,IF(AND(AB1380&gt;=REFERENCIAS!$C$63,AB1380&lt;REFERENCIAS!$D$63),REFERENCIAS!$B$63,IF(AND(AB1380&gt;REFERENCIAS!$C$64,AB1380&lt;=REFERENCIAS!$D$64),REFERENCIAS!$B$64,IF(AND(AB1380&gt;=REFERENCIAS!$C$65,AB1380&lt;REFERENCIAS!$D$65),REFERENCIAS!$B$65, "Revisar"))))</f>
        <v>#REF!</v>
      </c>
      <c r="AD1380" s="94" t="e">
        <f ca="1">VLOOKUP(AC1380,REFERENCIAS!$B$62:$G$65,4,FALSE)</f>
        <v>#REF!</v>
      </c>
    </row>
    <row r="1381" spans="1:30" ht="17.25" x14ac:dyDescent="0.25">
      <c r="A1381" s="74"/>
      <c r="B1381" s="19"/>
      <c r="C1381" s="19"/>
      <c r="D1381" s="50"/>
      <c r="E1381" s="73"/>
      <c r="F1381" s="74"/>
      <c r="G1381" s="9"/>
      <c r="H1381" s="48"/>
      <c r="I1381" s="49">
        <f t="shared" ca="1" si="81"/>
        <v>2022</v>
      </c>
      <c r="J1381" s="22">
        <f t="shared" ca="1" si="80"/>
        <v>1</v>
      </c>
      <c r="K1381" s="19"/>
      <c r="L1381" s="73"/>
      <c r="M1381" s="74"/>
      <c r="N1381" s="19"/>
      <c r="O1381" s="73"/>
      <c r="P1381" s="82">
        <v>1</v>
      </c>
      <c r="Q1381" s="24">
        <v>1</v>
      </c>
      <c r="R1381" s="81">
        <f t="shared" si="82"/>
        <v>1</v>
      </c>
      <c r="S1381" s="87"/>
      <c r="T1381" s="19"/>
      <c r="U1381" s="25"/>
      <c r="V1381" s="25"/>
      <c r="W1381" s="81"/>
      <c r="X1381" s="91" t="e">
        <f ca="1">+VLOOKUP(#REF!,REFERENCIAS!$C:$D,2,0)*VLOOKUP(#REF!,PONDERADORES!A:P,IF(AND(INFORMACION!$T1381='REFERENCIAS RIESGO'!$C$36,INFORMACION!$F1381=REFERENCIAS!$C$24),16,IF(INFORMACION!$T1381='REFERENCIAS RIESGO'!$C$36,13,IF(INFORMACION!$F1381=REFERENCIAS!$C$24,10,7))),0)+VLOOKUP(K1381,REFERENCIAS!$C:$D,2,0)*VLOOKUP($K$2,PONDERADORES!A:P,IF(AND(INFORMACION!$T1381='REFERENCIAS RIESGO'!$C$36,INFORMACION!$F1381=REFERENCIAS!$C$24),16,IF(INFORMACION!$T1381='REFERENCIAS RIESGO'!$C$36,13,IF(INFORMACION!$F1381=REFERENCIAS!$C$24,10,7))),0)+VLOOKUP(L1381,REFERENCIAS!$C:$D,2,0)*VLOOKUP($L$2,PONDERADORES!A:P,IF(AND(INFORMACION!$T1381='REFERENCIAS RIESGO'!$C$36,INFORMACION!$F1381=REFERENCIAS!$C$24),16,IF(INFORMACION!$T1381='REFERENCIAS RIESGO'!$C$36,13,IF(INFORMACION!$F1381=REFERENCIAS!$C$24,10,7))),0)+VLOOKUP(F1381,REFERENCIAS!$C:$D,2,0)*VLOOKUP($F$2,PONDERADORES!A:P,IF(AND(INFORMACION!$T1381='REFERENCIAS RIESGO'!$C$36,INFORMACION!$F1381=REFERENCIAS!$C$24),16,IF(INFORMACION!$T1381='REFERENCIAS RIESGO'!$C$36,13,IF(INFORMACION!$F1381=REFERENCIAS!$C$24,10,7))),0)+VLOOKUP(T1381,REFERENCIAS!$C:$D,2,0)*VLOOKUP($T$2,PONDERADORES!A:P,IF(AND(INFORMACION!$T1381='REFERENCIAS RIESGO'!$C$36,INFORMACION!$F1381=REFERENCIAS!$C$24),16,IF(INFORMACION!$T1381='REFERENCIAS RIESGO'!$C$36,13,IF(INFORMACION!$F1381=REFERENCIAS!$C$24,10,7))),0)+VLOOKUP(IF(J1381&lt;=0.2,0.2,IF(AND(J1381&gt;0.2,J1381&lt;=0.4),0.4,IF(AND(J1381&gt;0.4,J1381&lt;=0.6),0.6,IF(AND(J1381&gt;0.6,J1381&lt;=0.8),0.8,IF(AND(J1381&gt;0.8,J1381&lt;=1),1))))),REFERENCIAS!$C:$D,2,0)*VLOOKUP($J$2,PONDERADORES!A:P,IF(AND(INFORMACION!$T1381='REFERENCIAS RIESGO'!$C$36,INFORMACION!$F1381=REFERENCIAS!$C$24),16,IF(INFORMACION!$T1381='REFERENCIAS RIESGO'!$C$36,13,IF(INFORMACION!$F1381=REFERENCIAS!$C$24,10,7))),0)</f>
        <v>#REF!</v>
      </c>
      <c r="Y1381" s="68">
        <f>+VLOOKUP(M1381,REFERENCIAS!$C:$D,2,0)*VLOOKUP($M$2,PONDERADORES!$A$7:$G$9,7,0)+VLOOKUP(N1381,REFERENCIAS!$C:$D,2,0)*VLOOKUP($N$2,PONDERADORES!$A$7:$G$9,7,0)+VLOOKUP(O1381,REFERENCIAS!$C:$D,2,0)*VLOOKUP($O$2,PONDERADORES!$A$7:$G$9,7,0)</f>
        <v>0.2</v>
      </c>
      <c r="Z1381" s="2">
        <f>+VLOOKUP(IF(R1381&lt;0.1,0,IF(AND(R1381&gt;=0.1,R1381&lt;0.2),0.1,IF(AND(R1381&gt;=0.2,R1381&lt;0.3),0.2,IF(R1381&gt;0.3,0.3,)))),REFERENCIAS!$C:$D,2,0)*VLOOKUP($R$2,PONDERADORES!$A$11:$G$11,7,0)</f>
        <v>15</v>
      </c>
      <c r="AA1381" s="92"/>
      <c r="AB1381" s="95" t="e">
        <f t="shared" ca="1" si="83"/>
        <v>#REF!</v>
      </c>
      <c r="AC1381" s="23" t="e">
        <f ca="1">IF(AB1381&gt;REFERENCIAS!$C$62,REFERENCIAS!$B$62,IF(AND(AB1381&gt;=REFERENCIAS!$C$63,AB1381&lt;REFERENCIAS!$D$63),REFERENCIAS!$B$63,IF(AND(AB1381&gt;REFERENCIAS!$C$64,AB1381&lt;=REFERENCIAS!$D$64),REFERENCIAS!$B$64,IF(AND(AB1381&gt;=REFERENCIAS!$C$65,AB1381&lt;REFERENCIAS!$D$65),REFERENCIAS!$B$65, "Revisar"))))</f>
        <v>#REF!</v>
      </c>
      <c r="AD1381" s="94" t="e">
        <f ca="1">VLOOKUP(AC1381,REFERENCIAS!$B$62:$G$65,4,FALSE)</f>
        <v>#REF!</v>
      </c>
    </row>
    <row r="1382" spans="1:30" ht="17.25" x14ac:dyDescent="0.25">
      <c r="A1382" s="74"/>
      <c r="B1382" s="19"/>
      <c r="C1382" s="19"/>
      <c r="D1382" s="50"/>
      <c r="E1382" s="73"/>
      <c r="F1382" s="74"/>
      <c r="G1382" s="9"/>
      <c r="H1382" s="48"/>
      <c r="I1382" s="49">
        <f t="shared" ca="1" si="81"/>
        <v>2022</v>
      </c>
      <c r="J1382" s="22">
        <f t="shared" ca="1" si="80"/>
        <v>1</v>
      </c>
      <c r="K1382" s="19"/>
      <c r="L1382" s="73"/>
      <c r="M1382" s="74"/>
      <c r="N1382" s="19"/>
      <c r="O1382" s="73"/>
      <c r="P1382" s="82">
        <v>1</v>
      </c>
      <c r="Q1382" s="24">
        <v>1</v>
      </c>
      <c r="R1382" s="81">
        <f t="shared" si="82"/>
        <v>1</v>
      </c>
      <c r="S1382" s="87"/>
      <c r="T1382" s="19"/>
      <c r="U1382" s="25"/>
      <c r="V1382" s="25"/>
      <c r="W1382" s="81"/>
      <c r="X1382" s="91" t="e">
        <f ca="1">+VLOOKUP(#REF!,REFERENCIAS!$C:$D,2,0)*VLOOKUP(#REF!,PONDERADORES!A:P,IF(AND(INFORMACION!$T1382='REFERENCIAS RIESGO'!$C$36,INFORMACION!$F1382=REFERENCIAS!$C$24),16,IF(INFORMACION!$T1382='REFERENCIAS RIESGO'!$C$36,13,IF(INFORMACION!$F1382=REFERENCIAS!$C$24,10,7))),0)+VLOOKUP(K1382,REFERENCIAS!$C:$D,2,0)*VLOOKUP($K$2,PONDERADORES!A:P,IF(AND(INFORMACION!$T1382='REFERENCIAS RIESGO'!$C$36,INFORMACION!$F1382=REFERENCIAS!$C$24),16,IF(INFORMACION!$T1382='REFERENCIAS RIESGO'!$C$36,13,IF(INFORMACION!$F1382=REFERENCIAS!$C$24,10,7))),0)+VLOOKUP(L1382,REFERENCIAS!$C:$D,2,0)*VLOOKUP($L$2,PONDERADORES!A:P,IF(AND(INFORMACION!$T1382='REFERENCIAS RIESGO'!$C$36,INFORMACION!$F1382=REFERENCIAS!$C$24),16,IF(INFORMACION!$T1382='REFERENCIAS RIESGO'!$C$36,13,IF(INFORMACION!$F1382=REFERENCIAS!$C$24,10,7))),0)+VLOOKUP(F1382,REFERENCIAS!$C:$D,2,0)*VLOOKUP($F$2,PONDERADORES!A:P,IF(AND(INFORMACION!$T1382='REFERENCIAS RIESGO'!$C$36,INFORMACION!$F1382=REFERENCIAS!$C$24),16,IF(INFORMACION!$T1382='REFERENCIAS RIESGO'!$C$36,13,IF(INFORMACION!$F1382=REFERENCIAS!$C$24,10,7))),0)+VLOOKUP(T1382,REFERENCIAS!$C:$D,2,0)*VLOOKUP($T$2,PONDERADORES!A:P,IF(AND(INFORMACION!$T1382='REFERENCIAS RIESGO'!$C$36,INFORMACION!$F1382=REFERENCIAS!$C$24),16,IF(INFORMACION!$T1382='REFERENCIAS RIESGO'!$C$36,13,IF(INFORMACION!$F1382=REFERENCIAS!$C$24,10,7))),0)+VLOOKUP(IF(J1382&lt;=0.2,0.2,IF(AND(J1382&gt;0.2,J1382&lt;=0.4),0.4,IF(AND(J1382&gt;0.4,J1382&lt;=0.6),0.6,IF(AND(J1382&gt;0.6,J1382&lt;=0.8),0.8,IF(AND(J1382&gt;0.8,J1382&lt;=1),1))))),REFERENCIAS!$C:$D,2,0)*VLOOKUP($J$2,PONDERADORES!A:P,IF(AND(INFORMACION!$T1382='REFERENCIAS RIESGO'!$C$36,INFORMACION!$F1382=REFERENCIAS!$C$24),16,IF(INFORMACION!$T1382='REFERENCIAS RIESGO'!$C$36,13,IF(INFORMACION!$F1382=REFERENCIAS!$C$24,10,7))),0)</f>
        <v>#REF!</v>
      </c>
      <c r="Y1382" s="68">
        <f>+VLOOKUP(M1382,REFERENCIAS!$C:$D,2,0)*VLOOKUP($M$2,PONDERADORES!$A$7:$G$9,7,0)+VLOOKUP(N1382,REFERENCIAS!$C:$D,2,0)*VLOOKUP($N$2,PONDERADORES!$A$7:$G$9,7,0)+VLOOKUP(O1382,REFERENCIAS!$C:$D,2,0)*VLOOKUP($O$2,PONDERADORES!$A$7:$G$9,7,0)</f>
        <v>0.2</v>
      </c>
      <c r="Z1382" s="2">
        <f>+VLOOKUP(IF(R1382&lt;0.1,0,IF(AND(R1382&gt;=0.1,R1382&lt;0.2),0.1,IF(AND(R1382&gt;=0.2,R1382&lt;0.3),0.2,IF(R1382&gt;0.3,0.3,)))),REFERENCIAS!$C:$D,2,0)*VLOOKUP($R$2,PONDERADORES!$A$11:$G$11,7,0)</f>
        <v>15</v>
      </c>
      <c r="AA1382" s="92"/>
      <c r="AB1382" s="95" t="e">
        <f t="shared" ca="1" si="83"/>
        <v>#REF!</v>
      </c>
      <c r="AC1382" s="23" t="e">
        <f ca="1">IF(AB1382&gt;REFERENCIAS!$C$62,REFERENCIAS!$B$62,IF(AND(AB1382&gt;=REFERENCIAS!$C$63,AB1382&lt;REFERENCIAS!$D$63),REFERENCIAS!$B$63,IF(AND(AB1382&gt;REFERENCIAS!$C$64,AB1382&lt;=REFERENCIAS!$D$64),REFERENCIAS!$B$64,IF(AND(AB1382&gt;=REFERENCIAS!$C$65,AB1382&lt;REFERENCIAS!$D$65),REFERENCIAS!$B$65, "Revisar"))))</f>
        <v>#REF!</v>
      </c>
      <c r="AD1382" s="94" t="e">
        <f ca="1">VLOOKUP(AC1382,REFERENCIAS!$B$62:$G$65,4,FALSE)</f>
        <v>#REF!</v>
      </c>
    </row>
    <row r="1383" spans="1:30" ht="17.25" x14ac:dyDescent="0.25">
      <c r="A1383" s="74"/>
      <c r="B1383" s="19"/>
      <c r="C1383" s="19"/>
      <c r="D1383" s="50"/>
      <c r="E1383" s="73"/>
      <c r="F1383" s="74"/>
      <c r="G1383" s="9"/>
      <c r="H1383" s="48"/>
      <c r="I1383" s="49">
        <f t="shared" ca="1" si="81"/>
        <v>2022</v>
      </c>
      <c r="J1383" s="22">
        <f t="shared" ca="1" si="80"/>
        <v>1</v>
      </c>
      <c r="K1383" s="19"/>
      <c r="L1383" s="73"/>
      <c r="M1383" s="74"/>
      <c r="N1383" s="19"/>
      <c r="O1383" s="73"/>
      <c r="P1383" s="82">
        <v>1</v>
      </c>
      <c r="Q1383" s="24">
        <v>1</v>
      </c>
      <c r="R1383" s="81">
        <f t="shared" si="82"/>
        <v>1</v>
      </c>
      <c r="S1383" s="87"/>
      <c r="T1383" s="19"/>
      <c r="U1383" s="25"/>
      <c r="V1383" s="25"/>
      <c r="W1383" s="81"/>
      <c r="X1383" s="91" t="e">
        <f ca="1">+VLOOKUP(#REF!,REFERENCIAS!$C:$D,2,0)*VLOOKUP(#REF!,PONDERADORES!A:P,IF(AND(INFORMACION!$T1383='REFERENCIAS RIESGO'!$C$36,INFORMACION!$F1383=REFERENCIAS!$C$24),16,IF(INFORMACION!$T1383='REFERENCIAS RIESGO'!$C$36,13,IF(INFORMACION!$F1383=REFERENCIAS!$C$24,10,7))),0)+VLOOKUP(K1383,REFERENCIAS!$C:$D,2,0)*VLOOKUP($K$2,PONDERADORES!A:P,IF(AND(INFORMACION!$T1383='REFERENCIAS RIESGO'!$C$36,INFORMACION!$F1383=REFERENCIAS!$C$24),16,IF(INFORMACION!$T1383='REFERENCIAS RIESGO'!$C$36,13,IF(INFORMACION!$F1383=REFERENCIAS!$C$24,10,7))),0)+VLOOKUP(L1383,REFERENCIAS!$C:$D,2,0)*VLOOKUP($L$2,PONDERADORES!A:P,IF(AND(INFORMACION!$T1383='REFERENCIAS RIESGO'!$C$36,INFORMACION!$F1383=REFERENCIAS!$C$24),16,IF(INFORMACION!$T1383='REFERENCIAS RIESGO'!$C$36,13,IF(INFORMACION!$F1383=REFERENCIAS!$C$24,10,7))),0)+VLOOKUP(F1383,REFERENCIAS!$C:$D,2,0)*VLOOKUP($F$2,PONDERADORES!A:P,IF(AND(INFORMACION!$T1383='REFERENCIAS RIESGO'!$C$36,INFORMACION!$F1383=REFERENCIAS!$C$24),16,IF(INFORMACION!$T1383='REFERENCIAS RIESGO'!$C$36,13,IF(INFORMACION!$F1383=REFERENCIAS!$C$24,10,7))),0)+VLOOKUP(T1383,REFERENCIAS!$C:$D,2,0)*VLOOKUP($T$2,PONDERADORES!A:P,IF(AND(INFORMACION!$T1383='REFERENCIAS RIESGO'!$C$36,INFORMACION!$F1383=REFERENCIAS!$C$24),16,IF(INFORMACION!$T1383='REFERENCIAS RIESGO'!$C$36,13,IF(INFORMACION!$F1383=REFERENCIAS!$C$24,10,7))),0)+VLOOKUP(IF(J1383&lt;=0.2,0.2,IF(AND(J1383&gt;0.2,J1383&lt;=0.4),0.4,IF(AND(J1383&gt;0.4,J1383&lt;=0.6),0.6,IF(AND(J1383&gt;0.6,J1383&lt;=0.8),0.8,IF(AND(J1383&gt;0.8,J1383&lt;=1),1))))),REFERENCIAS!$C:$D,2,0)*VLOOKUP($J$2,PONDERADORES!A:P,IF(AND(INFORMACION!$T1383='REFERENCIAS RIESGO'!$C$36,INFORMACION!$F1383=REFERENCIAS!$C$24),16,IF(INFORMACION!$T1383='REFERENCIAS RIESGO'!$C$36,13,IF(INFORMACION!$F1383=REFERENCIAS!$C$24,10,7))),0)</f>
        <v>#REF!</v>
      </c>
      <c r="Y1383" s="68">
        <f>+VLOOKUP(M1383,REFERENCIAS!$C:$D,2,0)*VLOOKUP($M$2,PONDERADORES!$A$7:$G$9,7,0)+VLOOKUP(N1383,REFERENCIAS!$C:$D,2,0)*VLOOKUP($N$2,PONDERADORES!$A$7:$G$9,7,0)+VLOOKUP(O1383,REFERENCIAS!$C:$D,2,0)*VLOOKUP($O$2,PONDERADORES!$A$7:$G$9,7,0)</f>
        <v>0.2</v>
      </c>
      <c r="Z1383" s="2">
        <f>+VLOOKUP(IF(R1383&lt;0.1,0,IF(AND(R1383&gt;=0.1,R1383&lt;0.2),0.1,IF(AND(R1383&gt;=0.2,R1383&lt;0.3),0.2,IF(R1383&gt;0.3,0.3,)))),REFERENCIAS!$C:$D,2,0)*VLOOKUP($R$2,PONDERADORES!$A$11:$G$11,7,0)</f>
        <v>15</v>
      </c>
      <c r="AA1383" s="92"/>
      <c r="AB1383" s="95" t="e">
        <f t="shared" ca="1" si="83"/>
        <v>#REF!</v>
      </c>
      <c r="AC1383" s="23" t="e">
        <f ca="1">IF(AB1383&gt;REFERENCIAS!$C$62,REFERENCIAS!$B$62,IF(AND(AB1383&gt;=REFERENCIAS!$C$63,AB1383&lt;REFERENCIAS!$D$63),REFERENCIAS!$B$63,IF(AND(AB1383&gt;REFERENCIAS!$C$64,AB1383&lt;=REFERENCIAS!$D$64),REFERENCIAS!$B$64,IF(AND(AB1383&gt;=REFERENCIAS!$C$65,AB1383&lt;REFERENCIAS!$D$65),REFERENCIAS!$B$65, "Revisar"))))</f>
        <v>#REF!</v>
      </c>
      <c r="AD1383" s="94" t="e">
        <f ca="1">VLOOKUP(AC1383,REFERENCIAS!$B$62:$G$65,4,FALSE)</f>
        <v>#REF!</v>
      </c>
    </row>
    <row r="1384" spans="1:30" ht="17.25" x14ac:dyDescent="0.25">
      <c r="A1384" s="74"/>
      <c r="B1384" s="19"/>
      <c r="C1384" s="19"/>
      <c r="D1384" s="50"/>
      <c r="E1384" s="73"/>
      <c r="F1384" s="74"/>
      <c r="G1384" s="9"/>
      <c r="H1384" s="48"/>
      <c r="I1384" s="49">
        <f t="shared" ca="1" si="81"/>
        <v>2022</v>
      </c>
      <c r="J1384" s="22">
        <f t="shared" ca="1" si="80"/>
        <v>1</v>
      </c>
      <c r="K1384" s="19"/>
      <c r="L1384" s="73"/>
      <c r="M1384" s="74"/>
      <c r="N1384" s="19"/>
      <c r="O1384" s="73"/>
      <c r="P1384" s="82">
        <v>1</v>
      </c>
      <c r="Q1384" s="24">
        <v>1</v>
      </c>
      <c r="R1384" s="81">
        <f t="shared" si="82"/>
        <v>1</v>
      </c>
      <c r="S1384" s="87"/>
      <c r="T1384" s="19"/>
      <c r="U1384" s="25"/>
      <c r="V1384" s="25"/>
      <c r="W1384" s="81"/>
      <c r="X1384" s="91" t="e">
        <f ca="1">+VLOOKUP(#REF!,REFERENCIAS!$C:$D,2,0)*VLOOKUP(#REF!,PONDERADORES!A:P,IF(AND(INFORMACION!$T1384='REFERENCIAS RIESGO'!$C$36,INFORMACION!$F1384=REFERENCIAS!$C$24),16,IF(INFORMACION!$T1384='REFERENCIAS RIESGO'!$C$36,13,IF(INFORMACION!$F1384=REFERENCIAS!$C$24,10,7))),0)+VLOOKUP(K1384,REFERENCIAS!$C:$D,2,0)*VLOOKUP($K$2,PONDERADORES!A:P,IF(AND(INFORMACION!$T1384='REFERENCIAS RIESGO'!$C$36,INFORMACION!$F1384=REFERENCIAS!$C$24),16,IF(INFORMACION!$T1384='REFERENCIAS RIESGO'!$C$36,13,IF(INFORMACION!$F1384=REFERENCIAS!$C$24,10,7))),0)+VLOOKUP(L1384,REFERENCIAS!$C:$D,2,0)*VLOOKUP($L$2,PONDERADORES!A:P,IF(AND(INFORMACION!$T1384='REFERENCIAS RIESGO'!$C$36,INFORMACION!$F1384=REFERENCIAS!$C$24),16,IF(INFORMACION!$T1384='REFERENCIAS RIESGO'!$C$36,13,IF(INFORMACION!$F1384=REFERENCIAS!$C$24,10,7))),0)+VLOOKUP(F1384,REFERENCIAS!$C:$D,2,0)*VLOOKUP($F$2,PONDERADORES!A:P,IF(AND(INFORMACION!$T1384='REFERENCIAS RIESGO'!$C$36,INFORMACION!$F1384=REFERENCIAS!$C$24),16,IF(INFORMACION!$T1384='REFERENCIAS RIESGO'!$C$36,13,IF(INFORMACION!$F1384=REFERENCIAS!$C$24,10,7))),0)+VLOOKUP(T1384,REFERENCIAS!$C:$D,2,0)*VLOOKUP($T$2,PONDERADORES!A:P,IF(AND(INFORMACION!$T1384='REFERENCIAS RIESGO'!$C$36,INFORMACION!$F1384=REFERENCIAS!$C$24),16,IF(INFORMACION!$T1384='REFERENCIAS RIESGO'!$C$36,13,IF(INFORMACION!$F1384=REFERENCIAS!$C$24,10,7))),0)+VLOOKUP(IF(J1384&lt;=0.2,0.2,IF(AND(J1384&gt;0.2,J1384&lt;=0.4),0.4,IF(AND(J1384&gt;0.4,J1384&lt;=0.6),0.6,IF(AND(J1384&gt;0.6,J1384&lt;=0.8),0.8,IF(AND(J1384&gt;0.8,J1384&lt;=1),1))))),REFERENCIAS!$C:$D,2,0)*VLOOKUP($J$2,PONDERADORES!A:P,IF(AND(INFORMACION!$T1384='REFERENCIAS RIESGO'!$C$36,INFORMACION!$F1384=REFERENCIAS!$C$24),16,IF(INFORMACION!$T1384='REFERENCIAS RIESGO'!$C$36,13,IF(INFORMACION!$F1384=REFERENCIAS!$C$24,10,7))),0)</f>
        <v>#REF!</v>
      </c>
      <c r="Y1384" s="68">
        <f>+VLOOKUP(M1384,REFERENCIAS!$C:$D,2,0)*VLOOKUP($M$2,PONDERADORES!$A$7:$G$9,7,0)+VLOOKUP(N1384,REFERENCIAS!$C:$D,2,0)*VLOOKUP($N$2,PONDERADORES!$A$7:$G$9,7,0)+VLOOKUP(O1384,REFERENCIAS!$C:$D,2,0)*VLOOKUP($O$2,PONDERADORES!$A$7:$G$9,7,0)</f>
        <v>0.2</v>
      </c>
      <c r="Z1384" s="2">
        <f>+VLOOKUP(IF(R1384&lt;0.1,0,IF(AND(R1384&gt;=0.1,R1384&lt;0.2),0.1,IF(AND(R1384&gt;=0.2,R1384&lt;0.3),0.2,IF(R1384&gt;0.3,0.3,)))),REFERENCIAS!$C:$D,2,0)*VLOOKUP($R$2,PONDERADORES!$A$11:$G$11,7,0)</f>
        <v>15</v>
      </c>
      <c r="AA1384" s="92"/>
      <c r="AB1384" s="95" t="e">
        <f t="shared" ca="1" si="83"/>
        <v>#REF!</v>
      </c>
      <c r="AC1384" s="23" t="e">
        <f ca="1">IF(AB1384&gt;REFERENCIAS!$C$62,REFERENCIAS!$B$62,IF(AND(AB1384&gt;=REFERENCIAS!$C$63,AB1384&lt;REFERENCIAS!$D$63),REFERENCIAS!$B$63,IF(AND(AB1384&gt;REFERENCIAS!$C$64,AB1384&lt;=REFERENCIAS!$D$64),REFERENCIAS!$B$64,IF(AND(AB1384&gt;=REFERENCIAS!$C$65,AB1384&lt;REFERENCIAS!$D$65),REFERENCIAS!$B$65, "Revisar"))))</f>
        <v>#REF!</v>
      </c>
      <c r="AD1384" s="94" t="e">
        <f ca="1">VLOOKUP(AC1384,REFERENCIAS!$B$62:$G$65,4,FALSE)</f>
        <v>#REF!</v>
      </c>
    </row>
    <row r="1385" spans="1:30" ht="17.25" x14ac:dyDescent="0.25">
      <c r="A1385" s="74"/>
      <c r="B1385" s="19"/>
      <c r="C1385" s="19"/>
      <c r="D1385" s="50"/>
      <c r="E1385" s="73"/>
      <c r="F1385" s="74"/>
      <c r="G1385" s="9"/>
      <c r="H1385" s="48"/>
      <c r="I1385" s="49">
        <f t="shared" ca="1" si="81"/>
        <v>2022</v>
      </c>
      <c r="J1385" s="22">
        <f t="shared" ca="1" si="80"/>
        <v>1</v>
      </c>
      <c r="K1385" s="19"/>
      <c r="L1385" s="73"/>
      <c r="M1385" s="74"/>
      <c r="N1385" s="19"/>
      <c r="O1385" s="73"/>
      <c r="P1385" s="82">
        <v>1</v>
      </c>
      <c r="Q1385" s="24">
        <v>1</v>
      </c>
      <c r="R1385" s="81">
        <f t="shared" si="82"/>
        <v>1</v>
      </c>
      <c r="S1385" s="87"/>
      <c r="T1385" s="19"/>
      <c r="U1385" s="25"/>
      <c r="V1385" s="25"/>
      <c r="W1385" s="81"/>
      <c r="X1385" s="91" t="e">
        <f ca="1">+VLOOKUP(#REF!,REFERENCIAS!$C:$D,2,0)*VLOOKUP(#REF!,PONDERADORES!A:P,IF(AND(INFORMACION!$T1385='REFERENCIAS RIESGO'!$C$36,INFORMACION!$F1385=REFERENCIAS!$C$24),16,IF(INFORMACION!$T1385='REFERENCIAS RIESGO'!$C$36,13,IF(INFORMACION!$F1385=REFERENCIAS!$C$24,10,7))),0)+VLOOKUP(K1385,REFERENCIAS!$C:$D,2,0)*VLOOKUP($K$2,PONDERADORES!A:P,IF(AND(INFORMACION!$T1385='REFERENCIAS RIESGO'!$C$36,INFORMACION!$F1385=REFERENCIAS!$C$24),16,IF(INFORMACION!$T1385='REFERENCIAS RIESGO'!$C$36,13,IF(INFORMACION!$F1385=REFERENCIAS!$C$24,10,7))),0)+VLOOKUP(L1385,REFERENCIAS!$C:$D,2,0)*VLOOKUP($L$2,PONDERADORES!A:P,IF(AND(INFORMACION!$T1385='REFERENCIAS RIESGO'!$C$36,INFORMACION!$F1385=REFERENCIAS!$C$24),16,IF(INFORMACION!$T1385='REFERENCIAS RIESGO'!$C$36,13,IF(INFORMACION!$F1385=REFERENCIAS!$C$24,10,7))),0)+VLOOKUP(F1385,REFERENCIAS!$C:$D,2,0)*VLOOKUP($F$2,PONDERADORES!A:P,IF(AND(INFORMACION!$T1385='REFERENCIAS RIESGO'!$C$36,INFORMACION!$F1385=REFERENCIAS!$C$24),16,IF(INFORMACION!$T1385='REFERENCIAS RIESGO'!$C$36,13,IF(INFORMACION!$F1385=REFERENCIAS!$C$24,10,7))),0)+VLOOKUP(T1385,REFERENCIAS!$C:$D,2,0)*VLOOKUP($T$2,PONDERADORES!A:P,IF(AND(INFORMACION!$T1385='REFERENCIAS RIESGO'!$C$36,INFORMACION!$F1385=REFERENCIAS!$C$24),16,IF(INFORMACION!$T1385='REFERENCIAS RIESGO'!$C$36,13,IF(INFORMACION!$F1385=REFERENCIAS!$C$24,10,7))),0)+VLOOKUP(IF(J1385&lt;=0.2,0.2,IF(AND(J1385&gt;0.2,J1385&lt;=0.4),0.4,IF(AND(J1385&gt;0.4,J1385&lt;=0.6),0.6,IF(AND(J1385&gt;0.6,J1385&lt;=0.8),0.8,IF(AND(J1385&gt;0.8,J1385&lt;=1),1))))),REFERENCIAS!$C:$D,2,0)*VLOOKUP($J$2,PONDERADORES!A:P,IF(AND(INFORMACION!$T1385='REFERENCIAS RIESGO'!$C$36,INFORMACION!$F1385=REFERENCIAS!$C$24),16,IF(INFORMACION!$T1385='REFERENCIAS RIESGO'!$C$36,13,IF(INFORMACION!$F1385=REFERENCIAS!$C$24,10,7))),0)</f>
        <v>#REF!</v>
      </c>
      <c r="Y1385" s="68">
        <f>+VLOOKUP(M1385,REFERENCIAS!$C:$D,2,0)*VLOOKUP($M$2,PONDERADORES!$A$7:$G$9,7,0)+VLOOKUP(N1385,REFERENCIAS!$C:$D,2,0)*VLOOKUP($N$2,PONDERADORES!$A$7:$G$9,7,0)+VLOOKUP(O1385,REFERENCIAS!$C:$D,2,0)*VLOOKUP($O$2,PONDERADORES!$A$7:$G$9,7,0)</f>
        <v>0.2</v>
      </c>
      <c r="Z1385" s="2">
        <f>+VLOOKUP(IF(R1385&lt;0.1,0,IF(AND(R1385&gt;=0.1,R1385&lt;0.2),0.1,IF(AND(R1385&gt;=0.2,R1385&lt;0.3),0.2,IF(R1385&gt;0.3,0.3,)))),REFERENCIAS!$C:$D,2,0)*VLOOKUP($R$2,PONDERADORES!$A$11:$G$11,7,0)</f>
        <v>15</v>
      </c>
      <c r="AA1385" s="92"/>
      <c r="AB1385" s="95" t="e">
        <f t="shared" ca="1" si="83"/>
        <v>#REF!</v>
      </c>
      <c r="AC1385" s="23" t="e">
        <f ca="1">IF(AB1385&gt;REFERENCIAS!$C$62,REFERENCIAS!$B$62,IF(AND(AB1385&gt;=REFERENCIAS!$C$63,AB1385&lt;REFERENCIAS!$D$63),REFERENCIAS!$B$63,IF(AND(AB1385&gt;REFERENCIAS!$C$64,AB1385&lt;=REFERENCIAS!$D$64),REFERENCIAS!$B$64,IF(AND(AB1385&gt;=REFERENCIAS!$C$65,AB1385&lt;REFERENCIAS!$D$65),REFERENCIAS!$B$65, "Revisar"))))</f>
        <v>#REF!</v>
      </c>
      <c r="AD1385" s="94" t="e">
        <f ca="1">VLOOKUP(AC1385,REFERENCIAS!$B$62:$G$65,4,FALSE)</f>
        <v>#REF!</v>
      </c>
    </row>
    <row r="1386" spans="1:30" ht="17.25" x14ac:dyDescent="0.25">
      <c r="A1386" s="74"/>
      <c r="B1386" s="19"/>
      <c r="C1386" s="19"/>
      <c r="D1386" s="50"/>
      <c r="E1386" s="73"/>
      <c r="F1386" s="74"/>
      <c r="G1386" s="9"/>
      <c r="H1386" s="48"/>
      <c r="I1386" s="49">
        <f t="shared" ca="1" si="81"/>
        <v>2022</v>
      </c>
      <c r="J1386" s="22">
        <f t="shared" ca="1" si="80"/>
        <v>1</v>
      </c>
      <c r="K1386" s="19"/>
      <c r="L1386" s="73"/>
      <c r="M1386" s="74"/>
      <c r="N1386" s="19"/>
      <c r="O1386" s="73"/>
      <c r="P1386" s="82">
        <v>1</v>
      </c>
      <c r="Q1386" s="24">
        <v>1</v>
      </c>
      <c r="R1386" s="81">
        <f t="shared" si="82"/>
        <v>1</v>
      </c>
      <c r="S1386" s="87"/>
      <c r="T1386" s="19"/>
      <c r="U1386" s="25"/>
      <c r="V1386" s="25"/>
      <c r="W1386" s="81"/>
      <c r="X1386" s="91" t="e">
        <f ca="1">+VLOOKUP(#REF!,REFERENCIAS!$C:$D,2,0)*VLOOKUP(#REF!,PONDERADORES!A:P,IF(AND(INFORMACION!$T1386='REFERENCIAS RIESGO'!$C$36,INFORMACION!$F1386=REFERENCIAS!$C$24),16,IF(INFORMACION!$T1386='REFERENCIAS RIESGO'!$C$36,13,IF(INFORMACION!$F1386=REFERENCIAS!$C$24,10,7))),0)+VLOOKUP(K1386,REFERENCIAS!$C:$D,2,0)*VLOOKUP($K$2,PONDERADORES!A:P,IF(AND(INFORMACION!$T1386='REFERENCIAS RIESGO'!$C$36,INFORMACION!$F1386=REFERENCIAS!$C$24),16,IF(INFORMACION!$T1386='REFERENCIAS RIESGO'!$C$36,13,IF(INFORMACION!$F1386=REFERENCIAS!$C$24,10,7))),0)+VLOOKUP(L1386,REFERENCIAS!$C:$D,2,0)*VLOOKUP($L$2,PONDERADORES!A:P,IF(AND(INFORMACION!$T1386='REFERENCIAS RIESGO'!$C$36,INFORMACION!$F1386=REFERENCIAS!$C$24),16,IF(INFORMACION!$T1386='REFERENCIAS RIESGO'!$C$36,13,IF(INFORMACION!$F1386=REFERENCIAS!$C$24,10,7))),0)+VLOOKUP(F1386,REFERENCIAS!$C:$D,2,0)*VLOOKUP($F$2,PONDERADORES!A:P,IF(AND(INFORMACION!$T1386='REFERENCIAS RIESGO'!$C$36,INFORMACION!$F1386=REFERENCIAS!$C$24),16,IF(INFORMACION!$T1386='REFERENCIAS RIESGO'!$C$36,13,IF(INFORMACION!$F1386=REFERENCIAS!$C$24,10,7))),0)+VLOOKUP(T1386,REFERENCIAS!$C:$D,2,0)*VLOOKUP($T$2,PONDERADORES!A:P,IF(AND(INFORMACION!$T1386='REFERENCIAS RIESGO'!$C$36,INFORMACION!$F1386=REFERENCIAS!$C$24),16,IF(INFORMACION!$T1386='REFERENCIAS RIESGO'!$C$36,13,IF(INFORMACION!$F1386=REFERENCIAS!$C$24,10,7))),0)+VLOOKUP(IF(J1386&lt;=0.2,0.2,IF(AND(J1386&gt;0.2,J1386&lt;=0.4),0.4,IF(AND(J1386&gt;0.4,J1386&lt;=0.6),0.6,IF(AND(J1386&gt;0.6,J1386&lt;=0.8),0.8,IF(AND(J1386&gt;0.8,J1386&lt;=1),1))))),REFERENCIAS!$C:$D,2,0)*VLOOKUP($J$2,PONDERADORES!A:P,IF(AND(INFORMACION!$T1386='REFERENCIAS RIESGO'!$C$36,INFORMACION!$F1386=REFERENCIAS!$C$24),16,IF(INFORMACION!$T1386='REFERENCIAS RIESGO'!$C$36,13,IF(INFORMACION!$F1386=REFERENCIAS!$C$24,10,7))),0)</f>
        <v>#REF!</v>
      </c>
      <c r="Y1386" s="68">
        <f>+VLOOKUP(M1386,REFERENCIAS!$C:$D,2,0)*VLOOKUP($M$2,PONDERADORES!$A$7:$G$9,7,0)+VLOOKUP(N1386,REFERENCIAS!$C:$D,2,0)*VLOOKUP($N$2,PONDERADORES!$A$7:$G$9,7,0)+VLOOKUP(O1386,REFERENCIAS!$C:$D,2,0)*VLOOKUP($O$2,PONDERADORES!$A$7:$G$9,7,0)</f>
        <v>0.2</v>
      </c>
      <c r="Z1386" s="2">
        <f>+VLOOKUP(IF(R1386&lt;0.1,0,IF(AND(R1386&gt;=0.1,R1386&lt;0.2),0.1,IF(AND(R1386&gt;=0.2,R1386&lt;0.3),0.2,IF(R1386&gt;0.3,0.3,)))),REFERENCIAS!$C:$D,2,0)*VLOOKUP($R$2,PONDERADORES!$A$11:$G$11,7,0)</f>
        <v>15</v>
      </c>
      <c r="AA1386" s="92"/>
      <c r="AB1386" s="95" t="e">
        <f t="shared" ca="1" si="83"/>
        <v>#REF!</v>
      </c>
      <c r="AC1386" s="23" t="e">
        <f ca="1">IF(AB1386&gt;REFERENCIAS!$C$62,REFERENCIAS!$B$62,IF(AND(AB1386&gt;=REFERENCIAS!$C$63,AB1386&lt;REFERENCIAS!$D$63),REFERENCIAS!$B$63,IF(AND(AB1386&gt;REFERENCIAS!$C$64,AB1386&lt;=REFERENCIAS!$D$64),REFERENCIAS!$B$64,IF(AND(AB1386&gt;=REFERENCIAS!$C$65,AB1386&lt;REFERENCIAS!$D$65),REFERENCIAS!$B$65, "Revisar"))))</f>
        <v>#REF!</v>
      </c>
      <c r="AD1386" s="94" t="e">
        <f ca="1">VLOOKUP(AC1386,REFERENCIAS!$B$62:$G$65,4,FALSE)</f>
        <v>#REF!</v>
      </c>
    </row>
    <row r="1387" spans="1:30" ht="17.25" x14ac:dyDescent="0.25">
      <c r="A1387" s="74"/>
      <c r="B1387" s="19"/>
      <c r="C1387" s="19"/>
      <c r="D1387" s="50"/>
      <c r="E1387" s="73"/>
      <c r="F1387" s="74"/>
      <c r="G1387" s="9"/>
      <c r="H1387" s="48"/>
      <c r="I1387" s="49">
        <f t="shared" ca="1" si="81"/>
        <v>2022</v>
      </c>
      <c r="J1387" s="22">
        <f t="shared" ca="1" si="80"/>
        <v>1</v>
      </c>
      <c r="K1387" s="19"/>
      <c r="L1387" s="73"/>
      <c r="M1387" s="74"/>
      <c r="N1387" s="19"/>
      <c r="O1387" s="73"/>
      <c r="P1387" s="82">
        <v>1</v>
      </c>
      <c r="Q1387" s="24">
        <v>1</v>
      </c>
      <c r="R1387" s="81">
        <f t="shared" si="82"/>
        <v>1</v>
      </c>
      <c r="S1387" s="87"/>
      <c r="T1387" s="19"/>
      <c r="U1387" s="25"/>
      <c r="V1387" s="25"/>
      <c r="W1387" s="81"/>
      <c r="X1387" s="91" t="e">
        <f ca="1">+VLOOKUP(#REF!,REFERENCIAS!$C:$D,2,0)*VLOOKUP(#REF!,PONDERADORES!A:P,IF(AND(INFORMACION!$T1387='REFERENCIAS RIESGO'!$C$36,INFORMACION!$F1387=REFERENCIAS!$C$24),16,IF(INFORMACION!$T1387='REFERENCIAS RIESGO'!$C$36,13,IF(INFORMACION!$F1387=REFERENCIAS!$C$24,10,7))),0)+VLOOKUP(K1387,REFERENCIAS!$C:$D,2,0)*VLOOKUP($K$2,PONDERADORES!A:P,IF(AND(INFORMACION!$T1387='REFERENCIAS RIESGO'!$C$36,INFORMACION!$F1387=REFERENCIAS!$C$24),16,IF(INFORMACION!$T1387='REFERENCIAS RIESGO'!$C$36,13,IF(INFORMACION!$F1387=REFERENCIAS!$C$24,10,7))),0)+VLOOKUP(L1387,REFERENCIAS!$C:$D,2,0)*VLOOKUP($L$2,PONDERADORES!A:P,IF(AND(INFORMACION!$T1387='REFERENCIAS RIESGO'!$C$36,INFORMACION!$F1387=REFERENCIAS!$C$24),16,IF(INFORMACION!$T1387='REFERENCIAS RIESGO'!$C$36,13,IF(INFORMACION!$F1387=REFERENCIAS!$C$24,10,7))),0)+VLOOKUP(F1387,REFERENCIAS!$C:$D,2,0)*VLOOKUP($F$2,PONDERADORES!A:P,IF(AND(INFORMACION!$T1387='REFERENCIAS RIESGO'!$C$36,INFORMACION!$F1387=REFERENCIAS!$C$24),16,IF(INFORMACION!$T1387='REFERENCIAS RIESGO'!$C$36,13,IF(INFORMACION!$F1387=REFERENCIAS!$C$24,10,7))),0)+VLOOKUP(T1387,REFERENCIAS!$C:$D,2,0)*VLOOKUP($T$2,PONDERADORES!A:P,IF(AND(INFORMACION!$T1387='REFERENCIAS RIESGO'!$C$36,INFORMACION!$F1387=REFERENCIAS!$C$24),16,IF(INFORMACION!$T1387='REFERENCIAS RIESGO'!$C$36,13,IF(INFORMACION!$F1387=REFERENCIAS!$C$24,10,7))),0)+VLOOKUP(IF(J1387&lt;=0.2,0.2,IF(AND(J1387&gt;0.2,J1387&lt;=0.4),0.4,IF(AND(J1387&gt;0.4,J1387&lt;=0.6),0.6,IF(AND(J1387&gt;0.6,J1387&lt;=0.8),0.8,IF(AND(J1387&gt;0.8,J1387&lt;=1),1))))),REFERENCIAS!$C:$D,2,0)*VLOOKUP($J$2,PONDERADORES!A:P,IF(AND(INFORMACION!$T1387='REFERENCIAS RIESGO'!$C$36,INFORMACION!$F1387=REFERENCIAS!$C$24),16,IF(INFORMACION!$T1387='REFERENCIAS RIESGO'!$C$36,13,IF(INFORMACION!$F1387=REFERENCIAS!$C$24,10,7))),0)</f>
        <v>#REF!</v>
      </c>
      <c r="Y1387" s="68">
        <f>+VLOOKUP(M1387,REFERENCIAS!$C:$D,2,0)*VLOOKUP($M$2,PONDERADORES!$A$7:$G$9,7,0)+VLOOKUP(N1387,REFERENCIAS!$C:$D,2,0)*VLOOKUP($N$2,PONDERADORES!$A$7:$G$9,7,0)+VLOOKUP(O1387,REFERENCIAS!$C:$D,2,0)*VLOOKUP($O$2,PONDERADORES!$A$7:$G$9,7,0)</f>
        <v>0.2</v>
      </c>
      <c r="Z1387" s="2">
        <f>+VLOOKUP(IF(R1387&lt;0.1,0,IF(AND(R1387&gt;=0.1,R1387&lt;0.2),0.1,IF(AND(R1387&gt;=0.2,R1387&lt;0.3),0.2,IF(R1387&gt;0.3,0.3,)))),REFERENCIAS!$C:$D,2,0)*VLOOKUP($R$2,PONDERADORES!$A$11:$G$11,7,0)</f>
        <v>15</v>
      </c>
      <c r="AA1387" s="92"/>
      <c r="AB1387" s="95" t="e">
        <f t="shared" ca="1" si="83"/>
        <v>#REF!</v>
      </c>
      <c r="AC1387" s="23" t="e">
        <f ca="1">IF(AB1387&gt;REFERENCIAS!$C$62,REFERENCIAS!$B$62,IF(AND(AB1387&gt;=REFERENCIAS!$C$63,AB1387&lt;REFERENCIAS!$D$63),REFERENCIAS!$B$63,IF(AND(AB1387&gt;REFERENCIAS!$C$64,AB1387&lt;=REFERENCIAS!$D$64),REFERENCIAS!$B$64,IF(AND(AB1387&gt;=REFERENCIAS!$C$65,AB1387&lt;REFERENCIAS!$D$65),REFERENCIAS!$B$65, "Revisar"))))</f>
        <v>#REF!</v>
      </c>
      <c r="AD1387" s="94" t="e">
        <f ca="1">VLOOKUP(AC1387,REFERENCIAS!$B$62:$G$65,4,FALSE)</f>
        <v>#REF!</v>
      </c>
    </row>
    <row r="1388" spans="1:30" ht="17.25" x14ac:dyDescent="0.25">
      <c r="A1388" s="74"/>
      <c r="B1388" s="19"/>
      <c r="C1388" s="19"/>
      <c r="D1388" s="50"/>
      <c r="E1388" s="73"/>
      <c r="F1388" s="74"/>
      <c r="G1388" s="9"/>
      <c r="H1388" s="48"/>
      <c r="I1388" s="49">
        <f t="shared" ca="1" si="81"/>
        <v>2022</v>
      </c>
      <c r="J1388" s="22">
        <f t="shared" ca="1" si="80"/>
        <v>1</v>
      </c>
      <c r="K1388" s="19"/>
      <c r="L1388" s="73"/>
      <c r="M1388" s="74"/>
      <c r="N1388" s="19"/>
      <c r="O1388" s="73"/>
      <c r="P1388" s="82">
        <v>1</v>
      </c>
      <c r="Q1388" s="24">
        <v>1</v>
      </c>
      <c r="R1388" s="81">
        <f t="shared" si="82"/>
        <v>1</v>
      </c>
      <c r="S1388" s="87"/>
      <c r="T1388" s="19"/>
      <c r="U1388" s="25"/>
      <c r="V1388" s="25"/>
      <c r="W1388" s="81"/>
      <c r="X1388" s="91" t="e">
        <f ca="1">+VLOOKUP(#REF!,REFERENCIAS!$C:$D,2,0)*VLOOKUP(#REF!,PONDERADORES!A:P,IF(AND(INFORMACION!$T1388='REFERENCIAS RIESGO'!$C$36,INFORMACION!$F1388=REFERENCIAS!$C$24),16,IF(INFORMACION!$T1388='REFERENCIAS RIESGO'!$C$36,13,IF(INFORMACION!$F1388=REFERENCIAS!$C$24,10,7))),0)+VLOOKUP(K1388,REFERENCIAS!$C:$D,2,0)*VLOOKUP($K$2,PONDERADORES!A:P,IF(AND(INFORMACION!$T1388='REFERENCIAS RIESGO'!$C$36,INFORMACION!$F1388=REFERENCIAS!$C$24),16,IF(INFORMACION!$T1388='REFERENCIAS RIESGO'!$C$36,13,IF(INFORMACION!$F1388=REFERENCIAS!$C$24,10,7))),0)+VLOOKUP(L1388,REFERENCIAS!$C:$D,2,0)*VLOOKUP($L$2,PONDERADORES!A:P,IF(AND(INFORMACION!$T1388='REFERENCIAS RIESGO'!$C$36,INFORMACION!$F1388=REFERENCIAS!$C$24),16,IF(INFORMACION!$T1388='REFERENCIAS RIESGO'!$C$36,13,IF(INFORMACION!$F1388=REFERENCIAS!$C$24,10,7))),0)+VLOOKUP(F1388,REFERENCIAS!$C:$D,2,0)*VLOOKUP($F$2,PONDERADORES!A:P,IF(AND(INFORMACION!$T1388='REFERENCIAS RIESGO'!$C$36,INFORMACION!$F1388=REFERENCIAS!$C$24),16,IF(INFORMACION!$T1388='REFERENCIAS RIESGO'!$C$36,13,IF(INFORMACION!$F1388=REFERENCIAS!$C$24,10,7))),0)+VLOOKUP(T1388,REFERENCIAS!$C:$D,2,0)*VLOOKUP($T$2,PONDERADORES!A:P,IF(AND(INFORMACION!$T1388='REFERENCIAS RIESGO'!$C$36,INFORMACION!$F1388=REFERENCIAS!$C$24),16,IF(INFORMACION!$T1388='REFERENCIAS RIESGO'!$C$36,13,IF(INFORMACION!$F1388=REFERENCIAS!$C$24,10,7))),0)+VLOOKUP(IF(J1388&lt;=0.2,0.2,IF(AND(J1388&gt;0.2,J1388&lt;=0.4),0.4,IF(AND(J1388&gt;0.4,J1388&lt;=0.6),0.6,IF(AND(J1388&gt;0.6,J1388&lt;=0.8),0.8,IF(AND(J1388&gt;0.8,J1388&lt;=1),1))))),REFERENCIAS!$C:$D,2,0)*VLOOKUP($J$2,PONDERADORES!A:P,IF(AND(INFORMACION!$T1388='REFERENCIAS RIESGO'!$C$36,INFORMACION!$F1388=REFERENCIAS!$C$24),16,IF(INFORMACION!$T1388='REFERENCIAS RIESGO'!$C$36,13,IF(INFORMACION!$F1388=REFERENCIAS!$C$24,10,7))),0)</f>
        <v>#REF!</v>
      </c>
      <c r="Y1388" s="68">
        <f>+VLOOKUP(M1388,REFERENCIAS!$C:$D,2,0)*VLOOKUP($M$2,PONDERADORES!$A$7:$G$9,7,0)+VLOOKUP(N1388,REFERENCIAS!$C:$D,2,0)*VLOOKUP($N$2,PONDERADORES!$A$7:$G$9,7,0)+VLOOKUP(O1388,REFERENCIAS!$C:$D,2,0)*VLOOKUP($O$2,PONDERADORES!$A$7:$G$9,7,0)</f>
        <v>0.2</v>
      </c>
      <c r="Z1388" s="2">
        <f>+VLOOKUP(IF(R1388&lt;0.1,0,IF(AND(R1388&gt;=0.1,R1388&lt;0.2),0.1,IF(AND(R1388&gt;=0.2,R1388&lt;0.3),0.2,IF(R1388&gt;0.3,0.3,)))),REFERENCIAS!$C:$D,2,0)*VLOOKUP($R$2,PONDERADORES!$A$11:$G$11,7,0)</f>
        <v>15</v>
      </c>
      <c r="AA1388" s="92"/>
      <c r="AB1388" s="95" t="e">
        <f t="shared" ca="1" si="83"/>
        <v>#REF!</v>
      </c>
      <c r="AC1388" s="23" t="e">
        <f ca="1">IF(AB1388&gt;REFERENCIAS!$C$62,REFERENCIAS!$B$62,IF(AND(AB1388&gt;=REFERENCIAS!$C$63,AB1388&lt;REFERENCIAS!$D$63),REFERENCIAS!$B$63,IF(AND(AB1388&gt;REFERENCIAS!$C$64,AB1388&lt;=REFERENCIAS!$D$64),REFERENCIAS!$B$64,IF(AND(AB1388&gt;=REFERENCIAS!$C$65,AB1388&lt;REFERENCIAS!$D$65),REFERENCIAS!$B$65, "Revisar"))))</f>
        <v>#REF!</v>
      </c>
      <c r="AD1388" s="94" t="e">
        <f ca="1">VLOOKUP(AC1388,REFERENCIAS!$B$62:$G$65,4,FALSE)</f>
        <v>#REF!</v>
      </c>
    </row>
    <row r="1389" spans="1:30" ht="17.25" x14ac:dyDescent="0.25">
      <c r="A1389" s="74"/>
      <c r="B1389" s="19"/>
      <c r="C1389" s="19"/>
      <c r="D1389" s="50"/>
      <c r="E1389" s="73"/>
      <c r="F1389" s="74"/>
      <c r="G1389" s="9"/>
      <c r="H1389" s="48"/>
      <c r="I1389" s="49">
        <f t="shared" ca="1" si="81"/>
        <v>2022</v>
      </c>
      <c r="J1389" s="22">
        <f t="shared" ca="1" si="80"/>
        <v>1</v>
      </c>
      <c r="K1389" s="19"/>
      <c r="L1389" s="73"/>
      <c r="M1389" s="74"/>
      <c r="N1389" s="19"/>
      <c r="O1389" s="73"/>
      <c r="P1389" s="82">
        <v>1</v>
      </c>
      <c r="Q1389" s="24">
        <v>1</v>
      </c>
      <c r="R1389" s="81">
        <f t="shared" si="82"/>
        <v>1</v>
      </c>
      <c r="S1389" s="87"/>
      <c r="T1389" s="19"/>
      <c r="U1389" s="25"/>
      <c r="V1389" s="25"/>
      <c r="W1389" s="81"/>
      <c r="X1389" s="91" t="e">
        <f ca="1">+VLOOKUP(#REF!,REFERENCIAS!$C:$D,2,0)*VLOOKUP(#REF!,PONDERADORES!A:P,IF(AND(INFORMACION!$T1389='REFERENCIAS RIESGO'!$C$36,INFORMACION!$F1389=REFERENCIAS!$C$24),16,IF(INFORMACION!$T1389='REFERENCIAS RIESGO'!$C$36,13,IF(INFORMACION!$F1389=REFERENCIAS!$C$24,10,7))),0)+VLOOKUP(K1389,REFERENCIAS!$C:$D,2,0)*VLOOKUP($K$2,PONDERADORES!A:P,IF(AND(INFORMACION!$T1389='REFERENCIAS RIESGO'!$C$36,INFORMACION!$F1389=REFERENCIAS!$C$24),16,IF(INFORMACION!$T1389='REFERENCIAS RIESGO'!$C$36,13,IF(INFORMACION!$F1389=REFERENCIAS!$C$24,10,7))),0)+VLOOKUP(L1389,REFERENCIAS!$C:$D,2,0)*VLOOKUP($L$2,PONDERADORES!A:P,IF(AND(INFORMACION!$T1389='REFERENCIAS RIESGO'!$C$36,INFORMACION!$F1389=REFERENCIAS!$C$24),16,IF(INFORMACION!$T1389='REFERENCIAS RIESGO'!$C$36,13,IF(INFORMACION!$F1389=REFERENCIAS!$C$24,10,7))),0)+VLOOKUP(F1389,REFERENCIAS!$C:$D,2,0)*VLOOKUP($F$2,PONDERADORES!A:P,IF(AND(INFORMACION!$T1389='REFERENCIAS RIESGO'!$C$36,INFORMACION!$F1389=REFERENCIAS!$C$24),16,IF(INFORMACION!$T1389='REFERENCIAS RIESGO'!$C$36,13,IF(INFORMACION!$F1389=REFERENCIAS!$C$24,10,7))),0)+VLOOKUP(T1389,REFERENCIAS!$C:$D,2,0)*VLOOKUP($T$2,PONDERADORES!A:P,IF(AND(INFORMACION!$T1389='REFERENCIAS RIESGO'!$C$36,INFORMACION!$F1389=REFERENCIAS!$C$24),16,IF(INFORMACION!$T1389='REFERENCIAS RIESGO'!$C$36,13,IF(INFORMACION!$F1389=REFERENCIAS!$C$24,10,7))),0)+VLOOKUP(IF(J1389&lt;=0.2,0.2,IF(AND(J1389&gt;0.2,J1389&lt;=0.4),0.4,IF(AND(J1389&gt;0.4,J1389&lt;=0.6),0.6,IF(AND(J1389&gt;0.6,J1389&lt;=0.8),0.8,IF(AND(J1389&gt;0.8,J1389&lt;=1),1))))),REFERENCIAS!$C:$D,2,0)*VLOOKUP($J$2,PONDERADORES!A:P,IF(AND(INFORMACION!$T1389='REFERENCIAS RIESGO'!$C$36,INFORMACION!$F1389=REFERENCIAS!$C$24),16,IF(INFORMACION!$T1389='REFERENCIAS RIESGO'!$C$36,13,IF(INFORMACION!$F1389=REFERENCIAS!$C$24,10,7))),0)</f>
        <v>#REF!</v>
      </c>
      <c r="Y1389" s="68">
        <f>+VLOOKUP(M1389,REFERENCIAS!$C:$D,2,0)*VLOOKUP($M$2,PONDERADORES!$A$7:$G$9,7,0)+VLOOKUP(N1389,REFERENCIAS!$C:$D,2,0)*VLOOKUP($N$2,PONDERADORES!$A$7:$G$9,7,0)+VLOOKUP(O1389,REFERENCIAS!$C:$D,2,0)*VLOOKUP($O$2,PONDERADORES!$A$7:$G$9,7,0)</f>
        <v>0.2</v>
      </c>
      <c r="Z1389" s="2">
        <f>+VLOOKUP(IF(R1389&lt;0.1,0,IF(AND(R1389&gt;=0.1,R1389&lt;0.2),0.1,IF(AND(R1389&gt;=0.2,R1389&lt;0.3),0.2,IF(R1389&gt;0.3,0.3,)))),REFERENCIAS!$C:$D,2,0)*VLOOKUP($R$2,PONDERADORES!$A$11:$G$11,7,0)</f>
        <v>15</v>
      </c>
      <c r="AA1389" s="92"/>
      <c r="AB1389" s="95" t="e">
        <f t="shared" ca="1" si="83"/>
        <v>#REF!</v>
      </c>
      <c r="AC1389" s="23" t="e">
        <f ca="1">IF(AB1389&gt;REFERENCIAS!$C$62,REFERENCIAS!$B$62,IF(AND(AB1389&gt;=REFERENCIAS!$C$63,AB1389&lt;REFERENCIAS!$D$63),REFERENCIAS!$B$63,IF(AND(AB1389&gt;REFERENCIAS!$C$64,AB1389&lt;=REFERENCIAS!$D$64),REFERENCIAS!$B$64,IF(AND(AB1389&gt;=REFERENCIAS!$C$65,AB1389&lt;REFERENCIAS!$D$65),REFERENCIAS!$B$65, "Revisar"))))</f>
        <v>#REF!</v>
      </c>
      <c r="AD1389" s="94" t="e">
        <f ca="1">VLOOKUP(AC1389,REFERENCIAS!$B$62:$G$65,4,FALSE)</f>
        <v>#REF!</v>
      </c>
    </row>
    <row r="1390" spans="1:30" ht="17.25" x14ac:dyDescent="0.25">
      <c r="A1390" s="74"/>
      <c r="B1390" s="19"/>
      <c r="C1390" s="19"/>
      <c r="D1390" s="50"/>
      <c r="E1390" s="73"/>
      <c r="F1390" s="74"/>
      <c r="G1390" s="9"/>
      <c r="H1390" s="48"/>
      <c r="I1390" s="49">
        <f t="shared" ca="1" si="81"/>
        <v>2022</v>
      </c>
      <c r="J1390" s="22">
        <f t="shared" ca="1" si="80"/>
        <v>1</v>
      </c>
      <c r="K1390" s="19"/>
      <c r="L1390" s="73"/>
      <c r="M1390" s="74"/>
      <c r="N1390" s="19"/>
      <c r="O1390" s="73"/>
      <c r="P1390" s="82">
        <v>1</v>
      </c>
      <c r="Q1390" s="24">
        <v>1</v>
      </c>
      <c r="R1390" s="81">
        <f t="shared" si="82"/>
        <v>1</v>
      </c>
      <c r="S1390" s="87"/>
      <c r="T1390" s="19"/>
      <c r="U1390" s="25"/>
      <c r="V1390" s="25"/>
      <c r="W1390" s="81"/>
      <c r="X1390" s="91" t="e">
        <f ca="1">+VLOOKUP(#REF!,REFERENCIAS!$C:$D,2,0)*VLOOKUP(#REF!,PONDERADORES!A:P,IF(AND(INFORMACION!$T1390='REFERENCIAS RIESGO'!$C$36,INFORMACION!$F1390=REFERENCIAS!$C$24),16,IF(INFORMACION!$T1390='REFERENCIAS RIESGO'!$C$36,13,IF(INFORMACION!$F1390=REFERENCIAS!$C$24,10,7))),0)+VLOOKUP(K1390,REFERENCIAS!$C:$D,2,0)*VLOOKUP($K$2,PONDERADORES!A:P,IF(AND(INFORMACION!$T1390='REFERENCIAS RIESGO'!$C$36,INFORMACION!$F1390=REFERENCIAS!$C$24),16,IF(INFORMACION!$T1390='REFERENCIAS RIESGO'!$C$36,13,IF(INFORMACION!$F1390=REFERENCIAS!$C$24,10,7))),0)+VLOOKUP(L1390,REFERENCIAS!$C:$D,2,0)*VLOOKUP($L$2,PONDERADORES!A:P,IF(AND(INFORMACION!$T1390='REFERENCIAS RIESGO'!$C$36,INFORMACION!$F1390=REFERENCIAS!$C$24),16,IF(INFORMACION!$T1390='REFERENCIAS RIESGO'!$C$36,13,IF(INFORMACION!$F1390=REFERENCIAS!$C$24,10,7))),0)+VLOOKUP(F1390,REFERENCIAS!$C:$D,2,0)*VLOOKUP($F$2,PONDERADORES!A:P,IF(AND(INFORMACION!$T1390='REFERENCIAS RIESGO'!$C$36,INFORMACION!$F1390=REFERENCIAS!$C$24),16,IF(INFORMACION!$T1390='REFERENCIAS RIESGO'!$C$36,13,IF(INFORMACION!$F1390=REFERENCIAS!$C$24,10,7))),0)+VLOOKUP(T1390,REFERENCIAS!$C:$D,2,0)*VLOOKUP($T$2,PONDERADORES!A:P,IF(AND(INFORMACION!$T1390='REFERENCIAS RIESGO'!$C$36,INFORMACION!$F1390=REFERENCIAS!$C$24),16,IF(INFORMACION!$T1390='REFERENCIAS RIESGO'!$C$36,13,IF(INFORMACION!$F1390=REFERENCIAS!$C$24,10,7))),0)+VLOOKUP(IF(J1390&lt;=0.2,0.2,IF(AND(J1390&gt;0.2,J1390&lt;=0.4),0.4,IF(AND(J1390&gt;0.4,J1390&lt;=0.6),0.6,IF(AND(J1390&gt;0.6,J1390&lt;=0.8),0.8,IF(AND(J1390&gt;0.8,J1390&lt;=1),1))))),REFERENCIAS!$C:$D,2,0)*VLOOKUP($J$2,PONDERADORES!A:P,IF(AND(INFORMACION!$T1390='REFERENCIAS RIESGO'!$C$36,INFORMACION!$F1390=REFERENCIAS!$C$24),16,IF(INFORMACION!$T1390='REFERENCIAS RIESGO'!$C$36,13,IF(INFORMACION!$F1390=REFERENCIAS!$C$24,10,7))),0)</f>
        <v>#REF!</v>
      </c>
      <c r="Y1390" s="68">
        <f>+VLOOKUP(M1390,REFERENCIAS!$C:$D,2,0)*VLOOKUP($M$2,PONDERADORES!$A$7:$G$9,7,0)+VLOOKUP(N1390,REFERENCIAS!$C:$D,2,0)*VLOOKUP($N$2,PONDERADORES!$A$7:$G$9,7,0)+VLOOKUP(O1390,REFERENCIAS!$C:$D,2,0)*VLOOKUP($O$2,PONDERADORES!$A$7:$G$9,7,0)</f>
        <v>0.2</v>
      </c>
      <c r="Z1390" s="2">
        <f>+VLOOKUP(IF(R1390&lt;0.1,0,IF(AND(R1390&gt;=0.1,R1390&lt;0.2),0.1,IF(AND(R1390&gt;=0.2,R1390&lt;0.3),0.2,IF(R1390&gt;0.3,0.3,)))),REFERENCIAS!$C:$D,2,0)*VLOOKUP($R$2,PONDERADORES!$A$11:$G$11,7,0)</f>
        <v>15</v>
      </c>
      <c r="AA1390" s="92"/>
      <c r="AB1390" s="95" t="e">
        <f t="shared" ca="1" si="83"/>
        <v>#REF!</v>
      </c>
      <c r="AC1390" s="23" t="e">
        <f ca="1">IF(AB1390&gt;REFERENCIAS!$C$62,REFERENCIAS!$B$62,IF(AND(AB1390&gt;=REFERENCIAS!$C$63,AB1390&lt;REFERENCIAS!$D$63),REFERENCIAS!$B$63,IF(AND(AB1390&gt;REFERENCIAS!$C$64,AB1390&lt;=REFERENCIAS!$D$64),REFERENCIAS!$B$64,IF(AND(AB1390&gt;=REFERENCIAS!$C$65,AB1390&lt;REFERENCIAS!$D$65),REFERENCIAS!$B$65, "Revisar"))))</f>
        <v>#REF!</v>
      </c>
      <c r="AD1390" s="94" t="e">
        <f ca="1">VLOOKUP(AC1390,REFERENCIAS!$B$62:$G$65,4,FALSE)</f>
        <v>#REF!</v>
      </c>
    </row>
    <row r="1391" spans="1:30" ht="17.25" x14ac:dyDescent="0.25">
      <c r="A1391" s="74"/>
      <c r="B1391" s="19"/>
      <c r="C1391" s="19"/>
      <c r="D1391" s="50"/>
      <c r="E1391" s="73"/>
      <c r="F1391" s="74"/>
      <c r="G1391" s="9"/>
      <c r="H1391" s="48"/>
      <c r="I1391" s="49">
        <f t="shared" ca="1" si="81"/>
        <v>2022</v>
      </c>
      <c r="J1391" s="22">
        <f t="shared" ca="1" si="80"/>
        <v>1</v>
      </c>
      <c r="K1391" s="19"/>
      <c r="L1391" s="73"/>
      <c r="M1391" s="74"/>
      <c r="N1391" s="19"/>
      <c r="O1391" s="73"/>
      <c r="P1391" s="82">
        <v>1</v>
      </c>
      <c r="Q1391" s="24">
        <v>1</v>
      </c>
      <c r="R1391" s="81">
        <f t="shared" si="82"/>
        <v>1</v>
      </c>
      <c r="S1391" s="87"/>
      <c r="T1391" s="19"/>
      <c r="U1391" s="25"/>
      <c r="V1391" s="25"/>
      <c r="W1391" s="81"/>
      <c r="X1391" s="91" t="e">
        <f ca="1">+VLOOKUP(#REF!,REFERENCIAS!$C:$D,2,0)*VLOOKUP(#REF!,PONDERADORES!A:P,IF(AND(INFORMACION!$T1391='REFERENCIAS RIESGO'!$C$36,INFORMACION!$F1391=REFERENCIAS!$C$24),16,IF(INFORMACION!$T1391='REFERENCIAS RIESGO'!$C$36,13,IF(INFORMACION!$F1391=REFERENCIAS!$C$24,10,7))),0)+VLOOKUP(K1391,REFERENCIAS!$C:$D,2,0)*VLOOKUP($K$2,PONDERADORES!A:P,IF(AND(INFORMACION!$T1391='REFERENCIAS RIESGO'!$C$36,INFORMACION!$F1391=REFERENCIAS!$C$24),16,IF(INFORMACION!$T1391='REFERENCIAS RIESGO'!$C$36,13,IF(INFORMACION!$F1391=REFERENCIAS!$C$24,10,7))),0)+VLOOKUP(L1391,REFERENCIAS!$C:$D,2,0)*VLOOKUP($L$2,PONDERADORES!A:P,IF(AND(INFORMACION!$T1391='REFERENCIAS RIESGO'!$C$36,INFORMACION!$F1391=REFERENCIAS!$C$24),16,IF(INFORMACION!$T1391='REFERENCIAS RIESGO'!$C$36,13,IF(INFORMACION!$F1391=REFERENCIAS!$C$24,10,7))),0)+VLOOKUP(F1391,REFERENCIAS!$C:$D,2,0)*VLOOKUP($F$2,PONDERADORES!A:P,IF(AND(INFORMACION!$T1391='REFERENCIAS RIESGO'!$C$36,INFORMACION!$F1391=REFERENCIAS!$C$24),16,IF(INFORMACION!$T1391='REFERENCIAS RIESGO'!$C$36,13,IF(INFORMACION!$F1391=REFERENCIAS!$C$24,10,7))),0)+VLOOKUP(T1391,REFERENCIAS!$C:$D,2,0)*VLOOKUP($T$2,PONDERADORES!A:P,IF(AND(INFORMACION!$T1391='REFERENCIAS RIESGO'!$C$36,INFORMACION!$F1391=REFERENCIAS!$C$24),16,IF(INFORMACION!$T1391='REFERENCIAS RIESGO'!$C$36,13,IF(INFORMACION!$F1391=REFERENCIAS!$C$24,10,7))),0)+VLOOKUP(IF(J1391&lt;=0.2,0.2,IF(AND(J1391&gt;0.2,J1391&lt;=0.4),0.4,IF(AND(J1391&gt;0.4,J1391&lt;=0.6),0.6,IF(AND(J1391&gt;0.6,J1391&lt;=0.8),0.8,IF(AND(J1391&gt;0.8,J1391&lt;=1),1))))),REFERENCIAS!$C:$D,2,0)*VLOOKUP($J$2,PONDERADORES!A:P,IF(AND(INFORMACION!$T1391='REFERENCIAS RIESGO'!$C$36,INFORMACION!$F1391=REFERENCIAS!$C$24),16,IF(INFORMACION!$T1391='REFERENCIAS RIESGO'!$C$36,13,IF(INFORMACION!$F1391=REFERENCIAS!$C$24,10,7))),0)</f>
        <v>#REF!</v>
      </c>
      <c r="Y1391" s="68">
        <f>+VLOOKUP(M1391,REFERENCIAS!$C:$D,2,0)*VLOOKUP($M$2,PONDERADORES!$A$7:$G$9,7,0)+VLOOKUP(N1391,REFERENCIAS!$C:$D,2,0)*VLOOKUP($N$2,PONDERADORES!$A$7:$G$9,7,0)+VLOOKUP(O1391,REFERENCIAS!$C:$D,2,0)*VLOOKUP($O$2,PONDERADORES!$A$7:$G$9,7,0)</f>
        <v>0.2</v>
      </c>
      <c r="Z1391" s="2">
        <f>+VLOOKUP(IF(R1391&lt;0.1,0,IF(AND(R1391&gt;=0.1,R1391&lt;0.2),0.1,IF(AND(R1391&gt;=0.2,R1391&lt;0.3),0.2,IF(R1391&gt;0.3,0.3,)))),REFERENCIAS!$C:$D,2,0)*VLOOKUP($R$2,PONDERADORES!$A$11:$G$11,7,0)</f>
        <v>15</v>
      </c>
      <c r="AA1391" s="92"/>
      <c r="AB1391" s="95" t="e">
        <f t="shared" ca="1" si="83"/>
        <v>#REF!</v>
      </c>
      <c r="AC1391" s="23" t="e">
        <f ca="1">IF(AB1391&gt;REFERENCIAS!$C$62,REFERENCIAS!$B$62,IF(AND(AB1391&gt;=REFERENCIAS!$C$63,AB1391&lt;REFERENCIAS!$D$63),REFERENCIAS!$B$63,IF(AND(AB1391&gt;REFERENCIAS!$C$64,AB1391&lt;=REFERENCIAS!$D$64),REFERENCIAS!$B$64,IF(AND(AB1391&gt;=REFERENCIAS!$C$65,AB1391&lt;REFERENCIAS!$D$65),REFERENCIAS!$B$65, "Revisar"))))</f>
        <v>#REF!</v>
      </c>
      <c r="AD1391" s="94" t="e">
        <f ca="1">VLOOKUP(AC1391,REFERENCIAS!$B$62:$G$65,4,FALSE)</f>
        <v>#REF!</v>
      </c>
    </row>
    <row r="1392" spans="1:30" ht="17.25" x14ac:dyDescent="0.25">
      <c r="A1392" s="74"/>
      <c r="B1392" s="19"/>
      <c r="C1392" s="19"/>
      <c r="D1392" s="50"/>
      <c r="E1392" s="73"/>
      <c r="F1392" s="74"/>
      <c r="G1392" s="9"/>
      <c r="H1392" s="48"/>
      <c r="I1392" s="49">
        <f t="shared" ca="1" si="81"/>
        <v>2022</v>
      </c>
      <c r="J1392" s="22">
        <f t="shared" ca="1" si="80"/>
        <v>1</v>
      </c>
      <c r="K1392" s="19"/>
      <c r="L1392" s="73"/>
      <c r="M1392" s="74"/>
      <c r="N1392" s="19"/>
      <c r="O1392" s="73"/>
      <c r="P1392" s="82">
        <v>1</v>
      </c>
      <c r="Q1392" s="24">
        <v>1</v>
      </c>
      <c r="R1392" s="81">
        <f t="shared" si="82"/>
        <v>1</v>
      </c>
      <c r="S1392" s="87"/>
      <c r="T1392" s="19"/>
      <c r="U1392" s="25"/>
      <c r="V1392" s="25"/>
      <c r="W1392" s="81"/>
      <c r="X1392" s="91" t="e">
        <f ca="1">+VLOOKUP(#REF!,REFERENCIAS!$C:$D,2,0)*VLOOKUP(#REF!,PONDERADORES!A:P,IF(AND(INFORMACION!$T1392='REFERENCIAS RIESGO'!$C$36,INFORMACION!$F1392=REFERENCIAS!$C$24),16,IF(INFORMACION!$T1392='REFERENCIAS RIESGO'!$C$36,13,IF(INFORMACION!$F1392=REFERENCIAS!$C$24,10,7))),0)+VLOOKUP(K1392,REFERENCIAS!$C:$D,2,0)*VLOOKUP($K$2,PONDERADORES!A:P,IF(AND(INFORMACION!$T1392='REFERENCIAS RIESGO'!$C$36,INFORMACION!$F1392=REFERENCIAS!$C$24),16,IF(INFORMACION!$T1392='REFERENCIAS RIESGO'!$C$36,13,IF(INFORMACION!$F1392=REFERENCIAS!$C$24,10,7))),0)+VLOOKUP(L1392,REFERENCIAS!$C:$D,2,0)*VLOOKUP($L$2,PONDERADORES!A:P,IF(AND(INFORMACION!$T1392='REFERENCIAS RIESGO'!$C$36,INFORMACION!$F1392=REFERENCIAS!$C$24),16,IF(INFORMACION!$T1392='REFERENCIAS RIESGO'!$C$36,13,IF(INFORMACION!$F1392=REFERENCIAS!$C$24,10,7))),0)+VLOOKUP(F1392,REFERENCIAS!$C:$D,2,0)*VLOOKUP($F$2,PONDERADORES!A:P,IF(AND(INFORMACION!$T1392='REFERENCIAS RIESGO'!$C$36,INFORMACION!$F1392=REFERENCIAS!$C$24),16,IF(INFORMACION!$T1392='REFERENCIAS RIESGO'!$C$36,13,IF(INFORMACION!$F1392=REFERENCIAS!$C$24,10,7))),0)+VLOOKUP(T1392,REFERENCIAS!$C:$D,2,0)*VLOOKUP($T$2,PONDERADORES!A:P,IF(AND(INFORMACION!$T1392='REFERENCIAS RIESGO'!$C$36,INFORMACION!$F1392=REFERENCIAS!$C$24),16,IF(INFORMACION!$T1392='REFERENCIAS RIESGO'!$C$36,13,IF(INFORMACION!$F1392=REFERENCIAS!$C$24,10,7))),0)+VLOOKUP(IF(J1392&lt;=0.2,0.2,IF(AND(J1392&gt;0.2,J1392&lt;=0.4),0.4,IF(AND(J1392&gt;0.4,J1392&lt;=0.6),0.6,IF(AND(J1392&gt;0.6,J1392&lt;=0.8),0.8,IF(AND(J1392&gt;0.8,J1392&lt;=1),1))))),REFERENCIAS!$C:$D,2,0)*VLOOKUP($J$2,PONDERADORES!A:P,IF(AND(INFORMACION!$T1392='REFERENCIAS RIESGO'!$C$36,INFORMACION!$F1392=REFERENCIAS!$C$24),16,IF(INFORMACION!$T1392='REFERENCIAS RIESGO'!$C$36,13,IF(INFORMACION!$F1392=REFERENCIAS!$C$24,10,7))),0)</f>
        <v>#REF!</v>
      </c>
      <c r="Y1392" s="68">
        <f>+VLOOKUP(M1392,REFERENCIAS!$C:$D,2,0)*VLOOKUP($M$2,PONDERADORES!$A$7:$G$9,7,0)+VLOOKUP(N1392,REFERENCIAS!$C:$D,2,0)*VLOOKUP($N$2,PONDERADORES!$A$7:$G$9,7,0)+VLOOKUP(O1392,REFERENCIAS!$C:$D,2,0)*VLOOKUP($O$2,PONDERADORES!$A$7:$G$9,7,0)</f>
        <v>0.2</v>
      </c>
      <c r="Z1392" s="2">
        <f>+VLOOKUP(IF(R1392&lt;0.1,0,IF(AND(R1392&gt;=0.1,R1392&lt;0.2),0.1,IF(AND(R1392&gt;=0.2,R1392&lt;0.3),0.2,IF(R1392&gt;0.3,0.3,)))),REFERENCIAS!$C:$D,2,0)*VLOOKUP($R$2,PONDERADORES!$A$11:$G$11,7,0)</f>
        <v>15</v>
      </c>
      <c r="AA1392" s="92"/>
      <c r="AB1392" s="95" t="e">
        <f t="shared" ca="1" si="83"/>
        <v>#REF!</v>
      </c>
      <c r="AC1392" s="23" t="e">
        <f ca="1">IF(AB1392&gt;REFERENCIAS!$C$62,REFERENCIAS!$B$62,IF(AND(AB1392&gt;=REFERENCIAS!$C$63,AB1392&lt;REFERENCIAS!$D$63),REFERENCIAS!$B$63,IF(AND(AB1392&gt;REFERENCIAS!$C$64,AB1392&lt;=REFERENCIAS!$D$64),REFERENCIAS!$B$64,IF(AND(AB1392&gt;=REFERENCIAS!$C$65,AB1392&lt;REFERENCIAS!$D$65),REFERENCIAS!$B$65, "Revisar"))))</f>
        <v>#REF!</v>
      </c>
      <c r="AD1392" s="94" t="e">
        <f ca="1">VLOOKUP(AC1392,REFERENCIAS!$B$62:$G$65,4,FALSE)</f>
        <v>#REF!</v>
      </c>
    </row>
    <row r="1393" spans="1:30" ht="17.25" x14ac:dyDescent="0.25">
      <c r="A1393" s="74"/>
      <c r="B1393" s="19"/>
      <c r="C1393" s="19"/>
      <c r="D1393" s="50"/>
      <c r="E1393" s="73"/>
      <c r="F1393" s="74"/>
      <c r="G1393" s="9"/>
      <c r="H1393" s="48"/>
      <c r="I1393" s="49">
        <f t="shared" ca="1" si="81"/>
        <v>2022</v>
      </c>
      <c r="J1393" s="22">
        <f t="shared" ca="1" si="80"/>
        <v>1</v>
      </c>
      <c r="K1393" s="19"/>
      <c r="L1393" s="73"/>
      <c r="M1393" s="74"/>
      <c r="N1393" s="19"/>
      <c r="O1393" s="73"/>
      <c r="P1393" s="82">
        <v>1</v>
      </c>
      <c r="Q1393" s="24">
        <v>1</v>
      </c>
      <c r="R1393" s="81">
        <f t="shared" si="82"/>
        <v>1</v>
      </c>
      <c r="S1393" s="87"/>
      <c r="T1393" s="19"/>
      <c r="U1393" s="25"/>
      <c r="V1393" s="25"/>
      <c r="W1393" s="81"/>
      <c r="X1393" s="91" t="e">
        <f ca="1">+VLOOKUP(#REF!,REFERENCIAS!$C:$D,2,0)*VLOOKUP(#REF!,PONDERADORES!A:P,IF(AND(INFORMACION!$T1393='REFERENCIAS RIESGO'!$C$36,INFORMACION!$F1393=REFERENCIAS!$C$24),16,IF(INFORMACION!$T1393='REFERENCIAS RIESGO'!$C$36,13,IF(INFORMACION!$F1393=REFERENCIAS!$C$24,10,7))),0)+VLOOKUP(K1393,REFERENCIAS!$C:$D,2,0)*VLOOKUP($K$2,PONDERADORES!A:P,IF(AND(INFORMACION!$T1393='REFERENCIAS RIESGO'!$C$36,INFORMACION!$F1393=REFERENCIAS!$C$24),16,IF(INFORMACION!$T1393='REFERENCIAS RIESGO'!$C$36,13,IF(INFORMACION!$F1393=REFERENCIAS!$C$24,10,7))),0)+VLOOKUP(L1393,REFERENCIAS!$C:$D,2,0)*VLOOKUP($L$2,PONDERADORES!A:P,IF(AND(INFORMACION!$T1393='REFERENCIAS RIESGO'!$C$36,INFORMACION!$F1393=REFERENCIAS!$C$24),16,IF(INFORMACION!$T1393='REFERENCIAS RIESGO'!$C$36,13,IF(INFORMACION!$F1393=REFERENCIAS!$C$24,10,7))),0)+VLOOKUP(F1393,REFERENCIAS!$C:$D,2,0)*VLOOKUP($F$2,PONDERADORES!A:P,IF(AND(INFORMACION!$T1393='REFERENCIAS RIESGO'!$C$36,INFORMACION!$F1393=REFERENCIAS!$C$24),16,IF(INFORMACION!$T1393='REFERENCIAS RIESGO'!$C$36,13,IF(INFORMACION!$F1393=REFERENCIAS!$C$24,10,7))),0)+VLOOKUP(T1393,REFERENCIAS!$C:$D,2,0)*VLOOKUP($T$2,PONDERADORES!A:P,IF(AND(INFORMACION!$T1393='REFERENCIAS RIESGO'!$C$36,INFORMACION!$F1393=REFERENCIAS!$C$24),16,IF(INFORMACION!$T1393='REFERENCIAS RIESGO'!$C$36,13,IF(INFORMACION!$F1393=REFERENCIAS!$C$24,10,7))),0)+VLOOKUP(IF(J1393&lt;=0.2,0.2,IF(AND(J1393&gt;0.2,J1393&lt;=0.4),0.4,IF(AND(J1393&gt;0.4,J1393&lt;=0.6),0.6,IF(AND(J1393&gt;0.6,J1393&lt;=0.8),0.8,IF(AND(J1393&gt;0.8,J1393&lt;=1),1))))),REFERENCIAS!$C:$D,2,0)*VLOOKUP($J$2,PONDERADORES!A:P,IF(AND(INFORMACION!$T1393='REFERENCIAS RIESGO'!$C$36,INFORMACION!$F1393=REFERENCIAS!$C$24),16,IF(INFORMACION!$T1393='REFERENCIAS RIESGO'!$C$36,13,IF(INFORMACION!$F1393=REFERENCIAS!$C$24,10,7))),0)</f>
        <v>#REF!</v>
      </c>
      <c r="Y1393" s="68">
        <f>+VLOOKUP(M1393,REFERENCIAS!$C:$D,2,0)*VLOOKUP($M$2,PONDERADORES!$A$7:$G$9,7,0)+VLOOKUP(N1393,REFERENCIAS!$C:$D,2,0)*VLOOKUP($N$2,PONDERADORES!$A$7:$G$9,7,0)+VLOOKUP(O1393,REFERENCIAS!$C:$D,2,0)*VLOOKUP($O$2,PONDERADORES!$A$7:$G$9,7,0)</f>
        <v>0.2</v>
      </c>
      <c r="Z1393" s="2">
        <f>+VLOOKUP(IF(R1393&lt;0.1,0,IF(AND(R1393&gt;=0.1,R1393&lt;0.2),0.1,IF(AND(R1393&gt;=0.2,R1393&lt;0.3),0.2,IF(R1393&gt;0.3,0.3,)))),REFERENCIAS!$C:$D,2,0)*VLOOKUP($R$2,PONDERADORES!$A$11:$G$11,7,0)</f>
        <v>15</v>
      </c>
      <c r="AA1393" s="92"/>
      <c r="AB1393" s="95" t="e">
        <f t="shared" ca="1" si="83"/>
        <v>#REF!</v>
      </c>
      <c r="AC1393" s="23" t="e">
        <f ca="1">IF(AB1393&gt;REFERENCIAS!$C$62,REFERENCIAS!$B$62,IF(AND(AB1393&gt;=REFERENCIAS!$C$63,AB1393&lt;REFERENCIAS!$D$63),REFERENCIAS!$B$63,IF(AND(AB1393&gt;REFERENCIAS!$C$64,AB1393&lt;=REFERENCIAS!$D$64),REFERENCIAS!$B$64,IF(AND(AB1393&gt;=REFERENCIAS!$C$65,AB1393&lt;REFERENCIAS!$D$65),REFERENCIAS!$B$65, "Revisar"))))</f>
        <v>#REF!</v>
      </c>
      <c r="AD1393" s="94" t="e">
        <f ca="1">VLOOKUP(AC1393,REFERENCIAS!$B$62:$G$65,4,FALSE)</f>
        <v>#REF!</v>
      </c>
    </row>
    <row r="1394" spans="1:30" ht="17.25" x14ac:dyDescent="0.25">
      <c r="A1394" s="74"/>
      <c r="B1394" s="19"/>
      <c r="C1394" s="19"/>
      <c r="D1394" s="50"/>
      <c r="E1394" s="73"/>
      <c r="F1394" s="74"/>
      <c r="G1394" s="9"/>
      <c r="H1394" s="48"/>
      <c r="I1394" s="49">
        <f t="shared" ca="1" si="81"/>
        <v>2022</v>
      </c>
      <c r="J1394" s="22">
        <f t="shared" ca="1" si="80"/>
        <v>1</v>
      </c>
      <c r="K1394" s="19"/>
      <c r="L1394" s="73"/>
      <c r="M1394" s="74"/>
      <c r="N1394" s="19"/>
      <c r="O1394" s="73"/>
      <c r="P1394" s="82">
        <v>1</v>
      </c>
      <c r="Q1394" s="24">
        <v>1</v>
      </c>
      <c r="R1394" s="81">
        <f t="shared" si="82"/>
        <v>1</v>
      </c>
      <c r="S1394" s="87"/>
      <c r="T1394" s="19"/>
      <c r="U1394" s="25"/>
      <c r="V1394" s="25"/>
      <c r="W1394" s="81"/>
      <c r="X1394" s="91" t="e">
        <f ca="1">+VLOOKUP(#REF!,REFERENCIAS!$C:$D,2,0)*VLOOKUP(#REF!,PONDERADORES!A:P,IF(AND(INFORMACION!$T1394='REFERENCIAS RIESGO'!$C$36,INFORMACION!$F1394=REFERENCIAS!$C$24),16,IF(INFORMACION!$T1394='REFERENCIAS RIESGO'!$C$36,13,IF(INFORMACION!$F1394=REFERENCIAS!$C$24,10,7))),0)+VLOOKUP(K1394,REFERENCIAS!$C:$D,2,0)*VLOOKUP($K$2,PONDERADORES!A:P,IF(AND(INFORMACION!$T1394='REFERENCIAS RIESGO'!$C$36,INFORMACION!$F1394=REFERENCIAS!$C$24),16,IF(INFORMACION!$T1394='REFERENCIAS RIESGO'!$C$36,13,IF(INFORMACION!$F1394=REFERENCIAS!$C$24,10,7))),0)+VLOOKUP(L1394,REFERENCIAS!$C:$D,2,0)*VLOOKUP($L$2,PONDERADORES!A:P,IF(AND(INFORMACION!$T1394='REFERENCIAS RIESGO'!$C$36,INFORMACION!$F1394=REFERENCIAS!$C$24),16,IF(INFORMACION!$T1394='REFERENCIAS RIESGO'!$C$36,13,IF(INFORMACION!$F1394=REFERENCIAS!$C$24,10,7))),0)+VLOOKUP(F1394,REFERENCIAS!$C:$D,2,0)*VLOOKUP($F$2,PONDERADORES!A:P,IF(AND(INFORMACION!$T1394='REFERENCIAS RIESGO'!$C$36,INFORMACION!$F1394=REFERENCIAS!$C$24),16,IF(INFORMACION!$T1394='REFERENCIAS RIESGO'!$C$36,13,IF(INFORMACION!$F1394=REFERENCIAS!$C$24,10,7))),0)+VLOOKUP(T1394,REFERENCIAS!$C:$D,2,0)*VLOOKUP($T$2,PONDERADORES!A:P,IF(AND(INFORMACION!$T1394='REFERENCIAS RIESGO'!$C$36,INFORMACION!$F1394=REFERENCIAS!$C$24),16,IF(INFORMACION!$T1394='REFERENCIAS RIESGO'!$C$36,13,IF(INFORMACION!$F1394=REFERENCIAS!$C$24,10,7))),0)+VLOOKUP(IF(J1394&lt;=0.2,0.2,IF(AND(J1394&gt;0.2,J1394&lt;=0.4),0.4,IF(AND(J1394&gt;0.4,J1394&lt;=0.6),0.6,IF(AND(J1394&gt;0.6,J1394&lt;=0.8),0.8,IF(AND(J1394&gt;0.8,J1394&lt;=1),1))))),REFERENCIAS!$C:$D,2,0)*VLOOKUP($J$2,PONDERADORES!A:P,IF(AND(INFORMACION!$T1394='REFERENCIAS RIESGO'!$C$36,INFORMACION!$F1394=REFERENCIAS!$C$24),16,IF(INFORMACION!$T1394='REFERENCIAS RIESGO'!$C$36,13,IF(INFORMACION!$F1394=REFERENCIAS!$C$24,10,7))),0)</f>
        <v>#REF!</v>
      </c>
      <c r="Y1394" s="68">
        <f>+VLOOKUP(M1394,REFERENCIAS!$C:$D,2,0)*VLOOKUP($M$2,PONDERADORES!$A$7:$G$9,7,0)+VLOOKUP(N1394,REFERENCIAS!$C:$D,2,0)*VLOOKUP($N$2,PONDERADORES!$A$7:$G$9,7,0)+VLOOKUP(O1394,REFERENCIAS!$C:$D,2,0)*VLOOKUP($O$2,PONDERADORES!$A$7:$G$9,7,0)</f>
        <v>0.2</v>
      </c>
      <c r="Z1394" s="2">
        <f>+VLOOKUP(IF(R1394&lt;0.1,0,IF(AND(R1394&gt;=0.1,R1394&lt;0.2),0.1,IF(AND(R1394&gt;=0.2,R1394&lt;0.3),0.2,IF(R1394&gt;0.3,0.3,)))),REFERENCIAS!$C:$D,2,0)*VLOOKUP($R$2,PONDERADORES!$A$11:$G$11,7,0)</f>
        <v>15</v>
      </c>
      <c r="AA1394" s="92"/>
      <c r="AB1394" s="95" t="e">
        <f t="shared" ca="1" si="83"/>
        <v>#REF!</v>
      </c>
      <c r="AC1394" s="23" t="e">
        <f ca="1">IF(AB1394&gt;REFERENCIAS!$C$62,REFERENCIAS!$B$62,IF(AND(AB1394&gt;=REFERENCIAS!$C$63,AB1394&lt;REFERENCIAS!$D$63),REFERENCIAS!$B$63,IF(AND(AB1394&gt;REFERENCIAS!$C$64,AB1394&lt;=REFERENCIAS!$D$64),REFERENCIAS!$B$64,IF(AND(AB1394&gt;=REFERENCIAS!$C$65,AB1394&lt;REFERENCIAS!$D$65),REFERENCIAS!$B$65, "Revisar"))))</f>
        <v>#REF!</v>
      </c>
      <c r="AD1394" s="94" t="e">
        <f ca="1">VLOOKUP(AC1394,REFERENCIAS!$B$62:$G$65,4,FALSE)</f>
        <v>#REF!</v>
      </c>
    </row>
    <row r="1395" spans="1:30" ht="17.25" x14ac:dyDescent="0.25">
      <c r="A1395" s="74"/>
      <c r="B1395" s="19"/>
      <c r="C1395" s="19"/>
      <c r="D1395" s="50"/>
      <c r="E1395" s="73"/>
      <c r="F1395" s="74"/>
      <c r="G1395" s="9"/>
      <c r="H1395" s="48"/>
      <c r="I1395" s="49">
        <f t="shared" ca="1" si="81"/>
        <v>2022</v>
      </c>
      <c r="J1395" s="22">
        <f t="shared" ca="1" si="80"/>
        <v>1</v>
      </c>
      <c r="K1395" s="19"/>
      <c r="L1395" s="73"/>
      <c r="M1395" s="74"/>
      <c r="N1395" s="19"/>
      <c r="O1395" s="73"/>
      <c r="P1395" s="82">
        <v>1</v>
      </c>
      <c r="Q1395" s="24">
        <v>1</v>
      </c>
      <c r="R1395" s="81">
        <f t="shared" si="82"/>
        <v>1</v>
      </c>
      <c r="S1395" s="87"/>
      <c r="T1395" s="19"/>
      <c r="U1395" s="25"/>
      <c r="V1395" s="25"/>
      <c r="W1395" s="81"/>
      <c r="X1395" s="91" t="e">
        <f ca="1">+VLOOKUP(#REF!,REFERENCIAS!$C:$D,2,0)*VLOOKUP(#REF!,PONDERADORES!A:P,IF(AND(INFORMACION!$T1395='REFERENCIAS RIESGO'!$C$36,INFORMACION!$F1395=REFERENCIAS!$C$24),16,IF(INFORMACION!$T1395='REFERENCIAS RIESGO'!$C$36,13,IF(INFORMACION!$F1395=REFERENCIAS!$C$24,10,7))),0)+VLOOKUP(K1395,REFERENCIAS!$C:$D,2,0)*VLOOKUP($K$2,PONDERADORES!A:P,IF(AND(INFORMACION!$T1395='REFERENCIAS RIESGO'!$C$36,INFORMACION!$F1395=REFERENCIAS!$C$24),16,IF(INFORMACION!$T1395='REFERENCIAS RIESGO'!$C$36,13,IF(INFORMACION!$F1395=REFERENCIAS!$C$24,10,7))),0)+VLOOKUP(L1395,REFERENCIAS!$C:$D,2,0)*VLOOKUP($L$2,PONDERADORES!A:P,IF(AND(INFORMACION!$T1395='REFERENCIAS RIESGO'!$C$36,INFORMACION!$F1395=REFERENCIAS!$C$24),16,IF(INFORMACION!$T1395='REFERENCIAS RIESGO'!$C$36,13,IF(INFORMACION!$F1395=REFERENCIAS!$C$24,10,7))),0)+VLOOKUP(F1395,REFERENCIAS!$C:$D,2,0)*VLOOKUP($F$2,PONDERADORES!A:P,IF(AND(INFORMACION!$T1395='REFERENCIAS RIESGO'!$C$36,INFORMACION!$F1395=REFERENCIAS!$C$24),16,IF(INFORMACION!$T1395='REFERENCIAS RIESGO'!$C$36,13,IF(INFORMACION!$F1395=REFERENCIAS!$C$24,10,7))),0)+VLOOKUP(T1395,REFERENCIAS!$C:$D,2,0)*VLOOKUP($T$2,PONDERADORES!A:P,IF(AND(INFORMACION!$T1395='REFERENCIAS RIESGO'!$C$36,INFORMACION!$F1395=REFERENCIAS!$C$24),16,IF(INFORMACION!$T1395='REFERENCIAS RIESGO'!$C$36,13,IF(INFORMACION!$F1395=REFERENCIAS!$C$24,10,7))),0)+VLOOKUP(IF(J1395&lt;=0.2,0.2,IF(AND(J1395&gt;0.2,J1395&lt;=0.4),0.4,IF(AND(J1395&gt;0.4,J1395&lt;=0.6),0.6,IF(AND(J1395&gt;0.6,J1395&lt;=0.8),0.8,IF(AND(J1395&gt;0.8,J1395&lt;=1),1))))),REFERENCIAS!$C:$D,2,0)*VLOOKUP($J$2,PONDERADORES!A:P,IF(AND(INFORMACION!$T1395='REFERENCIAS RIESGO'!$C$36,INFORMACION!$F1395=REFERENCIAS!$C$24),16,IF(INFORMACION!$T1395='REFERENCIAS RIESGO'!$C$36,13,IF(INFORMACION!$F1395=REFERENCIAS!$C$24,10,7))),0)</f>
        <v>#REF!</v>
      </c>
      <c r="Y1395" s="68">
        <f>+VLOOKUP(M1395,REFERENCIAS!$C:$D,2,0)*VLOOKUP($M$2,PONDERADORES!$A$7:$G$9,7,0)+VLOOKUP(N1395,REFERENCIAS!$C:$D,2,0)*VLOOKUP($N$2,PONDERADORES!$A$7:$G$9,7,0)+VLOOKUP(O1395,REFERENCIAS!$C:$D,2,0)*VLOOKUP($O$2,PONDERADORES!$A$7:$G$9,7,0)</f>
        <v>0.2</v>
      </c>
      <c r="Z1395" s="2">
        <f>+VLOOKUP(IF(R1395&lt;0.1,0,IF(AND(R1395&gt;=0.1,R1395&lt;0.2),0.1,IF(AND(R1395&gt;=0.2,R1395&lt;0.3),0.2,IF(R1395&gt;0.3,0.3,)))),REFERENCIAS!$C:$D,2,0)*VLOOKUP($R$2,PONDERADORES!$A$11:$G$11,7,0)</f>
        <v>15</v>
      </c>
      <c r="AA1395" s="92"/>
      <c r="AB1395" s="95" t="e">
        <f t="shared" ca="1" si="83"/>
        <v>#REF!</v>
      </c>
      <c r="AC1395" s="23" t="e">
        <f ca="1">IF(AB1395&gt;REFERENCIAS!$C$62,REFERENCIAS!$B$62,IF(AND(AB1395&gt;=REFERENCIAS!$C$63,AB1395&lt;REFERENCIAS!$D$63),REFERENCIAS!$B$63,IF(AND(AB1395&gt;REFERENCIAS!$C$64,AB1395&lt;=REFERENCIAS!$D$64),REFERENCIAS!$B$64,IF(AND(AB1395&gt;=REFERENCIAS!$C$65,AB1395&lt;REFERENCIAS!$D$65),REFERENCIAS!$B$65, "Revisar"))))</f>
        <v>#REF!</v>
      </c>
      <c r="AD1395" s="94" t="e">
        <f ca="1">VLOOKUP(AC1395,REFERENCIAS!$B$62:$G$65,4,FALSE)</f>
        <v>#REF!</v>
      </c>
    </row>
    <row r="1396" spans="1:30" ht="17.25" x14ac:dyDescent="0.25">
      <c r="A1396" s="74"/>
      <c r="B1396" s="19"/>
      <c r="C1396" s="19"/>
      <c r="D1396" s="50"/>
      <c r="E1396" s="73"/>
      <c r="F1396" s="74"/>
      <c r="G1396" s="9"/>
      <c r="H1396" s="48"/>
      <c r="I1396" s="49">
        <f t="shared" ca="1" si="81"/>
        <v>2022</v>
      </c>
      <c r="J1396" s="22">
        <f t="shared" ca="1" si="80"/>
        <v>1</v>
      </c>
      <c r="K1396" s="19"/>
      <c r="L1396" s="73"/>
      <c r="M1396" s="74"/>
      <c r="N1396" s="19"/>
      <c r="O1396" s="73"/>
      <c r="P1396" s="82">
        <v>1</v>
      </c>
      <c r="Q1396" s="24">
        <v>1</v>
      </c>
      <c r="R1396" s="81">
        <f t="shared" si="82"/>
        <v>1</v>
      </c>
      <c r="S1396" s="87"/>
      <c r="T1396" s="19"/>
      <c r="U1396" s="25"/>
      <c r="V1396" s="25"/>
      <c r="W1396" s="81"/>
      <c r="X1396" s="91" t="e">
        <f ca="1">+VLOOKUP(#REF!,REFERENCIAS!$C:$D,2,0)*VLOOKUP(#REF!,PONDERADORES!A:P,IF(AND(INFORMACION!$T1396='REFERENCIAS RIESGO'!$C$36,INFORMACION!$F1396=REFERENCIAS!$C$24),16,IF(INFORMACION!$T1396='REFERENCIAS RIESGO'!$C$36,13,IF(INFORMACION!$F1396=REFERENCIAS!$C$24,10,7))),0)+VLOOKUP(K1396,REFERENCIAS!$C:$D,2,0)*VLOOKUP($K$2,PONDERADORES!A:P,IF(AND(INFORMACION!$T1396='REFERENCIAS RIESGO'!$C$36,INFORMACION!$F1396=REFERENCIAS!$C$24),16,IF(INFORMACION!$T1396='REFERENCIAS RIESGO'!$C$36,13,IF(INFORMACION!$F1396=REFERENCIAS!$C$24,10,7))),0)+VLOOKUP(L1396,REFERENCIAS!$C:$D,2,0)*VLOOKUP($L$2,PONDERADORES!A:P,IF(AND(INFORMACION!$T1396='REFERENCIAS RIESGO'!$C$36,INFORMACION!$F1396=REFERENCIAS!$C$24),16,IF(INFORMACION!$T1396='REFERENCIAS RIESGO'!$C$36,13,IF(INFORMACION!$F1396=REFERENCIAS!$C$24,10,7))),0)+VLOOKUP(F1396,REFERENCIAS!$C:$D,2,0)*VLOOKUP($F$2,PONDERADORES!A:P,IF(AND(INFORMACION!$T1396='REFERENCIAS RIESGO'!$C$36,INFORMACION!$F1396=REFERENCIAS!$C$24),16,IF(INFORMACION!$T1396='REFERENCIAS RIESGO'!$C$36,13,IF(INFORMACION!$F1396=REFERENCIAS!$C$24,10,7))),0)+VLOOKUP(T1396,REFERENCIAS!$C:$D,2,0)*VLOOKUP($T$2,PONDERADORES!A:P,IF(AND(INFORMACION!$T1396='REFERENCIAS RIESGO'!$C$36,INFORMACION!$F1396=REFERENCIAS!$C$24),16,IF(INFORMACION!$T1396='REFERENCIAS RIESGO'!$C$36,13,IF(INFORMACION!$F1396=REFERENCIAS!$C$24,10,7))),0)+VLOOKUP(IF(J1396&lt;=0.2,0.2,IF(AND(J1396&gt;0.2,J1396&lt;=0.4),0.4,IF(AND(J1396&gt;0.4,J1396&lt;=0.6),0.6,IF(AND(J1396&gt;0.6,J1396&lt;=0.8),0.8,IF(AND(J1396&gt;0.8,J1396&lt;=1),1))))),REFERENCIAS!$C:$D,2,0)*VLOOKUP($J$2,PONDERADORES!A:P,IF(AND(INFORMACION!$T1396='REFERENCIAS RIESGO'!$C$36,INFORMACION!$F1396=REFERENCIAS!$C$24),16,IF(INFORMACION!$T1396='REFERENCIAS RIESGO'!$C$36,13,IF(INFORMACION!$F1396=REFERENCIAS!$C$24,10,7))),0)</f>
        <v>#REF!</v>
      </c>
      <c r="Y1396" s="68">
        <f>+VLOOKUP(M1396,REFERENCIAS!$C:$D,2,0)*VLOOKUP($M$2,PONDERADORES!$A$7:$G$9,7,0)+VLOOKUP(N1396,REFERENCIAS!$C:$D,2,0)*VLOOKUP($N$2,PONDERADORES!$A$7:$G$9,7,0)+VLOOKUP(O1396,REFERENCIAS!$C:$D,2,0)*VLOOKUP($O$2,PONDERADORES!$A$7:$G$9,7,0)</f>
        <v>0.2</v>
      </c>
      <c r="Z1396" s="2">
        <f>+VLOOKUP(IF(R1396&lt;0.1,0,IF(AND(R1396&gt;=0.1,R1396&lt;0.2),0.1,IF(AND(R1396&gt;=0.2,R1396&lt;0.3),0.2,IF(R1396&gt;0.3,0.3,)))),REFERENCIAS!$C:$D,2,0)*VLOOKUP($R$2,PONDERADORES!$A$11:$G$11,7,0)</f>
        <v>15</v>
      </c>
      <c r="AA1396" s="92"/>
      <c r="AB1396" s="95" t="e">
        <f t="shared" ca="1" si="83"/>
        <v>#REF!</v>
      </c>
      <c r="AC1396" s="23" t="e">
        <f ca="1">IF(AB1396&gt;REFERENCIAS!$C$62,REFERENCIAS!$B$62,IF(AND(AB1396&gt;=REFERENCIAS!$C$63,AB1396&lt;REFERENCIAS!$D$63),REFERENCIAS!$B$63,IF(AND(AB1396&gt;REFERENCIAS!$C$64,AB1396&lt;=REFERENCIAS!$D$64),REFERENCIAS!$B$64,IF(AND(AB1396&gt;=REFERENCIAS!$C$65,AB1396&lt;REFERENCIAS!$D$65),REFERENCIAS!$B$65, "Revisar"))))</f>
        <v>#REF!</v>
      </c>
      <c r="AD1396" s="94" t="e">
        <f ca="1">VLOOKUP(AC1396,REFERENCIAS!$B$62:$G$65,4,FALSE)</f>
        <v>#REF!</v>
      </c>
    </row>
    <row r="1397" spans="1:30" ht="17.25" x14ac:dyDescent="0.25">
      <c r="A1397" s="74"/>
      <c r="B1397" s="19"/>
      <c r="C1397" s="19"/>
      <c r="D1397" s="50"/>
      <c r="E1397" s="73"/>
      <c r="F1397" s="74"/>
      <c r="G1397" s="9"/>
      <c r="H1397" s="48"/>
      <c r="I1397" s="49">
        <f t="shared" ca="1" si="81"/>
        <v>2022</v>
      </c>
      <c r="J1397" s="22">
        <f t="shared" ca="1" si="80"/>
        <v>1</v>
      </c>
      <c r="K1397" s="19"/>
      <c r="L1397" s="73"/>
      <c r="M1397" s="74"/>
      <c r="N1397" s="19"/>
      <c r="O1397" s="73"/>
      <c r="P1397" s="82">
        <v>1</v>
      </c>
      <c r="Q1397" s="24">
        <v>1</v>
      </c>
      <c r="R1397" s="81">
        <f t="shared" si="82"/>
        <v>1</v>
      </c>
      <c r="S1397" s="87"/>
      <c r="T1397" s="19"/>
      <c r="U1397" s="25"/>
      <c r="V1397" s="25"/>
      <c r="W1397" s="81"/>
      <c r="X1397" s="91" t="e">
        <f ca="1">+VLOOKUP(#REF!,REFERENCIAS!$C:$D,2,0)*VLOOKUP(#REF!,PONDERADORES!A:P,IF(AND(INFORMACION!$T1397='REFERENCIAS RIESGO'!$C$36,INFORMACION!$F1397=REFERENCIAS!$C$24),16,IF(INFORMACION!$T1397='REFERENCIAS RIESGO'!$C$36,13,IF(INFORMACION!$F1397=REFERENCIAS!$C$24,10,7))),0)+VLOOKUP(K1397,REFERENCIAS!$C:$D,2,0)*VLOOKUP($K$2,PONDERADORES!A:P,IF(AND(INFORMACION!$T1397='REFERENCIAS RIESGO'!$C$36,INFORMACION!$F1397=REFERENCIAS!$C$24),16,IF(INFORMACION!$T1397='REFERENCIAS RIESGO'!$C$36,13,IF(INFORMACION!$F1397=REFERENCIAS!$C$24,10,7))),0)+VLOOKUP(L1397,REFERENCIAS!$C:$D,2,0)*VLOOKUP($L$2,PONDERADORES!A:P,IF(AND(INFORMACION!$T1397='REFERENCIAS RIESGO'!$C$36,INFORMACION!$F1397=REFERENCIAS!$C$24),16,IF(INFORMACION!$T1397='REFERENCIAS RIESGO'!$C$36,13,IF(INFORMACION!$F1397=REFERENCIAS!$C$24,10,7))),0)+VLOOKUP(F1397,REFERENCIAS!$C:$D,2,0)*VLOOKUP($F$2,PONDERADORES!A:P,IF(AND(INFORMACION!$T1397='REFERENCIAS RIESGO'!$C$36,INFORMACION!$F1397=REFERENCIAS!$C$24),16,IF(INFORMACION!$T1397='REFERENCIAS RIESGO'!$C$36,13,IF(INFORMACION!$F1397=REFERENCIAS!$C$24,10,7))),0)+VLOOKUP(T1397,REFERENCIAS!$C:$D,2,0)*VLOOKUP($T$2,PONDERADORES!A:P,IF(AND(INFORMACION!$T1397='REFERENCIAS RIESGO'!$C$36,INFORMACION!$F1397=REFERENCIAS!$C$24),16,IF(INFORMACION!$T1397='REFERENCIAS RIESGO'!$C$36,13,IF(INFORMACION!$F1397=REFERENCIAS!$C$24,10,7))),0)+VLOOKUP(IF(J1397&lt;=0.2,0.2,IF(AND(J1397&gt;0.2,J1397&lt;=0.4),0.4,IF(AND(J1397&gt;0.4,J1397&lt;=0.6),0.6,IF(AND(J1397&gt;0.6,J1397&lt;=0.8),0.8,IF(AND(J1397&gt;0.8,J1397&lt;=1),1))))),REFERENCIAS!$C:$D,2,0)*VLOOKUP($J$2,PONDERADORES!A:P,IF(AND(INFORMACION!$T1397='REFERENCIAS RIESGO'!$C$36,INFORMACION!$F1397=REFERENCIAS!$C$24),16,IF(INFORMACION!$T1397='REFERENCIAS RIESGO'!$C$36,13,IF(INFORMACION!$F1397=REFERENCIAS!$C$24,10,7))),0)</f>
        <v>#REF!</v>
      </c>
      <c r="Y1397" s="68">
        <f>+VLOOKUP(M1397,REFERENCIAS!$C:$D,2,0)*VLOOKUP($M$2,PONDERADORES!$A$7:$G$9,7,0)+VLOOKUP(N1397,REFERENCIAS!$C:$D,2,0)*VLOOKUP($N$2,PONDERADORES!$A$7:$G$9,7,0)+VLOOKUP(O1397,REFERENCIAS!$C:$D,2,0)*VLOOKUP($O$2,PONDERADORES!$A$7:$G$9,7,0)</f>
        <v>0.2</v>
      </c>
      <c r="Z1397" s="2">
        <f>+VLOOKUP(IF(R1397&lt;0.1,0,IF(AND(R1397&gt;=0.1,R1397&lt;0.2),0.1,IF(AND(R1397&gt;=0.2,R1397&lt;0.3),0.2,IF(R1397&gt;0.3,0.3,)))),REFERENCIAS!$C:$D,2,0)*VLOOKUP($R$2,PONDERADORES!$A$11:$G$11,7,0)</f>
        <v>15</v>
      </c>
      <c r="AA1397" s="92"/>
      <c r="AB1397" s="95" t="e">
        <f t="shared" ca="1" si="83"/>
        <v>#REF!</v>
      </c>
      <c r="AC1397" s="23" t="e">
        <f ca="1">IF(AB1397&gt;REFERENCIAS!$C$62,REFERENCIAS!$B$62,IF(AND(AB1397&gt;=REFERENCIAS!$C$63,AB1397&lt;REFERENCIAS!$D$63),REFERENCIAS!$B$63,IF(AND(AB1397&gt;REFERENCIAS!$C$64,AB1397&lt;=REFERENCIAS!$D$64),REFERENCIAS!$B$64,IF(AND(AB1397&gt;=REFERENCIAS!$C$65,AB1397&lt;REFERENCIAS!$D$65),REFERENCIAS!$B$65, "Revisar"))))</f>
        <v>#REF!</v>
      </c>
      <c r="AD1397" s="94" t="e">
        <f ca="1">VLOOKUP(AC1397,REFERENCIAS!$B$62:$G$65,4,FALSE)</f>
        <v>#REF!</v>
      </c>
    </row>
    <row r="1398" spans="1:30" ht="17.25" x14ac:dyDescent="0.25">
      <c r="A1398" s="74"/>
      <c r="B1398" s="19"/>
      <c r="C1398" s="19"/>
      <c r="D1398" s="50"/>
      <c r="E1398" s="73"/>
      <c r="F1398" s="74"/>
      <c r="G1398" s="9"/>
      <c r="H1398" s="48"/>
      <c r="I1398" s="49">
        <f t="shared" ca="1" si="81"/>
        <v>2022</v>
      </c>
      <c r="J1398" s="22">
        <f t="shared" ca="1" si="80"/>
        <v>1</v>
      </c>
      <c r="K1398" s="19"/>
      <c r="L1398" s="73"/>
      <c r="M1398" s="74"/>
      <c r="N1398" s="19"/>
      <c r="O1398" s="73"/>
      <c r="P1398" s="82">
        <v>1</v>
      </c>
      <c r="Q1398" s="24">
        <v>1</v>
      </c>
      <c r="R1398" s="81">
        <f t="shared" si="82"/>
        <v>1</v>
      </c>
      <c r="S1398" s="87"/>
      <c r="T1398" s="19"/>
      <c r="U1398" s="25"/>
      <c r="V1398" s="25"/>
      <c r="W1398" s="81"/>
      <c r="X1398" s="91" t="e">
        <f ca="1">+VLOOKUP(#REF!,REFERENCIAS!$C:$D,2,0)*VLOOKUP(#REF!,PONDERADORES!A:P,IF(AND(INFORMACION!$T1398='REFERENCIAS RIESGO'!$C$36,INFORMACION!$F1398=REFERENCIAS!$C$24),16,IF(INFORMACION!$T1398='REFERENCIAS RIESGO'!$C$36,13,IF(INFORMACION!$F1398=REFERENCIAS!$C$24,10,7))),0)+VLOOKUP(K1398,REFERENCIAS!$C:$D,2,0)*VLOOKUP($K$2,PONDERADORES!A:P,IF(AND(INFORMACION!$T1398='REFERENCIAS RIESGO'!$C$36,INFORMACION!$F1398=REFERENCIAS!$C$24),16,IF(INFORMACION!$T1398='REFERENCIAS RIESGO'!$C$36,13,IF(INFORMACION!$F1398=REFERENCIAS!$C$24,10,7))),0)+VLOOKUP(L1398,REFERENCIAS!$C:$D,2,0)*VLOOKUP($L$2,PONDERADORES!A:P,IF(AND(INFORMACION!$T1398='REFERENCIAS RIESGO'!$C$36,INFORMACION!$F1398=REFERENCIAS!$C$24),16,IF(INFORMACION!$T1398='REFERENCIAS RIESGO'!$C$36,13,IF(INFORMACION!$F1398=REFERENCIAS!$C$24,10,7))),0)+VLOOKUP(F1398,REFERENCIAS!$C:$D,2,0)*VLOOKUP($F$2,PONDERADORES!A:P,IF(AND(INFORMACION!$T1398='REFERENCIAS RIESGO'!$C$36,INFORMACION!$F1398=REFERENCIAS!$C$24),16,IF(INFORMACION!$T1398='REFERENCIAS RIESGO'!$C$36,13,IF(INFORMACION!$F1398=REFERENCIAS!$C$24,10,7))),0)+VLOOKUP(T1398,REFERENCIAS!$C:$D,2,0)*VLOOKUP($T$2,PONDERADORES!A:P,IF(AND(INFORMACION!$T1398='REFERENCIAS RIESGO'!$C$36,INFORMACION!$F1398=REFERENCIAS!$C$24),16,IF(INFORMACION!$T1398='REFERENCIAS RIESGO'!$C$36,13,IF(INFORMACION!$F1398=REFERENCIAS!$C$24,10,7))),0)+VLOOKUP(IF(J1398&lt;=0.2,0.2,IF(AND(J1398&gt;0.2,J1398&lt;=0.4),0.4,IF(AND(J1398&gt;0.4,J1398&lt;=0.6),0.6,IF(AND(J1398&gt;0.6,J1398&lt;=0.8),0.8,IF(AND(J1398&gt;0.8,J1398&lt;=1),1))))),REFERENCIAS!$C:$D,2,0)*VLOOKUP($J$2,PONDERADORES!A:P,IF(AND(INFORMACION!$T1398='REFERENCIAS RIESGO'!$C$36,INFORMACION!$F1398=REFERENCIAS!$C$24),16,IF(INFORMACION!$T1398='REFERENCIAS RIESGO'!$C$36,13,IF(INFORMACION!$F1398=REFERENCIAS!$C$24,10,7))),0)</f>
        <v>#REF!</v>
      </c>
      <c r="Y1398" s="68">
        <f>+VLOOKUP(M1398,REFERENCIAS!$C:$D,2,0)*VLOOKUP($M$2,PONDERADORES!$A$7:$G$9,7,0)+VLOOKUP(N1398,REFERENCIAS!$C:$D,2,0)*VLOOKUP($N$2,PONDERADORES!$A$7:$G$9,7,0)+VLOOKUP(O1398,REFERENCIAS!$C:$D,2,0)*VLOOKUP($O$2,PONDERADORES!$A$7:$G$9,7,0)</f>
        <v>0.2</v>
      </c>
      <c r="Z1398" s="2">
        <f>+VLOOKUP(IF(R1398&lt;0.1,0,IF(AND(R1398&gt;=0.1,R1398&lt;0.2),0.1,IF(AND(R1398&gt;=0.2,R1398&lt;0.3),0.2,IF(R1398&gt;0.3,0.3,)))),REFERENCIAS!$C:$D,2,0)*VLOOKUP($R$2,PONDERADORES!$A$11:$G$11,7,0)</f>
        <v>15</v>
      </c>
      <c r="AA1398" s="92"/>
      <c r="AB1398" s="95" t="e">
        <f t="shared" ca="1" si="83"/>
        <v>#REF!</v>
      </c>
      <c r="AC1398" s="23" t="e">
        <f ca="1">IF(AB1398&gt;REFERENCIAS!$C$62,REFERENCIAS!$B$62,IF(AND(AB1398&gt;=REFERENCIAS!$C$63,AB1398&lt;REFERENCIAS!$D$63),REFERENCIAS!$B$63,IF(AND(AB1398&gt;REFERENCIAS!$C$64,AB1398&lt;=REFERENCIAS!$D$64),REFERENCIAS!$B$64,IF(AND(AB1398&gt;=REFERENCIAS!$C$65,AB1398&lt;REFERENCIAS!$D$65),REFERENCIAS!$B$65, "Revisar"))))</f>
        <v>#REF!</v>
      </c>
      <c r="AD1398" s="94" t="e">
        <f ca="1">VLOOKUP(AC1398,REFERENCIAS!$B$62:$G$65,4,FALSE)</f>
        <v>#REF!</v>
      </c>
    </row>
    <row r="1399" spans="1:30" ht="17.25" x14ac:dyDescent="0.25">
      <c r="A1399" s="74"/>
      <c r="B1399" s="19"/>
      <c r="C1399" s="19"/>
      <c r="D1399" s="50"/>
      <c r="E1399" s="73"/>
      <c r="F1399" s="74"/>
      <c r="G1399" s="9"/>
      <c r="H1399" s="48"/>
      <c r="I1399" s="49">
        <f t="shared" ca="1" si="81"/>
        <v>2022</v>
      </c>
      <c r="J1399" s="22">
        <f t="shared" ca="1" si="80"/>
        <v>1</v>
      </c>
      <c r="K1399" s="19"/>
      <c r="L1399" s="73"/>
      <c r="M1399" s="74"/>
      <c r="N1399" s="19"/>
      <c r="O1399" s="73"/>
      <c r="P1399" s="82">
        <v>1</v>
      </c>
      <c r="Q1399" s="24">
        <v>1</v>
      </c>
      <c r="R1399" s="81">
        <f t="shared" si="82"/>
        <v>1</v>
      </c>
      <c r="S1399" s="87"/>
      <c r="T1399" s="19"/>
      <c r="U1399" s="25"/>
      <c r="V1399" s="25"/>
      <c r="W1399" s="81"/>
      <c r="X1399" s="91" t="e">
        <f ca="1">+VLOOKUP(#REF!,REFERENCIAS!$C:$D,2,0)*VLOOKUP(#REF!,PONDERADORES!A:P,IF(AND(INFORMACION!$T1399='REFERENCIAS RIESGO'!$C$36,INFORMACION!$F1399=REFERENCIAS!$C$24),16,IF(INFORMACION!$T1399='REFERENCIAS RIESGO'!$C$36,13,IF(INFORMACION!$F1399=REFERENCIAS!$C$24,10,7))),0)+VLOOKUP(K1399,REFERENCIAS!$C:$D,2,0)*VLOOKUP($K$2,PONDERADORES!A:P,IF(AND(INFORMACION!$T1399='REFERENCIAS RIESGO'!$C$36,INFORMACION!$F1399=REFERENCIAS!$C$24),16,IF(INFORMACION!$T1399='REFERENCIAS RIESGO'!$C$36,13,IF(INFORMACION!$F1399=REFERENCIAS!$C$24,10,7))),0)+VLOOKUP(L1399,REFERENCIAS!$C:$D,2,0)*VLOOKUP($L$2,PONDERADORES!A:P,IF(AND(INFORMACION!$T1399='REFERENCIAS RIESGO'!$C$36,INFORMACION!$F1399=REFERENCIAS!$C$24),16,IF(INFORMACION!$T1399='REFERENCIAS RIESGO'!$C$36,13,IF(INFORMACION!$F1399=REFERENCIAS!$C$24,10,7))),0)+VLOOKUP(F1399,REFERENCIAS!$C:$D,2,0)*VLOOKUP($F$2,PONDERADORES!A:P,IF(AND(INFORMACION!$T1399='REFERENCIAS RIESGO'!$C$36,INFORMACION!$F1399=REFERENCIAS!$C$24),16,IF(INFORMACION!$T1399='REFERENCIAS RIESGO'!$C$36,13,IF(INFORMACION!$F1399=REFERENCIAS!$C$24,10,7))),0)+VLOOKUP(T1399,REFERENCIAS!$C:$D,2,0)*VLOOKUP($T$2,PONDERADORES!A:P,IF(AND(INFORMACION!$T1399='REFERENCIAS RIESGO'!$C$36,INFORMACION!$F1399=REFERENCIAS!$C$24),16,IF(INFORMACION!$T1399='REFERENCIAS RIESGO'!$C$36,13,IF(INFORMACION!$F1399=REFERENCIAS!$C$24,10,7))),0)+VLOOKUP(IF(J1399&lt;=0.2,0.2,IF(AND(J1399&gt;0.2,J1399&lt;=0.4),0.4,IF(AND(J1399&gt;0.4,J1399&lt;=0.6),0.6,IF(AND(J1399&gt;0.6,J1399&lt;=0.8),0.8,IF(AND(J1399&gt;0.8,J1399&lt;=1),1))))),REFERENCIAS!$C:$D,2,0)*VLOOKUP($J$2,PONDERADORES!A:P,IF(AND(INFORMACION!$T1399='REFERENCIAS RIESGO'!$C$36,INFORMACION!$F1399=REFERENCIAS!$C$24),16,IF(INFORMACION!$T1399='REFERENCIAS RIESGO'!$C$36,13,IF(INFORMACION!$F1399=REFERENCIAS!$C$24,10,7))),0)</f>
        <v>#REF!</v>
      </c>
      <c r="Y1399" s="68">
        <f>+VLOOKUP(M1399,REFERENCIAS!$C:$D,2,0)*VLOOKUP($M$2,PONDERADORES!$A$7:$G$9,7,0)+VLOOKUP(N1399,REFERENCIAS!$C:$D,2,0)*VLOOKUP($N$2,PONDERADORES!$A$7:$G$9,7,0)+VLOOKUP(O1399,REFERENCIAS!$C:$D,2,0)*VLOOKUP($O$2,PONDERADORES!$A$7:$G$9,7,0)</f>
        <v>0.2</v>
      </c>
      <c r="Z1399" s="2">
        <f>+VLOOKUP(IF(R1399&lt;0.1,0,IF(AND(R1399&gt;=0.1,R1399&lt;0.2),0.1,IF(AND(R1399&gt;=0.2,R1399&lt;0.3),0.2,IF(R1399&gt;0.3,0.3,)))),REFERENCIAS!$C:$D,2,0)*VLOOKUP($R$2,PONDERADORES!$A$11:$G$11,7,0)</f>
        <v>15</v>
      </c>
      <c r="AA1399" s="92"/>
      <c r="AB1399" s="95" t="e">
        <f t="shared" ca="1" si="83"/>
        <v>#REF!</v>
      </c>
      <c r="AC1399" s="23" t="e">
        <f ca="1">IF(AB1399&gt;REFERENCIAS!$C$62,REFERENCIAS!$B$62,IF(AND(AB1399&gt;=REFERENCIAS!$C$63,AB1399&lt;REFERENCIAS!$D$63),REFERENCIAS!$B$63,IF(AND(AB1399&gt;REFERENCIAS!$C$64,AB1399&lt;=REFERENCIAS!$D$64),REFERENCIAS!$B$64,IF(AND(AB1399&gt;=REFERENCIAS!$C$65,AB1399&lt;REFERENCIAS!$D$65),REFERENCIAS!$B$65, "Revisar"))))</f>
        <v>#REF!</v>
      </c>
      <c r="AD1399" s="94" t="e">
        <f ca="1">VLOOKUP(AC1399,REFERENCIAS!$B$62:$G$65,4,FALSE)</f>
        <v>#REF!</v>
      </c>
    </row>
    <row r="1400" spans="1:30" ht="17.25" x14ac:dyDescent="0.25">
      <c r="A1400" s="74"/>
      <c r="B1400" s="19"/>
      <c r="C1400" s="19"/>
      <c r="D1400" s="50"/>
      <c r="E1400" s="73"/>
      <c r="F1400" s="74"/>
      <c r="G1400" s="9"/>
      <c r="H1400" s="48"/>
      <c r="I1400" s="49">
        <f t="shared" ca="1" si="81"/>
        <v>2022</v>
      </c>
      <c r="J1400" s="22">
        <f t="shared" ca="1" si="80"/>
        <v>1</v>
      </c>
      <c r="K1400" s="19"/>
      <c r="L1400" s="73"/>
      <c r="M1400" s="74"/>
      <c r="N1400" s="19"/>
      <c r="O1400" s="73"/>
      <c r="P1400" s="82">
        <v>1</v>
      </c>
      <c r="Q1400" s="24">
        <v>1</v>
      </c>
      <c r="R1400" s="81">
        <f t="shared" si="82"/>
        <v>1</v>
      </c>
      <c r="S1400" s="87"/>
      <c r="T1400" s="19"/>
      <c r="U1400" s="25"/>
      <c r="V1400" s="25"/>
      <c r="W1400" s="81"/>
      <c r="X1400" s="91" t="e">
        <f ca="1">+VLOOKUP(#REF!,REFERENCIAS!$C:$D,2,0)*VLOOKUP(#REF!,PONDERADORES!A:P,IF(AND(INFORMACION!$T1400='REFERENCIAS RIESGO'!$C$36,INFORMACION!$F1400=REFERENCIAS!$C$24),16,IF(INFORMACION!$T1400='REFERENCIAS RIESGO'!$C$36,13,IF(INFORMACION!$F1400=REFERENCIAS!$C$24,10,7))),0)+VLOOKUP(K1400,REFERENCIAS!$C:$D,2,0)*VLOOKUP($K$2,PONDERADORES!A:P,IF(AND(INFORMACION!$T1400='REFERENCIAS RIESGO'!$C$36,INFORMACION!$F1400=REFERENCIAS!$C$24),16,IF(INFORMACION!$T1400='REFERENCIAS RIESGO'!$C$36,13,IF(INFORMACION!$F1400=REFERENCIAS!$C$24,10,7))),0)+VLOOKUP(L1400,REFERENCIAS!$C:$D,2,0)*VLOOKUP($L$2,PONDERADORES!A:P,IF(AND(INFORMACION!$T1400='REFERENCIAS RIESGO'!$C$36,INFORMACION!$F1400=REFERENCIAS!$C$24),16,IF(INFORMACION!$T1400='REFERENCIAS RIESGO'!$C$36,13,IF(INFORMACION!$F1400=REFERENCIAS!$C$24,10,7))),0)+VLOOKUP(F1400,REFERENCIAS!$C:$D,2,0)*VLOOKUP($F$2,PONDERADORES!A:P,IF(AND(INFORMACION!$T1400='REFERENCIAS RIESGO'!$C$36,INFORMACION!$F1400=REFERENCIAS!$C$24),16,IF(INFORMACION!$T1400='REFERENCIAS RIESGO'!$C$36,13,IF(INFORMACION!$F1400=REFERENCIAS!$C$24,10,7))),0)+VLOOKUP(T1400,REFERENCIAS!$C:$D,2,0)*VLOOKUP($T$2,PONDERADORES!A:P,IF(AND(INFORMACION!$T1400='REFERENCIAS RIESGO'!$C$36,INFORMACION!$F1400=REFERENCIAS!$C$24),16,IF(INFORMACION!$T1400='REFERENCIAS RIESGO'!$C$36,13,IF(INFORMACION!$F1400=REFERENCIAS!$C$24,10,7))),0)+VLOOKUP(IF(J1400&lt;=0.2,0.2,IF(AND(J1400&gt;0.2,J1400&lt;=0.4),0.4,IF(AND(J1400&gt;0.4,J1400&lt;=0.6),0.6,IF(AND(J1400&gt;0.6,J1400&lt;=0.8),0.8,IF(AND(J1400&gt;0.8,J1400&lt;=1),1))))),REFERENCIAS!$C:$D,2,0)*VLOOKUP($J$2,PONDERADORES!A:P,IF(AND(INFORMACION!$T1400='REFERENCIAS RIESGO'!$C$36,INFORMACION!$F1400=REFERENCIAS!$C$24),16,IF(INFORMACION!$T1400='REFERENCIAS RIESGO'!$C$36,13,IF(INFORMACION!$F1400=REFERENCIAS!$C$24,10,7))),0)</f>
        <v>#REF!</v>
      </c>
      <c r="Y1400" s="68">
        <f>+VLOOKUP(M1400,REFERENCIAS!$C:$D,2,0)*VLOOKUP($M$2,PONDERADORES!$A$7:$G$9,7,0)+VLOOKUP(N1400,REFERENCIAS!$C:$D,2,0)*VLOOKUP($N$2,PONDERADORES!$A$7:$G$9,7,0)+VLOOKUP(O1400,REFERENCIAS!$C:$D,2,0)*VLOOKUP($O$2,PONDERADORES!$A$7:$G$9,7,0)</f>
        <v>0.2</v>
      </c>
      <c r="Z1400" s="2">
        <f>+VLOOKUP(IF(R1400&lt;0.1,0,IF(AND(R1400&gt;=0.1,R1400&lt;0.2),0.1,IF(AND(R1400&gt;=0.2,R1400&lt;0.3),0.2,IF(R1400&gt;0.3,0.3,)))),REFERENCIAS!$C:$D,2,0)*VLOOKUP($R$2,PONDERADORES!$A$11:$G$11,7,0)</f>
        <v>15</v>
      </c>
      <c r="AA1400" s="92"/>
      <c r="AB1400" s="95" t="e">
        <f t="shared" ca="1" si="83"/>
        <v>#REF!</v>
      </c>
      <c r="AC1400" s="23" t="e">
        <f ca="1">IF(AB1400&gt;REFERENCIAS!$C$62,REFERENCIAS!$B$62,IF(AND(AB1400&gt;=REFERENCIAS!$C$63,AB1400&lt;REFERENCIAS!$D$63),REFERENCIAS!$B$63,IF(AND(AB1400&gt;REFERENCIAS!$C$64,AB1400&lt;=REFERENCIAS!$D$64),REFERENCIAS!$B$64,IF(AND(AB1400&gt;=REFERENCIAS!$C$65,AB1400&lt;REFERENCIAS!$D$65),REFERENCIAS!$B$65, "Revisar"))))</f>
        <v>#REF!</v>
      </c>
      <c r="AD1400" s="94" t="e">
        <f ca="1">VLOOKUP(AC1400,REFERENCIAS!$B$62:$G$65,4,FALSE)</f>
        <v>#REF!</v>
      </c>
    </row>
    <row r="1401" spans="1:30" ht="17.25" x14ac:dyDescent="0.25">
      <c r="A1401" s="74"/>
      <c r="B1401" s="19"/>
      <c r="C1401" s="19"/>
      <c r="D1401" s="50"/>
      <c r="E1401" s="73"/>
      <c r="F1401" s="74"/>
      <c r="G1401" s="9"/>
      <c r="H1401" s="48"/>
      <c r="I1401" s="49">
        <f t="shared" ca="1" si="81"/>
        <v>2022</v>
      </c>
      <c r="J1401" s="22">
        <f t="shared" ca="1" si="80"/>
        <v>1</v>
      </c>
      <c r="K1401" s="19"/>
      <c r="L1401" s="73"/>
      <c r="M1401" s="74"/>
      <c r="N1401" s="19"/>
      <c r="O1401" s="73"/>
      <c r="P1401" s="82">
        <v>1</v>
      </c>
      <c r="Q1401" s="24">
        <v>1</v>
      </c>
      <c r="R1401" s="81">
        <f t="shared" si="82"/>
        <v>1</v>
      </c>
      <c r="S1401" s="87"/>
      <c r="T1401" s="19"/>
      <c r="U1401" s="25"/>
      <c r="V1401" s="25"/>
      <c r="W1401" s="81"/>
      <c r="X1401" s="91" t="e">
        <f ca="1">+VLOOKUP(#REF!,REFERENCIAS!$C:$D,2,0)*VLOOKUP(#REF!,PONDERADORES!A:P,IF(AND(INFORMACION!$T1401='REFERENCIAS RIESGO'!$C$36,INFORMACION!$F1401=REFERENCIAS!$C$24),16,IF(INFORMACION!$T1401='REFERENCIAS RIESGO'!$C$36,13,IF(INFORMACION!$F1401=REFERENCIAS!$C$24,10,7))),0)+VLOOKUP(K1401,REFERENCIAS!$C:$D,2,0)*VLOOKUP($K$2,PONDERADORES!A:P,IF(AND(INFORMACION!$T1401='REFERENCIAS RIESGO'!$C$36,INFORMACION!$F1401=REFERENCIAS!$C$24),16,IF(INFORMACION!$T1401='REFERENCIAS RIESGO'!$C$36,13,IF(INFORMACION!$F1401=REFERENCIAS!$C$24,10,7))),0)+VLOOKUP(L1401,REFERENCIAS!$C:$D,2,0)*VLOOKUP($L$2,PONDERADORES!A:P,IF(AND(INFORMACION!$T1401='REFERENCIAS RIESGO'!$C$36,INFORMACION!$F1401=REFERENCIAS!$C$24),16,IF(INFORMACION!$T1401='REFERENCIAS RIESGO'!$C$36,13,IF(INFORMACION!$F1401=REFERENCIAS!$C$24,10,7))),0)+VLOOKUP(F1401,REFERENCIAS!$C:$D,2,0)*VLOOKUP($F$2,PONDERADORES!A:P,IF(AND(INFORMACION!$T1401='REFERENCIAS RIESGO'!$C$36,INFORMACION!$F1401=REFERENCIAS!$C$24),16,IF(INFORMACION!$T1401='REFERENCIAS RIESGO'!$C$36,13,IF(INFORMACION!$F1401=REFERENCIAS!$C$24,10,7))),0)+VLOOKUP(T1401,REFERENCIAS!$C:$D,2,0)*VLOOKUP($T$2,PONDERADORES!A:P,IF(AND(INFORMACION!$T1401='REFERENCIAS RIESGO'!$C$36,INFORMACION!$F1401=REFERENCIAS!$C$24),16,IF(INFORMACION!$T1401='REFERENCIAS RIESGO'!$C$36,13,IF(INFORMACION!$F1401=REFERENCIAS!$C$24,10,7))),0)+VLOOKUP(IF(J1401&lt;=0.2,0.2,IF(AND(J1401&gt;0.2,J1401&lt;=0.4),0.4,IF(AND(J1401&gt;0.4,J1401&lt;=0.6),0.6,IF(AND(J1401&gt;0.6,J1401&lt;=0.8),0.8,IF(AND(J1401&gt;0.8,J1401&lt;=1),1))))),REFERENCIAS!$C:$D,2,0)*VLOOKUP($J$2,PONDERADORES!A:P,IF(AND(INFORMACION!$T1401='REFERENCIAS RIESGO'!$C$36,INFORMACION!$F1401=REFERENCIAS!$C$24),16,IF(INFORMACION!$T1401='REFERENCIAS RIESGO'!$C$36,13,IF(INFORMACION!$F1401=REFERENCIAS!$C$24,10,7))),0)</f>
        <v>#REF!</v>
      </c>
      <c r="Y1401" s="68">
        <f>+VLOOKUP(M1401,REFERENCIAS!$C:$D,2,0)*VLOOKUP($M$2,PONDERADORES!$A$7:$G$9,7,0)+VLOOKUP(N1401,REFERENCIAS!$C:$D,2,0)*VLOOKUP($N$2,PONDERADORES!$A$7:$G$9,7,0)+VLOOKUP(O1401,REFERENCIAS!$C:$D,2,0)*VLOOKUP($O$2,PONDERADORES!$A$7:$G$9,7,0)</f>
        <v>0.2</v>
      </c>
      <c r="Z1401" s="2">
        <f>+VLOOKUP(IF(R1401&lt;0.1,0,IF(AND(R1401&gt;=0.1,R1401&lt;0.2),0.1,IF(AND(R1401&gt;=0.2,R1401&lt;0.3),0.2,IF(R1401&gt;0.3,0.3,)))),REFERENCIAS!$C:$D,2,0)*VLOOKUP($R$2,PONDERADORES!$A$11:$G$11,7,0)</f>
        <v>15</v>
      </c>
      <c r="AA1401" s="92"/>
      <c r="AB1401" s="95" t="e">
        <f t="shared" ca="1" si="83"/>
        <v>#REF!</v>
      </c>
      <c r="AC1401" s="23" t="e">
        <f ca="1">IF(AB1401&gt;REFERENCIAS!$C$62,REFERENCIAS!$B$62,IF(AND(AB1401&gt;=REFERENCIAS!$C$63,AB1401&lt;REFERENCIAS!$D$63),REFERENCIAS!$B$63,IF(AND(AB1401&gt;REFERENCIAS!$C$64,AB1401&lt;=REFERENCIAS!$D$64),REFERENCIAS!$B$64,IF(AND(AB1401&gt;=REFERENCIAS!$C$65,AB1401&lt;REFERENCIAS!$D$65),REFERENCIAS!$B$65, "Revisar"))))</f>
        <v>#REF!</v>
      </c>
      <c r="AD1401" s="94" t="e">
        <f ca="1">VLOOKUP(AC1401,REFERENCIAS!$B$62:$G$65,4,FALSE)</f>
        <v>#REF!</v>
      </c>
    </row>
    <row r="1402" spans="1:30" ht="17.25" x14ac:dyDescent="0.25">
      <c r="A1402" s="74"/>
      <c r="B1402" s="19"/>
      <c r="C1402" s="19"/>
      <c r="D1402" s="50"/>
      <c r="E1402" s="73"/>
      <c r="F1402" s="74"/>
      <c r="G1402" s="9"/>
      <c r="H1402" s="48"/>
      <c r="I1402" s="49">
        <f t="shared" ca="1" si="81"/>
        <v>2022</v>
      </c>
      <c r="J1402" s="22">
        <f t="shared" ca="1" si="80"/>
        <v>1</v>
      </c>
      <c r="K1402" s="19"/>
      <c r="L1402" s="73"/>
      <c r="M1402" s="74"/>
      <c r="N1402" s="19"/>
      <c r="O1402" s="73"/>
      <c r="P1402" s="82">
        <v>1</v>
      </c>
      <c r="Q1402" s="24">
        <v>1</v>
      </c>
      <c r="R1402" s="81">
        <f t="shared" si="82"/>
        <v>1</v>
      </c>
      <c r="S1402" s="87"/>
      <c r="T1402" s="19"/>
      <c r="U1402" s="25"/>
      <c r="V1402" s="25"/>
      <c r="W1402" s="81"/>
      <c r="X1402" s="91" t="e">
        <f ca="1">+VLOOKUP(#REF!,REFERENCIAS!$C:$D,2,0)*VLOOKUP(#REF!,PONDERADORES!A:P,IF(AND(INFORMACION!$T1402='REFERENCIAS RIESGO'!$C$36,INFORMACION!$F1402=REFERENCIAS!$C$24),16,IF(INFORMACION!$T1402='REFERENCIAS RIESGO'!$C$36,13,IF(INFORMACION!$F1402=REFERENCIAS!$C$24,10,7))),0)+VLOOKUP(K1402,REFERENCIAS!$C:$D,2,0)*VLOOKUP($K$2,PONDERADORES!A:P,IF(AND(INFORMACION!$T1402='REFERENCIAS RIESGO'!$C$36,INFORMACION!$F1402=REFERENCIAS!$C$24),16,IF(INFORMACION!$T1402='REFERENCIAS RIESGO'!$C$36,13,IF(INFORMACION!$F1402=REFERENCIAS!$C$24,10,7))),0)+VLOOKUP(L1402,REFERENCIAS!$C:$D,2,0)*VLOOKUP($L$2,PONDERADORES!A:P,IF(AND(INFORMACION!$T1402='REFERENCIAS RIESGO'!$C$36,INFORMACION!$F1402=REFERENCIAS!$C$24),16,IF(INFORMACION!$T1402='REFERENCIAS RIESGO'!$C$36,13,IF(INFORMACION!$F1402=REFERENCIAS!$C$24,10,7))),0)+VLOOKUP(F1402,REFERENCIAS!$C:$D,2,0)*VLOOKUP($F$2,PONDERADORES!A:P,IF(AND(INFORMACION!$T1402='REFERENCIAS RIESGO'!$C$36,INFORMACION!$F1402=REFERENCIAS!$C$24),16,IF(INFORMACION!$T1402='REFERENCIAS RIESGO'!$C$36,13,IF(INFORMACION!$F1402=REFERENCIAS!$C$24,10,7))),0)+VLOOKUP(T1402,REFERENCIAS!$C:$D,2,0)*VLOOKUP($T$2,PONDERADORES!A:P,IF(AND(INFORMACION!$T1402='REFERENCIAS RIESGO'!$C$36,INFORMACION!$F1402=REFERENCIAS!$C$24),16,IF(INFORMACION!$T1402='REFERENCIAS RIESGO'!$C$36,13,IF(INFORMACION!$F1402=REFERENCIAS!$C$24,10,7))),0)+VLOOKUP(IF(J1402&lt;=0.2,0.2,IF(AND(J1402&gt;0.2,J1402&lt;=0.4),0.4,IF(AND(J1402&gt;0.4,J1402&lt;=0.6),0.6,IF(AND(J1402&gt;0.6,J1402&lt;=0.8),0.8,IF(AND(J1402&gt;0.8,J1402&lt;=1),1))))),REFERENCIAS!$C:$D,2,0)*VLOOKUP($J$2,PONDERADORES!A:P,IF(AND(INFORMACION!$T1402='REFERENCIAS RIESGO'!$C$36,INFORMACION!$F1402=REFERENCIAS!$C$24),16,IF(INFORMACION!$T1402='REFERENCIAS RIESGO'!$C$36,13,IF(INFORMACION!$F1402=REFERENCIAS!$C$24,10,7))),0)</f>
        <v>#REF!</v>
      </c>
      <c r="Y1402" s="68">
        <f>+VLOOKUP(M1402,REFERENCIAS!$C:$D,2,0)*VLOOKUP($M$2,PONDERADORES!$A$7:$G$9,7,0)+VLOOKUP(N1402,REFERENCIAS!$C:$D,2,0)*VLOOKUP($N$2,PONDERADORES!$A$7:$G$9,7,0)+VLOOKUP(O1402,REFERENCIAS!$C:$D,2,0)*VLOOKUP($O$2,PONDERADORES!$A$7:$G$9,7,0)</f>
        <v>0.2</v>
      </c>
      <c r="Z1402" s="2">
        <f>+VLOOKUP(IF(R1402&lt;0.1,0,IF(AND(R1402&gt;=0.1,R1402&lt;0.2),0.1,IF(AND(R1402&gt;=0.2,R1402&lt;0.3),0.2,IF(R1402&gt;0.3,0.3,)))),REFERENCIAS!$C:$D,2,0)*VLOOKUP($R$2,PONDERADORES!$A$11:$G$11,7,0)</f>
        <v>15</v>
      </c>
      <c r="AA1402" s="92"/>
      <c r="AB1402" s="95" t="e">
        <f t="shared" ca="1" si="83"/>
        <v>#REF!</v>
      </c>
      <c r="AC1402" s="23" t="e">
        <f ca="1">IF(AB1402&gt;REFERENCIAS!$C$62,REFERENCIAS!$B$62,IF(AND(AB1402&gt;=REFERENCIAS!$C$63,AB1402&lt;REFERENCIAS!$D$63),REFERENCIAS!$B$63,IF(AND(AB1402&gt;REFERENCIAS!$C$64,AB1402&lt;=REFERENCIAS!$D$64),REFERENCIAS!$B$64,IF(AND(AB1402&gt;=REFERENCIAS!$C$65,AB1402&lt;REFERENCIAS!$D$65),REFERENCIAS!$B$65, "Revisar"))))</f>
        <v>#REF!</v>
      </c>
      <c r="AD1402" s="94" t="e">
        <f ca="1">VLOOKUP(AC1402,REFERENCIAS!$B$62:$G$65,4,FALSE)</f>
        <v>#REF!</v>
      </c>
    </row>
    <row r="1403" spans="1:30" ht="17.25" x14ac:dyDescent="0.25">
      <c r="A1403" s="74"/>
      <c r="B1403" s="19"/>
      <c r="C1403" s="19"/>
      <c r="D1403" s="50"/>
      <c r="E1403" s="73"/>
      <c r="F1403" s="74"/>
      <c r="G1403" s="9"/>
      <c r="H1403" s="48"/>
      <c r="I1403" s="49">
        <f t="shared" ca="1" si="81"/>
        <v>2022</v>
      </c>
      <c r="J1403" s="22">
        <f t="shared" ca="1" si="80"/>
        <v>1</v>
      </c>
      <c r="K1403" s="19"/>
      <c r="L1403" s="73"/>
      <c r="M1403" s="74"/>
      <c r="N1403" s="19"/>
      <c r="O1403" s="73"/>
      <c r="P1403" s="82">
        <v>1</v>
      </c>
      <c r="Q1403" s="24">
        <v>1</v>
      </c>
      <c r="R1403" s="81">
        <f t="shared" si="82"/>
        <v>1</v>
      </c>
      <c r="S1403" s="87"/>
      <c r="T1403" s="19"/>
      <c r="U1403" s="25"/>
      <c r="V1403" s="25"/>
      <c r="W1403" s="81"/>
      <c r="X1403" s="91" t="e">
        <f ca="1">+VLOOKUP(#REF!,REFERENCIAS!$C:$D,2,0)*VLOOKUP(#REF!,PONDERADORES!A:P,IF(AND(INFORMACION!$T1403='REFERENCIAS RIESGO'!$C$36,INFORMACION!$F1403=REFERENCIAS!$C$24),16,IF(INFORMACION!$T1403='REFERENCIAS RIESGO'!$C$36,13,IF(INFORMACION!$F1403=REFERENCIAS!$C$24,10,7))),0)+VLOOKUP(K1403,REFERENCIAS!$C:$D,2,0)*VLOOKUP($K$2,PONDERADORES!A:P,IF(AND(INFORMACION!$T1403='REFERENCIAS RIESGO'!$C$36,INFORMACION!$F1403=REFERENCIAS!$C$24),16,IF(INFORMACION!$T1403='REFERENCIAS RIESGO'!$C$36,13,IF(INFORMACION!$F1403=REFERENCIAS!$C$24,10,7))),0)+VLOOKUP(L1403,REFERENCIAS!$C:$D,2,0)*VLOOKUP($L$2,PONDERADORES!A:P,IF(AND(INFORMACION!$T1403='REFERENCIAS RIESGO'!$C$36,INFORMACION!$F1403=REFERENCIAS!$C$24),16,IF(INFORMACION!$T1403='REFERENCIAS RIESGO'!$C$36,13,IF(INFORMACION!$F1403=REFERENCIAS!$C$24,10,7))),0)+VLOOKUP(F1403,REFERENCIAS!$C:$D,2,0)*VLOOKUP($F$2,PONDERADORES!A:P,IF(AND(INFORMACION!$T1403='REFERENCIAS RIESGO'!$C$36,INFORMACION!$F1403=REFERENCIAS!$C$24),16,IF(INFORMACION!$T1403='REFERENCIAS RIESGO'!$C$36,13,IF(INFORMACION!$F1403=REFERENCIAS!$C$24,10,7))),0)+VLOOKUP(T1403,REFERENCIAS!$C:$D,2,0)*VLOOKUP($T$2,PONDERADORES!A:P,IF(AND(INFORMACION!$T1403='REFERENCIAS RIESGO'!$C$36,INFORMACION!$F1403=REFERENCIAS!$C$24),16,IF(INFORMACION!$T1403='REFERENCIAS RIESGO'!$C$36,13,IF(INFORMACION!$F1403=REFERENCIAS!$C$24,10,7))),0)+VLOOKUP(IF(J1403&lt;=0.2,0.2,IF(AND(J1403&gt;0.2,J1403&lt;=0.4),0.4,IF(AND(J1403&gt;0.4,J1403&lt;=0.6),0.6,IF(AND(J1403&gt;0.6,J1403&lt;=0.8),0.8,IF(AND(J1403&gt;0.8,J1403&lt;=1),1))))),REFERENCIAS!$C:$D,2,0)*VLOOKUP($J$2,PONDERADORES!A:P,IF(AND(INFORMACION!$T1403='REFERENCIAS RIESGO'!$C$36,INFORMACION!$F1403=REFERENCIAS!$C$24),16,IF(INFORMACION!$T1403='REFERENCIAS RIESGO'!$C$36,13,IF(INFORMACION!$F1403=REFERENCIAS!$C$24,10,7))),0)</f>
        <v>#REF!</v>
      </c>
      <c r="Y1403" s="68">
        <f>+VLOOKUP(M1403,REFERENCIAS!$C:$D,2,0)*VLOOKUP($M$2,PONDERADORES!$A$7:$G$9,7,0)+VLOOKUP(N1403,REFERENCIAS!$C:$D,2,0)*VLOOKUP($N$2,PONDERADORES!$A$7:$G$9,7,0)+VLOOKUP(O1403,REFERENCIAS!$C:$D,2,0)*VLOOKUP($O$2,PONDERADORES!$A$7:$G$9,7,0)</f>
        <v>0.2</v>
      </c>
      <c r="Z1403" s="2">
        <f>+VLOOKUP(IF(R1403&lt;0.1,0,IF(AND(R1403&gt;=0.1,R1403&lt;0.2),0.1,IF(AND(R1403&gt;=0.2,R1403&lt;0.3),0.2,IF(R1403&gt;0.3,0.3,)))),REFERENCIAS!$C:$D,2,0)*VLOOKUP($R$2,PONDERADORES!$A$11:$G$11,7,0)</f>
        <v>15</v>
      </c>
      <c r="AA1403" s="92"/>
      <c r="AB1403" s="95" t="e">
        <f t="shared" ca="1" si="83"/>
        <v>#REF!</v>
      </c>
      <c r="AC1403" s="23" t="e">
        <f ca="1">IF(AB1403&gt;REFERENCIAS!$C$62,REFERENCIAS!$B$62,IF(AND(AB1403&gt;=REFERENCIAS!$C$63,AB1403&lt;REFERENCIAS!$D$63),REFERENCIAS!$B$63,IF(AND(AB1403&gt;REFERENCIAS!$C$64,AB1403&lt;=REFERENCIAS!$D$64),REFERENCIAS!$B$64,IF(AND(AB1403&gt;=REFERENCIAS!$C$65,AB1403&lt;REFERENCIAS!$D$65),REFERENCIAS!$B$65, "Revisar"))))</f>
        <v>#REF!</v>
      </c>
      <c r="AD1403" s="94" t="e">
        <f ca="1">VLOOKUP(AC1403,REFERENCIAS!$B$62:$G$65,4,FALSE)</f>
        <v>#REF!</v>
      </c>
    </row>
    <row r="1404" spans="1:30" ht="17.25" x14ac:dyDescent="0.25">
      <c r="A1404" s="74"/>
      <c r="B1404" s="19"/>
      <c r="C1404" s="19"/>
      <c r="D1404" s="50"/>
      <c r="E1404" s="73"/>
      <c r="F1404" s="74"/>
      <c r="G1404" s="9"/>
      <c r="H1404" s="48"/>
      <c r="I1404" s="49">
        <f t="shared" ca="1" si="81"/>
        <v>2022</v>
      </c>
      <c r="J1404" s="22">
        <f t="shared" ca="1" si="80"/>
        <v>1</v>
      </c>
      <c r="K1404" s="19"/>
      <c r="L1404" s="73"/>
      <c r="M1404" s="74"/>
      <c r="N1404" s="19"/>
      <c r="O1404" s="73"/>
      <c r="P1404" s="82">
        <v>1</v>
      </c>
      <c r="Q1404" s="24">
        <v>1</v>
      </c>
      <c r="R1404" s="81">
        <f t="shared" si="82"/>
        <v>1</v>
      </c>
      <c r="S1404" s="87"/>
      <c r="T1404" s="19"/>
      <c r="U1404" s="25"/>
      <c r="V1404" s="25"/>
      <c r="W1404" s="81"/>
      <c r="X1404" s="91" t="e">
        <f ca="1">+VLOOKUP(#REF!,REFERENCIAS!$C:$D,2,0)*VLOOKUP(#REF!,PONDERADORES!A:P,IF(AND(INFORMACION!$T1404='REFERENCIAS RIESGO'!$C$36,INFORMACION!$F1404=REFERENCIAS!$C$24),16,IF(INFORMACION!$T1404='REFERENCIAS RIESGO'!$C$36,13,IF(INFORMACION!$F1404=REFERENCIAS!$C$24,10,7))),0)+VLOOKUP(K1404,REFERENCIAS!$C:$D,2,0)*VLOOKUP($K$2,PONDERADORES!A:P,IF(AND(INFORMACION!$T1404='REFERENCIAS RIESGO'!$C$36,INFORMACION!$F1404=REFERENCIAS!$C$24),16,IF(INFORMACION!$T1404='REFERENCIAS RIESGO'!$C$36,13,IF(INFORMACION!$F1404=REFERENCIAS!$C$24,10,7))),0)+VLOOKUP(L1404,REFERENCIAS!$C:$D,2,0)*VLOOKUP($L$2,PONDERADORES!A:P,IF(AND(INFORMACION!$T1404='REFERENCIAS RIESGO'!$C$36,INFORMACION!$F1404=REFERENCIAS!$C$24),16,IF(INFORMACION!$T1404='REFERENCIAS RIESGO'!$C$36,13,IF(INFORMACION!$F1404=REFERENCIAS!$C$24,10,7))),0)+VLOOKUP(F1404,REFERENCIAS!$C:$D,2,0)*VLOOKUP($F$2,PONDERADORES!A:P,IF(AND(INFORMACION!$T1404='REFERENCIAS RIESGO'!$C$36,INFORMACION!$F1404=REFERENCIAS!$C$24),16,IF(INFORMACION!$T1404='REFERENCIAS RIESGO'!$C$36,13,IF(INFORMACION!$F1404=REFERENCIAS!$C$24,10,7))),0)+VLOOKUP(T1404,REFERENCIAS!$C:$D,2,0)*VLOOKUP($T$2,PONDERADORES!A:P,IF(AND(INFORMACION!$T1404='REFERENCIAS RIESGO'!$C$36,INFORMACION!$F1404=REFERENCIAS!$C$24),16,IF(INFORMACION!$T1404='REFERENCIAS RIESGO'!$C$36,13,IF(INFORMACION!$F1404=REFERENCIAS!$C$24,10,7))),0)+VLOOKUP(IF(J1404&lt;=0.2,0.2,IF(AND(J1404&gt;0.2,J1404&lt;=0.4),0.4,IF(AND(J1404&gt;0.4,J1404&lt;=0.6),0.6,IF(AND(J1404&gt;0.6,J1404&lt;=0.8),0.8,IF(AND(J1404&gt;0.8,J1404&lt;=1),1))))),REFERENCIAS!$C:$D,2,0)*VLOOKUP($J$2,PONDERADORES!A:P,IF(AND(INFORMACION!$T1404='REFERENCIAS RIESGO'!$C$36,INFORMACION!$F1404=REFERENCIAS!$C$24),16,IF(INFORMACION!$T1404='REFERENCIAS RIESGO'!$C$36,13,IF(INFORMACION!$F1404=REFERENCIAS!$C$24,10,7))),0)</f>
        <v>#REF!</v>
      </c>
      <c r="Y1404" s="68">
        <f>+VLOOKUP(M1404,REFERENCIAS!$C:$D,2,0)*VLOOKUP($M$2,PONDERADORES!$A$7:$G$9,7,0)+VLOOKUP(N1404,REFERENCIAS!$C:$D,2,0)*VLOOKUP($N$2,PONDERADORES!$A$7:$G$9,7,0)+VLOOKUP(O1404,REFERENCIAS!$C:$D,2,0)*VLOOKUP($O$2,PONDERADORES!$A$7:$G$9,7,0)</f>
        <v>0.2</v>
      </c>
      <c r="Z1404" s="2">
        <f>+VLOOKUP(IF(R1404&lt;0.1,0,IF(AND(R1404&gt;=0.1,R1404&lt;0.2),0.1,IF(AND(R1404&gt;=0.2,R1404&lt;0.3),0.2,IF(R1404&gt;0.3,0.3,)))),REFERENCIAS!$C:$D,2,0)*VLOOKUP($R$2,PONDERADORES!$A$11:$G$11,7,0)</f>
        <v>15</v>
      </c>
      <c r="AA1404" s="92"/>
      <c r="AB1404" s="95" t="e">
        <f t="shared" ca="1" si="83"/>
        <v>#REF!</v>
      </c>
      <c r="AC1404" s="23" t="e">
        <f ca="1">IF(AB1404&gt;REFERENCIAS!$C$62,REFERENCIAS!$B$62,IF(AND(AB1404&gt;=REFERENCIAS!$C$63,AB1404&lt;REFERENCIAS!$D$63),REFERENCIAS!$B$63,IF(AND(AB1404&gt;REFERENCIAS!$C$64,AB1404&lt;=REFERENCIAS!$D$64),REFERENCIAS!$B$64,IF(AND(AB1404&gt;=REFERENCIAS!$C$65,AB1404&lt;REFERENCIAS!$D$65),REFERENCIAS!$B$65, "Revisar"))))</f>
        <v>#REF!</v>
      </c>
      <c r="AD1404" s="94" t="e">
        <f ca="1">VLOOKUP(AC1404,REFERENCIAS!$B$62:$G$65,4,FALSE)</f>
        <v>#REF!</v>
      </c>
    </row>
    <row r="1405" spans="1:30" ht="17.25" x14ac:dyDescent="0.25">
      <c r="A1405" s="74"/>
      <c r="B1405" s="19"/>
      <c r="C1405" s="19"/>
      <c r="D1405" s="50"/>
      <c r="E1405" s="73"/>
      <c r="F1405" s="74"/>
      <c r="G1405" s="9"/>
      <c r="H1405" s="48"/>
      <c r="I1405" s="49">
        <f t="shared" ca="1" si="81"/>
        <v>2022</v>
      </c>
      <c r="J1405" s="22">
        <f t="shared" ca="1" si="80"/>
        <v>1</v>
      </c>
      <c r="K1405" s="19"/>
      <c r="L1405" s="73"/>
      <c r="M1405" s="74"/>
      <c r="N1405" s="19"/>
      <c r="O1405" s="73"/>
      <c r="P1405" s="82">
        <v>1</v>
      </c>
      <c r="Q1405" s="24">
        <v>1</v>
      </c>
      <c r="R1405" s="81">
        <f t="shared" si="82"/>
        <v>1</v>
      </c>
      <c r="S1405" s="87"/>
      <c r="T1405" s="19"/>
      <c r="U1405" s="25"/>
      <c r="V1405" s="25"/>
      <c r="W1405" s="81"/>
      <c r="X1405" s="91" t="e">
        <f ca="1">+VLOOKUP(#REF!,REFERENCIAS!$C:$D,2,0)*VLOOKUP(#REF!,PONDERADORES!A:P,IF(AND(INFORMACION!$T1405='REFERENCIAS RIESGO'!$C$36,INFORMACION!$F1405=REFERENCIAS!$C$24),16,IF(INFORMACION!$T1405='REFERENCIAS RIESGO'!$C$36,13,IF(INFORMACION!$F1405=REFERENCIAS!$C$24,10,7))),0)+VLOOKUP(K1405,REFERENCIAS!$C:$D,2,0)*VLOOKUP($K$2,PONDERADORES!A:P,IF(AND(INFORMACION!$T1405='REFERENCIAS RIESGO'!$C$36,INFORMACION!$F1405=REFERENCIAS!$C$24),16,IF(INFORMACION!$T1405='REFERENCIAS RIESGO'!$C$36,13,IF(INFORMACION!$F1405=REFERENCIAS!$C$24,10,7))),0)+VLOOKUP(L1405,REFERENCIAS!$C:$D,2,0)*VLOOKUP($L$2,PONDERADORES!A:P,IF(AND(INFORMACION!$T1405='REFERENCIAS RIESGO'!$C$36,INFORMACION!$F1405=REFERENCIAS!$C$24),16,IF(INFORMACION!$T1405='REFERENCIAS RIESGO'!$C$36,13,IF(INFORMACION!$F1405=REFERENCIAS!$C$24,10,7))),0)+VLOOKUP(F1405,REFERENCIAS!$C:$D,2,0)*VLOOKUP($F$2,PONDERADORES!A:P,IF(AND(INFORMACION!$T1405='REFERENCIAS RIESGO'!$C$36,INFORMACION!$F1405=REFERENCIAS!$C$24),16,IF(INFORMACION!$T1405='REFERENCIAS RIESGO'!$C$36,13,IF(INFORMACION!$F1405=REFERENCIAS!$C$24,10,7))),0)+VLOOKUP(T1405,REFERENCIAS!$C:$D,2,0)*VLOOKUP($T$2,PONDERADORES!A:P,IF(AND(INFORMACION!$T1405='REFERENCIAS RIESGO'!$C$36,INFORMACION!$F1405=REFERENCIAS!$C$24),16,IF(INFORMACION!$T1405='REFERENCIAS RIESGO'!$C$36,13,IF(INFORMACION!$F1405=REFERENCIAS!$C$24,10,7))),0)+VLOOKUP(IF(J1405&lt;=0.2,0.2,IF(AND(J1405&gt;0.2,J1405&lt;=0.4),0.4,IF(AND(J1405&gt;0.4,J1405&lt;=0.6),0.6,IF(AND(J1405&gt;0.6,J1405&lt;=0.8),0.8,IF(AND(J1405&gt;0.8,J1405&lt;=1),1))))),REFERENCIAS!$C:$D,2,0)*VLOOKUP($J$2,PONDERADORES!A:P,IF(AND(INFORMACION!$T1405='REFERENCIAS RIESGO'!$C$36,INFORMACION!$F1405=REFERENCIAS!$C$24),16,IF(INFORMACION!$T1405='REFERENCIAS RIESGO'!$C$36,13,IF(INFORMACION!$F1405=REFERENCIAS!$C$24,10,7))),0)</f>
        <v>#REF!</v>
      </c>
      <c r="Y1405" s="68">
        <f>+VLOOKUP(M1405,REFERENCIAS!$C:$D,2,0)*VLOOKUP($M$2,PONDERADORES!$A$7:$G$9,7,0)+VLOOKUP(N1405,REFERENCIAS!$C:$D,2,0)*VLOOKUP($N$2,PONDERADORES!$A$7:$G$9,7,0)+VLOOKUP(O1405,REFERENCIAS!$C:$D,2,0)*VLOOKUP($O$2,PONDERADORES!$A$7:$G$9,7,0)</f>
        <v>0.2</v>
      </c>
      <c r="Z1405" s="2">
        <f>+VLOOKUP(IF(R1405&lt;0.1,0,IF(AND(R1405&gt;=0.1,R1405&lt;0.2),0.1,IF(AND(R1405&gt;=0.2,R1405&lt;0.3),0.2,IF(R1405&gt;0.3,0.3,)))),REFERENCIAS!$C:$D,2,0)*VLOOKUP($R$2,PONDERADORES!$A$11:$G$11,7,0)</f>
        <v>15</v>
      </c>
      <c r="AA1405" s="92"/>
      <c r="AB1405" s="95" t="e">
        <f t="shared" ca="1" si="83"/>
        <v>#REF!</v>
      </c>
      <c r="AC1405" s="23" t="e">
        <f ca="1">IF(AB1405&gt;REFERENCIAS!$C$62,REFERENCIAS!$B$62,IF(AND(AB1405&gt;=REFERENCIAS!$C$63,AB1405&lt;REFERENCIAS!$D$63),REFERENCIAS!$B$63,IF(AND(AB1405&gt;REFERENCIAS!$C$64,AB1405&lt;=REFERENCIAS!$D$64),REFERENCIAS!$B$64,IF(AND(AB1405&gt;=REFERENCIAS!$C$65,AB1405&lt;REFERENCIAS!$D$65),REFERENCIAS!$B$65, "Revisar"))))</f>
        <v>#REF!</v>
      </c>
      <c r="AD1405" s="94" t="e">
        <f ca="1">VLOOKUP(AC1405,REFERENCIAS!$B$62:$G$65,4,FALSE)</f>
        <v>#REF!</v>
      </c>
    </row>
    <row r="1406" spans="1:30" ht="17.25" x14ac:dyDescent="0.25">
      <c r="A1406" s="74"/>
      <c r="B1406" s="19"/>
      <c r="C1406" s="19"/>
      <c r="D1406" s="50"/>
      <c r="E1406" s="73"/>
      <c r="F1406" s="74"/>
      <c r="G1406" s="9"/>
      <c r="H1406" s="48"/>
      <c r="I1406" s="49">
        <f t="shared" ca="1" si="81"/>
        <v>2022</v>
      </c>
      <c r="J1406" s="22">
        <f t="shared" ca="1" si="80"/>
        <v>1</v>
      </c>
      <c r="K1406" s="19"/>
      <c r="L1406" s="73"/>
      <c r="M1406" s="74"/>
      <c r="N1406" s="19"/>
      <c r="O1406" s="73"/>
      <c r="P1406" s="82">
        <v>1</v>
      </c>
      <c r="Q1406" s="24">
        <v>1</v>
      </c>
      <c r="R1406" s="81">
        <f t="shared" si="82"/>
        <v>1</v>
      </c>
      <c r="S1406" s="87"/>
      <c r="T1406" s="19"/>
      <c r="U1406" s="25"/>
      <c r="V1406" s="25"/>
      <c r="W1406" s="81"/>
      <c r="X1406" s="91" t="e">
        <f ca="1">+VLOOKUP(#REF!,REFERENCIAS!$C:$D,2,0)*VLOOKUP(#REF!,PONDERADORES!A:P,IF(AND(INFORMACION!$T1406='REFERENCIAS RIESGO'!$C$36,INFORMACION!$F1406=REFERENCIAS!$C$24),16,IF(INFORMACION!$T1406='REFERENCIAS RIESGO'!$C$36,13,IF(INFORMACION!$F1406=REFERENCIAS!$C$24,10,7))),0)+VLOOKUP(K1406,REFERENCIAS!$C:$D,2,0)*VLOOKUP($K$2,PONDERADORES!A:P,IF(AND(INFORMACION!$T1406='REFERENCIAS RIESGO'!$C$36,INFORMACION!$F1406=REFERENCIAS!$C$24),16,IF(INFORMACION!$T1406='REFERENCIAS RIESGO'!$C$36,13,IF(INFORMACION!$F1406=REFERENCIAS!$C$24,10,7))),0)+VLOOKUP(L1406,REFERENCIAS!$C:$D,2,0)*VLOOKUP($L$2,PONDERADORES!A:P,IF(AND(INFORMACION!$T1406='REFERENCIAS RIESGO'!$C$36,INFORMACION!$F1406=REFERENCIAS!$C$24),16,IF(INFORMACION!$T1406='REFERENCIAS RIESGO'!$C$36,13,IF(INFORMACION!$F1406=REFERENCIAS!$C$24,10,7))),0)+VLOOKUP(F1406,REFERENCIAS!$C:$D,2,0)*VLOOKUP($F$2,PONDERADORES!A:P,IF(AND(INFORMACION!$T1406='REFERENCIAS RIESGO'!$C$36,INFORMACION!$F1406=REFERENCIAS!$C$24),16,IF(INFORMACION!$T1406='REFERENCIAS RIESGO'!$C$36,13,IF(INFORMACION!$F1406=REFERENCIAS!$C$24,10,7))),0)+VLOOKUP(T1406,REFERENCIAS!$C:$D,2,0)*VLOOKUP($T$2,PONDERADORES!A:P,IF(AND(INFORMACION!$T1406='REFERENCIAS RIESGO'!$C$36,INFORMACION!$F1406=REFERENCIAS!$C$24),16,IF(INFORMACION!$T1406='REFERENCIAS RIESGO'!$C$36,13,IF(INFORMACION!$F1406=REFERENCIAS!$C$24,10,7))),0)+VLOOKUP(IF(J1406&lt;=0.2,0.2,IF(AND(J1406&gt;0.2,J1406&lt;=0.4),0.4,IF(AND(J1406&gt;0.4,J1406&lt;=0.6),0.6,IF(AND(J1406&gt;0.6,J1406&lt;=0.8),0.8,IF(AND(J1406&gt;0.8,J1406&lt;=1),1))))),REFERENCIAS!$C:$D,2,0)*VLOOKUP($J$2,PONDERADORES!A:P,IF(AND(INFORMACION!$T1406='REFERENCIAS RIESGO'!$C$36,INFORMACION!$F1406=REFERENCIAS!$C$24),16,IF(INFORMACION!$T1406='REFERENCIAS RIESGO'!$C$36,13,IF(INFORMACION!$F1406=REFERENCIAS!$C$24,10,7))),0)</f>
        <v>#REF!</v>
      </c>
      <c r="Y1406" s="68">
        <f>+VLOOKUP(M1406,REFERENCIAS!$C:$D,2,0)*VLOOKUP($M$2,PONDERADORES!$A$7:$G$9,7,0)+VLOOKUP(N1406,REFERENCIAS!$C:$D,2,0)*VLOOKUP($N$2,PONDERADORES!$A$7:$G$9,7,0)+VLOOKUP(O1406,REFERENCIAS!$C:$D,2,0)*VLOOKUP($O$2,PONDERADORES!$A$7:$G$9,7,0)</f>
        <v>0.2</v>
      </c>
      <c r="Z1406" s="2">
        <f>+VLOOKUP(IF(R1406&lt;0.1,0,IF(AND(R1406&gt;=0.1,R1406&lt;0.2),0.1,IF(AND(R1406&gt;=0.2,R1406&lt;0.3),0.2,IF(R1406&gt;0.3,0.3,)))),REFERENCIAS!$C:$D,2,0)*VLOOKUP($R$2,PONDERADORES!$A$11:$G$11,7,0)</f>
        <v>15</v>
      </c>
      <c r="AA1406" s="92"/>
      <c r="AB1406" s="95" t="e">
        <f t="shared" ca="1" si="83"/>
        <v>#REF!</v>
      </c>
      <c r="AC1406" s="23" t="e">
        <f ca="1">IF(AB1406&gt;REFERENCIAS!$C$62,REFERENCIAS!$B$62,IF(AND(AB1406&gt;=REFERENCIAS!$C$63,AB1406&lt;REFERENCIAS!$D$63),REFERENCIAS!$B$63,IF(AND(AB1406&gt;REFERENCIAS!$C$64,AB1406&lt;=REFERENCIAS!$D$64),REFERENCIAS!$B$64,IF(AND(AB1406&gt;=REFERENCIAS!$C$65,AB1406&lt;REFERENCIAS!$D$65),REFERENCIAS!$B$65, "Revisar"))))</f>
        <v>#REF!</v>
      </c>
      <c r="AD1406" s="94" t="e">
        <f ca="1">VLOOKUP(AC1406,REFERENCIAS!$B$62:$G$65,4,FALSE)</f>
        <v>#REF!</v>
      </c>
    </row>
    <row r="1407" spans="1:30" ht="17.25" x14ac:dyDescent="0.25">
      <c r="A1407" s="74"/>
      <c r="B1407" s="19"/>
      <c r="C1407" s="19"/>
      <c r="D1407" s="50"/>
      <c r="E1407" s="73"/>
      <c r="F1407" s="74"/>
      <c r="G1407" s="9"/>
      <c r="H1407" s="48"/>
      <c r="I1407" s="49">
        <f t="shared" ca="1" si="81"/>
        <v>2022</v>
      </c>
      <c r="J1407" s="22">
        <f t="shared" ca="1" si="80"/>
        <v>1</v>
      </c>
      <c r="K1407" s="19"/>
      <c r="L1407" s="73"/>
      <c r="M1407" s="74"/>
      <c r="N1407" s="19"/>
      <c r="O1407" s="73"/>
      <c r="P1407" s="82">
        <v>1</v>
      </c>
      <c r="Q1407" s="24">
        <v>1</v>
      </c>
      <c r="R1407" s="81">
        <f t="shared" si="82"/>
        <v>1</v>
      </c>
      <c r="S1407" s="87"/>
      <c r="T1407" s="19"/>
      <c r="U1407" s="25"/>
      <c r="V1407" s="25"/>
      <c r="W1407" s="81"/>
      <c r="X1407" s="91" t="e">
        <f ca="1">+VLOOKUP(#REF!,REFERENCIAS!$C:$D,2,0)*VLOOKUP(#REF!,PONDERADORES!A:P,IF(AND(INFORMACION!$T1407='REFERENCIAS RIESGO'!$C$36,INFORMACION!$F1407=REFERENCIAS!$C$24),16,IF(INFORMACION!$T1407='REFERENCIAS RIESGO'!$C$36,13,IF(INFORMACION!$F1407=REFERENCIAS!$C$24,10,7))),0)+VLOOKUP(K1407,REFERENCIAS!$C:$D,2,0)*VLOOKUP($K$2,PONDERADORES!A:P,IF(AND(INFORMACION!$T1407='REFERENCIAS RIESGO'!$C$36,INFORMACION!$F1407=REFERENCIAS!$C$24),16,IF(INFORMACION!$T1407='REFERENCIAS RIESGO'!$C$36,13,IF(INFORMACION!$F1407=REFERENCIAS!$C$24,10,7))),0)+VLOOKUP(L1407,REFERENCIAS!$C:$D,2,0)*VLOOKUP($L$2,PONDERADORES!A:P,IF(AND(INFORMACION!$T1407='REFERENCIAS RIESGO'!$C$36,INFORMACION!$F1407=REFERENCIAS!$C$24),16,IF(INFORMACION!$T1407='REFERENCIAS RIESGO'!$C$36,13,IF(INFORMACION!$F1407=REFERENCIAS!$C$24,10,7))),0)+VLOOKUP(F1407,REFERENCIAS!$C:$D,2,0)*VLOOKUP($F$2,PONDERADORES!A:P,IF(AND(INFORMACION!$T1407='REFERENCIAS RIESGO'!$C$36,INFORMACION!$F1407=REFERENCIAS!$C$24),16,IF(INFORMACION!$T1407='REFERENCIAS RIESGO'!$C$36,13,IF(INFORMACION!$F1407=REFERENCIAS!$C$24,10,7))),0)+VLOOKUP(T1407,REFERENCIAS!$C:$D,2,0)*VLOOKUP($T$2,PONDERADORES!A:P,IF(AND(INFORMACION!$T1407='REFERENCIAS RIESGO'!$C$36,INFORMACION!$F1407=REFERENCIAS!$C$24),16,IF(INFORMACION!$T1407='REFERENCIAS RIESGO'!$C$36,13,IF(INFORMACION!$F1407=REFERENCIAS!$C$24,10,7))),0)+VLOOKUP(IF(J1407&lt;=0.2,0.2,IF(AND(J1407&gt;0.2,J1407&lt;=0.4),0.4,IF(AND(J1407&gt;0.4,J1407&lt;=0.6),0.6,IF(AND(J1407&gt;0.6,J1407&lt;=0.8),0.8,IF(AND(J1407&gt;0.8,J1407&lt;=1),1))))),REFERENCIAS!$C:$D,2,0)*VLOOKUP($J$2,PONDERADORES!A:P,IF(AND(INFORMACION!$T1407='REFERENCIAS RIESGO'!$C$36,INFORMACION!$F1407=REFERENCIAS!$C$24),16,IF(INFORMACION!$T1407='REFERENCIAS RIESGO'!$C$36,13,IF(INFORMACION!$F1407=REFERENCIAS!$C$24,10,7))),0)</f>
        <v>#REF!</v>
      </c>
      <c r="Y1407" s="68">
        <f>+VLOOKUP(M1407,REFERENCIAS!$C:$D,2,0)*VLOOKUP($M$2,PONDERADORES!$A$7:$G$9,7,0)+VLOOKUP(N1407,REFERENCIAS!$C:$D,2,0)*VLOOKUP($N$2,PONDERADORES!$A$7:$G$9,7,0)+VLOOKUP(O1407,REFERENCIAS!$C:$D,2,0)*VLOOKUP($O$2,PONDERADORES!$A$7:$G$9,7,0)</f>
        <v>0.2</v>
      </c>
      <c r="Z1407" s="2">
        <f>+VLOOKUP(IF(R1407&lt;0.1,0,IF(AND(R1407&gt;=0.1,R1407&lt;0.2),0.1,IF(AND(R1407&gt;=0.2,R1407&lt;0.3),0.2,IF(R1407&gt;0.3,0.3,)))),REFERENCIAS!$C:$D,2,0)*VLOOKUP($R$2,PONDERADORES!$A$11:$G$11,7,0)</f>
        <v>15</v>
      </c>
      <c r="AA1407" s="92"/>
      <c r="AB1407" s="95" t="e">
        <f t="shared" ca="1" si="83"/>
        <v>#REF!</v>
      </c>
      <c r="AC1407" s="23" t="e">
        <f ca="1">IF(AB1407&gt;REFERENCIAS!$C$62,REFERENCIAS!$B$62,IF(AND(AB1407&gt;=REFERENCIAS!$C$63,AB1407&lt;REFERENCIAS!$D$63),REFERENCIAS!$B$63,IF(AND(AB1407&gt;REFERENCIAS!$C$64,AB1407&lt;=REFERENCIAS!$D$64),REFERENCIAS!$B$64,IF(AND(AB1407&gt;=REFERENCIAS!$C$65,AB1407&lt;REFERENCIAS!$D$65),REFERENCIAS!$B$65, "Revisar"))))</f>
        <v>#REF!</v>
      </c>
      <c r="AD1407" s="94" t="e">
        <f ca="1">VLOOKUP(AC1407,REFERENCIAS!$B$62:$G$65,4,FALSE)</f>
        <v>#REF!</v>
      </c>
    </row>
    <row r="1408" spans="1:30" ht="17.25" x14ac:dyDescent="0.25">
      <c r="A1408" s="74"/>
      <c r="B1408" s="19"/>
      <c r="C1408" s="19"/>
      <c r="D1408" s="50"/>
      <c r="E1408" s="73"/>
      <c r="F1408" s="74"/>
      <c r="G1408" s="9"/>
      <c r="H1408" s="48"/>
      <c r="I1408" s="49">
        <f t="shared" ca="1" si="81"/>
        <v>2022</v>
      </c>
      <c r="J1408" s="22">
        <f t="shared" ca="1" si="80"/>
        <v>1</v>
      </c>
      <c r="K1408" s="19"/>
      <c r="L1408" s="73"/>
      <c r="M1408" s="74"/>
      <c r="N1408" s="19"/>
      <c r="O1408" s="73"/>
      <c r="P1408" s="82">
        <v>1</v>
      </c>
      <c r="Q1408" s="24">
        <v>1</v>
      </c>
      <c r="R1408" s="81">
        <f t="shared" si="82"/>
        <v>1</v>
      </c>
      <c r="S1408" s="87"/>
      <c r="T1408" s="19"/>
      <c r="U1408" s="25"/>
      <c r="V1408" s="25"/>
      <c r="W1408" s="81"/>
      <c r="X1408" s="91" t="e">
        <f ca="1">+VLOOKUP(#REF!,REFERENCIAS!$C:$D,2,0)*VLOOKUP(#REF!,PONDERADORES!A:P,IF(AND(INFORMACION!$T1408='REFERENCIAS RIESGO'!$C$36,INFORMACION!$F1408=REFERENCIAS!$C$24),16,IF(INFORMACION!$T1408='REFERENCIAS RIESGO'!$C$36,13,IF(INFORMACION!$F1408=REFERENCIAS!$C$24,10,7))),0)+VLOOKUP(K1408,REFERENCIAS!$C:$D,2,0)*VLOOKUP($K$2,PONDERADORES!A:P,IF(AND(INFORMACION!$T1408='REFERENCIAS RIESGO'!$C$36,INFORMACION!$F1408=REFERENCIAS!$C$24),16,IF(INFORMACION!$T1408='REFERENCIAS RIESGO'!$C$36,13,IF(INFORMACION!$F1408=REFERENCIAS!$C$24,10,7))),0)+VLOOKUP(L1408,REFERENCIAS!$C:$D,2,0)*VLOOKUP($L$2,PONDERADORES!A:P,IF(AND(INFORMACION!$T1408='REFERENCIAS RIESGO'!$C$36,INFORMACION!$F1408=REFERENCIAS!$C$24),16,IF(INFORMACION!$T1408='REFERENCIAS RIESGO'!$C$36,13,IF(INFORMACION!$F1408=REFERENCIAS!$C$24,10,7))),0)+VLOOKUP(F1408,REFERENCIAS!$C:$D,2,0)*VLOOKUP($F$2,PONDERADORES!A:P,IF(AND(INFORMACION!$T1408='REFERENCIAS RIESGO'!$C$36,INFORMACION!$F1408=REFERENCIAS!$C$24),16,IF(INFORMACION!$T1408='REFERENCIAS RIESGO'!$C$36,13,IF(INFORMACION!$F1408=REFERENCIAS!$C$24,10,7))),0)+VLOOKUP(T1408,REFERENCIAS!$C:$D,2,0)*VLOOKUP($T$2,PONDERADORES!A:P,IF(AND(INFORMACION!$T1408='REFERENCIAS RIESGO'!$C$36,INFORMACION!$F1408=REFERENCIAS!$C$24),16,IF(INFORMACION!$T1408='REFERENCIAS RIESGO'!$C$36,13,IF(INFORMACION!$F1408=REFERENCIAS!$C$24,10,7))),0)+VLOOKUP(IF(J1408&lt;=0.2,0.2,IF(AND(J1408&gt;0.2,J1408&lt;=0.4),0.4,IF(AND(J1408&gt;0.4,J1408&lt;=0.6),0.6,IF(AND(J1408&gt;0.6,J1408&lt;=0.8),0.8,IF(AND(J1408&gt;0.8,J1408&lt;=1),1))))),REFERENCIAS!$C:$D,2,0)*VLOOKUP($J$2,PONDERADORES!A:P,IF(AND(INFORMACION!$T1408='REFERENCIAS RIESGO'!$C$36,INFORMACION!$F1408=REFERENCIAS!$C$24),16,IF(INFORMACION!$T1408='REFERENCIAS RIESGO'!$C$36,13,IF(INFORMACION!$F1408=REFERENCIAS!$C$24,10,7))),0)</f>
        <v>#REF!</v>
      </c>
      <c r="Y1408" s="68">
        <f>+VLOOKUP(M1408,REFERENCIAS!$C:$D,2,0)*VLOOKUP($M$2,PONDERADORES!$A$7:$G$9,7,0)+VLOOKUP(N1408,REFERENCIAS!$C:$D,2,0)*VLOOKUP($N$2,PONDERADORES!$A$7:$G$9,7,0)+VLOOKUP(O1408,REFERENCIAS!$C:$D,2,0)*VLOOKUP($O$2,PONDERADORES!$A$7:$G$9,7,0)</f>
        <v>0.2</v>
      </c>
      <c r="Z1408" s="2">
        <f>+VLOOKUP(IF(R1408&lt;0.1,0,IF(AND(R1408&gt;=0.1,R1408&lt;0.2),0.1,IF(AND(R1408&gt;=0.2,R1408&lt;0.3),0.2,IF(R1408&gt;0.3,0.3,)))),REFERENCIAS!$C:$D,2,0)*VLOOKUP($R$2,PONDERADORES!$A$11:$G$11,7,0)</f>
        <v>15</v>
      </c>
      <c r="AA1408" s="92"/>
      <c r="AB1408" s="95" t="e">
        <f t="shared" ca="1" si="83"/>
        <v>#REF!</v>
      </c>
      <c r="AC1408" s="23" t="e">
        <f ca="1">IF(AB1408&gt;REFERENCIAS!$C$62,REFERENCIAS!$B$62,IF(AND(AB1408&gt;=REFERENCIAS!$C$63,AB1408&lt;REFERENCIAS!$D$63),REFERENCIAS!$B$63,IF(AND(AB1408&gt;REFERENCIAS!$C$64,AB1408&lt;=REFERENCIAS!$D$64),REFERENCIAS!$B$64,IF(AND(AB1408&gt;=REFERENCIAS!$C$65,AB1408&lt;REFERENCIAS!$D$65),REFERENCIAS!$B$65, "Revisar"))))</f>
        <v>#REF!</v>
      </c>
      <c r="AD1408" s="94" t="e">
        <f ca="1">VLOOKUP(AC1408,REFERENCIAS!$B$62:$G$65,4,FALSE)</f>
        <v>#REF!</v>
      </c>
    </row>
    <row r="1409" spans="1:30" ht="17.25" x14ac:dyDescent="0.25">
      <c r="A1409" s="74"/>
      <c r="B1409" s="19"/>
      <c r="C1409" s="19"/>
      <c r="D1409" s="50"/>
      <c r="E1409" s="73"/>
      <c r="F1409" s="74"/>
      <c r="G1409" s="9"/>
      <c r="H1409" s="48"/>
      <c r="I1409" s="49">
        <f t="shared" ca="1" si="81"/>
        <v>2022</v>
      </c>
      <c r="J1409" s="22">
        <f t="shared" ca="1" si="80"/>
        <v>1</v>
      </c>
      <c r="K1409" s="19"/>
      <c r="L1409" s="73"/>
      <c r="M1409" s="74"/>
      <c r="N1409" s="19"/>
      <c r="O1409" s="73"/>
      <c r="P1409" s="82">
        <v>1</v>
      </c>
      <c r="Q1409" s="24">
        <v>1</v>
      </c>
      <c r="R1409" s="81">
        <f t="shared" si="82"/>
        <v>1</v>
      </c>
      <c r="S1409" s="87"/>
      <c r="T1409" s="19"/>
      <c r="U1409" s="25"/>
      <c r="V1409" s="25"/>
      <c r="W1409" s="81"/>
      <c r="X1409" s="91" t="e">
        <f ca="1">+VLOOKUP(#REF!,REFERENCIAS!$C:$D,2,0)*VLOOKUP(#REF!,PONDERADORES!A:P,IF(AND(INFORMACION!$T1409='REFERENCIAS RIESGO'!$C$36,INFORMACION!$F1409=REFERENCIAS!$C$24),16,IF(INFORMACION!$T1409='REFERENCIAS RIESGO'!$C$36,13,IF(INFORMACION!$F1409=REFERENCIAS!$C$24,10,7))),0)+VLOOKUP(K1409,REFERENCIAS!$C:$D,2,0)*VLOOKUP($K$2,PONDERADORES!A:P,IF(AND(INFORMACION!$T1409='REFERENCIAS RIESGO'!$C$36,INFORMACION!$F1409=REFERENCIAS!$C$24),16,IF(INFORMACION!$T1409='REFERENCIAS RIESGO'!$C$36,13,IF(INFORMACION!$F1409=REFERENCIAS!$C$24,10,7))),0)+VLOOKUP(L1409,REFERENCIAS!$C:$D,2,0)*VLOOKUP($L$2,PONDERADORES!A:P,IF(AND(INFORMACION!$T1409='REFERENCIAS RIESGO'!$C$36,INFORMACION!$F1409=REFERENCIAS!$C$24),16,IF(INFORMACION!$T1409='REFERENCIAS RIESGO'!$C$36,13,IF(INFORMACION!$F1409=REFERENCIAS!$C$24,10,7))),0)+VLOOKUP(F1409,REFERENCIAS!$C:$D,2,0)*VLOOKUP($F$2,PONDERADORES!A:P,IF(AND(INFORMACION!$T1409='REFERENCIAS RIESGO'!$C$36,INFORMACION!$F1409=REFERENCIAS!$C$24),16,IF(INFORMACION!$T1409='REFERENCIAS RIESGO'!$C$36,13,IF(INFORMACION!$F1409=REFERENCIAS!$C$24,10,7))),0)+VLOOKUP(T1409,REFERENCIAS!$C:$D,2,0)*VLOOKUP($T$2,PONDERADORES!A:P,IF(AND(INFORMACION!$T1409='REFERENCIAS RIESGO'!$C$36,INFORMACION!$F1409=REFERENCIAS!$C$24),16,IF(INFORMACION!$T1409='REFERENCIAS RIESGO'!$C$36,13,IF(INFORMACION!$F1409=REFERENCIAS!$C$24,10,7))),0)+VLOOKUP(IF(J1409&lt;=0.2,0.2,IF(AND(J1409&gt;0.2,J1409&lt;=0.4),0.4,IF(AND(J1409&gt;0.4,J1409&lt;=0.6),0.6,IF(AND(J1409&gt;0.6,J1409&lt;=0.8),0.8,IF(AND(J1409&gt;0.8,J1409&lt;=1),1))))),REFERENCIAS!$C:$D,2,0)*VLOOKUP($J$2,PONDERADORES!A:P,IF(AND(INFORMACION!$T1409='REFERENCIAS RIESGO'!$C$36,INFORMACION!$F1409=REFERENCIAS!$C$24),16,IF(INFORMACION!$T1409='REFERENCIAS RIESGO'!$C$36,13,IF(INFORMACION!$F1409=REFERENCIAS!$C$24,10,7))),0)</f>
        <v>#REF!</v>
      </c>
      <c r="Y1409" s="68">
        <f>+VLOOKUP(M1409,REFERENCIAS!$C:$D,2,0)*VLOOKUP($M$2,PONDERADORES!$A$7:$G$9,7,0)+VLOOKUP(N1409,REFERENCIAS!$C:$D,2,0)*VLOOKUP($N$2,PONDERADORES!$A$7:$G$9,7,0)+VLOOKUP(O1409,REFERENCIAS!$C:$D,2,0)*VLOOKUP($O$2,PONDERADORES!$A$7:$G$9,7,0)</f>
        <v>0.2</v>
      </c>
      <c r="Z1409" s="2">
        <f>+VLOOKUP(IF(R1409&lt;0.1,0,IF(AND(R1409&gt;=0.1,R1409&lt;0.2),0.1,IF(AND(R1409&gt;=0.2,R1409&lt;0.3),0.2,IF(R1409&gt;0.3,0.3,)))),REFERENCIAS!$C:$D,2,0)*VLOOKUP($R$2,PONDERADORES!$A$11:$G$11,7,0)</f>
        <v>15</v>
      </c>
      <c r="AA1409" s="92"/>
      <c r="AB1409" s="95" t="e">
        <f t="shared" ca="1" si="83"/>
        <v>#REF!</v>
      </c>
      <c r="AC1409" s="23" t="e">
        <f ca="1">IF(AB1409&gt;REFERENCIAS!$C$62,REFERENCIAS!$B$62,IF(AND(AB1409&gt;=REFERENCIAS!$C$63,AB1409&lt;REFERENCIAS!$D$63),REFERENCIAS!$B$63,IF(AND(AB1409&gt;REFERENCIAS!$C$64,AB1409&lt;=REFERENCIAS!$D$64),REFERENCIAS!$B$64,IF(AND(AB1409&gt;=REFERENCIAS!$C$65,AB1409&lt;REFERENCIAS!$D$65),REFERENCIAS!$B$65, "Revisar"))))</f>
        <v>#REF!</v>
      </c>
      <c r="AD1409" s="94" t="e">
        <f ca="1">VLOOKUP(AC1409,REFERENCIAS!$B$62:$G$65,4,FALSE)</f>
        <v>#REF!</v>
      </c>
    </row>
    <row r="1410" spans="1:30" ht="17.25" x14ac:dyDescent="0.25">
      <c r="A1410" s="74"/>
      <c r="B1410" s="19"/>
      <c r="C1410" s="19"/>
      <c r="D1410" s="50"/>
      <c r="E1410" s="73"/>
      <c r="F1410" s="74"/>
      <c r="G1410" s="9"/>
      <c r="H1410" s="48"/>
      <c r="I1410" s="49">
        <f t="shared" ca="1" si="81"/>
        <v>2022</v>
      </c>
      <c r="J1410" s="22">
        <f t="shared" ca="1" si="80"/>
        <v>1</v>
      </c>
      <c r="K1410" s="19"/>
      <c r="L1410" s="73"/>
      <c r="M1410" s="74"/>
      <c r="N1410" s="19"/>
      <c r="O1410" s="73"/>
      <c r="P1410" s="82">
        <v>1</v>
      </c>
      <c r="Q1410" s="24">
        <v>1</v>
      </c>
      <c r="R1410" s="81">
        <f t="shared" si="82"/>
        <v>1</v>
      </c>
      <c r="S1410" s="87"/>
      <c r="T1410" s="19"/>
      <c r="U1410" s="25"/>
      <c r="V1410" s="25"/>
      <c r="W1410" s="81"/>
      <c r="X1410" s="91" t="e">
        <f ca="1">+VLOOKUP(#REF!,REFERENCIAS!$C:$D,2,0)*VLOOKUP(#REF!,PONDERADORES!A:P,IF(AND(INFORMACION!$T1410='REFERENCIAS RIESGO'!$C$36,INFORMACION!$F1410=REFERENCIAS!$C$24),16,IF(INFORMACION!$T1410='REFERENCIAS RIESGO'!$C$36,13,IF(INFORMACION!$F1410=REFERENCIAS!$C$24,10,7))),0)+VLOOKUP(K1410,REFERENCIAS!$C:$D,2,0)*VLOOKUP($K$2,PONDERADORES!A:P,IF(AND(INFORMACION!$T1410='REFERENCIAS RIESGO'!$C$36,INFORMACION!$F1410=REFERENCIAS!$C$24),16,IF(INFORMACION!$T1410='REFERENCIAS RIESGO'!$C$36,13,IF(INFORMACION!$F1410=REFERENCIAS!$C$24,10,7))),0)+VLOOKUP(L1410,REFERENCIAS!$C:$D,2,0)*VLOOKUP($L$2,PONDERADORES!A:P,IF(AND(INFORMACION!$T1410='REFERENCIAS RIESGO'!$C$36,INFORMACION!$F1410=REFERENCIAS!$C$24),16,IF(INFORMACION!$T1410='REFERENCIAS RIESGO'!$C$36,13,IF(INFORMACION!$F1410=REFERENCIAS!$C$24,10,7))),0)+VLOOKUP(F1410,REFERENCIAS!$C:$D,2,0)*VLOOKUP($F$2,PONDERADORES!A:P,IF(AND(INFORMACION!$T1410='REFERENCIAS RIESGO'!$C$36,INFORMACION!$F1410=REFERENCIAS!$C$24),16,IF(INFORMACION!$T1410='REFERENCIAS RIESGO'!$C$36,13,IF(INFORMACION!$F1410=REFERENCIAS!$C$24,10,7))),0)+VLOOKUP(T1410,REFERENCIAS!$C:$D,2,0)*VLOOKUP($T$2,PONDERADORES!A:P,IF(AND(INFORMACION!$T1410='REFERENCIAS RIESGO'!$C$36,INFORMACION!$F1410=REFERENCIAS!$C$24),16,IF(INFORMACION!$T1410='REFERENCIAS RIESGO'!$C$36,13,IF(INFORMACION!$F1410=REFERENCIAS!$C$24,10,7))),0)+VLOOKUP(IF(J1410&lt;=0.2,0.2,IF(AND(J1410&gt;0.2,J1410&lt;=0.4),0.4,IF(AND(J1410&gt;0.4,J1410&lt;=0.6),0.6,IF(AND(J1410&gt;0.6,J1410&lt;=0.8),0.8,IF(AND(J1410&gt;0.8,J1410&lt;=1),1))))),REFERENCIAS!$C:$D,2,0)*VLOOKUP($J$2,PONDERADORES!A:P,IF(AND(INFORMACION!$T1410='REFERENCIAS RIESGO'!$C$36,INFORMACION!$F1410=REFERENCIAS!$C$24),16,IF(INFORMACION!$T1410='REFERENCIAS RIESGO'!$C$36,13,IF(INFORMACION!$F1410=REFERENCIAS!$C$24,10,7))),0)</f>
        <v>#REF!</v>
      </c>
      <c r="Y1410" s="68">
        <f>+VLOOKUP(M1410,REFERENCIAS!$C:$D,2,0)*VLOOKUP($M$2,PONDERADORES!$A$7:$G$9,7,0)+VLOOKUP(N1410,REFERENCIAS!$C:$D,2,0)*VLOOKUP($N$2,PONDERADORES!$A$7:$G$9,7,0)+VLOOKUP(O1410,REFERENCIAS!$C:$D,2,0)*VLOOKUP($O$2,PONDERADORES!$A$7:$G$9,7,0)</f>
        <v>0.2</v>
      </c>
      <c r="Z1410" s="2">
        <f>+VLOOKUP(IF(R1410&lt;0.1,0,IF(AND(R1410&gt;=0.1,R1410&lt;0.2),0.1,IF(AND(R1410&gt;=0.2,R1410&lt;0.3),0.2,IF(R1410&gt;0.3,0.3,)))),REFERENCIAS!$C:$D,2,0)*VLOOKUP($R$2,PONDERADORES!$A$11:$G$11,7,0)</f>
        <v>15</v>
      </c>
      <c r="AA1410" s="92"/>
      <c r="AB1410" s="95" t="e">
        <f t="shared" ca="1" si="83"/>
        <v>#REF!</v>
      </c>
      <c r="AC1410" s="23" t="e">
        <f ca="1">IF(AB1410&gt;REFERENCIAS!$C$62,REFERENCIAS!$B$62,IF(AND(AB1410&gt;=REFERENCIAS!$C$63,AB1410&lt;REFERENCIAS!$D$63),REFERENCIAS!$B$63,IF(AND(AB1410&gt;REFERENCIAS!$C$64,AB1410&lt;=REFERENCIAS!$D$64),REFERENCIAS!$B$64,IF(AND(AB1410&gt;=REFERENCIAS!$C$65,AB1410&lt;REFERENCIAS!$D$65),REFERENCIAS!$B$65, "Revisar"))))</f>
        <v>#REF!</v>
      </c>
      <c r="AD1410" s="94" t="e">
        <f ca="1">VLOOKUP(AC1410,REFERENCIAS!$B$62:$G$65,4,FALSE)</f>
        <v>#REF!</v>
      </c>
    </row>
    <row r="1411" spans="1:30" ht="17.25" x14ac:dyDescent="0.25">
      <c r="A1411" s="74"/>
      <c r="B1411" s="19"/>
      <c r="C1411" s="19"/>
      <c r="D1411" s="50"/>
      <c r="E1411" s="73"/>
      <c r="F1411" s="74"/>
      <c r="G1411" s="9"/>
      <c r="H1411" s="48"/>
      <c r="I1411" s="49">
        <f t="shared" ca="1" si="81"/>
        <v>2022</v>
      </c>
      <c r="J1411" s="22">
        <f t="shared" ca="1" si="80"/>
        <v>1</v>
      </c>
      <c r="K1411" s="19"/>
      <c r="L1411" s="73"/>
      <c r="M1411" s="74"/>
      <c r="N1411" s="19"/>
      <c r="O1411" s="73"/>
      <c r="P1411" s="82">
        <v>1</v>
      </c>
      <c r="Q1411" s="24">
        <v>1</v>
      </c>
      <c r="R1411" s="81">
        <f t="shared" si="82"/>
        <v>1</v>
      </c>
      <c r="S1411" s="87"/>
      <c r="T1411" s="19"/>
      <c r="U1411" s="25"/>
      <c r="V1411" s="25"/>
      <c r="W1411" s="81"/>
      <c r="X1411" s="91" t="e">
        <f ca="1">+VLOOKUP(#REF!,REFERENCIAS!$C:$D,2,0)*VLOOKUP(#REF!,PONDERADORES!A:P,IF(AND(INFORMACION!$T1411='REFERENCIAS RIESGO'!$C$36,INFORMACION!$F1411=REFERENCIAS!$C$24),16,IF(INFORMACION!$T1411='REFERENCIAS RIESGO'!$C$36,13,IF(INFORMACION!$F1411=REFERENCIAS!$C$24,10,7))),0)+VLOOKUP(K1411,REFERENCIAS!$C:$D,2,0)*VLOOKUP($K$2,PONDERADORES!A:P,IF(AND(INFORMACION!$T1411='REFERENCIAS RIESGO'!$C$36,INFORMACION!$F1411=REFERENCIAS!$C$24),16,IF(INFORMACION!$T1411='REFERENCIAS RIESGO'!$C$36,13,IF(INFORMACION!$F1411=REFERENCIAS!$C$24,10,7))),0)+VLOOKUP(L1411,REFERENCIAS!$C:$D,2,0)*VLOOKUP($L$2,PONDERADORES!A:P,IF(AND(INFORMACION!$T1411='REFERENCIAS RIESGO'!$C$36,INFORMACION!$F1411=REFERENCIAS!$C$24),16,IF(INFORMACION!$T1411='REFERENCIAS RIESGO'!$C$36,13,IF(INFORMACION!$F1411=REFERENCIAS!$C$24,10,7))),0)+VLOOKUP(F1411,REFERENCIAS!$C:$D,2,0)*VLOOKUP($F$2,PONDERADORES!A:P,IF(AND(INFORMACION!$T1411='REFERENCIAS RIESGO'!$C$36,INFORMACION!$F1411=REFERENCIAS!$C$24),16,IF(INFORMACION!$T1411='REFERENCIAS RIESGO'!$C$36,13,IF(INFORMACION!$F1411=REFERENCIAS!$C$24,10,7))),0)+VLOOKUP(T1411,REFERENCIAS!$C:$D,2,0)*VLOOKUP($T$2,PONDERADORES!A:P,IF(AND(INFORMACION!$T1411='REFERENCIAS RIESGO'!$C$36,INFORMACION!$F1411=REFERENCIAS!$C$24),16,IF(INFORMACION!$T1411='REFERENCIAS RIESGO'!$C$36,13,IF(INFORMACION!$F1411=REFERENCIAS!$C$24,10,7))),0)+VLOOKUP(IF(J1411&lt;=0.2,0.2,IF(AND(J1411&gt;0.2,J1411&lt;=0.4),0.4,IF(AND(J1411&gt;0.4,J1411&lt;=0.6),0.6,IF(AND(J1411&gt;0.6,J1411&lt;=0.8),0.8,IF(AND(J1411&gt;0.8,J1411&lt;=1),1))))),REFERENCIAS!$C:$D,2,0)*VLOOKUP($J$2,PONDERADORES!A:P,IF(AND(INFORMACION!$T1411='REFERENCIAS RIESGO'!$C$36,INFORMACION!$F1411=REFERENCIAS!$C$24),16,IF(INFORMACION!$T1411='REFERENCIAS RIESGO'!$C$36,13,IF(INFORMACION!$F1411=REFERENCIAS!$C$24,10,7))),0)</f>
        <v>#REF!</v>
      </c>
      <c r="Y1411" s="68">
        <f>+VLOOKUP(M1411,REFERENCIAS!$C:$D,2,0)*VLOOKUP($M$2,PONDERADORES!$A$7:$G$9,7,0)+VLOOKUP(N1411,REFERENCIAS!$C:$D,2,0)*VLOOKUP($N$2,PONDERADORES!$A$7:$G$9,7,0)+VLOOKUP(O1411,REFERENCIAS!$C:$D,2,0)*VLOOKUP($O$2,PONDERADORES!$A$7:$G$9,7,0)</f>
        <v>0.2</v>
      </c>
      <c r="Z1411" s="2">
        <f>+VLOOKUP(IF(R1411&lt;0.1,0,IF(AND(R1411&gt;=0.1,R1411&lt;0.2),0.1,IF(AND(R1411&gt;=0.2,R1411&lt;0.3),0.2,IF(R1411&gt;0.3,0.3,)))),REFERENCIAS!$C:$D,2,0)*VLOOKUP($R$2,PONDERADORES!$A$11:$G$11,7,0)</f>
        <v>15</v>
      </c>
      <c r="AA1411" s="92"/>
      <c r="AB1411" s="95" t="e">
        <f t="shared" ca="1" si="83"/>
        <v>#REF!</v>
      </c>
      <c r="AC1411" s="23" t="e">
        <f ca="1">IF(AB1411&gt;REFERENCIAS!$C$62,REFERENCIAS!$B$62,IF(AND(AB1411&gt;=REFERENCIAS!$C$63,AB1411&lt;REFERENCIAS!$D$63),REFERENCIAS!$B$63,IF(AND(AB1411&gt;REFERENCIAS!$C$64,AB1411&lt;=REFERENCIAS!$D$64),REFERENCIAS!$B$64,IF(AND(AB1411&gt;=REFERENCIAS!$C$65,AB1411&lt;REFERENCIAS!$D$65),REFERENCIAS!$B$65, "Revisar"))))</f>
        <v>#REF!</v>
      </c>
      <c r="AD1411" s="94" t="e">
        <f ca="1">VLOOKUP(AC1411,REFERENCIAS!$B$62:$G$65,4,FALSE)</f>
        <v>#REF!</v>
      </c>
    </row>
    <row r="1412" spans="1:30" ht="17.25" x14ac:dyDescent="0.25">
      <c r="A1412" s="74"/>
      <c r="B1412" s="19"/>
      <c r="C1412" s="19"/>
      <c r="D1412" s="50"/>
      <c r="E1412" s="73"/>
      <c r="F1412" s="74"/>
      <c r="G1412" s="9"/>
      <c r="H1412" s="48"/>
      <c r="I1412" s="49">
        <f t="shared" ca="1" si="81"/>
        <v>2022</v>
      </c>
      <c r="J1412" s="22">
        <f t="shared" ref="J1412:J1475" ca="1" si="84">IF(I1412&gt;G1412,1,I1412/G1412)</f>
        <v>1</v>
      </c>
      <c r="K1412" s="19"/>
      <c r="L1412" s="73"/>
      <c r="M1412" s="74"/>
      <c r="N1412" s="19"/>
      <c r="O1412" s="73"/>
      <c r="P1412" s="82">
        <v>1</v>
      </c>
      <c r="Q1412" s="24">
        <v>1</v>
      </c>
      <c r="R1412" s="81">
        <f t="shared" si="82"/>
        <v>1</v>
      </c>
      <c r="S1412" s="87"/>
      <c r="T1412" s="19"/>
      <c r="U1412" s="25"/>
      <c r="V1412" s="25"/>
      <c r="W1412" s="81"/>
      <c r="X1412" s="91" t="e">
        <f ca="1">+VLOOKUP(#REF!,REFERENCIAS!$C:$D,2,0)*VLOOKUP(#REF!,PONDERADORES!A:P,IF(AND(INFORMACION!$T1412='REFERENCIAS RIESGO'!$C$36,INFORMACION!$F1412=REFERENCIAS!$C$24),16,IF(INFORMACION!$T1412='REFERENCIAS RIESGO'!$C$36,13,IF(INFORMACION!$F1412=REFERENCIAS!$C$24,10,7))),0)+VLOOKUP(K1412,REFERENCIAS!$C:$D,2,0)*VLOOKUP($K$2,PONDERADORES!A:P,IF(AND(INFORMACION!$T1412='REFERENCIAS RIESGO'!$C$36,INFORMACION!$F1412=REFERENCIAS!$C$24),16,IF(INFORMACION!$T1412='REFERENCIAS RIESGO'!$C$36,13,IF(INFORMACION!$F1412=REFERENCIAS!$C$24,10,7))),0)+VLOOKUP(L1412,REFERENCIAS!$C:$D,2,0)*VLOOKUP($L$2,PONDERADORES!A:P,IF(AND(INFORMACION!$T1412='REFERENCIAS RIESGO'!$C$36,INFORMACION!$F1412=REFERENCIAS!$C$24),16,IF(INFORMACION!$T1412='REFERENCIAS RIESGO'!$C$36,13,IF(INFORMACION!$F1412=REFERENCIAS!$C$24,10,7))),0)+VLOOKUP(F1412,REFERENCIAS!$C:$D,2,0)*VLOOKUP($F$2,PONDERADORES!A:P,IF(AND(INFORMACION!$T1412='REFERENCIAS RIESGO'!$C$36,INFORMACION!$F1412=REFERENCIAS!$C$24),16,IF(INFORMACION!$T1412='REFERENCIAS RIESGO'!$C$36,13,IF(INFORMACION!$F1412=REFERENCIAS!$C$24,10,7))),0)+VLOOKUP(T1412,REFERENCIAS!$C:$D,2,0)*VLOOKUP($T$2,PONDERADORES!A:P,IF(AND(INFORMACION!$T1412='REFERENCIAS RIESGO'!$C$36,INFORMACION!$F1412=REFERENCIAS!$C$24),16,IF(INFORMACION!$T1412='REFERENCIAS RIESGO'!$C$36,13,IF(INFORMACION!$F1412=REFERENCIAS!$C$24,10,7))),0)+VLOOKUP(IF(J1412&lt;=0.2,0.2,IF(AND(J1412&gt;0.2,J1412&lt;=0.4),0.4,IF(AND(J1412&gt;0.4,J1412&lt;=0.6),0.6,IF(AND(J1412&gt;0.6,J1412&lt;=0.8),0.8,IF(AND(J1412&gt;0.8,J1412&lt;=1),1))))),REFERENCIAS!$C:$D,2,0)*VLOOKUP($J$2,PONDERADORES!A:P,IF(AND(INFORMACION!$T1412='REFERENCIAS RIESGO'!$C$36,INFORMACION!$F1412=REFERENCIAS!$C$24),16,IF(INFORMACION!$T1412='REFERENCIAS RIESGO'!$C$36,13,IF(INFORMACION!$F1412=REFERENCIAS!$C$24,10,7))),0)</f>
        <v>#REF!</v>
      </c>
      <c r="Y1412" s="68">
        <f>+VLOOKUP(M1412,REFERENCIAS!$C:$D,2,0)*VLOOKUP($M$2,PONDERADORES!$A$7:$G$9,7,0)+VLOOKUP(N1412,REFERENCIAS!$C:$D,2,0)*VLOOKUP($N$2,PONDERADORES!$A$7:$G$9,7,0)+VLOOKUP(O1412,REFERENCIAS!$C:$D,2,0)*VLOOKUP($O$2,PONDERADORES!$A$7:$G$9,7,0)</f>
        <v>0.2</v>
      </c>
      <c r="Z1412" s="2">
        <f>+VLOOKUP(IF(R1412&lt;0.1,0,IF(AND(R1412&gt;=0.1,R1412&lt;0.2),0.1,IF(AND(R1412&gt;=0.2,R1412&lt;0.3),0.2,IF(R1412&gt;0.3,0.3,)))),REFERENCIAS!$C:$D,2,0)*VLOOKUP($R$2,PONDERADORES!$A$11:$G$11,7,0)</f>
        <v>15</v>
      </c>
      <c r="AA1412" s="92"/>
      <c r="AB1412" s="95" t="e">
        <f t="shared" ca="1" si="83"/>
        <v>#REF!</v>
      </c>
      <c r="AC1412" s="23" t="e">
        <f ca="1">IF(AB1412&gt;REFERENCIAS!$C$62,REFERENCIAS!$B$62,IF(AND(AB1412&gt;=REFERENCIAS!$C$63,AB1412&lt;REFERENCIAS!$D$63),REFERENCIAS!$B$63,IF(AND(AB1412&gt;REFERENCIAS!$C$64,AB1412&lt;=REFERENCIAS!$D$64),REFERENCIAS!$B$64,IF(AND(AB1412&gt;=REFERENCIAS!$C$65,AB1412&lt;REFERENCIAS!$D$65),REFERENCIAS!$B$65, "Revisar"))))</f>
        <v>#REF!</v>
      </c>
      <c r="AD1412" s="94" t="e">
        <f ca="1">VLOOKUP(AC1412,REFERENCIAS!$B$62:$G$65,4,FALSE)</f>
        <v>#REF!</v>
      </c>
    </row>
    <row r="1413" spans="1:30" ht="17.25" x14ac:dyDescent="0.25">
      <c r="A1413" s="74"/>
      <c r="B1413" s="19"/>
      <c r="C1413" s="19"/>
      <c r="D1413" s="50"/>
      <c r="E1413" s="73"/>
      <c r="F1413" s="74"/>
      <c r="G1413" s="9"/>
      <c r="H1413" s="48"/>
      <c r="I1413" s="49">
        <f t="shared" ref="I1413:I1476" ca="1" si="85">(YEAR(NOW())-H1413)</f>
        <v>2022</v>
      </c>
      <c r="J1413" s="22">
        <f t="shared" ca="1" si="84"/>
        <v>1</v>
      </c>
      <c r="K1413" s="19"/>
      <c r="L1413" s="73"/>
      <c r="M1413" s="74"/>
      <c r="N1413" s="19"/>
      <c r="O1413" s="73"/>
      <c r="P1413" s="82">
        <v>1</v>
      </c>
      <c r="Q1413" s="24">
        <v>1</v>
      </c>
      <c r="R1413" s="81">
        <f t="shared" si="82"/>
        <v>1</v>
      </c>
      <c r="S1413" s="87"/>
      <c r="T1413" s="19"/>
      <c r="U1413" s="25"/>
      <c r="V1413" s="25"/>
      <c r="W1413" s="81"/>
      <c r="X1413" s="91" t="e">
        <f ca="1">+VLOOKUP(#REF!,REFERENCIAS!$C:$D,2,0)*VLOOKUP(#REF!,PONDERADORES!A:P,IF(AND(INFORMACION!$T1413='REFERENCIAS RIESGO'!$C$36,INFORMACION!$F1413=REFERENCIAS!$C$24),16,IF(INFORMACION!$T1413='REFERENCIAS RIESGO'!$C$36,13,IF(INFORMACION!$F1413=REFERENCIAS!$C$24,10,7))),0)+VLOOKUP(K1413,REFERENCIAS!$C:$D,2,0)*VLOOKUP($K$2,PONDERADORES!A:P,IF(AND(INFORMACION!$T1413='REFERENCIAS RIESGO'!$C$36,INFORMACION!$F1413=REFERENCIAS!$C$24),16,IF(INFORMACION!$T1413='REFERENCIAS RIESGO'!$C$36,13,IF(INFORMACION!$F1413=REFERENCIAS!$C$24,10,7))),0)+VLOOKUP(L1413,REFERENCIAS!$C:$D,2,0)*VLOOKUP($L$2,PONDERADORES!A:P,IF(AND(INFORMACION!$T1413='REFERENCIAS RIESGO'!$C$36,INFORMACION!$F1413=REFERENCIAS!$C$24),16,IF(INFORMACION!$T1413='REFERENCIAS RIESGO'!$C$36,13,IF(INFORMACION!$F1413=REFERENCIAS!$C$24,10,7))),0)+VLOOKUP(F1413,REFERENCIAS!$C:$D,2,0)*VLOOKUP($F$2,PONDERADORES!A:P,IF(AND(INFORMACION!$T1413='REFERENCIAS RIESGO'!$C$36,INFORMACION!$F1413=REFERENCIAS!$C$24),16,IF(INFORMACION!$T1413='REFERENCIAS RIESGO'!$C$36,13,IF(INFORMACION!$F1413=REFERENCIAS!$C$24,10,7))),0)+VLOOKUP(T1413,REFERENCIAS!$C:$D,2,0)*VLOOKUP($T$2,PONDERADORES!A:P,IF(AND(INFORMACION!$T1413='REFERENCIAS RIESGO'!$C$36,INFORMACION!$F1413=REFERENCIAS!$C$24),16,IF(INFORMACION!$T1413='REFERENCIAS RIESGO'!$C$36,13,IF(INFORMACION!$F1413=REFERENCIAS!$C$24,10,7))),0)+VLOOKUP(IF(J1413&lt;=0.2,0.2,IF(AND(J1413&gt;0.2,J1413&lt;=0.4),0.4,IF(AND(J1413&gt;0.4,J1413&lt;=0.6),0.6,IF(AND(J1413&gt;0.6,J1413&lt;=0.8),0.8,IF(AND(J1413&gt;0.8,J1413&lt;=1),1))))),REFERENCIAS!$C:$D,2,0)*VLOOKUP($J$2,PONDERADORES!A:P,IF(AND(INFORMACION!$T1413='REFERENCIAS RIESGO'!$C$36,INFORMACION!$F1413=REFERENCIAS!$C$24),16,IF(INFORMACION!$T1413='REFERENCIAS RIESGO'!$C$36,13,IF(INFORMACION!$F1413=REFERENCIAS!$C$24,10,7))),0)</f>
        <v>#REF!</v>
      </c>
      <c r="Y1413" s="68">
        <f>+VLOOKUP(M1413,REFERENCIAS!$C:$D,2,0)*VLOOKUP($M$2,PONDERADORES!$A$7:$G$9,7,0)+VLOOKUP(N1413,REFERENCIAS!$C:$D,2,0)*VLOOKUP($N$2,PONDERADORES!$A$7:$G$9,7,0)+VLOOKUP(O1413,REFERENCIAS!$C:$D,2,0)*VLOOKUP($O$2,PONDERADORES!$A$7:$G$9,7,0)</f>
        <v>0.2</v>
      </c>
      <c r="Z1413" s="2">
        <f>+VLOOKUP(IF(R1413&lt;0.1,0,IF(AND(R1413&gt;=0.1,R1413&lt;0.2),0.1,IF(AND(R1413&gt;=0.2,R1413&lt;0.3),0.2,IF(R1413&gt;0.3,0.3,)))),REFERENCIAS!$C:$D,2,0)*VLOOKUP($R$2,PONDERADORES!$A$11:$G$11,7,0)</f>
        <v>15</v>
      </c>
      <c r="AA1413" s="92"/>
      <c r="AB1413" s="95" t="e">
        <f t="shared" ca="1" si="83"/>
        <v>#REF!</v>
      </c>
      <c r="AC1413" s="23" t="e">
        <f ca="1">IF(AB1413&gt;REFERENCIAS!$C$62,REFERENCIAS!$B$62,IF(AND(AB1413&gt;=REFERENCIAS!$C$63,AB1413&lt;REFERENCIAS!$D$63),REFERENCIAS!$B$63,IF(AND(AB1413&gt;REFERENCIAS!$C$64,AB1413&lt;=REFERENCIAS!$D$64),REFERENCIAS!$B$64,IF(AND(AB1413&gt;=REFERENCIAS!$C$65,AB1413&lt;REFERENCIAS!$D$65),REFERENCIAS!$B$65, "Revisar"))))</f>
        <v>#REF!</v>
      </c>
      <c r="AD1413" s="94" t="e">
        <f ca="1">VLOOKUP(AC1413,REFERENCIAS!$B$62:$G$65,4,FALSE)</f>
        <v>#REF!</v>
      </c>
    </row>
    <row r="1414" spans="1:30" ht="17.25" x14ac:dyDescent="0.25">
      <c r="A1414" s="74"/>
      <c r="B1414" s="19"/>
      <c r="C1414" s="19"/>
      <c r="D1414" s="50"/>
      <c r="E1414" s="73"/>
      <c r="F1414" s="74"/>
      <c r="G1414" s="9"/>
      <c r="H1414" s="48"/>
      <c r="I1414" s="49">
        <f t="shared" ca="1" si="85"/>
        <v>2022</v>
      </c>
      <c r="J1414" s="22">
        <f t="shared" ca="1" si="84"/>
        <v>1</v>
      </c>
      <c r="K1414" s="19"/>
      <c r="L1414" s="73"/>
      <c r="M1414" s="74"/>
      <c r="N1414" s="19"/>
      <c r="O1414" s="73"/>
      <c r="P1414" s="82">
        <v>1</v>
      </c>
      <c r="Q1414" s="24">
        <v>1</v>
      </c>
      <c r="R1414" s="81">
        <f t="shared" ref="R1414:R1477" si="86">+Q1414/P1414</f>
        <v>1</v>
      </c>
      <c r="S1414" s="87"/>
      <c r="T1414" s="19"/>
      <c r="U1414" s="25"/>
      <c r="V1414" s="25"/>
      <c r="W1414" s="81"/>
      <c r="X1414" s="91" t="e">
        <f ca="1">+VLOOKUP(#REF!,REFERENCIAS!$C:$D,2,0)*VLOOKUP(#REF!,PONDERADORES!A:P,IF(AND(INFORMACION!$T1414='REFERENCIAS RIESGO'!$C$36,INFORMACION!$F1414=REFERENCIAS!$C$24),16,IF(INFORMACION!$T1414='REFERENCIAS RIESGO'!$C$36,13,IF(INFORMACION!$F1414=REFERENCIAS!$C$24,10,7))),0)+VLOOKUP(K1414,REFERENCIAS!$C:$D,2,0)*VLOOKUP($K$2,PONDERADORES!A:P,IF(AND(INFORMACION!$T1414='REFERENCIAS RIESGO'!$C$36,INFORMACION!$F1414=REFERENCIAS!$C$24),16,IF(INFORMACION!$T1414='REFERENCIAS RIESGO'!$C$36,13,IF(INFORMACION!$F1414=REFERENCIAS!$C$24,10,7))),0)+VLOOKUP(L1414,REFERENCIAS!$C:$D,2,0)*VLOOKUP($L$2,PONDERADORES!A:P,IF(AND(INFORMACION!$T1414='REFERENCIAS RIESGO'!$C$36,INFORMACION!$F1414=REFERENCIAS!$C$24),16,IF(INFORMACION!$T1414='REFERENCIAS RIESGO'!$C$36,13,IF(INFORMACION!$F1414=REFERENCIAS!$C$24,10,7))),0)+VLOOKUP(F1414,REFERENCIAS!$C:$D,2,0)*VLOOKUP($F$2,PONDERADORES!A:P,IF(AND(INFORMACION!$T1414='REFERENCIAS RIESGO'!$C$36,INFORMACION!$F1414=REFERENCIAS!$C$24),16,IF(INFORMACION!$T1414='REFERENCIAS RIESGO'!$C$36,13,IF(INFORMACION!$F1414=REFERENCIAS!$C$24,10,7))),0)+VLOOKUP(T1414,REFERENCIAS!$C:$D,2,0)*VLOOKUP($T$2,PONDERADORES!A:P,IF(AND(INFORMACION!$T1414='REFERENCIAS RIESGO'!$C$36,INFORMACION!$F1414=REFERENCIAS!$C$24),16,IF(INFORMACION!$T1414='REFERENCIAS RIESGO'!$C$36,13,IF(INFORMACION!$F1414=REFERENCIAS!$C$24,10,7))),0)+VLOOKUP(IF(J1414&lt;=0.2,0.2,IF(AND(J1414&gt;0.2,J1414&lt;=0.4),0.4,IF(AND(J1414&gt;0.4,J1414&lt;=0.6),0.6,IF(AND(J1414&gt;0.6,J1414&lt;=0.8),0.8,IF(AND(J1414&gt;0.8,J1414&lt;=1),1))))),REFERENCIAS!$C:$D,2,0)*VLOOKUP($J$2,PONDERADORES!A:P,IF(AND(INFORMACION!$T1414='REFERENCIAS RIESGO'!$C$36,INFORMACION!$F1414=REFERENCIAS!$C$24),16,IF(INFORMACION!$T1414='REFERENCIAS RIESGO'!$C$36,13,IF(INFORMACION!$F1414=REFERENCIAS!$C$24,10,7))),0)</f>
        <v>#REF!</v>
      </c>
      <c r="Y1414" s="68">
        <f>+VLOOKUP(M1414,REFERENCIAS!$C:$D,2,0)*VLOOKUP($M$2,PONDERADORES!$A$7:$G$9,7,0)+VLOOKUP(N1414,REFERENCIAS!$C:$D,2,0)*VLOOKUP($N$2,PONDERADORES!$A$7:$G$9,7,0)+VLOOKUP(O1414,REFERENCIAS!$C:$D,2,0)*VLOOKUP($O$2,PONDERADORES!$A$7:$G$9,7,0)</f>
        <v>0.2</v>
      </c>
      <c r="Z1414" s="2">
        <f>+VLOOKUP(IF(R1414&lt;0.1,0,IF(AND(R1414&gt;=0.1,R1414&lt;0.2),0.1,IF(AND(R1414&gt;=0.2,R1414&lt;0.3),0.2,IF(R1414&gt;0.3,0.3,)))),REFERENCIAS!$C:$D,2,0)*VLOOKUP($R$2,PONDERADORES!$A$11:$G$11,7,0)</f>
        <v>15</v>
      </c>
      <c r="AA1414" s="92"/>
      <c r="AB1414" s="95" t="e">
        <f t="shared" ref="AB1414:AB1477" ca="1" si="87">+X1414+Y1414+Z1414</f>
        <v>#REF!</v>
      </c>
      <c r="AC1414" s="23" t="e">
        <f ca="1">IF(AB1414&gt;REFERENCIAS!$C$62,REFERENCIAS!$B$62,IF(AND(AB1414&gt;=REFERENCIAS!$C$63,AB1414&lt;REFERENCIAS!$D$63),REFERENCIAS!$B$63,IF(AND(AB1414&gt;REFERENCIAS!$C$64,AB1414&lt;=REFERENCIAS!$D$64),REFERENCIAS!$B$64,IF(AND(AB1414&gt;=REFERENCIAS!$C$65,AB1414&lt;REFERENCIAS!$D$65),REFERENCIAS!$B$65, "Revisar"))))</f>
        <v>#REF!</v>
      </c>
      <c r="AD1414" s="94" t="e">
        <f ca="1">VLOOKUP(AC1414,REFERENCIAS!$B$62:$G$65,4,FALSE)</f>
        <v>#REF!</v>
      </c>
    </row>
    <row r="1415" spans="1:30" ht="17.25" x14ac:dyDescent="0.25">
      <c r="A1415" s="74"/>
      <c r="B1415" s="19"/>
      <c r="C1415" s="19"/>
      <c r="D1415" s="50"/>
      <c r="E1415" s="73"/>
      <c r="F1415" s="74"/>
      <c r="G1415" s="9"/>
      <c r="H1415" s="48"/>
      <c r="I1415" s="49">
        <f t="shared" ca="1" si="85"/>
        <v>2022</v>
      </c>
      <c r="J1415" s="22">
        <f t="shared" ca="1" si="84"/>
        <v>1</v>
      </c>
      <c r="K1415" s="19"/>
      <c r="L1415" s="73"/>
      <c r="M1415" s="74"/>
      <c r="N1415" s="19"/>
      <c r="O1415" s="73"/>
      <c r="P1415" s="82">
        <v>1</v>
      </c>
      <c r="Q1415" s="24">
        <v>1</v>
      </c>
      <c r="R1415" s="81">
        <f t="shared" si="86"/>
        <v>1</v>
      </c>
      <c r="S1415" s="87"/>
      <c r="T1415" s="19"/>
      <c r="U1415" s="25"/>
      <c r="V1415" s="25"/>
      <c r="W1415" s="81"/>
      <c r="X1415" s="91" t="e">
        <f ca="1">+VLOOKUP(#REF!,REFERENCIAS!$C:$D,2,0)*VLOOKUP(#REF!,PONDERADORES!A:P,IF(AND(INFORMACION!$T1415='REFERENCIAS RIESGO'!$C$36,INFORMACION!$F1415=REFERENCIAS!$C$24),16,IF(INFORMACION!$T1415='REFERENCIAS RIESGO'!$C$36,13,IF(INFORMACION!$F1415=REFERENCIAS!$C$24,10,7))),0)+VLOOKUP(K1415,REFERENCIAS!$C:$D,2,0)*VLOOKUP($K$2,PONDERADORES!A:P,IF(AND(INFORMACION!$T1415='REFERENCIAS RIESGO'!$C$36,INFORMACION!$F1415=REFERENCIAS!$C$24),16,IF(INFORMACION!$T1415='REFERENCIAS RIESGO'!$C$36,13,IF(INFORMACION!$F1415=REFERENCIAS!$C$24,10,7))),0)+VLOOKUP(L1415,REFERENCIAS!$C:$D,2,0)*VLOOKUP($L$2,PONDERADORES!A:P,IF(AND(INFORMACION!$T1415='REFERENCIAS RIESGO'!$C$36,INFORMACION!$F1415=REFERENCIAS!$C$24),16,IF(INFORMACION!$T1415='REFERENCIAS RIESGO'!$C$36,13,IF(INFORMACION!$F1415=REFERENCIAS!$C$24,10,7))),0)+VLOOKUP(F1415,REFERENCIAS!$C:$D,2,0)*VLOOKUP($F$2,PONDERADORES!A:P,IF(AND(INFORMACION!$T1415='REFERENCIAS RIESGO'!$C$36,INFORMACION!$F1415=REFERENCIAS!$C$24),16,IF(INFORMACION!$T1415='REFERENCIAS RIESGO'!$C$36,13,IF(INFORMACION!$F1415=REFERENCIAS!$C$24,10,7))),0)+VLOOKUP(T1415,REFERENCIAS!$C:$D,2,0)*VLOOKUP($T$2,PONDERADORES!A:P,IF(AND(INFORMACION!$T1415='REFERENCIAS RIESGO'!$C$36,INFORMACION!$F1415=REFERENCIAS!$C$24),16,IF(INFORMACION!$T1415='REFERENCIAS RIESGO'!$C$36,13,IF(INFORMACION!$F1415=REFERENCIAS!$C$24,10,7))),0)+VLOOKUP(IF(J1415&lt;=0.2,0.2,IF(AND(J1415&gt;0.2,J1415&lt;=0.4),0.4,IF(AND(J1415&gt;0.4,J1415&lt;=0.6),0.6,IF(AND(J1415&gt;0.6,J1415&lt;=0.8),0.8,IF(AND(J1415&gt;0.8,J1415&lt;=1),1))))),REFERENCIAS!$C:$D,2,0)*VLOOKUP($J$2,PONDERADORES!A:P,IF(AND(INFORMACION!$T1415='REFERENCIAS RIESGO'!$C$36,INFORMACION!$F1415=REFERENCIAS!$C$24),16,IF(INFORMACION!$T1415='REFERENCIAS RIESGO'!$C$36,13,IF(INFORMACION!$F1415=REFERENCIAS!$C$24,10,7))),0)</f>
        <v>#REF!</v>
      </c>
      <c r="Y1415" s="68">
        <f>+VLOOKUP(M1415,REFERENCIAS!$C:$D,2,0)*VLOOKUP($M$2,PONDERADORES!$A$7:$G$9,7,0)+VLOOKUP(N1415,REFERENCIAS!$C:$D,2,0)*VLOOKUP($N$2,PONDERADORES!$A$7:$G$9,7,0)+VLOOKUP(O1415,REFERENCIAS!$C:$D,2,0)*VLOOKUP($O$2,PONDERADORES!$A$7:$G$9,7,0)</f>
        <v>0.2</v>
      </c>
      <c r="Z1415" s="2">
        <f>+VLOOKUP(IF(R1415&lt;0.1,0,IF(AND(R1415&gt;=0.1,R1415&lt;0.2),0.1,IF(AND(R1415&gt;=0.2,R1415&lt;0.3),0.2,IF(R1415&gt;0.3,0.3,)))),REFERENCIAS!$C:$D,2,0)*VLOOKUP($R$2,PONDERADORES!$A$11:$G$11,7,0)</f>
        <v>15</v>
      </c>
      <c r="AA1415" s="92"/>
      <c r="AB1415" s="95" t="e">
        <f t="shared" ca="1" si="87"/>
        <v>#REF!</v>
      </c>
      <c r="AC1415" s="23" t="e">
        <f ca="1">IF(AB1415&gt;REFERENCIAS!$C$62,REFERENCIAS!$B$62,IF(AND(AB1415&gt;=REFERENCIAS!$C$63,AB1415&lt;REFERENCIAS!$D$63),REFERENCIAS!$B$63,IF(AND(AB1415&gt;REFERENCIAS!$C$64,AB1415&lt;=REFERENCIAS!$D$64),REFERENCIAS!$B$64,IF(AND(AB1415&gt;=REFERENCIAS!$C$65,AB1415&lt;REFERENCIAS!$D$65),REFERENCIAS!$B$65, "Revisar"))))</f>
        <v>#REF!</v>
      </c>
      <c r="AD1415" s="94" t="e">
        <f ca="1">VLOOKUP(AC1415,REFERENCIAS!$B$62:$G$65,4,FALSE)</f>
        <v>#REF!</v>
      </c>
    </row>
    <row r="1416" spans="1:30" ht="17.25" x14ac:dyDescent="0.25">
      <c r="A1416" s="74"/>
      <c r="B1416" s="19"/>
      <c r="C1416" s="19"/>
      <c r="D1416" s="50"/>
      <c r="E1416" s="73"/>
      <c r="F1416" s="74"/>
      <c r="G1416" s="9"/>
      <c r="H1416" s="48"/>
      <c r="I1416" s="49">
        <f t="shared" ca="1" si="85"/>
        <v>2022</v>
      </c>
      <c r="J1416" s="22">
        <f t="shared" ca="1" si="84"/>
        <v>1</v>
      </c>
      <c r="K1416" s="19"/>
      <c r="L1416" s="73"/>
      <c r="M1416" s="74"/>
      <c r="N1416" s="19"/>
      <c r="O1416" s="73"/>
      <c r="P1416" s="82">
        <v>1</v>
      </c>
      <c r="Q1416" s="24">
        <v>1</v>
      </c>
      <c r="R1416" s="81">
        <f t="shared" si="86"/>
        <v>1</v>
      </c>
      <c r="S1416" s="87"/>
      <c r="T1416" s="19"/>
      <c r="U1416" s="25"/>
      <c r="V1416" s="25"/>
      <c r="W1416" s="81"/>
      <c r="X1416" s="91" t="e">
        <f ca="1">+VLOOKUP(#REF!,REFERENCIAS!$C:$D,2,0)*VLOOKUP(#REF!,PONDERADORES!A:P,IF(AND(INFORMACION!$T1416='REFERENCIAS RIESGO'!$C$36,INFORMACION!$F1416=REFERENCIAS!$C$24),16,IF(INFORMACION!$T1416='REFERENCIAS RIESGO'!$C$36,13,IF(INFORMACION!$F1416=REFERENCIAS!$C$24,10,7))),0)+VLOOKUP(K1416,REFERENCIAS!$C:$D,2,0)*VLOOKUP($K$2,PONDERADORES!A:P,IF(AND(INFORMACION!$T1416='REFERENCIAS RIESGO'!$C$36,INFORMACION!$F1416=REFERENCIAS!$C$24),16,IF(INFORMACION!$T1416='REFERENCIAS RIESGO'!$C$36,13,IF(INFORMACION!$F1416=REFERENCIAS!$C$24,10,7))),0)+VLOOKUP(L1416,REFERENCIAS!$C:$D,2,0)*VLOOKUP($L$2,PONDERADORES!A:P,IF(AND(INFORMACION!$T1416='REFERENCIAS RIESGO'!$C$36,INFORMACION!$F1416=REFERENCIAS!$C$24),16,IF(INFORMACION!$T1416='REFERENCIAS RIESGO'!$C$36,13,IF(INFORMACION!$F1416=REFERENCIAS!$C$24,10,7))),0)+VLOOKUP(F1416,REFERENCIAS!$C:$D,2,0)*VLOOKUP($F$2,PONDERADORES!A:P,IF(AND(INFORMACION!$T1416='REFERENCIAS RIESGO'!$C$36,INFORMACION!$F1416=REFERENCIAS!$C$24),16,IF(INFORMACION!$T1416='REFERENCIAS RIESGO'!$C$36,13,IF(INFORMACION!$F1416=REFERENCIAS!$C$24,10,7))),0)+VLOOKUP(T1416,REFERENCIAS!$C:$D,2,0)*VLOOKUP($T$2,PONDERADORES!A:P,IF(AND(INFORMACION!$T1416='REFERENCIAS RIESGO'!$C$36,INFORMACION!$F1416=REFERENCIAS!$C$24),16,IF(INFORMACION!$T1416='REFERENCIAS RIESGO'!$C$36,13,IF(INFORMACION!$F1416=REFERENCIAS!$C$24,10,7))),0)+VLOOKUP(IF(J1416&lt;=0.2,0.2,IF(AND(J1416&gt;0.2,J1416&lt;=0.4),0.4,IF(AND(J1416&gt;0.4,J1416&lt;=0.6),0.6,IF(AND(J1416&gt;0.6,J1416&lt;=0.8),0.8,IF(AND(J1416&gt;0.8,J1416&lt;=1),1))))),REFERENCIAS!$C:$D,2,0)*VLOOKUP($J$2,PONDERADORES!A:P,IF(AND(INFORMACION!$T1416='REFERENCIAS RIESGO'!$C$36,INFORMACION!$F1416=REFERENCIAS!$C$24),16,IF(INFORMACION!$T1416='REFERENCIAS RIESGO'!$C$36,13,IF(INFORMACION!$F1416=REFERENCIAS!$C$24,10,7))),0)</f>
        <v>#REF!</v>
      </c>
      <c r="Y1416" s="68">
        <f>+VLOOKUP(M1416,REFERENCIAS!$C:$D,2,0)*VLOOKUP($M$2,PONDERADORES!$A$7:$G$9,7,0)+VLOOKUP(N1416,REFERENCIAS!$C:$D,2,0)*VLOOKUP($N$2,PONDERADORES!$A$7:$G$9,7,0)+VLOOKUP(O1416,REFERENCIAS!$C:$D,2,0)*VLOOKUP($O$2,PONDERADORES!$A$7:$G$9,7,0)</f>
        <v>0.2</v>
      </c>
      <c r="Z1416" s="2">
        <f>+VLOOKUP(IF(R1416&lt;0.1,0,IF(AND(R1416&gt;=0.1,R1416&lt;0.2),0.1,IF(AND(R1416&gt;=0.2,R1416&lt;0.3),0.2,IF(R1416&gt;0.3,0.3,)))),REFERENCIAS!$C:$D,2,0)*VLOOKUP($R$2,PONDERADORES!$A$11:$G$11,7,0)</f>
        <v>15</v>
      </c>
      <c r="AA1416" s="92"/>
      <c r="AB1416" s="95" t="e">
        <f t="shared" ca="1" si="87"/>
        <v>#REF!</v>
      </c>
      <c r="AC1416" s="23" t="e">
        <f ca="1">IF(AB1416&gt;REFERENCIAS!$C$62,REFERENCIAS!$B$62,IF(AND(AB1416&gt;=REFERENCIAS!$C$63,AB1416&lt;REFERENCIAS!$D$63),REFERENCIAS!$B$63,IF(AND(AB1416&gt;REFERENCIAS!$C$64,AB1416&lt;=REFERENCIAS!$D$64),REFERENCIAS!$B$64,IF(AND(AB1416&gt;=REFERENCIAS!$C$65,AB1416&lt;REFERENCIAS!$D$65),REFERENCIAS!$B$65, "Revisar"))))</f>
        <v>#REF!</v>
      </c>
      <c r="AD1416" s="94" t="e">
        <f ca="1">VLOOKUP(AC1416,REFERENCIAS!$B$62:$G$65,4,FALSE)</f>
        <v>#REF!</v>
      </c>
    </row>
    <row r="1417" spans="1:30" ht="17.25" x14ac:dyDescent="0.25">
      <c r="A1417" s="74"/>
      <c r="B1417" s="19"/>
      <c r="C1417" s="19"/>
      <c r="D1417" s="50"/>
      <c r="E1417" s="73"/>
      <c r="F1417" s="74"/>
      <c r="G1417" s="9"/>
      <c r="H1417" s="48"/>
      <c r="I1417" s="49">
        <f t="shared" ca="1" si="85"/>
        <v>2022</v>
      </c>
      <c r="J1417" s="22">
        <f t="shared" ca="1" si="84"/>
        <v>1</v>
      </c>
      <c r="K1417" s="19"/>
      <c r="L1417" s="73"/>
      <c r="M1417" s="74"/>
      <c r="N1417" s="19"/>
      <c r="O1417" s="73"/>
      <c r="P1417" s="82">
        <v>1</v>
      </c>
      <c r="Q1417" s="24">
        <v>1</v>
      </c>
      <c r="R1417" s="81">
        <f t="shared" si="86"/>
        <v>1</v>
      </c>
      <c r="S1417" s="87"/>
      <c r="T1417" s="19"/>
      <c r="U1417" s="25"/>
      <c r="V1417" s="25"/>
      <c r="W1417" s="81"/>
      <c r="X1417" s="91" t="e">
        <f ca="1">+VLOOKUP(#REF!,REFERENCIAS!$C:$D,2,0)*VLOOKUP(#REF!,PONDERADORES!A:P,IF(AND(INFORMACION!$T1417='REFERENCIAS RIESGO'!$C$36,INFORMACION!$F1417=REFERENCIAS!$C$24),16,IF(INFORMACION!$T1417='REFERENCIAS RIESGO'!$C$36,13,IF(INFORMACION!$F1417=REFERENCIAS!$C$24,10,7))),0)+VLOOKUP(K1417,REFERENCIAS!$C:$D,2,0)*VLOOKUP($K$2,PONDERADORES!A:P,IF(AND(INFORMACION!$T1417='REFERENCIAS RIESGO'!$C$36,INFORMACION!$F1417=REFERENCIAS!$C$24),16,IF(INFORMACION!$T1417='REFERENCIAS RIESGO'!$C$36,13,IF(INFORMACION!$F1417=REFERENCIAS!$C$24,10,7))),0)+VLOOKUP(L1417,REFERENCIAS!$C:$D,2,0)*VLOOKUP($L$2,PONDERADORES!A:P,IF(AND(INFORMACION!$T1417='REFERENCIAS RIESGO'!$C$36,INFORMACION!$F1417=REFERENCIAS!$C$24),16,IF(INFORMACION!$T1417='REFERENCIAS RIESGO'!$C$36,13,IF(INFORMACION!$F1417=REFERENCIAS!$C$24,10,7))),0)+VLOOKUP(F1417,REFERENCIAS!$C:$D,2,0)*VLOOKUP($F$2,PONDERADORES!A:P,IF(AND(INFORMACION!$T1417='REFERENCIAS RIESGO'!$C$36,INFORMACION!$F1417=REFERENCIAS!$C$24),16,IF(INFORMACION!$T1417='REFERENCIAS RIESGO'!$C$36,13,IF(INFORMACION!$F1417=REFERENCIAS!$C$24,10,7))),0)+VLOOKUP(T1417,REFERENCIAS!$C:$D,2,0)*VLOOKUP($T$2,PONDERADORES!A:P,IF(AND(INFORMACION!$T1417='REFERENCIAS RIESGO'!$C$36,INFORMACION!$F1417=REFERENCIAS!$C$24),16,IF(INFORMACION!$T1417='REFERENCIAS RIESGO'!$C$36,13,IF(INFORMACION!$F1417=REFERENCIAS!$C$24,10,7))),0)+VLOOKUP(IF(J1417&lt;=0.2,0.2,IF(AND(J1417&gt;0.2,J1417&lt;=0.4),0.4,IF(AND(J1417&gt;0.4,J1417&lt;=0.6),0.6,IF(AND(J1417&gt;0.6,J1417&lt;=0.8),0.8,IF(AND(J1417&gt;0.8,J1417&lt;=1),1))))),REFERENCIAS!$C:$D,2,0)*VLOOKUP($J$2,PONDERADORES!A:P,IF(AND(INFORMACION!$T1417='REFERENCIAS RIESGO'!$C$36,INFORMACION!$F1417=REFERENCIAS!$C$24),16,IF(INFORMACION!$T1417='REFERENCIAS RIESGO'!$C$36,13,IF(INFORMACION!$F1417=REFERENCIAS!$C$24,10,7))),0)</f>
        <v>#REF!</v>
      </c>
      <c r="Y1417" s="68">
        <f>+VLOOKUP(M1417,REFERENCIAS!$C:$D,2,0)*VLOOKUP($M$2,PONDERADORES!$A$7:$G$9,7,0)+VLOOKUP(N1417,REFERENCIAS!$C:$D,2,0)*VLOOKUP($N$2,PONDERADORES!$A$7:$G$9,7,0)+VLOOKUP(O1417,REFERENCIAS!$C:$D,2,0)*VLOOKUP($O$2,PONDERADORES!$A$7:$G$9,7,0)</f>
        <v>0.2</v>
      </c>
      <c r="Z1417" s="2">
        <f>+VLOOKUP(IF(R1417&lt;0.1,0,IF(AND(R1417&gt;=0.1,R1417&lt;0.2),0.1,IF(AND(R1417&gt;=0.2,R1417&lt;0.3),0.2,IF(R1417&gt;0.3,0.3,)))),REFERENCIAS!$C:$D,2,0)*VLOOKUP($R$2,PONDERADORES!$A$11:$G$11,7,0)</f>
        <v>15</v>
      </c>
      <c r="AA1417" s="92"/>
      <c r="AB1417" s="95" t="e">
        <f t="shared" ca="1" si="87"/>
        <v>#REF!</v>
      </c>
      <c r="AC1417" s="23" t="e">
        <f ca="1">IF(AB1417&gt;REFERENCIAS!$C$62,REFERENCIAS!$B$62,IF(AND(AB1417&gt;=REFERENCIAS!$C$63,AB1417&lt;REFERENCIAS!$D$63),REFERENCIAS!$B$63,IF(AND(AB1417&gt;REFERENCIAS!$C$64,AB1417&lt;=REFERENCIAS!$D$64),REFERENCIAS!$B$64,IF(AND(AB1417&gt;=REFERENCIAS!$C$65,AB1417&lt;REFERENCIAS!$D$65),REFERENCIAS!$B$65, "Revisar"))))</f>
        <v>#REF!</v>
      </c>
      <c r="AD1417" s="94" t="e">
        <f ca="1">VLOOKUP(AC1417,REFERENCIAS!$B$62:$G$65,4,FALSE)</f>
        <v>#REF!</v>
      </c>
    </row>
    <row r="1418" spans="1:30" ht="17.25" x14ac:dyDescent="0.25">
      <c r="A1418" s="74"/>
      <c r="B1418" s="19"/>
      <c r="C1418" s="19"/>
      <c r="D1418" s="50"/>
      <c r="E1418" s="73"/>
      <c r="F1418" s="74"/>
      <c r="G1418" s="9"/>
      <c r="H1418" s="48"/>
      <c r="I1418" s="49">
        <f t="shared" ca="1" si="85"/>
        <v>2022</v>
      </c>
      <c r="J1418" s="22">
        <f t="shared" ca="1" si="84"/>
        <v>1</v>
      </c>
      <c r="K1418" s="19"/>
      <c r="L1418" s="73"/>
      <c r="M1418" s="74"/>
      <c r="N1418" s="19"/>
      <c r="O1418" s="73"/>
      <c r="P1418" s="82">
        <v>1</v>
      </c>
      <c r="Q1418" s="24">
        <v>1</v>
      </c>
      <c r="R1418" s="81">
        <f t="shared" si="86"/>
        <v>1</v>
      </c>
      <c r="S1418" s="87"/>
      <c r="T1418" s="19"/>
      <c r="U1418" s="25"/>
      <c r="V1418" s="25"/>
      <c r="W1418" s="81"/>
      <c r="X1418" s="91" t="e">
        <f ca="1">+VLOOKUP(#REF!,REFERENCIAS!$C:$D,2,0)*VLOOKUP(#REF!,PONDERADORES!A:P,IF(AND(INFORMACION!$T1418='REFERENCIAS RIESGO'!$C$36,INFORMACION!$F1418=REFERENCIAS!$C$24),16,IF(INFORMACION!$T1418='REFERENCIAS RIESGO'!$C$36,13,IF(INFORMACION!$F1418=REFERENCIAS!$C$24,10,7))),0)+VLOOKUP(K1418,REFERENCIAS!$C:$D,2,0)*VLOOKUP($K$2,PONDERADORES!A:P,IF(AND(INFORMACION!$T1418='REFERENCIAS RIESGO'!$C$36,INFORMACION!$F1418=REFERENCIAS!$C$24),16,IF(INFORMACION!$T1418='REFERENCIAS RIESGO'!$C$36,13,IF(INFORMACION!$F1418=REFERENCIAS!$C$24,10,7))),0)+VLOOKUP(L1418,REFERENCIAS!$C:$D,2,0)*VLOOKUP($L$2,PONDERADORES!A:P,IF(AND(INFORMACION!$T1418='REFERENCIAS RIESGO'!$C$36,INFORMACION!$F1418=REFERENCIAS!$C$24),16,IF(INFORMACION!$T1418='REFERENCIAS RIESGO'!$C$36,13,IF(INFORMACION!$F1418=REFERENCIAS!$C$24,10,7))),0)+VLOOKUP(F1418,REFERENCIAS!$C:$D,2,0)*VLOOKUP($F$2,PONDERADORES!A:P,IF(AND(INFORMACION!$T1418='REFERENCIAS RIESGO'!$C$36,INFORMACION!$F1418=REFERENCIAS!$C$24),16,IF(INFORMACION!$T1418='REFERENCIAS RIESGO'!$C$36,13,IF(INFORMACION!$F1418=REFERENCIAS!$C$24,10,7))),0)+VLOOKUP(T1418,REFERENCIAS!$C:$D,2,0)*VLOOKUP($T$2,PONDERADORES!A:P,IF(AND(INFORMACION!$T1418='REFERENCIAS RIESGO'!$C$36,INFORMACION!$F1418=REFERENCIAS!$C$24),16,IF(INFORMACION!$T1418='REFERENCIAS RIESGO'!$C$36,13,IF(INFORMACION!$F1418=REFERENCIAS!$C$24,10,7))),0)+VLOOKUP(IF(J1418&lt;=0.2,0.2,IF(AND(J1418&gt;0.2,J1418&lt;=0.4),0.4,IF(AND(J1418&gt;0.4,J1418&lt;=0.6),0.6,IF(AND(J1418&gt;0.6,J1418&lt;=0.8),0.8,IF(AND(J1418&gt;0.8,J1418&lt;=1),1))))),REFERENCIAS!$C:$D,2,0)*VLOOKUP($J$2,PONDERADORES!A:P,IF(AND(INFORMACION!$T1418='REFERENCIAS RIESGO'!$C$36,INFORMACION!$F1418=REFERENCIAS!$C$24),16,IF(INFORMACION!$T1418='REFERENCIAS RIESGO'!$C$36,13,IF(INFORMACION!$F1418=REFERENCIAS!$C$24,10,7))),0)</f>
        <v>#REF!</v>
      </c>
      <c r="Y1418" s="68">
        <f>+VLOOKUP(M1418,REFERENCIAS!$C:$D,2,0)*VLOOKUP($M$2,PONDERADORES!$A$7:$G$9,7,0)+VLOOKUP(N1418,REFERENCIAS!$C:$D,2,0)*VLOOKUP($N$2,PONDERADORES!$A$7:$G$9,7,0)+VLOOKUP(O1418,REFERENCIAS!$C:$D,2,0)*VLOOKUP($O$2,PONDERADORES!$A$7:$G$9,7,0)</f>
        <v>0.2</v>
      </c>
      <c r="Z1418" s="2">
        <f>+VLOOKUP(IF(R1418&lt;0.1,0,IF(AND(R1418&gt;=0.1,R1418&lt;0.2),0.1,IF(AND(R1418&gt;=0.2,R1418&lt;0.3),0.2,IF(R1418&gt;0.3,0.3,)))),REFERENCIAS!$C:$D,2,0)*VLOOKUP($R$2,PONDERADORES!$A$11:$G$11,7,0)</f>
        <v>15</v>
      </c>
      <c r="AA1418" s="92"/>
      <c r="AB1418" s="95" t="e">
        <f t="shared" ca="1" si="87"/>
        <v>#REF!</v>
      </c>
      <c r="AC1418" s="23" t="e">
        <f ca="1">IF(AB1418&gt;REFERENCIAS!$C$62,REFERENCIAS!$B$62,IF(AND(AB1418&gt;=REFERENCIAS!$C$63,AB1418&lt;REFERENCIAS!$D$63),REFERENCIAS!$B$63,IF(AND(AB1418&gt;REFERENCIAS!$C$64,AB1418&lt;=REFERENCIAS!$D$64),REFERENCIAS!$B$64,IF(AND(AB1418&gt;=REFERENCIAS!$C$65,AB1418&lt;REFERENCIAS!$D$65),REFERENCIAS!$B$65, "Revisar"))))</f>
        <v>#REF!</v>
      </c>
      <c r="AD1418" s="94" t="e">
        <f ca="1">VLOOKUP(AC1418,REFERENCIAS!$B$62:$G$65,4,FALSE)</f>
        <v>#REF!</v>
      </c>
    </row>
    <row r="1419" spans="1:30" ht="17.25" x14ac:dyDescent="0.25">
      <c r="A1419" s="74"/>
      <c r="B1419" s="19"/>
      <c r="C1419" s="19"/>
      <c r="D1419" s="50"/>
      <c r="E1419" s="73"/>
      <c r="F1419" s="74"/>
      <c r="G1419" s="9"/>
      <c r="H1419" s="48"/>
      <c r="I1419" s="49">
        <f t="shared" ca="1" si="85"/>
        <v>2022</v>
      </c>
      <c r="J1419" s="22">
        <f t="shared" ca="1" si="84"/>
        <v>1</v>
      </c>
      <c r="K1419" s="19"/>
      <c r="L1419" s="73"/>
      <c r="M1419" s="74"/>
      <c r="N1419" s="19"/>
      <c r="O1419" s="73"/>
      <c r="P1419" s="82">
        <v>1</v>
      </c>
      <c r="Q1419" s="24">
        <v>1</v>
      </c>
      <c r="R1419" s="81">
        <f t="shared" si="86"/>
        <v>1</v>
      </c>
      <c r="S1419" s="87"/>
      <c r="T1419" s="19"/>
      <c r="U1419" s="25"/>
      <c r="V1419" s="25"/>
      <c r="W1419" s="81"/>
      <c r="X1419" s="91" t="e">
        <f ca="1">+VLOOKUP(#REF!,REFERENCIAS!$C:$D,2,0)*VLOOKUP(#REF!,PONDERADORES!A:P,IF(AND(INFORMACION!$T1419='REFERENCIAS RIESGO'!$C$36,INFORMACION!$F1419=REFERENCIAS!$C$24),16,IF(INFORMACION!$T1419='REFERENCIAS RIESGO'!$C$36,13,IF(INFORMACION!$F1419=REFERENCIAS!$C$24,10,7))),0)+VLOOKUP(K1419,REFERENCIAS!$C:$D,2,0)*VLOOKUP($K$2,PONDERADORES!A:P,IF(AND(INFORMACION!$T1419='REFERENCIAS RIESGO'!$C$36,INFORMACION!$F1419=REFERENCIAS!$C$24),16,IF(INFORMACION!$T1419='REFERENCIAS RIESGO'!$C$36,13,IF(INFORMACION!$F1419=REFERENCIAS!$C$24,10,7))),0)+VLOOKUP(L1419,REFERENCIAS!$C:$D,2,0)*VLOOKUP($L$2,PONDERADORES!A:P,IF(AND(INFORMACION!$T1419='REFERENCIAS RIESGO'!$C$36,INFORMACION!$F1419=REFERENCIAS!$C$24),16,IF(INFORMACION!$T1419='REFERENCIAS RIESGO'!$C$36,13,IF(INFORMACION!$F1419=REFERENCIAS!$C$24,10,7))),0)+VLOOKUP(F1419,REFERENCIAS!$C:$D,2,0)*VLOOKUP($F$2,PONDERADORES!A:P,IF(AND(INFORMACION!$T1419='REFERENCIAS RIESGO'!$C$36,INFORMACION!$F1419=REFERENCIAS!$C$24),16,IF(INFORMACION!$T1419='REFERENCIAS RIESGO'!$C$36,13,IF(INFORMACION!$F1419=REFERENCIAS!$C$24,10,7))),0)+VLOOKUP(T1419,REFERENCIAS!$C:$D,2,0)*VLOOKUP($T$2,PONDERADORES!A:P,IF(AND(INFORMACION!$T1419='REFERENCIAS RIESGO'!$C$36,INFORMACION!$F1419=REFERENCIAS!$C$24),16,IF(INFORMACION!$T1419='REFERENCIAS RIESGO'!$C$36,13,IF(INFORMACION!$F1419=REFERENCIAS!$C$24,10,7))),0)+VLOOKUP(IF(J1419&lt;=0.2,0.2,IF(AND(J1419&gt;0.2,J1419&lt;=0.4),0.4,IF(AND(J1419&gt;0.4,J1419&lt;=0.6),0.6,IF(AND(J1419&gt;0.6,J1419&lt;=0.8),0.8,IF(AND(J1419&gt;0.8,J1419&lt;=1),1))))),REFERENCIAS!$C:$D,2,0)*VLOOKUP($J$2,PONDERADORES!A:P,IF(AND(INFORMACION!$T1419='REFERENCIAS RIESGO'!$C$36,INFORMACION!$F1419=REFERENCIAS!$C$24),16,IF(INFORMACION!$T1419='REFERENCIAS RIESGO'!$C$36,13,IF(INFORMACION!$F1419=REFERENCIAS!$C$24,10,7))),0)</f>
        <v>#REF!</v>
      </c>
      <c r="Y1419" s="68">
        <f>+VLOOKUP(M1419,REFERENCIAS!$C:$D,2,0)*VLOOKUP($M$2,PONDERADORES!$A$7:$G$9,7,0)+VLOOKUP(N1419,REFERENCIAS!$C:$D,2,0)*VLOOKUP($N$2,PONDERADORES!$A$7:$G$9,7,0)+VLOOKUP(O1419,REFERENCIAS!$C:$D,2,0)*VLOOKUP($O$2,PONDERADORES!$A$7:$G$9,7,0)</f>
        <v>0.2</v>
      </c>
      <c r="Z1419" s="2">
        <f>+VLOOKUP(IF(R1419&lt;0.1,0,IF(AND(R1419&gt;=0.1,R1419&lt;0.2),0.1,IF(AND(R1419&gt;=0.2,R1419&lt;0.3),0.2,IF(R1419&gt;0.3,0.3,)))),REFERENCIAS!$C:$D,2,0)*VLOOKUP($R$2,PONDERADORES!$A$11:$G$11,7,0)</f>
        <v>15</v>
      </c>
      <c r="AA1419" s="92"/>
      <c r="AB1419" s="95" t="e">
        <f t="shared" ca="1" si="87"/>
        <v>#REF!</v>
      </c>
      <c r="AC1419" s="23" t="e">
        <f ca="1">IF(AB1419&gt;REFERENCIAS!$C$62,REFERENCIAS!$B$62,IF(AND(AB1419&gt;=REFERENCIAS!$C$63,AB1419&lt;REFERENCIAS!$D$63),REFERENCIAS!$B$63,IF(AND(AB1419&gt;REFERENCIAS!$C$64,AB1419&lt;=REFERENCIAS!$D$64),REFERENCIAS!$B$64,IF(AND(AB1419&gt;=REFERENCIAS!$C$65,AB1419&lt;REFERENCIAS!$D$65),REFERENCIAS!$B$65, "Revisar"))))</f>
        <v>#REF!</v>
      </c>
      <c r="AD1419" s="94" t="e">
        <f ca="1">VLOOKUP(AC1419,REFERENCIAS!$B$62:$G$65,4,FALSE)</f>
        <v>#REF!</v>
      </c>
    </row>
    <row r="1420" spans="1:30" ht="17.25" x14ac:dyDescent="0.25">
      <c r="A1420" s="74"/>
      <c r="B1420" s="19"/>
      <c r="C1420" s="19"/>
      <c r="D1420" s="50"/>
      <c r="E1420" s="73"/>
      <c r="F1420" s="74"/>
      <c r="G1420" s="9"/>
      <c r="H1420" s="48"/>
      <c r="I1420" s="49">
        <f t="shared" ca="1" si="85"/>
        <v>2022</v>
      </c>
      <c r="J1420" s="22">
        <f t="shared" ca="1" si="84"/>
        <v>1</v>
      </c>
      <c r="K1420" s="19"/>
      <c r="L1420" s="73"/>
      <c r="M1420" s="74"/>
      <c r="N1420" s="19"/>
      <c r="O1420" s="73"/>
      <c r="P1420" s="82">
        <v>1</v>
      </c>
      <c r="Q1420" s="24">
        <v>1</v>
      </c>
      <c r="R1420" s="81">
        <f t="shared" si="86"/>
        <v>1</v>
      </c>
      <c r="S1420" s="87"/>
      <c r="T1420" s="19"/>
      <c r="U1420" s="25"/>
      <c r="V1420" s="25"/>
      <c r="W1420" s="81"/>
      <c r="X1420" s="91" t="e">
        <f ca="1">+VLOOKUP(#REF!,REFERENCIAS!$C:$D,2,0)*VLOOKUP(#REF!,PONDERADORES!A:P,IF(AND(INFORMACION!$T1420='REFERENCIAS RIESGO'!$C$36,INFORMACION!$F1420=REFERENCIAS!$C$24),16,IF(INFORMACION!$T1420='REFERENCIAS RIESGO'!$C$36,13,IF(INFORMACION!$F1420=REFERENCIAS!$C$24,10,7))),0)+VLOOKUP(K1420,REFERENCIAS!$C:$D,2,0)*VLOOKUP($K$2,PONDERADORES!A:P,IF(AND(INFORMACION!$T1420='REFERENCIAS RIESGO'!$C$36,INFORMACION!$F1420=REFERENCIAS!$C$24),16,IF(INFORMACION!$T1420='REFERENCIAS RIESGO'!$C$36,13,IF(INFORMACION!$F1420=REFERENCIAS!$C$24,10,7))),0)+VLOOKUP(L1420,REFERENCIAS!$C:$D,2,0)*VLOOKUP($L$2,PONDERADORES!A:P,IF(AND(INFORMACION!$T1420='REFERENCIAS RIESGO'!$C$36,INFORMACION!$F1420=REFERENCIAS!$C$24),16,IF(INFORMACION!$T1420='REFERENCIAS RIESGO'!$C$36,13,IF(INFORMACION!$F1420=REFERENCIAS!$C$24,10,7))),0)+VLOOKUP(F1420,REFERENCIAS!$C:$D,2,0)*VLOOKUP($F$2,PONDERADORES!A:P,IF(AND(INFORMACION!$T1420='REFERENCIAS RIESGO'!$C$36,INFORMACION!$F1420=REFERENCIAS!$C$24),16,IF(INFORMACION!$T1420='REFERENCIAS RIESGO'!$C$36,13,IF(INFORMACION!$F1420=REFERENCIAS!$C$24,10,7))),0)+VLOOKUP(T1420,REFERENCIAS!$C:$D,2,0)*VLOOKUP($T$2,PONDERADORES!A:P,IF(AND(INFORMACION!$T1420='REFERENCIAS RIESGO'!$C$36,INFORMACION!$F1420=REFERENCIAS!$C$24),16,IF(INFORMACION!$T1420='REFERENCIAS RIESGO'!$C$36,13,IF(INFORMACION!$F1420=REFERENCIAS!$C$24,10,7))),0)+VLOOKUP(IF(J1420&lt;=0.2,0.2,IF(AND(J1420&gt;0.2,J1420&lt;=0.4),0.4,IF(AND(J1420&gt;0.4,J1420&lt;=0.6),0.6,IF(AND(J1420&gt;0.6,J1420&lt;=0.8),0.8,IF(AND(J1420&gt;0.8,J1420&lt;=1),1))))),REFERENCIAS!$C:$D,2,0)*VLOOKUP($J$2,PONDERADORES!A:P,IF(AND(INFORMACION!$T1420='REFERENCIAS RIESGO'!$C$36,INFORMACION!$F1420=REFERENCIAS!$C$24),16,IF(INFORMACION!$T1420='REFERENCIAS RIESGO'!$C$36,13,IF(INFORMACION!$F1420=REFERENCIAS!$C$24,10,7))),0)</f>
        <v>#REF!</v>
      </c>
      <c r="Y1420" s="68">
        <f>+VLOOKUP(M1420,REFERENCIAS!$C:$D,2,0)*VLOOKUP($M$2,PONDERADORES!$A$7:$G$9,7,0)+VLOOKUP(N1420,REFERENCIAS!$C:$D,2,0)*VLOOKUP($N$2,PONDERADORES!$A$7:$G$9,7,0)+VLOOKUP(O1420,REFERENCIAS!$C:$D,2,0)*VLOOKUP($O$2,PONDERADORES!$A$7:$G$9,7,0)</f>
        <v>0.2</v>
      </c>
      <c r="Z1420" s="2">
        <f>+VLOOKUP(IF(R1420&lt;0.1,0,IF(AND(R1420&gt;=0.1,R1420&lt;0.2),0.1,IF(AND(R1420&gt;=0.2,R1420&lt;0.3),0.2,IF(R1420&gt;0.3,0.3,)))),REFERENCIAS!$C:$D,2,0)*VLOOKUP($R$2,PONDERADORES!$A$11:$G$11,7,0)</f>
        <v>15</v>
      </c>
      <c r="AA1420" s="92"/>
      <c r="AB1420" s="95" t="e">
        <f t="shared" ca="1" si="87"/>
        <v>#REF!</v>
      </c>
      <c r="AC1420" s="23" t="e">
        <f ca="1">IF(AB1420&gt;REFERENCIAS!$C$62,REFERENCIAS!$B$62,IF(AND(AB1420&gt;=REFERENCIAS!$C$63,AB1420&lt;REFERENCIAS!$D$63),REFERENCIAS!$B$63,IF(AND(AB1420&gt;REFERENCIAS!$C$64,AB1420&lt;=REFERENCIAS!$D$64),REFERENCIAS!$B$64,IF(AND(AB1420&gt;=REFERENCIAS!$C$65,AB1420&lt;REFERENCIAS!$D$65),REFERENCIAS!$B$65, "Revisar"))))</f>
        <v>#REF!</v>
      </c>
      <c r="AD1420" s="94" t="e">
        <f ca="1">VLOOKUP(AC1420,REFERENCIAS!$B$62:$G$65,4,FALSE)</f>
        <v>#REF!</v>
      </c>
    </row>
    <row r="1421" spans="1:30" ht="17.25" x14ac:dyDescent="0.25">
      <c r="A1421" s="74"/>
      <c r="B1421" s="19"/>
      <c r="C1421" s="19"/>
      <c r="D1421" s="50"/>
      <c r="E1421" s="73"/>
      <c r="F1421" s="74"/>
      <c r="G1421" s="9"/>
      <c r="H1421" s="48"/>
      <c r="I1421" s="49">
        <f t="shared" ca="1" si="85"/>
        <v>2022</v>
      </c>
      <c r="J1421" s="22">
        <f t="shared" ca="1" si="84"/>
        <v>1</v>
      </c>
      <c r="K1421" s="19"/>
      <c r="L1421" s="73"/>
      <c r="M1421" s="74"/>
      <c r="N1421" s="19"/>
      <c r="O1421" s="73"/>
      <c r="P1421" s="82">
        <v>1</v>
      </c>
      <c r="Q1421" s="24">
        <v>1</v>
      </c>
      <c r="R1421" s="81">
        <f t="shared" si="86"/>
        <v>1</v>
      </c>
      <c r="S1421" s="87"/>
      <c r="T1421" s="19"/>
      <c r="U1421" s="25"/>
      <c r="V1421" s="25"/>
      <c r="W1421" s="81"/>
      <c r="X1421" s="91" t="e">
        <f ca="1">+VLOOKUP(#REF!,REFERENCIAS!$C:$D,2,0)*VLOOKUP(#REF!,PONDERADORES!A:P,IF(AND(INFORMACION!$T1421='REFERENCIAS RIESGO'!$C$36,INFORMACION!$F1421=REFERENCIAS!$C$24),16,IF(INFORMACION!$T1421='REFERENCIAS RIESGO'!$C$36,13,IF(INFORMACION!$F1421=REFERENCIAS!$C$24,10,7))),0)+VLOOKUP(K1421,REFERENCIAS!$C:$D,2,0)*VLOOKUP($K$2,PONDERADORES!A:P,IF(AND(INFORMACION!$T1421='REFERENCIAS RIESGO'!$C$36,INFORMACION!$F1421=REFERENCIAS!$C$24),16,IF(INFORMACION!$T1421='REFERENCIAS RIESGO'!$C$36,13,IF(INFORMACION!$F1421=REFERENCIAS!$C$24,10,7))),0)+VLOOKUP(L1421,REFERENCIAS!$C:$D,2,0)*VLOOKUP($L$2,PONDERADORES!A:P,IF(AND(INFORMACION!$T1421='REFERENCIAS RIESGO'!$C$36,INFORMACION!$F1421=REFERENCIAS!$C$24),16,IF(INFORMACION!$T1421='REFERENCIAS RIESGO'!$C$36,13,IF(INFORMACION!$F1421=REFERENCIAS!$C$24,10,7))),0)+VLOOKUP(F1421,REFERENCIAS!$C:$D,2,0)*VLOOKUP($F$2,PONDERADORES!A:P,IF(AND(INFORMACION!$T1421='REFERENCIAS RIESGO'!$C$36,INFORMACION!$F1421=REFERENCIAS!$C$24),16,IF(INFORMACION!$T1421='REFERENCIAS RIESGO'!$C$36,13,IF(INFORMACION!$F1421=REFERENCIAS!$C$24,10,7))),0)+VLOOKUP(T1421,REFERENCIAS!$C:$D,2,0)*VLOOKUP($T$2,PONDERADORES!A:P,IF(AND(INFORMACION!$T1421='REFERENCIAS RIESGO'!$C$36,INFORMACION!$F1421=REFERENCIAS!$C$24),16,IF(INFORMACION!$T1421='REFERENCIAS RIESGO'!$C$36,13,IF(INFORMACION!$F1421=REFERENCIAS!$C$24,10,7))),0)+VLOOKUP(IF(J1421&lt;=0.2,0.2,IF(AND(J1421&gt;0.2,J1421&lt;=0.4),0.4,IF(AND(J1421&gt;0.4,J1421&lt;=0.6),0.6,IF(AND(J1421&gt;0.6,J1421&lt;=0.8),0.8,IF(AND(J1421&gt;0.8,J1421&lt;=1),1))))),REFERENCIAS!$C:$D,2,0)*VLOOKUP($J$2,PONDERADORES!A:P,IF(AND(INFORMACION!$T1421='REFERENCIAS RIESGO'!$C$36,INFORMACION!$F1421=REFERENCIAS!$C$24),16,IF(INFORMACION!$T1421='REFERENCIAS RIESGO'!$C$36,13,IF(INFORMACION!$F1421=REFERENCIAS!$C$24,10,7))),0)</f>
        <v>#REF!</v>
      </c>
      <c r="Y1421" s="68">
        <f>+VLOOKUP(M1421,REFERENCIAS!$C:$D,2,0)*VLOOKUP($M$2,PONDERADORES!$A$7:$G$9,7,0)+VLOOKUP(N1421,REFERENCIAS!$C:$D,2,0)*VLOOKUP($N$2,PONDERADORES!$A$7:$G$9,7,0)+VLOOKUP(O1421,REFERENCIAS!$C:$D,2,0)*VLOOKUP($O$2,PONDERADORES!$A$7:$G$9,7,0)</f>
        <v>0.2</v>
      </c>
      <c r="Z1421" s="2">
        <f>+VLOOKUP(IF(R1421&lt;0.1,0,IF(AND(R1421&gt;=0.1,R1421&lt;0.2),0.1,IF(AND(R1421&gt;=0.2,R1421&lt;0.3),0.2,IF(R1421&gt;0.3,0.3,)))),REFERENCIAS!$C:$D,2,0)*VLOOKUP($R$2,PONDERADORES!$A$11:$G$11,7,0)</f>
        <v>15</v>
      </c>
      <c r="AA1421" s="92"/>
      <c r="AB1421" s="95" t="e">
        <f t="shared" ca="1" si="87"/>
        <v>#REF!</v>
      </c>
      <c r="AC1421" s="23" t="e">
        <f ca="1">IF(AB1421&gt;REFERENCIAS!$C$62,REFERENCIAS!$B$62,IF(AND(AB1421&gt;=REFERENCIAS!$C$63,AB1421&lt;REFERENCIAS!$D$63),REFERENCIAS!$B$63,IF(AND(AB1421&gt;REFERENCIAS!$C$64,AB1421&lt;=REFERENCIAS!$D$64),REFERENCIAS!$B$64,IF(AND(AB1421&gt;=REFERENCIAS!$C$65,AB1421&lt;REFERENCIAS!$D$65),REFERENCIAS!$B$65, "Revisar"))))</f>
        <v>#REF!</v>
      </c>
      <c r="AD1421" s="94" t="e">
        <f ca="1">VLOOKUP(AC1421,REFERENCIAS!$B$62:$G$65,4,FALSE)</f>
        <v>#REF!</v>
      </c>
    </row>
    <row r="1422" spans="1:30" ht="17.25" x14ac:dyDescent="0.25">
      <c r="A1422" s="74"/>
      <c r="B1422" s="19"/>
      <c r="C1422" s="19"/>
      <c r="D1422" s="50"/>
      <c r="E1422" s="73"/>
      <c r="F1422" s="74"/>
      <c r="G1422" s="9"/>
      <c r="H1422" s="48"/>
      <c r="I1422" s="49">
        <f t="shared" ca="1" si="85"/>
        <v>2022</v>
      </c>
      <c r="J1422" s="22">
        <f t="shared" ca="1" si="84"/>
        <v>1</v>
      </c>
      <c r="K1422" s="19"/>
      <c r="L1422" s="73"/>
      <c r="M1422" s="74"/>
      <c r="N1422" s="19"/>
      <c r="O1422" s="73"/>
      <c r="P1422" s="82">
        <v>1</v>
      </c>
      <c r="Q1422" s="24">
        <v>1</v>
      </c>
      <c r="R1422" s="81">
        <f t="shared" si="86"/>
        <v>1</v>
      </c>
      <c r="S1422" s="87"/>
      <c r="T1422" s="19"/>
      <c r="U1422" s="25"/>
      <c r="V1422" s="25"/>
      <c r="W1422" s="81"/>
      <c r="X1422" s="91" t="e">
        <f ca="1">+VLOOKUP(#REF!,REFERENCIAS!$C:$D,2,0)*VLOOKUP(#REF!,PONDERADORES!A:P,IF(AND(INFORMACION!$T1422='REFERENCIAS RIESGO'!$C$36,INFORMACION!$F1422=REFERENCIAS!$C$24),16,IF(INFORMACION!$T1422='REFERENCIAS RIESGO'!$C$36,13,IF(INFORMACION!$F1422=REFERENCIAS!$C$24,10,7))),0)+VLOOKUP(K1422,REFERENCIAS!$C:$D,2,0)*VLOOKUP($K$2,PONDERADORES!A:P,IF(AND(INFORMACION!$T1422='REFERENCIAS RIESGO'!$C$36,INFORMACION!$F1422=REFERENCIAS!$C$24),16,IF(INFORMACION!$T1422='REFERENCIAS RIESGO'!$C$36,13,IF(INFORMACION!$F1422=REFERENCIAS!$C$24,10,7))),0)+VLOOKUP(L1422,REFERENCIAS!$C:$D,2,0)*VLOOKUP($L$2,PONDERADORES!A:P,IF(AND(INFORMACION!$T1422='REFERENCIAS RIESGO'!$C$36,INFORMACION!$F1422=REFERENCIAS!$C$24),16,IF(INFORMACION!$T1422='REFERENCIAS RIESGO'!$C$36,13,IF(INFORMACION!$F1422=REFERENCIAS!$C$24,10,7))),0)+VLOOKUP(F1422,REFERENCIAS!$C:$D,2,0)*VLOOKUP($F$2,PONDERADORES!A:P,IF(AND(INFORMACION!$T1422='REFERENCIAS RIESGO'!$C$36,INFORMACION!$F1422=REFERENCIAS!$C$24),16,IF(INFORMACION!$T1422='REFERENCIAS RIESGO'!$C$36,13,IF(INFORMACION!$F1422=REFERENCIAS!$C$24,10,7))),0)+VLOOKUP(T1422,REFERENCIAS!$C:$D,2,0)*VLOOKUP($T$2,PONDERADORES!A:P,IF(AND(INFORMACION!$T1422='REFERENCIAS RIESGO'!$C$36,INFORMACION!$F1422=REFERENCIAS!$C$24),16,IF(INFORMACION!$T1422='REFERENCIAS RIESGO'!$C$36,13,IF(INFORMACION!$F1422=REFERENCIAS!$C$24,10,7))),0)+VLOOKUP(IF(J1422&lt;=0.2,0.2,IF(AND(J1422&gt;0.2,J1422&lt;=0.4),0.4,IF(AND(J1422&gt;0.4,J1422&lt;=0.6),0.6,IF(AND(J1422&gt;0.6,J1422&lt;=0.8),0.8,IF(AND(J1422&gt;0.8,J1422&lt;=1),1))))),REFERENCIAS!$C:$D,2,0)*VLOOKUP($J$2,PONDERADORES!A:P,IF(AND(INFORMACION!$T1422='REFERENCIAS RIESGO'!$C$36,INFORMACION!$F1422=REFERENCIAS!$C$24),16,IF(INFORMACION!$T1422='REFERENCIAS RIESGO'!$C$36,13,IF(INFORMACION!$F1422=REFERENCIAS!$C$24,10,7))),0)</f>
        <v>#REF!</v>
      </c>
      <c r="Y1422" s="68">
        <f>+VLOOKUP(M1422,REFERENCIAS!$C:$D,2,0)*VLOOKUP($M$2,PONDERADORES!$A$7:$G$9,7,0)+VLOOKUP(N1422,REFERENCIAS!$C:$D,2,0)*VLOOKUP($N$2,PONDERADORES!$A$7:$G$9,7,0)+VLOOKUP(O1422,REFERENCIAS!$C:$D,2,0)*VLOOKUP($O$2,PONDERADORES!$A$7:$G$9,7,0)</f>
        <v>0.2</v>
      </c>
      <c r="Z1422" s="2">
        <f>+VLOOKUP(IF(R1422&lt;0.1,0,IF(AND(R1422&gt;=0.1,R1422&lt;0.2),0.1,IF(AND(R1422&gt;=0.2,R1422&lt;0.3),0.2,IF(R1422&gt;0.3,0.3,)))),REFERENCIAS!$C:$D,2,0)*VLOOKUP($R$2,PONDERADORES!$A$11:$G$11,7,0)</f>
        <v>15</v>
      </c>
      <c r="AA1422" s="92"/>
      <c r="AB1422" s="95" t="e">
        <f t="shared" ca="1" si="87"/>
        <v>#REF!</v>
      </c>
      <c r="AC1422" s="23" t="e">
        <f ca="1">IF(AB1422&gt;REFERENCIAS!$C$62,REFERENCIAS!$B$62,IF(AND(AB1422&gt;=REFERENCIAS!$C$63,AB1422&lt;REFERENCIAS!$D$63),REFERENCIAS!$B$63,IF(AND(AB1422&gt;REFERENCIAS!$C$64,AB1422&lt;=REFERENCIAS!$D$64),REFERENCIAS!$B$64,IF(AND(AB1422&gt;=REFERENCIAS!$C$65,AB1422&lt;REFERENCIAS!$D$65),REFERENCIAS!$B$65, "Revisar"))))</f>
        <v>#REF!</v>
      </c>
      <c r="AD1422" s="94" t="e">
        <f ca="1">VLOOKUP(AC1422,REFERENCIAS!$B$62:$G$65,4,FALSE)</f>
        <v>#REF!</v>
      </c>
    </row>
    <row r="1423" spans="1:30" ht="17.25" x14ac:dyDescent="0.25">
      <c r="A1423" s="74"/>
      <c r="B1423" s="19"/>
      <c r="C1423" s="19"/>
      <c r="D1423" s="50"/>
      <c r="E1423" s="73"/>
      <c r="F1423" s="74"/>
      <c r="G1423" s="9"/>
      <c r="H1423" s="48"/>
      <c r="I1423" s="49">
        <f t="shared" ca="1" si="85"/>
        <v>2022</v>
      </c>
      <c r="J1423" s="22">
        <f t="shared" ca="1" si="84"/>
        <v>1</v>
      </c>
      <c r="K1423" s="19"/>
      <c r="L1423" s="73"/>
      <c r="M1423" s="74"/>
      <c r="N1423" s="19"/>
      <c r="O1423" s="73"/>
      <c r="P1423" s="82">
        <v>1</v>
      </c>
      <c r="Q1423" s="24">
        <v>1</v>
      </c>
      <c r="R1423" s="81">
        <f t="shared" si="86"/>
        <v>1</v>
      </c>
      <c r="S1423" s="87"/>
      <c r="T1423" s="19"/>
      <c r="U1423" s="25"/>
      <c r="V1423" s="25"/>
      <c r="W1423" s="81"/>
      <c r="X1423" s="91" t="e">
        <f ca="1">+VLOOKUP(#REF!,REFERENCIAS!$C:$D,2,0)*VLOOKUP(#REF!,PONDERADORES!A:P,IF(AND(INFORMACION!$T1423='REFERENCIAS RIESGO'!$C$36,INFORMACION!$F1423=REFERENCIAS!$C$24),16,IF(INFORMACION!$T1423='REFERENCIAS RIESGO'!$C$36,13,IF(INFORMACION!$F1423=REFERENCIAS!$C$24,10,7))),0)+VLOOKUP(K1423,REFERENCIAS!$C:$D,2,0)*VLOOKUP($K$2,PONDERADORES!A:P,IF(AND(INFORMACION!$T1423='REFERENCIAS RIESGO'!$C$36,INFORMACION!$F1423=REFERENCIAS!$C$24),16,IF(INFORMACION!$T1423='REFERENCIAS RIESGO'!$C$36,13,IF(INFORMACION!$F1423=REFERENCIAS!$C$24,10,7))),0)+VLOOKUP(L1423,REFERENCIAS!$C:$D,2,0)*VLOOKUP($L$2,PONDERADORES!A:P,IF(AND(INFORMACION!$T1423='REFERENCIAS RIESGO'!$C$36,INFORMACION!$F1423=REFERENCIAS!$C$24),16,IF(INFORMACION!$T1423='REFERENCIAS RIESGO'!$C$36,13,IF(INFORMACION!$F1423=REFERENCIAS!$C$24,10,7))),0)+VLOOKUP(F1423,REFERENCIAS!$C:$D,2,0)*VLOOKUP($F$2,PONDERADORES!A:P,IF(AND(INFORMACION!$T1423='REFERENCIAS RIESGO'!$C$36,INFORMACION!$F1423=REFERENCIAS!$C$24),16,IF(INFORMACION!$T1423='REFERENCIAS RIESGO'!$C$36,13,IF(INFORMACION!$F1423=REFERENCIAS!$C$24,10,7))),0)+VLOOKUP(T1423,REFERENCIAS!$C:$D,2,0)*VLOOKUP($T$2,PONDERADORES!A:P,IF(AND(INFORMACION!$T1423='REFERENCIAS RIESGO'!$C$36,INFORMACION!$F1423=REFERENCIAS!$C$24),16,IF(INFORMACION!$T1423='REFERENCIAS RIESGO'!$C$36,13,IF(INFORMACION!$F1423=REFERENCIAS!$C$24,10,7))),0)+VLOOKUP(IF(J1423&lt;=0.2,0.2,IF(AND(J1423&gt;0.2,J1423&lt;=0.4),0.4,IF(AND(J1423&gt;0.4,J1423&lt;=0.6),0.6,IF(AND(J1423&gt;0.6,J1423&lt;=0.8),0.8,IF(AND(J1423&gt;0.8,J1423&lt;=1),1))))),REFERENCIAS!$C:$D,2,0)*VLOOKUP($J$2,PONDERADORES!A:P,IF(AND(INFORMACION!$T1423='REFERENCIAS RIESGO'!$C$36,INFORMACION!$F1423=REFERENCIAS!$C$24),16,IF(INFORMACION!$T1423='REFERENCIAS RIESGO'!$C$36,13,IF(INFORMACION!$F1423=REFERENCIAS!$C$24,10,7))),0)</f>
        <v>#REF!</v>
      </c>
      <c r="Y1423" s="68">
        <f>+VLOOKUP(M1423,REFERENCIAS!$C:$D,2,0)*VLOOKUP($M$2,PONDERADORES!$A$7:$G$9,7,0)+VLOOKUP(N1423,REFERENCIAS!$C:$D,2,0)*VLOOKUP($N$2,PONDERADORES!$A$7:$G$9,7,0)+VLOOKUP(O1423,REFERENCIAS!$C:$D,2,0)*VLOOKUP($O$2,PONDERADORES!$A$7:$G$9,7,0)</f>
        <v>0.2</v>
      </c>
      <c r="Z1423" s="2">
        <f>+VLOOKUP(IF(R1423&lt;0.1,0,IF(AND(R1423&gt;=0.1,R1423&lt;0.2),0.1,IF(AND(R1423&gt;=0.2,R1423&lt;0.3),0.2,IF(R1423&gt;0.3,0.3,)))),REFERENCIAS!$C:$D,2,0)*VLOOKUP($R$2,PONDERADORES!$A$11:$G$11,7,0)</f>
        <v>15</v>
      </c>
      <c r="AA1423" s="92"/>
      <c r="AB1423" s="95" t="e">
        <f t="shared" ca="1" si="87"/>
        <v>#REF!</v>
      </c>
      <c r="AC1423" s="23" t="e">
        <f ca="1">IF(AB1423&gt;REFERENCIAS!$C$62,REFERENCIAS!$B$62,IF(AND(AB1423&gt;=REFERENCIAS!$C$63,AB1423&lt;REFERENCIAS!$D$63),REFERENCIAS!$B$63,IF(AND(AB1423&gt;REFERENCIAS!$C$64,AB1423&lt;=REFERENCIAS!$D$64),REFERENCIAS!$B$64,IF(AND(AB1423&gt;=REFERENCIAS!$C$65,AB1423&lt;REFERENCIAS!$D$65),REFERENCIAS!$B$65, "Revisar"))))</f>
        <v>#REF!</v>
      </c>
      <c r="AD1423" s="94" t="e">
        <f ca="1">VLOOKUP(AC1423,REFERENCIAS!$B$62:$G$65,4,FALSE)</f>
        <v>#REF!</v>
      </c>
    </row>
    <row r="1424" spans="1:30" ht="17.25" x14ac:dyDescent="0.25">
      <c r="A1424" s="74"/>
      <c r="B1424" s="19"/>
      <c r="C1424" s="19"/>
      <c r="D1424" s="50"/>
      <c r="E1424" s="73"/>
      <c r="F1424" s="74"/>
      <c r="G1424" s="9"/>
      <c r="H1424" s="48"/>
      <c r="I1424" s="49">
        <f t="shared" ca="1" si="85"/>
        <v>2022</v>
      </c>
      <c r="J1424" s="22">
        <f t="shared" ca="1" si="84"/>
        <v>1</v>
      </c>
      <c r="K1424" s="19"/>
      <c r="L1424" s="73"/>
      <c r="M1424" s="74"/>
      <c r="N1424" s="19"/>
      <c r="O1424" s="73"/>
      <c r="P1424" s="82">
        <v>1</v>
      </c>
      <c r="Q1424" s="24">
        <v>1</v>
      </c>
      <c r="R1424" s="81">
        <f t="shared" si="86"/>
        <v>1</v>
      </c>
      <c r="S1424" s="87"/>
      <c r="T1424" s="19"/>
      <c r="U1424" s="25"/>
      <c r="V1424" s="25"/>
      <c r="W1424" s="81"/>
      <c r="X1424" s="91" t="e">
        <f ca="1">+VLOOKUP(#REF!,REFERENCIAS!$C:$D,2,0)*VLOOKUP(#REF!,PONDERADORES!A:P,IF(AND(INFORMACION!$T1424='REFERENCIAS RIESGO'!$C$36,INFORMACION!$F1424=REFERENCIAS!$C$24),16,IF(INFORMACION!$T1424='REFERENCIAS RIESGO'!$C$36,13,IF(INFORMACION!$F1424=REFERENCIAS!$C$24,10,7))),0)+VLOOKUP(K1424,REFERENCIAS!$C:$D,2,0)*VLOOKUP($K$2,PONDERADORES!A:P,IF(AND(INFORMACION!$T1424='REFERENCIAS RIESGO'!$C$36,INFORMACION!$F1424=REFERENCIAS!$C$24),16,IF(INFORMACION!$T1424='REFERENCIAS RIESGO'!$C$36,13,IF(INFORMACION!$F1424=REFERENCIAS!$C$24,10,7))),0)+VLOOKUP(L1424,REFERENCIAS!$C:$D,2,0)*VLOOKUP($L$2,PONDERADORES!A:P,IF(AND(INFORMACION!$T1424='REFERENCIAS RIESGO'!$C$36,INFORMACION!$F1424=REFERENCIAS!$C$24),16,IF(INFORMACION!$T1424='REFERENCIAS RIESGO'!$C$36,13,IF(INFORMACION!$F1424=REFERENCIAS!$C$24,10,7))),0)+VLOOKUP(F1424,REFERENCIAS!$C:$D,2,0)*VLOOKUP($F$2,PONDERADORES!A:P,IF(AND(INFORMACION!$T1424='REFERENCIAS RIESGO'!$C$36,INFORMACION!$F1424=REFERENCIAS!$C$24),16,IF(INFORMACION!$T1424='REFERENCIAS RIESGO'!$C$36,13,IF(INFORMACION!$F1424=REFERENCIAS!$C$24,10,7))),0)+VLOOKUP(T1424,REFERENCIAS!$C:$D,2,0)*VLOOKUP($T$2,PONDERADORES!A:P,IF(AND(INFORMACION!$T1424='REFERENCIAS RIESGO'!$C$36,INFORMACION!$F1424=REFERENCIAS!$C$24),16,IF(INFORMACION!$T1424='REFERENCIAS RIESGO'!$C$36,13,IF(INFORMACION!$F1424=REFERENCIAS!$C$24,10,7))),0)+VLOOKUP(IF(J1424&lt;=0.2,0.2,IF(AND(J1424&gt;0.2,J1424&lt;=0.4),0.4,IF(AND(J1424&gt;0.4,J1424&lt;=0.6),0.6,IF(AND(J1424&gt;0.6,J1424&lt;=0.8),0.8,IF(AND(J1424&gt;0.8,J1424&lt;=1),1))))),REFERENCIAS!$C:$D,2,0)*VLOOKUP($J$2,PONDERADORES!A:P,IF(AND(INFORMACION!$T1424='REFERENCIAS RIESGO'!$C$36,INFORMACION!$F1424=REFERENCIAS!$C$24),16,IF(INFORMACION!$T1424='REFERENCIAS RIESGO'!$C$36,13,IF(INFORMACION!$F1424=REFERENCIAS!$C$24,10,7))),0)</f>
        <v>#REF!</v>
      </c>
      <c r="Y1424" s="68">
        <f>+VLOOKUP(M1424,REFERENCIAS!$C:$D,2,0)*VLOOKUP($M$2,PONDERADORES!$A$7:$G$9,7,0)+VLOOKUP(N1424,REFERENCIAS!$C:$D,2,0)*VLOOKUP($N$2,PONDERADORES!$A$7:$G$9,7,0)+VLOOKUP(O1424,REFERENCIAS!$C:$D,2,0)*VLOOKUP($O$2,PONDERADORES!$A$7:$G$9,7,0)</f>
        <v>0.2</v>
      </c>
      <c r="Z1424" s="2">
        <f>+VLOOKUP(IF(R1424&lt;0.1,0,IF(AND(R1424&gt;=0.1,R1424&lt;0.2),0.1,IF(AND(R1424&gt;=0.2,R1424&lt;0.3),0.2,IF(R1424&gt;0.3,0.3,)))),REFERENCIAS!$C:$D,2,0)*VLOOKUP($R$2,PONDERADORES!$A$11:$G$11,7,0)</f>
        <v>15</v>
      </c>
      <c r="AA1424" s="92"/>
      <c r="AB1424" s="95" t="e">
        <f t="shared" ca="1" si="87"/>
        <v>#REF!</v>
      </c>
      <c r="AC1424" s="23" t="e">
        <f ca="1">IF(AB1424&gt;REFERENCIAS!$C$62,REFERENCIAS!$B$62,IF(AND(AB1424&gt;=REFERENCIAS!$C$63,AB1424&lt;REFERENCIAS!$D$63),REFERENCIAS!$B$63,IF(AND(AB1424&gt;REFERENCIAS!$C$64,AB1424&lt;=REFERENCIAS!$D$64),REFERENCIAS!$B$64,IF(AND(AB1424&gt;=REFERENCIAS!$C$65,AB1424&lt;REFERENCIAS!$D$65),REFERENCIAS!$B$65, "Revisar"))))</f>
        <v>#REF!</v>
      </c>
      <c r="AD1424" s="94" t="e">
        <f ca="1">VLOOKUP(AC1424,REFERENCIAS!$B$62:$G$65,4,FALSE)</f>
        <v>#REF!</v>
      </c>
    </row>
    <row r="1425" spans="1:30" ht="17.25" x14ac:dyDescent="0.25">
      <c r="A1425" s="74"/>
      <c r="B1425" s="19"/>
      <c r="C1425" s="19"/>
      <c r="D1425" s="50"/>
      <c r="E1425" s="73"/>
      <c r="F1425" s="74"/>
      <c r="G1425" s="9"/>
      <c r="H1425" s="48"/>
      <c r="I1425" s="49">
        <f t="shared" ca="1" si="85"/>
        <v>2022</v>
      </c>
      <c r="J1425" s="22">
        <f t="shared" ca="1" si="84"/>
        <v>1</v>
      </c>
      <c r="K1425" s="19"/>
      <c r="L1425" s="73"/>
      <c r="M1425" s="74"/>
      <c r="N1425" s="19"/>
      <c r="O1425" s="73"/>
      <c r="P1425" s="82">
        <v>1</v>
      </c>
      <c r="Q1425" s="24">
        <v>1</v>
      </c>
      <c r="R1425" s="81">
        <f t="shared" si="86"/>
        <v>1</v>
      </c>
      <c r="S1425" s="87"/>
      <c r="T1425" s="19"/>
      <c r="U1425" s="25"/>
      <c r="V1425" s="25"/>
      <c r="W1425" s="81"/>
      <c r="X1425" s="91" t="e">
        <f ca="1">+VLOOKUP(#REF!,REFERENCIAS!$C:$D,2,0)*VLOOKUP(#REF!,PONDERADORES!A:P,IF(AND(INFORMACION!$T1425='REFERENCIAS RIESGO'!$C$36,INFORMACION!$F1425=REFERENCIAS!$C$24),16,IF(INFORMACION!$T1425='REFERENCIAS RIESGO'!$C$36,13,IF(INFORMACION!$F1425=REFERENCIAS!$C$24,10,7))),0)+VLOOKUP(K1425,REFERENCIAS!$C:$D,2,0)*VLOOKUP($K$2,PONDERADORES!A:P,IF(AND(INFORMACION!$T1425='REFERENCIAS RIESGO'!$C$36,INFORMACION!$F1425=REFERENCIAS!$C$24),16,IF(INFORMACION!$T1425='REFERENCIAS RIESGO'!$C$36,13,IF(INFORMACION!$F1425=REFERENCIAS!$C$24,10,7))),0)+VLOOKUP(L1425,REFERENCIAS!$C:$D,2,0)*VLOOKUP($L$2,PONDERADORES!A:P,IF(AND(INFORMACION!$T1425='REFERENCIAS RIESGO'!$C$36,INFORMACION!$F1425=REFERENCIAS!$C$24),16,IF(INFORMACION!$T1425='REFERENCIAS RIESGO'!$C$36,13,IF(INFORMACION!$F1425=REFERENCIAS!$C$24,10,7))),0)+VLOOKUP(F1425,REFERENCIAS!$C:$D,2,0)*VLOOKUP($F$2,PONDERADORES!A:P,IF(AND(INFORMACION!$T1425='REFERENCIAS RIESGO'!$C$36,INFORMACION!$F1425=REFERENCIAS!$C$24),16,IF(INFORMACION!$T1425='REFERENCIAS RIESGO'!$C$36,13,IF(INFORMACION!$F1425=REFERENCIAS!$C$24,10,7))),0)+VLOOKUP(T1425,REFERENCIAS!$C:$D,2,0)*VLOOKUP($T$2,PONDERADORES!A:P,IF(AND(INFORMACION!$T1425='REFERENCIAS RIESGO'!$C$36,INFORMACION!$F1425=REFERENCIAS!$C$24),16,IF(INFORMACION!$T1425='REFERENCIAS RIESGO'!$C$36,13,IF(INFORMACION!$F1425=REFERENCIAS!$C$24,10,7))),0)+VLOOKUP(IF(J1425&lt;=0.2,0.2,IF(AND(J1425&gt;0.2,J1425&lt;=0.4),0.4,IF(AND(J1425&gt;0.4,J1425&lt;=0.6),0.6,IF(AND(J1425&gt;0.6,J1425&lt;=0.8),0.8,IF(AND(J1425&gt;0.8,J1425&lt;=1),1))))),REFERENCIAS!$C:$D,2,0)*VLOOKUP($J$2,PONDERADORES!A:P,IF(AND(INFORMACION!$T1425='REFERENCIAS RIESGO'!$C$36,INFORMACION!$F1425=REFERENCIAS!$C$24),16,IF(INFORMACION!$T1425='REFERENCIAS RIESGO'!$C$36,13,IF(INFORMACION!$F1425=REFERENCIAS!$C$24,10,7))),0)</f>
        <v>#REF!</v>
      </c>
      <c r="Y1425" s="68">
        <f>+VLOOKUP(M1425,REFERENCIAS!$C:$D,2,0)*VLOOKUP($M$2,PONDERADORES!$A$7:$G$9,7,0)+VLOOKUP(N1425,REFERENCIAS!$C:$D,2,0)*VLOOKUP($N$2,PONDERADORES!$A$7:$G$9,7,0)+VLOOKUP(O1425,REFERENCIAS!$C:$D,2,0)*VLOOKUP($O$2,PONDERADORES!$A$7:$G$9,7,0)</f>
        <v>0.2</v>
      </c>
      <c r="Z1425" s="2">
        <f>+VLOOKUP(IF(R1425&lt;0.1,0,IF(AND(R1425&gt;=0.1,R1425&lt;0.2),0.1,IF(AND(R1425&gt;=0.2,R1425&lt;0.3),0.2,IF(R1425&gt;0.3,0.3,)))),REFERENCIAS!$C:$D,2,0)*VLOOKUP($R$2,PONDERADORES!$A$11:$G$11,7,0)</f>
        <v>15</v>
      </c>
      <c r="AA1425" s="92"/>
      <c r="AB1425" s="95" t="e">
        <f t="shared" ca="1" si="87"/>
        <v>#REF!</v>
      </c>
      <c r="AC1425" s="23" t="e">
        <f ca="1">IF(AB1425&gt;REFERENCIAS!$C$62,REFERENCIAS!$B$62,IF(AND(AB1425&gt;=REFERENCIAS!$C$63,AB1425&lt;REFERENCIAS!$D$63),REFERENCIAS!$B$63,IF(AND(AB1425&gt;REFERENCIAS!$C$64,AB1425&lt;=REFERENCIAS!$D$64),REFERENCIAS!$B$64,IF(AND(AB1425&gt;=REFERENCIAS!$C$65,AB1425&lt;REFERENCIAS!$D$65),REFERENCIAS!$B$65, "Revisar"))))</f>
        <v>#REF!</v>
      </c>
      <c r="AD1425" s="94" t="e">
        <f ca="1">VLOOKUP(AC1425,REFERENCIAS!$B$62:$G$65,4,FALSE)</f>
        <v>#REF!</v>
      </c>
    </row>
    <row r="1426" spans="1:30" ht="17.25" x14ac:dyDescent="0.25">
      <c r="A1426" s="74"/>
      <c r="B1426" s="19"/>
      <c r="C1426" s="19"/>
      <c r="D1426" s="50"/>
      <c r="E1426" s="73"/>
      <c r="F1426" s="74"/>
      <c r="G1426" s="9"/>
      <c r="H1426" s="48"/>
      <c r="I1426" s="49">
        <f t="shared" ca="1" si="85"/>
        <v>2022</v>
      </c>
      <c r="J1426" s="22">
        <f t="shared" ca="1" si="84"/>
        <v>1</v>
      </c>
      <c r="K1426" s="19"/>
      <c r="L1426" s="73"/>
      <c r="M1426" s="74"/>
      <c r="N1426" s="19"/>
      <c r="O1426" s="73"/>
      <c r="P1426" s="82">
        <v>1</v>
      </c>
      <c r="Q1426" s="24">
        <v>1</v>
      </c>
      <c r="R1426" s="81">
        <f t="shared" si="86"/>
        <v>1</v>
      </c>
      <c r="S1426" s="87"/>
      <c r="T1426" s="19"/>
      <c r="U1426" s="25"/>
      <c r="V1426" s="25"/>
      <c r="W1426" s="81"/>
      <c r="X1426" s="91" t="e">
        <f ca="1">+VLOOKUP(#REF!,REFERENCIAS!$C:$D,2,0)*VLOOKUP(#REF!,PONDERADORES!A:P,IF(AND(INFORMACION!$T1426='REFERENCIAS RIESGO'!$C$36,INFORMACION!$F1426=REFERENCIAS!$C$24),16,IF(INFORMACION!$T1426='REFERENCIAS RIESGO'!$C$36,13,IF(INFORMACION!$F1426=REFERENCIAS!$C$24,10,7))),0)+VLOOKUP(K1426,REFERENCIAS!$C:$D,2,0)*VLOOKUP($K$2,PONDERADORES!A:P,IF(AND(INFORMACION!$T1426='REFERENCIAS RIESGO'!$C$36,INFORMACION!$F1426=REFERENCIAS!$C$24),16,IF(INFORMACION!$T1426='REFERENCIAS RIESGO'!$C$36,13,IF(INFORMACION!$F1426=REFERENCIAS!$C$24,10,7))),0)+VLOOKUP(L1426,REFERENCIAS!$C:$D,2,0)*VLOOKUP($L$2,PONDERADORES!A:P,IF(AND(INFORMACION!$T1426='REFERENCIAS RIESGO'!$C$36,INFORMACION!$F1426=REFERENCIAS!$C$24),16,IF(INFORMACION!$T1426='REFERENCIAS RIESGO'!$C$36,13,IF(INFORMACION!$F1426=REFERENCIAS!$C$24,10,7))),0)+VLOOKUP(F1426,REFERENCIAS!$C:$D,2,0)*VLOOKUP($F$2,PONDERADORES!A:P,IF(AND(INFORMACION!$T1426='REFERENCIAS RIESGO'!$C$36,INFORMACION!$F1426=REFERENCIAS!$C$24),16,IF(INFORMACION!$T1426='REFERENCIAS RIESGO'!$C$36,13,IF(INFORMACION!$F1426=REFERENCIAS!$C$24,10,7))),0)+VLOOKUP(T1426,REFERENCIAS!$C:$D,2,0)*VLOOKUP($T$2,PONDERADORES!A:P,IF(AND(INFORMACION!$T1426='REFERENCIAS RIESGO'!$C$36,INFORMACION!$F1426=REFERENCIAS!$C$24),16,IF(INFORMACION!$T1426='REFERENCIAS RIESGO'!$C$36,13,IF(INFORMACION!$F1426=REFERENCIAS!$C$24,10,7))),0)+VLOOKUP(IF(J1426&lt;=0.2,0.2,IF(AND(J1426&gt;0.2,J1426&lt;=0.4),0.4,IF(AND(J1426&gt;0.4,J1426&lt;=0.6),0.6,IF(AND(J1426&gt;0.6,J1426&lt;=0.8),0.8,IF(AND(J1426&gt;0.8,J1426&lt;=1),1))))),REFERENCIAS!$C:$D,2,0)*VLOOKUP($J$2,PONDERADORES!A:P,IF(AND(INFORMACION!$T1426='REFERENCIAS RIESGO'!$C$36,INFORMACION!$F1426=REFERENCIAS!$C$24),16,IF(INFORMACION!$T1426='REFERENCIAS RIESGO'!$C$36,13,IF(INFORMACION!$F1426=REFERENCIAS!$C$24,10,7))),0)</f>
        <v>#REF!</v>
      </c>
      <c r="Y1426" s="68">
        <f>+VLOOKUP(M1426,REFERENCIAS!$C:$D,2,0)*VLOOKUP($M$2,PONDERADORES!$A$7:$G$9,7,0)+VLOOKUP(N1426,REFERENCIAS!$C:$D,2,0)*VLOOKUP($N$2,PONDERADORES!$A$7:$G$9,7,0)+VLOOKUP(O1426,REFERENCIAS!$C:$D,2,0)*VLOOKUP($O$2,PONDERADORES!$A$7:$G$9,7,0)</f>
        <v>0.2</v>
      </c>
      <c r="Z1426" s="2">
        <f>+VLOOKUP(IF(R1426&lt;0.1,0,IF(AND(R1426&gt;=0.1,R1426&lt;0.2),0.1,IF(AND(R1426&gt;=0.2,R1426&lt;0.3),0.2,IF(R1426&gt;0.3,0.3,)))),REFERENCIAS!$C:$D,2,0)*VLOOKUP($R$2,PONDERADORES!$A$11:$G$11,7,0)</f>
        <v>15</v>
      </c>
      <c r="AA1426" s="92"/>
      <c r="AB1426" s="95" t="e">
        <f t="shared" ca="1" si="87"/>
        <v>#REF!</v>
      </c>
      <c r="AC1426" s="23" t="e">
        <f ca="1">IF(AB1426&gt;REFERENCIAS!$C$62,REFERENCIAS!$B$62,IF(AND(AB1426&gt;=REFERENCIAS!$C$63,AB1426&lt;REFERENCIAS!$D$63),REFERENCIAS!$B$63,IF(AND(AB1426&gt;REFERENCIAS!$C$64,AB1426&lt;=REFERENCIAS!$D$64),REFERENCIAS!$B$64,IF(AND(AB1426&gt;=REFERENCIAS!$C$65,AB1426&lt;REFERENCIAS!$D$65),REFERENCIAS!$B$65, "Revisar"))))</f>
        <v>#REF!</v>
      </c>
      <c r="AD1426" s="94" t="e">
        <f ca="1">VLOOKUP(AC1426,REFERENCIAS!$B$62:$G$65,4,FALSE)</f>
        <v>#REF!</v>
      </c>
    </row>
    <row r="1427" spans="1:30" ht="17.25" x14ac:dyDescent="0.25">
      <c r="A1427" s="74"/>
      <c r="B1427" s="19"/>
      <c r="C1427" s="19"/>
      <c r="D1427" s="50"/>
      <c r="E1427" s="73"/>
      <c r="F1427" s="74"/>
      <c r="G1427" s="9"/>
      <c r="H1427" s="48"/>
      <c r="I1427" s="49">
        <f t="shared" ca="1" si="85"/>
        <v>2022</v>
      </c>
      <c r="J1427" s="22">
        <f t="shared" ca="1" si="84"/>
        <v>1</v>
      </c>
      <c r="K1427" s="19"/>
      <c r="L1427" s="73"/>
      <c r="M1427" s="74"/>
      <c r="N1427" s="19"/>
      <c r="O1427" s="73"/>
      <c r="P1427" s="82">
        <v>1</v>
      </c>
      <c r="Q1427" s="24">
        <v>1</v>
      </c>
      <c r="R1427" s="81">
        <f t="shared" si="86"/>
        <v>1</v>
      </c>
      <c r="S1427" s="87"/>
      <c r="T1427" s="19"/>
      <c r="U1427" s="25"/>
      <c r="V1427" s="25"/>
      <c r="W1427" s="81"/>
      <c r="X1427" s="91" t="e">
        <f ca="1">+VLOOKUP(#REF!,REFERENCIAS!$C:$D,2,0)*VLOOKUP(#REF!,PONDERADORES!A:P,IF(AND(INFORMACION!$T1427='REFERENCIAS RIESGO'!$C$36,INFORMACION!$F1427=REFERENCIAS!$C$24),16,IF(INFORMACION!$T1427='REFERENCIAS RIESGO'!$C$36,13,IF(INFORMACION!$F1427=REFERENCIAS!$C$24,10,7))),0)+VLOOKUP(K1427,REFERENCIAS!$C:$D,2,0)*VLOOKUP($K$2,PONDERADORES!A:P,IF(AND(INFORMACION!$T1427='REFERENCIAS RIESGO'!$C$36,INFORMACION!$F1427=REFERENCIAS!$C$24),16,IF(INFORMACION!$T1427='REFERENCIAS RIESGO'!$C$36,13,IF(INFORMACION!$F1427=REFERENCIAS!$C$24,10,7))),0)+VLOOKUP(L1427,REFERENCIAS!$C:$D,2,0)*VLOOKUP($L$2,PONDERADORES!A:P,IF(AND(INFORMACION!$T1427='REFERENCIAS RIESGO'!$C$36,INFORMACION!$F1427=REFERENCIAS!$C$24),16,IF(INFORMACION!$T1427='REFERENCIAS RIESGO'!$C$36,13,IF(INFORMACION!$F1427=REFERENCIAS!$C$24,10,7))),0)+VLOOKUP(F1427,REFERENCIAS!$C:$D,2,0)*VLOOKUP($F$2,PONDERADORES!A:P,IF(AND(INFORMACION!$T1427='REFERENCIAS RIESGO'!$C$36,INFORMACION!$F1427=REFERENCIAS!$C$24),16,IF(INFORMACION!$T1427='REFERENCIAS RIESGO'!$C$36,13,IF(INFORMACION!$F1427=REFERENCIAS!$C$24,10,7))),0)+VLOOKUP(T1427,REFERENCIAS!$C:$D,2,0)*VLOOKUP($T$2,PONDERADORES!A:P,IF(AND(INFORMACION!$T1427='REFERENCIAS RIESGO'!$C$36,INFORMACION!$F1427=REFERENCIAS!$C$24),16,IF(INFORMACION!$T1427='REFERENCIAS RIESGO'!$C$36,13,IF(INFORMACION!$F1427=REFERENCIAS!$C$24,10,7))),0)+VLOOKUP(IF(J1427&lt;=0.2,0.2,IF(AND(J1427&gt;0.2,J1427&lt;=0.4),0.4,IF(AND(J1427&gt;0.4,J1427&lt;=0.6),0.6,IF(AND(J1427&gt;0.6,J1427&lt;=0.8),0.8,IF(AND(J1427&gt;0.8,J1427&lt;=1),1))))),REFERENCIAS!$C:$D,2,0)*VLOOKUP($J$2,PONDERADORES!A:P,IF(AND(INFORMACION!$T1427='REFERENCIAS RIESGO'!$C$36,INFORMACION!$F1427=REFERENCIAS!$C$24),16,IF(INFORMACION!$T1427='REFERENCIAS RIESGO'!$C$36,13,IF(INFORMACION!$F1427=REFERENCIAS!$C$24,10,7))),0)</f>
        <v>#REF!</v>
      </c>
      <c r="Y1427" s="68">
        <f>+VLOOKUP(M1427,REFERENCIAS!$C:$D,2,0)*VLOOKUP($M$2,PONDERADORES!$A$7:$G$9,7,0)+VLOOKUP(N1427,REFERENCIAS!$C:$D,2,0)*VLOOKUP($N$2,PONDERADORES!$A$7:$G$9,7,0)+VLOOKUP(O1427,REFERENCIAS!$C:$D,2,0)*VLOOKUP($O$2,PONDERADORES!$A$7:$G$9,7,0)</f>
        <v>0.2</v>
      </c>
      <c r="Z1427" s="2">
        <f>+VLOOKUP(IF(R1427&lt;0.1,0,IF(AND(R1427&gt;=0.1,R1427&lt;0.2),0.1,IF(AND(R1427&gt;=0.2,R1427&lt;0.3),0.2,IF(R1427&gt;0.3,0.3,)))),REFERENCIAS!$C:$D,2,0)*VLOOKUP($R$2,PONDERADORES!$A$11:$G$11,7,0)</f>
        <v>15</v>
      </c>
      <c r="AA1427" s="92"/>
      <c r="AB1427" s="95" t="e">
        <f t="shared" ca="1" si="87"/>
        <v>#REF!</v>
      </c>
      <c r="AC1427" s="23" t="e">
        <f ca="1">IF(AB1427&gt;REFERENCIAS!$C$62,REFERENCIAS!$B$62,IF(AND(AB1427&gt;=REFERENCIAS!$C$63,AB1427&lt;REFERENCIAS!$D$63),REFERENCIAS!$B$63,IF(AND(AB1427&gt;REFERENCIAS!$C$64,AB1427&lt;=REFERENCIAS!$D$64),REFERENCIAS!$B$64,IF(AND(AB1427&gt;=REFERENCIAS!$C$65,AB1427&lt;REFERENCIAS!$D$65),REFERENCIAS!$B$65, "Revisar"))))</f>
        <v>#REF!</v>
      </c>
      <c r="AD1427" s="94" t="e">
        <f ca="1">VLOOKUP(AC1427,REFERENCIAS!$B$62:$G$65,4,FALSE)</f>
        <v>#REF!</v>
      </c>
    </row>
    <row r="1428" spans="1:30" ht="17.25" x14ac:dyDescent="0.25">
      <c r="A1428" s="74"/>
      <c r="B1428" s="19"/>
      <c r="C1428" s="19"/>
      <c r="D1428" s="50"/>
      <c r="E1428" s="73"/>
      <c r="F1428" s="74"/>
      <c r="G1428" s="9"/>
      <c r="H1428" s="48"/>
      <c r="I1428" s="49">
        <f t="shared" ca="1" si="85"/>
        <v>2022</v>
      </c>
      <c r="J1428" s="22">
        <f t="shared" ca="1" si="84"/>
        <v>1</v>
      </c>
      <c r="K1428" s="19"/>
      <c r="L1428" s="73"/>
      <c r="M1428" s="74"/>
      <c r="N1428" s="19"/>
      <c r="O1428" s="73"/>
      <c r="P1428" s="82">
        <v>1</v>
      </c>
      <c r="Q1428" s="24">
        <v>1</v>
      </c>
      <c r="R1428" s="81">
        <f t="shared" si="86"/>
        <v>1</v>
      </c>
      <c r="S1428" s="87"/>
      <c r="T1428" s="19"/>
      <c r="U1428" s="25"/>
      <c r="V1428" s="25"/>
      <c r="W1428" s="81"/>
      <c r="X1428" s="91" t="e">
        <f ca="1">+VLOOKUP(#REF!,REFERENCIAS!$C:$D,2,0)*VLOOKUP(#REF!,PONDERADORES!A:P,IF(AND(INFORMACION!$T1428='REFERENCIAS RIESGO'!$C$36,INFORMACION!$F1428=REFERENCIAS!$C$24),16,IF(INFORMACION!$T1428='REFERENCIAS RIESGO'!$C$36,13,IF(INFORMACION!$F1428=REFERENCIAS!$C$24,10,7))),0)+VLOOKUP(K1428,REFERENCIAS!$C:$D,2,0)*VLOOKUP($K$2,PONDERADORES!A:P,IF(AND(INFORMACION!$T1428='REFERENCIAS RIESGO'!$C$36,INFORMACION!$F1428=REFERENCIAS!$C$24),16,IF(INFORMACION!$T1428='REFERENCIAS RIESGO'!$C$36,13,IF(INFORMACION!$F1428=REFERENCIAS!$C$24,10,7))),0)+VLOOKUP(L1428,REFERENCIAS!$C:$D,2,0)*VLOOKUP($L$2,PONDERADORES!A:P,IF(AND(INFORMACION!$T1428='REFERENCIAS RIESGO'!$C$36,INFORMACION!$F1428=REFERENCIAS!$C$24),16,IF(INFORMACION!$T1428='REFERENCIAS RIESGO'!$C$36,13,IF(INFORMACION!$F1428=REFERENCIAS!$C$24,10,7))),0)+VLOOKUP(F1428,REFERENCIAS!$C:$D,2,0)*VLOOKUP($F$2,PONDERADORES!A:P,IF(AND(INFORMACION!$T1428='REFERENCIAS RIESGO'!$C$36,INFORMACION!$F1428=REFERENCIAS!$C$24),16,IF(INFORMACION!$T1428='REFERENCIAS RIESGO'!$C$36,13,IF(INFORMACION!$F1428=REFERENCIAS!$C$24,10,7))),0)+VLOOKUP(T1428,REFERENCIAS!$C:$D,2,0)*VLOOKUP($T$2,PONDERADORES!A:P,IF(AND(INFORMACION!$T1428='REFERENCIAS RIESGO'!$C$36,INFORMACION!$F1428=REFERENCIAS!$C$24),16,IF(INFORMACION!$T1428='REFERENCIAS RIESGO'!$C$36,13,IF(INFORMACION!$F1428=REFERENCIAS!$C$24,10,7))),0)+VLOOKUP(IF(J1428&lt;=0.2,0.2,IF(AND(J1428&gt;0.2,J1428&lt;=0.4),0.4,IF(AND(J1428&gt;0.4,J1428&lt;=0.6),0.6,IF(AND(J1428&gt;0.6,J1428&lt;=0.8),0.8,IF(AND(J1428&gt;0.8,J1428&lt;=1),1))))),REFERENCIAS!$C:$D,2,0)*VLOOKUP($J$2,PONDERADORES!A:P,IF(AND(INFORMACION!$T1428='REFERENCIAS RIESGO'!$C$36,INFORMACION!$F1428=REFERENCIAS!$C$24),16,IF(INFORMACION!$T1428='REFERENCIAS RIESGO'!$C$36,13,IF(INFORMACION!$F1428=REFERENCIAS!$C$24,10,7))),0)</f>
        <v>#REF!</v>
      </c>
      <c r="Y1428" s="68">
        <f>+VLOOKUP(M1428,REFERENCIAS!$C:$D,2,0)*VLOOKUP($M$2,PONDERADORES!$A$7:$G$9,7,0)+VLOOKUP(N1428,REFERENCIAS!$C:$D,2,0)*VLOOKUP($N$2,PONDERADORES!$A$7:$G$9,7,0)+VLOOKUP(O1428,REFERENCIAS!$C:$D,2,0)*VLOOKUP($O$2,PONDERADORES!$A$7:$G$9,7,0)</f>
        <v>0.2</v>
      </c>
      <c r="Z1428" s="2">
        <f>+VLOOKUP(IF(R1428&lt;0.1,0,IF(AND(R1428&gt;=0.1,R1428&lt;0.2),0.1,IF(AND(R1428&gt;=0.2,R1428&lt;0.3),0.2,IF(R1428&gt;0.3,0.3,)))),REFERENCIAS!$C:$D,2,0)*VLOOKUP($R$2,PONDERADORES!$A$11:$G$11,7,0)</f>
        <v>15</v>
      </c>
      <c r="AA1428" s="92"/>
      <c r="AB1428" s="95" t="e">
        <f t="shared" ca="1" si="87"/>
        <v>#REF!</v>
      </c>
      <c r="AC1428" s="23" t="e">
        <f ca="1">IF(AB1428&gt;REFERENCIAS!$C$62,REFERENCIAS!$B$62,IF(AND(AB1428&gt;=REFERENCIAS!$C$63,AB1428&lt;REFERENCIAS!$D$63),REFERENCIAS!$B$63,IF(AND(AB1428&gt;REFERENCIAS!$C$64,AB1428&lt;=REFERENCIAS!$D$64),REFERENCIAS!$B$64,IF(AND(AB1428&gt;=REFERENCIAS!$C$65,AB1428&lt;REFERENCIAS!$D$65),REFERENCIAS!$B$65, "Revisar"))))</f>
        <v>#REF!</v>
      </c>
      <c r="AD1428" s="94" t="e">
        <f ca="1">VLOOKUP(AC1428,REFERENCIAS!$B$62:$G$65,4,FALSE)</f>
        <v>#REF!</v>
      </c>
    </row>
    <row r="1429" spans="1:30" ht="17.25" x14ac:dyDescent="0.25">
      <c r="A1429" s="74"/>
      <c r="B1429" s="19"/>
      <c r="C1429" s="19"/>
      <c r="D1429" s="50"/>
      <c r="E1429" s="73"/>
      <c r="F1429" s="74"/>
      <c r="G1429" s="9"/>
      <c r="H1429" s="48"/>
      <c r="I1429" s="49">
        <f t="shared" ca="1" si="85"/>
        <v>2022</v>
      </c>
      <c r="J1429" s="22">
        <f t="shared" ca="1" si="84"/>
        <v>1</v>
      </c>
      <c r="K1429" s="19"/>
      <c r="L1429" s="73"/>
      <c r="M1429" s="74"/>
      <c r="N1429" s="19"/>
      <c r="O1429" s="73"/>
      <c r="P1429" s="82">
        <v>1</v>
      </c>
      <c r="Q1429" s="24">
        <v>1</v>
      </c>
      <c r="R1429" s="81">
        <f t="shared" si="86"/>
        <v>1</v>
      </c>
      <c r="S1429" s="87"/>
      <c r="T1429" s="19"/>
      <c r="U1429" s="25"/>
      <c r="V1429" s="25"/>
      <c r="W1429" s="81"/>
      <c r="X1429" s="91" t="e">
        <f ca="1">+VLOOKUP(#REF!,REFERENCIAS!$C:$D,2,0)*VLOOKUP(#REF!,PONDERADORES!A:P,IF(AND(INFORMACION!$T1429='REFERENCIAS RIESGO'!$C$36,INFORMACION!$F1429=REFERENCIAS!$C$24),16,IF(INFORMACION!$T1429='REFERENCIAS RIESGO'!$C$36,13,IF(INFORMACION!$F1429=REFERENCIAS!$C$24,10,7))),0)+VLOOKUP(K1429,REFERENCIAS!$C:$D,2,0)*VLOOKUP($K$2,PONDERADORES!A:P,IF(AND(INFORMACION!$T1429='REFERENCIAS RIESGO'!$C$36,INFORMACION!$F1429=REFERENCIAS!$C$24),16,IF(INFORMACION!$T1429='REFERENCIAS RIESGO'!$C$36,13,IF(INFORMACION!$F1429=REFERENCIAS!$C$24,10,7))),0)+VLOOKUP(L1429,REFERENCIAS!$C:$D,2,0)*VLOOKUP($L$2,PONDERADORES!A:P,IF(AND(INFORMACION!$T1429='REFERENCIAS RIESGO'!$C$36,INFORMACION!$F1429=REFERENCIAS!$C$24),16,IF(INFORMACION!$T1429='REFERENCIAS RIESGO'!$C$36,13,IF(INFORMACION!$F1429=REFERENCIAS!$C$24,10,7))),0)+VLOOKUP(F1429,REFERENCIAS!$C:$D,2,0)*VLOOKUP($F$2,PONDERADORES!A:P,IF(AND(INFORMACION!$T1429='REFERENCIAS RIESGO'!$C$36,INFORMACION!$F1429=REFERENCIAS!$C$24),16,IF(INFORMACION!$T1429='REFERENCIAS RIESGO'!$C$36,13,IF(INFORMACION!$F1429=REFERENCIAS!$C$24,10,7))),0)+VLOOKUP(T1429,REFERENCIAS!$C:$D,2,0)*VLOOKUP($T$2,PONDERADORES!A:P,IF(AND(INFORMACION!$T1429='REFERENCIAS RIESGO'!$C$36,INFORMACION!$F1429=REFERENCIAS!$C$24),16,IF(INFORMACION!$T1429='REFERENCIAS RIESGO'!$C$36,13,IF(INFORMACION!$F1429=REFERENCIAS!$C$24,10,7))),0)+VLOOKUP(IF(J1429&lt;=0.2,0.2,IF(AND(J1429&gt;0.2,J1429&lt;=0.4),0.4,IF(AND(J1429&gt;0.4,J1429&lt;=0.6),0.6,IF(AND(J1429&gt;0.6,J1429&lt;=0.8),0.8,IF(AND(J1429&gt;0.8,J1429&lt;=1),1))))),REFERENCIAS!$C:$D,2,0)*VLOOKUP($J$2,PONDERADORES!A:P,IF(AND(INFORMACION!$T1429='REFERENCIAS RIESGO'!$C$36,INFORMACION!$F1429=REFERENCIAS!$C$24),16,IF(INFORMACION!$T1429='REFERENCIAS RIESGO'!$C$36,13,IF(INFORMACION!$F1429=REFERENCIAS!$C$24,10,7))),0)</f>
        <v>#REF!</v>
      </c>
      <c r="Y1429" s="68">
        <f>+VLOOKUP(M1429,REFERENCIAS!$C:$D,2,0)*VLOOKUP($M$2,PONDERADORES!$A$7:$G$9,7,0)+VLOOKUP(N1429,REFERENCIAS!$C:$D,2,0)*VLOOKUP($N$2,PONDERADORES!$A$7:$G$9,7,0)+VLOOKUP(O1429,REFERENCIAS!$C:$D,2,0)*VLOOKUP($O$2,PONDERADORES!$A$7:$G$9,7,0)</f>
        <v>0.2</v>
      </c>
      <c r="Z1429" s="2">
        <f>+VLOOKUP(IF(R1429&lt;0.1,0,IF(AND(R1429&gt;=0.1,R1429&lt;0.2),0.1,IF(AND(R1429&gt;=0.2,R1429&lt;0.3),0.2,IF(R1429&gt;0.3,0.3,)))),REFERENCIAS!$C:$D,2,0)*VLOOKUP($R$2,PONDERADORES!$A$11:$G$11,7,0)</f>
        <v>15</v>
      </c>
      <c r="AA1429" s="92"/>
      <c r="AB1429" s="95" t="e">
        <f t="shared" ca="1" si="87"/>
        <v>#REF!</v>
      </c>
      <c r="AC1429" s="23" t="e">
        <f ca="1">IF(AB1429&gt;REFERENCIAS!$C$62,REFERENCIAS!$B$62,IF(AND(AB1429&gt;=REFERENCIAS!$C$63,AB1429&lt;REFERENCIAS!$D$63),REFERENCIAS!$B$63,IF(AND(AB1429&gt;REFERENCIAS!$C$64,AB1429&lt;=REFERENCIAS!$D$64),REFERENCIAS!$B$64,IF(AND(AB1429&gt;=REFERENCIAS!$C$65,AB1429&lt;REFERENCIAS!$D$65),REFERENCIAS!$B$65, "Revisar"))))</f>
        <v>#REF!</v>
      </c>
      <c r="AD1429" s="94" t="e">
        <f ca="1">VLOOKUP(AC1429,REFERENCIAS!$B$62:$G$65,4,FALSE)</f>
        <v>#REF!</v>
      </c>
    </row>
    <row r="1430" spans="1:30" ht="17.25" x14ac:dyDescent="0.25">
      <c r="A1430" s="74"/>
      <c r="B1430" s="19"/>
      <c r="C1430" s="19"/>
      <c r="D1430" s="50"/>
      <c r="E1430" s="73"/>
      <c r="F1430" s="74"/>
      <c r="G1430" s="9"/>
      <c r="H1430" s="48"/>
      <c r="I1430" s="49">
        <f t="shared" ca="1" si="85"/>
        <v>2022</v>
      </c>
      <c r="J1430" s="22">
        <f t="shared" ca="1" si="84"/>
        <v>1</v>
      </c>
      <c r="K1430" s="19"/>
      <c r="L1430" s="73"/>
      <c r="M1430" s="74"/>
      <c r="N1430" s="19"/>
      <c r="O1430" s="73"/>
      <c r="P1430" s="82">
        <v>1</v>
      </c>
      <c r="Q1430" s="24">
        <v>1</v>
      </c>
      <c r="R1430" s="81">
        <f t="shared" si="86"/>
        <v>1</v>
      </c>
      <c r="S1430" s="87"/>
      <c r="T1430" s="19"/>
      <c r="U1430" s="25"/>
      <c r="V1430" s="25"/>
      <c r="W1430" s="81"/>
      <c r="X1430" s="91" t="e">
        <f ca="1">+VLOOKUP(#REF!,REFERENCIAS!$C:$D,2,0)*VLOOKUP(#REF!,PONDERADORES!A:P,IF(AND(INFORMACION!$T1430='REFERENCIAS RIESGO'!$C$36,INFORMACION!$F1430=REFERENCIAS!$C$24),16,IF(INFORMACION!$T1430='REFERENCIAS RIESGO'!$C$36,13,IF(INFORMACION!$F1430=REFERENCIAS!$C$24,10,7))),0)+VLOOKUP(K1430,REFERENCIAS!$C:$D,2,0)*VLOOKUP($K$2,PONDERADORES!A:P,IF(AND(INFORMACION!$T1430='REFERENCIAS RIESGO'!$C$36,INFORMACION!$F1430=REFERENCIAS!$C$24),16,IF(INFORMACION!$T1430='REFERENCIAS RIESGO'!$C$36,13,IF(INFORMACION!$F1430=REFERENCIAS!$C$24,10,7))),0)+VLOOKUP(L1430,REFERENCIAS!$C:$D,2,0)*VLOOKUP($L$2,PONDERADORES!A:P,IF(AND(INFORMACION!$T1430='REFERENCIAS RIESGO'!$C$36,INFORMACION!$F1430=REFERENCIAS!$C$24),16,IF(INFORMACION!$T1430='REFERENCIAS RIESGO'!$C$36,13,IF(INFORMACION!$F1430=REFERENCIAS!$C$24,10,7))),0)+VLOOKUP(F1430,REFERENCIAS!$C:$D,2,0)*VLOOKUP($F$2,PONDERADORES!A:P,IF(AND(INFORMACION!$T1430='REFERENCIAS RIESGO'!$C$36,INFORMACION!$F1430=REFERENCIAS!$C$24),16,IF(INFORMACION!$T1430='REFERENCIAS RIESGO'!$C$36,13,IF(INFORMACION!$F1430=REFERENCIAS!$C$24,10,7))),0)+VLOOKUP(T1430,REFERENCIAS!$C:$D,2,0)*VLOOKUP($T$2,PONDERADORES!A:P,IF(AND(INFORMACION!$T1430='REFERENCIAS RIESGO'!$C$36,INFORMACION!$F1430=REFERENCIAS!$C$24),16,IF(INFORMACION!$T1430='REFERENCIAS RIESGO'!$C$36,13,IF(INFORMACION!$F1430=REFERENCIAS!$C$24,10,7))),0)+VLOOKUP(IF(J1430&lt;=0.2,0.2,IF(AND(J1430&gt;0.2,J1430&lt;=0.4),0.4,IF(AND(J1430&gt;0.4,J1430&lt;=0.6),0.6,IF(AND(J1430&gt;0.6,J1430&lt;=0.8),0.8,IF(AND(J1430&gt;0.8,J1430&lt;=1),1))))),REFERENCIAS!$C:$D,2,0)*VLOOKUP($J$2,PONDERADORES!A:P,IF(AND(INFORMACION!$T1430='REFERENCIAS RIESGO'!$C$36,INFORMACION!$F1430=REFERENCIAS!$C$24),16,IF(INFORMACION!$T1430='REFERENCIAS RIESGO'!$C$36,13,IF(INFORMACION!$F1430=REFERENCIAS!$C$24,10,7))),0)</f>
        <v>#REF!</v>
      </c>
      <c r="Y1430" s="68">
        <f>+VLOOKUP(M1430,REFERENCIAS!$C:$D,2,0)*VLOOKUP($M$2,PONDERADORES!$A$7:$G$9,7,0)+VLOOKUP(N1430,REFERENCIAS!$C:$D,2,0)*VLOOKUP($N$2,PONDERADORES!$A$7:$G$9,7,0)+VLOOKUP(O1430,REFERENCIAS!$C:$D,2,0)*VLOOKUP($O$2,PONDERADORES!$A$7:$G$9,7,0)</f>
        <v>0.2</v>
      </c>
      <c r="Z1430" s="2">
        <f>+VLOOKUP(IF(R1430&lt;0.1,0,IF(AND(R1430&gt;=0.1,R1430&lt;0.2),0.1,IF(AND(R1430&gt;=0.2,R1430&lt;0.3),0.2,IF(R1430&gt;0.3,0.3,)))),REFERENCIAS!$C:$D,2,0)*VLOOKUP($R$2,PONDERADORES!$A$11:$G$11,7,0)</f>
        <v>15</v>
      </c>
      <c r="AA1430" s="92"/>
      <c r="AB1430" s="95" t="e">
        <f t="shared" ca="1" si="87"/>
        <v>#REF!</v>
      </c>
      <c r="AC1430" s="23" t="e">
        <f ca="1">IF(AB1430&gt;REFERENCIAS!$C$62,REFERENCIAS!$B$62,IF(AND(AB1430&gt;=REFERENCIAS!$C$63,AB1430&lt;REFERENCIAS!$D$63),REFERENCIAS!$B$63,IF(AND(AB1430&gt;REFERENCIAS!$C$64,AB1430&lt;=REFERENCIAS!$D$64),REFERENCIAS!$B$64,IF(AND(AB1430&gt;=REFERENCIAS!$C$65,AB1430&lt;REFERENCIAS!$D$65),REFERENCIAS!$B$65, "Revisar"))))</f>
        <v>#REF!</v>
      </c>
      <c r="AD1430" s="94" t="e">
        <f ca="1">VLOOKUP(AC1430,REFERENCIAS!$B$62:$G$65,4,FALSE)</f>
        <v>#REF!</v>
      </c>
    </row>
    <row r="1431" spans="1:30" ht="17.25" x14ac:dyDescent="0.25">
      <c r="A1431" s="74"/>
      <c r="B1431" s="19"/>
      <c r="C1431" s="19"/>
      <c r="D1431" s="50"/>
      <c r="E1431" s="73"/>
      <c r="F1431" s="74"/>
      <c r="G1431" s="9"/>
      <c r="H1431" s="48"/>
      <c r="I1431" s="49">
        <f t="shared" ca="1" si="85"/>
        <v>2022</v>
      </c>
      <c r="J1431" s="22">
        <f t="shared" ca="1" si="84"/>
        <v>1</v>
      </c>
      <c r="K1431" s="19"/>
      <c r="L1431" s="73"/>
      <c r="M1431" s="74"/>
      <c r="N1431" s="19"/>
      <c r="O1431" s="73"/>
      <c r="P1431" s="82">
        <v>1</v>
      </c>
      <c r="Q1431" s="24">
        <v>1</v>
      </c>
      <c r="R1431" s="81">
        <f t="shared" si="86"/>
        <v>1</v>
      </c>
      <c r="S1431" s="87"/>
      <c r="T1431" s="19"/>
      <c r="U1431" s="25"/>
      <c r="V1431" s="25"/>
      <c r="W1431" s="81"/>
      <c r="X1431" s="91" t="e">
        <f ca="1">+VLOOKUP(#REF!,REFERENCIAS!$C:$D,2,0)*VLOOKUP(#REF!,PONDERADORES!A:P,IF(AND(INFORMACION!$T1431='REFERENCIAS RIESGO'!$C$36,INFORMACION!$F1431=REFERENCIAS!$C$24),16,IF(INFORMACION!$T1431='REFERENCIAS RIESGO'!$C$36,13,IF(INFORMACION!$F1431=REFERENCIAS!$C$24,10,7))),0)+VLOOKUP(K1431,REFERENCIAS!$C:$D,2,0)*VLOOKUP($K$2,PONDERADORES!A:P,IF(AND(INFORMACION!$T1431='REFERENCIAS RIESGO'!$C$36,INFORMACION!$F1431=REFERENCIAS!$C$24),16,IF(INFORMACION!$T1431='REFERENCIAS RIESGO'!$C$36,13,IF(INFORMACION!$F1431=REFERENCIAS!$C$24,10,7))),0)+VLOOKUP(L1431,REFERENCIAS!$C:$D,2,0)*VLOOKUP($L$2,PONDERADORES!A:P,IF(AND(INFORMACION!$T1431='REFERENCIAS RIESGO'!$C$36,INFORMACION!$F1431=REFERENCIAS!$C$24),16,IF(INFORMACION!$T1431='REFERENCIAS RIESGO'!$C$36,13,IF(INFORMACION!$F1431=REFERENCIAS!$C$24,10,7))),0)+VLOOKUP(F1431,REFERENCIAS!$C:$D,2,0)*VLOOKUP($F$2,PONDERADORES!A:P,IF(AND(INFORMACION!$T1431='REFERENCIAS RIESGO'!$C$36,INFORMACION!$F1431=REFERENCIAS!$C$24),16,IF(INFORMACION!$T1431='REFERENCIAS RIESGO'!$C$36,13,IF(INFORMACION!$F1431=REFERENCIAS!$C$24,10,7))),0)+VLOOKUP(T1431,REFERENCIAS!$C:$D,2,0)*VLOOKUP($T$2,PONDERADORES!A:P,IF(AND(INFORMACION!$T1431='REFERENCIAS RIESGO'!$C$36,INFORMACION!$F1431=REFERENCIAS!$C$24),16,IF(INFORMACION!$T1431='REFERENCIAS RIESGO'!$C$36,13,IF(INFORMACION!$F1431=REFERENCIAS!$C$24,10,7))),0)+VLOOKUP(IF(J1431&lt;=0.2,0.2,IF(AND(J1431&gt;0.2,J1431&lt;=0.4),0.4,IF(AND(J1431&gt;0.4,J1431&lt;=0.6),0.6,IF(AND(J1431&gt;0.6,J1431&lt;=0.8),0.8,IF(AND(J1431&gt;0.8,J1431&lt;=1),1))))),REFERENCIAS!$C:$D,2,0)*VLOOKUP($J$2,PONDERADORES!A:P,IF(AND(INFORMACION!$T1431='REFERENCIAS RIESGO'!$C$36,INFORMACION!$F1431=REFERENCIAS!$C$24),16,IF(INFORMACION!$T1431='REFERENCIAS RIESGO'!$C$36,13,IF(INFORMACION!$F1431=REFERENCIAS!$C$24,10,7))),0)</f>
        <v>#REF!</v>
      </c>
      <c r="Y1431" s="68">
        <f>+VLOOKUP(M1431,REFERENCIAS!$C:$D,2,0)*VLOOKUP($M$2,PONDERADORES!$A$7:$G$9,7,0)+VLOOKUP(N1431,REFERENCIAS!$C:$D,2,0)*VLOOKUP($N$2,PONDERADORES!$A$7:$G$9,7,0)+VLOOKUP(O1431,REFERENCIAS!$C:$D,2,0)*VLOOKUP($O$2,PONDERADORES!$A$7:$G$9,7,0)</f>
        <v>0.2</v>
      </c>
      <c r="Z1431" s="2">
        <f>+VLOOKUP(IF(R1431&lt;0.1,0,IF(AND(R1431&gt;=0.1,R1431&lt;0.2),0.1,IF(AND(R1431&gt;=0.2,R1431&lt;0.3),0.2,IF(R1431&gt;0.3,0.3,)))),REFERENCIAS!$C:$D,2,0)*VLOOKUP($R$2,PONDERADORES!$A$11:$G$11,7,0)</f>
        <v>15</v>
      </c>
      <c r="AA1431" s="92"/>
      <c r="AB1431" s="95" t="e">
        <f t="shared" ca="1" si="87"/>
        <v>#REF!</v>
      </c>
      <c r="AC1431" s="23" t="e">
        <f ca="1">IF(AB1431&gt;REFERENCIAS!$C$62,REFERENCIAS!$B$62,IF(AND(AB1431&gt;=REFERENCIAS!$C$63,AB1431&lt;REFERENCIAS!$D$63),REFERENCIAS!$B$63,IF(AND(AB1431&gt;REFERENCIAS!$C$64,AB1431&lt;=REFERENCIAS!$D$64),REFERENCIAS!$B$64,IF(AND(AB1431&gt;=REFERENCIAS!$C$65,AB1431&lt;REFERENCIAS!$D$65),REFERENCIAS!$B$65, "Revisar"))))</f>
        <v>#REF!</v>
      </c>
      <c r="AD1431" s="94" t="e">
        <f ca="1">VLOOKUP(AC1431,REFERENCIAS!$B$62:$G$65,4,FALSE)</f>
        <v>#REF!</v>
      </c>
    </row>
    <row r="1432" spans="1:30" ht="17.25" x14ac:dyDescent="0.25">
      <c r="A1432" s="74"/>
      <c r="B1432" s="19"/>
      <c r="C1432" s="19"/>
      <c r="D1432" s="50"/>
      <c r="E1432" s="73"/>
      <c r="F1432" s="74"/>
      <c r="G1432" s="9"/>
      <c r="H1432" s="48"/>
      <c r="I1432" s="49">
        <f t="shared" ca="1" si="85"/>
        <v>2022</v>
      </c>
      <c r="J1432" s="22">
        <f t="shared" ca="1" si="84"/>
        <v>1</v>
      </c>
      <c r="K1432" s="19"/>
      <c r="L1432" s="73"/>
      <c r="M1432" s="74"/>
      <c r="N1432" s="19"/>
      <c r="O1432" s="73"/>
      <c r="P1432" s="82">
        <v>1</v>
      </c>
      <c r="Q1432" s="24">
        <v>1</v>
      </c>
      <c r="R1432" s="81">
        <f t="shared" si="86"/>
        <v>1</v>
      </c>
      <c r="S1432" s="87"/>
      <c r="T1432" s="19"/>
      <c r="U1432" s="25"/>
      <c r="V1432" s="25"/>
      <c r="W1432" s="81"/>
      <c r="X1432" s="91" t="e">
        <f ca="1">+VLOOKUP(#REF!,REFERENCIAS!$C:$D,2,0)*VLOOKUP(#REF!,PONDERADORES!A:P,IF(AND(INFORMACION!$T1432='REFERENCIAS RIESGO'!$C$36,INFORMACION!$F1432=REFERENCIAS!$C$24),16,IF(INFORMACION!$T1432='REFERENCIAS RIESGO'!$C$36,13,IF(INFORMACION!$F1432=REFERENCIAS!$C$24,10,7))),0)+VLOOKUP(K1432,REFERENCIAS!$C:$D,2,0)*VLOOKUP($K$2,PONDERADORES!A:P,IF(AND(INFORMACION!$T1432='REFERENCIAS RIESGO'!$C$36,INFORMACION!$F1432=REFERENCIAS!$C$24),16,IF(INFORMACION!$T1432='REFERENCIAS RIESGO'!$C$36,13,IF(INFORMACION!$F1432=REFERENCIAS!$C$24,10,7))),0)+VLOOKUP(L1432,REFERENCIAS!$C:$D,2,0)*VLOOKUP($L$2,PONDERADORES!A:P,IF(AND(INFORMACION!$T1432='REFERENCIAS RIESGO'!$C$36,INFORMACION!$F1432=REFERENCIAS!$C$24),16,IF(INFORMACION!$T1432='REFERENCIAS RIESGO'!$C$36,13,IF(INFORMACION!$F1432=REFERENCIAS!$C$24,10,7))),0)+VLOOKUP(F1432,REFERENCIAS!$C:$D,2,0)*VLOOKUP($F$2,PONDERADORES!A:P,IF(AND(INFORMACION!$T1432='REFERENCIAS RIESGO'!$C$36,INFORMACION!$F1432=REFERENCIAS!$C$24),16,IF(INFORMACION!$T1432='REFERENCIAS RIESGO'!$C$36,13,IF(INFORMACION!$F1432=REFERENCIAS!$C$24,10,7))),0)+VLOOKUP(T1432,REFERENCIAS!$C:$D,2,0)*VLOOKUP($T$2,PONDERADORES!A:P,IF(AND(INFORMACION!$T1432='REFERENCIAS RIESGO'!$C$36,INFORMACION!$F1432=REFERENCIAS!$C$24),16,IF(INFORMACION!$T1432='REFERENCIAS RIESGO'!$C$36,13,IF(INFORMACION!$F1432=REFERENCIAS!$C$24,10,7))),0)+VLOOKUP(IF(J1432&lt;=0.2,0.2,IF(AND(J1432&gt;0.2,J1432&lt;=0.4),0.4,IF(AND(J1432&gt;0.4,J1432&lt;=0.6),0.6,IF(AND(J1432&gt;0.6,J1432&lt;=0.8),0.8,IF(AND(J1432&gt;0.8,J1432&lt;=1),1))))),REFERENCIAS!$C:$D,2,0)*VLOOKUP($J$2,PONDERADORES!A:P,IF(AND(INFORMACION!$T1432='REFERENCIAS RIESGO'!$C$36,INFORMACION!$F1432=REFERENCIAS!$C$24),16,IF(INFORMACION!$T1432='REFERENCIAS RIESGO'!$C$36,13,IF(INFORMACION!$F1432=REFERENCIAS!$C$24,10,7))),0)</f>
        <v>#REF!</v>
      </c>
      <c r="Y1432" s="68">
        <f>+VLOOKUP(M1432,REFERENCIAS!$C:$D,2,0)*VLOOKUP($M$2,PONDERADORES!$A$7:$G$9,7,0)+VLOOKUP(N1432,REFERENCIAS!$C:$D,2,0)*VLOOKUP($N$2,PONDERADORES!$A$7:$G$9,7,0)+VLOOKUP(O1432,REFERENCIAS!$C:$D,2,0)*VLOOKUP($O$2,PONDERADORES!$A$7:$G$9,7,0)</f>
        <v>0.2</v>
      </c>
      <c r="Z1432" s="2">
        <f>+VLOOKUP(IF(R1432&lt;0.1,0,IF(AND(R1432&gt;=0.1,R1432&lt;0.2),0.1,IF(AND(R1432&gt;=0.2,R1432&lt;0.3),0.2,IF(R1432&gt;0.3,0.3,)))),REFERENCIAS!$C:$D,2,0)*VLOOKUP($R$2,PONDERADORES!$A$11:$G$11,7,0)</f>
        <v>15</v>
      </c>
      <c r="AA1432" s="92"/>
      <c r="AB1432" s="95" t="e">
        <f t="shared" ca="1" si="87"/>
        <v>#REF!</v>
      </c>
      <c r="AC1432" s="23" t="e">
        <f ca="1">IF(AB1432&gt;REFERENCIAS!$C$62,REFERENCIAS!$B$62,IF(AND(AB1432&gt;=REFERENCIAS!$C$63,AB1432&lt;REFERENCIAS!$D$63),REFERENCIAS!$B$63,IF(AND(AB1432&gt;REFERENCIAS!$C$64,AB1432&lt;=REFERENCIAS!$D$64),REFERENCIAS!$B$64,IF(AND(AB1432&gt;=REFERENCIAS!$C$65,AB1432&lt;REFERENCIAS!$D$65),REFERENCIAS!$B$65, "Revisar"))))</f>
        <v>#REF!</v>
      </c>
      <c r="AD1432" s="94" t="e">
        <f ca="1">VLOOKUP(AC1432,REFERENCIAS!$B$62:$G$65,4,FALSE)</f>
        <v>#REF!</v>
      </c>
    </row>
    <row r="1433" spans="1:30" ht="17.25" x14ac:dyDescent="0.25">
      <c r="A1433" s="74"/>
      <c r="B1433" s="19"/>
      <c r="C1433" s="19"/>
      <c r="D1433" s="50"/>
      <c r="E1433" s="73"/>
      <c r="F1433" s="74"/>
      <c r="G1433" s="9"/>
      <c r="H1433" s="48"/>
      <c r="I1433" s="49">
        <f t="shared" ca="1" si="85"/>
        <v>2022</v>
      </c>
      <c r="J1433" s="22">
        <f t="shared" ca="1" si="84"/>
        <v>1</v>
      </c>
      <c r="K1433" s="19"/>
      <c r="L1433" s="73"/>
      <c r="M1433" s="74"/>
      <c r="N1433" s="19"/>
      <c r="O1433" s="73"/>
      <c r="P1433" s="82">
        <v>1</v>
      </c>
      <c r="Q1433" s="24">
        <v>1</v>
      </c>
      <c r="R1433" s="81">
        <f t="shared" si="86"/>
        <v>1</v>
      </c>
      <c r="S1433" s="87"/>
      <c r="T1433" s="19"/>
      <c r="U1433" s="25"/>
      <c r="V1433" s="25"/>
      <c r="W1433" s="81"/>
      <c r="X1433" s="91" t="e">
        <f ca="1">+VLOOKUP(#REF!,REFERENCIAS!$C:$D,2,0)*VLOOKUP(#REF!,PONDERADORES!A:P,IF(AND(INFORMACION!$T1433='REFERENCIAS RIESGO'!$C$36,INFORMACION!$F1433=REFERENCIAS!$C$24),16,IF(INFORMACION!$T1433='REFERENCIAS RIESGO'!$C$36,13,IF(INFORMACION!$F1433=REFERENCIAS!$C$24,10,7))),0)+VLOOKUP(K1433,REFERENCIAS!$C:$D,2,0)*VLOOKUP($K$2,PONDERADORES!A:P,IF(AND(INFORMACION!$T1433='REFERENCIAS RIESGO'!$C$36,INFORMACION!$F1433=REFERENCIAS!$C$24),16,IF(INFORMACION!$T1433='REFERENCIAS RIESGO'!$C$36,13,IF(INFORMACION!$F1433=REFERENCIAS!$C$24,10,7))),0)+VLOOKUP(L1433,REFERENCIAS!$C:$D,2,0)*VLOOKUP($L$2,PONDERADORES!A:P,IF(AND(INFORMACION!$T1433='REFERENCIAS RIESGO'!$C$36,INFORMACION!$F1433=REFERENCIAS!$C$24),16,IF(INFORMACION!$T1433='REFERENCIAS RIESGO'!$C$36,13,IF(INFORMACION!$F1433=REFERENCIAS!$C$24,10,7))),0)+VLOOKUP(F1433,REFERENCIAS!$C:$D,2,0)*VLOOKUP($F$2,PONDERADORES!A:P,IF(AND(INFORMACION!$T1433='REFERENCIAS RIESGO'!$C$36,INFORMACION!$F1433=REFERENCIAS!$C$24),16,IF(INFORMACION!$T1433='REFERENCIAS RIESGO'!$C$36,13,IF(INFORMACION!$F1433=REFERENCIAS!$C$24,10,7))),0)+VLOOKUP(T1433,REFERENCIAS!$C:$D,2,0)*VLOOKUP($T$2,PONDERADORES!A:P,IF(AND(INFORMACION!$T1433='REFERENCIAS RIESGO'!$C$36,INFORMACION!$F1433=REFERENCIAS!$C$24),16,IF(INFORMACION!$T1433='REFERENCIAS RIESGO'!$C$36,13,IF(INFORMACION!$F1433=REFERENCIAS!$C$24,10,7))),0)+VLOOKUP(IF(J1433&lt;=0.2,0.2,IF(AND(J1433&gt;0.2,J1433&lt;=0.4),0.4,IF(AND(J1433&gt;0.4,J1433&lt;=0.6),0.6,IF(AND(J1433&gt;0.6,J1433&lt;=0.8),0.8,IF(AND(J1433&gt;0.8,J1433&lt;=1),1))))),REFERENCIAS!$C:$D,2,0)*VLOOKUP($J$2,PONDERADORES!A:P,IF(AND(INFORMACION!$T1433='REFERENCIAS RIESGO'!$C$36,INFORMACION!$F1433=REFERENCIAS!$C$24),16,IF(INFORMACION!$T1433='REFERENCIAS RIESGO'!$C$36,13,IF(INFORMACION!$F1433=REFERENCIAS!$C$24,10,7))),0)</f>
        <v>#REF!</v>
      </c>
      <c r="Y1433" s="68">
        <f>+VLOOKUP(M1433,REFERENCIAS!$C:$D,2,0)*VLOOKUP($M$2,PONDERADORES!$A$7:$G$9,7,0)+VLOOKUP(N1433,REFERENCIAS!$C:$D,2,0)*VLOOKUP($N$2,PONDERADORES!$A$7:$G$9,7,0)+VLOOKUP(O1433,REFERENCIAS!$C:$D,2,0)*VLOOKUP($O$2,PONDERADORES!$A$7:$G$9,7,0)</f>
        <v>0.2</v>
      </c>
      <c r="Z1433" s="2">
        <f>+VLOOKUP(IF(R1433&lt;0.1,0,IF(AND(R1433&gt;=0.1,R1433&lt;0.2),0.1,IF(AND(R1433&gt;=0.2,R1433&lt;0.3),0.2,IF(R1433&gt;0.3,0.3,)))),REFERENCIAS!$C:$D,2,0)*VLOOKUP($R$2,PONDERADORES!$A$11:$G$11,7,0)</f>
        <v>15</v>
      </c>
      <c r="AA1433" s="92"/>
      <c r="AB1433" s="95" t="e">
        <f t="shared" ca="1" si="87"/>
        <v>#REF!</v>
      </c>
      <c r="AC1433" s="23" t="e">
        <f ca="1">IF(AB1433&gt;REFERENCIAS!$C$62,REFERENCIAS!$B$62,IF(AND(AB1433&gt;=REFERENCIAS!$C$63,AB1433&lt;REFERENCIAS!$D$63),REFERENCIAS!$B$63,IF(AND(AB1433&gt;REFERENCIAS!$C$64,AB1433&lt;=REFERENCIAS!$D$64),REFERENCIAS!$B$64,IF(AND(AB1433&gt;=REFERENCIAS!$C$65,AB1433&lt;REFERENCIAS!$D$65),REFERENCIAS!$B$65, "Revisar"))))</f>
        <v>#REF!</v>
      </c>
      <c r="AD1433" s="94" t="e">
        <f ca="1">VLOOKUP(AC1433,REFERENCIAS!$B$62:$G$65,4,FALSE)</f>
        <v>#REF!</v>
      </c>
    </row>
    <row r="1434" spans="1:30" ht="17.25" x14ac:dyDescent="0.25">
      <c r="A1434" s="74"/>
      <c r="B1434" s="19"/>
      <c r="C1434" s="19"/>
      <c r="D1434" s="50"/>
      <c r="E1434" s="73"/>
      <c r="F1434" s="74"/>
      <c r="G1434" s="9"/>
      <c r="H1434" s="48"/>
      <c r="I1434" s="49">
        <f t="shared" ca="1" si="85"/>
        <v>2022</v>
      </c>
      <c r="J1434" s="22">
        <f t="shared" ca="1" si="84"/>
        <v>1</v>
      </c>
      <c r="K1434" s="19"/>
      <c r="L1434" s="73"/>
      <c r="M1434" s="74"/>
      <c r="N1434" s="19"/>
      <c r="O1434" s="73"/>
      <c r="P1434" s="82">
        <v>1</v>
      </c>
      <c r="Q1434" s="24">
        <v>1</v>
      </c>
      <c r="R1434" s="81">
        <f t="shared" si="86"/>
        <v>1</v>
      </c>
      <c r="S1434" s="87"/>
      <c r="T1434" s="19"/>
      <c r="U1434" s="25"/>
      <c r="V1434" s="25"/>
      <c r="W1434" s="81"/>
      <c r="X1434" s="91" t="e">
        <f ca="1">+VLOOKUP(#REF!,REFERENCIAS!$C:$D,2,0)*VLOOKUP(#REF!,PONDERADORES!A:P,IF(AND(INFORMACION!$T1434='REFERENCIAS RIESGO'!$C$36,INFORMACION!$F1434=REFERENCIAS!$C$24),16,IF(INFORMACION!$T1434='REFERENCIAS RIESGO'!$C$36,13,IF(INFORMACION!$F1434=REFERENCIAS!$C$24,10,7))),0)+VLOOKUP(K1434,REFERENCIAS!$C:$D,2,0)*VLOOKUP($K$2,PONDERADORES!A:P,IF(AND(INFORMACION!$T1434='REFERENCIAS RIESGO'!$C$36,INFORMACION!$F1434=REFERENCIAS!$C$24),16,IF(INFORMACION!$T1434='REFERENCIAS RIESGO'!$C$36,13,IF(INFORMACION!$F1434=REFERENCIAS!$C$24,10,7))),0)+VLOOKUP(L1434,REFERENCIAS!$C:$D,2,0)*VLOOKUP($L$2,PONDERADORES!A:P,IF(AND(INFORMACION!$T1434='REFERENCIAS RIESGO'!$C$36,INFORMACION!$F1434=REFERENCIAS!$C$24),16,IF(INFORMACION!$T1434='REFERENCIAS RIESGO'!$C$36,13,IF(INFORMACION!$F1434=REFERENCIAS!$C$24,10,7))),0)+VLOOKUP(F1434,REFERENCIAS!$C:$D,2,0)*VLOOKUP($F$2,PONDERADORES!A:P,IF(AND(INFORMACION!$T1434='REFERENCIAS RIESGO'!$C$36,INFORMACION!$F1434=REFERENCIAS!$C$24),16,IF(INFORMACION!$T1434='REFERENCIAS RIESGO'!$C$36,13,IF(INFORMACION!$F1434=REFERENCIAS!$C$24,10,7))),0)+VLOOKUP(T1434,REFERENCIAS!$C:$D,2,0)*VLOOKUP($T$2,PONDERADORES!A:P,IF(AND(INFORMACION!$T1434='REFERENCIAS RIESGO'!$C$36,INFORMACION!$F1434=REFERENCIAS!$C$24),16,IF(INFORMACION!$T1434='REFERENCIAS RIESGO'!$C$36,13,IF(INFORMACION!$F1434=REFERENCIAS!$C$24,10,7))),0)+VLOOKUP(IF(J1434&lt;=0.2,0.2,IF(AND(J1434&gt;0.2,J1434&lt;=0.4),0.4,IF(AND(J1434&gt;0.4,J1434&lt;=0.6),0.6,IF(AND(J1434&gt;0.6,J1434&lt;=0.8),0.8,IF(AND(J1434&gt;0.8,J1434&lt;=1),1))))),REFERENCIAS!$C:$D,2,0)*VLOOKUP($J$2,PONDERADORES!A:P,IF(AND(INFORMACION!$T1434='REFERENCIAS RIESGO'!$C$36,INFORMACION!$F1434=REFERENCIAS!$C$24),16,IF(INFORMACION!$T1434='REFERENCIAS RIESGO'!$C$36,13,IF(INFORMACION!$F1434=REFERENCIAS!$C$24,10,7))),0)</f>
        <v>#REF!</v>
      </c>
      <c r="Y1434" s="68">
        <f>+VLOOKUP(M1434,REFERENCIAS!$C:$D,2,0)*VLOOKUP($M$2,PONDERADORES!$A$7:$G$9,7,0)+VLOOKUP(N1434,REFERENCIAS!$C:$D,2,0)*VLOOKUP($N$2,PONDERADORES!$A$7:$G$9,7,0)+VLOOKUP(O1434,REFERENCIAS!$C:$D,2,0)*VLOOKUP($O$2,PONDERADORES!$A$7:$G$9,7,0)</f>
        <v>0.2</v>
      </c>
      <c r="Z1434" s="2">
        <f>+VLOOKUP(IF(R1434&lt;0.1,0,IF(AND(R1434&gt;=0.1,R1434&lt;0.2),0.1,IF(AND(R1434&gt;=0.2,R1434&lt;0.3),0.2,IF(R1434&gt;0.3,0.3,)))),REFERENCIAS!$C:$D,2,0)*VLOOKUP($R$2,PONDERADORES!$A$11:$G$11,7,0)</f>
        <v>15</v>
      </c>
      <c r="AA1434" s="92"/>
      <c r="AB1434" s="95" t="e">
        <f t="shared" ca="1" si="87"/>
        <v>#REF!</v>
      </c>
      <c r="AC1434" s="23" t="e">
        <f ca="1">IF(AB1434&gt;REFERENCIAS!$C$62,REFERENCIAS!$B$62,IF(AND(AB1434&gt;=REFERENCIAS!$C$63,AB1434&lt;REFERENCIAS!$D$63),REFERENCIAS!$B$63,IF(AND(AB1434&gt;REFERENCIAS!$C$64,AB1434&lt;=REFERENCIAS!$D$64),REFERENCIAS!$B$64,IF(AND(AB1434&gt;=REFERENCIAS!$C$65,AB1434&lt;REFERENCIAS!$D$65),REFERENCIAS!$B$65, "Revisar"))))</f>
        <v>#REF!</v>
      </c>
      <c r="AD1434" s="94" t="e">
        <f ca="1">VLOOKUP(AC1434,REFERENCIAS!$B$62:$G$65,4,FALSE)</f>
        <v>#REF!</v>
      </c>
    </row>
    <row r="1435" spans="1:30" ht="17.25" x14ac:dyDescent="0.25">
      <c r="A1435" s="74"/>
      <c r="B1435" s="19"/>
      <c r="C1435" s="19"/>
      <c r="D1435" s="50"/>
      <c r="E1435" s="73"/>
      <c r="F1435" s="74"/>
      <c r="G1435" s="9"/>
      <c r="H1435" s="48"/>
      <c r="I1435" s="49">
        <f t="shared" ca="1" si="85"/>
        <v>2022</v>
      </c>
      <c r="J1435" s="22">
        <f t="shared" ca="1" si="84"/>
        <v>1</v>
      </c>
      <c r="K1435" s="19"/>
      <c r="L1435" s="73"/>
      <c r="M1435" s="74"/>
      <c r="N1435" s="19"/>
      <c r="O1435" s="73"/>
      <c r="P1435" s="82">
        <v>1</v>
      </c>
      <c r="Q1435" s="24">
        <v>1</v>
      </c>
      <c r="R1435" s="81">
        <f t="shared" si="86"/>
        <v>1</v>
      </c>
      <c r="S1435" s="87"/>
      <c r="T1435" s="19"/>
      <c r="U1435" s="25"/>
      <c r="V1435" s="25"/>
      <c r="W1435" s="81"/>
      <c r="X1435" s="91" t="e">
        <f ca="1">+VLOOKUP(#REF!,REFERENCIAS!$C:$D,2,0)*VLOOKUP(#REF!,PONDERADORES!A:P,IF(AND(INFORMACION!$T1435='REFERENCIAS RIESGO'!$C$36,INFORMACION!$F1435=REFERENCIAS!$C$24),16,IF(INFORMACION!$T1435='REFERENCIAS RIESGO'!$C$36,13,IF(INFORMACION!$F1435=REFERENCIAS!$C$24,10,7))),0)+VLOOKUP(K1435,REFERENCIAS!$C:$D,2,0)*VLOOKUP($K$2,PONDERADORES!A:P,IF(AND(INFORMACION!$T1435='REFERENCIAS RIESGO'!$C$36,INFORMACION!$F1435=REFERENCIAS!$C$24),16,IF(INFORMACION!$T1435='REFERENCIAS RIESGO'!$C$36,13,IF(INFORMACION!$F1435=REFERENCIAS!$C$24,10,7))),0)+VLOOKUP(L1435,REFERENCIAS!$C:$D,2,0)*VLOOKUP($L$2,PONDERADORES!A:P,IF(AND(INFORMACION!$T1435='REFERENCIAS RIESGO'!$C$36,INFORMACION!$F1435=REFERENCIAS!$C$24),16,IF(INFORMACION!$T1435='REFERENCIAS RIESGO'!$C$36,13,IF(INFORMACION!$F1435=REFERENCIAS!$C$24,10,7))),0)+VLOOKUP(F1435,REFERENCIAS!$C:$D,2,0)*VLOOKUP($F$2,PONDERADORES!A:P,IF(AND(INFORMACION!$T1435='REFERENCIAS RIESGO'!$C$36,INFORMACION!$F1435=REFERENCIAS!$C$24),16,IF(INFORMACION!$T1435='REFERENCIAS RIESGO'!$C$36,13,IF(INFORMACION!$F1435=REFERENCIAS!$C$24,10,7))),0)+VLOOKUP(T1435,REFERENCIAS!$C:$D,2,0)*VLOOKUP($T$2,PONDERADORES!A:P,IF(AND(INFORMACION!$T1435='REFERENCIAS RIESGO'!$C$36,INFORMACION!$F1435=REFERENCIAS!$C$24),16,IF(INFORMACION!$T1435='REFERENCIAS RIESGO'!$C$36,13,IF(INFORMACION!$F1435=REFERENCIAS!$C$24,10,7))),0)+VLOOKUP(IF(J1435&lt;=0.2,0.2,IF(AND(J1435&gt;0.2,J1435&lt;=0.4),0.4,IF(AND(J1435&gt;0.4,J1435&lt;=0.6),0.6,IF(AND(J1435&gt;0.6,J1435&lt;=0.8),0.8,IF(AND(J1435&gt;0.8,J1435&lt;=1),1))))),REFERENCIAS!$C:$D,2,0)*VLOOKUP($J$2,PONDERADORES!A:P,IF(AND(INFORMACION!$T1435='REFERENCIAS RIESGO'!$C$36,INFORMACION!$F1435=REFERENCIAS!$C$24),16,IF(INFORMACION!$T1435='REFERENCIAS RIESGO'!$C$36,13,IF(INFORMACION!$F1435=REFERENCIAS!$C$24,10,7))),0)</f>
        <v>#REF!</v>
      </c>
      <c r="Y1435" s="68">
        <f>+VLOOKUP(M1435,REFERENCIAS!$C:$D,2,0)*VLOOKUP($M$2,PONDERADORES!$A$7:$G$9,7,0)+VLOOKUP(N1435,REFERENCIAS!$C:$D,2,0)*VLOOKUP($N$2,PONDERADORES!$A$7:$G$9,7,0)+VLOOKUP(O1435,REFERENCIAS!$C:$D,2,0)*VLOOKUP($O$2,PONDERADORES!$A$7:$G$9,7,0)</f>
        <v>0.2</v>
      </c>
      <c r="Z1435" s="2">
        <f>+VLOOKUP(IF(R1435&lt;0.1,0,IF(AND(R1435&gt;=0.1,R1435&lt;0.2),0.1,IF(AND(R1435&gt;=0.2,R1435&lt;0.3),0.2,IF(R1435&gt;0.3,0.3,)))),REFERENCIAS!$C:$D,2,0)*VLOOKUP($R$2,PONDERADORES!$A$11:$G$11,7,0)</f>
        <v>15</v>
      </c>
      <c r="AA1435" s="92"/>
      <c r="AB1435" s="95" t="e">
        <f t="shared" ca="1" si="87"/>
        <v>#REF!</v>
      </c>
      <c r="AC1435" s="23" t="e">
        <f ca="1">IF(AB1435&gt;REFERENCIAS!$C$62,REFERENCIAS!$B$62,IF(AND(AB1435&gt;=REFERENCIAS!$C$63,AB1435&lt;REFERENCIAS!$D$63),REFERENCIAS!$B$63,IF(AND(AB1435&gt;REFERENCIAS!$C$64,AB1435&lt;=REFERENCIAS!$D$64),REFERENCIAS!$B$64,IF(AND(AB1435&gt;=REFERENCIAS!$C$65,AB1435&lt;REFERENCIAS!$D$65),REFERENCIAS!$B$65, "Revisar"))))</f>
        <v>#REF!</v>
      </c>
      <c r="AD1435" s="94" t="e">
        <f ca="1">VLOOKUP(AC1435,REFERENCIAS!$B$62:$G$65,4,FALSE)</f>
        <v>#REF!</v>
      </c>
    </row>
    <row r="1436" spans="1:30" ht="17.25" x14ac:dyDescent="0.25">
      <c r="A1436" s="74"/>
      <c r="B1436" s="19"/>
      <c r="C1436" s="19"/>
      <c r="D1436" s="50"/>
      <c r="E1436" s="73"/>
      <c r="F1436" s="74"/>
      <c r="G1436" s="9"/>
      <c r="H1436" s="48"/>
      <c r="I1436" s="49">
        <f t="shared" ca="1" si="85"/>
        <v>2022</v>
      </c>
      <c r="J1436" s="22">
        <f t="shared" ca="1" si="84"/>
        <v>1</v>
      </c>
      <c r="K1436" s="19"/>
      <c r="L1436" s="73"/>
      <c r="M1436" s="74"/>
      <c r="N1436" s="19"/>
      <c r="O1436" s="73"/>
      <c r="P1436" s="82">
        <v>1</v>
      </c>
      <c r="Q1436" s="24">
        <v>1</v>
      </c>
      <c r="R1436" s="81">
        <f t="shared" si="86"/>
        <v>1</v>
      </c>
      <c r="S1436" s="87"/>
      <c r="T1436" s="19"/>
      <c r="U1436" s="25"/>
      <c r="V1436" s="25"/>
      <c r="W1436" s="81"/>
      <c r="X1436" s="91" t="e">
        <f ca="1">+VLOOKUP(#REF!,REFERENCIAS!$C:$D,2,0)*VLOOKUP(#REF!,PONDERADORES!A:P,IF(AND(INFORMACION!$T1436='REFERENCIAS RIESGO'!$C$36,INFORMACION!$F1436=REFERENCIAS!$C$24),16,IF(INFORMACION!$T1436='REFERENCIAS RIESGO'!$C$36,13,IF(INFORMACION!$F1436=REFERENCIAS!$C$24,10,7))),0)+VLOOKUP(K1436,REFERENCIAS!$C:$D,2,0)*VLOOKUP($K$2,PONDERADORES!A:P,IF(AND(INFORMACION!$T1436='REFERENCIAS RIESGO'!$C$36,INFORMACION!$F1436=REFERENCIAS!$C$24),16,IF(INFORMACION!$T1436='REFERENCIAS RIESGO'!$C$36,13,IF(INFORMACION!$F1436=REFERENCIAS!$C$24,10,7))),0)+VLOOKUP(L1436,REFERENCIAS!$C:$D,2,0)*VLOOKUP($L$2,PONDERADORES!A:P,IF(AND(INFORMACION!$T1436='REFERENCIAS RIESGO'!$C$36,INFORMACION!$F1436=REFERENCIAS!$C$24),16,IF(INFORMACION!$T1436='REFERENCIAS RIESGO'!$C$36,13,IF(INFORMACION!$F1436=REFERENCIAS!$C$24,10,7))),0)+VLOOKUP(F1436,REFERENCIAS!$C:$D,2,0)*VLOOKUP($F$2,PONDERADORES!A:P,IF(AND(INFORMACION!$T1436='REFERENCIAS RIESGO'!$C$36,INFORMACION!$F1436=REFERENCIAS!$C$24),16,IF(INFORMACION!$T1436='REFERENCIAS RIESGO'!$C$36,13,IF(INFORMACION!$F1436=REFERENCIAS!$C$24,10,7))),0)+VLOOKUP(T1436,REFERENCIAS!$C:$D,2,0)*VLOOKUP($T$2,PONDERADORES!A:P,IF(AND(INFORMACION!$T1436='REFERENCIAS RIESGO'!$C$36,INFORMACION!$F1436=REFERENCIAS!$C$24),16,IF(INFORMACION!$T1436='REFERENCIAS RIESGO'!$C$36,13,IF(INFORMACION!$F1436=REFERENCIAS!$C$24,10,7))),0)+VLOOKUP(IF(J1436&lt;=0.2,0.2,IF(AND(J1436&gt;0.2,J1436&lt;=0.4),0.4,IF(AND(J1436&gt;0.4,J1436&lt;=0.6),0.6,IF(AND(J1436&gt;0.6,J1436&lt;=0.8),0.8,IF(AND(J1436&gt;0.8,J1436&lt;=1),1))))),REFERENCIAS!$C:$D,2,0)*VLOOKUP($J$2,PONDERADORES!A:P,IF(AND(INFORMACION!$T1436='REFERENCIAS RIESGO'!$C$36,INFORMACION!$F1436=REFERENCIAS!$C$24),16,IF(INFORMACION!$T1436='REFERENCIAS RIESGO'!$C$36,13,IF(INFORMACION!$F1436=REFERENCIAS!$C$24,10,7))),0)</f>
        <v>#REF!</v>
      </c>
      <c r="Y1436" s="68">
        <f>+VLOOKUP(M1436,REFERENCIAS!$C:$D,2,0)*VLOOKUP($M$2,PONDERADORES!$A$7:$G$9,7,0)+VLOOKUP(N1436,REFERENCIAS!$C:$D,2,0)*VLOOKUP($N$2,PONDERADORES!$A$7:$G$9,7,0)+VLOOKUP(O1436,REFERENCIAS!$C:$D,2,0)*VLOOKUP($O$2,PONDERADORES!$A$7:$G$9,7,0)</f>
        <v>0.2</v>
      </c>
      <c r="Z1436" s="2">
        <f>+VLOOKUP(IF(R1436&lt;0.1,0,IF(AND(R1436&gt;=0.1,R1436&lt;0.2),0.1,IF(AND(R1436&gt;=0.2,R1436&lt;0.3),0.2,IF(R1436&gt;0.3,0.3,)))),REFERENCIAS!$C:$D,2,0)*VLOOKUP($R$2,PONDERADORES!$A$11:$G$11,7,0)</f>
        <v>15</v>
      </c>
      <c r="AA1436" s="92"/>
      <c r="AB1436" s="95" t="e">
        <f t="shared" ca="1" si="87"/>
        <v>#REF!</v>
      </c>
      <c r="AC1436" s="23" t="e">
        <f ca="1">IF(AB1436&gt;REFERENCIAS!$C$62,REFERENCIAS!$B$62,IF(AND(AB1436&gt;=REFERENCIAS!$C$63,AB1436&lt;REFERENCIAS!$D$63),REFERENCIAS!$B$63,IF(AND(AB1436&gt;REFERENCIAS!$C$64,AB1436&lt;=REFERENCIAS!$D$64),REFERENCIAS!$B$64,IF(AND(AB1436&gt;=REFERENCIAS!$C$65,AB1436&lt;REFERENCIAS!$D$65),REFERENCIAS!$B$65, "Revisar"))))</f>
        <v>#REF!</v>
      </c>
      <c r="AD1436" s="94" t="e">
        <f ca="1">VLOOKUP(AC1436,REFERENCIAS!$B$62:$G$65,4,FALSE)</f>
        <v>#REF!</v>
      </c>
    </row>
    <row r="1437" spans="1:30" ht="17.25" x14ac:dyDescent="0.25">
      <c r="A1437" s="74"/>
      <c r="B1437" s="19"/>
      <c r="C1437" s="19"/>
      <c r="D1437" s="50"/>
      <c r="E1437" s="73"/>
      <c r="F1437" s="74"/>
      <c r="G1437" s="9"/>
      <c r="H1437" s="48"/>
      <c r="I1437" s="49">
        <f t="shared" ca="1" si="85"/>
        <v>2022</v>
      </c>
      <c r="J1437" s="22">
        <f t="shared" ca="1" si="84"/>
        <v>1</v>
      </c>
      <c r="K1437" s="19"/>
      <c r="L1437" s="73"/>
      <c r="M1437" s="74"/>
      <c r="N1437" s="19"/>
      <c r="O1437" s="73"/>
      <c r="P1437" s="82">
        <v>1</v>
      </c>
      <c r="Q1437" s="24">
        <v>1</v>
      </c>
      <c r="R1437" s="81">
        <f t="shared" si="86"/>
        <v>1</v>
      </c>
      <c r="S1437" s="87"/>
      <c r="T1437" s="19"/>
      <c r="U1437" s="25"/>
      <c r="V1437" s="25"/>
      <c r="W1437" s="81"/>
      <c r="X1437" s="91" t="e">
        <f ca="1">+VLOOKUP(#REF!,REFERENCIAS!$C:$D,2,0)*VLOOKUP(#REF!,PONDERADORES!A:P,IF(AND(INFORMACION!$T1437='REFERENCIAS RIESGO'!$C$36,INFORMACION!$F1437=REFERENCIAS!$C$24),16,IF(INFORMACION!$T1437='REFERENCIAS RIESGO'!$C$36,13,IF(INFORMACION!$F1437=REFERENCIAS!$C$24,10,7))),0)+VLOOKUP(K1437,REFERENCIAS!$C:$D,2,0)*VLOOKUP($K$2,PONDERADORES!A:P,IF(AND(INFORMACION!$T1437='REFERENCIAS RIESGO'!$C$36,INFORMACION!$F1437=REFERENCIAS!$C$24),16,IF(INFORMACION!$T1437='REFERENCIAS RIESGO'!$C$36,13,IF(INFORMACION!$F1437=REFERENCIAS!$C$24,10,7))),0)+VLOOKUP(L1437,REFERENCIAS!$C:$D,2,0)*VLOOKUP($L$2,PONDERADORES!A:P,IF(AND(INFORMACION!$T1437='REFERENCIAS RIESGO'!$C$36,INFORMACION!$F1437=REFERENCIAS!$C$24),16,IF(INFORMACION!$T1437='REFERENCIAS RIESGO'!$C$36,13,IF(INFORMACION!$F1437=REFERENCIAS!$C$24,10,7))),0)+VLOOKUP(F1437,REFERENCIAS!$C:$D,2,0)*VLOOKUP($F$2,PONDERADORES!A:P,IF(AND(INFORMACION!$T1437='REFERENCIAS RIESGO'!$C$36,INFORMACION!$F1437=REFERENCIAS!$C$24),16,IF(INFORMACION!$T1437='REFERENCIAS RIESGO'!$C$36,13,IF(INFORMACION!$F1437=REFERENCIAS!$C$24,10,7))),0)+VLOOKUP(T1437,REFERENCIAS!$C:$D,2,0)*VLOOKUP($T$2,PONDERADORES!A:P,IF(AND(INFORMACION!$T1437='REFERENCIAS RIESGO'!$C$36,INFORMACION!$F1437=REFERENCIAS!$C$24),16,IF(INFORMACION!$T1437='REFERENCIAS RIESGO'!$C$36,13,IF(INFORMACION!$F1437=REFERENCIAS!$C$24,10,7))),0)+VLOOKUP(IF(J1437&lt;=0.2,0.2,IF(AND(J1437&gt;0.2,J1437&lt;=0.4),0.4,IF(AND(J1437&gt;0.4,J1437&lt;=0.6),0.6,IF(AND(J1437&gt;0.6,J1437&lt;=0.8),0.8,IF(AND(J1437&gt;0.8,J1437&lt;=1),1))))),REFERENCIAS!$C:$D,2,0)*VLOOKUP($J$2,PONDERADORES!A:P,IF(AND(INFORMACION!$T1437='REFERENCIAS RIESGO'!$C$36,INFORMACION!$F1437=REFERENCIAS!$C$24),16,IF(INFORMACION!$T1437='REFERENCIAS RIESGO'!$C$36,13,IF(INFORMACION!$F1437=REFERENCIAS!$C$24,10,7))),0)</f>
        <v>#REF!</v>
      </c>
      <c r="Y1437" s="68">
        <f>+VLOOKUP(M1437,REFERENCIAS!$C:$D,2,0)*VLOOKUP($M$2,PONDERADORES!$A$7:$G$9,7,0)+VLOOKUP(N1437,REFERENCIAS!$C:$D,2,0)*VLOOKUP($N$2,PONDERADORES!$A$7:$G$9,7,0)+VLOOKUP(O1437,REFERENCIAS!$C:$D,2,0)*VLOOKUP($O$2,PONDERADORES!$A$7:$G$9,7,0)</f>
        <v>0.2</v>
      </c>
      <c r="Z1437" s="2">
        <f>+VLOOKUP(IF(R1437&lt;0.1,0,IF(AND(R1437&gt;=0.1,R1437&lt;0.2),0.1,IF(AND(R1437&gt;=0.2,R1437&lt;0.3),0.2,IF(R1437&gt;0.3,0.3,)))),REFERENCIAS!$C:$D,2,0)*VLOOKUP($R$2,PONDERADORES!$A$11:$G$11,7,0)</f>
        <v>15</v>
      </c>
      <c r="AA1437" s="92"/>
      <c r="AB1437" s="95" t="e">
        <f t="shared" ca="1" si="87"/>
        <v>#REF!</v>
      </c>
      <c r="AC1437" s="23" t="e">
        <f ca="1">IF(AB1437&gt;REFERENCIAS!$C$62,REFERENCIAS!$B$62,IF(AND(AB1437&gt;=REFERENCIAS!$C$63,AB1437&lt;REFERENCIAS!$D$63),REFERENCIAS!$B$63,IF(AND(AB1437&gt;REFERENCIAS!$C$64,AB1437&lt;=REFERENCIAS!$D$64),REFERENCIAS!$B$64,IF(AND(AB1437&gt;=REFERENCIAS!$C$65,AB1437&lt;REFERENCIAS!$D$65),REFERENCIAS!$B$65, "Revisar"))))</f>
        <v>#REF!</v>
      </c>
      <c r="AD1437" s="94" t="e">
        <f ca="1">VLOOKUP(AC1437,REFERENCIAS!$B$62:$G$65,4,FALSE)</f>
        <v>#REF!</v>
      </c>
    </row>
    <row r="1438" spans="1:30" ht="17.25" x14ac:dyDescent="0.25">
      <c r="A1438" s="74"/>
      <c r="B1438" s="19"/>
      <c r="C1438" s="19"/>
      <c r="D1438" s="50"/>
      <c r="E1438" s="73"/>
      <c r="F1438" s="74"/>
      <c r="G1438" s="9"/>
      <c r="H1438" s="48"/>
      <c r="I1438" s="49">
        <f t="shared" ca="1" si="85"/>
        <v>2022</v>
      </c>
      <c r="J1438" s="22">
        <f t="shared" ca="1" si="84"/>
        <v>1</v>
      </c>
      <c r="K1438" s="19"/>
      <c r="L1438" s="73"/>
      <c r="M1438" s="74"/>
      <c r="N1438" s="19"/>
      <c r="O1438" s="73"/>
      <c r="P1438" s="82">
        <v>1</v>
      </c>
      <c r="Q1438" s="24">
        <v>1</v>
      </c>
      <c r="R1438" s="81">
        <f t="shared" si="86"/>
        <v>1</v>
      </c>
      <c r="S1438" s="87"/>
      <c r="T1438" s="19"/>
      <c r="U1438" s="25"/>
      <c r="V1438" s="25"/>
      <c r="W1438" s="81"/>
      <c r="X1438" s="91" t="e">
        <f ca="1">+VLOOKUP(#REF!,REFERENCIAS!$C:$D,2,0)*VLOOKUP(#REF!,PONDERADORES!A:P,IF(AND(INFORMACION!$T1438='REFERENCIAS RIESGO'!$C$36,INFORMACION!$F1438=REFERENCIAS!$C$24),16,IF(INFORMACION!$T1438='REFERENCIAS RIESGO'!$C$36,13,IF(INFORMACION!$F1438=REFERENCIAS!$C$24,10,7))),0)+VLOOKUP(K1438,REFERENCIAS!$C:$D,2,0)*VLOOKUP($K$2,PONDERADORES!A:P,IF(AND(INFORMACION!$T1438='REFERENCIAS RIESGO'!$C$36,INFORMACION!$F1438=REFERENCIAS!$C$24),16,IF(INFORMACION!$T1438='REFERENCIAS RIESGO'!$C$36,13,IF(INFORMACION!$F1438=REFERENCIAS!$C$24,10,7))),0)+VLOOKUP(L1438,REFERENCIAS!$C:$D,2,0)*VLOOKUP($L$2,PONDERADORES!A:P,IF(AND(INFORMACION!$T1438='REFERENCIAS RIESGO'!$C$36,INFORMACION!$F1438=REFERENCIAS!$C$24),16,IF(INFORMACION!$T1438='REFERENCIAS RIESGO'!$C$36,13,IF(INFORMACION!$F1438=REFERENCIAS!$C$24,10,7))),0)+VLOOKUP(F1438,REFERENCIAS!$C:$D,2,0)*VLOOKUP($F$2,PONDERADORES!A:P,IF(AND(INFORMACION!$T1438='REFERENCIAS RIESGO'!$C$36,INFORMACION!$F1438=REFERENCIAS!$C$24),16,IF(INFORMACION!$T1438='REFERENCIAS RIESGO'!$C$36,13,IF(INFORMACION!$F1438=REFERENCIAS!$C$24,10,7))),0)+VLOOKUP(T1438,REFERENCIAS!$C:$D,2,0)*VLOOKUP($T$2,PONDERADORES!A:P,IF(AND(INFORMACION!$T1438='REFERENCIAS RIESGO'!$C$36,INFORMACION!$F1438=REFERENCIAS!$C$24),16,IF(INFORMACION!$T1438='REFERENCIAS RIESGO'!$C$36,13,IF(INFORMACION!$F1438=REFERENCIAS!$C$24,10,7))),0)+VLOOKUP(IF(J1438&lt;=0.2,0.2,IF(AND(J1438&gt;0.2,J1438&lt;=0.4),0.4,IF(AND(J1438&gt;0.4,J1438&lt;=0.6),0.6,IF(AND(J1438&gt;0.6,J1438&lt;=0.8),0.8,IF(AND(J1438&gt;0.8,J1438&lt;=1),1))))),REFERENCIAS!$C:$D,2,0)*VLOOKUP($J$2,PONDERADORES!A:P,IF(AND(INFORMACION!$T1438='REFERENCIAS RIESGO'!$C$36,INFORMACION!$F1438=REFERENCIAS!$C$24),16,IF(INFORMACION!$T1438='REFERENCIAS RIESGO'!$C$36,13,IF(INFORMACION!$F1438=REFERENCIAS!$C$24,10,7))),0)</f>
        <v>#REF!</v>
      </c>
      <c r="Y1438" s="68">
        <f>+VLOOKUP(M1438,REFERENCIAS!$C:$D,2,0)*VLOOKUP($M$2,PONDERADORES!$A$7:$G$9,7,0)+VLOOKUP(N1438,REFERENCIAS!$C:$D,2,0)*VLOOKUP($N$2,PONDERADORES!$A$7:$G$9,7,0)+VLOOKUP(O1438,REFERENCIAS!$C:$D,2,0)*VLOOKUP($O$2,PONDERADORES!$A$7:$G$9,7,0)</f>
        <v>0.2</v>
      </c>
      <c r="Z1438" s="2">
        <f>+VLOOKUP(IF(R1438&lt;0.1,0,IF(AND(R1438&gt;=0.1,R1438&lt;0.2),0.1,IF(AND(R1438&gt;=0.2,R1438&lt;0.3),0.2,IF(R1438&gt;0.3,0.3,)))),REFERENCIAS!$C:$D,2,0)*VLOOKUP($R$2,PONDERADORES!$A$11:$G$11,7,0)</f>
        <v>15</v>
      </c>
      <c r="AA1438" s="92"/>
      <c r="AB1438" s="95" t="e">
        <f t="shared" ca="1" si="87"/>
        <v>#REF!</v>
      </c>
      <c r="AC1438" s="23" t="e">
        <f ca="1">IF(AB1438&gt;REFERENCIAS!$C$62,REFERENCIAS!$B$62,IF(AND(AB1438&gt;=REFERENCIAS!$C$63,AB1438&lt;REFERENCIAS!$D$63),REFERENCIAS!$B$63,IF(AND(AB1438&gt;REFERENCIAS!$C$64,AB1438&lt;=REFERENCIAS!$D$64),REFERENCIAS!$B$64,IF(AND(AB1438&gt;=REFERENCIAS!$C$65,AB1438&lt;REFERENCIAS!$D$65),REFERENCIAS!$B$65, "Revisar"))))</f>
        <v>#REF!</v>
      </c>
      <c r="AD1438" s="94" t="e">
        <f ca="1">VLOOKUP(AC1438,REFERENCIAS!$B$62:$G$65,4,FALSE)</f>
        <v>#REF!</v>
      </c>
    </row>
    <row r="1439" spans="1:30" ht="17.25" x14ac:dyDescent="0.25">
      <c r="A1439" s="74"/>
      <c r="B1439" s="19"/>
      <c r="C1439" s="19"/>
      <c r="D1439" s="50"/>
      <c r="E1439" s="73"/>
      <c r="F1439" s="74"/>
      <c r="G1439" s="9"/>
      <c r="H1439" s="48"/>
      <c r="I1439" s="49">
        <f t="shared" ca="1" si="85"/>
        <v>2022</v>
      </c>
      <c r="J1439" s="22">
        <f t="shared" ca="1" si="84"/>
        <v>1</v>
      </c>
      <c r="K1439" s="19"/>
      <c r="L1439" s="73"/>
      <c r="M1439" s="74"/>
      <c r="N1439" s="19"/>
      <c r="O1439" s="73"/>
      <c r="P1439" s="82">
        <v>1</v>
      </c>
      <c r="Q1439" s="24">
        <v>1</v>
      </c>
      <c r="R1439" s="81">
        <f t="shared" si="86"/>
        <v>1</v>
      </c>
      <c r="S1439" s="87"/>
      <c r="T1439" s="19"/>
      <c r="U1439" s="25"/>
      <c r="V1439" s="25"/>
      <c r="W1439" s="81"/>
      <c r="X1439" s="91" t="e">
        <f ca="1">+VLOOKUP(#REF!,REFERENCIAS!$C:$D,2,0)*VLOOKUP(#REF!,PONDERADORES!A:P,IF(AND(INFORMACION!$T1439='REFERENCIAS RIESGO'!$C$36,INFORMACION!$F1439=REFERENCIAS!$C$24),16,IF(INFORMACION!$T1439='REFERENCIAS RIESGO'!$C$36,13,IF(INFORMACION!$F1439=REFERENCIAS!$C$24,10,7))),0)+VLOOKUP(K1439,REFERENCIAS!$C:$D,2,0)*VLOOKUP($K$2,PONDERADORES!A:P,IF(AND(INFORMACION!$T1439='REFERENCIAS RIESGO'!$C$36,INFORMACION!$F1439=REFERENCIAS!$C$24),16,IF(INFORMACION!$T1439='REFERENCIAS RIESGO'!$C$36,13,IF(INFORMACION!$F1439=REFERENCIAS!$C$24,10,7))),0)+VLOOKUP(L1439,REFERENCIAS!$C:$D,2,0)*VLOOKUP($L$2,PONDERADORES!A:P,IF(AND(INFORMACION!$T1439='REFERENCIAS RIESGO'!$C$36,INFORMACION!$F1439=REFERENCIAS!$C$24),16,IF(INFORMACION!$T1439='REFERENCIAS RIESGO'!$C$36,13,IF(INFORMACION!$F1439=REFERENCIAS!$C$24,10,7))),0)+VLOOKUP(F1439,REFERENCIAS!$C:$D,2,0)*VLOOKUP($F$2,PONDERADORES!A:P,IF(AND(INFORMACION!$T1439='REFERENCIAS RIESGO'!$C$36,INFORMACION!$F1439=REFERENCIAS!$C$24),16,IF(INFORMACION!$T1439='REFERENCIAS RIESGO'!$C$36,13,IF(INFORMACION!$F1439=REFERENCIAS!$C$24,10,7))),0)+VLOOKUP(T1439,REFERENCIAS!$C:$D,2,0)*VLOOKUP($T$2,PONDERADORES!A:P,IF(AND(INFORMACION!$T1439='REFERENCIAS RIESGO'!$C$36,INFORMACION!$F1439=REFERENCIAS!$C$24),16,IF(INFORMACION!$T1439='REFERENCIAS RIESGO'!$C$36,13,IF(INFORMACION!$F1439=REFERENCIAS!$C$24,10,7))),0)+VLOOKUP(IF(J1439&lt;=0.2,0.2,IF(AND(J1439&gt;0.2,J1439&lt;=0.4),0.4,IF(AND(J1439&gt;0.4,J1439&lt;=0.6),0.6,IF(AND(J1439&gt;0.6,J1439&lt;=0.8),0.8,IF(AND(J1439&gt;0.8,J1439&lt;=1),1))))),REFERENCIAS!$C:$D,2,0)*VLOOKUP($J$2,PONDERADORES!A:P,IF(AND(INFORMACION!$T1439='REFERENCIAS RIESGO'!$C$36,INFORMACION!$F1439=REFERENCIAS!$C$24),16,IF(INFORMACION!$T1439='REFERENCIAS RIESGO'!$C$36,13,IF(INFORMACION!$F1439=REFERENCIAS!$C$24,10,7))),0)</f>
        <v>#REF!</v>
      </c>
      <c r="Y1439" s="68">
        <f>+VLOOKUP(M1439,REFERENCIAS!$C:$D,2,0)*VLOOKUP($M$2,PONDERADORES!$A$7:$G$9,7,0)+VLOOKUP(N1439,REFERENCIAS!$C:$D,2,0)*VLOOKUP($N$2,PONDERADORES!$A$7:$G$9,7,0)+VLOOKUP(O1439,REFERENCIAS!$C:$D,2,0)*VLOOKUP($O$2,PONDERADORES!$A$7:$G$9,7,0)</f>
        <v>0.2</v>
      </c>
      <c r="Z1439" s="2">
        <f>+VLOOKUP(IF(R1439&lt;0.1,0,IF(AND(R1439&gt;=0.1,R1439&lt;0.2),0.1,IF(AND(R1439&gt;=0.2,R1439&lt;0.3),0.2,IF(R1439&gt;0.3,0.3,)))),REFERENCIAS!$C:$D,2,0)*VLOOKUP($R$2,PONDERADORES!$A$11:$G$11,7,0)</f>
        <v>15</v>
      </c>
      <c r="AA1439" s="92"/>
      <c r="AB1439" s="95" t="e">
        <f t="shared" ca="1" si="87"/>
        <v>#REF!</v>
      </c>
      <c r="AC1439" s="23" t="e">
        <f ca="1">IF(AB1439&gt;REFERENCIAS!$C$62,REFERENCIAS!$B$62,IF(AND(AB1439&gt;=REFERENCIAS!$C$63,AB1439&lt;REFERENCIAS!$D$63),REFERENCIAS!$B$63,IF(AND(AB1439&gt;REFERENCIAS!$C$64,AB1439&lt;=REFERENCIAS!$D$64),REFERENCIAS!$B$64,IF(AND(AB1439&gt;=REFERENCIAS!$C$65,AB1439&lt;REFERENCIAS!$D$65),REFERENCIAS!$B$65, "Revisar"))))</f>
        <v>#REF!</v>
      </c>
      <c r="AD1439" s="94" t="e">
        <f ca="1">VLOOKUP(AC1439,REFERENCIAS!$B$62:$G$65,4,FALSE)</f>
        <v>#REF!</v>
      </c>
    </row>
    <row r="1440" spans="1:30" ht="17.25" x14ac:dyDescent="0.25">
      <c r="A1440" s="74"/>
      <c r="B1440" s="19"/>
      <c r="C1440" s="19"/>
      <c r="D1440" s="50"/>
      <c r="E1440" s="73"/>
      <c r="F1440" s="74"/>
      <c r="G1440" s="9"/>
      <c r="H1440" s="48"/>
      <c r="I1440" s="49">
        <f t="shared" ca="1" si="85"/>
        <v>2022</v>
      </c>
      <c r="J1440" s="22">
        <f t="shared" ca="1" si="84"/>
        <v>1</v>
      </c>
      <c r="K1440" s="19"/>
      <c r="L1440" s="73"/>
      <c r="M1440" s="74"/>
      <c r="N1440" s="19"/>
      <c r="O1440" s="73"/>
      <c r="P1440" s="82">
        <v>1</v>
      </c>
      <c r="Q1440" s="24">
        <v>1</v>
      </c>
      <c r="R1440" s="81">
        <f t="shared" si="86"/>
        <v>1</v>
      </c>
      <c r="S1440" s="87"/>
      <c r="T1440" s="19"/>
      <c r="U1440" s="25"/>
      <c r="V1440" s="25"/>
      <c r="W1440" s="81"/>
      <c r="X1440" s="91" t="e">
        <f ca="1">+VLOOKUP(#REF!,REFERENCIAS!$C:$D,2,0)*VLOOKUP(#REF!,PONDERADORES!A:P,IF(AND(INFORMACION!$T1440='REFERENCIAS RIESGO'!$C$36,INFORMACION!$F1440=REFERENCIAS!$C$24),16,IF(INFORMACION!$T1440='REFERENCIAS RIESGO'!$C$36,13,IF(INFORMACION!$F1440=REFERENCIAS!$C$24,10,7))),0)+VLOOKUP(K1440,REFERENCIAS!$C:$D,2,0)*VLOOKUP($K$2,PONDERADORES!A:P,IF(AND(INFORMACION!$T1440='REFERENCIAS RIESGO'!$C$36,INFORMACION!$F1440=REFERENCIAS!$C$24),16,IF(INFORMACION!$T1440='REFERENCIAS RIESGO'!$C$36,13,IF(INFORMACION!$F1440=REFERENCIAS!$C$24,10,7))),0)+VLOOKUP(L1440,REFERENCIAS!$C:$D,2,0)*VLOOKUP($L$2,PONDERADORES!A:P,IF(AND(INFORMACION!$T1440='REFERENCIAS RIESGO'!$C$36,INFORMACION!$F1440=REFERENCIAS!$C$24),16,IF(INFORMACION!$T1440='REFERENCIAS RIESGO'!$C$36,13,IF(INFORMACION!$F1440=REFERENCIAS!$C$24,10,7))),0)+VLOOKUP(F1440,REFERENCIAS!$C:$D,2,0)*VLOOKUP($F$2,PONDERADORES!A:P,IF(AND(INFORMACION!$T1440='REFERENCIAS RIESGO'!$C$36,INFORMACION!$F1440=REFERENCIAS!$C$24),16,IF(INFORMACION!$T1440='REFERENCIAS RIESGO'!$C$36,13,IF(INFORMACION!$F1440=REFERENCIAS!$C$24,10,7))),0)+VLOOKUP(T1440,REFERENCIAS!$C:$D,2,0)*VLOOKUP($T$2,PONDERADORES!A:P,IF(AND(INFORMACION!$T1440='REFERENCIAS RIESGO'!$C$36,INFORMACION!$F1440=REFERENCIAS!$C$24),16,IF(INFORMACION!$T1440='REFERENCIAS RIESGO'!$C$36,13,IF(INFORMACION!$F1440=REFERENCIAS!$C$24,10,7))),0)+VLOOKUP(IF(J1440&lt;=0.2,0.2,IF(AND(J1440&gt;0.2,J1440&lt;=0.4),0.4,IF(AND(J1440&gt;0.4,J1440&lt;=0.6),0.6,IF(AND(J1440&gt;0.6,J1440&lt;=0.8),0.8,IF(AND(J1440&gt;0.8,J1440&lt;=1),1))))),REFERENCIAS!$C:$D,2,0)*VLOOKUP($J$2,PONDERADORES!A:P,IF(AND(INFORMACION!$T1440='REFERENCIAS RIESGO'!$C$36,INFORMACION!$F1440=REFERENCIAS!$C$24),16,IF(INFORMACION!$T1440='REFERENCIAS RIESGO'!$C$36,13,IF(INFORMACION!$F1440=REFERENCIAS!$C$24,10,7))),0)</f>
        <v>#REF!</v>
      </c>
      <c r="Y1440" s="68">
        <f>+VLOOKUP(M1440,REFERENCIAS!$C:$D,2,0)*VLOOKUP($M$2,PONDERADORES!$A$7:$G$9,7,0)+VLOOKUP(N1440,REFERENCIAS!$C:$D,2,0)*VLOOKUP($N$2,PONDERADORES!$A$7:$G$9,7,0)+VLOOKUP(O1440,REFERENCIAS!$C:$D,2,0)*VLOOKUP($O$2,PONDERADORES!$A$7:$G$9,7,0)</f>
        <v>0.2</v>
      </c>
      <c r="Z1440" s="2">
        <f>+VLOOKUP(IF(R1440&lt;0.1,0,IF(AND(R1440&gt;=0.1,R1440&lt;0.2),0.1,IF(AND(R1440&gt;=0.2,R1440&lt;0.3),0.2,IF(R1440&gt;0.3,0.3,)))),REFERENCIAS!$C:$D,2,0)*VLOOKUP($R$2,PONDERADORES!$A$11:$G$11,7,0)</f>
        <v>15</v>
      </c>
      <c r="AA1440" s="92"/>
      <c r="AB1440" s="95" t="e">
        <f t="shared" ca="1" si="87"/>
        <v>#REF!</v>
      </c>
      <c r="AC1440" s="23" t="e">
        <f ca="1">IF(AB1440&gt;REFERENCIAS!$C$62,REFERENCIAS!$B$62,IF(AND(AB1440&gt;=REFERENCIAS!$C$63,AB1440&lt;REFERENCIAS!$D$63),REFERENCIAS!$B$63,IF(AND(AB1440&gt;REFERENCIAS!$C$64,AB1440&lt;=REFERENCIAS!$D$64),REFERENCIAS!$B$64,IF(AND(AB1440&gt;=REFERENCIAS!$C$65,AB1440&lt;REFERENCIAS!$D$65),REFERENCIAS!$B$65, "Revisar"))))</f>
        <v>#REF!</v>
      </c>
      <c r="AD1440" s="94" t="e">
        <f ca="1">VLOOKUP(AC1440,REFERENCIAS!$B$62:$G$65,4,FALSE)</f>
        <v>#REF!</v>
      </c>
    </row>
    <row r="1441" spans="1:30" ht="17.25" x14ac:dyDescent="0.25">
      <c r="A1441" s="74"/>
      <c r="B1441" s="19"/>
      <c r="C1441" s="19"/>
      <c r="D1441" s="50"/>
      <c r="E1441" s="73"/>
      <c r="F1441" s="74"/>
      <c r="G1441" s="9"/>
      <c r="H1441" s="48"/>
      <c r="I1441" s="49">
        <f t="shared" ca="1" si="85"/>
        <v>2022</v>
      </c>
      <c r="J1441" s="22">
        <f t="shared" ca="1" si="84"/>
        <v>1</v>
      </c>
      <c r="K1441" s="19"/>
      <c r="L1441" s="73"/>
      <c r="M1441" s="74"/>
      <c r="N1441" s="19"/>
      <c r="O1441" s="73"/>
      <c r="P1441" s="82">
        <v>1</v>
      </c>
      <c r="Q1441" s="24">
        <v>1</v>
      </c>
      <c r="R1441" s="81">
        <f t="shared" si="86"/>
        <v>1</v>
      </c>
      <c r="S1441" s="87"/>
      <c r="T1441" s="19"/>
      <c r="U1441" s="25"/>
      <c r="V1441" s="25"/>
      <c r="W1441" s="81"/>
      <c r="X1441" s="91" t="e">
        <f ca="1">+VLOOKUP(#REF!,REFERENCIAS!$C:$D,2,0)*VLOOKUP(#REF!,PONDERADORES!A:P,IF(AND(INFORMACION!$T1441='REFERENCIAS RIESGO'!$C$36,INFORMACION!$F1441=REFERENCIAS!$C$24),16,IF(INFORMACION!$T1441='REFERENCIAS RIESGO'!$C$36,13,IF(INFORMACION!$F1441=REFERENCIAS!$C$24,10,7))),0)+VLOOKUP(K1441,REFERENCIAS!$C:$D,2,0)*VLOOKUP($K$2,PONDERADORES!A:P,IF(AND(INFORMACION!$T1441='REFERENCIAS RIESGO'!$C$36,INFORMACION!$F1441=REFERENCIAS!$C$24),16,IF(INFORMACION!$T1441='REFERENCIAS RIESGO'!$C$36,13,IF(INFORMACION!$F1441=REFERENCIAS!$C$24,10,7))),0)+VLOOKUP(L1441,REFERENCIAS!$C:$D,2,0)*VLOOKUP($L$2,PONDERADORES!A:P,IF(AND(INFORMACION!$T1441='REFERENCIAS RIESGO'!$C$36,INFORMACION!$F1441=REFERENCIAS!$C$24),16,IF(INFORMACION!$T1441='REFERENCIAS RIESGO'!$C$36,13,IF(INFORMACION!$F1441=REFERENCIAS!$C$24,10,7))),0)+VLOOKUP(F1441,REFERENCIAS!$C:$D,2,0)*VLOOKUP($F$2,PONDERADORES!A:P,IF(AND(INFORMACION!$T1441='REFERENCIAS RIESGO'!$C$36,INFORMACION!$F1441=REFERENCIAS!$C$24),16,IF(INFORMACION!$T1441='REFERENCIAS RIESGO'!$C$36,13,IF(INFORMACION!$F1441=REFERENCIAS!$C$24,10,7))),0)+VLOOKUP(T1441,REFERENCIAS!$C:$D,2,0)*VLOOKUP($T$2,PONDERADORES!A:P,IF(AND(INFORMACION!$T1441='REFERENCIAS RIESGO'!$C$36,INFORMACION!$F1441=REFERENCIAS!$C$24),16,IF(INFORMACION!$T1441='REFERENCIAS RIESGO'!$C$36,13,IF(INFORMACION!$F1441=REFERENCIAS!$C$24,10,7))),0)+VLOOKUP(IF(J1441&lt;=0.2,0.2,IF(AND(J1441&gt;0.2,J1441&lt;=0.4),0.4,IF(AND(J1441&gt;0.4,J1441&lt;=0.6),0.6,IF(AND(J1441&gt;0.6,J1441&lt;=0.8),0.8,IF(AND(J1441&gt;0.8,J1441&lt;=1),1))))),REFERENCIAS!$C:$D,2,0)*VLOOKUP($J$2,PONDERADORES!A:P,IF(AND(INFORMACION!$T1441='REFERENCIAS RIESGO'!$C$36,INFORMACION!$F1441=REFERENCIAS!$C$24),16,IF(INFORMACION!$T1441='REFERENCIAS RIESGO'!$C$36,13,IF(INFORMACION!$F1441=REFERENCIAS!$C$24,10,7))),0)</f>
        <v>#REF!</v>
      </c>
      <c r="Y1441" s="68">
        <f>+VLOOKUP(M1441,REFERENCIAS!$C:$D,2,0)*VLOOKUP($M$2,PONDERADORES!$A$7:$G$9,7,0)+VLOOKUP(N1441,REFERENCIAS!$C:$D,2,0)*VLOOKUP($N$2,PONDERADORES!$A$7:$G$9,7,0)+VLOOKUP(O1441,REFERENCIAS!$C:$D,2,0)*VLOOKUP($O$2,PONDERADORES!$A$7:$G$9,7,0)</f>
        <v>0.2</v>
      </c>
      <c r="Z1441" s="2">
        <f>+VLOOKUP(IF(R1441&lt;0.1,0,IF(AND(R1441&gt;=0.1,R1441&lt;0.2),0.1,IF(AND(R1441&gt;=0.2,R1441&lt;0.3),0.2,IF(R1441&gt;0.3,0.3,)))),REFERENCIAS!$C:$D,2,0)*VLOOKUP($R$2,PONDERADORES!$A$11:$G$11,7,0)</f>
        <v>15</v>
      </c>
      <c r="AA1441" s="92"/>
      <c r="AB1441" s="95" t="e">
        <f t="shared" ca="1" si="87"/>
        <v>#REF!</v>
      </c>
      <c r="AC1441" s="23" t="e">
        <f ca="1">IF(AB1441&gt;REFERENCIAS!$C$62,REFERENCIAS!$B$62,IF(AND(AB1441&gt;=REFERENCIAS!$C$63,AB1441&lt;REFERENCIAS!$D$63),REFERENCIAS!$B$63,IF(AND(AB1441&gt;REFERENCIAS!$C$64,AB1441&lt;=REFERENCIAS!$D$64),REFERENCIAS!$B$64,IF(AND(AB1441&gt;=REFERENCIAS!$C$65,AB1441&lt;REFERENCIAS!$D$65),REFERENCIAS!$B$65, "Revisar"))))</f>
        <v>#REF!</v>
      </c>
      <c r="AD1441" s="94" t="e">
        <f ca="1">VLOOKUP(AC1441,REFERENCIAS!$B$62:$G$65,4,FALSE)</f>
        <v>#REF!</v>
      </c>
    </row>
    <row r="1442" spans="1:30" ht="17.25" x14ac:dyDescent="0.25">
      <c r="A1442" s="74"/>
      <c r="B1442" s="19"/>
      <c r="C1442" s="19"/>
      <c r="D1442" s="50"/>
      <c r="E1442" s="73"/>
      <c r="F1442" s="74"/>
      <c r="G1442" s="9"/>
      <c r="H1442" s="48"/>
      <c r="I1442" s="49">
        <f t="shared" ca="1" si="85"/>
        <v>2022</v>
      </c>
      <c r="J1442" s="22">
        <f t="shared" ca="1" si="84"/>
        <v>1</v>
      </c>
      <c r="K1442" s="19"/>
      <c r="L1442" s="73"/>
      <c r="M1442" s="74"/>
      <c r="N1442" s="19"/>
      <c r="O1442" s="73"/>
      <c r="P1442" s="82">
        <v>1</v>
      </c>
      <c r="Q1442" s="24">
        <v>1</v>
      </c>
      <c r="R1442" s="81">
        <f t="shared" si="86"/>
        <v>1</v>
      </c>
      <c r="S1442" s="87"/>
      <c r="T1442" s="19"/>
      <c r="U1442" s="25"/>
      <c r="V1442" s="25"/>
      <c r="W1442" s="81"/>
      <c r="X1442" s="91" t="e">
        <f ca="1">+VLOOKUP(#REF!,REFERENCIAS!$C:$D,2,0)*VLOOKUP(#REF!,PONDERADORES!A:P,IF(AND(INFORMACION!$T1442='REFERENCIAS RIESGO'!$C$36,INFORMACION!$F1442=REFERENCIAS!$C$24),16,IF(INFORMACION!$T1442='REFERENCIAS RIESGO'!$C$36,13,IF(INFORMACION!$F1442=REFERENCIAS!$C$24,10,7))),0)+VLOOKUP(K1442,REFERENCIAS!$C:$D,2,0)*VLOOKUP($K$2,PONDERADORES!A:P,IF(AND(INFORMACION!$T1442='REFERENCIAS RIESGO'!$C$36,INFORMACION!$F1442=REFERENCIAS!$C$24),16,IF(INFORMACION!$T1442='REFERENCIAS RIESGO'!$C$36,13,IF(INFORMACION!$F1442=REFERENCIAS!$C$24,10,7))),0)+VLOOKUP(L1442,REFERENCIAS!$C:$D,2,0)*VLOOKUP($L$2,PONDERADORES!A:P,IF(AND(INFORMACION!$T1442='REFERENCIAS RIESGO'!$C$36,INFORMACION!$F1442=REFERENCIAS!$C$24),16,IF(INFORMACION!$T1442='REFERENCIAS RIESGO'!$C$36,13,IF(INFORMACION!$F1442=REFERENCIAS!$C$24,10,7))),0)+VLOOKUP(F1442,REFERENCIAS!$C:$D,2,0)*VLOOKUP($F$2,PONDERADORES!A:P,IF(AND(INFORMACION!$T1442='REFERENCIAS RIESGO'!$C$36,INFORMACION!$F1442=REFERENCIAS!$C$24),16,IF(INFORMACION!$T1442='REFERENCIAS RIESGO'!$C$36,13,IF(INFORMACION!$F1442=REFERENCIAS!$C$24,10,7))),0)+VLOOKUP(T1442,REFERENCIAS!$C:$D,2,0)*VLOOKUP($T$2,PONDERADORES!A:P,IF(AND(INFORMACION!$T1442='REFERENCIAS RIESGO'!$C$36,INFORMACION!$F1442=REFERENCIAS!$C$24),16,IF(INFORMACION!$T1442='REFERENCIAS RIESGO'!$C$36,13,IF(INFORMACION!$F1442=REFERENCIAS!$C$24,10,7))),0)+VLOOKUP(IF(J1442&lt;=0.2,0.2,IF(AND(J1442&gt;0.2,J1442&lt;=0.4),0.4,IF(AND(J1442&gt;0.4,J1442&lt;=0.6),0.6,IF(AND(J1442&gt;0.6,J1442&lt;=0.8),0.8,IF(AND(J1442&gt;0.8,J1442&lt;=1),1))))),REFERENCIAS!$C:$D,2,0)*VLOOKUP($J$2,PONDERADORES!A:P,IF(AND(INFORMACION!$T1442='REFERENCIAS RIESGO'!$C$36,INFORMACION!$F1442=REFERENCIAS!$C$24),16,IF(INFORMACION!$T1442='REFERENCIAS RIESGO'!$C$36,13,IF(INFORMACION!$F1442=REFERENCIAS!$C$24,10,7))),0)</f>
        <v>#REF!</v>
      </c>
      <c r="Y1442" s="68">
        <f>+VLOOKUP(M1442,REFERENCIAS!$C:$D,2,0)*VLOOKUP($M$2,PONDERADORES!$A$7:$G$9,7,0)+VLOOKUP(N1442,REFERENCIAS!$C:$D,2,0)*VLOOKUP($N$2,PONDERADORES!$A$7:$G$9,7,0)+VLOOKUP(O1442,REFERENCIAS!$C:$D,2,0)*VLOOKUP($O$2,PONDERADORES!$A$7:$G$9,7,0)</f>
        <v>0.2</v>
      </c>
      <c r="Z1442" s="2">
        <f>+VLOOKUP(IF(R1442&lt;0.1,0,IF(AND(R1442&gt;=0.1,R1442&lt;0.2),0.1,IF(AND(R1442&gt;=0.2,R1442&lt;0.3),0.2,IF(R1442&gt;0.3,0.3,)))),REFERENCIAS!$C:$D,2,0)*VLOOKUP($R$2,PONDERADORES!$A$11:$G$11,7,0)</f>
        <v>15</v>
      </c>
      <c r="AA1442" s="92"/>
      <c r="AB1442" s="95" t="e">
        <f t="shared" ca="1" si="87"/>
        <v>#REF!</v>
      </c>
      <c r="AC1442" s="23" t="e">
        <f ca="1">IF(AB1442&gt;REFERENCIAS!$C$62,REFERENCIAS!$B$62,IF(AND(AB1442&gt;=REFERENCIAS!$C$63,AB1442&lt;REFERENCIAS!$D$63),REFERENCIAS!$B$63,IF(AND(AB1442&gt;REFERENCIAS!$C$64,AB1442&lt;=REFERENCIAS!$D$64),REFERENCIAS!$B$64,IF(AND(AB1442&gt;=REFERENCIAS!$C$65,AB1442&lt;REFERENCIAS!$D$65),REFERENCIAS!$B$65, "Revisar"))))</f>
        <v>#REF!</v>
      </c>
      <c r="AD1442" s="94" t="e">
        <f ca="1">VLOOKUP(AC1442,REFERENCIAS!$B$62:$G$65,4,FALSE)</f>
        <v>#REF!</v>
      </c>
    </row>
    <row r="1443" spans="1:30" ht="17.25" x14ac:dyDescent="0.25">
      <c r="A1443" s="74"/>
      <c r="B1443" s="19"/>
      <c r="C1443" s="19"/>
      <c r="D1443" s="50"/>
      <c r="E1443" s="73"/>
      <c r="F1443" s="74"/>
      <c r="G1443" s="9"/>
      <c r="H1443" s="48"/>
      <c r="I1443" s="49">
        <f t="shared" ca="1" si="85"/>
        <v>2022</v>
      </c>
      <c r="J1443" s="22">
        <f t="shared" ca="1" si="84"/>
        <v>1</v>
      </c>
      <c r="K1443" s="19"/>
      <c r="L1443" s="73"/>
      <c r="M1443" s="74"/>
      <c r="N1443" s="19"/>
      <c r="O1443" s="73"/>
      <c r="P1443" s="82">
        <v>1</v>
      </c>
      <c r="Q1443" s="24">
        <v>1</v>
      </c>
      <c r="R1443" s="81">
        <f t="shared" si="86"/>
        <v>1</v>
      </c>
      <c r="S1443" s="87"/>
      <c r="T1443" s="19"/>
      <c r="U1443" s="25"/>
      <c r="V1443" s="25"/>
      <c r="W1443" s="81"/>
      <c r="X1443" s="91" t="e">
        <f ca="1">+VLOOKUP(#REF!,REFERENCIAS!$C:$D,2,0)*VLOOKUP(#REF!,PONDERADORES!A:P,IF(AND(INFORMACION!$T1443='REFERENCIAS RIESGO'!$C$36,INFORMACION!$F1443=REFERENCIAS!$C$24),16,IF(INFORMACION!$T1443='REFERENCIAS RIESGO'!$C$36,13,IF(INFORMACION!$F1443=REFERENCIAS!$C$24,10,7))),0)+VLOOKUP(K1443,REFERENCIAS!$C:$D,2,0)*VLOOKUP($K$2,PONDERADORES!A:P,IF(AND(INFORMACION!$T1443='REFERENCIAS RIESGO'!$C$36,INFORMACION!$F1443=REFERENCIAS!$C$24),16,IF(INFORMACION!$T1443='REFERENCIAS RIESGO'!$C$36,13,IF(INFORMACION!$F1443=REFERENCIAS!$C$24,10,7))),0)+VLOOKUP(L1443,REFERENCIAS!$C:$D,2,0)*VLOOKUP($L$2,PONDERADORES!A:P,IF(AND(INFORMACION!$T1443='REFERENCIAS RIESGO'!$C$36,INFORMACION!$F1443=REFERENCIAS!$C$24),16,IF(INFORMACION!$T1443='REFERENCIAS RIESGO'!$C$36,13,IF(INFORMACION!$F1443=REFERENCIAS!$C$24,10,7))),0)+VLOOKUP(F1443,REFERENCIAS!$C:$D,2,0)*VLOOKUP($F$2,PONDERADORES!A:P,IF(AND(INFORMACION!$T1443='REFERENCIAS RIESGO'!$C$36,INFORMACION!$F1443=REFERENCIAS!$C$24),16,IF(INFORMACION!$T1443='REFERENCIAS RIESGO'!$C$36,13,IF(INFORMACION!$F1443=REFERENCIAS!$C$24,10,7))),0)+VLOOKUP(T1443,REFERENCIAS!$C:$D,2,0)*VLOOKUP($T$2,PONDERADORES!A:P,IF(AND(INFORMACION!$T1443='REFERENCIAS RIESGO'!$C$36,INFORMACION!$F1443=REFERENCIAS!$C$24),16,IF(INFORMACION!$T1443='REFERENCIAS RIESGO'!$C$36,13,IF(INFORMACION!$F1443=REFERENCIAS!$C$24,10,7))),0)+VLOOKUP(IF(J1443&lt;=0.2,0.2,IF(AND(J1443&gt;0.2,J1443&lt;=0.4),0.4,IF(AND(J1443&gt;0.4,J1443&lt;=0.6),0.6,IF(AND(J1443&gt;0.6,J1443&lt;=0.8),0.8,IF(AND(J1443&gt;0.8,J1443&lt;=1),1))))),REFERENCIAS!$C:$D,2,0)*VLOOKUP($J$2,PONDERADORES!A:P,IF(AND(INFORMACION!$T1443='REFERENCIAS RIESGO'!$C$36,INFORMACION!$F1443=REFERENCIAS!$C$24),16,IF(INFORMACION!$T1443='REFERENCIAS RIESGO'!$C$36,13,IF(INFORMACION!$F1443=REFERENCIAS!$C$24,10,7))),0)</f>
        <v>#REF!</v>
      </c>
      <c r="Y1443" s="68">
        <f>+VLOOKUP(M1443,REFERENCIAS!$C:$D,2,0)*VLOOKUP($M$2,PONDERADORES!$A$7:$G$9,7,0)+VLOOKUP(N1443,REFERENCIAS!$C:$D,2,0)*VLOOKUP($N$2,PONDERADORES!$A$7:$G$9,7,0)+VLOOKUP(O1443,REFERENCIAS!$C:$D,2,0)*VLOOKUP($O$2,PONDERADORES!$A$7:$G$9,7,0)</f>
        <v>0.2</v>
      </c>
      <c r="Z1443" s="2">
        <f>+VLOOKUP(IF(R1443&lt;0.1,0,IF(AND(R1443&gt;=0.1,R1443&lt;0.2),0.1,IF(AND(R1443&gt;=0.2,R1443&lt;0.3),0.2,IF(R1443&gt;0.3,0.3,)))),REFERENCIAS!$C:$D,2,0)*VLOOKUP($R$2,PONDERADORES!$A$11:$G$11,7,0)</f>
        <v>15</v>
      </c>
      <c r="AA1443" s="92"/>
      <c r="AB1443" s="95" t="e">
        <f t="shared" ca="1" si="87"/>
        <v>#REF!</v>
      </c>
      <c r="AC1443" s="23" t="e">
        <f ca="1">IF(AB1443&gt;REFERENCIAS!$C$62,REFERENCIAS!$B$62,IF(AND(AB1443&gt;=REFERENCIAS!$C$63,AB1443&lt;REFERENCIAS!$D$63),REFERENCIAS!$B$63,IF(AND(AB1443&gt;REFERENCIAS!$C$64,AB1443&lt;=REFERENCIAS!$D$64),REFERENCIAS!$B$64,IF(AND(AB1443&gt;=REFERENCIAS!$C$65,AB1443&lt;REFERENCIAS!$D$65),REFERENCIAS!$B$65, "Revisar"))))</f>
        <v>#REF!</v>
      </c>
      <c r="AD1443" s="94" t="e">
        <f ca="1">VLOOKUP(AC1443,REFERENCIAS!$B$62:$G$65,4,FALSE)</f>
        <v>#REF!</v>
      </c>
    </row>
    <row r="1444" spans="1:30" ht="17.25" x14ac:dyDescent="0.25">
      <c r="A1444" s="74"/>
      <c r="B1444" s="19"/>
      <c r="C1444" s="19"/>
      <c r="D1444" s="50"/>
      <c r="E1444" s="73"/>
      <c r="F1444" s="74"/>
      <c r="G1444" s="9"/>
      <c r="H1444" s="48"/>
      <c r="I1444" s="49">
        <f t="shared" ca="1" si="85"/>
        <v>2022</v>
      </c>
      <c r="J1444" s="22">
        <f t="shared" ca="1" si="84"/>
        <v>1</v>
      </c>
      <c r="K1444" s="19"/>
      <c r="L1444" s="73"/>
      <c r="M1444" s="74"/>
      <c r="N1444" s="19"/>
      <c r="O1444" s="73"/>
      <c r="P1444" s="82">
        <v>1</v>
      </c>
      <c r="Q1444" s="24">
        <v>1</v>
      </c>
      <c r="R1444" s="81">
        <f t="shared" si="86"/>
        <v>1</v>
      </c>
      <c r="S1444" s="87"/>
      <c r="T1444" s="19"/>
      <c r="U1444" s="25"/>
      <c r="V1444" s="25"/>
      <c r="W1444" s="81"/>
      <c r="X1444" s="91" t="e">
        <f ca="1">+VLOOKUP(#REF!,REFERENCIAS!$C:$D,2,0)*VLOOKUP(#REF!,PONDERADORES!A:P,IF(AND(INFORMACION!$T1444='REFERENCIAS RIESGO'!$C$36,INFORMACION!$F1444=REFERENCIAS!$C$24),16,IF(INFORMACION!$T1444='REFERENCIAS RIESGO'!$C$36,13,IF(INFORMACION!$F1444=REFERENCIAS!$C$24,10,7))),0)+VLOOKUP(K1444,REFERENCIAS!$C:$D,2,0)*VLOOKUP($K$2,PONDERADORES!A:P,IF(AND(INFORMACION!$T1444='REFERENCIAS RIESGO'!$C$36,INFORMACION!$F1444=REFERENCIAS!$C$24),16,IF(INFORMACION!$T1444='REFERENCIAS RIESGO'!$C$36,13,IF(INFORMACION!$F1444=REFERENCIAS!$C$24,10,7))),0)+VLOOKUP(L1444,REFERENCIAS!$C:$D,2,0)*VLOOKUP($L$2,PONDERADORES!A:P,IF(AND(INFORMACION!$T1444='REFERENCIAS RIESGO'!$C$36,INFORMACION!$F1444=REFERENCIAS!$C$24),16,IF(INFORMACION!$T1444='REFERENCIAS RIESGO'!$C$36,13,IF(INFORMACION!$F1444=REFERENCIAS!$C$24,10,7))),0)+VLOOKUP(F1444,REFERENCIAS!$C:$D,2,0)*VLOOKUP($F$2,PONDERADORES!A:P,IF(AND(INFORMACION!$T1444='REFERENCIAS RIESGO'!$C$36,INFORMACION!$F1444=REFERENCIAS!$C$24),16,IF(INFORMACION!$T1444='REFERENCIAS RIESGO'!$C$36,13,IF(INFORMACION!$F1444=REFERENCIAS!$C$24,10,7))),0)+VLOOKUP(T1444,REFERENCIAS!$C:$D,2,0)*VLOOKUP($T$2,PONDERADORES!A:P,IF(AND(INFORMACION!$T1444='REFERENCIAS RIESGO'!$C$36,INFORMACION!$F1444=REFERENCIAS!$C$24),16,IF(INFORMACION!$T1444='REFERENCIAS RIESGO'!$C$36,13,IF(INFORMACION!$F1444=REFERENCIAS!$C$24,10,7))),0)+VLOOKUP(IF(J1444&lt;=0.2,0.2,IF(AND(J1444&gt;0.2,J1444&lt;=0.4),0.4,IF(AND(J1444&gt;0.4,J1444&lt;=0.6),0.6,IF(AND(J1444&gt;0.6,J1444&lt;=0.8),0.8,IF(AND(J1444&gt;0.8,J1444&lt;=1),1))))),REFERENCIAS!$C:$D,2,0)*VLOOKUP($J$2,PONDERADORES!A:P,IF(AND(INFORMACION!$T1444='REFERENCIAS RIESGO'!$C$36,INFORMACION!$F1444=REFERENCIAS!$C$24),16,IF(INFORMACION!$T1444='REFERENCIAS RIESGO'!$C$36,13,IF(INFORMACION!$F1444=REFERENCIAS!$C$24,10,7))),0)</f>
        <v>#REF!</v>
      </c>
      <c r="Y1444" s="68">
        <f>+VLOOKUP(M1444,REFERENCIAS!$C:$D,2,0)*VLOOKUP($M$2,PONDERADORES!$A$7:$G$9,7,0)+VLOOKUP(N1444,REFERENCIAS!$C:$D,2,0)*VLOOKUP($N$2,PONDERADORES!$A$7:$G$9,7,0)+VLOOKUP(O1444,REFERENCIAS!$C:$D,2,0)*VLOOKUP($O$2,PONDERADORES!$A$7:$G$9,7,0)</f>
        <v>0.2</v>
      </c>
      <c r="Z1444" s="2">
        <f>+VLOOKUP(IF(R1444&lt;0.1,0,IF(AND(R1444&gt;=0.1,R1444&lt;0.2),0.1,IF(AND(R1444&gt;=0.2,R1444&lt;0.3),0.2,IF(R1444&gt;0.3,0.3,)))),REFERENCIAS!$C:$D,2,0)*VLOOKUP($R$2,PONDERADORES!$A$11:$G$11,7,0)</f>
        <v>15</v>
      </c>
      <c r="AA1444" s="92"/>
      <c r="AB1444" s="95" t="e">
        <f t="shared" ca="1" si="87"/>
        <v>#REF!</v>
      </c>
      <c r="AC1444" s="23" t="e">
        <f ca="1">IF(AB1444&gt;REFERENCIAS!$C$62,REFERENCIAS!$B$62,IF(AND(AB1444&gt;=REFERENCIAS!$C$63,AB1444&lt;REFERENCIAS!$D$63),REFERENCIAS!$B$63,IF(AND(AB1444&gt;REFERENCIAS!$C$64,AB1444&lt;=REFERENCIAS!$D$64),REFERENCIAS!$B$64,IF(AND(AB1444&gt;=REFERENCIAS!$C$65,AB1444&lt;REFERENCIAS!$D$65),REFERENCIAS!$B$65, "Revisar"))))</f>
        <v>#REF!</v>
      </c>
      <c r="AD1444" s="94" t="e">
        <f ca="1">VLOOKUP(AC1444,REFERENCIAS!$B$62:$G$65,4,FALSE)</f>
        <v>#REF!</v>
      </c>
    </row>
    <row r="1445" spans="1:30" ht="17.25" x14ac:dyDescent="0.25">
      <c r="A1445" s="74"/>
      <c r="B1445" s="19"/>
      <c r="C1445" s="19"/>
      <c r="D1445" s="50"/>
      <c r="E1445" s="73"/>
      <c r="F1445" s="74"/>
      <c r="G1445" s="9"/>
      <c r="H1445" s="48"/>
      <c r="I1445" s="49">
        <f t="shared" ca="1" si="85"/>
        <v>2022</v>
      </c>
      <c r="J1445" s="22">
        <f t="shared" ca="1" si="84"/>
        <v>1</v>
      </c>
      <c r="K1445" s="19"/>
      <c r="L1445" s="73"/>
      <c r="M1445" s="74"/>
      <c r="N1445" s="19"/>
      <c r="O1445" s="73"/>
      <c r="P1445" s="82">
        <v>1</v>
      </c>
      <c r="Q1445" s="24">
        <v>1</v>
      </c>
      <c r="R1445" s="81">
        <f t="shared" si="86"/>
        <v>1</v>
      </c>
      <c r="S1445" s="87"/>
      <c r="T1445" s="19"/>
      <c r="U1445" s="25"/>
      <c r="V1445" s="25"/>
      <c r="W1445" s="81"/>
      <c r="X1445" s="91" t="e">
        <f ca="1">+VLOOKUP(#REF!,REFERENCIAS!$C:$D,2,0)*VLOOKUP(#REF!,PONDERADORES!A:P,IF(AND(INFORMACION!$T1445='REFERENCIAS RIESGO'!$C$36,INFORMACION!$F1445=REFERENCIAS!$C$24),16,IF(INFORMACION!$T1445='REFERENCIAS RIESGO'!$C$36,13,IF(INFORMACION!$F1445=REFERENCIAS!$C$24,10,7))),0)+VLOOKUP(K1445,REFERENCIAS!$C:$D,2,0)*VLOOKUP($K$2,PONDERADORES!A:P,IF(AND(INFORMACION!$T1445='REFERENCIAS RIESGO'!$C$36,INFORMACION!$F1445=REFERENCIAS!$C$24),16,IF(INFORMACION!$T1445='REFERENCIAS RIESGO'!$C$36,13,IF(INFORMACION!$F1445=REFERENCIAS!$C$24,10,7))),0)+VLOOKUP(L1445,REFERENCIAS!$C:$D,2,0)*VLOOKUP($L$2,PONDERADORES!A:P,IF(AND(INFORMACION!$T1445='REFERENCIAS RIESGO'!$C$36,INFORMACION!$F1445=REFERENCIAS!$C$24),16,IF(INFORMACION!$T1445='REFERENCIAS RIESGO'!$C$36,13,IF(INFORMACION!$F1445=REFERENCIAS!$C$24,10,7))),0)+VLOOKUP(F1445,REFERENCIAS!$C:$D,2,0)*VLOOKUP($F$2,PONDERADORES!A:P,IF(AND(INFORMACION!$T1445='REFERENCIAS RIESGO'!$C$36,INFORMACION!$F1445=REFERENCIAS!$C$24),16,IF(INFORMACION!$T1445='REFERENCIAS RIESGO'!$C$36,13,IF(INFORMACION!$F1445=REFERENCIAS!$C$24,10,7))),0)+VLOOKUP(T1445,REFERENCIAS!$C:$D,2,0)*VLOOKUP($T$2,PONDERADORES!A:P,IF(AND(INFORMACION!$T1445='REFERENCIAS RIESGO'!$C$36,INFORMACION!$F1445=REFERENCIAS!$C$24),16,IF(INFORMACION!$T1445='REFERENCIAS RIESGO'!$C$36,13,IF(INFORMACION!$F1445=REFERENCIAS!$C$24,10,7))),0)+VLOOKUP(IF(J1445&lt;=0.2,0.2,IF(AND(J1445&gt;0.2,J1445&lt;=0.4),0.4,IF(AND(J1445&gt;0.4,J1445&lt;=0.6),0.6,IF(AND(J1445&gt;0.6,J1445&lt;=0.8),0.8,IF(AND(J1445&gt;0.8,J1445&lt;=1),1))))),REFERENCIAS!$C:$D,2,0)*VLOOKUP($J$2,PONDERADORES!A:P,IF(AND(INFORMACION!$T1445='REFERENCIAS RIESGO'!$C$36,INFORMACION!$F1445=REFERENCIAS!$C$24),16,IF(INFORMACION!$T1445='REFERENCIAS RIESGO'!$C$36,13,IF(INFORMACION!$F1445=REFERENCIAS!$C$24,10,7))),0)</f>
        <v>#REF!</v>
      </c>
      <c r="Y1445" s="68">
        <f>+VLOOKUP(M1445,REFERENCIAS!$C:$D,2,0)*VLOOKUP($M$2,PONDERADORES!$A$7:$G$9,7,0)+VLOOKUP(N1445,REFERENCIAS!$C:$D,2,0)*VLOOKUP($N$2,PONDERADORES!$A$7:$G$9,7,0)+VLOOKUP(O1445,REFERENCIAS!$C:$D,2,0)*VLOOKUP($O$2,PONDERADORES!$A$7:$G$9,7,0)</f>
        <v>0.2</v>
      </c>
      <c r="Z1445" s="2">
        <f>+VLOOKUP(IF(R1445&lt;0.1,0,IF(AND(R1445&gt;=0.1,R1445&lt;0.2),0.1,IF(AND(R1445&gt;=0.2,R1445&lt;0.3),0.2,IF(R1445&gt;0.3,0.3,)))),REFERENCIAS!$C:$D,2,0)*VLOOKUP($R$2,PONDERADORES!$A$11:$G$11,7,0)</f>
        <v>15</v>
      </c>
      <c r="AA1445" s="92"/>
      <c r="AB1445" s="95" t="e">
        <f t="shared" ca="1" si="87"/>
        <v>#REF!</v>
      </c>
      <c r="AC1445" s="23" t="e">
        <f ca="1">IF(AB1445&gt;REFERENCIAS!$C$62,REFERENCIAS!$B$62,IF(AND(AB1445&gt;=REFERENCIAS!$C$63,AB1445&lt;REFERENCIAS!$D$63),REFERENCIAS!$B$63,IF(AND(AB1445&gt;REFERENCIAS!$C$64,AB1445&lt;=REFERENCIAS!$D$64),REFERENCIAS!$B$64,IF(AND(AB1445&gt;=REFERENCIAS!$C$65,AB1445&lt;REFERENCIAS!$D$65),REFERENCIAS!$B$65, "Revisar"))))</f>
        <v>#REF!</v>
      </c>
      <c r="AD1445" s="94" t="e">
        <f ca="1">VLOOKUP(AC1445,REFERENCIAS!$B$62:$G$65,4,FALSE)</f>
        <v>#REF!</v>
      </c>
    </row>
    <row r="1446" spans="1:30" ht="17.25" x14ac:dyDescent="0.25">
      <c r="A1446" s="74"/>
      <c r="B1446" s="19"/>
      <c r="C1446" s="19"/>
      <c r="D1446" s="50"/>
      <c r="E1446" s="73"/>
      <c r="F1446" s="74"/>
      <c r="G1446" s="9"/>
      <c r="H1446" s="48"/>
      <c r="I1446" s="49">
        <f t="shared" ca="1" si="85"/>
        <v>2022</v>
      </c>
      <c r="J1446" s="22">
        <f t="shared" ca="1" si="84"/>
        <v>1</v>
      </c>
      <c r="K1446" s="19"/>
      <c r="L1446" s="73"/>
      <c r="M1446" s="74"/>
      <c r="N1446" s="19"/>
      <c r="O1446" s="73"/>
      <c r="P1446" s="82">
        <v>1</v>
      </c>
      <c r="Q1446" s="24">
        <v>1</v>
      </c>
      <c r="R1446" s="81">
        <f t="shared" si="86"/>
        <v>1</v>
      </c>
      <c r="S1446" s="87"/>
      <c r="T1446" s="19"/>
      <c r="U1446" s="25"/>
      <c r="V1446" s="25"/>
      <c r="W1446" s="81"/>
      <c r="X1446" s="91" t="e">
        <f ca="1">+VLOOKUP(#REF!,REFERENCIAS!$C:$D,2,0)*VLOOKUP(#REF!,PONDERADORES!A:P,IF(AND(INFORMACION!$T1446='REFERENCIAS RIESGO'!$C$36,INFORMACION!$F1446=REFERENCIAS!$C$24),16,IF(INFORMACION!$T1446='REFERENCIAS RIESGO'!$C$36,13,IF(INFORMACION!$F1446=REFERENCIAS!$C$24,10,7))),0)+VLOOKUP(K1446,REFERENCIAS!$C:$D,2,0)*VLOOKUP($K$2,PONDERADORES!A:P,IF(AND(INFORMACION!$T1446='REFERENCIAS RIESGO'!$C$36,INFORMACION!$F1446=REFERENCIAS!$C$24),16,IF(INFORMACION!$T1446='REFERENCIAS RIESGO'!$C$36,13,IF(INFORMACION!$F1446=REFERENCIAS!$C$24,10,7))),0)+VLOOKUP(L1446,REFERENCIAS!$C:$D,2,0)*VLOOKUP($L$2,PONDERADORES!A:P,IF(AND(INFORMACION!$T1446='REFERENCIAS RIESGO'!$C$36,INFORMACION!$F1446=REFERENCIAS!$C$24),16,IF(INFORMACION!$T1446='REFERENCIAS RIESGO'!$C$36,13,IF(INFORMACION!$F1446=REFERENCIAS!$C$24,10,7))),0)+VLOOKUP(F1446,REFERENCIAS!$C:$D,2,0)*VLOOKUP($F$2,PONDERADORES!A:P,IF(AND(INFORMACION!$T1446='REFERENCIAS RIESGO'!$C$36,INFORMACION!$F1446=REFERENCIAS!$C$24),16,IF(INFORMACION!$T1446='REFERENCIAS RIESGO'!$C$36,13,IF(INFORMACION!$F1446=REFERENCIAS!$C$24,10,7))),0)+VLOOKUP(T1446,REFERENCIAS!$C:$D,2,0)*VLOOKUP($T$2,PONDERADORES!A:P,IF(AND(INFORMACION!$T1446='REFERENCIAS RIESGO'!$C$36,INFORMACION!$F1446=REFERENCIAS!$C$24),16,IF(INFORMACION!$T1446='REFERENCIAS RIESGO'!$C$36,13,IF(INFORMACION!$F1446=REFERENCIAS!$C$24,10,7))),0)+VLOOKUP(IF(J1446&lt;=0.2,0.2,IF(AND(J1446&gt;0.2,J1446&lt;=0.4),0.4,IF(AND(J1446&gt;0.4,J1446&lt;=0.6),0.6,IF(AND(J1446&gt;0.6,J1446&lt;=0.8),0.8,IF(AND(J1446&gt;0.8,J1446&lt;=1),1))))),REFERENCIAS!$C:$D,2,0)*VLOOKUP($J$2,PONDERADORES!A:P,IF(AND(INFORMACION!$T1446='REFERENCIAS RIESGO'!$C$36,INFORMACION!$F1446=REFERENCIAS!$C$24),16,IF(INFORMACION!$T1446='REFERENCIAS RIESGO'!$C$36,13,IF(INFORMACION!$F1446=REFERENCIAS!$C$24,10,7))),0)</f>
        <v>#REF!</v>
      </c>
      <c r="Y1446" s="68">
        <f>+VLOOKUP(M1446,REFERENCIAS!$C:$D,2,0)*VLOOKUP($M$2,PONDERADORES!$A$7:$G$9,7,0)+VLOOKUP(N1446,REFERENCIAS!$C:$D,2,0)*VLOOKUP($N$2,PONDERADORES!$A$7:$G$9,7,0)+VLOOKUP(O1446,REFERENCIAS!$C:$D,2,0)*VLOOKUP($O$2,PONDERADORES!$A$7:$G$9,7,0)</f>
        <v>0.2</v>
      </c>
      <c r="Z1446" s="2">
        <f>+VLOOKUP(IF(R1446&lt;0.1,0,IF(AND(R1446&gt;=0.1,R1446&lt;0.2),0.1,IF(AND(R1446&gt;=0.2,R1446&lt;0.3),0.2,IF(R1446&gt;0.3,0.3,)))),REFERENCIAS!$C:$D,2,0)*VLOOKUP($R$2,PONDERADORES!$A$11:$G$11,7,0)</f>
        <v>15</v>
      </c>
      <c r="AA1446" s="92"/>
      <c r="AB1446" s="95" t="e">
        <f t="shared" ca="1" si="87"/>
        <v>#REF!</v>
      </c>
      <c r="AC1446" s="23" t="e">
        <f ca="1">IF(AB1446&gt;REFERENCIAS!$C$62,REFERENCIAS!$B$62,IF(AND(AB1446&gt;=REFERENCIAS!$C$63,AB1446&lt;REFERENCIAS!$D$63),REFERENCIAS!$B$63,IF(AND(AB1446&gt;REFERENCIAS!$C$64,AB1446&lt;=REFERENCIAS!$D$64),REFERENCIAS!$B$64,IF(AND(AB1446&gt;=REFERENCIAS!$C$65,AB1446&lt;REFERENCIAS!$D$65),REFERENCIAS!$B$65, "Revisar"))))</f>
        <v>#REF!</v>
      </c>
      <c r="AD1446" s="94" t="e">
        <f ca="1">VLOOKUP(AC1446,REFERENCIAS!$B$62:$G$65,4,FALSE)</f>
        <v>#REF!</v>
      </c>
    </row>
    <row r="1447" spans="1:30" ht="17.25" x14ac:dyDescent="0.25">
      <c r="A1447" s="74"/>
      <c r="B1447" s="19"/>
      <c r="C1447" s="19"/>
      <c r="D1447" s="50"/>
      <c r="E1447" s="73"/>
      <c r="F1447" s="74"/>
      <c r="G1447" s="9"/>
      <c r="H1447" s="48"/>
      <c r="I1447" s="49">
        <f t="shared" ca="1" si="85"/>
        <v>2022</v>
      </c>
      <c r="J1447" s="22">
        <f t="shared" ca="1" si="84"/>
        <v>1</v>
      </c>
      <c r="K1447" s="19"/>
      <c r="L1447" s="73"/>
      <c r="M1447" s="74"/>
      <c r="N1447" s="19"/>
      <c r="O1447" s="73"/>
      <c r="P1447" s="82">
        <v>1</v>
      </c>
      <c r="Q1447" s="24">
        <v>1</v>
      </c>
      <c r="R1447" s="81">
        <f t="shared" si="86"/>
        <v>1</v>
      </c>
      <c r="S1447" s="87"/>
      <c r="T1447" s="19"/>
      <c r="U1447" s="25"/>
      <c r="V1447" s="25"/>
      <c r="W1447" s="81"/>
      <c r="X1447" s="91" t="e">
        <f ca="1">+VLOOKUP(#REF!,REFERENCIAS!$C:$D,2,0)*VLOOKUP(#REF!,PONDERADORES!A:P,IF(AND(INFORMACION!$T1447='REFERENCIAS RIESGO'!$C$36,INFORMACION!$F1447=REFERENCIAS!$C$24),16,IF(INFORMACION!$T1447='REFERENCIAS RIESGO'!$C$36,13,IF(INFORMACION!$F1447=REFERENCIAS!$C$24,10,7))),0)+VLOOKUP(K1447,REFERENCIAS!$C:$D,2,0)*VLOOKUP($K$2,PONDERADORES!A:P,IF(AND(INFORMACION!$T1447='REFERENCIAS RIESGO'!$C$36,INFORMACION!$F1447=REFERENCIAS!$C$24),16,IF(INFORMACION!$T1447='REFERENCIAS RIESGO'!$C$36,13,IF(INFORMACION!$F1447=REFERENCIAS!$C$24,10,7))),0)+VLOOKUP(L1447,REFERENCIAS!$C:$D,2,0)*VLOOKUP($L$2,PONDERADORES!A:P,IF(AND(INFORMACION!$T1447='REFERENCIAS RIESGO'!$C$36,INFORMACION!$F1447=REFERENCIAS!$C$24),16,IF(INFORMACION!$T1447='REFERENCIAS RIESGO'!$C$36,13,IF(INFORMACION!$F1447=REFERENCIAS!$C$24,10,7))),0)+VLOOKUP(F1447,REFERENCIAS!$C:$D,2,0)*VLOOKUP($F$2,PONDERADORES!A:P,IF(AND(INFORMACION!$T1447='REFERENCIAS RIESGO'!$C$36,INFORMACION!$F1447=REFERENCIAS!$C$24),16,IF(INFORMACION!$T1447='REFERENCIAS RIESGO'!$C$36,13,IF(INFORMACION!$F1447=REFERENCIAS!$C$24,10,7))),0)+VLOOKUP(T1447,REFERENCIAS!$C:$D,2,0)*VLOOKUP($T$2,PONDERADORES!A:P,IF(AND(INFORMACION!$T1447='REFERENCIAS RIESGO'!$C$36,INFORMACION!$F1447=REFERENCIAS!$C$24),16,IF(INFORMACION!$T1447='REFERENCIAS RIESGO'!$C$36,13,IF(INFORMACION!$F1447=REFERENCIAS!$C$24,10,7))),0)+VLOOKUP(IF(J1447&lt;=0.2,0.2,IF(AND(J1447&gt;0.2,J1447&lt;=0.4),0.4,IF(AND(J1447&gt;0.4,J1447&lt;=0.6),0.6,IF(AND(J1447&gt;0.6,J1447&lt;=0.8),0.8,IF(AND(J1447&gt;0.8,J1447&lt;=1),1))))),REFERENCIAS!$C:$D,2,0)*VLOOKUP($J$2,PONDERADORES!A:P,IF(AND(INFORMACION!$T1447='REFERENCIAS RIESGO'!$C$36,INFORMACION!$F1447=REFERENCIAS!$C$24),16,IF(INFORMACION!$T1447='REFERENCIAS RIESGO'!$C$36,13,IF(INFORMACION!$F1447=REFERENCIAS!$C$24,10,7))),0)</f>
        <v>#REF!</v>
      </c>
      <c r="Y1447" s="68">
        <f>+VLOOKUP(M1447,REFERENCIAS!$C:$D,2,0)*VLOOKUP($M$2,PONDERADORES!$A$7:$G$9,7,0)+VLOOKUP(N1447,REFERENCIAS!$C:$D,2,0)*VLOOKUP($N$2,PONDERADORES!$A$7:$G$9,7,0)+VLOOKUP(O1447,REFERENCIAS!$C:$D,2,0)*VLOOKUP($O$2,PONDERADORES!$A$7:$G$9,7,0)</f>
        <v>0.2</v>
      </c>
      <c r="Z1447" s="2">
        <f>+VLOOKUP(IF(R1447&lt;0.1,0,IF(AND(R1447&gt;=0.1,R1447&lt;0.2),0.1,IF(AND(R1447&gt;=0.2,R1447&lt;0.3),0.2,IF(R1447&gt;0.3,0.3,)))),REFERENCIAS!$C:$D,2,0)*VLOOKUP($R$2,PONDERADORES!$A$11:$G$11,7,0)</f>
        <v>15</v>
      </c>
      <c r="AA1447" s="92"/>
      <c r="AB1447" s="95" t="e">
        <f t="shared" ca="1" si="87"/>
        <v>#REF!</v>
      </c>
      <c r="AC1447" s="23" t="e">
        <f ca="1">IF(AB1447&gt;REFERENCIAS!$C$62,REFERENCIAS!$B$62,IF(AND(AB1447&gt;=REFERENCIAS!$C$63,AB1447&lt;REFERENCIAS!$D$63),REFERENCIAS!$B$63,IF(AND(AB1447&gt;REFERENCIAS!$C$64,AB1447&lt;=REFERENCIAS!$D$64),REFERENCIAS!$B$64,IF(AND(AB1447&gt;=REFERENCIAS!$C$65,AB1447&lt;REFERENCIAS!$D$65),REFERENCIAS!$B$65, "Revisar"))))</f>
        <v>#REF!</v>
      </c>
      <c r="AD1447" s="94" t="e">
        <f ca="1">VLOOKUP(AC1447,REFERENCIAS!$B$62:$G$65,4,FALSE)</f>
        <v>#REF!</v>
      </c>
    </row>
    <row r="1448" spans="1:30" ht="17.25" x14ac:dyDescent="0.25">
      <c r="A1448" s="74"/>
      <c r="B1448" s="19"/>
      <c r="C1448" s="19"/>
      <c r="D1448" s="50"/>
      <c r="E1448" s="73"/>
      <c r="F1448" s="74"/>
      <c r="G1448" s="9"/>
      <c r="H1448" s="48"/>
      <c r="I1448" s="49">
        <f t="shared" ca="1" si="85"/>
        <v>2022</v>
      </c>
      <c r="J1448" s="22">
        <f t="shared" ca="1" si="84"/>
        <v>1</v>
      </c>
      <c r="K1448" s="19"/>
      <c r="L1448" s="73"/>
      <c r="M1448" s="74"/>
      <c r="N1448" s="19"/>
      <c r="O1448" s="73"/>
      <c r="P1448" s="82">
        <v>1</v>
      </c>
      <c r="Q1448" s="24">
        <v>1</v>
      </c>
      <c r="R1448" s="81">
        <f t="shared" si="86"/>
        <v>1</v>
      </c>
      <c r="S1448" s="87"/>
      <c r="T1448" s="19"/>
      <c r="U1448" s="25"/>
      <c r="V1448" s="25"/>
      <c r="W1448" s="81"/>
      <c r="X1448" s="91" t="e">
        <f ca="1">+VLOOKUP(#REF!,REFERENCIAS!$C:$D,2,0)*VLOOKUP(#REF!,PONDERADORES!A:P,IF(AND(INFORMACION!$T1448='REFERENCIAS RIESGO'!$C$36,INFORMACION!$F1448=REFERENCIAS!$C$24),16,IF(INFORMACION!$T1448='REFERENCIAS RIESGO'!$C$36,13,IF(INFORMACION!$F1448=REFERENCIAS!$C$24,10,7))),0)+VLOOKUP(K1448,REFERENCIAS!$C:$D,2,0)*VLOOKUP($K$2,PONDERADORES!A:P,IF(AND(INFORMACION!$T1448='REFERENCIAS RIESGO'!$C$36,INFORMACION!$F1448=REFERENCIAS!$C$24),16,IF(INFORMACION!$T1448='REFERENCIAS RIESGO'!$C$36,13,IF(INFORMACION!$F1448=REFERENCIAS!$C$24,10,7))),0)+VLOOKUP(L1448,REFERENCIAS!$C:$D,2,0)*VLOOKUP($L$2,PONDERADORES!A:P,IF(AND(INFORMACION!$T1448='REFERENCIAS RIESGO'!$C$36,INFORMACION!$F1448=REFERENCIAS!$C$24),16,IF(INFORMACION!$T1448='REFERENCIAS RIESGO'!$C$36,13,IF(INFORMACION!$F1448=REFERENCIAS!$C$24,10,7))),0)+VLOOKUP(F1448,REFERENCIAS!$C:$D,2,0)*VLOOKUP($F$2,PONDERADORES!A:P,IF(AND(INFORMACION!$T1448='REFERENCIAS RIESGO'!$C$36,INFORMACION!$F1448=REFERENCIAS!$C$24),16,IF(INFORMACION!$T1448='REFERENCIAS RIESGO'!$C$36,13,IF(INFORMACION!$F1448=REFERENCIAS!$C$24,10,7))),0)+VLOOKUP(T1448,REFERENCIAS!$C:$D,2,0)*VLOOKUP($T$2,PONDERADORES!A:P,IF(AND(INFORMACION!$T1448='REFERENCIAS RIESGO'!$C$36,INFORMACION!$F1448=REFERENCIAS!$C$24),16,IF(INFORMACION!$T1448='REFERENCIAS RIESGO'!$C$36,13,IF(INFORMACION!$F1448=REFERENCIAS!$C$24,10,7))),0)+VLOOKUP(IF(J1448&lt;=0.2,0.2,IF(AND(J1448&gt;0.2,J1448&lt;=0.4),0.4,IF(AND(J1448&gt;0.4,J1448&lt;=0.6),0.6,IF(AND(J1448&gt;0.6,J1448&lt;=0.8),0.8,IF(AND(J1448&gt;0.8,J1448&lt;=1),1))))),REFERENCIAS!$C:$D,2,0)*VLOOKUP($J$2,PONDERADORES!A:P,IF(AND(INFORMACION!$T1448='REFERENCIAS RIESGO'!$C$36,INFORMACION!$F1448=REFERENCIAS!$C$24),16,IF(INFORMACION!$T1448='REFERENCIAS RIESGO'!$C$36,13,IF(INFORMACION!$F1448=REFERENCIAS!$C$24,10,7))),0)</f>
        <v>#REF!</v>
      </c>
      <c r="Y1448" s="68">
        <f>+VLOOKUP(M1448,REFERENCIAS!$C:$D,2,0)*VLOOKUP($M$2,PONDERADORES!$A$7:$G$9,7,0)+VLOOKUP(N1448,REFERENCIAS!$C:$D,2,0)*VLOOKUP($N$2,PONDERADORES!$A$7:$G$9,7,0)+VLOOKUP(O1448,REFERENCIAS!$C:$D,2,0)*VLOOKUP($O$2,PONDERADORES!$A$7:$G$9,7,0)</f>
        <v>0.2</v>
      </c>
      <c r="Z1448" s="2">
        <f>+VLOOKUP(IF(R1448&lt;0.1,0,IF(AND(R1448&gt;=0.1,R1448&lt;0.2),0.1,IF(AND(R1448&gt;=0.2,R1448&lt;0.3),0.2,IF(R1448&gt;0.3,0.3,)))),REFERENCIAS!$C:$D,2,0)*VLOOKUP($R$2,PONDERADORES!$A$11:$G$11,7,0)</f>
        <v>15</v>
      </c>
      <c r="AA1448" s="92"/>
      <c r="AB1448" s="95" t="e">
        <f t="shared" ca="1" si="87"/>
        <v>#REF!</v>
      </c>
      <c r="AC1448" s="23" t="e">
        <f ca="1">IF(AB1448&gt;REFERENCIAS!$C$62,REFERENCIAS!$B$62,IF(AND(AB1448&gt;=REFERENCIAS!$C$63,AB1448&lt;REFERENCIAS!$D$63),REFERENCIAS!$B$63,IF(AND(AB1448&gt;REFERENCIAS!$C$64,AB1448&lt;=REFERENCIAS!$D$64),REFERENCIAS!$B$64,IF(AND(AB1448&gt;=REFERENCIAS!$C$65,AB1448&lt;REFERENCIAS!$D$65),REFERENCIAS!$B$65, "Revisar"))))</f>
        <v>#REF!</v>
      </c>
      <c r="AD1448" s="94" t="e">
        <f ca="1">VLOOKUP(AC1448,REFERENCIAS!$B$62:$G$65,4,FALSE)</f>
        <v>#REF!</v>
      </c>
    </row>
    <row r="1449" spans="1:30" ht="17.25" x14ac:dyDescent="0.25">
      <c r="A1449" s="74"/>
      <c r="B1449" s="19"/>
      <c r="C1449" s="19"/>
      <c r="D1449" s="50"/>
      <c r="E1449" s="73"/>
      <c r="F1449" s="74"/>
      <c r="G1449" s="9"/>
      <c r="H1449" s="48"/>
      <c r="I1449" s="49">
        <f t="shared" ca="1" si="85"/>
        <v>2022</v>
      </c>
      <c r="J1449" s="22">
        <f t="shared" ca="1" si="84"/>
        <v>1</v>
      </c>
      <c r="K1449" s="19"/>
      <c r="L1449" s="73"/>
      <c r="M1449" s="74"/>
      <c r="N1449" s="19"/>
      <c r="O1449" s="73"/>
      <c r="P1449" s="82">
        <v>1</v>
      </c>
      <c r="Q1449" s="24">
        <v>1</v>
      </c>
      <c r="R1449" s="81">
        <f t="shared" si="86"/>
        <v>1</v>
      </c>
      <c r="S1449" s="87"/>
      <c r="T1449" s="19"/>
      <c r="U1449" s="25"/>
      <c r="V1449" s="25"/>
      <c r="W1449" s="81"/>
      <c r="X1449" s="91" t="e">
        <f ca="1">+VLOOKUP(#REF!,REFERENCIAS!$C:$D,2,0)*VLOOKUP(#REF!,PONDERADORES!A:P,IF(AND(INFORMACION!$T1449='REFERENCIAS RIESGO'!$C$36,INFORMACION!$F1449=REFERENCIAS!$C$24),16,IF(INFORMACION!$T1449='REFERENCIAS RIESGO'!$C$36,13,IF(INFORMACION!$F1449=REFERENCIAS!$C$24,10,7))),0)+VLOOKUP(K1449,REFERENCIAS!$C:$D,2,0)*VLOOKUP($K$2,PONDERADORES!A:P,IF(AND(INFORMACION!$T1449='REFERENCIAS RIESGO'!$C$36,INFORMACION!$F1449=REFERENCIAS!$C$24),16,IF(INFORMACION!$T1449='REFERENCIAS RIESGO'!$C$36,13,IF(INFORMACION!$F1449=REFERENCIAS!$C$24,10,7))),0)+VLOOKUP(L1449,REFERENCIAS!$C:$D,2,0)*VLOOKUP($L$2,PONDERADORES!A:P,IF(AND(INFORMACION!$T1449='REFERENCIAS RIESGO'!$C$36,INFORMACION!$F1449=REFERENCIAS!$C$24),16,IF(INFORMACION!$T1449='REFERENCIAS RIESGO'!$C$36,13,IF(INFORMACION!$F1449=REFERENCIAS!$C$24,10,7))),0)+VLOOKUP(F1449,REFERENCIAS!$C:$D,2,0)*VLOOKUP($F$2,PONDERADORES!A:P,IF(AND(INFORMACION!$T1449='REFERENCIAS RIESGO'!$C$36,INFORMACION!$F1449=REFERENCIAS!$C$24),16,IF(INFORMACION!$T1449='REFERENCIAS RIESGO'!$C$36,13,IF(INFORMACION!$F1449=REFERENCIAS!$C$24,10,7))),0)+VLOOKUP(T1449,REFERENCIAS!$C:$D,2,0)*VLOOKUP($T$2,PONDERADORES!A:P,IF(AND(INFORMACION!$T1449='REFERENCIAS RIESGO'!$C$36,INFORMACION!$F1449=REFERENCIAS!$C$24),16,IF(INFORMACION!$T1449='REFERENCIAS RIESGO'!$C$36,13,IF(INFORMACION!$F1449=REFERENCIAS!$C$24,10,7))),0)+VLOOKUP(IF(J1449&lt;=0.2,0.2,IF(AND(J1449&gt;0.2,J1449&lt;=0.4),0.4,IF(AND(J1449&gt;0.4,J1449&lt;=0.6),0.6,IF(AND(J1449&gt;0.6,J1449&lt;=0.8),0.8,IF(AND(J1449&gt;0.8,J1449&lt;=1),1))))),REFERENCIAS!$C:$D,2,0)*VLOOKUP($J$2,PONDERADORES!A:P,IF(AND(INFORMACION!$T1449='REFERENCIAS RIESGO'!$C$36,INFORMACION!$F1449=REFERENCIAS!$C$24),16,IF(INFORMACION!$T1449='REFERENCIAS RIESGO'!$C$36,13,IF(INFORMACION!$F1449=REFERENCIAS!$C$24,10,7))),0)</f>
        <v>#REF!</v>
      </c>
      <c r="Y1449" s="68">
        <f>+VLOOKUP(M1449,REFERENCIAS!$C:$D,2,0)*VLOOKUP($M$2,PONDERADORES!$A$7:$G$9,7,0)+VLOOKUP(N1449,REFERENCIAS!$C:$D,2,0)*VLOOKUP($N$2,PONDERADORES!$A$7:$G$9,7,0)+VLOOKUP(O1449,REFERENCIAS!$C:$D,2,0)*VLOOKUP($O$2,PONDERADORES!$A$7:$G$9,7,0)</f>
        <v>0.2</v>
      </c>
      <c r="Z1449" s="2">
        <f>+VLOOKUP(IF(R1449&lt;0.1,0,IF(AND(R1449&gt;=0.1,R1449&lt;0.2),0.1,IF(AND(R1449&gt;=0.2,R1449&lt;0.3),0.2,IF(R1449&gt;0.3,0.3,)))),REFERENCIAS!$C:$D,2,0)*VLOOKUP($R$2,PONDERADORES!$A$11:$G$11,7,0)</f>
        <v>15</v>
      </c>
      <c r="AA1449" s="92"/>
      <c r="AB1449" s="95" t="e">
        <f t="shared" ca="1" si="87"/>
        <v>#REF!</v>
      </c>
      <c r="AC1449" s="23" t="e">
        <f ca="1">IF(AB1449&gt;REFERENCIAS!$C$62,REFERENCIAS!$B$62,IF(AND(AB1449&gt;=REFERENCIAS!$C$63,AB1449&lt;REFERENCIAS!$D$63),REFERENCIAS!$B$63,IF(AND(AB1449&gt;REFERENCIAS!$C$64,AB1449&lt;=REFERENCIAS!$D$64),REFERENCIAS!$B$64,IF(AND(AB1449&gt;=REFERENCIAS!$C$65,AB1449&lt;REFERENCIAS!$D$65),REFERENCIAS!$B$65, "Revisar"))))</f>
        <v>#REF!</v>
      </c>
      <c r="AD1449" s="94" t="e">
        <f ca="1">VLOOKUP(AC1449,REFERENCIAS!$B$62:$G$65,4,FALSE)</f>
        <v>#REF!</v>
      </c>
    </row>
    <row r="1450" spans="1:30" ht="17.25" x14ac:dyDescent="0.25">
      <c r="A1450" s="74"/>
      <c r="B1450" s="19"/>
      <c r="C1450" s="19"/>
      <c r="D1450" s="50"/>
      <c r="E1450" s="73"/>
      <c r="F1450" s="74"/>
      <c r="G1450" s="9"/>
      <c r="H1450" s="48"/>
      <c r="I1450" s="49">
        <f t="shared" ca="1" si="85"/>
        <v>2022</v>
      </c>
      <c r="J1450" s="22">
        <f t="shared" ca="1" si="84"/>
        <v>1</v>
      </c>
      <c r="K1450" s="19"/>
      <c r="L1450" s="73"/>
      <c r="M1450" s="74"/>
      <c r="N1450" s="19"/>
      <c r="O1450" s="73"/>
      <c r="P1450" s="82">
        <v>1</v>
      </c>
      <c r="Q1450" s="24">
        <v>1</v>
      </c>
      <c r="R1450" s="81">
        <f t="shared" si="86"/>
        <v>1</v>
      </c>
      <c r="S1450" s="87"/>
      <c r="T1450" s="19"/>
      <c r="U1450" s="25"/>
      <c r="V1450" s="25"/>
      <c r="W1450" s="81"/>
      <c r="X1450" s="91" t="e">
        <f ca="1">+VLOOKUP(#REF!,REFERENCIAS!$C:$D,2,0)*VLOOKUP(#REF!,PONDERADORES!A:P,IF(AND(INFORMACION!$T1450='REFERENCIAS RIESGO'!$C$36,INFORMACION!$F1450=REFERENCIAS!$C$24),16,IF(INFORMACION!$T1450='REFERENCIAS RIESGO'!$C$36,13,IF(INFORMACION!$F1450=REFERENCIAS!$C$24,10,7))),0)+VLOOKUP(K1450,REFERENCIAS!$C:$D,2,0)*VLOOKUP($K$2,PONDERADORES!A:P,IF(AND(INFORMACION!$T1450='REFERENCIAS RIESGO'!$C$36,INFORMACION!$F1450=REFERENCIAS!$C$24),16,IF(INFORMACION!$T1450='REFERENCIAS RIESGO'!$C$36,13,IF(INFORMACION!$F1450=REFERENCIAS!$C$24,10,7))),0)+VLOOKUP(L1450,REFERENCIAS!$C:$D,2,0)*VLOOKUP($L$2,PONDERADORES!A:P,IF(AND(INFORMACION!$T1450='REFERENCIAS RIESGO'!$C$36,INFORMACION!$F1450=REFERENCIAS!$C$24),16,IF(INFORMACION!$T1450='REFERENCIAS RIESGO'!$C$36,13,IF(INFORMACION!$F1450=REFERENCIAS!$C$24,10,7))),0)+VLOOKUP(F1450,REFERENCIAS!$C:$D,2,0)*VLOOKUP($F$2,PONDERADORES!A:P,IF(AND(INFORMACION!$T1450='REFERENCIAS RIESGO'!$C$36,INFORMACION!$F1450=REFERENCIAS!$C$24),16,IF(INFORMACION!$T1450='REFERENCIAS RIESGO'!$C$36,13,IF(INFORMACION!$F1450=REFERENCIAS!$C$24,10,7))),0)+VLOOKUP(T1450,REFERENCIAS!$C:$D,2,0)*VLOOKUP($T$2,PONDERADORES!A:P,IF(AND(INFORMACION!$T1450='REFERENCIAS RIESGO'!$C$36,INFORMACION!$F1450=REFERENCIAS!$C$24),16,IF(INFORMACION!$T1450='REFERENCIAS RIESGO'!$C$36,13,IF(INFORMACION!$F1450=REFERENCIAS!$C$24,10,7))),0)+VLOOKUP(IF(J1450&lt;=0.2,0.2,IF(AND(J1450&gt;0.2,J1450&lt;=0.4),0.4,IF(AND(J1450&gt;0.4,J1450&lt;=0.6),0.6,IF(AND(J1450&gt;0.6,J1450&lt;=0.8),0.8,IF(AND(J1450&gt;0.8,J1450&lt;=1),1))))),REFERENCIAS!$C:$D,2,0)*VLOOKUP($J$2,PONDERADORES!A:P,IF(AND(INFORMACION!$T1450='REFERENCIAS RIESGO'!$C$36,INFORMACION!$F1450=REFERENCIAS!$C$24),16,IF(INFORMACION!$T1450='REFERENCIAS RIESGO'!$C$36,13,IF(INFORMACION!$F1450=REFERENCIAS!$C$24,10,7))),0)</f>
        <v>#REF!</v>
      </c>
      <c r="Y1450" s="68">
        <f>+VLOOKUP(M1450,REFERENCIAS!$C:$D,2,0)*VLOOKUP($M$2,PONDERADORES!$A$7:$G$9,7,0)+VLOOKUP(N1450,REFERENCIAS!$C:$D,2,0)*VLOOKUP($N$2,PONDERADORES!$A$7:$G$9,7,0)+VLOOKUP(O1450,REFERENCIAS!$C:$D,2,0)*VLOOKUP($O$2,PONDERADORES!$A$7:$G$9,7,0)</f>
        <v>0.2</v>
      </c>
      <c r="Z1450" s="2">
        <f>+VLOOKUP(IF(R1450&lt;0.1,0,IF(AND(R1450&gt;=0.1,R1450&lt;0.2),0.1,IF(AND(R1450&gt;=0.2,R1450&lt;0.3),0.2,IF(R1450&gt;0.3,0.3,)))),REFERENCIAS!$C:$D,2,0)*VLOOKUP($R$2,PONDERADORES!$A$11:$G$11,7,0)</f>
        <v>15</v>
      </c>
      <c r="AA1450" s="92"/>
      <c r="AB1450" s="95" t="e">
        <f t="shared" ca="1" si="87"/>
        <v>#REF!</v>
      </c>
      <c r="AC1450" s="23" t="e">
        <f ca="1">IF(AB1450&gt;REFERENCIAS!$C$62,REFERENCIAS!$B$62,IF(AND(AB1450&gt;=REFERENCIAS!$C$63,AB1450&lt;REFERENCIAS!$D$63),REFERENCIAS!$B$63,IF(AND(AB1450&gt;REFERENCIAS!$C$64,AB1450&lt;=REFERENCIAS!$D$64),REFERENCIAS!$B$64,IF(AND(AB1450&gt;=REFERENCIAS!$C$65,AB1450&lt;REFERENCIAS!$D$65),REFERENCIAS!$B$65, "Revisar"))))</f>
        <v>#REF!</v>
      </c>
      <c r="AD1450" s="94" t="e">
        <f ca="1">VLOOKUP(AC1450,REFERENCIAS!$B$62:$G$65,4,FALSE)</f>
        <v>#REF!</v>
      </c>
    </row>
    <row r="1451" spans="1:30" ht="17.25" x14ac:dyDescent="0.25">
      <c r="A1451" s="74"/>
      <c r="B1451" s="19"/>
      <c r="C1451" s="19"/>
      <c r="D1451" s="50"/>
      <c r="E1451" s="73"/>
      <c r="F1451" s="74"/>
      <c r="G1451" s="9"/>
      <c r="H1451" s="48"/>
      <c r="I1451" s="49">
        <f t="shared" ca="1" si="85"/>
        <v>2022</v>
      </c>
      <c r="J1451" s="22">
        <f t="shared" ca="1" si="84"/>
        <v>1</v>
      </c>
      <c r="K1451" s="19"/>
      <c r="L1451" s="73"/>
      <c r="M1451" s="74"/>
      <c r="N1451" s="19"/>
      <c r="O1451" s="73"/>
      <c r="P1451" s="82">
        <v>1</v>
      </c>
      <c r="Q1451" s="24">
        <v>1</v>
      </c>
      <c r="R1451" s="81">
        <f t="shared" si="86"/>
        <v>1</v>
      </c>
      <c r="S1451" s="87"/>
      <c r="T1451" s="19"/>
      <c r="U1451" s="25"/>
      <c r="V1451" s="25"/>
      <c r="W1451" s="81"/>
      <c r="X1451" s="91" t="e">
        <f ca="1">+VLOOKUP(#REF!,REFERENCIAS!$C:$D,2,0)*VLOOKUP(#REF!,PONDERADORES!A:P,IF(AND(INFORMACION!$T1451='REFERENCIAS RIESGO'!$C$36,INFORMACION!$F1451=REFERENCIAS!$C$24),16,IF(INFORMACION!$T1451='REFERENCIAS RIESGO'!$C$36,13,IF(INFORMACION!$F1451=REFERENCIAS!$C$24,10,7))),0)+VLOOKUP(K1451,REFERENCIAS!$C:$D,2,0)*VLOOKUP($K$2,PONDERADORES!A:P,IF(AND(INFORMACION!$T1451='REFERENCIAS RIESGO'!$C$36,INFORMACION!$F1451=REFERENCIAS!$C$24),16,IF(INFORMACION!$T1451='REFERENCIAS RIESGO'!$C$36,13,IF(INFORMACION!$F1451=REFERENCIAS!$C$24,10,7))),0)+VLOOKUP(L1451,REFERENCIAS!$C:$D,2,0)*VLOOKUP($L$2,PONDERADORES!A:P,IF(AND(INFORMACION!$T1451='REFERENCIAS RIESGO'!$C$36,INFORMACION!$F1451=REFERENCIAS!$C$24),16,IF(INFORMACION!$T1451='REFERENCIAS RIESGO'!$C$36,13,IF(INFORMACION!$F1451=REFERENCIAS!$C$24,10,7))),0)+VLOOKUP(F1451,REFERENCIAS!$C:$D,2,0)*VLOOKUP($F$2,PONDERADORES!A:P,IF(AND(INFORMACION!$T1451='REFERENCIAS RIESGO'!$C$36,INFORMACION!$F1451=REFERENCIAS!$C$24),16,IF(INFORMACION!$T1451='REFERENCIAS RIESGO'!$C$36,13,IF(INFORMACION!$F1451=REFERENCIAS!$C$24,10,7))),0)+VLOOKUP(T1451,REFERENCIAS!$C:$D,2,0)*VLOOKUP($T$2,PONDERADORES!A:P,IF(AND(INFORMACION!$T1451='REFERENCIAS RIESGO'!$C$36,INFORMACION!$F1451=REFERENCIAS!$C$24),16,IF(INFORMACION!$T1451='REFERENCIAS RIESGO'!$C$36,13,IF(INFORMACION!$F1451=REFERENCIAS!$C$24,10,7))),0)+VLOOKUP(IF(J1451&lt;=0.2,0.2,IF(AND(J1451&gt;0.2,J1451&lt;=0.4),0.4,IF(AND(J1451&gt;0.4,J1451&lt;=0.6),0.6,IF(AND(J1451&gt;0.6,J1451&lt;=0.8),0.8,IF(AND(J1451&gt;0.8,J1451&lt;=1),1))))),REFERENCIAS!$C:$D,2,0)*VLOOKUP($J$2,PONDERADORES!A:P,IF(AND(INFORMACION!$T1451='REFERENCIAS RIESGO'!$C$36,INFORMACION!$F1451=REFERENCIAS!$C$24),16,IF(INFORMACION!$T1451='REFERENCIAS RIESGO'!$C$36,13,IF(INFORMACION!$F1451=REFERENCIAS!$C$24,10,7))),0)</f>
        <v>#REF!</v>
      </c>
      <c r="Y1451" s="68">
        <f>+VLOOKUP(M1451,REFERENCIAS!$C:$D,2,0)*VLOOKUP($M$2,PONDERADORES!$A$7:$G$9,7,0)+VLOOKUP(N1451,REFERENCIAS!$C:$D,2,0)*VLOOKUP($N$2,PONDERADORES!$A$7:$G$9,7,0)+VLOOKUP(O1451,REFERENCIAS!$C:$D,2,0)*VLOOKUP($O$2,PONDERADORES!$A$7:$G$9,7,0)</f>
        <v>0.2</v>
      </c>
      <c r="Z1451" s="2">
        <f>+VLOOKUP(IF(R1451&lt;0.1,0,IF(AND(R1451&gt;=0.1,R1451&lt;0.2),0.1,IF(AND(R1451&gt;=0.2,R1451&lt;0.3),0.2,IF(R1451&gt;0.3,0.3,)))),REFERENCIAS!$C:$D,2,0)*VLOOKUP($R$2,PONDERADORES!$A$11:$G$11,7,0)</f>
        <v>15</v>
      </c>
      <c r="AA1451" s="92"/>
      <c r="AB1451" s="95" t="e">
        <f t="shared" ca="1" si="87"/>
        <v>#REF!</v>
      </c>
      <c r="AC1451" s="23" t="e">
        <f ca="1">IF(AB1451&gt;REFERENCIAS!$C$62,REFERENCIAS!$B$62,IF(AND(AB1451&gt;=REFERENCIAS!$C$63,AB1451&lt;REFERENCIAS!$D$63),REFERENCIAS!$B$63,IF(AND(AB1451&gt;REFERENCIAS!$C$64,AB1451&lt;=REFERENCIAS!$D$64),REFERENCIAS!$B$64,IF(AND(AB1451&gt;=REFERENCIAS!$C$65,AB1451&lt;REFERENCIAS!$D$65),REFERENCIAS!$B$65, "Revisar"))))</f>
        <v>#REF!</v>
      </c>
      <c r="AD1451" s="94" t="e">
        <f ca="1">VLOOKUP(AC1451,REFERENCIAS!$B$62:$G$65,4,FALSE)</f>
        <v>#REF!</v>
      </c>
    </row>
    <row r="1452" spans="1:30" ht="17.25" x14ac:dyDescent="0.25">
      <c r="A1452" s="74"/>
      <c r="B1452" s="19"/>
      <c r="C1452" s="19"/>
      <c r="D1452" s="50"/>
      <c r="E1452" s="73"/>
      <c r="F1452" s="74"/>
      <c r="G1452" s="9"/>
      <c r="H1452" s="48"/>
      <c r="I1452" s="49">
        <f t="shared" ca="1" si="85"/>
        <v>2022</v>
      </c>
      <c r="J1452" s="22">
        <f t="shared" ca="1" si="84"/>
        <v>1</v>
      </c>
      <c r="K1452" s="19"/>
      <c r="L1452" s="73"/>
      <c r="M1452" s="74"/>
      <c r="N1452" s="19"/>
      <c r="O1452" s="73"/>
      <c r="P1452" s="82">
        <v>1</v>
      </c>
      <c r="Q1452" s="24">
        <v>1</v>
      </c>
      <c r="R1452" s="81">
        <f t="shared" si="86"/>
        <v>1</v>
      </c>
      <c r="S1452" s="87"/>
      <c r="T1452" s="19"/>
      <c r="U1452" s="25"/>
      <c r="V1452" s="25"/>
      <c r="W1452" s="81"/>
      <c r="X1452" s="91" t="e">
        <f ca="1">+VLOOKUP(#REF!,REFERENCIAS!$C:$D,2,0)*VLOOKUP(#REF!,PONDERADORES!A:P,IF(AND(INFORMACION!$T1452='REFERENCIAS RIESGO'!$C$36,INFORMACION!$F1452=REFERENCIAS!$C$24),16,IF(INFORMACION!$T1452='REFERENCIAS RIESGO'!$C$36,13,IF(INFORMACION!$F1452=REFERENCIAS!$C$24,10,7))),0)+VLOOKUP(K1452,REFERENCIAS!$C:$D,2,0)*VLOOKUP($K$2,PONDERADORES!A:P,IF(AND(INFORMACION!$T1452='REFERENCIAS RIESGO'!$C$36,INFORMACION!$F1452=REFERENCIAS!$C$24),16,IF(INFORMACION!$T1452='REFERENCIAS RIESGO'!$C$36,13,IF(INFORMACION!$F1452=REFERENCIAS!$C$24,10,7))),0)+VLOOKUP(L1452,REFERENCIAS!$C:$D,2,0)*VLOOKUP($L$2,PONDERADORES!A:P,IF(AND(INFORMACION!$T1452='REFERENCIAS RIESGO'!$C$36,INFORMACION!$F1452=REFERENCIAS!$C$24),16,IF(INFORMACION!$T1452='REFERENCIAS RIESGO'!$C$36,13,IF(INFORMACION!$F1452=REFERENCIAS!$C$24,10,7))),0)+VLOOKUP(F1452,REFERENCIAS!$C:$D,2,0)*VLOOKUP($F$2,PONDERADORES!A:P,IF(AND(INFORMACION!$T1452='REFERENCIAS RIESGO'!$C$36,INFORMACION!$F1452=REFERENCIAS!$C$24),16,IF(INFORMACION!$T1452='REFERENCIAS RIESGO'!$C$36,13,IF(INFORMACION!$F1452=REFERENCIAS!$C$24,10,7))),0)+VLOOKUP(T1452,REFERENCIAS!$C:$D,2,0)*VLOOKUP($T$2,PONDERADORES!A:P,IF(AND(INFORMACION!$T1452='REFERENCIAS RIESGO'!$C$36,INFORMACION!$F1452=REFERENCIAS!$C$24),16,IF(INFORMACION!$T1452='REFERENCIAS RIESGO'!$C$36,13,IF(INFORMACION!$F1452=REFERENCIAS!$C$24,10,7))),0)+VLOOKUP(IF(J1452&lt;=0.2,0.2,IF(AND(J1452&gt;0.2,J1452&lt;=0.4),0.4,IF(AND(J1452&gt;0.4,J1452&lt;=0.6),0.6,IF(AND(J1452&gt;0.6,J1452&lt;=0.8),0.8,IF(AND(J1452&gt;0.8,J1452&lt;=1),1))))),REFERENCIAS!$C:$D,2,0)*VLOOKUP($J$2,PONDERADORES!A:P,IF(AND(INFORMACION!$T1452='REFERENCIAS RIESGO'!$C$36,INFORMACION!$F1452=REFERENCIAS!$C$24),16,IF(INFORMACION!$T1452='REFERENCIAS RIESGO'!$C$36,13,IF(INFORMACION!$F1452=REFERENCIAS!$C$24,10,7))),0)</f>
        <v>#REF!</v>
      </c>
      <c r="Y1452" s="68">
        <f>+VLOOKUP(M1452,REFERENCIAS!$C:$D,2,0)*VLOOKUP($M$2,PONDERADORES!$A$7:$G$9,7,0)+VLOOKUP(N1452,REFERENCIAS!$C:$D,2,0)*VLOOKUP($N$2,PONDERADORES!$A$7:$G$9,7,0)+VLOOKUP(O1452,REFERENCIAS!$C:$D,2,0)*VLOOKUP($O$2,PONDERADORES!$A$7:$G$9,7,0)</f>
        <v>0.2</v>
      </c>
      <c r="Z1452" s="2">
        <f>+VLOOKUP(IF(R1452&lt;0.1,0,IF(AND(R1452&gt;=0.1,R1452&lt;0.2),0.1,IF(AND(R1452&gt;=0.2,R1452&lt;0.3),0.2,IF(R1452&gt;0.3,0.3,)))),REFERENCIAS!$C:$D,2,0)*VLOOKUP($R$2,PONDERADORES!$A$11:$G$11,7,0)</f>
        <v>15</v>
      </c>
      <c r="AA1452" s="92"/>
      <c r="AB1452" s="95" t="e">
        <f t="shared" ca="1" si="87"/>
        <v>#REF!</v>
      </c>
      <c r="AC1452" s="23" t="e">
        <f ca="1">IF(AB1452&gt;REFERENCIAS!$C$62,REFERENCIAS!$B$62,IF(AND(AB1452&gt;=REFERENCIAS!$C$63,AB1452&lt;REFERENCIAS!$D$63),REFERENCIAS!$B$63,IF(AND(AB1452&gt;REFERENCIAS!$C$64,AB1452&lt;=REFERENCIAS!$D$64),REFERENCIAS!$B$64,IF(AND(AB1452&gt;=REFERENCIAS!$C$65,AB1452&lt;REFERENCIAS!$D$65),REFERENCIAS!$B$65, "Revisar"))))</f>
        <v>#REF!</v>
      </c>
      <c r="AD1452" s="94" t="e">
        <f ca="1">VLOOKUP(AC1452,REFERENCIAS!$B$62:$G$65,4,FALSE)</f>
        <v>#REF!</v>
      </c>
    </row>
    <row r="1453" spans="1:30" ht="17.25" x14ac:dyDescent="0.25">
      <c r="A1453" s="74"/>
      <c r="B1453" s="19"/>
      <c r="C1453" s="19"/>
      <c r="D1453" s="50"/>
      <c r="E1453" s="73"/>
      <c r="F1453" s="74"/>
      <c r="G1453" s="9"/>
      <c r="H1453" s="48"/>
      <c r="I1453" s="49">
        <f t="shared" ca="1" si="85"/>
        <v>2022</v>
      </c>
      <c r="J1453" s="22">
        <f t="shared" ca="1" si="84"/>
        <v>1</v>
      </c>
      <c r="K1453" s="19"/>
      <c r="L1453" s="73"/>
      <c r="M1453" s="74"/>
      <c r="N1453" s="19"/>
      <c r="O1453" s="73"/>
      <c r="P1453" s="82">
        <v>1</v>
      </c>
      <c r="Q1453" s="24">
        <v>1</v>
      </c>
      <c r="R1453" s="81">
        <f t="shared" si="86"/>
        <v>1</v>
      </c>
      <c r="S1453" s="87"/>
      <c r="T1453" s="19"/>
      <c r="U1453" s="25"/>
      <c r="V1453" s="25"/>
      <c r="W1453" s="81"/>
      <c r="X1453" s="91" t="e">
        <f ca="1">+VLOOKUP(#REF!,REFERENCIAS!$C:$D,2,0)*VLOOKUP(#REF!,PONDERADORES!A:P,IF(AND(INFORMACION!$T1453='REFERENCIAS RIESGO'!$C$36,INFORMACION!$F1453=REFERENCIAS!$C$24),16,IF(INFORMACION!$T1453='REFERENCIAS RIESGO'!$C$36,13,IF(INFORMACION!$F1453=REFERENCIAS!$C$24,10,7))),0)+VLOOKUP(K1453,REFERENCIAS!$C:$D,2,0)*VLOOKUP($K$2,PONDERADORES!A:P,IF(AND(INFORMACION!$T1453='REFERENCIAS RIESGO'!$C$36,INFORMACION!$F1453=REFERENCIAS!$C$24),16,IF(INFORMACION!$T1453='REFERENCIAS RIESGO'!$C$36,13,IF(INFORMACION!$F1453=REFERENCIAS!$C$24,10,7))),0)+VLOOKUP(L1453,REFERENCIAS!$C:$D,2,0)*VLOOKUP($L$2,PONDERADORES!A:P,IF(AND(INFORMACION!$T1453='REFERENCIAS RIESGO'!$C$36,INFORMACION!$F1453=REFERENCIAS!$C$24),16,IF(INFORMACION!$T1453='REFERENCIAS RIESGO'!$C$36,13,IF(INFORMACION!$F1453=REFERENCIAS!$C$24,10,7))),0)+VLOOKUP(F1453,REFERENCIAS!$C:$D,2,0)*VLOOKUP($F$2,PONDERADORES!A:P,IF(AND(INFORMACION!$T1453='REFERENCIAS RIESGO'!$C$36,INFORMACION!$F1453=REFERENCIAS!$C$24),16,IF(INFORMACION!$T1453='REFERENCIAS RIESGO'!$C$36,13,IF(INFORMACION!$F1453=REFERENCIAS!$C$24,10,7))),0)+VLOOKUP(T1453,REFERENCIAS!$C:$D,2,0)*VLOOKUP($T$2,PONDERADORES!A:P,IF(AND(INFORMACION!$T1453='REFERENCIAS RIESGO'!$C$36,INFORMACION!$F1453=REFERENCIAS!$C$24),16,IF(INFORMACION!$T1453='REFERENCIAS RIESGO'!$C$36,13,IF(INFORMACION!$F1453=REFERENCIAS!$C$24,10,7))),0)+VLOOKUP(IF(J1453&lt;=0.2,0.2,IF(AND(J1453&gt;0.2,J1453&lt;=0.4),0.4,IF(AND(J1453&gt;0.4,J1453&lt;=0.6),0.6,IF(AND(J1453&gt;0.6,J1453&lt;=0.8),0.8,IF(AND(J1453&gt;0.8,J1453&lt;=1),1))))),REFERENCIAS!$C:$D,2,0)*VLOOKUP($J$2,PONDERADORES!A:P,IF(AND(INFORMACION!$T1453='REFERENCIAS RIESGO'!$C$36,INFORMACION!$F1453=REFERENCIAS!$C$24),16,IF(INFORMACION!$T1453='REFERENCIAS RIESGO'!$C$36,13,IF(INFORMACION!$F1453=REFERENCIAS!$C$24,10,7))),0)</f>
        <v>#REF!</v>
      </c>
      <c r="Y1453" s="68">
        <f>+VLOOKUP(M1453,REFERENCIAS!$C:$D,2,0)*VLOOKUP($M$2,PONDERADORES!$A$7:$G$9,7,0)+VLOOKUP(N1453,REFERENCIAS!$C:$D,2,0)*VLOOKUP($N$2,PONDERADORES!$A$7:$G$9,7,0)+VLOOKUP(O1453,REFERENCIAS!$C:$D,2,0)*VLOOKUP($O$2,PONDERADORES!$A$7:$G$9,7,0)</f>
        <v>0.2</v>
      </c>
      <c r="Z1453" s="2">
        <f>+VLOOKUP(IF(R1453&lt;0.1,0,IF(AND(R1453&gt;=0.1,R1453&lt;0.2),0.1,IF(AND(R1453&gt;=0.2,R1453&lt;0.3),0.2,IF(R1453&gt;0.3,0.3,)))),REFERENCIAS!$C:$D,2,0)*VLOOKUP($R$2,PONDERADORES!$A$11:$G$11,7,0)</f>
        <v>15</v>
      </c>
      <c r="AA1453" s="92"/>
      <c r="AB1453" s="95" t="e">
        <f t="shared" ca="1" si="87"/>
        <v>#REF!</v>
      </c>
      <c r="AC1453" s="23" t="e">
        <f ca="1">IF(AB1453&gt;REFERENCIAS!$C$62,REFERENCIAS!$B$62,IF(AND(AB1453&gt;=REFERENCIAS!$C$63,AB1453&lt;REFERENCIAS!$D$63),REFERENCIAS!$B$63,IF(AND(AB1453&gt;REFERENCIAS!$C$64,AB1453&lt;=REFERENCIAS!$D$64),REFERENCIAS!$B$64,IF(AND(AB1453&gt;=REFERENCIAS!$C$65,AB1453&lt;REFERENCIAS!$D$65),REFERENCIAS!$B$65, "Revisar"))))</f>
        <v>#REF!</v>
      </c>
      <c r="AD1453" s="94" t="e">
        <f ca="1">VLOOKUP(AC1453,REFERENCIAS!$B$62:$G$65,4,FALSE)</f>
        <v>#REF!</v>
      </c>
    </row>
    <row r="1454" spans="1:30" ht="17.25" x14ac:dyDescent="0.25">
      <c r="A1454" s="74"/>
      <c r="B1454" s="19"/>
      <c r="C1454" s="19"/>
      <c r="D1454" s="50"/>
      <c r="E1454" s="73"/>
      <c r="F1454" s="74"/>
      <c r="G1454" s="9"/>
      <c r="H1454" s="48"/>
      <c r="I1454" s="49">
        <f t="shared" ca="1" si="85"/>
        <v>2022</v>
      </c>
      <c r="J1454" s="22">
        <f t="shared" ca="1" si="84"/>
        <v>1</v>
      </c>
      <c r="K1454" s="19"/>
      <c r="L1454" s="73"/>
      <c r="M1454" s="74"/>
      <c r="N1454" s="19"/>
      <c r="O1454" s="73"/>
      <c r="P1454" s="82">
        <v>1</v>
      </c>
      <c r="Q1454" s="24">
        <v>1</v>
      </c>
      <c r="R1454" s="81">
        <f t="shared" si="86"/>
        <v>1</v>
      </c>
      <c r="S1454" s="87"/>
      <c r="T1454" s="19"/>
      <c r="U1454" s="25"/>
      <c r="V1454" s="25"/>
      <c r="W1454" s="81"/>
      <c r="X1454" s="91" t="e">
        <f ca="1">+VLOOKUP(#REF!,REFERENCIAS!$C:$D,2,0)*VLOOKUP(#REF!,PONDERADORES!A:P,IF(AND(INFORMACION!$T1454='REFERENCIAS RIESGO'!$C$36,INFORMACION!$F1454=REFERENCIAS!$C$24),16,IF(INFORMACION!$T1454='REFERENCIAS RIESGO'!$C$36,13,IF(INFORMACION!$F1454=REFERENCIAS!$C$24,10,7))),0)+VLOOKUP(K1454,REFERENCIAS!$C:$D,2,0)*VLOOKUP($K$2,PONDERADORES!A:P,IF(AND(INFORMACION!$T1454='REFERENCIAS RIESGO'!$C$36,INFORMACION!$F1454=REFERENCIAS!$C$24),16,IF(INFORMACION!$T1454='REFERENCIAS RIESGO'!$C$36,13,IF(INFORMACION!$F1454=REFERENCIAS!$C$24,10,7))),0)+VLOOKUP(L1454,REFERENCIAS!$C:$D,2,0)*VLOOKUP($L$2,PONDERADORES!A:P,IF(AND(INFORMACION!$T1454='REFERENCIAS RIESGO'!$C$36,INFORMACION!$F1454=REFERENCIAS!$C$24),16,IF(INFORMACION!$T1454='REFERENCIAS RIESGO'!$C$36,13,IF(INFORMACION!$F1454=REFERENCIAS!$C$24,10,7))),0)+VLOOKUP(F1454,REFERENCIAS!$C:$D,2,0)*VLOOKUP($F$2,PONDERADORES!A:P,IF(AND(INFORMACION!$T1454='REFERENCIAS RIESGO'!$C$36,INFORMACION!$F1454=REFERENCIAS!$C$24),16,IF(INFORMACION!$T1454='REFERENCIAS RIESGO'!$C$36,13,IF(INFORMACION!$F1454=REFERENCIAS!$C$24,10,7))),0)+VLOOKUP(T1454,REFERENCIAS!$C:$D,2,0)*VLOOKUP($T$2,PONDERADORES!A:P,IF(AND(INFORMACION!$T1454='REFERENCIAS RIESGO'!$C$36,INFORMACION!$F1454=REFERENCIAS!$C$24),16,IF(INFORMACION!$T1454='REFERENCIAS RIESGO'!$C$36,13,IF(INFORMACION!$F1454=REFERENCIAS!$C$24,10,7))),0)+VLOOKUP(IF(J1454&lt;=0.2,0.2,IF(AND(J1454&gt;0.2,J1454&lt;=0.4),0.4,IF(AND(J1454&gt;0.4,J1454&lt;=0.6),0.6,IF(AND(J1454&gt;0.6,J1454&lt;=0.8),0.8,IF(AND(J1454&gt;0.8,J1454&lt;=1),1))))),REFERENCIAS!$C:$D,2,0)*VLOOKUP($J$2,PONDERADORES!A:P,IF(AND(INFORMACION!$T1454='REFERENCIAS RIESGO'!$C$36,INFORMACION!$F1454=REFERENCIAS!$C$24),16,IF(INFORMACION!$T1454='REFERENCIAS RIESGO'!$C$36,13,IF(INFORMACION!$F1454=REFERENCIAS!$C$24,10,7))),0)</f>
        <v>#REF!</v>
      </c>
      <c r="Y1454" s="68">
        <f>+VLOOKUP(M1454,REFERENCIAS!$C:$D,2,0)*VLOOKUP($M$2,PONDERADORES!$A$7:$G$9,7,0)+VLOOKUP(N1454,REFERENCIAS!$C:$D,2,0)*VLOOKUP($N$2,PONDERADORES!$A$7:$G$9,7,0)+VLOOKUP(O1454,REFERENCIAS!$C:$D,2,0)*VLOOKUP($O$2,PONDERADORES!$A$7:$G$9,7,0)</f>
        <v>0.2</v>
      </c>
      <c r="Z1454" s="2">
        <f>+VLOOKUP(IF(R1454&lt;0.1,0,IF(AND(R1454&gt;=0.1,R1454&lt;0.2),0.1,IF(AND(R1454&gt;=0.2,R1454&lt;0.3),0.2,IF(R1454&gt;0.3,0.3,)))),REFERENCIAS!$C:$D,2,0)*VLOOKUP($R$2,PONDERADORES!$A$11:$G$11,7,0)</f>
        <v>15</v>
      </c>
      <c r="AA1454" s="92"/>
      <c r="AB1454" s="95" t="e">
        <f t="shared" ca="1" si="87"/>
        <v>#REF!</v>
      </c>
      <c r="AC1454" s="23" t="e">
        <f ca="1">IF(AB1454&gt;REFERENCIAS!$C$62,REFERENCIAS!$B$62,IF(AND(AB1454&gt;=REFERENCIAS!$C$63,AB1454&lt;REFERENCIAS!$D$63),REFERENCIAS!$B$63,IF(AND(AB1454&gt;REFERENCIAS!$C$64,AB1454&lt;=REFERENCIAS!$D$64),REFERENCIAS!$B$64,IF(AND(AB1454&gt;=REFERENCIAS!$C$65,AB1454&lt;REFERENCIAS!$D$65),REFERENCIAS!$B$65, "Revisar"))))</f>
        <v>#REF!</v>
      </c>
      <c r="AD1454" s="94" t="e">
        <f ca="1">VLOOKUP(AC1454,REFERENCIAS!$B$62:$G$65,4,FALSE)</f>
        <v>#REF!</v>
      </c>
    </row>
    <row r="1455" spans="1:30" ht="17.25" x14ac:dyDescent="0.25">
      <c r="A1455" s="74"/>
      <c r="B1455" s="19"/>
      <c r="C1455" s="19"/>
      <c r="D1455" s="50"/>
      <c r="E1455" s="73"/>
      <c r="F1455" s="74"/>
      <c r="G1455" s="9"/>
      <c r="H1455" s="48"/>
      <c r="I1455" s="49">
        <f t="shared" ca="1" si="85"/>
        <v>2022</v>
      </c>
      <c r="J1455" s="22">
        <f t="shared" ca="1" si="84"/>
        <v>1</v>
      </c>
      <c r="K1455" s="19"/>
      <c r="L1455" s="73"/>
      <c r="M1455" s="74"/>
      <c r="N1455" s="19"/>
      <c r="O1455" s="73"/>
      <c r="P1455" s="82">
        <v>1</v>
      </c>
      <c r="Q1455" s="24">
        <v>1</v>
      </c>
      <c r="R1455" s="81">
        <f t="shared" si="86"/>
        <v>1</v>
      </c>
      <c r="S1455" s="87"/>
      <c r="T1455" s="19"/>
      <c r="U1455" s="25"/>
      <c r="V1455" s="25"/>
      <c r="W1455" s="81"/>
      <c r="X1455" s="91" t="e">
        <f ca="1">+VLOOKUP(#REF!,REFERENCIAS!$C:$D,2,0)*VLOOKUP(#REF!,PONDERADORES!A:P,IF(AND(INFORMACION!$T1455='REFERENCIAS RIESGO'!$C$36,INFORMACION!$F1455=REFERENCIAS!$C$24),16,IF(INFORMACION!$T1455='REFERENCIAS RIESGO'!$C$36,13,IF(INFORMACION!$F1455=REFERENCIAS!$C$24,10,7))),0)+VLOOKUP(K1455,REFERENCIAS!$C:$D,2,0)*VLOOKUP($K$2,PONDERADORES!A:P,IF(AND(INFORMACION!$T1455='REFERENCIAS RIESGO'!$C$36,INFORMACION!$F1455=REFERENCIAS!$C$24),16,IF(INFORMACION!$T1455='REFERENCIAS RIESGO'!$C$36,13,IF(INFORMACION!$F1455=REFERENCIAS!$C$24,10,7))),0)+VLOOKUP(L1455,REFERENCIAS!$C:$D,2,0)*VLOOKUP($L$2,PONDERADORES!A:P,IF(AND(INFORMACION!$T1455='REFERENCIAS RIESGO'!$C$36,INFORMACION!$F1455=REFERENCIAS!$C$24),16,IF(INFORMACION!$T1455='REFERENCIAS RIESGO'!$C$36,13,IF(INFORMACION!$F1455=REFERENCIAS!$C$24,10,7))),0)+VLOOKUP(F1455,REFERENCIAS!$C:$D,2,0)*VLOOKUP($F$2,PONDERADORES!A:P,IF(AND(INFORMACION!$T1455='REFERENCIAS RIESGO'!$C$36,INFORMACION!$F1455=REFERENCIAS!$C$24),16,IF(INFORMACION!$T1455='REFERENCIAS RIESGO'!$C$36,13,IF(INFORMACION!$F1455=REFERENCIAS!$C$24,10,7))),0)+VLOOKUP(T1455,REFERENCIAS!$C:$D,2,0)*VLOOKUP($T$2,PONDERADORES!A:P,IF(AND(INFORMACION!$T1455='REFERENCIAS RIESGO'!$C$36,INFORMACION!$F1455=REFERENCIAS!$C$24),16,IF(INFORMACION!$T1455='REFERENCIAS RIESGO'!$C$36,13,IF(INFORMACION!$F1455=REFERENCIAS!$C$24,10,7))),0)+VLOOKUP(IF(J1455&lt;=0.2,0.2,IF(AND(J1455&gt;0.2,J1455&lt;=0.4),0.4,IF(AND(J1455&gt;0.4,J1455&lt;=0.6),0.6,IF(AND(J1455&gt;0.6,J1455&lt;=0.8),0.8,IF(AND(J1455&gt;0.8,J1455&lt;=1),1))))),REFERENCIAS!$C:$D,2,0)*VLOOKUP($J$2,PONDERADORES!A:P,IF(AND(INFORMACION!$T1455='REFERENCIAS RIESGO'!$C$36,INFORMACION!$F1455=REFERENCIAS!$C$24),16,IF(INFORMACION!$T1455='REFERENCIAS RIESGO'!$C$36,13,IF(INFORMACION!$F1455=REFERENCIAS!$C$24,10,7))),0)</f>
        <v>#REF!</v>
      </c>
      <c r="Y1455" s="68">
        <f>+VLOOKUP(M1455,REFERENCIAS!$C:$D,2,0)*VLOOKUP($M$2,PONDERADORES!$A$7:$G$9,7,0)+VLOOKUP(N1455,REFERENCIAS!$C:$D,2,0)*VLOOKUP($N$2,PONDERADORES!$A$7:$G$9,7,0)+VLOOKUP(O1455,REFERENCIAS!$C:$D,2,0)*VLOOKUP($O$2,PONDERADORES!$A$7:$G$9,7,0)</f>
        <v>0.2</v>
      </c>
      <c r="Z1455" s="2">
        <f>+VLOOKUP(IF(R1455&lt;0.1,0,IF(AND(R1455&gt;=0.1,R1455&lt;0.2),0.1,IF(AND(R1455&gt;=0.2,R1455&lt;0.3),0.2,IF(R1455&gt;0.3,0.3,)))),REFERENCIAS!$C:$D,2,0)*VLOOKUP($R$2,PONDERADORES!$A$11:$G$11,7,0)</f>
        <v>15</v>
      </c>
      <c r="AA1455" s="92"/>
      <c r="AB1455" s="95" t="e">
        <f t="shared" ca="1" si="87"/>
        <v>#REF!</v>
      </c>
      <c r="AC1455" s="23" t="e">
        <f ca="1">IF(AB1455&gt;REFERENCIAS!$C$62,REFERENCIAS!$B$62,IF(AND(AB1455&gt;=REFERENCIAS!$C$63,AB1455&lt;REFERENCIAS!$D$63),REFERENCIAS!$B$63,IF(AND(AB1455&gt;REFERENCIAS!$C$64,AB1455&lt;=REFERENCIAS!$D$64),REFERENCIAS!$B$64,IF(AND(AB1455&gt;=REFERENCIAS!$C$65,AB1455&lt;REFERENCIAS!$D$65),REFERENCIAS!$B$65, "Revisar"))))</f>
        <v>#REF!</v>
      </c>
      <c r="AD1455" s="94" t="e">
        <f ca="1">VLOOKUP(AC1455,REFERENCIAS!$B$62:$G$65,4,FALSE)</f>
        <v>#REF!</v>
      </c>
    </row>
    <row r="1456" spans="1:30" ht="17.25" x14ac:dyDescent="0.25">
      <c r="A1456" s="74"/>
      <c r="B1456" s="19"/>
      <c r="C1456" s="19"/>
      <c r="D1456" s="50"/>
      <c r="E1456" s="73"/>
      <c r="F1456" s="74"/>
      <c r="G1456" s="9"/>
      <c r="H1456" s="48"/>
      <c r="I1456" s="49">
        <f t="shared" ca="1" si="85"/>
        <v>2022</v>
      </c>
      <c r="J1456" s="22">
        <f t="shared" ca="1" si="84"/>
        <v>1</v>
      </c>
      <c r="K1456" s="19"/>
      <c r="L1456" s="73"/>
      <c r="M1456" s="74"/>
      <c r="N1456" s="19"/>
      <c r="O1456" s="73"/>
      <c r="P1456" s="82">
        <v>1</v>
      </c>
      <c r="Q1456" s="24">
        <v>1</v>
      </c>
      <c r="R1456" s="81">
        <f t="shared" si="86"/>
        <v>1</v>
      </c>
      <c r="S1456" s="87"/>
      <c r="T1456" s="19"/>
      <c r="U1456" s="25"/>
      <c r="V1456" s="25"/>
      <c r="W1456" s="81"/>
      <c r="X1456" s="91" t="e">
        <f ca="1">+VLOOKUP(#REF!,REFERENCIAS!$C:$D,2,0)*VLOOKUP(#REF!,PONDERADORES!A:P,IF(AND(INFORMACION!$T1456='REFERENCIAS RIESGO'!$C$36,INFORMACION!$F1456=REFERENCIAS!$C$24),16,IF(INFORMACION!$T1456='REFERENCIAS RIESGO'!$C$36,13,IF(INFORMACION!$F1456=REFERENCIAS!$C$24,10,7))),0)+VLOOKUP(K1456,REFERENCIAS!$C:$D,2,0)*VLOOKUP($K$2,PONDERADORES!A:P,IF(AND(INFORMACION!$T1456='REFERENCIAS RIESGO'!$C$36,INFORMACION!$F1456=REFERENCIAS!$C$24),16,IF(INFORMACION!$T1456='REFERENCIAS RIESGO'!$C$36,13,IF(INFORMACION!$F1456=REFERENCIAS!$C$24,10,7))),0)+VLOOKUP(L1456,REFERENCIAS!$C:$D,2,0)*VLOOKUP($L$2,PONDERADORES!A:P,IF(AND(INFORMACION!$T1456='REFERENCIAS RIESGO'!$C$36,INFORMACION!$F1456=REFERENCIAS!$C$24),16,IF(INFORMACION!$T1456='REFERENCIAS RIESGO'!$C$36,13,IF(INFORMACION!$F1456=REFERENCIAS!$C$24,10,7))),0)+VLOOKUP(F1456,REFERENCIAS!$C:$D,2,0)*VLOOKUP($F$2,PONDERADORES!A:P,IF(AND(INFORMACION!$T1456='REFERENCIAS RIESGO'!$C$36,INFORMACION!$F1456=REFERENCIAS!$C$24),16,IF(INFORMACION!$T1456='REFERENCIAS RIESGO'!$C$36,13,IF(INFORMACION!$F1456=REFERENCIAS!$C$24,10,7))),0)+VLOOKUP(T1456,REFERENCIAS!$C:$D,2,0)*VLOOKUP($T$2,PONDERADORES!A:P,IF(AND(INFORMACION!$T1456='REFERENCIAS RIESGO'!$C$36,INFORMACION!$F1456=REFERENCIAS!$C$24),16,IF(INFORMACION!$T1456='REFERENCIAS RIESGO'!$C$36,13,IF(INFORMACION!$F1456=REFERENCIAS!$C$24,10,7))),0)+VLOOKUP(IF(J1456&lt;=0.2,0.2,IF(AND(J1456&gt;0.2,J1456&lt;=0.4),0.4,IF(AND(J1456&gt;0.4,J1456&lt;=0.6),0.6,IF(AND(J1456&gt;0.6,J1456&lt;=0.8),0.8,IF(AND(J1456&gt;0.8,J1456&lt;=1),1))))),REFERENCIAS!$C:$D,2,0)*VLOOKUP($J$2,PONDERADORES!A:P,IF(AND(INFORMACION!$T1456='REFERENCIAS RIESGO'!$C$36,INFORMACION!$F1456=REFERENCIAS!$C$24),16,IF(INFORMACION!$T1456='REFERENCIAS RIESGO'!$C$36,13,IF(INFORMACION!$F1456=REFERENCIAS!$C$24,10,7))),0)</f>
        <v>#REF!</v>
      </c>
      <c r="Y1456" s="68">
        <f>+VLOOKUP(M1456,REFERENCIAS!$C:$D,2,0)*VLOOKUP($M$2,PONDERADORES!$A$7:$G$9,7,0)+VLOOKUP(N1456,REFERENCIAS!$C:$D,2,0)*VLOOKUP($N$2,PONDERADORES!$A$7:$G$9,7,0)+VLOOKUP(O1456,REFERENCIAS!$C:$D,2,0)*VLOOKUP($O$2,PONDERADORES!$A$7:$G$9,7,0)</f>
        <v>0.2</v>
      </c>
      <c r="Z1456" s="2">
        <f>+VLOOKUP(IF(R1456&lt;0.1,0,IF(AND(R1456&gt;=0.1,R1456&lt;0.2),0.1,IF(AND(R1456&gt;=0.2,R1456&lt;0.3),0.2,IF(R1456&gt;0.3,0.3,)))),REFERENCIAS!$C:$D,2,0)*VLOOKUP($R$2,PONDERADORES!$A$11:$G$11,7,0)</f>
        <v>15</v>
      </c>
      <c r="AA1456" s="92"/>
      <c r="AB1456" s="95" t="e">
        <f t="shared" ca="1" si="87"/>
        <v>#REF!</v>
      </c>
      <c r="AC1456" s="23" t="e">
        <f ca="1">IF(AB1456&gt;REFERENCIAS!$C$62,REFERENCIAS!$B$62,IF(AND(AB1456&gt;=REFERENCIAS!$C$63,AB1456&lt;REFERENCIAS!$D$63),REFERENCIAS!$B$63,IF(AND(AB1456&gt;REFERENCIAS!$C$64,AB1456&lt;=REFERENCIAS!$D$64),REFERENCIAS!$B$64,IF(AND(AB1456&gt;=REFERENCIAS!$C$65,AB1456&lt;REFERENCIAS!$D$65),REFERENCIAS!$B$65, "Revisar"))))</f>
        <v>#REF!</v>
      </c>
      <c r="AD1456" s="94" t="e">
        <f ca="1">VLOOKUP(AC1456,REFERENCIAS!$B$62:$G$65,4,FALSE)</f>
        <v>#REF!</v>
      </c>
    </row>
    <row r="1457" spans="1:30" ht="17.25" x14ac:dyDescent="0.25">
      <c r="A1457" s="74"/>
      <c r="B1457" s="19"/>
      <c r="C1457" s="19"/>
      <c r="D1457" s="50"/>
      <c r="E1457" s="73"/>
      <c r="F1457" s="74"/>
      <c r="G1457" s="9"/>
      <c r="H1457" s="48"/>
      <c r="I1457" s="49">
        <f t="shared" ca="1" si="85"/>
        <v>2022</v>
      </c>
      <c r="J1457" s="22">
        <f t="shared" ca="1" si="84"/>
        <v>1</v>
      </c>
      <c r="K1457" s="19"/>
      <c r="L1457" s="73"/>
      <c r="M1457" s="74"/>
      <c r="N1457" s="19"/>
      <c r="O1457" s="73"/>
      <c r="P1457" s="82">
        <v>1</v>
      </c>
      <c r="Q1457" s="24">
        <v>1</v>
      </c>
      <c r="R1457" s="81">
        <f t="shared" si="86"/>
        <v>1</v>
      </c>
      <c r="S1457" s="87"/>
      <c r="T1457" s="19"/>
      <c r="U1457" s="25"/>
      <c r="V1457" s="25"/>
      <c r="W1457" s="81"/>
      <c r="X1457" s="91" t="e">
        <f ca="1">+VLOOKUP(#REF!,REFERENCIAS!$C:$D,2,0)*VLOOKUP(#REF!,PONDERADORES!A:P,IF(AND(INFORMACION!$T1457='REFERENCIAS RIESGO'!$C$36,INFORMACION!$F1457=REFERENCIAS!$C$24),16,IF(INFORMACION!$T1457='REFERENCIAS RIESGO'!$C$36,13,IF(INFORMACION!$F1457=REFERENCIAS!$C$24,10,7))),0)+VLOOKUP(K1457,REFERENCIAS!$C:$D,2,0)*VLOOKUP($K$2,PONDERADORES!A:P,IF(AND(INFORMACION!$T1457='REFERENCIAS RIESGO'!$C$36,INFORMACION!$F1457=REFERENCIAS!$C$24),16,IF(INFORMACION!$T1457='REFERENCIAS RIESGO'!$C$36,13,IF(INFORMACION!$F1457=REFERENCIAS!$C$24,10,7))),0)+VLOOKUP(L1457,REFERENCIAS!$C:$D,2,0)*VLOOKUP($L$2,PONDERADORES!A:P,IF(AND(INFORMACION!$T1457='REFERENCIAS RIESGO'!$C$36,INFORMACION!$F1457=REFERENCIAS!$C$24),16,IF(INFORMACION!$T1457='REFERENCIAS RIESGO'!$C$36,13,IF(INFORMACION!$F1457=REFERENCIAS!$C$24,10,7))),0)+VLOOKUP(F1457,REFERENCIAS!$C:$D,2,0)*VLOOKUP($F$2,PONDERADORES!A:P,IF(AND(INFORMACION!$T1457='REFERENCIAS RIESGO'!$C$36,INFORMACION!$F1457=REFERENCIAS!$C$24),16,IF(INFORMACION!$T1457='REFERENCIAS RIESGO'!$C$36,13,IF(INFORMACION!$F1457=REFERENCIAS!$C$24,10,7))),0)+VLOOKUP(T1457,REFERENCIAS!$C:$D,2,0)*VLOOKUP($T$2,PONDERADORES!A:P,IF(AND(INFORMACION!$T1457='REFERENCIAS RIESGO'!$C$36,INFORMACION!$F1457=REFERENCIAS!$C$24),16,IF(INFORMACION!$T1457='REFERENCIAS RIESGO'!$C$36,13,IF(INFORMACION!$F1457=REFERENCIAS!$C$24,10,7))),0)+VLOOKUP(IF(J1457&lt;=0.2,0.2,IF(AND(J1457&gt;0.2,J1457&lt;=0.4),0.4,IF(AND(J1457&gt;0.4,J1457&lt;=0.6),0.6,IF(AND(J1457&gt;0.6,J1457&lt;=0.8),0.8,IF(AND(J1457&gt;0.8,J1457&lt;=1),1))))),REFERENCIAS!$C:$D,2,0)*VLOOKUP($J$2,PONDERADORES!A:P,IF(AND(INFORMACION!$T1457='REFERENCIAS RIESGO'!$C$36,INFORMACION!$F1457=REFERENCIAS!$C$24),16,IF(INFORMACION!$T1457='REFERENCIAS RIESGO'!$C$36,13,IF(INFORMACION!$F1457=REFERENCIAS!$C$24,10,7))),0)</f>
        <v>#REF!</v>
      </c>
      <c r="Y1457" s="68">
        <f>+VLOOKUP(M1457,REFERENCIAS!$C:$D,2,0)*VLOOKUP($M$2,PONDERADORES!$A$7:$G$9,7,0)+VLOOKUP(N1457,REFERENCIAS!$C:$D,2,0)*VLOOKUP($N$2,PONDERADORES!$A$7:$G$9,7,0)+VLOOKUP(O1457,REFERENCIAS!$C:$D,2,0)*VLOOKUP($O$2,PONDERADORES!$A$7:$G$9,7,0)</f>
        <v>0.2</v>
      </c>
      <c r="Z1457" s="2">
        <f>+VLOOKUP(IF(R1457&lt;0.1,0,IF(AND(R1457&gt;=0.1,R1457&lt;0.2),0.1,IF(AND(R1457&gt;=0.2,R1457&lt;0.3),0.2,IF(R1457&gt;0.3,0.3,)))),REFERENCIAS!$C:$D,2,0)*VLOOKUP($R$2,PONDERADORES!$A$11:$G$11,7,0)</f>
        <v>15</v>
      </c>
      <c r="AA1457" s="92"/>
      <c r="AB1457" s="95" t="e">
        <f t="shared" ca="1" si="87"/>
        <v>#REF!</v>
      </c>
      <c r="AC1457" s="23" t="e">
        <f ca="1">IF(AB1457&gt;REFERENCIAS!$C$62,REFERENCIAS!$B$62,IF(AND(AB1457&gt;=REFERENCIAS!$C$63,AB1457&lt;REFERENCIAS!$D$63),REFERENCIAS!$B$63,IF(AND(AB1457&gt;REFERENCIAS!$C$64,AB1457&lt;=REFERENCIAS!$D$64),REFERENCIAS!$B$64,IF(AND(AB1457&gt;=REFERENCIAS!$C$65,AB1457&lt;REFERENCIAS!$D$65),REFERENCIAS!$B$65, "Revisar"))))</f>
        <v>#REF!</v>
      </c>
      <c r="AD1457" s="94" t="e">
        <f ca="1">VLOOKUP(AC1457,REFERENCIAS!$B$62:$G$65,4,FALSE)</f>
        <v>#REF!</v>
      </c>
    </row>
    <row r="1458" spans="1:30" ht="17.25" x14ac:dyDescent="0.25">
      <c r="A1458" s="74"/>
      <c r="B1458" s="19"/>
      <c r="C1458" s="19"/>
      <c r="D1458" s="50"/>
      <c r="E1458" s="73"/>
      <c r="F1458" s="74"/>
      <c r="G1458" s="9"/>
      <c r="H1458" s="48"/>
      <c r="I1458" s="49">
        <f t="shared" ca="1" si="85"/>
        <v>2022</v>
      </c>
      <c r="J1458" s="22">
        <f t="shared" ca="1" si="84"/>
        <v>1</v>
      </c>
      <c r="K1458" s="19"/>
      <c r="L1458" s="73"/>
      <c r="M1458" s="74"/>
      <c r="N1458" s="19"/>
      <c r="O1458" s="73"/>
      <c r="P1458" s="82">
        <v>1</v>
      </c>
      <c r="Q1458" s="24">
        <v>1</v>
      </c>
      <c r="R1458" s="81">
        <f t="shared" si="86"/>
        <v>1</v>
      </c>
      <c r="S1458" s="87"/>
      <c r="T1458" s="19"/>
      <c r="U1458" s="25"/>
      <c r="V1458" s="25"/>
      <c r="W1458" s="81"/>
      <c r="X1458" s="91" t="e">
        <f ca="1">+VLOOKUP(#REF!,REFERENCIAS!$C:$D,2,0)*VLOOKUP(#REF!,PONDERADORES!A:P,IF(AND(INFORMACION!$T1458='REFERENCIAS RIESGO'!$C$36,INFORMACION!$F1458=REFERENCIAS!$C$24),16,IF(INFORMACION!$T1458='REFERENCIAS RIESGO'!$C$36,13,IF(INFORMACION!$F1458=REFERENCIAS!$C$24,10,7))),0)+VLOOKUP(K1458,REFERENCIAS!$C:$D,2,0)*VLOOKUP($K$2,PONDERADORES!A:P,IF(AND(INFORMACION!$T1458='REFERENCIAS RIESGO'!$C$36,INFORMACION!$F1458=REFERENCIAS!$C$24),16,IF(INFORMACION!$T1458='REFERENCIAS RIESGO'!$C$36,13,IF(INFORMACION!$F1458=REFERENCIAS!$C$24,10,7))),0)+VLOOKUP(L1458,REFERENCIAS!$C:$D,2,0)*VLOOKUP($L$2,PONDERADORES!A:P,IF(AND(INFORMACION!$T1458='REFERENCIAS RIESGO'!$C$36,INFORMACION!$F1458=REFERENCIAS!$C$24),16,IF(INFORMACION!$T1458='REFERENCIAS RIESGO'!$C$36,13,IF(INFORMACION!$F1458=REFERENCIAS!$C$24,10,7))),0)+VLOOKUP(F1458,REFERENCIAS!$C:$D,2,0)*VLOOKUP($F$2,PONDERADORES!A:P,IF(AND(INFORMACION!$T1458='REFERENCIAS RIESGO'!$C$36,INFORMACION!$F1458=REFERENCIAS!$C$24),16,IF(INFORMACION!$T1458='REFERENCIAS RIESGO'!$C$36,13,IF(INFORMACION!$F1458=REFERENCIAS!$C$24,10,7))),0)+VLOOKUP(T1458,REFERENCIAS!$C:$D,2,0)*VLOOKUP($T$2,PONDERADORES!A:P,IF(AND(INFORMACION!$T1458='REFERENCIAS RIESGO'!$C$36,INFORMACION!$F1458=REFERENCIAS!$C$24),16,IF(INFORMACION!$T1458='REFERENCIAS RIESGO'!$C$36,13,IF(INFORMACION!$F1458=REFERENCIAS!$C$24,10,7))),0)+VLOOKUP(IF(J1458&lt;=0.2,0.2,IF(AND(J1458&gt;0.2,J1458&lt;=0.4),0.4,IF(AND(J1458&gt;0.4,J1458&lt;=0.6),0.6,IF(AND(J1458&gt;0.6,J1458&lt;=0.8),0.8,IF(AND(J1458&gt;0.8,J1458&lt;=1),1))))),REFERENCIAS!$C:$D,2,0)*VLOOKUP($J$2,PONDERADORES!A:P,IF(AND(INFORMACION!$T1458='REFERENCIAS RIESGO'!$C$36,INFORMACION!$F1458=REFERENCIAS!$C$24),16,IF(INFORMACION!$T1458='REFERENCIAS RIESGO'!$C$36,13,IF(INFORMACION!$F1458=REFERENCIAS!$C$24,10,7))),0)</f>
        <v>#REF!</v>
      </c>
      <c r="Y1458" s="68">
        <f>+VLOOKUP(M1458,REFERENCIAS!$C:$D,2,0)*VLOOKUP($M$2,PONDERADORES!$A$7:$G$9,7,0)+VLOOKUP(N1458,REFERENCIAS!$C:$D,2,0)*VLOOKUP($N$2,PONDERADORES!$A$7:$G$9,7,0)+VLOOKUP(O1458,REFERENCIAS!$C:$D,2,0)*VLOOKUP($O$2,PONDERADORES!$A$7:$G$9,7,0)</f>
        <v>0.2</v>
      </c>
      <c r="Z1458" s="2">
        <f>+VLOOKUP(IF(R1458&lt;0.1,0,IF(AND(R1458&gt;=0.1,R1458&lt;0.2),0.1,IF(AND(R1458&gt;=0.2,R1458&lt;0.3),0.2,IF(R1458&gt;0.3,0.3,)))),REFERENCIAS!$C:$D,2,0)*VLOOKUP($R$2,PONDERADORES!$A$11:$G$11,7,0)</f>
        <v>15</v>
      </c>
      <c r="AA1458" s="92"/>
      <c r="AB1458" s="95" t="e">
        <f t="shared" ca="1" si="87"/>
        <v>#REF!</v>
      </c>
      <c r="AC1458" s="23" t="e">
        <f ca="1">IF(AB1458&gt;REFERENCIAS!$C$62,REFERENCIAS!$B$62,IF(AND(AB1458&gt;=REFERENCIAS!$C$63,AB1458&lt;REFERENCIAS!$D$63),REFERENCIAS!$B$63,IF(AND(AB1458&gt;REFERENCIAS!$C$64,AB1458&lt;=REFERENCIAS!$D$64),REFERENCIAS!$B$64,IF(AND(AB1458&gt;=REFERENCIAS!$C$65,AB1458&lt;REFERENCIAS!$D$65),REFERENCIAS!$B$65, "Revisar"))))</f>
        <v>#REF!</v>
      </c>
      <c r="AD1458" s="94" t="e">
        <f ca="1">VLOOKUP(AC1458,REFERENCIAS!$B$62:$G$65,4,FALSE)</f>
        <v>#REF!</v>
      </c>
    </row>
    <row r="1459" spans="1:30" ht="17.25" x14ac:dyDescent="0.25">
      <c r="A1459" s="74"/>
      <c r="B1459" s="19"/>
      <c r="C1459" s="19"/>
      <c r="D1459" s="50"/>
      <c r="E1459" s="73"/>
      <c r="F1459" s="74"/>
      <c r="G1459" s="9"/>
      <c r="H1459" s="48"/>
      <c r="I1459" s="49">
        <f t="shared" ca="1" si="85"/>
        <v>2022</v>
      </c>
      <c r="J1459" s="22">
        <f t="shared" ca="1" si="84"/>
        <v>1</v>
      </c>
      <c r="K1459" s="19"/>
      <c r="L1459" s="73"/>
      <c r="M1459" s="74"/>
      <c r="N1459" s="19"/>
      <c r="O1459" s="73"/>
      <c r="P1459" s="82">
        <v>1</v>
      </c>
      <c r="Q1459" s="24">
        <v>1</v>
      </c>
      <c r="R1459" s="81">
        <f t="shared" si="86"/>
        <v>1</v>
      </c>
      <c r="S1459" s="87"/>
      <c r="T1459" s="19"/>
      <c r="U1459" s="25"/>
      <c r="V1459" s="25"/>
      <c r="W1459" s="81"/>
      <c r="X1459" s="91" t="e">
        <f ca="1">+VLOOKUP(#REF!,REFERENCIAS!$C:$D,2,0)*VLOOKUP(#REF!,PONDERADORES!A:P,IF(AND(INFORMACION!$T1459='REFERENCIAS RIESGO'!$C$36,INFORMACION!$F1459=REFERENCIAS!$C$24),16,IF(INFORMACION!$T1459='REFERENCIAS RIESGO'!$C$36,13,IF(INFORMACION!$F1459=REFERENCIAS!$C$24,10,7))),0)+VLOOKUP(K1459,REFERENCIAS!$C:$D,2,0)*VLOOKUP($K$2,PONDERADORES!A:P,IF(AND(INFORMACION!$T1459='REFERENCIAS RIESGO'!$C$36,INFORMACION!$F1459=REFERENCIAS!$C$24),16,IF(INFORMACION!$T1459='REFERENCIAS RIESGO'!$C$36,13,IF(INFORMACION!$F1459=REFERENCIAS!$C$24,10,7))),0)+VLOOKUP(L1459,REFERENCIAS!$C:$D,2,0)*VLOOKUP($L$2,PONDERADORES!A:P,IF(AND(INFORMACION!$T1459='REFERENCIAS RIESGO'!$C$36,INFORMACION!$F1459=REFERENCIAS!$C$24),16,IF(INFORMACION!$T1459='REFERENCIAS RIESGO'!$C$36,13,IF(INFORMACION!$F1459=REFERENCIAS!$C$24,10,7))),0)+VLOOKUP(F1459,REFERENCIAS!$C:$D,2,0)*VLOOKUP($F$2,PONDERADORES!A:P,IF(AND(INFORMACION!$T1459='REFERENCIAS RIESGO'!$C$36,INFORMACION!$F1459=REFERENCIAS!$C$24),16,IF(INFORMACION!$T1459='REFERENCIAS RIESGO'!$C$36,13,IF(INFORMACION!$F1459=REFERENCIAS!$C$24,10,7))),0)+VLOOKUP(T1459,REFERENCIAS!$C:$D,2,0)*VLOOKUP($T$2,PONDERADORES!A:P,IF(AND(INFORMACION!$T1459='REFERENCIAS RIESGO'!$C$36,INFORMACION!$F1459=REFERENCIAS!$C$24),16,IF(INFORMACION!$T1459='REFERENCIAS RIESGO'!$C$36,13,IF(INFORMACION!$F1459=REFERENCIAS!$C$24,10,7))),0)+VLOOKUP(IF(J1459&lt;=0.2,0.2,IF(AND(J1459&gt;0.2,J1459&lt;=0.4),0.4,IF(AND(J1459&gt;0.4,J1459&lt;=0.6),0.6,IF(AND(J1459&gt;0.6,J1459&lt;=0.8),0.8,IF(AND(J1459&gt;0.8,J1459&lt;=1),1))))),REFERENCIAS!$C:$D,2,0)*VLOOKUP($J$2,PONDERADORES!A:P,IF(AND(INFORMACION!$T1459='REFERENCIAS RIESGO'!$C$36,INFORMACION!$F1459=REFERENCIAS!$C$24),16,IF(INFORMACION!$T1459='REFERENCIAS RIESGO'!$C$36,13,IF(INFORMACION!$F1459=REFERENCIAS!$C$24,10,7))),0)</f>
        <v>#REF!</v>
      </c>
      <c r="Y1459" s="68">
        <f>+VLOOKUP(M1459,REFERENCIAS!$C:$D,2,0)*VLOOKUP($M$2,PONDERADORES!$A$7:$G$9,7,0)+VLOOKUP(N1459,REFERENCIAS!$C:$D,2,0)*VLOOKUP($N$2,PONDERADORES!$A$7:$G$9,7,0)+VLOOKUP(O1459,REFERENCIAS!$C:$D,2,0)*VLOOKUP($O$2,PONDERADORES!$A$7:$G$9,7,0)</f>
        <v>0.2</v>
      </c>
      <c r="Z1459" s="2">
        <f>+VLOOKUP(IF(R1459&lt;0.1,0,IF(AND(R1459&gt;=0.1,R1459&lt;0.2),0.1,IF(AND(R1459&gt;=0.2,R1459&lt;0.3),0.2,IF(R1459&gt;0.3,0.3,)))),REFERENCIAS!$C:$D,2,0)*VLOOKUP($R$2,PONDERADORES!$A$11:$G$11,7,0)</f>
        <v>15</v>
      </c>
      <c r="AA1459" s="92"/>
      <c r="AB1459" s="95" t="e">
        <f t="shared" ca="1" si="87"/>
        <v>#REF!</v>
      </c>
      <c r="AC1459" s="23" t="e">
        <f ca="1">IF(AB1459&gt;REFERENCIAS!$C$62,REFERENCIAS!$B$62,IF(AND(AB1459&gt;=REFERENCIAS!$C$63,AB1459&lt;REFERENCIAS!$D$63),REFERENCIAS!$B$63,IF(AND(AB1459&gt;REFERENCIAS!$C$64,AB1459&lt;=REFERENCIAS!$D$64),REFERENCIAS!$B$64,IF(AND(AB1459&gt;=REFERENCIAS!$C$65,AB1459&lt;REFERENCIAS!$D$65),REFERENCIAS!$B$65, "Revisar"))))</f>
        <v>#REF!</v>
      </c>
      <c r="AD1459" s="94" t="e">
        <f ca="1">VLOOKUP(AC1459,REFERENCIAS!$B$62:$G$65,4,FALSE)</f>
        <v>#REF!</v>
      </c>
    </row>
    <row r="1460" spans="1:30" ht="17.25" x14ac:dyDescent="0.25">
      <c r="A1460" s="74"/>
      <c r="B1460" s="19"/>
      <c r="C1460" s="19"/>
      <c r="D1460" s="50"/>
      <c r="E1460" s="73"/>
      <c r="F1460" s="74"/>
      <c r="G1460" s="9"/>
      <c r="H1460" s="48"/>
      <c r="I1460" s="49">
        <f t="shared" ca="1" si="85"/>
        <v>2022</v>
      </c>
      <c r="J1460" s="22">
        <f t="shared" ca="1" si="84"/>
        <v>1</v>
      </c>
      <c r="K1460" s="19"/>
      <c r="L1460" s="73"/>
      <c r="M1460" s="74"/>
      <c r="N1460" s="19"/>
      <c r="O1460" s="73"/>
      <c r="P1460" s="82">
        <v>1</v>
      </c>
      <c r="Q1460" s="24">
        <v>1</v>
      </c>
      <c r="R1460" s="81">
        <f t="shared" si="86"/>
        <v>1</v>
      </c>
      <c r="S1460" s="87"/>
      <c r="T1460" s="19"/>
      <c r="U1460" s="25"/>
      <c r="V1460" s="25"/>
      <c r="W1460" s="81"/>
      <c r="X1460" s="91" t="e">
        <f ca="1">+VLOOKUP(#REF!,REFERENCIAS!$C:$D,2,0)*VLOOKUP(#REF!,PONDERADORES!A:P,IF(AND(INFORMACION!$T1460='REFERENCIAS RIESGO'!$C$36,INFORMACION!$F1460=REFERENCIAS!$C$24),16,IF(INFORMACION!$T1460='REFERENCIAS RIESGO'!$C$36,13,IF(INFORMACION!$F1460=REFERENCIAS!$C$24,10,7))),0)+VLOOKUP(K1460,REFERENCIAS!$C:$D,2,0)*VLOOKUP($K$2,PONDERADORES!A:P,IF(AND(INFORMACION!$T1460='REFERENCIAS RIESGO'!$C$36,INFORMACION!$F1460=REFERENCIAS!$C$24),16,IF(INFORMACION!$T1460='REFERENCIAS RIESGO'!$C$36,13,IF(INFORMACION!$F1460=REFERENCIAS!$C$24,10,7))),0)+VLOOKUP(L1460,REFERENCIAS!$C:$D,2,0)*VLOOKUP($L$2,PONDERADORES!A:P,IF(AND(INFORMACION!$T1460='REFERENCIAS RIESGO'!$C$36,INFORMACION!$F1460=REFERENCIAS!$C$24),16,IF(INFORMACION!$T1460='REFERENCIAS RIESGO'!$C$36,13,IF(INFORMACION!$F1460=REFERENCIAS!$C$24,10,7))),0)+VLOOKUP(F1460,REFERENCIAS!$C:$D,2,0)*VLOOKUP($F$2,PONDERADORES!A:P,IF(AND(INFORMACION!$T1460='REFERENCIAS RIESGO'!$C$36,INFORMACION!$F1460=REFERENCIAS!$C$24),16,IF(INFORMACION!$T1460='REFERENCIAS RIESGO'!$C$36,13,IF(INFORMACION!$F1460=REFERENCIAS!$C$24,10,7))),0)+VLOOKUP(T1460,REFERENCIAS!$C:$D,2,0)*VLOOKUP($T$2,PONDERADORES!A:P,IF(AND(INFORMACION!$T1460='REFERENCIAS RIESGO'!$C$36,INFORMACION!$F1460=REFERENCIAS!$C$24),16,IF(INFORMACION!$T1460='REFERENCIAS RIESGO'!$C$36,13,IF(INFORMACION!$F1460=REFERENCIAS!$C$24,10,7))),0)+VLOOKUP(IF(J1460&lt;=0.2,0.2,IF(AND(J1460&gt;0.2,J1460&lt;=0.4),0.4,IF(AND(J1460&gt;0.4,J1460&lt;=0.6),0.6,IF(AND(J1460&gt;0.6,J1460&lt;=0.8),0.8,IF(AND(J1460&gt;0.8,J1460&lt;=1),1))))),REFERENCIAS!$C:$D,2,0)*VLOOKUP($J$2,PONDERADORES!A:P,IF(AND(INFORMACION!$T1460='REFERENCIAS RIESGO'!$C$36,INFORMACION!$F1460=REFERENCIAS!$C$24),16,IF(INFORMACION!$T1460='REFERENCIAS RIESGO'!$C$36,13,IF(INFORMACION!$F1460=REFERENCIAS!$C$24,10,7))),0)</f>
        <v>#REF!</v>
      </c>
      <c r="Y1460" s="68">
        <f>+VLOOKUP(M1460,REFERENCIAS!$C:$D,2,0)*VLOOKUP($M$2,PONDERADORES!$A$7:$G$9,7,0)+VLOOKUP(N1460,REFERENCIAS!$C:$D,2,0)*VLOOKUP($N$2,PONDERADORES!$A$7:$G$9,7,0)+VLOOKUP(O1460,REFERENCIAS!$C:$D,2,0)*VLOOKUP($O$2,PONDERADORES!$A$7:$G$9,7,0)</f>
        <v>0.2</v>
      </c>
      <c r="Z1460" s="2">
        <f>+VLOOKUP(IF(R1460&lt;0.1,0,IF(AND(R1460&gt;=0.1,R1460&lt;0.2),0.1,IF(AND(R1460&gt;=0.2,R1460&lt;0.3),0.2,IF(R1460&gt;0.3,0.3,)))),REFERENCIAS!$C:$D,2,0)*VLOOKUP($R$2,PONDERADORES!$A$11:$G$11,7,0)</f>
        <v>15</v>
      </c>
      <c r="AA1460" s="92"/>
      <c r="AB1460" s="95" t="e">
        <f t="shared" ca="1" si="87"/>
        <v>#REF!</v>
      </c>
      <c r="AC1460" s="23" t="e">
        <f ca="1">IF(AB1460&gt;REFERENCIAS!$C$62,REFERENCIAS!$B$62,IF(AND(AB1460&gt;=REFERENCIAS!$C$63,AB1460&lt;REFERENCIAS!$D$63),REFERENCIAS!$B$63,IF(AND(AB1460&gt;REFERENCIAS!$C$64,AB1460&lt;=REFERENCIAS!$D$64),REFERENCIAS!$B$64,IF(AND(AB1460&gt;=REFERENCIAS!$C$65,AB1460&lt;REFERENCIAS!$D$65),REFERENCIAS!$B$65, "Revisar"))))</f>
        <v>#REF!</v>
      </c>
      <c r="AD1460" s="94" t="e">
        <f ca="1">VLOOKUP(AC1460,REFERENCIAS!$B$62:$G$65,4,FALSE)</f>
        <v>#REF!</v>
      </c>
    </row>
    <row r="1461" spans="1:30" ht="17.25" x14ac:dyDescent="0.25">
      <c r="A1461" s="74"/>
      <c r="B1461" s="19"/>
      <c r="C1461" s="19"/>
      <c r="D1461" s="50"/>
      <c r="E1461" s="73"/>
      <c r="F1461" s="74"/>
      <c r="G1461" s="9"/>
      <c r="H1461" s="48"/>
      <c r="I1461" s="49">
        <f t="shared" ca="1" si="85"/>
        <v>2022</v>
      </c>
      <c r="J1461" s="22">
        <f t="shared" ca="1" si="84"/>
        <v>1</v>
      </c>
      <c r="K1461" s="19"/>
      <c r="L1461" s="73"/>
      <c r="M1461" s="74"/>
      <c r="N1461" s="19"/>
      <c r="O1461" s="73"/>
      <c r="P1461" s="82">
        <v>1</v>
      </c>
      <c r="Q1461" s="24">
        <v>1</v>
      </c>
      <c r="R1461" s="81">
        <f t="shared" si="86"/>
        <v>1</v>
      </c>
      <c r="S1461" s="87"/>
      <c r="T1461" s="19"/>
      <c r="U1461" s="25"/>
      <c r="V1461" s="25"/>
      <c r="W1461" s="81"/>
      <c r="X1461" s="91" t="e">
        <f ca="1">+VLOOKUP(#REF!,REFERENCIAS!$C:$D,2,0)*VLOOKUP(#REF!,PONDERADORES!A:P,IF(AND(INFORMACION!$T1461='REFERENCIAS RIESGO'!$C$36,INFORMACION!$F1461=REFERENCIAS!$C$24),16,IF(INFORMACION!$T1461='REFERENCIAS RIESGO'!$C$36,13,IF(INFORMACION!$F1461=REFERENCIAS!$C$24,10,7))),0)+VLOOKUP(K1461,REFERENCIAS!$C:$D,2,0)*VLOOKUP($K$2,PONDERADORES!A:P,IF(AND(INFORMACION!$T1461='REFERENCIAS RIESGO'!$C$36,INFORMACION!$F1461=REFERENCIAS!$C$24),16,IF(INFORMACION!$T1461='REFERENCIAS RIESGO'!$C$36,13,IF(INFORMACION!$F1461=REFERENCIAS!$C$24,10,7))),0)+VLOOKUP(L1461,REFERENCIAS!$C:$D,2,0)*VLOOKUP($L$2,PONDERADORES!A:P,IF(AND(INFORMACION!$T1461='REFERENCIAS RIESGO'!$C$36,INFORMACION!$F1461=REFERENCIAS!$C$24),16,IF(INFORMACION!$T1461='REFERENCIAS RIESGO'!$C$36,13,IF(INFORMACION!$F1461=REFERENCIAS!$C$24,10,7))),0)+VLOOKUP(F1461,REFERENCIAS!$C:$D,2,0)*VLOOKUP($F$2,PONDERADORES!A:P,IF(AND(INFORMACION!$T1461='REFERENCIAS RIESGO'!$C$36,INFORMACION!$F1461=REFERENCIAS!$C$24),16,IF(INFORMACION!$T1461='REFERENCIAS RIESGO'!$C$36,13,IF(INFORMACION!$F1461=REFERENCIAS!$C$24,10,7))),0)+VLOOKUP(T1461,REFERENCIAS!$C:$D,2,0)*VLOOKUP($T$2,PONDERADORES!A:P,IF(AND(INFORMACION!$T1461='REFERENCIAS RIESGO'!$C$36,INFORMACION!$F1461=REFERENCIAS!$C$24),16,IF(INFORMACION!$T1461='REFERENCIAS RIESGO'!$C$36,13,IF(INFORMACION!$F1461=REFERENCIAS!$C$24,10,7))),0)+VLOOKUP(IF(J1461&lt;=0.2,0.2,IF(AND(J1461&gt;0.2,J1461&lt;=0.4),0.4,IF(AND(J1461&gt;0.4,J1461&lt;=0.6),0.6,IF(AND(J1461&gt;0.6,J1461&lt;=0.8),0.8,IF(AND(J1461&gt;0.8,J1461&lt;=1),1))))),REFERENCIAS!$C:$D,2,0)*VLOOKUP($J$2,PONDERADORES!A:P,IF(AND(INFORMACION!$T1461='REFERENCIAS RIESGO'!$C$36,INFORMACION!$F1461=REFERENCIAS!$C$24),16,IF(INFORMACION!$T1461='REFERENCIAS RIESGO'!$C$36,13,IF(INFORMACION!$F1461=REFERENCIAS!$C$24,10,7))),0)</f>
        <v>#REF!</v>
      </c>
      <c r="Y1461" s="68">
        <f>+VLOOKUP(M1461,REFERENCIAS!$C:$D,2,0)*VLOOKUP($M$2,PONDERADORES!$A$7:$G$9,7,0)+VLOOKUP(N1461,REFERENCIAS!$C:$D,2,0)*VLOOKUP($N$2,PONDERADORES!$A$7:$G$9,7,0)+VLOOKUP(O1461,REFERENCIAS!$C:$D,2,0)*VLOOKUP($O$2,PONDERADORES!$A$7:$G$9,7,0)</f>
        <v>0.2</v>
      </c>
      <c r="Z1461" s="2">
        <f>+VLOOKUP(IF(R1461&lt;0.1,0,IF(AND(R1461&gt;=0.1,R1461&lt;0.2),0.1,IF(AND(R1461&gt;=0.2,R1461&lt;0.3),0.2,IF(R1461&gt;0.3,0.3,)))),REFERENCIAS!$C:$D,2,0)*VLOOKUP($R$2,PONDERADORES!$A$11:$G$11,7,0)</f>
        <v>15</v>
      </c>
      <c r="AA1461" s="92"/>
      <c r="AB1461" s="95" t="e">
        <f t="shared" ca="1" si="87"/>
        <v>#REF!</v>
      </c>
      <c r="AC1461" s="23" t="e">
        <f ca="1">IF(AB1461&gt;REFERENCIAS!$C$62,REFERENCIAS!$B$62,IF(AND(AB1461&gt;=REFERENCIAS!$C$63,AB1461&lt;REFERENCIAS!$D$63),REFERENCIAS!$B$63,IF(AND(AB1461&gt;REFERENCIAS!$C$64,AB1461&lt;=REFERENCIAS!$D$64),REFERENCIAS!$B$64,IF(AND(AB1461&gt;=REFERENCIAS!$C$65,AB1461&lt;REFERENCIAS!$D$65),REFERENCIAS!$B$65, "Revisar"))))</f>
        <v>#REF!</v>
      </c>
      <c r="AD1461" s="94" t="e">
        <f ca="1">VLOOKUP(AC1461,REFERENCIAS!$B$62:$G$65,4,FALSE)</f>
        <v>#REF!</v>
      </c>
    </row>
    <row r="1462" spans="1:30" ht="17.25" x14ac:dyDescent="0.25">
      <c r="A1462" s="74"/>
      <c r="B1462" s="19"/>
      <c r="C1462" s="19"/>
      <c r="D1462" s="50"/>
      <c r="E1462" s="73"/>
      <c r="F1462" s="74"/>
      <c r="G1462" s="9"/>
      <c r="H1462" s="48"/>
      <c r="I1462" s="49">
        <f t="shared" ca="1" si="85"/>
        <v>2022</v>
      </c>
      <c r="J1462" s="22">
        <f t="shared" ca="1" si="84"/>
        <v>1</v>
      </c>
      <c r="K1462" s="19"/>
      <c r="L1462" s="73"/>
      <c r="M1462" s="74"/>
      <c r="N1462" s="19"/>
      <c r="O1462" s="73"/>
      <c r="P1462" s="82">
        <v>1</v>
      </c>
      <c r="Q1462" s="24">
        <v>1</v>
      </c>
      <c r="R1462" s="81">
        <f t="shared" si="86"/>
        <v>1</v>
      </c>
      <c r="S1462" s="87"/>
      <c r="T1462" s="19"/>
      <c r="U1462" s="25"/>
      <c r="V1462" s="25"/>
      <c r="W1462" s="81"/>
      <c r="X1462" s="91" t="e">
        <f ca="1">+VLOOKUP(#REF!,REFERENCIAS!$C:$D,2,0)*VLOOKUP(#REF!,PONDERADORES!A:P,IF(AND(INFORMACION!$T1462='REFERENCIAS RIESGO'!$C$36,INFORMACION!$F1462=REFERENCIAS!$C$24),16,IF(INFORMACION!$T1462='REFERENCIAS RIESGO'!$C$36,13,IF(INFORMACION!$F1462=REFERENCIAS!$C$24,10,7))),0)+VLOOKUP(K1462,REFERENCIAS!$C:$D,2,0)*VLOOKUP($K$2,PONDERADORES!A:P,IF(AND(INFORMACION!$T1462='REFERENCIAS RIESGO'!$C$36,INFORMACION!$F1462=REFERENCIAS!$C$24),16,IF(INFORMACION!$T1462='REFERENCIAS RIESGO'!$C$36,13,IF(INFORMACION!$F1462=REFERENCIAS!$C$24,10,7))),0)+VLOOKUP(L1462,REFERENCIAS!$C:$D,2,0)*VLOOKUP($L$2,PONDERADORES!A:P,IF(AND(INFORMACION!$T1462='REFERENCIAS RIESGO'!$C$36,INFORMACION!$F1462=REFERENCIAS!$C$24),16,IF(INFORMACION!$T1462='REFERENCIAS RIESGO'!$C$36,13,IF(INFORMACION!$F1462=REFERENCIAS!$C$24,10,7))),0)+VLOOKUP(F1462,REFERENCIAS!$C:$D,2,0)*VLOOKUP($F$2,PONDERADORES!A:P,IF(AND(INFORMACION!$T1462='REFERENCIAS RIESGO'!$C$36,INFORMACION!$F1462=REFERENCIAS!$C$24),16,IF(INFORMACION!$T1462='REFERENCIAS RIESGO'!$C$36,13,IF(INFORMACION!$F1462=REFERENCIAS!$C$24,10,7))),0)+VLOOKUP(T1462,REFERENCIAS!$C:$D,2,0)*VLOOKUP($T$2,PONDERADORES!A:P,IF(AND(INFORMACION!$T1462='REFERENCIAS RIESGO'!$C$36,INFORMACION!$F1462=REFERENCIAS!$C$24),16,IF(INFORMACION!$T1462='REFERENCIAS RIESGO'!$C$36,13,IF(INFORMACION!$F1462=REFERENCIAS!$C$24,10,7))),0)+VLOOKUP(IF(J1462&lt;=0.2,0.2,IF(AND(J1462&gt;0.2,J1462&lt;=0.4),0.4,IF(AND(J1462&gt;0.4,J1462&lt;=0.6),0.6,IF(AND(J1462&gt;0.6,J1462&lt;=0.8),0.8,IF(AND(J1462&gt;0.8,J1462&lt;=1),1))))),REFERENCIAS!$C:$D,2,0)*VLOOKUP($J$2,PONDERADORES!A:P,IF(AND(INFORMACION!$T1462='REFERENCIAS RIESGO'!$C$36,INFORMACION!$F1462=REFERENCIAS!$C$24),16,IF(INFORMACION!$T1462='REFERENCIAS RIESGO'!$C$36,13,IF(INFORMACION!$F1462=REFERENCIAS!$C$24,10,7))),0)</f>
        <v>#REF!</v>
      </c>
      <c r="Y1462" s="68">
        <f>+VLOOKUP(M1462,REFERENCIAS!$C:$D,2,0)*VLOOKUP($M$2,PONDERADORES!$A$7:$G$9,7,0)+VLOOKUP(N1462,REFERENCIAS!$C:$D,2,0)*VLOOKUP($N$2,PONDERADORES!$A$7:$G$9,7,0)+VLOOKUP(O1462,REFERENCIAS!$C:$D,2,0)*VLOOKUP($O$2,PONDERADORES!$A$7:$G$9,7,0)</f>
        <v>0.2</v>
      </c>
      <c r="Z1462" s="2">
        <f>+VLOOKUP(IF(R1462&lt;0.1,0,IF(AND(R1462&gt;=0.1,R1462&lt;0.2),0.1,IF(AND(R1462&gt;=0.2,R1462&lt;0.3),0.2,IF(R1462&gt;0.3,0.3,)))),REFERENCIAS!$C:$D,2,0)*VLOOKUP($R$2,PONDERADORES!$A$11:$G$11,7,0)</f>
        <v>15</v>
      </c>
      <c r="AA1462" s="92"/>
      <c r="AB1462" s="95" t="e">
        <f t="shared" ca="1" si="87"/>
        <v>#REF!</v>
      </c>
      <c r="AC1462" s="23" t="e">
        <f ca="1">IF(AB1462&gt;REFERENCIAS!$C$62,REFERENCIAS!$B$62,IF(AND(AB1462&gt;=REFERENCIAS!$C$63,AB1462&lt;REFERENCIAS!$D$63),REFERENCIAS!$B$63,IF(AND(AB1462&gt;REFERENCIAS!$C$64,AB1462&lt;=REFERENCIAS!$D$64),REFERENCIAS!$B$64,IF(AND(AB1462&gt;=REFERENCIAS!$C$65,AB1462&lt;REFERENCIAS!$D$65),REFERENCIAS!$B$65, "Revisar"))))</f>
        <v>#REF!</v>
      </c>
      <c r="AD1462" s="94" t="e">
        <f ca="1">VLOOKUP(AC1462,REFERENCIAS!$B$62:$G$65,4,FALSE)</f>
        <v>#REF!</v>
      </c>
    </row>
    <row r="1463" spans="1:30" ht="17.25" x14ac:dyDescent="0.25">
      <c r="A1463" s="74"/>
      <c r="B1463" s="19"/>
      <c r="C1463" s="19"/>
      <c r="D1463" s="50"/>
      <c r="E1463" s="73"/>
      <c r="F1463" s="74"/>
      <c r="G1463" s="9"/>
      <c r="H1463" s="48"/>
      <c r="I1463" s="49">
        <f t="shared" ca="1" si="85"/>
        <v>2022</v>
      </c>
      <c r="J1463" s="22">
        <f t="shared" ca="1" si="84"/>
        <v>1</v>
      </c>
      <c r="K1463" s="19"/>
      <c r="L1463" s="73"/>
      <c r="M1463" s="74"/>
      <c r="N1463" s="19"/>
      <c r="O1463" s="73"/>
      <c r="P1463" s="82">
        <v>1</v>
      </c>
      <c r="Q1463" s="24">
        <v>1</v>
      </c>
      <c r="R1463" s="81">
        <f t="shared" si="86"/>
        <v>1</v>
      </c>
      <c r="S1463" s="87"/>
      <c r="T1463" s="19"/>
      <c r="U1463" s="25"/>
      <c r="V1463" s="25"/>
      <c r="W1463" s="81"/>
      <c r="X1463" s="91" t="e">
        <f ca="1">+VLOOKUP(#REF!,REFERENCIAS!$C:$D,2,0)*VLOOKUP(#REF!,PONDERADORES!A:P,IF(AND(INFORMACION!$T1463='REFERENCIAS RIESGO'!$C$36,INFORMACION!$F1463=REFERENCIAS!$C$24),16,IF(INFORMACION!$T1463='REFERENCIAS RIESGO'!$C$36,13,IF(INFORMACION!$F1463=REFERENCIAS!$C$24,10,7))),0)+VLOOKUP(K1463,REFERENCIAS!$C:$D,2,0)*VLOOKUP($K$2,PONDERADORES!A:P,IF(AND(INFORMACION!$T1463='REFERENCIAS RIESGO'!$C$36,INFORMACION!$F1463=REFERENCIAS!$C$24),16,IF(INFORMACION!$T1463='REFERENCIAS RIESGO'!$C$36,13,IF(INFORMACION!$F1463=REFERENCIAS!$C$24,10,7))),0)+VLOOKUP(L1463,REFERENCIAS!$C:$D,2,0)*VLOOKUP($L$2,PONDERADORES!A:P,IF(AND(INFORMACION!$T1463='REFERENCIAS RIESGO'!$C$36,INFORMACION!$F1463=REFERENCIAS!$C$24),16,IF(INFORMACION!$T1463='REFERENCIAS RIESGO'!$C$36,13,IF(INFORMACION!$F1463=REFERENCIAS!$C$24,10,7))),0)+VLOOKUP(F1463,REFERENCIAS!$C:$D,2,0)*VLOOKUP($F$2,PONDERADORES!A:P,IF(AND(INFORMACION!$T1463='REFERENCIAS RIESGO'!$C$36,INFORMACION!$F1463=REFERENCIAS!$C$24),16,IF(INFORMACION!$T1463='REFERENCIAS RIESGO'!$C$36,13,IF(INFORMACION!$F1463=REFERENCIAS!$C$24,10,7))),0)+VLOOKUP(T1463,REFERENCIAS!$C:$D,2,0)*VLOOKUP($T$2,PONDERADORES!A:P,IF(AND(INFORMACION!$T1463='REFERENCIAS RIESGO'!$C$36,INFORMACION!$F1463=REFERENCIAS!$C$24),16,IF(INFORMACION!$T1463='REFERENCIAS RIESGO'!$C$36,13,IF(INFORMACION!$F1463=REFERENCIAS!$C$24,10,7))),0)+VLOOKUP(IF(J1463&lt;=0.2,0.2,IF(AND(J1463&gt;0.2,J1463&lt;=0.4),0.4,IF(AND(J1463&gt;0.4,J1463&lt;=0.6),0.6,IF(AND(J1463&gt;0.6,J1463&lt;=0.8),0.8,IF(AND(J1463&gt;0.8,J1463&lt;=1),1))))),REFERENCIAS!$C:$D,2,0)*VLOOKUP($J$2,PONDERADORES!A:P,IF(AND(INFORMACION!$T1463='REFERENCIAS RIESGO'!$C$36,INFORMACION!$F1463=REFERENCIAS!$C$24),16,IF(INFORMACION!$T1463='REFERENCIAS RIESGO'!$C$36,13,IF(INFORMACION!$F1463=REFERENCIAS!$C$24,10,7))),0)</f>
        <v>#REF!</v>
      </c>
      <c r="Y1463" s="68">
        <f>+VLOOKUP(M1463,REFERENCIAS!$C:$D,2,0)*VLOOKUP($M$2,PONDERADORES!$A$7:$G$9,7,0)+VLOOKUP(N1463,REFERENCIAS!$C:$D,2,0)*VLOOKUP($N$2,PONDERADORES!$A$7:$G$9,7,0)+VLOOKUP(O1463,REFERENCIAS!$C:$D,2,0)*VLOOKUP($O$2,PONDERADORES!$A$7:$G$9,7,0)</f>
        <v>0.2</v>
      </c>
      <c r="Z1463" s="2">
        <f>+VLOOKUP(IF(R1463&lt;0.1,0,IF(AND(R1463&gt;=0.1,R1463&lt;0.2),0.1,IF(AND(R1463&gt;=0.2,R1463&lt;0.3),0.2,IF(R1463&gt;0.3,0.3,)))),REFERENCIAS!$C:$D,2,0)*VLOOKUP($R$2,PONDERADORES!$A$11:$G$11,7,0)</f>
        <v>15</v>
      </c>
      <c r="AA1463" s="92"/>
      <c r="AB1463" s="95" t="e">
        <f t="shared" ca="1" si="87"/>
        <v>#REF!</v>
      </c>
      <c r="AC1463" s="23" t="e">
        <f ca="1">IF(AB1463&gt;REFERENCIAS!$C$62,REFERENCIAS!$B$62,IF(AND(AB1463&gt;=REFERENCIAS!$C$63,AB1463&lt;REFERENCIAS!$D$63),REFERENCIAS!$B$63,IF(AND(AB1463&gt;REFERENCIAS!$C$64,AB1463&lt;=REFERENCIAS!$D$64),REFERENCIAS!$B$64,IF(AND(AB1463&gt;=REFERENCIAS!$C$65,AB1463&lt;REFERENCIAS!$D$65),REFERENCIAS!$B$65, "Revisar"))))</f>
        <v>#REF!</v>
      </c>
      <c r="AD1463" s="94" t="e">
        <f ca="1">VLOOKUP(AC1463,REFERENCIAS!$B$62:$G$65,4,FALSE)</f>
        <v>#REF!</v>
      </c>
    </row>
    <row r="1464" spans="1:30" ht="17.25" x14ac:dyDescent="0.25">
      <c r="A1464" s="74"/>
      <c r="B1464" s="19"/>
      <c r="C1464" s="19"/>
      <c r="D1464" s="50"/>
      <c r="E1464" s="73"/>
      <c r="F1464" s="74"/>
      <c r="G1464" s="9"/>
      <c r="H1464" s="48"/>
      <c r="I1464" s="49">
        <f t="shared" ca="1" si="85"/>
        <v>2022</v>
      </c>
      <c r="J1464" s="22">
        <f t="shared" ca="1" si="84"/>
        <v>1</v>
      </c>
      <c r="K1464" s="19"/>
      <c r="L1464" s="73"/>
      <c r="M1464" s="74"/>
      <c r="N1464" s="19"/>
      <c r="O1464" s="73"/>
      <c r="P1464" s="82">
        <v>1</v>
      </c>
      <c r="Q1464" s="24">
        <v>1</v>
      </c>
      <c r="R1464" s="81">
        <f t="shared" si="86"/>
        <v>1</v>
      </c>
      <c r="S1464" s="87"/>
      <c r="T1464" s="19"/>
      <c r="U1464" s="25"/>
      <c r="V1464" s="25"/>
      <c r="W1464" s="81"/>
      <c r="X1464" s="91" t="e">
        <f ca="1">+VLOOKUP(#REF!,REFERENCIAS!$C:$D,2,0)*VLOOKUP(#REF!,PONDERADORES!A:P,IF(AND(INFORMACION!$T1464='REFERENCIAS RIESGO'!$C$36,INFORMACION!$F1464=REFERENCIAS!$C$24),16,IF(INFORMACION!$T1464='REFERENCIAS RIESGO'!$C$36,13,IF(INFORMACION!$F1464=REFERENCIAS!$C$24,10,7))),0)+VLOOKUP(K1464,REFERENCIAS!$C:$D,2,0)*VLOOKUP($K$2,PONDERADORES!A:P,IF(AND(INFORMACION!$T1464='REFERENCIAS RIESGO'!$C$36,INFORMACION!$F1464=REFERENCIAS!$C$24),16,IF(INFORMACION!$T1464='REFERENCIAS RIESGO'!$C$36,13,IF(INFORMACION!$F1464=REFERENCIAS!$C$24,10,7))),0)+VLOOKUP(L1464,REFERENCIAS!$C:$D,2,0)*VLOOKUP($L$2,PONDERADORES!A:P,IF(AND(INFORMACION!$T1464='REFERENCIAS RIESGO'!$C$36,INFORMACION!$F1464=REFERENCIAS!$C$24),16,IF(INFORMACION!$T1464='REFERENCIAS RIESGO'!$C$36,13,IF(INFORMACION!$F1464=REFERENCIAS!$C$24,10,7))),0)+VLOOKUP(F1464,REFERENCIAS!$C:$D,2,0)*VLOOKUP($F$2,PONDERADORES!A:P,IF(AND(INFORMACION!$T1464='REFERENCIAS RIESGO'!$C$36,INFORMACION!$F1464=REFERENCIAS!$C$24),16,IF(INFORMACION!$T1464='REFERENCIAS RIESGO'!$C$36,13,IF(INFORMACION!$F1464=REFERENCIAS!$C$24,10,7))),0)+VLOOKUP(T1464,REFERENCIAS!$C:$D,2,0)*VLOOKUP($T$2,PONDERADORES!A:P,IF(AND(INFORMACION!$T1464='REFERENCIAS RIESGO'!$C$36,INFORMACION!$F1464=REFERENCIAS!$C$24),16,IF(INFORMACION!$T1464='REFERENCIAS RIESGO'!$C$36,13,IF(INFORMACION!$F1464=REFERENCIAS!$C$24,10,7))),0)+VLOOKUP(IF(J1464&lt;=0.2,0.2,IF(AND(J1464&gt;0.2,J1464&lt;=0.4),0.4,IF(AND(J1464&gt;0.4,J1464&lt;=0.6),0.6,IF(AND(J1464&gt;0.6,J1464&lt;=0.8),0.8,IF(AND(J1464&gt;0.8,J1464&lt;=1),1))))),REFERENCIAS!$C:$D,2,0)*VLOOKUP($J$2,PONDERADORES!A:P,IF(AND(INFORMACION!$T1464='REFERENCIAS RIESGO'!$C$36,INFORMACION!$F1464=REFERENCIAS!$C$24),16,IF(INFORMACION!$T1464='REFERENCIAS RIESGO'!$C$36,13,IF(INFORMACION!$F1464=REFERENCIAS!$C$24,10,7))),0)</f>
        <v>#REF!</v>
      </c>
      <c r="Y1464" s="68">
        <f>+VLOOKUP(M1464,REFERENCIAS!$C:$D,2,0)*VLOOKUP($M$2,PONDERADORES!$A$7:$G$9,7,0)+VLOOKUP(N1464,REFERENCIAS!$C:$D,2,0)*VLOOKUP($N$2,PONDERADORES!$A$7:$G$9,7,0)+VLOOKUP(O1464,REFERENCIAS!$C:$D,2,0)*VLOOKUP($O$2,PONDERADORES!$A$7:$G$9,7,0)</f>
        <v>0.2</v>
      </c>
      <c r="Z1464" s="2">
        <f>+VLOOKUP(IF(R1464&lt;0.1,0,IF(AND(R1464&gt;=0.1,R1464&lt;0.2),0.1,IF(AND(R1464&gt;=0.2,R1464&lt;0.3),0.2,IF(R1464&gt;0.3,0.3,)))),REFERENCIAS!$C:$D,2,0)*VLOOKUP($R$2,PONDERADORES!$A$11:$G$11,7,0)</f>
        <v>15</v>
      </c>
      <c r="AA1464" s="92"/>
      <c r="AB1464" s="95" t="e">
        <f t="shared" ca="1" si="87"/>
        <v>#REF!</v>
      </c>
      <c r="AC1464" s="23" t="e">
        <f ca="1">IF(AB1464&gt;REFERENCIAS!$C$62,REFERENCIAS!$B$62,IF(AND(AB1464&gt;=REFERENCIAS!$C$63,AB1464&lt;REFERENCIAS!$D$63),REFERENCIAS!$B$63,IF(AND(AB1464&gt;REFERENCIAS!$C$64,AB1464&lt;=REFERENCIAS!$D$64),REFERENCIAS!$B$64,IF(AND(AB1464&gt;=REFERENCIAS!$C$65,AB1464&lt;REFERENCIAS!$D$65),REFERENCIAS!$B$65, "Revisar"))))</f>
        <v>#REF!</v>
      </c>
      <c r="AD1464" s="94" t="e">
        <f ca="1">VLOOKUP(AC1464,REFERENCIAS!$B$62:$G$65,4,FALSE)</f>
        <v>#REF!</v>
      </c>
    </row>
    <row r="1465" spans="1:30" ht="17.25" x14ac:dyDescent="0.25">
      <c r="A1465" s="74"/>
      <c r="B1465" s="19"/>
      <c r="C1465" s="19"/>
      <c r="D1465" s="50"/>
      <c r="E1465" s="73"/>
      <c r="F1465" s="74"/>
      <c r="G1465" s="9"/>
      <c r="H1465" s="48"/>
      <c r="I1465" s="49">
        <f t="shared" ca="1" si="85"/>
        <v>2022</v>
      </c>
      <c r="J1465" s="22">
        <f t="shared" ca="1" si="84"/>
        <v>1</v>
      </c>
      <c r="K1465" s="19"/>
      <c r="L1465" s="73"/>
      <c r="M1465" s="74"/>
      <c r="N1465" s="19"/>
      <c r="O1465" s="73"/>
      <c r="P1465" s="82">
        <v>1</v>
      </c>
      <c r="Q1465" s="24">
        <v>1</v>
      </c>
      <c r="R1465" s="81">
        <f t="shared" si="86"/>
        <v>1</v>
      </c>
      <c r="S1465" s="87"/>
      <c r="T1465" s="19"/>
      <c r="U1465" s="25"/>
      <c r="V1465" s="25"/>
      <c r="W1465" s="81"/>
      <c r="X1465" s="91" t="e">
        <f ca="1">+VLOOKUP(#REF!,REFERENCIAS!$C:$D,2,0)*VLOOKUP(#REF!,PONDERADORES!A:P,IF(AND(INFORMACION!$T1465='REFERENCIAS RIESGO'!$C$36,INFORMACION!$F1465=REFERENCIAS!$C$24),16,IF(INFORMACION!$T1465='REFERENCIAS RIESGO'!$C$36,13,IF(INFORMACION!$F1465=REFERENCIAS!$C$24,10,7))),0)+VLOOKUP(K1465,REFERENCIAS!$C:$D,2,0)*VLOOKUP($K$2,PONDERADORES!A:P,IF(AND(INFORMACION!$T1465='REFERENCIAS RIESGO'!$C$36,INFORMACION!$F1465=REFERENCIAS!$C$24),16,IF(INFORMACION!$T1465='REFERENCIAS RIESGO'!$C$36,13,IF(INFORMACION!$F1465=REFERENCIAS!$C$24,10,7))),0)+VLOOKUP(L1465,REFERENCIAS!$C:$D,2,0)*VLOOKUP($L$2,PONDERADORES!A:P,IF(AND(INFORMACION!$T1465='REFERENCIAS RIESGO'!$C$36,INFORMACION!$F1465=REFERENCIAS!$C$24),16,IF(INFORMACION!$T1465='REFERENCIAS RIESGO'!$C$36,13,IF(INFORMACION!$F1465=REFERENCIAS!$C$24,10,7))),0)+VLOOKUP(F1465,REFERENCIAS!$C:$D,2,0)*VLOOKUP($F$2,PONDERADORES!A:P,IF(AND(INFORMACION!$T1465='REFERENCIAS RIESGO'!$C$36,INFORMACION!$F1465=REFERENCIAS!$C$24),16,IF(INFORMACION!$T1465='REFERENCIAS RIESGO'!$C$36,13,IF(INFORMACION!$F1465=REFERENCIAS!$C$24,10,7))),0)+VLOOKUP(T1465,REFERENCIAS!$C:$D,2,0)*VLOOKUP($T$2,PONDERADORES!A:P,IF(AND(INFORMACION!$T1465='REFERENCIAS RIESGO'!$C$36,INFORMACION!$F1465=REFERENCIAS!$C$24),16,IF(INFORMACION!$T1465='REFERENCIAS RIESGO'!$C$36,13,IF(INFORMACION!$F1465=REFERENCIAS!$C$24,10,7))),0)+VLOOKUP(IF(J1465&lt;=0.2,0.2,IF(AND(J1465&gt;0.2,J1465&lt;=0.4),0.4,IF(AND(J1465&gt;0.4,J1465&lt;=0.6),0.6,IF(AND(J1465&gt;0.6,J1465&lt;=0.8),0.8,IF(AND(J1465&gt;0.8,J1465&lt;=1),1))))),REFERENCIAS!$C:$D,2,0)*VLOOKUP($J$2,PONDERADORES!A:P,IF(AND(INFORMACION!$T1465='REFERENCIAS RIESGO'!$C$36,INFORMACION!$F1465=REFERENCIAS!$C$24),16,IF(INFORMACION!$T1465='REFERENCIAS RIESGO'!$C$36,13,IF(INFORMACION!$F1465=REFERENCIAS!$C$24,10,7))),0)</f>
        <v>#REF!</v>
      </c>
      <c r="Y1465" s="68">
        <f>+VLOOKUP(M1465,REFERENCIAS!$C:$D,2,0)*VLOOKUP($M$2,PONDERADORES!$A$7:$G$9,7,0)+VLOOKUP(N1465,REFERENCIAS!$C:$D,2,0)*VLOOKUP($N$2,PONDERADORES!$A$7:$G$9,7,0)+VLOOKUP(O1465,REFERENCIAS!$C:$D,2,0)*VLOOKUP($O$2,PONDERADORES!$A$7:$G$9,7,0)</f>
        <v>0.2</v>
      </c>
      <c r="Z1465" s="2">
        <f>+VLOOKUP(IF(R1465&lt;0.1,0,IF(AND(R1465&gt;=0.1,R1465&lt;0.2),0.1,IF(AND(R1465&gt;=0.2,R1465&lt;0.3),0.2,IF(R1465&gt;0.3,0.3,)))),REFERENCIAS!$C:$D,2,0)*VLOOKUP($R$2,PONDERADORES!$A$11:$G$11,7,0)</f>
        <v>15</v>
      </c>
      <c r="AA1465" s="92"/>
      <c r="AB1465" s="95" t="e">
        <f t="shared" ca="1" si="87"/>
        <v>#REF!</v>
      </c>
      <c r="AC1465" s="23" t="e">
        <f ca="1">IF(AB1465&gt;REFERENCIAS!$C$62,REFERENCIAS!$B$62,IF(AND(AB1465&gt;=REFERENCIAS!$C$63,AB1465&lt;REFERENCIAS!$D$63),REFERENCIAS!$B$63,IF(AND(AB1465&gt;REFERENCIAS!$C$64,AB1465&lt;=REFERENCIAS!$D$64),REFERENCIAS!$B$64,IF(AND(AB1465&gt;=REFERENCIAS!$C$65,AB1465&lt;REFERENCIAS!$D$65),REFERENCIAS!$B$65, "Revisar"))))</f>
        <v>#REF!</v>
      </c>
      <c r="AD1465" s="94" t="e">
        <f ca="1">VLOOKUP(AC1465,REFERENCIAS!$B$62:$G$65,4,FALSE)</f>
        <v>#REF!</v>
      </c>
    </row>
    <row r="1466" spans="1:30" ht="17.25" x14ac:dyDescent="0.25">
      <c r="A1466" s="74"/>
      <c r="B1466" s="19"/>
      <c r="C1466" s="19"/>
      <c r="D1466" s="50"/>
      <c r="E1466" s="73"/>
      <c r="F1466" s="74"/>
      <c r="G1466" s="9"/>
      <c r="H1466" s="48"/>
      <c r="I1466" s="49">
        <f t="shared" ca="1" si="85"/>
        <v>2022</v>
      </c>
      <c r="J1466" s="22">
        <f t="shared" ca="1" si="84"/>
        <v>1</v>
      </c>
      <c r="K1466" s="19"/>
      <c r="L1466" s="73"/>
      <c r="M1466" s="74"/>
      <c r="N1466" s="19"/>
      <c r="O1466" s="73"/>
      <c r="P1466" s="82">
        <v>1</v>
      </c>
      <c r="Q1466" s="24">
        <v>1</v>
      </c>
      <c r="R1466" s="81">
        <f t="shared" si="86"/>
        <v>1</v>
      </c>
      <c r="S1466" s="87"/>
      <c r="T1466" s="19"/>
      <c r="U1466" s="25"/>
      <c r="V1466" s="25"/>
      <c r="W1466" s="81"/>
      <c r="X1466" s="91" t="e">
        <f ca="1">+VLOOKUP(#REF!,REFERENCIAS!$C:$D,2,0)*VLOOKUP(#REF!,PONDERADORES!A:P,IF(AND(INFORMACION!$T1466='REFERENCIAS RIESGO'!$C$36,INFORMACION!$F1466=REFERENCIAS!$C$24),16,IF(INFORMACION!$T1466='REFERENCIAS RIESGO'!$C$36,13,IF(INFORMACION!$F1466=REFERENCIAS!$C$24,10,7))),0)+VLOOKUP(K1466,REFERENCIAS!$C:$D,2,0)*VLOOKUP($K$2,PONDERADORES!A:P,IF(AND(INFORMACION!$T1466='REFERENCIAS RIESGO'!$C$36,INFORMACION!$F1466=REFERENCIAS!$C$24),16,IF(INFORMACION!$T1466='REFERENCIAS RIESGO'!$C$36,13,IF(INFORMACION!$F1466=REFERENCIAS!$C$24,10,7))),0)+VLOOKUP(L1466,REFERENCIAS!$C:$D,2,0)*VLOOKUP($L$2,PONDERADORES!A:P,IF(AND(INFORMACION!$T1466='REFERENCIAS RIESGO'!$C$36,INFORMACION!$F1466=REFERENCIAS!$C$24),16,IF(INFORMACION!$T1466='REFERENCIAS RIESGO'!$C$36,13,IF(INFORMACION!$F1466=REFERENCIAS!$C$24,10,7))),0)+VLOOKUP(F1466,REFERENCIAS!$C:$D,2,0)*VLOOKUP($F$2,PONDERADORES!A:P,IF(AND(INFORMACION!$T1466='REFERENCIAS RIESGO'!$C$36,INFORMACION!$F1466=REFERENCIAS!$C$24),16,IF(INFORMACION!$T1466='REFERENCIAS RIESGO'!$C$36,13,IF(INFORMACION!$F1466=REFERENCIAS!$C$24,10,7))),0)+VLOOKUP(T1466,REFERENCIAS!$C:$D,2,0)*VLOOKUP($T$2,PONDERADORES!A:P,IF(AND(INFORMACION!$T1466='REFERENCIAS RIESGO'!$C$36,INFORMACION!$F1466=REFERENCIAS!$C$24),16,IF(INFORMACION!$T1466='REFERENCIAS RIESGO'!$C$36,13,IF(INFORMACION!$F1466=REFERENCIAS!$C$24,10,7))),0)+VLOOKUP(IF(J1466&lt;=0.2,0.2,IF(AND(J1466&gt;0.2,J1466&lt;=0.4),0.4,IF(AND(J1466&gt;0.4,J1466&lt;=0.6),0.6,IF(AND(J1466&gt;0.6,J1466&lt;=0.8),0.8,IF(AND(J1466&gt;0.8,J1466&lt;=1),1))))),REFERENCIAS!$C:$D,2,0)*VLOOKUP($J$2,PONDERADORES!A:P,IF(AND(INFORMACION!$T1466='REFERENCIAS RIESGO'!$C$36,INFORMACION!$F1466=REFERENCIAS!$C$24),16,IF(INFORMACION!$T1466='REFERENCIAS RIESGO'!$C$36,13,IF(INFORMACION!$F1466=REFERENCIAS!$C$24,10,7))),0)</f>
        <v>#REF!</v>
      </c>
      <c r="Y1466" s="68">
        <f>+VLOOKUP(M1466,REFERENCIAS!$C:$D,2,0)*VLOOKUP($M$2,PONDERADORES!$A$7:$G$9,7,0)+VLOOKUP(N1466,REFERENCIAS!$C:$D,2,0)*VLOOKUP($N$2,PONDERADORES!$A$7:$G$9,7,0)+VLOOKUP(O1466,REFERENCIAS!$C:$D,2,0)*VLOOKUP($O$2,PONDERADORES!$A$7:$G$9,7,0)</f>
        <v>0.2</v>
      </c>
      <c r="Z1466" s="2">
        <f>+VLOOKUP(IF(R1466&lt;0.1,0,IF(AND(R1466&gt;=0.1,R1466&lt;0.2),0.1,IF(AND(R1466&gt;=0.2,R1466&lt;0.3),0.2,IF(R1466&gt;0.3,0.3,)))),REFERENCIAS!$C:$D,2,0)*VLOOKUP($R$2,PONDERADORES!$A$11:$G$11,7,0)</f>
        <v>15</v>
      </c>
      <c r="AA1466" s="92"/>
      <c r="AB1466" s="95" t="e">
        <f t="shared" ca="1" si="87"/>
        <v>#REF!</v>
      </c>
      <c r="AC1466" s="23" t="e">
        <f ca="1">IF(AB1466&gt;REFERENCIAS!$C$62,REFERENCIAS!$B$62,IF(AND(AB1466&gt;=REFERENCIAS!$C$63,AB1466&lt;REFERENCIAS!$D$63),REFERENCIAS!$B$63,IF(AND(AB1466&gt;REFERENCIAS!$C$64,AB1466&lt;=REFERENCIAS!$D$64),REFERENCIAS!$B$64,IF(AND(AB1466&gt;=REFERENCIAS!$C$65,AB1466&lt;REFERENCIAS!$D$65),REFERENCIAS!$B$65, "Revisar"))))</f>
        <v>#REF!</v>
      </c>
      <c r="AD1466" s="94" t="e">
        <f ca="1">VLOOKUP(AC1466,REFERENCIAS!$B$62:$G$65,4,FALSE)</f>
        <v>#REF!</v>
      </c>
    </row>
    <row r="1467" spans="1:30" ht="17.25" x14ac:dyDescent="0.25">
      <c r="A1467" s="74"/>
      <c r="B1467" s="19"/>
      <c r="C1467" s="19"/>
      <c r="D1467" s="50"/>
      <c r="E1467" s="73"/>
      <c r="F1467" s="74"/>
      <c r="G1467" s="9"/>
      <c r="H1467" s="48"/>
      <c r="I1467" s="49">
        <f t="shared" ca="1" si="85"/>
        <v>2022</v>
      </c>
      <c r="J1467" s="22">
        <f t="shared" ca="1" si="84"/>
        <v>1</v>
      </c>
      <c r="K1467" s="19"/>
      <c r="L1467" s="73"/>
      <c r="M1467" s="74"/>
      <c r="N1467" s="19"/>
      <c r="O1467" s="73"/>
      <c r="P1467" s="82">
        <v>1</v>
      </c>
      <c r="Q1467" s="24">
        <v>1</v>
      </c>
      <c r="R1467" s="81">
        <f t="shared" si="86"/>
        <v>1</v>
      </c>
      <c r="S1467" s="87"/>
      <c r="T1467" s="19"/>
      <c r="U1467" s="25"/>
      <c r="V1467" s="25"/>
      <c r="W1467" s="81"/>
      <c r="X1467" s="91" t="e">
        <f ca="1">+VLOOKUP(#REF!,REFERENCIAS!$C:$D,2,0)*VLOOKUP(#REF!,PONDERADORES!A:P,IF(AND(INFORMACION!$T1467='REFERENCIAS RIESGO'!$C$36,INFORMACION!$F1467=REFERENCIAS!$C$24),16,IF(INFORMACION!$T1467='REFERENCIAS RIESGO'!$C$36,13,IF(INFORMACION!$F1467=REFERENCIAS!$C$24,10,7))),0)+VLOOKUP(K1467,REFERENCIAS!$C:$D,2,0)*VLOOKUP($K$2,PONDERADORES!A:P,IF(AND(INFORMACION!$T1467='REFERENCIAS RIESGO'!$C$36,INFORMACION!$F1467=REFERENCIAS!$C$24),16,IF(INFORMACION!$T1467='REFERENCIAS RIESGO'!$C$36,13,IF(INFORMACION!$F1467=REFERENCIAS!$C$24,10,7))),0)+VLOOKUP(L1467,REFERENCIAS!$C:$D,2,0)*VLOOKUP($L$2,PONDERADORES!A:P,IF(AND(INFORMACION!$T1467='REFERENCIAS RIESGO'!$C$36,INFORMACION!$F1467=REFERENCIAS!$C$24),16,IF(INFORMACION!$T1467='REFERENCIAS RIESGO'!$C$36,13,IF(INFORMACION!$F1467=REFERENCIAS!$C$24,10,7))),0)+VLOOKUP(F1467,REFERENCIAS!$C:$D,2,0)*VLOOKUP($F$2,PONDERADORES!A:P,IF(AND(INFORMACION!$T1467='REFERENCIAS RIESGO'!$C$36,INFORMACION!$F1467=REFERENCIAS!$C$24),16,IF(INFORMACION!$T1467='REFERENCIAS RIESGO'!$C$36,13,IF(INFORMACION!$F1467=REFERENCIAS!$C$24,10,7))),0)+VLOOKUP(T1467,REFERENCIAS!$C:$D,2,0)*VLOOKUP($T$2,PONDERADORES!A:P,IF(AND(INFORMACION!$T1467='REFERENCIAS RIESGO'!$C$36,INFORMACION!$F1467=REFERENCIAS!$C$24),16,IF(INFORMACION!$T1467='REFERENCIAS RIESGO'!$C$36,13,IF(INFORMACION!$F1467=REFERENCIAS!$C$24,10,7))),0)+VLOOKUP(IF(J1467&lt;=0.2,0.2,IF(AND(J1467&gt;0.2,J1467&lt;=0.4),0.4,IF(AND(J1467&gt;0.4,J1467&lt;=0.6),0.6,IF(AND(J1467&gt;0.6,J1467&lt;=0.8),0.8,IF(AND(J1467&gt;0.8,J1467&lt;=1),1))))),REFERENCIAS!$C:$D,2,0)*VLOOKUP($J$2,PONDERADORES!A:P,IF(AND(INFORMACION!$T1467='REFERENCIAS RIESGO'!$C$36,INFORMACION!$F1467=REFERENCIAS!$C$24),16,IF(INFORMACION!$T1467='REFERENCIAS RIESGO'!$C$36,13,IF(INFORMACION!$F1467=REFERENCIAS!$C$24,10,7))),0)</f>
        <v>#REF!</v>
      </c>
      <c r="Y1467" s="68">
        <f>+VLOOKUP(M1467,REFERENCIAS!$C:$D,2,0)*VLOOKUP($M$2,PONDERADORES!$A$7:$G$9,7,0)+VLOOKUP(N1467,REFERENCIAS!$C:$D,2,0)*VLOOKUP($N$2,PONDERADORES!$A$7:$G$9,7,0)+VLOOKUP(O1467,REFERENCIAS!$C:$D,2,0)*VLOOKUP($O$2,PONDERADORES!$A$7:$G$9,7,0)</f>
        <v>0.2</v>
      </c>
      <c r="Z1467" s="2">
        <f>+VLOOKUP(IF(R1467&lt;0.1,0,IF(AND(R1467&gt;=0.1,R1467&lt;0.2),0.1,IF(AND(R1467&gt;=0.2,R1467&lt;0.3),0.2,IF(R1467&gt;0.3,0.3,)))),REFERENCIAS!$C:$D,2,0)*VLOOKUP($R$2,PONDERADORES!$A$11:$G$11,7,0)</f>
        <v>15</v>
      </c>
      <c r="AA1467" s="92"/>
      <c r="AB1467" s="95" t="e">
        <f t="shared" ca="1" si="87"/>
        <v>#REF!</v>
      </c>
      <c r="AC1467" s="23" t="e">
        <f ca="1">IF(AB1467&gt;REFERENCIAS!$C$62,REFERENCIAS!$B$62,IF(AND(AB1467&gt;=REFERENCIAS!$C$63,AB1467&lt;REFERENCIAS!$D$63),REFERENCIAS!$B$63,IF(AND(AB1467&gt;REFERENCIAS!$C$64,AB1467&lt;=REFERENCIAS!$D$64),REFERENCIAS!$B$64,IF(AND(AB1467&gt;=REFERENCIAS!$C$65,AB1467&lt;REFERENCIAS!$D$65),REFERENCIAS!$B$65, "Revisar"))))</f>
        <v>#REF!</v>
      </c>
      <c r="AD1467" s="94" t="e">
        <f ca="1">VLOOKUP(AC1467,REFERENCIAS!$B$62:$G$65,4,FALSE)</f>
        <v>#REF!</v>
      </c>
    </row>
    <row r="1468" spans="1:30" ht="17.25" x14ac:dyDescent="0.25">
      <c r="A1468" s="74"/>
      <c r="B1468" s="19"/>
      <c r="C1468" s="19"/>
      <c r="D1468" s="50"/>
      <c r="E1468" s="73"/>
      <c r="F1468" s="74"/>
      <c r="G1468" s="9"/>
      <c r="H1468" s="48"/>
      <c r="I1468" s="49">
        <f t="shared" ca="1" si="85"/>
        <v>2022</v>
      </c>
      <c r="J1468" s="22">
        <f t="shared" ca="1" si="84"/>
        <v>1</v>
      </c>
      <c r="K1468" s="19"/>
      <c r="L1468" s="73"/>
      <c r="M1468" s="74"/>
      <c r="N1468" s="19"/>
      <c r="O1468" s="73"/>
      <c r="P1468" s="82">
        <v>1</v>
      </c>
      <c r="Q1468" s="24">
        <v>1</v>
      </c>
      <c r="R1468" s="81">
        <f t="shared" si="86"/>
        <v>1</v>
      </c>
      <c r="S1468" s="87"/>
      <c r="T1468" s="19"/>
      <c r="U1468" s="25"/>
      <c r="V1468" s="25"/>
      <c r="W1468" s="81"/>
      <c r="X1468" s="91" t="e">
        <f ca="1">+VLOOKUP(#REF!,REFERENCIAS!$C:$D,2,0)*VLOOKUP(#REF!,PONDERADORES!A:P,IF(AND(INFORMACION!$T1468='REFERENCIAS RIESGO'!$C$36,INFORMACION!$F1468=REFERENCIAS!$C$24),16,IF(INFORMACION!$T1468='REFERENCIAS RIESGO'!$C$36,13,IF(INFORMACION!$F1468=REFERENCIAS!$C$24,10,7))),0)+VLOOKUP(K1468,REFERENCIAS!$C:$D,2,0)*VLOOKUP($K$2,PONDERADORES!A:P,IF(AND(INFORMACION!$T1468='REFERENCIAS RIESGO'!$C$36,INFORMACION!$F1468=REFERENCIAS!$C$24),16,IF(INFORMACION!$T1468='REFERENCIAS RIESGO'!$C$36,13,IF(INFORMACION!$F1468=REFERENCIAS!$C$24,10,7))),0)+VLOOKUP(L1468,REFERENCIAS!$C:$D,2,0)*VLOOKUP($L$2,PONDERADORES!A:P,IF(AND(INFORMACION!$T1468='REFERENCIAS RIESGO'!$C$36,INFORMACION!$F1468=REFERENCIAS!$C$24),16,IF(INFORMACION!$T1468='REFERENCIAS RIESGO'!$C$36,13,IF(INFORMACION!$F1468=REFERENCIAS!$C$24,10,7))),0)+VLOOKUP(F1468,REFERENCIAS!$C:$D,2,0)*VLOOKUP($F$2,PONDERADORES!A:P,IF(AND(INFORMACION!$T1468='REFERENCIAS RIESGO'!$C$36,INFORMACION!$F1468=REFERENCIAS!$C$24),16,IF(INFORMACION!$T1468='REFERENCIAS RIESGO'!$C$36,13,IF(INFORMACION!$F1468=REFERENCIAS!$C$24,10,7))),0)+VLOOKUP(T1468,REFERENCIAS!$C:$D,2,0)*VLOOKUP($T$2,PONDERADORES!A:P,IF(AND(INFORMACION!$T1468='REFERENCIAS RIESGO'!$C$36,INFORMACION!$F1468=REFERENCIAS!$C$24),16,IF(INFORMACION!$T1468='REFERENCIAS RIESGO'!$C$36,13,IF(INFORMACION!$F1468=REFERENCIAS!$C$24,10,7))),0)+VLOOKUP(IF(J1468&lt;=0.2,0.2,IF(AND(J1468&gt;0.2,J1468&lt;=0.4),0.4,IF(AND(J1468&gt;0.4,J1468&lt;=0.6),0.6,IF(AND(J1468&gt;0.6,J1468&lt;=0.8),0.8,IF(AND(J1468&gt;0.8,J1468&lt;=1),1))))),REFERENCIAS!$C:$D,2,0)*VLOOKUP($J$2,PONDERADORES!A:P,IF(AND(INFORMACION!$T1468='REFERENCIAS RIESGO'!$C$36,INFORMACION!$F1468=REFERENCIAS!$C$24),16,IF(INFORMACION!$T1468='REFERENCIAS RIESGO'!$C$36,13,IF(INFORMACION!$F1468=REFERENCIAS!$C$24,10,7))),0)</f>
        <v>#REF!</v>
      </c>
      <c r="Y1468" s="68">
        <f>+VLOOKUP(M1468,REFERENCIAS!$C:$D,2,0)*VLOOKUP($M$2,PONDERADORES!$A$7:$G$9,7,0)+VLOOKUP(N1468,REFERENCIAS!$C:$D,2,0)*VLOOKUP($N$2,PONDERADORES!$A$7:$G$9,7,0)+VLOOKUP(O1468,REFERENCIAS!$C:$D,2,0)*VLOOKUP($O$2,PONDERADORES!$A$7:$G$9,7,0)</f>
        <v>0.2</v>
      </c>
      <c r="Z1468" s="2">
        <f>+VLOOKUP(IF(R1468&lt;0.1,0,IF(AND(R1468&gt;=0.1,R1468&lt;0.2),0.1,IF(AND(R1468&gt;=0.2,R1468&lt;0.3),0.2,IF(R1468&gt;0.3,0.3,)))),REFERENCIAS!$C:$D,2,0)*VLOOKUP($R$2,PONDERADORES!$A$11:$G$11,7,0)</f>
        <v>15</v>
      </c>
      <c r="AA1468" s="92"/>
      <c r="AB1468" s="95" t="e">
        <f t="shared" ca="1" si="87"/>
        <v>#REF!</v>
      </c>
      <c r="AC1468" s="23" t="e">
        <f ca="1">IF(AB1468&gt;REFERENCIAS!$C$62,REFERENCIAS!$B$62,IF(AND(AB1468&gt;=REFERENCIAS!$C$63,AB1468&lt;REFERENCIAS!$D$63),REFERENCIAS!$B$63,IF(AND(AB1468&gt;REFERENCIAS!$C$64,AB1468&lt;=REFERENCIAS!$D$64),REFERENCIAS!$B$64,IF(AND(AB1468&gt;=REFERENCIAS!$C$65,AB1468&lt;REFERENCIAS!$D$65),REFERENCIAS!$B$65, "Revisar"))))</f>
        <v>#REF!</v>
      </c>
      <c r="AD1468" s="94" t="e">
        <f ca="1">VLOOKUP(AC1468,REFERENCIAS!$B$62:$G$65,4,FALSE)</f>
        <v>#REF!</v>
      </c>
    </row>
    <row r="1469" spans="1:30" ht="17.25" x14ac:dyDescent="0.25">
      <c r="A1469" s="74"/>
      <c r="B1469" s="19"/>
      <c r="C1469" s="19"/>
      <c r="D1469" s="50"/>
      <c r="E1469" s="73"/>
      <c r="F1469" s="74"/>
      <c r="G1469" s="9"/>
      <c r="H1469" s="48"/>
      <c r="I1469" s="49">
        <f t="shared" ca="1" si="85"/>
        <v>2022</v>
      </c>
      <c r="J1469" s="22">
        <f t="shared" ca="1" si="84"/>
        <v>1</v>
      </c>
      <c r="K1469" s="19"/>
      <c r="L1469" s="73"/>
      <c r="M1469" s="74"/>
      <c r="N1469" s="19"/>
      <c r="O1469" s="73"/>
      <c r="P1469" s="82">
        <v>1</v>
      </c>
      <c r="Q1469" s="24">
        <v>1</v>
      </c>
      <c r="R1469" s="81">
        <f t="shared" si="86"/>
        <v>1</v>
      </c>
      <c r="S1469" s="87"/>
      <c r="T1469" s="19"/>
      <c r="U1469" s="25"/>
      <c r="V1469" s="25"/>
      <c r="W1469" s="81"/>
      <c r="X1469" s="91" t="e">
        <f ca="1">+VLOOKUP(#REF!,REFERENCIAS!$C:$D,2,0)*VLOOKUP(#REF!,PONDERADORES!A:P,IF(AND(INFORMACION!$T1469='REFERENCIAS RIESGO'!$C$36,INFORMACION!$F1469=REFERENCIAS!$C$24),16,IF(INFORMACION!$T1469='REFERENCIAS RIESGO'!$C$36,13,IF(INFORMACION!$F1469=REFERENCIAS!$C$24,10,7))),0)+VLOOKUP(K1469,REFERENCIAS!$C:$D,2,0)*VLOOKUP($K$2,PONDERADORES!A:P,IF(AND(INFORMACION!$T1469='REFERENCIAS RIESGO'!$C$36,INFORMACION!$F1469=REFERENCIAS!$C$24),16,IF(INFORMACION!$T1469='REFERENCIAS RIESGO'!$C$36,13,IF(INFORMACION!$F1469=REFERENCIAS!$C$24,10,7))),0)+VLOOKUP(L1469,REFERENCIAS!$C:$D,2,0)*VLOOKUP($L$2,PONDERADORES!A:P,IF(AND(INFORMACION!$T1469='REFERENCIAS RIESGO'!$C$36,INFORMACION!$F1469=REFERENCIAS!$C$24),16,IF(INFORMACION!$T1469='REFERENCIAS RIESGO'!$C$36,13,IF(INFORMACION!$F1469=REFERENCIAS!$C$24,10,7))),0)+VLOOKUP(F1469,REFERENCIAS!$C:$D,2,0)*VLOOKUP($F$2,PONDERADORES!A:P,IF(AND(INFORMACION!$T1469='REFERENCIAS RIESGO'!$C$36,INFORMACION!$F1469=REFERENCIAS!$C$24),16,IF(INFORMACION!$T1469='REFERENCIAS RIESGO'!$C$36,13,IF(INFORMACION!$F1469=REFERENCIAS!$C$24,10,7))),0)+VLOOKUP(T1469,REFERENCIAS!$C:$D,2,0)*VLOOKUP($T$2,PONDERADORES!A:P,IF(AND(INFORMACION!$T1469='REFERENCIAS RIESGO'!$C$36,INFORMACION!$F1469=REFERENCIAS!$C$24),16,IF(INFORMACION!$T1469='REFERENCIAS RIESGO'!$C$36,13,IF(INFORMACION!$F1469=REFERENCIAS!$C$24,10,7))),0)+VLOOKUP(IF(J1469&lt;=0.2,0.2,IF(AND(J1469&gt;0.2,J1469&lt;=0.4),0.4,IF(AND(J1469&gt;0.4,J1469&lt;=0.6),0.6,IF(AND(J1469&gt;0.6,J1469&lt;=0.8),0.8,IF(AND(J1469&gt;0.8,J1469&lt;=1),1))))),REFERENCIAS!$C:$D,2,0)*VLOOKUP($J$2,PONDERADORES!A:P,IF(AND(INFORMACION!$T1469='REFERENCIAS RIESGO'!$C$36,INFORMACION!$F1469=REFERENCIAS!$C$24),16,IF(INFORMACION!$T1469='REFERENCIAS RIESGO'!$C$36,13,IF(INFORMACION!$F1469=REFERENCIAS!$C$24,10,7))),0)</f>
        <v>#REF!</v>
      </c>
      <c r="Y1469" s="68">
        <f>+VLOOKUP(M1469,REFERENCIAS!$C:$D,2,0)*VLOOKUP($M$2,PONDERADORES!$A$7:$G$9,7,0)+VLOOKUP(N1469,REFERENCIAS!$C:$D,2,0)*VLOOKUP($N$2,PONDERADORES!$A$7:$G$9,7,0)+VLOOKUP(O1469,REFERENCIAS!$C:$D,2,0)*VLOOKUP($O$2,PONDERADORES!$A$7:$G$9,7,0)</f>
        <v>0.2</v>
      </c>
      <c r="Z1469" s="2">
        <f>+VLOOKUP(IF(R1469&lt;0.1,0,IF(AND(R1469&gt;=0.1,R1469&lt;0.2),0.1,IF(AND(R1469&gt;=0.2,R1469&lt;0.3),0.2,IF(R1469&gt;0.3,0.3,)))),REFERENCIAS!$C:$D,2,0)*VLOOKUP($R$2,PONDERADORES!$A$11:$G$11,7,0)</f>
        <v>15</v>
      </c>
      <c r="AA1469" s="92"/>
      <c r="AB1469" s="95" t="e">
        <f t="shared" ca="1" si="87"/>
        <v>#REF!</v>
      </c>
      <c r="AC1469" s="23" t="e">
        <f ca="1">IF(AB1469&gt;REFERENCIAS!$C$62,REFERENCIAS!$B$62,IF(AND(AB1469&gt;=REFERENCIAS!$C$63,AB1469&lt;REFERENCIAS!$D$63),REFERENCIAS!$B$63,IF(AND(AB1469&gt;REFERENCIAS!$C$64,AB1469&lt;=REFERENCIAS!$D$64),REFERENCIAS!$B$64,IF(AND(AB1469&gt;=REFERENCIAS!$C$65,AB1469&lt;REFERENCIAS!$D$65),REFERENCIAS!$B$65, "Revisar"))))</f>
        <v>#REF!</v>
      </c>
      <c r="AD1469" s="94" t="e">
        <f ca="1">VLOOKUP(AC1469,REFERENCIAS!$B$62:$G$65,4,FALSE)</f>
        <v>#REF!</v>
      </c>
    </row>
    <row r="1470" spans="1:30" ht="17.25" x14ac:dyDescent="0.25">
      <c r="A1470" s="74"/>
      <c r="B1470" s="19"/>
      <c r="C1470" s="19"/>
      <c r="D1470" s="50"/>
      <c r="E1470" s="73"/>
      <c r="F1470" s="74"/>
      <c r="G1470" s="9"/>
      <c r="H1470" s="48"/>
      <c r="I1470" s="49">
        <f t="shared" ca="1" si="85"/>
        <v>2022</v>
      </c>
      <c r="J1470" s="22">
        <f t="shared" ca="1" si="84"/>
        <v>1</v>
      </c>
      <c r="K1470" s="19"/>
      <c r="L1470" s="73"/>
      <c r="M1470" s="74"/>
      <c r="N1470" s="19"/>
      <c r="O1470" s="73"/>
      <c r="P1470" s="82">
        <v>1</v>
      </c>
      <c r="Q1470" s="24">
        <v>1</v>
      </c>
      <c r="R1470" s="81">
        <f t="shared" si="86"/>
        <v>1</v>
      </c>
      <c r="S1470" s="87"/>
      <c r="T1470" s="19"/>
      <c r="U1470" s="25"/>
      <c r="V1470" s="25"/>
      <c r="W1470" s="81"/>
      <c r="X1470" s="91" t="e">
        <f ca="1">+VLOOKUP(#REF!,REFERENCIAS!$C:$D,2,0)*VLOOKUP(#REF!,PONDERADORES!A:P,IF(AND(INFORMACION!$T1470='REFERENCIAS RIESGO'!$C$36,INFORMACION!$F1470=REFERENCIAS!$C$24),16,IF(INFORMACION!$T1470='REFERENCIAS RIESGO'!$C$36,13,IF(INFORMACION!$F1470=REFERENCIAS!$C$24,10,7))),0)+VLOOKUP(K1470,REFERENCIAS!$C:$D,2,0)*VLOOKUP($K$2,PONDERADORES!A:P,IF(AND(INFORMACION!$T1470='REFERENCIAS RIESGO'!$C$36,INFORMACION!$F1470=REFERENCIAS!$C$24),16,IF(INFORMACION!$T1470='REFERENCIAS RIESGO'!$C$36,13,IF(INFORMACION!$F1470=REFERENCIAS!$C$24,10,7))),0)+VLOOKUP(L1470,REFERENCIAS!$C:$D,2,0)*VLOOKUP($L$2,PONDERADORES!A:P,IF(AND(INFORMACION!$T1470='REFERENCIAS RIESGO'!$C$36,INFORMACION!$F1470=REFERENCIAS!$C$24),16,IF(INFORMACION!$T1470='REFERENCIAS RIESGO'!$C$36,13,IF(INFORMACION!$F1470=REFERENCIAS!$C$24,10,7))),0)+VLOOKUP(F1470,REFERENCIAS!$C:$D,2,0)*VLOOKUP($F$2,PONDERADORES!A:P,IF(AND(INFORMACION!$T1470='REFERENCIAS RIESGO'!$C$36,INFORMACION!$F1470=REFERENCIAS!$C$24),16,IF(INFORMACION!$T1470='REFERENCIAS RIESGO'!$C$36,13,IF(INFORMACION!$F1470=REFERENCIAS!$C$24,10,7))),0)+VLOOKUP(T1470,REFERENCIAS!$C:$D,2,0)*VLOOKUP($T$2,PONDERADORES!A:P,IF(AND(INFORMACION!$T1470='REFERENCIAS RIESGO'!$C$36,INFORMACION!$F1470=REFERENCIAS!$C$24),16,IF(INFORMACION!$T1470='REFERENCIAS RIESGO'!$C$36,13,IF(INFORMACION!$F1470=REFERENCIAS!$C$24,10,7))),0)+VLOOKUP(IF(J1470&lt;=0.2,0.2,IF(AND(J1470&gt;0.2,J1470&lt;=0.4),0.4,IF(AND(J1470&gt;0.4,J1470&lt;=0.6),0.6,IF(AND(J1470&gt;0.6,J1470&lt;=0.8),0.8,IF(AND(J1470&gt;0.8,J1470&lt;=1),1))))),REFERENCIAS!$C:$D,2,0)*VLOOKUP($J$2,PONDERADORES!A:P,IF(AND(INFORMACION!$T1470='REFERENCIAS RIESGO'!$C$36,INFORMACION!$F1470=REFERENCIAS!$C$24),16,IF(INFORMACION!$T1470='REFERENCIAS RIESGO'!$C$36,13,IF(INFORMACION!$F1470=REFERENCIAS!$C$24,10,7))),0)</f>
        <v>#REF!</v>
      </c>
      <c r="Y1470" s="68">
        <f>+VLOOKUP(M1470,REFERENCIAS!$C:$D,2,0)*VLOOKUP($M$2,PONDERADORES!$A$7:$G$9,7,0)+VLOOKUP(N1470,REFERENCIAS!$C:$D,2,0)*VLOOKUP($N$2,PONDERADORES!$A$7:$G$9,7,0)+VLOOKUP(O1470,REFERENCIAS!$C:$D,2,0)*VLOOKUP($O$2,PONDERADORES!$A$7:$G$9,7,0)</f>
        <v>0.2</v>
      </c>
      <c r="Z1470" s="2">
        <f>+VLOOKUP(IF(R1470&lt;0.1,0,IF(AND(R1470&gt;=0.1,R1470&lt;0.2),0.1,IF(AND(R1470&gt;=0.2,R1470&lt;0.3),0.2,IF(R1470&gt;0.3,0.3,)))),REFERENCIAS!$C:$D,2,0)*VLOOKUP($R$2,PONDERADORES!$A$11:$G$11,7,0)</f>
        <v>15</v>
      </c>
      <c r="AA1470" s="92"/>
      <c r="AB1470" s="95" t="e">
        <f t="shared" ca="1" si="87"/>
        <v>#REF!</v>
      </c>
      <c r="AC1470" s="23" t="e">
        <f ca="1">IF(AB1470&gt;REFERENCIAS!$C$62,REFERENCIAS!$B$62,IF(AND(AB1470&gt;=REFERENCIAS!$C$63,AB1470&lt;REFERENCIAS!$D$63),REFERENCIAS!$B$63,IF(AND(AB1470&gt;REFERENCIAS!$C$64,AB1470&lt;=REFERENCIAS!$D$64),REFERENCIAS!$B$64,IF(AND(AB1470&gt;=REFERENCIAS!$C$65,AB1470&lt;REFERENCIAS!$D$65),REFERENCIAS!$B$65, "Revisar"))))</f>
        <v>#REF!</v>
      </c>
      <c r="AD1470" s="94" t="e">
        <f ca="1">VLOOKUP(AC1470,REFERENCIAS!$B$62:$G$65,4,FALSE)</f>
        <v>#REF!</v>
      </c>
    </row>
    <row r="1471" spans="1:30" ht="17.25" x14ac:dyDescent="0.25">
      <c r="A1471" s="74"/>
      <c r="B1471" s="19"/>
      <c r="C1471" s="19"/>
      <c r="D1471" s="50"/>
      <c r="E1471" s="73"/>
      <c r="F1471" s="74"/>
      <c r="G1471" s="9"/>
      <c r="H1471" s="48"/>
      <c r="I1471" s="49">
        <f t="shared" ca="1" si="85"/>
        <v>2022</v>
      </c>
      <c r="J1471" s="22">
        <f t="shared" ca="1" si="84"/>
        <v>1</v>
      </c>
      <c r="K1471" s="19"/>
      <c r="L1471" s="73"/>
      <c r="M1471" s="74"/>
      <c r="N1471" s="19"/>
      <c r="O1471" s="73"/>
      <c r="P1471" s="82">
        <v>1</v>
      </c>
      <c r="Q1471" s="24">
        <v>1</v>
      </c>
      <c r="R1471" s="81">
        <f t="shared" si="86"/>
        <v>1</v>
      </c>
      <c r="S1471" s="87"/>
      <c r="T1471" s="19"/>
      <c r="U1471" s="25"/>
      <c r="V1471" s="25"/>
      <c r="W1471" s="81"/>
      <c r="X1471" s="91" t="e">
        <f ca="1">+VLOOKUP(#REF!,REFERENCIAS!$C:$D,2,0)*VLOOKUP(#REF!,PONDERADORES!A:P,IF(AND(INFORMACION!$T1471='REFERENCIAS RIESGO'!$C$36,INFORMACION!$F1471=REFERENCIAS!$C$24),16,IF(INFORMACION!$T1471='REFERENCIAS RIESGO'!$C$36,13,IF(INFORMACION!$F1471=REFERENCIAS!$C$24,10,7))),0)+VLOOKUP(K1471,REFERENCIAS!$C:$D,2,0)*VLOOKUP($K$2,PONDERADORES!A:P,IF(AND(INFORMACION!$T1471='REFERENCIAS RIESGO'!$C$36,INFORMACION!$F1471=REFERENCIAS!$C$24),16,IF(INFORMACION!$T1471='REFERENCIAS RIESGO'!$C$36,13,IF(INFORMACION!$F1471=REFERENCIAS!$C$24,10,7))),0)+VLOOKUP(L1471,REFERENCIAS!$C:$D,2,0)*VLOOKUP($L$2,PONDERADORES!A:P,IF(AND(INFORMACION!$T1471='REFERENCIAS RIESGO'!$C$36,INFORMACION!$F1471=REFERENCIAS!$C$24),16,IF(INFORMACION!$T1471='REFERENCIAS RIESGO'!$C$36,13,IF(INFORMACION!$F1471=REFERENCIAS!$C$24,10,7))),0)+VLOOKUP(F1471,REFERENCIAS!$C:$D,2,0)*VLOOKUP($F$2,PONDERADORES!A:P,IF(AND(INFORMACION!$T1471='REFERENCIAS RIESGO'!$C$36,INFORMACION!$F1471=REFERENCIAS!$C$24),16,IF(INFORMACION!$T1471='REFERENCIAS RIESGO'!$C$36,13,IF(INFORMACION!$F1471=REFERENCIAS!$C$24,10,7))),0)+VLOOKUP(T1471,REFERENCIAS!$C:$D,2,0)*VLOOKUP($T$2,PONDERADORES!A:P,IF(AND(INFORMACION!$T1471='REFERENCIAS RIESGO'!$C$36,INFORMACION!$F1471=REFERENCIAS!$C$24),16,IF(INFORMACION!$T1471='REFERENCIAS RIESGO'!$C$36,13,IF(INFORMACION!$F1471=REFERENCIAS!$C$24,10,7))),0)+VLOOKUP(IF(J1471&lt;=0.2,0.2,IF(AND(J1471&gt;0.2,J1471&lt;=0.4),0.4,IF(AND(J1471&gt;0.4,J1471&lt;=0.6),0.6,IF(AND(J1471&gt;0.6,J1471&lt;=0.8),0.8,IF(AND(J1471&gt;0.8,J1471&lt;=1),1))))),REFERENCIAS!$C:$D,2,0)*VLOOKUP($J$2,PONDERADORES!A:P,IF(AND(INFORMACION!$T1471='REFERENCIAS RIESGO'!$C$36,INFORMACION!$F1471=REFERENCIAS!$C$24),16,IF(INFORMACION!$T1471='REFERENCIAS RIESGO'!$C$36,13,IF(INFORMACION!$F1471=REFERENCIAS!$C$24,10,7))),0)</f>
        <v>#REF!</v>
      </c>
      <c r="Y1471" s="68">
        <f>+VLOOKUP(M1471,REFERENCIAS!$C:$D,2,0)*VLOOKUP($M$2,PONDERADORES!$A$7:$G$9,7,0)+VLOOKUP(N1471,REFERENCIAS!$C:$D,2,0)*VLOOKUP($N$2,PONDERADORES!$A$7:$G$9,7,0)+VLOOKUP(O1471,REFERENCIAS!$C:$D,2,0)*VLOOKUP($O$2,PONDERADORES!$A$7:$G$9,7,0)</f>
        <v>0.2</v>
      </c>
      <c r="Z1471" s="2">
        <f>+VLOOKUP(IF(R1471&lt;0.1,0,IF(AND(R1471&gt;=0.1,R1471&lt;0.2),0.1,IF(AND(R1471&gt;=0.2,R1471&lt;0.3),0.2,IF(R1471&gt;0.3,0.3,)))),REFERENCIAS!$C:$D,2,0)*VLOOKUP($R$2,PONDERADORES!$A$11:$G$11,7,0)</f>
        <v>15</v>
      </c>
      <c r="AA1471" s="92"/>
      <c r="AB1471" s="95" t="e">
        <f t="shared" ca="1" si="87"/>
        <v>#REF!</v>
      </c>
      <c r="AC1471" s="23" t="e">
        <f ca="1">IF(AB1471&gt;REFERENCIAS!$C$62,REFERENCIAS!$B$62,IF(AND(AB1471&gt;=REFERENCIAS!$C$63,AB1471&lt;REFERENCIAS!$D$63),REFERENCIAS!$B$63,IF(AND(AB1471&gt;REFERENCIAS!$C$64,AB1471&lt;=REFERENCIAS!$D$64),REFERENCIAS!$B$64,IF(AND(AB1471&gt;=REFERENCIAS!$C$65,AB1471&lt;REFERENCIAS!$D$65),REFERENCIAS!$B$65, "Revisar"))))</f>
        <v>#REF!</v>
      </c>
      <c r="AD1471" s="94" t="e">
        <f ca="1">VLOOKUP(AC1471,REFERENCIAS!$B$62:$G$65,4,FALSE)</f>
        <v>#REF!</v>
      </c>
    </row>
    <row r="1472" spans="1:30" ht="17.25" x14ac:dyDescent="0.25">
      <c r="A1472" s="74"/>
      <c r="B1472" s="19"/>
      <c r="C1472" s="19"/>
      <c r="D1472" s="50"/>
      <c r="E1472" s="73"/>
      <c r="F1472" s="74"/>
      <c r="G1472" s="9"/>
      <c r="H1472" s="48"/>
      <c r="I1472" s="49">
        <f t="shared" ca="1" si="85"/>
        <v>2022</v>
      </c>
      <c r="J1472" s="22">
        <f t="shared" ca="1" si="84"/>
        <v>1</v>
      </c>
      <c r="K1472" s="19"/>
      <c r="L1472" s="73"/>
      <c r="M1472" s="74"/>
      <c r="N1472" s="19"/>
      <c r="O1472" s="73"/>
      <c r="P1472" s="82">
        <v>1</v>
      </c>
      <c r="Q1472" s="24">
        <v>1</v>
      </c>
      <c r="R1472" s="81">
        <f t="shared" si="86"/>
        <v>1</v>
      </c>
      <c r="S1472" s="87"/>
      <c r="T1472" s="19"/>
      <c r="U1472" s="25"/>
      <c r="V1472" s="25"/>
      <c r="W1472" s="81"/>
      <c r="X1472" s="91" t="e">
        <f ca="1">+VLOOKUP(#REF!,REFERENCIAS!$C:$D,2,0)*VLOOKUP(#REF!,PONDERADORES!A:P,IF(AND(INFORMACION!$T1472='REFERENCIAS RIESGO'!$C$36,INFORMACION!$F1472=REFERENCIAS!$C$24),16,IF(INFORMACION!$T1472='REFERENCIAS RIESGO'!$C$36,13,IF(INFORMACION!$F1472=REFERENCIAS!$C$24,10,7))),0)+VLOOKUP(K1472,REFERENCIAS!$C:$D,2,0)*VLOOKUP($K$2,PONDERADORES!A:P,IF(AND(INFORMACION!$T1472='REFERENCIAS RIESGO'!$C$36,INFORMACION!$F1472=REFERENCIAS!$C$24),16,IF(INFORMACION!$T1472='REFERENCIAS RIESGO'!$C$36,13,IF(INFORMACION!$F1472=REFERENCIAS!$C$24,10,7))),0)+VLOOKUP(L1472,REFERENCIAS!$C:$D,2,0)*VLOOKUP($L$2,PONDERADORES!A:P,IF(AND(INFORMACION!$T1472='REFERENCIAS RIESGO'!$C$36,INFORMACION!$F1472=REFERENCIAS!$C$24),16,IF(INFORMACION!$T1472='REFERENCIAS RIESGO'!$C$36,13,IF(INFORMACION!$F1472=REFERENCIAS!$C$24,10,7))),0)+VLOOKUP(F1472,REFERENCIAS!$C:$D,2,0)*VLOOKUP($F$2,PONDERADORES!A:P,IF(AND(INFORMACION!$T1472='REFERENCIAS RIESGO'!$C$36,INFORMACION!$F1472=REFERENCIAS!$C$24),16,IF(INFORMACION!$T1472='REFERENCIAS RIESGO'!$C$36,13,IF(INFORMACION!$F1472=REFERENCIAS!$C$24,10,7))),0)+VLOOKUP(T1472,REFERENCIAS!$C:$D,2,0)*VLOOKUP($T$2,PONDERADORES!A:P,IF(AND(INFORMACION!$T1472='REFERENCIAS RIESGO'!$C$36,INFORMACION!$F1472=REFERENCIAS!$C$24),16,IF(INFORMACION!$T1472='REFERENCIAS RIESGO'!$C$36,13,IF(INFORMACION!$F1472=REFERENCIAS!$C$24,10,7))),0)+VLOOKUP(IF(J1472&lt;=0.2,0.2,IF(AND(J1472&gt;0.2,J1472&lt;=0.4),0.4,IF(AND(J1472&gt;0.4,J1472&lt;=0.6),0.6,IF(AND(J1472&gt;0.6,J1472&lt;=0.8),0.8,IF(AND(J1472&gt;0.8,J1472&lt;=1),1))))),REFERENCIAS!$C:$D,2,0)*VLOOKUP($J$2,PONDERADORES!A:P,IF(AND(INFORMACION!$T1472='REFERENCIAS RIESGO'!$C$36,INFORMACION!$F1472=REFERENCIAS!$C$24),16,IF(INFORMACION!$T1472='REFERENCIAS RIESGO'!$C$36,13,IF(INFORMACION!$F1472=REFERENCIAS!$C$24,10,7))),0)</f>
        <v>#REF!</v>
      </c>
      <c r="Y1472" s="68">
        <f>+VLOOKUP(M1472,REFERENCIAS!$C:$D,2,0)*VLOOKUP($M$2,PONDERADORES!$A$7:$G$9,7,0)+VLOOKUP(N1472,REFERENCIAS!$C:$D,2,0)*VLOOKUP($N$2,PONDERADORES!$A$7:$G$9,7,0)+VLOOKUP(O1472,REFERENCIAS!$C:$D,2,0)*VLOOKUP($O$2,PONDERADORES!$A$7:$G$9,7,0)</f>
        <v>0.2</v>
      </c>
      <c r="Z1472" s="2">
        <f>+VLOOKUP(IF(R1472&lt;0.1,0,IF(AND(R1472&gt;=0.1,R1472&lt;0.2),0.1,IF(AND(R1472&gt;=0.2,R1472&lt;0.3),0.2,IF(R1472&gt;0.3,0.3,)))),REFERENCIAS!$C:$D,2,0)*VLOOKUP($R$2,PONDERADORES!$A$11:$G$11,7,0)</f>
        <v>15</v>
      </c>
      <c r="AA1472" s="92"/>
      <c r="AB1472" s="95" t="e">
        <f t="shared" ca="1" si="87"/>
        <v>#REF!</v>
      </c>
      <c r="AC1472" s="23" t="e">
        <f ca="1">IF(AB1472&gt;REFERENCIAS!$C$62,REFERENCIAS!$B$62,IF(AND(AB1472&gt;=REFERENCIAS!$C$63,AB1472&lt;REFERENCIAS!$D$63),REFERENCIAS!$B$63,IF(AND(AB1472&gt;REFERENCIAS!$C$64,AB1472&lt;=REFERENCIAS!$D$64),REFERENCIAS!$B$64,IF(AND(AB1472&gt;=REFERENCIAS!$C$65,AB1472&lt;REFERENCIAS!$D$65),REFERENCIAS!$B$65, "Revisar"))))</f>
        <v>#REF!</v>
      </c>
      <c r="AD1472" s="94" t="e">
        <f ca="1">VLOOKUP(AC1472,REFERENCIAS!$B$62:$G$65,4,FALSE)</f>
        <v>#REF!</v>
      </c>
    </row>
    <row r="1473" spans="1:30" ht="17.25" x14ac:dyDescent="0.25">
      <c r="A1473" s="74"/>
      <c r="B1473" s="19"/>
      <c r="C1473" s="19"/>
      <c r="D1473" s="50"/>
      <c r="E1473" s="73"/>
      <c r="F1473" s="74"/>
      <c r="G1473" s="9"/>
      <c r="H1473" s="48"/>
      <c r="I1473" s="49">
        <f t="shared" ca="1" si="85"/>
        <v>2022</v>
      </c>
      <c r="J1473" s="22">
        <f t="shared" ca="1" si="84"/>
        <v>1</v>
      </c>
      <c r="K1473" s="19"/>
      <c r="L1473" s="73"/>
      <c r="M1473" s="74"/>
      <c r="N1473" s="19"/>
      <c r="O1473" s="73"/>
      <c r="P1473" s="82">
        <v>1</v>
      </c>
      <c r="Q1473" s="24">
        <v>1</v>
      </c>
      <c r="R1473" s="81">
        <f t="shared" si="86"/>
        <v>1</v>
      </c>
      <c r="S1473" s="87"/>
      <c r="T1473" s="19"/>
      <c r="U1473" s="25"/>
      <c r="V1473" s="25"/>
      <c r="W1473" s="81"/>
      <c r="X1473" s="91" t="e">
        <f ca="1">+VLOOKUP(#REF!,REFERENCIAS!$C:$D,2,0)*VLOOKUP(#REF!,PONDERADORES!A:P,IF(AND(INFORMACION!$T1473='REFERENCIAS RIESGO'!$C$36,INFORMACION!$F1473=REFERENCIAS!$C$24),16,IF(INFORMACION!$T1473='REFERENCIAS RIESGO'!$C$36,13,IF(INFORMACION!$F1473=REFERENCIAS!$C$24,10,7))),0)+VLOOKUP(K1473,REFERENCIAS!$C:$D,2,0)*VLOOKUP($K$2,PONDERADORES!A:P,IF(AND(INFORMACION!$T1473='REFERENCIAS RIESGO'!$C$36,INFORMACION!$F1473=REFERENCIAS!$C$24),16,IF(INFORMACION!$T1473='REFERENCIAS RIESGO'!$C$36,13,IF(INFORMACION!$F1473=REFERENCIAS!$C$24,10,7))),0)+VLOOKUP(L1473,REFERENCIAS!$C:$D,2,0)*VLOOKUP($L$2,PONDERADORES!A:P,IF(AND(INFORMACION!$T1473='REFERENCIAS RIESGO'!$C$36,INFORMACION!$F1473=REFERENCIAS!$C$24),16,IF(INFORMACION!$T1473='REFERENCIAS RIESGO'!$C$36,13,IF(INFORMACION!$F1473=REFERENCIAS!$C$24,10,7))),0)+VLOOKUP(F1473,REFERENCIAS!$C:$D,2,0)*VLOOKUP($F$2,PONDERADORES!A:P,IF(AND(INFORMACION!$T1473='REFERENCIAS RIESGO'!$C$36,INFORMACION!$F1473=REFERENCIAS!$C$24),16,IF(INFORMACION!$T1473='REFERENCIAS RIESGO'!$C$36,13,IF(INFORMACION!$F1473=REFERENCIAS!$C$24,10,7))),0)+VLOOKUP(T1473,REFERENCIAS!$C:$D,2,0)*VLOOKUP($T$2,PONDERADORES!A:P,IF(AND(INFORMACION!$T1473='REFERENCIAS RIESGO'!$C$36,INFORMACION!$F1473=REFERENCIAS!$C$24),16,IF(INFORMACION!$T1473='REFERENCIAS RIESGO'!$C$36,13,IF(INFORMACION!$F1473=REFERENCIAS!$C$24,10,7))),0)+VLOOKUP(IF(J1473&lt;=0.2,0.2,IF(AND(J1473&gt;0.2,J1473&lt;=0.4),0.4,IF(AND(J1473&gt;0.4,J1473&lt;=0.6),0.6,IF(AND(J1473&gt;0.6,J1473&lt;=0.8),0.8,IF(AND(J1473&gt;0.8,J1473&lt;=1),1))))),REFERENCIAS!$C:$D,2,0)*VLOOKUP($J$2,PONDERADORES!A:P,IF(AND(INFORMACION!$T1473='REFERENCIAS RIESGO'!$C$36,INFORMACION!$F1473=REFERENCIAS!$C$24),16,IF(INFORMACION!$T1473='REFERENCIAS RIESGO'!$C$36,13,IF(INFORMACION!$F1473=REFERENCIAS!$C$24,10,7))),0)</f>
        <v>#REF!</v>
      </c>
      <c r="Y1473" s="68">
        <f>+VLOOKUP(M1473,REFERENCIAS!$C:$D,2,0)*VLOOKUP($M$2,PONDERADORES!$A$7:$G$9,7,0)+VLOOKUP(N1473,REFERENCIAS!$C:$D,2,0)*VLOOKUP($N$2,PONDERADORES!$A$7:$G$9,7,0)+VLOOKUP(O1473,REFERENCIAS!$C:$D,2,0)*VLOOKUP($O$2,PONDERADORES!$A$7:$G$9,7,0)</f>
        <v>0.2</v>
      </c>
      <c r="Z1473" s="2">
        <f>+VLOOKUP(IF(R1473&lt;0.1,0,IF(AND(R1473&gt;=0.1,R1473&lt;0.2),0.1,IF(AND(R1473&gt;=0.2,R1473&lt;0.3),0.2,IF(R1473&gt;0.3,0.3,)))),REFERENCIAS!$C:$D,2,0)*VLOOKUP($R$2,PONDERADORES!$A$11:$G$11,7,0)</f>
        <v>15</v>
      </c>
      <c r="AA1473" s="92"/>
      <c r="AB1473" s="95" t="e">
        <f t="shared" ca="1" si="87"/>
        <v>#REF!</v>
      </c>
      <c r="AC1473" s="23" t="e">
        <f ca="1">IF(AB1473&gt;REFERENCIAS!$C$62,REFERENCIAS!$B$62,IF(AND(AB1473&gt;=REFERENCIAS!$C$63,AB1473&lt;REFERENCIAS!$D$63),REFERENCIAS!$B$63,IF(AND(AB1473&gt;REFERENCIAS!$C$64,AB1473&lt;=REFERENCIAS!$D$64),REFERENCIAS!$B$64,IF(AND(AB1473&gt;=REFERENCIAS!$C$65,AB1473&lt;REFERENCIAS!$D$65),REFERENCIAS!$B$65, "Revisar"))))</f>
        <v>#REF!</v>
      </c>
      <c r="AD1473" s="94" t="e">
        <f ca="1">VLOOKUP(AC1473,REFERENCIAS!$B$62:$G$65,4,FALSE)</f>
        <v>#REF!</v>
      </c>
    </row>
    <row r="1474" spans="1:30" ht="17.25" x14ac:dyDescent="0.25">
      <c r="A1474" s="74"/>
      <c r="B1474" s="19"/>
      <c r="C1474" s="19"/>
      <c r="D1474" s="50"/>
      <c r="E1474" s="73"/>
      <c r="F1474" s="74"/>
      <c r="G1474" s="9"/>
      <c r="H1474" s="48"/>
      <c r="I1474" s="49">
        <f t="shared" ca="1" si="85"/>
        <v>2022</v>
      </c>
      <c r="J1474" s="22">
        <f t="shared" ca="1" si="84"/>
        <v>1</v>
      </c>
      <c r="K1474" s="19"/>
      <c r="L1474" s="73"/>
      <c r="M1474" s="74"/>
      <c r="N1474" s="19"/>
      <c r="O1474" s="73"/>
      <c r="P1474" s="82">
        <v>1</v>
      </c>
      <c r="Q1474" s="24">
        <v>1</v>
      </c>
      <c r="R1474" s="81">
        <f t="shared" si="86"/>
        <v>1</v>
      </c>
      <c r="S1474" s="87"/>
      <c r="T1474" s="19"/>
      <c r="U1474" s="25"/>
      <c r="V1474" s="25"/>
      <c r="W1474" s="81"/>
      <c r="X1474" s="91" t="e">
        <f ca="1">+VLOOKUP(#REF!,REFERENCIAS!$C:$D,2,0)*VLOOKUP(#REF!,PONDERADORES!A:P,IF(AND(INFORMACION!$T1474='REFERENCIAS RIESGO'!$C$36,INFORMACION!$F1474=REFERENCIAS!$C$24),16,IF(INFORMACION!$T1474='REFERENCIAS RIESGO'!$C$36,13,IF(INFORMACION!$F1474=REFERENCIAS!$C$24,10,7))),0)+VLOOKUP(K1474,REFERENCIAS!$C:$D,2,0)*VLOOKUP($K$2,PONDERADORES!A:P,IF(AND(INFORMACION!$T1474='REFERENCIAS RIESGO'!$C$36,INFORMACION!$F1474=REFERENCIAS!$C$24),16,IF(INFORMACION!$T1474='REFERENCIAS RIESGO'!$C$36,13,IF(INFORMACION!$F1474=REFERENCIAS!$C$24,10,7))),0)+VLOOKUP(L1474,REFERENCIAS!$C:$D,2,0)*VLOOKUP($L$2,PONDERADORES!A:P,IF(AND(INFORMACION!$T1474='REFERENCIAS RIESGO'!$C$36,INFORMACION!$F1474=REFERENCIAS!$C$24),16,IF(INFORMACION!$T1474='REFERENCIAS RIESGO'!$C$36,13,IF(INFORMACION!$F1474=REFERENCIAS!$C$24,10,7))),0)+VLOOKUP(F1474,REFERENCIAS!$C:$D,2,0)*VLOOKUP($F$2,PONDERADORES!A:P,IF(AND(INFORMACION!$T1474='REFERENCIAS RIESGO'!$C$36,INFORMACION!$F1474=REFERENCIAS!$C$24),16,IF(INFORMACION!$T1474='REFERENCIAS RIESGO'!$C$36,13,IF(INFORMACION!$F1474=REFERENCIAS!$C$24,10,7))),0)+VLOOKUP(T1474,REFERENCIAS!$C:$D,2,0)*VLOOKUP($T$2,PONDERADORES!A:P,IF(AND(INFORMACION!$T1474='REFERENCIAS RIESGO'!$C$36,INFORMACION!$F1474=REFERENCIAS!$C$24),16,IF(INFORMACION!$T1474='REFERENCIAS RIESGO'!$C$36,13,IF(INFORMACION!$F1474=REFERENCIAS!$C$24,10,7))),0)+VLOOKUP(IF(J1474&lt;=0.2,0.2,IF(AND(J1474&gt;0.2,J1474&lt;=0.4),0.4,IF(AND(J1474&gt;0.4,J1474&lt;=0.6),0.6,IF(AND(J1474&gt;0.6,J1474&lt;=0.8),0.8,IF(AND(J1474&gt;0.8,J1474&lt;=1),1))))),REFERENCIAS!$C:$D,2,0)*VLOOKUP($J$2,PONDERADORES!A:P,IF(AND(INFORMACION!$T1474='REFERENCIAS RIESGO'!$C$36,INFORMACION!$F1474=REFERENCIAS!$C$24),16,IF(INFORMACION!$T1474='REFERENCIAS RIESGO'!$C$36,13,IF(INFORMACION!$F1474=REFERENCIAS!$C$24,10,7))),0)</f>
        <v>#REF!</v>
      </c>
      <c r="Y1474" s="68">
        <f>+VLOOKUP(M1474,REFERENCIAS!$C:$D,2,0)*VLOOKUP($M$2,PONDERADORES!$A$7:$G$9,7,0)+VLOOKUP(N1474,REFERENCIAS!$C:$D,2,0)*VLOOKUP($N$2,PONDERADORES!$A$7:$G$9,7,0)+VLOOKUP(O1474,REFERENCIAS!$C:$D,2,0)*VLOOKUP($O$2,PONDERADORES!$A$7:$G$9,7,0)</f>
        <v>0.2</v>
      </c>
      <c r="Z1474" s="2">
        <f>+VLOOKUP(IF(R1474&lt;0.1,0,IF(AND(R1474&gt;=0.1,R1474&lt;0.2),0.1,IF(AND(R1474&gt;=0.2,R1474&lt;0.3),0.2,IF(R1474&gt;0.3,0.3,)))),REFERENCIAS!$C:$D,2,0)*VLOOKUP($R$2,PONDERADORES!$A$11:$G$11,7,0)</f>
        <v>15</v>
      </c>
      <c r="AA1474" s="92"/>
      <c r="AB1474" s="95" t="e">
        <f t="shared" ca="1" si="87"/>
        <v>#REF!</v>
      </c>
      <c r="AC1474" s="23" t="e">
        <f ca="1">IF(AB1474&gt;REFERENCIAS!$C$62,REFERENCIAS!$B$62,IF(AND(AB1474&gt;=REFERENCIAS!$C$63,AB1474&lt;REFERENCIAS!$D$63),REFERENCIAS!$B$63,IF(AND(AB1474&gt;REFERENCIAS!$C$64,AB1474&lt;=REFERENCIAS!$D$64),REFERENCIAS!$B$64,IF(AND(AB1474&gt;=REFERENCIAS!$C$65,AB1474&lt;REFERENCIAS!$D$65),REFERENCIAS!$B$65, "Revisar"))))</f>
        <v>#REF!</v>
      </c>
      <c r="AD1474" s="94" t="e">
        <f ca="1">VLOOKUP(AC1474,REFERENCIAS!$B$62:$G$65,4,FALSE)</f>
        <v>#REF!</v>
      </c>
    </row>
    <row r="1475" spans="1:30" ht="17.25" x14ac:dyDescent="0.25">
      <c r="A1475" s="74"/>
      <c r="B1475" s="19"/>
      <c r="C1475" s="19"/>
      <c r="D1475" s="50"/>
      <c r="E1475" s="73"/>
      <c r="F1475" s="74"/>
      <c r="G1475" s="9"/>
      <c r="H1475" s="48"/>
      <c r="I1475" s="49">
        <f t="shared" ca="1" si="85"/>
        <v>2022</v>
      </c>
      <c r="J1475" s="22">
        <f t="shared" ca="1" si="84"/>
        <v>1</v>
      </c>
      <c r="K1475" s="19"/>
      <c r="L1475" s="73"/>
      <c r="M1475" s="74"/>
      <c r="N1475" s="19"/>
      <c r="O1475" s="73"/>
      <c r="P1475" s="82">
        <v>1</v>
      </c>
      <c r="Q1475" s="24">
        <v>1</v>
      </c>
      <c r="R1475" s="81">
        <f t="shared" si="86"/>
        <v>1</v>
      </c>
      <c r="S1475" s="87"/>
      <c r="T1475" s="19"/>
      <c r="U1475" s="25"/>
      <c r="V1475" s="25"/>
      <c r="W1475" s="81"/>
      <c r="X1475" s="91" t="e">
        <f ca="1">+VLOOKUP(#REF!,REFERENCIAS!$C:$D,2,0)*VLOOKUP(#REF!,PONDERADORES!A:P,IF(AND(INFORMACION!$T1475='REFERENCIAS RIESGO'!$C$36,INFORMACION!$F1475=REFERENCIAS!$C$24),16,IF(INFORMACION!$T1475='REFERENCIAS RIESGO'!$C$36,13,IF(INFORMACION!$F1475=REFERENCIAS!$C$24,10,7))),0)+VLOOKUP(K1475,REFERENCIAS!$C:$D,2,0)*VLOOKUP($K$2,PONDERADORES!A:P,IF(AND(INFORMACION!$T1475='REFERENCIAS RIESGO'!$C$36,INFORMACION!$F1475=REFERENCIAS!$C$24),16,IF(INFORMACION!$T1475='REFERENCIAS RIESGO'!$C$36,13,IF(INFORMACION!$F1475=REFERENCIAS!$C$24,10,7))),0)+VLOOKUP(L1475,REFERENCIAS!$C:$D,2,0)*VLOOKUP($L$2,PONDERADORES!A:P,IF(AND(INFORMACION!$T1475='REFERENCIAS RIESGO'!$C$36,INFORMACION!$F1475=REFERENCIAS!$C$24),16,IF(INFORMACION!$T1475='REFERENCIAS RIESGO'!$C$36,13,IF(INFORMACION!$F1475=REFERENCIAS!$C$24,10,7))),0)+VLOOKUP(F1475,REFERENCIAS!$C:$D,2,0)*VLOOKUP($F$2,PONDERADORES!A:P,IF(AND(INFORMACION!$T1475='REFERENCIAS RIESGO'!$C$36,INFORMACION!$F1475=REFERENCIAS!$C$24),16,IF(INFORMACION!$T1475='REFERENCIAS RIESGO'!$C$36,13,IF(INFORMACION!$F1475=REFERENCIAS!$C$24,10,7))),0)+VLOOKUP(T1475,REFERENCIAS!$C:$D,2,0)*VLOOKUP($T$2,PONDERADORES!A:P,IF(AND(INFORMACION!$T1475='REFERENCIAS RIESGO'!$C$36,INFORMACION!$F1475=REFERENCIAS!$C$24),16,IF(INFORMACION!$T1475='REFERENCIAS RIESGO'!$C$36,13,IF(INFORMACION!$F1475=REFERENCIAS!$C$24,10,7))),0)+VLOOKUP(IF(J1475&lt;=0.2,0.2,IF(AND(J1475&gt;0.2,J1475&lt;=0.4),0.4,IF(AND(J1475&gt;0.4,J1475&lt;=0.6),0.6,IF(AND(J1475&gt;0.6,J1475&lt;=0.8),0.8,IF(AND(J1475&gt;0.8,J1475&lt;=1),1))))),REFERENCIAS!$C:$D,2,0)*VLOOKUP($J$2,PONDERADORES!A:P,IF(AND(INFORMACION!$T1475='REFERENCIAS RIESGO'!$C$36,INFORMACION!$F1475=REFERENCIAS!$C$24),16,IF(INFORMACION!$T1475='REFERENCIAS RIESGO'!$C$36,13,IF(INFORMACION!$F1475=REFERENCIAS!$C$24,10,7))),0)</f>
        <v>#REF!</v>
      </c>
      <c r="Y1475" s="68">
        <f>+VLOOKUP(M1475,REFERENCIAS!$C:$D,2,0)*VLOOKUP($M$2,PONDERADORES!$A$7:$G$9,7,0)+VLOOKUP(N1475,REFERENCIAS!$C:$D,2,0)*VLOOKUP($N$2,PONDERADORES!$A$7:$G$9,7,0)+VLOOKUP(O1475,REFERENCIAS!$C:$D,2,0)*VLOOKUP($O$2,PONDERADORES!$A$7:$G$9,7,0)</f>
        <v>0.2</v>
      </c>
      <c r="Z1475" s="2">
        <f>+VLOOKUP(IF(R1475&lt;0.1,0,IF(AND(R1475&gt;=0.1,R1475&lt;0.2),0.1,IF(AND(R1475&gt;=0.2,R1475&lt;0.3),0.2,IF(R1475&gt;0.3,0.3,)))),REFERENCIAS!$C:$D,2,0)*VLOOKUP($R$2,PONDERADORES!$A$11:$G$11,7,0)</f>
        <v>15</v>
      </c>
      <c r="AA1475" s="92"/>
      <c r="AB1475" s="95" t="e">
        <f t="shared" ca="1" si="87"/>
        <v>#REF!</v>
      </c>
      <c r="AC1475" s="23" t="e">
        <f ca="1">IF(AB1475&gt;REFERENCIAS!$C$62,REFERENCIAS!$B$62,IF(AND(AB1475&gt;=REFERENCIAS!$C$63,AB1475&lt;REFERENCIAS!$D$63),REFERENCIAS!$B$63,IF(AND(AB1475&gt;REFERENCIAS!$C$64,AB1475&lt;=REFERENCIAS!$D$64),REFERENCIAS!$B$64,IF(AND(AB1475&gt;=REFERENCIAS!$C$65,AB1475&lt;REFERENCIAS!$D$65),REFERENCIAS!$B$65, "Revisar"))))</f>
        <v>#REF!</v>
      </c>
      <c r="AD1475" s="94" t="e">
        <f ca="1">VLOOKUP(AC1475,REFERENCIAS!$B$62:$G$65,4,FALSE)</f>
        <v>#REF!</v>
      </c>
    </row>
    <row r="1476" spans="1:30" ht="17.25" x14ac:dyDescent="0.25">
      <c r="A1476" s="74"/>
      <c r="B1476" s="19"/>
      <c r="C1476" s="19"/>
      <c r="D1476" s="50"/>
      <c r="E1476" s="73"/>
      <c r="F1476" s="74"/>
      <c r="G1476" s="9"/>
      <c r="H1476" s="48"/>
      <c r="I1476" s="49">
        <f t="shared" ca="1" si="85"/>
        <v>2022</v>
      </c>
      <c r="J1476" s="22">
        <f t="shared" ref="J1476:J1539" ca="1" si="88">IF(I1476&gt;G1476,1,I1476/G1476)</f>
        <v>1</v>
      </c>
      <c r="K1476" s="19"/>
      <c r="L1476" s="73"/>
      <c r="M1476" s="74"/>
      <c r="N1476" s="19"/>
      <c r="O1476" s="73"/>
      <c r="P1476" s="82">
        <v>1</v>
      </c>
      <c r="Q1476" s="24">
        <v>1</v>
      </c>
      <c r="R1476" s="81">
        <f t="shared" si="86"/>
        <v>1</v>
      </c>
      <c r="S1476" s="87"/>
      <c r="T1476" s="19"/>
      <c r="U1476" s="25"/>
      <c r="V1476" s="25"/>
      <c r="W1476" s="81"/>
      <c r="X1476" s="91" t="e">
        <f ca="1">+VLOOKUP(#REF!,REFERENCIAS!$C:$D,2,0)*VLOOKUP(#REF!,PONDERADORES!A:P,IF(AND(INFORMACION!$T1476='REFERENCIAS RIESGO'!$C$36,INFORMACION!$F1476=REFERENCIAS!$C$24),16,IF(INFORMACION!$T1476='REFERENCIAS RIESGO'!$C$36,13,IF(INFORMACION!$F1476=REFERENCIAS!$C$24,10,7))),0)+VLOOKUP(K1476,REFERENCIAS!$C:$D,2,0)*VLOOKUP($K$2,PONDERADORES!A:P,IF(AND(INFORMACION!$T1476='REFERENCIAS RIESGO'!$C$36,INFORMACION!$F1476=REFERENCIAS!$C$24),16,IF(INFORMACION!$T1476='REFERENCIAS RIESGO'!$C$36,13,IF(INFORMACION!$F1476=REFERENCIAS!$C$24,10,7))),0)+VLOOKUP(L1476,REFERENCIAS!$C:$D,2,0)*VLOOKUP($L$2,PONDERADORES!A:P,IF(AND(INFORMACION!$T1476='REFERENCIAS RIESGO'!$C$36,INFORMACION!$F1476=REFERENCIAS!$C$24),16,IF(INFORMACION!$T1476='REFERENCIAS RIESGO'!$C$36,13,IF(INFORMACION!$F1476=REFERENCIAS!$C$24,10,7))),0)+VLOOKUP(F1476,REFERENCIAS!$C:$D,2,0)*VLOOKUP($F$2,PONDERADORES!A:P,IF(AND(INFORMACION!$T1476='REFERENCIAS RIESGO'!$C$36,INFORMACION!$F1476=REFERENCIAS!$C$24),16,IF(INFORMACION!$T1476='REFERENCIAS RIESGO'!$C$36,13,IF(INFORMACION!$F1476=REFERENCIAS!$C$24,10,7))),0)+VLOOKUP(T1476,REFERENCIAS!$C:$D,2,0)*VLOOKUP($T$2,PONDERADORES!A:P,IF(AND(INFORMACION!$T1476='REFERENCIAS RIESGO'!$C$36,INFORMACION!$F1476=REFERENCIAS!$C$24),16,IF(INFORMACION!$T1476='REFERENCIAS RIESGO'!$C$36,13,IF(INFORMACION!$F1476=REFERENCIAS!$C$24,10,7))),0)+VLOOKUP(IF(J1476&lt;=0.2,0.2,IF(AND(J1476&gt;0.2,J1476&lt;=0.4),0.4,IF(AND(J1476&gt;0.4,J1476&lt;=0.6),0.6,IF(AND(J1476&gt;0.6,J1476&lt;=0.8),0.8,IF(AND(J1476&gt;0.8,J1476&lt;=1),1))))),REFERENCIAS!$C:$D,2,0)*VLOOKUP($J$2,PONDERADORES!A:P,IF(AND(INFORMACION!$T1476='REFERENCIAS RIESGO'!$C$36,INFORMACION!$F1476=REFERENCIAS!$C$24),16,IF(INFORMACION!$T1476='REFERENCIAS RIESGO'!$C$36,13,IF(INFORMACION!$F1476=REFERENCIAS!$C$24,10,7))),0)</f>
        <v>#REF!</v>
      </c>
      <c r="Y1476" s="68">
        <f>+VLOOKUP(M1476,REFERENCIAS!$C:$D,2,0)*VLOOKUP($M$2,PONDERADORES!$A$7:$G$9,7,0)+VLOOKUP(N1476,REFERENCIAS!$C:$D,2,0)*VLOOKUP($N$2,PONDERADORES!$A$7:$G$9,7,0)+VLOOKUP(O1476,REFERENCIAS!$C:$D,2,0)*VLOOKUP($O$2,PONDERADORES!$A$7:$G$9,7,0)</f>
        <v>0.2</v>
      </c>
      <c r="Z1476" s="2">
        <f>+VLOOKUP(IF(R1476&lt;0.1,0,IF(AND(R1476&gt;=0.1,R1476&lt;0.2),0.1,IF(AND(R1476&gt;=0.2,R1476&lt;0.3),0.2,IF(R1476&gt;0.3,0.3,)))),REFERENCIAS!$C:$D,2,0)*VLOOKUP($R$2,PONDERADORES!$A$11:$G$11,7,0)</f>
        <v>15</v>
      </c>
      <c r="AA1476" s="92"/>
      <c r="AB1476" s="95" t="e">
        <f t="shared" ca="1" si="87"/>
        <v>#REF!</v>
      </c>
      <c r="AC1476" s="23" t="e">
        <f ca="1">IF(AB1476&gt;REFERENCIAS!$C$62,REFERENCIAS!$B$62,IF(AND(AB1476&gt;=REFERENCIAS!$C$63,AB1476&lt;REFERENCIAS!$D$63),REFERENCIAS!$B$63,IF(AND(AB1476&gt;REFERENCIAS!$C$64,AB1476&lt;=REFERENCIAS!$D$64),REFERENCIAS!$B$64,IF(AND(AB1476&gt;=REFERENCIAS!$C$65,AB1476&lt;REFERENCIAS!$D$65),REFERENCIAS!$B$65, "Revisar"))))</f>
        <v>#REF!</v>
      </c>
      <c r="AD1476" s="94" t="e">
        <f ca="1">VLOOKUP(AC1476,REFERENCIAS!$B$62:$G$65,4,FALSE)</f>
        <v>#REF!</v>
      </c>
    </row>
    <row r="1477" spans="1:30" ht="17.25" x14ac:dyDescent="0.25">
      <c r="A1477" s="74"/>
      <c r="B1477" s="19"/>
      <c r="C1477" s="19"/>
      <c r="D1477" s="50"/>
      <c r="E1477" s="73"/>
      <c r="F1477" s="74"/>
      <c r="G1477" s="9"/>
      <c r="H1477" s="48"/>
      <c r="I1477" s="49">
        <f t="shared" ref="I1477:I1540" ca="1" si="89">(YEAR(NOW())-H1477)</f>
        <v>2022</v>
      </c>
      <c r="J1477" s="22">
        <f t="shared" ca="1" si="88"/>
        <v>1</v>
      </c>
      <c r="K1477" s="19"/>
      <c r="L1477" s="73"/>
      <c r="M1477" s="74"/>
      <c r="N1477" s="19"/>
      <c r="O1477" s="73"/>
      <c r="P1477" s="82">
        <v>1</v>
      </c>
      <c r="Q1477" s="24">
        <v>1</v>
      </c>
      <c r="R1477" s="81">
        <f t="shared" si="86"/>
        <v>1</v>
      </c>
      <c r="S1477" s="87"/>
      <c r="T1477" s="19"/>
      <c r="U1477" s="25"/>
      <c r="V1477" s="25"/>
      <c r="W1477" s="81"/>
      <c r="X1477" s="91" t="e">
        <f ca="1">+VLOOKUP(#REF!,REFERENCIAS!$C:$D,2,0)*VLOOKUP(#REF!,PONDERADORES!A:P,IF(AND(INFORMACION!$T1477='REFERENCIAS RIESGO'!$C$36,INFORMACION!$F1477=REFERENCIAS!$C$24),16,IF(INFORMACION!$T1477='REFERENCIAS RIESGO'!$C$36,13,IF(INFORMACION!$F1477=REFERENCIAS!$C$24,10,7))),0)+VLOOKUP(K1477,REFERENCIAS!$C:$D,2,0)*VLOOKUP($K$2,PONDERADORES!A:P,IF(AND(INFORMACION!$T1477='REFERENCIAS RIESGO'!$C$36,INFORMACION!$F1477=REFERENCIAS!$C$24),16,IF(INFORMACION!$T1477='REFERENCIAS RIESGO'!$C$36,13,IF(INFORMACION!$F1477=REFERENCIAS!$C$24,10,7))),0)+VLOOKUP(L1477,REFERENCIAS!$C:$D,2,0)*VLOOKUP($L$2,PONDERADORES!A:P,IF(AND(INFORMACION!$T1477='REFERENCIAS RIESGO'!$C$36,INFORMACION!$F1477=REFERENCIAS!$C$24),16,IF(INFORMACION!$T1477='REFERENCIAS RIESGO'!$C$36,13,IF(INFORMACION!$F1477=REFERENCIAS!$C$24,10,7))),0)+VLOOKUP(F1477,REFERENCIAS!$C:$D,2,0)*VLOOKUP($F$2,PONDERADORES!A:P,IF(AND(INFORMACION!$T1477='REFERENCIAS RIESGO'!$C$36,INFORMACION!$F1477=REFERENCIAS!$C$24),16,IF(INFORMACION!$T1477='REFERENCIAS RIESGO'!$C$36,13,IF(INFORMACION!$F1477=REFERENCIAS!$C$24,10,7))),0)+VLOOKUP(T1477,REFERENCIAS!$C:$D,2,0)*VLOOKUP($T$2,PONDERADORES!A:P,IF(AND(INFORMACION!$T1477='REFERENCIAS RIESGO'!$C$36,INFORMACION!$F1477=REFERENCIAS!$C$24),16,IF(INFORMACION!$T1477='REFERENCIAS RIESGO'!$C$36,13,IF(INFORMACION!$F1477=REFERENCIAS!$C$24,10,7))),0)+VLOOKUP(IF(J1477&lt;=0.2,0.2,IF(AND(J1477&gt;0.2,J1477&lt;=0.4),0.4,IF(AND(J1477&gt;0.4,J1477&lt;=0.6),0.6,IF(AND(J1477&gt;0.6,J1477&lt;=0.8),0.8,IF(AND(J1477&gt;0.8,J1477&lt;=1),1))))),REFERENCIAS!$C:$D,2,0)*VLOOKUP($J$2,PONDERADORES!A:P,IF(AND(INFORMACION!$T1477='REFERENCIAS RIESGO'!$C$36,INFORMACION!$F1477=REFERENCIAS!$C$24),16,IF(INFORMACION!$T1477='REFERENCIAS RIESGO'!$C$36,13,IF(INFORMACION!$F1477=REFERENCIAS!$C$24,10,7))),0)</f>
        <v>#REF!</v>
      </c>
      <c r="Y1477" s="68">
        <f>+VLOOKUP(M1477,REFERENCIAS!$C:$D,2,0)*VLOOKUP($M$2,PONDERADORES!$A$7:$G$9,7,0)+VLOOKUP(N1477,REFERENCIAS!$C:$D,2,0)*VLOOKUP($N$2,PONDERADORES!$A$7:$G$9,7,0)+VLOOKUP(O1477,REFERENCIAS!$C:$D,2,0)*VLOOKUP($O$2,PONDERADORES!$A$7:$G$9,7,0)</f>
        <v>0.2</v>
      </c>
      <c r="Z1477" s="2">
        <f>+VLOOKUP(IF(R1477&lt;0.1,0,IF(AND(R1477&gt;=0.1,R1477&lt;0.2),0.1,IF(AND(R1477&gt;=0.2,R1477&lt;0.3),0.2,IF(R1477&gt;0.3,0.3,)))),REFERENCIAS!$C:$D,2,0)*VLOOKUP($R$2,PONDERADORES!$A$11:$G$11,7,0)</f>
        <v>15</v>
      </c>
      <c r="AA1477" s="92"/>
      <c r="AB1477" s="95" t="e">
        <f t="shared" ca="1" si="87"/>
        <v>#REF!</v>
      </c>
      <c r="AC1477" s="23" t="e">
        <f ca="1">IF(AB1477&gt;REFERENCIAS!$C$62,REFERENCIAS!$B$62,IF(AND(AB1477&gt;=REFERENCIAS!$C$63,AB1477&lt;REFERENCIAS!$D$63),REFERENCIAS!$B$63,IF(AND(AB1477&gt;REFERENCIAS!$C$64,AB1477&lt;=REFERENCIAS!$D$64),REFERENCIAS!$B$64,IF(AND(AB1477&gt;=REFERENCIAS!$C$65,AB1477&lt;REFERENCIAS!$D$65),REFERENCIAS!$B$65, "Revisar"))))</f>
        <v>#REF!</v>
      </c>
      <c r="AD1477" s="94" t="e">
        <f ca="1">VLOOKUP(AC1477,REFERENCIAS!$B$62:$G$65,4,FALSE)</f>
        <v>#REF!</v>
      </c>
    </row>
    <row r="1478" spans="1:30" ht="17.25" x14ac:dyDescent="0.25">
      <c r="A1478" s="74"/>
      <c r="B1478" s="19"/>
      <c r="C1478" s="19"/>
      <c r="D1478" s="50"/>
      <c r="E1478" s="73"/>
      <c r="F1478" s="74"/>
      <c r="G1478" s="9"/>
      <c r="H1478" s="48"/>
      <c r="I1478" s="49">
        <f t="shared" ca="1" si="89"/>
        <v>2022</v>
      </c>
      <c r="J1478" s="22">
        <f t="shared" ca="1" si="88"/>
        <v>1</v>
      </c>
      <c r="K1478" s="19"/>
      <c r="L1478" s="73"/>
      <c r="M1478" s="74"/>
      <c r="N1478" s="19"/>
      <c r="O1478" s="73"/>
      <c r="P1478" s="82">
        <v>1</v>
      </c>
      <c r="Q1478" s="24">
        <v>1</v>
      </c>
      <c r="R1478" s="81">
        <f t="shared" ref="R1478:R1541" si="90">+Q1478/P1478</f>
        <v>1</v>
      </c>
      <c r="S1478" s="87"/>
      <c r="T1478" s="19"/>
      <c r="U1478" s="25"/>
      <c r="V1478" s="25"/>
      <c r="W1478" s="81"/>
      <c r="X1478" s="91" t="e">
        <f ca="1">+VLOOKUP(#REF!,REFERENCIAS!$C:$D,2,0)*VLOOKUP(#REF!,PONDERADORES!A:P,IF(AND(INFORMACION!$T1478='REFERENCIAS RIESGO'!$C$36,INFORMACION!$F1478=REFERENCIAS!$C$24),16,IF(INFORMACION!$T1478='REFERENCIAS RIESGO'!$C$36,13,IF(INFORMACION!$F1478=REFERENCIAS!$C$24,10,7))),0)+VLOOKUP(K1478,REFERENCIAS!$C:$D,2,0)*VLOOKUP($K$2,PONDERADORES!A:P,IF(AND(INFORMACION!$T1478='REFERENCIAS RIESGO'!$C$36,INFORMACION!$F1478=REFERENCIAS!$C$24),16,IF(INFORMACION!$T1478='REFERENCIAS RIESGO'!$C$36,13,IF(INFORMACION!$F1478=REFERENCIAS!$C$24,10,7))),0)+VLOOKUP(L1478,REFERENCIAS!$C:$D,2,0)*VLOOKUP($L$2,PONDERADORES!A:P,IF(AND(INFORMACION!$T1478='REFERENCIAS RIESGO'!$C$36,INFORMACION!$F1478=REFERENCIAS!$C$24),16,IF(INFORMACION!$T1478='REFERENCIAS RIESGO'!$C$36,13,IF(INFORMACION!$F1478=REFERENCIAS!$C$24,10,7))),0)+VLOOKUP(F1478,REFERENCIAS!$C:$D,2,0)*VLOOKUP($F$2,PONDERADORES!A:P,IF(AND(INFORMACION!$T1478='REFERENCIAS RIESGO'!$C$36,INFORMACION!$F1478=REFERENCIAS!$C$24),16,IF(INFORMACION!$T1478='REFERENCIAS RIESGO'!$C$36,13,IF(INFORMACION!$F1478=REFERENCIAS!$C$24,10,7))),0)+VLOOKUP(T1478,REFERENCIAS!$C:$D,2,0)*VLOOKUP($T$2,PONDERADORES!A:P,IF(AND(INFORMACION!$T1478='REFERENCIAS RIESGO'!$C$36,INFORMACION!$F1478=REFERENCIAS!$C$24),16,IF(INFORMACION!$T1478='REFERENCIAS RIESGO'!$C$36,13,IF(INFORMACION!$F1478=REFERENCIAS!$C$24,10,7))),0)+VLOOKUP(IF(J1478&lt;=0.2,0.2,IF(AND(J1478&gt;0.2,J1478&lt;=0.4),0.4,IF(AND(J1478&gt;0.4,J1478&lt;=0.6),0.6,IF(AND(J1478&gt;0.6,J1478&lt;=0.8),0.8,IF(AND(J1478&gt;0.8,J1478&lt;=1),1))))),REFERENCIAS!$C:$D,2,0)*VLOOKUP($J$2,PONDERADORES!A:P,IF(AND(INFORMACION!$T1478='REFERENCIAS RIESGO'!$C$36,INFORMACION!$F1478=REFERENCIAS!$C$24),16,IF(INFORMACION!$T1478='REFERENCIAS RIESGO'!$C$36,13,IF(INFORMACION!$F1478=REFERENCIAS!$C$24,10,7))),0)</f>
        <v>#REF!</v>
      </c>
      <c r="Y1478" s="68">
        <f>+VLOOKUP(M1478,REFERENCIAS!$C:$D,2,0)*VLOOKUP($M$2,PONDERADORES!$A$7:$G$9,7,0)+VLOOKUP(N1478,REFERENCIAS!$C:$D,2,0)*VLOOKUP($N$2,PONDERADORES!$A$7:$G$9,7,0)+VLOOKUP(O1478,REFERENCIAS!$C:$D,2,0)*VLOOKUP($O$2,PONDERADORES!$A$7:$G$9,7,0)</f>
        <v>0.2</v>
      </c>
      <c r="Z1478" s="2">
        <f>+VLOOKUP(IF(R1478&lt;0.1,0,IF(AND(R1478&gt;=0.1,R1478&lt;0.2),0.1,IF(AND(R1478&gt;=0.2,R1478&lt;0.3),0.2,IF(R1478&gt;0.3,0.3,)))),REFERENCIAS!$C:$D,2,0)*VLOOKUP($R$2,PONDERADORES!$A$11:$G$11,7,0)</f>
        <v>15</v>
      </c>
      <c r="AA1478" s="92"/>
      <c r="AB1478" s="95" t="e">
        <f t="shared" ref="AB1478:AB1541" ca="1" si="91">+X1478+Y1478+Z1478</f>
        <v>#REF!</v>
      </c>
      <c r="AC1478" s="23" t="e">
        <f ca="1">IF(AB1478&gt;REFERENCIAS!$C$62,REFERENCIAS!$B$62,IF(AND(AB1478&gt;=REFERENCIAS!$C$63,AB1478&lt;REFERENCIAS!$D$63),REFERENCIAS!$B$63,IF(AND(AB1478&gt;REFERENCIAS!$C$64,AB1478&lt;=REFERENCIAS!$D$64),REFERENCIAS!$B$64,IF(AND(AB1478&gt;=REFERENCIAS!$C$65,AB1478&lt;REFERENCIAS!$D$65),REFERENCIAS!$B$65, "Revisar"))))</f>
        <v>#REF!</v>
      </c>
      <c r="AD1478" s="94" t="e">
        <f ca="1">VLOOKUP(AC1478,REFERENCIAS!$B$62:$G$65,4,FALSE)</f>
        <v>#REF!</v>
      </c>
    </row>
    <row r="1479" spans="1:30" ht="17.25" x14ac:dyDescent="0.25">
      <c r="A1479" s="74"/>
      <c r="B1479" s="19"/>
      <c r="C1479" s="19"/>
      <c r="D1479" s="50"/>
      <c r="E1479" s="73"/>
      <c r="F1479" s="74"/>
      <c r="G1479" s="9"/>
      <c r="H1479" s="48"/>
      <c r="I1479" s="49">
        <f t="shared" ca="1" si="89"/>
        <v>2022</v>
      </c>
      <c r="J1479" s="22">
        <f t="shared" ca="1" si="88"/>
        <v>1</v>
      </c>
      <c r="K1479" s="19"/>
      <c r="L1479" s="73"/>
      <c r="M1479" s="74"/>
      <c r="N1479" s="19"/>
      <c r="O1479" s="73"/>
      <c r="P1479" s="82">
        <v>1</v>
      </c>
      <c r="Q1479" s="24">
        <v>1</v>
      </c>
      <c r="R1479" s="81">
        <f t="shared" si="90"/>
        <v>1</v>
      </c>
      <c r="S1479" s="87"/>
      <c r="T1479" s="19"/>
      <c r="U1479" s="25"/>
      <c r="V1479" s="25"/>
      <c r="W1479" s="81"/>
      <c r="X1479" s="91" t="e">
        <f ca="1">+VLOOKUP(#REF!,REFERENCIAS!$C:$D,2,0)*VLOOKUP(#REF!,PONDERADORES!A:P,IF(AND(INFORMACION!$T1479='REFERENCIAS RIESGO'!$C$36,INFORMACION!$F1479=REFERENCIAS!$C$24),16,IF(INFORMACION!$T1479='REFERENCIAS RIESGO'!$C$36,13,IF(INFORMACION!$F1479=REFERENCIAS!$C$24,10,7))),0)+VLOOKUP(K1479,REFERENCIAS!$C:$D,2,0)*VLOOKUP($K$2,PONDERADORES!A:P,IF(AND(INFORMACION!$T1479='REFERENCIAS RIESGO'!$C$36,INFORMACION!$F1479=REFERENCIAS!$C$24),16,IF(INFORMACION!$T1479='REFERENCIAS RIESGO'!$C$36,13,IF(INFORMACION!$F1479=REFERENCIAS!$C$24,10,7))),0)+VLOOKUP(L1479,REFERENCIAS!$C:$D,2,0)*VLOOKUP($L$2,PONDERADORES!A:P,IF(AND(INFORMACION!$T1479='REFERENCIAS RIESGO'!$C$36,INFORMACION!$F1479=REFERENCIAS!$C$24),16,IF(INFORMACION!$T1479='REFERENCIAS RIESGO'!$C$36,13,IF(INFORMACION!$F1479=REFERENCIAS!$C$24,10,7))),0)+VLOOKUP(F1479,REFERENCIAS!$C:$D,2,0)*VLOOKUP($F$2,PONDERADORES!A:P,IF(AND(INFORMACION!$T1479='REFERENCIAS RIESGO'!$C$36,INFORMACION!$F1479=REFERENCIAS!$C$24),16,IF(INFORMACION!$T1479='REFERENCIAS RIESGO'!$C$36,13,IF(INFORMACION!$F1479=REFERENCIAS!$C$24,10,7))),0)+VLOOKUP(T1479,REFERENCIAS!$C:$D,2,0)*VLOOKUP($T$2,PONDERADORES!A:P,IF(AND(INFORMACION!$T1479='REFERENCIAS RIESGO'!$C$36,INFORMACION!$F1479=REFERENCIAS!$C$24),16,IF(INFORMACION!$T1479='REFERENCIAS RIESGO'!$C$36,13,IF(INFORMACION!$F1479=REFERENCIAS!$C$24,10,7))),0)+VLOOKUP(IF(J1479&lt;=0.2,0.2,IF(AND(J1479&gt;0.2,J1479&lt;=0.4),0.4,IF(AND(J1479&gt;0.4,J1479&lt;=0.6),0.6,IF(AND(J1479&gt;0.6,J1479&lt;=0.8),0.8,IF(AND(J1479&gt;0.8,J1479&lt;=1),1))))),REFERENCIAS!$C:$D,2,0)*VLOOKUP($J$2,PONDERADORES!A:P,IF(AND(INFORMACION!$T1479='REFERENCIAS RIESGO'!$C$36,INFORMACION!$F1479=REFERENCIAS!$C$24),16,IF(INFORMACION!$T1479='REFERENCIAS RIESGO'!$C$36,13,IF(INFORMACION!$F1479=REFERENCIAS!$C$24,10,7))),0)</f>
        <v>#REF!</v>
      </c>
      <c r="Y1479" s="68">
        <f>+VLOOKUP(M1479,REFERENCIAS!$C:$D,2,0)*VLOOKUP($M$2,PONDERADORES!$A$7:$G$9,7,0)+VLOOKUP(N1479,REFERENCIAS!$C:$D,2,0)*VLOOKUP($N$2,PONDERADORES!$A$7:$G$9,7,0)+VLOOKUP(O1479,REFERENCIAS!$C:$D,2,0)*VLOOKUP($O$2,PONDERADORES!$A$7:$G$9,7,0)</f>
        <v>0.2</v>
      </c>
      <c r="Z1479" s="2">
        <f>+VLOOKUP(IF(R1479&lt;0.1,0,IF(AND(R1479&gt;=0.1,R1479&lt;0.2),0.1,IF(AND(R1479&gt;=0.2,R1479&lt;0.3),0.2,IF(R1479&gt;0.3,0.3,)))),REFERENCIAS!$C:$D,2,0)*VLOOKUP($R$2,PONDERADORES!$A$11:$G$11,7,0)</f>
        <v>15</v>
      </c>
      <c r="AA1479" s="92"/>
      <c r="AB1479" s="95" t="e">
        <f t="shared" ca="1" si="91"/>
        <v>#REF!</v>
      </c>
      <c r="AC1479" s="23" t="e">
        <f ca="1">IF(AB1479&gt;REFERENCIAS!$C$62,REFERENCIAS!$B$62,IF(AND(AB1479&gt;=REFERENCIAS!$C$63,AB1479&lt;REFERENCIAS!$D$63),REFERENCIAS!$B$63,IF(AND(AB1479&gt;REFERENCIAS!$C$64,AB1479&lt;=REFERENCIAS!$D$64),REFERENCIAS!$B$64,IF(AND(AB1479&gt;=REFERENCIAS!$C$65,AB1479&lt;REFERENCIAS!$D$65),REFERENCIAS!$B$65, "Revisar"))))</f>
        <v>#REF!</v>
      </c>
      <c r="AD1479" s="94" t="e">
        <f ca="1">VLOOKUP(AC1479,REFERENCIAS!$B$62:$G$65,4,FALSE)</f>
        <v>#REF!</v>
      </c>
    </row>
    <row r="1480" spans="1:30" ht="17.25" x14ac:dyDescent="0.25">
      <c r="A1480" s="74"/>
      <c r="B1480" s="19"/>
      <c r="C1480" s="19"/>
      <c r="D1480" s="50"/>
      <c r="E1480" s="73"/>
      <c r="F1480" s="74"/>
      <c r="G1480" s="9"/>
      <c r="H1480" s="48"/>
      <c r="I1480" s="49">
        <f t="shared" ca="1" si="89"/>
        <v>2022</v>
      </c>
      <c r="J1480" s="22">
        <f t="shared" ca="1" si="88"/>
        <v>1</v>
      </c>
      <c r="K1480" s="19"/>
      <c r="L1480" s="73"/>
      <c r="M1480" s="74"/>
      <c r="N1480" s="19"/>
      <c r="O1480" s="73"/>
      <c r="P1480" s="82">
        <v>1</v>
      </c>
      <c r="Q1480" s="24">
        <v>1</v>
      </c>
      <c r="R1480" s="81">
        <f t="shared" si="90"/>
        <v>1</v>
      </c>
      <c r="S1480" s="87"/>
      <c r="T1480" s="19"/>
      <c r="U1480" s="25"/>
      <c r="V1480" s="25"/>
      <c r="W1480" s="81"/>
      <c r="X1480" s="91" t="e">
        <f ca="1">+VLOOKUP(#REF!,REFERENCIAS!$C:$D,2,0)*VLOOKUP(#REF!,PONDERADORES!A:P,IF(AND(INFORMACION!$T1480='REFERENCIAS RIESGO'!$C$36,INFORMACION!$F1480=REFERENCIAS!$C$24),16,IF(INFORMACION!$T1480='REFERENCIAS RIESGO'!$C$36,13,IF(INFORMACION!$F1480=REFERENCIAS!$C$24,10,7))),0)+VLOOKUP(K1480,REFERENCIAS!$C:$D,2,0)*VLOOKUP($K$2,PONDERADORES!A:P,IF(AND(INFORMACION!$T1480='REFERENCIAS RIESGO'!$C$36,INFORMACION!$F1480=REFERENCIAS!$C$24),16,IF(INFORMACION!$T1480='REFERENCIAS RIESGO'!$C$36,13,IF(INFORMACION!$F1480=REFERENCIAS!$C$24,10,7))),0)+VLOOKUP(L1480,REFERENCIAS!$C:$D,2,0)*VLOOKUP($L$2,PONDERADORES!A:P,IF(AND(INFORMACION!$T1480='REFERENCIAS RIESGO'!$C$36,INFORMACION!$F1480=REFERENCIAS!$C$24),16,IF(INFORMACION!$T1480='REFERENCIAS RIESGO'!$C$36,13,IF(INFORMACION!$F1480=REFERENCIAS!$C$24,10,7))),0)+VLOOKUP(F1480,REFERENCIAS!$C:$D,2,0)*VLOOKUP($F$2,PONDERADORES!A:P,IF(AND(INFORMACION!$T1480='REFERENCIAS RIESGO'!$C$36,INFORMACION!$F1480=REFERENCIAS!$C$24),16,IF(INFORMACION!$T1480='REFERENCIAS RIESGO'!$C$36,13,IF(INFORMACION!$F1480=REFERENCIAS!$C$24,10,7))),0)+VLOOKUP(T1480,REFERENCIAS!$C:$D,2,0)*VLOOKUP($T$2,PONDERADORES!A:P,IF(AND(INFORMACION!$T1480='REFERENCIAS RIESGO'!$C$36,INFORMACION!$F1480=REFERENCIAS!$C$24),16,IF(INFORMACION!$T1480='REFERENCIAS RIESGO'!$C$36,13,IF(INFORMACION!$F1480=REFERENCIAS!$C$24,10,7))),0)+VLOOKUP(IF(J1480&lt;=0.2,0.2,IF(AND(J1480&gt;0.2,J1480&lt;=0.4),0.4,IF(AND(J1480&gt;0.4,J1480&lt;=0.6),0.6,IF(AND(J1480&gt;0.6,J1480&lt;=0.8),0.8,IF(AND(J1480&gt;0.8,J1480&lt;=1),1))))),REFERENCIAS!$C:$D,2,0)*VLOOKUP($J$2,PONDERADORES!A:P,IF(AND(INFORMACION!$T1480='REFERENCIAS RIESGO'!$C$36,INFORMACION!$F1480=REFERENCIAS!$C$24),16,IF(INFORMACION!$T1480='REFERENCIAS RIESGO'!$C$36,13,IF(INFORMACION!$F1480=REFERENCIAS!$C$24,10,7))),0)</f>
        <v>#REF!</v>
      </c>
      <c r="Y1480" s="68">
        <f>+VLOOKUP(M1480,REFERENCIAS!$C:$D,2,0)*VLOOKUP($M$2,PONDERADORES!$A$7:$G$9,7,0)+VLOOKUP(N1480,REFERENCIAS!$C:$D,2,0)*VLOOKUP($N$2,PONDERADORES!$A$7:$G$9,7,0)+VLOOKUP(O1480,REFERENCIAS!$C:$D,2,0)*VLOOKUP($O$2,PONDERADORES!$A$7:$G$9,7,0)</f>
        <v>0.2</v>
      </c>
      <c r="Z1480" s="2">
        <f>+VLOOKUP(IF(R1480&lt;0.1,0,IF(AND(R1480&gt;=0.1,R1480&lt;0.2),0.1,IF(AND(R1480&gt;=0.2,R1480&lt;0.3),0.2,IF(R1480&gt;0.3,0.3,)))),REFERENCIAS!$C:$D,2,0)*VLOOKUP($R$2,PONDERADORES!$A$11:$G$11,7,0)</f>
        <v>15</v>
      </c>
      <c r="AA1480" s="92"/>
      <c r="AB1480" s="95" t="e">
        <f t="shared" ca="1" si="91"/>
        <v>#REF!</v>
      </c>
      <c r="AC1480" s="23" t="e">
        <f ca="1">IF(AB1480&gt;REFERENCIAS!$C$62,REFERENCIAS!$B$62,IF(AND(AB1480&gt;=REFERENCIAS!$C$63,AB1480&lt;REFERENCIAS!$D$63),REFERENCIAS!$B$63,IF(AND(AB1480&gt;REFERENCIAS!$C$64,AB1480&lt;=REFERENCIAS!$D$64),REFERENCIAS!$B$64,IF(AND(AB1480&gt;=REFERENCIAS!$C$65,AB1480&lt;REFERENCIAS!$D$65),REFERENCIAS!$B$65, "Revisar"))))</f>
        <v>#REF!</v>
      </c>
      <c r="AD1480" s="94" t="e">
        <f ca="1">VLOOKUP(AC1480,REFERENCIAS!$B$62:$G$65,4,FALSE)</f>
        <v>#REF!</v>
      </c>
    </row>
    <row r="1481" spans="1:30" ht="17.25" x14ac:dyDescent="0.25">
      <c r="A1481" s="74"/>
      <c r="B1481" s="19"/>
      <c r="C1481" s="19"/>
      <c r="D1481" s="50"/>
      <c r="E1481" s="73"/>
      <c r="F1481" s="74"/>
      <c r="G1481" s="9"/>
      <c r="H1481" s="48"/>
      <c r="I1481" s="49">
        <f t="shared" ca="1" si="89"/>
        <v>2022</v>
      </c>
      <c r="J1481" s="22">
        <f t="shared" ca="1" si="88"/>
        <v>1</v>
      </c>
      <c r="K1481" s="19"/>
      <c r="L1481" s="73"/>
      <c r="M1481" s="74"/>
      <c r="N1481" s="19"/>
      <c r="O1481" s="73"/>
      <c r="P1481" s="82">
        <v>1</v>
      </c>
      <c r="Q1481" s="24">
        <v>1</v>
      </c>
      <c r="R1481" s="81">
        <f t="shared" si="90"/>
        <v>1</v>
      </c>
      <c r="S1481" s="87"/>
      <c r="T1481" s="19"/>
      <c r="U1481" s="25"/>
      <c r="V1481" s="25"/>
      <c r="W1481" s="81"/>
      <c r="X1481" s="91" t="e">
        <f ca="1">+VLOOKUP(#REF!,REFERENCIAS!$C:$D,2,0)*VLOOKUP(#REF!,PONDERADORES!A:P,IF(AND(INFORMACION!$T1481='REFERENCIAS RIESGO'!$C$36,INFORMACION!$F1481=REFERENCIAS!$C$24),16,IF(INFORMACION!$T1481='REFERENCIAS RIESGO'!$C$36,13,IF(INFORMACION!$F1481=REFERENCIAS!$C$24,10,7))),0)+VLOOKUP(K1481,REFERENCIAS!$C:$D,2,0)*VLOOKUP($K$2,PONDERADORES!A:P,IF(AND(INFORMACION!$T1481='REFERENCIAS RIESGO'!$C$36,INFORMACION!$F1481=REFERENCIAS!$C$24),16,IF(INFORMACION!$T1481='REFERENCIAS RIESGO'!$C$36,13,IF(INFORMACION!$F1481=REFERENCIAS!$C$24,10,7))),0)+VLOOKUP(L1481,REFERENCIAS!$C:$D,2,0)*VLOOKUP($L$2,PONDERADORES!A:P,IF(AND(INFORMACION!$T1481='REFERENCIAS RIESGO'!$C$36,INFORMACION!$F1481=REFERENCIAS!$C$24),16,IF(INFORMACION!$T1481='REFERENCIAS RIESGO'!$C$36,13,IF(INFORMACION!$F1481=REFERENCIAS!$C$24,10,7))),0)+VLOOKUP(F1481,REFERENCIAS!$C:$D,2,0)*VLOOKUP($F$2,PONDERADORES!A:P,IF(AND(INFORMACION!$T1481='REFERENCIAS RIESGO'!$C$36,INFORMACION!$F1481=REFERENCIAS!$C$24),16,IF(INFORMACION!$T1481='REFERENCIAS RIESGO'!$C$36,13,IF(INFORMACION!$F1481=REFERENCIAS!$C$24,10,7))),0)+VLOOKUP(T1481,REFERENCIAS!$C:$D,2,0)*VLOOKUP($T$2,PONDERADORES!A:P,IF(AND(INFORMACION!$T1481='REFERENCIAS RIESGO'!$C$36,INFORMACION!$F1481=REFERENCIAS!$C$24),16,IF(INFORMACION!$T1481='REFERENCIAS RIESGO'!$C$36,13,IF(INFORMACION!$F1481=REFERENCIAS!$C$24,10,7))),0)+VLOOKUP(IF(J1481&lt;=0.2,0.2,IF(AND(J1481&gt;0.2,J1481&lt;=0.4),0.4,IF(AND(J1481&gt;0.4,J1481&lt;=0.6),0.6,IF(AND(J1481&gt;0.6,J1481&lt;=0.8),0.8,IF(AND(J1481&gt;0.8,J1481&lt;=1),1))))),REFERENCIAS!$C:$D,2,0)*VLOOKUP($J$2,PONDERADORES!A:P,IF(AND(INFORMACION!$T1481='REFERENCIAS RIESGO'!$C$36,INFORMACION!$F1481=REFERENCIAS!$C$24),16,IF(INFORMACION!$T1481='REFERENCIAS RIESGO'!$C$36,13,IF(INFORMACION!$F1481=REFERENCIAS!$C$24,10,7))),0)</f>
        <v>#REF!</v>
      </c>
      <c r="Y1481" s="68">
        <f>+VLOOKUP(M1481,REFERENCIAS!$C:$D,2,0)*VLOOKUP($M$2,PONDERADORES!$A$7:$G$9,7,0)+VLOOKUP(N1481,REFERENCIAS!$C:$D,2,0)*VLOOKUP($N$2,PONDERADORES!$A$7:$G$9,7,0)+VLOOKUP(O1481,REFERENCIAS!$C:$D,2,0)*VLOOKUP($O$2,PONDERADORES!$A$7:$G$9,7,0)</f>
        <v>0.2</v>
      </c>
      <c r="Z1481" s="2">
        <f>+VLOOKUP(IF(R1481&lt;0.1,0,IF(AND(R1481&gt;=0.1,R1481&lt;0.2),0.1,IF(AND(R1481&gt;=0.2,R1481&lt;0.3),0.2,IF(R1481&gt;0.3,0.3,)))),REFERENCIAS!$C:$D,2,0)*VLOOKUP($R$2,PONDERADORES!$A$11:$G$11,7,0)</f>
        <v>15</v>
      </c>
      <c r="AA1481" s="92"/>
      <c r="AB1481" s="95" t="e">
        <f t="shared" ca="1" si="91"/>
        <v>#REF!</v>
      </c>
      <c r="AC1481" s="23" t="e">
        <f ca="1">IF(AB1481&gt;REFERENCIAS!$C$62,REFERENCIAS!$B$62,IF(AND(AB1481&gt;=REFERENCIAS!$C$63,AB1481&lt;REFERENCIAS!$D$63),REFERENCIAS!$B$63,IF(AND(AB1481&gt;REFERENCIAS!$C$64,AB1481&lt;=REFERENCIAS!$D$64),REFERENCIAS!$B$64,IF(AND(AB1481&gt;=REFERENCIAS!$C$65,AB1481&lt;REFERENCIAS!$D$65),REFERENCIAS!$B$65, "Revisar"))))</f>
        <v>#REF!</v>
      </c>
      <c r="AD1481" s="94" t="e">
        <f ca="1">VLOOKUP(AC1481,REFERENCIAS!$B$62:$G$65,4,FALSE)</f>
        <v>#REF!</v>
      </c>
    </row>
    <row r="1482" spans="1:30" ht="17.25" x14ac:dyDescent="0.25">
      <c r="A1482" s="74"/>
      <c r="B1482" s="19"/>
      <c r="C1482" s="19"/>
      <c r="D1482" s="50"/>
      <c r="E1482" s="73"/>
      <c r="F1482" s="74"/>
      <c r="G1482" s="9"/>
      <c r="H1482" s="48"/>
      <c r="I1482" s="49">
        <f t="shared" ca="1" si="89"/>
        <v>2022</v>
      </c>
      <c r="J1482" s="22">
        <f t="shared" ca="1" si="88"/>
        <v>1</v>
      </c>
      <c r="K1482" s="19"/>
      <c r="L1482" s="73"/>
      <c r="M1482" s="74"/>
      <c r="N1482" s="19"/>
      <c r="O1482" s="73"/>
      <c r="P1482" s="82">
        <v>1</v>
      </c>
      <c r="Q1482" s="24">
        <v>1</v>
      </c>
      <c r="R1482" s="81">
        <f t="shared" si="90"/>
        <v>1</v>
      </c>
      <c r="S1482" s="87"/>
      <c r="T1482" s="19"/>
      <c r="U1482" s="25"/>
      <c r="V1482" s="25"/>
      <c r="W1482" s="81"/>
      <c r="X1482" s="91" t="e">
        <f ca="1">+VLOOKUP(#REF!,REFERENCIAS!$C:$D,2,0)*VLOOKUP(#REF!,PONDERADORES!A:P,IF(AND(INFORMACION!$T1482='REFERENCIAS RIESGO'!$C$36,INFORMACION!$F1482=REFERENCIAS!$C$24),16,IF(INFORMACION!$T1482='REFERENCIAS RIESGO'!$C$36,13,IF(INFORMACION!$F1482=REFERENCIAS!$C$24,10,7))),0)+VLOOKUP(K1482,REFERENCIAS!$C:$D,2,0)*VLOOKUP($K$2,PONDERADORES!A:P,IF(AND(INFORMACION!$T1482='REFERENCIAS RIESGO'!$C$36,INFORMACION!$F1482=REFERENCIAS!$C$24),16,IF(INFORMACION!$T1482='REFERENCIAS RIESGO'!$C$36,13,IF(INFORMACION!$F1482=REFERENCIAS!$C$24,10,7))),0)+VLOOKUP(L1482,REFERENCIAS!$C:$D,2,0)*VLOOKUP($L$2,PONDERADORES!A:P,IF(AND(INFORMACION!$T1482='REFERENCIAS RIESGO'!$C$36,INFORMACION!$F1482=REFERENCIAS!$C$24),16,IF(INFORMACION!$T1482='REFERENCIAS RIESGO'!$C$36,13,IF(INFORMACION!$F1482=REFERENCIAS!$C$24,10,7))),0)+VLOOKUP(F1482,REFERENCIAS!$C:$D,2,0)*VLOOKUP($F$2,PONDERADORES!A:P,IF(AND(INFORMACION!$T1482='REFERENCIAS RIESGO'!$C$36,INFORMACION!$F1482=REFERENCIAS!$C$24),16,IF(INFORMACION!$T1482='REFERENCIAS RIESGO'!$C$36,13,IF(INFORMACION!$F1482=REFERENCIAS!$C$24,10,7))),0)+VLOOKUP(T1482,REFERENCIAS!$C:$D,2,0)*VLOOKUP($T$2,PONDERADORES!A:P,IF(AND(INFORMACION!$T1482='REFERENCIAS RIESGO'!$C$36,INFORMACION!$F1482=REFERENCIAS!$C$24),16,IF(INFORMACION!$T1482='REFERENCIAS RIESGO'!$C$36,13,IF(INFORMACION!$F1482=REFERENCIAS!$C$24,10,7))),0)+VLOOKUP(IF(J1482&lt;=0.2,0.2,IF(AND(J1482&gt;0.2,J1482&lt;=0.4),0.4,IF(AND(J1482&gt;0.4,J1482&lt;=0.6),0.6,IF(AND(J1482&gt;0.6,J1482&lt;=0.8),0.8,IF(AND(J1482&gt;0.8,J1482&lt;=1),1))))),REFERENCIAS!$C:$D,2,0)*VLOOKUP($J$2,PONDERADORES!A:P,IF(AND(INFORMACION!$T1482='REFERENCIAS RIESGO'!$C$36,INFORMACION!$F1482=REFERENCIAS!$C$24),16,IF(INFORMACION!$T1482='REFERENCIAS RIESGO'!$C$36,13,IF(INFORMACION!$F1482=REFERENCIAS!$C$24,10,7))),0)</f>
        <v>#REF!</v>
      </c>
      <c r="Y1482" s="68">
        <f>+VLOOKUP(M1482,REFERENCIAS!$C:$D,2,0)*VLOOKUP($M$2,PONDERADORES!$A$7:$G$9,7,0)+VLOOKUP(N1482,REFERENCIAS!$C:$D,2,0)*VLOOKUP($N$2,PONDERADORES!$A$7:$G$9,7,0)+VLOOKUP(O1482,REFERENCIAS!$C:$D,2,0)*VLOOKUP($O$2,PONDERADORES!$A$7:$G$9,7,0)</f>
        <v>0.2</v>
      </c>
      <c r="Z1482" s="2">
        <f>+VLOOKUP(IF(R1482&lt;0.1,0,IF(AND(R1482&gt;=0.1,R1482&lt;0.2),0.1,IF(AND(R1482&gt;=0.2,R1482&lt;0.3),0.2,IF(R1482&gt;0.3,0.3,)))),REFERENCIAS!$C:$D,2,0)*VLOOKUP($R$2,PONDERADORES!$A$11:$G$11,7,0)</f>
        <v>15</v>
      </c>
      <c r="AA1482" s="92"/>
      <c r="AB1482" s="95" t="e">
        <f t="shared" ca="1" si="91"/>
        <v>#REF!</v>
      </c>
      <c r="AC1482" s="23" t="e">
        <f ca="1">IF(AB1482&gt;REFERENCIAS!$C$62,REFERENCIAS!$B$62,IF(AND(AB1482&gt;=REFERENCIAS!$C$63,AB1482&lt;REFERENCIAS!$D$63),REFERENCIAS!$B$63,IF(AND(AB1482&gt;REFERENCIAS!$C$64,AB1482&lt;=REFERENCIAS!$D$64),REFERENCIAS!$B$64,IF(AND(AB1482&gt;=REFERENCIAS!$C$65,AB1482&lt;REFERENCIAS!$D$65),REFERENCIAS!$B$65, "Revisar"))))</f>
        <v>#REF!</v>
      </c>
      <c r="AD1482" s="94" t="e">
        <f ca="1">VLOOKUP(AC1482,REFERENCIAS!$B$62:$G$65,4,FALSE)</f>
        <v>#REF!</v>
      </c>
    </row>
    <row r="1483" spans="1:30" ht="17.25" x14ac:dyDescent="0.25">
      <c r="A1483" s="74"/>
      <c r="B1483" s="19"/>
      <c r="C1483" s="19"/>
      <c r="D1483" s="50"/>
      <c r="E1483" s="73"/>
      <c r="F1483" s="74"/>
      <c r="G1483" s="9"/>
      <c r="H1483" s="48"/>
      <c r="I1483" s="49">
        <f t="shared" ca="1" si="89"/>
        <v>2022</v>
      </c>
      <c r="J1483" s="22">
        <f t="shared" ca="1" si="88"/>
        <v>1</v>
      </c>
      <c r="K1483" s="19"/>
      <c r="L1483" s="73"/>
      <c r="M1483" s="74"/>
      <c r="N1483" s="19"/>
      <c r="O1483" s="73"/>
      <c r="P1483" s="82">
        <v>1</v>
      </c>
      <c r="Q1483" s="24">
        <v>1</v>
      </c>
      <c r="R1483" s="81">
        <f t="shared" si="90"/>
        <v>1</v>
      </c>
      <c r="S1483" s="87"/>
      <c r="T1483" s="19"/>
      <c r="U1483" s="25"/>
      <c r="V1483" s="25"/>
      <c r="W1483" s="81"/>
      <c r="X1483" s="91" t="e">
        <f ca="1">+VLOOKUP(#REF!,REFERENCIAS!$C:$D,2,0)*VLOOKUP(#REF!,PONDERADORES!A:P,IF(AND(INFORMACION!$T1483='REFERENCIAS RIESGO'!$C$36,INFORMACION!$F1483=REFERENCIAS!$C$24),16,IF(INFORMACION!$T1483='REFERENCIAS RIESGO'!$C$36,13,IF(INFORMACION!$F1483=REFERENCIAS!$C$24,10,7))),0)+VLOOKUP(K1483,REFERENCIAS!$C:$D,2,0)*VLOOKUP($K$2,PONDERADORES!A:P,IF(AND(INFORMACION!$T1483='REFERENCIAS RIESGO'!$C$36,INFORMACION!$F1483=REFERENCIAS!$C$24),16,IF(INFORMACION!$T1483='REFERENCIAS RIESGO'!$C$36,13,IF(INFORMACION!$F1483=REFERENCIAS!$C$24,10,7))),0)+VLOOKUP(L1483,REFERENCIAS!$C:$D,2,0)*VLOOKUP($L$2,PONDERADORES!A:P,IF(AND(INFORMACION!$T1483='REFERENCIAS RIESGO'!$C$36,INFORMACION!$F1483=REFERENCIAS!$C$24),16,IF(INFORMACION!$T1483='REFERENCIAS RIESGO'!$C$36,13,IF(INFORMACION!$F1483=REFERENCIAS!$C$24,10,7))),0)+VLOOKUP(F1483,REFERENCIAS!$C:$D,2,0)*VLOOKUP($F$2,PONDERADORES!A:P,IF(AND(INFORMACION!$T1483='REFERENCIAS RIESGO'!$C$36,INFORMACION!$F1483=REFERENCIAS!$C$24),16,IF(INFORMACION!$T1483='REFERENCIAS RIESGO'!$C$36,13,IF(INFORMACION!$F1483=REFERENCIAS!$C$24,10,7))),0)+VLOOKUP(T1483,REFERENCIAS!$C:$D,2,0)*VLOOKUP($T$2,PONDERADORES!A:P,IF(AND(INFORMACION!$T1483='REFERENCIAS RIESGO'!$C$36,INFORMACION!$F1483=REFERENCIAS!$C$24),16,IF(INFORMACION!$T1483='REFERENCIAS RIESGO'!$C$36,13,IF(INFORMACION!$F1483=REFERENCIAS!$C$24,10,7))),0)+VLOOKUP(IF(J1483&lt;=0.2,0.2,IF(AND(J1483&gt;0.2,J1483&lt;=0.4),0.4,IF(AND(J1483&gt;0.4,J1483&lt;=0.6),0.6,IF(AND(J1483&gt;0.6,J1483&lt;=0.8),0.8,IF(AND(J1483&gt;0.8,J1483&lt;=1),1))))),REFERENCIAS!$C:$D,2,0)*VLOOKUP($J$2,PONDERADORES!A:P,IF(AND(INFORMACION!$T1483='REFERENCIAS RIESGO'!$C$36,INFORMACION!$F1483=REFERENCIAS!$C$24),16,IF(INFORMACION!$T1483='REFERENCIAS RIESGO'!$C$36,13,IF(INFORMACION!$F1483=REFERENCIAS!$C$24,10,7))),0)</f>
        <v>#REF!</v>
      </c>
      <c r="Y1483" s="68">
        <f>+VLOOKUP(M1483,REFERENCIAS!$C:$D,2,0)*VLOOKUP($M$2,PONDERADORES!$A$7:$G$9,7,0)+VLOOKUP(N1483,REFERENCIAS!$C:$D,2,0)*VLOOKUP($N$2,PONDERADORES!$A$7:$G$9,7,0)+VLOOKUP(O1483,REFERENCIAS!$C:$D,2,0)*VLOOKUP($O$2,PONDERADORES!$A$7:$G$9,7,0)</f>
        <v>0.2</v>
      </c>
      <c r="Z1483" s="2">
        <f>+VLOOKUP(IF(R1483&lt;0.1,0,IF(AND(R1483&gt;=0.1,R1483&lt;0.2),0.1,IF(AND(R1483&gt;=0.2,R1483&lt;0.3),0.2,IF(R1483&gt;0.3,0.3,)))),REFERENCIAS!$C:$D,2,0)*VLOOKUP($R$2,PONDERADORES!$A$11:$G$11,7,0)</f>
        <v>15</v>
      </c>
      <c r="AA1483" s="92"/>
      <c r="AB1483" s="95" t="e">
        <f t="shared" ca="1" si="91"/>
        <v>#REF!</v>
      </c>
      <c r="AC1483" s="23" t="e">
        <f ca="1">IF(AB1483&gt;REFERENCIAS!$C$62,REFERENCIAS!$B$62,IF(AND(AB1483&gt;=REFERENCIAS!$C$63,AB1483&lt;REFERENCIAS!$D$63),REFERENCIAS!$B$63,IF(AND(AB1483&gt;REFERENCIAS!$C$64,AB1483&lt;=REFERENCIAS!$D$64),REFERENCIAS!$B$64,IF(AND(AB1483&gt;=REFERENCIAS!$C$65,AB1483&lt;REFERENCIAS!$D$65),REFERENCIAS!$B$65, "Revisar"))))</f>
        <v>#REF!</v>
      </c>
      <c r="AD1483" s="94" t="e">
        <f ca="1">VLOOKUP(AC1483,REFERENCIAS!$B$62:$G$65,4,FALSE)</f>
        <v>#REF!</v>
      </c>
    </row>
    <row r="1484" spans="1:30" ht="17.25" x14ac:dyDescent="0.25">
      <c r="A1484" s="74"/>
      <c r="B1484" s="19"/>
      <c r="C1484" s="19"/>
      <c r="D1484" s="50"/>
      <c r="E1484" s="73"/>
      <c r="F1484" s="74"/>
      <c r="G1484" s="9"/>
      <c r="H1484" s="48"/>
      <c r="I1484" s="49">
        <f t="shared" ca="1" si="89"/>
        <v>2022</v>
      </c>
      <c r="J1484" s="22">
        <f t="shared" ca="1" si="88"/>
        <v>1</v>
      </c>
      <c r="K1484" s="19"/>
      <c r="L1484" s="73"/>
      <c r="M1484" s="74"/>
      <c r="N1484" s="19"/>
      <c r="O1484" s="73"/>
      <c r="P1484" s="82">
        <v>1</v>
      </c>
      <c r="Q1484" s="24">
        <v>1</v>
      </c>
      <c r="R1484" s="81">
        <f t="shared" si="90"/>
        <v>1</v>
      </c>
      <c r="S1484" s="87"/>
      <c r="T1484" s="19"/>
      <c r="U1484" s="25"/>
      <c r="V1484" s="25"/>
      <c r="W1484" s="81"/>
      <c r="X1484" s="91" t="e">
        <f ca="1">+VLOOKUP(#REF!,REFERENCIAS!$C:$D,2,0)*VLOOKUP(#REF!,PONDERADORES!A:P,IF(AND(INFORMACION!$T1484='REFERENCIAS RIESGO'!$C$36,INFORMACION!$F1484=REFERENCIAS!$C$24),16,IF(INFORMACION!$T1484='REFERENCIAS RIESGO'!$C$36,13,IF(INFORMACION!$F1484=REFERENCIAS!$C$24,10,7))),0)+VLOOKUP(K1484,REFERENCIAS!$C:$D,2,0)*VLOOKUP($K$2,PONDERADORES!A:P,IF(AND(INFORMACION!$T1484='REFERENCIAS RIESGO'!$C$36,INFORMACION!$F1484=REFERENCIAS!$C$24),16,IF(INFORMACION!$T1484='REFERENCIAS RIESGO'!$C$36,13,IF(INFORMACION!$F1484=REFERENCIAS!$C$24,10,7))),0)+VLOOKUP(L1484,REFERENCIAS!$C:$D,2,0)*VLOOKUP($L$2,PONDERADORES!A:P,IF(AND(INFORMACION!$T1484='REFERENCIAS RIESGO'!$C$36,INFORMACION!$F1484=REFERENCIAS!$C$24),16,IF(INFORMACION!$T1484='REFERENCIAS RIESGO'!$C$36,13,IF(INFORMACION!$F1484=REFERENCIAS!$C$24,10,7))),0)+VLOOKUP(F1484,REFERENCIAS!$C:$D,2,0)*VLOOKUP($F$2,PONDERADORES!A:P,IF(AND(INFORMACION!$T1484='REFERENCIAS RIESGO'!$C$36,INFORMACION!$F1484=REFERENCIAS!$C$24),16,IF(INFORMACION!$T1484='REFERENCIAS RIESGO'!$C$36,13,IF(INFORMACION!$F1484=REFERENCIAS!$C$24,10,7))),0)+VLOOKUP(T1484,REFERENCIAS!$C:$D,2,0)*VLOOKUP($T$2,PONDERADORES!A:P,IF(AND(INFORMACION!$T1484='REFERENCIAS RIESGO'!$C$36,INFORMACION!$F1484=REFERENCIAS!$C$24),16,IF(INFORMACION!$T1484='REFERENCIAS RIESGO'!$C$36,13,IF(INFORMACION!$F1484=REFERENCIAS!$C$24,10,7))),0)+VLOOKUP(IF(J1484&lt;=0.2,0.2,IF(AND(J1484&gt;0.2,J1484&lt;=0.4),0.4,IF(AND(J1484&gt;0.4,J1484&lt;=0.6),0.6,IF(AND(J1484&gt;0.6,J1484&lt;=0.8),0.8,IF(AND(J1484&gt;0.8,J1484&lt;=1),1))))),REFERENCIAS!$C:$D,2,0)*VLOOKUP($J$2,PONDERADORES!A:P,IF(AND(INFORMACION!$T1484='REFERENCIAS RIESGO'!$C$36,INFORMACION!$F1484=REFERENCIAS!$C$24),16,IF(INFORMACION!$T1484='REFERENCIAS RIESGO'!$C$36,13,IF(INFORMACION!$F1484=REFERENCIAS!$C$24,10,7))),0)</f>
        <v>#REF!</v>
      </c>
      <c r="Y1484" s="68">
        <f>+VLOOKUP(M1484,REFERENCIAS!$C:$D,2,0)*VLOOKUP($M$2,PONDERADORES!$A$7:$G$9,7,0)+VLOOKUP(N1484,REFERENCIAS!$C:$D,2,0)*VLOOKUP($N$2,PONDERADORES!$A$7:$G$9,7,0)+VLOOKUP(O1484,REFERENCIAS!$C:$D,2,0)*VLOOKUP($O$2,PONDERADORES!$A$7:$G$9,7,0)</f>
        <v>0.2</v>
      </c>
      <c r="Z1484" s="2">
        <f>+VLOOKUP(IF(R1484&lt;0.1,0,IF(AND(R1484&gt;=0.1,R1484&lt;0.2),0.1,IF(AND(R1484&gt;=0.2,R1484&lt;0.3),0.2,IF(R1484&gt;0.3,0.3,)))),REFERENCIAS!$C:$D,2,0)*VLOOKUP($R$2,PONDERADORES!$A$11:$G$11,7,0)</f>
        <v>15</v>
      </c>
      <c r="AA1484" s="92"/>
      <c r="AB1484" s="95" t="e">
        <f t="shared" ca="1" si="91"/>
        <v>#REF!</v>
      </c>
      <c r="AC1484" s="23" t="e">
        <f ca="1">IF(AB1484&gt;REFERENCIAS!$C$62,REFERENCIAS!$B$62,IF(AND(AB1484&gt;=REFERENCIAS!$C$63,AB1484&lt;REFERENCIAS!$D$63),REFERENCIAS!$B$63,IF(AND(AB1484&gt;REFERENCIAS!$C$64,AB1484&lt;=REFERENCIAS!$D$64),REFERENCIAS!$B$64,IF(AND(AB1484&gt;=REFERENCIAS!$C$65,AB1484&lt;REFERENCIAS!$D$65),REFERENCIAS!$B$65, "Revisar"))))</f>
        <v>#REF!</v>
      </c>
      <c r="AD1484" s="94" t="e">
        <f ca="1">VLOOKUP(AC1484,REFERENCIAS!$B$62:$G$65,4,FALSE)</f>
        <v>#REF!</v>
      </c>
    </row>
    <row r="1485" spans="1:30" ht="17.25" x14ac:dyDescent="0.25">
      <c r="A1485" s="74"/>
      <c r="B1485" s="19"/>
      <c r="C1485" s="19"/>
      <c r="D1485" s="50"/>
      <c r="E1485" s="73"/>
      <c r="F1485" s="74"/>
      <c r="G1485" s="9"/>
      <c r="H1485" s="48"/>
      <c r="I1485" s="49">
        <f t="shared" ca="1" si="89"/>
        <v>2022</v>
      </c>
      <c r="J1485" s="22">
        <f t="shared" ca="1" si="88"/>
        <v>1</v>
      </c>
      <c r="K1485" s="19"/>
      <c r="L1485" s="73"/>
      <c r="M1485" s="74"/>
      <c r="N1485" s="19"/>
      <c r="O1485" s="73"/>
      <c r="P1485" s="82">
        <v>1</v>
      </c>
      <c r="Q1485" s="24">
        <v>1</v>
      </c>
      <c r="R1485" s="81">
        <f t="shared" si="90"/>
        <v>1</v>
      </c>
      <c r="S1485" s="87"/>
      <c r="T1485" s="19"/>
      <c r="U1485" s="25"/>
      <c r="V1485" s="25"/>
      <c r="W1485" s="81"/>
      <c r="X1485" s="91" t="e">
        <f ca="1">+VLOOKUP(#REF!,REFERENCIAS!$C:$D,2,0)*VLOOKUP(#REF!,PONDERADORES!A:P,IF(AND(INFORMACION!$T1485='REFERENCIAS RIESGO'!$C$36,INFORMACION!$F1485=REFERENCIAS!$C$24),16,IF(INFORMACION!$T1485='REFERENCIAS RIESGO'!$C$36,13,IF(INFORMACION!$F1485=REFERENCIAS!$C$24,10,7))),0)+VLOOKUP(K1485,REFERENCIAS!$C:$D,2,0)*VLOOKUP($K$2,PONDERADORES!A:P,IF(AND(INFORMACION!$T1485='REFERENCIAS RIESGO'!$C$36,INFORMACION!$F1485=REFERENCIAS!$C$24),16,IF(INFORMACION!$T1485='REFERENCIAS RIESGO'!$C$36,13,IF(INFORMACION!$F1485=REFERENCIAS!$C$24,10,7))),0)+VLOOKUP(L1485,REFERENCIAS!$C:$D,2,0)*VLOOKUP($L$2,PONDERADORES!A:P,IF(AND(INFORMACION!$T1485='REFERENCIAS RIESGO'!$C$36,INFORMACION!$F1485=REFERENCIAS!$C$24),16,IF(INFORMACION!$T1485='REFERENCIAS RIESGO'!$C$36,13,IF(INFORMACION!$F1485=REFERENCIAS!$C$24,10,7))),0)+VLOOKUP(F1485,REFERENCIAS!$C:$D,2,0)*VLOOKUP($F$2,PONDERADORES!A:P,IF(AND(INFORMACION!$T1485='REFERENCIAS RIESGO'!$C$36,INFORMACION!$F1485=REFERENCIAS!$C$24),16,IF(INFORMACION!$T1485='REFERENCIAS RIESGO'!$C$36,13,IF(INFORMACION!$F1485=REFERENCIAS!$C$24,10,7))),0)+VLOOKUP(T1485,REFERENCIAS!$C:$D,2,0)*VLOOKUP($T$2,PONDERADORES!A:P,IF(AND(INFORMACION!$T1485='REFERENCIAS RIESGO'!$C$36,INFORMACION!$F1485=REFERENCIAS!$C$24),16,IF(INFORMACION!$T1485='REFERENCIAS RIESGO'!$C$36,13,IF(INFORMACION!$F1485=REFERENCIAS!$C$24,10,7))),0)+VLOOKUP(IF(J1485&lt;=0.2,0.2,IF(AND(J1485&gt;0.2,J1485&lt;=0.4),0.4,IF(AND(J1485&gt;0.4,J1485&lt;=0.6),0.6,IF(AND(J1485&gt;0.6,J1485&lt;=0.8),0.8,IF(AND(J1485&gt;0.8,J1485&lt;=1),1))))),REFERENCIAS!$C:$D,2,0)*VLOOKUP($J$2,PONDERADORES!A:P,IF(AND(INFORMACION!$T1485='REFERENCIAS RIESGO'!$C$36,INFORMACION!$F1485=REFERENCIAS!$C$24),16,IF(INFORMACION!$T1485='REFERENCIAS RIESGO'!$C$36,13,IF(INFORMACION!$F1485=REFERENCIAS!$C$24,10,7))),0)</f>
        <v>#REF!</v>
      </c>
      <c r="Y1485" s="68">
        <f>+VLOOKUP(M1485,REFERENCIAS!$C:$D,2,0)*VLOOKUP($M$2,PONDERADORES!$A$7:$G$9,7,0)+VLOOKUP(N1485,REFERENCIAS!$C:$D,2,0)*VLOOKUP($N$2,PONDERADORES!$A$7:$G$9,7,0)+VLOOKUP(O1485,REFERENCIAS!$C:$D,2,0)*VLOOKUP($O$2,PONDERADORES!$A$7:$G$9,7,0)</f>
        <v>0.2</v>
      </c>
      <c r="Z1485" s="2">
        <f>+VLOOKUP(IF(R1485&lt;0.1,0,IF(AND(R1485&gt;=0.1,R1485&lt;0.2),0.1,IF(AND(R1485&gt;=0.2,R1485&lt;0.3),0.2,IF(R1485&gt;0.3,0.3,)))),REFERENCIAS!$C:$D,2,0)*VLOOKUP($R$2,PONDERADORES!$A$11:$G$11,7,0)</f>
        <v>15</v>
      </c>
      <c r="AA1485" s="92"/>
      <c r="AB1485" s="95" t="e">
        <f t="shared" ca="1" si="91"/>
        <v>#REF!</v>
      </c>
      <c r="AC1485" s="23" t="e">
        <f ca="1">IF(AB1485&gt;REFERENCIAS!$C$62,REFERENCIAS!$B$62,IF(AND(AB1485&gt;=REFERENCIAS!$C$63,AB1485&lt;REFERENCIAS!$D$63),REFERENCIAS!$B$63,IF(AND(AB1485&gt;REFERENCIAS!$C$64,AB1485&lt;=REFERENCIAS!$D$64),REFERENCIAS!$B$64,IF(AND(AB1485&gt;=REFERENCIAS!$C$65,AB1485&lt;REFERENCIAS!$D$65),REFERENCIAS!$B$65, "Revisar"))))</f>
        <v>#REF!</v>
      </c>
      <c r="AD1485" s="94" t="e">
        <f ca="1">VLOOKUP(AC1485,REFERENCIAS!$B$62:$G$65,4,FALSE)</f>
        <v>#REF!</v>
      </c>
    </row>
    <row r="1486" spans="1:30" ht="17.25" x14ac:dyDescent="0.25">
      <c r="A1486" s="74"/>
      <c r="B1486" s="19"/>
      <c r="C1486" s="19"/>
      <c r="D1486" s="50"/>
      <c r="E1486" s="73"/>
      <c r="F1486" s="74"/>
      <c r="G1486" s="9"/>
      <c r="H1486" s="48"/>
      <c r="I1486" s="49">
        <f t="shared" ca="1" si="89"/>
        <v>2022</v>
      </c>
      <c r="J1486" s="22">
        <f t="shared" ca="1" si="88"/>
        <v>1</v>
      </c>
      <c r="K1486" s="19"/>
      <c r="L1486" s="73"/>
      <c r="M1486" s="74"/>
      <c r="N1486" s="19"/>
      <c r="O1486" s="73"/>
      <c r="P1486" s="82">
        <v>1</v>
      </c>
      <c r="Q1486" s="24">
        <v>1</v>
      </c>
      <c r="R1486" s="81">
        <f t="shared" si="90"/>
        <v>1</v>
      </c>
      <c r="S1486" s="87"/>
      <c r="T1486" s="19"/>
      <c r="U1486" s="25"/>
      <c r="V1486" s="25"/>
      <c r="W1486" s="81"/>
      <c r="X1486" s="91" t="e">
        <f ca="1">+VLOOKUP(#REF!,REFERENCIAS!$C:$D,2,0)*VLOOKUP(#REF!,PONDERADORES!A:P,IF(AND(INFORMACION!$T1486='REFERENCIAS RIESGO'!$C$36,INFORMACION!$F1486=REFERENCIAS!$C$24),16,IF(INFORMACION!$T1486='REFERENCIAS RIESGO'!$C$36,13,IF(INFORMACION!$F1486=REFERENCIAS!$C$24,10,7))),0)+VLOOKUP(K1486,REFERENCIAS!$C:$D,2,0)*VLOOKUP($K$2,PONDERADORES!A:P,IF(AND(INFORMACION!$T1486='REFERENCIAS RIESGO'!$C$36,INFORMACION!$F1486=REFERENCIAS!$C$24),16,IF(INFORMACION!$T1486='REFERENCIAS RIESGO'!$C$36,13,IF(INFORMACION!$F1486=REFERENCIAS!$C$24,10,7))),0)+VLOOKUP(L1486,REFERENCIAS!$C:$D,2,0)*VLOOKUP($L$2,PONDERADORES!A:P,IF(AND(INFORMACION!$T1486='REFERENCIAS RIESGO'!$C$36,INFORMACION!$F1486=REFERENCIAS!$C$24),16,IF(INFORMACION!$T1486='REFERENCIAS RIESGO'!$C$36,13,IF(INFORMACION!$F1486=REFERENCIAS!$C$24,10,7))),0)+VLOOKUP(F1486,REFERENCIAS!$C:$D,2,0)*VLOOKUP($F$2,PONDERADORES!A:P,IF(AND(INFORMACION!$T1486='REFERENCIAS RIESGO'!$C$36,INFORMACION!$F1486=REFERENCIAS!$C$24),16,IF(INFORMACION!$T1486='REFERENCIAS RIESGO'!$C$36,13,IF(INFORMACION!$F1486=REFERENCIAS!$C$24,10,7))),0)+VLOOKUP(T1486,REFERENCIAS!$C:$D,2,0)*VLOOKUP($T$2,PONDERADORES!A:P,IF(AND(INFORMACION!$T1486='REFERENCIAS RIESGO'!$C$36,INFORMACION!$F1486=REFERENCIAS!$C$24),16,IF(INFORMACION!$T1486='REFERENCIAS RIESGO'!$C$36,13,IF(INFORMACION!$F1486=REFERENCIAS!$C$24,10,7))),0)+VLOOKUP(IF(J1486&lt;=0.2,0.2,IF(AND(J1486&gt;0.2,J1486&lt;=0.4),0.4,IF(AND(J1486&gt;0.4,J1486&lt;=0.6),0.6,IF(AND(J1486&gt;0.6,J1486&lt;=0.8),0.8,IF(AND(J1486&gt;0.8,J1486&lt;=1),1))))),REFERENCIAS!$C:$D,2,0)*VLOOKUP($J$2,PONDERADORES!A:P,IF(AND(INFORMACION!$T1486='REFERENCIAS RIESGO'!$C$36,INFORMACION!$F1486=REFERENCIAS!$C$24),16,IF(INFORMACION!$T1486='REFERENCIAS RIESGO'!$C$36,13,IF(INFORMACION!$F1486=REFERENCIAS!$C$24,10,7))),0)</f>
        <v>#REF!</v>
      </c>
      <c r="Y1486" s="68">
        <f>+VLOOKUP(M1486,REFERENCIAS!$C:$D,2,0)*VLOOKUP($M$2,PONDERADORES!$A$7:$G$9,7,0)+VLOOKUP(N1486,REFERENCIAS!$C:$D,2,0)*VLOOKUP($N$2,PONDERADORES!$A$7:$G$9,7,0)+VLOOKUP(O1486,REFERENCIAS!$C:$D,2,0)*VLOOKUP($O$2,PONDERADORES!$A$7:$G$9,7,0)</f>
        <v>0.2</v>
      </c>
      <c r="Z1486" s="2">
        <f>+VLOOKUP(IF(R1486&lt;0.1,0,IF(AND(R1486&gt;=0.1,R1486&lt;0.2),0.1,IF(AND(R1486&gt;=0.2,R1486&lt;0.3),0.2,IF(R1486&gt;0.3,0.3,)))),REFERENCIAS!$C:$D,2,0)*VLOOKUP($R$2,PONDERADORES!$A$11:$G$11,7,0)</f>
        <v>15</v>
      </c>
      <c r="AA1486" s="92"/>
      <c r="AB1486" s="95" t="e">
        <f t="shared" ca="1" si="91"/>
        <v>#REF!</v>
      </c>
      <c r="AC1486" s="23" t="e">
        <f ca="1">IF(AB1486&gt;REFERENCIAS!$C$62,REFERENCIAS!$B$62,IF(AND(AB1486&gt;=REFERENCIAS!$C$63,AB1486&lt;REFERENCIAS!$D$63),REFERENCIAS!$B$63,IF(AND(AB1486&gt;REFERENCIAS!$C$64,AB1486&lt;=REFERENCIAS!$D$64),REFERENCIAS!$B$64,IF(AND(AB1486&gt;=REFERENCIAS!$C$65,AB1486&lt;REFERENCIAS!$D$65),REFERENCIAS!$B$65, "Revisar"))))</f>
        <v>#REF!</v>
      </c>
      <c r="AD1486" s="94" t="e">
        <f ca="1">VLOOKUP(AC1486,REFERENCIAS!$B$62:$G$65,4,FALSE)</f>
        <v>#REF!</v>
      </c>
    </row>
    <row r="1487" spans="1:30" ht="17.25" x14ac:dyDescent="0.25">
      <c r="A1487" s="74"/>
      <c r="B1487" s="19"/>
      <c r="C1487" s="19"/>
      <c r="D1487" s="50"/>
      <c r="E1487" s="73"/>
      <c r="F1487" s="74"/>
      <c r="G1487" s="9"/>
      <c r="H1487" s="48"/>
      <c r="I1487" s="49">
        <f t="shared" ca="1" si="89"/>
        <v>2022</v>
      </c>
      <c r="J1487" s="22">
        <f t="shared" ca="1" si="88"/>
        <v>1</v>
      </c>
      <c r="K1487" s="19"/>
      <c r="L1487" s="73"/>
      <c r="M1487" s="74"/>
      <c r="N1487" s="19"/>
      <c r="O1487" s="73"/>
      <c r="P1487" s="82">
        <v>1</v>
      </c>
      <c r="Q1487" s="24">
        <v>1</v>
      </c>
      <c r="R1487" s="81">
        <f t="shared" si="90"/>
        <v>1</v>
      </c>
      <c r="S1487" s="87"/>
      <c r="T1487" s="19"/>
      <c r="U1487" s="25"/>
      <c r="V1487" s="25"/>
      <c r="W1487" s="81"/>
      <c r="X1487" s="91" t="e">
        <f ca="1">+VLOOKUP(#REF!,REFERENCIAS!$C:$D,2,0)*VLOOKUP(#REF!,PONDERADORES!A:P,IF(AND(INFORMACION!$T1487='REFERENCIAS RIESGO'!$C$36,INFORMACION!$F1487=REFERENCIAS!$C$24),16,IF(INFORMACION!$T1487='REFERENCIAS RIESGO'!$C$36,13,IF(INFORMACION!$F1487=REFERENCIAS!$C$24,10,7))),0)+VLOOKUP(K1487,REFERENCIAS!$C:$D,2,0)*VLOOKUP($K$2,PONDERADORES!A:P,IF(AND(INFORMACION!$T1487='REFERENCIAS RIESGO'!$C$36,INFORMACION!$F1487=REFERENCIAS!$C$24),16,IF(INFORMACION!$T1487='REFERENCIAS RIESGO'!$C$36,13,IF(INFORMACION!$F1487=REFERENCIAS!$C$24,10,7))),0)+VLOOKUP(L1487,REFERENCIAS!$C:$D,2,0)*VLOOKUP($L$2,PONDERADORES!A:P,IF(AND(INFORMACION!$T1487='REFERENCIAS RIESGO'!$C$36,INFORMACION!$F1487=REFERENCIAS!$C$24),16,IF(INFORMACION!$T1487='REFERENCIAS RIESGO'!$C$36,13,IF(INFORMACION!$F1487=REFERENCIAS!$C$24,10,7))),0)+VLOOKUP(F1487,REFERENCIAS!$C:$D,2,0)*VLOOKUP($F$2,PONDERADORES!A:P,IF(AND(INFORMACION!$T1487='REFERENCIAS RIESGO'!$C$36,INFORMACION!$F1487=REFERENCIAS!$C$24),16,IF(INFORMACION!$T1487='REFERENCIAS RIESGO'!$C$36,13,IF(INFORMACION!$F1487=REFERENCIAS!$C$24,10,7))),0)+VLOOKUP(T1487,REFERENCIAS!$C:$D,2,0)*VLOOKUP($T$2,PONDERADORES!A:P,IF(AND(INFORMACION!$T1487='REFERENCIAS RIESGO'!$C$36,INFORMACION!$F1487=REFERENCIAS!$C$24),16,IF(INFORMACION!$T1487='REFERENCIAS RIESGO'!$C$36,13,IF(INFORMACION!$F1487=REFERENCIAS!$C$24,10,7))),0)+VLOOKUP(IF(J1487&lt;=0.2,0.2,IF(AND(J1487&gt;0.2,J1487&lt;=0.4),0.4,IF(AND(J1487&gt;0.4,J1487&lt;=0.6),0.6,IF(AND(J1487&gt;0.6,J1487&lt;=0.8),0.8,IF(AND(J1487&gt;0.8,J1487&lt;=1),1))))),REFERENCIAS!$C:$D,2,0)*VLOOKUP($J$2,PONDERADORES!A:P,IF(AND(INFORMACION!$T1487='REFERENCIAS RIESGO'!$C$36,INFORMACION!$F1487=REFERENCIAS!$C$24),16,IF(INFORMACION!$T1487='REFERENCIAS RIESGO'!$C$36,13,IF(INFORMACION!$F1487=REFERENCIAS!$C$24,10,7))),0)</f>
        <v>#REF!</v>
      </c>
      <c r="Y1487" s="68">
        <f>+VLOOKUP(M1487,REFERENCIAS!$C:$D,2,0)*VLOOKUP($M$2,PONDERADORES!$A$7:$G$9,7,0)+VLOOKUP(N1487,REFERENCIAS!$C:$D,2,0)*VLOOKUP($N$2,PONDERADORES!$A$7:$G$9,7,0)+VLOOKUP(O1487,REFERENCIAS!$C:$D,2,0)*VLOOKUP($O$2,PONDERADORES!$A$7:$G$9,7,0)</f>
        <v>0.2</v>
      </c>
      <c r="Z1487" s="2">
        <f>+VLOOKUP(IF(R1487&lt;0.1,0,IF(AND(R1487&gt;=0.1,R1487&lt;0.2),0.1,IF(AND(R1487&gt;=0.2,R1487&lt;0.3),0.2,IF(R1487&gt;0.3,0.3,)))),REFERENCIAS!$C:$D,2,0)*VLOOKUP($R$2,PONDERADORES!$A$11:$G$11,7,0)</f>
        <v>15</v>
      </c>
      <c r="AA1487" s="92"/>
      <c r="AB1487" s="95" t="e">
        <f t="shared" ca="1" si="91"/>
        <v>#REF!</v>
      </c>
      <c r="AC1487" s="23" t="e">
        <f ca="1">IF(AB1487&gt;REFERENCIAS!$C$62,REFERENCIAS!$B$62,IF(AND(AB1487&gt;=REFERENCIAS!$C$63,AB1487&lt;REFERENCIAS!$D$63),REFERENCIAS!$B$63,IF(AND(AB1487&gt;REFERENCIAS!$C$64,AB1487&lt;=REFERENCIAS!$D$64),REFERENCIAS!$B$64,IF(AND(AB1487&gt;=REFERENCIAS!$C$65,AB1487&lt;REFERENCIAS!$D$65),REFERENCIAS!$B$65, "Revisar"))))</f>
        <v>#REF!</v>
      </c>
      <c r="AD1487" s="94" t="e">
        <f ca="1">VLOOKUP(AC1487,REFERENCIAS!$B$62:$G$65,4,FALSE)</f>
        <v>#REF!</v>
      </c>
    </row>
    <row r="1488" spans="1:30" ht="17.25" x14ac:dyDescent="0.25">
      <c r="A1488" s="74"/>
      <c r="B1488" s="19"/>
      <c r="C1488" s="19"/>
      <c r="D1488" s="50"/>
      <c r="E1488" s="73"/>
      <c r="F1488" s="74"/>
      <c r="G1488" s="9"/>
      <c r="H1488" s="48"/>
      <c r="I1488" s="49">
        <f t="shared" ca="1" si="89"/>
        <v>2022</v>
      </c>
      <c r="J1488" s="22">
        <f t="shared" ca="1" si="88"/>
        <v>1</v>
      </c>
      <c r="K1488" s="19"/>
      <c r="L1488" s="73"/>
      <c r="M1488" s="74"/>
      <c r="N1488" s="19"/>
      <c r="O1488" s="73"/>
      <c r="P1488" s="82">
        <v>1</v>
      </c>
      <c r="Q1488" s="24">
        <v>1</v>
      </c>
      <c r="R1488" s="81">
        <f t="shared" si="90"/>
        <v>1</v>
      </c>
      <c r="S1488" s="87"/>
      <c r="T1488" s="19"/>
      <c r="U1488" s="25"/>
      <c r="V1488" s="25"/>
      <c r="W1488" s="81"/>
      <c r="X1488" s="91" t="e">
        <f ca="1">+VLOOKUP(#REF!,REFERENCIAS!$C:$D,2,0)*VLOOKUP(#REF!,PONDERADORES!A:P,IF(AND(INFORMACION!$T1488='REFERENCIAS RIESGO'!$C$36,INFORMACION!$F1488=REFERENCIAS!$C$24),16,IF(INFORMACION!$T1488='REFERENCIAS RIESGO'!$C$36,13,IF(INFORMACION!$F1488=REFERENCIAS!$C$24,10,7))),0)+VLOOKUP(K1488,REFERENCIAS!$C:$D,2,0)*VLOOKUP($K$2,PONDERADORES!A:P,IF(AND(INFORMACION!$T1488='REFERENCIAS RIESGO'!$C$36,INFORMACION!$F1488=REFERENCIAS!$C$24),16,IF(INFORMACION!$T1488='REFERENCIAS RIESGO'!$C$36,13,IF(INFORMACION!$F1488=REFERENCIAS!$C$24,10,7))),0)+VLOOKUP(L1488,REFERENCIAS!$C:$D,2,0)*VLOOKUP($L$2,PONDERADORES!A:P,IF(AND(INFORMACION!$T1488='REFERENCIAS RIESGO'!$C$36,INFORMACION!$F1488=REFERENCIAS!$C$24),16,IF(INFORMACION!$T1488='REFERENCIAS RIESGO'!$C$36,13,IF(INFORMACION!$F1488=REFERENCIAS!$C$24,10,7))),0)+VLOOKUP(F1488,REFERENCIAS!$C:$D,2,0)*VLOOKUP($F$2,PONDERADORES!A:P,IF(AND(INFORMACION!$T1488='REFERENCIAS RIESGO'!$C$36,INFORMACION!$F1488=REFERENCIAS!$C$24),16,IF(INFORMACION!$T1488='REFERENCIAS RIESGO'!$C$36,13,IF(INFORMACION!$F1488=REFERENCIAS!$C$24,10,7))),0)+VLOOKUP(T1488,REFERENCIAS!$C:$D,2,0)*VLOOKUP($T$2,PONDERADORES!A:P,IF(AND(INFORMACION!$T1488='REFERENCIAS RIESGO'!$C$36,INFORMACION!$F1488=REFERENCIAS!$C$24),16,IF(INFORMACION!$T1488='REFERENCIAS RIESGO'!$C$36,13,IF(INFORMACION!$F1488=REFERENCIAS!$C$24,10,7))),0)+VLOOKUP(IF(J1488&lt;=0.2,0.2,IF(AND(J1488&gt;0.2,J1488&lt;=0.4),0.4,IF(AND(J1488&gt;0.4,J1488&lt;=0.6),0.6,IF(AND(J1488&gt;0.6,J1488&lt;=0.8),0.8,IF(AND(J1488&gt;0.8,J1488&lt;=1),1))))),REFERENCIAS!$C:$D,2,0)*VLOOKUP($J$2,PONDERADORES!A:P,IF(AND(INFORMACION!$T1488='REFERENCIAS RIESGO'!$C$36,INFORMACION!$F1488=REFERENCIAS!$C$24),16,IF(INFORMACION!$T1488='REFERENCIAS RIESGO'!$C$36,13,IF(INFORMACION!$F1488=REFERENCIAS!$C$24,10,7))),0)</f>
        <v>#REF!</v>
      </c>
      <c r="Y1488" s="68">
        <f>+VLOOKUP(M1488,REFERENCIAS!$C:$D,2,0)*VLOOKUP($M$2,PONDERADORES!$A$7:$G$9,7,0)+VLOOKUP(N1488,REFERENCIAS!$C:$D,2,0)*VLOOKUP($N$2,PONDERADORES!$A$7:$G$9,7,0)+VLOOKUP(O1488,REFERENCIAS!$C:$D,2,0)*VLOOKUP($O$2,PONDERADORES!$A$7:$G$9,7,0)</f>
        <v>0.2</v>
      </c>
      <c r="Z1488" s="2">
        <f>+VLOOKUP(IF(R1488&lt;0.1,0,IF(AND(R1488&gt;=0.1,R1488&lt;0.2),0.1,IF(AND(R1488&gt;=0.2,R1488&lt;0.3),0.2,IF(R1488&gt;0.3,0.3,)))),REFERENCIAS!$C:$D,2,0)*VLOOKUP($R$2,PONDERADORES!$A$11:$G$11,7,0)</f>
        <v>15</v>
      </c>
      <c r="AA1488" s="92"/>
      <c r="AB1488" s="95" t="e">
        <f t="shared" ca="1" si="91"/>
        <v>#REF!</v>
      </c>
      <c r="AC1488" s="23" t="e">
        <f ca="1">IF(AB1488&gt;REFERENCIAS!$C$62,REFERENCIAS!$B$62,IF(AND(AB1488&gt;=REFERENCIAS!$C$63,AB1488&lt;REFERENCIAS!$D$63),REFERENCIAS!$B$63,IF(AND(AB1488&gt;REFERENCIAS!$C$64,AB1488&lt;=REFERENCIAS!$D$64),REFERENCIAS!$B$64,IF(AND(AB1488&gt;=REFERENCIAS!$C$65,AB1488&lt;REFERENCIAS!$D$65),REFERENCIAS!$B$65, "Revisar"))))</f>
        <v>#REF!</v>
      </c>
      <c r="AD1488" s="94" t="e">
        <f ca="1">VLOOKUP(AC1488,REFERENCIAS!$B$62:$G$65,4,FALSE)</f>
        <v>#REF!</v>
      </c>
    </row>
    <row r="1489" spans="1:30" ht="17.25" x14ac:dyDescent="0.25">
      <c r="A1489" s="74"/>
      <c r="B1489" s="19"/>
      <c r="C1489" s="19"/>
      <c r="D1489" s="50"/>
      <c r="E1489" s="73"/>
      <c r="F1489" s="74"/>
      <c r="G1489" s="9"/>
      <c r="H1489" s="48"/>
      <c r="I1489" s="49">
        <f t="shared" ca="1" si="89"/>
        <v>2022</v>
      </c>
      <c r="J1489" s="22">
        <f t="shared" ca="1" si="88"/>
        <v>1</v>
      </c>
      <c r="K1489" s="19"/>
      <c r="L1489" s="73"/>
      <c r="M1489" s="74"/>
      <c r="N1489" s="19"/>
      <c r="O1489" s="73"/>
      <c r="P1489" s="82">
        <v>1</v>
      </c>
      <c r="Q1489" s="24">
        <v>1</v>
      </c>
      <c r="R1489" s="81">
        <f t="shared" si="90"/>
        <v>1</v>
      </c>
      <c r="S1489" s="87"/>
      <c r="T1489" s="19"/>
      <c r="U1489" s="25"/>
      <c r="V1489" s="25"/>
      <c r="W1489" s="81"/>
      <c r="X1489" s="91" t="e">
        <f ca="1">+VLOOKUP(#REF!,REFERENCIAS!$C:$D,2,0)*VLOOKUP(#REF!,PONDERADORES!A:P,IF(AND(INFORMACION!$T1489='REFERENCIAS RIESGO'!$C$36,INFORMACION!$F1489=REFERENCIAS!$C$24),16,IF(INFORMACION!$T1489='REFERENCIAS RIESGO'!$C$36,13,IF(INFORMACION!$F1489=REFERENCIAS!$C$24,10,7))),0)+VLOOKUP(K1489,REFERENCIAS!$C:$D,2,0)*VLOOKUP($K$2,PONDERADORES!A:P,IF(AND(INFORMACION!$T1489='REFERENCIAS RIESGO'!$C$36,INFORMACION!$F1489=REFERENCIAS!$C$24),16,IF(INFORMACION!$T1489='REFERENCIAS RIESGO'!$C$36,13,IF(INFORMACION!$F1489=REFERENCIAS!$C$24,10,7))),0)+VLOOKUP(L1489,REFERENCIAS!$C:$D,2,0)*VLOOKUP($L$2,PONDERADORES!A:P,IF(AND(INFORMACION!$T1489='REFERENCIAS RIESGO'!$C$36,INFORMACION!$F1489=REFERENCIAS!$C$24),16,IF(INFORMACION!$T1489='REFERENCIAS RIESGO'!$C$36,13,IF(INFORMACION!$F1489=REFERENCIAS!$C$24,10,7))),0)+VLOOKUP(F1489,REFERENCIAS!$C:$D,2,0)*VLOOKUP($F$2,PONDERADORES!A:P,IF(AND(INFORMACION!$T1489='REFERENCIAS RIESGO'!$C$36,INFORMACION!$F1489=REFERENCIAS!$C$24),16,IF(INFORMACION!$T1489='REFERENCIAS RIESGO'!$C$36,13,IF(INFORMACION!$F1489=REFERENCIAS!$C$24,10,7))),0)+VLOOKUP(T1489,REFERENCIAS!$C:$D,2,0)*VLOOKUP($T$2,PONDERADORES!A:P,IF(AND(INFORMACION!$T1489='REFERENCIAS RIESGO'!$C$36,INFORMACION!$F1489=REFERENCIAS!$C$24),16,IF(INFORMACION!$T1489='REFERENCIAS RIESGO'!$C$36,13,IF(INFORMACION!$F1489=REFERENCIAS!$C$24,10,7))),0)+VLOOKUP(IF(J1489&lt;=0.2,0.2,IF(AND(J1489&gt;0.2,J1489&lt;=0.4),0.4,IF(AND(J1489&gt;0.4,J1489&lt;=0.6),0.6,IF(AND(J1489&gt;0.6,J1489&lt;=0.8),0.8,IF(AND(J1489&gt;0.8,J1489&lt;=1),1))))),REFERENCIAS!$C:$D,2,0)*VLOOKUP($J$2,PONDERADORES!A:P,IF(AND(INFORMACION!$T1489='REFERENCIAS RIESGO'!$C$36,INFORMACION!$F1489=REFERENCIAS!$C$24),16,IF(INFORMACION!$T1489='REFERENCIAS RIESGO'!$C$36,13,IF(INFORMACION!$F1489=REFERENCIAS!$C$24,10,7))),0)</f>
        <v>#REF!</v>
      </c>
      <c r="Y1489" s="68">
        <f>+VLOOKUP(M1489,REFERENCIAS!$C:$D,2,0)*VLOOKUP($M$2,PONDERADORES!$A$7:$G$9,7,0)+VLOOKUP(N1489,REFERENCIAS!$C:$D,2,0)*VLOOKUP($N$2,PONDERADORES!$A$7:$G$9,7,0)+VLOOKUP(O1489,REFERENCIAS!$C:$D,2,0)*VLOOKUP($O$2,PONDERADORES!$A$7:$G$9,7,0)</f>
        <v>0.2</v>
      </c>
      <c r="Z1489" s="2">
        <f>+VLOOKUP(IF(R1489&lt;0.1,0,IF(AND(R1489&gt;=0.1,R1489&lt;0.2),0.1,IF(AND(R1489&gt;=0.2,R1489&lt;0.3),0.2,IF(R1489&gt;0.3,0.3,)))),REFERENCIAS!$C:$D,2,0)*VLOOKUP($R$2,PONDERADORES!$A$11:$G$11,7,0)</f>
        <v>15</v>
      </c>
      <c r="AA1489" s="92"/>
      <c r="AB1489" s="95" t="e">
        <f t="shared" ca="1" si="91"/>
        <v>#REF!</v>
      </c>
      <c r="AC1489" s="23" t="e">
        <f ca="1">IF(AB1489&gt;REFERENCIAS!$C$62,REFERENCIAS!$B$62,IF(AND(AB1489&gt;=REFERENCIAS!$C$63,AB1489&lt;REFERENCIAS!$D$63),REFERENCIAS!$B$63,IF(AND(AB1489&gt;REFERENCIAS!$C$64,AB1489&lt;=REFERENCIAS!$D$64),REFERENCIAS!$B$64,IF(AND(AB1489&gt;=REFERENCIAS!$C$65,AB1489&lt;REFERENCIAS!$D$65),REFERENCIAS!$B$65, "Revisar"))))</f>
        <v>#REF!</v>
      </c>
      <c r="AD1489" s="94" t="e">
        <f ca="1">VLOOKUP(AC1489,REFERENCIAS!$B$62:$G$65,4,FALSE)</f>
        <v>#REF!</v>
      </c>
    </row>
    <row r="1490" spans="1:30" ht="17.25" x14ac:dyDescent="0.25">
      <c r="A1490" s="74"/>
      <c r="B1490" s="19"/>
      <c r="C1490" s="19"/>
      <c r="D1490" s="50"/>
      <c r="E1490" s="73"/>
      <c r="F1490" s="74"/>
      <c r="G1490" s="9"/>
      <c r="H1490" s="48"/>
      <c r="I1490" s="49">
        <f t="shared" ca="1" si="89"/>
        <v>2022</v>
      </c>
      <c r="J1490" s="22">
        <f t="shared" ca="1" si="88"/>
        <v>1</v>
      </c>
      <c r="K1490" s="19"/>
      <c r="L1490" s="73"/>
      <c r="M1490" s="74"/>
      <c r="N1490" s="19"/>
      <c r="O1490" s="73"/>
      <c r="P1490" s="82">
        <v>1</v>
      </c>
      <c r="Q1490" s="24">
        <v>1</v>
      </c>
      <c r="R1490" s="81">
        <f t="shared" si="90"/>
        <v>1</v>
      </c>
      <c r="S1490" s="87"/>
      <c r="T1490" s="19"/>
      <c r="U1490" s="25"/>
      <c r="V1490" s="25"/>
      <c r="W1490" s="81"/>
      <c r="X1490" s="91" t="e">
        <f ca="1">+VLOOKUP(#REF!,REFERENCIAS!$C:$D,2,0)*VLOOKUP(#REF!,PONDERADORES!A:P,IF(AND(INFORMACION!$T1490='REFERENCIAS RIESGO'!$C$36,INFORMACION!$F1490=REFERENCIAS!$C$24),16,IF(INFORMACION!$T1490='REFERENCIAS RIESGO'!$C$36,13,IF(INFORMACION!$F1490=REFERENCIAS!$C$24,10,7))),0)+VLOOKUP(K1490,REFERENCIAS!$C:$D,2,0)*VLOOKUP($K$2,PONDERADORES!A:P,IF(AND(INFORMACION!$T1490='REFERENCIAS RIESGO'!$C$36,INFORMACION!$F1490=REFERENCIAS!$C$24),16,IF(INFORMACION!$T1490='REFERENCIAS RIESGO'!$C$36,13,IF(INFORMACION!$F1490=REFERENCIAS!$C$24,10,7))),0)+VLOOKUP(L1490,REFERENCIAS!$C:$D,2,0)*VLOOKUP($L$2,PONDERADORES!A:P,IF(AND(INFORMACION!$T1490='REFERENCIAS RIESGO'!$C$36,INFORMACION!$F1490=REFERENCIAS!$C$24),16,IF(INFORMACION!$T1490='REFERENCIAS RIESGO'!$C$36,13,IF(INFORMACION!$F1490=REFERENCIAS!$C$24,10,7))),0)+VLOOKUP(F1490,REFERENCIAS!$C:$D,2,0)*VLOOKUP($F$2,PONDERADORES!A:P,IF(AND(INFORMACION!$T1490='REFERENCIAS RIESGO'!$C$36,INFORMACION!$F1490=REFERENCIAS!$C$24),16,IF(INFORMACION!$T1490='REFERENCIAS RIESGO'!$C$36,13,IF(INFORMACION!$F1490=REFERENCIAS!$C$24,10,7))),0)+VLOOKUP(T1490,REFERENCIAS!$C:$D,2,0)*VLOOKUP($T$2,PONDERADORES!A:P,IF(AND(INFORMACION!$T1490='REFERENCIAS RIESGO'!$C$36,INFORMACION!$F1490=REFERENCIAS!$C$24),16,IF(INFORMACION!$T1490='REFERENCIAS RIESGO'!$C$36,13,IF(INFORMACION!$F1490=REFERENCIAS!$C$24,10,7))),0)+VLOOKUP(IF(J1490&lt;=0.2,0.2,IF(AND(J1490&gt;0.2,J1490&lt;=0.4),0.4,IF(AND(J1490&gt;0.4,J1490&lt;=0.6),0.6,IF(AND(J1490&gt;0.6,J1490&lt;=0.8),0.8,IF(AND(J1490&gt;0.8,J1490&lt;=1),1))))),REFERENCIAS!$C:$D,2,0)*VLOOKUP($J$2,PONDERADORES!A:P,IF(AND(INFORMACION!$T1490='REFERENCIAS RIESGO'!$C$36,INFORMACION!$F1490=REFERENCIAS!$C$24),16,IF(INFORMACION!$T1490='REFERENCIAS RIESGO'!$C$36,13,IF(INFORMACION!$F1490=REFERENCIAS!$C$24,10,7))),0)</f>
        <v>#REF!</v>
      </c>
      <c r="Y1490" s="68">
        <f>+VLOOKUP(M1490,REFERENCIAS!$C:$D,2,0)*VLOOKUP($M$2,PONDERADORES!$A$7:$G$9,7,0)+VLOOKUP(N1490,REFERENCIAS!$C:$D,2,0)*VLOOKUP($N$2,PONDERADORES!$A$7:$G$9,7,0)+VLOOKUP(O1490,REFERENCIAS!$C:$D,2,0)*VLOOKUP($O$2,PONDERADORES!$A$7:$G$9,7,0)</f>
        <v>0.2</v>
      </c>
      <c r="Z1490" s="2">
        <f>+VLOOKUP(IF(R1490&lt;0.1,0,IF(AND(R1490&gt;=0.1,R1490&lt;0.2),0.1,IF(AND(R1490&gt;=0.2,R1490&lt;0.3),0.2,IF(R1490&gt;0.3,0.3,)))),REFERENCIAS!$C:$D,2,0)*VLOOKUP($R$2,PONDERADORES!$A$11:$G$11,7,0)</f>
        <v>15</v>
      </c>
      <c r="AA1490" s="92"/>
      <c r="AB1490" s="95" t="e">
        <f t="shared" ca="1" si="91"/>
        <v>#REF!</v>
      </c>
      <c r="AC1490" s="23" t="e">
        <f ca="1">IF(AB1490&gt;REFERENCIAS!$C$62,REFERENCIAS!$B$62,IF(AND(AB1490&gt;=REFERENCIAS!$C$63,AB1490&lt;REFERENCIAS!$D$63),REFERENCIAS!$B$63,IF(AND(AB1490&gt;REFERENCIAS!$C$64,AB1490&lt;=REFERENCIAS!$D$64),REFERENCIAS!$B$64,IF(AND(AB1490&gt;=REFERENCIAS!$C$65,AB1490&lt;REFERENCIAS!$D$65),REFERENCIAS!$B$65, "Revisar"))))</f>
        <v>#REF!</v>
      </c>
      <c r="AD1490" s="94" t="e">
        <f ca="1">VLOOKUP(AC1490,REFERENCIAS!$B$62:$G$65,4,FALSE)</f>
        <v>#REF!</v>
      </c>
    </row>
    <row r="1491" spans="1:30" ht="17.25" x14ac:dyDescent="0.25">
      <c r="A1491" s="74"/>
      <c r="B1491" s="19"/>
      <c r="C1491" s="19"/>
      <c r="D1491" s="50"/>
      <c r="E1491" s="73"/>
      <c r="F1491" s="74"/>
      <c r="G1491" s="9"/>
      <c r="H1491" s="48"/>
      <c r="I1491" s="49">
        <f t="shared" ca="1" si="89"/>
        <v>2022</v>
      </c>
      <c r="J1491" s="22">
        <f t="shared" ca="1" si="88"/>
        <v>1</v>
      </c>
      <c r="K1491" s="19"/>
      <c r="L1491" s="73"/>
      <c r="M1491" s="74"/>
      <c r="N1491" s="19"/>
      <c r="O1491" s="73"/>
      <c r="P1491" s="82">
        <v>1</v>
      </c>
      <c r="Q1491" s="24">
        <v>1</v>
      </c>
      <c r="R1491" s="81">
        <f t="shared" si="90"/>
        <v>1</v>
      </c>
      <c r="S1491" s="87"/>
      <c r="T1491" s="19"/>
      <c r="U1491" s="25"/>
      <c r="V1491" s="25"/>
      <c r="W1491" s="81"/>
      <c r="X1491" s="91" t="e">
        <f ca="1">+VLOOKUP(#REF!,REFERENCIAS!$C:$D,2,0)*VLOOKUP(#REF!,PONDERADORES!A:P,IF(AND(INFORMACION!$T1491='REFERENCIAS RIESGO'!$C$36,INFORMACION!$F1491=REFERENCIAS!$C$24),16,IF(INFORMACION!$T1491='REFERENCIAS RIESGO'!$C$36,13,IF(INFORMACION!$F1491=REFERENCIAS!$C$24,10,7))),0)+VLOOKUP(K1491,REFERENCIAS!$C:$D,2,0)*VLOOKUP($K$2,PONDERADORES!A:P,IF(AND(INFORMACION!$T1491='REFERENCIAS RIESGO'!$C$36,INFORMACION!$F1491=REFERENCIAS!$C$24),16,IF(INFORMACION!$T1491='REFERENCIAS RIESGO'!$C$36,13,IF(INFORMACION!$F1491=REFERENCIAS!$C$24,10,7))),0)+VLOOKUP(L1491,REFERENCIAS!$C:$D,2,0)*VLOOKUP($L$2,PONDERADORES!A:P,IF(AND(INFORMACION!$T1491='REFERENCIAS RIESGO'!$C$36,INFORMACION!$F1491=REFERENCIAS!$C$24),16,IF(INFORMACION!$T1491='REFERENCIAS RIESGO'!$C$36,13,IF(INFORMACION!$F1491=REFERENCIAS!$C$24,10,7))),0)+VLOOKUP(F1491,REFERENCIAS!$C:$D,2,0)*VLOOKUP($F$2,PONDERADORES!A:P,IF(AND(INFORMACION!$T1491='REFERENCIAS RIESGO'!$C$36,INFORMACION!$F1491=REFERENCIAS!$C$24),16,IF(INFORMACION!$T1491='REFERENCIAS RIESGO'!$C$36,13,IF(INFORMACION!$F1491=REFERENCIAS!$C$24,10,7))),0)+VLOOKUP(T1491,REFERENCIAS!$C:$D,2,0)*VLOOKUP($T$2,PONDERADORES!A:P,IF(AND(INFORMACION!$T1491='REFERENCIAS RIESGO'!$C$36,INFORMACION!$F1491=REFERENCIAS!$C$24),16,IF(INFORMACION!$T1491='REFERENCIAS RIESGO'!$C$36,13,IF(INFORMACION!$F1491=REFERENCIAS!$C$24,10,7))),0)+VLOOKUP(IF(J1491&lt;=0.2,0.2,IF(AND(J1491&gt;0.2,J1491&lt;=0.4),0.4,IF(AND(J1491&gt;0.4,J1491&lt;=0.6),0.6,IF(AND(J1491&gt;0.6,J1491&lt;=0.8),0.8,IF(AND(J1491&gt;0.8,J1491&lt;=1),1))))),REFERENCIAS!$C:$D,2,0)*VLOOKUP($J$2,PONDERADORES!A:P,IF(AND(INFORMACION!$T1491='REFERENCIAS RIESGO'!$C$36,INFORMACION!$F1491=REFERENCIAS!$C$24),16,IF(INFORMACION!$T1491='REFERENCIAS RIESGO'!$C$36,13,IF(INFORMACION!$F1491=REFERENCIAS!$C$24,10,7))),0)</f>
        <v>#REF!</v>
      </c>
      <c r="Y1491" s="68">
        <f>+VLOOKUP(M1491,REFERENCIAS!$C:$D,2,0)*VLOOKUP($M$2,PONDERADORES!$A$7:$G$9,7,0)+VLOOKUP(N1491,REFERENCIAS!$C:$D,2,0)*VLOOKUP($N$2,PONDERADORES!$A$7:$G$9,7,0)+VLOOKUP(O1491,REFERENCIAS!$C:$D,2,0)*VLOOKUP($O$2,PONDERADORES!$A$7:$G$9,7,0)</f>
        <v>0.2</v>
      </c>
      <c r="Z1491" s="2">
        <f>+VLOOKUP(IF(R1491&lt;0.1,0,IF(AND(R1491&gt;=0.1,R1491&lt;0.2),0.1,IF(AND(R1491&gt;=0.2,R1491&lt;0.3),0.2,IF(R1491&gt;0.3,0.3,)))),REFERENCIAS!$C:$D,2,0)*VLOOKUP($R$2,PONDERADORES!$A$11:$G$11,7,0)</f>
        <v>15</v>
      </c>
      <c r="AA1491" s="92"/>
      <c r="AB1491" s="95" t="e">
        <f t="shared" ca="1" si="91"/>
        <v>#REF!</v>
      </c>
      <c r="AC1491" s="23" t="e">
        <f ca="1">IF(AB1491&gt;REFERENCIAS!$C$62,REFERENCIAS!$B$62,IF(AND(AB1491&gt;=REFERENCIAS!$C$63,AB1491&lt;REFERENCIAS!$D$63),REFERENCIAS!$B$63,IF(AND(AB1491&gt;REFERENCIAS!$C$64,AB1491&lt;=REFERENCIAS!$D$64),REFERENCIAS!$B$64,IF(AND(AB1491&gt;=REFERENCIAS!$C$65,AB1491&lt;REFERENCIAS!$D$65),REFERENCIAS!$B$65, "Revisar"))))</f>
        <v>#REF!</v>
      </c>
      <c r="AD1491" s="94" t="e">
        <f ca="1">VLOOKUP(AC1491,REFERENCIAS!$B$62:$G$65,4,FALSE)</f>
        <v>#REF!</v>
      </c>
    </row>
    <row r="1492" spans="1:30" ht="17.25" x14ac:dyDescent="0.25">
      <c r="A1492" s="74"/>
      <c r="B1492" s="19"/>
      <c r="C1492" s="19"/>
      <c r="D1492" s="50"/>
      <c r="E1492" s="73"/>
      <c r="F1492" s="74"/>
      <c r="G1492" s="9"/>
      <c r="H1492" s="48"/>
      <c r="I1492" s="49">
        <f t="shared" ca="1" si="89"/>
        <v>2022</v>
      </c>
      <c r="J1492" s="22">
        <f t="shared" ca="1" si="88"/>
        <v>1</v>
      </c>
      <c r="K1492" s="19"/>
      <c r="L1492" s="73"/>
      <c r="M1492" s="74"/>
      <c r="N1492" s="19"/>
      <c r="O1492" s="73"/>
      <c r="P1492" s="82">
        <v>1</v>
      </c>
      <c r="Q1492" s="24">
        <v>1</v>
      </c>
      <c r="R1492" s="81">
        <f t="shared" si="90"/>
        <v>1</v>
      </c>
      <c r="S1492" s="87"/>
      <c r="T1492" s="19"/>
      <c r="U1492" s="25"/>
      <c r="V1492" s="25"/>
      <c r="W1492" s="81"/>
      <c r="X1492" s="91" t="e">
        <f ca="1">+VLOOKUP(#REF!,REFERENCIAS!$C:$D,2,0)*VLOOKUP(#REF!,PONDERADORES!A:P,IF(AND(INFORMACION!$T1492='REFERENCIAS RIESGO'!$C$36,INFORMACION!$F1492=REFERENCIAS!$C$24),16,IF(INFORMACION!$T1492='REFERENCIAS RIESGO'!$C$36,13,IF(INFORMACION!$F1492=REFERENCIAS!$C$24,10,7))),0)+VLOOKUP(K1492,REFERENCIAS!$C:$D,2,0)*VLOOKUP($K$2,PONDERADORES!A:P,IF(AND(INFORMACION!$T1492='REFERENCIAS RIESGO'!$C$36,INFORMACION!$F1492=REFERENCIAS!$C$24),16,IF(INFORMACION!$T1492='REFERENCIAS RIESGO'!$C$36,13,IF(INFORMACION!$F1492=REFERENCIAS!$C$24,10,7))),0)+VLOOKUP(L1492,REFERENCIAS!$C:$D,2,0)*VLOOKUP($L$2,PONDERADORES!A:P,IF(AND(INFORMACION!$T1492='REFERENCIAS RIESGO'!$C$36,INFORMACION!$F1492=REFERENCIAS!$C$24),16,IF(INFORMACION!$T1492='REFERENCIAS RIESGO'!$C$36,13,IF(INFORMACION!$F1492=REFERENCIAS!$C$24,10,7))),0)+VLOOKUP(F1492,REFERENCIAS!$C:$D,2,0)*VLOOKUP($F$2,PONDERADORES!A:P,IF(AND(INFORMACION!$T1492='REFERENCIAS RIESGO'!$C$36,INFORMACION!$F1492=REFERENCIAS!$C$24),16,IF(INFORMACION!$T1492='REFERENCIAS RIESGO'!$C$36,13,IF(INFORMACION!$F1492=REFERENCIAS!$C$24,10,7))),0)+VLOOKUP(T1492,REFERENCIAS!$C:$D,2,0)*VLOOKUP($T$2,PONDERADORES!A:P,IF(AND(INFORMACION!$T1492='REFERENCIAS RIESGO'!$C$36,INFORMACION!$F1492=REFERENCIAS!$C$24),16,IF(INFORMACION!$T1492='REFERENCIAS RIESGO'!$C$36,13,IF(INFORMACION!$F1492=REFERENCIAS!$C$24,10,7))),0)+VLOOKUP(IF(J1492&lt;=0.2,0.2,IF(AND(J1492&gt;0.2,J1492&lt;=0.4),0.4,IF(AND(J1492&gt;0.4,J1492&lt;=0.6),0.6,IF(AND(J1492&gt;0.6,J1492&lt;=0.8),0.8,IF(AND(J1492&gt;0.8,J1492&lt;=1),1))))),REFERENCIAS!$C:$D,2,0)*VLOOKUP($J$2,PONDERADORES!A:P,IF(AND(INFORMACION!$T1492='REFERENCIAS RIESGO'!$C$36,INFORMACION!$F1492=REFERENCIAS!$C$24),16,IF(INFORMACION!$T1492='REFERENCIAS RIESGO'!$C$36,13,IF(INFORMACION!$F1492=REFERENCIAS!$C$24,10,7))),0)</f>
        <v>#REF!</v>
      </c>
      <c r="Y1492" s="68">
        <f>+VLOOKUP(M1492,REFERENCIAS!$C:$D,2,0)*VLOOKUP($M$2,PONDERADORES!$A$7:$G$9,7,0)+VLOOKUP(N1492,REFERENCIAS!$C:$D,2,0)*VLOOKUP($N$2,PONDERADORES!$A$7:$G$9,7,0)+VLOOKUP(O1492,REFERENCIAS!$C:$D,2,0)*VLOOKUP($O$2,PONDERADORES!$A$7:$G$9,7,0)</f>
        <v>0.2</v>
      </c>
      <c r="Z1492" s="2">
        <f>+VLOOKUP(IF(R1492&lt;0.1,0,IF(AND(R1492&gt;=0.1,R1492&lt;0.2),0.1,IF(AND(R1492&gt;=0.2,R1492&lt;0.3),0.2,IF(R1492&gt;0.3,0.3,)))),REFERENCIAS!$C:$D,2,0)*VLOOKUP($R$2,PONDERADORES!$A$11:$G$11,7,0)</f>
        <v>15</v>
      </c>
      <c r="AA1492" s="92"/>
      <c r="AB1492" s="95" t="e">
        <f t="shared" ca="1" si="91"/>
        <v>#REF!</v>
      </c>
      <c r="AC1492" s="23" t="e">
        <f ca="1">IF(AB1492&gt;REFERENCIAS!$C$62,REFERENCIAS!$B$62,IF(AND(AB1492&gt;=REFERENCIAS!$C$63,AB1492&lt;REFERENCIAS!$D$63),REFERENCIAS!$B$63,IF(AND(AB1492&gt;REFERENCIAS!$C$64,AB1492&lt;=REFERENCIAS!$D$64),REFERENCIAS!$B$64,IF(AND(AB1492&gt;=REFERENCIAS!$C$65,AB1492&lt;REFERENCIAS!$D$65),REFERENCIAS!$B$65, "Revisar"))))</f>
        <v>#REF!</v>
      </c>
      <c r="AD1492" s="94" t="e">
        <f ca="1">VLOOKUP(AC1492,REFERENCIAS!$B$62:$G$65,4,FALSE)</f>
        <v>#REF!</v>
      </c>
    </row>
    <row r="1493" spans="1:30" ht="17.25" x14ac:dyDescent="0.25">
      <c r="A1493" s="74"/>
      <c r="B1493" s="19"/>
      <c r="C1493" s="19"/>
      <c r="D1493" s="50"/>
      <c r="E1493" s="73"/>
      <c r="F1493" s="74"/>
      <c r="G1493" s="9"/>
      <c r="H1493" s="48"/>
      <c r="I1493" s="49">
        <f t="shared" ca="1" si="89"/>
        <v>2022</v>
      </c>
      <c r="J1493" s="22">
        <f t="shared" ca="1" si="88"/>
        <v>1</v>
      </c>
      <c r="K1493" s="19"/>
      <c r="L1493" s="73"/>
      <c r="M1493" s="74"/>
      <c r="N1493" s="19"/>
      <c r="O1493" s="73"/>
      <c r="P1493" s="82">
        <v>1</v>
      </c>
      <c r="Q1493" s="24">
        <v>1</v>
      </c>
      <c r="R1493" s="81">
        <f t="shared" si="90"/>
        <v>1</v>
      </c>
      <c r="S1493" s="87"/>
      <c r="T1493" s="19"/>
      <c r="U1493" s="25"/>
      <c r="V1493" s="25"/>
      <c r="W1493" s="81"/>
      <c r="X1493" s="91" t="e">
        <f ca="1">+VLOOKUP(#REF!,REFERENCIAS!$C:$D,2,0)*VLOOKUP(#REF!,PONDERADORES!A:P,IF(AND(INFORMACION!$T1493='REFERENCIAS RIESGO'!$C$36,INFORMACION!$F1493=REFERENCIAS!$C$24),16,IF(INFORMACION!$T1493='REFERENCIAS RIESGO'!$C$36,13,IF(INFORMACION!$F1493=REFERENCIAS!$C$24,10,7))),0)+VLOOKUP(K1493,REFERENCIAS!$C:$D,2,0)*VLOOKUP($K$2,PONDERADORES!A:P,IF(AND(INFORMACION!$T1493='REFERENCIAS RIESGO'!$C$36,INFORMACION!$F1493=REFERENCIAS!$C$24),16,IF(INFORMACION!$T1493='REFERENCIAS RIESGO'!$C$36,13,IF(INFORMACION!$F1493=REFERENCIAS!$C$24,10,7))),0)+VLOOKUP(L1493,REFERENCIAS!$C:$D,2,0)*VLOOKUP($L$2,PONDERADORES!A:P,IF(AND(INFORMACION!$T1493='REFERENCIAS RIESGO'!$C$36,INFORMACION!$F1493=REFERENCIAS!$C$24),16,IF(INFORMACION!$T1493='REFERENCIAS RIESGO'!$C$36,13,IF(INFORMACION!$F1493=REFERENCIAS!$C$24,10,7))),0)+VLOOKUP(F1493,REFERENCIAS!$C:$D,2,0)*VLOOKUP($F$2,PONDERADORES!A:P,IF(AND(INFORMACION!$T1493='REFERENCIAS RIESGO'!$C$36,INFORMACION!$F1493=REFERENCIAS!$C$24),16,IF(INFORMACION!$T1493='REFERENCIAS RIESGO'!$C$36,13,IF(INFORMACION!$F1493=REFERENCIAS!$C$24,10,7))),0)+VLOOKUP(T1493,REFERENCIAS!$C:$D,2,0)*VLOOKUP($T$2,PONDERADORES!A:P,IF(AND(INFORMACION!$T1493='REFERENCIAS RIESGO'!$C$36,INFORMACION!$F1493=REFERENCIAS!$C$24),16,IF(INFORMACION!$T1493='REFERENCIAS RIESGO'!$C$36,13,IF(INFORMACION!$F1493=REFERENCIAS!$C$24,10,7))),0)+VLOOKUP(IF(J1493&lt;=0.2,0.2,IF(AND(J1493&gt;0.2,J1493&lt;=0.4),0.4,IF(AND(J1493&gt;0.4,J1493&lt;=0.6),0.6,IF(AND(J1493&gt;0.6,J1493&lt;=0.8),0.8,IF(AND(J1493&gt;0.8,J1493&lt;=1),1))))),REFERENCIAS!$C:$D,2,0)*VLOOKUP($J$2,PONDERADORES!A:P,IF(AND(INFORMACION!$T1493='REFERENCIAS RIESGO'!$C$36,INFORMACION!$F1493=REFERENCIAS!$C$24),16,IF(INFORMACION!$T1493='REFERENCIAS RIESGO'!$C$36,13,IF(INFORMACION!$F1493=REFERENCIAS!$C$24,10,7))),0)</f>
        <v>#REF!</v>
      </c>
      <c r="Y1493" s="68">
        <f>+VLOOKUP(M1493,REFERENCIAS!$C:$D,2,0)*VLOOKUP($M$2,PONDERADORES!$A$7:$G$9,7,0)+VLOOKUP(N1493,REFERENCIAS!$C:$D,2,0)*VLOOKUP($N$2,PONDERADORES!$A$7:$G$9,7,0)+VLOOKUP(O1493,REFERENCIAS!$C:$D,2,0)*VLOOKUP($O$2,PONDERADORES!$A$7:$G$9,7,0)</f>
        <v>0.2</v>
      </c>
      <c r="Z1493" s="2">
        <f>+VLOOKUP(IF(R1493&lt;0.1,0,IF(AND(R1493&gt;=0.1,R1493&lt;0.2),0.1,IF(AND(R1493&gt;=0.2,R1493&lt;0.3),0.2,IF(R1493&gt;0.3,0.3,)))),REFERENCIAS!$C:$D,2,0)*VLOOKUP($R$2,PONDERADORES!$A$11:$G$11,7,0)</f>
        <v>15</v>
      </c>
      <c r="AA1493" s="92"/>
      <c r="AB1493" s="95" t="e">
        <f t="shared" ca="1" si="91"/>
        <v>#REF!</v>
      </c>
      <c r="AC1493" s="23" t="e">
        <f ca="1">IF(AB1493&gt;REFERENCIAS!$C$62,REFERENCIAS!$B$62,IF(AND(AB1493&gt;=REFERENCIAS!$C$63,AB1493&lt;REFERENCIAS!$D$63),REFERENCIAS!$B$63,IF(AND(AB1493&gt;REFERENCIAS!$C$64,AB1493&lt;=REFERENCIAS!$D$64),REFERENCIAS!$B$64,IF(AND(AB1493&gt;=REFERENCIAS!$C$65,AB1493&lt;REFERENCIAS!$D$65),REFERENCIAS!$B$65, "Revisar"))))</f>
        <v>#REF!</v>
      </c>
      <c r="AD1493" s="94" t="e">
        <f ca="1">VLOOKUP(AC1493,REFERENCIAS!$B$62:$G$65,4,FALSE)</f>
        <v>#REF!</v>
      </c>
    </row>
    <row r="1494" spans="1:30" ht="17.25" x14ac:dyDescent="0.25">
      <c r="A1494" s="74"/>
      <c r="B1494" s="19"/>
      <c r="C1494" s="19"/>
      <c r="D1494" s="50"/>
      <c r="E1494" s="73"/>
      <c r="F1494" s="74"/>
      <c r="G1494" s="9"/>
      <c r="H1494" s="48"/>
      <c r="I1494" s="49">
        <f t="shared" ca="1" si="89"/>
        <v>2022</v>
      </c>
      <c r="J1494" s="22">
        <f t="shared" ca="1" si="88"/>
        <v>1</v>
      </c>
      <c r="K1494" s="19"/>
      <c r="L1494" s="73"/>
      <c r="M1494" s="74"/>
      <c r="N1494" s="19"/>
      <c r="O1494" s="73"/>
      <c r="P1494" s="82">
        <v>1</v>
      </c>
      <c r="Q1494" s="24">
        <v>1</v>
      </c>
      <c r="R1494" s="81">
        <f t="shared" si="90"/>
        <v>1</v>
      </c>
      <c r="S1494" s="87"/>
      <c r="T1494" s="19"/>
      <c r="U1494" s="25"/>
      <c r="V1494" s="25"/>
      <c r="W1494" s="81"/>
      <c r="X1494" s="91" t="e">
        <f ca="1">+VLOOKUP(#REF!,REFERENCIAS!$C:$D,2,0)*VLOOKUP(#REF!,PONDERADORES!A:P,IF(AND(INFORMACION!$T1494='REFERENCIAS RIESGO'!$C$36,INFORMACION!$F1494=REFERENCIAS!$C$24),16,IF(INFORMACION!$T1494='REFERENCIAS RIESGO'!$C$36,13,IF(INFORMACION!$F1494=REFERENCIAS!$C$24,10,7))),0)+VLOOKUP(K1494,REFERENCIAS!$C:$D,2,0)*VLOOKUP($K$2,PONDERADORES!A:P,IF(AND(INFORMACION!$T1494='REFERENCIAS RIESGO'!$C$36,INFORMACION!$F1494=REFERENCIAS!$C$24),16,IF(INFORMACION!$T1494='REFERENCIAS RIESGO'!$C$36,13,IF(INFORMACION!$F1494=REFERENCIAS!$C$24,10,7))),0)+VLOOKUP(L1494,REFERENCIAS!$C:$D,2,0)*VLOOKUP($L$2,PONDERADORES!A:P,IF(AND(INFORMACION!$T1494='REFERENCIAS RIESGO'!$C$36,INFORMACION!$F1494=REFERENCIAS!$C$24),16,IF(INFORMACION!$T1494='REFERENCIAS RIESGO'!$C$36,13,IF(INFORMACION!$F1494=REFERENCIAS!$C$24,10,7))),0)+VLOOKUP(F1494,REFERENCIAS!$C:$D,2,0)*VLOOKUP($F$2,PONDERADORES!A:P,IF(AND(INFORMACION!$T1494='REFERENCIAS RIESGO'!$C$36,INFORMACION!$F1494=REFERENCIAS!$C$24),16,IF(INFORMACION!$T1494='REFERENCIAS RIESGO'!$C$36,13,IF(INFORMACION!$F1494=REFERENCIAS!$C$24,10,7))),0)+VLOOKUP(T1494,REFERENCIAS!$C:$D,2,0)*VLOOKUP($T$2,PONDERADORES!A:P,IF(AND(INFORMACION!$T1494='REFERENCIAS RIESGO'!$C$36,INFORMACION!$F1494=REFERENCIAS!$C$24),16,IF(INFORMACION!$T1494='REFERENCIAS RIESGO'!$C$36,13,IF(INFORMACION!$F1494=REFERENCIAS!$C$24,10,7))),0)+VLOOKUP(IF(J1494&lt;=0.2,0.2,IF(AND(J1494&gt;0.2,J1494&lt;=0.4),0.4,IF(AND(J1494&gt;0.4,J1494&lt;=0.6),0.6,IF(AND(J1494&gt;0.6,J1494&lt;=0.8),0.8,IF(AND(J1494&gt;0.8,J1494&lt;=1),1))))),REFERENCIAS!$C:$D,2,0)*VLOOKUP($J$2,PONDERADORES!A:P,IF(AND(INFORMACION!$T1494='REFERENCIAS RIESGO'!$C$36,INFORMACION!$F1494=REFERENCIAS!$C$24),16,IF(INFORMACION!$T1494='REFERENCIAS RIESGO'!$C$36,13,IF(INFORMACION!$F1494=REFERENCIAS!$C$24,10,7))),0)</f>
        <v>#REF!</v>
      </c>
      <c r="Y1494" s="68">
        <f>+VLOOKUP(M1494,REFERENCIAS!$C:$D,2,0)*VLOOKUP($M$2,PONDERADORES!$A$7:$G$9,7,0)+VLOOKUP(N1494,REFERENCIAS!$C:$D,2,0)*VLOOKUP($N$2,PONDERADORES!$A$7:$G$9,7,0)+VLOOKUP(O1494,REFERENCIAS!$C:$D,2,0)*VLOOKUP($O$2,PONDERADORES!$A$7:$G$9,7,0)</f>
        <v>0.2</v>
      </c>
      <c r="Z1494" s="2">
        <f>+VLOOKUP(IF(R1494&lt;0.1,0,IF(AND(R1494&gt;=0.1,R1494&lt;0.2),0.1,IF(AND(R1494&gt;=0.2,R1494&lt;0.3),0.2,IF(R1494&gt;0.3,0.3,)))),REFERENCIAS!$C:$D,2,0)*VLOOKUP($R$2,PONDERADORES!$A$11:$G$11,7,0)</f>
        <v>15</v>
      </c>
      <c r="AA1494" s="92"/>
      <c r="AB1494" s="95" t="e">
        <f t="shared" ca="1" si="91"/>
        <v>#REF!</v>
      </c>
      <c r="AC1494" s="23" t="e">
        <f ca="1">IF(AB1494&gt;REFERENCIAS!$C$62,REFERENCIAS!$B$62,IF(AND(AB1494&gt;=REFERENCIAS!$C$63,AB1494&lt;REFERENCIAS!$D$63),REFERENCIAS!$B$63,IF(AND(AB1494&gt;REFERENCIAS!$C$64,AB1494&lt;=REFERENCIAS!$D$64),REFERENCIAS!$B$64,IF(AND(AB1494&gt;=REFERENCIAS!$C$65,AB1494&lt;REFERENCIAS!$D$65),REFERENCIAS!$B$65, "Revisar"))))</f>
        <v>#REF!</v>
      </c>
      <c r="AD1494" s="94" t="e">
        <f ca="1">VLOOKUP(AC1494,REFERENCIAS!$B$62:$G$65,4,FALSE)</f>
        <v>#REF!</v>
      </c>
    </row>
    <row r="1495" spans="1:30" ht="17.25" x14ac:dyDescent="0.25">
      <c r="A1495" s="74"/>
      <c r="B1495" s="19"/>
      <c r="C1495" s="19"/>
      <c r="D1495" s="50"/>
      <c r="E1495" s="73"/>
      <c r="F1495" s="74"/>
      <c r="G1495" s="9"/>
      <c r="H1495" s="48"/>
      <c r="I1495" s="49">
        <f t="shared" ca="1" si="89"/>
        <v>2022</v>
      </c>
      <c r="J1495" s="22">
        <f t="shared" ca="1" si="88"/>
        <v>1</v>
      </c>
      <c r="K1495" s="19"/>
      <c r="L1495" s="73"/>
      <c r="M1495" s="74"/>
      <c r="N1495" s="19"/>
      <c r="O1495" s="73"/>
      <c r="P1495" s="82">
        <v>1</v>
      </c>
      <c r="Q1495" s="24">
        <v>1</v>
      </c>
      <c r="R1495" s="81">
        <f t="shared" si="90"/>
        <v>1</v>
      </c>
      <c r="S1495" s="87"/>
      <c r="T1495" s="19"/>
      <c r="U1495" s="25"/>
      <c r="V1495" s="25"/>
      <c r="W1495" s="81"/>
      <c r="X1495" s="91" t="e">
        <f ca="1">+VLOOKUP(#REF!,REFERENCIAS!$C:$D,2,0)*VLOOKUP(#REF!,PONDERADORES!A:P,IF(AND(INFORMACION!$T1495='REFERENCIAS RIESGO'!$C$36,INFORMACION!$F1495=REFERENCIAS!$C$24),16,IF(INFORMACION!$T1495='REFERENCIAS RIESGO'!$C$36,13,IF(INFORMACION!$F1495=REFERENCIAS!$C$24,10,7))),0)+VLOOKUP(K1495,REFERENCIAS!$C:$D,2,0)*VLOOKUP($K$2,PONDERADORES!A:P,IF(AND(INFORMACION!$T1495='REFERENCIAS RIESGO'!$C$36,INFORMACION!$F1495=REFERENCIAS!$C$24),16,IF(INFORMACION!$T1495='REFERENCIAS RIESGO'!$C$36,13,IF(INFORMACION!$F1495=REFERENCIAS!$C$24,10,7))),0)+VLOOKUP(L1495,REFERENCIAS!$C:$D,2,0)*VLOOKUP($L$2,PONDERADORES!A:P,IF(AND(INFORMACION!$T1495='REFERENCIAS RIESGO'!$C$36,INFORMACION!$F1495=REFERENCIAS!$C$24),16,IF(INFORMACION!$T1495='REFERENCIAS RIESGO'!$C$36,13,IF(INFORMACION!$F1495=REFERENCIAS!$C$24,10,7))),0)+VLOOKUP(F1495,REFERENCIAS!$C:$D,2,0)*VLOOKUP($F$2,PONDERADORES!A:P,IF(AND(INFORMACION!$T1495='REFERENCIAS RIESGO'!$C$36,INFORMACION!$F1495=REFERENCIAS!$C$24),16,IF(INFORMACION!$T1495='REFERENCIAS RIESGO'!$C$36,13,IF(INFORMACION!$F1495=REFERENCIAS!$C$24,10,7))),0)+VLOOKUP(T1495,REFERENCIAS!$C:$D,2,0)*VLOOKUP($T$2,PONDERADORES!A:P,IF(AND(INFORMACION!$T1495='REFERENCIAS RIESGO'!$C$36,INFORMACION!$F1495=REFERENCIAS!$C$24),16,IF(INFORMACION!$T1495='REFERENCIAS RIESGO'!$C$36,13,IF(INFORMACION!$F1495=REFERENCIAS!$C$24,10,7))),0)+VLOOKUP(IF(J1495&lt;=0.2,0.2,IF(AND(J1495&gt;0.2,J1495&lt;=0.4),0.4,IF(AND(J1495&gt;0.4,J1495&lt;=0.6),0.6,IF(AND(J1495&gt;0.6,J1495&lt;=0.8),0.8,IF(AND(J1495&gt;0.8,J1495&lt;=1),1))))),REFERENCIAS!$C:$D,2,0)*VLOOKUP($J$2,PONDERADORES!A:P,IF(AND(INFORMACION!$T1495='REFERENCIAS RIESGO'!$C$36,INFORMACION!$F1495=REFERENCIAS!$C$24),16,IF(INFORMACION!$T1495='REFERENCIAS RIESGO'!$C$36,13,IF(INFORMACION!$F1495=REFERENCIAS!$C$24,10,7))),0)</f>
        <v>#REF!</v>
      </c>
      <c r="Y1495" s="68">
        <f>+VLOOKUP(M1495,REFERENCIAS!$C:$D,2,0)*VLOOKUP($M$2,PONDERADORES!$A$7:$G$9,7,0)+VLOOKUP(N1495,REFERENCIAS!$C:$D,2,0)*VLOOKUP($N$2,PONDERADORES!$A$7:$G$9,7,0)+VLOOKUP(O1495,REFERENCIAS!$C:$D,2,0)*VLOOKUP($O$2,PONDERADORES!$A$7:$G$9,7,0)</f>
        <v>0.2</v>
      </c>
      <c r="Z1495" s="2">
        <f>+VLOOKUP(IF(R1495&lt;0.1,0,IF(AND(R1495&gt;=0.1,R1495&lt;0.2),0.1,IF(AND(R1495&gt;=0.2,R1495&lt;0.3),0.2,IF(R1495&gt;0.3,0.3,)))),REFERENCIAS!$C:$D,2,0)*VLOOKUP($R$2,PONDERADORES!$A$11:$G$11,7,0)</f>
        <v>15</v>
      </c>
      <c r="AA1495" s="92"/>
      <c r="AB1495" s="95" t="e">
        <f t="shared" ca="1" si="91"/>
        <v>#REF!</v>
      </c>
      <c r="AC1495" s="23" t="e">
        <f ca="1">IF(AB1495&gt;REFERENCIAS!$C$62,REFERENCIAS!$B$62,IF(AND(AB1495&gt;=REFERENCIAS!$C$63,AB1495&lt;REFERENCIAS!$D$63),REFERENCIAS!$B$63,IF(AND(AB1495&gt;REFERENCIAS!$C$64,AB1495&lt;=REFERENCIAS!$D$64),REFERENCIAS!$B$64,IF(AND(AB1495&gt;=REFERENCIAS!$C$65,AB1495&lt;REFERENCIAS!$D$65),REFERENCIAS!$B$65, "Revisar"))))</f>
        <v>#REF!</v>
      </c>
      <c r="AD1495" s="94" t="e">
        <f ca="1">VLOOKUP(AC1495,REFERENCIAS!$B$62:$G$65,4,FALSE)</f>
        <v>#REF!</v>
      </c>
    </row>
    <row r="1496" spans="1:30" ht="17.25" x14ac:dyDescent="0.25">
      <c r="A1496" s="74"/>
      <c r="B1496" s="19"/>
      <c r="C1496" s="19"/>
      <c r="D1496" s="50"/>
      <c r="E1496" s="73"/>
      <c r="F1496" s="74"/>
      <c r="G1496" s="9"/>
      <c r="H1496" s="48"/>
      <c r="I1496" s="49">
        <f t="shared" ca="1" si="89"/>
        <v>2022</v>
      </c>
      <c r="J1496" s="22">
        <f t="shared" ca="1" si="88"/>
        <v>1</v>
      </c>
      <c r="K1496" s="19"/>
      <c r="L1496" s="73"/>
      <c r="M1496" s="74"/>
      <c r="N1496" s="19"/>
      <c r="O1496" s="73"/>
      <c r="P1496" s="82">
        <v>1</v>
      </c>
      <c r="Q1496" s="24">
        <v>1</v>
      </c>
      <c r="R1496" s="81">
        <f t="shared" si="90"/>
        <v>1</v>
      </c>
      <c r="S1496" s="87"/>
      <c r="T1496" s="19"/>
      <c r="U1496" s="25"/>
      <c r="V1496" s="25"/>
      <c r="W1496" s="81"/>
      <c r="X1496" s="91" t="e">
        <f ca="1">+VLOOKUP(#REF!,REFERENCIAS!$C:$D,2,0)*VLOOKUP(#REF!,PONDERADORES!A:P,IF(AND(INFORMACION!$T1496='REFERENCIAS RIESGO'!$C$36,INFORMACION!$F1496=REFERENCIAS!$C$24),16,IF(INFORMACION!$T1496='REFERENCIAS RIESGO'!$C$36,13,IF(INFORMACION!$F1496=REFERENCIAS!$C$24,10,7))),0)+VLOOKUP(K1496,REFERENCIAS!$C:$D,2,0)*VLOOKUP($K$2,PONDERADORES!A:P,IF(AND(INFORMACION!$T1496='REFERENCIAS RIESGO'!$C$36,INFORMACION!$F1496=REFERENCIAS!$C$24),16,IF(INFORMACION!$T1496='REFERENCIAS RIESGO'!$C$36,13,IF(INFORMACION!$F1496=REFERENCIAS!$C$24,10,7))),0)+VLOOKUP(L1496,REFERENCIAS!$C:$D,2,0)*VLOOKUP($L$2,PONDERADORES!A:P,IF(AND(INFORMACION!$T1496='REFERENCIAS RIESGO'!$C$36,INFORMACION!$F1496=REFERENCIAS!$C$24),16,IF(INFORMACION!$T1496='REFERENCIAS RIESGO'!$C$36,13,IF(INFORMACION!$F1496=REFERENCIAS!$C$24,10,7))),0)+VLOOKUP(F1496,REFERENCIAS!$C:$D,2,0)*VLOOKUP($F$2,PONDERADORES!A:P,IF(AND(INFORMACION!$T1496='REFERENCIAS RIESGO'!$C$36,INFORMACION!$F1496=REFERENCIAS!$C$24),16,IF(INFORMACION!$T1496='REFERENCIAS RIESGO'!$C$36,13,IF(INFORMACION!$F1496=REFERENCIAS!$C$24,10,7))),0)+VLOOKUP(T1496,REFERENCIAS!$C:$D,2,0)*VLOOKUP($T$2,PONDERADORES!A:P,IF(AND(INFORMACION!$T1496='REFERENCIAS RIESGO'!$C$36,INFORMACION!$F1496=REFERENCIAS!$C$24),16,IF(INFORMACION!$T1496='REFERENCIAS RIESGO'!$C$36,13,IF(INFORMACION!$F1496=REFERENCIAS!$C$24,10,7))),0)+VLOOKUP(IF(J1496&lt;=0.2,0.2,IF(AND(J1496&gt;0.2,J1496&lt;=0.4),0.4,IF(AND(J1496&gt;0.4,J1496&lt;=0.6),0.6,IF(AND(J1496&gt;0.6,J1496&lt;=0.8),0.8,IF(AND(J1496&gt;0.8,J1496&lt;=1),1))))),REFERENCIAS!$C:$D,2,0)*VLOOKUP($J$2,PONDERADORES!A:P,IF(AND(INFORMACION!$T1496='REFERENCIAS RIESGO'!$C$36,INFORMACION!$F1496=REFERENCIAS!$C$24),16,IF(INFORMACION!$T1496='REFERENCIAS RIESGO'!$C$36,13,IF(INFORMACION!$F1496=REFERENCIAS!$C$24,10,7))),0)</f>
        <v>#REF!</v>
      </c>
      <c r="Y1496" s="68">
        <f>+VLOOKUP(M1496,REFERENCIAS!$C:$D,2,0)*VLOOKUP($M$2,PONDERADORES!$A$7:$G$9,7,0)+VLOOKUP(N1496,REFERENCIAS!$C:$D,2,0)*VLOOKUP($N$2,PONDERADORES!$A$7:$G$9,7,0)+VLOOKUP(O1496,REFERENCIAS!$C:$D,2,0)*VLOOKUP($O$2,PONDERADORES!$A$7:$G$9,7,0)</f>
        <v>0.2</v>
      </c>
      <c r="Z1496" s="2">
        <f>+VLOOKUP(IF(R1496&lt;0.1,0,IF(AND(R1496&gt;=0.1,R1496&lt;0.2),0.1,IF(AND(R1496&gt;=0.2,R1496&lt;0.3),0.2,IF(R1496&gt;0.3,0.3,)))),REFERENCIAS!$C:$D,2,0)*VLOOKUP($R$2,PONDERADORES!$A$11:$G$11,7,0)</f>
        <v>15</v>
      </c>
      <c r="AA1496" s="92"/>
      <c r="AB1496" s="95" t="e">
        <f t="shared" ca="1" si="91"/>
        <v>#REF!</v>
      </c>
      <c r="AC1496" s="23" t="e">
        <f ca="1">IF(AB1496&gt;REFERENCIAS!$C$62,REFERENCIAS!$B$62,IF(AND(AB1496&gt;=REFERENCIAS!$C$63,AB1496&lt;REFERENCIAS!$D$63),REFERENCIAS!$B$63,IF(AND(AB1496&gt;REFERENCIAS!$C$64,AB1496&lt;=REFERENCIAS!$D$64),REFERENCIAS!$B$64,IF(AND(AB1496&gt;=REFERENCIAS!$C$65,AB1496&lt;REFERENCIAS!$D$65),REFERENCIAS!$B$65, "Revisar"))))</f>
        <v>#REF!</v>
      </c>
      <c r="AD1496" s="94" t="e">
        <f ca="1">VLOOKUP(AC1496,REFERENCIAS!$B$62:$G$65,4,FALSE)</f>
        <v>#REF!</v>
      </c>
    </row>
    <row r="1497" spans="1:30" ht="17.25" x14ac:dyDescent="0.25">
      <c r="A1497" s="74"/>
      <c r="B1497" s="19"/>
      <c r="C1497" s="19"/>
      <c r="D1497" s="50"/>
      <c r="E1497" s="73"/>
      <c r="F1497" s="74"/>
      <c r="G1497" s="9"/>
      <c r="H1497" s="48"/>
      <c r="I1497" s="49">
        <f t="shared" ca="1" si="89"/>
        <v>2022</v>
      </c>
      <c r="J1497" s="22">
        <f t="shared" ca="1" si="88"/>
        <v>1</v>
      </c>
      <c r="K1497" s="19"/>
      <c r="L1497" s="73"/>
      <c r="M1497" s="74"/>
      <c r="N1497" s="19"/>
      <c r="O1497" s="73"/>
      <c r="P1497" s="82">
        <v>1</v>
      </c>
      <c r="Q1497" s="24">
        <v>1</v>
      </c>
      <c r="R1497" s="81">
        <f t="shared" si="90"/>
        <v>1</v>
      </c>
      <c r="S1497" s="87"/>
      <c r="T1497" s="19"/>
      <c r="U1497" s="25"/>
      <c r="V1497" s="25"/>
      <c r="W1497" s="81"/>
      <c r="X1497" s="91" t="e">
        <f ca="1">+VLOOKUP(#REF!,REFERENCIAS!$C:$D,2,0)*VLOOKUP(#REF!,PONDERADORES!A:P,IF(AND(INFORMACION!$T1497='REFERENCIAS RIESGO'!$C$36,INFORMACION!$F1497=REFERENCIAS!$C$24),16,IF(INFORMACION!$T1497='REFERENCIAS RIESGO'!$C$36,13,IF(INFORMACION!$F1497=REFERENCIAS!$C$24,10,7))),0)+VLOOKUP(K1497,REFERENCIAS!$C:$D,2,0)*VLOOKUP($K$2,PONDERADORES!A:P,IF(AND(INFORMACION!$T1497='REFERENCIAS RIESGO'!$C$36,INFORMACION!$F1497=REFERENCIAS!$C$24),16,IF(INFORMACION!$T1497='REFERENCIAS RIESGO'!$C$36,13,IF(INFORMACION!$F1497=REFERENCIAS!$C$24,10,7))),0)+VLOOKUP(L1497,REFERENCIAS!$C:$D,2,0)*VLOOKUP($L$2,PONDERADORES!A:P,IF(AND(INFORMACION!$T1497='REFERENCIAS RIESGO'!$C$36,INFORMACION!$F1497=REFERENCIAS!$C$24),16,IF(INFORMACION!$T1497='REFERENCIAS RIESGO'!$C$36,13,IF(INFORMACION!$F1497=REFERENCIAS!$C$24,10,7))),0)+VLOOKUP(F1497,REFERENCIAS!$C:$D,2,0)*VLOOKUP($F$2,PONDERADORES!A:P,IF(AND(INFORMACION!$T1497='REFERENCIAS RIESGO'!$C$36,INFORMACION!$F1497=REFERENCIAS!$C$24),16,IF(INFORMACION!$T1497='REFERENCIAS RIESGO'!$C$36,13,IF(INFORMACION!$F1497=REFERENCIAS!$C$24,10,7))),0)+VLOOKUP(T1497,REFERENCIAS!$C:$D,2,0)*VLOOKUP($T$2,PONDERADORES!A:P,IF(AND(INFORMACION!$T1497='REFERENCIAS RIESGO'!$C$36,INFORMACION!$F1497=REFERENCIAS!$C$24),16,IF(INFORMACION!$T1497='REFERENCIAS RIESGO'!$C$36,13,IF(INFORMACION!$F1497=REFERENCIAS!$C$24,10,7))),0)+VLOOKUP(IF(J1497&lt;=0.2,0.2,IF(AND(J1497&gt;0.2,J1497&lt;=0.4),0.4,IF(AND(J1497&gt;0.4,J1497&lt;=0.6),0.6,IF(AND(J1497&gt;0.6,J1497&lt;=0.8),0.8,IF(AND(J1497&gt;0.8,J1497&lt;=1),1))))),REFERENCIAS!$C:$D,2,0)*VLOOKUP($J$2,PONDERADORES!A:P,IF(AND(INFORMACION!$T1497='REFERENCIAS RIESGO'!$C$36,INFORMACION!$F1497=REFERENCIAS!$C$24),16,IF(INFORMACION!$T1497='REFERENCIAS RIESGO'!$C$36,13,IF(INFORMACION!$F1497=REFERENCIAS!$C$24,10,7))),0)</f>
        <v>#REF!</v>
      </c>
      <c r="Y1497" s="68">
        <f>+VLOOKUP(M1497,REFERENCIAS!$C:$D,2,0)*VLOOKUP($M$2,PONDERADORES!$A$7:$G$9,7,0)+VLOOKUP(N1497,REFERENCIAS!$C:$D,2,0)*VLOOKUP($N$2,PONDERADORES!$A$7:$G$9,7,0)+VLOOKUP(O1497,REFERENCIAS!$C:$D,2,0)*VLOOKUP($O$2,PONDERADORES!$A$7:$G$9,7,0)</f>
        <v>0.2</v>
      </c>
      <c r="Z1497" s="2">
        <f>+VLOOKUP(IF(R1497&lt;0.1,0,IF(AND(R1497&gt;=0.1,R1497&lt;0.2),0.1,IF(AND(R1497&gt;=0.2,R1497&lt;0.3),0.2,IF(R1497&gt;0.3,0.3,)))),REFERENCIAS!$C:$D,2,0)*VLOOKUP($R$2,PONDERADORES!$A$11:$G$11,7,0)</f>
        <v>15</v>
      </c>
      <c r="AA1497" s="92"/>
      <c r="AB1497" s="95" t="e">
        <f t="shared" ca="1" si="91"/>
        <v>#REF!</v>
      </c>
      <c r="AC1497" s="23" t="e">
        <f ca="1">IF(AB1497&gt;REFERENCIAS!$C$62,REFERENCIAS!$B$62,IF(AND(AB1497&gt;=REFERENCIAS!$C$63,AB1497&lt;REFERENCIAS!$D$63),REFERENCIAS!$B$63,IF(AND(AB1497&gt;REFERENCIAS!$C$64,AB1497&lt;=REFERENCIAS!$D$64),REFERENCIAS!$B$64,IF(AND(AB1497&gt;=REFERENCIAS!$C$65,AB1497&lt;REFERENCIAS!$D$65),REFERENCIAS!$B$65, "Revisar"))))</f>
        <v>#REF!</v>
      </c>
      <c r="AD1497" s="94" t="e">
        <f ca="1">VLOOKUP(AC1497,REFERENCIAS!$B$62:$G$65,4,FALSE)</f>
        <v>#REF!</v>
      </c>
    </row>
    <row r="1498" spans="1:30" ht="17.25" x14ac:dyDescent="0.25">
      <c r="A1498" s="74"/>
      <c r="B1498" s="19"/>
      <c r="C1498" s="19"/>
      <c r="D1498" s="50"/>
      <c r="E1498" s="73"/>
      <c r="F1498" s="74"/>
      <c r="G1498" s="9"/>
      <c r="H1498" s="48"/>
      <c r="I1498" s="49">
        <f t="shared" ca="1" si="89"/>
        <v>2022</v>
      </c>
      <c r="J1498" s="22">
        <f t="shared" ca="1" si="88"/>
        <v>1</v>
      </c>
      <c r="K1498" s="19"/>
      <c r="L1498" s="73"/>
      <c r="M1498" s="74"/>
      <c r="N1498" s="19"/>
      <c r="O1498" s="73"/>
      <c r="P1498" s="82">
        <v>1</v>
      </c>
      <c r="Q1498" s="24">
        <v>1</v>
      </c>
      <c r="R1498" s="81">
        <f t="shared" si="90"/>
        <v>1</v>
      </c>
      <c r="S1498" s="87"/>
      <c r="T1498" s="19"/>
      <c r="U1498" s="25"/>
      <c r="V1498" s="25"/>
      <c r="W1498" s="81"/>
      <c r="X1498" s="91" t="e">
        <f ca="1">+VLOOKUP(#REF!,REFERENCIAS!$C:$D,2,0)*VLOOKUP(#REF!,PONDERADORES!A:P,IF(AND(INFORMACION!$T1498='REFERENCIAS RIESGO'!$C$36,INFORMACION!$F1498=REFERENCIAS!$C$24),16,IF(INFORMACION!$T1498='REFERENCIAS RIESGO'!$C$36,13,IF(INFORMACION!$F1498=REFERENCIAS!$C$24,10,7))),0)+VLOOKUP(K1498,REFERENCIAS!$C:$D,2,0)*VLOOKUP($K$2,PONDERADORES!A:P,IF(AND(INFORMACION!$T1498='REFERENCIAS RIESGO'!$C$36,INFORMACION!$F1498=REFERENCIAS!$C$24),16,IF(INFORMACION!$T1498='REFERENCIAS RIESGO'!$C$36,13,IF(INFORMACION!$F1498=REFERENCIAS!$C$24,10,7))),0)+VLOOKUP(L1498,REFERENCIAS!$C:$D,2,0)*VLOOKUP($L$2,PONDERADORES!A:P,IF(AND(INFORMACION!$T1498='REFERENCIAS RIESGO'!$C$36,INFORMACION!$F1498=REFERENCIAS!$C$24),16,IF(INFORMACION!$T1498='REFERENCIAS RIESGO'!$C$36,13,IF(INFORMACION!$F1498=REFERENCIAS!$C$24,10,7))),0)+VLOOKUP(F1498,REFERENCIAS!$C:$D,2,0)*VLOOKUP($F$2,PONDERADORES!A:P,IF(AND(INFORMACION!$T1498='REFERENCIAS RIESGO'!$C$36,INFORMACION!$F1498=REFERENCIAS!$C$24),16,IF(INFORMACION!$T1498='REFERENCIAS RIESGO'!$C$36,13,IF(INFORMACION!$F1498=REFERENCIAS!$C$24,10,7))),0)+VLOOKUP(T1498,REFERENCIAS!$C:$D,2,0)*VLOOKUP($T$2,PONDERADORES!A:P,IF(AND(INFORMACION!$T1498='REFERENCIAS RIESGO'!$C$36,INFORMACION!$F1498=REFERENCIAS!$C$24),16,IF(INFORMACION!$T1498='REFERENCIAS RIESGO'!$C$36,13,IF(INFORMACION!$F1498=REFERENCIAS!$C$24,10,7))),0)+VLOOKUP(IF(J1498&lt;=0.2,0.2,IF(AND(J1498&gt;0.2,J1498&lt;=0.4),0.4,IF(AND(J1498&gt;0.4,J1498&lt;=0.6),0.6,IF(AND(J1498&gt;0.6,J1498&lt;=0.8),0.8,IF(AND(J1498&gt;0.8,J1498&lt;=1),1))))),REFERENCIAS!$C:$D,2,0)*VLOOKUP($J$2,PONDERADORES!A:P,IF(AND(INFORMACION!$T1498='REFERENCIAS RIESGO'!$C$36,INFORMACION!$F1498=REFERENCIAS!$C$24),16,IF(INFORMACION!$T1498='REFERENCIAS RIESGO'!$C$36,13,IF(INFORMACION!$F1498=REFERENCIAS!$C$24,10,7))),0)</f>
        <v>#REF!</v>
      </c>
      <c r="Y1498" s="68">
        <f>+VLOOKUP(M1498,REFERENCIAS!$C:$D,2,0)*VLOOKUP($M$2,PONDERADORES!$A$7:$G$9,7,0)+VLOOKUP(N1498,REFERENCIAS!$C:$D,2,0)*VLOOKUP($N$2,PONDERADORES!$A$7:$G$9,7,0)+VLOOKUP(O1498,REFERENCIAS!$C:$D,2,0)*VLOOKUP($O$2,PONDERADORES!$A$7:$G$9,7,0)</f>
        <v>0.2</v>
      </c>
      <c r="Z1498" s="2">
        <f>+VLOOKUP(IF(R1498&lt;0.1,0,IF(AND(R1498&gt;=0.1,R1498&lt;0.2),0.1,IF(AND(R1498&gt;=0.2,R1498&lt;0.3),0.2,IF(R1498&gt;0.3,0.3,)))),REFERENCIAS!$C:$D,2,0)*VLOOKUP($R$2,PONDERADORES!$A$11:$G$11,7,0)</f>
        <v>15</v>
      </c>
      <c r="AA1498" s="92"/>
      <c r="AB1498" s="95" t="e">
        <f t="shared" ca="1" si="91"/>
        <v>#REF!</v>
      </c>
      <c r="AC1498" s="23" t="e">
        <f ca="1">IF(AB1498&gt;REFERENCIAS!$C$62,REFERENCIAS!$B$62,IF(AND(AB1498&gt;=REFERENCIAS!$C$63,AB1498&lt;REFERENCIAS!$D$63),REFERENCIAS!$B$63,IF(AND(AB1498&gt;REFERENCIAS!$C$64,AB1498&lt;=REFERENCIAS!$D$64),REFERENCIAS!$B$64,IF(AND(AB1498&gt;=REFERENCIAS!$C$65,AB1498&lt;REFERENCIAS!$D$65),REFERENCIAS!$B$65, "Revisar"))))</f>
        <v>#REF!</v>
      </c>
      <c r="AD1498" s="94" t="e">
        <f ca="1">VLOOKUP(AC1498,REFERENCIAS!$B$62:$G$65,4,FALSE)</f>
        <v>#REF!</v>
      </c>
    </row>
    <row r="1499" spans="1:30" ht="17.25" x14ac:dyDescent="0.25">
      <c r="A1499" s="74"/>
      <c r="B1499" s="19"/>
      <c r="C1499" s="19"/>
      <c r="D1499" s="50"/>
      <c r="E1499" s="73"/>
      <c r="F1499" s="74"/>
      <c r="G1499" s="9"/>
      <c r="H1499" s="48"/>
      <c r="I1499" s="49">
        <f t="shared" ca="1" si="89"/>
        <v>2022</v>
      </c>
      <c r="J1499" s="22">
        <f t="shared" ca="1" si="88"/>
        <v>1</v>
      </c>
      <c r="K1499" s="19"/>
      <c r="L1499" s="73"/>
      <c r="M1499" s="74"/>
      <c r="N1499" s="19"/>
      <c r="O1499" s="73"/>
      <c r="P1499" s="82">
        <v>1</v>
      </c>
      <c r="Q1499" s="24">
        <v>1</v>
      </c>
      <c r="R1499" s="81">
        <f t="shared" si="90"/>
        <v>1</v>
      </c>
      <c r="S1499" s="87"/>
      <c r="T1499" s="19"/>
      <c r="U1499" s="25"/>
      <c r="V1499" s="25"/>
      <c r="W1499" s="81"/>
      <c r="X1499" s="91" t="e">
        <f ca="1">+VLOOKUP(#REF!,REFERENCIAS!$C:$D,2,0)*VLOOKUP(#REF!,PONDERADORES!A:P,IF(AND(INFORMACION!$T1499='REFERENCIAS RIESGO'!$C$36,INFORMACION!$F1499=REFERENCIAS!$C$24),16,IF(INFORMACION!$T1499='REFERENCIAS RIESGO'!$C$36,13,IF(INFORMACION!$F1499=REFERENCIAS!$C$24,10,7))),0)+VLOOKUP(K1499,REFERENCIAS!$C:$D,2,0)*VLOOKUP($K$2,PONDERADORES!A:P,IF(AND(INFORMACION!$T1499='REFERENCIAS RIESGO'!$C$36,INFORMACION!$F1499=REFERENCIAS!$C$24),16,IF(INFORMACION!$T1499='REFERENCIAS RIESGO'!$C$36,13,IF(INFORMACION!$F1499=REFERENCIAS!$C$24,10,7))),0)+VLOOKUP(L1499,REFERENCIAS!$C:$D,2,0)*VLOOKUP($L$2,PONDERADORES!A:P,IF(AND(INFORMACION!$T1499='REFERENCIAS RIESGO'!$C$36,INFORMACION!$F1499=REFERENCIAS!$C$24),16,IF(INFORMACION!$T1499='REFERENCIAS RIESGO'!$C$36,13,IF(INFORMACION!$F1499=REFERENCIAS!$C$24,10,7))),0)+VLOOKUP(F1499,REFERENCIAS!$C:$D,2,0)*VLOOKUP($F$2,PONDERADORES!A:P,IF(AND(INFORMACION!$T1499='REFERENCIAS RIESGO'!$C$36,INFORMACION!$F1499=REFERENCIAS!$C$24),16,IF(INFORMACION!$T1499='REFERENCIAS RIESGO'!$C$36,13,IF(INFORMACION!$F1499=REFERENCIAS!$C$24,10,7))),0)+VLOOKUP(T1499,REFERENCIAS!$C:$D,2,0)*VLOOKUP($T$2,PONDERADORES!A:P,IF(AND(INFORMACION!$T1499='REFERENCIAS RIESGO'!$C$36,INFORMACION!$F1499=REFERENCIAS!$C$24),16,IF(INFORMACION!$T1499='REFERENCIAS RIESGO'!$C$36,13,IF(INFORMACION!$F1499=REFERENCIAS!$C$24,10,7))),0)+VLOOKUP(IF(J1499&lt;=0.2,0.2,IF(AND(J1499&gt;0.2,J1499&lt;=0.4),0.4,IF(AND(J1499&gt;0.4,J1499&lt;=0.6),0.6,IF(AND(J1499&gt;0.6,J1499&lt;=0.8),0.8,IF(AND(J1499&gt;0.8,J1499&lt;=1),1))))),REFERENCIAS!$C:$D,2,0)*VLOOKUP($J$2,PONDERADORES!A:P,IF(AND(INFORMACION!$T1499='REFERENCIAS RIESGO'!$C$36,INFORMACION!$F1499=REFERENCIAS!$C$24),16,IF(INFORMACION!$T1499='REFERENCIAS RIESGO'!$C$36,13,IF(INFORMACION!$F1499=REFERENCIAS!$C$24,10,7))),0)</f>
        <v>#REF!</v>
      </c>
      <c r="Y1499" s="68">
        <f>+VLOOKUP(M1499,REFERENCIAS!$C:$D,2,0)*VLOOKUP($M$2,PONDERADORES!$A$7:$G$9,7,0)+VLOOKUP(N1499,REFERENCIAS!$C:$D,2,0)*VLOOKUP($N$2,PONDERADORES!$A$7:$G$9,7,0)+VLOOKUP(O1499,REFERENCIAS!$C:$D,2,0)*VLOOKUP($O$2,PONDERADORES!$A$7:$G$9,7,0)</f>
        <v>0.2</v>
      </c>
      <c r="Z1499" s="2">
        <f>+VLOOKUP(IF(R1499&lt;0.1,0,IF(AND(R1499&gt;=0.1,R1499&lt;0.2),0.1,IF(AND(R1499&gt;=0.2,R1499&lt;0.3),0.2,IF(R1499&gt;0.3,0.3,)))),REFERENCIAS!$C:$D,2,0)*VLOOKUP($R$2,PONDERADORES!$A$11:$G$11,7,0)</f>
        <v>15</v>
      </c>
      <c r="AA1499" s="92"/>
      <c r="AB1499" s="95" t="e">
        <f t="shared" ca="1" si="91"/>
        <v>#REF!</v>
      </c>
      <c r="AC1499" s="23" t="e">
        <f ca="1">IF(AB1499&gt;REFERENCIAS!$C$62,REFERENCIAS!$B$62,IF(AND(AB1499&gt;=REFERENCIAS!$C$63,AB1499&lt;REFERENCIAS!$D$63),REFERENCIAS!$B$63,IF(AND(AB1499&gt;REFERENCIAS!$C$64,AB1499&lt;=REFERENCIAS!$D$64),REFERENCIAS!$B$64,IF(AND(AB1499&gt;=REFERENCIAS!$C$65,AB1499&lt;REFERENCIAS!$D$65),REFERENCIAS!$B$65, "Revisar"))))</f>
        <v>#REF!</v>
      </c>
      <c r="AD1499" s="94" t="e">
        <f ca="1">VLOOKUP(AC1499,REFERENCIAS!$B$62:$G$65,4,FALSE)</f>
        <v>#REF!</v>
      </c>
    </row>
    <row r="1500" spans="1:30" ht="17.25" x14ac:dyDescent="0.25">
      <c r="A1500" s="74"/>
      <c r="B1500" s="19"/>
      <c r="C1500" s="19"/>
      <c r="D1500" s="50"/>
      <c r="E1500" s="73"/>
      <c r="F1500" s="74"/>
      <c r="G1500" s="9"/>
      <c r="H1500" s="48"/>
      <c r="I1500" s="49">
        <f t="shared" ca="1" si="89"/>
        <v>2022</v>
      </c>
      <c r="J1500" s="22">
        <f t="shared" ca="1" si="88"/>
        <v>1</v>
      </c>
      <c r="K1500" s="19"/>
      <c r="L1500" s="73"/>
      <c r="M1500" s="74"/>
      <c r="N1500" s="19"/>
      <c r="O1500" s="73"/>
      <c r="P1500" s="82">
        <v>1</v>
      </c>
      <c r="Q1500" s="24">
        <v>1</v>
      </c>
      <c r="R1500" s="81">
        <f t="shared" si="90"/>
        <v>1</v>
      </c>
      <c r="S1500" s="87"/>
      <c r="T1500" s="19"/>
      <c r="U1500" s="25"/>
      <c r="V1500" s="25"/>
      <c r="W1500" s="81"/>
      <c r="X1500" s="91" t="e">
        <f ca="1">+VLOOKUP(#REF!,REFERENCIAS!$C:$D,2,0)*VLOOKUP(#REF!,PONDERADORES!A:P,IF(AND(INFORMACION!$T1500='REFERENCIAS RIESGO'!$C$36,INFORMACION!$F1500=REFERENCIAS!$C$24),16,IF(INFORMACION!$T1500='REFERENCIAS RIESGO'!$C$36,13,IF(INFORMACION!$F1500=REFERENCIAS!$C$24,10,7))),0)+VLOOKUP(K1500,REFERENCIAS!$C:$D,2,0)*VLOOKUP($K$2,PONDERADORES!A:P,IF(AND(INFORMACION!$T1500='REFERENCIAS RIESGO'!$C$36,INFORMACION!$F1500=REFERENCIAS!$C$24),16,IF(INFORMACION!$T1500='REFERENCIAS RIESGO'!$C$36,13,IF(INFORMACION!$F1500=REFERENCIAS!$C$24,10,7))),0)+VLOOKUP(L1500,REFERENCIAS!$C:$D,2,0)*VLOOKUP($L$2,PONDERADORES!A:P,IF(AND(INFORMACION!$T1500='REFERENCIAS RIESGO'!$C$36,INFORMACION!$F1500=REFERENCIAS!$C$24),16,IF(INFORMACION!$T1500='REFERENCIAS RIESGO'!$C$36,13,IF(INFORMACION!$F1500=REFERENCIAS!$C$24,10,7))),0)+VLOOKUP(F1500,REFERENCIAS!$C:$D,2,0)*VLOOKUP($F$2,PONDERADORES!A:P,IF(AND(INFORMACION!$T1500='REFERENCIAS RIESGO'!$C$36,INFORMACION!$F1500=REFERENCIAS!$C$24),16,IF(INFORMACION!$T1500='REFERENCIAS RIESGO'!$C$36,13,IF(INFORMACION!$F1500=REFERENCIAS!$C$24,10,7))),0)+VLOOKUP(T1500,REFERENCIAS!$C:$D,2,0)*VLOOKUP($T$2,PONDERADORES!A:P,IF(AND(INFORMACION!$T1500='REFERENCIAS RIESGO'!$C$36,INFORMACION!$F1500=REFERENCIAS!$C$24),16,IF(INFORMACION!$T1500='REFERENCIAS RIESGO'!$C$36,13,IF(INFORMACION!$F1500=REFERENCIAS!$C$24,10,7))),0)+VLOOKUP(IF(J1500&lt;=0.2,0.2,IF(AND(J1500&gt;0.2,J1500&lt;=0.4),0.4,IF(AND(J1500&gt;0.4,J1500&lt;=0.6),0.6,IF(AND(J1500&gt;0.6,J1500&lt;=0.8),0.8,IF(AND(J1500&gt;0.8,J1500&lt;=1),1))))),REFERENCIAS!$C:$D,2,0)*VLOOKUP($J$2,PONDERADORES!A:P,IF(AND(INFORMACION!$T1500='REFERENCIAS RIESGO'!$C$36,INFORMACION!$F1500=REFERENCIAS!$C$24),16,IF(INFORMACION!$T1500='REFERENCIAS RIESGO'!$C$36,13,IF(INFORMACION!$F1500=REFERENCIAS!$C$24,10,7))),0)</f>
        <v>#REF!</v>
      </c>
      <c r="Y1500" s="68">
        <f>+VLOOKUP(M1500,REFERENCIAS!$C:$D,2,0)*VLOOKUP($M$2,PONDERADORES!$A$7:$G$9,7,0)+VLOOKUP(N1500,REFERENCIAS!$C:$D,2,0)*VLOOKUP($N$2,PONDERADORES!$A$7:$G$9,7,0)+VLOOKUP(O1500,REFERENCIAS!$C:$D,2,0)*VLOOKUP($O$2,PONDERADORES!$A$7:$G$9,7,0)</f>
        <v>0.2</v>
      </c>
      <c r="Z1500" s="2">
        <f>+VLOOKUP(IF(R1500&lt;0.1,0,IF(AND(R1500&gt;=0.1,R1500&lt;0.2),0.1,IF(AND(R1500&gt;=0.2,R1500&lt;0.3),0.2,IF(R1500&gt;0.3,0.3,)))),REFERENCIAS!$C:$D,2,0)*VLOOKUP($R$2,PONDERADORES!$A$11:$G$11,7,0)</f>
        <v>15</v>
      </c>
      <c r="AA1500" s="92"/>
      <c r="AB1500" s="95" t="e">
        <f t="shared" ca="1" si="91"/>
        <v>#REF!</v>
      </c>
      <c r="AC1500" s="23" t="e">
        <f ca="1">IF(AB1500&gt;REFERENCIAS!$C$62,REFERENCIAS!$B$62,IF(AND(AB1500&gt;=REFERENCIAS!$C$63,AB1500&lt;REFERENCIAS!$D$63),REFERENCIAS!$B$63,IF(AND(AB1500&gt;REFERENCIAS!$C$64,AB1500&lt;=REFERENCIAS!$D$64),REFERENCIAS!$B$64,IF(AND(AB1500&gt;=REFERENCIAS!$C$65,AB1500&lt;REFERENCIAS!$D$65),REFERENCIAS!$B$65, "Revisar"))))</f>
        <v>#REF!</v>
      </c>
      <c r="AD1500" s="94" t="e">
        <f ca="1">VLOOKUP(AC1500,REFERENCIAS!$B$62:$G$65,4,FALSE)</f>
        <v>#REF!</v>
      </c>
    </row>
    <row r="1501" spans="1:30" ht="17.25" x14ac:dyDescent="0.25">
      <c r="A1501" s="74"/>
      <c r="B1501" s="19"/>
      <c r="C1501" s="19"/>
      <c r="D1501" s="50"/>
      <c r="E1501" s="73"/>
      <c r="F1501" s="74"/>
      <c r="G1501" s="9"/>
      <c r="H1501" s="48"/>
      <c r="I1501" s="49">
        <f t="shared" ca="1" si="89"/>
        <v>2022</v>
      </c>
      <c r="J1501" s="22">
        <f t="shared" ca="1" si="88"/>
        <v>1</v>
      </c>
      <c r="K1501" s="19"/>
      <c r="L1501" s="73"/>
      <c r="M1501" s="74"/>
      <c r="N1501" s="19"/>
      <c r="O1501" s="73"/>
      <c r="P1501" s="82">
        <v>1</v>
      </c>
      <c r="Q1501" s="24">
        <v>1</v>
      </c>
      <c r="R1501" s="81">
        <f t="shared" si="90"/>
        <v>1</v>
      </c>
      <c r="S1501" s="87"/>
      <c r="T1501" s="19"/>
      <c r="U1501" s="25"/>
      <c r="V1501" s="25"/>
      <c r="W1501" s="81"/>
      <c r="X1501" s="91" t="e">
        <f ca="1">+VLOOKUP(#REF!,REFERENCIAS!$C:$D,2,0)*VLOOKUP(#REF!,PONDERADORES!A:P,IF(AND(INFORMACION!$T1501='REFERENCIAS RIESGO'!$C$36,INFORMACION!$F1501=REFERENCIAS!$C$24),16,IF(INFORMACION!$T1501='REFERENCIAS RIESGO'!$C$36,13,IF(INFORMACION!$F1501=REFERENCIAS!$C$24,10,7))),0)+VLOOKUP(K1501,REFERENCIAS!$C:$D,2,0)*VLOOKUP($K$2,PONDERADORES!A:P,IF(AND(INFORMACION!$T1501='REFERENCIAS RIESGO'!$C$36,INFORMACION!$F1501=REFERENCIAS!$C$24),16,IF(INFORMACION!$T1501='REFERENCIAS RIESGO'!$C$36,13,IF(INFORMACION!$F1501=REFERENCIAS!$C$24,10,7))),0)+VLOOKUP(L1501,REFERENCIAS!$C:$D,2,0)*VLOOKUP($L$2,PONDERADORES!A:P,IF(AND(INFORMACION!$T1501='REFERENCIAS RIESGO'!$C$36,INFORMACION!$F1501=REFERENCIAS!$C$24),16,IF(INFORMACION!$T1501='REFERENCIAS RIESGO'!$C$36,13,IF(INFORMACION!$F1501=REFERENCIAS!$C$24,10,7))),0)+VLOOKUP(F1501,REFERENCIAS!$C:$D,2,0)*VLOOKUP($F$2,PONDERADORES!A:P,IF(AND(INFORMACION!$T1501='REFERENCIAS RIESGO'!$C$36,INFORMACION!$F1501=REFERENCIAS!$C$24),16,IF(INFORMACION!$T1501='REFERENCIAS RIESGO'!$C$36,13,IF(INFORMACION!$F1501=REFERENCIAS!$C$24,10,7))),0)+VLOOKUP(T1501,REFERENCIAS!$C:$D,2,0)*VLOOKUP($T$2,PONDERADORES!A:P,IF(AND(INFORMACION!$T1501='REFERENCIAS RIESGO'!$C$36,INFORMACION!$F1501=REFERENCIAS!$C$24),16,IF(INFORMACION!$T1501='REFERENCIAS RIESGO'!$C$36,13,IF(INFORMACION!$F1501=REFERENCIAS!$C$24,10,7))),0)+VLOOKUP(IF(J1501&lt;=0.2,0.2,IF(AND(J1501&gt;0.2,J1501&lt;=0.4),0.4,IF(AND(J1501&gt;0.4,J1501&lt;=0.6),0.6,IF(AND(J1501&gt;0.6,J1501&lt;=0.8),0.8,IF(AND(J1501&gt;0.8,J1501&lt;=1),1))))),REFERENCIAS!$C:$D,2,0)*VLOOKUP($J$2,PONDERADORES!A:P,IF(AND(INFORMACION!$T1501='REFERENCIAS RIESGO'!$C$36,INFORMACION!$F1501=REFERENCIAS!$C$24),16,IF(INFORMACION!$T1501='REFERENCIAS RIESGO'!$C$36,13,IF(INFORMACION!$F1501=REFERENCIAS!$C$24,10,7))),0)</f>
        <v>#REF!</v>
      </c>
      <c r="Y1501" s="68">
        <f>+VLOOKUP(M1501,REFERENCIAS!$C:$D,2,0)*VLOOKUP($M$2,PONDERADORES!$A$7:$G$9,7,0)+VLOOKUP(N1501,REFERENCIAS!$C:$D,2,0)*VLOOKUP($N$2,PONDERADORES!$A$7:$G$9,7,0)+VLOOKUP(O1501,REFERENCIAS!$C:$D,2,0)*VLOOKUP($O$2,PONDERADORES!$A$7:$G$9,7,0)</f>
        <v>0.2</v>
      </c>
      <c r="Z1501" s="2">
        <f>+VLOOKUP(IF(R1501&lt;0.1,0,IF(AND(R1501&gt;=0.1,R1501&lt;0.2),0.1,IF(AND(R1501&gt;=0.2,R1501&lt;0.3),0.2,IF(R1501&gt;0.3,0.3,)))),REFERENCIAS!$C:$D,2,0)*VLOOKUP($R$2,PONDERADORES!$A$11:$G$11,7,0)</f>
        <v>15</v>
      </c>
      <c r="AA1501" s="92"/>
      <c r="AB1501" s="95" t="e">
        <f t="shared" ca="1" si="91"/>
        <v>#REF!</v>
      </c>
      <c r="AC1501" s="23" t="e">
        <f ca="1">IF(AB1501&gt;REFERENCIAS!$C$62,REFERENCIAS!$B$62,IF(AND(AB1501&gt;=REFERENCIAS!$C$63,AB1501&lt;REFERENCIAS!$D$63),REFERENCIAS!$B$63,IF(AND(AB1501&gt;REFERENCIAS!$C$64,AB1501&lt;=REFERENCIAS!$D$64),REFERENCIAS!$B$64,IF(AND(AB1501&gt;=REFERENCIAS!$C$65,AB1501&lt;REFERENCIAS!$D$65),REFERENCIAS!$B$65, "Revisar"))))</f>
        <v>#REF!</v>
      </c>
      <c r="AD1501" s="94" t="e">
        <f ca="1">VLOOKUP(AC1501,REFERENCIAS!$B$62:$G$65,4,FALSE)</f>
        <v>#REF!</v>
      </c>
    </row>
    <row r="1502" spans="1:30" ht="17.25" x14ac:dyDescent="0.25">
      <c r="A1502" s="74"/>
      <c r="B1502" s="19"/>
      <c r="C1502" s="19"/>
      <c r="D1502" s="50"/>
      <c r="E1502" s="73"/>
      <c r="F1502" s="74"/>
      <c r="G1502" s="9"/>
      <c r="H1502" s="48"/>
      <c r="I1502" s="49">
        <f t="shared" ca="1" si="89"/>
        <v>2022</v>
      </c>
      <c r="J1502" s="22">
        <f t="shared" ca="1" si="88"/>
        <v>1</v>
      </c>
      <c r="K1502" s="19"/>
      <c r="L1502" s="73"/>
      <c r="M1502" s="74"/>
      <c r="N1502" s="19"/>
      <c r="O1502" s="73"/>
      <c r="P1502" s="82">
        <v>1</v>
      </c>
      <c r="Q1502" s="24">
        <v>1</v>
      </c>
      <c r="R1502" s="81">
        <f t="shared" si="90"/>
        <v>1</v>
      </c>
      <c r="S1502" s="87"/>
      <c r="T1502" s="19"/>
      <c r="U1502" s="25"/>
      <c r="V1502" s="25"/>
      <c r="W1502" s="81"/>
      <c r="X1502" s="91" t="e">
        <f ca="1">+VLOOKUP(#REF!,REFERENCIAS!$C:$D,2,0)*VLOOKUP(#REF!,PONDERADORES!A:P,IF(AND(INFORMACION!$T1502='REFERENCIAS RIESGO'!$C$36,INFORMACION!$F1502=REFERENCIAS!$C$24),16,IF(INFORMACION!$T1502='REFERENCIAS RIESGO'!$C$36,13,IF(INFORMACION!$F1502=REFERENCIAS!$C$24,10,7))),0)+VLOOKUP(K1502,REFERENCIAS!$C:$D,2,0)*VLOOKUP($K$2,PONDERADORES!A:P,IF(AND(INFORMACION!$T1502='REFERENCIAS RIESGO'!$C$36,INFORMACION!$F1502=REFERENCIAS!$C$24),16,IF(INFORMACION!$T1502='REFERENCIAS RIESGO'!$C$36,13,IF(INFORMACION!$F1502=REFERENCIAS!$C$24,10,7))),0)+VLOOKUP(L1502,REFERENCIAS!$C:$D,2,0)*VLOOKUP($L$2,PONDERADORES!A:P,IF(AND(INFORMACION!$T1502='REFERENCIAS RIESGO'!$C$36,INFORMACION!$F1502=REFERENCIAS!$C$24),16,IF(INFORMACION!$T1502='REFERENCIAS RIESGO'!$C$36,13,IF(INFORMACION!$F1502=REFERENCIAS!$C$24,10,7))),0)+VLOOKUP(F1502,REFERENCIAS!$C:$D,2,0)*VLOOKUP($F$2,PONDERADORES!A:P,IF(AND(INFORMACION!$T1502='REFERENCIAS RIESGO'!$C$36,INFORMACION!$F1502=REFERENCIAS!$C$24),16,IF(INFORMACION!$T1502='REFERENCIAS RIESGO'!$C$36,13,IF(INFORMACION!$F1502=REFERENCIAS!$C$24,10,7))),0)+VLOOKUP(T1502,REFERENCIAS!$C:$D,2,0)*VLOOKUP($T$2,PONDERADORES!A:P,IF(AND(INFORMACION!$T1502='REFERENCIAS RIESGO'!$C$36,INFORMACION!$F1502=REFERENCIAS!$C$24),16,IF(INFORMACION!$T1502='REFERENCIAS RIESGO'!$C$36,13,IF(INFORMACION!$F1502=REFERENCIAS!$C$24,10,7))),0)+VLOOKUP(IF(J1502&lt;=0.2,0.2,IF(AND(J1502&gt;0.2,J1502&lt;=0.4),0.4,IF(AND(J1502&gt;0.4,J1502&lt;=0.6),0.6,IF(AND(J1502&gt;0.6,J1502&lt;=0.8),0.8,IF(AND(J1502&gt;0.8,J1502&lt;=1),1))))),REFERENCIAS!$C:$D,2,0)*VLOOKUP($J$2,PONDERADORES!A:P,IF(AND(INFORMACION!$T1502='REFERENCIAS RIESGO'!$C$36,INFORMACION!$F1502=REFERENCIAS!$C$24),16,IF(INFORMACION!$T1502='REFERENCIAS RIESGO'!$C$36,13,IF(INFORMACION!$F1502=REFERENCIAS!$C$24,10,7))),0)</f>
        <v>#REF!</v>
      </c>
      <c r="Y1502" s="68">
        <f>+VLOOKUP(M1502,REFERENCIAS!$C:$D,2,0)*VLOOKUP($M$2,PONDERADORES!$A$7:$G$9,7,0)+VLOOKUP(N1502,REFERENCIAS!$C:$D,2,0)*VLOOKUP($N$2,PONDERADORES!$A$7:$G$9,7,0)+VLOOKUP(O1502,REFERENCIAS!$C:$D,2,0)*VLOOKUP($O$2,PONDERADORES!$A$7:$G$9,7,0)</f>
        <v>0.2</v>
      </c>
      <c r="Z1502" s="2">
        <f>+VLOOKUP(IF(R1502&lt;0.1,0,IF(AND(R1502&gt;=0.1,R1502&lt;0.2),0.1,IF(AND(R1502&gt;=0.2,R1502&lt;0.3),0.2,IF(R1502&gt;0.3,0.3,)))),REFERENCIAS!$C:$D,2,0)*VLOOKUP($R$2,PONDERADORES!$A$11:$G$11,7,0)</f>
        <v>15</v>
      </c>
      <c r="AA1502" s="92"/>
      <c r="AB1502" s="95" t="e">
        <f t="shared" ca="1" si="91"/>
        <v>#REF!</v>
      </c>
      <c r="AC1502" s="23" t="e">
        <f ca="1">IF(AB1502&gt;REFERENCIAS!$C$62,REFERENCIAS!$B$62,IF(AND(AB1502&gt;=REFERENCIAS!$C$63,AB1502&lt;REFERENCIAS!$D$63),REFERENCIAS!$B$63,IF(AND(AB1502&gt;REFERENCIAS!$C$64,AB1502&lt;=REFERENCIAS!$D$64),REFERENCIAS!$B$64,IF(AND(AB1502&gt;=REFERENCIAS!$C$65,AB1502&lt;REFERENCIAS!$D$65),REFERENCIAS!$B$65, "Revisar"))))</f>
        <v>#REF!</v>
      </c>
      <c r="AD1502" s="94" t="e">
        <f ca="1">VLOOKUP(AC1502,REFERENCIAS!$B$62:$G$65,4,FALSE)</f>
        <v>#REF!</v>
      </c>
    </row>
    <row r="1503" spans="1:30" ht="17.25" x14ac:dyDescent="0.25">
      <c r="A1503" s="74"/>
      <c r="B1503" s="19"/>
      <c r="C1503" s="19"/>
      <c r="D1503" s="50"/>
      <c r="E1503" s="73"/>
      <c r="F1503" s="74"/>
      <c r="G1503" s="9"/>
      <c r="H1503" s="48"/>
      <c r="I1503" s="49">
        <f t="shared" ca="1" si="89"/>
        <v>2022</v>
      </c>
      <c r="J1503" s="22">
        <f t="shared" ca="1" si="88"/>
        <v>1</v>
      </c>
      <c r="K1503" s="19"/>
      <c r="L1503" s="73"/>
      <c r="M1503" s="74"/>
      <c r="N1503" s="19"/>
      <c r="O1503" s="73"/>
      <c r="P1503" s="82">
        <v>1</v>
      </c>
      <c r="Q1503" s="24">
        <v>1</v>
      </c>
      <c r="R1503" s="81">
        <f t="shared" si="90"/>
        <v>1</v>
      </c>
      <c r="S1503" s="87"/>
      <c r="T1503" s="19"/>
      <c r="U1503" s="25"/>
      <c r="V1503" s="25"/>
      <c r="W1503" s="81"/>
      <c r="X1503" s="91" t="e">
        <f ca="1">+VLOOKUP(#REF!,REFERENCIAS!$C:$D,2,0)*VLOOKUP(#REF!,PONDERADORES!A:P,IF(AND(INFORMACION!$T1503='REFERENCIAS RIESGO'!$C$36,INFORMACION!$F1503=REFERENCIAS!$C$24),16,IF(INFORMACION!$T1503='REFERENCIAS RIESGO'!$C$36,13,IF(INFORMACION!$F1503=REFERENCIAS!$C$24,10,7))),0)+VLOOKUP(K1503,REFERENCIAS!$C:$D,2,0)*VLOOKUP($K$2,PONDERADORES!A:P,IF(AND(INFORMACION!$T1503='REFERENCIAS RIESGO'!$C$36,INFORMACION!$F1503=REFERENCIAS!$C$24),16,IF(INFORMACION!$T1503='REFERENCIAS RIESGO'!$C$36,13,IF(INFORMACION!$F1503=REFERENCIAS!$C$24,10,7))),0)+VLOOKUP(L1503,REFERENCIAS!$C:$D,2,0)*VLOOKUP($L$2,PONDERADORES!A:P,IF(AND(INFORMACION!$T1503='REFERENCIAS RIESGO'!$C$36,INFORMACION!$F1503=REFERENCIAS!$C$24),16,IF(INFORMACION!$T1503='REFERENCIAS RIESGO'!$C$36,13,IF(INFORMACION!$F1503=REFERENCIAS!$C$24,10,7))),0)+VLOOKUP(F1503,REFERENCIAS!$C:$D,2,0)*VLOOKUP($F$2,PONDERADORES!A:P,IF(AND(INFORMACION!$T1503='REFERENCIAS RIESGO'!$C$36,INFORMACION!$F1503=REFERENCIAS!$C$24),16,IF(INFORMACION!$T1503='REFERENCIAS RIESGO'!$C$36,13,IF(INFORMACION!$F1503=REFERENCIAS!$C$24,10,7))),0)+VLOOKUP(T1503,REFERENCIAS!$C:$D,2,0)*VLOOKUP($T$2,PONDERADORES!A:P,IF(AND(INFORMACION!$T1503='REFERENCIAS RIESGO'!$C$36,INFORMACION!$F1503=REFERENCIAS!$C$24),16,IF(INFORMACION!$T1503='REFERENCIAS RIESGO'!$C$36,13,IF(INFORMACION!$F1503=REFERENCIAS!$C$24,10,7))),0)+VLOOKUP(IF(J1503&lt;=0.2,0.2,IF(AND(J1503&gt;0.2,J1503&lt;=0.4),0.4,IF(AND(J1503&gt;0.4,J1503&lt;=0.6),0.6,IF(AND(J1503&gt;0.6,J1503&lt;=0.8),0.8,IF(AND(J1503&gt;0.8,J1503&lt;=1),1))))),REFERENCIAS!$C:$D,2,0)*VLOOKUP($J$2,PONDERADORES!A:P,IF(AND(INFORMACION!$T1503='REFERENCIAS RIESGO'!$C$36,INFORMACION!$F1503=REFERENCIAS!$C$24),16,IF(INFORMACION!$T1503='REFERENCIAS RIESGO'!$C$36,13,IF(INFORMACION!$F1503=REFERENCIAS!$C$24,10,7))),0)</f>
        <v>#REF!</v>
      </c>
      <c r="Y1503" s="68">
        <f>+VLOOKUP(M1503,REFERENCIAS!$C:$D,2,0)*VLOOKUP($M$2,PONDERADORES!$A$7:$G$9,7,0)+VLOOKUP(N1503,REFERENCIAS!$C:$D,2,0)*VLOOKUP($N$2,PONDERADORES!$A$7:$G$9,7,0)+VLOOKUP(O1503,REFERENCIAS!$C:$D,2,0)*VLOOKUP($O$2,PONDERADORES!$A$7:$G$9,7,0)</f>
        <v>0.2</v>
      </c>
      <c r="Z1503" s="2">
        <f>+VLOOKUP(IF(R1503&lt;0.1,0,IF(AND(R1503&gt;=0.1,R1503&lt;0.2),0.1,IF(AND(R1503&gt;=0.2,R1503&lt;0.3),0.2,IF(R1503&gt;0.3,0.3,)))),REFERENCIAS!$C:$D,2,0)*VLOOKUP($R$2,PONDERADORES!$A$11:$G$11,7,0)</f>
        <v>15</v>
      </c>
      <c r="AA1503" s="92"/>
      <c r="AB1503" s="95" t="e">
        <f t="shared" ca="1" si="91"/>
        <v>#REF!</v>
      </c>
      <c r="AC1503" s="23" t="e">
        <f ca="1">IF(AB1503&gt;REFERENCIAS!$C$62,REFERENCIAS!$B$62,IF(AND(AB1503&gt;=REFERENCIAS!$C$63,AB1503&lt;REFERENCIAS!$D$63),REFERENCIAS!$B$63,IF(AND(AB1503&gt;REFERENCIAS!$C$64,AB1503&lt;=REFERENCIAS!$D$64),REFERENCIAS!$B$64,IF(AND(AB1503&gt;=REFERENCIAS!$C$65,AB1503&lt;REFERENCIAS!$D$65),REFERENCIAS!$B$65, "Revisar"))))</f>
        <v>#REF!</v>
      </c>
      <c r="AD1503" s="94" t="e">
        <f ca="1">VLOOKUP(AC1503,REFERENCIAS!$B$62:$G$65,4,FALSE)</f>
        <v>#REF!</v>
      </c>
    </row>
    <row r="1504" spans="1:30" ht="17.25" x14ac:dyDescent="0.25">
      <c r="A1504" s="74"/>
      <c r="B1504" s="19"/>
      <c r="C1504" s="19"/>
      <c r="D1504" s="50"/>
      <c r="E1504" s="73"/>
      <c r="F1504" s="74"/>
      <c r="G1504" s="9"/>
      <c r="H1504" s="48"/>
      <c r="I1504" s="49">
        <f t="shared" ca="1" si="89"/>
        <v>2022</v>
      </c>
      <c r="J1504" s="22">
        <f t="shared" ca="1" si="88"/>
        <v>1</v>
      </c>
      <c r="K1504" s="19"/>
      <c r="L1504" s="73"/>
      <c r="M1504" s="74"/>
      <c r="N1504" s="19"/>
      <c r="O1504" s="73"/>
      <c r="P1504" s="82">
        <v>1</v>
      </c>
      <c r="Q1504" s="24">
        <v>1</v>
      </c>
      <c r="R1504" s="81">
        <f t="shared" si="90"/>
        <v>1</v>
      </c>
      <c r="S1504" s="87"/>
      <c r="T1504" s="19"/>
      <c r="U1504" s="25"/>
      <c r="V1504" s="25"/>
      <c r="W1504" s="81"/>
      <c r="X1504" s="91" t="e">
        <f ca="1">+VLOOKUP(#REF!,REFERENCIAS!$C:$D,2,0)*VLOOKUP(#REF!,PONDERADORES!A:P,IF(AND(INFORMACION!$T1504='REFERENCIAS RIESGO'!$C$36,INFORMACION!$F1504=REFERENCIAS!$C$24),16,IF(INFORMACION!$T1504='REFERENCIAS RIESGO'!$C$36,13,IF(INFORMACION!$F1504=REFERENCIAS!$C$24,10,7))),0)+VLOOKUP(K1504,REFERENCIAS!$C:$D,2,0)*VLOOKUP($K$2,PONDERADORES!A:P,IF(AND(INFORMACION!$T1504='REFERENCIAS RIESGO'!$C$36,INFORMACION!$F1504=REFERENCIAS!$C$24),16,IF(INFORMACION!$T1504='REFERENCIAS RIESGO'!$C$36,13,IF(INFORMACION!$F1504=REFERENCIAS!$C$24,10,7))),0)+VLOOKUP(L1504,REFERENCIAS!$C:$D,2,0)*VLOOKUP($L$2,PONDERADORES!A:P,IF(AND(INFORMACION!$T1504='REFERENCIAS RIESGO'!$C$36,INFORMACION!$F1504=REFERENCIAS!$C$24),16,IF(INFORMACION!$T1504='REFERENCIAS RIESGO'!$C$36,13,IF(INFORMACION!$F1504=REFERENCIAS!$C$24,10,7))),0)+VLOOKUP(F1504,REFERENCIAS!$C:$D,2,0)*VLOOKUP($F$2,PONDERADORES!A:P,IF(AND(INFORMACION!$T1504='REFERENCIAS RIESGO'!$C$36,INFORMACION!$F1504=REFERENCIAS!$C$24),16,IF(INFORMACION!$T1504='REFERENCIAS RIESGO'!$C$36,13,IF(INFORMACION!$F1504=REFERENCIAS!$C$24,10,7))),0)+VLOOKUP(T1504,REFERENCIAS!$C:$D,2,0)*VLOOKUP($T$2,PONDERADORES!A:P,IF(AND(INFORMACION!$T1504='REFERENCIAS RIESGO'!$C$36,INFORMACION!$F1504=REFERENCIAS!$C$24),16,IF(INFORMACION!$T1504='REFERENCIAS RIESGO'!$C$36,13,IF(INFORMACION!$F1504=REFERENCIAS!$C$24,10,7))),0)+VLOOKUP(IF(J1504&lt;=0.2,0.2,IF(AND(J1504&gt;0.2,J1504&lt;=0.4),0.4,IF(AND(J1504&gt;0.4,J1504&lt;=0.6),0.6,IF(AND(J1504&gt;0.6,J1504&lt;=0.8),0.8,IF(AND(J1504&gt;0.8,J1504&lt;=1),1))))),REFERENCIAS!$C:$D,2,0)*VLOOKUP($J$2,PONDERADORES!A:P,IF(AND(INFORMACION!$T1504='REFERENCIAS RIESGO'!$C$36,INFORMACION!$F1504=REFERENCIAS!$C$24),16,IF(INFORMACION!$T1504='REFERENCIAS RIESGO'!$C$36,13,IF(INFORMACION!$F1504=REFERENCIAS!$C$24,10,7))),0)</f>
        <v>#REF!</v>
      </c>
      <c r="Y1504" s="68">
        <f>+VLOOKUP(M1504,REFERENCIAS!$C:$D,2,0)*VLOOKUP($M$2,PONDERADORES!$A$7:$G$9,7,0)+VLOOKUP(N1504,REFERENCIAS!$C:$D,2,0)*VLOOKUP($N$2,PONDERADORES!$A$7:$G$9,7,0)+VLOOKUP(O1504,REFERENCIAS!$C:$D,2,0)*VLOOKUP($O$2,PONDERADORES!$A$7:$G$9,7,0)</f>
        <v>0.2</v>
      </c>
      <c r="Z1504" s="2">
        <f>+VLOOKUP(IF(R1504&lt;0.1,0,IF(AND(R1504&gt;=0.1,R1504&lt;0.2),0.1,IF(AND(R1504&gt;=0.2,R1504&lt;0.3),0.2,IF(R1504&gt;0.3,0.3,)))),REFERENCIAS!$C:$D,2,0)*VLOOKUP($R$2,PONDERADORES!$A$11:$G$11,7,0)</f>
        <v>15</v>
      </c>
      <c r="AA1504" s="92"/>
      <c r="AB1504" s="95" t="e">
        <f t="shared" ca="1" si="91"/>
        <v>#REF!</v>
      </c>
      <c r="AC1504" s="23" t="e">
        <f ca="1">IF(AB1504&gt;REFERENCIAS!$C$62,REFERENCIAS!$B$62,IF(AND(AB1504&gt;=REFERENCIAS!$C$63,AB1504&lt;REFERENCIAS!$D$63),REFERENCIAS!$B$63,IF(AND(AB1504&gt;REFERENCIAS!$C$64,AB1504&lt;=REFERENCIAS!$D$64),REFERENCIAS!$B$64,IF(AND(AB1504&gt;=REFERENCIAS!$C$65,AB1504&lt;REFERENCIAS!$D$65),REFERENCIAS!$B$65, "Revisar"))))</f>
        <v>#REF!</v>
      </c>
      <c r="AD1504" s="94" t="e">
        <f ca="1">VLOOKUP(AC1504,REFERENCIAS!$B$62:$G$65,4,FALSE)</f>
        <v>#REF!</v>
      </c>
    </row>
    <row r="1505" spans="1:30" ht="17.25" x14ac:dyDescent="0.25">
      <c r="A1505" s="74"/>
      <c r="B1505" s="19"/>
      <c r="C1505" s="19"/>
      <c r="D1505" s="50"/>
      <c r="E1505" s="73"/>
      <c r="F1505" s="74"/>
      <c r="G1505" s="9"/>
      <c r="H1505" s="48"/>
      <c r="I1505" s="49">
        <f t="shared" ca="1" si="89"/>
        <v>2022</v>
      </c>
      <c r="J1505" s="22">
        <f t="shared" ca="1" si="88"/>
        <v>1</v>
      </c>
      <c r="K1505" s="19"/>
      <c r="L1505" s="73"/>
      <c r="M1505" s="74"/>
      <c r="N1505" s="19"/>
      <c r="O1505" s="73"/>
      <c r="P1505" s="82">
        <v>1</v>
      </c>
      <c r="Q1505" s="24">
        <v>1</v>
      </c>
      <c r="R1505" s="81">
        <f t="shared" si="90"/>
        <v>1</v>
      </c>
      <c r="S1505" s="87"/>
      <c r="T1505" s="19"/>
      <c r="U1505" s="25"/>
      <c r="V1505" s="25"/>
      <c r="W1505" s="81"/>
      <c r="X1505" s="91" t="e">
        <f ca="1">+VLOOKUP(#REF!,REFERENCIAS!$C:$D,2,0)*VLOOKUP(#REF!,PONDERADORES!A:P,IF(AND(INFORMACION!$T1505='REFERENCIAS RIESGO'!$C$36,INFORMACION!$F1505=REFERENCIAS!$C$24),16,IF(INFORMACION!$T1505='REFERENCIAS RIESGO'!$C$36,13,IF(INFORMACION!$F1505=REFERENCIAS!$C$24,10,7))),0)+VLOOKUP(K1505,REFERENCIAS!$C:$D,2,0)*VLOOKUP($K$2,PONDERADORES!A:P,IF(AND(INFORMACION!$T1505='REFERENCIAS RIESGO'!$C$36,INFORMACION!$F1505=REFERENCIAS!$C$24),16,IF(INFORMACION!$T1505='REFERENCIAS RIESGO'!$C$36,13,IF(INFORMACION!$F1505=REFERENCIAS!$C$24,10,7))),0)+VLOOKUP(L1505,REFERENCIAS!$C:$D,2,0)*VLOOKUP($L$2,PONDERADORES!A:P,IF(AND(INFORMACION!$T1505='REFERENCIAS RIESGO'!$C$36,INFORMACION!$F1505=REFERENCIAS!$C$24),16,IF(INFORMACION!$T1505='REFERENCIAS RIESGO'!$C$36,13,IF(INFORMACION!$F1505=REFERENCIAS!$C$24,10,7))),0)+VLOOKUP(F1505,REFERENCIAS!$C:$D,2,0)*VLOOKUP($F$2,PONDERADORES!A:P,IF(AND(INFORMACION!$T1505='REFERENCIAS RIESGO'!$C$36,INFORMACION!$F1505=REFERENCIAS!$C$24),16,IF(INFORMACION!$T1505='REFERENCIAS RIESGO'!$C$36,13,IF(INFORMACION!$F1505=REFERENCIAS!$C$24,10,7))),0)+VLOOKUP(T1505,REFERENCIAS!$C:$D,2,0)*VLOOKUP($T$2,PONDERADORES!A:P,IF(AND(INFORMACION!$T1505='REFERENCIAS RIESGO'!$C$36,INFORMACION!$F1505=REFERENCIAS!$C$24),16,IF(INFORMACION!$T1505='REFERENCIAS RIESGO'!$C$36,13,IF(INFORMACION!$F1505=REFERENCIAS!$C$24,10,7))),0)+VLOOKUP(IF(J1505&lt;=0.2,0.2,IF(AND(J1505&gt;0.2,J1505&lt;=0.4),0.4,IF(AND(J1505&gt;0.4,J1505&lt;=0.6),0.6,IF(AND(J1505&gt;0.6,J1505&lt;=0.8),0.8,IF(AND(J1505&gt;0.8,J1505&lt;=1),1))))),REFERENCIAS!$C:$D,2,0)*VLOOKUP($J$2,PONDERADORES!A:P,IF(AND(INFORMACION!$T1505='REFERENCIAS RIESGO'!$C$36,INFORMACION!$F1505=REFERENCIAS!$C$24),16,IF(INFORMACION!$T1505='REFERENCIAS RIESGO'!$C$36,13,IF(INFORMACION!$F1505=REFERENCIAS!$C$24,10,7))),0)</f>
        <v>#REF!</v>
      </c>
      <c r="Y1505" s="68">
        <f>+VLOOKUP(M1505,REFERENCIAS!$C:$D,2,0)*VLOOKUP($M$2,PONDERADORES!$A$7:$G$9,7,0)+VLOOKUP(N1505,REFERENCIAS!$C:$D,2,0)*VLOOKUP($N$2,PONDERADORES!$A$7:$G$9,7,0)+VLOOKUP(O1505,REFERENCIAS!$C:$D,2,0)*VLOOKUP($O$2,PONDERADORES!$A$7:$G$9,7,0)</f>
        <v>0.2</v>
      </c>
      <c r="Z1505" s="2">
        <f>+VLOOKUP(IF(R1505&lt;0.1,0,IF(AND(R1505&gt;=0.1,R1505&lt;0.2),0.1,IF(AND(R1505&gt;=0.2,R1505&lt;0.3),0.2,IF(R1505&gt;0.3,0.3,)))),REFERENCIAS!$C:$D,2,0)*VLOOKUP($R$2,PONDERADORES!$A$11:$G$11,7,0)</f>
        <v>15</v>
      </c>
      <c r="AA1505" s="92"/>
      <c r="AB1505" s="95" t="e">
        <f t="shared" ca="1" si="91"/>
        <v>#REF!</v>
      </c>
      <c r="AC1505" s="23" t="e">
        <f ca="1">IF(AB1505&gt;REFERENCIAS!$C$62,REFERENCIAS!$B$62,IF(AND(AB1505&gt;=REFERENCIAS!$C$63,AB1505&lt;REFERENCIAS!$D$63),REFERENCIAS!$B$63,IF(AND(AB1505&gt;REFERENCIAS!$C$64,AB1505&lt;=REFERENCIAS!$D$64),REFERENCIAS!$B$64,IF(AND(AB1505&gt;=REFERENCIAS!$C$65,AB1505&lt;REFERENCIAS!$D$65),REFERENCIAS!$B$65, "Revisar"))))</f>
        <v>#REF!</v>
      </c>
      <c r="AD1505" s="94" t="e">
        <f ca="1">VLOOKUP(AC1505,REFERENCIAS!$B$62:$G$65,4,FALSE)</f>
        <v>#REF!</v>
      </c>
    </row>
    <row r="1506" spans="1:30" ht="17.25" x14ac:dyDescent="0.25">
      <c r="A1506" s="74"/>
      <c r="B1506" s="19"/>
      <c r="C1506" s="19"/>
      <c r="D1506" s="50"/>
      <c r="E1506" s="73"/>
      <c r="F1506" s="74"/>
      <c r="G1506" s="9"/>
      <c r="H1506" s="48"/>
      <c r="I1506" s="49">
        <f t="shared" ca="1" si="89"/>
        <v>2022</v>
      </c>
      <c r="J1506" s="22">
        <f t="shared" ca="1" si="88"/>
        <v>1</v>
      </c>
      <c r="K1506" s="19"/>
      <c r="L1506" s="73"/>
      <c r="M1506" s="74"/>
      <c r="N1506" s="19"/>
      <c r="O1506" s="73"/>
      <c r="P1506" s="82">
        <v>1</v>
      </c>
      <c r="Q1506" s="24">
        <v>1</v>
      </c>
      <c r="R1506" s="81">
        <f t="shared" si="90"/>
        <v>1</v>
      </c>
      <c r="S1506" s="87"/>
      <c r="T1506" s="19"/>
      <c r="U1506" s="25"/>
      <c r="V1506" s="25"/>
      <c r="W1506" s="81"/>
      <c r="X1506" s="91" t="e">
        <f ca="1">+VLOOKUP(#REF!,REFERENCIAS!$C:$D,2,0)*VLOOKUP(#REF!,PONDERADORES!A:P,IF(AND(INFORMACION!$T1506='REFERENCIAS RIESGO'!$C$36,INFORMACION!$F1506=REFERENCIAS!$C$24),16,IF(INFORMACION!$T1506='REFERENCIAS RIESGO'!$C$36,13,IF(INFORMACION!$F1506=REFERENCIAS!$C$24,10,7))),0)+VLOOKUP(K1506,REFERENCIAS!$C:$D,2,0)*VLOOKUP($K$2,PONDERADORES!A:P,IF(AND(INFORMACION!$T1506='REFERENCIAS RIESGO'!$C$36,INFORMACION!$F1506=REFERENCIAS!$C$24),16,IF(INFORMACION!$T1506='REFERENCIAS RIESGO'!$C$36,13,IF(INFORMACION!$F1506=REFERENCIAS!$C$24,10,7))),0)+VLOOKUP(L1506,REFERENCIAS!$C:$D,2,0)*VLOOKUP($L$2,PONDERADORES!A:P,IF(AND(INFORMACION!$T1506='REFERENCIAS RIESGO'!$C$36,INFORMACION!$F1506=REFERENCIAS!$C$24),16,IF(INFORMACION!$T1506='REFERENCIAS RIESGO'!$C$36,13,IF(INFORMACION!$F1506=REFERENCIAS!$C$24,10,7))),0)+VLOOKUP(F1506,REFERENCIAS!$C:$D,2,0)*VLOOKUP($F$2,PONDERADORES!A:P,IF(AND(INFORMACION!$T1506='REFERENCIAS RIESGO'!$C$36,INFORMACION!$F1506=REFERENCIAS!$C$24),16,IF(INFORMACION!$T1506='REFERENCIAS RIESGO'!$C$36,13,IF(INFORMACION!$F1506=REFERENCIAS!$C$24,10,7))),0)+VLOOKUP(T1506,REFERENCIAS!$C:$D,2,0)*VLOOKUP($T$2,PONDERADORES!A:P,IF(AND(INFORMACION!$T1506='REFERENCIAS RIESGO'!$C$36,INFORMACION!$F1506=REFERENCIAS!$C$24),16,IF(INFORMACION!$T1506='REFERENCIAS RIESGO'!$C$36,13,IF(INFORMACION!$F1506=REFERENCIAS!$C$24,10,7))),0)+VLOOKUP(IF(J1506&lt;=0.2,0.2,IF(AND(J1506&gt;0.2,J1506&lt;=0.4),0.4,IF(AND(J1506&gt;0.4,J1506&lt;=0.6),0.6,IF(AND(J1506&gt;0.6,J1506&lt;=0.8),0.8,IF(AND(J1506&gt;0.8,J1506&lt;=1),1))))),REFERENCIAS!$C:$D,2,0)*VLOOKUP($J$2,PONDERADORES!A:P,IF(AND(INFORMACION!$T1506='REFERENCIAS RIESGO'!$C$36,INFORMACION!$F1506=REFERENCIAS!$C$24),16,IF(INFORMACION!$T1506='REFERENCIAS RIESGO'!$C$36,13,IF(INFORMACION!$F1506=REFERENCIAS!$C$24,10,7))),0)</f>
        <v>#REF!</v>
      </c>
      <c r="Y1506" s="68">
        <f>+VLOOKUP(M1506,REFERENCIAS!$C:$D,2,0)*VLOOKUP($M$2,PONDERADORES!$A$7:$G$9,7,0)+VLOOKUP(N1506,REFERENCIAS!$C:$D,2,0)*VLOOKUP($N$2,PONDERADORES!$A$7:$G$9,7,0)+VLOOKUP(O1506,REFERENCIAS!$C:$D,2,0)*VLOOKUP($O$2,PONDERADORES!$A$7:$G$9,7,0)</f>
        <v>0.2</v>
      </c>
      <c r="Z1506" s="2">
        <f>+VLOOKUP(IF(R1506&lt;0.1,0,IF(AND(R1506&gt;=0.1,R1506&lt;0.2),0.1,IF(AND(R1506&gt;=0.2,R1506&lt;0.3),0.2,IF(R1506&gt;0.3,0.3,)))),REFERENCIAS!$C:$D,2,0)*VLOOKUP($R$2,PONDERADORES!$A$11:$G$11,7,0)</f>
        <v>15</v>
      </c>
      <c r="AA1506" s="92"/>
      <c r="AB1506" s="95" t="e">
        <f t="shared" ca="1" si="91"/>
        <v>#REF!</v>
      </c>
      <c r="AC1506" s="23" t="e">
        <f ca="1">IF(AB1506&gt;REFERENCIAS!$C$62,REFERENCIAS!$B$62,IF(AND(AB1506&gt;=REFERENCIAS!$C$63,AB1506&lt;REFERENCIAS!$D$63),REFERENCIAS!$B$63,IF(AND(AB1506&gt;REFERENCIAS!$C$64,AB1506&lt;=REFERENCIAS!$D$64),REFERENCIAS!$B$64,IF(AND(AB1506&gt;=REFERENCIAS!$C$65,AB1506&lt;REFERENCIAS!$D$65),REFERENCIAS!$B$65, "Revisar"))))</f>
        <v>#REF!</v>
      </c>
      <c r="AD1506" s="94" t="e">
        <f ca="1">VLOOKUP(AC1506,REFERENCIAS!$B$62:$G$65,4,FALSE)</f>
        <v>#REF!</v>
      </c>
    </row>
    <row r="1507" spans="1:30" ht="17.25" x14ac:dyDescent="0.25">
      <c r="A1507" s="74"/>
      <c r="B1507" s="19"/>
      <c r="C1507" s="19"/>
      <c r="D1507" s="50"/>
      <c r="E1507" s="73"/>
      <c r="F1507" s="74"/>
      <c r="G1507" s="9"/>
      <c r="H1507" s="48"/>
      <c r="I1507" s="49">
        <f t="shared" ca="1" si="89"/>
        <v>2022</v>
      </c>
      <c r="J1507" s="22">
        <f t="shared" ca="1" si="88"/>
        <v>1</v>
      </c>
      <c r="K1507" s="19"/>
      <c r="L1507" s="73"/>
      <c r="M1507" s="74"/>
      <c r="N1507" s="19"/>
      <c r="O1507" s="73"/>
      <c r="P1507" s="82">
        <v>1</v>
      </c>
      <c r="Q1507" s="24">
        <v>1</v>
      </c>
      <c r="R1507" s="81">
        <f t="shared" si="90"/>
        <v>1</v>
      </c>
      <c r="S1507" s="87"/>
      <c r="T1507" s="19"/>
      <c r="U1507" s="25"/>
      <c r="V1507" s="25"/>
      <c r="W1507" s="81"/>
      <c r="X1507" s="91" t="e">
        <f ca="1">+VLOOKUP(#REF!,REFERENCIAS!$C:$D,2,0)*VLOOKUP(#REF!,PONDERADORES!A:P,IF(AND(INFORMACION!$T1507='REFERENCIAS RIESGO'!$C$36,INFORMACION!$F1507=REFERENCIAS!$C$24),16,IF(INFORMACION!$T1507='REFERENCIAS RIESGO'!$C$36,13,IF(INFORMACION!$F1507=REFERENCIAS!$C$24,10,7))),0)+VLOOKUP(K1507,REFERENCIAS!$C:$D,2,0)*VLOOKUP($K$2,PONDERADORES!A:P,IF(AND(INFORMACION!$T1507='REFERENCIAS RIESGO'!$C$36,INFORMACION!$F1507=REFERENCIAS!$C$24),16,IF(INFORMACION!$T1507='REFERENCIAS RIESGO'!$C$36,13,IF(INFORMACION!$F1507=REFERENCIAS!$C$24,10,7))),0)+VLOOKUP(L1507,REFERENCIAS!$C:$D,2,0)*VLOOKUP($L$2,PONDERADORES!A:P,IF(AND(INFORMACION!$T1507='REFERENCIAS RIESGO'!$C$36,INFORMACION!$F1507=REFERENCIAS!$C$24),16,IF(INFORMACION!$T1507='REFERENCIAS RIESGO'!$C$36,13,IF(INFORMACION!$F1507=REFERENCIAS!$C$24,10,7))),0)+VLOOKUP(F1507,REFERENCIAS!$C:$D,2,0)*VLOOKUP($F$2,PONDERADORES!A:P,IF(AND(INFORMACION!$T1507='REFERENCIAS RIESGO'!$C$36,INFORMACION!$F1507=REFERENCIAS!$C$24),16,IF(INFORMACION!$T1507='REFERENCIAS RIESGO'!$C$36,13,IF(INFORMACION!$F1507=REFERENCIAS!$C$24,10,7))),0)+VLOOKUP(T1507,REFERENCIAS!$C:$D,2,0)*VLOOKUP($T$2,PONDERADORES!A:P,IF(AND(INFORMACION!$T1507='REFERENCIAS RIESGO'!$C$36,INFORMACION!$F1507=REFERENCIAS!$C$24),16,IF(INFORMACION!$T1507='REFERENCIAS RIESGO'!$C$36,13,IF(INFORMACION!$F1507=REFERENCIAS!$C$24,10,7))),0)+VLOOKUP(IF(J1507&lt;=0.2,0.2,IF(AND(J1507&gt;0.2,J1507&lt;=0.4),0.4,IF(AND(J1507&gt;0.4,J1507&lt;=0.6),0.6,IF(AND(J1507&gt;0.6,J1507&lt;=0.8),0.8,IF(AND(J1507&gt;0.8,J1507&lt;=1),1))))),REFERENCIAS!$C:$D,2,0)*VLOOKUP($J$2,PONDERADORES!A:P,IF(AND(INFORMACION!$T1507='REFERENCIAS RIESGO'!$C$36,INFORMACION!$F1507=REFERENCIAS!$C$24),16,IF(INFORMACION!$T1507='REFERENCIAS RIESGO'!$C$36,13,IF(INFORMACION!$F1507=REFERENCIAS!$C$24,10,7))),0)</f>
        <v>#REF!</v>
      </c>
      <c r="Y1507" s="68">
        <f>+VLOOKUP(M1507,REFERENCIAS!$C:$D,2,0)*VLOOKUP($M$2,PONDERADORES!$A$7:$G$9,7,0)+VLOOKUP(N1507,REFERENCIAS!$C:$D,2,0)*VLOOKUP($N$2,PONDERADORES!$A$7:$G$9,7,0)+VLOOKUP(O1507,REFERENCIAS!$C:$D,2,0)*VLOOKUP($O$2,PONDERADORES!$A$7:$G$9,7,0)</f>
        <v>0.2</v>
      </c>
      <c r="Z1507" s="2">
        <f>+VLOOKUP(IF(R1507&lt;0.1,0,IF(AND(R1507&gt;=0.1,R1507&lt;0.2),0.1,IF(AND(R1507&gt;=0.2,R1507&lt;0.3),0.2,IF(R1507&gt;0.3,0.3,)))),REFERENCIAS!$C:$D,2,0)*VLOOKUP($R$2,PONDERADORES!$A$11:$G$11,7,0)</f>
        <v>15</v>
      </c>
      <c r="AA1507" s="92"/>
      <c r="AB1507" s="95" t="e">
        <f t="shared" ca="1" si="91"/>
        <v>#REF!</v>
      </c>
      <c r="AC1507" s="23" t="e">
        <f ca="1">IF(AB1507&gt;REFERENCIAS!$C$62,REFERENCIAS!$B$62,IF(AND(AB1507&gt;=REFERENCIAS!$C$63,AB1507&lt;REFERENCIAS!$D$63),REFERENCIAS!$B$63,IF(AND(AB1507&gt;REFERENCIAS!$C$64,AB1507&lt;=REFERENCIAS!$D$64),REFERENCIAS!$B$64,IF(AND(AB1507&gt;=REFERENCIAS!$C$65,AB1507&lt;REFERENCIAS!$D$65),REFERENCIAS!$B$65, "Revisar"))))</f>
        <v>#REF!</v>
      </c>
      <c r="AD1507" s="94" t="e">
        <f ca="1">VLOOKUP(AC1507,REFERENCIAS!$B$62:$G$65,4,FALSE)</f>
        <v>#REF!</v>
      </c>
    </row>
    <row r="1508" spans="1:30" ht="17.25" x14ac:dyDescent="0.25">
      <c r="A1508" s="74"/>
      <c r="B1508" s="19"/>
      <c r="C1508" s="19"/>
      <c r="D1508" s="50"/>
      <c r="E1508" s="73"/>
      <c r="F1508" s="74"/>
      <c r="G1508" s="9"/>
      <c r="H1508" s="48"/>
      <c r="I1508" s="49">
        <f t="shared" ca="1" si="89"/>
        <v>2022</v>
      </c>
      <c r="J1508" s="22">
        <f t="shared" ca="1" si="88"/>
        <v>1</v>
      </c>
      <c r="K1508" s="19"/>
      <c r="L1508" s="73"/>
      <c r="M1508" s="74"/>
      <c r="N1508" s="19"/>
      <c r="O1508" s="73"/>
      <c r="P1508" s="82">
        <v>1</v>
      </c>
      <c r="Q1508" s="24">
        <v>1</v>
      </c>
      <c r="R1508" s="81">
        <f t="shared" si="90"/>
        <v>1</v>
      </c>
      <c r="S1508" s="87"/>
      <c r="T1508" s="19"/>
      <c r="U1508" s="25"/>
      <c r="V1508" s="25"/>
      <c r="W1508" s="81"/>
      <c r="X1508" s="91" t="e">
        <f ca="1">+VLOOKUP(#REF!,REFERENCIAS!$C:$D,2,0)*VLOOKUP(#REF!,PONDERADORES!A:P,IF(AND(INFORMACION!$T1508='REFERENCIAS RIESGO'!$C$36,INFORMACION!$F1508=REFERENCIAS!$C$24),16,IF(INFORMACION!$T1508='REFERENCIAS RIESGO'!$C$36,13,IF(INFORMACION!$F1508=REFERENCIAS!$C$24,10,7))),0)+VLOOKUP(K1508,REFERENCIAS!$C:$D,2,0)*VLOOKUP($K$2,PONDERADORES!A:P,IF(AND(INFORMACION!$T1508='REFERENCIAS RIESGO'!$C$36,INFORMACION!$F1508=REFERENCIAS!$C$24),16,IF(INFORMACION!$T1508='REFERENCIAS RIESGO'!$C$36,13,IF(INFORMACION!$F1508=REFERENCIAS!$C$24,10,7))),0)+VLOOKUP(L1508,REFERENCIAS!$C:$D,2,0)*VLOOKUP($L$2,PONDERADORES!A:P,IF(AND(INFORMACION!$T1508='REFERENCIAS RIESGO'!$C$36,INFORMACION!$F1508=REFERENCIAS!$C$24),16,IF(INFORMACION!$T1508='REFERENCIAS RIESGO'!$C$36,13,IF(INFORMACION!$F1508=REFERENCIAS!$C$24,10,7))),0)+VLOOKUP(F1508,REFERENCIAS!$C:$D,2,0)*VLOOKUP($F$2,PONDERADORES!A:P,IF(AND(INFORMACION!$T1508='REFERENCIAS RIESGO'!$C$36,INFORMACION!$F1508=REFERENCIAS!$C$24),16,IF(INFORMACION!$T1508='REFERENCIAS RIESGO'!$C$36,13,IF(INFORMACION!$F1508=REFERENCIAS!$C$24,10,7))),0)+VLOOKUP(T1508,REFERENCIAS!$C:$D,2,0)*VLOOKUP($T$2,PONDERADORES!A:P,IF(AND(INFORMACION!$T1508='REFERENCIAS RIESGO'!$C$36,INFORMACION!$F1508=REFERENCIAS!$C$24),16,IF(INFORMACION!$T1508='REFERENCIAS RIESGO'!$C$36,13,IF(INFORMACION!$F1508=REFERENCIAS!$C$24,10,7))),0)+VLOOKUP(IF(J1508&lt;=0.2,0.2,IF(AND(J1508&gt;0.2,J1508&lt;=0.4),0.4,IF(AND(J1508&gt;0.4,J1508&lt;=0.6),0.6,IF(AND(J1508&gt;0.6,J1508&lt;=0.8),0.8,IF(AND(J1508&gt;0.8,J1508&lt;=1),1))))),REFERENCIAS!$C:$D,2,0)*VLOOKUP($J$2,PONDERADORES!A:P,IF(AND(INFORMACION!$T1508='REFERENCIAS RIESGO'!$C$36,INFORMACION!$F1508=REFERENCIAS!$C$24),16,IF(INFORMACION!$T1508='REFERENCIAS RIESGO'!$C$36,13,IF(INFORMACION!$F1508=REFERENCIAS!$C$24,10,7))),0)</f>
        <v>#REF!</v>
      </c>
      <c r="Y1508" s="68">
        <f>+VLOOKUP(M1508,REFERENCIAS!$C:$D,2,0)*VLOOKUP($M$2,PONDERADORES!$A$7:$G$9,7,0)+VLOOKUP(N1508,REFERENCIAS!$C:$D,2,0)*VLOOKUP($N$2,PONDERADORES!$A$7:$G$9,7,0)+VLOOKUP(O1508,REFERENCIAS!$C:$D,2,0)*VLOOKUP($O$2,PONDERADORES!$A$7:$G$9,7,0)</f>
        <v>0.2</v>
      </c>
      <c r="Z1508" s="2">
        <f>+VLOOKUP(IF(R1508&lt;0.1,0,IF(AND(R1508&gt;=0.1,R1508&lt;0.2),0.1,IF(AND(R1508&gt;=0.2,R1508&lt;0.3),0.2,IF(R1508&gt;0.3,0.3,)))),REFERENCIAS!$C:$D,2,0)*VLOOKUP($R$2,PONDERADORES!$A$11:$G$11,7,0)</f>
        <v>15</v>
      </c>
      <c r="AA1508" s="92"/>
      <c r="AB1508" s="95" t="e">
        <f t="shared" ca="1" si="91"/>
        <v>#REF!</v>
      </c>
      <c r="AC1508" s="23" t="e">
        <f ca="1">IF(AB1508&gt;REFERENCIAS!$C$62,REFERENCIAS!$B$62,IF(AND(AB1508&gt;=REFERENCIAS!$C$63,AB1508&lt;REFERENCIAS!$D$63),REFERENCIAS!$B$63,IF(AND(AB1508&gt;REFERENCIAS!$C$64,AB1508&lt;=REFERENCIAS!$D$64),REFERENCIAS!$B$64,IF(AND(AB1508&gt;=REFERENCIAS!$C$65,AB1508&lt;REFERENCIAS!$D$65),REFERENCIAS!$B$65, "Revisar"))))</f>
        <v>#REF!</v>
      </c>
      <c r="AD1508" s="94" t="e">
        <f ca="1">VLOOKUP(AC1508,REFERENCIAS!$B$62:$G$65,4,FALSE)</f>
        <v>#REF!</v>
      </c>
    </row>
    <row r="1509" spans="1:30" ht="17.25" x14ac:dyDescent="0.25">
      <c r="A1509" s="74"/>
      <c r="B1509" s="19"/>
      <c r="C1509" s="19"/>
      <c r="D1509" s="50"/>
      <c r="E1509" s="73"/>
      <c r="F1509" s="74"/>
      <c r="G1509" s="9"/>
      <c r="H1509" s="48"/>
      <c r="I1509" s="49">
        <f t="shared" ca="1" si="89"/>
        <v>2022</v>
      </c>
      <c r="J1509" s="22">
        <f t="shared" ca="1" si="88"/>
        <v>1</v>
      </c>
      <c r="K1509" s="19"/>
      <c r="L1509" s="73"/>
      <c r="M1509" s="74"/>
      <c r="N1509" s="19"/>
      <c r="O1509" s="73"/>
      <c r="P1509" s="82">
        <v>1</v>
      </c>
      <c r="Q1509" s="24">
        <v>1</v>
      </c>
      <c r="R1509" s="81">
        <f t="shared" si="90"/>
        <v>1</v>
      </c>
      <c r="S1509" s="87"/>
      <c r="T1509" s="19"/>
      <c r="U1509" s="25"/>
      <c r="V1509" s="25"/>
      <c r="W1509" s="81"/>
      <c r="X1509" s="91" t="e">
        <f ca="1">+VLOOKUP(#REF!,REFERENCIAS!$C:$D,2,0)*VLOOKUP(#REF!,PONDERADORES!A:P,IF(AND(INFORMACION!$T1509='REFERENCIAS RIESGO'!$C$36,INFORMACION!$F1509=REFERENCIAS!$C$24),16,IF(INFORMACION!$T1509='REFERENCIAS RIESGO'!$C$36,13,IF(INFORMACION!$F1509=REFERENCIAS!$C$24,10,7))),0)+VLOOKUP(K1509,REFERENCIAS!$C:$D,2,0)*VLOOKUP($K$2,PONDERADORES!A:P,IF(AND(INFORMACION!$T1509='REFERENCIAS RIESGO'!$C$36,INFORMACION!$F1509=REFERENCIAS!$C$24),16,IF(INFORMACION!$T1509='REFERENCIAS RIESGO'!$C$36,13,IF(INFORMACION!$F1509=REFERENCIAS!$C$24,10,7))),0)+VLOOKUP(L1509,REFERENCIAS!$C:$D,2,0)*VLOOKUP($L$2,PONDERADORES!A:P,IF(AND(INFORMACION!$T1509='REFERENCIAS RIESGO'!$C$36,INFORMACION!$F1509=REFERENCIAS!$C$24),16,IF(INFORMACION!$T1509='REFERENCIAS RIESGO'!$C$36,13,IF(INFORMACION!$F1509=REFERENCIAS!$C$24,10,7))),0)+VLOOKUP(F1509,REFERENCIAS!$C:$D,2,0)*VLOOKUP($F$2,PONDERADORES!A:P,IF(AND(INFORMACION!$T1509='REFERENCIAS RIESGO'!$C$36,INFORMACION!$F1509=REFERENCIAS!$C$24),16,IF(INFORMACION!$T1509='REFERENCIAS RIESGO'!$C$36,13,IF(INFORMACION!$F1509=REFERENCIAS!$C$24,10,7))),0)+VLOOKUP(T1509,REFERENCIAS!$C:$D,2,0)*VLOOKUP($T$2,PONDERADORES!A:P,IF(AND(INFORMACION!$T1509='REFERENCIAS RIESGO'!$C$36,INFORMACION!$F1509=REFERENCIAS!$C$24),16,IF(INFORMACION!$T1509='REFERENCIAS RIESGO'!$C$36,13,IF(INFORMACION!$F1509=REFERENCIAS!$C$24,10,7))),0)+VLOOKUP(IF(J1509&lt;=0.2,0.2,IF(AND(J1509&gt;0.2,J1509&lt;=0.4),0.4,IF(AND(J1509&gt;0.4,J1509&lt;=0.6),0.6,IF(AND(J1509&gt;0.6,J1509&lt;=0.8),0.8,IF(AND(J1509&gt;0.8,J1509&lt;=1),1))))),REFERENCIAS!$C:$D,2,0)*VLOOKUP($J$2,PONDERADORES!A:P,IF(AND(INFORMACION!$T1509='REFERENCIAS RIESGO'!$C$36,INFORMACION!$F1509=REFERENCIAS!$C$24),16,IF(INFORMACION!$T1509='REFERENCIAS RIESGO'!$C$36,13,IF(INFORMACION!$F1509=REFERENCIAS!$C$24,10,7))),0)</f>
        <v>#REF!</v>
      </c>
      <c r="Y1509" s="68">
        <f>+VLOOKUP(M1509,REFERENCIAS!$C:$D,2,0)*VLOOKUP($M$2,PONDERADORES!$A$7:$G$9,7,0)+VLOOKUP(N1509,REFERENCIAS!$C:$D,2,0)*VLOOKUP($N$2,PONDERADORES!$A$7:$G$9,7,0)+VLOOKUP(O1509,REFERENCIAS!$C:$D,2,0)*VLOOKUP($O$2,PONDERADORES!$A$7:$G$9,7,0)</f>
        <v>0.2</v>
      </c>
      <c r="Z1509" s="2">
        <f>+VLOOKUP(IF(R1509&lt;0.1,0,IF(AND(R1509&gt;=0.1,R1509&lt;0.2),0.1,IF(AND(R1509&gt;=0.2,R1509&lt;0.3),0.2,IF(R1509&gt;0.3,0.3,)))),REFERENCIAS!$C:$D,2,0)*VLOOKUP($R$2,PONDERADORES!$A$11:$G$11,7,0)</f>
        <v>15</v>
      </c>
      <c r="AA1509" s="92"/>
      <c r="AB1509" s="95" t="e">
        <f t="shared" ca="1" si="91"/>
        <v>#REF!</v>
      </c>
      <c r="AC1509" s="23" t="e">
        <f ca="1">IF(AB1509&gt;REFERENCIAS!$C$62,REFERENCIAS!$B$62,IF(AND(AB1509&gt;=REFERENCIAS!$C$63,AB1509&lt;REFERENCIAS!$D$63),REFERENCIAS!$B$63,IF(AND(AB1509&gt;REFERENCIAS!$C$64,AB1509&lt;=REFERENCIAS!$D$64),REFERENCIAS!$B$64,IF(AND(AB1509&gt;=REFERENCIAS!$C$65,AB1509&lt;REFERENCIAS!$D$65),REFERENCIAS!$B$65, "Revisar"))))</f>
        <v>#REF!</v>
      </c>
      <c r="AD1509" s="94" t="e">
        <f ca="1">VLOOKUP(AC1509,REFERENCIAS!$B$62:$G$65,4,FALSE)</f>
        <v>#REF!</v>
      </c>
    </row>
    <row r="1510" spans="1:30" ht="17.25" x14ac:dyDescent="0.25">
      <c r="A1510" s="74"/>
      <c r="B1510" s="19"/>
      <c r="C1510" s="19"/>
      <c r="D1510" s="50"/>
      <c r="E1510" s="73"/>
      <c r="F1510" s="74"/>
      <c r="G1510" s="9"/>
      <c r="H1510" s="48"/>
      <c r="I1510" s="49">
        <f t="shared" ca="1" si="89"/>
        <v>2022</v>
      </c>
      <c r="J1510" s="22">
        <f t="shared" ca="1" si="88"/>
        <v>1</v>
      </c>
      <c r="K1510" s="19"/>
      <c r="L1510" s="73"/>
      <c r="M1510" s="74"/>
      <c r="N1510" s="19"/>
      <c r="O1510" s="73"/>
      <c r="P1510" s="82">
        <v>1</v>
      </c>
      <c r="Q1510" s="24">
        <v>1</v>
      </c>
      <c r="R1510" s="81">
        <f t="shared" si="90"/>
        <v>1</v>
      </c>
      <c r="S1510" s="87"/>
      <c r="T1510" s="19"/>
      <c r="U1510" s="25"/>
      <c r="V1510" s="25"/>
      <c r="W1510" s="81"/>
      <c r="X1510" s="91" t="e">
        <f ca="1">+VLOOKUP(#REF!,REFERENCIAS!$C:$D,2,0)*VLOOKUP(#REF!,PONDERADORES!A:P,IF(AND(INFORMACION!$T1510='REFERENCIAS RIESGO'!$C$36,INFORMACION!$F1510=REFERENCIAS!$C$24),16,IF(INFORMACION!$T1510='REFERENCIAS RIESGO'!$C$36,13,IF(INFORMACION!$F1510=REFERENCIAS!$C$24,10,7))),0)+VLOOKUP(K1510,REFERENCIAS!$C:$D,2,0)*VLOOKUP($K$2,PONDERADORES!A:P,IF(AND(INFORMACION!$T1510='REFERENCIAS RIESGO'!$C$36,INFORMACION!$F1510=REFERENCIAS!$C$24),16,IF(INFORMACION!$T1510='REFERENCIAS RIESGO'!$C$36,13,IF(INFORMACION!$F1510=REFERENCIAS!$C$24,10,7))),0)+VLOOKUP(L1510,REFERENCIAS!$C:$D,2,0)*VLOOKUP($L$2,PONDERADORES!A:P,IF(AND(INFORMACION!$T1510='REFERENCIAS RIESGO'!$C$36,INFORMACION!$F1510=REFERENCIAS!$C$24),16,IF(INFORMACION!$T1510='REFERENCIAS RIESGO'!$C$36,13,IF(INFORMACION!$F1510=REFERENCIAS!$C$24,10,7))),0)+VLOOKUP(F1510,REFERENCIAS!$C:$D,2,0)*VLOOKUP($F$2,PONDERADORES!A:P,IF(AND(INFORMACION!$T1510='REFERENCIAS RIESGO'!$C$36,INFORMACION!$F1510=REFERENCIAS!$C$24),16,IF(INFORMACION!$T1510='REFERENCIAS RIESGO'!$C$36,13,IF(INFORMACION!$F1510=REFERENCIAS!$C$24,10,7))),0)+VLOOKUP(T1510,REFERENCIAS!$C:$D,2,0)*VLOOKUP($T$2,PONDERADORES!A:P,IF(AND(INFORMACION!$T1510='REFERENCIAS RIESGO'!$C$36,INFORMACION!$F1510=REFERENCIAS!$C$24),16,IF(INFORMACION!$T1510='REFERENCIAS RIESGO'!$C$36,13,IF(INFORMACION!$F1510=REFERENCIAS!$C$24,10,7))),0)+VLOOKUP(IF(J1510&lt;=0.2,0.2,IF(AND(J1510&gt;0.2,J1510&lt;=0.4),0.4,IF(AND(J1510&gt;0.4,J1510&lt;=0.6),0.6,IF(AND(J1510&gt;0.6,J1510&lt;=0.8),0.8,IF(AND(J1510&gt;0.8,J1510&lt;=1),1))))),REFERENCIAS!$C:$D,2,0)*VLOOKUP($J$2,PONDERADORES!A:P,IF(AND(INFORMACION!$T1510='REFERENCIAS RIESGO'!$C$36,INFORMACION!$F1510=REFERENCIAS!$C$24),16,IF(INFORMACION!$T1510='REFERENCIAS RIESGO'!$C$36,13,IF(INFORMACION!$F1510=REFERENCIAS!$C$24,10,7))),0)</f>
        <v>#REF!</v>
      </c>
      <c r="Y1510" s="68">
        <f>+VLOOKUP(M1510,REFERENCIAS!$C:$D,2,0)*VLOOKUP($M$2,PONDERADORES!$A$7:$G$9,7,0)+VLOOKUP(N1510,REFERENCIAS!$C:$D,2,0)*VLOOKUP($N$2,PONDERADORES!$A$7:$G$9,7,0)+VLOOKUP(O1510,REFERENCIAS!$C:$D,2,0)*VLOOKUP($O$2,PONDERADORES!$A$7:$G$9,7,0)</f>
        <v>0.2</v>
      </c>
      <c r="Z1510" s="2">
        <f>+VLOOKUP(IF(R1510&lt;0.1,0,IF(AND(R1510&gt;=0.1,R1510&lt;0.2),0.1,IF(AND(R1510&gt;=0.2,R1510&lt;0.3),0.2,IF(R1510&gt;0.3,0.3,)))),REFERENCIAS!$C:$D,2,0)*VLOOKUP($R$2,PONDERADORES!$A$11:$G$11,7,0)</f>
        <v>15</v>
      </c>
      <c r="AA1510" s="92"/>
      <c r="AB1510" s="95" t="e">
        <f t="shared" ca="1" si="91"/>
        <v>#REF!</v>
      </c>
      <c r="AC1510" s="23" t="e">
        <f ca="1">IF(AB1510&gt;REFERENCIAS!$C$62,REFERENCIAS!$B$62,IF(AND(AB1510&gt;=REFERENCIAS!$C$63,AB1510&lt;REFERENCIAS!$D$63),REFERENCIAS!$B$63,IF(AND(AB1510&gt;REFERENCIAS!$C$64,AB1510&lt;=REFERENCIAS!$D$64),REFERENCIAS!$B$64,IF(AND(AB1510&gt;=REFERENCIAS!$C$65,AB1510&lt;REFERENCIAS!$D$65),REFERENCIAS!$B$65, "Revisar"))))</f>
        <v>#REF!</v>
      </c>
      <c r="AD1510" s="94" t="e">
        <f ca="1">VLOOKUP(AC1510,REFERENCIAS!$B$62:$G$65,4,FALSE)</f>
        <v>#REF!</v>
      </c>
    </row>
    <row r="1511" spans="1:30" ht="17.25" x14ac:dyDescent="0.25">
      <c r="A1511" s="74"/>
      <c r="B1511" s="19"/>
      <c r="C1511" s="19"/>
      <c r="D1511" s="50"/>
      <c r="E1511" s="73"/>
      <c r="F1511" s="74"/>
      <c r="G1511" s="9"/>
      <c r="H1511" s="48"/>
      <c r="I1511" s="49">
        <f t="shared" ca="1" si="89"/>
        <v>2022</v>
      </c>
      <c r="J1511" s="22">
        <f t="shared" ca="1" si="88"/>
        <v>1</v>
      </c>
      <c r="K1511" s="19"/>
      <c r="L1511" s="73"/>
      <c r="M1511" s="74"/>
      <c r="N1511" s="19"/>
      <c r="O1511" s="73"/>
      <c r="P1511" s="82">
        <v>1</v>
      </c>
      <c r="Q1511" s="24">
        <v>1</v>
      </c>
      <c r="R1511" s="81">
        <f t="shared" si="90"/>
        <v>1</v>
      </c>
      <c r="S1511" s="87"/>
      <c r="T1511" s="19"/>
      <c r="U1511" s="25"/>
      <c r="V1511" s="25"/>
      <c r="W1511" s="81"/>
      <c r="X1511" s="91" t="e">
        <f ca="1">+VLOOKUP(#REF!,REFERENCIAS!$C:$D,2,0)*VLOOKUP(#REF!,PONDERADORES!A:P,IF(AND(INFORMACION!$T1511='REFERENCIAS RIESGO'!$C$36,INFORMACION!$F1511=REFERENCIAS!$C$24),16,IF(INFORMACION!$T1511='REFERENCIAS RIESGO'!$C$36,13,IF(INFORMACION!$F1511=REFERENCIAS!$C$24,10,7))),0)+VLOOKUP(K1511,REFERENCIAS!$C:$D,2,0)*VLOOKUP($K$2,PONDERADORES!A:P,IF(AND(INFORMACION!$T1511='REFERENCIAS RIESGO'!$C$36,INFORMACION!$F1511=REFERENCIAS!$C$24),16,IF(INFORMACION!$T1511='REFERENCIAS RIESGO'!$C$36,13,IF(INFORMACION!$F1511=REFERENCIAS!$C$24,10,7))),0)+VLOOKUP(L1511,REFERENCIAS!$C:$D,2,0)*VLOOKUP($L$2,PONDERADORES!A:P,IF(AND(INFORMACION!$T1511='REFERENCIAS RIESGO'!$C$36,INFORMACION!$F1511=REFERENCIAS!$C$24),16,IF(INFORMACION!$T1511='REFERENCIAS RIESGO'!$C$36,13,IF(INFORMACION!$F1511=REFERENCIAS!$C$24,10,7))),0)+VLOOKUP(F1511,REFERENCIAS!$C:$D,2,0)*VLOOKUP($F$2,PONDERADORES!A:P,IF(AND(INFORMACION!$T1511='REFERENCIAS RIESGO'!$C$36,INFORMACION!$F1511=REFERENCIAS!$C$24),16,IF(INFORMACION!$T1511='REFERENCIAS RIESGO'!$C$36,13,IF(INFORMACION!$F1511=REFERENCIAS!$C$24,10,7))),0)+VLOOKUP(T1511,REFERENCIAS!$C:$D,2,0)*VLOOKUP($T$2,PONDERADORES!A:P,IF(AND(INFORMACION!$T1511='REFERENCIAS RIESGO'!$C$36,INFORMACION!$F1511=REFERENCIAS!$C$24),16,IF(INFORMACION!$T1511='REFERENCIAS RIESGO'!$C$36,13,IF(INFORMACION!$F1511=REFERENCIAS!$C$24,10,7))),0)+VLOOKUP(IF(J1511&lt;=0.2,0.2,IF(AND(J1511&gt;0.2,J1511&lt;=0.4),0.4,IF(AND(J1511&gt;0.4,J1511&lt;=0.6),0.6,IF(AND(J1511&gt;0.6,J1511&lt;=0.8),0.8,IF(AND(J1511&gt;0.8,J1511&lt;=1),1))))),REFERENCIAS!$C:$D,2,0)*VLOOKUP($J$2,PONDERADORES!A:P,IF(AND(INFORMACION!$T1511='REFERENCIAS RIESGO'!$C$36,INFORMACION!$F1511=REFERENCIAS!$C$24),16,IF(INFORMACION!$T1511='REFERENCIAS RIESGO'!$C$36,13,IF(INFORMACION!$F1511=REFERENCIAS!$C$24,10,7))),0)</f>
        <v>#REF!</v>
      </c>
      <c r="Y1511" s="68">
        <f>+VLOOKUP(M1511,REFERENCIAS!$C:$D,2,0)*VLOOKUP($M$2,PONDERADORES!$A$7:$G$9,7,0)+VLOOKUP(N1511,REFERENCIAS!$C:$D,2,0)*VLOOKUP($N$2,PONDERADORES!$A$7:$G$9,7,0)+VLOOKUP(O1511,REFERENCIAS!$C:$D,2,0)*VLOOKUP($O$2,PONDERADORES!$A$7:$G$9,7,0)</f>
        <v>0.2</v>
      </c>
      <c r="Z1511" s="2">
        <f>+VLOOKUP(IF(R1511&lt;0.1,0,IF(AND(R1511&gt;=0.1,R1511&lt;0.2),0.1,IF(AND(R1511&gt;=0.2,R1511&lt;0.3),0.2,IF(R1511&gt;0.3,0.3,)))),REFERENCIAS!$C:$D,2,0)*VLOOKUP($R$2,PONDERADORES!$A$11:$G$11,7,0)</f>
        <v>15</v>
      </c>
      <c r="AA1511" s="92"/>
      <c r="AB1511" s="95" t="e">
        <f t="shared" ca="1" si="91"/>
        <v>#REF!</v>
      </c>
      <c r="AC1511" s="23" t="e">
        <f ca="1">IF(AB1511&gt;REFERENCIAS!$C$62,REFERENCIAS!$B$62,IF(AND(AB1511&gt;=REFERENCIAS!$C$63,AB1511&lt;REFERENCIAS!$D$63),REFERENCIAS!$B$63,IF(AND(AB1511&gt;REFERENCIAS!$C$64,AB1511&lt;=REFERENCIAS!$D$64),REFERENCIAS!$B$64,IF(AND(AB1511&gt;=REFERENCIAS!$C$65,AB1511&lt;REFERENCIAS!$D$65),REFERENCIAS!$B$65, "Revisar"))))</f>
        <v>#REF!</v>
      </c>
      <c r="AD1511" s="94" t="e">
        <f ca="1">VLOOKUP(AC1511,REFERENCIAS!$B$62:$G$65,4,FALSE)</f>
        <v>#REF!</v>
      </c>
    </row>
    <row r="1512" spans="1:30" ht="17.25" x14ac:dyDescent="0.25">
      <c r="A1512" s="74"/>
      <c r="B1512" s="19"/>
      <c r="C1512" s="19"/>
      <c r="D1512" s="50"/>
      <c r="E1512" s="73"/>
      <c r="F1512" s="74"/>
      <c r="G1512" s="9"/>
      <c r="H1512" s="48"/>
      <c r="I1512" s="49">
        <f t="shared" ca="1" si="89"/>
        <v>2022</v>
      </c>
      <c r="J1512" s="22">
        <f t="shared" ca="1" si="88"/>
        <v>1</v>
      </c>
      <c r="K1512" s="19"/>
      <c r="L1512" s="73"/>
      <c r="M1512" s="74"/>
      <c r="N1512" s="19"/>
      <c r="O1512" s="73"/>
      <c r="P1512" s="82">
        <v>1</v>
      </c>
      <c r="Q1512" s="24">
        <v>1</v>
      </c>
      <c r="R1512" s="81">
        <f t="shared" si="90"/>
        <v>1</v>
      </c>
      <c r="S1512" s="87"/>
      <c r="T1512" s="19"/>
      <c r="U1512" s="25"/>
      <c r="V1512" s="25"/>
      <c r="W1512" s="81"/>
      <c r="X1512" s="91" t="e">
        <f ca="1">+VLOOKUP(#REF!,REFERENCIAS!$C:$D,2,0)*VLOOKUP(#REF!,PONDERADORES!A:P,IF(AND(INFORMACION!$T1512='REFERENCIAS RIESGO'!$C$36,INFORMACION!$F1512=REFERENCIAS!$C$24),16,IF(INFORMACION!$T1512='REFERENCIAS RIESGO'!$C$36,13,IF(INFORMACION!$F1512=REFERENCIAS!$C$24,10,7))),0)+VLOOKUP(K1512,REFERENCIAS!$C:$D,2,0)*VLOOKUP($K$2,PONDERADORES!A:P,IF(AND(INFORMACION!$T1512='REFERENCIAS RIESGO'!$C$36,INFORMACION!$F1512=REFERENCIAS!$C$24),16,IF(INFORMACION!$T1512='REFERENCIAS RIESGO'!$C$36,13,IF(INFORMACION!$F1512=REFERENCIAS!$C$24,10,7))),0)+VLOOKUP(L1512,REFERENCIAS!$C:$D,2,0)*VLOOKUP($L$2,PONDERADORES!A:P,IF(AND(INFORMACION!$T1512='REFERENCIAS RIESGO'!$C$36,INFORMACION!$F1512=REFERENCIAS!$C$24),16,IF(INFORMACION!$T1512='REFERENCIAS RIESGO'!$C$36,13,IF(INFORMACION!$F1512=REFERENCIAS!$C$24,10,7))),0)+VLOOKUP(F1512,REFERENCIAS!$C:$D,2,0)*VLOOKUP($F$2,PONDERADORES!A:P,IF(AND(INFORMACION!$T1512='REFERENCIAS RIESGO'!$C$36,INFORMACION!$F1512=REFERENCIAS!$C$24),16,IF(INFORMACION!$T1512='REFERENCIAS RIESGO'!$C$36,13,IF(INFORMACION!$F1512=REFERENCIAS!$C$24,10,7))),0)+VLOOKUP(T1512,REFERENCIAS!$C:$D,2,0)*VLOOKUP($T$2,PONDERADORES!A:P,IF(AND(INFORMACION!$T1512='REFERENCIAS RIESGO'!$C$36,INFORMACION!$F1512=REFERENCIAS!$C$24),16,IF(INFORMACION!$T1512='REFERENCIAS RIESGO'!$C$36,13,IF(INFORMACION!$F1512=REFERENCIAS!$C$24,10,7))),0)+VLOOKUP(IF(J1512&lt;=0.2,0.2,IF(AND(J1512&gt;0.2,J1512&lt;=0.4),0.4,IF(AND(J1512&gt;0.4,J1512&lt;=0.6),0.6,IF(AND(J1512&gt;0.6,J1512&lt;=0.8),0.8,IF(AND(J1512&gt;0.8,J1512&lt;=1),1))))),REFERENCIAS!$C:$D,2,0)*VLOOKUP($J$2,PONDERADORES!A:P,IF(AND(INFORMACION!$T1512='REFERENCIAS RIESGO'!$C$36,INFORMACION!$F1512=REFERENCIAS!$C$24),16,IF(INFORMACION!$T1512='REFERENCIAS RIESGO'!$C$36,13,IF(INFORMACION!$F1512=REFERENCIAS!$C$24,10,7))),0)</f>
        <v>#REF!</v>
      </c>
      <c r="Y1512" s="68">
        <f>+VLOOKUP(M1512,REFERENCIAS!$C:$D,2,0)*VLOOKUP($M$2,PONDERADORES!$A$7:$G$9,7,0)+VLOOKUP(N1512,REFERENCIAS!$C:$D,2,0)*VLOOKUP($N$2,PONDERADORES!$A$7:$G$9,7,0)+VLOOKUP(O1512,REFERENCIAS!$C:$D,2,0)*VLOOKUP($O$2,PONDERADORES!$A$7:$G$9,7,0)</f>
        <v>0.2</v>
      </c>
      <c r="Z1512" s="2">
        <f>+VLOOKUP(IF(R1512&lt;0.1,0,IF(AND(R1512&gt;=0.1,R1512&lt;0.2),0.1,IF(AND(R1512&gt;=0.2,R1512&lt;0.3),0.2,IF(R1512&gt;0.3,0.3,)))),REFERENCIAS!$C:$D,2,0)*VLOOKUP($R$2,PONDERADORES!$A$11:$G$11,7,0)</f>
        <v>15</v>
      </c>
      <c r="AA1512" s="92"/>
      <c r="AB1512" s="95" t="e">
        <f t="shared" ca="1" si="91"/>
        <v>#REF!</v>
      </c>
      <c r="AC1512" s="23" t="e">
        <f ca="1">IF(AB1512&gt;REFERENCIAS!$C$62,REFERENCIAS!$B$62,IF(AND(AB1512&gt;=REFERENCIAS!$C$63,AB1512&lt;REFERENCIAS!$D$63),REFERENCIAS!$B$63,IF(AND(AB1512&gt;REFERENCIAS!$C$64,AB1512&lt;=REFERENCIAS!$D$64),REFERENCIAS!$B$64,IF(AND(AB1512&gt;=REFERENCIAS!$C$65,AB1512&lt;REFERENCIAS!$D$65),REFERENCIAS!$B$65, "Revisar"))))</f>
        <v>#REF!</v>
      </c>
      <c r="AD1512" s="94" t="e">
        <f ca="1">VLOOKUP(AC1512,REFERENCIAS!$B$62:$G$65,4,FALSE)</f>
        <v>#REF!</v>
      </c>
    </row>
    <row r="1513" spans="1:30" ht="17.25" x14ac:dyDescent="0.25">
      <c r="A1513" s="74"/>
      <c r="B1513" s="19"/>
      <c r="C1513" s="19"/>
      <c r="D1513" s="50"/>
      <c r="E1513" s="73"/>
      <c r="F1513" s="74"/>
      <c r="G1513" s="9"/>
      <c r="H1513" s="48"/>
      <c r="I1513" s="49">
        <f t="shared" ca="1" si="89"/>
        <v>2022</v>
      </c>
      <c r="J1513" s="22">
        <f t="shared" ca="1" si="88"/>
        <v>1</v>
      </c>
      <c r="K1513" s="19"/>
      <c r="L1513" s="73"/>
      <c r="M1513" s="74"/>
      <c r="N1513" s="19"/>
      <c r="O1513" s="73"/>
      <c r="P1513" s="82">
        <v>1</v>
      </c>
      <c r="Q1513" s="24">
        <v>1</v>
      </c>
      <c r="R1513" s="81">
        <f t="shared" si="90"/>
        <v>1</v>
      </c>
      <c r="S1513" s="87"/>
      <c r="T1513" s="19"/>
      <c r="U1513" s="25"/>
      <c r="V1513" s="25"/>
      <c r="W1513" s="81"/>
      <c r="X1513" s="91" t="e">
        <f ca="1">+VLOOKUP(#REF!,REFERENCIAS!$C:$D,2,0)*VLOOKUP(#REF!,PONDERADORES!A:P,IF(AND(INFORMACION!$T1513='REFERENCIAS RIESGO'!$C$36,INFORMACION!$F1513=REFERENCIAS!$C$24),16,IF(INFORMACION!$T1513='REFERENCIAS RIESGO'!$C$36,13,IF(INFORMACION!$F1513=REFERENCIAS!$C$24,10,7))),0)+VLOOKUP(K1513,REFERENCIAS!$C:$D,2,0)*VLOOKUP($K$2,PONDERADORES!A:P,IF(AND(INFORMACION!$T1513='REFERENCIAS RIESGO'!$C$36,INFORMACION!$F1513=REFERENCIAS!$C$24),16,IF(INFORMACION!$T1513='REFERENCIAS RIESGO'!$C$36,13,IF(INFORMACION!$F1513=REFERENCIAS!$C$24,10,7))),0)+VLOOKUP(L1513,REFERENCIAS!$C:$D,2,0)*VLOOKUP($L$2,PONDERADORES!A:P,IF(AND(INFORMACION!$T1513='REFERENCIAS RIESGO'!$C$36,INFORMACION!$F1513=REFERENCIAS!$C$24),16,IF(INFORMACION!$T1513='REFERENCIAS RIESGO'!$C$36,13,IF(INFORMACION!$F1513=REFERENCIAS!$C$24,10,7))),0)+VLOOKUP(F1513,REFERENCIAS!$C:$D,2,0)*VLOOKUP($F$2,PONDERADORES!A:P,IF(AND(INFORMACION!$T1513='REFERENCIAS RIESGO'!$C$36,INFORMACION!$F1513=REFERENCIAS!$C$24),16,IF(INFORMACION!$T1513='REFERENCIAS RIESGO'!$C$36,13,IF(INFORMACION!$F1513=REFERENCIAS!$C$24,10,7))),0)+VLOOKUP(T1513,REFERENCIAS!$C:$D,2,0)*VLOOKUP($T$2,PONDERADORES!A:P,IF(AND(INFORMACION!$T1513='REFERENCIAS RIESGO'!$C$36,INFORMACION!$F1513=REFERENCIAS!$C$24),16,IF(INFORMACION!$T1513='REFERENCIAS RIESGO'!$C$36,13,IF(INFORMACION!$F1513=REFERENCIAS!$C$24,10,7))),0)+VLOOKUP(IF(J1513&lt;=0.2,0.2,IF(AND(J1513&gt;0.2,J1513&lt;=0.4),0.4,IF(AND(J1513&gt;0.4,J1513&lt;=0.6),0.6,IF(AND(J1513&gt;0.6,J1513&lt;=0.8),0.8,IF(AND(J1513&gt;0.8,J1513&lt;=1),1))))),REFERENCIAS!$C:$D,2,0)*VLOOKUP($J$2,PONDERADORES!A:P,IF(AND(INFORMACION!$T1513='REFERENCIAS RIESGO'!$C$36,INFORMACION!$F1513=REFERENCIAS!$C$24),16,IF(INFORMACION!$T1513='REFERENCIAS RIESGO'!$C$36,13,IF(INFORMACION!$F1513=REFERENCIAS!$C$24,10,7))),0)</f>
        <v>#REF!</v>
      </c>
      <c r="Y1513" s="68">
        <f>+VLOOKUP(M1513,REFERENCIAS!$C:$D,2,0)*VLOOKUP($M$2,PONDERADORES!$A$7:$G$9,7,0)+VLOOKUP(N1513,REFERENCIAS!$C:$D,2,0)*VLOOKUP($N$2,PONDERADORES!$A$7:$G$9,7,0)+VLOOKUP(O1513,REFERENCIAS!$C:$D,2,0)*VLOOKUP($O$2,PONDERADORES!$A$7:$G$9,7,0)</f>
        <v>0.2</v>
      </c>
      <c r="Z1513" s="2">
        <f>+VLOOKUP(IF(R1513&lt;0.1,0,IF(AND(R1513&gt;=0.1,R1513&lt;0.2),0.1,IF(AND(R1513&gt;=0.2,R1513&lt;0.3),0.2,IF(R1513&gt;0.3,0.3,)))),REFERENCIAS!$C:$D,2,0)*VLOOKUP($R$2,PONDERADORES!$A$11:$G$11,7,0)</f>
        <v>15</v>
      </c>
      <c r="AA1513" s="92"/>
      <c r="AB1513" s="95" t="e">
        <f t="shared" ca="1" si="91"/>
        <v>#REF!</v>
      </c>
      <c r="AC1513" s="23" t="e">
        <f ca="1">IF(AB1513&gt;REFERENCIAS!$C$62,REFERENCIAS!$B$62,IF(AND(AB1513&gt;=REFERENCIAS!$C$63,AB1513&lt;REFERENCIAS!$D$63),REFERENCIAS!$B$63,IF(AND(AB1513&gt;REFERENCIAS!$C$64,AB1513&lt;=REFERENCIAS!$D$64),REFERENCIAS!$B$64,IF(AND(AB1513&gt;=REFERENCIAS!$C$65,AB1513&lt;REFERENCIAS!$D$65),REFERENCIAS!$B$65, "Revisar"))))</f>
        <v>#REF!</v>
      </c>
      <c r="AD1513" s="94" t="e">
        <f ca="1">VLOOKUP(AC1513,REFERENCIAS!$B$62:$G$65,4,FALSE)</f>
        <v>#REF!</v>
      </c>
    </row>
    <row r="1514" spans="1:30" ht="17.25" x14ac:dyDescent="0.25">
      <c r="A1514" s="74"/>
      <c r="B1514" s="19"/>
      <c r="C1514" s="19"/>
      <c r="D1514" s="50"/>
      <c r="E1514" s="73"/>
      <c r="F1514" s="74"/>
      <c r="G1514" s="9"/>
      <c r="H1514" s="48"/>
      <c r="I1514" s="49">
        <f t="shared" ca="1" si="89"/>
        <v>2022</v>
      </c>
      <c r="J1514" s="22">
        <f t="shared" ca="1" si="88"/>
        <v>1</v>
      </c>
      <c r="K1514" s="19"/>
      <c r="L1514" s="73"/>
      <c r="M1514" s="74"/>
      <c r="N1514" s="19"/>
      <c r="O1514" s="73"/>
      <c r="P1514" s="82">
        <v>1</v>
      </c>
      <c r="Q1514" s="24">
        <v>1</v>
      </c>
      <c r="R1514" s="81">
        <f t="shared" si="90"/>
        <v>1</v>
      </c>
      <c r="S1514" s="87"/>
      <c r="T1514" s="19"/>
      <c r="U1514" s="25"/>
      <c r="V1514" s="25"/>
      <c r="W1514" s="81"/>
      <c r="X1514" s="91" t="e">
        <f ca="1">+VLOOKUP(#REF!,REFERENCIAS!$C:$D,2,0)*VLOOKUP(#REF!,PONDERADORES!A:P,IF(AND(INFORMACION!$T1514='REFERENCIAS RIESGO'!$C$36,INFORMACION!$F1514=REFERENCIAS!$C$24),16,IF(INFORMACION!$T1514='REFERENCIAS RIESGO'!$C$36,13,IF(INFORMACION!$F1514=REFERENCIAS!$C$24,10,7))),0)+VLOOKUP(K1514,REFERENCIAS!$C:$D,2,0)*VLOOKUP($K$2,PONDERADORES!A:P,IF(AND(INFORMACION!$T1514='REFERENCIAS RIESGO'!$C$36,INFORMACION!$F1514=REFERENCIAS!$C$24),16,IF(INFORMACION!$T1514='REFERENCIAS RIESGO'!$C$36,13,IF(INFORMACION!$F1514=REFERENCIAS!$C$24,10,7))),0)+VLOOKUP(L1514,REFERENCIAS!$C:$D,2,0)*VLOOKUP($L$2,PONDERADORES!A:P,IF(AND(INFORMACION!$T1514='REFERENCIAS RIESGO'!$C$36,INFORMACION!$F1514=REFERENCIAS!$C$24),16,IF(INFORMACION!$T1514='REFERENCIAS RIESGO'!$C$36,13,IF(INFORMACION!$F1514=REFERENCIAS!$C$24,10,7))),0)+VLOOKUP(F1514,REFERENCIAS!$C:$D,2,0)*VLOOKUP($F$2,PONDERADORES!A:P,IF(AND(INFORMACION!$T1514='REFERENCIAS RIESGO'!$C$36,INFORMACION!$F1514=REFERENCIAS!$C$24),16,IF(INFORMACION!$T1514='REFERENCIAS RIESGO'!$C$36,13,IF(INFORMACION!$F1514=REFERENCIAS!$C$24,10,7))),0)+VLOOKUP(T1514,REFERENCIAS!$C:$D,2,0)*VLOOKUP($T$2,PONDERADORES!A:P,IF(AND(INFORMACION!$T1514='REFERENCIAS RIESGO'!$C$36,INFORMACION!$F1514=REFERENCIAS!$C$24),16,IF(INFORMACION!$T1514='REFERENCIAS RIESGO'!$C$36,13,IF(INFORMACION!$F1514=REFERENCIAS!$C$24,10,7))),0)+VLOOKUP(IF(J1514&lt;=0.2,0.2,IF(AND(J1514&gt;0.2,J1514&lt;=0.4),0.4,IF(AND(J1514&gt;0.4,J1514&lt;=0.6),0.6,IF(AND(J1514&gt;0.6,J1514&lt;=0.8),0.8,IF(AND(J1514&gt;0.8,J1514&lt;=1),1))))),REFERENCIAS!$C:$D,2,0)*VLOOKUP($J$2,PONDERADORES!A:P,IF(AND(INFORMACION!$T1514='REFERENCIAS RIESGO'!$C$36,INFORMACION!$F1514=REFERENCIAS!$C$24),16,IF(INFORMACION!$T1514='REFERENCIAS RIESGO'!$C$36,13,IF(INFORMACION!$F1514=REFERENCIAS!$C$24,10,7))),0)</f>
        <v>#REF!</v>
      </c>
      <c r="Y1514" s="68">
        <f>+VLOOKUP(M1514,REFERENCIAS!$C:$D,2,0)*VLOOKUP($M$2,PONDERADORES!$A$7:$G$9,7,0)+VLOOKUP(N1514,REFERENCIAS!$C:$D,2,0)*VLOOKUP($N$2,PONDERADORES!$A$7:$G$9,7,0)+VLOOKUP(O1514,REFERENCIAS!$C:$D,2,0)*VLOOKUP($O$2,PONDERADORES!$A$7:$G$9,7,0)</f>
        <v>0.2</v>
      </c>
      <c r="Z1514" s="2">
        <f>+VLOOKUP(IF(R1514&lt;0.1,0,IF(AND(R1514&gt;=0.1,R1514&lt;0.2),0.1,IF(AND(R1514&gt;=0.2,R1514&lt;0.3),0.2,IF(R1514&gt;0.3,0.3,)))),REFERENCIAS!$C:$D,2,0)*VLOOKUP($R$2,PONDERADORES!$A$11:$G$11,7,0)</f>
        <v>15</v>
      </c>
      <c r="AA1514" s="92"/>
      <c r="AB1514" s="95" t="e">
        <f t="shared" ca="1" si="91"/>
        <v>#REF!</v>
      </c>
      <c r="AC1514" s="23" t="e">
        <f ca="1">IF(AB1514&gt;REFERENCIAS!$C$62,REFERENCIAS!$B$62,IF(AND(AB1514&gt;=REFERENCIAS!$C$63,AB1514&lt;REFERENCIAS!$D$63),REFERENCIAS!$B$63,IF(AND(AB1514&gt;REFERENCIAS!$C$64,AB1514&lt;=REFERENCIAS!$D$64),REFERENCIAS!$B$64,IF(AND(AB1514&gt;=REFERENCIAS!$C$65,AB1514&lt;REFERENCIAS!$D$65),REFERENCIAS!$B$65, "Revisar"))))</f>
        <v>#REF!</v>
      </c>
      <c r="AD1514" s="94" t="e">
        <f ca="1">VLOOKUP(AC1514,REFERENCIAS!$B$62:$G$65,4,FALSE)</f>
        <v>#REF!</v>
      </c>
    </row>
    <row r="1515" spans="1:30" ht="17.25" x14ac:dyDescent="0.25">
      <c r="A1515" s="74"/>
      <c r="B1515" s="19"/>
      <c r="C1515" s="19"/>
      <c r="D1515" s="50"/>
      <c r="E1515" s="73"/>
      <c r="F1515" s="74"/>
      <c r="G1515" s="9"/>
      <c r="H1515" s="48"/>
      <c r="I1515" s="49">
        <f t="shared" ca="1" si="89"/>
        <v>2022</v>
      </c>
      <c r="J1515" s="22">
        <f t="shared" ca="1" si="88"/>
        <v>1</v>
      </c>
      <c r="K1515" s="19"/>
      <c r="L1515" s="73"/>
      <c r="M1515" s="74"/>
      <c r="N1515" s="19"/>
      <c r="O1515" s="73"/>
      <c r="P1515" s="82">
        <v>1</v>
      </c>
      <c r="Q1515" s="24">
        <v>1</v>
      </c>
      <c r="R1515" s="81">
        <f t="shared" si="90"/>
        <v>1</v>
      </c>
      <c r="S1515" s="87"/>
      <c r="T1515" s="19"/>
      <c r="U1515" s="25"/>
      <c r="V1515" s="25"/>
      <c r="W1515" s="81"/>
      <c r="X1515" s="91" t="e">
        <f ca="1">+VLOOKUP(#REF!,REFERENCIAS!$C:$D,2,0)*VLOOKUP(#REF!,PONDERADORES!A:P,IF(AND(INFORMACION!$T1515='REFERENCIAS RIESGO'!$C$36,INFORMACION!$F1515=REFERENCIAS!$C$24),16,IF(INFORMACION!$T1515='REFERENCIAS RIESGO'!$C$36,13,IF(INFORMACION!$F1515=REFERENCIAS!$C$24,10,7))),0)+VLOOKUP(K1515,REFERENCIAS!$C:$D,2,0)*VLOOKUP($K$2,PONDERADORES!A:P,IF(AND(INFORMACION!$T1515='REFERENCIAS RIESGO'!$C$36,INFORMACION!$F1515=REFERENCIAS!$C$24),16,IF(INFORMACION!$T1515='REFERENCIAS RIESGO'!$C$36,13,IF(INFORMACION!$F1515=REFERENCIAS!$C$24,10,7))),0)+VLOOKUP(L1515,REFERENCIAS!$C:$D,2,0)*VLOOKUP($L$2,PONDERADORES!A:P,IF(AND(INFORMACION!$T1515='REFERENCIAS RIESGO'!$C$36,INFORMACION!$F1515=REFERENCIAS!$C$24),16,IF(INFORMACION!$T1515='REFERENCIAS RIESGO'!$C$36,13,IF(INFORMACION!$F1515=REFERENCIAS!$C$24,10,7))),0)+VLOOKUP(F1515,REFERENCIAS!$C:$D,2,0)*VLOOKUP($F$2,PONDERADORES!A:P,IF(AND(INFORMACION!$T1515='REFERENCIAS RIESGO'!$C$36,INFORMACION!$F1515=REFERENCIAS!$C$24),16,IF(INFORMACION!$T1515='REFERENCIAS RIESGO'!$C$36,13,IF(INFORMACION!$F1515=REFERENCIAS!$C$24,10,7))),0)+VLOOKUP(T1515,REFERENCIAS!$C:$D,2,0)*VLOOKUP($T$2,PONDERADORES!A:P,IF(AND(INFORMACION!$T1515='REFERENCIAS RIESGO'!$C$36,INFORMACION!$F1515=REFERENCIAS!$C$24),16,IF(INFORMACION!$T1515='REFERENCIAS RIESGO'!$C$36,13,IF(INFORMACION!$F1515=REFERENCIAS!$C$24,10,7))),0)+VLOOKUP(IF(J1515&lt;=0.2,0.2,IF(AND(J1515&gt;0.2,J1515&lt;=0.4),0.4,IF(AND(J1515&gt;0.4,J1515&lt;=0.6),0.6,IF(AND(J1515&gt;0.6,J1515&lt;=0.8),0.8,IF(AND(J1515&gt;0.8,J1515&lt;=1),1))))),REFERENCIAS!$C:$D,2,0)*VLOOKUP($J$2,PONDERADORES!A:P,IF(AND(INFORMACION!$T1515='REFERENCIAS RIESGO'!$C$36,INFORMACION!$F1515=REFERENCIAS!$C$24),16,IF(INFORMACION!$T1515='REFERENCIAS RIESGO'!$C$36,13,IF(INFORMACION!$F1515=REFERENCIAS!$C$24,10,7))),0)</f>
        <v>#REF!</v>
      </c>
      <c r="Y1515" s="68">
        <f>+VLOOKUP(M1515,REFERENCIAS!$C:$D,2,0)*VLOOKUP($M$2,PONDERADORES!$A$7:$G$9,7,0)+VLOOKUP(N1515,REFERENCIAS!$C:$D,2,0)*VLOOKUP($N$2,PONDERADORES!$A$7:$G$9,7,0)+VLOOKUP(O1515,REFERENCIAS!$C:$D,2,0)*VLOOKUP($O$2,PONDERADORES!$A$7:$G$9,7,0)</f>
        <v>0.2</v>
      </c>
      <c r="Z1515" s="2">
        <f>+VLOOKUP(IF(R1515&lt;0.1,0,IF(AND(R1515&gt;=0.1,R1515&lt;0.2),0.1,IF(AND(R1515&gt;=0.2,R1515&lt;0.3),0.2,IF(R1515&gt;0.3,0.3,)))),REFERENCIAS!$C:$D,2,0)*VLOOKUP($R$2,PONDERADORES!$A$11:$G$11,7,0)</f>
        <v>15</v>
      </c>
      <c r="AA1515" s="92"/>
      <c r="AB1515" s="95" t="e">
        <f t="shared" ca="1" si="91"/>
        <v>#REF!</v>
      </c>
      <c r="AC1515" s="23" t="e">
        <f ca="1">IF(AB1515&gt;REFERENCIAS!$C$62,REFERENCIAS!$B$62,IF(AND(AB1515&gt;=REFERENCIAS!$C$63,AB1515&lt;REFERENCIAS!$D$63),REFERENCIAS!$B$63,IF(AND(AB1515&gt;REFERENCIAS!$C$64,AB1515&lt;=REFERENCIAS!$D$64),REFERENCIAS!$B$64,IF(AND(AB1515&gt;=REFERENCIAS!$C$65,AB1515&lt;REFERENCIAS!$D$65),REFERENCIAS!$B$65, "Revisar"))))</f>
        <v>#REF!</v>
      </c>
      <c r="AD1515" s="94" t="e">
        <f ca="1">VLOOKUP(AC1515,REFERENCIAS!$B$62:$G$65,4,FALSE)</f>
        <v>#REF!</v>
      </c>
    </row>
    <row r="1516" spans="1:30" ht="17.25" x14ac:dyDescent="0.25">
      <c r="A1516" s="74"/>
      <c r="B1516" s="19"/>
      <c r="C1516" s="19"/>
      <c r="D1516" s="50"/>
      <c r="E1516" s="73"/>
      <c r="F1516" s="74"/>
      <c r="G1516" s="9"/>
      <c r="H1516" s="48"/>
      <c r="I1516" s="49">
        <f t="shared" ca="1" si="89"/>
        <v>2022</v>
      </c>
      <c r="J1516" s="22">
        <f t="shared" ca="1" si="88"/>
        <v>1</v>
      </c>
      <c r="K1516" s="19"/>
      <c r="L1516" s="73"/>
      <c r="M1516" s="74"/>
      <c r="N1516" s="19"/>
      <c r="O1516" s="73"/>
      <c r="P1516" s="82">
        <v>1</v>
      </c>
      <c r="Q1516" s="24">
        <v>1</v>
      </c>
      <c r="R1516" s="81">
        <f t="shared" si="90"/>
        <v>1</v>
      </c>
      <c r="S1516" s="87"/>
      <c r="T1516" s="19"/>
      <c r="U1516" s="25"/>
      <c r="V1516" s="25"/>
      <c r="W1516" s="81"/>
      <c r="X1516" s="91" t="e">
        <f ca="1">+VLOOKUP(#REF!,REFERENCIAS!$C:$D,2,0)*VLOOKUP(#REF!,PONDERADORES!A:P,IF(AND(INFORMACION!$T1516='REFERENCIAS RIESGO'!$C$36,INFORMACION!$F1516=REFERENCIAS!$C$24),16,IF(INFORMACION!$T1516='REFERENCIAS RIESGO'!$C$36,13,IF(INFORMACION!$F1516=REFERENCIAS!$C$24,10,7))),0)+VLOOKUP(K1516,REFERENCIAS!$C:$D,2,0)*VLOOKUP($K$2,PONDERADORES!A:P,IF(AND(INFORMACION!$T1516='REFERENCIAS RIESGO'!$C$36,INFORMACION!$F1516=REFERENCIAS!$C$24),16,IF(INFORMACION!$T1516='REFERENCIAS RIESGO'!$C$36,13,IF(INFORMACION!$F1516=REFERENCIAS!$C$24,10,7))),0)+VLOOKUP(L1516,REFERENCIAS!$C:$D,2,0)*VLOOKUP($L$2,PONDERADORES!A:P,IF(AND(INFORMACION!$T1516='REFERENCIAS RIESGO'!$C$36,INFORMACION!$F1516=REFERENCIAS!$C$24),16,IF(INFORMACION!$T1516='REFERENCIAS RIESGO'!$C$36,13,IF(INFORMACION!$F1516=REFERENCIAS!$C$24,10,7))),0)+VLOOKUP(F1516,REFERENCIAS!$C:$D,2,0)*VLOOKUP($F$2,PONDERADORES!A:P,IF(AND(INFORMACION!$T1516='REFERENCIAS RIESGO'!$C$36,INFORMACION!$F1516=REFERENCIAS!$C$24),16,IF(INFORMACION!$T1516='REFERENCIAS RIESGO'!$C$36,13,IF(INFORMACION!$F1516=REFERENCIAS!$C$24,10,7))),0)+VLOOKUP(T1516,REFERENCIAS!$C:$D,2,0)*VLOOKUP($T$2,PONDERADORES!A:P,IF(AND(INFORMACION!$T1516='REFERENCIAS RIESGO'!$C$36,INFORMACION!$F1516=REFERENCIAS!$C$24),16,IF(INFORMACION!$T1516='REFERENCIAS RIESGO'!$C$36,13,IF(INFORMACION!$F1516=REFERENCIAS!$C$24,10,7))),0)+VLOOKUP(IF(J1516&lt;=0.2,0.2,IF(AND(J1516&gt;0.2,J1516&lt;=0.4),0.4,IF(AND(J1516&gt;0.4,J1516&lt;=0.6),0.6,IF(AND(J1516&gt;0.6,J1516&lt;=0.8),0.8,IF(AND(J1516&gt;0.8,J1516&lt;=1),1))))),REFERENCIAS!$C:$D,2,0)*VLOOKUP($J$2,PONDERADORES!A:P,IF(AND(INFORMACION!$T1516='REFERENCIAS RIESGO'!$C$36,INFORMACION!$F1516=REFERENCIAS!$C$24),16,IF(INFORMACION!$T1516='REFERENCIAS RIESGO'!$C$36,13,IF(INFORMACION!$F1516=REFERENCIAS!$C$24,10,7))),0)</f>
        <v>#REF!</v>
      </c>
      <c r="Y1516" s="68">
        <f>+VLOOKUP(M1516,REFERENCIAS!$C:$D,2,0)*VLOOKUP($M$2,PONDERADORES!$A$7:$G$9,7,0)+VLOOKUP(N1516,REFERENCIAS!$C:$D,2,0)*VLOOKUP($N$2,PONDERADORES!$A$7:$G$9,7,0)+VLOOKUP(O1516,REFERENCIAS!$C:$D,2,0)*VLOOKUP($O$2,PONDERADORES!$A$7:$G$9,7,0)</f>
        <v>0.2</v>
      </c>
      <c r="Z1516" s="2">
        <f>+VLOOKUP(IF(R1516&lt;0.1,0,IF(AND(R1516&gt;=0.1,R1516&lt;0.2),0.1,IF(AND(R1516&gt;=0.2,R1516&lt;0.3),0.2,IF(R1516&gt;0.3,0.3,)))),REFERENCIAS!$C:$D,2,0)*VLOOKUP($R$2,PONDERADORES!$A$11:$G$11,7,0)</f>
        <v>15</v>
      </c>
      <c r="AA1516" s="92"/>
      <c r="AB1516" s="95" t="e">
        <f t="shared" ca="1" si="91"/>
        <v>#REF!</v>
      </c>
      <c r="AC1516" s="23" t="e">
        <f ca="1">IF(AB1516&gt;REFERENCIAS!$C$62,REFERENCIAS!$B$62,IF(AND(AB1516&gt;=REFERENCIAS!$C$63,AB1516&lt;REFERENCIAS!$D$63),REFERENCIAS!$B$63,IF(AND(AB1516&gt;REFERENCIAS!$C$64,AB1516&lt;=REFERENCIAS!$D$64),REFERENCIAS!$B$64,IF(AND(AB1516&gt;=REFERENCIAS!$C$65,AB1516&lt;REFERENCIAS!$D$65),REFERENCIAS!$B$65, "Revisar"))))</f>
        <v>#REF!</v>
      </c>
      <c r="AD1516" s="94" t="e">
        <f ca="1">VLOOKUP(AC1516,REFERENCIAS!$B$62:$G$65,4,FALSE)</f>
        <v>#REF!</v>
      </c>
    </row>
    <row r="1517" spans="1:30" ht="17.25" x14ac:dyDescent="0.25">
      <c r="A1517" s="74"/>
      <c r="B1517" s="19"/>
      <c r="C1517" s="19"/>
      <c r="D1517" s="50"/>
      <c r="E1517" s="73"/>
      <c r="F1517" s="74"/>
      <c r="G1517" s="9"/>
      <c r="H1517" s="48"/>
      <c r="I1517" s="49">
        <f t="shared" ca="1" si="89"/>
        <v>2022</v>
      </c>
      <c r="J1517" s="22">
        <f t="shared" ca="1" si="88"/>
        <v>1</v>
      </c>
      <c r="K1517" s="19"/>
      <c r="L1517" s="73"/>
      <c r="M1517" s="74"/>
      <c r="N1517" s="19"/>
      <c r="O1517" s="73"/>
      <c r="P1517" s="82">
        <v>1</v>
      </c>
      <c r="Q1517" s="24">
        <v>1</v>
      </c>
      <c r="R1517" s="81">
        <f t="shared" si="90"/>
        <v>1</v>
      </c>
      <c r="S1517" s="87"/>
      <c r="T1517" s="19"/>
      <c r="U1517" s="25"/>
      <c r="V1517" s="25"/>
      <c r="W1517" s="81"/>
      <c r="X1517" s="91" t="e">
        <f ca="1">+VLOOKUP(#REF!,REFERENCIAS!$C:$D,2,0)*VLOOKUP(#REF!,PONDERADORES!A:P,IF(AND(INFORMACION!$T1517='REFERENCIAS RIESGO'!$C$36,INFORMACION!$F1517=REFERENCIAS!$C$24),16,IF(INFORMACION!$T1517='REFERENCIAS RIESGO'!$C$36,13,IF(INFORMACION!$F1517=REFERENCIAS!$C$24,10,7))),0)+VLOOKUP(K1517,REFERENCIAS!$C:$D,2,0)*VLOOKUP($K$2,PONDERADORES!A:P,IF(AND(INFORMACION!$T1517='REFERENCIAS RIESGO'!$C$36,INFORMACION!$F1517=REFERENCIAS!$C$24),16,IF(INFORMACION!$T1517='REFERENCIAS RIESGO'!$C$36,13,IF(INFORMACION!$F1517=REFERENCIAS!$C$24,10,7))),0)+VLOOKUP(L1517,REFERENCIAS!$C:$D,2,0)*VLOOKUP($L$2,PONDERADORES!A:P,IF(AND(INFORMACION!$T1517='REFERENCIAS RIESGO'!$C$36,INFORMACION!$F1517=REFERENCIAS!$C$24),16,IF(INFORMACION!$T1517='REFERENCIAS RIESGO'!$C$36,13,IF(INFORMACION!$F1517=REFERENCIAS!$C$24,10,7))),0)+VLOOKUP(F1517,REFERENCIAS!$C:$D,2,0)*VLOOKUP($F$2,PONDERADORES!A:P,IF(AND(INFORMACION!$T1517='REFERENCIAS RIESGO'!$C$36,INFORMACION!$F1517=REFERENCIAS!$C$24),16,IF(INFORMACION!$T1517='REFERENCIAS RIESGO'!$C$36,13,IF(INFORMACION!$F1517=REFERENCIAS!$C$24,10,7))),0)+VLOOKUP(T1517,REFERENCIAS!$C:$D,2,0)*VLOOKUP($T$2,PONDERADORES!A:P,IF(AND(INFORMACION!$T1517='REFERENCIAS RIESGO'!$C$36,INFORMACION!$F1517=REFERENCIAS!$C$24),16,IF(INFORMACION!$T1517='REFERENCIAS RIESGO'!$C$36,13,IF(INFORMACION!$F1517=REFERENCIAS!$C$24,10,7))),0)+VLOOKUP(IF(J1517&lt;=0.2,0.2,IF(AND(J1517&gt;0.2,J1517&lt;=0.4),0.4,IF(AND(J1517&gt;0.4,J1517&lt;=0.6),0.6,IF(AND(J1517&gt;0.6,J1517&lt;=0.8),0.8,IF(AND(J1517&gt;0.8,J1517&lt;=1),1))))),REFERENCIAS!$C:$D,2,0)*VLOOKUP($J$2,PONDERADORES!A:P,IF(AND(INFORMACION!$T1517='REFERENCIAS RIESGO'!$C$36,INFORMACION!$F1517=REFERENCIAS!$C$24),16,IF(INFORMACION!$T1517='REFERENCIAS RIESGO'!$C$36,13,IF(INFORMACION!$F1517=REFERENCIAS!$C$24,10,7))),0)</f>
        <v>#REF!</v>
      </c>
      <c r="Y1517" s="68">
        <f>+VLOOKUP(M1517,REFERENCIAS!$C:$D,2,0)*VLOOKUP($M$2,PONDERADORES!$A$7:$G$9,7,0)+VLOOKUP(N1517,REFERENCIAS!$C:$D,2,0)*VLOOKUP($N$2,PONDERADORES!$A$7:$G$9,7,0)+VLOOKUP(O1517,REFERENCIAS!$C:$D,2,0)*VLOOKUP($O$2,PONDERADORES!$A$7:$G$9,7,0)</f>
        <v>0.2</v>
      </c>
      <c r="Z1517" s="2">
        <f>+VLOOKUP(IF(R1517&lt;0.1,0,IF(AND(R1517&gt;=0.1,R1517&lt;0.2),0.1,IF(AND(R1517&gt;=0.2,R1517&lt;0.3),0.2,IF(R1517&gt;0.3,0.3,)))),REFERENCIAS!$C:$D,2,0)*VLOOKUP($R$2,PONDERADORES!$A$11:$G$11,7,0)</f>
        <v>15</v>
      </c>
      <c r="AA1517" s="92"/>
      <c r="AB1517" s="95" t="e">
        <f t="shared" ca="1" si="91"/>
        <v>#REF!</v>
      </c>
      <c r="AC1517" s="23" t="e">
        <f ca="1">IF(AB1517&gt;REFERENCIAS!$C$62,REFERENCIAS!$B$62,IF(AND(AB1517&gt;=REFERENCIAS!$C$63,AB1517&lt;REFERENCIAS!$D$63),REFERENCIAS!$B$63,IF(AND(AB1517&gt;REFERENCIAS!$C$64,AB1517&lt;=REFERENCIAS!$D$64),REFERENCIAS!$B$64,IF(AND(AB1517&gt;=REFERENCIAS!$C$65,AB1517&lt;REFERENCIAS!$D$65),REFERENCIAS!$B$65, "Revisar"))))</f>
        <v>#REF!</v>
      </c>
      <c r="AD1517" s="94" t="e">
        <f ca="1">VLOOKUP(AC1517,REFERENCIAS!$B$62:$G$65,4,FALSE)</f>
        <v>#REF!</v>
      </c>
    </row>
    <row r="1518" spans="1:30" ht="17.25" x14ac:dyDescent="0.25">
      <c r="A1518" s="74"/>
      <c r="B1518" s="19"/>
      <c r="C1518" s="19"/>
      <c r="D1518" s="50"/>
      <c r="E1518" s="73"/>
      <c r="F1518" s="74"/>
      <c r="G1518" s="9"/>
      <c r="H1518" s="48"/>
      <c r="I1518" s="49">
        <f t="shared" ca="1" si="89"/>
        <v>2022</v>
      </c>
      <c r="J1518" s="22">
        <f t="shared" ca="1" si="88"/>
        <v>1</v>
      </c>
      <c r="K1518" s="19"/>
      <c r="L1518" s="73"/>
      <c r="M1518" s="74"/>
      <c r="N1518" s="19"/>
      <c r="O1518" s="73"/>
      <c r="P1518" s="82">
        <v>1</v>
      </c>
      <c r="Q1518" s="24">
        <v>1</v>
      </c>
      <c r="R1518" s="81">
        <f t="shared" si="90"/>
        <v>1</v>
      </c>
      <c r="S1518" s="87"/>
      <c r="T1518" s="19"/>
      <c r="U1518" s="25"/>
      <c r="V1518" s="25"/>
      <c r="W1518" s="81"/>
      <c r="X1518" s="91" t="e">
        <f ca="1">+VLOOKUP(#REF!,REFERENCIAS!$C:$D,2,0)*VLOOKUP(#REF!,PONDERADORES!A:P,IF(AND(INFORMACION!$T1518='REFERENCIAS RIESGO'!$C$36,INFORMACION!$F1518=REFERENCIAS!$C$24),16,IF(INFORMACION!$T1518='REFERENCIAS RIESGO'!$C$36,13,IF(INFORMACION!$F1518=REFERENCIAS!$C$24,10,7))),0)+VLOOKUP(K1518,REFERENCIAS!$C:$D,2,0)*VLOOKUP($K$2,PONDERADORES!A:P,IF(AND(INFORMACION!$T1518='REFERENCIAS RIESGO'!$C$36,INFORMACION!$F1518=REFERENCIAS!$C$24),16,IF(INFORMACION!$T1518='REFERENCIAS RIESGO'!$C$36,13,IF(INFORMACION!$F1518=REFERENCIAS!$C$24,10,7))),0)+VLOOKUP(L1518,REFERENCIAS!$C:$D,2,0)*VLOOKUP($L$2,PONDERADORES!A:P,IF(AND(INFORMACION!$T1518='REFERENCIAS RIESGO'!$C$36,INFORMACION!$F1518=REFERENCIAS!$C$24),16,IF(INFORMACION!$T1518='REFERENCIAS RIESGO'!$C$36,13,IF(INFORMACION!$F1518=REFERENCIAS!$C$24,10,7))),0)+VLOOKUP(F1518,REFERENCIAS!$C:$D,2,0)*VLOOKUP($F$2,PONDERADORES!A:P,IF(AND(INFORMACION!$T1518='REFERENCIAS RIESGO'!$C$36,INFORMACION!$F1518=REFERENCIAS!$C$24),16,IF(INFORMACION!$T1518='REFERENCIAS RIESGO'!$C$36,13,IF(INFORMACION!$F1518=REFERENCIAS!$C$24,10,7))),0)+VLOOKUP(T1518,REFERENCIAS!$C:$D,2,0)*VLOOKUP($T$2,PONDERADORES!A:P,IF(AND(INFORMACION!$T1518='REFERENCIAS RIESGO'!$C$36,INFORMACION!$F1518=REFERENCIAS!$C$24),16,IF(INFORMACION!$T1518='REFERENCIAS RIESGO'!$C$36,13,IF(INFORMACION!$F1518=REFERENCIAS!$C$24,10,7))),0)+VLOOKUP(IF(J1518&lt;=0.2,0.2,IF(AND(J1518&gt;0.2,J1518&lt;=0.4),0.4,IF(AND(J1518&gt;0.4,J1518&lt;=0.6),0.6,IF(AND(J1518&gt;0.6,J1518&lt;=0.8),0.8,IF(AND(J1518&gt;0.8,J1518&lt;=1),1))))),REFERENCIAS!$C:$D,2,0)*VLOOKUP($J$2,PONDERADORES!A:P,IF(AND(INFORMACION!$T1518='REFERENCIAS RIESGO'!$C$36,INFORMACION!$F1518=REFERENCIAS!$C$24),16,IF(INFORMACION!$T1518='REFERENCIAS RIESGO'!$C$36,13,IF(INFORMACION!$F1518=REFERENCIAS!$C$24,10,7))),0)</f>
        <v>#REF!</v>
      </c>
      <c r="Y1518" s="68">
        <f>+VLOOKUP(M1518,REFERENCIAS!$C:$D,2,0)*VLOOKUP($M$2,PONDERADORES!$A$7:$G$9,7,0)+VLOOKUP(N1518,REFERENCIAS!$C:$D,2,0)*VLOOKUP($N$2,PONDERADORES!$A$7:$G$9,7,0)+VLOOKUP(O1518,REFERENCIAS!$C:$D,2,0)*VLOOKUP($O$2,PONDERADORES!$A$7:$G$9,7,0)</f>
        <v>0.2</v>
      </c>
      <c r="Z1518" s="2">
        <f>+VLOOKUP(IF(R1518&lt;0.1,0,IF(AND(R1518&gt;=0.1,R1518&lt;0.2),0.1,IF(AND(R1518&gt;=0.2,R1518&lt;0.3),0.2,IF(R1518&gt;0.3,0.3,)))),REFERENCIAS!$C:$D,2,0)*VLOOKUP($R$2,PONDERADORES!$A$11:$G$11,7,0)</f>
        <v>15</v>
      </c>
      <c r="AA1518" s="92"/>
      <c r="AB1518" s="95" t="e">
        <f t="shared" ca="1" si="91"/>
        <v>#REF!</v>
      </c>
      <c r="AC1518" s="23" t="e">
        <f ca="1">IF(AB1518&gt;REFERENCIAS!$C$62,REFERENCIAS!$B$62,IF(AND(AB1518&gt;=REFERENCIAS!$C$63,AB1518&lt;REFERENCIAS!$D$63),REFERENCIAS!$B$63,IF(AND(AB1518&gt;REFERENCIAS!$C$64,AB1518&lt;=REFERENCIAS!$D$64),REFERENCIAS!$B$64,IF(AND(AB1518&gt;=REFERENCIAS!$C$65,AB1518&lt;REFERENCIAS!$D$65),REFERENCIAS!$B$65, "Revisar"))))</f>
        <v>#REF!</v>
      </c>
      <c r="AD1518" s="94" t="e">
        <f ca="1">VLOOKUP(AC1518,REFERENCIAS!$B$62:$G$65,4,FALSE)</f>
        <v>#REF!</v>
      </c>
    </row>
    <row r="1519" spans="1:30" ht="17.25" x14ac:dyDescent="0.25">
      <c r="A1519" s="74"/>
      <c r="B1519" s="19"/>
      <c r="C1519" s="19"/>
      <c r="D1519" s="50"/>
      <c r="E1519" s="73"/>
      <c r="F1519" s="74"/>
      <c r="G1519" s="9"/>
      <c r="H1519" s="48"/>
      <c r="I1519" s="49">
        <f t="shared" ca="1" si="89"/>
        <v>2022</v>
      </c>
      <c r="J1519" s="22">
        <f t="shared" ca="1" si="88"/>
        <v>1</v>
      </c>
      <c r="K1519" s="19"/>
      <c r="L1519" s="73"/>
      <c r="M1519" s="74"/>
      <c r="N1519" s="19"/>
      <c r="O1519" s="73"/>
      <c r="P1519" s="82">
        <v>1</v>
      </c>
      <c r="Q1519" s="24">
        <v>1</v>
      </c>
      <c r="R1519" s="81">
        <f t="shared" si="90"/>
        <v>1</v>
      </c>
      <c r="S1519" s="87"/>
      <c r="T1519" s="19"/>
      <c r="U1519" s="25"/>
      <c r="V1519" s="25"/>
      <c r="W1519" s="81"/>
      <c r="X1519" s="91" t="e">
        <f ca="1">+VLOOKUP(#REF!,REFERENCIAS!$C:$D,2,0)*VLOOKUP(#REF!,PONDERADORES!A:P,IF(AND(INFORMACION!$T1519='REFERENCIAS RIESGO'!$C$36,INFORMACION!$F1519=REFERENCIAS!$C$24),16,IF(INFORMACION!$T1519='REFERENCIAS RIESGO'!$C$36,13,IF(INFORMACION!$F1519=REFERENCIAS!$C$24,10,7))),0)+VLOOKUP(K1519,REFERENCIAS!$C:$D,2,0)*VLOOKUP($K$2,PONDERADORES!A:P,IF(AND(INFORMACION!$T1519='REFERENCIAS RIESGO'!$C$36,INFORMACION!$F1519=REFERENCIAS!$C$24),16,IF(INFORMACION!$T1519='REFERENCIAS RIESGO'!$C$36,13,IF(INFORMACION!$F1519=REFERENCIAS!$C$24,10,7))),0)+VLOOKUP(L1519,REFERENCIAS!$C:$D,2,0)*VLOOKUP($L$2,PONDERADORES!A:P,IF(AND(INFORMACION!$T1519='REFERENCIAS RIESGO'!$C$36,INFORMACION!$F1519=REFERENCIAS!$C$24),16,IF(INFORMACION!$T1519='REFERENCIAS RIESGO'!$C$36,13,IF(INFORMACION!$F1519=REFERENCIAS!$C$24,10,7))),0)+VLOOKUP(F1519,REFERENCIAS!$C:$D,2,0)*VLOOKUP($F$2,PONDERADORES!A:P,IF(AND(INFORMACION!$T1519='REFERENCIAS RIESGO'!$C$36,INFORMACION!$F1519=REFERENCIAS!$C$24),16,IF(INFORMACION!$T1519='REFERENCIAS RIESGO'!$C$36,13,IF(INFORMACION!$F1519=REFERENCIAS!$C$24,10,7))),0)+VLOOKUP(T1519,REFERENCIAS!$C:$D,2,0)*VLOOKUP($T$2,PONDERADORES!A:P,IF(AND(INFORMACION!$T1519='REFERENCIAS RIESGO'!$C$36,INFORMACION!$F1519=REFERENCIAS!$C$24),16,IF(INFORMACION!$T1519='REFERENCIAS RIESGO'!$C$36,13,IF(INFORMACION!$F1519=REFERENCIAS!$C$24,10,7))),0)+VLOOKUP(IF(J1519&lt;=0.2,0.2,IF(AND(J1519&gt;0.2,J1519&lt;=0.4),0.4,IF(AND(J1519&gt;0.4,J1519&lt;=0.6),0.6,IF(AND(J1519&gt;0.6,J1519&lt;=0.8),0.8,IF(AND(J1519&gt;0.8,J1519&lt;=1),1))))),REFERENCIAS!$C:$D,2,0)*VLOOKUP($J$2,PONDERADORES!A:P,IF(AND(INFORMACION!$T1519='REFERENCIAS RIESGO'!$C$36,INFORMACION!$F1519=REFERENCIAS!$C$24),16,IF(INFORMACION!$T1519='REFERENCIAS RIESGO'!$C$36,13,IF(INFORMACION!$F1519=REFERENCIAS!$C$24,10,7))),0)</f>
        <v>#REF!</v>
      </c>
      <c r="Y1519" s="68">
        <f>+VLOOKUP(M1519,REFERENCIAS!$C:$D,2,0)*VLOOKUP($M$2,PONDERADORES!$A$7:$G$9,7,0)+VLOOKUP(N1519,REFERENCIAS!$C:$D,2,0)*VLOOKUP($N$2,PONDERADORES!$A$7:$G$9,7,0)+VLOOKUP(O1519,REFERENCIAS!$C:$D,2,0)*VLOOKUP($O$2,PONDERADORES!$A$7:$G$9,7,0)</f>
        <v>0.2</v>
      </c>
      <c r="Z1519" s="2">
        <f>+VLOOKUP(IF(R1519&lt;0.1,0,IF(AND(R1519&gt;=0.1,R1519&lt;0.2),0.1,IF(AND(R1519&gt;=0.2,R1519&lt;0.3),0.2,IF(R1519&gt;0.3,0.3,)))),REFERENCIAS!$C:$D,2,0)*VLOOKUP($R$2,PONDERADORES!$A$11:$G$11,7,0)</f>
        <v>15</v>
      </c>
      <c r="AA1519" s="92"/>
      <c r="AB1519" s="95" t="e">
        <f t="shared" ca="1" si="91"/>
        <v>#REF!</v>
      </c>
      <c r="AC1519" s="23" t="e">
        <f ca="1">IF(AB1519&gt;REFERENCIAS!$C$62,REFERENCIAS!$B$62,IF(AND(AB1519&gt;=REFERENCIAS!$C$63,AB1519&lt;REFERENCIAS!$D$63),REFERENCIAS!$B$63,IF(AND(AB1519&gt;REFERENCIAS!$C$64,AB1519&lt;=REFERENCIAS!$D$64),REFERENCIAS!$B$64,IF(AND(AB1519&gt;=REFERENCIAS!$C$65,AB1519&lt;REFERENCIAS!$D$65),REFERENCIAS!$B$65, "Revisar"))))</f>
        <v>#REF!</v>
      </c>
      <c r="AD1519" s="94" t="e">
        <f ca="1">VLOOKUP(AC1519,REFERENCIAS!$B$62:$G$65,4,FALSE)</f>
        <v>#REF!</v>
      </c>
    </row>
    <row r="1520" spans="1:30" ht="17.25" x14ac:dyDescent="0.25">
      <c r="A1520" s="74"/>
      <c r="B1520" s="19"/>
      <c r="C1520" s="19"/>
      <c r="D1520" s="50"/>
      <c r="E1520" s="73"/>
      <c r="F1520" s="74"/>
      <c r="G1520" s="9"/>
      <c r="H1520" s="48"/>
      <c r="I1520" s="49">
        <f t="shared" ca="1" si="89"/>
        <v>2022</v>
      </c>
      <c r="J1520" s="22">
        <f t="shared" ca="1" si="88"/>
        <v>1</v>
      </c>
      <c r="K1520" s="19"/>
      <c r="L1520" s="73"/>
      <c r="M1520" s="74"/>
      <c r="N1520" s="19"/>
      <c r="O1520" s="73"/>
      <c r="P1520" s="82">
        <v>1</v>
      </c>
      <c r="Q1520" s="24">
        <v>1</v>
      </c>
      <c r="R1520" s="81">
        <f t="shared" si="90"/>
        <v>1</v>
      </c>
      <c r="S1520" s="87"/>
      <c r="T1520" s="19"/>
      <c r="U1520" s="25"/>
      <c r="V1520" s="25"/>
      <c r="W1520" s="81"/>
      <c r="X1520" s="91" t="e">
        <f ca="1">+VLOOKUP(#REF!,REFERENCIAS!$C:$D,2,0)*VLOOKUP(#REF!,PONDERADORES!A:P,IF(AND(INFORMACION!$T1520='REFERENCIAS RIESGO'!$C$36,INFORMACION!$F1520=REFERENCIAS!$C$24),16,IF(INFORMACION!$T1520='REFERENCIAS RIESGO'!$C$36,13,IF(INFORMACION!$F1520=REFERENCIAS!$C$24,10,7))),0)+VLOOKUP(K1520,REFERENCIAS!$C:$D,2,0)*VLOOKUP($K$2,PONDERADORES!A:P,IF(AND(INFORMACION!$T1520='REFERENCIAS RIESGO'!$C$36,INFORMACION!$F1520=REFERENCIAS!$C$24),16,IF(INFORMACION!$T1520='REFERENCIAS RIESGO'!$C$36,13,IF(INFORMACION!$F1520=REFERENCIAS!$C$24,10,7))),0)+VLOOKUP(L1520,REFERENCIAS!$C:$D,2,0)*VLOOKUP($L$2,PONDERADORES!A:P,IF(AND(INFORMACION!$T1520='REFERENCIAS RIESGO'!$C$36,INFORMACION!$F1520=REFERENCIAS!$C$24),16,IF(INFORMACION!$T1520='REFERENCIAS RIESGO'!$C$36,13,IF(INFORMACION!$F1520=REFERENCIAS!$C$24,10,7))),0)+VLOOKUP(F1520,REFERENCIAS!$C:$D,2,0)*VLOOKUP($F$2,PONDERADORES!A:P,IF(AND(INFORMACION!$T1520='REFERENCIAS RIESGO'!$C$36,INFORMACION!$F1520=REFERENCIAS!$C$24),16,IF(INFORMACION!$T1520='REFERENCIAS RIESGO'!$C$36,13,IF(INFORMACION!$F1520=REFERENCIAS!$C$24,10,7))),0)+VLOOKUP(T1520,REFERENCIAS!$C:$D,2,0)*VLOOKUP($T$2,PONDERADORES!A:P,IF(AND(INFORMACION!$T1520='REFERENCIAS RIESGO'!$C$36,INFORMACION!$F1520=REFERENCIAS!$C$24),16,IF(INFORMACION!$T1520='REFERENCIAS RIESGO'!$C$36,13,IF(INFORMACION!$F1520=REFERENCIAS!$C$24,10,7))),0)+VLOOKUP(IF(J1520&lt;=0.2,0.2,IF(AND(J1520&gt;0.2,J1520&lt;=0.4),0.4,IF(AND(J1520&gt;0.4,J1520&lt;=0.6),0.6,IF(AND(J1520&gt;0.6,J1520&lt;=0.8),0.8,IF(AND(J1520&gt;0.8,J1520&lt;=1),1))))),REFERENCIAS!$C:$D,2,0)*VLOOKUP($J$2,PONDERADORES!A:P,IF(AND(INFORMACION!$T1520='REFERENCIAS RIESGO'!$C$36,INFORMACION!$F1520=REFERENCIAS!$C$24),16,IF(INFORMACION!$T1520='REFERENCIAS RIESGO'!$C$36,13,IF(INFORMACION!$F1520=REFERENCIAS!$C$24,10,7))),0)</f>
        <v>#REF!</v>
      </c>
      <c r="Y1520" s="68">
        <f>+VLOOKUP(M1520,REFERENCIAS!$C:$D,2,0)*VLOOKUP($M$2,PONDERADORES!$A$7:$G$9,7,0)+VLOOKUP(N1520,REFERENCIAS!$C:$D,2,0)*VLOOKUP($N$2,PONDERADORES!$A$7:$G$9,7,0)+VLOOKUP(O1520,REFERENCIAS!$C:$D,2,0)*VLOOKUP($O$2,PONDERADORES!$A$7:$G$9,7,0)</f>
        <v>0.2</v>
      </c>
      <c r="Z1520" s="2">
        <f>+VLOOKUP(IF(R1520&lt;0.1,0,IF(AND(R1520&gt;=0.1,R1520&lt;0.2),0.1,IF(AND(R1520&gt;=0.2,R1520&lt;0.3),0.2,IF(R1520&gt;0.3,0.3,)))),REFERENCIAS!$C:$D,2,0)*VLOOKUP($R$2,PONDERADORES!$A$11:$G$11,7,0)</f>
        <v>15</v>
      </c>
      <c r="AA1520" s="92"/>
      <c r="AB1520" s="95" t="e">
        <f t="shared" ca="1" si="91"/>
        <v>#REF!</v>
      </c>
      <c r="AC1520" s="23" t="e">
        <f ca="1">IF(AB1520&gt;REFERENCIAS!$C$62,REFERENCIAS!$B$62,IF(AND(AB1520&gt;=REFERENCIAS!$C$63,AB1520&lt;REFERENCIAS!$D$63),REFERENCIAS!$B$63,IF(AND(AB1520&gt;REFERENCIAS!$C$64,AB1520&lt;=REFERENCIAS!$D$64),REFERENCIAS!$B$64,IF(AND(AB1520&gt;=REFERENCIAS!$C$65,AB1520&lt;REFERENCIAS!$D$65),REFERENCIAS!$B$65, "Revisar"))))</f>
        <v>#REF!</v>
      </c>
      <c r="AD1520" s="94" t="e">
        <f ca="1">VLOOKUP(AC1520,REFERENCIAS!$B$62:$G$65,4,FALSE)</f>
        <v>#REF!</v>
      </c>
    </row>
    <row r="1521" spans="1:30" ht="17.25" x14ac:dyDescent="0.25">
      <c r="A1521" s="74"/>
      <c r="B1521" s="19"/>
      <c r="C1521" s="19"/>
      <c r="D1521" s="50"/>
      <c r="E1521" s="73"/>
      <c r="F1521" s="74"/>
      <c r="G1521" s="9"/>
      <c r="H1521" s="48"/>
      <c r="I1521" s="49">
        <f t="shared" ca="1" si="89"/>
        <v>2022</v>
      </c>
      <c r="J1521" s="22">
        <f t="shared" ca="1" si="88"/>
        <v>1</v>
      </c>
      <c r="K1521" s="19"/>
      <c r="L1521" s="73"/>
      <c r="M1521" s="74"/>
      <c r="N1521" s="19"/>
      <c r="O1521" s="73"/>
      <c r="P1521" s="82">
        <v>1</v>
      </c>
      <c r="Q1521" s="24">
        <v>1</v>
      </c>
      <c r="R1521" s="81">
        <f t="shared" si="90"/>
        <v>1</v>
      </c>
      <c r="S1521" s="87"/>
      <c r="T1521" s="19"/>
      <c r="U1521" s="25"/>
      <c r="V1521" s="25"/>
      <c r="W1521" s="81"/>
      <c r="X1521" s="91" t="e">
        <f ca="1">+VLOOKUP(#REF!,REFERENCIAS!$C:$D,2,0)*VLOOKUP(#REF!,PONDERADORES!A:P,IF(AND(INFORMACION!$T1521='REFERENCIAS RIESGO'!$C$36,INFORMACION!$F1521=REFERENCIAS!$C$24),16,IF(INFORMACION!$T1521='REFERENCIAS RIESGO'!$C$36,13,IF(INFORMACION!$F1521=REFERENCIAS!$C$24,10,7))),0)+VLOOKUP(K1521,REFERENCIAS!$C:$D,2,0)*VLOOKUP($K$2,PONDERADORES!A:P,IF(AND(INFORMACION!$T1521='REFERENCIAS RIESGO'!$C$36,INFORMACION!$F1521=REFERENCIAS!$C$24),16,IF(INFORMACION!$T1521='REFERENCIAS RIESGO'!$C$36,13,IF(INFORMACION!$F1521=REFERENCIAS!$C$24,10,7))),0)+VLOOKUP(L1521,REFERENCIAS!$C:$D,2,0)*VLOOKUP($L$2,PONDERADORES!A:P,IF(AND(INFORMACION!$T1521='REFERENCIAS RIESGO'!$C$36,INFORMACION!$F1521=REFERENCIAS!$C$24),16,IF(INFORMACION!$T1521='REFERENCIAS RIESGO'!$C$36,13,IF(INFORMACION!$F1521=REFERENCIAS!$C$24,10,7))),0)+VLOOKUP(F1521,REFERENCIAS!$C:$D,2,0)*VLOOKUP($F$2,PONDERADORES!A:P,IF(AND(INFORMACION!$T1521='REFERENCIAS RIESGO'!$C$36,INFORMACION!$F1521=REFERENCIAS!$C$24),16,IF(INFORMACION!$T1521='REFERENCIAS RIESGO'!$C$36,13,IF(INFORMACION!$F1521=REFERENCIAS!$C$24,10,7))),0)+VLOOKUP(T1521,REFERENCIAS!$C:$D,2,0)*VLOOKUP($T$2,PONDERADORES!A:P,IF(AND(INFORMACION!$T1521='REFERENCIAS RIESGO'!$C$36,INFORMACION!$F1521=REFERENCIAS!$C$24),16,IF(INFORMACION!$T1521='REFERENCIAS RIESGO'!$C$36,13,IF(INFORMACION!$F1521=REFERENCIAS!$C$24,10,7))),0)+VLOOKUP(IF(J1521&lt;=0.2,0.2,IF(AND(J1521&gt;0.2,J1521&lt;=0.4),0.4,IF(AND(J1521&gt;0.4,J1521&lt;=0.6),0.6,IF(AND(J1521&gt;0.6,J1521&lt;=0.8),0.8,IF(AND(J1521&gt;0.8,J1521&lt;=1),1))))),REFERENCIAS!$C:$D,2,0)*VLOOKUP($J$2,PONDERADORES!A:P,IF(AND(INFORMACION!$T1521='REFERENCIAS RIESGO'!$C$36,INFORMACION!$F1521=REFERENCIAS!$C$24),16,IF(INFORMACION!$T1521='REFERENCIAS RIESGO'!$C$36,13,IF(INFORMACION!$F1521=REFERENCIAS!$C$24,10,7))),0)</f>
        <v>#REF!</v>
      </c>
      <c r="Y1521" s="68">
        <f>+VLOOKUP(M1521,REFERENCIAS!$C:$D,2,0)*VLOOKUP($M$2,PONDERADORES!$A$7:$G$9,7,0)+VLOOKUP(N1521,REFERENCIAS!$C:$D,2,0)*VLOOKUP($N$2,PONDERADORES!$A$7:$G$9,7,0)+VLOOKUP(O1521,REFERENCIAS!$C:$D,2,0)*VLOOKUP($O$2,PONDERADORES!$A$7:$G$9,7,0)</f>
        <v>0.2</v>
      </c>
      <c r="Z1521" s="2">
        <f>+VLOOKUP(IF(R1521&lt;0.1,0,IF(AND(R1521&gt;=0.1,R1521&lt;0.2),0.1,IF(AND(R1521&gt;=0.2,R1521&lt;0.3),0.2,IF(R1521&gt;0.3,0.3,)))),REFERENCIAS!$C:$D,2,0)*VLOOKUP($R$2,PONDERADORES!$A$11:$G$11,7,0)</f>
        <v>15</v>
      </c>
      <c r="AA1521" s="92"/>
      <c r="AB1521" s="95" t="e">
        <f t="shared" ca="1" si="91"/>
        <v>#REF!</v>
      </c>
      <c r="AC1521" s="23" t="e">
        <f ca="1">IF(AB1521&gt;REFERENCIAS!$C$62,REFERENCIAS!$B$62,IF(AND(AB1521&gt;=REFERENCIAS!$C$63,AB1521&lt;REFERENCIAS!$D$63),REFERENCIAS!$B$63,IF(AND(AB1521&gt;REFERENCIAS!$C$64,AB1521&lt;=REFERENCIAS!$D$64),REFERENCIAS!$B$64,IF(AND(AB1521&gt;=REFERENCIAS!$C$65,AB1521&lt;REFERENCIAS!$D$65),REFERENCIAS!$B$65, "Revisar"))))</f>
        <v>#REF!</v>
      </c>
      <c r="AD1521" s="94" t="e">
        <f ca="1">VLOOKUP(AC1521,REFERENCIAS!$B$62:$G$65,4,FALSE)</f>
        <v>#REF!</v>
      </c>
    </row>
    <row r="1522" spans="1:30" ht="17.25" x14ac:dyDescent="0.25">
      <c r="A1522" s="74"/>
      <c r="B1522" s="19"/>
      <c r="C1522" s="19"/>
      <c r="D1522" s="50"/>
      <c r="E1522" s="73"/>
      <c r="F1522" s="74"/>
      <c r="G1522" s="9"/>
      <c r="H1522" s="48"/>
      <c r="I1522" s="49">
        <f t="shared" ca="1" si="89"/>
        <v>2022</v>
      </c>
      <c r="J1522" s="22">
        <f t="shared" ca="1" si="88"/>
        <v>1</v>
      </c>
      <c r="K1522" s="19"/>
      <c r="L1522" s="73"/>
      <c r="M1522" s="74"/>
      <c r="N1522" s="19"/>
      <c r="O1522" s="73"/>
      <c r="P1522" s="82">
        <v>1</v>
      </c>
      <c r="Q1522" s="24">
        <v>1</v>
      </c>
      <c r="R1522" s="81">
        <f t="shared" si="90"/>
        <v>1</v>
      </c>
      <c r="S1522" s="87"/>
      <c r="T1522" s="19"/>
      <c r="U1522" s="25"/>
      <c r="V1522" s="25"/>
      <c r="W1522" s="81"/>
      <c r="X1522" s="91" t="e">
        <f ca="1">+VLOOKUP(#REF!,REFERENCIAS!$C:$D,2,0)*VLOOKUP(#REF!,PONDERADORES!A:P,IF(AND(INFORMACION!$T1522='REFERENCIAS RIESGO'!$C$36,INFORMACION!$F1522=REFERENCIAS!$C$24),16,IF(INFORMACION!$T1522='REFERENCIAS RIESGO'!$C$36,13,IF(INFORMACION!$F1522=REFERENCIAS!$C$24,10,7))),0)+VLOOKUP(K1522,REFERENCIAS!$C:$D,2,0)*VLOOKUP($K$2,PONDERADORES!A:P,IF(AND(INFORMACION!$T1522='REFERENCIAS RIESGO'!$C$36,INFORMACION!$F1522=REFERENCIAS!$C$24),16,IF(INFORMACION!$T1522='REFERENCIAS RIESGO'!$C$36,13,IF(INFORMACION!$F1522=REFERENCIAS!$C$24,10,7))),0)+VLOOKUP(L1522,REFERENCIAS!$C:$D,2,0)*VLOOKUP($L$2,PONDERADORES!A:P,IF(AND(INFORMACION!$T1522='REFERENCIAS RIESGO'!$C$36,INFORMACION!$F1522=REFERENCIAS!$C$24),16,IF(INFORMACION!$T1522='REFERENCIAS RIESGO'!$C$36,13,IF(INFORMACION!$F1522=REFERENCIAS!$C$24,10,7))),0)+VLOOKUP(F1522,REFERENCIAS!$C:$D,2,0)*VLOOKUP($F$2,PONDERADORES!A:P,IF(AND(INFORMACION!$T1522='REFERENCIAS RIESGO'!$C$36,INFORMACION!$F1522=REFERENCIAS!$C$24),16,IF(INFORMACION!$T1522='REFERENCIAS RIESGO'!$C$36,13,IF(INFORMACION!$F1522=REFERENCIAS!$C$24,10,7))),0)+VLOOKUP(T1522,REFERENCIAS!$C:$D,2,0)*VLOOKUP($T$2,PONDERADORES!A:P,IF(AND(INFORMACION!$T1522='REFERENCIAS RIESGO'!$C$36,INFORMACION!$F1522=REFERENCIAS!$C$24),16,IF(INFORMACION!$T1522='REFERENCIAS RIESGO'!$C$36,13,IF(INFORMACION!$F1522=REFERENCIAS!$C$24,10,7))),0)+VLOOKUP(IF(J1522&lt;=0.2,0.2,IF(AND(J1522&gt;0.2,J1522&lt;=0.4),0.4,IF(AND(J1522&gt;0.4,J1522&lt;=0.6),0.6,IF(AND(J1522&gt;0.6,J1522&lt;=0.8),0.8,IF(AND(J1522&gt;0.8,J1522&lt;=1),1))))),REFERENCIAS!$C:$D,2,0)*VLOOKUP($J$2,PONDERADORES!A:P,IF(AND(INFORMACION!$T1522='REFERENCIAS RIESGO'!$C$36,INFORMACION!$F1522=REFERENCIAS!$C$24),16,IF(INFORMACION!$T1522='REFERENCIAS RIESGO'!$C$36,13,IF(INFORMACION!$F1522=REFERENCIAS!$C$24,10,7))),0)</f>
        <v>#REF!</v>
      </c>
      <c r="Y1522" s="68">
        <f>+VLOOKUP(M1522,REFERENCIAS!$C:$D,2,0)*VLOOKUP($M$2,PONDERADORES!$A$7:$G$9,7,0)+VLOOKUP(N1522,REFERENCIAS!$C:$D,2,0)*VLOOKUP($N$2,PONDERADORES!$A$7:$G$9,7,0)+VLOOKUP(O1522,REFERENCIAS!$C:$D,2,0)*VLOOKUP($O$2,PONDERADORES!$A$7:$G$9,7,0)</f>
        <v>0.2</v>
      </c>
      <c r="Z1522" s="2">
        <f>+VLOOKUP(IF(R1522&lt;0.1,0,IF(AND(R1522&gt;=0.1,R1522&lt;0.2),0.1,IF(AND(R1522&gt;=0.2,R1522&lt;0.3),0.2,IF(R1522&gt;0.3,0.3,)))),REFERENCIAS!$C:$D,2,0)*VLOOKUP($R$2,PONDERADORES!$A$11:$G$11,7,0)</f>
        <v>15</v>
      </c>
      <c r="AA1522" s="92"/>
      <c r="AB1522" s="95" t="e">
        <f t="shared" ca="1" si="91"/>
        <v>#REF!</v>
      </c>
      <c r="AC1522" s="23" t="e">
        <f ca="1">IF(AB1522&gt;REFERENCIAS!$C$62,REFERENCIAS!$B$62,IF(AND(AB1522&gt;=REFERENCIAS!$C$63,AB1522&lt;REFERENCIAS!$D$63),REFERENCIAS!$B$63,IF(AND(AB1522&gt;REFERENCIAS!$C$64,AB1522&lt;=REFERENCIAS!$D$64),REFERENCIAS!$B$64,IF(AND(AB1522&gt;=REFERENCIAS!$C$65,AB1522&lt;REFERENCIAS!$D$65),REFERENCIAS!$B$65, "Revisar"))))</f>
        <v>#REF!</v>
      </c>
      <c r="AD1522" s="94" t="e">
        <f ca="1">VLOOKUP(AC1522,REFERENCIAS!$B$62:$G$65,4,FALSE)</f>
        <v>#REF!</v>
      </c>
    </row>
    <row r="1523" spans="1:30" ht="17.25" x14ac:dyDescent="0.25">
      <c r="A1523" s="74"/>
      <c r="B1523" s="19"/>
      <c r="C1523" s="19"/>
      <c r="D1523" s="50"/>
      <c r="E1523" s="73"/>
      <c r="F1523" s="74"/>
      <c r="G1523" s="9"/>
      <c r="H1523" s="48"/>
      <c r="I1523" s="49">
        <f t="shared" ca="1" si="89"/>
        <v>2022</v>
      </c>
      <c r="J1523" s="22">
        <f t="shared" ca="1" si="88"/>
        <v>1</v>
      </c>
      <c r="K1523" s="19"/>
      <c r="L1523" s="73"/>
      <c r="M1523" s="74"/>
      <c r="N1523" s="19"/>
      <c r="O1523" s="73"/>
      <c r="P1523" s="82">
        <v>1</v>
      </c>
      <c r="Q1523" s="24">
        <v>1</v>
      </c>
      <c r="R1523" s="81">
        <f t="shared" si="90"/>
        <v>1</v>
      </c>
      <c r="S1523" s="87"/>
      <c r="T1523" s="19"/>
      <c r="U1523" s="25"/>
      <c r="V1523" s="25"/>
      <c r="W1523" s="81"/>
      <c r="X1523" s="91" t="e">
        <f ca="1">+VLOOKUP(#REF!,REFERENCIAS!$C:$D,2,0)*VLOOKUP(#REF!,PONDERADORES!A:P,IF(AND(INFORMACION!$T1523='REFERENCIAS RIESGO'!$C$36,INFORMACION!$F1523=REFERENCIAS!$C$24),16,IF(INFORMACION!$T1523='REFERENCIAS RIESGO'!$C$36,13,IF(INFORMACION!$F1523=REFERENCIAS!$C$24,10,7))),0)+VLOOKUP(K1523,REFERENCIAS!$C:$D,2,0)*VLOOKUP($K$2,PONDERADORES!A:P,IF(AND(INFORMACION!$T1523='REFERENCIAS RIESGO'!$C$36,INFORMACION!$F1523=REFERENCIAS!$C$24),16,IF(INFORMACION!$T1523='REFERENCIAS RIESGO'!$C$36,13,IF(INFORMACION!$F1523=REFERENCIAS!$C$24,10,7))),0)+VLOOKUP(L1523,REFERENCIAS!$C:$D,2,0)*VLOOKUP($L$2,PONDERADORES!A:P,IF(AND(INFORMACION!$T1523='REFERENCIAS RIESGO'!$C$36,INFORMACION!$F1523=REFERENCIAS!$C$24),16,IF(INFORMACION!$T1523='REFERENCIAS RIESGO'!$C$36,13,IF(INFORMACION!$F1523=REFERENCIAS!$C$24,10,7))),0)+VLOOKUP(F1523,REFERENCIAS!$C:$D,2,0)*VLOOKUP($F$2,PONDERADORES!A:P,IF(AND(INFORMACION!$T1523='REFERENCIAS RIESGO'!$C$36,INFORMACION!$F1523=REFERENCIAS!$C$24),16,IF(INFORMACION!$T1523='REFERENCIAS RIESGO'!$C$36,13,IF(INFORMACION!$F1523=REFERENCIAS!$C$24,10,7))),0)+VLOOKUP(T1523,REFERENCIAS!$C:$D,2,0)*VLOOKUP($T$2,PONDERADORES!A:P,IF(AND(INFORMACION!$T1523='REFERENCIAS RIESGO'!$C$36,INFORMACION!$F1523=REFERENCIAS!$C$24),16,IF(INFORMACION!$T1523='REFERENCIAS RIESGO'!$C$36,13,IF(INFORMACION!$F1523=REFERENCIAS!$C$24,10,7))),0)+VLOOKUP(IF(J1523&lt;=0.2,0.2,IF(AND(J1523&gt;0.2,J1523&lt;=0.4),0.4,IF(AND(J1523&gt;0.4,J1523&lt;=0.6),0.6,IF(AND(J1523&gt;0.6,J1523&lt;=0.8),0.8,IF(AND(J1523&gt;0.8,J1523&lt;=1),1))))),REFERENCIAS!$C:$D,2,0)*VLOOKUP($J$2,PONDERADORES!A:P,IF(AND(INFORMACION!$T1523='REFERENCIAS RIESGO'!$C$36,INFORMACION!$F1523=REFERENCIAS!$C$24),16,IF(INFORMACION!$T1523='REFERENCIAS RIESGO'!$C$36,13,IF(INFORMACION!$F1523=REFERENCIAS!$C$24,10,7))),0)</f>
        <v>#REF!</v>
      </c>
      <c r="Y1523" s="68">
        <f>+VLOOKUP(M1523,REFERENCIAS!$C:$D,2,0)*VLOOKUP($M$2,PONDERADORES!$A$7:$G$9,7,0)+VLOOKUP(N1523,REFERENCIAS!$C:$D,2,0)*VLOOKUP($N$2,PONDERADORES!$A$7:$G$9,7,0)+VLOOKUP(O1523,REFERENCIAS!$C:$D,2,0)*VLOOKUP($O$2,PONDERADORES!$A$7:$G$9,7,0)</f>
        <v>0.2</v>
      </c>
      <c r="Z1523" s="2">
        <f>+VLOOKUP(IF(R1523&lt;0.1,0,IF(AND(R1523&gt;=0.1,R1523&lt;0.2),0.1,IF(AND(R1523&gt;=0.2,R1523&lt;0.3),0.2,IF(R1523&gt;0.3,0.3,)))),REFERENCIAS!$C:$D,2,0)*VLOOKUP($R$2,PONDERADORES!$A$11:$G$11,7,0)</f>
        <v>15</v>
      </c>
      <c r="AA1523" s="92"/>
      <c r="AB1523" s="95" t="e">
        <f t="shared" ca="1" si="91"/>
        <v>#REF!</v>
      </c>
      <c r="AC1523" s="23" t="e">
        <f ca="1">IF(AB1523&gt;REFERENCIAS!$C$62,REFERENCIAS!$B$62,IF(AND(AB1523&gt;=REFERENCIAS!$C$63,AB1523&lt;REFERENCIAS!$D$63),REFERENCIAS!$B$63,IF(AND(AB1523&gt;REFERENCIAS!$C$64,AB1523&lt;=REFERENCIAS!$D$64),REFERENCIAS!$B$64,IF(AND(AB1523&gt;=REFERENCIAS!$C$65,AB1523&lt;REFERENCIAS!$D$65),REFERENCIAS!$B$65, "Revisar"))))</f>
        <v>#REF!</v>
      </c>
      <c r="AD1523" s="94" t="e">
        <f ca="1">VLOOKUP(AC1523,REFERENCIAS!$B$62:$G$65,4,FALSE)</f>
        <v>#REF!</v>
      </c>
    </row>
    <row r="1524" spans="1:30" ht="17.25" x14ac:dyDescent="0.25">
      <c r="A1524" s="74"/>
      <c r="B1524" s="19"/>
      <c r="C1524" s="19"/>
      <c r="D1524" s="50"/>
      <c r="E1524" s="73"/>
      <c r="F1524" s="74"/>
      <c r="G1524" s="9"/>
      <c r="H1524" s="48"/>
      <c r="I1524" s="49">
        <f t="shared" ca="1" si="89"/>
        <v>2022</v>
      </c>
      <c r="J1524" s="22">
        <f t="shared" ca="1" si="88"/>
        <v>1</v>
      </c>
      <c r="K1524" s="19"/>
      <c r="L1524" s="73"/>
      <c r="M1524" s="74"/>
      <c r="N1524" s="19"/>
      <c r="O1524" s="73"/>
      <c r="P1524" s="82">
        <v>1</v>
      </c>
      <c r="Q1524" s="24">
        <v>1</v>
      </c>
      <c r="R1524" s="81">
        <f t="shared" si="90"/>
        <v>1</v>
      </c>
      <c r="S1524" s="87"/>
      <c r="T1524" s="19"/>
      <c r="U1524" s="25"/>
      <c r="V1524" s="25"/>
      <c r="W1524" s="81"/>
      <c r="X1524" s="91" t="e">
        <f ca="1">+VLOOKUP(#REF!,REFERENCIAS!$C:$D,2,0)*VLOOKUP(#REF!,PONDERADORES!A:P,IF(AND(INFORMACION!$T1524='REFERENCIAS RIESGO'!$C$36,INFORMACION!$F1524=REFERENCIAS!$C$24),16,IF(INFORMACION!$T1524='REFERENCIAS RIESGO'!$C$36,13,IF(INFORMACION!$F1524=REFERENCIAS!$C$24,10,7))),0)+VLOOKUP(K1524,REFERENCIAS!$C:$D,2,0)*VLOOKUP($K$2,PONDERADORES!A:P,IF(AND(INFORMACION!$T1524='REFERENCIAS RIESGO'!$C$36,INFORMACION!$F1524=REFERENCIAS!$C$24),16,IF(INFORMACION!$T1524='REFERENCIAS RIESGO'!$C$36,13,IF(INFORMACION!$F1524=REFERENCIAS!$C$24,10,7))),0)+VLOOKUP(L1524,REFERENCIAS!$C:$D,2,0)*VLOOKUP($L$2,PONDERADORES!A:P,IF(AND(INFORMACION!$T1524='REFERENCIAS RIESGO'!$C$36,INFORMACION!$F1524=REFERENCIAS!$C$24),16,IF(INFORMACION!$T1524='REFERENCIAS RIESGO'!$C$36,13,IF(INFORMACION!$F1524=REFERENCIAS!$C$24,10,7))),0)+VLOOKUP(F1524,REFERENCIAS!$C:$D,2,0)*VLOOKUP($F$2,PONDERADORES!A:P,IF(AND(INFORMACION!$T1524='REFERENCIAS RIESGO'!$C$36,INFORMACION!$F1524=REFERENCIAS!$C$24),16,IF(INFORMACION!$T1524='REFERENCIAS RIESGO'!$C$36,13,IF(INFORMACION!$F1524=REFERENCIAS!$C$24,10,7))),0)+VLOOKUP(T1524,REFERENCIAS!$C:$D,2,0)*VLOOKUP($T$2,PONDERADORES!A:P,IF(AND(INFORMACION!$T1524='REFERENCIAS RIESGO'!$C$36,INFORMACION!$F1524=REFERENCIAS!$C$24),16,IF(INFORMACION!$T1524='REFERENCIAS RIESGO'!$C$36,13,IF(INFORMACION!$F1524=REFERENCIAS!$C$24,10,7))),0)+VLOOKUP(IF(J1524&lt;=0.2,0.2,IF(AND(J1524&gt;0.2,J1524&lt;=0.4),0.4,IF(AND(J1524&gt;0.4,J1524&lt;=0.6),0.6,IF(AND(J1524&gt;0.6,J1524&lt;=0.8),0.8,IF(AND(J1524&gt;0.8,J1524&lt;=1),1))))),REFERENCIAS!$C:$D,2,0)*VLOOKUP($J$2,PONDERADORES!A:P,IF(AND(INFORMACION!$T1524='REFERENCIAS RIESGO'!$C$36,INFORMACION!$F1524=REFERENCIAS!$C$24),16,IF(INFORMACION!$T1524='REFERENCIAS RIESGO'!$C$36,13,IF(INFORMACION!$F1524=REFERENCIAS!$C$24,10,7))),0)</f>
        <v>#REF!</v>
      </c>
      <c r="Y1524" s="68">
        <f>+VLOOKUP(M1524,REFERENCIAS!$C:$D,2,0)*VLOOKUP($M$2,PONDERADORES!$A$7:$G$9,7,0)+VLOOKUP(N1524,REFERENCIAS!$C:$D,2,0)*VLOOKUP($N$2,PONDERADORES!$A$7:$G$9,7,0)+VLOOKUP(O1524,REFERENCIAS!$C:$D,2,0)*VLOOKUP($O$2,PONDERADORES!$A$7:$G$9,7,0)</f>
        <v>0.2</v>
      </c>
      <c r="Z1524" s="2">
        <f>+VLOOKUP(IF(R1524&lt;0.1,0,IF(AND(R1524&gt;=0.1,R1524&lt;0.2),0.1,IF(AND(R1524&gt;=0.2,R1524&lt;0.3),0.2,IF(R1524&gt;0.3,0.3,)))),REFERENCIAS!$C:$D,2,0)*VLOOKUP($R$2,PONDERADORES!$A$11:$G$11,7,0)</f>
        <v>15</v>
      </c>
      <c r="AA1524" s="92"/>
      <c r="AB1524" s="95" t="e">
        <f t="shared" ca="1" si="91"/>
        <v>#REF!</v>
      </c>
      <c r="AC1524" s="23" t="e">
        <f ca="1">IF(AB1524&gt;REFERENCIAS!$C$62,REFERENCIAS!$B$62,IF(AND(AB1524&gt;=REFERENCIAS!$C$63,AB1524&lt;REFERENCIAS!$D$63),REFERENCIAS!$B$63,IF(AND(AB1524&gt;REFERENCIAS!$C$64,AB1524&lt;=REFERENCIAS!$D$64),REFERENCIAS!$B$64,IF(AND(AB1524&gt;=REFERENCIAS!$C$65,AB1524&lt;REFERENCIAS!$D$65),REFERENCIAS!$B$65, "Revisar"))))</f>
        <v>#REF!</v>
      </c>
      <c r="AD1524" s="94" t="e">
        <f ca="1">VLOOKUP(AC1524,REFERENCIAS!$B$62:$G$65,4,FALSE)</f>
        <v>#REF!</v>
      </c>
    </row>
    <row r="1525" spans="1:30" ht="17.25" x14ac:dyDescent="0.25">
      <c r="A1525" s="74"/>
      <c r="B1525" s="19"/>
      <c r="C1525" s="19"/>
      <c r="D1525" s="50"/>
      <c r="E1525" s="73"/>
      <c r="F1525" s="74"/>
      <c r="G1525" s="9"/>
      <c r="H1525" s="48"/>
      <c r="I1525" s="49">
        <f t="shared" ca="1" si="89"/>
        <v>2022</v>
      </c>
      <c r="J1525" s="22">
        <f t="shared" ca="1" si="88"/>
        <v>1</v>
      </c>
      <c r="K1525" s="19"/>
      <c r="L1525" s="73"/>
      <c r="M1525" s="74"/>
      <c r="N1525" s="19"/>
      <c r="O1525" s="73"/>
      <c r="P1525" s="82">
        <v>1</v>
      </c>
      <c r="Q1525" s="24">
        <v>1</v>
      </c>
      <c r="R1525" s="81">
        <f t="shared" si="90"/>
        <v>1</v>
      </c>
      <c r="S1525" s="87"/>
      <c r="T1525" s="19"/>
      <c r="U1525" s="25"/>
      <c r="V1525" s="25"/>
      <c r="W1525" s="81"/>
      <c r="X1525" s="91" t="e">
        <f ca="1">+VLOOKUP(#REF!,REFERENCIAS!$C:$D,2,0)*VLOOKUP(#REF!,PONDERADORES!A:P,IF(AND(INFORMACION!$T1525='REFERENCIAS RIESGO'!$C$36,INFORMACION!$F1525=REFERENCIAS!$C$24),16,IF(INFORMACION!$T1525='REFERENCIAS RIESGO'!$C$36,13,IF(INFORMACION!$F1525=REFERENCIAS!$C$24,10,7))),0)+VLOOKUP(K1525,REFERENCIAS!$C:$D,2,0)*VLOOKUP($K$2,PONDERADORES!A:P,IF(AND(INFORMACION!$T1525='REFERENCIAS RIESGO'!$C$36,INFORMACION!$F1525=REFERENCIAS!$C$24),16,IF(INFORMACION!$T1525='REFERENCIAS RIESGO'!$C$36,13,IF(INFORMACION!$F1525=REFERENCIAS!$C$24,10,7))),0)+VLOOKUP(L1525,REFERENCIAS!$C:$D,2,0)*VLOOKUP($L$2,PONDERADORES!A:P,IF(AND(INFORMACION!$T1525='REFERENCIAS RIESGO'!$C$36,INFORMACION!$F1525=REFERENCIAS!$C$24),16,IF(INFORMACION!$T1525='REFERENCIAS RIESGO'!$C$36,13,IF(INFORMACION!$F1525=REFERENCIAS!$C$24,10,7))),0)+VLOOKUP(F1525,REFERENCIAS!$C:$D,2,0)*VLOOKUP($F$2,PONDERADORES!A:P,IF(AND(INFORMACION!$T1525='REFERENCIAS RIESGO'!$C$36,INFORMACION!$F1525=REFERENCIAS!$C$24),16,IF(INFORMACION!$T1525='REFERENCIAS RIESGO'!$C$36,13,IF(INFORMACION!$F1525=REFERENCIAS!$C$24,10,7))),0)+VLOOKUP(T1525,REFERENCIAS!$C:$D,2,0)*VLOOKUP($T$2,PONDERADORES!A:P,IF(AND(INFORMACION!$T1525='REFERENCIAS RIESGO'!$C$36,INFORMACION!$F1525=REFERENCIAS!$C$24),16,IF(INFORMACION!$T1525='REFERENCIAS RIESGO'!$C$36,13,IF(INFORMACION!$F1525=REFERENCIAS!$C$24,10,7))),0)+VLOOKUP(IF(J1525&lt;=0.2,0.2,IF(AND(J1525&gt;0.2,J1525&lt;=0.4),0.4,IF(AND(J1525&gt;0.4,J1525&lt;=0.6),0.6,IF(AND(J1525&gt;0.6,J1525&lt;=0.8),0.8,IF(AND(J1525&gt;0.8,J1525&lt;=1),1))))),REFERENCIAS!$C:$D,2,0)*VLOOKUP($J$2,PONDERADORES!A:P,IF(AND(INFORMACION!$T1525='REFERENCIAS RIESGO'!$C$36,INFORMACION!$F1525=REFERENCIAS!$C$24),16,IF(INFORMACION!$T1525='REFERENCIAS RIESGO'!$C$36,13,IF(INFORMACION!$F1525=REFERENCIAS!$C$24,10,7))),0)</f>
        <v>#REF!</v>
      </c>
      <c r="Y1525" s="68">
        <f>+VLOOKUP(M1525,REFERENCIAS!$C:$D,2,0)*VLOOKUP($M$2,PONDERADORES!$A$7:$G$9,7,0)+VLOOKUP(N1525,REFERENCIAS!$C:$D,2,0)*VLOOKUP($N$2,PONDERADORES!$A$7:$G$9,7,0)+VLOOKUP(O1525,REFERENCIAS!$C:$D,2,0)*VLOOKUP($O$2,PONDERADORES!$A$7:$G$9,7,0)</f>
        <v>0.2</v>
      </c>
      <c r="Z1525" s="2">
        <f>+VLOOKUP(IF(R1525&lt;0.1,0,IF(AND(R1525&gt;=0.1,R1525&lt;0.2),0.1,IF(AND(R1525&gt;=0.2,R1525&lt;0.3),0.2,IF(R1525&gt;0.3,0.3,)))),REFERENCIAS!$C:$D,2,0)*VLOOKUP($R$2,PONDERADORES!$A$11:$G$11,7,0)</f>
        <v>15</v>
      </c>
      <c r="AA1525" s="92"/>
      <c r="AB1525" s="95" t="e">
        <f t="shared" ca="1" si="91"/>
        <v>#REF!</v>
      </c>
      <c r="AC1525" s="23" t="e">
        <f ca="1">IF(AB1525&gt;REFERENCIAS!$C$62,REFERENCIAS!$B$62,IF(AND(AB1525&gt;=REFERENCIAS!$C$63,AB1525&lt;REFERENCIAS!$D$63),REFERENCIAS!$B$63,IF(AND(AB1525&gt;REFERENCIAS!$C$64,AB1525&lt;=REFERENCIAS!$D$64),REFERENCIAS!$B$64,IF(AND(AB1525&gt;=REFERENCIAS!$C$65,AB1525&lt;REFERENCIAS!$D$65),REFERENCIAS!$B$65, "Revisar"))))</f>
        <v>#REF!</v>
      </c>
      <c r="AD1525" s="94" t="e">
        <f ca="1">VLOOKUP(AC1525,REFERENCIAS!$B$62:$G$65,4,FALSE)</f>
        <v>#REF!</v>
      </c>
    </row>
    <row r="1526" spans="1:30" ht="17.25" x14ac:dyDescent="0.25">
      <c r="A1526" s="74"/>
      <c r="B1526" s="19"/>
      <c r="C1526" s="19"/>
      <c r="D1526" s="50"/>
      <c r="E1526" s="73"/>
      <c r="F1526" s="74"/>
      <c r="G1526" s="9"/>
      <c r="H1526" s="48"/>
      <c r="I1526" s="49">
        <f t="shared" ca="1" si="89"/>
        <v>2022</v>
      </c>
      <c r="J1526" s="22">
        <f t="shared" ca="1" si="88"/>
        <v>1</v>
      </c>
      <c r="K1526" s="19"/>
      <c r="L1526" s="73"/>
      <c r="M1526" s="74"/>
      <c r="N1526" s="19"/>
      <c r="O1526" s="73"/>
      <c r="P1526" s="82">
        <v>1</v>
      </c>
      <c r="Q1526" s="24">
        <v>1</v>
      </c>
      <c r="R1526" s="81">
        <f t="shared" si="90"/>
        <v>1</v>
      </c>
      <c r="S1526" s="87"/>
      <c r="T1526" s="19"/>
      <c r="U1526" s="25"/>
      <c r="V1526" s="25"/>
      <c r="W1526" s="81"/>
      <c r="X1526" s="91" t="e">
        <f ca="1">+VLOOKUP(#REF!,REFERENCIAS!$C:$D,2,0)*VLOOKUP(#REF!,PONDERADORES!A:P,IF(AND(INFORMACION!$T1526='REFERENCIAS RIESGO'!$C$36,INFORMACION!$F1526=REFERENCIAS!$C$24),16,IF(INFORMACION!$T1526='REFERENCIAS RIESGO'!$C$36,13,IF(INFORMACION!$F1526=REFERENCIAS!$C$24,10,7))),0)+VLOOKUP(K1526,REFERENCIAS!$C:$D,2,0)*VLOOKUP($K$2,PONDERADORES!A:P,IF(AND(INFORMACION!$T1526='REFERENCIAS RIESGO'!$C$36,INFORMACION!$F1526=REFERENCIAS!$C$24),16,IF(INFORMACION!$T1526='REFERENCIAS RIESGO'!$C$36,13,IF(INFORMACION!$F1526=REFERENCIAS!$C$24,10,7))),0)+VLOOKUP(L1526,REFERENCIAS!$C:$D,2,0)*VLOOKUP($L$2,PONDERADORES!A:P,IF(AND(INFORMACION!$T1526='REFERENCIAS RIESGO'!$C$36,INFORMACION!$F1526=REFERENCIAS!$C$24),16,IF(INFORMACION!$T1526='REFERENCIAS RIESGO'!$C$36,13,IF(INFORMACION!$F1526=REFERENCIAS!$C$24,10,7))),0)+VLOOKUP(F1526,REFERENCIAS!$C:$D,2,0)*VLOOKUP($F$2,PONDERADORES!A:P,IF(AND(INFORMACION!$T1526='REFERENCIAS RIESGO'!$C$36,INFORMACION!$F1526=REFERENCIAS!$C$24),16,IF(INFORMACION!$T1526='REFERENCIAS RIESGO'!$C$36,13,IF(INFORMACION!$F1526=REFERENCIAS!$C$24,10,7))),0)+VLOOKUP(T1526,REFERENCIAS!$C:$D,2,0)*VLOOKUP($T$2,PONDERADORES!A:P,IF(AND(INFORMACION!$T1526='REFERENCIAS RIESGO'!$C$36,INFORMACION!$F1526=REFERENCIAS!$C$24),16,IF(INFORMACION!$T1526='REFERENCIAS RIESGO'!$C$36,13,IF(INFORMACION!$F1526=REFERENCIAS!$C$24,10,7))),0)+VLOOKUP(IF(J1526&lt;=0.2,0.2,IF(AND(J1526&gt;0.2,J1526&lt;=0.4),0.4,IF(AND(J1526&gt;0.4,J1526&lt;=0.6),0.6,IF(AND(J1526&gt;0.6,J1526&lt;=0.8),0.8,IF(AND(J1526&gt;0.8,J1526&lt;=1),1))))),REFERENCIAS!$C:$D,2,0)*VLOOKUP($J$2,PONDERADORES!A:P,IF(AND(INFORMACION!$T1526='REFERENCIAS RIESGO'!$C$36,INFORMACION!$F1526=REFERENCIAS!$C$24),16,IF(INFORMACION!$T1526='REFERENCIAS RIESGO'!$C$36,13,IF(INFORMACION!$F1526=REFERENCIAS!$C$24,10,7))),0)</f>
        <v>#REF!</v>
      </c>
      <c r="Y1526" s="68">
        <f>+VLOOKUP(M1526,REFERENCIAS!$C:$D,2,0)*VLOOKUP($M$2,PONDERADORES!$A$7:$G$9,7,0)+VLOOKUP(N1526,REFERENCIAS!$C:$D,2,0)*VLOOKUP($N$2,PONDERADORES!$A$7:$G$9,7,0)+VLOOKUP(O1526,REFERENCIAS!$C:$D,2,0)*VLOOKUP($O$2,PONDERADORES!$A$7:$G$9,7,0)</f>
        <v>0.2</v>
      </c>
      <c r="Z1526" s="2">
        <f>+VLOOKUP(IF(R1526&lt;0.1,0,IF(AND(R1526&gt;=0.1,R1526&lt;0.2),0.1,IF(AND(R1526&gt;=0.2,R1526&lt;0.3),0.2,IF(R1526&gt;0.3,0.3,)))),REFERENCIAS!$C:$D,2,0)*VLOOKUP($R$2,PONDERADORES!$A$11:$G$11,7,0)</f>
        <v>15</v>
      </c>
      <c r="AA1526" s="92"/>
      <c r="AB1526" s="95" t="e">
        <f t="shared" ca="1" si="91"/>
        <v>#REF!</v>
      </c>
      <c r="AC1526" s="23" t="e">
        <f ca="1">IF(AB1526&gt;REFERENCIAS!$C$62,REFERENCIAS!$B$62,IF(AND(AB1526&gt;=REFERENCIAS!$C$63,AB1526&lt;REFERENCIAS!$D$63),REFERENCIAS!$B$63,IF(AND(AB1526&gt;REFERENCIAS!$C$64,AB1526&lt;=REFERENCIAS!$D$64),REFERENCIAS!$B$64,IF(AND(AB1526&gt;=REFERENCIAS!$C$65,AB1526&lt;REFERENCIAS!$D$65),REFERENCIAS!$B$65, "Revisar"))))</f>
        <v>#REF!</v>
      </c>
      <c r="AD1526" s="94" t="e">
        <f ca="1">VLOOKUP(AC1526,REFERENCIAS!$B$62:$G$65,4,FALSE)</f>
        <v>#REF!</v>
      </c>
    </row>
    <row r="1527" spans="1:30" ht="17.25" x14ac:dyDescent="0.25">
      <c r="A1527" s="74"/>
      <c r="B1527" s="19"/>
      <c r="C1527" s="19"/>
      <c r="D1527" s="50"/>
      <c r="E1527" s="73"/>
      <c r="F1527" s="74"/>
      <c r="G1527" s="9"/>
      <c r="H1527" s="48"/>
      <c r="I1527" s="49">
        <f t="shared" ca="1" si="89"/>
        <v>2022</v>
      </c>
      <c r="J1527" s="22">
        <f t="shared" ca="1" si="88"/>
        <v>1</v>
      </c>
      <c r="K1527" s="19"/>
      <c r="L1527" s="73"/>
      <c r="M1527" s="74"/>
      <c r="N1527" s="19"/>
      <c r="O1527" s="73"/>
      <c r="P1527" s="82">
        <v>1</v>
      </c>
      <c r="Q1527" s="24">
        <v>1</v>
      </c>
      <c r="R1527" s="81">
        <f t="shared" si="90"/>
        <v>1</v>
      </c>
      <c r="S1527" s="87"/>
      <c r="T1527" s="19"/>
      <c r="U1527" s="25"/>
      <c r="V1527" s="25"/>
      <c r="W1527" s="81"/>
      <c r="X1527" s="91" t="e">
        <f ca="1">+VLOOKUP(#REF!,REFERENCIAS!$C:$D,2,0)*VLOOKUP(#REF!,PONDERADORES!A:P,IF(AND(INFORMACION!$T1527='REFERENCIAS RIESGO'!$C$36,INFORMACION!$F1527=REFERENCIAS!$C$24),16,IF(INFORMACION!$T1527='REFERENCIAS RIESGO'!$C$36,13,IF(INFORMACION!$F1527=REFERENCIAS!$C$24,10,7))),0)+VLOOKUP(K1527,REFERENCIAS!$C:$D,2,0)*VLOOKUP($K$2,PONDERADORES!A:P,IF(AND(INFORMACION!$T1527='REFERENCIAS RIESGO'!$C$36,INFORMACION!$F1527=REFERENCIAS!$C$24),16,IF(INFORMACION!$T1527='REFERENCIAS RIESGO'!$C$36,13,IF(INFORMACION!$F1527=REFERENCIAS!$C$24,10,7))),0)+VLOOKUP(L1527,REFERENCIAS!$C:$D,2,0)*VLOOKUP($L$2,PONDERADORES!A:P,IF(AND(INFORMACION!$T1527='REFERENCIAS RIESGO'!$C$36,INFORMACION!$F1527=REFERENCIAS!$C$24),16,IF(INFORMACION!$T1527='REFERENCIAS RIESGO'!$C$36,13,IF(INFORMACION!$F1527=REFERENCIAS!$C$24,10,7))),0)+VLOOKUP(F1527,REFERENCIAS!$C:$D,2,0)*VLOOKUP($F$2,PONDERADORES!A:P,IF(AND(INFORMACION!$T1527='REFERENCIAS RIESGO'!$C$36,INFORMACION!$F1527=REFERENCIAS!$C$24),16,IF(INFORMACION!$T1527='REFERENCIAS RIESGO'!$C$36,13,IF(INFORMACION!$F1527=REFERENCIAS!$C$24,10,7))),0)+VLOOKUP(T1527,REFERENCIAS!$C:$D,2,0)*VLOOKUP($T$2,PONDERADORES!A:P,IF(AND(INFORMACION!$T1527='REFERENCIAS RIESGO'!$C$36,INFORMACION!$F1527=REFERENCIAS!$C$24),16,IF(INFORMACION!$T1527='REFERENCIAS RIESGO'!$C$36,13,IF(INFORMACION!$F1527=REFERENCIAS!$C$24,10,7))),0)+VLOOKUP(IF(J1527&lt;=0.2,0.2,IF(AND(J1527&gt;0.2,J1527&lt;=0.4),0.4,IF(AND(J1527&gt;0.4,J1527&lt;=0.6),0.6,IF(AND(J1527&gt;0.6,J1527&lt;=0.8),0.8,IF(AND(J1527&gt;0.8,J1527&lt;=1),1))))),REFERENCIAS!$C:$D,2,0)*VLOOKUP($J$2,PONDERADORES!A:P,IF(AND(INFORMACION!$T1527='REFERENCIAS RIESGO'!$C$36,INFORMACION!$F1527=REFERENCIAS!$C$24),16,IF(INFORMACION!$T1527='REFERENCIAS RIESGO'!$C$36,13,IF(INFORMACION!$F1527=REFERENCIAS!$C$24,10,7))),0)</f>
        <v>#REF!</v>
      </c>
      <c r="Y1527" s="68">
        <f>+VLOOKUP(M1527,REFERENCIAS!$C:$D,2,0)*VLOOKUP($M$2,PONDERADORES!$A$7:$G$9,7,0)+VLOOKUP(N1527,REFERENCIAS!$C:$D,2,0)*VLOOKUP($N$2,PONDERADORES!$A$7:$G$9,7,0)+VLOOKUP(O1527,REFERENCIAS!$C:$D,2,0)*VLOOKUP($O$2,PONDERADORES!$A$7:$G$9,7,0)</f>
        <v>0.2</v>
      </c>
      <c r="Z1527" s="2">
        <f>+VLOOKUP(IF(R1527&lt;0.1,0,IF(AND(R1527&gt;=0.1,R1527&lt;0.2),0.1,IF(AND(R1527&gt;=0.2,R1527&lt;0.3),0.2,IF(R1527&gt;0.3,0.3,)))),REFERENCIAS!$C:$D,2,0)*VLOOKUP($R$2,PONDERADORES!$A$11:$G$11,7,0)</f>
        <v>15</v>
      </c>
      <c r="AA1527" s="92"/>
      <c r="AB1527" s="95" t="e">
        <f t="shared" ca="1" si="91"/>
        <v>#REF!</v>
      </c>
      <c r="AC1527" s="23" t="e">
        <f ca="1">IF(AB1527&gt;REFERENCIAS!$C$62,REFERENCIAS!$B$62,IF(AND(AB1527&gt;=REFERENCIAS!$C$63,AB1527&lt;REFERENCIAS!$D$63),REFERENCIAS!$B$63,IF(AND(AB1527&gt;REFERENCIAS!$C$64,AB1527&lt;=REFERENCIAS!$D$64),REFERENCIAS!$B$64,IF(AND(AB1527&gt;=REFERENCIAS!$C$65,AB1527&lt;REFERENCIAS!$D$65),REFERENCIAS!$B$65, "Revisar"))))</f>
        <v>#REF!</v>
      </c>
      <c r="AD1527" s="94" t="e">
        <f ca="1">VLOOKUP(AC1527,REFERENCIAS!$B$62:$G$65,4,FALSE)</f>
        <v>#REF!</v>
      </c>
    </row>
    <row r="1528" spans="1:30" ht="17.25" x14ac:dyDescent="0.25">
      <c r="A1528" s="74"/>
      <c r="B1528" s="19"/>
      <c r="C1528" s="19"/>
      <c r="D1528" s="50"/>
      <c r="E1528" s="73"/>
      <c r="F1528" s="74"/>
      <c r="G1528" s="9"/>
      <c r="H1528" s="48"/>
      <c r="I1528" s="49">
        <f t="shared" ca="1" si="89"/>
        <v>2022</v>
      </c>
      <c r="J1528" s="22">
        <f t="shared" ca="1" si="88"/>
        <v>1</v>
      </c>
      <c r="K1528" s="19"/>
      <c r="L1528" s="73"/>
      <c r="M1528" s="74"/>
      <c r="N1528" s="19"/>
      <c r="O1528" s="73"/>
      <c r="P1528" s="82">
        <v>1</v>
      </c>
      <c r="Q1528" s="24">
        <v>1</v>
      </c>
      <c r="R1528" s="81">
        <f t="shared" si="90"/>
        <v>1</v>
      </c>
      <c r="S1528" s="87"/>
      <c r="T1528" s="19"/>
      <c r="U1528" s="25"/>
      <c r="V1528" s="25"/>
      <c r="W1528" s="81"/>
      <c r="X1528" s="91" t="e">
        <f ca="1">+VLOOKUP(#REF!,REFERENCIAS!$C:$D,2,0)*VLOOKUP(#REF!,PONDERADORES!A:P,IF(AND(INFORMACION!$T1528='REFERENCIAS RIESGO'!$C$36,INFORMACION!$F1528=REFERENCIAS!$C$24),16,IF(INFORMACION!$T1528='REFERENCIAS RIESGO'!$C$36,13,IF(INFORMACION!$F1528=REFERENCIAS!$C$24,10,7))),0)+VLOOKUP(K1528,REFERENCIAS!$C:$D,2,0)*VLOOKUP($K$2,PONDERADORES!A:P,IF(AND(INFORMACION!$T1528='REFERENCIAS RIESGO'!$C$36,INFORMACION!$F1528=REFERENCIAS!$C$24),16,IF(INFORMACION!$T1528='REFERENCIAS RIESGO'!$C$36,13,IF(INFORMACION!$F1528=REFERENCIAS!$C$24,10,7))),0)+VLOOKUP(L1528,REFERENCIAS!$C:$D,2,0)*VLOOKUP($L$2,PONDERADORES!A:P,IF(AND(INFORMACION!$T1528='REFERENCIAS RIESGO'!$C$36,INFORMACION!$F1528=REFERENCIAS!$C$24),16,IF(INFORMACION!$T1528='REFERENCIAS RIESGO'!$C$36,13,IF(INFORMACION!$F1528=REFERENCIAS!$C$24,10,7))),0)+VLOOKUP(F1528,REFERENCIAS!$C:$D,2,0)*VLOOKUP($F$2,PONDERADORES!A:P,IF(AND(INFORMACION!$T1528='REFERENCIAS RIESGO'!$C$36,INFORMACION!$F1528=REFERENCIAS!$C$24),16,IF(INFORMACION!$T1528='REFERENCIAS RIESGO'!$C$36,13,IF(INFORMACION!$F1528=REFERENCIAS!$C$24,10,7))),0)+VLOOKUP(T1528,REFERENCIAS!$C:$D,2,0)*VLOOKUP($T$2,PONDERADORES!A:P,IF(AND(INFORMACION!$T1528='REFERENCIAS RIESGO'!$C$36,INFORMACION!$F1528=REFERENCIAS!$C$24),16,IF(INFORMACION!$T1528='REFERENCIAS RIESGO'!$C$36,13,IF(INFORMACION!$F1528=REFERENCIAS!$C$24,10,7))),0)+VLOOKUP(IF(J1528&lt;=0.2,0.2,IF(AND(J1528&gt;0.2,J1528&lt;=0.4),0.4,IF(AND(J1528&gt;0.4,J1528&lt;=0.6),0.6,IF(AND(J1528&gt;0.6,J1528&lt;=0.8),0.8,IF(AND(J1528&gt;0.8,J1528&lt;=1),1))))),REFERENCIAS!$C:$D,2,0)*VLOOKUP($J$2,PONDERADORES!A:P,IF(AND(INFORMACION!$T1528='REFERENCIAS RIESGO'!$C$36,INFORMACION!$F1528=REFERENCIAS!$C$24),16,IF(INFORMACION!$T1528='REFERENCIAS RIESGO'!$C$36,13,IF(INFORMACION!$F1528=REFERENCIAS!$C$24,10,7))),0)</f>
        <v>#REF!</v>
      </c>
      <c r="Y1528" s="68">
        <f>+VLOOKUP(M1528,REFERENCIAS!$C:$D,2,0)*VLOOKUP($M$2,PONDERADORES!$A$7:$G$9,7,0)+VLOOKUP(N1528,REFERENCIAS!$C:$D,2,0)*VLOOKUP($N$2,PONDERADORES!$A$7:$G$9,7,0)+VLOOKUP(O1528,REFERENCIAS!$C:$D,2,0)*VLOOKUP($O$2,PONDERADORES!$A$7:$G$9,7,0)</f>
        <v>0.2</v>
      </c>
      <c r="Z1528" s="2">
        <f>+VLOOKUP(IF(R1528&lt;0.1,0,IF(AND(R1528&gt;=0.1,R1528&lt;0.2),0.1,IF(AND(R1528&gt;=0.2,R1528&lt;0.3),0.2,IF(R1528&gt;0.3,0.3,)))),REFERENCIAS!$C:$D,2,0)*VLOOKUP($R$2,PONDERADORES!$A$11:$G$11,7,0)</f>
        <v>15</v>
      </c>
      <c r="AA1528" s="92"/>
      <c r="AB1528" s="95" t="e">
        <f t="shared" ca="1" si="91"/>
        <v>#REF!</v>
      </c>
      <c r="AC1528" s="23" t="e">
        <f ca="1">IF(AB1528&gt;REFERENCIAS!$C$62,REFERENCIAS!$B$62,IF(AND(AB1528&gt;=REFERENCIAS!$C$63,AB1528&lt;REFERENCIAS!$D$63),REFERENCIAS!$B$63,IF(AND(AB1528&gt;REFERENCIAS!$C$64,AB1528&lt;=REFERENCIAS!$D$64),REFERENCIAS!$B$64,IF(AND(AB1528&gt;=REFERENCIAS!$C$65,AB1528&lt;REFERENCIAS!$D$65),REFERENCIAS!$B$65, "Revisar"))))</f>
        <v>#REF!</v>
      </c>
      <c r="AD1528" s="94" t="e">
        <f ca="1">VLOOKUP(AC1528,REFERENCIAS!$B$62:$G$65,4,FALSE)</f>
        <v>#REF!</v>
      </c>
    </row>
    <row r="1529" spans="1:30" ht="17.25" x14ac:dyDescent="0.25">
      <c r="A1529" s="74"/>
      <c r="B1529" s="19"/>
      <c r="C1529" s="19"/>
      <c r="D1529" s="50"/>
      <c r="E1529" s="73"/>
      <c r="F1529" s="74"/>
      <c r="G1529" s="9"/>
      <c r="H1529" s="48"/>
      <c r="I1529" s="49">
        <f t="shared" ca="1" si="89"/>
        <v>2022</v>
      </c>
      <c r="J1529" s="22">
        <f t="shared" ca="1" si="88"/>
        <v>1</v>
      </c>
      <c r="K1529" s="19"/>
      <c r="L1529" s="73"/>
      <c r="M1529" s="74"/>
      <c r="N1529" s="19"/>
      <c r="O1529" s="73"/>
      <c r="P1529" s="82">
        <v>1</v>
      </c>
      <c r="Q1529" s="24">
        <v>1</v>
      </c>
      <c r="R1529" s="81">
        <f t="shared" si="90"/>
        <v>1</v>
      </c>
      <c r="S1529" s="87"/>
      <c r="T1529" s="19"/>
      <c r="U1529" s="25"/>
      <c r="V1529" s="25"/>
      <c r="W1529" s="81"/>
      <c r="X1529" s="91" t="e">
        <f ca="1">+VLOOKUP(#REF!,REFERENCIAS!$C:$D,2,0)*VLOOKUP(#REF!,PONDERADORES!A:P,IF(AND(INFORMACION!$T1529='REFERENCIAS RIESGO'!$C$36,INFORMACION!$F1529=REFERENCIAS!$C$24),16,IF(INFORMACION!$T1529='REFERENCIAS RIESGO'!$C$36,13,IF(INFORMACION!$F1529=REFERENCIAS!$C$24,10,7))),0)+VLOOKUP(K1529,REFERENCIAS!$C:$D,2,0)*VLOOKUP($K$2,PONDERADORES!A:P,IF(AND(INFORMACION!$T1529='REFERENCIAS RIESGO'!$C$36,INFORMACION!$F1529=REFERENCIAS!$C$24),16,IF(INFORMACION!$T1529='REFERENCIAS RIESGO'!$C$36,13,IF(INFORMACION!$F1529=REFERENCIAS!$C$24,10,7))),0)+VLOOKUP(L1529,REFERENCIAS!$C:$D,2,0)*VLOOKUP($L$2,PONDERADORES!A:P,IF(AND(INFORMACION!$T1529='REFERENCIAS RIESGO'!$C$36,INFORMACION!$F1529=REFERENCIAS!$C$24),16,IF(INFORMACION!$T1529='REFERENCIAS RIESGO'!$C$36,13,IF(INFORMACION!$F1529=REFERENCIAS!$C$24,10,7))),0)+VLOOKUP(F1529,REFERENCIAS!$C:$D,2,0)*VLOOKUP($F$2,PONDERADORES!A:P,IF(AND(INFORMACION!$T1529='REFERENCIAS RIESGO'!$C$36,INFORMACION!$F1529=REFERENCIAS!$C$24),16,IF(INFORMACION!$T1529='REFERENCIAS RIESGO'!$C$36,13,IF(INFORMACION!$F1529=REFERENCIAS!$C$24,10,7))),0)+VLOOKUP(T1529,REFERENCIAS!$C:$D,2,0)*VLOOKUP($T$2,PONDERADORES!A:P,IF(AND(INFORMACION!$T1529='REFERENCIAS RIESGO'!$C$36,INFORMACION!$F1529=REFERENCIAS!$C$24),16,IF(INFORMACION!$T1529='REFERENCIAS RIESGO'!$C$36,13,IF(INFORMACION!$F1529=REFERENCIAS!$C$24,10,7))),0)+VLOOKUP(IF(J1529&lt;=0.2,0.2,IF(AND(J1529&gt;0.2,J1529&lt;=0.4),0.4,IF(AND(J1529&gt;0.4,J1529&lt;=0.6),0.6,IF(AND(J1529&gt;0.6,J1529&lt;=0.8),0.8,IF(AND(J1529&gt;0.8,J1529&lt;=1),1))))),REFERENCIAS!$C:$D,2,0)*VLOOKUP($J$2,PONDERADORES!A:P,IF(AND(INFORMACION!$T1529='REFERENCIAS RIESGO'!$C$36,INFORMACION!$F1529=REFERENCIAS!$C$24),16,IF(INFORMACION!$T1529='REFERENCIAS RIESGO'!$C$36,13,IF(INFORMACION!$F1529=REFERENCIAS!$C$24,10,7))),0)</f>
        <v>#REF!</v>
      </c>
      <c r="Y1529" s="68">
        <f>+VLOOKUP(M1529,REFERENCIAS!$C:$D,2,0)*VLOOKUP($M$2,PONDERADORES!$A$7:$G$9,7,0)+VLOOKUP(N1529,REFERENCIAS!$C:$D,2,0)*VLOOKUP($N$2,PONDERADORES!$A$7:$G$9,7,0)+VLOOKUP(O1529,REFERENCIAS!$C:$D,2,0)*VLOOKUP($O$2,PONDERADORES!$A$7:$G$9,7,0)</f>
        <v>0.2</v>
      </c>
      <c r="Z1529" s="2">
        <f>+VLOOKUP(IF(R1529&lt;0.1,0,IF(AND(R1529&gt;=0.1,R1529&lt;0.2),0.1,IF(AND(R1529&gt;=0.2,R1529&lt;0.3),0.2,IF(R1529&gt;0.3,0.3,)))),REFERENCIAS!$C:$D,2,0)*VLOOKUP($R$2,PONDERADORES!$A$11:$G$11,7,0)</f>
        <v>15</v>
      </c>
      <c r="AA1529" s="92"/>
      <c r="AB1529" s="95" t="e">
        <f t="shared" ca="1" si="91"/>
        <v>#REF!</v>
      </c>
      <c r="AC1529" s="23" t="e">
        <f ca="1">IF(AB1529&gt;REFERENCIAS!$C$62,REFERENCIAS!$B$62,IF(AND(AB1529&gt;=REFERENCIAS!$C$63,AB1529&lt;REFERENCIAS!$D$63),REFERENCIAS!$B$63,IF(AND(AB1529&gt;REFERENCIAS!$C$64,AB1529&lt;=REFERENCIAS!$D$64),REFERENCIAS!$B$64,IF(AND(AB1529&gt;=REFERENCIAS!$C$65,AB1529&lt;REFERENCIAS!$D$65),REFERENCIAS!$B$65, "Revisar"))))</f>
        <v>#REF!</v>
      </c>
      <c r="AD1529" s="94" t="e">
        <f ca="1">VLOOKUP(AC1529,REFERENCIAS!$B$62:$G$65,4,FALSE)</f>
        <v>#REF!</v>
      </c>
    </row>
    <row r="1530" spans="1:30" ht="17.25" x14ac:dyDescent="0.25">
      <c r="A1530" s="74"/>
      <c r="B1530" s="19"/>
      <c r="C1530" s="19"/>
      <c r="D1530" s="50"/>
      <c r="E1530" s="73"/>
      <c r="F1530" s="74"/>
      <c r="G1530" s="9"/>
      <c r="H1530" s="48"/>
      <c r="I1530" s="49">
        <f t="shared" ca="1" si="89"/>
        <v>2022</v>
      </c>
      <c r="J1530" s="22">
        <f t="shared" ca="1" si="88"/>
        <v>1</v>
      </c>
      <c r="K1530" s="19"/>
      <c r="L1530" s="73"/>
      <c r="M1530" s="74"/>
      <c r="N1530" s="19"/>
      <c r="O1530" s="73"/>
      <c r="P1530" s="82">
        <v>1</v>
      </c>
      <c r="Q1530" s="24">
        <v>1</v>
      </c>
      <c r="R1530" s="81">
        <f t="shared" si="90"/>
        <v>1</v>
      </c>
      <c r="S1530" s="87"/>
      <c r="T1530" s="19"/>
      <c r="U1530" s="25"/>
      <c r="V1530" s="25"/>
      <c r="W1530" s="81"/>
      <c r="X1530" s="91" t="e">
        <f ca="1">+VLOOKUP(#REF!,REFERENCIAS!$C:$D,2,0)*VLOOKUP(#REF!,PONDERADORES!A:P,IF(AND(INFORMACION!$T1530='REFERENCIAS RIESGO'!$C$36,INFORMACION!$F1530=REFERENCIAS!$C$24),16,IF(INFORMACION!$T1530='REFERENCIAS RIESGO'!$C$36,13,IF(INFORMACION!$F1530=REFERENCIAS!$C$24,10,7))),0)+VLOOKUP(K1530,REFERENCIAS!$C:$D,2,0)*VLOOKUP($K$2,PONDERADORES!A:P,IF(AND(INFORMACION!$T1530='REFERENCIAS RIESGO'!$C$36,INFORMACION!$F1530=REFERENCIAS!$C$24),16,IF(INFORMACION!$T1530='REFERENCIAS RIESGO'!$C$36,13,IF(INFORMACION!$F1530=REFERENCIAS!$C$24,10,7))),0)+VLOOKUP(L1530,REFERENCIAS!$C:$D,2,0)*VLOOKUP($L$2,PONDERADORES!A:P,IF(AND(INFORMACION!$T1530='REFERENCIAS RIESGO'!$C$36,INFORMACION!$F1530=REFERENCIAS!$C$24),16,IF(INFORMACION!$T1530='REFERENCIAS RIESGO'!$C$36,13,IF(INFORMACION!$F1530=REFERENCIAS!$C$24,10,7))),0)+VLOOKUP(F1530,REFERENCIAS!$C:$D,2,0)*VLOOKUP($F$2,PONDERADORES!A:P,IF(AND(INFORMACION!$T1530='REFERENCIAS RIESGO'!$C$36,INFORMACION!$F1530=REFERENCIAS!$C$24),16,IF(INFORMACION!$T1530='REFERENCIAS RIESGO'!$C$36,13,IF(INFORMACION!$F1530=REFERENCIAS!$C$24,10,7))),0)+VLOOKUP(T1530,REFERENCIAS!$C:$D,2,0)*VLOOKUP($T$2,PONDERADORES!A:P,IF(AND(INFORMACION!$T1530='REFERENCIAS RIESGO'!$C$36,INFORMACION!$F1530=REFERENCIAS!$C$24),16,IF(INFORMACION!$T1530='REFERENCIAS RIESGO'!$C$36,13,IF(INFORMACION!$F1530=REFERENCIAS!$C$24,10,7))),0)+VLOOKUP(IF(J1530&lt;=0.2,0.2,IF(AND(J1530&gt;0.2,J1530&lt;=0.4),0.4,IF(AND(J1530&gt;0.4,J1530&lt;=0.6),0.6,IF(AND(J1530&gt;0.6,J1530&lt;=0.8),0.8,IF(AND(J1530&gt;0.8,J1530&lt;=1),1))))),REFERENCIAS!$C:$D,2,0)*VLOOKUP($J$2,PONDERADORES!A:P,IF(AND(INFORMACION!$T1530='REFERENCIAS RIESGO'!$C$36,INFORMACION!$F1530=REFERENCIAS!$C$24),16,IF(INFORMACION!$T1530='REFERENCIAS RIESGO'!$C$36,13,IF(INFORMACION!$F1530=REFERENCIAS!$C$24,10,7))),0)</f>
        <v>#REF!</v>
      </c>
      <c r="Y1530" s="68">
        <f>+VLOOKUP(M1530,REFERENCIAS!$C:$D,2,0)*VLOOKUP($M$2,PONDERADORES!$A$7:$G$9,7,0)+VLOOKUP(N1530,REFERENCIAS!$C:$D,2,0)*VLOOKUP($N$2,PONDERADORES!$A$7:$G$9,7,0)+VLOOKUP(O1530,REFERENCIAS!$C:$D,2,0)*VLOOKUP($O$2,PONDERADORES!$A$7:$G$9,7,0)</f>
        <v>0.2</v>
      </c>
      <c r="Z1530" s="2">
        <f>+VLOOKUP(IF(R1530&lt;0.1,0,IF(AND(R1530&gt;=0.1,R1530&lt;0.2),0.1,IF(AND(R1530&gt;=0.2,R1530&lt;0.3),0.2,IF(R1530&gt;0.3,0.3,)))),REFERENCIAS!$C:$D,2,0)*VLOOKUP($R$2,PONDERADORES!$A$11:$G$11,7,0)</f>
        <v>15</v>
      </c>
      <c r="AA1530" s="92"/>
      <c r="AB1530" s="95" t="e">
        <f t="shared" ca="1" si="91"/>
        <v>#REF!</v>
      </c>
      <c r="AC1530" s="23" t="e">
        <f ca="1">IF(AB1530&gt;REFERENCIAS!$C$62,REFERENCIAS!$B$62,IF(AND(AB1530&gt;=REFERENCIAS!$C$63,AB1530&lt;REFERENCIAS!$D$63),REFERENCIAS!$B$63,IF(AND(AB1530&gt;REFERENCIAS!$C$64,AB1530&lt;=REFERENCIAS!$D$64),REFERENCIAS!$B$64,IF(AND(AB1530&gt;=REFERENCIAS!$C$65,AB1530&lt;REFERENCIAS!$D$65),REFERENCIAS!$B$65, "Revisar"))))</f>
        <v>#REF!</v>
      </c>
      <c r="AD1530" s="94" t="e">
        <f ca="1">VLOOKUP(AC1530,REFERENCIAS!$B$62:$G$65,4,FALSE)</f>
        <v>#REF!</v>
      </c>
    </row>
    <row r="1531" spans="1:30" ht="17.25" x14ac:dyDescent="0.25">
      <c r="A1531" s="74"/>
      <c r="B1531" s="19"/>
      <c r="C1531" s="19"/>
      <c r="D1531" s="50"/>
      <c r="E1531" s="73"/>
      <c r="F1531" s="74"/>
      <c r="G1531" s="9"/>
      <c r="H1531" s="48"/>
      <c r="I1531" s="49">
        <f t="shared" ca="1" si="89"/>
        <v>2022</v>
      </c>
      <c r="J1531" s="22">
        <f t="shared" ca="1" si="88"/>
        <v>1</v>
      </c>
      <c r="K1531" s="19"/>
      <c r="L1531" s="73"/>
      <c r="M1531" s="74"/>
      <c r="N1531" s="19"/>
      <c r="O1531" s="73"/>
      <c r="P1531" s="82">
        <v>1</v>
      </c>
      <c r="Q1531" s="24">
        <v>1</v>
      </c>
      <c r="R1531" s="81">
        <f t="shared" si="90"/>
        <v>1</v>
      </c>
      <c r="S1531" s="87"/>
      <c r="T1531" s="19"/>
      <c r="U1531" s="25"/>
      <c r="V1531" s="25"/>
      <c r="W1531" s="81"/>
      <c r="X1531" s="91" t="e">
        <f ca="1">+VLOOKUP(#REF!,REFERENCIAS!$C:$D,2,0)*VLOOKUP(#REF!,PONDERADORES!A:P,IF(AND(INFORMACION!$T1531='REFERENCIAS RIESGO'!$C$36,INFORMACION!$F1531=REFERENCIAS!$C$24),16,IF(INFORMACION!$T1531='REFERENCIAS RIESGO'!$C$36,13,IF(INFORMACION!$F1531=REFERENCIAS!$C$24,10,7))),0)+VLOOKUP(K1531,REFERENCIAS!$C:$D,2,0)*VLOOKUP($K$2,PONDERADORES!A:P,IF(AND(INFORMACION!$T1531='REFERENCIAS RIESGO'!$C$36,INFORMACION!$F1531=REFERENCIAS!$C$24),16,IF(INFORMACION!$T1531='REFERENCIAS RIESGO'!$C$36,13,IF(INFORMACION!$F1531=REFERENCIAS!$C$24,10,7))),0)+VLOOKUP(L1531,REFERENCIAS!$C:$D,2,0)*VLOOKUP($L$2,PONDERADORES!A:P,IF(AND(INFORMACION!$T1531='REFERENCIAS RIESGO'!$C$36,INFORMACION!$F1531=REFERENCIAS!$C$24),16,IF(INFORMACION!$T1531='REFERENCIAS RIESGO'!$C$36,13,IF(INFORMACION!$F1531=REFERENCIAS!$C$24,10,7))),0)+VLOOKUP(F1531,REFERENCIAS!$C:$D,2,0)*VLOOKUP($F$2,PONDERADORES!A:P,IF(AND(INFORMACION!$T1531='REFERENCIAS RIESGO'!$C$36,INFORMACION!$F1531=REFERENCIAS!$C$24),16,IF(INFORMACION!$T1531='REFERENCIAS RIESGO'!$C$36,13,IF(INFORMACION!$F1531=REFERENCIAS!$C$24,10,7))),0)+VLOOKUP(T1531,REFERENCIAS!$C:$D,2,0)*VLOOKUP($T$2,PONDERADORES!A:P,IF(AND(INFORMACION!$T1531='REFERENCIAS RIESGO'!$C$36,INFORMACION!$F1531=REFERENCIAS!$C$24),16,IF(INFORMACION!$T1531='REFERENCIAS RIESGO'!$C$36,13,IF(INFORMACION!$F1531=REFERENCIAS!$C$24,10,7))),0)+VLOOKUP(IF(J1531&lt;=0.2,0.2,IF(AND(J1531&gt;0.2,J1531&lt;=0.4),0.4,IF(AND(J1531&gt;0.4,J1531&lt;=0.6),0.6,IF(AND(J1531&gt;0.6,J1531&lt;=0.8),0.8,IF(AND(J1531&gt;0.8,J1531&lt;=1),1))))),REFERENCIAS!$C:$D,2,0)*VLOOKUP($J$2,PONDERADORES!A:P,IF(AND(INFORMACION!$T1531='REFERENCIAS RIESGO'!$C$36,INFORMACION!$F1531=REFERENCIAS!$C$24),16,IF(INFORMACION!$T1531='REFERENCIAS RIESGO'!$C$36,13,IF(INFORMACION!$F1531=REFERENCIAS!$C$24,10,7))),0)</f>
        <v>#REF!</v>
      </c>
      <c r="Y1531" s="68">
        <f>+VLOOKUP(M1531,REFERENCIAS!$C:$D,2,0)*VLOOKUP($M$2,PONDERADORES!$A$7:$G$9,7,0)+VLOOKUP(N1531,REFERENCIAS!$C:$D,2,0)*VLOOKUP($N$2,PONDERADORES!$A$7:$G$9,7,0)+VLOOKUP(O1531,REFERENCIAS!$C:$D,2,0)*VLOOKUP($O$2,PONDERADORES!$A$7:$G$9,7,0)</f>
        <v>0.2</v>
      </c>
      <c r="Z1531" s="2">
        <f>+VLOOKUP(IF(R1531&lt;0.1,0,IF(AND(R1531&gt;=0.1,R1531&lt;0.2),0.1,IF(AND(R1531&gt;=0.2,R1531&lt;0.3),0.2,IF(R1531&gt;0.3,0.3,)))),REFERENCIAS!$C:$D,2,0)*VLOOKUP($R$2,PONDERADORES!$A$11:$G$11,7,0)</f>
        <v>15</v>
      </c>
      <c r="AA1531" s="92"/>
      <c r="AB1531" s="95" t="e">
        <f t="shared" ca="1" si="91"/>
        <v>#REF!</v>
      </c>
      <c r="AC1531" s="23" t="e">
        <f ca="1">IF(AB1531&gt;REFERENCIAS!$C$62,REFERENCIAS!$B$62,IF(AND(AB1531&gt;=REFERENCIAS!$C$63,AB1531&lt;REFERENCIAS!$D$63),REFERENCIAS!$B$63,IF(AND(AB1531&gt;REFERENCIAS!$C$64,AB1531&lt;=REFERENCIAS!$D$64),REFERENCIAS!$B$64,IF(AND(AB1531&gt;=REFERENCIAS!$C$65,AB1531&lt;REFERENCIAS!$D$65),REFERENCIAS!$B$65, "Revisar"))))</f>
        <v>#REF!</v>
      </c>
      <c r="AD1531" s="94" t="e">
        <f ca="1">VLOOKUP(AC1531,REFERENCIAS!$B$62:$G$65,4,FALSE)</f>
        <v>#REF!</v>
      </c>
    </row>
    <row r="1532" spans="1:30" ht="17.25" x14ac:dyDescent="0.25">
      <c r="A1532" s="74"/>
      <c r="B1532" s="19"/>
      <c r="C1532" s="19"/>
      <c r="D1532" s="50"/>
      <c r="E1532" s="73"/>
      <c r="F1532" s="74"/>
      <c r="G1532" s="9"/>
      <c r="H1532" s="48"/>
      <c r="I1532" s="49">
        <f t="shared" ca="1" si="89"/>
        <v>2022</v>
      </c>
      <c r="J1532" s="22">
        <f t="shared" ca="1" si="88"/>
        <v>1</v>
      </c>
      <c r="K1532" s="19"/>
      <c r="L1532" s="73"/>
      <c r="M1532" s="74"/>
      <c r="N1532" s="19"/>
      <c r="O1532" s="73"/>
      <c r="P1532" s="82">
        <v>1</v>
      </c>
      <c r="Q1532" s="24">
        <v>1</v>
      </c>
      <c r="R1532" s="81">
        <f t="shared" si="90"/>
        <v>1</v>
      </c>
      <c r="S1532" s="87"/>
      <c r="T1532" s="19"/>
      <c r="U1532" s="25"/>
      <c r="V1532" s="25"/>
      <c r="W1532" s="81"/>
      <c r="X1532" s="91" t="e">
        <f ca="1">+VLOOKUP(#REF!,REFERENCIAS!$C:$D,2,0)*VLOOKUP(#REF!,PONDERADORES!A:P,IF(AND(INFORMACION!$T1532='REFERENCIAS RIESGO'!$C$36,INFORMACION!$F1532=REFERENCIAS!$C$24),16,IF(INFORMACION!$T1532='REFERENCIAS RIESGO'!$C$36,13,IF(INFORMACION!$F1532=REFERENCIAS!$C$24,10,7))),0)+VLOOKUP(K1532,REFERENCIAS!$C:$D,2,0)*VLOOKUP($K$2,PONDERADORES!A:P,IF(AND(INFORMACION!$T1532='REFERENCIAS RIESGO'!$C$36,INFORMACION!$F1532=REFERENCIAS!$C$24),16,IF(INFORMACION!$T1532='REFERENCIAS RIESGO'!$C$36,13,IF(INFORMACION!$F1532=REFERENCIAS!$C$24,10,7))),0)+VLOOKUP(L1532,REFERENCIAS!$C:$D,2,0)*VLOOKUP($L$2,PONDERADORES!A:P,IF(AND(INFORMACION!$T1532='REFERENCIAS RIESGO'!$C$36,INFORMACION!$F1532=REFERENCIAS!$C$24),16,IF(INFORMACION!$T1532='REFERENCIAS RIESGO'!$C$36,13,IF(INFORMACION!$F1532=REFERENCIAS!$C$24,10,7))),0)+VLOOKUP(F1532,REFERENCIAS!$C:$D,2,0)*VLOOKUP($F$2,PONDERADORES!A:P,IF(AND(INFORMACION!$T1532='REFERENCIAS RIESGO'!$C$36,INFORMACION!$F1532=REFERENCIAS!$C$24),16,IF(INFORMACION!$T1532='REFERENCIAS RIESGO'!$C$36,13,IF(INFORMACION!$F1532=REFERENCIAS!$C$24,10,7))),0)+VLOOKUP(T1532,REFERENCIAS!$C:$D,2,0)*VLOOKUP($T$2,PONDERADORES!A:P,IF(AND(INFORMACION!$T1532='REFERENCIAS RIESGO'!$C$36,INFORMACION!$F1532=REFERENCIAS!$C$24),16,IF(INFORMACION!$T1532='REFERENCIAS RIESGO'!$C$36,13,IF(INFORMACION!$F1532=REFERENCIAS!$C$24,10,7))),0)+VLOOKUP(IF(J1532&lt;=0.2,0.2,IF(AND(J1532&gt;0.2,J1532&lt;=0.4),0.4,IF(AND(J1532&gt;0.4,J1532&lt;=0.6),0.6,IF(AND(J1532&gt;0.6,J1532&lt;=0.8),0.8,IF(AND(J1532&gt;0.8,J1532&lt;=1),1))))),REFERENCIAS!$C:$D,2,0)*VLOOKUP($J$2,PONDERADORES!A:P,IF(AND(INFORMACION!$T1532='REFERENCIAS RIESGO'!$C$36,INFORMACION!$F1532=REFERENCIAS!$C$24),16,IF(INFORMACION!$T1532='REFERENCIAS RIESGO'!$C$36,13,IF(INFORMACION!$F1532=REFERENCIAS!$C$24,10,7))),0)</f>
        <v>#REF!</v>
      </c>
      <c r="Y1532" s="68">
        <f>+VLOOKUP(M1532,REFERENCIAS!$C:$D,2,0)*VLOOKUP($M$2,PONDERADORES!$A$7:$G$9,7,0)+VLOOKUP(N1532,REFERENCIAS!$C:$D,2,0)*VLOOKUP($N$2,PONDERADORES!$A$7:$G$9,7,0)+VLOOKUP(O1532,REFERENCIAS!$C:$D,2,0)*VLOOKUP($O$2,PONDERADORES!$A$7:$G$9,7,0)</f>
        <v>0.2</v>
      </c>
      <c r="Z1532" s="2">
        <f>+VLOOKUP(IF(R1532&lt;0.1,0,IF(AND(R1532&gt;=0.1,R1532&lt;0.2),0.1,IF(AND(R1532&gt;=0.2,R1532&lt;0.3),0.2,IF(R1532&gt;0.3,0.3,)))),REFERENCIAS!$C:$D,2,0)*VLOOKUP($R$2,PONDERADORES!$A$11:$G$11,7,0)</f>
        <v>15</v>
      </c>
      <c r="AA1532" s="92"/>
      <c r="AB1532" s="95" t="e">
        <f t="shared" ca="1" si="91"/>
        <v>#REF!</v>
      </c>
      <c r="AC1532" s="23" t="e">
        <f ca="1">IF(AB1532&gt;REFERENCIAS!$C$62,REFERENCIAS!$B$62,IF(AND(AB1532&gt;=REFERENCIAS!$C$63,AB1532&lt;REFERENCIAS!$D$63),REFERENCIAS!$B$63,IF(AND(AB1532&gt;REFERENCIAS!$C$64,AB1532&lt;=REFERENCIAS!$D$64),REFERENCIAS!$B$64,IF(AND(AB1532&gt;=REFERENCIAS!$C$65,AB1532&lt;REFERENCIAS!$D$65),REFERENCIAS!$B$65, "Revisar"))))</f>
        <v>#REF!</v>
      </c>
      <c r="AD1532" s="94" t="e">
        <f ca="1">VLOOKUP(AC1532,REFERENCIAS!$B$62:$G$65,4,FALSE)</f>
        <v>#REF!</v>
      </c>
    </row>
    <row r="1533" spans="1:30" ht="17.25" x14ac:dyDescent="0.25">
      <c r="A1533" s="74"/>
      <c r="B1533" s="19"/>
      <c r="C1533" s="19"/>
      <c r="D1533" s="50"/>
      <c r="E1533" s="73"/>
      <c r="F1533" s="74"/>
      <c r="G1533" s="9"/>
      <c r="H1533" s="48"/>
      <c r="I1533" s="49">
        <f t="shared" ca="1" si="89"/>
        <v>2022</v>
      </c>
      <c r="J1533" s="22">
        <f t="shared" ca="1" si="88"/>
        <v>1</v>
      </c>
      <c r="K1533" s="19"/>
      <c r="L1533" s="73"/>
      <c r="M1533" s="74"/>
      <c r="N1533" s="19"/>
      <c r="O1533" s="73"/>
      <c r="P1533" s="82">
        <v>1</v>
      </c>
      <c r="Q1533" s="24">
        <v>1</v>
      </c>
      <c r="R1533" s="81">
        <f t="shared" si="90"/>
        <v>1</v>
      </c>
      <c r="S1533" s="87"/>
      <c r="T1533" s="19"/>
      <c r="U1533" s="25"/>
      <c r="V1533" s="25"/>
      <c r="W1533" s="81"/>
      <c r="X1533" s="91" t="e">
        <f ca="1">+VLOOKUP(#REF!,REFERENCIAS!$C:$D,2,0)*VLOOKUP(#REF!,PONDERADORES!A:P,IF(AND(INFORMACION!$T1533='REFERENCIAS RIESGO'!$C$36,INFORMACION!$F1533=REFERENCIAS!$C$24),16,IF(INFORMACION!$T1533='REFERENCIAS RIESGO'!$C$36,13,IF(INFORMACION!$F1533=REFERENCIAS!$C$24,10,7))),0)+VLOOKUP(K1533,REFERENCIAS!$C:$D,2,0)*VLOOKUP($K$2,PONDERADORES!A:P,IF(AND(INFORMACION!$T1533='REFERENCIAS RIESGO'!$C$36,INFORMACION!$F1533=REFERENCIAS!$C$24),16,IF(INFORMACION!$T1533='REFERENCIAS RIESGO'!$C$36,13,IF(INFORMACION!$F1533=REFERENCIAS!$C$24,10,7))),0)+VLOOKUP(L1533,REFERENCIAS!$C:$D,2,0)*VLOOKUP($L$2,PONDERADORES!A:P,IF(AND(INFORMACION!$T1533='REFERENCIAS RIESGO'!$C$36,INFORMACION!$F1533=REFERENCIAS!$C$24),16,IF(INFORMACION!$T1533='REFERENCIAS RIESGO'!$C$36,13,IF(INFORMACION!$F1533=REFERENCIAS!$C$24,10,7))),0)+VLOOKUP(F1533,REFERENCIAS!$C:$D,2,0)*VLOOKUP($F$2,PONDERADORES!A:P,IF(AND(INFORMACION!$T1533='REFERENCIAS RIESGO'!$C$36,INFORMACION!$F1533=REFERENCIAS!$C$24),16,IF(INFORMACION!$T1533='REFERENCIAS RIESGO'!$C$36,13,IF(INFORMACION!$F1533=REFERENCIAS!$C$24,10,7))),0)+VLOOKUP(T1533,REFERENCIAS!$C:$D,2,0)*VLOOKUP($T$2,PONDERADORES!A:P,IF(AND(INFORMACION!$T1533='REFERENCIAS RIESGO'!$C$36,INFORMACION!$F1533=REFERENCIAS!$C$24),16,IF(INFORMACION!$T1533='REFERENCIAS RIESGO'!$C$36,13,IF(INFORMACION!$F1533=REFERENCIAS!$C$24,10,7))),0)+VLOOKUP(IF(J1533&lt;=0.2,0.2,IF(AND(J1533&gt;0.2,J1533&lt;=0.4),0.4,IF(AND(J1533&gt;0.4,J1533&lt;=0.6),0.6,IF(AND(J1533&gt;0.6,J1533&lt;=0.8),0.8,IF(AND(J1533&gt;0.8,J1533&lt;=1),1))))),REFERENCIAS!$C:$D,2,0)*VLOOKUP($J$2,PONDERADORES!A:P,IF(AND(INFORMACION!$T1533='REFERENCIAS RIESGO'!$C$36,INFORMACION!$F1533=REFERENCIAS!$C$24),16,IF(INFORMACION!$T1533='REFERENCIAS RIESGO'!$C$36,13,IF(INFORMACION!$F1533=REFERENCIAS!$C$24,10,7))),0)</f>
        <v>#REF!</v>
      </c>
      <c r="Y1533" s="68">
        <f>+VLOOKUP(M1533,REFERENCIAS!$C:$D,2,0)*VLOOKUP($M$2,PONDERADORES!$A$7:$G$9,7,0)+VLOOKUP(N1533,REFERENCIAS!$C:$D,2,0)*VLOOKUP($N$2,PONDERADORES!$A$7:$G$9,7,0)+VLOOKUP(O1533,REFERENCIAS!$C:$D,2,0)*VLOOKUP($O$2,PONDERADORES!$A$7:$G$9,7,0)</f>
        <v>0.2</v>
      </c>
      <c r="Z1533" s="2">
        <f>+VLOOKUP(IF(R1533&lt;0.1,0,IF(AND(R1533&gt;=0.1,R1533&lt;0.2),0.1,IF(AND(R1533&gt;=0.2,R1533&lt;0.3),0.2,IF(R1533&gt;0.3,0.3,)))),REFERENCIAS!$C:$D,2,0)*VLOOKUP($R$2,PONDERADORES!$A$11:$G$11,7,0)</f>
        <v>15</v>
      </c>
      <c r="AA1533" s="92"/>
      <c r="AB1533" s="95" t="e">
        <f t="shared" ca="1" si="91"/>
        <v>#REF!</v>
      </c>
      <c r="AC1533" s="23" t="e">
        <f ca="1">IF(AB1533&gt;REFERENCIAS!$C$62,REFERENCIAS!$B$62,IF(AND(AB1533&gt;=REFERENCIAS!$C$63,AB1533&lt;REFERENCIAS!$D$63),REFERENCIAS!$B$63,IF(AND(AB1533&gt;REFERENCIAS!$C$64,AB1533&lt;=REFERENCIAS!$D$64),REFERENCIAS!$B$64,IF(AND(AB1533&gt;=REFERENCIAS!$C$65,AB1533&lt;REFERENCIAS!$D$65),REFERENCIAS!$B$65, "Revisar"))))</f>
        <v>#REF!</v>
      </c>
      <c r="AD1533" s="94" t="e">
        <f ca="1">VLOOKUP(AC1533,REFERENCIAS!$B$62:$G$65,4,FALSE)</f>
        <v>#REF!</v>
      </c>
    </row>
    <row r="1534" spans="1:30" ht="17.25" x14ac:dyDescent="0.25">
      <c r="A1534" s="74"/>
      <c r="B1534" s="19"/>
      <c r="C1534" s="19"/>
      <c r="D1534" s="50"/>
      <c r="E1534" s="73"/>
      <c r="F1534" s="74"/>
      <c r="G1534" s="9"/>
      <c r="H1534" s="48"/>
      <c r="I1534" s="49">
        <f t="shared" ca="1" si="89"/>
        <v>2022</v>
      </c>
      <c r="J1534" s="22">
        <f t="shared" ca="1" si="88"/>
        <v>1</v>
      </c>
      <c r="K1534" s="19"/>
      <c r="L1534" s="73"/>
      <c r="M1534" s="74"/>
      <c r="N1534" s="19"/>
      <c r="O1534" s="73"/>
      <c r="P1534" s="82">
        <v>1</v>
      </c>
      <c r="Q1534" s="24">
        <v>1</v>
      </c>
      <c r="R1534" s="81">
        <f t="shared" si="90"/>
        <v>1</v>
      </c>
      <c r="S1534" s="87"/>
      <c r="T1534" s="19"/>
      <c r="U1534" s="25"/>
      <c r="V1534" s="25"/>
      <c r="W1534" s="81"/>
      <c r="X1534" s="91" t="e">
        <f ca="1">+VLOOKUP(#REF!,REFERENCIAS!$C:$D,2,0)*VLOOKUP(#REF!,PONDERADORES!A:P,IF(AND(INFORMACION!$T1534='REFERENCIAS RIESGO'!$C$36,INFORMACION!$F1534=REFERENCIAS!$C$24),16,IF(INFORMACION!$T1534='REFERENCIAS RIESGO'!$C$36,13,IF(INFORMACION!$F1534=REFERENCIAS!$C$24,10,7))),0)+VLOOKUP(K1534,REFERENCIAS!$C:$D,2,0)*VLOOKUP($K$2,PONDERADORES!A:P,IF(AND(INFORMACION!$T1534='REFERENCIAS RIESGO'!$C$36,INFORMACION!$F1534=REFERENCIAS!$C$24),16,IF(INFORMACION!$T1534='REFERENCIAS RIESGO'!$C$36,13,IF(INFORMACION!$F1534=REFERENCIAS!$C$24,10,7))),0)+VLOOKUP(L1534,REFERENCIAS!$C:$D,2,0)*VLOOKUP($L$2,PONDERADORES!A:P,IF(AND(INFORMACION!$T1534='REFERENCIAS RIESGO'!$C$36,INFORMACION!$F1534=REFERENCIAS!$C$24),16,IF(INFORMACION!$T1534='REFERENCIAS RIESGO'!$C$36,13,IF(INFORMACION!$F1534=REFERENCIAS!$C$24,10,7))),0)+VLOOKUP(F1534,REFERENCIAS!$C:$D,2,0)*VLOOKUP($F$2,PONDERADORES!A:P,IF(AND(INFORMACION!$T1534='REFERENCIAS RIESGO'!$C$36,INFORMACION!$F1534=REFERENCIAS!$C$24),16,IF(INFORMACION!$T1534='REFERENCIAS RIESGO'!$C$36,13,IF(INFORMACION!$F1534=REFERENCIAS!$C$24,10,7))),0)+VLOOKUP(T1534,REFERENCIAS!$C:$D,2,0)*VLOOKUP($T$2,PONDERADORES!A:P,IF(AND(INFORMACION!$T1534='REFERENCIAS RIESGO'!$C$36,INFORMACION!$F1534=REFERENCIAS!$C$24),16,IF(INFORMACION!$T1534='REFERENCIAS RIESGO'!$C$36,13,IF(INFORMACION!$F1534=REFERENCIAS!$C$24,10,7))),0)+VLOOKUP(IF(J1534&lt;=0.2,0.2,IF(AND(J1534&gt;0.2,J1534&lt;=0.4),0.4,IF(AND(J1534&gt;0.4,J1534&lt;=0.6),0.6,IF(AND(J1534&gt;0.6,J1534&lt;=0.8),0.8,IF(AND(J1534&gt;0.8,J1534&lt;=1),1))))),REFERENCIAS!$C:$D,2,0)*VLOOKUP($J$2,PONDERADORES!A:P,IF(AND(INFORMACION!$T1534='REFERENCIAS RIESGO'!$C$36,INFORMACION!$F1534=REFERENCIAS!$C$24),16,IF(INFORMACION!$T1534='REFERENCIAS RIESGO'!$C$36,13,IF(INFORMACION!$F1534=REFERENCIAS!$C$24,10,7))),0)</f>
        <v>#REF!</v>
      </c>
      <c r="Y1534" s="68">
        <f>+VLOOKUP(M1534,REFERENCIAS!$C:$D,2,0)*VLOOKUP($M$2,PONDERADORES!$A$7:$G$9,7,0)+VLOOKUP(N1534,REFERENCIAS!$C:$D,2,0)*VLOOKUP($N$2,PONDERADORES!$A$7:$G$9,7,0)+VLOOKUP(O1534,REFERENCIAS!$C:$D,2,0)*VLOOKUP($O$2,PONDERADORES!$A$7:$G$9,7,0)</f>
        <v>0.2</v>
      </c>
      <c r="Z1534" s="2">
        <f>+VLOOKUP(IF(R1534&lt;0.1,0,IF(AND(R1534&gt;=0.1,R1534&lt;0.2),0.1,IF(AND(R1534&gt;=0.2,R1534&lt;0.3),0.2,IF(R1534&gt;0.3,0.3,)))),REFERENCIAS!$C:$D,2,0)*VLOOKUP($R$2,PONDERADORES!$A$11:$G$11,7,0)</f>
        <v>15</v>
      </c>
      <c r="AA1534" s="92"/>
      <c r="AB1534" s="95" t="e">
        <f t="shared" ca="1" si="91"/>
        <v>#REF!</v>
      </c>
      <c r="AC1534" s="23" t="e">
        <f ca="1">IF(AB1534&gt;REFERENCIAS!$C$62,REFERENCIAS!$B$62,IF(AND(AB1534&gt;=REFERENCIAS!$C$63,AB1534&lt;REFERENCIAS!$D$63),REFERENCIAS!$B$63,IF(AND(AB1534&gt;REFERENCIAS!$C$64,AB1534&lt;=REFERENCIAS!$D$64),REFERENCIAS!$B$64,IF(AND(AB1534&gt;=REFERENCIAS!$C$65,AB1534&lt;REFERENCIAS!$D$65),REFERENCIAS!$B$65, "Revisar"))))</f>
        <v>#REF!</v>
      </c>
      <c r="AD1534" s="94" t="e">
        <f ca="1">VLOOKUP(AC1534,REFERENCIAS!$B$62:$G$65,4,FALSE)</f>
        <v>#REF!</v>
      </c>
    </row>
    <row r="1535" spans="1:30" ht="17.25" x14ac:dyDescent="0.25">
      <c r="A1535" s="74"/>
      <c r="B1535" s="19"/>
      <c r="C1535" s="19"/>
      <c r="D1535" s="50"/>
      <c r="E1535" s="73"/>
      <c r="F1535" s="74"/>
      <c r="G1535" s="9"/>
      <c r="H1535" s="48"/>
      <c r="I1535" s="49">
        <f t="shared" ca="1" si="89"/>
        <v>2022</v>
      </c>
      <c r="J1535" s="22">
        <f t="shared" ca="1" si="88"/>
        <v>1</v>
      </c>
      <c r="K1535" s="19"/>
      <c r="L1535" s="73"/>
      <c r="M1535" s="74"/>
      <c r="N1535" s="19"/>
      <c r="O1535" s="73"/>
      <c r="P1535" s="82">
        <v>1</v>
      </c>
      <c r="Q1535" s="24">
        <v>1</v>
      </c>
      <c r="R1535" s="81">
        <f t="shared" si="90"/>
        <v>1</v>
      </c>
      <c r="S1535" s="87"/>
      <c r="T1535" s="19"/>
      <c r="U1535" s="25"/>
      <c r="V1535" s="25"/>
      <c r="W1535" s="81"/>
      <c r="X1535" s="91" t="e">
        <f ca="1">+VLOOKUP(#REF!,REFERENCIAS!$C:$D,2,0)*VLOOKUP(#REF!,PONDERADORES!A:P,IF(AND(INFORMACION!$T1535='REFERENCIAS RIESGO'!$C$36,INFORMACION!$F1535=REFERENCIAS!$C$24),16,IF(INFORMACION!$T1535='REFERENCIAS RIESGO'!$C$36,13,IF(INFORMACION!$F1535=REFERENCIAS!$C$24,10,7))),0)+VLOOKUP(K1535,REFERENCIAS!$C:$D,2,0)*VLOOKUP($K$2,PONDERADORES!A:P,IF(AND(INFORMACION!$T1535='REFERENCIAS RIESGO'!$C$36,INFORMACION!$F1535=REFERENCIAS!$C$24),16,IF(INFORMACION!$T1535='REFERENCIAS RIESGO'!$C$36,13,IF(INFORMACION!$F1535=REFERENCIAS!$C$24,10,7))),0)+VLOOKUP(L1535,REFERENCIAS!$C:$D,2,0)*VLOOKUP($L$2,PONDERADORES!A:P,IF(AND(INFORMACION!$T1535='REFERENCIAS RIESGO'!$C$36,INFORMACION!$F1535=REFERENCIAS!$C$24),16,IF(INFORMACION!$T1535='REFERENCIAS RIESGO'!$C$36,13,IF(INFORMACION!$F1535=REFERENCIAS!$C$24,10,7))),0)+VLOOKUP(F1535,REFERENCIAS!$C:$D,2,0)*VLOOKUP($F$2,PONDERADORES!A:P,IF(AND(INFORMACION!$T1535='REFERENCIAS RIESGO'!$C$36,INFORMACION!$F1535=REFERENCIAS!$C$24),16,IF(INFORMACION!$T1535='REFERENCIAS RIESGO'!$C$36,13,IF(INFORMACION!$F1535=REFERENCIAS!$C$24,10,7))),0)+VLOOKUP(T1535,REFERENCIAS!$C:$D,2,0)*VLOOKUP($T$2,PONDERADORES!A:P,IF(AND(INFORMACION!$T1535='REFERENCIAS RIESGO'!$C$36,INFORMACION!$F1535=REFERENCIAS!$C$24),16,IF(INFORMACION!$T1535='REFERENCIAS RIESGO'!$C$36,13,IF(INFORMACION!$F1535=REFERENCIAS!$C$24,10,7))),0)+VLOOKUP(IF(J1535&lt;=0.2,0.2,IF(AND(J1535&gt;0.2,J1535&lt;=0.4),0.4,IF(AND(J1535&gt;0.4,J1535&lt;=0.6),0.6,IF(AND(J1535&gt;0.6,J1535&lt;=0.8),0.8,IF(AND(J1535&gt;0.8,J1535&lt;=1),1))))),REFERENCIAS!$C:$D,2,0)*VLOOKUP($J$2,PONDERADORES!A:P,IF(AND(INFORMACION!$T1535='REFERENCIAS RIESGO'!$C$36,INFORMACION!$F1535=REFERENCIAS!$C$24),16,IF(INFORMACION!$T1535='REFERENCIAS RIESGO'!$C$36,13,IF(INFORMACION!$F1535=REFERENCIAS!$C$24,10,7))),0)</f>
        <v>#REF!</v>
      </c>
      <c r="Y1535" s="68">
        <f>+VLOOKUP(M1535,REFERENCIAS!$C:$D,2,0)*VLOOKUP($M$2,PONDERADORES!$A$7:$G$9,7,0)+VLOOKUP(N1535,REFERENCIAS!$C:$D,2,0)*VLOOKUP($N$2,PONDERADORES!$A$7:$G$9,7,0)+VLOOKUP(O1535,REFERENCIAS!$C:$D,2,0)*VLOOKUP($O$2,PONDERADORES!$A$7:$G$9,7,0)</f>
        <v>0.2</v>
      </c>
      <c r="Z1535" s="2">
        <f>+VLOOKUP(IF(R1535&lt;0.1,0,IF(AND(R1535&gt;=0.1,R1535&lt;0.2),0.1,IF(AND(R1535&gt;=0.2,R1535&lt;0.3),0.2,IF(R1535&gt;0.3,0.3,)))),REFERENCIAS!$C:$D,2,0)*VLOOKUP($R$2,PONDERADORES!$A$11:$G$11,7,0)</f>
        <v>15</v>
      </c>
      <c r="AA1535" s="92"/>
      <c r="AB1535" s="95" t="e">
        <f t="shared" ca="1" si="91"/>
        <v>#REF!</v>
      </c>
      <c r="AC1535" s="23" t="e">
        <f ca="1">IF(AB1535&gt;REFERENCIAS!$C$62,REFERENCIAS!$B$62,IF(AND(AB1535&gt;=REFERENCIAS!$C$63,AB1535&lt;REFERENCIAS!$D$63),REFERENCIAS!$B$63,IF(AND(AB1535&gt;REFERENCIAS!$C$64,AB1535&lt;=REFERENCIAS!$D$64),REFERENCIAS!$B$64,IF(AND(AB1535&gt;=REFERENCIAS!$C$65,AB1535&lt;REFERENCIAS!$D$65),REFERENCIAS!$B$65, "Revisar"))))</f>
        <v>#REF!</v>
      </c>
      <c r="AD1535" s="94" t="e">
        <f ca="1">VLOOKUP(AC1535,REFERENCIAS!$B$62:$G$65,4,FALSE)</f>
        <v>#REF!</v>
      </c>
    </row>
    <row r="1536" spans="1:30" ht="17.25" x14ac:dyDescent="0.25">
      <c r="A1536" s="74"/>
      <c r="B1536" s="19"/>
      <c r="C1536" s="19"/>
      <c r="D1536" s="50"/>
      <c r="E1536" s="73"/>
      <c r="F1536" s="74"/>
      <c r="G1536" s="9"/>
      <c r="H1536" s="48"/>
      <c r="I1536" s="49">
        <f t="shared" ca="1" si="89"/>
        <v>2022</v>
      </c>
      <c r="J1536" s="22">
        <f t="shared" ca="1" si="88"/>
        <v>1</v>
      </c>
      <c r="K1536" s="19"/>
      <c r="L1536" s="73"/>
      <c r="M1536" s="74"/>
      <c r="N1536" s="19"/>
      <c r="O1536" s="73"/>
      <c r="P1536" s="82">
        <v>1</v>
      </c>
      <c r="Q1536" s="24">
        <v>1</v>
      </c>
      <c r="R1536" s="81">
        <f t="shared" si="90"/>
        <v>1</v>
      </c>
      <c r="S1536" s="87"/>
      <c r="T1536" s="19"/>
      <c r="U1536" s="25"/>
      <c r="V1536" s="25"/>
      <c r="W1536" s="81"/>
      <c r="X1536" s="91" t="e">
        <f ca="1">+VLOOKUP(#REF!,REFERENCIAS!$C:$D,2,0)*VLOOKUP(#REF!,PONDERADORES!A:P,IF(AND(INFORMACION!$T1536='REFERENCIAS RIESGO'!$C$36,INFORMACION!$F1536=REFERENCIAS!$C$24),16,IF(INFORMACION!$T1536='REFERENCIAS RIESGO'!$C$36,13,IF(INFORMACION!$F1536=REFERENCIAS!$C$24,10,7))),0)+VLOOKUP(K1536,REFERENCIAS!$C:$D,2,0)*VLOOKUP($K$2,PONDERADORES!A:P,IF(AND(INFORMACION!$T1536='REFERENCIAS RIESGO'!$C$36,INFORMACION!$F1536=REFERENCIAS!$C$24),16,IF(INFORMACION!$T1536='REFERENCIAS RIESGO'!$C$36,13,IF(INFORMACION!$F1536=REFERENCIAS!$C$24,10,7))),0)+VLOOKUP(L1536,REFERENCIAS!$C:$D,2,0)*VLOOKUP($L$2,PONDERADORES!A:P,IF(AND(INFORMACION!$T1536='REFERENCIAS RIESGO'!$C$36,INFORMACION!$F1536=REFERENCIAS!$C$24),16,IF(INFORMACION!$T1536='REFERENCIAS RIESGO'!$C$36,13,IF(INFORMACION!$F1536=REFERENCIAS!$C$24,10,7))),0)+VLOOKUP(F1536,REFERENCIAS!$C:$D,2,0)*VLOOKUP($F$2,PONDERADORES!A:P,IF(AND(INFORMACION!$T1536='REFERENCIAS RIESGO'!$C$36,INFORMACION!$F1536=REFERENCIAS!$C$24),16,IF(INFORMACION!$T1536='REFERENCIAS RIESGO'!$C$36,13,IF(INFORMACION!$F1536=REFERENCIAS!$C$24,10,7))),0)+VLOOKUP(T1536,REFERENCIAS!$C:$D,2,0)*VLOOKUP($T$2,PONDERADORES!A:P,IF(AND(INFORMACION!$T1536='REFERENCIAS RIESGO'!$C$36,INFORMACION!$F1536=REFERENCIAS!$C$24),16,IF(INFORMACION!$T1536='REFERENCIAS RIESGO'!$C$36,13,IF(INFORMACION!$F1536=REFERENCIAS!$C$24,10,7))),0)+VLOOKUP(IF(J1536&lt;=0.2,0.2,IF(AND(J1536&gt;0.2,J1536&lt;=0.4),0.4,IF(AND(J1536&gt;0.4,J1536&lt;=0.6),0.6,IF(AND(J1536&gt;0.6,J1536&lt;=0.8),0.8,IF(AND(J1536&gt;0.8,J1536&lt;=1),1))))),REFERENCIAS!$C:$D,2,0)*VLOOKUP($J$2,PONDERADORES!A:P,IF(AND(INFORMACION!$T1536='REFERENCIAS RIESGO'!$C$36,INFORMACION!$F1536=REFERENCIAS!$C$24),16,IF(INFORMACION!$T1536='REFERENCIAS RIESGO'!$C$36,13,IF(INFORMACION!$F1536=REFERENCIAS!$C$24,10,7))),0)</f>
        <v>#REF!</v>
      </c>
      <c r="Y1536" s="68">
        <f>+VLOOKUP(M1536,REFERENCIAS!$C:$D,2,0)*VLOOKUP($M$2,PONDERADORES!$A$7:$G$9,7,0)+VLOOKUP(N1536,REFERENCIAS!$C:$D,2,0)*VLOOKUP($N$2,PONDERADORES!$A$7:$G$9,7,0)+VLOOKUP(O1536,REFERENCIAS!$C:$D,2,0)*VLOOKUP($O$2,PONDERADORES!$A$7:$G$9,7,0)</f>
        <v>0.2</v>
      </c>
      <c r="Z1536" s="2">
        <f>+VLOOKUP(IF(R1536&lt;0.1,0,IF(AND(R1536&gt;=0.1,R1536&lt;0.2),0.1,IF(AND(R1536&gt;=0.2,R1536&lt;0.3),0.2,IF(R1536&gt;0.3,0.3,)))),REFERENCIAS!$C:$D,2,0)*VLOOKUP($R$2,PONDERADORES!$A$11:$G$11,7,0)</f>
        <v>15</v>
      </c>
      <c r="AA1536" s="92"/>
      <c r="AB1536" s="95" t="e">
        <f t="shared" ca="1" si="91"/>
        <v>#REF!</v>
      </c>
      <c r="AC1536" s="23" t="e">
        <f ca="1">IF(AB1536&gt;REFERENCIAS!$C$62,REFERENCIAS!$B$62,IF(AND(AB1536&gt;=REFERENCIAS!$C$63,AB1536&lt;REFERENCIAS!$D$63),REFERENCIAS!$B$63,IF(AND(AB1536&gt;REFERENCIAS!$C$64,AB1536&lt;=REFERENCIAS!$D$64),REFERENCIAS!$B$64,IF(AND(AB1536&gt;=REFERENCIAS!$C$65,AB1536&lt;REFERENCIAS!$D$65),REFERENCIAS!$B$65, "Revisar"))))</f>
        <v>#REF!</v>
      </c>
      <c r="AD1536" s="94" t="e">
        <f ca="1">VLOOKUP(AC1536,REFERENCIAS!$B$62:$G$65,4,FALSE)</f>
        <v>#REF!</v>
      </c>
    </row>
    <row r="1537" spans="1:30" ht="17.25" x14ac:dyDescent="0.25">
      <c r="A1537" s="74"/>
      <c r="B1537" s="19"/>
      <c r="C1537" s="19"/>
      <c r="D1537" s="50"/>
      <c r="E1537" s="73"/>
      <c r="F1537" s="74"/>
      <c r="G1537" s="9"/>
      <c r="H1537" s="48"/>
      <c r="I1537" s="49">
        <f t="shared" ca="1" si="89"/>
        <v>2022</v>
      </c>
      <c r="J1537" s="22">
        <f t="shared" ca="1" si="88"/>
        <v>1</v>
      </c>
      <c r="K1537" s="19"/>
      <c r="L1537" s="73"/>
      <c r="M1537" s="74"/>
      <c r="N1537" s="19"/>
      <c r="O1537" s="73"/>
      <c r="P1537" s="82">
        <v>1</v>
      </c>
      <c r="Q1537" s="24">
        <v>1</v>
      </c>
      <c r="R1537" s="81">
        <f t="shared" si="90"/>
        <v>1</v>
      </c>
      <c r="S1537" s="87"/>
      <c r="T1537" s="19"/>
      <c r="U1537" s="25"/>
      <c r="V1537" s="25"/>
      <c r="W1537" s="81"/>
      <c r="X1537" s="91" t="e">
        <f ca="1">+VLOOKUP(#REF!,REFERENCIAS!$C:$D,2,0)*VLOOKUP(#REF!,PONDERADORES!A:P,IF(AND(INFORMACION!$T1537='REFERENCIAS RIESGO'!$C$36,INFORMACION!$F1537=REFERENCIAS!$C$24),16,IF(INFORMACION!$T1537='REFERENCIAS RIESGO'!$C$36,13,IF(INFORMACION!$F1537=REFERENCIAS!$C$24,10,7))),0)+VLOOKUP(K1537,REFERENCIAS!$C:$D,2,0)*VLOOKUP($K$2,PONDERADORES!A:P,IF(AND(INFORMACION!$T1537='REFERENCIAS RIESGO'!$C$36,INFORMACION!$F1537=REFERENCIAS!$C$24),16,IF(INFORMACION!$T1537='REFERENCIAS RIESGO'!$C$36,13,IF(INFORMACION!$F1537=REFERENCIAS!$C$24,10,7))),0)+VLOOKUP(L1537,REFERENCIAS!$C:$D,2,0)*VLOOKUP($L$2,PONDERADORES!A:P,IF(AND(INFORMACION!$T1537='REFERENCIAS RIESGO'!$C$36,INFORMACION!$F1537=REFERENCIAS!$C$24),16,IF(INFORMACION!$T1537='REFERENCIAS RIESGO'!$C$36,13,IF(INFORMACION!$F1537=REFERENCIAS!$C$24,10,7))),0)+VLOOKUP(F1537,REFERENCIAS!$C:$D,2,0)*VLOOKUP($F$2,PONDERADORES!A:P,IF(AND(INFORMACION!$T1537='REFERENCIAS RIESGO'!$C$36,INFORMACION!$F1537=REFERENCIAS!$C$24),16,IF(INFORMACION!$T1537='REFERENCIAS RIESGO'!$C$36,13,IF(INFORMACION!$F1537=REFERENCIAS!$C$24,10,7))),0)+VLOOKUP(T1537,REFERENCIAS!$C:$D,2,0)*VLOOKUP($T$2,PONDERADORES!A:P,IF(AND(INFORMACION!$T1537='REFERENCIAS RIESGO'!$C$36,INFORMACION!$F1537=REFERENCIAS!$C$24),16,IF(INFORMACION!$T1537='REFERENCIAS RIESGO'!$C$36,13,IF(INFORMACION!$F1537=REFERENCIAS!$C$24,10,7))),0)+VLOOKUP(IF(J1537&lt;=0.2,0.2,IF(AND(J1537&gt;0.2,J1537&lt;=0.4),0.4,IF(AND(J1537&gt;0.4,J1537&lt;=0.6),0.6,IF(AND(J1537&gt;0.6,J1537&lt;=0.8),0.8,IF(AND(J1537&gt;0.8,J1537&lt;=1),1))))),REFERENCIAS!$C:$D,2,0)*VLOOKUP($J$2,PONDERADORES!A:P,IF(AND(INFORMACION!$T1537='REFERENCIAS RIESGO'!$C$36,INFORMACION!$F1537=REFERENCIAS!$C$24),16,IF(INFORMACION!$T1537='REFERENCIAS RIESGO'!$C$36,13,IF(INFORMACION!$F1537=REFERENCIAS!$C$24,10,7))),0)</f>
        <v>#REF!</v>
      </c>
      <c r="Y1537" s="68">
        <f>+VLOOKUP(M1537,REFERENCIAS!$C:$D,2,0)*VLOOKUP($M$2,PONDERADORES!$A$7:$G$9,7,0)+VLOOKUP(N1537,REFERENCIAS!$C:$D,2,0)*VLOOKUP($N$2,PONDERADORES!$A$7:$G$9,7,0)+VLOOKUP(O1537,REFERENCIAS!$C:$D,2,0)*VLOOKUP($O$2,PONDERADORES!$A$7:$G$9,7,0)</f>
        <v>0.2</v>
      </c>
      <c r="Z1537" s="2">
        <f>+VLOOKUP(IF(R1537&lt;0.1,0,IF(AND(R1537&gt;=0.1,R1537&lt;0.2),0.1,IF(AND(R1537&gt;=0.2,R1537&lt;0.3),0.2,IF(R1537&gt;0.3,0.3,)))),REFERENCIAS!$C:$D,2,0)*VLOOKUP($R$2,PONDERADORES!$A$11:$G$11,7,0)</f>
        <v>15</v>
      </c>
      <c r="AA1537" s="92"/>
      <c r="AB1537" s="95" t="e">
        <f t="shared" ca="1" si="91"/>
        <v>#REF!</v>
      </c>
      <c r="AC1537" s="23" t="e">
        <f ca="1">IF(AB1537&gt;REFERENCIAS!$C$62,REFERENCIAS!$B$62,IF(AND(AB1537&gt;=REFERENCIAS!$C$63,AB1537&lt;REFERENCIAS!$D$63),REFERENCIAS!$B$63,IF(AND(AB1537&gt;REFERENCIAS!$C$64,AB1537&lt;=REFERENCIAS!$D$64),REFERENCIAS!$B$64,IF(AND(AB1537&gt;=REFERENCIAS!$C$65,AB1537&lt;REFERENCIAS!$D$65),REFERENCIAS!$B$65, "Revisar"))))</f>
        <v>#REF!</v>
      </c>
      <c r="AD1537" s="94" t="e">
        <f ca="1">VLOOKUP(AC1537,REFERENCIAS!$B$62:$G$65,4,FALSE)</f>
        <v>#REF!</v>
      </c>
    </row>
    <row r="1538" spans="1:30" ht="17.25" x14ac:dyDescent="0.25">
      <c r="A1538" s="74"/>
      <c r="B1538" s="19"/>
      <c r="C1538" s="19"/>
      <c r="D1538" s="50"/>
      <c r="E1538" s="73"/>
      <c r="F1538" s="74"/>
      <c r="G1538" s="9"/>
      <c r="H1538" s="48"/>
      <c r="I1538" s="49">
        <f t="shared" ca="1" si="89"/>
        <v>2022</v>
      </c>
      <c r="J1538" s="22">
        <f t="shared" ca="1" si="88"/>
        <v>1</v>
      </c>
      <c r="K1538" s="19"/>
      <c r="L1538" s="73"/>
      <c r="M1538" s="74"/>
      <c r="N1538" s="19"/>
      <c r="O1538" s="73"/>
      <c r="P1538" s="82">
        <v>1</v>
      </c>
      <c r="Q1538" s="24">
        <v>1</v>
      </c>
      <c r="R1538" s="81">
        <f t="shared" si="90"/>
        <v>1</v>
      </c>
      <c r="S1538" s="87"/>
      <c r="T1538" s="19"/>
      <c r="U1538" s="25"/>
      <c r="V1538" s="25"/>
      <c r="W1538" s="81"/>
      <c r="X1538" s="91" t="e">
        <f ca="1">+VLOOKUP(#REF!,REFERENCIAS!$C:$D,2,0)*VLOOKUP(#REF!,PONDERADORES!A:P,IF(AND(INFORMACION!$T1538='REFERENCIAS RIESGO'!$C$36,INFORMACION!$F1538=REFERENCIAS!$C$24),16,IF(INFORMACION!$T1538='REFERENCIAS RIESGO'!$C$36,13,IF(INFORMACION!$F1538=REFERENCIAS!$C$24,10,7))),0)+VLOOKUP(K1538,REFERENCIAS!$C:$D,2,0)*VLOOKUP($K$2,PONDERADORES!A:P,IF(AND(INFORMACION!$T1538='REFERENCIAS RIESGO'!$C$36,INFORMACION!$F1538=REFERENCIAS!$C$24),16,IF(INFORMACION!$T1538='REFERENCIAS RIESGO'!$C$36,13,IF(INFORMACION!$F1538=REFERENCIAS!$C$24,10,7))),0)+VLOOKUP(L1538,REFERENCIAS!$C:$D,2,0)*VLOOKUP($L$2,PONDERADORES!A:P,IF(AND(INFORMACION!$T1538='REFERENCIAS RIESGO'!$C$36,INFORMACION!$F1538=REFERENCIAS!$C$24),16,IF(INFORMACION!$T1538='REFERENCIAS RIESGO'!$C$36,13,IF(INFORMACION!$F1538=REFERENCIAS!$C$24,10,7))),0)+VLOOKUP(F1538,REFERENCIAS!$C:$D,2,0)*VLOOKUP($F$2,PONDERADORES!A:P,IF(AND(INFORMACION!$T1538='REFERENCIAS RIESGO'!$C$36,INFORMACION!$F1538=REFERENCIAS!$C$24),16,IF(INFORMACION!$T1538='REFERENCIAS RIESGO'!$C$36,13,IF(INFORMACION!$F1538=REFERENCIAS!$C$24,10,7))),0)+VLOOKUP(T1538,REFERENCIAS!$C:$D,2,0)*VLOOKUP($T$2,PONDERADORES!A:P,IF(AND(INFORMACION!$T1538='REFERENCIAS RIESGO'!$C$36,INFORMACION!$F1538=REFERENCIAS!$C$24),16,IF(INFORMACION!$T1538='REFERENCIAS RIESGO'!$C$36,13,IF(INFORMACION!$F1538=REFERENCIAS!$C$24,10,7))),0)+VLOOKUP(IF(J1538&lt;=0.2,0.2,IF(AND(J1538&gt;0.2,J1538&lt;=0.4),0.4,IF(AND(J1538&gt;0.4,J1538&lt;=0.6),0.6,IF(AND(J1538&gt;0.6,J1538&lt;=0.8),0.8,IF(AND(J1538&gt;0.8,J1538&lt;=1),1))))),REFERENCIAS!$C:$D,2,0)*VLOOKUP($J$2,PONDERADORES!A:P,IF(AND(INFORMACION!$T1538='REFERENCIAS RIESGO'!$C$36,INFORMACION!$F1538=REFERENCIAS!$C$24),16,IF(INFORMACION!$T1538='REFERENCIAS RIESGO'!$C$36,13,IF(INFORMACION!$F1538=REFERENCIAS!$C$24,10,7))),0)</f>
        <v>#REF!</v>
      </c>
      <c r="Y1538" s="68">
        <f>+VLOOKUP(M1538,REFERENCIAS!$C:$D,2,0)*VLOOKUP($M$2,PONDERADORES!$A$7:$G$9,7,0)+VLOOKUP(N1538,REFERENCIAS!$C:$D,2,0)*VLOOKUP($N$2,PONDERADORES!$A$7:$G$9,7,0)+VLOOKUP(O1538,REFERENCIAS!$C:$D,2,0)*VLOOKUP($O$2,PONDERADORES!$A$7:$G$9,7,0)</f>
        <v>0.2</v>
      </c>
      <c r="Z1538" s="2">
        <f>+VLOOKUP(IF(R1538&lt;0.1,0,IF(AND(R1538&gt;=0.1,R1538&lt;0.2),0.1,IF(AND(R1538&gt;=0.2,R1538&lt;0.3),0.2,IF(R1538&gt;0.3,0.3,)))),REFERENCIAS!$C:$D,2,0)*VLOOKUP($R$2,PONDERADORES!$A$11:$G$11,7,0)</f>
        <v>15</v>
      </c>
      <c r="AA1538" s="92"/>
      <c r="AB1538" s="95" t="e">
        <f t="shared" ca="1" si="91"/>
        <v>#REF!</v>
      </c>
      <c r="AC1538" s="23" t="e">
        <f ca="1">IF(AB1538&gt;REFERENCIAS!$C$62,REFERENCIAS!$B$62,IF(AND(AB1538&gt;=REFERENCIAS!$C$63,AB1538&lt;REFERENCIAS!$D$63),REFERENCIAS!$B$63,IF(AND(AB1538&gt;REFERENCIAS!$C$64,AB1538&lt;=REFERENCIAS!$D$64),REFERENCIAS!$B$64,IF(AND(AB1538&gt;=REFERENCIAS!$C$65,AB1538&lt;REFERENCIAS!$D$65),REFERENCIAS!$B$65, "Revisar"))))</f>
        <v>#REF!</v>
      </c>
      <c r="AD1538" s="94" t="e">
        <f ca="1">VLOOKUP(AC1538,REFERENCIAS!$B$62:$G$65,4,FALSE)</f>
        <v>#REF!</v>
      </c>
    </row>
    <row r="1539" spans="1:30" ht="17.25" x14ac:dyDescent="0.25">
      <c r="A1539" s="74"/>
      <c r="B1539" s="19"/>
      <c r="C1539" s="19"/>
      <c r="D1539" s="50"/>
      <c r="E1539" s="73"/>
      <c r="F1539" s="74"/>
      <c r="G1539" s="9"/>
      <c r="H1539" s="48"/>
      <c r="I1539" s="49">
        <f t="shared" ca="1" si="89"/>
        <v>2022</v>
      </c>
      <c r="J1539" s="22">
        <f t="shared" ca="1" si="88"/>
        <v>1</v>
      </c>
      <c r="K1539" s="19"/>
      <c r="L1539" s="73"/>
      <c r="M1539" s="74"/>
      <c r="N1539" s="19"/>
      <c r="O1539" s="73"/>
      <c r="P1539" s="82">
        <v>1</v>
      </c>
      <c r="Q1539" s="24">
        <v>1</v>
      </c>
      <c r="R1539" s="81">
        <f t="shared" si="90"/>
        <v>1</v>
      </c>
      <c r="S1539" s="87"/>
      <c r="T1539" s="19"/>
      <c r="U1539" s="25"/>
      <c r="V1539" s="25"/>
      <c r="W1539" s="81"/>
      <c r="X1539" s="91" t="e">
        <f ca="1">+VLOOKUP(#REF!,REFERENCIAS!$C:$D,2,0)*VLOOKUP(#REF!,PONDERADORES!A:P,IF(AND(INFORMACION!$T1539='REFERENCIAS RIESGO'!$C$36,INFORMACION!$F1539=REFERENCIAS!$C$24),16,IF(INFORMACION!$T1539='REFERENCIAS RIESGO'!$C$36,13,IF(INFORMACION!$F1539=REFERENCIAS!$C$24,10,7))),0)+VLOOKUP(K1539,REFERENCIAS!$C:$D,2,0)*VLOOKUP($K$2,PONDERADORES!A:P,IF(AND(INFORMACION!$T1539='REFERENCIAS RIESGO'!$C$36,INFORMACION!$F1539=REFERENCIAS!$C$24),16,IF(INFORMACION!$T1539='REFERENCIAS RIESGO'!$C$36,13,IF(INFORMACION!$F1539=REFERENCIAS!$C$24,10,7))),0)+VLOOKUP(L1539,REFERENCIAS!$C:$D,2,0)*VLOOKUP($L$2,PONDERADORES!A:P,IF(AND(INFORMACION!$T1539='REFERENCIAS RIESGO'!$C$36,INFORMACION!$F1539=REFERENCIAS!$C$24),16,IF(INFORMACION!$T1539='REFERENCIAS RIESGO'!$C$36,13,IF(INFORMACION!$F1539=REFERENCIAS!$C$24,10,7))),0)+VLOOKUP(F1539,REFERENCIAS!$C:$D,2,0)*VLOOKUP($F$2,PONDERADORES!A:P,IF(AND(INFORMACION!$T1539='REFERENCIAS RIESGO'!$C$36,INFORMACION!$F1539=REFERENCIAS!$C$24),16,IF(INFORMACION!$T1539='REFERENCIAS RIESGO'!$C$36,13,IF(INFORMACION!$F1539=REFERENCIAS!$C$24,10,7))),0)+VLOOKUP(T1539,REFERENCIAS!$C:$D,2,0)*VLOOKUP($T$2,PONDERADORES!A:P,IF(AND(INFORMACION!$T1539='REFERENCIAS RIESGO'!$C$36,INFORMACION!$F1539=REFERENCIAS!$C$24),16,IF(INFORMACION!$T1539='REFERENCIAS RIESGO'!$C$36,13,IF(INFORMACION!$F1539=REFERENCIAS!$C$24,10,7))),0)+VLOOKUP(IF(J1539&lt;=0.2,0.2,IF(AND(J1539&gt;0.2,J1539&lt;=0.4),0.4,IF(AND(J1539&gt;0.4,J1539&lt;=0.6),0.6,IF(AND(J1539&gt;0.6,J1539&lt;=0.8),0.8,IF(AND(J1539&gt;0.8,J1539&lt;=1),1))))),REFERENCIAS!$C:$D,2,0)*VLOOKUP($J$2,PONDERADORES!A:P,IF(AND(INFORMACION!$T1539='REFERENCIAS RIESGO'!$C$36,INFORMACION!$F1539=REFERENCIAS!$C$24),16,IF(INFORMACION!$T1539='REFERENCIAS RIESGO'!$C$36,13,IF(INFORMACION!$F1539=REFERENCIAS!$C$24,10,7))),0)</f>
        <v>#REF!</v>
      </c>
      <c r="Y1539" s="68">
        <f>+VLOOKUP(M1539,REFERENCIAS!$C:$D,2,0)*VLOOKUP($M$2,PONDERADORES!$A$7:$G$9,7,0)+VLOOKUP(N1539,REFERENCIAS!$C:$D,2,0)*VLOOKUP($N$2,PONDERADORES!$A$7:$G$9,7,0)+VLOOKUP(O1539,REFERENCIAS!$C:$D,2,0)*VLOOKUP($O$2,PONDERADORES!$A$7:$G$9,7,0)</f>
        <v>0.2</v>
      </c>
      <c r="Z1539" s="2">
        <f>+VLOOKUP(IF(R1539&lt;0.1,0,IF(AND(R1539&gt;=0.1,R1539&lt;0.2),0.1,IF(AND(R1539&gt;=0.2,R1539&lt;0.3),0.2,IF(R1539&gt;0.3,0.3,)))),REFERENCIAS!$C:$D,2,0)*VLOOKUP($R$2,PONDERADORES!$A$11:$G$11,7,0)</f>
        <v>15</v>
      </c>
      <c r="AA1539" s="92"/>
      <c r="AB1539" s="95" t="e">
        <f t="shared" ca="1" si="91"/>
        <v>#REF!</v>
      </c>
      <c r="AC1539" s="23" t="e">
        <f ca="1">IF(AB1539&gt;REFERENCIAS!$C$62,REFERENCIAS!$B$62,IF(AND(AB1539&gt;=REFERENCIAS!$C$63,AB1539&lt;REFERENCIAS!$D$63),REFERENCIAS!$B$63,IF(AND(AB1539&gt;REFERENCIAS!$C$64,AB1539&lt;=REFERENCIAS!$D$64),REFERENCIAS!$B$64,IF(AND(AB1539&gt;=REFERENCIAS!$C$65,AB1539&lt;REFERENCIAS!$D$65),REFERENCIAS!$B$65, "Revisar"))))</f>
        <v>#REF!</v>
      </c>
      <c r="AD1539" s="94" t="e">
        <f ca="1">VLOOKUP(AC1539,REFERENCIAS!$B$62:$G$65,4,FALSE)</f>
        <v>#REF!</v>
      </c>
    </row>
    <row r="1540" spans="1:30" ht="17.25" x14ac:dyDescent="0.25">
      <c r="A1540" s="74"/>
      <c r="B1540" s="19"/>
      <c r="C1540" s="19"/>
      <c r="D1540" s="50"/>
      <c r="E1540" s="73"/>
      <c r="F1540" s="74"/>
      <c r="G1540" s="9"/>
      <c r="H1540" s="48"/>
      <c r="I1540" s="49">
        <f t="shared" ca="1" si="89"/>
        <v>2022</v>
      </c>
      <c r="J1540" s="22">
        <f t="shared" ref="J1540:J1603" ca="1" si="92">IF(I1540&gt;G1540,1,I1540/G1540)</f>
        <v>1</v>
      </c>
      <c r="K1540" s="19"/>
      <c r="L1540" s="73"/>
      <c r="M1540" s="74"/>
      <c r="N1540" s="19"/>
      <c r="O1540" s="73"/>
      <c r="P1540" s="82">
        <v>1</v>
      </c>
      <c r="Q1540" s="24">
        <v>1</v>
      </c>
      <c r="R1540" s="81">
        <f t="shared" si="90"/>
        <v>1</v>
      </c>
      <c r="S1540" s="87"/>
      <c r="T1540" s="19"/>
      <c r="U1540" s="25"/>
      <c r="V1540" s="25"/>
      <c r="W1540" s="81"/>
      <c r="X1540" s="91" t="e">
        <f ca="1">+VLOOKUP(#REF!,REFERENCIAS!$C:$D,2,0)*VLOOKUP(#REF!,PONDERADORES!A:P,IF(AND(INFORMACION!$T1540='REFERENCIAS RIESGO'!$C$36,INFORMACION!$F1540=REFERENCIAS!$C$24),16,IF(INFORMACION!$T1540='REFERENCIAS RIESGO'!$C$36,13,IF(INFORMACION!$F1540=REFERENCIAS!$C$24,10,7))),0)+VLOOKUP(K1540,REFERENCIAS!$C:$D,2,0)*VLOOKUP($K$2,PONDERADORES!A:P,IF(AND(INFORMACION!$T1540='REFERENCIAS RIESGO'!$C$36,INFORMACION!$F1540=REFERENCIAS!$C$24),16,IF(INFORMACION!$T1540='REFERENCIAS RIESGO'!$C$36,13,IF(INFORMACION!$F1540=REFERENCIAS!$C$24,10,7))),0)+VLOOKUP(L1540,REFERENCIAS!$C:$D,2,0)*VLOOKUP($L$2,PONDERADORES!A:P,IF(AND(INFORMACION!$T1540='REFERENCIAS RIESGO'!$C$36,INFORMACION!$F1540=REFERENCIAS!$C$24),16,IF(INFORMACION!$T1540='REFERENCIAS RIESGO'!$C$36,13,IF(INFORMACION!$F1540=REFERENCIAS!$C$24,10,7))),0)+VLOOKUP(F1540,REFERENCIAS!$C:$D,2,0)*VLOOKUP($F$2,PONDERADORES!A:P,IF(AND(INFORMACION!$T1540='REFERENCIAS RIESGO'!$C$36,INFORMACION!$F1540=REFERENCIAS!$C$24),16,IF(INFORMACION!$T1540='REFERENCIAS RIESGO'!$C$36,13,IF(INFORMACION!$F1540=REFERENCIAS!$C$24,10,7))),0)+VLOOKUP(T1540,REFERENCIAS!$C:$D,2,0)*VLOOKUP($T$2,PONDERADORES!A:P,IF(AND(INFORMACION!$T1540='REFERENCIAS RIESGO'!$C$36,INFORMACION!$F1540=REFERENCIAS!$C$24),16,IF(INFORMACION!$T1540='REFERENCIAS RIESGO'!$C$36,13,IF(INFORMACION!$F1540=REFERENCIAS!$C$24,10,7))),0)+VLOOKUP(IF(J1540&lt;=0.2,0.2,IF(AND(J1540&gt;0.2,J1540&lt;=0.4),0.4,IF(AND(J1540&gt;0.4,J1540&lt;=0.6),0.6,IF(AND(J1540&gt;0.6,J1540&lt;=0.8),0.8,IF(AND(J1540&gt;0.8,J1540&lt;=1),1))))),REFERENCIAS!$C:$D,2,0)*VLOOKUP($J$2,PONDERADORES!A:P,IF(AND(INFORMACION!$T1540='REFERENCIAS RIESGO'!$C$36,INFORMACION!$F1540=REFERENCIAS!$C$24),16,IF(INFORMACION!$T1540='REFERENCIAS RIESGO'!$C$36,13,IF(INFORMACION!$F1540=REFERENCIAS!$C$24,10,7))),0)</f>
        <v>#REF!</v>
      </c>
      <c r="Y1540" s="68">
        <f>+VLOOKUP(M1540,REFERENCIAS!$C:$D,2,0)*VLOOKUP($M$2,PONDERADORES!$A$7:$G$9,7,0)+VLOOKUP(N1540,REFERENCIAS!$C:$D,2,0)*VLOOKUP($N$2,PONDERADORES!$A$7:$G$9,7,0)+VLOOKUP(O1540,REFERENCIAS!$C:$D,2,0)*VLOOKUP($O$2,PONDERADORES!$A$7:$G$9,7,0)</f>
        <v>0.2</v>
      </c>
      <c r="Z1540" s="2">
        <f>+VLOOKUP(IF(R1540&lt;0.1,0,IF(AND(R1540&gt;=0.1,R1540&lt;0.2),0.1,IF(AND(R1540&gt;=0.2,R1540&lt;0.3),0.2,IF(R1540&gt;0.3,0.3,)))),REFERENCIAS!$C:$D,2,0)*VLOOKUP($R$2,PONDERADORES!$A$11:$G$11,7,0)</f>
        <v>15</v>
      </c>
      <c r="AA1540" s="92"/>
      <c r="AB1540" s="95" t="e">
        <f t="shared" ca="1" si="91"/>
        <v>#REF!</v>
      </c>
      <c r="AC1540" s="23" t="e">
        <f ca="1">IF(AB1540&gt;REFERENCIAS!$C$62,REFERENCIAS!$B$62,IF(AND(AB1540&gt;=REFERENCIAS!$C$63,AB1540&lt;REFERENCIAS!$D$63),REFERENCIAS!$B$63,IF(AND(AB1540&gt;REFERENCIAS!$C$64,AB1540&lt;=REFERENCIAS!$D$64),REFERENCIAS!$B$64,IF(AND(AB1540&gt;=REFERENCIAS!$C$65,AB1540&lt;REFERENCIAS!$D$65),REFERENCIAS!$B$65, "Revisar"))))</f>
        <v>#REF!</v>
      </c>
      <c r="AD1540" s="94" t="e">
        <f ca="1">VLOOKUP(AC1540,REFERENCIAS!$B$62:$G$65,4,FALSE)</f>
        <v>#REF!</v>
      </c>
    </row>
    <row r="1541" spans="1:30" ht="17.25" x14ac:dyDescent="0.25">
      <c r="A1541" s="74"/>
      <c r="B1541" s="19"/>
      <c r="C1541" s="19"/>
      <c r="D1541" s="50"/>
      <c r="E1541" s="73"/>
      <c r="F1541" s="74"/>
      <c r="G1541" s="9"/>
      <c r="H1541" s="48"/>
      <c r="I1541" s="49">
        <f t="shared" ref="I1541:I1604" ca="1" si="93">(YEAR(NOW())-H1541)</f>
        <v>2022</v>
      </c>
      <c r="J1541" s="22">
        <f t="shared" ca="1" si="92"/>
        <v>1</v>
      </c>
      <c r="K1541" s="19"/>
      <c r="L1541" s="73"/>
      <c r="M1541" s="74"/>
      <c r="N1541" s="19"/>
      <c r="O1541" s="73"/>
      <c r="P1541" s="82">
        <v>1</v>
      </c>
      <c r="Q1541" s="24">
        <v>1</v>
      </c>
      <c r="R1541" s="81">
        <f t="shared" si="90"/>
        <v>1</v>
      </c>
      <c r="S1541" s="87"/>
      <c r="T1541" s="19"/>
      <c r="U1541" s="25"/>
      <c r="V1541" s="25"/>
      <c r="W1541" s="81"/>
      <c r="X1541" s="91" t="e">
        <f ca="1">+VLOOKUP(#REF!,REFERENCIAS!$C:$D,2,0)*VLOOKUP(#REF!,PONDERADORES!A:P,IF(AND(INFORMACION!$T1541='REFERENCIAS RIESGO'!$C$36,INFORMACION!$F1541=REFERENCIAS!$C$24),16,IF(INFORMACION!$T1541='REFERENCIAS RIESGO'!$C$36,13,IF(INFORMACION!$F1541=REFERENCIAS!$C$24,10,7))),0)+VLOOKUP(K1541,REFERENCIAS!$C:$D,2,0)*VLOOKUP($K$2,PONDERADORES!A:P,IF(AND(INFORMACION!$T1541='REFERENCIAS RIESGO'!$C$36,INFORMACION!$F1541=REFERENCIAS!$C$24),16,IF(INFORMACION!$T1541='REFERENCIAS RIESGO'!$C$36,13,IF(INFORMACION!$F1541=REFERENCIAS!$C$24,10,7))),0)+VLOOKUP(L1541,REFERENCIAS!$C:$D,2,0)*VLOOKUP($L$2,PONDERADORES!A:P,IF(AND(INFORMACION!$T1541='REFERENCIAS RIESGO'!$C$36,INFORMACION!$F1541=REFERENCIAS!$C$24),16,IF(INFORMACION!$T1541='REFERENCIAS RIESGO'!$C$36,13,IF(INFORMACION!$F1541=REFERENCIAS!$C$24,10,7))),0)+VLOOKUP(F1541,REFERENCIAS!$C:$D,2,0)*VLOOKUP($F$2,PONDERADORES!A:P,IF(AND(INFORMACION!$T1541='REFERENCIAS RIESGO'!$C$36,INFORMACION!$F1541=REFERENCIAS!$C$24),16,IF(INFORMACION!$T1541='REFERENCIAS RIESGO'!$C$36,13,IF(INFORMACION!$F1541=REFERENCIAS!$C$24,10,7))),0)+VLOOKUP(T1541,REFERENCIAS!$C:$D,2,0)*VLOOKUP($T$2,PONDERADORES!A:P,IF(AND(INFORMACION!$T1541='REFERENCIAS RIESGO'!$C$36,INFORMACION!$F1541=REFERENCIAS!$C$24),16,IF(INFORMACION!$T1541='REFERENCIAS RIESGO'!$C$36,13,IF(INFORMACION!$F1541=REFERENCIAS!$C$24,10,7))),0)+VLOOKUP(IF(J1541&lt;=0.2,0.2,IF(AND(J1541&gt;0.2,J1541&lt;=0.4),0.4,IF(AND(J1541&gt;0.4,J1541&lt;=0.6),0.6,IF(AND(J1541&gt;0.6,J1541&lt;=0.8),0.8,IF(AND(J1541&gt;0.8,J1541&lt;=1),1))))),REFERENCIAS!$C:$D,2,0)*VLOOKUP($J$2,PONDERADORES!A:P,IF(AND(INFORMACION!$T1541='REFERENCIAS RIESGO'!$C$36,INFORMACION!$F1541=REFERENCIAS!$C$24),16,IF(INFORMACION!$T1541='REFERENCIAS RIESGO'!$C$36,13,IF(INFORMACION!$F1541=REFERENCIAS!$C$24,10,7))),0)</f>
        <v>#REF!</v>
      </c>
      <c r="Y1541" s="68">
        <f>+VLOOKUP(M1541,REFERENCIAS!$C:$D,2,0)*VLOOKUP($M$2,PONDERADORES!$A$7:$G$9,7,0)+VLOOKUP(N1541,REFERENCIAS!$C:$D,2,0)*VLOOKUP($N$2,PONDERADORES!$A$7:$G$9,7,0)+VLOOKUP(O1541,REFERENCIAS!$C:$D,2,0)*VLOOKUP($O$2,PONDERADORES!$A$7:$G$9,7,0)</f>
        <v>0.2</v>
      </c>
      <c r="Z1541" s="2">
        <f>+VLOOKUP(IF(R1541&lt;0.1,0,IF(AND(R1541&gt;=0.1,R1541&lt;0.2),0.1,IF(AND(R1541&gt;=0.2,R1541&lt;0.3),0.2,IF(R1541&gt;0.3,0.3,)))),REFERENCIAS!$C:$D,2,0)*VLOOKUP($R$2,PONDERADORES!$A$11:$G$11,7,0)</f>
        <v>15</v>
      </c>
      <c r="AA1541" s="92"/>
      <c r="AB1541" s="95" t="e">
        <f t="shared" ca="1" si="91"/>
        <v>#REF!</v>
      </c>
      <c r="AC1541" s="23" t="e">
        <f ca="1">IF(AB1541&gt;REFERENCIAS!$C$62,REFERENCIAS!$B$62,IF(AND(AB1541&gt;=REFERENCIAS!$C$63,AB1541&lt;REFERENCIAS!$D$63),REFERENCIAS!$B$63,IF(AND(AB1541&gt;REFERENCIAS!$C$64,AB1541&lt;=REFERENCIAS!$D$64),REFERENCIAS!$B$64,IF(AND(AB1541&gt;=REFERENCIAS!$C$65,AB1541&lt;REFERENCIAS!$D$65),REFERENCIAS!$B$65, "Revisar"))))</f>
        <v>#REF!</v>
      </c>
      <c r="AD1541" s="94" t="e">
        <f ca="1">VLOOKUP(AC1541,REFERENCIAS!$B$62:$G$65,4,FALSE)</f>
        <v>#REF!</v>
      </c>
    </row>
    <row r="1542" spans="1:30" ht="17.25" x14ac:dyDescent="0.25">
      <c r="A1542" s="74"/>
      <c r="B1542" s="19"/>
      <c r="C1542" s="19"/>
      <c r="D1542" s="50"/>
      <c r="E1542" s="73"/>
      <c r="F1542" s="74"/>
      <c r="G1542" s="9"/>
      <c r="H1542" s="48"/>
      <c r="I1542" s="49">
        <f t="shared" ca="1" si="93"/>
        <v>2022</v>
      </c>
      <c r="J1542" s="22">
        <f t="shared" ca="1" si="92"/>
        <v>1</v>
      </c>
      <c r="K1542" s="19"/>
      <c r="L1542" s="73"/>
      <c r="M1542" s="74"/>
      <c r="N1542" s="19"/>
      <c r="O1542" s="73"/>
      <c r="P1542" s="82">
        <v>1</v>
      </c>
      <c r="Q1542" s="24">
        <v>1</v>
      </c>
      <c r="R1542" s="81">
        <f t="shared" ref="R1542:R1605" si="94">+Q1542/P1542</f>
        <v>1</v>
      </c>
      <c r="S1542" s="87"/>
      <c r="T1542" s="19"/>
      <c r="U1542" s="25"/>
      <c r="V1542" s="25"/>
      <c r="W1542" s="81"/>
      <c r="X1542" s="91" t="e">
        <f ca="1">+VLOOKUP(#REF!,REFERENCIAS!$C:$D,2,0)*VLOOKUP(#REF!,PONDERADORES!A:P,IF(AND(INFORMACION!$T1542='REFERENCIAS RIESGO'!$C$36,INFORMACION!$F1542=REFERENCIAS!$C$24),16,IF(INFORMACION!$T1542='REFERENCIAS RIESGO'!$C$36,13,IF(INFORMACION!$F1542=REFERENCIAS!$C$24,10,7))),0)+VLOOKUP(K1542,REFERENCIAS!$C:$D,2,0)*VLOOKUP($K$2,PONDERADORES!A:P,IF(AND(INFORMACION!$T1542='REFERENCIAS RIESGO'!$C$36,INFORMACION!$F1542=REFERENCIAS!$C$24),16,IF(INFORMACION!$T1542='REFERENCIAS RIESGO'!$C$36,13,IF(INFORMACION!$F1542=REFERENCIAS!$C$24,10,7))),0)+VLOOKUP(L1542,REFERENCIAS!$C:$D,2,0)*VLOOKUP($L$2,PONDERADORES!A:P,IF(AND(INFORMACION!$T1542='REFERENCIAS RIESGO'!$C$36,INFORMACION!$F1542=REFERENCIAS!$C$24),16,IF(INFORMACION!$T1542='REFERENCIAS RIESGO'!$C$36,13,IF(INFORMACION!$F1542=REFERENCIAS!$C$24,10,7))),0)+VLOOKUP(F1542,REFERENCIAS!$C:$D,2,0)*VLOOKUP($F$2,PONDERADORES!A:P,IF(AND(INFORMACION!$T1542='REFERENCIAS RIESGO'!$C$36,INFORMACION!$F1542=REFERENCIAS!$C$24),16,IF(INFORMACION!$T1542='REFERENCIAS RIESGO'!$C$36,13,IF(INFORMACION!$F1542=REFERENCIAS!$C$24,10,7))),0)+VLOOKUP(T1542,REFERENCIAS!$C:$D,2,0)*VLOOKUP($T$2,PONDERADORES!A:P,IF(AND(INFORMACION!$T1542='REFERENCIAS RIESGO'!$C$36,INFORMACION!$F1542=REFERENCIAS!$C$24),16,IF(INFORMACION!$T1542='REFERENCIAS RIESGO'!$C$36,13,IF(INFORMACION!$F1542=REFERENCIAS!$C$24,10,7))),0)+VLOOKUP(IF(J1542&lt;=0.2,0.2,IF(AND(J1542&gt;0.2,J1542&lt;=0.4),0.4,IF(AND(J1542&gt;0.4,J1542&lt;=0.6),0.6,IF(AND(J1542&gt;0.6,J1542&lt;=0.8),0.8,IF(AND(J1542&gt;0.8,J1542&lt;=1),1))))),REFERENCIAS!$C:$D,2,0)*VLOOKUP($J$2,PONDERADORES!A:P,IF(AND(INFORMACION!$T1542='REFERENCIAS RIESGO'!$C$36,INFORMACION!$F1542=REFERENCIAS!$C$24),16,IF(INFORMACION!$T1542='REFERENCIAS RIESGO'!$C$36,13,IF(INFORMACION!$F1542=REFERENCIAS!$C$24,10,7))),0)</f>
        <v>#REF!</v>
      </c>
      <c r="Y1542" s="68">
        <f>+VLOOKUP(M1542,REFERENCIAS!$C:$D,2,0)*VLOOKUP($M$2,PONDERADORES!$A$7:$G$9,7,0)+VLOOKUP(N1542,REFERENCIAS!$C:$D,2,0)*VLOOKUP($N$2,PONDERADORES!$A$7:$G$9,7,0)+VLOOKUP(O1542,REFERENCIAS!$C:$D,2,0)*VLOOKUP($O$2,PONDERADORES!$A$7:$G$9,7,0)</f>
        <v>0.2</v>
      </c>
      <c r="Z1542" s="2">
        <f>+VLOOKUP(IF(R1542&lt;0.1,0,IF(AND(R1542&gt;=0.1,R1542&lt;0.2),0.1,IF(AND(R1542&gt;=0.2,R1542&lt;0.3),0.2,IF(R1542&gt;0.3,0.3,)))),REFERENCIAS!$C:$D,2,0)*VLOOKUP($R$2,PONDERADORES!$A$11:$G$11,7,0)</f>
        <v>15</v>
      </c>
      <c r="AA1542" s="92"/>
      <c r="AB1542" s="95" t="e">
        <f t="shared" ref="AB1542:AB1605" ca="1" si="95">+X1542+Y1542+Z1542</f>
        <v>#REF!</v>
      </c>
      <c r="AC1542" s="23" t="e">
        <f ca="1">IF(AB1542&gt;REFERENCIAS!$C$62,REFERENCIAS!$B$62,IF(AND(AB1542&gt;=REFERENCIAS!$C$63,AB1542&lt;REFERENCIAS!$D$63),REFERENCIAS!$B$63,IF(AND(AB1542&gt;REFERENCIAS!$C$64,AB1542&lt;=REFERENCIAS!$D$64),REFERENCIAS!$B$64,IF(AND(AB1542&gt;=REFERENCIAS!$C$65,AB1542&lt;REFERENCIAS!$D$65),REFERENCIAS!$B$65, "Revisar"))))</f>
        <v>#REF!</v>
      </c>
      <c r="AD1542" s="94" t="e">
        <f ca="1">VLOOKUP(AC1542,REFERENCIAS!$B$62:$G$65,4,FALSE)</f>
        <v>#REF!</v>
      </c>
    </row>
    <row r="1543" spans="1:30" ht="17.25" x14ac:dyDescent="0.25">
      <c r="A1543" s="74"/>
      <c r="B1543" s="19"/>
      <c r="C1543" s="19"/>
      <c r="D1543" s="50"/>
      <c r="E1543" s="73"/>
      <c r="F1543" s="74"/>
      <c r="G1543" s="9"/>
      <c r="H1543" s="48"/>
      <c r="I1543" s="49">
        <f t="shared" ca="1" si="93"/>
        <v>2022</v>
      </c>
      <c r="J1543" s="22">
        <f t="shared" ca="1" si="92"/>
        <v>1</v>
      </c>
      <c r="K1543" s="19"/>
      <c r="L1543" s="73"/>
      <c r="M1543" s="74"/>
      <c r="N1543" s="19"/>
      <c r="O1543" s="73"/>
      <c r="P1543" s="82">
        <v>1</v>
      </c>
      <c r="Q1543" s="24">
        <v>1</v>
      </c>
      <c r="R1543" s="81">
        <f t="shared" si="94"/>
        <v>1</v>
      </c>
      <c r="S1543" s="87"/>
      <c r="T1543" s="19"/>
      <c r="U1543" s="25"/>
      <c r="V1543" s="25"/>
      <c r="W1543" s="81"/>
      <c r="X1543" s="91" t="e">
        <f ca="1">+VLOOKUP(#REF!,REFERENCIAS!$C:$D,2,0)*VLOOKUP(#REF!,PONDERADORES!A:P,IF(AND(INFORMACION!$T1543='REFERENCIAS RIESGO'!$C$36,INFORMACION!$F1543=REFERENCIAS!$C$24),16,IF(INFORMACION!$T1543='REFERENCIAS RIESGO'!$C$36,13,IF(INFORMACION!$F1543=REFERENCIAS!$C$24,10,7))),0)+VLOOKUP(K1543,REFERENCIAS!$C:$D,2,0)*VLOOKUP($K$2,PONDERADORES!A:P,IF(AND(INFORMACION!$T1543='REFERENCIAS RIESGO'!$C$36,INFORMACION!$F1543=REFERENCIAS!$C$24),16,IF(INFORMACION!$T1543='REFERENCIAS RIESGO'!$C$36,13,IF(INFORMACION!$F1543=REFERENCIAS!$C$24,10,7))),0)+VLOOKUP(L1543,REFERENCIAS!$C:$D,2,0)*VLOOKUP($L$2,PONDERADORES!A:P,IF(AND(INFORMACION!$T1543='REFERENCIAS RIESGO'!$C$36,INFORMACION!$F1543=REFERENCIAS!$C$24),16,IF(INFORMACION!$T1543='REFERENCIAS RIESGO'!$C$36,13,IF(INFORMACION!$F1543=REFERENCIAS!$C$24,10,7))),0)+VLOOKUP(F1543,REFERENCIAS!$C:$D,2,0)*VLOOKUP($F$2,PONDERADORES!A:P,IF(AND(INFORMACION!$T1543='REFERENCIAS RIESGO'!$C$36,INFORMACION!$F1543=REFERENCIAS!$C$24),16,IF(INFORMACION!$T1543='REFERENCIAS RIESGO'!$C$36,13,IF(INFORMACION!$F1543=REFERENCIAS!$C$24,10,7))),0)+VLOOKUP(T1543,REFERENCIAS!$C:$D,2,0)*VLOOKUP($T$2,PONDERADORES!A:P,IF(AND(INFORMACION!$T1543='REFERENCIAS RIESGO'!$C$36,INFORMACION!$F1543=REFERENCIAS!$C$24),16,IF(INFORMACION!$T1543='REFERENCIAS RIESGO'!$C$36,13,IF(INFORMACION!$F1543=REFERENCIAS!$C$24,10,7))),0)+VLOOKUP(IF(J1543&lt;=0.2,0.2,IF(AND(J1543&gt;0.2,J1543&lt;=0.4),0.4,IF(AND(J1543&gt;0.4,J1543&lt;=0.6),0.6,IF(AND(J1543&gt;0.6,J1543&lt;=0.8),0.8,IF(AND(J1543&gt;0.8,J1543&lt;=1),1))))),REFERENCIAS!$C:$D,2,0)*VLOOKUP($J$2,PONDERADORES!A:P,IF(AND(INFORMACION!$T1543='REFERENCIAS RIESGO'!$C$36,INFORMACION!$F1543=REFERENCIAS!$C$24),16,IF(INFORMACION!$T1543='REFERENCIAS RIESGO'!$C$36,13,IF(INFORMACION!$F1543=REFERENCIAS!$C$24,10,7))),0)</f>
        <v>#REF!</v>
      </c>
      <c r="Y1543" s="68">
        <f>+VLOOKUP(M1543,REFERENCIAS!$C:$D,2,0)*VLOOKUP($M$2,PONDERADORES!$A$7:$G$9,7,0)+VLOOKUP(N1543,REFERENCIAS!$C:$D,2,0)*VLOOKUP($N$2,PONDERADORES!$A$7:$G$9,7,0)+VLOOKUP(O1543,REFERENCIAS!$C:$D,2,0)*VLOOKUP($O$2,PONDERADORES!$A$7:$G$9,7,0)</f>
        <v>0.2</v>
      </c>
      <c r="Z1543" s="2">
        <f>+VLOOKUP(IF(R1543&lt;0.1,0,IF(AND(R1543&gt;=0.1,R1543&lt;0.2),0.1,IF(AND(R1543&gt;=0.2,R1543&lt;0.3),0.2,IF(R1543&gt;0.3,0.3,)))),REFERENCIAS!$C:$D,2,0)*VLOOKUP($R$2,PONDERADORES!$A$11:$G$11,7,0)</f>
        <v>15</v>
      </c>
      <c r="AA1543" s="92"/>
      <c r="AB1543" s="95" t="e">
        <f t="shared" ca="1" si="95"/>
        <v>#REF!</v>
      </c>
      <c r="AC1543" s="23" t="e">
        <f ca="1">IF(AB1543&gt;REFERENCIAS!$C$62,REFERENCIAS!$B$62,IF(AND(AB1543&gt;=REFERENCIAS!$C$63,AB1543&lt;REFERENCIAS!$D$63),REFERENCIAS!$B$63,IF(AND(AB1543&gt;REFERENCIAS!$C$64,AB1543&lt;=REFERENCIAS!$D$64),REFERENCIAS!$B$64,IF(AND(AB1543&gt;=REFERENCIAS!$C$65,AB1543&lt;REFERENCIAS!$D$65),REFERENCIAS!$B$65, "Revisar"))))</f>
        <v>#REF!</v>
      </c>
      <c r="AD1543" s="94" t="e">
        <f ca="1">VLOOKUP(AC1543,REFERENCIAS!$B$62:$G$65,4,FALSE)</f>
        <v>#REF!</v>
      </c>
    </row>
    <row r="1544" spans="1:30" ht="17.25" x14ac:dyDescent="0.25">
      <c r="A1544" s="74"/>
      <c r="B1544" s="19"/>
      <c r="C1544" s="19"/>
      <c r="D1544" s="50"/>
      <c r="E1544" s="73"/>
      <c r="F1544" s="74"/>
      <c r="G1544" s="9"/>
      <c r="H1544" s="48"/>
      <c r="I1544" s="49">
        <f t="shared" ca="1" si="93"/>
        <v>2022</v>
      </c>
      <c r="J1544" s="22">
        <f t="shared" ca="1" si="92"/>
        <v>1</v>
      </c>
      <c r="K1544" s="19"/>
      <c r="L1544" s="73"/>
      <c r="M1544" s="74"/>
      <c r="N1544" s="19"/>
      <c r="O1544" s="73"/>
      <c r="P1544" s="82">
        <v>1</v>
      </c>
      <c r="Q1544" s="24">
        <v>1</v>
      </c>
      <c r="R1544" s="81">
        <f t="shared" si="94"/>
        <v>1</v>
      </c>
      <c r="S1544" s="87"/>
      <c r="T1544" s="19"/>
      <c r="U1544" s="25"/>
      <c r="V1544" s="25"/>
      <c r="W1544" s="81"/>
      <c r="X1544" s="91" t="e">
        <f ca="1">+VLOOKUP(#REF!,REFERENCIAS!$C:$D,2,0)*VLOOKUP(#REF!,PONDERADORES!A:P,IF(AND(INFORMACION!$T1544='REFERENCIAS RIESGO'!$C$36,INFORMACION!$F1544=REFERENCIAS!$C$24),16,IF(INFORMACION!$T1544='REFERENCIAS RIESGO'!$C$36,13,IF(INFORMACION!$F1544=REFERENCIAS!$C$24,10,7))),0)+VLOOKUP(K1544,REFERENCIAS!$C:$D,2,0)*VLOOKUP($K$2,PONDERADORES!A:P,IF(AND(INFORMACION!$T1544='REFERENCIAS RIESGO'!$C$36,INFORMACION!$F1544=REFERENCIAS!$C$24),16,IF(INFORMACION!$T1544='REFERENCIAS RIESGO'!$C$36,13,IF(INFORMACION!$F1544=REFERENCIAS!$C$24,10,7))),0)+VLOOKUP(L1544,REFERENCIAS!$C:$D,2,0)*VLOOKUP($L$2,PONDERADORES!A:P,IF(AND(INFORMACION!$T1544='REFERENCIAS RIESGO'!$C$36,INFORMACION!$F1544=REFERENCIAS!$C$24),16,IF(INFORMACION!$T1544='REFERENCIAS RIESGO'!$C$36,13,IF(INFORMACION!$F1544=REFERENCIAS!$C$24,10,7))),0)+VLOOKUP(F1544,REFERENCIAS!$C:$D,2,0)*VLOOKUP($F$2,PONDERADORES!A:P,IF(AND(INFORMACION!$T1544='REFERENCIAS RIESGO'!$C$36,INFORMACION!$F1544=REFERENCIAS!$C$24),16,IF(INFORMACION!$T1544='REFERENCIAS RIESGO'!$C$36,13,IF(INFORMACION!$F1544=REFERENCIAS!$C$24,10,7))),0)+VLOOKUP(T1544,REFERENCIAS!$C:$D,2,0)*VLOOKUP($T$2,PONDERADORES!A:P,IF(AND(INFORMACION!$T1544='REFERENCIAS RIESGO'!$C$36,INFORMACION!$F1544=REFERENCIAS!$C$24),16,IF(INFORMACION!$T1544='REFERENCIAS RIESGO'!$C$36,13,IF(INFORMACION!$F1544=REFERENCIAS!$C$24,10,7))),0)+VLOOKUP(IF(J1544&lt;=0.2,0.2,IF(AND(J1544&gt;0.2,J1544&lt;=0.4),0.4,IF(AND(J1544&gt;0.4,J1544&lt;=0.6),0.6,IF(AND(J1544&gt;0.6,J1544&lt;=0.8),0.8,IF(AND(J1544&gt;0.8,J1544&lt;=1),1))))),REFERENCIAS!$C:$D,2,0)*VLOOKUP($J$2,PONDERADORES!A:P,IF(AND(INFORMACION!$T1544='REFERENCIAS RIESGO'!$C$36,INFORMACION!$F1544=REFERENCIAS!$C$24),16,IF(INFORMACION!$T1544='REFERENCIAS RIESGO'!$C$36,13,IF(INFORMACION!$F1544=REFERENCIAS!$C$24,10,7))),0)</f>
        <v>#REF!</v>
      </c>
      <c r="Y1544" s="68">
        <f>+VLOOKUP(M1544,REFERENCIAS!$C:$D,2,0)*VLOOKUP($M$2,PONDERADORES!$A$7:$G$9,7,0)+VLOOKUP(N1544,REFERENCIAS!$C:$D,2,0)*VLOOKUP($N$2,PONDERADORES!$A$7:$G$9,7,0)+VLOOKUP(O1544,REFERENCIAS!$C:$D,2,0)*VLOOKUP($O$2,PONDERADORES!$A$7:$G$9,7,0)</f>
        <v>0.2</v>
      </c>
      <c r="Z1544" s="2">
        <f>+VLOOKUP(IF(R1544&lt;0.1,0,IF(AND(R1544&gt;=0.1,R1544&lt;0.2),0.1,IF(AND(R1544&gt;=0.2,R1544&lt;0.3),0.2,IF(R1544&gt;0.3,0.3,)))),REFERENCIAS!$C:$D,2,0)*VLOOKUP($R$2,PONDERADORES!$A$11:$G$11,7,0)</f>
        <v>15</v>
      </c>
      <c r="AA1544" s="92"/>
      <c r="AB1544" s="95" t="e">
        <f t="shared" ca="1" si="95"/>
        <v>#REF!</v>
      </c>
      <c r="AC1544" s="23" t="e">
        <f ca="1">IF(AB1544&gt;REFERENCIAS!$C$62,REFERENCIAS!$B$62,IF(AND(AB1544&gt;=REFERENCIAS!$C$63,AB1544&lt;REFERENCIAS!$D$63),REFERENCIAS!$B$63,IF(AND(AB1544&gt;REFERENCIAS!$C$64,AB1544&lt;=REFERENCIAS!$D$64),REFERENCIAS!$B$64,IF(AND(AB1544&gt;=REFERENCIAS!$C$65,AB1544&lt;REFERENCIAS!$D$65),REFERENCIAS!$B$65, "Revisar"))))</f>
        <v>#REF!</v>
      </c>
      <c r="AD1544" s="94" t="e">
        <f ca="1">VLOOKUP(AC1544,REFERENCIAS!$B$62:$G$65,4,FALSE)</f>
        <v>#REF!</v>
      </c>
    </row>
    <row r="1545" spans="1:30" ht="17.25" x14ac:dyDescent="0.25">
      <c r="A1545" s="74"/>
      <c r="B1545" s="19"/>
      <c r="C1545" s="19"/>
      <c r="D1545" s="50"/>
      <c r="E1545" s="73"/>
      <c r="F1545" s="74"/>
      <c r="G1545" s="9"/>
      <c r="H1545" s="48"/>
      <c r="I1545" s="49">
        <f t="shared" ca="1" si="93"/>
        <v>2022</v>
      </c>
      <c r="J1545" s="22">
        <f t="shared" ca="1" si="92"/>
        <v>1</v>
      </c>
      <c r="K1545" s="19"/>
      <c r="L1545" s="73"/>
      <c r="M1545" s="74"/>
      <c r="N1545" s="19"/>
      <c r="O1545" s="73"/>
      <c r="P1545" s="82">
        <v>1</v>
      </c>
      <c r="Q1545" s="24">
        <v>1</v>
      </c>
      <c r="R1545" s="81">
        <f t="shared" si="94"/>
        <v>1</v>
      </c>
      <c r="S1545" s="87"/>
      <c r="T1545" s="19"/>
      <c r="U1545" s="25"/>
      <c r="V1545" s="25"/>
      <c r="W1545" s="81"/>
      <c r="X1545" s="91" t="e">
        <f ca="1">+VLOOKUP(#REF!,REFERENCIAS!$C:$D,2,0)*VLOOKUP(#REF!,PONDERADORES!A:P,IF(AND(INFORMACION!$T1545='REFERENCIAS RIESGO'!$C$36,INFORMACION!$F1545=REFERENCIAS!$C$24),16,IF(INFORMACION!$T1545='REFERENCIAS RIESGO'!$C$36,13,IF(INFORMACION!$F1545=REFERENCIAS!$C$24,10,7))),0)+VLOOKUP(K1545,REFERENCIAS!$C:$D,2,0)*VLOOKUP($K$2,PONDERADORES!A:P,IF(AND(INFORMACION!$T1545='REFERENCIAS RIESGO'!$C$36,INFORMACION!$F1545=REFERENCIAS!$C$24),16,IF(INFORMACION!$T1545='REFERENCIAS RIESGO'!$C$36,13,IF(INFORMACION!$F1545=REFERENCIAS!$C$24,10,7))),0)+VLOOKUP(L1545,REFERENCIAS!$C:$D,2,0)*VLOOKUP($L$2,PONDERADORES!A:P,IF(AND(INFORMACION!$T1545='REFERENCIAS RIESGO'!$C$36,INFORMACION!$F1545=REFERENCIAS!$C$24),16,IF(INFORMACION!$T1545='REFERENCIAS RIESGO'!$C$36,13,IF(INFORMACION!$F1545=REFERENCIAS!$C$24,10,7))),0)+VLOOKUP(F1545,REFERENCIAS!$C:$D,2,0)*VLOOKUP($F$2,PONDERADORES!A:P,IF(AND(INFORMACION!$T1545='REFERENCIAS RIESGO'!$C$36,INFORMACION!$F1545=REFERENCIAS!$C$24),16,IF(INFORMACION!$T1545='REFERENCIAS RIESGO'!$C$36,13,IF(INFORMACION!$F1545=REFERENCIAS!$C$24,10,7))),0)+VLOOKUP(T1545,REFERENCIAS!$C:$D,2,0)*VLOOKUP($T$2,PONDERADORES!A:P,IF(AND(INFORMACION!$T1545='REFERENCIAS RIESGO'!$C$36,INFORMACION!$F1545=REFERENCIAS!$C$24),16,IF(INFORMACION!$T1545='REFERENCIAS RIESGO'!$C$36,13,IF(INFORMACION!$F1545=REFERENCIAS!$C$24,10,7))),0)+VLOOKUP(IF(J1545&lt;=0.2,0.2,IF(AND(J1545&gt;0.2,J1545&lt;=0.4),0.4,IF(AND(J1545&gt;0.4,J1545&lt;=0.6),0.6,IF(AND(J1545&gt;0.6,J1545&lt;=0.8),0.8,IF(AND(J1545&gt;0.8,J1545&lt;=1),1))))),REFERENCIAS!$C:$D,2,0)*VLOOKUP($J$2,PONDERADORES!A:P,IF(AND(INFORMACION!$T1545='REFERENCIAS RIESGO'!$C$36,INFORMACION!$F1545=REFERENCIAS!$C$24),16,IF(INFORMACION!$T1545='REFERENCIAS RIESGO'!$C$36,13,IF(INFORMACION!$F1545=REFERENCIAS!$C$24,10,7))),0)</f>
        <v>#REF!</v>
      </c>
      <c r="Y1545" s="68">
        <f>+VLOOKUP(M1545,REFERENCIAS!$C:$D,2,0)*VLOOKUP($M$2,PONDERADORES!$A$7:$G$9,7,0)+VLOOKUP(N1545,REFERENCIAS!$C:$D,2,0)*VLOOKUP($N$2,PONDERADORES!$A$7:$G$9,7,0)+VLOOKUP(O1545,REFERENCIAS!$C:$D,2,0)*VLOOKUP($O$2,PONDERADORES!$A$7:$G$9,7,0)</f>
        <v>0.2</v>
      </c>
      <c r="Z1545" s="2">
        <f>+VLOOKUP(IF(R1545&lt;0.1,0,IF(AND(R1545&gt;=0.1,R1545&lt;0.2),0.1,IF(AND(R1545&gt;=0.2,R1545&lt;0.3),0.2,IF(R1545&gt;0.3,0.3,)))),REFERENCIAS!$C:$D,2,0)*VLOOKUP($R$2,PONDERADORES!$A$11:$G$11,7,0)</f>
        <v>15</v>
      </c>
      <c r="AA1545" s="92"/>
      <c r="AB1545" s="95" t="e">
        <f t="shared" ca="1" si="95"/>
        <v>#REF!</v>
      </c>
      <c r="AC1545" s="23" t="e">
        <f ca="1">IF(AB1545&gt;REFERENCIAS!$C$62,REFERENCIAS!$B$62,IF(AND(AB1545&gt;=REFERENCIAS!$C$63,AB1545&lt;REFERENCIAS!$D$63),REFERENCIAS!$B$63,IF(AND(AB1545&gt;REFERENCIAS!$C$64,AB1545&lt;=REFERENCIAS!$D$64),REFERENCIAS!$B$64,IF(AND(AB1545&gt;=REFERENCIAS!$C$65,AB1545&lt;REFERENCIAS!$D$65),REFERENCIAS!$B$65, "Revisar"))))</f>
        <v>#REF!</v>
      </c>
      <c r="AD1545" s="94" t="e">
        <f ca="1">VLOOKUP(AC1545,REFERENCIAS!$B$62:$G$65,4,FALSE)</f>
        <v>#REF!</v>
      </c>
    </row>
    <row r="1546" spans="1:30" ht="17.25" x14ac:dyDescent="0.25">
      <c r="A1546" s="74"/>
      <c r="B1546" s="19"/>
      <c r="C1546" s="19"/>
      <c r="D1546" s="50"/>
      <c r="E1546" s="73"/>
      <c r="F1546" s="74"/>
      <c r="G1546" s="9"/>
      <c r="H1546" s="48"/>
      <c r="I1546" s="49">
        <f t="shared" ca="1" si="93"/>
        <v>2022</v>
      </c>
      <c r="J1546" s="22">
        <f t="shared" ca="1" si="92"/>
        <v>1</v>
      </c>
      <c r="K1546" s="19"/>
      <c r="L1546" s="73"/>
      <c r="M1546" s="74"/>
      <c r="N1546" s="19"/>
      <c r="O1546" s="73"/>
      <c r="P1546" s="82">
        <v>1</v>
      </c>
      <c r="Q1546" s="24">
        <v>1</v>
      </c>
      <c r="R1546" s="81">
        <f t="shared" si="94"/>
        <v>1</v>
      </c>
      <c r="S1546" s="87"/>
      <c r="T1546" s="19"/>
      <c r="U1546" s="25"/>
      <c r="V1546" s="25"/>
      <c r="W1546" s="81"/>
      <c r="X1546" s="91" t="e">
        <f ca="1">+VLOOKUP(#REF!,REFERENCIAS!$C:$D,2,0)*VLOOKUP(#REF!,PONDERADORES!A:P,IF(AND(INFORMACION!$T1546='REFERENCIAS RIESGO'!$C$36,INFORMACION!$F1546=REFERENCIAS!$C$24),16,IF(INFORMACION!$T1546='REFERENCIAS RIESGO'!$C$36,13,IF(INFORMACION!$F1546=REFERENCIAS!$C$24,10,7))),0)+VLOOKUP(K1546,REFERENCIAS!$C:$D,2,0)*VLOOKUP($K$2,PONDERADORES!A:P,IF(AND(INFORMACION!$T1546='REFERENCIAS RIESGO'!$C$36,INFORMACION!$F1546=REFERENCIAS!$C$24),16,IF(INFORMACION!$T1546='REFERENCIAS RIESGO'!$C$36,13,IF(INFORMACION!$F1546=REFERENCIAS!$C$24,10,7))),0)+VLOOKUP(L1546,REFERENCIAS!$C:$D,2,0)*VLOOKUP($L$2,PONDERADORES!A:P,IF(AND(INFORMACION!$T1546='REFERENCIAS RIESGO'!$C$36,INFORMACION!$F1546=REFERENCIAS!$C$24),16,IF(INFORMACION!$T1546='REFERENCIAS RIESGO'!$C$36,13,IF(INFORMACION!$F1546=REFERENCIAS!$C$24,10,7))),0)+VLOOKUP(F1546,REFERENCIAS!$C:$D,2,0)*VLOOKUP($F$2,PONDERADORES!A:P,IF(AND(INFORMACION!$T1546='REFERENCIAS RIESGO'!$C$36,INFORMACION!$F1546=REFERENCIAS!$C$24),16,IF(INFORMACION!$T1546='REFERENCIAS RIESGO'!$C$36,13,IF(INFORMACION!$F1546=REFERENCIAS!$C$24,10,7))),0)+VLOOKUP(T1546,REFERENCIAS!$C:$D,2,0)*VLOOKUP($T$2,PONDERADORES!A:P,IF(AND(INFORMACION!$T1546='REFERENCIAS RIESGO'!$C$36,INFORMACION!$F1546=REFERENCIAS!$C$24),16,IF(INFORMACION!$T1546='REFERENCIAS RIESGO'!$C$36,13,IF(INFORMACION!$F1546=REFERENCIAS!$C$24,10,7))),0)+VLOOKUP(IF(J1546&lt;=0.2,0.2,IF(AND(J1546&gt;0.2,J1546&lt;=0.4),0.4,IF(AND(J1546&gt;0.4,J1546&lt;=0.6),0.6,IF(AND(J1546&gt;0.6,J1546&lt;=0.8),0.8,IF(AND(J1546&gt;0.8,J1546&lt;=1),1))))),REFERENCIAS!$C:$D,2,0)*VLOOKUP($J$2,PONDERADORES!A:P,IF(AND(INFORMACION!$T1546='REFERENCIAS RIESGO'!$C$36,INFORMACION!$F1546=REFERENCIAS!$C$24),16,IF(INFORMACION!$T1546='REFERENCIAS RIESGO'!$C$36,13,IF(INFORMACION!$F1546=REFERENCIAS!$C$24,10,7))),0)</f>
        <v>#REF!</v>
      </c>
      <c r="Y1546" s="68">
        <f>+VLOOKUP(M1546,REFERENCIAS!$C:$D,2,0)*VLOOKUP($M$2,PONDERADORES!$A$7:$G$9,7,0)+VLOOKUP(N1546,REFERENCIAS!$C:$D,2,0)*VLOOKUP($N$2,PONDERADORES!$A$7:$G$9,7,0)+VLOOKUP(O1546,REFERENCIAS!$C:$D,2,0)*VLOOKUP($O$2,PONDERADORES!$A$7:$G$9,7,0)</f>
        <v>0.2</v>
      </c>
      <c r="Z1546" s="2">
        <f>+VLOOKUP(IF(R1546&lt;0.1,0,IF(AND(R1546&gt;=0.1,R1546&lt;0.2),0.1,IF(AND(R1546&gt;=0.2,R1546&lt;0.3),0.2,IF(R1546&gt;0.3,0.3,)))),REFERENCIAS!$C:$D,2,0)*VLOOKUP($R$2,PONDERADORES!$A$11:$G$11,7,0)</f>
        <v>15</v>
      </c>
      <c r="AA1546" s="92"/>
      <c r="AB1546" s="95" t="e">
        <f t="shared" ca="1" si="95"/>
        <v>#REF!</v>
      </c>
      <c r="AC1546" s="23" t="e">
        <f ca="1">IF(AB1546&gt;REFERENCIAS!$C$62,REFERENCIAS!$B$62,IF(AND(AB1546&gt;=REFERENCIAS!$C$63,AB1546&lt;REFERENCIAS!$D$63),REFERENCIAS!$B$63,IF(AND(AB1546&gt;REFERENCIAS!$C$64,AB1546&lt;=REFERENCIAS!$D$64),REFERENCIAS!$B$64,IF(AND(AB1546&gt;=REFERENCIAS!$C$65,AB1546&lt;REFERENCIAS!$D$65),REFERENCIAS!$B$65, "Revisar"))))</f>
        <v>#REF!</v>
      </c>
      <c r="AD1546" s="94" t="e">
        <f ca="1">VLOOKUP(AC1546,REFERENCIAS!$B$62:$G$65,4,FALSE)</f>
        <v>#REF!</v>
      </c>
    </row>
    <row r="1547" spans="1:30" ht="17.25" x14ac:dyDescent="0.25">
      <c r="A1547" s="74"/>
      <c r="B1547" s="19"/>
      <c r="C1547" s="19"/>
      <c r="D1547" s="50"/>
      <c r="E1547" s="73"/>
      <c r="F1547" s="74"/>
      <c r="G1547" s="9"/>
      <c r="H1547" s="48"/>
      <c r="I1547" s="49">
        <f t="shared" ca="1" si="93"/>
        <v>2022</v>
      </c>
      <c r="J1547" s="22">
        <f t="shared" ca="1" si="92"/>
        <v>1</v>
      </c>
      <c r="K1547" s="19"/>
      <c r="L1547" s="73"/>
      <c r="M1547" s="74"/>
      <c r="N1547" s="19"/>
      <c r="O1547" s="73"/>
      <c r="P1547" s="82">
        <v>1</v>
      </c>
      <c r="Q1547" s="24">
        <v>1</v>
      </c>
      <c r="R1547" s="81">
        <f t="shared" si="94"/>
        <v>1</v>
      </c>
      <c r="S1547" s="87"/>
      <c r="T1547" s="19"/>
      <c r="U1547" s="25"/>
      <c r="V1547" s="25"/>
      <c r="W1547" s="81"/>
      <c r="X1547" s="91" t="e">
        <f ca="1">+VLOOKUP(#REF!,REFERENCIAS!$C:$D,2,0)*VLOOKUP(#REF!,PONDERADORES!A:P,IF(AND(INFORMACION!$T1547='REFERENCIAS RIESGO'!$C$36,INFORMACION!$F1547=REFERENCIAS!$C$24),16,IF(INFORMACION!$T1547='REFERENCIAS RIESGO'!$C$36,13,IF(INFORMACION!$F1547=REFERENCIAS!$C$24,10,7))),0)+VLOOKUP(K1547,REFERENCIAS!$C:$D,2,0)*VLOOKUP($K$2,PONDERADORES!A:P,IF(AND(INFORMACION!$T1547='REFERENCIAS RIESGO'!$C$36,INFORMACION!$F1547=REFERENCIAS!$C$24),16,IF(INFORMACION!$T1547='REFERENCIAS RIESGO'!$C$36,13,IF(INFORMACION!$F1547=REFERENCIAS!$C$24,10,7))),0)+VLOOKUP(L1547,REFERENCIAS!$C:$D,2,0)*VLOOKUP($L$2,PONDERADORES!A:P,IF(AND(INFORMACION!$T1547='REFERENCIAS RIESGO'!$C$36,INFORMACION!$F1547=REFERENCIAS!$C$24),16,IF(INFORMACION!$T1547='REFERENCIAS RIESGO'!$C$36,13,IF(INFORMACION!$F1547=REFERENCIAS!$C$24,10,7))),0)+VLOOKUP(F1547,REFERENCIAS!$C:$D,2,0)*VLOOKUP($F$2,PONDERADORES!A:P,IF(AND(INFORMACION!$T1547='REFERENCIAS RIESGO'!$C$36,INFORMACION!$F1547=REFERENCIAS!$C$24),16,IF(INFORMACION!$T1547='REFERENCIAS RIESGO'!$C$36,13,IF(INFORMACION!$F1547=REFERENCIAS!$C$24,10,7))),0)+VLOOKUP(T1547,REFERENCIAS!$C:$D,2,0)*VLOOKUP($T$2,PONDERADORES!A:P,IF(AND(INFORMACION!$T1547='REFERENCIAS RIESGO'!$C$36,INFORMACION!$F1547=REFERENCIAS!$C$24),16,IF(INFORMACION!$T1547='REFERENCIAS RIESGO'!$C$36,13,IF(INFORMACION!$F1547=REFERENCIAS!$C$24,10,7))),0)+VLOOKUP(IF(J1547&lt;=0.2,0.2,IF(AND(J1547&gt;0.2,J1547&lt;=0.4),0.4,IF(AND(J1547&gt;0.4,J1547&lt;=0.6),0.6,IF(AND(J1547&gt;0.6,J1547&lt;=0.8),0.8,IF(AND(J1547&gt;0.8,J1547&lt;=1),1))))),REFERENCIAS!$C:$D,2,0)*VLOOKUP($J$2,PONDERADORES!A:P,IF(AND(INFORMACION!$T1547='REFERENCIAS RIESGO'!$C$36,INFORMACION!$F1547=REFERENCIAS!$C$24),16,IF(INFORMACION!$T1547='REFERENCIAS RIESGO'!$C$36,13,IF(INFORMACION!$F1547=REFERENCIAS!$C$24,10,7))),0)</f>
        <v>#REF!</v>
      </c>
      <c r="Y1547" s="68">
        <f>+VLOOKUP(M1547,REFERENCIAS!$C:$D,2,0)*VLOOKUP($M$2,PONDERADORES!$A$7:$G$9,7,0)+VLOOKUP(N1547,REFERENCIAS!$C:$D,2,0)*VLOOKUP($N$2,PONDERADORES!$A$7:$G$9,7,0)+VLOOKUP(O1547,REFERENCIAS!$C:$D,2,0)*VLOOKUP($O$2,PONDERADORES!$A$7:$G$9,7,0)</f>
        <v>0.2</v>
      </c>
      <c r="Z1547" s="2">
        <f>+VLOOKUP(IF(R1547&lt;0.1,0,IF(AND(R1547&gt;=0.1,R1547&lt;0.2),0.1,IF(AND(R1547&gt;=0.2,R1547&lt;0.3),0.2,IF(R1547&gt;0.3,0.3,)))),REFERENCIAS!$C:$D,2,0)*VLOOKUP($R$2,PONDERADORES!$A$11:$G$11,7,0)</f>
        <v>15</v>
      </c>
      <c r="AA1547" s="92"/>
      <c r="AB1547" s="95" t="e">
        <f t="shared" ca="1" si="95"/>
        <v>#REF!</v>
      </c>
      <c r="AC1547" s="23" t="e">
        <f ca="1">IF(AB1547&gt;REFERENCIAS!$C$62,REFERENCIAS!$B$62,IF(AND(AB1547&gt;=REFERENCIAS!$C$63,AB1547&lt;REFERENCIAS!$D$63),REFERENCIAS!$B$63,IF(AND(AB1547&gt;REFERENCIAS!$C$64,AB1547&lt;=REFERENCIAS!$D$64),REFERENCIAS!$B$64,IF(AND(AB1547&gt;=REFERENCIAS!$C$65,AB1547&lt;REFERENCIAS!$D$65),REFERENCIAS!$B$65, "Revisar"))))</f>
        <v>#REF!</v>
      </c>
      <c r="AD1547" s="94" t="e">
        <f ca="1">VLOOKUP(AC1547,REFERENCIAS!$B$62:$G$65,4,FALSE)</f>
        <v>#REF!</v>
      </c>
    </row>
    <row r="1548" spans="1:30" ht="17.25" x14ac:dyDescent="0.25">
      <c r="A1548" s="74"/>
      <c r="B1548" s="19"/>
      <c r="C1548" s="19"/>
      <c r="D1548" s="50"/>
      <c r="E1548" s="73"/>
      <c r="F1548" s="74"/>
      <c r="G1548" s="9"/>
      <c r="H1548" s="48"/>
      <c r="I1548" s="49">
        <f t="shared" ca="1" si="93"/>
        <v>2022</v>
      </c>
      <c r="J1548" s="22">
        <f t="shared" ca="1" si="92"/>
        <v>1</v>
      </c>
      <c r="K1548" s="19"/>
      <c r="L1548" s="73"/>
      <c r="M1548" s="74"/>
      <c r="N1548" s="19"/>
      <c r="O1548" s="73"/>
      <c r="P1548" s="82">
        <v>1</v>
      </c>
      <c r="Q1548" s="24">
        <v>1</v>
      </c>
      <c r="R1548" s="81">
        <f t="shared" si="94"/>
        <v>1</v>
      </c>
      <c r="S1548" s="87"/>
      <c r="T1548" s="19"/>
      <c r="U1548" s="25"/>
      <c r="V1548" s="25"/>
      <c r="W1548" s="81"/>
      <c r="X1548" s="91" t="e">
        <f ca="1">+VLOOKUP(#REF!,REFERENCIAS!$C:$D,2,0)*VLOOKUP(#REF!,PONDERADORES!A:P,IF(AND(INFORMACION!$T1548='REFERENCIAS RIESGO'!$C$36,INFORMACION!$F1548=REFERENCIAS!$C$24),16,IF(INFORMACION!$T1548='REFERENCIAS RIESGO'!$C$36,13,IF(INFORMACION!$F1548=REFERENCIAS!$C$24,10,7))),0)+VLOOKUP(K1548,REFERENCIAS!$C:$D,2,0)*VLOOKUP($K$2,PONDERADORES!A:P,IF(AND(INFORMACION!$T1548='REFERENCIAS RIESGO'!$C$36,INFORMACION!$F1548=REFERENCIAS!$C$24),16,IF(INFORMACION!$T1548='REFERENCIAS RIESGO'!$C$36,13,IF(INFORMACION!$F1548=REFERENCIAS!$C$24,10,7))),0)+VLOOKUP(L1548,REFERENCIAS!$C:$D,2,0)*VLOOKUP($L$2,PONDERADORES!A:P,IF(AND(INFORMACION!$T1548='REFERENCIAS RIESGO'!$C$36,INFORMACION!$F1548=REFERENCIAS!$C$24),16,IF(INFORMACION!$T1548='REFERENCIAS RIESGO'!$C$36,13,IF(INFORMACION!$F1548=REFERENCIAS!$C$24,10,7))),0)+VLOOKUP(F1548,REFERENCIAS!$C:$D,2,0)*VLOOKUP($F$2,PONDERADORES!A:P,IF(AND(INFORMACION!$T1548='REFERENCIAS RIESGO'!$C$36,INFORMACION!$F1548=REFERENCIAS!$C$24),16,IF(INFORMACION!$T1548='REFERENCIAS RIESGO'!$C$36,13,IF(INFORMACION!$F1548=REFERENCIAS!$C$24,10,7))),0)+VLOOKUP(T1548,REFERENCIAS!$C:$D,2,0)*VLOOKUP($T$2,PONDERADORES!A:P,IF(AND(INFORMACION!$T1548='REFERENCIAS RIESGO'!$C$36,INFORMACION!$F1548=REFERENCIAS!$C$24),16,IF(INFORMACION!$T1548='REFERENCIAS RIESGO'!$C$36,13,IF(INFORMACION!$F1548=REFERENCIAS!$C$24,10,7))),0)+VLOOKUP(IF(J1548&lt;=0.2,0.2,IF(AND(J1548&gt;0.2,J1548&lt;=0.4),0.4,IF(AND(J1548&gt;0.4,J1548&lt;=0.6),0.6,IF(AND(J1548&gt;0.6,J1548&lt;=0.8),0.8,IF(AND(J1548&gt;0.8,J1548&lt;=1),1))))),REFERENCIAS!$C:$D,2,0)*VLOOKUP($J$2,PONDERADORES!A:P,IF(AND(INFORMACION!$T1548='REFERENCIAS RIESGO'!$C$36,INFORMACION!$F1548=REFERENCIAS!$C$24),16,IF(INFORMACION!$T1548='REFERENCIAS RIESGO'!$C$36,13,IF(INFORMACION!$F1548=REFERENCIAS!$C$24,10,7))),0)</f>
        <v>#REF!</v>
      </c>
      <c r="Y1548" s="68">
        <f>+VLOOKUP(M1548,REFERENCIAS!$C:$D,2,0)*VLOOKUP($M$2,PONDERADORES!$A$7:$G$9,7,0)+VLOOKUP(N1548,REFERENCIAS!$C:$D,2,0)*VLOOKUP($N$2,PONDERADORES!$A$7:$G$9,7,0)+VLOOKUP(O1548,REFERENCIAS!$C:$D,2,0)*VLOOKUP($O$2,PONDERADORES!$A$7:$G$9,7,0)</f>
        <v>0.2</v>
      </c>
      <c r="Z1548" s="2">
        <f>+VLOOKUP(IF(R1548&lt;0.1,0,IF(AND(R1548&gt;=0.1,R1548&lt;0.2),0.1,IF(AND(R1548&gt;=0.2,R1548&lt;0.3),0.2,IF(R1548&gt;0.3,0.3,)))),REFERENCIAS!$C:$D,2,0)*VLOOKUP($R$2,PONDERADORES!$A$11:$G$11,7,0)</f>
        <v>15</v>
      </c>
      <c r="AA1548" s="92"/>
      <c r="AB1548" s="95" t="e">
        <f t="shared" ca="1" si="95"/>
        <v>#REF!</v>
      </c>
      <c r="AC1548" s="23" t="e">
        <f ca="1">IF(AB1548&gt;REFERENCIAS!$C$62,REFERENCIAS!$B$62,IF(AND(AB1548&gt;=REFERENCIAS!$C$63,AB1548&lt;REFERENCIAS!$D$63),REFERENCIAS!$B$63,IF(AND(AB1548&gt;REFERENCIAS!$C$64,AB1548&lt;=REFERENCIAS!$D$64),REFERENCIAS!$B$64,IF(AND(AB1548&gt;=REFERENCIAS!$C$65,AB1548&lt;REFERENCIAS!$D$65),REFERENCIAS!$B$65, "Revisar"))))</f>
        <v>#REF!</v>
      </c>
      <c r="AD1548" s="94" t="e">
        <f ca="1">VLOOKUP(AC1548,REFERENCIAS!$B$62:$G$65,4,FALSE)</f>
        <v>#REF!</v>
      </c>
    </row>
    <row r="1549" spans="1:30" ht="17.25" x14ac:dyDescent="0.25">
      <c r="A1549" s="74"/>
      <c r="B1549" s="19"/>
      <c r="C1549" s="19"/>
      <c r="D1549" s="50"/>
      <c r="E1549" s="73"/>
      <c r="F1549" s="74"/>
      <c r="G1549" s="9"/>
      <c r="H1549" s="48"/>
      <c r="I1549" s="49">
        <f t="shared" ca="1" si="93"/>
        <v>2022</v>
      </c>
      <c r="J1549" s="22">
        <f t="shared" ca="1" si="92"/>
        <v>1</v>
      </c>
      <c r="K1549" s="19"/>
      <c r="L1549" s="73"/>
      <c r="M1549" s="74"/>
      <c r="N1549" s="19"/>
      <c r="O1549" s="73"/>
      <c r="P1549" s="82">
        <v>1</v>
      </c>
      <c r="Q1549" s="24">
        <v>1</v>
      </c>
      <c r="R1549" s="81">
        <f t="shared" si="94"/>
        <v>1</v>
      </c>
      <c r="S1549" s="87"/>
      <c r="T1549" s="19"/>
      <c r="U1549" s="25"/>
      <c r="V1549" s="25"/>
      <c r="W1549" s="81"/>
      <c r="X1549" s="91" t="e">
        <f ca="1">+VLOOKUP(#REF!,REFERENCIAS!$C:$D,2,0)*VLOOKUP(#REF!,PONDERADORES!A:P,IF(AND(INFORMACION!$T1549='REFERENCIAS RIESGO'!$C$36,INFORMACION!$F1549=REFERENCIAS!$C$24),16,IF(INFORMACION!$T1549='REFERENCIAS RIESGO'!$C$36,13,IF(INFORMACION!$F1549=REFERENCIAS!$C$24,10,7))),0)+VLOOKUP(K1549,REFERENCIAS!$C:$D,2,0)*VLOOKUP($K$2,PONDERADORES!A:P,IF(AND(INFORMACION!$T1549='REFERENCIAS RIESGO'!$C$36,INFORMACION!$F1549=REFERENCIAS!$C$24),16,IF(INFORMACION!$T1549='REFERENCIAS RIESGO'!$C$36,13,IF(INFORMACION!$F1549=REFERENCIAS!$C$24,10,7))),0)+VLOOKUP(L1549,REFERENCIAS!$C:$D,2,0)*VLOOKUP($L$2,PONDERADORES!A:P,IF(AND(INFORMACION!$T1549='REFERENCIAS RIESGO'!$C$36,INFORMACION!$F1549=REFERENCIAS!$C$24),16,IF(INFORMACION!$T1549='REFERENCIAS RIESGO'!$C$36,13,IF(INFORMACION!$F1549=REFERENCIAS!$C$24,10,7))),0)+VLOOKUP(F1549,REFERENCIAS!$C:$D,2,0)*VLOOKUP($F$2,PONDERADORES!A:P,IF(AND(INFORMACION!$T1549='REFERENCIAS RIESGO'!$C$36,INFORMACION!$F1549=REFERENCIAS!$C$24),16,IF(INFORMACION!$T1549='REFERENCIAS RIESGO'!$C$36,13,IF(INFORMACION!$F1549=REFERENCIAS!$C$24,10,7))),0)+VLOOKUP(T1549,REFERENCIAS!$C:$D,2,0)*VLOOKUP($T$2,PONDERADORES!A:P,IF(AND(INFORMACION!$T1549='REFERENCIAS RIESGO'!$C$36,INFORMACION!$F1549=REFERENCIAS!$C$24),16,IF(INFORMACION!$T1549='REFERENCIAS RIESGO'!$C$36,13,IF(INFORMACION!$F1549=REFERENCIAS!$C$24,10,7))),0)+VLOOKUP(IF(J1549&lt;=0.2,0.2,IF(AND(J1549&gt;0.2,J1549&lt;=0.4),0.4,IF(AND(J1549&gt;0.4,J1549&lt;=0.6),0.6,IF(AND(J1549&gt;0.6,J1549&lt;=0.8),0.8,IF(AND(J1549&gt;0.8,J1549&lt;=1),1))))),REFERENCIAS!$C:$D,2,0)*VLOOKUP($J$2,PONDERADORES!A:P,IF(AND(INFORMACION!$T1549='REFERENCIAS RIESGO'!$C$36,INFORMACION!$F1549=REFERENCIAS!$C$24),16,IF(INFORMACION!$T1549='REFERENCIAS RIESGO'!$C$36,13,IF(INFORMACION!$F1549=REFERENCIAS!$C$24,10,7))),0)</f>
        <v>#REF!</v>
      </c>
      <c r="Y1549" s="68">
        <f>+VLOOKUP(M1549,REFERENCIAS!$C:$D,2,0)*VLOOKUP($M$2,PONDERADORES!$A$7:$G$9,7,0)+VLOOKUP(N1549,REFERENCIAS!$C:$D,2,0)*VLOOKUP($N$2,PONDERADORES!$A$7:$G$9,7,0)+VLOOKUP(O1549,REFERENCIAS!$C:$D,2,0)*VLOOKUP($O$2,PONDERADORES!$A$7:$G$9,7,0)</f>
        <v>0.2</v>
      </c>
      <c r="Z1549" s="2">
        <f>+VLOOKUP(IF(R1549&lt;0.1,0,IF(AND(R1549&gt;=0.1,R1549&lt;0.2),0.1,IF(AND(R1549&gt;=0.2,R1549&lt;0.3),0.2,IF(R1549&gt;0.3,0.3,)))),REFERENCIAS!$C:$D,2,0)*VLOOKUP($R$2,PONDERADORES!$A$11:$G$11,7,0)</f>
        <v>15</v>
      </c>
      <c r="AA1549" s="92"/>
      <c r="AB1549" s="95" t="e">
        <f t="shared" ca="1" si="95"/>
        <v>#REF!</v>
      </c>
      <c r="AC1549" s="23" t="e">
        <f ca="1">IF(AB1549&gt;REFERENCIAS!$C$62,REFERENCIAS!$B$62,IF(AND(AB1549&gt;=REFERENCIAS!$C$63,AB1549&lt;REFERENCIAS!$D$63),REFERENCIAS!$B$63,IF(AND(AB1549&gt;REFERENCIAS!$C$64,AB1549&lt;=REFERENCIAS!$D$64),REFERENCIAS!$B$64,IF(AND(AB1549&gt;=REFERENCIAS!$C$65,AB1549&lt;REFERENCIAS!$D$65),REFERENCIAS!$B$65, "Revisar"))))</f>
        <v>#REF!</v>
      </c>
      <c r="AD1549" s="94" t="e">
        <f ca="1">VLOOKUP(AC1549,REFERENCIAS!$B$62:$G$65,4,FALSE)</f>
        <v>#REF!</v>
      </c>
    </row>
    <row r="1550" spans="1:30" ht="17.25" x14ac:dyDescent="0.25">
      <c r="A1550" s="74"/>
      <c r="B1550" s="19"/>
      <c r="C1550" s="19"/>
      <c r="D1550" s="50"/>
      <c r="E1550" s="73"/>
      <c r="F1550" s="74"/>
      <c r="G1550" s="9"/>
      <c r="H1550" s="48"/>
      <c r="I1550" s="49">
        <f t="shared" ca="1" si="93"/>
        <v>2022</v>
      </c>
      <c r="J1550" s="22">
        <f t="shared" ca="1" si="92"/>
        <v>1</v>
      </c>
      <c r="K1550" s="19"/>
      <c r="L1550" s="73"/>
      <c r="M1550" s="74"/>
      <c r="N1550" s="19"/>
      <c r="O1550" s="73"/>
      <c r="P1550" s="82">
        <v>1</v>
      </c>
      <c r="Q1550" s="24">
        <v>1</v>
      </c>
      <c r="R1550" s="81">
        <f t="shared" si="94"/>
        <v>1</v>
      </c>
      <c r="S1550" s="87"/>
      <c r="T1550" s="19"/>
      <c r="U1550" s="25"/>
      <c r="V1550" s="25"/>
      <c r="W1550" s="81"/>
      <c r="X1550" s="91" t="e">
        <f ca="1">+VLOOKUP(#REF!,REFERENCIAS!$C:$D,2,0)*VLOOKUP(#REF!,PONDERADORES!A:P,IF(AND(INFORMACION!$T1550='REFERENCIAS RIESGO'!$C$36,INFORMACION!$F1550=REFERENCIAS!$C$24),16,IF(INFORMACION!$T1550='REFERENCIAS RIESGO'!$C$36,13,IF(INFORMACION!$F1550=REFERENCIAS!$C$24,10,7))),0)+VLOOKUP(K1550,REFERENCIAS!$C:$D,2,0)*VLOOKUP($K$2,PONDERADORES!A:P,IF(AND(INFORMACION!$T1550='REFERENCIAS RIESGO'!$C$36,INFORMACION!$F1550=REFERENCIAS!$C$24),16,IF(INFORMACION!$T1550='REFERENCIAS RIESGO'!$C$36,13,IF(INFORMACION!$F1550=REFERENCIAS!$C$24,10,7))),0)+VLOOKUP(L1550,REFERENCIAS!$C:$D,2,0)*VLOOKUP($L$2,PONDERADORES!A:P,IF(AND(INFORMACION!$T1550='REFERENCIAS RIESGO'!$C$36,INFORMACION!$F1550=REFERENCIAS!$C$24),16,IF(INFORMACION!$T1550='REFERENCIAS RIESGO'!$C$36,13,IF(INFORMACION!$F1550=REFERENCIAS!$C$24,10,7))),0)+VLOOKUP(F1550,REFERENCIAS!$C:$D,2,0)*VLOOKUP($F$2,PONDERADORES!A:P,IF(AND(INFORMACION!$T1550='REFERENCIAS RIESGO'!$C$36,INFORMACION!$F1550=REFERENCIAS!$C$24),16,IF(INFORMACION!$T1550='REFERENCIAS RIESGO'!$C$36,13,IF(INFORMACION!$F1550=REFERENCIAS!$C$24,10,7))),0)+VLOOKUP(T1550,REFERENCIAS!$C:$D,2,0)*VLOOKUP($T$2,PONDERADORES!A:P,IF(AND(INFORMACION!$T1550='REFERENCIAS RIESGO'!$C$36,INFORMACION!$F1550=REFERENCIAS!$C$24),16,IF(INFORMACION!$T1550='REFERENCIAS RIESGO'!$C$36,13,IF(INFORMACION!$F1550=REFERENCIAS!$C$24,10,7))),0)+VLOOKUP(IF(J1550&lt;=0.2,0.2,IF(AND(J1550&gt;0.2,J1550&lt;=0.4),0.4,IF(AND(J1550&gt;0.4,J1550&lt;=0.6),0.6,IF(AND(J1550&gt;0.6,J1550&lt;=0.8),0.8,IF(AND(J1550&gt;0.8,J1550&lt;=1),1))))),REFERENCIAS!$C:$D,2,0)*VLOOKUP($J$2,PONDERADORES!A:P,IF(AND(INFORMACION!$T1550='REFERENCIAS RIESGO'!$C$36,INFORMACION!$F1550=REFERENCIAS!$C$24),16,IF(INFORMACION!$T1550='REFERENCIAS RIESGO'!$C$36,13,IF(INFORMACION!$F1550=REFERENCIAS!$C$24,10,7))),0)</f>
        <v>#REF!</v>
      </c>
      <c r="Y1550" s="68">
        <f>+VLOOKUP(M1550,REFERENCIAS!$C:$D,2,0)*VLOOKUP($M$2,PONDERADORES!$A$7:$G$9,7,0)+VLOOKUP(N1550,REFERENCIAS!$C:$D,2,0)*VLOOKUP($N$2,PONDERADORES!$A$7:$G$9,7,0)+VLOOKUP(O1550,REFERENCIAS!$C:$D,2,0)*VLOOKUP($O$2,PONDERADORES!$A$7:$G$9,7,0)</f>
        <v>0.2</v>
      </c>
      <c r="Z1550" s="2">
        <f>+VLOOKUP(IF(R1550&lt;0.1,0,IF(AND(R1550&gt;=0.1,R1550&lt;0.2),0.1,IF(AND(R1550&gt;=0.2,R1550&lt;0.3),0.2,IF(R1550&gt;0.3,0.3,)))),REFERENCIAS!$C:$D,2,0)*VLOOKUP($R$2,PONDERADORES!$A$11:$G$11,7,0)</f>
        <v>15</v>
      </c>
      <c r="AA1550" s="92"/>
      <c r="AB1550" s="95" t="e">
        <f t="shared" ca="1" si="95"/>
        <v>#REF!</v>
      </c>
      <c r="AC1550" s="23" t="e">
        <f ca="1">IF(AB1550&gt;REFERENCIAS!$C$62,REFERENCIAS!$B$62,IF(AND(AB1550&gt;=REFERENCIAS!$C$63,AB1550&lt;REFERENCIAS!$D$63),REFERENCIAS!$B$63,IF(AND(AB1550&gt;REFERENCIAS!$C$64,AB1550&lt;=REFERENCIAS!$D$64),REFERENCIAS!$B$64,IF(AND(AB1550&gt;=REFERENCIAS!$C$65,AB1550&lt;REFERENCIAS!$D$65),REFERENCIAS!$B$65, "Revisar"))))</f>
        <v>#REF!</v>
      </c>
      <c r="AD1550" s="94" t="e">
        <f ca="1">VLOOKUP(AC1550,REFERENCIAS!$B$62:$G$65,4,FALSE)</f>
        <v>#REF!</v>
      </c>
    </row>
    <row r="1551" spans="1:30" ht="17.25" x14ac:dyDescent="0.25">
      <c r="A1551" s="74"/>
      <c r="B1551" s="19"/>
      <c r="C1551" s="19"/>
      <c r="D1551" s="50"/>
      <c r="E1551" s="73"/>
      <c r="F1551" s="74"/>
      <c r="G1551" s="9"/>
      <c r="H1551" s="48"/>
      <c r="I1551" s="49">
        <f t="shared" ca="1" si="93"/>
        <v>2022</v>
      </c>
      <c r="J1551" s="22">
        <f t="shared" ca="1" si="92"/>
        <v>1</v>
      </c>
      <c r="K1551" s="19"/>
      <c r="L1551" s="73"/>
      <c r="M1551" s="74"/>
      <c r="N1551" s="19"/>
      <c r="O1551" s="73"/>
      <c r="P1551" s="82">
        <v>1</v>
      </c>
      <c r="Q1551" s="24">
        <v>1</v>
      </c>
      <c r="R1551" s="81">
        <f t="shared" si="94"/>
        <v>1</v>
      </c>
      <c r="S1551" s="87"/>
      <c r="T1551" s="19"/>
      <c r="U1551" s="25"/>
      <c r="V1551" s="25"/>
      <c r="W1551" s="81"/>
      <c r="X1551" s="91" t="e">
        <f ca="1">+VLOOKUP(#REF!,REFERENCIAS!$C:$D,2,0)*VLOOKUP(#REF!,PONDERADORES!A:P,IF(AND(INFORMACION!$T1551='REFERENCIAS RIESGO'!$C$36,INFORMACION!$F1551=REFERENCIAS!$C$24),16,IF(INFORMACION!$T1551='REFERENCIAS RIESGO'!$C$36,13,IF(INFORMACION!$F1551=REFERENCIAS!$C$24,10,7))),0)+VLOOKUP(K1551,REFERENCIAS!$C:$D,2,0)*VLOOKUP($K$2,PONDERADORES!A:P,IF(AND(INFORMACION!$T1551='REFERENCIAS RIESGO'!$C$36,INFORMACION!$F1551=REFERENCIAS!$C$24),16,IF(INFORMACION!$T1551='REFERENCIAS RIESGO'!$C$36,13,IF(INFORMACION!$F1551=REFERENCIAS!$C$24,10,7))),0)+VLOOKUP(L1551,REFERENCIAS!$C:$D,2,0)*VLOOKUP($L$2,PONDERADORES!A:P,IF(AND(INFORMACION!$T1551='REFERENCIAS RIESGO'!$C$36,INFORMACION!$F1551=REFERENCIAS!$C$24),16,IF(INFORMACION!$T1551='REFERENCIAS RIESGO'!$C$36,13,IF(INFORMACION!$F1551=REFERENCIAS!$C$24,10,7))),0)+VLOOKUP(F1551,REFERENCIAS!$C:$D,2,0)*VLOOKUP($F$2,PONDERADORES!A:P,IF(AND(INFORMACION!$T1551='REFERENCIAS RIESGO'!$C$36,INFORMACION!$F1551=REFERENCIAS!$C$24),16,IF(INFORMACION!$T1551='REFERENCIAS RIESGO'!$C$36,13,IF(INFORMACION!$F1551=REFERENCIAS!$C$24,10,7))),0)+VLOOKUP(T1551,REFERENCIAS!$C:$D,2,0)*VLOOKUP($T$2,PONDERADORES!A:P,IF(AND(INFORMACION!$T1551='REFERENCIAS RIESGO'!$C$36,INFORMACION!$F1551=REFERENCIAS!$C$24),16,IF(INFORMACION!$T1551='REFERENCIAS RIESGO'!$C$36,13,IF(INFORMACION!$F1551=REFERENCIAS!$C$24,10,7))),0)+VLOOKUP(IF(J1551&lt;=0.2,0.2,IF(AND(J1551&gt;0.2,J1551&lt;=0.4),0.4,IF(AND(J1551&gt;0.4,J1551&lt;=0.6),0.6,IF(AND(J1551&gt;0.6,J1551&lt;=0.8),0.8,IF(AND(J1551&gt;0.8,J1551&lt;=1),1))))),REFERENCIAS!$C:$D,2,0)*VLOOKUP($J$2,PONDERADORES!A:P,IF(AND(INFORMACION!$T1551='REFERENCIAS RIESGO'!$C$36,INFORMACION!$F1551=REFERENCIAS!$C$24),16,IF(INFORMACION!$T1551='REFERENCIAS RIESGO'!$C$36,13,IF(INFORMACION!$F1551=REFERENCIAS!$C$24,10,7))),0)</f>
        <v>#REF!</v>
      </c>
      <c r="Y1551" s="68">
        <f>+VLOOKUP(M1551,REFERENCIAS!$C:$D,2,0)*VLOOKUP($M$2,PONDERADORES!$A$7:$G$9,7,0)+VLOOKUP(N1551,REFERENCIAS!$C:$D,2,0)*VLOOKUP($N$2,PONDERADORES!$A$7:$G$9,7,0)+VLOOKUP(O1551,REFERENCIAS!$C:$D,2,0)*VLOOKUP($O$2,PONDERADORES!$A$7:$G$9,7,0)</f>
        <v>0.2</v>
      </c>
      <c r="Z1551" s="2">
        <f>+VLOOKUP(IF(R1551&lt;0.1,0,IF(AND(R1551&gt;=0.1,R1551&lt;0.2),0.1,IF(AND(R1551&gt;=0.2,R1551&lt;0.3),0.2,IF(R1551&gt;0.3,0.3,)))),REFERENCIAS!$C:$D,2,0)*VLOOKUP($R$2,PONDERADORES!$A$11:$G$11,7,0)</f>
        <v>15</v>
      </c>
      <c r="AA1551" s="92"/>
      <c r="AB1551" s="95" t="e">
        <f t="shared" ca="1" si="95"/>
        <v>#REF!</v>
      </c>
      <c r="AC1551" s="23" t="e">
        <f ca="1">IF(AB1551&gt;REFERENCIAS!$C$62,REFERENCIAS!$B$62,IF(AND(AB1551&gt;=REFERENCIAS!$C$63,AB1551&lt;REFERENCIAS!$D$63),REFERENCIAS!$B$63,IF(AND(AB1551&gt;REFERENCIAS!$C$64,AB1551&lt;=REFERENCIAS!$D$64),REFERENCIAS!$B$64,IF(AND(AB1551&gt;=REFERENCIAS!$C$65,AB1551&lt;REFERENCIAS!$D$65),REFERENCIAS!$B$65, "Revisar"))))</f>
        <v>#REF!</v>
      </c>
      <c r="AD1551" s="94" t="e">
        <f ca="1">VLOOKUP(AC1551,REFERENCIAS!$B$62:$G$65,4,FALSE)</f>
        <v>#REF!</v>
      </c>
    </row>
    <row r="1552" spans="1:30" ht="17.25" x14ac:dyDescent="0.25">
      <c r="A1552" s="74"/>
      <c r="B1552" s="19"/>
      <c r="C1552" s="19"/>
      <c r="D1552" s="50"/>
      <c r="E1552" s="73"/>
      <c r="F1552" s="74"/>
      <c r="G1552" s="9"/>
      <c r="H1552" s="48"/>
      <c r="I1552" s="49">
        <f t="shared" ca="1" si="93"/>
        <v>2022</v>
      </c>
      <c r="J1552" s="22">
        <f t="shared" ca="1" si="92"/>
        <v>1</v>
      </c>
      <c r="K1552" s="19"/>
      <c r="L1552" s="73"/>
      <c r="M1552" s="74"/>
      <c r="N1552" s="19"/>
      <c r="O1552" s="73"/>
      <c r="P1552" s="82">
        <v>1</v>
      </c>
      <c r="Q1552" s="24">
        <v>1</v>
      </c>
      <c r="R1552" s="81">
        <f t="shared" si="94"/>
        <v>1</v>
      </c>
      <c r="S1552" s="87"/>
      <c r="T1552" s="19"/>
      <c r="U1552" s="25"/>
      <c r="V1552" s="25"/>
      <c r="W1552" s="81"/>
      <c r="X1552" s="91" t="e">
        <f ca="1">+VLOOKUP(#REF!,REFERENCIAS!$C:$D,2,0)*VLOOKUP(#REF!,PONDERADORES!A:P,IF(AND(INFORMACION!$T1552='REFERENCIAS RIESGO'!$C$36,INFORMACION!$F1552=REFERENCIAS!$C$24),16,IF(INFORMACION!$T1552='REFERENCIAS RIESGO'!$C$36,13,IF(INFORMACION!$F1552=REFERENCIAS!$C$24,10,7))),0)+VLOOKUP(K1552,REFERENCIAS!$C:$D,2,0)*VLOOKUP($K$2,PONDERADORES!A:P,IF(AND(INFORMACION!$T1552='REFERENCIAS RIESGO'!$C$36,INFORMACION!$F1552=REFERENCIAS!$C$24),16,IF(INFORMACION!$T1552='REFERENCIAS RIESGO'!$C$36,13,IF(INFORMACION!$F1552=REFERENCIAS!$C$24,10,7))),0)+VLOOKUP(L1552,REFERENCIAS!$C:$D,2,0)*VLOOKUP($L$2,PONDERADORES!A:P,IF(AND(INFORMACION!$T1552='REFERENCIAS RIESGO'!$C$36,INFORMACION!$F1552=REFERENCIAS!$C$24),16,IF(INFORMACION!$T1552='REFERENCIAS RIESGO'!$C$36,13,IF(INFORMACION!$F1552=REFERENCIAS!$C$24,10,7))),0)+VLOOKUP(F1552,REFERENCIAS!$C:$D,2,0)*VLOOKUP($F$2,PONDERADORES!A:P,IF(AND(INFORMACION!$T1552='REFERENCIAS RIESGO'!$C$36,INFORMACION!$F1552=REFERENCIAS!$C$24),16,IF(INFORMACION!$T1552='REFERENCIAS RIESGO'!$C$36,13,IF(INFORMACION!$F1552=REFERENCIAS!$C$24,10,7))),0)+VLOOKUP(T1552,REFERENCIAS!$C:$D,2,0)*VLOOKUP($T$2,PONDERADORES!A:P,IF(AND(INFORMACION!$T1552='REFERENCIAS RIESGO'!$C$36,INFORMACION!$F1552=REFERENCIAS!$C$24),16,IF(INFORMACION!$T1552='REFERENCIAS RIESGO'!$C$36,13,IF(INFORMACION!$F1552=REFERENCIAS!$C$24,10,7))),0)+VLOOKUP(IF(J1552&lt;=0.2,0.2,IF(AND(J1552&gt;0.2,J1552&lt;=0.4),0.4,IF(AND(J1552&gt;0.4,J1552&lt;=0.6),0.6,IF(AND(J1552&gt;0.6,J1552&lt;=0.8),0.8,IF(AND(J1552&gt;0.8,J1552&lt;=1),1))))),REFERENCIAS!$C:$D,2,0)*VLOOKUP($J$2,PONDERADORES!A:P,IF(AND(INFORMACION!$T1552='REFERENCIAS RIESGO'!$C$36,INFORMACION!$F1552=REFERENCIAS!$C$24),16,IF(INFORMACION!$T1552='REFERENCIAS RIESGO'!$C$36,13,IF(INFORMACION!$F1552=REFERENCIAS!$C$24,10,7))),0)</f>
        <v>#REF!</v>
      </c>
      <c r="Y1552" s="68">
        <f>+VLOOKUP(M1552,REFERENCIAS!$C:$D,2,0)*VLOOKUP($M$2,PONDERADORES!$A$7:$G$9,7,0)+VLOOKUP(N1552,REFERENCIAS!$C:$D,2,0)*VLOOKUP($N$2,PONDERADORES!$A$7:$G$9,7,0)+VLOOKUP(O1552,REFERENCIAS!$C:$D,2,0)*VLOOKUP($O$2,PONDERADORES!$A$7:$G$9,7,0)</f>
        <v>0.2</v>
      </c>
      <c r="Z1552" s="2">
        <f>+VLOOKUP(IF(R1552&lt;0.1,0,IF(AND(R1552&gt;=0.1,R1552&lt;0.2),0.1,IF(AND(R1552&gt;=0.2,R1552&lt;0.3),0.2,IF(R1552&gt;0.3,0.3,)))),REFERENCIAS!$C:$D,2,0)*VLOOKUP($R$2,PONDERADORES!$A$11:$G$11,7,0)</f>
        <v>15</v>
      </c>
      <c r="AA1552" s="92"/>
      <c r="AB1552" s="95" t="e">
        <f t="shared" ca="1" si="95"/>
        <v>#REF!</v>
      </c>
      <c r="AC1552" s="23" t="e">
        <f ca="1">IF(AB1552&gt;REFERENCIAS!$C$62,REFERENCIAS!$B$62,IF(AND(AB1552&gt;=REFERENCIAS!$C$63,AB1552&lt;REFERENCIAS!$D$63),REFERENCIAS!$B$63,IF(AND(AB1552&gt;REFERENCIAS!$C$64,AB1552&lt;=REFERENCIAS!$D$64),REFERENCIAS!$B$64,IF(AND(AB1552&gt;=REFERENCIAS!$C$65,AB1552&lt;REFERENCIAS!$D$65),REFERENCIAS!$B$65, "Revisar"))))</f>
        <v>#REF!</v>
      </c>
      <c r="AD1552" s="94" t="e">
        <f ca="1">VLOOKUP(AC1552,REFERENCIAS!$B$62:$G$65,4,FALSE)</f>
        <v>#REF!</v>
      </c>
    </row>
    <row r="1553" spans="1:30" ht="17.25" x14ac:dyDescent="0.25">
      <c r="A1553" s="74"/>
      <c r="B1553" s="19"/>
      <c r="C1553" s="19"/>
      <c r="D1553" s="50"/>
      <c r="E1553" s="73"/>
      <c r="F1553" s="74"/>
      <c r="G1553" s="9"/>
      <c r="H1553" s="48"/>
      <c r="I1553" s="49">
        <f t="shared" ca="1" si="93"/>
        <v>2022</v>
      </c>
      <c r="J1553" s="22">
        <f t="shared" ca="1" si="92"/>
        <v>1</v>
      </c>
      <c r="K1553" s="19"/>
      <c r="L1553" s="73"/>
      <c r="M1553" s="74"/>
      <c r="N1553" s="19"/>
      <c r="O1553" s="73"/>
      <c r="P1553" s="82">
        <v>1</v>
      </c>
      <c r="Q1553" s="24">
        <v>1</v>
      </c>
      <c r="R1553" s="81">
        <f t="shared" si="94"/>
        <v>1</v>
      </c>
      <c r="S1553" s="87"/>
      <c r="T1553" s="19"/>
      <c r="U1553" s="25"/>
      <c r="V1553" s="25"/>
      <c r="W1553" s="81"/>
      <c r="X1553" s="91" t="e">
        <f ca="1">+VLOOKUP(#REF!,REFERENCIAS!$C:$D,2,0)*VLOOKUP(#REF!,PONDERADORES!A:P,IF(AND(INFORMACION!$T1553='REFERENCIAS RIESGO'!$C$36,INFORMACION!$F1553=REFERENCIAS!$C$24),16,IF(INFORMACION!$T1553='REFERENCIAS RIESGO'!$C$36,13,IF(INFORMACION!$F1553=REFERENCIAS!$C$24,10,7))),0)+VLOOKUP(K1553,REFERENCIAS!$C:$D,2,0)*VLOOKUP($K$2,PONDERADORES!A:P,IF(AND(INFORMACION!$T1553='REFERENCIAS RIESGO'!$C$36,INFORMACION!$F1553=REFERENCIAS!$C$24),16,IF(INFORMACION!$T1553='REFERENCIAS RIESGO'!$C$36,13,IF(INFORMACION!$F1553=REFERENCIAS!$C$24,10,7))),0)+VLOOKUP(L1553,REFERENCIAS!$C:$D,2,0)*VLOOKUP($L$2,PONDERADORES!A:P,IF(AND(INFORMACION!$T1553='REFERENCIAS RIESGO'!$C$36,INFORMACION!$F1553=REFERENCIAS!$C$24),16,IF(INFORMACION!$T1553='REFERENCIAS RIESGO'!$C$36,13,IF(INFORMACION!$F1553=REFERENCIAS!$C$24,10,7))),0)+VLOOKUP(F1553,REFERENCIAS!$C:$D,2,0)*VLOOKUP($F$2,PONDERADORES!A:P,IF(AND(INFORMACION!$T1553='REFERENCIAS RIESGO'!$C$36,INFORMACION!$F1553=REFERENCIAS!$C$24),16,IF(INFORMACION!$T1553='REFERENCIAS RIESGO'!$C$36,13,IF(INFORMACION!$F1553=REFERENCIAS!$C$24,10,7))),0)+VLOOKUP(T1553,REFERENCIAS!$C:$D,2,0)*VLOOKUP($T$2,PONDERADORES!A:P,IF(AND(INFORMACION!$T1553='REFERENCIAS RIESGO'!$C$36,INFORMACION!$F1553=REFERENCIAS!$C$24),16,IF(INFORMACION!$T1553='REFERENCIAS RIESGO'!$C$36,13,IF(INFORMACION!$F1553=REFERENCIAS!$C$24,10,7))),0)+VLOOKUP(IF(J1553&lt;=0.2,0.2,IF(AND(J1553&gt;0.2,J1553&lt;=0.4),0.4,IF(AND(J1553&gt;0.4,J1553&lt;=0.6),0.6,IF(AND(J1553&gt;0.6,J1553&lt;=0.8),0.8,IF(AND(J1553&gt;0.8,J1553&lt;=1),1))))),REFERENCIAS!$C:$D,2,0)*VLOOKUP($J$2,PONDERADORES!A:P,IF(AND(INFORMACION!$T1553='REFERENCIAS RIESGO'!$C$36,INFORMACION!$F1553=REFERENCIAS!$C$24),16,IF(INFORMACION!$T1553='REFERENCIAS RIESGO'!$C$36,13,IF(INFORMACION!$F1553=REFERENCIAS!$C$24,10,7))),0)</f>
        <v>#REF!</v>
      </c>
      <c r="Y1553" s="68">
        <f>+VLOOKUP(M1553,REFERENCIAS!$C:$D,2,0)*VLOOKUP($M$2,PONDERADORES!$A$7:$G$9,7,0)+VLOOKUP(N1553,REFERENCIAS!$C:$D,2,0)*VLOOKUP($N$2,PONDERADORES!$A$7:$G$9,7,0)+VLOOKUP(O1553,REFERENCIAS!$C:$D,2,0)*VLOOKUP($O$2,PONDERADORES!$A$7:$G$9,7,0)</f>
        <v>0.2</v>
      </c>
      <c r="Z1553" s="2">
        <f>+VLOOKUP(IF(R1553&lt;0.1,0,IF(AND(R1553&gt;=0.1,R1553&lt;0.2),0.1,IF(AND(R1553&gt;=0.2,R1553&lt;0.3),0.2,IF(R1553&gt;0.3,0.3,)))),REFERENCIAS!$C:$D,2,0)*VLOOKUP($R$2,PONDERADORES!$A$11:$G$11,7,0)</f>
        <v>15</v>
      </c>
      <c r="AA1553" s="92"/>
      <c r="AB1553" s="95" t="e">
        <f t="shared" ca="1" si="95"/>
        <v>#REF!</v>
      </c>
      <c r="AC1553" s="23" t="e">
        <f ca="1">IF(AB1553&gt;REFERENCIAS!$C$62,REFERENCIAS!$B$62,IF(AND(AB1553&gt;=REFERENCIAS!$C$63,AB1553&lt;REFERENCIAS!$D$63),REFERENCIAS!$B$63,IF(AND(AB1553&gt;REFERENCIAS!$C$64,AB1553&lt;=REFERENCIAS!$D$64),REFERENCIAS!$B$64,IF(AND(AB1553&gt;=REFERENCIAS!$C$65,AB1553&lt;REFERENCIAS!$D$65),REFERENCIAS!$B$65, "Revisar"))))</f>
        <v>#REF!</v>
      </c>
      <c r="AD1553" s="94" t="e">
        <f ca="1">VLOOKUP(AC1553,REFERENCIAS!$B$62:$G$65,4,FALSE)</f>
        <v>#REF!</v>
      </c>
    </row>
    <row r="1554" spans="1:30" ht="17.25" x14ac:dyDescent="0.25">
      <c r="A1554" s="74"/>
      <c r="B1554" s="19"/>
      <c r="C1554" s="19"/>
      <c r="D1554" s="50"/>
      <c r="E1554" s="73"/>
      <c r="F1554" s="74"/>
      <c r="G1554" s="9"/>
      <c r="H1554" s="48"/>
      <c r="I1554" s="49">
        <f t="shared" ca="1" si="93"/>
        <v>2022</v>
      </c>
      <c r="J1554" s="22">
        <f t="shared" ca="1" si="92"/>
        <v>1</v>
      </c>
      <c r="K1554" s="19"/>
      <c r="L1554" s="73"/>
      <c r="M1554" s="74"/>
      <c r="N1554" s="19"/>
      <c r="O1554" s="73"/>
      <c r="P1554" s="82">
        <v>1</v>
      </c>
      <c r="Q1554" s="24">
        <v>1</v>
      </c>
      <c r="R1554" s="81">
        <f t="shared" si="94"/>
        <v>1</v>
      </c>
      <c r="S1554" s="87"/>
      <c r="T1554" s="19"/>
      <c r="U1554" s="25"/>
      <c r="V1554" s="25"/>
      <c r="W1554" s="81"/>
      <c r="X1554" s="91" t="e">
        <f ca="1">+VLOOKUP(#REF!,REFERENCIAS!$C:$D,2,0)*VLOOKUP(#REF!,PONDERADORES!A:P,IF(AND(INFORMACION!$T1554='REFERENCIAS RIESGO'!$C$36,INFORMACION!$F1554=REFERENCIAS!$C$24),16,IF(INFORMACION!$T1554='REFERENCIAS RIESGO'!$C$36,13,IF(INFORMACION!$F1554=REFERENCIAS!$C$24,10,7))),0)+VLOOKUP(K1554,REFERENCIAS!$C:$D,2,0)*VLOOKUP($K$2,PONDERADORES!A:P,IF(AND(INFORMACION!$T1554='REFERENCIAS RIESGO'!$C$36,INFORMACION!$F1554=REFERENCIAS!$C$24),16,IF(INFORMACION!$T1554='REFERENCIAS RIESGO'!$C$36,13,IF(INFORMACION!$F1554=REFERENCIAS!$C$24,10,7))),0)+VLOOKUP(L1554,REFERENCIAS!$C:$D,2,0)*VLOOKUP($L$2,PONDERADORES!A:P,IF(AND(INFORMACION!$T1554='REFERENCIAS RIESGO'!$C$36,INFORMACION!$F1554=REFERENCIAS!$C$24),16,IF(INFORMACION!$T1554='REFERENCIAS RIESGO'!$C$36,13,IF(INFORMACION!$F1554=REFERENCIAS!$C$24,10,7))),0)+VLOOKUP(F1554,REFERENCIAS!$C:$D,2,0)*VLOOKUP($F$2,PONDERADORES!A:P,IF(AND(INFORMACION!$T1554='REFERENCIAS RIESGO'!$C$36,INFORMACION!$F1554=REFERENCIAS!$C$24),16,IF(INFORMACION!$T1554='REFERENCIAS RIESGO'!$C$36,13,IF(INFORMACION!$F1554=REFERENCIAS!$C$24,10,7))),0)+VLOOKUP(T1554,REFERENCIAS!$C:$D,2,0)*VLOOKUP($T$2,PONDERADORES!A:P,IF(AND(INFORMACION!$T1554='REFERENCIAS RIESGO'!$C$36,INFORMACION!$F1554=REFERENCIAS!$C$24),16,IF(INFORMACION!$T1554='REFERENCIAS RIESGO'!$C$36,13,IF(INFORMACION!$F1554=REFERENCIAS!$C$24,10,7))),0)+VLOOKUP(IF(J1554&lt;=0.2,0.2,IF(AND(J1554&gt;0.2,J1554&lt;=0.4),0.4,IF(AND(J1554&gt;0.4,J1554&lt;=0.6),0.6,IF(AND(J1554&gt;0.6,J1554&lt;=0.8),0.8,IF(AND(J1554&gt;0.8,J1554&lt;=1),1))))),REFERENCIAS!$C:$D,2,0)*VLOOKUP($J$2,PONDERADORES!A:P,IF(AND(INFORMACION!$T1554='REFERENCIAS RIESGO'!$C$36,INFORMACION!$F1554=REFERENCIAS!$C$24),16,IF(INFORMACION!$T1554='REFERENCIAS RIESGO'!$C$36,13,IF(INFORMACION!$F1554=REFERENCIAS!$C$24,10,7))),0)</f>
        <v>#REF!</v>
      </c>
      <c r="Y1554" s="68">
        <f>+VLOOKUP(M1554,REFERENCIAS!$C:$D,2,0)*VLOOKUP($M$2,PONDERADORES!$A$7:$G$9,7,0)+VLOOKUP(N1554,REFERENCIAS!$C:$D,2,0)*VLOOKUP($N$2,PONDERADORES!$A$7:$G$9,7,0)+VLOOKUP(O1554,REFERENCIAS!$C:$D,2,0)*VLOOKUP($O$2,PONDERADORES!$A$7:$G$9,7,0)</f>
        <v>0.2</v>
      </c>
      <c r="Z1554" s="2">
        <f>+VLOOKUP(IF(R1554&lt;0.1,0,IF(AND(R1554&gt;=0.1,R1554&lt;0.2),0.1,IF(AND(R1554&gt;=0.2,R1554&lt;0.3),0.2,IF(R1554&gt;0.3,0.3,)))),REFERENCIAS!$C:$D,2,0)*VLOOKUP($R$2,PONDERADORES!$A$11:$G$11,7,0)</f>
        <v>15</v>
      </c>
      <c r="AA1554" s="92"/>
      <c r="AB1554" s="95" t="e">
        <f t="shared" ca="1" si="95"/>
        <v>#REF!</v>
      </c>
      <c r="AC1554" s="23" t="e">
        <f ca="1">IF(AB1554&gt;REFERENCIAS!$C$62,REFERENCIAS!$B$62,IF(AND(AB1554&gt;=REFERENCIAS!$C$63,AB1554&lt;REFERENCIAS!$D$63),REFERENCIAS!$B$63,IF(AND(AB1554&gt;REFERENCIAS!$C$64,AB1554&lt;=REFERENCIAS!$D$64),REFERENCIAS!$B$64,IF(AND(AB1554&gt;=REFERENCIAS!$C$65,AB1554&lt;REFERENCIAS!$D$65),REFERENCIAS!$B$65, "Revisar"))))</f>
        <v>#REF!</v>
      </c>
      <c r="AD1554" s="94" t="e">
        <f ca="1">VLOOKUP(AC1554,REFERENCIAS!$B$62:$G$65,4,FALSE)</f>
        <v>#REF!</v>
      </c>
    </row>
    <row r="1555" spans="1:30" ht="17.25" x14ac:dyDescent="0.25">
      <c r="A1555" s="74"/>
      <c r="B1555" s="19"/>
      <c r="C1555" s="19"/>
      <c r="D1555" s="50"/>
      <c r="E1555" s="73"/>
      <c r="F1555" s="74"/>
      <c r="G1555" s="9"/>
      <c r="H1555" s="48"/>
      <c r="I1555" s="49">
        <f t="shared" ca="1" si="93"/>
        <v>2022</v>
      </c>
      <c r="J1555" s="22">
        <f t="shared" ca="1" si="92"/>
        <v>1</v>
      </c>
      <c r="K1555" s="19"/>
      <c r="L1555" s="73"/>
      <c r="M1555" s="74"/>
      <c r="N1555" s="19"/>
      <c r="O1555" s="73"/>
      <c r="P1555" s="82">
        <v>1</v>
      </c>
      <c r="Q1555" s="24">
        <v>1</v>
      </c>
      <c r="R1555" s="81">
        <f t="shared" si="94"/>
        <v>1</v>
      </c>
      <c r="S1555" s="87"/>
      <c r="T1555" s="19"/>
      <c r="U1555" s="25"/>
      <c r="V1555" s="25"/>
      <c r="W1555" s="81"/>
      <c r="X1555" s="91" t="e">
        <f ca="1">+VLOOKUP(#REF!,REFERENCIAS!$C:$D,2,0)*VLOOKUP(#REF!,PONDERADORES!A:P,IF(AND(INFORMACION!$T1555='REFERENCIAS RIESGO'!$C$36,INFORMACION!$F1555=REFERENCIAS!$C$24),16,IF(INFORMACION!$T1555='REFERENCIAS RIESGO'!$C$36,13,IF(INFORMACION!$F1555=REFERENCIAS!$C$24,10,7))),0)+VLOOKUP(K1555,REFERENCIAS!$C:$D,2,0)*VLOOKUP($K$2,PONDERADORES!A:P,IF(AND(INFORMACION!$T1555='REFERENCIAS RIESGO'!$C$36,INFORMACION!$F1555=REFERENCIAS!$C$24),16,IF(INFORMACION!$T1555='REFERENCIAS RIESGO'!$C$36,13,IF(INFORMACION!$F1555=REFERENCIAS!$C$24,10,7))),0)+VLOOKUP(L1555,REFERENCIAS!$C:$D,2,0)*VLOOKUP($L$2,PONDERADORES!A:P,IF(AND(INFORMACION!$T1555='REFERENCIAS RIESGO'!$C$36,INFORMACION!$F1555=REFERENCIAS!$C$24),16,IF(INFORMACION!$T1555='REFERENCIAS RIESGO'!$C$36,13,IF(INFORMACION!$F1555=REFERENCIAS!$C$24,10,7))),0)+VLOOKUP(F1555,REFERENCIAS!$C:$D,2,0)*VLOOKUP($F$2,PONDERADORES!A:P,IF(AND(INFORMACION!$T1555='REFERENCIAS RIESGO'!$C$36,INFORMACION!$F1555=REFERENCIAS!$C$24),16,IF(INFORMACION!$T1555='REFERENCIAS RIESGO'!$C$36,13,IF(INFORMACION!$F1555=REFERENCIAS!$C$24,10,7))),0)+VLOOKUP(T1555,REFERENCIAS!$C:$D,2,0)*VLOOKUP($T$2,PONDERADORES!A:P,IF(AND(INFORMACION!$T1555='REFERENCIAS RIESGO'!$C$36,INFORMACION!$F1555=REFERENCIAS!$C$24),16,IF(INFORMACION!$T1555='REFERENCIAS RIESGO'!$C$36,13,IF(INFORMACION!$F1555=REFERENCIAS!$C$24,10,7))),0)+VLOOKUP(IF(J1555&lt;=0.2,0.2,IF(AND(J1555&gt;0.2,J1555&lt;=0.4),0.4,IF(AND(J1555&gt;0.4,J1555&lt;=0.6),0.6,IF(AND(J1555&gt;0.6,J1555&lt;=0.8),0.8,IF(AND(J1555&gt;0.8,J1555&lt;=1),1))))),REFERENCIAS!$C:$D,2,0)*VLOOKUP($J$2,PONDERADORES!A:P,IF(AND(INFORMACION!$T1555='REFERENCIAS RIESGO'!$C$36,INFORMACION!$F1555=REFERENCIAS!$C$24),16,IF(INFORMACION!$T1555='REFERENCIAS RIESGO'!$C$36,13,IF(INFORMACION!$F1555=REFERENCIAS!$C$24,10,7))),0)</f>
        <v>#REF!</v>
      </c>
      <c r="Y1555" s="68">
        <f>+VLOOKUP(M1555,REFERENCIAS!$C:$D,2,0)*VLOOKUP($M$2,PONDERADORES!$A$7:$G$9,7,0)+VLOOKUP(N1555,REFERENCIAS!$C:$D,2,0)*VLOOKUP($N$2,PONDERADORES!$A$7:$G$9,7,0)+VLOOKUP(O1555,REFERENCIAS!$C:$D,2,0)*VLOOKUP($O$2,PONDERADORES!$A$7:$G$9,7,0)</f>
        <v>0.2</v>
      </c>
      <c r="Z1555" s="2">
        <f>+VLOOKUP(IF(R1555&lt;0.1,0,IF(AND(R1555&gt;=0.1,R1555&lt;0.2),0.1,IF(AND(R1555&gt;=0.2,R1555&lt;0.3),0.2,IF(R1555&gt;0.3,0.3,)))),REFERENCIAS!$C:$D,2,0)*VLOOKUP($R$2,PONDERADORES!$A$11:$G$11,7,0)</f>
        <v>15</v>
      </c>
      <c r="AA1555" s="92"/>
      <c r="AB1555" s="95" t="e">
        <f t="shared" ca="1" si="95"/>
        <v>#REF!</v>
      </c>
      <c r="AC1555" s="23" t="e">
        <f ca="1">IF(AB1555&gt;REFERENCIAS!$C$62,REFERENCIAS!$B$62,IF(AND(AB1555&gt;=REFERENCIAS!$C$63,AB1555&lt;REFERENCIAS!$D$63),REFERENCIAS!$B$63,IF(AND(AB1555&gt;REFERENCIAS!$C$64,AB1555&lt;=REFERENCIAS!$D$64),REFERENCIAS!$B$64,IF(AND(AB1555&gt;=REFERENCIAS!$C$65,AB1555&lt;REFERENCIAS!$D$65),REFERENCIAS!$B$65, "Revisar"))))</f>
        <v>#REF!</v>
      </c>
      <c r="AD1555" s="94" t="e">
        <f ca="1">VLOOKUP(AC1555,REFERENCIAS!$B$62:$G$65,4,FALSE)</f>
        <v>#REF!</v>
      </c>
    </row>
    <row r="1556" spans="1:30" ht="17.25" x14ac:dyDescent="0.25">
      <c r="A1556" s="74"/>
      <c r="B1556" s="19"/>
      <c r="C1556" s="19"/>
      <c r="D1556" s="50"/>
      <c r="E1556" s="73"/>
      <c r="F1556" s="74"/>
      <c r="G1556" s="9"/>
      <c r="H1556" s="48"/>
      <c r="I1556" s="49">
        <f t="shared" ca="1" si="93"/>
        <v>2022</v>
      </c>
      <c r="J1556" s="22">
        <f t="shared" ca="1" si="92"/>
        <v>1</v>
      </c>
      <c r="K1556" s="19"/>
      <c r="L1556" s="73"/>
      <c r="M1556" s="74"/>
      <c r="N1556" s="19"/>
      <c r="O1556" s="73"/>
      <c r="P1556" s="82">
        <v>1</v>
      </c>
      <c r="Q1556" s="24">
        <v>1</v>
      </c>
      <c r="R1556" s="81">
        <f t="shared" si="94"/>
        <v>1</v>
      </c>
      <c r="S1556" s="87"/>
      <c r="T1556" s="19"/>
      <c r="U1556" s="25"/>
      <c r="V1556" s="25"/>
      <c r="W1556" s="81"/>
      <c r="X1556" s="91" t="e">
        <f ca="1">+VLOOKUP(#REF!,REFERENCIAS!$C:$D,2,0)*VLOOKUP(#REF!,PONDERADORES!A:P,IF(AND(INFORMACION!$T1556='REFERENCIAS RIESGO'!$C$36,INFORMACION!$F1556=REFERENCIAS!$C$24),16,IF(INFORMACION!$T1556='REFERENCIAS RIESGO'!$C$36,13,IF(INFORMACION!$F1556=REFERENCIAS!$C$24,10,7))),0)+VLOOKUP(K1556,REFERENCIAS!$C:$D,2,0)*VLOOKUP($K$2,PONDERADORES!A:P,IF(AND(INFORMACION!$T1556='REFERENCIAS RIESGO'!$C$36,INFORMACION!$F1556=REFERENCIAS!$C$24),16,IF(INFORMACION!$T1556='REFERENCIAS RIESGO'!$C$36,13,IF(INFORMACION!$F1556=REFERENCIAS!$C$24,10,7))),0)+VLOOKUP(L1556,REFERENCIAS!$C:$D,2,0)*VLOOKUP($L$2,PONDERADORES!A:P,IF(AND(INFORMACION!$T1556='REFERENCIAS RIESGO'!$C$36,INFORMACION!$F1556=REFERENCIAS!$C$24),16,IF(INFORMACION!$T1556='REFERENCIAS RIESGO'!$C$36,13,IF(INFORMACION!$F1556=REFERENCIAS!$C$24,10,7))),0)+VLOOKUP(F1556,REFERENCIAS!$C:$D,2,0)*VLOOKUP($F$2,PONDERADORES!A:P,IF(AND(INFORMACION!$T1556='REFERENCIAS RIESGO'!$C$36,INFORMACION!$F1556=REFERENCIAS!$C$24),16,IF(INFORMACION!$T1556='REFERENCIAS RIESGO'!$C$36,13,IF(INFORMACION!$F1556=REFERENCIAS!$C$24,10,7))),0)+VLOOKUP(T1556,REFERENCIAS!$C:$D,2,0)*VLOOKUP($T$2,PONDERADORES!A:P,IF(AND(INFORMACION!$T1556='REFERENCIAS RIESGO'!$C$36,INFORMACION!$F1556=REFERENCIAS!$C$24),16,IF(INFORMACION!$T1556='REFERENCIAS RIESGO'!$C$36,13,IF(INFORMACION!$F1556=REFERENCIAS!$C$24,10,7))),0)+VLOOKUP(IF(J1556&lt;=0.2,0.2,IF(AND(J1556&gt;0.2,J1556&lt;=0.4),0.4,IF(AND(J1556&gt;0.4,J1556&lt;=0.6),0.6,IF(AND(J1556&gt;0.6,J1556&lt;=0.8),0.8,IF(AND(J1556&gt;0.8,J1556&lt;=1),1))))),REFERENCIAS!$C:$D,2,0)*VLOOKUP($J$2,PONDERADORES!A:P,IF(AND(INFORMACION!$T1556='REFERENCIAS RIESGO'!$C$36,INFORMACION!$F1556=REFERENCIAS!$C$24),16,IF(INFORMACION!$T1556='REFERENCIAS RIESGO'!$C$36,13,IF(INFORMACION!$F1556=REFERENCIAS!$C$24,10,7))),0)</f>
        <v>#REF!</v>
      </c>
      <c r="Y1556" s="68">
        <f>+VLOOKUP(M1556,REFERENCIAS!$C:$D,2,0)*VLOOKUP($M$2,PONDERADORES!$A$7:$G$9,7,0)+VLOOKUP(N1556,REFERENCIAS!$C:$D,2,0)*VLOOKUP($N$2,PONDERADORES!$A$7:$G$9,7,0)+VLOOKUP(O1556,REFERENCIAS!$C:$D,2,0)*VLOOKUP($O$2,PONDERADORES!$A$7:$G$9,7,0)</f>
        <v>0.2</v>
      </c>
      <c r="Z1556" s="2">
        <f>+VLOOKUP(IF(R1556&lt;0.1,0,IF(AND(R1556&gt;=0.1,R1556&lt;0.2),0.1,IF(AND(R1556&gt;=0.2,R1556&lt;0.3),0.2,IF(R1556&gt;0.3,0.3,)))),REFERENCIAS!$C:$D,2,0)*VLOOKUP($R$2,PONDERADORES!$A$11:$G$11,7,0)</f>
        <v>15</v>
      </c>
      <c r="AA1556" s="92"/>
      <c r="AB1556" s="95" t="e">
        <f t="shared" ca="1" si="95"/>
        <v>#REF!</v>
      </c>
      <c r="AC1556" s="23" t="e">
        <f ca="1">IF(AB1556&gt;REFERENCIAS!$C$62,REFERENCIAS!$B$62,IF(AND(AB1556&gt;=REFERENCIAS!$C$63,AB1556&lt;REFERENCIAS!$D$63),REFERENCIAS!$B$63,IF(AND(AB1556&gt;REFERENCIAS!$C$64,AB1556&lt;=REFERENCIAS!$D$64),REFERENCIAS!$B$64,IF(AND(AB1556&gt;=REFERENCIAS!$C$65,AB1556&lt;REFERENCIAS!$D$65),REFERENCIAS!$B$65, "Revisar"))))</f>
        <v>#REF!</v>
      </c>
      <c r="AD1556" s="94" t="e">
        <f ca="1">VLOOKUP(AC1556,REFERENCIAS!$B$62:$G$65,4,FALSE)</f>
        <v>#REF!</v>
      </c>
    </row>
    <row r="1557" spans="1:30" ht="17.25" x14ac:dyDescent="0.25">
      <c r="A1557" s="74"/>
      <c r="B1557" s="19"/>
      <c r="C1557" s="19"/>
      <c r="D1557" s="50"/>
      <c r="E1557" s="73"/>
      <c r="F1557" s="74"/>
      <c r="G1557" s="9"/>
      <c r="H1557" s="48"/>
      <c r="I1557" s="49">
        <f t="shared" ca="1" si="93"/>
        <v>2022</v>
      </c>
      <c r="J1557" s="22">
        <f t="shared" ca="1" si="92"/>
        <v>1</v>
      </c>
      <c r="K1557" s="19"/>
      <c r="L1557" s="73"/>
      <c r="M1557" s="74"/>
      <c r="N1557" s="19"/>
      <c r="O1557" s="73"/>
      <c r="P1557" s="82">
        <v>1</v>
      </c>
      <c r="Q1557" s="24">
        <v>1</v>
      </c>
      <c r="R1557" s="81">
        <f t="shared" si="94"/>
        <v>1</v>
      </c>
      <c r="S1557" s="87"/>
      <c r="T1557" s="19"/>
      <c r="U1557" s="25"/>
      <c r="V1557" s="25"/>
      <c r="W1557" s="81"/>
      <c r="X1557" s="91" t="e">
        <f ca="1">+VLOOKUP(#REF!,REFERENCIAS!$C:$D,2,0)*VLOOKUP(#REF!,PONDERADORES!A:P,IF(AND(INFORMACION!$T1557='REFERENCIAS RIESGO'!$C$36,INFORMACION!$F1557=REFERENCIAS!$C$24),16,IF(INFORMACION!$T1557='REFERENCIAS RIESGO'!$C$36,13,IF(INFORMACION!$F1557=REFERENCIAS!$C$24,10,7))),0)+VLOOKUP(K1557,REFERENCIAS!$C:$D,2,0)*VLOOKUP($K$2,PONDERADORES!A:P,IF(AND(INFORMACION!$T1557='REFERENCIAS RIESGO'!$C$36,INFORMACION!$F1557=REFERENCIAS!$C$24),16,IF(INFORMACION!$T1557='REFERENCIAS RIESGO'!$C$36,13,IF(INFORMACION!$F1557=REFERENCIAS!$C$24,10,7))),0)+VLOOKUP(L1557,REFERENCIAS!$C:$D,2,0)*VLOOKUP($L$2,PONDERADORES!A:P,IF(AND(INFORMACION!$T1557='REFERENCIAS RIESGO'!$C$36,INFORMACION!$F1557=REFERENCIAS!$C$24),16,IF(INFORMACION!$T1557='REFERENCIAS RIESGO'!$C$36,13,IF(INFORMACION!$F1557=REFERENCIAS!$C$24,10,7))),0)+VLOOKUP(F1557,REFERENCIAS!$C:$D,2,0)*VLOOKUP($F$2,PONDERADORES!A:P,IF(AND(INFORMACION!$T1557='REFERENCIAS RIESGO'!$C$36,INFORMACION!$F1557=REFERENCIAS!$C$24),16,IF(INFORMACION!$T1557='REFERENCIAS RIESGO'!$C$36,13,IF(INFORMACION!$F1557=REFERENCIAS!$C$24,10,7))),0)+VLOOKUP(T1557,REFERENCIAS!$C:$D,2,0)*VLOOKUP($T$2,PONDERADORES!A:P,IF(AND(INFORMACION!$T1557='REFERENCIAS RIESGO'!$C$36,INFORMACION!$F1557=REFERENCIAS!$C$24),16,IF(INFORMACION!$T1557='REFERENCIAS RIESGO'!$C$36,13,IF(INFORMACION!$F1557=REFERENCIAS!$C$24,10,7))),0)+VLOOKUP(IF(J1557&lt;=0.2,0.2,IF(AND(J1557&gt;0.2,J1557&lt;=0.4),0.4,IF(AND(J1557&gt;0.4,J1557&lt;=0.6),0.6,IF(AND(J1557&gt;0.6,J1557&lt;=0.8),0.8,IF(AND(J1557&gt;0.8,J1557&lt;=1),1))))),REFERENCIAS!$C:$D,2,0)*VLOOKUP($J$2,PONDERADORES!A:P,IF(AND(INFORMACION!$T1557='REFERENCIAS RIESGO'!$C$36,INFORMACION!$F1557=REFERENCIAS!$C$24),16,IF(INFORMACION!$T1557='REFERENCIAS RIESGO'!$C$36,13,IF(INFORMACION!$F1557=REFERENCIAS!$C$24,10,7))),0)</f>
        <v>#REF!</v>
      </c>
      <c r="Y1557" s="68">
        <f>+VLOOKUP(M1557,REFERENCIAS!$C:$D,2,0)*VLOOKUP($M$2,PONDERADORES!$A$7:$G$9,7,0)+VLOOKUP(N1557,REFERENCIAS!$C:$D,2,0)*VLOOKUP($N$2,PONDERADORES!$A$7:$G$9,7,0)+VLOOKUP(O1557,REFERENCIAS!$C:$D,2,0)*VLOOKUP($O$2,PONDERADORES!$A$7:$G$9,7,0)</f>
        <v>0.2</v>
      </c>
      <c r="Z1557" s="2">
        <f>+VLOOKUP(IF(R1557&lt;0.1,0,IF(AND(R1557&gt;=0.1,R1557&lt;0.2),0.1,IF(AND(R1557&gt;=0.2,R1557&lt;0.3),0.2,IF(R1557&gt;0.3,0.3,)))),REFERENCIAS!$C:$D,2,0)*VLOOKUP($R$2,PONDERADORES!$A$11:$G$11,7,0)</f>
        <v>15</v>
      </c>
      <c r="AA1557" s="92"/>
      <c r="AB1557" s="95" t="e">
        <f t="shared" ca="1" si="95"/>
        <v>#REF!</v>
      </c>
      <c r="AC1557" s="23" t="e">
        <f ca="1">IF(AB1557&gt;REFERENCIAS!$C$62,REFERENCIAS!$B$62,IF(AND(AB1557&gt;=REFERENCIAS!$C$63,AB1557&lt;REFERENCIAS!$D$63),REFERENCIAS!$B$63,IF(AND(AB1557&gt;REFERENCIAS!$C$64,AB1557&lt;=REFERENCIAS!$D$64),REFERENCIAS!$B$64,IF(AND(AB1557&gt;=REFERENCIAS!$C$65,AB1557&lt;REFERENCIAS!$D$65),REFERENCIAS!$B$65, "Revisar"))))</f>
        <v>#REF!</v>
      </c>
      <c r="AD1557" s="94" t="e">
        <f ca="1">VLOOKUP(AC1557,REFERENCIAS!$B$62:$G$65,4,FALSE)</f>
        <v>#REF!</v>
      </c>
    </row>
    <row r="1558" spans="1:30" ht="17.25" x14ac:dyDescent="0.25">
      <c r="A1558" s="74"/>
      <c r="B1558" s="19"/>
      <c r="C1558" s="19"/>
      <c r="D1558" s="50"/>
      <c r="E1558" s="73"/>
      <c r="F1558" s="74"/>
      <c r="G1558" s="9"/>
      <c r="H1558" s="48"/>
      <c r="I1558" s="49">
        <f t="shared" ca="1" si="93"/>
        <v>2022</v>
      </c>
      <c r="J1558" s="22">
        <f t="shared" ca="1" si="92"/>
        <v>1</v>
      </c>
      <c r="K1558" s="19"/>
      <c r="L1558" s="73"/>
      <c r="M1558" s="74"/>
      <c r="N1558" s="19"/>
      <c r="O1558" s="73"/>
      <c r="P1558" s="82">
        <v>1</v>
      </c>
      <c r="Q1558" s="24">
        <v>1</v>
      </c>
      <c r="R1558" s="81">
        <f t="shared" si="94"/>
        <v>1</v>
      </c>
      <c r="S1558" s="87"/>
      <c r="T1558" s="19"/>
      <c r="U1558" s="25"/>
      <c r="V1558" s="25"/>
      <c r="W1558" s="81"/>
      <c r="X1558" s="91" t="e">
        <f ca="1">+VLOOKUP(#REF!,REFERENCIAS!$C:$D,2,0)*VLOOKUP(#REF!,PONDERADORES!A:P,IF(AND(INFORMACION!$T1558='REFERENCIAS RIESGO'!$C$36,INFORMACION!$F1558=REFERENCIAS!$C$24),16,IF(INFORMACION!$T1558='REFERENCIAS RIESGO'!$C$36,13,IF(INFORMACION!$F1558=REFERENCIAS!$C$24,10,7))),0)+VLOOKUP(K1558,REFERENCIAS!$C:$D,2,0)*VLOOKUP($K$2,PONDERADORES!A:P,IF(AND(INFORMACION!$T1558='REFERENCIAS RIESGO'!$C$36,INFORMACION!$F1558=REFERENCIAS!$C$24),16,IF(INFORMACION!$T1558='REFERENCIAS RIESGO'!$C$36,13,IF(INFORMACION!$F1558=REFERENCIAS!$C$24,10,7))),0)+VLOOKUP(L1558,REFERENCIAS!$C:$D,2,0)*VLOOKUP($L$2,PONDERADORES!A:P,IF(AND(INFORMACION!$T1558='REFERENCIAS RIESGO'!$C$36,INFORMACION!$F1558=REFERENCIAS!$C$24),16,IF(INFORMACION!$T1558='REFERENCIAS RIESGO'!$C$36,13,IF(INFORMACION!$F1558=REFERENCIAS!$C$24,10,7))),0)+VLOOKUP(F1558,REFERENCIAS!$C:$D,2,0)*VLOOKUP($F$2,PONDERADORES!A:P,IF(AND(INFORMACION!$T1558='REFERENCIAS RIESGO'!$C$36,INFORMACION!$F1558=REFERENCIAS!$C$24),16,IF(INFORMACION!$T1558='REFERENCIAS RIESGO'!$C$36,13,IF(INFORMACION!$F1558=REFERENCIAS!$C$24,10,7))),0)+VLOOKUP(T1558,REFERENCIAS!$C:$D,2,0)*VLOOKUP($T$2,PONDERADORES!A:P,IF(AND(INFORMACION!$T1558='REFERENCIAS RIESGO'!$C$36,INFORMACION!$F1558=REFERENCIAS!$C$24),16,IF(INFORMACION!$T1558='REFERENCIAS RIESGO'!$C$36,13,IF(INFORMACION!$F1558=REFERENCIAS!$C$24,10,7))),0)+VLOOKUP(IF(J1558&lt;=0.2,0.2,IF(AND(J1558&gt;0.2,J1558&lt;=0.4),0.4,IF(AND(J1558&gt;0.4,J1558&lt;=0.6),0.6,IF(AND(J1558&gt;0.6,J1558&lt;=0.8),0.8,IF(AND(J1558&gt;0.8,J1558&lt;=1),1))))),REFERENCIAS!$C:$D,2,0)*VLOOKUP($J$2,PONDERADORES!A:P,IF(AND(INFORMACION!$T1558='REFERENCIAS RIESGO'!$C$36,INFORMACION!$F1558=REFERENCIAS!$C$24),16,IF(INFORMACION!$T1558='REFERENCIAS RIESGO'!$C$36,13,IF(INFORMACION!$F1558=REFERENCIAS!$C$24,10,7))),0)</f>
        <v>#REF!</v>
      </c>
      <c r="Y1558" s="68">
        <f>+VLOOKUP(M1558,REFERENCIAS!$C:$D,2,0)*VLOOKUP($M$2,PONDERADORES!$A$7:$G$9,7,0)+VLOOKUP(N1558,REFERENCIAS!$C:$D,2,0)*VLOOKUP($N$2,PONDERADORES!$A$7:$G$9,7,0)+VLOOKUP(O1558,REFERENCIAS!$C:$D,2,0)*VLOOKUP($O$2,PONDERADORES!$A$7:$G$9,7,0)</f>
        <v>0.2</v>
      </c>
      <c r="Z1558" s="2">
        <f>+VLOOKUP(IF(R1558&lt;0.1,0,IF(AND(R1558&gt;=0.1,R1558&lt;0.2),0.1,IF(AND(R1558&gt;=0.2,R1558&lt;0.3),0.2,IF(R1558&gt;0.3,0.3,)))),REFERENCIAS!$C:$D,2,0)*VLOOKUP($R$2,PONDERADORES!$A$11:$G$11,7,0)</f>
        <v>15</v>
      </c>
      <c r="AA1558" s="92"/>
      <c r="AB1558" s="95" t="e">
        <f t="shared" ca="1" si="95"/>
        <v>#REF!</v>
      </c>
      <c r="AC1558" s="23" t="e">
        <f ca="1">IF(AB1558&gt;REFERENCIAS!$C$62,REFERENCIAS!$B$62,IF(AND(AB1558&gt;=REFERENCIAS!$C$63,AB1558&lt;REFERENCIAS!$D$63),REFERENCIAS!$B$63,IF(AND(AB1558&gt;REFERENCIAS!$C$64,AB1558&lt;=REFERENCIAS!$D$64),REFERENCIAS!$B$64,IF(AND(AB1558&gt;=REFERENCIAS!$C$65,AB1558&lt;REFERENCIAS!$D$65),REFERENCIAS!$B$65, "Revisar"))))</f>
        <v>#REF!</v>
      </c>
      <c r="AD1558" s="94" t="e">
        <f ca="1">VLOOKUP(AC1558,REFERENCIAS!$B$62:$G$65,4,FALSE)</f>
        <v>#REF!</v>
      </c>
    </row>
    <row r="1559" spans="1:30" ht="17.25" x14ac:dyDescent="0.25">
      <c r="A1559" s="74"/>
      <c r="B1559" s="19"/>
      <c r="C1559" s="19"/>
      <c r="D1559" s="50"/>
      <c r="E1559" s="73"/>
      <c r="F1559" s="74"/>
      <c r="G1559" s="9"/>
      <c r="H1559" s="48"/>
      <c r="I1559" s="49">
        <f t="shared" ca="1" si="93"/>
        <v>2022</v>
      </c>
      <c r="J1559" s="22">
        <f t="shared" ca="1" si="92"/>
        <v>1</v>
      </c>
      <c r="K1559" s="19"/>
      <c r="L1559" s="73"/>
      <c r="M1559" s="74"/>
      <c r="N1559" s="19"/>
      <c r="O1559" s="73"/>
      <c r="P1559" s="82">
        <v>1</v>
      </c>
      <c r="Q1559" s="24">
        <v>1</v>
      </c>
      <c r="R1559" s="81">
        <f t="shared" si="94"/>
        <v>1</v>
      </c>
      <c r="S1559" s="87"/>
      <c r="T1559" s="19"/>
      <c r="U1559" s="25"/>
      <c r="V1559" s="25"/>
      <c r="W1559" s="81"/>
      <c r="X1559" s="91" t="e">
        <f ca="1">+VLOOKUP(#REF!,REFERENCIAS!$C:$D,2,0)*VLOOKUP(#REF!,PONDERADORES!A:P,IF(AND(INFORMACION!$T1559='REFERENCIAS RIESGO'!$C$36,INFORMACION!$F1559=REFERENCIAS!$C$24),16,IF(INFORMACION!$T1559='REFERENCIAS RIESGO'!$C$36,13,IF(INFORMACION!$F1559=REFERENCIAS!$C$24,10,7))),0)+VLOOKUP(K1559,REFERENCIAS!$C:$D,2,0)*VLOOKUP($K$2,PONDERADORES!A:P,IF(AND(INFORMACION!$T1559='REFERENCIAS RIESGO'!$C$36,INFORMACION!$F1559=REFERENCIAS!$C$24),16,IF(INFORMACION!$T1559='REFERENCIAS RIESGO'!$C$36,13,IF(INFORMACION!$F1559=REFERENCIAS!$C$24,10,7))),0)+VLOOKUP(L1559,REFERENCIAS!$C:$D,2,0)*VLOOKUP($L$2,PONDERADORES!A:P,IF(AND(INFORMACION!$T1559='REFERENCIAS RIESGO'!$C$36,INFORMACION!$F1559=REFERENCIAS!$C$24),16,IF(INFORMACION!$T1559='REFERENCIAS RIESGO'!$C$36,13,IF(INFORMACION!$F1559=REFERENCIAS!$C$24,10,7))),0)+VLOOKUP(F1559,REFERENCIAS!$C:$D,2,0)*VLOOKUP($F$2,PONDERADORES!A:P,IF(AND(INFORMACION!$T1559='REFERENCIAS RIESGO'!$C$36,INFORMACION!$F1559=REFERENCIAS!$C$24),16,IF(INFORMACION!$T1559='REFERENCIAS RIESGO'!$C$36,13,IF(INFORMACION!$F1559=REFERENCIAS!$C$24,10,7))),0)+VLOOKUP(T1559,REFERENCIAS!$C:$D,2,0)*VLOOKUP($T$2,PONDERADORES!A:P,IF(AND(INFORMACION!$T1559='REFERENCIAS RIESGO'!$C$36,INFORMACION!$F1559=REFERENCIAS!$C$24),16,IF(INFORMACION!$T1559='REFERENCIAS RIESGO'!$C$36,13,IF(INFORMACION!$F1559=REFERENCIAS!$C$24,10,7))),0)+VLOOKUP(IF(J1559&lt;=0.2,0.2,IF(AND(J1559&gt;0.2,J1559&lt;=0.4),0.4,IF(AND(J1559&gt;0.4,J1559&lt;=0.6),0.6,IF(AND(J1559&gt;0.6,J1559&lt;=0.8),0.8,IF(AND(J1559&gt;0.8,J1559&lt;=1),1))))),REFERENCIAS!$C:$D,2,0)*VLOOKUP($J$2,PONDERADORES!A:P,IF(AND(INFORMACION!$T1559='REFERENCIAS RIESGO'!$C$36,INFORMACION!$F1559=REFERENCIAS!$C$24),16,IF(INFORMACION!$T1559='REFERENCIAS RIESGO'!$C$36,13,IF(INFORMACION!$F1559=REFERENCIAS!$C$24,10,7))),0)</f>
        <v>#REF!</v>
      </c>
      <c r="Y1559" s="68">
        <f>+VLOOKUP(M1559,REFERENCIAS!$C:$D,2,0)*VLOOKUP($M$2,PONDERADORES!$A$7:$G$9,7,0)+VLOOKUP(N1559,REFERENCIAS!$C:$D,2,0)*VLOOKUP($N$2,PONDERADORES!$A$7:$G$9,7,0)+VLOOKUP(O1559,REFERENCIAS!$C:$D,2,0)*VLOOKUP($O$2,PONDERADORES!$A$7:$G$9,7,0)</f>
        <v>0.2</v>
      </c>
      <c r="Z1559" s="2">
        <f>+VLOOKUP(IF(R1559&lt;0.1,0,IF(AND(R1559&gt;=0.1,R1559&lt;0.2),0.1,IF(AND(R1559&gt;=0.2,R1559&lt;0.3),0.2,IF(R1559&gt;0.3,0.3,)))),REFERENCIAS!$C:$D,2,0)*VLOOKUP($R$2,PONDERADORES!$A$11:$G$11,7,0)</f>
        <v>15</v>
      </c>
      <c r="AA1559" s="92"/>
      <c r="AB1559" s="95" t="e">
        <f t="shared" ca="1" si="95"/>
        <v>#REF!</v>
      </c>
      <c r="AC1559" s="23" t="e">
        <f ca="1">IF(AB1559&gt;REFERENCIAS!$C$62,REFERENCIAS!$B$62,IF(AND(AB1559&gt;=REFERENCIAS!$C$63,AB1559&lt;REFERENCIAS!$D$63),REFERENCIAS!$B$63,IF(AND(AB1559&gt;REFERENCIAS!$C$64,AB1559&lt;=REFERENCIAS!$D$64),REFERENCIAS!$B$64,IF(AND(AB1559&gt;=REFERENCIAS!$C$65,AB1559&lt;REFERENCIAS!$D$65),REFERENCIAS!$B$65, "Revisar"))))</f>
        <v>#REF!</v>
      </c>
      <c r="AD1559" s="94" t="e">
        <f ca="1">VLOOKUP(AC1559,REFERENCIAS!$B$62:$G$65,4,FALSE)</f>
        <v>#REF!</v>
      </c>
    </row>
    <row r="1560" spans="1:30" ht="17.25" x14ac:dyDescent="0.25">
      <c r="A1560" s="74"/>
      <c r="B1560" s="19"/>
      <c r="C1560" s="19"/>
      <c r="D1560" s="50"/>
      <c r="E1560" s="73"/>
      <c r="F1560" s="74"/>
      <c r="G1560" s="9"/>
      <c r="H1560" s="48"/>
      <c r="I1560" s="49">
        <f t="shared" ca="1" si="93"/>
        <v>2022</v>
      </c>
      <c r="J1560" s="22">
        <f t="shared" ca="1" si="92"/>
        <v>1</v>
      </c>
      <c r="K1560" s="19"/>
      <c r="L1560" s="73"/>
      <c r="M1560" s="74"/>
      <c r="N1560" s="19"/>
      <c r="O1560" s="73"/>
      <c r="P1560" s="82">
        <v>1</v>
      </c>
      <c r="Q1560" s="24">
        <v>1</v>
      </c>
      <c r="R1560" s="81">
        <f t="shared" si="94"/>
        <v>1</v>
      </c>
      <c r="S1560" s="87"/>
      <c r="T1560" s="19"/>
      <c r="U1560" s="25"/>
      <c r="V1560" s="25"/>
      <c r="W1560" s="81"/>
      <c r="X1560" s="91" t="e">
        <f ca="1">+VLOOKUP(#REF!,REFERENCIAS!$C:$D,2,0)*VLOOKUP(#REF!,PONDERADORES!A:P,IF(AND(INFORMACION!$T1560='REFERENCIAS RIESGO'!$C$36,INFORMACION!$F1560=REFERENCIAS!$C$24),16,IF(INFORMACION!$T1560='REFERENCIAS RIESGO'!$C$36,13,IF(INFORMACION!$F1560=REFERENCIAS!$C$24,10,7))),0)+VLOOKUP(K1560,REFERENCIAS!$C:$D,2,0)*VLOOKUP($K$2,PONDERADORES!A:P,IF(AND(INFORMACION!$T1560='REFERENCIAS RIESGO'!$C$36,INFORMACION!$F1560=REFERENCIAS!$C$24),16,IF(INFORMACION!$T1560='REFERENCIAS RIESGO'!$C$36,13,IF(INFORMACION!$F1560=REFERENCIAS!$C$24,10,7))),0)+VLOOKUP(L1560,REFERENCIAS!$C:$D,2,0)*VLOOKUP($L$2,PONDERADORES!A:P,IF(AND(INFORMACION!$T1560='REFERENCIAS RIESGO'!$C$36,INFORMACION!$F1560=REFERENCIAS!$C$24),16,IF(INFORMACION!$T1560='REFERENCIAS RIESGO'!$C$36,13,IF(INFORMACION!$F1560=REFERENCIAS!$C$24,10,7))),0)+VLOOKUP(F1560,REFERENCIAS!$C:$D,2,0)*VLOOKUP($F$2,PONDERADORES!A:P,IF(AND(INFORMACION!$T1560='REFERENCIAS RIESGO'!$C$36,INFORMACION!$F1560=REFERENCIAS!$C$24),16,IF(INFORMACION!$T1560='REFERENCIAS RIESGO'!$C$36,13,IF(INFORMACION!$F1560=REFERENCIAS!$C$24,10,7))),0)+VLOOKUP(T1560,REFERENCIAS!$C:$D,2,0)*VLOOKUP($T$2,PONDERADORES!A:P,IF(AND(INFORMACION!$T1560='REFERENCIAS RIESGO'!$C$36,INFORMACION!$F1560=REFERENCIAS!$C$24),16,IF(INFORMACION!$T1560='REFERENCIAS RIESGO'!$C$36,13,IF(INFORMACION!$F1560=REFERENCIAS!$C$24,10,7))),0)+VLOOKUP(IF(J1560&lt;=0.2,0.2,IF(AND(J1560&gt;0.2,J1560&lt;=0.4),0.4,IF(AND(J1560&gt;0.4,J1560&lt;=0.6),0.6,IF(AND(J1560&gt;0.6,J1560&lt;=0.8),0.8,IF(AND(J1560&gt;0.8,J1560&lt;=1),1))))),REFERENCIAS!$C:$D,2,0)*VLOOKUP($J$2,PONDERADORES!A:P,IF(AND(INFORMACION!$T1560='REFERENCIAS RIESGO'!$C$36,INFORMACION!$F1560=REFERENCIAS!$C$24),16,IF(INFORMACION!$T1560='REFERENCIAS RIESGO'!$C$36,13,IF(INFORMACION!$F1560=REFERENCIAS!$C$24,10,7))),0)</f>
        <v>#REF!</v>
      </c>
      <c r="Y1560" s="68">
        <f>+VLOOKUP(M1560,REFERENCIAS!$C:$D,2,0)*VLOOKUP($M$2,PONDERADORES!$A$7:$G$9,7,0)+VLOOKUP(N1560,REFERENCIAS!$C:$D,2,0)*VLOOKUP($N$2,PONDERADORES!$A$7:$G$9,7,0)+VLOOKUP(O1560,REFERENCIAS!$C:$D,2,0)*VLOOKUP($O$2,PONDERADORES!$A$7:$G$9,7,0)</f>
        <v>0.2</v>
      </c>
      <c r="Z1560" s="2">
        <f>+VLOOKUP(IF(R1560&lt;0.1,0,IF(AND(R1560&gt;=0.1,R1560&lt;0.2),0.1,IF(AND(R1560&gt;=0.2,R1560&lt;0.3),0.2,IF(R1560&gt;0.3,0.3,)))),REFERENCIAS!$C:$D,2,0)*VLOOKUP($R$2,PONDERADORES!$A$11:$G$11,7,0)</f>
        <v>15</v>
      </c>
      <c r="AA1560" s="92"/>
      <c r="AB1560" s="95" t="e">
        <f t="shared" ca="1" si="95"/>
        <v>#REF!</v>
      </c>
      <c r="AC1560" s="23" t="e">
        <f ca="1">IF(AB1560&gt;REFERENCIAS!$C$62,REFERENCIAS!$B$62,IF(AND(AB1560&gt;=REFERENCIAS!$C$63,AB1560&lt;REFERENCIAS!$D$63),REFERENCIAS!$B$63,IF(AND(AB1560&gt;REFERENCIAS!$C$64,AB1560&lt;=REFERENCIAS!$D$64),REFERENCIAS!$B$64,IF(AND(AB1560&gt;=REFERENCIAS!$C$65,AB1560&lt;REFERENCIAS!$D$65),REFERENCIAS!$B$65, "Revisar"))))</f>
        <v>#REF!</v>
      </c>
      <c r="AD1560" s="94" t="e">
        <f ca="1">VLOOKUP(AC1560,REFERENCIAS!$B$62:$G$65,4,FALSE)</f>
        <v>#REF!</v>
      </c>
    </row>
    <row r="1561" spans="1:30" ht="17.25" x14ac:dyDescent="0.25">
      <c r="A1561" s="74"/>
      <c r="B1561" s="19"/>
      <c r="C1561" s="19"/>
      <c r="D1561" s="50"/>
      <c r="E1561" s="73"/>
      <c r="F1561" s="74"/>
      <c r="G1561" s="9"/>
      <c r="H1561" s="48"/>
      <c r="I1561" s="49">
        <f t="shared" ca="1" si="93"/>
        <v>2022</v>
      </c>
      <c r="J1561" s="22">
        <f t="shared" ca="1" si="92"/>
        <v>1</v>
      </c>
      <c r="K1561" s="19"/>
      <c r="L1561" s="73"/>
      <c r="M1561" s="74"/>
      <c r="N1561" s="19"/>
      <c r="O1561" s="73"/>
      <c r="P1561" s="82">
        <v>1</v>
      </c>
      <c r="Q1561" s="24">
        <v>1</v>
      </c>
      <c r="R1561" s="81">
        <f t="shared" si="94"/>
        <v>1</v>
      </c>
      <c r="S1561" s="87"/>
      <c r="T1561" s="19"/>
      <c r="U1561" s="25"/>
      <c r="V1561" s="25"/>
      <c r="W1561" s="81"/>
      <c r="X1561" s="91" t="e">
        <f ca="1">+VLOOKUP(#REF!,REFERENCIAS!$C:$D,2,0)*VLOOKUP(#REF!,PONDERADORES!A:P,IF(AND(INFORMACION!$T1561='REFERENCIAS RIESGO'!$C$36,INFORMACION!$F1561=REFERENCIAS!$C$24),16,IF(INFORMACION!$T1561='REFERENCIAS RIESGO'!$C$36,13,IF(INFORMACION!$F1561=REFERENCIAS!$C$24,10,7))),0)+VLOOKUP(K1561,REFERENCIAS!$C:$D,2,0)*VLOOKUP($K$2,PONDERADORES!A:P,IF(AND(INFORMACION!$T1561='REFERENCIAS RIESGO'!$C$36,INFORMACION!$F1561=REFERENCIAS!$C$24),16,IF(INFORMACION!$T1561='REFERENCIAS RIESGO'!$C$36,13,IF(INFORMACION!$F1561=REFERENCIAS!$C$24,10,7))),0)+VLOOKUP(L1561,REFERENCIAS!$C:$D,2,0)*VLOOKUP($L$2,PONDERADORES!A:P,IF(AND(INFORMACION!$T1561='REFERENCIAS RIESGO'!$C$36,INFORMACION!$F1561=REFERENCIAS!$C$24),16,IF(INFORMACION!$T1561='REFERENCIAS RIESGO'!$C$36,13,IF(INFORMACION!$F1561=REFERENCIAS!$C$24,10,7))),0)+VLOOKUP(F1561,REFERENCIAS!$C:$D,2,0)*VLOOKUP($F$2,PONDERADORES!A:P,IF(AND(INFORMACION!$T1561='REFERENCIAS RIESGO'!$C$36,INFORMACION!$F1561=REFERENCIAS!$C$24),16,IF(INFORMACION!$T1561='REFERENCIAS RIESGO'!$C$36,13,IF(INFORMACION!$F1561=REFERENCIAS!$C$24,10,7))),0)+VLOOKUP(T1561,REFERENCIAS!$C:$D,2,0)*VLOOKUP($T$2,PONDERADORES!A:P,IF(AND(INFORMACION!$T1561='REFERENCIAS RIESGO'!$C$36,INFORMACION!$F1561=REFERENCIAS!$C$24),16,IF(INFORMACION!$T1561='REFERENCIAS RIESGO'!$C$36,13,IF(INFORMACION!$F1561=REFERENCIAS!$C$24,10,7))),0)+VLOOKUP(IF(J1561&lt;=0.2,0.2,IF(AND(J1561&gt;0.2,J1561&lt;=0.4),0.4,IF(AND(J1561&gt;0.4,J1561&lt;=0.6),0.6,IF(AND(J1561&gt;0.6,J1561&lt;=0.8),0.8,IF(AND(J1561&gt;0.8,J1561&lt;=1),1))))),REFERENCIAS!$C:$D,2,0)*VLOOKUP($J$2,PONDERADORES!A:P,IF(AND(INFORMACION!$T1561='REFERENCIAS RIESGO'!$C$36,INFORMACION!$F1561=REFERENCIAS!$C$24),16,IF(INFORMACION!$T1561='REFERENCIAS RIESGO'!$C$36,13,IF(INFORMACION!$F1561=REFERENCIAS!$C$24,10,7))),0)</f>
        <v>#REF!</v>
      </c>
      <c r="Y1561" s="68">
        <f>+VLOOKUP(M1561,REFERENCIAS!$C:$D,2,0)*VLOOKUP($M$2,PONDERADORES!$A$7:$G$9,7,0)+VLOOKUP(N1561,REFERENCIAS!$C:$D,2,0)*VLOOKUP($N$2,PONDERADORES!$A$7:$G$9,7,0)+VLOOKUP(O1561,REFERENCIAS!$C:$D,2,0)*VLOOKUP($O$2,PONDERADORES!$A$7:$G$9,7,0)</f>
        <v>0.2</v>
      </c>
      <c r="Z1561" s="2">
        <f>+VLOOKUP(IF(R1561&lt;0.1,0,IF(AND(R1561&gt;=0.1,R1561&lt;0.2),0.1,IF(AND(R1561&gt;=0.2,R1561&lt;0.3),0.2,IF(R1561&gt;0.3,0.3,)))),REFERENCIAS!$C:$D,2,0)*VLOOKUP($R$2,PONDERADORES!$A$11:$G$11,7,0)</f>
        <v>15</v>
      </c>
      <c r="AA1561" s="92"/>
      <c r="AB1561" s="95" t="e">
        <f t="shared" ca="1" si="95"/>
        <v>#REF!</v>
      </c>
      <c r="AC1561" s="23" t="e">
        <f ca="1">IF(AB1561&gt;REFERENCIAS!$C$62,REFERENCIAS!$B$62,IF(AND(AB1561&gt;=REFERENCIAS!$C$63,AB1561&lt;REFERENCIAS!$D$63),REFERENCIAS!$B$63,IF(AND(AB1561&gt;REFERENCIAS!$C$64,AB1561&lt;=REFERENCIAS!$D$64),REFERENCIAS!$B$64,IF(AND(AB1561&gt;=REFERENCIAS!$C$65,AB1561&lt;REFERENCIAS!$D$65),REFERENCIAS!$B$65, "Revisar"))))</f>
        <v>#REF!</v>
      </c>
      <c r="AD1561" s="94" t="e">
        <f ca="1">VLOOKUP(AC1561,REFERENCIAS!$B$62:$G$65,4,FALSE)</f>
        <v>#REF!</v>
      </c>
    </row>
    <row r="1562" spans="1:30" ht="17.25" x14ac:dyDescent="0.25">
      <c r="A1562" s="74"/>
      <c r="B1562" s="19"/>
      <c r="C1562" s="19"/>
      <c r="D1562" s="50"/>
      <c r="E1562" s="73"/>
      <c r="F1562" s="74"/>
      <c r="G1562" s="9"/>
      <c r="H1562" s="48"/>
      <c r="I1562" s="49">
        <f t="shared" ca="1" si="93"/>
        <v>2022</v>
      </c>
      <c r="J1562" s="22">
        <f t="shared" ca="1" si="92"/>
        <v>1</v>
      </c>
      <c r="K1562" s="19"/>
      <c r="L1562" s="73"/>
      <c r="M1562" s="74"/>
      <c r="N1562" s="19"/>
      <c r="O1562" s="73"/>
      <c r="P1562" s="82">
        <v>1</v>
      </c>
      <c r="Q1562" s="24">
        <v>1</v>
      </c>
      <c r="R1562" s="81">
        <f t="shared" si="94"/>
        <v>1</v>
      </c>
      <c r="S1562" s="87"/>
      <c r="T1562" s="19"/>
      <c r="U1562" s="25"/>
      <c r="V1562" s="25"/>
      <c r="W1562" s="81"/>
      <c r="X1562" s="91" t="e">
        <f ca="1">+VLOOKUP(#REF!,REFERENCIAS!$C:$D,2,0)*VLOOKUP(#REF!,PONDERADORES!A:P,IF(AND(INFORMACION!$T1562='REFERENCIAS RIESGO'!$C$36,INFORMACION!$F1562=REFERENCIAS!$C$24),16,IF(INFORMACION!$T1562='REFERENCIAS RIESGO'!$C$36,13,IF(INFORMACION!$F1562=REFERENCIAS!$C$24,10,7))),0)+VLOOKUP(K1562,REFERENCIAS!$C:$D,2,0)*VLOOKUP($K$2,PONDERADORES!A:P,IF(AND(INFORMACION!$T1562='REFERENCIAS RIESGO'!$C$36,INFORMACION!$F1562=REFERENCIAS!$C$24),16,IF(INFORMACION!$T1562='REFERENCIAS RIESGO'!$C$36,13,IF(INFORMACION!$F1562=REFERENCIAS!$C$24,10,7))),0)+VLOOKUP(L1562,REFERENCIAS!$C:$D,2,0)*VLOOKUP($L$2,PONDERADORES!A:P,IF(AND(INFORMACION!$T1562='REFERENCIAS RIESGO'!$C$36,INFORMACION!$F1562=REFERENCIAS!$C$24),16,IF(INFORMACION!$T1562='REFERENCIAS RIESGO'!$C$36,13,IF(INFORMACION!$F1562=REFERENCIAS!$C$24,10,7))),0)+VLOOKUP(F1562,REFERENCIAS!$C:$D,2,0)*VLOOKUP($F$2,PONDERADORES!A:P,IF(AND(INFORMACION!$T1562='REFERENCIAS RIESGO'!$C$36,INFORMACION!$F1562=REFERENCIAS!$C$24),16,IF(INFORMACION!$T1562='REFERENCIAS RIESGO'!$C$36,13,IF(INFORMACION!$F1562=REFERENCIAS!$C$24,10,7))),0)+VLOOKUP(T1562,REFERENCIAS!$C:$D,2,0)*VLOOKUP($T$2,PONDERADORES!A:P,IF(AND(INFORMACION!$T1562='REFERENCIAS RIESGO'!$C$36,INFORMACION!$F1562=REFERENCIAS!$C$24),16,IF(INFORMACION!$T1562='REFERENCIAS RIESGO'!$C$36,13,IF(INFORMACION!$F1562=REFERENCIAS!$C$24,10,7))),0)+VLOOKUP(IF(J1562&lt;=0.2,0.2,IF(AND(J1562&gt;0.2,J1562&lt;=0.4),0.4,IF(AND(J1562&gt;0.4,J1562&lt;=0.6),0.6,IF(AND(J1562&gt;0.6,J1562&lt;=0.8),0.8,IF(AND(J1562&gt;0.8,J1562&lt;=1),1))))),REFERENCIAS!$C:$D,2,0)*VLOOKUP($J$2,PONDERADORES!A:P,IF(AND(INFORMACION!$T1562='REFERENCIAS RIESGO'!$C$36,INFORMACION!$F1562=REFERENCIAS!$C$24),16,IF(INFORMACION!$T1562='REFERENCIAS RIESGO'!$C$36,13,IF(INFORMACION!$F1562=REFERENCIAS!$C$24,10,7))),0)</f>
        <v>#REF!</v>
      </c>
      <c r="Y1562" s="68">
        <f>+VLOOKUP(M1562,REFERENCIAS!$C:$D,2,0)*VLOOKUP($M$2,PONDERADORES!$A$7:$G$9,7,0)+VLOOKUP(N1562,REFERENCIAS!$C:$D,2,0)*VLOOKUP($N$2,PONDERADORES!$A$7:$G$9,7,0)+VLOOKUP(O1562,REFERENCIAS!$C:$D,2,0)*VLOOKUP($O$2,PONDERADORES!$A$7:$G$9,7,0)</f>
        <v>0.2</v>
      </c>
      <c r="Z1562" s="2">
        <f>+VLOOKUP(IF(R1562&lt;0.1,0,IF(AND(R1562&gt;=0.1,R1562&lt;0.2),0.1,IF(AND(R1562&gt;=0.2,R1562&lt;0.3),0.2,IF(R1562&gt;0.3,0.3,)))),REFERENCIAS!$C:$D,2,0)*VLOOKUP($R$2,PONDERADORES!$A$11:$G$11,7,0)</f>
        <v>15</v>
      </c>
      <c r="AA1562" s="92"/>
      <c r="AB1562" s="95" t="e">
        <f t="shared" ca="1" si="95"/>
        <v>#REF!</v>
      </c>
      <c r="AC1562" s="23" t="e">
        <f ca="1">IF(AB1562&gt;REFERENCIAS!$C$62,REFERENCIAS!$B$62,IF(AND(AB1562&gt;=REFERENCIAS!$C$63,AB1562&lt;REFERENCIAS!$D$63),REFERENCIAS!$B$63,IF(AND(AB1562&gt;REFERENCIAS!$C$64,AB1562&lt;=REFERENCIAS!$D$64),REFERENCIAS!$B$64,IF(AND(AB1562&gt;=REFERENCIAS!$C$65,AB1562&lt;REFERENCIAS!$D$65),REFERENCIAS!$B$65, "Revisar"))))</f>
        <v>#REF!</v>
      </c>
      <c r="AD1562" s="94" t="e">
        <f ca="1">VLOOKUP(AC1562,REFERENCIAS!$B$62:$G$65,4,FALSE)</f>
        <v>#REF!</v>
      </c>
    </row>
    <row r="1563" spans="1:30" ht="17.25" x14ac:dyDescent="0.25">
      <c r="A1563" s="74"/>
      <c r="B1563" s="19"/>
      <c r="C1563" s="19"/>
      <c r="D1563" s="50"/>
      <c r="E1563" s="73"/>
      <c r="F1563" s="74"/>
      <c r="G1563" s="9"/>
      <c r="H1563" s="48"/>
      <c r="I1563" s="49">
        <f t="shared" ca="1" si="93"/>
        <v>2022</v>
      </c>
      <c r="J1563" s="22">
        <f t="shared" ca="1" si="92"/>
        <v>1</v>
      </c>
      <c r="K1563" s="19"/>
      <c r="L1563" s="73"/>
      <c r="M1563" s="74"/>
      <c r="N1563" s="19"/>
      <c r="O1563" s="73"/>
      <c r="P1563" s="82">
        <v>1</v>
      </c>
      <c r="Q1563" s="24">
        <v>1</v>
      </c>
      <c r="R1563" s="81">
        <f t="shared" si="94"/>
        <v>1</v>
      </c>
      <c r="S1563" s="87"/>
      <c r="T1563" s="19"/>
      <c r="U1563" s="25"/>
      <c r="V1563" s="25"/>
      <c r="W1563" s="81"/>
      <c r="X1563" s="91" t="e">
        <f ca="1">+VLOOKUP(#REF!,REFERENCIAS!$C:$D,2,0)*VLOOKUP(#REF!,PONDERADORES!A:P,IF(AND(INFORMACION!$T1563='REFERENCIAS RIESGO'!$C$36,INFORMACION!$F1563=REFERENCIAS!$C$24),16,IF(INFORMACION!$T1563='REFERENCIAS RIESGO'!$C$36,13,IF(INFORMACION!$F1563=REFERENCIAS!$C$24,10,7))),0)+VLOOKUP(K1563,REFERENCIAS!$C:$D,2,0)*VLOOKUP($K$2,PONDERADORES!A:P,IF(AND(INFORMACION!$T1563='REFERENCIAS RIESGO'!$C$36,INFORMACION!$F1563=REFERENCIAS!$C$24),16,IF(INFORMACION!$T1563='REFERENCIAS RIESGO'!$C$36,13,IF(INFORMACION!$F1563=REFERENCIAS!$C$24,10,7))),0)+VLOOKUP(L1563,REFERENCIAS!$C:$D,2,0)*VLOOKUP($L$2,PONDERADORES!A:P,IF(AND(INFORMACION!$T1563='REFERENCIAS RIESGO'!$C$36,INFORMACION!$F1563=REFERENCIAS!$C$24),16,IF(INFORMACION!$T1563='REFERENCIAS RIESGO'!$C$36,13,IF(INFORMACION!$F1563=REFERENCIAS!$C$24,10,7))),0)+VLOOKUP(F1563,REFERENCIAS!$C:$D,2,0)*VLOOKUP($F$2,PONDERADORES!A:P,IF(AND(INFORMACION!$T1563='REFERENCIAS RIESGO'!$C$36,INFORMACION!$F1563=REFERENCIAS!$C$24),16,IF(INFORMACION!$T1563='REFERENCIAS RIESGO'!$C$36,13,IF(INFORMACION!$F1563=REFERENCIAS!$C$24,10,7))),0)+VLOOKUP(T1563,REFERENCIAS!$C:$D,2,0)*VLOOKUP($T$2,PONDERADORES!A:P,IF(AND(INFORMACION!$T1563='REFERENCIAS RIESGO'!$C$36,INFORMACION!$F1563=REFERENCIAS!$C$24),16,IF(INFORMACION!$T1563='REFERENCIAS RIESGO'!$C$36,13,IF(INFORMACION!$F1563=REFERENCIAS!$C$24,10,7))),0)+VLOOKUP(IF(J1563&lt;=0.2,0.2,IF(AND(J1563&gt;0.2,J1563&lt;=0.4),0.4,IF(AND(J1563&gt;0.4,J1563&lt;=0.6),0.6,IF(AND(J1563&gt;0.6,J1563&lt;=0.8),0.8,IF(AND(J1563&gt;0.8,J1563&lt;=1),1))))),REFERENCIAS!$C:$D,2,0)*VLOOKUP($J$2,PONDERADORES!A:P,IF(AND(INFORMACION!$T1563='REFERENCIAS RIESGO'!$C$36,INFORMACION!$F1563=REFERENCIAS!$C$24),16,IF(INFORMACION!$T1563='REFERENCIAS RIESGO'!$C$36,13,IF(INFORMACION!$F1563=REFERENCIAS!$C$24,10,7))),0)</f>
        <v>#REF!</v>
      </c>
      <c r="Y1563" s="68">
        <f>+VLOOKUP(M1563,REFERENCIAS!$C:$D,2,0)*VLOOKUP($M$2,PONDERADORES!$A$7:$G$9,7,0)+VLOOKUP(N1563,REFERENCIAS!$C:$D,2,0)*VLOOKUP($N$2,PONDERADORES!$A$7:$G$9,7,0)+VLOOKUP(O1563,REFERENCIAS!$C:$D,2,0)*VLOOKUP($O$2,PONDERADORES!$A$7:$G$9,7,0)</f>
        <v>0.2</v>
      </c>
      <c r="Z1563" s="2">
        <f>+VLOOKUP(IF(R1563&lt;0.1,0,IF(AND(R1563&gt;=0.1,R1563&lt;0.2),0.1,IF(AND(R1563&gt;=0.2,R1563&lt;0.3),0.2,IF(R1563&gt;0.3,0.3,)))),REFERENCIAS!$C:$D,2,0)*VLOOKUP($R$2,PONDERADORES!$A$11:$G$11,7,0)</f>
        <v>15</v>
      </c>
      <c r="AA1563" s="92"/>
      <c r="AB1563" s="95" t="e">
        <f t="shared" ca="1" si="95"/>
        <v>#REF!</v>
      </c>
      <c r="AC1563" s="23" t="e">
        <f ca="1">IF(AB1563&gt;REFERENCIAS!$C$62,REFERENCIAS!$B$62,IF(AND(AB1563&gt;=REFERENCIAS!$C$63,AB1563&lt;REFERENCIAS!$D$63),REFERENCIAS!$B$63,IF(AND(AB1563&gt;REFERENCIAS!$C$64,AB1563&lt;=REFERENCIAS!$D$64),REFERENCIAS!$B$64,IF(AND(AB1563&gt;=REFERENCIAS!$C$65,AB1563&lt;REFERENCIAS!$D$65),REFERENCIAS!$B$65, "Revisar"))))</f>
        <v>#REF!</v>
      </c>
      <c r="AD1563" s="94" t="e">
        <f ca="1">VLOOKUP(AC1563,REFERENCIAS!$B$62:$G$65,4,FALSE)</f>
        <v>#REF!</v>
      </c>
    </row>
    <row r="1564" spans="1:30" ht="17.25" x14ac:dyDescent="0.25">
      <c r="A1564" s="74"/>
      <c r="B1564" s="19"/>
      <c r="C1564" s="19"/>
      <c r="D1564" s="50"/>
      <c r="E1564" s="73"/>
      <c r="F1564" s="74"/>
      <c r="G1564" s="9"/>
      <c r="H1564" s="48"/>
      <c r="I1564" s="49">
        <f t="shared" ca="1" si="93"/>
        <v>2022</v>
      </c>
      <c r="J1564" s="22">
        <f t="shared" ca="1" si="92"/>
        <v>1</v>
      </c>
      <c r="K1564" s="19"/>
      <c r="L1564" s="73"/>
      <c r="M1564" s="74"/>
      <c r="N1564" s="19"/>
      <c r="O1564" s="73"/>
      <c r="P1564" s="82">
        <v>1</v>
      </c>
      <c r="Q1564" s="24">
        <v>1</v>
      </c>
      <c r="R1564" s="81">
        <f t="shared" si="94"/>
        <v>1</v>
      </c>
      <c r="S1564" s="87"/>
      <c r="T1564" s="19"/>
      <c r="U1564" s="25"/>
      <c r="V1564" s="25"/>
      <c r="W1564" s="81"/>
      <c r="X1564" s="91" t="e">
        <f ca="1">+VLOOKUP(#REF!,REFERENCIAS!$C:$D,2,0)*VLOOKUP(#REF!,PONDERADORES!A:P,IF(AND(INFORMACION!$T1564='REFERENCIAS RIESGO'!$C$36,INFORMACION!$F1564=REFERENCIAS!$C$24),16,IF(INFORMACION!$T1564='REFERENCIAS RIESGO'!$C$36,13,IF(INFORMACION!$F1564=REFERENCIAS!$C$24,10,7))),0)+VLOOKUP(K1564,REFERENCIAS!$C:$D,2,0)*VLOOKUP($K$2,PONDERADORES!A:P,IF(AND(INFORMACION!$T1564='REFERENCIAS RIESGO'!$C$36,INFORMACION!$F1564=REFERENCIAS!$C$24),16,IF(INFORMACION!$T1564='REFERENCIAS RIESGO'!$C$36,13,IF(INFORMACION!$F1564=REFERENCIAS!$C$24,10,7))),0)+VLOOKUP(L1564,REFERENCIAS!$C:$D,2,0)*VLOOKUP($L$2,PONDERADORES!A:P,IF(AND(INFORMACION!$T1564='REFERENCIAS RIESGO'!$C$36,INFORMACION!$F1564=REFERENCIAS!$C$24),16,IF(INFORMACION!$T1564='REFERENCIAS RIESGO'!$C$36,13,IF(INFORMACION!$F1564=REFERENCIAS!$C$24,10,7))),0)+VLOOKUP(F1564,REFERENCIAS!$C:$D,2,0)*VLOOKUP($F$2,PONDERADORES!A:P,IF(AND(INFORMACION!$T1564='REFERENCIAS RIESGO'!$C$36,INFORMACION!$F1564=REFERENCIAS!$C$24),16,IF(INFORMACION!$T1564='REFERENCIAS RIESGO'!$C$36,13,IF(INFORMACION!$F1564=REFERENCIAS!$C$24,10,7))),0)+VLOOKUP(T1564,REFERENCIAS!$C:$D,2,0)*VLOOKUP($T$2,PONDERADORES!A:P,IF(AND(INFORMACION!$T1564='REFERENCIAS RIESGO'!$C$36,INFORMACION!$F1564=REFERENCIAS!$C$24),16,IF(INFORMACION!$T1564='REFERENCIAS RIESGO'!$C$36,13,IF(INFORMACION!$F1564=REFERENCIAS!$C$24,10,7))),0)+VLOOKUP(IF(J1564&lt;=0.2,0.2,IF(AND(J1564&gt;0.2,J1564&lt;=0.4),0.4,IF(AND(J1564&gt;0.4,J1564&lt;=0.6),0.6,IF(AND(J1564&gt;0.6,J1564&lt;=0.8),0.8,IF(AND(J1564&gt;0.8,J1564&lt;=1),1))))),REFERENCIAS!$C:$D,2,0)*VLOOKUP($J$2,PONDERADORES!A:P,IF(AND(INFORMACION!$T1564='REFERENCIAS RIESGO'!$C$36,INFORMACION!$F1564=REFERENCIAS!$C$24),16,IF(INFORMACION!$T1564='REFERENCIAS RIESGO'!$C$36,13,IF(INFORMACION!$F1564=REFERENCIAS!$C$24,10,7))),0)</f>
        <v>#REF!</v>
      </c>
      <c r="Y1564" s="68">
        <f>+VLOOKUP(M1564,REFERENCIAS!$C:$D,2,0)*VLOOKUP($M$2,PONDERADORES!$A$7:$G$9,7,0)+VLOOKUP(N1564,REFERENCIAS!$C:$D,2,0)*VLOOKUP($N$2,PONDERADORES!$A$7:$G$9,7,0)+VLOOKUP(O1564,REFERENCIAS!$C:$D,2,0)*VLOOKUP($O$2,PONDERADORES!$A$7:$G$9,7,0)</f>
        <v>0.2</v>
      </c>
      <c r="Z1564" s="2">
        <f>+VLOOKUP(IF(R1564&lt;0.1,0,IF(AND(R1564&gt;=0.1,R1564&lt;0.2),0.1,IF(AND(R1564&gt;=0.2,R1564&lt;0.3),0.2,IF(R1564&gt;0.3,0.3,)))),REFERENCIAS!$C:$D,2,0)*VLOOKUP($R$2,PONDERADORES!$A$11:$G$11,7,0)</f>
        <v>15</v>
      </c>
      <c r="AA1564" s="92"/>
      <c r="AB1564" s="95" t="e">
        <f t="shared" ca="1" si="95"/>
        <v>#REF!</v>
      </c>
      <c r="AC1564" s="23" t="e">
        <f ca="1">IF(AB1564&gt;REFERENCIAS!$C$62,REFERENCIAS!$B$62,IF(AND(AB1564&gt;=REFERENCIAS!$C$63,AB1564&lt;REFERENCIAS!$D$63),REFERENCIAS!$B$63,IF(AND(AB1564&gt;REFERENCIAS!$C$64,AB1564&lt;=REFERENCIAS!$D$64),REFERENCIAS!$B$64,IF(AND(AB1564&gt;=REFERENCIAS!$C$65,AB1564&lt;REFERENCIAS!$D$65),REFERENCIAS!$B$65, "Revisar"))))</f>
        <v>#REF!</v>
      </c>
      <c r="AD1564" s="94" t="e">
        <f ca="1">VLOOKUP(AC1564,REFERENCIAS!$B$62:$G$65,4,FALSE)</f>
        <v>#REF!</v>
      </c>
    </row>
    <row r="1565" spans="1:30" ht="17.25" x14ac:dyDescent="0.25">
      <c r="A1565" s="74"/>
      <c r="B1565" s="19"/>
      <c r="C1565" s="19"/>
      <c r="D1565" s="50"/>
      <c r="E1565" s="73"/>
      <c r="F1565" s="74"/>
      <c r="G1565" s="9"/>
      <c r="H1565" s="48"/>
      <c r="I1565" s="49">
        <f t="shared" ca="1" si="93"/>
        <v>2022</v>
      </c>
      <c r="J1565" s="22">
        <f t="shared" ca="1" si="92"/>
        <v>1</v>
      </c>
      <c r="K1565" s="19"/>
      <c r="L1565" s="73"/>
      <c r="M1565" s="74"/>
      <c r="N1565" s="19"/>
      <c r="O1565" s="73"/>
      <c r="P1565" s="82">
        <v>1</v>
      </c>
      <c r="Q1565" s="24">
        <v>1</v>
      </c>
      <c r="R1565" s="81">
        <f t="shared" si="94"/>
        <v>1</v>
      </c>
      <c r="S1565" s="87"/>
      <c r="T1565" s="19"/>
      <c r="U1565" s="25"/>
      <c r="V1565" s="25"/>
      <c r="W1565" s="81"/>
      <c r="X1565" s="91" t="e">
        <f ca="1">+VLOOKUP(#REF!,REFERENCIAS!$C:$D,2,0)*VLOOKUP(#REF!,PONDERADORES!A:P,IF(AND(INFORMACION!$T1565='REFERENCIAS RIESGO'!$C$36,INFORMACION!$F1565=REFERENCIAS!$C$24),16,IF(INFORMACION!$T1565='REFERENCIAS RIESGO'!$C$36,13,IF(INFORMACION!$F1565=REFERENCIAS!$C$24,10,7))),0)+VLOOKUP(K1565,REFERENCIAS!$C:$D,2,0)*VLOOKUP($K$2,PONDERADORES!A:P,IF(AND(INFORMACION!$T1565='REFERENCIAS RIESGO'!$C$36,INFORMACION!$F1565=REFERENCIAS!$C$24),16,IF(INFORMACION!$T1565='REFERENCIAS RIESGO'!$C$36,13,IF(INFORMACION!$F1565=REFERENCIAS!$C$24,10,7))),0)+VLOOKUP(L1565,REFERENCIAS!$C:$D,2,0)*VLOOKUP($L$2,PONDERADORES!A:P,IF(AND(INFORMACION!$T1565='REFERENCIAS RIESGO'!$C$36,INFORMACION!$F1565=REFERENCIAS!$C$24),16,IF(INFORMACION!$T1565='REFERENCIAS RIESGO'!$C$36,13,IF(INFORMACION!$F1565=REFERENCIAS!$C$24,10,7))),0)+VLOOKUP(F1565,REFERENCIAS!$C:$D,2,0)*VLOOKUP($F$2,PONDERADORES!A:P,IF(AND(INFORMACION!$T1565='REFERENCIAS RIESGO'!$C$36,INFORMACION!$F1565=REFERENCIAS!$C$24),16,IF(INFORMACION!$T1565='REFERENCIAS RIESGO'!$C$36,13,IF(INFORMACION!$F1565=REFERENCIAS!$C$24,10,7))),0)+VLOOKUP(T1565,REFERENCIAS!$C:$D,2,0)*VLOOKUP($T$2,PONDERADORES!A:P,IF(AND(INFORMACION!$T1565='REFERENCIAS RIESGO'!$C$36,INFORMACION!$F1565=REFERENCIAS!$C$24),16,IF(INFORMACION!$T1565='REFERENCIAS RIESGO'!$C$36,13,IF(INFORMACION!$F1565=REFERENCIAS!$C$24,10,7))),0)+VLOOKUP(IF(J1565&lt;=0.2,0.2,IF(AND(J1565&gt;0.2,J1565&lt;=0.4),0.4,IF(AND(J1565&gt;0.4,J1565&lt;=0.6),0.6,IF(AND(J1565&gt;0.6,J1565&lt;=0.8),0.8,IF(AND(J1565&gt;0.8,J1565&lt;=1),1))))),REFERENCIAS!$C:$D,2,0)*VLOOKUP($J$2,PONDERADORES!A:P,IF(AND(INFORMACION!$T1565='REFERENCIAS RIESGO'!$C$36,INFORMACION!$F1565=REFERENCIAS!$C$24),16,IF(INFORMACION!$T1565='REFERENCIAS RIESGO'!$C$36,13,IF(INFORMACION!$F1565=REFERENCIAS!$C$24,10,7))),0)</f>
        <v>#REF!</v>
      </c>
      <c r="Y1565" s="68">
        <f>+VLOOKUP(M1565,REFERENCIAS!$C:$D,2,0)*VLOOKUP($M$2,PONDERADORES!$A$7:$G$9,7,0)+VLOOKUP(N1565,REFERENCIAS!$C:$D,2,0)*VLOOKUP($N$2,PONDERADORES!$A$7:$G$9,7,0)+VLOOKUP(O1565,REFERENCIAS!$C:$D,2,0)*VLOOKUP($O$2,PONDERADORES!$A$7:$G$9,7,0)</f>
        <v>0.2</v>
      </c>
      <c r="Z1565" s="2">
        <f>+VLOOKUP(IF(R1565&lt;0.1,0,IF(AND(R1565&gt;=0.1,R1565&lt;0.2),0.1,IF(AND(R1565&gt;=0.2,R1565&lt;0.3),0.2,IF(R1565&gt;0.3,0.3,)))),REFERENCIAS!$C:$D,2,0)*VLOOKUP($R$2,PONDERADORES!$A$11:$G$11,7,0)</f>
        <v>15</v>
      </c>
      <c r="AA1565" s="92"/>
      <c r="AB1565" s="95" t="e">
        <f t="shared" ca="1" si="95"/>
        <v>#REF!</v>
      </c>
      <c r="AC1565" s="23" t="e">
        <f ca="1">IF(AB1565&gt;REFERENCIAS!$C$62,REFERENCIAS!$B$62,IF(AND(AB1565&gt;=REFERENCIAS!$C$63,AB1565&lt;REFERENCIAS!$D$63),REFERENCIAS!$B$63,IF(AND(AB1565&gt;REFERENCIAS!$C$64,AB1565&lt;=REFERENCIAS!$D$64),REFERENCIAS!$B$64,IF(AND(AB1565&gt;=REFERENCIAS!$C$65,AB1565&lt;REFERENCIAS!$D$65),REFERENCIAS!$B$65, "Revisar"))))</f>
        <v>#REF!</v>
      </c>
      <c r="AD1565" s="94" t="e">
        <f ca="1">VLOOKUP(AC1565,REFERENCIAS!$B$62:$G$65,4,FALSE)</f>
        <v>#REF!</v>
      </c>
    </row>
    <row r="1566" spans="1:30" ht="17.25" x14ac:dyDescent="0.25">
      <c r="A1566" s="74"/>
      <c r="B1566" s="19"/>
      <c r="C1566" s="19"/>
      <c r="D1566" s="50"/>
      <c r="E1566" s="73"/>
      <c r="F1566" s="74"/>
      <c r="G1566" s="9"/>
      <c r="H1566" s="48"/>
      <c r="I1566" s="49">
        <f t="shared" ca="1" si="93"/>
        <v>2022</v>
      </c>
      <c r="J1566" s="22">
        <f t="shared" ca="1" si="92"/>
        <v>1</v>
      </c>
      <c r="K1566" s="19"/>
      <c r="L1566" s="73"/>
      <c r="M1566" s="74"/>
      <c r="N1566" s="19"/>
      <c r="O1566" s="73"/>
      <c r="P1566" s="82">
        <v>1</v>
      </c>
      <c r="Q1566" s="24">
        <v>1</v>
      </c>
      <c r="R1566" s="81">
        <f t="shared" si="94"/>
        <v>1</v>
      </c>
      <c r="S1566" s="87"/>
      <c r="T1566" s="19"/>
      <c r="U1566" s="25"/>
      <c r="V1566" s="25"/>
      <c r="W1566" s="81"/>
      <c r="X1566" s="91" t="e">
        <f ca="1">+VLOOKUP(#REF!,REFERENCIAS!$C:$D,2,0)*VLOOKUP(#REF!,PONDERADORES!A:P,IF(AND(INFORMACION!$T1566='REFERENCIAS RIESGO'!$C$36,INFORMACION!$F1566=REFERENCIAS!$C$24),16,IF(INFORMACION!$T1566='REFERENCIAS RIESGO'!$C$36,13,IF(INFORMACION!$F1566=REFERENCIAS!$C$24,10,7))),0)+VLOOKUP(K1566,REFERENCIAS!$C:$D,2,0)*VLOOKUP($K$2,PONDERADORES!A:P,IF(AND(INFORMACION!$T1566='REFERENCIAS RIESGO'!$C$36,INFORMACION!$F1566=REFERENCIAS!$C$24),16,IF(INFORMACION!$T1566='REFERENCIAS RIESGO'!$C$36,13,IF(INFORMACION!$F1566=REFERENCIAS!$C$24,10,7))),0)+VLOOKUP(L1566,REFERENCIAS!$C:$D,2,0)*VLOOKUP($L$2,PONDERADORES!A:P,IF(AND(INFORMACION!$T1566='REFERENCIAS RIESGO'!$C$36,INFORMACION!$F1566=REFERENCIAS!$C$24),16,IF(INFORMACION!$T1566='REFERENCIAS RIESGO'!$C$36,13,IF(INFORMACION!$F1566=REFERENCIAS!$C$24,10,7))),0)+VLOOKUP(F1566,REFERENCIAS!$C:$D,2,0)*VLOOKUP($F$2,PONDERADORES!A:P,IF(AND(INFORMACION!$T1566='REFERENCIAS RIESGO'!$C$36,INFORMACION!$F1566=REFERENCIAS!$C$24),16,IF(INFORMACION!$T1566='REFERENCIAS RIESGO'!$C$36,13,IF(INFORMACION!$F1566=REFERENCIAS!$C$24,10,7))),0)+VLOOKUP(T1566,REFERENCIAS!$C:$D,2,0)*VLOOKUP($T$2,PONDERADORES!A:P,IF(AND(INFORMACION!$T1566='REFERENCIAS RIESGO'!$C$36,INFORMACION!$F1566=REFERENCIAS!$C$24),16,IF(INFORMACION!$T1566='REFERENCIAS RIESGO'!$C$36,13,IF(INFORMACION!$F1566=REFERENCIAS!$C$24,10,7))),0)+VLOOKUP(IF(J1566&lt;=0.2,0.2,IF(AND(J1566&gt;0.2,J1566&lt;=0.4),0.4,IF(AND(J1566&gt;0.4,J1566&lt;=0.6),0.6,IF(AND(J1566&gt;0.6,J1566&lt;=0.8),0.8,IF(AND(J1566&gt;0.8,J1566&lt;=1),1))))),REFERENCIAS!$C:$D,2,0)*VLOOKUP($J$2,PONDERADORES!A:P,IF(AND(INFORMACION!$T1566='REFERENCIAS RIESGO'!$C$36,INFORMACION!$F1566=REFERENCIAS!$C$24),16,IF(INFORMACION!$T1566='REFERENCIAS RIESGO'!$C$36,13,IF(INFORMACION!$F1566=REFERENCIAS!$C$24,10,7))),0)</f>
        <v>#REF!</v>
      </c>
      <c r="Y1566" s="68">
        <f>+VLOOKUP(M1566,REFERENCIAS!$C:$D,2,0)*VLOOKUP($M$2,PONDERADORES!$A$7:$G$9,7,0)+VLOOKUP(N1566,REFERENCIAS!$C:$D,2,0)*VLOOKUP($N$2,PONDERADORES!$A$7:$G$9,7,0)+VLOOKUP(O1566,REFERENCIAS!$C:$D,2,0)*VLOOKUP($O$2,PONDERADORES!$A$7:$G$9,7,0)</f>
        <v>0.2</v>
      </c>
      <c r="Z1566" s="2">
        <f>+VLOOKUP(IF(R1566&lt;0.1,0,IF(AND(R1566&gt;=0.1,R1566&lt;0.2),0.1,IF(AND(R1566&gt;=0.2,R1566&lt;0.3),0.2,IF(R1566&gt;0.3,0.3,)))),REFERENCIAS!$C:$D,2,0)*VLOOKUP($R$2,PONDERADORES!$A$11:$G$11,7,0)</f>
        <v>15</v>
      </c>
      <c r="AA1566" s="92"/>
      <c r="AB1566" s="95" t="e">
        <f t="shared" ca="1" si="95"/>
        <v>#REF!</v>
      </c>
      <c r="AC1566" s="23" t="e">
        <f ca="1">IF(AB1566&gt;REFERENCIAS!$C$62,REFERENCIAS!$B$62,IF(AND(AB1566&gt;=REFERENCIAS!$C$63,AB1566&lt;REFERENCIAS!$D$63),REFERENCIAS!$B$63,IF(AND(AB1566&gt;REFERENCIAS!$C$64,AB1566&lt;=REFERENCIAS!$D$64),REFERENCIAS!$B$64,IF(AND(AB1566&gt;=REFERENCIAS!$C$65,AB1566&lt;REFERENCIAS!$D$65),REFERENCIAS!$B$65, "Revisar"))))</f>
        <v>#REF!</v>
      </c>
      <c r="AD1566" s="94" t="e">
        <f ca="1">VLOOKUP(AC1566,REFERENCIAS!$B$62:$G$65,4,FALSE)</f>
        <v>#REF!</v>
      </c>
    </row>
    <row r="1567" spans="1:30" ht="17.25" x14ac:dyDescent="0.25">
      <c r="A1567" s="74"/>
      <c r="B1567" s="19"/>
      <c r="C1567" s="19"/>
      <c r="D1567" s="50"/>
      <c r="E1567" s="73"/>
      <c r="F1567" s="74"/>
      <c r="G1567" s="9"/>
      <c r="H1567" s="48"/>
      <c r="I1567" s="49">
        <f t="shared" ca="1" si="93"/>
        <v>2022</v>
      </c>
      <c r="J1567" s="22">
        <f t="shared" ca="1" si="92"/>
        <v>1</v>
      </c>
      <c r="K1567" s="19"/>
      <c r="L1567" s="73"/>
      <c r="M1567" s="74"/>
      <c r="N1567" s="19"/>
      <c r="O1567" s="73"/>
      <c r="P1567" s="82">
        <v>1</v>
      </c>
      <c r="Q1567" s="24">
        <v>1</v>
      </c>
      <c r="R1567" s="81">
        <f t="shared" si="94"/>
        <v>1</v>
      </c>
      <c r="S1567" s="87"/>
      <c r="T1567" s="19"/>
      <c r="U1567" s="25"/>
      <c r="V1567" s="25"/>
      <c r="W1567" s="81"/>
      <c r="X1567" s="91" t="e">
        <f ca="1">+VLOOKUP(#REF!,REFERENCIAS!$C:$D,2,0)*VLOOKUP(#REF!,PONDERADORES!A:P,IF(AND(INFORMACION!$T1567='REFERENCIAS RIESGO'!$C$36,INFORMACION!$F1567=REFERENCIAS!$C$24),16,IF(INFORMACION!$T1567='REFERENCIAS RIESGO'!$C$36,13,IF(INFORMACION!$F1567=REFERENCIAS!$C$24,10,7))),0)+VLOOKUP(K1567,REFERENCIAS!$C:$D,2,0)*VLOOKUP($K$2,PONDERADORES!A:P,IF(AND(INFORMACION!$T1567='REFERENCIAS RIESGO'!$C$36,INFORMACION!$F1567=REFERENCIAS!$C$24),16,IF(INFORMACION!$T1567='REFERENCIAS RIESGO'!$C$36,13,IF(INFORMACION!$F1567=REFERENCIAS!$C$24,10,7))),0)+VLOOKUP(L1567,REFERENCIAS!$C:$D,2,0)*VLOOKUP($L$2,PONDERADORES!A:P,IF(AND(INFORMACION!$T1567='REFERENCIAS RIESGO'!$C$36,INFORMACION!$F1567=REFERENCIAS!$C$24),16,IF(INFORMACION!$T1567='REFERENCIAS RIESGO'!$C$36,13,IF(INFORMACION!$F1567=REFERENCIAS!$C$24,10,7))),0)+VLOOKUP(F1567,REFERENCIAS!$C:$D,2,0)*VLOOKUP($F$2,PONDERADORES!A:P,IF(AND(INFORMACION!$T1567='REFERENCIAS RIESGO'!$C$36,INFORMACION!$F1567=REFERENCIAS!$C$24),16,IF(INFORMACION!$T1567='REFERENCIAS RIESGO'!$C$36,13,IF(INFORMACION!$F1567=REFERENCIAS!$C$24,10,7))),0)+VLOOKUP(T1567,REFERENCIAS!$C:$D,2,0)*VLOOKUP($T$2,PONDERADORES!A:P,IF(AND(INFORMACION!$T1567='REFERENCIAS RIESGO'!$C$36,INFORMACION!$F1567=REFERENCIAS!$C$24),16,IF(INFORMACION!$T1567='REFERENCIAS RIESGO'!$C$36,13,IF(INFORMACION!$F1567=REFERENCIAS!$C$24,10,7))),0)+VLOOKUP(IF(J1567&lt;=0.2,0.2,IF(AND(J1567&gt;0.2,J1567&lt;=0.4),0.4,IF(AND(J1567&gt;0.4,J1567&lt;=0.6),0.6,IF(AND(J1567&gt;0.6,J1567&lt;=0.8),0.8,IF(AND(J1567&gt;0.8,J1567&lt;=1),1))))),REFERENCIAS!$C:$D,2,0)*VLOOKUP($J$2,PONDERADORES!A:P,IF(AND(INFORMACION!$T1567='REFERENCIAS RIESGO'!$C$36,INFORMACION!$F1567=REFERENCIAS!$C$24),16,IF(INFORMACION!$T1567='REFERENCIAS RIESGO'!$C$36,13,IF(INFORMACION!$F1567=REFERENCIAS!$C$24,10,7))),0)</f>
        <v>#REF!</v>
      </c>
      <c r="Y1567" s="68">
        <f>+VLOOKUP(M1567,REFERENCIAS!$C:$D,2,0)*VLOOKUP($M$2,PONDERADORES!$A$7:$G$9,7,0)+VLOOKUP(N1567,REFERENCIAS!$C:$D,2,0)*VLOOKUP($N$2,PONDERADORES!$A$7:$G$9,7,0)+VLOOKUP(O1567,REFERENCIAS!$C:$D,2,0)*VLOOKUP($O$2,PONDERADORES!$A$7:$G$9,7,0)</f>
        <v>0.2</v>
      </c>
      <c r="Z1567" s="2">
        <f>+VLOOKUP(IF(R1567&lt;0.1,0,IF(AND(R1567&gt;=0.1,R1567&lt;0.2),0.1,IF(AND(R1567&gt;=0.2,R1567&lt;0.3),0.2,IF(R1567&gt;0.3,0.3,)))),REFERENCIAS!$C:$D,2,0)*VLOOKUP($R$2,PONDERADORES!$A$11:$G$11,7,0)</f>
        <v>15</v>
      </c>
      <c r="AA1567" s="92"/>
      <c r="AB1567" s="95" t="e">
        <f t="shared" ca="1" si="95"/>
        <v>#REF!</v>
      </c>
      <c r="AC1567" s="23" t="e">
        <f ca="1">IF(AB1567&gt;REFERENCIAS!$C$62,REFERENCIAS!$B$62,IF(AND(AB1567&gt;=REFERENCIAS!$C$63,AB1567&lt;REFERENCIAS!$D$63),REFERENCIAS!$B$63,IF(AND(AB1567&gt;REFERENCIAS!$C$64,AB1567&lt;=REFERENCIAS!$D$64),REFERENCIAS!$B$64,IF(AND(AB1567&gt;=REFERENCIAS!$C$65,AB1567&lt;REFERENCIAS!$D$65),REFERENCIAS!$B$65, "Revisar"))))</f>
        <v>#REF!</v>
      </c>
      <c r="AD1567" s="94" t="e">
        <f ca="1">VLOOKUP(AC1567,REFERENCIAS!$B$62:$G$65,4,FALSE)</f>
        <v>#REF!</v>
      </c>
    </row>
    <row r="1568" spans="1:30" ht="17.25" x14ac:dyDescent="0.25">
      <c r="A1568" s="74"/>
      <c r="B1568" s="19"/>
      <c r="C1568" s="19"/>
      <c r="D1568" s="50"/>
      <c r="E1568" s="73"/>
      <c r="F1568" s="74"/>
      <c r="G1568" s="9"/>
      <c r="H1568" s="48"/>
      <c r="I1568" s="49">
        <f t="shared" ca="1" si="93"/>
        <v>2022</v>
      </c>
      <c r="J1568" s="22">
        <f t="shared" ca="1" si="92"/>
        <v>1</v>
      </c>
      <c r="K1568" s="19"/>
      <c r="L1568" s="73"/>
      <c r="M1568" s="74"/>
      <c r="N1568" s="19"/>
      <c r="O1568" s="73"/>
      <c r="P1568" s="82">
        <v>1</v>
      </c>
      <c r="Q1568" s="24">
        <v>1</v>
      </c>
      <c r="R1568" s="81">
        <f t="shared" si="94"/>
        <v>1</v>
      </c>
      <c r="S1568" s="87"/>
      <c r="T1568" s="19"/>
      <c r="U1568" s="25"/>
      <c r="V1568" s="25"/>
      <c r="W1568" s="81"/>
      <c r="X1568" s="91" t="e">
        <f ca="1">+VLOOKUP(#REF!,REFERENCIAS!$C:$D,2,0)*VLOOKUP(#REF!,PONDERADORES!A:P,IF(AND(INFORMACION!$T1568='REFERENCIAS RIESGO'!$C$36,INFORMACION!$F1568=REFERENCIAS!$C$24),16,IF(INFORMACION!$T1568='REFERENCIAS RIESGO'!$C$36,13,IF(INFORMACION!$F1568=REFERENCIAS!$C$24,10,7))),0)+VLOOKUP(K1568,REFERENCIAS!$C:$D,2,0)*VLOOKUP($K$2,PONDERADORES!A:P,IF(AND(INFORMACION!$T1568='REFERENCIAS RIESGO'!$C$36,INFORMACION!$F1568=REFERENCIAS!$C$24),16,IF(INFORMACION!$T1568='REFERENCIAS RIESGO'!$C$36,13,IF(INFORMACION!$F1568=REFERENCIAS!$C$24,10,7))),0)+VLOOKUP(L1568,REFERENCIAS!$C:$D,2,0)*VLOOKUP($L$2,PONDERADORES!A:P,IF(AND(INFORMACION!$T1568='REFERENCIAS RIESGO'!$C$36,INFORMACION!$F1568=REFERENCIAS!$C$24),16,IF(INFORMACION!$T1568='REFERENCIAS RIESGO'!$C$36,13,IF(INFORMACION!$F1568=REFERENCIAS!$C$24,10,7))),0)+VLOOKUP(F1568,REFERENCIAS!$C:$D,2,0)*VLOOKUP($F$2,PONDERADORES!A:P,IF(AND(INFORMACION!$T1568='REFERENCIAS RIESGO'!$C$36,INFORMACION!$F1568=REFERENCIAS!$C$24),16,IF(INFORMACION!$T1568='REFERENCIAS RIESGO'!$C$36,13,IF(INFORMACION!$F1568=REFERENCIAS!$C$24,10,7))),0)+VLOOKUP(T1568,REFERENCIAS!$C:$D,2,0)*VLOOKUP($T$2,PONDERADORES!A:P,IF(AND(INFORMACION!$T1568='REFERENCIAS RIESGO'!$C$36,INFORMACION!$F1568=REFERENCIAS!$C$24),16,IF(INFORMACION!$T1568='REFERENCIAS RIESGO'!$C$36,13,IF(INFORMACION!$F1568=REFERENCIAS!$C$24,10,7))),0)+VLOOKUP(IF(J1568&lt;=0.2,0.2,IF(AND(J1568&gt;0.2,J1568&lt;=0.4),0.4,IF(AND(J1568&gt;0.4,J1568&lt;=0.6),0.6,IF(AND(J1568&gt;0.6,J1568&lt;=0.8),0.8,IF(AND(J1568&gt;0.8,J1568&lt;=1),1))))),REFERENCIAS!$C:$D,2,0)*VLOOKUP($J$2,PONDERADORES!A:P,IF(AND(INFORMACION!$T1568='REFERENCIAS RIESGO'!$C$36,INFORMACION!$F1568=REFERENCIAS!$C$24),16,IF(INFORMACION!$T1568='REFERENCIAS RIESGO'!$C$36,13,IF(INFORMACION!$F1568=REFERENCIAS!$C$24,10,7))),0)</f>
        <v>#REF!</v>
      </c>
      <c r="Y1568" s="68">
        <f>+VLOOKUP(M1568,REFERENCIAS!$C:$D,2,0)*VLOOKUP($M$2,PONDERADORES!$A$7:$G$9,7,0)+VLOOKUP(N1568,REFERENCIAS!$C:$D,2,0)*VLOOKUP($N$2,PONDERADORES!$A$7:$G$9,7,0)+VLOOKUP(O1568,REFERENCIAS!$C:$D,2,0)*VLOOKUP($O$2,PONDERADORES!$A$7:$G$9,7,0)</f>
        <v>0.2</v>
      </c>
      <c r="Z1568" s="2">
        <f>+VLOOKUP(IF(R1568&lt;0.1,0,IF(AND(R1568&gt;=0.1,R1568&lt;0.2),0.1,IF(AND(R1568&gt;=0.2,R1568&lt;0.3),0.2,IF(R1568&gt;0.3,0.3,)))),REFERENCIAS!$C:$D,2,0)*VLOOKUP($R$2,PONDERADORES!$A$11:$G$11,7,0)</f>
        <v>15</v>
      </c>
      <c r="AA1568" s="92"/>
      <c r="AB1568" s="95" t="e">
        <f t="shared" ca="1" si="95"/>
        <v>#REF!</v>
      </c>
      <c r="AC1568" s="23" t="e">
        <f ca="1">IF(AB1568&gt;REFERENCIAS!$C$62,REFERENCIAS!$B$62,IF(AND(AB1568&gt;=REFERENCIAS!$C$63,AB1568&lt;REFERENCIAS!$D$63),REFERENCIAS!$B$63,IF(AND(AB1568&gt;REFERENCIAS!$C$64,AB1568&lt;=REFERENCIAS!$D$64),REFERENCIAS!$B$64,IF(AND(AB1568&gt;=REFERENCIAS!$C$65,AB1568&lt;REFERENCIAS!$D$65),REFERENCIAS!$B$65, "Revisar"))))</f>
        <v>#REF!</v>
      </c>
      <c r="AD1568" s="94" t="e">
        <f ca="1">VLOOKUP(AC1568,REFERENCIAS!$B$62:$G$65,4,FALSE)</f>
        <v>#REF!</v>
      </c>
    </row>
    <row r="1569" spans="1:30" ht="17.25" x14ac:dyDescent="0.25">
      <c r="A1569" s="74"/>
      <c r="B1569" s="19"/>
      <c r="C1569" s="19"/>
      <c r="D1569" s="50"/>
      <c r="E1569" s="73"/>
      <c r="F1569" s="74"/>
      <c r="G1569" s="9"/>
      <c r="H1569" s="48"/>
      <c r="I1569" s="49">
        <f t="shared" ca="1" si="93"/>
        <v>2022</v>
      </c>
      <c r="J1569" s="22">
        <f t="shared" ca="1" si="92"/>
        <v>1</v>
      </c>
      <c r="K1569" s="19"/>
      <c r="L1569" s="73"/>
      <c r="M1569" s="74"/>
      <c r="N1569" s="19"/>
      <c r="O1569" s="73"/>
      <c r="P1569" s="82">
        <v>1</v>
      </c>
      <c r="Q1569" s="24">
        <v>1</v>
      </c>
      <c r="R1569" s="81">
        <f t="shared" si="94"/>
        <v>1</v>
      </c>
      <c r="S1569" s="87"/>
      <c r="T1569" s="19"/>
      <c r="U1569" s="25"/>
      <c r="V1569" s="25"/>
      <c r="W1569" s="81"/>
      <c r="X1569" s="91" t="e">
        <f ca="1">+VLOOKUP(#REF!,REFERENCIAS!$C:$D,2,0)*VLOOKUP(#REF!,PONDERADORES!A:P,IF(AND(INFORMACION!$T1569='REFERENCIAS RIESGO'!$C$36,INFORMACION!$F1569=REFERENCIAS!$C$24),16,IF(INFORMACION!$T1569='REFERENCIAS RIESGO'!$C$36,13,IF(INFORMACION!$F1569=REFERENCIAS!$C$24,10,7))),0)+VLOOKUP(K1569,REFERENCIAS!$C:$D,2,0)*VLOOKUP($K$2,PONDERADORES!A:P,IF(AND(INFORMACION!$T1569='REFERENCIAS RIESGO'!$C$36,INFORMACION!$F1569=REFERENCIAS!$C$24),16,IF(INFORMACION!$T1569='REFERENCIAS RIESGO'!$C$36,13,IF(INFORMACION!$F1569=REFERENCIAS!$C$24,10,7))),0)+VLOOKUP(L1569,REFERENCIAS!$C:$D,2,0)*VLOOKUP($L$2,PONDERADORES!A:P,IF(AND(INFORMACION!$T1569='REFERENCIAS RIESGO'!$C$36,INFORMACION!$F1569=REFERENCIAS!$C$24),16,IF(INFORMACION!$T1569='REFERENCIAS RIESGO'!$C$36,13,IF(INFORMACION!$F1569=REFERENCIAS!$C$24,10,7))),0)+VLOOKUP(F1569,REFERENCIAS!$C:$D,2,0)*VLOOKUP($F$2,PONDERADORES!A:P,IF(AND(INFORMACION!$T1569='REFERENCIAS RIESGO'!$C$36,INFORMACION!$F1569=REFERENCIAS!$C$24),16,IF(INFORMACION!$T1569='REFERENCIAS RIESGO'!$C$36,13,IF(INFORMACION!$F1569=REFERENCIAS!$C$24,10,7))),0)+VLOOKUP(T1569,REFERENCIAS!$C:$D,2,0)*VLOOKUP($T$2,PONDERADORES!A:P,IF(AND(INFORMACION!$T1569='REFERENCIAS RIESGO'!$C$36,INFORMACION!$F1569=REFERENCIAS!$C$24),16,IF(INFORMACION!$T1569='REFERENCIAS RIESGO'!$C$36,13,IF(INFORMACION!$F1569=REFERENCIAS!$C$24,10,7))),0)+VLOOKUP(IF(J1569&lt;=0.2,0.2,IF(AND(J1569&gt;0.2,J1569&lt;=0.4),0.4,IF(AND(J1569&gt;0.4,J1569&lt;=0.6),0.6,IF(AND(J1569&gt;0.6,J1569&lt;=0.8),0.8,IF(AND(J1569&gt;0.8,J1569&lt;=1),1))))),REFERENCIAS!$C:$D,2,0)*VLOOKUP($J$2,PONDERADORES!A:P,IF(AND(INFORMACION!$T1569='REFERENCIAS RIESGO'!$C$36,INFORMACION!$F1569=REFERENCIAS!$C$24),16,IF(INFORMACION!$T1569='REFERENCIAS RIESGO'!$C$36,13,IF(INFORMACION!$F1569=REFERENCIAS!$C$24,10,7))),0)</f>
        <v>#REF!</v>
      </c>
      <c r="Y1569" s="68">
        <f>+VLOOKUP(M1569,REFERENCIAS!$C:$D,2,0)*VLOOKUP($M$2,PONDERADORES!$A$7:$G$9,7,0)+VLOOKUP(N1569,REFERENCIAS!$C:$D,2,0)*VLOOKUP($N$2,PONDERADORES!$A$7:$G$9,7,0)+VLOOKUP(O1569,REFERENCIAS!$C:$D,2,0)*VLOOKUP($O$2,PONDERADORES!$A$7:$G$9,7,0)</f>
        <v>0.2</v>
      </c>
      <c r="Z1569" s="2">
        <f>+VLOOKUP(IF(R1569&lt;0.1,0,IF(AND(R1569&gt;=0.1,R1569&lt;0.2),0.1,IF(AND(R1569&gt;=0.2,R1569&lt;0.3),0.2,IF(R1569&gt;0.3,0.3,)))),REFERENCIAS!$C:$D,2,0)*VLOOKUP($R$2,PONDERADORES!$A$11:$G$11,7,0)</f>
        <v>15</v>
      </c>
      <c r="AA1569" s="92"/>
      <c r="AB1569" s="95" t="e">
        <f t="shared" ca="1" si="95"/>
        <v>#REF!</v>
      </c>
      <c r="AC1569" s="23" t="e">
        <f ca="1">IF(AB1569&gt;REFERENCIAS!$C$62,REFERENCIAS!$B$62,IF(AND(AB1569&gt;=REFERENCIAS!$C$63,AB1569&lt;REFERENCIAS!$D$63),REFERENCIAS!$B$63,IF(AND(AB1569&gt;REFERENCIAS!$C$64,AB1569&lt;=REFERENCIAS!$D$64),REFERENCIAS!$B$64,IF(AND(AB1569&gt;=REFERENCIAS!$C$65,AB1569&lt;REFERENCIAS!$D$65),REFERENCIAS!$B$65, "Revisar"))))</f>
        <v>#REF!</v>
      </c>
      <c r="AD1569" s="94" t="e">
        <f ca="1">VLOOKUP(AC1569,REFERENCIAS!$B$62:$G$65,4,FALSE)</f>
        <v>#REF!</v>
      </c>
    </row>
    <row r="1570" spans="1:30" ht="17.25" x14ac:dyDescent="0.25">
      <c r="A1570" s="74"/>
      <c r="B1570" s="19"/>
      <c r="C1570" s="19"/>
      <c r="D1570" s="50"/>
      <c r="E1570" s="73"/>
      <c r="F1570" s="74"/>
      <c r="G1570" s="9"/>
      <c r="H1570" s="48"/>
      <c r="I1570" s="49">
        <f t="shared" ca="1" si="93"/>
        <v>2022</v>
      </c>
      <c r="J1570" s="22">
        <f t="shared" ca="1" si="92"/>
        <v>1</v>
      </c>
      <c r="K1570" s="19"/>
      <c r="L1570" s="73"/>
      <c r="M1570" s="74"/>
      <c r="N1570" s="19"/>
      <c r="O1570" s="73"/>
      <c r="P1570" s="82">
        <v>1</v>
      </c>
      <c r="Q1570" s="24">
        <v>1</v>
      </c>
      <c r="R1570" s="81">
        <f t="shared" si="94"/>
        <v>1</v>
      </c>
      <c r="S1570" s="87"/>
      <c r="T1570" s="19"/>
      <c r="U1570" s="25"/>
      <c r="V1570" s="25"/>
      <c r="W1570" s="81"/>
      <c r="X1570" s="91" t="e">
        <f ca="1">+VLOOKUP(#REF!,REFERENCIAS!$C:$D,2,0)*VLOOKUP(#REF!,PONDERADORES!A:P,IF(AND(INFORMACION!$T1570='REFERENCIAS RIESGO'!$C$36,INFORMACION!$F1570=REFERENCIAS!$C$24),16,IF(INFORMACION!$T1570='REFERENCIAS RIESGO'!$C$36,13,IF(INFORMACION!$F1570=REFERENCIAS!$C$24,10,7))),0)+VLOOKUP(K1570,REFERENCIAS!$C:$D,2,0)*VLOOKUP($K$2,PONDERADORES!A:P,IF(AND(INFORMACION!$T1570='REFERENCIAS RIESGO'!$C$36,INFORMACION!$F1570=REFERENCIAS!$C$24),16,IF(INFORMACION!$T1570='REFERENCIAS RIESGO'!$C$36,13,IF(INFORMACION!$F1570=REFERENCIAS!$C$24,10,7))),0)+VLOOKUP(L1570,REFERENCIAS!$C:$D,2,0)*VLOOKUP($L$2,PONDERADORES!A:P,IF(AND(INFORMACION!$T1570='REFERENCIAS RIESGO'!$C$36,INFORMACION!$F1570=REFERENCIAS!$C$24),16,IF(INFORMACION!$T1570='REFERENCIAS RIESGO'!$C$36,13,IF(INFORMACION!$F1570=REFERENCIAS!$C$24,10,7))),0)+VLOOKUP(F1570,REFERENCIAS!$C:$D,2,0)*VLOOKUP($F$2,PONDERADORES!A:P,IF(AND(INFORMACION!$T1570='REFERENCIAS RIESGO'!$C$36,INFORMACION!$F1570=REFERENCIAS!$C$24),16,IF(INFORMACION!$T1570='REFERENCIAS RIESGO'!$C$36,13,IF(INFORMACION!$F1570=REFERENCIAS!$C$24,10,7))),0)+VLOOKUP(T1570,REFERENCIAS!$C:$D,2,0)*VLOOKUP($T$2,PONDERADORES!A:P,IF(AND(INFORMACION!$T1570='REFERENCIAS RIESGO'!$C$36,INFORMACION!$F1570=REFERENCIAS!$C$24),16,IF(INFORMACION!$T1570='REFERENCIAS RIESGO'!$C$36,13,IF(INFORMACION!$F1570=REFERENCIAS!$C$24,10,7))),0)+VLOOKUP(IF(J1570&lt;=0.2,0.2,IF(AND(J1570&gt;0.2,J1570&lt;=0.4),0.4,IF(AND(J1570&gt;0.4,J1570&lt;=0.6),0.6,IF(AND(J1570&gt;0.6,J1570&lt;=0.8),0.8,IF(AND(J1570&gt;0.8,J1570&lt;=1),1))))),REFERENCIAS!$C:$D,2,0)*VLOOKUP($J$2,PONDERADORES!A:P,IF(AND(INFORMACION!$T1570='REFERENCIAS RIESGO'!$C$36,INFORMACION!$F1570=REFERENCIAS!$C$24),16,IF(INFORMACION!$T1570='REFERENCIAS RIESGO'!$C$36,13,IF(INFORMACION!$F1570=REFERENCIAS!$C$24,10,7))),0)</f>
        <v>#REF!</v>
      </c>
      <c r="Y1570" s="68">
        <f>+VLOOKUP(M1570,REFERENCIAS!$C:$D,2,0)*VLOOKUP($M$2,PONDERADORES!$A$7:$G$9,7,0)+VLOOKUP(N1570,REFERENCIAS!$C:$D,2,0)*VLOOKUP($N$2,PONDERADORES!$A$7:$G$9,7,0)+VLOOKUP(O1570,REFERENCIAS!$C:$D,2,0)*VLOOKUP($O$2,PONDERADORES!$A$7:$G$9,7,0)</f>
        <v>0.2</v>
      </c>
      <c r="Z1570" s="2">
        <f>+VLOOKUP(IF(R1570&lt;0.1,0,IF(AND(R1570&gt;=0.1,R1570&lt;0.2),0.1,IF(AND(R1570&gt;=0.2,R1570&lt;0.3),0.2,IF(R1570&gt;0.3,0.3,)))),REFERENCIAS!$C:$D,2,0)*VLOOKUP($R$2,PONDERADORES!$A$11:$G$11,7,0)</f>
        <v>15</v>
      </c>
      <c r="AA1570" s="92"/>
      <c r="AB1570" s="95" t="e">
        <f t="shared" ca="1" si="95"/>
        <v>#REF!</v>
      </c>
      <c r="AC1570" s="23" t="e">
        <f ca="1">IF(AB1570&gt;REFERENCIAS!$C$62,REFERENCIAS!$B$62,IF(AND(AB1570&gt;=REFERENCIAS!$C$63,AB1570&lt;REFERENCIAS!$D$63),REFERENCIAS!$B$63,IF(AND(AB1570&gt;REFERENCIAS!$C$64,AB1570&lt;=REFERENCIAS!$D$64),REFERENCIAS!$B$64,IF(AND(AB1570&gt;=REFERENCIAS!$C$65,AB1570&lt;REFERENCIAS!$D$65),REFERENCIAS!$B$65, "Revisar"))))</f>
        <v>#REF!</v>
      </c>
      <c r="AD1570" s="94" t="e">
        <f ca="1">VLOOKUP(AC1570,REFERENCIAS!$B$62:$G$65,4,FALSE)</f>
        <v>#REF!</v>
      </c>
    </row>
    <row r="1571" spans="1:30" ht="17.25" x14ac:dyDescent="0.25">
      <c r="A1571" s="74"/>
      <c r="B1571" s="19"/>
      <c r="C1571" s="19"/>
      <c r="D1571" s="50"/>
      <c r="E1571" s="73"/>
      <c r="F1571" s="74"/>
      <c r="G1571" s="9"/>
      <c r="H1571" s="48"/>
      <c r="I1571" s="49">
        <f t="shared" ca="1" si="93"/>
        <v>2022</v>
      </c>
      <c r="J1571" s="22">
        <f t="shared" ca="1" si="92"/>
        <v>1</v>
      </c>
      <c r="K1571" s="19"/>
      <c r="L1571" s="73"/>
      <c r="M1571" s="74"/>
      <c r="N1571" s="19"/>
      <c r="O1571" s="73"/>
      <c r="P1571" s="82">
        <v>1</v>
      </c>
      <c r="Q1571" s="24">
        <v>1</v>
      </c>
      <c r="R1571" s="81">
        <f t="shared" si="94"/>
        <v>1</v>
      </c>
      <c r="S1571" s="87"/>
      <c r="T1571" s="19"/>
      <c r="U1571" s="25"/>
      <c r="V1571" s="25"/>
      <c r="W1571" s="81"/>
      <c r="X1571" s="91" t="e">
        <f ca="1">+VLOOKUP(#REF!,REFERENCIAS!$C:$D,2,0)*VLOOKUP(#REF!,PONDERADORES!A:P,IF(AND(INFORMACION!$T1571='REFERENCIAS RIESGO'!$C$36,INFORMACION!$F1571=REFERENCIAS!$C$24),16,IF(INFORMACION!$T1571='REFERENCIAS RIESGO'!$C$36,13,IF(INFORMACION!$F1571=REFERENCIAS!$C$24,10,7))),0)+VLOOKUP(K1571,REFERENCIAS!$C:$D,2,0)*VLOOKUP($K$2,PONDERADORES!A:P,IF(AND(INFORMACION!$T1571='REFERENCIAS RIESGO'!$C$36,INFORMACION!$F1571=REFERENCIAS!$C$24),16,IF(INFORMACION!$T1571='REFERENCIAS RIESGO'!$C$36,13,IF(INFORMACION!$F1571=REFERENCIAS!$C$24,10,7))),0)+VLOOKUP(L1571,REFERENCIAS!$C:$D,2,0)*VLOOKUP($L$2,PONDERADORES!A:P,IF(AND(INFORMACION!$T1571='REFERENCIAS RIESGO'!$C$36,INFORMACION!$F1571=REFERENCIAS!$C$24),16,IF(INFORMACION!$T1571='REFERENCIAS RIESGO'!$C$36,13,IF(INFORMACION!$F1571=REFERENCIAS!$C$24,10,7))),0)+VLOOKUP(F1571,REFERENCIAS!$C:$D,2,0)*VLOOKUP($F$2,PONDERADORES!A:P,IF(AND(INFORMACION!$T1571='REFERENCIAS RIESGO'!$C$36,INFORMACION!$F1571=REFERENCIAS!$C$24),16,IF(INFORMACION!$T1571='REFERENCIAS RIESGO'!$C$36,13,IF(INFORMACION!$F1571=REFERENCIAS!$C$24,10,7))),0)+VLOOKUP(T1571,REFERENCIAS!$C:$D,2,0)*VLOOKUP($T$2,PONDERADORES!A:P,IF(AND(INFORMACION!$T1571='REFERENCIAS RIESGO'!$C$36,INFORMACION!$F1571=REFERENCIAS!$C$24),16,IF(INFORMACION!$T1571='REFERENCIAS RIESGO'!$C$36,13,IF(INFORMACION!$F1571=REFERENCIAS!$C$24,10,7))),0)+VLOOKUP(IF(J1571&lt;=0.2,0.2,IF(AND(J1571&gt;0.2,J1571&lt;=0.4),0.4,IF(AND(J1571&gt;0.4,J1571&lt;=0.6),0.6,IF(AND(J1571&gt;0.6,J1571&lt;=0.8),0.8,IF(AND(J1571&gt;0.8,J1571&lt;=1),1))))),REFERENCIAS!$C:$D,2,0)*VLOOKUP($J$2,PONDERADORES!A:P,IF(AND(INFORMACION!$T1571='REFERENCIAS RIESGO'!$C$36,INFORMACION!$F1571=REFERENCIAS!$C$24),16,IF(INFORMACION!$T1571='REFERENCIAS RIESGO'!$C$36,13,IF(INFORMACION!$F1571=REFERENCIAS!$C$24,10,7))),0)</f>
        <v>#REF!</v>
      </c>
      <c r="Y1571" s="68">
        <f>+VLOOKUP(M1571,REFERENCIAS!$C:$D,2,0)*VLOOKUP($M$2,PONDERADORES!$A$7:$G$9,7,0)+VLOOKUP(N1571,REFERENCIAS!$C:$D,2,0)*VLOOKUP($N$2,PONDERADORES!$A$7:$G$9,7,0)+VLOOKUP(O1571,REFERENCIAS!$C:$D,2,0)*VLOOKUP($O$2,PONDERADORES!$A$7:$G$9,7,0)</f>
        <v>0.2</v>
      </c>
      <c r="Z1571" s="2">
        <f>+VLOOKUP(IF(R1571&lt;0.1,0,IF(AND(R1571&gt;=0.1,R1571&lt;0.2),0.1,IF(AND(R1571&gt;=0.2,R1571&lt;0.3),0.2,IF(R1571&gt;0.3,0.3,)))),REFERENCIAS!$C:$D,2,0)*VLOOKUP($R$2,PONDERADORES!$A$11:$G$11,7,0)</f>
        <v>15</v>
      </c>
      <c r="AA1571" s="92"/>
      <c r="AB1571" s="95" t="e">
        <f t="shared" ca="1" si="95"/>
        <v>#REF!</v>
      </c>
      <c r="AC1571" s="23" t="e">
        <f ca="1">IF(AB1571&gt;REFERENCIAS!$C$62,REFERENCIAS!$B$62,IF(AND(AB1571&gt;=REFERENCIAS!$C$63,AB1571&lt;REFERENCIAS!$D$63),REFERENCIAS!$B$63,IF(AND(AB1571&gt;REFERENCIAS!$C$64,AB1571&lt;=REFERENCIAS!$D$64),REFERENCIAS!$B$64,IF(AND(AB1571&gt;=REFERENCIAS!$C$65,AB1571&lt;REFERENCIAS!$D$65),REFERENCIAS!$B$65, "Revisar"))))</f>
        <v>#REF!</v>
      </c>
      <c r="AD1571" s="94" t="e">
        <f ca="1">VLOOKUP(AC1571,REFERENCIAS!$B$62:$G$65,4,FALSE)</f>
        <v>#REF!</v>
      </c>
    </row>
    <row r="1572" spans="1:30" ht="17.25" x14ac:dyDescent="0.25">
      <c r="A1572" s="74"/>
      <c r="B1572" s="19"/>
      <c r="C1572" s="19"/>
      <c r="D1572" s="50"/>
      <c r="E1572" s="73"/>
      <c r="F1572" s="74"/>
      <c r="G1572" s="9"/>
      <c r="H1572" s="48"/>
      <c r="I1572" s="49">
        <f t="shared" ca="1" si="93"/>
        <v>2022</v>
      </c>
      <c r="J1572" s="22">
        <f t="shared" ca="1" si="92"/>
        <v>1</v>
      </c>
      <c r="K1572" s="19"/>
      <c r="L1572" s="73"/>
      <c r="M1572" s="74"/>
      <c r="N1572" s="19"/>
      <c r="O1572" s="73"/>
      <c r="P1572" s="82">
        <v>1</v>
      </c>
      <c r="Q1572" s="24">
        <v>1</v>
      </c>
      <c r="R1572" s="81">
        <f t="shared" si="94"/>
        <v>1</v>
      </c>
      <c r="S1572" s="87"/>
      <c r="T1572" s="19"/>
      <c r="U1572" s="25"/>
      <c r="V1572" s="25"/>
      <c r="W1572" s="81"/>
      <c r="X1572" s="91" t="e">
        <f ca="1">+VLOOKUP(#REF!,REFERENCIAS!$C:$D,2,0)*VLOOKUP(#REF!,PONDERADORES!A:P,IF(AND(INFORMACION!$T1572='REFERENCIAS RIESGO'!$C$36,INFORMACION!$F1572=REFERENCIAS!$C$24),16,IF(INFORMACION!$T1572='REFERENCIAS RIESGO'!$C$36,13,IF(INFORMACION!$F1572=REFERENCIAS!$C$24,10,7))),0)+VLOOKUP(K1572,REFERENCIAS!$C:$D,2,0)*VLOOKUP($K$2,PONDERADORES!A:P,IF(AND(INFORMACION!$T1572='REFERENCIAS RIESGO'!$C$36,INFORMACION!$F1572=REFERENCIAS!$C$24),16,IF(INFORMACION!$T1572='REFERENCIAS RIESGO'!$C$36,13,IF(INFORMACION!$F1572=REFERENCIAS!$C$24,10,7))),0)+VLOOKUP(L1572,REFERENCIAS!$C:$D,2,0)*VLOOKUP($L$2,PONDERADORES!A:P,IF(AND(INFORMACION!$T1572='REFERENCIAS RIESGO'!$C$36,INFORMACION!$F1572=REFERENCIAS!$C$24),16,IF(INFORMACION!$T1572='REFERENCIAS RIESGO'!$C$36,13,IF(INFORMACION!$F1572=REFERENCIAS!$C$24,10,7))),0)+VLOOKUP(F1572,REFERENCIAS!$C:$D,2,0)*VLOOKUP($F$2,PONDERADORES!A:P,IF(AND(INFORMACION!$T1572='REFERENCIAS RIESGO'!$C$36,INFORMACION!$F1572=REFERENCIAS!$C$24),16,IF(INFORMACION!$T1572='REFERENCIAS RIESGO'!$C$36,13,IF(INFORMACION!$F1572=REFERENCIAS!$C$24,10,7))),0)+VLOOKUP(T1572,REFERENCIAS!$C:$D,2,0)*VLOOKUP($T$2,PONDERADORES!A:P,IF(AND(INFORMACION!$T1572='REFERENCIAS RIESGO'!$C$36,INFORMACION!$F1572=REFERENCIAS!$C$24),16,IF(INFORMACION!$T1572='REFERENCIAS RIESGO'!$C$36,13,IF(INFORMACION!$F1572=REFERENCIAS!$C$24,10,7))),0)+VLOOKUP(IF(J1572&lt;=0.2,0.2,IF(AND(J1572&gt;0.2,J1572&lt;=0.4),0.4,IF(AND(J1572&gt;0.4,J1572&lt;=0.6),0.6,IF(AND(J1572&gt;0.6,J1572&lt;=0.8),0.8,IF(AND(J1572&gt;0.8,J1572&lt;=1),1))))),REFERENCIAS!$C:$D,2,0)*VLOOKUP($J$2,PONDERADORES!A:P,IF(AND(INFORMACION!$T1572='REFERENCIAS RIESGO'!$C$36,INFORMACION!$F1572=REFERENCIAS!$C$24),16,IF(INFORMACION!$T1572='REFERENCIAS RIESGO'!$C$36,13,IF(INFORMACION!$F1572=REFERENCIAS!$C$24,10,7))),0)</f>
        <v>#REF!</v>
      </c>
      <c r="Y1572" s="68">
        <f>+VLOOKUP(M1572,REFERENCIAS!$C:$D,2,0)*VLOOKUP($M$2,PONDERADORES!$A$7:$G$9,7,0)+VLOOKUP(N1572,REFERENCIAS!$C:$D,2,0)*VLOOKUP($N$2,PONDERADORES!$A$7:$G$9,7,0)+VLOOKUP(O1572,REFERENCIAS!$C:$D,2,0)*VLOOKUP($O$2,PONDERADORES!$A$7:$G$9,7,0)</f>
        <v>0.2</v>
      </c>
      <c r="Z1572" s="2">
        <f>+VLOOKUP(IF(R1572&lt;0.1,0,IF(AND(R1572&gt;=0.1,R1572&lt;0.2),0.1,IF(AND(R1572&gt;=0.2,R1572&lt;0.3),0.2,IF(R1572&gt;0.3,0.3,)))),REFERENCIAS!$C:$D,2,0)*VLOOKUP($R$2,PONDERADORES!$A$11:$G$11,7,0)</f>
        <v>15</v>
      </c>
      <c r="AA1572" s="92"/>
      <c r="AB1572" s="95" t="e">
        <f t="shared" ca="1" si="95"/>
        <v>#REF!</v>
      </c>
      <c r="AC1572" s="23" t="e">
        <f ca="1">IF(AB1572&gt;REFERENCIAS!$C$62,REFERENCIAS!$B$62,IF(AND(AB1572&gt;=REFERENCIAS!$C$63,AB1572&lt;REFERENCIAS!$D$63),REFERENCIAS!$B$63,IF(AND(AB1572&gt;REFERENCIAS!$C$64,AB1572&lt;=REFERENCIAS!$D$64),REFERENCIAS!$B$64,IF(AND(AB1572&gt;=REFERENCIAS!$C$65,AB1572&lt;REFERENCIAS!$D$65),REFERENCIAS!$B$65, "Revisar"))))</f>
        <v>#REF!</v>
      </c>
      <c r="AD1572" s="94" t="e">
        <f ca="1">VLOOKUP(AC1572,REFERENCIAS!$B$62:$G$65,4,FALSE)</f>
        <v>#REF!</v>
      </c>
    </row>
    <row r="1573" spans="1:30" ht="17.25" x14ac:dyDescent="0.25">
      <c r="A1573" s="74"/>
      <c r="B1573" s="19"/>
      <c r="C1573" s="19"/>
      <c r="D1573" s="50"/>
      <c r="E1573" s="73"/>
      <c r="F1573" s="74"/>
      <c r="G1573" s="9"/>
      <c r="H1573" s="48"/>
      <c r="I1573" s="49">
        <f t="shared" ca="1" si="93"/>
        <v>2022</v>
      </c>
      <c r="J1573" s="22">
        <f t="shared" ca="1" si="92"/>
        <v>1</v>
      </c>
      <c r="K1573" s="19"/>
      <c r="L1573" s="73"/>
      <c r="M1573" s="74"/>
      <c r="N1573" s="19"/>
      <c r="O1573" s="73"/>
      <c r="P1573" s="82">
        <v>1</v>
      </c>
      <c r="Q1573" s="24">
        <v>1</v>
      </c>
      <c r="R1573" s="81">
        <f t="shared" si="94"/>
        <v>1</v>
      </c>
      <c r="S1573" s="87"/>
      <c r="T1573" s="19"/>
      <c r="U1573" s="25"/>
      <c r="V1573" s="25"/>
      <c r="W1573" s="81"/>
      <c r="X1573" s="91" t="e">
        <f ca="1">+VLOOKUP(#REF!,REFERENCIAS!$C:$D,2,0)*VLOOKUP(#REF!,PONDERADORES!A:P,IF(AND(INFORMACION!$T1573='REFERENCIAS RIESGO'!$C$36,INFORMACION!$F1573=REFERENCIAS!$C$24),16,IF(INFORMACION!$T1573='REFERENCIAS RIESGO'!$C$36,13,IF(INFORMACION!$F1573=REFERENCIAS!$C$24,10,7))),0)+VLOOKUP(K1573,REFERENCIAS!$C:$D,2,0)*VLOOKUP($K$2,PONDERADORES!A:P,IF(AND(INFORMACION!$T1573='REFERENCIAS RIESGO'!$C$36,INFORMACION!$F1573=REFERENCIAS!$C$24),16,IF(INFORMACION!$T1573='REFERENCIAS RIESGO'!$C$36,13,IF(INFORMACION!$F1573=REFERENCIAS!$C$24,10,7))),0)+VLOOKUP(L1573,REFERENCIAS!$C:$D,2,0)*VLOOKUP($L$2,PONDERADORES!A:P,IF(AND(INFORMACION!$T1573='REFERENCIAS RIESGO'!$C$36,INFORMACION!$F1573=REFERENCIAS!$C$24),16,IF(INFORMACION!$T1573='REFERENCIAS RIESGO'!$C$36,13,IF(INFORMACION!$F1573=REFERENCIAS!$C$24,10,7))),0)+VLOOKUP(F1573,REFERENCIAS!$C:$D,2,0)*VLOOKUP($F$2,PONDERADORES!A:P,IF(AND(INFORMACION!$T1573='REFERENCIAS RIESGO'!$C$36,INFORMACION!$F1573=REFERENCIAS!$C$24),16,IF(INFORMACION!$T1573='REFERENCIAS RIESGO'!$C$36,13,IF(INFORMACION!$F1573=REFERENCIAS!$C$24,10,7))),0)+VLOOKUP(T1573,REFERENCIAS!$C:$D,2,0)*VLOOKUP($T$2,PONDERADORES!A:P,IF(AND(INFORMACION!$T1573='REFERENCIAS RIESGO'!$C$36,INFORMACION!$F1573=REFERENCIAS!$C$24),16,IF(INFORMACION!$T1573='REFERENCIAS RIESGO'!$C$36,13,IF(INFORMACION!$F1573=REFERENCIAS!$C$24,10,7))),0)+VLOOKUP(IF(J1573&lt;=0.2,0.2,IF(AND(J1573&gt;0.2,J1573&lt;=0.4),0.4,IF(AND(J1573&gt;0.4,J1573&lt;=0.6),0.6,IF(AND(J1573&gt;0.6,J1573&lt;=0.8),0.8,IF(AND(J1573&gt;0.8,J1573&lt;=1),1))))),REFERENCIAS!$C:$D,2,0)*VLOOKUP($J$2,PONDERADORES!A:P,IF(AND(INFORMACION!$T1573='REFERENCIAS RIESGO'!$C$36,INFORMACION!$F1573=REFERENCIAS!$C$24),16,IF(INFORMACION!$T1573='REFERENCIAS RIESGO'!$C$36,13,IF(INFORMACION!$F1573=REFERENCIAS!$C$24,10,7))),0)</f>
        <v>#REF!</v>
      </c>
      <c r="Y1573" s="68">
        <f>+VLOOKUP(M1573,REFERENCIAS!$C:$D,2,0)*VLOOKUP($M$2,PONDERADORES!$A$7:$G$9,7,0)+VLOOKUP(N1573,REFERENCIAS!$C:$D,2,0)*VLOOKUP($N$2,PONDERADORES!$A$7:$G$9,7,0)+VLOOKUP(O1573,REFERENCIAS!$C:$D,2,0)*VLOOKUP($O$2,PONDERADORES!$A$7:$G$9,7,0)</f>
        <v>0.2</v>
      </c>
      <c r="Z1573" s="2">
        <f>+VLOOKUP(IF(R1573&lt;0.1,0,IF(AND(R1573&gt;=0.1,R1573&lt;0.2),0.1,IF(AND(R1573&gt;=0.2,R1573&lt;0.3),0.2,IF(R1573&gt;0.3,0.3,)))),REFERENCIAS!$C:$D,2,0)*VLOOKUP($R$2,PONDERADORES!$A$11:$G$11,7,0)</f>
        <v>15</v>
      </c>
      <c r="AA1573" s="92"/>
      <c r="AB1573" s="95" t="e">
        <f t="shared" ca="1" si="95"/>
        <v>#REF!</v>
      </c>
      <c r="AC1573" s="23" t="e">
        <f ca="1">IF(AB1573&gt;REFERENCIAS!$C$62,REFERENCIAS!$B$62,IF(AND(AB1573&gt;=REFERENCIAS!$C$63,AB1573&lt;REFERENCIAS!$D$63),REFERENCIAS!$B$63,IF(AND(AB1573&gt;REFERENCIAS!$C$64,AB1573&lt;=REFERENCIAS!$D$64),REFERENCIAS!$B$64,IF(AND(AB1573&gt;=REFERENCIAS!$C$65,AB1573&lt;REFERENCIAS!$D$65),REFERENCIAS!$B$65, "Revisar"))))</f>
        <v>#REF!</v>
      </c>
      <c r="AD1573" s="94" t="e">
        <f ca="1">VLOOKUP(AC1573,REFERENCIAS!$B$62:$G$65,4,FALSE)</f>
        <v>#REF!</v>
      </c>
    </row>
    <row r="1574" spans="1:30" ht="17.25" x14ac:dyDescent="0.25">
      <c r="A1574" s="74"/>
      <c r="B1574" s="19"/>
      <c r="C1574" s="19"/>
      <c r="D1574" s="50"/>
      <c r="E1574" s="73"/>
      <c r="F1574" s="74"/>
      <c r="G1574" s="9"/>
      <c r="H1574" s="48"/>
      <c r="I1574" s="49">
        <f t="shared" ca="1" si="93"/>
        <v>2022</v>
      </c>
      <c r="J1574" s="22">
        <f t="shared" ca="1" si="92"/>
        <v>1</v>
      </c>
      <c r="K1574" s="19"/>
      <c r="L1574" s="73"/>
      <c r="M1574" s="74"/>
      <c r="N1574" s="19"/>
      <c r="O1574" s="73"/>
      <c r="P1574" s="82">
        <v>1</v>
      </c>
      <c r="Q1574" s="24">
        <v>1</v>
      </c>
      <c r="R1574" s="81">
        <f t="shared" si="94"/>
        <v>1</v>
      </c>
      <c r="S1574" s="87"/>
      <c r="T1574" s="19"/>
      <c r="U1574" s="25"/>
      <c r="V1574" s="25"/>
      <c r="W1574" s="81"/>
      <c r="X1574" s="91" t="e">
        <f ca="1">+VLOOKUP(#REF!,REFERENCIAS!$C:$D,2,0)*VLOOKUP(#REF!,PONDERADORES!A:P,IF(AND(INFORMACION!$T1574='REFERENCIAS RIESGO'!$C$36,INFORMACION!$F1574=REFERENCIAS!$C$24),16,IF(INFORMACION!$T1574='REFERENCIAS RIESGO'!$C$36,13,IF(INFORMACION!$F1574=REFERENCIAS!$C$24,10,7))),0)+VLOOKUP(K1574,REFERENCIAS!$C:$D,2,0)*VLOOKUP($K$2,PONDERADORES!A:P,IF(AND(INFORMACION!$T1574='REFERENCIAS RIESGO'!$C$36,INFORMACION!$F1574=REFERENCIAS!$C$24),16,IF(INFORMACION!$T1574='REFERENCIAS RIESGO'!$C$36,13,IF(INFORMACION!$F1574=REFERENCIAS!$C$24,10,7))),0)+VLOOKUP(L1574,REFERENCIAS!$C:$D,2,0)*VLOOKUP($L$2,PONDERADORES!A:P,IF(AND(INFORMACION!$T1574='REFERENCIAS RIESGO'!$C$36,INFORMACION!$F1574=REFERENCIAS!$C$24),16,IF(INFORMACION!$T1574='REFERENCIAS RIESGO'!$C$36,13,IF(INFORMACION!$F1574=REFERENCIAS!$C$24,10,7))),0)+VLOOKUP(F1574,REFERENCIAS!$C:$D,2,0)*VLOOKUP($F$2,PONDERADORES!A:P,IF(AND(INFORMACION!$T1574='REFERENCIAS RIESGO'!$C$36,INFORMACION!$F1574=REFERENCIAS!$C$24),16,IF(INFORMACION!$T1574='REFERENCIAS RIESGO'!$C$36,13,IF(INFORMACION!$F1574=REFERENCIAS!$C$24,10,7))),0)+VLOOKUP(T1574,REFERENCIAS!$C:$D,2,0)*VLOOKUP($T$2,PONDERADORES!A:P,IF(AND(INFORMACION!$T1574='REFERENCIAS RIESGO'!$C$36,INFORMACION!$F1574=REFERENCIAS!$C$24),16,IF(INFORMACION!$T1574='REFERENCIAS RIESGO'!$C$36,13,IF(INFORMACION!$F1574=REFERENCIAS!$C$24,10,7))),0)+VLOOKUP(IF(J1574&lt;=0.2,0.2,IF(AND(J1574&gt;0.2,J1574&lt;=0.4),0.4,IF(AND(J1574&gt;0.4,J1574&lt;=0.6),0.6,IF(AND(J1574&gt;0.6,J1574&lt;=0.8),0.8,IF(AND(J1574&gt;0.8,J1574&lt;=1),1))))),REFERENCIAS!$C:$D,2,0)*VLOOKUP($J$2,PONDERADORES!A:P,IF(AND(INFORMACION!$T1574='REFERENCIAS RIESGO'!$C$36,INFORMACION!$F1574=REFERENCIAS!$C$24),16,IF(INFORMACION!$T1574='REFERENCIAS RIESGO'!$C$36,13,IF(INFORMACION!$F1574=REFERENCIAS!$C$24,10,7))),0)</f>
        <v>#REF!</v>
      </c>
      <c r="Y1574" s="68">
        <f>+VLOOKUP(M1574,REFERENCIAS!$C:$D,2,0)*VLOOKUP($M$2,PONDERADORES!$A$7:$G$9,7,0)+VLOOKUP(N1574,REFERENCIAS!$C:$D,2,0)*VLOOKUP($N$2,PONDERADORES!$A$7:$G$9,7,0)+VLOOKUP(O1574,REFERENCIAS!$C:$D,2,0)*VLOOKUP($O$2,PONDERADORES!$A$7:$G$9,7,0)</f>
        <v>0.2</v>
      </c>
      <c r="Z1574" s="2">
        <f>+VLOOKUP(IF(R1574&lt;0.1,0,IF(AND(R1574&gt;=0.1,R1574&lt;0.2),0.1,IF(AND(R1574&gt;=0.2,R1574&lt;0.3),0.2,IF(R1574&gt;0.3,0.3,)))),REFERENCIAS!$C:$D,2,0)*VLOOKUP($R$2,PONDERADORES!$A$11:$G$11,7,0)</f>
        <v>15</v>
      </c>
      <c r="AA1574" s="92"/>
      <c r="AB1574" s="95" t="e">
        <f t="shared" ca="1" si="95"/>
        <v>#REF!</v>
      </c>
      <c r="AC1574" s="23" t="e">
        <f ca="1">IF(AB1574&gt;REFERENCIAS!$C$62,REFERENCIAS!$B$62,IF(AND(AB1574&gt;=REFERENCIAS!$C$63,AB1574&lt;REFERENCIAS!$D$63),REFERENCIAS!$B$63,IF(AND(AB1574&gt;REFERENCIAS!$C$64,AB1574&lt;=REFERENCIAS!$D$64),REFERENCIAS!$B$64,IF(AND(AB1574&gt;=REFERENCIAS!$C$65,AB1574&lt;REFERENCIAS!$D$65),REFERENCIAS!$B$65, "Revisar"))))</f>
        <v>#REF!</v>
      </c>
      <c r="AD1574" s="94" t="e">
        <f ca="1">VLOOKUP(AC1574,REFERENCIAS!$B$62:$G$65,4,FALSE)</f>
        <v>#REF!</v>
      </c>
    </row>
    <row r="1575" spans="1:30" ht="17.25" x14ac:dyDescent="0.25">
      <c r="A1575" s="74"/>
      <c r="B1575" s="19"/>
      <c r="C1575" s="19"/>
      <c r="D1575" s="50"/>
      <c r="E1575" s="73"/>
      <c r="F1575" s="74"/>
      <c r="G1575" s="9"/>
      <c r="H1575" s="48"/>
      <c r="I1575" s="49">
        <f t="shared" ca="1" si="93"/>
        <v>2022</v>
      </c>
      <c r="J1575" s="22">
        <f t="shared" ca="1" si="92"/>
        <v>1</v>
      </c>
      <c r="K1575" s="19"/>
      <c r="L1575" s="73"/>
      <c r="M1575" s="74"/>
      <c r="N1575" s="19"/>
      <c r="O1575" s="73"/>
      <c r="P1575" s="82">
        <v>1</v>
      </c>
      <c r="Q1575" s="24">
        <v>1</v>
      </c>
      <c r="R1575" s="81">
        <f t="shared" si="94"/>
        <v>1</v>
      </c>
      <c r="S1575" s="87"/>
      <c r="T1575" s="19"/>
      <c r="U1575" s="25"/>
      <c r="V1575" s="25"/>
      <c r="W1575" s="81"/>
      <c r="X1575" s="91" t="e">
        <f ca="1">+VLOOKUP(#REF!,REFERENCIAS!$C:$D,2,0)*VLOOKUP(#REF!,PONDERADORES!A:P,IF(AND(INFORMACION!$T1575='REFERENCIAS RIESGO'!$C$36,INFORMACION!$F1575=REFERENCIAS!$C$24),16,IF(INFORMACION!$T1575='REFERENCIAS RIESGO'!$C$36,13,IF(INFORMACION!$F1575=REFERENCIAS!$C$24,10,7))),0)+VLOOKUP(K1575,REFERENCIAS!$C:$D,2,0)*VLOOKUP($K$2,PONDERADORES!A:P,IF(AND(INFORMACION!$T1575='REFERENCIAS RIESGO'!$C$36,INFORMACION!$F1575=REFERENCIAS!$C$24),16,IF(INFORMACION!$T1575='REFERENCIAS RIESGO'!$C$36,13,IF(INFORMACION!$F1575=REFERENCIAS!$C$24,10,7))),0)+VLOOKUP(L1575,REFERENCIAS!$C:$D,2,0)*VLOOKUP($L$2,PONDERADORES!A:P,IF(AND(INFORMACION!$T1575='REFERENCIAS RIESGO'!$C$36,INFORMACION!$F1575=REFERENCIAS!$C$24),16,IF(INFORMACION!$T1575='REFERENCIAS RIESGO'!$C$36,13,IF(INFORMACION!$F1575=REFERENCIAS!$C$24,10,7))),0)+VLOOKUP(F1575,REFERENCIAS!$C:$D,2,0)*VLOOKUP($F$2,PONDERADORES!A:P,IF(AND(INFORMACION!$T1575='REFERENCIAS RIESGO'!$C$36,INFORMACION!$F1575=REFERENCIAS!$C$24),16,IF(INFORMACION!$T1575='REFERENCIAS RIESGO'!$C$36,13,IF(INFORMACION!$F1575=REFERENCIAS!$C$24,10,7))),0)+VLOOKUP(T1575,REFERENCIAS!$C:$D,2,0)*VLOOKUP($T$2,PONDERADORES!A:P,IF(AND(INFORMACION!$T1575='REFERENCIAS RIESGO'!$C$36,INFORMACION!$F1575=REFERENCIAS!$C$24),16,IF(INFORMACION!$T1575='REFERENCIAS RIESGO'!$C$36,13,IF(INFORMACION!$F1575=REFERENCIAS!$C$24,10,7))),0)+VLOOKUP(IF(J1575&lt;=0.2,0.2,IF(AND(J1575&gt;0.2,J1575&lt;=0.4),0.4,IF(AND(J1575&gt;0.4,J1575&lt;=0.6),0.6,IF(AND(J1575&gt;0.6,J1575&lt;=0.8),0.8,IF(AND(J1575&gt;0.8,J1575&lt;=1),1))))),REFERENCIAS!$C:$D,2,0)*VLOOKUP($J$2,PONDERADORES!A:P,IF(AND(INFORMACION!$T1575='REFERENCIAS RIESGO'!$C$36,INFORMACION!$F1575=REFERENCIAS!$C$24),16,IF(INFORMACION!$T1575='REFERENCIAS RIESGO'!$C$36,13,IF(INFORMACION!$F1575=REFERENCIAS!$C$24,10,7))),0)</f>
        <v>#REF!</v>
      </c>
      <c r="Y1575" s="68">
        <f>+VLOOKUP(M1575,REFERENCIAS!$C:$D,2,0)*VLOOKUP($M$2,PONDERADORES!$A$7:$G$9,7,0)+VLOOKUP(N1575,REFERENCIAS!$C:$D,2,0)*VLOOKUP($N$2,PONDERADORES!$A$7:$G$9,7,0)+VLOOKUP(O1575,REFERENCIAS!$C:$D,2,0)*VLOOKUP($O$2,PONDERADORES!$A$7:$G$9,7,0)</f>
        <v>0.2</v>
      </c>
      <c r="Z1575" s="2">
        <f>+VLOOKUP(IF(R1575&lt;0.1,0,IF(AND(R1575&gt;=0.1,R1575&lt;0.2),0.1,IF(AND(R1575&gt;=0.2,R1575&lt;0.3),0.2,IF(R1575&gt;0.3,0.3,)))),REFERENCIAS!$C:$D,2,0)*VLOOKUP($R$2,PONDERADORES!$A$11:$G$11,7,0)</f>
        <v>15</v>
      </c>
      <c r="AA1575" s="92"/>
      <c r="AB1575" s="95" t="e">
        <f t="shared" ca="1" si="95"/>
        <v>#REF!</v>
      </c>
      <c r="AC1575" s="23" t="e">
        <f ca="1">IF(AB1575&gt;REFERENCIAS!$C$62,REFERENCIAS!$B$62,IF(AND(AB1575&gt;=REFERENCIAS!$C$63,AB1575&lt;REFERENCIAS!$D$63),REFERENCIAS!$B$63,IF(AND(AB1575&gt;REFERENCIAS!$C$64,AB1575&lt;=REFERENCIAS!$D$64),REFERENCIAS!$B$64,IF(AND(AB1575&gt;=REFERENCIAS!$C$65,AB1575&lt;REFERENCIAS!$D$65),REFERENCIAS!$B$65, "Revisar"))))</f>
        <v>#REF!</v>
      </c>
      <c r="AD1575" s="94" t="e">
        <f ca="1">VLOOKUP(AC1575,REFERENCIAS!$B$62:$G$65,4,FALSE)</f>
        <v>#REF!</v>
      </c>
    </row>
    <row r="1576" spans="1:30" ht="17.25" x14ac:dyDescent="0.25">
      <c r="A1576" s="74"/>
      <c r="B1576" s="19"/>
      <c r="C1576" s="19"/>
      <c r="D1576" s="50"/>
      <c r="E1576" s="73"/>
      <c r="F1576" s="74"/>
      <c r="G1576" s="9"/>
      <c r="H1576" s="48"/>
      <c r="I1576" s="49">
        <f t="shared" ca="1" si="93"/>
        <v>2022</v>
      </c>
      <c r="J1576" s="22">
        <f t="shared" ca="1" si="92"/>
        <v>1</v>
      </c>
      <c r="K1576" s="19"/>
      <c r="L1576" s="73"/>
      <c r="M1576" s="74"/>
      <c r="N1576" s="19"/>
      <c r="O1576" s="73"/>
      <c r="P1576" s="82">
        <v>1</v>
      </c>
      <c r="Q1576" s="24">
        <v>1</v>
      </c>
      <c r="R1576" s="81">
        <f t="shared" si="94"/>
        <v>1</v>
      </c>
      <c r="S1576" s="87"/>
      <c r="T1576" s="19"/>
      <c r="U1576" s="25"/>
      <c r="V1576" s="25"/>
      <c r="W1576" s="81"/>
      <c r="X1576" s="91" t="e">
        <f ca="1">+VLOOKUP(#REF!,REFERENCIAS!$C:$D,2,0)*VLOOKUP(#REF!,PONDERADORES!A:P,IF(AND(INFORMACION!$T1576='REFERENCIAS RIESGO'!$C$36,INFORMACION!$F1576=REFERENCIAS!$C$24),16,IF(INFORMACION!$T1576='REFERENCIAS RIESGO'!$C$36,13,IF(INFORMACION!$F1576=REFERENCIAS!$C$24,10,7))),0)+VLOOKUP(K1576,REFERENCIAS!$C:$D,2,0)*VLOOKUP($K$2,PONDERADORES!A:P,IF(AND(INFORMACION!$T1576='REFERENCIAS RIESGO'!$C$36,INFORMACION!$F1576=REFERENCIAS!$C$24),16,IF(INFORMACION!$T1576='REFERENCIAS RIESGO'!$C$36,13,IF(INFORMACION!$F1576=REFERENCIAS!$C$24,10,7))),0)+VLOOKUP(L1576,REFERENCIAS!$C:$D,2,0)*VLOOKUP($L$2,PONDERADORES!A:P,IF(AND(INFORMACION!$T1576='REFERENCIAS RIESGO'!$C$36,INFORMACION!$F1576=REFERENCIAS!$C$24),16,IF(INFORMACION!$T1576='REFERENCIAS RIESGO'!$C$36,13,IF(INFORMACION!$F1576=REFERENCIAS!$C$24,10,7))),0)+VLOOKUP(F1576,REFERENCIAS!$C:$D,2,0)*VLOOKUP($F$2,PONDERADORES!A:P,IF(AND(INFORMACION!$T1576='REFERENCIAS RIESGO'!$C$36,INFORMACION!$F1576=REFERENCIAS!$C$24),16,IF(INFORMACION!$T1576='REFERENCIAS RIESGO'!$C$36,13,IF(INFORMACION!$F1576=REFERENCIAS!$C$24,10,7))),0)+VLOOKUP(T1576,REFERENCIAS!$C:$D,2,0)*VLOOKUP($T$2,PONDERADORES!A:P,IF(AND(INFORMACION!$T1576='REFERENCIAS RIESGO'!$C$36,INFORMACION!$F1576=REFERENCIAS!$C$24),16,IF(INFORMACION!$T1576='REFERENCIAS RIESGO'!$C$36,13,IF(INFORMACION!$F1576=REFERENCIAS!$C$24,10,7))),0)+VLOOKUP(IF(J1576&lt;=0.2,0.2,IF(AND(J1576&gt;0.2,J1576&lt;=0.4),0.4,IF(AND(J1576&gt;0.4,J1576&lt;=0.6),0.6,IF(AND(J1576&gt;0.6,J1576&lt;=0.8),0.8,IF(AND(J1576&gt;0.8,J1576&lt;=1),1))))),REFERENCIAS!$C:$D,2,0)*VLOOKUP($J$2,PONDERADORES!A:P,IF(AND(INFORMACION!$T1576='REFERENCIAS RIESGO'!$C$36,INFORMACION!$F1576=REFERENCIAS!$C$24),16,IF(INFORMACION!$T1576='REFERENCIAS RIESGO'!$C$36,13,IF(INFORMACION!$F1576=REFERENCIAS!$C$24,10,7))),0)</f>
        <v>#REF!</v>
      </c>
      <c r="Y1576" s="68">
        <f>+VLOOKUP(M1576,REFERENCIAS!$C:$D,2,0)*VLOOKUP($M$2,PONDERADORES!$A$7:$G$9,7,0)+VLOOKUP(N1576,REFERENCIAS!$C:$D,2,0)*VLOOKUP($N$2,PONDERADORES!$A$7:$G$9,7,0)+VLOOKUP(O1576,REFERENCIAS!$C:$D,2,0)*VLOOKUP($O$2,PONDERADORES!$A$7:$G$9,7,0)</f>
        <v>0.2</v>
      </c>
      <c r="Z1576" s="2">
        <f>+VLOOKUP(IF(R1576&lt;0.1,0,IF(AND(R1576&gt;=0.1,R1576&lt;0.2),0.1,IF(AND(R1576&gt;=0.2,R1576&lt;0.3),0.2,IF(R1576&gt;0.3,0.3,)))),REFERENCIAS!$C:$D,2,0)*VLOOKUP($R$2,PONDERADORES!$A$11:$G$11,7,0)</f>
        <v>15</v>
      </c>
      <c r="AA1576" s="92"/>
      <c r="AB1576" s="95" t="e">
        <f t="shared" ca="1" si="95"/>
        <v>#REF!</v>
      </c>
      <c r="AC1576" s="23" t="e">
        <f ca="1">IF(AB1576&gt;REFERENCIAS!$C$62,REFERENCIAS!$B$62,IF(AND(AB1576&gt;=REFERENCIAS!$C$63,AB1576&lt;REFERENCIAS!$D$63),REFERENCIAS!$B$63,IF(AND(AB1576&gt;REFERENCIAS!$C$64,AB1576&lt;=REFERENCIAS!$D$64),REFERENCIAS!$B$64,IF(AND(AB1576&gt;=REFERENCIAS!$C$65,AB1576&lt;REFERENCIAS!$D$65),REFERENCIAS!$B$65, "Revisar"))))</f>
        <v>#REF!</v>
      </c>
      <c r="AD1576" s="94" t="e">
        <f ca="1">VLOOKUP(AC1576,REFERENCIAS!$B$62:$G$65,4,FALSE)</f>
        <v>#REF!</v>
      </c>
    </row>
    <row r="1577" spans="1:30" ht="17.25" x14ac:dyDescent="0.25">
      <c r="A1577" s="74"/>
      <c r="B1577" s="19"/>
      <c r="C1577" s="19"/>
      <c r="D1577" s="50"/>
      <c r="E1577" s="73"/>
      <c r="F1577" s="74"/>
      <c r="G1577" s="9"/>
      <c r="H1577" s="48"/>
      <c r="I1577" s="49">
        <f t="shared" ca="1" si="93"/>
        <v>2022</v>
      </c>
      <c r="J1577" s="22">
        <f t="shared" ca="1" si="92"/>
        <v>1</v>
      </c>
      <c r="K1577" s="19"/>
      <c r="L1577" s="73"/>
      <c r="M1577" s="74"/>
      <c r="N1577" s="19"/>
      <c r="O1577" s="73"/>
      <c r="P1577" s="82">
        <v>1</v>
      </c>
      <c r="Q1577" s="24">
        <v>1</v>
      </c>
      <c r="R1577" s="81">
        <f t="shared" si="94"/>
        <v>1</v>
      </c>
      <c r="S1577" s="87"/>
      <c r="T1577" s="19"/>
      <c r="U1577" s="25"/>
      <c r="V1577" s="25"/>
      <c r="W1577" s="81"/>
      <c r="X1577" s="91" t="e">
        <f ca="1">+VLOOKUP(#REF!,REFERENCIAS!$C:$D,2,0)*VLOOKUP(#REF!,PONDERADORES!A:P,IF(AND(INFORMACION!$T1577='REFERENCIAS RIESGO'!$C$36,INFORMACION!$F1577=REFERENCIAS!$C$24),16,IF(INFORMACION!$T1577='REFERENCIAS RIESGO'!$C$36,13,IF(INFORMACION!$F1577=REFERENCIAS!$C$24,10,7))),0)+VLOOKUP(K1577,REFERENCIAS!$C:$D,2,0)*VLOOKUP($K$2,PONDERADORES!A:P,IF(AND(INFORMACION!$T1577='REFERENCIAS RIESGO'!$C$36,INFORMACION!$F1577=REFERENCIAS!$C$24),16,IF(INFORMACION!$T1577='REFERENCIAS RIESGO'!$C$36,13,IF(INFORMACION!$F1577=REFERENCIAS!$C$24,10,7))),0)+VLOOKUP(L1577,REFERENCIAS!$C:$D,2,0)*VLOOKUP($L$2,PONDERADORES!A:P,IF(AND(INFORMACION!$T1577='REFERENCIAS RIESGO'!$C$36,INFORMACION!$F1577=REFERENCIAS!$C$24),16,IF(INFORMACION!$T1577='REFERENCIAS RIESGO'!$C$36,13,IF(INFORMACION!$F1577=REFERENCIAS!$C$24,10,7))),0)+VLOOKUP(F1577,REFERENCIAS!$C:$D,2,0)*VLOOKUP($F$2,PONDERADORES!A:P,IF(AND(INFORMACION!$T1577='REFERENCIAS RIESGO'!$C$36,INFORMACION!$F1577=REFERENCIAS!$C$24),16,IF(INFORMACION!$T1577='REFERENCIAS RIESGO'!$C$36,13,IF(INFORMACION!$F1577=REFERENCIAS!$C$24,10,7))),0)+VLOOKUP(T1577,REFERENCIAS!$C:$D,2,0)*VLOOKUP($T$2,PONDERADORES!A:P,IF(AND(INFORMACION!$T1577='REFERENCIAS RIESGO'!$C$36,INFORMACION!$F1577=REFERENCIAS!$C$24),16,IF(INFORMACION!$T1577='REFERENCIAS RIESGO'!$C$36,13,IF(INFORMACION!$F1577=REFERENCIAS!$C$24,10,7))),0)+VLOOKUP(IF(J1577&lt;=0.2,0.2,IF(AND(J1577&gt;0.2,J1577&lt;=0.4),0.4,IF(AND(J1577&gt;0.4,J1577&lt;=0.6),0.6,IF(AND(J1577&gt;0.6,J1577&lt;=0.8),0.8,IF(AND(J1577&gt;0.8,J1577&lt;=1),1))))),REFERENCIAS!$C:$D,2,0)*VLOOKUP($J$2,PONDERADORES!A:P,IF(AND(INFORMACION!$T1577='REFERENCIAS RIESGO'!$C$36,INFORMACION!$F1577=REFERENCIAS!$C$24),16,IF(INFORMACION!$T1577='REFERENCIAS RIESGO'!$C$36,13,IF(INFORMACION!$F1577=REFERENCIAS!$C$24,10,7))),0)</f>
        <v>#REF!</v>
      </c>
      <c r="Y1577" s="68">
        <f>+VLOOKUP(M1577,REFERENCIAS!$C:$D,2,0)*VLOOKUP($M$2,PONDERADORES!$A$7:$G$9,7,0)+VLOOKUP(N1577,REFERENCIAS!$C:$D,2,0)*VLOOKUP($N$2,PONDERADORES!$A$7:$G$9,7,0)+VLOOKUP(O1577,REFERENCIAS!$C:$D,2,0)*VLOOKUP($O$2,PONDERADORES!$A$7:$G$9,7,0)</f>
        <v>0.2</v>
      </c>
      <c r="Z1577" s="2">
        <f>+VLOOKUP(IF(R1577&lt;0.1,0,IF(AND(R1577&gt;=0.1,R1577&lt;0.2),0.1,IF(AND(R1577&gt;=0.2,R1577&lt;0.3),0.2,IF(R1577&gt;0.3,0.3,)))),REFERENCIAS!$C:$D,2,0)*VLOOKUP($R$2,PONDERADORES!$A$11:$G$11,7,0)</f>
        <v>15</v>
      </c>
      <c r="AA1577" s="92"/>
      <c r="AB1577" s="95" t="e">
        <f t="shared" ca="1" si="95"/>
        <v>#REF!</v>
      </c>
      <c r="AC1577" s="23" t="e">
        <f ca="1">IF(AB1577&gt;REFERENCIAS!$C$62,REFERENCIAS!$B$62,IF(AND(AB1577&gt;=REFERENCIAS!$C$63,AB1577&lt;REFERENCIAS!$D$63),REFERENCIAS!$B$63,IF(AND(AB1577&gt;REFERENCIAS!$C$64,AB1577&lt;=REFERENCIAS!$D$64),REFERENCIAS!$B$64,IF(AND(AB1577&gt;=REFERENCIAS!$C$65,AB1577&lt;REFERENCIAS!$D$65),REFERENCIAS!$B$65, "Revisar"))))</f>
        <v>#REF!</v>
      </c>
      <c r="AD1577" s="94" t="e">
        <f ca="1">VLOOKUP(AC1577,REFERENCIAS!$B$62:$G$65,4,FALSE)</f>
        <v>#REF!</v>
      </c>
    </row>
    <row r="1578" spans="1:30" ht="17.25" x14ac:dyDescent="0.25">
      <c r="A1578" s="74"/>
      <c r="B1578" s="19"/>
      <c r="C1578" s="19"/>
      <c r="D1578" s="50"/>
      <c r="E1578" s="73"/>
      <c r="F1578" s="74"/>
      <c r="G1578" s="9"/>
      <c r="H1578" s="48"/>
      <c r="I1578" s="49">
        <f t="shared" ca="1" si="93"/>
        <v>2022</v>
      </c>
      <c r="J1578" s="22">
        <f t="shared" ca="1" si="92"/>
        <v>1</v>
      </c>
      <c r="K1578" s="19"/>
      <c r="L1578" s="73"/>
      <c r="M1578" s="74"/>
      <c r="N1578" s="19"/>
      <c r="O1578" s="73"/>
      <c r="P1578" s="82">
        <v>1</v>
      </c>
      <c r="Q1578" s="24">
        <v>1</v>
      </c>
      <c r="R1578" s="81">
        <f t="shared" si="94"/>
        <v>1</v>
      </c>
      <c r="S1578" s="87"/>
      <c r="T1578" s="19"/>
      <c r="U1578" s="25"/>
      <c r="V1578" s="25"/>
      <c r="W1578" s="81"/>
      <c r="X1578" s="91" t="e">
        <f ca="1">+VLOOKUP(#REF!,REFERENCIAS!$C:$D,2,0)*VLOOKUP(#REF!,PONDERADORES!A:P,IF(AND(INFORMACION!$T1578='REFERENCIAS RIESGO'!$C$36,INFORMACION!$F1578=REFERENCIAS!$C$24),16,IF(INFORMACION!$T1578='REFERENCIAS RIESGO'!$C$36,13,IF(INFORMACION!$F1578=REFERENCIAS!$C$24,10,7))),0)+VLOOKUP(K1578,REFERENCIAS!$C:$D,2,0)*VLOOKUP($K$2,PONDERADORES!A:P,IF(AND(INFORMACION!$T1578='REFERENCIAS RIESGO'!$C$36,INFORMACION!$F1578=REFERENCIAS!$C$24),16,IF(INFORMACION!$T1578='REFERENCIAS RIESGO'!$C$36,13,IF(INFORMACION!$F1578=REFERENCIAS!$C$24,10,7))),0)+VLOOKUP(L1578,REFERENCIAS!$C:$D,2,0)*VLOOKUP($L$2,PONDERADORES!A:P,IF(AND(INFORMACION!$T1578='REFERENCIAS RIESGO'!$C$36,INFORMACION!$F1578=REFERENCIAS!$C$24),16,IF(INFORMACION!$T1578='REFERENCIAS RIESGO'!$C$36,13,IF(INFORMACION!$F1578=REFERENCIAS!$C$24,10,7))),0)+VLOOKUP(F1578,REFERENCIAS!$C:$D,2,0)*VLOOKUP($F$2,PONDERADORES!A:P,IF(AND(INFORMACION!$T1578='REFERENCIAS RIESGO'!$C$36,INFORMACION!$F1578=REFERENCIAS!$C$24),16,IF(INFORMACION!$T1578='REFERENCIAS RIESGO'!$C$36,13,IF(INFORMACION!$F1578=REFERENCIAS!$C$24,10,7))),0)+VLOOKUP(T1578,REFERENCIAS!$C:$D,2,0)*VLOOKUP($T$2,PONDERADORES!A:P,IF(AND(INFORMACION!$T1578='REFERENCIAS RIESGO'!$C$36,INFORMACION!$F1578=REFERENCIAS!$C$24),16,IF(INFORMACION!$T1578='REFERENCIAS RIESGO'!$C$36,13,IF(INFORMACION!$F1578=REFERENCIAS!$C$24,10,7))),0)+VLOOKUP(IF(J1578&lt;=0.2,0.2,IF(AND(J1578&gt;0.2,J1578&lt;=0.4),0.4,IF(AND(J1578&gt;0.4,J1578&lt;=0.6),0.6,IF(AND(J1578&gt;0.6,J1578&lt;=0.8),0.8,IF(AND(J1578&gt;0.8,J1578&lt;=1),1))))),REFERENCIAS!$C:$D,2,0)*VLOOKUP($J$2,PONDERADORES!A:P,IF(AND(INFORMACION!$T1578='REFERENCIAS RIESGO'!$C$36,INFORMACION!$F1578=REFERENCIAS!$C$24),16,IF(INFORMACION!$T1578='REFERENCIAS RIESGO'!$C$36,13,IF(INFORMACION!$F1578=REFERENCIAS!$C$24,10,7))),0)</f>
        <v>#REF!</v>
      </c>
      <c r="Y1578" s="68">
        <f>+VLOOKUP(M1578,REFERENCIAS!$C:$D,2,0)*VLOOKUP($M$2,PONDERADORES!$A$7:$G$9,7,0)+VLOOKUP(N1578,REFERENCIAS!$C:$D,2,0)*VLOOKUP($N$2,PONDERADORES!$A$7:$G$9,7,0)+VLOOKUP(O1578,REFERENCIAS!$C:$D,2,0)*VLOOKUP($O$2,PONDERADORES!$A$7:$G$9,7,0)</f>
        <v>0.2</v>
      </c>
      <c r="Z1578" s="2">
        <f>+VLOOKUP(IF(R1578&lt;0.1,0,IF(AND(R1578&gt;=0.1,R1578&lt;0.2),0.1,IF(AND(R1578&gt;=0.2,R1578&lt;0.3),0.2,IF(R1578&gt;0.3,0.3,)))),REFERENCIAS!$C:$D,2,0)*VLOOKUP($R$2,PONDERADORES!$A$11:$G$11,7,0)</f>
        <v>15</v>
      </c>
      <c r="AA1578" s="92"/>
      <c r="AB1578" s="95" t="e">
        <f t="shared" ca="1" si="95"/>
        <v>#REF!</v>
      </c>
      <c r="AC1578" s="23" t="e">
        <f ca="1">IF(AB1578&gt;REFERENCIAS!$C$62,REFERENCIAS!$B$62,IF(AND(AB1578&gt;=REFERENCIAS!$C$63,AB1578&lt;REFERENCIAS!$D$63),REFERENCIAS!$B$63,IF(AND(AB1578&gt;REFERENCIAS!$C$64,AB1578&lt;=REFERENCIAS!$D$64),REFERENCIAS!$B$64,IF(AND(AB1578&gt;=REFERENCIAS!$C$65,AB1578&lt;REFERENCIAS!$D$65),REFERENCIAS!$B$65, "Revisar"))))</f>
        <v>#REF!</v>
      </c>
      <c r="AD1578" s="94" t="e">
        <f ca="1">VLOOKUP(AC1578,REFERENCIAS!$B$62:$G$65,4,FALSE)</f>
        <v>#REF!</v>
      </c>
    </row>
    <row r="1579" spans="1:30" ht="17.25" x14ac:dyDescent="0.25">
      <c r="A1579" s="74"/>
      <c r="B1579" s="19"/>
      <c r="C1579" s="19"/>
      <c r="D1579" s="50"/>
      <c r="E1579" s="73"/>
      <c r="F1579" s="74"/>
      <c r="G1579" s="9"/>
      <c r="H1579" s="48"/>
      <c r="I1579" s="49">
        <f t="shared" ca="1" si="93"/>
        <v>2022</v>
      </c>
      <c r="J1579" s="22">
        <f t="shared" ca="1" si="92"/>
        <v>1</v>
      </c>
      <c r="K1579" s="19"/>
      <c r="L1579" s="73"/>
      <c r="M1579" s="74"/>
      <c r="N1579" s="19"/>
      <c r="O1579" s="73"/>
      <c r="P1579" s="82">
        <v>1</v>
      </c>
      <c r="Q1579" s="24">
        <v>1</v>
      </c>
      <c r="R1579" s="81">
        <f t="shared" si="94"/>
        <v>1</v>
      </c>
      <c r="S1579" s="87"/>
      <c r="T1579" s="19"/>
      <c r="U1579" s="25"/>
      <c r="V1579" s="25"/>
      <c r="W1579" s="81"/>
      <c r="X1579" s="91" t="e">
        <f ca="1">+VLOOKUP(#REF!,REFERENCIAS!$C:$D,2,0)*VLOOKUP(#REF!,PONDERADORES!A:P,IF(AND(INFORMACION!$T1579='REFERENCIAS RIESGO'!$C$36,INFORMACION!$F1579=REFERENCIAS!$C$24),16,IF(INFORMACION!$T1579='REFERENCIAS RIESGO'!$C$36,13,IF(INFORMACION!$F1579=REFERENCIAS!$C$24,10,7))),0)+VLOOKUP(K1579,REFERENCIAS!$C:$D,2,0)*VLOOKUP($K$2,PONDERADORES!A:P,IF(AND(INFORMACION!$T1579='REFERENCIAS RIESGO'!$C$36,INFORMACION!$F1579=REFERENCIAS!$C$24),16,IF(INFORMACION!$T1579='REFERENCIAS RIESGO'!$C$36,13,IF(INFORMACION!$F1579=REFERENCIAS!$C$24,10,7))),0)+VLOOKUP(L1579,REFERENCIAS!$C:$D,2,0)*VLOOKUP($L$2,PONDERADORES!A:P,IF(AND(INFORMACION!$T1579='REFERENCIAS RIESGO'!$C$36,INFORMACION!$F1579=REFERENCIAS!$C$24),16,IF(INFORMACION!$T1579='REFERENCIAS RIESGO'!$C$36,13,IF(INFORMACION!$F1579=REFERENCIAS!$C$24,10,7))),0)+VLOOKUP(F1579,REFERENCIAS!$C:$D,2,0)*VLOOKUP($F$2,PONDERADORES!A:P,IF(AND(INFORMACION!$T1579='REFERENCIAS RIESGO'!$C$36,INFORMACION!$F1579=REFERENCIAS!$C$24),16,IF(INFORMACION!$T1579='REFERENCIAS RIESGO'!$C$36,13,IF(INFORMACION!$F1579=REFERENCIAS!$C$24,10,7))),0)+VLOOKUP(T1579,REFERENCIAS!$C:$D,2,0)*VLOOKUP($T$2,PONDERADORES!A:P,IF(AND(INFORMACION!$T1579='REFERENCIAS RIESGO'!$C$36,INFORMACION!$F1579=REFERENCIAS!$C$24),16,IF(INFORMACION!$T1579='REFERENCIAS RIESGO'!$C$36,13,IF(INFORMACION!$F1579=REFERENCIAS!$C$24,10,7))),0)+VLOOKUP(IF(J1579&lt;=0.2,0.2,IF(AND(J1579&gt;0.2,J1579&lt;=0.4),0.4,IF(AND(J1579&gt;0.4,J1579&lt;=0.6),0.6,IF(AND(J1579&gt;0.6,J1579&lt;=0.8),0.8,IF(AND(J1579&gt;0.8,J1579&lt;=1),1))))),REFERENCIAS!$C:$D,2,0)*VLOOKUP($J$2,PONDERADORES!A:P,IF(AND(INFORMACION!$T1579='REFERENCIAS RIESGO'!$C$36,INFORMACION!$F1579=REFERENCIAS!$C$24),16,IF(INFORMACION!$T1579='REFERENCIAS RIESGO'!$C$36,13,IF(INFORMACION!$F1579=REFERENCIAS!$C$24,10,7))),0)</f>
        <v>#REF!</v>
      </c>
      <c r="Y1579" s="68">
        <f>+VLOOKUP(M1579,REFERENCIAS!$C:$D,2,0)*VLOOKUP($M$2,PONDERADORES!$A$7:$G$9,7,0)+VLOOKUP(N1579,REFERENCIAS!$C:$D,2,0)*VLOOKUP($N$2,PONDERADORES!$A$7:$G$9,7,0)+VLOOKUP(O1579,REFERENCIAS!$C:$D,2,0)*VLOOKUP($O$2,PONDERADORES!$A$7:$G$9,7,0)</f>
        <v>0.2</v>
      </c>
      <c r="Z1579" s="2">
        <f>+VLOOKUP(IF(R1579&lt;0.1,0,IF(AND(R1579&gt;=0.1,R1579&lt;0.2),0.1,IF(AND(R1579&gt;=0.2,R1579&lt;0.3),0.2,IF(R1579&gt;0.3,0.3,)))),REFERENCIAS!$C:$D,2,0)*VLOOKUP($R$2,PONDERADORES!$A$11:$G$11,7,0)</f>
        <v>15</v>
      </c>
      <c r="AA1579" s="92"/>
      <c r="AB1579" s="95" t="e">
        <f t="shared" ca="1" si="95"/>
        <v>#REF!</v>
      </c>
      <c r="AC1579" s="23" t="e">
        <f ca="1">IF(AB1579&gt;REFERENCIAS!$C$62,REFERENCIAS!$B$62,IF(AND(AB1579&gt;=REFERENCIAS!$C$63,AB1579&lt;REFERENCIAS!$D$63),REFERENCIAS!$B$63,IF(AND(AB1579&gt;REFERENCIAS!$C$64,AB1579&lt;=REFERENCIAS!$D$64),REFERENCIAS!$B$64,IF(AND(AB1579&gt;=REFERENCIAS!$C$65,AB1579&lt;REFERENCIAS!$D$65),REFERENCIAS!$B$65, "Revisar"))))</f>
        <v>#REF!</v>
      </c>
      <c r="AD1579" s="94" t="e">
        <f ca="1">VLOOKUP(AC1579,REFERENCIAS!$B$62:$G$65,4,FALSE)</f>
        <v>#REF!</v>
      </c>
    </row>
    <row r="1580" spans="1:30" ht="17.25" x14ac:dyDescent="0.25">
      <c r="A1580" s="74"/>
      <c r="B1580" s="19"/>
      <c r="C1580" s="19"/>
      <c r="D1580" s="50"/>
      <c r="E1580" s="73"/>
      <c r="F1580" s="74"/>
      <c r="G1580" s="9"/>
      <c r="H1580" s="48"/>
      <c r="I1580" s="49">
        <f t="shared" ca="1" si="93"/>
        <v>2022</v>
      </c>
      <c r="J1580" s="22">
        <f t="shared" ca="1" si="92"/>
        <v>1</v>
      </c>
      <c r="K1580" s="19"/>
      <c r="L1580" s="73"/>
      <c r="M1580" s="74"/>
      <c r="N1580" s="19"/>
      <c r="O1580" s="73"/>
      <c r="P1580" s="82">
        <v>1</v>
      </c>
      <c r="Q1580" s="24">
        <v>1</v>
      </c>
      <c r="R1580" s="81">
        <f t="shared" si="94"/>
        <v>1</v>
      </c>
      <c r="S1580" s="87"/>
      <c r="T1580" s="19"/>
      <c r="U1580" s="25"/>
      <c r="V1580" s="25"/>
      <c r="W1580" s="81"/>
      <c r="X1580" s="91" t="e">
        <f ca="1">+VLOOKUP(#REF!,REFERENCIAS!$C:$D,2,0)*VLOOKUP(#REF!,PONDERADORES!A:P,IF(AND(INFORMACION!$T1580='REFERENCIAS RIESGO'!$C$36,INFORMACION!$F1580=REFERENCIAS!$C$24),16,IF(INFORMACION!$T1580='REFERENCIAS RIESGO'!$C$36,13,IF(INFORMACION!$F1580=REFERENCIAS!$C$24,10,7))),0)+VLOOKUP(K1580,REFERENCIAS!$C:$D,2,0)*VLOOKUP($K$2,PONDERADORES!A:P,IF(AND(INFORMACION!$T1580='REFERENCIAS RIESGO'!$C$36,INFORMACION!$F1580=REFERENCIAS!$C$24),16,IF(INFORMACION!$T1580='REFERENCIAS RIESGO'!$C$36,13,IF(INFORMACION!$F1580=REFERENCIAS!$C$24,10,7))),0)+VLOOKUP(L1580,REFERENCIAS!$C:$D,2,0)*VLOOKUP($L$2,PONDERADORES!A:P,IF(AND(INFORMACION!$T1580='REFERENCIAS RIESGO'!$C$36,INFORMACION!$F1580=REFERENCIAS!$C$24),16,IF(INFORMACION!$T1580='REFERENCIAS RIESGO'!$C$36,13,IF(INFORMACION!$F1580=REFERENCIAS!$C$24,10,7))),0)+VLOOKUP(F1580,REFERENCIAS!$C:$D,2,0)*VLOOKUP($F$2,PONDERADORES!A:P,IF(AND(INFORMACION!$T1580='REFERENCIAS RIESGO'!$C$36,INFORMACION!$F1580=REFERENCIAS!$C$24),16,IF(INFORMACION!$T1580='REFERENCIAS RIESGO'!$C$36,13,IF(INFORMACION!$F1580=REFERENCIAS!$C$24,10,7))),0)+VLOOKUP(T1580,REFERENCIAS!$C:$D,2,0)*VLOOKUP($T$2,PONDERADORES!A:P,IF(AND(INFORMACION!$T1580='REFERENCIAS RIESGO'!$C$36,INFORMACION!$F1580=REFERENCIAS!$C$24),16,IF(INFORMACION!$T1580='REFERENCIAS RIESGO'!$C$36,13,IF(INFORMACION!$F1580=REFERENCIAS!$C$24,10,7))),0)+VLOOKUP(IF(J1580&lt;=0.2,0.2,IF(AND(J1580&gt;0.2,J1580&lt;=0.4),0.4,IF(AND(J1580&gt;0.4,J1580&lt;=0.6),0.6,IF(AND(J1580&gt;0.6,J1580&lt;=0.8),0.8,IF(AND(J1580&gt;0.8,J1580&lt;=1),1))))),REFERENCIAS!$C:$D,2,0)*VLOOKUP($J$2,PONDERADORES!A:P,IF(AND(INFORMACION!$T1580='REFERENCIAS RIESGO'!$C$36,INFORMACION!$F1580=REFERENCIAS!$C$24),16,IF(INFORMACION!$T1580='REFERENCIAS RIESGO'!$C$36,13,IF(INFORMACION!$F1580=REFERENCIAS!$C$24,10,7))),0)</f>
        <v>#REF!</v>
      </c>
      <c r="Y1580" s="68">
        <f>+VLOOKUP(M1580,REFERENCIAS!$C:$D,2,0)*VLOOKUP($M$2,PONDERADORES!$A$7:$G$9,7,0)+VLOOKUP(N1580,REFERENCIAS!$C:$D,2,0)*VLOOKUP($N$2,PONDERADORES!$A$7:$G$9,7,0)+VLOOKUP(O1580,REFERENCIAS!$C:$D,2,0)*VLOOKUP($O$2,PONDERADORES!$A$7:$G$9,7,0)</f>
        <v>0.2</v>
      </c>
      <c r="Z1580" s="2">
        <f>+VLOOKUP(IF(R1580&lt;0.1,0,IF(AND(R1580&gt;=0.1,R1580&lt;0.2),0.1,IF(AND(R1580&gt;=0.2,R1580&lt;0.3),0.2,IF(R1580&gt;0.3,0.3,)))),REFERENCIAS!$C:$D,2,0)*VLOOKUP($R$2,PONDERADORES!$A$11:$G$11,7,0)</f>
        <v>15</v>
      </c>
      <c r="AA1580" s="92"/>
      <c r="AB1580" s="95" t="e">
        <f t="shared" ca="1" si="95"/>
        <v>#REF!</v>
      </c>
      <c r="AC1580" s="23" t="e">
        <f ca="1">IF(AB1580&gt;REFERENCIAS!$C$62,REFERENCIAS!$B$62,IF(AND(AB1580&gt;=REFERENCIAS!$C$63,AB1580&lt;REFERENCIAS!$D$63),REFERENCIAS!$B$63,IF(AND(AB1580&gt;REFERENCIAS!$C$64,AB1580&lt;=REFERENCIAS!$D$64),REFERENCIAS!$B$64,IF(AND(AB1580&gt;=REFERENCIAS!$C$65,AB1580&lt;REFERENCIAS!$D$65),REFERENCIAS!$B$65, "Revisar"))))</f>
        <v>#REF!</v>
      </c>
      <c r="AD1580" s="94" t="e">
        <f ca="1">VLOOKUP(AC1580,REFERENCIAS!$B$62:$G$65,4,FALSE)</f>
        <v>#REF!</v>
      </c>
    </row>
    <row r="1581" spans="1:30" ht="17.25" x14ac:dyDescent="0.25">
      <c r="A1581" s="74"/>
      <c r="B1581" s="19"/>
      <c r="C1581" s="19"/>
      <c r="D1581" s="50"/>
      <c r="E1581" s="73"/>
      <c r="F1581" s="74"/>
      <c r="G1581" s="9"/>
      <c r="H1581" s="48"/>
      <c r="I1581" s="49">
        <f t="shared" ca="1" si="93"/>
        <v>2022</v>
      </c>
      <c r="J1581" s="22">
        <f t="shared" ca="1" si="92"/>
        <v>1</v>
      </c>
      <c r="K1581" s="19"/>
      <c r="L1581" s="73"/>
      <c r="M1581" s="74"/>
      <c r="N1581" s="19"/>
      <c r="O1581" s="73"/>
      <c r="P1581" s="82">
        <v>1</v>
      </c>
      <c r="Q1581" s="24">
        <v>1</v>
      </c>
      <c r="R1581" s="81">
        <f t="shared" si="94"/>
        <v>1</v>
      </c>
      <c r="S1581" s="87"/>
      <c r="T1581" s="19"/>
      <c r="U1581" s="25"/>
      <c r="V1581" s="25"/>
      <c r="W1581" s="81"/>
      <c r="X1581" s="91" t="e">
        <f ca="1">+VLOOKUP(#REF!,REFERENCIAS!$C:$D,2,0)*VLOOKUP(#REF!,PONDERADORES!A:P,IF(AND(INFORMACION!$T1581='REFERENCIAS RIESGO'!$C$36,INFORMACION!$F1581=REFERENCIAS!$C$24),16,IF(INFORMACION!$T1581='REFERENCIAS RIESGO'!$C$36,13,IF(INFORMACION!$F1581=REFERENCIAS!$C$24,10,7))),0)+VLOOKUP(K1581,REFERENCIAS!$C:$D,2,0)*VLOOKUP($K$2,PONDERADORES!A:P,IF(AND(INFORMACION!$T1581='REFERENCIAS RIESGO'!$C$36,INFORMACION!$F1581=REFERENCIAS!$C$24),16,IF(INFORMACION!$T1581='REFERENCIAS RIESGO'!$C$36,13,IF(INFORMACION!$F1581=REFERENCIAS!$C$24,10,7))),0)+VLOOKUP(L1581,REFERENCIAS!$C:$D,2,0)*VLOOKUP($L$2,PONDERADORES!A:P,IF(AND(INFORMACION!$T1581='REFERENCIAS RIESGO'!$C$36,INFORMACION!$F1581=REFERENCIAS!$C$24),16,IF(INFORMACION!$T1581='REFERENCIAS RIESGO'!$C$36,13,IF(INFORMACION!$F1581=REFERENCIAS!$C$24,10,7))),0)+VLOOKUP(F1581,REFERENCIAS!$C:$D,2,0)*VLOOKUP($F$2,PONDERADORES!A:P,IF(AND(INFORMACION!$T1581='REFERENCIAS RIESGO'!$C$36,INFORMACION!$F1581=REFERENCIAS!$C$24),16,IF(INFORMACION!$T1581='REFERENCIAS RIESGO'!$C$36,13,IF(INFORMACION!$F1581=REFERENCIAS!$C$24,10,7))),0)+VLOOKUP(T1581,REFERENCIAS!$C:$D,2,0)*VLOOKUP($T$2,PONDERADORES!A:P,IF(AND(INFORMACION!$T1581='REFERENCIAS RIESGO'!$C$36,INFORMACION!$F1581=REFERENCIAS!$C$24),16,IF(INFORMACION!$T1581='REFERENCIAS RIESGO'!$C$36,13,IF(INFORMACION!$F1581=REFERENCIAS!$C$24,10,7))),0)+VLOOKUP(IF(J1581&lt;=0.2,0.2,IF(AND(J1581&gt;0.2,J1581&lt;=0.4),0.4,IF(AND(J1581&gt;0.4,J1581&lt;=0.6),0.6,IF(AND(J1581&gt;0.6,J1581&lt;=0.8),0.8,IF(AND(J1581&gt;0.8,J1581&lt;=1),1))))),REFERENCIAS!$C:$D,2,0)*VLOOKUP($J$2,PONDERADORES!A:P,IF(AND(INFORMACION!$T1581='REFERENCIAS RIESGO'!$C$36,INFORMACION!$F1581=REFERENCIAS!$C$24),16,IF(INFORMACION!$T1581='REFERENCIAS RIESGO'!$C$36,13,IF(INFORMACION!$F1581=REFERENCIAS!$C$24,10,7))),0)</f>
        <v>#REF!</v>
      </c>
      <c r="Y1581" s="68">
        <f>+VLOOKUP(M1581,REFERENCIAS!$C:$D,2,0)*VLOOKUP($M$2,PONDERADORES!$A$7:$G$9,7,0)+VLOOKUP(N1581,REFERENCIAS!$C:$D,2,0)*VLOOKUP($N$2,PONDERADORES!$A$7:$G$9,7,0)+VLOOKUP(O1581,REFERENCIAS!$C:$D,2,0)*VLOOKUP($O$2,PONDERADORES!$A$7:$G$9,7,0)</f>
        <v>0.2</v>
      </c>
      <c r="Z1581" s="2">
        <f>+VLOOKUP(IF(R1581&lt;0.1,0,IF(AND(R1581&gt;=0.1,R1581&lt;0.2),0.1,IF(AND(R1581&gt;=0.2,R1581&lt;0.3),0.2,IF(R1581&gt;0.3,0.3,)))),REFERENCIAS!$C:$D,2,0)*VLOOKUP($R$2,PONDERADORES!$A$11:$G$11,7,0)</f>
        <v>15</v>
      </c>
      <c r="AA1581" s="92"/>
      <c r="AB1581" s="95" t="e">
        <f t="shared" ca="1" si="95"/>
        <v>#REF!</v>
      </c>
      <c r="AC1581" s="23" t="e">
        <f ca="1">IF(AB1581&gt;REFERENCIAS!$C$62,REFERENCIAS!$B$62,IF(AND(AB1581&gt;=REFERENCIAS!$C$63,AB1581&lt;REFERENCIAS!$D$63),REFERENCIAS!$B$63,IF(AND(AB1581&gt;REFERENCIAS!$C$64,AB1581&lt;=REFERENCIAS!$D$64),REFERENCIAS!$B$64,IF(AND(AB1581&gt;=REFERENCIAS!$C$65,AB1581&lt;REFERENCIAS!$D$65),REFERENCIAS!$B$65, "Revisar"))))</f>
        <v>#REF!</v>
      </c>
      <c r="AD1581" s="94" t="e">
        <f ca="1">VLOOKUP(AC1581,REFERENCIAS!$B$62:$G$65,4,FALSE)</f>
        <v>#REF!</v>
      </c>
    </row>
    <row r="1582" spans="1:30" ht="17.25" x14ac:dyDescent="0.25">
      <c r="A1582" s="74"/>
      <c r="B1582" s="19"/>
      <c r="C1582" s="19"/>
      <c r="D1582" s="50"/>
      <c r="E1582" s="73"/>
      <c r="F1582" s="74"/>
      <c r="G1582" s="9"/>
      <c r="H1582" s="48"/>
      <c r="I1582" s="49">
        <f t="shared" ca="1" si="93"/>
        <v>2022</v>
      </c>
      <c r="J1582" s="22">
        <f t="shared" ca="1" si="92"/>
        <v>1</v>
      </c>
      <c r="K1582" s="19"/>
      <c r="L1582" s="73"/>
      <c r="M1582" s="74"/>
      <c r="N1582" s="19"/>
      <c r="O1582" s="73"/>
      <c r="P1582" s="82">
        <v>1</v>
      </c>
      <c r="Q1582" s="24">
        <v>1</v>
      </c>
      <c r="R1582" s="81">
        <f t="shared" si="94"/>
        <v>1</v>
      </c>
      <c r="S1582" s="87"/>
      <c r="T1582" s="19"/>
      <c r="U1582" s="25"/>
      <c r="V1582" s="25"/>
      <c r="W1582" s="81"/>
      <c r="X1582" s="91" t="e">
        <f ca="1">+VLOOKUP(#REF!,REFERENCIAS!$C:$D,2,0)*VLOOKUP(#REF!,PONDERADORES!A:P,IF(AND(INFORMACION!$T1582='REFERENCIAS RIESGO'!$C$36,INFORMACION!$F1582=REFERENCIAS!$C$24),16,IF(INFORMACION!$T1582='REFERENCIAS RIESGO'!$C$36,13,IF(INFORMACION!$F1582=REFERENCIAS!$C$24,10,7))),0)+VLOOKUP(K1582,REFERENCIAS!$C:$D,2,0)*VLOOKUP($K$2,PONDERADORES!A:P,IF(AND(INFORMACION!$T1582='REFERENCIAS RIESGO'!$C$36,INFORMACION!$F1582=REFERENCIAS!$C$24),16,IF(INFORMACION!$T1582='REFERENCIAS RIESGO'!$C$36,13,IF(INFORMACION!$F1582=REFERENCIAS!$C$24,10,7))),0)+VLOOKUP(L1582,REFERENCIAS!$C:$D,2,0)*VLOOKUP($L$2,PONDERADORES!A:P,IF(AND(INFORMACION!$T1582='REFERENCIAS RIESGO'!$C$36,INFORMACION!$F1582=REFERENCIAS!$C$24),16,IF(INFORMACION!$T1582='REFERENCIAS RIESGO'!$C$36,13,IF(INFORMACION!$F1582=REFERENCIAS!$C$24,10,7))),0)+VLOOKUP(F1582,REFERENCIAS!$C:$D,2,0)*VLOOKUP($F$2,PONDERADORES!A:P,IF(AND(INFORMACION!$T1582='REFERENCIAS RIESGO'!$C$36,INFORMACION!$F1582=REFERENCIAS!$C$24),16,IF(INFORMACION!$T1582='REFERENCIAS RIESGO'!$C$36,13,IF(INFORMACION!$F1582=REFERENCIAS!$C$24,10,7))),0)+VLOOKUP(T1582,REFERENCIAS!$C:$D,2,0)*VLOOKUP($T$2,PONDERADORES!A:P,IF(AND(INFORMACION!$T1582='REFERENCIAS RIESGO'!$C$36,INFORMACION!$F1582=REFERENCIAS!$C$24),16,IF(INFORMACION!$T1582='REFERENCIAS RIESGO'!$C$36,13,IF(INFORMACION!$F1582=REFERENCIAS!$C$24,10,7))),0)+VLOOKUP(IF(J1582&lt;=0.2,0.2,IF(AND(J1582&gt;0.2,J1582&lt;=0.4),0.4,IF(AND(J1582&gt;0.4,J1582&lt;=0.6),0.6,IF(AND(J1582&gt;0.6,J1582&lt;=0.8),0.8,IF(AND(J1582&gt;0.8,J1582&lt;=1),1))))),REFERENCIAS!$C:$D,2,0)*VLOOKUP($J$2,PONDERADORES!A:P,IF(AND(INFORMACION!$T1582='REFERENCIAS RIESGO'!$C$36,INFORMACION!$F1582=REFERENCIAS!$C$24),16,IF(INFORMACION!$T1582='REFERENCIAS RIESGO'!$C$36,13,IF(INFORMACION!$F1582=REFERENCIAS!$C$24,10,7))),0)</f>
        <v>#REF!</v>
      </c>
      <c r="Y1582" s="68">
        <f>+VLOOKUP(M1582,REFERENCIAS!$C:$D,2,0)*VLOOKUP($M$2,PONDERADORES!$A$7:$G$9,7,0)+VLOOKUP(N1582,REFERENCIAS!$C:$D,2,0)*VLOOKUP($N$2,PONDERADORES!$A$7:$G$9,7,0)+VLOOKUP(O1582,REFERENCIAS!$C:$D,2,0)*VLOOKUP($O$2,PONDERADORES!$A$7:$G$9,7,0)</f>
        <v>0.2</v>
      </c>
      <c r="Z1582" s="2">
        <f>+VLOOKUP(IF(R1582&lt;0.1,0,IF(AND(R1582&gt;=0.1,R1582&lt;0.2),0.1,IF(AND(R1582&gt;=0.2,R1582&lt;0.3),0.2,IF(R1582&gt;0.3,0.3,)))),REFERENCIAS!$C:$D,2,0)*VLOOKUP($R$2,PONDERADORES!$A$11:$G$11,7,0)</f>
        <v>15</v>
      </c>
      <c r="AA1582" s="92"/>
      <c r="AB1582" s="95" t="e">
        <f t="shared" ca="1" si="95"/>
        <v>#REF!</v>
      </c>
      <c r="AC1582" s="23" t="e">
        <f ca="1">IF(AB1582&gt;REFERENCIAS!$C$62,REFERENCIAS!$B$62,IF(AND(AB1582&gt;=REFERENCIAS!$C$63,AB1582&lt;REFERENCIAS!$D$63),REFERENCIAS!$B$63,IF(AND(AB1582&gt;REFERENCIAS!$C$64,AB1582&lt;=REFERENCIAS!$D$64),REFERENCIAS!$B$64,IF(AND(AB1582&gt;=REFERENCIAS!$C$65,AB1582&lt;REFERENCIAS!$D$65),REFERENCIAS!$B$65, "Revisar"))))</f>
        <v>#REF!</v>
      </c>
      <c r="AD1582" s="94" t="e">
        <f ca="1">VLOOKUP(AC1582,REFERENCIAS!$B$62:$G$65,4,FALSE)</f>
        <v>#REF!</v>
      </c>
    </row>
    <row r="1583" spans="1:30" ht="17.25" x14ac:dyDescent="0.25">
      <c r="A1583" s="74"/>
      <c r="B1583" s="19"/>
      <c r="C1583" s="19"/>
      <c r="D1583" s="50"/>
      <c r="E1583" s="73"/>
      <c r="F1583" s="74"/>
      <c r="G1583" s="9"/>
      <c r="H1583" s="48"/>
      <c r="I1583" s="49">
        <f t="shared" ca="1" si="93"/>
        <v>2022</v>
      </c>
      <c r="J1583" s="22">
        <f t="shared" ca="1" si="92"/>
        <v>1</v>
      </c>
      <c r="K1583" s="19"/>
      <c r="L1583" s="73"/>
      <c r="M1583" s="74"/>
      <c r="N1583" s="19"/>
      <c r="O1583" s="73"/>
      <c r="P1583" s="82">
        <v>1</v>
      </c>
      <c r="Q1583" s="24">
        <v>1</v>
      </c>
      <c r="R1583" s="81">
        <f t="shared" si="94"/>
        <v>1</v>
      </c>
      <c r="S1583" s="87"/>
      <c r="T1583" s="19"/>
      <c r="U1583" s="25"/>
      <c r="V1583" s="25"/>
      <c r="W1583" s="81"/>
      <c r="X1583" s="91" t="e">
        <f ca="1">+VLOOKUP(#REF!,REFERENCIAS!$C:$D,2,0)*VLOOKUP(#REF!,PONDERADORES!A:P,IF(AND(INFORMACION!$T1583='REFERENCIAS RIESGO'!$C$36,INFORMACION!$F1583=REFERENCIAS!$C$24),16,IF(INFORMACION!$T1583='REFERENCIAS RIESGO'!$C$36,13,IF(INFORMACION!$F1583=REFERENCIAS!$C$24,10,7))),0)+VLOOKUP(K1583,REFERENCIAS!$C:$D,2,0)*VLOOKUP($K$2,PONDERADORES!A:P,IF(AND(INFORMACION!$T1583='REFERENCIAS RIESGO'!$C$36,INFORMACION!$F1583=REFERENCIAS!$C$24),16,IF(INFORMACION!$T1583='REFERENCIAS RIESGO'!$C$36,13,IF(INFORMACION!$F1583=REFERENCIAS!$C$24,10,7))),0)+VLOOKUP(L1583,REFERENCIAS!$C:$D,2,0)*VLOOKUP($L$2,PONDERADORES!A:P,IF(AND(INFORMACION!$T1583='REFERENCIAS RIESGO'!$C$36,INFORMACION!$F1583=REFERENCIAS!$C$24),16,IF(INFORMACION!$T1583='REFERENCIAS RIESGO'!$C$36,13,IF(INFORMACION!$F1583=REFERENCIAS!$C$24,10,7))),0)+VLOOKUP(F1583,REFERENCIAS!$C:$D,2,0)*VLOOKUP($F$2,PONDERADORES!A:P,IF(AND(INFORMACION!$T1583='REFERENCIAS RIESGO'!$C$36,INFORMACION!$F1583=REFERENCIAS!$C$24),16,IF(INFORMACION!$T1583='REFERENCIAS RIESGO'!$C$36,13,IF(INFORMACION!$F1583=REFERENCIAS!$C$24,10,7))),0)+VLOOKUP(T1583,REFERENCIAS!$C:$D,2,0)*VLOOKUP($T$2,PONDERADORES!A:P,IF(AND(INFORMACION!$T1583='REFERENCIAS RIESGO'!$C$36,INFORMACION!$F1583=REFERENCIAS!$C$24),16,IF(INFORMACION!$T1583='REFERENCIAS RIESGO'!$C$36,13,IF(INFORMACION!$F1583=REFERENCIAS!$C$24,10,7))),0)+VLOOKUP(IF(J1583&lt;=0.2,0.2,IF(AND(J1583&gt;0.2,J1583&lt;=0.4),0.4,IF(AND(J1583&gt;0.4,J1583&lt;=0.6),0.6,IF(AND(J1583&gt;0.6,J1583&lt;=0.8),0.8,IF(AND(J1583&gt;0.8,J1583&lt;=1),1))))),REFERENCIAS!$C:$D,2,0)*VLOOKUP($J$2,PONDERADORES!A:P,IF(AND(INFORMACION!$T1583='REFERENCIAS RIESGO'!$C$36,INFORMACION!$F1583=REFERENCIAS!$C$24),16,IF(INFORMACION!$T1583='REFERENCIAS RIESGO'!$C$36,13,IF(INFORMACION!$F1583=REFERENCIAS!$C$24,10,7))),0)</f>
        <v>#REF!</v>
      </c>
      <c r="Y1583" s="68">
        <f>+VLOOKUP(M1583,REFERENCIAS!$C:$D,2,0)*VLOOKUP($M$2,PONDERADORES!$A$7:$G$9,7,0)+VLOOKUP(N1583,REFERENCIAS!$C:$D,2,0)*VLOOKUP($N$2,PONDERADORES!$A$7:$G$9,7,0)+VLOOKUP(O1583,REFERENCIAS!$C:$D,2,0)*VLOOKUP($O$2,PONDERADORES!$A$7:$G$9,7,0)</f>
        <v>0.2</v>
      </c>
      <c r="Z1583" s="2">
        <f>+VLOOKUP(IF(R1583&lt;0.1,0,IF(AND(R1583&gt;=0.1,R1583&lt;0.2),0.1,IF(AND(R1583&gt;=0.2,R1583&lt;0.3),0.2,IF(R1583&gt;0.3,0.3,)))),REFERENCIAS!$C:$D,2,0)*VLOOKUP($R$2,PONDERADORES!$A$11:$G$11,7,0)</f>
        <v>15</v>
      </c>
      <c r="AA1583" s="92"/>
      <c r="AB1583" s="95" t="e">
        <f t="shared" ca="1" si="95"/>
        <v>#REF!</v>
      </c>
      <c r="AC1583" s="23" t="e">
        <f ca="1">IF(AB1583&gt;REFERENCIAS!$C$62,REFERENCIAS!$B$62,IF(AND(AB1583&gt;=REFERENCIAS!$C$63,AB1583&lt;REFERENCIAS!$D$63),REFERENCIAS!$B$63,IF(AND(AB1583&gt;REFERENCIAS!$C$64,AB1583&lt;=REFERENCIAS!$D$64),REFERENCIAS!$B$64,IF(AND(AB1583&gt;=REFERENCIAS!$C$65,AB1583&lt;REFERENCIAS!$D$65),REFERENCIAS!$B$65, "Revisar"))))</f>
        <v>#REF!</v>
      </c>
      <c r="AD1583" s="94" t="e">
        <f ca="1">VLOOKUP(AC1583,REFERENCIAS!$B$62:$G$65,4,FALSE)</f>
        <v>#REF!</v>
      </c>
    </row>
    <row r="1584" spans="1:30" ht="17.25" x14ac:dyDescent="0.25">
      <c r="A1584" s="74"/>
      <c r="B1584" s="19"/>
      <c r="C1584" s="19"/>
      <c r="D1584" s="50"/>
      <c r="E1584" s="73"/>
      <c r="F1584" s="74"/>
      <c r="G1584" s="9"/>
      <c r="H1584" s="48"/>
      <c r="I1584" s="49">
        <f t="shared" ca="1" si="93"/>
        <v>2022</v>
      </c>
      <c r="J1584" s="22">
        <f t="shared" ca="1" si="92"/>
        <v>1</v>
      </c>
      <c r="K1584" s="19"/>
      <c r="L1584" s="73"/>
      <c r="M1584" s="74"/>
      <c r="N1584" s="19"/>
      <c r="O1584" s="73"/>
      <c r="P1584" s="82">
        <v>1</v>
      </c>
      <c r="Q1584" s="24">
        <v>1</v>
      </c>
      <c r="R1584" s="81">
        <f t="shared" si="94"/>
        <v>1</v>
      </c>
      <c r="S1584" s="87"/>
      <c r="T1584" s="19"/>
      <c r="U1584" s="25"/>
      <c r="V1584" s="25"/>
      <c r="W1584" s="81"/>
      <c r="X1584" s="91" t="e">
        <f ca="1">+VLOOKUP(#REF!,REFERENCIAS!$C:$D,2,0)*VLOOKUP(#REF!,PONDERADORES!A:P,IF(AND(INFORMACION!$T1584='REFERENCIAS RIESGO'!$C$36,INFORMACION!$F1584=REFERENCIAS!$C$24),16,IF(INFORMACION!$T1584='REFERENCIAS RIESGO'!$C$36,13,IF(INFORMACION!$F1584=REFERENCIAS!$C$24,10,7))),0)+VLOOKUP(K1584,REFERENCIAS!$C:$D,2,0)*VLOOKUP($K$2,PONDERADORES!A:P,IF(AND(INFORMACION!$T1584='REFERENCIAS RIESGO'!$C$36,INFORMACION!$F1584=REFERENCIAS!$C$24),16,IF(INFORMACION!$T1584='REFERENCIAS RIESGO'!$C$36,13,IF(INFORMACION!$F1584=REFERENCIAS!$C$24,10,7))),0)+VLOOKUP(L1584,REFERENCIAS!$C:$D,2,0)*VLOOKUP($L$2,PONDERADORES!A:P,IF(AND(INFORMACION!$T1584='REFERENCIAS RIESGO'!$C$36,INFORMACION!$F1584=REFERENCIAS!$C$24),16,IF(INFORMACION!$T1584='REFERENCIAS RIESGO'!$C$36,13,IF(INFORMACION!$F1584=REFERENCIAS!$C$24,10,7))),0)+VLOOKUP(F1584,REFERENCIAS!$C:$D,2,0)*VLOOKUP($F$2,PONDERADORES!A:P,IF(AND(INFORMACION!$T1584='REFERENCIAS RIESGO'!$C$36,INFORMACION!$F1584=REFERENCIAS!$C$24),16,IF(INFORMACION!$T1584='REFERENCIAS RIESGO'!$C$36,13,IF(INFORMACION!$F1584=REFERENCIAS!$C$24,10,7))),0)+VLOOKUP(T1584,REFERENCIAS!$C:$D,2,0)*VLOOKUP($T$2,PONDERADORES!A:P,IF(AND(INFORMACION!$T1584='REFERENCIAS RIESGO'!$C$36,INFORMACION!$F1584=REFERENCIAS!$C$24),16,IF(INFORMACION!$T1584='REFERENCIAS RIESGO'!$C$36,13,IF(INFORMACION!$F1584=REFERENCIAS!$C$24,10,7))),0)+VLOOKUP(IF(J1584&lt;=0.2,0.2,IF(AND(J1584&gt;0.2,J1584&lt;=0.4),0.4,IF(AND(J1584&gt;0.4,J1584&lt;=0.6),0.6,IF(AND(J1584&gt;0.6,J1584&lt;=0.8),0.8,IF(AND(J1584&gt;0.8,J1584&lt;=1),1))))),REFERENCIAS!$C:$D,2,0)*VLOOKUP($J$2,PONDERADORES!A:P,IF(AND(INFORMACION!$T1584='REFERENCIAS RIESGO'!$C$36,INFORMACION!$F1584=REFERENCIAS!$C$24),16,IF(INFORMACION!$T1584='REFERENCIAS RIESGO'!$C$36,13,IF(INFORMACION!$F1584=REFERENCIAS!$C$24,10,7))),0)</f>
        <v>#REF!</v>
      </c>
      <c r="Y1584" s="68">
        <f>+VLOOKUP(M1584,REFERENCIAS!$C:$D,2,0)*VLOOKUP($M$2,PONDERADORES!$A$7:$G$9,7,0)+VLOOKUP(N1584,REFERENCIAS!$C:$D,2,0)*VLOOKUP($N$2,PONDERADORES!$A$7:$G$9,7,0)+VLOOKUP(O1584,REFERENCIAS!$C:$D,2,0)*VLOOKUP($O$2,PONDERADORES!$A$7:$G$9,7,0)</f>
        <v>0.2</v>
      </c>
      <c r="Z1584" s="2">
        <f>+VLOOKUP(IF(R1584&lt;0.1,0,IF(AND(R1584&gt;=0.1,R1584&lt;0.2),0.1,IF(AND(R1584&gt;=0.2,R1584&lt;0.3),0.2,IF(R1584&gt;0.3,0.3,)))),REFERENCIAS!$C:$D,2,0)*VLOOKUP($R$2,PONDERADORES!$A$11:$G$11,7,0)</f>
        <v>15</v>
      </c>
      <c r="AA1584" s="92"/>
      <c r="AB1584" s="95" t="e">
        <f t="shared" ca="1" si="95"/>
        <v>#REF!</v>
      </c>
      <c r="AC1584" s="23" t="e">
        <f ca="1">IF(AB1584&gt;REFERENCIAS!$C$62,REFERENCIAS!$B$62,IF(AND(AB1584&gt;=REFERENCIAS!$C$63,AB1584&lt;REFERENCIAS!$D$63),REFERENCIAS!$B$63,IF(AND(AB1584&gt;REFERENCIAS!$C$64,AB1584&lt;=REFERENCIAS!$D$64),REFERENCIAS!$B$64,IF(AND(AB1584&gt;=REFERENCIAS!$C$65,AB1584&lt;REFERENCIAS!$D$65),REFERENCIAS!$B$65, "Revisar"))))</f>
        <v>#REF!</v>
      </c>
      <c r="AD1584" s="94" t="e">
        <f ca="1">VLOOKUP(AC1584,REFERENCIAS!$B$62:$G$65,4,FALSE)</f>
        <v>#REF!</v>
      </c>
    </row>
    <row r="1585" spans="1:30" ht="17.25" x14ac:dyDescent="0.25">
      <c r="A1585" s="74"/>
      <c r="B1585" s="19"/>
      <c r="C1585" s="19"/>
      <c r="D1585" s="50"/>
      <c r="E1585" s="73"/>
      <c r="F1585" s="74"/>
      <c r="G1585" s="9"/>
      <c r="H1585" s="48"/>
      <c r="I1585" s="49">
        <f t="shared" ca="1" si="93"/>
        <v>2022</v>
      </c>
      <c r="J1585" s="22">
        <f t="shared" ca="1" si="92"/>
        <v>1</v>
      </c>
      <c r="K1585" s="19"/>
      <c r="L1585" s="73"/>
      <c r="M1585" s="74"/>
      <c r="N1585" s="19"/>
      <c r="O1585" s="73"/>
      <c r="P1585" s="82">
        <v>1</v>
      </c>
      <c r="Q1585" s="24">
        <v>1</v>
      </c>
      <c r="R1585" s="81">
        <f t="shared" si="94"/>
        <v>1</v>
      </c>
      <c r="S1585" s="87"/>
      <c r="T1585" s="19"/>
      <c r="U1585" s="25"/>
      <c r="V1585" s="25"/>
      <c r="W1585" s="81"/>
      <c r="X1585" s="91" t="e">
        <f ca="1">+VLOOKUP(#REF!,REFERENCIAS!$C:$D,2,0)*VLOOKUP(#REF!,PONDERADORES!A:P,IF(AND(INFORMACION!$T1585='REFERENCIAS RIESGO'!$C$36,INFORMACION!$F1585=REFERENCIAS!$C$24),16,IF(INFORMACION!$T1585='REFERENCIAS RIESGO'!$C$36,13,IF(INFORMACION!$F1585=REFERENCIAS!$C$24,10,7))),0)+VLOOKUP(K1585,REFERENCIAS!$C:$D,2,0)*VLOOKUP($K$2,PONDERADORES!A:P,IF(AND(INFORMACION!$T1585='REFERENCIAS RIESGO'!$C$36,INFORMACION!$F1585=REFERENCIAS!$C$24),16,IF(INFORMACION!$T1585='REFERENCIAS RIESGO'!$C$36,13,IF(INFORMACION!$F1585=REFERENCIAS!$C$24,10,7))),0)+VLOOKUP(L1585,REFERENCIAS!$C:$D,2,0)*VLOOKUP($L$2,PONDERADORES!A:P,IF(AND(INFORMACION!$T1585='REFERENCIAS RIESGO'!$C$36,INFORMACION!$F1585=REFERENCIAS!$C$24),16,IF(INFORMACION!$T1585='REFERENCIAS RIESGO'!$C$36,13,IF(INFORMACION!$F1585=REFERENCIAS!$C$24,10,7))),0)+VLOOKUP(F1585,REFERENCIAS!$C:$D,2,0)*VLOOKUP($F$2,PONDERADORES!A:P,IF(AND(INFORMACION!$T1585='REFERENCIAS RIESGO'!$C$36,INFORMACION!$F1585=REFERENCIAS!$C$24),16,IF(INFORMACION!$T1585='REFERENCIAS RIESGO'!$C$36,13,IF(INFORMACION!$F1585=REFERENCIAS!$C$24,10,7))),0)+VLOOKUP(T1585,REFERENCIAS!$C:$D,2,0)*VLOOKUP($T$2,PONDERADORES!A:P,IF(AND(INFORMACION!$T1585='REFERENCIAS RIESGO'!$C$36,INFORMACION!$F1585=REFERENCIAS!$C$24),16,IF(INFORMACION!$T1585='REFERENCIAS RIESGO'!$C$36,13,IF(INFORMACION!$F1585=REFERENCIAS!$C$24,10,7))),0)+VLOOKUP(IF(J1585&lt;=0.2,0.2,IF(AND(J1585&gt;0.2,J1585&lt;=0.4),0.4,IF(AND(J1585&gt;0.4,J1585&lt;=0.6),0.6,IF(AND(J1585&gt;0.6,J1585&lt;=0.8),0.8,IF(AND(J1585&gt;0.8,J1585&lt;=1),1))))),REFERENCIAS!$C:$D,2,0)*VLOOKUP($J$2,PONDERADORES!A:P,IF(AND(INFORMACION!$T1585='REFERENCIAS RIESGO'!$C$36,INFORMACION!$F1585=REFERENCIAS!$C$24),16,IF(INFORMACION!$T1585='REFERENCIAS RIESGO'!$C$36,13,IF(INFORMACION!$F1585=REFERENCIAS!$C$24,10,7))),0)</f>
        <v>#REF!</v>
      </c>
      <c r="Y1585" s="68">
        <f>+VLOOKUP(M1585,REFERENCIAS!$C:$D,2,0)*VLOOKUP($M$2,PONDERADORES!$A$7:$G$9,7,0)+VLOOKUP(N1585,REFERENCIAS!$C:$D,2,0)*VLOOKUP($N$2,PONDERADORES!$A$7:$G$9,7,0)+VLOOKUP(O1585,REFERENCIAS!$C:$D,2,0)*VLOOKUP($O$2,PONDERADORES!$A$7:$G$9,7,0)</f>
        <v>0.2</v>
      </c>
      <c r="Z1585" s="2">
        <f>+VLOOKUP(IF(R1585&lt;0.1,0,IF(AND(R1585&gt;=0.1,R1585&lt;0.2),0.1,IF(AND(R1585&gt;=0.2,R1585&lt;0.3),0.2,IF(R1585&gt;0.3,0.3,)))),REFERENCIAS!$C:$D,2,0)*VLOOKUP($R$2,PONDERADORES!$A$11:$G$11,7,0)</f>
        <v>15</v>
      </c>
      <c r="AA1585" s="92"/>
      <c r="AB1585" s="95" t="e">
        <f t="shared" ca="1" si="95"/>
        <v>#REF!</v>
      </c>
      <c r="AC1585" s="23" t="e">
        <f ca="1">IF(AB1585&gt;REFERENCIAS!$C$62,REFERENCIAS!$B$62,IF(AND(AB1585&gt;=REFERENCIAS!$C$63,AB1585&lt;REFERENCIAS!$D$63),REFERENCIAS!$B$63,IF(AND(AB1585&gt;REFERENCIAS!$C$64,AB1585&lt;=REFERENCIAS!$D$64),REFERENCIAS!$B$64,IF(AND(AB1585&gt;=REFERENCIAS!$C$65,AB1585&lt;REFERENCIAS!$D$65),REFERENCIAS!$B$65, "Revisar"))))</f>
        <v>#REF!</v>
      </c>
      <c r="AD1585" s="94" t="e">
        <f ca="1">VLOOKUP(AC1585,REFERENCIAS!$B$62:$G$65,4,FALSE)</f>
        <v>#REF!</v>
      </c>
    </row>
    <row r="1586" spans="1:30" ht="17.25" x14ac:dyDescent="0.25">
      <c r="A1586" s="74"/>
      <c r="B1586" s="19"/>
      <c r="C1586" s="19"/>
      <c r="D1586" s="50"/>
      <c r="E1586" s="73"/>
      <c r="F1586" s="74"/>
      <c r="G1586" s="9"/>
      <c r="H1586" s="48"/>
      <c r="I1586" s="49">
        <f t="shared" ca="1" si="93"/>
        <v>2022</v>
      </c>
      <c r="J1586" s="22">
        <f t="shared" ca="1" si="92"/>
        <v>1</v>
      </c>
      <c r="K1586" s="19"/>
      <c r="L1586" s="73"/>
      <c r="M1586" s="74"/>
      <c r="N1586" s="19"/>
      <c r="O1586" s="73"/>
      <c r="P1586" s="82">
        <v>1</v>
      </c>
      <c r="Q1586" s="24">
        <v>1</v>
      </c>
      <c r="R1586" s="81">
        <f t="shared" si="94"/>
        <v>1</v>
      </c>
      <c r="S1586" s="87"/>
      <c r="T1586" s="19"/>
      <c r="U1586" s="25"/>
      <c r="V1586" s="25"/>
      <c r="W1586" s="81"/>
      <c r="X1586" s="91" t="e">
        <f ca="1">+VLOOKUP(#REF!,REFERENCIAS!$C:$D,2,0)*VLOOKUP(#REF!,PONDERADORES!A:P,IF(AND(INFORMACION!$T1586='REFERENCIAS RIESGO'!$C$36,INFORMACION!$F1586=REFERENCIAS!$C$24),16,IF(INFORMACION!$T1586='REFERENCIAS RIESGO'!$C$36,13,IF(INFORMACION!$F1586=REFERENCIAS!$C$24,10,7))),0)+VLOOKUP(K1586,REFERENCIAS!$C:$D,2,0)*VLOOKUP($K$2,PONDERADORES!A:P,IF(AND(INFORMACION!$T1586='REFERENCIAS RIESGO'!$C$36,INFORMACION!$F1586=REFERENCIAS!$C$24),16,IF(INFORMACION!$T1586='REFERENCIAS RIESGO'!$C$36,13,IF(INFORMACION!$F1586=REFERENCIAS!$C$24,10,7))),0)+VLOOKUP(L1586,REFERENCIAS!$C:$D,2,0)*VLOOKUP($L$2,PONDERADORES!A:P,IF(AND(INFORMACION!$T1586='REFERENCIAS RIESGO'!$C$36,INFORMACION!$F1586=REFERENCIAS!$C$24),16,IF(INFORMACION!$T1586='REFERENCIAS RIESGO'!$C$36,13,IF(INFORMACION!$F1586=REFERENCIAS!$C$24,10,7))),0)+VLOOKUP(F1586,REFERENCIAS!$C:$D,2,0)*VLOOKUP($F$2,PONDERADORES!A:P,IF(AND(INFORMACION!$T1586='REFERENCIAS RIESGO'!$C$36,INFORMACION!$F1586=REFERENCIAS!$C$24),16,IF(INFORMACION!$T1586='REFERENCIAS RIESGO'!$C$36,13,IF(INFORMACION!$F1586=REFERENCIAS!$C$24,10,7))),0)+VLOOKUP(T1586,REFERENCIAS!$C:$D,2,0)*VLOOKUP($T$2,PONDERADORES!A:P,IF(AND(INFORMACION!$T1586='REFERENCIAS RIESGO'!$C$36,INFORMACION!$F1586=REFERENCIAS!$C$24),16,IF(INFORMACION!$T1586='REFERENCIAS RIESGO'!$C$36,13,IF(INFORMACION!$F1586=REFERENCIAS!$C$24,10,7))),0)+VLOOKUP(IF(J1586&lt;=0.2,0.2,IF(AND(J1586&gt;0.2,J1586&lt;=0.4),0.4,IF(AND(J1586&gt;0.4,J1586&lt;=0.6),0.6,IF(AND(J1586&gt;0.6,J1586&lt;=0.8),0.8,IF(AND(J1586&gt;0.8,J1586&lt;=1),1))))),REFERENCIAS!$C:$D,2,0)*VLOOKUP($J$2,PONDERADORES!A:P,IF(AND(INFORMACION!$T1586='REFERENCIAS RIESGO'!$C$36,INFORMACION!$F1586=REFERENCIAS!$C$24),16,IF(INFORMACION!$T1586='REFERENCIAS RIESGO'!$C$36,13,IF(INFORMACION!$F1586=REFERENCIAS!$C$24,10,7))),0)</f>
        <v>#REF!</v>
      </c>
      <c r="Y1586" s="68">
        <f>+VLOOKUP(M1586,REFERENCIAS!$C:$D,2,0)*VLOOKUP($M$2,PONDERADORES!$A$7:$G$9,7,0)+VLOOKUP(N1586,REFERENCIAS!$C:$D,2,0)*VLOOKUP($N$2,PONDERADORES!$A$7:$G$9,7,0)+VLOOKUP(O1586,REFERENCIAS!$C:$D,2,0)*VLOOKUP($O$2,PONDERADORES!$A$7:$G$9,7,0)</f>
        <v>0.2</v>
      </c>
      <c r="Z1586" s="2">
        <f>+VLOOKUP(IF(R1586&lt;0.1,0,IF(AND(R1586&gt;=0.1,R1586&lt;0.2),0.1,IF(AND(R1586&gt;=0.2,R1586&lt;0.3),0.2,IF(R1586&gt;0.3,0.3,)))),REFERENCIAS!$C:$D,2,0)*VLOOKUP($R$2,PONDERADORES!$A$11:$G$11,7,0)</f>
        <v>15</v>
      </c>
      <c r="AA1586" s="92"/>
      <c r="AB1586" s="95" t="e">
        <f t="shared" ca="1" si="95"/>
        <v>#REF!</v>
      </c>
      <c r="AC1586" s="23" t="e">
        <f ca="1">IF(AB1586&gt;REFERENCIAS!$C$62,REFERENCIAS!$B$62,IF(AND(AB1586&gt;=REFERENCIAS!$C$63,AB1586&lt;REFERENCIAS!$D$63),REFERENCIAS!$B$63,IF(AND(AB1586&gt;REFERENCIAS!$C$64,AB1586&lt;=REFERENCIAS!$D$64),REFERENCIAS!$B$64,IF(AND(AB1586&gt;=REFERENCIAS!$C$65,AB1586&lt;REFERENCIAS!$D$65),REFERENCIAS!$B$65, "Revisar"))))</f>
        <v>#REF!</v>
      </c>
      <c r="AD1586" s="94" t="e">
        <f ca="1">VLOOKUP(AC1586,REFERENCIAS!$B$62:$G$65,4,FALSE)</f>
        <v>#REF!</v>
      </c>
    </row>
    <row r="1587" spans="1:30" ht="17.25" x14ac:dyDescent="0.25">
      <c r="A1587" s="74"/>
      <c r="B1587" s="19"/>
      <c r="C1587" s="19"/>
      <c r="D1587" s="50"/>
      <c r="E1587" s="73"/>
      <c r="F1587" s="74"/>
      <c r="G1587" s="9"/>
      <c r="H1587" s="48"/>
      <c r="I1587" s="49">
        <f t="shared" ca="1" si="93"/>
        <v>2022</v>
      </c>
      <c r="J1587" s="22">
        <f t="shared" ca="1" si="92"/>
        <v>1</v>
      </c>
      <c r="K1587" s="19"/>
      <c r="L1587" s="73"/>
      <c r="M1587" s="74"/>
      <c r="N1587" s="19"/>
      <c r="O1587" s="73"/>
      <c r="P1587" s="82">
        <v>1</v>
      </c>
      <c r="Q1587" s="24">
        <v>1</v>
      </c>
      <c r="R1587" s="81">
        <f t="shared" si="94"/>
        <v>1</v>
      </c>
      <c r="S1587" s="87"/>
      <c r="T1587" s="19"/>
      <c r="U1587" s="25"/>
      <c r="V1587" s="25"/>
      <c r="W1587" s="81"/>
      <c r="X1587" s="91" t="e">
        <f ca="1">+VLOOKUP(#REF!,REFERENCIAS!$C:$D,2,0)*VLOOKUP(#REF!,PONDERADORES!A:P,IF(AND(INFORMACION!$T1587='REFERENCIAS RIESGO'!$C$36,INFORMACION!$F1587=REFERENCIAS!$C$24),16,IF(INFORMACION!$T1587='REFERENCIAS RIESGO'!$C$36,13,IF(INFORMACION!$F1587=REFERENCIAS!$C$24,10,7))),0)+VLOOKUP(K1587,REFERENCIAS!$C:$D,2,0)*VLOOKUP($K$2,PONDERADORES!A:P,IF(AND(INFORMACION!$T1587='REFERENCIAS RIESGO'!$C$36,INFORMACION!$F1587=REFERENCIAS!$C$24),16,IF(INFORMACION!$T1587='REFERENCIAS RIESGO'!$C$36,13,IF(INFORMACION!$F1587=REFERENCIAS!$C$24,10,7))),0)+VLOOKUP(L1587,REFERENCIAS!$C:$D,2,0)*VLOOKUP($L$2,PONDERADORES!A:P,IF(AND(INFORMACION!$T1587='REFERENCIAS RIESGO'!$C$36,INFORMACION!$F1587=REFERENCIAS!$C$24),16,IF(INFORMACION!$T1587='REFERENCIAS RIESGO'!$C$36,13,IF(INFORMACION!$F1587=REFERENCIAS!$C$24,10,7))),0)+VLOOKUP(F1587,REFERENCIAS!$C:$D,2,0)*VLOOKUP($F$2,PONDERADORES!A:P,IF(AND(INFORMACION!$T1587='REFERENCIAS RIESGO'!$C$36,INFORMACION!$F1587=REFERENCIAS!$C$24),16,IF(INFORMACION!$T1587='REFERENCIAS RIESGO'!$C$36,13,IF(INFORMACION!$F1587=REFERENCIAS!$C$24,10,7))),0)+VLOOKUP(T1587,REFERENCIAS!$C:$D,2,0)*VLOOKUP($T$2,PONDERADORES!A:P,IF(AND(INFORMACION!$T1587='REFERENCIAS RIESGO'!$C$36,INFORMACION!$F1587=REFERENCIAS!$C$24),16,IF(INFORMACION!$T1587='REFERENCIAS RIESGO'!$C$36,13,IF(INFORMACION!$F1587=REFERENCIAS!$C$24,10,7))),0)+VLOOKUP(IF(J1587&lt;=0.2,0.2,IF(AND(J1587&gt;0.2,J1587&lt;=0.4),0.4,IF(AND(J1587&gt;0.4,J1587&lt;=0.6),0.6,IF(AND(J1587&gt;0.6,J1587&lt;=0.8),0.8,IF(AND(J1587&gt;0.8,J1587&lt;=1),1))))),REFERENCIAS!$C:$D,2,0)*VLOOKUP($J$2,PONDERADORES!A:P,IF(AND(INFORMACION!$T1587='REFERENCIAS RIESGO'!$C$36,INFORMACION!$F1587=REFERENCIAS!$C$24),16,IF(INFORMACION!$T1587='REFERENCIAS RIESGO'!$C$36,13,IF(INFORMACION!$F1587=REFERENCIAS!$C$24,10,7))),0)</f>
        <v>#REF!</v>
      </c>
      <c r="Y1587" s="68">
        <f>+VLOOKUP(M1587,REFERENCIAS!$C:$D,2,0)*VLOOKUP($M$2,PONDERADORES!$A$7:$G$9,7,0)+VLOOKUP(N1587,REFERENCIAS!$C:$D,2,0)*VLOOKUP($N$2,PONDERADORES!$A$7:$G$9,7,0)+VLOOKUP(O1587,REFERENCIAS!$C:$D,2,0)*VLOOKUP($O$2,PONDERADORES!$A$7:$G$9,7,0)</f>
        <v>0.2</v>
      </c>
      <c r="Z1587" s="2">
        <f>+VLOOKUP(IF(R1587&lt;0.1,0,IF(AND(R1587&gt;=0.1,R1587&lt;0.2),0.1,IF(AND(R1587&gt;=0.2,R1587&lt;0.3),0.2,IF(R1587&gt;0.3,0.3,)))),REFERENCIAS!$C:$D,2,0)*VLOOKUP($R$2,PONDERADORES!$A$11:$G$11,7,0)</f>
        <v>15</v>
      </c>
      <c r="AA1587" s="92"/>
      <c r="AB1587" s="95" t="e">
        <f t="shared" ca="1" si="95"/>
        <v>#REF!</v>
      </c>
      <c r="AC1587" s="23" t="e">
        <f ca="1">IF(AB1587&gt;REFERENCIAS!$C$62,REFERENCIAS!$B$62,IF(AND(AB1587&gt;=REFERENCIAS!$C$63,AB1587&lt;REFERENCIAS!$D$63),REFERENCIAS!$B$63,IF(AND(AB1587&gt;REFERENCIAS!$C$64,AB1587&lt;=REFERENCIAS!$D$64),REFERENCIAS!$B$64,IF(AND(AB1587&gt;=REFERENCIAS!$C$65,AB1587&lt;REFERENCIAS!$D$65),REFERENCIAS!$B$65, "Revisar"))))</f>
        <v>#REF!</v>
      </c>
      <c r="AD1587" s="94" t="e">
        <f ca="1">VLOOKUP(AC1587,REFERENCIAS!$B$62:$G$65,4,FALSE)</f>
        <v>#REF!</v>
      </c>
    </row>
    <row r="1588" spans="1:30" ht="17.25" x14ac:dyDescent="0.25">
      <c r="A1588" s="74"/>
      <c r="B1588" s="19"/>
      <c r="C1588" s="19"/>
      <c r="D1588" s="50"/>
      <c r="E1588" s="73"/>
      <c r="F1588" s="74"/>
      <c r="G1588" s="9"/>
      <c r="H1588" s="48"/>
      <c r="I1588" s="49">
        <f t="shared" ca="1" si="93"/>
        <v>2022</v>
      </c>
      <c r="J1588" s="22">
        <f t="shared" ca="1" si="92"/>
        <v>1</v>
      </c>
      <c r="K1588" s="19"/>
      <c r="L1588" s="73"/>
      <c r="M1588" s="74"/>
      <c r="N1588" s="19"/>
      <c r="O1588" s="73"/>
      <c r="P1588" s="82">
        <v>1</v>
      </c>
      <c r="Q1588" s="24">
        <v>1</v>
      </c>
      <c r="R1588" s="81">
        <f t="shared" si="94"/>
        <v>1</v>
      </c>
      <c r="S1588" s="87"/>
      <c r="T1588" s="19"/>
      <c r="U1588" s="25"/>
      <c r="V1588" s="25"/>
      <c r="W1588" s="81"/>
      <c r="X1588" s="91" t="e">
        <f ca="1">+VLOOKUP(#REF!,REFERENCIAS!$C:$D,2,0)*VLOOKUP(#REF!,PONDERADORES!A:P,IF(AND(INFORMACION!$T1588='REFERENCIAS RIESGO'!$C$36,INFORMACION!$F1588=REFERENCIAS!$C$24),16,IF(INFORMACION!$T1588='REFERENCIAS RIESGO'!$C$36,13,IF(INFORMACION!$F1588=REFERENCIAS!$C$24,10,7))),0)+VLOOKUP(K1588,REFERENCIAS!$C:$D,2,0)*VLOOKUP($K$2,PONDERADORES!A:P,IF(AND(INFORMACION!$T1588='REFERENCIAS RIESGO'!$C$36,INFORMACION!$F1588=REFERENCIAS!$C$24),16,IF(INFORMACION!$T1588='REFERENCIAS RIESGO'!$C$36,13,IF(INFORMACION!$F1588=REFERENCIAS!$C$24,10,7))),0)+VLOOKUP(L1588,REFERENCIAS!$C:$D,2,0)*VLOOKUP($L$2,PONDERADORES!A:P,IF(AND(INFORMACION!$T1588='REFERENCIAS RIESGO'!$C$36,INFORMACION!$F1588=REFERENCIAS!$C$24),16,IF(INFORMACION!$T1588='REFERENCIAS RIESGO'!$C$36,13,IF(INFORMACION!$F1588=REFERENCIAS!$C$24,10,7))),0)+VLOOKUP(F1588,REFERENCIAS!$C:$D,2,0)*VLOOKUP($F$2,PONDERADORES!A:P,IF(AND(INFORMACION!$T1588='REFERENCIAS RIESGO'!$C$36,INFORMACION!$F1588=REFERENCIAS!$C$24),16,IF(INFORMACION!$T1588='REFERENCIAS RIESGO'!$C$36,13,IF(INFORMACION!$F1588=REFERENCIAS!$C$24,10,7))),0)+VLOOKUP(T1588,REFERENCIAS!$C:$D,2,0)*VLOOKUP($T$2,PONDERADORES!A:P,IF(AND(INFORMACION!$T1588='REFERENCIAS RIESGO'!$C$36,INFORMACION!$F1588=REFERENCIAS!$C$24),16,IF(INFORMACION!$T1588='REFERENCIAS RIESGO'!$C$36,13,IF(INFORMACION!$F1588=REFERENCIAS!$C$24,10,7))),0)+VLOOKUP(IF(J1588&lt;=0.2,0.2,IF(AND(J1588&gt;0.2,J1588&lt;=0.4),0.4,IF(AND(J1588&gt;0.4,J1588&lt;=0.6),0.6,IF(AND(J1588&gt;0.6,J1588&lt;=0.8),0.8,IF(AND(J1588&gt;0.8,J1588&lt;=1),1))))),REFERENCIAS!$C:$D,2,0)*VLOOKUP($J$2,PONDERADORES!A:P,IF(AND(INFORMACION!$T1588='REFERENCIAS RIESGO'!$C$36,INFORMACION!$F1588=REFERENCIAS!$C$24),16,IF(INFORMACION!$T1588='REFERENCIAS RIESGO'!$C$36,13,IF(INFORMACION!$F1588=REFERENCIAS!$C$24,10,7))),0)</f>
        <v>#REF!</v>
      </c>
      <c r="Y1588" s="68">
        <f>+VLOOKUP(M1588,REFERENCIAS!$C:$D,2,0)*VLOOKUP($M$2,PONDERADORES!$A$7:$G$9,7,0)+VLOOKUP(N1588,REFERENCIAS!$C:$D,2,0)*VLOOKUP($N$2,PONDERADORES!$A$7:$G$9,7,0)+VLOOKUP(O1588,REFERENCIAS!$C:$D,2,0)*VLOOKUP($O$2,PONDERADORES!$A$7:$G$9,7,0)</f>
        <v>0.2</v>
      </c>
      <c r="Z1588" s="2">
        <f>+VLOOKUP(IF(R1588&lt;0.1,0,IF(AND(R1588&gt;=0.1,R1588&lt;0.2),0.1,IF(AND(R1588&gt;=0.2,R1588&lt;0.3),0.2,IF(R1588&gt;0.3,0.3,)))),REFERENCIAS!$C:$D,2,0)*VLOOKUP($R$2,PONDERADORES!$A$11:$G$11,7,0)</f>
        <v>15</v>
      </c>
      <c r="AA1588" s="92"/>
      <c r="AB1588" s="95" t="e">
        <f t="shared" ca="1" si="95"/>
        <v>#REF!</v>
      </c>
      <c r="AC1588" s="23" t="e">
        <f ca="1">IF(AB1588&gt;REFERENCIAS!$C$62,REFERENCIAS!$B$62,IF(AND(AB1588&gt;=REFERENCIAS!$C$63,AB1588&lt;REFERENCIAS!$D$63),REFERENCIAS!$B$63,IF(AND(AB1588&gt;REFERENCIAS!$C$64,AB1588&lt;=REFERENCIAS!$D$64),REFERENCIAS!$B$64,IF(AND(AB1588&gt;=REFERENCIAS!$C$65,AB1588&lt;REFERENCIAS!$D$65),REFERENCIAS!$B$65, "Revisar"))))</f>
        <v>#REF!</v>
      </c>
      <c r="AD1588" s="94" t="e">
        <f ca="1">VLOOKUP(AC1588,REFERENCIAS!$B$62:$G$65,4,FALSE)</f>
        <v>#REF!</v>
      </c>
    </row>
    <row r="1589" spans="1:30" ht="17.25" x14ac:dyDescent="0.25">
      <c r="A1589" s="74"/>
      <c r="B1589" s="19"/>
      <c r="C1589" s="19"/>
      <c r="D1589" s="50"/>
      <c r="E1589" s="73"/>
      <c r="F1589" s="74"/>
      <c r="G1589" s="9"/>
      <c r="H1589" s="48"/>
      <c r="I1589" s="49">
        <f t="shared" ca="1" si="93"/>
        <v>2022</v>
      </c>
      <c r="J1589" s="22">
        <f t="shared" ca="1" si="92"/>
        <v>1</v>
      </c>
      <c r="K1589" s="19"/>
      <c r="L1589" s="73"/>
      <c r="M1589" s="74"/>
      <c r="N1589" s="19"/>
      <c r="O1589" s="73"/>
      <c r="P1589" s="82">
        <v>1</v>
      </c>
      <c r="Q1589" s="24">
        <v>1</v>
      </c>
      <c r="R1589" s="81">
        <f t="shared" si="94"/>
        <v>1</v>
      </c>
      <c r="S1589" s="87"/>
      <c r="T1589" s="19"/>
      <c r="U1589" s="25"/>
      <c r="V1589" s="25"/>
      <c r="W1589" s="81"/>
      <c r="X1589" s="91" t="e">
        <f ca="1">+VLOOKUP(#REF!,REFERENCIAS!$C:$D,2,0)*VLOOKUP(#REF!,PONDERADORES!A:P,IF(AND(INFORMACION!$T1589='REFERENCIAS RIESGO'!$C$36,INFORMACION!$F1589=REFERENCIAS!$C$24),16,IF(INFORMACION!$T1589='REFERENCIAS RIESGO'!$C$36,13,IF(INFORMACION!$F1589=REFERENCIAS!$C$24,10,7))),0)+VLOOKUP(K1589,REFERENCIAS!$C:$D,2,0)*VLOOKUP($K$2,PONDERADORES!A:P,IF(AND(INFORMACION!$T1589='REFERENCIAS RIESGO'!$C$36,INFORMACION!$F1589=REFERENCIAS!$C$24),16,IF(INFORMACION!$T1589='REFERENCIAS RIESGO'!$C$36,13,IF(INFORMACION!$F1589=REFERENCIAS!$C$24,10,7))),0)+VLOOKUP(L1589,REFERENCIAS!$C:$D,2,0)*VLOOKUP($L$2,PONDERADORES!A:P,IF(AND(INFORMACION!$T1589='REFERENCIAS RIESGO'!$C$36,INFORMACION!$F1589=REFERENCIAS!$C$24),16,IF(INFORMACION!$T1589='REFERENCIAS RIESGO'!$C$36,13,IF(INFORMACION!$F1589=REFERENCIAS!$C$24,10,7))),0)+VLOOKUP(F1589,REFERENCIAS!$C:$D,2,0)*VLOOKUP($F$2,PONDERADORES!A:P,IF(AND(INFORMACION!$T1589='REFERENCIAS RIESGO'!$C$36,INFORMACION!$F1589=REFERENCIAS!$C$24),16,IF(INFORMACION!$T1589='REFERENCIAS RIESGO'!$C$36,13,IF(INFORMACION!$F1589=REFERENCIAS!$C$24,10,7))),0)+VLOOKUP(T1589,REFERENCIAS!$C:$D,2,0)*VLOOKUP($T$2,PONDERADORES!A:P,IF(AND(INFORMACION!$T1589='REFERENCIAS RIESGO'!$C$36,INFORMACION!$F1589=REFERENCIAS!$C$24),16,IF(INFORMACION!$T1589='REFERENCIAS RIESGO'!$C$36,13,IF(INFORMACION!$F1589=REFERENCIAS!$C$24,10,7))),0)+VLOOKUP(IF(J1589&lt;=0.2,0.2,IF(AND(J1589&gt;0.2,J1589&lt;=0.4),0.4,IF(AND(J1589&gt;0.4,J1589&lt;=0.6),0.6,IF(AND(J1589&gt;0.6,J1589&lt;=0.8),0.8,IF(AND(J1589&gt;0.8,J1589&lt;=1),1))))),REFERENCIAS!$C:$D,2,0)*VLOOKUP($J$2,PONDERADORES!A:P,IF(AND(INFORMACION!$T1589='REFERENCIAS RIESGO'!$C$36,INFORMACION!$F1589=REFERENCIAS!$C$24),16,IF(INFORMACION!$T1589='REFERENCIAS RIESGO'!$C$36,13,IF(INFORMACION!$F1589=REFERENCIAS!$C$24,10,7))),0)</f>
        <v>#REF!</v>
      </c>
      <c r="Y1589" s="68">
        <f>+VLOOKUP(M1589,REFERENCIAS!$C:$D,2,0)*VLOOKUP($M$2,PONDERADORES!$A$7:$G$9,7,0)+VLOOKUP(N1589,REFERENCIAS!$C:$D,2,0)*VLOOKUP($N$2,PONDERADORES!$A$7:$G$9,7,0)+VLOOKUP(O1589,REFERENCIAS!$C:$D,2,0)*VLOOKUP($O$2,PONDERADORES!$A$7:$G$9,7,0)</f>
        <v>0.2</v>
      </c>
      <c r="Z1589" s="2">
        <f>+VLOOKUP(IF(R1589&lt;0.1,0,IF(AND(R1589&gt;=0.1,R1589&lt;0.2),0.1,IF(AND(R1589&gt;=0.2,R1589&lt;0.3),0.2,IF(R1589&gt;0.3,0.3,)))),REFERENCIAS!$C:$D,2,0)*VLOOKUP($R$2,PONDERADORES!$A$11:$G$11,7,0)</f>
        <v>15</v>
      </c>
      <c r="AA1589" s="92"/>
      <c r="AB1589" s="95" t="e">
        <f t="shared" ca="1" si="95"/>
        <v>#REF!</v>
      </c>
      <c r="AC1589" s="23" t="e">
        <f ca="1">IF(AB1589&gt;REFERENCIAS!$C$62,REFERENCIAS!$B$62,IF(AND(AB1589&gt;=REFERENCIAS!$C$63,AB1589&lt;REFERENCIAS!$D$63),REFERENCIAS!$B$63,IF(AND(AB1589&gt;REFERENCIAS!$C$64,AB1589&lt;=REFERENCIAS!$D$64),REFERENCIAS!$B$64,IF(AND(AB1589&gt;=REFERENCIAS!$C$65,AB1589&lt;REFERENCIAS!$D$65),REFERENCIAS!$B$65, "Revisar"))))</f>
        <v>#REF!</v>
      </c>
      <c r="AD1589" s="94" t="e">
        <f ca="1">VLOOKUP(AC1589,REFERENCIAS!$B$62:$G$65,4,FALSE)</f>
        <v>#REF!</v>
      </c>
    </row>
    <row r="1590" spans="1:30" ht="17.25" x14ac:dyDescent="0.25">
      <c r="A1590" s="74"/>
      <c r="B1590" s="19"/>
      <c r="C1590" s="19"/>
      <c r="D1590" s="50"/>
      <c r="E1590" s="73"/>
      <c r="F1590" s="74"/>
      <c r="G1590" s="9"/>
      <c r="H1590" s="48"/>
      <c r="I1590" s="49">
        <f t="shared" ca="1" si="93"/>
        <v>2022</v>
      </c>
      <c r="J1590" s="22">
        <f t="shared" ca="1" si="92"/>
        <v>1</v>
      </c>
      <c r="K1590" s="19"/>
      <c r="L1590" s="73"/>
      <c r="M1590" s="74"/>
      <c r="N1590" s="19"/>
      <c r="O1590" s="73"/>
      <c r="P1590" s="82">
        <v>1</v>
      </c>
      <c r="Q1590" s="24">
        <v>1</v>
      </c>
      <c r="R1590" s="81">
        <f t="shared" si="94"/>
        <v>1</v>
      </c>
      <c r="S1590" s="87"/>
      <c r="T1590" s="19"/>
      <c r="U1590" s="25"/>
      <c r="V1590" s="25"/>
      <c r="W1590" s="81"/>
      <c r="X1590" s="91" t="e">
        <f ca="1">+VLOOKUP(#REF!,REFERENCIAS!$C:$D,2,0)*VLOOKUP(#REF!,PONDERADORES!A:P,IF(AND(INFORMACION!$T1590='REFERENCIAS RIESGO'!$C$36,INFORMACION!$F1590=REFERENCIAS!$C$24),16,IF(INFORMACION!$T1590='REFERENCIAS RIESGO'!$C$36,13,IF(INFORMACION!$F1590=REFERENCIAS!$C$24,10,7))),0)+VLOOKUP(K1590,REFERENCIAS!$C:$D,2,0)*VLOOKUP($K$2,PONDERADORES!A:P,IF(AND(INFORMACION!$T1590='REFERENCIAS RIESGO'!$C$36,INFORMACION!$F1590=REFERENCIAS!$C$24),16,IF(INFORMACION!$T1590='REFERENCIAS RIESGO'!$C$36,13,IF(INFORMACION!$F1590=REFERENCIAS!$C$24,10,7))),0)+VLOOKUP(L1590,REFERENCIAS!$C:$D,2,0)*VLOOKUP($L$2,PONDERADORES!A:P,IF(AND(INFORMACION!$T1590='REFERENCIAS RIESGO'!$C$36,INFORMACION!$F1590=REFERENCIAS!$C$24),16,IF(INFORMACION!$T1590='REFERENCIAS RIESGO'!$C$36,13,IF(INFORMACION!$F1590=REFERENCIAS!$C$24,10,7))),0)+VLOOKUP(F1590,REFERENCIAS!$C:$D,2,0)*VLOOKUP($F$2,PONDERADORES!A:P,IF(AND(INFORMACION!$T1590='REFERENCIAS RIESGO'!$C$36,INFORMACION!$F1590=REFERENCIAS!$C$24),16,IF(INFORMACION!$T1590='REFERENCIAS RIESGO'!$C$36,13,IF(INFORMACION!$F1590=REFERENCIAS!$C$24,10,7))),0)+VLOOKUP(T1590,REFERENCIAS!$C:$D,2,0)*VLOOKUP($T$2,PONDERADORES!A:P,IF(AND(INFORMACION!$T1590='REFERENCIAS RIESGO'!$C$36,INFORMACION!$F1590=REFERENCIAS!$C$24),16,IF(INFORMACION!$T1590='REFERENCIAS RIESGO'!$C$36,13,IF(INFORMACION!$F1590=REFERENCIAS!$C$24,10,7))),0)+VLOOKUP(IF(J1590&lt;=0.2,0.2,IF(AND(J1590&gt;0.2,J1590&lt;=0.4),0.4,IF(AND(J1590&gt;0.4,J1590&lt;=0.6),0.6,IF(AND(J1590&gt;0.6,J1590&lt;=0.8),0.8,IF(AND(J1590&gt;0.8,J1590&lt;=1),1))))),REFERENCIAS!$C:$D,2,0)*VLOOKUP($J$2,PONDERADORES!A:P,IF(AND(INFORMACION!$T1590='REFERENCIAS RIESGO'!$C$36,INFORMACION!$F1590=REFERENCIAS!$C$24),16,IF(INFORMACION!$T1590='REFERENCIAS RIESGO'!$C$36,13,IF(INFORMACION!$F1590=REFERENCIAS!$C$24,10,7))),0)</f>
        <v>#REF!</v>
      </c>
      <c r="Y1590" s="68">
        <f>+VLOOKUP(M1590,REFERENCIAS!$C:$D,2,0)*VLOOKUP($M$2,PONDERADORES!$A$7:$G$9,7,0)+VLOOKUP(N1590,REFERENCIAS!$C:$D,2,0)*VLOOKUP($N$2,PONDERADORES!$A$7:$G$9,7,0)+VLOOKUP(O1590,REFERENCIAS!$C:$D,2,0)*VLOOKUP($O$2,PONDERADORES!$A$7:$G$9,7,0)</f>
        <v>0.2</v>
      </c>
      <c r="Z1590" s="2">
        <f>+VLOOKUP(IF(R1590&lt;0.1,0,IF(AND(R1590&gt;=0.1,R1590&lt;0.2),0.1,IF(AND(R1590&gt;=0.2,R1590&lt;0.3),0.2,IF(R1590&gt;0.3,0.3,)))),REFERENCIAS!$C:$D,2,0)*VLOOKUP($R$2,PONDERADORES!$A$11:$G$11,7,0)</f>
        <v>15</v>
      </c>
      <c r="AA1590" s="92"/>
      <c r="AB1590" s="95" t="e">
        <f t="shared" ca="1" si="95"/>
        <v>#REF!</v>
      </c>
      <c r="AC1590" s="23" t="e">
        <f ca="1">IF(AB1590&gt;REFERENCIAS!$C$62,REFERENCIAS!$B$62,IF(AND(AB1590&gt;=REFERENCIAS!$C$63,AB1590&lt;REFERENCIAS!$D$63),REFERENCIAS!$B$63,IF(AND(AB1590&gt;REFERENCIAS!$C$64,AB1590&lt;=REFERENCIAS!$D$64),REFERENCIAS!$B$64,IF(AND(AB1590&gt;=REFERENCIAS!$C$65,AB1590&lt;REFERENCIAS!$D$65),REFERENCIAS!$B$65, "Revisar"))))</f>
        <v>#REF!</v>
      </c>
      <c r="AD1590" s="94" t="e">
        <f ca="1">VLOOKUP(AC1590,REFERENCIAS!$B$62:$G$65,4,FALSE)</f>
        <v>#REF!</v>
      </c>
    </row>
    <row r="1591" spans="1:30" ht="17.25" x14ac:dyDescent="0.25">
      <c r="A1591" s="74"/>
      <c r="B1591" s="19"/>
      <c r="C1591" s="19"/>
      <c r="D1591" s="50"/>
      <c r="E1591" s="73"/>
      <c r="F1591" s="74"/>
      <c r="G1591" s="9"/>
      <c r="H1591" s="48"/>
      <c r="I1591" s="49">
        <f t="shared" ca="1" si="93"/>
        <v>2022</v>
      </c>
      <c r="J1591" s="22">
        <f t="shared" ca="1" si="92"/>
        <v>1</v>
      </c>
      <c r="K1591" s="19"/>
      <c r="L1591" s="73"/>
      <c r="M1591" s="74"/>
      <c r="N1591" s="19"/>
      <c r="O1591" s="73"/>
      <c r="P1591" s="82">
        <v>1</v>
      </c>
      <c r="Q1591" s="24">
        <v>1</v>
      </c>
      <c r="R1591" s="81">
        <f t="shared" si="94"/>
        <v>1</v>
      </c>
      <c r="S1591" s="87"/>
      <c r="T1591" s="19"/>
      <c r="U1591" s="25"/>
      <c r="V1591" s="25"/>
      <c r="W1591" s="81"/>
      <c r="X1591" s="91" t="e">
        <f ca="1">+VLOOKUP(#REF!,REFERENCIAS!$C:$D,2,0)*VLOOKUP(#REF!,PONDERADORES!A:P,IF(AND(INFORMACION!$T1591='REFERENCIAS RIESGO'!$C$36,INFORMACION!$F1591=REFERENCIAS!$C$24),16,IF(INFORMACION!$T1591='REFERENCIAS RIESGO'!$C$36,13,IF(INFORMACION!$F1591=REFERENCIAS!$C$24,10,7))),0)+VLOOKUP(K1591,REFERENCIAS!$C:$D,2,0)*VLOOKUP($K$2,PONDERADORES!A:P,IF(AND(INFORMACION!$T1591='REFERENCIAS RIESGO'!$C$36,INFORMACION!$F1591=REFERENCIAS!$C$24),16,IF(INFORMACION!$T1591='REFERENCIAS RIESGO'!$C$36,13,IF(INFORMACION!$F1591=REFERENCIAS!$C$24,10,7))),0)+VLOOKUP(L1591,REFERENCIAS!$C:$D,2,0)*VLOOKUP($L$2,PONDERADORES!A:P,IF(AND(INFORMACION!$T1591='REFERENCIAS RIESGO'!$C$36,INFORMACION!$F1591=REFERENCIAS!$C$24),16,IF(INFORMACION!$T1591='REFERENCIAS RIESGO'!$C$36,13,IF(INFORMACION!$F1591=REFERENCIAS!$C$24,10,7))),0)+VLOOKUP(F1591,REFERENCIAS!$C:$D,2,0)*VLOOKUP($F$2,PONDERADORES!A:P,IF(AND(INFORMACION!$T1591='REFERENCIAS RIESGO'!$C$36,INFORMACION!$F1591=REFERENCIAS!$C$24),16,IF(INFORMACION!$T1591='REFERENCIAS RIESGO'!$C$36,13,IF(INFORMACION!$F1591=REFERENCIAS!$C$24,10,7))),0)+VLOOKUP(T1591,REFERENCIAS!$C:$D,2,0)*VLOOKUP($T$2,PONDERADORES!A:P,IF(AND(INFORMACION!$T1591='REFERENCIAS RIESGO'!$C$36,INFORMACION!$F1591=REFERENCIAS!$C$24),16,IF(INFORMACION!$T1591='REFERENCIAS RIESGO'!$C$36,13,IF(INFORMACION!$F1591=REFERENCIAS!$C$24,10,7))),0)+VLOOKUP(IF(J1591&lt;=0.2,0.2,IF(AND(J1591&gt;0.2,J1591&lt;=0.4),0.4,IF(AND(J1591&gt;0.4,J1591&lt;=0.6),0.6,IF(AND(J1591&gt;0.6,J1591&lt;=0.8),0.8,IF(AND(J1591&gt;0.8,J1591&lt;=1),1))))),REFERENCIAS!$C:$D,2,0)*VLOOKUP($J$2,PONDERADORES!A:P,IF(AND(INFORMACION!$T1591='REFERENCIAS RIESGO'!$C$36,INFORMACION!$F1591=REFERENCIAS!$C$24),16,IF(INFORMACION!$T1591='REFERENCIAS RIESGO'!$C$36,13,IF(INFORMACION!$F1591=REFERENCIAS!$C$24,10,7))),0)</f>
        <v>#REF!</v>
      </c>
      <c r="Y1591" s="68">
        <f>+VLOOKUP(M1591,REFERENCIAS!$C:$D,2,0)*VLOOKUP($M$2,PONDERADORES!$A$7:$G$9,7,0)+VLOOKUP(N1591,REFERENCIAS!$C:$D,2,0)*VLOOKUP($N$2,PONDERADORES!$A$7:$G$9,7,0)+VLOOKUP(O1591,REFERENCIAS!$C:$D,2,0)*VLOOKUP($O$2,PONDERADORES!$A$7:$G$9,7,0)</f>
        <v>0.2</v>
      </c>
      <c r="Z1591" s="2">
        <f>+VLOOKUP(IF(R1591&lt;0.1,0,IF(AND(R1591&gt;=0.1,R1591&lt;0.2),0.1,IF(AND(R1591&gt;=0.2,R1591&lt;0.3),0.2,IF(R1591&gt;0.3,0.3,)))),REFERENCIAS!$C:$D,2,0)*VLOOKUP($R$2,PONDERADORES!$A$11:$G$11,7,0)</f>
        <v>15</v>
      </c>
      <c r="AA1591" s="92"/>
      <c r="AB1591" s="95" t="e">
        <f t="shared" ca="1" si="95"/>
        <v>#REF!</v>
      </c>
      <c r="AC1591" s="23" t="e">
        <f ca="1">IF(AB1591&gt;REFERENCIAS!$C$62,REFERENCIAS!$B$62,IF(AND(AB1591&gt;=REFERENCIAS!$C$63,AB1591&lt;REFERENCIAS!$D$63),REFERENCIAS!$B$63,IF(AND(AB1591&gt;REFERENCIAS!$C$64,AB1591&lt;=REFERENCIAS!$D$64),REFERENCIAS!$B$64,IF(AND(AB1591&gt;=REFERENCIAS!$C$65,AB1591&lt;REFERENCIAS!$D$65),REFERENCIAS!$B$65, "Revisar"))))</f>
        <v>#REF!</v>
      </c>
      <c r="AD1591" s="94" t="e">
        <f ca="1">VLOOKUP(AC1591,REFERENCIAS!$B$62:$G$65,4,FALSE)</f>
        <v>#REF!</v>
      </c>
    </row>
    <row r="1592" spans="1:30" ht="17.25" x14ac:dyDescent="0.25">
      <c r="A1592" s="74"/>
      <c r="B1592" s="19"/>
      <c r="C1592" s="19"/>
      <c r="D1592" s="50"/>
      <c r="E1592" s="73"/>
      <c r="F1592" s="74"/>
      <c r="G1592" s="9"/>
      <c r="H1592" s="48"/>
      <c r="I1592" s="49">
        <f t="shared" ca="1" si="93"/>
        <v>2022</v>
      </c>
      <c r="J1592" s="22">
        <f t="shared" ca="1" si="92"/>
        <v>1</v>
      </c>
      <c r="K1592" s="19"/>
      <c r="L1592" s="73"/>
      <c r="M1592" s="74"/>
      <c r="N1592" s="19"/>
      <c r="O1592" s="73"/>
      <c r="P1592" s="82">
        <v>1</v>
      </c>
      <c r="Q1592" s="24">
        <v>1</v>
      </c>
      <c r="R1592" s="81">
        <f t="shared" si="94"/>
        <v>1</v>
      </c>
      <c r="S1592" s="87"/>
      <c r="T1592" s="19"/>
      <c r="U1592" s="25"/>
      <c r="V1592" s="25"/>
      <c r="W1592" s="81"/>
      <c r="X1592" s="91" t="e">
        <f ca="1">+VLOOKUP(#REF!,REFERENCIAS!$C:$D,2,0)*VLOOKUP(#REF!,PONDERADORES!A:P,IF(AND(INFORMACION!$T1592='REFERENCIAS RIESGO'!$C$36,INFORMACION!$F1592=REFERENCIAS!$C$24),16,IF(INFORMACION!$T1592='REFERENCIAS RIESGO'!$C$36,13,IF(INFORMACION!$F1592=REFERENCIAS!$C$24,10,7))),0)+VLOOKUP(K1592,REFERENCIAS!$C:$D,2,0)*VLOOKUP($K$2,PONDERADORES!A:P,IF(AND(INFORMACION!$T1592='REFERENCIAS RIESGO'!$C$36,INFORMACION!$F1592=REFERENCIAS!$C$24),16,IF(INFORMACION!$T1592='REFERENCIAS RIESGO'!$C$36,13,IF(INFORMACION!$F1592=REFERENCIAS!$C$24,10,7))),0)+VLOOKUP(L1592,REFERENCIAS!$C:$D,2,0)*VLOOKUP($L$2,PONDERADORES!A:P,IF(AND(INFORMACION!$T1592='REFERENCIAS RIESGO'!$C$36,INFORMACION!$F1592=REFERENCIAS!$C$24),16,IF(INFORMACION!$T1592='REFERENCIAS RIESGO'!$C$36,13,IF(INFORMACION!$F1592=REFERENCIAS!$C$24,10,7))),0)+VLOOKUP(F1592,REFERENCIAS!$C:$D,2,0)*VLOOKUP($F$2,PONDERADORES!A:P,IF(AND(INFORMACION!$T1592='REFERENCIAS RIESGO'!$C$36,INFORMACION!$F1592=REFERENCIAS!$C$24),16,IF(INFORMACION!$T1592='REFERENCIAS RIESGO'!$C$36,13,IF(INFORMACION!$F1592=REFERENCIAS!$C$24,10,7))),0)+VLOOKUP(T1592,REFERENCIAS!$C:$D,2,0)*VLOOKUP($T$2,PONDERADORES!A:P,IF(AND(INFORMACION!$T1592='REFERENCIAS RIESGO'!$C$36,INFORMACION!$F1592=REFERENCIAS!$C$24),16,IF(INFORMACION!$T1592='REFERENCIAS RIESGO'!$C$36,13,IF(INFORMACION!$F1592=REFERENCIAS!$C$24,10,7))),0)+VLOOKUP(IF(J1592&lt;=0.2,0.2,IF(AND(J1592&gt;0.2,J1592&lt;=0.4),0.4,IF(AND(J1592&gt;0.4,J1592&lt;=0.6),0.6,IF(AND(J1592&gt;0.6,J1592&lt;=0.8),0.8,IF(AND(J1592&gt;0.8,J1592&lt;=1),1))))),REFERENCIAS!$C:$D,2,0)*VLOOKUP($J$2,PONDERADORES!A:P,IF(AND(INFORMACION!$T1592='REFERENCIAS RIESGO'!$C$36,INFORMACION!$F1592=REFERENCIAS!$C$24),16,IF(INFORMACION!$T1592='REFERENCIAS RIESGO'!$C$36,13,IF(INFORMACION!$F1592=REFERENCIAS!$C$24,10,7))),0)</f>
        <v>#REF!</v>
      </c>
      <c r="Y1592" s="68">
        <f>+VLOOKUP(M1592,REFERENCIAS!$C:$D,2,0)*VLOOKUP($M$2,PONDERADORES!$A$7:$G$9,7,0)+VLOOKUP(N1592,REFERENCIAS!$C:$D,2,0)*VLOOKUP($N$2,PONDERADORES!$A$7:$G$9,7,0)+VLOOKUP(O1592,REFERENCIAS!$C:$D,2,0)*VLOOKUP($O$2,PONDERADORES!$A$7:$G$9,7,0)</f>
        <v>0.2</v>
      </c>
      <c r="Z1592" s="2">
        <f>+VLOOKUP(IF(R1592&lt;0.1,0,IF(AND(R1592&gt;=0.1,R1592&lt;0.2),0.1,IF(AND(R1592&gt;=0.2,R1592&lt;0.3),0.2,IF(R1592&gt;0.3,0.3,)))),REFERENCIAS!$C:$D,2,0)*VLOOKUP($R$2,PONDERADORES!$A$11:$G$11,7,0)</f>
        <v>15</v>
      </c>
      <c r="AA1592" s="92"/>
      <c r="AB1592" s="95" t="e">
        <f t="shared" ca="1" si="95"/>
        <v>#REF!</v>
      </c>
      <c r="AC1592" s="23" t="e">
        <f ca="1">IF(AB1592&gt;REFERENCIAS!$C$62,REFERENCIAS!$B$62,IF(AND(AB1592&gt;=REFERENCIAS!$C$63,AB1592&lt;REFERENCIAS!$D$63),REFERENCIAS!$B$63,IF(AND(AB1592&gt;REFERENCIAS!$C$64,AB1592&lt;=REFERENCIAS!$D$64),REFERENCIAS!$B$64,IF(AND(AB1592&gt;=REFERENCIAS!$C$65,AB1592&lt;REFERENCIAS!$D$65),REFERENCIAS!$B$65, "Revisar"))))</f>
        <v>#REF!</v>
      </c>
      <c r="AD1592" s="94" t="e">
        <f ca="1">VLOOKUP(AC1592,REFERENCIAS!$B$62:$G$65,4,FALSE)</f>
        <v>#REF!</v>
      </c>
    </row>
    <row r="1593" spans="1:30" ht="17.25" x14ac:dyDescent="0.25">
      <c r="A1593" s="74"/>
      <c r="B1593" s="19"/>
      <c r="C1593" s="19"/>
      <c r="D1593" s="50"/>
      <c r="E1593" s="73"/>
      <c r="F1593" s="74"/>
      <c r="G1593" s="9"/>
      <c r="H1593" s="48"/>
      <c r="I1593" s="49">
        <f t="shared" ca="1" si="93"/>
        <v>2022</v>
      </c>
      <c r="J1593" s="22">
        <f t="shared" ca="1" si="92"/>
        <v>1</v>
      </c>
      <c r="K1593" s="19"/>
      <c r="L1593" s="73"/>
      <c r="M1593" s="74"/>
      <c r="N1593" s="19"/>
      <c r="O1593" s="73"/>
      <c r="P1593" s="82">
        <v>1</v>
      </c>
      <c r="Q1593" s="24">
        <v>1</v>
      </c>
      <c r="R1593" s="81">
        <f t="shared" si="94"/>
        <v>1</v>
      </c>
      <c r="S1593" s="87"/>
      <c r="T1593" s="19"/>
      <c r="U1593" s="25"/>
      <c r="V1593" s="25"/>
      <c r="W1593" s="81"/>
      <c r="X1593" s="91" t="e">
        <f ca="1">+VLOOKUP(#REF!,REFERENCIAS!$C:$D,2,0)*VLOOKUP(#REF!,PONDERADORES!A:P,IF(AND(INFORMACION!$T1593='REFERENCIAS RIESGO'!$C$36,INFORMACION!$F1593=REFERENCIAS!$C$24),16,IF(INFORMACION!$T1593='REFERENCIAS RIESGO'!$C$36,13,IF(INFORMACION!$F1593=REFERENCIAS!$C$24,10,7))),0)+VLOOKUP(K1593,REFERENCIAS!$C:$D,2,0)*VLOOKUP($K$2,PONDERADORES!A:P,IF(AND(INFORMACION!$T1593='REFERENCIAS RIESGO'!$C$36,INFORMACION!$F1593=REFERENCIAS!$C$24),16,IF(INFORMACION!$T1593='REFERENCIAS RIESGO'!$C$36,13,IF(INFORMACION!$F1593=REFERENCIAS!$C$24,10,7))),0)+VLOOKUP(L1593,REFERENCIAS!$C:$D,2,0)*VLOOKUP($L$2,PONDERADORES!A:P,IF(AND(INFORMACION!$T1593='REFERENCIAS RIESGO'!$C$36,INFORMACION!$F1593=REFERENCIAS!$C$24),16,IF(INFORMACION!$T1593='REFERENCIAS RIESGO'!$C$36,13,IF(INFORMACION!$F1593=REFERENCIAS!$C$24,10,7))),0)+VLOOKUP(F1593,REFERENCIAS!$C:$D,2,0)*VLOOKUP($F$2,PONDERADORES!A:P,IF(AND(INFORMACION!$T1593='REFERENCIAS RIESGO'!$C$36,INFORMACION!$F1593=REFERENCIAS!$C$24),16,IF(INFORMACION!$T1593='REFERENCIAS RIESGO'!$C$36,13,IF(INFORMACION!$F1593=REFERENCIAS!$C$24,10,7))),0)+VLOOKUP(T1593,REFERENCIAS!$C:$D,2,0)*VLOOKUP($T$2,PONDERADORES!A:P,IF(AND(INFORMACION!$T1593='REFERENCIAS RIESGO'!$C$36,INFORMACION!$F1593=REFERENCIAS!$C$24),16,IF(INFORMACION!$T1593='REFERENCIAS RIESGO'!$C$36,13,IF(INFORMACION!$F1593=REFERENCIAS!$C$24,10,7))),0)+VLOOKUP(IF(J1593&lt;=0.2,0.2,IF(AND(J1593&gt;0.2,J1593&lt;=0.4),0.4,IF(AND(J1593&gt;0.4,J1593&lt;=0.6),0.6,IF(AND(J1593&gt;0.6,J1593&lt;=0.8),0.8,IF(AND(J1593&gt;0.8,J1593&lt;=1),1))))),REFERENCIAS!$C:$D,2,0)*VLOOKUP($J$2,PONDERADORES!A:P,IF(AND(INFORMACION!$T1593='REFERENCIAS RIESGO'!$C$36,INFORMACION!$F1593=REFERENCIAS!$C$24),16,IF(INFORMACION!$T1593='REFERENCIAS RIESGO'!$C$36,13,IF(INFORMACION!$F1593=REFERENCIAS!$C$24,10,7))),0)</f>
        <v>#REF!</v>
      </c>
      <c r="Y1593" s="68">
        <f>+VLOOKUP(M1593,REFERENCIAS!$C:$D,2,0)*VLOOKUP($M$2,PONDERADORES!$A$7:$G$9,7,0)+VLOOKUP(N1593,REFERENCIAS!$C:$D,2,0)*VLOOKUP($N$2,PONDERADORES!$A$7:$G$9,7,0)+VLOOKUP(O1593,REFERENCIAS!$C:$D,2,0)*VLOOKUP($O$2,PONDERADORES!$A$7:$G$9,7,0)</f>
        <v>0.2</v>
      </c>
      <c r="Z1593" s="2">
        <f>+VLOOKUP(IF(R1593&lt;0.1,0,IF(AND(R1593&gt;=0.1,R1593&lt;0.2),0.1,IF(AND(R1593&gt;=0.2,R1593&lt;0.3),0.2,IF(R1593&gt;0.3,0.3,)))),REFERENCIAS!$C:$D,2,0)*VLOOKUP($R$2,PONDERADORES!$A$11:$G$11,7,0)</f>
        <v>15</v>
      </c>
      <c r="AA1593" s="92"/>
      <c r="AB1593" s="95" t="e">
        <f t="shared" ca="1" si="95"/>
        <v>#REF!</v>
      </c>
      <c r="AC1593" s="23" t="e">
        <f ca="1">IF(AB1593&gt;REFERENCIAS!$C$62,REFERENCIAS!$B$62,IF(AND(AB1593&gt;=REFERENCIAS!$C$63,AB1593&lt;REFERENCIAS!$D$63),REFERENCIAS!$B$63,IF(AND(AB1593&gt;REFERENCIAS!$C$64,AB1593&lt;=REFERENCIAS!$D$64),REFERENCIAS!$B$64,IF(AND(AB1593&gt;=REFERENCIAS!$C$65,AB1593&lt;REFERENCIAS!$D$65),REFERENCIAS!$B$65, "Revisar"))))</f>
        <v>#REF!</v>
      </c>
      <c r="AD1593" s="94" t="e">
        <f ca="1">VLOOKUP(AC1593,REFERENCIAS!$B$62:$G$65,4,FALSE)</f>
        <v>#REF!</v>
      </c>
    </row>
    <row r="1594" spans="1:30" ht="17.25" x14ac:dyDescent="0.25">
      <c r="A1594" s="74"/>
      <c r="B1594" s="19"/>
      <c r="C1594" s="19"/>
      <c r="D1594" s="50"/>
      <c r="E1594" s="73"/>
      <c r="F1594" s="74"/>
      <c r="G1594" s="9"/>
      <c r="H1594" s="48"/>
      <c r="I1594" s="49">
        <f t="shared" ca="1" si="93"/>
        <v>2022</v>
      </c>
      <c r="J1594" s="22">
        <f t="shared" ca="1" si="92"/>
        <v>1</v>
      </c>
      <c r="K1594" s="19"/>
      <c r="L1594" s="73"/>
      <c r="M1594" s="74"/>
      <c r="N1594" s="19"/>
      <c r="O1594" s="73"/>
      <c r="P1594" s="82">
        <v>1</v>
      </c>
      <c r="Q1594" s="24">
        <v>1</v>
      </c>
      <c r="R1594" s="81">
        <f t="shared" si="94"/>
        <v>1</v>
      </c>
      <c r="S1594" s="87"/>
      <c r="T1594" s="19"/>
      <c r="U1594" s="25"/>
      <c r="V1594" s="25"/>
      <c r="W1594" s="81"/>
      <c r="X1594" s="91" t="e">
        <f ca="1">+VLOOKUP(#REF!,REFERENCIAS!$C:$D,2,0)*VLOOKUP(#REF!,PONDERADORES!A:P,IF(AND(INFORMACION!$T1594='REFERENCIAS RIESGO'!$C$36,INFORMACION!$F1594=REFERENCIAS!$C$24),16,IF(INFORMACION!$T1594='REFERENCIAS RIESGO'!$C$36,13,IF(INFORMACION!$F1594=REFERENCIAS!$C$24,10,7))),0)+VLOOKUP(K1594,REFERENCIAS!$C:$D,2,0)*VLOOKUP($K$2,PONDERADORES!A:P,IF(AND(INFORMACION!$T1594='REFERENCIAS RIESGO'!$C$36,INFORMACION!$F1594=REFERENCIAS!$C$24),16,IF(INFORMACION!$T1594='REFERENCIAS RIESGO'!$C$36,13,IF(INFORMACION!$F1594=REFERENCIAS!$C$24,10,7))),0)+VLOOKUP(L1594,REFERENCIAS!$C:$D,2,0)*VLOOKUP($L$2,PONDERADORES!A:P,IF(AND(INFORMACION!$T1594='REFERENCIAS RIESGO'!$C$36,INFORMACION!$F1594=REFERENCIAS!$C$24),16,IF(INFORMACION!$T1594='REFERENCIAS RIESGO'!$C$36,13,IF(INFORMACION!$F1594=REFERENCIAS!$C$24,10,7))),0)+VLOOKUP(F1594,REFERENCIAS!$C:$D,2,0)*VLOOKUP($F$2,PONDERADORES!A:P,IF(AND(INFORMACION!$T1594='REFERENCIAS RIESGO'!$C$36,INFORMACION!$F1594=REFERENCIAS!$C$24),16,IF(INFORMACION!$T1594='REFERENCIAS RIESGO'!$C$36,13,IF(INFORMACION!$F1594=REFERENCIAS!$C$24,10,7))),0)+VLOOKUP(T1594,REFERENCIAS!$C:$D,2,0)*VLOOKUP($T$2,PONDERADORES!A:P,IF(AND(INFORMACION!$T1594='REFERENCIAS RIESGO'!$C$36,INFORMACION!$F1594=REFERENCIAS!$C$24),16,IF(INFORMACION!$T1594='REFERENCIAS RIESGO'!$C$36,13,IF(INFORMACION!$F1594=REFERENCIAS!$C$24,10,7))),0)+VLOOKUP(IF(J1594&lt;=0.2,0.2,IF(AND(J1594&gt;0.2,J1594&lt;=0.4),0.4,IF(AND(J1594&gt;0.4,J1594&lt;=0.6),0.6,IF(AND(J1594&gt;0.6,J1594&lt;=0.8),0.8,IF(AND(J1594&gt;0.8,J1594&lt;=1),1))))),REFERENCIAS!$C:$D,2,0)*VLOOKUP($J$2,PONDERADORES!A:P,IF(AND(INFORMACION!$T1594='REFERENCIAS RIESGO'!$C$36,INFORMACION!$F1594=REFERENCIAS!$C$24),16,IF(INFORMACION!$T1594='REFERENCIAS RIESGO'!$C$36,13,IF(INFORMACION!$F1594=REFERENCIAS!$C$24,10,7))),0)</f>
        <v>#REF!</v>
      </c>
      <c r="Y1594" s="68">
        <f>+VLOOKUP(M1594,REFERENCIAS!$C:$D,2,0)*VLOOKUP($M$2,PONDERADORES!$A$7:$G$9,7,0)+VLOOKUP(N1594,REFERENCIAS!$C:$D,2,0)*VLOOKUP($N$2,PONDERADORES!$A$7:$G$9,7,0)+VLOOKUP(O1594,REFERENCIAS!$C:$D,2,0)*VLOOKUP($O$2,PONDERADORES!$A$7:$G$9,7,0)</f>
        <v>0.2</v>
      </c>
      <c r="Z1594" s="2">
        <f>+VLOOKUP(IF(R1594&lt;0.1,0,IF(AND(R1594&gt;=0.1,R1594&lt;0.2),0.1,IF(AND(R1594&gt;=0.2,R1594&lt;0.3),0.2,IF(R1594&gt;0.3,0.3,)))),REFERENCIAS!$C:$D,2,0)*VLOOKUP($R$2,PONDERADORES!$A$11:$G$11,7,0)</f>
        <v>15</v>
      </c>
      <c r="AA1594" s="92"/>
      <c r="AB1594" s="95" t="e">
        <f t="shared" ca="1" si="95"/>
        <v>#REF!</v>
      </c>
      <c r="AC1594" s="23" t="e">
        <f ca="1">IF(AB1594&gt;REFERENCIAS!$C$62,REFERENCIAS!$B$62,IF(AND(AB1594&gt;=REFERENCIAS!$C$63,AB1594&lt;REFERENCIAS!$D$63),REFERENCIAS!$B$63,IF(AND(AB1594&gt;REFERENCIAS!$C$64,AB1594&lt;=REFERENCIAS!$D$64),REFERENCIAS!$B$64,IF(AND(AB1594&gt;=REFERENCIAS!$C$65,AB1594&lt;REFERENCIAS!$D$65),REFERENCIAS!$B$65, "Revisar"))))</f>
        <v>#REF!</v>
      </c>
      <c r="AD1594" s="94" t="e">
        <f ca="1">VLOOKUP(AC1594,REFERENCIAS!$B$62:$G$65,4,FALSE)</f>
        <v>#REF!</v>
      </c>
    </row>
    <row r="1595" spans="1:30" ht="17.25" x14ac:dyDescent="0.25">
      <c r="A1595" s="74"/>
      <c r="B1595" s="19"/>
      <c r="C1595" s="19"/>
      <c r="D1595" s="50"/>
      <c r="E1595" s="73"/>
      <c r="F1595" s="74"/>
      <c r="G1595" s="9"/>
      <c r="H1595" s="48"/>
      <c r="I1595" s="49">
        <f t="shared" ca="1" si="93"/>
        <v>2022</v>
      </c>
      <c r="J1595" s="22">
        <f t="shared" ca="1" si="92"/>
        <v>1</v>
      </c>
      <c r="K1595" s="19"/>
      <c r="L1595" s="73"/>
      <c r="M1595" s="74"/>
      <c r="N1595" s="19"/>
      <c r="O1595" s="73"/>
      <c r="P1595" s="82">
        <v>1</v>
      </c>
      <c r="Q1595" s="24">
        <v>1</v>
      </c>
      <c r="R1595" s="81">
        <f t="shared" si="94"/>
        <v>1</v>
      </c>
      <c r="S1595" s="87"/>
      <c r="T1595" s="19"/>
      <c r="U1595" s="25"/>
      <c r="V1595" s="25"/>
      <c r="W1595" s="81"/>
      <c r="X1595" s="91" t="e">
        <f ca="1">+VLOOKUP(#REF!,REFERENCIAS!$C:$D,2,0)*VLOOKUP(#REF!,PONDERADORES!A:P,IF(AND(INFORMACION!$T1595='REFERENCIAS RIESGO'!$C$36,INFORMACION!$F1595=REFERENCIAS!$C$24),16,IF(INFORMACION!$T1595='REFERENCIAS RIESGO'!$C$36,13,IF(INFORMACION!$F1595=REFERENCIAS!$C$24,10,7))),0)+VLOOKUP(K1595,REFERENCIAS!$C:$D,2,0)*VLOOKUP($K$2,PONDERADORES!A:P,IF(AND(INFORMACION!$T1595='REFERENCIAS RIESGO'!$C$36,INFORMACION!$F1595=REFERENCIAS!$C$24),16,IF(INFORMACION!$T1595='REFERENCIAS RIESGO'!$C$36,13,IF(INFORMACION!$F1595=REFERENCIAS!$C$24,10,7))),0)+VLOOKUP(L1595,REFERENCIAS!$C:$D,2,0)*VLOOKUP($L$2,PONDERADORES!A:P,IF(AND(INFORMACION!$T1595='REFERENCIAS RIESGO'!$C$36,INFORMACION!$F1595=REFERENCIAS!$C$24),16,IF(INFORMACION!$T1595='REFERENCIAS RIESGO'!$C$36,13,IF(INFORMACION!$F1595=REFERENCIAS!$C$24,10,7))),0)+VLOOKUP(F1595,REFERENCIAS!$C:$D,2,0)*VLOOKUP($F$2,PONDERADORES!A:P,IF(AND(INFORMACION!$T1595='REFERENCIAS RIESGO'!$C$36,INFORMACION!$F1595=REFERENCIAS!$C$24),16,IF(INFORMACION!$T1595='REFERENCIAS RIESGO'!$C$36,13,IF(INFORMACION!$F1595=REFERENCIAS!$C$24,10,7))),0)+VLOOKUP(T1595,REFERENCIAS!$C:$D,2,0)*VLOOKUP($T$2,PONDERADORES!A:P,IF(AND(INFORMACION!$T1595='REFERENCIAS RIESGO'!$C$36,INFORMACION!$F1595=REFERENCIAS!$C$24),16,IF(INFORMACION!$T1595='REFERENCIAS RIESGO'!$C$36,13,IF(INFORMACION!$F1595=REFERENCIAS!$C$24,10,7))),0)+VLOOKUP(IF(J1595&lt;=0.2,0.2,IF(AND(J1595&gt;0.2,J1595&lt;=0.4),0.4,IF(AND(J1595&gt;0.4,J1595&lt;=0.6),0.6,IF(AND(J1595&gt;0.6,J1595&lt;=0.8),0.8,IF(AND(J1595&gt;0.8,J1595&lt;=1),1))))),REFERENCIAS!$C:$D,2,0)*VLOOKUP($J$2,PONDERADORES!A:P,IF(AND(INFORMACION!$T1595='REFERENCIAS RIESGO'!$C$36,INFORMACION!$F1595=REFERENCIAS!$C$24),16,IF(INFORMACION!$T1595='REFERENCIAS RIESGO'!$C$36,13,IF(INFORMACION!$F1595=REFERENCIAS!$C$24,10,7))),0)</f>
        <v>#REF!</v>
      </c>
      <c r="Y1595" s="68">
        <f>+VLOOKUP(M1595,REFERENCIAS!$C:$D,2,0)*VLOOKUP($M$2,PONDERADORES!$A$7:$G$9,7,0)+VLOOKUP(N1595,REFERENCIAS!$C:$D,2,0)*VLOOKUP($N$2,PONDERADORES!$A$7:$G$9,7,0)+VLOOKUP(O1595,REFERENCIAS!$C:$D,2,0)*VLOOKUP($O$2,PONDERADORES!$A$7:$G$9,7,0)</f>
        <v>0.2</v>
      </c>
      <c r="Z1595" s="2">
        <f>+VLOOKUP(IF(R1595&lt;0.1,0,IF(AND(R1595&gt;=0.1,R1595&lt;0.2),0.1,IF(AND(R1595&gt;=0.2,R1595&lt;0.3),0.2,IF(R1595&gt;0.3,0.3,)))),REFERENCIAS!$C:$D,2,0)*VLOOKUP($R$2,PONDERADORES!$A$11:$G$11,7,0)</f>
        <v>15</v>
      </c>
      <c r="AA1595" s="92"/>
      <c r="AB1595" s="95" t="e">
        <f t="shared" ca="1" si="95"/>
        <v>#REF!</v>
      </c>
      <c r="AC1595" s="23" t="e">
        <f ca="1">IF(AB1595&gt;REFERENCIAS!$C$62,REFERENCIAS!$B$62,IF(AND(AB1595&gt;=REFERENCIAS!$C$63,AB1595&lt;REFERENCIAS!$D$63),REFERENCIAS!$B$63,IF(AND(AB1595&gt;REFERENCIAS!$C$64,AB1595&lt;=REFERENCIAS!$D$64),REFERENCIAS!$B$64,IF(AND(AB1595&gt;=REFERENCIAS!$C$65,AB1595&lt;REFERENCIAS!$D$65),REFERENCIAS!$B$65, "Revisar"))))</f>
        <v>#REF!</v>
      </c>
      <c r="AD1595" s="94" t="e">
        <f ca="1">VLOOKUP(AC1595,REFERENCIAS!$B$62:$G$65,4,FALSE)</f>
        <v>#REF!</v>
      </c>
    </row>
    <row r="1596" spans="1:30" ht="17.25" x14ac:dyDescent="0.25">
      <c r="A1596" s="74"/>
      <c r="B1596" s="19"/>
      <c r="C1596" s="19"/>
      <c r="D1596" s="50"/>
      <c r="E1596" s="73"/>
      <c r="F1596" s="74"/>
      <c r="G1596" s="9"/>
      <c r="H1596" s="48"/>
      <c r="I1596" s="49">
        <f t="shared" ca="1" si="93"/>
        <v>2022</v>
      </c>
      <c r="J1596" s="22">
        <f t="shared" ca="1" si="92"/>
        <v>1</v>
      </c>
      <c r="K1596" s="19"/>
      <c r="L1596" s="73"/>
      <c r="M1596" s="74"/>
      <c r="N1596" s="19"/>
      <c r="O1596" s="73"/>
      <c r="P1596" s="82">
        <v>1</v>
      </c>
      <c r="Q1596" s="24">
        <v>1</v>
      </c>
      <c r="R1596" s="81">
        <f t="shared" si="94"/>
        <v>1</v>
      </c>
      <c r="S1596" s="87"/>
      <c r="T1596" s="19"/>
      <c r="U1596" s="25"/>
      <c r="V1596" s="25"/>
      <c r="W1596" s="81"/>
      <c r="X1596" s="91" t="e">
        <f ca="1">+VLOOKUP(#REF!,REFERENCIAS!$C:$D,2,0)*VLOOKUP(#REF!,PONDERADORES!A:P,IF(AND(INFORMACION!$T1596='REFERENCIAS RIESGO'!$C$36,INFORMACION!$F1596=REFERENCIAS!$C$24),16,IF(INFORMACION!$T1596='REFERENCIAS RIESGO'!$C$36,13,IF(INFORMACION!$F1596=REFERENCIAS!$C$24,10,7))),0)+VLOOKUP(K1596,REFERENCIAS!$C:$D,2,0)*VLOOKUP($K$2,PONDERADORES!A:P,IF(AND(INFORMACION!$T1596='REFERENCIAS RIESGO'!$C$36,INFORMACION!$F1596=REFERENCIAS!$C$24),16,IF(INFORMACION!$T1596='REFERENCIAS RIESGO'!$C$36,13,IF(INFORMACION!$F1596=REFERENCIAS!$C$24,10,7))),0)+VLOOKUP(L1596,REFERENCIAS!$C:$D,2,0)*VLOOKUP($L$2,PONDERADORES!A:P,IF(AND(INFORMACION!$T1596='REFERENCIAS RIESGO'!$C$36,INFORMACION!$F1596=REFERENCIAS!$C$24),16,IF(INFORMACION!$T1596='REFERENCIAS RIESGO'!$C$36,13,IF(INFORMACION!$F1596=REFERENCIAS!$C$24,10,7))),0)+VLOOKUP(F1596,REFERENCIAS!$C:$D,2,0)*VLOOKUP($F$2,PONDERADORES!A:P,IF(AND(INFORMACION!$T1596='REFERENCIAS RIESGO'!$C$36,INFORMACION!$F1596=REFERENCIAS!$C$24),16,IF(INFORMACION!$T1596='REFERENCIAS RIESGO'!$C$36,13,IF(INFORMACION!$F1596=REFERENCIAS!$C$24,10,7))),0)+VLOOKUP(T1596,REFERENCIAS!$C:$D,2,0)*VLOOKUP($T$2,PONDERADORES!A:P,IF(AND(INFORMACION!$T1596='REFERENCIAS RIESGO'!$C$36,INFORMACION!$F1596=REFERENCIAS!$C$24),16,IF(INFORMACION!$T1596='REFERENCIAS RIESGO'!$C$36,13,IF(INFORMACION!$F1596=REFERENCIAS!$C$24,10,7))),0)+VLOOKUP(IF(J1596&lt;=0.2,0.2,IF(AND(J1596&gt;0.2,J1596&lt;=0.4),0.4,IF(AND(J1596&gt;0.4,J1596&lt;=0.6),0.6,IF(AND(J1596&gt;0.6,J1596&lt;=0.8),0.8,IF(AND(J1596&gt;0.8,J1596&lt;=1),1))))),REFERENCIAS!$C:$D,2,0)*VLOOKUP($J$2,PONDERADORES!A:P,IF(AND(INFORMACION!$T1596='REFERENCIAS RIESGO'!$C$36,INFORMACION!$F1596=REFERENCIAS!$C$24),16,IF(INFORMACION!$T1596='REFERENCIAS RIESGO'!$C$36,13,IF(INFORMACION!$F1596=REFERENCIAS!$C$24,10,7))),0)</f>
        <v>#REF!</v>
      </c>
      <c r="Y1596" s="68">
        <f>+VLOOKUP(M1596,REFERENCIAS!$C:$D,2,0)*VLOOKUP($M$2,PONDERADORES!$A$7:$G$9,7,0)+VLOOKUP(N1596,REFERENCIAS!$C:$D,2,0)*VLOOKUP($N$2,PONDERADORES!$A$7:$G$9,7,0)+VLOOKUP(O1596,REFERENCIAS!$C:$D,2,0)*VLOOKUP($O$2,PONDERADORES!$A$7:$G$9,7,0)</f>
        <v>0.2</v>
      </c>
      <c r="Z1596" s="2">
        <f>+VLOOKUP(IF(R1596&lt;0.1,0,IF(AND(R1596&gt;=0.1,R1596&lt;0.2),0.1,IF(AND(R1596&gt;=0.2,R1596&lt;0.3),0.2,IF(R1596&gt;0.3,0.3,)))),REFERENCIAS!$C:$D,2,0)*VLOOKUP($R$2,PONDERADORES!$A$11:$G$11,7,0)</f>
        <v>15</v>
      </c>
      <c r="AA1596" s="92"/>
      <c r="AB1596" s="95" t="e">
        <f t="shared" ca="1" si="95"/>
        <v>#REF!</v>
      </c>
      <c r="AC1596" s="23" t="e">
        <f ca="1">IF(AB1596&gt;REFERENCIAS!$C$62,REFERENCIAS!$B$62,IF(AND(AB1596&gt;=REFERENCIAS!$C$63,AB1596&lt;REFERENCIAS!$D$63),REFERENCIAS!$B$63,IF(AND(AB1596&gt;REFERENCIAS!$C$64,AB1596&lt;=REFERENCIAS!$D$64),REFERENCIAS!$B$64,IF(AND(AB1596&gt;=REFERENCIAS!$C$65,AB1596&lt;REFERENCIAS!$D$65),REFERENCIAS!$B$65, "Revisar"))))</f>
        <v>#REF!</v>
      </c>
      <c r="AD1596" s="94" t="e">
        <f ca="1">VLOOKUP(AC1596,REFERENCIAS!$B$62:$G$65,4,FALSE)</f>
        <v>#REF!</v>
      </c>
    </row>
    <row r="1597" spans="1:30" ht="17.25" x14ac:dyDescent="0.25">
      <c r="A1597" s="74"/>
      <c r="B1597" s="19"/>
      <c r="C1597" s="19"/>
      <c r="D1597" s="50"/>
      <c r="E1597" s="73"/>
      <c r="F1597" s="74"/>
      <c r="G1597" s="9"/>
      <c r="H1597" s="48"/>
      <c r="I1597" s="49">
        <f t="shared" ca="1" si="93"/>
        <v>2022</v>
      </c>
      <c r="J1597" s="22">
        <f t="shared" ca="1" si="92"/>
        <v>1</v>
      </c>
      <c r="K1597" s="19"/>
      <c r="L1597" s="73"/>
      <c r="M1597" s="74"/>
      <c r="N1597" s="19"/>
      <c r="O1597" s="73"/>
      <c r="P1597" s="82">
        <v>1</v>
      </c>
      <c r="Q1597" s="24">
        <v>1</v>
      </c>
      <c r="R1597" s="81">
        <f t="shared" si="94"/>
        <v>1</v>
      </c>
      <c r="S1597" s="87"/>
      <c r="T1597" s="19"/>
      <c r="U1597" s="25"/>
      <c r="V1597" s="25"/>
      <c r="W1597" s="81"/>
      <c r="X1597" s="91" t="e">
        <f ca="1">+VLOOKUP(#REF!,REFERENCIAS!$C:$D,2,0)*VLOOKUP(#REF!,PONDERADORES!A:P,IF(AND(INFORMACION!$T1597='REFERENCIAS RIESGO'!$C$36,INFORMACION!$F1597=REFERENCIAS!$C$24),16,IF(INFORMACION!$T1597='REFERENCIAS RIESGO'!$C$36,13,IF(INFORMACION!$F1597=REFERENCIAS!$C$24,10,7))),0)+VLOOKUP(K1597,REFERENCIAS!$C:$D,2,0)*VLOOKUP($K$2,PONDERADORES!A:P,IF(AND(INFORMACION!$T1597='REFERENCIAS RIESGO'!$C$36,INFORMACION!$F1597=REFERENCIAS!$C$24),16,IF(INFORMACION!$T1597='REFERENCIAS RIESGO'!$C$36,13,IF(INFORMACION!$F1597=REFERENCIAS!$C$24,10,7))),0)+VLOOKUP(L1597,REFERENCIAS!$C:$D,2,0)*VLOOKUP($L$2,PONDERADORES!A:P,IF(AND(INFORMACION!$T1597='REFERENCIAS RIESGO'!$C$36,INFORMACION!$F1597=REFERENCIAS!$C$24),16,IF(INFORMACION!$T1597='REFERENCIAS RIESGO'!$C$36,13,IF(INFORMACION!$F1597=REFERENCIAS!$C$24,10,7))),0)+VLOOKUP(F1597,REFERENCIAS!$C:$D,2,0)*VLOOKUP($F$2,PONDERADORES!A:P,IF(AND(INFORMACION!$T1597='REFERENCIAS RIESGO'!$C$36,INFORMACION!$F1597=REFERENCIAS!$C$24),16,IF(INFORMACION!$T1597='REFERENCIAS RIESGO'!$C$36,13,IF(INFORMACION!$F1597=REFERENCIAS!$C$24,10,7))),0)+VLOOKUP(T1597,REFERENCIAS!$C:$D,2,0)*VLOOKUP($T$2,PONDERADORES!A:P,IF(AND(INFORMACION!$T1597='REFERENCIAS RIESGO'!$C$36,INFORMACION!$F1597=REFERENCIAS!$C$24),16,IF(INFORMACION!$T1597='REFERENCIAS RIESGO'!$C$36,13,IF(INFORMACION!$F1597=REFERENCIAS!$C$24,10,7))),0)+VLOOKUP(IF(J1597&lt;=0.2,0.2,IF(AND(J1597&gt;0.2,J1597&lt;=0.4),0.4,IF(AND(J1597&gt;0.4,J1597&lt;=0.6),0.6,IF(AND(J1597&gt;0.6,J1597&lt;=0.8),0.8,IF(AND(J1597&gt;0.8,J1597&lt;=1),1))))),REFERENCIAS!$C:$D,2,0)*VLOOKUP($J$2,PONDERADORES!A:P,IF(AND(INFORMACION!$T1597='REFERENCIAS RIESGO'!$C$36,INFORMACION!$F1597=REFERENCIAS!$C$24),16,IF(INFORMACION!$T1597='REFERENCIAS RIESGO'!$C$36,13,IF(INFORMACION!$F1597=REFERENCIAS!$C$24,10,7))),0)</f>
        <v>#REF!</v>
      </c>
      <c r="Y1597" s="68">
        <f>+VLOOKUP(M1597,REFERENCIAS!$C:$D,2,0)*VLOOKUP($M$2,PONDERADORES!$A$7:$G$9,7,0)+VLOOKUP(N1597,REFERENCIAS!$C:$D,2,0)*VLOOKUP($N$2,PONDERADORES!$A$7:$G$9,7,0)+VLOOKUP(O1597,REFERENCIAS!$C:$D,2,0)*VLOOKUP($O$2,PONDERADORES!$A$7:$G$9,7,0)</f>
        <v>0.2</v>
      </c>
      <c r="Z1597" s="2">
        <f>+VLOOKUP(IF(R1597&lt;0.1,0,IF(AND(R1597&gt;=0.1,R1597&lt;0.2),0.1,IF(AND(R1597&gt;=0.2,R1597&lt;0.3),0.2,IF(R1597&gt;0.3,0.3,)))),REFERENCIAS!$C:$D,2,0)*VLOOKUP($R$2,PONDERADORES!$A$11:$G$11,7,0)</f>
        <v>15</v>
      </c>
      <c r="AA1597" s="92"/>
      <c r="AB1597" s="95" t="e">
        <f t="shared" ca="1" si="95"/>
        <v>#REF!</v>
      </c>
      <c r="AC1597" s="23" t="e">
        <f ca="1">IF(AB1597&gt;REFERENCIAS!$C$62,REFERENCIAS!$B$62,IF(AND(AB1597&gt;=REFERENCIAS!$C$63,AB1597&lt;REFERENCIAS!$D$63),REFERENCIAS!$B$63,IF(AND(AB1597&gt;REFERENCIAS!$C$64,AB1597&lt;=REFERENCIAS!$D$64),REFERENCIAS!$B$64,IF(AND(AB1597&gt;=REFERENCIAS!$C$65,AB1597&lt;REFERENCIAS!$D$65),REFERENCIAS!$B$65, "Revisar"))))</f>
        <v>#REF!</v>
      </c>
      <c r="AD1597" s="94" t="e">
        <f ca="1">VLOOKUP(AC1597,REFERENCIAS!$B$62:$G$65,4,FALSE)</f>
        <v>#REF!</v>
      </c>
    </row>
    <row r="1598" spans="1:30" ht="17.25" x14ac:dyDescent="0.25">
      <c r="A1598" s="74"/>
      <c r="B1598" s="19"/>
      <c r="C1598" s="19"/>
      <c r="D1598" s="50"/>
      <c r="E1598" s="73"/>
      <c r="F1598" s="74"/>
      <c r="G1598" s="9"/>
      <c r="H1598" s="48"/>
      <c r="I1598" s="49">
        <f t="shared" ca="1" si="93"/>
        <v>2022</v>
      </c>
      <c r="J1598" s="22">
        <f t="shared" ca="1" si="92"/>
        <v>1</v>
      </c>
      <c r="K1598" s="19"/>
      <c r="L1598" s="73"/>
      <c r="M1598" s="74"/>
      <c r="N1598" s="19"/>
      <c r="O1598" s="73"/>
      <c r="P1598" s="82">
        <v>1</v>
      </c>
      <c r="Q1598" s="24">
        <v>1</v>
      </c>
      <c r="R1598" s="81">
        <f t="shared" si="94"/>
        <v>1</v>
      </c>
      <c r="S1598" s="87"/>
      <c r="T1598" s="19"/>
      <c r="U1598" s="25"/>
      <c r="V1598" s="25"/>
      <c r="W1598" s="81"/>
      <c r="X1598" s="91" t="e">
        <f ca="1">+VLOOKUP(#REF!,REFERENCIAS!$C:$D,2,0)*VLOOKUP(#REF!,PONDERADORES!A:P,IF(AND(INFORMACION!$T1598='REFERENCIAS RIESGO'!$C$36,INFORMACION!$F1598=REFERENCIAS!$C$24),16,IF(INFORMACION!$T1598='REFERENCIAS RIESGO'!$C$36,13,IF(INFORMACION!$F1598=REFERENCIAS!$C$24,10,7))),0)+VLOOKUP(K1598,REFERENCIAS!$C:$D,2,0)*VLOOKUP($K$2,PONDERADORES!A:P,IF(AND(INFORMACION!$T1598='REFERENCIAS RIESGO'!$C$36,INFORMACION!$F1598=REFERENCIAS!$C$24),16,IF(INFORMACION!$T1598='REFERENCIAS RIESGO'!$C$36,13,IF(INFORMACION!$F1598=REFERENCIAS!$C$24,10,7))),0)+VLOOKUP(L1598,REFERENCIAS!$C:$D,2,0)*VLOOKUP($L$2,PONDERADORES!A:P,IF(AND(INFORMACION!$T1598='REFERENCIAS RIESGO'!$C$36,INFORMACION!$F1598=REFERENCIAS!$C$24),16,IF(INFORMACION!$T1598='REFERENCIAS RIESGO'!$C$36,13,IF(INFORMACION!$F1598=REFERENCIAS!$C$24,10,7))),0)+VLOOKUP(F1598,REFERENCIAS!$C:$D,2,0)*VLOOKUP($F$2,PONDERADORES!A:P,IF(AND(INFORMACION!$T1598='REFERENCIAS RIESGO'!$C$36,INFORMACION!$F1598=REFERENCIAS!$C$24),16,IF(INFORMACION!$T1598='REFERENCIAS RIESGO'!$C$36,13,IF(INFORMACION!$F1598=REFERENCIAS!$C$24,10,7))),0)+VLOOKUP(T1598,REFERENCIAS!$C:$D,2,0)*VLOOKUP($T$2,PONDERADORES!A:P,IF(AND(INFORMACION!$T1598='REFERENCIAS RIESGO'!$C$36,INFORMACION!$F1598=REFERENCIAS!$C$24),16,IF(INFORMACION!$T1598='REFERENCIAS RIESGO'!$C$36,13,IF(INFORMACION!$F1598=REFERENCIAS!$C$24,10,7))),0)+VLOOKUP(IF(J1598&lt;=0.2,0.2,IF(AND(J1598&gt;0.2,J1598&lt;=0.4),0.4,IF(AND(J1598&gt;0.4,J1598&lt;=0.6),0.6,IF(AND(J1598&gt;0.6,J1598&lt;=0.8),0.8,IF(AND(J1598&gt;0.8,J1598&lt;=1),1))))),REFERENCIAS!$C:$D,2,0)*VLOOKUP($J$2,PONDERADORES!A:P,IF(AND(INFORMACION!$T1598='REFERENCIAS RIESGO'!$C$36,INFORMACION!$F1598=REFERENCIAS!$C$24),16,IF(INFORMACION!$T1598='REFERENCIAS RIESGO'!$C$36,13,IF(INFORMACION!$F1598=REFERENCIAS!$C$24,10,7))),0)</f>
        <v>#REF!</v>
      </c>
      <c r="Y1598" s="68">
        <f>+VLOOKUP(M1598,REFERENCIAS!$C:$D,2,0)*VLOOKUP($M$2,PONDERADORES!$A$7:$G$9,7,0)+VLOOKUP(N1598,REFERENCIAS!$C:$D,2,0)*VLOOKUP($N$2,PONDERADORES!$A$7:$G$9,7,0)+VLOOKUP(O1598,REFERENCIAS!$C:$D,2,0)*VLOOKUP($O$2,PONDERADORES!$A$7:$G$9,7,0)</f>
        <v>0.2</v>
      </c>
      <c r="Z1598" s="2">
        <f>+VLOOKUP(IF(R1598&lt;0.1,0,IF(AND(R1598&gt;=0.1,R1598&lt;0.2),0.1,IF(AND(R1598&gt;=0.2,R1598&lt;0.3),0.2,IF(R1598&gt;0.3,0.3,)))),REFERENCIAS!$C:$D,2,0)*VLOOKUP($R$2,PONDERADORES!$A$11:$G$11,7,0)</f>
        <v>15</v>
      </c>
      <c r="AA1598" s="92"/>
      <c r="AB1598" s="95" t="e">
        <f t="shared" ca="1" si="95"/>
        <v>#REF!</v>
      </c>
      <c r="AC1598" s="23" t="e">
        <f ca="1">IF(AB1598&gt;REFERENCIAS!$C$62,REFERENCIAS!$B$62,IF(AND(AB1598&gt;=REFERENCIAS!$C$63,AB1598&lt;REFERENCIAS!$D$63),REFERENCIAS!$B$63,IF(AND(AB1598&gt;REFERENCIAS!$C$64,AB1598&lt;=REFERENCIAS!$D$64),REFERENCIAS!$B$64,IF(AND(AB1598&gt;=REFERENCIAS!$C$65,AB1598&lt;REFERENCIAS!$D$65),REFERENCIAS!$B$65, "Revisar"))))</f>
        <v>#REF!</v>
      </c>
      <c r="AD1598" s="94" t="e">
        <f ca="1">VLOOKUP(AC1598,REFERENCIAS!$B$62:$G$65,4,FALSE)</f>
        <v>#REF!</v>
      </c>
    </row>
    <row r="1599" spans="1:30" ht="17.25" x14ac:dyDescent="0.25">
      <c r="A1599" s="74"/>
      <c r="B1599" s="19"/>
      <c r="C1599" s="19"/>
      <c r="D1599" s="50"/>
      <c r="E1599" s="73"/>
      <c r="F1599" s="74"/>
      <c r="G1599" s="9"/>
      <c r="H1599" s="48"/>
      <c r="I1599" s="49">
        <f t="shared" ca="1" si="93"/>
        <v>2022</v>
      </c>
      <c r="J1599" s="22">
        <f t="shared" ca="1" si="92"/>
        <v>1</v>
      </c>
      <c r="K1599" s="19"/>
      <c r="L1599" s="73"/>
      <c r="M1599" s="74"/>
      <c r="N1599" s="19"/>
      <c r="O1599" s="73"/>
      <c r="P1599" s="82">
        <v>1</v>
      </c>
      <c r="Q1599" s="24">
        <v>1</v>
      </c>
      <c r="R1599" s="81">
        <f t="shared" si="94"/>
        <v>1</v>
      </c>
      <c r="S1599" s="87"/>
      <c r="T1599" s="19"/>
      <c r="U1599" s="25"/>
      <c r="V1599" s="25"/>
      <c r="W1599" s="81"/>
      <c r="X1599" s="91" t="e">
        <f ca="1">+VLOOKUP(#REF!,REFERENCIAS!$C:$D,2,0)*VLOOKUP(#REF!,PONDERADORES!A:P,IF(AND(INFORMACION!$T1599='REFERENCIAS RIESGO'!$C$36,INFORMACION!$F1599=REFERENCIAS!$C$24),16,IF(INFORMACION!$T1599='REFERENCIAS RIESGO'!$C$36,13,IF(INFORMACION!$F1599=REFERENCIAS!$C$24,10,7))),0)+VLOOKUP(K1599,REFERENCIAS!$C:$D,2,0)*VLOOKUP($K$2,PONDERADORES!A:P,IF(AND(INFORMACION!$T1599='REFERENCIAS RIESGO'!$C$36,INFORMACION!$F1599=REFERENCIAS!$C$24),16,IF(INFORMACION!$T1599='REFERENCIAS RIESGO'!$C$36,13,IF(INFORMACION!$F1599=REFERENCIAS!$C$24,10,7))),0)+VLOOKUP(L1599,REFERENCIAS!$C:$D,2,0)*VLOOKUP($L$2,PONDERADORES!A:P,IF(AND(INFORMACION!$T1599='REFERENCIAS RIESGO'!$C$36,INFORMACION!$F1599=REFERENCIAS!$C$24),16,IF(INFORMACION!$T1599='REFERENCIAS RIESGO'!$C$36,13,IF(INFORMACION!$F1599=REFERENCIAS!$C$24,10,7))),0)+VLOOKUP(F1599,REFERENCIAS!$C:$D,2,0)*VLOOKUP($F$2,PONDERADORES!A:P,IF(AND(INFORMACION!$T1599='REFERENCIAS RIESGO'!$C$36,INFORMACION!$F1599=REFERENCIAS!$C$24),16,IF(INFORMACION!$T1599='REFERENCIAS RIESGO'!$C$36,13,IF(INFORMACION!$F1599=REFERENCIAS!$C$24,10,7))),0)+VLOOKUP(T1599,REFERENCIAS!$C:$D,2,0)*VLOOKUP($T$2,PONDERADORES!A:P,IF(AND(INFORMACION!$T1599='REFERENCIAS RIESGO'!$C$36,INFORMACION!$F1599=REFERENCIAS!$C$24),16,IF(INFORMACION!$T1599='REFERENCIAS RIESGO'!$C$36,13,IF(INFORMACION!$F1599=REFERENCIAS!$C$24,10,7))),0)+VLOOKUP(IF(J1599&lt;=0.2,0.2,IF(AND(J1599&gt;0.2,J1599&lt;=0.4),0.4,IF(AND(J1599&gt;0.4,J1599&lt;=0.6),0.6,IF(AND(J1599&gt;0.6,J1599&lt;=0.8),0.8,IF(AND(J1599&gt;0.8,J1599&lt;=1),1))))),REFERENCIAS!$C:$D,2,0)*VLOOKUP($J$2,PONDERADORES!A:P,IF(AND(INFORMACION!$T1599='REFERENCIAS RIESGO'!$C$36,INFORMACION!$F1599=REFERENCIAS!$C$24),16,IF(INFORMACION!$T1599='REFERENCIAS RIESGO'!$C$36,13,IF(INFORMACION!$F1599=REFERENCIAS!$C$24,10,7))),0)</f>
        <v>#REF!</v>
      </c>
      <c r="Y1599" s="68">
        <f>+VLOOKUP(M1599,REFERENCIAS!$C:$D,2,0)*VLOOKUP($M$2,PONDERADORES!$A$7:$G$9,7,0)+VLOOKUP(N1599,REFERENCIAS!$C:$D,2,0)*VLOOKUP($N$2,PONDERADORES!$A$7:$G$9,7,0)+VLOOKUP(O1599,REFERENCIAS!$C:$D,2,0)*VLOOKUP($O$2,PONDERADORES!$A$7:$G$9,7,0)</f>
        <v>0.2</v>
      </c>
      <c r="Z1599" s="2">
        <f>+VLOOKUP(IF(R1599&lt;0.1,0,IF(AND(R1599&gt;=0.1,R1599&lt;0.2),0.1,IF(AND(R1599&gt;=0.2,R1599&lt;0.3),0.2,IF(R1599&gt;0.3,0.3,)))),REFERENCIAS!$C:$D,2,0)*VLOOKUP($R$2,PONDERADORES!$A$11:$G$11,7,0)</f>
        <v>15</v>
      </c>
      <c r="AA1599" s="92"/>
      <c r="AB1599" s="95" t="e">
        <f t="shared" ca="1" si="95"/>
        <v>#REF!</v>
      </c>
      <c r="AC1599" s="23" t="e">
        <f ca="1">IF(AB1599&gt;REFERENCIAS!$C$62,REFERENCIAS!$B$62,IF(AND(AB1599&gt;=REFERENCIAS!$C$63,AB1599&lt;REFERENCIAS!$D$63),REFERENCIAS!$B$63,IF(AND(AB1599&gt;REFERENCIAS!$C$64,AB1599&lt;=REFERENCIAS!$D$64),REFERENCIAS!$B$64,IF(AND(AB1599&gt;=REFERENCIAS!$C$65,AB1599&lt;REFERENCIAS!$D$65),REFERENCIAS!$B$65, "Revisar"))))</f>
        <v>#REF!</v>
      </c>
      <c r="AD1599" s="94" t="e">
        <f ca="1">VLOOKUP(AC1599,REFERENCIAS!$B$62:$G$65,4,FALSE)</f>
        <v>#REF!</v>
      </c>
    </row>
    <row r="1600" spans="1:30" ht="17.25" x14ac:dyDescent="0.25">
      <c r="A1600" s="74"/>
      <c r="B1600" s="19"/>
      <c r="C1600" s="19"/>
      <c r="D1600" s="50"/>
      <c r="E1600" s="73"/>
      <c r="F1600" s="74"/>
      <c r="G1600" s="9"/>
      <c r="H1600" s="48"/>
      <c r="I1600" s="49">
        <f t="shared" ca="1" si="93"/>
        <v>2022</v>
      </c>
      <c r="J1600" s="22">
        <f t="shared" ca="1" si="92"/>
        <v>1</v>
      </c>
      <c r="K1600" s="19"/>
      <c r="L1600" s="73"/>
      <c r="M1600" s="74"/>
      <c r="N1600" s="19"/>
      <c r="O1600" s="73"/>
      <c r="P1600" s="82">
        <v>1</v>
      </c>
      <c r="Q1600" s="24">
        <v>1</v>
      </c>
      <c r="R1600" s="81">
        <f t="shared" si="94"/>
        <v>1</v>
      </c>
      <c r="S1600" s="87"/>
      <c r="T1600" s="19"/>
      <c r="U1600" s="25"/>
      <c r="V1600" s="25"/>
      <c r="W1600" s="81"/>
      <c r="X1600" s="91" t="e">
        <f ca="1">+VLOOKUP(#REF!,REFERENCIAS!$C:$D,2,0)*VLOOKUP(#REF!,PONDERADORES!A:P,IF(AND(INFORMACION!$T1600='REFERENCIAS RIESGO'!$C$36,INFORMACION!$F1600=REFERENCIAS!$C$24),16,IF(INFORMACION!$T1600='REFERENCIAS RIESGO'!$C$36,13,IF(INFORMACION!$F1600=REFERENCIAS!$C$24,10,7))),0)+VLOOKUP(K1600,REFERENCIAS!$C:$D,2,0)*VLOOKUP($K$2,PONDERADORES!A:P,IF(AND(INFORMACION!$T1600='REFERENCIAS RIESGO'!$C$36,INFORMACION!$F1600=REFERENCIAS!$C$24),16,IF(INFORMACION!$T1600='REFERENCIAS RIESGO'!$C$36,13,IF(INFORMACION!$F1600=REFERENCIAS!$C$24,10,7))),0)+VLOOKUP(L1600,REFERENCIAS!$C:$D,2,0)*VLOOKUP($L$2,PONDERADORES!A:P,IF(AND(INFORMACION!$T1600='REFERENCIAS RIESGO'!$C$36,INFORMACION!$F1600=REFERENCIAS!$C$24),16,IF(INFORMACION!$T1600='REFERENCIAS RIESGO'!$C$36,13,IF(INFORMACION!$F1600=REFERENCIAS!$C$24,10,7))),0)+VLOOKUP(F1600,REFERENCIAS!$C:$D,2,0)*VLOOKUP($F$2,PONDERADORES!A:P,IF(AND(INFORMACION!$T1600='REFERENCIAS RIESGO'!$C$36,INFORMACION!$F1600=REFERENCIAS!$C$24),16,IF(INFORMACION!$T1600='REFERENCIAS RIESGO'!$C$36,13,IF(INFORMACION!$F1600=REFERENCIAS!$C$24,10,7))),0)+VLOOKUP(T1600,REFERENCIAS!$C:$D,2,0)*VLOOKUP($T$2,PONDERADORES!A:P,IF(AND(INFORMACION!$T1600='REFERENCIAS RIESGO'!$C$36,INFORMACION!$F1600=REFERENCIAS!$C$24),16,IF(INFORMACION!$T1600='REFERENCIAS RIESGO'!$C$36,13,IF(INFORMACION!$F1600=REFERENCIAS!$C$24,10,7))),0)+VLOOKUP(IF(J1600&lt;=0.2,0.2,IF(AND(J1600&gt;0.2,J1600&lt;=0.4),0.4,IF(AND(J1600&gt;0.4,J1600&lt;=0.6),0.6,IF(AND(J1600&gt;0.6,J1600&lt;=0.8),0.8,IF(AND(J1600&gt;0.8,J1600&lt;=1),1))))),REFERENCIAS!$C:$D,2,0)*VLOOKUP($J$2,PONDERADORES!A:P,IF(AND(INFORMACION!$T1600='REFERENCIAS RIESGO'!$C$36,INFORMACION!$F1600=REFERENCIAS!$C$24),16,IF(INFORMACION!$T1600='REFERENCIAS RIESGO'!$C$36,13,IF(INFORMACION!$F1600=REFERENCIAS!$C$24,10,7))),0)</f>
        <v>#REF!</v>
      </c>
      <c r="Y1600" s="68">
        <f>+VLOOKUP(M1600,REFERENCIAS!$C:$D,2,0)*VLOOKUP($M$2,PONDERADORES!$A$7:$G$9,7,0)+VLOOKUP(N1600,REFERENCIAS!$C:$D,2,0)*VLOOKUP($N$2,PONDERADORES!$A$7:$G$9,7,0)+VLOOKUP(O1600,REFERENCIAS!$C:$D,2,0)*VLOOKUP($O$2,PONDERADORES!$A$7:$G$9,7,0)</f>
        <v>0.2</v>
      </c>
      <c r="Z1600" s="2">
        <f>+VLOOKUP(IF(R1600&lt;0.1,0,IF(AND(R1600&gt;=0.1,R1600&lt;0.2),0.1,IF(AND(R1600&gt;=0.2,R1600&lt;0.3),0.2,IF(R1600&gt;0.3,0.3,)))),REFERENCIAS!$C:$D,2,0)*VLOOKUP($R$2,PONDERADORES!$A$11:$G$11,7,0)</f>
        <v>15</v>
      </c>
      <c r="AA1600" s="92"/>
      <c r="AB1600" s="95" t="e">
        <f t="shared" ca="1" si="95"/>
        <v>#REF!</v>
      </c>
      <c r="AC1600" s="23" t="e">
        <f ca="1">IF(AB1600&gt;REFERENCIAS!$C$62,REFERENCIAS!$B$62,IF(AND(AB1600&gt;=REFERENCIAS!$C$63,AB1600&lt;REFERENCIAS!$D$63),REFERENCIAS!$B$63,IF(AND(AB1600&gt;REFERENCIAS!$C$64,AB1600&lt;=REFERENCIAS!$D$64),REFERENCIAS!$B$64,IF(AND(AB1600&gt;=REFERENCIAS!$C$65,AB1600&lt;REFERENCIAS!$D$65),REFERENCIAS!$B$65, "Revisar"))))</f>
        <v>#REF!</v>
      </c>
      <c r="AD1600" s="94" t="e">
        <f ca="1">VLOOKUP(AC1600,REFERENCIAS!$B$62:$G$65,4,FALSE)</f>
        <v>#REF!</v>
      </c>
    </row>
    <row r="1601" spans="1:30" ht="17.25" x14ac:dyDescent="0.25">
      <c r="A1601" s="74"/>
      <c r="B1601" s="19"/>
      <c r="C1601" s="19"/>
      <c r="D1601" s="50"/>
      <c r="E1601" s="73"/>
      <c r="F1601" s="74"/>
      <c r="G1601" s="9"/>
      <c r="H1601" s="48"/>
      <c r="I1601" s="49">
        <f t="shared" ca="1" si="93"/>
        <v>2022</v>
      </c>
      <c r="J1601" s="22">
        <f t="shared" ca="1" si="92"/>
        <v>1</v>
      </c>
      <c r="K1601" s="19"/>
      <c r="L1601" s="73"/>
      <c r="M1601" s="74"/>
      <c r="N1601" s="19"/>
      <c r="O1601" s="73"/>
      <c r="P1601" s="82">
        <v>1</v>
      </c>
      <c r="Q1601" s="24">
        <v>1</v>
      </c>
      <c r="R1601" s="81">
        <f t="shared" si="94"/>
        <v>1</v>
      </c>
      <c r="S1601" s="87"/>
      <c r="T1601" s="19"/>
      <c r="U1601" s="25"/>
      <c r="V1601" s="25"/>
      <c r="W1601" s="81"/>
      <c r="X1601" s="91" t="e">
        <f ca="1">+VLOOKUP(#REF!,REFERENCIAS!$C:$D,2,0)*VLOOKUP(#REF!,PONDERADORES!A:P,IF(AND(INFORMACION!$T1601='REFERENCIAS RIESGO'!$C$36,INFORMACION!$F1601=REFERENCIAS!$C$24),16,IF(INFORMACION!$T1601='REFERENCIAS RIESGO'!$C$36,13,IF(INFORMACION!$F1601=REFERENCIAS!$C$24,10,7))),0)+VLOOKUP(K1601,REFERENCIAS!$C:$D,2,0)*VLOOKUP($K$2,PONDERADORES!A:P,IF(AND(INFORMACION!$T1601='REFERENCIAS RIESGO'!$C$36,INFORMACION!$F1601=REFERENCIAS!$C$24),16,IF(INFORMACION!$T1601='REFERENCIAS RIESGO'!$C$36,13,IF(INFORMACION!$F1601=REFERENCIAS!$C$24,10,7))),0)+VLOOKUP(L1601,REFERENCIAS!$C:$D,2,0)*VLOOKUP($L$2,PONDERADORES!A:P,IF(AND(INFORMACION!$T1601='REFERENCIAS RIESGO'!$C$36,INFORMACION!$F1601=REFERENCIAS!$C$24),16,IF(INFORMACION!$T1601='REFERENCIAS RIESGO'!$C$36,13,IF(INFORMACION!$F1601=REFERENCIAS!$C$24,10,7))),0)+VLOOKUP(F1601,REFERENCIAS!$C:$D,2,0)*VLOOKUP($F$2,PONDERADORES!A:P,IF(AND(INFORMACION!$T1601='REFERENCIAS RIESGO'!$C$36,INFORMACION!$F1601=REFERENCIAS!$C$24),16,IF(INFORMACION!$T1601='REFERENCIAS RIESGO'!$C$36,13,IF(INFORMACION!$F1601=REFERENCIAS!$C$24,10,7))),0)+VLOOKUP(T1601,REFERENCIAS!$C:$D,2,0)*VLOOKUP($T$2,PONDERADORES!A:P,IF(AND(INFORMACION!$T1601='REFERENCIAS RIESGO'!$C$36,INFORMACION!$F1601=REFERENCIAS!$C$24),16,IF(INFORMACION!$T1601='REFERENCIAS RIESGO'!$C$36,13,IF(INFORMACION!$F1601=REFERENCIAS!$C$24,10,7))),0)+VLOOKUP(IF(J1601&lt;=0.2,0.2,IF(AND(J1601&gt;0.2,J1601&lt;=0.4),0.4,IF(AND(J1601&gt;0.4,J1601&lt;=0.6),0.6,IF(AND(J1601&gt;0.6,J1601&lt;=0.8),0.8,IF(AND(J1601&gt;0.8,J1601&lt;=1),1))))),REFERENCIAS!$C:$D,2,0)*VLOOKUP($J$2,PONDERADORES!A:P,IF(AND(INFORMACION!$T1601='REFERENCIAS RIESGO'!$C$36,INFORMACION!$F1601=REFERENCIAS!$C$24),16,IF(INFORMACION!$T1601='REFERENCIAS RIESGO'!$C$36,13,IF(INFORMACION!$F1601=REFERENCIAS!$C$24,10,7))),0)</f>
        <v>#REF!</v>
      </c>
      <c r="Y1601" s="68">
        <f>+VLOOKUP(M1601,REFERENCIAS!$C:$D,2,0)*VLOOKUP($M$2,PONDERADORES!$A$7:$G$9,7,0)+VLOOKUP(N1601,REFERENCIAS!$C:$D,2,0)*VLOOKUP($N$2,PONDERADORES!$A$7:$G$9,7,0)+VLOOKUP(O1601,REFERENCIAS!$C:$D,2,0)*VLOOKUP($O$2,PONDERADORES!$A$7:$G$9,7,0)</f>
        <v>0.2</v>
      </c>
      <c r="Z1601" s="2">
        <f>+VLOOKUP(IF(R1601&lt;0.1,0,IF(AND(R1601&gt;=0.1,R1601&lt;0.2),0.1,IF(AND(R1601&gt;=0.2,R1601&lt;0.3),0.2,IF(R1601&gt;0.3,0.3,)))),REFERENCIAS!$C:$D,2,0)*VLOOKUP($R$2,PONDERADORES!$A$11:$G$11,7,0)</f>
        <v>15</v>
      </c>
      <c r="AA1601" s="92"/>
      <c r="AB1601" s="95" t="e">
        <f t="shared" ca="1" si="95"/>
        <v>#REF!</v>
      </c>
      <c r="AC1601" s="23" t="e">
        <f ca="1">IF(AB1601&gt;REFERENCIAS!$C$62,REFERENCIAS!$B$62,IF(AND(AB1601&gt;=REFERENCIAS!$C$63,AB1601&lt;REFERENCIAS!$D$63),REFERENCIAS!$B$63,IF(AND(AB1601&gt;REFERENCIAS!$C$64,AB1601&lt;=REFERENCIAS!$D$64),REFERENCIAS!$B$64,IF(AND(AB1601&gt;=REFERENCIAS!$C$65,AB1601&lt;REFERENCIAS!$D$65),REFERENCIAS!$B$65, "Revisar"))))</f>
        <v>#REF!</v>
      </c>
      <c r="AD1601" s="94" t="e">
        <f ca="1">VLOOKUP(AC1601,REFERENCIAS!$B$62:$G$65,4,FALSE)</f>
        <v>#REF!</v>
      </c>
    </row>
    <row r="1602" spans="1:30" ht="17.25" x14ac:dyDescent="0.25">
      <c r="A1602" s="74"/>
      <c r="B1602" s="19"/>
      <c r="C1602" s="19"/>
      <c r="D1602" s="50"/>
      <c r="E1602" s="73"/>
      <c r="F1602" s="74"/>
      <c r="G1602" s="9"/>
      <c r="H1602" s="48"/>
      <c r="I1602" s="49">
        <f t="shared" ca="1" si="93"/>
        <v>2022</v>
      </c>
      <c r="J1602" s="22">
        <f t="shared" ca="1" si="92"/>
        <v>1</v>
      </c>
      <c r="K1602" s="19"/>
      <c r="L1602" s="73"/>
      <c r="M1602" s="74"/>
      <c r="N1602" s="19"/>
      <c r="O1602" s="73"/>
      <c r="P1602" s="82">
        <v>1</v>
      </c>
      <c r="Q1602" s="24">
        <v>1</v>
      </c>
      <c r="R1602" s="81">
        <f t="shared" si="94"/>
        <v>1</v>
      </c>
      <c r="S1602" s="87"/>
      <c r="T1602" s="19"/>
      <c r="U1602" s="25"/>
      <c r="V1602" s="25"/>
      <c r="W1602" s="81"/>
      <c r="X1602" s="91" t="e">
        <f ca="1">+VLOOKUP(#REF!,REFERENCIAS!$C:$D,2,0)*VLOOKUP(#REF!,PONDERADORES!A:P,IF(AND(INFORMACION!$T1602='REFERENCIAS RIESGO'!$C$36,INFORMACION!$F1602=REFERENCIAS!$C$24),16,IF(INFORMACION!$T1602='REFERENCIAS RIESGO'!$C$36,13,IF(INFORMACION!$F1602=REFERENCIAS!$C$24,10,7))),0)+VLOOKUP(K1602,REFERENCIAS!$C:$D,2,0)*VLOOKUP($K$2,PONDERADORES!A:P,IF(AND(INFORMACION!$T1602='REFERENCIAS RIESGO'!$C$36,INFORMACION!$F1602=REFERENCIAS!$C$24),16,IF(INFORMACION!$T1602='REFERENCIAS RIESGO'!$C$36,13,IF(INFORMACION!$F1602=REFERENCIAS!$C$24,10,7))),0)+VLOOKUP(L1602,REFERENCIAS!$C:$D,2,0)*VLOOKUP($L$2,PONDERADORES!A:P,IF(AND(INFORMACION!$T1602='REFERENCIAS RIESGO'!$C$36,INFORMACION!$F1602=REFERENCIAS!$C$24),16,IF(INFORMACION!$T1602='REFERENCIAS RIESGO'!$C$36,13,IF(INFORMACION!$F1602=REFERENCIAS!$C$24,10,7))),0)+VLOOKUP(F1602,REFERENCIAS!$C:$D,2,0)*VLOOKUP($F$2,PONDERADORES!A:P,IF(AND(INFORMACION!$T1602='REFERENCIAS RIESGO'!$C$36,INFORMACION!$F1602=REFERENCIAS!$C$24),16,IF(INFORMACION!$T1602='REFERENCIAS RIESGO'!$C$36,13,IF(INFORMACION!$F1602=REFERENCIAS!$C$24,10,7))),0)+VLOOKUP(T1602,REFERENCIAS!$C:$D,2,0)*VLOOKUP($T$2,PONDERADORES!A:P,IF(AND(INFORMACION!$T1602='REFERENCIAS RIESGO'!$C$36,INFORMACION!$F1602=REFERENCIAS!$C$24),16,IF(INFORMACION!$T1602='REFERENCIAS RIESGO'!$C$36,13,IF(INFORMACION!$F1602=REFERENCIAS!$C$24,10,7))),0)+VLOOKUP(IF(J1602&lt;=0.2,0.2,IF(AND(J1602&gt;0.2,J1602&lt;=0.4),0.4,IF(AND(J1602&gt;0.4,J1602&lt;=0.6),0.6,IF(AND(J1602&gt;0.6,J1602&lt;=0.8),0.8,IF(AND(J1602&gt;0.8,J1602&lt;=1),1))))),REFERENCIAS!$C:$D,2,0)*VLOOKUP($J$2,PONDERADORES!A:P,IF(AND(INFORMACION!$T1602='REFERENCIAS RIESGO'!$C$36,INFORMACION!$F1602=REFERENCIAS!$C$24),16,IF(INFORMACION!$T1602='REFERENCIAS RIESGO'!$C$36,13,IF(INFORMACION!$F1602=REFERENCIAS!$C$24,10,7))),0)</f>
        <v>#REF!</v>
      </c>
      <c r="Y1602" s="68">
        <f>+VLOOKUP(M1602,REFERENCIAS!$C:$D,2,0)*VLOOKUP($M$2,PONDERADORES!$A$7:$G$9,7,0)+VLOOKUP(N1602,REFERENCIAS!$C:$D,2,0)*VLOOKUP($N$2,PONDERADORES!$A$7:$G$9,7,0)+VLOOKUP(O1602,REFERENCIAS!$C:$D,2,0)*VLOOKUP($O$2,PONDERADORES!$A$7:$G$9,7,0)</f>
        <v>0.2</v>
      </c>
      <c r="Z1602" s="2">
        <f>+VLOOKUP(IF(R1602&lt;0.1,0,IF(AND(R1602&gt;=0.1,R1602&lt;0.2),0.1,IF(AND(R1602&gt;=0.2,R1602&lt;0.3),0.2,IF(R1602&gt;0.3,0.3,)))),REFERENCIAS!$C:$D,2,0)*VLOOKUP($R$2,PONDERADORES!$A$11:$G$11,7,0)</f>
        <v>15</v>
      </c>
      <c r="AA1602" s="92"/>
      <c r="AB1602" s="95" t="e">
        <f t="shared" ca="1" si="95"/>
        <v>#REF!</v>
      </c>
      <c r="AC1602" s="23" t="e">
        <f ca="1">IF(AB1602&gt;REFERENCIAS!$C$62,REFERENCIAS!$B$62,IF(AND(AB1602&gt;=REFERENCIAS!$C$63,AB1602&lt;REFERENCIAS!$D$63),REFERENCIAS!$B$63,IF(AND(AB1602&gt;REFERENCIAS!$C$64,AB1602&lt;=REFERENCIAS!$D$64),REFERENCIAS!$B$64,IF(AND(AB1602&gt;=REFERENCIAS!$C$65,AB1602&lt;REFERENCIAS!$D$65),REFERENCIAS!$B$65, "Revisar"))))</f>
        <v>#REF!</v>
      </c>
      <c r="AD1602" s="94" t="e">
        <f ca="1">VLOOKUP(AC1602,REFERENCIAS!$B$62:$G$65,4,FALSE)</f>
        <v>#REF!</v>
      </c>
    </row>
    <row r="1603" spans="1:30" ht="17.25" x14ac:dyDescent="0.25">
      <c r="A1603" s="74"/>
      <c r="B1603" s="19"/>
      <c r="C1603" s="19"/>
      <c r="D1603" s="50"/>
      <c r="E1603" s="73"/>
      <c r="F1603" s="74"/>
      <c r="G1603" s="9"/>
      <c r="H1603" s="48"/>
      <c r="I1603" s="49">
        <f t="shared" ca="1" si="93"/>
        <v>2022</v>
      </c>
      <c r="J1603" s="22">
        <f t="shared" ca="1" si="92"/>
        <v>1</v>
      </c>
      <c r="K1603" s="19"/>
      <c r="L1603" s="73"/>
      <c r="M1603" s="74"/>
      <c r="N1603" s="19"/>
      <c r="O1603" s="73"/>
      <c r="P1603" s="82">
        <v>1</v>
      </c>
      <c r="Q1603" s="24">
        <v>1</v>
      </c>
      <c r="R1603" s="81">
        <f t="shared" si="94"/>
        <v>1</v>
      </c>
      <c r="S1603" s="87"/>
      <c r="T1603" s="19"/>
      <c r="U1603" s="25"/>
      <c r="V1603" s="25"/>
      <c r="W1603" s="81"/>
      <c r="X1603" s="91" t="e">
        <f ca="1">+VLOOKUP(#REF!,REFERENCIAS!$C:$D,2,0)*VLOOKUP(#REF!,PONDERADORES!A:P,IF(AND(INFORMACION!$T1603='REFERENCIAS RIESGO'!$C$36,INFORMACION!$F1603=REFERENCIAS!$C$24),16,IF(INFORMACION!$T1603='REFERENCIAS RIESGO'!$C$36,13,IF(INFORMACION!$F1603=REFERENCIAS!$C$24,10,7))),0)+VLOOKUP(K1603,REFERENCIAS!$C:$D,2,0)*VLOOKUP($K$2,PONDERADORES!A:P,IF(AND(INFORMACION!$T1603='REFERENCIAS RIESGO'!$C$36,INFORMACION!$F1603=REFERENCIAS!$C$24),16,IF(INFORMACION!$T1603='REFERENCIAS RIESGO'!$C$36,13,IF(INFORMACION!$F1603=REFERENCIAS!$C$24,10,7))),0)+VLOOKUP(L1603,REFERENCIAS!$C:$D,2,0)*VLOOKUP($L$2,PONDERADORES!A:P,IF(AND(INFORMACION!$T1603='REFERENCIAS RIESGO'!$C$36,INFORMACION!$F1603=REFERENCIAS!$C$24),16,IF(INFORMACION!$T1603='REFERENCIAS RIESGO'!$C$36,13,IF(INFORMACION!$F1603=REFERENCIAS!$C$24,10,7))),0)+VLOOKUP(F1603,REFERENCIAS!$C:$D,2,0)*VLOOKUP($F$2,PONDERADORES!A:P,IF(AND(INFORMACION!$T1603='REFERENCIAS RIESGO'!$C$36,INFORMACION!$F1603=REFERENCIAS!$C$24),16,IF(INFORMACION!$T1603='REFERENCIAS RIESGO'!$C$36,13,IF(INFORMACION!$F1603=REFERENCIAS!$C$24,10,7))),0)+VLOOKUP(T1603,REFERENCIAS!$C:$D,2,0)*VLOOKUP($T$2,PONDERADORES!A:P,IF(AND(INFORMACION!$T1603='REFERENCIAS RIESGO'!$C$36,INFORMACION!$F1603=REFERENCIAS!$C$24),16,IF(INFORMACION!$T1603='REFERENCIAS RIESGO'!$C$36,13,IF(INFORMACION!$F1603=REFERENCIAS!$C$24,10,7))),0)+VLOOKUP(IF(J1603&lt;=0.2,0.2,IF(AND(J1603&gt;0.2,J1603&lt;=0.4),0.4,IF(AND(J1603&gt;0.4,J1603&lt;=0.6),0.6,IF(AND(J1603&gt;0.6,J1603&lt;=0.8),0.8,IF(AND(J1603&gt;0.8,J1603&lt;=1),1))))),REFERENCIAS!$C:$D,2,0)*VLOOKUP($J$2,PONDERADORES!A:P,IF(AND(INFORMACION!$T1603='REFERENCIAS RIESGO'!$C$36,INFORMACION!$F1603=REFERENCIAS!$C$24),16,IF(INFORMACION!$T1603='REFERENCIAS RIESGO'!$C$36,13,IF(INFORMACION!$F1603=REFERENCIAS!$C$24,10,7))),0)</f>
        <v>#REF!</v>
      </c>
      <c r="Y1603" s="68">
        <f>+VLOOKUP(M1603,REFERENCIAS!$C:$D,2,0)*VLOOKUP($M$2,PONDERADORES!$A$7:$G$9,7,0)+VLOOKUP(N1603,REFERENCIAS!$C:$D,2,0)*VLOOKUP($N$2,PONDERADORES!$A$7:$G$9,7,0)+VLOOKUP(O1603,REFERENCIAS!$C:$D,2,0)*VLOOKUP($O$2,PONDERADORES!$A$7:$G$9,7,0)</f>
        <v>0.2</v>
      </c>
      <c r="Z1603" s="2">
        <f>+VLOOKUP(IF(R1603&lt;0.1,0,IF(AND(R1603&gt;=0.1,R1603&lt;0.2),0.1,IF(AND(R1603&gt;=0.2,R1603&lt;0.3),0.2,IF(R1603&gt;0.3,0.3,)))),REFERENCIAS!$C:$D,2,0)*VLOOKUP($R$2,PONDERADORES!$A$11:$G$11,7,0)</f>
        <v>15</v>
      </c>
      <c r="AA1603" s="92"/>
      <c r="AB1603" s="95" t="e">
        <f t="shared" ca="1" si="95"/>
        <v>#REF!</v>
      </c>
      <c r="AC1603" s="23" t="e">
        <f ca="1">IF(AB1603&gt;REFERENCIAS!$C$62,REFERENCIAS!$B$62,IF(AND(AB1603&gt;=REFERENCIAS!$C$63,AB1603&lt;REFERENCIAS!$D$63),REFERENCIAS!$B$63,IF(AND(AB1603&gt;REFERENCIAS!$C$64,AB1603&lt;=REFERENCIAS!$D$64),REFERENCIAS!$B$64,IF(AND(AB1603&gt;=REFERENCIAS!$C$65,AB1603&lt;REFERENCIAS!$D$65),REFERENCIAS!$B$65, "Revisar"))))</f>
        <v>#REF!</v>
      </c>
      <c r="AD1603" s="94" t="e">
        <f ca="1">VLOOKUP(AC1603,REFERENCIAS!$B$62:$G$65,4,FALSE)</f>
        <v>#REF!</v>
      </c>
    </row>
    <row r="1604" spans="1:30" ht="17.25" x14ac:dyDescent="0.25">
      <c r="A1604" s="74"/>
      <c r="B1604" s="19"/>
      <c r="C1604" s="19"/>
      <c r="D1604" s="50"/>
      <c r="E1604" s="73"/>
      <c r="F1604" s="74"/>
      <c r="G1604" s="9"/>
      <c r="H1604" s="48"/>
      <c r="I1604" s="49">
        <f t="shared" ca="1" si="93"/>
        <v>2022</v>
      </c>
      <c r="J1604" s="22">
        <f t="shared" ref="J1604:J1667" ca="1" si="96">IF(I1604&gt;G1604,1,I1604/G1604)</f>
        <v>1</v>
      </c>
      <c r="K1604" s="19"/>
      <c r="L1604" s="73"/>
      <c r="M1604" s="74"/>
      <c r="N1604" s="19"/>
      <c r="O1604" s="73"/>
      <c r="P1604" s="82">
        <v>1</v>
      </c>
      <c r="Q1604" s="24">
        <v>1</v>
      </c>
      <c r="R1604" s="81">
        <f t="shared" si="94"/>
        <v>1</v>
      </c>
      <c r="S1604" s="87"/>
      <c r="T1604" s="19"/>
      <c r="U1604" s="25"/>
      <c r="V1604" s="25"/>
      <c r="W1604" s="81"/>
      <c r="X1604" s="91" t="e">
        <f ca="1">+VLOOKUP(#REF!,REFERENCIAS!$C:$D,2,0)*VLOOKUP(#REF!,PONDERADORES!A:P,IF(AND(INFORMACION!$T1604='REFERENCIAS RIESGO'!$C$36,INFORMACION!$F1604=REFERENCIAS!$C$24),16,IF(INFORMACION!$T1604='REFERENCIAS RIESGO'!$C$36,13,IF(INFORMACION!$F1604=REFERENCIAS!$C$24,10,7))),0)+VLOOKUP(K1604,REFERENCIAS!$C:$D,2,0)*VLOOKUP($K$2,PONDERADORES!A:P,IF(AND(INFORMACION!$T1604='REFERENCIAS RIESGO'!$C$36,INFORMACION!$F1604=REFERENCIAS!$C$24),16,IF(INFORMACION!$T1604='REFERENCIAS RIESGO'!$C$36,13,IF(INFORMACION!$F1604=REFERENCIAS!$C$24,10,7))),0)+VLOOKUP(L1604,REFERENCIAS!$C:$D,2,0)*VLOOKUP($L$2,PONDERADORES!A:P,IF(AND(INFORMACION!$T1604='REFERENCIAS RIESGO'!$C$36,INFORMACION!$F1604=REFERENCIAS!$C$24),16,IF(INFORMACION!$T1604='REFERENCIAS RIESGO'!$C$36,13,IF(INFORMACION!$F1604=REFERENCIAS!$C$24,10,7))),0)+VLOOKUP(F1604,REFERENCIAS!$C:$D,2,0)*VLOOKUP($F$2,PONDERADORES!A:P,IF(AND(INFORMACION!$T1604='REFERENCIAS RIESGO'!$C$36,INFORMACION!$F1604=REFERENCIAS!$C$24),16,IF(INFORMACION!$T1604='REFERENCIAS RIESGO'!$C$36,13,IF(INFORMACION!$F1604=REFERENCIAS!$C$24,10,7))),0)+VLOOKUP(T1604,REFERENCIAS!$C:$D,2,0)*VLOOKUP($T$2,PONDERADORES!A:P,IF(AND(INFORMACION!$T1604='REFERENCIAS RIESGO'!$C$36,INFORMACION!$F1604=REFERENCIAS!$C$24),16,IF(INFORMACION!$T1604='REFERENCIAS RIESGO'!$C$36,13,IF(INFORMACION!$F1604=REFERENCIAS!$C$24,10,7))),0)+VLOOKUP(IF(J1604&lt;=0.2,0.2,IF(AND(J1604&gt;0.2,J1604&lt;=0.4),0.4,IF(AND(J1604&gt;0.4,J1604&lt;=0.6),0.6,IF(AND(J1604&gt;0.6,J1604&lt;=0.8),0.8,IF(AND(J1604&gt;0.8,J1604&lt;=1),1))))),REFERENCIAS!$C:$D,2,0)*VLOOKUP($J$2,PONDERADORES!A:P,IF(AND(INFORMACION!$T1604='REFERENCIAS RIESGO'!$C$36,INFORMACION!$F1604=REFERENCIAS!$C$24),16,IF(INFORMACION!$T1604='REFERENCIAS RIESGO'!$C$36,13,IF(INFORMACION!$F1604=REFERENCIAS!$C$24,10,7))),0)</f>
        <v>#REF!</v>
      </c>
      <c r="Y1604" s="68">
        <f>+VLOOKUP(M1604,REFERENCIAS!$C:$D,2,0)*VLOOKUP($M$2,PONDERADORES!$A$7:$G$9,7,0)+VLOOKUP(N1604,REFERENCIAS!$C:$D,2,0)*VLOOKUP($N$2,PONDERADORES!$A$7:$G$9,7,0)+VLOOKUP(O1604,REFERENCIAS!$C:$D,2,0)*VLOOKUP($O$2,PONDERADORES!$A$7:$G$9,7,0)</f>
        <v>0.2</v>
      </c>
      <c r="Z1604" s="2">
        <f>+VLOOKUP(IF(R1604&lt;0.1,0,IF(AND(R1604&gt;=0.1,R1604&lt;0.2),0.1,IF(AND(R1604&gt;=0.2,R1604&lt;0.3),0.2,IF(R1604&gt;0.3,0.3,)))),REFERENCIAS!$C:$D,2,0)*VLOOKUP($R$2,PONDERADORES!$A$11:$G$11,7,0)</f>
        <v>15</v>
      </c>
      <c r="AA1604" s="92"/>
      <c r="AB1604" s="95" t="e">
        <f t="shared" ca="1" si="95"/>
        <v>#REF!</v>
      </c>
      <c r="AC1604" s="23" t="e">
        <f ca="1">IF(AB1604&gt;REFERENCIAS!$C$62,REFERENCIAS!$B$62,IF(AND(AB1604&gt;=REFERENCIAS!$C$63,AB1604&lt;REFERENCIAS!$D$63),REFERENCIAS!$B$63,IF(AND(AB1604&gt;REFERENCIAS!$C$64,AB1604&lt;=REFERENCIAS!$D$64),REFERENCIAS!$B$64,IF(AND(AB1604&gt;=REFERENCIAS!$C$65,AB1604&lt;REFERENCIAS!$D$65),REFERENCIAS!$B$65, "Revisar"))))</f>
        <v>#REF!</v>
      </c>
      <c r="AD1604" s="94" t="e">
        <f ca="1">VLOOKUP(AC1604,REFERENCIAS!$B$62:$G$65,4,FALSE)</f>
        <v>#REF!</v>
      </c>
    </row>
    <row r="1605" spans="1:30" ht="17.25" x14ac:dyDescent="0.25">
      <c r="A1605" s="74"/>
      <c r="B1605" s="19"/>
      <c r="C1605" s="19"/>
      <c r="D1605" s="50"/>
      <c r="E1605" s="73"/>
      <c r="F1605" s="74"/>
      <c r="G1605" s="9"/>
      <c r="H1605" s="48"/>
      <c r="I1605" s="49">
        <f t="shared" ref="I1605:I1668" ca="1" si="97">(YEAR(NOW())-H1605)</f>
        <v>2022</v>
      </c>
      <c r="J1605" s="22">
        <f t="shared" ca="1" si="96"/>
        <v>1</v>
      </c>
      <c r="K1605" s="19"/>
      <c r="L1605" s="73"/>
      <c r="M1605" s="74"/>
      <c r="N1605" s="19"/>
      <c r="O1605" s="73"/>
      <c r="P1605" s="82">
        <v>1</v>
      </c>
      <c r="Q1605" s="24">
        <v>1</v>
      </c>
      <c r="R1605" s="81">
        <f t="shared" si="94"/>
        <v>1</v>
      </c>
      <c r="S1605" s="87"/>
      <c r="T1605" s="19"/>
      <c r="U1605" s="25"/>
      <c r="V1605" s="25"/>
      <c r="W1605" s="81"/>
      <c r="X1605" s="91" t="e">
        <f ca="1">+VLOOKUP(#REF!,REFERENCIAS!$C:$D,2,0)*VLOOKUP(#REF!,PONDERADORES!A:P,IF(AND(INFORMACION!$T1605='REFERENCIAS RIESGO'!$C$36,INFORMACION!$F1605=REFERENCIAS!$C$24),16,IF(INFORMACION!$T1605='REFERENCIAS RIESGO'!$C$36,13,IF(INFORMACION!$F1605=REFERENCIAS!$C$24,10,7))),0)+VLOOKUP(K1605,REFERENCIAS!$C:$D,2,0)*VLOOKUP($K$2,PONDERADORES!A:P,IF(AND(INFORMACION!$T1605='REFERENCIAS RIESGO'!$C$36,INFORMACION!$F1605=REFERENCIAS!$C$24),16,IF(INFORMACION!$T1605='REFERENCIAS RIESGO'!$C$36,13,IF(INFORMACION!$F1605=REFERENCIAS!$C$24,10,7))),0)+VLOOKUP(L1605,REFERENCIAS!$C:$D,2,0)*VLOOKUP($L$2,PONDERADORES!A:P,IF(AND(INFORMACION!$T1605='REFERENCIAS RIESGO'!$C$36,INFORMACION!$F1605=REFERENCIAS!$C$24),16,IF(INFORMACION!$T1605='REFERENCIAS RIESGO'!$C$36,13,IF(INFORMACION!$F1605=REFERENCIAS!$C$24,10,7))),0)+VLOOKUP(F1605,REFERENCIAS!$C:$D,2,0)*VLOOKUP($F$2,PONDERADORES!A:P,IF(AND(INFORMACION!$T1605='REFERENCIAS RIESGO'!$C$36,INFORMACION!$F1605=REFERENCIAS!$C$24),16,IF(INFORMACION!$T1605='REFERENCIAS RIESGO'!$C$36,13,IF(INFORMACION!$F1605=REFERENCIAS!$C$24,10,7))),0)+VLOOKUP(T1605,REFERENCIAS!$C:$D,2,0)*VLOOKUP($T$2,PONDERADORES!A:P,IF(AND(INFORMACION!$T1605='REFERENCIAS RIESGO'!$C$36,INFORMACION!$F1605=REFERENCIAS!$C$24),16,IF(INFORMACION!$T1605='REFERENCIAS RIESGO'!$C$36,13,IF(INFORMACION!$F1605=REFERENCIAS!$C$24,10,7))),0)+VLOOKUP(IF(J1605&lt;=0.2,0.2,IF(AND(J1605&gt;0.2,J1605&lt;=0.4),0.4,IF(AND(J1605&gt;0.4,J1605&lt;=0.6),0.6,IF(AND(J1605&gt;0.6,J1605&lt;=0.8),0.8,IF(AND(J1605&gt;0.8,J1605&lt;=1),1))))),REFERENCIAS!$C:$D,2,0)*VLOOKUP($J$2,PONDERADORES!A:P,IF(AND(INFORMACION!$T1605='REFERENCIAS RIESGO'!$C$36,INFORMACION!$F1605=REFERENCIAS!$C$24),16,IF(INFORMACION!$T1605='REFERENCIAS RIESGO'!$C$36,13,IF(INFORMACION!$F1605=REFERENCIAS!$C$24,10,7))),0)</f>
        <v>#REF!</v>
      </c>
      <c r="Y1605" s="68">
        <f>+VLOOKUP(M1605,REFERENCIAS!$C:$D,2,0)*VLOOKUP($M$2,PONDERADORES!$A$7:$G$9,7,0)+VLOOKUP(N1605,REFERENCIAS!$C:$D,2,0)*VLOOKUP($N$2,PONDERADORES!$A$7:$G$9,7,0)+VLOOKUP(O1605,REFERENCIAS!$C:$D,2,0)*VLOOKUP($O$2,PONDERADORES!$A$7:$G$9,7,0)</f>
        <v>0.2</v>
      </c>
      <c r="Z1605" s="2">
        <f>+VLOOKUP(IF(R1605&lt;0.1,0,IF(AND(R1605&gt;=0.1,R1605&lt;0.2),0.1,IF(AND(R1605&gt;=0.2,R1605&lt;0.3),0.2,IF(R1605&gt;0.3,0.3,)))),REFERENCIAS!$C:$D,2,0)*VLOOKUP($R$2,PONDERADORES!$A$11:$G$11,7,0)</f>
        <v>15</v>
      </c>
      <c r="AA1605" s="92"/>
      <c r="AB1605" s="95" t="e">
        <f t="shared" ca="1" si="95"/>
        <v>#REF!</v>
      </c>
      <c r="AC1605" s="23" t="e">
        <f ca="1">IF(AB1605&gt;REFERENCIAS!$C$62,REFERENCIAS!$B$62,IF(AND(AB1605&gt;=REFERENCIAS!$C$63,AB1605&lt;REFERENCIAS!$D$63),REFERENCIAS!$B$63,IF(AND(AB1605&gt;REFERENCIAS!$C$64,AB1605&lt;=REFERENCIAS!$D$64),REFERENCIAS!$B$64,IF(AND(AB1605&gt;=REFERENCIAS!$C$65,AB1605&lt;REFERENCIAS!$D$65),REFERENCIAS!$B$65, "Revisar"))))</f>
        <v>#REF!</v>
      </c>
      <c r="AD1605" s="94" t="e">
        <f ca="1">VLOOKUP(AC1605,REFERENCIAS!$B$62:$G$65,4,FALSE)</f>
        <v>#REF!</v>
      </c>
    </row>
    <row r="1606" spans="1:30" ht="17.25" x14ac:dyDescent="0.25">
      <c r="A1606" s="74"/>
      <c r="B1606" s="19"/>
      <c r="C1606" s="19"/>
      <c r="D1606" s="50"/>
      <c r="E1606" s="73"/>
      <c r="F1606" s="74"/>
      <c r="G1606" s="9"/>
      <c r="H1606" s="48"/>
      <c r="I1606" s="49">
        <f t="shared" ca="1" si="97"/>
        <v>2022</v>
      </c>
      <c r="J1606" s="22">
        <f t="shared" ca="1" si="96"/>
        <v>1</v>
      </c>
      <c r="K1606" s="19"/>
      <c r="L1606" s="73"/>
      <c r="M1606" s="74"/>
      <c r="N1606" s="19"/>
      <c r="O1606" s="73"/>
      <c r="P1606" s="82">
        <v>1</v>
      </c>
      <c r="Q1606" s="24">
        <v>1</v>
      </c>
      <c r="R1606" s="81">
        <f t="shared" ref="R1606:R1669" si="98">+Q1606/P1606</f>
        <v>1</v>
      </c>
      <c r="S1606" s="87"/>
      <c r="T1606" s="19"/>
      <c r="U1606" s="25"/>
      <c r="V1606" s="25"/>
      <c r="W1606" s="81"/>
      <c r="X1606" s="91" t="e">
        <f ca="1">+VLOOKUP(#REF!,REFERENCIAS!$C:$D,2,0)*VLOOKUP(#REF!,PONDERADORES!A:P,IF(AND(INFORMACION!$T1606='REFERENCIAS RIESGO'!$C$36,INFORMACION!$F1606=REFERENCIAS!$C$24),16,IF(INFORMACION!$T1606='REFERENCIAS RIESGO'!$C$36,13,IF(INFORMACION!$F1606=REFERENCIAS!$C$24,10,7))),0)+VLOOKUP(K1606,REFERENCIAS!$C:$D,2,0)*VLOOKUP($K$2,PONDERADORES!A:P,IF(AND(INFORMACION!$T1606='REFERENCIAS RIESGO'!$C$36,INFORMACION!$F1606=REFERENCIAS!$C$24),16,IF(INFORMACION!$T1606='REFERENCIAS RIESGO'!$C$36,13,IF(INFORMACION!$F1606=REFERENCIAS!$C$24,10,7))),0)+VLOOKUP(L1606,REFERENCIAS!$C:$D,2,0)*VLOOKUP($L$2,PONDERADORES!A:P,IF(AND(INFORMACION!$T1606='REFERENCIAS RIESGO'!$C$36,INFORMACION!$F1606=REFERENCIAS!$C$24),16,IF(INFORMACION!$T1606='REFERENCIAS RIESGO'!$C$36,13,IF(INFORMACION!$F1606=REFERENCIAS!$C$24,10,7))),0)+VLOOKUP(F1606,REFERENCIAS!$C:$D,2,0)*VLOOKUP($F$2,PONDERADORES!A:P,IF(AND(INFORMACION!$T1606='REFERENCIAS RIESGO'!$C$36,INFORMACION!$F1606=REFERENCIAS!$C$24),16,IF(INFORMACION!$T1606='REFERENCIAS RIESGO'!$C$36,13,IF(INFORMACION!$F1606=REFERENCIAS!$C$24,10,7))),0)+VLOOKUP(T1606,REFERENCIAS!$C:$D,2,0)*VLOOKUP($T$2,PONDERADORES!A:P,IF(AND(INFORMACION!$T1606='REFERENCIAS RIESGO'!$C$36,INFORMACION!$F1606=REFERENCIAS!$C$24),16,IF(INFORMACION!$T1606='REFERENCIAS RIESGO'!$C$36,13,IF(INFORMACION!$F1606=REFERENCIAS!$C$24,10,7))),0)+VLOOKUP(IF(J1606&lt;=0.2,0.2,IF(AND(J1606&gt;0.2,J1606&lt;=0.4),0.4,IF(AND(J1606&gt;0.4,J1606&lt;=0.6),0.6,IF(AND(J1606&gt;0.6,J1606&lt;=0.8),0.8,IF(AND(J1606&gt;0.8,J1606&lt;=1),1))))),REFERENCIAS!$C:$D,2,0)*VLOOKUP($J$2,PONDERADORES!A:P,IF(AND(INFORMACION!$T1606='REFERENCIAS RIESGO'!$C$36,INFORMACION!$F1606=REFERENCIAS!$C$24),16,IF(INFORMACION!$T1606='REFERENCIAS RIESGO'!$C$36,13,IF(INFORMACION!$F1606=REFERENCIAS!$C$24,10,7))),0)</f>
        <v>#REF!</v>
      </c>
      <c r="Y1606" s="68">
        <f>+VLOOKUP(M1606,REFERENCIAS!$C:$D,2,0)*VLOOKUP($M$2,PONDERADORES!$A$7:$G$9,7,0)+VLOOKUP(N1606,REFERENCIAS!$C:$D,2,0)*VLOOKUP($N$2,PONDERADORES!$A$7:$G$9,7,0)+VLOOKUP(O1606,REFERENCIAS!$C:$D,2,0)*VLOOKUP($O$2,PONDERADORES!$A$7:$G$9,7,0)</f>
        <v>0.2</v>
      </c>
      <c r="Z1606" s="2">
        <f>+VLOOKUP(IF(R1606&lt;0.1,0,IF(AND(R1606&gt;=0.1,R1606&lt;0.2),0.1,IF(AND(R1606&gt;=0.2,R1606&lt;0.3),0.2,IF(R1606&gt;0.3,0.3,)))),REFERENCIAS!$C:$D,2,0)*VLOOKUP($R$2,PONDERADORES!$A$11:$G$11,7,0)</f>
        <v>15</v>
      </c>
      <c r="AA1606" s="92"/>
      <c r="AB1606" s="95" t="e">
        <f t="shared" ref="AB1606:AB1669" ca="1" si="99">+X1606+Y1606+Z1606</f>
        <v>#REF!</v>
      </c>
      <c r="AC1606" s="23" t="e">
        <f ca="1">IF(AB1606&gt;REFERENCIAS!$C$62,REFERENCIAS!$B$62,IF(AND(AB1606&gt;=REFERENCIAS!$C$63,AB1606&lt;REFERENCIAS!$D$63),REFERENCIAS!$B$63,IF(AND(AB1606&gt;REFERENCIAS!$C$64,AB1606&lt;=REFERENCIAS!$D$64),REFERENCIAS!$B$64,IF(AND(AB1606&gt;=REFERENCIAS!$C$65,AB1606&lt;REFERENCIAS!$D$65),REFERENCIAS!$B$65, "Revisar"))))</f>
        <v>#REF!</v>
      </c>
      <c r="AD1606" s="94" t="e">
        <f ca="1">VLOOKUP(AC1606,REFERENCIAS!$B$62:$G$65,4,FALSE)</f>
        <v>#REF!</v>
      </c>
    </row>
    <row r="1607" spans="1:30" ht="17.25" x14ac:dyDescent="0.25">
      <c r="A1607" s="74"/>
      <c r="B1607" s="19"/>
      <c r="C1607" s="19"/>
      <c r="D1607" s="50"/>
      <c r="E1607" s="73"/>
      <c r="F1607" s="74"/>
      <c r="G1607" s="9"/>
      <c r="H1607" s="48"/>
      <c r="I1607" s="49">
        <f t="shared" ca="1" si="97"/>
        <v>2022</v>
      </c>
      <c r="J1607" s="22">
        <f t="shared" ca="1" si="96"/>
        <v>1</v>
      </c>
      <c r="K1607" s="19"/>
      <c r="L1607" s="73"/>
      <c r="M1607" s="74"/>
      <c r="N1607" s="19"/>
      <c r="O1607" s="73"/>
      <c r="P1607" s="82">
        <v>1</v>
      </c>
      <c r="Q1607" s="24">
        <v>1</v>
      </c>
      <c r="R1607" s="81">
        <f t="shared" si="98"/>
        <v>1</v>
      </c>
      <c r="S1607" s="87"/>
      <c r="T1607" s="19"/>
      <c r="U1607" s="25"/>
      <c r="V1607" s="25"/>
      <c r="W1607" s="81"/>
      <c r="X1607" s="91" t="e">
        <f ca="1">+VLOOKUP(#REF!,REFERENCIAS!$C:$D,2,0)*VLOOKUP(#REF!,PONDERADORES!A:P,IF(AND(INFORMACION!$T1607='REFERENCIAS RIESGO'!$C$36,INFORMACION!$F1607=REFERENCIAS!$C$24),16,IF(INFORMACION!$T1607='REFERENCIAS RIESGO'!$C$36,13,IF(INFORMACION!$F1607=REFERENCIAS!$C$24,10,7))),0)+VLOOKUP(K1607,REFERENCIAS!$C:$D,2,0)*VLOOKUP($K$2,PONDERADORES!A:P,IF(AND(INFORMACION!$T1607='REFERENCIAS RIESGO'!$C$36,INFORMACION!$F1607=REFERENCIAS!$C$24),16,IF(INFORMACION!$T1607='REFERENCIAS RIESGO'!$C$36,13,IF(INFORMACION!$F1607=REFERENCIAS!$C$24,10,7))),0)+VLOOKUP(L1607,REFERENCIAS!$C:$D,2,0)*VLOOKUP($L$2,PONDERADORES!A:P,IF(AND(INFORMACION!$T1607='REFERENCIAS RIESGO'!$C$36,INFORMACION!$F1607=REFERENCIAS!$C$24),16,IF(INFORMACION!$T1607='REFERENCIAS RIESGO'!$C$36,13,IF(INFORMACION!$F1607=REFERENCIAS!$C$24,10,7))),0)+VLOOKUP(F1607,REFERENCIAS!$C:$D,2,0)*VLOOKUP($F$2,PONDERADORES!A:P,IF(AND(INFORMACION!$T1607='REFERENCIAS RIESGO'!$C$36,INFORMACION!$F1607=REFERENCIAS!$C$24),16,IF(INFORMACION!$T1607='REFERENCIAS RIESGO'!$C$36,13,IF(INFORMACION!$F1607=REFERENCIAS!$C$24,10,7))),0)+VLOOKUP(T1607,REFERENCIAS!$C:$D,2,0)*VLOOKUP($T$2,PONDERADORES!A:P,IF(AND(INFORMACION!$T1607='REFERENCIAS RIESGO'!$C$36,INFORMACION!$F1607=REFERENCIAS!$C$24),16,IF(INFORMACION!$T1607='REFERENCIAS RIESGO'!$C$36,13,IF(INFORMACION!$F1607=REFERENCIAS!$C$24,10,7))),0)+VLOOKUP(IF(J1607&lt;=0.2,0.2,IF(AND(J1607&gt;0.2,J1607&lt;=0.4),0.4,IF(AND(J1607&gt;0.4,J1607&lt;=0.6),0.6,IF(AND(J1607&gt;0.6,J1607&lt;=0.8),0.8,IF(AND(J1607&gt;0.8,J1607&lt;=1),1))))),REFERENCIAS!$C:$D,2,0)*VLOOKUP($J$2,PONDERADORES!A:P,IF(AND(INFORMACION!$T1607='REFERENCIAS RIESGO'!$C$36,INFORMACION!$F1607=REFERENCIAS!$C$24),16,IF(INFORMACION!$T1607='REFERENCIAS RIESGO'!$C$36,13,IF(INFORMACION!$F1607=REFERENCIAS!$C$24,10,7))),0)</f>
        <v>#REF!</v>
      </c>
      <c r="Y1607" s="68">
        <f>+VLOOKUP(M1607,REFERENCIAS!$C:$D,2,0)*VLOOKUP($M$2,PONDERADORES!$A$7:$G$9,7,0)+VLOOKUP(N1607,REFERENCIAS!$C:$D,2,0)*VLOOKUP($N$2,PONDERADORES!$A$7:$G$9,7,0)+VLOOKUP(O1607,REFERENCIAS!$C:$D,2,0)*VLOOKUP($O$2,PONDERADORES!$A$7:$G$9,7,0)</f>
        <v>0.2</v>
      </c>
      <c r="Z1607" s="2">
        <f>+VLOOKUP(IF(R1607&lt;0.1,0,IF(AND(R1607&gt;=0.1,R1607&lt;0.2),0.1,IF(AND(R1607&gt;=0.2,R1607&lt;0.3),0.2,IF(R1607&gt;0.3,0.3,)))),REFERENCIAS!$C:$D,2,0)*VLOOKUP($R$2,PONDERADORES!$A$11:$G$11,7,0)</f>
        <v>15</v>
      </c>
      <c r="AA1607" s="92"/>
      <c r="AB1607" s="95" t="e">
        <f t="shared" ca="1" si="99"/>
        <v>#REF!</v>
      </c>
      <c r="AC1607" s="23" t="e">
        <f ca="1">IF(AB1607&gt;REFERENCIAS!$C$62,REFERENCIAS!$B$62,IF(AND(AB1607&gt;=REFERENCIAS!$C$63,AB1607&lt;REFERENCIAS!$D$63),REFERENCIAS!$B$63,IF(AND(AB1607&gt;REFERENCIAS!$C$64,AB1607&lt;=REFERENCIAS!$D$64),REFERENCIAS!$B$64,IF(AND(AB1607&gt;=REFERENCIAS!$C$65,AB1607&lt;REFERENCIAS!$D$65),REFERENCIAS!$B$65, "Revisar"))))</f>
        <v>#REF!</v>
      </c>
      <c r="AD1607" s="94" t="e">
        <f ca="1">VLOOKUP(AC1607,REFERENCIAS!$B$62:$G$65,4,FALSE)</f>
        <v>#REF!</v>
      </c>
    </row>
    <row r="1608" spans="1:30" ht="17.25" x14ac:dyDescent="0.25">
      <c r="A1608" s="74"/>
      <c r="B1608" s="19"/>
      <c r="C1608" s="19"/>
      <c r="D1608" s="50"/>
      <c r="E1608" s="73"/>
      <c r="F1608" s="74"/>
      <c r="G1608" s="9"/>
      <c r="H1608" s="48"/>
      <c r="I1608" s="49">
        <f t="shared" ca="1" si="97"/>
        <v>2022</v>
      </c>
      <c r="J1608" s="22">
        <f t="shared" ca="1" si="96"/>
        <v>1</v>
      </c>
      <c r="K1608" s="19"/>
      <c r="L1608" s="73"/>
      <c r="M1608" s="74"/>
      <c r="N1608" s="19"/>
      <c r="O1608" s="73"/>
      <c r="P1608" s="82">
        <v>1</v>
      </c>
      <c r="Q1608" s="24">
        <v>1</v>
      </c>
      <c r="R1608" s="81">
        <f t="shared" si="98"/>
        <v>1</v>
      </c>
      <c r="S1608" s="87"/>
      <c r="T1608" s="19"/>
      <c r="U1608" s="25"/>
      <c r="V1608" s="25"/>
      <c r="W1608" s="81"/>
      <c r="X1608" s="91" t="e">
        <f ca="1">+VLOOKUP(#REF!,REFERENCIAS!$C:$D,2,0)*VLOOKUP(#REF!,PONDERADORES!A:P,IF(AND(INFORMACION!$T1608='REFERENCIAS RIESGO'!$C$36,INFORMACION!$F1608=REFERENCIAS!$C$24),16,IF(INFORMACION!$T1608='REFERENCIAS RIESGO'!$C$36,13,IF(INFORMACION!$F1608=REFERENCIAS!$C$24,10,7))),0)+VLOOKUP(K1608,REFERENCIAS!$C:$D,2,0)*VLOOKUP($K$2,PONDERADORES!A:P,IF(AND(INFORMACION!$T1608='REFERENCIAS RIESGO'!$C$36,INFORMACION!$F1608=REFERENCIAS!$C$24),16,IF(INFORMACION!$T1608='REFERENCIAS RIESGO'!$C$36,13,IF(INFORMACION!$F1608=REFERENCIAS!$C$24,10,7))),0)+VLOOKUP(L1608,REFERENCIAS!$C:$D,2,0)*VLOOKUP($L$2,PONDERADORES!A:P,IF(AND(INFORMACION!$T1608='REFERENCIAS RIESGO'!$C$36,INFORMACION!$F1608=REFERENCIAS!$C$24),16,IF(INFORMACION!$T1608='REFERENCIAS RIESGO'!$C$36,13,IF(INFORMACION!$F1608=REFERENCIAS!$C$24,10,7))),0)+VLOOKUP(F1608,REFERENCIAS!$C:$D,2,0)*VLOOKUP($F$2,PONDERADORES!A:P,IF(AND(INFORMACION!$T1608='REFERENCIAS RIESGO'!$C$36,INFORMACION!$F1608=REFERENCIAS!$C$24),16,IF(INFORMACION!$T1608='REFERENCIAS RIESGO'!$C$36,13,IF(INFORMACION!$F1608=REFERENCIAS!$C$24,10,7))),0)+VLOOKUP(T1608,REFERENCIAS!$C:$D,2,0)*VLOOKUP($T$2,PONDERADORES!A:P,IF(AND(INFORMACION!$T1608='REFERENCIAS RIESGO'!$C$36,INFORMACION!$F1608=REFERENCIAS!$C$24),16,IF(INFORMACION!$T1608='REFERENCIAS RIESGO'!$C$36,13,IF(INFORMACION!$F1608=REFERENCIAS!$C$24,10,7))),0)+VLOOKUP(IF(J1608&lt;=0.2,0.2,IF(AND(J1608&gt;0.2,J1608&lt;=0.4),0.4,IF(AND(J1608&gt;0.4,J1608&lt;=0.6),0.6,IF(AND(J1608&gt;0.6,J1608&lt;=0.8),0.8,IF(AND(J1608&gt;0.8,J1608&lt;=1),1))))),REFERENCIAS!$C:$D,2,0)*VLOOKUP($J$2,PONDERADORES!A:P,IF(AND(INFORMACION!$T1608='REFERENCIAS RIESGO'!$C$36,INFORMACION!$F1608=REFERENCIAS!$C$24),16,IF(INFORMACION!$T1608='REFERENCIAS RIESGO'!$C$36,13,IF(INFORMACION!$F1608=REFERENCIAS!$C$24,10,7))),0)</f>
        <v>#REF!</v>
      </c>
      <c r="Y1608" s="68">
        <f>+VLOOKUP(M1608,REFERENCIAS!$C:$D,2,0)*VLOOKUP($M$2,PONDERADORES!$A$7:$G$9,7,0)+VLOOKUP(N1608,REFERENCIAS!$C:$D,2,0)*VLOOKUP($N$2,PONDERADORES!$A$7:$G$9,7,0)+VLOOKUP(O1608,REFERENCIAS!$C:$D,2,0)*VLOOKUP($O$2,PONDERADORES!$A$7:$G$9,7,0)</f>
        <v>0.2</v>
      </c>
      <c r="Z1608" s="2">
        <f>+VLOOKUP(IF(R1608&lt;0.1,0,IF(AND(R1608&gt;=0.1,R1608&lt;0.2),0.1,IF(AND(R1608&gt;=0.2,R1608&lt;0.3),0.2,IF(R1608&gt;0.3,0.3,)))),REFERENCIAS!$C:$D,2,0)*VLOOKUP($R$2,PONDERADORES!$A$11:$G$11,7,0)</f>
        <v>15</v>
      </c>
      <c r="AA1608" s="92"/>
      <c r="AB1608" s="95" t="e">
        <f t="shared" ca="1" si="99"/>
        <v>#REF!</v>
      </c>
      <c r="AC1608" s="23" t="e">
        <f ca="1">IF(AB1608&gt;REFERENCIAS!$C$62,REFERENCIAS!$B$62,IF(AND(AB1608&gt;=REFERENCIAS!$C$63,AB1608&lt;REFERENCIAS!$D$63),REFERENCIAS!$B$63,IF(AND(AB1608&gt;REFERENCIAS!$C$64,AB1608&lt;=REFERENCIAS!$D$64),REFERENCIAS!$B$64,IF(AND(AB1608&gt;=REFERENCIAS!$C$65,AB1608&lt;REFERENCIAS!$D$65),REFERENCIAS!$B$65, "Revisar"))))</f>
        <v>#REF!</v>
      </c>
      <c r="AD1608" s="94" t="e">
        <f ca="1">VLOOKUP(AC1608,REFERENCIAS!$B$62:$G$65,4,FALSE)</f>
        <v>#REF!</v>
      </c>
    </row>
    <row r="1609" spans="1:30" ht="17.25" x14ac:dyDescent="0.25">
      <c r="A1609" s="74"/>
      <c r="B1609" s="19"/>
      <c r="C1609" s="19"/>
      <c r="D1609" s="50"/>
      <c r="E1609" s="73"/>
      <c r="F1609" s="74"/>
      <c r="G1609" s="9"/>
      <c r="H1609" s="48"/>
      <c r="I1609" s="49">
        <f t="shared" ca="1" si="97"/>
        <v>2022</v>
      </c>
      <c r="J1609" s="22">
        <f t="shared" ca="1" si="96"/>
        <v>1</v>
      </c>
      <c r="K1609" s="19"/>
      <c r="L1609" s="73"/>
      <c r="M1609" s="74"/>
      <c r="N1609" s="19"/>
      <c r="O1609" s="73"/>
      <c r="P1609" s="82">
        <v>1</v>
      </c>
      <c r="Q1609" s="24">
        <v>1</v>
      </c>
      <c r="R1609" s="81">
        <f t="shared" si="98"/>
        <v>1</v>
      </c>
      <c r="S1609" s="87"/>
      <c r="T1609" s="19"/>
      <c r="U1609" s="25"/>
      <c r="V1609" s="25"/>
      <c r="W1609" s="81"/>
      <c r="X1609" s="91" t="e">
        <f ca="1">+VLOOKUP(#REF!,REFERENCIAS!$C:$D,2,0)*VLOOKUP(#REF!,PONDERADORES!A:P,IF(AND(INFORMACION!$T1609='REFERENCIAS RIESGO'!$C$36,INFORMACION!$F1609=REFERENCIAS!$C$24),16,IF(INFORMACION!$T1609='REFERENCIAS RIESGO'!$C$36,13,IF(INFORMACION!$F1609=REFERENCIAS!$C$24,10,7))),0)+VLOOKUP(K1609,REFERENCIAS!$C:$D,2,0)*VLOOKUP($K$2,PONDERADORES!A:P,IF(AND(INFORMACION!$T1609='REFERENCIAS RIESGO'!$C$36,INFORMACION!$F1609=REFERENCIAS!$C$24),16,IF(INFORMACION!$T1609='REFERENCIAS RIESGO'!$C$36,13,IF(INFORMACION!$F1609=REFERENCIAS!$C$24,10,7))),0)+VLOOKUP(L1609,REFERENCIAS!$C:$D,2,0)*VLOOKUP($L$2,PONDERADORES!A:P,IF(AND(INFORMACION!$T1609='REFERENCIAS RIESGO'!$C$36,INFORMACION!$F1609=REFERENCIAS!$C$24),16,IF(INFORMACION!$T1609='REFERENCIAS RIESGO'!$C$36,13,IF(INFORMACION!$F1609=REFERENCIAS!$C$24,10,7))),0)+VLOOKUP(F1609,REFERENCIAS!$C:$D,2,0)*VLOOKUP($F$2,PONDERADORES!A:P,IF(AND(INFORMACION!$T1609='REFERENCIAS RIESGO'!$C$36,INFORMACION!$F1609=REFERENCIAS!$C$24),16,IF(INFORMACION!$T1609='REFERENCIAS RIESGO'!$C$36,13,IF(INFORMACION!$F1609=REFERENCIAS!$C$24,10,7))),0)+VLOOKUP(T1609,REFERENCIAS!$C:$D,2,0)*VLOOKUP($T$2,PONDERADORES!A:P,IF(AND(INFORMACION!$T1609='REFERENCIAS RIESGO'!$C$36,INFORMACION!$F1609=REFERENCIAS!$C$24),16,IF(INFORMACION!$T1609='REFERENCIAS RIESGO'!$C$36,13,IF(INFORMACION!$F1609=REFERENCIAS!$C$24,10,7))),0)+VLOOKUP(IF(J1609&lt;=0.2,0.2,IF(AND(J1609&gt;0.2,J1609&lt;=0.4),0.4,IF(AND(J1609&gt;0.4,J1609&lt;=0.6),0.6,IF(AND(J1609&gt;0.6,J1609&lt;=0.8),0.8,IF(AND(J1609&gt;0.8,J1609&lt;=1),1))))),REFERENCIAS!$C:$D,2,0)*VLOOKUP($J$2,PONDERADORES!A:P,IF(AND(INFORMACION!$T1609='REFERENCIAS RIESGO'!$C$36,INFORMACION!$F1609=REFERENCIAS!$C$24),16,IF(INFORMACION!$T1609='REFERENCIAS RIESGO'!$C$36,13,IF(INFORMACION!$F1609=REFERENCIAS!$C$24,10,7))),0)</f>
        <v>#REF!</v>
      </c>
      <c r="Y1609" s="68">
        <f>+VLOOKUP(M1609,REFERENCIAS!$C:$D,2,0)*VLOOKUP($M$2,PONDERADORES!$A$7:$G$9,7,0)+VLOOKUP(N1609,REFERENCIAS!$C:$D,2,0)*VLOOKUP($N$2,PONDERADORES!$A$7:$G$9,7,0)+VLOOKUP(O1609,REFERENCIAS!$C:$D,2,0)*VLOOKUP($O$2,PONDERADORES!$A$7:$G$9,7,0)</f>
        <v>0.2</v>
      </c>
      <c r="Z1609" s="2">
        <f>+VLOOKUP(IF(R1609&lt;0.1,0,IF(AND(R1609&gt;=0.1,R1609&lt;0.2),0.1,IF(AND(R1609&gt;=0.2,R1609&lt;0.3),0.2,IF(R1609&gt;0.3,0.3,)))),REFERENCIAS!$C:$D,2,0)*VLOOKUP($R$2,PONDERADORES!$A$11:$G$11,7,0)</f>
        <v>15</v>
      </c>
      <c r="AA1609" s="92"/>
      <c r="AB1609" s="95" t="e">
        <f t="shared" ca="1" si="99"/>
        <v>#REF!</v>
      </c>
      <c r="AC1609" s="23" t="e">
        <f ca="1">IF(AB1609&gt;REFERENCIAS!$C$62,REFERENCIAS!$B$62,IF(AND(AB1609&gt;=REFERENCIAS!$C$63,AB1609&lt;REFERENCIAS!$D$63),REFERENCIAS!$B$63,IF(AND(AB1609&gt;REFERENCIAS!$C$64,AB1609&lt;=REFERENCIAS!$D$64),REFERENCIAS!$B$64,IF(AND(AB1609&gt;=REFERENCIAS!$C$65,AB1609&lt;REFERENCIAS!$D$65),REFERENCIAS!$B$65, "Revisar"))))</f>
        <v>#REF!</v>
      </c>
      <c r="AD1609" s="94" t="e">
        <f ca="1">VLOOKUP(AC1609,REFERENCIAS!$B$62:$G$65,4,FALSE)</f>
        <v>#REF!</v>
      </c>
    </row>
    <row r="1610" spans="1:30" ht="17.25" x14ac:dyDescent="0.25">
      <c r="A1610" s="74"/>
      <c r="B1610" s="19"/>
      <c r="C1610" s="19"/>
      <c r="D1610" s="50"/>
      <c r="E1610" s="73"/>
      <c r="F1610" s="74"/>
      <c r="G1610" s="9"/>
      <c r="H1610" s="48"/>
      <c r="I1610" s="49">
        <f t="shared" ca="1" si="97"/>
        <v>2022</v>
      </c>
      <c r="J1610" s="22">
        <f t="shared" ca="1" si="96"/>
        <v>1</v>
      </c>
      <c r="K1610" s="19"/>
      <c r="L1610" s="73"/>
      <c r="M1610" s="74"/>
      <c r="N1610" s="19"/>
      <c r="O1610" s="73"/>
      <c r="P1610" s="82">
        <v>1</v>
      </c>
      <c r="Q1610" s="24">
        <v>1</v>
      </c>
      <c r="R1610" s="81">
        <f t="shared" si="98"/>
        <v>1</v>
      </c>
      <c r="S1610" s="87"/>
      <c r="T1610" s="19"/>
      <c r="U1610" s="25"/>
      <c r="V1610" s="25"/>
      <c r="W1610" s="81"/>
      <c r="X1610" s="91" t="e">
        <f ca="1">+VLOOKUP(#REF!,REFERENCIAS!$C:$D,2,0)*VLOOKUP(#REF!,PONDERADORES!A:P,IF(AND(INFORMACION!$T1610='REFERENCIAS RIESGO'!$C$36,INFORMACION!$F1610=REFERENCIAS!$C$24),16,IF(INFORMACION!$T1610='REFERENCIAS RIESGO'!$C$36,13,IF(INFORMACION!$F1610=REFERENCIAS!$C$24,10,7))),0)+VLOOKUP(K1610,REFERENCIAS!$C:$D,2,0)*VLOOKUP($K$2,PONDERADORES!A:P,IF(AND(INFORMACION!$T1610='REFERENCIAS RIESGO'!$C$36,INFORMACION!$F1610=REFERENCIAS!$C$24),16,IF(INFORMACION!$T1610='REFERENCIAS RIESGO'!$C$36,13,IF(INFORMACION!$F1610=REFERENCIAS!$C$24,10,7))),0)+VLOOKUP(L1610,REFERENCIAS!$C:$D,2,0)*VLOOKUP($L$2,PONDERADORES!A:P,IF(AND(INFORMACION!$T1610='REFERENCIAS RIESGO'!$C$36,INFORMACION!$F1610=REFERENCIAS!$C$24),16,IF(INFORMACION!$T1610='REFERENCIAS RIESGO'!$C$36,13,IF(INFORMACION!$F1610=REFERENCIAS!$C$24,10,7))),0)+VLOOKUP(F1610,REFERENCIAS!$C:$D,2,0)*VLOOKUP($F$2,PONDERADORES!A:P,IF(AND(INFORMACION!$T1610='REFERENCIAS RIESGO'!$C$36,INFORMACION!$F1610=REFERENCIAS!$C$24),16,IF(INFORMACION!$T1610='REFERENCIAS RIESGO'!$C$36,13,IF(INFORMACION!$F1610=REFERENCIAS!$C$24,10,7))),0)+VLOOKUP(T1610,REFERENCIAS!$C:$D,2,0)*VLOOKUP($T$2,PONDERADORES!A:P,IF(AND(INFORMACION!$T1610='REFERENCIAS RIESGO'!$C$36,INFORMACION!$F1610=REFERENCIAS!$C$24),16,IF(INFORMACION!$T1610='REFERENCIAS RIESGO'!$C$36,13,IF(INFORMACION!$F1610=REFERENCIAS!$C$24,10,7))),0)+VLOOKUP(IF(J1610&lt;=0.2,0.2,IF(AND(J1610&gt;0.2,J1610&lt;=0.4),0.4,IF(AND(J1610&gt;0.4,J1610&lt;=0.6),0.6,IF(AND(J1610&gt;0.6,J1610&lt;=0.8),0.8,IF(AND(J1610&gt;0.8,J1610&lt;=1),1))))),REFERENCIAS!$C:$D,2,0)*VLOOKUP($J$2,PONDERADORES!A:P,IF(AND(INFORMACION!$T1610='REFERENCIAS RIESGO'!$C$36,INFORMACION!$F1610=REFERENCIAS!$C$24),16,IF(INFORMACION!$T1610='REFERENCIAS RIESGO'!$C$36,13,IF(INFORMACION!$F1610=REFERENCIAS!$C$24,10,7))),0)</f>
        <v>#REF!</v>
      </c>
      <c r="Y1610" s="68">
        <f>+VLOOKUP(M1610,REFERENCIAS!$C:$D,2,0)*VLOOKUP($M$2,PONDERADORES!$A$7:$G$9,7,0)+VLOOKUP(N1610,REFERENCIAS!$C:$D,2,0)*VLOOKUP($N$2,PONDERADORES!$A$7:$G$9,7,0)+VLOOKUP(O1610,REFERENCIAS!$C:$D,2,0)*VLOOKUP($O$2,PONDERADORES!$A$7:$G$9,7,0)</f>
        <v>0.2</v>
      </c>
      <c r="Z1610" s="2">
        <f>+VLOOKUP(IF(R1610&lt;0.1,0,IF(AND(R1610&gt;=0.1,R1610&lt;0.2),0.1,IF(AND(R1610&gt;=0.2,R1610&lt;0.3),0.2,IF(R1610&gt;0.3,0.3,)))),REFERENCIAS!$C:$D,2,0)*VLOOKUP($R$2,PONDERADORES!$A$11:$G$11,7,0)</f>
        <v>15</v>
      </c>
      <c r="AA1610" s="92"/>
      <c r="AB1610" s="95" t="e">
        <f t="shared" ca="1" si="99"/>
        <v>#REF!</v>
      </c>
      <c r="AC1610" s="23" t="e">
        <f ca="1">IF(AB1610&gt;REFERENCIAS!$C$62,REFERENCIAS!$B$62,IF(AND(AB1610&gt;=REFERENCIAS!$C$63,AB1610&lt;REFERENCIAS!$D$63),REFERENCIAS!$B$63,IF(AND(AB1610&gt;REFERENCIAS!$C$64,AB1610&lt;=REFERENCIAS!$D$64),REFERENCIAS!$B$64,IF(AND(AB1610&gt;=REFERENCIAS!$C$65,AB1610&lt;REFERENCIAS!$D$65),REFERENCIAS!$B$65, "Revisar"))))</f>
        <v>#REF!</v>
      </c>
      <c r="AD1610" s="94" t="e">
        <f ca="1">VLOOKUP(AC1610,REFERENCIAS!$B$62:$G$65,4,FALSE)</f>
        <v>#REF!</v>
      </c>
    </row>
    <row r="1611" spans="1:30" ht="17.25" x14ac:dyDescent="0.25">
      <c r="A1611" s="74"/>
      <c r="B1611" s="19"/>
      <c r="C1611" s="19"/>
      <c r="D1611" s="50"/>
      <c r="E1611" s="73"/>
      <c r="F1611" s="74"/>
      <c r="G1611" s="9"/>
      <c r="H1611" s="48"/>
      <c r="I1611" s="49">
        <f t="shared" ca="1" si="97"/>
        <v>2022</v>
      </c>
      <c r="J1611" s="22">
        <f t="shared" ca="1" si="96"/>
        <v>1</v>
      </c>
      <c r="K1611" s="19"/>
      <c r="L1611" s="73"/>
      <c r="M1611" s="74"/>
      <c r="N1611" s="19"/>
      <c r="O1611" s="73"/>
      <c r="P1611" s="82">
        <v>1</v>
      </c>
      <c r="Q1611" s="24">
        <v>1</v>
      </c>
      <c r="R1611" s="81">
        <f t="shared" si="98"/>
        <v>1</v>
      </c>
      <c r="S1611" s="87"/>
      <c r="T1611" s="19"/>
      <c r="U1611" s="25"/>
      <c r="V1611" s="25"/>
      <c r="W1611" s="81"/>
      <c r="X1611" s="91" t="e">
        <f ca="1">+VLOOKUP(#REF!,REFERENCIAS!$C:$D,2,0)*VLOOKUP(#REF!,PONDERADORES!A:P,IF(AND(INFORMACION!$T1611='REFERENCIAS RIESGO'!$C$36,INFORMACION!$F1611=REFERENCIAS!$C$24),16,IF(INFORMACION!$T1611='REFERENCIAS RIESGO'!$C$36,13,IF(INFORMACION!$F1611=REFERENCIAS!$C$24,10,7))),0)+VLOOKUP(K1611,REFERENCIAS!$C:$D,2,0)*VLOOKUP($K$2,PONDERADORES!A:P,IF(AND(INFORMACION!$T1611='REFERENCIAS RIESGO'!$C$36,INFORMACION!$F1611=REFERENCIAS!$C$24),16,IF(INFORMACION!$T1611='REFERENCIAS RIESGO'!$C$36,13,IF(INFORMACION!$F1611=REFERENCIAS!$C$24,10,7))),0)+VLOOKUP(L1611,REFERENCIAS!$C:$D,2,0)*VLOOKUP($L$2,PONDERADORES!A:P,IF(AND(INFORMACION!$T1611='REFERENCIAS RIESGO'!$C$36,INFORMACION!$F1611=REFERENCIAS!$C$24),16,IF(INFORMACION!$T1611='REFERENCIAS RIESGO'!$C$36,13,IF(INFORMACION!$F1611=REFERENCIAS!$C$24,10,7))),0)+VLOOKUP(F1611,REFERENCIAS!$C:$D,2,0)*VLOOKUP($F$2,PONDERADORES!A:P,IF(AND(INFORMACION!$T1611='REFERENCIAS RIESGO'!$C$36,INFORMACION!$F1611=REFERENCIAS!$C$24),16,IF(INFORMACION!$T1611='REFERENCIAS RIESGO'!$C$36,13,IF(INFORMACION!$F1611=REFERENCIAS!$C$24,10,7))),0)+VLOOKUP(T1611,REFERENCIAS!$C:$D,2,0)*VLOOKUP($T$2,PONDERADORES!A:P,IF(AND(INFORMACION!$T1611='REFERENCIAS RIESGO'!$C$36,INFORMACION!$F1611=REFERENCIAS!$C$24),16,IF(INFORMACION!$T1611='REFERENCIAS RIESGO'!$C$36,13,IF(INFORMACION!$F1611=REFERENCIAS!$C$24,10,7))),0)+VLOOKUP(IF(J1611&lt;=0.2,0.2,IF(AND(J1611&gt;0.2,J1611&lt;=0.4),0.4,IF(AND(J1611&gt;0.4,J1611&lt;=0.6),0.6,IF(AND(J1611&gt;0.6,J1611&lt;=0.8),0.8,IF(AND(J1611&gt;0.8,J1611&lt;=1),1))))),REFERENCIAS!$C:$D,2,0)*VLOOKUP($J$2,PONDERADORES!A:P,IF(AND(INFORMACION!$T1611='REFERENCIAS RIESGO'!$C$36,INFORMACION!$F1611=REFERENCIAS!$C$24),16,IF(INFORMACION!$T1611='REFERENCIAS RIESGO'!$C$36,13,IF(INFORMACION!$F1611=REFERENCIAS!$C$24,10,7))),0)</f>
        <v>#REF!</v>
      </c>
      <c r="Y1611" s="68">
        <f>+VLOOKUP(M1611,REFERENCIAS!$C:$D,2,0)*VLOOKUP($M$2,PONDERADORES!$A$7:$G$9,7,0)+VLOOKUP(N1611,REFERENCIAS!$C:$D,2,0)*VLOOKUP($N$2,PONDERADORES!$A$7:$G$9,7,0)+VLOOKUP(O1611,REFERENCIAS!$C:$D,2,0)*VLOOKUP($O$2,PONDERADORES!$A$7:$G$9,7,0)</f>
        <v>0.2</v>
      </c>
      <c r="Z1611" s="2">
        <f>+VLOOKUP(IF(R1611&lt;0.1,0,IF(AND(R1611&gt;=0.1,R1611&lt;0.2),0.1,IF(AND(R1611&gt;=0.2,R1611&lt;0.3),0.2,IF(R1611&gt;0.3,0.3,)))),REFERENCIAS!$C:$D,2,0)*VLOOKUP($R$2,PONDERADORES!$A$11:$G$11,7,0)</f>
        <v>15</v>
      </c>
      <c r="AA1611" s="92"/>
      <c r="AB1611" s="95" t="e">
        <f t="shared" ca="1" si="99"/>
        <v>#REF!</v>
      </c>
      <c r="AC1611" s="23" t="e">
        <f ca="1">IF(AB1611&gt;REFERENCIAS!$C$62,REFERENCIAS!$B$62,IF(AND(AB1611&gt;=REFERENCIAS!$C$63,AB1611&lt;REFERENCIAS!$D$63),REFERENCIAS!$B$63,IF(AND(AB1611&gt;REFERENCIAS!$C$64,AB1611&lt;=REFERENCIAS!$D$64),REFERENCIAS!$B$64,IF(AND(AB1611&gt;=REFERENCIAS!$C$65,AB1611&lt;REFERENCIAS!$D$65),REFERENCIAS!$B$65, "Revisar"))))</f>
        <v>#REF!</v>
      </c>
      <c r="AD1611" s="94" t="e">
        <f ca="1">VLOOKUP(AC1611,REFERENCIAS!$B$62:$G$65,4,FALSE)</f>
        <v>#REF!</v>
      </c>
    </row>
    <row r="1612" spans="1:30" ht="17.25" x14ac:dyDescent="0.25">
      <c r="A1612" s="74"/>
      <c r="B1612" s="19"/>
      <c r="C1612" s="19"/>
      <c r="D1612" s="50"/>
      <c r="E1612" s="73"/>
      <c r="F1612" s="74"/>
      <c r="G1612" s="9"/>
      <c r="H1612" s="48"/>
      <c r="I1612" s="49">
        <f t="shared" ca="1" si="97"/>
        <v>2022</v>
      </c>
      <c r="J1612" s="22">
        <f t="shared" ca="1" si="96"/>
        <v>1</v>
      </c>
      <c r="K1612" s="19"/>
      <c r="L1612" s="73"/>
      <c r="M1612" s="74"/>
      <c r="N1612" s="19"/>
      <c r="O1612" s="73"/>
      <c r="P1612" s="82">
        <v>1</v>
      </c>
      <c r="Q1612" s="24">
        <v>1</v>
      </c>
      <c r="R1612" s="81">
        <f t="shared" si="98"/>
        <v>1</v>
      </c>
      <c r="S1612" s="87"/>
      <c r="T1612" s="19"/>
      <c r="U1612" s="25"/>
      <c r="V1612" s="25"/>
      <c r="W1612" s="81"/>
      <c r="X1612" s="91" t="e">
        <f ca="1">+VLOOKUP(#REF!,REFERENCIAS!$C:$D,2,0)*VLOOKUP(#REF!,PONDERADORES!A:P,IF(AND(INFORMACION!$T1612='REFERENCIAS RIESGO'!$C$36,INFORMACION!$F1612=REFERENCIAS!$C$24),16,IF(INFORMACION!$T1612='REFERENCIAS RIESGO'!$C$36,13,IF(INFORMACION!$F1612=REFERENCIAS!$C$24,10,7))),0)+VLOOKUP(K1612,REFERENCIAS!$C:$D,2,0)*VLOOKUP($K$2,PONDERADORES!A:P,IF(AND(INFORMACION!$T1612='REFERENCIAS RIESGO'!$C$36,INFORMACION!$F1612=REFERENCIAS!$C$24),16,IF(INFORMACION!$T1612='REFERENCIAS RIESGO'!$C$36,13,IF(INFORMACION!$F1612=REFERENCIAS!$C$24,10,7))),0)+VLOOKUP(L1612,REFERENCIAS!$C:$D,2,0)*VLOOKUP($L$2,PONDERADORES!A:P,IF(AND(INFORMACION!$T1612='REFERENCIAS RIESGO'!$C$36,INFORMACION!$F1612=REFERENCIAS!$C$24),16,IF(INFORMACION!$T1612='REFERENCIAS RIESGO'!$C$36,13,IF(INFORMACION!$F1612=REFERENCIAS!$C$24,10,7))),0)+VLOOKUP(F1612,REFERENCIAS!$C:$D,2,0)*VLOOKUP($F$2,PONDERADORES!A:P,IF(AND(INFORMACION!$T1612='REFERENCIAS RIESGO'!$C$36,INFORMACION!$F1612=REFERENCIAS!$C$24),16,IF(INFORMACION!$T1612='REFERENCIAS RIESGO'!$C$36,13,IF(INFORMACION!$F1612=REFERENCIAS!$C$24,10,7))),0)+VLOOKUP(T1612,REFERENCIAS!$C:$D,2,0)*VLOOKUP($T$2,PONDERADORES!A:P,IF(AND(INFORMACION!$T1612='REFERENCIAS RIESGO'!$C$36,INFORMACION!$F1612=REFERENCIAS!$C$24),16,IF(INFORMACION!$T1612='REFERENCIAS RIESGO'!$C$36,13,IF(INFORMACION!$F1612=REFERENCIAS!$C$24,10,7))),0)+VLOOKUP(IF(J1612&lt;=0.2,0.2,IF(AND(J1612&gt;0.2,J1612&lt;=0.4),0.4,IF(AND(J1612&gt;0.4,J1612&lt;=0.6),0.6,IF(AND(J1612&gt;0.6,J1612&lt;=0.8),0.8,IF(AND(J1612&gt;0.8,J1612&lt;=1),1))))),REFERENCIAS!$C:$D,2,0)*VLOOKUP($J$2,PONDERADORES!A:P,IF(AND(INFORMACION!$T1612='REFERENCIAS RIESGO'!$C$36,INFORMACION!$F1612=REFERENCIAS!$C$24),16,IF(INFORMACION!$T1612='REFERENCIAS RIESGO'!$C$36,13,IF(INFORMACION!$F1612=REFERENCIAS!$C$24,10,7))),0)</f>
        <v>#REF!</v>
      </c>
      <c r="Y1612" s="68">
        <f>+VLOOKUP(M1612,REFERENCIAS!$C:$D,2,0)*VLOOKUP($M$2,PONDERADORES!$A$7:$G$9,7,0)+VLOOKUP(N1612,REFERENCIAS!$C:$D,2,0)*VLOOKUP($N$2,PONDERADORES!$A$7:$G$9,7,0)+VLOOKUP(O1612,REFERENCIAS!$C:$D,2,0)*VLOOKUP($O$2,PONDERADORES!$A$7:$G$9,7,0)</f>
        <v>0.2</v>
      </c>
      <c r="Z1612" s="2">
        <f>+VLOOKUP(IF(R1612&lt;0.1,0,IF(AND(R1612&gt;=0.1,R1612&lt;0.2),0.1,IF(AND(R1612&gt;=0.2,R1612&lt;0.3),0.2,IF(R1612&gt;0.3,0.3,)))),REFERENCIAS!$C:$D,2,0)*VLOOKUP($R$2,PONDERADORES!$A$11:$G$11,7,0)</f>
        <v>15</v>
      </c>
      <c r="AA1612" s="92"/>
      <c r="AB1612" s="95" t="e">
        <f t="shared" ca="1" si="99"/>
        <v>#REF!</v>
      </c>
      <c r="AC1612" s="23" t="e">
        <f ca="1">IF(AB1612&gt;REFERENCIAS!$C$62,REFERENCIAS!$B$62,IF(AND(AB1612&gt;=REFERENCIAS!$C$63,AB1612&lt;REFERENCIAS!$D$63),REFERENCIAS!$B$63,IF(AND(AB1612&gt;REFERENCIAS!$C$64,AB1612&lt;=REFERENCIAS!$D$64),REFERENCIAS!$B$64,IF(AND(AB1612&gt;=REFERENCIAS!$C$65,AB1612&lt;REFERENCIAS!$D$65),REFERENCIAS!$B$65, "Revisar"))))</f>
        <v>#REF!</v>
      </c>
      <c r="AD1612" s="94" t="e">
        <f ca="1">VLOOKUP(AC1612,REFERENCIAS!$B$62:$G$65,4,FALSE)</f>
        <v>#REF!</v>
      </c>
    </row>
    <row r="1613" spans="1:30" ht="17.25" x14ac:dyDescent="0.25">
      <c r="A1613" s="74"/>
      <c r="B1613" s="19"/>
      <c r="C1613" s="19"/>
      <c r="D1613" s="50"/>
      <c r="E1613" s="73"/>
      <c r="F1613" s="74"/>
      <c r="G1613" s="9"/>
      <c r="H1613" s="48"/>
      <c r="I1613" s="49">
        <f t="shared" ca="1" si="97"/>
        <v>2022</v>
      </c>
      <c r="J1613" s="22">
        <f t="shared" ca="1" si="96"/>
        <v>1</v>
      </c>
      <c r="K1613" s="19"/>
      <c r="L1613" s="73"/>
      <c r="M1613" s="74"/>
      <c r="N1613" s="19"/>
      <c r="O1613" s="73"/>
      <c r="P1613" s="82">
        <v>1</v>
      </c>
      <c r="Q1613" s="24">
        <v>1</v>
      </c>
      <c r="R1613" s="81">
        <f t="shared" si="98"/>
        <v>1</v>
      </c>
      <c r="S1613" s="87"/>
      <c r="T1613" s="19"/>
      <c r="U1613" s="25"/>
      <c r="V1613" s="25"/>
      <c r="W1613" s="81"/>
      <c r="X1613" s="91" t="e">
        <f ca="1">+VLOOKUP(#REF!,REFERENCIAS!$C:$D,2,0)*VLOOKUP(#REF!,PONDERADORES!A:P,IF(AND(INFORMACION!$T1613='REFERENCIAS RIESGO'!$C$36,INFORMACION!$F1613=REFERENCIAS!$C$24),16,IF(INFORMACION!$T1613='REFERENCIAS RIESGO'!$C$36,13,IF(INFORMACION!$F1613=REFERENCIAS!$C$24,10,7))),0)+VLOOKUP(K1613,REFERENCIAS!$C:$D,2,0)*VLOOKUP($K$2,PONDERADORES!A:P,IF(AND(INFORMACION!$T1613='REFERENCIAS RIESGO'!$C$36,INFORMACION!$F1613=REFERENCIAS!$C$24),16,IF(INFORMACION!$T1613='REFERENCIAS RIESGO'!$C$36,13,IF(INFORMACION!$F1613=REFERENCIAS!$C$24,10,7))),0)+VLOOKUP(L1613,REFERENCIAS!$C:$D,2,0)*VLOOKUP($L$2,PONDERADORES!A:P,IF(AND(INFORMACION!$T1613='REFERENCIAS RIESGO'!$C$36,INFORMACION!$F1613=REFERENCIAS!$C$24),16,IF(INFORMACION!$T1613='REFERENCIAS RIESGO'!$C$36,13,IF(INFORMACION!$F1613=REFERENCIAS!$C$24,10,7))),0)+VLOOKUP(F1613,REFERENCIAS!$C:$D,2,0)*VLOOKUP($F$2,PONDERADORES!A:P,IF(AND(INFORMACION!$T1613='REFERENCIAS RIESGO'!$C$36,INFORMACION!$F1613=REFERENCIAS!$C$24),16,IF(INFORMACION!$T1613='REFERENCIAS RIESGO'!$C$36,13,IF(INFORMACION!$F1613=REFERENCIAS!$C$24,10,7))),0)+VLOOKUP(T1613,REFERENCIAS!$C:$D,2,0)*VLOOKUP($T$2,PONDERADORES!A:P,IF(AND(INFORMACION!$T1613='REFERENCIAS RIESGO'!$C$36,INFORMACION!$F1613=REFERENCIAS!$C$24),16,IF(INFORMACION!$T1613='REFERENCIAS RIESGO'!$C$36,13,IF(INFORMACION!$F1613=REFERENCIAS!$C$24,10,7))),0)+VLOOKUP(IF(J1613&lt;=0.2,0.2,IF(AND(J1613&gt;0.2,J1613&lt;=0.4),0.4,IF(AND(J1613&gt;0.4,J1613&lt;=0.6),0.6,IF(AND(J1613&gt;0.6,J1613&lt;=0.8),0.8,IF(AND(J1613&gt;0.8,J1613&lt;=1),1))))),REFERENCIAS!$C:$D,2,0)*VLOOKUP($J$2,PONDERADORES!A:P,IF(AND(INFORMACION!$T1613='REFERENCIAS RIESGO'!$C$36,INFORMACION!$F1613=REFERENCIAS!$C$24),16,IF(INFORMACION!$T1613='REFERENCIAS RIESGO'!$C$36,13,IF(INFORMACION!$F1613=REFERENCIAS!$C$24,10,7))),0)</f>
        <v>#REF!</v>
      </c>
      <c r="Y1613" s="68">
        <f>+VLOOKUP(M1613,REFERENCIAS!$C:$D,2,0)*VLOOKUP($M$2,PONDERADORES!$A$7:$G$9,7,0)+VLOOKUP(N1613,REFERENCIAS!$C:$D,2,0)*VLOOKUP($N$2,PONDERADORES!$A$7:$G$9,7,0)+VLOOKUP(O1613,REFERENCIAS!$C:$D,2,0)*VLOOKUP($O$2,PONDERADORES!$A$7:$G$9,7,0)</f>
        <v>0.2</v>
      </c>
      <c r="Z1613" s="2">
        <f>+VLOOKUP(IF(R1613&lt;0.1,0,IF(AND(R1613&gt;=0.1,R1613&lt;0.2),0.1,IF(AND(R1613&gt;=0.2,R1613&lt;0.3),0.2,IF(R1613&gt;0.3,0.3,)))),REFERENCIAS!$C:$D,2,0)*VLOOKUP($R$2,PONDERADORES!$A$11:$G$11,7,0)</f>
        <v>15</v>
      </c>
      <c r="AA1613" s="92"/>
      <c r="AB1613" s="95" t="e">
        <f t="shared" ca="1" si="99"/>
        <v>#REF!</v>
      </c>
      <c r="AC1613" s="23" t="e">
        <f ca="1">IF(AB1613&gt;REFERENCIAS!$C$62,REFERENCIAS!$B$62,IF(AND(AB1613&gt;=REFERENCIAS!$C$63,AB1613&lt;REFERENCIAS!$D$63),REFERENCIAS!$B$63,IF(AND(AB1613&gt;REFERENCIAS!$C$64,AB1613&lt;=REFERENCIAS!$D$64),REFERENCIAS!$B$64,IF(AND(AB1613&gt;=REFERENCIAS!$C$65,AB1613&lt;REFERENCIAS!$D$65),REFERENCIAS!$B$65, "Revisar"))))</f>
        <v>#REF!</v>
      </c>
      <c r="AD1613" s="94" t="e">
        <f ca="1">VLOOKUP(AC1613,REFERENCIAS!$B$62:$G$65,4,FALSE)</f>
        <v>#REF!</v>
      </c>
    </row>
    <row r="1614" spans="1:30" ht="17.25" x14ac:dyDescent="0.25">
      <c r="A1614" s="74"/>
      <c r="B1614" s="19"/>
      <c r="C1614" s="19"/>
      <c r="D1614" s="50"/>
      <c r="E1614" s="73"/>
      <c r="F1614" s="74"/>
      <c r="G1614" s="9"/>
      <c r="H1614" s="48"/>
      <c r="I1614" s="49">
        <f t="shared" ca="1" si="97"/>
        <v>2022</v>
      </c>
      <c r="J1614" s="22">
        <f t="shared" ca="1" si="96"/>
        <v>1</v>
      </c>
      <c r="K1614" s="19"/>
      <c r="L1614" s="73"/>
      <c r="M1614" s="74"/>
      <c r="N1614" s="19"/>
      <c r="O1614" s="73"/>
      <c r="P1614" s="82">
        <v>1</v>
      </c>
      <c r="Q1614" s="24">
        <v>1</v>
      </c>
      <c r="R1614" s="81">
        <f t="shared" si="98"/>
        <v>1</v>
      </c>
      <c r="S1614" s="87"/>
      <c r="T1614" s="19"/>
      <c r="U1614" s="25"/>
      <c r="V1614" s="25"/>
      <c r="W1614" s="81"/>
      <c r="X1614" s="91" t="e">
        <f ca="1">+VLOOKUP(#REF!,REFERENCIAS!$C:$D,2,0)*VLOOKUP(#REF!,PONDERADORES!A:P,IF(AND(INFORMACION!$T1614='REFERENCIAS RIESGO'!$C$36,INFORMACION!$F1614=REFERENCIAS!$C$24),16,IF(INFORMACION!$T1614='REFERENCIAS RIESGO'!$C$36,13,IF(INFORMACION!$F1614=REFERENCIAS!$C$24,10,7))),0)+VLOOKUP(K1614,REFERENCIAS!$C:$D,2,0)*VLOOKUP($K$2,PONDERADORES!A:P,IF(AND(INFORMACION!$T1614='REFERENCIAS RIESGO'!$C$36,INFORMACION!$F1614=REFERENCIAS!$C$24),16,IF(INFORMACION!$T1614='REFERENCIAS RIESGO'!$C$36,13,IF(INFORMACION!$F1614=REFERENCIAS!$C$24,10,7))),0)+VLOOKUP(L1614,REFERENCIAS!$C:$D,2,0)*VLOOKUP($L$2,PONDERADORES!A:P,IF(AND(INFORMACION!$T1614='REFERENCIAS RIESGO'!$C$36,INFORMACION!$F1614=REFERENCIAS!$C$24),16,IF(INFORMACION!$T1614='REFERENCIAS RIESGO'!$C$36,13,IF(INFORMACION!$F1614=REFERENCIAS!$C$24,10,7))),0)+VLOOKUP(F1614,REFERENCIAS!$C:$D,2,0)*VLOOKUP($F$2,PONDERADORES!A:P,IF(AND(INFORMACION!$T1614='REFERENCIAS RIESGO'!$C$36,INFORMACION!$F1614=REFERENCIAS!$C$24),16,IF(INFORMACION!$T1614='REFERENCIAS RIESGO'!$C$36,13,IF(INFORMACION!$F1614=REFERENCIAS!$C$24,10,7))),0)+VLOOKUP(T1614,REFERENCIAS!$C:$D,2,0)*VLOOKUP($T$2,PONDERADORES!A:P,IF(AND(INFORMACION!$T1614='REFERENCIAS RIESGO'!$C$36,INFORMACION!$F1614=REFERENCIAS!$C$24),16,IF(INFORMACION!$T1614='REFERENCIAS RIESGO'!$C$36,13,IF(INFORMACION!$F1614=REFERENCIAS!$C$24,10,7))),0)+VLOOKUP(IF(J1614&lt;=0.2,0.2,IF(AND(J1614&gt;0.2,J1614&lt;=0.4),0.4,IF(AND(J1614&gt;0.4,J1614&lt;=0.6),0.6,IF(AND(J1614&gt;0.6,J1614&lt;=0.8),0.8,IF(AND(J1614&gt;0.8,J1614&lt;=1),1))))),REFERENCIAS!$C:$D,2,0)*VLOOKUP($J$2,PONDERADORES!A:P,IF(AND(INFORMACION!$T1614='REFERENCIAS RIESGO'!$C$36,INFORMACION!$F1614=REFERENCIAS!$C$24),16,IF(INFORMACION!$T1614='REFERENCIAS RIESGO'!$C$36,13,IF(INFORMACION!$F1614=REFERENCIAS!$C$24,10,7))),0)</f>
        <v>#REF!</v>
      </c>
      <c r="Y1614" s="68">
        <f>+VLOOKUP(M1614,REFERENCIAS!$C:$D,2,0)*VLOOKUP($M$2,PONDERADORES!$A$7:$G$9,7,0)+VLOOKUP(N1614,REFERENCIAS!$C:$D,2,0)*VLOOKUP($N$2,PONDERADORES!$A$7:$G$9,7,0)+VLOOKUP(O1614,REFERENCIAS!$C:$D,2,0)*VLOOKUP($O$2,PONDERADORES!$A$7:$G$9,7,0)</f>
        <v>0.2</v>
      </c>
      <c r="Z1614" s="2">
        <f>+VLOOKUP(IF(R1614&lt;0.1,0,IF(AND(R1614&gt;=0.1,R1614&lt;0.2),0.1,IF(AND(R1614&gt;=0.2,R1614&lt;0.3),0.2,IF(R1614&gt;0.3,0.3,)))),REFERENCIAS!$C:$D,2,0)*VLOOKUP($R$2,PONDERADORES!$A$11:$G$11,7,0)</f>
        <v>15</v>
      </c>
      <c r="AA1614" s="92"/>
      <c r="AB1614" s="95" t="e">
        <f t="shared" ca="1" si="99"/>
        <v>#REF!</v>
      </c>
      <c r="AC1614" s="23" t="e">
        <f ca="1">IF(AB1614&gt;REFERENCIAS!$C$62,REFERENCIAS!$B$62,IF(AND(AB1614&gt;=REFERENCIAS!$C$63,AB1614&lt;REFERENCIAS!$D$63),REFERENCIAS!$B$63,IF(AND(AB1614&gt;REFERENCIAS!$C$64,AB1614&lt;=REFERENCIAS!$D$64),REFERENCIAS!$B$64,IF(AND(AB1614&gt;=REFERENCIAS!$C$65,AB1614&lt;REFERENCIAS!$D$65),REFERENCIAS!$B$65, "Revisar"))))</f>
        <v>#REF!</v>
      </c>
      <c r="AD1614" s="94" t="e">
        <f ca="1">VLOOKUP(AC1614,REFERENCIAS!$B$62:$G$65,4,FALSE)</f>
        <v>#REF!</v>
      </c>
    </row>
    <row r="1615" spans="1:30" ht="17.25" x14ac:dyDescent="0.25">
      <c r="A1615" s="74"/>
      <c r="B1615" s="19"/>
      <c r="C1615" s="19"/>
      <c r="D1615" s="50"/>
      <c r="E1615" s="73"/>
      <c r="F1615" s="74"/>
      <c r="G1615" s="9"/>
      <c r="H1615" s="48"/>
      <c r="I1615" s="49">
        <f t="shared" ca="1" si="97"/>
        <v>2022</v>
      </c>
      <c r="J1615" s="22">
        <f t="shared" ca="1" si="96"/>
        <v>1</v>
      </c>
      <c r="K1615" s="19"/>
      <c r="L1615" s="73"/>
      <c r="M1615" s="74"/>
      <c r="N1615" s="19"/>
      <c r="O1615" s="73"/>
      <c r="P1615" s="82">
        <v>1</v>
      </c>
      <c r="Q1615" s="24">
        <v>1</v>
      </c>
      <c r="R1615" s="81">
        <f t="shared" si="98"/>
        <v>1</v>
      </c>
      <c r="S1615" s="87"/>
      <c r="T1615" s="19"/>
      <c r="U1615" s="25"/>
      <c r="V1615" s="25"/>
      <c r="W1615" s="81"/>
      <c r="X1615" s="91" t="e">
        <f ca="1">+VLOOKUP(#REF!,REFERENCIAS!$C:$D,2,0)*VLOOKUP(#REF!,PONDERADORES!A:P,IF(AND(INFORMACION!$T1615='REFERENCIAS RIESGO'!$C$36,INFORMACION!$F1615=REFERENCIAS!$C$24),16,IF(INFORMACION!$T1615='REFERENCIAS RIESGO'!$C$36,13,IF(INFORMACION!$F1615=REFERENCIAS!$C$24,10,7))),0)+VLOOKUP(K1615,REFERENCIAS!$C:$D,2,0)*VLOOKUP($K$2,PONDERADORES!A:P,IF(AND(INFORMACION!$T1615='REFERENCIAS RIESGO'!$C$36,INFORMACION!$F1615=REFERENCIAS!$C$24),16,IF(INFORMACION!$T1615='REFERENCIAS RIESGO'!$C$36,13,IF(INFORMACION!$F1615=REFERENCIAS!$C$24,10,7))),0)+VLOOKUP(L1615,REFERENCIAS!$C:$D,2,0)*VLOOKUP($L$2,PONDERADORES!A:P,IF(AND(INFORMACION!$T1615='REFERENCIAS RIESGO'!$C$36,INFORMACION!$F1615=REFERENCIAS!$C$24),16,IF(INFORMACION!$T1615='REFERENCIAS RIESGO'!$C$36,13,IF(INFORMACION!$F1615=REFERENCIAS!$C$24,10,7))),0)+VLOOKUP(F1615,REFERENCIAS!$C:$D,2,0)*VLOOKUP($F$2,PONDERADORES!A:P,IF(AND(INFORMACION!$T1615='REFERENCIAS RIESGO'!$C$36,INFORMACION!$F1615=REFERENCIAS!$C$24),16,IF(INFORMACION!$T1615='REFERENCIAS RIESGO'!$C$36,13,IF(INFORMACION!$F1615=REFERENCIAS!$C$24,10,7))),0)+VLOOKUP(T1615,REFERENCIAS!$C:$D,2,0)*VLOOKUP($T$2,PONDERADORES!A:P,IF(AND(INFORMACION!$T1615='REFERENCIAS RIESGO'!$C$36,INFORMACION!$F1615=REFERENCIAS!$C$24),16,IF(INFORMACION!$T1615='REFERENCIAS RIESGO'!$C$36,13,IF(INFORMACION!$F1615=REFERENCIAS!$C$24,10,7))),0)+VLOOKUP(IF(J1615&lt;=0.2,0.2,IF(AND(J1615&gt;0.2,J1615&lt;=0.4),0.4,IF(AND(J1615&gt;0.4,J1615&lt;=0.6),0.6,IF(AND(J1615&gt;0.6,J1615&lt;=0.8),0.8,IF(AND(J1615&gt;0.8,J1615&lt;=1),1))))),REFERENCIAS!$C:$D,2,0)*VLOOKUP($J$2,PONDERADORES!A:P,IF(AND(INFORMACION!$T1615='REFERENCIAS RIESGO'!$C$36,INFORMACION!$F1615=REFERENCIAS!$C$24),16,IF(INFORMACION!$T1615='REFERENCIAS RIESGO'!$C$36,13,IF(INFORMACION!$F1615=REFERENCIAS!$C$24,10,7))),0)</f>
        <v>#REF!</v>
      </c>
      <c r="Y1615" s="68">
        <f>+VLOOKUP(M1615,REFERENCIAS!$C:$D,2,0)*VLOOKUP($M$2,PONDERADORES!$A$7:$G$9,7,0)+VLOOKUP(N1615,REFERENCIAS!$C:$D,2,0)*VLOOKUP($N$2,PONDERADORES!$A$7:$G$9,7,0)+VLOOKUP(O1615,REFERENCIAS!$C:$D,2,0)*VLOOKUP($O$2,PONDERADORES!$A$7:$G$9,7,0)</f>
        <v>0.2</v>
      </c>
      <c r="Z1615" s="2">
        <f>+VLOOKUP(IF(R1615&lt;0.1,0,IF(AND(R1615&gt;=0.1,R1615&lt;0.2),0.1,IF(AND(R1615&gt;=0.2,R1615&lt;0.3),0.2,IF(R1615&gt;0.3,0.3,)))),REFERENCIAS!$C:$D,2,0)*VLOOKUP($R$2,PONDERADORES!$A$11:$G$11,7,0)</f>
        <v>15</v>
      </c>
      <c r="AA1615" s="92"/>
      <c r="AB1615" s="95" t="e">
        <f t="shared" ca="1" si="99"/>
        <v>#REF!</v>
      </c>
      <c r="AC1615" s="23" t="e">
        <f ca="1">IF(AB1615&gt;REFERENCIAS!$C$62,REFERENCIAS!$B$62,IF(AND(AB1615&gt;=REFERENCIAS!$C$63,AB1615&lt;REFERENCIAS!$D$63),REFERENCIAS!$B$63,IF(AND(AB1615&gt;REFERENCIAS!$C$64,AB1615&lt;=REFERENCIAS!$D$64),REFERENCIAS!$B$64,IF(AND(AB1615&gt;=REFERENCIAS!$C$65,AB1615&lt;REFERENCIAS!$D$65),REFERENCIAS!$B$65, "Revisar"))))</f>
        <v>#REF!</v>
      </c>
      <c r="AD1615" s="94" t="e">
        <f ca="1">VLOOKUP(AC1615,REFERENCIAS!$B$62:$G$65,4,FALSE)</f>
        <v>#REF!</v>
      </c>
    </row>
    <row r="1616" spans="1:30" ht="17.25" x14ac:dyDescent="0.25">
      <c r="A1616" s="74"/>
      <c r="B1616" s="19"/>
      <c r="C1616" s="19"/>
      <c r="D1616" s="50"/>
      <c r="E1616" s="73"/>
      <c r="F1616" s="74"/>
      <c r="G1616" s="9"/>
      <c r="H1616" s="48"/>
      <c r="I1616" s="49">
        <f t="shared" ca="1" si="97"/>
        <v>2022</v>
      </c>
      <c r="J1616" s="22">
        <f t="shared" ca="1" si="96"/>
        <v>1</v>
      </c>
      <c r="K1616" s="19"/>
      <c r="L1616" s="73"/>
      <c r="M1616" s="74"/>
      <c r="N1616" s="19"/>
      <c r="O1616" s="73"/>
      <c r="P1616" s="82">
        <v>1</v>
      </c>
      <c r="Q1616" s="24">
        <v>1</v>
      </c>
      <c r="R1616" s="81">
        <f t="shared" si="98"/>
        <v>1</v>
      </c>
      <c r="S1616" s="87"/>
      <c r="T1616" s="19"/>
      <c r="U1616" s="25"/>
      <c r="V1616" s="25"/>
      <c r="W1616" s="81"/>
      <c r="X1616" s="91" t="e">
        <f ca="1">+VLOOKUP(#REF!,REFERENCIAS!$C:$D,2,0)*VLOOKUP(#REF!,PONDERADORES!A:P,IF(AND(INFORMACION!$T1616='REFERENCIAS RIESGO'!$C$36,INFORMACION!$F1616=REFERENCIAS!$C$24),16,IF(INFORMACION!$T1616='REFERENCIAS RIESGO'!$C$36,13,IF(INFORMACION!$F1616=REFERENCIAS!$C$24,10,7))),0)+VLOOKUP(K1616,REFERENCIAS!$C:$D,2,0)*VLOOKUP($K$2,PONDERADORES!A:P,IF(AND(INFORMACION!$T1616='REFERENCIAS RIESGO'!$C$36,INFORMACION!$F1616=REFERENCIAS!$C$24),16,IF(INFORMACION!$T1616='REFERENCIAS RIESGO'!$C$36,13,IF(INFORMACION!$F1616=REFERENCIAS!$C$24,10,7))),0)+VLOOKUP(L1616,REFERENCIAS!$C:$D,2,0)*VLOOKUP($L$2,PONDERADORES!A:P,IF(AND(INFORMACION!$T1616='REFERENCIAS RIESGO'!$C$36,INFORMACION!$F1616=REFERENCIAS!$C$24),16,IF(INFORMACION!$T1616='REFERENCIAS RIESGO'!$C$36,13,IF(INFORMACION!$F1616=REFERENCIAS!$C$24,10,7))),0)+VLOOKUP(F1616,REFERENCIAS!$C:$D,2,0)*VLOOKUP($F$2,PONDERADORES!A:P,IF(AND(INFORMACION!$T1616='REFERENCIAS RIESGO'!$C$36,INFORMACION!$F1616=REFERENCIAS!$C$24),16,IF(INFORMACION!$T1616='REFERENCIAS RIESGO'!$C$36,13,IF(INFORMACION!$F1616=REFERENCIAS!$C$24,10,7))),0)+VLOOKUP(T1616,REFERENCIAS!$C:$D,2,0)*VLOOKUP($T$2,PONDERADORES!A:P,IF(AND(INFORMACION!$T1616='REFERENCIAS RIESGO'!$C$36,INFORMACION!$F1616=REFERENCIAS!$C$24),16,IF(INFORMACION!$T1616='REFERENCIAS RIESGO'!$C$36,13,IF(INFORMACION!$F1616=REFERENCIAS!$C$24,10,7))),0)+VLOOKUP(IF(J1616&lt;=0.2,0.2,IF(AND(J1616&gt;0.2,J1616&lt;=0.4),0.4,IF(AND(J1616&gt;0.4,J1616&lt;=0.6),0.6,IF(AND(J1616&gt;0.6,J1616&lt;=0.8),0.8,IF(AND(J1616&gt;0.8,J1616&lt;=1),1))))),REFERENCIAS!$C:$D,2,0)*VLOOKUP($J$2,PONDERADORES!A:P,IF(AND(INFORMACION!$T1616='REFERENCIAS RIESGO'!$C$36,INFORMACION!$F1616=REFERENCIAS!$C$24),16,IF(INFORMACION!$T1616='REFERENCIAS RIESGO'!$C$36,13,IF(INFORMACION!$F1616=REFERENCIAS!$C$24,10,7))),0)</f>
        <v>#REF!</v>
      </c>
      <c r="Y1616" s="68">
        <f>+VLOOKUP(M1616,REFERENCIAS!$C:$D,2,0)*VLOOKUP($M$2,PONDERADORES!$A$7:$G$9,7,0)+VLOOKUP(N1616,REFERENCIAS!$C:$D,2,0)*VLOOKUP($N$2,PONDERADORES!$A$7:$G$9,7,0)+VLOOKUP(O1616,REFERENCIAS!$C:$D,2,0)*VLOOKUP($O$2,PONDERADORES!$A$7:$G$9,7,0)</f>
        <v>0.2</v>
      </c>
      <c r="Z1616" s="2">
        <f>+VLOOKUP(IF(R1616&lt;0.1,0,IF(AND(R1616&gt;=0.1,R1616&lt;0.2),0.1,IF(AND(R1616&gt;=0.2,R1616&lt;0.3),0.2,IF(R1616&gt;0.3,0.3,)))),REFERENCIAS!$C:$D,2,0)*VLOOKUP($R$2,PONDERADORES!$A$11:$G$11,7,0)</f>
        <v>15</v>
      </c>
      <c r="AA1616" s="92"/>
      <c r="AB1616" s="95" t="e">
        <f t="shared" ca="1" si="99"/>
        <v>#REF!</v>
      </c>
      <c r="AC1616" s="23" t="e">
        <f ca="1">IF(AB1616&gt;REFERENCIAS!$C$62,REFERENCIAS!$B$62,IF(AND(AB1616&gt;=REFERENCIAS!$C$63,AB1616&lt;REFERENCIAS!$D$63),REFERENCIAS!$B$63,IF(AND(AB1616&gt;REFERENCIAS!$C$64,AB1616&lt;=REFERENCIAS!$D$64),REFERENCIAS!$B$64,IF(AND(AB1616&gt;=REFERENCIAS!$C$65,AB1616&lt;REFERENCIAS!$D$65),REFERENCIAS!$B$65, "Revisar"))))</f>
        <v>#REF!</v>
      </c>
      <c r="AD1616" s="94" t="e">
        <f ca="1">VLOOKUP(AC1616,REFERENCIAS!$B$62:$G$65,4,FALSE)</f>
        <v>#REF!</v>
      </c>
    </row>
    <row r="1617" spans="1:30" ht="17.25" x14ac:dyDescent="0.25">
      <c r="A1617" s="74"/>
      <c r="B1617" s="19"/>
      <c r="C1617" s="19"/>
      <c r="D1617" s="50"/>
      <c r="E1617" s="73"/>
      <c r="F1617" s="74"/>
      <c r="G1617" s="9"/>
      <c r="H1617" s="48"/>
      <c r="I1617" s="49">
        <f t="shared" ca="1" si="97"/>
        <v>2022</v>
      </c>
      <c r="J1617" s="22">
        <f t="shared" ca="1" si="96"/>
        <v>1</v>
      </c>
      <c r="K1617" s="19"/>
      <c r="L1617" s="73"/>
      <c r="M1617" s="74"/>
      <c r="N1617" s="19"/>
      <c r="O1617" s="73"/>
      <c r="P1617" s="82">
        <v>1</v>
      </c>
      <c r="Q1617" s="24">
        <v>1</v>
      </c>
      <c r="R1617" s="81">
        <f t="shared" si="98"/>
        <v>1</v>
      </c>
      <c r="S1617" s="87"/>
      <c r="T1617" s="19"/>
      <c r="U1617" s="25"/>
      <c r="V1617" s="25"/>
      <c r="W1617" s="81"/>
      <c r="X1617" s="91" t="e">
        <f ca="1">+VLOOKUP(#REF!,REFERENCIAS!$C:$D,2,0)*VLOOKUP(#REF!,PONDERADORES!A:P,IF(AND(INFORMACION!$T1617='REFERENCIAS RIESGO'!$C$36,INFORMACION!$F1617=REFERENCIAS!$C$24),16,IF(INFORMACION!$T1617='REFERENCIAS RIESGO'!$C$36,13,IF(INFORMACION!$F1617=REFERENCIAS!$C$24,10,7))),0)+VLOOKUP(K1617,REFERENCIAS!$C:$D,2,0)*VLOOKUP($K$2,PONDERADORES!A:P,IF(AND(INFORMACION!$T1617='REFERENCIAS RIESGO'!$C$36,INFORMACION!$F1617=REFERENCIAS!$C$24),16,IF(INFORMACION!$T1617='REFERENCIAS RIESGO'!$C$36,13,IF(INFORMACION!$F1617=REFERENCIAS!$C$24,10,7))),0)+VLOOKUP(L1617,REFERENCIAS!$C:$D,2,0)*VLOOKUP($L$2,PONDERADORES!A:P,IF(AND(INFORMACION!$T1617='REFERENCIAS RIESGO'!$C$36,INFORMACION!$F1617=REFERENCIAS!$C$24),16,IF(INFORMACION!$T1617='REFERENCIAS RIESGO'!$C$36,13,IF(INFORMACION!$F1617=REFERENCIAS!$C$24,10,7))),0)+VLOOKUP(F1617,REFERENCIAS!$C:$D,2,0)*VLOOKUP($F$2,PONDERADORES!A:P,IF(AND(INFORMACION!$T1617='REFERENCIAS RIESGO'!$C$36,INFORMACION!$F1617=REFERENCIAS!$C$24),16,IF(INFORMACION!$T1617='REFERENCIAS RIESGO'!$C$36,13,IF(INFORMACION!$F1617=REFERENCIAS!$C$24,10,7))),0)+VLOOKUP(T1617,REFERENCIAS!$C:$D,2,0)*VLOOKUP($T$2,PONDERADORES!A:P,IF(AND(INFORMACION!$T1617='REFERENCIAS RIESGO'!$C$36,INFORMACION!$F1617=REFERENCIAS!$C$24),16,IF(INFORMACION!$T1617='REFERENCIAS RIESGO'!$C$36,13,IF(INFORMACION!$F1617=REFERENCIAS!$C$24,10,7))),0)+VLOOKUP(IF(J1617&lt;=0.2,0.2,IF(AND(J1617&gt;0.2,J1617&lt;=0.4),0.4,IF(AND(J1617&gt;0.4,J1617&lt;=0.6),0.6,IF(AND(J1617&gt;0.6,J1617&lt;=0.8),0.8,IF(AND(J1617&gt;0.8,J1617&lt;=1),1))))),REFERENCIAS!$C:$D,2,0)*VLOOKUP($J$2,PONDERADORES!A:P,IF(AND(INFORMACION!$T1617='REFERENCIAS RIESGO'!$C$36,INFORMACION!$F1617=REFERENCIAS!$C$24),16,IF(INFORMACION!$T1617='REFERENCIAS RIESGO'!$C$36,13,IF(INFORMACION!$F1617=REFERENCIAS!$C$24,10,7))),0)</f>
        <v>#REF!</v>
      </c>
      <c r="Y1617" s="68">
        <f>+VLOOKUP(M1617,REFERENCIAS!$C:$D,2,0)*VLOOKUP($M$2,PONDERADORES!$A$7:$G$9,7,0)+VLOOKUP(N1617,REFERENCIAS!$C:$D,2,0)*VLOOKUP($N$2,PONDERADORES!$A$7:$G$9,7,0)+VLOOKUP(O1617,REFERENCIAS!$C:$D,2,0)*VLOOKUP($O$2,PONDERADORES!$A$7:$G$9,7,0)</f>
        <v>0.2</v>
      </c>
      <c r="Z1617" s="2">
        <f>+VLOOKUP(IF(R1617&lt;0.1,0,IF(AND(R1617&gt;=0.1,R1617&lt;0.2),0.1,IF(AND(R1617&gt;=0.2,R1617&lt;0.3),0.2,IF(R1617&gt;0.3,0.3,)))),REFERENCIAS!$C:$D,2,0)*VLOOKUP($R$2,PONDERADORES!$A$11:$G$11,7,0)</f>
        <v>15</v>
      </c>
      <c r="AA1617" s="92"/>
      <c r="AB1617" s="95" t="e">
        <f t="shared" ca="1" si="99"/>
        <v>#REF!</v>
      </c>
      <c r="AC1617" s="23" t="e">
        <f ca="1">IF(AB1617&gt;REFERENCIAS!$C$62,REFERENCIAS!$B$62,IF(AND(AB1617&gt;=REFERENCIAS!$C$63,AB1617&lt;REFERENCIAS!$D$63),REFERENCIAS!$B$63,IF(AND(AB1617&gt;REFERENCIAS!$C$64,AB1617&lt;=REFERENCIAS!$D$64),REFERENCIAS!$B$64,IF(AND(AB1617&gt;=REFERENCIAS!$C$65,AB1617&lt;REFERENCIAS!$D$65),REFERENCIAS!$B$65, "Revisar"))))</f>
        <v>#REF!</v>
      </c>
      <c r="AD1617" s="94" t="e">
        <f ca="1">VLOOKUP(AC1617,REFERENCIAS!$B$62:$G$65,4,FALSE)</f>
        <v>#REF!</v>
      </c>
    </row>
    <row r="1618" spans="1:30" ht="17.25" x14ac:dyDescent="0.25">
      <c r="A1618" s="74"/>
      <c r="B1618" s="19"/>
      <c r="C1618" s="19"/>
      <c r="D1618" s="50"/>
      <c r="E1618" s="73"/>
      <c r="F1618" s="74"/>
      <c r="G1618" s="9"/>
      <c r="H1618" s="48"/>
      <c r="I1618" s="49">
        <f t="shared" ca="1" si="97"/>
        <v>2022</v>
      </c>
      <c r="J1618" s="22">
        <f t="shared" ca="1" si="96"/>
        <v>1</v>
      </c>
      <c r="K1618" s="19"/>
      <c r="L1618" s="73"/>
      <c r="M1618" s="74"/>
      <c r="N1618" s="19"/>
      <c r="O1618" s="73"/>
      <c r="P1618" s="82">
        <v>1</v>
      </c>
      <c r="Q1618" s="24">
        <v>1</v>
      </c>
      <c r="R1618" s="81">
        <f t="shared" si="98"/>
        <v>1</v>
      </c>
      <c r="S1618" s="87"/>
      <c r="T1618" s="19"/>
      <c r="U1618" s="25"/>
      <c r="V1618" s="25"/>
      <c r="W1618" s="81"/>
      <c r="X1618" s="91" t="e">
        <f ca="1">+VLOOKUP(#REF!,REFERENCIAS!$C:$D,2,0)*VLOOKUP(#REF!,PONDERADORES!A:P,IF(AND(INFORMACION!$T1618='REFERENCIAS RIESGO'!$C$36,INFORMACION!$F1618=REFERENCIAS!$C$24),16,IF(INFORMACION!$T1618='REFERENCIAS RIESGO'!$C$36,13,IF(INFORMACION!$F1618=REFERENCIAS!$C$24,10,7))),0)+VLOOKUP(K1618,REFERENCIAS!$C:$D,2,0)*VLOOKUP($K$2,PONDERADORES!A:P,IF(AND(INFORMACION!$T1618='REFERENCIAS RIESGO'!$C$36,INFORMACION!$F1618=REFERENCIAS!$C$24),16,IF(INFORMACION!$T1618='REFERENCIAS RIESGO'!$C$36,13,IF(INFORMACION!$F1618=REFERENCIAS!$C$24,10,7))),0)+VLOOKUP(L1618,REFERENCIAS!$C:$D,2,0)*VLOOKUP($L$2,PONDERADORES!A:P,IF(AND(INFORMACION!$T1618='REFERENCIAS RIESGO'!$C$36,INFORMACION!$F1618=REFERENCIAS!$C$24),16,IF(INFORMACION!$T1618='REFERENCIAS RIESGO'!$C$36,13,IF(INFORMACION!$F1618=REFERENCIAS!$C$24,10,7))),0)+VLOOKUP(F1618,REFERENCIAS!$C:$D,2,0)*VLOOKUP($F$2,PONDERADORES!A:P,IF(AND(INFORMACION!$T1618='REFERENCIAS RIESGO'!$C$36,INFORMACION!$F1618=REFERENCIAS!$C$24),16,IF(INFORMACION!$T1618='REFERENCIAS RIESGO'!$C$36,13,IF(INFORMACION!$F1618=REFERENCIAS!$C$24,10,7))),0)+VLOOKUP(T1618,REFERENCIAS!$C:$D,2,0)*VLOOKUP($T$2,PONDERADORES!A:P,IF(AND(INFORMACION!$T1618='REFERENCIAS RIESGO'!$C$36,INFORMACION!$F1618=REFERENCIAS!$C$24),16,IF(INFORMACION!$T1618='REFERENCIAS RIESGO'!$C$36,13,IF(INFORMACION!$F1618=REFERENCIAS!$C$24,10,7))),0)+VLOOKUP(IF(J1618&lt;=0.2,0.2,IF(AND(J1618&gt;0.2,J1618&lt;=0.4),0.4,IF(AND(J1618&gt;0.4,J1618&lt;=0.6),0.6,IF(AND(J1618&gt;0.6,J1618&lt;=0.8),0.8,IF(AND(J1618&gt;0.8,J1618&lt;=1),1))))),REFERENCIAS!$C:$D,2,0)*VLOOKUP($J$2,PONDERADORES!A:P,IF(AND(INFORMACION!$T1618='REFERENCIAS RIESGO'!$C$36,INFORMACION!$F1618=REFERENCIAS!$C$24),16,IF(INFORMACION!$T1618='REFERENCIAS RIESGO'!$C$36,13,IF(INFORMACION!$F1618=REFERENCIAS!$C$24,10,7))),0)</f>
        <v>#REF!</v>
      </c>
      <c r="Y1618" s="68">
        <f>+VLOOKUP(M1618,REFERENCIAS!$C:$D,2,0)*VLOOKUP($M$2,PONDERADORES!$A$7:$G$9,7,0)+VLOOKUP(N1618,REFERENCIAS!$C:$D,2,0)*VLOOKUP($N$2,PONDERADORES!$A$7:$G$9,7,0)+VLOOKUP(O1618,REFERENCIAS!$C:$D,2,0)*VLOOKUP($O$2,PONDERADORES!$A$7:$G$9,7,0)</f>
        <v>0.2</v>
      </c>
      <c r="Z1618" s="2">
        <f>+VLOOKUP(IF(R1618&lt;0.1,0,IF(AND(R1618&gt;=0.1,R1618&lt;0.2),0.1,IF(AND(R1618&gt;=0.2,R1618&lt;0.3),0.2,IF(R1618&gt;0.3,0.3,)))),REFERENCIAS!$C:$D,2,0)*VLOOKUP($R$2,PONDERADORES!$A$11:$G$11,7,0)</f>
        <v>15</v>
      </c>
      <c r="AA1618" s="92"/>
      <c r="AB1618" s="95" t="e">
        <f t="shared" ca="1" si="99"/>
        <v>#REF!</v>
      </c>
      <c r="AC1618" s="23" t="e">
        <f ca="1">IF(AB1618&gt;REFERENCIAS!$C$62,REFERENCIAS!$B$62,IF(AND(AB1618&gt;=REFERENCIAS!$C$63,AB1618&lt;REFERENCIAS!$D$63),REFERENCIAS!$B$63,IF(AND(AB1618&gt;REFERENCIAS!$C$64,AB1618&lt;=REFERENCIAS!$D$64),REFERENCIAS!$B$64,IF(AND(AB1618&gt;=REFERENCIAS!$C$65,AB1618&lt;REFERENCIAS!$D$65),REFERENCIAS!$B$65, "Revisar"))))</f>
        <v>#REF!</v>
      </c>
      <c r="AD1618" s="94" t="e">
        <f ca="1">VLOOKUP(AC1618,REFERENCIAS!$B$62:$G$65,4,FALSE)</f>
        <v>#REF!</v>
      </c>
    </row>
    <row r="1619" spans="1:30" ht="17.25" x14ac:dyDescent="0.25">
      <c r="A1619" s="74"/>
      <c r="B1619" s="19"/>
      <c r="C1619" s="19"/>
      <c r="D1619" s="50"/>
      <c r="E1619" s="73"/>
      <c r="F1619" s="74"/>
      <c r="G1619" s="9"/>
      <c r="H1619" s="48"/>
      <c r="I1619" s="49">
        <f t="shared" ca="1" si="97"/>
        <v>2022</v>
      </c>
      <c r="J1619" s="22">
        <f t="shared" ca="1" si="96"/>
        <v>1</v>
      </c>
      <c r="K1619" s="19"/>
      <c r="L1619" s="73"/>
      <c r="M1619" s="74"/>
      <c r="N1619" s="19"/>
      <c r="O1619" s="73"/>
      <c r="P1619" s="82">
        <v>1</v>
      </c>
      <c r="Q1619" s="24">
        <v>1</v>
      </c>
      <c r="R1619" s="81">
        <f t="shared" si="98"/>
        <v>1</v>
      </c>
      <c r="S1619" s="87"/>
      <c r="T1619" s="19"/>
      <c r="U1619" s="25"/>
      <c r="V1619" s="25"/>
      <c r="W1619" s="81"/>
      <c r="X1619" s="91" t="e">
        <f ca="1">+VLOOKUP(#REF!,REFERENCIAS!$C:$D,2,0)*VLOOKUP(#REF!,PONDERADORES!A:P,IF(AND(INFORMACION!$T1619='REFERENCIAS RIESGO'!$C$36,INFORMACION!$F1619=REFERENCIAS!$C$24),16,IF(INFORMACION!$T1619='REFERENCIAS RIESGO'!$C$36,13,IF(INFORMACION!$F1619=REFERENCIAS!$C$24,10,7))),0)+VLOOKUP(K1619,REFERENCIAS!$C:$D,2,0)*VLOOKUP($K$2,PONDERADORES!A:P,IF(AND(INFORMACION!$T1619='REFERENCIAS RIESGO'!$C$36,INFORMACION!$F1619=REFERENCIAS!$C$24),16,IF(INFORMACION!$T1619='REFERENCIAS RIESGO'!$C$36,13,IF(INFORMACION!$F1619=REFERENCIAS!$C$24,10,7))),0)+VLOOKUP(L1619,REFERENCIAS!$C:$D,2,0)*VLOOKUP($L$2,PONDERADORES!A:P,IF(AND(INFORMACION!$T1619='REFERENCIAS RIESGO'!$C$36,INFORMACION!$F1619=REFERENCIAS!$C$24),16,IF(INFORMACION!$T1619='REFERENCIAS RIESGO'!$C$36,13,IF(INFORMACION!$F1619=REFERENCIAS!$C$24,10,7))),0)+VLOOKUP(F1619,REFERENCIAS!$C:$D,2,0)*VLOOKUP($F$2,PONDERADORES!A:P,IF(AND(INFORMACION!$T1619='REFERENCIAS RIESGO'!$C$36,INFORMACION!$F1619=REFERENCIAS!$C$24),16,IF(INFORMACION!$T1619='REFERENCIAS RIESGO'!$C$36,13,IF(INFORMACION!$F1619=REFERENCIAS!$C$24,10,7))),0)+VLOOKUP(T1619,REFERENCIAS!$C:$D,2,0)*VLOOKUP($T$2,PONDERADORES!A:P,IF(AND(INFORMACION!$T1619='REFERENCIAS RIESGO'!$C$36,INFORMACION!$F1619=REFERENCIAS!$C$24),16,IF(INFORMACION!$T1619='REFERENCIAS RIESGO'!$C$36,13,IF(INFORMACION!$F1619=REFERENCIAS!$C$24,10,7))),0)+VLOOKUP(IF(J1619&lt;=0.2,0.2,IF(AND(J1619&gt;0.2,J1619&lt;=0.4),0.4,IF(AND(J1619&gt;0.4,J1619&lt;=0.6),0.6,IF(AND(J1619&gt;0.6,J1619&lt;=0.8),0.8,IF(AND(J1619&gt;0.8,J1619&lt;=1),1))))),REFERENCIAS!$C:$D,2,0)*VLOOKUP($J$2,PONDERADORES!A:P,IF(AND(INFORMACION!$T1619='REFERENCIAS RIESGO'!$C$36,INFORMACION!$F1619=REFERENCIAS!$C$24),16,IF(INFORMACION!$T1619='REFERENCIAS RIESGO'!$C$36,13,IF(INFORMACION!$F1619=REFERENCIAS!$C$24,10,7))),0)</f>
        <v>#REF!</v>
      </c>
      <c r="Y1619" s="68">
        <f>+VLOOKUP(M1619,REFERENCIAS!$C:$D,2,0)*VLOOKUP($M$2,PONDERADORES!$A$7:$G$9,7,0)+VLOOKUP(N1619,REFERENCIAS!$C:$D,2,0)*VLOOKUP($N$2,PONDERADORES!$A$7:$G$9,7,0)+VLOOKUP(O1619,REFERENCIAS!$C:$D,2,0)*VLOOKUP($O$2,PONDERADORES!$A$7:$G$9,7,0)</f>
        <v>0.2</v>
      </c>
      <c r="Z1619" s="2">
        <f>+VLOOKUP(IF(R1619&lt;0.1,0,IF(AND(R1619&gt;=0.1,R1619&lt;0.2),0.1,IF(AND(R1619&gt;=0.2,R1619&lt;0.3),0.2,IF(R1619&gt;0.3,0.3,)))),REFERENCIAS!$C:$D,2,0)*VLOOKUP($R$2,PONDERADORES!$A$11:$G$11,7,0)</f>
        <v>15</v>
      </c>
      <c r="AA1619" s="92"/>
      <c r="AB1619" s="95" t="e">
        <f t="shared" ca="1" si="99"/>
        <v>#REF!</v>
      </c>
      <c r="AC1619" s="23" t="e">
        <f ca="1">IF(AB1619&gt;REFERENCIAS!$C$62,REFERENCIAS!$B$62,IF(AND(AB1619&gt;=REFERENCIAS!$C$63,AB1619&lt;REFERENCIAS!$D$63),REFERENCIAS!$B$63,IF(AND(AB1619&gt;REFERENCIAS!$C$64,AB1619&lt;=REFERENCIAS!$D$64),REFERENCIAS!$B$64,IF(AND(AB1619&gt;=REFERENCIAS!$C$65,AB1619&lt;REFERENCIAS!$D$65),REFERENCIAS!$B$65, "Revisar"))))</f>
        <v>#REF!</v>
      </c>
      <c r="AD1619" s="94" t="e">
        <f ca="1">VLOOKUP(AC1619,REFERENCIAS!$B$62:$G$65,4,FALSE)</f>
        <v>#REF!</v>
      </c>
    </row>
    <row r="1620" spans="1:30" ht="17.25" x14ac:dyDescent="0.25">
      <c r="A1620" s="74"/>
      <c r="B1620" s="19"/>
      <c r="C1620" s="19"/>
      <c r="D1620" s="50"/>
      <c r="E1620" s="73"/>
      <c r="F1620" s="74"/>
      <c r="G1620" s="9"/>
      <c r="H1620" s="48"/>
      <c r="I1620" s="49">
        <f t="shared" ca="1" si="97"/>
        <v>2022</v>
      </c>
      <c r="J1620" s="22">
        <f t="shared" ca="1" si="96"/>
        <v>1</v>
      </c>
      <c r="K1620" s="19"/>
      <c r="L1620" s="73"/>
      <c r="M1620" s="74"/>
      <c r="N1620" s="19"/>
      <c r="O1620" s="73"/>
      <c r="P1620" s="82">
        <v>1</v>
      </c>
      <c r="Q1620" s="24">
        <v>1</v>
      </c>
      <c r="R1620" s="81">
        <f t="shared" si="98"/>
        <v>1</v>
      </c>
      <c r="S1620" s="87"/>
      <c r="T1620" s="19"/>
      <c r="U1620" s="25"/>
      <c r="V1620" s="25"/>
      <c r="W1620" s="81"/>
      <c r="X1620" s="91" t="e">
        <f ca="1">+VLOOKUP(#REF!,REFERENCIAS!$C:$D,2,0)*VLOOKUP(#REF!,PONDERADORES!A:P,IF(AND(INFORMACION!$T1620='REFERENCIAS RIESGO'!$C$36,INFORMACION!$F1620=REFERENCIAS!$C$24),16,IF(INFORMACION!$T1620='REFERENCIAS RIESGO'!$C$36,13,IF(INFORMACION!$F1620=REFERENCIAS!$C$24,10,7))),0)+VLOOKUP(K1620,REFERENCIAS!$C:$D,2,0)*VLOOKUP($K$2,PONDERADORES!A:P,IF(AND(INFORMACION!$T1620='REFERENCIAS RIESGO'!$C$36,INFORMACION!$F1620=REFERENCIAS!$C$24),16,IF(INFORMACION!$T1620='REFERENCIAS RIESGO'!$C$36,13,IF(INFORMACION!$F1620=REFERENCIAS!$C$24,10,7))),0)+VLOOKUP(L1620,REFERENCIAS!$C:$D,2,0)*VLOOKUP($L$2,PONDERADORES!A:P,IF(AND(INFORMACION!$T1620='REFERENCIAS RIESGO'!$C$36,INFORMACION!$F1620=REFERENCIAS!$C$24),16,IF(INFORMACION!$T1620='REFERENCIAS RIESGO'!$C$36,13,IF(INFORMACION!$F1620=REFERENCIAS!$C$24,10,7))),0)+VLOOKUP(F1620,REFERENCIAS!$C:$D,2,0)*VLOOKUP($F$2,PONDERADORES!A:P,IF(AND(INFORMACION!$T1620='REFERENCIAS RIESGO'!$C$36,INFORMACION!$F1620=REFERENCIAS!$C$24),16,IF(INFORMACION!$T1620='REFERENCIAS RIESGO'!$C$36,13,IF(INFORMACION!$F1620=REFERENCIAS!$C$24,10,7))),0)+VLOOKUP(T1620,REFERENCIAS!$C:$D,2,0)*VLOOKUP($T$2,PONDERADORES!A:P,IF(AND(INFORMACION!$T1620='REFERENCIAS RIESGO'!$C$36,INFORMACION!$F1620=REFERENCIAS!$C$24),16,IF(INFORMACION!$T1620='REFERENCIAS RIESGO'!$C$36,13,IF(INFORMACION!$F1620=REFERENCIAS!$C$24,10,7))),0)+VLOOKUP(IF(J1620&lt;=0.2,0.2,IF(AND(J1620&gt;0.2,J1620&lt;=0.4),0.4,IF(AND(J1620&gt;0.4,J1620&lt;=0.6),0.6,IF(AND(J1620&gt;0.6,J1620&lt;=0.8),0.8,IF(AND(J1620&gt;0.8,J1620&lt;=1),1))))),REFERENCIAS!$C:$D,2,0)*VLOOKUP($J$2,PONDERADORES!A:P,IF(AND(INFORMACION!$T1620='REFERENCIAS RIESGO'!$C$36,INFORMACION!$F1620=REFERENCIAS!$C$24),16,IF(INFORMACION!$T1620='REFERENCIAS RIESGO'!$C$36,13,IF(INFORMACION!$F1620=REFERENCIAS!$C$24,10,7))),0)</f>
        <v>#REF!</v>
      </c>
      <c r="Y1620" s="68">
        <f>+VLOOKUP(M1620,REFERENCIAS!$C:$D,2,0)*VLOOKUP($M$2,PONDERADORES!$A$7:$G$9,7,0)+VLOOKUP(N1620,REFERENCIAS!$C:$D,2,0)*VLOOKUP($N$2,PONDERADORES!$A$7:$G$9,7,0)+VLOOKUP(O1620,REFERENCIAS!$C:$D,2,0)*VLOOKUP($O$2,PONDERADORES!$A$7:$G$9,7,0)</f>
        <v>0.2</v>
      </c>
      <c r="Z1620" s="2">
        <f>+VLOOKUP(IF(R1620&lt;0.1,0,IF(AND(R1620&gt;=0.1,R1620&lt;0.2),0.1,IF(AND(R1620&gt;=0.2,R1620&lt;0.3),0.2,IF(R1620&gt;0.3,0.3,)))),REFERENCIAS!$C:$D,2,0)*VLOOKUP($R$2,PONDERADORES!$A$11:$G$11,7,0)</f>
        <v>15</v>
      </c>
      <c r="AA1620" s="92"/>
      <c r="AB1620" s="95" t="e">
        <f t="shared" ca="1" si="99"/>
        <v>#REF!</v>
      </c>
      <c r="AC1620" s="23" t="e">
        <f ca="1">IF(AB1620&gt;REFERENCIAS!$C$62,REFERENCIAS!$B$62,IF(AND(AB1620&gt;=REFERENCIAS!$C$63,AB1620&lt;REFERENCIAS!$D$63),REFERENCIAS!$B$63,IF(AND(AB1620&gt;REFERENCIAS!$C$64,AB1620&lt;=REFERENCIAS!$D$64),REFERENCIAS!$B$64,IF(AND(AB1620&gt;=REFERENCIAS!$C$65,AB1620&lt;REFERENCIAS!$D$65),REFERENCIAS!$B$65, "Revisar"))))</f>
        <v>#REF!</v>
      </c>
      <c r="AD1620" s="94" t="e">
        <f ca="1">VLOOKUP(AC1620,REFERENCIAS!$B$62:$G$65,4,FALSE)</f>
        <v>#REF!</v>
      </c>
    </row>
    <row r="1621" spans="1:30" ht="17.25" x14ac:dyDescent="0.25">
      <c r="A1621" s="74"/>
      <c r="B1621" s="19"/>
      <c r="C1621" s="19"/>
      <c r="D1621" s="50"/>
      <c r="E1621" s="73"/>
      <c r="F1621" s="74"/>
      <c r="G1621" s="9"/>
      <c r="H1621" s="48"/>
      <c r="I1621" s="49">
        <f t="shared" ca="1" si="97"/>
        <v>2022</v>
      </c>
      <c r="J1621" s="22">
        <f t="shared" ca="1" si="96"/>
        <v>1</v>
      </c>
      <c r="K1621" s="19"/>
      <c r="L1621" s="73"/>
      <c r="M1621" s="74"/>
      <c r="N1621" s="19"/>
      <c r="O1621" s="73"/>
      <c r="P1621" s="82">
        <v>1</v>
      </c>
      <c r="Q1621" s="24">
        <v>1</v>
      </c>
      <c r="R1621" s="81">
        <f t="shared" si="98"/>
        <v>1</v>
      </c>
      <c r="S1621" s="87"/>
      <c r="T1621" s="19"/>
      <c r="U1621" s="25"/>
      <c r="V1621" s="25"/>
      <c r="W1621" s="81"/>
      <c r="X1621" s="91" t="e">
        <f ca="1">+VLOOKUP(#REF!,REFERENCIAS!$C:$D,2,0)*VLOOKUP(#REF!,PONDERADORES!A:P,IF(AND(INFORMACION!$T1621='REFERENCIAS RIESGO'!$C$36,INFORMACION!$F1621=REFERENCIAS!$C$24),16,IF(INFORMACION!$T1621='REFERENCIAS RIESGO'!$C$36,13,IF(INFORMACION!$F1621=REFERENCIAS!$C$24,10,7))),0)+VLOOKUP(K1621,REFERENCIAS!$C:$D,2,0)*VLOOKUP($K$2,PONDERADORES!A:P,IF(AND(INFORMACION!$T1621='REFERENCIAS RIESGO'!$C$36,INFORMACION!$F1621=REFERENCIAS!$C$24),16,IF(INFORMACION!$T1621='REFERENCIAS RIESGO'!$C$36,13,IF(INFORMACION!$F1621=REFERENCIAS!$C$24,10,7))),0)+VLOOKUP(L1621,REFERENCIAS!$C:$D,2,0)*VLOOKUP($L$2,PONDERADORES!A:P,IF(AND(INFORMACION!$T1621='REFERENCIAS RIESGO'!$C$36,INFORMACION!$F1621=REFERENCIAS!$C$24),16,IF(INFORMACION!$T1621='REFERENCIAS RIESGO'!$C$36,13,IF(INFORMACION!$F1621=REFERENCIAS!$C$24,10,7))),0)+VLOOKUP(F1621,REFERENCIAS!$C:$D,2,0)*VLOOKUP($F$2,PONDERADORES!A:P,IF(AND(INFORMACION!$T1621='REFERENCIAS RIESGO'!$C$36,INFORMACION!$F1621=REFERENCIAS!$C$24),16,IF(INFORMACION!$T1621='REFERENCIAS RIESGO'!$C$36,13,IF(INFORMACION!$F1621=REFERENCIAS!$C$24,10,7))),0)+VLOOKUP(T1621,REFERENCIAS!$C:$D,2,0)*VLOOKUP($T$2,PONDERADORES!A:P,IF(AND(INFORMACION!$T1621='REFERENCIAS RIESGO'!$C$36,INFORMACION!$F1621=REFERENCIAS!$C$24),16,IF(INFORMACION!$T1621='REFERENCIAS RIESGO'!$C$36,13,IF(INFORMACION!$F1621=REFERENCIAS!$C$24,10,7))),0)+VLOOKUP(IF(J1621&lt;=0.2,0.2,IF(AND(J1621&gt;0.2,J1621&lt;=0.4),0.4,IF(AND(J1621&gt;0.4,J1621&lt;=0.6),0.6,IF(AND(J1621&gt;0.6,J1621&lt;=0.8),0.8,IF(AND(J1621&gt;0.8,J1621&lt;=1),1))))),REFERENCIAS!$C:$D,2,0)*VLOOKUP($J$2,PONDERADORES!A:P,IF(AND(INFORMACION!$T1621='REFERENCIAS RIESGO'!$C$36,INFORMACION!$F1621=REFERENCIAS!$C$24),16,IF(INFORMACION!$T1621='REFERENCIAS RIESGO'!$C$36,13,IF(INFORMACION!$F1621=REFERENCIAS!$C$24,10,7))),0)</f>
        <v>#REF!</v>
      </c>
      <c r="Y1621" s="68">
        <f>+VLOOKUP(M1621,REFERENCIAS!$C:$D,2,0)*VLOOKUP($M$2,PONDERADORES!$A$7:$G$9,7,0)+VLOOKUP(N1621,REFERENCIAS!$C:$D,2,0)*VLOOKUP($N$2,PONDERADORES!$A$7:$G$9,7,0)+VLOOKUP(O1621,REFERENCIAS!$C:$D,2,0)*VLOOKUP($O$2,PONDERADORES!$A$7:$G$9,7,0)</f>
        <v>0.2</v>
      </c>
      <c r="Z1621" s="2">
        <f>+VLOOKUP(IF(R1621&lt;0.1,0,IF(AND(R1621&gt;=0.1,R1621&lt;0.2),0.1,IF(AND(R1621&gt;=0.2,R1621&lt;0.3),0.2,IF(R1621&gt;0.3,0.3,)))),REFERENCIAS!$C:$D,2,0)*VLOOKUP($R$2,PONDERADORES!$A$11:$G$11,7,0)</f>
        <v>15</v>
      </c>
      <c r="AA1621" s="92"/>
      <c r="AB1621" s="95" t="e">
        <f t="shared" ca="1" si="99"/>
        <v>#REF!</v>
      </c>
      <c r="AC1621" s="23" t="e">
        <f ca="1">IF(AB1621&gt;REFERENCIAS!$C$62,REFERENCIAS!$B$62,IF(AND(AB1621&gt;=REFERENCIAS!$C$63,AB1621&lt;REFERENCIAS!$D$63),REFERENCIAS!$B$63,IF(AND(AB1621&gt;REFERENCIAS!$C$64,AB1621&lt;=REFERENCIAS!$D$64),REFERENCIAS!$B$64,IF(AND(AB1621&gt;=REFERENCIAS!$C$65,AB1621&lt;REFERENCIAS!$D$65),REFERENCIAS!$B$65, "Revisar"))))</f>
        <v>#REF!</v>
      </c>
      <c r="AD1621" s="94" t="e">
        <f ca="1">VLOOKUP(AC1621,REFERENCIAS!$B$62:$G$65,4,FALSE)</f>
        <v>#REF!</v>
      </c>
    </row>
    <row r="1622" spans="1:30" ht="17.25" x14ac:dyDescent="0.25">
      <c r="A1622" s="74"/>
      <c r="B1622" s="19"/>
      <c r="C1622" s="19"/>
      <c r="D1622" s="50"/>
      <c r="E1622" s="73"/>
      <c r="F1622" s="74"/>
      <c r="G1622" s="9"/>
      <c r="H1622" s="48"/>
      <c r="I1622" s="49">
        <f t="shared" ca="1" si="97"/>
        <v>2022</v>
      </c>
      <c r="J1622" s="22">
        <f t="shared" ca="1" si="96"/>
        <v>1</v>
      </c>
      <c r="K1622" s="19"/>
      <c r="L1622" s="73"/>
      <c r="M1622" s="74"/>
      <c r="N1622" s="19"/>
      <c r="O1622" s="73"/>
      <c r="P1622" s="82">
        <v>1</v>
      </c>
      <c r="Q1622" s="24">
        <v>1</v>
      </c>
      <c r="R1622" s="81">
        <f t="shared" si="98"/>
        <v>1</v>
      </c>
      <c r="S1622" s="87"/>
      <c r="T1622" s="19"/>
      <c r="U1622" s="25"/>
      <c r="V1622" s="25"/>
      <c r="W1622" s="81"/>
      <c r="X1622" s="91" t="e">
        <f ca="1">+VLOOKUP(#REF!,REFERENCIAS!$C:$D,2,0)*VLOOKUP(#REF!,PONDERADORES!A:P,IF(AND(INFORMACION!$T1622='REFERENCIAS RIESGO'!$C$36,INFORMACION!$F1622=REFERENCIAS!$C$24),16,IF(INFORMACION!$T1622='REFERENCIAS RIESGO'!$C$36,13,IF(INFORMACION!$F1622=REFERENCIAS!$C$24,10,7))),0)+VLOOKUP(K1622,REFERENCIAS!$C:$D,2,0)*VLOOKUP($K$2,PONDERADORES!A:P,IF(AND(INFORMACION!$T1622='REFERENCIAS RIESGO'!$C$36,INFORMACION!$F1622=REFERENCIAS!$C$24),16,IF(INFORMACION!$T1622='REFERENCIAS RIESGO'!$C$36,13,IF(INFORMACION!$F1622=REFERENCIAS!$C$24,10,7))),0)+VLOOKUP(L1622,REFERENCIAS!$C:$D,2,0)*VLOOKUP($L$2,PONDERADORES!A:P,IF(AND(INFORMACION!$T1622='REFERENCIAS RIESGO'!$C$36,INFORMACION!$F1622=REFERENCIAS!$C$24),16,IF(INFORMACION!$T1622='REFERENCIAS RIESGO'!$C$36,13,IF(INFORMACION!$F1622=REFERENCIAS!$C$24,10,7))),0)+VLOOKUP(F1622,REFERENCIAS!$C:$D,2,0)*VLOOKUP($F$2,PONDERADORES!A:P,IF(AND(INFORMACION!$T1622='REFERENCIAS RIESGO'!$C$36,INFORMACION!$F1622=REFERENCIAS!$C$24),16,IF(INFORMACION!$T1622='REFERENCIAS RIESGO'!$C$36,13,IF(INFORMACION!$F1622=REFERENCIAS!$C$24,10,7))),0)+VLOOKUP(T1622,REFERENCIAS!$C:$D,2,0)*VLOOKUP($T$2,PONDERADORES!A:P,IF(AND(INFORMACION!$T1622='REFERENCIAS RIESGO'!$C$36,INFORMACION!$F1622=REFERENCIAS!$C$24),16,IF(INFORMACION!$T1622='REFERENCIAS RIESGO'!$C$36,13,IF(INFORMACION!$F1622=REFERENCIAS!$C$24,10,7))),0)+VLOOKUP(IF(J1622&lt;=0.2,0.2,IF(AND(J1622&gt;0.2,J1622&lt;=0.4),0.4,IF(AND(J1622&gt;0.4,J1622&lt;=0.6),0.6,IF(AND(J1622&gt;0.6,J1622&lt;=0.8),0.8,IF(AND(J1622&gt;0.8,J1622&lt;=1),1))))),REFERENCIAS!$C:$D,2,0)*VLOOKUP($J$2,PONDERADORES!A:P,IF(AND(INFORMACION!$T1622='REFERENCIAS RIESGO'!$C$36,INFORMACION!$F1622=REFERENCIAS!$C$24),16,IF(INFORMACION!$T1622='REFERENCIAS RIESGO'!$C$36,13,IF(INFORMACION!$F1622=REFERENCIAS!$C$24,10,7))),0)</f>
        <v>#REF!</v>
      </c>
      <c r="Y1622" s="68">
        <f>+VLOOKUP(M1622,REFERENCIAS!$C:$D,2,0)*VLOOKUP($M$2,PONDERADORES!$A$7:$G$9,7,0)+VLOOKUP(N1622,REFERENCIAS!$C:$D,2,0)*VLOOKUP($N$2,PONDERADORES!$A$7:$G$9,7,0)+VLOOKUP(O1622,REFERENCIAS!$C:$D,2,0)*VLOOKUP($O$2,PONDERADORES!$A$7:$G$9,7,0)</f>
        <v>0.2</v>
      </c>
      <c r="Z1622" s="2">
        <f>+VLOOKUP(IF(R1622&lt;0.1,0,IF(AND(R1622&gt;=0.1,R1622&lt;0.2),0.1,IF(AND(R1622&gt;=0.2,R1622&lt;0.3),0.2,IF(R1622&gt;0.3,0.3,)))),REFERENCIAS!$C:$D,2,0)*VLOOKUP($R$2,PONDERADORES!$A$11:$G$11,7,0)</f>
        <v>15</v>
      </c>
      <c r="AA1622" s="92"/>
      <c r="AB1622" s="95" t="e">
        <f t="shared" ca="1" si="99"/>
        <v>#REF!</v>
      </c>
      <c r="AC1622" s="23" t="e">
        <f ca="1">IF(AB1622&gt;REFERENCIAS!$C$62,REFERENCIAS!$B$62,IF(AND(AB1622&gt;=REFERENCIAS!$C$63,AB1622&lt;REFERENCIAS!$D$63),REFERENCIAS!$B$63,IF(AND(AB1622&gt;REFERENCIAS!$C$64,AB1622&lt;=REFERENCIAS!$D$64),REFERENCIAS!$B$64,IF(AND(AB1622&gt;=REFERENCIAS!$C$65,AB1622&lt;REFERENCIAS!$D$65),REFERENCIAS!$B$65, "Revisar"))))</f>
        <v>#REF!</v>
      </c>
      <c r="AD1622" s="94" t="e">
        <f ca="1">VLOOKUP(AC1622,REFERENCIAS!$B$62:$G$65,4,FALSE)</f>
        <v>#REF!</v>
      </c>
    </row>
    <row r="1623" spans="1:30" ht="17.25" x14ac:dyDescent="0.25">
      <c r="A1623" s="74"/>
      <c r="B1623" s="19"/>
      <c r="C1623" s="19"/>
      <c r="D1623" s="50"/>
      <c r="E1623" s="73"/>
      <c r="F1623" s="74"/>
      <c r="G1623" s="9"/>
      <c r="H1623" s="48"/>
      <c r="I1623" s="49">
        <f t="shared" ca="1" si="97"/>
        <v>2022</v>
      </c>
      <c r="J1623" s="22">
        <f t="shared" ca="1" si="96"/>
        <v>1</v>
      </c>
      <c r="K1623" s="19"/>
      <c r="L1623" s="73"/>
      <c r="M1623" s="74"/>
      <c r="N1623" s="19"/>
      <c r="O1623" s="73"/>
      <c r="P1623" s="82">
        <v>1</v>
      </c>
      <c r="Q1623" s="24">
        <v>1</v>
      </c>
      <c r="R1623" s="81">
        <f t="shared" si="98"/>
        <v>1</v>
      </c>
      <c r="S1623" s="87"/>
      <c r="T1623" s="19"/>
      <c r="U1623" s="25"/>
      <c r="V1623" s="25"/>
      <c r="W1623" s="81"/>
      <c r="X1623" s="91" t="e">
        <f ca="1">+VLOOKUP(#REF!,REFERENCIAS!$C:$D,2,0)*VLOOKUP(#REF!,PONDERADORES!A:P,IF(AND(INFORMACION!$T1623='REFERENCIAS RIESGO'!$C$36,INFORMACION!$F1623=REFERENCIAS!$C$24),16,IF(INFORMACION!$T1623='REFERENCIAS RIESGO'!$C$36,13,IF(INFORMACION!$F1623=REFERENCIAS!$C$24,10,7))),0)+VLOOKUP(K1623,REFERENCIAS!$C:$D,2,0)*VLOOKUP($K$2,PONDERADORES!A:P,IF(AND(INFORMACION!$T1623='REFERENCIAS RIESGO'!$C$36,INFORMACION!$F1623=REFERENCIAS!$C$24),16,IF(INFORMACION!$T1623='REFERENCIAS RIESGO'!$C$36,13,IF(INFORMACION!$F1623=REFERENCIAS!$C$24,10,7))),0)+VLOOKUP(L1623,REFERENCIAS!$C:$D,2,0)*VLOOKUP($L$2,PONDERADORES!A:P,IF(AND(INFORMACION!$T1623='REFERENCIAS RIESGO'!$C$36,INFORMACION!$F1623=REFERENCIAS!$C$24),16,IF(INFORMACION!$T1623='REFERENCIAS RIESGO'!$C$36,13,IF(INFORMACION!$F1623=REFERENCIAS!$C$24,10,7))),0)+VLOOKUP(F1623,REFERENCIAS!$C:$D,2,0)*VLOOKUP($F$2,PONDERADORES!A:P,IF(AND(INFORMACION!$T1623='REFERENCIAS RIESGO'!$C$36,INFORMACION!$F1623=REFERENCIAS!$C$24),16,IF(INFORMACION!$T1623='REFERENCIAS RIESGO'!$C$36,13,IF(INFORMACION!$F1623=REFERENCIAS!$C$24,10,7))),0)+VLOOKUP(T1623,REFERENCIAS!$C:$D,2,0)*VLOOKUP($T$2,PONDERADORES!A:P,IF(AND(INFORMACION!$T1623='REFERENCIAS RIESGO'!$C$36,INFORMACION!$F1623=REFERENCIAS!$C$24),16,IF(INFORMACION!$T1623='REFERENCIAS RIESGO'!$C$36,13,IF(INFORMACION!$F1623=REFERENCIAS!$C$24,10,7))),0)+VLOOKUP(IF(J1623&lt;=0.2,0.2,IF(AND(J1623&gt;0.2,J1623&lt;=0.4),0.4,IF(AND(J1623&gt;0.4,J1623&lt;=0.6),0.6,IF(AND(J1623&gt;0.6,J1623&lt;=0.8),0.8,IF(AND(J1623&gt;0.8,J1623&lt;=1),1))))),REFERENCIAS!$C:$D,2,0)*VLOOKUP($J$2,PONDERADORES!A:P,IF(AND(INFORMACION!$T1623='REFERENCIAS RIESGO'!$C$36,INFORMACION!$F1623=REFERENCIAS!$C$24),16,IF(INFORMACION!$T1623='REFERENCIAS RIESGO'!$C$36,13,IF(INFORMACION!$F1623=REFERENCIAS!$C$24,10,7))),0)</f>
        <v>#REF!</v>
      </c>
      <c r="Y1623" s="68">
        <f>+VLOOKUP(M1623,REFERENCIAS!$C:$D,2,0)*VLOOKUP($M$2,PONDERADORES!$A$7:$G$9,7,0)+VLOOKUP(N1623,REFERENCIAS!$C:$D,2,0)*VLOOKUP($N$2,PONDERADORES!$A$7:$G$9,7,0)+VLOOKUP(O1623,REFERENCIAS!$C:$D,2,0)*VLOOKUP($O$2,PONDERADORES!$A$7:$G$9,7,0)</f>
        <v>0.2</v>
      </c>
      <c r="Z1623" s="2">
        <f>+VLOOKUP(IF(R1623&lt;0.1,0,IF(AND(R1623&gt;=0.1,R1623&lt;0.2),0.1,IF(AND(R1623&gt;=0.2,R1623&lt;0.3),0.2,IF(R1623&gt;0.3,0.3,)))),REFERENCIAS!$C:$D,2,0)*VLOOKUP($R$2,PONDERADORES!$A$11:$G$11,7,0)</f>
        <v>15</v>
      </c>
      <c r="AA1623" s="92"/>
      <c r="AB1623" s="95" t="e">
        <f t="shared" ca="1" si="99"/>
        <v>#REF!</v>
      </c>
      <c r="AC1623" s="23" t="e">
        <f ca="1">IF(AB1623&gt;REFERENCIAS!$C$62,REFERENCIAS!$B$62,IF(AND(AB1623&gt;=REFERENCIAS!$C$63,AB1623&lt;REFERENCIAS!$D$63),REFERENCIAS!$B$63,IF(AND(AB1623&gt;REFERENCIAS!$C$64,AB1623&lt;=REFERENCIAS!$D$64),REFERENCIAS!$B$64,IF(AND(AB1623&gt;=REFERENCIAS!$C$65,AB1623&lt;REFERENCIAS!$D$65),REFERENCIAS!$B$65, "Revisar"))))</f>
        <v>#REF!</v>
      </c>
      <c r="AD1623" s="94" t="e">
        <f ca="1">VLOOKUP(AC1623,REFERENCIAS!$B$62:$G$65,4,FALSE)</f>
        <v>#REF!</v>
      </c>
    </row>
    <row r="1624" spans="1:30" ht="17.25" x14ac:dyDescent="0.25">
      <c r="A1624" s="74"/>
      <c r="B1624" s="19"/>
      <c r="C1624" s="19"/>
      <c r="D1624" s="50"/>
      <c r="E1624" s="73"/>
      <c r="F1624" s="74"/>
      <c r="G1624" s="9"/>
      <c r="H1624" s="48"/>
      <c r="I1624" s="49">
        <f t="shared" ca="1" si="97"/>
        <v>2022</v>
      </c>
      <c r="J1624" s="22">
        <f t="shared" ca="1" si="96"/>
        <v>1</v>
      </c>
      <c r="K1624" s="19"/>
      <c r="L1624" s="73"/>
      <c r="M1624" s="74"/>
      <c r="N1624" s="19"/>
      <c r="O1624" s="73"/>
      <c r="P1624" s="82">
        <v>1</v>
      </c>
      <c r="Q1624" s="24">
        <v>1</v>
      </c>
      <c r="R1624" s="81">
        <f t="shared" si="98"/>
        <v>1</v>
      </c>
      <c r="S1624" s="87"/>
      <c r="T1624" s="19"/>
      <c r="U1624" s="25"/>
      <c r="V1624" s="25"/>
      <c r="W1624" s="81"/>
      <c r="X1624" s="91" t="e">
        <f ca="1">+VLOOKUP(#REF!,REFERENCIAS!$C:$D,2,0)*VLOOKUP(#REF!,PONDERADORES!A:P,IF(AND(INFORMACION!$T1624='REFERENCIAS RIESGO'!$C$36,INFORMACION!$F1624=REFERENCIAS!$C$24),16,IF(INFORMACION!$T1624='REFERENCIAS RIESGO'!$C$36,13,IF(INFORMACION!$F1624=REFERENCIAS!$C$24,10,7))),0)+VLOOKUP(K1624,REFERENCIAS!$C:$D,2,0)*VLOOKUP($K$2,PONDERADORES!A:P,IF(AND(INFORMACION!$T1624='REFERENCIAS RIESGO'!$C$36,INFORMACION!$F1624=REFERENCIAS!$C$24),16,IF(INFORMACION!$T1624='REFERENCIAS RIESGO'!$C$36,13,IF(INFORMACION!$F1624=REFERENCIAS!$C$24,10,7))),0)+VLOOKUP(L1624,REFERENCIAS!$C:$D,2,0)*VLOOKUP($L$2,PONDERADORES!A:P,IF(AND(INFORMACION!$T1624='REFERENCIAS RIESGO'!$C$36,INFORMACION!$F1624=REFERENCIAS!$C$24),16,IF(INFORMACION!$T1624='REFERENCIAS RIESGO'!$C$36,13,IF(INFORMACION!$F1624=REFERENCIAS!$C$24,10,7))),0)+VLOOKUP(F1624,REFERENCIAS!$C:$D,2,0)*VLOOKUP($F$2,PONDERADORES!A:P,IF(AND(INFORMACION!$T1624='REFERENCIAS RIESGO'!$C$36,INFORMACION!$F1624=REFERENCIAS!$C$24),16,IF(INFORMACION!$T1624='REFERENCIAS RIESGO'!$C$36,13,IF(INFORMACION!$F1624=REFERENCIAS!$C$24,10,7))),0)+VLOOKUP(T1624,REFERENCIAS!$C:$D,2,0)*VLOOKUP($T$2,PONDERADORES!A:P,IF(AND(INFORMACION!$T1624='REFERENCIAS RIESGO'!$C$36,INFORMACION!$F1624=REFERENCIAS!$C$24),16,IF(INFORMACION!$T1624='REFERENCIAS RIESGO'!$C$36,13,IF(INFORMACION!$F1624=REFERENCIAS!$C$24,10,7))),0)+VLOOKUP(IF(J1624&lt;=0.2,0.2,IF(AND(J1624&gt;0.2,J1624&lt;=0.4),0.4,IF(AND(J1624&gt;0.4,J1624&lt;=0.6),0.6,IF(AND(J1624&gt;0.6,J1624&lt;=0.8),0.8,IF(AND(J1624&gt;0.8,J1624&lt;=1),1))))),REFERENCIAS!$C:$D,2,0)*VLOOKUP($J$2,PONDERADORES!A:P,IF(AND(INFORMACION!$T1624='REFERENCIAS RIESGO'!$C$36,INFORMACION!$F1624=REFERENCIAS!$C$24),16,IF(INFORMACION!$T1624='REFERENCIAS RIESGO'!$C$36,13,IF(INFORMACION!$F1624=REFERENCIAS!$C$24,10,7))),0)</f>
        <v>#REF!</v>
      </c>
      <c r="Y1624" s="68">
        <f>+VLOOKUP(M1624,REFERENCIAS!$C:$D,2,0)*VLOOKUP($M$2,PONDERADORES!$A$7:$G$9,7,0)+VLOOKUP(N1624,REFERENCIAS!$C:$D,2,0)*VLOOKUP($N$2,PONDERADORES!$A$7:$G$9,7,0)+VLOOKUP(O1624,REFERENCIAS!$C:$D,2,0)*VLOOKUP($O$2,PONDERADORES!$A$7:$G$9,7,0)</f>
        <v>0.2</v>
      </c>
      <c r="Z1624" s="2">
        <f>+VLOOKUP(IF(R1624&lt;0.1,0,IF(AND(R1624&gt;=0.1,R1624&lt;0.2),0.1,IF(AND(R1624&gt;=0.2,R1624&lt;0.3),0.2,IF(R1624&gt;0.3,0.3,)))),REFERENCIAS!$C:$D,2,0)*VLOOKUP($R$2,PONDERADORES!$A$11:$G$11,7,0)</f>
        <v>15</v>
      </c>
      <c r="AA1624" s="92"/>
      <c r="AB1624" s="95" t="e">
        <f t="shared" ca="1" si="99"/>
        <v>#REF!</v>
      </c>
      <c r="AC1624" s="23" t="e">
        <f ca="1">IF(AB1624&gt;REFERENCIAS!$C$62,REFERENCIAS!$B$62,IF(AND(AB1624&gt;=REFERENCIAS!$C$63,AB1624&lt;REFERENCIAS!$D$63),REFERENCIAS!$B$63,IF(AND(AB1624&gt;REFERENCIAS!$C$64,AB1624&lt;=REFERENCIAS!$D$64),REFERENCIAS!$B$64,IF(AND(AB1624&gt;=REFERENCIAS!$C$65,AB1624&lt;REFERENCIAS!$D$65),REFERENCIAS!$B$65, "Revisar"))))</f>
        <v>#REF!</v>
      </c>
      <c r="AD1624" s="94" t="e">
        <f ca="1">VLOOKUP(AC1624,REFERENCIAS!$B$62:$G$65,4,FALSE)</f>
        <v>#REF!</v>
      </c>
    </row>
    <row r="1625" spans="1:30" ht="17.25" x14ac:dyDescent="0.25">
      <c r="A1625" s="74"/>
      <c r="B1625" s="19"/>
      <c r="C1625" s="19"/>
      <c r="D1625" s="50"/>
      <c r="E1625" s="73"/>
      <c r="F1625" s="74"/>
      <c r="G1625" s="9"/>
      <c r="H1625" s="48"/>
      <c r="I1625" s="49">
        <f t="shared" ca="1" si="97"/>
        <v>2022</v>
      </c>
      <c r="J1625" s="22">
        <f t="shared" ca="1" si="96"/>
        <v>1</v>
      </c>
      <c r="K1625" s="19"/>
      <c r="L1625" s="73"/>
      <c r="M1625" s="74"/>
      <c r="N1625" s="19"/>
      <c r="O1625" s="73"/>
      <c r="P1625" s="82">
        <v>1</v>
      </c>
      <c r="Q1625" s="24">
        <v>1</v>
      </c>
      <c r="R1625" s="81">
        <f t="shared" si="98"/>
        <v>1</v>
      </c>
      <c r="S1625" s="87"/>
      <c r="T1625" s="19"/>
      <c r="U1625" s="25"/>
      <c r="V1625" s="25"/>
      <c r="W1625" s="81"/>
      <c r="X1625" s="91" t="e">
        <f ca="1">+VLOOKUP(#REF!,REFERENCIAS!$C:$D,2,0)*VLOOKUP(#REF!,PONDERADORES!A:P,IF(AND(INFORMACION!$T1625='REFERENCIAS RIESGO'!$C$36,INFORMACION!$F1625=REFERENCIAS!$C$24),16,IF(INFORMACION!$T1625='REFERENCIAS RIESGO'!$C$36,13,IF(INFORMACION!$F1625=REFERENCIAS!$C$24,10,7))),0)+VLOOKUP(K1625,REFERENCIAS!$C:$D,2,0)*VLOOKUP($K$2,PONDERADORES!A:P,IF(AND(INFORMACION!$T1625='REFERENCIAS RIESGO'!$C$36,INFORMACION!$F1625=REFERENCIAS!$C$24),16,IF(INFORMACION!$T1625='REFERENCIAS RIESGO'!$C$36,13,IF(INFORMACION!$F1625=REFERENCIAS!$C$24,10,7))),0)+VLOOKUP(L1625,REFERENCIAS!$C:$D,2,0)*VLOOKUP($L$2,PONDERADORES!A:P,IF(AND(INFORMACION!$T1625='REFERENCIAS RIESGO'!$C$36,INFORMACION!$F1625=REFERENCIAS!$C$24),16,IF(INFORMACION!$T1625='REFERENCIAS RIESGO'!$C$36,13,IF(INFORMACION!$F1625=REFERENCIAS!$C$24,10,7))),0)+VLOOKUP(F1625,REFERENCIAS!$C:$D,2,0)*VLOOKUP($F$2,PONDERADORES!A:P,IF(AND(INFORMACION!$T1625='REFERENCIAS RIESGO'!$C$36,INFORMACION!$F1625=REFERENCIAS!$C$24),16,IF(INFORMACION!$T1625='REFERENCIAS RIESGO'!$C$36,13,IF(INFORMACION!$F1625=REFERENCIAS!$C$24,10,7))),0)+VLOOKUP(T1625,REFERENCIAS!$C:$D,2,0)*VLOOKUP($T$2,PONDERADORES!A:P,IF(AND(INFORMACION!$T1625='REFERENCIAS RIESGO'!$C$36,INFORMACION!$F1625=REFERENCIAS!$C$24),16,IF(INFORMACION!$T1625='REFERENCIAS RIESGO'!$C$36,13,IF(INFORMACION!$F1625=REFERENCIAS!$C$24,10,7))),0)+VLOOKUP(IF(J1625&lt;=0.2,0.2,IF(AND(J1625&gt;0.2,J1625&lt;=0.4),0.4,IF(AND(J1625&gt;0.4,J1625&lt;=0.6),0.6,IF(AND(J1625&gt;0.6,J1625&lt;=0.8),0.8,IF(AND(J1625&gt;0.8,J1625&lt;=1),1))))),REFERENCIAS!$C:$D,2,0)*VLOOKUP($J$2,PONDERADORES!A:P,IF(AND(INFORMACION!$T1625='REFERENCIAS RIESGO'!$C$36,INFORMACION!$F1625=REFERENCIAS!$C$24),16,IF(INFORMACION!$T1625='REFERENCIAS RIESGO'!$C$36,13,IF(INFORMACION!$F1625=REFERENCIAS!$C$24,10,7))),0)</f>
        <v>#REF!</v>
      </c>
      <c r="Y1625" s="68">
        <f>+VLOOKUP(M1625,REFERENCIAS!$C:$D,2,0)*VLOOKUP($M$2,PONDERADORES!$A$7:$G$9,7,0)+VLOOKUP(N1625,REFERENCIAS!$C:$D,2,0)*VLOOKUP($N$2,PONDERADORES!$A$7:$G$9,7,0)+VLOOKUP(O1625,REFERENCIAS!$C:$D,2,0)*VLOOKUP($O$2,PONDERADORES!$A$7:$G$9,7,0)</f>
        <v>0.2</v>
      </c>
      <c r="Z1625" s="2">
        <f>+VLOOKUP(IF(R1625&lt;0.1,0,IF(AND(R1625&gt;=0.1,R1625&lt;0.2),0.1,IF(AND(R1625&gt;=0.2,R1625&lt;0.3),0.2,IF(R1625&gt;0.3,0.3,)))),REFERENCIAS!$C:$D,2,0)*VLOOKUP($R$2,PONDERADORES!$A$11:$G$11,7,0)</f>
        <v>15</v>
      </c>
      <c r="AA1625" s="92"/>
      <c r="AB1625" s="95" t="e">
        <f t="shared" ca="1" si="99"/>
        <v>#REF!</v>
      </c>
      <c r="AC1625" s="23" t="e">
        <f ca="1">IF(AB1625&gt;REFERENCIAS!$C$62,REFERENCIAS!$B$62,IF(AND(AB1625&gt;=REFERENCIAS!$C$63,AB1625&lt;REFERENCIAS!$D$63),REFERENCIAS!$B$63,IF(AND(AB1625&gt;REFERENCIAS!$C$64,AB1625&lt;=REFERENCIAS!$D$64),REFERENCIAS!$B$64,IF(AND(AB1625&gt;=REFERENCIAS!$C$65,AB1625&lt;REFERENCIAS!$D$65),REFERENCIAS!$B$65, "Revisar"))))</f>
        <v>#REF!</v>
      </c>
      <c r="AD1625" s="94" t="e">
        <f ca="1">VLOOKUP(AC1625,REFERENCIAS!$B$62:$G$65,4,FALSE)</f>
        <v>#REF!</v>
      </c>
    </row>
    <row r="1626" spans="1:30" ht="17.25" x14ac:dyDescent="0.25">
      <c r="A1626" s="74"/>
      <c r="B1626" s="19"/>
      <c r="C1626" s="19"/>
      <c r="D1626" s="50"/>
      <c r="E1626" s="73"/>
      <c r="F1626" s="74"/>
      <c r="G1626" s="9"/>
      <c r="H1626" s="48"/>
      <c r="I1626" s="49">
        <f t="shared" ca="1" si="97"/>
        <v>2022</v>
      </c>
      <c r="J1626" s="22">
        <f t="shared" ca="1" si="96"/>
        <v>1</v>
      </c>
      <c r="K1626" s="19"/>
      <c r="L1626" s="73"/>
      <c r="M1626" s="74"/>
      <c r="N1626" s="19"/>
      <c r="O1626" s="73"/>
      <c r="P1626" s="82">
        <v>1</v>
      </c>
      <c r="Q1626" s="24">
        <v>1</v>
      </c>
      <c r="R1626" s="81">
        <f t="shared" si="98"/>
        <v>1</v>
      </c>
      <c r="S1626" s="87"/>
      <c r="T1626" s="19"/>
      <c r="U1626" s="25"/>
      <c r="V1626" s="25"/>
      <c r="W1626" s="81"/>
      <c r="X1626" s="91" t="e">
        <f ca="1">+VLOOKUP(#REF!,REFERENCIAS!$C:$D,2,0)*VLOOKUP(#REF!,PONDERADORES!A:P,IF(AND(INFORMACION!$T1626='REFERENCIAS RIESGO'!$C$36,INFORMACION!$F1626=REFERENCIAS!$C$24),16,IF(INFORMACION!$T1626='REFERENCIAS RIESGO'!$C$36,13,IF(INFORMACION!$F1626=REFERENCIAS!$C$24,10,7))),0)+VLOOKUP(K1626,REFERENCIAS!$C:$D,2,0)*VLOOKUP($K$2,PONDERADORES!A:P,IF(AND(INFORMACION!$T1626='REFERENCIAS RIESGO'!$C$36,INFORMACION!$F1626=REFERENCIAS!$C$24),16,IF(INFORMACION!$T1626='REFERENCIAS RIESGO'!$C$36,13,IF(INFORMACION!$F1626=REFERENCIAS!$C$24,10,7))),0)+VLOOKUP(L1626,REFERENCIAS!$C:$D,2,0)*VLOOKUP($L$2,PONDERADORES!A:P,IF(AND(INFORMACION!$T1626='REFERENCIAS RIESGO'!$C$36,INFORMACION!$F1626=REFERENCIAS!$C$24),16,IF(INFORMACION!$T1626='REFERENCIAS RIESGO'!$C$36,13,IF(INFORMACION!$F1626=REFERENCIAS!$C$24,10,7))),0)+VLOOKUP(F1626,REFERENCIAS!$C:$D,2,0)*VLOOKUP($F$2,PONDERADORES!A:P,IF(AND(INFORMACION!$T1626='REFERENCIAS RIESGO'!$C$36,INFORMACION!$F1626=REFERENCIAS!$C$24),16,IF(INFORMACION!$T1626='REFERENCIAS RIESGO'!$C$36,13,IF(INFORMACION!$F1626=REFERENCIAS!$C$24,10,7))),0)+VLOOKUP(T1626,REFERENCIAS!$C:$D,2,0)*VLOOKUP($T$2,PONDERADORES!A:P,IF(AND(INFORMACION!$T1626='REFERENCIAS RIESGO'!$C$36,INFORMACION!$F1626=REFERENCIAS!$C$24),16,IF(INFORMACION!$T1626='REFERENCIAS RIESGO'!$C$36,13,IF(INFORMACION!$F1626=REFERENCIAS!$C$24,10,7))),0)+VLOOKUP(IF(J1626&lt;=0.2,0.2,IF(AND(J1626&gt;0.2,J1626&lt;=0.4),0.4,IF(AND(J1626&gt;0.4,J1626&lt;=0.6),0.6,IF(AND(J1626&gt;0.6,J1626&lt;=0.8),0.8,IF(AND(J1626&gt;0.8,J1626&lt;=1),1))))),REFERENCIAS!$C:$D,2,0)*VLOOKUP($J$2,PONDERADORES!A:P,IF(AND(INFORMACION!$T1626='REFERENCIAS RIESGO'!$C$36,INFORMACION!$F1626=REFERENCIAS!$C$24),16,IF(INFORMACION!$T1626='REFERENCIAS RIESGO'!$C$36,13,IF(INFORMACION!$F1626=REFERENCIAS!$C$24,10,7))),0)</f>
        <v>#REF!</v>
      </c>
      <c r="Y1626" s="68">
        <f>+VLOOKUP(M1626,REFERENCIAS!$C:$D,2,0)*VLOOKUP($M$2,PONDERADORES!$A$7:$G$9,7,0)+VLOOKUP(N1626,REFERENCIAS!$C:$D,2,0)*VLOOKUP($N$2,PONDERADORES!$A$7:$G$9,7,0)+VLOOKUP(O1626,REFERENCIAS!$C:$D,2,0)*VLOOKUP($O$2,PONDERADORES!$A$7:$G$9,7,0)</f>
        <v>0.2</v>
      </c>
      <c r="Z1626" s="2">
        <f>+VLOOKUP(IF(R1626&lt;0.1,0,IF(AND(R1626&gt;=0.1,R1626&lt;0.2),0.1,IF(AND(R1626&gt;=0.2,R1626&lt;0.3),0.2,IF(R1626&gt;0.3,0.3,)))),REFERENCIAS!$C:$D,2,0)*VLOOKUP($R$2,PONDERADORES!$A$11:$G$11,7,0)</f>
        <v>15</v>
      </c>
      <c r="AA1626" s="92"/>
      <c r="AB1626" s="95" t="e">
        <f t="shared" ca="1" si="99"/>
        <v>#REF!</v>
      </c>
      <c r="AC1626" s="23" t="e">
        <f ca="1">IF(AB1626&gt;REFERENCIAS!$C$62,REFERENCIAS!$B$62,IF(AND(AB1626&gt;=REFERENCIAS!$C$63,AB1626&lt;REFERENCIAS!$D$63),REFERENCIAS!$B$63,IF(AND(AB1626&gt;REFERENCIAS!$C$64,AB1626&lt;=REFERENCIAS!$D$64),REFERENCIAS!$B$64,IF(AND(AB1626&gt;=REFERENCIAS!$C$65,AB1626&lt;REFERENCIAS!$D$65),REFERENCIAS!$B$65, "Revisar"))))</f>
        <v>#REF!</v>
      </c>
      <c r="AD1626" s="94" t="e">
        <f ca="1">VLOOKUP(AC1626,REFERENCIAS!$B$62:$G$65,4,FALSE)</f>
        <v>#REF!</v>
      </c>
    </row>
    <row r="1627" spans="1:30" ht="17.25" x14ac:dyDescent="0.25">
      <c r="A1627" s="74"/>
      <c r="B1627" s="19"/>
      <c r="C1627" s="19"/>
      <c r="D1627" s="50"/>
      <c r="E1627" s="73"/>
      <c r="F1627" s="74"/>
      <c r="G1627" s="9"/>
      <c r="H1627" s="48"/>
      <c r="I1627" s="49">
        <f t="shared" ca="1" si="97"/>
        <v>2022</v>
      </c>
      <c r="J1627" s="22">
        <f t="shared" ca="1" si="96"/>
        <v>1</v>
      </c>
      <c r="K1627" s="19"/>
      <c r="L1627" s="73"/>
      <c r="M1627" s="74"/>
      <c r="N1627" s="19"/>
      <c r="O1627" s="73"/>
      <c r="P1627" s="82">
        <v>1</v>
      </c>
      <c r="Q1627" s="24">
        <v>1</v>
      </c>
      <c r="R1627" s="81">
        <f t="shared" si="98"/>
        <v>1</v>
      </c>
      <c r="S1627" s="87"/>
      <c r="T1627" s="19"/>
      <c r="U1627" s="25"/>
      <c r="V1627" s="25"/>
      <c r="W1627" s="81"/>
      <c r="X1627" s="91" t="e">
        <f ca="1">+VLOOKUP(#REF!,REFERENCIAS!$C:$D,2,0)*VLOOKUP(#REF!,PONDERADORES!A:P,IF(AND(INFORMACION!$T1627='REFERENCIAS RIESGO'!$C$36,INFORMACION!$F1627=REFERENCIAS!$C$24),16,IF(INFORMACION!$T1627='REFERENCIAS RIESGO'!$C$36,13,IF(INFORMACION!$F1627=REFERENCIAS!$C$24,10,7))),0)+VLOOKUP(K1627,REFERENCIAS!$C:$D,2,0)*VLOOKUP($K$2,PONDERADORES!A:P,IF(AND(INFORMACION!$T1627='REFERENCIAS RIESGO'!$C$36,INFORMACION!$F1627=REFERENCIAS!$C$24),16,IF(INFORMACION!$T1627='REFERENCIAS RIESGO'!$C$36,13,IF(INFORMACION!$F1627=REFERENCIAS!$C$24,10,7))),0)+VLOOKUP(L1627,REFERENCIAS!$C:$D,2,0)*VLOOKUP($L$2,PONDERADORES!A:P,IF(AND(INFORMACION!$T1627='REFERENCIAS RIESGO'!$C$36,INFORMACION!$F1627=REFERENCIAS!$C$24),16,IF(INFORMACION!$T1627='REFERENCIAS RIESGO'!$C$36,13,IF(INFORMACION!$F1627=REFERENCIAS!$C$24,10,7))),0)+VLOOKUP(F1627,REFERENCIAS!$C:$D,2,0)*VLOOKUP($F$2,PONDERADORES!A:P,IF(AND(INFORMACION!$T1627='REFERENCIAS RIESGO'!$C$36,INFORMACION!$F1627=REFERENCIAS!$C$24),16,IF(INFORMACION!$T1627='REFERENCIAS RIESGO'!$C$36,13,IF(INFORMACION!$F1627=REFERENCIAS!$C$24,10,7))),0)+VLOOKUP(T1627,REFERENCIAS!$C:$D,2,0)*VLOOKUP($T$2,PONDERADORES!A:P,IF(AND(INFORMACION!$T1627='REFERENCIAS RIESGO'!$C$36,INFORMACION!$F1627=REFERENCIAS!$C$24),16,IF(INFORMACION!$T1627='REFERENCIAS RIESGO'!$C$36,13,IF(INFORMACION!$F1627=REFERENCIAS!$C$24,10,7))),0)+VLOOKUP(IF(J1627&lt;=0.2,0.2,IF(AND(J1627&gt;0.2,J1627&lt;=0.4),0.4,IF(AND(J1627&gt;0.4,J1627&lt;=0.6),0.6,IF(AND(J1627&gt;0.6,J1627&lt;=0.8),0.8,IF(AND(J1627&gt;0.8,J1627&lt;=1),1))))),REFERENCIAS!$C:$D,2,0)*VLOOKUP($J$2,PONDERADORES!A:P,IF(AND(INFORMACION!$T1627='REFERENCIAS RIESGO'!$C$36,INFORMACION!$F1627=REFERENCIAS!$C$24),16,IF(INFORMACION!$T1627='REFERENCIAS RIESGO'!$C$36,13,IF(INFORMACION!$F1627=REFERENCIAS!$C$24,10,7))),0)</f>
        <v>#REF!</v>
      </c>
      <c r="Y1627" s="68">
        <f>+VLOOKUP(M1627,REFERENCIAS!$C:$D,2,0)*VLOOKUP($M$2,PONDERADORES!$A$7:$G$9,7,0)+VLOOKUP(N1627,REFERENCIAS!$C:$D,2,0)*VLOOKUP($N$2,PONDERADORES!$A$7:$G$9,7,0)+VLOOKUP(O1627,REFERENCIAS!$C:$D,2,0)*VLOOKUP($O$2,PONDERADORES!$A$7:$G$9,7,0)</f>
        <v>0.2</v>
      </c>
      <c r="Z1627" s="2">
        <f>+VLOOKUP(IF(R1627&lt;0.1,0,IF(AND(R1627&gt;=0.1,R1627&lt;0.2),0.1,IF(AND(R1627&gt;=0.2,R1627&lt;0.3),0.2,IF(R1627&gt;0.3,0.3,)))),REFERENCIAS!$C:$D,2,0)*VLOOKUP($R$2,PONDERADORES!$A$11:$G$11,7,0)</f>
        <v>15</v>
      </c>
      <c r="AA1627" s="92"/>
      <c r="AB1627" s="95" t="e">
        <f t="shared" ca="1" si="99"/>
        <v>#REF!</v>
      </c>
      <c r="AC1627" s="23" t="e">
        <f ca="1">IF(AB1627&gt;REFERENCIAS!$C$62,REFERENCIAS!$B$62,IF(AND(AB1627&gt;=REFERENCIAS!$C$63,AB1627&lt;REFERENCIAS!$D$63),REFERENCIAS!$B$63,IF(AND(AB1627&gt;REFERENCIAS!$C$64,AB1627&lt;=REFERENCIAS!$D$64),REFERENCIAS!$B$64,IF(AND(AB1627&gt;=REFERENCIAS!$C$65,AB1627&lt;REFERENCIAS!$D$65),REFERENCIAS!$B$65, "Revisar"))))</f>
        <v>#REF!</v>
      </c>
      <c r="AD1627" s="94" t="e">
        <f ca="1">VLOOKUP(AC1627,REFERENCIAS!$B$62:$G$65,4,FALSE)</f>
        <v>#REF!</v>
      </c>
    </row>
    <row r="1628" spans="1:30" ht="17.25" x14ac:dyDescent="0.25">
      <c r="A1628" s="74"/>
      <c r="B1628" s="19"/>
      <c r="C1628" s="19"/>
      <c r="D1628" s="50"/>
      <c r="E1628" s="73"/>
      <c r="F1628" s="74"/>
      <c r="G1628" s="9"/>
      <c r="H1628" s="48"/>
      <c r="I1628" s="49">
        <f t="shared" ca="1" si="97"/>
        <v>2022</v>
      </c>
      <c r="J1628" s="22">
        <f t="shared" ca="1" si="96"/>
        <v>1</v>
      </c>
      <c r="K1628" s="19"/>
      <c r="L1628" s="73"/>
      <c r="M1628" s="74"/>
      <c r="N1628" s="19"/>
      <c r="O1628" s="73"/>
      <c r="P1628" s="82">
        <v>1</v>
      </c>
      <c r="Q1628" s="24">
        <v>1</v>
      </c>
      <c r="R1628" s="81">
        <f t="shared" si="98"/>
        <v>1</v>
      </c>
      <c r="S1628" s="87"/>
      <c r="T1628" s="19"/>
      <c r="U1628" s="25"/>
      <c r="V1628" s="25"/>
      <c r="W1628" s="81"/>
      <c r="X1628" s="91" t="e">
        <f ca="1">+VLOOKUP(#REF!,REFERENCIAS!$C:$D,2,0)*VLOOKUP(#REF!,PONDERADORES!A:P,IF(AND(INFORMACION!$T1628='REFERENCIAS RIESGO'!$C$36,INFORMACION!$F1628=REFERENCIAS!$C$24),16,IF(INFORMACION!$T1628='REFERENCIAS RIESGO'!$C$36,13,IF(INFORMACION!$F1628=REFERENCIAS!$C$24,10,7))),0)+VLOOKUP(K1628,REFERENCIAS!$C:$D,2,0)*VLOOKUP($K$2,PONDERADORES!A:P,IF(AND(INFORMACION!$T1628='REFERENCIAS RIESGO'!$C$36,INFORMACION!$F1628=REFERENCIAS!$C$24),16,IF(INFORMACION!$T1628='REFERENCIAS RIESGO'!$C$36,13,IF(INFORMACION!$F1628=REFERENCIAS!$C$24,10,7))),0)+VLOOKUP(L1628,REFERENCIAS!$C:$D,2,0)*VLOOKUP($L$2,PONDERADORES!A:P,IF(AND(INFORMACION!$T1628='REFERENCIAS RIESGO'!$C$36,INFORMACION!$F1628=REFERENCIAS!$C$24),16,IF(INFORMACION!$T1628='REFERENCIAS RIESGO'!$C$36,13,IF(INFORMACION!$F1628=REFERENCIAS!$C$24,10,7))),0)+VLOOKUP(F1628,REFERENCIAS!$C:$D,2,0)*VLOOKUP($F$2,PONDERADORES!A:P,IF(AND(INFORMACION!$T1628='REFERENCIAS RIESGO'!$C$36,INFORMACION!$F1628=REFERENCIAS!$C$24),16,IF(INFORMACION!$T1628='REFERENCIAS RIESGO'!$C$36,13,IF(INFORMACION!$F1628=REFERENCIAS!$C$24,10,7))),0)+VLOOKUP(T1628,REFERENCIAS!$C:$D,2,0)*VLOOKUP($T$2,PONDERADORES!A:P,IF(AND(INFORMACION!$T1628='REFERENCIAS RIESGO'!$C$36,INFORMACION!$F1628=REFERENCIAS!$C$24),16,IF(INFORMACION!$T1628='REFERENCIAS RIESGO'!$C$36,13,IF(INFORMACION!$F1628=REFERENCIAS!$C$24,10,7))),0)+VLOOKUP(IF(J1628&lt;=0.2,0.2,IF(AND(J1628&gt;0.2,J1628&lt;=0.4),0.4,IF(AND(J1628&gt;0.4,J1628&lt;=0.6),0.6,IF(AND(J1628&gt;0.6,J1628&lt;=0.8),0.8,IF(AND(J1628&gt;0.8,J1628&lt;=1),1))))),REFERENCIAS!$C:$D,2,0)*VLOOKUP($J$2,PONDERADORES!A:P,IF(AND(INFORMACION!$T1628='REFERENCIAS RIESGO'!$C$36,INFORMACION!$F1628=REFERENCIAS!$C$24),16,IF(INFORMACION!$T1628='REFERENCIAS RIESGO'!$C$36,13,IF(INFORMACION!$F1628=REFERENCIAS!$C$24,10,7))),0)</f>
        <v>#REF!</v>
      </c>
      <c r="Y1628" s="68">
        <f>+VLOOKUP(M1628,REFERENCIAS!$C:$D,2,0)*VLOOKUP($M$2,PONDERADORES!$A$7:$G$9,7,0)+VLOOKUP(N1628,REFERENCIAS!$C:$D,2,0)*VLOOKUP($N$2,PONDERADORES!$A$7:$G$9,7,0)+VLOOKUP(O1628,REFERENCIAS!$C:$D,2,0)*VLOOKUP($O$2,PONDERADORES!$A$7:$G$9,7,0)</f>
        <v>0.2</v>
      </c>
      <c r="Z1628" s="2">
        <f>+VLOOKUP(IF(R1628&lt;0.1,0,IF(AND(R1628&gt;=0.1,R1628&lt;0.2),0.1,IF(AND(R1628&gt;=0.2,R1628&lt;0.3),0.2,IF(R1628&gt;0.3,0.3,)))),REFERENCIAS!$C:$D,2,0)*VLOOKUP($R$2,PONDERADORES!$A$11:$G$11,7,0)</f>
        <v>15</v>
      </c>
      <c r="AA1628" s="92"/>
      <c r="AB1628" s="95" t="e">
        <f t="shared" ca="1" si="99"/>
        <v>#REF!</v>
      </c>
      <c r="AC1628" s="23" t="e">
        <f ca="1">IF(AB1628&gt;REFERENCIAS!$C$62,REFERENCIAS!$B$62,IF(AND(AB1628&gt;=REFERENCIAS!$C$63,AB1628&lt;REFERENCIAS!$D$63),REFERENCIAS!$B$63,IF(AND(AB1628&gt;REFERENCIAS!$C$64,AB1628&lt;=REFERENCIAS!$D$64),REFERENCIAS!$B$64,IF(AND(AB1628&gt;=REFERENCIAS!$C$65,AB1628&lt;REFERENCIAS!$D$65),REFERENCIAS!$B$65, "Revisar"))))</f>
        <v>#REF!</v>
      </c>
      <c r="AD1628" s="94" t="e">
        <f ca="1">VLOOKUP(AC1628,REFERENCIAS!$B$62:$G$65,4,FALSE)</f>
        <v>#REF!</v>
      </c>
    </row>
    <row r="1629" spans="1:30" ht="17.25" x14ac:dyDescent="0.25">
      <c r="A1629" s="74"/>
      <c r="B1629" s="19"/>
      <c r="C1629" s="19"/>
      <c r="D1629" s="50"/>
      <c r="E1629" s="73"/>
      <c r="F1629" s="74"/>
      <c r="G1629" s="9"/>
      <c r="H1629" s="48"/>
      <c r="I1629" s="49">
        <f t="shared" ca="1" si="97"/>
        <v>2022</v>
      </c>
      <c r="J1629" s="22">
        <f t="shared" ca="1" si="96"/>
        <v>1</v>
      </c>
      <c r="K1629" s="19"/>
      <c r="L1629" s="73"/>
      <c r="M1629" s="74"/>
      <c r="N1629" s="19"/>
      <c r="O1629" s="73"/>
      <c r="P1629" s="82">
        <v>1</v>
      </c>
      <c r="Q1629" s="24">
        <v>1</v>
      </c>
      <c r="R1629" s="81">
        <f t="shared" si="98"/>
        <v>1</v>
      </c>
      <c r="S1629" s="87"/>
      <c r="T1629" s="19"/>
      <c r="U1629" s="25"/>
      <c r="V1629" s="25"/>
      <c r="W1629" s="81"/>
      <c r="X1629" s="91" t="e">
        <f ca="1">+VLOOKUP(#REF!,REFERENCIAS!$C:$D,2,0)*VLOOKUP(#REF!,PONDERADORES!A:P,IF(AND(INFORMACION!$T1629='REFERENCIAS RIESGO'!$C$36,INFORMACION!$F1629=REFERENCIAS!$C$24),16,IF(INFORMACION!$T1629='REFERENCIAS RIESGO'!$C$36,13,IF(INFORMACION!$F1629=REFERENCIAS!$C$24,10,7))),0)+VLOOKUP(K1629,REFERENCIAS!$C:$D,2,0)*VLOOKUP($K$2,PONDERADORES!A:P,IF(AND(INFORMACION!$T1629='REFERENCIAS RIESGO'!$C$36,INFORMACION!$F1629=REFERENCIAS!$C$24),16,IF(INFORMACION!$T1629='REFERENCIAS RIESGO'!$C$36,13,IF(INFORMACION!$F1629=REFERENCIAS!$C$24,10,7))),0)+VLOOKUP(L1629,REFERENCIAS!$C:$D,2,0)*VLOOKUP($L$2,PONDERADORES!A:P,IF(AND(INFORMACION!$T1629='REFERENCIAS RIESGO'!$C$36,INFORMACION!$F1629=REFERENCIAS!$C$24),16,IF(INFORMACION!$T1629='REFERENCIAS RIESGO'!$C$36,13,IF(INFORMACION!$F1629=REFERENCIAS!$C$24,10,7))),0)+VLOOKUP(F1629,REFERENCIAS!$C:$D,2,0)*VLOOKUP($F$2,PONDERADORES!A:P,IF(AND(INFORMACION!$T1629='REFERENCIAS RIESGO'!$C$36,INFORMACION!$F1629=REFERENCIAS!$C$24),16,IF(INFORMACION!$T1629='REFERENCIAS RIESGO'!$C$36,13,IF(INFORMACION!$F1629=REFERENCIAS!$C$24,10,7))),0)+VLOOKUP(T1629,REFERENCIAS!$C:$D,2,0)*VLOOKUP($T$2,PONDERADORES!A:P,IF(AND(INFORMACION!$T1629='REFERENCIAS RIESGO'!$C$36,INFORMACION!$F1629=REFERENCIAS!$C$24),16,IF(INFORMACION!$T1629='REFERENCIAS RIESGO'!$C$36,13,IF(INFORMACION!$F1629=REFERENCIAS!$C$24,10,7))),0)+VLOOKUP(IF(J1629&lt;=0.2,0.2,IF(AND(J1629&gt;0.2,J1629&lt;=0.4),0.4,IF(AND(J1629&gt;0.4,J1629&lt;=0.6),0.6,IF(AND(J1629&gt;0.6,J1629&lt;=0.8),0.8,IF(AND(J1629&gt;0.8,J1629&lt;=1),1))))),REFERENCIAS!$C:$D,2,0)*VLOOKUP($J$2,PONDERADORES!A:P,IF(AND(INFORMACION!$T1629='REFERENCIAS RIESGO'!$C$36,INFORMACION!$F1629=REFERENCIAS!$C$24),16,IF(INFORMACION!$T1629='REFERENCIAS RIESGO'!$C$36,13,IF(INFORMACION!$F1629=REFERENCIAS!$C$24,10,7))),0)</f>
        <v>#REF!</v>
      </c>
      <c r="Y1629" s="68">
        <f>+VLOOKUP(M1629,REFERENCIAS!$C:$D,2,0)*VLOOKUP($M$2,PONDERADORES!$A$7:$G$9,7,0)+VLOOKUP(N1629,REFERENCIAS!$C:$D,2,0)*VLOOKUP($N$2,PONDERADORES!$A$7:$G$9,7,0)+VLOOKUP(O1629,REFERENCIAS!$C:$D,2,0)*VLOOKUP($O$2,PONDERADORES!$A$7:$G$9,7,0)</f>
        <v>0.2</v>
      </c>
      <c r="Z1629" s="2">
        <f>+VLOOKUP(IF(R1629&lt;0.1,0,IF(AND(R1629&gt;=0.1,R1629&lt;0.2),0.1,IF(AND(R1629&gt;=0.2,R1629&lt;0.3),0.2,IF(R1629&gt;0.3,0.3,)))),REFERENCIAS!$C:$D,2,0)*VLOOKUP($R$2,PONDERADORES!$A$11:$G$11,7,0)</f>
        <v>15</v>
      </c>
      <c r="AA1629" s="92"/>
      <c r="AB1629" s="95" t="e">
        <f t="shared" ca="1" si="99"/>
        <v>#REF!</v>
      </c>
      <c r="AC1629" s="23" t="e">
        <f ca="1">IF(AB1629&gt;REFERENCIAS!$C$62,REFERENCIAS!$B$62,IF(AND(AB1629&gt;=REFERENCIAS!$C$63,AB1629&lt;REFERENCIAS!$D$63),REFERENCIAS!$B$63,IF(AND(AB1629&gt;REFERENCIAS!$C$64,AB1629&lt;=REFERENCIAS!$D$64),REFERENCIAS!$B$64,IF(AND(AB1629&gt;=REFERENCIAS!$C$65,AB1629&lt;REFERENCIAS!$D$65),REFERENCIAS!$B$65, "Revisar"))))</f>
        <v>#REF!</v>
      </c>
      <c r="AD1629" s="94" t="e">
        <f ca="1">VLOOKUP(AC1629,REFERENCIAS!$B$62:$G$65,4,FALSE)</f>
        <v>#REF!</v>
      </c>
    </row>
    <row r="1630" spans="1:30" ht="17.25" x14ac:dyDescent="0.25">
      <c r="A1630" s="74"/>
      <c r="B1630" s="19"/>
      <c r="C1630" s="19"/>
      <c r="D1630" s="50"/>
      <c r="E1630" s="73"/>
      <c r="F1630" s="74"/>
      <c r="G1630" s="9"/>
      <c r="H1630" s="48"/>
      <c r="I1630" s="49">
        <f t="shared" ca="1" si="97"/>
        <v>2022</v>
      </c>
      <c r="J1630" s="22">
        <f t="shared" ca="1" si="96"/>
        <v>1</v>
      </c>
      <c r="K1630" s="19"/>
      <c r="L1630" s="73"/>
      <c r="M1630" s="74"/>
      <c r="N1630" s="19"/>
      <c r="O1630" s="73"/>
      <c r="P1630" s="82">
        <v>1</v>
      </c>
      <c r="Q1630" s="24">
        <v>1</v>
      </c>
      <c r="R1630" s="81">
        <f t="shared" si="98"/>
        <v>1</v>
      </c>
      <c r="S1630" s="87"/>
      <c r="T1630" s="19"/>
      <c r="U1630" s="25"/>
      <c r="V1630" s="25"/>
      <c r="W1630" s="81"/>
      <c r="X1630" s="91" t="e">
        <f ca="1">+VLOOKUP(#REF!,REFERENCIAS!$C:$D,2,0)*VLOOKUP(#REF!,PONDERADORES!A:P,IF(AND(INFORMACION!$T1630='REFERENCIAS RIESGO'!$C$36,INFORMACION!$F1630=REFERENCIAS!$C$24),16,IF(INFORMACION!$T1630='REFERENCIAS RIESGO'!$C$36,13,IF(INFORMACION!$F1630=REFERENCIAS!$C$24,10,7))),0)+VLOOKUP(K1630,REFERENCIAS!$C:$D,2,0)*VLOOKUP($K$2,PONDERADORES!A:P,IF(AND(INFORMACION!$T1630='REFERENCIAS RIESGO'!$C$36,INFORMACION!$F1630=REFERENCIAS!$C$24),16,IF(INFORMACION!$T1630='REFERENCIAS RIESGO'!$C$36,13,IF(INFORMACION!$F1630=REFERENCIAS!$C$24,10,7))),0)+VLOOKUP(L1630,REFERENCIAS!$C:$D,2,0)*VLOOKUP($L$2,PONDERADORES!A:P,IF(AND(INFORMACION!$T1630='REFERENCIAS RIESGO'!$C$36,INFORMACION!$F1630=REFERENCIAS!$C$24),16,IF(INFORMACION!$T1630='REFERENCIAS RIESGO'!$C$36,13,IF(INFORMACION!$F1630=REFERENCIAS!$C$24,10,7))),0)+VLOOKUP(F1630,REFERENCIAS!$C:$D,2,0)*VLOOKUP($F$2,PONDERADORES!A:P,IF(AND(INFORMACION!$T1630='REFERENCIAS RIESGO'!$C$36,INFORMACION!$F1630=REFERENCIAS!$C$24),16,IF(INFORMACION!$T1630='REFERENCIAS RIESGO'!$C$36,13,IF(INFORMACION!$F1630=REFERENCIAS!$C$24,10,7))),0)+VLOOKUP(T1630,REFERENCIAS!$C:$D,2,0)*VLOOKUP($T$2,PONDERADORES!A:P,IF(AND(INFORMACION!$T1630='REFERENCIAS RIESGO'!$C$36,INFORMACION!$F1630=REFERENCIAS!$C$24),16,IF(INFORMACION!$T1630='REFERENCIAS RIESGO'!$C$36,13,IF(INFORMACION!$F1630=REFERENCIAS!$C$24,10,7))),0)+VLOOKUP(IF(J1630&lt;=0.2,0.2,IF(AND(J1630&gt;0.2,J1630&lt;=0.4),0.4,IF(AND(J1630&gt;0.4,J1630&lt;=0.6),0.6,IF(AND(J1630&gt;0.6,J1630&lt;=0.8),0.8,IF(AND(J1630&gt;0.8,J1630&lt;=1),1))))),REFERENCIAS!$C:$D,2,0)*VLOOKUP($J$2,PONDERADORES!A:P,IF(AND(INFORMACION!$T1630='REFERENCIAS RIESGO'!$C$36,INFORMACION!$F1630=REFERENCIAS!$C$24),16,IF(INFORMACION!$T1630='REFERENCIAS RIESGO'!$C$36,13,IF(INFORMACION!$F1630=REFERENCIAS!$C$24,10,7))),0)</f>
        <v>#REF!</v>
      </c>
      <c r="Y1630" s="68">
        <f>+VLOOKUP(M1630,REFERENCIAS!$C:$D,2,0)*VLOOKUP($M$2,PONDERADORES!$A$7:$G$9,7,0)+VLOOKUP(N1630,REFERENCIAS!$C:$D,2,0)*VLOOKUP($N$2,PONDERADORES!$A$7:$G$9,7,0)+VLOOKUP(O1630,REFERENCIAS!$C:$D,2,0)*VLOOKUP($O$2,PONDERADORES!$A$7:$G$9,7,0)</f>
        <v>0.2</v>
      </c>
      <c r="Z1630" s="2">
        <f>+VLOOKUP(IF(R1630&lt;0.1,0,IF(AND(R1630&gt;=0.1,R1630&lt;0.2),0.1,IF(AND(R1630&gt;=0.2,R1630&lt;0.3),0.2,IF(R1630&gt;0.3,0.3,)))),REFERENCIAS!$C:$D,2,0)*VLOOKUP($R$2,PONDERADORES!$A$11:$G$11,7,0)</f>
        <v>15</v>
      </c>
      <c r="AA1630" s="92"/>
      <c r="AB1630" s="95" t="e">
        <f t="shared" ca="1" si="99"/>
        <v>#REF!</v>
      </c>
      <c r="AC1630" s="23" t="e">
        <f ca="1">IF(AB1630&gt;REFERENCIAS!$C$62,REFERENCIAS!$B$62,IF(AND(AB1630&gt;=REFERENCIAS!$C$63,AB1630&lt;REFERENCIAS!$D$63),REFERENCIAS!$B$63,IF(AND(AB1630&gt;REFERENCIAS!$C$64,AB1630&lt;=REFERENCIAS!$D$64),REFERENCIAS!$B$64,IF(AND(AB1630&gt;=REFERENCIAS!$C$65,AB1630&lt;REFERENCIAS!$D$65),REFERENCIAS!$B$65, "Revisar"))))</f>
        <v>#REF!</v>
      </c>
      <c r="AD1630" s="94" t="e">
        <f ca="1">VLOOKUP(AC1630,REFERENCIAS!$B$62:$G$65,4,FALSE)</f>
        <v>#REF!</v>
      </c>
    </row>
    <row r="1631" spans="1:30" ht="17.25" x14ac:dyDescent="0.25">
      <c r="A1631" s="74"/>
      <c r="B1631" s="19"/>
      <c r="C1631" s="19"/>
      <c r="D1631" s="50"/>
      <c r="E1631" s="73"/>
      <c r="F1631" s="74"/>
      <c r="G1631" s="9"/>
      <c r="H1631" s="48"/>
      <c r="I1631" s="49">
        <f t="shared" ca="1" si="97"/>
        <v>2022</v>
      </c>
      <c r="J1631" s="22">
        <f t="shared" ca="1" si="96"/>
        <v>1</v>
      </c>
      <c r="K1631" s="19"/>
      <c r="L1631" s="73"/>
      <c r="M1631" s="74"/>
      <c r="N1631" s="19"/>
      <c r="O1631" s="73"/>
      <c r="P1631" s="82">
        <v>1</v>
      </c>
      <c r="Q1631" s="24">
        <v>1</v>
      </c>
      <c r="R1631" s="81">
        <f t="shared" si="98"/>
        <v>1</v>
      </c>
      <c r="S1631" s="87"/>
      <c r="T1631" s="19"/>
      <c r="U1631" s="25"/>
      <c r="V1631" s="25"/>
      <c r="W1631" s="81"/>
      <c r="X1631" s="91" t="e">
        <f ca="1">+VLOOKUP(#REF!,REFERENCIAS!$C:$D,2,0)*VLOOKUP(#REF!,PONDERADORES!A:P,IF(AND(INFORMACION!$T1631='REFERENCIAS RIESGO'!$C$36,INFORMACION!$F1631=REFERENCIAS!$C$24),16,IF(INFORMACION!$T1631='REFERENCIAS RIESGO'!$C$36,13,IF(INFORMACION!$F1631=REFERENCIAS!$C$24,10,7))),0)+VLOOKUP(K1631,REFERENCIAS!$C:$D,2,0)*VLOOKUP($K$2,PONDERADORES!A:P,IF(AND(INFORMACION!$T1631='REFERENCIAS RIESGO'!$C$36,INFORMACION!$F1631=REFERENCIAS!$C$24),16,IF(INFORMACION!$T1631='REFERENCIAS RIESGO'!$C$36,13,IF(INFORMACION!$F1631=REFERENCIAS!$C$24,10,7))),0)+VLOOKUP(L1631,REFERENCIAS!$C:$D,2,0)*VLOOKUP($L$2,PONDERADORES!A:P,IF(AND(INFORMACION!$T1631='REFERENCIAS RIESGO'!$C$36,INFORMACION!$F1631=REFERENCIAS!$C$24),16,IF(INFORMACION!$T1631='REFERENCIAS RIESGO'!$C$36,13,IF(INFORMACION!$F1631=REFERENCIAS!$C$24,10,7))),0)+VLOOKUP(F1631,REFERENCIAS!$C:$D,2,0)*VLOOKUP($F$2,PONDERADORES!A:P,IF(AND(INFORMACION!$T1631='REFERENCIAS RIESGO'!$C$36,INFORMACION!$F1631=REFERENCIAS!$C$24),16,IF(INFORMACION!$T1631='REFERENCIAS RIESGO'!$C$36,13,IF(INFORMACION!$F1631=REFERENCIAS!$C$24,10,7))),0)+VLOOKUP(T1631,REFERENCIAS!$C:$D,2,0)*VLOOKUP($T$2,PONDERADORES!A:P,IF(AND(INFORMACION!$T1631='REFERENCIAS RIESGO'!$C$36,INFORMACION!$F1631=REFERENCIAS!$C$24),16,IF(INFORMACION!$T1631='REFERENCIAS RIESGO'!$C$36,13,IF(INFORMACION!$F1631=REFERENCIAS!$C$24,10,7))),0)+VLOOKUP(IF(J1631&lt;=0.2,0.2,IF(AND(J1631&gt;0.2,J1631&lt;=0.4),0.4,IF(AND(J1631&gt;0.4,J1631&lt;=0.6),0.6,IF(AND(J1631&gt;0.6,J1631&lt;=0.8),0.8,IF(AND(J1631&gt;0.8,J1631&lt;=1),1))))),REFERENCIAS!$C:$D,2,0)*VLOOKUP($J$2,PONDERADORES!A:P,IF(AND(INFORMACION!$T1631='REFERENCIAS RIESGO'!$C$36,INFORMACION!$F1631=REFERENCIAS!$C$24),16,IF(INFORMACION!$T1631='REFERENCIAS RIESGO'!$C$36,13,IF(INFORMACION!$F1631=REFERENCIAS!$C$24,10,7))),0)</f>
        <v>#REF!</v>
      </c>
      <c r="Y1631" s="68">
        <f>+VLOOKUP(M1631,REFERENCIAS!$C:$D,2,0)*VLOOKUP($M$2,PONDERADORES!$A$7:$G$9,7,0)+VLOOKUP(N1631,REFERENCIAS!$C:$D,2,0)*VLOOKUP($N$2,PONDERADORES!$A$7:$G$9,7,0)+VLOOKUP(O1631,REFERENCIAS!$C:$D,2,0)*VLOOKUP($O$2,PONDERADORES!$A$7:$G$9,7,0)</f>
        <v>0.2</v>
      </c>
      <c r="Z1631" s="2">
        <f>+VLOOKUP(IF(R1631&lt;0.1,0,IF(AND(R1631&gt;=0.1,R1631&lt;0.2),0.1,IF(AND(R1631&gt;=0.2,R1631&lt;0.3),0.2,IF(R1631&gt;0.3,0.3,)))),REFERENCIAS!$C:$D,2,0)*VLOOKUP($R$2,PONDERADORES!$A$11:$G$11,7,0)</f>
        <v>15</v>
      </c>
      <c r="AA1631" s="92"/>
      <c r="AB1631" s="95" t="e">
        <f t="shared" ca="1" si="99"/>
        <v>#REF!</v>
      </c>
      <c r="AC1631" s="23" t="e">
        <f ca="1">IF(AB1631&gt;REFERENCIAS!$C$62,REFERENCIAS!$B$62,IF(AND(AB1631&gt;=REFERENCIAS!$C$63,AB1631&lt;REFERENCIAS!$D$63),REFERENCIAS!$B$63,IF(AND(AB1631&gt;REFERENCIAS!$C$64,AB1631&lt;=REFERENCIAS!$D$64),REFERENCIAS!$B$64,IF(AND(AB1631&gt;=REFERENCIAS!$C$65,AB1631&lt;REFERENCIAS!$D$65),REFERENCIAS!$B$65, "Revisar"))))</f>
        <v>#REF!</v>
      </c>
      <c r="AD1631" s="94" t="e">
        <f ca="1">VLOOKUP(AC1631,REFERENCIAS!$B$62:$G$65,4,FALSE)</f>
        <v>#REF!</v>
      </c>
    </row>
    <row r="1632" spans="1:30" ht="17.25" x14ac:dyDescent="0.25">
      <c r="A1632" s="74"/>
      <c r="B1632" s="19"/>
      <c r="C1632" s="19"/>
      <c r="D1632" s="50"/>
      <c r="E1632" s="73"/>
      <c r="F1632" s="74"/>
      <c r="G1632" s="9"/>
      <c r="H1632" s="48"/>
      <c r="I1632" s="49">
        <f t="shared" ca="1" si="97"/>
        <v>2022</v>
      </c>
      <c r="J1632" s="22">
        <f t="shared" ca="1" si="96"/>
        <v>1</v>
      </c>
      <c r="K1632" s="19"/>
      <c r="L1632" s="73"/>
      <c r="M1632" s="74"/>
      <c r="N1632" s="19"/>
      <c r="O1632" s="73"/>
      <c r="P1632" s="82">
        <v>1</v>
      </c>
      <c r="Q1632" s="24">
        <v>1</v>
      </c>
      <c r="R1632" s="81">
        <f t="shared" si="98"/>
        <v>1</v>
      </c>
      <c r="S1632" s="87"/>
      <c r="T1632" s="19"/>
      <c r="U1632" s="25"/>
      <c r="V1632" s="25"/>
      <c r="W1632" s="81"/>
      <c r="X1632" s="91" t="e">
        <f ca="1">+VLOOKUP(#REF!,REFERENCIAS!$C:$D,2,0)*VLOOKUP(#REF!,PONDERADORES!A:P,IF(AND(INFORMACION!$T1632='REFERENCIAS RIESGO'!$C$36,INFORMACION!$F1632=REFERENCIAS!$C$24),16,IF(INFORMACION!$T1632='REFERENCIAS RIESGO'!$C$36,13,IF(INFORMACION!$F1632=REFERENCIAS!$C$24,10,7))),0)+VLOOKUP(K1632,REFERENCIAS!$C:$D,2,0)*VLOOKUP($K$2,PONDERADORES!A:P,IF(AND(INFORMACION!$T1632='REFERENCIAS RIESGO'!$C$36,INFORMACION!$F1632=REFERENCIAS!$C$24),16,IF(INFORMACION!$T1632='REFERENCIAS RIESGO'!$C$36,13,IF(INFORMACION!$F1632=REFERENCIAS!$C$24,10,7))),0)+VLOOKUP(L1632,REFERENCIAS!$C:$D,2,0)*VLOOKUP($L$2,PONDERADORES!A:P,IF(AND(INFORMACION!$T1632='REFERENCIAS RIESGO'!$C$36,INFORMACION!$F1632=REFERENCIAS!$C$24),16,IF(INFORMACION!$T1632='REFERENCIAS RIESGO'!$C$36,13,IF(INFORMACION!$F1632=REFERENCIAS!$C$24,10,7))),0)+VLOOKUP(F1632,REFERENCIAS!$C:$D,2,0)*VLOOKUP($F$2,PONDERADORES!A:P,IF(AND(INFORMACION!$T1632='REFERENCIAS RIESGO'!$C$36,INFORMACION!$F1632=REFERENCIAS!$C$24),16,IF(INFORMACION!$T1632='REFERENCIAS RIESGO'!$C$36,13,IF(INFORMACION!$F1632=REFERENCIAS!$C$24,10,7))),0)+VLOOKUP(T1632,REFERENCIAS!$C:$D,2,0)*VLOOKUP($T$2,PONDERADORES!A:P,IF(AND(INFORMACION!$T1632='REFERENCIAS RIESGO'!$C$36,INFORMACION!$F1632=REFERENCIAS!$C$24),16,IF(INFORMACION!$T1632='REFERENCIAS RIESGO'!$C$36,13,IF(INFORMACION!$F1632=REFERENCIAS!$C$24,10,7))),0)+VLOOKUP(IF(J1632&lt;=0.2,0.2,IF(AND(J1632&gt;0.2,J1632&lt;=0.4),0.4,IF(AND(J1632&gt;0.4,J1632&lt;=0.6),0.6,IF(AND(J1632&gt;0.6,J1632&lt;=0.8),0.8,IF(AND(J1632&gt;0.8,J1632&lt;=1),1))))),REFERENCIAS!$C:$D,2,0)*VLOOKUP($J$2,PONDERADORES!A:P,IF(AND(INFORMACION!$T1632='REFERENCIAS RIESGO'!$C$36,INFORMACION!$F1632=REFERENCIAS!$C$24),16,IF(INFORMACION!$T1632='REFERENCIAS RIESGO'!$C$36,13,IF(INFORMACION!$F1632=REFERENCIAS!$C$24,10,7))),0)</f>
        <v>#REF!</v>
      </c>
      <c r="Y1632" s="68">
        <f>+VLOOKUP(M1632,REFERENCIAS!$C:$D,2,0)*VLOOKUP($M$2,PONDERADORES!$A$7:$G$9,7,0)+VLOOKUP(N1632,REFERENCIAS!$C:$D,2,0)*VLOOKUP($N$2,PONDERADORES!$A$7:$G$9,7,0)+VLOOKUP(O1632,REFERENCIAS!$C:$D,2,0)*VLOOKUP($O$2,PONDERADORES!$A$7:$G$9,7,0)</f>
        <v>0.2</v>
      </c>
      <c r="Z1632" s="2">
        <f>+VLOOKUP(IF(R1632&lt;0.1,0,IF(AND(R1632&gt;=0.1,R1632&lt;0.2),0.1,IF(AND(R1632&gt;=0.2,R1632&lt;0.3),0.2,IF(R1632&gt;0.3,0.3,)))),REFERENCIAS!$C:$D,2,0)*VLOOKUP($R$2,PONDERADORES!$A$11:$G$11,7,0)</f>
        <v>15</v>
      </c>
      <c r="AA1632" s="92"/>
      <c r="AB1632" s="95" t="e">
        <f t="shared" ca="1" si="99"/>
        <v>#REF!</v>
      </c>
      <c r="AC1632" s="23" t="e">
        <f ca="1">IF(AB1632&gt;REFERENCIAS!$C$62,REFERENCIAS!$B$62,IF(AND(AB1632&gt;=REFERENCIAS!$C$63,AB1632&lt;REFERENCIAS!$D$63),REFERENCIAS!$B$63,IF(AND(AB1632&gt;REFERENCIAS!$C$64,AB1632&lt;=REFERENCIAS!$D$64),REFERENCIAS!$B$64,IF(AND(AB1632&gt;=REFERENCIAS!$C$65,AB1632&lt;REFERENCIAS!$D$65),REFERENCIAS!$B$65, "Revisar"))))</f>
        <v>#REF!</v>
      </c>
      <c r="AD1632" s="94" t="e">
        <f ca="1">VLOOKUP(AC1632,REFERENCIAS!$B$62:$G$65,4,FALSE)</f>
        <v>#REF!</v>
      </c>
    </row>
    <row r="1633" spans="1:30" ht="17.25" x14ac:dyDescent="0.25">
      <c r="A1633" s="74"/>
      <c r="B1633" s="19"/>
      <c r="C1633" s="19"/>
      <c r="D1633" s="50"/>
      <c r="E1633" s="73"/>
      <c r="F1633" s="74"/>
      <c r="G1633" s="9"/>
      <c r="H1633" s="48"/>
      <c r="I1633" s="49">
        <f t="shared" ca="1" si="97"/>
        <v>2022</v>
      </c>
      <c r="J1633" s="22">
        <f t="shared" ca="1" si="96"/>
        <v>1</v>
      </c>
      <c r="K1633" s="19"/>
      <c r="L1633" s="73"/>
      <c r="M1633" s="74"/>
      <c r="N1633" s="19"/>
      <c r="O1633" s="73"/>
      <c r="P1633" s="82">
        <v>1</v>
      </c>
      <c r="Q1633" s="24">
        <v>1</v>
      </c>
      <c r="R1633" s="81">
        <f t="shared" si="98"/>
        <v>1</v>
      </c>
      <c r="S1633" s="87"/>
      <c r="T1633" s="19"/>
      <c r="U1633" s="25"/>
      <c r="V1633" s="25"/>
      <c r="W1633" s="81"/>
      <c r="X1633" s="91" t="e">
        <f ca="1">+VLOOKUP(#REF!,REFERENCIAS!$C:$D,2,0)*VLOOKUP(#REF!,PONDERADORES!A:P,IF(AND(INFORMACION!$T1633='REFERENCIAS RIESGO'!$C$36,INFORMACION!$F1633=REFERENCIAS!$C$24),16,IF(INFORMACION!$T1633='REFERENCIAS RIESGO'!$C$36,13,IF(INFORMACION!$F1633=REFERENCIAS!$C$24,10,7))),0)+VLOOKUP(K1633,REFERENCIAS!$C:$D,2,0)*VLOOKUP($K$2,PONDERADORES!A:P,IF(AND(INFORMACION!$T1633='REFERENCIAS RIESGO'!$C$36,INFORMACION!$F1633=REFERENCIAS!$C$24),16,IF(INFORMACION!$T1633='REFERENCIAS RIESGO'!$C$36,13,IF(INFORMACION!$F1633=REFERENCIAS!$C$24,10,7))),0)+VLOOKUP(L1633,REFERENCIAS!$C:$D,2,0)*VLOOKUP($L$2,PONDERADORES!A:P,IF(AND(INFORMACION!$T1633='REFERENCIAS RIESGO'!$C$36,INFORMACION!$F1633=REFERENCIAS!$C$24),16,IF(INFORMACION!$T1633='REFERENCIAS RIESGO'!$C$36,13,IF(INFORMACION!$F1633=REFERENCIAS!$C$24,10,7))),0)+VLOOKUP(F1633,REFERENCIAS!$C:$D,2,0)*VLOOKUP($F$2,PONDERADORES!A:P,IF(AND(INFORMACION!$T1633='REFERENCIAS RIESGO'!$C$36,INFORMACION!$F1633=REFERENCIAS!$C$24),16,IF(INFORMACION!$T1633='REFERENCIAS RIESGO'!$C$36,13,IF(INFORMACION!$F1633=REFERENCIAS!$C$24,10,7))),0)+VLOOKUP(T1633,REFERENCIAS!$C:$D,2,0)*VLOOKUP($T$2,PONDERADORES!A:P,IF(AND(INFORMACION!$T1633='REFERENCIAS RIESGO'!$C$36,INFORMACION!$F1633=REFERENCIAS!$C$24),16,IF(INFORMACION!$T1633='REFERENCIAS RIESGO'!$C$36,13,IF(INFORMACION!$F1633=REFERENCIAS!$C$24,10,7))),0)+VLOOKUP(IF(J1633&lt;=0.2,0.2,IF(AND(J1633&gt;0.2,J1633&lt;=0.4),0.4,IF(AND(J1633&gt;0.4,J1633&lt;=0.6),0.6,IF(AND(J1633&gt;0.6,J1633&lt;=0.8),0.8,IF(AND(J1633&gt;0.8,J1633&lt;=1),1))))),REFERENCIAS!$C:$D,2,0)*VLOOKUP($J$2,PONDERADORES!A:P,IF(AND(INFORMACION!$T1633='REFERENCIAS RIESGO'!$C$36,INFORMACION!$F1633=REFERENCIAS!$C$24),16,IF(INFORMACION!$T1633='REFERENCIAS RIESGO'!$C$36,13,IF(INFORMACION!$F1633=REFERENCIAS!$C$24,10,7))),0)</f>
        <v>#REF!</v>
      </c>
      <c r="Y1633" s="68">
        <f>+VLOOKUP(M1633,REFERENCIAS!$C:$D,2,0)*VLOOKUP($M$2,PONDERADORES!$A$7:$G$9,7,0)+VLOOKUP(N1633,REFERENCIAS!$C:$D,2,0)*VLOOKUP($N$2,PONDERADORES!$A$7:$G$9,7,0)+VLOOKUP(O1633,REFERENCIAS!$C:$D,2,0)*VLOOKUP($O$2,PONDERADORES!$A$7:$G$9,7,0)</f>
        <v>0.2</v>
      </c>
      <c r="Z1633" s="2">
        <f>+VLOOKUP(IF(R1633&lt;0.1,0,IF(AND(R1633&gt;=0.1,R1633&lt;0.2),0.1,IF(AND(R1633&gt;=0.2,R1633&lt;0.3),0.2,IF(R1633&gt;0.3,0.3,)))),REFERENCIAS!$C:$D,2,0)*VLOOKUP($R$2,PONDERADORES!$A$11:$G$11,7,0)</f>
        <v>15</v>
      </c>
      <c r="AA1633" s="92"/>
      <c r="AB1633" s="95" t="e">
        <f t="shared" ca="1" si="99"/>
        <v>#REF!</v>
      </c>
      <c r="AC1633" s="23" t="e">
        <f ca="1">IF(AB1633&gt;REFERENCIAS!$C$62,REFERENCIAS!$B$62,IF(AND(AB1633&gt;=REFERENCIAS!$C$63,AB1633&lt;REFERENCIAS!$D$63),REFERENCIAS!$B$63,IF(AND(AB1633&gt;REFERENCIAS!$C$64,AB1633&lt;=REFERENCIAS!$D$64),REFERENCIAS!$B$64,IF(AND(AB1633&gt;=REFERENCIAS!$C$65,AB1633&lt;REFERENCIAS!$D$65),REFERENCIAS!$B$65, "Revisar"))))</f>
        <v>#REF!</v>
      </c>
      <c r="AD1633" s="94" t="e">
        <f ca="1">VLOOKUP(AC1633,REFERENCIAS!$B$62:$G$65,4,FALSE)</f>
        <v>#REF!</v>
      </c>
    </row>
    <row r="1634" spans="1:30" ht="17.25" x14ac:dyDescent="0.25">
      <c r="A1634" s="74"/>
      <c r="B1634" s="19"/>
      <c r="C1634" s="19"/>
      <c r="D1634" s="50"/>
      <c r="E1634" s="73"/>
      <c r="F1634" s="74"/>
      <c r="G1634" s="9"/>
      <c r="H1634" s="48"/>
      <c r="I1634" s="49">
        <f t="shared" ca="1" si="97"/>
        <v>2022</v>
      </c>
      <c r="J1634" s="22">
        <f t="shared" ca="1" si="96"/>
        <v>1</v>
      </c>
      <c r="K1634" s="19"/>
      <c r="L1634" s="73"/>
      <c r="M1634" s="74"/>
      <c r="N1634" s="19"/>
      <c r="O1634" s="73"/>
      <c r="P1634" s="82">
        <v>1</v>
      </c>
      <c r="Q1634" s="24">
        <v>1</v>
      </c>
      <c r="R1634" s="81">
        <f t="shared" si="98"/>
        <v>1</v>
      </c>
      <c r="S1634" s="87"/>
      <c r="T1634" s="19"/>
      <c r="U1634" s="25"/>
      <c r="V1634" s="25"/>
      <c r="W1634" s="81"/>
      <c r="X1634" s="91" t="e">
        <f ca="1">+VLOOKUP(#REF!,REFERENCIAS!$C:$D,2,0)*VLOOKUP(#REF!,PONDERADORES!A:P,IF(AND(INFORMACION!$T1634='REFERENCIAS RIESGO'!$C$36,INFORMACION!$F1634=REFERENCIAS!$C$24),16,IF(INFORMACION!$T1634='REFERENCIAS RIESGO'!$C$36,13,IF(INFORMACION!$F1634=REFERENCIAS!$C$24,10,7))),0)+VLOOKUP(K1634,REFERENCIAS!$C:$D,2,0)*VLOOKUP($K$2,PONDERADORES!A:P,IF(AND(INFORMACION!$T1634='REFERENCIAS RIESGO'!$C$36,INFORMACION!$F1634=REFERENCIAS!$C$24),16,IF(INFORMACION!$T1634='REFERENCIAS RIESGO'!$C$36,13,IF(INFORMACION!$F1634=REFERENCIAS!$C$24,10,7))),0)+VLOOKUP(L1634,REFERENCIAS!$C:$D,2,0)*VLOOKUP($L$2,PONDERADORES!A:P,IF(AND(INFORMACION!$T1634='REFERENCIAS RIESGO'!$C$36,INFORMACION!$F1634=REFERENCIAS!$C$24),16,IF(INFORMACION!$T1634='REFERENCIAS RIESGO'!$C$36,13,IF(INFORMACION!$F1634=REFERENCIAS!$C$24,10,7))),0)+VLOOKUP(F1634,REFERENCIAS!$C:$D,2,0)*VLOOKUP($F$2,PONDERADORES!A:P,IF(AND(INFORMACION!$T1634='REFERENCIAS RIESGO'!$C$36,INFORMACION!$F1634=REFERENCIAS!$C$24),16,IF(INFORMACION!$T1634='REFERENCIAS RIESGO'!$C$36,13,IF(INFORMACION!$F1634=REFERENCIAS!$C$24,10,7))),0)+VLOOKUP(T1634,REFERENCIAS!$C:$D,2,0)*VLOOKUP($T$2,PONDERADORES!A:P,IF(AND(INFORMACION!$T1634='REFERENCIAS RIESGO'!$C$36,INFORMACION!$F1634=REFERENCIAS!$C$24),16,IF(INFORMACION!$T1634='REFERENCIAS RIESGO'!$C$36,13,IF(INFORMACION!$F1634=REFERENCIAS!$C$24,10,7))),0)+VLOOKUP(IF(J1634&lt;=0.2,0.2,IF(AND(J1634&gt;0.2,J1634&lt;=0.4),0.4,IF(AND(J1634&gt;0.4,J1634&lt;=0.6),0.6,IF(AND(J1634&gt;0.6,J1634&lt;=0.8),0.8,IF(AND(J1634&gt;0.8,J1634&lt;=1),1))))),REFERENCIAS!$C:$D,2,0)*VLOOKUP($J$2,PONDERADORES!A:P,IF(AND(INFORMACION!$T1634='REFERENCIAS RIESGO'!$C$36,INFORMACION!$F1634=REFERENCIAS!$C$24),16,IF(INFORMACION!$T1634='REFERENCIAS RIESGO'!$C$36,13,IF(INFORMACION!$F1634=REFERENCIAS!$C$24,10,7))),0)</f>
        <v>#REF!</v>
      </c>
      <c r="Y1634" s="68">
        <f>+VLOOKUP(M1634,REFERENCIAS!$C:$D,2,0)*VLOOKUP($M$2,PONDERADORES!$A$7:$G$9,7,0)+VLOOKUP(N1634,REFERENCIAS!$C:$D,2,0)*VLOOKUP($N$2,PONDERADORES!$A$7:$G$9,7,0)+VLOOKUP(O1634,REFERENCIAS!$C:$D,2,0)*VLOOKUP($O$2,PONDERADORES!$A$7:$G$9,7,0)</f>
        <v>0.2</v>
      </c>
      <c r="Z1634" s="2">
        <f>+VLOOKUP(IF(R1634&lt;0.1,0,IF(AND(R1634&gt;=0.1,R1634&lt;0.2),0.1,IF(AND(R1634&gt;=0.2,R1634&lt;0.3),0.2,IF(R1634&gt;0.3,0.3,)))),REFERENCIAS!$C:$D,2,0)*VLOOKUP($R$2,PONDERADORES!$A$11:$G$11,7,0)</f>
        <v>15</v>
      </c>
      <c r="AA1634" s="92"/>
      <c r="AB1634" s="95" t="e">
        <f t="shared" ca="1" si="99"/>
        <v>#REF!</v>
      </c>
      <c r="AC1634" s="23" t="e">
        <f ca="1">IF(AB1634&gt;REFERENCIAS!$C$62,REFERENCIAS!$B$62,IF(AND(AB1634&gt;=REFERENCIAS!$C$63,AB1634&lt;REFERENCIAS!$D$63),REFERENCIAS!$B$63,IF(AND(AB1634&gt;REFERENCIAS!$C$64,AB1634&lt;=REFERENCIAS!$D$64),REFERENCIAS!$B$64,IF(AND(AB1634&gt;=REFERENCIAS!$C$65,AB1634&lt;REFERENCIAS!$D$65),REFERENCIAS!$B$65, "Revisar"))))</f>
        <v>#REF!</v>
      </c>
      <c r="AD1634" s="94" t="e">
        <f ca="1">VLOOKUP(AC1634,REFERENCIAS!$B$62:$G$65,4,FALSE)</f>
        <v>#REF!</v>
      </c>
    </row>
    <row r="1635" spans="1:30" ht="17.25" x14ac:dyDescent="0.25">
      <c r="A1635" s="74"/>
      <c r="B1635" s="19"/>
      <c r="C1635" s="19"/>
      <c r="D1635" s="50"/>
      <c r="E1635" s="73"/>
      <c r="F1635" s="74"/>
      <c r="G1635" s="9"/>
      <c r="H1635" s="48"/>
      <c r="I1635" s="49">
        <f t="shared" ca="1" si="97"/>
        <v>2022</v>
      </c>
      <c r="J1635" s="22">
        <f t="shared" ca="1" si="96"/>
        <v>1</v>
      </c>
      <c r="K1635" s="19"/>
      <c r="L1635" s="73"/>
      <c r="M1635" s="74"/>
      <c r="N1635" s="19"/>
      <c r="O1635" s="73"/>
      <c r="P1635" s="82">
        <v>1</v>
      </c>
      <c r="Q1635" s="24">
        <v>1</v>
      </c>
      <c r="R1635" s="81">
        <f t="shared" si="98"/>
        <v>1</v>
      </c>
      <c r="S1635" s="87"/>
      <c r="T1635" s="19"/>
      <c r="U1635" s="25"/>
      <c r="V1635" s="25"/>
      <c r="W1635" s="81"/>
      <c r="X1635" s="91" t="e">
        <f ca="1">+VLOOKUP(#REF!,REFERENCIAS!$C:$D,2,0)*VLOOKUP(#REF!,PONDERADORES!A:P,IF(AND(INFORMACION!$T1635='REFERENCIAS RIESGO'!$C$36,INFORMACION!$F1635=REFERENCIAS!$C$24),16,IF(INFORMACION!$T1635='REFERENCIAS RIESGO'!$C$36,13,IF(INFORMACION!$F1635=REFERENCIAS!$C$24,10,7))),0)+VLOOKUP(K1635,REFERENCIAS!$C:$D,2,0)*VLOOKUP($K$2,PONDERADORES!A:P,IF(AND(INFORMACION!$T1635='REFERENCIAS RIESGO'!$C$36,INFORMACION!$F1635=REFERENCIAS!$C$24),16,IF(INFORMACION!$T1635='REFERENCIAS RIESGO'!$C$36,13,IF(INFORMACION!$F1635=REFERENCIAS!$C$24,10,7))),0)+VLOOKUP(L1635,REFERENCIAS!$C:$D,2,0)*VLOOKUP($L$2,PONDERADORES!A:P,IF(AND(INFORMACION!$T1635='REFERENCIAS RIESGO'!$C$36,INFORMACION!$F1635=REFERENCIAS!$C$24),16,IF(INFORMACION!$T1635='REFERENCIAS RIESGO'!$C$36,13,IF(INFORMACION!$F1635=REFERENCIAS!$C$24,10,7))),0)+VLOOKUP(F1635,REFERENCIAS!$C:$D,2,0)*VLOOKUP($F$2,PONDERADORES!A:P,IF(AND(INFORMACION!$T1635='REFERENCIAS RIESGO'!$C$36,INFORMACION!$F1635=REFERENCIAS!$C$24),16,IF(INFORMACION!$T1635='REFERENCIAS RIESGO'!$C$36,13,IF(INFORMACION!$F1635=REFERENCIAS!$C$24,10,7))),0)+VLOOKUP(T1635,REFERENCIAS!$C:$D,2,0)*VLOOKUP($T$2,PONDERADORES!A:P,IF(AND(INFORMACION!$T1635='REFERENCIAS RIESGO'!$C$36,INFORMACION!$F1635=REFERENCIAS!$C$24),16,IF(INFORMACION!$T1635='REFERENCIAS RIESGO'!$C$36,13,IF(INFORMACION!$F1635=REFERENCIAS!$C$24,10,7))),0)+VLOOKUP(IF(J1635&lt;=0.2,0.2,IF(AND(J1635&gt;0.2,J1635&lt;=0.4),0.4,IF(AND(J1635&gt;0.4,J1635&lt;=0.6),0.6,IF(AND(J1635&gt;0.6,J1635&lt;=0.8),0.8,IF(AND(J1635&gt;0.8,J1635&lt;=1),1))))),REFERENCIAS!$C:$D,2,0)*VLOOKUP($J$2,PONDERADORES!A:P,IF(AND(INFORMACION!$T1635='REFERENCIAS RIESGO'!$C$36,INFORMACION!$F1635=REFERENCIAS!$C$24),16,IF(INFORMACION!$T1635='REFERENCIAS RIESGO'!$C$36,13,IF(INFORMACION!$F1635=REFERENCIAS!$C$24,10,7))),0)</f>
        <v>#REF!</v>
      </c>
      <c r="Y1635" s="68">
        <f>+VLOOKUP(M1635,REFERENCIAS!$C:$D,2,0)*VLOOKUP($M$2,PONDERADORES!$A$7:$G$9,7,0)+VLOOKUP(N1635,REFERENCIAS!$C:$D,2,0)*VLOOKUP($N$2,PONDERADORES!$A$7:$G$9,7,0)+VLOOKUP(O1635,REFERENCIAS!$C:$D,2,0)*VLOOKUP($O$2,PONDERADORES!$A$7:$G$9,7,0)</f>
        <v>0.2</v>
      </c>
      <c r="Z1635" s="2">
        <f>+VLOOKUP(IF(R1635&lt;0.1,0,IF(AND(R1635&gt;=0.1,R1635&lt;0.2),0.1,IF(AND(R1635&gt;=0.2,R1635&lt;0.3),0.2,IF(R1635&gt;0.3,0.3,)))),REFERENCIAS!$C:$D,2,0)*VLOOKUP($R$2,PONDERADORES!$A$11:$G$11,7,0)</f>
        <v>15</v>
      </c>
      <c r="AA1635" s="92"/>
      <c r="AB1635" s="95" t="e">
        <f t="shared" ca="1" si="99"/>
        <v>#REF!</v>
      </c>
      <c r="AC1635" s="23" t="e">
        <f ca="1">IF(AB1635&gt;REFERENCIAS!$C$62,REFERENCIAS!$B$62,IF(AND(AB1635&gt;=REFERENCIAS!$C$63,AB1635&lt;REFERENCIAS!$D$63),REFERENCIAS!$B$63,IF(AND(AB1635&gt;REFERENCIAS!$C$64,AB1635&lt;=REFERENCIAS!$D$64),REFERENCIAS!$B$64,IF(AND(AB1635&gt;=REFERENCIAS!$C$65,AB1635&lt;REFERENCIAS!$D$65),REFERENCIAS!$B$65, "Revisar"))))</f>
        <v>#REF!</v>
      </c>
      <c r="AD1635" s="94" t="e">
        <f ca="1">VLOOKUP(AC1635,REFERENCIAS!$B$62:$G$65,4,FALSE)</f>
        <v>#REF!</v>
      </c>
    </row>
    <row r="1636" spans="1:30" ht="17.25" x14ac:dyDescent="0.25">
      <c r="A1636" s="74"/>
      <c r="B1636" s="19"/>
      <c r="C1636" s="19"/>
      <c r="D1636" s="50"/>
      <c r="E1636" s="73"/>
      <c r="F1636" s="74"/>
      <c r="G1636" s="9"/>
      <c r="H1636" s="48"/>
      <c r="I1636" s="49">
        <f t="shared" ca="1" si="97"/>
        <v>2022</v>
      </c>
      <c r="J1636" s="22">
        <f t="shared" ca="1" si="96"/>
        <v>1</v>
      </c>
      <c r="K1636" s="19"/>
      <c r="L1636" s="73"/>
      <c r="M1636" s="74"/>
      <c r="N1636" s="19"/>
      <c r="O1636" s="73"/>
      <c r="P1636" s="82">
        <v>1</v>
      </c>
      <c r="Q1636" s="24">
        <v>1</v>
      </c>
      <c r="R1636" s="81">
        <f t="shared" si="98"/>
        <v>1</v>
      </c>
      <c r="S1636" s="87"/>
      <c r="T1636" s="19"/>
      <c r="U1636" s="25"/>
      <c r="V1636" s="25"/>
      <c r="W1636" s="81"/>
      <c r="X1636" s="91" t="e">
        <f ca="1">+VLOOKUP(#REF!,REFERENCIAS!$C:$D,2,0)*VLOOKUP(#REF!,PONDERADORES!A:P,IF(AND(INFORMACION!$T1636='REFERENCIAS RIESGO'!$C$36,INFORMACION!$F1636=REFERENCIAS!$C$24),16,IF(INFORMACION!$T1636='REFERENCIAS RIESGO'!$C$36,13,IF(INFORMACION!$F1636=REFERENCIAS!$C$24,10,7))),0)+VLOOKUP(K1636,REFERENCIAS!$C:$D,2,0)*VLOOKUP($K$2,PONDERADORES!A:P,IF(AND(INFORMACION!$T1636='REFERENCIAS RIESGO'!$C$36,INFORMACION!$F1636=REFERENCIAS!$C$24),16,IF(INFORMACION!$T1636='REFERENCIAS RIESGO'!$C$36,13,IF(INFORMACION!$F1636=REFERENCIAS!$C$24,10,7))),0)+VLOOKUP(L1636,REFERENCIAS!$C:$D,2,0)*VLOOKUP($L$2,PONDERADORES!A:P,IF(AND(INFORMACION!$T1636='REFERENCIAS RIESGO'!$C$36,INFORMACION!$F1636=REFERENCIAS!$C$24),16,IF(INFORMACION!$T1636='REFERENCIAS RIESGO'!$C$36,13,IF(INFORMACION!$F1636=REFERENCIAS!$C$24,10,7))),0)+VLOOKUP(F1636,REFERENCIAS!$C:$D,2,0)*VLOOKUP($F$2,PONDERADORES!A:P,IF(AND(INFORMACION!$T1636='REFERENCIAS RIESGO'!$C$36,INFORMACION!$F1636=REFERENCIAS!$C$24),16,IF(INFORMACION!$T1636='REFERENCIAS RIESGO'!$C$36,13,IF(INFORMACION!$F1636=REFERENCIAS!$C$24,10,7))),0)+VLOOKUP(T1636,REFERENCIAS!$C:$D,2,0)*VLOOKUP($T$2,PONDERADORES!A:P,IF(AND(INFORMACION!$T1636='REFERENCIAS RIESGO'!$C$36,INFORMACION!$F1636=REFERENCIAS!$C$24),16,IF(INFORMACION!$T1636='REFERENCIAS RIESGO'!$C$36,13,IF(INFORMACION!$F1636=REFERENCIAS!$C$24,10,7))),0)+VLOOKUP(IF(J1636&lt;=0.2,0.2,IF(AND(J1636&gt;0.2,J1636&lt;=0.4),0.4,IF(AND(J1636&gt;0.4,J1636&lt;=0.6),0.6,IF(AND(J1636&gt;0.6,J1636&lt;=0.8),0.8,IF(AND(J1636&gt;0.8,J1636&lt;=1),1))))),REFERENCIAS!$C:$D,2,0)*VLOOKUP($J$2,PONDERADORES!A:P,IF(AND(INFORMACION!$T1636='REFERENCIAS RIESGO'!$C$36,INFORMACION!$F1636=REFERENCIAS!$C$24),16,IF(INFORMACION!$T1636='REFERENCIAS RIESGO'!$C$36,13,IF(INFORMACION!$F1636=REFERENCIAS!$C$24,10,7))),0)</f>
        <v>#REF!</v>
      </c>
      <c r="Y1636" s="68">
        <f>+VLOOKUP(M1636,REFERENCIAS!$C:$D,2,0)*VLOOKUP($M$2,PONDERADORES!$A$7:$G$9,7,0)+VLOOKUP(N1636,REFERENCIAS!$C:$D,2,0)*VLOOKUP($N$2,PONDERADORES!$A$7:$G$9,7,0)+VLOOKUP(O1636,REFERENCIAS!$C:$D,2,0)*VLOOKUP($O$2,PONDERADORES!$A$7:$G$9,7,0)</f>
        <v>0.2</v>
      </c>
      <c r="Z1636" s="2">
        <f>+VLOOKUP(IF(R1636&lt;0.1,0,IF(AND(R1636&gt;=0.1,R1636&lt;0.2),0.1,IF(AND(R1636&gt;=0.2,R1636&lt;0.3),0.2,IF(R1636&gt;0.3,0.3,)))),REFERENCIAS!$C:$D,2,0)*VLOOKUP($R$2,PONDERADORES!$A$11:$G$11,7,0)</f>
        <v>15</v>
      </c>
      <c r="AA1636" s="92"/>
      <c r="AB1636" s="95" t="e">
        <f t="shared" ca="1" si="99"/>
        <v>#REF!</v>
      </c>
      <c r="AC1636" s="23" t="e">
        <f ca="1">IF(AB1636&gt;REFERENCIAS!$C$62,REFERENCIAS!$B$62,IF(AND(AB1636&gt;=REFERENCIAS!$C$63,AB1636&lt;REFERENCIAS!$D$63),REFERENCIAS!$B$63,IF(AND(AB1636&gt;REFERENCIAS!$C$64,AB1636&lt;=REFERENCIAS!$D$64),REFERENCIAS!$B$64,IF(AND(AB1636&gt;=REFERENCIAS!$C$65,AB1636&lt;REFERENCIAS!$D$65),REFERENCIAS!$B$65, "Revisar"))))</f>
        <v>#REF!</v>
      </c>
      <c r="AD1636" s="94" t="e">
        <f ca="1">VLOOKUP(AC1636,REFERENCIAS!$B$62:$G$65,4,FALSE)</f>
        <v>#REF!</v>
      </c>
    </row>
    <row r="1637" spans="1:30" ht="17.25" x14ac:dyDescent="0.25">
      <c r="A1637" s="74"/>
      <c r="B1637" s="19"/>
      <c r="C1637" s="19"/>
      <c r="D1637" s="50"/>
      <c r="E1637" s="73"/>
      <c r="F1637" s="74"/>
      <c r="G1637" s="9"/>
      <c r="H1637" s="48"/>
      <c r="I1637" s="49">
        <f t="shared" ca="1" si="97"/>
        <v>2022</v>
      </c>
      <c r="J1637" s="22">
        <f t="shared" ca="1" si="96"/>
        <v>1</v>
      </c>
      <c r="K1637" s="19"/>
      <c r="L1637" s="73"/>
      <c r="M1637" s="74"/>
      <c r="N1637" s="19"/>
      <c r="O1637" s="73"/>
      <c r="P1637" s="82">
        <v>1</v>
      </c>
      <c r="Q1637" s="24">
        <v>1</v>
      </c>
      <c r="R1637" s="81">
        <f t="shared" si="98"/>
        <v>1</v>
      </c>
      <c r="S1637" s="87"/>
      <c r="T1637" s="19"/>
      <c r="U1637" s="25"/>
      <c r="V1637" s="25"/>
      <c r="W1637" s="81"/>
      <c r="X1637" s="91" t="e">
        <f ca="1">+VLOOKUP(#REF!,REFERENCIAS!$C:$D,2,0)*VLOOKUP(#REF!,PONDERADORES!A:P,IF(AND(INFORMACION!$T1637='REFERENCIAS RIESGO'!$C$36,INFORMACION!$F1637=REFERENCIAS!$C$24),16,IF(INFORMACION!$T1637='REFERENCIAS RIESGO'!$C$36,13,IF(INFORMACION!$F1637=REFERENCIAS!$C$24,10,7))),0)+VLOOKUP(K1637,REFERENCIAS!$C:$D,2,0)*VLOOKUP($K$2,PONDERADORES!A:P,IF(AND(INFORMACION!$T1637='REFERENCIAS RIESGO'!$C$36,INFORMACION!$F1637=REFERENCIAS!$C$24),16,IF(INFORMACION!$T1637='REFERENCIAS RIESGO'!$C$36,13,IF(INFORMACION!$F1637=REFERENCIAS!$C$24,10,7))),0)+VLOOKUP(L1637,REFERENCIAS!$C:$D,2,0)*VLOOKUP($L$2,PONDERADORES!A:P,IF(AND(INFORMACION!$T1637='REFERENCIAS RIESGO'!$C$36,INFORMACION!$F1637=REFERENCIAS!$C$24),16,IF(INFORMACION!$T1637='REFERENCIAS RIESGO'!$C$36,13,IF(INFORMACION!$F1637=REFERENCIAS!$C$24,10,7))),0)+VLOOKUP(F1637,REFERENCIAS!$C:$D,2,0)*VLOOKUP($F$2,PONDERADORES!A:P,IF(AND(INFORMACION!$T1637='REFERENCIAS RIESGO'!$C$36,INFORMACION!$F1637=REFERENCIAS!$C$24),16,IF(INFORMACION!$T1637='REFERENCIAS RIESGO'!$C$36,13,IF(INFORMACION!$F1637=REFERENCIAS!$C$24,10,7))),0)+VLOOKUP(T1637,REFERENCIAS!$C:$D,2,0)*VLOOKUP($T$2,PONDERADORES!A:P,IF(AND(INFORMACION!$T1637='REFERENCIAS RIESGO'!$C$36,INFORMACION!$F1637=REFERENCIAS!$C$24),16,IF(INFORMACION!$T1637='REFERENCIAS RIESGO'!$C$36,13,IF(INFORMACION!$F1637=REFERENCIAS!$C$24,10,7))),0)+VLOOKUP(IF(J1637&lt;=0.2,0.2,IF(AND(J1637&gt;0.2,J1637&lt;=0.4),0.4,IF(AND(J1637&gt;0.4,J1637&lt;=0.6),0.6,IF(AND(J1637&gt;0.6,J1637&lt;=0.8),0.8,IF(AND(J1637&gt;0.8,J1637&lt;=1),1))))),REFERENCIAS!$C:$D,2,0)*VLOOKUP($J$2,PONDERADORES!A:P,IF(AND(INFORMACION!$T1637='REFERENCIAS RIESGO'!$C$36,INFORMACION!$F1637=REFERENCIAS!$C$24),16,IF(INFORMACION!$T1637='REFERENCIAS RIESGO'!$C$36,13,IF(INFORMACION!$F1637=REFERENCIAS!$C$24,10,7))),0)</f>
        <v>#REF!</v>
      </c>
      <c r="Y1637" s="68">
        <f>+VLOOKUP(M1637,REFERENCIAS!$C:$D,2,0)*VLOOKUP($M$2,PONDERADORES!$A$7:$G$9,7,0)+VLOOKUP(N1637,REFERENCIAS!$C:$D,2,0)*VLOOKUP($N$2,PONDERADORES!$A$7:$G$9,7,0)+VLOOKUP(O1637,REFERENCIAS!$C:$D,2,0)*VLOOKUP($O$2,PONDERADORES!$A$7:$G$9,7,0)</f>
        <v>0.2</v>
      </c>
      <c r="Z1637" s="2">
        <f>+VLOOKUP(IF(R1637&lt;0.1,0,IF(AND(R1637&gt;=0.1,R1637&lt;0.2),0.1,IF(AND(R1637&gt;=0.2,R1637&lt;0.3),0.2,IF(R1637&gt;0.3,0.3,)))),REFERENCIAS!$C:$D,2,0)*VLOOKUP($R$2,PONDERADORES!$A$11:$G$11,7,0)</f>
        <v>15</v>
      </c>
      <c r="AA1637" s="92"/>
      <c r="AB1637" s="95" t="e">
        <f t="shared" ca="1" si="99"/>
        <v>#REF!</v>
      </c>
      <c r="AC1637" s="23" t="e">
        <f ca="1">IF(AB1637&gt;REFERENCIAS!$C$62,REFERENCIAS!$B$62,IF(AND(AB1637&gt;=REFERENCIAS!$C$63,AB1637&lt;REFERENCIAS!$D$63),REFERENCIAS!$B$63,IF(AND(AB1637&gt;REFERENCIAS!$C$64,AB1637&lt;=REFERENCIAS!$D$64),REFERENCIAS!$B$64,IF(AND(AB1637&gt;=REFERENCIAS!$C$65,AB1637&lt;REFERENCIAS!$D$65),REFERENCIAS!$B$65, "Revisar"))))</f>
        <v>#REF!</v>
      </c>
      <c r="AD1637" s="94" t="e">
        <f ca="1">VLOOKUP(AC1637,REFERENCIAS!$B$62:$G$65,4,FALSE)</f>
        <v>#REF!</v>
      </c>
    </row>
    <row r="1638" spans="1:30" ht="17.25" x14ac:dyDescent="0.25">
      <c r="A1638" s="74"/>
      <c r="B1638" s="19"/>
      <c r="C1638" s="19"/>
      <c r="D1638" s="50"/>
      <c r="E1638" s="73"/>
      <c r="F1638" s="74"/>
      <c r="G1638" s="9"/>
      <c r="H1638" s="48"/>
      <c r="I1638" s="49">
        <f t="shared" ca="1" si="97"/>
        <v>2022</v>
      </c>
      <c r="J1638" s="22">
        <f t="shared" ca="1" si="96"/>
        <v>1</v>
      </c>
      <c r="K1638" s="19"/>
      <c r="L1638" s="73"/>
      <c r="M1638" s="74"/>
      <c r="N1638" s="19"/>
      <c r="O1638" s="73"/>
      <c r="P1638" s="82">
        <v>1</v>
      </c>
      <c r="Q1638" s="24">
        <v>1</v>
      </c>
      <c r="R1638" s="81">
        <f t="shared" si="98"/>
        <v>1</v>
      </c>
      <c r="S1638" s="87"/>
      <c r="T1638" s="19"/>
      <c r="U1638" s="25"/>
      <c r="V1638" s="25"/>
      <c r="W1638" s="81"/>
      <c r="X1638" s="91" t="e">
        <f ca="1">+VLOOKUP(#REF!,REFERENCIAS!$C:$D,2,0)*VLOOKUP(#REF!,PONDERADORES!A:P,IF(AND(INFORMACION!$T1638='REFERENCIAS RIESGO'!$C$36,INFORMACION!$F1638=REFERENCIAS!$C$24),16,IF(INFORMACION!$T1638='REFERENCIAS RIESGO'!$C$36,13,IF(INFORMACION!$F1638=REFERENCIAS!$C$24,10,7))),0)+VLOOKUP(K1638,REFERENCIAS!$C:$D,2,0)*VLOOKUP($K$2,PONDERADORES!A:P,IF(AND(INFORMACION!$T1638='REFERENCIAS RIESGO'!$C$36,INFORMACION!$F1638=REFERENCIAS!$C$24),16,IF(INFORMACION!$T1638='REFERENCIAS RIESGO'!$C$36,13,IF(INFORMACION!$F1638=REFERENCIAS!$C$24,10,7))),0)+VLOOKUP(L1638,REFERENCIAS!$C:$D,2,0)*VLOOKUP($L$2,PONDERADORES!A:P,IF(AND(INFORMACION!$T1638='REFERENCIAS RIESGO'!$C$36,INFORMACION!$F1638=REFERENCIAS!$C$24),16,IF(INFORMACION!$T1638='REFERENCIAS RIESGO'!$C$36,13,IF(INFORMACION!$F1638=REFERENCIAS!$C$24,10,7))),0)+VLOOKUP(F1638,REFERENCIAS!$C:$D,2,0)*VLOOKUP($F$2,PONDERADORES!A:P,IF(AND(INFORMACION!$T1638='REFERENCIAS RIESGO'!$C$36,INFORMACION!$F1638=REFERENCIAS!$C$24),16,IF(INFORMACION!$T1638='REFERENCIAS RIESGO'!$C$36,13,IF(INFORMACION!$F1638=REFERENCIAS!$C$24,10,7))),0)+VLOOKUP(T1638,REFERENCIAS!$C:$D,2,0)*VLOOKUP($T$2,PONDERADORES!A:P,IF(AND(INFORMACION!$T1638='REFERENCIAS RIESGO'!$C$36,INFORMACION!$F1638=REFERENCIAS!$C$24),16,IF(INFORMACION!$T1638='REFERENCIAS RIESGO'!$C$36,13,IF(INFORMACION!$F1638=REFERENCIAS!$C$24,10,7))),0)+VLOOKUP(IF(J1638&lt;=0.2,0.2,IF(AND(J1638&gt;0.2,J1638&lt;=0.4),0.4,IF(AND(J1638&gt;0.4,J1638&lt;=0.6),0.6,IF(AND(J1638&gt;0.6,J1638&lt;=0.8),0.8,IF(AND(J1638&gt;0.8,J1638&lt;=1),1))))),REFERENCIAS!$C:$D,2,0)*VLOOKUP($J$2,PONDERADORES!A:P,IF(AND(INFORMACION!$T1638='REFERENCIAS RIESGO'!$C$36,INFORMACION!$F1638=REFERENCIAS!$C$24),16,IF(INFORMACION!$T1638='REFERENCIAS RIESGO'!$C$36,13,IF(INFORMACION!$F1638=REFERENCIAS!$C$24,10,7))),0)</f>
        <v>#REF!</v>
      </c>
      <c r="Y1638" s="68">
        <f>+VLOOKUP(M1638,REFERENCIAS!$C:$D,2,0)*VLOOKUP($M$2,PONDERADORES!$A$7:$G$9,7,0)+VLOOKUP(N1638,REFERENCIAS!$C:$D,2,0)*VLOOKUP($N$2,PONDERADORES!$A$7:$G$9,7,0)+VLOOKUP(O1638,REFERENCIAS!$C:$D,2,0)*VLOOKUP($O$2,PONDERADORES!$A$7:$G$9,7,0)</f>
        <v>0.2</v>
      </c>
      <c r="Z1638" s="2">
        <f>+VLOOKUP(IF(R1638&lt;0.1,0,IF(AND(R1638&gt;=0.1,R1638&lt;0.2),0.1,IF(AND(R1638&gt;=0.2,R1638&lt;0.3),0.2,IF(R1638&gt;0.3,0.3,)))),REFERENCIAS!$C:$D,2,0)*VLOOKUP($R$2,PONDERADORES!$A$11:$G$11,7,0)</f>
        <v>15</v>
      </c>
      <c r="AA1638" s="92"/>
      <c r="AB1638" s="95" t="e">
        <f t="shared" ca="1" si="99"/>
        <v>#REF!</v>
      </c>
      <c r="AC1638" s="23" t="e">
        <f ca="1">IF(AB1638&gt;REFERENCIAS!$C$62,REFERENCIAS!$B$62,IF(AND(AB1638&gt;=REFERENCIAS!$C$63,AB1638&lt;REFERENCIAS!$D$63),REFERENCIAS!$B$63,IF(AND(AB1638&gt;REFERENCIAS!$C$64,AB1638&lt;=REFERENCIAS!$D$64),REFERENCIAS!$B$64,IF(AND(AB1638&gt;=REFERENCIAS!$C$65,AB1638&lt;REFERENCIAS!$D$65),REFERENCIAS!$B$65, "Revisar"))))</f>
        <v>#REF!</v>
      </c>
      <c r="AD1638" s="94" t="e">
        <f ca="1">VLOOKUP(AC1638,REFERENCIAS!$B$62:$G$65,4,FALSE)</f>
        <v>#REF!</v>
      </c>
    </row>
    <row r="1639" spans="1:30" ht="17.25" x14ac:dyDescent="0.25">
      <c r="A1639" s="74"/>
      <c r="B1639" s="19"/>
      <c r="C1639" s="19"/>
      <c r="D1639" s="50"/>
      <c r="E1639" s="73"/>
      <c r="F1639" s="74"/>
      <c r="G1639" s="9"/>
      <c r="H1639" s="48"/>
      <c r="I1639" s="49">
        <f t="shared" ca="1" si="97"/>
        <v>2022</v>
      </c>
      <c r="J1639" s="22">
        <f t="shared" ca="1" si="96"/>
        <v>1</v>
      </c>
      <c r="K1639" s="19"/>
      <c r="L1639" s="73"/>
      <c r="M1639" s="74"/>
      <c r="N1639" s="19"/>
      <c r="O1639" s="73"/>
      <c r="P1639" s="82">
        <v>1</v>
      </c>
      <c r="Q1639" s="24">
        <v>1</v>
      </c>
      <c r="R1639" s="81">
        <f t="shared" si="98"/>
        <v>1</v>
      </c>
      <c r="S1639" s="87"/>
      <c r="T1639" s="19"/>
      <c r="U1639" s="25"/>
      <c r="V1639" s="25"/>
      <c r="W1639" s="81"/>
      <c r="X1639" s="91" t="e">
        <f ca="1">+VLOOKUP(#REF!,REFERENCIAS!$C:$D,2,0)*VLOOKUP(#REF!,PONDERADORES!A:P,IF(AND(INFORMACION!$T1639='REFERENCIAS RIESGO'!$C$36,INFORMACION!$F1639=REFERENCIAS!$C$24),16,IF(INFORMACION!$T1639='REFERENCIAS RIESGO'!$C$36,13,IF(INFORMACION!$F1639=REFERENCIAS!$C$24,10,7))),0)+VLOOKUP(K1639,REFERENCIAS!$C:$D,2,0)*VLOOKUP($K$2,PONDERADORES!A:P,IF(AND(INFORMACION!$T1639='REFERENCIAS RIESGO'!$C$36,INFORMACION!$F1639=REFERENCIAS!$C$24),16,IF(INFORMACION!$T1639='REFERENCIAS RIESGO'!$C$36,13,IF(INFORMACION!$F1639=REFERENCIAS!$C$24,10,7))),0)+VLOOKUP(L1639,REFERENCIAS!$C:$D,2,0)*VLOOKUP($L$2,PONDERADORES!A:P,IF(AND(INFORMACION!$T1639='REFERENCIAS RIESGO'!$C$36,INFORMACION!$F1639=REFERENCIAS!$C$24),16,IF(INFORMACION!$T1639='REFERENCIAS RIESGO'!$C$36,13,IF(INFORMACION!$F1639=REFERENCIAS!$C$24,10,7))),0)+VLOOKUP(F1639,REFERENCIAS!$C:$D,2,0)*VLOOKUP($F$2,PONDERADORES!A:P,IF(AND(INFORMACION!$T1639='REFERENCIAS RIESGO'!$C$36,INFORMACION!$F1639=REFERENCIAS!$C$24),16,IF(INFORMACION!$T1639='REFERENCIAS RIESGO'!$C$36,13,IF(INFORMACION!$F1639=REFERENCIAS!$C$24,10,7))),0)+VLOOKUP(T1639,REFERENCIAS!$C:$D,2,0)*VLOOKUP($T$2,PONDERADORES!A:P,IF(AND(INFORMACION!$T1639='REFERENCIAS RIESGO'!$C$36,INFORMACION!$F1639=REFERENCIAS!$C$24),16,IF(INFORMACION!$T1639='REFERENCIAS RIESGO'!$C$36,13,IF(INFORMACION!$F1639=REFERENCIAS!$C$24,10,7))),0)+VLOOKUP(IF(J1639&lt;=0.2,0.2,IF(AND(J1639&gt;0.2,J1639&lt;=0.4),0.4,IF(AND(J1639&gt;0.4,J1639&lt;=0.6),0.6,IF(AND(J1639&gt;0.6,J1639&lt;=0.8),0.8,IF(AND(J1639&gt;0.8,J1639&lt;=1),1))))),REFERENCIAS!$C:$D,2,0)*VLOOKUP($J$2,PONDERADORES!A:P,IF(AND(INFORMACION!$T1639='REFERENCIAS RIESGO'!$C$36,INFORMACION!$F1639=REFERENCIAS!$C$24),16,IF(INFORMACION!$T1639='REFERENCIAS RIESGO'!$C$36,13,IF(INFORMACION!$F1639=REFERENCIAS!$C$24,10,7))),0)</f>
        <v>#REF!</v>
      </c>
      <c r="Y1639" s="68">
        <f>+VLOOKUP(M1639,REFERENCIAS!$C:$D,2,0)*VLOOKUP($M$2,PONDERADORES!$A$7:$G$9,7,0)+VLOOKUP(N1639,REFERENCIAS!$C:$D,2,0)*VLOOKUP($N$2,PONDERADORES!$A$7:$G$9,7,0)+VLOOKUP(O1639,REFERENCIAS!$C:$D,2,0)*VLOOKUP($O$2,PONDERADORES!$A$7:$G$9,7,0)</f>
        <v>0.2</v>
      </c>
      <c r="Z1639" s="2">
        <f>+VLOOKUP(IF(R1639&lt;0.1,0,IF(AND(R1639&gt;=0.1,R1639&lt;0.2),0.1,IF(AND(R1639&gt;=0.2,R1639&lt;0.3),0.2,IF(R1639&gt;0.3,0.3,)))),REFERENCIAS!$C:$D,2,0)*VLOOKUP($R$2,PONDERADORES!$A$11:$G$11,7,0)</f>
        <v>15</v>
      </c>
      <c r="AA1639" s="92"/>
      <c r="AB1639" s="95" t="e">
        <f t="shared" ca="1" si="99"/>
        <v>#REF!</v>
      </c>
      <c r="AC1639" s="23" t="e">
        <f ca="1">IF(AB1639&gt;REFERENCIAS!$C$62,REFERENCIAS!$B$62,IF(AND(AB1639&gt;=REFERENCIAS!$C$63,AB1639&lt;REFERENCIAS!$D$63),REFERENCIAS!$B$63,IF(AND(AB1639&gt;REFERENCIAS!$C$64,AB1639&lt;=REFERENCIAS!$D$64),REFERENCIAS!$B$64,IF(AND(AB1639&gt;=REFERENCIAS!$C$65,AB1639&lt;REFERENCIAS!$D$65),REFERENCIAS!$B$65, "Revisar"))))</f>
        <v>#REF!</v>
      </c>
      <c r="AD1639" s="94" t="e">
        <f ca="1">VLOOKUP(AC1639,REFERENCIAS!$B$62:$G$65,4,FALSE)</f>
        <v>#REF!</v>
      </c>
    </row>
    <row r="1640" spans="1:30" ht="17.25" x14ac:dyDescent="0.25">
      <c r="A1640" s="74"/>
      <c r="B1640" s="19"/>
      <c r="C1640" s="19"/>
      <c r="D1640" s="50"/>
      <c r="E1640" s="73"/>
      <c r="F1640" s="74"/>
      <c r="G1640" s="9"/>
      <c r="H1640" s="48"/>
      <c r="I1640" s="49">
        <f t="shared" ca="1" si="97"/>
        <v>2022</v>
      </c>
      <c r="J1640" s="22">
        <f t="shared" ca="1" si="96"/>
        <v>1</v>
      </c>
      <c r="K1640" s="19"/>
      <c r="L1640" s="73"/>
      <c r="M1640" s="74"/>
      <c r="N1640" s="19"/>
      <c r="O1640" s="73"/>
      <c r="P1640" s="82">
        <v>1</v>
      </c>
      <c r="Q1640" s="24">
        <v>1</v>
      </c>
      <c r="R1640" s="81">
        <f t="shared" si="98"/>
        <v>1</v>
      </c>
      <c r="S1640" s="87"/>
      <c r="T1640" s="19"/>
      <c r="U1640" s="25"/>
      <c r="V1640" s="25"/>
      <c r="W1640" s="81"/>
      <c r="X1640" s="91" t="e">
        <f ca="1">+VLOOKUP(#REF!,REFERENCIAS!$C:$D,2,0)*VLOOKUP(#REF!,PONDERADORES!A:P,IF(AND(INFORMACION!$T1640='REFERENCIAS RIESGO'!$C$36,INFORMACION!$F1640=REFERENCIAS!$C$24),16,IF(INFORMACION!$T1640='REFERENCIAS RIESGO'!$C$36,13,IF(INFORMACION!$F1640=REFERENCIAS!$C$24,10,7))),0)+VLOOKUP(K1640,REFERENCIAS!$C:$D,2,0)*VLOOKUP($K$2,PONDERADORES!A:P,IF(AND(INFORMACION!$T1640='REFERENCIAS RIESGO'!$C$36,INFORMACION!$F1640=REFERENCIAS!$C$24),16,IF(INFORMACION!$T1640='REFERENCIAS RIESGO'!$C$36,13,IF(INFORMACION!$F1640=REFERENCIAS!$C$24,10,7))),0)+VLOOKUP(L1640,REFERENCIAS!$C:$D,2,0)*VLOOKUP($L$2,PONDERADORES!A:P,IF(AND(INFORMACION!$T1640='REFERENCIAS RIESGO'!$C$36,INFORMACION!$F1640=REFERENCIAS!$C$24),16,IF(INFORMACION!$T1640='REFERENCIAS RIESGO'!$C$36,13,IF(INFORMACION!$F1640=REFERENCIAS!$C$24,10,7))),0)+VLOOKUP(F1640,REFERENCIAS!$C:$D,2,0)*VLOOKUP($F$2,PONDERADORES!A:P,IF(AND(INFORMACION!$T1640='REFERENCIAS RIESGO'!$C$36,INFORMACION!$F1640=REFERENCIAS!$C$24),16,IF(INFORMACION!$T1640='REFERENCIAS RIESGO'!$C$36,13,IF(INFORMACION!$F1640=REFERENCIAS!$C$24,10,7))),0)+VLOOKUP(T1640,REFERENCIAS!$C:$D,2,0)*VLOOKUP($T$2,PONDERADORES!A:P,IF(AND(INFORMACION!$T1640='REFERENCIAS RIESGO'!$C$36,INFORMACION!$F1640=REFERENCIAS!$C$24),16,IF(INFORMACION!$T1640='REFERENCIAS RIESGO'!$C$36,13,IF(INFORMACION!$F1640=REFERENCIAS!$C$24,10,7))),0)+VLOOKUP(IF(J1640&lt;=0.2,0.2,IF(AND(J1640&gt;0.2,J1640&lt;=0.4),0.4,IF(AND(J1640&gt;0.4,J1640&lt;=0.6),0.6,IF(AND(J1640&gt;0.6,J1640&lt;=0.8),0.8,IF(AND(J1640&gt;0.8,J1640&lt;=1),1))))),REFERENCIAS!$C:$D,2,0)*VLOOKUP($J$2,PONDERADORES!A:P,IF(AND(INFORMACION!$T1640='REFERENCIAS RIESGO'!$C$36,INFORMACION!$F1640=REFERENCIAS!$C$24),16,IF(INFORMACION!$T1640='REFERENCIAS RIESGO'!$C$36,13,IF(INFORMACION!$F1640=REFERENCIAS!$C$24,10,7))),0)</f>
        <v>#REF!</v>
      </c>
      <c r="Y1640" s="68">
        <f>+VLOOKUP(M1640,REFERENCIAS!$C:$D,2,0)*VLOOKUP($M$2,PONDERADORES!$A$7:$G$9,7,0)+VLOOKUP(N1640,REFERENCIAS!$C:$D,2,0)*VLOOKUP($N$2,PONDERADORES!$A$7:$G$9,7,0)+VLOOKUP(O1640,REFERENCIAS!$C:$D,2,0)*VLOOKUP($O$2,PONDERADORES!$A$7:$G$9,7,0)</f>
        <v>0.2</v>
      </c>
      <c r="Z1640" s="2">
        <f>+VLOOKUP(IF(R1640&lt;0.1,0,IF(AND(R1640&gt;=0.1,R1640&lt;0.2),0.1,IF(AND(R1640&gt;=0.2,R1640&lt;0.3),0.2,IF(R1640&gt;0.3,0.3,)))),REFERENCIAS!$C:$D,2,0)*VLOOKUP($R$2,PONDERADORES!$A$11:$G$11,7,0)</f>
        <v>15</v>
      </c>
      <c r="AA1640" s="92"/>
      <c r="AB1640" s="95" t="e">
        <f t="shared" ca="1" si="99"/>
        <v>#REF!</v>
      </c>
      <c r="AC1640" s="23" t="e">
        <f ca="1">IF(AB1640&gt;REFERENCIAS!$C$62,REFERENCIAS!$B$62,IF(AND(AB1640&gt;=REFERENCIAS!$C$63,AB1640&lt;REFERENCIAS!$D$63),REFERENCIAS!$B$63,IF(AND(AB1640&gt;REFERENCIAS!$C$64,AB1640&lt;=REFERENCIAS!$D$64),REFERENCIAS!$B$64,IF(AND(AB1640&gt;=REFERENCIAS!$C$65,AB1640&lt;REFERENCIAS!$D$65),REFERENCIAS!$B$65, "Revisar"))))</f>
        <v>#REF!</v>
      </c>
      <c r="AD1640" s="94" t="e">
        <f ca="1">VLOOKUP(AC1640,REFERENCIAS!$B$62:$G$65,4,FALSE)</f>
        <v>#REF!</v>
      </c>
    </row>
    <row r="1641" spans="1:30" ht="17.25" x14ac:dyDescent="0.25">
      <c r="A1641" s="74"/>
      <c r="B1641" s="19"/>
      <c r="C1641" s="19"/>
      <c r="D1641" s="50"/>
      <c r="E1641" s="73"/>
      <c r="F1641" s="74"/>
      <c r="G1641" s="9"/>
      <c r="H1641" s="48"/>
      <c r="I1641" s="49">
        <f t="shared" ca="1" si="97"/>
        <v>2022</v>
      </c>
      <c r="J1641" s="22">
        <f t="shared" ca="1" si="96"/>
        <v>1</v>
      </c>
      <c r="K1641" s="19"/>
      <c r="L1641" s="73"/>
      <c r="M1641" s="74"/>
      <c r="N1641" s="19"/>
      <c r="O1641" s="73"/>
      <c r="P1641" s="82">
        <v>1</v>
      </c>
      <c r="Q1641" s="24">
        <v>1</v>
      </c>
      <c r="R1641" s="81">
        <f t="shared" si="98"/>
        <v>1</v>
      </c>
      <c r="S1641" s="87"/>
      <c r="T1641" s="19"/>
      <c r="U1641" s="25"/>
      <c r="V1641" s="25"/>
      <c r="W1641" s="81"/>
      <c r="X1641" s="91" t="e">
        <f ca="1">+VLOOKUP(#REF!,REFERENCIAS!$C:$D,2,0)*VLOOKUP(#REF!,PONDERADORES!A:P,IF(AND(INFORMACION!$T1641='REFERENCIAS RIESGO'!$C$36,INFORMACION!$F1641=REFERENCIAS!$C$24),16,IF(INFORMACION!$T1641='REFERENCIAS RIESGO'!$C$36,13,IF(INFORMACION!$F1641=REFERENCIAS!$C$24,10,7))),0)+VLOOKUP(K1641,REFERENCIAS!$C:$D,2,0)*VLOOKUP($K$2,PONDERADORES!A:P,IF(AND(INFORMACION!$T1641='REFERENCIAS RIESGO'!$C$36,INFORMACION!$F1641=REFERENCIAS!$C$24),16,IF(INFORMACION!$T1641='REFERENCIAS RIESGO'!$C$36,13,IF(INFORMACION!$F1641=REFERENCIAS!$C$24,10,7))),0)+VLOOKUP(L1641,REFERENCIAS!$C:$D,2,0)*VLOOKUP($L$2,PONDERADORES!A:P,IF(AND(INFORMACION!$T1641='REFERENCIAS RIESGO'!$C$36,INFORMACION!$F1641=REFERENCIAS!$C$24),16,IF(INFORMACION!$T1641='REFERENCIAS RIESGO'!$C$36,13,IF(INFORMACION!$F1641=REFERENCIAS!$C$24,10,7))),0)+VLOOKUP(F1641,REFERENCIAS!$C:$D,2,0)*VLOOKUP($F$2,PONDERADORES!A:P,IF(AND(INFORMACION!$T1641='REFERENCIAS RIESGO'!$C$36,INFORMACION!$F1641=REFERENCIAS!$C$24),16,IF(INFORMACION!$T1641='REFERENCIAS RIESGO'!$C$36,13,IF(INFORMACION!$F1641=REFERENCIAS!$C$24,10,7))),0)+VLOOKUP(T1641,REFERENCIAS!$C:$D,2,0)*VLOOKUP($T$2,PONDERADORES!A:P,IF(AND(INFORMACION!$T1641='REFERENCIAS RIESGO'!$C$36,INFORMACION!$F1641=REFERENCIAS!$C$24),16,IF(INFORMACION!$T1641='REFERENCIAS RIESGO'!$C$36,13,IF(INFORMACION!$F1641=REFERENCIAS!$C$24,10,7))),0)+VLOOKUP(IF(J1641&lt;=0.2,0.2,IF(AND(J1641&gt;0.2,J1641&lt;=0.4),0.4,IF(AND(J1641&gt;0.4,J1641&lt;=0.6),0.6,IF(AND(J1641&gt;0.6,J1641&lt;=0.8),0.8,IF(AND(J1641&gt;0.8,J1641&lt;=1),1))))),REFERENCIAS!$C:$D,2,0)*VLOOKUP($J$2,PONDERADORES!A:P,IF(AND(INFORMACION!$T1641='REFERENCIAS RIESGO'!$C$36,INFORMACION!$F1641=REFERENCIAS!$C$24),16,IF(INFORMACION!$T1641='REFERENCIAS RIESGO'!$C$36,13,IF(INFORMACION!$F1641=REFERENCIAS!$C$24,10,7))),0)</f>
        <v>#REF!</v>
      </c>
      <c r="Y1641" s="68">
        <f>+VLOOKUP(M1641,REFERENCIAS!$C:$D,2,0)*VLOOKUP($M$2,PONDERADORES!$A$7:$G$9,7,0)+VLOOKUP(N1641,REFERENCIAS!$C:$D,2,0)*VLOOKUP($N$2,PONDERADORES!$A$7:$G$9,7,0)+VLOOKUP(O1641,REFERENCIAS!$C:$D,2,0)*VLOOKUP($O$2,PONDERADORES!$A$7:$G$9,7,0)</f>
        <v>0.2</v>
      </c>
      <c r="Z1641" s="2">
        <f>+VLOOKUP(IF(R1641&lt;0.1,0,IF(AND(R1641&gt;=0.1,R1641&lt;0.2),0.1,IF(AND(R1641&gt;=0.2,R1641&lt;0.3),0.2,IF(R1641&gt;0.3,0.3,)))),REFERENCIAS!$C:$D,2,0)*VLOOKUP($R$2,PONDERADORES!$A$11:$G$11,7,0)</f>
        <v>15</v>
      </c>
      <c r="AA1641" s="92"/>
      <c r="AB1641" s="95" t="e">
        <f t="shared" ca="1" si="99"/>
        <v>#REF!</v>
      </c>
      <c r="AC1641" s="23" t="e">
        <f ca="1">IF(AB1641&gt;REFERENCIAS!$C$62,REFERENCIAS!$B$62,IF(AND(AB1641&gt;=REFERENCIAS!$C$63,AB1641&lt;REFERENCIAS!$D$63),REFERENCIAS!$B$63,IF(AND(AB1641&gt;REFERENCIAS!$C$64,AB1641&lt;=REFERENCIAS!$D$64),REFERENCIAS!$B$64,IF(AND(AB1641&gt;=REFERENCIAS!$C$65,AB1641&lt;REFERENCIAS!$D$65),REFERENCIAS!$B$65, "Revisar"))))</f>
        <v>#REF!</v>
      </c>
      <c r="AD1641" s="94" t="e">
        <f ca="1">VLOOKUP(AC1641,REFERENCIAS!$B$62:$G$65,4,FALSE)</f>
        <v>#REF!</v>
      </c>
    </row>
    <row r="1642" spans="1:30" ht="17.25" x14ac:dyDescent="0.25">
      <c r="A1642" s="74"/>
      <c r="B1642" s="19"/>
      <c r="C1642" s="19"/>
      <c r="D1642" s="50"/>
      <c r="E1642" s="73"/>
      <c r="F1642" s="74"/>
      <c r="G1642" s="9"/>
      <c r="H1642" s="48"/>
      <c r="I1642" s="49">
        <f t="shared" ca="1" si="97"/>
        <v>2022</v>
      </c>
      <c r="J1642" s="22">
        <f t="shared" ca="1" si="96"/>
        <v>1</v>
      </c>
      <c r="K1642" s="19"/>
      <c r="L1642" s="73"/>
      <c r="M1642" s="74"/>
      <c r="N1642" s="19"/>
      <c r="O1642" s="73"/>
      <c r="P1642" s="82">
        <v>1</v>
      </c>
      <c r="Q1642" s="24">
        <v>1</v>
      </c>
      <c r="R1642" s="81">
        <f t="shared" si="98"/>
        <v>1</v>
      </c>
      <c r="S1642" s="87"/>
      <c r="T1642" s="19"/>
      <c r="U1642" s="25"/>
      <c r="V1642" s="25"/>
      <c r="W1642" s="81"/>
      <c r="X1642" s="91" t="e">
        <f ca="1">+VLOOKUP(#REF!,REFERENCIAS!$C:$D,2,0)*VLOOKUP(#REF!,PONDERADORES!A:P,IF(AND(INFORMACION!$T1642='REFERENCIAS RIESGO'!$C$36,INFORMACION!$F1642=REFERENCIAS!$C$24),16,IF(INFORMACION!$T1642='REFERENCIAS RIESGO'!$C$36,13,IF(INFORMACION!$F1642=REFERENCIAS!$C$24,10,7))),0)+VLOOKUP(K1642,REFERENCIAS!$C:$D,2,0)*VLOOKUP($K$2,PONDERADORES!A:P,IF(AND(INFORMACION!$T1642='REFERENCIAS RIESGO'!$C$36,INFORMACION!$F1642=REFERENCIAS!$C$24),16,IF(INFORMACION!$T1642='REFERENCIAS RIESGO'!$C$36,13,IF(INFORMACION!$F1642=REFERENCIAS!$C$24,10,7))),0)+VLOOKUP(L1642,REFERENCIAS!$C:$D,2,0)*VLOOKUP($L$2,PONDERADORES!A:P,IF(AND(INFORMACION!$T1642='REFERENCIAS RIESGO'!$C$36,INFORMACION!$F1642=REFERENCIAS!$C$24),16,IF(INFORMACION!$T1642='REFERENCIAS RIESGO'!$C$36,13,IF(INFORMACION!$F1642=REFERENCIAS!$C$24,10,7))),0)+VLOOKUP(F1642,REFERENCIAS!$C:$D,2,0)*VLOOKUP($F$2,PONDERADORES!A:P,IF(AND(INFORMACION!$T1642='REFERENCIAS RIESGO'!$C$36,INFORMACION!$F1642=REFERENCIAS!$C$24),16,IF(INFORMACION!$T1642='REFERENCIAS RIESGO'!$C$36,13,IF(INFORMACION!$F1642=REFERENCIAS!$C$24,10,7))),0)+VLOOKUP(T1642,REFERENCIAS!$C:$D,2,0)*VLOOKUP($T$2,PONDERADORES!A:P,IF(AND(INFORMACION!$T1642='REFERENCIAS RIESGO'!$C$36,INFORMACION!$F1642=REFERENCIAS!$C$24),16,IF(INFORMACION!$T1642='REFERENCIAS RIESGO'!$C$36,13,IF(INFORMACION!$F1642=REFERENCIAS!$C$24,10,7))),0)+VLOOKUP(IF(J1642&lt;=0.2,0.2,IF(AND(J1642&gt;0.2,J1642&lt;=0.4),0.4,IF(AND(J1642&gt;0.4,J1642&lt;=0.6),0.6,IF(AND(J1642&gt;0.6,J1642&lt;=0.8),0.8,IF(AND(J1642&gt;0.8,J1642&lt;=1),1))))),REFERENCIAS!$C:$D,2,0)*VLOOKUP($J$2,PONDERADORES!A:P,IF(AND(INFORMACION!$T1642='REFERENCIAS RIESGO'!$C$36,INFORMACION!$F1642=REFERENCIAS!$C$24),16,IF(INFORMACION!$T1642='REFERENCIAS RIESGO'!$C$36,13,IF(INFORMACION!$F1642=REFERENCIAS!$C$24,10,7))),0)</f>
        <v>#REF!</v>
      </c>
      <c r="Y1642" s="68">
        <f>+VLOOKUP(M1642,REFERENCIAS!$C:$D,2,0)*VLOOKUP($M$2,PONDERADORES!$A$7:$G$9,7,0)+VLOOKUP(N1642,REFERENCIAS!$C:$D,2,0)*VLOOKUP($N$2,PONDERADORES!$A$7:$G$9,7,0)+VLOOKUP(O1642,REFERENCIAS!$C:$D,2,0)*VLOOKUP($O$2,PONDERADORES!$A$7:$G$9,7,0)</f>
        <v>0.2</v>
      </c>
      <c r="Z1642" s="2">
        <f>+VLOOKUP(IF(R1642&lt;0.1,0,IF(AND(R1642&gt;=0.1,R1642&lt;0.2),0.1,IF(AND(R1642&gt;=0.2,R1642&lt;0.3),0.2,IF(R1642&gt;0.3,0.3,)))),REFERENCIAS!$C:$D,2,0)*VLOOKUP($R$2,PONDERADORES!$A$11:$G$11,7,0)</f>
        <v>15</v>
      </c>
      <c r="AA1642" s="92"/>
      <c r="AB1642" s="95" t="e">
        <f t="shared" ca="1" si="99"/>
        <v>#REF!</v>
      </c>
      <c r="AC1642" s="23" t="e">
        <f ca="1">IF(AB1642&gt;REFERENCIAS!$C$62,REFERENCIAS!$B$62,IF(AND(AB1642&gt;=REFERENCIAS!$C$63,AB1642&lt;REFERENCIAS!$D$63),REFERENCIAS!$B$63,IF(AND(AB1642&gt;REFERENCIAS!$C$64,AB1642&lt;=REFERENCIAS!$D$64),REFERENCIAS!$B$64,IF(AND(AB1642&gt;=REFERENCIAS!$C$65,AB1642&lt;REFERENCIAS!$D$65),REFERENCIAS!$B$65, "Revisar"))))</f>
        <v>#REF!</v>
      </c>
      <c r="AD1642" s="94" t="e">
        <f ca="1">VLOOKUP(AC1642,REFERENCIAS!$B$62:$G$65,4,FALSE)</f>
        <v>#REF!</v>
      </c>
    </row>
    <row r="1643" spans="1:30" ht="17.25" x14ac:dyDescent="0.25">
      <c r="A1643" s="74"/>
      <c r="B1643" s="19"/>
      <c r="C1643" s="19"/>
      <c r="D1643" s="50"/>
      <c r="E1643" s="73"/>
      <c r="F1643" s="74"/>
      <c r="G1643" s="9"/>
      <c r="H1643" s="48"/>
      <c r="I1643" s="49">
        <f t="shared" ca="1" si="97"/>
        <v>2022</v>
      </c>
      <c r="J1643" s="22">
        <f t="shared" ca="1" si="96"/>
        <v>1</v>
      </c>
      <c r="K1643" s="19"/>
      <c r="L1643" s="73"/>
      <c r="M1643" s="74"/>
      <c r="N1643" s="19"/>
      <c r="O1643" s="73"/>
      <c r="P1643" s="82">
        <v>1</v>
      </c>
      <c r="Q1643" s="24">
        <v>1</v>
      </c>
      <c r="R1643" s="81">
        <f t="shared" si="98"/>
        <v>1</v>
      </c>
      <c r="S1643" s="87"/>
      <c r="T1643" s="19"/>
      <c r="U1643" s="25"/>
      <c r="V1643" s="25"/>
      <c r="W1643" s="81"/>
      <c r="X1643" s="91" t="e">
        <f ca="1">+VLOOKUP(#REF!,REFERENCIAS!$C:$D,2,0)*VLOOKUP(#REF!,PONDERADORES!A:P,IF(AND(INFORMACION!$T1643='REFERENCIAS RIESGO'!$C$36,INFORMACION!$F1643=REFERENCIAS!$C$24),16,IF(INFORMACION!$T1643='REFERENCIAS RIESGO'!$C$36,13,IF(INFORMACION!$F1643=REFERENCIAS!$C$24,10,7))),0)+VLOOKUP(K1643,REFERENCIAS!$C:$D,2,0)*VLOOKUP($K$2,PONDERADORES!A:P,IF(AND(INFORMACION!$T1643='REFERENCIAS RIESGO'!$C$36,INFORMACION!$F1643=REFERENCIAS!$C$24),16,IF(INFORMACION!$T1643='REFERENCIAS RIESGO'!$C$36,13,IF(INFORMACION!$F1643=REFERENCIAS!$C$24,10,7))),0)+VLOOKUP(L1643,REFERENCIAS!$C:$D,2,0)*VLOOKUP($L$2,PONDERADORES!A:P,IF(AND(INFORMACION!$T1643='REFERENCIAS RIESGO'!$C$36,INFORMACION!$F1643=REFERENCIAS!$C$24),16,IF(INFORMACION!$T1643='REFERENCIAS RIESGO'!$C$36,13,IF(INFORMACION!$F1643=REFERENCIAS!$C$24,10,7))),0)+VLOOKUP(F1643,REFERENCIAS!$C:$D,2,0)*VLOOKUP($F$2,PONDERADORES!A:P,IF(AND(INFORMACION!$T1643='REFERENCIAS RIESGO'!$C$36,INFORMACION!$F1643=REFERENCIAS!$C$24),16,IF(INFORMACION!$T1643='REFERENCIAS RIESGO'!$C$36,13,IF(INFORMACION!$F1643=REFERENCIAS!$C$24,10,7))),0)+VLOOKUP(T1643,REFERENCIAS!$C:$D,2,0)*VLOOKUP($T$2,PONDERADORES!A:P,IF(AND(INFORMACION!$T1643='REFERENCIAS RIESGO'!$C$36,INFORMACION!$F1643=REFERENCIAS!$C$24),16,IF(INFORMACION!$T1643='REFERENCIAS RIESGO'!$C$36,13,IF(INFORMACION!$F1643=REFERENCIAS!$C$24,10,7))),0)+VLOOKUP(IF(J1643&lt;=0.2,0.2,IF(AND(J1643&gt;0.2,J1643&lt;=0.4),0.4,IF(AND(J1643&gt;0.4,J1643&lt;=0.6),0.6,IF(AND(J1643&gt;0.6,J1643&lt;=0.8),0.8,IF(AND(J1643&gt;0.8,J1643&lt;=1),1))))),REFERENCIAS!$C:$D,2,0)*VLOOKUP($J$2,PONDERADORES!A:P,IF(AND(INFORMACION!$T1643='REFERENCIAS RIESGO'!$C$36,INFORMACION!$F1643=REFERENCIAS!$C$24),16,IF(INFORMACION!$T1643='REFERENCIAS RIESGO'!$C$36,13,IF(INFORMACION!$F1643=REFERENCIAS!$C$24,10,7))),0)</f>
        <v>#REF!</v>
      </c>
      <c r="Y1643" s="68">
        <f>+VLOOKUP(M1643,REFERENCIAS!$C:$D,2,0)*VLOOKUP($M$2,PONDERADORES!$A$7:$G$9,7,0)+VLOOKUP(N1643,REFERENCIAS!$C:$D,2,0)*VLOOKUP($N$2,PONDERADORES!$A$7:$G$9,7,0)+VLOOKUP(O1643,REFERENCIAS!$C:$D,2,0)*VLOOKUP($O$2,PONDERADORES!$A$7:$G$9,7,0)</f>
        <v>0.2</v>
      </c>
      <c r="Z1643" s="2">
        <f>+VLOOKUP(IF(R1643&lt;0.1,0,IF(AND(R1643&gt;=0.1,R1643&lt;0.2),0.1,IF(AND(R1643&gt;=0.2,R1643&lt;0.3),0.2,IF(R1643&gt;0.3,0.3,)))),REFERENCIAS!$C:$D,2,0)*VLOOKUP($R$2,PONDERADORES!$A$11:$G$11,7,0)</f>
        <v>15</v>
      </c>
      <c r="AA1643" s="92"/>
      <c r="AB1643" s="95" t="e">
        <f t="shared" ca="1" si="99"/>
        <v>#REF!</v>
      </c>
      <c r="AC1643" s="23" t="e">
        <f ca="1">IF(AB1643&gt;REFERENCIAS!$C$62,REFERENCIAS!$B$62,IF(AND(AB1643&gt;=REFERENCIAS!$C$63,AB1643&lt;REFERENCIAS!$D$63),REFERENCIAS!$B$63,IF(AND(AB1643&gt;REFERENCIAS!$C$64,AB1643&lt;=REFERENCIAS!$D$64),REFERENCIAS!$B$64,IF(AND(AB1643&gt;=REFERENCIAS!$C$65,AB1643&lt;REFERENCIAS!$D$65),REFERENCIAS!$B$65, "Revisar"))))</f>
        <v>#REF!</v>
      </c>
      <c r="AD1643" s="94" t="e">
        <f ca="1">VLOOKUP(AC1643,REFERENCIAS!$B$62:$G$65,4,FALSE)</f>
        <v>#REF!</v>
      </c>
    </row>
    <row r="1644" spans="1:30" ht="17.25" x14ac:dyDescent="0.25">
      <c r="A1644" s="74"/>
      <c r="B1644" s="19"/>
      <c r="C1644" s="19"/>
      <c r="D1644" s="50"/>
      <c r="E1644" s="73"/>
      <c r="F1644" s="74"/>
      <c r="G1644" s="9"/>
      <c r="H1644" s="48"/>
      <c r="I1644" s="49">
        <f t="shared" ca="1" si="97"/>
        <v>2022</v>
      </c>
      <c r="J1644" s="22">
        <f t="shared" ca="1" si="96"/>
        <v>1</v>
      </c>
      <c r="K1644" s="19"/>
      <c r="L1644" s="73"/>
      <c r="M1644" s="74"/>
      <c r="N1644" s="19"/>
      <c r="O1644" s="73"/>
      <c r="P1644" s="82">
        <v>1</v>
      </c>
      <c r="Q1644" s="24">
        <v>1</v>
      </c>
      <c r="R1644" s="81">
        <f t="shared" si="98"/>
        <v>1</v>
      </c>
      <c r="S1644" s="87"/>
      <c r="T1644" s="19"/>
      <c r="U1644" s="25"/>
      <c r="V1644" s="25"/>
      <c r="W1644" s="81"/>
      <c r="X1644" s="91" t="e">
        <f ca="1">+VLOOKUP(#REF!,REFERENCIAS!$C:$D,2,0)*VLOOKUP(#REF!,PONDERADORES!A:P,IF(AND(INFORMACION!$T1644='REFERENCIAS RIESGO'!$C$36,INFORMACION!$F1644=REFERENCIAS!$C$24),16,IF(INFORMACION!$T1644='REFERENCIAS RIESGO'!$C$36,13,IF(INFORMACION!$F1644=REFERENCIAS!$C$24,10,7))),0)+VLOOKUP(K1644,REFERENCIAS!$C:$D,2,0)*VLOOKUP($K$2,PONDERADORES!A:P,IF(AND(INFORMACION!$T1644='REFERENCIAS RIESGO'!$C$36,INFORMACION!$F1644=REFERENCIAS!$C$24),16,IF(INFORMACION!$T1644='REFERENCIAS RIESGO'!$C$36,13,IF(INFORMACION!$F1644=REFERENCIAS!$C$24,10,7))),0)+VLOOKUP(L1644,REFERENCIAS!$C:$D,2,0)*VLOOKUP($L$2,PONDERADORES!A:P,IF(AND(INFORMACION!$T1644='REFERENCIAS RIESGO'!$C$36,INFORMACION!$F1644=REFERENCIAS!$C$24),16,IF(INFORMACION!$T1644='REFERENCIAS RIESGO'!$C$36,13,IF(INFORMACION!$F1644=REFERENCIAS!$C$24,10,7))),0)+VLOOKUP(F1644,REFERENCIAS!$C:$D,2,0)*VLOOKUP($F$2,PONDERADORES!A:P,IF(AND(INFORMACION!$T1644='REFERENCIAS RIESGO'!$C$36,INFORMACION!$F1644=REFERENCIAS!$C$24),16,IF(INFORMACION!$T1644='REFERENCIAS RIESGO'!$C$36,13,IF(INFORMACION!$F1644=REFERENCIAS!$C$24,10,7))),0)+VLOOKUP(T1644,REFERENCIAS!$C:$D,2,0)*VLOOKUP($T$2,PONDERADORES!A:P,IF(AND(INFORMACION!$T1644='REFERENCIAS RIESGO'!$C$36,INFORMACION!$F1644=REFERENCIAS!$C$24),16,IF(INFORMACION!$T1644='REFERENCIAS RIESGO'!$C$36,13,IF(INFORMACION!$F1644=REFERENCIAS!$C$24,10,7))),0)+VLOOKUP(IF(J1644&lt;=0.2,0.2,IF(AND(J1644&gt;0.2,J1644&lt;=0.4),0.4,IF(AND(J1644&gt;0.4,J1644&lt;=0.6),0.6,IF(AND(J1644&gt;0.6,J1644&lt;=0.8),0.8,IF(AND(J1644&gt;0.8,J1644&lt;=1),1))))),REFERENCIAS!$C:$D,2,0)*VLOOKUP($J$2,PONDERADORES!A:P,IF(AND(INFORMACION!$T1644='REFERENCIAS RIESGO'!$C$36,INFORMACION!$F1644=REFERENCIAS!$C$24),16,IF(INFORMACION!$T1644='REFERENCIAS RIESGO'!$C$36,13,IF(INFORMACION!$F1644=REFERENCIAS!$C$24,10,7))),0)</f>
        <v>#REF!</v>
      </c>
      <c r="Y1644" s="68">
        <f>+VLOOKUP(M1644,REFERENCIAS!$C:$D,2,0)*VLOOKUP($M$2,PONDERADORES!$A$7:$G$9,7,0)+VLOOKUP(N1644,REFERENCIAS!$C:$D,2,0)*VLOOKUP($N$2,PONDERADORES!$A$7:$G$9,7,0)+VLOOKUP(O1644,REFERENCIAS!$C:$D,2,0)*VLOOKUP($O$2,PONDERADORES!$A$7:$G$9,7,0)</f>
        <v>0.2</v>
      </c>
      <c r="Z1644" s="2">
        <f>+VLOOKUP(IF(R1644&lt;0.1,0,IF(AND(R1644&gt;=0.1,R1644&lt;0.2),0.1,IF(AND(R1644&gt;=0.2,R1644&lt;0.3),0.2,IF(R1644&gt;0.3,0.3,)))),REFERENCIAS!$C:$D,2,0)*VLOOKUP($R$2,PONDERADORES!$A$11:$G$11,7,0)</f>
        <v>15</v>
      </c>
      <c r="AA1644" s="92"/>
      <c r="AB1644" s="95" t="e">
        <f t="shared" ca="1" si="99"/>
        <v>#REF!</v>
      </c>
      <c r="AC1644" s="23" t="e">
        <f ca="1">IF(AB1644&gt;REFERENCIAS!$C$62,REFERENCIAS!$B$62,IF(AND(AB1644&gt;=REFERENCIAS!$C$63,AB1644&lt;REFERENCIAS!$D$63),REFERENCIAS!$B$63,IF(AND(AB1644&gt;REFERENCIAS!$C$64,AB1644&lt;=REFERENCIAS!$D$64),REFERENCIAS!$B$64,IF(AND(AB1644&gt;=REFERENCIAS!$C$65,AB1644&lt;REFERENCIAS!$D$65),REFERENCIAS!$B$65, "Revisar"))))</f>
        <v>#REF!</v>
      </c>
      <c r="AD1644" s="94" t="e">
        <f ca="1">VLOOKUP(AC1644,REFERENCIAS!$B$62:$G$65,4,FALSE)</f>
        <v>#REF!</v>
      </c>
    </row>
    <row r="1645" spans="1:30" ht="17.25" x14ac:dyDescent="0.25">
      <c r="A1645" s="74"/>
      <c r="B1645" s="19"/>
      <c r="C1645" s="19"/>
      <c r="D1645" s="50"/>
      <c r="E1645" s="73"/>
      <c r="F1645" s="74"/>
      <c r="G1645" s="9"/>
      <c r="H1645" s="48"/>
      <c r="I1645" s="49">
        <f t="shared" ca="1" si="97"/>
        <v>2022</v>
      </c>
      <c r="J1645" s="22">
        <f t="shared" ca="1" si="96"/>
        <v>1</v>
      </c>
      <c r="K1645" s="19"/>
      <c r="L1645" s="73"/>
      <c r="M1645" s="74"/>
      <c r="N1645" s="19"/>
      <c r="O1645" s="73"/>
      <c r="P1645" s="82">
        <v>1</v>
      </c>
      <c r="Q1645" s="24">
        <v>1</v>
      </c>
      <c r="R1645" s="81">
        <f t="shared" si="98"/>
        <v>1</v>
      </c>
      <c r="S1645" s="87"/>
      <c r="T1645" s="19"/>
      <c r="U1645" s="25"/>
      <c r="V1645" s="25"/>
      <c r="W1645" s="81"/>
      <c r="X1645" s="91" t="e">
        <f ca="1">+VLOOKUP(#REF!,REFERENCIAS!$C:$D,2,0)*VLOOKUP(#REF!,PONDERADORES!A:P,IF(AND(INFORMACION!$T1645='REFERENCIAS RIESGO'!$C$36,INFORMACION!$F1645=REFERENCIAS!$C$24),16,IF(INFORMACION!$T1645='REFERENCIAS RIESGO'!$C$36,13,IF(INFORMACION!$F1645=REFERENCIAS!$C$24,10,7))),0)+VLOOKUP(K1645,REFERENCIAS!$C:$D,2,0)*VLOOKUP($K$2,PONDERADORES!A:P,IF(AND(INFORMACION!$T1645='REFERENCIAS RIESGO'!$C$36,INFORMACION!$F1645=REFERENCIAS!$C$24),16,IF(INFORMACION!$T1645='REFERENCIAS RIESGO'!$C$36,13,IF(INFORMACION!$F1645=REFERENCIAS!$C$24,10,7))),0)+VLOOKUP(L1645,REFERENCIAS!$C:$D,2,0)*VLOOKUP($L$2,PONDERADORES!A:P,IF(AND(INFORMACION!$T1645='REFERENCIAS RIESGO'!$C$36,INFORMACION!$F1645=REFERENCIAS!$C$24),16,IF(INFORMACION!$T1645='REFERENCIAS RIESGO'!$C$36,13,IF(INFORMACION!$F1645=REFERENCIAS!$C$24,10,7))),0)+VLOOKUP(F1645,REFERENCIAS!$C:$D,2,0)*VLOOKUP($F$2,PONDERADORES!A:P,IF(AND(INFORMACION!$T1645='REFERENCIAS RIESGO'!$C$36,INFORMACION!$F1645=REFERENCIAS!$C$24),16,IF(INFORMACION!$T1645='REFERENCIAS RIESGO'!$C$36,13,IF(INFORMACION!$F1645=REFERENCIAS!$C$24,10,7))),0)+VLOOKUP(T1645,REFERENCIAS!$C:$D,2,0)*VLOOKUP($T$2,PONDERADORES!A:P,IF(AND(INFORMACION!$T1645='REFERENCIAS RIESGO'!$C$36,INFORMACION!$F1645=REFERENCIAS!$C$24),16,IF(INFORMACION!$T1645='REFERENCIAS RIESGO'!$C$36,13,IF(INFORMACION!$F1645=REFERENCIAS!$C$24,10,7))),0)+VLOOKUP(IF(J1645&lt;=0.2,0.2,IF(AND(J1645&gt;0.2,J1645&lt;=0.4),0.4,IF(AND(J1645&gt;0.4,J1645&lt;=0.6),0.6,IF(AND(J1645&gt;0.6,J1645&lt;=0.8),0.8,IF(AND(J1645&gt;0.8,J1645&lt;=1),1))))),REFERENCIAS!$C:$D,2,0)*VLOOKUP($J$2,PONDERADORES!A:P,IF(AND(INFORMACION!$T1645='REFERENCIAS RIESGO'!$C$36,INFORMACION!$F1645=REFERENCIAS!$C$24),16,IF(INFORMACION!$T1645='REFERENCIAS RIESGO'!$C$36,13,IF(INFORMACION!$F1645=REFERENCIAS!$C$24,10,7))),0)</f>
        <v>#REF!</v>
      </c>
      <c r="Y1645" s="68">
        <f>+VLOOKUP(M1645,REFERENCIAS!$C:$D,2,0)*VLOOKUP($M$2,PONDERADORES!$A$7:$G$9,7,0)+VLOOKUP(N1645,REFERENCIAS!$C:$D,2,0)*VLOOKUP($N$2,PONDERADORES!$A$7:$G$9,7,0)+VLOOKUP(O1645,REFERENCIAS!$C:$D,2,0)*VLOOKUP($O$2,PONDERADORES!$A$7:$G$9,7,0)</f>
        <v>0.2</v>
      </c>
      <c r="Z1645" s="2">
        <f>+VLOOKUP(IF(R1645&lt;0.1,0,IF(AND(R1645&gt;=0.1,R1645&lt;0.2),0.1,IF(AND(R1645&gt;=0.2,R1645&lt;0.3),0.2,IF(R1645&gt;0.3,0.3,)))),REFERENCIAS!$C:$D,2,0)*VLOOKUP($R$2,PONDERADORES!$A$11:$G$11,7,0)</f>
        <v>15</v>
      </c>
      <c r="AA1645" s="92"/>
      <c r="AB1645" s="95" t="e">
        <f t="shared" ca="1" si="99"/>
        <v>#REF!</v>
      </c>
      <c r="AC1645" s="23" t="e">
        <f ca="1">IF(AB1645&gt;REFERENCIAS!$C$62,REFERENCIAS!$B$62,IF(AND(AB1645&gt;=REFERENCIAS!$C$63,AB1645&lt;REFERENCIAS!$D$63),REFERENCIAS!$B$63,IF(AND(AB1645&gt;REFERENCIAS!$C$64,AB1645&lt;=REFERENCIAS!$D$64),REFERENCIAS!$B$64,IF(AND(AB1645&gt;=REFERENCIAS!$C$65,AB1645&lt;REFERENCIAS!$D$65),REFERENCIAS!$B$65, "Revisar"))))</f>
        <v>#REF!</v>
      </c>
      <c r="AD1645" s="94" t="e">
        <f ca="1">VLOOKUP(AC1645,REFERENCIAS!$B$62:$G$65,4,FALSE)</f>
        <v>#REF!</v>
      </c>
    </row>
    <row r="1646" spans="1:30" ht="17.25" x14ac:dyDescent="0.25">
      <c r="A1646" s="74"/>
      <c r="B1646" s="19"/>
      <c r="C1646" s="19"/>
      <c r="D1646" s="50"/>
      <c r="E1646" s="73"/>
      <c r="F1646" s="74"/>
      <c r="G1646" s="9"/>
      <c r="H1646" s="48"/>
      <c r="I1646" s="49">
        <f t="shared" ca="1" si="97"/>
        <v>2022</v>
      </c>
      <c r="J1646" s="22">
        <f t="shared" ca="1" si="96"/>
        <v>1</v>
      </c>
      <c r="K1646" s="19"/>
      <c r="L1646" s="73"/>
      <c r="M1646" s="74"/>
      <c r="N1646" s="19"/>
      <c r="O1646" s="73"/>
      <c r="P1646" s="82">
        <v>1</v>
      </c>
      <c r="Q1646" s="24">
        <v>1</v>
      </c>
      <c r="R1646" s="81">
        <f t="shared" si="98"/>
        <v>1</v>
      </c>
      <c r="S1646" s="87"/>
      <c r="T1646" s="19"/>
      <c r="U1646" s="25"/>
      <c r="V1646" s="25"/>
      <c r="W1646" s="81"/>
      <c r="X1646" s="91" t="e">
        <f ca="1">+VLOOKUP(#REF!,REFERENCIAS!$C:$D,2,0)*VLOOKUP(#REF!,PONDERADORES!A:P,IF(AND(INFORMACION!$T1646='REFERENCIAS RIESGO'!$C$36,INFORMACION!$F1646=REFERENCIAS!$C$24),16,IF(INFORMACION!$T1646='REFERENCIAS RIESGO'!$C$36,13,IF(INFORMACION!$F1646=REFERENCIAS!$C$24,10,7))),0)+VLOOKUP(K1646,REFERENCIAS!$C:$D,2,0)*VLOOKUP($K$2,PONDERADORES!A:P,IF(AND(INFORMACION!$T1646='REFERENCIAS RIESGO'!$C$36,INFORMACION!$F1646=REFERENCIAS!$C$24),16,IF(INFORMACION!$T1646='REFERENCIAS RIESGO'!$C$36,13,IF(INFORMACION!$F1646=REFERENCIAS!$C$24,10,7))),0)+VLOOKUP(L1646,REFERENCIAS!$C:$D,2,0)*VLOOKUP($L$2,PONDERADORES!A:P,IF(AND(INFORMACION!$T1646='REFERENCIAS RIESGO'!$C$36,INFORMACION!$F1646=REFERENCIAS!$C$24),16,IF(INFORMACION!$T1646='REFERENCIAS RIESGO'!$C$36,13,IF(INFORMACION!$F1646=REFERENCIAS!$C$24,10,7))),0)+VLOOKUP(F1646,REFERENCIAS!$C:$D,2,0)*VLOOKUP($F$2,PONDERADORES!A:P,IF(AND(INFORMACION!$T1646='REFERENCIAS RIESGO'!$C$36,INFORMACION!$F1646=REFERENCIAS!$C$24),16,IF(INFORMACION!$T1646='REFERENCIAS RIESGO'!$C$36,13,IF(INFORMACION!$F1646=REFERENCIAS!$C$24,10,7))),0)+VLOOKUP(T1646,REFERENCIAS!$C:$D,2,0)*VLOOKUP($T$2,PONDERADORES!A:P,IF(AND(INFORMACION!$T1646='REFERENCIAS RIESGO'!$C$36,INFORMACION!$F1646=REFERENCIAS!$C$24),16,IF(INFORMACION!$T1646='REFERENCIAS RIESGO'!$C$36,13,IF(INFORMACION!$F1646=REFERENCIAS!$C$24,10,7))),0)+VLOOKUP(IF(J1646&lt;=0.2,0.2,IF(AND(J1646&gt;0.2,J1646&lt;=0.4),0.4,IF(AND(J1646&gt;0.4,J1646&lt;=0.6),0.6,IF(AND(J1646&gt;0.6,J1646&lt;=0.8),0.8,IF(AND(J1646&gt;0.8,J1646&lt;=1),1))))),REFERENCIAS!$C:$D,2,0)*VLOOKUP($J$2,PONDERADORES!A:P,IF(AND(INFORMACION!$T1646='REFERENCIAS RIESGO'!$C$36,INFORMACION!$F1646=REFERENCIAS!$C$24),16,IF(INFORMACION!$T1646='REFERENCIAS RIESGO'!$C$36,13,IF(INFORMACION!$F1646=REFERENCIAS!$C$24,10,7))),0)</f>
        <v>#REF!</v>
      </c>
      <c r="Y1646" s="68">
        <f>+VLOOKUP(M1646,REFERENCIAS!$C:$D,2,0)*VLOOKUP($M$2,PONDERADORES!$A$7:$G$9,7,0)+VLOOKUP(N1646,REFERENCIAS!$C:$D,2,0)*VLOOKUP($N$2,PONDERADORES!$A$7:$G$9,7,0)+VLOOKUP(O1646,REFERENCIAS!$C:$D,2,0)*VLOOKUP($O$2,PONDERADORES!$A$7:$G$9,7,0)</f>
        <v>0.2</v>
      </c>
      <c r="Z1646" s="2">
        <f>+VLOOKUP(IF(R1646&lt;0.1,0,IF(AND(R1646&gt;=0.1,R1646&lt;0.2),0.1,IF(AND(R1646&gt;=0.2,R1646&lt;0.3),0.2,IF(R1646&gt;0.3,0.3,)))),REFERENCIAS!$C:$D,2,0)*VLOOKUP($R$2,PONDERADORES!$A$11:$G$11,7,0)</f>
        <v>15</v>
      </c>
      <c r="AA1646" s="92"/>
      <c r="AB1646" s="95" t="e">
        <f t="shared" ca="1" si="99"/>
        <v>#REF!</v>
      </c>
      <c r="AC1646" s="23" t="e">
        <f ca="1">IF(AB1646&gt;REFERENCIAS!$C$62,REFERENCIAS!$B$62,IF(AND(AB1646&gt;=REFERENCIAS!$C$63,AB1646&lt;REFERENCIAS!$D$63),REFERENCIAS!$B$63,IF(AND(AB1646&gt;REFERENCIAS!$C$64,AB1646&lt;=REFERENCIAS!$D$64),REFERENCIAS!$B$64,IF(AND(AB1646&gt;=REFERENCIAS!$C$65,AB1646&lt;REFERENCIAS!$D$65),REFERENCIAS!$B$65, "Revisar"))))</f>
        <v>#REF!</v>
      </c>
      <c r="AD1646" s="94" t="e">
        <f ca="1">VLOOKUP(AC1646,REFERENCIAS!$B$62:$G$65,4,FALSE)</f>
        <v>#REF!</v>
      </c>
    </row>
    <row r="1647" spans="1:30" ht="17.25" x14ac:dyDescent="0.25">
      <c r="A1647" s="74"/>
      <c r="B1647" s="19"/>
      <c r="C1647" s="19"/>
      <c r="D1647" s="50"/>
      <c r="E1647" s="73"/>
      <c r="F1647" s="74"/>
      <c r="G1647" s="9"/>
      <c r="H1647" s="48"/>
      <c r="I1647" s="49">
        <f t="shared" ca="1" si="97"/>
        <v>2022</v>
      </c>
      <c r="J1647" s="22">
        <f t="shared" ca="1" si="96"/>
        <v>1</v>
      </c>
      <c r="K1647" s="19"/>
      <c r="L1647" s="73"/>
      <c r="M1647" s="74"/>
      <c r="N1647" s="19"/>
      <c r="O1647" s="73"/>
      <c r="P1647" s="82">
        <v>1</v>
      </c>
      <c r="Q1647" s="24">
        <v>1</v>
      </c>
      <c r="R1647" s="81">
        <f t="shared" si="98"/>
        <v>1</v>
      </c>
      <c r="S1647" s="87"/>
      <c r="T1647" s="19"/>
      <c r="U1647" s="25"/>
      <c r="V1647" s="25"/>
      <c r="W1647" s="81"/>
      <c r="X1647" s="91" t="e">
        <f ca="1">+VLOOKUP(#REF!,REFERENCIAS!$C:$D,2,0)*VLOOKUP(#REF!,PONDERADORES!A:P,IF(AND(INFORMACION!$T1647='REFERENCIAS RIESGO'!$C$36,INFORMACION!$F1647=REFERENCIAS!$C$24),16,IF(INFORMACION!$T1647='REFERENCIAS RIESGO'!$C$36,13,IF(INFORMACION!$F1647=REFERENCIAS!$C$24,10,7))),0)+VLOOKUP(K1647,REFERENCIAS!$C:$D,2,0)*VLOOKUP($K$2,PONDERADORES!A:P,IF(AND(INFORMACION!$T1647='REFERENCIAS RIESGO'!$C$36,INFORMACION!$F1647=REFERENCIAS!$C$24),16,IF(INFORMACION!$T1647='REFERENCIAS RIESGO'!$C$36,13,IF(INFORMACION!$F1647=REFERENCIAS!$C$24,10,7))),0)+VLOOKUP(L1647,REFERENCIAS!$C:$D,2,0)*VLOOKUP($L$2,PONDERADORES!A:P,IF(AND(INFORMACION!$T1647='REFERENCIAS RIESGO'!$C$36,INFORMACION!$F1647=REFERENCIAS!$C$24),16,IF(INFORMACION!$T1647='REFERENCIAS RIESGO'!$C$36,13,IF(INFORMACION!$F1647=REFERENCIAS!$C$24,10,7))),0)+VLOOKUP(F1647,REFERENCIAS!$C:$D,2,0)*VLOOKUP($F$2,PONDERADORES!A:P,IF(AND(INFORMACION!$T1647='REFERENCIAS RIESGO'!$C$36,INFORMACION!$F1647=REFERENCIAS!$C$24),16,IF(INFORMACION!$T1647='REFERENCIAS RIESGO'!$C$36,13,IF(INFORMACION!$F1647=REFERENCIAS!$C$24,10,7))),0)+VLOOKUP(T1647,REFERENCIAS!$C:$D,2,0)*VLOOKUP($T$2,PONDERADORES!A:P,IF(AND(INFORMACION!$T1647='REFERENCIAS RIESGO'!$C$36,INFORMACION!$F1647=REFERENCIAS!$C$24),16,IF(INFORMACION!$T1647='REFERENCIAS RIESGO'!$C$36,13,IF(INFORMACION!$F1647=REFERENCIAS!$C$24,10,7))),0)+VLOOKUP(IF(J1647&lt;=0.2,0.2,IF(AND(J1647&gt;0.2,J1647&lt;=0.4),0.4,IF(AND(J1647&gt;0.4,J1647&lt;=0.6),0.6,IF(AND(J1647&gt;0.6,J1647&lt;=0.8),0.8,IF(AND(J1647&gt;0.8,J1647&lt;=1),1))))),REFERENCIAS!$C:$D,2,0)*VLOOKUP($J$2,PONDERADORES!A:P,IF(AND(INFORMACION!$T1647='REFERENCIAS RIESGO'!$C$36,INFORMACION!$F1647=REFERENCIAS!$C$24),16,IF(INFORMACION!$T1647='REFERENCIAS RIESGO'!$C$36,13,IF(INFORMACION!$F1647=REFERENCIAS!$C$24,10,7))),0)</f>
        <v>#REF!</v>
      </c>
      <c r="Y1647" s="68">
        <f>+VLOOKUP(M1647,REFERENCIAS!$C:$D,2,0)*VLOOKUP($M$2,PONDERADORES!$A$7:$G$9,7,0)+VLOOKUP(N1647,REFERENCIAS!$C:$D,2,0)*VLOOKUP($N$2,PONDERADORES!$A$7:$G$9,7,0)+VLOOKUP(O1647,REFERENCIAS!$C:$D,2,0)*VLOOKUP($O$2,PONDERADORES!$A$7:$G$9,7,0)</f>
        <v>0.2</v>
      </c>
      <c r="Z1647" s="2">
        <f>+VLOOKUP(IF(R1647&lt;0.1,0,IF(AND(R1647&gt;=0.1,R1647&lt;0.2),0.1,IF(AND(R1647&gt;=0.2,R1647&lt;0.3),0.2,IF(R1647&gt;0.3,0.3,)))),REFERENCIAS!$C:$D,2,0)*VLOOKUP($R$2,PONDERADORES!$A$11:$G$11,7,0)</f>
        <v>15</v>
      </c>
      <c r="AA1647" s="92"/>
      <c r="AB1647" s="95" t="e">
        <f t="shared" ca="1" si="99"/>
        <v>#REF!</v>
      </c>
      <c r="AC1647" s="23" t="e">
        <f ca="1">IF(AB1647&gt;REFERENCIAS!$C$62,REFERENCIAS!$B$62,IF(AND(AB1647&gt;=REFERENCIAS!$C$63,AB1647&lt;REFERENCIAS!$D$63),REFERENCIAS!$B$63,IF(AND(AB1647&gt;REFERENCIAS!$C$64,AB1647&lt;=REFERENCIAS!$D$64),REFERENCIAS!$B$64,IF(AND(AB1647&gt;=REFERENCIAS!$C$65,AB1647&lt;REFERENCIAS!$D$65),REFERENCIAS!$B$65, "Revisar"))))</f>
        <v>#REF!</v>
      </c>
      <c r="AD1647" s="94" t="e">
        <f ca="1">VLOOKUP(AC1647,REFERENCIAS!$B$62:$G$65,4,FALSE)</f>
        <v>#REF!</v>
      </c>
    </row>
    <row r="1648" spans="1:30" ht="17.25" x14ac:dyDescent="0.25">
      <c r="A1648" s="74"/>
      <c r="B1648" s="19"/>
      <c r="C1648" s="19"/>
      <c r="D1648" s="50"/>
      <c r="E1648" s="73"/>
      <c r="F1648" s="74"/>
      <c r="G1648" s="9"/>
      <c r="H1648" s="48"/>
      <c r="I1648" s="49">
        <f t="shared" ca="1" si="97"/>
        <v>2022</v>
      </c>
      <c r="J1648" s="22">
        <f t="shared" ca="1" si="96"/>
        <v>1</v>
      </c>
      <c r="K1648" s="19"/>
      <c r="L1648" s="73"/>
      <c r="M1648" s="74"/>
      <c r="N1648" s="19"/>
      <c r="O1648" s="73"/>
      <c r="P1648" s="82">
        <v>1</v>
      </c>
      <c r="Q1648" s="24">
        <v>1</v>
      </c>
      <c r="R1648" s="81">
        <f t="shared" si="98"/>
        <v>1</v>
      </c>
      <c r="S1648" s="87"/>
      <c r="T1648" s="19"/>
      <c r="U1648" s="25"/>
      <c r="V1648" s="25"/>
      <c r="W1648" s="81"/>
      <c r="X1648" s="91" t="e">
        <f ca="1">+VLOOKUP(#REF!,REFERENCIAS!$C:$D,2,0)*VLOOKUP(#REF!,PONDERADORES!A:P,IF(AND(INFORMACION!$T1648='REFERENCIAS RIESGO'!$C$36,INFORMACION!$F1648=REFERENCIAS!$C$24),16,IF(INFORMACION!$T1648='REFERENCIAS RIESGO'!$C$36,13,IF(INFORMACION!$F1648=REFERENCIAS!$C$24,10,7))),0)+VLOOKUP(K1648,REFERENCIAS!$C:$D,2,0)*VLOOKUP($K$2,PONDERADORES!A:P,IF(AND(INFORMACION!$T1648='REFERENCIAS RIESGO'!$C$36,INFORMACION!$F1648=REFERENCIAS!$C$24),16,IF(INFORMACION!$T1648='REFERENCIAS RIESGO'!$C$36,13,IF(INFORMACION!$F1648=REFERENCIAS!$C$24,10,7))),0)+VLOOKUP(L1648,REFERENCIAS!$C:$D,2,0)*VLOOKUP($L$2,PONDERADORES!A:P,IF(AND(INFORMACION!$T1648='REFERENCIAS RIESGO'!$C$36,INFORMACION!$F1648=REFERENCIAS!$C$24),16,IF(INFORMACION!$T1648='REFERENCIAS RIESGO'!$C$36,13,IF(INFORMACION!$F1648=REFERENCIAS!$C$24,10,7))),0)+VLOOKUP(F1648,REFERENCIAS!$C:$D,2,0)*VLOOKUP($F$2,PONDERADORES!A:P,IF(AND(INFORMACION!$T1648='REFERENCIAS RIESGO'!$C$36,INFORMACION!$F1648=REFERENCIAS!$C$24),16,IF(INFORMACION!$T1648='REFERENCIAS RIESGO'!$C$36,13,IF(INFORMACION!$F1648=REFERENCIAS!$C$24,10,7))),0)+VLOOKUP(T1648,REFERENCIAS!$C:$D,2,0)*VLOOKUP($T$2,PONDERADORES!A:P,IF(AND(INFORMACION!$T1648='REFERENCIAS RIESGO'!$C$36,INFORMACION!$F1648=REFERENCIAS!$C$24),16,IF(INFORMACION!$T1648='REFERENCIAS RIESGO'!$C$36,13,IF(INFORMACION!$F1648=REFERENCIAS!$C$24,10,7))),0)+VLOOKUP(IF(J1648&lt;=0.2,0.2,IF(AND(J1648&gt;0.2,J1648&lt;=0.4),0.4,IF(AND(J1648&gt;0.4,J1648&lt;=0.6),0.6,IF(AND(J1648&gt;0.6,J1648&lt;=0.8),0.8,IF(AND(J1648&gt;0.8,J1648&lt;=1),1))))),REFERENCIAS!$C:$D,2,0)*VLOOKUP($J$2,PONDERADORES!A:P,IF(AND(INFORMACION!$T1648='REFERENCIAS RIESGO'!$C$36,INFORMACION!$F1648=REFERENCIAS!$C$24),16,IF(INFORMACION!$T1648='REFERENCIAS RIESGO'!$C$36,13,IF(INFORMACION!$F1648=REFERENCIAS!$C$24,10,7))),0)</f>
        <v>#REF!</v>
      </c>
      <c r="Y1648" s="68">
        <f>+VLOOKUP(M1648,REFERENCIAS!$C:$D,2,0)*VLOOKUP($M$2,PONDERADORES!$A$7:$G$9,7,0)+VLOOKUP(N1648,REFERENCIAS!$C:$D,2,0)*VLOOKUP($N$2,PONDERADORES!$A$7:$G$9,7,0)+VLOOKUP(O1648,REFERENCIAS!$C:$D,2,0)*VLOOKUP($O$2,PONDERADORES!$A$7:$G$9,7,0)</f>
        <v>0.2</v>
      </c>
      <c r="Z1648" s="2">
        <f>+VLOOKUP(IF(R1648&lt;0.1,0,IF(AND(R1648&gt;=0.1,R1648&lt;0.2),0.1,IF(AND(R1648&gt;=0.2,R1648&lt;0.3),0.2,IF(R1648&gt;0.3,0.3,)))),REFERENCIAS!$C:$D,2,0)*VLOOKUP($R$2,PONDERADORES!$A$11:$G$11,7,0)</f>
        <v>15</v>
      </c>
      <c r="AA1648" s="92"/>
      <c r="AB1648" s="95" t="e">
        <f t="shared" ca="1" si="99"/>
        <v>#REF!</v>
      </c>
      <c r="AC1648" s="23" t="e">
        <f ca="1">IF(AB1648&gt;REFERENCIAS!$C$62,REFERENCIAS!$B$62,IF(AND(AB1648&gt;=REFERENCIAS!$C$63,AB1648&lt;REFERENCIAS!$D$63),REFERENCIAS!$B$63,IF(AND(AB1648&gt;REFERENCIAS!$C$64,AB1648&lt;=REFERENCIAS!$D$64),REFERENCIAS!$B$64,IF(AND(AB1648&gt;=REFERENCIAS!$C$65,AB1648&lt;REFERENCIAS!$D$65),REFERENCIAS!$B$65, "Revisar"))))</f>
        <v>#REF!</v>
      </c>
      <c r="AD1648" s="94" t="e">
        <f ca="1">VLOOKUP(AC1648,REFERENCIAS!$B$62:$G$65,4,FALSE)</f>
        <v>#REF!</v>
      </c>
    </row>
    <row r="1649" spans="1:30" ht="17.25" x14ac:dyDescent="0.25">
      <c r="A1649" s="74"/>
      <c r="B1649" s="19"/>
      <c r="C1649" s="19"/>
      <c r="D1649" s="50"/>
      <c r="E1649" s="73"/>
      <c r="F1649" s="74"/>
      <c r="G1649" s="9"/>
      <c r="H1649" s="48"/>
      <c r="I1649" s="49">
        <f t="shared" ca="1" si="97"/>
        <v>2022</v>
      </c>
      <c r="J1649" s="22">
        <f t="shared" ca="1" si="96"/>
        <v>1</v>
      </c>
      <c r="K1649" s="19"/>
      <c r="L1649" s="73"/>
      <c r="M1649" s="74"/>
      <c r="N1649" s="19"/>
      <c r="O1649" s="73"/>
      <c r="P1649" s="82">
        <v>1</v>
      </c>
      <c r="Q1649" s="24">
        <v>1</v>
      </c>
      <c r="R1649" s="81">
        <f t="shared" si="98"/>
        <v>1</v>
      </c>
      <c r="S1649" s="87"/>
      <c r="T1649" s="19"/>
      <c r="U1649" s="25"/>
      <c r="V1649" s="25"/>
      <c r="W1649" s="81"/>
      <c r="X1649" s="91" t="e">
        <f ca="1">+VLOOKUP(#REF!,REFERENCIAS!$C:$D,2,0)*VLOOKUP(#REF!,PONDERADORES!A:P,IF(AND(INFORMACION!$T1649='REFERENCIAS RIESGO'!$C$36,INFORMACION!$F1649=REFERENCIAS!$C$24),16,IF(INFORMACION!$T1649='REFERENCIAS RIESGO'!$C$36,13,IF(INFORMACION!$F1649=REFERENCIAS!$C$24,10,7))),0)+VLOOKUP(K1649,REFERENCIAS!$C:$D,2,0)*VLOOKUP($K$2,PONDERADORES!A:P,IF(AND(INFORMACION!$T1649='REFERENCIAS RIESGO'!$C$36,INFORMACION!$F1649=REFERENCIAS!$C$24),16,IF(INFORMACION!$T1649='REFERENCIAS RIESGO'!$C$36,13,IF(INFORMACION!$F1649=REFERENCIAS!$C$24,10,7))),0)+VLOOKUP(L1649,REFERENCIAS!$C:$D,2,0)*VLOOKUP($L$2,PONDERADORES!A:P,IF(AND(INFORMACION!$T1649='REFERENCIAS RIESGO'!$C$36,INFORMACION!$F1649=REFERENCIAS!$C$24),16,IF(INFORMACION!$T1649='REFERENCIAS RIESGO'!$C$36,13,IF(INFORMACION!$F1649=REFERENCIAS!$C$24,10,7))),0)+VLOOKUP(F1649,REFERENCIAS!$C:$D,2,0)*VLOOKUP($F$2,PONDERADORES!A:P,IF(AND(INFORMACION!$T1649='REFERENCIAS RIESGO'!$C$36,INFORMACION!$F1649=REFERENCIAS!$C$24),16,IF(INFORMACION!$T1649='REFERENCIAS RIESGO'!$C$36,13,IF(INFORMACION!$F1649=REFERENCIAS!$C$24,10,7))),0)+VLOOKUP(T1649,REFERENCIAS!$C:$D,2,0)*VLOOKUP($T$2,PONDERADORES!A:P,IF(AND(INFORMACION!$T1649='REFERENCIAS RIESGO'!$C$36,INFORMACION!$F1649=REFERENCIAS!$C$24),16,IF(INFORMACION!$T1649='REFERENCIAS RIESGO'!$C$36,13,IF(INFORMACION!$F1649=REFERENCIAS!$C$24,10,7))),0)+VLOOKUP(IF(J1649&lt;=0.2,0.2,IF(AND(J1649&gt;0.2,J1649&lt;=0.4),0.4,IF(AND(J1649&gt;0.4,J1649&lt;=0.6),0.6,IF(AND(J1649&gt;0.6,J1649&lt;=0.8),0.8,IF(AND(J1649&gt;0.8,J1649&lt;=1),1))))),REFERENCIAS!$C:$D,2,0)*VLOOKUP($J$2,PONDERADORES!A:P,IF(AND(INFORMACION!$T1649='REFERENCIAS RIESGO'!$C$36,INFORMACION!$F1649=REFERENCIAS!$C$24),16,IF(INFORMACION!$T1649='REFERENCIAS RIESGO'!$C$36,13,IF(INFORMACION!$F1649=REFERENCIAS!$C$24,10,7))),0)</f>
        <v>#REF!</v>
      </c>
      <c r="Y1649" s="68">
        <f>+VLOOKUP(M1649,REFERENCIAS!$C:$D,2,0)*VLOOKUP($M$2,PONDERADORES!$A$7:$G$9,7,0)+VLOOKUP(N1649,REFERENCIAS!$C:$D,2,0)*VLOOKUP($N$2,PONDERADORES!$A$7:$G$9,7,0)+VLOOKUP(O1649,REFERENCIAS!$C:$D,2,0)*VLOOKUP($O$2,PONDERADORES!$A$7:$G$9,7,0)</f>
        <v>0.2</v>
      </c>
      <c r="Z1649" s="2">
        <f>+VLOOKUP(IF(R1649&lt;0.1,0,IF(AND(R1649&gt;=0.1,R1649&lt;0.2),0.1,IF(AND(R1649&gt;=0.2,R1649&lt;0.3),0.2,IF(R1649&gt;0.3,0.3,)))),REFERENCIAS!$C:$D,2,0)*VLOOKUP($R$2,PONDERADORES!$A$11:$G$11,7,0)</f>
        <v>15</v>
      </c>
      <c r="AA1649" s="92"/>
      <c r="AB1649" s="95" t="e">
        <f t="shared" ca="1" si="99"/>
        <v>#REF!</v>
      </c>
      <c r="AC1649" s="23" t="e">
        <f ca="1">IF(AB1649&gt;REFERENCIAS!$C$62,REFERENCIAS!$B$62,IF(AND(AB1649&gt;=REFERENCIAS!$C$63,AB1649&lt;REFERENCIAS!$D$63),REFERENCIAS!$B$63,IF(AND(AB1649&gt;REFERENCIAS!$C$64,AB1649&lt;=REFERENCIAS!$D$64),REFERENCIAS!$B$64,IF(AND(AB1649&gt;=REFERENCIAS!$C$65,AB1649&lt;REFERENCIAS!$D$65),REFERENCIAS!$B$65, "Revisar"))))</f>
        <v>#REF!</v>
      </c>
      <c r="AD1649" s="94" t="e">
        <f ca="1">VLOOKUP(AC1649,REFERENCIAS!$B$62:$G$65,4,FALSE)</f>
        <v>#REF!</v>
      </c>
    </row>
    <row r="1650" spans="1:30" ht="17.25" x14ac:dyDescent="0.25">
      <c r="A1650" s="74"/>
      <c r="B1650" s="19"/>
      <c r="C1650" s="19"/>
      <c r="D1650" s="50"/>
      <c r="E1650" s="73"/>
      <c r="F1650" s="74"/>
      <c r="G1650" s="9"/>
      <c r="H1650" s="48"/>
      <c r="I1650" s="49">
        <f t="shared" ca="1" si="97"/>
        <v>2022</v>
      </c>
      <c r="J1650" s="22">
        <f t="shared" ca="1" si="96"/>
        <v>1</v>
      </c>
      <c r="K1650" s="19"/>
      <c r="L1650" s="73"/>
      <c r="M1650" s="74"/>
      <c r="N1650" s="19"/>
      <c r="O1650" s="73"/>
      <c r="P1650" s="82">
        <v>1</v>
      </c>
      <c r="Q1650" s="24">
        <v>1</v>
      </c>
      <c r="R1650" s="81">
        <f t="shared" si="98"/>
        <v>1</v>
      </c>
      <c r="S1650" s="87"/>
      <c r="T1650" s="19"/>
      <c r="U1650" s="25"/>
      <c r="V1650" s="25"/>
      <c r="W1650" s="81"/>
      <c r="X1650" s="91" t="e">
        <f ca="1">+VLOOKUP(#REF!,REFERENCIAS!$C:$D,2,0)*VLOOKUP(#REF!,PONDERADORES!A:P,IF(AND(INFORMACION!$T1650='REFERENCIAS RIESGO'!$C$36,INFORMACION!$F1650=REFERENCIAS!$C$24),16,IF(INFORMACION!$T1650='REFERENCIAS RIESGO'!$C$36,13,IF(INFORMACION!$F1650=REFERENCIAS!$C$24,10,7))),0)+VLOOKUP(K1650,REFERENCIAS!$C:$D,2,0)*VLOOKUP($K$2,PONDERADORES!A:P,IF(AND(INFORMACION!$T1650='REFERENCIAS RIESGO'!$C$36,INFORMACION!$F1650=REFERENCIAS!$C$24),16,IF(INFORMACION!$T1650='REFERENCIAS RIESGO'!$C$36,13,IF(INFORMACION!$F1650=REFERENCIAS!$C$24,10,7))),0)+VLOOKUP(L1650,REFERENCIAS!$C:$D,2,0)*VLOOKUP($L$2,PONDERADORES!A:P,IF(AND(INFORMACION!$T1650='REFERENCIAS RIESGO'!$C$36,INFORMACION!$F1650=REFERENCIAS!$C$24),16,IF(INFORMACION!$T1650='REFERENCIAS RIESGO'!$C$36,13,IF(INFORMACION!$F1650=REFERENCIAS!$C$24,10,7))),0)+VLOOKUP(F1650,REFERENCIAS!$C:$D,2,0)*VLOOKUP($F$2,PONDERADORES!A:P,IF(AND(INFORMACION!$T1650='REFERENCIAS RIESGO'!$C$36,INFORMACION!$F1650=REFERENCIAS!$C$24),16,IF(INFORMACION!$T1650='REFERENCIAS RIESGO'!$C$36,13,IF(INFORMACION!$F1650=REFERENCIAS!$C$24,10,7))),0)+VLOOKUP(T1650,REFERENCIAS!$C:$D,2,0)*VLOOKUP($T$2,PONDERADORES!A:P,IF(AND(INFORMACION!$T1650='REFERENCIAS RIESGO'!$C$36,INFORMACION!$F1650=REFERENCIAS!$C$24),16,IF(INFORMACION!$T1650='REFERENCIAS RIESGO'!$C$36,13,IF(INFORMACION!$F1650=REFERENCIAS!$C$24,10,7))),0)+VLOOKUP(IF(J1650&lt;=0.2,0.2,IF(AND(J1650&gt;0.2,J1650&lt;=0.4),0.4,IF(AND(J1650&gt;0.4,J1650&lt;=0.6),0.6,IF(AND(J1650&gt;0.6,J1650&lt;=0.8),0.8,IF(AND(J1650&gt;0.8,J1650&lt;=1),1))))),REFERENCIAS!$C:$D,2,0)*VLOOKUP($J$2,PONDERADORES!A:P,IF(AND(INFORMACION!$T1650='REFERENCIAS RIESGO'!$C$36,INFORMACION!$F1650=REFERENCIAS!$C$24),16,IF(INFORMACION!$T1650='REFERENCIAS RIESGO'!$C$36,13,IF(INFORMACION!$F1650=REFERENCIAS!$C$24,10,7))),0)</f>
        <v>#REF!</v>
      </c>
      <c r="Y1650" s="68">
        <f>+VLOOKUP(M1650,REFERENCIAS!$C:$D,2,0)*VLOOKUP($M$2,PONDERADORES!$A$7:$G$9,7,0)+VLOOKUP(N1650,REFERENCIAS!$C:$D,2,0)*VLOOKUP($N$2,PONDERADORES!$A$7:$G$9,7,0)+VLOOKUP(O1650,REFERENCIAS!$C:$D,2,0)*VLOOKUP($O$2,PONDERADORES!$A$7:$G$9,7,0)</f>
        <v>0.2</v>
      </c>
      <c r="Z1650" s="2">
        <f>+VLOOKUP(IF(R1650&lt;0.1,0,IF(AND(R1650&gt;=0.1,R1650&lt;0.2),0.1,IF(AND(R1650&gt;=0.2,R1650&lt;0.3),0.2,IF(R1650&gt;0.3,0.3,)))),REFERENCIAS!$C:$D,2,0)*VLOOKUP($R$2,PONDERADORES!$A$11:$G$11,7,0)</f>
        <v>15</v>
      </c>
      <c r="AA1650" s="92"/>
      <c r="AB1650" s="95" t="e">
        <f t="shared" ca="1" si="99"/>
        <v>#REF!</v>
      </c>
      <c r="AC1650" s="23" t="e">
        <f ca="1">IF(AB1650&gt;REFERENCIAS!$C$62,REFERENCIAS!$B$62,IF(AND(AB1650&gt;=REFERENCIAS!$C$63,AB1650&lt;REFERENCIAS!$D$63),REFERENCIAS!$B$63,IF(AND(AB1650&gt;REFERENCIAS!$C$64,AB1650&lt;=REFERENCIAS!$D$64),REFERENCIAS!$B$64,IF(AND(AB1650&gt;=REFERENCIAS!$C$65,AB1650&lt;REFERENCIAS!$D$65),REFERENCIAS!$B$65, "Revisar"))))</f>
        <v>#REF!</v>
      </c>
      <c r="AD1650" s="94" t="e">
        <f ca="1">VLOOKUP(AC1650,REFERENCIAS!$B$62:$G$65,4,FALSE)</f>
        <v>#REF!</v>
      </c>
    </row>
    <row r="1651" spans="1:30" ht="17.25" x14ac:dyDescent="0.25">
      <c r="A1651" s="74"/>
      <c r="B1651" s="19"/>
      <c r="C1651" s="19"/>
      <c r="D1651" s="50"/>
      <c r="E1651" s="73"/>
      <c r="F1651" s="74"/>
      <c r="G1651" s="9"/>
      <c r="H1651" s="48"/>
      <c r="I1651" s="49">
        <f t="shared" ca="1" si="97"/>
        <v>2022</v>
      </c>
      <c r="J1651" s="22">
        <f t="shared" ca="1" si="96"/>
        <v>1</v>
      </c>
      <c r="K1651" s="19"/>
      <c r="L1651" s="73"/>
      <c r="M1651" s="74"/>
      <c r="N1651" s="19"/>
      <c r="O1651" s="73"/>
      <c r="P1651" s="82">
        <v>1</v>
      </c>
      <c r="Q1651" s="24">
        <v>1</v>
      </c>
      <c r="R1651" s="81">
        <f t="shared" si="98"/>
        <v>1</v>
      </c>
      <c r="S1651" s="87"/>
      <c r="T1651" s="19"/>
      <c r="U1651" s="25"/>
      <c r="V1651" s="25"/>
      <c r="W1651" s="81"/>
      <c r="X1651" s="91" t="e">
        <f ca="1">+VLOOKUP(#REF!,REFERENCIAS!$C:$D,2,0)*VLOOKUP(#REF!,PONDERADORES!A:P,IF(AND(INFORMACION!$T1651='REFERENCIAS RIESGO'!$C$36,INFORMACION!$F1651=REFERENCIAS!$C$24),16,IF(INFORMACION!$T1651='REFERENCIAS RIESGO'!$C$36,13,IF(INFORMACION!$F1651=REFERENCIAS!$C$24,10,7))),0)+VLOOKUP(K1651,REFERENCIAS!$C:$D,2,0)*VLOOKUP($K$2,PONDERADORES!A:P,IF(AND(INFORMACION!$T1651='REFERENCIAS RIESGO'!$C$36,INFORMACION!$F1651=REFERENCIAS!$C$24),16,IF(INFORMACION!$T1651='REFERENCIAS RIESGO'!$C$36,13,IF(INFORMACION!$F1651=REFERENCIAS!$C$24,10,7))),0)+VLOOKUP(L1651,REFERENCIAS!$C:$D,2,0)*VLOOKUP($L$2,PONDERADORES!A:P,IF(AND(INFORMACION!$T1651='REFERENCIAS RIESGO'!$C$36,INFORMACION!$F1651=REFERENCIAS!$C$24),16,IF(INFORMACION!$T1651='REFERENCIAS RIESGO'!$C$36,13,IF(INFORMACION!$F1651=REFERENCIAS!$C$24,10,7))),0)+VLOOKUP(F1651,REFERENCIAS!$C:$D,2,0)*VLOOKUP($F$2,PONDERADORES!A:P,IF(AND(INFORMACION!$T1651='REFERENCIAS RIESGO'!$C$36,INFORMACION!$F1651=REFERENCIAS!$C$24),16,IF(INFORMACION!$T1651='REFERENCIAS RIESGO'!$C$36,13,IF(INFORMACION!$F1651=REFERENCIAS!$C$24,10,7))),0)+VLOOKUP(T1651,REFERENCIAS!$C:$D,2,0)*VLOOKUP($T$2,PONDERADORES!A:P,IF(AND(INFORMACION!$T1651='REFERENCIAS RIESGO'!$C$36,INFORMACION!$F1651=REFERENCIAS!$C$24),16,IF(INFORMACION!$T1651='REFERENCIAS RIESGO'!$C$36,13,IF(INFORMACION!$F1651=REFERENCIAS!$C$24,10,7))),0)+VLOOKUP(IF(J1651&lt;=0.2,0.2,IF(AND(J1651&gt;0.2,J1651&lt;=0.4),0.4,IF(AND(J1651&gt;0.4,J1651&lt;=0.6),0.6,IF(AND(J1651&gt;0.6,J1651&lt;=0.8),0.8,IF(AND(J1651&gt;0.8,J1651&lt;=1),1))))),REFERENCIAS!$C:$D,2,0)*VLOOKUP($J$2,PONDERADORES!A:P,IF(AND(INFORMACION!$T1651='REFERENCIAS RIESGO'!$C$36,INFORMACION!$F1651=REFERENCIAS!$C$24),16,IF(INFORMACION!$T1651='REFERENCIAS RIESGO'!$C$36,13,IF(INFORMACION!$F1651=REFERENCIAS!$C$24,10,7))),0)</f>
        <v>#REF!</v>
      </c>
      <c r="Y1651" s="68">
        <f>+VLOOKUP(M1651,REFERENCIAS!$C:$D,2,0)*VLOOKUP($M$2,PONDERADORES!$A$7:$G$9,7,0)+VLOOKUP(N1651,REFERENCIAS!$C:$D,2,0)*VLOOKUP($N$2,PONDERADORES!$A$7:$G$9,7,0)+VLOOKUP(O1651,REFERENCIAS!$C:$D,2,0)*VLOOKUP($O$2,PONDERADORES!$A$7:$G$9,7,0)</f>
        <v>0.2</v>
      </c>
      <c r="Z1651" s="2">
        <f>+VLOOKUP(IF(R1651&lt;0.1,0,IF(AND(R1651&gt;=0.1,R1651&lt;0.2),0.1,IF(AND(R1651&gt;=0.2,R1651&lt;0.3),0.2,IF(R1651&gt;0.3,0.3,)))),REFERENCIAS!$C:$D,2,0)*VLOOKUP($R$2,PONDERADORES!$A$11:$G$11,7,0)</f>
        <v>15</v>
      </c>
      <c r="AA1651" s="92"/>
      <c r="AB1651" s="95" t="e">
        <f t="shared" ca="1" si="99"/>
        <v>#REF!</v>
      </c>
      <c r="AC1651" s="23" t="e">
        <f ca="1">IF(AB1651&gt;REFERENCIAS!$C$62,REFERENCIAS!$B$62,IF(AND(AB1651&gt;=REFERENCIAS!$C$63,AB1651&lt;REFERENCIAS!$D$63),REFERENCIAS!$B$63,IF(AND(AB1651&gt;REFERENCIAS!$C$64,AB1651&lt;=REFERENCIAS!$D$64),REFERENCIAS!$B$64,IF(AND(AB1651&gt;=REFERENCIAS!$C$65,AB1651&lt;REFERENCIAS!$D$65),REFERENCIAS!$B$65, "Revisar"))))</f>
        <v>#REF!</v>
      </c>
      <c r="AD1651" s="94" t="e">
        <f ca="1">VLOOKUP(AC1651,REFERENCIAS!$B$62:$G$65,4,FALSE)</f>
        <v>#REF!</v>
      </c>
    </row>
    <row r="1652" spans="1:30" ht="17.25" x14ac:dyDescent="0.25">
      <c r="A1652" s="74"/>
      <c r="B1652" s="19"/>
      <c r="C1652" s="19"/>
      <c r="D1652" s="50"/>
      <c r="E1652" s="73"/>
      <c r="F1652" s="74"/>
      <c r="G1652" s="9"/>
      <c r="H1652" s="48"/>
      <c r="I1652" s="49">
        <f t="shared" ca="1" si="97"/>
        <v>2022</v>
      </c>
      <c r="J1652" s="22">
        <f t="shared" ca="1" si="96"/>
        <v>1</v>
      </c>
      <c r="K1652" s="19"/>
      <c r="L1652" s="73"/>
      <c r="M1652" s="74"/>
      <c r="N1652" s="19"/>
      <c r="O1652" s="73"/>
      <c r="P1652" s="82">
        <v>1</v>
      </c>
      <c r="Q1652" s="24">
        <v>1</v>
      </c>
      <c r="R1652" s="81">
        <f t="shared" si="98"/>
        <v>1</v>
      </c>
      <c r="S1652" s="87"/>
      <c r="T1652" s="19"/>
      <c r="U1652" s="25"/>
      <c r="V1652" s="25"/>
      <c r="W1652" s="81"/>
      <c r="X1652" s="91" t="e">
        <f ca="1">+VLOOKUP(#REF!,REFERENCIAS!$C:$D,2,0)*VLOOKUP(#REF!,PONDERADORES!A:P,IF(AND(INFORMACION!$T1652='REFERENCIAS RIESGO'!$C$36,INFORMACION!$F1652=REFERENCIAS!$C$24),16,IF(INFORMACION!$T1652='REFERENCIAS RIESGO'!$C$36,13,IF(INFORMACION!$F1652=REFERENCIAS!$C$24,10,7))),0)+VLOOKUP(K1652,REFERENCIAS!$C:$D,2,0)*VLOOKUP($K$2,PONDERADORES!A:P,IF(AND(INFORMACION!$T1652='REFERENCIAS RIESGO'!$C$36,INFORMACION!$F1652=REFERENCIAS!$C$24),16,IF(INFORMACION!$T1652='REFERENCIAS RIESGO'!$C$36,13,IF(INFORMACION!$F1652=REFERENCIAS!$C$24,10,7))),0)+VLOOKUP(L1652,REFERENCIAS!$C:$D,2,0)*VLOOKUP($L$2,PONDERADORES!A:P,IF(AND(INFORMACION!$T1652='REFERENCIAS RIESGO'!$C$36,INFORMACION!$F1652=REFERENCIAS!$C$24),16,IF(INFORMACION!$T1652='REFERENCIAS RIESGO'!$C$36,13,IF(INFORMACION!$F1652=REFERENCIAS!$C$24,10,7))),0)+VLOOKUP(F1652,REFERENCIAS!$C:$D,2,0)*VLOOKUP($F$2,PONDERADORES!A:P,IF(AND(INFORMACION!$T1652='REFERENCIAS RIESGO'!$C$36,INFORMACION!$F1652=REFERENCIAS!$C$24),16,IF(INFORMACION!$T1652='REFERENCIAS RIESGO'!$C$36,13,IF(INFORMACION!$F1652=REFERENCIAS!$C$24,10,7))),0)+VLOOKUP(T1652,REFERENCIAS!$C:$D,2,0)*VLOOKUP($T$2,PONDERADORES!A:P,IF(AND(INFORMACION!$T1652='REFERENCIAS RIESGO'!$C$36,INFORMACION!$F1652=REFERENCIAS!$C$24),16,IF(INFORMACION!$T1652='REFERENCIAS RIESGO'!$C$36,13,IF(INFORMACION!$F1652=REFERENCIAS!$C$24,10,7))),0)+VLOOKUP(IF(J1652&lt;=0.2,0.2,IF(AND(J1652&gt;0.2,J1652&lt;=0.4),0.4,IF(AND(J1652&gt;0.4,J1652&lt;=0.6),0.6,IF(AND(J1652&gt;0.6,J1652&lt;=0.8),0.8,IF(AND(J1652&gt;0.8,J1652&lt;=1),1))))),REFERENCIAS!$C:$D,2,0)*VLOOKUP($J$2,PONDERADORES!A:P,IF(AND(INFORMACION!$T1652='REFERENCIAS RIESGO'!$C$36,INFORMACION!$F1652=REFERENCIAS!$C$24),16,IF(INFORMACION!$T1652='REFERENCIAS RIESGO'!$C$36,13,IF(INFORMACION!$F1652=REFERENCIAS!$C$24,10,7))),0)</f>
        <v>#REF!</v>
      </c>
      <c r="Y1652" s="68">
        <f>+VLOOKUP(M1652,REFERENCIAS!$C:$D,2,0)*VLOOKUP($M$2,PONDERADORES!$A$7:$G$9,7,0)+VLOOKUP(N1652,REFERENCIAS!$C:$D,2,0)*VLOOKUP($N$2,PONDERADORES!$A$7:$G$9,7,0)+VLOOKUP(O1652,REFERENCIAS!$C:$D,2,0)*VLOOKUP($O$2,PONDERADORES!$A$7:$G$9,7,0)</f>
        <v>0.2</v>
      </c>
      <c r="Z1652" s="2">
        <f>+VLOOKUP(IF(R1652&lt;0.1,0,IF(AND(R1652&gt;=0.1,R1652&lt;0.2),0.1,IF(AND(R1652&gt;=0.2,R1652&lt;0.3),0.2,IF(R1652&gt;0.3,0.3,)))),REFERENCIAS!$C:$D,2,0)*VLOOKUP($R$2,PONDERADORES!$A$11:$G$11,7,0)</f>
        <v>15</v>
      </c>
      <c r="AA1652" s="92"/>
      <c r="AB1652" s="95" t="e">
        <f t="shared" ca="1" si="99"/>
        <v>#REF!</v>
      </c>
      <c r="AC1652" s="23" t="e">
        <f ca="1">IF(AB1652&gt;REFERENCIAS!$C$62,REFERENCIAS!$B$62,IF(AND(AB1652&gt;=REFERENCIAS!$C$63,AB1652&lt;REFERENCIAS!$D$63),REFERENCIAS!$B$63,IF(AND(AB1652&gt;REFERENCIAS!$C$64,AB1652&lt;=REFERENCIAS!$D$64),REFERENCIAS!$B$64,IF(AND(AB1652&gt;=REFERENCIAS!$C$65,AB1652&lt;REFERENCIAS!$D$65),REFERENCIAS!$B$65, "Revisar"))))</f>
        <v>#REF!</v>
      </c>
      <c r="AD1652" s="94" t="e">
        <f ca="1">VLOOKUP(AC1652,REFERENCIAS!$B$62:$G$65,4,FALSE)</f>
        <v>#REF!</v>
      </c>
    </row>
    <row r="1653" spans="1:30" ht="17.25" x14ac:dyDescent="0.25">
      <c r="A1653" s="74"/>
      <c r="B1653" s="19"/>
      <c r="C1653" s="19"/>
      <c r="D1653" s="50"/>
      <c r="E1653" s="73"/>
      <c r="F1653" s="74"/>
      <c r="G1653" s="9"/>
      <c r="H1653" s="48"/>
      <c r="I1653" s="49">
        <f t="shared" ca="1" si="97"/>
        <v>2022</v>
      </c>
      <c r="J1653" s="22">
        <f t="shared" ca="1" si="96"/>
        <v>1</v>
      </c>
      <c r="K1653" s="19"/>
      <c r="L1653" s="73"/>
      <c r="M1653" s="74"/>
      <c r="N1653" s="19"/>
      <c r="O1653" s="73"/>
      <c r="P1653" s="82">
        <v>1</v>
      </c>
      <c r="Q1653" s="24">
        <v>1</v>
      </c>
      <c r="R1653" s="81">
        <f t="shared" si="98"/>
        <v>1</v>
      </c>
      <c r="S1653" s="87"/>
      <c r="T1653" s="19"/>
      <c r="U1653" s="25"/>
      <c r="V1653" s="25"/>
      <c r="W1653" s="81"/>
      <c r="X1653" s="91" t="e">
        <f ca="1">+VLOOKUP(#REF!,REFERENCIAS!$C:$D,2,0)*VLOOKUP(#REF!,PONDERADORES!A:P,IF(AND(INFORMACION!$T1653='REFERENCIAS RIESGO'!$C$36,INFORMACION!$F1653=REFERENCIAS!$C$24),16,IF(INFORMACION!$T1653='REFERENCIAS RIESGO'!$C$36,13,IF(INFORMACION!$F1653=REFERENCIAS!$C$24,10,7))),0)+VLOOKUP(K1653,REFERENCIAS!$C:$D,2,0)*VLOOKUP($K$2,PONDERADORES!A:P,IF(AND(INFORMACION!$T1653='REFERENCIAS RIESGO'!$C$36,INFORMACION!$F1653=REFERENCIAS!$C$24),16,IF(INFORMACION!$T1653='REFERENCIAS RIESGO'!$C$36,13,IF(INFORMACION!$F1653=REFERENCIAS!$C$24,10,7))),0)+VLOOKUP(L1653,REFERENCIAS!$C:$D,2,0)*VLOOKUP($L$2,PONDERADORES!A:P,IF(AND(INFORMACION!$T1653='REFERENCIAS RIESGO'!$C$36,INFORMACION!$F1653=REFERENCIAS!$C$24),16,IF(INFORMACION!$T1653='REFERENCIAS RIESGO'!$C$36,13,IF(INFORMACION!$F1653=REFERENCIAS!$C$24,10,7))),0)+VLOOKUP(F1653,REFERENCIAS!$C:$D,2,0)*VLOOKUP($F$2,PONDERADORES!A:P,IF(AND(INFORMACION!$T1653='REFERENCIAS RIESGO'!$C$36,INFORMACION!$F1653=REFERENCIAS!$C$24),16,IF(INFORMACION!$T1653='REFERENCIAS RIESGO'!$C$36,13,IF(INFORMACION!$F1653=REFERENCIAS!$C$24,10,7))),0)+VLOOKUP(T1653,REFERENCIAS!$C:$D,2,0)*VLOOKUP($T$2,PONDERADORES!A:P,IF(AND(INFORMACION!$T1653='REFERENCIAS RIESGO'!$C$36,INFORMACION!$F1653=REFERENCIAS!$C$24),16,IF(INFORMACION!$T1653='REFERENCIAS RIESGO'!$C$36,13,IF(INFORMACION!$F1653=REFERENCIAS!$C$24,10,7))),0)+VLOOKUP(IF(J1653&lt;=0.2,0.2,IF(AND(J1653&gt;0.2,J1653&lt;=0.4),0.4,IF(AND(J1653&gt;0.4,J1653&lt;=0.6),0.6,IF(AND(J1653&gt;0.6,J1653&lt;=0.8),0.8,IF(AND(J1653&gt;0.8,J1653&lt;=1),1))))),REFERENCIAS!$C:$D,2,0)*VLOOKUP($J$2,PONDERADORES!A:P,IF(AND(INFORMACION!$T1653='REFERENCIAS RIESGO'!$C$36,INFORMACION!$F1653=REFERENCIAS!$C$24),16,IF(INFORMACION!$T1653='REFERENCIAS RIESGO'!$C$36,13,IF(INFORMACION!$F1653=REFERENCIAS!$C$24,10,7))),0)</f>
        <v>#REF!</v>
      </c>
      <c r="Y1653" s="68">
        <f>+VLOOKUP(M1653,REFERENCIAS!$C:$D,2,0)*VLOOKUP($M$2,PONDERADORES!$A$7:$G$9,7,0)+VLOOKUP(N1653,REFERENCIAS!$C:$D,2,0)*VLOOKUP($N$2,PONDERADORES!$A$7:$G$9,7,0)+VLOOKUP(O1653,REFERENCIAS!$C:$D,2,0)*VLOOKUP($O$2,PONDERADORES!$A$7:$G$9,7,0)</f>
        <v>0.2</v>
      </c>
      <c r="Z1653" s="2">
        <f>+VLOOKUP(IF(R1653&lt;0.1,0,IF(AND(R1653&gt;=0.1,R1653&lt;0.2),0.1,IF(AND(R1653&gt;=0.2,R1653&lt;0.3),0.2,IF(R1653&gt;0.3,0.3,)))),REFERENCIAS!$C:$D,2,0)*VLOOKUP($R$2,PONDERADORES!$A$11:$G$11,7,0)</f>
        <v>15</v>
      </c>
      <c r="AA1653" s="92"/>
      <c r="AB1653" s="95" t="e">
        <f t="shared" ca="1" si="99"/>
        <v>#REF!</v>
      </c>
      <c r="AC1653" s="23" t="e">
        <f ca="1">IF(AB1653&gt;REFERENCIAS!$C$62,REFERENCIAS!$B$62,IF(AND(AB1653&gt;=REFERENCIAS!$C$63,AB1653&lt;REFERENCIAS!$D$63),REFERENCIAS!$B$63,IF(AND(AB1653&gt;REFERENCIAS!$C$64,AB1653&lt;=REFERENCIAS!$D$64),REFERENCIAS!$B$64,IF(AND(AB1653&gt;=REFERENCIAS!$C$65,AB1653&lt;REFERENCIAS!$D$65),REFERENCIAS!$B$65, "Revisar"))))</f>
        <v>#REF!</v>
      </c>
      <c r="AD1653" s="94" t="e">
        <f ca="1">VLOOKUP(AC1653,REFERENCIAS!$B$62:$G$65,4,FALSE)</f>
        <v>#REF!</v>
      </c>
    </row>
    <row r="1654" spans="1:30" ht="17.25" x14ac:dyDescent="0.25">
      <c r="A1654" s="74"/>
      <c r="B1654" s="19"/>
      <c r="C1654" s="19"/>
      <c r="D1654" s="50"/>
      <c r="E1654" s="73"/>
      <c r="F1654" s="74"/>
      <c r="G1654" s="9"/>
      <c r="H1654" s="48"/>
      <c r="I1654" s="49">
        <f t="shared" ca="1" si="97"/>
        <v>2022</v>
      </c>
      <c r="J1654" s="22">
        <f t="shared" ca="1" si="96"/>
        <v>1</v>
      </c>
      <c r="K1654" s="19"/>
      <c r="L1654" s="73"/>
      <c r="M1654" s="74"/>
      <c r="N1654" s="19"/>
      <c r="O1654" s="73"/>
      <c r="P1654" s="82">
        <v>1</v>
      </c>
      <c r="Q1654" s="24">
        <v>1</v>
      </c>
      <c r="R1654" s="81">
        <f t="shared" si="98"/>
        <v>1</v>
      </c>
      <c r="S1654" s="87"/>
      <c r="T1654" s="19"/>
      <c r="U1654" s="25"/>
      <c r="V1654" s="25"/>
      <c r="W1654" s="81"/>
      <c r="X1654" s="91" t="e">
        <f ca="1">+VLOOKUP(#REF!,REFERENCIAS!$C:$D,2,0)*VLOOKUP(#REF!,PONDERADORES!A:P,IF(AND(INFORMACION!$T1654='REFERENCIAS RIESGO'!$C$36,INFORMACION!$F1654=REFERENCIAS!$C$24),16,IF(INFORMACION!$T1654='REFERENCIAS RIESGO'!$C$36,13,IF(INFORMACION!$F1654=REFERENCIAS!$C$24,10,7))),0)+VLOOKUP(K1654,REFERENCIAS!$C:$D,2,0)*VLOOKUP($K$2,PONDERADORES!A:P,IF(AND(INFORMACION!$T1654='REFERENCIAS RIESGO'!$C$36,INFORMACION!$F1654=REFERENCIAS!$C$24),16,IF(INFORMACION!$T1654='REFERENCIAS RIESGO'!$C$36,13,IF(INFORMACION!$F1654=REFERENCIAS!$C$24,10,7))),0)+VLOOKUP(L1654,REFERENCIAS!$C:$D,2,0)*VLOOKUP($L$2,PONDERADORES!A:P,IF(AND(INFORMACION!$T1654='REFERENCIAS RIESGO'!$C$36,INFORMACION!$F1654=REFERENCIAS!$C$24),16,IF(INFORMACION!$T1654='REFERENCIAS RIESGO'!$C$36,13,IF(INFORMACION!$F1654=REFERENCIAS!$C$24,10,7))),0)+VLOOKUP(F1654,REFERENCIAS!$C:$D,2,0)*VLOOKUP($F$2,PONDERADORES!A:P,IF(AND(INFORMACION!$T1654='REFERENCIAS RIESGO'!$C$36,INFORMACION!$F1654=REFERENCIAS!$C$24),16,IF(INFORMACION!$T1654='REFERENCIAS RIESGO'!$C$36,13,IF(INFORMACION!$F1654=REFERENCIAS!$C$24,10,7))),0)+VLOOKUP(T1654,REFERENCIAS!$C:$D,2,0)*VLOOKUP($T$2,PONDERADORES!A:P,IF(AND(INFORMACION!$T1654='REFERENCIAS RIESGO'!$C$36,INFORMACION!$F1654=REFERENCIAS!$C$24),16,IF(INFORMACION!$T1654='REFERENCIAS RIESGO'!$C$36,13,IF(INFORMACION!$F1654=REFERENCIAS!$C$24,10,7))),0)+VLOOKUP(IF(J1654&lt;=0.2,0.2,IF(AND(J1654&gt;0.2,J1654&lt;=0.4),0.4,IF(AND(J1654&gt;0.4,J1654&lt;=0.6),0.6,IF(AND(J1654&gt;0.6,J1654&lt;=0.8),0.8,IF(AND(J1654&gt;0.8,J1654&lt;=1),1))))),REFERENCIAS!$C:$D,2,0)*VLOOKUP($J$2,PONDERADORES!A:P,IF(AND(INFORMACION!$T1654='REFERENCIAS RIESGO'!$C$36,INFORMACION!$F1654=REFERENCIAS!$C$24),16,IF(INFORMACION!$T1654='REFERENCIAS RIESGO'!$C$36,13,IF(INFORMACION!$F1654=REFERENCIAS!$C$24,10,7))),0)</f>
        <v>#REF!</v>
      </c>
      <c r="Y1654" s="68">
        <f>+VLOOKUP(M1654,REFERENCIAS!$C:$D,2,0)*VLOOKUP($M$2,PONDERADORES!$A$7:$G$9,7,0)+VLOOKUP(N1654,REFERENCIAS!$C:$D,2,0)*VLOOKUP($N$2,PONDERADORES!$A$7:$G$9,7,0)+VLOOKUP(O1654,REFERENCIAS!$C:$D,2,0)*VLOOKUP($O$2,PONDERADORES!$A$7:$G$9,7,0)</f>
        <v>0.2</v>
      </c>
      <c r="Z1654" s="2">
        <f>+VLOOKUP(IF(R1654&lt;0.1,0,IF(AND(R1654&gt;=0.1,R1654&lt;0.2),0.1,IF(AND(R1654&gt;=0.2,R1654&lt;0.3),0.2,IF(R1654&gt;0.3,0.3,)))),REFERENCIAS!$C:$D,2,0)*VLOOKUP($R$2,PONDERADORES!$A$11:$G$11,7,0)</f>
        <v>15</v>
      </c>
      <c r="AA1654" s="92"/>
      <c r="AB1654" s="95" t="e">
        <f t="shared" ca="1" si="99"/>
        <v>#REF!</v>
      </c>
      <c r="AC1654" s="23" t="e">
        <f ca="1">IF(AB1654&gt;REFERENCIAS!$C$62,REFERENCIAS!$B$62,IF(AND(AB1654&gt;=REFERENCIAS!$C$63,AB1654&lt;REFERENCIAS!$D$63),REFERENCIAS!$B$63,IF(AND(AB1654&gt;REFERENCIAS!$C$64,AB1654&lt;=REFERENCIAS!$D$64),REFERENCIAS!$B$64,IF(AND(AB1654&gt;=REFERENCIAS!$C$65,AB1654&lt;REFERENCIAS!$D$65),REFERENCIAS!$B$65, "Revisar"))))</f>
        <v>#REF!</v>
      </c>
      <c r="AD1654" s="94" t="e">
        <f ca="1">VLOOKUP(AC1654,REFERENCIAS!$B$62:$G$65,4,FALSE)</f>
        <v>#REF!</v>
      </c>
    </row>
    <row r="1655" spans="1:30" ht="17.25" x14ac:dyDescent="0.25">
      <c r="A1655" s="74"/>
      <c r="B1655" s="19"/>
      <c r="C1655" s="19"/>
      <c r="D1655" s="50"/>
      <c r="E1655" s="73"/>
      <c r="F1655" s="74"/>
      <c r="G1655" s="9"/>
      <c r="H1655" s="48"/>
      <c r="I1655" s="49">
        <f t="shared" ca="1" si="97"/>
        <v>2022</v>
      </c>
      <c r="J1655" s="22">
        <f t="shared" ca="1" si="96"/>
        <v>1</v>
      </c>
      <c r="K1655" s="19"/>
      <c r="L1655" s="73"/>
      <c r="M1655" s="74"/>
      <c r="N1655" s="19"/>
      <c r="O1655" s="73"/>
      <c r="P1655" s="82">
        <v>1</v>
      </c>
      <c r="Q1655" s="24">
        <v>1</v>
      </c>
      <c r="R1655" s="81">
        <f t="shared" si="98"/>
        <v>1</v>
      </c>
      <c r="S1655" s="87"/>
      <c r="T1655" s="19"/>
      <c r="U1655" s="25"/>
      <c r="V1655" s="25"/>
      <c r="W1655" s="81"/>
      <c r="X1655" s="91" t="e">
        <f ca="1">+VLOOKUP(#REF!,REFERENCIAS!$C:$D,2,0)*VLOOKUP(#REF!,PONDERADORES!A:P,IF(AND(INFORMACION!$T1655='REFERENCIAS RIESGO'!$C$36,INFORMACION!$F1655=REFERENCIAS!$C$24),16,IF(INFORMACION!$T1655='REFERENCIAS RIESGO'!$C$36,13,IF(INFORMACION!$F1655=REFERENCIAS!$C$24,10,7))),0)+VLOOKUP(K1655,REFERENCIAS!$C:$D,2,0)*VLOOKUP($K$2,PONDERADORES!A:P,IF(AND(INFORMACION!$T1655='REFERENCIAS RIESGO'!$C$36,INFORMACION!$F1655=REFERENCIAS!$C$24),16,IF(INFORMACION!$T1655='REFERENCIAS RIESGO'!$C$36,13,IF(INFORMACION!$F1655=REFERENCIAS!$C$24,10,7))),0)+VLOOKUP(L1655,REFERENCIAS!$C:$D,2,0)*VLOOKUP($L$2,PONDERADORES!A:P,IF(AND(INFORMACION!$T1655='REFERENCIAS RIESGO'!$C$36,INFORMACION!$F1655=REFERENCIAS!$C$24),16,IF(INFORMACION!$T1655='REFERENCIAS RIESGO'!$C$36,13,IF(INFORMACION!$F1655=REFERENCIAS!$C$24,10,7))),0)+VLOOKUP(F1655,REFERENCIAS!$C:$D,2,0)*VLOOKUP($F$2,PONDERADORES!A:P,IF(AND(INFORMACION!$T1655='REFERENCIAS RIESGO'!$C$36,INFORMACION!$F1655=REFERENCIAS!$C$24),16,IF(INFORMACION!$T1655='REFERENCIAS RIESGO'!$C$36,13,IF(INFORMACION!$F1655=REFERENCIAS!$C$24,10,7))),0)+VLOOKUP(T1655,REFERENCIAS!$C:$D,2,0)*VLOOKUP($T$2,PONDERADORES!A:P,IF(AND(INFORMACION!$T1655='REFERENCIAS RIESGO'!$C$36,INFORMACION!$F1655=REFERENCIAS!$C$24),16,IF(INFORMACION!$T1655='REFERENCIAS RIESGO'!$C$36,13,IF(INFORMACION!$F1655=REFERENCIAS!$C$24,10,7))),0)+VLOOKUP(IF(J1655&lt;=0.2,0.2,IF(AND(J1655&gt;0.2,J1655&lt;=0.4),0.4,IF(AND(J1655&gt;0.4,J1655&lt;=0.6),0.6,IF(AND(J1655&gt;0.6,J1655&lt;=0.8),0.8,IF(AND(J1655&gt;0.8,J1655&lt;=1),1))))),REFERENCIAS!$C:$D,2,0)*VLOOKUP($J$2,PONDERADORES!A:P,IF(AND(INFORMACION!$T1655='REFERENCIAS RIESGO'!$C$36,INFORMACION!$F1655=REFERENCIAS!$C$24),16,IF(INFORMACION!$T1655='REFERENCIAS RIESGO'!$C$36,13,IF(INFORMACION!$F1655=REFERENCIAS!$C$24,10,7))),0)</f>
        <v>#REF!</v>
      </c>
      <c r="Y1655" s="68">
        <f>+VLOOKUP(M1655,REFERENCIAS!$C:$D,2,0)*VLOOKUP($M$2,PONDERADORES!$A$7:$G$9,7,0)+VLOOKUP(N1655,REFERENCIAS!$C:$D,2,0)*VLOOKUP($N$2,PONDERADORES!$A$7:$G$9,7,0)+VLOOKUP(O1655,REFERENCIAS!$C:$D,2,0)*VLOOKUP($O$2,PONDERADORES!$A$7:$G$9,7,0)</f>
        <v>0.2</v>
      </c>
      <c r="Z1655" s="2">
        <f>+VLOOKUP(IF(R1655&lt;0.1,0,IF(AND(R1655&gt;=0.1,R1655&lt;0.2),0.1,IF(AND(R1655&gt;=0.2,R1655&lt;0.3),0.2,IF(R1655&gt;0.3,0.3,)))),REFERENCIAS!$C:$D,2,0)*VLOOKUP($R$2,PONDERADORES!$A$11:$G$11,7,0)</f>
        <v>15</v>
      </c>
      <c r="AA1655" s="92"/>
      <c r="AB1655" s="95" t="e">
        <f t="shared" ca="1" si="99"/>
        <v>#REF!</v>
      </c>
      <c r="AC1655" s="23" t="e">
        <f ca="1">IF(AB1655&gt;REFERENCIAS!$C$62,REFERENCIAS!$B$62,IF(AND(AB1655&gt;=REFERENCIAS!$C$63,AB1655&lt;REFERENCIAS!$D$63),REFERENCIAS!$B$63,IF(AND(AB1655&gt;REFERENCIAS!$C$64,AB1655&lt;=REFERENCIAS!$D$64),REFERENCIAS!$B$64,IF(AND(AB1655&gt;=REFERENCIAS!$C$65,AB1655&lt;REFERENCIAS!$D$65),REFERENCIAS!$B$65, "Revisar"))))</f>
        <v>#REF!</v>
      </c>
      <c r="AD1655" s="94" t="e">
        <f ca="1">VLOOKUP(AC1655,REFERENCIAS!$B$62:$G$65,4,FALSE)</f>
        <v>#REF!</v>
      </c>
    </row>
    <row r="1656" spans="1:30" ht="17.25" x14ac:dyDescent="0.25">
      <c r="A1656" s="74"/>
      <c r="B1656" s="19"/>
      <c r="C1656" s="19"/>
      <c r="D1656" s="50"/>
      <c r="E1656" s="73"/>
      <c r="F1656" s="74"/>
      <c r="G1656" s="9"/>
      <c r="H1656" s="48"/>
      <c r="I1656" s="49">
        <f t="shared" ca="1" si="97"/>
        <v>2022</v>
      </c>
      <c r="J1656" s="22">
        <f t="shared" ca="1" si="96"/>
        <v>1</v>
      </c>
      <c r="K1656" s="19"/>
      <c r="L1656" s="73"/>
      <c r="M1656" s="74"/>
      <c r="N1656" s="19"/>
      <c r="O1656" s="73"/>
      <c r="P1656" s="82">
        <v>1</v>
      </c>
      <c r="Q1656" s="24">
        <v>1</v>
      </c>
      <c r="R1656" s="81">
        <f t="shared" si="98"/>
        <v>1</v>
      </c>
      <c r="S1656" s="87"/>
      <c r="T1656" s="19"/>
      <c r="U1656" s="25"/>
      <c r="V1656" s="25"/>
      <c r="W1656" s="81"/>
      <c r="X1656" s="91" t="e">
        <f ca="1">+VLOOKUP(#REF!,REFERENCIAS!$C:$D,2,0)*VLOOKUP(#REF!,PONDERADORES!A:P,IF(AND(INFORMACION!$T1656='REFERENCIAS RIESGO'!$C$36,INFORMACION!$F1656=REFERENCIAS!$C$24),16,IF(INFORMACION!$T1656='REFERENCIAS RIESGO'!$C$36,13,IF(INFORMACION!$F1656=REFERENCIAS!$C$24,10,7))),0)+VLOOKUP(K1656,REFERENCIAS!$C:$D,2,0)*VLOOKUP($K$2,PONDERADORES!A:P,IF(AND(INFORMACION!$T1656='REFERENCIAS RIESGO'!$C$36,INFORMACION!$F1656=REFERENCIAS!$C$24),16,IF(INFORMACION!$T1656='REFERENCIAS RIESGO'!$C$36,13,IF(INFORMACION!$F1656=REFERENCIAS!$C$24,10,7))),0)+VLOOKUP(L1656,REFERENCIAS!$C:$D,2,0)*VLOOKUP($L$2,PONDERADORES!A:P,IF(AND(INFORMACION!$T1656='REFERENCIAS RIESGO'!$C$36,INFORMACION!$F1656=REFERENCIAS!$C$24),16,IF(INFORMACION!$T1656='REFERENCIAS RIESGO'!$C$36,13,IF(INFORMACION!$F1656=REFERENCIAS!$C$24,10,7))),0)+VLOOKUP(F1656,REFERENCIAS!$C:$D,2,0)*VLOOKUP($F$2,PONDERADORES!A:P,IF(AND(INFORMACION!$T1656='REFERENCIAS RIESGO'!$C$36,INFORMACION!$F1656=REFERENCIAS!$C$24),16,IF(INFORMACION!$T1656='REFERENCIAS RIESGO'!$C$36,13,IF(INFORMACION!$F1656=REFERENCIAS!$C$24,10,7))),0)+VLOOKUP(T1656,REFERENCIAS!$C:$D,2,0)*VLOOKUP($T$2,PONDERADORES!A:P,IF(AND(INFORMACION!$T1656='REFERENCIAS RIESGO'!$C$36,INFORMACION!$F1656=REFERENCIAS!$C$24),16,IF(INFORMACION!$T1656='REFERENCIAS RIESGO'!$C$36,13,IF(INFORMACION!$F1656=REFERENCIAS!$C$24,10,7))),0)+VLOOKUP(IF(J1656&lt;=0.2,0.2,IF(AND(J1656&gt;0.2,J1656&lt;=0.4),0.4,IF(AND(J1656&gt;0.4,J1656&lt;=0.6),0.6,IF(AND(J1656&gt;0.6,J1656&lt;=0.8),0.8,IF(AND(J1656&gt;0.8,J1656&lt;=1),1))))),REFERENCIAS!$C:$D,2,0)*VLOOKUP($J$2,PONDERADORES!A:P,IF(AND(INFORMACION!$T1656='REFERENCIAS RIESGO'!$C$36,INFORMACION!$F1656=REFERENCIAS!$C$24),16,IF(INFORMACION!$T1656='REFERENCIAS RIESGO'!$C$36,13,IF(INFORMACION!$F1656=REFERENCIAS!$C$24,10,7))),0)</f>
        <v>#REF!</v>
      </c>
      <c r="Y1656" s="68">
        <f>+VLOOKUP(M1656,REFERENCIAS!$C:$D,2,0)*VLOOKUP($M$2,PONDERADORES!$A$7:$G$9,7,0)+VLOOKUP(N1656,REFERENCIAS!$C:$D,2,0)*VLOOKUP($N$2,PONDERADORES!$A$7:$G$9,7,0)+VLOOKUP(O1656,REFERENCIAS!$C:$D,2,0)*VLOOKUP($O$2,PONDERADORES!$A$7:$G$9,7,0)</f>
        <v>0.2</v>
      </c>
      <c r="Z1656" s="2">
        <f>+VLOOKUP(IF(R1656&lt;0.1,0,IF(AND(R1656&gt;=0.1,R1656&lt;0.2),0.1,IF(AND(R1656&gt;=0.2,R1656&lt;0.3),0.2,IF(R1656&gt;0.3,0.3,)))),REFERENCIAS!$C:$D,2,0)*VLOOKUP($R$2,PONDERADORES!$A$11:$G$11,7,0)</f>
        <v>15</v>
      </c>
      <c r="AA1656" s="92"/>
      <c r="AB1656" s="95" t="e">
        <f t="shared" ca="1" si="99"/>
        <v>#REF!</v>
      </c>
      <c r="AC1656" s="23" t="e">
        <f ca="1">IF(AB1656&gt;REFERENCIAS!$C$62,REFERENCIAS!$B$62,IF(AND(AB1656&gt;=REFERENCIAS!$C$63,AB1656&lt;REFERENCIAS!$D$63),REFERENCIAS!$B$63,IF(AND(AB1656&gt;REFERENCIAS!$C$64,AB1656&lt;=REFERENCIAS!$D$64),REFERENCIAS!$B$64,IF(AND(AB1656&gt;=REFERENCIAS!$C$65,AB1656&lt;REFERENCIAS!$D$65),REFERENCIAS!$B$65, "Revisar"))))</f>
        <v>#REF!</v>
      </c>
      <c r="AD1656" s="94" t="e">
        <f ca="1">VLOOKUP(AC1656,REFERENCIAS!$B$62:$G$65,4,FALSE)</f>
        <v>#REF!</v>
      </c>
    </row>
    <row r="1657" spans="1:30" ht="17.25" x14ac:dyDescent="0.25">
      <c r="A1657" s="74"/>
      <c r="B1657" s="19"/>
      <c r="C1657" s="19"/>
      <c r="D1657" s="50"/>
      <c r="E1657" s="73"/>
      <c r="F1657" s="74"/>
      <c r="G1657" s="9"/>
      <c r="H1657" s="48"/>
      <c r="I1657" s="49">
        <f t="shared" ca="1" si="97"/>
        <v>2022</v>
      </c>
      <c r="J1657" s="22">
        <f t="shared" ca="1" si="96"/>
        <v>1</v>
      </c>
      <c r="K1657" s="19"/>
      <c r="L1657" s="73"/>
      <c r="M1657" s="74"/>
      <c r="N1657" s="19"/>
      <c r="O1657" s="73"/>
      <c r="P1657" s="82">
        <v>1</v>
      </c>
      <c r="Q1657" s="24">
        <v>1</v>
      </c>
      <c r="R1657" s="81">
        <f t="shared" si="98"/>
        <v>1</v>
      </c>
      <c r="S1657" s="87"/>
      <c r="T1657" s="19"/>
      <c r="U1657" s="25"/>
      <c r="V1657" s="25"/>
      <c r="W1657" s="81"/>
      <c r="X1657" s="91" t="e">
        <f ca="1">+VLOOKUP(#REF!,REFERENCIAS!$C:$D,2,0)*VLOOKUP(#REF!,PONDERADORES!A:P,IF(AND(INFORMACION!$T1657='REFERENCIAS RIESGO'!$C$36,INFORMACION!$F1657=REFERENCIAS!$C$24),16,IF(INFORMACION!$T1657='REFERENCIAS RIESGO'!$C$36,13,IF(INFORMACION!$F1657=REFERENCIAS!$C$24,10,7))),0)+VLOOKUP(K1657,REFERENCIAS!$C:$D,2,0)*VLOOKUP($K$2,PONDERADORES!A:P,IF(AND(INFORMACION!$T1657='REFERENCIAS RIESGO'!$C$36,INFORMACION!$F1657=REFERENCIAS!$C$24),16,IF(INFORMACION!$T1657='REFERENCIAS RIESGO'!$C$36,13,IF(INFORMACION!$F1657=REFERENCIAS!$C$24,10,7))),0)+VLOOKUP(L1657,REFERENCIAS!$C:$D,2,0)*VLOOKUP($L$2,PONDERADORES!A:P,IF(AND(INFORMACION!$T1657='REFERENCIAS RIESGO'!$C$36,INFORMACION!$F1657=REFERENCIAS!$C$24),16,IF(INFORMACION!$T1657='REFERENCIAS RIESGO'!$C$36,13,IF(INFORMACION!$F1657=REFERENCIAS!$C$24,10,7))),0)+VLOOKUP(F1657,REFERENCIAS!$C:$D,2,0)*VLOOKUP($F$2,PONDERADORES!A:P,IF(AND(INFORMACION!$T1657='REFERENCIAS RIESGO'!$C$36,INFORMACION!$F1657=REFERENCIAS!$C$24),16,IF(INFORMACION!$T1657='REFERENCIAS RIESGO'!$C$36,13,IF(INFORMACION!$F1657=REFERENCIAS!$C$24,10,7))),0)+VLOOKUP(T1657,REFERENCIAS!$C:$D,2,0)*VLOOKUP($T$2,PONDERADORES!A:P,IF(AND(INFORMACION!$T1657='REFERENCIAS RIESGO'!$C$36,INFORMACION!$F1657=REFERENCIAS!$C$24),16,IF(INFORMACION!$T1657='REFERENCIAS RIESGO'!$C$36,13,IF(INFORMACION!$F1657=REFERENCIAS!$C$24,10,7))),0)+VLOOKUP(IF(J1657&lt;=0.2,0.2,IF(AND(J1657&gt;0.2,J1657&lt;=0.4),0.4,IF(AND(J1657&gt;0.4,J1657&lt;=0.6),0.6,IF(AND(J1657&gt;0.6,J1657&lt;=0.8),0.8,IF(AND(J1657&gt;0.8,J1657&lt;=1),1))))),REFERENCIAS!$C:$D,2,0)*VLOOKUP($J$2,PONDERADORES!A:P,IF(AND(INFORMACION!$T1657='REFERENCIAS RIESGO'!$C$36,INFORMACION!$F1657=REFERENCIAS!$C$24),16,IF(INFORMACION!$T1657='REFERENCIAS RIESGO'!$C$36,13,IF(INFORMACION!$F1657=REFERENCIAS!$C$24,10,7))),0)</f>
        <v>#REF!</v>
      </c>
      <c r="Y1657" s="68">
        <f>+VLOOKUP(M1657,REFERENCIAS!$C:$D,2,0)*VLOOKUP($M$2,PONDERADORES!$A$7:$G$9,7,0)+VLOOKUP(N1657,REFERENCIAS!$C:$D,2,0)*VLOOKUP($N$2,PONDERADORES!$A$7:$G$9,7,0)+VLOOKUP(O1657,REFERENCIAS!$C:$D,2,0)*VLOOKUP($O$2,PONDERADORES!$A$7:$G$9,7,0)</f>
        <v>0.2</v>
      </c>
      <c r="Z1657" s="2">
        <f>+VLOOKUP(IF(R1657&lt;0.1,0,IF(AND(R1657&gt;=0.1,R1657&lt;0.2),0.1,IF(AND(R1657&gt;=0.2,R1657&lt;0.3),0.2,IF(R1657&gt;0.3,0.3,)))),REFERENCIAS!$C:$D,2,0)*VLOOKUP($R$2,PONDERADORES!$A$11:$G$11,7,0)</f>
        <v>15</v>
      </c>
      <c r="AA1657" s="92"/>
      <c r="AB1657" s="95" t="e">
        <f t="shared" ca="1" si="99"/>
        <v>#REF!</v>
      </c>
      <c r="AC1657" s="23" t="e">
        <f ca="1">IF(AB1657&gt;REFERENCIAS!$C$62,REFERENCIAS!$B$62,IF(AND(AB1657&gt;=REFERENCIAS!$C$63,AB1657&lt;REFERENCIAS!$D$63),REFERENCIAS!$B$63,IF(AND(AB1657&gt;REFERENCIAS!$C$64,AB1657&lt;=REFERENCIAS!$D$64),REFERENCIAS!$B$64,IF(AND(AB1657&gt;=REFERENCIAS!$C$65,AB1657&lt;REFERENCIAS!$D$65),REFERENCIAS!$B$65, "Revisar"))))</f>
        <v>#REF!</v>
      </c>
      <c r="AD1657" s="94" t="e">
        <f ca="1">VLOOKUP(AC1657,REFERENCIAS!$B$62:$G$65,4,FALSE)</f>
        <v>#REF!</v>
      </c>
    </row>
    <row r="1658" spans="1:30" ht="17.25" x14ac:dyDescent="0.25">
      <c r="A1658" s="74"/>
      <c r="B1658" s="19"/>
      <c r="C1658" s="19"/>
      <c r="D1658" s="50"/>
      <c r="E1658" s="73"/>
      <c r="F1658" s="74"/>
      <c r="G1658" s="9"/>
      <c r="H1658" s="48"/>
      <c r="I1658" s="49">
        <f t="shared" ca="1" si="97"/>
        <v>2022</v>
      </c>
      <c r="J1658" s="22">
        <f t="shared" ca="1" si="96"/>
        <v>1</v>
      </c>
      <c r="K1658" s="19"/>
      <c r="L1658" s="73"/>
      <c r="M1658" s="74"/>
      <c r="N1658" s="19"/>
      <c r="O1658" s="73"/>
      <c r="P1658" s="82">
        <v>1</v>
      </c>
      <c r="Q1658" s="24">
        <v>1</v>
      </c>
      <c r="R1658" s="81">
        <f t="shared" si="98"/>
        <v>1</v>
      </c>
      <c r="S1658" s="87"/>
      <c r="T1658" s="19"/>
      <c r="U1658" s="25"/>
      <c r="V1658" s="25"/>
      <c r="W1658" s="81"/>
      <c r="X1658" s="91" t="e">
        <f ca="1">+VLOOKUP(#REF!,REFERENCIAS!$C:$D,2,0)*VLOOKUP(#REF!,PONDERADORES!A:P,IF(AND(INFORMACION!$T1658='REFERENCIAS RIESGO'!$C$36,INFORMACION!$F1658=REFERENCIAS!$C$24),16,IF(INFORMACION!$T1658='REFERENCIAS RIESGO'!$C$36,13,IF(INFORMACION!$F1658=REFERENCIAS!$C$24,10,7))),0)+VLOOKUP(K1658,REFERENCIAS!$C:$D,2,0)*VLOOKUP($K$2,PONDERADORES!A:P,IF(AND(INFORMACION!$T1658='REFERENCIAS RIESGO'!$C$36,INFORMACION!$F1658=REFERENCIAS!$C$24),16,IF(INFORMACION!$T1658='REFERENCIAS RIESGO'!$C$36,13,IF(INFORMACION!$F1658=REFERENCIAS!$C$24,10,7))),0)+VLOOKUP(L1658,REFERENCIAS!$C:$D,2,0)*VLOOKUP($L$2,PONDERADORES!A:P,IF(AND(INFORMACION!$T1658='REFERENCIAS RIESGO'!$C$36,INFORMACION!$F1658=REFERENCIAS!$C$24),16,IF(INFORMACION!$T1658='REFERENCIAS RIESGO'!$C$36,13,IF(INFORMACION!$F1658=REFERENCIAS!$C$24,10,7))),0)+VLOOKUP(F1658,REFERENCIAS!$C:$D,2,0)*VLOOKUP($F$2,PONDERADORES!A:P,IF(AND(INFORMACION!$T1658='REFERENCIAS RIESGO'!$C$36,INFORMACION!$F1658=REFERENCIAS!$C$24),16,IF(INFORMACION!$T1658='REFERENCIAS RIESGO'!$C$36,13,IF(INFORMACION!$F1658=REFERENCIAS!$C$24,10,7))),0)+VLOOKUP(T1658,REFERENCIAS!$C:$D,2,0)*VLOOKUP($T$2,PONDERADORES!A:P,IF(AND(INFORMACION!$T1658='REFERENCIAS RIESGO'!$C$36,INFORMACION!$F1658=REFERENCIAS!$C$24),16,IF(INFORMACION!$T1658='REFERENCIAS RIESGO'!$C$36,13,IF(INFORMACION!$F1658=REFERENCIAS!$C$24,10,7))),0)+VLOOKUP(IF(J1658&lt;=0.2,0.2,IF(AND(J1658&gt;0.2,J1658&lt;=0.4),0.4,IF(AND(J1658&gt;0.4,J1658&lt;=0.6),0.6,IF(AND(J1658&gt;0.6,J1658&lt;=0.8),0.8,IF(AND(J1658&gt;0.8,J1658&lt;=1),1))))),REFERENCIAS!$C:$D,2,0)*VLOOKUP($J$2,PONDERADORES!A:P,IF(AND(INFORMACION!$T1658='REFERENCIAS RIESGO'!$C$36,INFORMACION!$F1658=REFERENCIAS!$C$24),16,IF(INFORMACION!$T1658='REFERENCIAS RIESGO'!$C$36,13,IF(INFORMACION!$F1658=REFERENCIAS!$C$24,10,7))),0)</f>
        <v>#REF!</v>
      </c>
      <c r="Y1658" s="68">
        <f>+VLOOKUP(M1658,REFERENCIAS!$C:$D,2,0)*VLOOKUP($M$2,PONDERADORES!$A$7:$G$9,7,0)+VLOOKUP(N1658,REFERENCIAS!$C:$D,2,0)*VLOOKUP($N$2,PONDERADORES!$A$7:$G$9,7,0)+VLOOKUP(O1658,REFERENCIAS!$C:$D,2,0)*VLOOKUP($O$2,PONDERADORES!$A$7:$G$9,7,0)</f>
        <v>0.2</v>
      </c>
      <c r="Z1658" s="2">
        <f>+VLOOKUP(IF(R1658&lt;0.1,0,IF(AND(R1658&gt;=0.1,R1658&lt;0.2),0.1,IF(AND(R1658&gt;=0.2,R1658&lt;0.3),0.2,IF(R1658&gt;0.3,0.3,)))),REFERENCIAS!$C:$D,2,0)*VLOOKUP($R$2,PONDERADORES!$A$11:$G$11,7,0)</f>
        <v>15</v>
      </c>
      <c r="AA1658" s="92"/>
      <c r="AB1658" s="95" t="e">
        <f t="shared" ca="1" si="99"/>
        <v>#REF!</v>
      </c>
      <c r="AC1658" s="23" t="e">
        <f ca="1">IF(AB1658&gt;REFERENCIAS!$C$62,REFERENCIAS!$B$62,IF(AND(AB1658&gt;=REFERENCIAS!$C$63,AB1658&lt;REFERENCIAS!$D$63),REFERENCIAS!$B$63,IF(AND(AB1658&gt;REFERENCIAS!$C$64,AB1658&lt;=REFERENCIAS!$D$64),REFERENCIAS!$B$64,IF(AND(AB1658&gt;=REFERENCIAS!$C$65,AB1658&lt;REFERENCIAS!$D$65),REFERENCIAS!$B$65, "Revisar"))))</f>
        <v>#REF!</v>
      </c>
      <c r="AD1658" s="94" t="e">
        <f ca="1">VLOOKUP(AC1658,REFERENCIAS!$B$62:$G$65,4,FALSE)</f>
        <v>#REF!</v>
      </c>
    </row>
    <row r="1659" spans="1:30" ht="17.25" x14ac:dyDescent="0.25">
      <c r="A1659" s="74"/>
      <c r="B1659" s="19"/>
      <c r="C1659" s="19"/>
      <c r="D1659" s="50"/>
      <c r="E1659" s="73"/>
      <c r="F1659" s="74"/>
      <c r="G1659" s="9"/>
      <c r="H1659" s="48"/>
      <c r="I1659" s="49">
        <f t="shared" ca="1" si="97"/>
        <v>2022</v>
      </c>
      <c r="J1659" s="22">
        <f t="shared" ca="1" si="96"/>
        <v>1</v>
      </c>
      <c r="K1659" s="19"/>
      <c r="L1659" s="73"/>
      <c r="M1659" s="74"/>
      <c r="N1659" s="19"/>
      <c r="O1659" s="73"/>
      <c r="P1659" s="82">
        <v>1</v>
      </c>
      <c r="Q1659" s="24">
        <v>1</v>
      </c>
      <c r="R1659" s="81">
        <f t="shared" si="98"/>
        <v>1</v>
      </c>
      <c r="S1659" s="87"/>
      <c r="T1659" s="19"/>
      <c r="U1659" s="25"/>
      <c r="V1659" s="25"/>
      <c r="W1659" s="81"/>
      <c r="X1659" s="91" t="e">
        <f ca="1">+VLOOKUP(#REF!,REFERENCIAS!$C:$D,2,0)*VLOOKUP(#REF!,PONDERADORES!A:P,IF(AND(INFORMACION!$T1659='REFERENCIAS RIESGO'!$C$36,INFORMACION!$F1659=REFERENCIAS!$C$24),16,IF(INFORMACION!$T1659='REFERENCIAS RIESGO'!$C$36,13,IF(INFORMACION!$F1659=REFERENCIAS!$C$24,10,7))),0)+VLOOKUP(K1659,REFERENCIAS!$C:$D,2,0)*VLOOKUP($K$2,PONDERADORES!A:P,IF(AND(INFORMACION!$T1659='REFERENCIAS RIESGO'!$C$36,INFORMACION!$F1659=REFERENCIAS!$C$24),16,IF(INFORMACION!$T1659='REFERENCIAS RIESGO'!$C$36,13,IF(INFORMACION!$F1659=REFERENCIAS!$C$24,10,7))),0)+VLOOKUP(L1659,REFERENCIAS!$C:$D,2,0)*VLOOKUP($L$2,PONDERADORES!A:P,IF(AND(INFORMACION!$T1659='REFERENCIAS RIESGO'!$C$36,INFORMACION!$F1659=REFERENCIAS!$C$24),16,IF(INFORMACION!$T1659='REFERENCIAS RIESGO'!$C$36,13,IF(INFORMACION!$F1659=REFERENCIAS!$C$24,10,7))),0)+VLOOKUP(F1659,REFERENCIAS!$C:$D,2,0)*VLOOKUP($F$2,PONDERADORES!A:P,IF(AND(INFORMACION!$T1659='REFERENCIAS RIESGO'!$C$36,INFORMACION!$F1659=REFERENCIAS!$C$24),16,IF(INFORMACION!$T1659='REFERENCIAS RIESGO'!$C$36,13,IF(INFORMACION!$F1659=REFERENCIAS!$C$24,10,7))),0)+VLOOKUP(T1659,REFERENCIAS!$C:$D,2,0)*VLOOKUP($T$2,PONDERADORES!A:P,IF(AND(INFORMACION!$T1659='REFERENCIAS RIESGO'!$C$36,INFORMACION!$F1659=REFERENCIAS!$C$24),16,IF(INFORMACION!$T1659='REFERENCIAS RIESGO'!$C$36,13,IF(INFORMACION!$F1659=REFERENCIAS!$C$24,10,7))),0)+VLOOKUP(IF(J1659&lt;=0.2,0.2,IF(AND(J1659&gt;0.2,J1659&lt;=0.4),0.4,IF(AND(J1659&gt;0.4,J1659&lt;=0.6),0.6,IF(AND(J1659&gt;0.6,J1659&lt;=0.8),0.8,IF(AND(J1659&gt;0.8,J1659&lt;=1),1))))),REFERENCIAS!$C:$D,2,0)*VLOOKUP($J$2,PONDERADORES!A:P,IF(AND(INFORMACION!$T1659='REFERENCIAS RIESGO'!$C$36,INFORMACION!$F1659=REFERENCIAS!$C$24),16,IF(INFORMACION!$T1659='REFERENCIAS RIESGO'!$C$36,13,IF(INFORMACION!$F1659=REFERENCIAS!$C$24,10,7))),0)</f>
        <v>#REF!</v>
      </c>
      <c r="Y1659" s="68">
        <f>+VLOOKUP(M1659,REFERENCIAS!$C:$D,2,0)*VLOOKUP($M$2,PONDERADORES!$A$7:$G$9,7,0)+VLOOKUP(N1659,REFERENCIAS!$C:$D,2,0)*VLOOKUP($N$2,PONDERADORES!$A$7:$G$9,7,0)+VLOOKUP(O1659,REFERENCIAS!$C:$D,2,0)*VLOOKUP($O$2,PONDERADORES!$A$7:$G$9,7,0)</f>
        <v>0.2</v>
      </c>
      <c r="Z1659" s="2">
        <f>+VLOOKUP(IF(R1659&lt;0.1,0,IF(AND(R1659&gt;=0.1,R1659&lt;0.2),0.1,IF(AND(R1659&gt;=0.2,R1659&lt;0.3),0.2,IF(R1659&gt;0.3,0.3,)))),REFERENCIAS!$C:$D,2,0)*VLOOKUP($R$2,PONDERADORES!$A$11:$G$11,7,0)</f>
        <v>15</v>
      </c>
      <c r="AA1659" s="92"/>
      <c r="AB1659" s="95" t="e">
        <f t="shared" ca="1" si="99"/>
        <v>#REF!</v>
      </c>
      <c r="AC1659" s="23" t="e">
        <f ca="1">IF(AB1659&gt;REFERENCIAS!$C$62,REFERENCIAS!$B$62,IF(AND(AB1659&gt;=REFERENCIAS!$C$63,AB1659&lt;REFERENCIAS!$D$63),REFERENCIAS!$B$63,IF(AND(AB1659&gt;REFERENCIAS!$C$64,AB1659&lt;=REFERENCIAS!$D$64),REFERENCIAS!$B$64,IF(AND(AB1659&gt;=REFERENCIAS!$C$65,AB1659&lt;REFERENCIAS!$D$65),REFERENCIAS!$B$65, "Revisar"))))</f>
        <v>#REF!</v>
      </c>
      <c r="AD1659" s="94" t="e">
        <f ca="1">VLOOKUP(AC1659,REFERENCIAS!$B$62:$G$65,4,FALSE)</f>
        <v>#REF!</v>
      </c>
    </row>
    <row r="1660" spans="1:30" ht="17.25" x14ac:dyDescent="0.25">
      <c r="A1660" s="74"/>
      <c r="B1660" s="19"/>
      <c r="C1660" s="19"/>
      <c r="D1660" s="50"/>
      <c r="E1660" s="73"/>
      <c r="F1660" s="74"/>
      <c r="G1660" s="9"/>
      <c r="H1660" s="48"/>
      <c r="I1660" s="49">
        <f t="shared" ca="1" si="97"/>
        <v>2022</v>
      </c>
      <c r="J1660" s="22">
        <f t="shared" ca="1" si="96"/>
        <v>1</v>
      </c>
      <c r="K1660" s="19"/>
      <c r="L1660" s="73"/>
      <c r="M1660" s="74"/>
      <c r="N1660" s="19"/>
      <c r="O1660" s="73"/>
      <c r="P1660" s="82">
        <v>1</v>
      </c>
      <c r="Q1660" s="24">
        <v>1</v>
      </c>
      <c r="R1660" s="81">
        <f t="shared" si="98"/>
        <v>1</v>
      </c>
      <c r="S1660" s="87"/>
      <c r="T1660" s="19"/>
      <c r="U1660" s="25"/>
      <c r="V1660" s="25"/>
      <c r="W1660" s="81"/>
      <c r="X1660" s="91" t="e">
        <f ca="1">+VLOOKUP(#REF!,REFERENCIAS!$C:$D,2,0)*VLOOKUP(#REF!,PONDERADORES!A:P,IF(AND(INFORMACION!$T1660='REFERENCIAS RIESGO'!$C$36,INFORMACION!$F1660=REFERENCIAS!$C$24),16,IF(INFORMACION!$T1660='REFERENCIAS RIESGO'!$C$36,13,IF(INFORMACION!$F1660=REFERENCIAS!$C$24,10,7))),0)+VLOOKUP(K1660,REFERENCIAS!$C:$D,2,0)*VLOOKUP($K$2,PONDERADORES!A:P,IF(AND(INFORMACION!$T1660='REFERENCIAS RIESGO'!$C$36,INFORMACION!$F1660=REFERENCIAS!$C$24),16,IF(INFORMACION!$T1660='REFERENCIAS RIESGO'!$C$36,13,IF(INFORMACION!$F1660=REFERENCIAS!$C$24,10,7))),0)+VLOOKUP(L1660,REFERENCIAS!$C:$D,2,0)*VLOOKUP($L$2,PONDERADORES!A:P,IF(AND(INFORMACION!$T1660='REFERENCIAS RIESGO'!$C$36,INFORMACION!$F1660=REFERENCIAS!$C$24),16,IF(INFORMACION!$T1660='REFERENCIAS RIESGO'!$C$36,13,IF(INFORMACION!$F1660=REFERENCIAS!$C$24,10,7))),0)+VLOOKUP(F1660,REFERENCIAS!$C:$D,2,0)*VLOOKUP($F$2,PONDERADORES!A:P,IF(AND(INFORMACION!$T1660='REFERENCIAS RIESGO'!$C$36,INFORMACION!$F1660=REFERENCIAS!$C$24),16,IF(INFORMACION!$T1660='REFERENCIAS RIESGO'!$C$36,13,IF(INFORMACION!$F1660=REFERENCIAS!$C$24,10,7))),0)+VLOOKUP(T1660,REFERENCIAS!$C:$D,2,0)*VLOOKUP($T$2,PONDERADORES!A:P,IF(AND(INFORMACION!$T1660='REFERENCIAS RIESGO'!$C$36,INFORMACION!$F1660=REFERENCIAS!$C$24),16,IF(INFORMACION!$T1660='REFERENCIAS RIESGO'!$C$36,13,IF(INFORMACION!$F1660=REFERENCIAS!$C$24,10,7))),0)+VLOOKUP(IF(J1660&lt;=0.2,0.2,IF(AND(J1660&gt;0.2,J1660&lt;=0.4),0.4,IF(AND(J1660&gt;0.4,J1660&lt;=0.6),0.6,IF(AND(J1660&gt;0.6,J1660&lt;=0.8),0.8,IF(AND(J1660&gt;0.8,J1660&lt;=1),1))))),REFERENCIAS!$C:$D,2,0)*VLOOKUP($J$2,PONDERADORES!A:P,IF(AND(INFORMACION!$T1660='REFERENCIAS RIESGO'!$C$36,INFORMACION!$F1660=REFERENCIAS!$C$24),16,IF(INFORMACION!$T1660='REFERENCIAS RIESGO'!$C$36,13,IF(INFORMACION!$F1660=REFERENCIAS!$C$24,10,7))),0)</f>
        <v>#REF!</v>
      </c>
      <c r="Y1660" s="68">
        <f>+VLOOKUP(M1660,REFERENCIAS!$C:$D,2,0)*VLOOKUP($M$2,PONDERADORES!$A$7:$G$9,7,0)+VLOOKUP(N1660,REFERENCIAS!$C:$D,2,0)*VLOOKUP($N$2,PONDERADORES!$A$7:$G$9,7,0)+VLOOKUP(O1660,REFERENCIAS!$C:$D,2,0)*VLOOKUP($O$2,PONDERADORES!$A$7:$G$9,7,0)</f>
        <v>0.2</v>
      </c>
      <c r="Z1660" s="2">
        <f>+VLOOKUP(IF(R1660&lt;0.1,0,IF(AND(R1660&gt;=0.1,R1660&lt;0.2),0.1,IF(AND(R1660&gt;=0.2,R1660&lt;0.3),0.2,IF(R1660&gt;0.3,0.3,)))),REFERENCIAS!$C:$D,2,0)*VLOOKUP($R$2,PONDERADORES!$A$11:$G$11,7,0)</f>
        <v>15</v>
      </c>
      <c r="AA1660" s="92"/>
      <c r="AB1660" s="95" t="e">
        <f t="shared" ca="1" si="99"/>
        <v>#REF!</v>
      </c>
      <c r="AC1660" s="23" t="e">
        <f ca="1">IF(AB1660&gt;REFERENCIAS!$C$62,REFERENCIAS!$B$62,IF(AND(AB1660&gt;=REFERENCIAS!$C$63,AB1660&lt;REFERENCIAS!$D$63),REFERENCIAS!$B$63,IF(AND(AB1660&gt;REFERENCIAS!$C$64,AB1660&lt;=REFERENCIAS!$D$64),REFERENCIAS!$B$64,IF(AND(AB1660&gt;=REFERENCIAS!$C$65,AB1660&lt;REFERENCIAS!$D$65),REFERENCIAS!$B$65, "Revisar"))))</f>
        <v>#REF!</v>
      </c>
      <c r="AD1660" s="94" t="e">
        <f ca="1">VLOOKUP(AC1660,REFERENCIAS!$B$62:$G$65,4,FALSE)</f>
        <v>#REF!</v>
      </c>
    </row>
    <row r="1661" spans="1:30" ht="17.25" x14ac:dyDescent="0.25">
      <c r="A1661" s="74"/>
      <c r="B1661" s="19"/>
      <c r="C1661" s="19"/>
      <c r="D1661" s="50"/>
      <c r="E1661" s="73"/>
      <c r="F1661" s="74"/>
      <c r="G1661" s="9"/>
      <c r="H1661" s="48"/>
      <c r="I1661" s="49">
        <f t="shared" ca="1" si="97"/>
        <v>2022</v>
      </c>
      <c r="J1661" s="22">
        <f t="shared" ca="1" si="96"/>
        <v>1</v>
      </c>
      <c r="K1661" s="19"/>
      <c r="L1661" s="73"/>
      <c r="M1661" s="74"/>
      <c r="N1661" s="19"/>
      <c r="O1661" s="73"/>
      <c r="P1661" s="82">
        <v>1</v>
      </c>
      <c r="Q1661" s="24">
        <v>1</v>
      </c>
      <c r="R1661" s="81">
        <f t="shared" si="98"/>
        <v>1</v>
      </c>
      <c r="S1661" s="87"/>
      <c r="T1661" s="19"/>
      <c r="U1661" s="25"/>
      <c r="V1661" s="25"/>
      <c r="W1661" s="81"/>
      <c r="X1661" s="91" t="e">
        <f ca="1">+VLOOKUP(#REF!,REFERENCIAS!$C:$D,2,0)*VLOOKUP(#REF!,PONDERADORES!A:P,IF(AND(INFORMACION!$T1661='REFERENCIAS RIESGO'!$C$36,INFORMACION!$F1661=REFERENCIAS!$C$24),16,IF(INFORMACION!$T1661='REFERENCIAS RIESGO'!$C$36,13,IF(INFORMACION!$F1661=REFERENCIAS!$C$24,10,7))),0)+VLOOKUP(K1661,REFERENCIAS!$C:$D,2,0)*VLOOKUP($K$2,PONDERADORES!A:P,IF(AND(INFORMACION!$T1661='REFERENCIAS RIESGO'!$C$36,INFORMACION!$F1661=REFERENCIAS!$C$24),16,IF(INFORMACION!$T1661='REFERENCIAS RIESGO'!$C$36,13,IF(INFORMACION!$F1661=REFERENCIAS!$C$24,10,7))),0)+VLOOKUP(L1661,REFERENCIAS!$C:$D,2,0)*VLOOKUP($L$2,PONDERADORES!A:P,IF(AND(INFORMACION!$T1661='REFERENCIAS RIESGO'!$C$36,INFORMACION!$F1661=REFERENCIAS!$C$24),16,IF(INFORMACION!$T1661='REFERENCIAS RIESGO'!$C$36,13,IF(INFORMACION!$F1661=REFERENCIAS!$C$24,10,7))),0)+VLOOKUP(F1661,REFERENCIAS!$C:$D,2,0)*VLOOKUP($F$2,PONDERADORES!A:P,IF(AND(INFORMACION!$T1661='REFERENCIAS RIESGO'!$C$36,INFORMACION!$F1661=REFERENCIAS!$C$24),16,IF(INFORMACION!$T1661='REFERENCIAS RIESGO'!$C$36,13,IF(INFORMACION!$F1661=REFERENCIAS!$C$24,10,7))),0)+VLOOKUP(T1661,REFERENCIAS!$C:$D,2,0)*VLOOKUP($T$2,PONDERADORES!A:P,IF(AND(INFORMACION!$T1661='REFERENCIAS RIESGO'!$C$36,INFORMACION!$F1661=REFERENCIAS!$C$24),16,IF(INFORMACION!$T1661='REFERENCIAS RIESGO'!$C$36,13,IF(INFORMACION!$F1661=REFERENCIAS!$C$24,10,7))),0)+VLOOKUP(IF(J1661&lt;=0.2,0.2,IF(AND(J1661&gt;0.2,J1661&lt;=0.4),0.4,IF(AND(J1661&gt;0.4,J1661&lt;=0.6),0.6,IF(AND(J1661&gt;0.6,J1661&lt;=0.8),0.8,IF(AND(J1661&gt;0.8,J1661&lt;=1),1))))),REFERENCIAS!$C:$D,2,0)*VLOOKUP($J$2,PONDERADORES!A:P,IF(AND(INFORMACION!$T1661='REFERENCIAS RIESGO'!$C$36,INFORMACION!$F1661=REFERENCIAS!$C$24),16,IF(INFORMACION!$T1661='REFERENCIAS RIESGO'!$C$36,13,IF(INFORMACION!$F1661=REFERENCIAS!$C$24,10,7))),0)</f>
        <v>#REF!</v>
      </c>
      <c r="Y1661" s="68">
        <f>+VLOOKUP(M1661,REFERENCIAS!$C:$D,2,0)*VLOOKUP($M$2,PONDERADORES!$A$7:$G$9,7,0)+VLOOKUP(N1661,REFERENCIAS!$C:$D,2,0)*VLOOKUP($N$2,PONDERADORES!$A$7:$G$9,7,0)+VLOOKUP(O1661,REFERENCIAS!$C:$D,2,0)*VLOOKUP($O$2,PONDERADORES!$A$7:$G$9,7,0)</f>
        <v>0.2</v>
      </c>
      <c r="Z1661" s="2">
        <f>+VLOOKUP(IF(R1661&lt;0.1,0,IF(AND(R1661&gt;=0.1,R1661&lt;0.2),0.1,IF(AND(R1661&gt;=0.2,R1661&lt;0.3),0.2,IF(R1661&gt;0.3,0.3,)))),REFERENCIAS!$C:$D,2,0)*VLOOKUP($R$2,PONDERADORES!$A$11:$G$11,7,0)</f>
        <v>15</v>
      </c>
      <c r="AA1661" s="92"/>
      <c r="AB1661" s="95" t="e">
        <f t="shared" ca="1" si="99"/>
        <v>#REF!</v>
      </c>
      <c r="AC1661" s="23" t="e">
        <f ca="1">IF(AB1661&gt;REFERENCIAS!$C$62,REFERENCIAS!$B$62,IF(AND(AB1661&gt;=REFERENCIAS!$C$63,AB1661&lt;REFERENCIAS!$D$63),REFERENCIAS!$B$63,IF(AND(AB1661&gt;REFERENCIAS!$C$64,AB1661&lt;=REFERENCIAS!$D$64),REFERENCIAS!$B$64,IF(AND(AB1661&gt;=REFERENCIAS!$C$65,AB1661&lt;REFERENCIAS!$D$65),REFERENCIAS!$B$65, "Revisar"))))</f>
        <v>#REF!</v>
      </c>
      <c r="AD1661" s="94" t="e">
        <f ca="1">VLOOKUP(AC1661,REFERENCIAS!$B$62:$G$65,4,FALSE)</f>
        <v>#REF!</v>
      </c>
    </row>
    <row r="1662" spans="1:30" ht="17.25" x14ac:dyDescent="0.25">
      <c r="A1662" s="74"/>
      <c r="B1662" s="19"/>
      <c r="C1662" s="19"/>
      <c r="D1662" s="50"/>
      <c r="E1662" s="73"/>
      <c r="F1662" s="74"/>
      <c r="G1662" s="9"/>
      <c r="H1662" s="48"/>
      <c r="I1662" s="49">
        <f t="shared" ca="1" si="97"/>
        <v>2022</v>
      </c>
      <c r="J1662" s="22">
        <f t="shared" ca="1" si="96"/>
        <v>1</v>
      </c>
      <c r="K1662" s="19"/>
      <c r="L1662" s="73"/>
      <c r="M1662" s="74"/>
      <c r="N1662" s="19"/>
      <c r="O1662" s="73"/>
      <c r="P1662" s="82">
        <v>1</v>
      </c>
      <c r="Q1662" s="24">
        <v>1</v>
      </c>
      <c r="R1662" s="81">
        <f t="shared" si="98"/>
        <v>1</v>
      </c>
      <c r="S1662" s="87"/>
      <c r="T1662" s="19"/>
      <c r="U1662" s="25"/>
      <c r="V1662" s="25"/>
      <c r="W1662" s="81"/>
      <c r="X1662" s="91" t="e">
        <f ca="1">+VLOOKUP(#REF!,REFERENCIAS!$C:$D,2,0)*VLOOKUP(#REF!,PONDERADORES!A:P,IF(AND(INFORMACION!$T1662='REFERENCIAS RIESGO'!$C$36,INFORMACION!$F1662=REFERENCIAS!$C$24),16,IF(INFORMACION!$T1662='REFERENCIAS RIESGO'!$C$36,13,IF(INFORMACION!$F1662=REFERENCIAS!$C$24,10,7))),0)+VLOOKUP(K1662,REFERENCIAS!$C:$D,2,0)*VLOOKUP($K$2,PONDERADORES!A:P,IF(AND(INFORMACION!$T1662='REFERENCIAS RIESGO'!$C$36,INFORMACION!$F1662=REFERENCIAS!$C$24),16,IF(INFORMACION!$T1662='REFERENCIAS RIESGO'!$C$36,13,IF(INFORMACION!$F1662=REFERENCIAS!$C$24,10,7))),0)+VLOOKUP(L1662,REFERENCIAS!$C:$D,2,0)*VLOOKUP($L$2,PONDERADORES!A:P,IF(AND(INFORMACION!$T1662='REFERENCIAS RIESGO'!$C$36,INFORMACION!$F1662=REFERENCIAS!$C$24),16,IF(INFORMACION!$T1662='REFERENCIAS RIESGO'!$C$36,13,IF(INFORMACION!$F1662=REFERENCIAS!$C$24,10,7))),0)+VLOOKUP(F1662,REFERENCIAS!$C:$D,2,0)*VLOOKUP($F$2,PONDERADORES!A:P,IF(AND(INFORMACION!$T1662='REFERENCIAS RIESGO'!$C$36,INFORMACION!$F1662=REFERENCIAS!$C$24),16,IF(INFORMACION!$T1662='REFERENCIAS RIESGO'!$C$36,13,IF(INFORMACION!$F1662=REFERENCIAS!$C$24,10,7))),0)+VLOOKUP(T1662,REFERENCIAS!$C:$D,2,0)*VLOOKUP($T$2,PONDERADORES!A:P,IF(AND(INFORMACION!$T1662='REFERENCIAS RIESGO'!$C$36,INFORMACION!$F1662=REFERENCIAS!$C$24),16,IF(INFORMACION!$T1662='REFERENCIAS RIESGO'!$C$36,13,IF(INFORMACION!$F1662=REFERENCIAS!$C$24,10,7))),0)+VLOOKUP(IF(J1662&lt;=0.2,0.2,IF(AND(J1662&gt;0.2,J1662&lt;=0.4),0.4,IF(AND(J1662&gt;0.4,J1662&lt;=0.6),0.6,IF(AND(J1662&gt;0.6,J1662&lt;=0.8),0.8,IF(AND(J1662&gt;0.8,J1662&lt;=1),1))))),REFERENCIAS!$C:$D,2,0)*VLOOKUP($J$2,PONDERADORES!A:P,IF(AND(INFORMACION!$T1662='REFERENCIAS RIESGO'!$C$36,INFORMACION!$F1662=REFERENCIAS!$C$24),16,IF(INFORMACION!$T1662='REFERENCIAS RIESGO'!$C$36,13,IF(INFORMACION!$F1662=REFERENCIAS!$C$24,10,7))),0)</f>
        <v>#REF!</v>
      </c>
      <c r="Y1662" s="68">
        <f>+VLOOKUP(M1662,REFERENCIAS!$C:$D,2,0)*VLOOKUP($M$2,PONDERADORES!$A$7:$G$9,7,0)+VLOOKUP(N1662,REFERENCIAS!$C:$D,2,0)*VLOOKUP($N$2,PONDERADORES!$A$7:$G$9,7,0)+VLOOKUP(O1662,REFERENCIAS!$C:$D,2,0)*VLOOKUP($O$2,PONDERADORES!$A$7:$G$9,7,0)</f>
        <v>0.2</v>
      </c>
      <c r="Z1662" s="2">
        <f>+VLOOKUP(IF(R1662&lt;0.1,0,IF(AND(R1662&gt;=0.1,R1662&lt;0.2),0.1,IF(AND(R1662&gt;=0.2,R1662&lt;0.3),0.2,IF(R1662&gt;0.3,0.3,)))),REFERENCIAS!$C:$D,2,0)*VLOOKUP($R$2,PONDERADORES!$A$11:$G$11,7,0)</f>
        <v>15</v>
      </c>
      <c r="AA1662" s="92"/>
      <c r="AB1662" s="95" t="e">
        <f t="shared" ca="1" si="99"/>
        <v>#REF!</v>
      </c>
      <c r="AC1662" s="23" t="e">
        <f ca="1">IF(AB1662&gt;REFERENCIAS!$C$62,REFERENCIAS!$B$62,IF(AND(AB1662&gt;=REFERENCIAS!$C$63,AB1662&lt;REFERENCIAS!$D$63),REFERENCIAS!$B$63,IF(AND(AB1662&gt;REFERENCIAS!$C$64,AB1662&lt;=REFERENCIAS!$D$64),REFERENCIAS!$B$64,IF(AND(AB1662&gt;=REFERENCIAS!$C$65,AB1662&lt;REFERENCIAS!$D$65),REFERENCIAS!$B$65, "Revisar"))))</f>
        <v>#REF!</v>
      </c>
      <c r="AD1662" s="94" t="e">
        <f ca="1">VLOOKUP(AC1662,REFERENCIAS!$B$62:$G$65,4,FALSE)</f>
        <v>#REF!</v>
      </c>
    </row>
    <row r="1663" spans="1:30" ht="17.25" x14ac:dyDescent="0.25">
      <c r="A1663" s="74"/>
      <c r="B1663" s="19"/>
      <c r="C1663" s="19"/>
      <c r="D1663" s="50"/>
      <c r="E1663" s="73"/>
      <c r="F1663" s="74"/>
      <c r="G1663" s="9"/>
      <c r="H1663" s="48"/>
      <c r="I1663" s="49">
        <f t="shared" ca="1" si="97"/>
        <v>2022</v>
      </c>
      <c r="J1663" s="22">
        <f t="shared" ca="1" si="96"/>
        <v>1</v>
      </c>
      <c r="K1663" s="19"/>
      <c r="L1663" s="73"/>
      <c r="M1663" s="74"/>
      <c r="N1663" s="19"/>
      <c r="O1663" s="73"/>
      <c r="P1663" s="82">
        <v>1</v>
      </c>
      <c r="Q1663" s="24">
        <v>1</v>
      </c>
      <c r="R1663" s="81">
        <f t="shared" si="98"/>
        <v>1</v>
      </c>
      <c r="S1663" s="87"/>
      <c r="T1663" s="19"/>
      <c r="U1663" s="25"/>
      <c r="V1663" s="25"/>
      <c r="W1663" s="81"/>
      <c r="X1663" s="91" t="e">
        <f ca="1">+VLOOKUP(#REF!,REFERENCIAS!$C:$D,2,0)*VLOOKUP(#REF!,PONDERADORES!A:P,IF(AND(INFORMACION!$T1663='REFERENCIAS RIESGO'!$C$36,INFORMACION!$F1663=REFERENCIAS!$C$24),16,IF(INFORMACION!$T1663='REFERENCIAS RIESGO'!$C$36,13,IF(INFORMACION!$F1663=REFERENCIAS!$C$24,10,7))),0)+VLOOKUP(K1663,REFERENCIAS!$C:$D,2,0)*VLOOKUP($K$2,PONDERADORES!A:P,IF(AND(INFORMACION!$T1663='REFERENCIAS RIESGO'!$C$36,INFORMACION!$F1663=REFERENCIAS!$C$24),16,IF(INFORMACION!$T1663='REFERENCIAS RIESGO'!$C$36,13,IF(INFORMACION!$F1663=REFERENCIAS!$C$24,10,7))),0)+VLOOKUP(L1663,REFERENCIAS!$C:$D,2,0)*VLOOKUP($L$2,PONDERADORES!A:P,IF(AND(INFORMACION!$T1663='REFERENCIAS RIESGO'!$C$36,INFORMACION!$F1663=REFERENCIAS!$C$24),16,IF(INFORMACION!$T1663='REFERENCIAS RIESGO'!$C$36,13,IF(INFORMACION!$F1663=REFERENCIAS!$C$24,10,7))),0)+VLOOKUP(F1663,REFERENCIAS!$C:$D,2,0)*VLOOKUP($F$2,PONDERADORES!A:P,IF(AND(INFORMACION!$T1663='REFERENCIAS RIESGO'!$C$36,INFORMACION!$F1663=REFERENCIAS!$C$24),16,IF(INFORMACION!$T1663='REFERENCIAS RIESGO'!$C$36,13,IF(INFORMACION!$F1663=REFERENCIAS!$C$24,10,7))),0)+VLOOKUP(T1663,REFERENCIAS!$C:$D,2,0)*VLOOKUP($T$2,PONDERADORES!A:P,IF(AND(INFORMACION!$T1663='REFERENCIAS RIESGO'!$C$36,INFORMACION!$F1663=REFERENCIAS!$C$24),16,IF(INFORMACION!$T1663='REFERENCIAS RIESGO'!$C$36,13,IF(INFORMACION!$F1663=REFERENCIAS!$C$24,10,7))),0)+VLOOKUP(IF(J1663&lt;=0.2,0.2,IF(AND(J1663&gt;0.2,J1663&lt;=0.4),0.4,IF(AND(J1663&gt;0.4,J1663&lt;=0.6),0.6,IF(AND(J1663&gt;0.6,J1663&lt;=0.8),0.8,IF(AND(J1663&gt;0.8,J1663&lt;=1),1))))),REFERENCIAS!$C:$D,2,0)*VLOOKUP($J$2,PONDERADORES!A:P,IF(AND(INFORMACION!$T1663='REFERENCIAS RIESGO'!$C$36,INFORMACION!$F1663=REFERENCIAS!$C$24),16,IF(INFORMACION!$T1663='REFERENCIAS RIESGO'!$C$36,13,IF(INFORMACION!$F1663=REFERENCIAS!$C$24,10,7))),0)</f>
        <v>#REF!</v>
      </c>
      <c r="Y1663" s="68">
        <f>+VLOOKUP(M1663,REFERENCIAS!$C:$D,2,0)*VLOOKUP($M$2,PONDERADORES!$A$7:$G$9,7,0)+VLOOKUP(N1663,REFERENCIAS!$C:$D,2,0)*VLOOKUP($N$2,PONDERADORES!$A$7:$G$9,7,0)+VLOOKUP(O1663,REFERENCIAS!$C:$D,2,0)*VLOOKUP($O$2,PONDERADORES!$A$7:$G$9,7,0)</f>
        <v>0.2</v>
      </c>
      <c r="Z1663" s="2">
        <f>+VLOOKUP(IF(R1663&lt;0.1,0,IF(AND(R1663&gt;=0.1,R1663&lt;0.2),0.1,IF(AND(R1663&gt;=0.2,R1663&lt;0.3),0.2,IF(R1663&gt;0.3,0.3,)))),REFERENCIAS!$C:$D,2,0)*VLOOKUP($R$2,PONDERADORES!$A$11:$G$11,7,0)</f>
        <v>15</v>
      </c>
      <c r="AA1663" s="92"/>
      <c r="AB1663" s="95" t="e">
        <f t="shared" ca="1" si="99"/>
        <v>#REF!</v>
      </c>
      <c r="AC1663" s="23" t="e">
        <f ca="1">IF(AB1663&gt;REFERENCIAS!$C$62,REFERENCIAS!$B$62,IF(AND(AB1663&gt;=REFERENCIAS!$C$63,AB1663&lt;REFERENCIAS!$D$63),REFERENCIAS!$B$63,IF(AND(AB1663&gt;REFERENCIAS!$C$64,AB1663&lt;=REFERENCIAS!$D$64),REFERENCIAS!$B$64,IF(AND(AB1663&gt;=REFERENCIAS!$C$65,AB1663&lt;REFERENCIAS!$D$65),REFERENCIAS!$B$65, "Revisar"))))</f>
        <v>#REF!</v>
      </c>
      <c r="AD1663" s="94" t="e">
        <f ca="1">VLOOKUP(AC1663,REFERENCIAS!$B$62:$G$65,4,FALSE)</f>
        <v>#REF!</v>
      </c>
    </row>
    <row r="1664" spans="1:30" ht="17.25" x14ac:dyDescent="0.25">
      <c r="A1664" s="74"/>
      <c r="B1664" s="19"/>
      <c r="C1664" s="19"/>
      <c r="D1664" s="50"/>
      <c r="E1664" s="73"/>
      <c r="F1664" s="74"/>
      <c r="G1664" s="9"/>
      <c r="H1664" s="48"/>
      <c r="I1664" s="49">
        <f t="shared" ca="1" si="97"/>
        <v>2022</v>
      </c>
      <c r="J1664" s="22">
        <f t="shared" ca="1" si="96"/>
        <v>1</v>
      </c>
      <c r="K1664" s="19"/>
      <c r="L1664" s="73"/>
      <c r="M1664" s="74"/>
      <c r="N1664" s="19"/>
      <c r="O1664" s="73"/>
      <c r="P1664" s="82">
        <v>1</v>
      </c>
      <c r="Q1664" s="24">
        <v>1</v>
      </c>
      <c r="R1664" s="81">
        <f t="shared" si="98"/>
        <v>1</v>
      </c>
      <c r="S1664" s="87"/>
      <c r="T1664" s="19"/>
      <c r="U1664" s="25"/>
      <c r="V1664" s="25"/>
      <c r="W1664" s="81"/>
      <c r="X1664" s="91" t="e">
        <f ca="1">+VLOOKUP(#REF!,REFERENCIAS!$C:$D,2,0)*VLOOKUP(#REF!,PONDERADORES!A:P,IF(AND(INFORMACION!$T1664='REFERENCIAS RIESGO'!$C$36,INFORMACION!$F1664=REFERENCIAS!$C$24),16,IF(INFORMACION!$T1664='REFERENCIAS RIESGO'!$C$36,13,IF(INFORMACION!$F1664=REFERENCIAS!$C$24,10,7))),0)+VLOOKUP(K1664,REFERENCIAS!$C:$D,2,0)*VLOOKUP($K$2,PONDERADORES!A:P,IF(AND(INFORMACION!$T1664='REFERENCIAS RIESGO'!$C$36,INFORMACION!$F1664=REFERENCIAS!$C$24),16,IF(INFORMACION!$T1664='REFERENCIAS RIESGO'!$C$36,13,IF(INFORMACION!$F1664=REFERENCIAS!$C$24,10,7))),0)+VLOOKUP(L1664,REFERENCIAS!$C:$D,2,0)*VLOOKUP($L$2,PONDERADORES!A:P,IF(AND(INFORMACION!$T1664='REFERENCIAS RIESGO'!$C$36,INFORMACION!$F1664=REFERENCIAS!$C$24),16,IF(INFORMACION!$T1664='REFERENCIAS RIESGO'!$C$36,13,IF(INFORMACION!$F1664=REFERENCIAS!$C$24,10,7))),0)+VLOOKUP(F1664,REFERENCIAS!$C:$D,2,0)*VLOOKUP($F$2,PONDERADORES!A:P,IF(AND(INFORMACION!$T1664='REFERENCIAS RIESGO'!$C$36,INFORMACION!$F1664=REFERENCIAS!$C$24),16,IF(INFORMACION!$T1664='REFERENCIAS RIESGO'!$C$36,13,IF(INFORMACION!$F1664=REFERENCIAS!$C$24,10,7))),0)+VLOOKUP(T1664,REFERENCIAS!$C:$D,2,0)*VLOOKUP($T$2,PONDERADORES!A:P,IF(AND(INFORMACION!$T1664='REFERENCIAS RIESGO'!$C$36,INFORMACION!$F1664=REFERENCIAS!$C$24),16,IF(INFORMACION!$T1664='REFERENCIAS RIESGO'!$C$36,13,IF(INFORMACION!$F1664=REFERENCIAS!$C$24,10,7))),0)+VLOOKUP(IF(J1664&lt;=0.2,0.2,IF(AND(J1664&gt;0.2,J1664&lt;=0.4),0.4,IF(AND(J1664&gt;0.4,J1664&lt;=0.6),0.6,IF(AND(J1664&gt;0.6,J1664&lt;=0.8),0.8,IF(AND(J1664&gt;0.8,J1664&lt;=1),1))))),REFERENCIAS!$C:$D,2,0)*VLOOKUP($J$2,PONDERADORES!A:P,IF(AND(INFORMACION!$T1664='REFERENCIAS RIESGO'!$C$36,INFORMACION!$F1664=REFERENCIAS!$C$24),16,IF(INFORMACION!$T1664='REFERENCIAS RIESGO'!$C$36,13,IF(INFORMACION!$F1664=REFERENCIAS!$C$24,10,7))),0)</f>
        <v>#REF!</v>
      </c>
      <c r="Y1664" s="68">
        <f>+VLOOKUP(M1664,REFERENCIAS!$C:$D,2,0)*VLOOKUP($M$2,PONDERADORES!$A$7:$G$9,7,0)+VLOOKUP(N1664,REFERENCIAS!$C:$D,2,0)*VLOOKUP($N$2,PONDERADORES!$A$7:$G$9,7,0)+VLOOKUP(O1664,REFERENCIAS!$C:$D,2,0)*VLOOKUP($O$2,PONDERADORES!$A$7:$G$9,7,0)</f>
        <v>0.2</v>
      </c>
      <c r="Z1664" s="2">
        <f>+VLOOKUP(IF(R1664&lt;0.1,0,IF(AND(R1664&gt;=0.1,R1664&lt;0.2),0.1,IF(AND(R1664&gt;=0.2,R1664&lt;0.3),0.2,IF(R1664&gt;0.3,0.3,)))),REFERENCIAS!$C:$D,2,0)*VLOOKUP($R$2,PONDERADORES!$A$11:$G$11,7,0)</f>
        <v>15</v>
      </c>
      <c r="AA1664" s="92"/>
      <c r="AB1664" s="95" t="e">
        <f t="shared" ca="1" si="99"/>
        <v>#REF!</v>
      </c>
      <c r="AC1664" s="23" t="e">
        <f ca="1">IF(AB1664&gt;REFERENCIAS!$C$62,REFERENCIAS!$B$62,IF(AND(AB1664&gt;=REFERENCIAS!$C$63,AB1664&lt;REFERENCIAS!$D$63),REFERENCIAS!$B$63,IF(AND(AB1664&gt;REFERENCIAS!$C$64,AB1664&lt;=REFERENCIAS!$D$64),REFERENCIAS!$B$64,IF(AND(AB1664&gt;=REFERENCIAS!$C$65,AB1664&lt;REFERENCIAS!$D$65),REFERENCIAS!$B$65, "Revisar"))))</f>
        <v>#REF!</v>
      </c>
      <c r="AD1664" s="94" t="e">
        <f ca="1">VLOOKUP(AC1664,REFERENCIAS!$B$62:$G$65,4,FALSE)</f>
        <v>#REF!</v>
      </c>
    </row>
    <row r="1665" spans="1:30" ht="17.25" x14ac:dyDescent="0.25">
      <c r="A1665" s="74"/>
      <c r="B1665" s="19"/>
      <c r="C1665" s="19"/>
      <c r="D1665" s="50"/>
      <c r="E1665" s="73"/>
      <c r="F1665" s="74"/>
      <c r="G1665" s="9"/>
      <c r="H1665" s="48"/>
      <c r="I1665" s="49">
        <f t="shared" ca="1" si="97"/>
        <v>2022</v>
      </c>
      <c r="J1665" s="22">
        <f t="shared" ca="1" si="96"/>
        <v>1</v>
      </c>
      <c r="K1665" s="19"/>
      <c r="L1665" s="73"/>
      <c r="M1665" s="74"/>
      <c r="N1665" s="19"/>
      <c r="O1665" s="73"/>
      <c r="P1665" s="82">
        <v>1</v>
      </c>
      <c r="Q1665" s="24">
        <v>1</v>
      </c>
      <c r="R1665" s="81">
        <f t="shared" si="98"/>
        <v>1</v>
      </c>
      <c r="S1665" s="87"/>
      <c r="T1665" s="19"/>
      <c r="U1665" s="25"/>
      <c r="V1665" s="25"/>
      <c r="W1665" s="81"/>
      <c r="X1665" s="91" t="e">
        <f ca="1">+VLOOKUP(#REF!,REFERENCIAS!$C:$D,2,0)*VLOOKUP(#REF!,PONDERADORES!A:P,IF(AND(INFORMACION!$T1665='REFERENCIAS RIESGO'!$C$36,INFORMACION!$F1665=REFERENCIAS!$C$24),16,IF(INFORMACION!$T1665='REFERENCIAS RIESGO'!$C$36,13,IF(INFORMACION!$F1665=REFERENCIAS!$C$24,10,7))),0)+VLOOKUP(K1665,REFERENCIAS!$C:$D,2,0)*VLOOKUP($K$2,PONDERADORES!A:P,IF(AND(INFORMACION!$T1665='REFERENCIAS RIESGO'!$C$36,INFORMACION!$F1665=REFERENCIAS!$C$24),16,IF(INFORMACION!$T1665='REFERENCIAS RIESGO'!$C$36,13,IF(INFORMACION!$F1665=REFERENCIAS!$C$24,10,7))),0)+VLOOKUP(L1665,REFERENCIAS!$C:$D,2,0)*VLOOKUP($L$2,PONDERADORES!A:P,IF(AND(INFORMACION!$T1665='REFERENCIAS RIESGO'!$C$36,INFORMACION!$F1665=REFERENCIAS!$C$24),16,IF(INFORMACION!$T1665='REFERENCIAS RIESGO'!$C$36,13,IF(INFORMACION!$F1665=REFERENCIAS!$C$24,10,7))),0)+VLOOKUP(F1665,REFERENCIAS!$C:$D,2,0)*VLOOKUP($F$2,PONDERADORES!A:P,IF(AND(INFORMACION!$T1665='REFERENCIAS RIESGO'!$C$36,INFORMACION!$F1665=REFERENCIAS!$C$24),16,IF(INFORMACION!$T1665='REFERENCIAS RIESGO'!$C$36,13,IF(INFORMACION!$F1665=REFERENCIAS!$C$24,10,7))),0)+VLOOKUP(T1665,REFERENCIAS!$C:$D,2,0)*VLOOKUP($T$2,PONDERADORES!A:P,IF(AND(INFORMACION!$T1665='REFERENCIAS RIESGO'!$C$36,INFORMACION!$F1665=REFERENCIAS!$C$24),16,IF(INFORMACION!$T1665='REFERENCIAS RIESGO'!$C$36,13,IF(INFORMACION!$F1665=REFERENCIAS!$C$24,10,7))),0)+VLOOKUP(IF(J1665&lt;=0.2,0.2,IF(AND(J1665&gt;0.2,J1665&lt;=0.4),0.4,IF(AND(J1665&gt;0.4,J1665&lt;=0.6),0.6,IF(AND(J1665&gt;0.6,J1665&lt;=0.8),0.8,IF(AND(J1665&gt;0.8,J1665&lt;=1),1))))),REFERENCIAS!$C:$D,2,0)*VLOOKUP($J$2,PONDERADORES!A:P,IF(AND(INFORMACION!$T1665='REFERENCIAS RIESGO'!$C$36,INFORMACION!$F1665=REFERENCIAS!$C$24),16,IF(INFORMACION!$T1665='REFERENCIAS RIESGO'!$C$36,13,IF(INFORMACION!$F1665=REFERENCIAS!$C$24,10,7))),0)</f>
        <v>#REF!</v>
      </c>
      <c r="Y1665" s="68">
        <f>+VLOOKUP(M1665,REFERENCIAS!$C:$D,2,0)*VLOOKUP($M$2,PONDERADORES!$A$7:$G$9,7,0)+VLOOKUP(N1665,REFERENCIAS!$C:$D,2,0)*VLOOKUP($N$2,PONDERADORES!$A$7:$G$9,7,0)+VLOOKUP(O1665,REFERENCIAS!$C:$D,2,0)*VLOOKUP($O$2,PONDERADORES!$A$7:$G$9,7,0)</f>
        <v>0.2</v>
      </c>
      <c r="Z1665" s="2">
        <f>+VLOOKUP(IF(R1665&lt;0.1,0,IF(AND(R1665&gt;=0.1,R1665&lt;0.2),0.1,IF(AND(R1665&gt;=0.2,R1665&lt;0.3),0.2,IF(R1665&gt;0.3,0.3,)))),REFERENCIAS!$C:$D,2,0)*VLOOKUP($R$2,PONDERADORES!$A$11:$G$11,7,0)</f>
        <v>15</v>
      </c>
      <c r="AA1665" s="92"/>
      <c r="AB1665" s="95" t="e">
        <f t="shared" ca="1" si="99"/>
        <v>#REF!</v>
      </c>
      <c r="AC1665" s="23" t="e">
        <f ca="1">IF(AB1665&gt;REFERENCIAS!$C$62,REFERENCIAS!$B$62,IF(AND(AB1665&gt;=REFERENCIAS!$C$63,AB1665&lt;REFERENCIAS!$D$63),REFERENCIAS!$B$63,IF(AND(AB1665&gt;REFERENCIAS!$C$64,AB1665&lt;=REFERENCIAS!$D$64),REFERENCIAS!$B$64,IF(AND(AB1665&gt;=REFERENCIAS!$C$65,AB1665&lt;REFERENCIAS!$D$65),REFERENCIAS!$B$65, "Revisar"))))</f>
        <v>#REF!</v>
      </c>
      <c r="AD1665" s="94" t="e">
        <f ca="1">VLOOKUP(AC1665,REFERENCIAS!$B$62:$G$65,4,FALSE)</f>
        <v>#REF!</v>
      </c>
    </row>
    <row r="1666" spans="1:30" ht="17.25" x14ac:dyDescent="0.25">
      <c r="A1666" s="74"/>
      <c r="B1666" s="19"/>
      <c r="C1666" s="19"/>
      <c r="D1666" s="50"/>
      <c r="E1666" s="73"/>
      <c r="F1666" s="74"/>
      <c r="G1666" s="9"/>
      <c r="H1666" s="48"/>
      <c r="I1666" s="49">
        <f t="shared" ca="1" si="97"/>
        <v>2022</v>
      </c>
      <c r="J1666" s="22">
        <f t="shared" ca="1" si="96"/>
        <v>1</v>
      </c>
      <c r="K1666" s="19"/>
      <c r="L1666" s="73"/>
      <c r="M1666" s="74"/>
      <c r="N1666" s="19"/>
      <c r="O1666" s="73"/>
      <c r="P1666" s="82">
        <v>1</v>
      </c>
      <c r="Q1666" s="24">
        <v>1</v>
      </c>
      <c r="R1666" s="81">
        <f t="shared" si="98"/>
        <v>1</v>
      </c>
      <c r="S1666" s="87"/>
      <c r="T1666" s="19"/>
      <c r="U1666" s="25"/>
      <c r="V1666" s="25"/>
      <c r="W1666" s="81"/>
      <c r="X1666" s="91" t="e">
        <f ca="1">+VLOOKUP(#REF!,REFERENCIAS!$C:$D,2,0)*VLOOKUP(#REF!,PONDERADORES!A:P,IF(AND(INFORMACION!$T1666='REFERENCIAS RIESGO'!$C$36,INFORMACION!$F1666=REFERENCIAS!$C$24),16,IF(INFORMACION!$T1666='REFERENCIAS RIESGO'!$C$36,13,IF(INFORMACION!$F1666=REFERENCIAS!$C$24,10,7))),0)+VLOOKUP(K1666,REFERENCIAS!$C:$D,2,0)*VLOOKUP($K$2,PONDERADORES!A:P,IF(AND(INFORMACION!$T1666='REFERENCIAS RIESGO'!$C$36,INFORMACION!$F1666=REFERENCIAS!$C$24),16,IF(INFORMACION!$T1666='REFERENCIAS RIESGO'!$C$36,13,IF(INFORMACION!$F1666=REFERENCIAS!$C$24,10,7))),0)+VLOOKUP(L1666,REFERENCIAS!$C:$D,2,0)*VLOOKUP($L$2,PONDERADORES!A:P,IF(AND(INFORMACION!$T1666='REFERENCIAS RIESGO'!$C$36,INFORMACION!$F1666=REFERENCIAS!$C$24),16,IF(INFORMACION!$T1666='REFERENCIAS RIESGO'!$C$36,13,IF(INFORMACION!$F1666=REFERENCIAS!$C$24,10,7))),0)+VLOOKUP(F1666,REFERENCIAS!$C:$D,2,0)*VLOOKUP($F$2,PONDERADORES!A:P,IF(AND(INFORMACION!$T1666='REFERENCIAS RIESGO'!$C$36,INFORMACION!$F1666=REFERENCIAS!$C$24),16,IF(INFORMACION!$T1666='REFERENCIAS RIESGO'!$C$36,13,IF(INFORMACION!$F1666=REFERENCIAS!$C$24,10,7))),0)+VLOOKUP(T1666,REFERENCIAS!$C:$D,2,0)*VLOOKUP($T$2,PONDERADORES!A:P,IF(AND(INFORMACION!$T1666='REFERENCIAS RIESGO'!$C$36,INFORMACION!$F1666=REFERENCIAS!$C$24),16,IF(INFORMACION!$T1666='REFERENCIAS RIESGO'!$C$36,13,IF(INFORMACION!$F1666=REFERENCIAS!$C$24,10,7))),0)+VLOOKUP(IF(J1666&lt;=0.2,0.2,IF(AND(J1666&gt;0.2,J1666&lt;=0.4),0.4,IF(AND(J1666&gt;0.4,J1666&lt;=0.6),0.6,IF(AND(J1666&gt;0.6,J1666&lt;=0.8),0.8,IF(AND(J1666&gt;0.8,J1666&lt;=1),1))))),REFERENCIAS!$C:$D,2,0)*VLOOKUP($J$2,PONDERADORES!A:P,IF(AND(INFORMACION!$T1666='REFERENCIAS RIESGO'!$C$36,INFORMACION!$F1666=REFERENCIAS!$C$24),16,IF(INFORMACION!$T1666='REFERENCIAS RIESGO'!$C$36,13,IF(INFORMACION!$F1666=REFERENCIAS!$C$24,10,7))),0)</f>
        <v>#REF!</v>
      </c>
      <c r="Y1666" s="68">
        <f>+VLOOKUP(M1666,REFERENCIAS!$C:$D,2,0)*VLOOKUP($M$2,PONDERADORES!$A$7:$G$9,7,0)+VLOOKUP(N1666,REFERENCIAS!$C:$D,2,0)*VLOOKUP($N$2,PONDERADORES!$A$7:$G$9,7,0)+VLOOKUP(O1666,REFERENCIAS!$C:$D,2,0)*VLOOKUP($O$2,PONDERADORES!$A$7:$G$9,7,0)</f>
        <v>0.2</v>
      </c>
      <c r="Z1666" s="2">
        <f>+VLOOKUP(IF(R1666&lt;0.1,0,IF(AND(R1666&gt;=0.1,R1666&lt;0.2),0.1,IF(AND(R1666&gt;=0.2,R1666&lt;0.3),0.2,IF(R1666&gt;0.3,0.3,)))),REFERENCIAS!$C:$D,2,0)*VLOOKUP($R$2,PONDERADORES!$A$11:$G$11,7,0)</f>
        <v>15</v>
      </c>
      <c r="AA1666" s="92"/>
      <c r="AB1666" s="95" t="e">
        <f t="shared" ca="1" si="99"/>
        <v>#REF!</v>
      </c>
      <c r="AC1666" s="23" t="e">
        <f ca="1">IF(AB1666&gt;REFERENCIAS!$C$62,REFERENCIAS!$B$62,IF(AND(AB1666&gt;=REFERENCIAS!$C$63,AB1666&lt;REFERENCIAS!$D$63),REFERENCIAS!$B$63,IF(AND(AB1666&gt;REFERENCIAS!$C$64,AB1666&lt;=REFERENCIAS!$D$64),REFERENCIAS!$B$64,IF(AND(AB1666&gt;=REFERENCIAS!$C$65,AB1666&lt;REFERENCIAS!$D$65),REFERENCIAS!$B$65, "Revisar"))))</f>
        <v>#REF!</v>
      </c>
      <c r="AD1666" s="94" t="e">
        <f ca="1">VLOOKUP(AC1666,REFERENCIAS!$B$62:$G$65,4,FALSE)</f>
        <v>#REF!</v>
      </c>
    </row>
    <row r="1667" spans="1:30" ht="17.25" x14ac:dyDescent="0.25">
      <c r="A1667" s="74"/>
      <c r="B1667" s="19"/>
      <c r="C1667" s="19"/>
      <c r="D1667" s="50"/>
      <c r="E1667" s="73"/>
      <c r="F1667" s="74"/>
      <c r="G1667" s="9"/>
      <c r="H1667" s="48"/>
      <c r="I1667" s="49">
        <f t="shared" ca="1" si="97"/>
        <v>2022</v>
      </c>
      <c r="J1667" s="22">
        <f t="shared" ca="1" si="96"/>
        <v>1</v>
      </c>
      <c r="K1667" s="19"/>
      <c r="L1667" s="73"/>
      <c r="M1667" s="74"/>
      <c r="N1667" s="19"/>
      <c r="O1667" s="73"/>
      <c r="P1667" s="82">
        <v>1</v>
      </c>
      <c r="Q1667" s="24">
        <v>1</v>
      </c>
      <c r="R1667" s="81">
        <f t="shared" si="98"/>
        <v>1</v>
      </c>
      <c r="S1667" s="87"/>
      <c r="T1667" s="19"/>
      <c r="U1667" s="25"/>
      <c r="V1667" s="25"/>
      <c r="W1667" s="81"/>
      <c r="X1667" s="91" t="e">
        <f ca="1">+VLOOKUP(#REF!,REFERENCIAS!$C:$D,2,0)*VLOOKUP(#REF!,PONDERADORES!A:P,IF(AND(INFORMACION!$T1667='REFERENCIAS RIESGO'!$C$36,INFORMACION!$F1667=REFERENCIAS!$C$24),16,IF(INFORMACION!$T1667='REFERENCIAS RIESGO'!$C$36,13,IF(INFORMACION!$F1667=REFERENCIAS!$C$24,10,7))),0)+VLOOKUP(K1667,REFERENCIAS!$C:$D,2,0)*VLOOKUP($K$2,PONDERADORES!A:P,IF(AND(INFORMACION!$T1667='REFERENCIAS RIESGO'!$C$36,INFORMACION!$F1667=REFERENCIAS!$C$24),16,IF(INFORMACION!$T1667='REFERENCIAS RIESGO'!$C$36,13,IF(INFORMACION!$F1667=REFERENCIAS!$C$24,10,7))),0)+VLOOKUP(L1667,REFERENCIAS!$C:$D,2,0)*VLOOKUP($L$2,PONDERADORES!A:P,IF(AND(INFORMACION!$T1667='REFERENCIAS RIESGO'!$C$36,INFORMACION!$F1667=REFERENCIAS!$C$24),16,IF(INFORMACION!$T1667='REFERENCIAS RIESGO'!$C$36,13,IF(INFORMACION!$F1667=REFERENCIAS!$C$24,10,7))),0)+VLOOKUP(F1667,REFERENCIAS!$C:$D,2,0)*VLOOKUP($F$2,PONDERADORES!A:P,IF(AND(INFORMACION!$T1667='REFERENCIAS RIESGO'!$C$36,INFORMACION!$F1667=REFERENCIAS!$C$24),16,IF(INFORMACION!$T1667='REFERENCIAS RIESGO'!$C$36,13,IF(INFORMACION!$F1667=REFERENCIAS!$C$24,10,7))),0)+VLOOKUP(T1667,REFERENCIAS!$C:$D,2,0)*VLOOKUP($T$2,PONDERADORES!A:P,IF(AND(INFORMACION!$T1667='REFERENCIAS RIESGO'!$C$36,INFORMACION!$F1667=REFERENCIAS!$C$24),16,IF(INFORMACION!$T1667='REFERENCIAS RIESGO'!$C$36,13,IF(INFORMACION!$F1667=REFERENCIAS!$C$24,10,7))),0)+VLOOKUP(IF(J1667&lt;=0.2,0.2,IF(AND(J1667&gt;0.2,J1667&lt;=0.4),0.4,IF(AND(J1667&gt;0.4,J1667&lt;=0.6),0.6,IF(AND(J1667&gt;0.6,J1667&lt;=0.8),0.8,IF(AND(J1667&gt;0.8,J1667&lt;=1),1))))),REFERENCIAS!$C:$D,2,0)*VLOOKUP($J$2,PONDERADORES!A:P,IF(AND(INFORMACION!$T1667='REFERENCIAS RIESGO'!$C$36,INFORMACION!$F1667=REFERENCIAS!$C$24),16,IF(INFORMACION!$T1667='REFERENCIAS RIESGO'!$C$36,13,IF(INFORMACION!$F1667=REFERENCIAS!$C$24,10,7))),0)</f>
        <v>#REF!</v>
      </c>
      <c r="Y1667" s="68">
        <f>+VLOOKUP(M1667,REFERENCIAS!$C:$D,2,0)*VLOOKUP($M$2,PONDERADORES!$A$7:$G$9,7,0)+VLOOKUP(N1667,REFERENCIAS!$C:$D,2,0)*VLOOKUP($N$2,PONDERADORES!$A$7:$G$9,7,0)+VLOOKUP(O1667,REFERENCIAS!$C:$D,2,0)*VLOOKUP($O$2,PONDERADORES!$A$7:$G$9,7,0)</f>
        <v>0.2</v>
      </c>
      <c r="Z1667" s="2">
        <f>+VLOOKUP(IF(R1667&lt;0.1,0,IF(AND(R1667&gt;=0.1,R1667&lt;0.2),0.1,IF(AND(R1667&gt;=0.2,R1667&lt;0.3),0.2,IF(R1667&gt;0.3,0.3,)))),REFERENCIAS!$C:$D,2,0)*VLOOKUP($R$2,PONDERADORES!$A$11:$G$11,7,0)</f>
        <v>15</v>
      </c>
      <c r="AA1667" s="92"/>
      <c r="AB1667" s="95" t="e">
        <f t="shared" ca="1" si="99"/>
        <v>#REF!</v>
      </c>
      <c r="AC1667" s="23" t="e">
        <f ca="1">IF(AB1667&gt;REFERENCIAS!$C$62,REFERENCIAS!$B$62,IF(AND(AB1667&gt;=REFERENCIAS!$C$63,AB1667&lt;REFERENCIAS!$D$63),REFERENCIAS!$B$63,IF(AND(AB1667&gt;REFERENCIAS!$C$64,AB1667&lt;=REFERENCIAS!$D$64),REFERENCIAS!$B$64,IF(AND(AB1667&gt;=REFERENCIAS!$C$65,AB1667&lt;REFERENCIAS!$D$65),REFERENCIAS!$B$65, "Revisar"))))</f>
        <v>#REF!</v>
      </c>
      <c r="AD1667" s="94" t="e">
        <f ca="1">VLOOKUP(AC1667,REFERENCIAS!$B$62:$G$65,4,FALSE)</f>
        <v>#REF!</v>
      </c>
    </row>
    <row r="1668" spans="1:30" ht="17.25" x14ac:dyDescent="0.25">
      <c r="A1668" s="74"/>
      <c r="B1668" s="19"/>
      <c r="C1668" s="19"/>
      <c r="D1668" s="50"/>
      <c r="E1668" s="73"/>
      <c r="F1668" s="74"/>
      <c r="G1668" s="9"/>
      <c r="H1668" s="48"/>
      <c r="I1668" s="49">
        <f t="shared" ca="1" si="97"/>
        <v>2022</v>
      </c>
      <c r="J1668" s="22">
        <f t="shared" ref="J1668:J1731" ca="1" si="100">IF(I1668&gt;G1668,1,I1668/G1668)</f>
        <v>1</v>
      </c>
      <c r="K1668" s="19"/>
      <c r="L1668" s="73"/>
      <c r="M1668" s="74"/>
      <c r="N1668" s="19"/>
      <c r="O1668" s="73"/>
      <c r="P1668" s="82">
        <v>1</v>
      </c>
      <c r="Q1668" s="24">
        <v>1</v>
      </c>
      <c r="R1668" s="81">
        <f t="shared" si="98"/>
        <v>1</v>
      </c>
      <c r="S1668" s="87"/>
      <c r="T1668" s="19"/>
      <c r="U1668" s="25"/>
      <c r="V1668" s="25"/>
      <c r="W1668" s="81"/>
      <c r="X1668" s="91" t="e">
        <f ca="1">+VLOOKUP(#REF!,REFERENCIAS!$C:$D,2,0)*VLOOKUP(#REF!,PONDERADORES!A:P,IF(AND(INFORMACION!$T1668='REFERENCIAS RIESGO'!$C$36,INFORMACION!$F1668=REFERENCIAS!$C$24),16,IF(INFORMACION!$T1668='REFERENCIAS RIESGO'!$C$36,13,IF(INFORMACION!$F1668=REFERENCIAS!$C$24,10,7))),0)+VLOOKUP(K1668,REFERENCIAS!$C:$D,2,0)*VLOOKUP($K$2,PONDERADORES!A:P,IF(AND(INFORMACION!$T1668='REFERENCIAS RIESGO'!$C$36,INFORMACION!$F1668=REFERENCIAS!$C$24),16,IF(INFORMACION!$T1668='REFERENCIAS RIESGO'!$C$36,13,IF(INFORMACION!$F1668=REFERENCIAS!$C$24,10,7))),0)+VLOOKUP(L1668,REFERENCIAS!$C:$D,2,0)*VLOOKUP($L$2,PONDERADORES!A:P,IF(AND(INFORMACION!$T1668='REFERENCIAS RIESGO'!$C$36,INFORMACION!$F1668=REFERENCIAS!$C$24),16,IF(INFORMACION!$T1668='REFERENCIAS RIESGO'!$C$36,13,IF(INFORMACION!$F1668=REFERENCIAS!$C$24,10,7))),0)+VLOOKUP(F1668,REFERENCIAS!$C:$D,2,0)*VLOOKUP($F$2,PONDERADORES!A:P,IF(AND(INFORMACION!$T1668='REFERENCIAS RIESGO'!$C$36,INFORMACION!$F1668=REFERENCIAS!$C$24),16,IF(INFORMACION!$T1668='REFERENCIAS RIESGO'!$C$36,13,IF(INFORMACION!$F1668=REFERENCIAS!$C$24,10,7))),0)+VLOOKUP(T1668,REFERENCIAS!$C:$D,2,0)*VLOOKUP($T$2,PONDERADORES!A:P,IF(AND(INFORMACION!$T1668='REFERENCIAS RIESGO'!$C$36,INFORMACION!$F1668=REFERENCIAS!$C$24),16,IF(INFORMACION!$T1668='REFERENCIAS RIESGO'!$C$36,13,IF(INFORMACION!$F1668=REFERENCIAS!$C$24,10,7))),0)+VLOOKUP(IF(J1668&lt;=0.2,0.2,IF(AND(J1668&gt;0.2,J1668&lt;=0.4),0.4,IF(AND(J1668&gt;0.4,J1668&lt;=0.6),0.6,IF(AND(J1668&gt;0.6,J1668&lt;=0.8),0.8,IF(AND(J1668&gt;0.8,J1668&lt;=1),1))))),REFERENCIAS!$C:$D,2,0)*VLOOKUP($J$2,PONDERADORES!A:P,IF(AND(INFORMACION!$T1668='REFERENCIAS RIESGO'!$C$36,INFORMACION!$F1668=REFERENCIAS!$C$24),16,IF(INFORMACION!$T1668='REFERENCIAS RIESGO'!$C$36,13,IF(INFORMACION!$F1668=REFERENCIAS!$C$24,10,7))),0)</f>
        <v>#REF!</v>
      </c>
      <c r="Y1668" s="68">
        <f>+VLOOKUP(M1668,REFERENCIAS!$C:$D,2,0)*VLOOKUP($M$2,PONDERADORES!$A$7:$G$9,7,0)+VLOOKUP(N1668,REFERENCIAS!$C:$D,2,0)*VLOOKUP($N$2,PONDERADORES!$A$7:$G$9,7,0)+VLOOKUP(O1668,REFERENCIAS!$C:$D,2,0)*VLOOKUP($O$2,PONDERADORES!$A$7:$G$9,7,0)</f>
        <v>0.2</v>
      </c>
      <c r="Z1668" s="2">
        <f>+VLOOKUP(IF(R1668&lt;0.1,0,IF(AND(R1668&gt;=0.1,R1668&lt;0.2),0.1,IF(AND(R1668&gt;=0.2,R1668&lt;0.3),0.2,IF(R1668&gt;0.3,0.3,)))),REFERENCIAS!$C:$D,2,0)*VLOOKUP($R$2,PONDERADORES!$A$11:$G$11,7,0)</f>
        <v>15</v>
      </c>
      <c r="AA1668" s="92"/>
      <c r="AB1668" s="95" t="e">
        <f t="shared" ca="1" si="99"/>
        <v>#REF!</v>
      </c>
      <c r="AC1668" s="23" t="e">
        <f ca="1">IF(AB1668&gt;REFERENCIAS!$C$62,REFERENCIAS!$B$62,IF(AND(AB1668&gt;=REFERENCIAS!$C$63,AB1668&lt;REFERENCIAS!$D$63),REFERENCIAS!$B$63,IF(AND(AB1668&gt;REFERENCIAS!$C$64,AB1668&lt;=REFERENCIAS!$D$64),REFERENCIAS!$B$64,IF(AND(AB1668&gt;=REFERENCIAS!$C$65,AB1668&lt;REFERENCIAS!$D$65),REFERENCIAS!$B$65, "Revisar"))))</f>
        <v>#REF!</v>
      </c>
      <c r="AD1668" s="94" t="e">
        <f ca="1">VLOOKUP(AC1668,REFERENCIAS!$B$62:$G$65,4,FALSE)</f>
        <v>#REF!</v>
      </c>
    </row>
    <row r="1669" spans="1:30" ht="17.25" x14ac:dyDescent="0.25">
      <c r="A1669" s="74"/>
      <c r="B1669" s="19"/>
      <c r="C1669" s="19"/>
      <c r="D1669" s="50"/>
      <c r="E1669" s="73"/>
      <c r="F1669" s="74"/>
      <c r="G1669" s="9"/>
      <c r="H1669" s="48"/>
      <c r="I1669" s="49">
        <f t="shared" ref="I1669:I1732" ca="1" si="101">(YEAR(NOW())-H1669)</f>
        <v>2022</v>
      </c>
      <c r="J1669" s="22">
        <f t="shared" ca="1" si="100"/>
        <v>1</v>
      </c>
      <c r="K1669" s="19"/>
      <c r="L1669" s="73"/>
      <c r="M1669" s="74"/>
      <c r="N1669" s="19"/>
      <c r="O1669" s="73"/>
      <c r="P1669" s="82">
        <v>1</v>
      </c>
      <c r="Q1669" s="24">
        <v>1</v>
      </c>
      <c r="R1669" s="81">
        <f t="shared" si="98"/>
        <v>1</v>
      </c>
      <c r="S1669" s="87"/>
      <c r="T1669" s="19"/>
      <c r="U1669" s="25"/>
      <c r="V1669" s="25"/>
      <c r="W1669" s="81"/>
      <c r="X1669" s="91" t="e">
        <f ca="1">+VLOOKUP(#REF!,REFERENCIAS!$C:$D,2,0)*VLOOKUP(#REF!,PONDERADORES!A:P,IF(AND(INFORMACION!$T1669='REFERENCIAS RIESGO'!$C$36,INFORMACION!$F1669=REFERENCIAS!$C$24),16,IF(INFORMACION!$T1669='REFERENCIAS RIESGO'!$C$36,13,IF(INFORMACION!$F1669=REFERENCIAS!$C$24,10,7))),0)+VLOOKUP(K1669,REFERENCIAS!$C:$D,2,0)*VLOOKUP($K$2,PONDERADORES!A:P,IF(AND(INFORMACION!$T1669='REFERENCIAS RIESGO'!$C$36,INFORMACION!$F1669=REFERENCIAS!$C$24),16,IF(INFORMACION!$T1669='REFERENCIAS RIESGO'!$C$36,13,IF(INFORMACION!$F1669=REFERENCIAS!$C$24,10,7))),0)+VLOOKUP(L1669,REFERENCIAS!$C:$D,2,0)*VLOOKUP($L$2,PONDERADORES!A:P,IF(AND(INFORMACION!$T1669='REFERENCIAS RIESGO'!$C$36,INFORMACION!$F1669=REFERENCIAS!$C$24),16,IF(INFORMACION!$T1669='REFERENCIAS RIESGO'!$C$36,13,IF(INFORMACION!$F1669=REFERENCIAS!$C$24,10,7))),0)+VLOOKUP(F1669,REFERENCIAS!$C:$D,2,0)*VLOOKUP($F$2,PONDERADORES!A:P,IF(AND(INFORMACION!$T1669='REFERENCIAS RIESGO'!$C$36,INFORMACION!$F1669=REFERENCIAS!$C$24),16,IF(INFORMACION!$T1669='REFERENCIAS RIESGO'!$C$36,13,IF(INFORMACION!$F1669=REFERENCIAS!$C$24,10,7))),0)+VLOOKUP(T1669,REFERENCIAS!$C:$D,2,0)*VLOOKUP($T$2,PONDERADORES!A:P,IF(AND(INFORMACION!$T1669='REFERENCIAS RIESGO'!$C$36,INFORMACION!$F1669=REFERENCIAS!$C$24),16,IF(INFORMACION!$T1669='REFERENCIAS RIESGO'!$C$36,13,IF(INFORMACION!$F1669=REFERENCIAS!$C$24,10,7))),0)+VLOOKUP(IF(J1669&lt;=0.2,0.2,IF(AND(J1669&gt;0.2,J1669&lt;=0.4),0.4,IF(AND(J1669&gt;0.4,J1669&lt;=0.6),0.6,IF(AND(J1669&gt;0.6,J1669&lt;=0.8),0.8,IF(AND(J1669&gt;0.8,J1669&lt;=1),1))))),REFERENCIAS!$C:$D,2,0)*VLOOKUP($J$2,PONDERADORES!A:P,IF(AND(INFORMACION!$T1669='REFERENCIAS RIESGO'!$C$36,INFORMACION!$F1669=REFERENCIAS!$C$24),16,IF(INFORMACION!$T1669='REFERENCIAS RIESGO'!$C$36,13,IF(INFORMACION!$F1669=REFERENCIAS!$C$24,10,7))),0)</f>
        <v>#REF!</v>
      </c>
      <c r="Y1669" s="68">
        <f>+VLOOKUP(M1669,REFERENCIAS!$C:$D,2,0)*VLOOKUP($M$2,PONDERADORES!$A$7:$G$9,7,0)+VLOOKUP(N1669,REFERENCIAS!$C:$D,2,0)*VLOOKUP($N$2,PONDERADORES!$A$7:$G$9,7,0)+VLOOKUP(O1669,REFERENCIAS!$C:$D,2,0)*VLOOKUP($O$2,PONDERADORES!$A$7:$G$9,7,0)</f>
        <v>0.2</v>
      </c>
      <c r="Z1669" s="2">
        <f>+VLOOKUP(IF(R1669&lt;0.1,0,IF(AND(R1669&gt;=0.1,R1669&lt;0.2),0.1,IF(AND(R1669&gt;=0.2,R1669&lt;0.3),0.2,IF(R1669&gt;0.3,0.3,)))),REFERENCIAS!$C:$D,2,0)*VLOOKUP($R$2,PONDERADORES!$A$11:$G$11,7,0)</f>
        <v>15</v>
      </c>
      <c r="AA1669" s="92"/>
      <c r="AB1669" s="95" t="e">
        <f t="shared" ca="1" si="99"/>
        <v>#REF!</v>
      </c>
      <c r="AC1669" s="23" t="e">
        <f ca="1">IF(AB1669&gt;REFERENCIAS!$C$62,REFERENCIAS!$B$62,IF(AND(AB1669&gt;=REFERENCIAS!$C$63,AB1669&lt;REFERENCIAS!$D$63),REFERENCIAS!$B$63,IF(AND(AB1669&gt;REFERENCIAS!$C$64,AB1669&lt;=REFERENCIAS!$D$64),REFERENCIAS!$B$64,IF(AND(AB1669&gt;=REFERENCIAS!$C$65,AB1669&lt;REFERENCIAS!$D$65),REFERENCIAS!$B$65, "Revisar"))))</f>
        <v>#REF!</v>
      </c>
      <c r="AD1669" s="94" t="e">
        <f ca="1">VLOOKUP(AC1669,REFERENCIAS!$B$62:$G$65,4,FALSE)</f>
        <v>#REF!</v>
      </c>
    </row>
    <row r="1670" spans="1:30" ht="17.25" x14ac:dyDescent="0.25">
      <c r="A1670" s="74"/>
      <c r="B1670" s="19"/>
      <c r="C1670" s="19"/>
      <c r="D1670" s="50"/>
      <c r="E1670" s="73"/>
      <c r="F1670" s="74"/>
      <c r="G1670" s="9"/>
      <c r="H1670" s="48"/>
      <c r="I1670" s="49">
        <f t="shared" ca="1" si="101"/>
        <v>2022</v>
      </c>
      <c r="J1670" s="22">
        <f t="shared" ca="1" si="100"/>
        <v>1</v>
      </c>
      <c r="K1670" s="19"/>
      <c r="L1670" s="73"/>
      <c r="M1670" s="74"/>
      <c r="N1670" s="19"/>
      <c r="O1670" s="73"/>
      <c r="P1670" s="82">
        <v>1</v>
      </c>
      <c r="Q1670" s="24">
        <v>1</v>
      </c>
      <c r="R1670" s="81">
        <f t="shared" ref="R1670:R1733" si="102">+Q1670/P1670</f>
        <v>1</v>
      </c>
      <c r="S1670" s="87"/>
      <c r="T1670" s="19"/>
      <c r="U1670" s="25"/>
      <c r="V1670" s="25"/>
      <c r="W1670" s="81"/>
      <c r="X1670" s="91" t="e">
        <f ca="1">+VLOOKUP(#REF!,REFERENCIAS!$C:$D,2,0)*VLOOKUP(#REF!,PONDERADORES!A:P,IF(AND(INFORMACION!$T1670='REFERENCIAS RIESGO'!$C$36,INFORMACION!$F1670=REFERENCIAS!$C$24),16,IF(INFORMACION!$T1670='REFERENCIAS RIESGO'!$C$36,13,IF(INFORMACION!$F1670=REFERENCIAS!$C$24,10,7))),0)+VLOOKUP(K1670,REFERENCIAS!$C:$D,2,0)*VLOOKUP($K$2,PONDERADORES!A:P,IF(AND(INFORMACION!$T1670='REFERENCIAS RIESGO'!$C$36,INFORMACION!$F1670=REFERENCIAS!$C$24),16,IF(INFORMACION!$T1670='REFERENCIAS RIESGO'!$C$36,13,IF(INFORMACION!$F1670=REFERENCIAS!$C$24,10,7))),0)+VLOOKUP(L1670,REFERENCIAS!$C:$D,2,0)*VLOOKUP($L$2,PONDERADORES!A:P,IF(AND(INFORMACION!$T1670='REFERENCIAS RIESGO'!$C$36,INFORMACION!$F1670=REFERENCIAS!$C$24),16,IF(INFORMACION!$T1670='REFERENCIAS RIESGO'!$C$36,13,IF(INFORMACION!$F1670=REFERENCIAS!$C$24,10,7))),0)+VLOOKUP(F1670,REFERENCIAS!$C:$D,2,0)*VLOOKUP($F$2,PONDERADORES!A:P,IF(AND(INFORMACION!$T1670='REFERENCIAS RIESGO'!$C$36,INFORMACION!$F1670=REFERENCIAS!$C$24),16,IF(INFORMACION!$T1670='REFERENCIAS RIESGO'!$C$36,13,IF(INFORMACION!$F1670=REFERENCIAS!$C$24,10,7))),0)+VLOOKUP(T1670,REFERENCIAS!$C:$D,2,0)*VLOOKUP($T$2,PONDERADORES!A:P,IF(AND(INFORMACION!$T1670='REFERENCIAS RIESGO'!$C$36,INFORMACION!$F1670=REFERENCIAS!$C$24),16,IF(INFORMACION!$T1670='REFERENCIAS RIESGO'!$C$36,13,IF(INFORMACION!$F1670=REFERENCIAS!$C$24,10,7))),0)+VLOOKUP(IF(J1670&lt;=0.2,0.2,IF(AND(J1670&gt;0.2,J1670&lt;=0.4),0.4,IF(AND(J1670&gt;0.4,J1670&lt;=0.6),0.6,IF(AND(J1670&gt;0.6,J1670&lt;=0.8),0.8,IF(AND(J1670&gt;0.8,J1670&lt;=1),1))))),REFERENCIAS!$C:$D,2,0)*VLOOKUP($J$2,PONDERADORES!A:P,IF(AND(INFORMACION!$T1670='REFERENCIAS RIESGO'!$C$36,INFORMACION!$F1670=REFERENCIAS!$C$24),16,IF(INFORMACION!$T1670='REFERENCIAS RIESGO'!$C$36,13,IF(INFORMACION!$F1670=REFERENCIAS!$C$24,10,7))),0)</f>
        <v>#REF!</v>
      </c>
      <c r="Y1670" s="68">
        <f>+VLOOKUP(M1670,REFERENCIAS!$C:$D,2,0)*VLOOKUP($M$2,PONDERADORES!$A$7:$G$9,7,0)+VLOOKUP(N1670,REFERENCIAS!$C:$D,2,0)*VLOOKUP($N$2,PONDERADORES!$A$7:$G$9,7,0)+VLOOKUP(O1670,REFERENCIAS!$C:$D,2,0)*VLOOKUP($O$2,PONDERADORES!$A$7:$G$9,7,0)</f>
        <v>0.2</v>
      </c>
      <c r="Z1670" s="2">
        <f>+VLOOKUP(IF(R1670&lt;0.1,0,IF(AND(R1670&gt;=0.1,R1670&lt;0.2),0.1,IF(AND(R1670&gt;=0.2,R1670&lt;0.3),0.2,IF(R1670&gt;0.3,0.3,)))),REFERENCIAS!$C:$D,2,0)*VLOOKUP($R$2,PONDERADORES!$A$11:$G$11,7,0)</f>
        <v>15</v>
      </c>
      <c r="AA1670" s="92"/>
      <c r="AB1670" s="95" t="e">
        <f t="shared" ref="AB1670:AB1733" ca="1" si="103">+X1670+Y1670+Z1670</f>
        <v>#REF!</v>
      </c>
      <c r="AC1670" s="23" t="e">
        <f ca="1">IF(AB1670&gt;REFERENCIAS!$C$62,REFERENCIAS!$B$62,IF(AND(AB1670&gt;=REFERENCIAS!$C$63,AB1670&lt;REFERENCIAS!$D$63),REFERENCIAS!$B$63,IF(AND(AB1670&gt;REFERENCIAS!$C$64,AB1670&lt;=REFERENCIAS!$D$64),REFERENCIAS!$B$64,IF(AND(AB1670&gt;=REFERENCIAS!$C$65,AB1670&lt;REFERENCIAS!$D$65),REFERENCIAS!$B$65, "Revisar"))))</f>
        <v>#REF!</v>
      </c>
      <c r="AD1670" s="94" t="e">
        <f ca="1">VLOOKUP(AC1670,REFERENCIAS!$B$62:$G$65,4,FALSE)</f>
        <v>#REF!</v>
      </c>
    </row>
    <row r="1671" spans="1:30" ht="17.25" x14ac:dyDescent="0.25">
      <c r="A1671" s="74"/>
      <c r="B1671" s="19"/>
      <c r="C1671" s="19"/>
      <c r="D1671" s="50"/>
      <c r="E1671" s="73"/>
      <c r="F1671" s="74"/>
      <c r="G1671" s="9"/>
      <c r="H1671" s="48"/>
      <c r="I1671" s="49">
        <f t="shared" ca="1" si="101"/>
        <v>2022</v>
      </c>
      <c r="J1671" s="22">
        <f t="shared" ca="1" si="100"/>
        <v>1</v>
      </c>
      <c r="K1671" s="19"/>
      <c r="L1671" s="73"/>
      <c r="M1671" s="74"/>
      <c r="N1671" s="19"/>
      <c r="O1671" s="73"/>
      <c r="P1671" s="82">
        <v>1</v>
      </c>
      <c r="Q1671" s="24">
        <v>1</v>
      </c>
      <c r="R1671" s="81">
        <f t="shared" si="102"/>
        <v>1</v>
      </c>
      <c r="S1671" s="87"/>
      <c r="T1671" s="19"/>
      <c r="U1671" s="25"/>
      <c r="V1671" s="25"/>
      <c r="W1671" s="81"/>
      <c r="X1671" s="91" t="e">
        <f ca="1">+VLOOKUP(#REF!,REFERENCIAS!$C:$D,2,0)*VLOOKUP(#REF!,PONDERADORES!A:P,IF(AND(INFORMACION!$T1671='REFERENCIAS RIESGO'!$C$36,INFORMACION!$F1671=REFERENCIAS!$C$24),16,IF(INFORMACION!$T1671='REFERENCIAS RIESGO'!$C$36,13,IF(INFORMACION!$F1671=REFERENCIAS!$C$24,10,7))),0)+VLOOKUP(K1671,REFERENCIAS!$C:$D,2,0)*VLOOKUP($K$2,PONDERADORES!A:P,IF(AND(INFORMACION!$T1671='REFERENCIAS RIESGO'!$C$36,INFORMACION!$F1671=REFERENCIAS!$C$24),16,IF(INFORMACION!$T1671='REFERENCIAS RIESGO'!$C$36,13,IF(INFORMACION!$F1671=REFERENCIAS!$C$24,10,7))),0)+VLOOKUP(L1671,REFERENCIAS!$C:$D,2,0)*VLOOKUP($L$2,PONDERADORES!A:P,IF(AND(INFORMACION!$T1671='REFERENCIAS RIESGO'!$C$36,INFORMACION!$F1671=REFERENCIAS!$C$24),16,IF(INFORMACION!$T1671='REFERENCIAS RIESGO'!$C$36,13,IF(INFORMACION!$F1671=REFERENCIAS!$C$24,10,7))),0)+VLOOKUP(F1671,REFERENCIAS!$C:$D,2,0)*VLOOKUP($F$2,PONDERADORES!A:P,IF(AND(INFORMACION!$T1671='REFERENCIAS RIESGO'!$C$36,INFORMACION!$F1671=REFERENCIAS!$C$24),16,IF(INFORMACION!$T1671='REFERENCIAS RIESGO'!$C$36,13,IF(INFORMACION!$F1671=REFERENCIAS!$C$24,10,7))),0)+VLOOKUP(T1671,REFERENCIAS!$C:$D,2,0)*VLOOKUP($T$2,PONDERADORES!A:P,IF(AND(INFORMACION!$T1671='REFERENCIAS RIESGO'!$C$36,INFORMACION!$F1671=REFERENCIAS!$C$24),16,IF(INFORMACION!$T1671='REFERENCIAS RIESGO'!$C$36,13,IF(INFORMACION!$F1671=REFERENCIAS!$C$24,10,7))),0)+VLOOKUP(IF(J1671&lt;=0.2,0.2,IF(AND(J1671&gt;0.2,J1671&lt;=0.4),0.4,IF(AND(J1671&gt;0.4,J1671&lt;=0.6),0.6,IF(AND(J1671&gt;0.6,J1671&lt;=0.8),0.8,IF(AND(J1671&gt;0.8,J1671&lt;=1),1))))),REFERENCIAS!$C:$D,2,0)*VLOOKUP($J$2,PONDERADORES!A:P,IF(AND(INFORMACION!$T1671='REFERENCIAS RIESGO'!$C$36,INFORMACION!$F1671=REFERENCIAS!$C$24),16,IF(INFORMACION!$T1671='REFERENCIAS RIESGO'!$C$36,13,IF(INFORMACION!$F1671=REFERENCIAS!$C$24,10,7))),0)</f>
        <v>#REF!</v>
      </c>
      <c r="Y1671" s="68">
        <f>+VLOOKUP(M1671,REFERENCIAS!$C:$D,2,0)*VLOOKUP($M$2,PONDERADORES!$A$7:$G$9,7,0)+VLOOKUP(N1671,REFERENCIAS!$C:$D,2,0)*VLOOKUP($N$2,PONDERADORES!$A$7:$G$9,7,0)+VLOOKUP(O1671,REFERENCIAS!$C:$D,2,0)*VLOOKUP($O$2,PONDERADORES!$A$7:$G$9,7,0)</f>
        <v>0.2</v>
      </c>
      <c r="Z1671" s="2">
        <f>+VLOOKUP(IF(R1671&lt;0.1,0,IF(AND(R1671&gt;=0.1,R1671&lt;0.2),0.1,IF(AND(R1671&gt;=0.2,R1671&lt;0.3),0.2,IF(R1671&gt;0.3,0.3,)))),REFERENCIAS!$C:$D,2,0)*VLOOKUP($R$2,PONDERADORES!$A$11:$G$11,7,0)</f>
        <v>15</v>
      </c>
      <c r="AA1671" s="92"/>
      <c r="AB1671" s="95" t="e">
        <f t="shared" ca="1" si="103"/>
        <v>#REF!</v>
      </c>
      <c r="AC1671" s="23" t="e">
        <f ca="1">IF(AB1671&gt;REFERENCIAS!$C$62,REFERENCIAS!$B$62,IF(AND(AB1671&gt;=REFERENCIAS!$C$63,AB1671&lt;REFERENCIAS!$D$63),REFERENCIAS!$B$63,IF(AND(AB1671&gt;REFERENCIAS!$C$64,AB1671&lt;=REFERENCIAS!$D$64),REFERENCIAS!$B$64,IF(AND(AB1671&gt;=REFERENCIAS!$C$65,AB1671&lt;REFERENCIAS!$D$65),REFERENCIAS!$B$65, "Revisar"))))</f>
        <v>#REF!</v>
      </c>
      <c r="AD1671" s="94" t="e">
        <f ca="1">VLOOKUP(AC1671,REFERENCIAS!$B$62:$G$65,4,FALSE)</f>
        <v>#REF!</v>
      </c>
    </row>
    <row r="1672" spans="1:30" ht="17.25" x14ac:dyDescent="0.25">
      <c r="A1672" s="74"/>
      <c r="B1672" s="19"/>
      <c r="C1672" s="19"/>
      <c r="D1672" s="50"/>
      <c r="E1672" s="73"/>
      <c r="F1672" s="74"/>
      <c r="G1672" s="9"/>
      <c r="H1672" s="48"/>
      <c r="I1672" s="49">
        <f t="shared" ca="1" si="101"/>
        <v>2022</v>
      </c>
      <c r="J1672" s="22">
        <f t="shared" ca="1" si="100"/>
        <v>1</v>
      </c>
      <c r="K1672" s="19"/>
      <c r="L1672" s="73"/>
      <c r="M1672" s="74"/>
      <c r="N1672" s="19"/>
      <c r="O1672" s="73"/>
      <c r="P1672" s="82">
        <v>1</v>
      </c>
      <c r="Q1672" s="24">
        <v>1</v>
      </c>
      <c r="R1672" s="81">
        <f t="shared" si="102"/>
        <v>1</v>
      </c>
      <c r="S1672" s="87"/>
      <c r="T1672" s="19"/>
      <c r="U1672" s="25"/>
      <c r="V1672" s="25"/>
      <c r="W1672" s="81"/>
      <c r="X1672" s="91" t="e">
        <f ca="1">+VLOOKUP(#REF!,REFERENCIAS!$C:$D,2,0)*VLOOKUP(#REF!,PONDERADORES!A:P,IF(AND(INFORMACION!$T1672='REFERENCIAS RIESGO'!$C$36,INFORMACION!$F1672=REFERENCIAS!$C$24),16,IF(INFORMACION!$T1672='REFERENCIAS RIESGO'!$C$36,13,IF(INFORMACION!$F1672=REFERENCIAS!$C$24,10,7))),0)+VLOOKUP(K1672,REFERENCIAS!$C:$D,2,0)*VLOOKUP($K$2,PONDERADORES!A:P,IF(AND(INFORMACION!$T1672='REFERENCIAS RIESGO'!$C$36,INFORMACION!$F1672=REFERENCIAS!$C$24),16,IF(INFORMACION!$T1672='REFERENCIAS RIESGO'!$C$36,13,IF(INFORMACION!$F1672=REFERENCIAS!$C$24,10,7))),0)+VLOOKUP(L1672,REFERENCIAS!$C:$D,2,0)*VLOOKUP($L$2,PONDERADORES!A:P,IF(AND(INFORMACION!$T1672='REFERENCIAS RIESGO'!$C$36,INFORMACION!$F1672=REFERENCIAS!$C$24),16,IF(INFORMACION!$T1672='REFERENCIAS RIESGO'!$C$36,13,IF(INFORMACION!$F1672=REFERENCIAS!$C$24,10,7))),0)+VLOOKUP(F1672,REFERENCIAS!$C:$D,2,0)*VLOOKUP($F$2,PONDERADORES!A:P,IF(AND(INFORMACION!$T1672='REFERENCIAS RIESGO'!$C$36,INFORMACION!$F1672=REFERENCIAS!$C$24),16,IF(INFORMACION!$T1672='REFERENCIAS RIESGO'!$C$36,13,IF(INFORMACION!$F1672=REFERENCIAS!$C$24,10,7))),0)+VLOOKUP(T1672,REFERENCIAS!$C:$D,2,0)*VLOOKUP($T$2,PONDERADORES!A:P,IF(AND(INFORMACION!$T1672='REFERENCIAS RIESGO'!$C$36,INFORMACION!$F1672=REFERENCIAS!$C$24),16,IF(INFORMACION!$T1672='REFERENCIAS RIESGO'!$C$36,13,IF(INFORMACION!$F1672=REFERENCIAS!$C$24,10,7))),0)+VLOOKUP(IF(J1672&lt;=0.2,0.2,IF(AND(J1672&gt;0.2,J1672&lt;=0.4),0.4,IF(AND(J1672&gt;0.4,J1672&lt;=0.6),0.6,IF(AND(J1672&gt;0.6,J1672&lt;=0.8),0.8,IF(AND(J1672&gt;0.8,J1672&lt;=1),1))))),REFERENCIAS!$C:$D,2,0)*VLOOKUP($J$2,PONDERADORES!A:P,IF(AND(INFORMACION!$T1672='REFERENCIAS RIESGO'!$C$36,INFORMACION!$F1672=REFERENCIAS!$C$24),16,IF(INFORMACION!$T1672='REFERENCIAS RIESGO'!$C$36,13,IF(INFORMACION!$F1672=REFERENCIAS!$C$24,10,7))),0)</f>
        <v>#REF!</v>
      </c>
      <c r="Y1672" s="68">
        <f>+VLOOKUP(M1672,REFERENCIAS!$C:$D,2,0)*VLOOKUP($M$2,PONDERADORES!$A$7:$G$9,7,0)+VLOOKUP(N1672,REFERENCIAS!$C:$D,2,0)*VLOOKUP($N$2,PONDERADORES!$A$7:$G$9,7,0)+VLOOKUP(O1672,REFERENCIAS!$C:$D,2,0)*VLOOKUP($O$2,PONDERADORES!$A$7:$G$9,7,0)</f>
        <v>0.2</v>
      </c>
      <c r="Z1672" s="2">
        <f>+VLOOKUP(IF(R1672&lt;0.1,0,IF(AND(R1672&gt;=0.1,R1672&lt;0.2),0.1,IF(AND(R1672&gt;=0.2,R1672&lt;0.3),0.2,IF(R1672&gt;0.3,0.3,)))),REFERENCIAS!$C:$D,2,0)*VLOOKUP($R$2,PONDERADORES!$A$11:$G$11,7,0)</f>
        <v>15</v>
      </c>
      <c r="AA1672" s="92"/>
      <c r="AB1672" s="95" t="e">
        <f t="shared" ca="1" si="103"/>
        <v>#REF!</v>
      </c>
      <c r="AC1672" s="23" t="e">
        <f ca="1">IF(AB1672&gt;REFERENCIAS!$C$62,REFERENCIAS!$B$62,IF(AND(AB1672&gt;=REFERENCIAS!$C$63,AB1672&lt;REFERENCIAS!$D$63),REFERENCIAS!$B$63,IF(AND(AB1672&gt;REFERENCIAS!$C$64,AB1672&lt;=REFERENCIAS!$D$64),REFERENCIAS!$B$64,IF(AND(AB1672&gt;=REFERENCIAS!$C$65,AB1672&lt;REFERENCIAS!$D$65),REFERENCIAS!$B$65, "Revisar"))))</f>
        <v>#REF!</v>
      </c>
      <c r="AD1672" s="94" t="e">
        <f ca="1">VLOOKUP(AC1672,REFERENCIAS!$B$62:$G$65,4,FALSE)</f>
        <v>#REF!</v>
      </c>
    </row>
    <row r="1673" spans="1:30" ht="17.25" x14ac:dyDescent="0.25">
      <c r="A1673" s="74"/>
      <c r="B1673" s="19"/>
      <c r="C1673" s="19"/>
      <c r="D1673" s="50"/>
      <c r="E1673" s="73"/>
      <c r="F1673" s="74"/>
      <c r="G1673" s="9"/>
      <c r="H1673" s="48"/>
      <c r="I1673" s="49">
        <f t="shared" ca="1" si="101"/>
        <v>2022</v>
      </c>
      <c r="J1673" s="22">
        <f t="shared" ca="1" si="100"/>
        <v>1</v>
      </c>
      <c r="K1673" s="19"/>
      <c r="L1673" s="73"/>
      <c r="M1673" s="74"/>
      <c r="N1673" s="19"/>
      <c r="O1673" s="73"/>
      <c r="P1673" s="82">
        <v>1</v>
      </c>
      <c r="Q1673" s="24">
        <v>1</v>
      </c>
      <c r="R1673" s="81">
        <f t="shared" si="102"/>
        <v>1</v>
      </c>
      <c r="S1673" s="87"/>
      <c r="T1673" s="19"/>
      <c r="U1673" s="25"/>
      <c r="V1673" s="25"/>
      <c r="W1673" s="81"/>
      <c r="X1673" s="91" t="e">
        <f ca="1">+VLOOKUP(#REF!,REFERENCIAS!$C:$D,2,0)*VLOOKUP(#REF!,PONDERADORES!A:P,IF(AND(INFORMACION!$T1673='REFERENCIAS RIESGO'!$C$36,INFORMACION!$F1673=REFERENCIAS!$C$24),16,IF(INFORMACION!$T1673='REFERENCIAS RIESGO'!$C$36,13,IF(INFORMACION!$F1673=REFERENCIAS!$C$24,10,7))),0)+VLOOKUP(K1673,REFERENCIAS!$C:$D,2,0)*VLOOKUP($K$2,PONDERADORES!A:P,IF(AND(INFORMACION!$T1673='REFERENCIAS RIESGO'!$C$36,INFORMACION!$F1673=REFERENCIAS!$C$24),16,IF(INFORMACION!$T1673='REFERENCIAS RIESGO'!$C$36,13,IF(INFORMACION!$F1673=REFERENCIAS!$C$24,10,7))),0)+VLOOKUP(L1673,REFERENCIAS!$C:$D,2,0)*VLOOKUP($L$2,PONDERADORES!A:P,IF(AND(INFORMACION!$T1673='REFERENCIAS RIESGO'!$C$36,INFORMACION!$F1673=REFERENCIAS!$C$24),16,IF(INFORMACION!$T1673='REFERENCIAS RIESGO'!$C$36,13,IF(INFORMACION!$F1673=REFERENCIAS!$C$24,10,7))),0)+VLOOKUP(F1673,REFERENCIAS!$C:$D,2,0)*VLOOKUP($F$2,PONDERADORES!A:P,IF(AND(INFORMACION!$T1673='REFERENCIAS RIESGO'!$C$36,INFORMACION!$F1673=REFERENCIAS!$C$24),16,IF(INFORMACION!$T1673='REFERENCIAS RIESGO'!$C$36,13,IF(INFORMACION!$F1673=REFERENCIAS!$C$24,10,7))),0)+VLOOKUP(T1673,REFERENCIAS!$C:$D,2,0)*VLOOKUP($T$2,PONDERADORES!A:P,IF(AND(INFORMACION!$T1673='REFERENCIAS RIESGO'!$C$36,INFORMACION!$F1673=REFERENCIAS!$C$24),16,IF(INFORMACION!$T1673='REFERENCIAS RIESGO'!$C$36,13,IF(INFORMACION!$F1673=REFERENCIAS!$C$24,10,7))),0)+VLOOKUP(IF(J1673&lt;=0.2,0.2,IF(AND(J1673&gt;0.2,J1673&lt;=0.4),0.4,IF(AND(J1673&gt;0.4,J1673&lt;=0.6),0.6,IF(AND(J1673&gt;0.6,J1673&lt;=0.8),0.8,IF(AND(J1673&gt;0.8,J1673&lt;=1),1))))),REFERENCIAS!$C:$D,2,0)*VLOOKUP($J$2,PONDERADORES!A:P,IF(AND(INFORMACION!$T1673='REFERENCIAS RIESGO'!$C$36,INFORMACION!$F1673=REFERENCIAS!$C$24),16,IF(INFORMACION!$T1673='REFERENCIAS RIESGO'!$C$36,13,IF(INFORMACION!$F1673=REFERENCIAS!$C$24,10,7))),0)</f>
        <v>#REF!</v>
      </c>
      <c r="Y1673" s="68">
        <f>+VLOOKUP(M1673,REFERENCIAS!$C:$D,2,0)*VLOOKUP($M$2,PONDERADORES!$A$7:$G$9,7,0)+VLOOKUP(N1673,REFERENCIAS!$C:$D,2,0)*VLOOKUP($N$2,PONDERADORES!$A$7:$G$9,7,0)+VLOOKUP(O1673,REFERENCIAS!$C:$D,2,0)*VLOOKUP($O$2,PONDERADORES!$A$7:$G$9,7,0)</f>
        <v>0.2</v>
      </c>
      <c r="Z1673" s="2">
        <f>+VLOOKUP(IF(R1673&lt;0.1,0,IF(AND(R1673&gt;=0.1,R1673&lt;0.2),0.1,IF(AND(R1673&gt;=0.2,R1673&lt;0.3),0.2,IF(R1673&gt;0.3,0.3,)))),REFERENCIAS!$C:$D,2,0)*VLOOKUP($R$2,PONDERADORES!$A$11:$G$11,7,0)</f>
        <v>15</v>
      </c>
      <c r="AA1673" s="92"/>
      <c r="AB1673" s="95" t="e">
        <f t="shared" ca="1" si="103"/>
        <v>#REF!</v>
      </c>
      <c r="AC1673" s="23" t="e">
        <f ca="1">IF(AB1673&gt;REFERENCIAS!$C$62,REFERENCIAS!$B$62,IF(AND(AB1673&gt;=REFERENCIAS!$C$63,AB1673&lt;REFERENCIAS!$D$63),REFERENCIAS!$B$63,IF(AND(AB1673&gt;REFERENCIAS!$C$64,AB1673&lt;=REFERENCIAS!$D$64),REFERENCIAS!$B$64,IF(AND(AB1673&gt;=REFERENCIAS!$C$65,AB1673&lt;REFERENCIAS!$D$65),REFERENCIAS!$B$65, "Revisar"))))</f>
        <v>#REF!</v>
      </c>
      <c r="AD1673" s="94" t="e">
        <f ca="1">VLOOKUP(AC1673,REFERENCIAS!$B$62:$G$65,4,FALSE)</f>
        <v>#REF!</v>
      </c>
    </row>
    <row r="1674" spans="1:30" ht="17.25" x14ac:dyDescent="0.25">
      <c r="A1674" s="74"/>
      <c r="B1674" s="19"/>
      <c r="C1674" s="19"/>
      <c r="D1674" s="50"/>
      <c r="E1674" s="73"/>
      <c r="F1674" s="74"/>
      <c r="G1674" s="9"/>
      <c r="H1674" s="48"/>
      <c r="I1674" s="49">
        <f t="shared" ca="1" si="101"/>
        <v>2022</v>
      </c>
      <c r="J1674" s="22">
        <f t="shared" ca="1" si="100"/>
        <v>1</v>
      </c>
      <c r="K1674" s="19"/>
      <c r="L1674" s="73"/>
      <c r="M1674" s="74"/>
      <c r="N1674" s="19"/>
      <c r="O1674" s="73"/>
      <c r="P1674" s="82">
        <v>1</v>
      </c>
      <c r="Q1674" s="24">
        <v>1</v>
      </c>
      <c r="R1674" s="81">
        <f t="shared" si="102"/>
        <v>1</v>
      </c>
      <c r="S1674" s="87"/>
      <c r="T1674" s="19"/>
      <c r="U1674" s="25"/>
      <c r="V1674" s="25"/>
      <c r="W1674" s="81"/>
      <c r="X1674" s="91" t="e">
        <f ca="1">+VLOOKUP(#REF!,REFERENCIAS!$C:$D,2,0)*VLOOKUP(#REF!,PONDERADORES!A:P,IF(AND(INFORMACION!$T1674='REFERENCIAS RIESGO'!$C$36,INFORMACION!$F1674=REFERENCIAS!$C$24),16,IF(INFORMACION!$T1674='REFERENCIAS RIESGO'!$C$36,13,IF(INFORMACION!$F1674=REFERENCIAS!$C$24,10,7))),0)+VLOOKUP(K1674,REFERENCIAS!$C:$D,2,0)*VLOOKUP($K$2,PONDERADORES!A:P,IF(AND(INFORMACION!$T1674='REFERENCIAS RIESGO'!$C$36,INFORMACION!$F1674=REFERENCIAS!$C$24),16,IF(INFORMACION!$T1674='REFERENCIAS RIESGO'!$C$36,13,IF(INFORMACION!$F1674=REFERENCIAS!$C$24,10,7))),0)+VLOOKUP(L1674,REFERENCIAS!$C:$D,2,0)*VLOOKUP($L$2,PONDERADORES!A:P,IF(AND(INFORMACION!$T1674='REFERENCIAS RIESGO'!$C$36,INFORMACION!$F1674=REFERENCIAS!$C$24),16,IF(INFORMACION!$T1674='REFERENCIAS RIESGO'!$C$36,13,IF(INFORMACION!$F1674=REFERENCIAS!$C$24,10,7))),0)+VLOOKUP(F1674,REFERENCIAS!$C:$D,2,0)*VLOOKUP($F$2,PONDERADORES!A:P,IF(AND(INFORMACION!$T1674='REFERENCIAS RIESGO'!$C$36,INFORMACION!$F1674=REFERENCIAS!$C$24),16,IF(INFORMACION!$T1674='REFERENCIAS RIESGO'!$C$36,13,IF(INFORMACION!$F1674=REFERENCIAS!$C$24,10,7))),0)+VLOOKUP(T1674,REFERENCIAS!$C:$D,2,0)*VLOOKUP($T$2,PONDERADORES!A:P,IF(AND(INFORMACION!$T1674='REFERENCIAS RIESGO'!$C$36,INFORMACION!$F1674=REFERENCIAS!$C$24),16,IF(INFORMACION!$T1674='REFERENCIAS RIESGO'!$C$36,13,IF(INFORMACION!$F1674=REFERENCIAS!$C$24,10,7))),0)+VLOOKUP(IF(J1674&lt;=0.2,0.2,IF(AND(J1674&gt;0.2,J1674&lt;=0.4),0.4,IF(AND(J1674&gt;0.4,J1674&lt;=0.6),0.6,IF(AND(J1674&gt;0.6,J1674&lt;=0.8),0.8,IF(AND(J1674&gt;0.8,J1674&lt;=1),1))))),REFERENCIAS!$C:$D,2,0)*VLOOKUP($J$2,PONDERADORES!A:P,IF(AND(INFORMACION!$T1674='REFERENCIAS RIESGO'!$C$36,INFORMACION!$F1674=REFERENCIAS!$C$24),16,IF(INFORMACION!$T1674='REFERENCIAS RIESGO'!$C$36,13,IF(INFORMACION!$F1674=REFERENCIAS!$C$24,10,7))),0)</f>
        <v>#REF!</v>
      </c>
      <c r="Y1674" s="68">
        <f>+VLOOKUP(M1674,REFERENCIAS!$C:$D,2,0)*VLOOKUP($M$2,PONDERADORES!$A$7:$G$9,7,0)+VLOOKUP(N1674,REFERENCIAS!$C:$D,2,0)*VLOOKUP($N$2,PONDERADORES!$A$7:$G$9,7,0)+VLOOKUP(O1674,REFERENCIAS!$C:$D,2,0)*VLOOKUP($O$2,PONDERADORES!$A$7:$G$9,7,0)</f>
        <v>0.2</v>
      </c>
      <c r="Z1674" s="2">
        <f>+VLOOKUP(IF(R1674&lt;0.1,0,IF(AND(R1674&gt;=0.1,R1674&lt;0.2),0.1,IF(AND(R1674&gt;=0.2,R1674&lt;0.3),0.2,IF(R1674&gt;0.3,0.3,)))),REFERENCIAS!$C:$D,2,0)*VLOOKUP($R$2,PONDERADORES!$A$11:$G$11,7,0)</f>
        <v>15</v>
      </c>
      <c r="AA1674" s="92"/>
      <c r="AB1674" s="95" t="e">
        <f t="shared" ca="1" si="103"/>
        <v>#REF!</v>
      </c>
      <c r="AC1674" s="23" t="e">
        <f ca="1">IF(AB1674&gt;REFERENCIAS!$C$62,REFERENCIAS!$B$62,IF(AND(AB1674&gt;=REFERENCIAS!$C$63,AB1674&lt;REFERENCIAS!$D$63),REFERENCIAS!$B$63,IF(AND(AB1674&gt;REFERENCIAS!$C$64,AB1674&lt;=REFERENCIAS!$D$64),REFERENCIAS!$B$64,IF(AND(AB1674&gt;=REFERENCIAS!$C$65,AB1674&lt;REFERENCIAS!$D$65),REFERENCIAS!$B$65, "Revisar"))))</f>
        <v>#REF!</v>
      </c>
      <c r="AD1674" s="94" t="e">
        <f ca="1">VLOOKUP(AC1674,REFERENCIAS!$B$62:$G$65,4,FALSE)</f>
        <v>#REF!</v>
      </c>
    </row>
    <row r="1675" spans="1:30" ht="17.25" x14ac:dyDescent="0.25">
      <c r="A1675" s="74"/>
      <c r="B1675" s="19"/>
      <c r="C1675" s="19"/>
      <c r="D1675" s="50"/>
      <c r="E1675" s="73"/>
      <c r="F1675" s="74"/>
      <c r="G1675" s="9"/>
      <c r="H1675" s="48"/>
      <c r="I1675" s="49">
        <f t="shared" ca="1" si="101"/>
        <v>2022</v>
      </c>
      <c r="J1675" s="22">
        <f t="shared" ca="1" si="100"/>
        <v>1</v>
      </c>
      <c r="K1675" s="19"/>
      <c r="L1675" s="73"/>
      <c r="M1675" s="74"/>
      <c r="N1675" s="19"/>
      <c r="O1675" s="73"/>
      <c r="P1675" s="82">
        <v>1</v>
      </c>
      <c r="Q1675" s="24">
        <v>1</v>
      </c>
      <c r="R1675" s="81">
        <f t="shared" si="102"/>
        <v>1</v>
      </c>
      <c r="S1675" s="87"/>
      <c r="T1675" s="19"/>
      <c r="U1675" s="25"/>
      <c r="V1675" s="25"/>
      <c r="W1675" s="81"/>
      <c r="X1675" s="91" t="e">
        <f ca="1">+VLOOKUP(#REF!,REFERENCIAS!$C:$D,2,0)*VLOOKUP(#REF!,PONDERADORES!A:P,IF(AND(INFORMACION!$T1675='REFERENCIAS RIESGO'!$C$36,INFORMACION!$F1675=REFERENCIAS!$C$24),16,IF(INFORMACION!$T1675='REFERENCIAS RIESGO'!$C$36,13,IF(INFORMACION!$F1675=REFERENCIAS!$C$24,10,7))),0)+VLOOKUP(K1675,REFERENCIAS!$C:$D,2,0)*VLOOKUP($K$2,PONDERADORES!A:P,IF(AND(INFORMACION!$T1675='REFERENCIAS RIESGO'!$C$36,INFORMACION!$F1675=REFERENCIAS!$C$24),16,IF(INFORMACION!$T1675='REFERENCIAS RIESGO'!$C$36,13,IF(INFORMACION!$F1675=REFERENCIAS!$C$24,10,7))),0)+VLOOKUP(L1675,REFERENCIAS!$C:$D,2,0)*VLOOKUP($L$2,PONDERADORES!A:P,IF(AND(INFORMACION!$T1675='REFERENCIAS RIESGO'!$C$36,INFORMACION!$F1675=REFERENCIAS!$C$24),16,IF(INFORMACION!$T1675='REFERENCIAS RIESGO'!$C$36,13,IF(INFORMACION!$F1675=REFERENCIAS!$C$24,10,7))),0)+VLOOKUP(F1675,REFERENCIAS!$C:$D,2,0)*VLOOKUP($F$2,PONDERADORES!A:P,IF(AND(INFORMACION!$T1675='REFERENCIAS RIESGO'!$C$36,INFORMACION!$F1675=REFERENCIAS!$C$24),16,IF(INFORMACION!$T1675='REFERENCIAS RIESGO'!$C$36,13,IF(INFORMACION!$F1675=REFERENCIAS!$C$24,10,7))),0)+VLOOKUP(T1675,REFERENCIAS!$C:$D,2,0)*VLOOKUP($T$2,PONDERADORES!A:P,IF(AND(INFORMACION!$T1675='REFERENCIAS RIESGO'!$C$36,INFORMACION!$F1675=REFERENCIAS!$C$24),16,IF(INFORMACION!$T1675='REFERENCIAS RIESGO'!$C$36,13,IF(INFORMACION!$F1675=REFERENCIAS!$C$24,10,7))),0)+VLOOKUP(IF(J1675&lt;=0.2,0.2,IF(AND(J1675&gt;0.2,J1675&lt;=0.4),0.4,IF(AND(J1675&gt;0.4,J1675&lt;=0.6),0.6,IF(AND(J1675&gt;0.6,J1675&lt;=0.8),0.8,IF(AND(J1675&gt;0.8,J1675&lt;=1),1))))),REFERENCIAS!$C:$D,2,0)*VLOOKUP($J$2,PONDERADORES!A:P,IF(AND(INFORMACION!$T1675='REFERENCIAS RIESGO'!$C$36,INFORMACION!$F1675=REFERENCIAS!$C$24),16,IF(INFORMACION!$T1675='REFERENCIAS RIESGO'!$C$36,13,IF(INFORMACION!$F1675=REFERENCIAS!$C$24,10,7))),0)</f>
        <v>#REF!</v>
      </c>
      <c r="Y1675" s="68">
        <f>+VLOOKUP(M1675,REFERENCIAS!$C:$D,2,0)*VLOOKUP($M$2,PONDERADORES!$A$7:$G$9,7,0)+VLOOKUP(N1675,REFERENCIAS!$C:$D,2,0)*VLOOKUP($N$2,PONDERADORES!$A$7:$G$9,7,0)+VLOOKUP(O1675,REFERENCIAS!$C:$D,2,0)*VLOOKUP($O$2,PONDERADORES!$A$7:$G$9,7,0)</f>
        <v>0.2</v>
      </c>
      <c r="Z1675" s="2">
        <f>+VLOOKUP(IF(R1675&lt;0.1,0,IF(AND(R1675&gt;=0.1,R1675&lt;0.2),0.1,IF(AND(R1675&gt;=0.2,R1675&lt;0.3),0.2,IF(R1675&gt;0.3,0.3,)))),REFERENCIAS!$C:$D,2,0)*VLOOKUP($R$2,PONDERADORES!$A$11:$G$11,7,0)</f>
        <v>15</v>
      </c>
      <c r="AA1675" s="92"/>
      <c r="AB1675" s="95" t="e">
        <f t="shared" ca="1" si="103"/>
        <v>#REF!</v>
      </c>
      <c r="AC1675" s="23" t="e">
        <f ca="1">IF(AB1675&gt;REFERENCIAS!$C$62,REFERENCIAS!$B$62,IF(AND(AB1675&gt;=REFERENCIAS!$C$63,AB1675&lt;REFERENCIAS!$D$63),REFERENCIAS!$B$63,IF(AND(AB1675&gt;REFERENCIAS!$C$64,AB1675&lt;=REFERENCIAS!$D$64),REFERENCIAS!$B$64,IF(AND(AB1675&gt;=REFERENCIAS!$C$65,AB1675&lt;REFERENCIAS!$D$65),REFERENCIAS!$B$65, "Revisar"))))</f>
        <v>#REF!</v>
      </c>
      <c r="AD1675" s="94" t="e">
        <f ca="1">VLOOKUP(AC1675,REFERENCIAS!$B$62:$G$65,4,FALSE)</f>
        <v>#REF!</v>
      </c>
    </row>
    <row r="1676" spans="1:30" ht="17.25" x14ac:dyDescent="0.25">
      <c r="A1676" s="74"/>
      <c r="B1676" s="19"/>
      <c r="C1676" s="19"/>
      <c r="D1676" s="50"/>
      <c r="E1676" s="73"/>
      <c r="F1676" s="74"/>
      <c r="G1676" s="9"/>
      <c r="H1676" s="48"/>
      <c r="I1676" s="49">
        <f t="shared" ca="1" si="101"/>
        <v>2022</v>
      </c>
      <c r="J1676" s="22">
        <f t="shared" ca="1" si="100"/>
        <v>1</v>
      </c>
      <c r="K1676" s="19"/>
      <c r="L1676" s="73"/>
      <c r="M1676" s="74"/>
      <c r="N1676" s="19"/>
      <c r="O1676" s="73"/>
      <c r="P1676" s="82">
        <v>1</v>
      </c>
      <c r="Q1676" s="24">
        <v>1</v>
      </c>
      <c r="R1676" s="81">
        <f t="shared" si="102"/>
        <v>1</v>
      </c>
      <c r="S1676" s="87"/>
      <c r="T1676" s="19"/>
      <c r="U1676" s="25"/>
      <c r="V1676" s="25"/>
      <c r="W1676" s="81"/>
      <c r="X1676" s="91" t="e">
        <f ca="1">+VLOOKUP(#REF!,REFERENCIAS!$C:$D,2,0)*VLOOKUP(#REF!,PONDERADORES!A:P,IF(AND(INFORMACION!$T1676='REFERENCIAS RIESGO'!$C$36,INFORMACION!$F1676=REFERENCIAS!$C$24),16,IF(INFORMACION!$T1676='REFERENCIAS RIESGO'!$C$36,13,IF(INFORMACION!$F1676=REFERENCIAS!$C$24,10,7))),0)+VLOOKUP(K1676,REFERENCIAS!$C:$D,2,0)*VLOOKUP($K$2,PONDERADORES!A:P,IF(AND(INFORMACION!$T1676='REFERENCIAS RIESGO'!$C$36,INFORMACION!$F1676=REFERENCIAS!$C$24),16,IF(INFORMACION!$T1676='REFERENCIAS RIESGO'!$C$36,13,IF(INFORMACION!$F1676=REFERENCIAS!$C$24,10,7))),0)+VLOOKUP(L1676,REFERENCIAS!$C:$D,2,0)*VLOOKUP($L$2,PONDERADORES!A:P,IF(AND(INFORMACION!$T1676='REFERENCIAS RIESGO'!$C$36,INFORMACION!$F1676=REFERENCIAS!$C$24),16,IF(INFORMACION!$T1676='REFERENCIAS RIESGO'!$C$36,13,IF(INFORMACION!$F1676=REFERENCIAS!$C$24,10,7))),0)+VLOOKUP(F1676,REFERENCIAS!$C:$D,2,0)*VLOOKUP($F$2,PONDERADORES!A:P,IF(AND(INFORMACION!$T1676='REFERENCIAS RIESGO'!$C$36,INFORMACION!$F1676=REFERENCIAS!$C$24),16,IF(INFORMACION!$T1676='REFERENCIAS RIESGO'!$C$36,13,IF(INFORMACION!$F1676=REFERENCIAS!$C$24,10,7))),0)+VLOOKUP(T1676,REFERENCIAS!$C:$D,2,0)*VLOOKUP($T$2,PONDERADORES!A:P,IF(AND(INFORMACION!$T1676='REFERENCIAS RIESGO'!$C$36,INFORMACION!$F1676=REFERENCIAS!$C$24),16,IF(INFORMACION!$T1676='REFERENCIAS RIESGO'!$C$36,13,IF(INFORMACION!$F1676=REFERENCIAS!$C$24,10,7))),0)+VLOOKUP(IF(J1676&lt;=0.2,0.2,IF(AND(J1676&gt;0.2,J1676&lt;=0.4),0.4,IF(AND(J1676&gt;0.4,J1676&lt;=0.6),0.6,IF(AND(J1676&gt;0.6,J1676&lt;=0.8),0.8,IF(AND(J1676&gt;0.8,J1676&lt;=1),1))))),REFERENCIAS!$C:$D,2,0)*VLOOKUP($J$2,PONDERADORES!A:P,IF(AND(INFORMACION!$T1676='REFERENCIAS RIESGO'!$C$36,INFORMACION!$F1676=REFERENCIAS!$C$24),16,IF(INFORMACION!$T1676='REFERENCIAS RIESGO'!$C$36,13,IF(INFORMACION!$F1676=REFERENCIAS!$C$24,10,7))),0)</f>
        <v>#REF!</v>
      </c>
      <c r="Y1676" s="68">
        <f>+VLOOKUP(M1676,REFERENCIAS!$C:$D,2,0)*VLOOKUP($M$2,PONDERADORES!$A$7:$G$9,7,0)+VLOOKUP(N1676,REFERENCIAS!$C:$D,2,0)*VLOOKUP($N$2,PONDERADORES!$A$7:$G$9,7,0)+VLOOKUP(O1676,REFERENCIAS!$C:$D,2,0)*VLOOKUP($O$2,PONDERADORES!$A$7:$G$9,7,0)</f>
        <v>0.2</v>
      </c>
      <c r="Z1676" s="2">
        <f>+VLOOKUP(IF(R1676&lt;0.1,0,IF(AND(R1676&gt;=0.1,R1676&lt;0.2),0.1,IF(AND(R1676&gt;=0.2,R1676&lt;0.3),0.2,IF(R1676&gt;0.3,0.3,)))),REFERENCIAS!$C:$D,2,0)*VLOOKUP($R$2,PONDERADORES!$A$11:$G$11,7,0)</f>
        <v>15</v>
      </c>
      <c r="AA1676" s="92"/>
      <c r="AB1676" s="95" t="e">
        <f t="shared" ca="1" si="103"/>
        <v>#REF!</v>
      </c>
      <c r="AC1676" s="23" t="e">
        <f ca="1">IF(AB1676&gt;REFERENCIAS!$C$62,REFERENCIAS!$B$62,IF(AND(AB1676&gt;=REFERENCIAS!$C$63,AB1676&lt;REFERENCIAS!$D$63),REFERENCIAS!$B$63,IF(AND(AB1676&gt;REFERENCIAS!$C$64,AB1676&lt;=REFERENCIAS!$D$64),REFERENCIAS!$B$64,IF(AND(AB1676&gt;=REFERENCIAS!$C$65,AB1676&lt;REFERENCIAS!$D$65),REFERENCIAS!$B$65, "Revisar"))))</f>
        <v>#REF!</v>
      </c>
      <c r="AD1676" s="94" t="e">
        <f ca="1">VLOOKUP(AC1676,REFERENCIAS!$B$62:$G$65,4,FALSE)</f>
        <v>#REF!</v>
      </c>
    </row>
    <row r="1677" spans="1:30" ht="17.25" x14ac:dyDescent="0.25">
      <c r="A1677" s="74"/>
      <c r="B1677" s="19"/>
      <c r="C1677" s="19"/>
      <c r="D1677" s="50"/>
      <c r="E1677" s="73"/>
      <c r="F1677" s="74"/>
      <c r="G1677" s="9"/>
      <c r="H1677" s="48"/>
      <c r="I1677" s="49">
        <f t="shared" ca="1" si="101"/>
        <v>2022</v>
      </c>
      <c r="J1677" s="22">
        <f t="shared" ca="1" si="100"/>
        <v>1</v>
      </c>
      <c r="K1677" s="19"/>
      <c r="L1677" s="73"/>
      <c r="M1677" s="74"/>
      <c r="N1677" s="19"/>
      <c r="O1677" s="73"/>
      <c r="P1677" s="82">
        <v>1</v>
      </c>
      <c r="Q1677" s="24">
        <v>1</v>
      </c>
      <c r="R1677" s="81">
        <f t="shared" si="102"/>
        <v>1</v>
      </c>
      <c r="S1677" s="87"/>
      <c r="T1677" s="19"/>
      <c r="U1677" s="25"/>
      <c r="V1677" s="25"/>
      <c r="W1677" s="81"/>
      <c r="X1677" s="91" t="e">
        <f ca="1">+VLOOKUP(#REF!,REFERENCIAS!$C:$D,2,0)*VLOOKUP(#REF!,PONDERADORES!A:P,IF(AND(INFORMACION!$T1677='REFERENCIAS RIESGO'!$C$36,INFORMACION!$F1677=REFERENCIAS!$C$24),16,IF(INFORMACION!$T1677='REFERENCIAS RIESGO'!$C$36,13,IF(INFORMACION!$F1677=REFERENCIAS!$C$24,10,7))),0)+VLOOKUP(K1677,REFERENCIAS!$C:$D,2,0)*VLOOKUP($K$2,PONDERADORES!A:P,IF(AND(INFORMACION!$T1677='REFERENCIAS RIESGO'!$C$36,INFORMACION!$F1677=REFERENCIAS!$C$24),16,IF(INFORMACION!$T1677='REFERENCIAS RIESGO'!$C$36,13,IF(INFORMACION!$F1677=REFERENCIAS!$C$24,10,7))),0)+VLOOKUP(L1677,REFERENCIAS!$C:$D,2,0)*VLOOKUP($L$2,PONDERADORES!A:P,IF(AND(INFORMACION!$T1677='REFERENCIAS RIESGO'!$C$36,INFORMACION!$F1677=REFERENCIAS!$C$24),16,IF(INFORMACION!$T1677='REFERENCIAS RIESGO'!$C$36,13,IF(INFORMACION!$F1677=REFERENCIAS!$C$24,10,7))),0)+VLOOKUP(F1677,REFERENCIAS!$C:$D,2,0)*VLOOKUP($F$2,PONDERADORES!A:P,IF(AND(INFORMACION!$T1677='REFERENCIAS RIESGO'!$C$36,INFORMACION!$F1677=REFERENCIAS!$C$24),16,IF(INFORMACION!$T1677='REFERENCIAS RIESGO'!$C$36,13,IF(INFORMACION!$F1677=REFERENCIAS!$C$24,10,7))),0)+VLOOKUP(T1677,REFERENCIAS!$C:$D,2,0)*VLOOKUP($T$2,PONDERADORES!A:P,IF(AND(INFORMACION!$T1677='REFERENCIAS RIESGO'!$C$36,INFORMACION!$F1677=REFERENCIAS!$C$24),16,IF(INFORMACION!$T1677='REFERENCIAS RIESGO'!$C$36,13,IF(INFORMACION!$F1677=REFERENCIAS!$C$24,10,7))),0)+VLOOKUP(IF(J1677&lt;=0.2,0.2,IF(AND(J1677&gt;0.2,J1677&lt;=0.4),0.4,IF(AND(J1677&gt;0.4,J1677&lt;=0.6),0.6,IF(AND(J1677&gt;0.6,J1677&lt;=0.8),0.8,IF(AND(J1677&gt;0.8,J1677&lt;=1),1))))),REFERENCIAS!$C:$D,2,0)*VLOOKUP($J$2,PONDERADORES!A:P,IF(AND(INFORMACION!$T1677='REFERENCIAS RIESGO'!$C$36,INFORMACION!$F1677=REFERENCIAS!$C$24),16,IF(INFORMACION!$T1677='REFERENCIAS RIESGO'!$C$36,13,IF(INFORMACION!$F1677=REFERENCIAS!$C$24,10,7))),0)</f>
        <v>#REF!</v>
      </c>
      <c r="Y1677" s="68">
        <f>+VLOOKUP(M1677,REFERENCIAS!$C:$D,2,0)*VLOOKUP($M$2,PONDERADORES!$A$7:$G$9,7,0)+VLOOKUP(N1677,REFERENCIAS!$C:$D,2,0)*VLOOKUP($N$2,PONDERADORES!$A$7:$G$9,7,0)+VLOOKUP(O1677,REFERENCIAS!$C:$D,2,0)*VLOOKUP($O$2,PONDERADORES!$A$7:$G$9,7,0)</f>
        <v>0.2</v>
      </c>
      <c r="Z1677" s="2">
        <f>+VLOOKUP(IF(R1677&lt;0.1,0,IF(AND(R1677&gt;=0.1,R1677&lt;0.2),0.1,IF(AND(R1677&gt;=0.2,R1677&lt;0.3),0.2,IF(R1677&gt;0.3,0.3,)))),REFERENCIAS!$C:$D,2,0)*VLOOKUP($R$2,PONDERADORES!$A$11:$G$11,7,0)</f>
        <v>15</v>
      </c>
      <c r="AA1677" s="92"/>
      <c r="AB1677" s="95" t="e">
        <f t="shared" ca="1" si="103"/>
        <v>#REF!</v>
      </c>
      <c r="AC1677" s="23" t="e">
        <f ca="1">IF(AB1677&gt;REFERENCIAS!$C$62,REFERENCIAS!$B$62,IF(AND(AB1677&gt;=REFERENCIAS!$C$63,AB1677&lt;REFERENCIAS!$D$63),REFERENCIAS!$B$63,IF(AND(AB1677&gt;REFERENCIAS!$C$64,AB1677&lt;=REFERENCIAS!$D$64),REFERENCIAS!$B$64,IF(AND(AB1677&gt;=REFERENCIAS!$C$65,AB1677&lt;REFERENCIAS!$D$65),REFERENCIAS!$B$65, "Revisar"))))</f>
        <v>#REF!</v>
      </c>
      <c r="AD1677" s="94" t="e">
        <f ca="1">VLOOKUP(AC1677,REFERENCIAS!$B$62:$G$65,4,FALSE)</f>
        <v>#REF!</v>
      </c>
    </row>
    <row r="1678" spans="1:30" ht="17.25" x14ac:dyDescent="0.25">
      <c r="A1678" s="74"/>
      <c r="B1678" s="19"/>
      <c r="C1678" s="19"/>
      <c r="D1678" s="50"/>
      <c r="E1678" s="73"/>
      <c r="F1678" s="74"/>
      <c r="G1678" s="9"/>
      <c r="H1678" s="48"/>
      <c r="I1678" s="49">
        <f t="shared" ca="1" si="101"/>
        <v>2022</v>
      </c>
      <c r="J1678" s="22">
        <f t="shared" ca="1" si="100"/>
        <v>1</v>
      </c>
      <c r="K1678" s="19"/>
      <c r="L1678" s="73"/>
      <c r="M1678" s="74"/>
      <c r="N1678" s="19"/>
      <c r="O1678" s="73"/>
      <c r="P1678" s="82">
        <v>1</v>
      </c>
      <c r="Q1678" s="24">
        <v>1</v>
      </c>
      <c r="R1678" s="81">
        <f t="shared" si="102"/>
        <v>1</v>
      </c>
      <c r="S1678" s="87"/>
      <c r="T1678" s="19"/>
      <c r="U1678" s="25"/>
      <c r="V1678" s="25"/>
      <c r="W1678" s="81"/>
      <c r="X1678" s="91" t="e">
        <f ca="1">+VLOOKUP(#REF!,REFERENCIAS!$C:$D,2,0)*VLOOKUP(#REF!,PONDERADORES!A:P,IF(AND(INFORMACION!$T1678='REFERENCIAS RIESGO'!$C$36,INFORMACION!$F1678=REFERENCIAS!$C$24),16,IF(INFORMACION!$T1678='REFERENCIAS RIESGO'!$C$36,13,IF(INFORMACION!$F1678=REFERENCIAS!$C$24,10,7))),0)+VLOOKUP(K1678,REFERENCIAS!$C:$D,2,0)*VLOOKUP($K$2,PONDERADORES!A:P,IF(AND(INFORMACION!$T1678='REFERENCIAS RIESGO'!$C$36,INFORMACION!$F1678=REFERENCIAS!$C$24),16,IF(INFORMACION!$T1678='REFERENCIAS RIESGO'!$C$36,13,IF(INFORMACION!$F1678=REFERENCIAS!$C$24,10,7))),0)+VLOOKUP(L1678,REFERENCIAS!$C:$D,2,0)*VLOOKUP($L$2,PONDERADORES!A:P,IF(AND(INFORMACION!$T1678='REFERENCIAS RIESGO'!$C$36,INFORMACION!$F1678=REFERENCIAS!$C$24),16,IF(INFORMACION!$T1678='REFERENCIAS RIESGO'!$C$36,13,IF(INFORMACION!$F1678=REFERENCIAS!$C$24,10,7))),0)+VLOOKUP(F1678,REFERENCIAS!$C:$D,2,0)*VLOOKUP($F$2,PONDERADORES!A:P,IF(AND(INFORMACION!$T1678='REFERENCIAS RIESGO'!$C$36,INFORMACION!$F1678=REFERENCIAS!$C$24),16,IF(INFORMACION!$T1678='REFERENCIAS RIESGO'!$C$36,13,IF(INFORMACION!$F1678=REFERENCIAS!$C$24,10,7))),0)+VLOOKUP(T1678,REFERENCIAS!$C:$D,2,0)*VLOOKUP($T$2,PONDERADORES!A:P,IF(AND(INFORMACION!$T1678='REFERENCIAS RIESGO'!$C$36,INFORMACION!$F1678=REFERENCIAS!$C$24),16,IF(INFORMACION!$T1678='REFERENCIAS RIESGO'!$C$36,13,IF(INFORMACION!$F1678=REFERENCIAS!$C$24,10,7))),0)+VLOOKUP(IF(J1678&lt;=0.2,0.2,IF(AND(J1678&gt;0.2,J1678&lt;=0.4),0.4,IF(AND(J1678&gt;0.4,J1678&lt;=0.6),0.6,IF(AND(J1678&gt;0.6,J1678&lt;=0.8),0.8,IF(AND(J1678&gt;0.8,J1678&lt;=1),1))))),REFERENCIAS!$C:$D,2,0)*VLOOKUP($J$2,PONDERADORES!A:P,IF(AND(INFORMACION!$T1678='REFERENCIAS RIESGO'!$C$36,INFORMACION!$F1678=REFERENCIAS!$C$24),16,IF(INFORMACION!$T1678='REFERENCIAS RIESGO'!$C$36,13,IF(INFORMACION!$F1678=REFERENCIAS!$C$24,10,7))),0)</f>
        <v>#REF!</v>
      </c>
      <c r="Y1678" s="68">
        <f>+VLOOKUP(M1678,REFERENCIAS!$C:$D,2,0)*VLOOKUP($M$2,PONDERADORES!$A$7:$G$9,7,0)+VLOOKUP(N1678,REFERENCIAS!$C:$D,2,0)*VLOOKUP($N$2,PONDERADORES!$A$7:$G$9,7,0)+VLOOKUP(O1678,REFERENCIAS!$C:$D,2,0)*VLOOKUP($O$2,PONDERADORES!$A$7:$G$9,7,0)</f>
        <v>0.2</v>
      </c>
      <c r="Z1678" s="2">
        <f>+VLOOKUP(IF(R1678&lt;0.1,0,IF(AND(R1678&gt;=0.1,R1678&lt;0.2),0.1,IF(AND(R1678&gt;=0.2,R1678&lt;0.3),0.2,IF(R1678&gt;0.3,0.3,)))),REFERENCIAS!$C:$D,2,0)*VLOOKUP($R$2,PONDERADORES!$A$11:$G$11,7,0)</f>
        <v>15</v>
      </c>
      <c r="AA1678" s="92"/>
      <c r="AB1678" s="95" t="e">
        <f t="shared" ca="1" si="103"/>
        <v>#REF!</v>
      </c>
      <c r="AC1678" s="23" t="e">
        <f ca="1">IF(AB1678&gt;REFERENCIAS!$C$62,REFERENCIAS!$B$62,IF(AND(AB1678&gt;=REFERENCIAS!$C$63,AB1678&lt;REFERENCIAS!$D$63),REFERENCIAS!$B$63,IF(AND(AB1678&gt;REFERENCIAS!$C$64,AB1678&lt;=REFERENCIAS!$D$64),REFERENCIAS!$B$64,IF(AND(AB1678&gt;=REFERENCIAS!$C$65,AB1678&lt;REFERENCIAS!$D$65),REFERENCIAS!$B$65, "Revisar"))))</f>
        <v>#REF!</v>
      </c>
      <c r="AD1678" s="94" t="e">
        <f ca="1">VLOOKUP(AC1678,REFERENCIAS!$B$62:$G$65,4,FALSE)</f>
        <v>#REF!</v>
      </c>
    </row>
    <row r="1679" spans="1:30" ht="17.25" x14ac:dyDescent="0.25">
      <c r="A1679" s="74"/>
      <c r="B1679" s="19"/>
      <c r="C1679" s="19"/>
      <c r="D1679" s="50"/>
      <c r="E1679" s="73"/>
      <c r="F1679" s="74"/>
      <c r="G1679" s="9"/>
      <c r="H1679" s="48"/>
      <c r="I1679" s="49">
        <f t="shared" ca="1" si="101"/>
        <v>2022</v>
      </c>
      <c r="J1679" s="22">
        <f t="shared" ca="1" si="100"/>
        <v>1</v>
      </c>
      <c r="K1679" s="19"/>
      <c r="L1679" s="73"/>
      <c r="M1679" s="74"/>
      <c r="N1679" s="19"/>
      <c r="O1679" s="73"/>
      <c r="P1679" s="82">
        <v>1</v>
      </c>
      <c r="Q1679" s="24">
        <v>1</v>
      </c>
      <c r="R1679" s="81">
        <f t="shared" si="102"/>
        <v>1</v>
      </c>
      <c r="S1679" s="87"/>
      <c r="T1679" s="19"/>
      <c r="U1679" s="25"/>
      <c r="V1679" s="25"/>
      <c r="W1679" s="81"/>
      <c r="X1679" s="91" t="e">
        <f ca="1">+VLOOKUP(#REF!,REFERENCIAS!$C:$D,2,0)*VLOOKUP(#REF!,PONDERADORES!A:P,IF(AND(INFORMACION!$T1679='REFERENCIAS RIESGO'!$C$36,INFORMACION!$F1679=REFERENCIAS!$C$24),16,IF(INFORMACION!$T1679='REFERENCIAS RIESGO'!$C$36,13,IF(INFORMACION!$F1679=REFERENCIAS!$C$24,10,7))),0)+VLOOKUP(K1679,REFERENCIAS!$C:$D,2,0)*VLOOKUP($K$2,PONDERADORES!A:P,IF(AND(INFORMACION!$T1679='REFERENCIAS RIESGO'!$C$36,INFORMACION!$F1679=REFERENCIAS!$C$24),16,IF(INFORMACION!$T1679='REFERENCIAS RIESGO'!$C$36,13,IF(INFORMACION!$F1679=REFERENCIAS!$C$24,10,7))),0)+VLOOKUP(L1679,REFERENCIAS!$C:$D,2,0)*VLOOKUP($L$2,PONDERADORES!A:P,IF(AND(INFORMACION!$T1679='REFERENCIAS RIESGO'!$C$36,INFORMACION!$F1679=REFERENCIAS!$C$24),16,IF(INFORMACION!$T1679='REFERENCIAS RIESGO'!$C$36,13,IF(INFORMACION!$F1679=REFERENCIAS!$C$24,10,7))),0)+VLOOKUP(F1679,REFERENCIAS!$C:$D,2,0)*VLOOKUP($F$2,PONDERADORES!A:P,IF(AND(INFORMACION!$T1679='REFERENCIAS RIESGO'!$C$36,INFORMACION!$F1679=REFERENCIAS!$C$24),16,IF(INFORMACION!$T1679='REFERENCIAS RIESGO'!$C$36,13,IF(INFORMACION!$F1679=REFERENCIAS!$C$24,10,7))),0)+VLOOKUP(T1679,REFERENCIAS!$C:$D,2,0)*VLOOKUP($T$2,PONDERADORES!A:P,IF(AND(INFORMACION!$T1679='REFERENCIAS RIESGO'!$C$36,INFORMACION!$F1679=REFERENCIAS!$C$24),16,IF(INFORMACION!$T1679='REFERENCIAS RIESGO'!$C$36,13,IF(INFORMACION!$F1679=REFERENCIAS!$C$24,10,7))),0)+VLOOKUP(IF(J1679&lt;=0.2,0.2,IF(AND(J1679&gt;0.2,J1679&lt;=0.4),0.4,IF(AND(J1679&gt;0.4,J1679&lt;=0.6),0.6,IF(AND(J1679&gt;0.6,J1679&lt;=0.8),0.8,IF(AND(J1679&gt;0.8,J1679&lt;=1),1))))),REFERENCIAS!$C:$D,2,0)*VLOOKUP($J$2,PONDERADORES!A:P,IF(AND(INFORMACION!$T1679='REFERENCIAS RIESGO'!$C$36,INFORMACION!$F1679=REFERENCIAS!$C$24),16,IF(INFORMACION!$T1679='REFERENCIAS RIESGO'!$C$36,13,IF(INFORMACION!$F1679=REFERENCIAS!$C$24,10,7))),0)</f>
        <v>#REF!</v>
      </c>
      <c r="Y1679" s="68">
        <f>+VLOOKUP(M1679,REFERENCIAS!$C:$D,2,0)*VLOOKUP($M$2,PONDERADORES!$A$7:$G$9,7,0)+VLOOKUP(N1679,REFERENCIAS!$C:$D,2,0)*VLOOKUP($N$2,PONDERADORES!$A$7:$G$9,7,0)+VLOOKUP(O1679,REFERENCIAS!$C:$D,2,0)*VLOOKUP($O$2,PONDERADORES!$A$7:$G$9,7,0)</f>
        <v>0.2</v>
      </c>
      <c r="Z1679" s="2">
        <f>+VLOOKUP(IF(R1679&lt;0.1,0,IF(AND(R1679&gt;=0.1,R1679&lt;0.2),0.1,IF(AND(R1679&gt;=0.2,R1679&lt;0.3),0.2,IF(R1679&gt;0.3,0.3,)))),REFERENCIAS!$C:$D,2,0)*VLOOKUP($R$2,PONDERADORES!$A$11:$G$11,7,0)</f>
        <v>15</v>
      </c>
      <c r="AA1679" s="92"/>
      <c r="AB1679" s="95" t="e">
        <f t="shared" ca="1" si="103"/>
        <v>#REF!</v>
      </c>
      <c r="AC1679" s="23" t="e">
        <f ca="1">IF(AB1679&gt;REFERENCIAS!$C$62,REFERENCIAS!$B$62,IF(AND(AB1679&gt;=REFERENCIAS!$C$63,AB1679&lt;REFERENCIAS!$D$63),REFERENCIAS!$B$63,IF(AND(AB1679&gt;REFERENCIAS!$C$64,AB1679&lt;=REFERENCIAS!$D$64),REFERENCIAS!$B$64,IF(AND(AB1679&gt;=REFERENCIAS!$C$65,AB1679&lt;REFERENCIAS!$D$65),REFERENCIAS!$B$65, "Revisar"))))</f>
        <v>#REF!</v>
      </c>
      <c r="AD1679" s="94" t="e">
        <f ca="1">VLOOKUP(AC1679,REFERENCIAS!$B$62:$G$65,4,FALSE)</f>
        <v>#REF!</v>
      </c>
    </row>
    <row r="1680" spans="1:30" ht="17.25" x14ac:dyDescent="0.25">
      <c r="A1680" s="74"/>
      <c r="B1680" s="19"/>
      <c r="C1680" s="19"/>
      <c r="D1680" s="50"/>
      <c r="E1680" s="73"/>
      <c r="F1680" s="74"/>
      <c r="G1680" s="9"/>
      <c r="H1680" s="48"/>
      <c r="I1680" s="49">
        <f t="shared" ca="1" si="101"/>
        <v>2022</v>
      </c>
      <c r="J1680" s="22">
        <f t="shared" ca="1" si="100"/>
        <v>1</v>
      </c>
      <c r="K1680" s="19"/>
      <c r="L1680" s="73"/>
      <c r="M1680" s="74"/>
      <c r="N1680" s="19"/>
      <c r="O1680" s="73"/>
      <c r="P1680" s="82">
        <v>1</v>
      </c>
      <c r="Q1680" s="24">
        <v>1</v>
      </c>
      <c r="R1680" s="81">
        <f t="shared" si="102"/>
        <v>1</v>
      </c>
      <c r="S1680" s="87"/>
      <c r="T1680" s="19"/>
      <c r="U1680" s="25"/>
      <c r="V1680" s="25"/>
      <c r="W1680" s="81"/>
      <c r="X1680" s="91" t="e">
        <f ca="1">+VLOOKUP(#REF!,REFERENCIAS!$C:$D,2,0)*VLOOKUP(#REF!,PONDERADORES!A:P,IF(AND(INFORMACION!$T1680='REFERENCIAS RIESGO'!$C$36,INFORMACION!$F1680=REFERENCIAS!$C$24),16,IF(INFORMACION!$T1680='REFERENCIAS RIESGO'!$C$36,13,IF(INFORMACION!$F1680=REFERENCIAS!$C$24,10,7))),0)+VLOOKUP(K1680,REFERENCIAS!$C:$D,2,0)*VLOOKUP($K$2,PONDERADORES!A:P,IF(AND(INFORMACION!$T1680='REFERENCIAS RIESGO'!$C$36,INFORMACION!$F1680=REFERENCIAS!$C$24),16,IF(INFORMACION!$T1680='REFERENCIAS RIESGO'!$C$36,13,IF(INFORMACION!$F1680=REFERENCIAS!$C$24,10,7))),0)+VLOOKUP(L1680,REFERENCIAS!$C:$D,2,0)*VLOOKUP($L$2,PONDERADORES!A:P,IF(AND(INFORMACION!$T1680='REFERENCIAS RIESGO'!$C$36,INFORMACION!$F1680=REFERENCIAS!$C$24),16,IF(INFORMACION!$T1680='REFERENCIAS RIESGO'!$C$36,13,IF(INFORMACION!$F1680=REFERENCIAS!$C$24,10,7))),0)+VLOOKUP(F1680,REFERENCIAS!$C:$D,2,0)*VLOOKUP($F$2,PONDERADORES!A:P,IF(AND(INFORMACION!$T1680='REFERENCIAS RIESGO'!$C$36,INFORMACION!$F1680=REFERENCIAS!$C$24),16,IF(INFORMACION!$T1680='REFERENCIAS RIESGO'!$C$36,13,IF(INFORMACION!$F1680=REFERENCIAS!$C$24,10,7))),0)+VLOOKUP(T1680,REFERENCIAS!$C:$D,2,0)*VLOOKUP($T$2,PONDERADORES!A:P,IF(AND(INFORMACION!$T1680='REFERENCIAS RIESGO'!$C$36,INFORMACION!$F1680=REFERENCIAS!$C$24),16,IF(INFORMACION!$T1680='REFERENCIAS RIESGO'!$C$36,13,IF(INFORMACION!$F1680=REFERENCIAS!$C$24,10,7))),0)+VLOOKUP(IF(J1680&lt;=0.2,0.2,IF(AND(J1680&gt;0.2,J1680&lt;=0.4),0.4,IF(AND(J1680&gt;0.4,J1680&lt;=0.6),0.6,IF(AND(J1680&gt;0.6,J1680&lt;=0.8),0.8,IF(AND(J1680&gt;0.8,J1680&lt;=1),1))))),REFERENCIAS!$C:$D,2,0)*VLOOKUP($J$2,PONDERADORES!A:P,IF(AND(INFORMACION!$T1680='REFERENCIAS RIESGO'!$C$36,INFORMACION!$F1680=REFERENCIAS!$C$24),16,IF(INFORMACION!$T1680='REFERENCIAS RIESGO'!$C$36,13,IF(INFORMACION!$F1680=REFERENCIAS!$C$24,10,7))),0)</f>
        <v>#REF!</v>
      </c>
      <c r="Y1680" s="68">
        <f>+VLOOKUP(M1680,REFERENCIAS!$C:$D,2,0)*VLOOKUP($M$2,PONDERADORES!$A$7:$G$9,7,0)+VLOOKUP(N1680,REFERENCIAS!$C:$D,2,0)*VLOOKUP($N$2,PONDERADORES!$A$7:$G$9,7,0)+VLOOKUP(O1680,REFERENCIAS!$C:$D,2,0)*VLOOKUP($O$2,PONDERADORES!$A$7:$G$9,7,0)</f>
        <v>0.2</v>
      </c>
      <c r="Z1680" s="2">
        <f>+VLOOKUP(IF(R1680&lt;0.1,0,IF(AND(R1680&gt;=0.1,R1680&lt;0.2),0.1,IF(AND(R1680&gt;=0.2,R1680&lt;0.3),0.2,IF(R1680&gt;0.3,0.3,)))),REFERENCIAS!$C:$D,2,0)*VLOOKUP($R$2,PONDERADORES!$A$11:$G$11,7,0)</f>
        <v>15</v>
      </c>
      <c r="AA1680" s="92"/>
      <c r="AB1680" s="95" t="e">
        <f t="shared" ca="1" si="103"/>
        <v>#REF!</v>
      </c>
      <c r="AC1680" s="23" t="e">
        <f ca="1">IF(AB1680&gt;REFERENCIAS!$C$62,REFERENCIAS!$B$62,IF(AND(AB1680&gt;=REFERENCIAS!$C$63,AB1680&lt;REFERENCIAS!$D$63),REFERENCIAS!$B$63,IF(AND(AB1680&gt;REFERENCIAS!$C$64,AB1680&lt;=REFERENCIAS!$D$64),REFERENCIAS!$B$64,IF(AND(AB1680&gt;=REFERENCIAS!$C$65,AB1680&lt;REFERENCIAS!$D$65),REFERENCIAS!$B$65, "Revisar"))))</f>
        <v>#REF!</v>
      </c>
      <c r="AD1680" s="94" t="e">
        <f ca="1">VLOOKUP(AC1680,REFERENCIAS!$B$62:$G$65,4,FALSE)</f>
        <v>#REF!</v>
      </c>
    </row>
    <row r="1681" spans="1:30" ht="17.25" x14ac:dyDescent="0.25">
      <c r="A1681" s="74"/>
      <c r="B1681" s="19"/>
      <c r="C1681" s="19"/>
      <c r="D1681" s="50"/>
      <c r="E1681" s="73"/>
      <c r="F1681" s="74"/>
      <c r="G1681" s="9"/>
      <c r="H1681" s="48"/>
      <c r="I1681" s="49">
        <f t="shared" ca="1" si="101"/>
        <v>2022</v>
      </c>
      <c r="J1681" s="22">
        <f t="shared" ca="1" si="100"/>
        <v>1</v>
      </c>
      <c r="K1681" s="19"/>
      <c r="L1681" s="73"/>
      <c r="M1681" s="74"/>
      <c r="N1681" s="19"/>
      <c r="O1681" s="73"/>
      <c r="P1681" s="82">
        <v>1</v>
      </c>
      <c r="Q1681" s="24">
        <v>1</v>
      </c>
      <c r="R1681" s="81">
        <f t="shared" si="102"/>
        <v>1</v>
      </c>
      <c r="S1681" s="87"/>
      <c r="T1681" s="19"/>
      <c r="U1681" s="25"/>
      <c r="V1681" s="25"/>
      <c r="W1681" s="81"/>
      <c r="X1681" s="91" t="e">
        <f ca="1">+VLOOKUP(#REF!,REFERENCIAS!$C:$D,2,0)*VLOOKUP(#REF!,PONDERADORES!A:P,IF(AND(INFORMACION!$T1681='REFERENCIAS RIESGO'!$C$36,INFORMACION!$F1681=REFERENCIAS!$C$24),16,IF(INFORMACION!$T1681='REFERENCIAS RIESGO'!$C$36,13,IF(INFORMACION!$F1681=REFERENCIAS!$C$24,10,7))),0)+VLOOKUP(K1681,REFERENCIAS!$C:$D,2,0)*VLOOKUP($K$2,PONDERADORES!A:P,IF(AND(INFORMACION!$T1681='REFERENCIAS RIESGO'!$C$36,INFORMACION!$F1681=REFERENCIAS!$C$24),16,IF(INFORMACION!$T1681='REFERENCIAS RIESGO'!$C$36,13,IF(INFORMACION!$F1681=REFERENCIAS!$C$24,10,7))),0)+VLOOKUP(L1681,REFERENCIAS!$C:$D,2,0)*VLOOKUP($L$2,PONDERADORES!A:P,IF(AND(INFORMACION!$T1681='REFERENCIAS RIESGO'!$C$36,INFORMACION!$F1681=REFERENCIAS!$C$24),16,IF(INFORMACION!$T1681='REFERENCIAS RIESGO'!$C$36,13,IF(INFORMACION!$F1681=REFERENCIAS!$C$24,10,7))),0)+VLOOKUP(F1681,REFERENCIAS!$C:$D,2,0)*VLOOKUP($F$2,PONDERADORES!A:P,IF(AND(INFORMACION!$T1681='REFERENCIAS RIESGO'!$C$36,INFORMACION!$F1681=REFERENCIAS!$C$24),16,IF(INFORMACION!$T1681='REFERENCIAS RIESGO'!$C$36,13,IF(INFORMACION!$F1681=REFERENCIAS!$C$24,10,7))),0)+VLOOKUP(T1681,REFERENCIAS!$C:$D,2,0)*VLOOKUP($T$2,PONDERADORES!A:P,IF(AND(INFORMACION!$T1681='REFERENCIAS RIESGO'!$C$36,INFORMACION!$F1681=REFERENCIAS!$C$24),16,IF(INFORMACION!$T1681='REFERENCIAS RIESGO'!$C$36,13,IF(INFORMACION!$F1681=REFERENCIAS!$C$24,10,7))),0)+VLOOKUP(IF(J1681&lt;=0.2,0.2,IF(AND(J1681&gt;0.2,J1681&lt;=0.4),0.4,IF(AND(J1681&gt;0.4,J1681&lt;=0.6),0.6,IF(AND(J1681&gt;0.6,J1681&lt;=0.8),0.8,IF(AND(J1681&gt;0.8,J1681&lt;=1),1))))),REFERENCIAS!$C:$D,2,0)*VLOOKUP($J$2,PONDERADORES!A:P,IF(AND(INFORMACION!$T1681='REFERENCIAS RIESGO'!$C$36,INFORMACION!$F1681=REFERENCIAS!$C$24),16,IF(INFORMACION!$T1681='REFERENCIAS RIESGO'!$C$36,13,IF(INFORMACION!$F1681=REFERENCIAS!$C$24,10,7))),0)</f>
        <v>#REF!</v>
      </c>
      <c r="Y1681" s="68">
        <f>+VLOOKUP(M1681,REFERENCIAS!$C:$D,2,0)*VLOOKUP($M$2,PONDERADORES!$A$7:$G$9,7,0)+VLOOKUP(N1681,REFERENCIAS!$C:$D,2,0)*VLOOKUP($N$2,PONDERADORES!$A$7:$G$9,7,0)+VLOOKUP(O1681,REFERENCIAS!$C:$D,2,0)*VLOOKUP($O$2,PONDERADORES!$A$7:$G$9,7,0)</f>
        <v>0.2</v>
      </c>
      <c r="Z1681" s="2">
        <f>+VLOOKUP(IF(R1681&lt;0.1,0,IF(AND(R1681&gt;=0.1,R1681&lt;0.2),0.1,IF(AND(R1681&gt;=0.2,R1681&lt;0.3),0.2,IF(R1681&gt;0.3,0.3,)))),REFERENCIAS!$C:$D,2,0)*VLOOKUP($R$2,PONDERADORES!$A$11:$G$11,7,0)</f>
        <v>15</v>
      </c>
      <c r="AA1681" s="92"/>
      <c r="AB1681" s="95" t="e">
        <f t="shared" ca="1" si="103"/>
        <v>#REF!</v>
      </c>
      <c r="AC1681" s="23" t="e">
        <f ca="1">IF(AB1681&gt;REFERENCIAS!$C$62,REFERENCIAS!$B$62,IF(AND(AB1681&gt;=REFERENCIAS!$C$63,AB1681&lt;REFERENCIAS!$D$63),REFERENCIAS!$B$63,IF(AND(AB1681&gt;REFERENCIAS!$C$64,AB1681&lt;=REFERENCIAS!$D$64),REFERENCIAS!$B$64,IF(AND(AB1681&gt;=REFERENCIAS!$C$65,AB1681&lt;REFERENCIAS!$D$65),REFERENCIAS!$B$65, "Revisar"))))</f>
        <v>#REF!</v>
      </c>
      <c r="AD1681" s="94" t="e">
        <f ca="1">VLOOKUP(AC1681,REFERENCIAS!$B$62:$G$65,4,FALSE)</f>
        <v>#REF!</v>
      </c>
    </row>
    <row r="1682" spans="1:30" ht="17.25" x14ac:dyDescent="0.25">
      <c r="A1682" s="74"/>
      <c r="B1682" s="19"/>
      <c r="C1682" s="19"/>
      <c r="D1682" s="50"/>
      <c r="E1682" s="73"/>
      <c r="F1682" s="74"/>
      <c r="G1682" s="9"/>
      <c r="H1682" s="48"/>
      <c r="I1682" s="49">
        <f t="shared" ca="1" si="101"/>
        <v>2022</v>
      </c>
      <c r="J1682" s="22">
        <f t="shared" ca="1" si="100"/>
        <v>1</v>
      </c>
      <c r="K1682" s="19"/>
      <c r="L1682" s="73"/>
      <c r="M1682" s="74"/>
      <c r="N1682" s="19"/>
      <c r="O1682" s="73"/>
      <c r="P1682" s="82">
        <v>1</v>
      </c>
      <c r="Q1682" s="24">
        <v>1</v>
      </c>
      <c r="R1682" s="81">
        <f t="shared" si="102"/>
        <v>1</v>
      </c>
      <c r="S1682" s="87"/>
      <c r="T1682" s="19"/>
      <c r="U1682" s="25"/>
      <c r="V1682" s="25"/>
      <c r="W1682" s="81"/>
      <c r="X1682" s="91" t="e">
        <f ca="1">+VLOOKUP(#REF!,REFERENCIAS!$C:$D,2,0)*VLOOKUP(#REF!,PONDERADORES!A:P,IF(AND(INFORMACION!$T1682='REFERENCIAS RIESGO'!$C$36,INFORMACION!$F1682=REFERENCIAS!$C$24),16,IF(INFORMACION!$T1682='REFERENCIAS RIESGO'!$C$36,13,IF(INFORMACION!$F1682=REFERENCIAS!$C$24,10,7))),0)+VLOOKUP(K1682,REFERENCIAS!$C:$D,2,0)*VLOOKUP($K$2,PONDERADORES!A:P,IF(AND(INFORMACION!$T1682='REFERENCIAS RIESGO'!$C$36,INFORMACION!$F1682=REFERENCIAS!$C$24),16,IF(INFORMACION!$T1682='REFERENCIAS RIESGO'!$C$36,13,IF(INFORMACION!$F1682=REFERENCIAS!$C$24,10,7))),0)+VLOOKUP(L1682,REFERENCIAS!$C:$D,2,0)*VLOOKUP($L$2,PONDERADORES!A:P,IF(AND(INFORMACION!$T1682='REFERENCIAS RIESGO'!$C$36,INFORMACION!$F1682=REFERENCIAS!$C$24),16,IF(INFORMACION!$T1682='REFERENCIAS RIESGO'!$C$36,13,IF(INFORMACION!$F1682=REFERENCIAS!$C$24,10,7))),0)+VLOOKUP(F1682,REFERENCIAS!$C:$D,2,0)*VLOOKUP($F$2,PONDERADORES!A:P,IF(AND(INFORMACION!$T1682='REFERENCIAS RIESGO'!$C$36,INFORMACION!$F1682=REFERENCIAS!$C$24),16,IF(INFORMACION!$T1682='REFERENCIAS RIESGO'!$C$36,13,IF(INFORMACION!$F1682=REFERENCIAS!$C$24,10,7))),0)+VLOOKUP(T1682,REFERENCIAS!$C:$D,2,0)*VLOOKUP($T$2,PONDERADORES!A:P,IF(AND(INFORMACION!$T1682='REFERENCIAS RIESGO'!$C$36,INFORMACION!$F1682=REFERENCIAS!$C$24),16,IF(INFORMACION!$T1682='REFERENCIAS RIESGO'!$C$36,13,IF(INFORMACION!$F1682=REFERENCIAS!$C$24,10,7))),0)+VLOOKUP(IF(J1682&lt;=0.2,0.2,IF(AND(J1682&gt;0.2,J1682&lt;=0.4),0.4,IF(AND(J1682&gt;0.4,J1682&lt;=0.6),0.6,IF(AND(J1682&gt;0.6,J1682&lt;=0.8),0.8,IF(AND(J1682&gt;0.8,J1682&lt;=1),1))))),REFERENCIAS!$C:$D,2,0)*VLOOKUP($J$2,PONDERADORES!A:P,IF(AND(INFORMACION!$T1682='REFERENCIAS RIESGO'!$C$36,INFORMACION!$F1682=REFERENCIAS!$C$24),16,IF(INFORMACION!$T1682='REFERENCIAS RIESGO'!$C$36,13,IF(INFORMACION!$F1682=REFERENCIAS!$C$24,10,7))),0)</f>
        <v>#REF!</v>
      </c>
      <c r="Y1682" s="68">
        <f>+VLOOKUP(M1682,REFERENCIAS!$C:$D,2,0)*VLOOKUP($M$2,PONDERADORES!$A$7:$G$9,7,0)+VLOOKUP(N1682,REFERENCIAS!$C:$D,2,0)*VLOOKUP($N$2,PONDERADORES!$A$7:$G$9,7,0)+VLOOKUP(O1682,REFERENCIAS!$C:$D,2,0)*VLOOKUP($O$2,PONDERADORES!$A$7:$G$9,7,0)</f>
        <v>0.2</v>
      </c>
      <c r="Z1682" s="2">
        <f>+VLOOKUP(IF(R1682&lt;0.1,0,IF(AND(R1682&gt;=0.1,R1682&lt;0.2),0.1,IF(AND(R1682&gt;=0.2,R1682&lt;0.3),0.2,IF(R1682&gt;0.3,0.3,)))),REFERENCIAS!$C:$D,2,0)*VLOOKUP($R$2,PONDERADORES!$A$11:$G$11,7,0)</f>
        <v>15</v>
      </c>
      <c r="AA1682" s="92"/>
      <c r="AB1682" s="95" t="e">
        <f t="shared" ca="1" si="103"/>
        <v>#REF!</v>
      </c>
      <c r="AC1682" s="23" t="e">
        <f ca="1">IF(AB1682&gt;REFERENCIAS!$C$62,REFERENCIAS!$B$62,IF(AND(AB1682&gt;=REFERENCIAS!$C$63,AB1682&lt;REFERENCIAS!$D$63),REFERENCIAS!$B$63,IF(AND(AB1682&gt;REFERENCIAS!$C$64,AB1682&lt;=REFERENCIAS!$D$64),REFERENCIAS!$B$64,IF(AND(AB1682&gt;=REFERENCIAS!$C$65,AB1682&lt;REFERENCIAS!$D$65),REFERENCIAS!$B$65, "Revisar"))))</f>
        <v>#REF!</v>
      </c>
      <c r="AD1682" s="94" t="e">
        <f ca="1">VLOOKUP(AC1682,REFERENCIAS!$B$62:$G$65,4,FALSE)</f>
        <v>#REF!</v>
      </c>
    </row>
    <row r="1683" spans="1:30" ht="17.25" x14ac:dyDescent="0.25">
      <c r="A1683" s="74"/>
      <c r="B1683" s="19"/>
      <c r="C1683" s="19"/>
      <c r="D1683" s="50"/>
      <c r="E1683" s="73"/>
      <c r="F1683" s="74"/>
      <c r="G1683" s="9"/>
      <c r="H1683" s="48"/>
      <c r="I1683" s="49">
        <f t="shared" ca="1" si="101"/>
        <v>2022</v>
      </c>
      <c r="J1683" s="22">
        <f t="shared" ca="1" si="100"/>
        <v>1</v>
      </c>
      <c r="K1683" s="19"/>
      <c r="L1683" s="73"/>
      <c r="M1683" s="74"/>
      <c r="N1683" s="19"/>
      <c r="O1683" s="73"/>
      <c r="P1683" s="82">
        <v>1</v>
      </c>
      <c r="Q1683" s="24">
        <v>1</v>
      </c>
      <c r="R1683" s="81">
        <f t="shared" si="102"/>
        <v>1</v>
      </c>
      <c r="S1683" s="87"/>
      <c r="T1683" s="19"/>
      <c r="U1683" s="25"/>
      <c r="V1683" s="25"/>
      <c r="W1683" s="81"/>
      <c r="X1683" s="91" t="e">
        <f ca="1">+VLOOKUP(#REF!,REFERENCIAS!$C:$D,2,0)*VLOOKUP(#REF!,PONDERADORES!A:P,IF(AND(INFORMACION!$T1683='REFERENCIAS RIESGO'!$C$36,INFORMACION!$F1683=REFERENCIAS!$C$24),16,IF(INFORMACION!$T1683='REFERENCIAS RIESGO'!$C$36,13,IF(INFORMACION!$F1683=REFERENCIAS!$C$24,10,7))),0)+VLOOKUP(K1683,REFERENCIAS!$C:$D,2,0)*VLOOKUP($K$2,PONDERADORES!A:P,IF(AND(INFORMACION!$T1683='REFERENCIAS RIESGO'!$C$36,INFORMACION!$F1683=REFERENCIAS!$C$24),16,IF(INFORMACION!$T1683='REFERENCIAS RIESGO'!$C$36,13,IF(INFORMACION!$F1683=REFERENCIAS!$C$24,10,7))),0)+VLOOKUP(L1683,REFERENCIAS!$C:$D,2,0)*VLOOKUP($L$2,PONDERADORES!A:P,IF(AND(INFORMACION!$T1683='REFERENCIAS RIESGO'!$C$36,INFORMACION!$F1683=REFERENCIAS!$C$24),16,IF(INFORMACION!$T1683='REFERENCIAS RIESGO'!$C$36,13,IF(INFORMACION!$F1683=REFERENCIAS!$C$24,10,7))),0)+VLOOKUP(F1683,REFERENCIAS!$C:$D,2,0)*VLOOKUP($F$2,PONDERADORES!A:P,IF(AND(INFORMACION!$T1683='REFERENCIAS RIESGO'!$C$36,INFORMACION!$F1683=REFERENCIAS!$C$24),16,IF(INFORMACION!$T1683='REFERENCIAS RIESGO'!$C$36,13,IF(INFORMACION!$F1683=REFERENCIAS!$C$24,10,7))),0)+VLOOKUP(T1683,REFERENCIAS!$C:$D,2,0)*VLOOKUP($T$2,PONDERADORES!A:P,IF(AND(INFORMACION!$T1683='REFERENCIAS RIESGO'!$C$36,INFORMACION!$F1683=REFERENCIAS!$C$24),16,IF(INFORMACION!$T1683='REFERENCIAS RIESGO'!$C$36,13,IF(INFORMACION!$F1683=REFERENCIAS!$C$24,10,7))),0)+VLOOKUP(IF(J1683&lt;=0.2,0.2,IF(AND(J1683&gt;0.2,J1683&lt;=0.4),0.4,IF(AND(J1683&gt;0.4,J1683&lt;=0.6),0.6,IF(AND(J1683&gt;0.6,J1683&lt;=0.8),0.8,IF(AND(J1683&gt;0.8,J1683&lt;=1),1))))),REFERENCIAS!$C:$D,2,0)*VLOOKUP($J$2,PONDERADORES!A:P,IF(AND(INFORMACION!$T1683='REFERENCIAS RIESGO'!$C$36,INFORMACION!$F1683=REFERENCIAS!$C$24),16,IF(INFORMACION!$T1683='REFERENCIAS RIESGO'!$C$36,13,IF(INFORMACION!$F1683=REFERENCIAS!$C$24,10,7))),0)</f>
        <v>#REF!</v>
      </c>
      <c r="Y1683" s="68">
        <f>+VLOOKUP(M1683,REFERENCIAS!$C:$D,2,0)*VLOOKUP($M$2,PONDERADORES!$A$7:$G$9,7,0)+VLOOKUP(N1683,REFERENCIAS!$C:$D,2,0)*VLOOKUP($N$2,PONDERADORES!$A$7:$G$9,7,0)+VLOOKUP(O1683,REFERENCIAS!$C:$D,2,0)*VLOOKUP($O$2,PONDERADORES!$A$7:$G$9,7,0)</f>
        <v>0.2</v>
      </c>
      <c r="Z1683" s="2">
        <f>+VLOOKUP(IF(R1683&lt;0.1,0,IF(AND(R1683&gt;=0.1,R1683&lt;0.2),0.1,IF(AND(R1683&gt;=0.2,R1683&lt;0.3),0.2,IF(R1683&gt;0.3,0.3,)))),REFERENCIAS!$C:$D,2,0)*VLOOKUP($R$2,PONDERADORES!$A$11:$G$11,7,0)</f>
        <v>15</v>
      </c>
      <c r="AA1683" s="92"/>
      <c r="AB1683" s="95" t="e">
        <f t="shared" ca="1" si="103"/>
        <v>#REF!</v>
      </c>
      <c r="AC1683" s="23" t="e">
        <f ca="1">IF(AB1683&gt;REFERENCIAS!$C$62,REFERENCIAS!$B$62,IF(AND(AB1683&gt;=REFERENCIAS!$C$63,AB1683&lt;REFERENCIAS!$D$63),REFERENCIAS!$B$63,IF(AND(AB1683&gt;REFERENCIAS!$C$64,AB1683&lt;=REFERENCIAS!$D$64),REFERENCIAS!$B$64,IF(AND(AB1683&gt;=REFERENCIAS!$C$65,AB1683&lt;REFERENCIAS!$D$65),REFERENCIAS!$B$65, "Revisar"))))</f>
        <v>#REF!</v>
      </c>
      <c r="AD1683" s="94" t="e">
        <f ca="1">VLOOKUP(AC1683,REFERENCIAS!$B$62:$G$65,4,FALSE)</f>
        <v>#REF!</v>
      </c>
    </row>
    <row r="1684" spans="1:30" ht="17.25" x14ac:dyDescent="0.25">
      <c r="A1684" s="74"/>
      <c r="B1684" s="19"/>
      <c r="C1684" s="19"/>
      <c r="D1684" s="50"/>
      <c r="E1684" s="73"/>
      <c r="F1684" s="74"/>
      <c r="G1684" s="9"/>
      <c r="H1684" s="48"/>
      <c r="I1684" s="49">
        <f t="shared" ca="1" si="101"/>
        <v>2022</v>
      </c>
      <c r="J1684" s="22">
        <f t="shared" ca="1" si="100"/>
        <v>1</v>
      </c>
      <c r="K1684" s="19"/>
      <c r="L1684" s="73"/>
      <c r="M1684" s="74"/>
      <c r="N1684" s="19"/>
      <c r="O1684" s="73"/>
      <c r="P1684" s="82">
        <v>1</v>
      </c>
      <c r="Q1684" s="24">
        <v>1</v>
      </c>
      <c r="R1684" s="81">
        <f t="shared" si="102"/>
        <v>1</v>
      </c>
      <c r="S1684" s="87"/>
      <c r="T1684" s="19"/>
      <c r="U1684" s="25"/>
      <c r="V1684" s="25"/>
      <c r="W1684" s="81"/>
      <c r="X1684" s="91" t="e">
        <f ca="1">+VLOOKUP(#REF!,REFERENCIAS!$C:$D,2,0)*VLOOKUP(#REF!,PONDERADORES!A:P,IF(AND(INFORMACION!$T1684='REFERENCIAS RIESGO'!$C$36,INFORMACION!$F1684=REFERENCIAS!$C$24),16,IF(INFORMACION!$T1684='REFERENCIAS RIESGO'!$C$36,13,IF(INFORMACION!$F1684=REFERENCIAS!$C$24,10,7))),0)+VLOOKUP(K1684,REFERENCIAS!$C:$D,2,0)*VLOOKUP($K$2,PONDERADORES!A:P,IF(AND(INFORMACION!$T1684='REFERENCIAS RIESGO'!$C$36,INFORMACION!$F1684=REFERENCIAS!$C$24),16,IF(INFORMACION!$T1684='REFERENCIAS RIESGO'!$C$36,13,IF(INFORMACION!$F1684=REFERENCIAS!$C$24,10,7))),0)+VLOOKUP(L1684,REFERENCIAS!$C:$D,2,0)*VLOOKUP($L$2,PONDERADORES!A:P,IF(AND(INFORMACION!$T1684='REFERENCIAS RIESGO'!$C$36,INFORMACION!$F1684=REFERENCIAS!$C$24),16,IF(INFORMACION!$T1684='REFERENCIAS RIESGO'!$C$36,13,IF(INFORMACION!$F1684=REFERENCIAS!$C$24,10,7))),0)+VLOOKUP(F1684,REFERENCIAS!$C:$D,2,0)*VLOOKUP($F$2,PONDERADORES!A:P,IF(AND(INFORMACION!$T1684='REFERENCIAS RIESGO'!$C$36,INFORMACION!$F1684=REFERENCIAS!$C$24),16,IF(INFORMACION!$T1684='REFERENCIAS RIESGO'!$C$36,13,IF(INFORMACION!$F1684=REFERENCIAS!$C$24,10,7))),0)+VLOOKUP(T1684,REFERENCIAS!$C:$D,2,0)*VLOOKUP($T$2,PONDERADORES!A:P,IF(AND(INFORMACION!$T1684='REFERENCIAS RIESGO'!$C$36,INFORMACION!$F1684=REFERENCIAS!$C$24),16,IF(INFORMACION!$T1684='REFERENCIAS RIESGO'!$C$36,13,IF(INFORMACION!$F1684=REFERENCIAS!$C$24,10,7))),0)+VLOOKUP(IF(J1684&lt;=0.2,0.2,IF(AND(J1684&gt;0.2,J1684&lt;=0.4),0.4,IF(AND(J1684&gt;0.4,J1684&lt;=0.6),0.6,IF(AND(J1684&gt;0.6,J1684&lt;=0.8),0.8,IF(AND(J1684&gt;0.8,J1684&lt;=1),1))))),REFERENCIAS!$C:$D,2,0)*VLOOKUP($J$2,PONDERADORES!A:P,IF(AND(INFORMACION!$T1684='REFERENCIAS RIESGO'!$C$36,INFORMACION!$F1684=REFERENCIAS!$C$24),16,IF(INFORMACION!$T1684='REFERENCIAS RIESGO'!$C$36,13,IF(INFORMACION!$F1684=REFERENCIAS!$C$24,10,7))),0)</f>
        <v>#REF!</v>
      </c>
      <c r="Y1684" s="68">
        <f>+VLOOKUP(M1684,REFERENCIAS!$C:$D,2,0)*VLOOKUP($M$2,PONDERADORES!$A$7:$G$9,7,0)+VLOOKUP(N1684,REFERENCIAS!$C:$D,2,0)*VLOOKUP($N$2,PONDERADORES!$A$7:$G$9,7,0)+VLOOKUP(O1684,REFERENCIAS!$C:$D,2,0)*VLOOKUP($O$2,PONDERADORES!$A$7:$G$9,7,0)</f>
        <v>0.2</v>
      </c>
      <c r="Z1684" s="2">
        <f>+VLOOKUP(IF(R1684&lt;0.1,0,IF(AND(R1684&gt;=0.1,R1684&lt;0.2),0.1,IF(AND(R1684&gt;=0.2,R1684&lt;0.3),0.2,IF(R1684&gt;0.3,0.3,)))),REFERENCIAS!$C:$D,2,0)*VLOOKUP($R$2,PONDERADORES!$A$11:$G$11,7,0)</f>
        <v>15</v>
      </c>
      <c r="AA1684" s="92"/>
      <c r="AB1684" s="95" t="e">
        <f t="shared" ca="1" si="103"/>
        <v>#REF!</v>
      </c>
      <c r="AC1684" s="23" t="e">
        <f ca="1">IF(AB1684&gt;REFERENCIAS!$C$62,REFERENCIAS!$B$62,IF(AND(AB1684&gt;=REFERENCIAS!$C$63,AB1684&lt;REFERENCIAS!$D$63),REFERENCIAS!$B$63,IF(AND(AB1684&gt;REFERENCIAS!$C$64,AB1684&lt;=REFERENCIAS!$D$64),REFERENCIAS!$B$64,IF(AND(AB1684&gt;=REFERENCIAS!$C$65,AB1684&lt;REFERENCIAS!$D$65),REFERENCIAS!$B$65, "Revisar"))))</f>
        <v>#REF!</v>
      </c>
      <c r="AD1684" s="94" t="e">
        <f ca="1">VLOOKUP(AC1684,REFERENCIAS!$B$62:$G$65,4,FALSE)</f>
        <v>#REF!</v>
      </c>
    </row>
    <row r="1685" spans="1:30" ht="17.25" x14ac:dyDescent="0.25">
      <c r="A1685" s="74"/>
      <c r="B1685" s="19"/>
      <c r="C1685" s="19"/>
      <c r="D1685" s="50"/>
      <c r="E1685" s="73"/>
      <c r="F1685" s="74"/>
      <c r="G1685" s="9"/>
      <c r="H1685" s="48"/>
      <c r="I1685" s="49">
        <f t="shared" ca="1" si="101"/>
        <v>2022</v>
      </c>
      <c r="J1685" s="22">
        <f t="shared" ca="1" si="100"/>
        <v>1</v>
      </c>
      <c r="K1685" s="19"/>
      <c r="L1685" s="73"/>
      <c r="M1685" s="74"/>
      <c r="N1685" s="19"/>
      <c r="O1685" s="73"/>
      <c r="P1685" s="82">
        <v>1</v>
      </c>
      <c r="Q1685" s="24">
        <v>1</v>
      </c>
      <c r="R1685" s="81">
        <f t="shared" si="102"/>
        <v>1</v>
      </c>
      <c r="S1685" s="87"/>
      <c r="T1685" s="19"/>
      <c r="U1685" s="25"/>
      <c r="V1685" s="25"/>
      <c r="W1685" s="81"/>
      <c r="X1685" s="91" t="e">
        <f ca="1">+VLOOKUP(#REF!,REFERENCIAS!$C:$D,2,0)*VLOOKUP(#REF!,PONDERADORES!A:P,IF(AND(INFORMACION!$T1685='REFERENCIAS RIESGO'!$C$36,INFORMACION!$F1685=REFERENCIAS!$C$24),16,IF(INFORMACION!$T1685='REFERENCIAS RIESGO'!$C$36,13,IF(INFORMACION!$F1685=REFERENCIAS!$C$24,10,7))),0)+VLOOKUP(K1685,REFERENCIAS!$C:$D,2,0)*VLOOKUP($K$2,PONDERADORES!A:P,IF(AND(INFORMACION!$T1685='REFERENCIAS RIESGO'!$C$36,INFORMACION!$F1685=REFERENCIAS!$C$24),16,IF(INFORMACION!$T1685='REFERENCIAS RIESGO'!$C$36,13,IF(INFORMACION!$F1685=REFERENCIAS!$C$24,10,7))),0)+VLOOKUP(L1685,REFERENCIAS!$C:$D,2,0)*VLOOKUP($L$2,PONDERADORES!A:P,IF(AND(INFORMACION!$T1685='REFERENCIAS RIESGO'!$C$36,INFORMACION!$F1685=REFERENCIAS!$C$24),16,IF(INFORMACION!$T1685='REFERENCIAS RIESGO'!$C$36,13,IF(INFORMACION!$F1685=REFERENCIAS!$C$24,10,7))),0)+VLOOKUP(F1685,REFERENCIAS!$C:$D,2,0)*VLOOKUP($F$2,PONDERADORES!A:P,IF(AND(INFORMACION!$T1685='REFERENCIAS RIESGO'!$C$36,INFORMACION!$F1685=REFERENCIAS!$C$24),16,IF(INFORMACION!$T1685='REFERENCIAS RIESGO'!$C$36,13,IF(INFORMACION!$F1685=REFERENCIAS!$C$24,10,7))),0)+VLOOKUP(T1685,REFERENCIAS!$C:$D,2,0)*VLOOKUP($T$2,PONDERADORES!A:P,IF(AND(INFORMACION!$T1685='REFERENCIAS RIESGO'!$C$36,INFORMACION!$F1685=REFERENCIAS!$C$24),16,IF(INFORMACION!$T1685='REFERENCIAS RIESGO'!$C$36,13,IF(INFORMACION!$F1685=REFERENCIAS!$C$24,10,7))),0)+VLOOKUP(IF(J1685&lt;=0.2,0.2,IF(AND(J1685&gt;0.2,J1685&lt;=0.4),0.4,IF(AND(J1685&gt;0.4,J1685&lt;=0.6),0.6,IF(AND(J1685&gt;0.6,J1685&lt;=0.8),0.8,IF(AND(J1685&gt;0.8,J1685&lt;=1),1))))),REFERENCIAS!$C:$D,2,0)*VLOOKUP($J$2,PONDERADORES!A:P,IF(AND(INFORMACION!$T1685='REFERENCIAS RIESGO'!$C$36,INFORMACION!$F1685=REFERENCIAS!$C$24),16,IF(INFORMACION!$T1685='REFERENCIAS RIESGO'!$C$36,13,IF(INFORMACION!$F1685=REFERENCIAS!$C$24,10,7))),0)</f>
        <v>#REF!</v>
      </c>
      <c r="Y1685" s="68">
        <f>+VLOOKUP(M1685,REFERENCIAS!$C:$D,2,0)*VLOOKUP($M$2,PONDERADORES!$A$7:$G$9,7,0)+VLOOKUP(N1685,REFERENCIAS!$C:$D,2,0)*VLOOKUP($N$2,PONDERADORES!$A$7:$G$9,7,0)+VLOOKUP(O1685,REFERENCIAS!$C:$D,2,0)*VLOOKUP($O$2,PONDERADORES!$A$7:$G$9,7,0)</f>
        <v>0.2</v>
      </c>
      <c r="Z1685" s="2">
        <f>+VLOOKUP(IF(R1685&lt;0.1,0,IF(AND(R1685&gt;=0.1,R1685&lt;0.2),0.1,IF(AND(R1685&gt;=0.2,R1685&lt;0.3),0.2,IF(R1685&gt;0.3,0.3,)))),REFERENCIAS!$C:$D,2,0)*VLOOKUP($R$2,PONDERADORES!$A$11:$G$11,7,0)</f>
        <v>15</v>
      </c>
      <c r="AA1685" s="92"/>
      <c r="AB1685" s="95" t="e">
        <f t="shared" ca="1" si="103"/>
        <v>#REF!</v>
      </c>
      <c r="AC1685" s="23" t="e">
        <f ca="1">IF(AB1685&gt;REFERENCIAS!$C$62,REFERENCIAS!$B$62,IF(AND(AB1685&gt;=REFERENCIAS!$C$63,AB1685&lt;REFERENCIAS!$D$63),REFERENCIAS!$B$63,IF(AND(AB1685&gt;REFERENCIAS!$C$64,AB1685&lt;=REFERENCIAS!$D$64),REFERENCIAS!$B$64,IF(AND(AB1685&gt;=REFERENCIAS!$C$65,AB1685&lt;REFERENCIAS!$D$65),REFERENCIAS!$B$65, "Revisar"))))</f>
        <v>#REF!</v>
      </c>
      <c r="AD1685" s="94" t="e">
        <f ca="1">VLOOKUP(AC1685,REFERENCIAS!$B$62:$G$65,4,FALSE)</f>
        <v>#REF!</v>
      </c>
    </row>
    <row r="1686" spans="1:30" ht="17.25" x14ac:dyDescent="0.25">
      <c r="A1686" s="74"/>
      <c r="B1686" s="19"/>
      <c r="C1686" s="19"/>
      <c r="D1686" s="50"/>
      <c r="E1686" s="73"/>
      <c r="F1686" s="74"/>
      <c r="G1686" s="9"/>
      <c r="H1686" s="48"/>
      <c r="I1686" s="49">
        <f t="shared" ca="1" si="101"/>
        <v>2022</v>
      </c>
      <c r="J1686" s="22">
        <f t="shared" ca="1" si="100"/>
        <v>1</v>
      </c>
      <c r="K1686" s="19"/>
      <c r="L1686" s="73"/>
      <c r="M1686" s="74"/>
      <c r="N1686" s="19"/>
      <c r="O1686" s="73"/>
      <c r="P1686" s="82">
        <v>1</v>
      </c>
      <c r="Q1686" s="24">
        <v>1</v>
      </c>
      <c r="R1686" s="81">
        <f t="shared" si="102"/>
        <v>1</v>
      </c>
      <c r="S1686" s="87"/>
      <c r="T1686" s="19"/>
      <c r="U1686" s="25"/>
      <c r="V1686" s="25"/>
      <c r="W1686" s="81"/>
      <c r="X1686" s="91" t="e">
        <f ca="1">+VLOOKUP(#REF!,REFERENCIAS!$C:$D,2,0)*VLOOKUP(#REF!,PONDERADORES!A:P,IF(AND(INFORMACION!$T1686='REFERENCIAS RIESGO'!$C$36,INFORMACION!$F1686=REFERENCIAS!$C$24),16,IF(INFORMACION!$T1686='REFERENCIAS RIESGO'!$C$36,13,IF(INFORMACION!$F1686=REFERENCIAS!$C$24,10,7))),0)+VLOOKUP(K1686,REFERENCIAS!$C:$D,2,0)*VLOOKUP($K$2,PONDERADORES!A:P,IF(AND(INFORMACION!$T1686='REFERENCIAS RIESGO'!$C$36,INFORMACION!$F1686=REFERENCIAS!$C$24),16,IF(INFORMACION!$T1686='REFERENCIAS RIESGO'!$C$36,13,IF(INFORMACION!$F1686=REFERENCIAS!$C$24,10,7))),0)+VLOOKUP(L1686,REFERENCIAS!$C:$D,2,0)*VLOOKUP($L$2,PONDERADORES!A:P,IF(AND(INFORMACION!$T1686='REFERENCIAS RIESGO'!$C$36,INFORMACION!$F1686=REFERENCIAS!$C$24),16,IF(INFORMACION!$T1686='REFERENCIAS RIESGO'!$C$36,13,IF(INFORMACION!$F1686=REFERENCIAS!$C$24,10,7))),0)+VLOOKUP(F1686,REFERENCIAS!$C:$D,2,0)*VLOOKUP($F$2,PONDERADORES!A:P,IF(AND(INFORMACION!$T1686='REFERENCIAS RIESGO'!$C$36,INFORMACION!$F1686=REFERENCIAS!$C$24),16,IF(INFORMACION!$T1686='REFERENCIAS RIESGO'!$C$36,13,IF(INFORMACION!$F1686=REFERENCIAS!$C$24,10,7))),0)+VLOOKUP(T1686,REFERENCIAS!$C:$D,2,0)*VLOOKUP($T$2,PONDERADORES!A:P,IF(AND(INFORMACION!$T1686='REFERENCIAS RIESGO'!$C$36,INFORMACION!$F1686=REFERENCIAS!$C$24),16,IF(INFORMACION!$T1686='REFERENCIAS RIESGO'!$C$36,13,IF(INFORMACION!$F1686=REFERENCIAS!$C$24,10,7))),0)+VLOOKUP(IF(J1686&lt;=0.2,0.2,IF(AND(J1686&gt;0.2,J1686&lt;=0.4),0.4,IF(AND(J1686&gt;0.4,J1686&lt;=0.6),0.6,IF(AND(J1686&gt;0.6,J1686&lt;=0.8),0.8,IF(AND(J1686&gt;0.8,J1686&lt;=1),1))))),REFERENCIAS!$C:$D,2,0)*VLOOKUP($J$2,PONDERADORES!A:P,IF(AND(INFORMACION!$T1686='REFERENCIAS RIESGO'!$C$36,INFORMACION!$F1686=REFERENCIAS!$C$24),16,IF(INFORMACION!$T1686='REFERENCIAS RIESGO'!$C$36,13,IF(INFORMACION!$F1686=REFERENCIAS!$C$24,10,7))),0)</f>
        <v>#REF!</v>
      </c>
      <c r="Y1686" s="68">
        <f>+VLOOKUP(M1686,REFERENCIAS!$C:$D,2,0)*VLOOKUP($M$2,PONDERADORES!$A$7:$G$9,7,0)+VLOOKUP(N1686,REFERENCIAS!$C:$D,2,0)*VLOOKUP($N$2,PONDERADORES!$A$7:$G$9,7,0)+VLOOKUP(O1686,REFERENCIAS!$C:$D,2,0)*VLOOKUP($O$2,PONDERADORES!$A$7:$G$9,7,0)</f>
        <v>0.2</v>
      </c>
      <c r="Z1686" s="2">
        <f>+VLOOKUP(IF(R1686&lt;0.1,0,IF(AND(R1686&gt;=0.1,R1686&lt;0.2),0.1,IF(AND(R1686&gt;=0.2,R1686&lt;0.3),0.2,IF(R1686&gt;0.3,0.3,)))),REFERENCIAS!$C:$D,2,0)*VLOOKUP($R$2,PONDERADORES!$A$11:$G$11,7,0)</f>
        <v>15</v>
      </c>
      <c r="AA1686" s="92"/>
      <c r="AB1686" s="95" t="e">
        <f t="shared" ca="1" si="103"/>
        <v>#REF!</v>
      </c>
      <c r="AC1686" s="23" t="e">
        <f ca="1">IF(AB1686&gt;REFERENCIAS!$C$62,REFERENCIAS!$B$62,IF(AND(AB1686&gt;=REFERENCIAS!$C$63,AB1686&lt;REFERENCIAS!$D$63),REFERENCIAS!$B$63,IF(AND(AB1686&gt;REFERENCIAS!$C$64,AB1686&lt;=REFERENCIAS!$D$64),REFERENCIAS!$B$64,IF(AND(AB1686&gt;=REFERENCIAS!$C$65,AB1686&lt;REFERENCIAS!$D$65),REFERENCIAS!$B$65, "Revisar"))))</f>
        <v>#REF!</v>
      </c>
      <c r="AD1686" s="94" t="e">
        <f ca="1">VLOOKUP(AC1686,REFERENCIAS!$B$62:$G$65,4,FALSE)</f>
        <v>#REF!</v>
      </c>
    </row>
    <row r="1687" spans="1:30" ht="17.25" x14ac:dyDescent="0.25">
      <c r="A1687" s="74"/>
      <c r="B1687" s="19"/>
      <c r="C1687" s="19"/>
      <c r="D1687" s="50"/>
      <c r="E1687" s="73"/>
      <c r="F1687" s="74"/>
      <c r="G1687" s="9"/>
      <c r="H1687" s="48"/>
      <c r="I1687" s="49">
        <f t="shared" ca="1" si="101"/>
        <v>2022</v>
      </c>
      <c r="J1687" s="22">
        <f t="shared" ca="1" si="100"/>
        <v>1</v>
      </c>
      <c r="K1687" s="19"/>
      <c r="L1687" s="73"/>
      <c r="M1687" s="74"/>
      <c r="N1687" s="19"/>
      <c r="O1687" s="73"/>
      <c r="P1687" s="82">
        <v>1</v>
      </c>
      <c r="Q1687" s="24">
        <v>1</v>
      </c>
      <c r="R1687" s="81">
        <f t="shared" si="102"/>
        <v>1</v>
      </c>
      <c r="S1687" s="87"/>
      <c r="T1687" s="19"/>
      <c r="U1687" s="25"/>
      <c r="V1687" s="25"/>
      <c r="W1687" s="81"/>
      <c r="X1687" s="91" t="e">
        <f ca="1">+VLOOKUP(#REF!,REFERENCIAS!$C:$D,2,0)*VLOOKUP(#REF!,PONDERADORES!A:P,IF(AND(INFORMACION!$T1687='REFERENCIAS RIESGO'!$C$36,INFORMACION!$F1687=REFERENCIAS!$C$24),16,IF(INFORMACION!$T1687='REFERENCIAS RIESGO'!$C$36,13,IF(INFORMACION!$F1687=REFERENCIAS!$C$24,10,7))),0)+VLOOKUP(K1687,REFERENCIAS!$C:$D,2,0)*VLOOKUP($K$2,PONDERADORES!A:P,IF(AND(INFORMACION!$T1687='REFERENCIAS RIESGO'!$C$36,INFORMACION!$F1687=REFERENCIAS!$C$24),16,IF(INFORMACION!$T1687='REFERENCIAS RIESGO'!$C$36,13,IF(INFORMACION!$F1687=REFERENCIAS!$C$24,10,7))),0)+VLOOKUP(L1687,REFERENCIAS!$C:$D,2,0)*VLOOKUP($L$2,PONDERADORES!A:P,IF(AND(INFORMACION!$T1687='REFERENCIAS RIESGO'!$C$36,INFORMACION!$F1687=REFERENCIAS!$C$24),16,IF(INFORMACION!$T1687='REFERENCIAS RIESGO'!$C$36,13,IF(INFORMACION!$F1687=REFERENCIAS!$C$24,10,7))),0)+VLOOKUP(F1687,REFERENCIAS!$C:$D,2,0)*VLOOKUP($F$2,PONDERADORES!A:P,IF(AND(INFORMACION!$T1687='REFERENCIAS RIESGO'!$C$36,INFORMACION!$F1687=REFERENCIAS!$C$24),16,IF(INFORMACION!$T1687='REFERENCIAS RIESGO'!$C$36,13,IF(INFORMACION!$F1687=REFERENCIAS!$C$24,10,7))),0)+VLOOKUP(T1687,REFERENCIAS!$C:$D,2,0)*VLOOKUP($T$2,PONDERADORES!A:P,IF(AND(INFORMACION!$T1687='REFERENCIAS RIESGO'!$C$36,INFORMACION!$F1687=REFERENCIAS!$C$24),16,IF(INFORMACION!$T1687='REFERENCIAS RIESGO'!$C$36,13,IF(INFORMACION!$F1687=REFERENCIAS!$C$24,10,7))),0)+VLOOKUP(IF(J1687&lt;=0.2,0.2,IF(AND(J1687&gt;0.2,J1687&lt;=0.4),0.4,IF(AND(J1687&gt;0.4,J1687&lt;=0.6),0.6,IF(AND(J1687&gt;0.6,J1687&lt;=0.8),0.8,IF(AND(J1687&gt;0.8,J1687&lt;=1),1))))),REFERENCIAS!$C:$D,2,0)*VLOOKUP($J$2,PONDERADORES!A:P,IF(AND(INFORMACION!$T1687='REFERENCIAS RIESGO'!$C$36,INFORMACION!$F1687=REFERENCIAS!$C$24),16,IF(INFORMACION!$T1687='REFERENCIAS RIESGO'!$C$36,13,IF(INFORMACION!$F1687=REFERENCIAS!$C$24,10,7))),0)</f>
        <v>#REF!</v>
      </c>
      <c r="Y1687" s="68">
        <f>+VLOOKUP(M1687,REFERENCIAS!$C:$D,2,0)*VLOOKUP($M$2,PONDERADORES!$A$7:$G$9,7,0)+VLOOKUP(N1687,REFERENCIAS!$C:$D,2,0)*VLOOKUP($N$2,PONDERADORES!$A$7:$G$9,7,0)+VLOOKUP(O1687,REFERENCIAS!$C:$D,2,0)*VLOOKUP($O$2,PONDERADORES!$A$7:$G$9,7,0)</f>
        <v>0.2</v>
      </c>
      <c r="Z1687" s="2">
        <f>+VLOOKUP(IF(R1687&lt;0.1,0,IF(AND(R1687&gt;=0.1,R1687&lt;0.2),0.1,IF(AND(R1687&gt;=0.2,R1687&lt;0.3),0.2,IF(R1687&gt;0.3,0.3,)))),REFERENCIAS!$C:$D,2,0)*VLOOKUP($R$2,PONDERADORES!$A$11:$G$11,7,0)</f>
        <v>15</v>
      </c>
      <c r="AA1687" s="92"/>
      <c r="AB1687" s="95" t="e">
        <f t="shared" ca="1" si="103"/>
        <v>#REF!</v>
      </c>
      <c r="AC1687" s="23" t="e">
        <f ca="1">IF(AB1687&gt;REFERENCIAS!$C$62,REFERENCIAS!$B$62,IF(AND(AB1687&gt;=REFERENCIAS!$C$63,AB1687&lt;REFERENCIAS!$D$63),REFERENCIAS!$B$63,IF(AND(AB1687&gt;REFERENCIAS!$C$64,AB1687&lt;=REFERENCIAS!$D$64),REFERENCIAS!$B$64,IF(AND(AB1687&gt;=REFERENCIAS!$C$65,AB1687&lt;REFERENCIAS!$D$65),REFERENCIAS!$B$65, "Revisar"))))</f>
        <v>#REF!</v>
      </c>
      <c r="AD1687" s="94" t="e">
        <f ca="1">VLOOKUP(AC1687,REFERENCIAS!$B$62:$G$65,4,FALSE)</f>
        <v>#REF!</v>
      </c>
    </row>
    <row r="1688" spans="1:30" ht="17.25" x14ac:dyDescent="0.25">
      <c r="A1688" s="74"/>
      <c r="B1688" s="19"/>
      <c r="C1688" s="19"/>
      <c r="D1688" s="50"/>
      <c r="E1688" s="73"/>
      <c r="F1688" s="74"/>
      <c r="G1688" s="9"/>
      <c r="H1688" s="48"/>
      <c r="I1688" s="49">
        <f t="shared" ca="1" si="101"/>
        <v>2022</v>
      </c>
      <c r="J1688" s="22">
        <f t="shared" ca="1" si="100"/>
        <v>1</v>
      </c>
      <c r="K1688" s="19"/>
      <c r="L1688" s="73"/>
      <c r="M1688" s="74"/>
      <c r="N1688" s="19"/>
      <c r="O1688" s="73"/>
      <c r="P1688" s="82">
        <v>1</v>
      </c>
      <c r="Q1688" s="24">
        <v>1</v>
      </c>
      <c r="R1688" s="81">
        <f t="shared" si="102"/>
        <v>1</v>
      </c>
      <c r="S1688" s="87"/>
      <c r="T1688" s="19"/>
      <c r="U1688" s="25"/>
      <c r="V1688" s="25"/>
      <c r="W1688" s="81"/>
      <c r="X1688" s="91" t="e">
        <f ca="1">+VLOOKUP(#REF!,REFERENCIAS!$C:$D,2,0)*VLOOKUP(#REF!,PONDERADORES!A:P,IF(AND(INFORMACION!$T1688='REFERENCIAS RIESGO'!$C$36,INFORMACION!$F1688=REFERENCIAS!$C$24),16,IF(INFORMACION!$T1688='REFERENCIAS RIESGO'!$C$36,13,IF(INFORMACION!$F1688=REFERENCIAS!$C$24,10,7))),0)+VLOOKUP(K1688,REFERENCIAS!$C:$D,2,0)*VLOOKUP($K$2,PONDERADORES!A:P,IF(AND(INFORMACION!$T1688='REFERENCIAS RIESGO'!$C$36,INFORMACION!$F1688=REFERENCIAS!$C$24),16,IF(INFORMACION!$T1688='REFERENCIAS RIESGO'!$C$36,13,IF(INFORMACION!$F1688=REFERENCIAS!$C$24,10,7))),0)+VLOOKUP(L1688,REFERENCIAS!$C:$D,2,0)*VLOOKUP($L$2,PONDERADORES!A:P,IF(AND(INFORMACION!$T1688='REFERENCIAS RIESGO'!$C$36,INFORMACION!$F1688=REFERENCIAS!$C$24),16,IF(INFORMACION!$T1688='REFERENCIAS RIESGO'!$C$36,13,IF(INFORMACION!$F1688=REFERENCIAS!$C$24,10,7))),0)+VLOOKUP(F1688,REFERENCIAS!$C:$D,2,0)*VLOOKUP($F$2,PONDERADORES!A:P,IF(AND(INFORMACION!$T1688='REFERENCIAS RIESGO'!$C$36,INFORMACION!$F1688=REFERENCIAS!$C$24),16,IF(INFORMACION!$T1688='REFERENCIAS RIESGO'!$C$36,13,IF(INFORMACION!$F1688=REFERENCIAS!$C$24,10,7))),0)+VLOOKUP(T1688,REFERENCIAS!$C:$D,2,0)*VLOOKUP($T$2,PONDERADORES!A:P,IF(AND(INFORMACION!$T1688='REFERENCIAS RIESGO'!$C$36,INFORMACION!$F1688=REFERENCIAS!$C$24),16,IF(INFORMACION!$T1688='REFERENCIAS RIESGO'!$C$36,13,IF(INFORMACION!$F1688=REFERENCIAS!$C$24,10,7))),0)+VLOOKUP(IF(J1688&lt;=0.2,0.2,IF(AND(J1688&gt;0.2,J1688&lt;=0.4),0.4,IF(AND(J1688&gt;0.4,J1688&lt;=0.6),0.6,IF(AND(J1688&gt;0.6,J1688&lt;=0.8),0.8,IF(AND(J1688&gt;0.8,J1688&lt;=1),1))))),REFERENCIAS!$C:$D,2,0)*VLOOKUP($J$2,PONDERADORES!A:P,IF(AND(INFORMACION!$T1688='REFERENCIAS RIESGO'!$C$36,INFORMACION!$F1688=REFERENCIAS!$C$24),16,IF(INFORMACION!$T1688='REFERENCIAS RIESGO'!$C$36,13,IF(INFORMACION!$F1688=REFERENCIAS!$C$24,10,7))),0)</f>
        <v>#REF!</v>
      </c>
      <c r="Y1688" s="68">
        <f>+VLOOKUP(M1688,REFERENCIAS!$C:$D,2,0)*VLOOKUP($M$2,PONDERADORES!$A$7:$G$9,7,0)+VLOOKUP(N1688,REFERENCIAS!$C:$D,2,0)*VLOOKUP($N$2,PONDERADORES!$A$7:$G$9,7,0)+VLOOKUP(O1688,REFERENCIAS!$C:$D,2,0)*VLOOKUP($O$2,PONDERADORES!$A$7:$G$9,7,0)</f>
        <v>0.2</v>
      </c>
      <c r="Z1688" s="2">
        <f>+VLOOKUP(IF(R1688&lt;0.1,0,IF(AND(R1688&gt;=0.1,R1688&lt;0.2),0.1,IF(AND(R1688&gt;=0.2,R1688&lt;0.3),0.2,IF(R1688&gt;0.3,0.3,)))),REFERENCIAS!$C:$D,2,0)*VLOOKUP($R$2,PONDERADORES!$A$11:$G$11,7,0)</f>
        <v>15</v>
      </c>
      <c r="AA1688" s="92"/>
      <c r="AB1688" s="95" t="e">
        <f t="shared" ca="1" si="103"/>
        <v>#REF!</v>
      </c>
      <c r="AC1688" s="23" t="e">
        <f ca="1">IF(AB1688&gt;REFERENCIAS!$C$62,REFERENCIAS!$B$62,IF(AND(AB1688&gt;=REFERENCIAS!$C$63,AB1688&lt;REFERENCIAS!$D$63),REFERENCIAS!$B$63,IF(AND(AB1688&gt;REFERENCIAS!$C$64,AB1688&lt;=REFERENCIAS!$D$64),REFERENCIAS!$B$64,IF(AND(AB1688&gt;=REFERENCIAS!$C$65,AB1688&lt;REFERENCIAS!$D$65),REFERENCIAS!$B$65, "Revisar"))))</f>
        <v>#REF!</v>
      </c>
      <c r="AD1688" s="94" t="e">
        <f ca="1">VLOOKUP(AC1688,REFERENCIAS!$B$62:$G$65,4,FALSE)</f>
        <v>#REF!</v>
      </c>
    </row>
    <row r="1689" spans="1:30" ht="17.25" x14ac:dyDescent="0.25">
      <c r="A1689" s="74"/>
      <c r="B1689" s="19"/>
      <c r="C1689" s="19"/>
      <c r="D1689" s="50"/>
      <c r="E1689" s="73"/>
      <c r="F1689" s="74"/>
      <c r="G1689" s="9"/>
      <c r="H1689" s="48"/>
      <c r="I1689" s="49">
        <f t="shared" ca="1" si="101"/>
        <v>2022</v>
      </c>
      <c r="J1689" s="22">
        <f t="shared" ca="1" si="100"/>
        <v>1</v>
      </c>
      <c r="K1689" s="19"/>
      <c r="L1689" s="73"/>
      <c r="M1689" s="74"/>
      <c r="N1689" s="19"/>
      <c r="O1689" s="73"/>
      <c r="P1689" s="82">
        <v>1</v>
      </c>
      <c r="Q1689" s="24">
        <v>1</v>
      </c>
      <c r="R1689" s="81">
        <f t="shared" si="102"/>
        <v>1</v>
      </c>
      <c r="S1689" s="87"/>
      <c r="T1689" s="19"/>
      <c r="U1689" s="25"/>
      <c r="V1689" s="25"/>
      <c r="W1689" s="81"/>
      <c r="X1689" s="91" t="e">
        <f ca="1">+VLOOKUP(#REF!,REFERENCIAS!$C:$D,2,0)*VLOOKUP(#REF!,PONDERADORES!A:P,IF(AND(INFORMACION!$T1689='REFERENCIAS RIESGO'!$C$36,INFORMACION!$F1689=REFERENCIAS!$C$24),16,IF(INFORMACION!$T1689='REFERENCIAS RIESGO'!$C$36,13,IF(INFORMACION!$F1689=REFERENCIAS!$C$24,10,7))),0)+VLOOKUP(K1689,REFERENCIAS!$C:$D,2,0)*VLOOKUP($K$2,PONDERADORES!A:P,IF(AND(INFORMACION!$T1689='REFERENCIAS RIESGO'!$C$36,INFORMACION!$F1689=REFERENCIAS!$C$24),16,IF(INFORMACION!$T1689='REFERENCIAS RIESGO'!$C$36,13,IF(INFORMACION!$F1689=REFERENCIAS!$C$24,10,7))),0)+VLOOKUP(L1689,REFERENCIAS!$C:$D,2,0)*VLOOKUP($L$2,PONDERADORES!A:P,IF(AND(INFORMACION!$T1689='REFERENCIAS RIESGO'!$C$36,INFORMACION!$F1689=REFERENCIAS!$C$24),16,IF(INFORMACION!$T1689='REFERENCIAS RIESGO'!$C$36,13,IF(INFORMACION!$F1689=REFERENCIAS!$C$24,10,7))),0)+VLOOKUP(F1689,REFERENCIAS!$C:$D,2,0)*VLOOKUP($F$2,PONDERADORES!A:P,IF(AND(INFORMACION!$T1689='REFERENCIAS RIESGO'!$C$36,INFORMACION!$F1689=REFERENCIAS!$C$24),16,IF(INFORMACION!$T1689='REFERENCIAS RIESGO'!$C$36,13,IF(INFORMACION!$F1689=REFERENCIAS!$C$24,10,7))),0)+VLOOKUP(T1689,REFERENCIAS!$C:$D,2,0)*VLOOKUP($T$2,PONDERADORES!A:P,IF(AND(INFORMACION!$T1689='REFERENCIAS RIESGO'!$C$36,INFORMACION!$F1689=REFERENCIAS!$C$24),16,IF(INFORMACION!$T1689='REFERENCIAS RIESGO'!$C$36,13,IF(INFORMACION!$F1689=REFERENCIAS!$C$24,10,7))),0)+VLOOKUP(IF(J1689&lt;=0.2,0.2,IF(AND(J1689&gt;0.2,J1689&lt;=0.4),0.4,IF(AND(J1689&gt;0.4,J1689&lt;=0.6),0.6,IF(AND(J1689&gt;0.6,J1689&lt;=0.8),0.8,IF(AND(J1689&gt;0.8,J1689&lt;=1),1))))),REFERENCIAS!$C:$D,2,0)*VLOOKUP($J$2,PONDERADORES!A:P,IF(AND(INFORMACION!$T1689='REFERENCIAS RIESGO'!$C$36,INFORMACION!$F1689=REFERENCIAS!$C$24),16,IF(INFORMACION!$T1689='REFERENCIAS RIESGO'!$C$36,13,IF(INFORMACION!$F1689=REFERENCIAS!$C$24,10,7))),0)</f>
        <v>#REF!</v>
      </c>
      <c r="Y1689" s="68">
        <f>+VLOOKUP(M1689,REFERENCIAS!$C:$D,2,0)*VLOOKUP($M$2,PONDERADORES!$A$7:$G$9,7,0)+VLOOKUP(N1689,REFERENCIAS!$C:$D,2,0)*VLOOKUP($N$2,PONDERADORES!$A$7:$G$9,7,0)+VLOOKUP(O1689,REFERENCIAS!$C:$D,2,0)*VLOOKUP($O$2,PONDERADORES!$A$7:$G$9,7,0)</f>
        <v>0.2</v>
      </c>
      <c r="Z1689" s="2">
        <f>+VLOOKUP(IF(R1689&lt;0.1,0,IF(AND(R1689&gt;=0.1,R1689&lt;0.2),0.1,IF(AND(R1689&gt;=0.2,R1689&lt;0.3),0.2,IF(R1689&gt;0.3,0.3,)))),REFERENCIAS!$C:$D,2,0)*VLOOKUP($R$2,PONDERADORES!$A$11:$G$11,7,0)</f>
        <v>15</v>
      </c>
      <c r="AA1689" s="92"/>
      <c r="AB1689" s="95" t="e">
        <f t="shared" ca="1" si="103"/>
        <v>#REF!</v>
      </c>
      <c r="AC1689" s="23" t="e">
        <f ca="1">IF(AB1689&gt;REFERENCIAS!$C$62,REFERENCIAS!$B$62,IF(AND(AB1689&gt;=REFERENCIAS!$C$63,AB1689&lt;REFERENCIAS!$D$63),REFERENCIAS!$B$63,IF(AND(AB1689&gt;REFERENCIAS!$C$64,AB1689&lt;=REFERENCIAS!$D$64),REFERENCIAS!$B$64,IF(AND(AB1689&gt;=REFERENCIAS!$C$65,AB1689&lt;REFERENCIAS!$D$65),REFERENCIAS!$B$65, "Revisar"))))</f>
        <v>#REF!</v>
      </c>
      <c r="AD1689" s="94" t="e">
        <f ca="1">VLOOKUP(AC1689,REFERENCIAS!$B$62:$G$65,4,FALSE)</f>
        <v>#REF!</v>
      </c>
    </row>
    <row r="1690" spans="1:30" ht="17.25" x14ac:dyDescent="0.25">
      <c r="A1690" s="74"/>
      <c r="B1690" s="19"/>
      <c r="C1690" s="19"/>
      <c r="D1690" s="50"/>
      <c r="E1690" s="73"/>
      <c r="F1690" s="74"/>
      <c r="G1690" s="9"/>
      <c r="H1690" s="48"/>
      <c r="I1690" s="49">
        <f t="shared" ca="1" si="101"/>
        <v>2022</v>
      </c>
      <c r="J1690" s="22">
        <f t="shared" ca="1" si="100"/>
        <v>1</v>
      </c>
      <c r="K1690" s="19"/>
      <c r="L1690" s="73"/>
      <c r="M1690" s="74"/>
      <c r="N1690" s="19"/>
      <c r="O1690" s="73"/>
      <c r="P1690" s="82">
        <v>1</v>
      </c>
      <c r="Q1690" s="24">
        <v>1</v>
      </c>
      <c r="R1690" s="81">
        <f t="shared" si="102"/>
        <v>1</v>
      </c>
      <c r="S1690" s="87"/>
      <c r="T1690" s="19"/>
      <c r="U1690" s="25"/>
      <c r="V1690" s="25"/>
      <c r="W1690" s="81"/>
      <c r="X1690" s="91" t="e">
        <f ca="1">+VLOOKUP(#REF!,REFERENCIAS!$C:$D,2,0)*VLOOKUP(#REF!,PONDERADORES!A:P,IF(AND(INFORMACION!$T1690='REFERENCIAS RIESGO'!$C$36,INFORMACION!$F1690=REFERENCIAS!$C$24),16,IF(INFORMACION!$T1690='REFERENCIAS RIESGO'!$C$36,13,IF(INFORMACION!$F1690=REFERENCIAS!$C$24,10,7))),0)+VLOOKUP(K1690,REFERENCIAS!$C:$D,2,0)*VLOOKUP($K$2,PONDERADORES!A:P,IF(AND(INFORMACION!$T1690='REFERENCIAS RIESGO'!$C$36,INFORMACION!$F1690=REFERENCIAS!$C$24),16,IF(INFORMACION!$T1690='REFERENCIAS RIESGO'!$C$36,13,IF(INFORMACION!$F1690=REFERENCIAS!$C$24,10,7))),0)+VLOOKUP(L1690,REFERENCIAS!$C:$D,2,0)*VLOOKUP($L$2,PONDERADORES!A:P,IF(AND(INFORMACION!$T1690='REFERENCIAS RIESGO'!$C$36,INFORMACION!$F1690=REFERENCIAS!$C$24),16,IF(INFORMACION!$T1690='REFERENCIAS RIESGO'!$C$36,13,IF(INFORMACION!$F1690=REFERENCIAS!$C$24,10,7))),0)+VLOOKUP(F1690,REFERENCIAS!$C:$D,2,0)*VLOOKUP($F$2,PONDERADORES!A:P,IF(AND(INFORMACION!$T1690='REFERENCIAS RIESGO'!$C$36,INFORMACION!$F1690=REFERENCIAS!$C$24),16,IF(INFORMACION!$T1690='REFERENCIAS RIESGO'!$C$36,13,IF(INFORMACION!$F1690=REFERENCIAS!$C$24,10,7))),0)+VLOOKUP(T1690,REFERENCIAS!$C:$D,2,0)*VLOOKUP($T$2,PONDERADORES!A:P,IF(AND(INFORMACION!$T1690='REFERENCIAS RIESGO'!$C$36,INFORMACION!$F1690=REFERENCIAS!$C$24),16,IF(INFORMACION!$T1690='REFERENCIAS RIESGO'!$C$36,13,IF(INFORMACION!$F1690=REFERENCIAS!$C$24,10,7))),0)+VLOOKUP(IF(J1690&lt;=0.2,0.2,IF(AND(J1690&gt;0.2,J1690&lt;=0.4),0.4,IF(AND(J1690&gt;0.4,J1690&lt;=0.6),0.6,IF(AND(J1690&gt;0.6,J1690&lt;=0.8),0.8,IF(AND(J1690&gt;0.8,J1690&lt;=1),1))))),REFERENCIAS!$C:$D,2,0)*VLOOKUP($J$2,PONDERADORES!A:P,IF(AND(INFORMACION!$T1690='REFERENCIAS RIESGO'!$C$36,INFORMACION!$F1690=REFERENCIAS!$C$24),16,IF(INFORMACION!$T1690='REFERENCIAS RIESGO'!$C$36,13,IF(INFORMACION!$F1690=REFERENCIAS!$C$24,10,7))),0)</f>
        <v>#REF!</v>
      </c>
      <c r="Y1690" s="68">
        <f>+VLOOKUP(M1690,REFERENCIAS!$C:$D,2,0)*VLOOKUP($M$2,PONDERADORES!$A$7:$G$9,7,0)+VLOOKUP(N1690,REFERENCIAS!$C:$D,2,0)*VLOOKUP($N$2,PONDERADORES!$A$7:$G$9,7,0)+VLOOKUP(O1690,REFERENCIAS!$C:$D,2,0)*VLOOKUP($O$2,PONDERADORES!$A$7:$G$9,7,0)</f>
        <v>0.2</v>
      </c>
      <c r="Z1690" s="2">
        <f>+VLOOKUP(IF(R1690&lt;0.1,0,IF(AND(R1690&gt;=0.1,R1690&lt;0.2),0.1,IF(AND(R1690&gt;=0.2,R1690&lt;0.3),0.2,IF(R1690&gt;0.3,0.3,)))),REFERENCIAS!$C:$D,2,0)*VLOOKUP($R$2,PONDERADORES!$A$11:$G$11,7,0)</f>
        <v>15</v>
      </c>
      <c r="AA1690" s="92"/>
      <c r="AB1690" s="95" t="e">
        <f t="shared" ca="1" si="103"/>
        <v>#REF!</v>
      </c>
      <c r="AC1690" s="23" t="e">
        <f ca="1">IF(AB1690&gt;REFERENCIAS!$C$62,REFERENCIAS!$B$62,IF(AND(AB1690&gt;=REFERENCIAS!$C$63,AB1690&lt;REFERENCIAS!$D$63),REFERENCIAS!$B$63,IF(AND(AB1690&gt;REFERENCIAS!$C$64,AB1690&lt;=REFERENCIAS!$D$64),REFERENCIAS!$B$64,IF(AND(AB1690&gt;=REFERENCIAS!$C$65,AB1690&lt;REFERENCIAS!$D$65),REFERENCIAS!$B$65, "Revisar"))))</f>
        <v>#REF!</v>
      </c>
      <c r="AD1690" s="94" t="e">
        <f ca="1">VLOOKUP(AC1690,REFERENCIAS!$B$62:$G$65,4,FALSE)</f>
        <v>#REF!</v>
      </c>
    </row>
    <row r="1691" spans="1:30" ht="17.25" x14ac:dyDescent="0.25">
      <c r="A1691" s="74"/>
      <c r="B1691" s="19"/>
      <c r="C1691" s="19"/>
      <c r="D1691" s="50"/>
      <c r="E1691" s="73"/>
      <c r="F1691" s="74"/>
      <c r="G1691" s="9"/>
      <c r="H1691" s="48"/>
      <c r="I1691" s="49">
        <f t="shared" ca="1" si="101"/>
        <v>2022</v>
      </c>
      <c r="J1691" s="22">
        <f t="shared" ca="1" si="100"/>
        <v>1</v>
      </c>
      <c r="K1691" s="19"/>
      <c r="L1691" s="73"/>
      <c r="M1691" s="74"/>
      <c r="N1691" s="19"/>
      <c r="O1691" s="73"/>
      <c r="P1691" s="82">
        <v>1</v>
      </c>
      <c r="Q1691" s="24">
        <v>1</v>
      </c>
      <c r="R1691" s="81">
        <f t="shared" si="102"/>
        <v>1</v>
      </c>
      <c r="S1691" s="87"/>
      <c r="T1691" s="19"/>
      <c r="U1691" s="25"/>
      <c r="V1691" s="25"/>
      <c r="W1691" s="81"/>
      <c r="X1691" s="91" t="e">
        <f ca="1">+VLOOKUP(#REF!,REFERENCIAS!$C:$D,2,0)*VLOOKUP(#REF!,PONDERADORES!A:P,IF(AND(INFORMACION!$T1691='REFERENCIAS RIESGO'!$C$36,INFORMACION!$F1691=REFERENCIAS!$C$24),16,IF(INFORMACION!$T1691='REFERENCIAS RIESGO'!$C$36,13,IF(INFORMACION!$F1691=REFERENCIAS!$C$24,10,7))),0)+VLOOKUP(K1691,REFERENCIAS!$C:$D,2,0)*VLOOKUP($K$2,PONDERADORES!A:P,IF(AND(INFORMACION!$T1691='REFERENCIAS RIESGO'!$C$36,INFORMACION!$F1691=REFERENCIAS!$C$24),16,IF(INFORMACION!$T1691='REFERENCIAS RIESGO'!$C$36,13,IF(INFORMACION!$F1691=REFERENCIAS!$C$24,10,7))),0)+VLOOKUP(L1691,REFERENCIAS!$C:$D,2,0)*VLOOKUP($L$2,PONDERADORES!A:P,IF(AND(INFORMACION!$T1691='REFERENCIAS RIESGO'!$C$36,INFORMACION!$F1691=REFERENCIAS!$C$24),16,IF(INFORMACION!$T1691='REFERENCIAS RIESGO'!$C$36,13,IF(INFORMACION!$F1691=REFERENCIAS!$C$24,10,7))),0)+VLOOKUP(F1691,REFERENCIAS!$C:$D,2,0)*VLOOKUP($F$2,PONDERADORES!A:P,IF(AND(INFORMACION!$T1691='REFERENCIAS RIESGO'!$C$36,INFORMACION!$F1691=REFERENCIAS!$C$24),16,IF(INFORMACION!$T1691='REFERENCIAS RIESGO'!$C$36,13,IF(INFORMACION!$F1691=REFERENCIAS!$C$24,10,7))),0)+VLOOKUP(T1691,REFERENCIAS!$C:$D,2,0)*VLOOKUP($T$2,PONDERADORES!A:P,IF(AND(INFORMACION!$T1691='REFERENCIAS RIESGO'!$C$36,INFORMACION!$F1691=REFERENCIAS!$C$24),16,IF(INFORMACION!$T1691='REFERENCIAS RIESGO'!$C$36,13,IF(INFORMACION!$F1691=REFERENCIAS!$C$24,10,7))),0)+VLOOKUP(IF(J1691&lt;=0.2,0.2,IF(AND(J1691&gt;0.2,J1691&lt;=0.4),0.4,IF(AND(J1691&gt;0.4,J1691&lt;=0.6),0.6,IF(AND(J1691&gt;0.6,J1691&lt;=0.8),0.8,IF(AND(J1691&gt;0.8,J1691&lt;=1),1))))),REFERENCIAS!$C:$D,2,0)*VLOOKUP($J$2,PONDERADORES!A:P,IF(AND(INFORMACION!$T1691='REFERENCIAS RIESGO'!$C$36,INFORMACION!$F1691=REFERENCIAS!$C$24),16,IF(INFORMACION!$T1691='REFERENCIAS RIESGO'!$C$36,13,IF(INFORMACION!$F1691=REFERENCIAS!$C$24,10,7))),0)</f>
        <v>#REF!</v>
      </c>
      <c r="Y1691" s="68">
        <f>+VLOOKUP(M1691,REFERENCIAS!$C:$D,2,0)*VLOOKUP($M$2,PONDERADORES!$A$7:$G$9,7,0)+VLOOKUP(N1691,REFERENCIAS!$C:$D,2,0)*VLOOKUP($N$2,PONDERADORES!$A$7:$G$9,7,0)+VLOOKUP(O1691,REFERENCIAS!$C:$D,2,0)*VLOOKUP($O$2,PONDERADORES!$A$7:$G$9,7,0)</f>
        <v>0.2</v>
      </c>
      <c r="Z1691" s="2">
        <f>+VLOOKUP(IF(R1691&lt;0.1,0,IF(AND(R1691&gt;=0.1,R1691&lt;0.2),0.1,IF(AND(R1691&gt;=0.2,R1691&lt;0.3),0.2,IF(R1691&gt;0.3,0.3,)))),REFERENCIAS!$C:$D,2,0)*VLOOKUP($R$2,PONDERADORES!$A$11:$G$11,7,0)</f>
        <v>15</v>
      </c>
      <c r="AA1691" s="92"/>
      <c r="AB1691" s="95" t="e">
        <f t="shared" ca="1" si="103"/>
        <v>#REF!</v>
      </c>
      <c r="AC1691" s="23" t="e">
        <f ca="1">IF(AB1691&gt;REFERENCIAS!$C$62,REFERENCIAS!$B$62,IF(AND(AB1691&gt;=REFERENCIAS!$C$63,AB1691&lt;REFERENCIAS!$D$63),REFERENCIAS!$B$63,IF(AND(AB1691&gt;REFERENCIAS!$C$64,AB1691&lt;=REFERENCIAS!$D$64),REFERENCIAS!$B$64,IF(AND(AB1691&gt;=REFERENCIAS!$C$65,AB1691&lt;REFERENCIAS!$D$65),REFERENCIAS!$B$65, "Revisar"))))</f>
        <v>#REF!</v>
      </c>
      <c r="AD1691" s="94" t="e">
        <f ca="1">VLOOKUP(AC1691,REFERENCIAS!$B$62:$G$65,4,FALSE)</f>
        <v>#REF!</v>
      </c>
    </row>
    <row r="1692" spans="1:30" ht="17.25" x14ac:dyDescent="0.25">
      <c r="A1692" s="74"/>
      <c r="B1692" s="19"/>
      <c r="C1692" s="19"/>
      <c r="D1692" s="50"/>
      <c r="E1692" s="73"/>
      <c r="F1692" s="74"/>
      <c r="G1692" s="9"/>
      <c r="H1692" s="48"/>
      <c r="I1692" s="49">
        <f t="shared" ca="1" si="101"/>
        <v>2022</v>
      </c>
      <c r="J1692" s="22">
        <f t="shared" ca="1" si="100"/>
        <v>1</v>
      </c>
      <c r="K1692" s="19"/>
      <c r="L1692" s="73"/>
      <c r="M1692" s="74"/>
      <c r="N1692" s="19"/>
      <c r="O1692" s="73"/>
      <c r="P1692" s="82">
        <v>1</v>
      </c>
      <c r="Q1692" s="24">
        <v>1</v>
      </c>
      <c r="R1692" s="81">
        <f t="shared" si="102"/>
        <v>1</v>
      </c>
      <c r="S1692" s="87"/>
      <c r="T1692" s="19"/>
      <c r="U1692" s="25"/>
      <c r="V1692" s="25"/>
      <c r="W1692" s="81"/>
      <c r="X1692" s="91" t="e">
        <f ca="1">+VLOOKUP(#REF!,REFERENCIAS!$C:$D,2,0)*VLOOKUP(#REF!,PONDERADORES!A:P,IF(AND(INFORMACION!$T1692='REFERENCIAS RIESGO'!$C$36,INFORMACION!$F1692=REFERENCIAS!$C$24),16,IF(INFORMACION!$T1692='REFERENCIAS RIESGO'!$C$36,13,IF(INFORMACION!$F1692=REFERENCIAS!$C$24,10,7))),0)+VLOOKUP(K1692,REFERENCIAS!$C:$D,2,0)*VLOOKUP($K$2,PONDERADORES!A:P,IF(AND(INFORMACION!$T1692='REFERENCIAS RIESGO'!$C$36,INFORMACION!$F1692=REFERENCIAS!$C$24),16,IF(INFORMACION!$T1692='REFERENCIAS RIESGO'!$C$36,13,IF(INFORMACION!$F1692=REFERENCIAS!$C$24,10,7))),0)+VLOOKUP(L1692,REFERENCIAS!$C:$D,2,0)*VLOOKUP($L$2,PONDERADORES!A:P,IF(AND(INFORMACION!$T1692='REFERENCIAS RIESGO'!$C$36,INFORMACION!$F1692=REFERENCIAS!$C$24),16,IF(INFORMACION!$T1692='REFERENCIAS RIESGO'!$C$36,13,IF(INFORMACION!$F1692=REFERENCIAS!$C$24,10,7))),0)+VLOOKUP(F1692,REFERENCIAS!$C:$D,2,0)*VLOOKUP($F$2,PONDERADORES!A:P,IF(AND(INFORMACION!$T1692='REFERENCIAS RIESGO'!$C$36,INFORMACION!$F1692=REFERENCIAS!$C$24),16,IF(INFORMACION!$T1692='REFERENCIAS RIESGO'!$C$36,13,IF(INFORMACION!$F1692=REFERENCIAS!$C$24,10,7))),0)+VLOOKUP(T1692,REFERENCIAS!$C:$D,2,0)*VLOOKUP($T$2,PONDERADORES!A:P,IF(AND(INFORMACION!$T1692='REFERENCIAS RIESGO'!$C$36,INFORMACION!$F1692=REFERENCIAS!$C$24),16,IF(INFORMACION!$T1692='REFERENCIAS RIESGO'!$C$36,13,IF(INFORMACION!$F1692=REFERENCIAS!$C$24,10,7))),0)+VLOOKUP(IF(J1692&lt;=0.2,0.2,IF(AND(J1692&gt;0.2,J1692&lt;=0.4),0.4,IF(AND(J1692&gt;0.4,J1692&lt;=0.6),0.6,IF(AND(J1692&gt;0.6,J1692&lt;=0.8),0.8,IF(AND(J1692&gt;0.8,J1692&lt;=1),1))))),REFERENCIAS!$C:$D,2,0)*VLOOKUP($J$2,PONDERADORES!A:P,IF(AND(INFORMACION!$T1692='REFERENCIAS RIESGO'!$C$36,INFORMACION!$F1692=REFERENCIAS!$C$24),16,IF(INFORMACION!$T1692='REFERENCIAS RIESGO'!$C$36,13,IF(INFORMACION!$F1692=REFERENCIAS!$C$24,10,7))),0)</f>
        <v>#REF!</v>
      </c>
      <c r="Y1692" s="68">
        <f>+VLOOKUP(M1692,REFERENCIAS!$C:$D,2,0)*VLOOKUP($M$2,PONDERADORES!$A$7:$G$9,7,0)+VLOOKUP(N1692,REFERENCIAS!$C:$D,2,0)*VLOOKUP($N$2,PONDERADORES!$A$7:$G$9,7,0)+VLOOKUP(O1692,REFERENCIAS!$C:$D,2,0)*VLOOKUP($O$2,PONDERADORES!$A$7:$G$9,7,0)</f>
        <v>0.2</v>
      </c>
      <c r="Z1692" s="2">
        <f>+VLOOKUP(IF(R1692&lt;0.1,0,IF(AND(R1692&gt;=0.1,R1692&lt;0.2),0.1,IF(AND(R1692&gt;=0.2,R1692&lt;0.3),0.2,IF(R1692&gt;0.3,0.3,)))),REFERENCIAS!$C:$D,2,0)*VLOOKUP($R$2,PONDERADORES!$A$11:$G$11,7,0)</f>
        <v>15</v>
      </c>
      <c r="AA1692" s="92"/>
      <c r="AB1692" s="95" t="e">
        <f t="shared" ca="1" si="103"/>
        <v>#REF!</v>
      </c>
      <c r="AC1692" s="23" t="e">
        <f ca="1">IF(AB1692&gt;REFERENCIAS!$C$62,REFERENCIAS!$B$62,IF(AND(AB1692&gt;=REFERENCIAS!$C$63,AB1692&lt;REFERENCIAS!$D$63),REFERENCIAS!$B$63,IF(AND(AB1692&gt;REFERENCIAS!$C$64,AB1692&lt;=REFERENCIAS!$D$64),REFERENCIAS!$B$64,IF(AND(AB1692&gt;=REFERENCIAS!$C$65,AB1692&lt;REFERENCIAS!$D$65),REFERENCIAS!$B$65, "Revisar"))))</f>
        <v>#REF!</v>
      </c>
      <c r="AD1692" s="94" t="e">
        <f ca="1">VLOOKUP(AC1692,REFERENCIAS!$B$62:$G$65,4,FALSE)</f>
        <v>#REF!</v>
      </c>
    </row>
    <row r="1693" spans="1:30" ht="17.25" x14ac:dyDescent="0.25">
      <c r="A1693" s="74"/>
      <c r="B1693" s="19"/>
      <c r="C1693" s="19"/>
      <c r="D1693" s="50"/>
      <c r="E1693" s="73"/>
      <c r="F1693" s="74"/>
      <c r="G1693" s="9"/>
      <c r="H1693" s="48"/>
      <c r="I1693" s="49">
        <f t="shared" ca="1" si="101"/>
        <v>2022</v>
      </c>
      <c r="J1693" s="22">
        <f t="shared" ca="1" si="100"/>
        <v>1</v>
      </c>
      <c r="K1693" s="19"/>
      <c r="L1693" s="73"/>
      <c r="M1693" s="74"/>
      <c r="N1693" s="19"/>
      <c r="O1693" s="73"/>
      <c r="P1693" s="82">
        <v>1</v>
      </c>
      <c r="Q1693" s="24">
        <v>1</v>
      </c>
      <c r="R1693" s="81">
        <f t="shared" si="102"/>
        <v>1</v>
      </c>
      <c r="S1693" s="87"/>
      <c r="T1693" s="19"/>
      <c r="U1693" s="25"/>
      <c r="V1693" s="25"/>
      <c r="W1693" s="81"/>
      <c r="X1693" s="91" t="e">
        <f ca="1">+VLOOKUP(#REF!,REFERENCIAS!$C:$D,2,0)*VLOOKUP(#REF!,PONDERADORES!A:P,IF(AND(INFORMACION!$T1693='REFERENCIAS RIESGO'!$C$36,INFORMACION!$F1693=REFERENCIAS!$C$24),16,IF(INFORMACION!$T1693='REFERENCIAS RIESGO'!$C$36,13,IF(INFORMACION!$F1693=REFERENCIAS!$C$24,10,7))),0)+VLOOKUP(K1693,REFERENCIAS!$C:$D,2,0)*VLOOKUP($K$2,PONDERADORES!A:P,IF(AND(INFORMACION!$T1693='REFERENCIAS RIESGO'!$C$36,INFORMACION!$F1693=REFERENCIAS!$C$24),16,IF(INFORMACION!$T1693='REFERENCIAS RIESGO'!$C$36,13,IF(INFORMACION!$F1693=REFERENCIAS!$C$24,10,7))),0)+VLOOKUP(L1693,REFERENCIAS!$C:$D,2,0)*VLOOKUP($L$2,PONDERADORES!A:P,IF(AND(INFORMACION!$T1693='REFERENCIAS RIESGO'!$C$36,INFORMACION!$F1693=REFERENCIAS!$C$24),16,IF(INFORMACION!$T1693='REFERENCIAS RIESGO'!$C$36,13,IF(INFORMACION!$F1693=REFERENCIAS!$C$24,10,7))),0)+VLOOKUP(F1693,REFERENCIAS!$C:$D,2,0)*VLOOKUP($F$2,PONDERADORES!A:P,IF(AND(INFORMACION!$T1693='REFERENCIAS RIESGO'!$C$36,INFORMACION!$F1693=REFERENCIAS!$C$24),16,IF(INFORMACION!$T1693='REFERENCIAS RIESGO'!$C$36,13,IF(INFORMACION!$F1693=REFERENCIAS!$C$24,10,7))),0)+VLOOKUP(T1693,REFERENCIAS!$C:$D,2,0)*VLOOKUP($T$2,PONDERADORES!A:P,IF(AND(INFORMACION!$T1693='REFERENCIAS RIESGO'!$C$36,INFORMACION!$F1693=REFERENCIAS!$C$24),16,IF(INFORMACION!$T1693='REFERENCIAS RIESGO'!$C$36,13,IF(INFORMACION!$F1693=REFERENCIAS!$C$24,10,7))),0)+VLOOKUP(IF(J1693&lt;=0.2,0.2,IF(AND(J1693&gt;0.2,J1693&lt;=0.4),0.4,IF(AND(J1693&gt;0.4,J1693&lt;=0.6),0.6,IF(AND(J1693&gt;0.6,J1693&lt;=0.8),0.8,IF(AND(J1693&gt;0.8,J1693&lt;=1),1))))),REFERENCIAS!$C:$D,2,0)*VLOOKUP($J$2,PONDERADORES!A:P,IF(AND(INFORMACION!$T1693='REFERENCIAS RIESGO'!$C$36,INFORMACION!$F1693=REFERENCIAS!$C$24),16,IF(INFORMACION!$T1693='REFERENCIAS RIESGO'!$C$36,13,IF(INFORMACION!$F1693=REFERENCIAS!$C$24,10,7))),0)</f>
        <v>#REF!</v>
      </c>
      <c r="Y1693" s="68">
        <f>+VLOOKUP(M1693,REFERENCIAS!$C:$D,2,0)*VLOOKUP($M$2,PONDERADORES!$A$7:$G$9,7,0)+VLOOKUP(N1693,REFERENCIAS!$C:$D,2,0)*VLOOKUP($N$2,PONDERADORES!$A$7:$G$9,7,0)+VLOOKUP(O1693,REFERENCIAS!$C:$D,2,0)*VLOOKUP($O$2,PONDERADORES!$A$7:$G$9,7,0)</f>
        <v>0.2</v>
      </c>
      <c r="Z1693" s="2">
        <f>+VLOOKUP(IF(R1693&lt;0.1,0,IF(AND(R1693&gt;=0.1,R1693&lt;0.2),0.1,IF(AND(R1693&gt;=0.2,R1693&lt;0.3),0.2,IF(R1693&gt;0.3,0.3,)))),REFERENCIAS!$C:$D,2,0)*VLOOKUP($R$2,PONDERADORES!$A$11:$G$11,7,0)</f>
        <v>15</v>
      </c>
      <c r="AA1693" s="92"/>
      <c r="AB1693" s="95" t="e">
        <f t="shared" ca="1" si="103"/>
        <v>#REF!</v>
      </c>
      <c r="AC1693" s="23" t="e">
        <f ca="1">IF(AB1693&gt;REFERENCIAS!$C$62,REFERENCIAS!$B$62,IF(AND(AB1693&gt;=REFERENCIAS!$C$63,AB1693&lt;REFERENCIAS!$D$63),REFERENCIAS!$B$63,IF(AND(AB1693&gt;REFERENCIAS!$C$64,AB1693&lt;=REFERENCIAS!$D$64),REFERENCIAS!$B$64,IF(AND(AB1693&gt;=REFERENCIAS!$C$65,AB1693&lt;REFERENCIAS!$D$65),REFERENCIAS!$B$65, "Revisar"))))</f>
        <v>#REF!</v>
      </c>
      <c r="AD1693" s="94" t="e">
        <f ca="1">VLOOKUP(AC1693,REFERENCIAS!$B$62:$G$65,4,FALSE)</f>
        <v>#REF!</v>
      </c>
    </row>
    <row r="1694" spans="1:30" ht="17.25" x14ac:dyDescent="0.25">
      <c r="A1694" s="74"/>
      <c r="B1694" s="19"/>
      <c r="C1694" s="19"/>
      <c r="D1694" s="50"/>
      <c r="E1694" s="73"/>
      <c r="F1694" s="74"/>
      <c r="G1694" s="9"/>
      <c r="H1694" s="48"/>
      <c r="I1694" s="49">
        <f t="shared" ca="1" si="101"/>
        <v>2022</v>
      </c>
      <c r="J1694" s="22">
        <f t="shared" ca="1" si="100"/>
        <v>1</v>
      </c>
      <c r="K1694" s="19"/>
      <c r="L1694" s="73"/>
      <c r="M1694" s="74"/>
      <c r="N1694" s="19"/>
      <c r="O1694" s="73"/>
      <c r="P1694" s="82">
        <v>1</v>
      </c>
      <c r="Q1694" s="24">
        <v>1</v>
      </c>
      <c r="R1694" s="81">
        <f t="shared" si="102"/>
        <v>1</v>
      </c>
      <c r="S1694" s="87"/>
      <c r="T1694" s="19"/>
      <c r="U1694" s="25"/>
      <c r="V1694" s="25"/>
      <c r="W1694" s="81"/>
      <c r="X1694" s="91" t="e">
        <f ca="1">+VLOOKUP(#REF!,REFERENCIAS!$C:$D,2,0)*VLOOKUP(#REF!,PONDERADORES!A:P,IF(AND(INFORMACION!$T1694='REFERENCIAS RIESGO'!$C$36,INFORMACION!$F1694=REFERENCIAS!$C$24),16,IF(INFORMACION!$T1694='REFERENCIAS RIESGO'!$C$36,13,IF(INFORMACION!$F1694=REFERENCIAS!$C$24,10,7))),0)+VLOOKUP(K1694,REFERENCIAS!$C:$D,2,0)*VLOOKUP($K$2,PONDERADORES!A:P,IF(AND(INFORMACION!$T1694='REFERENCIAS RIESGO'!$C$36,INFORMACION!$F1694=REFERENCIAS!$C$24),16,IF(INFORMACION!$T1694='REFERENCIAS RIESGO'!$C$36,13,IF(INFORMACION!$F1694=REFERENCIAS!$C$24,10,7))),0)+VLOOKUP(L1694,REFERENCIAS!$C:$D,2,0)*VLOOKUP($L$2,PONDERADORES!A:P,IF(AND(INFORMACION!$T1694='REFERENCIAS RIESGO'!$C$36,INFORMACION!$F1694=REFERENCIAS!$C$24),16,IF(INFORMACION!$T1694='REFERENCIAS RIESGO'!$C$36,13,IF(INFORMACION!$F1694=REFERENCIAS!$C$24,10,7))),0)+VLOOKUP(F1694,REFERENCIAS!$C:$D,2,0)*VLOOKUP($F$2,PONDERADORES!A:P,IF(AND(INFORMACION!$T1694='REFERENCIAS RIESGO'!$C$36,INFORMACION!$F1694=REFERENCIAS!$C$24),16,IF(INFORMACION!$T1694='REFERENCIAS RIESGO'!$C$36,13,IF(INFORMACION!$F1694=REFERENCIAS!$C$24,10,7))),0)+VLOOKUP(T1694,REFERENCIAS!$C:$D,2,0)*VLOOKUP($T$2,PONDERADORES!A:P,IF(AND(INFORMACION!$T1694='REFERENCIAS RIESGO'!$C$36,INFORMACION!$F1694=REFERENCIAS!$C$24),16,IF(INFORMACION!$T1694='REFERENCIAS RIESGO'!$C$36,13,IF(INFORMACION!$F1694=REFERENCIAS!$C$24,10,7))),0)+VLOOKUP(IF(J1694&lt;=0.2,0.2,IF(AND(J1694&gt;0.2,J1694&lt;=0.4),0.4,IF(AND(J1694&gt;0.4,J1694&lt;=0.6),0.6,IF(AND(J1694&gt;0.6,J1694&lt;=0.8),0.8,IF(AND(J1694&gt;0.8,J1694&lt;=1),1))))),REFERENCIAS!$C:$D,2,0)*VLOOKUP($J$2,PONDERADORES!A:P,IF(AND(INFORMACION!$T1694='REFERENCIAS RIESGO'!$C$36,INFORMACION!$F1694=REFERENCIAS!$C$24),16,IF(INFORMACION!$T1694='REFERENCIAS RIESGO'!$C$36,13,IF(INFORMACION!$F1694=REFERENCIAS!$C$24,10,7))),0)</f>
        <v>#REF!</v>
      </c>
      <c r="Y1694" s="68">
        <f>+VLOOKUP(M1694,REFERENCIAS!$C:$D,2,0)*VLOOKUP($M$2,PONDERADORES!$A$7:$G$9,7,0)+VLOOKUP(N1694,REFERENCIAS!$C:$D,2,0)*VLOOKUP($N$2,PONDERADORES!$A$7:$G$9,7,0)+VLOOKUP(O1694,REFERENCIAS!$C:$D,2,0)*VLOOKUP($O$2,PONDERADORES!$A$7:$G$9,7,0)</f>
        <v>0.2</v>
      </c>
      <c r="Z1694" s="2">
        <f>+VLOOKUP(IF(R1694&lt;0.1,0,IF(AND(R1694&gt;=0.1,R1694&lt;0.2),0.1,IF(AND(R1694&gt;=0.2,R1694&lt;0.3),0.2,IF(R1694&gt;0.3,0.3,)))),REFERENCIAS!$C:$D,2,0)*VLOOKUP($R$2,PONDERADORES!$A$11:$G$11,7,0)</f>
        <v>15</v>
      </c>
      <c r="AA1694" s="92"/>
      <c r="AB1694" s="95" t="e">
        <f t="shared" ca="1" si="103"/>
        <v>#REF!</v>
      </c>
      <c r="AC1694" s="23" t="e">
        <f ca="1">IF(AB1694&gt;REFERENCIAS!$C$62,REFERENCIAS!$B$62,IF(AND(AB1694&gt;=REFERENCIAS!$C$63,AB1694&lt;REFERENCIAS!$D$63),REFERENCIAS!$B$63,IF(AND(AB1694&gt;REFERENCIAS!$C$64,AB1694&lt;=REFERENCIAS!$D$64),REFERENCIAS!$B$64,IF(AND(AB1694&gt;=REFERENCIAS!$C$65,AB1694&lt;REFERENCIAS!$D$65),REFERENCIAS!$B$65, "Revisar"))))</f>
        <v>#REF!</v>
      </c>
      <c r="AD1694" s="94" t="e">
        <f ca="1">VLOOKUP(AC1694,REFERENCIAS!$B$62:$G$65,4,FALSE)</f>
        <v>#REF!</v>
      </c>
    </row>
    <row r="1695" spans="1:30" ht="17.25" x14ac:dyDescent="0.25">
      <c r="A1695" s="74"/>
      <c r="B1695" s="19"/>
      <c r="C1695" s="19"/>
      <c r="D1695" s="50"/>
      <c r="E1695" s="73"/>
      <c r="F1695" s="74"/>
      <c r="G1695" s="9"/>
      <c r="H1695" s="48"/>
      <c r="I1695" s="49">
        <f t="shared" ca="1" si="101"/>
        <v>2022</v>
      </c>
      <c r="J1695" s="22">
        <f t="shared" ca="1" si="100"/>
        <v>1</v>
      </c>
      <c r="K1695" s="19"/>
      <c r="L1695" s="73"/>
      <c r="M1695" s="74"/>
      <c r="N1695" s="19"/>
      <c r="O1695" s="73"/>
      <c r="P1695" s="82">
        <v>1</v>
      </c>
      <c r="Q1695" s="24">
        <v>1</v>
      </c>
      <c r="R1695" s="81">
        <f t="shared" si="102"/>
        <v>1</v>
      </c>
      <c r="S1695" s="87"/>
      <c r="T1695" s="19"/>
      <c r="U1695" s="25"/>
      <c r="V1695" s="25"/>
      <c r="W1695" s="81"/>
      <c r="X1695" s="91" t="e">
        <f ca="1">+VLOOKUP(#REF!,REFERENCIAS!$C:$D,2,0)*VLOOKUP(#REF!,PONDERADORES!A:P,IF(AND(INFORMACION!$T1695='REFERENCIAS RIESGO'!$C$36,INFORMACION!$F1695=REFERENCIAS!$C$24),16,IF(INFORMACION!$T1695='REFERENCIAS RIESGO'!$C$36,13,IF(INFORMACION!$F1695=REFERENCIAS!$C$24,10,7))),0)+VLOOKUP(K1695,REFERENCIAS!$C:$D,2,0)*VLOOKUP($K$2,PONDERADORES!A:P,IF(AND(INFORMACION!$T1695='REFERENCIAS RIESGO'!$C$36,INFORMACION!$F1695=REFERENCIAS!$C$24),16,IF(INFORMACION!$T1695='REFERENCIAS RIESGO'!$C$36,13,IF(INFORMACION!$F1695=REFERENCIAS!$C$24,10,7))),0)+VLOOKUP(L1695,REFERENCIAS!$C:$D,2,0)*VLOOKUP($L$2,PONDERADORES!A:P,IF(AND(INFORMACION!$T1695='REFERENCIAS RIESGO'!$C$36,INFORMACION!$F1695=REFERENCIAS!$C$24),16,IF(INFORMACION!$T1695='REFERENCIAS RIESGO'!$C$36,13,IF(INFORMACION!$F1695=REFERENCIAS!$C$24,10,7))),0)+VLOOKUP(F1695,REFERENCIAS!$C:$D,2,0)*VLOOKUP($F$2,PONDERADORES!A:P,IF(AND(INFORMACION!$T1695='REFERENCIAS RIESGO'!$C$36,INFORMACION!$F1695=REFERENCIAS!$C$24),16,IF(INFORMACION!$T1695='REFERENCIAS RIESGO'!$C$36,13,IF(INFORMACION!$F1695=REFERENCIAS!$C$24,10,7))),0)+VLOOKUP(T1695,REFERENCIAS!$C:$D,2,0)*VLOOKUP($T$2,PONDERADORES!A:P,IF(AND(INFORMACION!$T1695='REFERENCIAS RIESGO'!$C$36,INFORMACION!$F1695=REFERENCIAS!$C$24),16,IF(INFORMACION!$T1695='REFERENCIAS RIESGO'!$C$36,13,IF(INFORMACION!$F1695=REFERENCIAS!$C$24,10,7))),0)+VLOOKUP(IF(J1695&lt;=0.2,0.2,IF(AND(J1695&gt;0.2,J1695&lt;=0.4),0.4,IF(AND(J1695&gt;0.4,J1695&lt;=0.6),0.6,IF(AND(J1695&gt;0.6,J1695&lt;=0.8),0.8,IF(AND(J1695&gt;0.8,J1695&lt;=1),1))))),REFERENCIAS!$C:$D,2,0)*VLOOKUP($J$2,PONDERADORES!A:P,IF(AND(INFORMACION!$T1695='REFERENCIAS RIESGO'!$C$36,INFORMACION!$F1695=REFERENCIAS!$C$24),16,IF(INFORMACION!$T1695='REFERENCIAS RIESGO'!$C$36,13,IF(INFORMACION!$F1695=REFERENCIAS!$C$24,10,7))),0)</f>
        <v>#REF!</v>
      </c>
      <c r="Y1695" s="68">
        <f>+VLOOKUP(M1695,REFERENCIAS!$C:$D,2,0)*VLOOKUP($M$2,PONDERADORES!$A$7:$G$9,7,0)+VLOOKUP(N1695,REFERENCIAS!$C:$D,2,0)*VLOOKUP($N$2,PONDERADORES!$A$7:$G$9,7,0)+VLOOKUP(O1695,REFERENCIAS!$C:$D,2,0)*VLOOKUP($O$2,PONDERADORES!$A$7:$G$9,7,0)</f>
        <v>0.2</v>
      </c>
      <c r="Z1695" s="2">
        <f>+VLOOKUP(IF(R1695&lt;0.1,0,IF(AND(R1695&gt;=0.1,R1695&lt;0.2),0.1,IF(AND(R1695&gt;=0.2,R1695&lt;0.3),0.2,IF(R1695&gt;0.3,0.3,)))),REFERENCIAS!$C:$D,2,0)*VLOOKUP($R$2,PONDERADORES!$A$11:$G$11,7,0)</f>
        <v>15</v>
      </c>
      <c r="AA1695" s="92"/>
      <c r="AB1695" s="95" t="e">
        <f t="shared" ca="1" si="103"/>
        <v>#REF!</v>
      </c>
      <c r="AC1695" s="23" t="e">
        <f ca="1">IF(AB1695&gt;REFERENCIAS!$C$62,REFERENCIAS!$B$62,IF(AND(AB1695&gt;=REFERENCIAS!$C$63,AB1695&lt;REFERENCIAS!$D$63),REFERENCIAS!$B$63,IF(AND(AB1695&gt;REFERENCIAS!$C$64,AB1695&lt;=REFERENCIAS!$D$64),REFERENCIAS!$B$64,IF(AND(AB1695&gt;=REFERENCIAS!$C$65,AB1695&lt;REFERENCIAS!$D$65),REFERENCIAS!$B$65, "Revisar"))))</f>
        <v>#REF!</v>
      </c>
      <c r="AD1695" s="94" t="e">
        <f ca="1">VLOOKUP(AC1695,REFERENCIAS!$B$62:$G$65,4,FALSE)</f>
        <v>#REF!</v>
      </c>
    </row>
    <row r="1696" spans="1:30" ht="17.25" x14ac:dyDescent="0.25">
      <c r="A1696" s="74"/>
      <c r="B1696" s="19"/>
      <c r="C1696" s="19"/>
      <c r="D1696" s="50"/>
      <c r="E1696" s="73"/>
      <c r="F1696" s="74"/>
      <c r="G1696" s="9"/>
      <c r="H1696" s="48"/>
      <c r="I1696" s="49">
        <f t="shared" ca="1" si="101"/>
        <v>2022</v>
      </c>
      <c r="J1696" s="22">
        <f t="shared" ca="1" si="100"/>
        <v>1</v>
      </c>
      <c r="K1696" s="19"/>
      <c r="L1696" s="73"/>
      <c r="M1696" s="74"/>
      <c r="N1696" s="19"/>
      <c r="O1696" s="73"/>
      <c r="P1696" s="82">
        <v>1</v>
      </c>
      <c r="Q1696" s="24">
        <v>1</v>
      </c>
      <c r="R1696" s="81">
        <f t="shared" si="102"/>
        <v>1</v>
      </c>
      <c r="S1696" s="87"/>
      <c r="T1696" s="19"/>
      <c r="U1696" s="25"/>
      <c r="V1696" s="25"/>
      <c r="W1696" s="81"/>
      <c r="X1696" s="91" t="e">
        <f ca="1">+VLOOKUP(#REF!,REFERENCIAS!$C:$D,2,0)*VLOOKUP(#REF!,PONDERADORES!A:P,IF(AND(INFORMACION!$T1696='REFERENCIAS RIESGO'!$C$36,INFORMACION!$F1696=REFERENCIAS!$C$24),16,IF(INFORMACION!$T1696='REFERENCIAS RIESGO'!$C$36,13,IF(INFORMACION!$F1696=REFERENCIAS!$C$24,10,7))),0)+VLOOKUP(K1696,REFERENCIAS!$C:$D,2,0)*VLOOKUP($K$2,PONDERADORES!A:P,IF(AND(INFORMACION!$T1696='REFERENCIAS RIESGO'!$C$36,INFORMACION!$F1696=REFERENCIAS!$C$24),16,IF(INFORMACION!$T1696='REFERENCIAS RIESGO'!$C$36,13,IF(INFORMACION!$F1696=REFERENCIAS!$C$24,10,7))),0)+VLOOKUP(L1696,REFERENCIAS!$C:$D,2,0)*VLOOKUP($L$2,PONDERADORES!A:P,IF(AND(INFORMACION!$T1696='REFERENCIAS RIESGO'!$C$36,INFORMACION!$F1696=REFERENCIAS!$C$24),16,IF(INFORMACION!$T1696='REFERENCIAS RIESGO'!$C$36,13,IF(INFORMACION!$F1696=REFERENCIAS!$C$24,10,7))),0)+VLOOKUP(F1696,REFERENCIAS!$C:$D,2,0)*VLOOKUP($F$2,PONDERADORES!A:P,IF(AND(INFORMACION!$T1696='REFERENCIAS RIESGO'!$C$36,INFORMACION!$F1696=REFERENCIAS!$C$24),16,IF(INFORMACION!$T1696='REFERENCIAS RIESGO'!$C$36,13,IF(INFORMACION!$F1696=REFERENCIAS!$C$24,10,7))),0)+VLOOKUP(T1696,REFERENCIAS!$C:$D,2,0)*VLOOKUP($T$2,PONDERADORES!A:P,IF(AND(INFORMACION!$T1696='REFERENCIAS RIESGO'!$C$36,INFORMACION!$F1696=REFERENCIAS!$C$24),16,IF(INFORMACION!$T1696='REFERENCIAS RIESGO'!$C$36,13,IF(INFORMACION!$F1696=REFERENCIAS!$C$24,10,7))),0)+VLOOKUP(IF(J1696&lt;=0.2,0.2,IF(AND(J1696&gt;0.2,J1696&lt;=0.4),0.4,IF(AND(J1696&gt;0.4,J1696&lt;=0.6),0.6,IF(AND(J1696&gt;0.6,J1696&lt;=0.8),0.8,IF(AND(J1696&gt;0.8,J1696&lt;=1),1))))),REFERENCIAS!$C:$D,2,0)*VLOOKUP($J$2,PONDERADORES!A:P,IF(AND(INFORMACION!$T1696='REFERENCIAS RIESGO'!$C$36,INFORMACION!$F1696=REFERENCIAS!$C$24),16,IF(INFORMACION!$T1696='REFERENCIAS RIESGO'!$C$36,13,IF(INFORMACION!$F1696=REFERENCIAS!$C$24,10,7))),0)</f>
        <v>#REF!</v>
      </c>
      <c r="Y1696" s="68">
        <f>+VLOOKUP(M1696,REFERENCIAS!$C:$D,2,0)*VLOOKUP($M$2,PONDERADORES!$A$7:$G$9,7,0)+VLOOKUP(N1696,REFERENCIAS!$C:$D,2,0)*VLOOKUP($N$2,PONDERADORES!$A$7:$G$9,7,0)+VLOOKUP(O1696,REFERENCIAS!$C:$D,2,0)*VLOOKUP($O$2,PONDERADORES!$A$7:$G$9,7,0)</f>
        <v>0.2</v>
      </c>
      <c r="Z1696" s="2">
        <f>+VLOOKUP(IF(R1696&lt;0.1,0,IF(AND(R1696&gt;=0.1,R1696&lt;0.2),0.1,IF(AND(R1696&gt;=0.2,R1696&lt;0.3),0.2,IF(R1696&gt;0.3,0.3,)))),REFERENCIAS!$C:$D,2,0)*VLOOKUP($R$2,PONDERADORES!$A$11:$G$11,7,0)</f>
        <v>15</v>
      </c>
      <c r="AA1696" s="92"/>
      <c r="AB1696" s="95" t="e">
        <f t="shared" ca="1" si="103"/>
        <v>#REF!</v>
      </c>
      <c r="AC1696" s="23" t="e">
        <f ca="1">IF(AB1696&gt;REFERENCIAS!$C$62,REFERENCIAS!$B$62,IF(AND(AB1696&gt;=REFERENCIAS!$C$63,AB1696&lt;REFERENCIAS!$D$63),REFERENCIAS!$B$63,IF(AND(AB1696&gt;REFERENCIAS!$C$64,AB1696&lt;=REFERENCIAS!$D$64),REFERENCIAS!$B$64,IF(AND(AB1696&gt;=REFERENCIAS!$C$65,AB1696&lt;REFERENCIAS!$D$65),REFERENCIAS!$B$65, "Revisar"))))</f>
        <v>#REF!</v>
      </c>
      <c r="AD1696" s="94" t="e">
        <f ca="1">VLOOKUP(AC1696,REFERENCIAS!$B$62:$G$65,4,FALSE)</f>
        <v>#REF!</v>
      </c>
    </row>
    <row r="1697" spans="1:30" ht="17.25" x14ac:dyDescent="0.25">
      <c r="A1697" s="74"/>
      <c r="B1697" s="19"/>
      <c r="C1697" s="19"/>
      <c r="D1697" s="50"/>
      <c r="E1697" s="73"/>
      <c r="F1697" s="74"/>
      <c r="G1697" s="9"/>
      <c r="H1697" s="48"/>
      <c r="I1697" s="49">
        <f t="shared" ca="1" si="101"/>
        <v>2022</v>
      </c>
      <c r="J1697" s="22">
        <f t="shared" ca="1" si="100"/>
        <v>1</v>
      </c>
      <c r="K1697" s="19"/>
      <c r="L1697" s="73"/>
      <c r="M1697" s="74"/>
      <c r="N1697" s="19"/>
      <c r="O1697" s="73"/>
      <c r="P1697" s="82">
        <v>1</v>
      </c>
      <c r="Q1697" s="24">
        <v>1</v>
      </c>
      <c r="R1697" s="81">
        <f t="shared" si="102"/>
        <v>1</v>
      </c>
      <c r="S1697" s="87"/>
      <c r="T1697" s="19"/>
      <c r="U1697" s="25"/>
      <c r="V1697" s="25"/>
      <c r="W1697" s="81"/>
      <c r="X1697" s="91" t="e">
        <f ca="1">+VLOOKUP(#REF!,REFERENCIAS!$C:$D,2,0)*VLOOKUP(#REF!,PONDERADORES!A:P,IF(AND(INFORMACION!$T1697='REFERENCIAS RIESGO'!$C$36,INFORMACION!$F1697=REFERENCIAS!$C$24),16,IF(INFORMACION!$T1697='REFERENCIAS RIESGO'!$C$36,13,IF(INFORMACION!$F1697=REFERENCIAS!$C$24,10,7))),0)+VLOOKUP(K1697,REFERENCIAS!$C:$D,2,0)*VLOOKUP($K$2,PONDERADORES!A:P,IF(AND(INFORMACION!$T1697='REFERENCIAS RIESGO'!$C$36,INFORMACION!$F1697=REFERENCIAS!$C$24),16,IF(INFORMACION!$T1697='REFERENCIAS RIESGO'!$C$36,13,IF(INFORMACION!$F1697=REFERENCIAS!$C$24,10,7))),0)+VLOOKUP(L1697,REFERENCIAS!$C:$D,2,0)*VLOOKUP($L$2,PONDERADORES!A:P,IF(AND(INFORMACION!$T1697='REFERENCIAS RIESGO'!$C$36,INFORMACION!$F1697=REFERENCIAS!$C$24),16,IF(INFORMACION!$T1697='REFERENCIAS RIESGO'!$C$36,13,IF(INFORMACION!$F1697=REFERENCIAS!$C$24,10,7))),0)+VLOOKUP(F1697,REFERENCIAS!$C:$D,2,0)*VLOOKUP($F$2,PONDERADORES!A:P,IF(AND(INFORMACION!$T1697='REFERENCIAS RIESGO'!$C$36,INFORMACION!$F1697=REFERENCIAS!$C$24),16,IF(INFORMACION!$T1697='REFERENCIAS RIESGO'!$C$36,13,IF(INFORMACION!$F1697=REFERENCIAS!$C$24,10,7))),0)+VLOOKUP(T1697,REFERENCIAS!$C:$D,2,0)*VLOOKUP($T$2,PONDERADORES!A:P,IF(AND(INFORMACION!$T1697='REFERENCIAS RIESGO'!$C$36,INFORMACION!$F1697=REFERENCIAS!$C$24),16,IF(INFORMACION!$T1697='REFERENCIAS RIESGO'!$C$36,13,IF(INFORMACION!$F1697=REFERENCIAS!$C$24,10,7))),0)+VLOOKUP(IF(J1697&lt;=0.2,0.2,IF(AND(J1697&gt;0.2,J1697&lt;=0.4),0.4,IF(AND(J1697&gt;0.4,J1697&lt;=0.6),0.6,IF(AND(J1697&gt;0.6,J1697&lt;=0.8),0.8,IF(AND(J1697&gt;0.8,J1697&lt;=1),1))))),REFERENCIAS!$C:$D,2,0)*VLOOKUP($J$2,PONDERADORES!A:P,IF(AND(INFORMACION!$T1697='REFERENCIAS RIESGO'!$C$36,INFORMACION!$F1697=REFERENCIAS!$C$24),16,IF(INFORMACION!$T1697='REFERENCIAS RIESGO'!$C$36,13,IF(INFORMACION!$F1697=REFERENCIAS!$C$24,10,7))),0)</f>
        <v>#REF!</v>
      </c>
      <c r="Y1697" s="68">
        <f>+VLOOKUP(M1697,REFERENCIAS!$C:$D,2,0)*VLOOKUP($M$2,PONDERADORES!$A$7:$G$9,7,0)+VLOOKUP(N1697,REFERENCIAS!$C:$D,2,0)*VLOOKUP($N$2,PONDERADORES!$A$7:$G$9,7,0)+VLOOKUP(O1697,REFERENCIAS!$C:$D,2,0)*VLOOKUP($O$2,PONDERADORES!$A$7:$G$9,7,0)</f>
        <v>0.2</v>
      </c>
      <c r="Z1697" s="2">
        <f>+VLOOKUP(IF(R1697&lt;0.1,0,IF(AND(R1697&gt;=0.1,R1697&lt;0.2),0.1,IF(AND(R1697&gt;=0.2,R1697&lt;0.3),0.2,IF(R1697&gt;0.3,0.3,)))),REFERENCIAS!$C:$D,2,0)*VLOOKUP($R$2,PONDERADORES!$A$11:$G$11,7,0)</f>
        <v>15</v>
      </c>
      <c r="AA1697" s="92"/>
      <c r="AB1697" s="95" t="e">
        <f t="shared" ca="1" si="103"/>
        <v>#REF!</v>
      </c>
      <c r="AC1697" s="23" t="e">
        <f ca="1">IF(AB1697&gt;REFERENCIAS!$C$62,REFERENCIAS!$B$62,IF(AND(AB1697&gt;=REFERENCIAS!$C$63,AB1697&lt;REFERENCIAS!$D$63),REFERENCIAS!$B$63,IF(AND(AB1697&gt;REFERENCIAS!$C$64,AB1697&lt;=REFERENCIAS!$D$64),REFERENCIAS!$B$64,IF(AND(AB1697&gt;=REFERENCIAS!$C$65,AB1697&lt;REFERENCIAS!$D$65),REFERENCIAS!$B$65, "Revisar"))))</f>
        <v>#REF!</v>
      </c>
      <c r="AD1697" s="94" t="e">
        <f ca="1">VLOOKUP(AC1697,REFERENCIAS!$B$62:$G$65,4,FALSE)</f>
        <v>#REF!</v>
      </c>
    </row>
    <row r="1698" spans="1:30" ht="17.25" x14ac:dyDescent="0.25">
      <c r="A1698" s="74"/>
      <c r="B1698" s="19"/>
      <c r="C1698" s="19"/>
      <c r="D1698" s="50"/>
      <c r="E1698" s="73"/>
      <c r="F1698" s="74"/>
      <c r="G1698" s="9"/>
      <c r="H1698" s="48"/>
      <c r="I1698" s="49">
        <f t="shared" ca="1" si="101"/>
        <v>2022</v>
      </c>
      <c r="J1698" s="22">
        <f t="shared" ca="1" si="100"/>
        <v>1</v>
      </c>
      <c r="K1698" s="19"/>
      <c r="L1698" s="73"/>
      <c r="M1698" s="74"/>
      <c r="N1698" s="19"/>
      <c r="O1698" s="73"/>
      <c r="P1698" s="82">
        <v>1</v>
      </c>
      <c r="Q1698" s="24">
        <v>1</v>
      </c>
      <c r="R1698" s="81">
        <f t="shared" si="102"/>
        <v>1</v>
      </c>
      <c r="S1698" s="87"/>
      <c r="T1698" s="19"/>
      <c r="U1698" s="25"/>
      <c r="V1698" s="25"/>
      <c r="W1698" s="81"/>
      <c r="X1698" s="91" t="e">
        <f ca="1">+VLOOKUP(#REF!,REFERENCIAS!$C:$D,2,0)*VLOOKUP(#REF!,PONDERADORES!A:P,IF(AND(INFORMACION!$T1698='REFERENCIAS RIESGO'!$C$36,INFORMACION!$F1698=REFERENCIAS!$C$24),16,IF(INFORMACION!$T1698='REFERENCIAS RIESGO'!$C$36,13,IF(INFORMACION!$F1698=REFERENCIAS!$C$24,10,7))),0)+VLOOKUP(K1698,REFERENCIAS!$C:$D,2,0)*VLOOKUP($K$2,PONDERADORES!A:P,IF(AND(INFORMACION!$T1698='REFERENCIAS RIESGO'!$C$36,INFORMACION!$F1698=REFERENCIAS!$C$24),16,IF(INFORMACION!$T1698='REFERENCIAS RIESGO'!$C$36,13,IF(INFORMACION!$F1698=REFERENCIAS!$C$24,10,7))),0)+VLOOKUP(L1698,REFERENCIAS!$C:$D,2,0)*VLOOKUP($L$2,PONDERADORES!A:P,IF(AND(INFORMACION!$T1698='REFERENCIAS RIESGO'!$C$36,INFORMACION!$F1698=REFERENCIAS!$C$24),16,IF(INFORMACION!$T1698='REFERENCIAS RIESGO'!$C$36,13,IF(INFORMACION!$F1698=REFERENCIAS!$C$24,10,7))),0)+VLOOKUP(F1698,REFERENCIAS!$C:$D,2,0)*VLOOKUP($F$2,PONDERADORES!A:P,IF(AND(INFORMACION!$T1698='REFERENCIAS RIESGO'!$C$36,INFORMACION!$F1698=REFERENCIAS!$C$24),16,IF(INFORMACION!$T1698='REFERENCIAS RIESGO'!$C$36,13,IF(INFORMACION!$F1698=REFERENCIAS!$C$24,10,7))),0)+VLOOKUP(T1698,REFERENCIAS!$C:$D,2,0)*VLOOKUP($T$2,PONDERADORES!A:P,IF(AND(INFORMACION!$T1698='REFERENCIAS RIESGO'!$C$36,INFORMACION!$F1698=REFERENCIAS!$C$24),16,IF(INFORMACION!$T1698='REFERENCIAS RIESGO'!$C$36,13,IF(INFORMACION!$F1698=REFERENCIAS!$C$24,10,7))),0)+VLOOKUP(IF(J1698&lt;=0.2,0.2,IF(AND(J1698&gt;0.2,J1698&lt;=0.4),0.4,IF(AND(J1698&gt;0.4,J1698&lt;=0.6),0.6,IF(AND(J1698&gt;0.6,J1698&lt;=0.8),0.8,IF(AND(J1698&gt;0.8,J1698&lt;=1),1))))),REFERENCIAS!$C:$D,2,0)*VLOOKUP($J$2,PONDERADORES!A:P,IF(AND(INFORMACION!$T1698='REFERENCIAS RIESGO'!$C$36,INFORMACION!$F1698=REFERENCIAS!$C$24),16,IF(INFORMACION!$T1698='REFERENCIAS RIESGO'!$C$36,13,IF(INFORMACION!$F1698=REFERENCIAS!$C$24,10,7))),0)</f>
        <v>#REF!</v>
      </c>
      <c r="Y1698" s="68">
        <f>+VLOOKUP(M1698,REFERENCIAS!$C:$D,2,0)*VLOOKUP($M$2,PONDERADORES!$A$7:$G$9,7,0)+VLOOKUP(N1698,REFERENCIAS!$C:$D,2,0)*VLOOKUP($N$2,PONDERADORES!$A$7:$G$9,7,0)+VLOOKUP(O1698,REFERENCIAS!$C:$D,2,0)*VLOOKUP($O$2,PONDERADORES!$A$7:$G$9,7,0)</f>
        <v>0.2</v>
      </c>
      <c r="Z1698" s="2">
        <f>+VLOOKUP(IF(R1698&lt;0.1,0,IF(AND(R1698&gt;=0.1,R1698&lt;0.2),0.1,IF(AND(R1698&gt;=0.2,R1698&lt;0.3),0.2,IF(R1698&gt;0.3,0.3,)))),REFERENCIAS!$C:$D,2,0)*VLOOKUP($R$2,PONDERADORES!$A$11:$G$11,7,0)</f>
        <v>15</v>
      </c>
      <c r="AA1698" s="92"/>
      <c r="AB1698" s="95" t="e">
        <f t="shared" ca="1" si="103"/>
        <v>#REF!</v>
      </c>
      <c r="AC1698" s="23" t="e">
        <f ca="1">IF(AB1698&gt;REFERENCIAS!$C$62,REFERENCIAS!$B$62,IF(AND(AB1698&gt;=REFERENCIAS!$C$63,AB1698&lt;REFERENCIAS!$D$63),REFERENCIAS!$B$63,IF(AND(AB1698&gt;REFERENCIAS!$C$64,AB1698&lt;=REFERENCIAS!$D$64),REFERENCIAS!$B$64,IF(AND(AB1698&gt;=REFERENCIAS!$C$65,AB1698&lt;REFERENCIAS!$D$65),REFERENCIAS!$B$65, "Revisar"))))</f>
        <v>#REF!</v>
      </c>
      <c r="AD1698" s="94" t="e">
        <f ca="1">VLOOKUP(AC1698,REFERENCIAS!$B$62:$G$65,4,FALSE)</f>
        <v>#REF!</v>
      </c>
    </row>
    <row r="1699" spans="1:30" ht="17.25" x14ac:dyDescent="0.25">
      <c r="A1699" s="74"/>
      <c r="B1699" s="19"/>
      <c r="C1699" s="19"/>
      <c r="D1699" s="50"/>
      <c r="E1699" s="73"/>
      <c r="F1699" s="74"/>
      <c r="G1699" s="9"/>
      <c r="H1699" s="48"/>
      <c r="I1699" s="49">
        <f t="shared" ca="1" si="101"/>
        <v>2022</v>
      </c>
      <c r="J1699" s="22">
        <f t="shared" ca="1" si="100"/>
        <v>1</v>
      </c>
      <c r="K1699" s="19"/>
      <c r="L1699" s="73"/>
      <c r="M1699" s="74"/>
      <c r="N1699" s="19"/>
      <c r="O1699" s="73"/>
      <c r="P1699" s="82">
        <v>1</v>
      </c>
      <c r="Q1699" s="24">
        <v>1</v>
      </c>
      <c r="R1699" s="81">
        <f t="shared" si="102"/>
        <v>1</v>
      </c>
      <c r="S1699" s="87"/>
      <c r="T1699" s="19"/>
      <c r="U1699" s="25"/>
      <c r="V1699" s="25"/>
      <c r="W1699" s="81"/>
      <c r="X1699" s="91" t="e">
        <f ca="1">+VLOOKUP(#REF!,REFERENCIAS!$C:$D,2,0)*VLOOKUP(#REF!,PONDERADORES!A:P,IF(AND(INFORMACION!$T1699='REFERENCIAS RIESGO'!$C$36,INFORMACION!$F1699=REFERENCIAS!$C$24),16,IF(INFORMACION!$T1699='REFERENCIAS RIESGO'!$C$36,13,IF(INFORMACION!$F1699=REFERENCIAS!$C$24,10,7))),0)+VLOOKUP(K1699,REFERENCIAS!$C:$D,2,0)*VLOOKUP($K$2,PONDERADORES!A:P,IF(AND(INFORMACION!$T1699='REFERENCIAS RIESGO'!$C$36,INFORMACION!$F1699=REFERENCIAS!$C$24),16,IF(INFORMACION!$T1699='REFERENCIAS RIESGO'!$C$36,13,IF(INFORMACION!$F1699=REFERENCIAS!$C$24,10,7))),0)+VLOOKUP(L1699,REFERENCIAS!$C:$D,2,0)*VLOOKUP($L$2,PONDERADORES!A:P,IF(AND(INFORMACION!$T1699='REFERENCIAS RIESGO'!$C$36,INFORMACION!$F1699=REFERENCIAS!$C$24),16,IF(INFORMACION!$T1699='REFERENCIAS RIESGO'!$C$36,13,IF(INFORMACION!$F1699=REFERENCIAS!$C$24,10,7))),0)+VLOOKUP(F1699,REFERENCIAS!$C:$D,2,0)*VLOOKUP($F$2,PONDERADORES!A:P,IF(AND(INFORMACION!$T1699='REFERENCIAS RIESGO'!$C$36,INFORMACION!$F1699=REFERENCIAS!$C$24),16,IF(INFORMACION!$T1699='REFERENCIAS RIESGO'!$C$36,13,IF(INFORMACION!$F1699=REFERENCIAS!$C$24,10,7))),0)+VLOOKUP(T1699,REFERENCIAS!$C:$D,2,0)*VLOOKUP($T$2,PONDERADORES!A:P,IF(AND(INFORMACION!$T1699='REFERENCIAS RIESGO'!$C$36,INFORMACION!$F1699=REFERENCIAS!$C$24),16,IF(INFORMACION!$T1699='REFERENCIAS RIESGO'!$C$36,13,IF(INFORMACION!$F1699=REFERENCIAS!$C$24,10,7))),0)+VLOOKUP(IF(J1699&lt;=0.2,0.2,IF(AND(J1699&gt;0.2,J1699&lt;=0.4),0.4,IF(AND(J1699&gt;0.4,J1699&lt;=0.6),0.6,IF(AND(J1699&gt;0.6,J1699&lt;=0.8),0.8,IF(AND(J1699&gt;0.8,J1699&lt;=1),1))))),REFERENCIAS!$C:$D,2,0)*VLOOKUP($J$2,PONDERADORES!A:P,IF(AND(INFORMACION!$T1699='REFERENCIAS RIESGO'!$C$36,INFORMACION!$F1699=REFERENCIAS!$C$24),16,IF(INFORMACION!$T1699='REFERENCIAS RIESGO'!$C$36,13,IF(INFORMACION!$F1699=REFERENCIAS!$C$24,10,7))),0)</f>
        <v>#REF!</v>
      </c>
      <c r="Y1699" s="68">
        <f>+VLOOKUP(M1699,REFERENCIAS!$C:$D,2,0)*VLOOKUP($M$2,PONDERADORES!$A$7:$G$9,7,0)+VLOOKUP(N1699,REFERENCIAS!$C:$D,2,0)*VLOOKUP($N$2,PONDERADORES!$A$7:$G$9,7,0)+VLOOKUP(O1699,REFERENCIAS!$C:$D,2,0)*VLOOKUP($O$2,PONDERADORES!$A$7:$G$9,7,0)</f>
        <v>0.2</v>
      </c>
      <c r="Z1699" s="2">
        <f>+VLOOKUP(IF(R1699&lt;0.1,0,IF(AND(R1699&gt;=0.1,R1699&lt;0.2),0.1,IF(AND(R1699&gt;=0.2,R1699&lt;0.3),0.2,IF(R1699&gt;0.3,0.3,)))),REFERENCIAS!$C:$D,2,0)*VLOOKUP($R$2,PONDERADORES!$A$11:$G$11,7,0)</f>
        <v>15</v>
      </c>
      <c r="AA1699" s="92"/>
      <c r="AB1699" s="95" t="e">
        <f t="shared" ca="1" si="103"/>
        <v>#REF!</v>
      </c>
      <c r="AC1699" s="23" t="e">
        <f ca="1">IF(AB1699&gt;REFERENCIAS!$C$62,REFERENCIAS!$B$62,IF(AND(AB1699&gt;=REFERENCIAS!$C$63,AB1699&lt;REFERENCIAS!$D$63),REFERENCIAS!$B$63,IF(AND(AB1699&gt;REFERENCIAS!$C$64,AB1699&lt;=REFERENCIAS!$D$64),REFERENCIAS!$B$64,IF(AND(AB1699&gt;=REFERENCIAS!$C$65,AB1699&lt;REFERENCIAS!$D$65),REFERENCIAS!$B$65, "Revisar"))))</f>
        <v>#REF!</v>
      </c>
      <c r="AD1699" s="94" t="e">
        <f ca="1">VLOOKUP(AC1699,REFERENCIAS!$B$62:$G$65,4,FALSE)</f>
        <v>#REF!</v>
      </c>
    </row>
    <row r="1700" spans="1:30" ht="17.25" x14ac:dyDescent="0.25">
      <c r="A1700" s="74"/>
      <c r="B1700" s="19"/>
      <c r="C1700" s="19"/>
      <c r="D1700" s="50"/>
      <c r="E1700" s="73"/>
      <c r="F1700" s="74"/>
      <c r="G1700" s="9"/>
      <c r="H1700" s="48"/>
      <c r="I1700" s="49">
        <f t="shared" ca="1" si="101"/>
        <v>2022</v>
      </c>
      <c r="J1700" s="22">
        <f t="shared" ca="1" si="100"/>
        <v>1</v>
      </c>
      <c r="K1700" s="19"/>
      <c r="L1700" s="73"/>
      <c r="M1700" s="74"/>
      <c r="N1700" s="19"/>
      <c r="O1700" s="73"/>
      <c r="P1700" s="82">
        <v>1</v>
      </c>
      <c r="Q1700" s="24">
        <v>1</v>
      </c>
      <c r="R1700" s="81">
        <f t="shared" si="102"/>
        <v>1</v>
      </c>
      <c r="S1700" s="87"/>
      <c r="T1700" s="19"/>
      <c r="U1700" s="25"/>
      <c r="V1700" s="25"/>
      <c r="W1700" s="81"/>
      <c r="X1700" s="91" t="e">
        <f ca="1">+VLOOKUP(#REF!,REFERENCIAS!$C:$D,2,0)*VLOOKUP(#REF!,PONDERADORES!A:P,IF(AND(INFORMACION!$T1700='REFERENCIAS RIESGO'!$C$36,INFORMACION!$F1700=REFERENCIAS!$C$24),16,IF(INFORMACION!$T1700='REFERENCIAS RIESGO'!$C$36,13,IF(INFORMACION!$F1700=REFERENCIAS!$C$24,10,7))),0)+VLOOKUP(K1700,REFERENCIAS!$C:$D,2,0)*VLOOKUP($K$2,PONDERADORES!A:P,IF(AND(INFORMACION!$T1700='REFERENCIAS RIESGO'!$C$36,INFORMACION!$F1700=REFERENCIAS!$C$24),16,IF(INFORMACION!$T1700='REFERENCIAS RIESGO'!$C$36,13,IF(INFORMACION!$F1700=REFERENCIAS!$C$24,10,7))),0)+VLOOKUP(L1700,REFERENCIAS!$C:$D,2,0)*VLOOKUP($L$2,PONDERADORES!A:P,IF(AND(INFORMACION!$T1700='REFERENCIAS RIESGO'!$C$36,INFORMACION!$F1700=REFERENCIAS!$C$24),16,IF(INFORMACION!$T1700='REFERENCIAS RIESGO'!$C$36,13,IF(INFORMACION!$F1700=REFERENCIAS!$C$24,10,7))),0)+VLOOKUP(F1700,REFERENCIAS!$C:$D,2,0)*VLOOKUP($F$2,PONDERADORES!A:P,IF(AND(INFORMACION!$T1700='REFERENCIAS RIESGO'!$C$36,INFORMACION!$F1700=REFERENCIAS!$C$24),16,IF(INFORMACION!$T1700='REFERENCIAS RIESGO'!$C$36,13,IF(INFORMACION!$F1700=REFERENCIAS!$C$24,10,7))),0)+VLOOKUP(T1700,REFERENCIAS!$C:$D,2,0)*VLOOKUP($T$2,PONDERADORES!A:P,IF(AND(INFORMACION!$T1700='REFERENCIAS RIESGO'!$C$36,INFORMACION!$F1700=REFERENCIAS!$C$24),16,IF(INFORMACION!$T1700='REFERENCIAS RIESGO'!$C$36,13,IF(INFORMACION!$F1700=REFERENCIAS!$C$24,10,7))),0)+VLOOKUP(IF(J1700&lt;=0.2,0.2,IF(AND(J1700&gt;0.2,J1700&lt;=0.4),0.4,IF(AND(J1700&gt;0.4,J1700&lt;=0.6),0.6,IF(AND(J1700&gt;0.6,J1700&lt;=0.8),0.8,IF(AND(J1700&gt;0.8,J1700&lt;=1),1))))),REFERENCIAS!$C:$D,2,0)*VLOOKUP($J$2,PONDERADORES!A:P,IF(AND(INFORMACION!$T1700='REFERENCIAS RIESGO'!$C$36,INFORMACION!$F1700=REFERENCIAS!$C$24),16,IF(INFORMACION!$T1700='REFERENCIAS RIESGO'!$C$36,13,IF(INFORMACION!$F1700=REFERENCIAS!$C$24,10,7))),0)</f>
        <v>#REF!</v>
      </c>
      <c r="Y1700" s="68">
        <f>+VLOOKUP(M1700,REFERENCIAS!$C:$D,2,0)*VLOOKUP($M$2,PONDERADORES!$A$7:$G$9,7,0)+VLOOKUP(N1700,REFERENCIAS!$C:$D,2,0)*VLOOKUP($N$2,PONDERADORES!$A$7:$G$9,7,0)+VLOOKUP(O1700,REFERENCIAS!$C:$D,2,0)*VLOOKUP($O$2,PONDERADORES!$A$7:$G$9,7,0)</f>
        <v>0.2</v>
      </c>
      <c r="Z1700" s="2">
        <f>+VLOOKUP(IF(R1700&lt;0.1,0,IF(AND(R1700&gt;=0.1,R1700&lt;0.2),0.1,IF(AND(R1700&gt;=0.2,R1700&lt;0.3),0.2,IF(R1700&gt;0.3,0.3,)))),REFERENCIAS!$C:$D,2,0)*VLOOKUP($R$2,PONDERADORES!$A$11:$G$11,7,0)</f>
        <v>15</v>
      </c>
      <c r="AA1700" s="92"/>
      <c r="AB1700" s="95" t="e">
        <f t="shared" ca="1" si="103"/>
        <v>#REF!</v>
      </c>
      <c r="AC1700" s="23" t="e">
        <f ca="1">IF(AB1700&gt;REFERENCIAS!$C$62,REFERENCIAS!$B$62,IF(AND(AB1700&gt;=REFERENCIAS!$C$63,AB1700&lt;REFERENCIAS!$D$63),REFERENCIAS!$B$63,IF(AND(AB1700&gt;REFERENCIAS!$C$64,AB1700&lt;=REFERENCIAS!$D$64),REFERENCIAS!$B$64,IF(AND(AB1700&gt;=REFERENCIAS!$C$65,AB1700&lt;REFERENCIAS!$D$65),REFERENCIAS!$B$65, "Revisar"))))</f>
        <v>#REF!</v>
      </c>
      <c r="AD1700" s="94" t="e">
        <f ca="1">VLOOKUP(AC1700,REFERENCIAS!$B$62:$G$65,4,FALSE)</f>
        <v>#REF!</v>
      </c>
    </row>
    <row r="1701" spans="1:30" ht="17.25" x14ac:dyDescent="0.25">
      <c r="A1701" s="74"/>
      <c r="B1701" s="19"/>
      <c r="C1701" s="19"/>
      <c r="D1701" s="50"/>
      <c r="E1701" s="73"/>
      <c r="F1701" s="74"/>
      <c r="G1701" s="9"/>
      <c r="H1701" s="48"/>
      <c r="I1701" s="49">
        <f t="shared" ca="1" si="101"/>
        <v>2022</v>
      </c>
      <c r="J1701" s="22">
        <f t="shared" ca="1" si="100"/>
        <v>1</v>
      </c>
      <c r="K1701" s="19"/>
      <c r="L1701" s="73"/>
      <c r="M1701" s="74"/>
      <c r="N1701" s="19"/>
      <c r="O1701" s="73"/>
      <c r="P1701" s="82">
        <v>1</v>
      </c>
      <c r="Q1701" s="24">
        <v>1</v>
      </c>
      <c r="R1701" s="81">
        <f t="shared" si="102"/>
        <v>1</v>
      </c>
      <c r="S1701" s="87"/>
      <c r="T1701" s="19"/>
      <c r="U1701" s="25"/>
      <c r="V1701" s="25"/>
      <c r="W1701" s="81"/>
      <c r="X1701" s="91" t="e">
        <f ca="1">+VLOOKUP(#REF!,REFERENCIAS!$C:$D,2,0)*VLOOKUP(#REF!,PONDERADORES!A:P,IF(AND(INFORMACION!$T1701='REFERENCIAS RIESGO'!$C$36,INFORMACION!$F1701=REFERENCIAS!$C$24),16,IF(INFORMACION!$T1701='REFERENCIAS RIESGO'!$C$36,13,IF(INFORMACION!$F1701=REFERENCIAS!$C$24,10,7))),0)+VLOOKUP(K1701,REFERENCIAS!$C:$D,2,0)*VLOOKUP($K$2,PONDERADORES!A:P,IF(AND(INFORMACION!$T1701='REFERENCIAS RIESGO'!$C$36,INFORMACION!$F1701=REFERENCIAS!$C$24),16,IF(INFORMACION!$T1701='REFERENCIAS RIESGO'!$C$36,13,IF(INFORMACION!$F1701=REFERENCIAS!$C$24,10,7))),0)+VLOOKUP(L1701,REFERENCIAS!$C:$D,2,0)*VLOOKUP($L$2,PONDERADORES!A:P,IF(AND(INFORMACION!$T1701='REFERENCIAS RIESGO'!$C$36,INFORMACION!$F1701=REFERENCIAS!$C$24),16,IF(INFORMACION!$T1701='REFERENCIAS RIESGO'!$C$36,13,IF(INFORMACION!$F1701=REFERENCIAS!$C$24,10,7))),0)+VLOOKUP(F1701,REFERENCIAS!$C:$D,2,0)*VLOOKUP($F$2,PONDERADORES!A:P,IF(AND(INFORMACION!$T1701='REFERENCIAS RIESGO'!$C$36,INFORMACION!$F1701=REFERENCIAS!$C$24),16,IF(INFORMACION!$T1701='REFERENCIAS RIESGO'!$C$36,13,IF(INFORMACION!$F1701=REFERENCIAS!$C$24,10,7))),0)+VLOOKUP(T1701,REFERENCIAS!$C:$D,2,0)*VLOOKUP($T$2,PONDERADORES!A:P,IF(AND(INFORMACION!$T1701='REFERENCIAS RIESGO'!$C$36,INFORMACION!$F1701=REFERENCIAS!$C$24),16,IF(INFORMACION!$T1701='REFERENCIAS RIESGO'!$C$36,13,IF(INFORMACION!$F1701=REFERENCIAS!$C$24,10,7))),0)+VLOOKUP(IF(J1701&lt;=0.2,0.2,IF(AND(J1701&gt;0.2,J1701&lt;=0.4),0.4,IF(AND(J1701&gt;0.4,J1701&lt;=0.6),0.6,IF(AND(J1701&gt;0.6,J1701&lt;=0.8),0.8,IF(AND(J1701&gt;0.8,J1701&lt;=1),1))))),REFERENCIAS!$C:$D,2,0)*VLOOKUP($J$2,PONDERADORES!A:P,IF(AND(INFORMACION!$T1701='REFERENCIAS RIESGO'!$C$36,INFORMACION!$F1701=REFERENCIAS!$C$24),16,IF(INFORMACION!$T1701='REFERENCIAS RIESGO'!$C$36,13,IF(INFORMACION!$F1701=REFERENCIAS!$C$24,10,7))),0)</f>
        <v>#REF!</v>
      </c>
      <c r="Y1701" s="68">
        <f>+VLOOKUP(M1701,REFERENCIAS!$C:$D,2,0)*VLOOKUP($M$2,PONDERADORES!$A$7:$G$9,7,0)+VLOOKUP(N1701,REFERENCIAS!$C:$D,2,0)*VLOOKUP($N$2,PONDERADORES!$A$7:$G$9,7,0)+VLOOKUP(O1701,REFERENCIAS!$C:$D,2,0)*VLOOKUP($O$2,PONDERADORES!$A$7:$G$9,7,0)</f>
        <v>0.2</v>
      </c>
      <c r="Z1701" s="2">
        <f>+VLOOKUP(IF(R1701&lt;0.1,0,IF(AND(R1701&gt;=0.1,R1701&lt;0.2),0.1,IF(AND(R1701&gt;=0.2,R1701&lt;0.3),0.2,IF(R1701&gt;0.3,0.3,)))),REFERENCIAS!$C:$D,2,0)*VLOOKUP($R$2,PONDERADORES!$A$11:$G$11,7,0)</f>
        <v>15</v>
      </c>
      <c r="AA1701" s="92"/>
      <c r="AB1701" s="95" t="e">
        <f t="shared" ca="1" si="103"/>
        <v>#REF!</v>
      </c>
      <c r="AC1701" s="23" t="e">
        <f ca="1">IF(AB1701&gt;REFERENCIAS!$C$62,REFERENCIAS!$B$62,IF(AND(AB1701&gt;=REFERENCIAS!$C$63,AB1701&lt;REFERENCIAS!$D$63),REFERENCIAS!$B$63,IF(AND(AB1701&gt;REFERENCIAS!$C$64,AB1701&lt;=REFERENCIAS!$D$64),REFERENCIAS!$B$64,IF(AND(AB1701&gt;=REFERENCIAS!$C$65,AB1701&lt;REFERENCIAS!$D$65),REFERENCIAS!$B$65, "Revisar"))))</f>
        <v>#REF!</v>
      </c>
      <c r="AD1701" s="94" t="e">
        <f ca="1">VLOOKUP(AC1701,REFERENCIAS!$B$62:$G$65,4,FALSE)</f>
        <v>#REF!</v>
      </c>
    </row>
    <row r="1702" spans="1:30" ht="17.25" x14ac:dyDescent="0.25">
      <c r="A1702" s="74"/>
      <c r="B1702" s="19"/>
      <c r="C1702" s="19"/>
      <c r="D1702" s="50"/>
      <c r="E1702" s="73"/>
      <c r="F1702" s="74"/>
      <c r="G1702" s="9"/>
      <c r="H1702" s="48"/>
      <c r="I1702" s="49">
        <f t="shared" ca="1" si="101"/>
        <v>2022</v>
      </c>
      <c r="J1702" s="22">
        <f t="shared" ca="1" si="100"/>
        <v>1</v>
      </c>
      <c r="K1702" s="19"/>
      <c r="L1702" s="73"/>
      <c r="M1702" s="74"/>
      <c r="N1702" s="19"/>
      <c r="O1702" s="73"/>
      <c r="P1702" s="82">
        <v>1</v>
      </c>
      <c r="Q1702" s="24">
        <v>1</v>
      </c>
      <c r="R1702" s="81">
        <f t="shared" si="102"/>
        <v>1</v>
      </c>
      <c r="S1702" s="87"/>
      <c r="T1702" s="19"/>
      <c r="U1702" s="25"/>
      <c r="V1702" s="25"/>
      <c r="W1702" s="81"/>
      <c r="X1702" s="91" t="e">
        <f ca="1">+VLOOKUP(#REF!,REFERENCIAS!$C:$D,2,0)*VLOOKUP(#REF!,PONDERADORES!A:P,IF(AND(INFORMACION!$T1702='REFERENCIAS RIESGO'!$C$36,INFORMACION!$F1702=REFERENCIAS!$C$24),16,IF(INFORMACION!$T1702='REFERENCIAS RIESGO'!$C$36,13,IF(INFORMACION!$F1702=REFERENCIAS!$C$24,10,7))),0)+VLOOKUP(K1702,REFERENCIAS!$C:$D,2,0)*VLOOKUP($K$2,PONDERADORES!A:P,IF(AND(INFORMACION!$T1702='REFERENCIAS RIESGO'!$C$36,INFORMACION!$F1702=REFERENCIAS!$C$24),16,IF(INFORMACION!$T1702='REFERENCIAS RIESGO'!$C$36,13,IF(INFORMACION!$F1702=REFERENCIAS!$C$24,10,7))),0)+VLOOKUP(L1702,REFERENCIAS!$C:$D,2,0)*VLOOKUP($L$2,PONDERADORES!A:P,IF(AND(INFORMACION!$T1702='REFERENCIAS RIESGO'!$C$36,INFORMACION!$F1702=REFERENCIAS!$C$24),16,IF(INFORMACION!$T1702='REFERENCIAS RIESGO'!$C$36,13,IF(INFORMACION!$F1702=REFERENCIAS!$C$24,10,7))),0)+VLOOKUP(F1702,REFERENCIAS!$C:$D,2,0)*VLOOKUP($F$2,PONDERADORES!A:P,IF(AND(INFORMACION!$T1702='REFERENCIAS RIESGO'!$C$36,INFORMACION!$F1702=REFERENCIAS!$C$24),16,IF(INFORMACION!$T1702='REFERENCIAS RIESGO'!$C$36,13,IF(INFORMACION!$F1702=REFERENCIAS!$C$24,10,7))),0)+VLOOKUP(T1702,REFERENCIAS!$C:$D,2,0)*VLOOKUP($T$2,PONDERADORES!A:P,IF(AND(INFORMACION!$T1702='REFERENCIAS RIESGO'!$C$36,INFORMACION!$F1702=REFERENCIAS!$C$24),16,IF(INFORMACION!$T1702='REFERENCIAS RIESGO'!$C$36,13,IF(INFORMACION!$F1702=REFERENCIAS!$C$24,10,7))),0)+VLOOKUP(IF(J1702&lt;=0.2,0.2,IF(AND(J1702&gt;0.2,J1702&lt;=0.4),0.4,IF(AND(J1702&gt;0.4,J1702&lt;=0.6),0.6,IF(AND(J1702&gt;0.6,J1702&lt;=0.8),0.8,IF(AND(J1702&gt;0.8,J1702&lt;=1),1))))),REFERENCIAS!$C:$D,2,0)*VLOOKUP($J$2,PONDERADORES!A:P,IF(AND(INFORMACION!$T1702='REFERENCIAS RIESGO'!$C$36,INFORMACION!$F1702=REFERENCIAS!$C$24),16,IF(INFORMACION!$T1702='REFERENCIAS RIESGO'!$C$36,13,IF(INFORMACION!$F1702=REFERENCIAS!$C$24,10,7))),0)</f>
        <v>#REF!</v>
      </c>
      <c r="Y1702" s="68">
        <f>+VLOOKUP(M1702,REFERENCIAS!$C:$D,2,0)*VLOOKUP($M$2,PONDERADORES!$A$7:$G$9,7,0)+VLOOKUP(N1702,REFERENCIAS!$C:$D,2,0)*VLOOKUP($N$2,PONDERADORES!$A$7:$G$9,7,0)+VLOOKUP(O1702,REFERENCIAS!$C:$D,2,0)*VLOOKUP($O$2,PONDERADORES!$A$7:$G$9,7,0)</f>
        <v>0.2</v>
      </c>
      <c r="Z1702" s="2">
        <f>+VLOOKUP(IF(R1702&lt;0.1,0,IF(AND(R1702&gt;=0.1,R1702&lt;0.2),0.1,IF(AND(R1702&gt;=0.2,R1702&lt;0.3),0.2,IF(R1702&gt;0.3,0.3,)))),REFERENCIAS!$C:$D,2,0)*VLOOKUP($R$2,PONDERADORES!$A$11:$G$11,7,0)</f>
        <v>15</v>
      </c>
      <c r="AA1702" s="92"/>
      <c r="AB1702" s="95" t="e">
        <f t="shared" ca="1" si="103"/>
        <v>#REF!</v>
      </c>
      <c r="AC1702" s="23" t="e">
        <f ca="1">IF(AB1702&gt;REFERENCIAS!$C$62,REFERENCIAS!$B$62,IF(AND(AB1702&gt;=REFERENCIAS!$C$63,AB1702&lt;REFERENCIAS!$D$63),REFERENCIAS!$B$63,IF(AND(AB1702&gt;REFERENCIAS!$C$64,AB1702&lt;=REFERENCIAS!$D$64),REFERENCIAS!$B$64,IF(AND(AB1702&gt;=REFERENCIAS!$C$65,AB1702&lt;REFERENCIAS!$D$65),REFERENCIAS!$B$65, "Revisar"))))</f>
        <v>#REF!</v>
      </c>
      <c r="AD1702" s="94" t="e">
        <f ca="1">VLOOKUP(AC1702,REFERENCIAS!$B$62:$G$65,4,FALSE)</f>
        <v>#REF!</v>
      </c>
    </row>
    <row r="1703" spans="1:30" ht="17.25" x14ac:dyDescent="0.25">
      <c r="A1703" s="74"/>
      <c r="B1703" s="19"/>
      <c r="C1703" s="19"/>
      <c r="D1703" s="50"/>
      <c r="E1703" s="73"/>
      <c r="F1703" s="74"/>
      <c r="G1703" s="9"/>
      <c r="H1703" s="48"/>
      <c r="I1703" s="49">
        <f t="shared" ca="1" si="101"/>
        <v>2022</v>
      </c>
      <c r="J1703" s="22">
        <f t="shared" ca="1" si="100"/>
        <v>1</v>
      </c>
      <c r="K1703" s="19"/>
      <c r="L1703" s="73"/>
      <c r="M1703" s="74"/>
      <c r="N1703" s="19"/>
      <c r="O1703" s="73"/>
      <c r="P1703" s="82">
        <v>1</v>
      </c>
      <c r="Q1703" s="24">
        <v>1</v>
      </c>
      <c r="R1703" s="81">
        <f t="shared" si="102"/>
        <v>1</v>
      </c>
      <c r="S1703" s="87"/>
      <c r="T1703" s="19"/>
      <c r="U1703" s="25"/>
      <c r="V1703" s="25"/>
      <c r="W1703" s="81"/>
      <c r="X1703" s="91" t="e">
        <f ca="1">+VLOOKUP(#REF!,REFERENCIAS!$C:$D,2,0)*VLOOKUP(#REF!,PONDERADORES!A:P,IF(AND(INFORMACION!$T1703='REFERENCIAS RIESGO'!$C$36,INFORMACION!$F1703=REFERENCIAS!$C$24),16,IF(INFORMACION!$T1703='REFERENCIAS RIESGO'!$C$36,13,IF(INFORMACION!$F1703=REFERENCIAS!$C$24,10,7))),0)+VLOOKUP(K1703,REFERENCIAS!$C:$D,2,0)*VLOOKUP($K$2,PONDERADORES!A:P,IF(AND(INFORMACION!$T1703='REFERENCIAS RIESGO'!$C$36,INFORMACION!$F1703=REFERENCIAS!$C$24),16,IF(INFORMACION!$T1703='REFERENCIAS RIESGO'!$C$36,13,IF(INFORMACION!$F1703=REFERENCIAS!$C$24,10,7))),0)+VLOOKUP(L1703,REFERENCIAS!$C:$D,2,0)*VLOOKUP($L$2,PONDERADORES!A:P,IF(AND(INFORMACION!$T1703='REFERENCIAS RIESGO'!$C$36,INFORMACION!$F1703=REFERENCIAS!$C$24),16,IF(INFORMACION!$T1703='REFERENCIAS RIESGO'!$C$36,13,IF(INFORMACION!$F1703=REFERENCIAS!$C$24,10,7))),0)+VLOOKUP(F1703,REFERENCIAS!$C:$D,2,0)*VLOOKUP($F$2,PONDERADORES!A:P,IF(AND(INFORMACION!$T1703='REFERENCIAS RIESGO'!$C$36,INFORMACION!$F1703=REFERENCIAS!$C$24),16,IF(INFORMACION!$T1703='REFERENCIAS RIESGO'!$C$36,13,IF(INFORMACION!$F1703=REFERENCIAS!$C$24,10,7))),0)+VLOOKUP(T1703,REFERENCIAS!$C:$D,2,0)*VLOOKUP($T$2,PONDERADORES!A:P,IF(AND(INFORMACION!$T1703='REFERENCIAS RIESGO'!$C$36,INFORMACION!$F1703=REFERENCIAS!$C$24),16,IF(INFORMACION!$T1703='REFERENCIAS RIESGO'!$C$36,13,IF(INFORMACION!$F1703=REFERENCIAS!$C$24,10,7))),0)+VLOOKUP(IF(J1703&lt;=0.2,0.2,IF(AND(J1703&gt;0.2,J1703&lt;=0.4),0.4,IF(AND(J1703&gt;0.4,J1703&lt;=0.6),0.6,IF(AND(J1703&gt;0.6,J1703&lt;=0.8),0.8,IF(AND(J1703&gt;0.8,J1703&lt;=1),1))))),REFERENCIAS!$C:$D,2,0)*VLOOKUP($J$2,PONDERADORES!A:P,IF(AND(INFORMACION!$T1703='REFERENCIAS RIESGO'!$C$36,INFORMACION!$F1703=REFERENCIAS!$C$24),16,IF(INFORMACION!$T1703='REFERENCIAS RIESGO'!$C$36,13,IF(INFORMACION!$F1703=REFERENCIAS!$C$24,10,7))),0)</f>
        <v>#REF!</v>
      </c>
      <c r="Y1703" s="68">
        <f>+VLOOKUP(M1703,REFERENCIAS!$C:$D,2,0)*VLOOKUP($M$2,PONDERADORES!$A$7:$G$9,7,0)+VLOOKUP(N1703,REFERENCIAS!$C:$D,2,0)*VLOOKUP($N$2,PONDERADORES!$A$7:$G$9,7,0)+VLOOKUP(O1703,REFERENCIAS!$C:$D,2,0)*VLOOKUP($O$2,PONDERADORES!$A$7:$G$9,7,0)</f>
        <v>0.2</v>
      </c>
      <c r="Z1703" s="2">
        <f>+VLOOKUP(IF(R1703&lt;0.1,0,IF(AND(R1703&gt;=0.1,R1703&lt;0.2),0.1,IF(AND(R1703&gt;=0.2,R1703&lt;0.3),0.2,IF(R1703&gt;0.3,0.3,)))),REFERENCIAS!$C:$D,2,0)*VLOOKUP($R$2,PONDERADORES!$A$11:$G$11,7,0)</f>
        <v>15</v>
      </c>
      <c r="AA1703" s="92"/>
      <c r="AB1703" s="95" t="e">
        <f t="shared" ca="1" si="103"/>
        <v>#REF!</v>
      </c>
      <c r="AC1703" s="23" t="e">
        <f ca="1">IF(AB1703&gt;REFERENCIAS!$C$62,REFERENCIAS!$B$62,IF(AND(AB1703&gt;=REFERENCIAS!$C$63,AB1703&lt;REFERENCIAS!$D$63),REFERENCIAS!$B$63,IF(AND(AB1703&gt;REFERENCIAS!$C$64,AB1703&lt;=REFERENCIAS!$D$64),REFERENCIAS!$B$64,IF(AND(AB1703&gt;=REFERENCIAS!$C$65,AB1703&lt;REFERENCIAS!$D$65),REFERENCIAS!$B$65, "Revisar"))))</f>
        <v>#REF!</v>
      </c>
      <c r="AD1703" s="94" t="e">
        <f ca="1">VLOOKUP(AC1703,REFERENCIAS!$B$62:$G$65,4,FALSE)</f>
        <v>#REF!</v>
      </c>
    </row>
    <row r="1704" spans="1:30" ht="17.25" x14ac:dyDescent="0.25">
      <c r="A1704" s="74"/>
      <c r="B1704" s="19"/>
      <c r="C1704" s="19"/>
      <c r="D1704" s="50"/>
      <c r="E1704" s="73"/>
      <c r="F1704" s="74"/>
      <c r="G1704" s="9"/>
      <c r="H1704" s="48"/>
      <c r="I1704" s="49">
        <f t="shared" ca="1" si="101"/>
        <v>2022</v>
      </c>
      <c r="J1704" s="22">
        <f t="shared" ca="1" si="100"/>
        <v>1</v>
      </c>
      <c r="K1704" s="19"/>
      <c r="L1704" s="73"/>
      <c r="M1704" s="74"/>
      <c r="N1704" s="19"/>
      <c r="O1704" s="73"/>
      <c r="P1704" s="82">
        <v>1</v>
      </c>
      <c r="Q1704" s="24">
        <v>1</v>
      </c>
      <c r="R1704" s="81">
        <f t="shared" si="102"/>
        <v>1</v>
      </c>
      <c r="S1704" s="87"/>
      <c r="T1704" s="19"/>
      <c r="U1704" s="25"/>
      <c r="V1704" s="25"/>
      <c r="W1704" s="81"/>
      <c r="X1704" s="91" t="e">
        <f ca="1">+VLOOKUP(#REF!,REFERENCIAS!$C:$D,2,0)*VLOOKUP(#REF!,PONDERADORES!A:P,IF(AND(INFORMACION!$T1704='REFERENCIAS RIESGO'!$C$36,INFORMACION!$F1704=REFERENCIAS!$C$24),16,IF(INFORMACION!$T1704='REFERENCIAS RIESGO'!$C$36,13,IF(INFORMACION!$F1704=REFERENCIAS!$C$24,10,7))),0)+VLOOKUP(K1704,REFERENCIAS!$C:$D,2,0)*VLOOKUP($K$2,PONDERADORES!A:P,IF(AND(INFORMACION!$T1704='REFERENCIAS RIESGO'!$C$36,INFORMACION!$F1704=REFERENCIAS!$C$24),16,IF(INFORMACION!$T1704='REFERENCIAS RIESGO'!$C$36,13,IF(INFORMACION!$F1704=REFERENCIAS!$C$24,10,7))),0)+VLOOKUP(L1704,REFERENCIAS!$C:$D,2,0)*VLOOKUP($L$2,PONDERADORES!A:P,IF(AND(INFORMACION!$T1704='REFERENCIAS RIESGO'!$C$36,INFORMACION!$F1704=REFERENCIAS!$C$24),16,IF(INFORMACION!$T1704='REFERENCIAS RIESGO'!$C$36,13,IF(INFORMACION!$F1704=REFERENCIAS!$C$24,10,7))),0)+VLOOKUP(F1704,REFERENCIAS!$C:$D,2,0)*VLOOKUP($F$2,PONDERADORES!A:P,IF(AND(INFORMACION!$T1704='REFERENCIAS RIESGO'!$C$36,INFORMACION!$F1704=REFERENCIAS!$C$24),16,IF(INFORMACION!$T1704='REFERENCIAS RIESGO'!$C$36,13,IF(INFORMACION!$F1704=REFERENCIAS!$C$24,10,7))),0)+VLOOKUP(T1704,REFERENCIAS!$C:$D,2,0)*VLOOKUP($T$2,PONDERADORES!A:P,IF(AND(INFORMACION!$T1704='REFERENCIAS RIESGO'!$C$36,INFORMACION!$F1704=REFERENCIAS!$C$24),16,IF(INFORMACION!$T1704='REFERENCIAS RIESGO'!$C$36,13,IF(INFORMACION!$F1704=REFERENCIAS!$C$24,10,7))),0)+VLOOKUP(IF(J1704&lt;=0.2,0.2,IF(AND(J1704&gt;0.2,J1704&lt;=0.4),0.4,IF(AND(J1704&gt;0.4,J1704&lt;=0.6),0.6,IF(AND(J1704&gt;0.6,J1704&lt;=0.8),0.8,IF(AND(J1704&gt;0.8,J1704&lt;=1),1))))),REFERENCIAS!$C:$D,2,0)*VLOOKUP($J$2,PONDERADORES!A:P,IF(AND(INFORMACION!$T1704='REFERENCIAS RIESGO'!$C$36,INFORMACION!$F1704=REFERENCIAS!$C$24),16,IF(INFORMACION!$T1704='REFERENCIAS RIESGO'!$C$36,13,IF(INFORMACION!$F1704=REFERENCIAS!$C$24,10,7))),0)</f>
        <v>#REF!</v>
      </c>
      <c r="Y1704" s="68">
        <f>+VLOOKUP(M1704,REFERENCIAS!$C:$D,2,0)*VLOOKUP($M$2,PONDERADORES!$A$7:$G$9,7,0)+VLOOKUP(N1704,REFERENCIAS!$C:$D,2,0)*VLOOKUP($N$2,PONDERADORES!$A$7:$G$9,7,0)+VLOOKUP(O1704,REFERENCIAS!$C:$D,2,0)*VLOOKUP($O$2,PONDERADORES!$A$7:$G$9,7,0)</f>
        <v>0.2</v>
      </c>
      <c r="Z1704" s="2">
        <f>+VLOOKUP(IF(R1704&lt;0.1,0,IF(AND(R1704&gt;=0.1,R1704&lt;0.2),0.1,IF(AND(R1704&gt;=0.2,R1704&lt;0.3),0.2,IF(R1704&gt;0.3,0.3,)))),REFERENCIAS!$C:$D,2,0)*VLOOKUP($R$2,PONDERADORES!$A$11:$G$11,7,0)</f>
        <v>15</v>
      </c>
      <c r="AA1704" s="92"/>
      <c r="AB1704" s="95" t="e">
        <f t="shared" ca="1" si="103"/>
        <v>#REF!</v>
      </c>
      <c r="AC1704" s="23" t="e">
        <f ca="1">IF(AB1704&gt;REFERENCIAS!$C$62,REFERENCIAS!$B$62,IF(AND(AB1704&gt;=REFERENCIAS!$C$63,AB1704&lt;REFERENCIAS!$D$63),REFERENCIAS!$B$63,IF(AND(AB1704&gt;REFERENCIAS!$C$64,AB1704&lt;=REFERENCIAS!$D$64),REFERENCIAS!$B$64,IF(AND(AB1704&gt;=REFERENCIAS!$C$65,AB1704&lt;REFERENCIAS!$D$65),REFERENCIAS!$B$65, "Revisar"))))</f>
        <v>#REF!</v>
      </c>
      <c r="AD1704" s="94" t="e">
        <f ca="1">VLOOKUP(AC1704,REFERENCIAS!$B$62:$G$65,4,FALSE)</f>
        <v>#REF!</v>
      </c>
    </row>
    <row r="1705" spans="1:30" ht="17.25" x14ac:dyDescent="0.25">
      <c r="A1705" s="74"/>
      <c r="B1705" s="19"/>
      <c r="C1705" s="19"/>
      <c r="D1705" s="50"/>
      <c r="E1705" s="73"/>
      <c r="F1705" s="74"/>
      <c r="G1705" s="9"/>
      <c r="H1705" s="48"/>
      <c r="I1705" s="49">
        <f t="shared" ca="1" si="101"/>
        <v>2022</v>
      </c>
      <c r="J1705" s="22">
        <f t="shared" ca="1" si="100"/>
        <v>1</v>
      </c>
      <c r="K1705" s="19"/>
      <c r="L1705" s="73"/>
      <c r="M1705" s="74"/>
      <c r="N1705" s="19"/>
      <c r="O1705" s="73"/>
      <c r="P1705" s="82">
        <v>1</v>
      </c>
      <c r="Q1705" s="24">
        <v>1</v>
      </c>
      <c r="R1705" s="81">
        <f t="shared" si="102"/>
        <v>1</v>
      </c>
      <c r="S1705" s="87"/>
      <c r="T1705" s="19"/>
      <c r="U1705" s="25"/>
      <c r="V1705" s="25"/>
      <c r="W1705" s="81"/>
      <c r="X1705" s="91" t="e">
        <f ca="1">+VLOOKUP(#REF!,REFERENCIAS!$C:$D,2,0)*VLOOKUP(#REF!,PONDERADORES!A:P,IF(AND(INFORMACION!$T1705='REFERENCIAS RIESGO'!$C$36,INFORMACION!$F1705=REFERENCIAS!$C$24),16,IF(INFORMACION!$T1705='REFERENCIAS RIESGO'!$C$36,13,IF(INFORMACION!$F1705=REFERENCIAS!$C$24,10,7))),0)+VLOOKUP(K1705,REFERENCIAS!$C:$D,2,0)*VLOOKUP($K$2,PONDERADORES!A:P,IF(AND(INFORMACION!$T1705='REFERENCIAS RIESGO'!$C$36,INFORMACION!$F1705=REFERENCIAS!$C$24),16,IF(INFORMACION!$T1705='REFERENCIAS RIESGO'!$C$36,13,IF(INFORMACION!$F1705=REFERENCIAS!$C$24,10,7))),0)+VLOOKUP(L1705,REFERENCIAS!$C:$D,2,0)*VLOOKUP($L$2,PONDERADORES!A:P,IF(AND(INFORMACION!$T1705='REFERENCIAS RIESGO'!$C$36,INFORMACION!$F1705=REFERENCIAS!$C$24),16,IF(INFORMACION!$T1705='REFERENCIAS RIESGO'!$C$36,13,IF(INFORMACION!$F1705=REFERENCIAS!$C$24,10,7))),0)+VLOOKUP(F1705,REFERENCIAS!$C:$D,2,0)*VLOOKUP($F$2,PONDERADORES!A:P,IF(AND(INFORMACION!$T1705='REFERENCIAS RIESGO'!$C$36,INFORMACION!$F1705=REFERENCIAS!$C$24),16,IF(INFORMACION!$T1705='REFERENCIAS RIESGO'!$C$36,13,IF(INFORMACION!$F1705=REFERENCIAS!$C$24,10,7))),0)+VLOOKUP(T1705,REFERENCIAS!$C:$D,2,0)*VLOOKUP($T$2,PONDERADORES!A:P,IF(AND(INFORMACION!$T1705='REFERENCIAS RIESGO'!$C$36,INFORMACION!$F1705=REFERENCIAS!$C$24),16,IF(INFORMACION!$T1705='REFERENCIAS RIESGO'!$C$36,13,IF(INFORMACION!$F1705=REFERENCIAS!$C$24,10,7))),0)+VLOOKUP(IF(J1705&lt;=0.2,0.2,IF(AND(J1705&gt;0.2,J1705&lt;=0.4),0.4,IF(AND(J1705&gt;0.4,J1705&lt;=0.6),0.6,IF(AND(J1705&gt;0.6,J1705&lt;=0.8),0.8,IF(AND(J1705&gt;0.8,J1705&lt;=1),1))))),REFERENCIAS!$C:$D,2,0)*VLOOKUP($J$2,PONDERADORES!A:P,IF(AND(INFORMACION!$T1705='REFERENCIAS RIESGO'!$C$36,INFORMACION!$F1705=REFERENCIAS!$C$24),16,IF(INFORMACION!$T1705='REFERENCIAS RIESGO'!$C$36,13,IF(INFORMACION!$F1705=REFERENCIAS!$C$24,10,7))),0)</f>
        <v>#REF!</v>
      </c>
      <c r="Y1705" s="68">
        <f>+VLOOKUP(M1705,REFERENCIAS!$C:$D,2,0)*VLOOKUP($M$2,PONDERADORES!$A$7:$G$9,7,0)+VLOOKUP(N1705,REFERENCIAS!$C:$D,2,0)*VLOOKUP($N$2,PONDERADORES!$A$7:$G$9,7,0)+VLOOKUP(O1705,REFERENCIAS!$C:$D,2,0)*VLOOKUP($O$2,PONDERADORES!$A$7:$G$9,7,0)</f>
        <v>0.2</v>
      </c>
      <c r="Z1705" s="2">
        <f>+VLOOKUP(IF(R1705&lt;0.1,0,IF(AND(R1705&gt;=0.1,R1705&lt;0.2),0.1,IF(AND(R1705&gt;=0.2,R1705&lt;0.3),0.2,IF(R1705&gt;0.3,0.3,)))),REFERENCIAS!$C:$D,2,0)*VLOOKUP($R$2,PONDERADORES!$A$11:$G$11,7,0)</f>
        <v>15</v>
      </c>
      <c r="AA1705" s="92"/>
      <c r="AB1705" s="95" t="e">
        <f t="shared" ca="1" si="103"/>
        <v>#REF!</v>
      </c>
      <c r="AC1705" s="23" t="e">
        <f ca="1">IF(AB1705&gt;REFERENCIAS!$C$62,REFERENCIAS!$B$62,IF(AND(AB1705&gt;=REFERENCIAS!$C$63,AB1705&lt;REFERENCIAS!$D$63),REFERENCIAS!$B$63,IF(AND(AB1705&gt;REFERENCIAS!$C$64,AB1705&lt;=REFERENCIAS!$D$64),REFERENCIAS!$B$64,IF(AND(AB1705&gt;=REFERENCIAS!$C$65,AB1705&lt;REFERENCIAS!$D$65),REFERENCIAS!$B$65, "Revisar"))))</f>
        <v>#REF!</v>
      </c>
      <c r="AD1705" s="94" t="e">
        <f ca="1">VLOOKUP(AC1705,REFERENCIAS!$B$62:$G$65,4,FALSE)</f>
        <v>#REF!</v>
      </c>
    </row>
    <row r="1706" spans="1:30" ht="17.25" x14ac:dyDescent="0.25">
      <c r="A1706" s="74"/>
      <c r="B1706" s="19"/>
      <c r="C1706" s="19"/>
      <c r="D1706" s="50"/>
      <c r="E1706" s="73"/>
      <c r="F1706" s="74"/>
      <c r="G1706" s="9"/>
      <c r="H1706" s="48"/>
      <c r="I1706" s="49">
        <f t="shared" ca="1" si="101"/>
        <v>2022</v>
      </c>
      <c r="J1706" s="22">
        <f t="shared" ca="1" si="100"/>
        <v>1</v>
      </c>
      <c r="K1706" s="19"/>
      <c r="L1706" s="73"/>
      <c r="M1706" s="74"/>
      <c r="N1706" s="19"/>
      <c r="O1706" s="73"/>
      <c r="P1706" s="82">
        <v>1</v>
      </c>
      <c r="Q1706" s="24">
        <v>1</v>
      </c>
      <c r="R1706" s="81">
        <f t="shared" si="102"/>
        <v>1</v>
      </c>
      <c r="S1706" s="87"/>
      <c r="T1706" s="19"/>
      <c r="U1706" s="25"/>
      <c r="V1706" s="25"/>
      <c r="W1706" s="81"/>
      <c r="X1706" s="91" t="e">
        <f ca="1">+VLOOKUP(#REF!,REFERENCIAS!$C:$D,2,0)*VLOOKUP(#REF!,PONDERADORES!A:P,IF(AND(INFORMACION!$T1706='REFERENCIAS RIESGO'!$C$36,INFORMACION!$F1706=REFERENCIAS!$C$24),16,IF(INFORMACION!$T1706='REFERENCIAS RIESGO'!$C$36,13,IF(INFORMACION!$F1706=REFERENCIAS!$C$24,10,7))),0)+VLOOKUP(K1706,REFERENCIAS!$C:$D,2,0)*VLOOKUP($K$2,PONDERADORES!A:P,IF(AND(INFORMACION!$T1706='REFERENCIAS RIESGO'!$C$36,INFORMACION!$F1706=REFERENCIAS!$C$24),16,IF(INFORMACION!$T1706='REFERENCIAS RIESGO'!$C$36,13,IF(INFORMACION!$F1706=REFERENCIAS!$C$24,10,7))),0)+VLOOKUP(L1706,REFERENCIAS!$C:$D,2,0)*VLOOKUP($L$2,PONDERADORES!A:P,IF(AND(INFORMACION!$T1706='REFERENCIAS RIESGO'!$C$36,INFORMACION!$F1706=REFERENCIAS!$C$24),16,IF(INFORMACION!$T1706='REFERENCIAS RIESGO'!$C$36,13,IF(INFORMACION!$F1706=REFERENCIAS!$C$24,10,7))),0)+VLOOKUP(F1706,REFERENCIAS!$C:$D,2,0)*VLOOKUP($F$2,PONDERADORES!A:P,IF(AND(INFORMACION!$T1706='REFERENCIAS RIESGO'!$C$36,INFORMACION!$F1706=REFERENCIAS!$C$24),16,IF(INFORMACION!$T1706='REFERENCIAS RIESGO'!$C$36,13,IF(INFORMACION!$F1706=REFERENCIAS!$C$24,10,7))),0)+VLOOKUP(T1706,REFERENCIAS!$C:$D,2,0)*VLOOKUP($T$2,PONDERADORES!A:P,IF(AND(INFORMACION!$T1706='REFERENCIAS RIESGO'!$C$36,INFORMACION!$F1706=REFERENCIAS!$C$24),16,IF(INFORMACION!$T1706='REFERENCIAS RIESGO'!$C$36,13,IF(INFORMACION!$F1706=REFERENCIAS!$C$24,10,7))),0)+VLOOKUP(IF(J1706&lt;=0.2,0.2,IF(AND(J1706&gt;0.2,J1706&lt;=0.4),0.4,IF(AND(J1706&gt;0.4,J1706&lt;=0.6),0.6,IF(AND(J1706&gt;0.6,J1706&lt;=0.8),0.8,IF(AND(J1706&gt;0.8,J1706&lt;=1),1))))),REFERENCIAS!$C:$D,2,0)*VLOOKUP($J$2,PONDERADORES!A:P,IF(AND(INFORMACION!$T1706='REFERENCIAS RIESGO'!$C$36,INFORMACION!$F1706=REFERENCIAS!$C$24),16,IF(INFORMACION!$T1706='REFERENCIAS RIESGO'!$C$36,13,IF(INFORMACION!$F1706=REFERENCIAS!$C$24,10,7))),0)</f>
        <v>#REF!</v>
      </c>
      <c r="Y1706" s="68">
        <f>+VLOOKUP(M1706,REFERENCIAS!$C:$D,2,0)*VLOOKUP($M$2,PONDERADORES!$A$7:$G$9,7,0)+VLOOKUP(N1706,REFERENCIAS!$C:$D,2,0)*VLOOKUP($N$2,PONDERADORES!$A$7:$G$9,7,0)+VLOOKUP(O1706,REFERENCIAS!$C:$D,2,0)*VLOOKUP($O$2,PONDERADORES!$A$7:$G$9,7,0)</f>
        <v>0.2</v>
      </c>
      <c r="Z1706" s="2">
        <f>+VLOOKUP(IF(R1706&lt;0.1,0,IF(AND(R1706&gt;=0.1,R1706&lt;0.2),0.1,IF(AND(R1706&gt;=0.2,R1706&lt;0.3),0.2,IF(R1706&gt;0.3,0.3,)))),REFERENCIAS!$C:$D,2,0)*VLOOKUP($R$2,PONDERADORES!$A$11:$G$11,7,0)</f>
        <v>15</v>
      </c>
      <c r="AA1706" s="92"/>
      <c r="AB1706" s="95" t="e">
        <f t="shared" ca="1" si="103"/>
        <v>#REF!</v>
      </c>
      <c r="AC1706" s="23" t="e">
        <f ca="1">IF(AB1706&gt;REFERENCIAS!$C$62,REFERENCIAS!$B$62,IF(AND(AB1706&gt;=REFERENCIAS!$C$63,AB1706&lt;REFERENCIAS!$D$63),REFERENCIAS!$B$63,IF(AND(AB1706&gt;REFERENCIAS!$C$64,AB1706&lt;=REFERENCIAS!$D$64),REFERENCIAS!$B$64,IF(AND(AB1706&gt;=REFERENCIAS!$C$65,AB1706&lt;REFERENCIAS!$D$65),REFERENCIAS!$B$65, "Revisar"))))</f>
        <v>#REF!</v>
      </c>
      <c r="AD1706" s="94" t="e">
        <f ca="1">VLOOKUP(AC1706,REFERENCIAS!$B$62:$G$65,4,FALSE)</f>
        <v>#REF!</v>
      </c>
    </row>
    <row r="1707" spans="1:30" ht="17.25" x14ac:dyDescent="0.25">
      <c r="A1707" s="74"/>
      <c r="B1707" s="19"/>
      <c r="C1707" s="19"/>
      <c r="D1707" s="50"/>
      <c r="E1707" s="73"/>
      <c r="F1707" s="74"/>
      <c r="G1707" s="9"/>
      <c r="H1707" s="48"/>
      <c r="I1707" s="49">
        <f t="shared" ca="1" si="101"/>
        <v>2022</v>
      </c>
      <c r="J1707" s="22">
        <f t="shared" ca="1" si="100"/>
        <v>1</v>
      </c>
      <c r="K1707" s="19"/>
      <c r="L1707" s="73"/>
      <c r="M1707" s="74"/>
      <c r="N1707" s="19"/>
      <c r="O1707" s="73"/>
      <c r="P1707" s="82">
        <v>1</v>
      </c>
      <c r="Q1707" s="24">
        <v>1</v>
      </c>
      <c r="R1707" s="81">
        <f t="shared" si="102"/>
        <v>1</v>
      </c>
      <c r="S1707" s="87"/>
      <c r="T1707" s="19"/>
      <c r="U1707" s="25"/>
      <c r="V1707" s="25"/>
      <c r="W1707" s="81"/>
      <c r="X1707" s="91" t="e">
        <f ca="1">+VLOOKUP(#REF!,REFERENCIAS!$C:$D,2,0)*VLOOKUP(#REF!,PONDERADORES!A:P,IF(AND(INFORMACION!$T1707='REFERENCIAS RIESGO'!$C$36,INFORMACION!$F1707=REFERENCIAS!$C$24),16,IF(INFORMACION!$T1707='REFERENCIAS RIESGO'!$C$36,13,IF(INFORMACION!$F1707=REFERENCIAS!$C$24,10,7))),0)+VLOOKUP(K1707,REFERENCIAS!$C:$D,2,0)*VLOOKUP($K$2,PONDERADORES!A:P,IF(AND(INFORMACION!$T1707='REFERENCIAS RIESGO'!$C$36,INFORMACION!$F1707=REFERENCIAS!$C$24),16,IF(INFORMACION!$T1707='REFERENCIAS RIESGO'!$C$36,13,IF(INFORMACION!$F1707=REFERENCIAS!$C$24,10,7))),0)+VLOOKUP(L1707,REFERENCIAS!$C:$D,2,0)*VLOOKUP($L$2,PONDERADORES!A:P,IF(AND(INFORMACION!$T1707='REFERENCIAS RIESGO'!$C$36,INFORMACION!$F1707=REFERENCIAS!$C$24),16,IF(INFORMACION!$T1707='REFERENCIAS RIESGO'!$C$36,13,IF(INFORMACION!$F1707=REFERENCIAS!$C$24,10,7))),0)+VLOOKUP(F1707,REFERENCIAS!$C:$D,2,0)*VLOOKUP($F$2,PONDERADORES!A:P,IF(AND(INFORMACION!$T1707='REFERENCIAS RIESGO'!$C$36,INFORMACION!$F1707=REFERENCIAS!$C$24),16,IF(INFORMACION!$T1707='REFERENCIAS RIESGO'!$C$36,13,IF(INFORMACION!$F1707=REFERENCIAS!$C$24,10,7))),0)+VLOOKUP(T1707,REFERENCIAS!$C:$D,2,0)*VLOOKUP($T$2,PONDERADORES!A:P,IF(AND(INFORMACION!$T1707='REFERENCIAS RIESGO'!$C$36,INFORMACION!$F1707=REFERENCIAS!$C$24),16,IF(INFORMACION!$T1707='REFERENCIAS RIESGO'!$C$36,13,IF(INFORMACION!$F1707=REFERENCIAS!$C$24,10,7))),0)+VLOOKUP(IF(J1707&lt;=0.2,0.2,IF(AND(J1707&gt;0.2,J1707&lt;=0.4),0.4,IF(AND(J1707&gt;0.4,J1707&lt;=0.6),0.6,IF(AND(J1707&gt;0.6,J1707&lt;=0.8),0.8,IF(AND(J1707&gt;0.8,J1707&lt;=1),1))))),REFERENCIAS!$C:$D,2,0)*VLOOKUP($J$2,PONDERADORES!A:P,IF(AND(INFORMACION!$T1707='REFERENCIAS RIESGO'!$C$36,INFORMACION!$F1707=REFERENCIAS!$C$24),16,IF(INFORMACION!$T1707='REFERENCIAS RIESGO'!$C$36,13,IF(INFORMACION!$F1707=REFERENCIAS!$C$24,10,7))),0)</f>
        <v>#REF!</v>
      </c>
      <c r="Y1707" s="68">
        <f>+VLOOKUP(M1707,REFERENCIAS!$C:$D,2,0)*VLOOKUP($M$2,PONDERADORES!$A$7:$G$9,7,0)+VLOOKUP(N1707,REFERENCIAS!$C:$D,2,0)*VLOOKUP($N$2,PONDERADORES!$A$7:$G$9,7,0)+VLOOKUP(O1707,REFERENCIAS!$C:$D,2,0)*VLOOKUP($O$2,PONDERADORES!$A$7:$G$9,7,0)</f>
        <v>0.2</v>
      </c>
      <c r="Z1707" s="2">
        <f>+VLOOKUP(IF(R1707&lt;0.1,0,IF(AND(R1707&gt;=0.1,R1707&lt;0.2),0.1,IF(AND(R1707&gt;=0.2,R1707&lt;0.3),0.2,IF(R1707&gt;0.3,0.3,)))),REFERENCIAS!$C:$D,2,0)*VLOOKUP($R$2,PONDERADORES!$A$11:$G$11,7,0)</f>
        <v>15</v>
      </c>
      <c r="AA1707" s="92"/>
      <c r="AB1707" s="95" t="e">
        <f t="shared" ca="1" si="103"/>
        <v>#REF!</v>
      </c>
      <c r="AC1707" s="23" t="e">
        <f ca="1">IF(AB1707&gt;REFERENCIAS!$C$62,REFERENCIAS!$B$62,IF(AND(AB1707&gt;=REFERENCIAS!$C$63,AB1707&lt;REFERENCIAS!$D$63),REFERENCIAS!$B$63,IF(AND(AB1707&gt;REFERENCIAS!$C$64,AB1707&lt;=REFERENCIAS!$D$64),REFERENCIAS!$B$64,IF(AND(AB1707&gt;=REFERENCIAS!$C$65,AB1707&lt;REFERENCIAS!$D$65),REFERENCIAS!$B$65, "Revisar"))))</f>
        <v>#REF!</v>
      </c>
      <c r="AD1707" s="94" t="e">
        <f ca="1">VLOOKUP(AC1707,REFERENCIAS!$B$62:$G$65,4,FALSE)</f>
        <v>#REF!</v>
      </c>
    </row>
    <row r="1708" spans="1:30" ht="17.25" x14ac:dyDescent="0.25">
      <c r="A1708" s="74"/>
      <c r="B1708" s="19"/>
      <c r="C1708" s="19"/>
      <c r="D1708" s="50"/>
      <c r="E1708" s="73"/>
      <c r="F1708" s="74"/>
      <c r="G1708" s="9"/>
      <c r="H1708" s="48"/>
      <c r="I1708" s="49">
        <f t="shared" ca="1" si="101"/>
        <v>2022</v>
      </c>
      <c r="J1708" s="22">
        <f t="shared" ca="1" si="100"/>
        <v>1</v>
      </c>
      <c r="K1708" s="19"/>
      <c r="L1708" s="73"/>
      <c r="M1708" s="74"/>
      <c r="N1708" s="19"/>
      <c r="O1708" s="73"/>
      <c r="P1708" s="82">
        <v>1</v>
      </c>
      <c r="Q1708" s="24">
        <v>1</v>
      </c>
      <c r="R1708" s="81">
        <f t="shared" si="102"/>
        <v>1</v>
      </c>
      <c r="S1708" s="87"/>
      <c r="T1708" s="19"/>
      <c r="U1708" s="25"/>
      <c r="V1708" s="25"/>
      <c r="W1708" s="81"/>
      <c r="X1708" s="91" t="e">
        <f ca="1">+VLOOKUP(#REF!,REFERENCIAS!$C:$D,2,0)*VLOOKUP(#REF!,PONDERADORES!A:P,IF(AND(INFORMACION!$T1708='REFERENCIAS RIESGO'!$C$36,INFORMACION!$F1708=REFERENCIAS!$C$24),16,IF(INFORMACION!$T1708='REFERENCIAS RIESGO'!$C$36,13,IF(INFORMACION!$F1708=REFERENCIAS!$C$24,10,7))),0)+VLOOKUP(K1708,REFERENCIAS!$C:$D,2,0)*VLOOKUP($K$2,PONDERADORES!A:P,IF(AND(INFORMACION!$T1708='REFERENCIAS RIESGO'!$C$36,INFORMACION!$F1708=REFERENCIAS!$C$24),16,IF(INFORMACION!$T1708='REFERENCIAS RIESGO'!$C$36,13,IF(INFORMACION!$F1708=REFERENCIAS!$C$24,10,7))),0)+VLOOKUP(L1708,REFERENCIAS!$C:$D,2,0)*VLOOKUP($L$2,PONDERADORES!A:P,IF(AND(INFORMACION!$T1708='REFERENCIAS RIESGO'!$C$36,INFORMACION!$F1708=REFERENCIAS!$C$24),16,IF(INFORMACION!$T1708='REFERENCIAS RIESGO'!$C$36,13,IF(INFORMACION!$F1708=REFERENCIAS!$C$24,10,7))),0)+VLOOKUP(F1708,REFERENCIAS!$C:$D,2,0)*VLOOKUP($F$2,PONDERADORES!A:P,IF(AND(INFORMACION!$T1708='REFERENCIAS RIESGO'!$C$36,INFORMACION!$F1708=REFERENCIAS!$C$24),16,IF(INFORMACION!$T1708='REFERENCIAS RIESGO'!$C$36,13,IF(INFORMACION!$F1708=REFERENCIAS!$C$24,10,7))),0)+VLOOKUP(T1708,REFERENCIAS!$C:$D,2,0)*VLOOKUP($T$2,PONDERADORES!A:P,IF(AND(INFORMACION!$T1708='REFERENCIAS RIESGO'!$C$36,INFORMACION!$F1708=REFERENCIAS!$C$24),16,IF(INFORMACION!$T1708='REFERENCIAS RIESGO'!$C$36,13,IF(INFORMACION!$F1708=REFERENCIAS!$C$24,10,7))),0)+VLOOKUP(IF(J1708&lt;=0.2,0.2,IF(AND(J1708&gt;0.2,J1708&lt;=0.4),0.4,IF(AND(J1708&gt;0.4,J1708&lt;=0.6),0.6,IF(AND(J1708&gt;0.6,J1708&lt;=0.8),0.8,IF(AND(J1708&gt;0.8,J1708&lt;=1),1))))),REFERENCIAS!$C:$D,2,0)*VLOOKUP($J$2,PONDERADORES!A:P,IF(AND(INFORMACION!$T1708='REFERENCIAS RIESGO'!$C$36,INFORMACION!$F1708=REFERENCIAS!$C$24),16,IF(INFORMACION!$T1708='REFERENCIAS RIESGO'!$C$36,13,IF(INFORMACION!$F1708=REFERENCIAS!$C$24,10,7))),0)</f>
        <v>#REF!</v>
      </c>
      <c r="Y1708" s="68">
        <f>+VLOOKUP(M1708,REFERENCIAS!$C:$D,2,0)*VLOOKUP($M$2,PONDERADORES!$A$7:$G$9,7,0)+VLOOKUP(N1708,REFERENCIAS!$C:$D,2,0)*VLOOKUP($N$2,PONDERADORES!$A$7:$G$9,7,0)+VLOOKUP(O1708,REFERENCIAS!$C:$D,2,0)*VLOOKUP($O$2,PONDERADORES!$A$7:$G$9,7,0)</f>
        <v>0.2</v>
      </c>
      <c r="Z1708" s="2">
        <f>+VLOOKUP(IF(R1708&lt;0.1,0,IF(AND(R1708&gt;=0.1,R1708&lt;0.2),0.1,IF(AND(R1708&gt;=0.2,R1708&lt;0.3),0.2,IF(R1708&gt;0.3,0.3,)))),REFERENCIAS!$C:$D,2,0)*VLOOKUP($R$2,PONDERADORES!$A$11:$G$11,7,0)</f>
        <v>15</v>
      </c>
      <c r="AA1708" s="92"/>
      <c r="AB1708" s="95" t="e">
        <f t="shared" ca="1" si="103"/>
        <v>#REF!</v>
      </c>
      <c r="AC1708" s="23" t="e">
        <f ca="1">IF(AB1708&gt;REFERENCIAS!$C$62,REFERENCIAS!$B$62,IF(AND(AB1708&gt;=REFERENCIAS!$C$63,AB1708&lt;REFERENCIAS!$D$63),REFERENCIAS!$B$63,IF(AND(AB1708&gt;REFERENCIAS!$C$64,AB1708&lt;=REFERENCIAS!$D$64),REFERENCIAS!$B$64,IF(AND(AB1708&gt;=REFERENCIAS!$C$65,AB1708&lt;REFERENCIAS!$D$65),REFERENCIAS!$B$65, "Revisar"))))</f>
        <v>#REF!</v>
      </c>
      <c r="AD1708" s="94" t="e">
        <f ca="1">VLOOKUP(AC1708,REFERENCIAS!$B$62:$G$65,4,FALSE)</f>
        <v>#REF!</v>
      </c>
    </row>
    <row r="1709" spans="1:30" ht="17.25" x14ac:dyDescent="0.25">
      <c r="A1709" s="74"/>
      <c r="B1709" s="19"/>
      <c r="C1709" s="19"/>
      <c r="D1709" s="50"/>
      <c r="E1709" s="73"/>
      <c r="F1709" s="74"/>
      <c r="G1709" s="9"/>
      <c r="H1709" s="48"/>
      <c r="I1709" s="49">
        <f t="shared" ca="1" si="101"/>
        <v>2022</v>
      </c>
      <c r="J1709" s="22">
        <f t="shared" ca="1" si="100"/>
        <v>1</v>
      </c>
      <c r="K1709" s="19"/>
      <c r="L1709" s="73"/>
      <c r="M1709" s="74"/>
      <c r="N1709" s="19"/>
      <c r="O1709" s="73"/>
      <c r="P1709" s="82">
        <v>1</v>
      </c>
      <c r="Q1709" s="24">
        <v>1</v>
      </c>
      <c r="R1709" s="81">
        <f t="shared" si="102"/>
        <v>1</v>
      </c>
      <c r="S1709" s="87"/>
      <c r="T1709" s="19"/>
      <c r="U1709" s="25"/>
      <c r="V1709" s="25"/>
      <c r="W1709" s="81"/>
      <c r="X1709" s="91" t="e">
        <f ca="1">+VLOOKUP(#REF!,REFERENCIAS!$C:$D,2,0)*VLOOKUP(#REF!,PONDERADORES!A:P,IF(AND(INFORMACION!$T1709='REFERENCIAS RIESGO'!$C$36,INFORMACION!$F1709=REFERENCIAS!$C$24),16,IF(INFORMACION!$T1709='REFERENCIAS RIESGO'!$C$36,13,IF(INFORMACION!$F1709=REFERENCIAS!$C$24,10,7))),0)+VLOOKUP(K1709,REFERENCIAS!$C:$D,2,0)*VLOOKUP($K$2,PONDERADORES!A:P,IF(AND(INFORMACION!$T1709='REFERENCIAS RIESGO'!$C$36,INFORMACION!$F1709=REFERENCIAS!$C$24),16,IF(INFORMACION!$T1709='REFERENCIAS RIESGO'!$C$36,13,IF(INFORMACION!$F1709=REFERENCIAS!$C$24,10,7))),0)+VLOOKUP(L1709,REFERENCIAS!$C:$D,2,0)*VLOOKUP($L$2,PONDERADORES!A:P,IF(AND(INFORMACION!$T1709='REFERENCIAS RIESGO'!$C$36,INFORMACION!$F1709=REFERENCIAS!$C$24),16,IF(INFORMACION!$T1709='REFERENCIAS RIESGO'!$C$36,13,IF(INFORMACION!$F1709=REFERENCIAS!$C$24,10,7))),0)+VLOOKUP(F1709,REFERENCIAS!$C:$D,2,0)*VLOOKUP($F$2,PONDERADORES!A:P,IF(AND(INFORMACION!$T1709='REFERENCIAS RIESGO'!$C$36,INFORMACION!$F1709=REFERENCIAS!$C$24),16,IF(INFORMACION!$T1709='REFERENCIAS RIESGO'!$C$36,13,IF(INFORMACION!$F1709=REFERENCIAS!$C$24,10,7))),0)+VLOOKUP(T1709,REFERENCIAS!$C:$D,2,0)*VLOOKUP($T$2,PONDERADORES!A:P,IF(AND(INFORMACION!$T1709='REFERENCIAS RIESGO'!$C$36,INFORMACION!$F1709=REFERENCIAS!$C$24),16,IF(INFORMACION!$T1709='REFERENCIAS RIESGO'!$C$36,13,IF(INFORMACION!$F1709=REFERENCIAS!$C$24,10,7))),0)+VLOOKUP(IF(J1709&lt;=0.2,0.2,IF(AND(J1709&gt;0.2,J1709&lt;=0.4),0.4,IF(AND(J1709&gt;0.4,J1709&lt;=0.6),0.6,IF(AND(J1709&gt;0.6,J1709&lt;=0.8),0.8,IF(AND(J1709&gt;0.8,J1709&lt;=1),1))))),REFERENCIAS!$C:$D,2,0)*VLOOKUP($J$2,PONDERADORES!A:P,IF(AND(INFORMACION!$T1709='REFERENCIAS RIESGO'!$C$36,INFORMACION!$F1709=REFERENCIAS!$C$24),16,IF(INFORMACION!$T1709='REFERENCIAS RIESGO'!$C$36,13,IF(INFORMACION!$F1709=REFERENCIAS!$C$24,10,7))),0)</f>
        <v>#REF!</v>
      </c>
      <c r="Y1709" s="68">
        <f>+VLOOKUP(M1709,REFERENCIAS!$C:$D,2,0)*VLOOKUP($M$2,PONDERADORES!$A$7:$G$9,7,0)+VLOOKUP(N1709,REFERENCIAS!$C:$D,2,0)*VLOOKUP($N$2,PONDERADORES!$A$7:$G$9,7,0)+VLOOKUP(O1709,REFERENCIAS!$C:$D,2,0)*VLOOKUP($O$2,PONDERADORES!$A$7:$G$9,7,0)</f>
        <v>0.2</v>
      </c>
      <c r="Z1709" s="2">
        <f>+VLOOKUP(IF(R1709&lt;0.1,0,IF(AND(R1709&gt;=0.1,R1709&lt;0.2),0.1,IF(AND(R1709&gt;=0.2,R1709&lt;0.3),0.2,IF(R1709&gt;0.3,0.3,)))),REFERENCIAS!$C:$D,2,0)*VLOOKUP($R$2,PONDERADORES!$A$11:$G$11,7,0)</f>
        <v>15</v>
      </c>
      <c r="AA1709" s="92"/>
      <c r="AB1709" s="95" t="e">
        <f t="shared" ca="1" si="103"/>
        <v>#REF!</v>
      </c>
      <c r="AC1709" s="23" t="e">
        <f ca="1">IF(AB1709&gt;REFERENCIAS!$C$62,REFERENCIAS!$B$62,IF(AND(AB1709&gt;=REFERENCIAS!$C$63,AB1709&lt;REFERENCIAS!$D$63),REFERENCIAS!$B$63,IF(AND(AB1709&gt;REFERENCIAS!$C$64,AB1709&lt;=REFERENCIAS!$D$64),REFERENCIAS!$B$64,IF(AND(AB1709&gt;=REFERENCIAS!$C$65,AB1709&lt;REFERENCIAS!$D$65),REFERENCIAS!$B$65, "Revisar"))))</f>
        <v>#REF!</v>
      </c>
      <c r="AD1709" s="94" t="e">
        <f ca="1">VLOOKUP(AC1709,REFERENCIAS!$B$62:$G$65,4,FALSE)</f>
        <v>#REF!</v>
      </c>
    </row>
    <row r="1710" spans="1:30" ht="17.25" x14ac:dyDescent="0.25">
      <c r="A1710" s="74"/>
      <c r="B1710" s="19"/>
      <c r="C1710" s="19"/>
      <c r="D1710" s="50"/>
      <c r="E1710" s="73"/>
      <c r="F1710" s="74"/>
      <c r="G1710" s="9"/>
      <c r="H1710" s="48"/>
      <c r="I1710" s="49">
        <f t="shared" ca="1" si="101"/>
        <v>2022</v>
      </c>
      <c r="J1710" s="22">
        <f t="shared" ca="1" si="100"/>
        <v>1</v>
      </c>
      <c r="K1710" s="19"/>
      <c r="L1710" s="73"/>
      <c r="M1710" s="74"/>
      <c r="N1710" s="19"/>
      <c r="O1710" s="73"/>
      <c r="P1710" s="82">
        <v>1</v>
      </c>
      <c r="Q1710" s="24">
        <v>1</v>
      </c>
      <c r="R1710" s="81">
        <f t="shared" si="102"/>
        <v>1</v>
      </c>
      <c r="S1710" s="87"/>
      <c r="T1710" s="19"/>
      <c r="U1710" s="25"/>
      <c r="V1710" s="25"/>
      <c r="W1710" s="81"/>
      <c r="X1710" s="91" t="e">
        <f ca="1">+VLOOKUP(#REF!,REFERENCIAS!$C:$D,2,0)*VLOOKUP(#REF!,PONDERADORES!A:P,IF(AND(INFORMACION!$T1710='REFERENCIAS RIESGO'!$C$36,INFORMACION!$F1710=REFERENCIAS!$C$24),16,IF(INFORMACION!$T1710='REFERENCIAS RIESGO'!$C$36,13,IF(INFORMACION!$F1710=REFERENCIAS!$C$24,10,7))),0)+VLOOKUP(K1710,REFERENCIAS!$C:$D,2,0)*VLOOKUP($K$2,PONDERADORES!A:P,IF(AND(INFORMACION!$T1710='REFERENCIAS RIESGO'!$C$36,INFORMACION!$F1710=REFERENCIAS!$C$24),16,IF(INFORMACION!$T1710='REFERENCIAS RIESGO'!$C$36,13,IF(INFORMACION!$F1710=REFERENCIAS!$C$24,10,7))),0)+VLOOKUP(L1710,REFERENCIAS!$C:$D,2,0)*VLOOKUP($L$2,PONDERADORES!A:P,IF(AND(INFORMACION!$T1710='REFERENCIAS RIESGO'!$C$36,INFORMACION!$F1710=REFERENCIAS!$C$24),16,IF(INFORMACION!$T1710='REFERENCIAS RIESGO'!$C$36,13,IF(INFORMACION!$F1710=REFERENCIAS!$C$24,10,7))),0)+VLOOKUP(F1710,REFERENCIAS!$C:$D,2,0)*VLOOKUP($F$2,PONDERADORES!A:P,IF(AND(INFORMACION!$T1710='REFERENCIAS RIESGO'!$C$36,INFORMACION!$F1710=REFERENCIAS!$C$24),16,IF(INFORMACION!$T1710='REFERENCIAS RIESGO'!$C$36,13,IF(INFORMACION!$F1710=REFERENCIAS!$C$24,10,7))),0)+VLOOKUP(T1710,REFERENCIAS!$C:$D,2,0)*VLOOKUP($T$2,PONDERADORES!A:P,IF(AND(INFORMACION!$T1710='REFERENCIAS RIESGO'!$C$36,INFORMACION!$F1710=REFERENCIAS!$C$24),16,IF(INFORMACION!$T1710='REFERENCIAS RIESGO'!$C$36,13,IF(INFORMACION!$F1710=REFERENCIAS!$C$24,10,7))),0)+VLOOKUP(IF(J1710&lt;=0.2,0.2,IF(AND(J1710&gt;0.2,J1710&lt;=0.4),0.4,IF(AND(J1710&gt;0.4,J1710&lt;=0.6),0.6,IF(AND(J1710&gt;0.6,J1710&lt;=0.8),0.8,IF(AND(J1710&gt;0.8,J1710&lt;=1),1))))),REFERENCIAS!$C:$D,2,0)*VLOOKUP($J$2,PONDERADORES!A:P,IF(AND(INFORMACION!$T1710='REFERENCIAS RIESGO'!$C$36,INFORMACION!$F1710=REFERENCIAS!$C$24),16,IF(INFORMACION!$T1710='REFERENCIAS RIESGO'!$C$36,13,IF(INFORMACION!$F1710=REFERENCIAS!$C$24,10,7))),0)</f>
        <v>#REF!</v>
      </c>
      <c r="Y1710" s="68">
        <f>+VLOOKUP(M1710,REFERENCIAS!$C:$D,2,0)*VLOOKUP($M$2,PONDERADORES!$A$7:$G$9,7,0)+VLOOKUP(N1710,REFERENCIAS!$C:$D,2,0)*VLOOKUP($N$2,PONDERADORES!$A$7:$G$9,7,0)+VLOOKUP(O1710,REFERENCIAS!$C:$D,2,0)*VLOOKUP($O$2,PONDERADORES!$A$7:$G$9,7,0)</f>
        <v>0.2</v>
      </c>
      <c r="Z1710" s="2">
        <f>+VLOOKUP(IF(R1710&lt;0.1,0,IF(AND(R1710&gt;=0.1,R1710&lt;0.2),0.1,IF(AND(R1710&gt;=0.2,R1710&lt;0.3),0.2,IF(R1710&gt;0.3,0.3,)))),REFERENCIAS!$C:$D,2,0)*VLOOKUP($R$2,PONDERADORES!$A$11:$G$11,7,0)</f>
        <v>15</v>
      </c>
      <c r="AA1710" s="92"/>
      <c r="AB1710" s="95" t="e">
        <f t="shared" ca="1" si="103"/>
        <v>#REF!</v>
      </c>
      <c r="AC1710" s="23" t="e">
        <f ca="1">IF(AB1710&gt;REFERENCIAS!$C$62,REFERENCIAS!$B$62,IF(AND(AB1710&gt;=REFERENCIAS!$C$63,AB1710&lt;REFERENCIAS!$D$63),REFERENCIAS!$B$63,IF(AND(AB1710&gt;REFERENCIAS!$C$64,AB1710&lt;=REFERENCIAS!$D$64),REFERENCIAS!$B$64,IF(AND(AB1710&gt;=REFERENCIAS!$C$65,AB1710&lt;REFERENCIAS!$D$65),REFERENCIAS!$B$65, "Revisar"))))</f>
        <v>#REF!</v>
      </c>
      <c r="AD1710" s="94" t="e">
        <f ca="1">VLOOKUP(AC1710,REFERENCIAS!$B$62:$G$65,4,FALSE)</f>
        <v>#REF!</v>
      </c>
    </row>
    <row r="1711" spans="1:30" ht="17.25" x14ac:dyDescent="0.25">
      <c r="A1711" s="74"/>
      <c r="B1711" s="19"/>
      <c r="C1711" s="19"/>
      <c r="D1711" s="50"/>
      <c r="E1711" s="73"/>
      <c r="F1711" s="74"/>
      <c r="G1711" s="9"/>
      <c r="H1711" s="48"/>
      <c r="I1711" s="49">
        <f t="shared" ca="1" si="101"/>
        <v>2022</v>
      </c>
      <c r="J1711" s="22">
        <f t="shared" ca="1" si="100"/>
        <v>1</v>
      </c>
      <c r="K1711" s="19"/>
      <c r="L1711" s="73"/>
      <c r="M1711" s="74"/>
      <c r="N1711" s="19"/>
      <c r="O1711" s="73"/>
      <c r="P1711" s="82">
        <v>1</v>
      </c>
      <c r="Q1711" s="24">
        <v>1</v>
      </c>
      <c r="R1711" s="81">
        <f t="shared" si="102"/>
        <v>1</v>
      </c>
      <c r="S1711" s="87"/>
      <c r="T1711" s="19"/>
      <c r="U1711" s="25"/>
      <c r="V1711" s="25"/>
      <c r="W1711" s="81"/>
      <c r="X1711" s="91" t="e">
        <f ca="1">+VLOOKUP(#REF!,REFERENCIAS!$C:$D,2,0)*VLOOKUP(#REF!,PONDERADORES!A:P,IF(AND(INFORMACION!$T1711='REFERENCIAS RIESGO'!$C$36,INFORMACION!$F1711=REFERENCIAS!$C$24),16,IF(INFORMACION!$T1711='REFERENCIAS RIESGO'!$C$36,13,IF(INFORMACION!$F1711=REFERENCIAS!$C$24,10,7))),0)+VLOOKUP(K1711,REFERENCIAS!$C:$D,2,0)*VLOOKUP($K$2,PONDERADORES!A:P,IF(AND(INFORMACION!$T1711='REFERENCIAS RIESGO'!$C$36,INFORMACION!$F1711=REFERENCIAS!$C$24),16,IF(INFORMACION!$T1711='REFERENCIAS RIESGO'!$C$36,13,IF(INFORMACION!$F1711=REFERENCIAS!$C$24,10,7))),0)+VLOOKUP(L1711,REFERENCIAS!$C:$D,2,0)*VLOOKUP($L$2,PONDERADORES!A:P,IF(AND(INFORMACION!$T1711='REFERENCIAS RIESGO'!$C$36,INFORMACION!$F1711=REFERENCIAS!$C$24),16,IF(INFORMACION!$T1711='REFERENCIAS RIESGO'!$C$36,13,IF(INFORMACION!$F1711=REFERENCIAS!$C$24,10,7))),0)+VLOOKUP(F1711,REFERENCIAS!$C:$D,2,0)*VLOOKUP($F$2,PONDERADORES!A:P,IF(AND(INFORMACION!$T1711='REFERENCIAS RIESGO'!$C$36,INFORMACION!$F1711=REFERENCIAS!$C$24),16,IF(INFORMACION!$T1711='REFERENCIAS RIESGO'!$C$36,13,IF(INFORMACION!$F1711=REFERENCIAS!$C$24,10,7))),0)+VLOOKUP(T1711,REFERENCIAS!$C:$D,2,0)*VLOOKUP($T$2,PONDERADORES!A:P,IF(AND(INFORMACION!$T1711='REFERENCIAS RIESGO'!$C$36,INFORMACION!$F1711=REFERENCIAS!$C$24),16,IF(INFORMACION!$T1711='REFERENCIAS RIESGO'!$C$36,13,IF(INFORMACION!$F1711=REFERENCIAS!$C$24,10,7))),0)+VLOOKUP(IF(J1711&lt;=0.2,0.2,IF(AND(J1711&gt;0.2,J1711&lt;=0.4),0.4,IF(AND(J1711&gt;0.4,J1711&lt;=0.6),0.6,IF(AND(J1711&gt;0.6,J1711&lt;=0.8),0.8,IF(AND(J1711&gt;0.8,J1711&lt;=1),1))))),REFERENCIAS!$C:$D,2,0)*VLOOKUP($J$2,PONDERADORES!A:P,IF(AND(INFORMACION!$T1711='REFERENCIAS RIESGO'!$C$36,INFORMACION!$F1711=REFERENCIAS!$C$24),16,IF(INFORMACION!$T1711='REFERENCIAS RIESGO'!$C$36,13,IF(INFORMACION!$F1711=REFERENCIAS!$C$24,10,7))),0)</f>
        <v>#REF!</v>
      </c>
      <c r="Y1711" s="68">
        <f>+VLOOKUP(M1711,REFERENCIAS!$C:$D,2,0)*VLOOKUP($M$2,PONDERADORES!$A$7:$G$9,7,0)+VLOOKUP(N1711,REFERENCIAS!$C:$D,2,0)*VLOOKUP($N$2,PONDERADORES!$A$7:$G$9,7,0)+VLOOKUP(O1711,REFERENCIAS!$C:$D,2,0)*VLOOKUP($O$2,PONDERADORES!$A$7:$G$9,7,0)</f>
        <v>0.2</v>
      </c>
      <c r="Z1711" s="2">
        <f>+VLOOKUP(IF(R1711&lt;0.1,0,IF(AND(R1711&gt;=0.1,R1711&lt;0.2),0.1,IF(AND(R1711&gt;=0.2,R1711&lt;0.3),0.2,IF(R1711&gt;0.3,0.3,)))),REFERENCIAS!$C:$D,2,0)*VLOOKUP($R$2,PONDERADORES!$A$11:$G$11,7,0)</f>
        <v>15</v>
      </c>
      <c r="AA1711" s="92"/>
      <c r="AB1711" s="95" t="e">
        <f t="shared" ca="1" si="103"/>
        <v>#REF!</v>
      </c>
      <c r="AC1711" s="23" t="e">
        <f ca="1">IF(AB1711&gt;REFERENCIAS!$C$62,REFERENCIAS!$B$62,IF(AND(AB1711&gt;=REFERENCIAS!$C$63,AB1711&lt;REFERENCIAS!$D$63),REFERENCIAS!$B$63,IF(AND(AB1711&gt;REFERENCIAS!$C$64,AB1711&lt;=REFERENCIAS!$D$64),REFERENCIAS!$B$64,IF(AND(AB1711&gt;=REFERENCIAS!$C$65,AB1711&lt;REFERENCIAS!$D$65),REFERENCIAS!$B$65, "Revisar"))))</f>
        <v>#REF!</v>
      </c>
      <c r="AD1711" s="94" t="e">
        <f ca="1">VLOOKUP(AC1711,REFERENCIAS!$B$62:$G$65,4,FALSE)</f>
        <v>#REF!</v>
      </c>
    </row>
    <row r="1712" spans="1:30" ht="17.25" x14ac:dyDescent="0.25">
      <c r="A1712" s="74"/>
      <c r="B1712" s="19"/>
      <c r="C1712" s="19"/>
      <c r="D1712" s="50"/>
      <c r="E1712" s="73"/>
      <c r="F1712" s="74"/>
      <c r="G1712" s="9"/>
      <c r="H1712" s="48"/>
      <c r="I1712" s="49">
        <f t="shared" ca="1" si="101"/>
        <v>2022</v>
      </c>
      <c r="J1712" s="22">
        <f t="shared" ca="1" si="100"/>
        <v>1</v>
      </c>
      <c r="K1712" s="19"/>
      <c r="L1712" s="73"/>
      <c r="M1712" s="74"/>
      <c r="N1712" s="19"/>
      <c r="O1712" s="73"/>
      <c r="P1712" s="82">
        <v>1</v>
      </c>
      <c r="Q1712" s="24">
        <v>1</v>
      </c>
      <c r="R1712" s="81">
        <f t="shared" si="102"/>
        <v>1</v>
      </c>
      <c r="S1712" s="87"/>
      <c r="T1712" s="19"/>
      <c r="U1712" s="25"/>
      <c r="V1712" s="25"/>
      <c r="W1712" s="81"/>
      <c r="X1712" s="91" t="e">
        <f ca="1">+VLOOKUP(#REF!,REFERENCIAS!$C:$D,2,0)*VLOOKUP(#REF!,PONDERADORES!A:P,IF(AND(INFORMACION!$T1712='REFERENCIAS RIESGO'!$C$36,INFORMACION!$F1712=REFERENCIAS!$C$24),16,IF(INFORMACION!$T1712='REFERENCIAS RIESGO'!$C$36,13,IF(INFORMACION!$F1712=REFERENCIAS!$C$24,10,7))),0)+VLOOKUP(K1712,REFERENCIAS!$C:$D,2,0)*VLOOKUP($K$2,PONDERADORES!A:P,IF(AND(INFORMACION!$T1712='REFERENCIAS RIESGO'!$C$36,INFORMACION!$F1712=REFERENCIAS!$C$24),16,IF(INFORMACION!$T1712='REFERENCIAS RIESGO'!$C$36,13,IF(INFORMACION!$F1712=REFERENCIAS!$C$24,10,7))),0)+VLOOKUP(L1712,REFERENCIAS!$C:$D,2,0)*VLOOKUP($L$2,PONDERADORES!A:P,IF(AND(INFORMACION!$T1712='REFERENCIAS RIESGO'!$C$36,INFORMACION!$F1712=REFERENCIAS!$C$24),16,IF(INFORMACION!$T1712='REFERENCIAS RIESGO'!$C$36,13,IF(INFORMACION!$F1712=REFERENCIAS!$C$24,10,7))),0)+VLOOKUP(F1712,REFERENCIAS!$C:$D,2,0)*VLOOKUP($F$2,PONDERADORES!A:P,IF(AND(INFORMACION!$T1712='REFERENCIAS RIESGO'!$C$36,INFORMACION!$F1712=REFERENCIAS!$C$24),16,IF(INFORMACION!$T1712='REFERENCIAS RIESGO'!$C$36,13,IF(INFORMACION!$F1712=REFERENCIAS!$C$24,10,7))),0)+VLOOKUP(T1712,REFERENCIAS!$C:$D,2,0)*VLOOKUP($T$2,PONDERADORES!A:P,IF(AND(INFORMACION!$T1712='REFERENCIAS RIESGO'!$C$36,INFORMACION!$F1712=REFERENCIAS!$C$24),16,IF(INFORMACION!$T1712='REFERENCIAS RIESGO'!$C$36,13,IF(INFORMACION!$F1712=REFERENCIAS!$C$24,10,7))),0)+VLOOKUP(IF(J1712&lt;=0.2,0.2,IF(AND(J1712&gt;0.2,J1712&lt;=0.4),0.4,IF(AND(J1712&gt;0.4,J1712&lt;=0.6),0.6,IF(AND(J1712&gt;0.6,J1712&lt;=0.8),0.8,IF(AND(J1712&gt;0.8,J1712&lt;=1),1))))),REFERENCIAS!$C:$D,2,0)*VLOOKUP($J$2,PONDERADORES!A:P,IF(AND(INFORMACION!$T1712='REFERENCIAS RIESGO'!$C$36,INFORMACION!$F1712=REFERENCIAS!$C$24),16,IF(INFORMACION!$T1712='REFERENCIAS RIESGO'!$C$36,13,IF(INFORMACION!$F1712=REFERENCIAS!$C$24,10,7))),0)</f>
        <v>#REF!</v>
      </c>
      <c r="Y1712" s="68">
        <f>+VLOOKUP(M1712,REFERENCIAS!$C:$D,2,0)*VLOOKUP($M$2,PONDERADORES!$A$7:$G$9,7,0)+VLOOKUP(N1712,REFERENCIAS!$C:$D,2,0)*VLOOKUP($N$2,PONDERADORES!$A$7:$G$9,7,0)+VLOOKUP(O1712,REFERENCIAS!$C:$D,2,0)*VLOOKUP($O$2,PONDERADORES!$A$7:$G$9,7,0)</f>
        <v>0.2</v>
      </c>
      <c r="Z1712" s="2">
        <f>+VLOOKUP(IF(R1712&lt;0.1,0,IF(AND(R1712&gt;=0.1,R1712&lt;0.2),0.1,IF(AND(R1712&gt;=0.2,R1712&lt;0.3),0.2,IF(R1712&gt;0.3,0.3,)))),REFERENCIAS!$C:$D,2,0)*VLOOKUP($R$2,PONDERADORES!$A$11:$G$11,7,0)</f>
        <v>15</v>
      </c>
      <c r="AA1712" s="92"/>
      <c r="AB1712" s="95" t="e">
        <f t="shared" ca="1" si="103"/>
        <v>#REF!</v>
      </c>
      <c r="AC1712" s="23" t="e">
        <f ca="1">IF(AB1712&gt;REFERENCIAS!$C$62,REFERENCIAS!$B$62,IF(AND(AB1712&gt;=REFERENCIAS!$C$63,AB1712&lt;REFERENCIAS!$D$63),REFERENCIAS!$B$63,IF(AND(AB1712&gt;REFERENCIAS!$C$64,AB1712&lt;=REFERENCIAS!$D$64),REFERENCIAS!$B$64,IF(AND(AB1712&gt;=REFERENCIAS!$C$65,AB1712&lt;REFERENCIAS!$D$65),REFERENCIAS!$B$65, "Revisar"))))</f>
        <v>#REF!</v>
      </c>
      <c r="AD1712" s="94" t="e">
        <f ca="1">VLOOKUP(AC1712,REFERENCIAS!$B$62:$G$65,4,FALSE)</f>
        <v>#REF!</v>
      </c>
    </row>
    <row r="1713" spans="1:30" ht="17.25" x14ac:dyDescent="0.25">
      <c r="A1713" s="74"/>
      <c r="B1713" s="19"/>
      <c r="C1713" s="19"/>
      <c r="D1713" s="50"/>
      <c r="E1713" s="73"/>
      <c r="F1713" s="74"/>
      <c r="G1713" s="9"/>
      <c r="H1713" s="48"/>
      <c r="I1713" s="49">
        <f t="shared" ca="1" si="101"/>
        <v>2022</v>
      </c>
      <c r="J1713" s="22">
        <f t="shared" ca="1" si="100"/>
        <v>1</v>
      </c>
      <c r="K1713" s="19"/>
      <c r="L1713" s="73"/>
      <c r="M1713" s="74"/>
      <c r="N1713" s="19"/>
      <c r="O1713" s="73"/>
      <c r="P1713" s="82">
        <v>1</v>
      </c>
      <c r="Q1713" s="24">
        <v>1</v>
      </c>
      <c r="R1713" s="81">
        <f t="shared" si="102"/>
        <v>1</v>
      </c>
      <c r="S1713" s="87"/>
      <c r="T1713" s="19"/>
      <c r="U1713" s="25"/>
      <c r="V1713" s="25"/>
      <c r="W1713" s="81"/>
      <c r="X1713" s="91" t="e">
        <f ca="1">+VLOOKUP(#REF!,REFERENCIAS!$C:$D,2,0)*VLOOKUP(#REF!,PONDERADORES!A:P,IF(AND(INFORMACION!$T1713='REFERENCIAS RIESGO'!$C$36,INFORMACION!$F1713=REFERENCIAS!$C$24),16,IF(INFORMACION!$T1713='REFERENCIAS RIESGO'!$C$36,13,IF(INFORMACION!$F1713=REFERENCIAS!$C$24,10,7))),0)+VLOOKUP(K1713,REFERENCIAS!$C:$D,2,0)*VLOOKUP($K$2,PONDERADORES!A:P,IF(AND(INFORMACION!$T1713='REFERENCIAS RIESGO'!$C$36,INFORMACION!$F1713=REFERENCIAS!$C$24),16,IF(INFORMACION!$T1713='REFERENCIAS RIESGO'!$C$36,13,IF(INFORMACION!$F1713=REFERENCIAS!$C$24,10,7))),0)+VLOOKUP(L1713,REFERENCIAS!$C:$D,2,0)*VLOOKUP($L$2,PONDERADORES!A:P,IF(AND(INFORMACION!$T1713='REFERENCIAS RIESGO'!$C$36,INFORMACION!$F1713=REFERENCIAS!$C$24),16,IF(INFORMACION!$T1713='REFERENCIAS RIESGO'!$C$36,13,IF(INFORMACION!$F1713=REFERENCIAS!$C$24,10,7))),0)+VLOOKUP(F1713,REFERENCIAS!$C:$D,2,0)*VLOOKUP($F$2,PONDERADORES!A:P,IF(AND(INFORMACION!$T1713='REFERENCIAS RIESGO'!$C$36,INFORMACION!$F1713=REFERENCIAS!$C$24),16,IF(INFORMACION!$T1713='REFERENCIAS RIESGO'!$C$36,13,IF(INFORMACION!$F1713=REFERENCIAS!$C$24,10,7))),0)+VLOOKUP(T1713,REFERENCIAS!$C:$D,2,0)*VLOOKUP($T$2,PONDERADORES!A:P,IF(AND(INFORMACION!$T1713='REFERENCIAS RIESGO'!$C$36,INFORMACION!$F1713=REFERENCIAS!$C$24),16,IF(INFORMACION!$T1713='REFERENCIAS RIESGO'!$C$36,13,IF(INFORMACION!$F1713=REFERENCIAS!$C$24,10,7))),0)+VLOOKUP(IF(J1713&lt;=0.2,0.2,IF(AND(J1713&gt;0.2,J1713&lt;=0.4),0.4,IF(AND(J1713&gt;0.4,J1713&lt;=0.6),0.6,IF(AND(J1713&gt;0.6,J1713&lt;=0.8),0.8,IF(AND(J1713&gt;0.8,J1713&lt;=1),1))))),REFERENCIAS!$C:$D,2,0)*VLOOKUP($J$2,PONDERADORES!A:P,IF(AND(INFORMACION!$T1713='REFERENCIAS RIESGO'!$C$36,INFORMACION!$F1713=REFERENCIAS!$C$24),16,IF(INFORMACION!$T1713='REFERENCIAS RIESGO'!$C$36,13,IF(INFORMACION!$F1713=REFERENCIAS!$C$24,10,7))),0)</f>
        <v>#REF!</v>
      </c>
      <c r="Y1713" s="68">
        <f>+VLOOKUP(M1713,REFERENCIAS!$C:$D,2,0)*VLOOKUP($M$2,PONDERADORES!$A$7:$G$9,7,0)+VLOOKUP(N1713,REFERENCIAS!$C:$D,2,0)*VLOOKUP($N$2,PONDERADORES!$A$7:$G$9,7,0)+VLOOKUP(O1713,REFERENCIAS!$C:$D,2,0)*VLOOKUP($O$2,PONDERADORES!$A$7:$G$9,7,0)</f>
        <v>0.2</v>
      </c>
      <c r="Z1713" s="2">
        <f>+VLOOKUP(IF(R1713&lt;0.1,0,IF(AND(R1713&gt;=0.1,R1713&lt;0.2),0.1,IF(AND(R1713&gt;=0.2,R1713&lt;0.3),0.2,IF(R1713&gt;0.3,0.3,)))),REFERENCIAS!$C:$D,2,0)*VLOOKUP($R$2,PONDERADORES!$A$11:$G$11,7,0)</f>
        <v>15</v>
      </c>
      <c r="AA1713" s="92"/>
      <c r="AB1713" s="95" t="e">
        <f t="shared" ca="1" si="103"/>
        <v>#REF!</v>
      </c>
      <c r="AC1713" s="23" t="e">
        <f ca="1">IF(AB1713&gt;REFERENCIAS!$C$62,REFERENCIAS!$B$62,IF(AND(AB1713&gt;=REFERENCIAS!$C$63,AB1713&lt;REFERENCIAS!$D$63),REFERENCIAS!$B$63,IF(AND(AB1713&gt;REFERENCIAS!$C$64,AB1713&lt;=REFERENCIAS!$D$64),REFERENCIAS!$B$64,IF(AND(AB1713&gt;=REFERENCIAS!$C$65,AB1713&lt;REFERENCIAS!$D$65),REFERENCIAS!$B$65, "Revisar"))))</f>
        <v>#REF!</v>
      </c>
      <c r="AD1713" s="94" t="e">
        <f ca="1">VLOOKUP(AC1713,REFERENCIAS!$B$62:$G$65,4,FALSE)</f>
        <v>#REF!</v>
      </c>
    </row>
    <row r="1714" spans="1:30" ht="17.25" x14ac:dyDescent="0.25">
      <c r="A1714" s="74"/>
      <c r="B1714" s="19"/>
      <c r="C1714" s="19"/>
      <c r="D1714" s="50"/>
      <c r="E1714" s="73"/>
      <c r="F1714" s="74"/>
      <c r="G1714" s="9"/>
      <c r="H1714" s="48"/>
      <c r="I1714" s="49">
        <f t="shared" ca="1" si="101"/>
        <v>2022</v>
      </c>
      <c r="J1714" s="22">
        <f t="shared" ca="1" si="100"/>
        <v>1</v>
      </c>
      <c r="K1714" s="19"/>
      <c r="L1714" s="73"/>
      <c r="M1714" s="74"/>
      <c r="N1714" s="19"/>
      <c r="O1714" s="73"/>
      <c r="P1714" s="82">
        <v>1</v>
      </c>
      <c r="Q1714" s="24">
        <v>1</v>
      </c>
      <c r="R1714" s="81">
        <f t="shared" si="102"/>
        <v>1</v>
      </c>
      <c r="S1714" s="87"/>
      <c r="T1714" s="19"/>
      <c r="U1714" s="25"/>
      <c r="V1714" s="25"/>
      <c r="W1714" s="81"/>
      <c r="X1714" s="91" t="e">
        <f ca="1">+VLOOKUP(#REF!,REFERENCIAS!$C:$D,2,0)*VLOOKUP(#REF!,PONDERADORES!A:P,IF(AND(INFORMACION!$T1714='REFERENCIAS RIESGO'!$C$36,INFORMACION!$F1714=REFERENCIAS!$C$24),16,IF(INFORMACION!$T1714='REFERENCIAS RIESGO'!$C$36,13,IF(INFORMACION!$F1714=REFERENCIAS!$C$24,10,7))),0)+VLOOKUP(K1714,REFERENCIAS!$C:$D,2,0)*VLOOKUP($K$2,PONDERADORES!A:P,IF(AND(INFORMACION!$T1714='REFERENCIAS RIESGO'!$C$36,INFORMACION!$F1714=REFERENCIAS!$C$24),16,IF(INFORMACION!$T1714='REFERENCIAS RIESGO'!$C$36,13,IF(INFORMACION!$F1714=REFERENCIAS!$C$24,10,7))),0)+VLOOKUP(L1714,REFERENCIAS!$C:$D,2,0)*VLOOKUP($L$2,PONDERADORES!A:P,IF(AND(INFORMACION!$T1714='REFERENCIAS RIESGO'!$C$36,INFORMACION!$F1714=REFERENCIAS!$C$24),16,IF(INFORMACION!$T1714='REFERENCIAS RIESGO'!$C$36,13,IF(INFORMACION!$F1714=REFERENCIAS!$C$24,10,7))),0)+VLOOKUP(F1714,REFERENCIAS!$C:$D,2,0)*VLOOKUP($F$2,PONDERADORES!A:P,IF(AND(INFORMACION!$T1714='REFERENCIAS RIESGO'!$C$36,INFORMACION!$F1714=REFERENCIAS!$C$24),16,IF(INFORMACION!$T1714='REFERENCIAS RIESGO'!$C$36,13,IF(INFORMACION!$F1714=REFERENCIAS!$C$24,10,7))),0)+VLOOKUP(T1714,REFERENCIAS!$C:$D,2,0)*VLOOKUP($T$2,PONDERADORES!A:P,IF(AND(INFORMACION!$T1714='REFERENCIAS RIESGO'!$C$36,INFORMACION!$F1714=REFERENCIAS!$C$24),16,IF(INFORMACION!$T1714='REFERENCIAS RIESGO'!$C$36,13,IF(INFORMACION!$F1714=REFERENCIAS!$C$24,10,7))),0)+VLOOKUP(IF(J1714&lt;=0.2,0.2,IF(AND(J1714&gt;0.2,J1714&lt;=0.4),0.4,IF(AND(J1714&gt;0.4,J1714&lt;=0.6),0.6,IF(AND(J1714&gt;0.6,J1714&lt;=0.8),0.8,IF(AND(J1714&gt;0.8,J1714&lt;=1),1))))),REFERENCIAS!$C:$D,2,0)*VLOOKUP($J$2,PONDERADORES!A:P,IF(AND(INFORMACION!$T1714='REFERENCIAS RIESGO'!$C$36,INFORMACION!$F1714=REFERENCIAS!$C$24),16,IF(INFORMACION!$T1714='REFERENCIAS RIESGO'!$C$36,13,IF(INFORMACION!$F1714=REFERENCIAS!$C$24,10,7))),0)</f>
        <v>#REF!</v>
      </c>
      <c r="Y1714" s="68">
        <f>+VLOOKUP(M1714,REFERENCIAS!$C:$D,2,0)*VLOOKUP($M$2,PONDERADORES!$A$7:$G$9,7,0)+VLOOKUP(N1714,REFERENCIAS!$C:$D,2,0)*VLOOKUP($N$2,PONDERADORES!$A$7:$G$9,7,0)+VLOOKUP(O1714,REFERENCIAS!$C:$D,2,0)*VLOOKUP($O$2,PONDERADORES!$A$7:$G$9,7,0)</f>
        <v>0.2</v>
      </c>
      <c r="Z1714" s="2">
        <f>+VLOOKUP(IF(R1714&lt;0.1,0,IF(AND(R1714&gt;=0.1,R1714&lt;0.2),0.1,IF(AND(R1714&gt;=0.2,R1714&lt;0.3),0.2,IF(R1714&gt;0.3,0.3,)))),REFERENCIAS!$C:$D,2,0)*VLOOKUP($R$2,PONDERADORES!$A$11:$G$11,7,0)</f>
        <v>15</v>
      </c>
      <c r="AA1714" s="92"/>
      <c r="AB1714" s="95" t="e">
        <f t="shared" ca="1" si="103"/>
        <v>#REF!</v>
      </c>
      <c r="AC1714" s="23" t="e">
        <f ca="1">IF(AB1714&gt;REFERENCIAS!$C$62,REFERENCIAS!$B$62,IF(AND(AB1714&gt;=REFERENCIAS!$C$63,AB1714&lt;REFERENCIAS!$D$63),REFERENCIAS!$B$63,IF(AND(AB1714&gt;REFERENCIAS!$C$64,AB1714&lt;=REFERENCIAS!$D$64),REFERENCIAS!$B$64,IF(AND(AB1714&gt;=REFERENCIAS!$C$65,AB1714&lt;REFERENCIAS!$D$65),REFERENCIAS!$B$65, "Revisar"))))</f>
        <v>#REF!</v>
      </c>
      <c r="AD1714" s="94" t="e">
        <f ca="1">VLOOKUP(AC1714,REFERENCIAS!$B$62:$G$65,4,FALSE)</f>
        <v>#REF!</v>
      </c>
    </row>
    <row r="1715" spans="1:30" ht="17.25" x14ac:dyDescent="0.25">
      <c r="A1715" s="74"/>
      <c r="B1715" s="19"/>
      <c r="C1715" s="19"/>
      <c r="D1715" s="50"/>
      <c r="E1715" s="73"/>
      <c r="F1715" s="74"/>
      <c r="G1715" s="9"/>
      <c r="H1715" s="48"/>
      <c r="I1715" s="49">
        <f t="shared" ca="1" si="101"/>
        <v>2022</v>
      </c>
      <c r="J1715" s="22">
        <f t="shared" ca="1" si="100"/>
        <v>1</v>
      </c>
      <c r="K1715" s="19"/>
      <c r="L1715" s="73"/>
      <c r="M1715" s="74"/>
      <c r="N1715" s="19"/>
      <c r="O1715" s="73"/>
      <c r="P1715" s="82">
        <v>1</v>
      </c>
      <c r="Q1715" s="24">
        <v>1</v>
      </c>
      <c r="R1715" s="81">
        <f t="shared" si="102"/>
        <v>1</v>
      </c>
      <c r="S1715" s="87"/>
      <c r="T1715" s="19"/>
      <c r="U1715" s="25"/>
      <c r="V1715" s="25"/>
      <c r="W1715" s="81"/>
      <c r="X1715" s="91" t="e">
        <f ca="1">+VLOOKUP(#REF!,REFERENCIAS!$C:$D,2,0)*VLOOKUP(#REF!,PONDERADORES!A:P,IF(AND(INFORMACION!$T1715='REFERENCIAS RIESGO'!$C$36,INFORMACION!$F1715=REFERENCIAS!$C$24),16,IF(INFORMACION!$T1715='REFERENCIAS RIESGO'!$C$36,13,IF(INFORMACION!$F1715=REFERENCIAS!$C$24,10,7))),0)+VLOOKUP(K1715,REFERENCIAS!$C:$D,2,0)*VLOOKUP($K$2,PONDERADORES!A:P,IF(AND(INFORMACION!$T1715='REFERENCIAS RIESGO'!$C$36,INFORMACION!$F1715=REFERENCIAS!$C$24),16,IF(INFORMACION!$T1715='REFERENCIAS RIESGO'!$C$36,13,IF(INFORMACION!$F1715=REFERENCIAS!$C$24,10,7))),0)+VLOOKUP(L1715,REFERENCIAS!$C:$D,2,0)*VLOOKUP($L$2,PONDERADORES!A:P,IF(AND(INFORMACION!$T1715='REFERENCIAS RIESGO'!$C$36,INFORMACION!$F1715=REFERENCIAS!$C$24),16,IF(INFORMACION!$T1715='REFERENCIAS RIESGO'!$C$36,13,IF(INFORMACION!$F1715=REFERENCIAS!$C$24,10,7))),0)+VLOOKUP(F1715,REFERENCIAS!$C:$D,2,0)*VLOOKUP($F$2,PONDERADORES!A:P,IF(AND(INFORMACION!$T1715='REFERENCIAS RIESGO'!$C$36,INFORMACION!$F1715=REFERENCIAS!$C$24),16,IF(INFORMACION!$T1715='REFERENCIAS RIESGO'!$C$36,13,IF(INFORMACION!$F1715=REFERENCIAS!$C$24,10,7))),0)+VLOOKUP(T1715,REFERENCIAS!$C:$D,2,0)*VLOOKUP($T$2,PONDERADORES!A:P,IF(AND(INFORMACION!$T1715='REFERENCIAS RIESGO'!$C$36,INFORMACION!$F1715=REFERENCIAS!$C$24),16,IF(INFORMACION!$T1715='REFERENCIAS RIESGO'!$C$36,13,IF(INFORMACION!$F1715=REFERENCIAS!$C$24,10,7))),0)+VLOOKUP(IF(J1715&lt;=0.2,0.2,IF(AND(J1715&gt;0.2,J1715&lt;=0.4),0.4,IF(AND(J1715&gt;0.4,J1715&lt;=0.6),0.6,IF(AND(J1715&gt;0.6,J1715&lt;=0.8),0.8,IF(AND(J1715&gt;0.8,J1715&lt;=1),1))))),REFERENCIAS!$C:$D,2,0)*VLOOKUP($J$2,PONDERADORES!A:P,IF(AND(INFORMACION!$T1715='REFERENCIAS RIESGO'!$C$36,INFORMACION!$F1715=REFERENCIAS!$C$24),16,IF(INFORMACION!$T1715='REFERENCIAS RIESGO'!$C$36,13,IF(INFORMACION!$F1715=REFERENCIAS!$C$24,10,7))),0)</f>
        <v>#REF!</v>
      </c>
      <c r="Y1715" s="68">
        <f>+VLOOKUP(M1715,REFERENCIAS!$C:$D,2,0)*VLOOKUP($M$2,PONDERADORES!$A$7:$G$9,7,0)+VLOOKUP(N1715,REFERENCIAS!$C:$D,2,0)*VLOOKUP($N$2,PONDERADORES!$A$7:$G$9,7,0)+VLOOKUP(O1715,REFERENCIAS!$C:$D,2,0)*VLOOKUP($O$2,PONDERADORES!$A$7:$G$9,7,0)</f>
        <v>0.2</v>
      </c>
      <c r="Z1715" s="2">
        <f>+VLOOKUP(IF(R1715&lt;0.1,0,IF(AND(R1715&gt;=0.1,R1715&lt;0.2),0.1,IF(AND(R1715&gt;=0.2,R1715&lt;0.3),0.2,IF(R1715&gt;0.3,0.3,)))),REFERENCIAS!$C:$D,2,0)*VLOOKUP($R$2,PONDERADORES!$A$11:$G$11,7,0)</f>
        <v>15</v>
      </c>
      <c r="AA1715" s="92"/>
      <c r="AB1715" s="95" t="e">
        <f t="shared" ca="1" si="103"/>
        <v>#REF!</v>
      </c>
      <c r="AC1715" s="23" t="e">
        <f ca="1">IF(AB1715&gt;REFERENCIAS!$C$62,REFERENCIAS!$B$62,IF(AND(AB1715&gt;=REFERENCIAS!$C$63,AB1715&lt;REFERENCIAS!$D$63),REFERENCIAS!$B$63,IF(AND(AB1715&gt;REFERENCIAS!$C$64,AB1715&lt;=REFERENCIAS!$D$64),REFERENCIAS!$B$64,IF(AND(AB1715&gt;=REFERENCIAS!$C$65,AB1715&lt;REFERENCIAS!$D$65),REFERENCIAS!$B$65, "Revisar"))))</f>
        <v>#REF!</v>
      </c>
      <c r="AD1715" s="94" t="e">
        <f ca="1">VLOOKUP(AC1715,REFERENCIAS!$B$62:$G$65,4,FALSE)</f>
        <v>#REF!</v>
      </c>
    </row>
    <row r="1716" spans="1:30" ht="17.25" x14ac:dyDescent="0.25">
      <c r="A1716" s="74"/>
      <c r="B1716" s="19"/>
      <c r="C1716" s="19"/>
      <c r="D1716" s="50"/>
      <c r="E1716" s="73"/>
      <c r="F1716" s="74"/>
      <c r="G1716" s="9"/>
      <c r="H1716" s="48"/>
      <c r="I1716" s="49">
        <f t="shared" ca="1" si="101"/>
        <v>2022</v>
      </c>
      <c r="J1716" s="22">
        <f t="shared" ca="1" si="100"/>
        <v>1</v>
      </c>
      <c r="K1716" s="19"/>
      <c r="L1716" s="73"/>
      <c r="M1716" s="74"/>
      <c r="N1716" s="19"/>
      <c r="O1716" s="73"/>
      <c r="P1716" s="82">
        <v>1</v>
      </c>
      <c r="Q1716" s="24">
        <v>1</v>
      </c>
      <c r="R1716" s="81">
        <f t="shared" si="102"/>
        <v>1</v>
      </c>
      <c r="S1716" s="87"/>
      <c r="T1716" s="19"/>
      <c r="U1716" s="25"/>
      <c r="V1716" s="25"/>
      <c r="W1716" s="81"/>
      <c r="X1716" s="91" t="e">
        <f ca="1">+VLOOKUP(#REF!,REFERENCIAS!$C:$D,2,0)*VLOOKUP(#REF!,PONDERADORES!A:P,IF(AND(INFORMACION!$T1716='REFERENCIAS RIESGO'!$C$36,INFORMACION!$F1716=REFERENCIAS!$C$24),16,IF(INFORMACION!$T1716='REFERENCIAS RIESGO'!$C$36,13,IF(INFORMACION!$F1716=REFERENCIAS!$C$24,10,7))),0)+VLOOKUP(K1716,REFERENCIAS!$C:$D,2,0)*VLOOKUP($K$2,PONDERADORES!A:P,IF(AND(INFORMACION!$T1716='REFERENCIAS RIESGO'!$C$36,INFORMACION!$F1716=REFERENCIAS!$C$24),16,IF(INFORMACION!$T1716='REFERENCIAS RIESGO'!$C$36,13,IF(INFORMACION!$F1716=REFERENCIAS!$C$24,10,7))),0)+VLOOKUP(L1716,REFERENCIAS!$C:$D,2,0)*VLOOKUP($L$2,PONDERADORES!A:P,IF(AND(INFORMACION!$T1716='REFERENCIAS RIESGO'!$C$36,INFORMACION!$F1716=REFERENCIAS!$C$24),16,IF(INFORMACION!$T1716='REFERENCIAS RIESGO'!$C$36,13,IF(INFORMACION!$F1716=REFERENCIAS!$C$24,10,7))),0)+VLOOKUP(F1716,REFERENCIAS!$C:$D,2,0)*VLOOKUP($F$2,PONDERADORES!A:P,IF(AND(INFORMACION!$T1716='REFERENCIAS RIESGO'!$C$36,INFORMACION!$F1716=REFERENCIAS!$C$24),16,IF(INFORMACION!$T1716='REFERENCIAS RIESGO'!$C$36,13,IF(INFORMACION!$F1716=REFERENCIAS!$C$24,10,7))),0)+VLOOKUP(T1716,REFERENCIAS!$C:$D,2,0)*VLOOKUP($T$2,PONDERADORES!A:P,IF(AND(INFORMACION!$T1716='REFERENCIAS RIESGO'!$C$36,INFORMACION!$F1716=REFERENCIAS!$C$24),16,IF(INFORMACION!$T1716='REFERENCIAS RIESGO'!$C$36,13,IF(INFORMACION!$F1716=REFERENCIAS!$C$24,10,7))),0)+VLOOKUP(IF(J1716&lt;=0.2,0.2,IF(AND(J1716&gt;0.2,J1716&lt;=0.4),0.4,IF(AND(J1716&gt;0.4,J1716&lt;=0.6),0.6,IF(AND(J1716&gt;0.6,J1716&lt;=0.8),0.8,IF(AND(J1716&gt;0.8,J1716&lt;=1),1))))),REFERENCIAS!$C:$D,2,0)*VLOOKUP($J$2,PONDERADORES!A:P,IF(AND(INFORMACION!$T1716='REFERENCIAS RIESGO'!$C$36,INFORMACION!$F1716=REFERENCIAS!$C$24),16,IF(INFORMACION!$T1716='REFERENCIAS RIESGO'!$C$36,13,IF(INFORMACION!$F1716=REFERENCIAS!$C$24,10,7))),0)</f>
        <v>#REF!</v>
      </c>
      <c r="Y1716" s="68">
        <f>+VLOOKUP(M1716,REFERENCIAS!$C:$D,2,0)*VLOOKUP($M$2,PONDERADORES!$A$7:$G$9,7,0)+VLOOKUP(N1716,REFERENCIAS!$C:$D,2,0)*VLOOKUP($N$2,PONDERADORES!$A$7:$G$9,7,0)+VLOOKUP(O1716,REFERENCIAS!$C:$D,2,0)*VLOOKUP($O$2,PONDERADORES!$A$7:$G$9,7,0)</f>
        <v>0.2</v>
      </c>
      <c r="Z1716" s="2">
        <f>+VLOOKUP(IF(R1716&lt;0.1,0,IF(AND(R1716&gt;=0.1,R1716&lt;0.2),0.1,IF(AND(R1716&gt;=0.2,R1716&lt;0.3),0.2,IF(R1716&gt;0.3,0.3,)))),REFERENCIAS!$C:$D,2,0)*VLOOKUP($R$2,PONDERADORES!$A$11:$G$11,7,0)</f>
        <v>15</v>
      </c>
      <c r="AA1716" s="92"/>
      <c r="AB1716" s="95" t="e">
        <f t="shared" ca="1" si="103"/>
        <v>#REF!</v>
      </c>
      <c r="AC1716" s="23" t="e">
        <f ca="1">IF(AB1716&gt;REFERENCIAS!$C$62,REFERENCIAS!$B$62,IF(AND(AB1716&gt;=REFERENCIAS!$C$63,AB1716&lt;REFERENCIAS!$D$63),REFERENCIAS!$B$63,IF(AND(AB1716&gt;REFERENCIAS!$C$64,AB1716&lt;=REFERENCIAS!$D$64),REFERENCIAS!$B$64,IF(AND(AB1716&gt;=REFERENCIAS!$C$65,AB1716&lt;REFERENCIAS!$D$65),REFERENCIAS!$B$65, "Revisar"))))</f>
        <v>#REF!</v>
      </c>
      <c r="AD1716" s="94" t="e">
        <f ca="1">VLOOKUP(AC1716,REFERENCIAS!$B$62:$G$65,4,FALSE)</f>
        <v>#REF!</v>
      </c>
    </row>
    <row r="1717" spans="1:30" ht="17.25" x14ac:dyDescent="0.25">
      <c r="A1717" s="74"/>
      <c r="B1717" s="19"/>
      <c r="C1717" s="19"/>
      <c r="D1717" s="50"/>
      <c r="E1717" s="73"/>
      <c r="F1717" s="74"/>
      <c r="G1717" s="9"/>
      <c r="H1717" s="48"/>
      <c r="I1717" s="49">
        <f t="shared" ca="1" si="101"/>
        <v>2022</v>
      </c>
      <c r="J1717" s="22">
        <f t="shared" ca="1" si="100"/>
        <v>1</v>
      </c>
      <c r="K1717" s="19"/>
      <c r="L1717" s="73"/>
      <c r="M1717" s="74"/>
      <c r="N1717" s="19"/>
      <c r="O1717" s="73"/>
      <c r="P1717" s="82">
        <v>1</v>
      </c>
      <c r="Q1717" s="24">
        <v>1</v>
      </c>
      <c r="R1717" s="81">
        <f t="shared" si="102"/>
        <v>1</v>
      </c>
      <c r="S1717" s="87"/>
      <c r="T1717" s="19"/>
      <c r="U1717" s="25"/>
      <c r="V1717" s="25"/>
      <c r="W1717" s="81"/>
      <c r="X1717" s="91" t="e">
        <f ca="1">+VLOOKUP(#REF!,REFERENCIAS!$C:$D,2,0)*VLOOKUP(#REF!,PONDERADORES!A:P,IF(AND(INFORMACION!$T1717='REFERENCIAS RIESGO'!$C$36,INFORMACION!$F1717=REFERENCIAS!$C$24),16,IF(INFORMACION!$T1717='REFERENCIAS RIESGO'!$C$36,13,IF(INFORMACION!$F1717=REFERENCIAS!$C$24,10,7))),0)+VLOOKUP(K1717,REFERENCIAS!$C:$D,2,0)*VLOOKUP($K$2,PONDERADORES!A:P,IF(AND(INFORMACION!$T1717='REFERENCIAS RIESGO'!$C$36,INFORMACION!$F1717=REFERENCIAS!$C$24),16,IF(INFORMACION!$T1717='REFERENCIAS RIESGO'!$C$36,13,IF(INFORMACION!$F1717=REFERENCIAS!$C$24,10,7))),0)+VLOOKUP(L1717,REFERENCIAS!$C:$D,2,0)*VLOOKUP($L$2,PONDERADORES!A:P,IF(AND(INFORMACION!$T1717='REFERENCIAS RIESGO'!$C$36,INFORMACION!$F1717=REFERENCIAS!$C$24),16,IF(INFORMACION!$T1717='REFERENCIAS RIESGO'!$C$36,13,IF(INFORMACION!$F1717=REFERENCIAS!$C$24,10,7))),0)+VLOOKUP(F1717,REFERENCIAS!$C:$D,2,0)*VLOOKUP($F$2,PONDERADORES!A:P,IF(AND(INFORMACION!$T1717='REFERENCIAS RIESGO'!$C$36,INFORMACION!$F1717=REFERENCIAS!$C$24),16,IF(INFORMACION!$T1717='REFERENCIAS RIESGO'!$C$36,13,IF(INFORMACION!$F1717=REFERENCIAS!$C$24,10,7))),0)+VLOOKUP(T1717,REFERENCIAS!$C:$D,2,0)*VLOOKUP($T$2,PONDERADORES!A:P,IF(AND(INFORMACION!$T1717='REFERENCIAS RIESGO'!$C$36,INFORMACION!$F1717=REFERENCIAS!$C$24),16,IF(INFORMACION!$T1717='REFERENCIAS RIESGO'!$C$36,13,IF(INFORMACION!$F1717=REFERENCIAS!$C$24,10,7))),0)+VLOOKUP(IF(J1717&lt;=0.2,0.2,IF(AND(J1717&gt;0.2,J1717&lt;=0.4),0.4,IF(AND(J1717&gt;0.4,J1717&lt;=0.6),0.6,IF(AND(J1717&gt;0.6,J1717&lt;=0.8),0.8,IF(AND(J1717&gt;0.8,J1717&lt;=1),1))))),REFERENCIAS!$C:$D,2,0)*VLOOKUP($J$2,PONDERADORES!A:P,IF(AND(INFORMACION!$T1717='REFERENCIAS RIESGO'!$C$36,INFORMACION!$F1717=REFERENCIAS!$C$24),16,IF(INFORMACION!$T1717='REFERENCIAS RIESGO'!$C$36,13,IF(INFORMACION!$F1717=REFERENCIAS!$C$24,10,7))),0)</f>
        <v>#REF!</v>
      </c>
      <c r="Y1717" s="68">
        <f>+VLOOKUP(M1717,REFERENCIAS!$C:$D,2,0)*VLOOKUP($M$2,PONDERADORES!$A$7:$G$9,7,0)+VLOOKUP(N1717,REFERENCIAS!$C:$D,2,0)*VLOOKUP($N$2,PONDERADORES!$A$7:$G$9,7,0)+VLOOKUP(O1717,REFERENCIAS!$C:$D,2,0)*VLOOKUP($O$2,PONDERADORES!$A$7:$G$9,7,0)</f>
        <v>0.2</v>
      </c>
      <c r="Z1717" s="2">
        <f>+VLOOKUP(IF(R1717&lt;0.1,0,IF(AND(R1717&gt;=0.1,R1717&lt;0.2),0.1,IF(AND(R1717&gt;=0.2,R1717&lt;0.3),0.2,IF(R1717&gt;0.3,0.3,)))),REFERENCIAS!$C:$D,2,0)*VLOOKUP($R$2,PONDERADORES!$A$11:$G$11,7,0)</f>
        <v>15</v>
      </c>
      <c r="AA1717" s="92"/>
      <c r="AB1717" s="95" t="e">
        <f t="shared" ca="1" si="103"/>
        <v>#REF!</v>
      </c>
      <c r="AC1717" s="23" t="e">
        <f ca="1">IF(AB1717&gt;REFERENCIAS!$C$62,REFERENCIAS!$B$62,IF(AND(AB1717&gt;=REFERENCIAS!$C$63,AB1717&lt;REFERENCIAS!$D$63),REFERENCIAS!$B$63,IF(AND(AB1717&gt;REFERENCIAS!$C$64,AB1717&lt;=REFERENCIAS!$D$64),REFERENCIAS!$B$64,IF(AND(AB1717&gt;=REFERENCIAS!$C$65,AB1717&lt;REFERENCIAS!$D$65),REFERENCIAS!$B$65, "Revisar"))))</f>
        <v>#REF!</v>
      </c>
      <c r="AD1717" s="94" t="e">
        <f ca="1">VLOOKUP(AC1717,REFERENCIAS!$B$62:$G$65,4,FALSE)</f>
        <v>#REF!</v>
      </c>
    </row>
    <row r="1718" spans="1:30" ht="17.25" x14ac:dyDescent="0.25">
      <c r="A1718" s="74"/>
      <c r="B1718" s="19"/>
      <c r="C1718" s="19"/>
      <c r="D1718" s="50"/>
      <c r="E1718" s="73"/>
      <c r="F1718" s="74"/>
      <c r="G1718" s="9"/>
      <c r="H1718" s="48"/>
      <c r="I1718" s="49">
        <f t="shared" ca="1" si="101"/>
        <v>2022</v>
      </c>
      <c r="J1718" s="22">
        <f t="shared" ca="1" si="100"/>
        <v>1</v>
      </c>
      <c r="K1718" s="19"/>
      <c r="L1718" s="73"/>
      <c r="M1718" s="74"/>
      <c r="N1718" s="19"/>
      <c r="O1718" s="73"/>
      <c r="P1718" s="82">
        <v>1</v>
      </c>
      <c r="Q1718" s="24">
        <v>1</v>
      </c>
      <c r="R1718" s="81">
        <f t="shared" si="102"/>
        <v>1</v>
      </c>
      <c r="S1718" s="87"/>
      <c r="T1718" s="19"/>
      <c r="U1718" s="25"/>
      <c r="V1718" s="25"/>
      <c r="W1718" s="81"/>
      <c r="X1718" s="91" t="e">
        <f ca="1">+VLOOKUP(#REF!,REFERENCIAS!$C:$D,2,0)*VLOOKUP(#REF!,PONDERADORES!A:P,IF(AND(INFORMACION!$T1718='REFERENCIAS RIESGO'!$C$36,INFORMACION!$F1718=REFERENCIAS!$C$24),16,IF(INFORMACION!$T1718='REFERENCIAS RIESGO'!$C$36,13,IF(INFORMACION!$F1718=REFERENCIAS!$C$24,10,7))),0)+VLOOKUP(K1718,REFERENCIAS!$C:$D,2,0)*VLOOKUP($K$2,PONDERADORES!A:P,IF(AND(INFORMACION!$T1718='REFERENCIAS RIESGO'!$C$36,INFORMACION!$F1718=REFERENCIAS!$C$24),16,IF(INFORMACION!$T1718='REFERENCIAS RIESGO'!$C$36,13,IF(INFORMACION!$F1718=REFERENCIAS!$C$24,10,7))),0)+VLOOKUP(L1718,REFERENCIAS!$C:$D,2,0)*VLOOKUP($L$2,PONDERADORES!A:P,IF(AND(INFORMACION!$T1718='REFERENCIAS RIESGO'!$C$36,INFORMACION!$F1718=REFERENCIAS!$C$24),16,IF(INFORMACION!$T1718='REFERENCIAS RIESGO'!$C$36,13,IF(INFORMACION!$F1718=REFERENCIAS!$C$24,10,7))),0)+VLOOKUP(F1718,REFERENCIAS!$C:$D,2,0)*VLOOKUP($F$2,PONDERADORES!A:P,IF(AND(INFORMACION!$T1718='REFERENCIAS RIESGO'!$C$36,INFORMACION!$F1718=REFERENCIAS!$C$24),16,IF(INFORMACION!$T1718='REFERENCIAS RIESGO'!$C$36,13,IF(INFORMACION!$F1718=REFERENCIAS!$C$24,10,7))),0)+VLOOKUP(T1718,REFERENCIAS!$C:$D,2,0)*VLOOKUP($T$2,PONDERADORES!A:P,IF(AND(INFORMACION!$T1718='REFERENCIAS RIESGO'!$C$36,INFORMACION!$F1718=REFERENCIAS!$C$24),16,IF(INFORMACION!$T1718='REFERENCIAS RIESGO'!$C$36,13,IF(INFORMACION!$F1718=REFERENCIAS!$C$24,10,7))),0)+VLOOKUP(IF(J1718&lt;=0.2,0.2,IF(AND(J1718&gt;0.2,J1718&lt;=0.4),0.4,IF(AND(J1718&gt;0.4,J1718&lt;=0.6),0.6,IF(AND(J1718&gt;0.6,J1718&lt;=0.8),0.8,IF(AND(J1718&gt;0.8,J1718&lt;=1),1))))),REFERENCIAS!$C:$D,2,0)*VLOOKUP($J$2,PONDERADORES!A:P,IF(AND(INFORMACION!$T1718='REFERENCIAS RIESGO'!$C$36,INFORMACION!$F1718=REFERENCIAS!$C$24),16,IF(INFORMACION!$T1718='REFERENCIAS RIESGO'!$C$36,13,IF(INFORMACION!$F1718=REFERENCIAS!$C$24,10,7))),0)</f>
        <v>#REF!</v>
      </c>
      <c r="Y1718" s="68">
        <f>+VLOOKUP(M1718,REFERENCIAS!$C:$D,2,0)*VLOOKUP($M$2,PONDERADORES!$A$7:$G$9,7,0)+VLOOKUP(N1718,REFERENCIAS!$C:$D,2,0)*VLOOKUP($N$2,PONDERADORES!$A$7:$G$9,7,0)+VLOOKUP(O1718,REFERENCIAS!$C:$D,2,0)*VLOOKUP($O$2,PONDERADORES!$A$7:$G$9,7,0)</f>
        <v>0.2</v>
      </c>
      <c r="Z1718" s="2">
        <f>+VLOOKUP(IF(R1718&lt;0.1,0,IF(AND(R1718&gt;=0.1,R1718&lt;0.2),0.1,IF(AND(R1718&gt;=0.2,R1718&lt;0.3),0.2,IF(R1718&gt;0.3,0.3,)))),REFERENCIAS!$C:$D,2,0)*VLOOKUP($R$2,PONDERADORES!$A$11:$G$11,7,0)</f>
        <v>15</v>
      </c>
      <c r="AA1718" s="92"/>
      <c r="AB1718" s="95" t="e">
        <f t="shared" ca="1" si="103"/>
        <v>#REF!</v>
      </c>
      <c r="AC1718" s="23" t="e">
        <f ca="1">IF(AB1718&gt;REFERENCIAS!$C$62,REFERENCIAS!$B$62,IF(AND(AB1718&gt;=REFERENCIAS!$C$63,AB1718&lt;REFERENCIAS!$D$63),REFERENCIAS!$B$63,IF(AND(AB1718&gt;REFERENCIAS!$C$64,AB1718&lt;=REFERENCIAS!$D$64),REFERENCIAS!$B$64,IF(AND(AB1718&gt;=REFERENCIAS!$C$65,AB1718&lt;REFERENCIAS!$D$65),REFERENCIAS!$B$65, "Revisar"))))</f>
        <v>#REF!</v>
      </c>
      <c r="AD1718" s="94" t="e">
        <f ca="1">VLOOKUP(AC1718,REFERENCIAS!$B$62:$G$65,4,FALSE)</f>
        <v>#REF!</v>
      </c>
    </row>
    <row r="1719" spans="1:30" ht="17.25" x14ac:dyDescent="0.25">
      <c r="A1719" s="74"/>
      <c r="B1719" s="19"/>
      <c r="C1719" s="19"/>
      <c r="D1719" s="50"/>
      <c r="E1719" s="73"/>
      <c r="F1719" s="74"/>
      <c r="G1719" s="9"/>
      <c r="H1719" s="48"/>
      <c r="I1719" s="49">
        <f t="shared" ca="1" si="101"/>
        <v>2022</v>
      </c>
      <c r="J1719" s="22">
        <f t="shared" ca="1" si="100"/>
        <v>1</v>
      </c>
      <c r="K1719" s="19"/>
      <c r="L1719" s="73"/>
      <c r="M1719" s="74"/>
      <c r="N1719" s="19"/>
      <c r="O1719" s="73"/>
      <c r="P1719" s="82">
        <v>1</v>
      </c>
      <c r="Q1719" s="24">
        <v>1</v>
      </c>
      <c r="R1719" s="81">
        <f t="shared" si="102"/>
        <v>1</v>
      </c>
      <c r="S1719" s="87"/>
      <c r="T1719" s="19"/>
      <c r="U1719" s="25"/>
      <c r="V1719" s="25"/>
      <c r="W1719" s="81"/>
      <c r="X1719" s="91" t="e">
        <f ca="1">+VLOOKUP(#REF!,REFERENCIAS!$C:$D,2,0)*VLOOKUP(#REF!,PONDERADORES!A:P,IF(AND(INFORMACION!$T1719='REFERENCIAS RIESGO'!$C$36,INFORMACION!$F1719=REFERENCIAS!$C$24),16,IF(INFORMACION!$T1719='REFERENCIAS RIESGO'!$C$36,13,IF(INFORMACION!$F1719=REFERENCIAS!$C$24,10,7))),0)+VLOOKUP(K1719,REFERENCIAS!$C:$D,2,0)*VLOOKUP($K$2,PONDERADORES!A:P,IF(AND(INFORMACION!$T1719='REFERENCIAS RIESGO'!$C$36,INFORMACION!$F1719=REFERENCIAS!$C$24),16,IF(INFORMACION!$T1719='REFERENCIAS RIESGO'!$C$36,13,IF(INFORMACION!$F1719=REFERENCIAS!$C$24,10,7))),0)+VLOOKUP(L1719,REFERENCIAS!$C:$D,2,0)*VLOOKUP($L$2,PONDERADORES!A:P,IF(AND(INFORMACION!$T1719='REFERENCIAS RIESGO'!$C$36,INFORMACION!$F1719=REFERENCIAS!$C$24),16,IF(INFORMACION!$T1719='REFERENCIAS RIESGO'!$C$36,13,IF(INFORMACION!$F1719=REFERENCIAS!$C$24,10,7))),0)+VLOOKUP(F1719,REFERENCIAS!$C:$D,2,0)*VLOOKUP($F$2,PONDERADORES!A:P,IF(AND(INFORMACION!$T1719='REFERENCIAS RIESGO'!$C$36,INFORMACION!$F1719=REFERENCIAS!$C$24),16,IF(INFORMACION!$T1719='REFERENCIAS RIESGO'!$C$36,13,IF(INFORMACION!$F1719=REFERENCIAS!$C$24,10,7))),0)+VLOOKUP(T1719,REFERENCIAS!$C:$D,2,0)*VLOOKUP($T$2,PONDERADORES!A:P,IF(AND(INFORMACION!$T1719='REFERENCIAS RIESGO'!$C$36,INFORMACION!$F1719=REFERENCIAS!$C$24),16,IF(INFORMACION!$T1719='REFERENCIAS RIESGO'!$C$36,13,IF(INFORMACION!$F1719=REFERENCIAS!$C$24,10,7))),0)+VLOOKUP(IF(J1719&lt;=0.2,0.2,IF(AND(J1719&gt;0.2,J1719&lt;=0.4),0.4,IF(AND(J1719&gt;0.4,J1719&lt;=0.6),0.6,IF(AND(J1719&gt;0.6,J1719&lt;=0.8),0.8,IF(AND(J1719&gt;0.8,J1719&lt;=1),1))))),REFERENCIAS!$C:$D,2,0)*VLOOKUP($J$2,PONDERADORES!A:P,IF(AND(INFORMACION!$T1719='REFERENCIAS RIESGO'!$C$36,INFORMACION!$F1719=REFERENCIAS!$C$24),16,IF(INFORMACION!$T1719='REFERENCIAS RIESGO'!$C$36,13,IF(INFORMACION!$F1719=REFERENCIAS!$C$24,10,7))),0)</f>
        <v>#REF!</v>
      </c>
      <c r="Y1719" s="68">
        <f>+VLOOKUP(M1719,REFERENCIAS!$C:$D,2,0)*VLOOKUP($M$2,PONDERADORES!$A$7:$G$9,7,0)+VLOOKUP(N1719,REFERENCIAS!$C:$D,2,0)*VLOOKUP($N$2,PONDERADORES!$A$7:$G$9,7,0)+VLOOKUP(O1719,REFERENCIAS!$C:$D,2,0)*VLOOKUP($O$2,PONDERADORES!$A$7:$G$9,7,0)</f>
        <v>0.2</v>
      </c>
      <c r="Z1719" s="2">
        <f>+VLOOKUP(IF(R1719&lt;0.1,0,IF(AND(R1719&gt;=0.1,R1719&lt;0.2),0.1,IF(AND(R1719&gt;=0.2,R1719&lt;0.3),0.2,IF(R1719&gt;0.3,0.3,)))),REFERENCIAS!$C:$D,2,0)*VLOOKUP($R$2,PONDERADORES!$A$11:$G$11,7,0)</f>
        <v>15</v>
      </c>
      <c r="AA1719" s="92"/>
      <c r="AB1719" s="95" t="e">
        <f t="shared" ca="1" si="103"/>
        <v>#REF!</v>
      </c>
      <c r="AC1719" s="23" t="e">
        <f ca="1">IF(AB1719&gt;REFERENCIAS!$C$62,REFERENCIAS!$B$62,IF(AND(AB1719&gt;=REFERENCIAS!$C$63,AB1719&lt;REFERENCIAS!$D$63),REFERENCIAS!$B$63,IF(AND(AB1719&gt;REFERENCIAS!$C$64,AB1719&lt;=REFERENCIAS!$D$64),REFERENCIAS!$B$64,IF(AND(AB1719&gt;=REFERENCIAS!$C$65,AB1719&lt;REFERENCIAS!$D$65),REFERENCIAS!$B$65, "Revisar"))))</f>
        <v>#REF!</v>
      </c>
      <c r="AD1719" s="94" t="e">
        <f ca="1">VLOOKUP(AC1719,REFERENCIAS!$B$62:$G$65,4,FALSE)</f>
        <v>#REF!</v>
      </c>
    </row>
    <row r="1720" spans="1:30" ht="17.25" x14ac:dyDescent="0.25">
      <c r="A1720" s="74"/>
      <c r="B1720" s="19"/>
      <c r="C1720" s="19"/>
      <c r="D1720" s="50"/>
      <c r="E1720" s="73"/>
      <c r="F1720" s="74"/>
      <c r="G1720" s="9"/>
      <c r="H1720" s="48"/>
      <c r="I1720" s="49">
        <f t="shared" ca="1" si="101"/>
        <v>2022</v>
      </c>
      <c r="J1720" s="22">
        <f t="shared" ca="1" si="100"/>
        <v>1</v>
      </c>
      <c r="K1720" s="19"/>
      <c r="L1720" s="73"/>
      <c r="M1720" s="74"/>
      <c r="N1720" s="19"/>
      <c r="O1720" s="73"/>
      <c r="P1720" s="82">
        <v>1</v>
      </c>
      <c r="Q1720" s="24">
        <v>1</v>
      </c>
      <c r="R1720" s="81">
        <f t="shared" si="102"/>
        <v>1</v>
      </c>
      <c r="S1720" s="87"/>
      <c r="T1720" s="19"/>
      <c r="U1720" s="25"/>
      <c r="V1720" s="25"/>
      <c r="W1720" s="81"/>
      <c r="X1720" s="91" t="e">
        <f ca="1">+VLOOKUP(#REF!,REFERENCIAS!$C:$D,2,0)*VLOOKUP(#REF!,PONDERADORES!A:P,IF(AND(INFORMACION!$T1720='REFERENCIAS RIESGO'!$C$36,INFORMACION!$F1720=REFERENCIAS!$C$24),16,IF(INFORMACION!$T1720='REFERENCIAS RIESGO'!$C$36,13,IF(INFORMACION!$F1720=REFERENCIAS!$C$24,10,7))),0)+VLOOKUP(K1720,REFERENCIAS!$C:$D,2,0)*VLOOKUP($K$2,PONDERADORES!A:P,IF(AND(INFORMACION!$T1720='REFERENCIAS RIESGO'!$C$36,INFORMACION!$F1720=REFERENCIAS!$C$24),16,IF(INFORMACION!$T1720='REFERENCIAS RIESGO'!$C$36,13,IF(INFORMACION!$F1720=REFERENCIAS!$C$24,10,7))),0)+VLOOKUP(L1720,REFERENCIAS!$C:$D,2,0)*VLOOKUP($L$2,PONDERADORES!A:P,IF(AND(INFORMACION!$T1720='REFERENCIAS RIESGO'!$C$36,INFORMACION!$F1720=REFERENCIAS!$C$24),16,IF(INFORMACION!$T1720='REFERENCIAS RIESGO'!$C$36,13,IF(INFORMACION!$F1720=REFERENCIAS!$C$24,10,7))),0)+VLOOKUP(F1720,REFERENCIAS!$C:$D,2,0)*VLOOKUP($F$2,PONDERADORES!A:P,IF(AND(INFORMACION!$T1720='REFERENCIAS RIESGO'!$C$36,INFORMACION!$F1720=REFERENCIAS!$C$24),16,IF(INFORMACION!$T1720='REFERENCIAS RIESGO'!$C$36,13,IF(INFORMACION!$F1720=REFERENCIAS!$C$24,10,7))),0)+VLOOKUP(T1720,REFERENCIAS!$C:$D,2,0)*VLOOKUP($T$2,PONDERADORES!A:P,IF(AND(INFORMACION!$T1720='REFERENCIAS RIESGO'!$C$36,INFORMACION!$F1720=REFERENCIAS!$C$24),16,IF(INFORMACION!$T1720='REFERENCIAS RIESGO'!$C$36,13,IF(INFORMACION!$F1720=REFERENCIAS!$C$24,10,7))),0)+VLOOKUP(IF(J1720&lt;=0.2,0.2,IF(AND(J1720&gt;0.2,J1720&lt;=0.4),0.4,IF(AND(J1720&gt;0.4,J1720&lt;=0.6),0.6,IF(AND(J1720&gt;0.6,J1720&lt;=0.8),0.8,IF(AND(J1720&gt;0.8,J1720&lt;=1),1))))),REFERENCIAS!$C:$D,2,0)*VLOOKUP($J$2,PONDERADORES!A:P,IF(AND(INFORMACION!$T1720='REFERENCIAS RIESGO'!$C$36,INFORMACION!$F1720=REFERENCIAS!$C$24),16,IF(INFORMACION!$T1720='REFERENCIAS RIESGO'!$C$36,13,IF(INFORMACION!$F1720=REFERENCIAS!$C$24,10,7))),0)</f>
        <v>#REF!</v>
      </c>
      <c r="Y1720" s="68">
        <f>+VLOOKUP(M1720,REFERENCIAS!$C:$D,2,0)*VLOOKUP($M$2,PONDERADORES!$A$7:$G$9,7,0)+VLOOKUP(N1720,REFERENCIAS!$C:$D,2,0)*VLOOKUP($N$2,PONDERADORES!$A$7:$G$9,7,0)+VLOOKUP(O1720,REFERENCIAS!$C:$D,2,0)*VLOOKUP($O$2,PONDERADORES!$A$7:$G$9,7,0)</f>
        <v>0.2</v>
      </c>
      <c r="Z1720" s="2">
        <f>+VLOOKUP(IF(R1720&lt;0.1,0,IF(AND(R1720&gt;=0.1,R1720&lt;0.2),0.1,IF(AND(R1720&gt;=0.2,R1720&lt;0.3),0.2,IF(R1720&gt;0.3,0.3,)))),REFERENCIAS!$C:$D,2,0)*VLOOKUP($R$2,PONDERADORES!$A$11:$G$11,7,0)</f>
        <v>15</v>
      </c>
      <c r="AA1720" s="92"/>
      <c r="AB1720" s="95" t="e">
        <f t="shared" ca="1" si="103"/>
        <v>#REF!</v>
      </c>
      <c r="AC1720" s="23" t="e">
        <f ca="1">IF(AB1720&gt;REFERENCIAS!$C$62,REFERENCIAS!$B$62,IF(AND(AB1720&gt;=REFERENCIAS!$C$63,AB1720&lt;REFERENCIAS!$D$63),REFERENCIAS!$B$63,IF(AND(AB1720&gt;REFERENCIAS!$C$64,AB1720&lt;=REFERENCIAS!$D$64),REFERENCIAS!$B$64,IF(AND(AB1720&gt;=REFERENCIAS!$C$65,AB1720&lt;REFERENCIAS!$D$65),REFERENCIAS!$B$65, "Revisar"))))</f>
        <v>#REF!</v>
      </c>
      <c r="AD1720" s="94" t="e">
        <f ca="1">VLOOKUP(AC1720,REFERENCIAS!$B$62:$G$65,4,FALSE)</f>
        <v>#REF!</v>
      </c>
    </row>
    <row r="1721" spans="1:30" ht="17.25" x14ac:dyDescent="0.25">
      <c r="A1721" s="74"/>
      <c r="B1721" s="19"/>
      <c r="C1721" s="19"/>
      <c r="D1721" s="50"/>
      <c r="E1721" s="73"/>
      <c r="F1721" s="74"/>
      <c r="G1721" s="9"/>
      <c r="H1721" s="48"/>
      <c r="I1721" s="49">
        <f t="shared" ca="1" si="101"/>
        <v>2022</v>
      </c>
      <c r="J1721" s="22">
        <f t="shared" ca="1" si="100"/>
        <v>1</v>
      </c>
      <c r="K1721" s="19"/>
      <c r="L1721" s="73"/>
      <c r="M1721" s="74"/>
      <c r="N1721" s="19"/>
      <c r="O1721" s="73"/>
      <c r="P1721" s="82">
        <v>1</v>
      </c>
      <c r="Q1721" s="24">
        <v>1</v>
      </c>
      <c r="R1721" s="81">
        <f t="shared" si="102"/>
        <v>1</v>
      </c>
      <c r="S1721" s="87"/>
      <c r="T1721" s="19"/>
      <c r="U1721" s="25"/>
      <c r="V1721" s="25"/>
      <c r="W1721" s="81"/>
      <c r="X1721" s="91" t="e">
        <f ca="1">+VLOOKUP(#REF!,REFERENCIAS!$C:$D,2,0)*VLOOKUP(#REF!,PONDERADORES!A:P,IF(AND(INFORMACION!$T1721='REFERENCIAS RIESGO'!$C$36,INFORMACION!$F1721=REFERENCIAS!$C$24),16,IF(INFORMACION!$T1721='REFERENCIAS RIESGO'!$C$36,13,IF(INFORMACION!$F1721=REFERENCIAS!$C$24,10,7))),0)+VLOOKUP(K1721,REFERENCIAS!$C:$D,2,0)*VLOOKUP($K$2,PONDERADORES!A:P,IF(AND(INFORMACION!$T1721='REFERENCIAS RIESGO'!$C$36,INFORMACION!$F1721=REFERENCIAS!$C$24),16,IF(INFORMACION!$T1721='REFERENCIAS RIESGO'!$C$36,13,IF(INFORMACION!$F1721=REFERENCIAS!$C$24,10,7))),0)+VLOOKUP(L1721,REFERENCIAS!$C:$D,2,0)*VLOOKUP($L$2,PONDERADORES!A:P,IF(AND(INFORMACION!$T1721='REFERENCIAS RIESGO'!$C$36,INFORMACION!$F1721=REFERENCIAS!$C$24),16,IF(INFORMACION!$T1721='REFERENCIAS RIESGO'!$C$36,13,IF(INFORMACION!$F1721=REFERENCIAS!$C$24,10,7))),0)+VLOOKUP(F1721,REFERENCIAS!$C:$D,2,0)*VLOOKUP($F$2,PONDERADORES!A:P,IF(AND(INFORMACION!$T1721='REFERENCIAS RIESGO'!$C$36,INFORMACION!$F1721=REFERENCIAS!$C$24),16,IF(INFORMACION!$T1721='REFERENCIAS RIESGO'!$C$36,13,IF(INFORMACION!$F1721=REFERENCIAS!$C$24,10,7))),0)+VLOOKUP(T1721,REFERENCIAS!$C:$D,2,0)*VLOOKUP($T$2,PONDERADORES!A:P,IF(AND(INFORMACION!$T1721='REFERENCIAS RIESGO'!$C$36,INFORMACION!$F1721=REFERENCIAS!$C$24),16,IF(INFORMACION!$T1721='REFERENCIAS RIESGO'!$C$36,13,IF(INFORMACION!$F1721=REFERENCIAS!$C$24,10,7))),0)+VLOOKUP(IF(J1721&lt;=0.2,0.2,IF(AND(J1721&gt;0.2,J1721&lt;=0.4),0.4,IF(AND(J1721&gt;0.4,J1721&lt;=0.6),0.6,IF(AND(J1721&gt;0.6,J1721&lt;=0.8),0.8,IF(AND(J1721&gt;0.8,J1721&lt;=1),1))))),REFERENCIAS!$C:$D,2,0)*VLOOKUP($J$2,PONDERADORES!A:P,IF(AND(INFORMACION!$T1721='REFERENCIAS RIESGO'!$C$36,INFORMACION!$F1721=REFERENCIAS!$C$24),16,IF(INFORMACION!$T1721='REFERENCIAS RIESGO'!$C$36,13,IF(INFORMACION!$F1721=REFERENCIAS!$C$24,10,7))),0)</f>
        <v>#REF!</v>
      </c>
      <c r="Y1721" s="68">
        <f>+VLOOKUP(M1721,REFERENCIAS!$C:$D,2,0)*VLOOKUP($M$2,PONDERADORES!$A$7:$G$9,7,0)+VLOOKUP(N1721,REFERENCIAS!$C:$D,2,0)*VLOOKUP($N$2,PONDERADORES!$A$7:$G$9,7,0)+VLOOKUP(O1721,REFERENCIAS!$C:$D,2,0)*VLOOKUP($O$2,PONDERADORES!$A$7:$G$9,7,0)</f>
        <v>0.2</v>
      </c>
      <c r="Z1721" s="2">
        <f>+VLOOKUP(IF(R1721&lt;0.1,0,IF(AND(R1721&gt;=0.1,R1721&lt;0.2),0.1,IF(AND(R1721&gt;=0.2,R1721&lt;0.3),0.2,IF(R1721&gt;0.3,0.3,)))),REFERENCIAS!$C:$D,2,0)*VLOOKUP($R$2,PONDERADORES!$A$11:$G$11,7,0)</f>
        <v>15</v>
      </c>
      <c r="AA1721" s="92"/>
      <c r="AB1721" s="95" t="e">
        <f t="shared" ca="1" si="103"/>
        <v>#REF!</v>
      </c>
      <c r="AC1721" s="23" t="e">
        <f ca="1">IF(AB1721&gt;REFERENCIAS!$C$62,REFERENCIAS!$B$62,IF(AND(AB1721&gt;=REFERENCIAS!$C$63,AB1721&lt;REFERENCIAS!$D$63),REFERENCIAS!$B$63,IF(AND(AB1721&gt;REFERENCIAS!$C$64,AB1721&lt;=REFERENCIAS!$D$64),REFERENCIAS!$B$64,IF(AND(AB1721&gt;=REFERENCIAS!$C$65,AB1721&lt;REFERENCIAS!$D$65),REFERENCIAS!$B$65, "Revisar"))))</f>
        <v>#REF!</v>
      </c>
      <c r="AD1721" s="94" t="e">
        <f ca="1">VLOOKUP(AC1721,REFERENCIAS!$B$62:$G$65,4,FALSE)</f>
        <v>#REF!</v>
      </c>
    </row>
    <row r="1722" spans="1:30" ht="17.25" x14ac:dyDescent="0.25">
      <c r="A1722" s="74"/>
      <c r="B1722" s="19"/>
      <c r="C1722" s="19"/>
      <c r="D1722" s="50"/>
      <c r="E1722" s="73"/>
      <c r="F1722" s="74"/>
      <c r="G1722" s="9"/>
      <c r="H1722" s="48"/>
      <c r="I1722" s="49">
        <f t="shared" ca="1" si="101"/>
        <v>2022</v>
      </c>
      <c r="J1722" s="22">
        <f t="shared" ca="1" si="100"/>
        <v>1</v>
      </c>
      <c r="K1722" s="19"/>
      <c r="L1722" s="73"/>
      <c r="M1722" s="74"/>
      <c r="N1722" s="19"/>
      <c r="O1722" s="73"/>
      <c r="P1722" s="82">
        <v>1</v>
      </c>
      <c r="Q1722" s="24">
        <v>1</v>
      </c>
      <c r="R1722" s="81">
        <f t="shared" si="102"/>
        <v>1</v>
      </c>
      <c r="S1722" s="87"/>
      <c r="T1722" s="19"/>
      <c r="U1722" s="25"/>
      <c r="V1722" s="25"/>
      <c r="W1722" s="81"/>
      <c r="X1722" s="91" t="e">
        <f ca="1">+VLOOKUP(#REF!,REFERENCIAS!$C:$D,2,0)*VLOOKUP(#REF!,PONDERADORES!A:P,IF(AND(INFORMACION!$T1722='REFERENCIAS RIESGO'!$C$36,INFORMACION!$F1722=REFERENCIAS!$C$24),16,IF(INFORMACION!$T1722='REFERENCIAS RIESGO'!$C$36,13,IF(INFORMACION!$F1722=REFERENCIAS!$C$24,10,7))),0)+VLOOKUP(K1722,REFERENCIAS!$C:$D,2,0)*VLOOKUP($K$2,PONDERADORES!A:P,IF(AND(INFORMACION!$T1722='REFERENCIAS RIESGO'!$C$36,INFORMACION!$F1722=REFERENCIAS!$C$24),16,IF(INFORMACION!$T1722='REFERENCIAS RIESGO'!$C$36,13,IF(INFORMACION!$F1722=REFERENCIAS!$C$24,10,7))),0)+VLOOKUP(L1722,REFERENCIAS!$C:$D,2,0)*VLOOKUP($L$2,PONDERADORES!A:P,IF(AND(INFORMACION!$T1722='REFERENCIAS RIESGO'!$C$36,INFORMACION!$F1722=REFERENCIAS!$C$24),16,IF(INFORMACION!$T1722='REFERENCIAS RIESGO'!$C$36,13,IF(INFORMACION!$F1722=REFERENCIAS!$C$24,10,7))),0)+VLOOKUP(F1722,REFERENCIAS!$C:$D,2,0)*VLOOKUP($F$2,PONDERADORES!A:P,IF(AND(INFORMACION!$T1722='REFERENCIAS RIESGO'!$C$36,INFORMACION!$F1722=REFERENCIAS!$C$24),16,IF(INFORMACION!$T1722='REFERENCIAS RIESGO'!$C$36,13,IF(INFORMACION!$F1722=REFERENCIAS!$C$24,10,7))),0)+VLOOKUP(T1722,REFERENCIAS!$C:$D,2,0)*VLOOKUP($T$2,PONDERADORES!A:P,IF(AND(INFORMACION!$T1722='REFERENCIAS RIESGO'!$C$36,INFORMACION!$F1722=REFERENCIAS!$C$24),16,IF(INFORMACION!$T1722='REFERENCIAS RIESGO'!$C$36,13,IF(INFORMACION!$F1722=REFERENCIAS!$C$24,10,7))),0)+VLOOKUP(IF(J1722&lt;=0.2,0.2,IF(AND(J1722&gt;0.2,J1722&lt;=0.4),0.4,IF(AND(J1722&gt;0.4,J1722&lt;=0.6),0.6,IF(AND(J1722&gt;0.6,J1722&lt;=0.8),0.8,IF(AND(J1722&gt;0.8,J1722&lt;=1),1))))),REFERENCIAS!$C:$D,2,0)*VLOOKUP($J$2,PONDERADORES!A:P,IF(AND(INFORMACION!$T1722='REFERENCIAS RIESGO'!$C$36,INFORMACION!$F1722=REFERENCIAS!$C$24),16,IF(INFORMACION!$T1722='REFERENCIAS RIESGO'!$C$36,13,IF(INFORMACION!$F1722=REFERENCIAS!$C$24,10,7))),0)</f>
        <v>#REF!</v>
      </c>
      <c r="Y1722" s="68">
        <f>+VLOOKUP(M1722,REFERENCIAS!$C:$D,2,0)*VLOOKUP($M$2,PONDERADORES!$A$7:$G$9,7,0)+VLOOKUP(N1722,REFERENCIAS!$C:$D,2,0)*VLOOKUP($N$2,PONDERADORES!$A$7:$G$9,7,0)+VLOOKUP(O1722,REFERENCIAS!$C:$D,2,0)*VLOOKUP($O$2,PONDERADORES!$A$7:$G$9,7,0)</f>
        <v>0.2</v>
      </c>
      <c r="Z1722" s="2">
        <f>+VLOOKUP(IF(R1722&lt;0.1,0,IF(AND(R1722&gt;=0.1,R1722&lt;0.2),0.1,IF(AND(R1722&gt;=0.2,R1722&lt;0.3),0.2,IF(R1722&gt;0.3,0.3,)))),REFERENCIAS!$C:$D,2,0)*VLOOKUP($R$2,PONDERADORES!$A$11:$G$11,7,0)</f>
        <v>15</v>
      </c>
      <c r="AA1722" s="92"/>
      <c r="AB1722" s="95" t="e">
        <f t="shared" ca="1" si="103"/>
        <v>#REF!</v>
      </c>
      <c r="AC1722" s="23" t="e">
        <f ca="1">IF(AB1722&gt;REFERENCIAS!$C$62,REFERENCIAS!$B$62,IF(AND(AB1722&gt;=REFERENCIAS!$C$63,AB1722&lt;REFERENCIAS!$D$63),REFERENCIAS!$B$63,IF(AND(AB1722&gt;REFERENCIAS!$C$64,AB1722&lt;=REFERENCIAS!$D$64),REFERENCIAS!$B$64,IF(AND(AB1722&gt;=REFERENCIAS!$C$65,AB1722&lt;REFERENCIAS!$D$65),REFERENCIAS!$B$65, "Revisar"))))</f>
        <v>#REF!</v>
      </c>
      <c r="AD1722" s="94" t="e">
        <f ca="1">VLOOKUP(AC1722,REFERENCIAS!$B$62:$G$65,4,FALSE)</f>
        <v>#REF!</v>
      </c>
    </row>
    <row r="1723" spans="1:30" ht="17.25" x14ac:dyDescent="0.25">
      <c r="A1723" s="74"/>
      <c r="B1723" s="19"/>
      <c r="C1723" s="19"/>
      <c r="D1723" s="50"/>
      <c r="E1723" s="73"/>
      <c r="F1723" s="74"/>
      <c r="G1723" s="9"/>
      <c r="H1723" s="48"/>
      <c r="I1723" s="49">
        <f t="shared" ca="1" si="101"/>
        <v>2022</v>
      </c>
      <c r="J1723" s="22">
        <f t="shared" ca="1" si="100"/>
        <v>1</v>
      </c>
      <c r="K1723" s="19"/>
      <c r="L1723" s="73"/>
      <c r="M1723" s="74"/>
      <c r="N1723" s="19"/>
      <c r="O1723" s="73"/>
      <c r="P1723" s="82">
        <v>1</v>
      </c>
      <c r="Q1723" s="24">
        <v>1</v>
      </c>
      <c r="R1723" s="81">
        <f t="shared" si="102"/>
        <v>1</v>
      </c>
      <c r="S1723" s="87"/>
      <c r="T1723" s="19"/>
      <c r="U1723" s="25"/>
      <c r="V1723" s="25"/>
      <c r="W1723" s="81"/>
      <c r="X1723" s="91" t="e">
        <f ca="1">+VLOOKUP(#REF!,REFERENCIAS!$C:$D,2,0)*VLOOKUP(#REF!,PONDERADORES!A:P,IF(AND(INFORMACION!$T1723='REFERENCIAS RIESGO'!$C$36,INFORMACION!$F1723=REFERENCIAS!$C$24),16,IF(INFORMACION!$T1723='REFERENCIAS RIESGO'!$C$36,13,IF(INFORMACION!$F1723=REFERENCIAS!$C$24,10,7))),0)+VLOOKUP(K1723,REFERENCIAS!$C:$D,2,0)*VLOOKUP($K$2,PONDERADORES!A:P,IF(AND(INFORMACION!$T1723='REFERENCIAS RIESGO'!$C$36,INFORMACION!$F1723=REFERENCIAS!$C$24),16,IF(INFORMACION!$T1723='REFERENCIAS RIESGO'!$C$36,13,IF(INFORMACION!$F1723=REFERENCIAS!$C$24,10,7))),0)+VLOOKUP(L1723,REFERENCIAS!$C:$D,2,0)*VLOOKUP($L$2,PONDERADORES!A:P,IF(AND(INFORMACION!$T1723='REFERENCIAS RIESGO'!$C$36,INFORMACION!$F1723=REFERENCIAS!$C$24),16,IF(INFORMACION!$T1723='REFERENCIAS RIESGO'!$C$36,13,IF(INFORMACION!$F1723=REFERENCIAS!$C$24,10,7))),0)+VLOOKUP(F1723,REFERENCIAS!$C:$D,2,0)*VLOOKUP($F$2,PONDERADORES!A:P,IF(AND(INFORMACION!$T1723='REFERENCIAS RIESGO'!$C$36,INFORMACION!$F1723=REFERENCIAS!$C$24),16,IF(INFORMACION!$T1723='REFERENCIAS RIESGO'!$C$36,13,IF(INFORMACION!$F1723=REFERENCIAS!$C$24,10,7))),0)+VLOOKUP(T1723,REFERENCIAS!$C:$D,2,0)*VLOOKUP($T$2,PONDERADORES!A:P,IF(AND(INFORMACION!$T1723='REFERENCIAS RIESGO'!$C$36,INFORMACION!$F1723=REFERENCIAS!$C$24),16,IF(INFORMACION!$T1723='REFERENCIAS RIESGO'!$C$36,13,IF(INFORMACION!$F1723=REFERENCIAS!$C$24,10,7))),0)+VLOOKUP(IF(J1723&lt;=0.2,0.2,IF(AND(J1723&gt;0.2,J1723&lt;=0.4),0.4,IF(AND(J1723&gt;0.4,J1723&lt;=0.6),0.6,IF(AND(J1723&gt;0.6,J1723&lt;=0.8),0.8,IF(AND(J1723&gt;0.8,J1723&lt;=1),1))))),REFERENCIAS!$C:$D,2,0)*VLOOKUP($J$2,PONDERADORES!A:P,IF(AND(INFORMACION!$T1723='REFERENCIAS RIESGO'!$C$36,INFORMACION!$F1723=REFERENCIAS!$C$24),16,IF(INFORMACION!$T1723='REFERENCIAS RIESGO'!$C$36,13,IF(INFORMACION!$F1723=REFERENCIAS!$C$24,10,7))),0)</f>
        <v>#REF!</v>
      </c>
      <c r="Y1723" s="68">
        <f>+VLOOKUP(M1723,REFERENCIAS!$C:$D,2,0)*VLOOKUP($M$2,PONDERADORES!$A$7:$G$9,7,0)+VLOOKUP(N1723,REFERENCIAS!$C:$D,2,0)*VLOOKUP($N$2,PONDERADORES!$A$7:$G$9,7,0)+VLOOKUP(O1723,REFERENCIAS!$C:$D,2,0)*VLOOKUP($O$2,PONDERADORES!$A$7:$G$9,7,0)</f>
        <v>0.2</v>
      </c>
      <c r="Z1723" s="2">
        <f>+VLOOKUP(IF(R1723&lt;0.1,0,IF(AND(R1723&gt;=0.1,R1723&lt;0.2),0.1,IF(AND(R1723&gt;=0.2,R1723&lt;0.3),0.2,IF(R1723&gt;0.3,0.3,)))),REFERENCIAS!$C:$D,2,0)*VLOOKUP($R$2,PONDERADORES!$A$11:$G$11,7,0)</f>
        <v>15</v>
      </c>
      <c r="AA1723" s="92"/>
      <c r="AB1723" s="95" t="e">
        <f t="shared" ca="1" si="103"/>
        <v>#REF!</v>
      </c>
      <c r="AC1723" s="23" t="e">
        <f ca="1">IF(AB1723&gt;REFERENCIAS!$C$62,REFERENCIAS!$B$62,IF(AND(AB1723&gt;=REFERENCIAS!$C$63,AB1723&lt;REFERENCIAS!$D$63),REFERENCIAS!$B$63,IF(AND(AB1723&gt;REFERENCIAS!$C$64,AB1723&lt;=REFERENCIAS!$D$64),REFERENCIAS!$B$64,IF(AND(AB1723&gt;=REFERENCIAS!$C$65,AB1723&lt;REFERENCIAS!$D$65),REFERENCIAS!$B$65, "Revisar"))))</f>
        <v>#REF!</v>
      </c>
      <c r="AD1723" s="94" t="e">
        <f ca="1">VLOOKUP(AC1723,REFERENCIAS!$B$62:$G$65,4,FALSE)</f>
        <v>#REF!</v>
      </c>
    </row>
    <row r="1724" spans="1:30" ht="17.25" x14ac:dyDescent="0.25">
      <c r="A1724" s="74"/>
      <c r="B1724" s="19"/>
      <c r="C1724" s="19"/>
      <c r="D1724" s="50"/>
      <c r="E1724" s="73"/>
      <c r="F1724" s="74"/>
      <c r="G1724" s="9"/>
      <c r="H1724" s="48"/>
      <c r="I1724" s="49">
        <f t="shared" ca="1" si="101"/>
        <v>2022</v>
      </c>
      <c r="J1724" s="22">
        <f t="shared" ca="1" si="100"/>
        <v>1</v>
      </c>
      <c r="K1724" s="19"/>
      <c r="L1724" s="73"/>
      <c r="M1724" s="74"/>
      <c r="N1724" s="19"/>
      <c r="O1724" s="73"/>
      <c r="P1724" s="82">
        <v>1</v>
      </c>
      <c r="Q1724" s="24">
        <v>1</v>
      </c>
      <c r="R1724" s="81">
        <f t="shared" si="102"/>
        <v>1</v>
      </c>
      <c r="S1724" s="87"/>
      <c r="T1724" s="19"/>
      <c r="U1724" s="25"/>
      <c r="V1724" s="25"/>
      <c r="W1724" s="81"/>
      <c r="X1724" s="91" t="e">
        <f ca="1">+VLOOKUP(#REF!,REFERENCIAS!$C:$D,2,0)*VLOOKUP(#REF!,PONDERADORES!A:P,IF(AND(INFORMACION!$T1724='REFERENCIAS RIESGO'!$C$36,INFORMACION!$F1724=REFERENCIAS!$C$24),16,IF(INFORMACION!$T1724='REFERENCIAS RIESGO'!$C$36,13,IF(INFORMACION!$F1724=REFERENCIAS!$C$24,10,7))),0)+VLOOKUP(K1724,REFERENCIAS!$C:$D,2,0)*VLOOKUP($K$2,PONDERADORES!A:P,IF(AND(INFORMACION!$T1724='REFERENCIAS RIESGO'!$C$36,INFORMACION!$F1724=REFERENCIAS!$C$24),16,IF(INFORMACION!$T1724='REFERENCIAS RIESGO'!$C$36,13,IF(INFORMACION!$F1724=REFERENCIAS!$C$24,10,7))),0)+VLOOKUP(L1724,REFERENCIAS!$C:$D,2,0)*VLOOKUP($L$2,PONDERADORES!A:P,IF(AND(INFORMACION!$T1724='REFERENCIAS RIESGO'!$C$36,INFORMACION!$F1724=REFERENCIAS!$C$24),16,IF(INFORMACION!$T1724='REFERENCIAS RIESGO'!$C$36,13,IF(INFORMACION!$F1724=REFERENCIAS!$C$24,10,7))),0)+VLOOKUP(F1724,REFERENCIAS!$C:$D,2,0)*VLOOKUP($F$2,PONDERADORES!A:P,IF(AND(INFORMACION!$T1724='REFERENCIAS RIESGO'!$C$36,INFORMACION!$F1724=REFERENCIAS!$C$24),16,IF(INFORMACION!$T1724='REFERENCIAS RIESGO'!$C$36,13,IF(INFORMACION!$F1724=REFERENCIAS!$C$24,10,7))),0)+VLOOKUP(T1724,REFERENCIAS!$C:$D,2,0)*VLOOKUP($T$2,PONDERADORES!A:P,IF(AND(INFORMACION!$T1724='REFERENCIAS RIESGO'!$C$36,INFORMACION!$F1724=REFERENCIAS!$C$24),16,IF(INFORMACION!$T1724='REFERENCIAS RIESGO'!$C$36,13,IF(INFORMACION!$F1724=REFERENCIAS!$C$24,10,7))),0)+VLOOKUP(IF(J1724&lt;=0.2,0.2,IF(AND(J1724&gt;0.2,J1724&lt;=0.4),0.4,IF(AND(J1724&gt;0.4,J1724&lt;=0.6),0.6,IF(AND(J1724&gt;0.6,J1724&lt;=0.8),0.8,IF(AND(J1724&gt;0.8,J1724&lt;=1),1))))),REFERENCIAS!$C:$D,2,0)*VLOOKUP($J$2,PONDERADORES!A:P,IF(AND(INFORMACION!$T1724='REFERENCIAS RIESGO'!$C$36,INFORMACION!$F1724=REFERENCIAS!$C$24),16,IF(INFORMACION!$T1724='REFERENCIAS RIESGO'!$C$36,13,IF(INFORMACION!$F1724=REFERENCIAS!$C$24,10,7))),0)</f>
        <v>#REF!</v>
      </c>
      <c r="Y1724" s="68">
        <f>+VLOOKUP(M1724,REFERENCIAS!$C:$D,2,0)*VLOOKUP($M$2,PONDERADORES!$A$7:$G$9,7,0)+VLOOKUP(N1724,REFERENCIAS!$C:$D,2,0)*VLOOKUP($N$2,PONDERADORES!$A$7:$G$9,7,0)+VLOOKUP(O1724,REFERENCIAS!$C:$D,2,0)*VLOOKUP($O$2,PONDERADORES!$A$7:$G$9,7,0)</f>
        <v>0.2</v>
      </c>
      <c r="Z1724" s="2">
        <f>+VLOOKUP(IF(R1724&lt;0.1,0,IF(AND(R1724&gt;=0.1,R1724&lt;0.2),0.1,IF(AND(R1724&gt;=0.2,R1724&lt;0.3),0.2,IF(R1724&gt;0.3,0.3,)))),REFERENCIAS!$C:$D,2,0)*VLOOKUP($R$2,PONDERADORES!$A$11:$G$11,7,0)</f>
        <v>15</v>
      </c>
      <c r="AA1724" s="92"/>
      <c r="AB1724" s="95" t="e">
        <f t="shared" ca="1" si="103"/>
        <v>#REF!</v>
      </c>
      <c r="AC1724" s="23" t="e">
        <f ca="1">IF(AB1724&gt;REFERENCIAS!$C$62,REFERENCIAS!$B$62,IF(AND(AB1724&gt;=REFERENCIAS!$C$63,AB1724&lt;REFERENCIAS!$D$63),REFERENCIAS!$B$63,IF(AND(AB1724&gt;REFERENCIAS!$C$64,AB1724&lt;=REFERENCIAS!$D$64),REFERENCIAS!$B$64,IF(AND(AB1724&gt;=REFERENCIAS!$C$65,AB1724&lt;REFERENCIAS!$D$65),REFERENCIAS!$B$65, "Revisar"))))</f>
        <v>#REF!</v>
      </c>
      <c r="AD1724" s="94" t="e">
        <f ca="1">VLOOKUP(AC1724,REFERENCIAS!$B$62:$G$65,4,FALSE)</f>
        <v>#REF!</v>
      </c>
    </row>
    <row r="1725" spans="1:30" ht="17.25" x14ac:dyDescent="0.25">
      <c r="A1725" s="74"/>
      <c r="B1725" s="19"/>
      <c r="C1725" s="19"/>
      <c r="D1725" s="50"/>
      <c r="E1725" s="73"/>
      <c r="F1725" s="74"/>
      <c r="G1725" s="9"/>
      <c r="H1725" s="48"/>
      <c r="I1725" s="49">
        <f t="shared" ca="1" si="101"/>
        <v>2022</v>
      </c>
      <c r="J1725" s="22">
        <f t="shared" ca="1" si="100"/>
        <v>1</v>
      </c>
      <c r="K1725" s="19"/>
      <c r="L1725" s="73"/>
      <c r="M1725" s="74"/>
      <c r="N1725" s="19"/>
      <c r="O1725" s="73"/>
      <c r="P1725" s="82">
        <v>1</v>
      </c>
      <c r="Q1725" s="24">
        <v>1</v>
      </c>
      <c r="R1725" s="81">
        <f t="shared" si="102"/>
        <v>1</v>
      </c>
      <c r="S1725" s="87"/>
      <c r="T1725" s="19"/>
      <c r="U1725" s="25"/>
      <c r="V1725" s="25"/>
      <c r="W1725" s="81"/>
      <c r="X1725" s="91" t="e">
        <f ca="1">+VLOOKUP(#REF!,REFERENCIAS!$C:$D,2,0)*VLOOKUP(#REF!,PONDERADORES!A:P,IF(AND(INFORMACION!$T1725='REFERENCIAS RIESGO'!$C$36,INFORMACION!$F1725=REFERENCIAS!$C$24),16,IF(INFORMACION!$T1725='REFERENCIAS RIESGO'!$C$36,13,IF(INFORMACION!$F1725=REFERENCIAS!$C$24,10,7))),0)+VLOOKUP(K1725,REFERENCIAS!$C:$D,2,0)*VLOOKUP($K$2,PONDERADORES!A:P,IF(AND(INFORMACION!$T1725='REFERENCIAS RIESGO'!$C$36,INFORMACION!$F1725=REFERENCIAS!$C$24),16,IF(INFORMACION!$T1725='REFERENCIAS RIESGO'!$C$36,13,IF(INFORMACION!$F1725=REFERENCIAS!$C$24,10,7))),0)+VLOOKUP(L1725,REFERENCIAS!$C:$D,2,0)*VLOOKUP($L$2,PONDERADORES!A:P,IF(AND(INFORMACION!$T1725='REFERENCIAS RIESGO'!$C$36,INFORMACION!$F1725=REFERENCIAS!$C$24),16,IF(INFORMACION!$T1725='REFERENCIAS RIESGO'!$C$36,13,IF(INFORMACION!$F1725=REFERENCIAS!$C$24,10,7))),0)+VLOOKUP(F1725,REFERENCIAS!$C:$D,2,0)*VLOOKUP($F$2,PONDERADORES!A:P,IF(AND(INFORMACION!$T1725='REFERENCIAS RIESGO'!$C$36,INFORMACION!$F1725=REFERENCIAS!$C$24),16,IF(INFORMACION!$T1725='REFERENCIAS RIESGO'!$C$36,13,IF(INFORMACION!$F1725=REFERENCIAS!$C$24,10,7))),0)+VLOOKUP(T1725,REFERENCIAS!$C:$D,2,0)*VLOOKUP($T$2,PONDERADORES!A:P,IF(AND(INFORMACION!$T1725='REFERENCIAS RIESGO'!$C$36,INFORMACION!$F1725=REFERENCIAS!$C$24),16,IF(INFORMACION!$T1725='REFERENCIAS RIESGO'!$C$36,13,IF(INFORMACION!$F1725=REFERENCIAS!$C$24,10,7))),0)+VLOOKUP(IF(J1725&lt;=0.2,0.2,IF(AND(J1725&gt;0.2,J1725&lt;=0.4),0.4,IF(AND(J1725&gt;0.4,J1725&lt;=0.6),0.6,IF(AND(J1725&gt;0.6,J1725&lt;=0.8),0.8,IF(AND(J1725&gt;0.8,J1725&lt;=1),1))))),REFERENCIAS!$C:$D,2,0)*VLOOKUP($J$2,PONDERADORES!A:P,IF(AND(INFORMACION!$T1725='REFERENCIAS RIESGO'!$C$36,INFORMACION!$F1725=REFERENCIAS!$C$24),16,IF(INFORMACION!$T1725='REFERENCIAS RIESGO'!$C$36,13,IF(INFORMACION!$F1725=REFERENCIAS!$C$24,10,7))),0)</f>
        <v>#REF!</v>
      </c>
      <c r="Y1725" s="68">
        <f>+VLOOKUP(M1725,REFERENCIAS!$C:$D,2,0)*VLOOKUP($M$2,PONDERADORES!$A$7:$G$9,7,0)+VLOOKUP(N1725,REFERENCIAS!$C:$D,2,0)*VLOOKUP($N$2,PONDERADORES!$A$7:$G$9,7,0)+VLOOKUP(O1725,REFERENCIAS!$C:$D,2,0)*VLOOKUP($O$2,PONDERADORES!$A$7:$G$9,7,0)</f>
        <v>0.2</v>
      </c>
      <c r="Z1725" s="2">
        <f>+VLOOKUP(IF(R1725&lt;0.1,0,IF(AND(R1725&gt;=0.1,R1725&lt;0.2),0.1,IF(AND(R1725&gt;=0.2,R1725&lt;0.3),0.2,IF(R1725&gt;0.3,0.3,)))),REFERENCIAS!$C:$D,2,0)*VLOOKUP($R$2,PONDERADORES!$A$11:$G$11,7,0)</f>
        <v>15</v>
      </c>
      <c r="AA1725" s="92"/>
      <c r="AB1725" s="95" t="e">
        <f t="shared" ca="1" si="103"/>
        <v>#REF!</v>
      </c>
      <c r="AC1725" s="23" t="e">
        <f ca="1">IF(AB1725&gt;REFERENCIAS!$C$62,REFERENCIAS!$B$62,IF(AND(AB1725&gt;=REFERENCIAS!$C$63,AB1725&lt;REFERENCIAS!$D$63),REFERENCIAS!$B$63,IF(AND(AB1725&gt;REFERENCIAS!$C$64,AB1725&lt;=REFERENCIAS!$D$64),REFERENCIAS!$B$64,IF(AND(AB1725&gt;=REFERENCIAS!$C$65,AB1725&lt;REFERENCIAS!$D$65),REFERENCIAS!$B$65, "Revisar"))))</f>
        <v>#REF!</v>
      </c>
      <c r="AD1725" s="94" t="e">
        <f ca="1">VLOOKUP(AC1725,REFERENCIAS!$B$62:$G$65,4,FALSE)</f>
        <v>#REF!</v>
      </c>
    </row>
    <row r="1726" spans="1:30" ht="17.25" x14ac:dyDescent="0.25">
      <c r="A1726" s="74"/>
      <c r="B1726" s="19"/>
      <c r="C1726" s="19"/>
      <c r="D1726" s="50"/>
      <c r="E1726" s="73"/>
      <c r="F1726" s="74"/>
      <c r="G1726" s="9"/>
      <c r="H1726" s="48"/>
      <c r="I1726" s="49">
        <f t="shared" ca="1" si="101"/>
        <v>2022</v>
      </c>
      <c r="J1726" s="22">
        <f t="shared" ca="1" si="100"/>
        <v>1</v>
      </c>
      <c r="K1726" s="19"/>
      <c r="L1726" s="73"/>
      <c r="M1726" s="74"/>
      <c r="N1726" s="19"/>
      <c r="O1726" s="73"/>
      <c r="P1726" s="82">
        <v>1</v>
      </c>
      <c r="Q1726" s="24">
        <v>1</v>
      </c>
      <c r="R1726" s="81">
        <f t="shared" si="102"/>
        <v>1</v>
      </c>
      <c r="S1726" s="87"/>
      <c r="T1726" s="19"/>
      <c r="U1726" s="25"/>
      <c r="V1726" s="25"/>
      <c r="W1726" s="81"/>
      <c r="X1726" s="91" t="e">
        <f ca="1">+VLOOKUP(#REF!,REFERENCIAS!$C:$D,2,0)*VLOOKUP(#REF!,PONDERADORES!A:P,IF(AND(INFORMACION!$T1726='REFERENCIAS RIESGO'!$C$36,INFORMACION!$F1726=REFERENCIAS!$C$24),16,IF(INFORMACION!$T1726='REFERENCIAS RIESGO'!$C$36,13,IF(INFORMACION!$F1726=REFERENCIAS!$C$24,10,7))),0)+VLOOKUP(K1726,REFERENCIAS!$C:$D,2,0)*VLOOKUP($K$2,PONDERADORES!A:P,IF(AND(INFORMACION!$T1726='REFERENCIAS RIESGO'!$C$36,INFORMACION!$F1726=REFERENCIAS!$C$24),16,IF(INFORMACION!$T1726='REFERENCIAS RIESGO'!$C$36,13,IF(INFORMACION!$F1726=REFERENCIAS!$C$24,10,7))),0)+VLOOKUP(L1726,REFERENCIAS!$C:$D,2,0)*VLOOKUP($L$2,PONDERADORES!A:P,IF(AND(INFORMACION!$T1726='REFERENCIAS RIESGO'!$C$36,INFORMACION!$F1726=REFERENCIAS!$C$24),16,IF(INFORMACION!$T1726='REFERENCIAS RIESGO'!$C$36,13,IF(INFORMACION!$F1726=REFERENCIAS!$C$24,10,7))),0)+VLOOKUP(F1726,REFERENCIAS!$C:$D,2,0)*VLOOKUP($F$2,PONDERADORES!A:P,IF(AND(INFORMACION!$T1726='REFERENCIAS RIESGO'!$C$36,INFORMACION!$F1726=REFERENCIAS!$C$24),16,IF(INFORMACION!$T1726='REFERENCIAS RIESGO'!$C$36,13,IF(INFORMACION!$F1726=REFERENCIAS!$C$24,10,7))),0)+VLOOKUP(T1726,REFERENCIAS!$C:$D,2,0)*VLOOKUP($T$2,PONDERADORES!A:P,IF(AND(INFORMACION!$T1726='REFERENCIAS RIESGO'!$C$36,INFORMACION!$F1726=REFERENCIAS!$C$24),16,IF(INFORMACION!$T1726='REFERENCIAS RIESGO'!$C$36,13,IF(INFORMACION!$F1726=REFERENCIAS!$C$24,10,7))),0)+VLOOKUP(IF(J1726&lt;=0.2,0.2,IF(AND(J1726&gt;0.2,J1726&lt;=0.4),0.4,IF(AND(J1726&gt;0.4,J1726&lt;=0.6),0.6,IF(AND(J1726&gt;0.6,J1726&lt;=0.8),0.8,IF(AND(J1726&gt;0.8,J1726&lt;=1),1))))),REFERENCIAS!$C:$D,2,0)*VLOOKUP($J$2,PONDERADORES!A:P,IF(AND(INFORMACION!$T1726='REFERENCIAS RIESGO'!$C$36,INFORMACION!$F1726=REFERENCIAS!$C$24),16,IF(INFORMACION!$T1726='REFERENCIAS RIESGO'!$C$36,13,IF(INFORMACION!$F1726=REFERENCIAS!$C$24,10,7))),0)</f>
        <v>#REF!</v>
      </c>
      <c r="Y1726" s="68">
        <f>+VLOOKUP(M1726,REFERENCIAS!$C:$D,2,0)*VLOOKUP($M$2,PONDERADORES!$A$7:$G$9,7,0)+VLOOKUP(N1726,REFERENCIAS!$C:$D,2,0)*VLOOKUP($N$2,PONDERADORES!$A$7:$G$9,7,0)+VLOOKUP(O1726,REFERENCIAS!$C:$D,2,0)*VLOOKUP($O$2,PONDERADORES!$A$7:$G$9,7,0)</f>
        <v>0.2</v>
      </c>
      <c r="Z1726" s="2">
        <f>+VLOOKUP(IF(R1726&lt;0.1,0,IF(AND(R1726&gt;=0.1,R1726&lt;0.2),0.1,IF(AND(R1726&gt;=0.2,R1726&lt;0.3),0.2,IF(R1726&gt;0.3,0.3,)))),REFERENCIAS!$C:$D,2,0)*VLOOKUP($R$2,PONDERADORES!$A$11:$G$11,7,0)</f>
        <v>15</v>
      </c>
      <c r="AA1726" s="92"/>
      <c r="AB1726" s="95" t="e">
        <f t="shared" ca="1" si="103"/>
        <v>#REF!</v>
      </c>
      <c r="AC1726" s="23" t="e">
        <f ca="1">IF(AB1726&gt;REFERENCIAS!$C$62,REFERENCIAS!$B$62,IF(AND(AB1726&gt;=REFERENCIAS!$C$63,AB1726&lt;REFERENCIAS!$D$63),REFERENCIAS!$B$63,IF(AND(AB1726&gt;REFERENCIAS!$C$64,AB1726&lt;=REFERENCIAS!$D$64),REFERENCIAS!$B$64,IF(AND(AB1726&gt;=REFERENCIAS!$C$65,AB1726&lt;REFERENCIAS!$D$65),REFERENCIAS!$B$65, "Revisar"))))</f>
        <v>#REF!</v>
      </c>
      <c r="AD1726" s="94" t="e">
        <f ca="1">VLOOKUP(AC1726,REFERENCIAS!$B$62:$G$65,4,FALSE)</f>
        <v>#REF!</v>
      </c>
    </row>
    <row r="1727" spans="1:30" ht="17.25" x14ac:dyDescent="0.25">
      <c r="A1727" s="74"/>
      <c r="B1727" s="19"/>
      <c r="C1727" s="19"/>
      <c r="D1727" s="50"/>
      <c r="E1727" s="73"/>
      <c r="F1727" s="74"/>
      <c r="G1727" s="9"/>
      <c r="H1727" s="48"/>
      <c r="I1727" s="49">
        <f t="shared" ca="1" si="101"/>
        <v>2022</v>
      </c>
      <c r="J1727" s="22">
        <f t="shared" ca="1" si="100"/>
        <v>1</v>
      </c>
      <c r="K1727" s="19"/>
      <c r="L1727" s="73"/>
      <c r="M1727" s="74"/>
      <c r="N1727" s="19"/>
      <c r="O1727" s="73"/>
      <c r="P1727" s="82">
        <v>1</v>
      </c>
      <c r="Q1727" s="24">
        <v>1</v>
      </c>
      <c r="R1727" s="81">
        <f t="shared" si="102"/>
        <v>1</v>
      </c>
      <c r="S1727" s="87"/>
      <c r="T1727" s="19"/>
      <c r="U1727" s="25"/>
      <c r="V1727" s="25"/>
      <c r="W1727" s="81"/>
      <c r="X1727" s="91" t="e">
        <f ca="1">+VLOOKUP(#REF!,REFERENCIAS!$C:$D,2,0)*VLOOKUP(#REF!,PONDERADORES!A:P,IF(AND(INFORMACION!$T1727='REFERENCIAS RIESGO'!$C$36,INFORMACION!$F1727=REFERENCIAS!$C$24),16,IF(INFORMACION!$T1727='REFERENCIAS RIESGO'!$C$36,13,IF(INFORMACION!$F1727=REFERENCIAS!$C$24,10,7))),0)+VLOOKUP(K1727,REFERENCIAS!$C:$D,2,0)*VLOOKUP($K$2,PONDERADORES!A:P,IF(AND(INFORMACION!$T1727='REFERENCIAS RIESGO'!$C$36,INFORMACION!$F1727=REFERENCIAS!$C$24),16,IF(INFORMACION!$T1727='REFERENCIAS RIESGO'!$C$36,13,IF(INFORMACION!$F1727=REFERENCIAS!$C$24,10,7))),0)+VLOOKUP(L1727,REFERENCIAS!$C:$D,2,0)*VLOOKUP($L$2,PONDERADORES!A:P,IF(AND(INFORMACION!$T1727='REFERENCIAS RIESGO'!$C$36,INFORMACION!$F1727=REFERENCIAS!$C$24),16,IF(INFORMACION!$T1727='REFERENCIAS RIESGO'!$C$36,13,IF(INFORMACION!$F1727=REFERENCIAS!$C$24,10,7))),0)+VLOOKUP(F1727,REFERENCIAS!$C:$D,2,0)*VLOOKUP($F$2,PONDERADORES!A:P,IF(AND(INFORMACION!$T1727='REFERENCIAS RIESGO'!$C$36,INFORMACION!$F1727=REFERENCIAS!$C$24),16,IF(INFORMACION!$T1727='REFERENCIAS RIESGO'!$C$36,13,IF(INFORMACION!$F1727=REFERENCIAS!$C$24,10,7))),0)+VLOOKUP(T1727,REFERENCIAS!$C:$D,2,0)*VLOOKUP($T$2,PONDERADORES!A:P,IF(AND(INFORMACION!$T1727='REFERENCIAS RIESGO'!$C$36,INFORMACION!$F1727=REFERENCIAS!$C$24),16,IF(INFORMACION!$T1727='REFERENCIAS RIESGO'!$C$36,13,IF(INFORMACION!$F1727=REFERENCIAS!$C$24,10,7))),0)+VLOOKUP(IF(J1727&lt;=0.2,0.2,IF(AND(J1727&gt;0.2,J1727&lt;=0.4),0.4,IF(AND(J1727&gt;0.4,J1727&lt;=0.6),0.6,IF(AND(J1727&gt;0.6,J1727&lt;=0.8),0.8,IF(AND(J1727&gt;0.8,J1727&lt;=1),1))))),REFERENCIAS!$C:$D,2,0)*VLOOKUP($J$2,PONDERADORES!A:P,IF(AND(INFORMACION!$T1727='REFERENCIAS RIESGO'!$C$36,INFORMACION!$F1727=REFERENCIAS!$C$24),16,IF(INFORMACION!$T1727='REFERENCIAS RIESGO'!$C$36,13,IF(INFORMACION!$F1727=REFERENCIAS!$C$24,10,7))),0)</f>
        <v>#REF!</v>
      </c>
      <c r="Y1727" s="68">
        <f>+VLOOKUP(M1727,REFERENCIAS!$C:$D,2,0)*VLOOKUP($M$2,PONDERADORES!$A$7:$G$9,7,0)+VLOOKUP(N1727,REFERENCIAS!$C:$D,2,0)*VLOOKUP($N$2,PONDERADORES!$A$7:$G$9,7,0)+VLOOKUP(O1727,REFERENCIAS!$C:$D,2,0)*VLOOKUP($O$2,PONDERADORES!$A$7:$G$9,7,0)</f>
        <v>0.2</v>
      </c>
      <c r="Z1727" s="2">
        <f>+VLOOKUP(IF(R1727&lt;0.1,0,IF(AND(R1727&gt;=0.1,R1727&lt;0.2),0.1,IF(AND(R1727&gt;=0.2,R1727&lt;0.3),0.2,IF(R1727&gt;0.3,0.3,)))),REFERENCIAS!$C:$D,2,0)*VLOOKUP($R$2,PONDERADORES!$A$11:$G$11,7,0)</f>
        <v>15</v>
      </c>
      <c r="AA1727" s="92"/>
      <c r="AB1727" s="95" t="e">
        <f t="shared" ca="1" si="103"/>
        <v>#REF!</v>
      </c>
      <c r="AC1727" s="23" t="e">
        <f ca="1">IF(AB1727&gt;REFERENCIAS!$C$62,REFERENCIAS!$B$62,IF(AND(AB1727&gt;=REFERENCIAS!$C$63,AB1727&lt;REFERENCIAS!$D$63),REFERENCIAS!$B$63,IF(AND(AB1727&gt;REFERENCIAS!$C$64,AB1727&lt;=REFERENCIAS!$D$64),REFERENCIAS!$B$64,IF(AND(AB1727&gt;=REFERENCIAS!$C$65,AB1727&lt;REFERENCIAS!$D$65),REFERENCIAS!$B$65, "Revisar"))))</f>
        <v>#REF!</v>
      </c>
      <c r="AD1727" s="94" t="e">
        <f ca="1">VLOOKUP(AC1727,REFERENCIAS!$B$62:$G$65,4,FALSE)</f>
        <v>#REF!</v>
      </c>
    </row>
    <row r="1728" spans="1:30" ht="17.25" x14ac:dyDescent="0.25">
      <c r="A1728" s="74"/>
      <c r="B1728" s="19"/>
      <c r="C1728" s="19"/>
      <c r="D1728" s="50"/>
      <c r="E1728" s="73"/>
      <c r="F1728" s="74"/>
      <c r="G1728" s="9"/>
      <c r="H1728" s="48"/>
      <c r="I1728" s="49">
        <f t="shared" ca="1" si="101"/>
        <v>2022</v>
      </c>
      <c r="J1728" s="22">
        <f t="shared" ca="1" si="100"/>
        <v>1</v>
      </c>
      <c r="K1728" s="19"/>
      <c r="L1728" s="73"/>
      <c r="M1728" s="74"/>
      <c r="N1728" s="19"/>
      <c r="O1728" s="73"/>
      <c r="P1728" s="82">
        <v>1</v>
      </c>
      <c r="Q1728" s="24">
        <v>1</v>
      </c>
      <c r="R1728" s="81">
        <f t="shared" si="102"/>
        <v>1</v>
      </c>
      <c r="S1728" s="87"/>
      <c r="T1728" s="19"/>
      <c r="U1728" s="25"/>
      <c r="V1728" s="25"/>
      <c r="W1728" s="81"/>
      <c r="X1728" s="91" t="e">
        <f ca="1">+VLOOKUP(#REF!,REFERENCIAS!$C:$D,2,0)*VLOOKUP(#REF!,PONDERADORES!A:P,IF(AND(INFORMACION!$T1728='REFERENCIAS RIESGO'!$C$36,INFORMACION!$F1728=REFERENCIAS!$C$24),16,IF(INFORMACION!$T1728='REFERENCIAS RIESGO'!$C$36,13,IF(INFORMACION!$F1728=REFERENCIAS!$C$24,10,7))),0)+VLOOKUP(K1728,REFERENCIAS!$C:$D,2,0)*VLOOKUP($K$2,PONDERADORES!A:P,IF(AND(INFORMACION!$T1728='REFERENCIAS RIESGO'!$C$36,INFORMACION!$F1728=REFERENCIAS!$C$24),16,IF(INFORMACION!$T1728='REFERENCIAS RIESGO'!$C$36,13,IF(INFORMACION!$F1728=REFERENCIAS!$C$24,10,7))),0)+VLOOKUP(L1728,REFERENCIAS!$C:$D,2,0)*VLOOKUP($L$2,PONDERADORES!A:P,IF(AND(INFORMACION!$T1728='REFERENCIAS RIESGO'!$C$36,INFORMACION!$F1728=REFERENCIAS!$C$24),16,IF(INFORMACION!$T1728='REFERENCIAS RIESGO'!$C$36,13,IF(INFORMACION!$F1728=REFERENCIAS!$C$24,10,7))),0)+VLOOKUP(F1728,REFERENCIAS!$C:$D,2,0)*VLOOKUP($F$2,PONDERADORES!A:P,IF(AND(INFORMACION!$T1728='REFERENCIAS RIESGO'!$C$36,INFORMACION!$F1728=REFERENCIAS!$C$24),16,IF(INFORMACION!$T1728='REFERENCIAS RIESGO'!$C$36,13,IF(INFORMACION!$F1728=REFERENCIAS!$C$24,10,7))),0)+VLOOKUP(T1728,REFERENCIAS!$C:$D,2,0)*VLOOKUP($T$2,PONDERADORES!A:P,IF(AND(INFORMACION!$T1728='REFERENCIAS RIESGO'!$C$36,INFORMACION!$F1728=REFERENCIAS!$C$24),16,IF(INFORMACION!$T1728='REFERENCIAS RIESGO'!$C$36,13,IF(INFORMACION!$F1728=REFERENCIAS!$C$24,10,7))),0)+VLOOKUP(IF(J1728&lt;=0.2,0.2,IF(AND(J1728&gt;0.2,J1728&lt;=0.4),0.4,IF(AND(J1728&gt;0.4,J1728&lt;=0.6),0.6,IF(AND(J1728&gt;0.6,J1728&lt;=0.8),0.8,IF(AND(J1728&gt;0.8,J1728&lt;=1),1))))),REFERENCIAS!$C:$D,2,0)*VLOOKUP($J$2,PONDERADORES!A:P,IF(AND(INFORMACION!$T1728='REFERENCIAS RIESGO'!$C$36,INFORMACION!$F1728=REFERENCIAS!$C$24),16,IF(INFORMACION!$T1728='REFERENCIAS RIESGO'!$C$36,13,IF(INFORMACION!$F1728=REFERENCIAS!$C$24,10,7))),0)</f>
        <v>#REF!</v>
      </c>
      <c r="Y1728" s="68">
        <f>+VLOOKUP(M1728,REFERENCIAS!$C:$D,2,0)*VLOOKUP($M$2,PONDERADORES!$A$7:$G$9,7,0)+VLOOKUP(N1728,REFERENCIAS!$C:$D,2,0)*VLOOKUP($N$2,PONDERADORES!$A$7:$G$9,7,0)+VLOOKUP(O1728,REFERENCIAS!$C:$D,2,0)*VLOOKUP($O$2,PONDERADORES!$A$7:$G$9,7,0)</f>
        <v>0.2</v>
      </c>
      <c r="Z1728" s="2">
        <f>+VLOOKUP(IF(R1728&lt;0.1,0,IF(AND(R1728&gt;=0.1,R1728&lt;0.2),0.1,IF(AND(R1728&gt;=0.2,R1728&lt;0.3),0.2,IF(R1728&gt;0.3,0.3,)))),REFERENCIAS!$C:$D,2,0)*VLOOKUP($R$2,PONDERADORES!$A$11:$G$11,7,0)</f>
        <v>15</v>
      </c>
      <c r="AA1728" s="92"/>
      <c r="AB1728" s="95" t="e">
        <f t="shared" ca="1" si="103"/>
        <v>#REF!</v>
      </c>
      <c r="AC1728" s="23" t="e">
        <f ca="1">IF(AB1728&gt;REFERENCIAS!$C$62,REFERENCIAS!$B$62,IF(AND(AB1728&gt;=REFERENCIAS!$C$63,AB1728&lt;REFERENCIAS!$D$63),REFERENCIAS!$B$63,IF(AND(AB1728&gt;REFERENCIAS!$C$64,AB1728&lt;=REFERENCIAS!$D$64),REFERENCIAS!$B$64,IF(AND(AB1728&gt;=REFERENCIAS!$C$65,AB1728&lt;REFERENCIAS!$D$65),REFERENCIAS!$B$65, "Revisar"))))</f>
        <v>#REF!</v>
      </c>
      <c r="AD1728" s="94" t="e">
        <f ca="1">VLOOKUP(AC1728,REFERENCIAS!$B$62:$G$65,4,FALSE)</f>
        <v>#REF!</v>
      </c>
    </row>
    <row r="1729" spans="1:30" ht="17.25" x14ac:dyDescent="0.25">
      <c r="A1729" s="74"/>
      <c r="B1729" s="19"/>
      <c r="C1729" s="19"/>
      <c r="D1729" s="50"/>
      <c r="E1729" s="73"/>
      <c r="F1729" s="74"/>
      <c r="G1729" s="9"/>
      <c r="H1729" s="48"/>
      <c r="I1729" s="49">
        <f t="shared" ca="1" si="101"/>
        <v>2022</v>
      </c>
      <c r="J1729" s="22">
        <f t="shared" ca="1" si="100"/>
        <v>1</v>
      </c>
      <c r="K1729" s="19"/>
      <c r="L1729" s="73"/>
      <c r="M1729" s="74"/>
      <c r="N1729" s="19"/>
      <c r="O1729" s="73"/>
      <c r="P1729" s="82">
        <v>1</v>
      </c>
      <c r="Q1729" s="24">
        <v>1</v>
      </c>
      <c r="R1729" s="81">
        <f t="shared" si="102"/>
        <v>1</v>
      </c>
      <c r="S1729" s="87"/>
      <c r="T1729" s="19"/>
      <c r="U1729" s="25"/>
      <c r="V1729" s="25"/>
      <c r="W1729" s="81"/>
      <c r="X1729" s="91" t="e">
        <f ca="1">+VLOOKUP(#REF!,REFERENCIAS!$C:$D,2,0)*VLOOKUP(#REF!,PONDERADORES!A:P,IF(AND(INFORMACION!$T1729='REFERENCIAS RIESGO'!$C$36,INFORMACION!$F1729=REFERENCIAS!$C$24),16,IF(INFORMACION!$T1729='REFERENCIAS RIESGO'!$C$36,13,IF(INFORMACION!$F1729=REFERENCIAS!$C$24,10,7))),0)+VLOOKUP(K1729,REFERENCIAS!$C:$D,2,0)*VLOOKUP($K$2,PONDERADORES!A:P,IF(AND(INFORMACION!$T1729='REFERENCIAS RIESGO'!$C$36,INFORMACION!$F1729=REFERENCIAS!$C$24),16,IF(INFORMACION!$T1729='REFERENCIAS RIESGO'!$C$36,13,IF(INFORMACION!$F1729=REFERENCIAS!$C$24,10,7))),0)+VLOOKUP(L1729,REFERENCIAS!$C:$D,2,0)*VLOOKUP($L$2,PONDERADORES!A:P,IF(AND(INFORMACION!$T1729='REFERENCIAS RIESGO'!$C$36,INFORMACION!$F1729=REFERENCIAS!$C$24),16,IF(INFORMACION!$T1729='REFERENCIAS RIESGO'!$C$36,13,IF(INFORMACION!$F1729=REFERENCIAS!$C$24,10,7))),0)+VLOOKUP(F1729,REFERENCIAS!$C:$D,2,0)*VLOOKUP($F$2,PONDERADORES!A:P,IF(AND(INFORMACION!$T1729='REFERENCIAS RIESGO'!$C$36,INFORMACION!$F1729=REFERENCIAS!$C$24),16,IF(INFORMACION!$T1729='REFERENCIAS RIESGO'!$C$36,13,IF(INFORMACION!$F1729=REFERENCIAS!$C$24,10,7))),0)+VLOOKUP(T1729,REFERENCIAS!$C:$D,2,0)*VLOOKUP($T$2,PONDERADORES!A:P,IF(AND(INFORMACION!$T1729='REFERENCIAS RIESGO'!$C$36,INFORMACION!$F1729=REFERENCIAS!$C$24),16,IF(INFORMACION!$T1729='REFERENCIAS RIESGO'!$C$36,13,IF(INFORMACION!$F1729=REFERENCIAS!$C$24,10,7))),0)+VLOOKUP(IF(J1729&lt;=0.2,0.2,IF(AND(J1729&gt;0.2,J1729&lt;=0.4),0.4,IF(AND(J1729&gt;0.4,J1729&lt;=0.6),0.6,IF(AND(J1729&gt;0.6,J1729&lt;=0.8),0.8,IF(AND(J1729&gt;0.8,J1729&lt;=1),1))))),REFERENCIAS!$C:$D,2,0)*VLOOKUP($J$2,PONDERADORES!A:P,IF(AND(INFORMACION!$T1729='REFERENCIAS RIESGO'!$C$36,INFORMACION!$F1729=REFERENCIAS!$C$24),16,IF(INFORMACION!$T1729='REFERENCIAS RIESGO'!$C$36,13,IF(INFORMACION!$F1729=REFERENCIAS!$C$24,10,7))),0)</f>
        <v>#REF!</v>
      </c>
      <c r="Y1729" s="68">
        <f>+VLOOKUP(M1729,REFERENCIAS!$C:$D,2,0)*VLOOKUP($M$2,PONDERADORES!$A$7:$G$9,7,0)+VLOOKUP(N1729,REFERENCIAS!$C:$D,2,0)*VLOOKUP($N$2,PONDERADORES!$A$7:$G$9,7,0)+VLOOKUP(O1729,REFERENCIAS!$C:$D,2,0)*VLOOKUP($O$2,PONDERADORES!$A$7:$G$9,7,0)</f>
        <v>0.2</v>
      </c>
      <c r="Z1729" s="2">
        <f>+VLOOKUP(IF(R1729&lt;0.1,0,IF(AND(R1729&gt;=0.1,R1729&lt;0.2),0.1,IF(AND(R1729&gt;=0.2,R1729&lt;0.3),0.2,IF(R1729&gt;0.3,0.3,)))),REFERENCIAS!$C:$D,2,0)*VLOOKUP($R$2,PONDERADORES!$A$11:$G$11,7,0)</f>
        <v>15</v>
      </c>
      <c r="AA1729" s="92"/>
      <c r="AB1729" s="95" t="e">
        <f t="shared" ca="1" si="103"/>
        <v>#REF!</v>
      </c>
      <c r="AC1729" s="23" t="e">
        <f ca="1">IF(AB1729&gt;REFERENCIAS!$C$62,REFERENCIAS!$B$62,IF(AND(AB1729&gt;=REFERENCIAS!$C$63,AB1729&lt;REFERENCIAS!$D$63),REFERENCIAS!$B$63,IF(AND(AB1729&gt;REFERENCIAS!$C$64,AB1729&lt;=REFERENCIAS!$D$64),REFERENCIAS!$B$64,IF(AND(AB1729&gt;=REFERENCIAS!$C$65,AB1729&lt;REFERENCIAS!$D$65),REFERENCIAS!$B$65, "Revisar"))))</f>
        <v>#REF!</v>
      </c>
      <c r="AD1729" s="94" t="e">
        <f ca="1">VLOOKUP(AC1729,REFERENCIAS!$B$62:$G$65,4,FALSE)</f>
        <v>#REF!</v>
      </c>
    </row>
    <row r="1730" spans="1:30" ht="17.25" x14ac:dyDescent="0.25">
      <c r="A1730" s="74"/>
      <c r="B1730" s="19"/>
      <c r="C1730" s="19"/>
      <c r="D1730" s="50"/>
      <c r="E1730" s="73"/>
      <c r="F1730" s="74"/>
      <c r="G1730" s="9"/>
      <c r="H1730" s="48"/>
      <c r="I1730" s="49">
        <f t="shared" ca="1" si="101"/>
        <v>2022</v>
      </c>
      <c r="J1730" s="22">
        <f t="shared" ca="1" si="100"/>
        <v>1</v>
      </c>
      <c r="K1730" s="19"/>
      <c r="L1730" s="73"/>
      <c r="M1730" s="74"/>
      <c r="N1730" s="19"/>
      <c r="O1730" s="73"/>
      <c r="P1730" s="82">
        <v>1</v>
      </c>
      <c r="Q1730" s="24">
        <v>1</v>
      </c>
      <c r="R1730" s="81">
        <f t="shared" si="102"/>
        <v>1</v>
      </c>
      <c r="S1730" s="87"/>
      <c r="T1730" s="19"/>
      <c r="U1730" s="25"/>
      <c r="V1730" s="25"/>
      <c r="W1730" s="81"/>
      <c r="X1730" s="91" t="e">
        <f ca="1">+VLOOKUP(#REF!,REFERENCIAS!$C:$D,2,0)*VLOOKUP(#REF!,PONDERADORES!A:P,IF(AND(INFORMACION!$T1730='REFERENCIAS RIESGO'!$C$36,INFORMACION!$F1730=REFERENCIAS!$C$24),16,IF(INFORMACION!$T1730='REFERENCIAS RIESGO'!$C$36,13,IF(INFORMACION!$F1730=REFERENCIAS!$C$24,10,7))),0)+VLOOKUP(K1730,REFERENCIAS!$C:$D,2,0)*VLOOKUP($K$2,PONDERADORES!A:P,IF(AND(INFORMACION!$T1730='REFERENCIAS RIESGO'!$C$36,INFORMACION!$F1730=REFERENCIAS!$C$24),16,IF(INFORMACION!$T1730='REFERENCIAS RIESGO'!$C$36,13,IF(INFORMACION!$F1730=REFERENCIAS!$C$24,10,7))),0)+VLOOKUP(L1730,REFERENCIAS!$C:$D,2,0)*VLOOKUP($L$2,PONDERADORES!A:P,IF(AND(INFORMACION!$T1730='REFERENCIAS RIESGO'!$C$36,INFORMACION!$F1730=REFERENCIAS!$C$24),16,IF(INFORMACION!$T1730='REFERENCIAS RIESGO'!$C$36,13,IF(INFORMACION!$F1730=REFERENCIAS!$C$24,10,7))),0)+VLOOKUP(F1730,REFERENCIAS!$C:$D,2,0)*VLOOKUP($F$2,PONDERADORES!A:P,IF(AND(INFORMACION!$T1730='REFERENCIAS RIESGO'!$C$36,INFORMACION!$F1730=REFERENCIAS!$C$24),16,IF(INFORMACION!$T1730='REFERENCIAS RIESGO'!$C$36,13,IF(INFORMACION!$F1730=REFERENCIAS!$C$24,10,7))),0)+VLOOKUP(T1730,REFERENCIAS!$C:$D,2,0)*VLOOKUP($T$2,PONDERADORES!A:P,IF(AND(INFORMACION!$T1730='REFERENCIAS RIESGO'!$C$36,INFORMACION!$F1730=REFERENCIAS!$C$24),16,IF(INFORMACION!$T1730='REFERENCIAS RIESGO'!$C$36,13,IF(INFORMACION!$F1730=REFERENCIAS!$C$24,10,7))),0)+VLOOKUP(IF(J1730&lt;=0.2,0.2,IF(AND(J1730&gt;0.2,J1730&lt;=0.4),0.4,IF(AND(J1730&gt;0.4,J1730&lt;=0.6),0.6,IF(AND(J1730&gt;0.6,J1730&lt;=0.8),0.8,IF(AND(J1730&gt;0.8,J1730&lt;=1),1))))),REFERENCIAS!$C:$D,2,0)*VLOOKUP($J$2,PONDERADORES!A:P,IF(AND(INFORMACION!$T1730='REFERENCIAS RIESGO'!$C$36,INFORMACION!$F1730=REFERENCIAS!$C$24),16,IF(INFORMACION!$T1730='REFERENCIAS RIESGO'!$C$36,13,IF(INFORMACION!$F1730=REFERENCIAS!$C$24,10,7))),0)</f>
        <v>#REF!</v>
      </c>
      <c r="Y1730" s="68">
        <f>+VLOOKUP(M1730,REFERENCIAS!$C:$D,2,0)*VLOOKUP($M$2,PONDERADORES!$A$7:$G$9,7,0)+VLOOKUP(N1730,REFERENCIAS!$C:$D,2,0)*VLOOKUP($N$2,PONDERADORES!$A$7:$G$9,7,0)+VLOOKUP(O1730,REFERENCIAS!$C:$D,2,0)*VLOOKUP($O$2,PONDERADORES!$A$7:$G$9,7,0)</f>
        <v>0.2</v>
      </c>
      <c r="Z1730" s="2">
        <f>+VLOOKUP(IF(R1730&lt;0.1,0,IF(AND(R1730&gt;=0.1,R1730&lt;0.2),0.1,IF(AND(R1730&gt;=0.2,R1730&lt;0.3),0.2,IF(R1730&gt;0.3,0.3,)))),REFERENCIAS!$C:$D,2,0)*VLOOKUP($R$2,PONDERADORES!$A$11:$G$11,7,0)</f>
        <v>15</v>
      </c>
      <c r="AA1730" s="92"/>
      <c r="AB1730" s="95" t="e">
        <f t="shared" ca="1" si="103"/>
        <v>#REF!</v>
      </c>
      <c r="AC1730" s="23" t="e">
        <f ca="1">IF(AB1730&gt;REFERENCIAS!$C$62,REFERENCIAS!$B$62,IF(AND(AB1730&gt;=REFERENCIAS!$C$63,AB1730&lt;REFERENCIAS!$D$63),REFERENCIAS!$B$63,IF(AND(AB1730&gt;REFERENCIAS!$C$64,AB1730&lt;=REFERENCIAS!$D$64),REFERENCIAS!$B$64,IF(AND(AB1730&gt;=REFERENCIAS!$C$65,AB1730&lt;REFERENCIAS!$D$65),REFERENCIAS!$B$65, "Revisar"))))</f>
        <v>#REF!</v>
      </c>
      <c r="AD1730" s="94" t="e">
        <f ca="1">VLOOKUP(AC1730,REFERENCIAS!$B$62:$G$65,4,FALSE)</f>
        <v>#REF!</v>
      </c>
    </row>
    <row r="1731" spans="1:30" ht="17.25" x14ac:dyDescent="0.25">
      <c r="A1731" s="74"/>
      <c r="B1731" s="19"/>
      <c r="C1731" s="19"/>
      <c r="D1731" s="50"/>
      <c r="E1731" s="73"/>
      <c r="F1731" s="74"/>
      <c r="G1731" s="9"/>
      <c r="H1731" s="48"/>
      <c r="I1731" s="49">
        <f t="shared" ca="1" si="101"/>
        <v>2022</v>
      </c>
      <c r="J1731" s="22">
        <f t="shared" ca="1" si="100"/>
        <v>1</v>
      </c>
      <c r="K1731" s="19"/>
      <c r="L1731" s="73"/>
      <c r="M1731" s="74"/>
      <c r="N1731" s="19"/>
      <c r="O1731" s="73"/>
      <c r="P1731" s="82">
        <v>1</v>
      </c>
      <c r="Q1731" s="24">
        <v>1</v>
      </c>
      <c r="R1731" s="81">
        <f t="shared" si="102"/>
        <v>1</v>
      </c>
      <c r="S1731" s="87"/>
      <c r="T1731" s="19"/>
      <c r="U1731" s="25"/>
      <c r="V1731" s="25"/>
      <c r="W1731" s="81"/>
      <c r="X1731" s="91" t="e">
        <f ca="1">+VLOOKUP(#REF!,REFERENCIAS!$C:$D,2,0)*VLOOKUP(#REF!,PONDERADORES!A:P,IF(AND(INFORMACION!$T1731='REFERENCIAS RIESGO'!$C$36,INFORMACION!$F1731=REFERENCIAS!$C$24),16,IF(INFORMACION!$T1731='REFERENCIAS RIESGO'!$C$36,13,IF(INFORMACION!$F1731=REFERENCIAS!$C$24,10,7))),0)+VLOOKUP(K1731,REFERENCIAS!$C:$D,2,0)*VLOOKUP($K$2,PONDERADORES!A:P,IF(AND(INFORMACION!$T1731='REFERENCIAS RIESGO'!$C$36,INFORMACION!$F1731=REFERENCIAS!$C$24),16,IF(INFORMACION!$T1731='REFERENCIAS RIESGO'!$C$36,13,IF(INFORMACION!$F1731=REFERENCIAS!$C$24,10,7))),0)+VLOOKUP(L1731,REFERENCIAS!$C:$D,2,0)*VLOOKUP($L$2,PONDERADORES!A:P,IF(AND(INFORMACION!$T1731='REFERENCIAS RIESGO'!$C$36,INFORMACION!$F1731=REFERENCIAS!$C$24),16,IF(INFORMACION!$T1731='REFERENCIAS RIESGO'!$C$36,13,IF(INFORMACION!$F1731=REFERENCIAS!$C$24,10,7))),0)+VLOOKUP(F1731,REFERENCIAS!$C:$D,2,0)*VLOOKUP($F$2,PONDERADORES!A:P,IF(AND(INFORMACION!$T1731='REFERENCIAS RIESGO'!$C$36,INFORMACION!$F1731=REFERENCIAS!$C$24),16,IF(INFORMACION!$T1731='REFERENCIAS RIESGO'!$C$36,13,IF(INFORMACION!$F1731=REFERENCIAS!$C$24,10,7))),0)+VLOOKUP(T1731,REFERENCIAS!$C:$D,2,0)*VLOOKUP($T$2,PONDERADORES!A:P,IF(AND(INFORMACION!$T1731='REFERENCIAS RIESGO'!$C$36,INFORMACION!$F1731=REFERENCIAS!$C$24),16,IF(INFORMACION!$T1731='REFERENCIAS RIESGO'!$C$36,13,IF(INFORMACION!$F1731=REFERENCIAS!$C$24,10,7))),0)+VLOOKUP(IF(J1731&lt;=0.2,0.2,IF(AND(J1731&gt;0.2,J1731&lt;=0.4),0.4,IF(AND(J1731&gt;0.4,J1731&lt;=0.6),0.6,IF(AND(J1731&gt;0.6,J1731&lt;=0.8),0.8,IF(AND(J1731&gt;0.8,J1731&lt;=1),1))))),REFERENCIAS!$C:$D,2,0)*VLOOKUP($J$2,PONDERADORES!A:P,IF(AND(INFORMACION!$T1731='REFERENCIAS RIESGO'!$C$36,INFORMACION!$F1731=REFERENCIAS!$C$24),16,IF(INFORMACION!$T1731='REFERENCIAS RIESGO'!$C$36,13,IF(INFORMACION!$F1731=REFERENCIAS!$C$24,10,7))),0)</f>
        <v>#REF!</v>
      </c>
      <c r="Y1731" s="68">
        <f>+VLOOKUP(M1731,REFERENCIAS!$C:$D,2,0)*VLOOKUP($M$2,PONDERADORES!$A$7:$G$9,7,0)+VLOOKUP(N1731,REFERENCIAS!$C:$D,2,0)*VLOOKUP($N$2,PONDERADORES!$A$7:$G$9,7,0)+VLOOKUP(O1731,REFERENCIAS!$C:$D,2,0)*VLOOKUP($O$2,PONDERADORES!$A$7:$G$9,7,0)</f>
        <v>0.2</v>
      </c>
      <c r="Z1731" s="2">
        <f>+VLOOKUP(IF(R1731&lt;0.1,0,IF(AND(R1731&gt;=0.1,R1731&lt;0.2),0.1,IF(AND(R1731&gt;=0.2,R1731&lt;0.3),0.2,IF(R1731&gt;0.3,0.3,)))),REFERENCIAS!$C:$D,2,0)*VLOOKUP($R$2,PONDERADORES!$A$11:$G$11,7,0)</f>
        <v>15</v>
      </c>
      <c r="AA1731" s="92"/>
      <c r="AB1731" s="95" t="e">
        <f t="shared" ca="1" si="103"/>
        <v>#REF!</v>
      </c>
      <c r="AC1731" s="23" t="e">
        <f ca="1">IF(AB1731&gt;REFERENCIAS!$C$62,REFERENCIAS!$B$62,IF(AND(AB1731&gt;=REFERENCIAS!$C$63,AB1731&lt;REFERENCIAS!$D$63),REFERENCIAS!$B$63,IF(AND(AB1731&gt;REFERENCIAS!$C$64,AB1731&lt;=REFERENCIAS!$D$64),REFERENCIAS!$B$64,IF(AND(AB1731&gt;=REFERENCIAS!$C$65,AB1731&lt;REFERENCIAS!$D$65),REFERENCIAS!$B$65, "Revisar"))))</f>
        <v>#REF!</v>
      </c>
      <c r="AD1731" s="94" t="e">
        <f ca="1">VLOOKUP(AC1731,REFERENCIAS!$B$62:$G$65,4,FALSE)</f>
        <v>#REF!</v>
      </c>
    </row>
    <row r="1732" spans="1:30" ht="17.25" x14ac:dyDescent="0.25">
      <c r="A1732" s="74"/>
      <c r="B1732" s="19"/>
      <c r="C1732" s="19"/>
      <c r="D1732" s="50"/>
      <c r="E1732" s="73"/>
      <c r="F1732" s="74"/>
      <c r="G1732" s="9"/>
      <c r="H1732" s="48"/>
      <c r="I1732" s="49">
        <f t="shared" ca="1" si="101"/>
        <v>2022</v>
      </c>
      <c r="J1732" s="22">
        <f t="shared" ref="J1732:J1795" ca="1" si="104">IF(I1732&gt;G1732,1,I1732/G1732)</f>
        <v>1</v>
      </c>
      <c r="K1732" s="19"/>
      <c r="L1732" s="73"/>
      <c r="M1732" s="74"/>
      <c r="N1732" s="19"/>
      <c r="O1732" s="73"/>
      <c r="P1732" s="82">
        <v>1</v>
      </c>
      <c r="Q1732" s="24">
        <v>1</v>
      </c>
      <c r="R1732" s="81">
        <f t="shared" si="102"/>
        <v>1</v>
      </c>
      <c r="S1732" s="87"/>
      <c r="T1732" s="19"/>
      <c r="U1732" s="25"/>
      <c r="V1732" s="25"/>
      <c r="W1732" s="81"/>
      <c r="X1732" s="91" t="e">
        <f ca="1">+VLOOKUP(#REF!,REFERENCIAS!$C:$D,2,0)*VLOOKUP(#REF!,PONDERADORES!A:P,IF(AND(INFORMACION!$T1732='REFERENCIAS RIESGO'!$C$36,INFORMACION!$F1732=REFERENCIAS!$C$24),16,IF(INFORMACION!$T1732='REFERENCIAS RIESGO'!$C$36,13,IF(INFORMACION!$F1732=REFERENCIAS!$C$24,10,7))),0)+VLOOKUP(K1732,REFERENCIAS!$C:$D,2,0)*VLOOKUP($K$2,PONDERADORES!A:P,IF(AND(INFORMACION!$T1732='REFERENCIAS RIESGO'!$C$36,INFORMACION!$F1732=REFERENCIAS!$C$24),16,IF(INFORMACION!$T1732='REFERENCIAS RIESGO'!$C$36,13,IF(INFORMACION!$F1732=REFERENCIAS!$C$24,10,7))),0)+VLOOKUP(L1732,REFERENCIAS!$C:$D,2,0)*VLOOKUP($L$2,PONDERADORES!A:P,IF(AND(INFORMACION!$T1732='REFERENCIAS RIESGO'!$C$36,INFORMACION!$F1732=REFERENCIAS!$C$24),16,IF(INFORMACION!$T1732='REFERENCIAS RIESGO'!$C$36,13,IF(INFORMACION!$F1732=REFERENCIAS!$C$24,10,7))),0)+VLOOKUP(F1732,REFERENCIAS!$C:$D,2,0)*VLOOKUP($F$2,PONDERADORES!A:P,IF(AND(INFORMACION!$T1732='REFERENCIAS RIESGO'!$C$36,INFORMACION!$F1732=REFERENCIAS!$C$24),16,IF(INFORMACION!$T1732='REFERENCIAS RIESGO'!$C$36,13,IF(INFORMACION!$F1732=REFERENCIAS!$C$24,10,7))),0)+VLOOKUP(T1732,REFERENCIAS!$C:$D,2,0)*VLOOKUP($T$2,PONDERADORES!A:P,IF(AND(INFORMACION!$T1732='REFERENCIAS RIESGO'!$C$36,INFORMACION!$F1732=REFERENCIAS!$C$24),16,IF(INFORMACION!$T1732='REFERENCIAS RIESGO'!$C$36,13,IF(INFORMACION!$F1732=REFERENCIAS!$C$24,10,7))),0)+VLOOKUP(IF(J1732&lt;=0.2,0.2,IF(AND(J1732&gt;0.2,J1732&lt;=0.4),0.4,IF(AND(J1732&gt;0.4,J1732&lt;=0.6),0.6,IF(AND(J1732&gt;0.6,J1732&lt;=0.8),0.8,IF(AND(J1732&gt;0.8,J1732&lt;=1),1))))),REFERENCIAS!$C:$D,2,0)*VLOOKUP($J$2,PONDERADORES!A:P,IF(AND(INFORMACION!$T1732='REFERENCIAS RIESGO'!$C$36,INFORMACION!$F1732=REFERENCIAS!$C$24),16,IF(INFORMACION!$T1732='REFERENCIAS RIESGO'!$C$36,13,IF(INFORMACION!$F1732=REFERENCIAS!$C$24,10,7))),0)</f>
        <v>#REF!</v>
      </c>
      <c r="Y1732" s="68">
        <f>+VLOOKUP(M1732,REFERENCIAS!$C:$D,2,0)*VLOOKUP($M$2,PONDERADORES!$A$7:$G$9,7,0)+VLOOKUP(N1732,REFERENCIAS!$C:$D,2,0)*VLOOKUP($N$2,PONDERADORES!$A$7:$G$9,7,0)+VLOOKUP(O1732,REFERENCIAS!$C:$D,2,0)*VLOOKUP($O$2,PONDERADORES!$A$7:$G$9,7,0)</f>
        <v>0.2</v>
      </c>
      <c r="Z1732" s="2">
        <f>+VLOOKUP(IF(R1732&lt;0.1,0,IF(AND(R1732&gt;=0.1,R1732&lt;0.2),0.1,IF(AND(R1732&gt;=0.2,R1732&lt;0.3),0.2,IF(R1732&gt;0.3,0.3,)))),REFERENCIAS!$C:$D,2,0)*VLOOKUP($R$2,PONDERADORES!$A$11:$G$11,7,0)</f>
        <v>15</v>
      </c>
      <c r="AA1732" s="92"/>
      <c r="AB1732" s="95" t="e">
        <f t="shared" ca="1" si="103"/>
        <v>#REF!</v>
      </c>
      <c r="AC1732" s="23" t="e">
        <f ca="1">IF(AB1732&gt;REFERENCIAS!$C$62,REFERENCIAS!$B$62,IF(AND(AB1732&gt;=REFERENCIAS!$C$63,AB1732&lt;REFERENCIAS!$D$63),REFERENCIAS!$B$63,IF(AND(AB1732&gt;REFERENCIAS!$C$64,AB1732&lt;=REFERENCIAS!$D$64),REFERENCIAS!$B$64,IF(AND(AB1732&gt;=REFERENCIAS!$C$65,AB1732&lt;REFERENCIAS!$D$65),REFERENCIAS!$B$65, "Revisar"))))</f>
        <v>#REF!</v>
      </c>
      <c r="AD1732" s="94" t="e">
        <f ca="1">VLOOKUP(AC1732,REFERENCIAS!$B$62:$G$65,4,FALSE)</f>
        <v>#REF!</v>
      </c>
    </row>
    <row r="1733" spans="1:30" ht="17.25" x14ac:dyDescent="0.25">
      <c r="A1733" s="74"/>
      <c r="B1733" s="19"/>
      <c r="C1733" s="19"/>
      <c r="D1733" s="50"/>
      <c r="E1733" s="73"/>
      <c r="F1733" s="74"/>
      <c r="G1733" s="9"/>
      <c r="H1733" s="48"/>
      <c r="I1733" s="49">
        <f t="shared" ref="I1733:I1796" ca="1" si="105">(YEAR(NOW())-H1733)</f>
        <v>2022</v>
      </c>
      <c r="J1733" s="22">
        <f t="shared" ca="1" si="104"/>
        <v>1</v>
      </c>
      <c r="K1733" s="19"/>
      <c r="L1733" s="73"/>
      <c r="M1733" s="74"/>
      <c r="N1733" s="19"/>
      <c r="O1733" s="73"/>
      <c r="P1733" s="82">
        <v>1</v>
      </c>
      <c r="Q1733" s="24">
        <v>1</v>
      </c>
      <c r="R1733" s="81">
        <f t="shared" si="102"/>
        <v>1</v>
      </c>
      <c r="S1733" s="87"/>
      <c r="T1733" s="19"/>
      <c r="U1733" s="25"/>
      <c r="V1733" s="25"/>
      <c r="W1733" s="81"/>
      <c r="X1733" s="91" t="e">
        <f ca="1">+VLOOKUP(#REF!,REFERENCIAS!$C:$D,2,0)*VLOOKUP(#REF!,PONDERADORES!A:P,IF(AND(INFORMACION!$T1733='REFERENCIAS RIESGO'!$C$36,INFORMACION!$F1733=REFERENCIAS!$C$24),16,IF(INFORMACION!$T1733='REFERENCIAS RIESGO'!$C$36,13,IF(INFORMACION!$F1733=REFERENCIAS!$C$24,10,7))),0)+VLOOKUP(K1733,REFERENCIAS!$C:$D,2,0)*VLOOKUP($K$2,PONDERADORES!A:P,IF(AND(INFORMACION!$T1733='REFERENCIAS RIESGO'!$C$36,INFORMACION!$F1733=REFERENCIAS!$C$24),16,IF(INFORMACION!$T1733='REFERENCIAS RIESGO'!$C$36,13,IF(INFORMACION!$F1733=REFERENCIAS!$C$24,10,7))),0)+VLOOKUP(L1733,REFERENCIAS!$C:$D,2,0)*VLOOKUP($L$2,PONDERADORES!A:P,IF(AND(INFORMACION!$T1733='REFERENCIAS RIESGO'!$C$36,INFORMACION!$F1733=REFERENCIAS!$C$24),16,IF(INFORMACION!$T1733='REFERENCIAS RIESGO'!$C$36,13,IF(INFORMACION!$F1733=REFERENCIAS!$C$24,10,7))),0)+VLOOKUP(F1733,REFERENCIAS!$C:$D,2,0)*VLOOKUP($F$2,PONDERADORES!A:P,IF(AND(INFORMACION!$T1733='REFERENCIAS RIESGO'!$C$36,INFORMACION!$F1733=REFERENCIAS!$C$24),16,IF(INFORMACION!$T1733='REFERENCIAS RIESGO'!$C$36,13,IF(INFORMACION!$F1733=REFERENCIAS!$C$24,10,7))),0)+VLOOKUP(T1733,REFERENCIAS!$C:$D,2,0)*VLOOKUP($T$2,PONDERADORES!A:P,IF(AND(INFORMACION!$T1733='REFERENCIAS RIESGO'!$C$36,INFORMACION!$F1733=REFERENCIAS!$C$24),16,IF(INFORMACION!$T1733='REFERENCIAS RIESGO'!$C$36,13,IF(INFORMACION!$F1733=REFERENCIAS!$C$24,10,7))),0)+VLOOKUP(IF(J1733&lt;=0.2,0.2,IF(AND(J1733&gt;0.2,J1733&lt;=0.4),0.4,IF(AND(J1733&gt;0.4,J1733&lt;=0.6),0.6,IF(AND(J1733&gt;0.6,J1733&lt;=0.8),0.8,IF(AND(J1733&gt;0.8,J1733&lt;=1),1))))),REFERENCIAS!$C:$D,2,0)*VLOOKUP($J$2,PONDERADORES!A:P,IF(AND(INFORMACION!$T1733='REFERENCIAS RIESGO'!$C$36,INFORMACION!$F1733=REFERENCIAS!$C$24),16,IF(INFORMACION!$T1733='REFERENCIAS RIESGO'!$C$36,13,IF(INFORMACION!$F1733=REFERENCIAS!$C$24,10,7))),0)</f>
        <v>#REF!</v>
      </c>
      <c r="Y1733" s="68">
        <f>+VLOOKUP(M1733,REFERENCIAS!$C:$D,2,0)*VLOOKUP($M$2,PONDERADORES!$A$7:$G$9,7,0)+VLOOKUP(N1733,REFERENCIAS!$C:$D,2,0)*VLOOKUP($N$2,PONDERADORES!$A$7:$G$9,7,0)+VLOOKUP(O1733,REFERENCIAS!$C:$D,2,0)*VLOOKUP($O$2,PONDERADORES!$A$7:$G$9,7,0)</f>
        <v>0.2</v>
      </c>
      <c r="Z1733" s="2">
        <f>+VLOOKUP(IF(R1733&lt;0.1,0,IF(AND(R1733&gt;=0.1,R1733&lt;0.2),0.1,IF(AND(R1733&gt;=0.2,R1733&lt;0.3),0.2,IF(R1733&gt;0.3,0.3,)))),REFERENCIAS!$C:$D,2,0)*VLOOKUP($R$2,PONDERADORES!$A$11:$G$11,7,0)</f>
        <v>15</v>
      </c>
      <c r="AA1733" s="92"/>
      <c r="AB1733" s="95" t="e">
        <f t="shared" ca="1" si="103"/>
        <v>#REF!</v>
      </c>
      <c r="AC1733" s="23" t="e">
        <f ca="1">IF(AB1733&gt;REFERENCIAS!$C$62,REFERENCIAS!$B$62,IF(AND(AB1733&gt;=REFERENCIAS!$C$63,AB1733&lt;REFERENCIAS!$D$63),REFERENCIAS!$B$63,IF(AND(AB1733&gt;REFERENCIAS!$C$64,AB1733&lt;=REFERENCIAS!$D$64),REFERENCIAS!$B$64,IF(AND(AB1733&gt;=REFERENCIAS!$C$65,AB1733&lt;REFERENCIAS!$D$65),REFERENCIAS!$B$65, "Revisar"))))</f>
        <v>#REF!</v>
      </c>
      <c r="AD1733" s="94" t="e">
        <f ca="1">VLOOKUP(AC1733,REFERENCIAS!$B$62:$G$65,4,FALSE)</f>
        <v>#REF!</v>
      </c>
    </row>
    <row r="1734" spans="1:30" ht="17.25" x14ac:dyDescent="0.25">
      <c r="A1734" s="74"/>
      <c r="B1734" s="19"/>
      <c r="C1734" s="19"/>
      <c r="D1734" s="50"/>
      <c r="E1734" s="73"/>
      <c r="F1734" s="74"/>
      <c r="G1734" s="9"/>
      <c r="H1734" s="48"/>
      <c r="I1734" s="49">
        <f t="shared" ca="1" si="105"/>
        <v>2022</v>
      </c>
      <c r="J1734" s="22">
        <f t="shared" ca="1" si="104"/>
        <v>1</v>
      </c>
      <c r="K1734" s="19"/>
      <c r="L1734" s="73"/>
      <c r="M1734" s="74"/>
      <c r="N1734" s="19"/>
      <c r="O1734" s="73"/>
      <c r="P1734" s="82">
        <v>1</v>
      </c>
      <c r="Q1734" s="24">
        <v>1</v>
      </c>
      <c r="R1734" s="81">
        <f t="shared" ref="R1734:R1797" si="106">+Q1734/P1734</f>
        <v>1</v>
      </c>
      <c r="S1734" s="87"/>
      <c r="T1734" s="19"/>
      <c r="U1734" s="25"/>
      <c r="V1734" s="25"/>
      <c r="W1734" s="81"/>
      <c r="X1734" s="91" t="e">
        <f ca="1">+VLOOKUP(#REF!,REFERENCIAS!$C:$D,2,0)*VLOOKUP(#REF!,PONDERADORES!A:P,IF(AND(INFORMACION!$T1734='REFERENCIAS RIESGO'!$C$36,INFORMACION!$F1734=REFERENCIAS!$C$24),16,IF(INFORMACION!$T1734='REFERENCIAS RIESGO'!$C$36,13,IF(INFORMACION!$F1734=REFERENCIAS!$C$24,10,7))),0)+VLOOKUP(K1734,REFERENCIAS!$C:$D,2,0)*VLOOKUP($K$2,PONDERADORES!A:P,IF(AND(INFORMACION!$T1734='REFERENCIAS RIESGO'!$C$36,INFORMACION!$F1734=REFERENCIAS!$C$24),16,IF(INFORMACION!$T1734='REFERENCIAS RIESGO'!$C$36,13,IF(INFORMACION!$F1734=REFERENCIAS!$C$24,10,7))),0)+VLOOKUP(L1734,REFERENCIAS!$C:$D,2,0)*VLOOKUP($L$2,PONDERADORES!A:P,IF(AND(INFORMACION!$T1734='REFERENCIAS RIESGO'!$C$36,INFORMACION!$F1734=REFERENCIAS!$C$24),16,IF(INFORMACION!$T1734='REFERENCIAS RIESGO'!$C$36,13,IF(INFORMACION!$F1734=REFERENCIAS!$C$24,10,7))),0)+VLOOKUP(F1734,REFERENCIAS!$C:$D,2,0)*VLOOKUP($F$2,PONDERADORES!A:P,IF(AND(INFORMACION!$T1734='REFERENCIAS RIESGO'!$C$36,INFORMACION!$F1734=REFERENCIAS!$C$24),16,IF(INFORMACION!$T1734='REFERENCIAS RIESGO'!$C$36,13,IF(INFORMACION!$F1734=REFERENCIAS!$C$24,10,7))),0)+VLOOKUP(T1734,REFERENCIAS!$C:$D,2,0)*VLOOKUP($T$2,PONDERADORES!A:P,IF(AND(INFORMACION!$T1734='REFERENCIAS RIESGO'!$C$36,INFORMACION!$F1734=REFERENCIAS!$C$24),16,IF(INFORMACION!$T1734='REFERENCIAS RIESGO'!$C$36,13,IF(INFORMACION!$F1734=REFERENCIAS!$C$24,10,7))),0)+VLOOKUP(IF(J1734&lt;=0.2,0.2,IF(AND(J1734&gt;0.2,J1734&lt;=0.4),0.4,IF(AND(J1734&gt;0.4,J1734&lt;=0.6),0.6,IF(AND(J1734&gt;0.6,J1734&lt;=0.8),0.8,IF(AND(J1734&gt;0.8,J1734&lt;=1),1))))),REFERENCIAS!$C:$D,2,0)*VLOOKUP($J$2,PONDERADORES!A:P,IF(AND(INFORMACION!$T1734='REFERENCIAS RIESGO'!$C$36,INFORMACION!$F1734=REFERENCIAS!$C$24),16,IF(INFORMACION!$T1734='REFERENCIAS RIESGO'!$C$36,13,IF(INFORMACION!$F1734=REFERENCIAS!$C$24,10,7))),0)</f>
        <v>#REF!</v>
      </c>
      <c r="Y1734" s="68">
        <f>+VLOOKUP(M1734,REFERENCIAS!$C:$D,2,0)*VLOOKUP($M$2,PONDERADORES!$A$7:$G$9,7,0)+VLOOKUP(N1734,REFERENCIAS!$C:$D,2,0)*VLOOKUP($N$2,PONDERADORES!$A$7:$G$9,7,0)+VLOOKUP(O1734,REFERENCIAS!$C:$D,2,0)*VLOOKUP($O$2,PONDERADORES!$A$7:$G$9,7,0)</f>
        <v>0.2</v>
      </c>
      <c r="Z1734" s="2">
        <f>+VLOOKUP(IF(R1734&lt;0.1,0,IF(AND(R1734&gt;=0.1,R1734&lt;0.2),0.1,IF(AND(R1734&gt;=0.2,R1734&lt;0.3),0.2,IF(R1734&gt;0.3,0.3,)))),REFERENCIAS!$C:$D,2,0)*VLOOKUP($R$2,PONDERADORES!$A$11:$G$11,7,0)</f>
        <v>15</v>
      </c>
      <c r="AA1734" s="92"/>
      <c r="AB1734" s="95" t="e">
        <f t="shared" ref="AB1734:AB1797" ca="1" si="107">+X1734+Y1734+Z1734</f>
        <v>#REF!</v>
      </c>
      <c r="AC1734" s="23" t="e">
        <f ca="1">IF(AB1734&gt;REFERENCIAS!$C$62,REFERENCIAS!$B$62,IF(AND(AB1734&gt;=REFERENCIAS!$C$63,AB1734&lt;REFERENCIAS!$D$63),REFERENCIAS!$B$63,IF(AND(AB1734&gt;REFERENCIAS!$C$64,AB1734&lt;=REFERENCIAS!$D$64),REFERENCIAS!$B$64,IF(AND(AB1734&gt;=REFERENCIAS!$C$65,AB1734&lt;REFERENCIAS!$D$65),REFERENCIAS!$B$65, "Revisar"))))</f>
        <v>#REF!</v>
      </c>
      <c r="AD1734" s="94" t="e">
        <f ca="1">VLOOKUP(AC1734,REFERENCIAS!$B$62:$G$65,4,FALSE)</f>
        <v>#REF!</v>
      </c>
    </row>
    <row r="1735" spans="1:30" ht="17.25" x14ac:dyDescent="0.25">
      <c r="A1735" s="74"/>
      <c r="B1735" s="19"/>
      <c r="C1735" s="19"/>
      <c r="D1735" s="50"/>
      <c r="E1735" s="73"/>
      <c r="F1735" s="74"/>
      <c r="G1735" s="9"/>
      <c r="H1735" s="48"/>
      <c r="I1735" s="49">
        <f t="shared" ca="1" si="105"/>
        <v>2022</v>
      </c>
      <c r="J1735" s="22">
        <f t="shared" ca="1" si="104"/>
        <v>1</v>
      </c>
      <c r="K1735" s="19"/>
      <c r="L1735" s="73"/>
      <c r="M1735" s="74"/>
      <c r="N1735" s="19"/>
      <c r="O1735" s="73"/>
      <c r="P1735" s="82">
        <v>1</v>
      </c>
      <c r="Q1735" s="24">
        <v>1</v>
      </c>
      <c r="R1735" s="81">
        <f t="shared" si="106"/>
        <v>1</v>
      </c>
      <c r="S1735" s="87"/>
      <c r="T1735" s="19"/>
      <c r="U1735" s="25"/>
      <c r="V1735" s="25"/>
      <c r="W1735" s="81"/>
      <c r="X1735" s="91" t="e">
        <f ca="1">+VLOOKUP(#REF!,REFERENCIAS!$C:$D,2,0)*VLOOKUP(#REF!,PONDERADORES!A:P,IF(AND(INFORMACION!$T1735='REFERENCIAS RIESGO'!$C$36,INFORMACION!$F1735=REFERENCIAS!$C$24),16,IF(INFORMACION!$T1735='REFERENCIAS RIESGO'!$C$36,13,IF(INFORMACION!$F1735=REFERENCIAS!$C$24,10,7))),0)+VLOOKUP(K1735,REFERENCIAS!$C:$D,2,0)*VLOOKUP($K$2,PONDERADORES!A:P,IF(AND(INFORMACION!$T1735='REFERENCIAS RIESGO'!$C$36,INFORMACION!$F1735=REFERENCIAS!$C$24),16,IF(INFORMACION!$T1735='REFERENCIAS RIESGO'!$C$36,13,IF(INFORMACION!$F1735=REFERENCIAS!$C$24,10,7))),0)+VLOOKUP(L1735,REFERENCIAS!$C:$D,2,0)*VLOOKUP($L$2,PONDERADORES!A:P,IF(AND(INFORMACION!$T1735='REFERENCIAS RIESGO'!$C$36,INFORMACION!$F1735=REFERENCIAS!$C$24),16,IF(INFORMACION!$T1735='REFERENCIAS RIESGO'!$C$36,13,IF(INFORMACION!$F1735=REFERENCIAS!$C$24,10,7))),0)+VLOOKUP(F1735,REFERENCIAS!$C:$D,2,0)*VLOOKUP($F$2,PONDERADORES!A:P,IF(AND(INFORMACION!$T1735='REFERENCIAS RIESGO'!$C$36,INFORMACION!$F1735=REFERENCIAS!$C$24),16,IF(INFORMACION!$T1735='REFERENCIAS RIESGO'!$C$36,13,IF(INFORMACION!$F1735=REFERENCIAS!$C$24,10,7))),0)+VLOOKUP(T1735,REFERENCIAS!$C:$D,2,0)*VLOOKUP($T$2,PONDERADORES!A:P,IF(AND(INFORMACION!$T1735='REFERENCIAS RIESGO'!$C$36,INFORMACION!$F1735=REFERENCIAS!$C$24),16,IF(INFORMACION!$T1735='REFERENCIAS RIESGO'!$C$36,13,IF(INFORMACION!$F1735=REFERENCIAS!$C$24,10,7))),0)+VLOOKUP(IF(J1735&lt;=0.2,0.2,IF(AND(J1735&gt;0.2,J1735&lt;=0.4),0.4,IF(AND(J1735&gt;0.4,J1735&lt;=0.6),0.6,IF(AND(J1735&gt;0.6,J1735&lt;=0.8),0.8,IF(AND(J1735&gt;0.8,J1735&lt;=1),1))))),REFERENCIAS!$C:$D,2,0)*VLOOKUP($J$2,PONDERADORES!A:P,IF(AND(INFORMACION!$T1735='REFERENCIAS RIESGO'!$C$36,INFORMACION!$F1735=REFERENCIAS!$C$24),16,IF(INFORMACION!$T1735='REFERENCIAS RIESGO'!$C$36,13,IF(INFORMACION!$F1735=REFERENCIAS!$C$24,10,7))),0)</f>
        <v>#REF!</v>
      </c>
      <c r="Y1735" s="68">
        <f>+VLOOKUP(M1735,REFERENCIAS!$C:$D,2,0)*VLOOKUP($M$2,PONDERADORES!$A$7:$G$9,7,0)+VLOOKUP(N1735,REFERENCIAS!$C:$D,2,0)*VLOOKUP($N$2,PONDERADORES!$A$7:$G$9,7,0)+VLOOKUP(O1735,REFERENCIAS!$C:$D,2,0)*VLOOKUP($O$2,PONDERADORES!$A$7:$G$9,7,0)</f>
        <v>0.2</v>
      </c>
      <c r="Z1735" s="2">
        <f>+VLOOKUP(IF(R1735&lt;0.1,0,IF(AND(R1735&gt;=0.1,R1735&lt;0.2),0.1,IF(AND(R1735&gt;=0.2,R1735&lt;0.3),0.2,IF(R1735&gt;0.3,0.3,)))),REFERENCIAS!$C:$D,2,0)*VLOOKUP($R$2,PONDERADORES!$A$11:$G$11,7,0)</f>
        <v>15</v>
      </c>
      <c r="AA1735" s="92"/>
      <c r="AB1735" s="95" t="e">
        <f t="shared" ca="1" si="107"/>
        <v>#REF!</v>
      </c>
      <c r="AC1735" s="23" t="e">
        <f ca="1">IF(AB1735&gt;REFERENCIAS!$C$62,REFERENCIAS!$B$62,IF(AND(AB1735&gt;=REFERENCIAS!$C$63,AB1735&lt;REFERENCIAS!$D$63),REFERENCIAS!$B$63,IF(AND(AB1735&gt;REFERENCIAS!$C$64,AB1735&lt;=REFERENCIAS!$D$64),REFERENCIAS!$B$64,IF(AND(AB1735&gt;=REFERENCIAS!$C$65,AB1735&lt;REFERENCIAS!$D$65),REFERENCIAS!$B$65, "Revisar"))))</f>
        <v>#REF!</v>
      </c>
      <c r="AD1735" s="94" t="e">
        <f ca="1">VLOOKUP(AC1735,REFERENCIAS!$B$62:$G$65,4,FALSE)</f>
        <v>#REF!</v>
      </c>
    </row>
    <row r="1736" spans="1:30" ht="17.25" x14ac:dyDescent="0.25">
      <c r="A1736" s="74"/>
      <c r="B1736" s="19"/>
      <c r="C1736" s="19"/>
      <c r="D1736" s="50"/>
      <c r="E1736" s="73"/>
      <c r="F1736" s="74"/>
      <c r="G1736" s="9"/>
      <c r="H1736" s="48"/>
      <c r="I1736" s="49">
        <f t="shared" ca="1" si="105"/>
        <v>2022</v>
      </c>
      <c r="J1736" s="22">
        <f t="shared" ca="1" si="104"/>
        <v>1</v>
      </c>
      <c r="K1736" s="19"/>
      <c r="L1736" s="73"/>
      <c r="M1736" s="74"/>
      <c r="N1736" s="19"/>
      <c r="O1736" s="73"/>
      <c r="P1736" s="82">
        <v>1</v>
      </c>
      <c r="Q1736" s="24">
        <v>1</v>
      </c>
      <c r="R1736" s="81">
        <f t="shared" si="106"/>
        <v>1</v>
      </c>
      <c r="S1736" s="87"/>
      <c r="T1736" s="19"/>
      <c r="U1736" s="25"/>
      <c r="V1736" s="25"/>
      <c r="W1736" s="81"/>
      <c r="X1736" s="91" t="e">
        <f ca="1">+VLOOKUP(#REF!,REFERENCIAS!$C:$D,2,0)*VLOOKUP(#REF!,PONDERADORES!A:P,IF(AND(INFORMACION!$T1736='REFERENCIAS RIESGO'!$C$36,INFORMACION!$F1736=REFERENCIAS!$C$24),16,IF(INFORMACION!$T1736='REFERENCIAS RIESGO'!$C$36,13,IF(INFORMACION!$F1736=REFERENCIAS!$C$24,10,7))),0)+VLOOKUP(K1736,REFERENCIAS!$C:$D,2,0)*VLOOKUP($K$2,PONDERADORES!A:P,IF(AND(INFORMACION!$T1736='REFERENCIAS RIESGO'!$C$36,INFORMACION!$F1736=REFERENCIAS!$C$24),16,IF(INFORMACION!$T1736='REFERENCIAS RIESGO'!$C$36,13,IF(INFORMACION!$F1736=REFERENCIAS!$C$24,10,7))),0)+VLOOKUP(L1736,REFERENCIAS!$C:$D,2,0)*VLOOKUP($L$2,PONDERADORES!A:P,IF(AND(INFORMACION!$T1736='REFERENCIAS RIESGO'!$C$36,INFORMACION!$F1736=REFERENCIAS!$C$24),16,IF(INFORMACION!$T1736='REFERENCIAS RIESGO'!$C$36,13,IF(INFORMACION!$F1736=REFERENCIAS!$C$24,10,7))),0)+VLOOKUP(F1736,REFERENCIAS!$C:$D,2,0)*VLOOKUP($F$2,PONDERADORES!A:P,IF(AND(INFORMACION!$T1736='REFERENCIAS RIESGO'!$C$36,INFORMACION!$F1736=REFERENCIAS!$C$24),16,IF(INFORMACION!$T1736='REFERENCIAS RIESGO'!$C$36,13,IF(INFORMACION!$F1736=REFERENCIAS!$C$24,10,7))),0)+VLOOKUP(T1736,REFERENCIAS!$C:$D,2,0)*VLOOKUP($T$2,PONDERADORES!A:P,IF(AND(INFORMACION!$T1736='REFERENCIAS RIESGO'!$C$36,INFORMACION!$F1736=REFERENCIAS!$C$24),16,IF(INFORMACION!$T1736='REFERENCIAS RIESGO'!$C$36,13,IF(INFORMACION!$F1736=REFERENCIAS!$C$24,10,7))),0)+VLOOKUP(IF(J1736&lt;=0.2,0.2,IF(AND(J1736&gt;0.2,J1736&lt;=0.4),0.4,IF(AND(J1736&gt;0.4,J1736&lt;=0.6),0.6,IF(AND(J1736&gt;0.6,J1736&lt;=0.8),0.8,IF(AND(J1736&gt;0.8,J1736&lt;=1),1))))),REFERENCIAS!$C:$D,2,0)*VLOOKUP($J$2,PONDERADORES!A:P,IF(AND(INFORMACION!$T1736='REFERENCIAS RIESGO'!$C$36,INFORMACION!$F1736=REFERENCIAS!$C$24),16,IF(INFORMACION!$T1736='REFERENCIAS RIESGO'!$C$36,13,IF(INFORMACION!$F1736=REFERENCIAS!$C$24,10,7))),0)</f>
        <v>#REF!</v>
      </c>
      <c r="Y1736" s="68">
        <f>+VLOOKUP(M1736,REFERENCIAS!$C:$D,2,0)*VLOOKUP($M$2,PONDERADORES!$A$7:$G$9,7,0)+VLOOKUP(N1736,REFERENCIAS!$C:$D,2,0)*VLOOKUP($N$2,PONDERADORES!$A$7:$G$9,7,0)+VLOOKUP(O1736,REFERENCIAS!$C:$D,2,0)*VLOOKUP($O$2,PONDERADORES!$A$7:$G$9,7,0)</f>
        <v>0.2</v>
      </c>
      <c r="Z1736" s="2">
        <f>+VLOOKUP(IF(R1736&lt;0.1,0,IF(AND(R1736&gt;=0.1,R1736&lt;0.2),0.1,IF(AND(R1736&gt;=0.2,R1736&lt;0.3),0.2,IF(R1736&gt;0.3,0.3,)))),REFERENCIAS!$C:$D,2,0)*VLOOKUP($R$2,PONDERADORES!$A$11:$G$11,7,0)</f>
        <v>15</v>
      </c>
      <c r="AA1736" s="92"/>
      <c r="AB1736" s="95" t="e">
        <f t="shared" ca="1" si="107"/>
        <v>#REF!</v>
      </c>
      <c r="AC1736" s="23" t="e">
        <f ca="1">IF(AB1736&gt;REFERENCIAS!$C$62,REFERENCIAS!$B$62,IF(AND(AB1736&gt;=REFERENCIAS!$C$63,AB1736&lt;REFERENCIAS!$D$63),REFERENCIAS!$B$63,IF(AND(AB1736&gt;REFERENCIAS!$C$64,AB1736&lt;=REFERENCIAS!$D$64),REFERENCIAS!$B$64,IF(AND(AB1736&gt;=REFERENCIAS!$C$65,AB1736&lt;REFERENCIAS!$D$65),REFERENCIAS!$B$65, "Revisar"))))</f>
        <v>#REF!</v>
      </c>
      <c r="AD1736" s="94" t="e">
        <f ca="1">VLOOKUP(AC1736,REFERENCIAS!$B$62:$G$65,4,FALSE)</f>
        <v>#REF!</v>
      </c>
    </row>
    <row r="1737" spans="1:30" ht="17.25" x14ac:dyDescent="0.25">
      <c r="A1737" s="74"/>
      <c r="B1737" s="19"/>
      <c r="C1737" s="19"/>
      <c r="D1737" s="50"/>
      <c r="E1737" s="73"/>
      <c r="F1737" s="74"/>
      <c r="G1737" s="9"/>
      <c r="H1737" s="48"/>
      <c r="I1737" s="49">
        <f t="shared" ca="1" si="105"/>
        <v>2022</v>
      </c>
      <c r="J1737" s="22">
        <f t="shared" ca="1" si="104"/>
        <v>1</v>
      </c>
      <c r="K1737" s="19"/>
      <c r="L1737" s="73"/>
      <c r="M1737" s="74"/>
      <c r="N1737" s="19"/>
      <c r="O1737" s="73"/>
      <c r="P1737" s="82">
        <v>1</v>
      </c>
      <c r="Q1737" s="24">
        <v>1</v>
      </c>
      <c r="R1737" s="81">
        <f t="shared" si="106"/>
        <v>1</v>
      </c>
      <c r="S1737" s="87"/>
      <c r="T1737" s="19"/>
      <c r="U1737" s="25"/>
      <c r="V1737" s="25"/>
      <c r="W1737" s="81"/>
      <c r="X1737" s="91" t="e">
        <f ca="1">+VLOOKUP(#REF!,REFERENCIAS!$C:$D,2,0)*VLOOKUP(#REF!,PONDERADORES!A:P,IF(AND(INFORMACION!$T1737='REFERENCIAS RIESGO'!$C$36,INFORMACION!$F1737=REFERENCIAS!$C$24),16,IF(INFORMACION!$T1737='REFERENCIAS RIESGO'!$C$36,13,IF(INFORMACION!$F1737=REFERENCIAS!$C$24,10,7))),0)+VLOOKUP(K1737,REFERENCIAS!$C:$D,2,0)*VLOOKUP($K$2,PONDERADORES!A:P,IF(AND(INFORMACION!$T1737='REFERENCIAS RIESGO'!$C$36,INFORMACION!$F1737=REFERENCIAS!$C$24),16,IF(INFORMACION!$T1737='REFERENCIAS RIESGO'!$C$36,13,IF(INFORMACION!$F1737=REFERENCIAS!$C$24,10,7))),0)+VLOOKUP(L1737,REFERENCIAS!$C:$D,2,0)*VLOOKUP($L$2,PONDERADORES!A:P,IF(AND(INFORMACION!$T1737='REFERENCIAS RIESGO'!$C$36,INFORMACION!$F1737=REFERENCIAS!$C$24),16,IF(INFORMACION!$T1737='REFERENCIAS RIESGO'!$C$36,13,IF(INFORMACION!$F1737=REFERENCIAS!$C$24,10,7))),0)+VLOOKUP(F1737,REFERENCIAS!$C:$D,2,0)*VLOOKUP($F$2,PONDERADORES!A:P,IF(AND(INFORMACION!$T1737='REFERENCIAS RIESGO'!$C$36,INFORMACION!$F1737=REFERENCIAS!$C$24),16,IF(INFORMACION!$T1737='REFERENCIAS RIESGO'!$C$36,13,IF(INFORMACION!$F1737=REFERENCIAS!$C$24,10,7))),0)+VLOOKUP(T1737,REFERENCIAS!$C:$D,2,0)*VLOOKUP($T$2,PONDERADORES!A:P,IF(AND(INFORMACION!$T1737='REFERENCIAS RIESGO'!$C$36,INFORMACION!$F1737=REFERENCIAS!$C$24),16,IF(INFORMACION!$T1737='REFERENCIAS RIESGO'!$C$36,13,IF(INFORMACION!$F1737=REFERENCIAS!$C$24,10,7))),0)+VLOOKUP(IF(J1737&lt;=0.2,0.2,IF(AND(J1737&gt;0.2,J1737&lt;=0.4),0.4,IF(AND(J1737&gt;0.4,J1737&lt;=0.6),0.6,IF(AND(J1737&gt;0.6,J1737&lt;=0.8),0.8,IF(AND(J1737&gt;0.8,J1737&lt;=1),1))))),REFERENCIAS!$C:$D,2,0)*VLOOKUP($J$2,PONDERADORES!A:P,IF(AND(INFORMACION!$T1737='REFERENCIAS RIESGO'!$C$36,INFORMACION!$F1737=REFERENCIAS!$C$24),16,IF(INFORMACION!$T1737='REFERENCIAS RIESGO'!$C$36,13,IF(INFORMACION!$F1737=REFERENCIAS!$C$24,10,7))),0)</f>
        <v>#REF!</v>
      </c>
      <c r="Y1737" s="68">
        <f>+VLOOKUP(M1737,REFERENCIAS!$C:$D,2,0)*VLOOKUP($M$2,PONDERADORES!$A$7:$G$9,7,0)+VLOOKUP(N1737,REFERENCIAS!$C:$D,2,0)*VLOOKUP($N$2,PONDERADORES!$A$7:$G$9,7,0)+VLOOKUP(O1737,REFERENCIAS!$C:$D,2,0)*VLOOKUP($O$2,PONDERADORES!$A$7:$G$9,7,0)</f>
        <v>0.2</v>
      </c>
      <c r="Z1737" s="2">
        <f>+VLOOKUP(IF(R1737&lt;0.1,0,IF(AND(R1737&gt;=0.1,R1737&lt;0.2),0.1,IF(AND(R1737&gt;=0.2,R1737&lt;0.3),0.2,IF(R1737&gt;0.3,0.3,)))),REFERENCIAS!$C:$D,2,0)*VLOOKUP($R$2,PONDERADORES!$A$11:$G$11,7,0)</f>
        <v>15</v>
      </c>
      <c r="AA1737" s="92"/>
      <c r="AB1737" s="95" t="e">
        <f t="shared" ca="1" si="107"/>
        <v>#REF!</v>
      </c>
      <c r="AC1737" s="23" t="e">
        <f ca="1">IF(AB1737&gt;REFERENCIAS!$C$62,REFERENCIAS!$B$62,IF(AND(AB1737&gt;=REFERENCIAS!$C$63,AB1737&lt;REFERENCIAS!$D$63),REFERENCIAS!$B$63,IF(AND(AB1737&gt;REFERENCIAS!$C$64,AB1737&lt;=REFERENCIAS!$D$64),REFERENCIAS!$B$64,IF(AND(AB1737&gt;=REFERENCIAS!$C$65,AB1737&lt;REFERENCIAS!$D$65),REFERENCIAS!$B$65, "Revisar"))))</f>
        <v>#REF!</v>
      </c>
      <c r="AD1737" s="94" t="e">
        <f ca="1">VLOOKUP(AC1737,REFERENCIAS!$B$62:$G$65,4,FALSE)</f>
        <v>#REF!</v>
      </c>
    </row>
    <row r="1738" spans="1:30" ht="17.25" x14ac:dyDescent="0.25">
      <c r="A1738" s="74"/>
      <c r="B1738" s="19"/>
      <c r="C1738" s="19"/>
      <c r="D1738" s="50"/>
      <c r="E1738" s="73"/>
      <c r="F1738" s="74"/>
      <c r="G1738" s="9"/>
      <c r="H1738" s="48"/>
      <c r="I1738" s="49">
        <f t="shared" ca="1" si="105"/>
        <v>2022</v>
      </c>
      <c r="J1738" s="22">
        <f t="shared" ca="1" si="104"/>
        <v>1</v>
      </c>
      <c r="K1738" s="19"/>
      <c r="L1738" s="73"/>
      <c r="M1738" s="74"/>
      <c r="N1738" s="19"/>
      <c r="O1738" s="73"/>
      <c r="P1738" s="82">
        <v>1</v>
      </c>
      <c r="Q1738" s="24">
        <v>1</v>
      </c>
      <c r="R1738" s="81">
        <f t="shared" si="106"/>
        <v>1</v>
      </c>
      <c r="S1738" s="87"/>
      <c r="T1738" s="19"/>
      <c r="U1738" s="25"/>
      <c r="V1738" s="25"/>
      <c r="W1738" s="81"/>
      <c r="X1738" s="91" t="e">
        <f ca="1">+VLOOKUP(#REF!,REFERENCIAS!$C:$D,2,0)*VLOOKUP(#REF!,PONDERADORES!A:P,IF(AND(INFORMACION!$T1738='REFERENCIAS RIESGO'!$C$36,INFORMACION!$F1738=REFERENCIAS!$C$24),16,IF(INFORMACION!$T1738='REFERENCIAS RIESGO'!$C$36,13,IF(INFORMACION!$F1738=REFERENCIAS!$C$24,10,7))),0)+VLOOKUP(K1738,REFERENCIAS!$C:$D,2,0)*VLOOKUP($K$2,PONDERADORES!A:P,IF(AND(INFORMACION!$T1738='REFERENCIAS RIESGO'!$C$36,INFORMACION!$F1738=REFERENCIAS!$C$24),16,IF(INFORMACION!$T1738='REFERENCIAS RIESGO'!$C$36,13,IF(INFORMACION!$F1738=REFERENCIAS!$C$24,10,7))),0)+VLOOKUP(L1738,REFERENCIAS!$C:$D,2,0)*VLOOKUP($L$2,PONDERADORES!A:P,IF(AND(INFORMACION!$T1738='REFERENCIAS RIESGO'!$C$36,INFORMACION!$F1738=REFERENCIAS!$C$24),16,IF(INFORMACION!$T1738='REFERENCIAS RIESGO'!$C$36,13,IF(INFORMACION!$F1738=REFERENCIAS!$C$24,10,7))),0)+VLOOKUP(F1738,REFERENCIAS!$C:$D,2,0)*VLOOKUP($F$2,PONDERADORES!A:P,IF(AND(INFORMACION!$T1738='REFERENCIAS RIESGO'!$C$36,INFORMACION!$F1738=REFERENCIAS!$C$24),16,IF(INFORMACION!$T1738='REFERENCIAS RIESGO'!$C$36,13,IF(INFORMACION!$F1738=REFERENCIAS!$C$24,10,7))),0)+VLOOKUP(T1738,REFERENCIAS!$C:$D,2,0)*VLOOKUP($T$2,PONDERADORES!A:P,IF(AND(INFORMACION!$T1738='REFERENCIAS RIESGO'!$C$36,INFORMACION!$F1738=REFERENCIAS!$C$24),16,IF(INFORMACION!$T1738='REFERENCIAS RIESGO'!$C$36,13,IF(INFORMACION!$F1738=REFERENCIAS!$C$24,10,7))),0)+VLOOKUP(IF(J1738&lt;=0.2,0.2,IF(AND(J1738&gt;0.2,J1738&lt;=0.4),0.4,IF(AND(J1738&gt;0.4,J1738&lt;=0.6),0.6,IF(AND(J1738&gt;0.6,J1738&lt;=0.8),0.8,IF(AND(J1738&gt;0.8,J1738&lt;=1),1))))),REFERENCIAS!$C:$D,2,0)*VLOOKUP($J$2,PONDERADORES!A:P,IF(AND(INFORMACION!$T1738='REFERENCIAS RIESGO'!$C$36,INFORMACION!$F1738=REFERENCIAS!$C$24),16,IF(INFORMACION!$T1738='REFERENCIAS RIESGO'!$C$36,13,IF(INFORMACION!$F1738=REFERENCIAS!$C$24,10,7))),0)</f>
        <v>#REF!</v>
      </c>
      <c r="Y1738" s="68">
        <f>+VLOOKUP(M1738,REFERENCIAS!$C:$D,2,0)*VLOOKUP($M$2,PONDERADORES!$A$7:$G$9,7,0)+VLOOKUP(N1738,REFERENCIAS!$C:$D,2,0)*VLOOKUP($N$2,PONDERADORES!$A$7:$G$9,7,0)+VLOOKUP(O1738,REFERENCIAS!$C:$D,2,0)*VLOOKUP($O$2,PONDERADORES!$A$7:$G$9,7,0)</f>
        <v>0.2</v>
      </c>
      <c r="Z1738" s="2">
        <f>+VLOOKUP(IF(R1738&lt;0.1,0,IF(AND(R1738&gt;=0.1,R1738&lt;0.2),0.1,IF(AND(R1738&gt;=0.2,R1738&lt;0.3),0.2,IF(R1738&gt;0.3,0.3,)))),REFERENCIAS!$C:$D,2,0)*VLOOKUP($R$2,PONDERADORES!$A$11:$G$11,7,0)</f>
        <v>15</v>
      </c>
      <c r="AA1738" s="92"/>
      <c r="AB1738" s="95" t="e">
        <f t="shared" ca="1" si="107"/>
        <v>#REF!</v>
      </c>
      <c r="AC1738" s="23" t="e">
        <f ca="1">IF(AB1738&gt;REFERENCIAS!$C$62,REFERENCIAS!$B$62,IF(AND(AB1738&gt;=REFERENCIAS!$C$63,AB1738&lt;REFERENCIAS!$D$63),REFERENCIAS!$B$63,IF(AND(AB1738&gt;REFERENCIAS!$C$64,AB1738&lt;=REFERENCIAS!$D$64),REFERENCIAS!$B$64,IF(AND(AB1738&gt;=REFERENCIAS!$C$65,AB1738&lt;REFERENCIAS!$D$65),REFERENCIAS!$B$65, "Revisar"))))</f>
        <v>#REF!</v>
      </c>
      <c r="AD1738" s="94" t="e">
        <f ca="1">VLOOKUP(AC1738,REFERENCIAS!$B$62:$G$65,4,FALSE)</f>
        <v>#REF!</v>
      </c>
    </row>
    <row r="1739" spans="1:30" ht="17.25" x14ac:dyDescent="0.25">
      <c r="A1739" s="74"/>
      <c r="B1739" s="19"/>
      <c r="C1739" s="19"/>
      <c r="D1739" s="50"/>
      <c r="E1739" s="73"/>
      <c r="F1739" s="74"/>
      <c r="G1739" s="9"/>
      <c r="H1739" s="48"/>
      <c r="I1739" s="49">
        <f t="shared" ca="1" si="105"/>
        <v>2022</v>
      </c>
      <c r="J1739" s="22">
        <f t="shared" ca="1" si="104"/>
        <v>1</v>
      </c>
      <c r="K1739" s="19"/>
      <c r="L1739" s="73"/>
      <c r="M1739" s="74"/>
      <c r="N1739" s="19"/>
      <c r="O1739" s="73"/>
      <c r="P1739" s="82">
        <v>1</v>
      </c>
      <c r="Q1739" s="24">
        <v>1</v>
      </c>
      <c r="R1739" s="81">
        <f t="shared" si="106"/>
        <v>1</v>
      </c>
      <c r="S1739" s="87"/>
      <c r="T1739" s="19"/>
      <c r="U1739" s="25"/>
      <c r="V1739" s="25"/>
      <c r="W1739" s="81"/>
      <c r="X1739" s="91" t="e">
        <f ca="1">+VLOOKUP(#REF!,REFERENCIAS!$C:$D,2,0)*VLOOKUP(#REF!,PONDERADORES!A:P,IF(AND(INFORMACION!$T1739='REFERENCIAS RIESGO'!$C$36,INFORMACION!$F1739=REFERENCIAS!$C$24),16,IF(INFORMACION!$T1739='REFERENCIAS RIESGO'!$C$36,13,IF(INFORMACION!$F1739=REFERENCIAS!$C$24,10,7))),0)+VLOOKUP(K1739,REFERENCIAS!$C:$D,2,0)*VLOOKUP($K$2,PONDERADORES!A:P,IF(AND(INFORMACION!$T1739='REFERENCIAS RIESGO'!$C$36,INFORMACION!$F1739=REFERENCIAS!$C$24),16,IF(INFORMACION!$T1739='REFERENCIAS RIESGO'!$C$36,13,IF(INFORMACION!$F1739=REFERENCIAS!$C$24,10,7))),0)+VLOOKUP(L1739,REFERENCIAS!$C:$D,2,0)*VLOOKUP($L$2,PONDERADORES!A:P,IF(AND(INFORMACION!$T1739='REFERENCIAS RIESGO'!$C$36,INFORMACION!$F1739=REFERENCIAS!$C$24),16,IF(INFORMACION!$T1739='REFERENCIAS RIESGO'!$C$36,13,IF(INFORMACION!$F1739=REFERENCIAS!$C$24,10,7))),0)+VLOOKUP(F1739,REFERENCIAS!$C:$D,2,0)*VLOOKUP($F$2,PONDERADORES!A:P,IF(AND(INFORMACION!$T1739='REFERENCIAS RIESGO'!$C$36,INFORMACION!$F1739=REFERENCIAS!$C$24),16,IF(INFORMACION!$T1739='REFERENCIAS RIESGO'!$C$36,13,IF(INFORMACION!$F1739=REFERENCIAS!$C$24,10,7))),0)+VLOOKUP(T1739,REFERENCIAS!$C:$D,2,0)*VLOOKUP($T$2,PONDERADORES!A:P,IF(AND(INFORMACION!$T1739='REFERENCIAS RIESGO'!$C$36,INFORMACION!$F1739=REFERENCIAS!$C$24),16,IF(INFORMACION!$T1739='REFERENCIAS RIESGO'!$C$36,13,IF(INFORMACION!$F1739=REFERENCIAS!$C$24,10,7))),0)+VLOOKUP(IF(J1739&lt;=0.2,0.2,IF(AND(J1739&gt;0.2,J1739&lt;=0.4),0.4,IF(AND(J1739&gt;0.4,J1739&lt;=0.6),0.6,IF(AND(J1739&gt;0.6,J1739&lt;=0.8),0.8,IF(AND(J1739&gt;0.8,J1739&lt;=1),1))))),REFERENCIAS!$C:$D,2,0)*VLOOKUP($J$2,PONDERADORES!A:P,IF(AND(INFORMACION!$T1739='REFERENCIAS RIESGO'!$C$36,INFORMACION!$F1739=REFERENCIAS!$C$24),16,IF(INFORMACION!$T1739='REFERENCIAS RIESGO'!$C$36,13,IF(INFORMACION!$F1739=REFERENCIAS!$C$24,10,7))),0)</f>
        <v>#REF!</v>
      </c>
      <c r="Y1739" s="68">
        <f>+VLOOKUP(M1739,REFERENCIAS!$C:$D,2,0)*VLOOKUP($M$2,PONDERADORES!$A$7:$G$9,7,0)+VLOOKUP(N1739,REFERENCIAS!$C:$D,2,0)*VLOOKUP($N$2,PONDERADORES!$A$7:$G$9,7,0)+VLOOKUP(O1739,REFERENCIAS!$C:$D,2,0)*VLOOKUP($O$2,PONDERADORES!$A$7:$G$9,7,0)</f>
        <v>0.2</v>
      </c>
      <c r="Z1739" s="2">
        <f>+VLOOKUP(IF(R1739&lt;0.1,0,IF(AND(R1739&gt;=0.1,R1739&lt;0.2),0.1,IF(AND(R1739&gt;=0.2,R1739&lt;0.3),0.2,IF(R1739&gt;0.3,0.3,)))),REFERENCIAS!$C:$D,2,0)*VLOOKUP($R$2,PONDERADORES!$A$11:$G$11,7,0)</f>
        <v>15</v>
      </c>
      <c r="AA1739" s="92"/>
      <c r="AB1739" s="95" t="e">
        <f t="shared" ca="1" si="107"/>
        <v>#REF!</v>
      </c>
      <c r="AC1739" s="23" t="e">
        <f ca="1">IF(AB1739&gt;REFERENCIAS!$C$62,REFERENCIAS!$B$62,IF(AND(AB1739&gt;=REFERENCIAS!$C$63,AB1739&lt;REFERENCIAS!$D$63),REFERENCIAS!$B$63,IF(AND(AB1739&gt;REFERENCIAS!$C$64,AB1739&lt;=REFERENCIAS!$D$64),REFERENCIAS!$B$64,IF(AND(AB1739&gt;=REFERENCIAS!$C$65,AB1739&lt;REFERENCIAS!$D$65),REFERENCIAS!$B$65, "Revisar"))))</f>
        <v>#REF!</v>
      </c>
      <c r="AD1739" s="94" t="e">
        <f ca="1">VLOOKUP(AC1739,REFERENCIAS!$B$62:$G$65,4,FALSE)</f>
        <v>#REF!</v>
      </c>
    </row>
    <row r="1740" spans="1:30" ht="17.25" x14ac:dyDescent="0.25">
      <c r="A1740" s="74"/>
      <c r="B1740" s="19"/>
      <c r="C1740" s="19"/>
      <c r="D1740" s="50"/>
      <c r="E1740" s="73"/>
      <c r="F1740" s="74"/>
      <c r="G1740" s="9"/>
      <c r="H1740" s="48"/>
      <c r="I1740" s="49">
        <f t="shared" ca="1" si="105"/>
        <v>2022</v>
      </c>
      <c r="J1740" s="22">
        <f t="shared" ca="1" si="104"/>
        <v>1</v>
      </c>
      <c r="K1740" s="19"/>
      <c r="L1740" s="73"/>
      <c r="M1740" s="74"/>
      <c r="N1740" s="19"/>
      <c r="O1740" s="73"/>
      <c r="P1740" s="82">
        <v>1</v>
      </c>
      <c r="Q1740" s="24">
        <v>1</v>
      </c>
      <c r="R1740" s="81">
        <f t="shared" si="106"/>
        <v>1</v>
      </c>
      <c r="S1740" s="87"/>
      <c r="T1740" s="19"/>
      <c r="U1740" s="25"/>
      <c r="V1740" s="25"/>
      <c r="W1740" s="81"/>
      <c r="X1740" s="91" t="e">
        <f ca="1">+VLOOKUP(#REF!,REFERENCIAS!$C:$D,2,0)*VLOOKUP(#REF!,PONDERADORES!A:P,IF(AND(INFORMACION!$T1740='REFERENCIAS RIESGO'!$C$36,INFORMACION!$F1740=REFERENCIAS!$C$24),16,IF(INFORMACION!$T1740='REFERENCIAS RIESGO'!$C$36,13,IF(INFORMACION!$F1740=REFERENCIAS!$C$24,10,7))),0)+VLOOKUP(K1740,REFERENCIAS!$C:$D,2,0)*VLOOKUP($K$2,PONDERADORES!A:P,IF(AND(INFORMACION!$T1740='REFERENCIAS RIESGO'!$C$36,INFORMACION!$F1740=REFERENCIAS!$C$24),16,IF(INFORMACION!$T1740='REFERENCIAS RIESGO'!$C$36,13,IF(INFORMACION!$F1740=REFERENCIAS!$C$24,10,7))),0)+VLOOKUP(L1740,REFERENCIAS!$C:$D,2,0)*VLOOKUP($L$2,PONDERADORES!A:P,IF(AND(INFORMACION!$T1740='REFERENCIAS RIESGO'!$C$36,INFORMACION!$F1740=REFERENCIAS!$C$24),16,IF(INFORMACION!$T1740='REFERENCIAS RIESGO'!$C$36,13,IF(INFORMACION!$F1740=REFERENCIAS!$C$24,10,7))),0)+VLOOKUP(F1740,REFERENCIAS!$C:$D,2,0)*VLOOKUP($F$2,PONDERADORES!A:P,IF(AND(INFORMACION!$T1740='REFERENCIAS RIESGO'!$C$36,INFORMACION!$F1740=REFERENCIAS!$C$24),16,IF(INFORMACION!$T1740='REFERENCIAS RIESGO'!$C$36,13,IF(INFORMACION!$F1740=REFERENCIAS!$C$24,10,7))),0)+VLOOKUP(T1740,REFERENCIAS!$C:$D,2,0)*VLOOKUP($T$2,PONDERADORES!A:P,IF(AND(INFORMACION!$T1740='REFERENCIAS RIESGO'!$C$36,INFORMACION!$F1740=REFERENCIAS!$C$24),16,IF(INFORMACION!$T1740='REFERENCIAS RIESGO'!$C$36,13,IF(INFORMACION!$F1740=REFERENCIAS!$C$24,10,7))),0)+VLOOKUP(IF(J1740&lt;=0.2,0.2,IF(AND(J1740&gt;0.2,J1740&lt;=0.4),0.4,IF(AND(J1740&gt;0.4,J1740&lt;=0.6),0.6,IF(AND(J1740&gt;0.6,J1740&lt;=0.8),0.8,IF(AND(J1740&gt;0.8,J1740&lt;=1),1))))),REFERENCIAS!$C:$D,2,0)*VLOOKUP($J$2,PONDERADORES!A:P,IF(AND(INFORMACION!$T1740='REFERENCIAS RIESGO'!$C$36,INFORMACION!$F1740=REFERENCIAS!$C$24),16,IF(INFORMACION!$T1740='REFERENCIAS RIESGO'!$C$36,13,IF(INFORMACION!$F1740=REFERENCIAS!$C$24,10,7))),0)</f>
        <v>#REF!</v>
      </c>
      <c r="Y1740" s="68">
        <f>+VLOOKUP(M1740,REFERENCIAS!$C:$D,2,0)*VLOOKUP($M$2,PONDERADORES!$A$7:$G$9,7,0)+VLOOKUP(N1740,REFERENCIAS!$C:$D,2,0)*VLOOKUP($N$2,PONDERADORES!$A$7:$G$9,7,0)+VLOOKUP(O1740,REFERENCIAS!$C:$D,2,0)*VLOOKUP($O$2,PONDERADORES!$A$7:$G$9,7,0)</f>
        <v>0.2</v>
      </c>
      <c r="Z1740" s="2">
        <f>+VLOOKUP(IF(R1740&lt;0.1,0,IF(AND(R1740&gt;=0.1,R1740&lt;0.2),0.1,IF(AND(R1740&gt;=0.2,R1740&lt;0.3),0.2,IF(R1740&gt;0.3,0.3,)))),REFERENCIAS!$C:$D,2,0)*VLOOKUP($R$2,PONDERADORES!$A$11:$G$11,7,0)</f>
        <v>15</v>
      </c>
      <c r="AA1740" s="92"/>
      <c r="AB1740" s="95" t="e">
        <f t="shared" ca="1" si="107"/>
        <v>#REF!</v>
      </c>
      <c r="AC1740" s="23" t="e">
        <f ca="1">IF(AB1740&gt;REFERENCIAS!$C$62,REFERENCIAS!$B$62,IF(AND(AB1740&gt;=REFERENCIAS!$C$63,AB1740&lt;REFERENCIAS!$D$63),REFERENCIAS!$B$63,IF(AND(AB1740&gt;REFERENCIAS!$C$64,AB1740&lt;=REFERENCIAS!$D$64),REFERENCIAS!$B$64,IF(AND(AB1740&gt;=REFERENCIAS!$C$65,AB1740&lt;REFERENCIAS!$D$65),REFERENCIAS!$B$65, "Revisar"))))</f>
        <v>#REF!</v>
      </c>
      <c r="AD1740" s="94" t="e">
        <f ca="1">VLOOKUP(AC1740,REFERENCIAS!$B$62:$G$65,4,FALSE)</f>
        <v>#REF!</v>
      </c>
    </row>
    <row r="1741" spans="1:30" ht="17.25" x14ac:dyDescent="0.25">
      <c r="A1741" s="74"/>
      <c r="B1741" s="19"/>
      <c r="C1741" s="19"/>
      <c r="D1741" s="50"/>
      <c r="E1741" s="73"/>
      <c r="F1741" s="74"/>
      <c r="G1741" s="9"/>
      <c r="H1741" s="48"/>
      <c r="I1741" s="49">
        <f t="shared" ca="1" si="105"/>
        <v>2022</v>
      </c>
      <c r="J1741" s="22">
        <f t="shared" ca="1" si="104"/>
        <v>1</v>
      </c>
      <c r="K1741" s="19"/>
      <c r="L1741" s="73"/>
      <c r="M1741" s="74"/>
      <c r="N1741" s="19"/>
      <c r="O1741" s="73"/>
      <c r="P1741" s="82">
        <v>1</v>
      </c>
      <c r="Q1741" s="24">
        <v>1</v>
      </c>
      <c r="R1741" s="81">
        <f t="shared" si="106"/>
        <v>1</v>
      </c>
      <c r="S1741" s="87"/>
      <c r="T1741" s="19"/>
      <c r="U1741" s="25"/>
      <c r="V1741" s="25"/>
      <c r="W1741" s="81"/>
      <c r="X1741" s="91" t="e">
        <f ca="1">+VLOOKUP(#REF!,REFERENCIAS!$C:$D,2,0)*VLOOKUP(#REF!,PONDERADORES!A:P,IF(AND(INFORMACION!$T1741='REFERENCIAS RIESGO'!$C$36,INFORMACION!$F1741=REFERENCIAS!$C$24),16,IF(INFORMACION!$T1741='REFERENCIAS RIESGO'!$C$36,13,IF(INFORMACION!$F1741=REFERENCIAS!$C$24,10,7))),0)+VLOOKUP(K1741,REFERENCIAS!$C:$D,2,0)*VLOOKUP($K$2,PONDERADORES!A:P,IF(AND(INFORMACION!$T1741='REFERENCIAS RIESGO'!$C$36,INFORMACION!$F1741=REFERENCIAS!$C$24),16,IF(INFORMACION!$T1741='REFERENCIAS RIESGO'!$C$36,13,IF(INFORMACION!$F1741=REFERENCIAS!$C$24,10,7))),0)+VLOOKUP(L1741,REFERENCIAS!$C:$D,2,0)*VLOOKUP($L$2,PONDERADORES!A:P,IF(AND(INFORMACION!$T1741='REFERENCIAS RIESGO'!$C$36,INFORMACION!$F1741=REFERENCIAS!$C$24),16,IF(INFORMACION!$T1741='REFERENCIAS RIESGO'!$C$36,13,IF(INFORMACION!$F1741=REFERENCIAS!$C$24,10,7))),0)+VLOOKUP(F1741,REFERENCIAS!$C:$D,2,0)*VLOOKUP($F$2,PONDERADORES!A:P,IF(AND(INFORMACION!$T1741='REFERENCIAS RIESGO'!$C$36,INFORMACION!$F1741=REFERENCIAS!$C$24),16,IF(INFORMACION!$T1741='REFERENCIAS RIESGO'!$C$36,13,IF(INFORMACION!$F1741=REFERENCIAS!$C$24,10,7))),0)+VLOOKUP(T1741,REFERENCIAS!$C:$D,2,0)*VLOOKUP($T$2,PONDERADORES!A:P,IF(AND(INFORMACION!$T1741='REFERENCIAS RIESGO'!$C$36,INFORMACION!$F1741=REFERENCIAS!$C$24),16,IF(INFORMACION!$T1741='REFERENCIAS RIESGO'!$C$36,13,IF(INFORMACION!$F1741=REFERENCIAS!$C$24,10,7))),0)+VLOOKUP(IF(J1741&lt;=0.2,0.2,IF(AND(J1741&gt;0.2,J1741&lt;=0.4),0.4,IF(AND(J1741&gt;0.4,J1741&lt;=0.6),0.6,IF(AND(J1741&gt;0.6,J1741&lt;=0.8),0.8,IF(AND(J1741&gt;0.8,J1741&lt;=1),1))))),REFERENCIAS!$C:$D,2,0)*VLOOKUP($J$2,PONDERADORES!A:P,IF(AND(INFORMACION!$T1741='REFERENCIAS RIESGO'!$C$36,INFORMACION!$F1741=REFERENCIAS!$C$24),16,IF(INFORMACION!$T1741='REFERENCIAS RIESGO'!$C$36,13,IF(INFORMACION!$F1741=REFERENCIAS!$C$24,10,7))),0)</f>
        <v>#REF!</v>
      </c>
      <c r="Y1741" s="68">
        <f>+VLOOKUP(M1741,REFERENCIAS!$C:$D,2,0)*VLOOKUP($M$2,PONDERADORES!$A$7:$G$9,7,0)+VLOOKUP(N1741,REFERENCIAS!$C:$D,2,0)*VLOOKUP($N$2,PONDERADORES!$A$7:$G$9,7,0)+VLOOKUP(O1741,REFERENCIAS!$C:$D,2,0)*VLOOKUP($O$2,PONDERADORES!$A$7:$G$9,7,0)</f>
        <v>0.2</v>
      </c>
      <c r="Z1741" s="2">
        <f>+VLOOKUP(IF(R1741&lt;0.1,0,IF(AND(R1741&gt;=0.1,R1741&lt;0.2),0.1,IF(AND(R1741&gt;=0.2,R1741&lt;0.3),0.2,IF(R1741&gt;0.3,0.3,)))),REFERENCIAS!$C:$D,2,0)*VLOOKUP($R$2,PONDERADORES!$A$11:$G$11,7,0)</f>
        <v>15</v>
      </c>
      <c r="AA1741" s="92"/>
      <c r="AB1741" s="95" t="e">
        <f t="shared" ca="1" si="107"/>
        <v>#REF!</v>
      </c>
      <c r="AC1741" s="23" t="e">
        <f ca="1">IF(AB1741&gt;REFERENCIAS!$C$62,REFERENCIAS!$B$62,IF(AND(AB1741&gt;=REFERENCIAS!$C$63,AB1741&lt;REFERENCIAS!$D$63),REFERENCIAS!$B$63,IF(AND(AB1741&gt;REFERENCIAS!$C$64,AB1741&lt;=REFERENCIAS!$D$64),REFERENCIAS!$B$64,IF(AND(AB1741&gt;=REFERENCIAS!$C$65,AB1741&lt;REFERENCIAS!$D$65),REFERENCIAS!$B$65, "Revisar"))))</f>
        <v>#REF!</v>
      </c>
      <c r="AD1741" s="94" t="e">
        <f ca="1">VLOOKUP(AC1741,REFERENCIAS!$B$62:$G$65,4,FALSE)</f>
        <v>#REF!</v>
      </c>
    </row>
    <row r="1742" spans="1:30" ht="17.25" x14ac:dyDescent="0.25">
      <c r="A1742" s="74"/>
      <c r="B1742" s="19"/>
      <c r="C1742" s="19"/>
      <c r="D1742" s="50"/>
      <c r="E1742" s="73"/>
      <c r="F1742" s="74"/>
      <c r="G1742" s="9"/>
      <c r="H1742" s="48"/>
      <c r="I1742" s="49">
        <f t="shared" ca="1" si="105"/>
        <v>2022</v>
      </c>
      <c r="J1742" s="22">
        <f t="shared" ca="1" si="104"/>
        <v>1</v>
      </c>
      <c r="K1742" s="19"/>
      <c r="L1742" s="73"/>
      <c r="M1742" s="74"/>
      <c r="N1742" s="19"/>
      <c r="O1742" s="73"/>
      <c r="P1742" s="82">
        <v>1</v>
      </c>
      <c r="Q1742" s="24">
        <v>1</v>
      </c>
      <c r="R1742" s="81">
        <f t="shared" si="106"/>
        <v>1</v>
      </c>
      <c r="S1742" s="87"/>
      <c r="T1742" s="19"/>
      <c r="U1742" s="25"/>
      <c r="V1742" s="25"/>
      <c r="W1742" s="81"/>
      <c r="X1742" s="91" t="e">
        <f ca="1">+VLOOKUP(#REF!,REFERENCIAS!$C:$D,2,0)*VLOOKUP(#REF!,PONDERADORES!A:P,IF(AND(INFORMACION!$T1742='REFERENCIAS RIESGO'!$C$36,INFORMACION!$F1742=REFERENCIAS!$C$24),16,IF(INFORMACION!$T1742='REFERENCIAS RIESGO'!$C$36,13,IF(INFORMACION!$F1742=REFERENCIAS!$C$24,10,7))),0)+VLOOKUP(K1742,REFERENCIAS!$C:$D,2,0)*VLOOKUP($K$2,PONDERADORES!A:P,IF(AND(INFORMACION!$T1742='REFERENCIAS RIESGO'!$C$36,INFORMACION!$F1742=REFERENCIAS!$C$24),16,IF(INFORMACION!$T1742='REFERENCIAS RIESGO'!$C$36,13,IF(INFORMACION!$F1742=REFERENCIAS!$C$24,10,7))),0)+VLOOKUP(L1742,REFERENCIAS!$C:$D,2,0)*VLOOKUP($L$2,PONDERADORES!A:P,IF(AND(INFORMACION!$T1742='REFERENCIAS RIESGO'!$C$36,INFORMACION!$F1742=REFERENCIAS!$C$24),16,IF(INFORMACION!$T1742='REFERENCIAS RIESGO'!$C$36,13,IF(INFORMACION!$F1742=REFERENCIAS!$C$24,10,7))),0)+VLOOKUP(F1742,REFERENCIAS!$C:$D,2,0)*VLOOKUP($F$2,PONDERADORES!A:P,IF(AND(INFORMACION!$T1742='REFERENCIAS RIESGO'!$C$36,INFORMACION!$F1742=REFERENCIAS!$C$24),16,IF(INFORMACION!$T1742='REFERENCIAS RIESGO'!$C$36,13,IF(INFORMACION!$F1742=REFERENCIAS!$C$24,10,7))),0)+VLOOKUP(T1742,REFERENCIAS!$C:$D,2,0)*VLOOKUP($T$2,PONDERADORES!A:P,IF(AND(INFORMACION!$T1742='REFERENCIAS RIESGO'!$C$36,INFORMACION!$F1742=REFERENCIAS!$C$24),16,IF(INFORMACION!$T1742='REFERENCIAS RIESGO'!$C$36,13,IF(INFORMACION!$F1742=REFERENCIAS!$C$24,10,7))),0)+VLOOKUP(IF(J1742&lt;=0.2,0.2,IF(AND(J1742&gt;0.2,J1742&lt;=0.4),0.4,IF(AND(J1742&gt;0.4,J1742&lt;=0.6),0.6,IF(AND(J1742&gt;0.6,J1742&lt;=0.8),0.8,IF(AND(J1742&gt;0.8,J1742&lt;=1),1))))),REFERENCIAS!$C:$D,2,0)*VLOOKUP($J$2,PONDERADORES!A:P,IF(AND(INFORMACION!$T1742='REFERENCIAS RIESGO'!$C$36,INFORMACION!$F1742=REFERENCIAS!$C$24),16,IF(INFORMACION!$T1742='REFERENCIAS RIESGO'!$C$36,13,IF(INFORMACION!$F1742=REFERENCIAS!$C$24,10,7))),0)</f>
        <v>#REF!</v>
      </c>
      <c r="Y1742" s="68">
        <f>+VLOOKUP(M1742,REFERENCIAS!$C:$D,2,0)*VLOOKUP($M$2,PONDERADORES!$A$7:$G$9,7,0)+VLOOKUP(N1742,REFERENCIAS!$C:$D,2,0)*VLOOKUP($N$2,PONDERADORES!$A$7:$G$9,7,0)+VLOOKUP(O1742,REFERENCIAS!$C:$D,2,0)*VLOOKUP($O$2,PONDERADORES!$A$7:$G$9,7,0)</f>
        <v>0.2</v>
      </c>
      <c r="Z1742" s="2">
        <f>+VLOOKUP(IF(R1742&lt;0.1,0,IF(AND(R1742&gt;=0.1,R1742&lt;0.2),0.1,IF(AND(R1742&gt;=0.2,R1742&lt;0.3),0.2,IF(R1742&gt;0.3,0.3,)))),REFERENCIAS!$C:$D,2,0)*VLOOKUP($R$2,PONDERADORES!$A$11:$G$11,7,0)</f>
        <v>15</v>
      </c>
      <c r="AA1742" s="92"/>
      <c r="AB1742" s="95" t="e">
        <f t="shared" ca="1" si="107"/>
        <v>#REF!</v>
      </c>
      <c r="AC1742" s="23" t="e">
        <f ca="1">IF(AB1742&gt;REFERENCIAS!$C$62,REFERENCIAS!$B$62,IF(AND(AB1742&gt;=REFERENCIAS!$C$63,AB1742&lt;REFERENCIAS!$D$63),REFERENCIAS!$B$63,IF(AND(AB1742&gt;REFERENCIAS!$C$64,AB1742&lt;=REFERENCIAS!$D$64),REFERENCIAS!$B$64,IF(AND(AB1742&gt;=REFERENCIAS!$C$65,AB1742&lt;REFERENCIAS!$D$65),REFERENCIAS!$B$65, "Revisar"))))</f>
        <v>#REF!</v>
      </c>
      <c r="AD1742" s="94" t="e">
        <f ca="1">VLOOKUP(AC1742,REFERENCIAS!$B$62:$G$65,4,FALSE)</f>
        <v>#REF!</v>
      </c>
    </row>
    <row r="1743" spans="1:30" ht="17.25" x14ac:dyDescent="0.25">
      <c r="A1743" s="74"/>
      <c r="B1743" s="19"/>
      <c r="C1743" s="19"/>
      <c r="D1743" s="50"/>
      <c r="E1743" s="73"/>
      <c r="F1743" s="74"/>
      <c r="G1743" s="9"/>
      <c r="H1743" s="48"/>
      <c r="I1743" s="49">
        <f t="shared" ca="1" si="105"/>
        <v>2022</v>
      </c>
      <c r="J1743" s="22">
        <f t="shared" ca="1" si="104"/>
        <v>1</v>
      </c>
      <c r="K1743" s="19"/>
      <c r="L1743" s="73"/>
      <c r="M1743" s="74"/>
      <c r="N1743" s="19"/>
      <c r="O1743" s="73"/>
      <c r="P1743" s="82">
        <v>1</v>
      </c>
      <c r="Q1743" s="24">
        <v>1</v>
      </c>
      <c r="R1743" s="81">
        <f t="shared" si="106"/>
        <v>1</v>
      </c>
      <c r="S1743" s="87"/>
      <c r="T1743" s="19"/>
      <c r="U1743" s="25"/>
      <c r="V1743" s="25"/>
      <c r="W1743" s="81"/>
      <c r="X1743" s="91" t="e">
        <f ca="1">+VLOOKUP(#REF!,REFERENCIAS!$C:$D,2,0)*VLOOKUP(#REF!,PONDERADORES!A:P,IF(AND(INFORMACION!$T1743='REFERENCIAS RIESGO'!$C$36,INFORMACION!$F1743=REFERENCIAS!$C$24),16,IF(INFORMACION!$T1743='REFERENCIAS RIESGO'!$C$36,13,IF(INFORMACION!$F1743=REFERENCIAS!$C$24,10,7))),0)+VLOOKUP(K1743,REFERENCIAS!$C:$D,2,0)*VLOOKUP($K$2,PONDERADORES!A:P,IF(AND(INFORMACION!$T1743='REFERENCIAS RIESGO'!$C$36,INFORMACION!$F1743=REFERENCIAS!$C$24),16,IF(INFORMACION!$T1743='REFERENCIAS RIESGO'!$C$36,13,IF(INFORMACION!$F1743=REFERENCIAS!$C$24,10,7))),0)+VLOOKUP(L1743,REFERENCIAS!$C:$D,2,0)*VLOOKUP($L$2,PONDERADORES!A:P,IF(AND(INFORMACION!$T1743='REFERENCIAS RIESGO'!$C$36,INFORMACION!$F1743=REFERENCIAS!$C$24),16,IF(INFORMACION!$T1743='REFERENCIAS RIESGO'!$C$36,13,IF(INFORMACION!$F1743=REFERENCIAS!$C$24,10,7))),0)+VLOOKUP(F1743,REFERENCIAS!$C:$D,2,0)*VLOOKUP($F$2,PONDERADORES!A:P,IF(AND(INFORMACION!$T1743='REFERENCIAS RIESGO'!$C$36,INFORMACION!$F1743=REFERENCIAS!$C$24),16,IF(INFORMACION!$T1743='REFERENCIAS RIESGO'!$C$36,13,IF(INFORMACION!$F1743=REFERENCIAS!$C$24,10,7))),0)+VLOOKUP(T1743,REFERENCIAS!$C:$D,2,0)*VLOOKUP($T$2,PONDERADORES!A:P,IF(AND(INFORMACION!$T1743='REFERENCIAS RIESGO'!$C$36,INFORMACION!$F1743=REFERENCIAS!$C$24),16,IF(INFORMACION!$T1743='REFERENCIAS RIESGO'!$C$36,13,IF(INFORMACION!$F1743=REFERENCIAS!$C$24,10,7))),0)+VLOOKUP(IF(J1743&lt;=0.2,0.2,IF(AND(J1743&gt;0.2,J1743&lt;=0.4),0.4,IF(AND(J1743&gt;0.4,J1743&lt;=0.6),0.6,IF(AND(J1743&gt;0.6,J1743&lt;=0.8),0.8,IF(AND(J1743&gt;0.8,J1743&lt;=1),1))))),REFERENCIAS!$C:$D,2,0)*VLOOKUP($J$2,PONDERADORES!A:P,IF(AND(INFORMACION!$T1743='REFERENCIAS RIESGO'!$C$36,INFORMACION!$F1743=REFERENCIAS!$C$24),16,IF(INFORMACION!$T1743='REFERENCIAS RIESGO'!$C$36,13,IF(INFORMACION!$F1743=REFERENCIAS!$C$24,10,7))),0)</f>
        <v>#REF!</v>
      </c>
      <c r="Y1743" s="68">
        <f>+VLOOKUP(M1743,REFERENCIAS!$C:$D,2,0)*VLOOKUP($M$2,PONDERADORES!$A$7:$G$9,7,0)+VLOOKUP(N1743,REFERENCIAS!$C:$D,2,0)*VLOOKUP($N$2,PONDERADORES!$A$7:$G$9,7,0)+VLOOKUP(O1743,REFERENCIAS!$C:$D,2,0)*VLOOKUP($O$2,PONDERADORES!$A$7:$G$9,7,0)</f>
        <v>0.2</v>
      </c>
      <c r="Z1743" s="2">
        <f>+VLOOKUP(IF(R1743&lt;0.1,0,IF(AND(R1743&gt;=0.1,R1743&lt;0.2),0.1,IF(AND(R1743&gt;=0.2,R1743&lt;0.3),0.2,IF(R1743&gt;0.3,0.3,)))),REFERENCIAS!$C:$D,2,0)*VLOOKUP($R$2,PONDERADORES!$A$11:$G$11,7,0)</f>
        <v>15</v>
      </c>
      <c r="AA1743" s="92"/>
      <c r="AB1743" s="95" t="e">
        <f t="shared" ca="1" si="107"/>
        <v>#REF!</v>
      </c>
      <c r="AC1743" s="23" t="e">
        <f ca="1">IF(AB1743&gt;REFERENCIAS!$C$62,REFERENCIAS!$B$62,IF(AND(AB1743&gt;=REFERENCIAS!$C$63,AB1743&lt;REFERENCIAS!$D$63),REFERENCIAS!$B$63,IF(AND(AB1743&gt;REFERENCIAS!$C$64,AB1743&lt;=REFERENCIAS!$D$64),REFERENCIAS!$B$64,IF(AND(AB1743&gt;=REFERENCIAS!$C$65,AB1743&lt;REFERENCIAS!$D$65),REFERENCIAS!$B$65, "Revisar"))))</f>
        <v>#REF!</v>
      </c>
      <c r="AD1743" s="94" t="e">
        <f ca="1">VLOOKUP(AC1743,REFERENCIAS!$B$62:$G$65,4,FALSE)</f>
        <v>#REF!</v>
      </c>
    </row>
    <row r="1744" spans="1:30" ht="17.25" x14ac:dyDescent="0.25">
      <c r="A1744" s="74"/>
      <c r="B1744" s="19"/>
      <c r="C1744" s="19"/>
      <c r="D1744" s="50"/>
      <c r="E1744" s="73"/>
      <c r="F1744" s="74"/>
      <c r="G1744" s="9"/>
      <c r="H1744" s="48"/>
      <c r="I1744" s="49">
        <f t="shared" ca="1" si="105"/>
        <v>2022</v>
      </c>
      <c r="J1744" s="22">
        <f t="shared" ca="1" si="104"/>
        <v>1</v>
      </c>
      <c r="K1744" s="19"/>
      <c r="L1744" s="73"/>
      <c r="M1744" s="74"/>
      <c r="N1744" s="19"/>
      <c r="O1744" s="73"/>
      <c r="P1744" s="82">
        <v>1</v>
      </c>
      <c r="Q1744" s="24">
        <v>1</v>
      </c>
      <c r="R1744" s="81">
        <f t="shared" si="106"/>
        <v>1</v>
      </c>
      <c r="S1744" s="87"/>
      <c r="T1744" s="19"/>
      <c r="U1744" s="25"/>
      <c r="V1744" s="25"/>
      <c r="W1744" s="81"/>
      <c r="X1744" s="91" t="e">
        <f ca="1">+VLOOKUP(#REF!,REFERENCIAS!$C:$D,2,0)*VLOOKUP(#REF!,PONDERADORES!A:P,IF(AND(INFORMACION!$T1744='REFERENCIAS RIESGO'!$C$36,INFORMACION!$F1744=REFERENCIAS!$C$24),16,IF(INFORMACION!$T1744='REFERENCIAS RIESGO'!$C$36,13,IF(INFORMACION!$F1744=REFERENCIAS!$C$24,10,7))),0)+VLOOKUP(K1744,REFERENCIAS!$C:$D,2,0)*VLOOKUP($K$2,PONDERADORES!A:P,IF(AND(INFORMACION!$T1744='REFERENCIAS RIESGO'!$C$36,INFORMACION!$F1744=REFERENCIAS!$C$24),16,IF(INFORMACION!$T1744='REFERENCIAS RIESGO'!$C$36,13,IF(INFORMACION!$F1744=REFERENCIAS!$C$24,10,7))),0)+VLOOKUP(L1744,REFERENCIAS!$C:$D,2,0)*VLOOKUP($L$2,PONDERADORES!A:P,IF(AND(INFORMACION!$T1744='REFERENCIAS RIESGO'!$C$36,INFORMACION!$F1744=REFERENCIAS!$C$24),16,IF(INFORMACION!$T1744='REFERENCIAS RIESGO'!$C$36,13,IF(INFORMACION!$F1744=REFERENCIAS!$C$24,10,7))),0)+VLOOKUP(F1744,REFERENCIAS!$C:$D,2,0)*VLOOKUP($F$2,PONDERADORES!A:P,IF(AND(INFORMACION!$T1744='REFERENCIAS RIESGO'!$C$36,INFORMACION!$F1744=REFERENCIAS!$C$24),16,IF(INFORMACION!$T1744='REFERENCIAS RIESGO'!$C$36,13,IF(INFORMACION!$F1744=REFERENCIAS!$C$24,10,7))),0)+VLOOKUP(T1744,REFERENCIAS!$C:$D,2,0)*VLOOKUP($T$2,PONDERADORES!A:P,IF(AND(INFORMACION!$T1744='REFERENCIAS RIESGO'!$C$36,INFORMACION!$F1744=REFERENCIAS!$C$24),16,IF(INFORMACION!$T1744='REFERENCIAS RIESGO'!$C$36,13,IF(INFORMACION!$F1744=REFERENCIAS!$C$24,10,7))),0)+VLOOKUP(IF(J1744&lt;=0.2,0.2,IF(AND(J1744&gt;0.2,J1744&lt;=0.4),0.4,IF(AND(J1744&gt;0.4,J1744&lt;=0.6),0.6,IF(AND(J1744&gt;0.6,J1744&lt;=0.8),0.8,IF(AND(J1744&gt;0.8,J1744&lt;=1),1))))),REFERENCIAS!$C:$D,2,0)*VLOOKUP($J$2,PONDERADORES!A:P,IF(AND(INFORMACION!$T1744='REFERENCIAS RIESGO'!$C$36,INFORMACION!$F1744=REFERENCIAS!$C$24),16,IF(INFORMACION!$T1744='REFERENCIAS RIESGO'!$C$36,13,IF(INFORMACION!$F1744=REFERENCIAS!$C$24,10,7))),0)</f>
        <v>#REF!</v>
      </c>
      <c r="Y1744" s="68">
        <f>+VLOOKUP(M1744,REFERENCIAS!$C:$D,2,0)*VLOOKUP($M$2,PONDERADORES!$A$7:$G$9,7,0)+VLOOKUP(N1744,REFERENCIAS!$C:$D,2,0)*VLOOKUP($N$2,PONDERADORES!$A$7:$G$9,7,0)+VLOOKUP(O1744,REFERENCIAS!$C:$D,2,0)*VLOOKUP($O$2,PONDERADORES!$A$7:$G$9,7,0)</f>
        <v>0.2</v>
      </c>
      <c r="Z1744" s="2">
        <f>+VLOOKUP(IF(R1744&lt;0.1,0,IF(AND(R1744&gt;=0.1,R1744&lt;0.2),0.1,IF(AND(R1744&gt;=0.2,R1744&lt;0.3),0.2,IF(R1744&gt;0.3,0.3,)))),REFERENCIAS!$C:$D,2,0)*VLOOKUP($R$2,PONDERADORES!$A$11:$G$11,7,0)</f>
        <v>15</v>
      </c>
      <c r="AA1744" s="92"/>
      <c r="AB1744" s="95" t="e">
        <f t="shared" ca="1" si="107"/>
        <v>#REF!</v>
      </c>
      <c r="AC1744" s="23" t="e">
        <f ca="1">IF(AB1744&gt;REFERENCIAS!$C$62,REFERENCIAS!$B$62,IF(AND(AB1744&gt;=REFERENCIAS!$C$63,AB1744&lt;REFERENCIAS!$D$63),REFERENCIAS!$B$63,IF(AND(AB1744&gt;REFERENCIAS!$C$64,AB1744&lt;=REFERENCIAS!$D$64),REFERENCIAS!$B$64,IF(AND(AB1744&gt;=REFERENCIAS!$C$65,AB1744&lt;REFERENCIAS!$D$65),REFERENCIAS!$B$65, "Revisar"))))</f>
        <v>#REF!</v>
      </c>
      <c r="AD1744" s="94" t="e">
        <f ca="1">VLOOKUP(AC1744,REFERENCIAS!$B$62:$G$65,4,FALSE)</f>
        <v>#REF!</v>
      </c>
    </row>
    <row r="1745" spans="1:30" ht="17.25" x14ac:dyDescent="0.25">
      <c r="A1745" s="74"/>
      <c r="B1745" s="19"/>
      <c r="C1745" s="19"/>
      <c r="D1745" s="50"/>
      <c r="E1745" s="73"/>
      <c r="F1745" s="74"/>
      <c r="G1745" s="9"/>
      <c r="H1745" s="48"/>
      <c r="I1745" s="49">
        <f t="shared" ca="1" si="105"/>
        <v>2022</v>
      </c>
      <c r="J1745" s="22">
        <f t="shared" ca="1" si="104"/>
        <v>1</v>
      </c>
      <c r="K1745" s="19"/>
      <c r="L1745" s="73"/>
      <c r="M1745" s="74"/>
      <c r="N1745" s="19"/>
      <c r="O1745" s="73"/>
      <c r="P1745" s="82">
        <v>1</v>
      </c>
      <c r="Q1745" s="24">
        <v>1</v>
      </c>
      <c r="R1745" s="81">
        <f t="shared" si="106"/>
        <v>1</v>
      </c>
      <c r="S1745" s="87"/>
      <c r="T1745" s="19"/>
      <c r="U1745" s="25"/>
      <c r="V1745" s="25"/>
      <c r="W1745" s="81"/>
      <c r="X1745" s="91" t="e">
        <f ca="1">+VLOOKUP(#REF!,REFERENCIAS!$C:$D,2,0)*VLOOKUP(#REF!,PONDERADORES!A:P,IF(AND(INFORMACION!$T1745='REFERENCIAS RIESGO'!$C$36,INFORMACION!$F1745=REFERENCIAS!$C$24),16,IF(INFORMACION!$T1745='REFERENCIAS RIESGO'!$C$36,13,IF(INFORMACION!$F1745=REFERENCIAS!$C$24,10,7))),0)+VLOOKUP(K1745,REFERENCIAS!$C:$D,2,0)*VLOOKUP($K$2,PONDERADORES!A:P,IF(AND(INFORMACION!$T1745='REFERENCIAS RIESGO'!$C$36,INFORMACION!$F1745=REFERENCIAS!$C$24),16,IF(INFORMACION!$T1745='REFERENCIAS RIESGO'!$C$36,13,IF(INFORMACION!$F1745=REFERENCIAS!$C$24,10,7))),0)+VLOOKUP(L1745,REFERENCIAS!$C:$D,2,0)*VLOOKUP($L$2,PONDERADORES!A:P,IF(AND(INFORMACION!$T1745='REFERENCIAS RIESGO'!$C$36,INFORMACION!$F1745=REFERENCIAS!$C$24),16,IF(INFORMACION!$T1745='REFERENCIAS RIESGO'!$C$36,13,IF(INFORMACION!$F1745=REFERENCIAS!$C$24,10,7))),0)+VLOOKUP(F1745,REFERENCIAS!$C:$D,2,0)*VLOOKUP($F$2,PONDERADORES!A:P,IF(AND(INFORMACION!$T1745='REFERENCIAS RIESGO'!$C$36,INFORMACION!$F1745=REFERENCIAS!$C$24),16,IF(INFORMACION!$T1745='REFERENCIAS RIESGO'!$C$36,13,IF(INFORMACION!$F1745=REFERENCIAS!$C$24,10,7))),0)+VLOOKUP(T1745,REFERENCIAS!$C:$D,2,0)*VLOOKUP($T$2,PONDERADORES!A:P,IF(AND(INFORMACION!$T1745='REFERENCIAS RIESGO'!$C$36,INFORMACION!$F1745=REFERENCIAS!$C$24),16,IF(INFORMACION!$T1745='REFERENCIAS RIESGO'!$C$36,13,IF(INFORMACION!$F1745=REFERENCIAS!$C$24,10,7))),0)+VLOOKUP(IF(J1745&lt;=0.2,0.2,IF(AND(J1745&gt;0.2,J1745&lt;=0.4),0.4,IF(AND(J1745&gt;0.4,J1745&lt;=0.6),0.6,IF(AND(J1745&gt;0.6,J1745&lt;=0.8),0.8,IF(AND(J1745&gt;0.8,J1745&lt;=1),1))))),REFERENCIAS!$C:$D,2,0)*VLOOKUP($J$2,PONDERADORES!A:P,IF(AND(INFORMACION!$T1745='REFERENCIAS RIESGO'!$C$36,INFORMACION!$F1745=REFERENCIAS!$C$24),16,IF(INFORMACION!$T1745='REFERENCIAS RIESGO'!$C$36,13,IF(INFORMACION!$F1745=REFERENCIAS!$C$24,10,7))),0)</f>
        <v>#REF!</v>
      </c>
      <c r="Y1745" s="68">
        <f>+VLOOKUP(M1745,REFERENCIAS!$C:$D,2,0)*VLOOKUP($M$2,PONDERADORES!$A$7:$G$9,7,0)+VLOOKUP(N1745,REFERENCIAS!$C:$D,2,0)*VLOOKUP($N$2,PONDERADORES!$A$7:$G$9,7,0)+VLOOKUP(O1745,REFERENCIAS!$C:$D,2,0)*VLOOKUP($O$2,PONDERADORES!$A$7:$G$9,7,0)</f>
        <v>0.2</v>
      </c>
      <c r="Z1745" s="2">
        <f>+VLOOKUP(IF(R1745&lt;0.1,0,IF(AND(R1745&gt;=0.1,R1745&lt;0.2),0.1,IF(AND(R1745&gt;=0.2,R1745&lt;0.3),0.2,IF(R1745&gt;0.3,0.3,)))),REFERENCIAS!$C:$D,2,0)*VLOOKUP($R$2,PONDERADORES!$A$11:$G$11,7,0)</f>
        <v>15</v>
      </c>
      <c r="AA1745" s="92"/>
      <c r="AB1745" s="95" t="e">
        <f t="shared" ca="1" si="107"/>
        <v>#REF!</v>
      </c>
      <c r="AC1745" s="23" t="e">
        <f ca="1">IF(AB1745&gt;REFERENCIAS!$C$62,REFERENCIAS!$B$62,IF(AND(AB1745&gt;=REFERENCIAS!$C$63,AB1745&lt;REFERENCIAS!$D$63),REFERENCIAS!$B$63,IF(AND(AB1745&gt;REFERENCIAS!$C$64,AB1745&lt;=REFERENCIAS!$D$64),REFERENCIAS!$B$64,IF(AND(AB1745&gt;=REFERENCIAS!$C$65,AB1745&lt;REFERENCIAS!$D$65),REFERENCIAS!$B$65, "Revisar"))))</f>
        <v>#REF!</v>
      </c>
      <c r="AD1745" s="94" t="e">
        <f ca="1">VLOOKUP(AC1745,REFERENCIAS!$B$62:$G$65,4,FALSE)</f>
        <v>#REF!</v>
      </c>
    </row>
    <row r="1746" spans="1:30" ht="17.25" x14ac:dyDescent="0.25">
      <c r="A1746" s="74"/>
      <c r="B1746" s="19"/>
      <c r="C1746" s="19"/>
      <c r="D1746" s="50"/>
      <c r="E1746" s="73"/>
      <c r="F1746" s="74"/>
      <c r="G1746" s="9"/>
      <c r="H1746" s="48"/>
      <c r="I1746" s="49">
        <f t="shared" ca="1" si="105"/>
        <v>2022</v>
      </c>
      <c r="J1746" s="22">
        <f t="shared" ca="1" si="104"/>
        <v>1</v>
      </c>
      <c r="K1746" s="19"/>
      <c r="L1746" s="73"/>
      <c r="M1746" s="74"/>
      <c r="N1746" s="19"/>
      <c r="O1746" s="73"/>
      <c r="P1746" s="82">
        <v>1</v>
      </c>
      <c r="Q1746" s="24">
        <v>1</v>
      </c>
      <c r="R1746" s="81">
        <f t="shared" si="106"/>
        <v>1</v>
      </c>
      <c r="S1746" s="87"/>
      <c r="T1746" s="19"/>
      <c r="U1746" s="25"/>
      <c r="V1746" s="25"/>
      <c r="W1746" s="81"/>
      <c r="X1746" s="91" t="e">
        <f ca="1">+VLOOKUP(#REF!,REFERENCIAS!$C:$D,2,0)*VLOOKUP(#REF!,PONDERADORES!A:P,IF(AND(INFORMACION!$T1746='REFERENCIAS RIESGO'!$C$36,INFORMACION!$F1746=REFERENCIAS!$C$24),16,IF(INFORMACION!$T1746='REFERENCIAS RIESGO'!$C$36,13,IF(INFORMACION!$F1746=REFERENCIAS!$C$24,10,7))),0)+VLOOKUP(K1746,REFERENCIAS!$C:$D,2,0)*VLOOKUP($K$2,PONDERADORES!A:P,IF(AND(INFORMACION!$T1746='REFERENCIAS RIESGO'!$C$36,INFORMACION!$F1746=REFERENCIAS!$C$24),16,IF(INFORMACION!$T1746='REFERENCIAS RIESGO'!$C$36,13,IF(INFORMACION!$F1746=REFERENCIAS!$C$24,10,7))),0)+VLOOKUP(L1746,REFERENCIAS!$C:$D,2,0)*VLOOKUP($L$2,PONDERADORES!A:P,IF(AND(INFORMACION!$T1746='REFERENCIAS RIESGO'!$C$36,INFORMACION!$F1746=REFERENCIAS!$C$24),16,IF(INFORMACION!$T1746='REFERENCIAS RIESGO'!$C$36,13,IF(INFORMACION!$F1746=REFERENCIAS!$C$24,10,7))),0)+VLOOKUP(F1746,REFERENCIAS!$C:$D,2,0)*VLOOKUP($F$2,PONDERADORES!A:P,IF(AND(INFORMACION!$T1746='REFERENCIAS RIESGO'!$C$36,INFORMACION!$F1746=REFERENCIAS!$C$24),16,IF(INFORMACION!$T1746='REFERENCIAS RIESGO'!$C$36,13,IF(INFORMACION!$F1746=REFERENCIAS!$C$24,10,7))),0)+VLOOKUP(T1746,REFERENCIAS!$C:$D,2,0)*VLOOKUP($T$2,PONDERADORES!A:P,IF(AND(INFORMACION!$T1746='REFERENCIAS RIESGO'!$C$36,INFORMACION!$F1746=REFERENCIAS!$C$24),16,IF(INFORMACION!$T1746='REFERENCIAS RIESGO'!$C$36,13,IF(INFORMACION!$F1746=REFERENCIAS!$C$24,10,7))),0)+VLOOKUP(IF(J1746&lt;=0.2,0.2,IF(AND(J1746&gt;0.2,J1746&lt;=0.4),0.4,IF(AND(J1746&gt;0.4,J1746&lt;=0.6),0.6,IF(AND(J1746&gt;0.6,J1746&lt;=0.8),0.8,IF(AND(J1746&gt;0.8,J1746&lt;=1),1))))),REFERENCIAS!$C:$D,2,0)*VLOOKUP($J$2,PONDERADORES!A:P,IF(AND(INFORMACION!$T1746='REFERENCIAS RIESGO'!$C$36,INFORMACION!$F1746=REFERENCIAS!$C$24),16,IF(INFORMACION!$T1746='REFERENCIAS RIESGO'!$C$36,13,IF(INFORMACION!$F1746=REFERENCIAS!$C$24,10,7))),0)</f>
        <v>#REF!</v>
      </c>
      <c r="Y1746" s="68">
        <f>+VLOOKUP(M1746,REFERENCIAS!$C:$D,2,0)*VLOOKUP($M$2,PONDERADORES!$A$7:$G$9,7,0)+VLOOKUP(N1746,REFERENCIAS!$C:$D,2,0)*VLOOKUP($N$2,PONDERADORES!$A$7:$G$9,7,0)+VLOOKUP(O1746,REFERENCIAS!$C:$D,2,0)*VLOOKUP($O$2,PONDERADORES!$A$7:$G$9,7,0)</f>
        <v>0.2</v>
      </c>
      <c r="Z1746" s="2">
        <f>+VLOOKUP(IF(R1746&lt;0.1,0,IF(AND(R1746&gt;=0.1,R1746&lt;0.2),0.1,IF(AND(R1746&gt;=0.2,R1746&lt;0.3),0.2,IF(R1746&gt;0.3,0.3,)))),REFERENCIAS!$C:$D,2,0)*VLOOKUP($R$2,PONDERADORES!$A$11:$G$11,7,0)</f>
        <v>15</v>
      </c>
      <c r="AA1746" s="92"/>
      <c r="AB1746" s="95" t="e">
        <f t="shared" ca="1" si="107"/>
        <v>#REF!</v>
      </c>
      <c r="AC1746" s="23" t="e">
        <f ca="1">IF(AB1746&gt;REFERENCIAS!$C$62,REFERENCIAS!$B$62,IF(AND(AB1746&gt;=REFERENCIAS!$C$63,AB1746&lt;REFERENCIAS!$D$63),REFERENCIAS!$B$63,IF(AND(AB1746&gt;REFERENCIAS!$C$64,AB1746&lt;=REFERENCIAS!$D$64),REFERENCIAS!$B$64,IF(AND(AB1746&gt;=REFERENCIAS!$C$65,AB1746&lt;REFERENCIAS!$D$65),REFERENCIAS!$B$65, "Revisar"))))</f>
        <v>#REF!</v>
      </c>
      <c r="AD1746" s="94" t="e">
        <f ca="1">VLOOKUP(AC1746,REFERENCIAS!$B$62:$G$65,4,FALSE)</f>
        <v>#REF!</v>
      </c>
    </row>
    <row r="1747" spans="1:30" ht="17.25" x14ac:dyDescent="0.25">
      <c r="A1747" s="74"/>
      <c r="B1747" s="19"/>
      <c r="C1747" s="19"/>
      <c r="D1747" s="50"/>
      <c r="E1747" s="73"/>
      <c r="F1747" s="74"/>
      <c r="G1747" s="9"/>
      <c r="H1747" s="48"/>
      <c r="I1747" s="49">
        <f t="shared" ca="1" si="105"/>
        <v>2022</v>
      </c>
      <c r="J1747" s="22">
        <f t="shared" ca="1" si="104"/>
        <v>1</v>
      </c>
      <c r="K1747" s="19"/>
      <c r="L1747" s="73"/>
      <c r="M1747" s="74"/>
      <c r="N1747" s="19"/>
      <c r="O1747" s="73"/>
      <c r="P1747" s="82">
        <v>1</v>
      </c>
      <c r="Q1747" s="24">
        <v>1</v>
      </c>
      <c r="R1747" s="81">
        <f t="shared" si="106"/>
        <v>1</v>
      </c>
      <c r="S1747" s="87"/>
      <c r="T1747" s="19"/>
      <c r="U1747" s="25"/>
      <c r="V1747" s="25"/>
      <c r="W1747" s="81"/>
      <c r="X1747" s="91" t="e">
        <f ca="1">+VLOOKUP(#REF!,REFERENCIAS!$C:$D,2,0)*VLOOKUP(#REF!,PONDERADORES!A:P,IF(AND(INFORMACION!$T1747='REFERENCIAS RIESGO'!$C$36,INFORMACION!$F1747=REFERENCIAS!$C$24),16,IF(INFORMACION!$T1747='REFERENCIAS RIESGO'!$C$36,13,IF(INFORMACION!$F1747=REFERENCIAS!$C$24,10,7))),0)+VLOOKUP(K1747,REFERENCIAS!$C:$D,2,0)*VLOOKUP($K$2,PONDERADORES!A:P,IF(AND(INFORMACION!$T1747='REFERENCIAS RIESGO'!$C$36,INFORMACION!$F1747=REFERENCIAS!$C$24),16,IF(INFORMACION!$T1747='REFERENCIAS RIESGO'!$C$36,13,IF(INFORMACION!$F1747=REFERENCIAS!$C$24,10,7))),0)+VLOOKUP(L1747,REFERENCIAS!$C:$D,2,0)*VLOOKUP($L$2,PONDERADORES!A:P,IF(AND(INFORMACION!$T1747='REFERENCIAS RIESGO'!$C$36,INFORMACION!$F1747=REFERENCIAS!$C$24),16,IF(INFORMACION!$T1747='REFERENCIAS RIESGO'!$C$36,13,IF(INFORMACION!$F1747=REFERENCIAS!$C$24,10,7))),0)+VLOOKUP(F1747,REFERENCIAS!$C:$D,2,0)*VLOOKUP($F$2,PONDERADORES!A:P,IF(AND(INFORMACION!$T1747='REFERENCIAS RIESGO'!$C$36,INFORMACION!$F1747=REFERENCIAS!$C$24),16,IF(INFORMACION!$T1747='REFERENCIAS RIESGO'!$C$36,13,IF(INFORMACION!$F1747=REFERENCIAS!$C$24,10,7))),0)+VLOOKUP(T1747,REFERENCIAS!$C:$D,2,0)*VLOOKUP($T$2,PONDERADORES!A:P,IF(AND(INFORMACION!$T1747='REFERENCIAS RIESGO'!$C$36,INFORMACION!$F1747=REFERENCIAS!$C$24),16,IF(INFORMACION!$T1747='REFERENCIAS RIESGO'!$C$36,13,IF(INFORMACION!$F1747=REFERENCIAS!$C$24,10,7))),0)+VLOOKUP(IF(J1747&lt;=0.2,0.2,IF(AND(J1747&gt;0.2,J1747&lt;=0.4),0.4,IF(AND(J1747&gt;0.4,J1747&lt;=0.6),0.6,IF(AND(J1747&gt;0.6,J1747&lt;=0.8),0.8,IF(AND(J1747&gt;0.8,J1747&lt;=1),1))))),REFERENCIAS!$C:$D,2,0)*VLOOKUP($J$2,PONDERADORES!A:P,IF(AND(INFORMACION!$T1747='REFERENCIAS RIESGO'!$C$36,INFORMACION!$F1747=REFERENCIAS!$C$24),16,IF(INFORMACION!$T1747='REFERENCIAS RIESGO'!$C$36,13,IF(INFORMACION!$F1747=REFERENCIAS!$C$24,10,7))),0)</f>
        <v>#REF!</v>
      </c>
      <c r="Y1747" s="68">
        <f>+VLOOKUP(M1747,REFERENCIAS!$C:$D,2,0)*VLOOKUP($M$2,PONDERADORES!$A$7:$G$9,7,0)+VLOOKUP(N1747,REFERENCIAS!$C:$D,2,0)*VLOOKUP($N$2,PONDERADORES!$A$7:$G$9,7,0)+VLOOKUP(O1747,REFERENCIAS!$C:$D,2,0)*VLOOKUP($O$2,PONDERADORES!$A$7:$G$9,7,0)</f>
        <v>0.2</v>
      </c>
      <c r="Z1747" s="2">
        <f>+VLOOKUP(IF(R1747&lt;0.1,0,IF(AND(R1747&gt;=0.1,R1747&lt;0.2),0.1,IF(AND(R1747&gt;=0.2,R1747&lt;0.3),0.2,IF(R1747&gt;0.3,0.3,)))),REFERENCIAS!$C:$D,2,0)*VLOOKUP($R$2,PONDERADORES!$A$11:$G$11,7,0)</f>
        <v>15</v>
      </c>
      <c r="AA1747" s="92"/>
      <c r="AB1747" s="95" t="e">
        <f t="shared" ca="1" si="107"/>
        <v>#REF!</v>
      </c>
      <c r="AC1747" s="23" t="e">
        <f ca="1">IF(AB1747&gt;REFERENCIAS!$C$62,REFERENCIAS!$B$62,IF(AND(AB1747&gt;=REFERENCIAS!$C$63,AB1747&lt;REFERENCIAS!$D$63),REFERENCIAS!$B$63,IF(AND(AB1747&gt;REFERENCIAS!$C$64,AB1747&lt;=REFERENCIAS!$D$64),REFERENCIAS!$B$64,IF(AND(AB1747&gt;=REFERENCIAS!$C$65,AB1747&lt;REFERENCIAS!$D$65),REFERENCIAS!$B$65, "Revisar"))))</f>
        <v>#REF!</v>
      </c>
      <c r="AD1747" s="94" t="e">
        <f ca="1">VLOOKUP(AC1747,REFERENCIAS!$B$62:$G$65,4,FALSE)</f>
        <v>#REF!</v>
      </c>
    </row>
    <row r="1748" spans="1:30" ht="17.25" x14ac:dyDescent="0.25">
      <c r="A1748" s="74"/>
      <c r="B1748" s="19"/>
      <c r="C1748" s="19"/>
      <c r="D1748" s="50"/>
      <c r="E1748" s="73"/>
      <c r="F1748" s="74"/>
      <c r="G1748" s="9"/>
      <c r="H1748" s="48"/>
      <c r="I1748" s="49">
        <f t="shared" ca="1" si="105"/>
        <v>2022</v>
      </c>
      <c r="J1748" s="22">
        <f t="shared" ca="1" si="104"/>
        <v>1</v>
      </c>
      <c r="K1748" s="19"/>
      <c r="L1748" s="73"/>
      <c r="M1748" s="74"/>
      <c r="N1748" s="19"/>
      <c r="O1748" s="73"/>
      <c r="P1748" s="82">
        <v>1</v>
      </c>
      <c r="Q1748" s="24">
        <v>1</v>
      </c>
      <c r="R1748" s="81">
        <f t="shared" si="106"/>
        <v>1</v>
      </c>
      <c r="S1748" s="87"/>
      <c r="T1748" s="19"/>
      <c r="U1748" s="25"/>
      <c r="V1748" s="25"/>
      <c r="W1748" s="81"/>
      <c r="X1748" s="91" t="e">
        <f ca="1">+VLOOKUP(#REF!,REFERENCIAS!$C:$D,2,0)*VLOOKUP(#REF!,PONDERADORES!A:P,IF(AND(INFORMACION!$T1748='REFERENCIAS RIESGO'!$C$36,INFORMACION!$F1748=REFERENCIAS!$C$24),16,IF(INFORMACION!$T1748='REFERENCIAS RIESGO'!$C$36,13,IF(INFORMACION!$F1748=REFERENCIAS!$C$24,10,7))),0)+VLOOKUP(K1748,REFERENCIAS!$C:$D,2,0)*VLOOKUP($K$2,PONDERADORES!A:P,IF(AND(INFORMACION!$T1748='REFERENCIAS RIESGO'!$C$36,INFORMACION!$F1748=REFERENCIAS!$C$24),16,IF(INFORMACION!$T1748='REFERENCIAS RIESGO'!$C$36,13,IF(INFORMACION!$F1748=REFERENCIAS!$C$24,10,7))),0)+VLOOKUP(L1748,REFERENCIAS!$C:$D,2,0)*VLOOKUP($L$2,PONDERADORES!A:P,IF(AND(INFORMACION!$T1748='REFERENCIAS RIESGO'!$C$36,INFORMACION!$F1748=REFERENCIAS!$C$24),16,IF(INFORMACION!$T1748='REFERENCIAS RIESGO'!$C$36,13,IF(INFORMACION!$F1748=REFERENCIAS!$C$24,10,7))),0)+VLOOKUP(F1748,REFERENCIAS!$C:$D,2,0)*VLOOKUP($F$2,PONDERADORES!A:P,IF(AND(INFORMACION!$T1748='REFERENCIAS RIESGO'!$C$36,INFORMACION!$F1748=REFERENCIAS!$C$24),16,IF(INFORMACION!$T1748='REFERENCIAS RIESGO'!$C$36,13,IF(INFORMACION!$F1748=REFERENCIAS!$C$24,10,7))),0)+VLOOKUP(T1748,REFERENCIAS!$C:$D,2,0)*VLOOKUP($T$2,PONDERADORES!A:P,IF(AND(INFORMACION!$T1748='REFERENCIAS RIESGO'!$C$36,INFORMACION!$F1748=REFERENCIAS!$C$24),16,IF(INFORMACION!$T1748='REFERENCIAS RIESGO'!$C$36,13,IF(INFORMACION!$F1748=REFERENCIAS!$C$24,10,7))),0)+VLOOKUP(IF(J1748&lt;=0.2,0.2,IF(AND(J1748&gt;0.2,J1748&lt;=0.4),0.4,IF(AND(J1748&gt;0.4,J1748&lt;=0.6),0.6,IF(AND(J1748&gt;0.6,J1748&lt;=0.8),0.8,IF(AND(J1748&gt;0.8,J1748&lt;=1),1))))),REFERENCIAS!$C:$D,2,0)*VLOOKUP($J$2,PONDERADORES!A:P,IF(AND(INFORMACION!$T1748='REFERENCIAS RIESGO'!$C$36,INFORMACION!$F1748=REFERENCIAS!$C$24),16,IF(INFORMACION!$T1748='REFERENCIAS RIESGO'!$C$36,13,IF(INFORMACION!$F1748=REFERENCIAS!$C$24,10,7))),0)</f>
        <v>#REF!</v>
      </c>
      <c r="Y1748" s="68">
        <f>+VLOOKUP(M1748,REFERENCIAS!$C:$D,2,0)*VLOOKUP($M$2,PONDERADORES!$A$7:$G$9,7,0)+VLOOKUP(N1748,REFERENCIAS!$C:$D,2,0)*VLOOKUP($N$2,PONDERADORES!$A$7:$G$9,7,0)+VLOOKUP(O1748,REFERENCIAS!$C:$D,2,0)*VLOOKUP($O$2,PONDERADORES!$A$7:$G$9,7,0)</f>
        <v>0.2</v>
      </c>
      <c r="Z1748" s="2">
        <f>+VLOOKUP(IF(R1748&lt;0.1,0,IF(AND(R1748&gt;=0.1,R1748&lt;0.2),0.1,IF(AND(R1748&gt;=0.2,R1748&lt;0.3),0.2,IF(R1748&gt;0.3,0.3,)))),REFERENCIAS!$C:$D,2,0)*VLOOKUP($R$2,PONDERADORES!$A$11:$G$11,7,0)</f>
        <v>15</v>
      </c>
      <c r="AA1748" s="92"/>
      <c r="AB1748" s="95" t="e">
        <f t="shared" ca="1" si="107"/>
        <v>#REF!</v>
      </c>
      <c r="AC1748" s="23" t="e">
        <f ca="1">IF(AB1748&gt;REFERENCIAS!$C$62,REFERENCIAS!$B$62,IF(AND(AB1748&gt;=REFERENCIAS!$C$63,AB1748&lt;REFERENCIAS!$D$63),REFERENCIAS!$B$63,IF(AND(AB1748&gt;REFERENCIAS!$C$64,AB1748&lt;=REFERENCIAS!$D$64),REFERENCIAS!$B$64,IF(AND(AB1748&gt;=REFERENCIAS!$C$65,AB1748&lt;REFERENCIAS!$D$65),REFERENCIAS!$B$65, "Revisar"))))</f>
        <v>#REF!</v>
      </c>
      <c r="AD1748" s="94" t="e">
        <f ca="1">VLOOKUP(AC1748,REFERENCIAS!$B$62:$G$65,4,FALSE)</f>
        <v>#REF!</v>
      </c>
    </row>
    <row r="1749" spans="1:30" ht="17.25" x14ac:dyDescent="0.25">
      <c r="A1749" s="74"/>
      <c r="B1749" s="19"/>
      <c r="C1749" s="19"/>
      <c r="D1749" s="50"/>
      <c r="E1749" s="73"/>
      <c r="F1749" s="74"/>
      <c r="G1749" s="9"/>
      <c r="H1749" s="48"/>
      <c r="I1749" s="49">
        <f t="shared" ca="1" si="105"/>
        <v>2022</v>
      </c>
      <c r="J1749" s="22">
        <f t="shared" ca="1" si="104"/>
        <v>1</v>
      </c>
      <c r="K1749" s="19"/>
      <c r="L1749" s="73"/>
      <c r="M1749" s="74"/>
      <c r="N1749" s="19"/>
      <c r="O1749" s="73"/>
      <c r="P1749" s="82">
        <v>1</v>
      </c>
      <c r="Q1749" s="24">
        <v>1</v>
      </c>
      <c r="R1749" s="81">
        <f t="shared" si="106"/>
        <v>1</v>
      </c>
      <c r="S1749" s="87"/>
      <c r="T1749" s="19"/>
      <c r="U1749" s="25"/>
      <c r="V1749" s="25"/>
      <c r="W1749" s="81"/>
      <c r="X1749" s="91" t="e">
        <f ca="1">+VLOOKUP(#REF!,REFERENCIAS!$C:$D,2,0)*VLOOKUP(#REF!,PONDERADORES!A:P,IF(AND(INFORMACION!$T1749='REFERENCIAS RIESGO'!$C$36,INFORMACION!$F1749=REFERENCIAS!$C$24),16,IF(INFORMACION!$T1749='REFERENCIAS RIESGO'!$C$36,13,IF(INFORMACION!$F1749=REFERENCIAS!$C$24,10,7))),0)+VLOOKUP(K1749,REFERENCIAS!$C:$D,2,0)*VLOOKUP($K$2,PONDERADORES!A:P,IF(AND(INFORMACION!$T1749='REFERENCIAS RIESGO'!$C$36,INFORMACION!$F1749=REFERENCIAS!$C$24),16,IF(INFORMACION!$T1749='REFERENCIAS RIESGO'!$C$36,13,IF(INFORMACION!$F1749=REFERENCIAS!$C$24,10,7))),0)+VLOOKUP(L1749,REFERENCIAS!$C:$D,2,0)*VLOOKUP($L$2,PONDERADORES!A:P,IF(AND(INFORMACION!$T1749='REFERENCIAS RIESGO'!$C$36,INFORMACION!$F1749=REFERENCIAS!$C$24),16,IF(INFORMACION!$T1749='REFERENCIAS RIESGO'!$C$36,13,IF(INFORMACION!$F1749=REFERENCIAS!$C$24,10,7))),0)+VLOOKUP(F1749,REFERENCIAS!$C:$D,2,0)*VLOOKUP($F$2,PONDERADORES!A:P,IF(AND(INFORMACION!$T1749='REFERENCIAS RIESGO'!$C$36,INFORMACION!$F1749=REFERENCIAS!$C$24),16,IF(INFORMACION!$T1749='REFERENCIAS RIESGO'!$C$36,13,IF(INFORMACION!$F1749=REFERENCIAS!$C$24,10,7))),0)+VLOOKUP(T1749,REFERENCIAS!$C:$D,2,0)*VLOOKUP($T$2,PONDERADORES!A:P,IF(AND(INFORMACION!$T1749='REFERENCIAS RIESGO'!$C$36,INFORMACION!$F1749=REFERENCIAS!$C$24),16,IF(INFORMACION!$T1749='REFERENCIAS RIESGO'!$C$36,13,IF(INFORMACION!$F1749=REFERENCIAS!$C$24,10,7))),0)+VLOOKUP(IF(J1749&lt;=0.2,0.2,IF(AND(J1749&gt;0.2,J1749&lt;=0.4),0.4,IF(AND(J1749&gt;0.4,J1749&lt;=0.6),0.6,IF(AND(J1749&gt;0.6,J1749&lt;=0.8),0.8,IF(AND(J1749&gt;0.8,J1749&lt;=1),1))))),REFERENCIAS!$C:$D,2,0)*VLOOKUP($J$2,PONDERADORES!A:P,IF(AND(INFORMACION!$T1749='REFERENCIAS RIESGO'!$C$36,INFORMACION!$F1749=REFERENCIAS!$C$24),16,IF(INFORMACION!$T1749='REFERENCIAS RIESGO'!$C$36,13,IF(INFORMACION!$F1749=REFERENCIAS!$C$24,10,7))),0)</f>
        <v>#REF!</v>
      </c>
      <c r="Y1749" s="68">
        <f>+VLOOKUP(M1749,REFERENCIAS!$C:$D,2,0)*VLOOKUP($M$2,PONDERADORES!$A$7:$G$9,7,0)+VLOOKUP(N1749,REFERENCIAS!$C:$D,2,0)*VLOOKUP($N$2,PONDERADORES!$A$7:$G$9,7,0)+VLOOKUP(O1749,REFERENCIAS!$C:$D,2,0)*VLOOKUP($O$2,PONDERADORES!$A$7:$G$9,7,0)</f>
        <v>0.2</v>
      </c>
      <c r="Z1749" s="2">
        <f>+VLOOKUP(IF(R1749&lt;0.1,0,IF(AND(R1749&gt;=0.1,R1749&lt;0.2),0.1,IF(AND(R1749&gt;=0.2,R1749&lt;0.3),0.2,IF(R1749&gt;0.3,0.3,)))),REFERENCIAS!$C:$D,2,0)*VLOOKUP($R$2,PONDERADORES!$A$11:$G$11,7,0)</f>
        <v>15</v>
      </c>
      <c r="AA1749" s="92"/>
      <c r="AB1749" s="95" t="e">
        <f t="shared" ca="1" si="107"/>
        <v>#REF!</v>
      </c>
      <c r="AC1749" s="23" t="e">
        <f ca="1">IF(AB1749&gt;REFERENCIAS!$C$62,REFERENCIAS!$B$62,IF(AND(AB1749&gt;=REFERENCIAS!$C$63,AB1749&lt;REFERENCIAS!$D$63),REFERENCIAS!$B$63,IF(AND(AB1749&gt;REFERENCIAS!$C$64,AB1749&lt;=REFERENCIAS!$D$64),REFERENCIAS!$B$64,IF(AND(AB1749&gt;=REFERENCIAS!$C$65,AB1749&lt;REFERENCIAS!$D$65),REFERENCIAS!$B$65, "Revisar"))))</f>
        <v>#REF!</v>
      </c>
      <c r="AD1749" s="94" t="e">
        <f ca="1">VLOOKUP(AC1749,REFERENCIAS!$B$62:$G$65,4,FALSE)</f>
        <v>#REF!</v>
      </c>
    </row>
    <row r="1750" spans="1:30" ht="17.25" x14ac:dyDescent="0.25">
      <c r="A1750" s="74"/>
      <c r="B1750" s="19"/>
      <c r="C1750" s="19"/>
      <c r="D1750" s="50"/>
      <c r="E1750" s="73"/>
      <c r="F1750" s="74"/>
      <c r="G1750" s="9"/>
      <c r="H1750" s="48"/>
      <c r="I1750" s="49">
        <f t="shared" ca="1" si="105"/>
        <v>2022</v>
      </c>
      <c r="J1750" s="22">
        <f t="shared" ca="1" si="104"/>
        <v>1</v>
      </c>
      <c r="K1750" s="19"/>
      <c r="L1750" s="73"/>
      <c r="M1750" s="74"/>
      <c r="N1750" s="19"/>
      <c r="O1750" s="73"/>
      <c r="P1750" s="82">
        <v>1</v>
      </c>
      <c r="Q1750" s="24">
        <v>1</v>
      </c>
      <c r="R1750" s="81">
        <f t="shared" si="106"/>
        <v>1</v>
      </c>
      <c r="S1750" s="87"/>
      <c r="T1750" s="19"/>
      <c r="U1750" s="25"/>
      <c r="V1750" s="25"/>
      <c r="W1750" s="81"/>
      <c r="X1750" s="91" t="e">
        <f ca="1">+VLOOKUP(#REF!,REFERENCIAS!$C:$D,2,0)*VLOOKUP(#REF!,PONDERADORES!A:P,IF(AND(INFORMACION!$T1750='REFERENCIAS RIESGO'!$C$36,INFORMACION!$F1750=REFERENCIAS!$C$24),16,IF(INFORMACION!$T1750='REFERENCIAS RIESGO'!$C$36,13,IF(INFORMACION!$F1750=REFERENCIAS!$C$24,10,7))),0)+VLOOKUP(K1750,REFERENCIAS!$C:$D,2,0)*VLOOKUP($K$2,PONDERADORES!A:P,IF(AND(INFORMACION!$T1750='REFERENCIAS RIESGO'!$C$36,INFORMACION!$F1750=REFERENCIAS!$C$24),16,IF(INFORMACION!$T1750='REFERENCIAS RIESGO'!$C$36,13,IF(INFORMACION!$F1750=REFERENCIAS!$C$24,10,7))),0)+VLOOKUP(L1750,REFERENCIAS!$C:$D,2,0)*VLOOKUP($L$2,PONDERADORES!A:P,IF(AND(INFORMACION!$T1750='REFERENCIAS RIESGO'!$C$36,INFORMACION!$F1750=REFERENCIAS!$C$24),16,IF(INFORMACION!$T1750='REFERENCIAS RIESGO'!$C$36,13,IF(INFORMACION!$F1750=REFERENCIAS!$C$24,10,7))),0)+VLOOKUP(F1750,REFERENCIAS!$C:$D,2,0)*VLOOKUP($F$2,PONDERADORES!A:P,IF(AND(INFORMACION!$T1750='REFERENCIAS RIESGO'!$C$36,INFORMACION!$F1750=REFERENCIAS!$C$24),16,IF(INFORMACION!$T1750='REFERENCIAS RIESGO'!$C$36,13,IF(INFORMACION!$F1750=REFERENCIAS!$C$24,10,7))),0)+VLOOKUP(T1750,REFERENCIAS!$C:$D,2,0)*VLOOKUP($T$2,PONDERADORES!A:P,IF(AND(INFORMACION!$T1750='REFERENCIAS RIESGO'!$C$36,INFORMACION!$F1750=REFERENCIAS!$C$24),16,IF(INFORMACION!$T1750='REFERENCIAS RIESGO'!$C$36,13,IF(INFORMACION!$F1750=REFERENCIAS!$C$24,10,7))),0)+VLOOKUP(IF(J1750&lt;=0.2,0.2,IF(AND(J1750&gt;0.2,J1750&lt;=0.4),0.4,IF(AND(J1750&gt;0.4,J1750&lt;=0.6),0.6,IF(AND(J1750&gt;0.6,J1750&lt;=0.8),0.8,IF(AND(J1750&gt;0.8,J1750&lt;=1),1))))),REFERENCIAS!$C:$D,2,0)*VLOOKUP($J$2,PONDERADORES!A:P,IF(AND(INFORMACION!$T1750='REFERENCIAS RIESGO'!$C$36,INFORMACION!$F1750=REFERENCIAS!$C$24),16,IF(INFORMACION!$T1750='REFERENCIAS RIESGO'!$C$36,13,IF(INFORMACION!$F1750=REFERENCIAS!$C$24,10,7))),0)</f>
        <v>#REF!</v>
      </c>
      <c r="Y1750" s="68">
        <f>+VLOOKUP(M1750,REFERENCIAS!$C:$D,2,0)*VLOOKUP($M$2,PONDERADORES!$A$7:$G$9,7,0)+VLOOKUP(N1750,REFERENCIAS!$C:$D,2,0)*VLOOKUP($N$2,PONDERADORES!$A$7:$G$9,7,0)+VLOOKUP(O1750,REFERENCIAS!$C:$D,2,0)*VLOOKUP($O$2,PONDERADORES!$A$7:$G$9,7,0)</f>
        <v>0.2</v>
      </c>
      <c r="Z1750" s="2">
        <f>+VLOOKUP(IF(R1750&lt;0.1,0,IF(AND(R1750&gt;=0.1,R1750&lt;0.2),0.1,IF(AND(R1750&gt;=0.2,R1750&lt;0.3),0.2,IF(R1750&gt;0.3,0.3,)))),REFERENCIAS!$C:$D,2,0)*VLOOKUP($R$2,PONDERADORES!$A$11:$G$11,7,0)</f>
        <v>15</v>
      </c>
      <c r="AA1750" s="92"/>
      <c r="AB1750" s="95" t="e">
        <f t="shared" ca="1" si="107"/>
        <v>#REF!</v>
      </c>
      <c r="AC1750" s="23" t="e">
        <f ca="1">IF(AB1750&gt;REFERENCIAS!$C$62,REFERENCIAS!$B$62,IF(AND(AB1750&gt;=REFERENCIAS!$C$63,AB1750&lt;REFERENCIAS!$D$63),REFERENCIAS!$B$63,IF(AND(AB1750&gt;REFERENCIAS!$C$64,AB1750&lt;=REFERENCIAS!$D$64),REFERENCIAS!$B$64,IF(AND(AB1750&gt;=REFERENCIAS!$C$65,AB1750&lt;REFERENCIAS!$D$65),REFERENCIAS!$B$65, "Revisar"))))</f>
        <v>#REF!</v>
      </c>
      <c r="AD1750" s="94" t="e">
        <f ca="1">VLOOKUP(AC1750,REFERENCIAS!$B$62:$G$65,4,FALSE)</f>
        <v>#REF!</v>
      </c>
    </row>
    <row r="1751" spans="1:30" ht="17.25" x14ac:dyDescent="0.25">
      <c r="A1751" s="74"/>
      <c r="B1751" s="19"/>
      <c r="C1751" s="19"/>
      <c r="D1751" s="50"/>
      <c r="E1751" s="73"/>
      <c r="F1751" s="74"/>
      <c r="G1751" s="9"/>
      <c r="H1751" s="48"/>
      <c r="I1751" s="49">
        <f t="shared" ca="1" si="105"/>
        <v>2022</v>
      </c>
      <c r="J1751" s="22">
        <f t="shared" ca="1" si="104"/>
        <v>1</v>
      </c>
      <c r="K1751" s="19"/>
      <c r="L1751" s="73"/>
      <c r="M1751" s="74"/>
      <c r="N1751" s="19"/>
      <c r="O1751" s="73"/>
      <c r="P1751" s="82">
        <v>1</v>
      </c>
      <c r="Q1751" s="24">
        <v>1</v>
      </c>
      <c r="R1751" s="81">
        <f t="shared" si="106"/>
        <v>1</v>
      </c>
      <c r="S1751" s="87"/>
      <c r="T1751" s="19"/>
      <c r="U1751" s="25"/>
      <c r="V1751" s="25"/>
      <c r="W1751" s="81"/>
      <c r="X1751" s="91" t="e">
        <f ca="1">+VLOOKUP(#REF!,REFERENCIAS!$C:$D,2,0)*VLOOKUP(#REF!,PONDERADORES!A:P,IF(AND(INFORMACION!$T1751='REFERENCIAS RIESGO'!$C$36,INFORMACION!$F1751=REFERENCIAS!$C$24),16,IF(INFORMACION!$T1751='REFERENCIAS RIESGO'!$C$36,13,IF(INFORMACION!$F1751=REFERENCIAS!$C$24,10,7))),0)+VLOOKUP(K1751,REFERENCIAS!$C:$D,2,0)*VLOOKUP($K$2,PONDERADORES!A:P,IF(AND(INFORMACION!$T1751='REFERENCIAS RIESGO'!$C$36,INFORMACION!$F1751=REFERENCIAS!$C$24),16,IF(INFORMACION!$T1751='REFERENCIAS RIESGO'!$C$36,13,IF(INFORMACION!$F1751=REFERENCIAS!$C$24,10,7))),0)+VLOOKUP(L1751,REFERENCIAS!$C:$D,2,0)*VLOOKUP($L$2,PONDERADORES!A:P,IF(AND(INFORMACION!$T1751='REFERENCIAS RIESGO'!$C$36,INFORMACION!$F1751=REFERENCIAS!$C$24),16,IF(INFORMACION!$T1751='REFERENCIAS RIESGO'!$C$36,13,IF(INFORMACION!$F1751=REFERENCIAS!$C$24,10,7))),0)+VLOOKUP(F1751,REFERENCIAS!$C:$D,2,0)*VLOOKUP($F$2,PONDERADORES!A:P,IF(AND(INFORMACION!$T1751='REFERENCIAS RIESGO'!$C$36,INFORMACION!$F1751=REFERENCIAS!$C$24),16,IF(INFORMACION!$T1751='REFERENCIAS RIESGO'!$C$36,13,IF(INFORMACION!$F1751=REFERENCIAS!$C$24,10,7))),0)+VLOOKUP(T1751,REFERENCIAS!$C:$D,2,0)*VLOOKUP($T$2,PONDERADORES!A:P,IF(AND(INFORMACION!$T1751='REFERENCIAS RIESGO'!$C$36,INFORMACION!$F1751=REFERENCIAS!$C$24),16,IF(INFORMACION!$T1751='REFERENCIAS RIESGO'!$C$36,13,IF(INFORMACION!$F1751=REFERENCIAS!$C$24,10,7))),0)+VLOOKUP(IF(J1751&lt;=0.2,0.2,IF(AND(J1751&gt;0.2,J1751&lt;=0.4),0.4,IF(AND(J1751&gt;0.4,J1751&lt;=0.6),0.6,IF(AND(J1751&gt;0.6,J1751&lt;=0.8),0.8,IF(AND(J1751&gt;0.8,J1751&lt;=1),1))))),REFERENCIAS!$C:$D,2,0)*VLOOKUP($J$2,PONDERADORES!A:P,IF(AND(INFORMACION!$T1751='REFERENCIAS RIESGO'!$C$36,INFORMACION!$F1751=REFERENCIAS!$C$24),16,IF(INFORMACION!$T1751='REFERENCIAS RIESGO'!$C$36,13,IF(INFORMACION!$F1751=REFERENCIAS!$C$24,10,7))),0)</f>
        <v>#REF!</v>
      </c>
      <c r="Y1751" s="68">
        <f>+VLOOKUP(M1751,REFERENCIAS!$C:$D,2,0)*VLOOKUP($M$2,PONDERADORES!$A$7:$G$9,7,0)+VLOOKUP(N1751,REFERENCIAS!$C:$D,2,0)*VLOOKUP($N$2,PONDERADORES!$A$7:$G$9,7,0)+VLOOKUP(O1751,REFERENCIAS!$C:$D,2,0)*VLOOKUP($O$2,PONDERADORES!$A$7:$G$9,7,0)</f>
        <v>0.2</v>
      </c>
      <c r="Z1751" s="2">
        <f>+VLOOKUP(IF(R1751&lt;0.1,0,IF(AND(R1751&gt;=0.1,R1751&lt;0.2),0.1,IF(AND(R1751&gt;=0.2,R1751&lt;0.3),0.2,IF(R1751&gt;0.3,0.3,)))),REFERENCIAS!$C:$D,2,0)*VLOOKUP($R$2,PONDERADORES!$A$11:$G$11,7,0)</f>
        <v>15</v>
      </c>
      <c r="AA1751" s="92"/>
      <c r="AB1751" s="95" t="e">
        <f t="shared" ca="1" si="107"/>
        <v>#REF!</v>
      </c>
      <c r="AC1751" s="23" t="e">
        <f ca="1">IF(AB1751&gt;REFERENCIAS!$C$62,REFERENCIAS!$B$62,IF(AND(AB1751&gt;=REFERENCIAS!$C$63,AB1751&lt;REFERENCIAS!$D$63),REFERENCIAS!$B$63,IF(AND(AB1751&gt;REFERENCIAS!$C$64,AB1751&lt;=REFERENCIAS!$D$64),REFERENCIAS!$B$64,IF(AND(AB1751&gt;=REFERENCIAS!$C$65,AB1751&lt;REFERENCIAS!$D$65),REFERENCIAS!$B$65, "Revisar"))))</f>
        <v>#REF!</v>
      </c>
      <c r="AD1751" s="94" t="e">
        <f ca="1">VLOOKUP(AC1751,REFERENCIAS!$B$62:$G$65,4,FALSE)</f>
        <v>#REF!</v>
      </c>
    </row>
    <row r="1752" spans="1:30" ht="17.25" x14ac:dyDescent="0.25">
      <c r="A1752" s="74"/>
      <c r="B1752" s="19"/>
      <c r="C1752" s="19"/>
      <c r="D1752" s="50"/>
      <c r="E1752" s="73"/>
      <c r="F1752" s="74"/>
      <c r="G1752" s="9"/>
      <c r="H1752" s="48"/>
      <c r="I1752" s="49">
        <f t="shared" ca="1" si="105"/>
        <v>2022</v>
      </c>
      <c r="J1752" s="22">
        <f t="shared" ca="1" si="104"/>
        <v>1</v>
      </c>
      <c r="K1752" s="19"/>
      <c r="L1752" s="73"/>
      <c r="M1752" s="74"/>
      <c r="N1752" s="19"/>
      <c r="O1752" s="73"/>
      <c r="P1752" s="82">
        <v>1</v>
      </c>
      <c r="Q1752" s="24">
        <v>1</v>
      </c>
      <c r="R1752" s="81">
        <f t="shared" si="106"/>
        <v>1</v>
      </c>
      <c r="S1752" s="87"/>
      <c r="T1752" s="19"/>
      <c r="U1752" s="25"/>
      <c r="V1752" s="25"/>
      <c r="W1752" s="81"/>
      <c r="X1752" s="91" t="e">
        <f ca="1">+VLOOKUP(#REF!,REFERENCIAS!$C:$D,2,0)*VLOOKUP(#REF!,PONDERADORES!A:P,IF(AND(INFORMACION!$T1752='REFERENCIAS RIESGO'!$C$36,INFORMACION!$F1752=REFERENCIAS!$C$24),16,IF(INFORMACION!$T1752='REFERENCIAS RIESGO'!$C$36,13,IF(INFORMACION!$F1752=REFERENCIAS!$C$24,10,7))),0)+VLOOKUP(K1752,REFERENCIAS!$C:$D,2,0)*VLOOKUP($K$2,PONDERADORES!A:P,IF(AND(INFORMACION!$T1752='REFERENCIAS RIESGO'!$C$36,INFORMACION!$F1752=REFERENCIAS!$C$24),16,IF(INFORMACION!$T1752='REFERENCIAS RIESGO'!$C$36,13,IF(INFORMACION!$F1752=REFERENCIAS!$C$24,10,7))),0)+VLOOKUP(L1752,REFERENCIAS!$C:$D,2,0)*VLOOKUP($L$2,PONDERADORES!A:P,IF(AND(INFORMACION!$T1752='REFERENCIAS RIESGO'!$C$36,INFORMACION!$F1752=REFERENCIAS!$C$24),16,IF(INFORMACION!$T1752='REFERENCIAS RIESGO'!$C$36,13,IF(INFORMACION!$F1752=REFERENCIAS!$C$24,10,7))),0)+VLOOKUP(F1752,REFERENCIAS!$C:$D,2,0)*VLOOKUP($F$2,PONDERADORES!A:P,IF(AND(INFORMACION!$T1752='REFERENCIAS RIESGO'!$C$36,INFORMACION!$F1752=REFERENCIAS!$C$24),16,IF(INFORMACION!$T1752='REFERENCIAS RIESGO'!$C$36,13,IF(INFORMACION!$F1752=REFERENCIAS!$C$24,10,7))),0)+VLOOKUP(T1752,REFERENCIAS!$C:$D,2,0)*VLOOKUP($T$2,PONDERADORES!A:P,IF(AND(INFORMACION!$T1752='REFERENCIAS RIESGO'!$C$36,INFORMACION!$F1752=REFERENCIAS!$C$24),16,IF(INFORMACION!$T1752='REFERENCIAS RIESGO'!$C$36,13,IF(INFORMACION!$F1752=REFERENCIAS!$C$24,10,7))),0)+VLOOKUP(IF(J1752&lt;=0.2,0.2,IF(AND(J1752&gt;0.2,J1752&lt;=0.4),0.4,IF(AND(J1752&gt;0.4,J1752&lt;=0.6),0.6,IF(AND(J1752&gt;0.6,J1752&lt;=0.8),0.8,IF(AND(J1752&gt;0.8,J1752&lt;=1),1))))),REFERENCIAS!$C:$D,2,0)*VLOOKUP($J$2,PONDERADORES!A:P,IF(AND(INFORMACION!$T1752='REFERENCIAS RIESGO'!$C$36,INFORMACION!$F1752=REFERENCIAS!$C$24),16,IF(INFORMACION!$T1752='REFERENCIAS RIESGO'!$C$36,13,IF(INFORMACION!$F1752=REFERENCIAS!$C$24,10,7))),0)</f>
        <v>#REF!</v>
      </c>
      <c r="Y1752" s="68">
        <f>+VLOOKUP(M1752,REFERENCIAS!$C:$D,2,0)*VLOOKUP($M$2,PONDERADORES!$A$7:$G$9,7,0)+VLOOKUP(N1752,REFERENCIAS!$C:$D,2,0)*VLOOKUP($N$2,PONDERADORES!$A$7:$G$9,7,0)+VLOOKUP(O1752,REFERENCIAS!$C:$D,2,0)*VLOOKUP($O$2,PONDERADORES!$A$7:$G$9,7,0)</f>
        <v>0.2</v>
      </c>
      <c r="Z1752" s="2">
        <f>+VLOOKUP(IF(R1752&lt;0.1,0,IF(AND(R1752&gt;=0.1,R1752&lt;0.2),0.1,IF(AND(R1752&gt;=0.2,R1752&lt;0.3),0.2,IF(R1752&gt;0.3,0.3,)))),REFERENCIAS!$C:$D,2,0)*VLOOKUP($R$2,PONDERADORES!$A$11:$G$11,7,0)</f>
        <v>15</v>
      </c>
      <c r="AA1752" s="92"/>
      <c r="AB1752" s="95" t="e">
        <f t="shared" ca="1" si="107"/>
        <v>#REF!</v>
      </c>
      <c r="AC1752" s="23" t="e">
        <f ca="1">IF(AB1752&gt;REFERENCIAS!$C$62,REFERENCIAS!$B$62,IF(AND(AB1752&gt;=REFERENCIAS!$C$63,AB1752&lt;REFERENCIAS!$D$63),REFERENCIAS!$B$63,IF(AND(AB1752&gt;REFERENCIAS!$C$64,AB1752&lt;=REFERENCIAS!$D$64),REFERENCIAS!$B$64,IF(AND(AB1752&gt;=REFERENCIAS!$C$65,AB1752&lt;REFERENCIAS!$D$65),REFERENCIAS!$B$65, "Revisar"))))</f>
        <v>#REF!</v>
      </c>
      <c r="AD1752" s="94" t="e">
        <f ca="1">VLOOKUP(AC1752,REFERENCIAS!$B$62:$G$65,4,FALSE)</f>
        <v>#REF!</v>
      </c>
    </row>
    <row r="1753" spans="1:30" ht="17.25" x14ac:dyDescent="0.25">
      <c r="A1753" s="74"/>
      <c r="B1753" s="19"/>
      <c r="C1753" s="19"/>
      <c r="D1753" s="50"/>
      <c r="E1753" s="73"/>
      <c r="F1753" s="74"/>
      <c r="G1753" s="9"/>
      <c r="H1753" s="48"/>
      <c r="I1753" s="49">
        <f t="shared" ca="1" si="105"/>
        <v>2022</v>
      </c>
      <c r="J1753" s="22">
        <f t="shared" ca="1" si="104"/>
        <v>1</v>
      </c>
      <c r="K1753" s="19"/>
      <c r="L1753" s="73"/>
      <c r="M1753" s="74"/>
      <c r="N1753" s="19"/>
      <c r="O1753" s="73"/>
      <c r="P1753" s="82">
        <v>1</v>
      </c>
      <c r="Q1753" s="24">
        <v>1</v>
      </c>
      <c r="R1753" s="81">
        <f t="shared" si="106"/>
        <v>1</v>
      </c>
      <c r="S1753" s="87"/>
      <c r="T1753" s="19"/>
      <c r="U1753" s="25"/>
      <c r="V1753" s="25"/>
      <c r="W1753" s="81"/>
      <c r="X1753" s="91" t="e">
        <f ca="1">+VLOOKUP(#REF!,REFERENCIAS!$C:$D,2,0)*VLOOKUP(#REF!,PONDERADORES!A:P,IF(AND(INFORMACION!$T1753='REFERENCIAS RIESGO'!$C$36,INFORMACION!$F1753=REFERENCIAS!$C$24),16,IF(INFORMACION!$T1753='REFERENCIAS RIESGO'!$C$36,13,IF(INFORMACION!$F1753=REFERENCIAS!$C$24,10,7))),0)+VLOOKUP(K1753,REFERENCIAS!$C:$D,2,0)*VLOOKUP($K$2,PONDERADORES!A:P,IF(AND(INFORMACION!$T1753='REFERENCIAS RIESGO'!$C$36,INFORMACION!$F1753=REFERENCIAS!$C$24),16,IF(INFORMACION!$T1753='REFERENCIAS RIESGO'!$C$36,13,IF(INFORMACION!$F1753=REFERENCIAS!$C$24,10,7))),0)+VLOOKUP(L1753,REFERENCIAS!$C:$D,2,0)*VLOOKUP($L$2,PONDERADORES!A:P,IF(AND(INFORMACION!$T1753='REFERENCIAS RIESGO'!$C$36,INFORMACION!$F1753=REFERENCIAS!$C$24),16,IF(INFORMACION!$T1753='REFERENCIAS RIESGO'!$C$36,13,IF(INFORMACION!$F1753=REFERENCIAS!$C$24,10,7))),0)+VLOOKUP(F1753,REFERENCIAS!$C:$D,2,0)*VLOOKUP($F$2,PONDERADORES!A:P,IF(AND(INFORMACION!$T1753='REFERENCIAS RIESGO'!$C$36,INFORMACION!$F1753=REFERENCIAS!$C$24),16,IF(INFORMACION!$T1753='REFERENCIAS RIESGO'!$C$36,13,IF(INFORMACION!$F1753=REFERENCIAS!$C$24,10,7))),0)+VLOOKUP(T1753,REFERENCIAS!$C:$D,2,0)*VLOOKUP($T$2,PONDERADORES!A:P,IF(AND(INFORMACION!$T1753='REFERENCIAS RIESGO'!$C$36,INFORMACION!$F1753=REFERENCIAS!$C$24),16,IF(INFORMACION!$T1753='REFERENCIAS RIESGO'!$C$36,13,IF(INFORMACION!$F1753=REFERENCIAS!$C$24,10,7))),0)+VLOOKUP(IF(J1753&lt;=0.2,0.2,IF(AND(J1753&gt;0.2,J1753&lt;=0.4),0.4,IF(AND(J1753&gt;0.4,J1753&lt;=0.6),0.6,IF(AND(J1753&gt;0.6,J1753&lt;=0.8),0.8,IF(AND(J1753&gt;0.8,J1753&lt;=1),1))))),REFERENCIAS!$C:$D,2,0)*VLOOKUP($J$2,PONDERADORES!A:P,IF(AND(INFORMACION!$T1753='REFERENCIAS RIESGO'!$C$36,INFORMACION!$F1753=REFERENCIAS!$C$24),16,IF(INFORMACION!$T1753='REFERENCIAS RIESGO'!$C$36,13,IF(INFORMACION!$F1753=REFERENCIAS!$C$24,10,7))),0)</f>
        <v>#REF!</v>
      </c>
      <c r="Y1753" s="68">
        <f>+VLOOKUP(M1753,REFERENCIAS!$C:$D,2,0)*VLOOKUP($M$2,PONDERADORES!$A$7:$G$9,7,0)+VLOOKUP(N1753,REFERENCIAS!$C:$D,2,0)*VLOOKUP($N$2,PONDERADORES!$A$7:$G$9,7,0)+VLOOKUP(O1753,REFERENCIAS!$C:$D,2,0)*VLOOKUP($O$2,PONDERADORES!$A$7:$G$9,7,0)</f>
        <v>0.2</v>
      </c>
      <c r="Z1753" s="2">
        <f>+VLOOKUP(IF(R1753&lt;0.1,0,IF(AND(R1753&gt;=0.1,R1753&lt;0.2),0.1,IF(AND(R1753&gt;=0.2,R1753&lt;0.3),0.2,IF(R1753&gt;0.3,0.3,)))),REFERENCIAS!$C:$D,2,0)*VLOOKUP($R$2,PONDERADORES!$A$11:$G$11,7,0)</f>
        <v>15</v>
      </c>
      <c r="AA1753" s="92"/>
      <c r="AB1753" s="95" t="e">
        <f t="shared" ca="1" si="107"/>
        <v>#REF!</v>
      </c>
      <c r="AC1753" s="23" t="e">
        <f ca="1">IF(AB1753&gt;REFERENCIAS!$C$62,REFERENCIAS!$B$62,IF(AND(AB1753&gt;=REFERENCIAS!$C$63,AB1753&lt;REFERENCIAS!$D$63),REFERENCIAS!$B$63,IF(AND(AB1753&gt;REFERENCIAS!$C$64,AB1753&lt;=REFERENCIAS!$D$64),REFERENCIAS!$B$64,IF(AND(AB1753&gt;=REFERENCIAS!$C$65,AB1753&lt;REFERENCIAS!$D$65),REFERENCIAS!$B$65, "Revisar"))))</f>
        <v>#REF!</v>
      </c>
      <c r="AD1753" s="94" t="e">
        <f ca="1">VLOOKUP(AC1753,REFERENCIAS!$B$62:$G$65,4,FALSE)</f>
        <v>#REF!</v>
      </c>
    </row>
    <row r="1754" spans="1:30" ht="17.25" x14ac:dyDescent="0.25">
      <c r="A1754" s="74"/>
      <c r="B1754" s="19"/>
      <c r="C1754" s="19"/>
      <c r="D1754" s="50"/>
      <c r="E1754" s="73"/>
      <c r="F1754" s="74"/>
      <c r="G1754" s="9"/>
      <c r="H1754" s="48"/>
      <c r="I1754" s="49">
        <f t="shared" ca="1" si="105"/>
        <v>2022</v>
      </c>
      <c r="J1754" s="22">
        <f t="shared" ca="1" si="104"/>
        <v>1</v>
      </c>
      <c r="K1754" s="19"/>
      <c r="L1754" s="73"/>
      <c r="M1754" s="74"/>
      <c r="N1754" s="19"/>
      <c r="O1754" s="73"/>
      <c r="P1754" s="82">
        <v>1</v>
      </c>
      <c r="Q1754" s="24">
        <v>1</v>
      </c>
      <c r="R1754" s="81">
        <f t="shared" si="106"/>
        <v>1</v>
      </c>
      <c r="S1754" s="87"/>
      <c r="T1754" s="19"/>
      <c r="U1754" s="25"/>
      <c r="V1754" s="25"/>
      <c r="W1754" s="81"/>
      <c r="X1754" s="91" t="e">
        <f ca="1">+VLOOKUP(#REF!,REFERENCIAS!$C:$D,2,0)*VLOOKUP(#REF!,PONDERADORES!A:P,IF(AND(INFORMACION!$T1754='REFERENCIAS RIESGO'!$C$36,INFORMACION!$F1754=REFERENCIAS!$C$24),16,IF(INFORMACION!$T1754='REFERENCIAS RIESGO'!$C$36,13,IF(INFORMACION!$F1754=REFERENCIAS!$C$24,10,7))),0)+VLOOKUP(K1754,REFERENCIAS!$C:$D,2,0)*VLOOKUP($K$2,PONDERADORES!A:P,IF(AND(INFORMACION!$T1754='REFERENCIAS RIESGO'!$C$36,INFORMACION!$F1754=REFERENCIAS!$C$24),16,IF(INFORMACION!$T1754='REFERENCIAS RIESGO'!$C$36,13,IF(INFORMACION!$F1754=REFERENCIAS!$C$24,10,7))),0)+VLOOKUP(L1754,REFERENCIAS!$C:$D,2,0)*VLOOKUP($L$2,PONDERADORES!A:P,IF(AND(INFORMACION!$T1754='REFERENCIAS RIESGO'!$C$36,INFORMACION!$F1754=REFERENCIAS!$C$24),16,IF(INFORMACION!$T1754='REFERENCIAS RIESGO'!$C$36,13,IF(INFORMACION!$F1754=REFERENCIAS!$C$24,10,7))),0)+VLOOKUP(F1754,REFERENCIAS!$C:$D,2,0)*VLOOKUP($F$2,PONDERADORES!A:P,IF(AND(INFORMACION!$T1754='REFERENCIAS RIESGO'!$C$36,INFORMACION!$F1754=REFERENCIAS!$C$24),16,IF(INFORMACION!$T1754='REFERENCIAS RIESGO'!$C$36,13,IF(INFORMACION!$F1754=REFERENCIAS!$C$24,10,7))),0)+VLOOKUP(T1754,REFERENCIAS!$C:$D,2,0)*VLOOKUP($T$2,PONDERADORES!A:P,IF(AND(INFORMACION!$T1754='REFERENCIAS RIESGO'!$C$36,INFORMACION!$F1754=REFERENCIAS!$C$24),16,IF(INFORMACION!$T1754='REFERENCIAS RIESGO'!$C$36,13,IF(INFORMACION!$F1754=REFERENCIAS!$C$24,10,7))),0)+VLOOKUP(IF(J1754&lt;=0.2,0.2,IF(AND(J1754&gt;0.2,J1754&lt;=0.4),0.4,IF(AND(J1754&gt;0.4,J1754&lt;=0.6),0.6,IF(AND(J1754&gt;0.6,J1754&lt;=0.8),0.8,IF(AND(J1754&gt;0.8,J1754&lt;=1),1))))),REFERENCIAS!$C:$D,2,0)*VLOOKUP($J$2,PONDERADORES!A:P,IF(AND(INFORMACION!$T1754='REFERENCIAS RIESGO'!$C$36,INFORMACION!$F1754=REFERENCIAS!$C$24),16,IF(INFORMACION!$T1754='REFERENCIAS RIESGO'!$C$36,13,IF(INFORMACION!$F1754=REFERENCIAS!$C$24,10,7))),0)</f>
        <v>#REF!</v>
      </c>
      <c r="Y1754" s="68">
        <f>+VLOOKUP(M1754,REFERENCIAS!$C:$D,2,0)*VLOOKUP($M$2,PONDERADORES!$A$7:$G$9,7,0)+VLOOKUP(N1754,REFERENCIAS!$C:$D,2,0)*VLOOKUP($N$2,PONDERADORES!$A$7:$G$9,7,0)+VLOOKUP(O1754,REFERENCIAS!$C:$D,2,0)*VLOOKUP($O$2,PONDERADORES!$A$7:$G$9,7,0)</f>
        <v>0.2</v>
      </c>
      <c r="Z1754" s="2">
        <f>+VLOOKUP(IF(R1754&lt;0.1,0,IF(AND(R1754&gt;=0.1,R1754&lt;0.2),0.1,IF(AND(R1754&gt;=0.2,R1754&lt;0.3),0.2,IF(R1754&gt;0.3,0.3,)))),REFERENCIAS!$C:$D,2,0)*VLOOKUP($R$2,PONDERADORES!$A$11:$G$11,7,0)</f>
        <v>15</v>
      </c>
      <c r="AA1754" s="92"/>
      <c r="AB1754" s="95" t="e">
        <f t="shared" ca="1" si="107"/>
        <v>#REF!</v>
      </c>
      <c r="AC1754" s="23" t="e">
        <f ca="1">IF(AB1754&gt;REFERENCIAS!$C$62,REFERENCIAS!$B$62,IF(AND(AB1754&gt;=REFERENCIAS!$C$63,AB1754&lt;REFERENCIAS!$D$63),REFERENCIAS!$B$63,IF(AND(AB1754&gt;REFERENCIAS!$C$64,AB1754&lt;=REFERENCIAS!$D$64),REFERENCIAS!$B$64,IF(AND(AB1754&gt;=REFERENCIAS!$C$65,AB1754&lt;REFERENCIAS!$D$65),REFERENCIAS!$B$65, "Revisar"))))</f>
        <v>#REF!</v>
      </c>
      <c r="AD1754" s="94" t="e">
        <f ca="1">VLOOKUP(AC1754,REFERENCIAS!$B$62:$G$65,4,FALSE)</f>
        <v>#REF!</v>
      </c>
    </row>
    <row r="1755" spans="1:30" ht="17.25" x14ac:dyDescent="0.25">
      <c r="A1755" s="74"/>
      <c r="B1755" s="19"/>
      <c r="C1755" s="19"/>
      <c r="D1755" s="50"/>
      <c r="E1755" s="73"/>
      <c r="F1755" s="74"/>
      <c r="G1755" s="9"/>
      <c r="H1755" s="48"/>
      <c r="I1755" s="49">
        <f t="shared" ca="1" si="105"/>
        <v>2022</v>
      </c>
      <c r="J1755" s="22">
        <f t="shared" ca="1" si="104"/>
        <v>1</v>
      </c>
      <c r="K1755" s="19"/>
      <c r="L1755" s="73"/>
      <c r="M1755" s="74"/>
      <c r="N1755" s="19"/>
      <c r="O1755" s="73"/>
      <c r="P1755" s="82">
        <v>1</v>
      </c>
      <c r="Q1755" s="24">
        <v>1</v>
      </c>
      <c r="R1755" s="81">
        <f t="shared" si="106"/>
        <v>1</v>
      </c>
      <c r="S1755" s="87"/>
      <c r="T1755" s="19"/>
      <c r="U1755" s="25"/>
      <c r="V1755" s="25"/>
      <c r="W1755" s="81"/>
      <c r="X1755" s="91" t="e">
        <f ca="1">+VLOOKUP(#REF!,REFERENCIAS!$C:$D,2,0)*VLOOKUP(#REF!,PONDERADORES!A:P,IF(AND(INFORMACION!$T1755='REFERENCIAS RIESGO'!$C$36,INFORMACION!$F1755=REFERENCIAS!$C$24),16,IF(INFORMACION!$T1755='REFERENCIAS RIESGO'!$C$36,13,IF(INFORMACION!$F1755=REFERENCIAS!$C$24,10,7))),0)+VLOOKUP(K1755,REFERENCIAS!$C:$D,2,0)*VLOOKUP($K$2,PONDERADORES!A:P,IF(AND(INFORMACION!$T1755='REFERENCIAS RIESGO'!$C$36,INFORMACION!$F1755=REFERENCIAS!$C$24),16,IF(INFORMACION!$T1755='REFERENCIAS RIESGO'!$C$36,13,IF(INFORMACION!$F1755=REFERENCIAS!$C$24,10,7))),0)+VLOOKUP(L1755,REFERENCIAS!$C:$D,2,0)*VLOOKUP($L$2,PONDERADORES!A:P,IF(AND(INFORMACION!$T1755='REFERENCIAS RIESGO'!$C$36,INFORMACION!$F1755=REFERENCIAS!$C$24),16,IF(INFORMACION!$T1755='REFERENCIAS RIESGO'!$C$36,13,IF(INFORMACION!$F1755=REFERENCIAS!$C$24,10,7))),0)+VLOOKUP(F1755,REFERENCIAS!$C:$D,2,0)*VLOOKUP($F$2,PONDERADORES!A:P,IF(AND(INFORMACION!$T1755='REFERENCIAS RIESGO'!$C$36,INFORMACION!$F1755=REFERENCIAS!$C$24),16,IF(INFORMACION!$T1755='REFERENCIAS RIESGO'!$C$36,13,IF(INFORMACION!$F1755=REFERENCIAS!$C$24,10,7))),0)+VLOOKUP(T1755,REFERENCIAS!$C:$D,2,0)*VLOOKUP($T$2,PONDERADORES!A:P,IF(AND(INFORMACION!$T1755='REFERENCIAS RIESGO'!$C$36,INFORMACION!$F1755=REFERENCIAS!$C$24),16,IF(INFORMACION!$T1755='REFERENCIAS RIESGO'!$C$36,13,IF(INFORMACION!$F1755=REFERENCIAS!$C$24,10,7))),0)+VLOOKUP(IF(J1755&lt;=0.2,0.2,IF(AND(J1755&gt;0.2,J1755&lt;=0.4),0.4,IF(AND(J1755&gt;0.4,J1755&lt;=0.6),0.6,IF(AND(J1755&gt;0.6,J1755&lt;=0.8),0.8,IF(AND(J1755&gt;0.8,J1755&lt;=1),1))))),REFERENCIAS!$C:$D,2,0)*VLOOKUP($J$2,PONDERADORES!A:P,IF(AND(INFORMACION!$T1755='REFERENCIAS RIESGO'!$C$36,INFORMACION!$F1755=REFERENCIAS!$C$24),16,IF(INFORMACION!$T1755='REFERENCIAS RIESGO'!$C$36,13,IF(INFORMACION!$F1755=REFERENCIAS!$C$24,10,7))),0)</f>
        <v>#REF!</v>
      </c>
      <c r="Y1755" s="68">
        <f>+VLOOKUP(M1755,REFERENCIAS!$C:$D,2,0)*VLOOKUP($M$2,PONDERADORES!$A$7:$G$9,7,0)+VLOOKUP(N1755,REFERENCIAS!$C:$D,2,0)*VLOOKUP($N$2,PONDERADORES!$A$7:$G$9,7,0)+VLOOKUP(O1755,REFERENCIAS!$C:$D,2,0)*VLOOKUP($O$2,PONDERADORES!$A$7:$G$9,7,0)</f>
        <v>0.2</v>
      </c>
      <c r="Z1755" s="2">
        <f>+VLOOKUP(IF(R1755&lt;0.1,0,IF(AND(R1755&gt;=0.1,R1755&lt;0.2),0.1,IF(AND(R1755&gt;=0.2,R1755&lt;0.3),0.2,IF(R1755&gt;0.3,0.3,)))),REFERENCIAS!$C:$D,2,0)*VLOOKUP($R$2,PONDERADORES!$A$11:$G$11,7,0)</f>
        <v>15</v>
      </c>
      <c r="AA1755" s="92"/>
      <c r="AB1755" s="95" t="e">
        <f t="shared" ca="1" si="107"/>
        <v>#REF!</v>
      </c>
      <c r="AC1755" s="23" t="e">
        <f ca="1">IF(AB1755&gt;REFERENCIAS!$C$62,REFERENCIAS!$B$62,IF(AND(AB1755&gt;=REFERENCIAS!$C$63,AB1755&lt;REFERENCIAS!$D$63),REFERENCIAS!$B$63,IF(AND(AB1755&gt;REFERENCIAS!$C$64,AB1755&lt;=REFERENCIAS!$D$64),REFERENCIAS!$B$64,IF(AND(AB1755&gt;=REFERENCIAS!$C$65,AB1755&lt;REFERENCIAS!$D$65),REFERENCIAS!$B$65, "Revisar"))))</f>
        <v>#REF!</v>
      </c>
      <c r="AD1755" s="94" t="e">
        <f ca="1">VLOOKUP(AC1755,REFERENCIAS!$B$62:$G$65,4,FALSE)</f>
        <v>#REF!</v>
      </c>
    </row>
    <row r="1756" spans="1:30" ht="17.25" x14ac:dyDescent="0.25">
      <c r="A1756" s="74"/>
      <c r="B1756" s="19"/>
      <c r="C1756" s="19"/>
      <c r="D1756" s="50"/>
      <c r="E1756" s="73"/>
      <c r="F1756" s="74"/>
      <c r="G1756" s="9"/>
      <c r="H1756" s="48"/>
      <c r="I1756" s="49">
        <f t="shared" ca="1" si="105"/>
        <v>2022</v>
      </c>
      <c r="J1756" s="22">
        <f t="shared" ca="1" si="104"/>
        <v>1</v>
      </c>
      <c r="K1756" s="19"/>
      <c r="L1756" s="73"/>
      <c r="M1756" s="74"/>
      <c r="N1756" s="19"/>
      <c r="O1756" s="73"/>
      <c r="P1756" s="82">
        <v>1</v>
      </c>
      <c r="Q1756" s="24">
        <v>1</v>
      </c>
      <c r="R1756" s="81">
        <f t="shared" si="106"/>
        <v>1</v>
      </c>
      <c r="S1756" s="87"/>
      <c r="T1756" s="19"/>
      <c r="U1756" s="25"/>
      <c r="V1756" s="25"/>
      <c r="W1756" s="81"/>
      <c r="X1756" s="91" t="e">
        <f ca="1">+VLOOKUP(#REF!,REFERENCIAS!$C:$D,2,0)*VLOOKUP(#REF!,PONDERADORES!A:P,IF(AND(INFORMACION!$T1756='REFERENCIAS RIESGO'!$C$36,INFORMACION!$F1756=REFERENCIAS!$C$24),16,IF(INFORMACION!$T1756='REFERENCIAS RIESGO'!$C$36,13,IF(INFORMACION!$F1756=REFERENCIAS!$C$24,10,7))),0)+VLOOKUP(K1756,REFERENCIAS!$C:$D,2,0)*VLOOKUP($K$2,PONDERADORES!A:P,IF(AND(INFORMACION!$T1756='REFERENCIAS RIESGO'!$C$36,INFORMACION!$F1756=REFERENCIAS!$C$24),16,IF(INFORMACION!$T1756='REFERENCIAS RIESGO'!$C$36,13,IF(INFORMACION!$F1756=REFERENCIAS!$C$24,10,7))),0)+VLOOKUP(L1756,REFERENCIAS!$C:$D,2,0)*VLOOKUP($L$2,PONDERADORES!A:P,IF(AND(INFORMACION!$T1756='REFERENCIAS RIESGO'!$C$36,INFORMACION!$F1756=REFERENCIAS!$C$24),16,IF(INFORMACION!$T1756='REFERENCIAS RIESGO'!$C$36,13,IF(INFORMACION!$F1756=REFERENCIAS!$C$24,10,7))),0)+VLOOKUP(F1756,REFERENCIAS!$C:$D,2,0)*VLOOKUP($F$2,PONDERADORES!A:P,IF(AND(INFORMACION!$T1756='REFERENCIAS RIESGO'!$C$36,INFORMACION!$F1756=REFERENCIAS!$C$24),16,IF(INFORMACION!$T1756='REFERENCIAS RIESGO'!$C$36,13,IF(INFORMACION!$F1756=REFERENCIAS!$C$24,10,7))),0)+VLOOKUP(T1756,REFERENCIAS!$C:$D,2,0)*VLOOKUP($T$2,PONDERADORES!A:P,IF(AND(INFORMACION!$T1756='REFERENCIAS RIESGO'!$C$36,INFORMACION!$F1756=REFERENCIAS!$C$24),16,IF(INFORMACION!$T1756='REFERENCIAS RIESGO'!$C$36,13,IF(INFORMACION!$F1756=REFERENCIAS!$C$24,10,7))),0)+VLOOKUP(IF(J1756&lt;=0.2,0.2,IF(AND(J1756&gt;0.2,J1756&lt;=0.4),0.4,IF(AND(J1756&gt;0.4,J1756&lt;=0.6),0.6,IF(AND(J1756&gt;0.6,J1756&lt;=0.8),0.8,IF(AND(J1756&gt;0.8,J1756&lt;=1),1))))),REFERENCIAS!$C:$D,2,0)*VLOOKUP($J$2,PONDERADORES!A:P,IF(AND(INFORMACION!$T1756='REFERENCIAS RIESGO'!$C$36,INFORMACION!$F1756=REFERENCIAS!$C$24),16,IF(INFORMACION!$T1756='REFERENCIAS RIESGO'!$C$36,13,IF(INFORMACION!$F1756=REFERENCIAS!$C$24,10,7))),0)</f>
        <v>#REF!</v>
      </c>
      <c r="Y1756" s="68">
        <f>+VLOOKUP(M1756,REFERENCIAS!$C:$D,2,0)*VLOOKUP($M$2,PONDERADORES!$A$7:$G$9,7,0)+VLOOKUP(N1756,REFERENCIAS!$C:$D,2,0)*VLOOKUP($N$2,PONDERADORES!$A$7:$G$9,7,0)+VLOOKUP(O1756,REFERENCIAS!$C:$D,2,0)*VLOOKUP($O$2,PONDERADORES!$A$7:$G$9,7,0)</f>
        <v>0.2</v>
      </c>
      <c r="Z1756" s="2">
        <f>+VLOOKUP(IF(R1756&lt;0.1,0,IF(AND(R1756&gt;=0.1,R1756&lt;0.2),0.1,IF(AND(R1756&gt;=0.2,R1756&lt;0.3),0.2,IF(R1756&gt;0.3,0.3,)))),REFERENCIAS!$C:$D,2,0)*VLOOKUP($R$2,PONDERADORES!$A$11:$G$11,7,0)</f>
        <v>15</v>
      </c>
      <c r="AA1756" s="92"/>
      <c r="AB1756" s="95" t="e">
        <f t="shared" ca="1" si="107"/>
        <v>#REF!</v>
      </c>
      <c r="AC1756" s="23" t="e">
        <f ca="1">IF(AB1756&gt;REFERENCIAS!$C$62,REFERENCIAS!$B$62,IF(AND(AB1756&gt;=REFERENCIAS!$C$63,AB1756&lt;REFERENCIAS!$D$63),REFERENCIAS!$B$63,IF(AND(AB1756&gt;REFERENCIAS!$C$64,AB1756&lt;=REFERENCIAS!$D$64),REFERENCIAS!$B$64,IF(AND(AB1756&gt;=REFERENCIAS!$C$65,AB1756&lt;REFERENCIAS!$D$65),REFERENCIAS!$B$65, "Revisar"))))</f>
        <v>#REF!</v>
      </c>
      <c r="AD1756" s="94" t="e">
        <f ca="1">VLOOKUP(AC1756,REFERENCIAS!$B$62:$G$65,4,FALSE)</f>
        <v>#REF!</v>
      </c>
    </row>
    <row r="1757" spans="1:30" ht="17.25" x14ac:dyDescent="0.25">
      <c r="A1757" s="74"/>
      <c r="B1757" s="19"/>
      <c r="C1757" s="19"/>
      <c r="D1757" s="50"/>
      <c r="E1757" s="73"/>
      <c r="F1757" s="74"/>
      <c r="G1757" s="9"/>
      <c r="H1757" s="48"/>
      <c r="I1757" s="49">
        <f t="shared" ca="1" si="105"/>
        <v>2022</v>
      </c>
      <c r="J1757" s="22">
        <f t="shared" ca="1" si="104"/>
        <v>1</v>
      </c>
      <c r="K1757" s="19"/>
      <c r="L1757" s="73"/>
      <c r="M1757" s="74"/>
      <c r="N1757" s="19"/>
      <c r="O1757" s="73"/>
      <c r="P1757" s="82">
        <v>1</v>
      </c>
      <c r="Q1757" s="24">
        <v>1</v>
      </c>
      <c r="R1757" s="81">
        <f t="shared" si="106"/>
        <v>1</v>
      </c>
      <c r="S1757" s="87"/>
      <c r="T1757" s="19"/>
      <c r="U1757" s="25"/>
      <c r="V1757" s="25"/>
      <c r="W1757" s="81"/>
      <c r="X1757" s="91" t="e">
        <f ca="1">+VLOOKUP(#REF!,REFERENCIAS!$C:$D,2,0)*VLOOKUP(#REF!,PONDERADORES!A:P,IF(AND(INFORMACION!$T1757='REFERENCIAS RIESGO'!$C$36,INFORMACION!$F1757=REFERENCIAS!$C$24),16,IF(INFORMACION!$T1757='REFERENCIAS RIESGO'!$C$36,13,IF(INFORMACION!$F1757=REFERENCIAS!$C$24,10,7))),0)+VLOOKUP(K1757,REFERENCIAS!$C:$D,2,0)*VLOOKUP($K$2,PONDERADORES!A:P,IF(AND(INFORMACION!$T1757='REFERENCIAS RIESGO'!$C$36,INFORMACION!$F1757=REFERENCIAS!$C$24),16,IF(INFORMACION!$T1757='REFERENCIAS RIESGO'!$C$36,13,IF(INFORMACION!$F1757=REFERENCIAS!$C$24,10,7))),0)+VLOOKUP(L1757,REFERENCIAS!$C:$D,2,0)*VLOOKUP($L$2,PONDERADORES!A:P,IF(AND(INFORMACION!$T1757='REFERENCIAS RIESGO'!$C$36,INFORMACION!$F1757=REFERENCIAS!$C$24),16,IF(INFORMACION!$T1757='REFERENCIAS RIESGO'!$C$36,13,IF(INFORMACION!$F1757=REFERENCIAS!$C$24,10,7))),0)+VLOOKUP(F1757,REFERENCIAS!$C:$D,2,0)*VLOOKUP($F$2,PONDERADORES!A:P,IF(AND(INFORMACION!$T1757='REFERENCIAS RIESGO'!$C$36,INFORMACION!$F1757=REFERENCIAS!$C$24),16,IF(INFORMACION!$T1757='REFERENCIAS RIESGO'!$C$36,13,IF(INFORMACION!$F1757=REFERENCIAS!$C$24,10,7))),0)+VLOOKUP(T1757,REFERENCIAS!$C:$D,2,0)*VLOOKUP($T$2,PONDERADORES!A:P,IF(AND(INFORMACION!$T1757='REFERENCIAS RIESGO'!$C$36,INFORMACION!$F1757=REFERENCIAS!$C$24),16,IF(INFORMACION!$T1757='REFERENCIAS RIESGO'!$C$36,13,IF(INFORMACION!$F1757=REFERENCIAS!$C$24,10,7))),0)+VLOOKUP(IF(J1757&lt;=0.2,0.2,IF(AND(J1757&gt;0.2,J1757&lt;=0.4),0.4,IF(AND(J1757&gt;0.4,J1757&lt;=0.6),0.6,IF(AND(J1757&gt;0.6,J1757&lt;=0.8),0.8,IF(AND(J1757&gt;0.8,J1757&lt;=1),1))))),REFERENCIAS!$C:$D,2,0)*VLOOKUP($J$2,PONDERADORES!A:P,IF(AND(INFORMACION!$T1757='REFERENCIAS RIESGO'!$C$36,INFORMACION!$F1757=REFERENCIAS!$C$24),16,IF(INFORMACION!$T1757='REFERENCIAS RIESGO'!$C$36,13,IF(INFORMACION!$F1757=REFERENCIAS!$C$24,10,7))),0)</f>
        <v>#REF!</v>
      </c>
      <c r="Y1757" s="68">
        <f>+VLOOKUP(M1757,REFERENCIAS!$C:$D,2,0)*VLOOKUP($M$2,PONDERADORES!$A$7:$G$9,7,0)+VLOOKUP(N1757,REFERENCIAS!$C:$D,2,0)*VLOOKUP($N$2,PONDERADORES!$A$7:$G$9,7,0)+VLOOKUP(O1757,REFERENCIAS!$C:$D,2,0)*VLOOKUP($O$2,PONDERADORES!$A$7:$G$9,7,0)</f>
        <v>0.2</v>
      </c>
      <c r="Z1757" s="2">
        <f>+VLOOKUP(IF(R1757&lt;0.1,0,IF(AND(R1757&gt;=0.1,R1757&lt;0.2),0.1,IF(AND(R1757&gt;=0.2,R1757&lt;0.3),0.2,IF(R1757&gt;0.3,0.3,)))),REFERENCIAS!$C:$D,2,0)*VLOOKUP($R$2,PONDERADORES!$A$11:$G$11,7,0)</f>
        <v>15</v>
      </c>
      <c r="AA1757" s="92"/>
      <c r="AB1757" s="95" t="e">
        <f t="shared" ca="1" si="107"/>
        <v>#REF!</v>
      </c>
      <c r="AC1757" s="23" t="e">
        <f ca="1">IF(AB1757&gt;REFERENCIAS!$C$62,REFERENCIAS!$B$62,IF(AND(AB1757&gt;=REFERENCIAS!$C$63,AB1757&lt;REFERENCIAS!$D$63),REFERENCIAS!$B$63,IF(AND(AB1757&gt;REFERENCIAS!$C$64,AB1757&lt;=REFERENCIAS!$D$64),REFERENCIAS!$B$64,IF(AND(AB1757&gt;=REFERENCIAS!$C$65,AB1757&lt;REFERENCIAS!$D$65),REFERENCIAS!$B$65, "Revisar"))))</f>
        <v>#REF!</v>
      </c>
      <c r="AD1757" s="94" t="e">
        <f ca="1">VLOOKUP(AC1757,REFERENCIAS!$B$62:$G$65,4,FALSE)</f>
        <v>#REF!</v>
      </c>
    </row>
    <row r="1758" spans="1:30" ht="17.25" x14ac:dyDescent="0.25">
      <c r="A1758" s="74"/>
      <c r="B1758" s="19"/>
      <c r="C1758" s="19"/>
      <c r="D1758" s="50"/>
      <c r="E1758" s="73"/>
      <c r="F1758" s="74"/>
      <c r="G1758" s="9"/>
      <c r="H1758" s="48"/>
      <c r="I1758" s="49">
        <f t="shared" ca="1" si="105"/>
        <v>2022</v>
      </c>
      <c r="J1758" s="22">
        <f t="shared" ca="1" si="104"/>
        <v>1</v>
      </c>
      <c r="K1758" s="19"/>
      <c r="L1758" s="73"/>
      <c r="M1758" s="74"/>
      <c r="N1758" s="19"/>
      <c r="O1758" s="73"/>
      <c r="P1758" s="82">
        <v>1</v>
      </c>
      <c r="Q1758" s="24">
        <v>1</v>
      </c>
      <c r="R1758" s="81">
        <f t="shared" si="106"/>
        <v>1</v>
      </c>
      <c r="S1758" s="87"/>
      <c r="T1758" s="19"/>
      <c r="U1758" s="25"/>
      <c r="V1758" s="25"/>
      <c r="W1758" s="81"/>
      <c r="X1758" s="91" t="e">
        <f ca="1">+VLOOKUP(#REF!,REFERENCIAS!$C:$D,2,0)*VLOOKUP(#REF!,PONDERADORES!A:P,IF(AND(INFORMACION!$T1758='REFERENCIAS RIESGO'!$C$36,INFORMACION!$F1758=REFERENCIAS!$C$24),16,IF(INFORMACION!$T1758='REFERENCIAS RIESGO'!$C$36,13,IF(INFORMACION!$F1758=REFERENCIAS!$C$24,10,7))),0)+VLOOKUP(K1758,REFERENCIAS!$C:$D,2,0)*VLOOKUP($K$2,PONDERADORES!A:P,IF(AND(INFORMACION!$T1758='REFERENCIAS RIESGO'!$C$36,INFORMACION!$F1758=REFERENCIAS!$C$24),16,IF(INFORMACION!$T1758='REFERENCIAS RIESGO'!$C$36,13,IF(INFORMACION!$F1758=REFERENCIAS!$C$24,10,7))),0)+VLOOKUP(L1758,REFERENCIAS!$C:$D,2,0)*VLOOKUP($L$2,PONDERADORES!A:P,IF(AND(INFORMACION!$T1758='REFERENCIAS RIESGO'!$C$36,INFORMACION!$F1758=REFERENCIAS!$C$24),16,IF(INFORMACION!$T1758='REFERENCIAS RIESGO'!$C$36,13,IF(INFORMACION!$F1758=REFERENCIAS!$C$24,10,7))),0)+VLOOKUP(F1758,REFERENCIAS!$C:$D,2,0)*VLOOKUP($F$2,PONDERADORES!A:P,IF(AND(INFORMACION!$T1758='REFERENCIAS RIESGO'!$C$36,INFORMACION!$F1758=REFERENCIAS!$C$24),16,IF(INFORMACION!$T1758='REFERENCIAS RIESGO'!$C$36,13,IF(INFORMACION!$F1758=REFERENCIAS!$C$24,10,7))),0)+VLOOKUP(T1758,REFERENCIAS!$C:$D,2,0)*VLOOKUP($T$2,PONDERADORES!A:P,IF(AND(INFORMACION!$T1758='REFERENCIAS RIESGO'!$C$36,INFORMACION!$F1758=REFERENCIAS!$C$24),16,IF(INFORMACION!$T1758='REFERENCIAS RIESGO'!$C$36,13,IF(INFORMACION!$F1758=REFERENCIAS!$C$24,10,7))),0)+VLOOKUP(IF(J1758&lt;=0.2,0.2,IF(AND(J1758&gt;0.2,J1758&lt;=0.4),0.4,IF(AND(J1758&gt;0.4,J1758&lt;=0.6),0.6,IF(AND(J1758&gt;0.6,J1758&lt;=0.8),0.8,IF(AND(J1758&gt;0.8,J1758&lt;=1),1))))),REFERENCIAS!$C:$D,2,0)*VLOOKUP($J$2,PONDERADORES!A:P,IF(AND(INFORMACION!$T1758='REFERENCIAS RIESGO'!$C$36,INFORMACION!$F1758=REFERENCIAS!$C$24),16,IF(INFORMACION!$T1758='REFERENCIAS RIESGO'!$C$36,13,IF(INFORMACION!$F1758=REFERENCIAS!$C$24,10,7))),0)</f>
        <v>#REF!</v>
      </c>
      <c r="Y1758" s="68">
        <f>+VLOOKUP(M1758,REFERENCIAS!$C:$D,2,0)*VLOOKUP($M$2,PONDERADORES!$A$7:$G$9,7,0)+VLOOKUP(N1758,REFERENCIAS!$C:$D,2,0)*VLOOKUP($N$2,PONDERADORES!$A$7:$G$9,7,0)+VLOOKUP(O1758,REFERENCIAS!$C:$D,2,0)*VLOOKUP($O$2,PONDERADORES!$A$7:$G$9,7,0)</f>
        <v>0.2</v>
      </c>
      <c r="Z1758" s="2">
        <f>+VLOOKUP(IF(R1758&lt;0.1,0,IF(AND(R1758&gt;=0.1,R1758&lt;0.2),0.1,IF(AND(R1758&gt;=0.2,R1758&lt;0.3),0.2,IF(R1758&gt;0.3,0.3,)))),REFERENCIAS!$C:$D,2,0)*VLOOKUP($R$2,PONDERADORES!$A$11:$G$11,7,0)</f>
        <v>15</v>
      </c>
      <c r="AA1758" s="92"/>
      <c r="AB1758" s="95" t="e">
        <f t="shared" ca="1" si="107"/>
        <v>#REF!</v>
      </c>
      <c r="AC1758" s="23" t="e">
        <f ca="1">IF(AB1758&gt;REFERENCIAS!$C$62,REFERENCIAS!$B$62,IF(AND(AB1758&gt;=REFERENCIAS!$C$63,AB1758&lt;REFERENCIAS!$D$63),REFERENCIAS!$B$63,IF(AND(AB1758&gt;REFERENCIAS!$C$64,AB1758&lt;=REFERENCIAS!$D$64),REFERENCIAS!$B$64,IF(AND(AB1758&gt;=REFERENCIAS!$C$65,AB1758&lt;REFERENCIAS!$D$65),REFERENCIAS!$B$65, "Revisar"))))</f>
        <v>#REF!</v>
      </c>
      <c r="AD1758" s="94" t="e">
        <f ca="1">VLOOKUP(AC1758,REFERENCIAS!$B$62:$G$65,4,FALSE)</f>
        <v>#REF!</v>
      </c>
    </row>
    <row r="1759" spans="1:30" ht="17.25" x14ac:dyDescent="0.25">
      <c r="A1759" s="74"/>
      <c r="B1759" s="19"/>
      <c r="C1759" s="19"/>
      <c r="D1759" s="50"/>
      <c r="E1759" s="73"/>
      <c r="F1759" s="74"/>
      <c r="G1759" s="9"/>
      <c r="H1759" s="48"/>
      <c r="I1759" s="49">
        <f t="shared" ca="1" si="105"/>
        <v>2022</v>
      </c>
      <c r="J1759" s="22">
        <f t="shared" ca="1" si="104"/>
        <v>1</v>
      </c>
      <c r="K1759" s="19"/>
      <c r="L1759" s="73"/>
      <c r="M1759" s="74"/>
      <c r="N1759" s="19"/>
      <c r="O1759" s="73"/>
      <c r="P1759" s="82">
        <v>1</v>
      </c>
      <c r="Q1759" s="24">
        <v>1</v>
      </c>
      <c r="R1759" s="81">
        <f t="shared" si="106"/>
        <v>1</v>
      </c>
      <c r="S1759" s="87"/>
      <c r="T1759" s="19"/>
      <c r="U1759" s="25"/>
      <c r="V1759" s="25"/>
      <c r="W1759" s="81"/>
      <c r="X1759" s="91" t="e">
        <f ca="1">+VLOOKUP(#REF!,REFERENCIAS!$C:$D,2,0)*VLOOKUP(#REF!,PONDERADORES!A:P,IF(AND(INFORMACION!$T1759='REFERENCIAS RIESGO'!$C$36,INFORMACION!$F1759=REFERENCIAS!$C$24),16,IF(INFORMACION!$T1759='REFERENCIAS RIESGO'!$C$36,13,IF(INFORMACION!$F1759=REFERENCIAS!$C$24,10,7))),0)+VLOOKUP(K1759,REFERENCIAS!$C:$D,2,0)*VLOOKUP($K$2,PONDERADORES!A:P,IF(AND(INFORMACION!$T1759='REFERENCIAS RIESGO'!$C$36,INFORMACION!$F1759=REFERENCIAS!$C$24),16,IF(INFORMACION!$T1759='REFERENCIAS RIESGO'!$C$36,13,IF(INFORMACION!$F1759=REFERENCIAS!$C$24,10,7))),0)+VLOOKUP(L1759,REFERENCIAS!$C:$D,2,0)*VLOOKUP($L$2,PONDERADORES!A:P,IF(AND(INFORMACION!$T1759='REFERENCIAS RIESGO'!$C$36,INFORMACION!$F1759=REFERENCIAS!$C$24),16,IF(INFORMACION!$T1759='REFERENCIAS RIESGO'!$C$36,13,IF(INFORMACION!$F1759=REFERENCIAS!$C$24,10,7))),0)+VLOOKUP(F1759,REFERENCIAS!$C:$D,2,0)*VLOOKUP($F$2,PONDERADORES!A:P,IF(AND(INFORMACION!$T1759='REFERENCIAS RIESGO'!$C$36,INFORMACION!$F1759=REFERENCIAS!$C$24),16,IF(INFORMACION!$T1759='REFERENCIAS RIESGO'!$C$36,13,IF(INFORMACION!$F1759=REFERENCIAS!$C$24,10,7))),0)+VLOOKUP(T1759,REFERENCIAS!$C:$D,2,0)*VLOOKUP($T$2,PONDERADORES!A:P,IF(AND(INFORMACION!$T1759='REFERENCIAS RIESGO'!$C$36,INFORMACION!$F1759=REFERENCIAS!$C$24),16,IF(INFORMACION!$T1759='REFERENCIAS RIESGO'!$C$36,13,IF(INFORMACION!$F1759=REFERENCIAS!$C$24,10,7))),0)+VLOOKUP(IF(J1759&lt;=0.2,0.2,IF(AND(J1759&gt;0.2,J1759&lt;=0.4),0.4,IF(AND(J1759&gt;0.4,J1759&lt;=0.6),0.6,IF(AND(J1759&gt;0.6,J1759&lt;=0.8),0.8,IF(AND(J1759&gt;0.8,J1759&lt;=1),1))))),REFERENCIAS!$C:$D,2,0)*VLOOKUP($J$2,PONDERADORES!A:P,IF(AND(INFORMACION!$T1759='REFERENCIAS RIESGO'!$C$36,INFORMACION!$F1759=REFERENCIAS!$C$24),16,IF(INFORMACION!$T1759='REFERENCIAS RIESGO'!$C$36,13,IF(INFORMACION!$F1759=REFERENCIAS!$C$24,10,7))),0)</f>
        <v>#REF!</v>
      </c>
      <c r="Y1759" s="68">
        <f>+VLOOKUP(M1759,REFERENCIAS!$C:$D,2,0)*VLOOKUP($M$2,PONDERADORES!$A$7:$G$9,7,0)+VLOOKUP(N1759,REFERENCIAS!$C:$D,2,0)*VLOOKUP($N$2,PONDERADORES!$A$7:$G$9,7,0)+VLOOKUP(O1759,REFERENCIAS!$C:$D,2,0)*VLOOKUP($O$2,PONDERADORES!$A$7:$G$9,7,0)</f>
        <v>0.2</v>
      </c>
      <c r="Z1759" s="2">
        <f>+VLOOKUP(IF(R1759&lt;0.1,0,IF(AND(R1759&gt;=0.1,R1759&lt;0.2),0.1,IF(AND(R1759&gt;=0.2,R1759&lt;0.3),0.2,IF(R1759&gt;0.3,0.3,)))),REFERENCIAS!$C:$D,2,0)*VLOOKUP($R$2,PONDERADORES!$A$11:$G$11,7,0)</f>
        <v>15</v>
      </c>
      <c r="AA1759" s="92"/>
      <c r="AB1759" s="95" t="e">
        <f t="shared" ca="1" si="107"/>
        <v>#REF!</v>
      </c>
      <c r="AC1759" s="23" t="e">
        <f ca="1">IF(AB1759&gt;REFERENCIAS!$C$62,REFERENCIAS!$B$62,IF(AND(AB1759&gt;=REFERENCIAS!$C$63,AB1759&lt;REFERENCIAS!$D$63),REFERENCIAS!$B$63,IF(AND(AB1759&gt;REFERENCIAS!$C$64,AB1759&lt;=REFERENCIAS!$D$64),REFERENCIAS!$B$64,IF(AND(AB1759&gt;=REFERENCIAS!$C$65,AB1759&lt;REFERENCIAS!$D$65),REFERENCIAS!$B$65, "Revisar"))))</f>
        <v>#REF!</v>
      </c>
      <c r="AD1759" s="94" t="e">
        <f ca="1">VLOOKUP(AC1759,REFERENCIAS!$B$62:$G$65,4,FALSE)</f>
        <v>#REF!</v>
      </c>
    </row>
    <row r="1760" spans="1:30" ht="17.25" x14ac:dyDescent="0.25">
      <c r="A1760" s="74"/>
      <c r="B1760" s="19"/>
      <c r="C1760" s="19"/>
      <c r="D1760" s="50"/>
      <c r="E1760" s="73"/>
      <c r="F1760" s="74"/>
      <c r="G1760" s="9"/>
      <c r="H1760" s="48"/>
      <c r="I1760" s="49">
        <f t="shared" ca="1" si="105"/>
        <v>2022</v>
      </c>
      <c r="J1760" s="22">
        <f t="shared" ca="1" si="104"/>
        <v>1</v>
      </c>
      <c r="K1760" s="19"/>
      <c r="L1760" s="73"/>
      <c r="M1760" s="74"/>
      <c r="N1760" s="19"/>
      <c r="O1760" s="73"/>
      <c r="P1760" s="82">
        <v>1</v>
      </c>
      <c r="Q1760" s="24">
        <v>1</v>
      </c>
      <c r="R1760" s="81">
        <f t="shared" si="106"/>
        <v>1</v>
      </c>
      <c r="S1760" s="87"/>
      <c r="T1760" s="19"/>
      <c r="U1760" s="25"/>
      <c r="V1760" s="25"/>
      <c r="W1760" s="81"/>
      <c r="X1760" s="91" t="e">
        <f ca="1">+VLOOKUP(#REF!,REFERENCIAS!$C:$D,2,0)*VLOOKUP(#REF!,PONDERADORES!A:P,IF(AND(INFORMACION!$T1760='REFERENCIAS RIESGO'!$C$36,INFORMACION!$F1760=REFERENCIAS!$C$24),16,IF(INFORMACION!$T1760='REFERENCIAS RIESGO'!$C$36,13,IF(INFORMACION!$F1760=REFERENCIAS!$C$24,10,7))),0)+VLOOKUP(K1760,REFERENCIAS!$C:$D,2,0)*VLOOKUP($K$2,PONDERADORES!A:P,IF(AND(INFORMACION!$T1760='REFERENCIAS RIESGO'!$C$36,INFORMACION!$F1760=REFERENCIAS!$C$24),16,IF(INFORMACION!$T1760='REFERENCIAS RIESGO'!$C$36,13,IF(INFORMACION!$F1760=REFERENCIAS!$C$24,10,7))),0)+VLOOKUP(L1760,REFERENCIAS!$C:$D,2,0)*VLOOKUP($L$2,PONDERADORES!A:P,IF(AND(INFORMACION!$T1760='REFERENCIAS RIESGO'!$C$36,INFORMACION!$F1760=REFERENCIAS!$C$24),16,IF(INFORMACION!$T1760='REFERENCIAS RIESGO'!$C$36,13,IF(INFORMACION!$F1760=REFERENCIAS!$C$24,10,7))),0)+VLOOKUP(F1760,REFERENCIAS!$C:$D,2,0)*VLOOKUP($F$2,PONDERADORES!A:P,IF(AND(INFORMACION!$T1760='REFERENCIAS RIESGO'!$C$36,INFORMACION!$F1760=REFERENCIAS!$C$24),16,IF(INFORMACION!$T1760='REFERENCIAS RIESGO'!$C$36,13,IF(INFORMACION!$F1760=REFERENCIAS!$C$24,10,7))),0)+VLOOKUP(T1760,REFERENCIAS!$C:$D,2,0)*VLOOKUP($T$2,PONDERADORES!A:P,IF(AND(INFORMACION!$T1760='REFERENCIAS RIESGO'!$C$36,INFORMACION!$F1760=REFERENCIAS!$C$24),16,IF(INFORMACION!$T1760='REFERENCIAS RIESGO'!$C$36,13,IF(INFORMACION!$F1760=REFERENCIAS!$C$24,10,7))),0)+VLOOKUP(IF(J1760&lt;=0.2,0.2,IF(AND(J1760&gt;0.2,J1760&lt;=0.4),0.4,IF(AND(J1760&gt;0.4,J1760&lt;=0.6),0.6,IF(AND(J1760&gt;0.6,J1760&lt;=0.8),0.8,IF(AND(J1760&gt;0.8,J1760&lt;=1),1))))),REFERENCIAS!$C:$D,2,0)*VLOOKUP($J$2,PONDERADORES!A:P,IF(AND(INFORMACION!$T1760='REFERENCIAS RIESGO'!$C$36,INFORMACION!$F1760=REFERENCIAS!$C$24),16,IF(INFORMACION!$T1760='REFERENCIAS RIESGO'!$C$36,13,IF(INFORMACION!$F1760=REFERENCIAS!$C$24,10,7))),0)</f>
        <v>#REF!</v>
      </c>
      <c r="Y1760" s="68">
        <f>+VLOOKUP(M1760,REFERENCIAS!$C:$D,2,0)*VLOOKUP($M$2,PONDERADORES!$A$7:$G$9,7,0)+VLOOKUP(N1760,REFERENCIAS!$C:$D,2,0)*VLOOKUP($N$2,PONDERADORES!$A$7:$G$9,7,0)+VLOOKUP(O1760,REFERENCIAS!$C:$D,2,0)*VLOOKUP($O$2,PONDERADORES!$A$7:$G$9,7,0)</f>
        <v>0.2</v>
      </c>
      <c r="Z1760" s="2">
        <f>+VLOOKUP(IF(R1760&lt;0.1,0,IF(AND(R1760&gt;=0.1,R1760&lt;0.2),0.1,IF(AND(R1760&gt;=0.2,R1760&lt;0.3),0.2,IF(R1760&gt;0.3,0.3,)))),REFERENCIAS!$C:$D,2,0)*VLOOKUP($R$2,PONDERADORES!$A$11:$G$11,7,0)</f>
        <v>15</v>
      </c>
      <c r="AA1760" s="92"/>
      <c r="AB1760" s="95" t="e">
        <f t="shared" ca="1" si="107"/>
        <v>#REF!</v>
      </c>
      <c r="AC1760" s="23" t="e">
        <f ca="1">IF(AB1760&gt;REFERENCIAS!$C$62,REFERENCIAS!$B$62,IF(AND(AB1760&gt;=REFERENCIAS!$C$63,AB1760&lt;REFERENCIAS!$D$63),REFERENCIAS!$B$63,IF(AND(AB1760&gt;REFERENCIAS!$C$64,AB1760&lt;=REFERENCIAS!$D$64),REFERENCIAS!$B$64,IF(AND(AB1760&gt;=REFERENCIAS!$C$65,AB1760&lt;REFERENCIAS!$D$65),REFERENCIAS!$B$65, "Revisar"))))</f>
        <v>#REF!</v>
      </c>
      <c r="AD1760" s="94" t="e">
        <f ca="1">VLOOKUP(AC1760,REFERENCIAS!$B$62:$G$65,4,FALSE)</f>
        <v>#REF!</v>
      </c>
    </row>
    <row r="1761" spans="1:30" ht="17.25" x14ac:dyDescent="0.25">
      <c r="A1761" s="74"/>
      <c r="B1761" s="19"/>
      <c r="C1761" s="19"/>
      <c r="D1761" s="50"/>
      <c r="E1761" s="73"/>
      <c r="F1761" s="74"/>
      <c r="G1761" s="9"/>
      <c r="H1761" s="48"/>
      <c r="I1761" s="49">
        <f t="shared" ca="1" si="105"/>
        <v>2022</v>
      </c>
      <c r="J1761" s="22">
        <f t="shared" ca="1" si="104"/>
        <v>1</v>
      </c>
      <c r="K1761" s="19"/>
      <c r="L1761" s="73"/>
      <c r="M1761" s="74"/>
      <c r="N1761" s="19"/>
      <c r="O1761" s="73"/>
      <c r="P1761" s="82">
        <v>1</v>
      </c>
      <c r="Q1761" s="24">
        <v>1</v>
      </c>
      <c r="R1761" s="81">
        <f t="shared" si="106"/>
        <v>1</v>
      </c>
      <c r="S1761" s="87"/>
      <c r="T1761" s="19"/>
      <c r="U1761" s="25"/>
      <c r="V1761" s="25"/>
      <c r="W1761" s="81"/>
      <c r="X1761" s="91" t="e">
        <f ca="1">+VLOOKUP(#REF!,REFERENCIAS!$C:$D,2,0)*VLOOKUP(#REF!,PONDERADORES!A:P,IF(AND(INFORMACION!$T1761='REFERENCIAS RIESGO'!$C$36,INFORMACION!$F1761=REFERENCIAS!$C$24),16,IF(INFORMACION!$T1761='REFERENCIAS RIESGO'!$C$36,13,IF(INFORMACION!$F1761=REFERENCIAS!$C$24,10,7))),0)+VLOOKUP(K1761,REFERENCIAS!$C:$D,2,0)*VLOOKUP($K$2,PONDERADORES!A:P,IF(AND(INFORMACION!$T1761='REFERENCIAS RIESGO'!$C$36,INFORMACION!$F1761=REFERENCIAS!$C$24),16,IF(INFORMACION!$T1761='REFERENCIAS RIESGO'!$C$36,13,IF(INFORMACION!$F1761=REFERENCIAS!$C$24,10,7))),0)+VLOOKUP(L1761,REFERENCIAS!$C:$D,2,0)*VLOOKUP($L$2,PONDERADORES!A:P,IF(AND(INFORMACION!$T1761='REFERENCIAS RIESGO'!$C$36,INFORMACION!$F1761=REFERENCIAS!$C$24),16,IF(INFORMACION!$T1761='REFERENCIAS RIESGO'!$C$36,13,IF(INFORMACION!$F1761=REFERENCIAS!$C$24,10,7))),0)+VLOOKUP(F1761,REFERENCIAS!$C:$D,2,0)*VLOOKUP($F$2,PONDERADORES!A:P,IF(AND(INFORMACION!$T1761='REFERENCIAS RIESGO'!$C$36,INFORMACION!$F1761=REFERENCIAS!$C$24),16,IF(INFORMACION!$T1761='REFERENCIAS RIESGO'!$C$36,13,IF(INFORMACION!$F1761=REFERENCIAS!$C$24,10,7))),0)+VLOOKUP(T1761,REFERENCIAS!$C:$D,2,0)*VLOOKUP($T$2,PONDERADORES!A:P,IF(AND(INFORMACION!$T1761='REFERENCIAS RIESGO'!$C$36,INFORMACION!$F1761=REFERENCIAS!$C$24),16,IF(INFORMACION!$T1761='REFERENCIAS RIESGO'!$C$36,13,IF(INFORMACION!$F1761=REFERENCIAS!$C$24,10,7))),0)+VLOOKUP(IF(J1761&lt;=0.2,0.2,IF(AND(J1761&gt;0.2,J1761&lt;=0.4),0.4,IF(AND(J1761&gt;0.4,J1761&lt;=0.6),0.6,IF(AND(J1761&gt;0.6,J1761&lt;=0.8),0.8,IF(AND(J1761&gt;0.8,J1761&lt;=1),1))))),REFERENCIAS!$C:$D,2,0)*VLOOKUP($J$2,PONDERADORES!A:P,IF(AND(INFORMACION!$T1761='REFERENCIAS RIESGO'!$C$36,INFORMACION!$F1761=REFERENCIAS!$C$24),16,IF(INFORMACION!$T1761='REFERENCIAS RIESGO'!$C$36,13,IF(INFORMACION!$F1761=REFERENCIAS!$C$24,10,7))),0)</f>
        <v>#REF!</v>
      </c>
      <c r="Y1761" s="68">
        <f>+VLOOKUP(M1761,REFERENCIAS!$C:$D,2,0)*VLOOKUP($M$2,PONDERADORES!$A$7:$G$9,7,0)+VLOOKUP(N1761,REFERENCIAS!$C:$D,2,0)*VLOOKUP($N$2,PONDERADORES!$A$7:$G$9,7,0)+VLOOKUP(O1761,REFERENCIAS!$C:$D,2,0)*VLOOKUP($O$2,PONDERADORES!$A$7:$G$9,7,0)</f>
        <v>0.2</v>
      </c>
      <c r="Z1761" s="2">
        <f>+VLOOKUP(IF(R1761&lt;0.1,0,IF(AND(R1761&gt;=0.1,R1761&lt;0.2),0.1,IF(AND(R1761&gt;=0.2,R1761&lt;0.3),0.2,IF(R1761&gt;0.3,0.3,)))),REFERENCIAS!$C:$D,2,0)*VLOOKUP($R$2,PONDERADORES!$A$11:$G$11,7,0)</f>
        <v>15</v>
      </c>
      <c r="AA1761" s="92"/>
      <c r="AB1761" s="95" t="e">
        <f t="shared" ca="1" si="107"/>
        <v>#REF!</v>
      </c>
      <c r="AC1761" s="23" t="e">
        <f ca="1">IF(AB1761&gt;REFERENCIAS!$C$62,REFERENCIAS!$B$62,IF(AND(AB1761&gt;=REFERENCIAS!$C$63,AB1761&lt;REFERENCIAS!$D$63),REFERENCIAS!$B$63,IF(AND(AB1761&gt;REFERENCIAS!$C$64,AB1761&lt;=REFERENCIAS!$D$64),REFERENCIAS!$B$64,IF(AND(AB1761&gt;=REFERENCIAS!$C$65,AB1761&lt;REFERENCIAS!$D$65),REFERENCIAS!$B$65, "Revisar"))))</f>
        <v>#REF!</v>
      </c>
      <c r="AD1761" s="94" t="e">
        <f ca="1">VLOOKUP(AC1761,REFERENCIAS!$B$62:$G$65,4,FALSE)</f>
        <v>#REF!</v>
      </c>
    </row>
    <row r="1762" spans="1:30" ht="17.25" x14ac:dyDescent="0.25">
      <c r="A1762" s="74"/>
      <c r="B1762" s="19"/>
      <c r="C1762" s="19"/>
      <c r="D1762" s="50"/>
      <c r="E1762" s="73"/>
      <c r="F1762" s="74"/>
      <c r="G1762" s="9"/>
      <c r="H1762" s="48"/>
      <c r="I1762" s="49">
        <f t="shared" ca="1" si="105"/>
        <v>2022</v>
      </c>
      <c r="J1762" s="22">
        <f t="shared" ca="1" si="104"/>
        <v>1</v>
      </c>
      <c r="K1762" s="19"/>
      <c r="L1762" s="73"/>
      <c r="M1762" s="74"/>
      <c r="N1762" s="19"/>
      <c r="O1762" s="73"/>
      <c r="P1762" s="82">
        <v>1</v>
      </c>
      <c r="Q1762" s="24">
        <v>1</v>
      </c>
      <c r="R1762" s="81">
        <f t="shared" si="106"/>
        <v>1</v>
      </c>
      <c r="S1762" s="87"/>
      <c r="T1762" s="19"/>
      <c r="U1762" s="25"/>
      <c r="V1762" s="25"/>
      <c r="W1762" s="81"/>
      <c r="X1762" s="91" t="e">
        <f ca="1">+VLOOKUP(#REF!,REFERENCIAS!$C:$D,2,0)*VLOOKUP(#REF!,PONDERADORES!A:P,IF(AND(INFORMACION!$T1762='REFERENCIAS RIESGO'!$C$36,INFORMACION!$F1762=REFERENCIAS!$C$24),16,IF(INFORMACION!$T1762='REFERENCIAS RIESGO'!$C$36,13,IF(INFORMACION!$F1762=REFERENCIAS!$C$24,10,7))),0)+VLOOKUP(K1762,REFERENCIAS!$C:$D,2,0)*VLOOKUP($K$2,PONDERADORES!A:P,IF(AND(INFORMACION!$T1762='REFERENCIAS RIESGO'!$C$36,INFORMACION!$F1762=REFERENCIAS!$C$24),16,IF(INFORMACION!$T1762='REFERENCIAS RIESGO'!$C$36,13,IF(INFORMACION!$F1762=REFERENCIAS!$C$24,10,7))),0)+VLOOKUP(L1762,REFERENCIAS!$C:$D,2,0)*VLOOKUP($L$2,PONDERADORES!A:P,IF(AND(INFORMACION!$T1762='REFERENCIAS RIESGO'!$C$36,INFORMACION!$F1762=REFERENCIAS!$C$24),16,IF(INFORMACION!$T1762='REFERENCIAS RIESGO'!$C$36,13,IF(INFORMACION!$F1762=REFERENCIAS!$C$24,10,7))),0)+VLOOKUP(F1762,REFERENCIAS!$C:$D,2,0)*VLOOKUP($F$2,PONDERADORES!A:P,IF(AND(INFORMACION!$T1762='REFERENCIAS RIESGO'!$C$36,INFORMACION!$F1762=REFERENCIAS!$C$24),16,IF(INFORMACION!$T1762='REFERENCIAS RIESGO'!$C$36,13,IF(INFORMACION!$F1762=REFERENCIAS!$C$24,10,7))),0)+VLOOKUP(T1762,REFERENCIAS!$C:$D,2,0)*VLOOKUP($T$2,PONDERADORES!A:P,IF(AND(INFORMACION!$T1762='REFERENCIAS RIESGO'!$C$36,INFORMACION!$F1762=REFERENCIAS!$C$24),16,IF(INFORMACION!$T1762='REFERENCIAS RIESGO'!$C$36,13,IF(INFORMACION!$F1762=REFERENCIAS!$C$24,10,7))),0)+VLOOKUP(IF(J1762&lt;=0.2,0.2,IF(AND(J1762&gt;0.2,J1762&lt;=0.4),0.4,IF(AND(J1762&gt;0.4,J1762&lt;=0.6),0.6,IF(AND(J1762&gt;0.6,J1762&lt;=0.8),0.8,IF(AND(J1762&gt;0.8,J1762&lt;=1),1))))),REFERENCIAS!$C:$D,2,0)*VLOOKUP($J$2,PONDERADORES!A:P,IF(AND(INFORMACION!$T1762='REFERENCIAS RIESGO'!$C$36,INFORMACION!$F1762=REFERENCIAS!$C$24),16,IF(INFORMACION!$T1762='REFERENCIAS RIESGO'!$C$36,13,IF(INFORMACION!$F1762=REFERENCIAS!$C$24,10,7))),0)</f>
        <v>#REF!</v>
      </c>
      <c r="Y1762" s="68">
        <f>+VLOOKUP(M1762,REFERENCIAS!$C:$D,2,0)*VLOOKUP($M$2,PONDERADORES!$A$7:$G$9,7,0)+VLOOKUP(N1762,REFERENCIAS!$C:$D,2,0)*VLOOKUP($N$2,PONDERADORES!$A$7:$G$9,7,0)+VLOOKUP(O1762,REFERENCIAS!$C:$D,2,0)*VLOOKUP($O$2,PONDERADORES!$A$7:$G$9,7,0)</f>
        <v>0.2</v>
      </c>
      <c r="Z1762" s="2">
        <f>+VLOOKUP(IF(R1762&lt;0.1,0,IF(AND(R1762&gt;=0.1,R1762&lt;0.2),0.1,IF(AND(R1762&gt;=0.2,R1762&lt;0.3),0.2,IF(R1762&gt;0.3,0.3,)))),REFERENCIAS!$C:$D,2,0)*VLOOKUP($R$2,PONDERADORES!$A$11:$G$11,7,0)</f>
        <v>15</v>
      </c>
      <c r="AA1762" s="92"/>
      <c r="AB1762" s="95" t="e">
        <f t="shared" ca="1" si="107"/>
        <v>#REF!</v>
      </c>
      <c r="AC1762" s="23" t="e">
        <f ca="1">IF(AB1762&gt;REFERENCIAS!$C$62,REFERENCIAS!$B$62,IF(AND(AB1762&gt;=REFERENCIAS!$C$63,AB1762&lt;REFERENCIAS!$D$63),REFERENCIAS!$B$63,IF(AND(AB1762&gt;REFERENCIAS!$C$64,AB1762&lt;=REFERENCIAS!$D$64),REFERENCIAS!$B$64,IF(AND(AB1762&gt;=REFERENCIAS!$C$65,AB1762&lt;REFERENCIAS!$D$65),REFERENCIAS!$B$65, "Revisar"))))</f>
        <v>#REF!</v>
      </c>
      <c r="AD1762" s="94" t="e">
        <f ca="1">VLOOKUP(AC1762,REFERENCIAS!$B$62:$G$65,4,FALSE)</f>
        <v>#REF!</v>
      </c>
    </row>
    <row r="1763" spans="1:30" ht="17.25" x14ac:dyDescent="0.25">
      <c r="A1763" s="74"/>
      <c r="B1763" s="19"/>
      <c r="C1763" s="19"/>
      <c r="D1763" s="50"/>
      <c r="E1763" s="73"/>
      <c r="F1763" s="74"/>
      <c r="G1763" s="9"/>
      <c r="H1763" s="48"/>
      <c r="I1763" s="49">
        <f t="shared" ca="1" si="105"/>
        <v>2022</v>
      </c>
      <c r="J1763" s="22">
        <f t="shared" ca="1" si="104"/>
        <v>1</v>
      </c>
      <c r="K1763" s="19"/>
      <c r="L1763" s="73"/>
      <c r="M1763" s="74"/>
      <c r="N1763" s="19"/>
      <c r="O1763" s="73"/>
      <c r="P1763" s="82">
        <v>1</v>
      </c>
      <c r="Q1763" s="24">
        <v>1</v>
      </c>
      <c r="R1763" s="81">
        <f t="shared" si="106"/>
        <v>1</v>
      </c>
      <c r="S1763" s="87"/>
      <c r="T1763" s="19"/>
      <c r="U1763" s="25"/>
      <c r="V1763" s="25"/>
      <c r="W1763" s="81"/>
      <c r="X1763" s="91" t="e">
        <f ca="1">+VLOOKUP(#REF!,REFERENCIAS!$C:$D,2,0)*VLOOKUP(#REF!,PONDERADORES!A:P,IF(AND(INFORMACION!$T1763='REFERENCIAS RIESGO'!$C$36,INFORMACION!$F1763=REFERENCIAS!$C$24),16,IF(INFORMACION!$T1763='REFERENCIAS RIESGO'!$C$36,13,IF(INFORMACION!$F1763=REFERENCIAS!$C$24,10,7))),0)+VLOOKUP(K1763,REFERENCIAS!$C:$D,2,0)*VLOOKUP($K$2,PONDERADORES!A:P,IF(AND(INFORMACION!$T1763='REFERENCIAS RIESGO'!$C$36,INFORMACION!$F1763=REFERENCIAS!$C$24),16,IF(INFORMACION!$T1763='REFERENCIAS RIESGO'!$C$36,13,IF(INFORMACION!$F1763=REFERENCIAS!$C$24,10,7))),0)+VLOOKUP(L1763,REFERENCIAS!$C:$D,2,0)*VLOOKUP($L$2,PONDERADORES!A:P,IF(AND(INFORMACION!$T1763='REFERENCIAS RIESGO'!$C$36,INFORMACION!$F1763=REFERENCIAS!$C$24),16,IF(INFORMACION!$T1763='REFERENCIAS RIESGO'!$C$36,13,IF(INFORMACION!$F1763=REFERENCIAS!$C$24,10,7))),0)+VLOOKUP(F1763,REFERENCIAS!$C:$D,2,0)*VLOOKUP($F$2,PONDERADORES!A:P,IF(AND(INFORMACION!$T1763='REFERENCIAS RIESGO'!$C$36,INFORMACION!$F1763=REFERENCIAS!$C$24),16,IF(INFORMACION!$T1763='REFERENCIAS RIESGO'!$C$36,13,IF(INFORMACION!$F1763=REFERENCIAS!$C$24,10,7))),0)+VLOOKUP(T1763,REFERENCIAS!$C:$D,2,0)*VLOOKUP($T$2,PONDERADORES!A:P,IF(AND(INFORMACION!$T1763='REFERENCIAS RIESGO'!$C$36,INFORMACION!$F1763=REFERENCIAS!$C$24),16,IF(INFORMACION!$T1763='REFERENCIAS RIESGO'!$C$36,13,IF(INFORMACION!$F1763=REFERENCIAS!$C$24,10,7))),0)+VLOOKUP(IF(J1763&lt;=0.2,0.2,IF(AND(J1763&gt;0.2,J1763&lt;=0.4),0.4,IF(AND(J1763&gt;0.4,J1763&lt;=0.6),0.6,IF(AND(J1763&gt;0.6,J1763&lt;=0.8),0.8,IF(AND(J1763&gt;0.8,J1763&lt;=1),1))))),REFERENCIAS!$C:$D,2,0)*VLOOKUP($J$2,PONDERADORES!A:P,IF(AND(INFORMACION!$T1763='REFERENCIAS RIESGO'!$C$36,INFORMACION!$F1763=REFERENCIAS!$C$24),16,IF(INFORMACION!$T1763='REFERENCIAS RIESGO'!$C$36,13,IF(INFORMACION!$F1763=REFERENCIAS!$C$24,10,7))),0)</f>
        <v>#REF!</v>
      </c>
      <c r="Y1763" s="68">
        <f>+VLOOKUP(M1763,REFERENCIAS!$C:$D,2,0)*VLOOKUP($M$2,PONDERADORES!$A$7:$G$9,7,0)+VLOOKUP(N1763,REFERENCIAS!$C:$D,2,0)*VLOOKUP($N$2,PONDERADORES!$A$7:$G$9,7,0)+VLOOKUP(O1763,REFERENCIAS!$C:$D,2,0)*VLOOKUP($O$2,PONDERADORES!$A$7:$G$9,7,0)</f>
        <v>0.2</v>
      </c>
      <c r="Z1763" s="2">
        <f>+VLOOKUP(IF(R1763&lt;0.1,0,IF(AND(R1763&gt;=0.1,R1763&lt;0.2),0.1,IF(AND(R1763&gt;=0.2,R1763&lt;0.3),0.2,IF(R1763&gt;0.3,0.3,)))),REFERENCIAS!$C:$D,2,0)*VLOOKUP($R$2,PONDERADORES!$A$11:$G$11,7,0)</f>
        <v>15</v>
      </c>
      <c r="AA1763" s="92"/>
      <c r="AB1763" s="95" t="e">
        <f t="shared" ca="1" si="107"/>
        <v>#REF!</v>
      </c>
      <c r="AC1763" s="23" t="e">
        <f ca="1">IF(AB1763&gt;REFERENCIAS!$C$62,REFERENCIAS!$B$62,IF(AND(AB1763&gt;=REFERENCIAS!$C$63,AB1763&lt;REFERENCIAS!$D$63),REFERENCIAS!$B$63,IF(AND(AB1763&gt;REFERENCIAS!$C$64,AB1763&lt;=REFERENCIAS!$D$64),REFERENCIAS!$B$64,IF(AND(AB1763&gt;=REFERENCIAS!$C$65,AB1763&lt;REFERENCIAS!$D$65),REFERENCIAS!$B$65, "Revisar"))))</f>
        <v>#REF!</v>
      </c>
      <c r="AD1763" s="94" t="e">
        <f ca="1">VLOOKUP(AC1763,REFERENCIAS!$B$62:$G$65,4,FALSE)</f>
        <v>#REF!</v>
      </c>
    </row>
    <row r="1764" spans="1:30" ht="17.25" x14ac:dyDescent="0.25">
      <c r="A1764" s="74"/>
      <c r="B1764" s="19"/>
      <c r="C1764" s="19"/>
      <c r="D1764" s="50"/>
      <c r="E1764" s="73"/>
      <c r="F1764" s="74"/>
      <c r="G1764" s="9"/>
      <c r="H1764" s="48"/>
      <c r="I1764" s="49">
        <f t="shared" ca="1" si="105"/>
        <v>2022</v>
      </c>
      <c r="J1764" s="22">
        <f t="shared" ca="1" si="104"/>
        <v>1</v>
      </c>
      <c r="K1764" s="19"/>
      <c r="L1764" s="73"/>
      <c r="M1764" s="74"/>
      <c r="N1764" s="19"/>
      <c r="O1764" s="73"/>
      <c r="P1764" s="82">
        <v>1</v>
      </c>
      <c r="Q1764" s="24">
        <v>1</v>
      </c>
      <c r="R1764" s="81">
        <f t="shared" si="106"/>
        <v>1</v>
      </c>
      <c r="S1764" s="87"/>
      <c r="T1764" s="19"/>
      <c r="U1764" s="25"/>
      <c r="V1764" s="25"/>
      <c r="W1764" s="81"/>
      <c r="X1764" s="91" t="e">
        <f ca="1">+VLOOKUP(#REF!,REFERENCIAS!$C:$D,2,0)*VLOOKUP(#REF!,PONDERADORES!A:P,IF(AND(INFORMACION!$T1764='REFERENCIAS RIESGO'!$C$36,INFORMACION!$F1764=REFERENCIAS!$C$24),16,IF(INFORMACION!$T1764='REFERENCIAS RIESGO'!$C$36,13,IF(INFORMACION!$F1764=REFERENCIAS!$C$24,10,7))),0)+VLOOKUP(K1764,REFERENCIAS!$C:$D,2,0)*VLOOKUP($K$2,PONDERADORES!A:P,IF(AND(INFORMACION!$T1764='REFERENCIAS RIESGO'!$C$36,INFORMACION!$F1764=REFERENCIAS!$C$24),16,IF(INFORMACION!$T1764='REFERENCIAS RIESGO'!$C$36,13,IF(INFORMACION!$F1764=REFERENCIAS!$C$24,10,7))),0)+VLOOKUP(L1764,REFERENCIAS!$C:$D,2,0)*VLOOKUP($L$2,PONDERADORES!A:P,IF(AND(INFORMACION!$T1764='REFERENCIAS RIESGO'!$C$36,INFORMACION!$F1764=REFERENCIAS!$C$24),16,IF(INFORMACION!$T1764='REFERENCIAS RIESGO'!$C$36,13,IF(INFORMACION!$F1764=REFERENCIAS!$C$24,10,7))),0)+VLOOKUP(F1764,REFERENCIAS!$C:$D,2,0)*VLOOKUP($F$2,PONDERADORES!A:P,IF(AND(INFORMACION!$T1764='REFERENCIAS RIESGO'!$C$36,INFORMACION!$F1764=REFERENCIAS!$C$24),16,IF(INFORMACION!$T1764='REFERENCIAS RIESGO'!$C$36,13,IF(INFORMACION!$F1764=REFERENCIAS!$C$24,10,7))),0)+VLOOKUP(T1764,REFERENCIAS!$C:$D,2,0)*VLOOKUP($T$2,PONDERADORES!A:P,IF(AND(INFORMACION!$T1764='REFERENCIAS RIESGO'!$C$36,INFORMACION!$F1764=REFERENCIAS!$C$24),16,IF(INFORMACION!$T1764='REFERENCIAS RIESGO'!$C$36,13,IF(INFORMACION!$F1764=REFERENCIAS!$C$24,10,7))),0)+VLOOKUP(IF(J1764&lt;=0.2,0.2,IF(AND(J1764&gt;0.2,J1764&lt;=0.4),0.4,IF(AND(J1764&gt;0.4,J1764&lt;=0.6),0.6,IF(AND(J1764&gt;0.6,J1764&lt;=0.8),0.8,IF(AND(J1764&gt;0.8,J1764&lt;=1),1))))),REFERENCIAS!$C:$D,2,0)*VLOOKUP($J$2,PONDERADORES!A:P,IF(AND(INFORMACION!$T1764='REFERENCIAS RIESGO'!$C$36,INFORMACION!$F1764=REFERENCIAS!$C$24),16,IF(INFORMACION!$T1764='REFERENCIAS RIESGO'!$C$36,13,IF(INFORMACION!$F1764=REFERENCIAS!$C$24,10,7))),0)</f>
        <v>#REF!</v>
      </c>
      <c r="Y1764" s="68">
        <f>+VLOOKUP(M1764,REFERENCIAS!$C:$D,2,0)*VLOOKUP($M$2,PONDERADORES!$A$7:$G$9,7,0)+VLOOKUP(N1764,REFERENCIAS!$C:$D,2,0)*VLOOKUP($N$2,PONDERADORES!$A$7:$G$9,7,0)+VLOOKUP(O1764,REFERENCIAS!$C:$D,2,0)*VLOOKUP($O$2,PONDERADORES!$A$7:$G$9,7,0)</f>
        <v>0.2</v>
      </c>
      <c r="Z1764" s="2">
        <f>+VLOOKUP(IF(R1764&lt;0.1,0,IF(AND(R1764&gt;=0.1,R1764&lt;0.2),0.1,IF(AND(R1764&gt;=0.2,R1764&lt;0.3),0.2,IF(R1764&gt;0.3,0.3,)))),REFERENCIAS!$C:$D,2,0)*VLOOKUP($R$2,PONDERADORES!$A$11:$G$11,7,0)</f>
        <v>15</v>
      </c>
      <c r="AA1764" s="92"/>
      <c r="AB1764" s="95" t="e">
        <f t="shared" ca="1" si="107"/>
        <v>#REF!</v>
      </c>
      <c r="AC1764" s="23" t="e">
        <f ca="1">IF(AB1764&gt;REFERENCIAS!$C$62,REFERENCIAS!$B$62,IF(AND(AB1764&gt;=REFERENCIAS!$C$63,AB1764&lt;REFERENCIAS!$D$63),REFERENCIAS!$B$63,IF(AND(AB1764&gt;REFERENCIAS!$C$64,AB1764&lt;=REFERENCIAS!$D$64),REFERENCIAS!$B$64,IF(AND(AB1764&gt;=REFERENCIAS!$C$65,AB1764&lt;REFERENCIAS!$D$65),REFERENCIAS!$B$65, "Revisar"))))</f>
        <v>#REF!</v>
      </c>
      <c r="AD1764" s="94" t="e">
        <f ca="1">VLOOKUP(AC1764,REFERENCIAS!$B$62:$G$65,4,FALSE)</f>
        <v>#REF!</v>
      </c>
    </row>
    <row r="1765" spans="1:30" ht="17.25" x14ac:dyDescent="0.25">
      <c r="A1765" s="74"/>
      <c r="B1765" s="19"/>
      <c r="C1765" s="19"/>
      <c r="D1765" s="50"/>
      <c r="E1765" s="73"/>
      <c r="F1765" s="74"/>
      <c r="G1765" s="9"/>
      <c r="H1765" s="48"/>
      <c r="I1765" s="49">
        <f t="shared" ca="1" si="105"/>
        <v>2022</v>
      </c>
      <c r="J1765" s="22">
        <f t="shared" ca="1" si="104"/>
        <v>1</v>
      </c>
      <c r="K1765" s="19"/>
      <c r="L1765" s="73"/>
      <c r="M1765" s="74"/>
      <c r="N1765" s="19"/>
      <c r="O1765" s="73"/>
      <c r="P1765" s="82">
        <v>1</v>
      </c>
      <c r="Q1765" s="24">
        <v>1</v>
      </c>
      <c r="R1765" s="81">
        <f t="shared" si="106"/>
        <v>1</v>
      </c>
      <c r="S1765" s="87"/>
      <c r="T1765" s="19"/>
      <c r="U1765" s="25"/>
      <c r="V1765" s="25"/>
      <c r="W1765" s="81"/>
      <c r="X1765" s="91" t="e">
        <f ca="1">+VLOOKUP(#REF!,REFERENCIAS!$C:$D,2,0)*VLOOKUP(#REF!,PONDERADORES!A:P,IF(AND(INFORMACION!$T1765='REFERENCIAS RIESGO'!$C$36,INFORMACION!$F1765=REFERENCIAS!$C$24),16,IF(INFORMACION!$T1765='REFERENCIAS RIESGO'!$C$36,13,IF(INFORMACION!$F1765=REFERENCIAS!$C$24,10,7))),0)+VLOOKUP(K1765,REFERENCIAS!$C:$D,2,0)*VLOOKUP($K$2,PONDERADORES!A:P,IF(AND(INFORMACION!$T1765='REFERENCIAS RIESGO'!$C$36,INFORMACION!$F1765=REFERENCIAS!$C$24),16,IF(INFORMACION!$T1765='REFERENCIAS RIESGO'!$C$36,13,IF(INFORMACION!$F1765=REFERENCIAS!$C$24,10,7))),0)+VLOOKUP(L1765,REFERENCIAS!$C:$D,2,0)*VLOOKUP($L$2,PONDERADORES!A:P,IF(AND(INFORMACION!$T1765='REFERENCIAS RIESGO'!$C$36,INFORMACION!$F1765=REFERENCIAS!$C$24),16,IF(INFORMACION!$T1765='REFERENCIAS RIESGO'!$C$36,13,IF(INFORMACION!$F1765=REFERENCIAS!$C$24,10,7))),0)+VLOOKUP(F1765,REFERENCIAS!$C:$D,2,0)*VLOOKUP($F$2,PONDERADORES!A:P,IF(AND(INFORMACION!$T1765='REFERENCIAS RIESGO'!$C$36,INFORMACION!$F1765=REFERENCIAS!$C$24),16,IF(INFORMACION!$T1765='REFERENCIAS RIESGO'!$C$36,13,IF(INFORMACION!$F1765=REFERENCIAS!$C$24,10,7))),0)+VLOOKUP(T1765,REFERENCIAS!$C:$D,2,0)*VLOOKUP($T$2,PONDERADORES!A:P,IF(AND(INFORMACION!$T1765='REFERENCIAS RIESGO'!$C$36,INFORMACION!$F1765=REFERENCIAS!$C$24),16,IF(INFORMACION!$T1765='REFERENCIAS RIESGO'!$C$36,13,IF(INFORMACION!$F1765=REFERENCIAS!$C$24,10,7))),0)+VLOOKUP(IF(J1765&lt;=0.2,0.2,IF(AND(J1765&gt;0.2,J1765&lt;=0.4),0.4,IF(AND(J1765&gt;0.4,J1765&lt;=0.6),0.6,IF(AND(J1765&gt;0.6,J1765&lt;=0.8),0.8,IF(AND(J1765&gt;0.8,J1765&lt;=1),1))))),REFERENCIAS!$C:$D,2,0)*VLOOKUP($J$2,PONDERADORES!A:P,IF(AND(INFORMACION!$T1765='REFERENCIAS RIESGO'!$C$36,INFORMACION!$F1765=REFERENCIAS!$C$24),16,IF(INFORMACION!$T1765='REFERENCIAS RIESGO'!$C$36,13,IF(INFORMACION!$F1765=REFERENCIAS!$C$24,10,7))),0)</f>
        <v>#REF!</v>
      </c>
      <c r="Y1765" s="68">
        <f>+VLOOKUP(M1765,REFERENCIAS!$C:$D,2,0)*VLOOKUP($M$2,PONDERADORES!$A$7:$G$9,7,0)+VLOOKUP(N1765,REFERENCIAS!$C:$D,2,0)*VLOOKUP($N$2,PONDERADORES!$A$7:$G$9,7,0)+VLOOKUP(O1765,REFERENCIAS!$C:$D,2,0)*VLOOKUP($O$2,PONDERADORES!$A$7:$G$9,7,0)</f>
        <v>0.2</v>
      </c>
      <c r="Z1765" s="2">
        <f>+VLOOKUP(IF(R1765&lt;0.1,0,IF(AND(R1765&gt;=0.1,R1765&lt;0.2),0.1,IF(AND(R1765&gt;=0.2,R1765&lt;0.3),0.2,IF(R1765&gt;0.3,0.3,)))),REFERENCIAS!$C:$D,2,0)*VLOOKUP($R$2,PONDERADORES!$A$11:$G$11,7,0)</f>
        <v>15</v>
      </c>
      <c r="AA1765" s="92"/>
      <c r="AB1765" s="95" t="e">
        <f t="shared" ca="1" si="107"/>
        <v>#REF!</v>
      </c>
      <c r="AC1765" s="23" t="e">
        <f ca="1">IF(AB1765&gt;REFERENCIAS!$C$62,REFERENCIAS!$B$62,IF(AND(AB1765&gt;=REFERENCIAS!$C$63,AB1765&lt;REFERENCIAS!$D$63),REFERENCIAS!$B$63,IF(AND(AB1765&gt;REFERENCIAS!$C$64,AB1765&lt;=REFERENCIAS!$D$64),REFERENCIAS!$B$64,IF(AND(AB1765&gt;=REFERENCIAS!$C$65,AB1765&lt;REFERENCIAS!$D$65),REFERENCIAS!$B$65, "Revisar"))))</f>
        <v>#REF!</v>
      </c>
      <c r="AD1765" s="94" t="e">
        <f ca="1">VLOOKUP(AC1765,REFERENCIAS!$B$62:$G$65,4,FALSE)</f>
        <v>#REF!</v>
      </c>
    </row>
    <row r="1766" spans="1:30" ht="17.25" x14ac:dyDescent="0.25">
      <c r="A1766" s="74"/>
      <c r="B1766" s="19"/>
      <c r="C1766" s="19"/>
      <c r="D1766" s="50"/>
      <c r="E1766" s="73"/>
      <c r="F1766" s="74"/>
      <c r="G1766" s="9"/>
      <c r="H1766" s="48"/>
      <c r="I1766" s="49">
        <f t="shared" ca="1" si="105"/>
        <v>2022</v>
      </c>
      <c r="J1766" s="22">
        <f t="shared" ca="1" si="104"/>
        <v>1</v>
      </c>
      <c r="K1766" s="19"/>
      <c r="L1766" s="73"/>
      <c r="M1766" s="74"/>
      <c r="N1766" s="19"/>
      <c r="O1766" s="73"/>
      <c r="P1766" s="82">
        <v>1</v>
      </c>
      <c r="Q1766" s="24">
        <v>1</v>
      </c>
      <c r="R1766" s="81">
        <f t="shared" si="106"/>
        <v>1</v>
      </c>
      <c r="S1766" s="87"/>
      <c r="T1766" s="19"/>
      <c r="U1766" s="25"/>
      <c r="V1766" s="25"/>
      <c r="W1766" s="81"/>
      <c r="X1766" s="91" t="e">
        <f ca="1">+VLOOKUP(#REF!,REFERENCIAS!$C:$D,2,0)*VLOOKUP(#REF!,PONDERADORES!A:P,IF(AND(INFORMACION!$T1766='REFERENCIAS RIESGO'!$C$36,INFORMACION!$F1766=REFERENCIAS!$C$24),16,IF(INFORMACION!$T1766='REFERENCIAS RIESGO'!$C$36,13,IF(INFORMACION!$F1766=REFERENCIAS!$C$24,10,7))),0)+VLOOKUP(K1766,REFERENCIAS!$C:$D,2,0)*VLOOKUP($K$2,PONDERADORES!A:P,IF(AND(INFORMACION!$T1766='REFERENCIAS RIESGO'!$C$36,INFORMACION!$F1766=REFERENCIAS!$C$24),16,IF(INFORMACION!$T1766='REFERENCIAS RIESGO'!$C$36,13,IF(INFORMACION!$F1766=REFERENCIAS!$C$24,10,7))),0)+VLOOKUP(L1766,REFERENCIAS!$C:$D,2,0)*VLOOKUP($L$2,PONDERADORES!A:P,IF(AND(INFORMACION!$T1766='REFERENCIAS RIESGO'!$C$36,INFORMACION!$F1766=REFERENCIAS!$C$24),16,IF(INFORMACION!$T1766='REFERENCIAS RIESGO'!$C$36,13,IF(INFORMACION!$F1766=REFERENCIAS!$C$24,10,7))),0)+VLOOKUP(F1766,REFERENCIAS!$C:$D,2,0)*VLOOKUP($F$2,PONDERADORES!A:P,IF(AND(INFORMACION!$T1766='REFERENCIAS RIESGO'!$C$36,INFORMACION!$F1766=REFERENCIAS!$C$24),16,IF(INFORMACION!$T1766='REFERENCIAS RIESGO'!$C$36,13,IF(INFORMACION!$F1766=REFERENCIAS!$C$24,10,7))),0)+VLOOKUP(T1766,REFERENCIAS!$C:$D,2,0)*VLOOKUP($T$2,PONDERADORES!A:P,IF(AND(INFORMACION!$T1766='REFERENCIAS RIESGO'!$C$36,INFORMACION!$F1766=REFERENCIAS!$C$24),16,IF(INFORMACION!$T1766='REFERENCIAS RIESGO'!$C$36,13,IF(INFORMACION!$F1766=REFERENCIAS!$C$24,10,7))),0)+VLOOKUP(IF(J1766&lt;=0.2,0.2,IF(AND(J1766&gt;0.2,J1766&lt;=0.4),0.4,IF(AND(J1766&gt;0.4,J1766&lt;=0.6),0.6,IF(AND(J1766&gt;0.6,J1766&lt;=0.8),0.8,IF(AND(J1766&gt;0.8,J1766&lt;=1),1))))),REFERENCIAS!$C:$D,2,0)*VLOOKUP($J$2,PONDERADORES!A:P,IF(AND(INFORMACION!$T1766='REFERENCIAS RIESGO'!$C$36,INFORMACION!$F1766=REFERENCIAS!$C$24),16,IF(INFORMACION!$T1766='REFERENCIAS RIESGO'!$C$36,13,IF(INFORMACION!$F1766=REFERENCIAS!$C$24,10,7))),0)</f>
        <v>#REF!</v>
      </c>
      <c r="Y1766" s="68">
        <f>+VLOOKUP(M1766,REFERENCIAS!$C:$D,2,0)*VLOOKUP($M$2,PONDERADORES!$A$7:$G$9,7,0)+VLOOKUP(N1766,REFERENCIAS!$C:$D,2,0)*VLOOKUP($N$2,PONDERADORES!$A$7:$G$9,7,0)+VLOOKUP(O1766,REFERENCIAS!$C:$D,2,0)*VLOOKUP($O$2,PONDERADORES!$A$7:$G$9,7,0)</f>
        <v>0.2</v>
      </c>
      <c r="Z1766" s="2">
        <f>+VLOOKUP(IF(R1766&lt;0.1,0,IF(AND(R1766&gt;=0.1,R1766&lt;0.2),0.1,IF(AND(R1766&gt;=0.2,R1766&lt;0.3),0.2,IF(R1766&gt;0.3,0.3,)))),REFERENCIAS!$C:$D,2,0)*VLOOKUP($R$2,PONDERADORES!$A$11:$G$11,7,0)</f>
        <v>15</v>
      </c>
      <c r="AA1766" s="92"/>
      <c r="AB1766" s="95" t="e">
        <f t="shared" ca="1" si="107"/>
        <v>#REF!</v>
      </c>
      <c r="AC1766" s="23" t="e">
        <f ca="1">IF(AB1766&gt;REFERENCIAS!$C$62,REFERENCIAS!$B$62,IF(AND(AB1766&gt;=REFERENCIAS!$C$63,AB1766&lt;REFERENCIAS!$D$63),REFERENCIAS!$B$63,IF(AND(AB1766&gt;REFERENCIAS!$C$64,AB1766&lt;=REFERENCIAS!$D$64),REFERENCIAS!$B$64,IF(AND(AB1766&gt;=REFERENCIAS!$C$65,AB1766&lt;REFERENCIAS!$D$65),REFERENCIAS!$B$65, "Revisar"))))</f>
        <v>#REF!</v>
      </c>
      <c r="AD1766" s="94" t="e">
        <f ca="1">VLOOKUP(AC1766,REFERENCIAS!$B$62:$G$65,4,FALSE)</f>
        <v>#REF!</v>
      </c>
    </row>
    <row r="1767" spans="1:30" ht="17.25" x14ac:dyDescent="0.25">
      <c r="A1767" s="74"/>
      <c r="B1767" s="19"/>
      <c r="C1767" s="19"/>
      <c r="D1767" s="50"/>
      <c r="E1767" s="73"/>
      <c r="F1767" s="74"/>
      <c r="G1767" s="9"/>
      <c r="H1767" s="48"/>
      <c r="I1767" s="49">
        <f t="shared" ca="1" si="105"/>
        <v>2022</v>
      </c>
      <c r="J1767" s="22">
        <f t="shared" ca="1" si="104"/>
        <v>1</v>
      </c>
      <c r="K1767" s="19"/>
      <c r="L1767" s="73"/>
      <c r="M1767" s="74"/>
      <c r="N1767" s="19"/>
      <c r="O1767" s="73"/>
      <c r="P1767" s="82">
        <v>1</v>
      </c>
      <c r="Q1767" s="24">
        <v>1</v>
      </c>
      <c r="R1767" s="81">
        <f t="shared" si="106"/>
        <v>1</v>
      </c>
      <c r="S1767" s="87"/>
      <c r="T1767" s="19"/>
      <c r="U1767" s="25"/>
      <c r="V1767" s="25"/>
      <c r="W1767" s="81"/>
      <c r="X1767" s="91" t="e">
        <f ca="1">+VLOOKUP(#REF!,REFERENCIAS!$C:$D,2,0)*VLOOKUP(#REF!,PONDERADORES!A:P,IF(AND(INFORMACION!$T1767='REFERENCIAS RIESGO'!$C$36,INFORMACION!$F1767=REFERENCIAS!$C$24),16,IF(INFORMACION!$T1767='REFERENCIAS RIESGO'!$C$36,13,IF(INFORMACION!$F1767=REFERENCIAS!$C$24,10,7))),0)+VLOOKUP(K1767,REFERENCIAS!$C:$D,2,0)*VLOOKUP($K$2,PONDERADORES!A:P,IF(AND(INFORMACION!$T1767='REFERENCIAS RIESGO'!$C$36,INFORMACION!$F1767=REFERENCIAS!$C$24),16,IF(INFORMACION!$T1767='REFERENCIAS RIESGO'!$C$36,13,IF(INFORMACION!$F1767=REFERENCIAS!$C$24,10,7))),0)+VLOOKUP(L1767,REFERENCIAS!$C:$D,2,0)*VLOOKUP($L$2,PONDERADORES!A:P,IF(AND(INFORMACION!$T1767='REFERENCIAS RIESGO'!$C$36,INFORMACION!$F1767=REFERENCIAS!$C$24),16,IF(INFORMACION!$T1767='REFERENCIAS RIESGO'!$C$36,13,IF(INFORMACION!$F1767=REFERENCIAS!$C$24,10,7))),0)+VLOOKUP(F1767,REFERENCIAS!$C:$D,2,0)*VLOOKUP($F$2,PONDERADORES!A:P,IF(AND(INFORMACION!$T1767='REFERENCIAS RIESGO'!$C$36,INFORMACION!$F1767=REFERENCIAS!$C$24),16,IF(INFORMACION!$T1767='REFERENCIAS RIESGO'!$C$36,13,IF(INFORMACION!$F1767=REFERENCIAS!$C$24,10,7))),0)+VLOOKUP(T1767,REFERENCIAS!$C:$D,2,0)*VLOOKUP($T$2,PONDERADORES!A:P,IF(AND(INFORMACION!$T1767='REFERENCIAS RIESGO'!$C$36,INFORMACION!$F1767=REFERENCIAS!$C$24),16,IF(INFORMACION!$T1767='REFERENCIAS RIESGO'!$C$36,13,IF(INFORMACION!$F1767=REFERENCIAS!$C$24,10,7))),0)+VLOOKUP(IF(J1767&lt;=0.2,0.2,IF(AND(J1767&gt;0.2,J1767&lt;=0.4),0.4,IF(AND(J1767&gt;0.4,J1767&lt;=0.6),0.6,IF(AND(J1767&gt;0.6,J1767&lt;=0.8),0.8,IF(AND(J1767&gt;0.8,J1767&lt;=1),1))))),REFERENCIAS!$C:$D,2,0)*VLOOKUP($J$2,PONDERADORES!A:P,IF(AND(INFORMACION!$T1767='REFERENCIAS RIESGO'!$C$36,INFORMACION!$F1767=REFERENCIAS!$C$24),16,IF(INFORMACION!$T1767='REFERENCIAS RIESGO'!$C$36,13,IF(INFORMACION!$F1767=REFERENCIAS!$C$24,10,7))),0)</f>
        <v>#REF!</v>
      </c>
      <c r="Y1767" s="68">
        <f>+VLOOKUP(M1767,REFERENCIAS!$C:$D,2,0)*VLOOKUP($M$2,PONDERADORES!$A$7:$G$9,7,0)+VLOOKUP(N1767,REFERENCIAS!$C:$D,2,0)*VLOOKUP($N$2,PONDERADORES!$A$7:$G$9,7,0)+VLOOKUP(O1767,REFERENCIAS!$C:$D,2,0)*VLOOKUP($O$2,PONDERADORES!$A$7:$G$9,7,0)</f>
        <v>0.2</v>
      </c>
      <c r="Z1767" s="2">
        <f>+VLOOKUP(IF(R1767&lt;0.1,0,IF(AND(R1767&gt;=0.1,R1767&lt;0.2),0.1,IF(AND(R1767&gt;=0.2,R1767&lt;0.3),0.2,IF(R1767&gt;0.3,0.3,)))),REFERENCIAS!$C:$D,2,0)*VLOOKUP($R$2,PONDERADORES!$A$11:$G$11,7,0)</f>
        <v>15</v>
      </c>
      <c r="AA1767" s="92"/>
      <c r="AB1767" s="95" t="e">
        <f t="shared" ca="1" si="107"/>
        <v>#REF!</v>
      </c>
      <c r="AC1767" s="23" t="e">
        <f ca="1">IF(AB1767&gt;REFERENCIAS!$C$62,REFERENCIAS!$B$62,IF(AND(AB1767&gt;=REFERENCIAS!$C$63,AB1767&lt;REFERENCIAS!$D$63),REFERENCIAS!$B$63,IF(AND(AB1767&gt;REFERENCIAS!$C$64,AB1767&lt;=REFERENCIAS!$D$64),REFERENCIAS!$B$64,IF(AND(AB1767&gt;=REFERENCIAS!$C$65,AB1767&lt;REFERENCIAS!$D$65),REFERENCIAS!$B$65, "Revisar"))))</f>
        <v>#REF!</v>
      </c>
      <c r="AD1767" s="94" t="e">
        <f ca="1">VLOOKUP(AC1767,REFERENCIAS!$B$62:$G$65,4,FALSE)</f>
        <v>#REF!</v>
      </c>
    </row>
    <row r="1768" spans="1:30" ht="17.25" x14ac:dyDescent="0.25">
      <c r="A1768" s="74"/>
      <c r="B1768" s="19"/>
      <c r="C1768" s="19"/>
      <c r="D1768" s="50"/>
      <c r="E1768" s="73"/>
      <c r="F1768" s="74"/>
      <c r="G1768" s="9"/>
      <c r="H1768" s="48"/>
      <c r="I1768" s="49">
        <f t="shared" ca="1" si="105"/>
        <v>2022</v>
      </c>
      <c r="J1768" s="22">
        <f t="shared" ca="1" si="104"/>
        <v>1</v>
      </c>
      <c r="K1768" s="19"/>
      <c r="L1768" s="73"/>
      <c r="M1768" s="74"/>
      <c r="N1768" s="19"/>
      <c r="O1768" s="73"/>
      <c r="P1768" s="82">
        <v>1</v>
      </c>
      <c r="Q1768" s="24">
        <v>1</v>
      </c>
      <c r="R1768" s="81">
        <f t="shared" si="106"/>
        <v>1</v>
      </c>
      <c r="S1768" s="87"/>
      <c r="T1768" s="19"/>
      <c r="U1768" s="25"/>
      <c r="V1768" s="25"/>
      <c r="W1768" s="81"/>
      <c r="X1768" s="91" t="e">
        <f ca="1">+VLOOKUP(#REF!,REFERENCIAS!$C:$D,2,0)*VLOOKUP(#REF!,PONDERADORES!A:P,IF(AND(INFORMACION!$T1768='REFERENCIAS RIESGO'!$C$36,INFORMACION!$F1768=REFERENCIAS!$C$24),16,IF(INFORMACION!$T1768='REFERENCIAS RIESGO'!$C$36,13,IF(INFORMACION!$F1768=REFERENCIAS!$C$24,10,7))),0)+VLOOKUP(K1768,REFERENCIAS!$C:$D,2,0)*VLOOKUP($K$2,PONDERADORES!A:P,IF(AND(INFORMACION!$T1768='REFERENCIAS RIESGO'!$C$36,INFORMACION!$F1768=REFERENCIAS!$C$24),16,IF(INFORMACION!$T1768='REFERENCIAS RIESGO'!$C$36,13,IF(INFORMACION!$F1768=REFERENCIAS!$C$24,10,7))),0)+VLOOKUP(L1768,REFERENCIAS!$C:$D,2,0)*VLOOKUP($L$2,PONDERADORES!A:P,IF(AND(INFORMACION!$T1768='REFERENCIAS RIESGO'!$C$36,INFORMACION!$F1768=REFERENCIAS!$C$24),16,IF(INFORMACION!$T1768='REFERENCIAS RIESGO'!$C$36,13,IF(INFORMACION!$F1768=REFERENCIAS!$C$24,10,7))),0)+VLOOKUP(F1768,REFERENCIAS!$C:$D,2,0)*VLOOKUP($F$2,PONDERADORES!A:P,IF(AND(INFORMACION!$T1768='REFERENCIAS RIESGO'!$C$36,INFORMACION!$F1768=REFERENCIAS!$C$24),16,IF(INFORMACION!$T1768='REFERENCIAS RIESGO'!$C$36,13,IF(INFORMACION!$F1768=REFERENCIAS!$C$24,10,7))),0)+VLOOKUP(T1768,REFERENCIAS!$C:$D,2,0)*VLOOKUP($T$2,PONDERADORES!A:P,IF(AND(INFORMACION!$T1768='REFERENCIAS RIESGO'!$C$36,INFORMACION!$F1768=REFERENCIAS!$C$24),16,IF(INFORMACION!$T1768='REFERENCIAS RIESGO'!$C$36,13,IF(INFORMACION!$F1768=REFERENCIAS!$C$24,10,7))),0)+VLOOKUP(IF(J1768&lt;=0.2,0.2,IF(AND(J1768&gt;0.2,J1768&lt;=0.4),0.4,IF(AND(J1768&gt;0.4,J1768&lt;=0.6),0.6,IF(AND(J1768&gt;0.6,J1768&lt;=0.8),0.8,IF(AND(J1768&gt;0.8,J1768&lt;=1),1))))),REFERENCIAS!$C:$D,2,0)*VLOOKUP($J$2,PONDERADORES!A:P,IF(AND(INFORMACION!$T1768='REFERENCIAS RIESGO'!$C$36,INFORMACION!$F1768=REFERENCIAS!$C$24),16,IF(INFORMACION!$T1768='REFERENCIAS RIESGO'!$C$36,13,IF(INFORMACION!$F1768=REFERENCIAS!$C$24,10,7))),0)</f>
        <v>#REF!</v>
      </c>
      <c r="Y1768" s="68">
        <f>+VLOOKUP(M1768,REFERENCIAS!$C:$D,2,0)*VLOOKUP($M$2,PONDERADORES!$A$7:$G$9,7,0)+VLOOKUP(N1768,REFERENCIAS!$C:$D,2,0)*VLOOKUP($N$2,PONDERADORES!$A$7:$G$9,7,0)+VLOOKUP(O1768,REFERENCIAS!$C:$D,2,0)*VLOOKUP($O$2,PONDERADORES!$A$7:$G$9,7,0)</f>
        <v>0.2</v>
      </c>
      <c r="Z1768" s="2">
        <f>+VLOOKUP(IF(R1768&lt;0.1,0,IF(AND(R1768&gt;=0.1,R1768&lt;0.2),0.1,IF(AND(R1768&gt;=0.2,R1768&lt;0.3),0.2,IF(R1768&gt;0.3,0.3,)))),REFERENCIAS!$C:$D,2,0)*VLOOKUP($R$2,PONDERADORES!$A$11:$G$11,7,0)</f>
        <v>15</v>
      </c>
      <c r="AA1768" s="92"/>
      <c r="AB1768" s="95" t="e">
        <f t="shared" ca="1" si="107"/>
        <v>#REF!</v>
      </c>
      <c r="AC1768" s="23" t="e">
        <f ca="1">IF(AB1768&gt;REFERENCIAS!$C$62,REFERENCIAS!$B$62,IF(AND(AB1768&gt;=REFERENCIAS!$C$63,AB1768&lt;REFERENCIAS!$D$63),REFERENCIAS!$B$63,IF(AND(AB1768&gt;REFERENCIAS!$C$64,AB1768&lt;=REFERENCIAS!$D$64),REFERENCIAS!$B$64,IF(AND(AB1768&gt;=REFERENCIAS!$C$65,AB1768&lt;REFERENCIAS!$D$65),REFERENCIAS!$B$65, "Revisar"))))</f>
        <v>#REF!</v>
      </c>
      <c r="AD1768" s="94" t="e">
        <f ca="1">VLOOKUP(AC1768,REFERENCIAS!$B$62:$G$65,4,FALSE)</f>
        <v>#REF!</v>
      </c>
    </row>
    <row r="1769" spans="1:30" ht="17.25" x14ac:dyDescent="0.25">
      <c r="A1769" s="74"/>
      <c r="B1769" s="19"/>
      <c r="C1769" s="19"/>
      <c r="D1769" s="50"/>
      <c r="E1769" s="73"/>
      <c r="F1769" s="74"/>
      <c r="G1769" s="9"/>
      <c r="H1769" s="48"/>
      <c r="I1769" s="49">
        <f t="shared" ca="1" si="105"/>
        <v>2022</v>
      </c>
      <c r="J1769" s="22">
        <f t="shared" ca="1" si="104"/>
        <v>1</v>
      </c>
      <c r="K1769" s="19"/>
      <c r="L1769" s="73"/>
      <c r="M1769" s="74"/>
      <c r="N1769" s="19"/>
      <c r="O1769" s="73"/>
      <c r="P1769" s="82">
        <v>1</v>
      </c>
      <c r="Q1769" s="24">
        <v>1</v>
      </c>
      <c r="R1769" s="81">
        <f t="shared" si="106"/>
        <v>1</v>
      </c>
      <c r="S1769" s="87"/>
      <c r="T1769" s="19"/>
      <c r="U1769" s="25"/>
      <c r="V1769" s="25"/>
      <c r="W1769" s="81"/>
      <c r="X1769" s="91" t="e">
        <f ca="1">+VLOOKUP(#REF!,REFERENCIAS!$C:$D,2,0)*VLOOKUP(#REF!,PONDERADORES!A:P,IF(AND(INFORMACION!$T1769='REFERENCIAS RIESGO'!$C$36,INFORMACION!$F1769=REFERENCIAS!$C$24),16,IF(INFORMACION!$T1769='REFERENCIAS RIESGO'!$C$36,13,IF(INFORMACION!$F1769=REFERENCIAS!$C$24,10,7))),0)+VLOOKUP(K1769,REFERENCIAS!$C:$D,2,0)*VLOOKUP($K$2,PONDERADORES!A:P,IF(AND(INFORMACION!$T1769='REFERENCIAS RIESGO'!$C$36,INFORMACION!$F1769=REFERENCIAS!$C$24),16,IF(INFORMACION!$T1769='REFERENCIAS RIESGO'!$C$36,13,IF(INFORMACION!$F1769=REFERENCIAS!$C$24,10,7))),0)+VLOOKUP(L1769,REFERENCIAS!$C:$D,2,0)*VLOOKUP($L$2,PONDERADORES!A:P,IF(AND(INFORMACION!$T1769='REFERENCIAS RIESGO'!$C$36,INFORMACION!$F1769=REFERENCIAS!$C$24),16,IF(INFORMACION!$T1769='REFERENCIAS RIESGO'!$C$36,13,IF(INFORMACION!$F1769=REFERENCIAS!$C$24,10,7))),0)+VLOOKUP(F1769,REFERENCIAS!$C:$D,2,0)*VLOOKUP($F$2,PONDERADORES!A:P,IF(AND(INFORMACION!$T1769='REFERENCIAS RIESGO'!$C$36,INFORMACION!$F1769=REFERENCIAS!$C$24),16,IF(INFORMACION!$T1769='REFERENCIAS RIESGO'!$C$36,13,IF(INFORMACION!$F1769=REFERENCIAS!$C$24,10,7))),0)+VLOOKUP(T1769,REFERENCIAS!$C:$D,2,0)*VLOOKUP($T$2,PONDERADORES!A:P,IF(AND(INFORMACION!$T1769='REFERENCIAS RIESGO'!$C$36,INFORMACION!$F1769=REFERENCIAS!$C$24),16,IF(INFORMACION!$T1769='REFERENCIAS RIESGO'!$C$36,13,IF(INFORMACION!$F1769=REFERENCIAS!$C$24,10,7))),0)+VLOOKUP(IF(J1769&lt;=0.2,0.2,IF(AND(J1769&gt;0.2,J1769&lt;=0.4),0.4,IF(AND(J1769&gt;0.4,J1769&lt;=0.6),0.6,IF(AND(J1769&gt;0.6,J1769&lt;=0.8),0.8,IF(AND(J1769&gt;0.8,J1769&lt;=1),1))))),REFERENCIAS!$C:$D,2,0)*VLOOKUP($J$2,PONDERADORES!A:P,IF(AND(INFORMACION!$T1769='REFERENCIAS RIESGO'!$C$36,INFORMACION!$F1769=REFERENCIAS!$C$24),16,IF(INFORMACION!$T1769='REFERENCIAS RIESGO'!$C$36,13,IF(INFORMACION!$F1769=REFERENCIAS!$C$24,10,7))),0)</f>
        <v>#REF!</v>
      </c>
      <c r="Y1769" s="68">
        <f>+VLOOKUP(M1769,REFERENCIAS!$C:$D,2,0)*VLOOKUP($M$2,PONDERADORES!$A$7:$G$9,7,0)+VLOOKUP(N1769,REFERENCIAS!$C:$D,2,0)*VLOOKUP($N$2,PONDERADORES!$A$7:$G$9,7,0)+VLOOKUP(O1769,REFERENCIAS!$C:$D,2,0)*VLOOKUP($O$2,PONDERADORES!$A$7:$G$9,7,0)</f>
        <v>0.2</v>
      </c>
      <c r="Z1769" s="2">
        <f>+VLOOKUP(IF(R1769&lt;0.1,0,IF(AND(R1769&gt;=0.1,R1769&lt;0.2),0.1,IF(AND(R1769&gt;=0.2,R1769&lt;0.3),0.2,IF(R1769&gt;0.3,0.3,)))),REFERENCIAS!$C:$D,2,0)*VLOOKUP($R$2,PONDERADORES!$A$11:$G$11,7,0)</f>
        <v>15</v>
      </c>
      <c r="AA1769" s="92"/>
      <c r="AB1769" s="95" t="e">
        <f t="shared" ca="1" si="107"/>
        <v>#REF!</v>
      </c>
      <c r="AC1769" s="23" t="e">
        <f ca="1">IF(AB1769&gt;REFERENCIAS!$C$62,REFERENCIAS!$B$62,IF(AND(AB1769&gt;=REFERENCIAS!$C$63,AB1769&lt;REFERENCIAS!$D$63),REFERENCIAS!$B$63,IF(AND(AB1769&gt;REFERENCIAS!$C$64,AB1769&lt;=REFERENCIAS!$D$64),REFERENCIAS!$B$64,IF(AND(AB1769&gt;=REFERENCIAS!$C$65,AB1769&lt;REFERENCIAS!$D$65),REFERENCIAS!$B$65, "Revisar"))))</f>
        <v>#REF!</v>
      </c>
      <c r="AD1769" s="94" t="e">
        <f ca="1">VLOOKUP(AC1769,REFERENCIAS!$B$62:$G$65,4,FALSE)</f>
        <v>#REF!</v>
      </c>
    </row>
    <row r="1770" spans="1:30" ht="17.25" x14ac:dyDescent="0.25">
      <c r="A1770" s="74"/>
      <c r="B1770" s="19"/>
      <c r="C1770" s="19"/>
      <c r="D1770" s="50"/>
      <c r="E1770" s="73"/>
      <c r="F1770" s="74"/>
      <c r="G1770" s="9"/>
      <c r="H1770" s="48"/>
      <c r="I1770" s="49">
        <f t="shared" ca="1" si="105"/>
        <v>2022</v>
      </c>
      <c r="J1770" s="22">
        <f t="shared" ca="1" si="104"/>
        <v>1</v>
      </c>
      <c r="K1770" s="19"/>
      <c r="L1770" s="73"/>
      <c r="M1770" s="74"/>
      <c r="N1770" s="19"/>
      <c r="O1770" s="73"/>
      <c r="P1770" s="82">
        <v>1</v>
      </c>
      <c r="Q1770" s="24">
        <v>1</v>
      </c>
      <c r="R1770" s="81">
        <f t="shared" si="106"/>
        <v>1</v>
      </c>
      <c r="S1770" s="87"/>
      <c r="T1770" s="19"/>
      <c r="U1770" s="25"/>
      <c r="V1770" s="25"/>
      <c r="W1770" s="81"/>
      <c r="X1770" s="91" t="e">
        <f ca="1">+VLOOKUP(#REF!,REFERENCIAS!$C:$D,2,0)*VLOOKUP(#REF!,PONDERADORES!A:P,IF(AND(INFORMACION!$T1770='REFERENCIAS RIESGO'!$C$36,INFORMACION!$F1770=REFERENCIAS!$C$24),16,IF(INFORMACION!$T1770='REFERENCIAS RIESGO'!$C$36,13,IF(INFORMACION!$F1770=REFERENCIAS!$C$24,10,7))),0)+VLOOKUP(K1770,REFERENCIAS!$C:$D,2,0)*VLOOKUP($K$2,PONDERADORES!A:P,IF(AND(INFORMACION!$T1770='REFERENCIAS RIESGO'!$C$36,INFORMACION!$F1770=REFERENCIAS!$C$24),16,IF(INFORMACION!$T1770='REFERENCIAS RIESGO'!$C$36,13,IF(INFORMACION!$F1770=REFERENCIAS!$C$24,10,7))),0)+VLOOKUP(L1770,REFERENCIAS!$C:$D,2,0)*VLOOKUP($L$2,PONDERADORES!A:P,IF(AND(INFORMACION!$T1770='REFERENCIAS RIESGO'!$C$36,INFORMACION!$F1770=REFERENCIAS!$C$24),16,IF(INFORMACION!$T1770='REFERENCIAS RIESGO'!$C$36,13,IF(INFORMACION!$F1770=REFERENCIAS!$C$24,10,7))),0)+VLOOKUP(F1770,REFERENCIAS!$C:$D,2,0)*VLOOKUP($F$2,PONDERADORES!A:P,IF(AND(INFORMACION!$T1770='REFERENCIAS RIESGO'!$C$36,INFORMACION!$F1770=REFERENCIAS!$C$24),16,IF(INFORMACION!$T1770='REFERENCIAS RIESGO'!$C$36,13,IF(INFORMACION!$F1770=REFERENCIAS!$C$24,10,7))),0)+VLOOKUP(T1770,REFERENCIAS!$C:$D,2,0)*VLOOKUP($T$2,PONDERADORES!A:P,IF(AND(INFORMACION!$T1770='REFERENCIAS RIESGO'!$C$36,INFORMACION!$F1770=REFERENCIAS!$C$24),16,IF(INFORMACION!$T1770='REFERENCIAS RIESGO'!$C$36,13,IF(INFORMACION!$F1770=REFERENCIAS!$C$24,10,7))),0)+VLOOKUP(IF(J1770&lt;=0.2,0.2,IF(AND(J1770&gt;0.2,J1770&lt;=0.4),0.4,IF(AND(J1770&gt;0.4,J1770&lt;=0.6),0.6,IF(AND(J1770&gt;0.6,J1770&lt;=0.8),0.8,IF(AND(J1770&gt;0.8,J1770&lt;=1),1))))),REFERENCIAS!$C:$D,2,0)*VLOOKUP($J$2,PONDERADORES!A:P,IF(AND(INFORMACION!$T1770='REFERENCIAS RIESGO'!$C$36,INFORMACION!$F1770=REFERENCIAS!$C$24),16,IF(INFORMACION!$T1770='REFERENCIAS RIESGO'!$C$36,13,IF(INFORMACION!$F1770=REFERENCIAS!$C$24,10,7))),0)</f>
        <v>#REF!</v>
      </c>
      <c r="Y1770" s="68">
        <f>+VLOOKUP(M1770,REFERENCIAS!$C:$D,2,0)*VLOOKUP($M$2,PONDERADORES!$A$7:$G$9,7,0)+VLOOKUP(N1770,REFERENCIAS!$C:$D,2,0)*VLOOKUP($N$2,PONDERADORES!$A$7:$G$9,7,0)+VLOOKUP(O1770,REFERENCIAS!$C:$D,2,0)*VLOOKUP($O$2,PONDERADORES!$A$7:$G$9,7,0)</f>
        <v>0.2</v>
      </c>
      <c r="Z1770" s="2">
        <f>+VLOOKUP(IF(R1770&lt;0.1,0,IF(AND(R1770&gt;=0.1,R1770&lt;0.2),0.1,IF(AND(R1770&gt;=0.2,R1770&lt;0.3),0.2,IF(R1770&gt;0.3,0.3,)))),REFERENCIAS!$C:$D,2,0)*VLOOKUP($R$2,PONDERADORES!$A$11:$G$11,7,0)</f>
        <v>15</v>
      </c>
      <c r="AA1770" s="92"/>
      <c r="AB1770" s="95" t="e">
        <f t="shared" ca="1" si="107"/>
        <v>#REF!</v>
      </c>
      <c r="AC1770" s="23" t="e">
        <f ca="1">IF(AB1770&gt;REFERENCIAS!$C$62,REFERENCIAS!$B$62,IF(AND(AB1770&gt;=REFERENCIAS!$C$63,AB1770&lt;REFERENCIAS!$D$63),REFERENCIAS!$B$63,IF(AND(AB1770&gt;REFERENCIAS!$C$64,AB1770&lt;=REFERENCIAS!$D$64),REFERENCIAS!$B$64,IF(AND(AB1770&gt;=REFERENCIAS!$C$65,AB1770&lt;REFERENCIAS!$D$65),REFERENCIAS!$B$65, "Revisar"))))</f>
        <v>#REF!</v>
      </c>
      <c r="AD1770" s="94" t="e">
        <f ca="1">VLOOKUP(AC1770,REFERENCIAS!$B$62:$G$65,4,FALSE)</f>
        <v>#REF!</v>
      </c>
    </row>
    <row r="1771" spans="1:30" ht="17.25" x14ac:dyDescent="0.25">
      <c r="A1771" s="74"/>
      <c r="B1771" s="19"/>
      <c r="C1771" s="19"/>
      <c r="D1771" s="50"/>
      <c r="E1771" s="73"/>
      <c r="F1771" s="74"/>
      <c r="G1771" s="9"/>
      <c r="H1771" s="48"/>
      <c r="I1771" s="49">
        <f t="shared" ca="1" si="105"/>
        <v>2022</v>
      </c>
      <c r="J1771" s="22">
        <f t="shared" ca="1" si="104"/>
        <v>1</v>
      </c>
      <c r="K1771" s="19"/>
      <c r="L1771" s="73"/>
      <c r="M1771" s="74"/>
      <c r="N1771" s="19"/>
      <c r="O1771" s="73"/>
      <c r="P1771" s="82">
        <v>1</v>
      </c>
      <c r="Q1771" s="24">
        <v>1</v>
      </c>
      <c r="R1771" s="81">
        <f t="shared" si="106"/>
        <v>1</v>
      </c>
      <c r="S1771" s="87"/>
      <c r="T1771" s="19"/>
      <c r="U1771" s="25"/>
      <c r="V1771" s="25"/>
      <c r="W1771" s="81"/>
      <c r="X1771" s="91" t="e">
        <f ca="1">+VLOOKUP(#REF!,REFERENCIAS!$C:$D,2,0)*VLOOKUP(#REF!,PONDERADORES!A:P,IF(AND(INFORMACION!$T1771='REFERENCIAS RIESGO'!$C$36,INFORMACION!$F1771=REFERENCIAS!$C$24),16,IF(INFORMACION!$T1771='REFERENCIAS RIESGO'!$C$36,13,IF(INFORMACION!$F1771=REFERENCIAS!$C$24,10,7))),0)+VLOOKUP(K1771,REFERENCIAS!$C:$D,2,0)*VLOOKUP($K$2,PONDERADORES!A:P,IF(AND(INFORMACION!$T1771='REFERENCIAS RIESGO'!$C$36,INFORMACION!$F1771=REFERENCIAS!$C$24),16,IF(INFORMACION!$T1771='REFERENCIAS RIESGO'!$C$36,13,IF(INFORMACION!$F1771=REFERENCIAS!$C$24,10,7))),0)+VLOOKUP(L1771,REFERENCIAS!$C:$D,2,0)*VLOOKUP($L$2,PONDERADORES!A:P,IF(AND(INFORMACION!$T1771='REFERENCIAS RIESGO'!$C$36,INFORMACION!$F1771=REFERENCIAS!$C$24),16,IF(INFORMACION!$T1771='REFERENCIAS RIESGO'!$C$36,13,IF(INFORMACION!$F1771=REFERENCIAS!$C$24,10,7))),0)+VLOOKUP(F1771,REFERENCIAS!$C:$D,2,0)*VLOOKUP($F$2,PONDERADORES!A:P,IF(AND(INFORMACION!$T1771='REFERENCIAS RIESGO'!$C$36,INFORMACION!$F1771=REFERENCIAS!$C$24),16,IF(INFORMACION!$T1771='REFERENCIAS RIESGO'!$C$36,13,IF(INFORMACION!$F1771=REFERENCIAS!$C$24,10,7))),0)+VLOOKUP(T1771,REFERENCIAS!$C:$D,2,0)*VLOOKUP($T$2,PONDERADORES!A:P,IF(AND(INFORMACION!$T1771='REFERENCIAS RIESGO'!$C$36,INFORMACION!$F1771=REFERENCIAS!$C$24),16,IF(INFORMACION!$T1771='REFERENCIAS RIESGO'!$C$36,13,IF(INFORMACION!$F1771=REFERENCIAS!$C$24,10,7))),0)+VLOOKUP(IF(J1771&lt;=0.2,0.2,IF(AND(J1771&gt;0.2,J1771&lt;=0.4),0.4,IF(AND(J1771&gt;0.4,J1771&lt;=0.6),0.6,IF(AND(J1771&gt;0.6,J1771&lt;=0.8),0.8,IF(AND(J1771&gt;0.8,J1771&lt;=1),1))))),REFERENCIAS!$C:$D,2,0)*VLOOKUP($J$2,PONDERADORES!A:P,IF(AND(INFORMACION!$T1771='REFERENCIAS RIESGO'!$C$36,INFORMACION!$F1771=REFERENCIAS!$C$24),16,IF(INFORMACION!$T1771='REFERENCIAS RIESGO'!$C$36,13,IF(INFORMACION!$F1771=REFERENCIAS!$C$24,10,7))),0)</f>
        <v>#REF!</v>
      </c>
      <c r="Y1771" s="68">
        <f>+VLOOKUP(M1771,REFERENCIAS!$C:$D,2,0)*VLOOKUP($M$2,PONDERADORES!$A$7:$G$9,7,0)+VLOOKUP(N1771,REFERENCIAS!$C:$D,2,0)*VLOOKUP($N$2,PONDERADORES!$A$7:$G$9,7,0)+VLOOKUP(O1771,REFERENCIAS!$C:$D,2,0)*VLOOKUP($O$2,PONDERADORES!$A$7:$G$9,7,0)</f>
        <v>0.2</v>
      </c>
      <c r="Z1771" s="2">
        <f>+VLOOKUP(IF(R1771&lt;0.1,0,IF(AND(R1771&gt;=0.1,R1771&lt;0.2),0.1,IF(AND(R1771&gt;=0.2,R1771&lt;0.3),0.2,IF(R1771&gt;0.3,0.3,)))),REFERENCIAS!$C:$D,2,0)*VLOOKUP($R$2,PONDERADORES!$A$11:$G$11,7,0)</f>
        <v>15</v>
      </c>
      <c r="AA1771" s="92"/>
      <c r="AB1771" s="95" t="e">
        <f t="shared" ca="1" si="107"/>
        <v>#REF!</v>
      </c>
      <c r="AC1771" s="23" t="e">
        <f ca="1">IF(AB1771&gt;REFERENCIAS!$C$62,REFERENCIAS!$B$62,IF(AND(AB1771&gt;=REFERENCIAS!$C$63,AB1771&lt;REFERENCIAS!$D$63),REFERENCIAS!$B$63,IF(AND(AB1771&gt;REFERENCIAS!$C$64,AB1771&lt;=REFERENCIAS!$D$64),REFERENCIAS!$B$64,IF(AND(AB1771&gt;=REFERENCIAS!$C$65,AB1771&lt;REFERENCIAS!$D$65),REFERENCIAS!$B$65, "Revisar"))))</f>
        <v>#REF!</v>
      </c>
      <c r="AD1771" s="94" t="e">
        <f ca="1">VLOOKUP(AC1771,REFERENCIAS!$B$62:$G$65,4,FALSE)</f>
        <v>#REF!</v>
      </c>
    </row>
    <row r="1772" spans="1:30" ht="17.25" x14ac:dyDescent="0.25">
      <c r="A1772" s="74"/>
      <c r="B1772" s="19"/>
      <c r="C1772" s="19"/>
      <c r="D1772" s="50"/>
      <c r="E1772" s="73"/>
      <c r="F1772" s="74"/>
      <c r="G1772" s="9"/>
      <c r="H1772" s="48"/>
      <c r="I1772" s="49">
        <f t="shared" ca="1" si="105"/>
        <v>2022</v>
      </c>
      <c r="J1772" s="22">
        <f t="shared" ca="1" si="104"/>
        <v>1</v>
      </c>
      <c r="K1772" s="19"/>
      <c r="L1772" s="73"/>
      <c r="M1772" s="74"/>
      <c r="N1772" s="19"/>
      <c r="O1772" s="73"/>
      <c r="P1772" s="82">
        <v>1</v>
      </c>
      <c r="Q1772" s="24">
        <v>1</v>
      </c>
      <c r="R1772" s="81">
        <f t="shared" si="106"/>
        <v>1</v>
      </c>
      <c r="S1772" s="87"/>
      <c r="T1772" s="19"/>
      <c r="U1772" s="25"/>
      <c r="V1772" s="25"/>
      <c r="W1772" s="81"/>
      <c r="X1772" s="91" t="e">
        <f ca="1">+VLOOKUP(#REF!,REFERENCIAS!$C:$D,2,0)*VLOOKUP(#REF!,PONDERADORES!A:P,IF(AND(INFORMACION!$T1772='REFERENCIAS RIESGO'!$C$36,INFORMACION!$F1772=REFERENCIAS!$C$24),16,IF(INFORMACION!$T1772='REFERENCIAS RIESGO'!$C$36,13,IF(INFORMACION!$F1772=REFERENCIAS!$C$24,10,7))),0)+VLOOKUP(K1772,REFERENCIAS!$C:$D,2,0)*VLOOKUP($K$2,PONDERADORES!A:P,IF(AND(INFORMACION!$T1772='REFERENCIAS RIESGO'!$C$36,INFORMACION!$F1772=REFERENCIAS!$C$24),16,IF(INFORMACION!$T1772='REFERENCIAS RIESGO'!$C$36,13,IF(INFORMACION!$F1772=REFERENCIAS!$C$24,10,7))),0)+VLOOKUP(L1772,REFERENCIAS!$C:$D,2,0)*VLOOKUP($L$2,PONDERADORES!A:P,IF(AND(INFORMACION!$T1772='REFERENCIAS RIESGO'!$C$36,INFORMACION!$F1772=REFERENCIAS!$C$24),16,IF(INFORMACION!$T1772='REFERENCIAS RIESGO'!$C$36,13,IF(INFORMACION!$F1772=REFERENCIAS!$C$24,10,7))),0)+VLOOKUP(F1772,REFERENCIAS!$C:$D,2,0)*VLOOKUP($F$2,PONDERADORES!A:P,IF(AND(INFORMACION!$T1772='REFERENCIAS RIESGO'!$C$36,INFORMACION!$F1772=REFERENCIAS!$C$24),16,IF(INFORMACION!$T1772='REFERENCIAS RIESGO'!$C$36,13,IF(INFORMACION!$F1772=REFERENCIAS!$C$24,10,7))),0)+VLOOKUP(T1772,REFERENCIAS!$C:$D,2,0)*VLOOKUP($T$2,PONDERADORES!A:P,IF(AND(INFORMACION!$T1772='REFERENCIAS RIESGO'!$C$36,INFORMACION!$F1772=REFERENCIAS!$C$24),16,IF(INFORMACION!$T1772='REFERENCIAS RIESGO'!$C$36,13,IF(INFORMACION!$F1772=REFERENCIAS!$C$24,10,7))),0)+VLOOKUP(IF(J1772&lt;=0.2,0.2,IF(AND(J1772&gt;0.2,J1772&lt;=0.4),0.4,IF(AND(J1772&gt;0.4,J1772&lt;=0.6),0.6,IF(AND(J1772&gt;0.6,J1772&lt;=0.8),0.8,IF(AND(J1772&gt;0.8,J1772&lt;=1),1))))),REFERENCIAS!$C:$D,2,0)*VLOOKUP($J$2,PONDERADORES!A:P,IF(AND(INFORMACION!$T1772='REFERENCIAS RIESGO'!$C$36,INFORMACION!$F1772=REFERENCIAS!$C$24),16,IF(INFORMACION!$T1772='REFERENCIAS RIESGO'!$C$36,13,IF(INFORMACION!$F1772=REFERENCIAS!$C$24,10,7))),0)</f>
        <v>#REF!</v>
      </c>
      <c r="Y1772" s="68">
        <f>+VLOOKUP(M1772,REFERENCIAS!$C:$D,2,0)*VLOOKUP($M$2,PONDERADORES!$A$7:$G$9,7,0)+VLOOKUP(N1772,REFERENCIAS!$C:$D,2,0)*VLOOKUP($N$2,PONDERADORES!$A$7:$G$9,7,0)+VLOOKUP(O1772,REFERENCIAS!$C:$D,2,0)*VLOOKUP($O$2,PONDERADORES!$A$7:$G$9,7,0)</f>
        <v>0.2</v>
      </c>
      <c r="Z1772" s="2">
        <f>+VLOOKUP(IF(R1772&lt;0.1,0,IF(AND(R1772&gt;=0.1,R1772&lt;0.2),0.1,IF(AND(R1772&gt;=0.2,R1772&lt;0.3),0.2,IF(R1772&gt;0.3,0.3,)))),REFERENCIAS!$C:$D,2,0)*VLOOKUP($R$2,PONDERADORES!$A$11:$G$11,7,0)</f>
        <v>15</v>
      </c>
      <c r="AA1772" s="92"/>
      <c r="AB1772" s="95" t="e">
        <f t="shared" ca="1" si="107"/>
        <v>#REF!</v>
      </c>
      <c r="AC1772" s="23" t="e">
        <f ca="1">IF(AB1772&gt;REFERENCIAS!$C$62,REFERENCIAS!$B$62,IF(AND(AB1772&gt;=REFERENCIAS!$C$63,AB1772&lt;REFERENCIAS!$D$63),REFERENCIAS!$B$63,IF(AND(AB1772&gt;REFERENCIAS!$C$64,AB1772&lt;=REFERENCIAS!$D$64),REFERENCIAS!$B$64,IF(AND(AB1772&gt;=REFERENCIAS!$C$65,AB1772&lt;REFERENCIAS!$D$65),REFERENCIAS!$B$65, "Revisar"))))</f>
        <v>#REF!</v>
      </c>
      <c r="AD1772" s="94" t="e">
        <f ca="1">VLOOKUP(AC1772,REFERENCIAS!$B$62:$G$65,4,FALSE)</f>
        <v>#REF!</v>
      </c>
    </row>
    <row r="1773" spans="1:30" ht="17.25" x14ac:dyDescent="0.25">
      <c r="A1773" s="74"/>
      <c r="B1773" s="19"/>
      <c r="C1773" s="19"/>
      <c r="D1773" s="50"/>
      <c r="E1773" s="73"/>
      <c r="F1773" s="74"/>
      <c r="G1773" s="9"/>
      <c r="H1773" s="48"/>
      <c r="I1773" s="49">
        <f t="shared" ca="1" si="105"/>
        <v>2022</v>
      </c>
      <c r="J1773" s="22">
        <f t="shared" ca="1" si="104"/>
        <v>1</v>
      </c>
      <c r="K1773" s="19"/>
      <c r="L1773" s="73"/>
      <c r="M1773" s="74"/>
      <c r="N1773" s="19"/>
      <c r="O1773" s="73"/>
      <c r="P1773" s="82">
        <v>1</v>
      </c>
      <c r="Q1773" s="24">
        <v>1</v>
      </c>
      <c r="R1773" s="81">
        <f t="shared" si="106"/>
        <v>1</v>
      </c>
      <c r="S1773" s="87"/>
      <c r="T1773" s="19"/>
      <c r="U1773" s="25"/>
      <c r="V1773" s="25"/>
      <c r="W1773" s="81"/>
      <c r="X1773" s="91" t="e">
        <f ca="1">+VLOOKUP(#REF!,REFERENCIAS!$C:$D,2,0)*VLOOKUP(#REF!,PONDERADORES!A:P,IF(AND(INFORMACION!$T1773='REFERENCIAS RIESGO'!$C$36,INFORMACION!$F1773=REFERENCIAS!$C$24),16,IF(INFORMACION!$T1773='REFERENCIAS RIESGO'!$C$36,13,IF(INFORMACION!$F1773=REFERENCIAS!$C$24,10,7))),0)+VLOOKUP(K1773,REFERENCIAS!$C:$D,2,0)*VLOOKUP($K$2,PONDERADORES!A:P,IF(AND(INFORMACION!$T1773='REFERENCIAS RIESGO'!$C$36,INFORMACION!$F1773=REFERENCIAS!$C$24),16,IF(INFORMACION!$T1773='REFERENCIAS RIESGO'!$C$36,13,IF(INFORMACION!$F1773=REFERENCIAS!$C$24,10,7))),0)+VLOOKUP(L1773,REFERENCIAS!$C:$D,2,0)*VLOOKUP($L$2,PONDERADORES!A:P,IF(AND(INFORMACION!$T1773='REFERENCIAS RIESGO'!$C$36,INFORMACION!$F1773=REFERENCIAS!$C$24),16,IF(INFORMACION!$T1773='REFERENCIAS RIESGO'!$C$36,13,IF(INFORMACION!$F1773=REFERENCIAS!$C$24,10,7))),0)+VLOOKUP(F1773,REFERENCIAS!$C:$D,2,0)*VLOOKUP($F$2,PONDERADORES!A:P,IF(AND(INFORMACION!$T1773='REFERENCIAS RIESGO'!$C$36,INFORMACION!$F1773=REFERENCIAS!$C$24),16,IF(INFORMACION!$T1773='REFERENCIAS RIESGO'!$C$36,13,IF(INFORMACION!$F1773=REFERENCIAS!$C$24,10,7))),0)+VLOOKUP(T1773,REFERENCIAS!$C:$D,2,0)*VLOOKUP($T$2,PONDERADORES!A:P,IF(AND(INFORMACION!$T1773='REFERENCIAS RIESGO'!$C$36,INFORMACION!$F1773=REFERENCIAS!$C$24),16,IF(INFORMACION!$T1773='REFERENCIAS RIESGO'!$C$36,13,IF(INFORMACION!$F1773=REFERENCIAS!$C$24,10,7))),0)+VLOOKUP(IF(J1773&lt;=0.2,0.2,IF(AND(J1773&gt;0.2,J1773&lt;=0.4),0.4,IF(AND(J1773&gt;0.4,J1773&lt;=0.6),0.6,IF(AND(J1773&gt;0.6,J1773&lt;=0.8),0.8,IF(AND(J1773&gt;0.8,J1773&lt;=1),1))))),REFERENCIAS!$C:$D,2,0)*VLOOKUP($J$2,PONDERADORES!A:P,IF(AND(INFORMACION!$T1773='REFERENCIAS RIESGO'!$C$36,INFORMACION!$F1773=REFERENCIAS!$C$24),16,IF(INFORMACION!$T1773='REFERENCIAS RIESGO'!$C$36,13,IF(INFORMACION!$F1773=REFERENCIAS!$C$24,10,7))),0)</f>
        <v>#REF!</v>
      </c>
      <c r="Y1773" s="68">
        <f>+VLOOKUP(M1773,REFERENCIAS!$C:$D,2,0)*VLOOKUP($M$2,PONDERADORES!$A$7:$G$9,7,0)+VLOOKUP(N1773,REFERENCIAS!$C:$D,2,0)*VLOOKUP($N$2,PONDERADORES!$A$7:$G$9,7,0)+VLOOKUP(O1773,REFERENCIAS!$C:$D,2,0)*VLOOKUP($O$2,PONDERADORES!$A$7:$G$9,7,0)</f>
        <v>0.2</v>
      </c>
      <c r="Z1773" s="2">
        <f>+VLOOKUP(IF(R1773&lt;0.1,0,IF(AND(R1773&gt;=0.1,R1773&lt;0.2),0.1,IF(AND(R1773&gt;=0.2,R1773&lt;0.3),0.2,IF(R1773&gt;0.3,0.3,)))),REFERENCIAS!$C:$D,2,0)*VLOOKUP($R$2,PONDERADORES!$A$11:$G$11,7,0)</f>
        <v>15</v>
      </c>
      <c r="AA1773" s="92"/>
      <c r="AB1773" s="95" t="e">
        <f t="shared" ca="1" si="107"/>
        <v>#REF!</v>
      </c>
      <c r="AC1773" s="23" t="e">
        <f ca="1">IF(AB1773&gt;REFERENCIAS!$C$62,REFERENCIAS!$B$62,IF(AND(AB1773&gt;=REFERENCIAS!$C$63,AB1773&lt;REFERENCIAS!$D$63),REFERENCIAS!$B$63,IF(AND(AB1773&gt;REFERENCIAS!$C$64,AB1773&lt;=REFERENCIAS!$D$64),REFERENCIAS!$B$64,IF(AND(AB1773&gt;=REFERENCIAS!$C$65,AB1773&lt;REFERENCIAS!$D$65),REFERENCIAS!$B$65, "Revisar"))))</f>
        <v>#REF!</v>
      </c>
      <c r="AD1773" s="94" t="e">
        <f ca="1">VLOOKUP(AC1773,REFERENCIAS!$B$62:$G$65,4,FALSE)</f>
        <v>#REF!</v>
      </c>
    </row>
    <row r="1774" spans="1:30" ht="17.25" x14ac:dyDescent="0.25">
      <c r="A1774" s="74"/>
      <c r="B1774" s="19"/>
      <c r="C1774" s="19"/>
      <c r="D1774" s="50"/>
      <c r="E1774" s="73"/>
      <c r="F1774" s="74"/>
      <c r="G1774" s="9"/>
      <c r="H1774" s="48"/>
      <c r="I1774" s="49">
        <f t="shared" ca="1" si="105"/>
        <v>2022</v>
      </c>
      <c r="J1774" s="22">
        <f t="shared" ca="1" si="104"/>
        <v>1</v>
      </c>
      <c r="K1774" s="19"/>
      <c r="L1774" s="73"/>
      <c r="M1774" s="74"/>
      <c r="N1774" s="19"/>
      <c r="O1774" s="73"/>
      <c r="P1774" s="82">
        <v>1</v>
      </c>
      <c r="Q1774" s="24">
        <v>1</v>
      </c>
      <c r="R1774" s="81">
        <f t="shared" si="106"/>
        <v>1</v>
      </c>
      <c r="S1774" s="87"/>
      <c r="T1774" s="19"/>
      <c r="U1774" s="25"/>
      <c r="V1774" s="25"/>
      <c r="W1774" s="81"/>
      <c r="X1774" s="91" t="e">
        <f ca="1">+VLOOKUP(#REF!,REFERENCIAS!$C:$D,2,0)*VLOOKUP(#REF!,PONDERADORES!A:P,IF(AND(INFORMACION!$T1774='REFERENCIAS RIESGO'!$C$36,INFORMACION!$F1774=REFERENCIAS!$C$24),16,IF(INFORMACION!$T1774='REFERENCIAS RIESGO'!$C$36,13,IF(INFORMACION!$F1774=REFERENCIAS!$C$24,10,7))),0)+VLOOKUP(K1774,REFERENCIAS!$C:$D,2,0)*VLOOKUP($K$2,PONDERADORES!A:P,IF(AND(INFORMACION!$T1774='REFERENCIAS RIESGO'!$C$36,INFORMACION!$F1774=REFERENCIAS!$C$24),16,IF(INFORMACION!$T1774='REFERENCIAS RIESGO'!$C$36,13,IF(INFORMACION!$F1774=REFERENCIAS!$C$24,10,7))),0)+VLOOKUP(L1774,REFERENCIAS!$C:$D,2,0)*VLOOKUP($L$2,PONDERADORES!A:P,IF(AND(INFORMACION!$T1774='REFERENCIAS RIESGO'!$C$36,INFORMACION!$F1774=REFERENCIAS!$C$24),16,IF(INFORMACION!$T1774='REFERENCIAS RIESGO'!$C$36,13,IF(INFORMACION!$F1774=REFERENCIAS!$C$24,10,7))),0)+VLOOKUP(F1774,REFERENCIAS!$C:$D,2,0)*VLOOKUP($F$2,PONDERADORES!A:P,IF(AND(INFORMACION!$T1774='REFERENCIAS RIESGO'!$C$36,INFORMACION!$F1774=REFERENCIAS!$C$24),16,IF(INFORMACION!$T1774='REFERENCIAS RIESGO'!$C$36,13,IF(INFORMACION!$F1774=REFERENCIAS!$C$24,10,7))),0)+VLOOKUP(T1774,REFERENCIAS!$C:$D,2,0)*VLOOKUP($T$2,PONDERADORES!A:P,IF(AND(INFORMACION!$T1774='REFERENCIAS RIESGO'!$C$36,INFORMACION!$F1774=REFERENCIAS!$C$24),16,IF(INFORMACION!$T1774='REFERENCIAS RIESGO'!$C$36,13,IF(INFORMACION!$F1774=REFERENCIAS!$C$24,10,7))),0)+VLOOKUP(IF(J1774&lt;=0.2,0.2,IF(AND(J1774&gt;0.2,J1774&lt;=0.4),0.4,IF(AND(J1774&gt;0.4,J1774&lt;=0.6),0.6,IF(AND(J1774&gt;0.6,J1774&lt;=0.8),0.8,IF(AND(J1774&gt;0.8,J1774&lt;=1),1))))),REFERENCIAS!$C:$D,2,0)*VLOOKUP($J$2,PONDERADORES!A:P,IF(AND(INFORMACION!$T1774='REFERENCIAS RIESGO'!$C$36,INFORMACION!$F1774=REFERENCIAS!$C$24),16,IF(INFORMACION!$T1774='REFERENCIAS RIESGO'!$C$36,13,IF(INFORMACION!$F1774=REFERENCIAS!$C$24,10,7))),0)</f>
        <v>#REF!</v>
      </c>
      <c r="Y1774" s="68">
        <f>+VLOOKUP(M1774,REFERENCIAS!$C:$D,2,0)*VLOOKUP($M$2,PONDERADORES!$A$7:$G$9,7,0)+VLOOKUP(N1774,REFERENCIAS!$C:$D,2,0)*VLOOKUP($N$2,PONDERADORES!$A$7:$G$9,7,0)+VLOOKUP(O1774,REFERENCIAS!$C:$D,2,0)*VLOOKUP($O$2,PONDERADORES!$A$7:$G$9,7,0)</f>
        <v>0.2</v>
      </c>
      <c r="Z1774" s="2">
        <f>+VLOOKUP(IF(R1774&lt;0.1,0,IF(AND(R1774&gt;=0.1,R1774&lt;0.2),0.1,IF(AND(R1774&gt;=0.2,R1774&lt;0.3),0.2,IF(R1774&gt;0.3,0.3,)))),REFERENCIAS!$C:$D,2,0)*VLOOKUP($R$2,PONDERADORES!$A$11:$G$11,7,0)</f>
        <v>15</v>
      </c>
      <c r="AA1774" s="92"/>
      <c r="AB1774" s="95" t="e">
        <f t="shared" ca="1" si="107"/>
        <v>#REF!</v>
      </c>
      <c r="AC1774" s="23" t="e">
        <f ca="1">IF(AB1774&gt;REFERENCIAS!$C$62,REFERENCIAS!$B$62,IF(AND(AB1774&gt;=REFERENCIAS!$C$63,AB1774&lt;REFERENCIAS!$D$63),REFERENCIAS!$B$63,IF(AND(AB1774&gt;REFERENCIAS!$C$64,AB1774&lt;=REFERENCIAS!$D$64),REFERENCIAS!$B$64,IF(AND(AB1774&gt;=REFERENCIAS!$C$65,AB1774&lt;REFERENCIAS!$D$65),REFERENCIAS!$B$65, "Revisar"))))</f>
        <v>#REF!</v>
      </c>
      <c r="AD1774" s="94" t="e">
        <f ca="1">VLOOKUP(AC1774,REFERENCIAS!$B$62:$G$65,4,FALSE)</f>
        <v>#REF!</v>
      </c>
    </row>
    <row r="1775" spans="1:30" ht="17.25" x14ac:dyDescent="0.25">
      <c r="A1775" s="74"/>
      <c r="B1775" s="19"/>
      <c r="C1775" s="19"/>
      <c r="D1775" s="50"/>
      <c r="E1775" s="73"/>
      <c r="F1775" s="74"/>
      <c r="G1775" s="9"/>
      <c r="H1775" s="48"/>
      <c r="I1775" s="49">
        <f t="shared" ca="1" si="105"/>
        <v>2022</v>
      </c>
      <c r="J1775" s="22">
        <f t="shared" ca="1" si="104"/>
        <v>1</v>
      </c>
      <c r="K1775" s="19"/>
      <c r="L1775" s="73"/>
      <c r="M1775" s="74"/>
      <c r="N1775" s="19"/>
      <c r="O1775" s="73"/>
      <c r="P1775" s="82">
        <v>1</v>
      </c>
      <c r="Q1775" s="24">
        <v>1</v>
      </c>
      <c r="R1775" s="81">
        <f t="shared" si="106"/>
        <v>1</v>
      </c>
      <c r="S1775" s="87"/>
      <c r="T1775" s="19"/>
      <c r="U1775" s="25"/>
      <c r="V1775" s="25"/>
      <c r="W1775" s="81"/>
      <c r="X1775" s="91" t="e">
        <f ca="1">+VLOOKUP(#REF!,REFERENCIAS!$C:$D,2,0)*VLOOKUP(#REF!,PONDERADORES!A:P,IF(AND(INFORMACION!$T1775='REFERENCIAS RIESGO'!$C$36,INFORMACION!$F1775=REFERENCIAS!$C$24),16,IF(INFORMACION!$T1775='REFERENCIAS RIESGO'!$C$36,13,IF(INFORMACION!$F1775=REFERENCIAS!$C$24,10,7))),0)+VLOOKUP(K1775,REFERENCIAS!$C:$D,2,0)*VLOOKUP($K$2,PONDERADORES!A:P,IF(AND(INFORMACION!$T1775='REFERENCIAS RIESGO'!$C$36,INFORMACION!$F1775=REFERENCIAS!$C$24),16,IF(INFORMACION!$T1775='REFERENCIAS RIESGO'!$C$36,13,IF(INFORMACION!$F1775=REFERENCIAS!$C$24,10,7))),0)+VLOOKUP(L1775,REFERENCIAS!$C:$D,2,0)*VLOOKUP($L$2,PONDERADORES!A:P,IF(AND(INFORMACION!$T1775='REFERENCIAS RIESGO'!$C$36,INFORMACION!$F1775=REFERENCIAS!$C$24),16,IF(INFORMACION!$T1775='REFERENCIAS RIESGO'!$C$36,13,IF(INFORMACION!$F1775=REFERENCIAS!$C$24,10,7))),0)+VLOOKUP(F1775,REFERENCIAS!$C:$D,2,0)*VLOOKUP($F$2,PONDERADORES!A:P,IF(AND(INFORMACION!$T1775='REFERENCIAS RIESGO'!$C$36,INFORMACION!$F1775=REFERENCIAS!$C$24),16,IF(INFORMACION!$T1775='REFERENCIAS RIESGO'!$C$36,13,IF(INFORMACION!$F1775=REFERENCIAS!$C$24,10,7))),0)+VLOOKUP(T1775,REFERENCIAS!$C:$D,2,0)*VLOOKUP($T$2,PONDERADORES!A:P,IF(AND(INFORMACION!$T1775='REFERENCIAS RIESGO'!$C$36,INFORMACION!$F1775=REFERENCIAS!$C$24),16,IF(INFORMACION!$T1775='REFERENCIAS RIESGO'!$C$36,13,IF(INFORMACION!$F1775=REFERENCIAS!$C$24,10,7))),0)+VLOOKUP(IF(J1775&lt;=0.2,0.2,IF(AND(J1775&gt;0.2,J1775&lt;=0.4),0.4,IF(AND(J1775&gt;0.4,J1775&lt;=0.6),0.6,IF(AND(J1775&gt;0.6,J1775&lt;=0.8),0.8,IF(AND(J1775&gt;0.8,J1775&lt;=1),1))))),REFERENCIAS!$C:$D,2,0)*VLOOKUP($J$2,PONDERADORES!A:P,IF(AND(INFORMACION!$T1775='REFERENCIAS RIESGO'!$C$36,INFORMACION!$F1775=REFERENCIAS!$C$24),16,IF(INFORMACION!$T1775='REFERENCIAS RIESGO'!$C$36,13,IF(INFORMACION!$F1775=REFERENCIAS!$C$24,10,7))),0)</f>
        <v>#REF!</v>
      </c>
      <c r="Y1775" s="68">
        <f>+VLOOKUP(M1775,REFERENCIAS!$C:$D,2,0)*VLOOKUP($M$2,PONDERADORES!$A$7:$G$9,7,0)+VLOOKUP(N1775,REFERENCIAS!$C:$D,2,0)*VLOOKUP($N$2,PONDERADORES!$A$7:$G$9,7,0)+VLOOKUP(O1775,REFERENCIAS!$C:$D,2,0)*VLOOKUP($O$2,PONDERADORES!$A$7:$G$9,7,0)</f>
        <v>0.2</v>
      </c>
      <c r="Z1775" s="2">
        <f>+VLOOKUP(IF(R1775&lt;0.1,0,IF(AND(R1775&gt;=0.1,R1775&lt;0.2),0.1,IF(AND(R1775&gt;=0.2,R1775&lt;0.3),0.2,IF(R1775&gt;0.3,0.3,)))),REFERENCIAS!$C:$D,2,0)*VLOOKUP($R$2,PONDERADORES!$A$11:$G$11,7,0)</f>
        <v>15</v>
      </c>
      <c r="AA1775" s="92"/>
      <c r="AB1775" s="95" t="e">
        <f t="shared" ca="1" si="107"/>
        <v>#REF!</v>
      </c>
      <c r="AC1775" s="23" t="e">
        <f ca="1">IF(AB1775&gt;REFERENCIAS!$C$62,REFERENCIAS!$B$62,IF(AND(AB1775&gt;=REFERENCIAS!$C$63,AB1775&lt;REFERENCIAS!$D$63),REFERENCIAS!$B$63,IF(AND(AB1775&gt;REFERENCIAS!$C$64,AB1775&lt;=REFERENCIAS!$D$64),REFERENCIAS!$B$64,IF(AND(AB1775&gt;=REFERENCIAS!$C$65,AB1775&lt;REFERENCIAS!$D$65),REFERENCIAS!$B$65, "Revisar"))))</f>
        <v>#REF!</v>
      </c>
      <c r="AD1775" s="94" t="e">
        <f ca="1">VLOOKUP(AC1775,REFERENCIAS!$B$62:$G$65,4,FALSE)</f>
        <v>#REF!</v>
      </c>
    </row>
    <row r="1776" spans="1:30" ht="17.25" x14ac:dyDescent="0.25">
      <c r="A1776" s="74"/>
      <c r="B1776" s="19"/>
      <c r="C1776" s="19"/>
      <c r="D1776" s="50"/>
      <c r="E1776" s="73"/>
      <c r="F1776" s="74"/>
      <c r="G1776" s="9"/>
      <c r="H1776" s="48"/>
      <c r="I1776" s="49">
        <f t="shared" ca="1" si="105"/>
        <v>2022</v>
      </c>
      <c r="J1776" s="22">
        <f t="shared" ca="1" si="104"/>
        <v>1</v>
      </c>
      <c r="K1776" s="19"/>
      <c r="L1776" s="73"/>
      <c r="M1776" s="74"/>
      <c r="N1776" s="19"/>
      <c r="O1776" s="73"/>
      <c r="P1776" s="82">
        <v>1</v>
      </c>
      <c r="Q1776" s="24">
        <v>1</v>
      </c>
      <c r="R1776" s="81">
        <f t="shared" si="106"/>
        <v>1</v>
      </c>
      <c r="S1776" s="87"/>
      <c r="T1776" s="19"/>
      <c r="U1776" s="25"/>
      <c r="V1776" s="25"/>
      <c r="W1776" s="81"/>
      <c r="X1776" s="91" t="e">
        <f ca="1">+VLOOKUP(#REF!,REFERENCIAS!$C:$D,2,0)*VLOOKUP(#REF!,PONDERADORES!A:P,IF(AND(INFORMACION!$T1776='REFERENCIAS RIESGO'!$C$36,INFORMACION!$F1776=REFERENCIAS!$C$24),16,IF(INFORMACION!$T1776='REFERENCIAS RIESGO'!$C$36,13,IF(INFORMACION!$F1776=REFERENCIAS!$C$24,10,7))),0)+VLOOKUP(K1776,REFERENCIAS!$C:$D,2,0)*VLOOKUP($K$2,PONDERADORES!A:P,IF(AND(INFORMACION!$T1776='REFERENCIAS RIESGO'!$C$36,INFORMACION!$F1776=REFERENCIAS!$C$24),16,IF(INFORMACION!$T1776='REFERENCIAS RIESGO'!$C$36,13,IF(INFORMACION!$F1776=REFERENCIAS!$C$24,10,7))),0)+VLOOKUP(L1776,REFERENCIAS!$C:$D,2,0)*VLOOKUP($L$2,PONDERADORES!A:P,IF(AND(INFORMACION!$T1776='REFERENCIAS RIESGO'!$C$36,INFORMACION!$F1776=REFERENCIAS!$C$24),16,IF(INFORMACION!$T1776='REFERENCIAS RIESGO'!$C$36,13,IF(INFORMACION!$F1776=REFERENCIAS!$C$24,10,7))),0)+VLOOKUP(F1776,REFERENCIAS!$C:$D,2,0)*VLOOKUP($F$2,PONDERADORES!A:P,IF(AND(INFORMACION!$T1776='REFERENCIAS RIESGO'!$C$36,INFORMACION!$F1776=REFERENCIAS!$C$24),16,IF(INFORMACION!$T1776='REFERENCIAS RIESGO'!$C$36,13,IF(INFORMACION!$F1776=REFERENCIAS!$C$24,10,7))),0)+VLOOKUP(T1776,REFERENCIAS!$C:$D,2,0)*VLOOKUP($T$2,PONDERADORES!A:P,IF(AND(INFORMACION!$T1776='REFERENCIAS RIESGO'!$C$36,INFORMACION!$F1776=REFERENCIAS!$C$24),16,IF(INFORMACION!$T1776='REFERENCIAS RIESGO'!$C$36,13,IF(INFORMACION!$F1776=REFERENCIAS!$C$24,10,7))),0)+VLOOKUP(IF(J1776&lt;=0.2,0.2,IF(AND(J1776&gt;0.2,J1776&lt;=0.4),0.4,IF(AND(J1776&gt;0.4,J1776&lt;=0.6),0.6,IF(AND(J1776&gt;0.6,J1776&lt;=0.8),0.8,IF(AND(J1776&gt;0.8,J1776&lt;=1),1))))),REFERENCIAS!$C:$D,2,0)*VLOOKUP($J$2,PONDERADORES!A:P,IF(AND(INFORMACION!$T1776='REFERENCIAS RIESGO'!$C$36,INFORMACION!$F1776=REFERENCIAS!$C$24),16,IF(INFORMACION!$T1776='REFERENCIAS RIESGO'!$C$36,13,IF(INFORMACION!$F1776=REFERENCIAS!$C$24,10,7))),0)</f>
        <v>#REF!</v>
      </c>
      <c r="Y1776" s="68">
        <f>+VLOOKUP(M1776,REFERENCIAS!$C:$D,2,0)*VLOOKUP($M$2,PONDERADORES!$A$7:$G$9,7,0)+VLOOKUP(N1776,REFERENCIAS!$C:$D,2,0)*VLOOKUP($N$2,PONDERADORES!$A$7:$G$9,7,0)+VLOOKUP(O1776,REFERENCIAS!$C:$D,2,0)*VLOOKUP($O$2,PONDERADORES!$A$7:$G$9,7,0)</f>
        <v>0.2</v>
      </c>
      <c r="Z1776" s="2">
        <f>+VLOOKUP(IF(R1776&lt;0.1,0,IF(AND(R1776&gt;=0.1,R1776&lt;0.2),0.1,IF(AND(R1776&gt;=0.2,R1776&lt;0.3),0.2,IF(R1776&gt;0.3,0.3,)))),REFERENCIAS!$C:$D,2,0)*VLOOKUP($R$2,PONDERADORES!$A$11:$G$11,7,0)</f>
        <v>15</v>
      </c>
      <c r="AA1776" s="92"/>
      <c r="AB1776" s="95" t="e">
        <f t="shared" ca="1" si="107"/>
        <v>#REF!</v>
      </c>
      <c r="AC1776" s="23" t="e">
        <f ca="1">IF(AB1776&gt;REFERENCIAS!$C$62,REFERENCIAS!$B$62,IF(AND(AB1776&gt;=REFERENCIAS!$C$63,AB1776&lt;REFERENCIAS!$D$63),REFERENCIAS!$B$63,IF(AND(AB1776&gt;REFERENCIAS!$C$64,AB1776&lt;=REFERENCIAS!$D$64),REFERENCIAS!$B$64,IF(AND(AB1776&gt;=REFERENCIAS!$C$65,AB1776&lt;REFERENCIAS!$D$65),REFERENCIAS!$B$65, "Revisar"))))</f>
        <v>#REF!</v>
      </c>
      <c r="AD1776" s="94" t="e">
        <f ca="1">VLOOKUP(AC1776,REFERENCIAS!$B$62:$G$65,4,FALSE)</f>
        <v>#REF!</v>
      </c>
    </row>
    <row r="1777" spans="1:30" ht="17.25" x14ac:dyDescent="0.25">
      <c r="A1777" s="74"/>
      <c r="B1777" s="19"/>
      <c r="C1777" s="19"/>
      <c r="D1777" s="50"/>
      <c r="E1777" s="73"/>
      <c r="F1777" s="74"/>
      <c r="G1777" s="9"/>
      <c r="H1777" s="48"/>
      <c r="I1777" s="49">
        <f t="shared" ca="1" si="105"/>
        <v>2022</v>
      </c>
      <c r="J1777" s="22">
        <f t="shared" ca="1" si="104"/>
        <v>1</v>
      </c>
      <c r="K1777" s="19"/>
      <c r="L1777" s="73"/>
      <c r="M1777" s="74"/>
      <c r="N1777" s="19"/>
      <c r="O1777" s="73"/>
      <c r="P1777" s="82">
        <v>1</v>
      </c>
      <c r="Q1777" s="24">
        <v>1</v>
      </c>
      <c r="R1777" s="81">
        <f t="shared" si="106"/>
        <v>1</v>
      </c>
      <c r="S1777" s="87"/>
      <c r="T1777" s="19"/>
      <c r="U1777" s="25"/>
      <c r="V1777" s="25"/>
      <c r="W1777" s="81"/>
      <c r="X1777" s="91" t="e">
        <f ca="1">+VLOOKUP(#REF!,REFERENCIAS!$C:$D,2,0)*VLOOKUP(#REF!,PONDERADORES!A:P,IF(AND(INFORMACION!$T1777='REFERENCIAS RIESGO'!$C$36,INFORMACION!$F1777=REFERENCIAS!$C$24),16,IF(INFORMACION!$T1777='REFERENCIAS RIESGO'!$C$36,13,IF(INFORMACION!$F1777=REFERENCIAS!$C$24,10,7))),0)+VLOOKUP(K1777,REFERENCIAS!$C:$D,2,0)*VLOOKUP($K$2,PONDERADORES!A:P,IF(AND(INFORMACION!$T1777='REFERENCIAS RIESGO'!$C$36,INFORMACION!$F1777=REFERENCIAS!$C$24),16,IF(INFORMACION!$T1777='REFERENCIAS RIESGO'!$C$36,13,IF(INFORMACION!$F1777=REFERENCIAS!$C$24,10,7))),0)+VLOOKUP(L1777,REFERENCIAS!$C:$D,2,0)*VLOOKUP($L$2,PONDERADORES!A:P,IF(AND(INFORMACION!$T1777='REFERENCIAS RIESGO'!$C$36,INFORMACION!$F1777=REFERENCIAS!$C$24),16,IF(INFORMACION!$T1777='REFERENCIAS RIESGO'!$C$36,13,IF(INFORMACION!$F1777=REFERENCIAS!$C$24,10,7))),0)+VLOOKUP(F1777,REFERENCIAS!$C:$D,2,0)*VLOOKUP($F$2,PONDERADORES!A:P,IF(AND(INFORMACION!$T1777='REFERENCIAS RIESGO'!$C$36,INFORMACION!$F1777=REFERENCIAS!$C$24),16,IF(INFORMACION!$T1777='REFERENCIAS RIESGO'!$C$36,13,IF(INFORMACION!$F1777=REFERENCIAS!$C$24,10,7))),0)+VLOOKUP(T1777,REFERENCIAS!$C:$D,2,0)*VLOOKUP($T$2,PONDERADORES!A:P,IF(AND(INFORMACION!$T1777='REFERENCIAS RIESGO'!$C$36,INFORMACION!$F1777=REFERENCIAS!$C$24),16,IF(INFORMACION!$T1777='REFERENCIAS RIESGO'!$C$36,13,IF(INFORMACION!$F1777=REFERENCIAS!$C$24,10,7))),0)+VLOOKUP(IF(J1777&lt;=0.2,0.2,IF(AND(J1777&gt;0.2,J1777&lt;=0.4),0.4,IF(AND(J1777&gt;0.4,J1777&lt;=0.6),0.6,IF(AND(J1777&gt;0.6,J1777&lt;=0.8),0.8,IF(AND(J1777&gt;0.8,J1777&lt;=1),1))))),REFERENCIAS!$C:$D,2,0)*VLOOKUP($J$2,PONDERADORES!A:P,IF(AND(INFORMACION!$T1777='REFERENCIAS RIESGO'!$C$36,INFORMACION!$F1777=REFERENCIAS!$C$24),16,IF(INFORMACION!$T1777='REFERENCIAS RIESGO'!$C$36,13,IF(INFORMACION!$F1777=REFERENCIAS!$C$24,10,7))),0)</f>
        <v>#REF!</v>
      </c>
      <c r="Y1777" s="68">
        <f>+VLOOKUP(M1777,REFERENCIAS!$C:$D,2,0)*VLOOKUP($M$2,PONDERADORES!$A$7:$G$9,7,0)+VLOOKUP(N1777,REFERENCIAS!$C:$D,2,0)*VLOOKUP($N$2,PONDERADORES!$A$7:$G$9,7,0)+VLOOKUP(O1777,REFERENCIAS!$C:$D,2,0)*VLOOKUP($O$2,PONDERADORES!$A$7:$G$9,7,0)</f>
        <v>0.2</v>
      </c>
      <c r="Z1777" s="2">
        <f>+VLOOKUP(IF(R1777&lt;0.1,0,IF(AND(R1777&gt;=0.1,R1777&lt;0.2),0.1,IF(AND(R1777&gt;=0.2,R1777&lt;0.3),0.2,IF(R1777&gt;0.3,0.3,)))),REFERENCIAS!$C:$D,2,0)*VLOOKUP($R$2,PONDERADORES!$A$11:$G$11,7,0)</f>
        <v>15</v>
      </c>
      <c r="AA1777" s="92"/>
      <c r="AB1777" s="95" t="e">
        <f t="shared" ca="1" si="107"/>
        <v>#REF!</v>
      </c>
      <c r="AC1777" s="23" t="e">
        <f ca="1">IF(AB1777&gt;REFERENCIAS!$C$62,REFERENCIAS!$B$62,IF(AND(AB1777&gt;=REFERENCIAS!$C$63,AB1777&lt;REFERENCIAS!$D$63),REFERENCIAS!$B$63,IF(AND(AB1777&gt;REFERENCIAS!$C$64,AB1777&lt;=REFERENCIAS!$D$64),REFERENCIAS!$B$64,IF(AND(AB1777&gt;=REFERENCIAS!$C$65,AB1777&lt;REFERENCIAS!$D$65),REFERENCIAS!$B$65, "Revisar"))))</f>
        <v>#REF!</v>
      </c>
      <c r="AD1777" s="94" t="e">
        <f ca="1">VLOOKUP(AC1777,REFERENCIAS!$B$62:$G$65,4,FALSE)</f>
        <v>#REF!</v>
      </c>
    </row>
    <row r="1778" spans="1:30" ht="17.25" x14ac:dyDescent="0.25">
      <c r="A1778" s="74"/>
      <c r="B1778" s="19"/>
      <c r="C1778" s="19"/>
      <c r="D1778" s="50"/>
      <c r="E1778" s="73"/>
      <c r="F1778" s="74"/>
      <c r="G1778" s="9"/>
      <c r="H1778" s="48"/>
      <c r="I1778" s="49">
        <f t="shared" ca="1" si="105"/>
        <v>2022</v>
      </c>
      <c r="J1778" s="22">
        <f t="shared" ca="1" si="104"/>
        <v>1</v>
      </c>
      <c r="K1778" s="19"/>
      <c r="L1778" s="73"/>
      <c r="M1778" s="74"/>
      <c r="N1778" s="19"/>
      <c r="O1778" s="73"/>
      <c r="P1778" s="82">
        <v>1</v>
      </c>
      <c r="Q1778" s="24">
        <v>1</v>
      </c>
      <c r="R1778" s="81">
        <f t="shared" si="106"/>
        <v>1</v>
      </c>
      <c r="S1778" s="87"/>
      <c r="T1778" s="19"/>
      <c r="U1778" s="25"/>
      <c r="V1778" s="25"/>
      <c r="W1778" s="81"/>
      <c r="X1778" s="91" t="e">
        <f ca="1">+VLOOKUP(#REF!,REFERENCIAS!$C:$D,2,0)*VLOOKUP(#REF!,PONDERADORES!A:P,IF(AND(INFORMACION!$T1778='REFERENCIAS RIESGO'!$C$36,INFORMACION!$F1778=REFERENCIAS!$C$24),16,IF(INFORMACION!$T1778='REFERENCIAS RIESGO'!$C$36,13,IF(INFORMACION!$F1778=REFERENCIAS!$C$24,10,7))),0)+VLOOKUP(K1778,REFERENCIAS!$C:$D,2,0)*VLOOKUP($K$2,PONDERADORES!A:P,IF(AND(INFORMACION!$T1778='REFERENCIAS RIESGO'!$C$36,INFORMACION!$F1778=REFERENCIAS!$C$24),16,IF(INFORMACION!$T1778='REFERENCIAS RIESGO'!$C$36,13,IF(INFORMACION!$F1778=REFERENCIAS!$C$24,10,7))),0)+VLOOKUP(L1778,REFERENCIAS!$C:$D,2,0)*VLOOKUP($L$2,PONDERADORES!A:P,IF(AND(INFORMACION!$T1778='REFERENCIAS RIESGO'!$C$36,INFORMACION!$F1778=REFERENCIAS!$C$24),16,IF(INFORMACION!$T1778='REFERENCIAS RIESGO'!$C$36,13,IF(INFORMACION!$F1778=REFERENCIAS!$C$24,10,7))),0)+VLOOKUP(F1778,REFERENCIAS!$C:$D,2,0)*VLOOKUP($F$2,PONDERADORES!A:P,IF(AND(INFORMACION!$T1778='REFERENCIAS RIESGO'!$C$36,INFORMACION!$F1778=REFERENCIAS!$C$24),16,IF(INFORMACION!$T1778='REFERENCIAS RIESGO'!$C$36,13,IF(INFORMACION!$F1778=REFERENCIAS!$C$24,10,7))),0)+VLOOKUP(T1778,REFERENCIAS!$C:$D,2,0)*VLOOKUP($T$2,PONDERADORES!A:P,IF(AND(INFORMACION!$T1778='REFERENCIAS RIESGO'!$C$36,INFORMACION!$F1778=REFERENCIAS!$C$24),16,IF(INFORMACION!$T1778='REFERENCIAS RIESGO'!$C$36,13,IF(INFORMACION!$F1778=REFERENCIAS!$C$24,10,7))),0)+VLOOKUP(IF(J1778&lt;=0.2,0.2,IF(AND(J1778&gt;0.2,J1778&lt;=0.4),0.4,IF(AND(J1778&gt;0.4,J1778&lt;=0.6),0.6,IF(AND(J1778&gt;0.6,J1778&lt;=0.8),0.8,IF(AND(J1778&gt;0.8,J1778&lt;=1),1))))),REFERENCIAS!$C:$D,2,0)*VLOOKUP($J$2,PONDERADORES!A:P,IF(AND(INFORMACION!$T1778='REFERENCIAS RIESGO'!$C$36,INFORMACION!$F1778=REFERENCIAS!$C$24),16,IF(INFORMACION!$T1778='REFERENCIAS RIESGO'!$C$36,13,IF(INFORMACION!$F1778=REFERENCIAS!$C$24,10,7))),0)</f>
        <v>#REF!</v>
      </c>
      <c r="Y1778" s="68">
        <f>+VLOOKUP(M1778,REFERENCIAS!$C:$D,2,0)*VLOOKUP($M$2,PONDERADORES!$A$7:$G$9,7,0)+VLOOKUP(N1778,REFERENCIAS!$C:$D,2,0)*VLOOKUP($N$2,PONDERADORES!$A$7:$G$9,7,0)+VLOOKUP(O1778,REFERENCIAS!$C:$D,2,0)*VLOOKUP($O$2,PONDERADORES!$A$7:$G$9,7,0)</f>
        <v>0.2</v>
      </c>
      <c r="Z1778" s="2">
        <f>+VLOOKUP(IF(R1778&lt;0.1,0,IF(AND(R1778&gt;=0.1,R1778&lt;0.2),0.1,IF(AND(R1778&gt;=0.2,R1778&lt;0.3),0.2,IF(R1778&gt;0.3,0.3,)))),REFERENCIAS!$C:$D,2,0)*VLOOKUP($R$2,PONDERADORES!$A$11:$G$11,7,0)</f>
        <v>15</v>
      </c>
      <c r="AA1778" s="92"/>
      <c r="AB1778" s="95" t="e">
        <f t="shared" ca="1" si="107"/>
        <v>#REF!</v>
      </c>
      <c r="AC1778" s="23" t="e">
        <f ca="1">IF(AB1778&gt;REFERENCIAS!$C$62,REFERENCIAS!$B$62,IF(AND(AB1778&gt;=REFERENCIAS!$C$63,AB1778&lt;REFERENCIAS!$D$63),REFERENCIAS!$B$63,IF(AND(AB1778&gt;REFERENCIAS!$C$64,AB1778&lt;=REFERENCIAS!$D$64),REFERENCIAS!$B$64,IF(AND(AB1778&gt;=REFERENCIAS!$C$65,AB1778&lt;REFERENCIAS!$D$65),REFERENCIAS!$B$65, "Revisar"))))</f>
        <v>#REF!</v>
      </c>
      <c r="AD1778" s="94" t="e">
        <f ca="1">VLOOKUP(AC1778,REFERENCIAS!$B$62:$G$65,4,FALSE)</f>
        <v>#REF!</v>
      </c>
    </row>
    <row r="1779" spans="1:30" ht="17.25" x14ac:dyDescent="0.25">
      <c r="A1779" s="74"/>
      <c r="B1779" s="19"/>
      <c r="C1779" s="19"/>
      <c r="D1779" s="50"/>
      <c r="E1779" s="73"/>
      <c r="F1779" s="74"/>
      <c r="G1779" s="9"/>
      <c r="H1779" s="48"/>
      <c r="I1779" s="49">
        <f t="shared" ca="1" si="105"/>
        <v>2022</v>
      </c>
      <c r="J1779" s="22">
        <f t="shared" ca="1" si="104"/>
        <v>1</v>
      </c>
      <c r="K1779" s="19"/>
      <c r="L1779" s="73"/>
      <c r="M1779" s="74"/>
      <c r="N1779" s="19"/>
      <c r="O1779" s="73"/>
      <c r="P1779" s="82">
        <v>1</v>
      </c>
      <c r="Q1779" s="24">
        <v>1</v>
      </c>
      <c r="R1779" s="81">
        <f t="shared" si="106"/>
        <v>1</v>
      </c>
      <c r="S1779" s="87"/>
      <c r="T1779" s="19"/>
      <c r="U1779" s="25"/>
      <c r="V1779" s="25"/>
      <c r="W1779" s="81"/>
      <c r="X1779" s="91" t="e">
        <f ca="1">+VLOOKUP(#REF!,REFERENCIAS!$C:$D,2,0)*VLOOKUP(#REF!,PONDERADORES!A:P,IF(AND(INFORMACION!$T1779='REFERENCIAS RIESGO'!$C$36,INFORMACION!$F1779=REFERENCIAS!$C$24),16,IF(INFORMACION!$T1779='REFERENCIAS RIESGO'!$C$36,13,IF(INFORMACION!$F1779=REFERENCIAS!$C$24,10,7))),0)+VLOOKUP(K1779,REFERENCIAS!$C:$D,2,0)*VLOOKUP($K$2,PONDERADORES!A:P,IF(AND(INFORMACION!$T1779='REFERENCIAS RIESGO'!$C$36,INFORMACION!$F1779=REFERENCIAS!$C$24),16,IF(INFORMACION!$T1779='REFERENCIAS RIESGO'!$C$36,13,IF(INFORMACION!$F1779=REFERENCIAS!$C$24,10,7))),0)+VLOOKUP(L1779,REFERENCIAS!$C:$D,2,0)*VLOOKUP($L$2,PONDERADORES!A:P,IF(AND(INFORMACION!$T1779='REFERENCIAS RIESGO'!$C$36,INFORMACION!$F1779=REFERENCIAS!$C$24),16,IF(INFORMACION!$T1779='REFERENCIAS RIESGO'!$C$36,13,IF(INFORMACION!$F1779=REFERENCIAS!$C$24,10,7))),0)+VLOOKUP(F1779,REFERENCIAS!$C:$D,2,0)*VLOOKUP($F$2,PONDERADORES!A:P,IF(AND(INFORMACION!$T1779='REFERENCIAS RIESGO'!$C$36,INFORMACION!$F1779=REFERENCIAS!$C$24),16,IF(INFORMACION!$T1779='REFERENCIAS RIESGO'!$C$36,13,IF(INFORMACION!$F1779=REFERENCIAS!$C$24,10,7))),0)+VLOOKUP(T1779,REFERENCIAS!$C:$D,2,0)*VLOOKUP($T$2,PONDERADORES!A:P,IF(AND(INFORMACION!$T1779='REFERENCIAS RIESGO'!$C$36,INFORMACION!$F1779=REFERENCIAS!$C$24),16,IF(INFORMACION!$T1779='REFERENCIAS RIESGO'!$C$36,13,IF(INFORMACION!$F1779=REFERENCIAS!$C$24,10,7))),0)+VLOOKUP(IF(J1779&lt;=0.2,0.2,IF(AND(J1779&gt;0.2,J1779&lt;=0.4),0.4,IF(AND(J1779&gt;0.4,J1779&lt;=0.6),0.6,IF(AND(J1779&gt;0.6,J1779&lt;=0.8),0.8,IF(AND(J1779&gt;0.8,J1779&lt;=1),1))))),REFERENCIAS!$C:$D,2,0)*VLOOKUP($J$2,PONDERADORES!A:P,IF(AND(INFORMACION!$T1779='REFERENCIAS RIESGO'!$C$36,INFORMACION!$F1779=REFERENCIAS!$C$24),16,IF(INFORMACION!$T1779='REFERENCIAS RIESGO'!$C$36,13,IF(INFORMACION!$F1779=REFERENCIAS!$C$24,10,7))),0)</f>
        <v>#REF!</v>
      </c>
      <c r="Y1779" s="68">
        <f>+VLOOKUP(M1779,REFERENCIAS!$C:$D,2,0)*VLOOKUP($M$2,PONDERADORES!$A$7:$G$9,7,0)+VLOOKUP(N1779,REFERENCIAS!$C:$D,2,0)*VLOOKUP($N$2,PONDERADORES!$A$7:$G$9,7,0)+VLOOKUP(O1779,REFERENCIAS!$C:$D,2,0)*VLOOKUP($O$2,PONDERADORES!$A$7:$G$9,7,0)</f>
        <v>0.2</v>
      </c>
      <c r="Z1779" s="2">
        <f>+VLOOKUP(IF(R1779&lt;0.1,0,IF(AND(R1779&gt;=0.1,R1779&lt;0.2),0.1,IF(AND(R1779&gt;=0.2,R1779&lt;0.3),0.2,IF(R1779&gt;0.3,0.3,)))),REFERENCIAS!$C:$D,2,0)*VLOOKUP($R$2,PONDERADORES!$A$11:$G$11,7,0)</f>
        <v>15</v>
      </c>
      <c r="AA1779" s="92"/>
      <c r="AB1779" s="95" t="e">
        <f t="shared" ca="1" si="107"/>
        <v>#REF!</v>
      </c>
      <c r="AC1779" s="23" t="e">
        <f ca="1">IF(AB1779&gt;REFERENCIAS!$C$62,REFERENCIAS!$B$62,IF(AND(AB1779&gt;=REFERENCIAS!$C$63,AB1779&lt;REFERENCIAS!$D$63),REFERENCIAS!$B$63,IF(AND(AB1779&gt;REFERENCIAS!$C$64,AB1779&lt;=REFERENCIAS!$D$64),REFERENCIAS!$B$64,IF(AND(AB1779&gt;=REFERENCIAS!$C$65,AB1779&lt;REFERENCIAS!$D$65),REFERENCIAS!$B$65, "Revisar"))))</f>
        <v>#REF!</v>
      </c>
      <c r="AD1779" s="94" t="e">
        <f ca="1">VLOOKUP(AC1779,REFERENCIAS!$B$62:$G$65,4,FALSE)</f>
        <v>#REF!</v>
      </c>
    </row>
    <row r="1780" spans="1:30" ht="17.25" x14ac:dyDescent="0.25">
      <c r="A1780" s="74"/>
      <c r="B1780" s="19"/>
      <c r="C1780" s="19"/>
      <c r="D1780" s="50"/>
      <c r="E1780" s="73"/>
      <c r="F1780" s="74"/>
      <c r="G1780" s="9"/>
      <c r="H1780" s="48"/>
      <c r="I1780" s="49">
        <f t="shared" ca="1" si="105"/>
        <v>2022</v>
      </c>
      <c r="J1780" s="22">
        <f t="shared" ca="1" si="104"/>
        <v>1</v>
      </c>
      <c r="K1780" s="19"/>
      <c r="L1780" s="73"/>
      <c r="M1780" s="74"/>
      <c r="N1780" s="19"/>
      <c r="O1780" s="73"/>
      <c r="P1780" s="82">
        <v>1</v>
      </c>
      <c r="Q1780" s="24">
        <v>1</v>
      </c>
      <c r="R1780" s="81">
        <f t="shared" si="106"/>
        <v>1</v>
      </c>
      <c r="S1780" s="87"/>
      <c r="T1780" s="19"/>
      <c r="U1780" s="25"/>
      <c r="V1780" s="25"/>
      <c r="W1780" s="81"/>
      <c r="X1780" s="91" t="e">
        <f ca="1">+VLOOKUP(#REF!,REFERENCIAS!$C:$D,2,0)*VLOOKUP(#REF!,PONDERADORES!A:P,IF(AND(INFORMACION!$T1780='REFERENCIAS RIESGO'!$C$36,INFORMACION!$F1780=REFERENCIAS!$C$24),16,IF(INFORMACION!$T1780='REFERENCIAS RIESGO'!$C$36,13,IF(INFORMACION!$F1780=REFERENCIAS!$C$24,10,7))),0)+VLOOKUP(K1780,REFERENCIAS!$C:$D,2,0)*VLOOKUP($K$2,PONDERADORES!A:P,IF(AND(INFORMACION!$T1780='REFERENCIAS RIESGO'!$C$36,INFORMACION!$F1780=REFERENCIAS!$C$24),16,IF(INFORMACION!$T1780='REFERENCIAS RIESGO'!$C$36,13,IF(INFORMACION!$F1780=REFERENCIAS!$C$24,10,7))),0)+VLOOKUP(L1780,REFERENCIAS!$C:$D,2,0)*VLOOKUP($L$2,PONDERADORES!A:P,IF(AND(INFORMACION!$T1780='REFERENCIAS RIESGO'!$C$36,INFORMACION!$F1780=REFERENCIAS!$C$24),16,IF(INFORMACION!$T1780='REFERENCIAS RIESGO'!$C$36,13,IF(INFORMACION!$F1780=REFERENCIAS!$C$24,10,7))),0)+VLOOKUP(F1780,REFERENCIAS!$C:$D,2,0)*VLOOKUP($F$2,PONDERADORES!A:P,IF(AND(INFORMACION!$T1780='REFERENCIAS RIESGO'!$C$36,INFORMACION!$F1780=REFERENCIAS!$C$24),16,IF(INFORMACION!$T1780='REFERENCIAS RIESGO'!$C$36,13,IF(INFORMACION!$F1780=REFERENCIAS!$C$24,10,7))),0)+VLOOKUP(T1780,REFERENCIAS!$C:$D,2,0)*VLOOKUP($T$2,PONDERADORES!A:P,IF(AND(INFORMACION!$T1780='REFERENCIAS RIESGO'!$C$36,INFORMACION!$F1780=REFERENCIAS!$C$24),16,IF(INFORMACION!$T1780='REFERENCIAS RIESGO'!$C$36,13,IF(INFORMACION!$F1780=REFERENCIAS!$C$24,10,7))),0)+VLOOKUP(IF(J1780&lt;=0.2,0.2,IF(AND(J1780&gt;0.2,J1780&lt;=0.4),0.4,IF(AND(J1780&gt;0.4,J1780&lt;=0.6),0.6,IF(AND(J1780&gt;0.6,J1780&lt;=0.8),0.8,IF(AND(J1780&gt;0.8,J1780&lt;=1),1))))),REFERENCIAS!$C:$D,2,0)*VLOOKUP($J$2,PONDERADORES!A:P,IF(AND(INFORMACION!$T1780='REFERENCIAS RIESGO'!$C$36,INFORMACION!$F1780=REFERENCIAS!$C$24),16,IF(INFORMACION!$T1780='REFERENCIAS RIESGO'!$C$36,13,IF(INFORMACION!$F1780=REFERENCIAS!$C$24,10,7))),0)</f>
        <v>#REF!</v>
      </c>
      <c r="Y1780" s="68">
        <f>+VLOOKUP(M1780,REFERENCIAS!$C:$D,2,0)*VLOOKUP($M$2,PONDERADORES!$A$7:$G$9,7,0)+VLOOKUP(N1780,REFERENCIAS!$C:$D,2,0)*VLOOKUP($N$2,PONDERADORES!$A$7:$G$9,7,0)+VLOOKUP(O1780,REFERENCIAS!$C:$D,2,0)*VLOOKUP($O$2,PONDERADORES!$A$7:$G$9,7,0)</f>
        <v>0.2</v>
      </c>
      <c r="Z1780" s="2">
        <f>+VLOOKUP(IF(R1780&lt;0.1,0,IF(AND(R1780&gt;=0.1,R1780&lt;0.2),0.1,IF(AND(R1780&gt;=0.2,R1780&lt;0.3),0.2,IF(R1780&gt;0.3,0.3,)))),REFERENCIAS!$C:$D,2,0)*VLOOKUP($R$2,PONDERADORES!$A$11:$G$11,7,0)</f>
        <v>15</v>
      </c>
      <c r="AA1780" s="92"/>
      <c r="AB1780" s="95" t="e">
        <f t="shared" ca="1" si="107"/>
        <v>#REF!</v>
      </c>
      <c r="AC1780" s="23" t="e">
        <f ca="1">IF(AB1780&gt;REFERENCIAS!$C$62,REFERENCIAS!$B$62,IF(AND(AB1780&gt;=REFERENCIAS!$C$63,AB1780&lt;REFERENCIAS!$D$63),REFERENCIAS!$B$63,IF(AND(AB1780&gt;REFERENCIAS!$C$64,AB1780&lt;=REFERENCIAS!$D$64),REFERENCIAS!$B$64,IF(AND(AB1780&gt;=REFERENCIAS!$C$65,AB1780&lt;REFERENCIAS!$D$65),REFERENCIAS!$B$65, "Revisar"))))</f>
        <v>#REF!</v>
      </c>
      <c r="AD1780" s="94" t="e">
        <f ca="1">VLOOKUP(AC1780,REFERENCIAS!$B$62:$G$65,4,FALSE)</f>
        <v>#REF!</v>
      </c>
    </row>
    <row r="1781" spans="1:30" ht="17.25" x14ac:dyDescent="0.25">
      <c r="A1781" s="74"/>
      <c r="B1781" s="19"/>
      <c r="C1781" s="19"/>
      <c r="D1781" s="50"/>
      <c r="E1781" s="73"/>
      <c r="F1781" s="74"/>
      <c r="G1781" s="9"/>
      <c r="H1781" s="48"/>
      <c r="I1781" s="49">
        <f t="shared" ca="1" si="105"/>
        <v>2022</v>
      </c>
      <c r="J1781" s="22">
        <f t="shared" ca="1" si="104"/>
        <v>1</v>
      </c>
      <c r="K1781" s="19"/>
      <c r="L1781" s="73"/>
      <c r="M1781" s="74"/>
      <c r="N1781" s="19"/>
      <c r="O1781" s="73"/>
      <c r="P1781" s="82">
        <v>1</v>
      </c>
      <c r="Q1781" s="24">
        <v>1</v>
      </c>
      <c r="R1781" s="81">
        <f t="shared" si="106"/>
        <v>1</v>
      </c>
      <c r="S1781" s="87"/>
      <c r="T1781" s="19"/>
      <c r="U1781" s="25"/>
      <c r="V1781" s="25"/>
      <c r="W1781" s="81"/>
      <c r="X1781" s="91" t="e">
        <f ca="1">+VLOOKUP(#REF!,REFERENCIAS!$C:$D,2,0)*VLOOKUP(#REF!,PONDERADORES!A:P,IF(AND(INFORMACION!$T1781='REFERENCIAS RIESGO'!$C$36,INFORMACION!$F1781=REFERENCIAS!$C$24),16,IF(INFORMACION!$T1781='REFERENCIAS RIESGO'!$C$36,13,IF(INFORMACION!$F1781=REFERENCIAS!$C$24,10,7))),0)+VLOOKUP(K1781,REFERENCIAS!$C:$D,2,0)*VLOOKUP($K$2,PONDERADORES!A:P,IF(AND(INFORMACION!$T1781='REFERENCIAS RIESGO'!$C$36,INFORMACION!$F1781=REFERENCIAS!$C$24),16,IF(INFORMACION!$T1781='REFERENCIAS RIESGO'!$C$36,13,IF(INFORMACION!$F1781=REFERENCIAS!$C$24,10,7))),0)+VLOOKUP(L1781,REFERENCIAS!$C:$D,2,0)*VLOOKUP($L$2,PONDERADORES!A:P,IF(AND(INFORMACION!$T1781='REFERENCIAS RIESGO'!$C$36,INFORMACION!$F1781=REFERENCIAS!$C$24),16,IF(INFORMACION!$T1781='REFERENCIAS RIESGO'!$C$36,13,IF(INFORMACION!$F1781=REFERENCIAS!$C$24,10,7))),0)+VLOOKUP(F1781,REFERENCIAS!$C:$D,2,0)*VLOOKUP($F$2,PONDERADORES!A:P,IF(AND(INFORMACION!$T1781='REFERENCIAS RIESGO'!$C$36,INFORMACION!$F1781=REFERENCIAS!$C$24),16,IF(INFORMACION!$T1781='REFERENCIAS RIESGO'!$C$36,13,IF(INFORMACION!$F1781=REFERENCIAS!$C$24,10,7))),0)+VLOOKUP(T1781,REFERENCIAS!$C:$D,2,0)*VLOOKUP($T$2,PONDERADORES!A:P,IF(AND(INFORMACION!$T1781='REFERENCIAS RIESGO'!$C$36,INFORMACION!$F1781=REFERENCIAS!$C$24),16,IF(INFORMACION!$T1781='REFERENCIAS RIESGO'!$C$36,13,IF(INFORMACION!$F1781=REFERENCIAS!$C$24,10,7))),0)+VLOOKUP(IF(J1781&lt;=0.2,0.2,IF(AND(J1781&gt;0.2,J1781&lt;=0.4),0.4,IF(AND(J1781&gt;0.4,J1781&lt;=0.6),0.6,IF(AND(J1781&gt;0.6,J1781&lt;=0.8),0.8,IF(AND(J1781&gt;0.8,J1781&lt;=1),1))))),REFERENCIAS!$C:$D,2,0)*VLOOKUP($J$2,PONDERADORES!A:P,IF(AND(INFORMACION!$T1781='REFERENCIAS RIESGO'!$C$36,INFORMACION!$F1781=REFERENCIAS!$C$24),16,IF(INFORMACION!$T1781='REFERENCIAS RIESGO'!$C$36,13,IF(INFORMACION!$F1781=REFERENCIAS!$C$24,10,7))),0)</f>
        <v>#REF!</v>
      </c>
      <c r="Y1781" s="68">
        <f>+VLOOKUP(M1781,REFERENCIAS!$C:$D,2,0)*VLOOKUP($M$2,PONDERADORES!$A$7:$G$9,7,0)+VLOOKUP(N1781,REFERENCIAS!$C:$D,2,0)*VLOOKUP($N$2,PONDERADORES!$A$7:$G$9,7,0)+VLOOKUP(O1781,REFERENCIAS!$C:$D,2,0)*VLOOKUP($O$2,PONDERADORES!$A$7:$G$9,7,0)</f>
        <v>0.2</v>
      </c>
      <c r="Z1781" s="2">
        <f>+VLOOKUP(IF(R1781&lt;0.1,0,IF(AND(R1781&gt;=0.1,R1781&lt;0.2),0.1,IF(AND(R1781&gt;=0.2,R1781&lt;0.3),0.2,IF(R1781&gt;0.3,0.3,)))),REFERENCIAS!$C:$D,2,0)*VLOOKUP($R$2,PONDERADORES!$A$11:$G$11,7,0)</f>
        <v>15</v>
      </c>
      <c r="AA1781" s="92"/>
      <c r="AB1781" s="95" t="e">
        <f t="shared" ca="1" si="107"/>
        <v>#REF!</v>
      </c>
      <c r="AC1781" s="23" t="e">
        <f ca="1">IF(AB1781&gt;REFERENCIAS!$C$62,REFERENCIAS!$B$62,IF(AND(AB1781&gt;=REFERENCIAS!$C$63,AB1781&lt;REFERENCIAS!$D$63),REFERENCIAS!$B$63,IF(AND(AB1781&gt;REFERENCIAS!$C$64,AB1781&lt;=REFERENCIAS!$D$64),REFERENCIAS!$B$64,IF(AND(AB1781&gt;=REFERENCIAS!$C$65,AB1781&lt;REFERENCIAS!$D$65),REFERENCIAS!$B$65, "Revisar"))))</f>
        <v>#REF!</v>
      </c>
      <c r="AD1781" s="94" t="e">
        <f ca="1">VLOOKUP(AC1781,REFERENCIAS!$B$62:$G$65,4,FALSE)</f>
        <v>#REF!</v>
      </c>
    </row>
    <row r="1782" spans="1:30" ht="17.25" x14ac:dyDescent="0.25">
      <c r="A1782" s="74"/>
      <c r="B1782" s="19"/>
      <c r="C1782" s="19"/>
      <c r="D1782" s="50"/>
      <c r="E1782" s="73"/>
      <c r="F1782" s="74"/>
      <c r="G1782" s="9"/>
      <c r="H1782" s="48"/>
      <c r="I1782" s="49">
        <f t="shared" ca="1" si="105"/>
        <v>2022</v>
      </c>
      <c r="J1782" s="22">
        <f t="shared" ca="1" si="104"/>
        <v>1</v>
      </c>
      <c r="K1782" s="19"/>
      <c r="L1782" s="73"/>
      <c r="M1782" s="74"/>
      <c r="N1782" s="19"/>
      <c r="O1782" s="73"/>
      <c r="P1782" s="82">
        <v>1</v>
      </c>
      <c r="Q1782" s="24">
        <v>1</v>
      </c>
      <c r="R1782" s="81">
        <f t="shared" si="106"/>
        <v>1</v>
      </c>
      <c r="S1782" s="87"/>
      <c r="T1782" s="19"/>
      <c r="U1782" s="25"/>
      <c r="V1782" s="25"/>
      <c r="W1782" s="81"/>
      <c r="X1782" s="91" t="e">
        <f ca="1">+VLOOKUP(#REF!,REFERENCIAS!$C:$D,2,0)*VLOOKUP(#REF!,PONDERADORES!A:P,IF(AND(INFORMACION!$T1782='REFERENCIAS RIESGO'!$C$36,INFORMACION!$F1782=REFERENCIAS!$C$24),16,IF(INFORMACION!$T1782='REFERENCIAS RIESGO'!$C$36,13,IF(INFORMACION!$F1782=REFERENCIAS!$C$24,10,7))),0)+VLOOKUP(K1782,REFERENCIAS!$C:$D,2,0)*VLOOKUP($K$2,PONDERADORES!A:P,IF(AND(INFORMACION!$T1782='REFERENCIAS RIESGO'!$C$36,INFORMACION!$F1782=REFERENCIAS!$C$24),16,IF(INFORMACION!$T1782='REFERENCIAS RIESGO'!$C$36,13,IF(INFORMACION!$F1782=REFERENCIAS!$C$24,10,7))),0)+VLOOKUP(L1782,REFERENCIAS!$C:$D,2,0)*VLOOKUP($L$2,PONDERADORES!A:P,IF(AND(INFORMACION!$T1782='REFERENCIAS RIESGO'!$C$36,INFORMACION!$F1782=REFERENCIAS!$C$24),16,IF(INFORMACION!$T1782='REFERENCIAS RIESGO'!$C$36,13,IF(INFORMACION!$F1782=REFERENCIAS!$C$24,10,7))),0)+VLOOKUP(F1782,REFERENCIAS!$C:$D,2,0)*VLOOKUP($F$2,PONDERADORES!A:P,IF(AND(INFORMACION!$T1782='REFERENCIAS RIESGO'!$C$36,INFORMACION!$F1782=REFERENCIAS!$C$24),16,IF(INFORMACION!$T1782='REFERENCIAS RIESGO'!$C$36,13,IF(INFORMACION!$F1782=REFERENCIAS!$C$24,10,7))),0)+VLOOKUP(T1782,REFERENCIAS!$C:$D,2,0)*VLOOKUP($T$2,PONDERADORES!A:P,IF(AND(INFORMACION!$T1782='REFERENCIAS RIESGO'!$C$36,INFORMACION!$F1782=REFERENCIAS!$C$24),16,IF(INFORMACION!$T1782='REFERENCIAS RIESGO'!$C$36,13,IF(INFORMACION!$F1782=REFERENCIAS!$C$24,10,7))),0)+VLOOKUP(IF(J1782&lt;=0.2,0.2,IF(AND(J1782&gt;0.2,J1782&lt;=0.4),0.4,IF(AND(J1782&gt;0.4,J1782&lt;=0.6),0.6,IF(AND(J1782&gt;0.6,J1782&lt;=0.8),0.8,IF(AND(J1782&gt;0.8,J1782&lt;=1),1))))),REFERENCIAS!$C:$D,2,0)*VLOOKUP($J$2,PONDERADORES!A:P,IF(AND(INFORMACION!$T1782='REFERENCIAS RIESGO'!$C$36,INFORMACION!$F1782=REFERENCIAS!$C$24),16,IF(INFORMACION!$T1782='REFERENCIAS RIESGO'!$C$36,13,IF(INFORMACION!$F1782=REFERENCIAS!$C$24,10,7))),0)</f>
        <v>#REF!</v>
      </c>
      <c r="Y1782" s="68">
        <f>+VLOOKUP(M1782,REFERENCIAS!$C:$D,2,0)*VLOOKUP($M$2,PONDERADORES!$A$7:$G$9,7,0)+VLOOKUP(N1782,REFERENCIAS!$C:$D,2,0)*VLOOKUP($N$2,PONDERADORES!$A$7:$G$9,7,0)+VLOOKUP(O1782,REFERENCIAS!$C:$D,2,0)*VLOOKUP($O$2,PONDERADORES!$A$7:$G$9,7,0)</f>
        <v>0.2</v>
      </c>
      <c r="Z1782" s="2">
        <f>+VLOOKUP(IF(R1782&lt;0.1,0,IF(AND(R1782&gt;=0.1,R1782&lt;0.2),0.1,IF(AND(R1782&gt;=0.2,R1782&lt;0.3),0.2,IF(R1782&gt;0.3,0.3,)))),REFERENCIAS!$C:$D,2,0)*VLOOKUP($R$2,PONDERADORES!$A$11:$G$11,7,0)</f>
        <v>15</v>
      </c>
      <c r="AA1782" s="92"/>
      <c r="AB1782" s="95" t="e">
        <f t="shared" ca="1" si="107"/>
        <v>#REF!</v>
      </c>
      <c r="AC1782" s="23" t="e">
        <f ca="1">IF(AB1782&gt;REFERENCIAS!$C$62,REFERENCIAS!$B$62,IF(AND(AB1782&gt;=REFERENCIAS!$C$63,AB1782&lt;REFERENCIAS!$D$63),REFERENCIAS!$B$63,IF(AND(AB1782&gt;REFERENCIAS!$C$64,AB1782&lt;=REFERENCIAS!$D$64),REFERENCIAS!$B$64,IF(AND(AB1782&gt;=REFERENCIAS!$C$65,AB1782&lt;REFERENCIAS!$D$65),REFERENCIAS!$B$65, "Revisar"))))</f>
        <v>#REF!</v>
      </c>
      <c r="AD1782" s="94" t="e">
        <f ca="1">VLOOKUP(AC1782,REFERENCIAS!$B$62:$G$65,4,FALSE)</f>
        <v>#REF!</v>
      </c>
    </row>
    <row r="1783" spans="1:30" ht="17.25" x14ac:dyDescent="0.25">
      <c r="A1783" s="74"/>
      <c r="B1783" s="19"/>
      <c r="C1783" s="19"/>
      <c r="D1783" s="50"/>
      <c r="E1783" s="73"/>
      <c r="F1783" s="74"/>
      <c r="G1783" s="9"/>
      <c r="H1783" s="48"/>
      <c r="I1783" s="49">
        <f t="shared" ca="1" si="105"/>
        <v>2022</v>
      </c>
      <c r="J1783" s="22">
        <f t="shared" ca="1" si="104"/>
        <v>1</v>
      </c>
      <c r="K1783" s="19"/>
      <c r="L1783" s="73"/>
      <c r="M1783" s="74"/>
      <c r="N1783" s="19"/>
      <c r="O1783" s="73"/>
      <c r="P1783" s="82">
        <v>1</v>
      </c>
      <c r="Q1783" s="24">
        <v>1</v>
      </c>
      <c r="R1783" s="81">
        <f t="shared" si="106"/>
        <v>1</v>
      </c>
      <c r="S1783" s="87"/>
      <c r="T1783" s="19"/>
      <c r="U1783" s="25"/>
      <c r="V1783" s="25"/>
      <c r="W1783" s="81"/>
      <c r="X1783" s="91" t="e">
        <f ca="1">+VLOOKUP(#REF!,REFERENCIAS!$C:$D,2,0)*VLOOKUP(#REF!,PONDERADORES!A:P,IF(AND(INFORMACION!$T1783='REFERENCIAS RIESGO'!$C$36,INFORMACION!$F1783=REFERENCIAS!$C$24),16,IF(INFORMACION!$T1783='REFERENCIAS RIESGO'!$C$36,13,IF(INFORMACION!$F1783=REFERENCIAS!$C$24,10,7))),0)+VLOOKUP(K1783,REFERENCIAS!$C:$D,2,0)*VLOOKUP($K$2,PONDERADORES!A:P,IF(AND(INFORMACION!$T1783='REFERENCIAS RIESGO'!$C$36,INFORMACION!$F1783=REFERENCIAS!$C$24),16,IF(INFORMACION!$T1783='REFERENCIAS RIESGO'!$C$36,13,IF(INFORMACION!$F1783=REFERENCIAS!$C$24,10,7))),0)+VLOOKUP(L1783,REFERENCIAS!$C:$D,2,0)*VLOOKUP($L$2,PONDERADORES!A:P,IF(AND(INFORMACION!$T1783='REFERENCIAS RIESGO'!$C$36,INFORMACION!$F1783=REFERENCIAS!$C$24),16,IF(INFORMACION!$T1783='REFERENCIAS RIESGO'!$C$36,13,IF(INFORMACION!$F1783=REFERENCIAS!$C$24,10,7))),0)+VLOOKUP(F1783,REFERENCIAS!$C:$D,2,0)*VLOOKUP($F$2,PONDERADORES!A:P,IF(AND(INFORMACION!$T1783='REFERENCIAS RIESGO'!$C$36,INFORMACION!$F1783=REFERENCIAS!$C$24),16,IF(INFORMACION!$T1783='REFERENCIAS RIESGO'!$C$36,13,IF(INFORMACION!$F1783=REFERENCIAS!$C$24,10,7))),0)+VLOOKUP(T1783,REFERENCIAS!$C:$D,2,0)*VLOOKUP($T$2,PONDERADORES!A:P,IF(AND(INFORMACION!$T1783='REFERENCIAS RIESGO'!$C$36,INFORMACION!$F1783=REFERENCIAS!$C$24),16,IF(INFORMACION!$T1783='REFERENCIAS RIESGO'!$C$36,13,IF(INFORMACION!$F1783=REFERENCIAS!$C$24,10,7))),0)+VLOOKUP(IF(J1783&lt;=0.2,0.2,IF(AND(J1783&gt;0.2,J1783&lt;=0.4),0.4,IF(AND(J1783&gt;0.4,J1783&lt;=0.6),0.6,IF(AND(J1783&gt;0.6,J1783&lt;=0.8),0.8,IF(AND(J1783&gt;0.8,J1783&lt;=1),1))))),REFERENCIAS!$C:$D,2,0)*VLOOKUP($J$2,PONDERADORES!A:P,IF(AND(INFORMACION!$T1783='REFERENCIAS RIESGO'!$C$36,INFORMACION!$F1783=REFERENCIAS!$C$24),16,IF(INFORMACION!$T1783='REFERENCIAS RIESGO'!$C$36,13,IF(INFORMACION!$F1783=REFERENCIAS!$C$24,10,7))),0)</f>
        <v>#REF!</v>
      </c>
      <c r="Y1783" s="68">
        <f>+VLOOKUP(M1783,REFERENCIAS!$C:$D,2,0)*VLOOKUP($M$2,PONDERADORES!$A$7:$G$9,7,0)+VLOOKUP(N1783,REFERENCIAS!$C:$D,2,0)*VLOOKUP($N$2,PONDERADORES!$A$7:$G$9,7,0)+VLOOKUP(O1783,REFERENCIAS!$C:$D,2,0)*VLOOKUP($O$2,PONDERADORES!$A$7:$G$9,7,0)</f>
        <v>0.2</v>
      </c>
      <c r="Z1783" s="2">
        <f>+VLOOKUP(IF(R1783&lt;0.1,0,IF(AND(R1783&gt;=0.1,R1783&lt;0.2),0.1,IF(AND(R1783&gt;=0.2,R1783&lt;0.3),0.2,IF(R1783&gt;0.3,0.3,)))),REFERENCIAS!$C:$D,2,0)*VLOOKUP($R$2,PONDERADORES!$A$11:$G$11,7,0)</f>
        <v>15</v>
      </c>
      <c r="AA1783" s="92"/>
      <c r="AB1783" s="95" t="e">
        <f t="shared" ca="1" si="107"/>
        <v>#REF!</v>
      </c>
      <c r="AC1783" s="23" t="e">
        <f ca="1">IF(AB1783&gt;REFERENCIAS!$C$62,REFERENCIAS!$B$62,IF(AND(AB1783&gt;=REFERENCIAS!$C$63,AB1783&lt;REFERENCIAS!$D$63),REFERENCIAS!$B$63,IF(AND(AB1783&gt;REFERENCIAS!$C$64,AB1783&lt;=REFERENCIAS!$D$64),REFERENCIAS!$B$64,IF(AND(AB1783&gt;=REFERENCIAS!$C$65,AB1783&lt;REFERENCIAS!$D$65),REFERENCIAS!$B$65, "Revisar"))))</f>
        <v>#REF!</v>
      </c>
      <c r="AD1783" s="94" t="e">
        <f ca="1">VLOOKUP(AC1783,REFERENCIAS!$B$62:$G$65,4,FALSE)</f>
        <v>#REF!</v>
      </c>
    </row>
    <row r="1784" spans="1:30" ht="17.25" x14ac:dyDescent="0.25">
      <c r="A1784" s="74"/>
      <c r="B1784" s="19"/>
      <c r="C1784" s="19"/>
      <c r="D1784" s="50"/>
      <c r="E1784" s="73"/>
      <c r="F1784" s="74"/>
      <c r="G1784" s="9"/>
      <c r="H1784" s="48"/>
      <c r="I1784" s="49">
        <f t="shared" ca="1" si="105"/>
        <v>2022</v>
      </c>
      <c r="J1784" s="22">
        <f t="shared" ca="1" si="104"/>
        <v>1</v>
      </c>
      <c r="K1784" s="19"/>
      <c r="L1784" s="73"/>
      <c r="M1784" s="74"/>
      <c r="N1784" s="19"/>
      <c r="O1784" s="73"/>
      <c r="P1784" s="82">
        <v>1</v>
      </c>
      <c r="Q1784" s="24">
        <v>1</v>
      </c>
      <c r="R1784" s="81">
        <f t="shared" si="106"/>
        <v>1</v>
      </c>
      <c r="S1784" s="87"/>
      <c r="T1784" s="19"/>
      <c r="U1784" s="25"/>
      <c r="V1784" s="25"/>
      <c r="W1784" s="81"/>
      <c r="X1784" s="91" t="e">
        <f ca="1">+VLOOKUP(#REF!,REFERENCIAS!$C:$D,2,0)*VLOOKUP(#REF!,PONDERADORES!A:P,IF(AND(INFORMACION!$T1784='REFERENCIAS RIESGO'!$C$36,INFORMACION!$F1784=REFERENCIAS!$C$24),16,IF(INFORMACION!$T1784='REFERENCIAS RIESGO'!$C$36,13,IF(INFORMACION!$F1784=REFERENCIAS!$C$24,10,7))),0)+VLOOKUP(K1784,REFERENCIAS!$C:$D,2,0)*VLOOKUP($K$2,PONDERADORES!A:P,IF(AND(INFORMACION!$T1784='REFERENCIAS RIESGO'!$C$36,INFORMACION!$F1784=REFERENCIAS!$C$24),16,IF(INFORMACION!$T1784='REFERENCIAS RIESGO'!$C$36,13,IF(INFORMACION!$F1784=REFERENCIAS!$C$24,10,7))),0)+VLOOKUP(L1784,REFERENCIAS!$C:$D,2,0)*VLOOKUP($L$2,PONDERADORES!A:P,IF(AND(INFORMACION!$T1784='REFERENCIAS RIESGO'!$C$36,INFORMACION!$F1784=REFERENCIAS!$C$24),16,IF(INFORMACION!$T1784='REFERENCIAS RIESGO'!$C$36,13,IF(INFORMACION!$F1784=REFERENCIAS!$C$24,10,7))),0)+VLOOKUP(F1784,REFERENCIAS!$C:$D,2,0)*VLOOKUP($F$2,PONDERADORES!A:P,IF(AND(INFORMACION!$T1784='REFERENCIAS RIESGO'!$C$36,INFORMACION!$F1784=REFERENCIAS!$C$24),16,IF(INFORMACION!$T1784='REFERENCIAS RIESGO'!$C$36,13,IF(INFORMACION!$F1784=REFERENCIAS!$C$24,10,7))),0)+VLOOKUP(T1784,REFERENCIAS!$C:$D,2,0)*VLOOKUP($T$2,PONDERADORES!A:P,IF(AND(INFORMACION!$T1784='REFERENCIAS RIESGO'!$C$36,INFORMACION!$F1784=REFERENCIAS!$C$24),16,IF(INFORMACION!$T1784='REFERENCIAS RIESGO'!$C$36,13,IF(INFORMACION!$F1784=REFERENCIAS!$C$24,10,7))),0)+VLOOKUP(IF(J1784&lt;=0.2,0.2,IF(AND(J1784&gt;0.2,J1784&lt;=0.4),0.4,IF(AND(J1784&gt;0.4,J1784&lt;=0.6),0.6,IF(AND(J1784&gt;0.6,J1784&lt;=0.8),0.8,IF(AND(J1784&gt;0.8,J1784&lt;=1),1))))),REFERENCIAS!$C:$D,2,0)*VLOOKUP($J$2,PONDERADORES!A:P,IF(AND(INFORMACION!$T1784='REFERENCIAS RIESGO'!$C$36,INFORMACION!$F1784=REFERENCIAS!$C$24),16,IF(INFORMACION!$T1784='REFERENCIAS RIESGO'!$C$36,13,IF(INFORMACION!$F1784=REFERENCIAS!$C$24,10,7))),0)</f>
        <v>#REF!</v>
      </c>
      <c r="Y1784" s="68">
        <f>+VLOOKUP(M1784,REFERENCIAS!$C:$D,2,0)*VLOOKUP($M$2,PONDERADORES!$A$7:$G$9,7,0)+VLOOKUP(N1784,REFERENCIAS!$C:$D,2,0)*VLOOKUP($N$2,PONDERADORES!$A$7:$G$9,7,0)+VLOOKUP(O1784,REFERENCIAS!$C:$D,2,0)*VLOOKUP($O$2,PONDERADORES!$A$7:$G$9,7,0)</f>
        <v>0.2</v>
      </c>
      <c r="Z1784" s="2">
        <f>+VLOOKUP(IF(R1784&lt;0.1,0,IF(AND(R1784&gt;=0.1,R1784&lt;0.2),0.1,IF(AND(R1784&gt;=0.2,R1784&lt;0.3),0.2,IF(R1784&gt;0.3,0.3,)))),REFERENCIAS!$C:$D,2,0)*VLOOKUP($R$2,PONDERADORES!$A$11:$G$11,7,0)</f>
        <v>15</v>
      </c>
      <c r="AA1784" s="92"/>
      <c r="AB1784" s="95" t="e">
        <f t="shared" ca="1" si="107"/>
        <v>#REF!</v>
      </c>
      <c r="AC1784" s="23" t="e">
        <f ca="1">IF(AB1784&gt;REFERENCIAS!$C$62,REFERENCIAS!$B$62,IF(AND(AB1784&gt;=REFERENCIAS!$C$63,AB1784&lt;REFERENCIAS!$D$63),REFERENCIAS!$B$63,IF(AND(AB1784&gt;REFERENCIAS!$C$64,AB1784&lt;=REFERENCIAS!$D$64),REFERENCIAS!$B$64,IF(AND(AB1784&gt;=REFERENCIAS!$C$65,AB1784&lt;REFERENCIAS!$D$65),REFERENCIAS!$B$65, "Revisar"))))</f>
        <v>#REF!</v>
      </c>
      <c r="AD1784" s="94" t="e">
        <f ca="1">VLOOKUP(AC1784,REFERENCIAS!$B$62:$G$65,4,FALSE)</f>
        <v>#REF!</v>
      </c>
    </row>
    <row r="1785" spans="1:30" ht="17.25" x14ac:dyDescent="0.25">
      <c r="A1785" s="74"/>
      <c r="B1785" s="19"/>
      <c r="C1785" s="19"/>
      <c r="D1785" s="50"/>
      <c r="E1785" s="73"/>
      <c r="F1785" s="74"/>
      <c r="G1785" s="9"/>
      <c r="H1785" s="48"/>
      <c r="I1785" s="49">
        <f t="shared" ca="1" si="105"/>
        <v>2022</v>
      </c>
      <c r="J1785" s="22">
        <f t="shared" ca="1" si="104"/>
        <v>1</v>
      </c>
      <c r="K1785" s="19"/>
      <c r="L1785" s="73"/>
      <c r="M1785" s="74"/>
      <c r="N1785" s="19"/>
      <c r="O1785" s="73"/>
      <c r="P1785" s="82">
        <v>1</v>
      </c>
      <c r="Q1785" s="24">
        <v>1</v>
      </c>
      <c r="R1785" s="81">
        <f t="shared" si="106"/>
        <v>1</v>
      </c>
      <c r="S1785" s="87"/>
      <c r="T1785" s="19"/>
      <c r="U1785" s="25"/>
      <c r="V1785" s="25"/>
      <c r="W1785" s="81"/>
      <c r="X1785" s="91" t="e">
        <f ca="1">+VLOOKUP(#REF!,REFERENCIAS!$C:$D,2,0)*VLOOKUP(#REF!,PONDERADORES!A:P,IF(AND(INFORMACION!$T1785='REFERENCIAS RIESGO'!$C$36,INFORMACION!$F1785=REFERENCIAS!$C$24),16,IF(INFORMACION!$T1785='REFERENCIAS RIESGO'!$C$36,13,IF(INFORMACION!$F1785=REFERENCIAS!$C$24,10,7))),0)+VLOOKUP(K1785,REFERENCIAS!$C:$D,2,0)*VLOOKUP($K$2,PONDERADORES!A:P,IF(AND(INFORMACION!$T1785='REFERENCIAS RIESGO'!$C$36,INFORMACION!$F1785=REFERENCIAS!$C$24),16,IF(INFORMACION!$T1785='REFERENCIAS RIESGO'!$C$36,13,IF(INFORMACION!$F1785=REFERENCIAS!$C$24,10,7))),0)+VLOOKUP(L1785,REFERENCIAS!$C:$D,2,0)*VLOOKUP($L$2,PONDERADORES!A:P,IF(AND(INFORMACION!$T1785='REFERENCIAS RIESGO'!$C$36,INFORMACION!$F1785=REFERENCIAS!$C$24),16,IF(INFORMACION!$T1785='REFERENCIAS RIESGO'!$C$36,13,IF(INFORMACION!$F1785=REFERENCIAS!$C$24,10,7))),0)+VLOOKUP(F1785,REFERENCIAS!$C:$D,2,0)*VLOOKUP($F$2,PONDERADORES!A:P,IF(AND(INFORMACION!$T1785='REFERENCIAS RIESGO'!$C$36,INFORMACION!$F1785=REFERENCIAS!$C$24),16,IF(INFORMACION!$T1785='REFERENCIAS RIESGO'!$C$36,13,IF(INFORMACION!$F1785=REFERENCIAS!$C$24,10,7))),0)+VLOOKUP(T1785,REFERENCIAS!$C:$D,2,0)*VLOOKUP($T$2,PONDERADORES!A:P,IF(AND(INFORMACION!$T1785='REFERENCIAS RIESGO'!$C$36,INFORMACION!$F1785=REFERENCIAS!$C$24),16,IF(INFORMACION!$T1785='REFERENCIAS RIESGO'!$C$36,13,IF(INFORMACION!$F1785=REFERENCIAS!$C$24,10,7))),0)+VLOOKUP(IF(J1785&lt;=0.2,0.2,IF(AND(J1785&gt;0.2,J1785&lt;=0.4),0.4,IF(AND(J1785&gt;0.4,J1785&lt;=0.6),0.6,IF(AND(J1785&gt;0.6,J1785&lt;=0.8),0.8,IF(AND(J1785&gt;0.8,J1785&lt;=1),1))))),REFERENCIAS!$C:$D,2,0)*VLOOKUP($J$2,PONDERADORES!A:P,IF(AND(INFORMACION!$T1785='REFERENCIAS RIESGO'!$C$36,INFORMACION!$F1785=REFERENCIAS!$C$24),16,IF(INFORMACION!$T1785='REFERENCIAS RIESGO'!$C$36,13,IF(INFORMACION!$F1785=REFERENCIAS!$C$24,10,7))),0)</f>
        <v>#REF!</v>
      </c>
      <c r="Y1785" s="68">
        <f>+VLOOKUP(M1785,REFERENCIAS!$C:$D,2,0)*VLOOKUP($M$2,PONDERADORES!$A$7:$G$9,7,0)+VLOOKUP(N1785,REFERENCIAS!$C:$D,2,0)*VLOOKUP($N$2,PONDERADORES!$A$7:$G$9,7,0)+VLOOKUP(O1785,REFERENCIAS!$C:$D,2,0)*VLOOKUP($O$2,PONDERADORES!$A$7:$G$9,7,0)</f>
        <v>0.2</v>
      </c>
      <c r="Z1785" s="2">
        <f>+VLOOKUP(IF(R1785&lt;0.1,0,IF(AND(R1785&gt;=0.1,R1785&lt;0.2),0.1,IF(AND(R1785&gt;=0.2,R1785&lt;0.3),0.2,IF(R1785&gt;0.3,0.3,)))),REFERENCIAS!$C:$D,2,0)*VLOOKUP($R$2,PONDERADORES!$A$11:$G$11,7,0)</f>
        <v>15</v>
      </c>
      <c r="AA1785" s="92"/>
      <c r="AB1785" s="95" t="e">
        <f t="shared" ca="1" si="107"/>
        <v>#REF!</v>
      </c>
      <c r="AC1785" s="23" t="e">
        <f ca="1">IF(AB1785&gt;REFERENCIAS!$C$62,REFERENCIAS!$B$62,IF(AND(AB1785&gt;=REFERENCIAS!$C$63,AB1785&lt;REFERENCIAS!$D$63),REFERENCIAS!$B$63,IF(AND(AB1785&gt;REFERENCIAS!$C$64,AB1785&lt;=REFERENCIAS!$D$64),REFERENCIAS!$B$64,IF(AND(AB1785&gt;=REFERENCIAS!$C$65,AB1785&lt;REFERENCIAS!$D$65),REFERENCIAS!$B$65, "Revisar"))))</f>
        <v>#REF!</v>
      </c>
      <c r="AD1785" s="94" t="e">
        <f ca="1">VLOOKUP(AC1785,REFERENCIAS!$B$62:$G$65,4,FALSE)</f>
        <v>#REF!</v>
      </c>
    </row>
    <row r="1786" spans="1:30" ht="17.25" x14ac:dyDescent="0.25">
      <c r="A1786" s="74"/>
      <c r="B1786" s="19"/>
      <c r="C1786" s="19"/>
      <c r="D1786" s="50"/>
      <c r="E1786" s="73"/>
      <c r="F1786" s="74"/>
      <c r="G1786" s="9"/>
      <c r="H1786" s="48"/>
      <c r="I1786" s="49">
        <f t="shared" ca="1" si="105"/>
        <v>2022</v>
      </c>
      <c r="J1786" s="22">
        <f t="shared" ca="1" si="104"/>
        <v>1</v>
      </c>
      <c r="K1786" s="19"/>
      <c r="L1786" s="73"/>
      <c r="M1786" s="74"/>
      <c r="N1786" s="19"/>
      <c r="O1786" s="73"/>
      <c r="P1786" s="82">
        <v>1</v>
      </c>
      <c r="Q1786" s="24">
        <v>1</v>
      </c>
      <c r="R1786" s="81">
        <f t="shared" si="106"/>
        <v>1</v>
      </c>
      <c r="S1786" s="87"/>
      <c r="T1786" s="19"/>
      <c r="U1786" s="25"/>
      <c r="V1786" s="25"/>
      <c r="W1786" s="81"/>
      <c r="X1786" s="91" t="e">
        <f ca="1">+VLOOKUP(#REF!,REFERENCIAS!$C:$D,2,0)*VLOOKUP(#REF!,PONDERADORES!A:P,IF(AND(INFORMACION!$T1786='REFERENCIAS RIESGO'!$C$36,INFORMACION!$F1786=REFERENCIAS!$C$24),16,IF(INFORMACION!$T1786='REFERENCIAS RIESGO'!$C$36,13,IF(INFORMACION!$F1786=REFERENCIAS!$C$24,10,7))),0)+VLOOKUP(K1786,REFERENCIAS!$C:$D,2,0)*VLOOKUP($K$2,PONDERADORES!A:P,IF(AND(INFORMACION!$T1786='REFERENCIAS RIESGO'!$C$36,INFORMACION!$F1786=REFERENCIAS!$C$24),16,IF(INFORMACION!$T1786='REFERENCIAS RIESGO'!$C$36,13,IF(INFORMACION!$F1786=REFERENCIAS!$C$24,10,7))),0)+VLOOKUP(L1786,REFERENCIAS!$C:$D,2,0)*VLOOKUP($L$2,PONDERADORES!A:P,IF(AND(INFORMACION!$T1786='REFERENCIAS RIESGO'!$C$36,INFORMACION!$F1786=REFERENCIAS!$C$24),16,IF(INFORMACION!$T1786='REFERENCIAS RIESGO'!$C$36,13,IF(INFORMACION!$F1786=REFERENCIAS!$C$24,10,7))),0)+VLOOKUP(F1786,REFERENCIAS!$C:$D,2,0)*VLOOKUP($F$2,PONDERADORES!A:P,IF(AND(INFORMACION!$T1786='REFERENCIAS RIESGO'!$C$36,INFORMACION!$F1786=REFERENCIAS!$C$24),16,IF(INFORMACION!$T1786='REFERENCIAS RIESGO'!$C$36,13,IF(INFORMACION!$F1786=REFERENCIAS!$C$24,10,7))),0)+VLOOKUP(T1786,REFERENCIAS!$C:$D,2,0)*VLOOKUP($T$2,PONDERADORES!A:P,IF(AND(INFORMACION!$T1786='REFERENCIAS RIESGO'!$C$36,INFORMACION!$F1786=REFERENCIAS!$C$24),16,IF(INFORMACION!$T1786='REFERENCIAS RIESGO'!$C$36,13,IF(INFORMACION!$F1786=REFERENCIAS!$C$24,10,7))),0)+VLOOKUP(IF(J1786&lt;=0.2,0.2,IF(AND(J1786&gt;0.2,J1786&lt;=0.4),0.4,IF(AND(J1786&gt;0.4,J1786&lt;=0.6),0.6,IF(AND(J1786&gt;0.6,J1786&lt;=0.8),0.8,IF(AND(J1786&gt;0.8,J1786&lt;=1),1))))),REFERENCIAS!$C:$D,2,0)*VLOOKUP($J$2,PONDERADORES!A:P,IF(AND(INFORMACION!$T1786='REFERENCIAS RIESGO'!$C$36,INFORMACION!$F1786=REFERENCIAS!$C$24),16,IF(INFORMACION!$T1786='REFERENCIAS RIESGO'!$C$36,13,IF(INFORMACION!$F1786=REFERENCIAS!$C$24,10,7))),0)</f>
        <v>#REF!</v>
      </c>
      <c r="Y1786" s="68">
        <f>+VLOOKUP(M1786,REFERENCIAS!$C:$D,2,0)*VLOOKUP($M$2,PONDERADORES!$A$7:$G$9,7,0)+VLOOKUP(N1786,REFERENCIAS!$C:$D,2,0)*VLOOKUP($N$2,PONDERADORES!$A$7:$G$9,7,0)+VLOOKUP(O1786,REFERENCIAS!$C:$D,2,0)*VLOOKUP($O$2,PONDERADORES!$A$7:$G$9,7,0)</f>
        <v>0.2</v>
      </c>
      <c r="Z1786" s="2">
        <f>+VLOOKUP(IF(R1786&lt;0.1,0,IF(AND(R1786&gt;=0.1,R1786&lt;0.2),0.1,IF(AND(R1786&gt;=0.2,R1786&lt;0.3),0.2,IF(R1786&gt;0.3,0.3,)))),REFERENCIAS!$C:$D,2,0)*VLOOKUP($R$2,PONDERADORES!$A$11:$G$11,7,0)</f>
        <v>15</v>
      </c>
      <c r="AA1786" s="92"/>
      <c r="AB1786" s="95" t="e">
        <f t="shared" ca="1" si="107"/>
        <v>#REF!</v>
      </c>
      <c r="AC1786" s="23" t="e">
        <f ca="1">IF(AB1786&gt;REFERENCIAS!$C$62,REFERENCIAS!$B$62,IF(AND(AB1786&gt;=REFERENCIAS!$C$63,AB1786&lt;REFERENCIAS!$D$63),REFERENCIAS!$B$63,IF(AND(AB1786&gt;REFERENCIAS!$C$64,AB1786&lt;=REFERENCIAS!$D$64),REFERENCIAS!$B$64,IF(AND(AB1786&gt;=REFERENCIAS!$C$65,AB1786&lt;REFERENCIAS!$D$65),REFERENCIAS!$B$65, "Revisar"))))</f>
        <v>#REF!</v>
      </c>
      <c r="AD1786" s="94" t="e">
        <f ca="1">VLOOKUP(AC1786,REFERENCIAS!$B$62:$G$65,4,FALSE)</f>
        <v>#REF!</v>
      </c>
    </row>
    <row r="1787" spans="1:30" ht="17.25" x14ac:dyDescent="0.25">
      <c r="A1787" s="74"/>
      <c r="B1787" s="19"/>
      <c r="C1787" s="19"/>
      <c r="D1787" s="50"/>
      <c r="E1787" s="73"/>
      <c r="F1787" s="74"/>
      <c r="G1787" s="9"/>
      <c r="H1787" s="48"/>
      <c r="I1787" s="49">
        <f t="shared" ca="1" si="105"/>
        <v>2022</v>
      </c>
      <c r="J1787" s="22">
        <f t="shared" ca="1" si="104"/>
        <v>1</v>
      </c>
      <c r="K1787" s="19"/>
      <c r="L1787" s="73"/>
      <c r="M1787" s="74"/>
      <c r="N1787" s="19"/>
      <c r="O1787" s="73"/>
      <c r="P1787" s="82">
        <v>1</v>
      </c>
      <c r="Q1787" s="24">
        <v>1</v>
      </c>
      <c r="R1787" s="81">
        <f t="shared" si="106"/>
        <v>1</v>
      </c>
      <c r="S1787" s="87"/>
      <c r="T1787" s="19"/>
      <c r="U1787" s="25"/>
      <c r="V1787" s="25"/>
      <c r="W1787" s="81"/>
      <c r="X1787" s="91" t="e">
        <f ca="1">+VLOOKUP(#REF!,REFERENCIAS!$C:$D,2,0)*VLOOKUP(#REF!,PONDERADORES!A:P,IF(AND(INFORMACION!$T1787='REFERENCIAS RIESGO'!$C$36,INFORMACION!$F1787=REFERENCIAS!$C$24),16,IF(INFORMACION!$T1787='REFERENCIAS RIESGO'!$C$36,13,IF(INFORMACION!$F1787=REFERENCIAS!$C$24,10,7))),0)+VLOOKUP(K1787,REFERENCIAS!$C:$D,2,0)*VLOOKUP($K$2,PONDERADORES!A:P,IF(AND(INFORMACION!$T1787='REFERENCIAS RIESGO'!$C$36,INFORMACION!$F1787=REFERENCIAS!$C$24),16,IF(INFORMACION!$T1787='REFERENCIAS RIESGO'!$C$36,13,IF(INFORMACION!$F1787=REFERENCIAS!$C$24,10,7))),0)+VLOOKUP(L1787,REFERENCIAS!$C:$D,2,0)*VLOOKUP($L$2,PONDERADORES!A:P,IF(AND(INFORMACION!$T1787='REFERENCIAS RIESGO'!$C$36,INFORMACION!$F1787=REFERENCIAS!$C$24),16,IF(INFORMACION!$T1787='REFERENCIAS RIESGO'!$C$36,13,IF(INFORMACION!$F1787=REFERENCIAS!$C$24,10,7))),0)+VLOOKUP(F1787,REFERENCIAS!$C:$D,2,0)*VLOOKUP($F$2,PONDERADORES!A:P,IF(AND(INFORMACION!$T1787='REFERENCIAS RIESGO'!$C$36,INFORMACION!$F1787=REFERENCIAS!$C$24),16,IF(INFORMACION!$T1787='REFERENCIAS RIESGO'!$C$36,13,IF(INFORMACION!$F1787=REFERENCIAS!$C$24,10,7))),0)+VLOOKUP(T1787,REFERENCIAS!$C:$D,2,0)*VLOOKUP($T$2,PONDERADORES!A:P,IF(AND(INFORMACION!$T1787='REFERENCIAS RIESGO'!$C$36,INFORMACION!$F1787=REFERENCIAS!$C$24),16,IF(INFORMACION!$T1787='REFERENCIAS RIESGO'!$C$36,13,IF(INFORMACION!$F1787=REFERENCIAS!$C$24,10,7))),0)+VLOOKUP(IF(J1787&lt;=0.2,0.2,IF(AND(J1787&gt;0.2,J1787&lt;=0.4),0.4,IF(AND(J1787&gt;0.4,J1787&lt;=0.6),0.6,IF(AND(J1787&gt;0.6,J1787&lt;=0.8),0.8,IF(AND(J1787&gt;0.8,J1787&lt;=1),1))))),REFERENCIAS!$C:$D,2,0)*VLOOKUP($J$2,PONDERADORES!A:P,IF(AND(INFORMACION!$T1787='REFERENCIAS RIESGO'!$C$36,INFORMACION!$F1787=REFERENCIAS!$C$24),16,IF(INFORMACION!$T1787='REFERENCIAS RIESGO'!$C$36,13,IF(INFORMACION!$F1787=REFERENCIAS!$C$24,10,7))),0)</f>
        <v>#REF!</v>
      </c>
      <c r="Y1787" s="68">
        <f>+VLOOKUP(M1787,REFERENCIAS!$C:$D,2,0)*VLOOKUP($M$2,PONDERADORES!$A$7:$G$9,7,0)+VLOOKUP(N1787,REFERENCIAS!$C:$D,2,0)*VLOOKUP($N$2,PONDERADORES!$A$7:$G$9,7,0)+VLOOKUP(O1787,REFERENCIAS!$C:$D,2,0)*VLOOKUP($O$2,PONDERADORES!$A$7:$G$9,7,0)</f>
        <v>0.2</v>
      </c>
      <c r="Z1787" s="2">
        <f>+VLOOKUP(IF(R1787&lt;0.1,0,IF(AND(R1787&gt;=0.1,R1787&lt;0.2),0.1,IF(AND(R1787&gt;=0.2,R1787&lt;0.3),0.2,IF(R1787&gt;0.3,0.3,)))),REFERENCIAS!$C:$D,2,0)*VLOOKUP($R$2,PONDERADORES!$A$11:$G$11,7,0)</f>
        <v>15</v>
      </c>
      <c r="AA1787" s="92"/>
      <c r="AB1787" s="95" t="e">
        <f t="shared" ca="1" si="107"/>
        <v>#REF!</v>
      </c>
      <c r="AC1787" s="23" t="e">
        <f ca="1">IF(AB1787&gt;REFERENCIAS!$C$62,REFERENCIAS!$B$62,IF(AND(AB1787&gt;=REFERENCIAS!$C$63,AB1787&lt;REFERENCIAS!$D$63),REFERENCIAS!$B$63,IF(AND(AB1787&gt;REFERENCIAS!$C$64,AB1787&lt;=REFERENCIAS!$D$64),REFERENCIAS!$B$64,IF(AND(AB1787&gt;=REFERENCIAS!$C$65,AB1787&lt;REFERENCIAS!$D$65),REFERENCIAS!$B$65, "Revisar"))))</f>
        <v>#REF!</v>
      </c>
      <c r="AD1787" s="94" t="e">
        <f ca="1">VLOOKUP(AC1787,REFERENCIAS!$B$62:$G$65,4,FALSE)</f>
        <v>#REF!</v>
      </c>
    </row>
    <row r="1788" spans="1:30" ht="17.25" x14ac:dyDescent="0.25">
      <c r="A1788" s="74"/>
      <c r="B1788" s="19"/>
      <c r="C1788" s="19"/>
      <c r="D1788" s="50"/>
      <c r="E1788" s="73"/>
      <c r="F1788" s="74"/>
      <c r="G1788" s="9"/>
      <c r="H1788" s="48"/>
      <c r="I1788" s="49">
        <f t="shared" ca="1" si="105"/>
        <v>2022</v>
      </c>
      <c r="J1788" s="22">
        <f t="shared" ca="1" si="104"/>
        <v>1</v>
      </c>
      <c r="K1788" s="19"/>
      <c r="L1788" s="73"/>
      <c r="M1788" s="74"/>
      <c r="N1788" s="19"/>
      <c r="O1788" s="73"/>
      <c r="P1788" s="82">
        <v>1</v>
      </c>
      <c r="Q1788" s="24">
        <v>1</v>
      </c>
      <c r="R1788" s="81">
        <f t="shared" si="106"/>
        <v>1</v>
      </c>
      <c r="S1788" s="87"/>
      <c r="T1788" s="19"/>
      <c r="U1788" s="25"/>
      <c r="V1788" s="25"/>
      <c r="W1788" s="81"/>
      <c r="X1788" s="91" t="e">
        <f ca="1">+VLOOKUP(#REF!,REFERENCIAS!$C:$D,2,0)*VLOOKUP(#REF!,PONDERADORES!A:P,IF(AND(INFORMACION!$T1788='REFERENCIAS RIESGO'!$C$36,INFORMACION!$F1788=REFERENCIAS!$C$24),16,IF(INFORMACION!$T1788='REFERENCIAS RIESGO'!$C$36,13,IF(INFORMACION!$F1788=REFERENCIAS!$C$24,10,7))),0)+VLOOKUP(K1788,REFERENCIAS!$C:$D,2,0)*VLOOKUP($K$2,PONDERADORES!A:P,IF(AND(INFORMACION!$T1788='REFERENCIAS RIESGO'!$C$36,INFORMACION!$F1788=REFERENCIAS!$C$24),16,IF(INFORMACION!$T1788='REFERENCIAS RIESGO'!$C$36,13,IF(INFORMACION!$F1788=REFERENCIAS!$C$24,10,7))),0)+VLOOKUP(L1788,REFERENCIAS!$C:$D,2,0)*VLOOKUP($L$2,PONDERADORES!A:P,IF(AND(INFORMACION!$T1788='REFERENCIAS RIESGO'!$C$36,INFORMACION!$F1788=REFERENCIAS!$C$24),16,IF(INFORMACION!$T1788='REFERENCIAS RIESGO'!$C$36,13,IF(INFORMACION!$F1788=REFERENCIAS!$C$24,10,7))),0)+VLOOKUP(F1788,REFERENCIAS!$C:$D,2,0)*VLOOKUP($F$2,PONDERADORES!A:P,IF(AND(INFORMACION!$T1788='REFERENCIAS RIESGO'!$C$36,INFORMACION!$F1788=REFERENCIAS!$C$24),16,IF(INFORMACION!$T1788='REFERENCIAS RIESGO'!$C$36,13,IF(INFORMACION!$F1788=REFERENCIAS!$C$24,10,7))),0)+VLOOKUP(T1788,REFERENCIAS!$C:$D,2,0)*VLOOKUP($T$2,PONDERADORES!A:P,IF(AND(INFORMACION!$T1788='REFERENCIAS RIESGO'!$C$36,INFORMACION!$F1788=REFERENCIAS!$C$24),16,IF(INFORMACION!$T1788='REFERENCIAS RIESGO'!$C$36,13,IF(INFORMACION!$F1788=REFERENCIAS!$C$24,10,7))),0)+VLOOKUP(IF(J1788&lt;=0.2,0.2,IF(AND(J1788&gt;0.2,J1788&lt;=0.4),0.4,IF(AND(J1788&gt;0.4,J1788&lt;=0.6),0.6,IF(AND(J1788&gt;0.6,J1788&lt;=0.8),0.8,IF(AND(J1788&gt;0.8,J1788&lt;=1),1))))),REFERENCIAS!$C:$D,2,0)*VLOOKUP($J$2,PONDERADORES!A:P,IF(AND(INFORMACION!$T1788='REFERENCIAS RIESGO'!$C$36,INFORMACION!$F1788=REFERENCIAS!$C$24),16,IF(INFORMACION!$T1788='REFERENCIAS RIESGO'!$C$36,13,IF(INFORMACION!$F1788=REFERENCIAS!$C$24,10,7))),0)</f>
        <v>#REF!</v>
      </c>
      <c r="Y1788" s="68">
        <f>+VLOOKUP(M1788,REFERENCIAS!$C:$D,2,0)*VLOOKUP($M$2,PONDERADORES!$A$7:$G$9,7,0)+VLOOKUP(N1788,REFERENCIAS!$C:$D,2,0)*VLOOKUP($N$2,PONDERADORES!$A$7:$G$9,7,0)+VLOOKUP(O1788,REFERENCIAS!$C:$D,2,0)*VLOOKUP($O$2,PONDERADORES!$A$7:$G$9,7,0)</f>
        <v>0.2</v>
      </c>
      <c r="Z1788" s="2">
        <f>+VLOOKUP(IF(R1788&lt;0.1,0,IF(AND(R1788&gt;=0.1,R1788&lt;0.2),0.1,IF(AND(R1788&gt;=0.2,R1788&lt;0.3),0.2,IF(R1788&gt;0.3,0.3,)))),REFERENCIAS!$C:$D,2,0)*VLOOKUP($R$2,PONDERADORES!$A$11:$G$11,7,0)</f>
        <v>15</v>
      </c>
      <c r="AA1788" s="92"/>
      <c r="AB1788" s="95" t="e">
        <f t="shared" ca="1" si="107"/>
        <v>#REF!</v>
      </c>
      <c r="AC1788" s="23" t="e">
        <f ca="1">IF(AB1788&gt;REFERENCIAS!$C$62,REFERENCIAS!$B$62,IF(AND(AB1788&gt;=REFERENCIAS!$C$63,AB1788&lt;REFERENCIAS!$D$63),REFERENCIAS!$B$63,IF(AND(AB1788&gt;REFERENCIAS!$C$64,AB1788&lt;=REFERENCIAS!$D$64),REFERENCIAS!$B$64,IF(AND(AB1788&gt;=REFERENCIAS!$C$65,AB1788&lt;REFERENCIAS!$D$65),REFERENCIAS!$B$65, "Revisar"))))</f>
        <v>#REF!</v>
      </c>
      <c r="AD1788" s="94" t="e">
        <f ca="1">VLOOKUP(AC1788,REFERENCIAS!$B$62:$G$65,4,FALSE)</f>
        <v>#REF!</v>
      </c>
    </row>
    <row r="1789" spans="1:30" ht="17.25" x14ac:dyDescent="0.25">
      <c r="A1789" s="74"/>
      <c r="B1789" s="19"/>
      <c r="C1789" s="19"/>
      <c r="D1789" s="50"/>
      <c r="E1789" s="73"/>
      <c r="F1789" s="74"/>
      <c r="G1789" s="9"/>
      <c r="H1789" s="48"/>
      <c r="I1789" s="49">
        <f t="shared" ca="1" si="105"/>
        <v>2022</v>
      </c>
      <c r="J1789" s="22">
        <f t="shared" ca="1" si="104"/>
        <v>1</v>
      </c>
      <c r="K1789" s="19"/>
      <c r="L1789" s="73"/>
      <c r="M1789" s="74"/>
      <c r="N1789" s="19"/>
      <c r="O1789" s="73"/>
      <c r="P1789" s="82">
        <v>1</v>
      </c>
      <c r="Q1789" s="24">
        <v>1</v>
      </c>
      <c r="R1789" s="81">
        <f t="shared" si="106"/>
        <v>1</v>
      </c>
      <c r="S1789" s="87"/>
      <c r="T1789" s="19"/>
      <c r="U1789" s="25"/>
      <c r="V1789" s="25"/>
      <c r="W1789" s="81"/>
      <c r="X1789" s="91" t="e">
        <f ca="1">+VLOOKUP(#REF!,REFERENCIAS!$C:$D,2,0)*VLOOKUP(#REF!,PONDERADORES!A:P,IF(AND(INFORMACION!$T1789='REFERENCIAS RIESGO'!$C$36,INFORMACION!$F1789=REFERENCIAS!$C$24),16,IF(INFORMACION!$T1789='REFERENCIAS RIESGO'!$C$36,13,IF(INFORMACION!$F1789=REFERENCIAS!$C$24,10,7))),0)+VLOOKUP(K1789,REFERENCIAS!$C:$D,2,0)*VLOOKUP($K$2,PONDERADORES!A:P,IF(AND(INFORMACION!$T1789='REFERENCIAS RIESGO'!$C$36,INFORMACION!$F1789=REFERENCIAS!$C$24),16,IF(INFORMACION!$T1789='REFERENCIAS RIESGO'!$C$36,13,IF(INFORMACION!$F1789=REFERENCIAS!$C$24,10,7))),0)+VLOOKUP(L1789,REFERENCIAS!$C:$D,2,0)*VLOOKUP($L$2,PONDERADORES!A:P,IF(AND(INFORMACION!$T1789='REFERENCIAS RIESGO'!$C$36,INFORMACION!$F1789=REFERENCIAS!$C$24),16,IF(INFORMACION!$T1789='REFERENCIAS RIESGO'!$C$36,13,IF(INFORMACION!$F1789=REFERENCIAS!$C$24,10,7))),0)+VLOOKUP(F1789,REFERENCIAS!$C:$D,2,0)*VLOOKUP($F$2,PONDERADORES!A:P,IF(AND(INFORMACION!$T1789='REFERENCIAS RIESGO'!$C$36,INFORMACION!$F1789=REFERENCIAS!$C$24),16,IF(INFORMACION!$T1789='REFERENCIAS RIESGO'!$C$36,13,IF(INFORMACION!$F1789=REFERENCIAS!$C$24,10,7))),0)+VLOOKUP(T1789,REFERENCIAS!$C:$D,2,0)*VLOOKUP($T$2,PONDERADORES!A:P,IF(AND(INFORMACION!$T1789='REFERENCIAS RIESGO'!$C$36,INFORMACION!$F1789=REFERENCIAS!$C$24),16,IF(INFORMACION!$T1789='REFERENCIAS RIESGO'!$C$36,13,IF(INFORMACION!$F1789=REFERENCIAS!$C$24,10,7))),0)+VLOOKUP(IF(J1789&lt;=0.2,0.2,IF(AND(J1789&gt;0.2,J1789&lt;=0.4),0.4,IF(AND(J1789&gt;0.4,J1789&lt;=0.6),0.6,IF(AND(J1789&gt;0.6,J1789&lt;=0.8),0.8,IF(AND(J1789&gt;0.8,J1789&lt;=1),1))))),REFERENCIAS!$C:$D,2,0)*VLOOKUP($J$2,PONDERADORES!A:P,IF(AND(INFORMACION!$T1789='REFERENCIAS RIESGO'!$C$36,INFORMACION!$F1789=REFERENCIAS!$C$24),16,IF(INFORMACION!$T1789='REFERENCIAS RIESGO'!$C$36,13,IF(INFORMACION!$F1789=REFERENCIAS!$C$24,10,7))),0)</f>
        <v>#REF!</v>
      </c>
      <c r="Y1789" s="68">
        <f>+VLOOKUP(M1789,REFERENCIAS!$C:$D,2,0)*VLOOKUP($M$2,PONDERADORES!$A$7:$G$9,7,0)+VLOOKUP(N1789,REFERENCIAS!$C:$D,2,0)*VLOOKUP($N$2,PONDERADORES!$A$7:$G$9,7,0)+VLOOKUP(O1789,REFERENCIAS!$C:$D,2,0)*VLOOKUP($O$2,PONDERADORES!$A$7:$G$9,7,0)</f>
        <v>0.2</v>
      </c>
      <c r="Z1789" s="2">
        <f>+VLOOKUP(IF(R1789&lt;0.1,0,IF(AND(R1789&gt;=0.1,R1789&lt;0.2),0.1,IF(AND(R1789&gt;=0.2,R1789&lt;0.3),0.2,IF(R1789&gt;0.3,0.3,)))),REFERENCIAS!$C:$D,2,0)*VLOOKUP($R$2,PONDERADORES!$A$11:$G$11,7,0)</f>
        <v>15</v>
      </c>
      <c r="AA1789" s="92"/>
      <c r="AB1789" s="95" t="e">
        <f t="shared" ca="1" si="107"/>
        <v>#REF!</v>
      </c>
      <c r="AC1789" s="23" t="e">
        <f ca="1">IF(AB1789&gt;REFERENCIAS!$C$62,REFERENCIAS!$B$62,IF(AND(AB1789&gt;=REFERENCIAS!$C$63,AB1789&lt;REFERENCIAS!$D$63),REFERENCIAS!$B$63,IF(AND(AB1789&gt;REFERENCIAS!$C$64,AB1789&lt;=REFERENCIAS!$D$64),REFERENCIAS!$B$64,IF(AND(AB1789&gt;=REFERENCIAS!$C$65,AB1789&lt;REFERENCIAS!$D$65),REFERENCIAS!$B$65, "Revisar"))))</f>
        <v>#REF!</v>
      </c>
      <c r="AD1789" s="94" t="e">
        <f ca="1">VLOOKUP(AC1789,REFERENCIAS!$B$62:$G$65,4,FALSE)</f>
        <v>#REF!</v>
      </c>
    </row>
    <row r="1790" spans="1:30" ht="17.25" x14ac:dyDescent="0.25">
      <c r="A1790" s="74"/>
      <c r="B1790" s="19"/>
      <c r="C1790" s="19"/>
      <c r="D1790" s="50"/>
      <c r="E1790" s="73"/>
      <c r="F1790" s="74"/>
      <c r="G1790" s="9"/>
      <c r="H1790" s="48"/>
      <c r="I1790" s="49">
        <f t="shared" ca="1" si="105"/>
        <v>2022</v>
      </c>
      <c r="J1790" s="22">
        <f t="shared" ca="1" si="104"/>
        <v>1</v>
      </c>
      <c r="K1790" s="19"/>
      <c r="L1790" s="73"/>
      <c r="M1790" s="74"/>
      <c r="N1790" s="19"/>
      <c r="O1790" s="73"/>
      <c r="P1790" s="82">
        <v>1</v>
      </c>
      <c r="Q1790" s="24">
        <v>1</v>
      </c>
      <c r="R1790" s="81">
        <f t="shared" si="106"/>
        <v>1</v>
      </c>
      <c r="S1790" s="87"/>
      <c r="T1790" s="19"/>
      <c r="U1790" s="25"/>
      <c r="V1790" s="25"/>
      <c r="W1790" s="81"/>
      <c r="X1790" s="91" t="e">
        <f ca="1">+VLOOKUP(#REF!,REFERENCIAS!$C:$D,2,0)*VLOOKUP(#REF!,PONDERADORES!A:P,IF(AND(INFORMACION!$T1790='REFERENCIAS RIESGO'!$C$36,INFORMACION!$F1790=REFERENCIAS!$C$24),16,IF(INFORMACION!$T1790='REFERENCIAS RIESGO'!$C$36,13,IF(INFORMACION!$F1790=REFERENCIAS!$C$24,10,7))),0)+VLOOKUP(K1790,REFERENCIAS!$C:$D,2,0)*VLOOKUP($K$2,PONDERADORES!A:P,IF(AND(INFORMACION!$T1790='REFERENCIAS RIESGO'!$C$36,INFORMACION!$F1790=REFERENCIAS!$C$24),16,IF(INFORMACION!$T1790='REFERENCIAS RIESGO'!$C$36,13,IF(INFORMACION!$F1790=REFERENCIAS!$C$24,10,7))),0)+VLOOKUP(L1790,REFERENCIAS!$C:$D,2,0)*VLOOKUP($L$2,PONDERADORES!A:P,IF(AND(INFORMACION!$T1790='REFERENCIAS RIESGO'!$C$36,INFORMACION!$F1790=REFERENCIAS!$C$24),16,IF(INFORMACION!$T1790='REFERENCIAS RIESGO'!$C$36,13,IF(INFORMACION!$F1790=REFERENCIAS!$C$24,10,7))),0)+VLOOKUP(F1790,REFERENCIAS!$C:$D,2,0)*VLOOKUP($F$2,PONDERADORES!A:P,IF(AND(INFORMACION!$T1790='REFERENCIAS RIESGO'!$C$36,INFORMACION!$F1790=REFERENCIAS!$C$24),16,IF(INFORMACION!$T1790='REFERENCIAS RIESGO'!$C$36,13,IF(INFORMACION!$F1790=REFERENCIAS!$C$24,10,7))),0)+VLOOKUP(T1790,REFERENCIAS!$C:$D,2,0)*VLOOKUP($T$2,PONDERADORES!A:P,IF(AND(INFORMACION!$T1790='REFERENCIAS RIESGO'!$C$36,INFORMACION!$F1790=REFERENCIAS!$C$24),16,IF(INFORMACION!$T1790='REFERENCIAS RIESGO'!$C$36,13,IF(INFORMACION!$F1790=REFERENCIAS!$C$24,10,7))),0)+VLOOKUP(IF(J1790&lt;=0.2,0.2,IF(AND(J1790&gt;0.2,J1790&lt;=0.4),0.4,IF(AND(J1790&gt;0.4,J1790&lt;=0.6),0.6,IF(AND(J1790&gt;0.6,J1790&lt;=0.8),0.8,IF(AND(J1790&gt;0.8,J1790&lt;=1),1))))),REFERENCIAS!$C:$D,2,0)*VLOOKUP($J$2,PONDERADORES!A:P,IF(AND(INFORMACION!$T1790='REFERENCIAS RIESGO'!$C$36,INFORMACION!$F1790=REFERENCIAS!$C$24),16,IF(INFORMACION!$T1790='REFERENCIAS RIESGO'!$C$36,13,IF(INFORMACION!$F1790=REFERENCIAS!$C$24,10,7))),0)</f>
        <v>#REF!</v>
      </c>
      <c r="Y1790" s="68">
        <f>+VLOOKUP(M1790,REFERENCIAS!$C:$D,2,0)*VLOOKUP($M$2,PONDERADORES!$A$7:$G$9,7,0)+VLOOKUP(N1790,REFERENCIAS!$C:$D,2,0)*VLOOKUP($N$2,PONDERADORES!$A$7:$G$9,7,0)+VLOOKUP(O1790,REFERENCIAS!$C:$D,2,0)*VLOOKUP($O$2,PONDERADORES!$A$7:$G$9,7,0)</f>
        <v>0.2</v>
      </c>
      <c r="Z1790" s="2">
        <f>+VLOOKUP(IF(R1790&lt;0.1,0,IF(AND(R1790&gt;=0.1,R1790&lt;0.2),0.1,IF(AND(R1790&gt;=0.2,R1790&lt;0.3),0.2,IF(R1790&gt;0.3,0.3,)))),REFERENCIAS!$C:$D,2,0)*VLOOKUP($R$2,PONDERADORES!$A$11:$G$11,7,0)</f>
        <v>15</v>
      </c>
      <c r="AA1790" s="92"/>
      <c r="AB1790" s="95" t="e">
        <f t="shared" ca="1" si="107"/>
        <v>#REF!</v>
      </c>
      <c r="AC1790" s="23" t="e">
        <f ca="1">IF(AB1790&gt;REFERENCIAS!$C$62,REFERENCIAS!$B$62,IF(AND(AB1790&gt;=REFERENCIAS!$C$63,AB1790&lt;REFERENCIAS!$D$63),REFERENCIAS!$B$63,IF(AND(AB1790&gt;REFERENCIAS!$C$64,AB1790&lt;=REFERENCIAS!$D$64),REFERENCIAS!$B$64,IF(AND(AB1790&gt;=REFERENCIAS!$C$65,AB1790&lt;REFERENCIAS!$D$65),REFERENCIAS!$B$65, "Revisar"))))</f>
        <v>#REF!</v>
      </c>
      <c r="AD1790" s="94" t="e">
        <f ca="1">VLOOKUP(AC1790,REFERENCIAS!$B$62:$G$65,4,FALSE)</f>
        <v>#REF!</v>
      </c>
    </row>
    <row r="1791" spans="1:30" ht="17.25" x14ac:dyDescent="0.25">
      <c r="A1791" s="74"/>
      <c r="B1791" s="19"/>
      <c r="C1791" s="19"/>
      <c r="D1791" s="50"/>
      <c r="E1791" s="73"/>
      <c r="F1791" s="74"/>
      <c r="G1791" s="9"/>
      <c r="H1791" s="48"/>
      <c r="I1791" s="49">
        <f t="shared" ca="1" si="105"/>
        <v>2022</v>
      </c>
      <c r="J1791" s="22">
        <f t="shared" ca="1" si="104"/>
        <v>1</v>
      </c>
      <c r="K1791" s="19"/>
      <c r="L1791" s="73"/>
      <c r="M1791" s="74"/>
      <c r="N1791" s="19"/>
      <c r="O1791" s="73"/>
      <c r="P1791" s="82">
        <v>1</v>
      </c>
      <c r="Q1791" s="24">
        <v>1</v>
      </c>
      <c r="R1791" s="81">
        <f t="shared" si="106"/>
        <v>1</v>
      </c>
      <c r="S1791" s="87"/>
      <c r="T1791" s="19"/>
      <c r="U1791" s="25"/>
      <c r="V1791" s="25"/>
      <c r="W1791" s="81"/>
      <c r="X1791" s="91" t="e">
        <f ca="1">+VLOOKUP(#REF!,REFERENCIAS!$C:$D,2,0)*VLOOKUP(#REF!,PONDERADORES!A:P,IF(AND(INFORMACION!$T1791='REFERENCIAS RIESGO'!$C$36,INFORMACION!$F1791=REFERENCIAS!$C$24),16,IF(INFORMACION!$T1791='REFERENCIAS RIESGO'!$C$36,13,IF(INFORMACION!$F1791=REFERENCIAS!$C$24,10,7))),0)+VLOOKUP(K1791,REFERENCIAS!$C:$D,2,0)*VLOOKUP($K$2,PONDERADORES!A:P,IF(AND(INFORMACION!$T1791='REFERENCIAS RIESGO'!$C$36,INFORMACION!$F1791=REFERENCIAS!$C$24),16,IF(INFORMACION!$T1791='REFERENCIAS RIESGO'!$C$36,13,IF(INFORMACION!$F1791=REFERENCIAS!$C$24,10,7))),0)+VLOOKUP(L1791,REFERENCIAS!$C:$D,2,0)*VLOOKUP($L$2,PONDERADORES!A:P,IF(AND(INFORMACION!$T1791='REFERENCIAS RIESGO'!$C$36,INFORMACION!$F1791=REFERENCIAS!$C$24),16,IF(INFORMACION!$T1791='REFERENCIAS RIESGO'!$C$36,13,IF(INFORMACION!$F1791=REFERENCIAS!$C$24,10,7))),0)+VLOOKUP(F1791,REFERENCIAS!$C:$D,2,0)*VLOOKUP($F$2,PONDERADORES!A:P,IF(AND(INFORMACION!$T1791='REFERENCIAS RIESGO'!$C$36,INFORMACION!$F1791=REFERENCIAS!$C$24),16,IF(INFORMACION!$T1791='REFERENCIAS RIESGO'!$C$36,13,IF(INFORMACION!$F1791=REFERENCIAS!$C$24,10,7))),0)+VLOOKUP(T1791,REFERENCIAS!$C:$D,2,0)*VLOOKUP($T$2,PONDERADORES!A:P,IF(AND(INFORMACION!$T1791='REFERENCIAS RIESGO'!$C$36,INFORMACION!$F1791=REFERENCIAS!$C$24),16,IF(INFORMACION!$T1791='REFERENCIAS RIESGO'!$C$36,13,IF(INFORMACION!$F1791=REFERENCIAS!$C$24,10,7))),0)+VLOOKUP(IF(J1791&lt;=0.2,0.2,IF(AND(J1791&gt;0.2,J1791&lt;=0.4),0.4,IF(AND(J1791&gt;0.4,J1791&lt;=0.6),0.6,IF(AND(J1791&gt;0.6,J1791&lt;=0.8),0.8,IF(AND(J1791&gt;0.8,J1791&lt;=1),1))))),REFERENCIAS!$C:$D,2,0)*VLOOKUP($J$2,PONDERADORES!A:P,IF(AND(INFORMACION!$T1791='REFERENCIAS RIESGO'!$C$36,INFORMACION!$F1791=REFERENCIAS!$C$24),16,IF(INFORMACION!$T1791='REFERENCIAS RIESGO'!$C$36,13,IF(INFORMACION!$F1791=REFERENCIAS!$C$24,10,7))),0)</f>
        <v>#REF!</v>
      </c>
      <c r="Y1791" s="68">
        <f>+VLOOKUP(M1791,REFERENCIAS!$C:$D,2,0)*VLOOKUP($M$2,PONDERADORES!$A$7:$G$9,7,0)+VLOOKUP(N1791,REFERENCIAS!$C:$D,2,0)*VLOOKUP($N$2,PONDERADORES!$A$7:$G$9,7,0)+VLOOKUP(O1791,REFERENCIAS!$C:$D,2,0)*VLOOKUP($O$2,PONDERADORES!$A$7:$G$9,7,0)</f>
        <v>0.2</v>
      </c>
      <c r="Z1791" s="2">
        <f>+VLOOKUP(IF(R1791&lt;0.1,0,IF(AND(R1791&gt;=0.1,R1791&lt;0.2),0.1,IF(AND(R1791&gt;=0.2,R1791&lt;0.3),0.2,IF(R1791&gt;0.3,0.3,)))),REFERENCIAS!$C:$D,2,0)*VLOOKUP($R$2,PONDERADORES!$A$11:$G$11,7,0)</f>
        <v>15</v>
      </c>
      <c r="AA1791" s="92"/>
      <c r="AB1791" s="95" t="e">
        <f t="shared" ca="1" si="107"/>
        <v>#REF!</v>
      </c>
      <c r="AC1791" s="23" t="e">
        <f ca="1">IF(AB1791&gt;REFERENCIAS!$C$62,REFERENCIAS!$B$62,IF(AND(AB1791&gt;=REFERENCIAS!$C$63,AB1791&lt;REFERENCIAS!$D$63),REFERENCIAS!$B$63,IF(AND(AB1791&gt;REFERENCIAS!$C$64,AB1791&lt;=REFERENCIAS!$D$64),REFERENCIAS!$B$64,IF(AND(AB1791&gt;=REFERENCIAS!$C$65,AB1791&lt;REFERENCIAS!$D$65),REFERENCIAS!$B$65, "Revisar"))))</f>
        <v>#REF!</v>
      </c>
      <c r="AD1791" s="94" t="e">
        <f ca="1">VLOOKUP(AC1791,REFERENCIAS!$B$62:$G$65,4,FALSE)</f>
        <v>#REF!</v>
      </c>
    </row>
    <row r="1792" spans="1:30" ht="17.25" x14ac:dyDescent="0.25">
      <c r="A1792" s="74"/>
      <c r="B1792" s="19"/>
      <c r="C1792" s="19"/>
      <c r="D1792" s="50"/>
      <c r="E1792" s="73"/>
      <c r="F1792" s="74"/>
      <c r="G1792" s="9"/>
      <c r="H1792" s="48"/>
      <c r="I1792" s="49">
        <f t="shared" ca="1" si="105"/>
        <v>2022</v>
      </c>
      <c r="J1792" s="22">
        <f t="shared" ca="1" si="104"/>
        <v>1</v>
      </c>
      <c r="K1792" s="19"/>
      <c r="L1792" s="73"/>
      <c r="M1792" s="74"/>
      <c r="N1792" s="19"/>
      <c r="O1792" s="73"/>
      <c r="P1792" s="82">
        <v>1</v>
      </c>
      <c r="Q1792" s="24">
        <v>1</v>
      </c>
      <c r="R1792" s="81">
        <f t="shared" si="106"/>
        <v>1</v>
      </c>
      <c r="S1792" s="87"/>
      <c r="T1792" s="19"/>
      <c r="U1792" s="25"/>
      <c r="V1792" s="25"/>
      <c r="W1792" s="81"/>
      <c r="X1792" s="91" t="e">
        <f ca="1">+VLOOKUP(#REF!,REFERENCIAS!$C:$D,2,0)*VLOOKUP(#REF!,PONDERADORES!A:P,IF(AND(INFORMACION!$T1792='REFERENCIAS RIESGO'!$C$36,INFORMACION!$F1792=REFERENCIAS!$C$24),16,IF(INFORMACION!$T1792='REFERENCIAS RIESGO'!$C$36,13,IF(INFORMACION!$F1792=REFERENCIAS!$C$24,10,7))),0)+VLOOKUP(K1792,REFERENCIAS!$C:$D,2,0)*VLOOKUP($K$2,PONDERADORES!A:P,IF(AND(INFORMACION!$T1792='REFERENCIAS RIESGO'!$C$36,INFORMACION!$F1792=REFERENCIAS!$C$24),16,IF(INFORMACION!$T1792='REFERENCIAS RIESGO'!$C$36,13,IF(INFORMACION!$F1792=REFERENCIAS!$C$24,10,7))),0)+VLOOKUP(L1792,REFERENCIAS!$C:$D,2,0)*VLOOKUP($L$2,PONDERADORES!A:P,IF(AND(INFORMACION!$T1792='REFERENCIAS RIESGO'!$C$36,INFORMACION!$F1792=REFERENCIAS!$C$24),16,IF(INFORMACION!$T1792='REFERENCIAS RIESGO'!$C$36,13,IF(INFORMACION!$F1792=REFERENCIAS!$C$24,10,7))),0)+VLOOKUP(F1792,REFERENCIAS!$C:$D,2,0)*VLOOKUP($F$2,PONDERADORES!A:P,IF(AND(INFORMACION!$T1792='REFERENCIAS RIESGO'!$C$36,INFORMACION!$F1792=REFERENCIAS!$C$24),16,IF(INFORMACION!$T1792='REFERENCIAS RIESGO'!$C$36,13,IF(INFORMACION!$F1792=REFERENCIAS!$C$24,10,7))),0)+VLOOKUP(T1792,REFERENCIAS!$C:$D,2,0)*VLOOKUP($T$2,PONDERADORES!A:P,IF(AND(INFORMACION!$T1792='REFERENCIAS RIESGO'!$C$36,INFORMACION!$F1792=REFERENCIAS!$C$24),16,IF(INFORMACION!$T1792='REFERENCIAS RIESGO'!$C$36,13,IF(INFORMACION!$F1792=REFERENCIAS!$C$24,10,7))),0)+VLOOKUP(IF(J1792&lt;=0.2,0.2,IF(AND(J1792&gt;0.2,J1792&lt;=0.4),0.4,IF(AND(J1792&gt;0.4,J1792&lt;=0.6),0.6,IF(AND(J1792&gt;0.6,J1792&lt;=0.8),0.8,IF(AND(J1792&gt;0.8,J1792&lt;=1),1))))),REFERENCIAS!$C:$D,2,0)*VLOOKUP($J$2,PONDERADORES!A:P,IF(AND(INFORMACION!$T1792='REFERENCIAS RIESGO'!$C$36,INFORMACION!$F1792=REFERENCIAS!$C$24),16,IF(INFORMACION!$T1792='REFERENCIAS RIESGO'!$C$36,13,IF(INFORMACION!$F1792=REFERENCIAS!$C$24,10,7))),0)</f>
        <v>#REF!</v>
      </c>
      <c r="Y1792" s="68">
        <f>+VLOOKUP(M1792,REFERENCIAS!$C:$D,2,0)*VLOOKUP($M$2,PONDERADORES!$A$7:$G$9,7,0)+VLOOKUP(N1792,REFERENCIAS!$C:$D,2,0)*VLOOKUP($N$2,PONDERADORES!$A$7:$G$9,7,0)+VLOOKUP(O1792,REFERENCIAS!$C:$D,2,0)*VLOOKUP($O$2,PONDERADORES!$A$7:$G$9,7,0)</f>
        <v>0.2</v>
      </c>
      <c r="Z1792" s="2">
        <f>+VLOOKUP(IF(R1792&lt;0.1,0,IF(AND(R1792&gt;=0.1,R1792&lt;0.2),0.1,IF(AND(R1792&gt;=0.2,R1792&lt;0.3),0.2,IF(R1792&gt;0.3,0.3,)))),REFERENCIAS!$C:$D,2,0)*VLOOKUP($R$2,PONDERADORES!$A$11:$G$11,7,0)</f>
        <v>15</v>
      </c>
      <c r="AA1792" s="92"/>
      <c r="AB1792" s="95" t="e">
        <f t="shared" ca="1" si="107"/>
        <v>#REF!</v>
      </c>
      <c r="AC1792" s="23" t="e">
        <f ca="1">IF(AB1792&gt;REFERENCIAS!$C$62,REFERENCIAS!$B$62,IF(AND(AB1792&gt;=REFERENCIAS!$C$63,AB1792&lt;REFERENCIAS!$D$63),REFERENCIAS!$B$63,IF(AND(AB1792&gt;REFERENCIAS!$C$64,AB1792&lt;=REFERENCIAS!$D$64),REFERENCIAS!$B$64,IF(AND(AB1792&gt;=REFERENCIAS!$C$65,AB1792&lt;REFERENCIAS!$D$65),REFERENCIAS!$B$65, "Revisar"))))</f>
        <v>#REF!</v>
      </c>
      <c r="AD1792" s="94" t="e">
        <f ca="1">VLOOKUP(AC1792,REFERENCIAS!$B$62:$G$65,4,FALSE)</f>
        <v>#REF!</v>
      </c>
    </row>
    <row r="1793" spans="1:30" ht="17.25" x14ac:dyDescent="0.25">
      <c r="A1793" s="74"/>
      <c r="B1793" s="19"/>
      <c r="C1793" s="19"/>
      <c r="D1793" s="50"/>
      <c r="E1793" s="73"/>
      <c r="F1793" s="74"/>
      <c r="G1793" s="9"/>
      <c r="H1793" s="48"/>
      <c r="I1793" s="49">
        <f t="shared" ca="1" si="105"/>
        <v>2022</v>
      </c>
      <c r="J1793" s="22">
        <f t="shared" ca="1" si="104"/>
        <v>1</v>
      </c>
      <c r="K1793" s="19"/>
      <c r="L1793" s="73"/>
      <c r="M1793" s="74"/>
      <c r="N1793" s="19"/>
      <c r="O1793" s="73"/>
      <c r="P1793" s="82">
        <v>1</v>
      </c>
      <c r="Q1793" s="24">
        <v>1</v>
      </c>
      <c r="R1793" s="81">
        <f t="shared" si="106"/>
        <v>1</v>
      </c>
      <c r="S1793" s="87"/>
      <c r="T1793" s="19"/>
      <c r="U1793" s="25"/>
      <c r="V1793" s="25"/>
      <c r="W1793" s="81"/>
      <c r="X1793" s="91" t="e">
        <f ca="1">+VLOOKUP(#REF!,REFERENCIAS!$C:$D,2,0)*VLOOKUP(#REF!,PONDERADORES!A:P,IF(AND(INFORMACION!$T1793='REFERENCIAS RIESGO'!$C$36,INFORMACION!$F1793=REFERENCIAS!$C$24),16,IF(INFORMACION!$T1793='REFERENCIAS RIESGO'!$C$36,13,IF(INFORMACION!$F1793=REFERENCIAS!$C$24,10,7))),0)+VLOOKUP(K1793,REFERENCIAS!$C:$D,2,0)*VLOOKUP($K$2,PONDERADORES!A:P,IF(AND(INFORMACION!$T1793='REFERENCIAS RIESGO'!$C$36,INFORMACION!$F1793=REFERENCIAS!$C$24),16,IF(INFORMACION!$T1793='REFERENCIAS RIESGO'!$C$36,13,IF(INFORMACION!$F1793=REFERENCIAS!$C$24,10,7))),0)+VLOOKUP(L1793,REFERENCIAS!$C:$D,2,0)*VLOOKUP($L$2,PONDERADORES!A:P,IF(AND(INFORMACION!$T1793='REFERENCIAS RIESGO'!$C$36,INFORMACION!$F1793=REFERENCIAS!$C$24),16,IF(INFORMACION!$T1793='REFERENCIAS RIESGO'!$C$36,13,IF(INFORMACION!$F1793=REFERENCIAS!$C$24,10,7))),0)+VLOOKUP(F1793,REFERENCIAS!$C:$D,2,0)*VLOOKUP($F$2,PONDERADORES!A:P,IF(AND(INFORMACION!$T1793='REFERENCIAS RIESGO'!$C$36,INFORMACION!$F1793=REFERENCIAS!$C$24),16,IF(INFORMACION!$T1793='REFERENCIAS RIESGO'!$C$36,13,IF(INFORMACION!$F1793=REFERENCIAS!$C$24,10,7))),0)+VLOOKUP(T1793,REFERENCIAS!$C:$D,2,0)*VLOOKUP($T$2,PONDERADORES!A:P,IF(AND(INFORMACION!$T1793='REFERENCIAS RIESGO'!$C$36,INFORMACION!$F1793=REFERENCIAS!$C$24),16,IF(INFORMACION!$T1793='REFERENCIAS RIESGO'!$C$36,13,IF(INFORMACION!$F1793=REFERENCIAS!$C$24,10,7))),0)+VLOOKUP(IF(J1793&lt;=0.2,0.2,IF(AND(J1793&gt;0.2,J1793&lt;=0.4),0.4,IF(AND(J1793&gt;0.4,J1793&lt;=0.6),0.6,IF(AND(J1793&gt;0.6,J1793&lt;=0.8),0.8,IF(AND(J1793&gt;0.8,J1793&lt;=1),1))))),REFERENCIAS!$C:$D,2,0)*VLOOKUP($J$2,PONDERADORES!A:P,IF(AND(INFORMACION!$T1793='REFERENCIAS RIESGO'!$C$36,INFORMACION!$F1793=REFERENCIAS!$C$24),16,IF(INFORMACION!$T1793='REFERENCIAS RIESGO'!$C$36,13,IF(INFORMACION!$F1793=REFERENCIAS!$C$24,10,7))),0)</f>
        <v>#REF!</v>
      </c>
      <c r="Y1793" s="68">
        <f>+VLOOKUP(M1793,REFERENCIAS!$C:$D,2,0)*VLOOKUP($M$2,PONDERADORES!$A$7:$G$9,7,0)+VLOOKUP(N1793,REFERENCIAS!$C:$D,2,0)*VLOOKUP($N$2,PONDERADORES!$A$7:$G$9,7,0)+VLOOKUP(O1793,REFERENCIAS!$C:$D,2,0)*VLOOKUP($O$2,PONDERADORES!$A$7:$G$9,7,0)</f>
        <v>0.2</v>
      </c>
      <c r="Z1793" s="2">
        <f>+VLOOKUP(IF(R1793&lt;0.1,0,IF(AND(R1793&gt;=0.1,R1793&lt;0.2),0.1,IF(AND(R1793&gt;=0.2,R1793&lt;0.3),0.2,IF(R1793&gt;0.3,0.3,)))),REFERENCIAS!$C:$D,2,0)*VLOOKUP($R$2,PONDERADORES!$A$11:$G$11,7,0)</f>
        <v>15</v>
      </c>
      <c r="AA1793" s="92"/>
      <c r="AB1793" s="95" t="e">
        <f t="shared" ca="1" si="107"/>
        <v>#REF!</v>
      </c>
      <c r="AC1793" s="23" t="e">
        <f ca="1">IF(AB1793&gt;REFERENCIAS!$C$62,REFERENCIAS!$B$62,IF(AND(AB1793&gt;=REFERENCIAS!$C$63,AB1793&lt;REFERENCIAS!$D$63),REFERENCIAS!$B$63,IF(AND(AB1793&gt;REFERENCIAS!$C$64,AB1793&lt;=REFERENCIAS!$D$64),REFERENCIAS!$B$64,IF(AND(AB1793&gt;=REFERENCIAS!$C$65,AB1793&lt;REFERENCIAS!$D$65),REFERENCIAS!$B$65, "Revisar"))))</f>
        <v>#REF!</v>
      </c>
      <c r="AD1793" s="94" t="e">
        <f ca="1">VLOOKUP(AC1793,REFERENCIAS!$B$62:$G$65,4,FALSE)</f>
        <v>#REF!</v>
      </c>
    </row>
    <row r="1794" spans="1:30" ht="17.25" x14ac:dyDescent="0.25">
      <c r="A1794" s="74"/>
      <c r="B1794" s="19"/>
      <c r="C1794" s="19"/>
      <c r="D1794" s="50"/>
      <c r="E1794" s="73"/>
      <c r="F1794" s="74"/>
      <c r="G1794" s="9"/>
      <c r="H1794" s="48"/>
      <c r="I1794" s="49">
        <f t="shared" ca="1" si="105"/>
        <v>2022</v>
      </c>
      <c r="J1794" s="22">
        <f t="shared" ca="1" si="104"/>
        <v>1</v>
      </c>
      <c r="K1794" s="19"/>
      <c r="L1794" s="73"/>
      <c r="M1794" s="74"/>
      <c r="N1794" s="19"/>
      <c r="O1794" s="73"/>
      <c r="P1794" s="82">
        <v>1</v>
      </c>
      <c r="Q1794" s="24">
        <v>1</v>
      </c>
      <c r="R1794" s="81">
        <f t="shared" si="106"/>
        <v>1</v>
      </c>
      <c r="S1794" s="87"/>
      <c r="T1794" s="19"/>
      <c r="U1794" s="25"/>
      <c r="V1794" s="25"/>
      <c r="W1794" s="81"/>
      <c r="X1794" s="91" t="e">
        <f ca="1">+VLOOKUP(#REF!,REFERENCIAS!$C:$D,2,0)*VLOOKUP(#REF!,PONDERADORES!A:P,IF(AND(INFORMACION!$T1794='REFERENCIAS RIESGO'!$C$36,INFORMACION!$F1794=REFERENCIAS!$C$24),16,IF(INFORMACION!$T1794='REFERENCIAS RIESGO'!$C$36,13,IF(INFORMACION!$F1794=REFERENCIAS!$C$24,10,7))),0)+VLOOKUP(K1794,REFERENCIAS!$C:$D,2,0)*VLOOKUP($K$2,PONDERADORES!A:P,IF(AND(INFORMACION!$T1794='REFERENCIAS RIESGO'!$C$36,INFORMACION!$F1794=REFERENCIAS!$C$24),16,IF(INFORMACION!$T1794='REFERENCIAS RIESGO'!$C$36,13,IF(INFORMACION!$F1794=REFERENCIAS!$C$24,10,7))),0)+VLOOKUP(L1794,REFERENCIAS!$C:$D,2,0)*VLOOKUP($L$2,PONDERADORES!A:P,IF(AND(INFORMACION!$T1794='REFERENCIAS RIESGO'!$C$36,INFORMACION!$F1794=REFERENCIAS!$C$24),16,IF(INFORMACION!$T1794='REFERENCIAS RIESGO'!$C$36,13,IF(INFORMACION!$F1794=REFERENCIAS!$C$24,10,7))),0)+VLOOKUP(F1794,REFERENCIAS!$C:$D,2,0)*VLOOKUP($F$2,PONDERADORES!A:P,IF(AND(INFORMACION!$T1794='REFERENCIAS RIESGO'!$C$36,INFORMACION!$F1794=REFERENCIAS!$C$24),16,IF(INFORMACION!$T1794='REFERENCIAS RIESGO'!$C$36,13,IF(INFORMACION!$F1794=REFERENCIAS!$C$24,10,7))),0)+VLOOKUP(T1794,REFERENCIAS!$C:$D,2,0)*VLOOKUP($T$2,PONDERADORES!A:P,IF(AND(INFORMACION!$T1794='REFERENCIAS RIESGO'!$C$36,INFORMACION!$F1794=REFERENCIAS!$C$24),16,IF(INFORMACION!$T1794='REFERENCIAS RIESGO'!$C$36,13,IF(INFORMACION!$F1794=REFERENCIAS!$C$24,10,7))),0)+VLOOKUP(IF(J1794&lt;=0.2,0.2,IF(AND(J1794&gt;0.2,J1794&lt;=0.4),0.4,IF(AND(J1794&gt;0.4,J1794&lt;=0.6),0.6,IF(AND(J1794&gt;0.6,J1794&lt;=0.8),0.8,IF(AND(J1794&gt;0.8,J1794&lt;=1),1))))),REFERENCIAS!$C:$D,2,0)*VLOOKUP($J$2,PONDERADORES!A:P,IF(AND(INFORMACION!$T1794='REFERENCIAS RIESGO'!$C$36,INFORMACION!$F1794=REFERENCIAS!$C$24),16,IF(INFORMACION!$T1794='REFERENCIAS RIESGO'!$C$36,13,IF(INFORMACION!$F1794=REFERENCIAS!$C$24,10,7))),0)</f>
        <v>#REF!</v>
      </c>
      <c r="Y1794" s="68">
        <f>+VLOOKUP(M1794,REFERENCIAS!$C:$D,2,0)*VLOOKUP($M$2,PONDERADORES!$A$7:$G$9,7,0)+VLOOKUP(N1794,REFERENCIAS!$C:$D,2,0)*VLOOKUP($N$2,PONDERADORES!$A$7:$G$9,7,0)+VLOOKUP(O1794,REFERENCIAS!$C:$D,2,0)*VLOOKUP($O$2,PONDERADORES!$A$7:$G$9,7,0)</f>
        <v>0.2</v>
      </c>
      <c r="Z1794" s="2">
        <f>+VLOOKUP(IF(R1794&lt;0.1,0,IF(AND(R1794&gt;=0.1,R1794&lt;0.2),0.1,IF(AND(R1794&gt;=0.2,R1794&lt;0.3),0.2,IF(R1794&gt;0.3,0.3,)))),REFERENCIAS!$C:$D,2,0)*VLOOKUP($R$2,PONDERADORES!$A$11:$G$11,7,0)</f>
        <v>15</v>
      </c>
      <c r="AA1794" s="92"/>
      <c r="AB1794" s="95" t="e">
        <f t="shared" ca="1" si="107"/>
        <v>#REF!</v>
      </c>
      <c r="AC1794" s="23" t="e">
        <f ca="1">IF(AB1794&gt;REFERENCIAS!$C$62,REFERENCIAS!$B$62,IF(AND(AB1794&gt;=REFERENCIAS!$C$63,AB1794&lt;REFERENCIAS!$D$63),REFERENCIAS!$B$63,IF(AND(AB1794&gt;REFERENCIAS!$C$64,AB1794&lt;=REFERENCIAS!$D$64),REFERENCIAS!$B$64,IF(AND(AB1794&gt;=REFERENCIAS!$C$65,AB1794&lt;REFERENCIAS!$D$65),REFERENCIAS!$B$65, "Revisar"))))</f>
        <v>#REF!</v>
      </c>
      <c r="AD1794" s="94" t="e">
        <f ca="1">VLOOKUP(AC1794,REFERENCIAS!$B$62:$G$65,4,FALSE)</f>
        <v>#REF!</v>
      </c>
    </row>
    <row r="1795" spans="1:30" ht="17.25" x14ac:dyDescent="0.25">
      <c r="A1795" s="74"/>
      <c r="B1795" s="19"/>
      <c r="C1795" s="19"/>
      <c r="D1795" s="50"/>
      <c r="E1795" s="73"/>
      <c r="F1795" s="74"/>
      <c r="G1795" s="9"/>
      <c r="H1795" s="48"/>
      <c r="I1795" s="49">
        <f t="shared" ca="1" si="105"/>
        <v>2022</v>
      </c>
      <c r="J1795" s="22">
        <f t="shared" ca="1" si="104"/>
        <v>1</v>
      </c>
      <c r="K1795" s="19"/>
      <c r="L1795" s="73"/>
      <c r="M1795" s="74"/>
      <c r="N1795" s="19"/>
      <c r="O1795" s="73"/>
      <c r="P1795" s="82">
        <v>1</v>
      </c>
      <c r="Q1795" s="24">
        <v>1</v>
      </c>
      <c r="R1795" s="81">
        <f t="shared" si="106"/>
        <v>1</v>
      </c>
      <c r="S1795" s="87"/>
      <c r="T1795" s="19"/>
      <c r="U1795" s="25"/>
      <c r="V1795" s="25"/>
      <c r="W1795" s="81"/>
      <c r="X1795" s="91" t="e">
        <f ca="1">+VLOOKUP(#REF!,REFERENCIAS!$C:$D,2,0)*VLOOKUP(#REF!,PONDERADORES!A:P,IF(AND(INFORMACION!$T1795='REFERENCIAS RIESGO'!$C$36,INFORMACION!$F1795=REFERENCIAS!$C$24),16,IF(INFORMACION!$T1795='REFERENCIAS RIESGO'!$C$36,13,IF(INFORMACION!$F1795=REFERENCIAS!$C$24,10,7))),0)+VLOOKUP(K1795,REFERENCIAS!$C:$D,2,0)*VLOOKUP($K$2,PONDERADORES!A:P,IF(AND(INFORMACION!$T1795='REFERENCIAS RIESGO'!$C$36,INFORMACION!$F1795=REFERENCIAS!$C$24),16,IF(INFORMACION!$T1795='REFERENCIAS RIESGO'!$C$36,13,IF(INFORMACION!$F1795=REFERENCIAS!$C$24,10,7))),0)+VLOOKUP(L1795,REFERENCIAS!$C:$D,2,0)*VLOOKUP($L$2,PONDERADORES!A:P,IF(AND(INFORMACION!$T1795='REFERENCIAS RIESGO'!$C$36,INFORMACION!$F1795=REFERENCIAS!$C$24),16,IF(INFORMACION!$T1795='REFERENCIAS RIESGO'!$C$36,13,IF(INFORMACION!$F1795=REFERENCIAS!$C$24,10,7))),0)+VLOOKUP(F1795,REFERENCIAS!$C:$D,2,0)*VLOOKUP($F$2,PONDERADORES!A:P,IF(AND(INFORMACION!$T1795='REFERENCIAS RIESGO'!$C$36,INFORMACION!$F1795=REFERENCIAS!$C$24),16,IF(INFORMACION!$T1795='REFERENCIAS RIESGO'!$C$36,13,IF(INFORMACION!$F1795=REFERENCIAS!$C$24,10,7))),0)+VLOOKUP(T1795,REFERENCIAS!$C:$D,2,0)*VLOOKUP($T$2,PONDERADORES!A:P,IF(AND(INFORMACION!$T1795='REFERENCIAS RIESGO'!$C$36,INFORMACION!$F1795=REFERENCIAS!$C$24),16,IF(INFORMACION!$T1795='REFERENCIAS RIESGO'!$C$36,13,IF(INFORMACION!$F1795=REFERENCIAS!$C$24,10,7))),0)+VLOOKUP(IF(J1795&lt;=0.2,0.2,IF(AND(J1795&gt;0.2,J1795&lt;=0.4),0.4,IF(AND(J1795&gt;0.4,J1795&lt;=0.6),0.6,IF(AND(J1795&gt;0.6,J1795&lt;=0.8),0.8,IF(AND(J1795&gt;0.8,J1795&lt;=1),1))))),REFERENCIAS!$C:$D,2,0)*VLOOKUP($J$2,PONDERADORES!A:P,IF(AND(INFORMACION!$T1795='REFERENCIAS RIESGO'!$C$36,INFORMACION!$F1795=REFERENCIAS!$C$24),16,IF(INFORMACION!$T1795='REFERENCIAS RIESGO'!$C$36,13,IF(INFORMACION!$F1795=REFERENCIAS!$C$24,10,7))),0)</f>
        <v>#REF!</v>
      </c>
      <c r="Y1795" s="68">
        <f>+VLOOKUP(M1795,REFERENCIAS!$C:$D,2,0)*VLOOKUP($M$2,PONDERADORES!$A$7:$G$9,7,0)+VLOOKUP(N1795,REFERENCIAS!$C:$D,2,0)*VLOOKUP($N$2,PONDERADORES!$A$7:$G$9,7,0)+VLOOKUP(O1795,REFERENCIAS!$C:$D,2,0)*VLOOKUP($O$2,PONDERADORES!$A$7:$G$9,7,0)</f>
        <v>0.2</v>
      </c>
      <c r="Z1795" s="2">
        <f>+VLOOKUP(IF(R1795&lt;0.1,0,IF(AND(R1795&gt;=0.1,R1795&lt;0.2),0.1,IF(AND(R1795&gt;=0.2,R1795&lt;0.3),0.2,IF(R1795&gt;0.3,0.3,)))),REFERENCIAS!$C:$D,2,0)*VLOOKUP($R$2,PONDERADORES!$A$11:$G$11,7,0)</f>
        <v>15</v>
      </c>
      <c r="AA1795" s="92"/>
      <c r="AB1795" s="95" t="e">
        <f t="shared" ca="1" si="107"/>
        <v>#REF!</v>
      </c>
      <c r="AC1795" s="23" t="e">
        <f ca="1">IF(AB1795&gt;REFERENCIAS!$C$62,REFERENCIAS!$B$62,IF(AND(AB1795&gt;=REFERENCIAS!$C$63,AB1795&lt;REFERENCIAS!$D$63),REFERENCIAS!$B$63,IF(AND(AB1795&gt;REFERENCIAS!$C$64,AB1795&lt;=REFERENCIAS!$D$64),REFERENCIAS!$B$64,IF(AND(AB1795&gt;=REFERENCIAS!$C$65,AB1795&lt;REFERENCIAS!$D$65),REFERENCIAS!$B$65, "Revisar"))))</f>
        <v>#REF!</v>
      </c>
      <c r="AD1795" s="94" t="e">
        <f ca="1">VLOOKUP(AC1795,REFERENCIAS!$B$62:$G$65,4,FALSE)</f>
        <v>#REF!</v>
      </c>
    </row>
    <row r="1796" spans="1:30" ht="17.25" x14ac:dyDescent="0.25">
      <c r="A1796" s="74"/>
      <c r="B1796" s="19"/>
      <c r="C1796" s="19"/>
      <c r="D1796" s="50"/>
      <c r="E1796" s="73"/>
      <c r="F1796" s="74"/>
      <c r="G1796" s="9"/>
      <c r="H1796" s="48"/>
      <c r="I1796" s="49">
        <f t="shared" ca="1" si="105"/>
        <v>2022</v>
      </c>
      <c r="J1796" s="22">
        <f t="shared" ref="J1796:J1859" ca="1" si="108">IF(I1796&gt;G1796,1,I1796/G1796)</f>
        <v>1</v>
      </c>
      <c r="K1796" s="19"/>
      <c r="L1796" s="73"/>
      <c r="M1796" s="74"/>
      <c r="N1796" s="19"/>
      <c r="O1796" s="73"/>
      <c r="P1796" s="82">
        <v>1</v>
      </c>
      <c r="Q1796" s="24">
        <v>1</v>
      </c>
      <c r="R1796" s="81">
        <f t="shared" si="106"/>
        <v>1</v>
      </c>
      <c r="S1796" s="87"/>
      <c r="T1796" s="19"/>
      <c r="U1796" s="25"/>
      <c r="V1796" s="25"/>
      <c r="W1796" s="81"/>
      <c r="X1796" s="91" t="e">
        <f ca="1">+VLOOKUP(#REF!,REFERENCIAS!$C:$D,2,0)*VLOOKUP(#REF!,PONDERADORES!A:P,IF(AND(INFORMACION!$T1796='REFERENCIAS RIESGO'!$C$36,INFORMACION!$F1796=REFERENCIAS!$C$24),16,IF(INFORMACION!$T1796='REFERENCIAS RIESGO'!$C$36,13,IF(INFORMACION!$F1796=REFERENCIAS!$C$24,10,7))),0)+VLOOKUP(K1796,REFERENCIAS!$C:$D,2,0)*VLOOKUP($K$2,PONDERADORES!A:P,IF(AND(INFORMACION!$T1796='REFERENCIAS RIESGO'!$C$36,INFORMACION!$F1796=REFERENCIAS!$C$24),16,IF(INFORMACION!$T1796='REFERENCIAS RIESGO'!$C$36,13,IF(INFORMACION!$F1796=REFERENCIAS!$C$24,10,7))),0)+VLOOKUP(L1796,REFERENCIAS!$C:$D,2,0)*VLOOKUP($L$2,PONDERADORES!A:P,IF(AND(INFORMACION!$T1796='REFERENCIAS RIESGO'!$C$36,INFORMACION!$F1796=REFERENCIAS!$C$24),16,IF(INFORMACION!$T1796='REFERENCIAS RIESGO'!$C$36,13,IF(INFORMACION!$F1796=REFERENCIAS!$C$24,10,7))),0)+VLOOKUP(F1796,REFERENCIAS!$C:$D,2,0)*VLOOKUP($F$2,PONDERADORES!A:P,IF(AND(INFORMACION!$T1796='REFERENCIAS RIESGO'!$C$36,INFORMACION!$F1796=REFERENCIAS!$C$24),16,IF(INFORMACION!$T1796='REFERENCIAS RIESGO'!$C$36,13,IF(INFORMACION!$F1796=REFERENCIAS!$C$24,10,7))),0)+VLOOKUP(T1796,REFERENCIAS!$C:$D,2,0)*VLOOKUP($T$2,PONDERADORES!A:P,IF(AND(INFORMACION!$T1796='REFERENCIAS RIESGO'!$C$36,INFORMACION!$F1796=REFERENCIAS!$C$24),16,IF(INFORMACION!$T1796='REFERENCIAS RIESGO'!$C$36,13,IF(INFORMACION!$F1796=REFERENCIAS!$C$24,10,7))),0)+VLOOKUP(IF(J1796&lt;=0.2,0.2,IF(AND(J1796&gt;0.2,J1796&lt;=0.4),0.4,IF(AND(J1796&gt;0.4,J1796&lt;=0.6),0.6,IF(AND(J1796&gt;0.6,J1796&lt;=0.8),0.8,IF(AND(J1796&gt;0.8,J1796&lt;=1),1))))),REFERENCIAS!$C:$D,2,0)*VLOOKUP($J$2,PONDERADORES!A:P,IF(AND(INFORMACION!$T1796='REFERENCIAS RIESGO'!$C$36,INFORMACION!$F1796=REFERENCIAS!$C$24),16,IF(INFORMACION!$T1796='REFERENCIAS RIESGO'!$C$36,13,IF(INFORMACION!$F1796=REFERENCIAS!$C$24,10,7))),0)</f>
        <v>#REF!</v>
      </c>
      <c r="Y1796" s="68">
        <f>+VLOOKUP(M1796,REFERENCIAS!$C:$D,2,0)*VLOOKUP($M$2,PONDERADORES!$A$7:$G$9,7,0)+VLOOKUP(N1796,REFERENCIAS!$C:$D,2,0)*VLOOKUP($N$2,PONDERADORES!$A$7:$G$9,7,0)+VLOOKUP(O1796,REFERENCIAS!$C:$D,2,0)*VLOOKUP($O$2,PONDERADORES!$A$7:$G$9,7,0)</f>
        <v>0.2</v>
      </c>
      <c r="Z1796" s="2">
        <f>+VLOOKUP(IF(R1796&lt;0.1,0,IF(AND(R1796&gt;=0.1,R1796&lt;0.2),0.1,IF(AND(R1796&gt;=0.2,R1796&lt;0.3),0.2,IF(R1796&gt;0.3,0.3,)))),REFERENCIAS!$C:$D,2,0)*VLOOKUP($R$2,PONDERADORES!$A$11:$G$11,7,0)</f>
        <v>15</v>
      </c>
      <c r="AA1796" s="92"/>
      <c r="AB1796" s="95" t="e">
        <f t="shared" ca="1" si="107"/>
        <v>#REF!</v>
      </c>
      <c r="AC1796" s="23" t="e">
        <f ca="1">IF(AB1796&gt;REFERENCIAS!$C$62,REFERENCIAS!$B$62,IF(AND(AB1796&gt;=REFERENCIAS!$C$63,AB1796&lt;REFERENCIAS!$D$63),REFERENCIAS!$B$63,IF(AND(AB1796&gt;REFERENCIAS!$C$64,AB1796&lt;=REFERENCIAS!$D$64),REFERENCIAS!$B$64,IF(AND(AB1796&gt;=REFERENCIAS!$C$65,AB1796&lt;REFERENCIAS!$D$65),REFERENCIAS!$B$65, "Revisar"))))</f>
        <v>#REF!</v>
      </c>
      <c r="AD1796" s="94" t="e">
        <f ca="1">VLOOKUP(AC1796,REFERENCIAS!$B$62:$G$65,4,FALSE)</f>
        <v>#REF!</v>
      </c>
    </row>
    <row r="1797" spans="1:30" ht="17.25" x14ac:dyDescent="0.25">
      <c r="A1797" s="74"/>
      <c r="B1797" s="19"/>
      <c r="C1797" s="19"/>
      <c r="D1797" s="50"/>
      <c r="E1797" s="73"/>
      <c r="F1797" s="74"/>
      <c r="G1797" s="9"/>
      <c r="H1797" s="48"/>
      <c r="I1797" s="49">
        <f t="shared" ref="I1797:I1860" ca="1" si="109">(YEAR(NOW())-H1797)</f>
        <v>2022</v>
      </c>
      <c r="J1797" s="22">
        <f t="shared" ca="1" si="108"/>
        <v>1</v>
      </c>
      <c r="K1797" s="19"/>
      <c r="L1797" s="73"/>
      <c r="M1797" s="74"/>
      <c r="N1797" s="19"/>
      <c r="O1797" s="73"/>
      <c r="P1797" s="82">
        <v>1</v>
      </c>
      <c r="Q1797" s="24">
        <v>1</v>
      </c>
      <c r="R1797" s="81">
        <f t="shared" si="106"/>
        <v>1</v>
      </c>
      <c r="S1797" s="87"/>
      <c r="T1797" s="19"/>
      <c r="U1797" s="25"/>
      <c r="V1797" s="25"/>
      <c r="W1797" s="81"/>
      <c r="X1797" s="91" t="e">
        <f ca="1">+VLOOKUP(#REF!,REFERENCIAS!$C:$D,2,0)*VLOOKUP(#REF!,PONDERADORES!A:P,IF(AND(INFORMACION!$T1797='REFERENCIAS RIESGO'!$C$36,INFORMACION!$F1797=REFERENCIAS!$C$24),16,IF(INFORMACION!$T1797='REFERENCIAS RIESGO'!$C$36,13,IF(INFORMACION!$F1797=REFERENCIAS!$C$24,10,7))),0)+VLOOKUP(K1797,REFERENCIAS!$C:$D,2,0)*VLOOKUP($K$2,PONDERADORES!A:P,IF(AND(INFORMACION!$T1797='REFERENCIAS RIESGO'!$C$36,INFORMACION!$F1797=REFERENCIAS!$C$24),16,IF(INFORMACION!$T1797='REFERENCIAS RIESGO'!$C$36,13,IF(INFORMACION!$F1797=REFERENCIAS!$C$24,10,7))),0)+VLOOKUP(L1797,REFERENCIAS!$C:$D,2,0)*VLOOKUP($L$2,PONDERADORES!A:P,IF(AND(INFORMACION!$T1797='REFERENCIAS RIESGO'!$C$36,INFORMACION!$F1797=REFERENCIAS!$C$24),16,IF(INFORMACION!$T1797='REFERENCIAS RIESGO'!$C$36,13,IF(INFORMACION!$F1797=REFERENCIAS!$C$24,10,7))),0)+VLOOKUP(F1797,REFERENCIAS!$C:$D,2,0)*VLOOKUP($F$2,PONDERADORES!A:P,IF(AND(INFORMACION!$T1797='REFERENCIAS RIESGO'!$C$36,INFORMACION!$F1797=REFERENCIAS!$C$24),16,IF(INFORMACION!$T1797='REFERENCIAS RIESGO'!$C$36,13,IF(INFORMACION!$F1797=REFERENCIAS!$C$24,10,7))),0)+VLOOKUP(T1797,REFERENCIAS!$C:$D,2,0)*VLOOKUP($T$2,PONDERADORES!A:P,IF(AND(INFORMACION!$T1797='REFERENCIAS RIESGO'!$C$36,INFORMACION!$F1797=REFERENCIAS!$C$24),16,IF(INFORMACION!$T1797='REFERENCIAS RIESGO'!$C$36,13,IF(INFORMACION!$F1797=REFERENCIAS!$C$24,10,7))),0)+VLOOKUP(IF(J1797&lt;=0.2,0.2,IF(AND(J1797&gt;0.2,J1797&lt;=0.4),0.4,IF(AND(J1797&gt;0.4,J1797&lt;=0.6),0.6,IF(AND(J1797&gt;0.6,J1797&lt;=0.8),0.8,IF(AND(J1797&gt;0.8,J1797&lt;=1),1))))),REFERENCIAS!$C:$D,2,0)*VLOOKUP($J$2,PONDERADORES!A:P,IF(AND(INFORMACION!$T1797='REFERENCIAS RIESGO'!$C$36,INFORMACION!$F1797=REFERENCIAS!$C$24),16,IF(INFORMACION!$T1797='REFERENCIAS RIESGO'!$C$36,13,IF(INFORMACION!$F1797=REFERENCIAS!$C$24,10,7))),0)</f>
        <v>#REF!</v>
      </c>
      <c r="Y1797" s="68">
        <f>+VLOOKUP(M1797,REFERENCIAS!$C:$D,2,0)*VLOOKUP($M$2,PONDERADORES!$A$7:$G$9,7,0)+VLOOKUP(N1797,REFERENCIAS!$C:$D,2,0)*VLOOKUP($N$2,PONDERADORES!$A$7:$G$9,7,0)+VLOOKUP(O1797,REFERENCIAS!$C:$D,2,0)*VLOOKUP($O$2,PONDERADORES!$A$7:$G$9,7,0)</f>
        <v>0.2</v>
      </c>
      <c r="Z1797" s="2">
        <f>+VLOOKUP(IF(R1797&lt;0.1,0,IF(AND(R1797&gt;=0.1,R1797&lt;0.2),0.1,IF(AND(R1797&gt;=0.2,R1797&lt;0.3),0.2,IF(R1797&gt;0.3,0.3,)))),REFERENCIAS!$C:$D,2,0)*VLOOKUP($R$2,PONDERADORES!$A$11:$G$11,7,0)</f>
        <v>15</v>
      </c>
      <c r="AA1797" s="92"/>
      <c r="AB1797" s="95" t="e">
        <f t="shared" ca="1" si="107"/>
        <v>#REF!</v>
      </c>
      <c r="AC1797" s="23" t="e">
        <f ca="1">IF(AB1797&gt;REFERENCIAS!$C$62,REFERENCIAS!$B$62,IF(AND(AB1797&gt;=REFERENCIAS!$C$63,AB1797&lt;REFERENCIAS!$D$63),REFERENCIAS!$B$63,IF(AND(AB1797&gt;REFERENCIAS!$C$64,AB1797&lt;=REFERENCIAS!$D$64),REFERENCIAS!$B$64,IF(AND(AB1797&gt;=REFERENCIAS!$C$65,AB1797&lt;REFERENCIAS!$D$65),REFERENCIAS!$B$65, "Revisar"))))</f>
        <v>#REF!</v>
      </c>
      <c r="AD1797" s="94" t="e">
        <f ca="1">VLOOKUP(AC1797,REFERENCIAS!$B$62:$G$65,4,FALSE)</f>
        <v>#REF!</v>
      </c>
    </row>
    <row r="1798" spans="1:30" ht="17.25" x14ac:dyDescent="0.25">
      <c r="A1798" s="74"/>
      <c r="B1798" s="19"/>
      <c r="C1798" s="19"/>
      <c r="D1798" s="50"/>
      <c r="E1798" s="73"/>
      <c r="F1798" s="74"/>
      <c r="G1798" s="9"/>
      <c r="H1798" s="48"/>
      <c r="I1798" s="49">
        <f t="shared" ca="1" si="109"/>
        <v>2022</v>
      </c>
      <c r="J1798" s="22">
        <f t="shared" ca="1" si="108"/>
        <v>1</v>
      </c>
      <c r="K1798" s="19"/>
      <c r="L1798" s="73"/>
      <c r="M1798" s="74"/>
      <c r="N1798" s="19"/>
      <c r="O1798" s="73"/>
      <c r="P1798" s="82">
        <v>1</v>
      </c>
      <c r="Q1798" s="24">
        <v>1</v>
      </c>
      <c r="R1798" s="81">
        <f t="shared" ref="R1798:R1861" si="110">+Q1798/P1798</f>
        <v>1</v>
      </c>
      <c r="S1798" s="87"/>
      <c r="T1798" s="19"/>
      <c r="U1798" s="25"/>
      <c r="V1798" s="25"/>
      <c r="W1798" s="81"/>
      <c r="X1798" s="91" t="e">
        <f ca="1">+VLOOKUP(#REF!,REFERENCIAS!$C:$D,2,0)*VLOOKUP(#REF!,PONDERADORES!A:P,IF(AND(INFORMACION!$T1798='REFERENCIAS RIESGO'!$C$36,INFORMACION!$F1798=REFERENCIAS!$C$24),16,IF(INFORMACION!$T1798='REFERENCIAS RIESGO'!$C$36,13,IF(INFORMACION!$F1798=REFERENCIAS!$C$24,10,7))),0)+VLOOKUP(K1798,REFERENCIAS!$C:$D,2,0)*VLOOKUP($K$2,PONDERADORES!A:P,IF(AND(INFORMACION!$T1798='REFERENCIAS RIESGO'!$C$36,INFORMACION!$F1798=REFERENCIAS!$C$24),16,IF(INFORMACION!$T1798='REFERENCIAS RIESGO'!$C$36,13,IF(INFORMACION!$F1798=REFERENCIAS!$C$24,10,7))),0)+VLOOKUP(L1798,REFERENCIAS!$C:$D,2,0)*VLOOKUP($L$2,PONDERADORES!A:P,IF(AND(INFORMACION!$T1798='REFERENCIAS RIESGO'!$C$36,INFORMACION!$F1798=REFERENCIAS!$C$24),16,IF(INFORMACION!$T1798='REFERENCIAS RIESGO'!$C$36,13,IF(INFORMACION!$F1798=REFERENCIAS!$C$24,10,7))),0)+VLOOKUP(F1798,REFERENCIAS!$C:$D,2,0)*VLOOKUP($F$2,PONDERADORES!A:P,IF(AND(INFORMACION!$T1798='REFERENCIAS RIESGO'!$C$36,INFORMACION!$F1798=REFERENCIAS!$C$24),16,IF(INFORMACION!$T1798='REFERENCIAS RIESGO'!$C$36,13,IF(INFORMACION!$F1798=REFERENCIAS!$C$24,10,7))),0)+VLOOKUP(T1798,REFERENCIAS!$C:$D,2,0)*VLOOKUP($T$2,PONDERADORES!A:P,IF(AND(INFORMACION!$T1798='REFERENCIAS RIESGO'!$C$36,INFORMACION!$F1798=REFERENCIAS!$C$24),16,IF(INFORMACION!$T1798='REFERENCIAS RIESGO'!$C$36,13,IF(INFORMACION!$F1798=REFERENCIAS!$C$24,10,7))),0)+VLOOKUP(IF(J1798&lt;=0.2,0.2,IF(AND(J1798&gt;0.2,J1798&lt;=0.4),0.4,IF(AND(J1798&gt;0.4,J1798&lt;=0.6),0.6,IF(AND(J1798&gt;0.6,J1798&lt;=0.8),0.8,IF(AND(J1798&gt;0.8,J1798&lt;=1),1))))),REFERENCIAS!$C:$D,2,0)*VLOOKUP($J$2,PONDERADORES!A:P,IF(AND(INFORMACION!$T1798='REFERENCIAS RIESGO'!$C$36,INFORMACION!$F1798=REFERENCIAS!$C$24),16,IF(INFORMACION!$T1798='REFERENCIAS RIESGO'!$C$36,13,IF(INFORMACION!$F1798=REFERENCIAS!$C$24,10,7))),0)</f>
        <v>#REF!</v>
      </c>
      <c r="Y1798" s="68">
        <f>+VLOOKUP(M1798,REFERENCIAS!$C:$D,2,0)*VLOOKUP($M$2,PONDERADORES!$A$7:$G$9,7,0)+VLOOKUP(N1798,REFERENCIAS!$C:$D,2,0)*VLOOKUP($N$2,PONDERADORES!$A$7:$G$9,7,0)+VLOOKUP(O1798,REFERENCIAS!$C:$D,2,0)*VLOOKUP($O$2,PONDERADORES!$A$7:$G$9,7,0)</f>
        <v>0.2</v>
      </c>
      <c r="Z1798" s="2">
        <f>+VLOOKUP(IF(R1798&lt;0.1,0,IF(AND(R1798&gt;=0.1,R1798&lt;0.2),0.1,IF(AND(R1798&gt;=0.2,R1798&lt;0.3),0.2,IF(R1798&gt;0.3,0.3,)))),REFERENCIAS!$C:$D,2,0)*VLOOKUP($R$2,PONDERADORES!$A$11:$G$11,7,0)</f>
        <v>15</v>
      </c>
      <c r="AA1798" s="92"/>
      <c r="AB1798" s="95" t="e">
        <f t="shared" ref="AB1798:AB1861" ca="1" si="111">+X1798+Y1798+Z1798</f>
        <v>#REF!</v>
      </c>
      <c r="AC1798" s="23" t="e">
        <f ca="1">IF(AB1798&gt;REFERENCIAS!$C$62,REFERENCIAS!$B$62,IF(AND(AB1798&gt;=REFERENCIAS!$C$63,AB1798&lt;REFERENCIAS!$D$63),REFERENCIAS!$B$63,IF(AND(AB1798&gt;REFERENCIAS!$C$64,AB1798&lt;=REFERENCIAS!$D$64),REFERENCIAS!$B$64,IF(AND(AB1798&gt;=REFERENCIAS!$C$65,AB1798&lt;REFERENCIAS!$D$65),REFERENCIAS!$B$65, "Revisar"))))</f>
        <v>#REF!</v>
      </c>
      <c r="AD1798" s="94" t="e">
        <f ca="1">VLOOKUP(AC1798,REFERENCIAS!$B$62:$G$65,4,FALSE)</f>
        <v>#REF!</v>
      </c>
    </row>
    <row r="1799" spans="1:30" ht="17.25" x14ac:dyDescent="0.25">
      <c r="A1799" s="74"/>
      <c r="B1799" s="19"/>
      <c r="C1799" s="19"/>
      <c r="D1799" s="50"/>
      <c r="E1799" s="73"/>
      <c r="F1799" s="74"/>
      <c r="G1799" s="9"/>
      <c r="H1799" s="48"/>
      <c r="I1799" s="49">
        <f t="shared" ca="1" si="109"/>
        <v>2022</v>
      </c>
      <c r="J1799" s="22">
        <f t="shared" ca="1" si="108"/>
        <v>1</v>
      </c>
      <c r="K1799" s="19"/>
      <c r="L1799" s="73"/>
      <c r="M1799" s="74"/>
      <c r="N1799" s="19"/>
      <c r="O1799" s="73"/>
      <c r="P1799" s="82">
        <v>1</v>
      </c>
      <c r="Q1799" s="24">
        <v>1</v>
      </c>
      <c r="R1799" s="81">
        <f t="shared" si="110"/>
        <v>1</v>
      </c>
      <c r="S1799" s="87"/>
      <c r="T1799" s="19"/>
      <c r="U1799" s="25"/>
      <c r="V1799" s="25"/>
      <c r="W1799" s="81"/>
      <c r="X1799" s="91" t="e">
        <f ca="1">+VLOOKUP(#REF!,REFERENCIAS!$C:$D,2,0)*VLOOKUP(#REF!,PONDERADORES!A:P,IF(AND(INFORMACION!$T1799='REFERENCIAS RIESGO'!$C$36,INFORMACION!$F1799=REFERENCIAS!$C$24),16,IF(INFORMACION!$T1799='REFERENCIAS RIESGO'!$C$36,13,IF(INFORMACION!$F1799=REFERENCIAS!$C$24,10,7))),0)+VLOOKUP(K1799,REFERENCIAS!$C:$D,2,0)*VLOOKUP($K$2,PONDERADORES!A:P,IF(AND(INFORMACION!$T1799='REFERENCIAS RIESGO'!$C$36,INFORMACION!$F1799=REFERENCIAS!$C$24),16,IF(INFORMACION!$T1799='REFERENCIAS RIESGO'!$C$36,13,IF(INFORMACION!$F1799=REFERENCIAS!$C$24,10,7))),0)+VLOOKUP(L1799,REFERENCIAS!$C:$D,2,0)*VLOOKUP($L$2,PONDERADORES!A:P,IF(AND(INFORMACION!$T1799='REFERENCIAS RIESGO'!$C$36,INFORMACION!$F1799=REFERENCIAS!$C$24),16,IF(INFORMACION!$T1799='REFERENCIAS RIESGO'!$C$36,13,IF(INFORMACION!$F1799=REFERENCIAS!$C$24,10,7))),0)+VLOOKUP(F1799,REFERENCIAS!$C:$D,2,0)*VLOOKUP($F$2,PONDERADORES!A:P,IF(AND(INFORMACION!$T1799='REFERENCIAS RIESGO'!$C$36,INFORMACION!$F1799=REFERENCIAS!$C$24),16,IF(INFORMACION!$T1799='REFERENCIAS RIESGO'!$C$36,13,IF(INFORMACION!$F1799=REFERENCIAS!$C$24,10,7))),0)+VLOOKUP(T1799,REFERENCIAS!$C:$D,2,0)*VLOOKUP($T$2,PONDERADORES!A:P,IF(AND(INFORMACION!$T1799='REFERENCIAS RIESGO'!$C$36,INFORMACION!$F1799=REFERENCIAS!$C$24),16,IF(INFORMACION!$T1799='REFERENCIAS RIESGO'!$C$36,13,IF(INFORMACION!$F1799=REFERENCIAS!$C$24,10,7))),0)+VLOOKUP(IF(J1799&lt;=0.2,0.2,IF(AND(J1799&gt;0.2,J1799&lt;=0.4),0.4,IF(AND(J1799&gt;0.4,J1799&lt;=0.6),0.6,IF(AND(J1799&gt;0.6,J1799&lt;=0.8),0.8,IF(AND(J1799&gt;0.8,J1799&lt;=1),1))))),REFERENCIAS!$C:$D,2,0)*VLOOKUP($J$2,PONDERADORES!A:P,IF(AND(INFORMACION!$T1799='REFERENCIAS RIESGO'!$C$36,INFORMACION!$F1799=REFERENCIAS!$C$24),16,IF(INFORMACION!$T1799='REFERENCIAS RIESGO'!$C$36,13,IF(INFORMACION!$F1799=REFERENCIAS!$C$24,10,7))),0)</f>
        <v>#REF!</v>
      </c>
      <c r="Y1799" s="68">
        <f>+VLOOKUP(M1799,REFERENCIAS!$C:$D,2,0)*VLOOKUP($M$2,PONDERADORES!$A$7:$G$9,7,0)+VLOOKUP(N1799,REFERENCIAS!$C:$D,2,0)*VLOOKUP($N$2,PONDERADORES!$A$7:$G$9,7,0)+VLOOKUP(O1799,REFERENCIAS!$C:$D,2,0)*VLOOKUP($O$2,PONDERADORES!$A$7:$G$9,7,0)</f>
        <v>0.2</v>
      </c>
      <c r="Z1799" s="2">
        <f>+VLOOKUP(IF(R1799&lt;0.1,0,IF(AND(R1799&gt;=0.1,R1799&lt;0.2),0.1,IF(AND(R1799&gt;=0.2,R1799&lt;0.3),0.2,IF(R1799&gt;0.3,0.3,)))),REFERENCIAS!$C:$D,2,0)*VLOOKUP($R$2,PONDERADORES!$A$11:$G$11,7,0)</f>
        <v>15</v>
      </c>
      <c r="AA1799" s="92"/>
      <c r="AB1799" s="95" t="e">
        <f t="shared" ca="1" si="111"/>
        <v>#REF!</v>
      </c>
      <c r="AC1799" s="23" t="e">
        <f ca="1">IF(AB1799&gt;REFERENCIAS!$C$62,REFERENCIAS!$B$62,IF(AND(AB1799&gt;=REFERENCIAS!$C$63,AB1799&lt;REFERENCIAS!$D$63),REFERENCIAS!$B$63,IF(AND(AB1799&gt;REFERENCIAS!$C$64,AB1799&lt;=REFERENCIAS!$D$64),REFERENCIAS!$B$64,IF(AND(AB1799&gt;=REFERENCIAS!$C$65,AB1799&lt;REFERENCIAS!$D$65),REFERENCIAS!$B$65, "Revisar"))))</f>
        <v>#REF!</v>
      </c>
      <c r="AD1799" s="94" t="e">
        <f ca="1">VLOOKUP(AC1799,REFERENCIAS!$B$62:$G$65,4,FALSE)</f>
        <v>#REF!</v>
      </c>
    </row>
    <row r="1800" spans="1:30" ht="17.25" x14ac:dyDescent="0.25">
      <c r="A1800" s="74"/>
      <c r="B1800" s="19"/>
      <c r="C1800" s="19"/>
      <c r="D1800" s="50"/>
      <c r="E1800" s="73"/>
      <c r="F1800" s="74"/>
      <c r="G1800" s="9"/>
      <c r="H1800" s="48"/>
      <c r="I1800" s="49">
        <f t="shared" ca="1" si="109"/>
        <v>2022</v>
      </c>
      <c r="J1800" s="22">
        <f t="shared" ca="1" si="108"/>
        <v>1</v>
      </c>
      <c r="K1800" s="19"/>
      <c r="L1800" s="73"/>
      <c r="M1800" s="74"/>
      <c r="N1800" s="19"/>
      <c r="O1800" s="73"/>
      <c r="P1800" s="82">
        <v>1</v>
      </c>
      <c r="Q1800" s="24">
        <v>1</v>
      </c>
      <c r="R1800" s="81">
        <f t="shared" si="110"/>
        <v>1</v>
      </c>
      <c r="S1800" s="87"/>
      <c r="T1800" s="19"/>
      <c r="U1800" s="25"/>
      <c r="V1800" s="25"/>
      <c r="W1800" s="81"/>
      <c r="X1800" s="91" t="e">
        <f ca="1">+VLOOKUP(#REF!,REFERENCIAS!$C:$D,2,0)*VLOOKUP(#REF!,PONDERADORES!A:P,IF(AND(INFORMACION!$T1800='REFERENCIAS RIESGO'!$C$36,INFORMACION!$F1800=REFERENCIAS!$C$24),16,IF(INFORMACION!$T1800='REFERENCIAS RIESGO'!$C$36,13,IF(INFORMACION!$F1800=REFERENCIAS!$C$24,10,7))),0)+VLOOKUP(K1800,REFERENCIAS!$C:$D,2,0)*VLOOKUP($K$2,PONDERADORES!A:P,IF(AND(INFORMACION!$T1800='REFERENCIAS RIESGO'!$C$36,INFORMACION!$F1800=REFERENCIAS!$C$24),16,IF(INFORMACION!$T1800='REFERENCIAS RIESGO'!$C$36,13,IF(INFORMACION!$F1800=REFERENCIAS!$C$24,10,7))),0)+VLOOKUP(L1800,REFERENCIAS!$C:$D,2,0)*VLOOKUP($L$2,PONDERADORES!A:P,IF(AND(INFORMACION!$T1800='REFERENCIAS RIESGO'!$C$36,INFORMACION!$F1800=REFERENCIAS!$C$24),16,IF(INFORMACION!$T1800='REFERENCIAS RIESGO'!$C$36,13,IF(INFORMACION!$F1800=REFERENCIAS!$C$24,10,7))),0)+VLOOKUP(F1800,REFERENCIAS!$C:$D,2,0)*VLOOKUP($F$2,PONDERADORES!A:P,IF(AND(INFORMACION!$T1800='REFERENCIAS RIESGO'!$C$36,INFORMACION!$F1800=REFERENCIAS!$C$24),16,IF(INFORMACION!$T1800='REFERENCIAS RIESGO'!$C$36,13,IF(INFORMACION!$F1800=REFERENCIAS!$C$24,10,7))),0)+VLOOKUP(T1800,REFERENCIAS!$C:$D,2,0)*VLOOKUP($T$2,PONDERADORES!A:P,IF(AND(INFORMACION!$T1800='REFERENCIAS RIESGO'!$C$36,INFORMACION!$F1800=REFERENCIAS!$C$24),16,IF(INFORMACION!$T1800='REFERENCIAS RIESGO'!$C$36,13,IF(INFORMACION!$F1800=REFERENCIAS!$C$24,10,7))),0)+VLOOKUP(IF(J1800&lt;=0.2,0.2,IF(AND(J1800&gt;0.2,J1800&lt;=0.4),0.4,IF(AND(J1800&gt;0.4,J1800&lt;=0.6),0.6,IF(AND(J1800&gt;0.6,J1800&lt;=0.8),0.8,IF(AND(J1800&gt;0.8,J1800&lt;=1),1))))),REFERENCIAS!$C:$D,2,0)*VLOOKUP($J$2,PONDERADORES!A:P,IF(AND(INFORMACION!$T1800='REFERENCIAS RIESGO'!$C$36,INFORMACION!$F1800=REFERENCIAS!$C$24),16,IF(INFORMACION!$T1800='REFERENCIAS RIESGO'!$C$36,13,IF(INFORMACION!$F1800=REFERENCIAS!$C$24,10,7))),0)</f>
        <v>#REF!</v>
      </c>
      <c r="Y1800" s="68">
        <f>+VLOOKUP(M1800,REFERENCIAS!$C:$D,2,0)*VLOOKUP($M$2,PONDERADORES!$A$7:$G$9,7,0)+VLOOKUP(N1800,REFERENCIAS!$C:$D,2,0)*VLOOKUP($N$2,PONDERADORES!$A$7:$G$9,7,0)+VLOOKUP(O1800,REFERENCIAS!$C:$D,2,0)*VLOOKUP($O$2,PONDERADORES!$A$7:$G$9,7,0)</f>
        <v>0.2</v>
      </c>
      <c r="Z1800" s="2">
        <f>+VLOOKUP(IF(R1800&lt;0.1,0,IF(AND(R1800&gt;=0.1,R1800&lt;0.2),0.1,IF(AND(R1800&gt;=0.2,R1800&lt;0.3),0.2,IF(R1800&gt;0.3,0.3,)))),REFERENCIAS!$C:$D,2,0)*VLOOKUP($R$2,PONDERADORES!$A$11:$G$11,7,0)</f>
        <v>15</v>
      </c>
      <c r="AA1800" s="92"/>
      <c r="AB1800" s="95" t="e">
        <f t="shared" ca="1" si="111"/>
        <v>#REF!</v>
      </c>
      <c r="AC1800" s="23" t="e">
        <f ca="1">IF(AB1800&gt;REFERENCIAS!$C$62,REFERENCIAS!$B$62,IF(AND(AB1800&gt;=REFERENCIAS!$C$63,AB1800&lt;REFERENCIAS!$D$63),REFERENCIAS!$B$63,IF(AND(AB1800&gt;REFERENCIAS!$C$64,AB1800&lt;=REFERENCIAS!$D$64),REFERENCIAS!$B$64,IF(AND(AB1800&gt;=REFERENCIAS!$C$65,AB1800&lt;REFERENCIAS!$D$65),REFERENCIAS!$B$65, "Revisar"))))</f>
        <v>#REF!</v>
      </c>
      <c r="AD1800" s="94" t="e">
        <f ca="1">VLOOKUP(AC1800,REFERENCIAS!$B$62:$G$65,4,FALSE)</f>
        <v>#REF!</v>
      </c>
    </row>
    <row r="1801" spans="1:30" ht="17.25" x14ac:dyDescent="0.25">
      <c r="A1801" s="74"/>
      <c r="B1801" s="19"/>
      <c r="C1801" s="19"/>
      <c r="D1801" s="50"/>
      <c r="E1801" s="73"/>
      <c r="F1801" s="74"/>
      <c r="G1801" s="9"/>
      <c r="H1801" s="48"/>
      <c r="I1801" s="49">
        <f t="shared" ca="1" si="109"/>
        <v>2022</v>
      </c>
      <c r="J1801" s="22">
        <f t="shared" ca="1" si="108"/>
        <v>1</v>
      </c>
      <c r="K1801" s="19"/>
      <c r="L1801" s="73"/>
      <c r="M1801" s="74"/>
      <c r="N1801" s="19"/>
      <c r="O1801" s="73"/>
      <c r="P1801" s="82">
        <v>1</v>
      </c>
      <c r="Q1801" s="24">
        <v>1</v>
      </c>
      <c r="R1801" s="81">
        <f t="shared" si="110"/>
        <v>1</v>
      </c>
      <c r="S1801" s="87"/>
      <c r="T1801" s="19"/>
      <c r="U1801" s="25"/>
      <c r="V1801" s="25"/>
      <c r="W1801" s="81"/>
      <c r="X1801" s="91" t="e">
        <f ca="1">+VLOOKUP(#REF!,REFERENCIAS!$C:$D,2,0)*VLOOKUP(#REF!,PONDERADORES!A:P,IF(AND(INFORMACION!$T1801='REFERENCIAS RIESGO'!$C$36,INFORMACION!$F1801=REFERENCIAS!$C$24),16,IF(INFORMACION!$T1801='REFERENCIAS RIESGO'!$C$36,13,IF(INFORMACION!$F1801=REFERENCIAS!$C$24,10,7))),0)+VLOOKUP(K1801,REFERENCIAS!$C:$D,2,0)*VLOOKUP($K$2,PONDERADORES!A:P,IF(AND(INFORMACION!$T1801='REFERENCIAS RIESGO'!$C$36,INFORMACION!$F1801=REFERENCIAS!$C$24),16,IF(INFORMACION!$T1801='REFERENCIAS RIESGO'!$C$36,13,IF(INFORMACION!$F1801=REFERENCIAS!$C$24,10,7))),0)+VLOOKUP(L1801,REFERENCIAS!$C:$D,2,0)*VLOOKUP($L$2,PONDERADORES!A:P,IF(AND(INFORMACION!$T1801='REFERENCIAS RIESGO'!$C$36,INFORMACION!$F1801=REFERENCIAS!$C$24),16,IF(INFORMACION!$T1801='REFERENCIAS RIESGO'!$C$36,13,IF(INFORMACION!$F1801=REFERENCIAS!$C$24,10,7))),0)+VLOOKUP(F1801,REFERENCIAS!$C:$D,2,0)*VLOOKUP($F$2,PONDERADORES!A:P,IF(AND(INFORMACION!$T1801='REFERENCIAS RIESGO'!$C$36,INFORMACION!$F1801=REFERENCIAS!$C$24),16,IF(INFORMACION!$T1801='REFERENCIAS RIESGO'!$C$36,13,IF(INFORMACION!$F1801=REFERENCIAS!$C$24,10,7))),0)+VLOOKUP(T1801,REFERENCIAS!$C:$D,2,0)*VLOOKUP($T$2,PONDERADORES!A:P,IF(AND(INFORMACION!$T1801='REFERENCIAS RIESGO'!$C$36,INFORMACION!$F1801=REFERENCIAS!$C$24),16,IF(INFORMACION!$T1801='REFERENCIAS RIESGO'!$C$36,13,IF(INFORMACION!$F1801=REFERENCIAS!$C$24,10,7))),0)+VLOOKUP(IF(J1801&lt;=0.2,0.2,IF(AND(J1801&gt;0.2,J1801&lt;=0.4),0.4,IF(AND(J1801&gt;0.4,J1801&lt;=0.6),0.6,IF(AND(J1801&gt;0.6,J1801&lt;=0.8),0.8,IF(AND(J1801&gt;0.8,J1801&lt;=1),1))))),REFERENCIAS!$C:$D,2,0)*VLOOKUP($J$2,PONDERADORES!A:P,IF(AND(INFORMACION!$T1801='REFERENCIAS RIESGO'!$C$36,INFORMACION!$F1801=REFERENCIAS!$C$24),16,IF(INFORMACION!$T1801='REFERENCIAS RIESGO'!$C$36,13,IF(INFORMACION!$F1801=REFERENCIAS!$C$24,10,7))),0)</f>
        <v>#REF!</v>
      </c>
      <c r="Y1801" s="68">
        <f>+VLOOKUP(M1801,REFERENCIAS!$C:$D,2,0)*VLOOKUP($M$2,PONDERADORES!$A$7:$G$9,7,0)+VLOOKUP(N1801,REFERENCIAS!$C:$D,2,0)*VLOOKUP($N$2,PONDERADORES!$A$7:$G$9,7,0)+VLOOKUP(O1801,REFERENCIAS!$C:$D,2,0)*VLOOKUP($O$2,PONDERADORES!$A$7:$G$9,7,0)</f>
        <v>0.2</v>
      </c>
      <c r="Z1801" s="2">
        <f>+VLOOKUP(IF(R1801&lt;0.1,0,IF(AND(R1801&gt;=0.1,R1801&lt;0.2),0.1,IF(AND(R1801&gt;=0.2,R1801&lt;0.3),0.2,IF(R1801&gt;0.3,0.3,)))),REFERENCIAS!$C:$D,2,0)*VLOOKUP($R$2,PONDERADORES!$A$11:$G$11,7,0)</f>
        <v>15</v>
      </c>
      <c r="AA1801" s="92"/>
      <c r="AB1801" s="95" t="e">
        <f t="shared" ca="1" si="111"/>
        <v>#REF!</v>
      </c>
      <c r="AC1801" s="23" t="e">
        <f ca="1">IF(AB1801&gt;REFERENCIAS!$C$62,REFERENCIAS!$B$62,IF(AND(AB1801&gt;=REFERENCIAS!$C$63,AB1801&lt;REFERENCIAS!$D$63),REFERENCIAS!$B$63,IF(AND(AB1801&gt;REFERENCIAS!$C$64,AB1801&lt;=REFERENCIAS!$D$64),REFERENCIAS!$B$64,IF(AND(AB1801&gt;=REFERENCIAS!$C$65,AB1801&lt;REFERENCIAS!$D$65),REFERENCIAS!$B$65, "Revisar"))))</f>
        <v>#REF!</v>
      </c>
      <c r="AD1801" s="94" t="e">
        <f ca="1">VLOOKUP(AC1801,REFERENCIAS!$B$62:$G$65,4,FALSE)</f>
        <v>#REF!</v>
      </c>
    </row>
    <row r="1802" spans="1:30" ht="17.25" x14ac:dyDescent="0.25">
      <c r="A1802" s="74"/>
      <c r="B1802" s="19"/>
      <c r="C1802" s="19"/>
      <c r="D1802" s="50"/>
      <c r="E1802" s="73"/>
      <c r="F1802" s="74"/>
      <c r="G1802" s="9"/>
      <c r="H1802" s="48"/>
      <c r="I1802" s="49">
        <f t="shared" ca="1" si="109"/>
        <v>2022</v>
      </c>
      <c r="J1802" s="22">
        <f t="shared" ca="1" si="108"/>
        <v>1</v>
      </c>
      <c r="K1802" s="19"/>
      <c r="L1802" s="73"/>
      <c r="M1802" s="74"/>
      <c r="N1802" s="19"/>
      <c r="O1802" s="73"/>
      <c r="P1802" s="82">
        <v>1</v>
      </c>
      <c r="Q1802" s="24">
        <v>1</v>
      </c>
      <c r="R1802" s="81">
        <f t="shared" si="110"/>
        <v>1</v>
      </c>
      <c r="S1802" s="87"/>
      <c r="T1802" s="19"/>
      <c r="U1802" s="25"/>
      <c r="V1802" s="25"/>
      <c r="W1802" s="81"/>
      <c r="X1802" s="91" t="e">
        <f ca="1">+VLOOKUP(#REF!,REFERENCIAS!$C:$D,2,0)*VLOOKUP(#REF!,PONDERADORES!A:P,IF(AND(INFORMACION!$T1802='REFERENCIAS RIESGO'!$C$36,INFORMACION!$F1802=REFERENCIAS!$C$24),16,IF(INFORMACION!$T1802='REFERENCIAS RIESGO'!$C$36,13,IF(INFORMACION!$F1802=REFERENCIAS!$C$24,10,7))),0)+VLOOKUP(K1802,REFERENCIAS!$C:$D,2,0)*VLOOKUP($K$2,PONDERADORES!A:P,IF(AND(INFORMACION!$T1802='REFERENCIAS RIESGO'!$C$36,INFORMACION!$F1802=REFERENCIAS!$C$24),16,IF(INFORMACION!$T1802='REFERENCIAS RIESGO'!$C$36,13,IF(INFORMACION!$F1802=REFERENCIAS!$C$24,10,7))),0)+VLOOKUP(L1802,REFERENCIAS!$C:$D,2,0)*VLOOKUP($L$2,PONDERADORES!A:P,IF(AND(INFORMACION!$T1802='REFERENCIAS RIESGO'!$C$36,INFORMACION!$F1802=REFERENCIAS!$C$24),16,IF(INFORMACION!$T1802='REFERENCIAS RIESGO'!$C$36,13,IF(INFORMACION!$F1802=REFERENCIAS!$C$24,10,7))),0)+VLOOKUP(F1802,REFERENCIAS!$C:$D,2,0)*VLOOKUP($F$2,PONDERADORES!A:P,IF(AND(INFORMACION!$T1802='REFERENCIAS RIESGO'!$C$36,INFORMACION!$F1802=REFERENCIAS!$C$24),16,IF(INFORMACION!$T1802='REFERENCIAS RIESGO'!$C$36,13,IF(INFORMACION!$F1802=REFERENCIAS!$C$24,10,7))),0)+VLOOKUP(T1802,REFERENCIAS!$C:$D,2,0)*VLOOKUP($T$2,PONDERADORES!A:P,IF(AND(INFORMACION!$T1802='REFERENCIAS RIESGO'!$C$36,INFORMACION!$F1802=REFERENCIAS!$C$24),16,IF(INFORMACION!$T1802='REFERENCIAS RIESGO'!$C$36,13,IF(INFORMACION!$F1802=REFERENCIAS!$C$24,10,7))),0)+VLOOKUP(IF(J1802&lt;=0.2,0.2,IF(AND(J1802&gt;0.2,J1802&lt;=0.4),0.4,IF(AND(J1802&gt;0.4,J1802&lt;=0.6),0.6,IF(AND(J1802&gt;0.6,J1802&lt;=0.8),0.8,IF(AND(J1802&gt;0.8,J1802&lt;=1),1))))),REFERENCIAS!$C:$D,2,0)*VLOOKUP($J$2,PONDERADORES!A:P,IF(AND(INFORMACION!$T1802='REFERENCIAS RIESGO'!$C$36,INFORMACION!$F1802=REFERENCIAS!$C$24),16,IF(INFORMACION!$T1802='REFERENCIAS RIESGO'!$C$36,13,IF(INFORMACION!$F1802=REFERENCIAS!$C$24,10,7))),0)</f>
        <v>#REF!</v>
      </c>
      <c r="Y1802" s="68">
        <f>+VLOOKUP(M1802,REFERENCIAS!$C:$D,2,0)*VLOOKUP($M$2,PONDERADORES!$A$7:$G$9,7,0)+VLOOKUP(N1802,REFERENCIAS!$C:$D,2,0)*VLOOKUP($N$2,PONDERADORES!$A$7:$G$9,7,0)+VLOOKUP(O1802,REFERENCIAS!$C:$D,2,0)*VLOOKUP($O$2,PONDERADORES!$A$7:$G$9,7,0)</f>
        <v>0.2</v>
      </c>
      <c r="Z1802" s="2">
        <f>+VLOOKUP(IF(R1802&lt;0.1,0,IF(AND(R1802&gt;=0.1,R1802&lt;0.2),0.1,IF(AND(R1802&gt;=0.2,R1802&lt;0.3),0.2,IF(R1802&gt;0.3,0.3,)))),REFERENCIAS!$C:$D,2,0)*VLOOKUP($R$2,PONDERADORES!$A$11:$G$11,7,0)</f>
        <v>15</v>
      </c>
      <c r="AA1802" s="92"/>
      <c r="AB1802" s="95" t="e">
        <f t="shared" ca="1" si="111"/>
        <v>#REF!</v>
      </c>
      <c r="AC1802" s="23" t="e">
        <f ca="1">IF(AB1802&gt;REFERENCIAS!$C$62,REFERENCIAS!$B$62,IF(AND(AB1802&gt;=REFERENCIAS!$C$63,AB1802&lt;REFERENCIAS!$D$63),REFERENCIAS!$B$63,IF(AND(AB1802&gt;REFERENCIAS!$C$64,AB1802&lt;=REFERENCIAS!$D$64),REFERENCIAS!$B$64,IF(AND(AB1802&gt;=REFERENCIAS!$C$65,AB1802&lt;REFERENCIAS!$D$65),REFERENCIAS!$B$65, "Revisar"))))</f>
        <v>#REF!</v>
      </c>
      <c r="AD1802" s="94" t="e">
        <f ca="1">VLOOKUP(AC1802,REFERENCIAS!$B$62:$G$65,4,FALSE)</f>
        <v>#REF!</v>
      </c>
    </row>
    <row r="1803" spans="1:30" ht="17.25" x14ac:dyDescent="0.25">
      <c r="A1803" s="74"/>
      <c r="B1803" s="19"/>
      <c r="C1803" s="19"/>
      <c r="D1803" s="50"/>
      <c r="E1803" s="73"/>
      <c r="F1803" s="74"/>
      <c r="G1803" s="9"/>
      <c r="H1803" s="48"/>
      <c r="I1803" s="49">
        <f t="shared" ca="1" si="109"/>
        <v>2022</v>
      </c>
      <c r="J1803" s="22">
        <f t="shared" ca="1" si="108"/>
        <v>1</v>
      </c>
      <c r="K1803" s="19"/>
      <c r="L1803" s="73"/>
      <c r="M1803" s="74"/>
      <c r="N1803" s="19"/>
      <c r="O1803" s="73"/>
      <c r="P1803" s="82">
        <v>1</v>
      </c>
      <c r="Q1803" s="24">
        <v>1</v>
      </c>
      <c r="R1803" s="81">
        <f t="shared" si="110"/>
        <v>1</v>
      </c>
      <c r="S1803" s="87"/>
      <c r="T1803" s="19"/>
      <c r="U1803" s="25"/>
      <c r="V1803" s="25"/>
      <c r="W1803" s="81"/>
      <c r="X1803" s="91" t="e">
        <f ca="1">+VLOOKUP(#REF!,REFERENCIAS!$C:$D,2,0)*VLOOKUP(#REF!,PONDERADORES!A:P,IF(AND(INFORMACION!$T1803='REFERENCIAS RIESGO'!$C$36,INFORMACION!$F1803=REFERENCIAS!$C$24),16,IF(INFORMACION!$T1803='REFERENCIAS RIESGO'!$C$36,13,IF(INFORMACION!$F1803=REFERENCIAS!$C$24,10,7))),0)+VLOOKUP(K1803,REFERENCIAS!$C:$D,2,0)*VLOOKUP($K$2,PONDERADORES!A:P,IF(AND(INFORMACION!$T1803='REFERENCIAS RIESGO'!$C$36,INFORMACION!$F1803=REFERENCIAS!$C$24),16,IF(INFORMACION!$T1803='REFERENCIAS RIESGO'!$C$36,13,IF(INFORMACION!$F1803=REFERENCIAS!$C$24,10,7))),0)+VLOOKUP(L1803,REFERENCIAS!$C:$D,2,0)*VLOOKUP($L$2,PONDERADORES!A:P,IF(AND(INFORMACION!$T1803='REFERENCIAS RIESGO'!$C$36,INFORMACION!$F1803=REFERENCIAS!$C$24),16,IF(INFORMACION!$T1803='REFERENCIAS RIESGO'!$C$36,13,IF(INFORMACION!$F1803=REFERENCIAS!$C$24,10,7))),0)+VLOOKUP(F1803,REFERENCIAS!$C:$D,2,0)*VLOOKUP($F$2,PONDERADORES!A:P,IF(AND(INFORMACION!$T1803='REFERENCIAS RIESGO'!$C$36,INFORMACION!$F1803=REFERENCIAS!$C$24),16,IF(INFORMACION!$T1803='REFERENCIAS RIESGO'!$C$36,13,IF(INFORMACION!$F1803=REFERENCIAS!$C$24,10,7))),0)+VLOOKUP(T1803,REFERENCIAS!$C:$D,2,0)*VLOOKUP($T$2,PONDERADORES!A:P,IF(AND(INFORMACION!$T1803='REFERENCIAS RIESGO'!$C$36,INFORMACION!$F1803=REFERENCIAS!$C$24),16,IF(INFORMACION!$T1803='REFERENCIAS RIESGO'!$C$36,13,IF(INFORMACION!$F1803=REFERENCIAS!$C$24,10,7))),0)+VLOOKUP(IF(J1803&lt;=0.2,0.2,IF(AND(J1803&gt;0.2,J1803&lt;=0.4),0.4,IF(AND(J1803&gt;0.4,J1803&lt;=0.6),0.6,IF(AND(J1803&gt;0.6,J1803&lt;=0.8),0.8,IF(AND(J1803&gt;0.8,J1803&lt;=1),1))))),REFERENCIAS!$C:$D,2,0)*VLOOKUP($J$2,PONDERADORES!A:P,IF(AND(INFORMACION!$T1803='REFERENCIAS RIESGO'!$C$36,INFORMACION!$F1803=REFERENCIAS!$C$24),16,IF(INFORMACION!$T1803='REFERENCIAS RIESGO'!$C$36,13,IF(INFORMACION!$F1803=REFERENCIAS!$C$24,10,7))),0)</f>
        <v>#REF!</v>
      </c>
      <c r="Y1803" s="68">
        <f>+VLOOKUP(M1803,REFERENCIAS!$C:$D,2,0)*VLOOKUP($M$2,PONDERADORES!$A$7:$G$9,7,0)+VLOOKUP(N1803,REFERENCIAS!$C:$D,2,0)*VLOOKUP($N$2,PONDERADORES!$A$7:$G$9,7,0)+VLOOKUP(O1803,REFERENCIAS!$C:$D,2,0)*VLOOKUP($O$2,PONDERADORES!$A$7:$G$9,7,0)</f>
        <v>0.2</v>
      </c>
      <c r="Z1803" s="2">
        <f>+VLOOKUP(IF(R1803&lt;0.1,0,IF(AND(R1803&gt;=0.1,R1803&lt;0.2),0.1,IF(AND(R1803&gt;=0.2,R1803&lt;0.3),0.2,IF(R1803&gt;0.3,0.3,)))),REFERENCIAS!$C:$D,2,0)*VLOOKUP($R$2,PONDERADORES!$A$11:$G$11,7,0)</f>
        <v>15</v>
      </c>
      <c r="AA1803" s="92"/>
      <c r="AB1803" s="95" t="e">
        <f t="shared" ca="1" si="111"/>
        <v>#REF!</v>
      </c>
      <c r="AC1803" s="23" t="e">
        <f ca="1">IF(AB1803&gt;REFERENCIAS!$C$62,REFERENCIAS!$B$62,IF(AND(AB1803&gt;=REFERENCIAS!$C$63,AB1803&lt;REFERENCIAS!$D$63),REFERENCIAS!$B$63,IF(AND(AB1803&gt;REFERENCIAS!$C$64,AB1803&lt;=REFERENCIAS!$D$64),REFERENCIAS!$B$64,IF(AND(AB1803&gt;=REFERENCIAS!$C$65,AB1803&lt;REFERENCIAS!$D$65),REFERENCIAS!$B$65, "Revisar"))))</f>
        <v>#REF!</v>
      </c>
      <c r="AD1803" s="94" t="e">
        <f ca="1">VLOOKUP(AC1803,REFERENCIAS!$B$62:$G$65,4,FALSE)</f>
        <v>#REF!</v>
      </c>
    </row>
    <row r="1804" spans="1:30" ht="17.25" x14ac:dyDescent="0.25">
      <c r="A1804" s="74"/>
      <c r="B1804" s="19"/>
      <c r="C1804" s="19"/>
      <c r="D1804" s="50"/>
      <c r="E1804" s="73"/>
      <c r="F1804" s="74"/>
      <c r="G1804" s="9"/>
      <c r="H1804" s="48"/>
      <c r="I1804" s="49">
        <f t="shared" ca="1" si="109"/>
        <v>2022</v>
      </c>
      <c r="J1804" s="22">
        <f t="shared" ca="1" si="108"/>
        <v>1</v>
      </c>
      <c r="K1804" s="19"/>
      <c r="L1804" s="73"/>
      <c r="M1804" s="74"/>
      <c r="N1804" s="19"/>
      <c r="O1804" s="73"/>
      <c r="P1804" s="82">
        <v>1</v>
      </c>
      <c r="Q1804" s="24">
        <v>1</v>
      </c>
      <c r="R1804" s="81">
        <f t="shared" si="110"/>
        <v>1</v>
      </c>
      <c r="S1804" s="87"/>
      <c r="T1804" s="19"/>
      <c r="U1804" s="25"/>
      <c r="V1804" s="25"/>
      <c r="W1804" s="81"/>
      <c r="X1804" s="91" t="e">
        <f ca="1">+VLOOKUP(#REF!,REFERENCIAS!$C:$D,2,0)*VLOOKUP(#REF!,PONDERADORES!A:P,IF(AND(INFORMACION!$T1804='REFERENCIAS RIESGO'!$C$36,INFORMACION!$F1804=REFERENCIAS!$C$24),16,IF(INFORMACION!$T1804='REFERENCIAS RIESGO'!$C$36,13,IF(INFORMACION!$F1804=REFERENCIAS!$C$24,10,7))),0)+VLOOKUP(K1804,REFERENCIAS!$C:$D,2,0)*VLOOKUP($K$2,PONDERADORES!A:P,IF(AND(INFORMACION!$T1804='REFERENCIAS RIESGO'!$C$36,INFORMACION!$F1804=REFERENCIAS!$C$24),16,IF(INFORMACION!$T1804='REFERENCIAS RIESGO'!$C$36,13,IF(INFORMACION!$F1804=REFERENCIAS!$C$24,10,7))),0)+VLOOKUP(L1804,REFERENCIAS!$C:$D,2,0)*VLOOKUP($L$2,PONDERADORES!A:P,IF(AND(INFORMACION!$T1804='REFERENCIAS RIESGO'!$C$36,INFORMACION!$F1804=REFERENCIAS!$C$24),16,IF(INFORMACION!$T1804='REFERENCIAS RIESGO'!$C$36,13,IF(INFORMACION!$F1804=REFERENCIAS!$C$24,10,7))),0)+VLOOKUP(F1804,REFERENCIAS!$C:$D,2,0)*VLOOKUP($F$2,PONDERADORES!A:P,IF(AND(INFORMACION!$T1804='REFERENCIAS RIESGO'!$C$36,INFORMACION!$F1804=REFERENCIAS!$C$24),16,IF(INFORMACION!$T1804='REFERENCIAS RIESGO'!$C$36,13,IF(INFORMACION!$F1804=REFERENCIAS!$C$24,10,7))),0)+VLOOKUP(T1804,REFERENCIAS!$C:$D,2,0)*VLOOKUP($T$2,PONDERADORES!A:P,IF(AND(INFORMACION!$T1804='REFERENCIAS RIESGO'!$C$36,INFORMACION!$F1804=REFERENCIAS!$C$24),16,IF(INFORMACION!$T1804='REFERENCIAS RIESGO'!$C$36,13,IF(INFORMACION!$F1804=REFERENCIAS!$C$24,10,7))),0)+VLOOKUP(IF(J1804&lt;=0.2,0.2,IF(AND(J1804&gt;0.2,J1804&lt;=0.4),0.4,IF(AND(J1804&gt;0.4,J1804&lt;=0.6),0.6,IF(AND(J1804&gt;0.6,J1804&lt;=0.8),0.8,IF(AND(J1804&gt;0.8,J1804&lt;=1),1))))),REFERENCIAS!$C:$D,2,0)*VLOOKUP($J$2,PONDERADORES!A:P,IF(AND(INFORMACION!$T1804='REFERENCIAS RIESGO'!$C$36,INFORMACION!$F1804=REFERENCIAS!$C$24),16,IF(INFORMACION!$T1804='REFERENCIAS RIESGO'!$C$36,13,IF(INFORMACION!$F1804=REFERENCIAS!$C$24,10,7))),0)</f>
        <v>#REF!</v>
      </c>
      <c r="Y1804" s="68">
        <f>+VLOOKUP(M1804,REFERENCIAS!$C:$D,2,0)*VLOOKUP($M$2,PONDERADORES!$A$7:$G$9,7,0)+VLOOKUP(N1804,REFERENCIAS!$C:$D,2,0)*VLOOKUP($N$2,PONDERADORES!$A$7:$G$9,7,0)+VLOOKUP(O1804,REFERENCIAS!$C:$D,2,0)*VLOOKUP($O$2,PONDERADORES!$A$7:$G$9,7,0)</f>
        <v>0.2</v>
      </c>
      <c r="Z1804" s="2">
        <f>+VLOOKUP(IF(R1804&lt;0.1,0,IF(AND(R1804&gt;=0.1,R1804&lt;0.2),0.1,IF(AND(R1804&gt;=0.2,R1804&lt;0.3),0.2,IF(R1804&gt;0.3,0.3,)))),REFERENCIAS!$C:$D,2,0)*VLOOKUP($R$2,PONDERADORES!$A$11:$G$11,7,0)</f>
        <v>15</v>
      </c>
      <c r="AA1804" s="92"/>
      <c r="AB1804" s="95" t="e">
        <f t="shared" ca="1" si="111"/>
        <v>#REF!</v>
      </c>
      <c r="AC1804" s="23" t="e">
        <f ca="1">IF(AB1804&gt;REFERENCIAS!$C$62,REFERENCIAS!$B$62,IF(AND(AB1804&gt;=REFERENCIAS!$C$63,AB1804&lt;REFERENCIAS!$D$63),REFERENCIAS!$B$63,IF(AND(AB1804&gt;REFERENCIAS!$C$64,AB1804&lt;=REFERENCIAS!$D$64),REFERENCIAS!$B$64,IF(AND(AB1804&gt;=REFERENCIAS!$C$65,AB1804&lt;REFERENCIAS!$D$65),REFERENCIAS!$B$65, "Revisar"))))</f>
        <v>#REF!</v>
      </c>
      <c r="AD1804" s="94" t="e">
        <f ca="1">VLOOKUP(AC1804,REFERENCIAS!$B$62:$G$65,4,FALSE)</f>
        <v>#REF!</v>
      </c>
    </row>
    <row r="1805" spans="1:30" ht="17.25" x14ac:dyDescent="0.25">
      <c r="A1805" s="74"/>
      <c r="B1805" s="19"/>
      <c r="C1805" s="19"/>
      <c r="D1805" s="50"/>
      <c r="E1805" s="73"/>
      <c r="F1805" s="74"/>
      <c r="G1805" s="9"/>
      <c r="H1805" s="48"/>
      <c r="I1805" s="49">
        <f t="shared" ca="1" si="109"/>
        <v>2022</v>
      </c>
      <c r="J1805" s="22">
        <f t="shared" ca="1" si="108"/>
        <v>1</v>
      </c>
      <c r="K1805" s="19"/>
      <c r="L1805" s="73"/>
      <c r="M1805" s="74"/>
      <c r="N1805" s="19"/>
      <c r="O1805" s="73"/>
      <c r="P1805" s="82">
        <v>1</v>
      </c>
      <c r="Q1805" s="24">
        <v>1</v>
      </c>
      <c r="R1805" s="81">
        <f t="shared" si="110"/>
        <v>1</v>
      </c>
      <c r="S1805" s="87"/>
      <c r="T1805" s="19"/>
      <c r="U1805" s="25"/>
      <c r="V1805" s="25"/>
      <c r="W1805" s="81"/>
      <c r="X1805" s="91" t="e">
        <f ca="1">+VLOOKUP(#REF!,REFERENCIAS!$C:$D,2,0)*VLOOKUP(#REF!,PONDERADORES!A:P,IF(AND(INFORMACION!$T1805='REFERENCIAS RIESGO'!$C$36,INFORMACION!$F1805=REFERENCIAS!$C$24),16,IF(INFORMACION!$T1805='REFERENCIAS RIESGO'!$C$36,13,IF(INFORMACION!$F1805=REFERENCIAS!$C$24,10,7))),0)+VLOOKUP(K1805,REFERENCIAS!$C:$D,2,0)*VLOOKUP($K$2,PONDERADORES!A:P,IF(AND(INFORMACION!$T1805='REFERENCIAS RIESGO'!$C$36,INFORMACION!$F1805=REFERENCIAS!$C$24),16,IF(INFORMACION!$T1805='REFERENCIAS RIESGO'!$C$36,13,IF(INFORMACION!$F1805=REFERENCIAS!$C$24,10,7))),0)+VLOOKUP(L1805,REFERENCIAS!$C:$D,2,0)*VLOOKUP($L$2,PONDERADORES!A:P,IF(AND(INFORMACION!$T1805='REFERENCIAS RIESGO'!$C$36,INFORMACION!$F1805=REFERENCIAS!$C$24),16,IF(INFORMACION!$T1805='REFERENCIAS RIESGO'!$C$36,13,IF(INFORMACION!$F1805=REFERENCIAS!$C$24,10,7))),0)+VLOOKUP(F1805,REFERENCIAS!$C:$D,2,0)*VLOOKUP($F$2,PONDERADORES!A:P,IF(AND(INFORMACION!$T1805='REFERENCIAS RIESGO'!$C$36,INFORMACION!$F1805=REFERENCIAS!$C$24),16,IF(INFORMACION!$T1805='REFERENCIAS RIESGO'!$C$36,13,IF(INFORMACION!$F1805=REFERENCIAS!$C$24,10,7))),0)+VLOOKUP(T1805,REFERENCIAS!$C:$D,2,0)*VLOOKUP($T$2,PONDERADORES!A:P,IF(AND(INFORMACION!$T1805='REFERENCIAS RIESGO'!$C$36,INFORMACION!$F1805=REFERENCIAS!$C$24),16,IF(INFORMACION!$T1805='REFERENCIAS RIESGO'!$C$36,13,IF(INFORMACION!$F1805=REFERENCIAS!$C$24,10,7))),0)+VLOOKUP(IF(J1805&lt;=0.2,0.2,IF(AND(J1805&gt;0.2,J1805&lt;=0.4),0.4,IF(AND(J1805&gt;0.4,J1805&lt;=0.6),0.6,IF(AND(J1805&gt;0.6,J1805&lt;=0.8),0.8,IF(AND(J1805&gt;0.8,J1805&lt;=1),1))))),REFERENCIAS!$C:$D,2,0)*VLOOKUP($J$2,PONDERADORES!A:P,IF(AND(INFORMACION!$T1805='REFERENCIAS RIESGO'!$C$36,INFORMACION!$F1805=REFERENCIAS!$C$24),16,IF(INFORMACION!$T1805='REFERENCIAS RIESGO'!$C$36,13,IF(INFORMACION!$F1805=REFERENCIAS!$C$24,10,7))),0)</f>
        <v>#REF!</v>
      </c>
      <c r="Y1805" s="68">
        <f>+VLOOKUP(M1805,REFERENCIAS!$C:$D,2,0)*VLOOKUP($M$2,PONDERADORES!$A$7:$G$9,7,0)+VLOOKUP(N1805,REFERENCIAS!$C:$D,2,0)*VLOOKUP($N$2,PONDERADORES!$A$7:$G$9,7,0)+VLOOKUP(O1805,REFERENCIAS!$C:$D,2,0)*VLOOKUP($O$2,PONDERADORES!$A$7:$G$9,7,0)</f>
        <v>0.2</v>
      </c>
      <c r="Z1805" s="2">
        <f>+VLOOKUP(IF(R1805&lt;0.1,0,IF(AND(R1805&gt;=0.1,R1805&lt;0.2),0.1,IF(AND(R1805&gt;=0.2,R1805&lt;0.3),0.2,IF(R1805&gt;0.3,0.3,)))),REFERENCIAS!$C:$D,2,0)*VLOOKUP($R$2,PONDERADORES!$A$11:$G$11,7,0)</f>
        <v>15</v>
      </c>
      <c r="AA1805" s="92"/>
      <c r="AB1805" s="95" t="e">
        <f t="shared" ca="1" si="111"/>
        <v>#REF!</v>
      </c>
      <c r="AC1805" s="23" t="e">
        <f ca="1">IF(AB1805&gt;REFERENCIAS!$C$62,REFERENCIAS!$B$62,IF(AND(AB1805&gt;=REFERENCIAS!$C$63,AB1805&lt;REFERENCIAS!$D$63),REFERENCIAS!$B$63,IF(AND(AB1805&gt;REFERENCIAS!$C$64,AB1805&lt;=REFERENCIAS!$D$64),REFERENCIAS!$B$64,IF(AND(AB1805&gt;=REFERENCIAS!$C$65,AB1805&lt;REFERENCIAS!$D$65),REFERENCIAS!$B$65, "Revisar"))))</f>
        <v>#REF!</v>
      </c>
      <c r="AD1805" s="94" t="e">
        <f ca="1">VLOOKUP(AC1805,REFERENCIAS!$B$62:$G$65,4,FALSE)</f>
        <v>#REF!</v>
      </c>
    </row>
    <row r="1806" spans="1:30" ht="17.25" x14ac:dyDescent="0.25">
      <c r="A1806" s="74"/>
      <c r="B1806" s="19"/>
      <c r="C1806" s="19"/>
      <c r="D1806" s="50"/>
      <c r="E1806" s="73"/>
      <c r="F1806" s="74"/>
      <c r="G1806" s="9"/>
      <c r="H1806" s="48"/>
      <c r="I1806" s="49">
        <f t="shared" ca="1" si="109"/>
        <v>2022</v>
      </c>
      <c r="J1806" s="22">
        <f t="shared" ca="1" si="108"/>
        <v>1</v>
      </c>
      <c r="K1806" s="19"/>
      <c r="L1806" s="73"/>
      <c r="M1806" s="74"/>
      <c r="N1806" s="19"/>
      <c r="O1806" s="73"/>
      <c r="P1806" s="82">
        <v>1</v>
      </c>
      <c r="Q1806" s="24">
        <v>1</v>
      </c>
      <c r="R1806" s="81">
        <f t="shared" si="110"/>
        <v>1</v>
      </c>
      <c r="S1806" s="87"/>
      <c r="T1806" s="19"/>
      <c r="U1806" s="25"/>
      <c r="V1806" s="25"/>
      <c r="W1806" s="81"/>
      <c r="X1806" s="91" t="e">
        <f ca="1">+VLOOKUP(#REF!,REFERENCIAS!$C:$D,2,0)*VLOOKUP(#REF!,PONDERADORES!A:P,IF(AND(INFORMACION!$T1806='REFERENCIAS RIESGO'!$C$36,INFORMACION!$F1806=REFERENCIAS!$C$24),16,IF(INFORMACION!$T1806='REFERENCIAS RIESGO'!$C$36,13,IF(INFORMACION!$F1806=REFERENCIAS!$C$24,10,7))),0)+VLOOKUP(K1806,REFERENCIAS!$C:$D,2,0)*VLOOKUP($K$2,PONDERADORES!A:P,IF(AND(INFORMACION!$T1806='REFERENCIAS RIESGO'!$C$36,INFORMACION!$F1806=REFERENCIAS!$C$24),16,IF(INFORMACION!$T1806='REFERENCIAS RIESGO'!$C$36,13,IF(INFORMACION!$F1806=REFERENCIAS!$C$24,10,7))),0)+VLOOKUP(L1806,REFERENCIAS!$C:$D,2,0)*VLOOKUP($L$2,PONDERADORES!A:P,IF(AND(INFORMACION!$T1806='REFERENCIAS RIESGO'!$C$36,INFORMACION!$F1806=REFERENCIAS!$C$24),16,IF(INFORMACION!$T1806='REFERENCIAS RIESGO'!$C$36,13,IF(INFORMACION!$F1806=REFERENCIAS!$C$24,10,7))),0)+VLOOKUP(F1806,REFERENCIAS!$C:$D,2,0)*VLOOKUP($F$2,PONDERADORES!A:P,IF(AND(INFORMACION!$T1806='REFERENCIAS RIESGO'!$C$36,INFORMACION!$F1806=REFERENCIAS!$C$24),16,IF(INFORMACION!$T1806='REFERENCIAS RIESGO'!$C$36,13,IF(INFORMACION!$F1806=REFERENCIAS!$C$24,10,7))),0)+VLOOKUP(T1806,REFERENCIAS!$C:$D,2,0)*VLOOKUP($T$2,PONDERADORES!A:P,IF(AND(INFORMACION!$T1806='REFERENCIAS RIESGO'!$C$36,INFORMACION!$F1806=REFERENCIAS!$C$24),16,IF(INFORMACION!$T1806='REFERENCIAS RIESGO'!$C$36,13,IF(INFORMACION!$F1806=REFERENCIAS!$C$24,10,7))),0)+VLOOKUP(IF(J1806&lt;=0.2,0.2,IF(AND(J1806&gt;0.2,J1806&lt;=0.4),0.4,IF(AND(J1806&gt;0.4,J1806&lt;=0.6),0.6,IF(AND(J1806&gt;0.6,J1806&lt;=0.8),0.8,IF(AND(J1806&gt;0.8,J1806&lt;=1),1))))),REFERENCIAS!$C:$D,2,0)*VLOOKUP($J$2,PONDERADORES!A:P,IF(AND(INFORMACION!$T1806='REFERENCIAS RIESGO'!$C$36,INFORMACION!$F1806=REFERENCIAS!$C$24),16,IF(INFORMACION!$T1806='REFERENCIAS RIESGO'!$C$36,13,IF(INFORMACION!$F1806=REFERENCIAS!$C$24,10,7))),0)</f>
        <v>#REF!</v>
      </c>
      <c r="Y1806" s="68">
        <f>+VLOOKUP(M1806,REFERENCIAS!$C:$D,2,0)*VLOOKUP($M$2,PONDERADORES!$A$7:$G$9,7,0)+VLOOKUP(N1806,REFERENCIAS!$C:$D,2,0)*VLOOKUP($N$2,PONDERADORES!$A$7:$G$9,7,0)+VLOOKUP(O1806,REFERENCIAS!$C:$D,2,0)*VLOOKUP($O$2,PONDERADORES!$A$7:$G$9,7,0)</f>
        <v>0.2</v>
      </c>
      <c r="Z1806" s="2">
        <f>+VLOOKUP(IF(R1806&lt;0.1,0,IF(AND(R1806&gt;=0.1,R1806&lt;0.2),0.1,IF(AND(R1806&gt;=0.2,R1806&lt;0.3),0.2,IF(R1806&gt;0.3,0.3,)))),REFERENCIAS!$C:$D,2,0)*VLOOKUP($R$2,PONDERADORES!$A$11:$G$11,7,0)</f>
        <v>15</v>
      </c>
      <c r="AA1806" s="92"/>
      <c r="AB1806" s="95" t="e">
        <f t="shared" ca="1" si="111"/>
        <v>#REF!</v>
      </c>
      <c r="AC1806" s="23" t="e">
        <f ca="1">IF(AB1806&gt;REFERENCIAS!$C$62,REFERENCIAS!$B$62,IF(AND(AB1806&gt;=REFERENCIAS!$C$63,AB1806&lt;REFERENCIAS!$D$63),REFERENCIAS!$B$63,IF(AND(AB1806&gt;REFERENCIAS!$C$64,AB1806&lt;=REFERENCIAS!$D$64),REFERENCIAS!$B$64,IF(AND(AB1806&gt;=REFERENCIAS!$C$65,AB1806&lt;REFERENCIAS!$D$65),REFERENCIAS!$B$65, "Revisar"))))</f>
        <v>#REF!</v>
      </c>
      <c r="AD1806" s="94" t="e">
        <f ca="1">VLOOKUP(AC1806,REFERENCIAS!$B$62:$G$65,4,FALSE)</f>
        <v>#REF!</v>
      </c>
    </row>
    <row r="1807" spans="1:30" ht="17.25" x14ac:dyDescent="0.25">
      <c r="A1807" s="74"/>
      <c r="B1807" s="19"/>
      <c r="C1807" s="19"/>
      <c r="D1807" s="50"/>
      <c r="E1807" s="73"/>
      <c r="F1807" s="74"/>
      <c r="G1807" s="9"/>
      <c r="H1807" s="48"/>
      <c r="I1807" s="49">
        <f t="shared" ca="1" si="109"/>
        <v>2022</v>
      </c>
      <c r="J1807" s="22">
        <f t="shared" ca="1" si="108"/>
        <v>1</v>
      </c>
      <c r="K1807" s="19"/>
      <c r="L1807" s="73"/>
      <c r="M1807" s="74"/>
      <c r="N1807" s="19"/>
      <c r="O1807" s="73"/>
      <c r="P1807" s="82">
        <v>1</v>
      </c>
      <c r="Q1807" s="24">
        <v>1</v>
      </c>
      <c r="R1807" s="81">
        <f t="shared" si="110"/>
        <v>1</v>
      </c>
      <c r="S1807" s="87"/>
      <c r="T1807" s="19"/>
      <c r="U1807" s="25"/>
      <c r="V1807" s="25"/>
      <c r="W1807" s="81"/>
      <c r="X1807" s="91" t="e">
        <f ca="1">+VLOOKUP(#REF!,REFERENCIAS!$C:$D,2,0)*VLOOKUP(#REF!,PONDERADORES!A:P,IF(AND(INFORMACION!$T1807='REFERENCIAS RIESGO'!$C$36,INFORMACION!$F1807=REFERENCIAS!$C$24),16,IF(INFORMACION!$T1807='REFERENCIAS RIESGO'!$C$36,13,IF(INFORMACION!$F1807=REFERENCIAS!$C$24,10,7))),0)+VLOOKUP(K1807,REFERENCIAS!$C:$D,2,0)*VLOOKUP($K$2,PONDERADORES!A:P,IF(AND(INFORMACION!$T1807='REFERENCIAS RIESGO'!$C$36,INFORMACION!$F1807=REFERENCIAS!$C$24),16,IF(INFORMACION!$T1807='REFERENCIAS RIESGO'!$C$36,13,IF(INFORMACION!$F1807=REFERENCIAS!$C$24,10,7))),0)+VLOOKUP(L1807,REFERENCIAS!$C:$D,2,0)*VLOOKUP($L$2,PONDERADORES!A:P,IF(AND(INFORMACION!$T1807='REFERENCIAS RIESGO'!$C$36,INFORMACION!$F1807=REFERENCIAS!$C$24),16,IF(INFORMACION!$T1807='REFERENCIAS RIESGO'!$C$36,13,IF(INFORMACION!$F1807=REFERENCIAS!$C$24,10,7))),0)+VLOOKUP(F1807,REFERENCIAS!$C:$D,2,0)*VLOOKUP($F$2,PONDERADORES!A:P,IF(AND(INFORMACION!$T1807='REFERENCIAS RIESGO'!$C$36,INFORMACION!$F1807=REFERENCIAS!$C$24),16,IF(INFORMACION!$T1807='REFERENCIAS RIESGO'!$C$36,13,IF(INFORMACION!$F1807=REFERENCIAS!$C$24,10,7))),0)+VLOOKUP(T1807,REFERENCIAS!$C:$D,2,0)*VLOOKUP($T$2,PONDERADORES!A:P,IF(AND(INFORMACION!$T1807='REFERENCIAS RIESGO'!$C$36,INFORMACION!$F1807=REFERENCIAS!$C$24),16,IF(INFORMACION!$T1807='REFERENCIAS RIESGO'!$C$36,13,IF(INFORMACION!$F1807=REFERENCIAS!$C$24,10,7))),0)+VLOOKUP(IF(J1807&lt;=0.2,0.2,IF(AND(J1807&gt;0.2,J1807&lt;=0.4),0.4,IF(AND(J1807&gt;0.4,J1807&lt;=0.6),0.6,IF(AND(J1807&gt;0.6,J1807&lt;=0.8),0.8,IF(AND(J1807&gt;0.8,J1807&lt;=1),1))))),REFERENCIAS!$C:$D,2,0)*VLOOKUP($J$2,PONDERADORES!A:P,IF(AND(INFORMACION!$T1807='REFERENCIAS RIESGO'!$C$36,INFORMACION!$F1807=REFERENCIAS!$C$24),16,IF(INFORMACION!$T1807='REFERENCIAS RIESGO'!$C$36,13,IF(INFORMACION!$F1807=REFERENCIAS!$C$24,10,7))),0)</f>
        <v>#REF!</v>
      </c>
      <c r="Y1807" s="68">
        <f>+VLOOKUP(M1807,REFERENCIAS!$C:$D,2,0)*VLOOKUP($M$2,PONDERADORES!$A$7:$G$9,7,0)+VLOOKUP(N1807,REFERENCIAS!$C:$D,2,0)*VLOOKUP($N$2,PONDERADORES!$A$7:$G$9,7,0)+VLOOKUP(O1807,REFERENCIAS!$C:$D,2,0)*VLOOKUP($O$2,PONDERADORES!$A$7:$G$9,7,0)</f>
        <v>0.2</v>
      </c>
      <c r="Z1807" s="2">
        <f>+VLOOKUP(IF(R1807&lt;0.1,0,IF(AND(R1807&gt;=0.1,R1807&lt;0.2),0.1,IF(AND(R1807&gt;=0.2,R1807&lt;0.3),0.2,IF(R1807&gt;0.3,0.3,)))),REFERENCIAS!$C:$D,2,0)*VLOOKUP($R$2,PONDERADORES!$A$11:$G$11,7,0)</f>
        <v>15</v>
      </c>
      <c r="AA1807" s="92"/>
      <c r="AB1807" s="95" t="e">
        <f t="shared" ca="1" si="111"/>
        <v>#REF!</v>
      </c>
      <c r="AC1807" s="23" t="e">
        <f ca="1">IF(AB1807&gt;REFERENCIAS!$C$62,REFERENCIAS!$B$62,IF(AND(AB1807&gt;=REFERENCIAS!$C$63,AB1807&lt;REFERENCIAS!$D$63),REFERENCIAS!$B$63,IF(AND(AB1807&gt;REFERENCIAS!$C$64,AB1807&lt;=REFERENCIAS!$D$64),REFERENCIAS!$B$64,IF(AND(AB1807&gt;=REFERENCIAS!$C$65,AB1807&lt;REFERENCIAS!$D$65),REFERENCIAS!$B$65, "Revisar"))))</f>
        <v>#REF!</v>
      </c>
      <c r="AD1807" s="94" t="e">
        <f ca="1">VLOOKUP(AC1807,REFERENCIAS!$B$62:$G$65,4,FALSE)</f>
        <v>#REF!</v>
      </c>
    </row>
    <row r="1808" spans="1:30" ht="17.25" x14ac:dyDescent="0.25">
      <c r="A1808" s="74"/>
      <c r="B1808" s="19"/>
      <c r="C1808" s="19"/>
      <c r="D1808" s="50"/>
      <c r="E1808" s="73"/>
      <c r="F1808" s="74"/>
      <c r="G1808" s="9"/>
      <c r="H1808" s="48"/>
      <c r="I1808" s="49">
        <f t="shared" ca="1" si="109"/>
        <v>2022</v>
      </c>
      <c r="J1808" s="22">
        <f t="shared" ca="1" si="108"/>
        <v>1</v>
      </c>
      <c r="K1808" s="19"/>
      <c r="L1808" s="73"/>
      <c r="M1808" s="74"/>
      <c r="N1808" s="19"/>
      <c r="O1808" s="73"/>
      <c r="P1808" s="82">
        <v>1</v>
      </c>
      <c r="Q1808" s="24">
        <v>1</v>
      </c>
      <c r="R1808" s="81">
        <f t="shared" si="110"/>
        <v>1</v>
      </c>
      <c r="S1808" s="87"/>
      <c r="T1808" s="19"/>
      <c r="U1808" s="25"/>
      <c r="V1808" s="25"/>
      <c r="W1808" s="81"/>
      <c r="X1808" s="91" t="e">
        <f ca="1">+VLOOKUP(#REF!,REFERENCIAS!$C:$D,2,0)*VLOOKUP(#REF!,PONDERADORES!A:P,IF(AND(INFORMACION!$T1808='REFERENCIAS RIESGO'!$C$36,INFORMACION!$F1808=REFERENCIAS!$C$24),16,IF(INFORMACION!$T1808='REFERENCIAS RIESGO'!$C$36,13,IF(INFORMACION!$F1808=REFERENCIAS!$C$24,10,7))),0)+VLOOKUP(K1808,REFERENCIAS!$C:$D,2,0)*VLOOKUP($K$2,PONDERADORES!A:P,IF(AND(INFORMACION!$T1808='REFERENCIAS RIESGO'!$C$36,INFORMACION!$F1808=REFERENCIAS!$C$24),16,IF(INFORMACION!$T1808='REFERENCIAS RIESGO'!$C$36,13,IF(INFORMACION!$F1808=REFERENCIAS!$C$24,10,7))),0)+VLOOKUP(L1808,REFERENCIAS!$C:$D,2,0)*VLOOKUP($L$2,PONDERADORES!A:P,IF(AND(INFORMACION!$T1808='REFERENCIAS RIESGO'!$C$36,INFORMACION!$F1808=REFERENCIAS!$C$24),16,IF(INFORMACION!$T1808='REFERENCIAS RIESGO'!$C$36,13,IF(INFORMACION!$F1808=REFERENCIAS!$C$24,10,7))),0)+VLOOKUP(F1808,REFERENCIAS!$C:$D,2,0)*VLOOKUP($F$2,PONDERADORES!A:P,IF(AND(INFORMACION!$T1808='REFERENCIAS RIESGO'!$C$36,INFORMACION!$F1808=REFERENCIAS!$C$24),16,IF(INFORMACION!$T1808='REFERENCIAS RIESGO'!$C$36,13,IF(INFORMACION!$F1808=REFERENCIAS!$C$24,10,7))),0)+VLOOKUP(T1808,REFERENCIAS!$C:$D,2,0)*VLOOKUP($T$2,PONDERADORES!A:P,IF(AND(INFORMACION!$T1808='REFERENCIAS RIESGO'!$C$36,INFORMACION!$F1808=REFERENCIAS!$C$24),16,IF(INFORMACION!$T1808='REFERENCIAS RIESGO'!$C$36,13,IF(INFORMACION!$F1808=REFERENCIAS!$C$24,10,7))),0)+VLOOKUP(IF(J1808&lt;=0.2,0.2,IF(AND(J1808&gt;0.2,J1808&lt;=0.4),0.4,IF(AND(J1808&gt;0.4,J1808&lt;=0.6),0.6,IF(AND(J1808&gt;0.6,J1808&lt;=0.8),0.8,IF(AND(J1808&gt;0.8,J1808&lt;=1),1))))),REFERENCIAS!$C:$D,2,0)*VLOOKUP($J$2,PONDERADORES!A:P,IF(AND(INFORMACION!$T1808='REFERENCIAS RIESGO'!$C$36,INFORMACION!$F1808=REFERENCIAS!$C$24),16,IF(INFORMACION!$T1808='REFERENCIAS RIESGO'!$C$36,13,IF(INFORMACION!$F1808=REFERENCIAS!$C$24,10,7))),0)</f>
        <v>#REF!</v>
      </c>
      <c r="Y1808" s="68">
        <f>+VLOOKUP(M1808,REFERENCIAS!$C:$D,2,0)*VLOOKUP($M$2,PONDERADORES!$A$7:$G$9,7,0)+VLOOKUP(N1808,REFERENCIAS!$C:$D,2,0)*VLOOKUP($N$2,PONDERADORES!$A$7:$G$9,7,0)+VLOOKUP(O1808,REFERENCIAS!$C:$D,2,0)*VLOOKUP($O$2,PONDERADORES!$A$7:$G$9,7,0)</f>
        <v>0.2</v>
      </c>
      <c r="Z1808" s="2">
        <f>+VLOOKUP(IF(R1808&lt;0.1,0,IF(AND(R1808&gt;=0.1,R1808&lt;0.2),0.1,IF(AND(R1808&gt;=0.2,R1808&lt;0.3),0.2,IF(R1808&gt;0.3,0.3,)))),REFERENCIAS!$C:$D,2,0)*VLOOKUP($R$2,PONDERADORES!$A$11:$G$11,7,0)</f>
        <v>15</v>
      </c>
      <c r="AA1808" s="92"/>
      <c r="AB1808" s="95" t="e">
        <f t="shared" ca="1" si="111"/>
        <v>#REF!</v>
      </c>
      <c r="AC1808" s="23" t="e">
        <f ca="1">IF(AB1808&gt;REFERENCIAS!$C$62,REFERENCIAS!$B$62,IF(AND(AB1808&gt;=REFERENCIAS!$C$63,AB1808&lt;REFERENCIAS!$D$63),REFERENCIAS!$B$63,IF(AND(AB1808&gt;REFERENCIAS!$C$64,AB1808&lt;=REFERENCIAS!$D$64),REFERENCIAS!$B$64,IF(AND(AB1808&gt;=REFERENCIAS!$C$65,AB1808&lt;REFERENCIAS!$D$65),REFERENCIAS!$B$65, "Revisar"))))</f>
        <v>#REF!</v>
      </c>
      <c r="AD1808" s="94" t="e">
        <f ca="1">VLOOKUP(AC1808,REFERENCIAS!$B$62:$G$65,4,FALSE)</f>
        <v>#REF!</v>
      </c>
    </row>
    <row r="1809" spans="1:30" ht="17.25" x14ac:dyDescent="0.25">
      <c r="A1809" s="74"/>
      <c r="B1809" s="19"/>
      <c r="C1809" s="19"/>
      <c r="D1809" s="50"/>
      <c r="E1809" s="73"/>
      <c r="F1809" s="74"/>
      <c r="G1809" s="9"/>
      <c r="H1809" s="48"/>
      <c r="I1809" s="49">
        <f t="shared" ca="1" si="109"/>
        <v>2022</v>
      </c>
      <c r="J1809" s="22">
        <f t="shared" ca="1" si="108"/>
        <v>1</v>
      </c>
      <c r="K1809" s="19"/>
      <c r="L1809" s="73"/>
      <c r="M1809" s="74"/>
      <c r="N1809" s="19"/>
      <c r="O1809" s="73"/>
      <c r="P1809" s="82">
        <v>1</v>
      </c>
      <c r="Q1809" s="24">
        <v>1</v>
      </c>
      <c r="R1809" s="81">
        <f t="shared" si="110"/>
        <v>1</v>
      </c>
      <c r="S1809" s="87"/>
      <c r="T1809" s="19"/>
      <c r="U1809" s="25"/>
      <c r="V1809" s="25"/>
      <c r="W1809" s="81"/>
      <c r="X1809" s="91" t="e">
        <f ca="1">+VLOOKUP(#REF!,REFERENCIAS!$C:$D,2,0)*VLOOKUP(#REF!,PONDERADORES!A:P,IF(AND(INFORMACION!$T1809='REFERENCIAS RIESGO'!$C$36,INFORMACION!$F1809=REFERENCIAS!$C$24),16,IF(INFORMACION!$T1809='REFERENCIAS RIESGO'!$C$36,13,IF(INFORMACION!$F1809=REFERENCIAS!$C$24,10,7))),0)+VLOOKUP(K1809,REFERENCIAS!$C:$D,2,0)*VLOOKUP($K$2,PONDERADORES!A:P,IF(AND(INFORMACION!$T1809='REFERENCIAS RIESGO'!$C$36,INFORMACION!$F1809=REFERENCIAS!$C$24),16,IF(INFORMACION!$T1809='REFERENCIAS RIESGO'!$C$36,13,IF(INFORMACION!$F1809=REFERENCIAS!$C$24,10,7))),0)+VLOOKUP(L1809,REFERENCIAS!$C:$D,2,0)*VLOOKUP($L$2,PONDERADORES!A:P,IF(AND(INFORMACION!$T1809='REFERENCIAS RIESGO'!$C$36,INFORMACION!$F1809=REFERENCIAS!$C$24),16,IF(INFORMACION!$T1809='REFERENCIAS RIESGO'!$C$36,13,IF(INFORMACION!$F1809=REFERENCIAS!$C$24,10,7))),0)+VLOOKUP(F1809,REFERENCIAS!$C:$D,2,0)*VLOOKUP($F$2,PONDERADORES!A:P,IF(AND(INFORMACION!$T1809='REFERENCIAS RIESGO'!$C$36,INFORMACION!$F1809=REFERENCIAS!$C$24),16,IF(INFORMACION!$T1809='REFERENCIAS RIESGO'!$C$36,13,IF(INFORMACION!$F1809=REFERENCIAS!$C$24,10,7))),0)+VLOOKUP(T1809,REFERENCIAS!$C:$D,2,0)*VLOOKUP($T$2,PONDERADORES!A:P,IF(AND(INFORMACION!$T1809='REFERENCIAS RIESGO'!$C$36,INFORMACION!$F1809=REFERENCIAS!$C$24),16,IF(INFORMACION!$T1809='REFERENCIAS RIESGO'!$C$36,13,IF(INFORMACION!$F1809=REFERENCIAS!$C$24,10,7))),0)+VLOOKUP(IF(J1809&lt;=0.2,0.2,IF(AND(J1809&gt;0.2,J1809&lt;=0.4),0.4,IF(AND(J1809&gt;0.4,J1809&lt;=0.6),0.6,IF(AND(J1809&gt;0.6,J1809&lt;=0.8),0.8,IF(AND(J1809&gt;0.8,J1809&lt;=1),1))))),REFERENCIAS!$C:$D,2,0)*VLOOKUP($J$2,PONDERADORES!A:P,IF(AND(INFORMACION!$T1809='REFERENCIAS RIESGO'!$C$36,INFORMACION!$F1809=REFERENCIAS!$C$24),16,IF(INFORMACION!$T1809='REFERENCIAS RIESGO'!$C$36,13,IF(INFORMACION!$F1809=REFERENCIAS!$C$24,10,7))),0)</f>
        <v>#REF!</v>
      </c>
      <c r="Y1809" s="68">
        <f>+VLOOKUP(M1809,REFERENCIAS!$C:$D,2,0)*VLOOKUP($M$2,PONDERADORES!$A$7:$G$9,7,0)+VLOOKUP(N1809,REFERENCIAS!$C:$D,2,0)*VLOOKUP($N$2,PONDERADORES!$A$7:$G$9,7,0)+VLOOKUP(O1809,REFERENCIAS!$C:$D,2,0)*VLOOKUP($O$2,PONDERADORES!$A$7:$G$9,7,0)</f>
        <v>0.2</v>
      </c>
      <c r="Z1809" s="2">
        <f>+VLOOKUP(IF(R1809&lt;0.1,0,IF(AND(R1809&gt;=0.1,R1809&lt;0.2),0.1,IF(AND(R1809&gt;=0.2,R1809&lt;0.3),0.2,IF(R1809&gt;0.3,0.3,)))),REFERENCIAS!$C:$D,2,0)*VLOOKUP($R$2,PONDERADORES!$A$11:$G$11,7,0)</f>
        <v>15</v>
      </c>
      <c r="AA1809" s="92"/>
      <c r="AB1809" s="95" t="e">
        <f t="shared" ca="1" si="111"/>
        <v>#REF!</v>
      </c>
      <c r="AC1809" s="23" t="e">
        <f ca="1">IF(AB1809&gt;REFERENCIAS!$C$62,REFERENCIAS!$B$62,IF(AND(AB1809&gt;=REFERENCIAS!$C$63,AB1809&lt;REFERENCIAS!$D$63),REFERENCIAS!$B$63,IF(AND(AB1809&gt;REFERENCIAS!$C$64,AB1809&lt;=REFERENCIAS!$D$64),REFERENCIAS!$B$64,IF(AND(AB1809&gt;=REFERENCIAS!$C$65,AB1809&lt;REFERENCIAS!$D$65),REFERENCIAS!$B$65, "Revisar"))))</f>
        <v>#REF!</v>
      </c>
      <c r="AD1809" s="94" t="e">
        <f ca="1">VLOOKUP(AC1809,REFERENCIAS!$B$62:$G$65,4,FALSE)</f>
        <v>#REF!</v>
      </c>
    </row>
    <row r="1810" spans="1:30" ht="17.25" x14ac:dyDescent="0.25">
      <c r="A1810" s="74"/>
      <c r="B1810" s="19"/>
      <c r="C1810" s="19"/>
      <c r="D1810" s="50"/>
      <c r="E1810" s="73"/>
      <c r="F1810" s="74"/>
      <c r="G1810" s="9"/>
      <c r="H1810" s="48"/>
      <c r="I1810" s="49">
        <f t="shared" ca="1" si="109"/>
        <v>2022</v>
      </c>
      <c r="J1810" s="22">
        <f t="shared" ca="1" si="108"/>
        <v>1</v>
      </c>
      <c r="K1810" s="19"/>
      <c r="L1810" s="73"/>
      <c r="M1810" s="74"/>
      <c r="N1810" s="19"/>
      <c r="O1810" s="73"/>
      <c r="P1810" s="82">
        <v>1</v>
      </c>
      <c r="Q1810" s="24">
        <v>1</v>
      </c>
      <c r="R1810" s="81">
        <f t="shared" si="110"/>
        <v>1</v>
      </c>
      <c r="S1810" s="87"/>
      <c r="T1810" s="19"/>
      <c r="U1810" s="25"/>
      <c r="V1810" s="25"/>
      <c r="W1810" s="81"/>
      <c r="X1810" s="91" t="e">
        <f ca="1">+VLOOKUP(#REF!,REFERENCIAS!$C:$D,2,0)*VLOOKUP(#REF!,PONDERADORES!A:P,IF(AND(INFORMACION!$T1810='REFERENCIAS RIESGO'!$C$36,INFORMACION!$F1810=REFERENCIAS!$C$24),16,IF(INFORMACION!$T1810='REFERENCIAS RIESGO'!$C$36,13,IF(INFORMACION!$F1810=REFERENCIAS!$C$24,10,7))),0)+VLOOKUP(K1810,REFERENCIAS!$C:$D,2,0)*VLOOKUP($K$2,PONDERADORES!A:P,IF(AND(INFORMACION!$T1810='REFERENCIAS RIESGO'!$C$36,INFORMACION!$F1810=REFERENCIAS!$C$24),16,IF(INFORMACION!$T1810='REFERENCIAS RIESGO'!$C$36,13,IF(INFORMACION!$F1810=REFERENCIAS!$C$24,10,7))),0)+VLOOKUP(L1810,REFERENCIAS!$C:$D,2,0)*VLOOKUP($L$2,PONDERADORES!A:P,IF(AND(INFORMACION!$T1810='REFERENCIAS RIESGO'!$C$36,INFORMACION!$F1810=REFERENCIAS!$C$24),16,IF(INFORMACION!$T1810='REFERENCIAS RIESGO'!$C$36,13,IF(INFORMACION!$F1810=REFERENCIAS!$C$24,10,7))),0)+VLOOKUP(F1810,REFERENCIAS!$C:$D,2,0)*VLOOKUP($F$2,PONDERADORES!A:P,IF(AND(INFORMACION!$T1810='REFERENCIAS RIESGO'!$C$36,INFORMACION!$F1810=REFERENCIAS!$C$24),16,IF(INFORMACION!$T1810='REFERENCIAS RIESGO'!$C$36,13,IF(INFORMACION!$F1810=REFERENCIAS!$C$24,10,7))),0)+VLOOKUP(T1810,REFERENCIAS!$C:$D,2,0)*VLOOKUP($T$2,PONDERADORES!A:P,IF(AND(INFORMACION!$T1810='REFERENCIAS RIESGO'!$C$36,INFORMACION!$F1810=REFERENCIAS!$C$24),16,IF(INFORMACION!$T1810='REFERENCIAS RIESGO'!$C$36,13,IF(INFORMACION!$F1810=REFERENCIAS!$C$24,10,7))),0)+VLOOKUP(IF(J1810&lt;=0.2,0.2,IF(AND(J1810&gt;0.2,J1810&lt;=0.4),0.4,IF(AND(J1810&gt;0.4,J1810&lt;=0.6),0.6,IF(AND(J1810&gt;0.6,J1810&lt;=0.8),0.8,IF(AND(J1810&gt;0.8,J1810&lt;=1),1))))),REFERENCIAS!$C:$D,2,0)*VLOOKUP($J$2,PONDERADORES!A:P,IF(AND(INFORMACION!$T1810='REFERENCIAS RIESGO'!$C$36,INFORMACION!$F1810=REFERENCIAS!$C$24),16,IF(INFORMACION!$T1810='REFERENCIAS RIESGO'!$C$36,13,IF(INFORMACION!$F1810=REFERENCIAS!$C$24,10,7))),0)</f>
        <v>#REF!</v>
      </c>
      <c r="Y1810" s="68">
        <f>+VLOOKUP(M1810,REFERENCIAS!$C:$D,2,0)*VLOOKUP($M$2,PONDERADORES!$A$7:$G$9,7,0)+VLOOKUP(N1810,REFERENCIAS!$C:$D,2,0)*VLOOKUP($N$2,PONDERADORES!$A$7:$G$9,7,0)+VLOOKUP(O1810,REFERENCIAS!$C:$D,2,0)*VLOOKUP($O$2,PONDERADORES!$A$7:$G$9,7,0)</f>
        <v>0.2</v>
      </c>
      <c r="Z1810" s="2">
        <f>+VLOOKUP(IF(R1810&lt;0.1,0,IF(AND(R1810&gt;=0.1,R1810&lt;0.2),0.1,IF(AND(R1810&gt;=0.2,R1810&lt;0.3),0.2,IF(R1810&gt;0.3,0.3,)))),REFERENCIAS!$C:$D,2,0)*VLOOKUP($R$2,PONDERADORES!$A$11:$G$11,7,0)</f>
        <v>15</v>
      </c>
      <c r="AA1810" s="92"/>
      <c r="AB1810" s="95" t="e">
        <f t="shared" ca="1" si="111"/>
        <v>#REF!</v>
      </c>
      <c r="AC1810" s="23" t="e">
        <f ca="1">IF(AB1810&gt;REFERENCIAS!$C$62,REFERENCIAS!$B$62,IF(AND(AB1810&gt;=REFERENCIAS!$C$63,AB1810&lt;REFERENCIAS!$D$63),REFERENCIAS!$B$63,IF(AND(AB1810&gt;REFERENCIAS!$C$64,AB1810&lt;=REFERENCIAS!$D$64),REFERENCIAS!$B$64,IF(AND(AB1810&gt;=REFERENCIAS!$C$65,AB1810&lt;REFERENCIAS!$D$65),REFERENCIAS!$B$65, "Revisar"))))</f>
        <v>#REF!</v>
      </c>
      <c r="AD1810" s="94" t="e">
        <f ca="1">VLOOKUP(AC1810,REFERENCIAS!$B$62:$G$65,4,FALSE)</f>
        <v>#REF!</v>
      </c>
    </row>
    <row r="1811" spans="1:30" ht="17.25" x14ac:dyDescent="0.25">
      <c r="A1811" s="74"/>
      <c r="B1811" s="19"/>
      <c r="C1811" s="19"/>
      <c r="D1811" s="50"/>
      <c r="E1811" s="73"/>
      <c r="F1811" s="74"/>
      <c r="G1811" s="9"/>
      <c r="H1811" s="48"/>
      <c r="I1811" s="49">
        <f t="shared" ca="1" si="109"/>
        <v>2022</v>
      </c>
      <c r="J1811" s="22">
        <f t="shared" ca="1" si="108"/>
        <v>1</v>
      </c>
      <c r="K1811" s="19"/>
      <c r="L1811" s="73"/>
      <c r="M1811" s="74"/>
      <c r="N1811" s="19"/>
      <c r="O1811" s="73"/>
      <c r="P1811" s="82">
        <v>1</v>
      </c>
      <c r="Q1811" s="24">
        <v>1</v>
      </c>
      <c r="R1811" s="81">
        <f t="shared" si="110"/>
        <v>1</v>
      </c>
      <c r="S1811" s="87"/>
      <c r="T1811" s="19"/>
      <c r="U1811" s="25"/>
      <c r="V1811" s="25"/>
      <c r="W1811" s="81"/>
      <c r="X1811" s="91" t="e">
        <f ca="1">+VLOOKUP(#REF!,REFERENCIAS!$C:$D,2,0)*VLOOKUP(#REF!,PONDERADORES!A:P,IF(AND(INFORMACION!$T1811='REFERENCIAS RIESGO'!$C$36,INFORMACION!$F1811=REFERENCIAS!$C$24),16,IF(INFORMACION!$T1811='REFERENCIAS RIESGO'!$C$36,13,IF(INFORMACION!$F1811=REFERENCIAS!$C$24,10,7))),0)+VLOOKUP(K1811,REFERENCIAS!$C:$D,2,0)*VLOOKUP($K$2,PONDERADORES!A:P,IF(AND(INFORMACION!$T1811='REFERENCIAS RIESGO'!$C$36,INFORMACION!$F1811=REFERENCIAS!$C$24),16,IF(INFORMACION!$T1811='REFERENCIAS RIESGO'!$C$36,13,IF(INFORMACION!$F1811=REFERENCIAS!$C$24,10,7))),0)+VLOOKUP(L1811,REFERENCIAS!$C:$D,2,0)*VLOOKUP($L$2,PONDERADORES!A:P,IF(AND(INFORMACION!$T1811='REFERENCIAS RIESGO'!$C$36,INFORMACION!$F1811=REFERENCIAS!$C$24),16,IF(INFORMACION!$T1811='REFERENCIAS RIESGO'!$C$36,13,IF(INFORMACION!$F1811=REFERENCIAS!$C$24,10,7))),0)+VLOOKUP(F1811,REFERENCIAS!$C:$D,2,0)*VLOOKUP($F$2,PONDERADORES!A:P,IF(AND(INFORMACION!$T1811='REFERENCIAS RIESGO'!$C$36,INFORMACION!$F1811=REFERENCIAS!$C$24),16,IF(INFORMACION!$T1811='REFERENCIAS RIESGO'!$C$36,13,IF(INFORMACION!$F1811=REFERENCIAS!$C$24,10,7))),0)+VLOOKUP(T1811,REFERENCIAS!$C:$D,2,0)*VLOOKUP($T$2,PONDERADORES!A:P,IF(AND(INFORMACION!$T1811='REFERENCIAS RIESGO'!$C$36,INFORMACION!$F1811=REFERENCIAS!$C$24),16,IF(INFORMACION!$T1811='REFERENCIAS RIESGO'!$C$36,13,IF(INFORMACION!$F1811=REFERENCIAS!$C$24,10,7))),0)+VLOOKUP(IF(J1811&lt;=0.2,0.2,IF(AND(J1811&gt;0.2,J1811&lt;=0.4),0.4,IF(AND(J1811&gt;0.4,J1811&lt;=0.6),0.6,IF(AND(J1811&gt;0.6,J1811&lt;=0.8),0.8,IF(AND(J1811&gt;0.8,J1811&lt;=1),1))))),REFERENCIAS!$C:$D,2,0)*VLOOKUP($J$2,PONDERADORES!A:P,IF(AND(INFORMACION!$T1811='REFERENCIAS RIESGO'!$C$36,INFORMACION!$F1811=REFERENCIAS!$C$24),16,IF(INFORMACION!$T1811='REFERENCIAS RIESGO'!$C$36,13,IF(INFORMACION!$F1811=REFERENCIAS!$C$24,10,7))),0)</f>
        <v>#REF!</v>
      </c>
      <c r="Y1811" s="68">
        <f>+VLOOKUP(M1811,REFERENCIAS!$C:$D,2,0)*VLOOKUP($M$2,PONDERADORES!$A$7:$G$9,7,0)+VLOOKUP(N1811,REFERENCIAS!$C:$D,2,0)*VLOOKUP($N$2,PONDERADORES!$A$7:$G$9,7,0)+VLOOKUP(O1811,REFERENCIAS!$C:$D,2,0)*VLOOKUP($O$2,PONDERADORES!$A$7:$G$9,7,0)</f>
        <v>0.2</v>
      </c>
      <c r="Z1811" s="2">
        <f>+VLOOKUP(IF(R1811&lt;0.1,0,IF(AND(R1811&gt;=0.1,R1811&lt;0.2),0.1,IF(AND(R1811&gt;=0.2,R1811&lt;0.3),0.2,IF(R1811&gt;0.3,0.3,)))),REFERENCIAS!$C:$D,2,0)*VLOOKUP($R$2,PONDERADORES!$A$11:$G$11,7,0)</f>
        <v>15</v>
      </c>
      <c r="AA1811" s="92"/>
      <c r="AB1811" s="95" t="e">
        <f t="shared" ca="1" si="111"/>
        <v>#REF!</v>
      </c>
      <c r="AC1811" s="23" t="e">
        <f ca="1">IF(AB1811&gt;REFERENCIAS!$C$62,REFERENCIAS!$B$62,IF(AND(AB1811&gt;=REFERENCIAS!$C$63,AB1811&lt;REFERENCIAS!$D$63),REFERENCIAS!$B$63,IF(AND(AB1811&gt;REFERENCIAS!$C$64,AB1811&lt;=REFERENCIAS!$D$64),REFERENCIAS!$B$64,IF(AND(AB1811&gt;=REFERENCIAS!$C$65,AB1811&lt;REFERENCIAS!$D$65),REFERENCIAS!$B$65, "Revisar"))))</f>
        <v>#REF!</v>
      </c>
      <c r="AD1811" s="94" t="e">
        <f ca="1">VLOOKUP(AC1811,REFERENCIAS!$B$62:$G$65,4,FALSE)</f>
        <v>#REF!</v>
      </c>
    </row>
    <row r="1812" spans="1:30" ht="17.25" x14ac:dyDescent="0.25">
      <c r="A1812" s="74"/>
      <c r="B1812" s="19"/>
      <c r="C1812" s="19"/>
      <c r="D1812" s="50"/>
      <c r="E1812" s="73"/>
      <c r="F1812" s="74"/>
      <c r="G1812" s="9"/>
      <c r="H1812" s="48"/>
      <c r="I1812" s="49">
        <f t="shared" ca="1" si="109"/>
        <v>2022</v>
      </c>
      <c r="J1812" s="22">
        <f t="shared" ca="1" si="108"/>
        <v>1</v>
      </c>
      <c r="K1812" s="19"/>
      <c r="L1812" s="73"/>
      <c r="M1812" s="74"/>
      <c r="N1812" s="19"/>
      <c r="O1812" s="73"/>
      <c r="P1812" s="82">
        <v>1</v>
      </c>
      <c r="Q1812" s="24">
        <v>1</v>
      </c>
      <c r="R1812" s="81">
        <f t="shared" si="110"/>
        <v>1</v>
      </c>
      <c r="S1812" s="87"/>
      <c r="T1812" s="19"/>
      <c r="U1812" s="25"/>
      <c r="V1812" s="25"/>
      <c r="W1812" s="81"/>
      <c r="X1812" s="91" t="e">
        <f ca="1">+VLOOKUP(#REF!,REFERENCIAS!$C:$D,2,0)*VLOOKUP(#REF!,PONDERADORES!A:P,IF(AND(INFORMACION!$T1812='REFERENCIAS RIESGO'!$C$36,INFORMACION!$F1812=REFERENCIAS!$C$24),16,IF(INFORMACION!$T1812='REFERENCIAS RIESGO'!$C$36,13,IF(INFORMACION!$F1812=REFERENCIAS!$C$24,10,7))),0)+VLOOKUP(K1812,REFERENCIAS!$C:$D,2,0)*VLOOKUP($K$2,PONDERADORES!A:P,IF(AND(INFORMACION!$T1812='REFERENCIAS RIESGO'!$C$36,INFORMACION!$F1812=REFERENCIAS!$C$24),16,IF(INFORMACION!$T1812='REFERENCIAS RIESGO'!$C$36,13,IF(INFORMACION!$F1812=REFERENCIAS!$C$24,10,7))),0)+VLOOKUP(L1812,REFERENCIAS!$C:$D,2,0)*VLOOKUP($L$2,PONDERADORES!A:P,IF(AND(INFORMACION!$T1812='REFERENCIAS RIESGO'!$C$36,INFORMACION!$F1812=REFERENCIAS!$C$24),16,IF(INFORMACION!$T1812='REFERENCIAS RIESGO'!$C$36,13,IF(INFORMACION!$F1812=REFERENCIAS!$C$24,10,7))),0)+VLOOKUP(F1812,REFERENCIAS!$C:$D,2,0)*VLOOKUP($F$2,PONDERADORES!A:P,IF(AND(INFORMACION!$T1812='REFERENCIAS RIESGO'!$C$36,INFORMACION!$F1812=REFERENCIAS!$C$24),16,IF(INFORMACION!$T1812='REFERENCIAS RIESGO'!$C$36,13,IF(INFORMACION!$F1812=REFERENCIAS!$C$24,10,7))),0)+VLOOKUP(T1812,REFERENCIAS!$C:$D,2,0)*VLOOKUP($T$2,PONDERADORES!A:P,IF(AND(INFORMACION!$T1812='REFERENCIAS RIESGO'!$C$36,INFORMACION!$F1812=REFERENCIAS!$C$24),16,IF(INFORMACION!$T1812='REFERENCIAS RIESGO'!$C$36,13,IF(INFORMACION!$F1812=REFERENCIAS!$C$24,10,7))),0)+VLOOKUP(IF(J1812&lt;=0.2,0.2,IF(AND(J1812&gt;0.2,J1812&lt;=0.4),0.4,IF(AND(J1812&gt;0.4,J1812&lt;=0.6),0.6,IF(AND(J1812&gt;0.6,J1812&lt;=0.8),0.8,IF(AND(J1812&gt;0.8,J1812&lt;=1),1))))),REFERENCIAS!$C:$D,2,0)*VLOOKUP($J$2,PONDERADORES!A:P,IF(AND(INFORMACION!$T1812='REFERENCIAS RIESGO'!$C$36,INFORMACION!$F1812=REFERENCIAS!$C$24),16,IF(INFORMACION!$T1812='REFERENCIAS RIESGO'!$C$36,13,IF(INFORMACION!$F1812=REFERENCIAS!$C$24,10,7))),0)</f>
        <v>#REF!</v>
      </c>
      <c r="Y1812" s="68">
        <f>+VLOOKUP(M1812,REFERENCIAS!$C:$D,2,0)*VLOOKUP($M$2,PONDERADORES!$A$7:$G$9,7,0)+VLOOKUP(N1812,REFERENCIAS!$C:$D,2,0)*VLOOKUP($N$2,PONDERADORES!$A$7:$G$9,7,0)+VLOOKUP(O1812,REFERENCIAS!$C:$D,2,0)*VLOOKUP($O$2,PONDERADORES!$A$7:$G$9,7,0)</f>
        <v>0.2</v>
      </c>
      <c r="Z1812" s="2">
        <f>+VLOOKUP(IF(R1812&lt;0.1,0,IF(AND(R1812&gt;=0.1,R1812&lt;0.2),0.1,IF(AND(R1812&gt;=0.2,R1812&lt;0.3),0.2,IF(R1812&gt;0.3,0.3,)))),REFERENCIAS!$C:$D,2,0)*VLOOKUP($R$2,PONDERADORES!$A$11:$G$11,7,0)</f>
        <v>15</v>
      </c>
      <c r="AA1812" s="92"/>
      <c r="AB1812" s="95" t="e">
        <f t="shared" ca="1" si="111"/>
        <v>#REF!</v>
      </c>
      <c r="AC1812" s="23" t="e">
        <f ca="1">IF(AB1812&gt;REFERENCIAS!$C$62,REFERENCIAS!$B$62,IF(AND(AB1812&gt;=REFERENCIAS!$C$63,AB1812&lt;REFERENCIAS!$D$63),REFERENCIAS!$B$63,IF(AND(AB1812&gt;REFERENCIAS!$C$64,AB1812&lt;=REFERENCIAS!$D$64),REFERENCIAS!$B$64,IF(AND(AB1812&gt;=REFERENCIAS!$C$65,AB1812&lt;REFERENCIAS!$D$65),REFERENCIAS!$B$65, "Revisar"))))</f>
        <v>#REF!</v>
      </c>
      <c r="AD1812" s="94" t="e">
        <f ca="1">VLOOKUP(AC1812,REFERENCIAS!$B$62:$G$65,4,FALSE)</f>
        <v>#REF!</v>
      </c>
    </row>
    <row r="1813" spans="1:30" ht="17.25" x14ac:dyDescent="0.25">
      <c r="A1813" s="74"/>
      <c r="B1813" s="19"/>
      <c r="C1813" s="19"/>
      <c r="D1813" s="50"/>
      <c r="E1813" s="73"/>
      <c r="F1813" s="74"/>
      <c r="G1813" s="9"/>
      <c r="H1813" s="48"/>
      <c r="I1813" s="49">
        <f t="shared" ca="1" si="109"/>
        <v>2022</v>
      </c>
      <c r="J1813" s="22">
        <f t="shared" ca="1" si="108"/>
        <v>1</v>
      </c>
      <c r="K1813" s="19"/>
      <c r="L1813" s="73"/>
      <c r="M1813" s="74"/>
      <c r="N1813" s="19"/>
      <c r="O1813" s="73"/>
      <c r="P1813" s="82">
        <v>1</v>
      </c>
      <c r="Q1813" s="24">
        <v>1</v>
      </c>
      <c r="R1813" s="81">
        <f t="shared" si="110"/>
        <v>1</v>
      </c>
      <c r="S1813" s="87"/>
      <c r="T1813" s="19"/>
      <c r="U1813" s="25"/>
      <c r="V1813" s="25"/>
      <c r="W1813" s="81"/>
      <c r="X1813" s="91" t="e">
        <f ca="1">+VLOOKUP(#REF!,REFERENCIAS!$C:$D,2,0)*VLOOKUP(#REF!,PONDERADORES!A:P,IF(AND(INFORMACION!$T1813='REFERENCIAS RIESGO'!$C$36,INFORMACION!$F1813=REFERENCIAS!$C$24),16,IF(INFORMACION!$T1813='REFERENCIAS RIESGO'!$C$36,13,IF(INFORMACION!$F1813=REFERENCIAS!$C$24,10,7))),0)+VLOOKUP(K1813,REFERENCIAS!$C:$D,2,0)*VLOOKUP($K$2,PONDERADORES!A:P,IF(AND(INFORMACION!$T1813='REFERENCIAS RIESGO'!$C$36,INFORMACION!$F1813=REFERENCIAS!$C$24),16,IF(INFORMACION!$T1813='REFERENCIAS RIESGO'!$C$36,13,IF(INFORMACION!$F1813=REFERENCIAS!$C$24,10,7))),0)+VLOOKUP(L1813,REFERENCIAS!$C:$D,2,0)*VLOOKUP($L$2,PONDERADORES!A:P,IF(AND(INFORMACION!$T1813='REFERENCIAS RIESGO'!$C$36,INFORMACION!$F1813=REFERENCIAS!$C$24),16,IF(INFORMACION!$T1813='REFERENCIAS RIESGO'!$C$36,13,IF(INFORMACION!$F1813=REFERENCIAS!$C$24,10,7))),0)+VLOOKUP(F1813,REFERENCIAS!$C:$D,2,0)*VLOOKUP($F$2,PONDERADORES!A:P,IF(AND(INFORMACION!$T1813='REFERENCIAS RIESGO'!$C$36,INFORMACION!$F1813=REFERENCIAS!$C$24),16,IF(INFORMACION!$T1813='REFERENCIAS RIESGO'!$C$36,13,IF(INFORMACION!$F1813=REFERENCIAS!$C$24,10,7))),0)+VLOOKUP(T1813,REFERENCIAS!$C:$D,2,0)*VLOOKUP($T$2,PONDERADORES!A:P,IF(AND(INFORMACION!$T1813='REFERENCIAS RIESGO'!$C$36,INFORMACION!$F1813=REFERENCIAS!$C$24),16,IF(INFORMACION!$T1813='REFERENCIAS RIESGO'!$C$36,13,IF(INFORMACION!$F1813=REFERENCIAS!$C$24,10,7))),0)+VLOOKUP(IF(J1813&lt;=0.2,0.2,IF(AND(J1813&gt;0.2,J1813&lt;=0.4),0.4,IF(AND(J1813&gt;0.4,J1813&lt;=0.6),0.6,IF(AND(J1813&gt;0.6,J1813&lt;=0.8),0.8,IF(AND(J1813&gt;0.8,J1813&lt;=1),1))))),REFERENCIAS!$C:$D,2,0)*VLOOKUP($J$2,PONDERADORES!A:P,IF(AND(INFORMACION!$T1813='REFERENCIAS RIESGO'!$C$36,INFORMACION!$F1813=REFERENCIAS!$C$24),16,IF(INFORMACION!$T1813='REFERENCIAS RIESGO'!$C$36,13,IF(INFORMACION!$F1813=REFERENCIAS!$C$24,10,7))),0)</f>
        <v>#REF!</v>
      </c>
      <c r="Y1813" s="68">
        <f>+VLOOKUP(M1813,REFERENCIAS!$C:$D,2,0)*VLOOKUP($M$2,PONDERADORES!$A$7:$G$9,7,0)+VLOOKUP(N1813,REFERENCIAS!$C:$D,2,0)*VLOOKUP($N$2,PONDERADORES!$A$7:$G$9,7,0)+VLOOKUP(O1813,REFERENCIAS!$C:$D,2,0)*VLOOKUP($O$2,PONDERADORES!$A$7:$G$9,7,0)</f>
        <v>0.2</v>
      </c>
      <c r="Z1813" s="2">
        <f>+VLOOKUP(IF(R1813&lt;0.1,0,IF(AND(R1813&gt;=0.1,R1813&lt;0.2),0.1,IF(AND(R1813&gt;=0.2,R1813&lt;0.3),0.2,IF(R1813&gt;0.3,0.3,)))),REFERENCIAS!$C:$D,2,0)*VLOOKUP($R$2,PONDERADORES!$A$11:$G$11,7,0)</f>
        <v>15</v>
      </c>
      <c r="AA1813" s="92"/>
      <c r="AB1813" s="95" t="e">
        <f t="shared" ca="1" si="111"/>
        <v>#REF!</v>
      </c>
      <c r="AC1813" s="23" t="e">
        <f ca="1">IF(AB1813&gt;REFERENCIAS!$C$62,REFERENCIAS!$B$62,IF(AND(AB1813&gt;=REFERENCIAS!$C$63,AB1813&lt;REFERENCIAS!$D$63),REFERENCIAS!$B$63,IF(AND(AB1813&gt;REFERENCIAS!$C$64,AB1813&lt;=REFERENCIAS!$D$64),REFERENCIAS!$B$64,IF(AND(AB1813&gt;=REFERENCIAS!$C$65,AB1813&lt;REFERENCIAS!$D$65),REFERENCIAS!$B$65, "Revisar"))))</f>
        <v>#REF!</v>
      </c>
      <c r="AD1813" s="94" t="e">
        <f ca="1">VLOOKUP(AC1813,REFERENCIAS!$B$62:$G$65,4,FALSE)</f>
        <v>#REF!</v>
      </c>
    </row>
    <row r="1814" spans="1:30" ht="17.25" x14ac:dyDescent="0.25">
      <c r="A1814" s="74"/>
      <c r="B1814" s="19"/>
      <c r="C1814" s="19"/>
      <c r="D1814" s="50"/>
      <c r="E1814" s="73"/>
      <c r="F1814" s="74"/>
      <c r="G1814" s="9"/>
      <c r="H1814" s="48"/>
      <c r="I1814" s="49">
        <f t="shared" ca="1" si="109"/>
        <v>2022</v>
      </c>
      <c r="J1814" s="22">
        <f t="shared" ca="1" si="108"/>
        <v>1</v>
      </c>
      <c r="K1814" s="19"/>
      <c r="L1814" s="73"/>
      <c r="M1814" s="74"/>
      <c r="N1814" s="19"/>
      <c r="O1814" s="73"/>
      <c r="P1814" s="82">
        <v>1</v>
      </c>
      <c r="Q1814" s="24">
        <v>1</v>
      </c>
      <c r="R1814" s="81">
        <f t="shared" si="110"/>
        <v>1</v>
      </c>
      <c r="S1814" s="87"/>
      <c r="T1814" s="19"/>
      <c r="U1814" s="25"/>
      <c r="V1814" s="25"/>
      <c r="W1814" s="81"/>
      <c r="X1814" s="91" t="e">
        <f ca="1">+VLOOKUP(#REF!,REFERENCIAS!$C:$D,2,0)*VLOOKUP(#REF!,PONDERADORES!A:P,IF(AND(INFORMACION!$T1814='REFERENCIAS RIESGO'!$C$36,INFORMACION!$F1814=REFERENCIAS!$C$24),16,IF(INFORMACION!$T1814='REFERENCIAS RIESGO'!$C$36,13,IF(INFORMACION!$F1814=REFERENCIAS!$C$24,10,7))),0)+VLOOKUP(K1814,REFERENCIAS!$C:$D,2,0)*VLOOKUP($K$2,PONDERADORES!A:P,IF(AND(INFORMACION!$T1814='REFERENCIAS RIESGO'!$C$36,INFORMACION!$F1814=REFERENCIAS!$C$24),16,IF(INFORMACION!$T1814='REFERENCIAS RIESGO'!$C$36,13,IF(INFORMACION!$F1814=REFERENCIAS!$C$24,10,7))),0)+VLOOKUP(L1814,REFERENCIAS!$C:$D,2,0)*VLOOKUP($L$2,PONDERADORES!A:P,IF(AND(INFORMACION!$T1814='REFERENCIAS RIESGO'!$C$36,INFORMACION!$F1814=REFERENCIAS!$C$24),16,IF(INFORMACION!$T1814='REFERENCIAS RIESGO'!$C$36,13,IF(INFORMACION!$F1814=REFERENCIAS!$C$24,10,7))),0)+VLOOKUP(F1814,REFERENCIAS!$C:$D,2,0)*VLOOKUP($F$2,PONDERADORES!A:P,IF(AND(INFORMACION!$T1814='REFERENCIAS RIESGO'!$C$36,INFORMACION!$F1814=REFERENCIAS!$C$24),16,IF(INFORMACION!$T1814='REFERENCIAS RIESGO'!$C$36,13,IF(INFORMACION!$F1814=REFERENCIAS!$C$24,10,7))),0)+VLOOKUP(T1814,REFERENCIAS!$C:$D,2,0)*VLOOKUP($T$2,PONDERADORES!A:P,IF(AND(INFORMACION!$T1814='REFERENCIAS RIESGO'!$C$36,INFORMACION!$F1814=REFERENCIAS!$C$24),16,IF(INFORMACION!$T1814='REFERENCIAS RIESGO'!$C$36,13,IF(INFORMACION!$F1814=REFERENCIAS!$C$24,10,7))),0)+VLOOKUP(IF(J1814&lt;=0.2,0.2,IF(AND(J1814&gt;0.2,J1814&lt;=0.4),0.4,IF(AND(J1814&gt;0.4,J1814&lt;=0.6),0.6,IF(AND(J1814&gt;0.6,J1814&lt;=0.8),0.8,IF(AND(J1814&gt;0.8,J1814&lt;=1),1))))),REFERENCIAS!$C:$D,2,0)*VLOOKUP($J$2,PONDERADORES!A:P,IF(AND(INFORMACION!$T1814='REFERENCIAS RIESGO'!$C$36,INFORMACION!$F1814=REFERENCIAS!$C$24),16,IF(INFORMACION!$T1814='REFERENCIAS RIESGO'!$C$36,13,IF(INFORMACION!$F1814=REFERENCIAS!$C$24,10,7))),0)</f>
        <v>#REF!</v>
      </c>
      <c r="Y1814" s="68">
        <f>+VLOOKUP(M1814,REFERENCIAS!$C:$D,2,0)*VLOOKUP($M$2,PONDERADORES!$A$7:$G$9,7,0)+VLOOKUP(N1814,REFERENCIAS!$C:$D,2,0)*VLOOKUP($N$2,PONDERADORES!$A$7:$G$9,7,0)+VLOOKUP(O1814,REFERENCIAS!$C:$D,2,0)*VLOOKUP($O$2,PONDERADORES!$A$7:$G$9,7,0)</f>
        <v>0.2</v>
      </c>
      <c r="Z1814" s="2">
        <f>+VLOOKUP(IF(R1814&lt;0.1,0,IF(AND(R1814&gt;=0.1,R1814&lt;0.2),0.1,IF(AND(R1814&gt;=0.2,R1814&lt;0.3),0.2,IF(R1814&gt;0.3,0.3,)))),REFERENCIAS!$C:$D,2,0)*VLOOKUP($R$2,PONDERADORES!$A$11:$G$11,7,0)</f>
        <v>15</v>
      </c>
      <c r="AA1814" s="92"/>
      <c r="AB1814" s="95" t="e">
        <f t="shared" ca="1" si="111"/>
        <v>#REF!</v>
      </c>
      <c r="AC1814" s="23" t="e">
        <f ca="1">IF(AB1814&gt;REFERENCIAS!$C$62,REFERENCIAS!$B$62,IF(AND(AB1814&gt;=REFERENCIAS!$C$63,AB1814&lt;REFERENCIAS!$D$63),REFERENCIAS!$B$63,IF(AND(AB1814&gt;REFERENCIAS!$C$64,AB1814&lt;=REFERENCIAS!$D$64),REFERENCIAS!$B$64,IF(AND(AB1814&gt;=REFERENCIAS!$C$65,AB1814&lt;REFERENCIAS!$D$65),REFERENCIAS!$B$65, "Revisar"))))</f>
        <v>#REF!</v>
      </c>
      <c r="AD1814" s="94" t="e">
        <f ca="1">VLOOKUP(AC1814,REFERENCIAS!$B$62:$G$65,4,FALSE)</f>
        <v>#REF!</v>
      </c>
    </row>
    <row r="1815" spans="1:30" ht="17.25" x14ac:dyDescent="0.25">
      <c r="A1815" s="74"/>
      <c r="B1815" s="19"/>
      <c r="C1815" s="19"/>
      <c r="D1815" s="50"/>
      <c r="E1815" s="73"/>
      <c r="F1815" s="74"/>
      <c r="G1815" s="9"/>
      <c r="H1815" s="48"/>
      <c r="I1815" s="49">
        <f t="shared" ca="1" si="109"/>
        <v>2022</v>
      </c>
      <c r="J1815" s="22">
        <f t="shared" ca="1" si="108"/>
        <v>1</v>
      </c>
      <c r="K1815" s="19"/>
      <c r="L1815" s="73"/>
      <c r="M1815" s="74"/>
      <c r="N1815" s="19"/>
      <c r="O1815" s="73"/>
      <c r="P1815" s="82">
        <v>1</v>
      </c>
      <c r="Q1815" s="24">
        <v>1</v>
      </c>
      <c r="R1815" s="81">
        <f t="shared" si="110"/>
        <v>1</v>
      </c>
      <c r="S1815" s="87"/>
      <c r="T1815" s="19"/>
      <c r="U1815" s="25"/>
      <c r="V1815" s="25"/>
      <c r="W1815" s="81"/>
      <c r="X1815" s="91" t="e">
        <f ca="1">+VLOOKUP(#REF!,REFERENCIAS!$C:$D,2,0)*VLOOKUP(#REF!,PONDERADORES!A:P,IF(AND(INFORMACION!$T1815='REFERENCIAS RIESGO'!$C$36,INFORMACION!$F1815=REFERENCIAS!$C$24),16,IF(INFORMACION!$T1815='REFERENCIAS RIESGO'!$C$36,13,IF(INFORMACION!$F1815=REFERENCIAS!$C$24,10,7))),0)+VLOOKUP(K1815,REFERENCIAS!$C:$D,2,0)*VLOOKUP($K$2,PONDERADORES!A:P,IF(AND(INFORMACION!$T1815='REFERENCIAS RIESGO'!$C$36,INFORMACION!$F1815=REFERENCIAS!$C$24),16,IF(INFORMACION!$T1815='REFERENCIAS RIESGO'!$C$36,13,IF(INFORMACION!$F1815=REFERENCIAS!$C$24,10,7))),0)+VLOOKUP(L1815,REFERENCIAS!$C:$D,2,0)*VLOOKUP($L$2,PONDERADORES!A:P,IF(AND(INFORMACION!$T1815='REFERENCIAS RIESGO'!$C$36,INFORMACION!$F1815=REFERENCIAS!$C$24),16,IF(INFORMACION!$T1815='REFERENCIAS RIESGO'!$C$36,13,IF(INFORMACION!$F1815=REFERENCIAS!$C$24,10,7))),0)+VLOOKUP(F1815,REFERENCIAS!$C:$D,2,0)*VLOOKUP($F$2,PONDERADORES!A:P,IF(AND(INFORMACION!$T1815='REFERENCIAS RIESGO'!$C$36,INFORMACION!$F1815=REFERENCIAS!$C$24),16,IF(INFORMACION!$T1815='REFERENCIAS RIESGO'!$C$36,13,IF(INFORMACION!$F1815=REFERENCIAS!$C$24,10,7))),0)+VLOOKUP(T1815,REFERENCIAS!$C:$D,2,0)*VLOOKUP($T$2,PONDERADORES!A:P,IF(AND(INFORMACION!$T1815='REFERENCIAS RIESGO'!$C$36,INFORMACION!$F1815=REFERENCIAS!$C$24),16,IF(INFORMACION!$T1815='REFERENCIAS RIESGO'!$C$36,13,IF(INFORMACION!$F1815=REFERENCIAS!$C$24,10,7))),0)+VLOOKUP(IF(J1815&lt;=0.2,0.2,IF(AND(J1815&gt;0.2,J1815&lt;=0.4),0.4,IF(AND(J1815&gt;0.4,J1815&lt;=0.6),0.6,IF(AND(J1815&gt;0.6,J1815&lt;=0.8),0.8,IF(AND(J1815&gt;0.8,J1815&lt;=1),1))))),REFERENCIAS!$C:$D,2,0)*VLOOKUP($J$2,PONDERADORES!A:P,IF(AND(INFORMACION!$T1815='REFERENCIAS RIESGO'!$C$36,INFORMACION!$F1815=REFERENCIAS!$C$24),16,IF(INFORMACION!$T1815='REFERENCIAS RIESGO'!$C$36,13,IF(INFORMACION!$F1815=REFERENCIAS!$C$24,10,7))),0)</f>
        <v>#REF!</v>
      </c>
      <c r="Y1815" s="68">
        <f>+VLOOKUP(M1815,REFERENCIAS!$C:$D,2,0)*VLOOKUP($M$2,PONDERADORES!$A$7:$G$9,7,0)+VLOOKUP(N1815,REFERENCIAS!$C:$D,2,0)*VLOOKUP($N$2,PONDERADORES!$A$7:$G$9,7,0)+VLOOKUP(O1815,REFERENCIAS!$C:$D,2,0)*VLOOKUP($O$2,PONDERADORES!$A$7:$G$9,7,0)</f>
        <v>0.2</v>
      </c>
      <c r="Z1815" s="2">
        <f>+VLOOKUP(IF(R1815&lt;0.1,0,IF(AND(R1815&gt;=0.1,R1815&lt;0.2),0.1,IF(AND(R1815&gt;=0.2,R1815&lt;0.3),0.2,IF(R1815&gt;0.3,0.3,)))),REFERENCIAS!$C:$D,2,0)*VLOOKUP($R$2,PONDERADORES!$A$11:$G$11,7,0)</f>
        <v>15</v>
      </c>
      <c r="AA1815" s="92"/>
      <c r="AB1815" s="95" t="e">
        <f t="shared" ca="1" si="111"/>
        <v>#REF!</v>
      </c>
      <c r="AC1815" s="23" t="e">
        <f ca="1">IF(AB1815&gt;REFERENCIAS!$C$62,REFERENCIAS!$B$62,IF(AND(AB1815&gt;=REFERENCIAS!$C$63,AB1815&lt;REFERENCIAS!$D$63),REFERENCIAS!$B$63,IF(AND(AB1815&gt;REFERENCIAS!$C$64,AB1815&lt;=REFERENCIAS!$D$64),REFERENCIAS!$B$64,IF(AND(AB1815&gt;=REFERENCIAS!$C$65,AB1815&lt;REFERENCIAS!$D$65),REFERENCIAS!$B$65, "Revisar"))))</f>
        <v>#REF!</v>
      </c>
      <c r="AD1815" s="94" t="e">
        <f ca="1">VLOOKUP(AC1815,REFERENCIAS!$B$62:$G$65,4,FALSE)</f>
        <v>#REF!</v>
      </c>
    </row>
    <row r="1816" spans="1:30" ht="17.25" x14ac:dyDescent="0.25">
      <c r="A1816" s="74"/>
      <c r="B1816" s="19"/>
      <c r="C1816" s="19"/>
      <c r="D1816" s="50"/>
      <c r="E1816" s="73"/>
      <c r="F1816" s="74"/>
      <c r="G1816" s="9"/>
      <c r="H1816" s="48"/>
      <c r="I1816" s="49">
        <f t="shared" ca="1" si="109"/>
        <v>2022</v>
      </c>
      <c r="J1816" s="22">
        <f t="shared" ca="1" si="108"/>
        <v>1</v>
      </c>
      <c r="K1816" s="19"/>
      <c r="L1816" s="73"/>
      <c r="M1816" s="74"/>
      <c r="N1816" s="19"/>
      <c r="O1816" s="73"/>
      <c r="P1816" s="82">
        <v>1</v>
      </c>
      <c r="Q1816" s="24">
        <v>1</v>
      </c>
      <c r="R1816" s="81">
        <f t="shared" si="110"/>
        <v>1</v>
      </c>
      <c r="S1816" s="87"/>
      <c r="T1816" s="19"/>
      <c r="U1816" s="25"/>
      <c r="V1816" s="25"/>
      <c r="W1816" s="81"/>
      <c r="X1816" s="91" t="e">
        <f ca="1">+VLOOKUP(#REF!,REFERENCIAS!$C:$D,2,0)*VLOOKUP(#REF!,PONDERADORES!A:P,IF(AND(INFORMACION!$T1816='REFERENCIAS RIESGO'!$C$36,INFORMACION!$F1816=REFERENCIAS!$C$24),16,IF(INFORMACION!$T1816='REFERENCIAS RIESGO'!$C$36,13,IF(INFORMACION!$F1816=REFERENCIAS!$C$24,10,7))),0)+VLOOKUP(K1816,REFERENCIAS!$C:$D,2,0)*VLOOKUP($K$2,PONDERADORES!A:P,IF(AND(INFORMACION!$T1816='REFERENCIAS RIESGO'!$C$36,INFORMACION!$F1816=REFERENCIAS!$C$24),16,IF(INFORMACION!$T1816='REFERENCIAS RIESGO'!$C$36,13,IF(INFORMACION!$F1816=REFERENCIAS!$C$24,10,7))),0)+VLOOKUP(L1816,REFERENCIAS!$C:$D,2,0)*VLOOKUP($L$2,PONDERADORES!A:P,IF(AND(INFORMACION!$T1816='REFERENCIAS RIESGO'!$C$36,INFORMACION!$F1816=REFERENCIAS!$C$24),16,IF(INFORMACION!$T1816='REFERENCIAS RIESGO'!$C$36,13,IF(INFORMACION!$F1816=REFERENCIAS!$C$24,10,7))),0)+VLOOKUP(F1816,REFERENCIAS!$C:$D,2,0)*VLOOKUP($F$2,PONDERADORES!A:P,IF(AND(INFORMACION!$T1816='REFERENCIAS RIESGO'!$C$36,INFORMACION!$F1816=REFERENCIAS!$C$24),16,IF(INFORMACION!$T1816='REFERENCIAS RIESGO'!$C$36,13,IF(INFORMACION!$F1816=REFERENCIAS!$C$24,10,7))),0)+VLOOKUP(T1816,REFERENCIAS!$C:$D,2,0)*VLOOKUP($T$2,PONDERADORES!A:P,IF(AND(INFORMACION!$T1816='REFERENCIAS RIESGO'!$C$36,INFORMACION!$F1816=REFERENCIAS!$C$24),16,IF(INFORMACION!$T1816='REFERENCIAS RIESGO'!$C$36,13,IF(INFORMACION!$F1816=REFERENCIAS!$C$24,10,7))),0)+VLOOKUP(IF(J1816&lt;=0.2,0.2,IF(AND(J1816&gt;0.2,J1816&lt;=0.4),0.4,IF(AND(J1816&gt;0.4,J1816&lt;=0.6),0.6,IF(AND(J1816&gt;0.6,J1816&lt;=0.8),0.8,IF(AND(J1816&gt;0.8,J1816&lt;=1),1))))),REFERENCIAS!$C:$D,2,0)*VLOOKUP($J$2,PONDERADORES!A:P,IF(AND(INFORMACION!$T1816='REFERENCIAS RIESGO'!$C$36,INFORMACION!$F1816=REFERENCIAS!$C$24),16,IF(INFORMACION!$T1816='REFERENCIAS RIESGO'!$C$36,13,IF(INFORMACION!$F1816=REFERENCIAS!$C$24,10,7))),0)</f>
        <v>#REF!</v>
      </c>
      <c r="Y1816" s="68">
        <f>+VLOOKUP(M1816,REFERENCIAS!$C:$D,2,0)*VLOOKUP($M$2,PONDERADORES!$A$7:$G$9,7,0)+VLOOKUP(N1816,REFERENCIAS!$C:$D,2,0)*VLOOKUP($N$2,PONDERADORES!$A$7:$G$9,7,0)+VLOOKUP(O1816,REFERENCIAS!$C:$D,2,0)*VLOOKUP($O$2,PONDERADORES!$A$7:$G$9,7,0)</f>
        <v>0.2</v>
      </c>
      <c r="Z1816" s="2">
        <f>+VLOOKUP(IF(R1816&lt;0.1,0,IF(AND(R1816&gt;=0.1,R1816&lt;0.2),0.1,IF(AND(R1816&gt;=0.2,R1816&lt;0.3),0.2,IF(R1816&gt;0.3,0.3,)))),REFERENCIAS!$C:$D,2,0)*VLOOKUP($R$2,PONDERADORES!$A$11:$G$11,7,0)</f>
        <v>15</v>
      </c>
      <c r="AA1816" s="92"/>
      <c r="AB1816" s="95" t="e">
        <f t="shared" ca="1" si="111"/>
        <v>#REF!</v>
      </c>
      <c r="AC1816" s="23" t="e">
        <f ca="1">IF(AB1816&gt;REFERENCIAS!$C$62,REFERENCIAS!$B$62,IF(AND(AB1816&gt;=REFERENCIAS!$C$63,AB1816&lt;REFERENCIAS!$D$63),REFERENCIAS!$B$63,IF(AND(AB1816&gt;REFERENCIAS!$C$64,AB1816&lt;=REFERENCIAS!$D$64),REFERENCIAS!$B$64,IF(AND(AB1816&gt;=REFERENCIAS!$C$65,AB1816&lt;REFERENCIAS!$D$65),REFERENCIAS!$B$65, "Revisar"))))</f>
        <v>#REF!</v>
      </c>
      <c r="AD1816" s="94" t="e">
        <f ca="1">VLOOKUP(AC1816,REFERENCIAS!$B$62:$G$65,4,FALSE)</f>
        <v>#REF!</v>
      </c>
    </row>
    <row r="1817" spans="1:30" ht="17.25" x14ac:dyDescent="0.25">
      <c r="A1817" s="74"/>
      <c r="B1817" s="19"/>
      <c r="C1817" s="19"/>
      <c r="D1817" s="50"/>
      <c r="E1817" s="73"/>
      <c r="F1817" s="74"/>
      <c r="G1817" s="9"/>
      <c r="H1817" s="48"/>
      <c r="I1817" s="49">
        <f t="shared" ca="1" si="109"/>
        <v>2022</v>
      </c>
      <c r="J1817" s="22">
        <f t="shared" ca="1" si="108"/>
        <v>1</v>
      </c>
      <c r="K1817" s="19"/>
      <c r="L1817" s="73"/>
      <c r="M1817" s="74"/>
      <c r="N1817" s="19"/>
      <c r="O1817" s="73"/>
      <c r="P1817" s="82">
        <v>1</v>
      </c>
      <c r="Q1817" s="24">
        <v>1</v>
      </c>
      <c r="R1817" s="81">
        <f t="shared" si="110"/>
        <v>1</v>
      </c>
      <c r="S1817" s="87"/>
      <c r="T1817" s="19"/>
      <c r="U1817" s="25"/>
      <c r="V1817" s="25"/>
      <c r="W1817" s="81"/>
      <c r="X1817" s="91" t="e">
        <f ca="1">+VLOOKUP(#REF!,REFERENCIAS!$C:$D,2,0)*VLOOKUP(#REF!,PONDERADORES!A:P,IF(AND(INFORMACION!$T1817='REFERENCIAS RIESGO'!$C$36,INFORMACION!$F1817=REFERENCIAS!$C$24),16,IF(INFORMACION!$T1817='REFERENCIAS RIESGO'!$C$36,13,IF(INFORMACION!$F1817=REFERENCIAS!$C$24,10,7))),0)+VLOOKUP(K1817,REFERENCIAS!$C:$D,2,0)*VLOOKUP($K$2,PONDERADORES!A:P,IF(AND(INFORMACION!$T1817='REFERENCIAS RIESGO'!$C$36,INFORMACION!$F1817=REFERENCIAS!$C$24),16,IF(INFORMACION!$T1817='REFERENCIAS RIESGO'!$C$36,13,IF(INFORMACION!$F1817=REFERENCIAS!$C$24,10,7))),0)+VLOOKUP(L1817,REFERENCIAS!$C:$D,2,0)*VLOOKUP($L$2,PONDERADORES!A:P,IF(AND(INFORMACION!$T1817='REFERENCIAS RIESGO'!$C$36,INFORMACION!$F1817=REFERENCIAS!$C$24),16,IF(INFORMACION!$T1817='REFERENCIAS RIESGO'!$C$36,13,IF(INFORMACION!$F1817=REFERENCIAS!$C$24,10,7))),0)+VLOOKUP(F1817,REFERENCIAS!$C:$D,2,0)*VLOOKUP($F$2,PONDERADORES!A:P,IF(AND(INFORMACION!$T1817='REFERENCIAS RIESGO'!$C$36,INFORMACION!$F1817=REFERENCIAS!$C$24),16,IF(INFORMACION!$T1817='REFERENCIAS RIESGO'!$C$36,13,IF(INFORMACION!$F1817=REFERENCIAS!$C$24,10,7))),0)+VLOOKUP(T1817,REFERENCIAS!$C:$D,2,0)*VLOOKUP($T$2,PONDERADORES!A:P,IF(AND(INFORMACION!$T1817='REFERENCIAS RIESGO'!$C$36,INFORMACION!$F1817=REFERENCIAS!$C$24),16,IF(INFORMACION!$T1817='REFERENCIAS RIESGO'!$C$36,13,IF(INFORMACION!$F1817=REFERENCIAS!$C$24,10,7))),0)+VLOOKUP(IF(J1817&lt;=0.2,0.2,IF(AND(J1817&gt;0.2,J1817&lt;=0.4),0.4,IF(AND(J1817&gt;0.4,J1817&lt;=0.6),0.6,IF(AND(J1817&gt;0.6,J1817&lt;=0.8),0.8,IF(AND(J1817&gt;0.8,J1817&lt;=1),1))))),REFERENCIAS!$C:$D,2,0)*VLOOKUP($J$2,PONDERADORES!A:P,IF(AND(INFORMACION!$T1817='REFERENCIAS RIESGO'!$C$36,INFORMACION!$F1817=REFERENCIAS!$C$24),16,IF(INFORMACION!$T1817='REFERENCIAS RIESGO'!$C$36,13,IF(INFORMACION!$F1817=REFERENCIAS!$C$24,10,7))),0)</f>
        <v>#REF!</v>
      </c>
      <c r="Y1817" s="68">
        <f>+VLOOKUP(M1817,REFERENCIAS!$C:$D,2,0)*VLOOKUP($M$2,PONDERADORES!$A$7:$G$9,7,0)+VLOOKUP(N1817,REFERENCIAS!$C:$D,2,0)*VLOOKUP($N$2,PONDERADORES!$A$7:$G$9,7,0)+VLOOKUP(O1817,REFERENCIAS!$C:$D,2,0)*VLOOKUP($O$2,PONDERADORES!$A$7:$G$9,7,0)</f>
        <v>0.2</v>
      </c>
      <c r="Z1817" s="2">
        <f>+VLOOKUP(IF(R1817&lt;0.1,0,IF(AND(R1817&gt;=0.1,R1817&lt;0.2),0.1,IF(AND(R1817&gt;=0.2,R1817&lt;0.3),0.2,IF(R1817&gt;0.3,0.3,)))),REFERENCIAS!$C:$D,2,0)*VLOOKUP($R$2,PONDERADORES!$A$11:$G$11,7,0)</f>
        <v>15</v>
      </c>
      <c r="AA1817" s="92"/>
      <c r="AB1817" s="95" t="e">
        <f t="shared" ca="1" si="111"/>
        <v>#REF!</v>
      </c>
      <c r="AC1817" s="23" t="e">
        <f ca="1">IF(AB1817&gt;REFERENCIAS!$C$62,REFERENCIAS!$B$62,IF(AND(AB1817&gt;=REFERENCIAS!$C$63,AB1817&lt;REFERENCIAS!$D$63),REFERENCIAS!$B$63,IF(AND(AB1817&gt;REFERENCIAS!$C$64,AB1817&lt;=REFERENCIAS!$D$64),REFERENCIAS!$B$64,IF(AND(AB1817&gt;=REFERENCIAS!$C$65,AB1817&lt;REFERENCIAS!$D$65),REFERENCIAS!$B$65, "Revisar"))))</f>
        <v>#REF!</v>
      </c>
      <c r="AD1817" s="94" t="e">
        <f ca="1">VLOOKUP(AC1817,REFERENCIAS!$B$62:$G$65,4,FALSE)</f>
        <v>#REF!</v>
      </c>
    </row>
    <row r="1818" spans="1:30" ht="17.25" x14ac:dyDescent="0.25">
      <c r="A1818" s="74"/>
      <c r="B1818" s="19"/>
      <c r="C1818" s="19"/>
      <c r="D1818" s="50"/>
      <c r="E1818" s="73"/>
      <c r="F1818" s="74"/>
      <c r="G1818" s="9"/>
      <c r="H1818" s="48"/>
      <c r="I1818" s="49">
        <f t="shared" ca="1" si="109"/>
        <v>2022</v>
      </c>
      <c r="J1818" s="22">
        <f t="shared" ca="1" si="108"/>
        <v>1</v>
      </c>
      <c r="K1818" s="19"/>
      <c r="L1818" s="73"/>
      <c r="M1818" s="74"/>
      <c r="N1818" s="19"/>
      <c r="O1818" s="73"/>
      <c r="P1818" s="82">
        <v>1</v>
      </c>
      <c r="Q1818" s="24">
        <v>1</v>
      </c>
      <c r="R1818" s="81">
        <f t="shared" si="110"/>
        <v>1</v>
      </c>
      <c r="S1818" s="87"/>
      <c r="T1818" s="19"/>
      <c r="U1818" s="25"/>
      <c r="V1818" s="25"/>
      <c r="W1818" s="81"/>
      <c r="X1818" s="91" t="e">
        <f ca="1">+VLOOKUP(#REF!,REFERENCIAS!$C:$D,2,0)*VLOOKUP(#REF!,PONDERADORES!A:P,IF(AND(INFORMACION!$T1818='REFERENCIAS RIESGO'!$C$36,INFORMACION!$F1818=REFERENCIAS!$C$24),16,IF(INFORMACION!$T1818='REFERENCIAS RIESGO'!$C$36,13,IF(INFORMACION!$F1818=REFERENCIAS!$C$24,10,7))),0)+VLOOKUP(K1818,REFERENCIAS!$C:$D,2,0)*VLOOKUP($K$2,PONDERADORES!A:P,IF(AND(INFORMACION!$T1818='REFERENCIAS RIESGO'!$C$36,INFORMACION!$F1818=REFERENCIAS!$C$24),16,IF(INFORMACION!$T1818='REFERENCIAS RIESGO'!$C$36,13,IF(INFORMACION!$F1818=REFERENCIAS!$C$24,10,7))),0)+VLOOKUP(L1818,REFERENCIAS!$C:$D,2,0)*VLOOKUP($L$2,PONDERADORES!A:P,IF(AND(INFORMACION!$T1818='REFERENCIAS RIESGO'!$C$36,INFORMACION!$F1818=REFERENCIAS!$C$24),16,IF(INFORMACION!$T1818='REFERENCIAS RIESGO'!$C$36,13,IF(INFORMACION!$F1818=REFERENCIAS!$C$24,10,7))),0)+VLOOKUP(F1818,REFERENCIAS!$C:$D,2,0)*VLOOKUP($F$2,PONDERADORES!A:P,IF(AND(INFORMACION!$T1818='REFERENCIAS RIESGO'!$C$36,INFORMACION!$F1818=REFERENCIAS!$C$24),16,IF(INFORMACION!$T1818='REFERENCIAS RIESGO'!$C$36,13,IF(INFORMACION!$F1818=REFERENCIAS!$C$24,10,7))),0)+VLOOKUP(T1818,REFERENCIAS!$C:$D,2,0)*VLOOKUP($T$2,PONDERADORES!A:P,IF(AND(INFORMACION!$T1818='REFERENCIAS RIESGO'!$C$36,INFORMACION!$F1818=REFERENCIAS!$C$24),16,IF(INFORMACION!$T1818='REFERENCIAS RIESGO'!$C$36,13,IF(INFORMACION!$F1818=REFERENCIAS!$C$24,10,7))),0)+VLOOKUP(IF(J1818&lt;=0.2,0.2,IF(AND(J1818&gt;0.2,J1818&lt;=0.4),0.4,IF(AND(J1818&gt;0.4,J1818&lt;=0.6),0.6,IF(AND(J1818&gt;0.6,J1818&lt;=0.8),0.8,IF(AND(J1818&gt;0.8,J1818&lt;=1),1))))),REFERENCIAS!$C:$D,2,0)*VLOOKUP($J$2,PONDERADORES!A:P,IF(AND(INFORMACION!$T1818='REFERENCIAS RIESGO'!$C$36,INFORMACION!$F1818=REFERENCIAS!$C$24),16,IF(INFORMACION!$T1818='REFERENCIAS RIESGO'!$C$36,13,IF(INFORMACION!$F1818=REFERENCIAS!$C$24,10,7))),0)</f>
        <v>#REF!</v>
      </c>
      <c r="Y1818" s="68">
        <f>+VLOOKUP(M1818,REFERENCIAS!$C:$D,2,0)*VLOOKUP($M$2,PONDERADORES!$A$7:$G$9,7,0)+VLOOKUP(N1818,REFERENCIAS!$C:$D,2,0)*VLOOKUP($N$2,PONDERADORES!$A$7:$G$9,7,0)+VLOOKUP(O1818,REFERENCIAS!$C:$D,2,0)*VLOOKUP($O$2,PONDERADORES!$A$7:$G$9,7,0)</f>
        <v>0.2</v>
      </c>
      <c r="Z1818" s="2">
        <f>+VLOOKUP(IF(R1818&lt;0.1,0,IF(AND(R1818&gt;=0.1,R1818&lt;0.2),0.1,IF(AND(R1818&gt;=0.2,R1818&lt;0.3),0.2,IF(R1818&gt;0.3,0.3,)))),REFERENCIAS!$C:$D,2,0)*VLOOKUP($R$2,PONDERADORES!$A$11:$G$11,7,0)</f>
        <v>15</v>
      </c>
      <c r="AA1818" s="92"/>
      <c r="AB1818" s="95" t="e">
        <f t="shared" ca="1" si="111"/>
        <v>#REF!</v>
      </c>
      <c r="AC1818" s="23" t="e">
        <f ca="1">IF(AB1818&gt;REFERENCIAS!$C$62,REFERENCIAS!$B$62,IF(AND(AB1818&gt;=REFERENCIAS!$C$63,AB1818&lt;REFERENCIAS!$D$63),REFERENCIAS!$B$63,IF(AND(AB1818&gt;REFERENCIAS!$C$64,AB1818&lt;=REFERENCIAS!$D$64),REFERENCIAS!$B$64,IF(AND(AB1818&gt;=REFERENCIAS!$C$65,AB1818&lt;REFERENCIAS!$D$65),REFERENCIAS!$B$65, "Revisar"))))</f>
        <v>#REF!</v>
      </c>
      <c r="AD1818" s="94" t="e">
        <f ca="1">VLOOKUP(AC1818,REFERENCIAS!$B$62:$G$65,4,FALSE)</f>
        <v>#REF!</v>
      </c>
    </row>
    <row r="1819" spans="1:30" ht="17.25" x14ac:dyDescent="0.25">
      <c r="A1819" s="74"/>
      <c r="B1819" s="19"/>
      <c r="C1819" s="19"/>
      <c r="D1819" s="50"/>
      <c r="E1819" s="73"/>
      <c r="F1819" s="74"/>
      <c r="G1819" s="9"/>
      <c r="H1819" s="48"/>
      <c r="I1819" s="49">
        <f t="shared" ca="1" si="109"/>
        <v>2022</v>
      </c>
      <c r="J1819" s="22">
        <f t="shared" ca="1" si="108"/>
        <v>1</v>
      </c>
      <c r="K1819" s="19"/>
      <c r="L1819" s="73"/>
      <c r="M1819" s="74"/>
      <c r="N1819" s="19"/>
      <c r="O1819" s="73"/>
      <c r="P1819" s="82">
        <v>1</v>
      </c>
      <c r="Q1819" s="24">
        <v>1</v>
      </c>
      <c r="R1819" s="81">
        <f t="shared" si="110"/>
        <v>1</v>
      </c>
      <c r="S1819" s="87"/>
      <c r="T1819" s="19"/>
      <c r="U1819" s="25"/>
      <c r="V1819" s="25"/>
      <c r="W1819" s="81"/>
      <c r="X1819" s="91" t="e">
        <f ca="1">+VLOOKUP(#REF!,REFERENCIAS!$C:$D,2,0)*VLOOKUP(#REF!,PONDERADORES!A:P,IF(AND(INFORMACION!$T1819='REFERENCIAS RIESGO'!$C$36,INFORMACION!$F1819=REFERENCIAS!$C$24),16,IF(INFORMACION!$T1819='REFERENCIAS RIESGO'!$C$36,13,IF(INFORMACION!$F1819=REFERENCIAS!$C$24,10,7))),0)+VLOOKUP(K1819,REFERENCIAS!$C:$D,2,0)*VLOOKUP($K$2,PONDERADORES!A:P,IF(AND(INFORMACION!$T1819='REFERENCIAS RIESGO'!$C$36,INFORMACION!$F1819=REFERENCIAS!$C$24),16,IF(INFORMACION!$T1819='REFERENCIAS RIESGO'!$C$36,13,IF(INFORMACION!$F1819=REFERENCIAS!$C$24,10,7))),0)+VLOOKUP(L1819,REFERENCIAS!$C:$D,2,0)*VLOOKUP($L$2,PONDERADORES!A:P,IF(AND(INFORMACION!$T1819='REFERENCIAS RIESGO'!$C$36,INFORMACION!$F1819=REFERENCIAS!$C$24),16,IF(INFORMACION!$T1819='REFERENCIAS RIESGO'!$C$36,13,IF(INFORMACION!$F1819=REFERENCIAS!$C$24,10,7))),0)+VLOOKUP(F1819,REFERENCIAS!$C:$D,2,0)*VLOOKUP($F$2,PONDERADORES!A:P,IF(AND(INFORMACION!$T1819='REFERENCIAS RIESGO'!$C$36,INFORMACION!$F1819=REFERENCIAS!$C$24),16,IF(INFORMACION!$T1819='REFERENCIAS RIESGO'!$C$36,13,IF(INFORMACION!$F1819=REFERENCIAS!$C$24,10,7))),0)+VLOOKUP(T1819,REFERENCIAS!$C:$D,2,0)*VLOOKUP($T$2,PONDERADORES!A:P,IF(AND(INFORMACION!$T1819='REFERENCIAS RIESGO'!$C$36,INFORMACION!$F1819=REFERENCIAS!$C$24),16,IF(INFORMACION!$T1819='REFERENCIAS RIESGO'!$C$36,13,IF(INFORMACION!$F1819=REFERENCIAS!$C$24,10,7))),0)+VLOOKUP(IF(J1819&lt;=0.2,0.2,IF(AND(J1819&gt;0.2,J1819&lt;=0.4),0.4,IF(AND(J1819&gt;0.4,J1819&lt;=0.6),0.6,IF(AND(J1819&gt;0.6,J1819&lt;=0.8),0.8,IF(AND(J1819&gt;0.8,J1819&lt;=1),1))))),REFERENCIAS!$C:$D,2,0)*VLOOKUP($J$2,PONDERADORES!A:P,IF(AND(INFORMACION!$T1819='REFERENCIAS RIESGO'!$C$36,INFORMACION!$F1819=REFERENCIAS!$C$24),16,IF(INFORMACION!$T1819='REFERENCIAS RIESGO'!$C$36,13,IF(INFORMACION!$F1819=REFERENCIAS!$C$24,10,7))),0)</f>
        <v>#REF!</v>
      </c>
      <c r="Y1819" s="68">
        <f>+VLOOKUP(M1819,REFERENCIAS!$C:$D,2,0)*VLOOKUP($M$2,PONDERADORES!$A$7:$G$9,7,0)+VLOOKUP(N1819,REFERENCIAS!$C:$D,2,0)*VLOOKUP($N$2,PONDERADORES!$A$7:$G$9,7,0)+VLOOKUP(O1819,REFERENCIAS!$C:$D,2,0)*VLOOKUP($O$2,PONDERADORES!$A$7:$G$9,7,0)</f>
        <v>0.2</v>
      </c>
      <c r="Z1819" s="2">
        <f>+VLOOKUP(IF(R1819&lt;0.1,0,IF(AND(R1819&gt;=0.1,R1819&lt;0.2),0.1,IF(AND(R1819&gt;=0.2,R1819&lt;0.3),0.2,IF(R1819&gt;0.3,0.3,)))),REFERENCIAS!$C:$D,2,0)*VLOOKUP($R$2,PONDERADORES!$A$11:$G$11,7,0)</f>
        <v>15</v>
      </c>
      <c r="AA1819" s="92"/>
      <c r="AB1819" s="95" t="e">
        <f t="shared" ca="1" si="111"/>
        <v>#REF!</v>
      </c>
      <c r="AC1819" s="23" t="e">
        <f ca="1">IF(AB1819&gt;REFERENCIAS!$C$62,REFERENCIAS!$B$62,IF(AND(AB1819&gt;=REFERENCIAS!$C$63,AB1819&lt;REFERENCIAS!$D$63),REFERENCIAS!$B$63,IF(AND(AB1819&gt;REFERENCIAS!$C$64,AB1819&lt;=REFERENCIAS!$D$64),REFERENCIAS!$B$64,IF(AND(AB1819&gt;=REFERENCIAS!$C$65,AB1819&lt;REFERENCIAS!$D$65),REFERENCIAS!$B$65, "Revisar"))))</f>
        <v>#REF!</v>
      </c>
      <c r="AD1819" s="94" t="e">
        <f ca="1">VLOOKUP(AC1819,REFERENCIAS!$B$62:$G$65,4,FALSE)</f>
        <v>#REF!</v>
      </c>
    </row>
    <row r="1820" spans="1:30" ht="17.25" x14ac:dyDescent="0.25">
      <c r="A1820" s="74"/>
      <c r="B1820" s="19"/>
      <c r="C1820" s="19"/>
      <c r="D1820" s="50"/>
      <c r="E1820" s="73"/>
      <c r="F1820" s="74"/>
      <c r="G1820" s="9"/>
      <c r="H1820" s="48"/>
      <c r="I1820" s="49">
        <f t="shared" ca="1" si="109"/>
        <v>2022</v>
      </c>
      <c r="J1820" s="22">
        <f t="shared" ca="1" si="108"/>
        <v>1</v>
      </c>
      <c r="K1820" s="19"/>
      <c r="L1820" s="73"/>
      <c r="M1820" s="74"/>
      <c r="N1820" s="19"/>
      <c r="O1820" s="73"/>
      <c r="P1820" s="82">
        <v>1</v>
      </c>
      <c r="Q1820" s="24">
        <v>1</v>
      </c>
      <c r="R1820" s="81">
        <f t="shared" si="110"/>
        <v>1</v>
      </c>
      <c r="S1820" s="87"/>
      <c r="T1820" s="19"/>
      <c r="U1820" s="25"/>
      <c r="V1820" s="25"/>
      <c r="W1820" s="81"/>
      <c r="X1820" s="91" t="e">
        <f ca="1">+VLOOKUP(#REF!,REFERENCIAS!$C:$D,2,0)*VLOOKUP(#REF!,PONDERADORES!A:P,IF(AND(INFORMACION!$T1820='REFERENCIAS RIESGO'!$C$36,INFORMACION!$F1820=REFERENCIAS!$C$24),16,IF(INFORMACION!$T1820='REFERENCIAS RIESGO'!$C$36,13,IF(INFORMACION!$F1820=REFERENCIAS!$C$24,10,7))),0)+VLOOKUP(K1820,REFERENCIAS!$C:$D,2,0)*VLOOKUP($K$2,PONDERADORES!A:P,IF(AND(INFORMACION!$T1820='REFERENCIAS RIESGO'!$C$36,INFORMACION!$F1820=REFERENCIAS!$C$24),16,IF(INFORMACION!$T1820='REFERENCIAS RIESGO'!$C$36,13,IF(INFORMACION!$F1820=REFERENCIAS!$C$24,10,7))),0)+VLOOKUP(L1820,REFERENCIAS!$C:$D,2,0)*VLOOKUP($L$2,PONDERADORES!A:P,IF(AND(INFORMACION!$T1820='REFERENCIAS RIESGO'!$C$36,INFORMACION!$F1820=REFERENCIAS!$C$24),16,IF(INFORMACION!$T1820='REFERENCIAS RIESGO'!$C$36,13,IF(INFORMACION!$F1820=REFERENCIAS!$C$24,10,7))),0)+VLOOKUP(F1820,REFERENCIAS!$C:$D,2,0)*VLOOKUP($F$2,PONDERADORES!A:P,IF(AND(INFORMACION!$T1820='REFERENCIAS RIESGO'!$C$36,INFORMACION!$F1820=REFERENCIAS!$C$24),16,IF(INFORMACION!$T1820='REFERENCIAS RIESGO'!$C$36,13,IF(INFORMACION!$F1820=REFERENCIAS!$C$24,10,7))),0)+VLOOKUP(T1820,REFERENCIAS!$C:$D,2,0)*VLOOKUP($T$2,PONDERADORES!A:P,IF(AND(INFORMACION!$T1820='REFERENCIAS RIESGO'!$C$36,INFORMACION!$F1820=REFERENCIAS!$C$24),16,IF(INFORMACION!$T1820='REFERENCIAS RIESGO'!$C$36,13,IF(INFORMACION!$F1820=REFERENCIAS!$C$24,10,7))),0)+VLOOKUP(IF(J1820&lt;=0.2,0.2,IF(AND(J1820&gt;0.2,J1820&lt;=0.4),0.4,IF(AND(J1820&gt;0.4,J1820&lt;=0.6),0.6,IF(AND(J1820&gt;0.6,J1820&lt;=0.8),0.8,IF(AND(J1820&gt;0.8,J1820&lt;=1),1))))),REFERENCIAS!$C:$D,2,0)*VLOOKUP($J$2,PONDERADORES!A:P,IF(AND(INFORMACION!$T1820='REFERENCIAS RIESGO'!$C$36,INFORMACION!$F1820=REFERENCIAS!$C$24),16,IF(INFORMACION!$T1820='REFERENCIAS RIESGO'!$C$36,13,IF(INFORMACION!$F1820=REFERENCIAS!$C$24,10,7))),0)</f>
        <v>#REF!</v>
      </c>
      <c r="Y1820" s="68">
        <f>+VLOOKUP(M1820,REFERENCIAS!$C:$D,2,0)*VLOOKUP($M$2,PONDERADORES!$A$7:$G$9,7,0)+VLOOKUP(N1820,REFERENCIAS!$C:$D,2,0)*VLOOKUP($N$2,PONDERADORES!$A$7:$G$9,7,0)+VLOOKUP(O1820,REFERENCIAS!$C:$D,2,0)*VLOOKUP($O$2,PONDERADORES!$A$7:$G$9,7,0)</f>
        <v>0.2</v>
      </c>
      <c r="Z1820" s="2">
        <f>+VLOOKUP(IF(R1820&lt;0.1,0,IF(AND(R1820&gt;=0.1,R1820&lt;0.2),0.1,IF(AND(R1820&gt;=0.2,R1820&lt;0.3),0.2,IF(R1820&gt;0.3,0.3,)))),REFERENCIAS!$C:$D,2,0)*VLOOKUP($R$2,PONDERADORES!$A$11:$G$11,7,0)</f>
        <v>15</v>
      </c>
      <c r="AA1820" s="92"/>
      <c r="AB1820" s="95" t="e">
        <f t="shared" ca="1" si="111"/>
        <v>#REF!</v>
      </c>
      <c r="AC1820" s="23" t="e">
        <f ca="1">IF(AB1820&gt;REFERENCIAS!$C$62,REFERENCIAS!$B$62,IF(AND(AB1820&gt;=REFERENCIAS!$C$63,AB1820&lt;REFERENCIAS!$D$63),REFERENCIAS!$B$63,IF(AND(AB1820&gt;REFERENCIAS!$C$64,AB1820&lt;=REFERENCIAS!$D$64),REFERENCIAS!$B$64,IF(AND(AB1820&gt;=REFERENCIAS!$C$65,AB1820&lt;REFERENCIAS!$D$65),REFERENCIAS!$B$65, "Revisar"))))</f>
        <v>#REF!</v>
      </c>
      <c r="AD1820" s="94" t="e">
        <f ca="1">VLOOKUP(AC1820,REFERENCIAS!$B$62:$G$65,4,FALSE)</f>
        <v>#REF!</v>
      </c>
    </row>
    <row r="1821" spans="1:30" ht="17.25" x14ac:dyDescent="0.25">
      <c r="A1821" s="74"/>
      <c r="B1821" s="19"/>
      <c r="C1821" s="19"/>
      <c r="D1821" s="50"/>
      <c r="E1821" s="73"/>
      <c r="F1821" s="74"/>
      <c r="G1821" s="9"/>
      <c r="H1821" s="48"/>
      <c r="I1821" s="49">
        <f t="shared" ca="1" si="109"/>
        <v>2022</v>
      </c>
      <c r="J1821" s="22">
        <f t="shared" ca="1" si="108"/>
        <v>1</v>
      </c>
      <c r="K1821" s="19"/>
      <c r="L1821" s="73"/>
      <c r="M1821" s="74"/>
      <c r="N1821" s="19"/>
      <c r="O1821" s="73"/>
      <c r="P1821" s="82">
        <v>1</v>
      </c>
      <c r="Q1821" s="24">
        <v>1</v>
      </c>
      <c r="R1821" s="81">
        <f t="shared" si="110"/>
        <v>1</v>
      </c>
      <c r="S1821" s="87"/>
      <c r="T1821" s="19"/>
      <c r="U1821" s="25"/>
      <c r="V1821" s="25"/>
      <c r="W1821" s="81"/>
      <c r="X1821" s="91" t="e">
        <f ca="1">+VLOOKUP(#REF!,REFERENCIAS!$C:$D,2,0)*VLOOKUP(#REF!,PONDERADORES!A:P,IF(AND(INFORMACION!$T1821='REFERENCIAS RIESGO'!$C$36,INFORMACION!$F1821=REFERENCIAS!$C$24),16,IF(INFORMACION!$T1821='REFERENCIAS RIESGO'!$C$36,13,IF(INFORMACION!$F1821=REFERENCIAS!$C$24,10,7))),0)+VLOOKUP(K1821,REFERENCIAS!$C:$D,2,0)*VLOOKUP($K$2,PONDERADORES!A:P,IF(AND(INFORMACION!$T1821='REFERENCIAS RIESGO'!$C$36,INFORMACION!$F1821=REFERENCIAS!$C$24),16,IF(INFORMACION!$T1821='REFERENCIAS RIESGO'!$C$36,13,IF(INFORMACION!$F1821=REFERENCIAS!$C$24,10,7))),0)+VLOOKUP(L1821,REFERENCIAS!$C:$D,2,0)*VLOOKUP($L$2,PONDERADORES!A:P,IF(AND(INFORMACION!$T1821='REFERENCIAS RIESGO'!$C$36,INFORMACION!$F1821=REFERENCIAS!$C$24),16,IF(INFORMACION!$T1821='REFERENCIAS RIESGO'!$C$36,13,IF(INFORMACION!$F1821=REFERENCIAS!$C$24,10,7))),0)+VLOOKUP(F1821,REFERENCIAS!$C:$D,2,0)*VLOOKUP($F$2,PONDERADORES!A:P,IF(AND(INFORMACION!$T1821='REFERENCIAS RIESGO'!$C$36,INFORMACION!$F1821=REFERENCIAS!$C$24),16,IF(INFORMACION!$T1821='REFERENCIAS RIESGO'!$C$36,13,IF(INFORMACION!$F1821=REFERENCIAS!$C$24,10,7))),0)+VLOOKUP(T1821,REFERENCIAS!$C:$D,2,0)*VLOOKUP($T$2,PONDERADORES!A:P,IF(AND(INFORMACION!$T1821='REFERENCIAS RIESGO'!$C$36,INFORMACION!$F1821=REFERENCIAS!$C$24),16,IF(INFORMACION!$T1821='REFERENCIAS RIESGO'!$C$36,13,IF(INFORMACION!$F1821=REFERENCIAS!$C$24,10,7))),0)+VLOOKUP(IF(J1821&lt;=0.2,0.2,IF(AND(J1821&gt;0.2,J1821&lt;=0.4),0.4,IF(AND(J1821&gt;0.4,J1821&lt;=0.6),0.6,IF(AND(J1821&gt;0.6,J1821&lt;=0.8),0.8,IF(AND(J1821&gt;0.8,J1821&lt;=1),1))))),REFERENCIAS!$C:$D,2,0)*VLOOKUP($J$2,PONDERADORES!A:P,IF(AND(INFORMACION!$T1821='REFERENCIAS RIESGO'!$C$36,INFORMACION!$F1821=REFERENCIAS!$C$24),16,IF(INFORMACION!$T1821='REFERENCIAS RIESGO'!$C$36,13,IF(INFORMACION!$F1821=REFERENCIAS!$C$24,10,7))),0)</f>
        <v>#REF!</v>
      </c>
      <c r="Y1821" s="68">
        <f>+VLOOKUP(M1821,REFERENCIAS!$C:$D,2,0)*VLOOKUP($M$2,PONDERADORES!$A$7:$G$9,7,0)+VLOOKUP(N1821,REFERENCIAS!$C:$D,2,0)*VLOOKUP($N$2,PONDERADORES!$A$7:$G$9,7,0)+VLOOKUP(O1821,REFERENCIAS!$C:$D,2,0)*VLOOKUP($O$2,PONDERADORES!$A$7:$G$9,7,0)</f>
        <v>0.2</v>
      </c>
      <c r="Z1821" s="2">
        <f>+VLOOKUP(IF(R1821&lt;0.1,0,IF(AND(R1821&gt;=0.1,R1821&lt;0.2),0.1,IF(AND(R1821&gt;=0.2,R1821&lt;0.3),0.2,IF(R1821&gt;0.3,0.3,)))),REFERENCIAS!$C:$D,2,0)*VLOOKUP($R$2,PONDERADORES!$A$11:$G$11,7,0)</f>
        <v>15</v>
      </c>
      <c r="AA1821" s="92"/>
      <c r="AB1821" s="95" t="e">
        <f t="shared" ca="1" si="111"/>
        <v>#REF!</v>
      </c>
      <c r="AC1821" s="23" t="e">
        <f ca="1">IF(AB1821&gt;REFERENCIAS!$C$62,REFERENCIAS!$B$62,IF(AND(AB1821&gt;=REFERENCIAS!$C$63,AB1821&lt;REFERENCIAS!$D$63),REFERENCIAS!$B$63,IF(AND(AB1821&gt;REFERENCIAS!$C$64,AB1821&lt;=REFERENCIAS!$D$64),REFERENCIAS!$B$64,IF(AND(AB1821&gt;=REFERENCIAS!$C$65,AB1821&lt;REFERENCIAS!$D$65),REFERENCIAS!$B$65, "Revisar"))))</f>
        <v>#REF!</v>
      </c>
      <c r="AD1821" s="94" t="e">
        <f ca="1">VLOOKUP(AC1821,REFERENCIAS!$B$62:$G$65,4,FALSE)</f>
        <v>#REF!</v>
      </c>
    </row>
    <row r="1822" spans="1:30" ht="17.25" x14ac:dyDescent="0.25">
      <c r="A1822" s="74"/>
      <c r="B1822" s="19"/>
      <c r="C1822" s="19"/>
      <c r="D1822" s="50"/>
      <c r="E1822" s="73"/>
      <c r="F1822" s="74"/>
      <c r="G1822" s="9"/>
      <c r="H1822" s="48"/>
      <c r="I1822" s="49">
        <f t="shared" ca="1" si="109"/>
        <v>2022</v>
      </c>
      <c r="J1822" s="22">
        <f t="shared" ca="1" si="108"/>
        <v>1</v>
      </c>
      <c r="K1822" s="19"/>
      <c r="L1822" s="73"/>
      <c r="M1822" s="74"/>
      <c r="N1822" s="19"/>
      <c r="O1822" s="73"/>
      <c r="P1822" s="82">
        <v>1</v>
      </c>
      <c r="Q1822" s="24">
        <v>1</v>
      </c>
      <c r="R1822" s="81">
        <f t="shared" si="110"/>
        <v>1</v>
      </c>
      <c r="S1822" s="87"/>
      <c r="T1822" s="19"/>
      <c r="U1822" s="25"/>
      <c r="V1822" s="25"/>
      <c r="W1822" s="81"/>
      <c r="X1822" s="91" t="e">
        <f ca="1">+VLOOKUP(#REF!,REFERENCIAS!$C:$D,2,0)*VLOOKUP(#REF!,PONDERADORES!A:P,IF(AND(INFORMACION!$T1822='REFERENCIAS RIESGO'!$C$36,INFORMACION!$F1822=REFERENCIAS!$C$24),16,IF(INFORMACION!$T1822='REFERENCIAS RIESGO'!$C$36,13,IF(INFORMACION!$F1822=REFERENCIAS!$C$24,10,7))),0)+VLOOKUP(K1822,REFERENCIAS!$C:$D,2,0)*VLOOKUP($K$2,PONDERADORES!A:P,IF(AND(INFORMACION!$T1822='REFERENCIAS RIESGO'!$C$36,INFORMACION!$F1822=REFERENCIAS!$C$24),16,IF(INFORMACION!$T1822='REFERENCIAS RIESGO'!$C$36,13,IF(INFORMACION!$F1822=REFERENCIAS!$C$24,10,7))),0)+VLOOKUP(L1822,REFERENCIAS!$C:$D,2,0)*VLOOKUP($L$2,PONDERADORES!A:P,IF(AND(INFORMACION!$T1822='REFERENCIAS RIESGO'!$C$36,INFORMACION!$F1822=REFERENCIAS!$C$24),16,IF(INFORMACION!$T1822='REFERENCIAS RIESGO'!$C$36,13,IF(INFORMACION!$F1822=REFERENCIAS!$C$24,10,7))),0)+VLOOKUP(F1822,REFERENCIAS!$C:$D,2,0)*VLOOKUP($F$2,PONDERADORES!A:P,IF(AND(INFORMACION!$T1822='REFERENCIAS RIESGO'!$C$36,INFORMACION!$F1822=REFERENCIAS!$C$24),16,IF(INFORMACION!$T1822='REFERENCIAS RIESGO'!$C$36,13,IF(INFORMACION!$F1822=REFERENCIAS!$C$24,10,7))),0)+VLOOKUP(T1822,REFERENCIAS!$C:$D,2,0)*VLOOKUP($T$2,PONDERADORES!A:P,IF(AND(INFORMACION!$T1822='REFERENCIAS RIESGO'!$C$36,INFORMACION!$F1822=REFERENCIAS!$C$24),16,IF(INFORMACION!$T1822='REFERENCIAS RIESGO'!$C$36,13,IF(INFORMACION!$F1822=REFERENCIAS!$C$24,10,7))),0)+VLOOKUP(IF(J1822&lt;=0.2,0.2,IF(AND(J1822&gt;0.2,J1822&lt;=0.4),0.4,IF(AND(J1822&gt;0.4,J1822&lt;=0.6),0.6,IF(AND(J1822&gt;0.6,J1822&lt;=0.8),0.8,IF(AND(J1822&gt;0.8,J1822&lt;=1),1))))),REFERENCIAS!$C:$D,2,0)*VLOOKUP($J$2,PONDERADORES!A:P,IF(AND(INFORMACION!$T1822='REFERENCIAS RIESGO'!$C$36,INFORMACION!$F1822=REFERENCIAS!$C$24),16,IF(INFORMACION!$T1822='REFERENCIAS RIESGO'!$C$36,13,IF(INFORMACION!$F1822=REFERENCIAS!$C$24,10,7))),0)</f>
        <v>#REF!</v>
      </c>
      <c r="Y1822" s="68">
        <f>+VLOOKUP(M1822,REFERENCIAS!$C:$D,2,0)*VLOOKUP($M$2,PONDERADORES!$A$7:$G$9,7,0)+VLOOKUP(N1822,REFERENCIAS!$C:$D,2,0)*VLOOKUP($N$2,PONDERADORES!$A$7:$G$9,7,0)+VLOOKUP(O1822,REFERENCIAS!$C:$D,2,0)*VLOOKUP($O$2,PONDERADORES!$A$7:$G$9,7,0)</f>
        <v>0.2</v>
      </c>
      <c r="Z1822" s="2">
        <f>+VLOOKUP(IF(R1822&lt;0.1,0,IF(AND(R1822&gt;=0.1,R1822&lt;0.2),0.1,IF(AND(R1822&gt;=0.2,R1822&lt;0.3),0.2,IF(R1822&gt;0.3,0.3,)))),REFERENCIAS!$C:$D,2,0)*VLOOKUP($R$2,PONDERADORES!$A$11:$G$11,7,0)</f>
        <v>15</v>
      </c>
      <c r="AA1822" s="92"/>
      <c r="AB1822" s="95" t="e">
        <f t="shared" ca="1" si="111"/>
        <v>#REF!</v>
      </c>
      <c r="AC1822" s="23" t="e">
        <f ca="1">IF(AB1822&gt;REFERENCIAS!$C$62,REFERENCIAS!$B$62,IF(AND(AB1822&gt;=REFERENCIAS!$C$63,AB1822&lt;REFERENCIAS!$D$63),REFERENCIAS!$B$63,IF(AND(AB1822&gt;REFERENCIAS!$C$64,AB1822&lt;=REFERENCIAS!$D$64),REFERENCIAS!$B$64,IF(AND(AB1822&gt;=REFERENCIAS!$C$65,AB1822&lt;REFERENCIAS!$D$65),REFERENCIAS!$B$65, "Revisar"))))</f>
        <v>#REF!</v>
      </c>
      <c r="AD1822" s="94" t="e">
        <f ca="1">VLOOKUP(AC1822,REFERENCIAS!$B$62:$G$65,4,FALSE)</f>
        <v>#REF!</v>
      </c>
    </row>
    <row r="1823" spans="1:30" ht="17.25" x14ac:dyDescent="0.25">
      <c r="A1823" s="74"/>
      <c r="B1823" s="19"/>
      <c r="C1823" s="19"/>
      <c r="D1823" s="50"/>
      <c r="E1823" s="73"/>
      <c r="F1823" s="74"/>
      <c r="G1823" s="9"/>
      <c r="H1823" s="48"/>
      <c r="I1823" s="49">
        <f t="shared" ca="1" si="109"/>
        <v>2022</v>
      </c>
      <c r="J1823" s="22">
        <f t="shared" ca="1" si="108"/>
        <v>1</v>
      </c>
      <c r="K1823" s="19"/>
      <c r="L1823" s="73"/>
      <c r="M1823" s="74"/>
      <c r="N1823" s="19"/>
      <c r="O1823" s="73"/>
      <c r="P1823" s="82">
        <v>1</v>
      </c>
      <c r="Q1823" s="24">
        <v>1</v>
      </c>
      <c r="R1823" s="81">
        <f t="shared" si="110"/>
        <v>1</v>
      </c>
      <c r="S1823" s="87"/>
      <c r="T1823" s="19"/>
      <c r="U1823" s="25"/>
      <c r="V1823" s="25"/>
      <c r="W1823" s="81"/>
      <c r="X1823" s="91" t="e">
        <f ca="1">+VLOOKUP(#REF!,REFERENCIAS!$C:$D,2,0)*VLOOKUP(#REF!,PONDERADORES!A:P,IF(AND(INFORMACION!$T1823='REFERENCIAS RIESGO'!$C$36,INFORMACION!$F1823=REFERENCIAS!$C$24),16,IF(INFORMACION!$T1823='REFERENCIAS RIESGO'!$C$36,13,IF(INFORMACION!$F1823=REFERENCIAS!$C$24,10,7))),0)+VLOOKUP(K1823,REFERENCIAS!$C:$D,2,0)*VLOOKUP($K$2,PONDERADORES!A:P,IF(AND(INFORMACION!$T1823='REFERENCIAS RIESGO'!$C$36,INFORMACION!$F1823=REFERENCIAS!$C$24),16,IF(INFORMACION!$T1823='REFERENCIAS RIESGO'!$C$36,13,IF(INFORMACION!$F1823=REFERENCIAS!$C$24,10,7))),0)+VLOOKUP(L1823,REFERENCIAS!$C:$D,2,0)*VLOOKUP($L$2,PONDERADORES!A:P,IF(AND(INFORMACION!$T1823='REFERENCIAS RIESGO'!$C$36,INFORMACION!$F1823=REFERENCIAS!$C$24),16,IF(INFORMACION!$T1823='REFERENCIAS RIESGO'!$C$36,13,IF(INFORMACION!$F1823=REFERENCIAS!$C$24,10,7))),0)+VLOOKUP(F1823,REFERENCIAS!$C:$D,2,0)*VLOOKUP($F$2,PONDERADORES!A:P,IF(AND(INFORMACION!$T1823='REFERENCIAS RIESGO'!$C$36,INFORMACION!$F1823=REFERENCIAS!$C$24),16,IF(INFORMACION!$T1823='REFERENCIAS RIESGO'!$C$36,13,IF(INFORMACION!$F1823=REFERENCIAS!$C$24,10,7))),0)+VLOOKUP(T1823,REFERENCIAS!$C:$D,2,0)*VLOOKUP($T$2,PONDERADORES!A:P,IF(AND(INFORMACION!$T1823='REFERENCIAS RIESGO'!$C$36,INFORMACION!$F1823=REFERENCIAS!$C$24),16,IF(INFORMACION!$T1823='REFERENCIAS RIESGO'!$C$36,13,IF(INFORMACION!$F1823=REFERENCIAS!$C$24,10,7))),0)+VLOOKUP(IF(J1823&lt;=0.2,0.2,IF(AND(J1823&gt;0.2,J1823&lt;=0.4),0.4,IF(AND(J1823&gt;0.4,J1823&lt;=0.6),0.6,IF(AND(J1823&gt;0.6,J1823&lt;=0.8),0.8,IF(AND(J1823&gt;0.8,J1823&lt;=1),1))))),REFERENCIAS!$C:$D,2,0)*VLOOKUP($J$2,PONDERADORES!A:P,IF(AND(INFORMACION!$T1823='REFERENCIAS RIESGO'!$C$36,INFORMACION!$F1823=REFERENCIAS!$C$24),16,IF(INFORMACION!$T1823='REFERENCIAS RIESGO'!$C$36,13,IF(INFORMACION!$F1823=REFERENCIAS!$C$24,10,7))),0)</f>
        <v>#REF!</v>
      </c>
      <c r="Y1823" s="68">
        <f>+VLOOKUP(M1823,REFERENCIAS!$C:$D,2,0)*VLOOKUP($M$2,PONDERADORES!$A$7:$G$9,7,0)+VLOOKUP(N1823,REFERENCIAS!$C:$D,2,0)*VLOOKUP($N$2,PONDERADORES!$A$7:$G$9,7,0)+VLOOKUP(O1823,REFERENCIAS!$C:$D,2,0)*VLOOKUP($O$2,PONDERADORES!$A$7:$G$9,7,0)</f>
        <v>0.2</v>
      </c>
      <c r="Z1823" s="2">
        <f>+VLOOKUP(IF(R1823&lt;0.1,0,IF(AND(R1823&gt;=0.1,R1823&lt;0.2),0.1,IF(AND(R1823&gt;=0.2,R1823&lt;0.3),0.2,IF(R1823&gt;0.3,0.3,)))),REFERENCIAS!$C:$D,2,0)*VLOOKUP($R$2,PONDERADORES!$A$11:$G$11,7,0)</f>
        <v>15</v>
      </c>
      <c r="AA1823" s="92"/>
      <c r="AB1823" s="95" t="e">
        <f t="shared" ca="1" si="111"/>
        <v>#REF!</v>
      </c>
      <c r="AC1823" s="23" t="e">
        <f ca="1">IF(AB1823&gt;REFERENCIAS!$C$62,REFERENCIAS!$B$62,IF(AND(AB1823&gt;=REFERENCIAS!$C$63,AB1823&lt;REFERENCIAS!$D$63),REFERENCIAS!$B$63,IF(AND(AB1823&gt;REFERENCIAS!$C$64,AB1823&lt;=REFERENCIAS!$D$64),REFERENCIAS!$B$64,IF(AND(AB1823&gt;=REFERENCIAS!$C$65,AB1823&lt;REFERENCIAS!$D$65),REFERENCIAS!$B$65, "Revisar"))))</f>
        <v>#REF!</v>
      </c>
      <c r="AD1823" s="94" t="e">
        <f ca="1">VLOOKUP(AC1823,REFERENCIAS!$B$62:$G$65,4,FALSE)</f>
        <v>#REF!</v>
      </c>
    </row>
    <row r="1824" spans="1:30" ht="17.25" x14ac:dyDescent="0.25">
      <c r="A1824" s="74"/>
      <c r="B1824" s="19"/>
      <c r="C1824" s="19"/>
      <c r="D1824" s="50"/>
      <c r="E1824" s="73"/>
      <c r="F1824" s="74"/>
      <c r="G1824" s="9"/>
      <c r="H1824" s="48"/>
      <c r="I1824" s="49">
        <f t="shared" ca="1" si="109"/>
        <v>2022</v>
      </c>
      <c r="J1824" s="22">
        <f t="shared" ca="1" si="108"/>
        <v>1</v>
      </c>
      <c r="K1824" s="19"/>
      <c r="L1824" s="73"/>
      <c r="M1824" s="74"/>
      <c r="N1824" s="19"/>
      <c r="O1824" s="73"/>
      <c r="P1824" s="82">
        <v>1</v>
      </c>
      <c r="Q1824" s="24">
        <v>1</v>
      </c>
      <c r="R1824" s="81">
        <f t="shared" si="110"/>
        <v>1</v>
      </c>
      <c r="S1824" s="87"/>
      <c r="T1824" s="19"/>
      <c r="U1824" s="25"/>
      <c r="V1824" s="25"/>
      <c r="W1824" s="81"/>
      <c r="X1824" s="91" t="e">
        <f ca="1">+VLOOKUP(#REF!,REFERENCIAS!$C:$D,2,0)*VLOOKUP(#REF!,PONDERADORES!A:P,IF(AND(INFORMACION!$T1824='REFERENCIAS RIESGO'!$C$36,INFORMACION!$F1824=REFERENCIAS!$C$24),16,IF(INFORMACION!$T1824='REFERENCIAS RIESGO'!$C$36,13,IF(INFORMACION!$F1824=REFERENCIAS!$C$24,10,7))),0)+VLOOKUP(K1824,REFERENCIAS!$C:$D,2,0)*VLOOKUP($K$2,PONDERADORES!A:P,IF(AND(INFORMACION!$T1824='REFERENCIAS RIESGO'!$C$36,INFORMACION!$F1824=REFERENCIAS!$C$24),16,IF(INFORMACION!$T1824='REFERENCIAS RIESGO'!$C$36,13,IF(INFORMACION!$F1824=REFERENCIAS!$C$24,10,7))),0)+VLOOKUP(L1824,REFERENCIAS!$C:$D,2,0)*VLOOKUP($L$2,PONDERADORES!A:P,IF(AND(INFORMACION!$T1824='REFERENCIAS RIESGO'!$C$36,INFORMACION!$F1824=REFERENCIAS!$C$24),16,IF(INFORMACION!$T1824='REFERENCIAS RIESGO'!$C$36,13,IF(INFORMACION!$F1824=REFERENCIAS!$C$24,10,7))),0)+VLOOKUP(F1824,REFERENCIAS!$C:$D,2,0)*VLOOKUP($F$2,PONDERADORES!A:P,IF(AND(INFORMACION!$T1824='REFERENCIAS RIESGO'!$C$36,INFORMACION!$F1824=REFERENCIAS!$C$24),16,IF(INFORMACION!$T1824='REFERENCIAS RIESGO'!$C$36,13,IF(INFORMACION!$F1824=REFERENCIAS!$C$24,10,7))),0)+VLOOKUP(T1824,REFERENCIAS!$C:$D,2,0)*VLOOKUP($T$2,PONDERADORES!A:P,IF(AND(INFORMACION!$T1824='REFERENCIAS RIESGO'!$C$36,INFORMACION!$F1824=REFERENCIAS!$C$24),16,IF(INFORMACION!$T1824='REFERENCIAS RIESGO'!$C$36,13,IF(INFORMACION!$F1824=REFERENCIAS!$C$24,10,7))),0)+VLOOKUP(IF(J1824&lt;=0.2,0.2,IF(AND(J1824&gt;0.2,J1824&lt;=0.4),0.4,IF(AND(J1824&gt;0.4,J1824&lt;=0.6),0.6,IF(AND(J1824&gt;0.6,J1824&lt;=0.8),0.8,IF(AND(J1824&gt;0.8,J1824&lt;=1),1))))),REFERENCIAS!$C:$D,2,0)*VLOOKUP($J$2,PONDERADORES!A:P,IF(AND(INFORMACION!$T1824='REFERENCIAS RIESGO'!$C$36,INFORMACION!$F1824=REFERENCIAS!$C$24),16,IF(INFORMACION!$T1824='REFERENCIAS RIESGO'!$C$36,13,IF(INFORMACION!$F1824=REFERENCIAS!$C$24,10,7))),0)</f>
        <v>#REF!</v>
      </c>
      <c r="Y1824" s="68">
        <f>+VLOOKUP(M1824,REFERENCIAS!$C:$D,2,0)*VLOOKUP($M$2,PONDERADORES!$A$7:$G$9,7,0)+VLOOKUP(N1824,REFERENCIAS!$C:$D,2,0)*VLOOKUP($N$2,PONDERADORES!$A$7:$G$9,7,0)+VLOOKUP(O1824,REFERENCIAS!$C:$D,2,0)*VLOOKUP($O$2,PONDERADORES!$A$7:$G$9,7,0)</f>
        <v>0.2</v>
      </c>
      <c r="Z1824" s="2">
        <f>+VLOOKUP(IF(R1824&lt;0.1,0,IF(AND(R1824&gt;=0.1,R1824&lt;0.2),0.1,IF(AND(R1824&gt;=0.2,R1824&lt;0.3),0.2,IF(R1824&gt;0.3,0.3,)))),REFERENCIAS!$C:$D,2,0)*VLOOKUP($R$2,PONDERADORES!$A$11:$G$11,7,0)</f>
        <v>15</v>
      </c>
      <c r="AA1824" s="92"/>
      <c r="AB1824" s="95" t="e">
        <f t="shared" ca="1" si="111"/>
        <v>#REF!</v>
      </c>
      <c r="AC1824" s="23" t="e">
        <f ca="1">IF(AB1824&gt;REFERENCIAS!$C$62,REFERENCIAS!$B$62,IF(AND(AB1824&gt;=REFERENCIAS!$C$63,AB1824&lt;REFERENCIAS!$D$63),REFERENCIAS!$B$63,IF(AND(AB1824&gt;REFERENCIAS!$C$64,AB1824&lt;=REFERENCIAS!$D$64),REFERENCIAS!$B$64,IF(AND(AB1824&gt;=REFERENCIAS!$C$65,AB1824&lt;REFERENCIAS!$D$65),REFERENCIAS!$B$65, "Revisar"))))</f>
        <v>#REF!</v>
      </c>
      <c r="AD1824" s="94" t="e">
        <f ca="1">VLOOKUP(AC1824,REFERENCIAS!$B$62:$G$65,4,FALSE)</f>
        <v>#REF!</v>
      </c>
    </row>
    <row r="1825" spans="1:30" ht="17.25" x14ac:dyDescent="0.25">
      <c r="A1825" s="74"/>
      <c r="B1825" s="19"/>
      <c r="C1825" s="19"/>
      <c r="D1825" s="50"/>
      <c r="E1825" s="73"/>
      <c r="F1825" s="74"/>
      <c r="G1825" s="9"/>
      <c r="H1825" s="48"/>
      <c r="I1825" s="49">
        <f t="shared" ca="1" si="109"/>
        <v>2022</v>
      </c>
      <c r="J1825" s="22">
        <f t="shared" ca="1" si="108"/>
        <v>1</v>
      </c>
      <c r="K1825" s="19"/>
      <c r="L1825" s="73"/>
      <c r="M1825" s="74"/>
      <c r="N1825" s="19"/>
      <c r="O1825" s="73"/>
      <c r="P1825" s="82">
        <v>1</v>
      </c>
      <c r="Q1825" s="24">
        <v>1</v>
      </c>
      <c r="R1825" s="81">
        <f t="shared" si="110"/>
        <v>1</v>
      </c>
      <c r="S1825" s="87"/>
      <c r="T1825" s="19"/>
      <c r="U1825" s="25"/>
      <c r="V1825" s="25"/>
      <c r="W1825" s="81"/>
      <c r="X1825" s="91" t="e">
        <f ca="1">+VLOOKUP(#REF!,REFERENCIAS!$C:$D,2,0)*VLOOKUP(#REF!,PONDERADORES!A:P,IF(AND(INFORMACION!$T1825='REFERENCIAS RIESGO'!$C$36,INFORMACION!$F1825=REFERENCIAS!$C$24),16,IF(INFORMACION!$T1825='REFERENCIAS RIESGO'!$C$36,13,IF(INFORMACION!$F1825=REFERENCIAS!$C$24,10,7))),0)+VLOOKUP(K1825,REFERENCIAS!$C:$D,2,0)*VLOOKUP($K$2,PONDERADORES!A:P,IF(AND(INFORMACION!$T1825='REFERENCIAS RIESGO'!$C$36,INFORMACION!$F1825=REFERENCIAS!$C$24),16,IF(INFORMACION!$T1825='REFERENCIAS RIESGO'!$C$36,13,IF(INFORMACION!$F1825=REFERENCIAS!$C$24,10,7))),0)+VLOOKUP(L1825,REFERENCIAS!$C:$D,2,0)*VLOOKUP($L$2,PONDERADORES!A:P,IF(AND(INFORMACION!$T1825='REFERENCIAS RIESGO'!$C$36,INFORMACION!$F1825=REFERENCIAS!$C$24),16,IF(INFORMACION!$T1825='REFERENCIAS RIESGO'!$C$36,13,IF(INFORMACION!$F1825=REFERENCIAS!$C$24,10,7))),0)+VLOOKUP(F1825,REFERENCIAS!$C:$D,2,0)*VLOOKUP($F$2,PONDERADORES!A:P,IF(AND(INFORMACION!$T1825='REFERENCIAS RIESGO'!$C$36,INFORMACION!$F1825=REFERENCIAS!$C$24),16,IF(INFORMACION!$T1825='REFERENCIAS RIESGO'!$C$36,13,IF(INFORMACION!$F1825=REFERENCIAS!$C$24,10,7))),0)+VLOOKUP(T1825,REFERENCIAS!$C:$D,2,0)*VLOOKUP($T$2,PONDERADORES!A:P,IF(AND(INFORMACION!$T1825='REFERENCIAS RIESGO'!$C$36,INFORMACION!$F1825=REFERENCIAS!$C$24),16,IF(INFORMACION!$T1825='REFERENCIAS RIESGO'!$C$36,13,IF(INFORMACION!$F1825=REFERENCIAS!$C$24,10,7))),0)+VLOOKUP(IF(J1825&lt;=0.2,0.2,IF(AND(J1825&gt;0.2,J1825&lt;=0.4),0.4,IF(AND(J1825&gt;0.4,J1825&lt;=0.6),0.6,IF(AND(J1825&gt;0.6,J1825&lt;=0.8),0.8,IF(AND(J1825&gt;0.8,J1825&lt;=1),1))))),REFERENCIAS!$C:$D,2,0)*VLOOKUP($J$2,PONDERADORES!A:P,IF(AND(INFORMACION!$T1825='REFERENCIAS RIESGO'!$C$36,INFORMACION!$F1825=REFERENCIAS!$C$24),16,IF(INFORMACION!$T1825='REFERENCIAS RIESGO'!$C$36,13,IF(INFORMACION!$F1825=REFERENCIAS!$C$24,10,7))),0)</f>
        <v>#REF!</v>
      </c>
      <c r="Y1825" s="68">
        <f>+VLOOKUP(M1825,REFERENCIAS!$C:$D,2,0)*VLOOKUP($M$2,PONDERADORES!$A$7:$G$9,7,0)+VLOOKUP(N1825,REFERENCIAS!$C:$D,2,0)*VLOOKUP($N$2,PONDERADORES!$A$7:$G$9,7,0)+VLOOKUP(O1825,REFERENCIAS!$C:$D,2,0)*VLOOKUP($O$2,PONDERADORES!$A$7:$G$9,7,0)</f>
        <v>0.2</v>
      </c>
      <c r="Z1825" s="2">
        <f>+VLOOKUP(IF(R1825&lt;0.1,0,IF(AND(R1825&gt;=0.1,R1825&lt;0.2),0.1,IF(AND(R1825&gt;=0.2,R1825&lt;0.3),0.2,IF(R1825&gt;0.3,0.3,)))),REFERENCIAS!$C:$D,2,0)*VLOOKUP($R$2,PONDERADORES!$A$11:$G$11,7,0)</f>
        <v>15</v>
      </c>
      <c r="AA1825" s="92"/>
      <c r="AB1825" s="95" t="e">
        <f t="shared" ca="1" si="111"/>
        <v>#REF!</v>
      </c>
      <c r="AC1825" s="23" t="e">
        <f ca="1">IF(AB1825&gt;REFERENCIAS!$C$62,REFERENCIAS!$B$62,IF(AND(AB1825&gt;=REFERENCIAS!$C$63,AB1825&lt;REFERENCIAS!$D$63),REFERENCIAS!$B$63,IF(AND(AB1825&gt;REFERENCIAS!$C$64,AB1825&lt;=REFERENCIAS!$D$64),REFERENCIAS!$B$64,IF(AND(AB1825&gt;=REFERENCIAS!$C$65,AB1825&lt;REFERENCIAS!$D$65),REFERENCIAS!$B$65, "Revisar"))))</f>
        <v>#REF!</v>
      </c>
      <c r="AD1825" s="94" t="e">
        <f ca="1">VLOOKUP(AC1825,REFERENCIAS!$B$62:$G$65,4,FALSE)</f>
        <v>#REF!</v>
      </c>
    </row>
    <row r="1826" spans="1:30" ht="17.25" x14ac:dyDescent="0.25">
      <c r="A1826" s="74"/>
      <c r="B1826" s="19"/>
      <c r="C1826" s="19"/>
      <c r="D1826" s="50"/>
      <c r="E1826" s="73"/>
      <c r="F1826" s="74"/>
      <c r="G1826" s="9"/>
      <c r="H1826" s="48"/>
      <c r="I1826" s="49">
        <f t="shared" ca="1" si="109"/>
        <v>2022</v>
      </c>
      <c r="J1826" s="22">
        <f t="shared" ca="1" si="108"/>
        <v>1</v>
      </c>
      <c r="K1826" s="19"/>
      <c r="L1826" s="73"/>
      <c r="M1826" s="74"/>
      <c r="N1826" s="19"/>
      <c r="O1826" s="73"/>
      <c r="P1826" s="82">
        <v>1</v>
      </c>
      <c r="Q1826" s="24">
        <v>1</v>
      </c>
      <c r="R1826" s="81">
        <f t="shared" si="110"/>
        <v>1</v>
      </c>
      <c r="S1826" s="87"/>
      <c r="T1826" s="19"/>
      <c r="U1826" s="25"/>
      <c r="V1826" s="25"/>
      <c r="W1826" s="81"/>
      <c r="X1826" s="91" t="e">
        <f ca="1">+VLOOKUP(#REF!,REFERENCIAS!$C:$D,2,0)*VLOOKUP(#REF!,PONDERADORES!A:P,IF(AND(INFORMACION!$T1826='REFERENCIAS RIESGO'!$C$36,INFORMACION!$F1826=REFERENCIAS!$C$24),16,IF(INFORMACION!$T1826='REFERENCIAS RIESGO'!$C$36,13,IF(INFORMACION!$F1826=REFERENCIAS!$C$24,10,7))),0)+VLOOKUP(K1826,REFERENCIAS!$C:$D,2,0)*VLOOKUP($K$2,PONDERADORES!A:P,IF(AND(INFORMACION!$T1826='REFERENCIAS RIESGO'!$C$36,INFORMACION!$F1826=REFERENCIAS!$C$24),16,IF(INFORMACION!$T1826='REFERENCIAS RIESGO'!$C$36,13,IF(INFORMACION!$F1826=REFERENCIAS!$C$24,10,7))),0)+VLOOKUP(L1826,REFERENCIAS!$C:$D,2,0)*VLOOKUP($L$2,PONDERADORES!A:P,IF(AND(INFORMACION!$T1826='REFERENCIAS RIESGO'!$C$36,INFORMACION!$F1826=REFERENCIAS!$C$24),16,IF(INFORMACION!$T1826='REFERENCIAS RIESGO'!$C$36,13,IF(INFORMACION!$F1826=REFERENCIAS!$C$24,10,7))),0)+VLOOKUP(F1826,REFERENCIAS!$C:$D,2,0)*VLOOKUP($F$2,PONDERADORES!A:P,IF(AND(INFORMACION!$T1826='REFERENCIAS RIESGO'!$C$36,INFORMACION!$F1826=REFERENCIAS!$C$24),16,IF(INFORMACION!$T1826='REFERENCIAS RIESGO'!$C$36,13,IF(INFORMACION!$F1826=REFERENCIAS!$C$24,10,7))),0)+VLOOKUP(T1826,REFERENCIAS!$C:$D,2,0)*VLOOKUP($T$2,PONDERADORES!A:P,IF(AND(INFORMACION!$T1826='REFERENCIAS RIESGO'!$C$36,INFORMACION!$F1826=REFERENCIAS!$C$24),16,IF(INFORMACION!$T1826='REFERENCIAS RIESGO'!$C$36,13,IF(INFORMACION!$F1826=REFERENCIAS!$C$24,10,7))),0)+VLOOKUP(IF(J1826&lt;=0.2,0.2,IF(AND(J1826&gt;0.2,J1826&lt;=0.4),0.4,IF(AND(J1826&gt;0.4,J1826&lt;=0.6),0.6,IF(AND(J1826&gt;0.6,J1826&lt;=0.8),0.8,IF(AND(J1826&gt;0.8,J1826&lt;=1),1))))),REFERENCIAS!$C:$D,2,0)*VLOOKUP($J$2,PONDERADORES!A:P,IF(AND(INFORMACION!$T1826='REFERENCIAS RIESGO'!$C$36,INFORMACION!$F1826=REFERENCIAS!$C$24),16,IF(INFORMACION!$T1826='REFERENCIAS RIESGO'!$C$36,13,IF(INFORMACION!$F1826=REFERENCIAS!$C$24,10,7))),0)</f>
        <v>#REF!</v>
      </c>
      <c r="Y1826" s="68">
        <f>+VLOOKUP(M1826,REFERENCIAS!$C:$D,2,0)*VLOOKUP($M$2,PONDERADORES!$A$7:$G$9,7,0)+VLOOKUP(N1826,REFERENCIAS!$C:$D,2,0)*VLOOKUP($N$2,PONDERADORES!$A$7:$G$9,7,0)+VLOOKUP(O1826,REFERENCIAS!$C:$D,2,0)*VLOOKUP($O$2,PONDERADORES!$A$7:$G$9,7,0)</f>
        <v>0.2</v>
      </c>
      <c r="Z1826" s="2">
        <f>+VLOOKUP(IF(R1826&lt;0.1,0,IF(AND(R1826&gt;=0.1,R1826&lt;0.2),0.1,IF(AND(R1826&gt;=0.2,R1826&lt;0.3),0.2,IF(R1826&gt;0.3,0.3,)))),REFERENCIAS!$C:$D,2,0)*VLOOKUP($R$2,PONDERADORES!$A$11:$G$11,7,0)</f>
        <v>15</v>
      </c>
      <c r="AA1826" s="92"/>
      <c r="AB1826" s="95" t="e">
        <f t="shared" ca="1" si="111"/>
        <v>#REF!</v>
      </c>
      <c r="AC1826" s="23" t="e">
        <f ca="1">IF(AB1826&gt;REFERENCIAS!$C$62,REFERENCIAS!$B$62,IF(AND(AB1826&gt;=REFERENCIAS!$C$63,AB1826&lt;REFERENCIAS!$D$63),REFERENCIAS!$B$63,IF(AND(AB1826&gt;REFERENCIAS!$C$64,AB1826&lt;=REFERENCIAS!$D$64),REFERENCIAS!$B$64,IF(AND(AB1826&gt;=REFERENCIAS!$C$65,AB1826&lt;REFERENCIAS!$D$65),REFERENCIAS!$B$65, "Revisar"))))</f>
        <v>#REF!</v>
      </c>
      <c r="AD1826" s="94" t="e">
        <f ca="1">VLOOKUP(AC1826,REFERENCIAS!$B$62:$G$65,4,FALSE)</f>
        <v>#REF!</v>
      </c>
    </row>
    <row r="1827" spans="1:30" ht="17.25" x14ac:dyDescent="0.25">
      <c r="A1827" s="74"/>
      <c r="B1827" s="19"/>
      <c r="C1827" s="19"/>
      <c r="D1827" s="50"/>
      <c r="E1827" s="73"/>
      <c r="F1827" s="74"/>
      <c r="G1827" s="9"/>
      <c r="H1827" s="48"/>
      <c r="I1827" s="49">
        <f t="shared" ca="1" si="109"/>
        <v>2022</v>
      </c>
      <c r="J1827" s="22">
        <f t="shared" ca="1" si="108"/>
        <v>1</v>
      </c>
      <c r="K1827" s="19"/>
      <c r="L1827" s="73"/>
      <c r="M1827" s="74"/>
      <c r="N1827" s="19"/>
      <c r="O1827" s="73"/>
      <c r="P1827" s="82">
        <v>1</v>
      </c>
      <c r="Q1827" s="24">
        <v>1</v>
      </c>
      <c r="R1827" s="81">
        <f t="shared" si="110"/>
        <v>1</v>
      </c>
      <c r="S1827" s="87"/>
      <c r="T1827" s="19"/>
      <c r="U1827" s="25"/>
      <c r="V1827" s="25"/>
      <c r="W1827" s="81"/>
      <c r="X1827" s="91" t="e">
        <f ca="1">+VLOOKUP(#REF!,REFERENCIAS!$C:$D,2,0)*VLOOKUP(#REF!,PONDERADORES!A:P,IF(AND(INFORMACION!$T1827='REFERENCIAS RIESGO'!$C$36,INFORMACION!$F1827=REFERENCIAS!$C$24),16,IF(INFORMACION!$T1827='REFERENCIAS RIESGO'!$C$36,13,IF(INFORMACION!$F1827=REFERENCIAS!$C$24,10,7))),0)+VLOOKUP(K1827,REFERENCIAS!$C:$D,2,0)*VLOOKUP($K$2,PONDERADORES!A:P,IF(AND(INFORMACION!$T1827='REFERENCIAS RIESGO'!$C$36,INFORMACION!$F1827=REFERENCIAS!$C$24),16,IF(INFORMACION!$T1827='REFERENCIAS RIESGO'!$C$36,13,IF(INFORMACION!$F1827=REFERENCIAS!$C$24,10,7))),0)+VLOOKUP(L1827,REFERENCIAS!$C:$D,2,0)*VLOOKUP($L$2,PONDERADORES!A:P,IF(AND(INFORMACION!$T1827='REFERENCIAS RIESGO'!$C$36,INFORMACION!$F1827=REFERENCIAS!$C$24),16,IF(INFORMACION!$T1827='REFERENCIAS RIESGO'!$C$36,13,IF(INFORMACION!$F1827=REFERENCIAS!$C$24,10,7))),0)+VLOOKUP(F1827,REFERENCIAS!$C:$D,2,0)*VLOOKUP($F$2,PONDERADORES!A:P,IF(AND(INFORMACION!$T1827='REFERENCIAS RIESGO'!$C$36,INFORMACION!$F1827=REFERENCIAS!$C$24),16,IF(INFORMACION!$T1827='REFERENCIAS RIESGO'!$C$36,13,IF(INFORMACION!$F1827=REFERENCIAS!$C$24,10,7))),0)+VLOOKUP(T1827,REFERENCIAS!$C:$D,2,0)*VLOOKUP($T$2,PONDERADORES!A:P,IF(AND(INFORMACION!$T1827='REFERENCIAS RIESGO'!$C$36,INFORMACION!$F1827=REFERENCIAS!$C$24),16,IF(INFORMACION!$T1827='REFERENCIAS RIESGO'!$C$36,13,IF(INFORMACION!$F1827=REFERENCIAS!$C$24,10,7))),0)+VLOOKUP(IF(J1827&lt;=0.2,0.2,IF(AND(J1827&gt;0.2,J1827&lt;=0.4),0.4,IF(AND(J1827&gt;0.4,J1827&lt;=0.6),0.6,IF(AND(J1827&gt;0.6,J1827&lt;=0.8),0.8,IF(AND(J1827&gt;0.8,J1827&lt;=1),1))))),REFERENCIAS!$C:$D,2,0)*VLOOKUP($J$2,PONDERADORES!A:P,IF(AND(INFORMACION!$T1827='REFERENCIAS RIESGO'!$C$36,INFORMACION!$F1827=REFERENCIAS!$C$24),16,IF(INFORMACION!$T1827='REFERENCIAS RIESGO'!$C$36,13,IF(INFORMACION!$F1827=REFERENCIAS!$C$24,10,7))),0)</f>
        <v>#REF!</v>
      </c>
      <c r="Y1827" s="68">
        <f>+VLOOKUP(M1827,REFERENCIAS!$C:$D,2,0)*VLOOKUP($M$2,PONDERADORES!$A$7:$G$9,7,0)+VLOOKUP(N1827,REFERENCIAS!$C:$D,2,0)*VLOOKUP($N$2,PONDERADORES!$A$7:$G$9,7,0)+VLOOKUP(O1827,REFERENCIAS!$C:$D,2,0)*VLOOKUP($O$2,PONDERADORES!$A$7:$G$9,7,0)</f>
        <v>0.2</v>
      </c>
      <c r="Z1827" s="2">
        <f>+VLOOKUP(IF(R1827&lt;0.1,0,IF(AND(R1827&gt;=0.1,R1827&lt;0.2),0.1,IF(AND(R1827&gt;=0.2,R1827&lt;0.3),0.2,IF(R1827&gt;0.3,0.3,)))),REFERENCIAS!$C:$D,2,0)*VLOOKUP($R$2,PONDERADORES!$A$11:$G$11,7,0)</f>
        <v>15</v>
      </c>
      <c r="AA1827" s="92"/>
      <c r="AB1827" s="95" t="e">
        <f t="shared" ca="1" si="111"/>
        <v>#REF!</v>
      </c>
      <c r="AC1827" s="23" t="e">
        <f ca="1">IF(AB1827&gt;REFERENCIAS!$C$62,REFERENCIAS!$B$62,IF(AND(AB1827&gt;=REFERENCIAS!$C$63,AB1827&lt;REFERENCIAS!$D$63),REFERENCIAS!$B$63,IF(AND(AB1827&gt;REFERENCIAS!$C$64,AB1827&lt;=REFERENCIAS!$D$64),REFERENCIAS!$B$64,IF(AND(AB1827&gt;=REFERENCIAS!$C$65,AB1827&lt;REFERENCIAS!$D$65),REFERENCIAS!$B$65, "Revisar"))))</f>
        <v>#REF!</v>
      </c>
      <c r="AD1827" s="94" t="e">
        <f ca="1">VLOOKUP(AC1827,REFERENCIAS!$B$62:$G$65,4,FALSE)</f>
        <v>#REF!</v>
      </c>
    </row>
    <row r="1828" spans="1:30" ht="17.25" x14ac:dyDescent="0.25">
      <c r="A1828" s="74"/>
      <c r="B1828" s="19"/>
      <c r="C1828" s="19"/>
      <c r="D1828" s="50"/>
      <c r="E1828" s="73"/>
      <c r="F1828" s="74"/>
      <c r="G1828" s="9"/>
      <c r="H1828" s="48"/>
      <c r="I1828" s="49">
        <f t="shared" ca="1" si="109"/>
        <v>2022</v>
      </c>
      <c r="J1828" s="22">
        <f t="shared" ca="1" si="108"/>
        <v>1</v>
      </c>
      <c r="K1828" s="19"/>
      <c r="L1828" s="73"/>
      <c r="M1828" s="74"/>
      <c r="N1828" s="19"/>
      <c r="O1828" s="73"/>
      <c r="P1828" s="82">
        <v>1</v>
      </c>
      <c r="Q1828" s="24">
        <v>1</v>
      </c>
      <c r="R1828" s="81">
        <f t="shared" si="110"/>
        <v>1</v>
      </c>
      <c r="S1828" s="87"/>
      <c r="T1828" s="19"/>
      <c r="U1828" s="25"/>
      <c r="V1828" s="25"/>
      <c r="W1828" s="81"/>
      <c r="X1828" s="91" t="e">
        <f ca="1">+VLOOKUP(#REF!,REFERENCIAS!$C:$D,2,0)*VLOOKUP(#REF!,PONDERADORES!A:P,IF(AND(INFORMACION!$T1828='REFERENCIAS RIESGO'!$C$36,INFORMACION!$F1828=REFERENCIAS!$C$24),16,IF(INFORMACION!$T1828='REFERENCIAS RIESGO'!$C$36,13,IF(INFORMACION!$F1828=REFERENCIAS!$C$24,10,7))),0)+VLOOKUP(K1828,REFERENCIAS!$C:$D,2,0)*VLOOKUP($K$2,PONDERADORES!A:P,IF(AND(INFORMACION!$T1828='REFERENCIAS RIESGO'!$C$36,INFORMACION!$F1828=REFERENCIAS!$C$24),16,IF(INFORMACION!$T1828='REFERENCIAS RIESGO'!$C$36,13,IF(INFORMACION!$F1828=REFERENCIAS!$C$24,10,7))),0)+VLOOKUP(L1828,REFERENCIAS!$C:$D,2,0)*VLOOKUP($L$2,PONDERADORES!A:P,IF(AND(INFORMACION!$T1828='REFERENCIAS RIESGO'!$C$36,INFORMACION!$F1828=REFERENCIAS!$C$24),16,IF(INFORMACION!$T1828='REFERENCIAS RIESGO'!$C$36,13,IF(INFORMACION!$F1828=REFERENCIAS!$C$24,10,7))),0)+VLOOKUP(F1828,REFERENCIAS!$C:$D,2,0)*VLOOKUP($F$2,PONDERADORES!A:P,IF(AND(INFORMACION!$T1828='REFERENCIAS RIESGO'!$C$36,INFORMACION!$F1828=REFERENCIAS!$C$24),16,IF(INFORMACION!$T1828='REFERENCIAS RIESGO'!$C$36,13,IF(INFORMACION!$F1828=REFERENCIAS!$C$24,10,7))),0)+VLOOKUP(T1828,REFERENCIAS!$C:$D,2,0)*VLOOKUP($T$2,PONDERADORES!A:P,IF(AND(INFORMACION!$T1828='REFERENCIAS RIESGO'!$C$36,INFORMACION!$F1828=REFERENCIAS!$C$24),16,IF(INFORMACION!$T1828='REFERENCIAS RIESGO'!$C$36,13,IF(INFORMACION!$F1828=REFERENCIAS!$C$24,10,7))),0)+VLOOKUP(IF(J1828&lt;=0.2,0.2,IF(AND(J1828&gt;0.2,J1828&lt;=0.4),0.4,IF(AND(J1828&gt;0.4,J1828&lt;=0.6),0.6,IF(AND(J1828&gt;0.6,J1828&lt;=0.8),0.8,IF(AND(J1828&gt;0.8,J1828&lt;=1),1))))),REFERENCIAS!$C:$D,2,0)*VLOOKUP($J$2,PONDERADORES!A:P,IF(AND(INFORMACION!$T1828='REFERENCIAS RIESGO'!$C$36,INFORMACION!$F1828=REFERENCIAS!$C$24),16,IF(INFORMACION!$T1828='REFERENCIAS RIESGO'!$C$36,13,IF(INFORMACION!$F1828=REFERENCIAS!$C$24,10,7))),0)</f>
        <v>#REF!</v>
      </c>
      <c r="Y1828" s="68">
        <f>+VLOOKUP(M1828,REFERENCIAS!$C:$D,2,0)*VLOOKUP($M$2,PONDERADORES!$A$7:$G$9,7,0)+VLOOKUP(N1828,REFERENCIAS!$C:$D,2,0)*VLOOKUP($N$2,PONDERADORES!$A$7:$G$9,7,0)+VLOOKUP(O1828,REFERENCIAS!$C:$D,2,0)*VLOOKUP($O$2,PONDERADORES!$A$7:$G$9,7,0)</f>
        <v>0.2</v>
      </c>
      <c r="Z1828" s="2">
        <f>+VLOOKUP(IF(R1828&lt;0.1,0,IF(AND(R1828&gt;=0.1,R1828&lt;0.2),0.1,IF(AND(R1828&gt;=0.2,R1828&lt;0.3),0.2,IF(R1828&gt;0.3,0.3,)))),REFERENCIAS!$C:$D,2,0)*VLOOKUP($R$2,PONDERADORES!$A$11:$G$11,7,0)</f>
        <v>15</v>
      </c>
      <c r="AA1828" s="92"/>
      <c r="AB1828" s="95" t="e">
        <f t="shared" ca="1" si="111"/>
        <v>#REF!</v>
      </c>
      <c r="AC1828" s="23" t="e">
        <f ca="1">IF(AB1828&gt;REFERENCIAS!$C$62,REFERENCIAS!$B$62,IF(AND(AB1828&gt;=REFERENCIAS!$C$63,AB1828&lt;REFERENCIAS!$D$63),REFERENCIAS!$B$63,IF(AND(AB1828&gt;REFERENCIAS!$C$64,AB1828&lt;=REFERENCIAS!$D$64),REFERENCIAS!$B$64,IF(AND(AB1828&gt;=REFERENCIAS!$C$65,AB1828&lt;REFERENCIAS!$D$65),REFERENCIAS!$B$65, "Revisar"))))</f>
        <v>#REF!</v>
      </c>
      <c r="AD1828" s="94" t="e">
        <f ca="1">VLOOKUP(AC1828,REFERENCIAS!$B$62:$G$65,4,FALSE)</f>
        <v>#REF!</v>
      </c>
    </row>
    <row r="1829" spans="1:30" ht="17.25" x14ac:dyDescent="0.25">
      <c r="A1829" s="74"/>
      <c r="B1829" s="19"/>
      <c r="C1829" s="19"/>
      <c r="D1829" s="50"/>
      <c r="E1829" s="73"/>
      <c r="F1829" s="74"/>
      <c r="G1829" s="9"/>
      <c r="H1829" s="48"/>
      <c r="I1829" s="49">
        <f t="shared" ca="1" si="109"/>
        <v>2022</v>
      </c>
      <c r="J1829" s="22">
        <f t="shared" ca="1" si="108"/>
        <v>1</v>
      </c>
      <c r="K1829" s="19"/>
      <c r="L1829" s="73"/>
      <c r="M1829" s="74"/>
      <c r="N1829" s="19"/>
      <c r="O1829" s="73"/>
      <c r="P1829" s="82">
        <v>1</v>
      </c>
      <c r="Q1829" s="24">
        <v>1</v>
      </c>
      <c r="R1829" s="81">
        <f t="shared" si="110"/>
        <v>1</v>
      </c>
      <c r="S1829" s="87"/>
      <c r="T1829" s="19"/>
      <c r="U1829" s="25"/>
      <c r="V1829" s="25"/>
      <c r="W1829" s="81"/>
      <c r="X1829" s="91" t="e">
        <f ca="1">+VLOOKUP(#REF!,REFERENCIAS!$C:$D,2,0)*VLOOKUP(#REF!,PONDERADORES!A:P,IF(AND(INFORMACION!$T1829='REFERENCIAS RIESGO'!$C$36,INFORMACION!$F1829=REFERENCIAS!$C$24),16,IF(INFORMACION!$T1829='REFERENCIAS RIESGO'!$C$36,13,IF(INFORMACION!$F1829=REFERENCIAS!$C$24,10,7))),0)+VLOOKUP(K1829,REFERENCIAS!$C:$D,2,0)*VLOOKUP($K$2,PONDERADORES!A:P,IF(AND(INFORMACION!$T1829='REFERENCIAS RIESGO'!$C$36,INFORMACION!$F1829=REFERENCIAS!$C$24),16,IF(INFORMACION!$T1829='REFERENCIAS RIESGO'!$C$36,13,IF(INFORMACION!$F1829=REFERENCIAS!$C$24,10,7))),0)+VLOOKUP(L1829,REFERENCIAS!$C:$D,2,0)*VLOOKUP($L$2,PONDERADORES!A:P,IF(AND(INFORMACION!$T1829='REFERENCIAS RIESGO'!$C$36,INFORMACION!$F1829=REFERENCIAS!$C$24),16,IF(INFORMACION!$T1829='REFERENCIAS RIESGO'!$C$36,13,IF(INFORMACION!$F1829=REFERENCIAS!$C$24,10,7))),0)+VLOOKUP(F1829,REFERENCIAS!$C:$D,2,0)*VLOOKUP($F$2,PONDERADORES!A:P,IF(AND(INFORMACION!$T1829='REFERENCIAS RIESGO'!$C$36,INFORMACION!$F1829=REFERENCIAS!$C$24),16,IF(INFORMACION!$T1829='REFERENCIAS RIESGO'!$C$36,13,IF(INFORMACION!$F1829=REFERENCIAS!$C$24,10,7))),0)+VLOOKUP(T1829,REFERENCIAS!$C:$D,2,0)*VLOOKUP($T$2,PONDERADORES!A:P,IF(AND(INFORMACION!$T1829='REFERENCIAS RIESGO'!$C$36,INFORMACION!$F1829=REFERENCIAS!$C$24),16,IF(INFORMACION!$T1829='REFERENCIAS RIESGO'!$C$36,13,IF(INFORMACION!$F1829=REFERENCIAS!$C$24,10,7))),0)+VLOOKUP(IF(J1829&lt;=0.2,0.2,IF(AND(J1829&gt;0.2,J1829&lt;=0.4),0.4,IF(AND(J1829&gt;0.4,J1829&lt;=0.6),0.6,IF(AND(J1829&gt;0.6,J1829&lt;=0.8),0.8,IF(AND(J1829&gt;0.8,J1829&lt;=1),1))))),REFERENCIAS!$C:$D,2,0)*VLOOKUP($J$2,PONDERADORES!A:P,IF(AND(INFORMACION!$T1829='REFERENCIAS RIESGO'!$C$36,INFORMACION!$F1829=REFERENCIAS!$C$24),16,IF(INFORMACION!$T1829='REFERENCIAS RIESGO'!$C$36,13,IF(INFORMACION!$F1829=REFERENCIAS!$C$24,10,7))),0)</f>
        <v>#REF!</v>
      </c>
      <c r="Y1829" s="68">
        <f>+VLOOKUP(M1829,REFERENCIAS!$C:$D,2,0)*VLOOKUP($M$2,PONDERADORES!$A$7:$G$9,7,0)+VLOOKUP(N1829,REFERENCIAS!$C:$D,2,0)*VLOOKUP($N$2,PONDERADORES!$A$7:$G$9,7,0)+VLOOKUP(O1829,REFERENCIAS!$C:$D,2,0)*VLOOKUP($O$2,PONDERADORES!$A$7:$G$9,7,0)</f>
        <v>0.2</v>
      </c>
      <c r="Z1829" s="2">
        <f>+VLOOKUP(IF(R1829&lt;0.1,0,IF(AND(R1829&gt;=0.1,R1829&lt;0.2),0.1,IF(AND(R1829&gt;=0.2,R1829&lt;0.3),0.2,IF(R1829&gt;0.3,0.3,)))),REFERENCIAS!$C:$D,2,0)*VLOOKUP($R$2,PONDERADORES!$A$11:$G$11,7,0)</f>
        <v>15</v>
      </c>
      <c r="AA1829" s="92"/>
      <c r="AB1829" s="95" t="e">
        <f t="shared" ca="1" si="111"/>
        <v>#REF!</v>
      </c>
      <c r="AC1829" s="23" t="e">
        <f ca="1">IF(AB1829&gt;REFERENCIAS!$C$62,REFERENCIAS!$B$62,IF(AND(AB1829&gt;=REFERENCIAS!$C$63,AB1829&lt;REFERENCIAS!$D$63),REFERENCIAS!$B$63,IF(AND(AB1829&gt;REFERENCIAS!$C$64,AB1829&lt;=REFERENCIAS!$D$64),REFERENCIAS!$B$64,IF(AND(AB1829&gt;=REFERENCIAS!$C$65,AB1829&lt;REFERENCIAS!$D$65),REFERENCIAS!$B$65, "Revisar"))))</f>
        <v>#REF!</v>
      </c>
      <c r="AD1829" s="94" t="e">
        <f ca="1">VLOOKUP(AC1829,REFERENCIAS!$B$62:$G$65,4,FALSE)</f>
        <v>#REF!</v>
      </c>
    </row>
    <row r="1830" spans="1:30" ht="17.25" x14ac:dyDescent="0.25">
      <c r="A1830" s="74"/>
      <c r="B1830" s="19"/>
      <c r="C1830" s="19"/>
      <c r="D1830" s="50"/>
      <c r="E1830" s="73"/>
      <c r="F1830" s="74"/>
      <c r="G1830" s="9"/>
      <c r="H1830" s="48"/>
      <c r="I1830" s="49">
        <f t="shared" ca="1" si="109"/>
        <v>2022</v>
      </c>
      <c r="J1830" s="22">
        <f t="shared" ca="1" si="108"/>
        <v>1</v>
      </c>
      <c r="K1830" s="19"/>
      <c r="L1830" s="73"/>
      <c r="M1830" s="74"/>
      <c r="N1830" s="19"/>
      <c r="O1830" s="73"/>
      <c r="P1830" s="82">
        <v>1</v>
      </c>
      <c r="Q1830" s="24">
        <v>1</v>
      </c>
      <c r="R1830" s="81">
        <f t="shared" si="110"/>
        <v>1</v>
      </c>
      <c r="S1830" s="87"/>
      <c r="T1830" s="19"/>
      <c r="U1830" s="25"/>
      <c r="V1830" s="25"/>
      <c r="W1830" s="81"/>
      <c r="X1830" s="91" t="e">
        <f ca="1">+VLOOKUP(#REF!,REFERENCIAS!$C:$D,2,0)*VLOOKUP(#REF!,PONDERADORES!A:P,IF(AND(INFORMACION!$T1830='REFERENCIAS RIESGO'!$C$36,INFORMACION!$F1830=REFERENCIAS!$C$24),16,IF(INFORMACION!$T1830='REFERENCIAS RIESGO'!$C$36,13,IF(INFORMACION!$F1830=REFERENCIAS!$C$24,10,7))),0)+VLOOKUP(K1830,REFERENCIAS!$C:$D,2,0)*VLOOKUP($K$2,PONDERADORES!A:P,IF(AND(INFORMACION!$T1830='REFERENCIAS RIESGO'!$C$36,INFORMACION!$F1830=REFERENCIAS!$C$24),16,IF(INFORMACION!$T1830='REFERENCIAS RIESGO'!$C$36,13,IF(INFORMACION!$F1830=REFERENCIAS!$C$24,10,7))),0)+VLOOKUP(L1830,REFERENCIAS!$C:$D,2,0)*VLOOKUP($L$2,PONDERADORES!A:P,IF(AND(INFORMACION!$T1830='REFERENCIAS RIESGO'!$C$36,INFORMACION!$F1830=REFERENCIAS!$C$24),16,IF(INFORMACION!$T1830='REFERENCIAS RIESGO'!$C$36,13,IF(INFORMACION!$F1830=REFERENCIAS!$C$24,10,7))),0)+VLOOKUP(F1830,REFERENCIAS!$C:$D,2,0)*VLOOKUP($F$2,PONDERADORES!A:P,IF(AND(INFORMACION!$T1830='REFERENCIAS RIESGO'!$C$36,INFORMACION!$F1830=REFERENCIAS!$C$24),16,IF(INFORMACION!$T1830='REFERENCIAS RIESGO'!$C$36,13,IF(INFORMACION!$F1830=REFERENCIAS!$C$24,10,7))),0)+VLOOKUP(T1830,REFERENCIAS!$C:$D,2,0)*VLOOKUP($T$2,PONDERADORES!A:P,IF(AND(INFORMACION!$T1830='REFERENCIAS RIESGO'!$C$36,INFORMACION!$F1830=REFERENCIAS!$C$24),16,IF(INFORMACION!$T1830='REFERENCIAS RIESGO'!$C$36,13,IF(INFORMACION!$F1830=REFERENCIAS!$C$24,10,7))),0)+VLOOKUP(IF(J1830&lt;=0.2,0.2,IF(AND(J1830&gt;0.2,J1830&lt;=0.4),0.4,IF(AND(J1830&gt;0.4,J1830&lt;=0.6),0.6,IF(AND(J1830&gt;0.6,J1830&lt;=0.8),0.8,IF(AND(J1830&gt;0.8,J1830&lt;=1),1))))),REFERENCIAS!$C:$D,2,0)*VLOOKUP($J$2,PONDERADORES!A:P,IF(AND(INFORMACION!$T1830='REFERENCIAS RIESGO'!$C$36,INFORMACION!$F1830=REFERENCIAS!$C$24),16,IF(INFORMACION!$T1830='REFERENCIAS RIESGO'!$C$36,13,IF(INFORMACION!$F1830=REFERENCIAS!$C$24,10,7))),0)</f>
        <v>#REF!</v>
      </c>
      <c r="Y1830" s="68">
        <f>+VLOOKUP(M1830,REFERENCIAS!$C:$D,2,0)*VLOOKUP($M$2,PONDERADORES!$A$7:$G$9,7,0)+VLOOKUP(N1830,REFERENCIAS!$C:$D,2,0)*VLOOKUP($N$2,PONDERADORES!$A$7:$G$9,7,0)+VLOOKUP(O1830,REFERENCIAS!$C:$D,2,0)*VLOOKUP($O$2,PONDERADORES!$A$7:$G$9,7,0)</f>
        <v>0.2</v>
      </c>
      <c r="Z1830" s="2">
        <f>+VLOOKUP(IF(R1830&lt;0.1,0,IF(AND(R1830&gt;=0.1,R1830&lt;0.2),0.1,IF(AND(R1830&gt;=0.2,R1830&lt;0.3),0.2,IF(R1830&gt;0.3,0.3,)))),REFERENCIAS!$C:$D,2,0)*VLOOKUP($R$2,PONDERADORES!$A$11:$G$11,7,0)</f>
        <v>15</v>
      </c>
      <c r="AA1830" s="92"/>
      <c r="AB1830" s="95" t="e">
        <f t="shared" ca="1" si="111"/>
        <v>#REF!</v>
      </c>
      <c r="AC1830" s="23" t="e">
        <f ca="1">IF(AB1830&gt;REFERENCIAS!$C$62,REFERENCIAS!$B$62,IF(AND(AB1830&gt;=REFERENCIAS!$C$63,AB1830&lt;REFERENCIAS!$D$63),REFERENCIAS!$B$63,IF(AND(AB1830&gt;REFERENCIAS!$C$64,AB1830&lt;=REFERENCIAS!$D$64),REFERENCIAS!$B$64,IF(AND(AB1830&gt;=REFERENCIAS!$C$65,AB1830&lt;REFERENCIAS!$D$65),REFERENCIAS!$B$65, "Revisar"))))</f>
        <v>#REF!</v>
      </c>
      <c r="AD1830" s="94" t="e">
        <f ca="1">VLOOKUP(AC1830,REFERENCIAS!$B$62:$G$65,4,FALSE)</f>
        <v>#REF!</v>
      </c>
    </row>
    <row r="1831" spans="1:30" ht="17.25" x14ac:dyDescent="0.25">
      <c r="A1831" s="74"/>
      <c r="B1831" s="19"/>
      <c r="C1831" s="19"/>
      <c r="D1831" s="50"/>
      <c r="E1831" s="73"/>
      <c r="F1831" s="74"/>
      <c r="G1831" s="9"/>
      <c r="H1831" s="48"/>
      <c r="I1831" s="49">
        <f t="shared" ca="1" si="109"/>
        <v>2022</v>
      </c>
      <c r="J1831" s="22">
        <f t="shared" ca="1" si="108"/>
        <v>1</v>
      </c>
      <c r="K1831" s="19"/>
      <c r="L1831" s="73"/>
      <c r="M1831" s="74"/>
      <c r="N1831" s="19"/>
      <c r="O1831" s="73"/>
      <c r="P1831" s="82">
        <v>1</v>
      </c>
      <c r="Q1831" s="24">
        <v>1</v>
      </c>
      <c r="R1831" s="81">
        <f t="shared" si="110"/>
        <v>1</v>
      </c>
      <c r="S1831" s="87"/>
      <c r="T1831" s="19"/>
      <c r="U1831" s="25"/>
      <c r="V1831" s="25"/>
      <c r="W1831" s="81"/>
      <c r="X1831" s="91" t="e">
        <f ca="1">+VLOOKUP(#REF!,REFERENCIAS!$C:$D,2,0)*VLOOKUP(#REF!,PONDERADORES!A:P,IF(AND(INFORMACION!$T1831='REFERENCIAS RIESGO'!$C$36,INFORMACION!$F1831=REFERENCIAS!$C$24),16,IF(INFORMACION!$T1831='REFERENCIAS RIESGO'!$C$36,13,IF(INFORMACION!$F1831=REFERENCIAS!$C$24,10,7))),0)+VLOOKUP(K1831,REFERENCIAS!$C:$D,2,0)*VLOOKUP($K$2,PONDERADORES!A:P,IF(AND(INFORMACION!$T1831='REFERENCIAS RIESGO'!$C$36,INFORMACION!$F1831=REFERENCIAS!$C$24),16,IF(INFORMACION!$T1831='REFERENCIAS RIESGO'!$C$36,13,IF(INFORMACION!$F1831=REFERENCIAS!$C$24,10,7))),0)+VLOOKUP(L1831,REFERENCIAS!$C:$D,2,0)*VLOOKUP($L$2,PONDERADORES!A:P,IF(AND(INFORMACION!$T1831='REFERENCIAS RIESGO'!$C$36,INFORMACION!$F1831=REFERENCIAS!$C$24),16,IF(INFORMACION!$T1831='REFERENCIAS RIESGO'!$C$36,13,IF(INFORMACION!$F1831=REFERENCIAS!$C$24,10,7))),0)+VLOOKUP(F1831,REFERENCIAS!$C:$D,2,0)*VLOOKUP($F$2,PONDERADORES!A:P,IF(AND(INFORMACION!$T1831='REFERENCIAS RIESGO'!$C$36,INFORMACION!$F1831=REFERENCIAS!$C$24),16,IF(INFORMACION!$T1831='REFERENCIAS RIESGO'!$C$36,13,IF(INFORMACION!$F1831=REFERENCIAS!$C$24,10,7))),0)+VLOOKUP(T1831,REFERENCIAS!$C:$D,2,0)*VLOOKUP($T$2,PONDERADORES!A:P,IF(AND(INFORMACION!$T1831='REFERENCIAS RIESGO'!$C$36,INFORMACION!$F1831=REFERENCIAS!$C$24),16,IF(INFORMACION!$T1831='REFERENCIAS RIESGO'!$C$36,13,IF(INFORMACION!$F1831=REFERENCIAS!$C$24,10,7))),0)+VLOOKUP(IF(J1831&lt;=0.2,0.2,IF(AND(J1831&gt;0.2,J1831&lt;=0.4),0.4,IF(AND(J1831&gt;0.4,J1831&lt;=0.6),0.6,IF(AND(J1831&gt;0.6,J1831&lt;=0.8),0.8,IF(AND(J1831&gt;0.8,J1831&lt;=1),1))))),REFERENCIAS!$C:$D,2,0)*VLOOKUP($J$2,PONDERADORES!A:P,IF(AND(INFORMACION!$T1831='REFERENCIAS RIESGO'!$C$36,INFORMACION!$F1831=REFERENCIAS!$C$24),16,IF(INFORMACION!$T1831='REFERENCIAS RIESGO'!$C$36,13,IF(INFORMACION!$F1831=REFERENCIAS!$C$24,10,7))),0)</f>
        <v>#REF!</v>
      </c>
      <c r="Y1831" s="68">
        <f>+VLOOKUP(M1831,REFERENCIAS!$C:$D,2,0)*VLOOKUP($M$2,PONDERADORES!$A$7:$G$9,7,0)+VLOOKUP(N1831,REFERENCIAS!$C:$D,2,0)*VLOOKUP($N$2,PONDERADORES!$A$7:$G$9,7,0)+VLOOKUP(O1831,REFERENCIAS!$C:$D,2,0)*VLOOKUP($O$2,PONDERADORES!$A$7:$G$9,7,0)</f>
        <v>0.2</v>
      </c>
      <c r="Z1831" s="2">
        <f>+VLOOKUP(IF(R1831&lt;0.1,0,IF(AND(R1831&gt;=0.1,R1831&lt;0.2),0.1,IF(AND(R1831&gt;=0.2,R1831&lt;0.3),0.2,IF(R1831&gt;0.3,0.3,)))),REFERENCIAS!$C:$D,2,0)*VLOOKUP($R$2,PONDERADORES!$A$11:$G$11,7,0)</f>
        <v>15</v>
      </c>
      <c r="AA1831" s="92"/>
      <c r="AB1831" s="95" t="e">
        <f t="shared" ca="1" si="111"/>
        <v>#REF!</v>
      </c>
      <c r="AC1831" s="23" t="e">
        <f ca="1">IF(AB1831&gt;REFERENCIAS!$C$62,REFERENCIAS!$B$62,IF(AND(AB1831&gt;=REFERENCIAS!$C$63,AB1831&lt;REFERENCIAS!$D$63),REFERENCIAS!$B$63,IF(AND(AB1831&gt;REFERENCIAS!$C$64,AB1831&lt;=REFERENCIAS!$D$64),REFERENCIAS!$B$64,IF(AND(AB1831&gt;=REFERENCIAS!$C$65,AB1831&lt;REFERENCIAS!$D$65),REFERENCIAS!$B$65, "Revisar"))))</f>
        <v>#REF!</v>
      </c>
      <c r="AD1831" s="94" t="e">
        <f ca="1">VLOOKUP(AC1831,REFERENCIAS!$B$62:$G$65,4,FALSE)</f>
        <v>#REF!</v>
      </c>
    </row>
    <row r="1832" spans="1:30" ht="17.25" x14ac:dyDescent="0.25">
      <c r="A1832" s="74"/>
      <c r="B1832" s="19"/>
      <c r="C1832" s="19"/>
      <c r="D1832" s="50"/>
      <c r="E1832" s="73"/>
      <c r="F1832" s="74"/>
      <c r="G1832" s="9"/>
      <c r="H1832" s="48"/>
      <c r="I1832" s="49">
        <f t="shared" ca="1" si="109"/>
        <v>2022</v>
      </c>
      <c r="J1832" s="22">
        <f t="shared" ca="1" si="108"/>
        <v>1</v>
      </c>
      <c r="K1832" s="19"/>
      <c r="L1832" s="73"/>
      <c r="M1832" s="74"/>
      <c r="N1832" s="19"/>
      <c r="O1832" s="73"/>
      <c r="P1832" s="82">
        <v>1</v>
      </c>
      <c r="Q1832" s="24">
        <v>1</v>
      </c>
      <c r="R1832" s="81">
        <f t="shared" si="110"/>
        <v>1</v>
      </c>
      <c r="S1832" s="87"/>
      <c r="T1832" s="19"/>
      <c r="U1832" s="25"/>
      <c r="V1832" s="25"/>
      <c r="W1832" s="81"/>
      <c r="X1832" s="91" t="e">
        <f ca="1">+VLOOKUP(#REF!,REFERENCIAS!$C:$D,2,0)*VLOOKUP(#REF!,PONDERADORES!A:P,IF(AND(INFORMACION!$T1832='REFERENCIAS RIESGO'!$C$36,INFORMACION!$F1832=REFERENCIAS!$C$24),16,IF(INFORMACION!$T1832='REFERENCIAS RIESGO'!$C$36,13,IF(INFORMACION!$F1832=REFERENCIAS!$C$24,10,7))),0)+VLOOKUP(K1832,REFERENCIAS!$C:$D,2,0)*VLOOKUP($K$2,PONDERADORES!A:P,IF(AND(INFORMACION!$T1832='REFERENCIAS RIESGO'!$C$36,INFORMACION!$F1832=REFERENCIAS!$C$24),16,IF(INFORMACION!$T1832='REFERENCIAS RIESGO'!$C$36,13,IF(INFORMACION!$F1832=REFERENCIAS!$C$24,10,7))),0)+VLOOKUP(L1832,REFERENCIAS!$C:$D,2,0)*VLOOKUP($L$2,PONDERADORES!A:P,IF(AND(INFORMACION!$T1832='REFERENCIAS RIESGO'!$C$36,INFORMACION!$F1832=REFERENCIAS!$C$24),16,IF(INFORMACION!$T1832='REFERENCIAS RIESGO'!$C$36,13,IF(INFORMACION!$F1832=REFERENCIAS!$C$24,10,7))),0)+VLOOKUP(F1832,REFERENCIAS!$C:$D,2,0)*VLOOKUP($F$2,PONDERADORES!A:P,IF(AND(INFORMACION!$T1832='REFERENCIAS RIESGO'!$C$36,INFORMACION!$F1832=REFERENCIAS!$C$24),16,IF(INFORMACION!$T1832='REFERENCIAS RIESGO'!$C$36,13,IF(INFORMACION!$F1832=REFERENCIAS!$C$24,10,7))),0)+VLOOKUP(T1832,REFERENCIAS!$C:$D,2,0)*VLOOKUP($T$2,PONDERADORES!A:P,IF(AND(INFORMACION!$T1832='REFERENCIAS RIESGO'!$C$36,INFORMACION!$F1832=REFERENCIAS!$C$24),16,IF(INFORMACION!$T1832='REFERENCIAS RIESGO'!$C$36,13,IF(INFORMACION!$F1832=REFERENCIAS!$C$24,10,7))),0)+VLOOKUP(IF(J1832&lt;=0.2,0.2,IF(AND(J1832&gt;0.2,J1832&lt;=0.4),0.4,IF(AND(J1832&gt;0.4,J1832&lt;=0.6),0.6,IF(AND(J1832&gt;0.6,J1832&lt;=0.8),0.8,IF(AND(J1832&gt;0.8,J1832&lt;=1),1))))),REFERENCIAS!$C:$D,2,0)*VLOOKUP($J$2,PONDERADORES!A:P,IF(AND(INFORMACION!$T1832='REFERENCIAS RIESGO'!$C$36,INFORMACION!$F1832=REFERENCIAS!$C$24),16,IF(INFORMACION!$T1832='REFERENCIAS RIESGO'!$C$36,13,IF(INFORMACION!$F1832=REFERENCIAS!$C$24,10,7))),0)</f>
        <v>#REF!</v>
      </c>
      <c r="Y1832" s="68">
        <f>+VLOOKUP(M1832,REFERENCIAS!$C:$D,2,0)*VLOOKUP($M$2,PONDERADORES!$A$7:$G$9,7,0)+VLOOKUP(N1832,REFERENCIAS!$C:$D,2,0)*VLOOKUP($N$2,PONDERADORES!$A$7:$G$9,7,0)+VLOOKUP(O1832,REFERENCIAS!$C:$D,2,0)*VLOOKUP($O$2,PONDERADORES!$A$7:$G$9,7,0)</f>
        <v>0.2</v>
      </c>
      <c r="Z1832" s="2">
        <f>+VLOOKUP(IF(R1832&lt;0.1,0,IF(AND(R1832&gt;=0.1,R1832&lt;0.2),0.1,IF(AND(R1832&gt;=0.2,R1832&lt;0.3),0.2,IF(R1832&gt;0.3,0.3,)))),REFERENCIAS!$C:$D,2,0)*VLOOKUP($R$2,PONDERADORES!$A$11:$G$11,7,0)</f>
        <v>15</v>
      </c>
      <c r="AA1832" s="92"/>
      <c r="AB1832" s="95" t="e">
        <f t="shared" ca="1" si="111"/>
        <v>#REF!</v>
      </c>
      <c r="AC1832" s="23" t="e">
        <f ca="1">IF(AB1832&gt;REFERENCIAS!$C$62,REFERENCIAS!$B$62,IF(AND(AB1832&gt;=REFERENCIAS!$C$63,AB1832&lt;REFERENCIAS!$D$63),REFERENCIAS!$B$63,IF(AND(AB1832&gt;REFERENCIAS!$C$64,AB1832&lt;=REFERENCIAS!$D$64),REFERENCIAS!$B$64,IF(AND(AB1832&gt;=REFERENCIAS!$C$65,AB1832&lt;REFERENCIAS!$D$65),REFERENCIAS!$B$65, "Revisar"))))</f>
        <v>#REF!</v>
      </c>
      <c r="AD1832" s="94" t="e">
        <f ca="1">VLOOKUP(AC1832,REFERENCIAS!$B$62:$G$65,4,FALSE)</f>
        <v>#REF!</v>
      </c>
    </row>
    <row r="1833" spans="1:30" ht="17.25" x14ac:dyDescent="0.25">
      <c r="A1833" s="74"/>
      <c r="B1833" s="19"/>
      <c r="C1833" s="19"/>
      <c r="D1833" s="50"/>
      <c r="E1833" s="73"/>
      <c r="F1833" s="74"/>
      <c r="G1833" s="9"/>
      <c r="H1833" s="48"/>
      <c r="I1833" s="49">
        <f t="shared" ca="1" si="109"/>
        <v>2022</v>
      </c>
      <c r="J1833" s="22">
        <f t="shared" ca="1" si="108"/>
        <v>1</v>
      </c>
      <c r="K1833" s="19"/>
      <c r="L1833" s="73"/>
      <c r="M1833" s="74"/>
      <c r="N1833" s="19"/>
      <c r="O1833" s="73"/>
      <c r="P1833" s="82">
        <v>1</v>
      </c>
      <c r="Q1833" s="24">
        <v>1</v>
      </c>
      <c r="R1833" s="81">
        <f t="shared" si="110"/>
        <v>1</v>
      </c>
      <c r="S1833" s="87"/>
      <c r="T1833" s="19"/>
      <c r="U1833" s="25"/>
      <c r="V1833" s="25"/>
      <c r="W1833" s="81"/>
      <c r="X1833" s="91" t="e">
        <f ca="1">+VLOOKUP(#REF!,REFERENCIAS!$C:$D,2,0)*VLOOKUP(#REF!,PONDERADORES!A:P,IF(AND(INFORMACION!$T1833='REFERENCIAS RIESGO'!$C$36,INFORMACION!$F1833=REFERENCIAS!$C$24),16,IF(INFORMACION!$T1833='REFERENCIAS RIESGO'!$C$36,13,IF(INFORMACION!$F1833=REFERENCIAS!$C$24,10,7))),0)+VLOOKUP(K1833,REFERENCIAS!$C:$D,2,0)*VLOOKUP($K$2,PONDERADORES!A:P,IF(AND(INFORMACION!$T1833='REFERENCIAS RIESGO'!$C$36,INFORMACION!$F1833=REFERENCIAS!$C$24),16,IF(INFORMACION!$T1833='REFERENCIAS RIESGO'!$C$36,13,IF(INFORMACION!$F1833=REFERENCIAS!$C$24,10,7))),0)+VLOOKUP(L1833,REFERENCIAS!$C:$D,2,0)*VLOOKUP($L$2,PONDERADORES!A:P,IF(AND(INFORMACION!$T1833='REFERENCIAS RIESGO'!$C$36,INFORMACION!$F1833=REFERENCIAS!$C$24),16,IF(INFORMACION!$T1833='REFERENCIAS RIESGO'!$C$36,13,IF(INFORMACION!$F1833=REFERENCIAS!$C$24,10,7))),0)+VLOOKUP(F1833,REFERENCIAS!$C:$D,2,0)*VLOOKUP($F$2,PONDERADORES!A:P,IF(AND(INFORMACION!$T1833='REFERENCIAS RIESGO'!$C$36,INFORMACION!$F1833=REFERENCIAS!$C$24),16,IF(INFORMACION!$T1833='REFERENCIAS RIESGO'!$C$36,13,IF(INFORMACION!$F1833=REFERENCIAS!$C$24,10,7))),0)+VLOOKUP(T1833,REFERENCIAS!$C:$D,2,0)*VLOOKUP($T$2,PONDERADORES!A:P,IF(AND(INFORMACION!$T1833='REFERENCIAS RIESGO'!$C$36,INFORMACION!$F1833=REFERENCIAS!$C$24),16,IF(INFORMACION!$T1833='REFERENCIAS RIESGO'!$C$36,13,IF(INFORMACION!$F1833=REFERENCIAS!$C$24,10,7))),0)+VLOOKUP(IF(J1833&lt;=0.2,0.2,IF(AND(J1833&gt;0.2,J1833&lt;=0.4),0.4,IF(AND(J1833&gt;0.4,J1833&lt;=0.6),0.6,IF(AND(J1833&gt;0.6,J1833&lt;=0.8),0.8,IF(AND(J1833&gt;0.8,J1833&lt;=1),1))))),REFERENCIAS!$C:$D,2,0)*VLOOKUP($J$2,PONDERADORES!A:P,IF(AND(INFORMACION!$T1833='REFERENCIAS RIESGO'!$C$36,INFORMACION!$F1833=REFERENCIAS!$C$24),16,IF(INFORMACION!$T1833='REFERENCIAS RIESGO'!$C$36,13,IF(INFORMACION!$F1833=REFERENCIAS!$C$24,10,7))),0)</f>
        <v>#REF!</v>
      </c>
      <c r="Y1833" s="68">
        <f>+VLOOKUP(M1833,REFERENCIAS!$C:$D,2,0)*VLOOKUP($M$2,PONDERADORES!$A$7:$G$9,7,0)+VLOOKUP(N1833,REFERENCIAS!$C:$D,2,0)*VLOOKUP($N$2,PONDERADORES!$A$7:$G$9,7,0)+VLOOKUP(O1833,REFERENCIAS!$C:$D,2,0)*VLOOKUP($O$2,PONDERADORES!$A$7:$G$9,7,0)</f>
        <v>0.2</v>
      </c>
      <c r="Z1833" s="2">
        <f>+VLOOKUP(IF(R1833&lt;0.1,0,IF(AND(R1833&gt;=0.1,R1833&lt;0.2),0.1,IF(AND(R1833&gt;=0.2,R1833&lt;0.3),0.2,IF(R1833&gt;0.3,0.3,)))),REFERENCIAS!$C:$D,2,0)*VLOOKUP($R$2,PONDERADORES!$A$11:$G$11,7,0)</f>
        <v>15</v>
      </c>
      <c r="AA1833" s="92"/>
      <c r="AB1833" s="95" t="e">
        <f t="shared" ca="1" si="111"/>
        <v>#REF!</v>
      </c>
      <c r="AC1833" s="23" t="e">
        <f ca="1">IF(AB1833&gt;REFERENCIAS!$C$62,REFERENCIAS!$B$62,IF(AND(AB1833&gt;=REFERENCIAS!$C$63,AB1833&lt;REFERENCIAS!$D$63),REFERENCIAS!$B$63,IF(AND(AB1833&gt;REFERENCIAS!$C$64,AB1833&lt;=REFERENCIAS!$D$64),REFERENCIAS!$B$64,IF(AND(AB1833&gt;=REFERENCIAS!$C$65,AB1833&lt;REFERENCIAS!$D$65),REFERENCIAS!$B$65, "Revisar"))))</f>
        <v>#REF!</v>
      </c>
      <c r="AD1833" s="94" t="e">
        <f ca="1">VLOOKUP(AC1833,REFERENCIAS!$B$62:$G$65,4,FALSE)</f>
        <v>#REF!</v>
      </c>
    </row>
    <row r="1834" spans="1:30" ht="17.25" x14ac:dyDescent="0.25">
      <c r="A1834" s="74"/>
      <c r="B1834" s="19"/>
      <c r="C1834" s="19"/>
      <c r="D1834" s="50"/>
      <c r="E1834" s="73"/>
      <c r="F1834" s="74"/>
      <c r="G1834" s="9"/>
      <c r="H1834" s="48"/>
      <c r="I1834" s="49">
        <f t="shared" ca="1" si="109"/>
        <v>2022</v>
      </c>
      <c r="J1834" s="22">
        <f t="shared" ca="1" si="108"/>
        <v>1</v>
      </c>
      <c r="K1834" s="19"/>
      <c r="L1834" s="73"/>
      <c r="M1834" s="74"/>
      <c r="N1834" s="19"/>
      <c r="O1834" s="73"/>
      <c r="P1834" s="82">
        <v>1</v>
      </c>
      <c r="Q1834" s="24">
        <v>1</v>
      </c>
      <c r="R1834" s="81">
        <f t="shared" si="110"/>
        <v>1</v>
      </c>
      <c r="S1834" s="87"/>
      <c r="T1834" s="19"/>
      <c r="U1834" s="25"/>
      <c r="V1834" s="25"/>
      <c r="W1834" s="81"/>
      <c r="X1834" s="91" t="e">
        <f ca="1">+VLOOKUP(#REF!,REFERENCIAS!$C:$D,2,0)*VLOOKUP(#REF!,PONDERADORES!A:P,IF(AND(INFORMACION!$T1834='REFERENCIAS RIESGO'!$C$36,INFORMACION!$F1834=REFERENCIAS!$C$24),16,IF(INFORMACION!$T1834='REFERENCIAS RIESGO'!$C$36,13,IF(INFORMACION!$F1834=REFERENCIAS!$C$24,10,7))),0)+VLOOKUP(K1834,REFERENCIAS!$C:$D,2,0)*VLOOKUP($K$2,PONDERADORES!A:P,IF(AND(INFORMACION!$T1834='REFERENCIAS RIESGO'!$C$36,INFORMACION!$F1834=REFERENCIAS!$C$24),16,IF(INFORMACION!$T1834='REFERENCIAS RIESGO'!$C$36,13,IF(INFORMACION!$F1834=REFERENCIAS!$C$24,10,7))),0)+VLOOKUP(L1834,REFERENCIAS!$C:$D,2,0)*VLOOKUP($L$2,PONDERADORES!A:P,IF(AND(INFORMACION!$T1834='REFERENCIAS RIESGO'!$C$36,INFORMACION!$F1834=REFERENCIAS!$C$24),16,IF(INFORMACION!$T1834='REFERENCIAS RIESGO'!$C$36,13,IF(INFORMACION!$F1834=REFERENCIAS!$C$24,10,7))),0)+VLOOKUP(F1834,REFERENCIAS!$C:$D,2,0)*VLOOKUP($F$2,PONDERADORES!A:P,IF(AND(INFORMACION!$T1834='REFERENCIAS RIESGO'!$C$36,INFORMACION!$F1834=REFERENCIAS!$C$24),16,IF(INFORMACION!$T1834='REFERENCIAS RIESGO'!$C$36,13,IF(INFORMACION!$F1834=REFERENCIAS!$C$24,10,7))),0)+VLOOKUP(T1834,REFERENCIAS!$C:$D,2,0)*VLOOKUP($T$2,PONDERADORES!A:P,IF(AND(INFORMACION!$T1834='REFERENCIAS RIESGO'!$C$36,INFORMACION!$F1834=REFERENCIAS!$C$24),16,IF(INFORMACION!$T1834='REFERENCIAS RIESGO'!$C$36,13,IF(INFORMACION!$F1834=REFERENCIAS!$C$24,10,7))),0)+VLOOKUP(IF(J1834&lt;=0.2,0.2,IF(AND(J1834&gt;0.2,J1834&lt;=0.4),0.4,IF(AND(J1834&gt;0.4,J1834&lt;=0.6),0.6,IF(AND(J1834&gt;0.6,J1834&lt;=0.8),0.8,IF(AND(J1834&gt;0.8,J1834&lt;=1),1))))),REFERENCIAS!$C:$D,2,0)*VLOOKUP($J$2,PONDERADORES!A:P,IF(AND(INFORMACION!$T1834='REFERENCIAS RIESGO'!$C$36,INFORMACION!$F1834=REFERENCIAS!$C$24),16,IF(INFORMACION!$T1834='REFERENCIAS RIESGO'!$C$36,13,IF(INFORMACION!$F1834=REFERENCIAS!$C$24,10,7))),0)</f>
        <v>#REF!</v>
      </c>
      <c r="Y1834" s="68">
        <f>+VLOOKUP(M1834,REFERENCIAS!$C:$D,2,0)*VLOOKUP($M$2,PONDERADORES!$A$7:$G$9,7,0)+VLOOKUP(N1834,REFERENCIAS!$C:$D,2,0)*VLOOKUP($N$2,PONDERADORES!$A$7:$G$9,7,0)+VLOOKUP(O1834,REFERENCIAS!$C:$D,2,0)*VLOOKUP($O$2,PONDERADORES!$A$7:$G$9,7,0)</f>
        <v>0.2</v>
      </c>
      <c r="Z1834" s="2">
        <f>+VLOOKUP(IF(R1834&lt;0.1,0,IF(AND(R1834&gt;=0.1,R1834&lt;0.2),0.1,IF(AND(R1834&gt;=0.2,R1834&lt;0.3),0.2,IF(R1834&gt;0.3,0.3,)))),REFERENCIAS!$C:$D,2,0)*VLOOKUP($R$2,PONDERADORES!$A$11:$G$11,7,0)</f>
        <v>15</v>
      </c>
      <c r="AA1834" s="92"/>
      <c r="AB1834" s="95" t="e">
        <f t="shared" ca="1" si="111"/>
        <v>#REF!</v>
      </c>
      <c r="AC1834" s="23" t="e">
        <f ca="1">IF(AB1834&gt;REFERENCIAS!$C$62,REFERENCIAS!$B$62,IF(AND(AB1834&gt;=REFERENCIAS!$C$63,AB1834&lt;REFERENCIAS!$D$63),REFERENCIAS!$B$63,IF(AND(AB1834&gt;REFERENCIAS!$C$64,AB1834&lt;=REFERENCIAS!$D$64),REFERENCIAS!$B$64,IF(AND(AB1834&gt;=REFERENCIAS!$C$65,AB1834&lt;REFERENCIAS!$D$65),REFERENCIAS!$B$65, "Revisar"))))</f>
        <v>#REF!</v>
      </c>
      <c r="AD1834" s="94" t="e">
        <f ca="1">VLOOKUP(AC1834,REFERENCIAS!$B$62:$G$65,4,FALSE)</f>
        <v>#REF!</v>
      </c>
    </row>
    <row r="1835" spans="1:30" ht="17.25" x14ac:dyDescent="0.25">
      <c r="A1835" s="74"/>
      <c r="B1835" s="19"/>
      <c r="C1835" s="19"/>
      <c r="D1835" s="50"/>
      <c r="E1835" s="73"/>
      <c r="F1835" s="74"/>
      <c r="G1835" s="9"/>
      <c r="H1835" s="48"/>
      <c r="I1835" s="49">
        <f t="shared" ca="1" si="109"/>
        <v>2022</v>
      </c>
      <c r="J1835" s="22">
        <f t="shared" ca="1" si="108"/>
        <v>1</v>
      </c>
      <c r="K1835" s="19"/>
      <c r="L1835" s="73"/>
      <c r="M1835" s="74"/>
      <c r="N1835" s="19"/>
      <c r="O1835" s="73"/>
      <c r="P1835" s="82">
        <v>1</v>
      </c>
      <c r="Q1835" s="24">
        <v>1</v>
      </c>
      <c r="R1835" s="81">
        <f t="shared" si="110"/>
        <v>1</v>
      </c>
      <c r="S1835" s="87"/>
      <c r="T1835" s="19"/>
      <c r="U1835" s="25"/>
      <c r="V1835" s="25"/>
      <c r="W1835" s="81"/>
      <c r="X1835" s="91" t="e">
        <f ca="1">+VLOOKUP(#REF!,REFERENCIAS!$C:$D,2,0)*VLOOKUP(#REF!,PONDERADORES!A:P,IF(AND(INFORMACION!$T1835='REFERENCIAS RIESGO'!$C$36,INFORMACION!$F1835=REFERENCIAS!$C$24),16,IF(INFORMACION!$T1835='REFERENCIAS RIESGO'!$C$36,13,IF(INFORMACION!$F1835=REFERENCIAS!$C$24,10,7))),0)+VLOOKUP(K1835,REFERENCIAS!$C:$D,2,0)*VLOOKUP($K$2,PONDERADORES!A:P,IF(AND(INFORMACION!$T1835='REFERENCIAS RIESGO'!$C$36,INFORMACION!$F1835=REFERENCIAS!$C$24),16,IF(INFORMACION!$T1835='REFERENCIAS RIESGO'!$C$36,13,IF(INFORMACION!$F1835=REFERENCIAS!$C$24,10,7))),0)+VLOOKUP(L1835,REFERENCIAS!$C:$D,2,0)*VLOOKUP($L$2,PONDERADORES!A:P,IF(AND(INFORMACION!$T1835='REFERENCIAS RIESGO'!$C$36,INFORMACION!$F1835=REFERENCIAS!$C$24),16,IF(INFORMACION!$T1835='REFERENCIAS RIESGO'!$C$36,13,IF(INFORMACION!$F1835=REFERENCIAS!$C$24,10,7))),0)+VLOOKUP(F1835,REFERENCIAS!$C:$D,2,0)*VLOOKUP($F$2,PONDERADORES!A:P,IF(AND(INFORMACION!$T1835='REFERENCIAS RIESGO'!$C$36,INFORMACION!$F1835=REFERENCIAS!$C$24),16,IF(INFORMACION!$T1835='REFERENCIAS RIESGO'!$C$36,13,IF(INFORMACION!$F1835=REFERENCIAS!$C$24,10,7))),0)+VLOOKUP(T1835,REFERENCIAS!$C:$D,2,0)*VLOOKUP($T$2,PONDERADORES!A:P,IF(AND(INFORMACION!$T1835='REFERENCIAS RIESGO'!$C$36,INFORMACION!$F1835=REFERENCIAS!$C$24),16,IF(INFORMACION!$T1835='REFERENCIAS RIESGO'!$C$36,13,IF(INFORMACION!$F1835=REFERENCIAS!$C$24,10,7))),0)+VLOOKUP(IF(J1835&lt;=0.2,0.2,IF(AND(J1835&gt;0.2,J1835&lt;=0.4),0.4,IF(AND(J1835&gt;0.4,J1835&lt;=0.6),0.6,IF(AND(J1835&gt;0.6,J1835&lt;=0.8),0.8,IF(AND(J1835&gt;0.8,J1835&lt;=1),1))))),REFERENCIAS!$C:$D,2,0)*VLOOKUP($J$2,PONDERADORES!A:P,IF(AND(INFORMACION!$T1835='REFERENCIAS RIESGO'!$C$36,INFORMACION!$F1835=REFERENCIAS!$C$24),16,IF(INFORMACION!$T1835='REFERENCIAS RIESGO'!$C$36,13,IF(INFORMACION!$F1835=REFERENCIAS!$C$24,10,7))),0)</f>
        <v>#REF!</v>
      </c>
      <c r="Y1835" s="68">
        <f>+VLOOKUP(M1835,REFERENCIAS!$C:$D,2,0)*VLOOKUP($M$2,PONDERADORES!$A$7:$G$9,7,0)+VLOOKUP(N1835,REFERENCIAS!$C:$D,2,0)*VLOOKUP($N$2,PONDERADORES!$A$7:$G$9,7,0)+VLOOKUP(O1835,REFERENCIAS!$C:$D,2,0)*VLOOKUP($O$2,PONDERADORES!$A$7:$G$9,7,0)</f>
        <v>0.2</v>
      </c>
      <c r="Z1835" s="2">
        <f>+VLOOKUP(IF(R1835&lt;0.1,0,IF(AND(R1835&gt;=0.1,R1835&lt;0.2),0.1,IF(AND(R1835&gt;=0.2,R1835&lt;0.3),0.2,IF(R1835&gt;0.3,0.3,)))),REFERENCIAS!$C:$D,2,0)*VLOOKUP($R$2,PONDERADORES!$A$11:$G$11,7,0)</f>
        <v>15</v>
      </c>
      <c r="AA1835" s="92"/>
      <c r="AB1835" s="95" t="e">
        <f t="shared" ca="1" si="111"/>
        <v>#REF!</v>
      </c>
      <c r="AC1835" s="23" t="e">
        <f ca="1">IF(AB1835&gt;REFERENCIAS!$C$62,REFERENCIAS!$B$62,IF(AND(AB1835&gt;=REFERENCIAS!$C$63,AB1835&lt;REFERENCIAS!$D$63),REFERENCIAS!$B$63,IF(AND(AB1835&gt;REFERENCIAS!$C$64,AB1835&lt;=REFERENCIAS!$D$64),REFERENCIAS!$B$64,IF(AND(AB1835&gt;=REFERENCIAS!$C$65,AB1835&lt;REFERENCIAS!$D$65),REFERENCIAS!$B$65, "Revisar"))))</f>
        <v>#REF!</v>
      </c>
      <c r="AD1835" s="94" t="e">
        <f ca="1">VLOOKUP(AC1835,REFERENCIAS!$B$62:$G$65,4,FALSE)</f>
        <v>#REF!</v>
      </c>
    </row>
    <row r="1836" spans="1:30" ht="17.25" x14ac:dyDescent="0.25">
      <c r="A1836" s="74"/>
      <c r="B1836" s="19"/>
      <c r="C1836" s="19"/>
      <c r="D1836" s="50"/>
      <c r="E1836" s="73"/>
      <c r="F1836" s="74"/>
      <c r="G1836" s="9"/>
      <c r="H1836" s="48"/>
      <c r="I1836" s="49">
        <f t="shared" ca="1" si="109"/>
        <v>2022</v>
      </c>
      <c r="J1836" s="22">
        <f t="shared" ca="1" si="108"/>
        <v>1</v>
      </c>
      <c r="K1836" s="19"/>
      <c r="L1836" s="73"/>
      <c r="M1836" s="74"/>
      <c r="N1836" s="19"/>
      <c r="O1836" s="73"/>
      <c r="P1836" s="82">
        <v>1</v>
      </c>
      <c r="Q1836" s="24">
        <v>1</v>
      </c>
      <c r="R1836" s="81">
        <f t="shared" si="110"/>
        <v>1</v>
      </c>
      <c r="S1836" s="87"/>
      <c r="T1836" s="19"/>
      <c r="U1836" s="25"/>
      <c r="V1836" s="25"/>
      <c r="W1836" s="81"/>
      <c r="X1836" s="91" t="e">
        <f ca="1">+VLOOKUP(#REF!,REFERENCIAS!$C:$D,2,0)*VLOOKUP(#REF!,PONDERADORES!A:P,IF(AND(INFORMACION!$T1836='REFERENCIAS RIESGO'!$C$36,INFORMACION!$F1836=REFERENCIAS!$C$24),16,IF(INFORMACION!$T1836='REFERENCIAS RIESGO'!$C$36,13,IF(INFORMACION!$F1836=REFERENCIAS!$C$24,10,7))),0)+VLOOKUP(K1836,REFERENCIAS!$C:$D,2,0)*VLOOKUP($K$2,PONDERADORES!A:P,IF(AND(INFORMACION!$T1836='REFERENCIAS RIESGO'!$C$36,INFORMACION!$F1836=REFERENCIAS!$C$24),16,IF(INFORMACION!$T1836='REFERENCIAS RIESGO'!$C$36,13,IF(INFORMACION!$F1836=REFERENCIAS!$C$24,10,7))),0)+VLOOKUP(L1836,REFERENCIAS!$C:$D,2,0)*VLOOKUP($L$2,PONDERADORES!A:P,IF(AND(INFORMACION!$T1836='REFERENCIAS RIESGO'!$C$36,INFORMACION!$F1836=REFERENCIAS!$C$24),16,IF(INFORMACION!$T1836='REFERENCIAS RIESGO'!$C$36,13,IF(INFORMACION!$F1836=REFERENCIAS!$C$24,10,7))),0)+VLOOKUP(F1836,REFERENCIAS!$C:$D,2,0)*VLOOKUP($F$2,PONDERADORES!A:P,IF(AND(INFORMACION!$T1836='REFERENCIAS RIESGO'!$C$36,INFORMACION!$F1836=REFERENCIAS!$C$24),16,IF(INFORMACION!$T1836='REFERENCIAS RIESGO'!$C$36,13,IF(INFORMACION!$F1836=REFERENCIAS!$C$24,10,7))),0)+VLOOKUP(T1836,REFERENCIAS!$C:$D,2,0)*VLOOKUP($T$2,PONDERADORES!A:P,IF(AND(INFORMACION!$T1836='REFERENCIAS RIESGO'!$C$36,INFORMACION!$F1836=REFERENCIAS!$C$24),16,IF(INFORMACION!$T1836='REFERENCIAS RIESGO'!$C$36,13,IF(INFORMACION!$F1836=REFERENCIAS!$C$24,10,7))),0)+VLOOKUP(IF(J1836&lt;=0.2,0.2,IF(AND(J1836&gt;0.2,J1836&lt;=0.4),0.4,IF(AND(J1836&gt;0.4,J1836&lt;=0.6),0.6,IF(AND(J1836&gt;0.6,J1836&lt;=0.8),0.8,IF(AND(J1836&gt;0.8,J1836&lt;=1),1))))),REFERENCIAS!$C:$D,2,0)*VLOOKUP($J$2,PONDERADORES!A:P,IF(AND(INFORMACION!$T1836='REFERENCIAS RIESGO'!$C$36,INFORMACION!$F1836=REFERENCIAS!$C$24),16,IF(INFORMACION!$T1836='REFERENCIAS RIESGO'!$C$36,13,IF(INFORMACION!$F1836=REFERENCIAS!$C$24,10,7))),0)</f>
        <v>#REF!</v>
      </c>
      <c r="Y1836" s="68">
        <f>+VLOOKUP(M1836,REFERENCIAS!$C:$D,2,0)*VLOOKUP($M$2,PONDERADORES!$A$7:$G$9,7,0)+VLOOKUP(N1836,REFERENCIAS!$C:$D,2,0)*VLOOKUP($N$2,PONDERADORES!$A$7:$G$9,7,0)+VLOOKUP(O1836,REFERENCIAS!$C:$D,2,0)*VLOOKUP($O$2,PONDERADORES!$A$7:$G$9,7,0)</f>
        <v>0.2</v>
      </c>
      <c r="Z1836" s="2">
        <f>+VLOOKUP(IF(R1836&lt;0.1,0,IF(AND(R1836&gt;=0.1,R1836&lt;0.2),0.1,IF(AND(R1836&gt;=0.2,R1836&lt;0.3),0.2,IF(R1836&gt;0.3,0.3,)))),REFERENCIAS!$C:$D,2,0)*VLOOKUP($R$2,PONDERADORES!$A$11:$G$11,7,0)</f>
        <v>15</v>
      </c>
      <c r="AA1836" s="92"/>
      <c r="AB1836" s="95" t="e">
        <f t="shared" ca="1" si="111"/>
        <v>#REF!</v>
      </c>
      <c r="AC1836" s="23" t="e">
        <f ca="1">IF(AB1836&gt;REFERENCIAS!$C$62,REFERENCIAS!$B$62,IF(AND(AB1836&gt;=REFERENCIAS!$C$63,AB1836&lt;REFERENCIAS!$D$63),REFERENCIAS!$B$63,IF(AND(AB1836&gt;REFERENCIAS!$C$64,AB1836&lt;=REFERENCIAS!$D$64),REFERENCIAS!$B$64,IF(AND(AB1836&gt;=REFERENCIAS!$C$65,AB1836&lt;REFERENCIAS!$D$65),REFERENCIAS!$B$65, "Revisar"))))</f>
        <v>#REF!</v>
      </c>
      <c r="AD1836" s="94" t="e">
        <f ca="1">VLOOKUP(AC1836,REFERENCIAS!$B$62:$G$65,4,FALSE)</f>
        <v>#REF!</v>
      </c>
    </row>
    <row r="1837" spans="1:30" ht="17.25" x14ac:dyDescent="0.25">
      <c r="A1837" s="74"/>
      <c r="B1837" s="19"/>
      <c r="C1837" s="19"/>
      <c r="D1837" s="50"/>
      <c r="E1837" s="73"/>
      <c r="F1837" s="74"/>
      <c r="G1837" s="9"/>
      <c r="H1837" s="48"/>
      <c r="I1837" s="49">
        <f t="shared" ca="1" si="109"/>
        <v>2022</v>
      </c>
      <c r="J1837" s="22">
        <f t="shared" ca="1" si="108"/>
        <v>1</v>
      </c>
      <c r="K1837" s="19"/>
      <c r="L1837" s="73"/>
      <c r="M1837" s="74"/>
      <c r="N1837" s="19"/>
      <c r="O1837" s="73"/>
      <c r="P1837" s="82">
        <v>1</v>
      </c>
      <c r="Q1837" s="24">
        <v>1</v>
      </c>
      <c r="R1837" s="81">
        <f t="shared" si="110"/>
        <v>1</v>
      </c>
      <c r="S1837" s="87"/>
      <c r="T1837" s="19"/>
      <c r="U1837" s="25"/>
      <c r="V1837" s="25"/>
      <c r="W1837" s="81"/>
      <c r="X1837" s="91" t="e">
        <f ca="1">+VLOOKUP(#REF!,REFERENCIAS!$C:$D,2,0)*VLOOKUP(#REF!,PONDERADORES!A:P,IF(AND(INFORMACION!$T1837='REFERENCIAS RIESGO'!$C$36,INFORMACION!$F1837=REFERENCIAS!$C$24),16,IF(INFORMACION!$T1837='REFERENCIAS RIESGO'!$C$36,13,IF(INFORMACION!$F1837=REFERENCIAS!$C$24,10,7))),0)+VLOOKUP(K1837,REFERENCIAS!$C:$D,2,0)*VLOOKUP($K$2,PONDERADORES!A:P,IF(AND(INFORMACION!$T1837='REFERENCIAS RIESGO'!$C$36,INFORMACION!$F1837=REFERENCIAS!$C$24),16,IF(INFORMACION!$T1837='REFERENCIAS RIESGO'!$C$36,13,IF(INFORMACION!$F1837=REFERENCIAS!$C$24,10,7))),0)+VLOOKUP(L1837,REFERENCIAS!$C:$D,2,0)*VLOOKUP($L$2,PONDERADORES!A:P,IF(AND(INFORMACION!$T1837='REFERENCIAS RIESGO'!$C$36,INFORMACION!$F1837=REFERENCIAS!$C$24),16,IF(INFORMACION!$T1837='REFERENCIAS RIESGO'!$C$36,13,IF(INFORMACION!$F1837=REFERENCIAS!$C$24,10,7))),0)+VLOOKUP(F1837,REFERENCIAS!$C:$D,2,0)*VLOOKUP($F$2,PONDERADORES!A:P,IF(AND(INFORMACION!$T1837='REFERENCIAS RIESGO'!$C$36,INFORMACION!$F1837=REFERENCIAS!$C$24),16,IF(INFORMACION!$T1837='REFERENCIAS RIESGO'!$C$36,13,IF(INFORMACION!$F1837=REFERENCIAS!$C$24,10,7))),0)+VLOOKUP(T1837,REFERENCIAS!$C:$D,2,0)*VLOOKUP($T$2,PONDERADORES!A:P,IF(AND(INFORMACION!$T1837='REFERENCIAS RIESGO'!$C$36,INFORMACION!$F1837=REFERENCIAS!$C$24),16,IF(INFORMACION!$T1837='REFERENCIAS RIESGO'!$C$36,13,IF(INFORMACION!$F1837=REFERENCIAS!$C$24,10,7))),0)+VLOOKUP(IF(J1837&lt;=0.2,0.2,IF(AND(J1837&gt;0.2,J1837&lt;=0.4),0.4,IF(AND(J1837&gt;0.4,J1837&lt;=0.6),0.6,IF(AND(J1837&gt;0.6,J1837&lt;=0.8),0.8,IF(AND(J1837&gt;0.8,J1837&lt;=1),1))))),REFERENCIAS!$C:$D,2,0)*VLOOKUP($J$2,PONDERADORES!A:P,IF(AND(INFORMACION!$T1837='REFERENCIAS RIESGO'!$C$36,INFORMACION!$F1837=REFERENCIAS!$C$24),16,IF(INFORMACION!$T1837='REFERENCIAS RIESGO'!$C$36,13,IF(INFORMACION!$F1837=REFERENCIAS!$C$24,10,7))),0)</f>
        <v>#REF!</v>
      </c>
      <c r="Y1837" s="68">
        <f>+VLOOKUP(M1837,REFERENCIAS!$C:$D,2,0)*VLOOKUP($M$2,PONDERADORES!$A$7:$G$9,7,0)+VLOOKUP(N1837,REFERENCIAS!$C:$D,2,0)*VLOOKUP($N$2,PONDERADORES!$A$7:$G$9,7,0)+VLOOKUP(O1837,REFERENCIAS!$C:$D,2,0)*VLOOKUP($O$2,PONDERADORES!$A$7:$G$9,7,0)</f>
        <v>0.2</v>
      </c>
      <c r="Z1837" s="2">
        <f>+VLOOKUP(IF(R1837&lt;0.1,0,IF(AND(R1837&gt;=0.1,R1837&lt;0.2),0.1,IF(AND(R1837&gt;=0.2,R1837&lt;0.3),0.2,IF(R1837&gt;0.3,0.3,)))),REFERENCIAS!$C:$D,2,0)*VLOOKUP($R$2,PONDERADORES!$A$11:$G$11,7,0)</f>
        <v>15</v>
      </c>
      <c r="AA1837" s="92"/>
      <c r="AB1837" s="95" t="e">
        <f t="shared" ca="1" si="111"/>
        <v>#REF!</v>
      </c>
      <c r="AC1837" s="23" t="e">
        <f ca="1">IF(AB1837&gt;REFERENCIAS!$C$62,REFERENCIAS!$B$62,IF(AND(AB1837&gt;=REFERENCIAS!$C$63,AB1837&lt;REFERENCIAS!$D$63),REFERENCIAS!$B$63,IF(AND(AB1837&gt;REFERENCIAS!$C$64,AB1837&lt;=REFERENCIAS!$D$64),REFERENCIAS!$B$64,IF(AND(AB1837&gt;=REFERENCIAS!$C$65,AB1837&lt;REFERENCIAS!$D$65),REFERENCIAS!$B$65, "Revisar"))))</f>
        <v>#REF!</v>
      </c>
      <c r="AD1837" s="94" t="e">
        <f ca="1">VLOOKUP(AC1837,REFERENCIAS!$B$62:$G$65,4,FALSE)</f>
        <v>#REF!</v>
      </c>
    </row>
    <row r="1838" spans="1:30" ht="17.25" x14ac:dyDescent="0.25">
      <c r="A1838" s="74"/>
      <c r="B1838" s="19"/>
      <c r="C1838" s="19"/>
      <c r="D1838" s="50"/>
      <c r="E1838" s="73"/>
      <c r="F1838" s="74"/>
      <c r="G1838" s="9"/>
      <c r="H1838" s="48"/>
      <c r="I1838" s="49">
        <f t="shared" ca="1" si="109"/>
        <v>2022</v>
      </c>
      <c r="J1838" s="22">
        <f t="shared" ca="1" si="108"/>
        <v>1</v>
      </c>
      <c r="K1838" s="19"/>
      <c r="L1838" s="73"/>
      <c r="M1838" s="74"/>
      <c r="N1838" s="19"/>
      <c r="O1838" s="73"/>
      <c r="P1838" s="82">
        <v>1</v>
      </c>
      <c r="Q1838" s="24">
        <v>1</v>
      </c>
      <c r="R1838" s="81">
        <f t="shared" si="110"/>
        <v>1</v>
      </c>
      <c r="S1838" s="87"/>
      <c r="T1838" s="19"/>
      <c r="U1838" s="25"/>
      <c r="V1838" s="25"/>
      <c r="W1838" s="81"/>
      <c r="X1838" s="91" t="e">
        <f ca="1">+VLOOKUP(#REF!,REFERENCIAS!$C:$D,2,0)*VLOOKUP(#REF!,PONDERADORES!A:P,IF(AND(INFORMACION!$T1838='REFERENCIAS RIESGO'!$C$36,INFORMACION!$F1838=REFERENCIAS!$C$24),16,IF(INFORMACION!$T1838='REFERENCIAS RIESGO'!$C$36,13,IF(INFORMACION!$F1838=REFERENCIAS!$C$24,10,7))),0)+VLOOKUP(K1838,REFERENCIAS!$C:$D,2,0)*VLOOKUP($K$2,PONDERADORES!A:P,IF(AND(INFORMACION!$T1838='REFERENCIAS RIESGO'!$C$36,INFORMACION!$F1838=REFERENCIAS!$C$24),16,IF(INFORMACION!$T1838='REFERENCIAS RIESGO'!$C$36,13,IF(INFORMACION!$F1838=REFERENCIAS!$C$24,10,7))),0)+VLOOKUP(L1838,REFERENCIAS!$C:$D,2,0)*VLOOKUP($L$2,PONDERADORES!A:P,IF(AND(INFORMACION!$T1838='REFERENCIAS RIESGO'!$C$36,INFORMACION!$F1838=REFERENCIAS!$C$24),16,IF(INFORMACION!$T1838='REFERENCIAS RIESGO'!$C$36,13,IF(INFORMACION!$F1838=REFERENCIAS!$C$24,10,7))),0)+VLOOKUP(F1838,REFERENCIAS!$C:$D,2,0)*VLOOKUP($F$2,PONDERADORES!A:P,IF(AND(INFORMACION!$T1838='REFERENCIAS RIESGO'!$C$36,INFORMACION!$F1838=REFERENCIAS!$C$24),16,IF(INFORMACION!$T1838='REFERENCIAS RIESGO'!$C$36,13,IF(INFORMACION!$F1838=REFERENCIAS!$C$24,10,7))),0)+VLOOKUP(T1838,REFERENCIAS!$C:$D,2,0)*VLOOKUP($T$2,PONDERADORES!A:P,IF(AND(INFORMACION!$T1838='REFERENCIAS RIESGO'!$C$36,INFORMACION!$F1838=REFERENCIAS!$C$24),16,IF(INFORMACION!$T1838='REFERENCIAS RIESGO'!$C$36,13,IF(INFORMACION!$F1838=REFERENCIAS!$C$24,10,7))),0)+VLOOKUP(IF(J1838&lt;=0.2,0.2,IF(AND(J1838&gt;0.2,J1838&lt;=0.4),0.4,IF(AND(J1838&gt;0.4,J1838&lt;=0.6),0.6,IF(AND(J1838&gt;0.6,J1838&lt;=0.8),0.8,IF(AND(J1838&gt;0.8,J1838&lt;=1),1))))),REFERENCIAS!$C:$D,2,0)*VLOOKUP($J$2,PONDERADORES!A:P,IF(AND(INFORMACION!$T1838='REFERENCIAS RIESGO'!$C$36,INFORMACION!$F1838=REFERENCIAS!$C$24),16,IF(INFORMACION!$T1838='REFERENCIAS RIESGO'!$C$36,13,IF(INFORMACION!$F1838=REFERENCIAS!$C$24,10,7))),0)</f>
        <v>#REF!</v>
      </c>
      <c r="Y1838" s="68">
        <f>+VLOOKUP(M1838,REFERENCIAS!$C:$D,2,0)*VLOOKUP($M$2,PONDERADORES!$A$7:$G$9,7,0)+VLOOKUP(N1838,REFERENCIAS!$C:$D,2,0)*VLOOKUP($N$2,PONDERADORES!$A$7:$G$9,7,0)+VLOOKUP(O1838,REFERENCIAS!$C:$D,2,0)*VLOOKUP($O$2,PONDERADORES!$A$7:$G$9,7,0)</f>
        <v>0.2</v>
      </c>
      <c r="Z1838" s="2">
        <f>+VLOOKUP(IF(R1838&lt;0.1,0,IF(AND(R1838&gt;=0.1,R1838&lt;0.2),0.1,IF(AND(R1838&gt;=0.2,R1838&lt;0.3),0.2,IF(R1838&gt;0.3,0.3,)))),REFERENCIAS!$C:$D,2,0)*VLOOKUP($R$2,PONDERADORES!$A$11:$G$11,7,0)</f>
        <v>15</v>
      </c>
      <c r="AA1838" s="92"/>
      <c r="AB1838" s="95" t="e">
        <f t="shared" ca="1" si="111"/>
        <v>#REF!</v>
      </c>
      <c r="AC1838" s="23" t="e">
        <f ca="1">IF(AB1838&gt;REFERENCIAS!$C$62,REFERENCIAS!$B$62,IF(AND(AB1838&gt;=REFERENCIAS!$C$63,AB1838&lt;REFERENCIAS!$D$63),REFERENCIAS!$B$63,IF(AND(AB1838&gt;REFERENCIAS!$C$64,AB1838&lt;=REFERENCIAS!$D$64),REFERENCIAS!$B$64,IF(AND(AB1838&gt;=REFERENCIAS!$C$65,AB1838&lt;REFERENCIAS!$D$65),REFERENCIAS!$B$65, "Revisar"))))</f>
        <v>#REF!</v>
      </c>
      <c r="AD1838" s="94" t="e">
        <f ca="1">VLOOKUP(AC1838,REFERENCIAS!$B$62:$G$65,4,FALSE)</f>
        <v>#REF!</v>
      </c>
    </row>
    <row r="1839" spans="1:30" ht="17.25" x14ac:dyDescent="0.25">
      <c r="A1839" s="74"/>
      <c r="B1839" s="19"/>
      <c r="C1839" s="19"/>
      <c r="D1839" s="50"/>
      <c r="E1839" s="73"/>
      <c r="F1839" s="74"/>
      <c r="G1839" s="9"/>
      <c r="H1839" s="48"/>
      <c r="I1839" s="49">
        <f t="shared" ca="1" si="109"/>
        <v>2022</v>
      </c>
      <c r="J1839" s="22">
        <f t="shared" ca="1" si="108"/>
        <v>1</v>
      </c>
      <c r="K1839" s="19"/>
      <c r="L1839" s="73"/>
      <c r="M1839" s="74"/>
      <c r="N1839" s="19"/>
      <c r="O1839" s="73"/>
      <c r="P1839" s="82">
        <v>1</v>
      </c>
      <c r="Q1839" s="24">
        <v>1</v>
      </c>
      <c r="R1839" s="81">
        <f t="shared" si="110"/>
        <v>1</v>
      </c>
      <c r="S1839" s="87"/>
      <c r="T1839" s="19"/>
      <c r="U1839" s="25"/>
      <c r="V1839" s="25"/>
      <c r="W1839" s="81"/>
      <c r="X1839" s="91" t="e">
        <f ca="1">+VLOOKUP(#REF!,REFERENCIAS!$C:$D,2,0)*VLOOKUP(#REF!,PONDERADORES!A:P,IF(AND(INFORMACION!$T1839='REFERENCIAS RIESGO'!$C$36,INFORMACION!$F1839=REFERENCIAS!$C$24),16,IF(INFORMACION!$T1839='REFERENCIAS RIESGO'!$C$36,13,IF(INFORMACION!$F1839=REFERENCIAS!$C$24,10,7))),0)+VLOOKUP(K1839,REFERENCIAS!$C:$D,2,0)*VLOOKUP($K$2,PONDERADORES!A:P,IF(AND(INFORMACION!$T1839='REFERENCIAS RIESGO'!$C$36,INFORMACION!$F1839=REFERENCIAS!$C$24),16,IF(INFORMACION!$T1839='REFERENCIAS RIESGO'!$C$36,13,IF(INFORMACION!$F1839=REFERENCIAS!$C$24,10,7))),0)+VLOOKUP(L1839,REFERENCIAS!$C:$D,2,0)*VLOOKUP($L$2,PONDERADORES!A:P,IF(AND(INFORMACION!$T1839='REFERENCIAS RIESGO'!$C$36,INFORMACION!$F1839=REFERENCIAS!$C$24),16,IF(INFORMACION!$T1839='REFERENCIAS RIESGO'!$C$36,13,IF(INFORMACION!$F1839=REFERENCIAS!$C$24,10,7))),0)+VLOOKUP(F1839,REFERENCIAS!$C:$D,2,0)*VLOOKUP($F$2,PONDERADORES!A:P,IF(AND(INFORMACION!$T1839='REFERENCIAS RIESGO'!$C$36,INFORMACION!$F1839=REFERENCIAS!$C$24),16,IF(INFORMACION!$T1839='REFERENCIAS RIESGO'!$C$36,13,IF(INFORMACION!$F1839=REFERENCIAS!$C$24,10,7))),0)+VLOOKUP(T1839,REFERENCIAS!$C:$D,2,0)*VLOOKUP($T$2,PONDERADORES!A:P,IF(AND(INFORMACION!$T1839='REFERENCIAS RIESGO'!$C$36,INFORMACION!$F1839=REFERENCIAS!$C$24),16,IF(INFORMACION!$T1839='REFERENCIAS RIESGO'!$C$36,13,IF(INFORMACION!$F1839=REFERENCIAS!$C$24,10,7))),0)+VLOOKUP(IF(J1839&lt;=0.2,0.2,IF(AND(J1839&gt;0.2,J1839&lt;=0.4),0.4,IF(AND(J1839&gt;0.4,J1839&lt;=0.6),0.6,IF(AND(J1839&gt;0.6,J1839&lt;=0.8),0.8,IF(AND(J1839&gt;0.8,J1839&lt;=1),1))))),REFERENCIAS!$C:$D,2,0)*VLOOKUP($J$2,PONDERADORES!A:P,IF(AND(INFORMACION!$T1839='REFERENCIAS RIESGO'!$C$36,INFORMACION!$F1839=REFERENCIAS!$C$24),16,IF(INFORMACION!$T1839='REFERENCIAS RIESGO'!$C$36,13,IF(INFORMACION!$F1839=REFERENCIAS!$C$24,10,7))),0)</f>
        <v>#REF!</v>
      </c>
      <c r="Y1839" s="68">
        <f>+VLOOKUP(M1839,REFERENCIAS!$C:$D,2,0)*VLOOKUP($M$2,PONDERADORES!$A$7:$G$9,7,0)+VLOOKUP(N1839,REFERENCIAS!$C:$D,2,0)*VLOOKUP($N$2,PONDERADORES!$A$7:$G$9,7,0)+VLOOKUP(O1839,REFERENCIAS!$C:$D,2,0)*VLOOKUP($O$2,PONDERADORES!$A$7:$G$9,7,0)</f>
        <v>0.2</v>
      </c>
      <c r="Z1839" s="2">
        <f>+VLOOKUP(IF(R1839&lt;0.1,0,IF(AND(R1839&gt;=0.1,R1839&lt;0.2),0.1,IF(AND(R1839&gt;=0.2,R1839&lt;0.3),0.2,IF(R1839&gt;0.3,0.3,)))),REFERENCIAS!$C:$D,2,0)*VLOOKUP($R$2,PONDERADORES!$A$11:$G$11,7,0)</f>
        <v>15</v>
      </c>
      <c r="AA1839" s="92"/>
      <c r="AB1839" s="95" t="e">
        <f t="shared" ca="1" si="111"/>
        <v>#REF!</v>
      </c>
      <c r="AC1839" s="23" t="e">
        <f ca="1">IF(AB1839&gt;REFERENCIAS!$C$62,REFERENCIAS!$B$62,IF(AND(AB1839&gt;=REFERENCIAS!$C$63,AB1839&lt;REFERENCIAS!$D$63),REFERENCIAS!$B$63,IF(AND(AB1839&gt;REFERENCIAS!$C$64,AB1839&lt;=REFERENCIAS!$D$64),REFERENCIAS!$B$64,IF(AND(AB1839&gt;=REFERENCIAS!$C$65,AB1839&lt;REFERENCIAS!$D$65),REFERENCIAS!$B$65, "Revisar"))))</f>
        <v>#REF!</v>
      </c>
      <c r="AD1839" s="94" t="e">
        <f ca="1">VLOOKUP(AC1839,REFERENCIAS!$B$62:$G$65,4,FALSE)</f>
        <v>#REF!</v>
      </c>
    </row>
    <row r="1840" spans="1:30" ht="17.25" x14ac:dyDescent="0.25">
      <c r="A1840" s="74"/>
      <c r="B1840" s="19"/>
      <c r="C1840" s="19"/>
      <c r="D1840" s="50"/>
      <c r="E1840" s="73"/>
      <c r="F1840" s="74"/>
      <c r="G1840" s="9"/>
      <c r="H1840" s="48"/>
      <c r="I1840" s="49">
        <f t="shared" ca="1" si="109"/>
        <v>2022</v>
      </c>
      <c r="J1840" s="22">
        <f t="shared" ca="1" si="108"/>
        <v>1</v>
      </c>
      <c r="K1840" s="19"/>
      <c r="L1840" s="73"/>
      <c r="M1840" s="74"/>
      <c r="N1840" s="19"/>
      <c r="O1840" s="73"/>
      <c r="P1840" s="82">
        <v>1</v>
      </c>
      <c r="Q1840" s="24">
        <v>1</v>
      </c>
      <c r="R1840" s="81">
        <f t="shared" si="110"/>
        <v>1</v>
      </c>
      <c r="S1840" s="87"/>
      <c r="T1840" s="19"/>
      <c r="U1840" s="25"/>
      <c r="V1840" s="25"/>
      <c r="W1840" s="81"/>
      <c r="X1840" s="91" t="e">
        <f ca="1">+VLOOKUP(#REF!,REFERENCIAS!$C:$D,2,0)*VLOOKUP(#REF!,PONDERADORES!A:P,IF(AND(INFORMACION!$T1840='REFERENCIAS RIESGO'!$C$36,INFORMACION!$F1840=REFERENCIAS!$C$24),16,IF(INFORMACION!$T1840='REFERENCIAS RIESGO'!$C$36,13,IF(INFORMACION!$F1840=REFERENCIAS!$C$24,10,7))),0)+VLOOKUP(K1840,REFERENCIAS!$C:$D,2,0)*VLOOKUP($K$2,PONDERADORES!A:P,IF(AND(INFORMACION!$T1840='REFERENCIAS RIESGO'!$C$36,INFORMACION!$F1840=REFERENCIAS!$C$24),16,IF(INFORMACION!$T1840='REFERENCIAS RIESGO'!$C$36,13,IF(INFORMACION!$F1840=REFERENCIAS!$C$24,10,7))),0)+VLOOKUP(L1840,REFERENCIAS!$C:$D,2,0)*VLOOKUP($L$2,PONDERADORES!A:P,IF(AND(INFORMACION!$T1840='REFERENCIAS RIESGO'!$C$36,INFORMACION!$F1840=REFERENCIAS!$C$24),16,IF(INFORMACION!$T1840='REFERENCIAS RIESGO'!$C$36,13,IF(INFORMACION!$F1840=REFERENCIAS!$C$24,10,7))),0)+VLOOKUP(F1840,REFERENCIAS!$C:$D,2,0)*VLOOKUP($F$2,PONDERADORES!A:P,IF(AND(INFORMACION!$T1840='REFERENCIAS RIESGO'!$C$36,INFORMACION!$F1840=REFERENCIAS!$C$24),16,IF(INFORMACION!$T1840='REFERENCIAS RIESGO'!$C$36,13,IF(INFORMACION!$F1840=REFERENCIAS!$C$24,10,7))),0)+VLOOKUP(T1840,REFERENCIAS!$C:$D,2,0)*VLOOKUP($T$2,PONDERADORES!A:P,IF(AND(INFORMACION!$T1840='REFERENCIAS RIESGO'!$C$36,INFORMACION!$F1840=REFERENCIAS!$C$24),16,IF(INFORMACION!$T1840='REFERENCIAS RIESGO'!$C$36,13,IF(INFORMACION!$F1840=REFERENCIAS!$C$24,10,7))),0)+VLOOKUP(IF(J1840&lt;=0.2,0.2,IF(AND(J1840&gt;0.2,J1840&lt;=0.4),0.4,IF(AND(J1840&gt;0.4,J1840&lt;=0.6),0.6,IF(AND(J1840&gt;0.6,J1840&lt;=0.8),0.8,IF(AND(J1840&gt;0.8,J1840&lt;=1),1))))),REFERENCIAS!$C:$D,2,0)*VLOOKUP($J$2,PONDERADORES!A:P,IF(AND(INFORMACION!$T1840='REFERENCIAS RIESGO'!$C$36,INFORMACION!$F1840=REFERENCIAS!$C$24),16,IF(INFORMACION!$T1840='REFERENCIAS RIESGO'!$C$36,13,IF(INFORMACION!$F1840=REFERENCIAS!$C$24,10,7))),0)</f>
        <v>#REF!</v>
      </c>
      <c r="Y1840" s="68">
        <f>+VLOOKUP(M1840,REFERENCIAS!$C:$D,2,0)*VLOOKUP($M$2,PONDERADORES!$A$7:$G$9,7,0)+VLOOKUP(N1840,REFERENCIAS!$C:$D,2,0)*VLOOKUP($N$2,PONDERADORES!$A$7:$G$9,7,0)+VLOOKUP(O1840,REFERENCIAS!$C:$D,2,0)*VLOOKUP($O$2,PONDERADORES!$A$7:$G$9,7,0)</f>
        <v>0.2</v>
      </c>
      <c r="Z1840" s="2">
        <f>+VLOOKUP(IF(R1840&lt;0.1,0,IF(AND(R1840&gt;=0.1,R1840&lt;0.2),0.1,IF(AND(R1840&gt;=0.2,R1840&lt;0.3),0.2,IF(R1840&gt;0.3,0.3,)))),REFERENCIAS!$C:$D,2,0)*VLOOKUP($R$2,PONDERADORES!$A$11:$G$11,7,0)</f>
        <v>15</v>
      </c>
      <c r="AA1840" s="92"/>
      <c r="AB1840" s="95" t="e">
        <f t="shared" ca="1" si="111"/>
        <v>#REF!</v>
      </c>
      <c r="AC1840" s="23" t="e">
        <f ca="1">IF(AB1840&gt;REFERENCIAS!$C$62,REFERENCIAS!$B$62,IF(AND(AB1840&gt;=REFERENCIAS!$C$63,AB1840&lt;REFERENCIAS!$D$63),REFERENCIAS!$B$63,IF(AND(AB1840&gt;REFERENCIAS!$C$64,AB1840&lt;=REFERENCIAS!$D$64),REFERENCIAS!$B$64,IF(AND(AB1840&gt;=REFERENCIAS!$C$65,AB1840&lt;REFERENCIAS!$D$65),REFERENCIAS!$B$65, "Revisar"))))</f>
        <v>#REF!</v>
      </c>
      <c r="AD1840" s="94" t="e">
        <f ca="1">VLOOKUP(AC1840,REFERENCIAS!$B$62:$G$65,4,FALSE)</f>
        <v>#REF!</v>
      </c>
    </row>
    <row r="1841" spans="1:30" ht="17.25" x14ac:dyDescent="0.25">
      <c r="A1841" s="74"/>
      <c r="B1841" s="19"/>
      <c r="C1841" s="19"/>
      <c r="D1841" s="50"/>
      <c r="E1841" s="73"/>
      <c r="F1841" s="74"/>
      <c r="G1841" s="9"/>
      <c r="H1841" s="48"/>
      <c r="I1841" s="49">
        <f t="shared" ca="1" si="109"/>
        <v>2022</v>
      </c>
      <c r="J1841" s="22">
        <f t="shared" ca="1" si="108"/>
        <v>1</v>
      </c>
      <c r="K1841" s="19"/>
      <c r="L1841" s="73"/>
      <c r="M1841" s="74"/>
      <c r="N1841" s="19"/>
      <c r="O1841" s="73"/>
      <c r="P1841" s="82">
        <v>1</v>
      </c>
      <c r="Q1841" s="24">
        <v>1</v>
      </c>
      <c r="R1841" s="81">
        <f t="shared" si="110"/>
        <v>1</v>
      </c>
      <c r="S1841" s="87"/>
      <c r="T1841" s="19"/>
      <c r="U1841" s="25"/>
      <c r="V1841" s="25"/>
      <c r="W1841" s="81"/>
      <c r="X1841" s="91" t="e">
        <f ca="1">+VLOOKUP(#REF!,REFERENCIAS!$C:$D,2,0)*VLOOKUP(#REF!,PONDERADORES!A:P,IF(AND(INFORMACION!$T1841='REFERENCIAS RIESGO'!$C$36,INFORMACION!$F1841=REFERENCIAS!$C$24),16,IF(INFORMACION!$T1841='REFERENCIAS RIESGO'!$C$36,13,IF(INFORMACION!$F1841=REFERENCIAS!$C$24,10,7))),0)+VLOOKUP(K1841,REFERENCIAS!$C:$D,2,0)*VLOOKUP($K$2,PONDERADORES!A:P,IF(AND(INFORMACION!$T1841='REFERENCIAS RIESGO'!$C$36,INFORMACION!$F1841=REFERENCIAS!$C$24),16,IF(INFORMACION!$T1841='REFERENCIAS RIESGO'!$C$36,13,IF(INFORMACION!$F1841=REFERENCIAS!$C$24,10,7))),0)+VLOOKUP(L1841,REFERENCIAS!$C:$D,2,0)*VLOOKUP($L$2,PONDERADORES!A:P,IF(AND(INFORMACION!$T1841='REFERENCIAS RIESGO'!$C$36,INFORMACION!$F1841=REFERENCIAS!$C$24),16,IF(INFORMACION!$T1841='REFERENCIAS RIESGO'!$C$36,13,IF(INFORMACION!$F1841=REFERENCIAS!$C$24,10,7))),0)+VLOOKUP(F1841,REFERENCIAS!$C:$D,2,0)*VLOOKUP($F$2,PONDERADORES!A:P,IF(AND(INFORMACION!$T1841='REFERENCIAS RIESGO'!$C$36,INFORMACION!$F1841=REFERENCIAS!$C$24),16,IF(INFORMACION!$T1841='REFERENCIAS RIESGO'!$C$36,13,IF(INFORMACION!$F1841=REFERENCIAS!$C$24,10,7))),0)+VLOOKUP(T1841,REFERENCIAS!$C:$D,2,0)*VLOOKUP($T$2,PONDERADORES!A:P,IF(AND(INFORMACION!$T1841='REFERENCIAS RIESGO'!$C$36,INFORMACION!$F1841=REFERENCIAS!$C$24),16,IF(INFORMACION!$T1841='REFERENCIAS RIESGO'!$C$36,13,IF(INFORMACION!$F1841=REFERENCIAS!$C$24,10,7))),0)+VLOOKUP(IF(J1841&lt;=0.2,0.2,IF(AND(J1841&gt;0.2,J1841&lt;=0.4),0.4,IF(AND(J1841&gt;0.4,J1841&lt;=0.6),0.6,IF(AND(J1841&gt;0.6,J1841&lt;=0.8),0.8,IF(AND(J1841&gt;0.8,J1841&lt;=1),1))))),REFERENCIAS!$C:$D,2,0)*VLOOKUP($J$2,PONDERADORES!A:P,IF(AND(INFORMACION!$T1841='REFERENCIAS RIESGO'!$C$36,INFORMACION!$F1841=REFERENCIAS!$C$24),16,IF(INFORMACION!$T1841='REFERENCIAS RIESGO'!$C$36,13,IF(INFORMACION!$F1841=REFERENCIAS!$C$24,10,7))),0)</f>
        <v>#REF!</v>
      </c>
      <c r="Y1841" s="68">
        <f>+VLOOKUP(M1841,REFERENCIAS!$C:$D,2,0)*VLOOKUP($M$2,PONDERADORES!$A$7:$G$9,7,0)+VLOOKUP(N1841,REFERENCIAS!$C:$D,2,0)*VLOOKUP($N$2,PONDERADORES!$A$7:$G$9,7,0)+VLOOKUP(O1841,REFERENCIAS!$C:$D,2,0)*VLOOKUP($O$2,PONDERADORES!$A$7:$G$9,7,0)</f>
        <v>0.2</v>
      </c>
      <c r="Z1841" s="2">
        <f>+VLOOKUP(IF(R1841&lt;0.1,0,IF(AND(R1841&gt;=0.1,R1841&lt;0.2),0.1,IF(AND(R1841&gt;=0.2,R1841&lt;0.3),0.2,IF(R1841&gt;0.3,0.3,)))),REFERENCIAS!$C:$D,2,0)*VLOOKUP($R$2,PONDERADORES!$A$11:$G$11,7,0)</f>
        <v>15</v>
      </c>
      <c r="AA1841" s="92"/>
      <c r="AB1841" s="95" t="e">
        <f t="shared" ca="1" si="111"/>
        <v>#REF!</v>
      </c>
      <c r="AC1841" s="23" t="e">
        <f ca="1">IF(AB1841&gt;REFERENCIAS!$C$62,REFERENCIAS!$B$62,IF(AND(AB1841&gt;=REFERENCIAS!$C$63,AB1841&lt;REFERENCIAS!$D$63),REFERENCIAS!$B$63,IF(AND(AB1841&gt;REFERENCIAS!$C$64,AB1841&lt;=REFERENCIAS!$D$64),REFERENCIAS!$B$64,IF(AND(AB1841&gt;=REFERENCIAS!$C$65,AB1841&lt;REFERENCIAS!$D$65),REFERENCIAS!$B$65, "Revisar"))))</f>
        <v>#REF!</v>
      </c>
      <c r="AD1841" s="94" t="e">
        <f ca="1">VLOOKUP(AC1841,REFERENCIAS!$B$62:$G$65,4,FALSE)</f>
        <v>#REF!</v>
      </c>
    </row>
    <row r="1842" spans="1:30" ht="17.25" x14ac:dyDescent="0.25">
      <c r="A1842" s="74"/>
      <c r="B1842" s="19"/>
      <c r="C1842" s="19"/>
      <c r="D1842" s="50"/>
      <c r="E1842" s="73"/>
      <c r="F1842" s="74"/>
      <c r="G1842" s="9"/>
      <c r="H1842" s="48"/>
      <c r="I1842" s="49">
        <f t="shared" ca="1" si="109"/>
        <v>2022</v>
      </c>
      <c r="J1842" s="22">
        <f t="shared" ca="1" si="108"/>
        <v>1</v>
      </c>
      <c r="K1842" s="19"/>
      <c r="L1842" s="73"/>
      <c r="M1842" s="74"/>
      <c r="N1842" s="19"/>
      <c r="O1842" s="73"/>
      <c r="P1842" s="82">
        <v>1</v>
      </c>
      <c r="Q1842" s="24">
        <v>1</v>
      </c>
      <c r="R1842" s="81">
        <f t="shared" si="110"/>
        <v>1</v>
      </c>
      <c r="S1842" s="87"/>
      <c r="T1842" s="19"/>
      <c r="U1842" s="25"/>
      <c r="V1842" s="25"/>
      <c r="W1842" s="81"/>
      <c r="X1842" s="91" t="e">
        <f ca="1">+VLOOKUP(#REF!,REFERENCIAS!$C:$D,2,0)*VLOOKUP(#REF!,PONDERADORES!A:P,IF(AND(INFORMACION!$T1842='REFERENCIAS RIESGO'!$C$36,INFORMACION!$F1842=REFERENCIAS!$C$24),16,IF(INFORMACION!$T1842='REFERENCIAS RIESGO'!$C$36,13,IF(INFORMACION!$F1842=REFERENCIAS!$C$24,10,7))),0)+VLOOKUP(K1842,REFERENCIAS!$C:$D,2,0)*VLOOKUP($K$2,PONDERADORES!A:P,IF(AND(INFORMACION!$T1842='REFERENCIAS RIESGO'!$C$36,INFORMACION!$F1842=REFERENCIAS!$C$24),16,IF(INFORMACION!$T1842='REFERENCIAS RIESGO'!$C$36,13,IF(INFORMACION!$F1842=REFERENCIAS!$C$24,10,7))),0)+VLOOKUP(L1842,REFERENCIAS!$C:$D,2,0)*VLOOKUP($L$2,PONDERADORES!A:P,IF(AND(INFORMACION!$T1842='REFERENCIAS RIESGO'!$C$36,INFORMACION!$F1842=REFERENCIAS!$C$24),16,IF(INFORMACION!$T1842='REFERENCIAS RIESGO'!$C$36,13,IF(INFORMACION!$F1842=REFERENCIAS!$C$24,10,7))),0)+VLOOKUP(F1842,REFERENCIAS!$C:$D,2,0)*VLOOKUP($F$2,PONDERADORES!A:P,IF(AND(INFORMACION!$T1842='REFERENCIAS RIESGO'!$C$36,INFORMACION!$F1842=REFERENCIAS!$C$24),16,IF(INFORMACION!$T1842='REFERENCIAS RIESGO'!$C$36,13,IF(INFORMACION!$F1842=REFERENCIAS!$C$24,10,7))),0)+VLOOKUP(T1842,REFERENCIAS!$C:$D,2,0)*VLOOKUP($T$2,PONDERADORES!A:P,IF(AND(INFORMACION!$T1842='REFERENCIAS RIESGO'!$C$36,INFORMACION!$F1842=REFERENCIAS!$C$24),16,IF(INFORMACION!$T1842='REFERENCIAS RIESGO'!$C$36,13,IF(INFORMACION!$F1842=REFERENCIAS!$C$24,10,7))),0)+VLOOKUP(IF(J1842&lt;=0.2,0.2,IF(AND(J1842&gt;0.2,J1842&lt;=0.4),0.4,IF(AND(J1842&gt;0.4,J1842&lt;=0.6),0.6,IF(AND(J1842&gt;0.6,J1842&lt;=0.8),0.8,IF(AND(J1842&gt;0.8,J1842&lt;=1),1))))),REFERENCIAS!$C:$D,2,0)*VLOOKUP($J$2,PONDERADORES!A:P,IF(AND(INFORMACION!$T1842='REFERENCIAS RIESGO'!$C$36,INFORMACION!$F1842=REFERENCIAS!$C$24),16,IF(INFORMACION!$T1842='REFERENCIAS RIESGO'!$C$36,13,IF(INFORMACION!$F1842=REFERENCIAS!$C$24,10,7))),0)</f>
        <v>#REF!</v>
      </c>
      <c r="Y1842" s="68">
        <f>+VLOOKUP(M1842,REFERENCIAS!$C:$D,2,0)*VLOOKUP($M$2,PONDERADORES!$A$7:$G$9,7,0)+VLOOKUP(N1842,REFERENCIAS!$C:$D,2,0)*VLOOKUP($N$2,PONDERADORES!$A$7:$G$9,7,0)+VLOOKUP(O1842,REFERENCIAS!$C:$D,2,0)*VLOOKUP($O$2,PONDERADORES!$A$7:$G$9,7,0)</f>
        <v>0.2</v>
      </c>
      <c r="Z1842" s="2">
        <f>+VLOOKUP(IF(R1842&lt;0.1,0,IF(AND(R1842&gt;=0.1,R1842&lt;0.2),0.1,IF(AND(R1842&gt;=0.2,R1842&lt;0.3),0.2,IF(R1842&gt;0.3,0.3,)))),REFERENCIAS!$C:$D,2,0)*VLOOKUP($R$2,PONDERADORES!$A$11:$G$11,7,0)</f>
        <v>15</v>
      </c>
      <c r="AA1842" s="92"/>
      <c r="AB1842" s="95" t="e">
        <f t="shared" ca="1" si="111"/>
        <v>#REF!</v>
      </c>
      <c r="AC1842" s="23" t="e">
        <f ca="1">IF(AB1842&gt;REFERENCIAS!$C$62,REFERENCIAS!$B$62,IF(AND(AB1842&gt;=REFERENCIAS!$C$63,AB1842&lt;REFERENCIAS!$D$63),REFERENCIAS!$B$63,IF(AND(AB1842&gt;REFERENCIAS!$C$64,AB1842&lt;=REFERENCIAS!$D$64),REFERENCIAS!$B$64,IF(AND(AB1842&gt;=REFERENCIAS!$C$65,AB1842&lt;REFERENCIAS!$D$65),REFERENCIAS!$B$65, "Revisar"))))</f>
        <v>#REF!</v>
      </c>
      <c r="AD1842" s="94" t="e">
        <f ca="1">VLOOKUP(AC1842,REFERENCIAS!$B$62:$G$65,4,FALSE)</f>
        <v>#REF!</v>
      </c>
    </row>
    <row r="1843" spans="1:30" ht="17.25" x14ac:dyDescent="0.25">
      <c r="A1843" s="74"/>
      <c r="B1843" s="19"/>
      <c r="C1843" s="19"/>
      <c r="D1843" s="50"/>
      <c r="E1843" s="73"/>
      <c r="F1843" s="74"/>
      <c r="G1843" s="9"/>
      <c r="H1843" s="48"/>
      <c r="I1843" s="49">
        <f t="shared" ca="1" si="109"/>
        <v>2022</v>
      </c>
      <c r="J1843" s="22">
        <f t="shared" ca="1" si="108"/>
        <v>1</v>
      </c>
      <c r="K1843" s="19"/>
      <c r="L1843" s="73"/>
      <c r="M1843" s="74"/>
      <c r="N1843" s="19"/>
      <c r="O1843" s="73"/>
      <c r="P1843" s="82">
        <v>1</v>
      </c>
      <c r="Q1843" s="24">
        <v>1</v>
      </c>
      <c r="R1843" s="81">
        <f t="shared" si="110"/>
        <v>1</v>
      </c>
      <c r="S1843" s="87"/>
      <c r="T1843" s="19"/>
      <c r="U1843" s="25"/>
      <c r="V1843" s="25"/>
      <c r="W1843" s="81"/>
      <c r="X1843" s="91" t="e">
        <f ca="1">+VLOOKUP(#REF!,REFERENCIAS!$C:$D,2,0)*VLOOKUP(#REF!,PONDERADORES!A:P,IF(AND(INFORMACION!$T1843='REFERENCIAS RIESGO'!$C$36,INFORMACION!$F1843=REFERENCIAS!$C$24),16,IF(INFORMACION!$T1843='REFERENCIAS RIESGO'!$C$36,13,IF(INFORMACION!$F1843=REFERENCIAS!$C$24,10,7))),0)+VLOOKUP(K1843,REFERENCIAS!$C:$D,2,0)*VLOOKUP($K$2,PONDERADORES!A:P,IF(AND(INFORMACION!$T1843='REFERENCIAS RIESGO'!$C$36,INFORMACION!$F1843=REFERENCIAS!$C$24),16,IF(INFORMACION!$T1843='REFERENCIAS RIESGO'!$C$36,13,IF(INFORMACION!$F1843=REFERENCIAS!$C$24,10,7))),0)+VLOOKUP(L1843,REFERENCIAS!$C:$D,2,0)*VLOOKUP($L$2,PONDERADORES!A:P,IF(AND(INFORMACION!$T1843='REFERENCIAS RIESGO'!$C$36,INFORMACION!$F1843=REFERENCIAS!$C$24),16,IF(INFORMACION!$T1843='REFERENCIAS RIESGO'!$C$36,13,IF(INFORMACION!$F1843=REFERENCIAS!$C$24,10,7))),0)+VLOOKUP(F1843,REFERENCIAS!$C:$D,2,0)*VLOOKUP($F$2,PONDERADORES!A:P,IF(AND(INFORMACION!$T1843='REFERENCIAS RIESGO'!$C$36,INFORMACION!$F1843=REFERENCIAS!$C$24),16,IF(INFORMACION!$T1843='REFERENCIAS RIESGO'!$C$36,13,IF(INFORMACION!$F1843=REFERENCIAS!$C$24,10,7))),0)+VLOOKUP(T1843,REFERENCIAS!$C:$D,2,0)*VLOOKUP($T$2,PONDERADORES!A:P,IF(AND(INFORMACION!$T1843='REFERENCIAS RIESGO'!$C$36,INFORMACION!$F1843=REFERENCIAS!$C$24),16,IF(INFORMACION!$T1843='REFERENCIAS RIESGO'!$C$36,13,IF(INFORMACION!$F1843=REFERENCIAS!$C$24,10,7))),0)+VLOOKUP(IF(J1843&lt;=0.2,0.2,IF(AND(J1843&gt;0.2,J1843&lt;=0.4),0.4,IF(AND(J1843&gt;0.4,J1843&lt;=0.6),0.6,IF(AND(J1843&gt;0.6,J1843&lt;=0.8),0.8,IF(AND(J1843&gt;0.8,J1843&lt;=1),1))))),REFERENCIAS!$C:$D,2,0)*VLOOKUP($J$2,PONDERADORES!A:P,IF(AND(INFORMACION!$T1843='REFERENCIAS RIESGO'!$C$36,INFORMACION!$F1843=REFERENCIAS!$C$24),16,IF(INFORMACION!$T1843='REFERENCIAS RIESGO'!$C$36,13,IF(INFORMACION!$F1843=REFERENCIAS!$C$24,10,7))),0)</f>
        <v>#REF!</v>
      </c>
      <c r="Y1843" s="68">
        <f>+VLOOKUP(M1843,REFERENCIAS!$C:$D,2,0)*VLOOKUP($M$2,PONDERADORES!$A$7:$G$9,7,0)+VLOOKUP(N1843,REFERENCIAS!$C:$D,2,0)*VLOOKUP($N$2,PONDERADORES!$A$7:$G$9,7,0)+VLOOKUP(O1843,REFERENCIAS!$C:$D,2,0)*VLOOKUP($O$2,PONDERADORES!$A$7:$G$9,7,0)</f>
        <v>0.2</v>
      </c>
      <c r="Z1843" s="2">
        <f>+VLOOKUP(IF(R1843&lt;0.1,0,IF(AND(R1843&gt;=0.1,R1843&lt;0.2),0.1,IF(AND(R1843&gt;=0.2,R1843&lt;0.3),0.2,IF(R1843&gt;0.3,0.3,)))),REFERENCIAS!$C:$D,2,0)*VLOOKUP($R$2,PONDERADORES!$A$11:$G$11,7,0)</f>
        <v>15</v>
      </c>
      <c r="AA1843" s="92"/>
      <c r="AB1843" s="95" t="e">
        <f t="shared" ca="1" si="111"/>
        <v>#REF!</v>
      </c>
      <c r="AC1843" s="23" t="e">
        <f ca="1">IF(AB1843&gt;REFERENCIAS!$C$62,REFERENCIAS!$B$62,IF(AND(AB1843&gt;=REFERENCIAS!$C$63,AB1843&lt;REFERENCIAS!$D$63),REFERENCIAS!$B$63,IF(AND(AB1843&gt;REFERENCIAS!$C$64,AB1843&lt;=REFERENCIAS!$D$64),REFERENCIAS!$B$64,IF(AND(AB1843&gt;=REFERENCIAS!$C$65,AB1843&lt;REFERENCIAS!$D$65),REFERENCIAS!$B$65, "Revisar"))))</f>
        <v>#REF!</v>
      </c>
      <c r="AD1843" s="94" t="e">
        <f ca="1">VLOOKUP(AC1843,REFERENCIAS!$B$62:$G$65,4,FALSE)</f>
        <v>#REF!</v>
      </c>
    </row>
    <row r="1844" spans="1:30" ht="17.25" x14ac:dyDescent="0.25">
      <c r="A1844" s="74"/>
      <c r="B1844" s="19"/>
      <c r="C1844" s="19"/>
      <c r="D1844" s="50"/>
      <c r="E1844" s="73"/>
      <c r="F1844" s="74"/>
      <c r="G1844" s="9"/>
      <c r="H1844" s="48"/>
      <c r="I1844" s="49">
        <f t="shared" ca="1" si="109"/>
        <v>2022</v>
      </c>
      <c r="J1844" s="22">
        <f t="shared" ca="1" si="108"/>
        <v>1</v>
      </c>
      <c r="K1844" s="19"/>
      <c r="L1844" s="73"/>
      <c r="M1844" s="74"/>
      <c r="N1844" s="19"/>
      <c r="O1844" s="73"/>
      <c r="P1844" s="82">
        <v>1</v>
      </c>
      <c r="Q1844" s="24">
        <v>1</v>
      </c>
      <c r="R1844" s="81">
        <f t="shared" si="110"/>
        <v>1</v>
      </c>
      <c r="S1844" s="87"/>
      <c r="T1844" s="19"/>
      <c r="U1844" s="25"/>
      <c r="V1844" s="25"/>
      <c r="W1844" s="81"/>
      <c r="X1844" s="91" t="e">
        <f ca="1">+VLOOKUP(#REF!,REFERENCIAS!$C:$D,2,0)*VLOOKUP(#REF!,PONDERADORES!A:P,IF(AND(INFORMACION!$T1844='REFERENCIAS RIESGO'!$C$36,INFORMACION!$F1844=REFERENCIAS!$C$24),16,IF(INFORMACION!$T1844='REFERENCIAS RIESGO'!$C$36,13,IF(INFORMACION!$F1844=REFERENCIAS!$C$24,10,7))),0)+VLOOKUP(K1844,REFERENCIAS!$C:$D,2,0)*VLOOKUP($K$2,PONDERADORES!A:P,IF(AND(INFORMACION!$T1844='REFERENCIAS RIESGO'!$C$36,INFORMACION!$F1844=REFERENCIAS!$C$24),16,IF(INFORMACION!$T1844='REFERENCIAS RIESGO'!$C$36,13,IF(INFORMACION!$F1844=REFERENCIAS!$C$24,10,7))),0)+VLOOKUP(L1844,REFERENCIAS!$C:$D,2,0)*VLOOKUP($L$2,PONDERADORES!A:P,IF(AND(INFORMACION!$T1844='REFERENCIAS RIESGO'!$C$36,INFORMACION!$F1844=REFERENCIAS!$C$24),16,IF(INFORMACION!$T1844='REFERENCIAS RIESGO'!$C$36,13,IF(INFORMACION!$F1844=REFERENCIAS!$C$24,10,7))),0)+VLOOKUP(F1844,REFERENCIAS!$C:$D,2,0)*VLOOKUP($F$2,PONDERADORES!A:P,IF(AND(INFORMACION!$T1844='REFERENCIAS RIESGO'!$C$36,INFORMACION!$F1844=REFERENCIAS!$C$24),16,IF(INFORMACION!$T1844='REFERENCIAS RIESGO'!$C$36,13,IF(INFORMACION!$F1844=REFERENCIAS!$C$24,10,7))),0)+VLOOKUP(T1844,REFERENCIAS!$C:$D,2,0)*VLOOKUP($T$2,PONDERADORES!A:P,IF(AND(INFORMACION!$T1844='REFERENCIAS RIESGO'!$C$36,INFORMACION!$F1844=REFERENCIAS!$C$24),16,IF(INFORMACION!$T1844='REFERENCIAS RIESGO'!$C$36,13,IF(INFORMACION!$F1844=REFERENCIAS!$C$24,10,7))),0)+VLOOKUP(IF(J1844&lt;=0.2,0.2,IF(AND(J1844&gt;0.2,J1844&lt;=0.4),0.4,IF(AND(J1844&gt;0.4,J1844&lt;=0.6),0.6,IF(AND(J1844&gt;0.6,J1844&lt;=0.8),0.8,IF(AND(J1844&gt;0.8,J1844&lt;=1),1))))),REFERENCIAS!$C:$D,2,0)*VLOOKUP($J$2,PONDERADORES!A:P,IF(AND(INFORMACION!$T1844='REFERENCIAS RIESGO'!$C$36,INFORMACION!$F1844=REFERENCIAS!$C$24),16,IF(INFORMACION!$T1844='REFERENCIAS RIESGO'!$C$36,13,IF(INFORMACION!$F1844=REFERENCIAS!$C$24,10,7))),0)</f>
        <v>#REF!</v>
      </c>
      <c r="Y1844" s="68">
        <f>+VLOOKUP(M1844,REFERENCIAS!$C:$D,2,0)*VLOOKUP($M$2,PONDERADORES!$A$7:$G$9,7,0)+VLOOKUP(N1844,REFERENCIAS!$C:$D,2,0)*VLOOKUP($N$2,PONDERADORES!$A$7:$G$9,7,0)+VLOOKUP(O1844,REFERENCIAS!$C:$D,2,0)*VLOOKUP($O$2,PONDERADORES!$A$7:$G$9,7,0)</f>
        <v>0.2</v>
      </c>
      <c r="Z1844" s="2">
        <f>+VLOOKUP(IF(R1844&lt;0.1,0,IF(AND(R1844&gt;=0.1,R1844&lt;0.2),0.1,IF(AND(R1844&gt;=0.2,R1844&lt;0.3),0.2,IF(R1844&gt;0.3,0.3,)))),REFERENCIAS!$C:$D,2,0)*VLOOKUP($R$2,PONDERADORES!$A$11:$G$11,7,0)</f>
        <v>15</v>
      </c>
      <c r="AA1844" s="92"/>
      <c r="AB1844" s="95" t="e">
        <f t="shared" ca="1" si="111"/>
        <v>#REF!</v>
      </c>
      <c r="AC1844" s="23" t="e">
        <f ca="1">IF(AB1844&gt;REFERENCIAS!$C$62,REFERENCIAS!$B$62,IF(AND(AB1844&gt;=REFERENCIAS!$C$63,AB1844&lt;REFERENCIAS!$D$63),REFERENCIAS!$B$63,IF(AND(AB1844&gt;REFERENCIAS!$C$64,AB1844&lt;=REFERENCIAS!$D$64),REFERENCIAS!$B$64,IF(AND(AB1844&gt;=REFERENCIAS!$C$65,AB1844&lt;REFERENCIAS!$D$65),REFERENCIAS!$B$65, "Revisar"))))</f>
        <v>#REF!</v>
      </c>
      <c r="AD1844" s="94" t="e">
        <f ca="1">VLOOKUP(AC1844,REFERENCIAS!$B$62:$G$65,4,FALSE)</f>
        <v>#REF!</v>
      </c>
    </row>
    <row r="1845" spans="1:30" ht="17.25" x14ac:dyDescent="0.25">
      <c r="A1845" s="74"/>
      <c r="B1845" s="19"/>
      <c r="C1845" s="19"/>
      <c r="D1845" s="50"/>
      <c r="E1845" s="73"/>
      <c r="F1845" s="74"/>
      <c r="G1845" s="9"/>
      <c r="H1845" s="48"/>
      <c r="I1845" s="49">
        <f t="shared" ca="1" si="109"/>
        <v>2022</v>
      </c>
      <c r="J1845" s="22">
        <f t="shared" ca="1" si="108"/>
        <v>1</v>
      </c>
      <c r="K1845" s="19"/>
      <c r="L1845" s="73"/>
      <c r="M1845" s="74"/>
      <c r="N1845" s="19"/>
      <c r="O1845" s="73"/>
      <c r="P1845" s="82">
        <v>1</v>
      </c>
      <c r="Q1845" s="24">
        <v>1</v>
      </c>
      <c r="R1845" s="81">
        <f t="shared" si="110"/>
        <v>1</v>
      </c>
      <c r="S1845" s="87"/>
      <c r="T1845" s="19"/>
      <c r="U1845" s="25"/>
      <c r="V1845" s="25"/>
      <c r="W1845" s="81"/>
      <c r="X1845" s="91" t="e">
        <f ca="1">+VLOOKUP(#REF!,REFERENCIAS!$C:$D,2,0)*VLOOKUP(#REF!,PONDERADORES!A:P,IF(AND(INFORMACION!$T1845='REFERENCIAS RIESGO'!$C$36,INFORMACION!$F1845=REFERENCIAS!$C$24),16,IF(INFORMACION!$T1845='REFERENCIAS RIESGO'!$C$36,13,IF(INFORMACION!$F1845=REFERENCIAS!$C$24,10,7))),0)+VLOOKUP(K1845,REFERENCIAS!$C:$D,2,0)*VLOOKUP($K$2,PONDERADORES!A:P,IF(AND(INFORMACION!$T1845='REFERENCIAS RIESGO'!$C$36,INFORMACION!$F1845=REFERENCIAS!$C$24),16,IF(INFORMACION!$T1845='REFERENCIAS RIESGO'!$C$36,13,IF(INFORMACION!$F1845=REFERENCIAS!$C$24,10,7))),0)+VLOOKUP(L1845,REFERENCIAS!$C:$D,2,0)*VLOOKUP($L$2,PONDERADORES!A:P,IF(AND(INFORMACION!$T1845='REFERENCIAS RIESGO'!$C$36,INFORMACION!$F1845=REFERENCIAS!$C$24),16,IF(INFORMACION!$T1845='REFERENCIAS RIESGO'!$C$36,13,IF(INFORMACION!$F1845=REFERENCIAS!$C$24,10,7))),0)+VLOOKUP(F1845,REFERENCIAS!$C:$D,2,0)*VLOOKUP($F$2,PONDERADORES!A:P,IF(AND(INFORMACION!$T1845='REFERENCIAS RIESGO'!$C$36,INFORMACION!$F1845=REFERENCIAS!$C$24),16,IF(INFORMACION!$T1845='REFERENCIAS RIESGO'!$C$36,13,IF(INFORMACION!$F1845=REFERENCIAS!$C$24,10,7))),0)+VLOOKUP(T1845,REFERENCIAS!$C:$D,2,0)*VLOOKUP($T$2,PONDERADORES!A:P,IF(AND(INFORMACION!$T1845='REFERENCIAS RIESGO'!$C$36,INFORMACION!$F1845=REFERENCIAS!$C$24),16,IF(INFORMACION!$T1845='REFERENCIAS RIESGO'!$C$36,13,IF(INFORMACION!$F1845=REFERENCIAS!$C$24,10,7))),0)+VLOOKUP(IF(J1845&lt;=0.2,0.2,IF(AND(J1845&gt;0.2,J1845&lt;=0.4),0.4,IF(AND(J1845&gt;0.4,J1845&lt;=0.6),0.6,IF(AND(J1845&gt;0.6,J1845&lt;=0.8),0.8,IF(AND(J1845&gt;0.8,J1845&lt;=1),1))))),REFERENCIAS!$C:$D,2,0)*VLOOKUP($J$2,PONDERADORES!A:P,IF(AND(INFORMACION!$T1845='REFERENCIAS RIESGO'!$C$36,INFORMACION!$F1845=REFERENCIAS!$C$24),16,IF(INFORMACION!$T1845='REFERENCIAS RIESGO'!$C$36,13,IF(INFORMACION!$F1845=REFERENCIAS!$C$24,10,7))),0)</f>
        <v>#REF!</v>
      </c>
      <c r="Y1845" s="68">
        <f>+VLOOKUP(M1845,REFERENCIAS!$C:$D,2,0)*VLOOKUP($M$2,PONDERADORES!$A$7:$G$9,7,0)+VLOOKUP(N1845,REFERENCIAS!$C:$D,2,0)*VLOOKUP($N$2,PONDERADORES!$A$7:$G$9,7,0)+VLOOKUP(O1845,REFERENCIAS!$C:$D,2,0)*VLOOKUP($O$2,PONDERADORES!$A$7:$G$9,7,0)</f>
        <v>0.2</v>
      </c>
      <c r="Z1845" s="2">
        <f>+VLOOKUP(IF(R1845&lt;0.1,0,IF(AND(R1845&gt;=0.1,R1845&lt;0.2),0.1,IF(AND(R1845&gt;=0.2,R1845&lt;0.3),0.2,IF(R1845&gt;0.3,0.3,)))),REFERENCIAS!$C:$D,2,0)*VLOOKUP($R$2,PONDERADORES!$A$11:$G$11,7,0)</f>
        <v>15</v>
      </c>
      <c r="AA1845" s="92"/>
      <c r="AB1845" s="95" t="e">
        <f t="shared" ca="1" si="111"/>
        <v>#REF!</v>
      </c>
      <c r="AC1845" s="23" t="e">
        <f ca="1">IF(AB1845&gt;REFERENCIAS!$C$62,REFERENCIAS!$B$62,IF(AND(AB1845&gt;=REFERENCIAS!$C$63,AB1845&lt;REFERENCIAS!$D$63),REFERENCIAS!$B$63,IF(AND(AB1845&gt;REFERENCIAS!$C$64,AB1845&lt;=REFERENCIAS!$D$64),REFERENCIAS!$B$64,IF(AND(AB1845&gt;=REFERENCIAS!$C$65,AB1845&lt;REFERENCIAS!$D$65),REFERENCIAS!$B$65, "Revisar"))))</f>
        <v>#REF!</v>
      </c>
      <c r="AD1845" s="94" t="e">
        <f ca="1">VLOOKUP(AC1845,REFERENCIAS!$B$62:$G$65,4,FALSE)</f>
        <v>#REF!</v>
      </c>
    </row>
    <row r="1846" spans="1:30" ht="17.25" x14ac:dyDescent="0.25">
      <c r="A1846" s="74"/>
      <c r="B1846" s="19"/>
      <c r="C1846" s="19"/>
      <c r="D1846" s="50"/>
      <c r="E1846" s="73"/>
      <c r="F1846" s="74"/>
      <c r="G1846" s="9"/>
      <c r="H1846" s="48"/>
      <c r="I1846" s="49">
        <f t="shared" ca="1" si="109"/>
        <v>2022</v>
      </c>
      <c r="J1846" s="22">
        <f t="shared" ca="1" si="108"/>
        <v>1</v>
      </c>
      <c r="K1846" s="19"/>
      <c r="L1846" s="73"/>
      <c r="M1846" s="74"/>
      <c r="N1846" s="19"/>
      <c r="O1846" s="73"/>
      <c r="P1846" s="82">
        <v>1</v>
      </c>
      <c r="Q1846" s="24">
        <v>1</v>
      </c>
      <c r="R1846" s="81">
        <f t="shared" si="110"/>
        <v>1</v>
      </c>
      <c r="S1846" s="87"/>
      <c r="T1846" s="19"/>
      <c r="U1846" s="25"/>
      <c r="V1846" s="25"/>
      <c r="W1846" s="81"/>
      <c r="X1846" s="91" t="e">
        <f ca="1">+VLOOKUP(#REF!,REFERENCIAS!$C:$D,2,0)*VLOOKUP(#REF!,PONDERADORES!A:P,IF(AND(INFORMACION!$T1846='REFERENCIAS RIESGO'!$C$36,INFORMACION!$F1846=REFERENCIAS!$C$24),16,IF(INFORMACION!$T1846='REFERENCIAS RIESGO'!$C$36,13,IF(INFORMACION!$F1846=REFERENCIAS!$C$24,10,7))),0)+VLOOKUP(K1846,REFERENCIAS!$C:$D,2,0)*VLOOKUP($K$2,PONDERADORES!A:P,IF(AND(INFORMACION!$T1846='REFERENCIAS RIESGO'!$C$36,INFORMACION!$F1846=REFERENCIAS!$C$24),16,IF(INFORMACION!$T1846='REFERENCIAS RIESGO'!$C$36,13,IF(INFORMACION!$F1846=REFERENCIAS!$C$24,10,7))),0)+VLOOKUP(L1846,REFERENCIAS!$C:$D,2,0)*VLOOKUP($L$2,PONDERADORES!A:P,IF(AND(INFORMACION!$T1846='REFERENCIAS RIESGO'!$C$36,INFORMACION!$F1846=REFERENCIAS!$C$24),16,IF(INFORMACION!$T1846='REFERENCIAS RIESGO'!$C$36,13,IF(INFORMACION!$F1846=REFERENCIAS!$C$24,10,7))),0)+VLOOKUP(F1846,REFERENCIAS!$C:$D,2,0)*VLOOKUP($F$2,PONDERADORES!A:P,IF(AND(INFORMACION!$T1846='REFERENCIAS RIESGO'!$C$36,INFORMACION!$F1846=REFERENCIAS!$C$24),16,IF(INFORMACION!$T1846='REFERENCIAS RIESGO'!$C$36,13,IF(INFORMACION!$F1846=REFERENCIAS!$C$24,10,7))),0)+VLOOKUP(T1846,REFERENCIAS!$C:$D,2,0)*VLOOKUP($T$2,PONDERADORES!A:P,IF(AND(INFORMACION!$T1846='REFERENCIAS RIESGO'!$C$36,INFORMACION!$F1846=REFERENCIAS!$C$24),16,IF(INFORMACION!$T1846='REFERENCIAS RIESGO'!$C$36,13,IF(INFORMACION!$F1846=REFERENCIAS!$C$24,10,7))),0)+VLOOKUP(IF(J1846&lt;=0.2,0.2,IF(AND(J1846&gt;0.2,J1846&lt;=0.4),0.4,IF(AND(J1846&gt;0.4,J1846&lt;=0.6),0.6,IF(AND(J1846&gt;0.6,J1846&lt;=0.8),0.8,IF(AND(J1846&gt;0.8,J1846&lt;=1),1))))),REFERENCIAS!$C:$D,2,0)*VLOOKUP($J$2,PONDERADORES!A:P,IF(AND(INFORMACION!$T1846='REFERENCIAS RIESGO'!$C$36,INFORMACION!$F1846=REFERENCIAS!$C$24),16,IF(INFORMACION!$T1846='REFERENCIAS RIESGO'!$C$36,13,IF(INFORMACION!$F1846=REFERENCIAS!$C$24,10,7))),0)</f>
        <v>#REF!</v>
      </c>
      <c r="Y1846" s="68">
        <f>+VLOOKUP(M1846,REFERENCIAS!$C:$D,2,0)*VLOOKUP($M$2,PONDERADORES!$A$7:$G$9,7,0)+VLOOKUP(N1846,REFERENCIAS!$C:$D,2,0)*VLOOKUP($N$2,PONDERADORES!$A$7:$G$9,7,0)+VLOOKUP(O1846,REFERENCIAS!$C:$D,2,0)*VLOOKUP($O$2,PONDERADORES!$A$7:$G$9,7,0)</f>
        <v>0.2</v>
      </c>
      <c r="Z1846" s="2">
        <f>+VLOOKUP(IF(R1846&lt;0.1,0,IF(AND(R1846&gt;=0.1,R1846&lt;0.2),0.1,IF(AND(R1846&gt;=0.2,R1846&lt;0.3),0.2,IF(R1846&gt;0.3,0.3,)))),REFERENCIAS!$C:$D,2,0)*VLOOKUP($R$2,PONDERADORES!$A$11:$G$11,7,0)</f>
        <v>15</v>
      </c>
      <c r="AA1846" s="92"/>
      <c r="AB1846" s="95" t="e">
        <f t="shared" ca="1" si="111"/>
        <v>#REF!</v>
      </c>
      <c r="AC1846" s="23" t="e">
        <f ca="1">IF(AB1846&gt;REFERENCIAS!$C$62,REFERENCIAS!$B$62,IF(AND(AB1846&gt;=REFERENCIAS!$C$63,AB1846&lt;REFERENCIAS!$D$63),REFERENCIAS!$B$63,IF(AND(AB1846&gt;REFERENCIAS!$C$64,AB1846&lt;=REFERENCIAS!$D$64),REFERENCIAS!$B$64,IF(AND(AB1846&gt;=REFERENCIAS!$C$65,AB1846&lt;REFERENCIAS!$D$65),REFERENCIAS!$B$65, "Revisar"))))</f>
        <v>#REF!</v>
      </c>
      <c r="AD1846" s="94" t="e">
        <f ca="1">VLOOKUP(AC1846,REFERENCIAS!$B$62:$G$65,4,FALSE)</f>
        <v>#REF!</v>
      </c>
    </row>
    <row r="1847" spans="1:30" ht="17.25" x14ac:dyDescent="0.25">
      <c r="A1847" s="74"/>
      <c r="B1847" s="19"/>
      <c r="C1847" s="19"/>
      <c r="D1847" s="50"/>
      <c r="E1847" s="73"/>
      <c r="F1847" s="74"/>
      <c r="G1847" s="9"/>
      <c r="H1847" s="48"/>
      <c r="I1847" s="49">
        <f t="shared" ca="1" si="109"/>
        <v>2022</v>
      </c>
      <c r="J1847" s="22">
        <f t="shared" ca="1" si="108"/>
        <v>1</v>
      </c>
      <c r="K1847" s="19"/>
      <c r="L1847" s="73"/>
      <c r="M1847" s="74"/>
      <c r="N1847" s="19"/>
      <c r="O1847" s="73"/>
      <c r="P1847" s="82">
        <v>1</v>
      </c>
      <c r="Q1847" s="24">
        <v>1</v>
      </c>
      <c r="R1847" s="81">
        <f t="shared" si="110"/>
        <v>1</v>
      </c>
      <c r="S1847" s="87"/>
      <c r="T1847" s="19"/>
      <c r="U1847" s="25"/>
      <c r="V1847" s="25"/>
      <c r="W1847" s="81"/>
      <c r="X1847" s="91" t="e">
        <f ca="1">+VLOOKUP(#REF!,REFERENCIAS!$C:$D,2,0)*VLOOKUP(#REF!,PONDERADORES!A:P,IF(AND(INFORMACION!$T1847='REFERENCIAS RIESGO'!$C$36,INFORMACION!$F1847=REFERENCIAS!$C$24),16,IF(INFORMACION!$T1847='REFERENCIAS RIESGO'!$C$36,13,IF(INFORMACION!$F1847=REFERENCIAS!$C$24,10,7))),0)+VLOOKUP(K1847,REFERENCIAS!$C:$D,2,0)*VLOOKUP($K$2,PONDERADORES!A:P,IF(AND(INFORMACION!$T1847='REFERENCIAS RIESGO'!$C$36,INFORMACION!$F1847=REFERENCIAS!$C$24),16,IF(INFORMACION!$T1847='REFERENCIAS RIESGO'!$C$36,13,IF(INFORMACION!$F1847=REFERENCIAS!$C$24,10,7))),0)+VLOOKUP(L1847,REFERENCIAS!$C:$D,2,0)*VLOOKUP($L$2,PONDERADORES!A:P,IF(AND(INFORMACION!$T1847='REFERENCIAS RIESGO'!$C$36,INFORMACION!$F1847=REFERENCIAS!$C$24),16,IF(INFORMACION!$T1847='REFERENCIAS RIESGO'!$C$36,13,IF(INFORMACION!$F1847=REFERENCIAS!$C$24,10,7))),0)+VLOOKUP(F1847,REFERENCIAS!$C:$D,2,0)*VLOOKUP($F$2,PONDERADORES!A:P,IF(AND(INFORMACION!$T1847='REFERENCIAS RIESGO'!$C$36,INFORMACION!$F1847=REFERENCIAS!$C$24),16,IF(INFORMACION!$T1847='REFERENCIAS RIESGO'!$C$36,13,IF(INFORMACION!$F1847=REFERENCIAS!$C$24,10,7))),0)+VLOOKUP(T1847,REFERENCIAS!$C:$D,2,0)*VLOOKUP($T$2,PONDERADORES!A:P,IF(AND(INFORMACION!$T1847='REFERENCIAS RIESGO'!$C$36,INFORMACION!$F1847=REFERENCIAS!$C$24),16,IF(INFORMACION!$T1847='REFERENCIAS RIESGO'!$C$36,13,IF(INFORMACION!$F1847=REFERENCIAS!$C$24,10,7))),0)+VLOOKUP(IF(J1847&lt;=0.2,0.2,IF(AND(J1847&gt;0.2,J1847&lt;=0.4),0.4,IF(AND(J1847&gt;0.4,J1847&lt;=0.6),0.6,IF(AND(J1847&gt;0.6,J1847&lt;=0.8),0.8,IF(AND(J1847&gt;0.8,J1847&lt;=1),1))))),REFERENCIAS!$C:$D,2,0)*VLOOKUP($J$2,PONDERADORES!A:P,IF(AND(INFORMACION!$T1847='REFERENCIAS RIESGO'!$C$36,INFORMACION!$F1847=REFERENCIAS!$C$24),16,IF(INFORMACION!$T1847='REFERENCIAS RIESGO'!$C$36,13,IF(INFORMACION!$F1847=REFERENCIAS!$C$24,10,7))),0)</f>
        <v>#REF!</v>
      </c>
      <c r="Y1847" s="68">
        <f>+VLOOKUP(M1847,REFERENCIAS!$C:$D,2,0)*VLOOKUP($M$2,PONDERADORES!$A$7:$G$9,7,0)+VLOOKUP(N1847,REFERENCIAS!$C:$D,2,0)*VLOOKUP($N$2,PONDERADORES!$A$7:$G$9,7,0)+VLOOKUP(O1847,REFERENCIAS!$C:$D,2,0)*VLOOKUP($O$2,PONDERADORES!$A$7:$G$9,7,0)</f>
        <v>0.2</v>
      </c>
      <c r="Z1847" s="2">
        <f>+VLOOKUP(IF(R1847&lt;0.1,0,IF(AND(R1847&gt;=0.1,R1847&lt;0.2),0.1,IF(AND(R1847&gt;=0.2,R1847&lt;0.3),0.2,IF(R1847&gt;0.3,0.3,)))),REFERENCIAS!$C:$D,2,0)*VLOOKUP($R$2,PONDERADORES!$A$11:$G$11,7,0)</f>
        <v>15</v>
      </c>
      <c r="AA1847" s="92"/>
      <c r="AB1847" s="95" t="e">
        <f t="shared" ca="1" si="111"/>
        <v>#REF!</v>
      </c>
      <c r="AC1847" s="23" t="e">
        <f ca="1">IF(AB1847&gt;REFERENCIAS!$C$62,REFERENCIAS!$B$62,IF(AND(AB1847&gt;=REFERENCIAS!$C$63,AB1847&lt;REFERENCIAS!$D$63),REFERENCIAS!$B$63,IF(AND(AB1847&gt;REFERENCIAS!$C$64,AB1847&lt;=REFERENCIAS!$D$64),REFERENCIAS!$B$64,IF(AND(AB1847&gt;=REFERENCIAS!$C$65,AB1847&lt;REFERENCIAS!$D$65),REFERENCIAS!$B$65, "Revisar"))))</f>
        <v>#REF!</v>
      </c>
      <c r="AD1847" s="94" t="e">
        <f ca="1">VLOOKUP(AC1847,REFERENCIAS!$B$62:$G$65,4,FALSE)</f>
        <v>#REF!</v>
      </c>
    </row>
    <row r="1848" spans="1:30" ht="17.25" x14ac:dyDescent="0.25">
      <c r="A1848" s="74"/>
      <c r="B1848" s="19"/>
      <c r="C1848" s="19"/>
      <c r="D1848" s="50"/>
      <c r="E1848" s="73"/>
      <c r="F1848" s="74"/>
      <c r="G1848" s="9"/>
      <c r="H1848" s="48"/>
      <c r="I1848" s="49">
        <f t="shared" ca="1" si="109"/>
        <v>2022</v>
      </c>
      <c r="J1848" s="22">
        <f t="shared" ca="1" si="108"/>
        <v>1</v>
      </c>
      <c r="K1848" s="19"/>
      <c r="L1848" s="73"/>
      <c r="M1848" s="74"/>
      <c r="N1848" s="19"/>
      <c r="O1848" s="73"/>
      <c r="P1848" s="82">
        <v>1</v>
      </c>
      <c r="Q1848" s="24">
        <v>1</v>
      </c>
      <c r="R1848" s="81">
        <f t="shared" si="110"/>
        <v>1</v>
      </c>
      <c r="S1848" s="87"/>
      <c r="T1848" s="19"/>
      <c r="U1848" s="25"/>
      <c r="V1848" s="25"/>
      <c r="W1848" s="81"/>
      <c r="X1848" s="91" t="e">
        <f ca="1">+VLOOKUP(#REF!,REFERENCIAS!$C:$D,2,0)*VLOOKUP(#REF!,PONDERADORES!A:P,IF(AND(INFORMACION!$T1848='REFERENCIAS RIESGO'!$C$36,INFORMACION!$F1848=REFERENCIAS!$C$24),16,IF(INFORMACION!$T1848='REFERENCIAS RIESGO'!$C$36,13,IF(INFORMACION!$F1848=REFERENCIAS!$C$24,10,7))),0)+VLOOKUP(K1848,REFERENCIAS!$C:$D,2,0)*VLOOKUP($K$2,PONDERADORES!A:P,IF(AND(INFORMACION!$T1848='REFERENCIAS RIESGO'!$C$36,INFORMACION!$F1848=REFERENCIAS!$C$24),16,IF(INFORMACION!$T1848='REFERENCIAS RIESGO'!$C$36,13,IF(INFORMACION!$F1848=REFERENCIAS!$C$24,10,7))),0)+VLOOKUP(L1848,REFERENCIAS!$C:$D,2,0)*VLOOKUP($L$2,PONDERADORES!A:P,IF(AND(INFORMACION!$T1848='REFERENCIAS RIESGO'!$C$36,INFORMACION!$F1848=REFERENCIAS!$C$24),16,IF(INFORMACION!$T1848='REFERENCIAS RIESGO'!$C$36,13,IF(INFORMACION!$F1848=REFERENCIAS!$C$24,10,7))),0)+VLOOKUP(F1848,REFERENCIAS!$C:$D,2,0)*VLOOKUP($F$2,PONDERADORES!A:P,IF(AND(INFORMACION!$T1848='REFERENCIAS RIESGO'!$C$36,INFORMACION!$F1848=REFERENCIAS!$C$24),16,IF(INFORMACION!$T1848='REFERENCIAS RIESGO'!$C$36,13,IF(INFORMACION!$F1848=REFERENCIAS!$C$24,10,7))),0)+VLOOKUP(T1848,REFERENCIAS!$C:$D,2,0)*VLOOKUP($T$2,PONDERADORES!A:P,IF(AND(INFORMACION!$T1848='REFERENCIAS RIESGO'!$C$36,INFORMACION!$F1848=REFERENCIAS!$C$24),16,IF(INFORMACION!$T1848='REFERENCIAS RIESGO'!$C$36,13,IF(INFORMACION!$F1848=REFERENCIAS!$C$24,10,7))),0)+VLOOKUP(IF(J1848&lt;=0.2,0.2,IF(AND(J1848&gt;0.2,J1848&lt;=0.4),0.4,IF(AND(J1848&gt;0.4,J1848&lt;=0.6),0.6,IF(AND(J1848&gt;0.6,J1848&lt;=0.8),0.8,IF(AND(J1848&gt;0.8,J1848&lt;=1),1))))),REFERENCIAS!$C:$D,2,0)*VLOOKUP($J$2,PONDERADORES!A:P,IF(AND(INFORMACION!$T1848='REFERENCIAS RIESGO'!$C$36,INFORMACION!$F1848=REFERENCIAS!$C$24),16,IF(INFORMACION!$T1848='REFERENCIAS RIESGO'!$C$36,13,IF(INFORMACION!$F1848=REFERENCIAS!$C$24,10,7))),0)</f>
        <v>#REF!</v>
      </c>
      <c r="Y1848" s="68">
        <f>+VLOOKUP(M1848,REFERENCIAS!$C:$D,2,0)*VLOOKUP($M$2,PONDERADORES!$A$7:$G$9,7,0)+VLOOKUP(N1848,REFERENCIAS!$C:$D,2,0)*VLOOKUP($N$2,PONDERADORES!$A$7:$G$9,7,0)+VLOOKUP(O1848,REFERENCIAS!$C:$D,2,0)*VLOOKUP($O$2,PONDERADORES!$A$7:$G$9,7,0)</f>
        <v>0.2</v>
      </c>
      <c r="Z1848" s="2">
        <f>+VLOOKUP(IF(R1848&lt;0.1,0,IF(AND(R1848&gt;=0.1,R1848&lt;0.2),0.1,IF(AND(R1848&gt;=0.2,R1848&lt;0.3),0.2,IF(R1848&gt;0.3,0.3,)))),REFERENCIAS!$C:$D,2,0)*VLOOKUP($R$2,PONDERADORES!$A$11:$G$11,7,0)</f>
        <v>15</v>
      </c>
      <c r="AA1848" s="92"/>
      <c r="AB1848" s="95" t="e">
        <f t="shared" ca="1" si="111"/>
        <v>#REF!</v>
      </c>
      <c r="AC1848" s="23" t="e">
        <f ca="1">IF(AB1848&gt;REFERENCIAS!$C$62,REFERENCIAS!$B$62,IF(AND(AB1848&gt;=REFERENCIAS!$C$63,AB1848&lt;REFERENCIAS!$D$63),REFERENCIAS!$B$63,IF(AND(AB1848&gt;REFERENCIAS!$C$64,AB1848&lt;=REFERENCIAS!$D$64),REFERENCIAS!$B$64,IF(AND(AB1848&gt;=REFERENCIAS!$C$65,AB1848&lt;REFERENCIAS!$D$65),REFERENCIAS!$B$65, "Revisar"))))</f>
        <v>#REF!</v>
      </c>
      <c r="AD1848" s="94" t="e">
        <f ca="1">VLOOKUP(AC1848,REFERENCIAS!$B$62:$G$65,4,FALSE)</f>
        <v>#REF!</v>
      </c>
    </row>
    <row r="1849" spans="1:30" ht="17.25" x14ac:dyDescent="0.25">
      <c r="A1849" s="74"/>
      <c r="B1849" s="19"/>
      <c r="C1849" s="19"/>
      <c r="D1849" s="50"/>
      <c r="E1849" s="73"/>
      <c r="F1849" s="74"/>
      <c r="G1849" s="9"/>
      <c r="H1849" s="48"/>
      <c r="I1849" s="49">
        <f t="shared" ca="1" si="109"/>
        <v>2022</v>
      </c>
      <c r="J1849" s="22">
        <f t="shared" ca="1" si="108"/>
        <v>1</v>
      </c>
      <c r="K1849" s="19"/>
      <c r="L1849" s="73"/>
      <c r="M1849" s="74"/>
      <c r="N1849" s="19"/>
      <c r="O1849" s="73"/>
      <c r="P1849" s="82">
        <v>1</v>
      </c>
      <c r="Q1849" s="24">
        <v>1</v>
      </c>
      <c r="R1849" s="81">
        <f t="shared" si="110"/>
        <v>1</v>
      </c>
      <c r="S1849" s="87"/>
      <c r="T1849" s="19"/>
      <c r="U1849" s="25"/>
      <c r="V1849" s="25"/>
      <c r="W1849" s="81"/>
      <c r="X1849" s="91" t="e">
        <f ca="1">+VLOOKUP(#REF!,REFERENCIAS!$C:$D,2,0)*VLOOKUP(#REF!,PONDERADORES!A:P,IF(AND(INFORMACION!$T1849='REFERENCIAS RIESGO'!$C$36,INFORMACION!$F1849=REFERENCIAS!$C$24),16,IF(INFORMACION!$T1849='REFERENCIAS RIESGO'!$C$36,13,IF(INFORMACION!$F1849=REFERENCIAS!$C$24,10,7))),0)+VLOOKUP(K1849,REFERENCIAS!$C:$D,2,0)*VLOOKUP($K$2,PONDERADORES!A:P,IF(AND(INFORMACION!$T1849='REFERENCIAS RIESGO'!$C$36,INFORMACION!$F1849=REFERENCIAS!$C$24),16,IF(INFORMACION!$T1849='REFERENCIAS RIESGO'!$C$36,13,IF(INFORMACION!$F1849=REFERENCIAS!$C$24,10,7))),0)+VLOOKUP(L1849,REFERENCIAS!$C:$D,2,0)*VLOOKUP($L$2,PONDERADORES!A:P,IF(AND(INFORMACION!$T1849='REFERENCIAS RIESGO'!$C$36,INFORMACION!$F1849=REFERENCIAS!$C$24),16,IF(INFORMACION!$T1849='REFERENCIAS RIESGO'!$C$36,13,IF(INFORMACION!$F1849=REFERENCIAS!$C$24,10,7))),0)+VLOOKUP(F1849,REFERENCIAS!$C:$D,2,0)*VLOOKUP($F$2,PONDERADORES!A:P,IF(AND(INFORMACION!$T1849='REFERENCIAS RIESGO'!$C$36,INFORMACION!$F1849=REFERENCIAS!$C$24),16,IF(INFORMACION!$T1849='REFERENCIAS RIESGO'!$C$36,13,IF(INFORMACION!$F1849=REFERENCIAS!$C$24,10,7))),0)+VLOOKUP(T1849,REFERENCIAS!$C:$D,2,0)*VLOOKUP($T$2,PONDERADORES!A:P,IF(AND(INFORMACION!$T1849='REFERENCIAS RIESGO'!$C$36,INFORMACION!$F1849=REFERENCIAS!$C$24),16,IF(INFORMACION!$T1849='REFERENCIAS RIESGO'!$C$36,13,IF(INFORMACION!$F1849=REFERENCIAS!$C$24,10,7))),0)+VLOOKUP(IF(J1849&lt;=0.2,0.2,IF(AND(J1849&gt;0.2,J1849&lt;=0.4),0.4,IF(AND(J1849&gt;0.4,J1849&lt;=0.6),0.6,IF(AND(J1849&gt;0.6,J1849&lt;=0.8),0.8,IF(AND(J1849&gt;0.8,J1849&lt;=1),1))))),REFERENCIAS!$C:$D,2,0)*VLOOKUP($J$2,PONDERADORES!A:P,IF(AND(INFORMACION!$T1849='REFERENCIAS RIESGO'!$C$36,INFORMACION!$F1849=REFERENCIAS!$C$24),16,IF(INFORMACION!$T1849='REFERENCIAS RIESGO'!$C$36,13,IF(INFORMACION!$F1849=REFERENCIAS!$C$24,10,7))),0)</f>
        <v>#REF!</v>
      </c>
      <c r="Y1849" s="68">
        <f>+VLOOKUP(M1849,REFERENCIAS!$C:$D,2,0)*VLOOKUP($M$2,PONDERADORES!$A$7:$G$9,7,0)+VLOOKUP(N1849,REFERENCIAS!$C:$D,2,0)*VLOOKUP($N$2,PONDERADORES!$A$7:$G$9,7,0)+VLOOKUP(O1849,REFERENCIAS!$C:$D,2,0)*VLOOKUP($O$2,PONDERADORES!$A$7:$G$9,7,0)</f>
        <v>0.2</v>
      </c>
      <c r="Z1849" s="2">
        <f>+VLOOKUP(IF(R1849&lt;0.1,0,IF(AND(R1849&gt;=0.1,R1849&lt;0.2),0.1,IF(AND(R1849&gt;=0.2,R1849&lt;0.3),0.2,IF(R1849&gt;0.3,0.3,)))),REFERENCIAS!$C:$D,2,0)*VLOOKUP($R$2,PONDERADORES!$A$11:$G$11,7,0)</f>
        <v>15</v>
      </c>
      <c r="AA1849" s="92"/>
      <c r="AB1849" s="95" t="e">
        <f t="shared" ca="1" si="111"/>
        <v>#REF!</v>
      </c>
      <c r="AC1849" s="23" t="e">
        <f ca="1">IF(AB1849&gt;REFERENCIAS!$C$62,REFERENCIAS!$B$62,IF(AND(AB1849&gt;=REFERENCIAS!$C$63,AB1849&lt;REFERENCIAS!$D$63),REFERENCIAS!$B$63,IF(AND(AB1849&gt;REFERENCIAS!$C$64,AB1849&lt;=REFERENCIAS!$D$64),REFERENCIAS!$B$64,IF(AND(AB1849&gt;=REFERENCIAS!$C$65,AB1849&lt;REFERENCIAS!$D$65),REFERENCIAS!$B$65, "Revisar"))))</f>
        <v>#REF!</v>
      </c>
      <c r="AD1849" s="94" t="e">
        <f ca="1">VLOOKUP(AC1849,REFERENCIAS!$B$62:$G$65,4,FALSE)</f>
        <v>#REF!</v>
      </c>
    </row>
    <row r="1850" spans="1:30" ht="17.25" x14ac:dyDescent="0.25">
      <c r="A1850" s="74"/>
      <c r="B1850" s="19"/>
      <c r="C1850" s="19"/>
      <c r="D1850" s="50"/>
      <c r="E1850" s="73"/>
      <c r="F1850" s="74"/>
      <c r="G1850" s="9"/>
      <c r="H1850" s="48"/>
      <c r="I1850" s="49">
        <f t="shared" ca="1" si="109"/>
        <v>2022</v>
      </c>
      <c r="J1850" s="22">
        <f t="shared" ca="1" si="108"/>
        <v>1</v>
      </c>
      <c r="K1850" s="19"/>
      <c r="L1850" s="73"/>
      <c r="M1850" s="74"/>
      <c r="N1850" s="19"/>
      <c r="O1850" s="73"/>
      <c r="P1850" s="82">
        <v>1</v>
      </c>
      <c r="Q1850" s="24">
        <v>1</v>
      </c>
      <c r="R1850" s="81">
        <f t="shared" si="110"/>
        <v>1</v>
      </c>
      <c r="S1850" s="87"/>
      <c r="T1850" s="19"/>
      <c r="U1850" s="25"/>
      <c r="V1850" s="25"/>
      <c r="W1850" s="81"/>
      <c r="X1850" s="91" t="e">
        <f ca="1">+VLOOKUP(#REF!,REFERENCIAS!$C:$D,2,0)*VLOOKUP(#REF!,PONDERADORES!A:P,IF(AND(INFORMACION!$T1850='REFERENCIAS RIESGO'!$C$36,INFORMACION!$F1850=REFERENCIAS!$C$24),16,IF(INFORMACION!$T1850='REFERENCIAS RIESGO'!$C$36,13,IF(INFORMACION!$F1850=REFERENCIAS!$C$24,10,7))),0)+VLOOKUP(K1850,REFERENCIAS!$C:$D,2,0)*VLOOKUP($K$2,PONDERADORES!A:P,IF(AND(INFORMACION!$T1850='REFERENCIAS RIESGO'!$C$36,INFORMACION!$F1850=REFERENCIAS!$C$24),16,IF(INFORMACION!$T1850='REFERENCIAS RIESGO'!$C$36,13,IF(INFORMACION!$F1850=REFERENCIAS!$C$24,10,7))),0)+VLOOKUP(L1850,REFERENCIAS!$C:$D,2,0)*VLOOKUP($L$2,PONDERADORES!A:P,IF(AND(INFORMACION!$T1850='REFERENCIAS RIESGO'!$C$36,INFORMACION!$F1850=REFERENCIAS!$C$24),16,IF(INFORMACION!$T1850='REFERENCIAS RIESGO'!$C$36,13,IF(INFORMACION!$F1850=REFERENCIAS!$C$24,10,7))),0)+VLOOKUP(F1850,REFERENCIAS!$C:$D,2,0)*VLOOKUP($F$2,PONDERADORES!A:P,IF(AND(INFORMACION!$T1850='REFERENCIAS RIESGO'!$C$36,INFORMACION!$F1850=REFERENCIAS!$C$24),16,IF(INFORMACION!$T1850='REFERENCIAS RIESGO'!$C$36,13,IF(INFORMACION!$F1850=REFERENCIAS!$C$24,10,7))),0)+VLOOKUP(T1850,REFERENCIAS!$C:$D,2,0)*VLOOKUP($T$2,PONDERADORES!A:P,IF(AND(INFORMACION!$T1850='REFERENCIAS RIESGO'!$C$36,INFORMACION!$F1850=REFERENCIAS!$C$24),16,IF(INFORMACION!$T1850='REFERENCIAS RIESGO'!$C$36,13,IF(INFORMACION!$F1850=REFERENCIAS!$C$24,10,7))),0)+VLOOKUP(IF(J1850&lt;=0.2,0.2,IF(AND(J1850&gt;0.2,J1850&lt;=0.4),0.4,IF(AND(J1850&gt;0.4,J1850&lt;=0.6),0.6,IF(AND(J1850&gt;0.6,J1850&lt;=0.8),0.8,IF(AND(J1850&gt;0.8,J1850&lt;=1),1))))),REFERENCIAS!$C:$D,2,0)*VLOOKUP($J$2,PONDERADORES!A:P,IF(AND(INFORMACION!$T1850='REFERENCIAS RIESGO'!$C$36,INFORMACION!$F1850=REFERENCIAS!$C$24),16,IF(INFORMACION!$T1850='REFERENCIAS RIESGO'!$C$36,13,IF(INFORMACION!$F1850=REFERENCIAS!$C$24,10,7))),0)</f>
        <v>#REF!</v>
      </c>
      <c r="Y1850" s="68">
        <f>+VLOOKUP(M1850,REFERENCIAS!$C:$D,2,0)*VLOOKUP($M$2,PONDERADORES!$A$7:$G$9,7,0)+VLOOKUP(N1850,REFERENCIAS!$C:$D,2,0)*VLOOKUP($N$2,PONDERADORES!$A$7:$G$9,7,0)+VLOOKUP(O1850,REFERENCIAS!$C:$D,2,0)*VLOOKUP($O$2,PONDERADORES!$A$7:$G$9,7,0)</f>
        <v>0.2</v>
      </c>
      <c r="Z1850" s="2">
        <f>+VLOOKUP(IF(R1850&lt;0.1,0,IF(AND(R1850&gt;=0.1,R1850&lt;0.2),0.1,IF(AND(R1850&gt;=0.2,R1850&lt;0.3),0.2,IF(R1850&gt;0.3,0.3,)))),REFERENCIAS!$C:$D,2,0)*VLOOKUP($R$2,PONDERADORES!$A$11:$G$11,7,0)</f>
        <v>15</v>
      </c>
      <c r="AA1850" s="92"/>
      <c r="AB1850" s="95" t="e">
        <f t="shared" ca="1" si="111"/>
        <v>#REF!</v>
      </c>
      <c r="AC1850" s="23" t="e">
        <f ca="1">IF(AB1850&gt;REFERENCIAS!$C$62,REFERENCIAS!$B$62,IF(AND(AB1850&gt;=REFERENCIAS!$C$63,AB1850&lt;REFERENCIAS!$D$63),REFERENCIAS!$B$63,IF(AND(AB1850&gt;REFERENCIAS!$C$64,AB1850&lt;=REFERENCIAS!$D$64),REFERENCIAS!$B$64,IF(AND(AB1850&gt;=REFERENCIAS!$C$65,AB1850&lt;REFERENCIAS!$D$65),REFERENCIAS!$B$65, "Revisar"))))</f>
        <v>#REF!</v>
      </c>
      <c r="AD1850" s="94" t="e">
        <f ca="1">VLOOKUP(AC1850,REFERENCIAS!$B$62:$G$65,4,FALSE)</f>
        <v>#REF!</v>
      </c>
    </row>
    <row r="1851" spans="1:30" ht="17.25" x14ac:dyDescent="0.25">
      <c r="A1851" s="74"/>
      <c r="B1851" s="19"/>
      <c r="C1851" s="19"/>
      <c r="D1851" s="50"/>
      <c r="E1851" s="73"/>
      <c r="F1851" s="74"/>
      <c r="G1851" s="9"/>
      <c r="H1851" s="48"/>
      <c r="I1851" s="49">
        <f t="shared" ca="1" si="109"/>
        <v>2022</v>
      </c>
      <c r="J1851" s="22">
        <f t="shared" ca="1" si="108"/>
        <v>1</v>
      </c>
      <c r="K1851" s="19"/>
      <c r="L1851" s="73"/>
      <c r="M1851" s="74"/>
      <c r="N1851" s="19"/>
      <c r="O1851" s="73"/>
      <c r="P1851" s="82">
        <v>1</v>
      </c>
      <c r="Q1851" s="24">
        <v>1</v>
      </c>
      <c r="R1851" s="81">
        <f t="shared" si="110"/>
        <v>1</v>
      </c>
      <c r="S1851" s="87"/>
      <c r="T1851" s="19"/>
      <c r="U1851" s="25"/>
      <c r="V1851" s="25"/>
      <c r="W1851" s="81"/>
      <c r="X1851" s="91" t="e">
        <f ca="1">+VLOOKUP(#REF!,REFERENCIAS!$C:$D,2,0)*VLOOKUP(#REF!,PONDERADORES!A:P,IF(AND(INFORMACION!$T1851='REFERENCIAS RIESGO'!$C$36,INFORMACION!$F1851=REFERENCIAS!$C$24),16,IF(INFORMACION!$T1851='REFERENCIAS RIESGO'!$C$36,13,IF(INFORMACION!$F1851=REFERENCIAS!$C$24,10,7))),0)+VLOOKUP(K1851,REFERENCIAS!$C:$D,2,0)*VLOOKUP($K$2,PONDERADORES!A:P,IF(AND(INFORMACION!$T1851='REFERENCIAS RIESGO'!$C$36,INFORMACION!$F1851=REFERENCIAS!$C$24),16,IF(INFORMACION!$T1851='REFERENCIAS RIESGO'!$C$36,13,IF(INFORMACION!$F1851=REFERENCIAS!$C$24,10,7))),0)+VLOOKUP(L1851,REFERENCIAS!$C:$D,2,0)*VLOOKUP($L$2,PONDERADORES!A:P,IF(AND(INFORMACION!$T1851='REFERENCIAS RIESGO'!$C$36,INFORMACION!$F1851=REFERENCIAS!$C$24),16,IF(INFORMACION!$T1851='REFERENCIAS RIESGO'!$C$36,13,IF(INFORMACION!$F1851=REFERENCIAS!$C$24,10,7))),0)+VLOOKUP(F1851,REFERENCIAS!$C:$D,2,0)*VLOOKUP($F$2,PONDERADORES!A:P,IF(AND(INFORMACION!$T1851='REFERENCIAS RIESGO'!$C$36,INFORMACION!$F1851=REFERENCIAS!$C$24),16,IF(INFORMACION!$T1851='REFERENCIAS RIESGO'!$C$36,13,IF(INFORMACION!$F1851=REFERENCIAS!$C$24,10,7))),0)+VLOOKUP(T1851,REFERENCIAS!$C:$D,2,0)*VLOOKUP($T$2,PONDERADORES!A:P,IF(AND(INFORMACION!$T1851='REFERENCIAS RIESGO'!$C$36,INFORMACION!$F1851=REFERENCIAS!$C$24),16,IF(INFORMACION!$T1851='REFERENCIAS RIESGO'!$C$36,13,IF(INFORMACION!$F1851=REFERENCIAS!$C$24,10,7))),0)+VLOOKUP(IF(J1851&lt;=0.2,0.2,IF(AND(J1851&gt;0.2,J1851&lt;=0.4),0.4,IF(AND(J1851&gt;0.4,J1851&lt;=0.6),0.6,IF(AND(J1851&gt;0.6,J1851&lt;=0.8),0.8,IF(AND(J1851&gt;0.8,J1851&lt;=1),1))))),REFERENCIAS!$C:$D,2,0)*VLOOKUP($J$2,PONDERADORES!A:P,IF(AND(INFORMACION!$T1851='REFERENCIAS RIESGO'!$C$36,INFORMACION!$F1851=REFERENCIAS!$C$24),16,IF(INFORMACION!$T1851='REFERENCIAS RIESGO'!$C$36,13,IF(INFORMACION!$F1851=REFERENCIAS!$C$24,10,7))),0)</f>
        <v>#REF!</v>
      </c>
      <c r="Y1851" s="68">
        <f>+VLOOKUP(M1851,REFERENCIAS!$C:$D,2,0)*VLOOKUP($M$2,PONDERADORES!$A$7:$G$9,7,0)+VLOOKUP(N1851,REFERENCIAS!$C:$D,2,0)*VLOOKUP($N$2,PONDERADORES!$A$7:$G$9,7,0)+VLOOKUP(O1851,REFERENCIAS!$C:$D,2,0)*VLOOKUP($O$2,PONDERADORES!$A$7:$G$9,7,0)</f>
        <v>0.2</v>
      </c>
      <c r="Z1851" s="2">
        <f>+VLOOKUP(IF(R1851&lt;0.1,0,IF(AND(R1851&gt;=0.1,R1851&lt;0.2),0.1,IF(AND(R1851&gt;=0.2,R1851&lt;0.3),0.2,IF(R1851&gt;0.3,0.3,)))),REFERENCIAS!$C:$D,2,0)*VLOOKUP($R$2,PONDERADORES!$A$11:$G$11,7,0)</f>
        <v>15</v>
      </c>
      <c r="AA1851" s="92"/>
      <c r="AB1851" s="95" t="e">
        <f t="shared" ca="1" si="111"/>
        <v>#REF!</v>
      </c>
      <c r="AC1851" s="23" t="e">
        <f ca="1">IF(AB1851&gt;REFERENCIAS!$C$62,REFERENCIAS!$B$62,IF(AND(AB1851&gt;=REFERENCIAS!$C$63,AB1851&lt;REFERENCIAS!$D$63),REFERENCIAS!$B$63,IF(AND(AB1851&gt;REFERENCIAS!$C$64,AB1851&lt;=REFERENCIAS!$D$64),REFERENCIAS!$B$64,IF(AND(AB1851&gt;=REFERENCIAS!$C$65,AB1851&lt;REFERENCIAS!$D$65),REFERENCIAS!$B$65, "Revisar"))))</f>
        <v>#REF!</v>
      </c>
      <c r="AD1851" s="94" t="e">
        <f ca="1">VLOOKUP(AC1851,REFERENCIAS!$B$62:$G$65,4,FALSE)</f>
        <v>#REF!</v>
      </c>
    </row>
    <row r="1852" spans="1:30" ht="17.25" x14ac:dyDescent="0.25">
      <c r="A1852" s="74"/>
      <c r="B1852" s="19"/>
      <c r="C1852" s="19"/>
      <c r="D1852" s="50"/>
      <c r="E1852" s="73"/>
      <c r="F1852" s="74"/>
      <c r="G1852" s="9"/>
      <c r="H1852" s="48"/>
      <c r="I1852" s="49">
        <f t="shared" ca="1" si="109"/>
        <v>2022</v>
      </c>
      <c r="J1852" s="22">
        <f t="shared" ca="1" si="108"/>
        <v>1</v>
      </c>
      <c r="K1852" s="19"/>
      <c r="L1852" s="73"/>
      <c r="M1852" s="74"/>
      <c r="N1852" s="19"/>
      <c r="O1852" s="73"/>
      <c r="P1852" s="82">
        <v>1</v>
      </c>
      <c r="Q1852" s="24">
        <v>1</v>
      </c>
      <c r="R1852" s="81">
        <f t="shared" si="110"/>
        <v>1</v>
      </c>
      <c r="S1852" s="87"/>
      <c r="T1852" s="19"/>
      <c r="U1852" s="25"/>
      <c r="V1852" s="25"/>
      <c r="W1852" s="81"/>
      <c r="X1852" s="91" t="e">
        <f ca="1">+VLOOKUP(#REF!,REFERENCIAS!$C:$D,2,0)*VLOOKUP(#REF!,PONDERADORES!A:P,IF(AND(INFORMACION!$T1852='REFERENCIAS RIESGO'!$C$36,INFORMACION!$F1852=REFERENCIAS!$C$24),16,IF(INFORMACION!$T1852='REFERENCIAS RIESGO'!$C$36,13,IF(INFORMACION!$F1852=REFERENCIAS!$C$24,10,7))),0)+VLOOKUP(K1852,REFERENCIAS!$C:$D,2,0)*VLOOKUP($K$2,PONDERADORES!A:P,IF(AND(INFORMACION!$T1852='REFERENCIAS RIESGO'!$C$36,INFORMACION!$F1852=REFERENCIAS!$C$24),16,IF(INFORMACION!$T1852='REFERENCIAS RIESGO'!$C$36,13,IF(INFORMACION!$F1852=REFERENCIAS!$C$24,10,7))),0)+VLOOKUP(L1852,REFERENCIAS!$C:$D,2,0)*VLOOKUP($L$2,PONDERADORES!A:P,IF(AND(INFORMACION!$T1852='REFERENCIAS RIESGO'!$C$36,INFORMACION!$F1852=REFERENCIAS!$C$24),16,IF(INFORMACION!$T1852='REFERENCIAS RIESGO'!$C$36,13,IF(INFORMACION!$F1852=REFERENCIAS!$C$24,10,7))),0)+VLOOKUP(F1852,REFERENCIAS!$C:$D,2,0)*VLOOKUP($F$2,PONDERADORES!A:P,IF(AND(INFORMACION!$T1852='REFERENCIAS RIESGO'!$C$36,INFORMACION!$F1852=REFERENCIAS!$C$24),16,IF(INFORMACION!$T1852='REFERENCIAS RIESGO'!$C$36,13,IF(INFORMACION!$F1852=REFERENCIAS!$C$24,10,7))),0)+VLOOKUP(T1852,REFERENCIAS!$C:$D,2,0)*VLOOKUP($T$2,PONDERADORES!A:P,IF(AND(INFORMACION!$T1852='REFERENCIAS RIESGO'!$C$36,INFORMACION!$F1852=REFERENCIAS!$C$24),16,IF(INFORMACION!$T1852='REFERENCIAS RIESGO'!$C$36,13,IF(INFORMACION!$F1852=REFERENCIAS!$C$24,10,7))),0)+VLOOKUP(IF(J1852&lt;=0.2,0.2,IF(AND(J1852&gt;0.2,J1852&lt;=0.4),0.4,IF(AND(J1852&gt;0.4,J1852&lt;=0.6),0.6,IF(AND(J1852&gt;0.6,J1852&lt;=0.8),0.8,IF(AND(J1852&gt;0.8,J1852&lt;=1),1))))),REFERENCIAS!$C:$D,2,0)*VLOOKUP($J$2,PONDERADORES!A:P,IF(AND(INFORMACION!$T1852='REFERENCIAS RIESGO'!$C$36,INFORMACION!$F1852=REFERENCIAS!$C$24),16,IF(INFORMACION!$T1852='REFERENCIAS RIESGO'!$C$36,13,IF(INFORMACION!$F1852=REFERENCIAS!$C$24,10,7))),0)</f>
        <v>#REF!</v>
      </c>
      <c r="Y1852" s="68">
        <f>+VLOOKUP(M1852,REFERENCIAS!$C:$D,2,0)*VLOOKUP($M$2,PONDERADORES!$A$7:$G$9,7,0)+VLOOKUP(N1852,REFERENCIAS!$C:$D,2,0)*VLOOKUP($N$2,PONDERADORES!$A$7:$G$9,7,0)+VLOOKUP(O1852,REFERENCIAS!$C:$D,2,0)*VLOOKUP($O$2,PONDERADORES!$A$7:$G$9,7,0)</f>
        <v>0.2</v>
      </c>
      <c r="Z1852" s="2">
        <f>+VLOOKUP(IF(R1852&lt;0.1,0,IF(AND(R1852&gt;=0.1,R1852&lt;0.2),0.1,IF(AND(R1852&gt;=0.2,R1852&lt;0.3),0.2,IF(R1852&gt;0.3,0.3,)))),REFERENCIAS!$C:$D,2,0)*VLOOKUP($R$2,PONDERADORES!$A$11:$G$11,7,0)</f>
        <v>15</v>
      </c>
      <c r="AA1852" s="92"/>
      <c r="AB1852" s="95" t="e">
        <f t="shared" ca="1" si="111"/>
        <v>#REF!</v>
      </c>
      <c r="AC1852" s="23" t="e">
        <f ca="1">IF(AB1852&gt;REFERENCIAS!$C$62,REFERENCIAS!$B$62,IF(AND(AB1852&gt;=REFERENCIAS!$C$63,AB1852&lt;REFERENCIAS!$D$63),REFERENCIAS!$B$63,IF(AND(AB1852&gt;REFERENCIAS!$C$64,AB1852&lt;=REFERENCIAS!$D$64),REFERENCIAS!$B$64,IF(AND(AB1852&gt;=REFERENCIAS!$C$65,AB1852&lt;REFERENCIAS!$D$65),REFERENCIAS!$B$65, "Revisar"))))</f>
        <v>#REF!</v>
      </c>
      <c r="AD1852" s="94" t="e">
        <f ca="1">VLOOKUP(AC1852,REFERENCIAS!$B$62:$G$65,4,FALSE)</f>
        <v>#REF!</v>
      </c>
    </row>
    <row r="1853" spans="1:30" ht="17.25" x14ac:dyDescent="0.25">
      <c r="A1853" s="74"/>
      <c r="B1853" s="19"/>
      <c r="C1853" s="19"/>
      <c r="D1853" s="50"/>
      <c r="E1853" s="73"/>
      <c r="F1853" s="74"/>
      <c r="G1853" s="9"/>
      <c r="H1853" s="48"/>
      <c r="I1853" s="49">
        <f t="shared" ca="1" si="109"/>
        <v>2022</v>
      </c>
      <c r="J1853" s="22">
        <f t="shared" ca="1" si="108"/>
        <v>1</v>
      </c>
      <c r="K1853" s="19"/>
      <c r="L1853" s="73"/>
      <c r="M1853" s="74"/>
      <c r="N1853" s="19"/>
      <c r="O1853" s="73"/>
      <c r="P1853" s="82">
        <v>1</v>
      </c>
      <c r="Q1853" s="24">
        <v>1</v>
      </c>
      <c r="R1853" s="81">
        <f t="shared" si="110"/>
        <v>1</v>
      </c>
      <c r="S1853" s="87"/>
      <c r="T1853" s="19"/>
      <c r="U1853" s="25"/>
      <c r="V1853" s="25"/>
      <c r="W1853" s="81"/>
      <c r="X1853" s="91" t="e">
        <f ca="1">+VLOOKUP(#REF!,REFERENCIAS!$C:$D,2,0)*VLOOKUP(#REF!,PONDERADORES!A:P,IF(AND(INFORMACION!$T1853='REFERENCIAS RIESGO'!$C$36,INFORMACION!$F1853=REFERENCIAS!$C$24),16,IF(INFORMACION!$T1853='REFERENCIAS RIESGO'!$C$36,13,IF(INFORMACION!$F1853=REFERENCIAS!$C$24,10,7))),0)+VLOOKUP(K1853,REFERENCIAS!$C:$D,2,0)*VLOOKUP($K$2,PONDERADORES!A:P,IF(AND(INFORMACION!$T1853='REFERENCIAS RIESGO'!$C$36,INFORMACION!$F1853=REFERENCIAS!$C$24),16,IF(INFORMACION!$T1853='REFERENCIAS RIESGO'!$C$36,13,IF(INFORMACION!$F1853=REFERENCIAS!$C$24,10,7))),0)+VLOOKUP(L1853,REFERENCIAS!$C:$D,2,0)*VLOOKUP($L$2,PONDERADORES!A:P,IF(AND(INFORMACION!$T1853='REFERENCIAS RIESGO'!$C$36,INFORMACION!$F1853=REFERENCIAS!$C$24),16,IF(INFORMACION!$T1853='REFERENCIAS RIESGO'!$C$36,13,IF(INFORMACION!$F1853=REFERENCIAS!$C$24,10,7))),0)+VLOOKUP(F1853,REFERENCIAS!$C:$D,2,0)*VLOOKUP($F$2,PONDERADORES!A:P,IF(AND(INFORMACION!$T1853='REFERENCIAS RIESGO'!$C$36,INFORMACION!$F1853=REFERENCIAS!$C$24),16,IF(INFORMACION!$T1853='REFERENCIAS RIESGO'!$C$36,13,IF(INFORMACION!$F1853=REFERENCIAS!$C$24,10,7))),0)+VLOOKUP(T1853,REFERENCIAS!$C:$D,2,0)*VLOOKUP($T$2,PONDERADORES!A:P,IF(AND(INFORMACION!$T1853='REFERENCIAS RIESGO'!$C$36,INFORMACION!$F1853=REFERENCIAS!$C$24),16,IF(INFORMACION!$T1853='REFERENCIAS RIESGO'!$C$36,13,IF(INFORMACION!$F1853=REFERENCIAS!$C$24,10,7))),0)+VLOOKUP(IF(J1853&lt;=0.2,0.2,IF(AND(J1853&gt;0.2,J1853&lt;=0.4),0.4,IF(AND(J1853&gt;0.4,J1853&lt;=0.6),0.6,IF(AND(J1853&gt;0.6,J1853&lt;=0.8),0.8,IF(AND(J1853&gt;0.8,J1853&lt;=1),1))))),REFERENCIAS!$C:$D,2,0)*VLOOKUP($J$2,PONDERADORES!A:P,IF(AND(INFORMACION!$T1853='REFERENCIAS RIESGO'!$C$36,INFORMACION!$F1853=REFERENCIAS!$C$24),16,IF(INFORMACION!$T1853='REFERENCIAS RIESGO'!$C$36,13,IF(INFORMACION!$F1853=REFERENCIAS!$C$24,10,7))),0)</f>
        <v>#REF!</v>
      </c>
      <c r="Y1853" s="68">
        <f>+VLOOKUP(M1853,REFERENCIAS!$C:$D,2,0)*VLOOKUP($M$2,PONDERADORES!$A$7:$G$9,7,0)+VLOOKUP(N1853,REFERENCIAS!$C:$D,2,0)*VLOOKUP($N$2,PONDERADORES!$A$7:$G$9,7,0)+VLOOKUP(O1853,REFERENCIAS!$C:$D,2,0)*VLOOKUP($O$2,PONDERADORES!$A$7:$G$9,7,0)</f>
        <v>0.2</v>
      </c>
      <c r="Z1853" s="2">
        <f>+VLOOKUP(IF(R1853&lt;0.1,0,IF(AND(R1853&gt;=0.1,R1853&lt;0.2),0.1,IF(AND(R1853&gt;=0.2,R1853&lt;0.3),0.2,IF(R1853&gt;0.3,0.3,)))),REFERENCIAS!$C:$D,2,0)*VLOOKUP($R$2,PONDERADORES!$A$11:$G$11,7,0)</f>
        <v>15</v>
      </c>
      <c r="AA1853" s="92"/>
      <c r="AB1853" s="95" t="e">
        <f t="shared" ca="1" si="111"/>
        <v>#REF!</v>
      </c>
      <c r="AC1853" s="23" t="e">
        <f ca="1">IF(AB1853&gt;REFERENCIAS!$C$62,REFERENCIAS!$B$62,IF(AND(AB1853&gt;=REFERENCIAS!$C$63,AB1853&lt;REFERENCIAS!$D$63),REFERENCIAS!$B$63,IF(AND(AB1853&gt;REFERENCIAS!$C$64,AB1853&lt;=REFERENCIAS!$D$64),REFERENCIAS!$B$64,IF(AND(AB1853&gt;=REFERENCIAS!$C$65,AB1853&lt;REFERENCIAS!$D$65),REFERENCIAS!$B$65, "Revisar"))))</f>
        <v>#REF!</v>
      </c>
      <c r="AD1853" s="94" t="e">
        <f ca="1">VLOOKUP(AC1853,REFERENCIAS!$B$62:$G$65,4,FALSE)</f>
        <v>#REF!</v>
      </c>
    </row>
    <row r="1854" spans="1:30" ht="17.25" x14ac:dyDescent="0.25">
      <c r="A1854" s="74"/>
      <c r="B1854" s="19"/>
      <c r="C1854" s="19"/>
      <c r="D1854" s="50"/>
      <c r="E1854" s="73"/>
      <c r="F1854" s="74"/>
      <c r="G1854" s="9"/>
      <c r="H1854" s="48"/>
      <c r="I1854" s="49">
        <f t="shared" ca="1" si="109"/>
        <v>2022</v>
      </c>
      <c r="J1854" s="22">
        <f t="shared" ca="1" si="108"/>
        <v>1</v>
      </c>
      <c r="K1854" s="19"/>
      <c r="L1854" s="73"/>
      <c r="M1854" s="74"/>
      <c r="N1854" s="19"/>
      <c r="O1854" s="73"/>
      <c r="P1854" s="82">
        <v>1</v>
      </c>
      <c r="Q1854" s="24">
        <v>1</v>
      </c>
      <c r="R1854" s="81">
        <f t="shared" si="110"/>
        <v>1</v>
      </c>
      <c r="S1854" s="87"/>
      <c r="T1854" s="19"/>
      <c r="U1854" s="25"/>
      <c r="V1854" s="25"/>
      <c r="W1854" s="81"/>
      <c r="X1854" s="91" t="e">
        <f ca="1">+VLOOKUP(#REF!,REFERENCIAS!$C:$D,2,0)*VLOOKUP(#REF!,PONDERADORES!A:P,IF(AND(INFORMACION!$T1854='REFERENCIAS RIESGO'!$C$36,INFORMACION!$F1854=REFERENCIAS!$C$24),16,IF(INFORMACION!$T1854='REFERENCIAS RIESGO'!$C$36,13,IF(INFORMACION!$F1854=REFERENCIAS!$C$24,10,7))),0)+VLOOKUP(K1854,REFERENCIAS!$C:$D,2,0)*VLOOKUP($K$2,PONDERADORES!A:P,IF(AND(INFORMACION!$T1854='REFERENCIAS RIESGO'!$C$36,INFORMACION!$F1854=REFERENCIAS!$C$24),16,IF(INFORMACION!$T1854='REFERENCIAS RIESGO'!$C$36,13,IF(INFORMACION!$F1854=REFERENCIAS!$C$24,10,7))),0)+VLOOKUP(L1854,REFERENCIAS!$C:$D,2,0)*VLOOKUP($L$2,PONDERADORES!A:P,IF(AND(INFORMACION!$T1854='REFERENCIAS RIESGO'!$C$36,INFORMACION!$F1854=REFERENCIAS!$C$24),16,IF(INFORMACION!$T1854='REFERENCIAS RIESGO'!$C$36,13,IF(INFORMACION!$F1854=REFERENCIAS!$C$24,10,7))),0)+VLOOKUP(F1854,REFERENCIAS!$C:$D,2,0)*VLOOKUP($F$2,PONDERADORES!A:P,IF(AND(INFORMACION!$T1854='REFERENCIAS RIESGO'!$C$36,INFORMACION!$F1854=REFERENCIAS!$C$24),16,IF(INFORMACION!$T1854='REFERENCIAS RIESGO'!$C$36,13,IF(INFORMACION!$F1854=REFERENCIAS!$C$24,10,7))),0)+VLOOKUP(T1854,REFERENCIAS!$C:$D,2,0)*VLOOKUP($T$2,PONDERADORES!A:P,IF(AND(INFORMACION!$T1854='REFERENCIAS RIESGO'!$C$36,INFORMACION!$F1854=REFERENCIAS!$C$24),16,IF(INFORMACION!$T1854='REFERENCIAS RIESGO'!$C$36,13,IF(INFORMACION!$F1854=REFERENCIAS!$C$24,10,7))),0)+VLOOKUP(IF(J1854&lt;=0.2,0.2,IF(AND(J1854&gt;0.2,J1854&lt;=0.4),0.4,IF(AND(J1854&gt;0.4,J1854&lt;=0.6),0.6,IF(AND(J1854&gt;0.6,J1854&lt;=0.8),0.8,IF(AND(J1854&gt;0.8,J1854&lt;=1),1))))),REFERENCIAS!$C:$D,2,0)*VLOOKUP($J$2,PONDERADORES!A:P,IF(AND(INFORMACION!$T1854='REFERENCIAS RIESGO'!$C$36,INFORMACION!$F1854=REFERENCIAS!$C$24),16,IF(INFORMACION!$T1854='REFERENCIAS RIESGO'!$C$36,13,IF(INFORMACION!$F1854=REFERENCIAS!$C$24,10,7))),0)</f>
        <v>#REF!</v>
      </c>
      <c r="Y1854" s="68">
        <f>+VLOOKUP(M1854,REFERENCIAS!$C:$D,2,0)*VLOOKUP($M$2,PONDERADORES!$A$7:$G$9,7,0)+VLOOKUP(N1854,REFERENCIAS!$C:$D,2,0)*VLOOKUP($N$2,PONDERADORES!$A$7:$G$9,7,0)+VLOOKUP(O1854,REFERENCIAS!$C:$D,2,0)*VLOOKUP($O$2,PONDERADORES!$A$7:$G$9,7,0)</f>
        <v>0.2</v>
      </c>
      <c r="Z1854" s="2">
        <f>+VLOOKUP(IF(R1854&lt;0.1,0,IF(AND(R1854&gt;=0.1,R1854&lt;0.2),0.1,IF(AND(R1854&gt;=0.2,R1854&lt;0.3),0.2,IF(R1854&gt;0.3,0.3,)))),REFERENCIAS!$C:$D,2,0)*VLOOKUP($R$2,PONDERADORES!$A$11:$G$11,7,0)</f>
        <v>15</v>
      </c>
      <c r="AA1854" s="92"/>
      <c r="AB1854" s="95" t="e">
        <f t="shared" ca="1" si="111"/>
        <v>#REF!</v>
      </c>
      <c r="AC1854" s="23" t="e">
        <f ca="1">IF(AB1854&gt;REFERENCIAS!$C$62,REFERENCIAS!$B$62,IF(AND(AB1854&gt;=REFERENCIAS!$C$63,AB1854&lt;REFERENCIAS!$D$63),REFERENCIAS!$B$63,IF(AND(AB1854&gt;REFERENCIAS!$C$64,AB1854&lt;=REFERENCIAS!$D$64),REFERENCIAS!$B$64,IF(AND(AB1854&gt;=REFERENCIAS!$C$65,AB1854&lt;REFERENCIAS!$D$65),REFERENCIAS!$B$65, "Revisar"))))</f>
        <v>#REF!</v>
      </c>
      <c r="AD1854" s="94" t="e">
        <f ca="1">VLOOKUP(AC1854,REFERENCIAS!$B$62:$G$65,4,FALSE)</f>
        <v>#REF!</v>
      </c>
    </row>
    <row r="1855" spans="1:30" ht="17.25" x14ac:dyDescent="0.25">
      <c r="A1855" s="74"/>
      <c r="B1855" s="19"/>
      <c r="C1855" s="19"/>
      <c r="D1855" s="50"/>
      <c r="E1855" s="73"/>
      <c r="F1855" s="74"/>
      <c r="G1855" s="9"/>
      <c r="H1855" s="48"/>
      <c r="I1855" s="49">
        <f t="shared" ca="1" si="109"/>
        <v>2022</v>
      </c>
      <c r="J1855" s="22">
        <f t="shared" ca="1" si="108"/>
        <v>1</v>
      </c>
      <c r="K1855" s="19"/>
      <c r="L1855" s="73"/>
      <c r="M1855" s="74"/>
      <c r="N1855" s="19"/>
      <c r="O1855" s="73"/>
      <c r="P1855" s="82">
        <v>1</v>
      </c>
      <c r="Q1855" s="24">
        <v>1</v>
      </c>
      <c r="R1855" s="81">
        <f t="shared" si="110"/>
        <v>1</v>
      </c>
      <c r="S1855" s="87"/>
      <c r="T1855" s="19"/>
      <c r="U1855" s="25"/>
      <c r="V1855" s="25"/>
      <c r="W1855" s="81"/>
      <c r="X1855" s="91" t="e">
        <f ca="1">+VLOOKUP(#REF!,REFERENCIAS!$C:$D,2,0)*VLOOKUP(#REF!,PONDERADORES!A:P,IF(AND(INFORMACION!$T1855='REFERENCIAS RIESGO'!$C$36,INFORMACION!$F1855=REFERENCIAS!$C$24),16,IF(INFORMACION!$T1855='REFERENCIAS RIESGO'!$C$36,13,IF(INFORMACION!$F1855=REFERENCIAS!$C$24,10,7))),0)+VLOOKUP(K1855,REFERENCIAS!$C:$D,2,0)*VLOOKUP($K$2,PONDERADORES!A:P,IF(AND(INFORMACION!$T1855='REFERENCIAS RIESGO'!$C$36,INFORMACION!$F1855=REFERENCIAS!$C$24),16,IF(INFORMACION!$T1855='REFERENCIAS RIESGO'!$C$36,13,IF(INFORMACION!$F1855=REFERENCIAS!$C$24,10,7))),0)+VLOOKUP(L1855,REFERENCIAS!$C:$D,2,0)*VLOOKUP($L$2,PONDERADORES!A:P,IF(AND(INFORMACION!$T1855='REFERENCIAS RIESGO'!$C$36,INFORMACION!$F1855=REFERENCIAS!$C$24),16,IF(INFORMACION!$T1855='REFERENCIAS RIESGO'!$C$36,13,IF(INFORMACION!$F1855=REFERENCIAS!$C$24,10,7))),0)+VLOOKUP(F1855,REFERENCIAS!$C:$D,2,0)*VLOOKUP($F$2,PONDERADORES!A:P,IF(AND(INFORMACION!$T1855='REFERENCIAS RIESGO'!$C$36,INFORMACION!$F1855=REFERENCIAS!$C$24),16,IF(INFORMACION!$T1855='REFERENCIAS RIESGO'!$C$36,13,IF(INFORMACION!$F1855=REFERENCIAS!$C$24,10,7))),0)+VLOOKUP(T1855,REFERENCIAS!$C:$D,2,0)*VLOOKUP($T$2,PONDERADORES!A:P,IF(AND(INFORMACION!$T1855='REFERENCIAS RIESGO'!$C$36,INFORMACION!$F1855=REFERENCIAS!$C$24),16,IF(INFORMACION!$T1855='REFERENCIAS RIESGO'!$C$36,13,IF(INFORMACION!$F1855=REFERENCIAS!$C$24,10,7))),0)+VLOOKUP(IF(J1855&lt;=0.2,0.2,IF(AND(J1855&gt;0.2,J1855&lt;=0.4),0.4,IF(AND(J1855&gt;0.4,J1855&lt;=0.6),0.6,IF(AND(J1855&gt;0.6,J1855&lt;=0.8),0.8,IF(AND(J1855&gt;0.8,J1855&lt;=1),1))))),REFERENCIAS!$C:$D,2,0)*VLOOKUP($J$2,PONDERADORES!A:P,IF(AND(INFORMACION!$T1855='REFERENCIAS RIESGO'!$C$36,INFORMACION!$F1855=REFERENCIAS!$C$24),16,IF(INFORMACION!$T1855='REFERENCIAS RIESGO'!$C$36,13,IF(INFORMACION!$F1855=REFERENCIAS!$C$24,10,7))),0)</f>
        <v>#REF!</v>
      </c>
      <c r="Y1855" s="68">
        <f>+VLOOKUP(M1855,REFERENCIAS!$C:$D,2,0)*VLOOKUP($M$2,PONDERADORES!$A$7:$G$9,7,0)+VLOOKUP(N1855,REFERENCIAS!$C:$D,2,0)*VLOOKUP($N$2,PONDERADORES!$A$7:$G$9,7,0)+VLOOKUP(O1855,REFERENCIAS!$C:$D,2,0)*VLOOKUP($O$2,PONDERADORES!$A$7:$G$9,7,0)</f>
        <v>0.2</v>
      </c>
      <c r="Z1855" s="2">
        <f>+VLOOKUP(IF(R1855&lt;0.1,0,IF(AND(R1855&gt;=0.1,R1855&lt;0.2),0.1,IF(AND(R1855&gt;=0.2,R1855&lt;0.3),0.2,IF(R1855&gt;0.3,0.3,)))),REFERENCIAS!$C:$D,2,0)*VLOOKUP($R$2,PONDERADORES!$A$11:$G$11,7,0)</f>
        <v>15</v>
      </c>
      <c r="AA1855" s="92"/>
      <c r="AB1855" s="95" t="e">
        <f t="shared" ca="1" si="111"/>
        <v>#REF!</v>
      </c>
      <c r="AC1855" s="23" t="e">
        <f ca="1">IF(AB1855&gt;REFERENCIAS!$C$62,REFERENCIAS!$B$62,IF(AND(AB1855&gt;=REFERENCIAS!$C$63,AB1855&lt;REFERENCIAS!$D$63),REFERENCIAS!$B$63,IF(AND(AB1855&gt;REFERENCIAS!$C$64,AB1855&lt;=REFERENCIAS!$D$64),REFERENCIAS!$B$64,IF(AND(AB1855&gt;=REFERENCIAS!$C$65,AB1855&lt;REFERENCIAS!$D$65),REFERENCIAS!$B$65, "Revisar"))))</f>
        <v>#REF!</v>
      </c>
      <c r="AD1855" s="94" t="e">
        <f ca="1">VLOOKUP(AC1855,REFERENCIAS!$B$62:$G$65,4,FALSE)</f>
        <v>#REF!</v>
      </c>
    </row>
    <row r="1856" spans="1:30" ht="17.25" x14ac:dyDescent="0.25">
      <c r="A1856" s="74"/>
      <c r="B1856" s="19"/>
      <c r="C1856" s="19"/>
      <c r="D1856" s="50"/>
      <c r="E1856" s="73"/>
      <c r="F1856" s="74"/>
      <c r="G1856" s="9"/>
      <c r="H1856" s="48"/>
      <c r="I1856" s="49">
        <f t="shared" ca="1" si="109"/>
        <v>2022</v>
      </c>
      <c r="J1856" s="22">
        <f t="shared" ca="1" si="108"/>
        <v>1</v>
      </c>
      <c r="K1856" s="19"/>
      <c r="L1856" s="73"/>
      <c r="M1856" s="74"/>
      <c r="N1856" s="19"/>
      <c r="O1856" s="73"/>
      <c r="P1856" s="82">
        <v>1</v>
      </c>
      <c r="Q1856" s="24">
        <v>1</v>
      </c>
      <c r="R1856" s="81">
        <f t="shared" si="110"/>
        <v>1</v>
      </c>
      <c r="S1856" s="87"/>
      <c r="T1856" s="19"/>
      <c r="U1856" s="25"/>
      <c r="V1856" s="25"/>
      <c r="W1856" s="81"/>
      <c r="X1856" s="91" t="e">
        <f ca="1">+VLOOKUP(#REF!,REFERENCIAS!$C:$D,2,0)*VLOOKUP(#REF!,PONDERADORES!A:P,IF(AND(INFORMACION!$T1856='REFERENCIAS RIESGO'!$C$36,INFORMACION!$F1856=REFERENCIAS!$C$24),16,IF(INFORMACION!$T1856='REFERENCIAS RIESGO'!$C$36,13,IF(INFORMACION!$F1856=REFERENCIAS!$C$24,10,7))),0)+VLOOKUP(K1856,REFERENCIAS!$C:$D,2,0)*VLOOKUP($K$2,PONDERADORES!A:P,IF(AND(INFORMACION!$T1856='REFERENCIAS RIESGO'!$C$36,INFORMACION!$F1856=REFERENCIAS!$C$24),16,IF(INFORMACION!$T1856='REFERENCIAS RIESGO'!$C$36,13,IF(INFORMACION!$F1856=REFERENCIAS!$C$24,10,7))),0)+VLOOKUP(L1856,REFERENCIAS!$C:$D,2,0)*VLOOKUP($L$2,PONDERADORES!A:P,IF(AND(INFORMACION!$T1856='REFERENCIAS RIESGO'!$C$36,INFORMACION!$F1856=REFERENCIAS!$C$24),16,IF(INFORMACION!$T1856='REFERENCIAS RIESGO'!$C$36,13,IF(INFORMACION!$F1856=REFERENCIAS!$C$24,10,7))),0)+VLOOKUP(F1856,REFERENCIAS!$C:$D,2,0)*VLOOKUP($F$2,PONDERADORES!A:P,IF(AND(INFORMACION!$T1856='REFERENCIAS RIESGO'!$C$36,INFORMACION!$F1856=REFERENCIAS!$C$24),16,IF(INFORMACION!$T1856='REFERENCIAS RIESGO'!$C$36,13,IF(INFORMACION!$F1856=REFERENCIAS!$C$24,10,7))),0)+VLOOKUP(T1856,REFERENCIAS!$C:$D,2,0)*VLOOKUP($T$2,PONDERADORES!A:P,IF(AND(INFORMACION!$T1856='REFERENCIAS RIESGO'!$C$36,INFORMACION!$F1856=REFERENCIAS!$C$24),16,IF(INFORMACION!$T1856='REFERENCIAS RIESGO'!$C$36,13,IF(INFORMACION!$F1856=REFERENCIAS!$C$24,10,7))),0)+VLOOKUP(IF(J1856&lt;=0.2,0.2,IF(AND(J1856&gt;0.2,J1856&lt;=0.4),0.4,IF(AND(J1856&gt;0.4,J1856&lt;=0.6),0.6,IF(AND(J1856&gt;0.6,J1856&lt;=0.8),0.8,IF(AND(J1856&gt;0.8,J1856&lt;=1),1))))),REFERENCIAS!$C:$D,2,0)*VLOOKUP($J$2,PONDERADORES!A:P,IF(AND(INFORMACION!$T1856='REFERENCIAS RIESGO'!$C$36,INFORMACION!$F1856=REFERENCIAS!$C$24),16,IF(INFORMACION!$T1856='REFERENCIAS RIESGO'!$C$36,13,IF(INFORMACION!$F1856=REFERENCIAS!$C$24,10,7))),0)</f>
        <v>#REF!</v>
      </c>
      <c r="Y1856" s="68">
        <f>+VLOOKUP(M1856,REFERENCIAS!$C:$D,2,0)*VLOOKUP($M$2,PONDERADORES!$A$7:$G$9,7,0)+VLOOKUP(N1856,REFERENCIAS!$C:$D,2,0)*VLOOKUP($N$2,PONDERADORES!$A$7:$G$9,7,0)+VLOOKUP(O1856,REFERENCIAS!$C:$D,2,0)*VLOOKUP($O$2,PONDERADORES!$A$7:$G$9,7,0)</f>
        <v>0.2</v>
      </c>
      <c r="Z1856" s="2">
        <f>+VLOOKUP(IF(R1856&lt;0.1,0,IF(AND(R1856&gt;=0.1,R1856&lt;0.2),0.1,IF(AND(R1856&gt;=0.2,R1856&lt;0.3),0.2,IF(R1856&gt;0.3,0.3,)))),REFERENCIAS!$C:$D,2,0)*VLOOKUP($R$2,PONDERADORES!$A$11:$G$11,7,0)</f>
        <v>15</v>
      </c>
      <c r="AA1856" s="92"/>
      <c r="AB1856" s="95" t="e">
        <f t="shared" ca="1" si="111"/>
        <v>#REF!</v>
      </c>
      <c r="AC1856" s="23" t="e">
        <f ca="1">IF(AB1856&gt;REFERENCIAS!$C$62,REFERENCIAS!$B$62,IF(AND(AB1856&gt;=REFERENCIAS!$C$63,AB1856&lt;REFERENCIAS!$D$63),REFERENCIAS!$B$63,IF(AND(AB1856&gt;REFERENCIAS!$C$64,AB1856&lt;=REFERENCIAS!$D$64),REFERENCIAS!$B$64,IF(AND(AB1856&gt;=REFERENCIAS!$C$65,AB1856&lt;REFERENCIAS!$D$65),REFERENCIAS!$B$65, "Revisar"))))</f>
        <v>#REF!</v>
      </c>
      <c r="AD1856" s="94" t="e">
        <f ca="1">VLOOKUP(AC1856,REFERENCIAS!$B$62:$G$65,4,FALSE)</f>
        <v>#REF!</v>
      </c>
    </row>
    <row r="1857" spans="1:30" ht="17.25" x14ac:dyDescent="0.25">
      <c r="A1857" s="74"/>
      <c r="B1857" s="19"/>
      <c r="C1857" s="19"/>
      <c r="D1857" s="50"/>
      <c r="E1857" s="73"/>
      <c r="F1857" s="74"/>
      <c r="G1857" s="9"/>
      <c r="H1857" s="48"/>
      <c r="I1857" s="49">
        <f t="shared" ca="1" si="109"/>
        <v>2022</v>
      </c>
      <c r="J1857" s="22">
        <f t="shared" ca="1" si="108"/>
        <v>1</v>
      </c>
      <c r="K1857" s="19"/>
      <c r="L1857" s="73"/>
      <c r="M1857" s="74"/>
      <c r="N1857" s="19"/>
      <c r="O1857" s="73"/>
      <c r="P1857" s="82">
        <v>1</v>
      </c>
      <c r="Q1857" s="24">
        <v>1</v>
      </c>
      <c r="R1857" s="81">
        <f t="shared" si="110"/>
        <v>1</v>
      </c>
      <c r="S1857" s="87"/>
      <c r="T1857" s="19"/>
      <c r="U1857" s="25"/>
      <c r="V1857" s="25"/>
      <c r="W1857" s="81"/>
      <c r="X1857" s="91" t="e">
        <f ca="1">+VLOOKUP(#REF!,REFERENCIAS!$C:$D,2,0)*VLOOKUP(#REF!,PONDERADORES!A:P,IF(AND(INFORMACION!$T1857='REFERENCIAS RIESGO'!$C$36,INFORMACION!$F1857=REFERENCIAS!$C$24),16,IF(INFORMACION!$T1857='REFERENCIAS RIESGO'!$C$36,13,IF(INFORMACION!$F1857=REFERENCIAS!$C$24,10,7))),0)+VLOOKUP(K1857,REFERENCIAS!$C:$D,2,0)*VLOOKUP($K$2,PONDERADORES!A:P,IF(AND(INFORMACION!$T1857='REFERENCIAS RIESGO'!$C$36,INFORMACION!$F1857=REFERENCIAS!$C$24),16,IF(INFORMACION!$T1857='REFERENCIAS RIESGO'!$C$36,13,IF(INFORMACION!$F1857=REFERENCIAS!$C$24,10,7))),0)+VLOOKUP(L1857,REFERENCIAS!$C:$D,2,0)*VLOOKUP($L$2,PONDERADORES!A:P,IF(AND(INFORMACION!$T1857='REFERENCIAS RIESGO'!$C$36,INFORMACION!$F1857=REFERENCIAS!$C$24),16,IF(INFORMACION!$T1857='REFERENCIAS RIESGO'!$C$36,13,IF(INFORMACION!$F1857=REFERENCIAS!$C$24,10,7))),0)+VLOOKUP(F1857,REFERENCIAS!$C:$D,2,0)*VLOOKUP($F$2,PONDERADORES!A:P,IF(AND(INFORMACION!$T1857='REFERENCIAS RIESGO'!$C$36,INFORMACION!$F1857=REFERENCIAS!$C$24),16,IF(INFORMACION!$T1857='REFERENCIAS RIESGO'!$C$36,13,IF(INFORMACION!$F1857=REFERENCIAS!$C$24,10,7))),0)+VLOOKUP(T1857,REFERENCIAS!$C:$D,2,0)*VLOOKUP($T$2,PONDERADORES!A:P,IF(AND(INFORMACION!$T1857='REFERENCIAS RIESGO'!$C$36,INFORMACION!$F1857=REFERENCIAS!$C$24),16,IF(INFORMACION!$T1857='REFERENCIAS RIESGO'!$C$36,13,IF(INFORMACION!$F1857=REFERENCIAS!$C$24,10,7))),0)+VLOOKUP(IF(J1857&lt;=0.2,0.2,IF(AND(J1857&gt;0.2,J1857&lt;=0.4),0.4,IF(AND(J1857&gt;0.4,J1857&lt;=0.6),0.6,IF(AND(J1857&gt;0.6,J1857&lt;=0.8),0.8,IF(AND(J1857&gt;0.8,J1857&lt;=1),1))))),REFERENCIAS!$C:$D,2,0)*VLOOKUP($J$2,PONDERADORES!A:P,IF(AND(INFORMACION!$T1857='REFERENCIAS RIESGO'!$C$36,INFORMACION!$F1857=REFERENCIAS!$C$24),16,IF(INFORMACION!$T1857='REFERENCIAS RIESGO'!$C$36,13,IF(INFORMACION!$F1857=REFERENCIAS!$C$24,10,7))),0)</f>
        <v>#REF!</v>
      </c>
      <c r="Y1857" s="68">
        <f>+VLOOKUP(M1857,REFERENCIAS!$C:$D,2,0)*VLOOKUP($M$2,PONDERADORES!$A$7:$G$9,7,0)+VLOOKUP(N1857,REFERENCIAS!$C:$D,2,0)*VLOOKUP($N$2,PONDERADORES!$A$7:$G$9,7,0)+VLOOKUP(O1857,REFERENCIAS!$C:$D,2,0)*VLOOKUP($O$2,PONDERADORES!$A$7:$G$9,7,0)</f>
        <v>0.2</v>
      </c>
      <c r="Z1857" s="2">
        <f>+VLOOKUP(IF(R1857&lt;0.1,0,IF(AND(R1857&gt;=0.1,R1857&lt;0.2),0.1,IF(AND(R1857&gt;=0.2,R1857&lt;0.3),0.2,IF(R1857&gt;0.3,0.3,)))),REFERENCIAS!$C:$D,2,0)*VLOOKUP($R$2,PONDERADORES!$A$11:$G$11,7,0)</f>
        <v>15</v>
      </c>
      <c r="AA1857" s="92"/>
      <c r="AB1857" s="95" t="e">
        <f t="shared" ca="1" si="111"/>
        <v>#REF!</v>
      </c>
      <c r="AC1857" s="23" t="e">
        <f ca="1">IF(AB1857&gt;REFERENCIAS!$C$62,REFERENCIAS!$B$62,IF(AND(AB1857&gt;=REFERENCIAS!$C$63,AB1857&lt;REFERENCIAS!$D$63),REFERENCIAS!$B$63,IF(AND(AB1857&gt;REFERENCIAS!$C$64,AB1857&lt;=REFERENCIAS!$D$64),REFERENCIAS!$B$64,IF(AND(AB1857&gt;=REFERENCIAS!$C$65,AB1857&lt;REFERENCIAS!$D$65),REFERENCIAS!$B$65, "Revisar"))))</f>
        <v>#REF!</v>
      </c>
      <c r="AD1857" s="94" t="e">
        <f ca="1">VLOOKUP(AC1857,REFERENCIAS!$B$62:$G$65,4,FALSE)</f>
        <v>#REF!</v>
      </c>
    </row>
    <row r="1858" spans="1:30" ht="17.25" x14ac:dyDescent="0.25">
      <c r="A1858" s="74"/>
      <c r="B1858" s="19"/>
      <c r="C1858" s="19"/>
      <c r="D1858" s="50"/>
      <c r="E1858" s="73"/>
      <c r="F1858" s="74"/>
      <c r="G1858" s="9"/>
      <c r="H1858" s="48"/>
      <c r="I1858" s="49">
        <f t="shared" ca="1" si="109"/>
        <v>2022</v>
      </c>
      <c r="J1858" s="22">
        <f t="shared" ca="1" si="108"/>
        <v>1</v>
      </c>
      <c r="K1858" s="19"/>
      <c r="L1858" s="73"/>
      <c r="M1858" s="74"/>
      <c r="N1858" s="19"/>
      <c r="O1858" s="73"/>
      <c r="P1858" s="82">
        <v>1</v>
      </c>
      <c r="Q1858" s="24">
        <v>1</v>
      </c>
      <c r="R1858" s="81">
        <f t="shared" si="110"/>
        <v>1</v>
      </c>
      <c r="S1858" s="87"/>
      <c r="T1858" s="19"/>
      <c r="U1858" s="25"/>
      <c r="V1858" s="25"/>
      <c r="W1858" s="81"/>
      <c r="X1858" s="91" t="e">
        <f ca="1">+VLOOKUP(#REF!,REFERENCIAS!$C:$D,2,0)*VLOOKUP(#REF!,PONDERADORES!A:P,IF(AND(INFORMACION!$T1858='REFERENCIAS RIESGO'!$C$36,INFORMACION!$F1858=REFERENCIAS!$C$24),16,IF(INFORMACION!$T1858='REFERENCIAS RIESGO'!$C$36,13,IF(INFORMACION!$F1858=REFERENCIAS!$C$24,10,7))),0)+VLOOKUP(K1858,REFERENCIAS!$C:$D,2,0)*VLOOKUP($K$2,PONDERADORES!A:P,IF(AND(INFORMACION!$T1858='REFERENCIAS RIESGO'!$C$36,INFORMACION!$F1858=REFERENCIAS!$C$24),16,IF(INFORMACION!$T1858='REFERENCIAS RIESGO'!$C$36,13,IF(INFORMACION!$F1858=REFERENCIAS!$C$24,10,7))),0)+VLOOKUP(L1858,REFERENCIAS!$C:$D,2,0)*VLOOKUP($L$2,PONDERADORES!A:P,IF(AND(INFORMACION!$T1858='REFERENCIAS RIESGO'!$C$36,INFORMACION!$F1858=REFERENCIAS!$C$24),16,IF(INFORMACION!$T1858='REFERENCIAS RIESGO'!$C$36,13,IF(INFORMACION!$F1858=REFERENCIAS!$C$24,10,7))),0)+VLOOKUP(F1858,REFERENCIAS!$C:$D,2,0)*VLOOKUP($F$2,PONDERADORES!A:P,IF(AND(INFORMACION!$T1858='REFERENCIAS RIESGO'!$C$36,INFORMACION!$F1858=REFERENCIAS!$C$24),16,IF(INFORMACION!$T1858='REFERENCIAS RIESGO'!$C$36,13,IF(INFORMACION!$F1858=REFERENCIAS!$C$24,10,7))),0)+VLOOKUP(T1858,REFERENCIAS!$C:$D,2,0)*VLOOKUP($T$2,PONDERADORES!A:P,IF(AND(INFORMACION!$T1858='REFERENCIAS RIESGO'!$C$36,INFORMACION!$F1858=REFERENCIAS!$C$24),16,IF(INFORMACION!$T1858='REFERENCIAS RIESGO'!$C$36,13,IF(INFORMACION!$F1858=REFERENCIAS!$C$24,10,7))),0)+VLOOKUP(IF(J1858&lt;=0.2,0.2,IF(AND(J1858&gt;0.2,J1858&lt;=0.4),0.4,IF(AND(J1858&gt;0.4,J1858&lt;=0.6),0.6,IF(AND(J1858&gt;0.6,J1858&lt;=0.8),0.8,IF(AND(J1858&gt;0.8,J1858&lt;=1),1))))),REFERENCIAS!$C:$D,2,0)*VLOOKUP($J$2,PONDERADORES!A:P,IF(AND(INFORMACION!$T1858='REFERENCIAS RIESGO'!$C$36,INFORMACION!$F1858=REFERENCIAS!$C$24),16,IF(INFORMACION!$T1858='REFERENCIAS RIESGO'!$C$36,13,IF(INFORMACION!$F1858=REFERENCIAS!$C$24,10,7))),0)</f>
        <v>#REF!</v>
      </c>
      <c r="Y1858" s="68">
        <f>+VLOOKUP(M1858,REFERENCIAS!$C:$D,2,0)*VLOOKUP($M$2,PONDERADORES!$A$7:$G$9,7,0)+VLOOKUP(N1858,REFERENCIAS!$C:$D,2,0)*VLOOKUP($N$2,PONDERADORES!$A$7:$G$9,7,0)+VLOOKUP(O1858,REFERENCIAS!$C:$D,2,0)*VLOOKUP($O$2,PONDERADORES!$A$7:$G$9,7,0)</f>
        <v>0.2</v>
      </c>
      <c r="Z1858" s="2">
        <f>+VLOOKUP(IF(R1858&lt;0.1,0,IF(AND(R1858&gt;=0.1,R1858&lt;0.2),0.1,IF(AND(R1858&gt;=0.2,R1858&lt;0.3),0.2,IF(R1858&gt;0.3,0.3,)))),REFERENCIAS!$C:$D,2,0)*VLOOKUP($R$2,PONDERADORES!$A$11:$G$11,7,0)</f>
        <v>15</v>
      </c>
      <c r="AA1858" s="92"/>
      <c r="AB1858" s="95" t="e">
        <f t="shared" ca="1" si="111"/>
        <v>#REF!</v>
      </c>
      <c r="AC1858" s="23" t="e">
        <f ca="1">IF(AB1858&gt;REFERENCIAS!$C$62,REFERENCIAS!$B$62,IF(AND(AB1858&gt;=REFERENCIAS!$C$63,AB1858&lt;REFERENCIAS!$D$63),REFERENCIAS!$B$63,IF(AND(AB1858&gt;REFERENCIAS!$C$64,AB1858&lt;=REFERENCIAS!$D$64),REFERENCIAS!$B$64,IF(AND(AB1858&gt;=REFERENCIAS!$C$65,AB1858&lt;REFERENCIAS!$D$65),REFERENCIAS!$B$65, "Revisar"))))</f>
        <v>#REF!</v>
      </c>
      <c r="AD1858" s="94" t="e">
        <f ca="1">VLOOKUP(AC1858,REFERENCIAS!$B$62:$G$65,4,FALSE)</f>
        <v>#REF!</v>
      </c>
    </row>
    <row r="1859" spans="1:30" ht="17.25" x14ac:dyDescent="0.25">
      <c r="A1859" s="74"/>
      <c r="B1859" s="19"/>
      <c r="C1859" s="19"/>
      <c r="D1859" s="50"/>
      <c r="E1859" s="73"/>
      <c r="F1859" s="74"/>
      <c r="G1859" s="9"/>
      <c r="H1859" s="48"/>
      <c r="I1859" s="49">
        <f t="shared" ca="1" si="109"/>
        <v>2022</v>
      </c>
      <c r="J1859" s="22">
        <f t="shared" ca="1" si="108"/>
        <v>1</v>
      </c>
      <c r="K1859" s="19"/>
      <c r="L1859" s="73"/>
      <c r="M1859" s="74"/>
      <c r="N1859" s="19"/>
      <c r="O1859" s="73"/>
      <c r="P1859" s="82">
        <v>1</v>
      </c>
      <c r="Q1859" s="24">
        <v>1</v>
      </c>
      <c r="R1859" s="81">
        <f t="shared" si="110"/>
        <v>1</v>
      </c>
      <c r="S1859" s="87"/>
      <c r="T1859" s="19"/>
      <c r="U1859" s="25"/>
      <c r="V1859" s="25"/>
      <c r="W1859" s="81"/>
      <c r="X1859" s="91" t="e">
        <f ca="1">+VLOOKUP(#REF!,REFERENCIAS!$C:$D,2,0)*VLOOKUP(#REF!,PONDERADORES!A:P,IF(AND(INFORMACION!$T1859='REFERENCIAS RIESGO'!$C$36,INFORMACION!$F1859=REFERENCIAS!$C$24),16,IF(INFORMACION!$T1859='REFERENCIAS RIESGO'!$C$36,13,IF(INFORMACION!$F1859=REFERENCIAS!$C$24,10,7))),0)+VLOOKUP(K1859,REFERENCIAS!$C:$D,2,0)*VLOOKUP($K$2,PONDERADORES!A:P,IF(AND(INFORMACION!$T1859='REFERENCIAS RIESGO'!$C$36,INFORMACION!$F1859=REFERENCIAS!$C$24),16,IF(INFORMACION!$T1859='REFERENCIAS RIESGO'!$C$36,13,IF(INFORMACION!$F1859=REFERENCIAS!$C$24,10,7))),0)+VLOOKUP(L1859,REFERENCIAS!$C:$D,2,0)*VLOOKUP($L$2,PONDERADORES!A:P,IF(AND(INFORMACION!$T1859='REFERENCIAS RIESGO'!$C$36,INFORMACION!$F1859=REFERENCIAS!$C$24),16,IF(INFORMACION!$T1859='REFERENCIAS RIESGO'!$C$36,13,IF(INFORMACION!$F1859=REFERENCIAS!$C$24,10,7))),0)+VLOOKUP(F1859,REFERENCIAS!$C:$D,2,0)*VLOOKUP($F$2,PONDERADORES!A:P,IF(AND(INFORMACION!$T1859='REFERENCIAS RIESGO'!$C$36,INFORMACION!$F1859=REFERENCIAS!$C$24),16,IF(INFORMACION!$T1859='REFERENCIAS RIESGO'!$C$36,13,IF(INFORMACION!$F1859=REFERENCIAS!$C$24,10,7))),0)+VLOOKUP(T1859,REFERENCIAS!$C:$D,2,0)*VLOOKUP($T$2,PONDERADORES!A:P,IF(AND(INFORMACION!$T1859='REFERENCIAS RIESGO'!$C$36,INFORMACION!$F1859=REFERENCIAS!$C$24),16,IF(INFORMACION!$T1859='REFERENCIAS RIESGO'!$C$36,13,IF(INFORMACION!$F1859=REFERENCIAS!$C$24,10,7))),0)+VLOOKUP(IF(J1859&lt;=0.2,0.2,IF(AND(J1859&gt;0.2,J1859&lt;=0.4),0.4,IF(AND(J1859&gt;0.4,J1859&lt;=0.6),0.6,IF(AND(J1859&gt;0.6,J1859&lt;=0.8),0.8,IF(AND(J1859&gt;0.8,J1859&lt;=1),1))))),REFERENCIAS!$C:$D,2,0)*VLOOKUP($J$2,PONDERADORES!A:P,IF(AND(INFORMACION!$T1859='REFERENCIAS RIESGO'!$C$36,INFORMACION!$F1859=REFERENCIAS!$C$24),16,IF(INFORMACION!$T1859='REFERENCIAS RIESGO'!$C$36,13,IF(INFORMACION!$F1859=REFERENCIAS!$C$24,10,7))),0)</f>
        <v>#REF!</v>
      </c>
      <c r="Y1859" s="68">
        <f>+VLOOKUP(M1859,REFERENCIAS!$C:$D,2,0)*VLOOKUP($M$2,PONDERADORES!$A$7:$G$9,7,0)+VLOOKUP(N1859,REFERENCIAS!$C:$D,2,0)*VLOOKUP($N$2,PONDERADORES!$A$7:$G$9,7,0)+VLOOKUP(O1859,REFERENCIAS!$C:$D,2,0)*VLOOKUP($O$2,PONDERADORES!$A$7:$G$9,7,0)</f>
        <v>0.2</v>
      </c>
      <c r="Z1859" s="2">
        <f>+VLOOKUP(IF(R1859&lt;0.1,0,IF(AND(R1859&gt;=0.1,R1859&lt;0.2),0.1,IF(AND(R1859&gt;=0.2,R1859&lt;0.3),0.2,IF(R1859&gt;0.3,0.3,)))),REFERENCIAS!$C:$D,2,0)*VLOOKUP($R$2,PONDERADORES!$A$11:$G$11,7,0)</f>
        <v>15</v>
      </c>
      <c r="AA1859" s="92"/>
      <c r="AB1859" s="95" t="e">
        <f t="shared" ca="1" si="111"/>
        <v>#REF!</v>
      </c>
      <c r="AC1859" s="23" t="e">
        <f ca="1">IF(AB1859&gt;REFERENCIAS!$C$62,REFERENCIAS!$B$62,IF(AND(AB1859&gt;=REFERENCIAS!$C$63,AB1859&lt;REFERENCIAS!$D$63),REFERENCIAS!$B$63,IF(AND(AB1859&gt;REFERENCIAS!$C$64,AB1859&lt;=REFERENCIAS!$D$64),REFERENCIAS!$B$64,IF(AND(AB1859&gt;=REFERENCIAS!$C$65,AB1859&lt;REFERENCIAS!$D$65),REFERENCIAS!$B$65, "Revisar"))))</f>
        <v>#REF!</v>
      </c>
      <c r="AD1859" s="94" t="e">
        <f ca="1">VLOOKUP(AC1859,REFERENCIAS!$B$62:$G$65,4,FALSE)</f>
        <v>#REF!</v>
      </c>
    </row>
    <row r="1860" spans="1:30" ht="17.25" x14ac:dyDescent="0.25">
      <c r="A1860" s="74"/>
      <c r="B1860" s="19"/>
      <c r="C1860" s="19"/>
      <c r="D1860" s="50"/>
      <c r="E1860" s="73"/>
      <c r="F1860" s="74"/>
      <c r="G1860" s="9"/>
      <c r="H1860" s="48"/>
      <c r="I1860" s="49">
        <f t="shared" ca="1" si="109"/>
        <v>2022</v>
      </c>
      <c r="J1860" s="22">
        <f t="shared" ref="J1860:J1923" ca="1" si="112">IF(I1860&gt;G1860,1,I1860/G1860)</f>
        <v>1</v>
      </c>
      <c r="K1860" s="19"/>
      <c r="L1860" s="73"/>
      <c r="M1860" s="74"/>
      <c r="N1860" s="19"/>
      <c r="O1860" s="73"/>
      <c r="P1860" s="82">
        <v>1</v>
      </c>
      <c r="Q1860" s="24">
        <v>1</v>
      </c>
      <c r="R1860" s="81">
        <f t="shared" si="110"/>
        <v>1</v>
      </c>
      <c r="S1860" s="87"/>
      <c r="T1860" s="19"/>
      <c r="U1860" s="25"/>
      <c r="V1860" s="25"/>
      <c r="W1860" s="81"/>
      <c r="X1860" s="91" t="e">
        <f ca="1">+VLOOKUP(#REF!,REFERENCIAS!$C:$D,2,0)*VLOOKUP(#REF!,PONDERADORES!A:P,IF(AND(INFORMACION!$T1860='REFERENCIAS RIESGO'!$C$36,INFORMACION!$F1860=REFERENCIAS!$C$24),16,IF(INFORMACION!$T1860='REFERENCIAS RIESGO'!$C$36,13,IF(INFORMACION!$F1860=REFERENCIAS!$C$24,10,7))),0)+VLOOKUP(K1860,REFERENCIAS!$C:$D,2,0)*VLOOKUP($K$2,PONDERADORES!A:P,IF(AND(INFORMACION!$T1860='REFERENCIAS RIESGO'!$C$36,INFORMACION!$F1860=REFERENCIAS!$C$24),16,IF(INFORMACION!$T1860='REFERENCIAS RIESGO'!$C$36,13,IF(INFORMACION!$F1860=REFERENCIAS!$C$24,10,7))),0)+VLOOKUP(L1860,REFERENCIAS!$C:$D,2,0)*VLOOKUP($L$2,PONDERADORES!A:P,IF(AND(INFORMACION!$T1860='REFERENCIAS RIESGO'!$C$36,INFORMACION!$F1860=REFERENCIAS!$C$24),16,IF(INFORMACION!$T1860='REFERENCIAS RIESGO'!$C$36,13,IF(INFORMACION!$F1860=REFERENCIAS!$C$24,10,7))),0)+VLOOKUP(F1860,REFERENCIAS!$C:$D,2,0)*VLOOKUP($F$2,PONDERADORES!A:P,IF(AND(INFORMACION!$T1860='REFERENCIAS RIESGO'!$C$36,INFORMACION!$F1860=REFERENCIAS!$C$24),16,IF(INFORMACION!$T1860='REFERENCIAS RIESGO'!$C$36,13,IF(INFORMACION!$F1860=REFERENCIAS!$C$24,10,7))),0)+VLOOKUP(T1860,REFERENCIAS!$C:$D,2,0)*VLOOKUP($T$2,PONDERADORES!A:P,IF(AND(INFORMACION!$T1860='REFERENCIAS RIESGO'!$C$36,INFORMACION!$F1860=REFERENCIAS!$C$24),16,IF(INFORMACION!$T1860='REFERENCIAS RIESGO'!$C$36,13,IF(INFORMACION!$F1860=REFERENCIAS!$C$24,10,7))),0)+VLOOKUP(IF(J1860&lt;=0.2,0.2,IF(AND(J1860&gt;0.2,J1860&lt;=0.4),0.4,IF(AND(J1860&gt;0.4,J1860&lt;=0.6),0.6,IF(AND(J1860&gt;0.6,J1860&lt;=0.8),0.8,IF(AND(J1860&gt;0.8,J1860&lt;=1),1))))),REFERENCIAS!$C:$D,2,0)*VLOOKUP($J$2,PONDERADORES!A:P,IF(AND(INFORMACION!$T1860='REFERENCIAS RIESGO'!$C$36,INFORMACION!$F1860=REFERENCIAS!$C$24),16,IF(INFORMACION!$T1860='REFERENCIAS RIESGO'!$C$36,13,IF(INFORMACION!$F1860=REFERENCIAS!$C$24,10,7))),0)</f>
        <v>#REF!</v>
      </c>
      <c r="Y1860" s="68">
        <f>+VLOOKUP(M1860,REFERENCIAS!$C:$D,2,0)*VLOOKUP($M$2,PONDERADORES!$A$7:$G$9,7,0)+VLOOKUP(N1860,REFERENCIAS!$C:$D,2,0)*VLOOKUP($N$2,PONDERADORES!$A$7:$G$9,7,0)+VLOOKUP(O1860,REFERENCIAS!$C:$D,2,0)*VLOOKUP($O$2,PONDERADORES!$A$7:$G$9,7,0)</f>
        <v>0.2</v>
      </c>
      <c r="Z1860" s="2">
        <f>+VLOOKUP(IF(R1860&lt;0.1,0,IF(AND(R1860&gt;=0.1,R1860&lt;0.2),0.1,IF(AND(R1860&gt;=0.2,R1860&lt;0.3),0.2,IF(R1860&gt;0.3,0.3,)))),REFERENCIAS!$C:$D,2,0)*VLOOKUP($R$2,PONDERADORES!$A$11:$G$11,7,0)</f>
        <v>15</v>
      </c>
      <c r="AA1860" s="92"/>
      <c r="AB1860" s="95" t="e">
        <f t="shared" ca="1" si="111"/>
        <v>#REF!</v>
      </c>
      <c r="AC1860" s="23" t="e">
        <f ca="1">IF(AB1860&gt;REFERENCIAS!$C$62,REFERENCIAS!$B$62,IF(AND(AB1860&gt;=REFERENCIAS!$C$63,AB1860&lt;REFERENCIAS!$D$63),REFERENCIAS!$B$63,IF(AND(AB1860&gt;REFERENCIAS!$C$64,AB1860&lt;=REFERENCIAS!$D$64),REFERENCIAS!$B$64,IF(AND(AB1860&gt;=REFERENCIAS!$C$65,AB1860&lt;REFERENCIAS!$D$65),REFERENCIAS!$B$65, "Revisar"))))</f>
        <v>#REF!</v>
      </c>
      <c r="AD1860" s="94" t="e">
        <f ca="1">VLOOKUP(AC1860,REFERENCIAS!$B$62:$G$65,4,FALSE)</f>
        <v>#REF!</v>
      </c>
    </row>
    <row r="1861" spans="1:30" ht="17.25" x14ac:dyDescent="0.25">
      <c r="A1861" s="74"/>
      <c r="B1861" s="19"/>
      <c r="C1861" s="19"/>
      <c r="D1861" s="50"/>
      <c r="E1861" s="73"/>
      <c r="F1861" s="74"/>
      <c r="G1861" s="9"/>
      <c r="H1861" s="48"/>
      <c r="I1861" s="49">
        <f t="shared" ref="I1861:I1924" ca="1" si="113">(YEAR(NOW())-H1861)</f>
        <v>2022</v>
      </c>
      <c r="J1861" s="22">
        <f t="shared" ca="1" si="112"/>
        <v>1</v>
      </c>
      <c r="K1861" s="19"/>
      <c r="L1861" s="73"/>
      <c r="M1861" s="74"/>
      <c r="N1861" s="19"/>
      <c r="O1861" s="73"/>
      <c r="P1861" s="82">
        <v>1</v>
      </c>
      <c r="Q1861" s="24">
        <v>1</v>
      </c>
      <c r="R1861" s="81">
        <f t="shared" si="110"/>
        <v>1</v>
      </c>
      <c r="S1861" s="87"/>
      <c r="T1861" s="19"/>
      <c r="U1861" s="25"/>
      <c r="V1861" s="25"/>
      <c r="W1861" s="81"/>
      <c r="X1861" s="91" t="e">
        <f ca="1">+VLOOKUP(#REF!,REFERENCIAS!$C:$D,2,0)*VLOOKUP(#REF!,PONDERADORES!A:P,IF(AND(INFORMACION!$T1861='REFERENCIAS RIESGO'!$C$36,INFORMACION!$F1861=REFERENCIAS!$C$24),16,IF(INFORMACION!$T1861='REFERENCIAS RIESGO'!$C$36,13,IF(INFORMACION!$F1861=REFERENCIAS!$C$24,10,7))),0)+VLOOKUP(K1861,REFERENCIAS!$C:$D,2,0)*VLOOKUP($K$2,PONDERADORES!A:P,IF(AND(INFORMACION!$T1861='REFERENCIAS RIESGO'!$C$36,INFORMACION!$F1861=REFERENCIAS!$C$24),16,IF(INFORMACION!$T1861='REFERENCIAS RIESGO'!$C$36,13,IF(INFORMACION!$F1861=REFERENCIAS!$C$24,10,7))),0)+VLOOKUP(L1861,REFERENCIAS!$C:$D,2,0)*VLOOKUP($L$2,PONDERADORES!A:P,IF(AND(INFORMACION!$T1861='REFERENCIAS RIESGO'!$C$36,INFORMACION!$F1861=REFERENCIAS!$C$24),16,IF(INFORMACION!$T1861='REFERENCIAS RIESGO'!$C$36,13,IF(INFORMACION!$F1861=REFERENCIAS!$C$24,10,7))),0)+VLOOKUP(F1861,REFERENCIAS!$C:$D,2,0)*VLOOKUP($F$2,PONDERADORES!A:P,IF(AND(INFORMACION!$T1861='REFERENCIAS RIESGO'!$C$36,INFORMACION!$F1861=REFERENCIAS!$C$24),16,IF(INFORMACION!$T1861='REFERENCIAS RIESGO'!$C$36,13,IF(INFORMACION!$F1861=REFERENCIAS!$C$24,10,7))),0)+VLOOKUP(T1861,REFERENCIAS!$C:$D,2,0)*VLOOKUP($T$2,PONDERADORES!A:P,IF(AND(INFORMACION!$T1861='REFERENCIAS RIESGO'!$C$36,INFORMACION!$F1861=REFERENCIAS!$C$24),16,IF(INFORMACION!$T1861='REFERENCIAS RIESGO'!$C$36,13,IF(INFORMACION!$F1861=REFERENCIAS!$C$24,10,7))),0)+VLOOKUP(IF(J1861&lt;=0.2,0.2,IF(AND(J1861&gt;0.2,J1861&lt;=0.4),0.4,IF(AND(J1861&gt;0.4,J1861&lt;=0.6),0.6,IF(AND(J1861&gt;0.6,J1861&lt;=0.8),0.8,IF(AND(J1861&gt;0.8,J1861&lt;=1),1))))),REFERENCIAS!$C:$D,2,0)*VLOOKUP($J$2,PONDERADORES!A:P,IF(AND(INFORMACION!$T1861='REFERENCIAS RIESGO'!$C$36,INFORMACION!$F1861=REFERENCIAS!$C$24),16,IF(INFORMACION!$T1861='REFERENCIAS RIESGO'!$C$36,13,IF(INFORMACION!$F1861=REFERENCIAS!$C$24,10,7))),0)</f>
        <v>#REF!</v>
      </c>
      <c r="Y1861" s="68">
        <f>+VLOOKUP(M1861,REFERENCIAS!$C:$D,2,0)*VLOOKUP($M$2,PONDERADORES!$A$7:$G$9,7,0)+VLOOKUP(N1861,REFERENCIAS!$C:$D,2,0)*VLOOKUP($N$2,PONDERADORES!$A$7:$G$9,7,0)+VLOOKUP(O1861,REFERENCIAS!$C:$D,2,0)*VLOOKUP($O$2,PONDERADORES!$A$7:$G$9,7,0)</f>
        <v>0.2</v>
      </c>
      <c r="Z1861" s="2">
        <f>+VLOOKUP(IF(R1861&lt;0.1,0,IF(AND(R1861&gt;=0.1,R1861&lt;0.2),0.1,IF(AND(R1861&gt;=0.2,R1861&lt;0.3),0.2,IF(R1861&gt;0.3,0.3,)))),REFERENCIAS!$C:$D,2,0)*VLOOKUP($R$2,PONDERADORES!$A$11:$G$11,7,0)</f>
        <v>15</v>
      </c>
      <c r="AA1861" s="92"/>
      <c r="AB1861" s="95" t="e">
        <f t="shared" ca="1" si="111"/>
        <v>#REF!</v>
      </c>
      <c r="AC1861" s="23" t="e">
        <f ca="1">IF(AB1861&gt;REFERENCIAS!$C$62,REFERENCIAS!$B$62,IF(AND(AB1861&gt;=REFERENCIAS!$C$63,AB1861&lt;REFERENCIAS!$D$63),REFERENCIAS!$B$63,IF(AND(AB1861&gt;REFERENCIAS!$C$64,AB1861&lt;=REFERENCIAS!$D$64),REFERENCIAS!$B$64,IF(AND(AB1861&gt;=REFERENCIAS!$C$65,AB1861&lt;REFERENCIAS!$D$65),REFERENCIAS!$B$65, "Revisar"))))</f>
        <v>#REF!</v>
      </c>
      <c r="AD1861" s="94" t="e">
        <f ca="1">VLOOKUP(AC1861,REFERENCIAS!$B$62:$G$65,4,FALSE)</f>
        <v>#REF!</v>
      </c>
    </row>
    <row r="1862" spans="1:30" ht="17.25" x14ac:dyDescent="0.25">
      <c r="A1862" s="74"/>
      <c r="B1862" s="19"/>
      <c r="C1862" s="19"/>
      <c r="D1862" s="50"/>
      <c r="E1862" s="73"/>
      <c r="F1862" s="74"/>
      <c r="G1862" s="9"/>
      <c r="H1862" s="48"/>
      <c r="I1862" s="49">
        <f t="shared" ca="1" si="113"/>
        <v>2022</v>
      </c>
      <c r="J1862" s="22">
        <f t="shared" ca="1" si="112"/>
        <v>1</v>
      </c>
      <c r="K1862" s="19"/>
      <c r="L1862" s="73"/>
      <c r="M1862" s="74"/>
      <c r="N1862" s="19"/>
      <c r="O1862" s="73"/>
      <c r="P1862" s="82">
        <v>1</v>
      </c>
      <c r="Q1862" s="24">
        <v>1</v>
      </c>
      <c r="R1862" s="81">
        <f t="shared" ref="R1862:R1925" si="114">+Q1862/P1862</f>
        <v>1</v>
      </c>
      <c r="S1862" s="87"/>
      <c r="T1862" s="19"/>
      <c r="U1862" s="25"/>
      <c r="V1862" s="25"/>
      <c r="W1862" s="81"/>
      <c r="X1862" s="91" t="e">
        <f ca="1">+VLOOKUP(#REF!,REFERENCIAS!$C:$D,2,0)*VLOOKUP(#REF!,PONDERADORES!A:P,IF(AND(INFORMACION!$T1862='REFERENCIAS RIESGO'!$C$36,INFORMACION!$F1862=REFERENCIAS!$C$24),16,IF(INFORMACION!$T1862='REFERENCIAS RIESGO'!$C$36,13,IF(INFORMACION!$F1862=REFERENCIAS!$C$24,10,7))),0)+VLOOKUP(K1862,REFERENCIAS!$C:$D,2,0)*VLOOKUP($K$2,PONDERADORES!A:P,IF(AND(INFORMACION!$T1862='REFERENCIAS RIESGO'!$C$36,INFORMACION!$F1862=REFERENCIAS!$C$24),16,IF(INFORMACION!$T1862='REFERENCIAS RIESGO'!$C$36,13,IF(INFORMACION!$F1862=REFERENCIAS!$C$24,10,7))),0)+VLOOKUP(L1862,REFERENCIAS!$C:$D,2,0)*VLOOKUP($L$2,PONDERADORES!A:P,IF(AND(INFORMACION!$T1862='REFERENCIAS RIESGO'!$C$36,INFORMACION!$F1862=REFERENCIAS!$C$24),16,IF(INFORMACION!$T1862='REFERENCIAS RIESGO'!$C$36,13,IF(INFORMACION!$F1862=REFERENCIAS!$C$24,10,7))),0)+VLOOKUP(F1862,REFERENCIAS!$C:$D,2,0)*VLOOKUP($F$2,PONDERADORES!A:P,IF(AND(INFORMACION!$T1862='REFERENCIAS RIESGO'!$C$36,INFORMACION!$F1862=REFERENCIAS!$C$24),16,IF(INFORMACION!$T1862='REFERENCIAS RIESGO'!$C$36,13,IF(INFORMACION!$F1862=REFERENCIAS!$C$24,10,7))),0)+VLOOKUP(T1862,REFERENCIAS!$C:$D,2,0)*VLOOKUP($T$2,PONDERADORES!A:P,IF(AND(INFORMACION!$T1862='REFERENCIAS RIESGO'!$C$36,INFORMACION!$F1862=REFERENCIAS!$C$24),16,IF(INFORMACION!$T1862='REFERENCIAS RIESGO'!$C$36,13,IF(INFORMACION!$F1862=REFERENCIAS!$C$24,10,7))),0)+VLOOKUP(IF(J1862&lt;=0.2,0.2,IF(AND(J1862&gt;0.2,J1862&lt;=0.4),0.4,IF(AND(J1862&gt;0.4,J1862&lt;=0.6),0.6,IF(AND(J1862&gt;0.6,J1862&lt;=0.8),0.8,IF(AND(J1862&gt;0.8,J1862&lt;=1),1))))),REFERENCIAS!$C:$D,2,0)*VLOOKUP($J$2,PONDERADORES!A:P,IF(AND(INFORMACION!$T1862='REFERENCIAS RIESGO'!$C$36,INFORMACION!$F1862=REFERENCIAS!$C$24),16,IF(INFORMACION!$T1862='REFERENCIAS RIESGO'!$C$36,13,IF(INFORMACION!$F1862=REFERENCIAS!$C$24,10,7))),0)</f>
        <v>#REF!</v>
      </c>
      <c r="Y1862" s="68">
        <f>+VLOOKUP(M1862,REFERENCIAS!$C:$D,2,0)*VLOOKUP($M$2,PONDERADORES!$A$7:$G$9,7,0)+VLOOKUP(N1862,REFERENCIAS!$C:$D,2,0)*VLOOKUP($N$2,PONDERADORES!$A$7:$G$9,7,0)+VLOOKUP(O1862,REFERENCIAS!$C:$D,2,0)*VLOOKUP($O$2,PONDERADORES!$A$7:$G$9,7,0)</f>
        <v>0.2</v>
      </c>
      <c r="Z1862" s="2">
        <f>+VLOOKUP(IF(R1862&lt;0.1,0,IF(AND(R1862&gt;=0.1,R1862&lt;0.2),0.1,IF(AND(R1862&gt;=0.2,R1862&lt;0.3),0.2,IF(R1862&gt;0.3,0.3,)))),REFERENCIAS!$C:$D,2,0)*VLOOKUP($R$2,PONDERADORES!$A$11:$G$11,7,0)</f>
        <v>15</v>
      </c>
      <c r="AA1862" s="92"/>
      <c r="AB1862" s="95" t="e">
        <f t="shared" ref="AB1862:AB1925" ca="1" si="115">+X1862+Y1862+Z1862</f>
        <v>#REF!</v>
      </c>
      <c r="AC1862" s="23" t="e">
        <f ca="1">IF(AB1862&gt;REFERENCIAS!$C$62,REFERENCIAS!$B$62,IF(AND(AB1862&gt;=REFERENCIAS!$C$63,AB1862&lt;REFERENCIAS!$D$63),REFERENCIAS!$B$63,IF(AND(AB1862&gt;REFERENCIAS!$C$64,AB1862&lt;=REFERENCIAS!$D$64),REFERENCIAS!$B$64,IF(AND(AB1862&gt;=REFERENCIAS!$C$65,AB1862&lt;REFERENCIAS!$D$65),REFERENCIAS!$B$65, "Revisar"))))</f>
        <v>#REF!</v>
      </c>
      <c r="AD1862" s="94" t="e">
        <f ca="1">VLOOKUP(AC1862,REFERENCIAS!$B$62:$G$65,4,FALSE)</f>
        <v>#REF!</v>
      </c>
    </row>
    <row r="1863" spans="1:30" ht="17.25" x14ac:dyDescent="0.25">
      <c r="A1863" s="74"/>
      <c r="B1863" s="19"/>
      <c r="C1863" s="19"/>
      <c r="D1863" s="50"/>
      <c r="E1863" s="73"/>
      <c r="F1863" s="74"/>
      <c r="G1863" s="9"/>
      <c r="H1863" s="48"/>
      <c r="I1863" s="49">
        <f t="shared" ca="1" si="113"/>
        <v>2022</v>
      </c>
      <c r="J1863" s="22">
        <f t="shared" ca="1" si="112"/>
        <v>1</v>
      </c>
      <c r="K1863" s="19"/>
      <c r="L1863" s="73"/>
      <c r="M1863" s="74"/>
      <c r="N1863" s="19"/>
      <c r="O1863" s="73"/>
      <c r="P1863" s="82">
        <v>1</v>
      </c>
      <c r="Q1863" s="24">
        <v>1</v>
      </c>
      <c r="R1863" s="81">
        <f t="shared" si="114"/>
        <v>1</v>
      </c>
      <c r="S1863" s="87"/>
      <c r="T1863" s="19"/>
      <c r="U1863" s="25"/>
      <c r="V1863" s="25"/>
      <c r="W1863" s="81"/>
      <c r="X1863" s="91" t="e">
        <f ca="1">+VLOOKUP(#REF!,REFERENCIAS!$C:$D,2,0)*VLOOKUP(#REF!,PONDERADORES!A:P,IF(AND(INFORMACION!$T1863='REFERENCIAS RIESGO'!$C$36,INFORMACION!$F1863=REFERENCIAS!$C$24),16,IF(INFORMACION!$T1863='REFERENCIAS RIESGO'!$C$36,13,IF(INFORMACION!$F1863=REFERENCIAS!$C$24,10,7))),0)+VLOOKUP(K1863,REFERENCIAS!$C:$D,2,0)*VLOOKUP($K$2,PONDERADORES!A:P,IF(AND(INFORMACION!$T1863='REFERENCIAS RIESGO'!$C$36,INFORMACION!$F1863=REFERENCIAS!$C$24),16,IF(INFORMACION!$T1863='REFERENCIAS RIESGO'!$C$36,13,IF(INFORMACION!$F1863=REFERENCIAS!$C$24,10,7))),0)+VLOOKUP(L1863,REFERENCIAS!$C:$D,2,0)*VLOOKUP($L$2,PONDERADORES!A:P,IF(AND(INFORMACION!$T1863='REFERENCIAS RIESGO'!$C$36,INFORMACION!$F1863=REFERENCIAS!$C$24),16,IF(INFORMACION!$T1863='REFERENCIAS RIESGO'!$C$36,13,IF(INFORMACION!$F1863=REFERENCIAS!$C$24,10,7))),0)+VLOOKUP(F1863,REFERENCIAS!$C:$D,2,0)*VLOOKUP($F$2,PONDERADORES!A:P,IF(AND(INFORMACION!$T1863='REFERENCIAS RIESGO'!$C$36,INFORMACION!$F1863=REFERENCIAS!$C$24),16,IF(INFORMACION!$T1863='REFERENCIAS RIESGO'!$C$36,13,IF(INFORMACION!$F1863=REFERENCIAS!$C$24,10,7))),0)+VLOOKUP(T1863,REFERENCIAS!$C:$D,2,0)*VLOOKUP($T$2,PONDERADORES!A:P,IF(AND(INFORMACION!$T1863='REFERENCIAS RIESGO'!$C$36,INFORMACION!$F1863=REFERENCIAS!$C$24),16,IF(INFORMACION!$T1863='REFERENCIAS RIESGO'!$C$36,13,IF(INFORMACION!$F1863=REFERENCIAS!$C$24,10,7))),0)+VLOOKUP(IF(J1863&lt;=0.2,0.2,IF(AND(J1863&gt;0.2,J1863&lt;=0.4),0.4,IF(AND(J1863&gt;0.4,J1863&lt;=0.6),0.6,IF(AND(J1863&gt;0.6,J1863&lt;=0.8),0.8,IF(AND(J1863&gt;0.8,J1863&lt;=1),1))))),REFERENCIAS!$C:$D,2,0)*VLOOKUP($J$2,PONDERADORES!A:P,IF(AND(INFORMACION!$T1863='REFERENCIAS RIESGO'!$C$36,INFORMACION!$F1863=REFERENCIAS!$C$24),16,IF(INFORMACION!$T1863='REFERENCIAS RIESGO'!$C$36,13,IF(INFORMACION!$F1863=REFERENCIAS!$C$24,10,7))),0)</f>
        <v>#REF!</v>
      </c>
      <c r="Y1863" s="68">
        <f>+VLOOKUP(M1863,REFERENCIAS!$C:$D,2,0)*VLOOKUP($M$2,PONDERADORES!$A$7:$G$9,7,0)+VLOOKUP(N1863,REFERENCIAS!$C:$D,2,0)*VLOOKUP($N$2,PONDERADORES!$A$7:$G$9,7,0)+VLOOKUP(O1863,REFERENCIAS!$C:$D,2,0)*VLOOKUP($O$2,PONDERADORES!$A$7:$G$9,7,0)</f>
        <v>0.2</v>
      </c>
      <c r="Z1863" s="2">
        <f>+VLOOKUP(IF(R1863&lt;0.1,0,IF(AND(R1863&gt;=0.1,R1863&lt;0.2),0.1,IF(AND(R1863&gt;=0.2,R1863&lt;0.3),0.2,IF(R1863&gt;0.3,0.3,)))),REFERENCIAS!$C:$D,2,0)*VLOOKUP($R$2,PONDERADORES!$A$11:$G$11,7,0)</f>
        <v>15</v>
      </c>
      <c r="AA1863" s="92"/>
      <c r="AB1863" s="95" t="e">
        <f t="shared" ca="1" si="115"/>
        <v>#REF!</v>
      </c>
      <c r="AC1863" s="23" t="e">
        <f ca="1">IF(AB1863&gt;REFERENCIAS!$C$62,REFERENCIAS!$B$62,IF(AND(AB1863&gt;=REFERENCIAS!$C$63,AB1863&lt;REFERENCIAS!$D$63),REFERENCIAS!$B$63,IF(AND(AB1863&gt;REFERENCIAS!$C$64,AB1863&lt;=REFERENCIAS!$D$64),REFERENCIAS!$B$64,IF(AND(AB1863&gt;=REFERENCIAS!$C$65,AB1863&lt;REFERENCIAS!$D$65),REFERENCIAS!$B$65, "Revisar"))))</f>
        <v>#REF!</v>
      </c>
      <c r="AD1863" s="94" t="e">
        <f ca="1">VLOOKUP(AC1863,REFERENCIAS!$B$62:$G$65,4,FALSE)</f>
        <v>#REF!</v>
      </c>
    </row>
    <row r="1864" spans="1:30" ht="17.25" x14ac:dyDescent="0.25">
      <c r="A1864" s="74"/>
      <c r="B1864" s="19"/>
      <c r="C1864" s="19"/>
      <c r="D1864" s="50"/>
      <c r="E1864" s="73"/>
      <c r="F1864" s="74"/>
      <c r="G1864" s="9"/>
      <c r="H1864" s="48"/>
      <c r="I1864" s="49">
        <f t="shared" ca="1" si="113"/>
        <v>2022</v>
      </c>
      <c r="J1864" s="22">
        <f t="shared" ca="1" si="112"/>
        <v>1</v>
      </c>
      <c r="K1864" s="19"/>
      <c r="L1864" s="73"/>
      <c r="M1864" s="74"/>
      <c r="N1864" s="19"/>
      <c r="O1864" s="73"/>
      <c r="P1864" s="82">
        <v>1</v>
      </c>
      <c r="Q1864" s="24">
        <v>1</v>
      </c>
      <c r="R1864" s="81">
        <f t="shared" si="114"/>
        <v>1</v>
      </c>
      <c r="S1864" s="87"/>
      <c r="T1864" s="19"/>
      <c r="U1864" s="25"/>
      <c r="V1864" s="25"/>
      <c r="W1864" s="81"/>
      <c r="X1864" s="91" t="e">
        <f ca="1">+VLOOKUP(#REF!,REFERENCIAS!$C:$D,2,0)*VLOOKUP(#REF!,PONDERADORES!A:P,IF(AND(INFORMACION!$T1864='REFERENCIAS RIESGO'!$C$36,INFORMACION!$F1864=REFERENCIAS!$C$24),16,IF(INFORMACION!$T1864='REFERENCIAS RIESGO'!$C$36,13,IF(INFORMACION!$F1864=REFERENCIAS!$C$24,10,7))),0)+VLOOKUP(K1864,REFERENCIAS!$C:$D,2,0)*VLOOKUP($K$2,PONDERADORES!A:P,IF(AND(INFORMACION!$T1864='REFERENCIAS RIESGO'!$C$36,INFORMACION!$F1864=REFERENCIAS!$C$24),16,IF(INFORMACION!$T1864='REFERENCIAS RIESGO'!$C$36,13,IF(INFORMACION!$F1864=REFERENCIAS!$C$24,10,7))),0)+VLOOKUP(L1864,REFERENCIAS!$C:$D,2,0)*VLOOKUP($L$2,PONDERADORES!A:P,IF(AND(INFORMACION!$T1864='REFERENCIAS RIESGO'!$C$36,INFORMACION!$F1864=REFERENCIAS!$C$24),16,IF(INFORMACION!$T1864='REFERENCIAS RIESGO'!$C$36,13,IF(INFORMACION!$F1864=REFERENCIAS!$C$24,10,7))),0)+VLOOKUP(F1864,REFERENCIAS!$C:$D,2,0)*VLOOKUP($F$2,PONDERADORES!A:P,IF(AND(INFORMACION!$T1864='REFERENCIAS RIESGO'!$C$36,INFORMACION!$F1864=REFERENCIAS!$C$24),16,IF(INFORMACION!$T1864='REFERENCIAS RIESGO'!$C$36,13,IF(INFORMACION!$F1864=REFERENCIAS!$C$24,10,7))),0)+VLOOKUP(T1864,REFERENCIAS!$C:$D,2,0)*VLOOKUP($T$2,PONDERADORES!A:P,IF(AND(INFORMACION!$T1864='REFERENCIAS RIESGO'!$C$36,INFORMACION!$F1864=REFERENCIAS!$C$24),16,IF(INFORMACION!$T1864='REFERENCIAS RIESGO'!$C$36,13,IF(INFORMACION!$F1864=REFERENCIAS!$C$24,10,7))),0)+VLOOKUP(IF(J1864&lt;=0.2,0.2,IF(AND(J1864&gt;0.2,J1864&lt;=0.4),0.4,IF(AND(J1864&gt;0.4,J1864&lt;=0.6),0.6,IF(AND(J1864&gt;0.6,J1864&lt;=0.8),0.8,IF(AND(J1864&gt;0.8,J1864&lt;=1),1))))),REFERENCIAS!$C:$D,2,0)*VLOOKUP($J$2,PONDERADORES!A:P,IF(AND(INFORMACION!$T1864='REFERENCIAS RIESGO'!$C$36,INFORMACION!$F1864=REFERENCIAS!$C$24),16,IF(INFORMACION!$T1864='REFERENCIAS RIESGO'!$C$36,13,IF(INFORMACION!$F1864=REFERENCIAS!$C$24,10,7))),0)</f>
        <v>#REF!</v>
      </c>
      <c r="Y1864" s="68">
        <f>+VLOOKUP(M1864,REFERENCIAS!$C:$D,2,0)*VLOOKUP($M$2,PONDERADORES!$A$7:$G$9,7,0)+VLOOKUP(N1864,REFERENCIAS!$C:$D,2,0)*VLOOKUP($N$2,PONDERADORES!$A$7:$G$9,7,0)+VLOOKUP(O1864,REFERENCIAS!$C:$D,2,0)*VLOOKUP($O$2,PONDERADORES!$A$7:$G$9,7,0)</f>
        <v>0.2</v>
      </c>
      <c r="Z1864" s="2">
        <f>+VLOOKUP(IF(R1864&lt;0.1,0,IF(AND(R1864&gt;=0.1,R1864&lt;0.2),0.1,IF(AND(R1864&gt;=0.2,R1864&lt;0.3),0.2,IF(R1864&gt;0.3,0.3,)))),REFERENCIAS!$C:$D,2,0)*VLOOKUP($R$2,PONDERADORES!$A$11:$G$11,7,0)</f>
        <v>15</v>
      </c>
      <c r="AA1864" s="92"/>
      <c r="AB1864" s="95" t="e">
        <f t="shared" ca="1" si="115"/>
        <v>#REF!</v>
      </c>
      <c r="AC1864" s="23" t="e">
        <f ca="1">IF(AB1864&gt;REFERENCIAS!$C$62,REFERENCIAS!$B$62,IF(AND(AB1864&gt;=REFERENCIAS!$C$63,AB1864&lt;REFERENCIAS!$D$63),REFERENCIAS!$B$63,IF(AND(AB1864&gt;REFERENCIAS!$C$64,AB1864&lt;=REFERENCIAS!$D$64),REFERENCIAS!$B$64,IF(AND(AB1864&gt;=REFERENCIAS!$C$65,AB1864&lt;REFERENCIAS!$D$65),REFERENCIAS!$B$65, "Revisar"))))</f>
        <v>#REF!</v>
      </c>
      <c r="AD1864" s="94" t="e">
        <f ca="1">VLOOKUP(AC1864,REFERENCIAS!$B$62:$G$65,4,FALSE)</f>
        <v>#REF!</v>
      </c>
    </row>
    <row r="1865" spans="1:30" ht="17.25" x14ac:dyDescent="0.25">
      <c r="A1865" s="74"/>
      <c r="B1865" s="19"/>
      <c r="C1865" s="19"/>
      <c r="D1865" s="50"/>
      <c r="E1865" s="73"/>
      <c r="F1865" s="74"/>
      <c r="G1865" s="9"/>
      <c r="H1865" s="48"/>
      <c r="I1865" s="49">
        <f t="shared" ca="1" si="113"/>
        <v>2022</v>
      </c>
      <c r="J1865" s="22">
        <f t="shared" ca="1" si="112"/>
        <v>1</v>
      </c>
      <c r="K1865" s="19"/>
      <c r="L1865" s="73"/>
      <c r="M1865" s="74"/>
      <c r="N1865" s="19"/>
      <c r="O1865" s="73"/>
      <c r="P1865" s="82">
        <v>1</v>
      </c>
      <c r="Q1865" s="24">
        <v>1</v>
      </c>
      <c r="R1865" s="81">
        <f t="shared" si="114"/>
        <v>1</v>
      </c>
      <c r="S1865" s="87"/>
      <c r="T1865" s="19"/>
      <c r="U1865" s="25"/>
      <c r="V1865" s="25"/>
      <c r="W1865" s="81"/>
      <c r="X1865" s="91" t="e">
        <f ca="1">+VLOOKUP(#REF!,REFERENCIAS!$C:$D,2,0)*VLOOKUP(#REF!,PONDERADORES!A:P,IF(AND(INFORMACION!$T1865='REFERENCIAS RIESGO'!$C$36,INFORMACION!$F1865=REFERENCIAS!$C$24),16,IF(INFORMACION!$T1865='REFERENCIAS RIESGO'!$C$36,13,IF(INFORMACION!$F1865=REFERENCIAS!$C$24,10,7))),0)+VLOOKUP(K1865,REFERENCIAS!$C:$D,2,0)*VLOOKUP($K$2,PONDERADORES!A:P,IF(AND(INFORMACION!$T1865='REFERENCIAS RIESGO'!$C$36,INFORMACION!$F1865=REFERENCIAS!$C$24),16,IF(INFORMACION!$T1865='REFERENCIAS RIESGO'!$C$36,13,IF(INFORMACION!$F1865=REFERENCIAS!$C$24,10,7))),0)+VLOOKUP(L1865,REFERENCIAS!$C:$D,2,0)*VLOOKUP($L$2,PONDERADORES!A:P,IF(AND(INFORMACION!$T1865='REFERENCIAS RIESGO'!$C$36,INFORMACION!$F1865=REFERENCIAS!$C$24),16,IF(INFORMACION!$T1865='REFERENCIAS RIESGO'!$C$36,13,IF(INFORMACION!$F1865=REFERENCIAS!$C$24,10,7))),0)+VLOOKUP(F1865,REFERENCIAS!$C:$D,2,0)*VLOOKUP($F$2,PONDERADORES!A:P,IF(AND(INFORMACION!$T1865='REFERENCIAS RIESGO'!$C$36,INFORMACION!$F1865=REFERENCIAS!$C$24),16,IF(INFORMACION!$T1865='REFERENCIAS RIESGO'!$C$36,13,IF(INFORMACION!$F1865=REFERENCIAS!$C$24,10,7))),0)+VLOOKUP(T1865,REFERENCIAS!$C:$D,2,0)*VLOOKUP($T$2,PONDERADORES!A:P,IF(AND(INFORMACION!$T1865='REFERENCIAS RIESGO'!$C$36,INFORMACION!$F1865=REFERENCIAS!$C$24),16,IF(INFORMACION!$T1865='REFERENCIAS RIESGO'!$C$36,13,IF(INFORMACION!$F1865=REFERENCIAS!$C$24,10,7))),0)+VLOOKUP(IF(J1865&lt;=0.2,0.2,IF(AND(J1865&gt;0.2,J1865&lt;=0.4),0.4,IF(AND(J1865&gt;0.4,J1865&lt;=0.6),0.6,IF(AND(J1865&gt;0.6,J1865&lt;=0.8),0.8,IF(AND(J1865&gt;0.8,J1865&lt;=1),1))))),REFERENCIAS!$C:$D,2,0)*VLOOKUP($J$2,PONDERADORES!A:P,IF(AND(INFORMACION!$T1865='REFERENCIAS RIESGO'!$C$36,INFORMACION!$F1865=REFERENCIAS!$C$24),16,IF(INFORMACION!$T1865='REFERENCIAS RIESGO'!$C$36,13,IF(INFORMACION!$F1865=REFERENCIAS!$C$24,10,7))),0)</f>
        <v>#REF!</v>
      </c>
      <c r="Y1865" s="68">
        <f>+VLOOKUP(M1865,REFERENCIAS!$C:$D,2,0)*VLOOKUP($M$2,PONDERADORES!$A$7:$G$9,7,0)+VLOOKUP(N1865,REFERENCIAS!$C:$D,2,0)*VLOOKUP($N$2,PONDERADORES!$A$7:$G$9,7,0)+VLOOKUP(O1865,REFERENCIAS!$C:$D,2,0)*VLOOKUP($O$2,PONDERADORES!$A$7:$G$9,7,0)</f>
        <v>0.2</v>
      </c>
      <c r="Z1865" s="2">
        <f>+VLOOKUP(IF(R1865&lt;0.1,0,IF(AND(R1865&gt;=0.1,R1865&lt;0.2),0.1,IF(AND(R1865&gt;=0.2,R1865&lt;0.3),0.2,IF(R1865&gt;0.3,0.3,)))),REFERENCIAS!$C:$D,2,0)*VLOOKUP($R$2,PONDERADORES!$A$11:$G$11,7,0)</f>
        <v>15</v>
      </c>
      <c r="AA1865" s="92"/>
      <c r="AB1865" s="95" t="e">
        <f t="shared" ca="1" si="115"/>
        <v>#REF!</v>
      </c>
      <c r="AC1865" s="23" t="e">
        <f ca="1">IF(AB1865&gt;REFERENCIAS!$C$62,REFERENCIAS!$B$62,IF(AND(AB1865&gt;=REFERENCIAS!$C$63,AB1865&lt;REFERENCIAS!$D$63),REFERENCIAS!$B$63,IF(AND(AB1865&gt;REFERENCIAS!$C$64,AB1865&lt;=REFERENCIAS!$D$64),REFERENCIAS!$B$64,IF(AND(AB1865&gt;=REFERENCIAS!$C$65,AB1865&lt;REFERENCIAS!$D$65),REFERENCIAS!$B$65, "Revisar"))))</f>
        <v>#REF!</v>
      </c>
      <c r="AD1865" s="94" t="e">
        <f ca="1">VLOOKUP(AC1865,REFERENCIAS!$B$62:$G$65,4,FALSE)</f>
        <v>#REF!</v>
      </c>
    </row>
    <row r="1866" spans="1:30" ht="17.25" x14ac:dyDescent="0.25">
      <c r="A1866" s="74"/>
      <c r="B1866" s="19"/>
      <c r="C1866" s="19"/>
      <c r="D1866" s="50"/>
      <c r="E1866" s="73"/>
      <c r="F1866" s="74"/>
      <c r="G1866" s="9"/>
      <c r="H1866" s="48"/>
      <c r="I1866" s="49">
        <f t="shared" ca="1" si="113"/>
        <v>2022</v>
      </c>
      <c r="J1866" s="22">
        <f t="shared" ca="1" si="112"/>
        <v>1</v>
      </c>
      <c r="K1866" s="19"/>
      <c r="L1866" s="73"/>
      <c r="M1866" s="74"/>
      <c r="N1866" s="19"/>
      <c r="O1866" s="73"/>
      <c r="P1866" s="82">
        <v>1</v>
      </c>
      <c r="Q1866" s="24">
        <v>1</v>
      </c>
      <c r="R1866" s="81">
        <f t="shared" si="114"/>
        <v>1</v>
      </c>
      <c r="S1866" s="87"/>
      <c r="T1866" s="19"/>
      <c r="U1866" s="25"/>
      <c r="V1866" s="25"/>
      <c r="W1866" s="81"/>
      <c r="X1866" s="91" t="e">
        <f ca="1">+VLOOKUP(#REF!,REFERENCIAS!$C:$D,2,0)*VLOOKUP(#REF!,PONDERADORES!A:P,IF(AND(INFORMACION!$T1866='REFERENCIAS RIESGO'!$C$36,INFORMACION!$F1866=REFERENCIAS!$C$24),16,IF(INFORMACION!$T1866='REFERENCIAS RIESGO'!$C$36,13,IF(INFORMACION!$F1866=REFERENCIAS!$C$24,10,7))),0)+VLOOKUP(K1866,REFERENCIAS!$C:$D,2,0)*VLOOKUP($K$2,PONDERADORES!A:P,IF(AND(INFORMACION!$T1866='REFERENCIAS RIESGO'!$C$36,INFORMACION!$F1866=REFERENCIAS!$C$24),16,IF(INFORMACION!$T1866='REFERENCIAS RIESGO'!$C$36,13,IF(INFORMACION!$F1866=REFERENCIAS!$C$24,10,7))),0)+VLOOKUP(L1866,REFERENCIAS!$C:$D,2,0)*VLOOKUP($L$2,PONDERADORES!A:P,IF(AND(INFORMACION!$T1866='REFERENCIAS RIESGO'!$C$36,INFORMACION!$F1866=REFERENCIAS!$C$24),16,IF(INFORMACION!$T1866='REFERENCIAS RIESGO'!$C$36,13,IF(INFORMACION!$F1866=REFERENCIAS!$C$24,10,7))),0)+VLOOKUP(F1866,REFERENCIAS!$C:$D,2,0)*VLOOKUP($F$2,PONDERADORES!A:P,IF(AND(INFORMACION!$T1866='REFERENCIAS RIESGO'!$C$36,INFORMACION!$F1866=REFERENCIAS!$C$24),16,IF(INFORMACION!$T1866='REFERENCIAS RIESGO'!$C$36,13,IF(INFORMACION!$F1866=REFERENCIAS!$C$24,10,7))),0)+VLOOKUP(T1866,REFERENCIAS!$C:$D,2,0)*VLOOKUP($T$2,PONDERADORES!A:P,IF(AND(INFORMACION!$T1866='REFERENCIAS RIESGO'!$C$36,INFORMACION!$F1866=REFERENCIAS!$C$24),16,IF(INFORMACION!$T1866='REFERENCIAS RIESGO'!$C$36,13,IF(INFORMACION!$F1866=REFERENCIAS!$C$24,10,7))),0)+VLOOKUP(IF(J1866&lt;=0.2,0.2,IF(AND(J1866&gt;0.2,J1866&lt;=0.4),0.4,IF(AND(J1866&gt;0.4,J1866&lt;=0.6),0.6,IF(AND(J1866&gt;0.6,J1866&lt;=0.8),0.8,IF(AND(J1866&gt;0.8,J1866&lt;=1),1))))),REFERENCIAS!$C:$D,2,0)*VLOOKUP($J$2,PONDERADORES!A:P,IF(AND(INFORMACION!$T1866='REFERENCIAS RIESGO'!$C$36,INFORMACION!$F1866=REFERENCIAS!$C$24),16,IF(INFORMACION!$T1866='REFERENCIAS RIESGO'!$C$36,13,IF(INFORMACION!$F1866=REFERENCIAS!$C$24,10,7))),0)</f>
        <v>#REF!</v>
      </c>
      <c r="Y1866" s="68">
        <f>+VLOOKUP(M1866,REFERENCIAS!$C:$D,2,0)*VLOOKUP($M$2,PONDERADORES!$A$7:$G$9,7,0)+VLOOKUP(N1866,REFERENCIAS!$C:$D,2,0)*VLOOKUP($N$2,PONDERADORES!$A$7:$G$9,7,0)+VLOOKUP(O1866,REFERENCIAS!$C:$D,2,0)*VLOOKUP($O$2,PONDERADORES!$A$7:$G$9,7,0)</f>
        <v>0.2</v>
      </c>
      <c r="Z1866" s="2">
        <f>+VLOOKUP(IF(R1866&lt;0.1,0,IF(AND(R1866&gt;=0.1,R1866&lt;0.2),0.1,IF(AND(R1866&gt;=0.2,R1866&lt;0.3),0.2,IF(R1866&gt;0.3,0.3,)))),REFERENCIAS!$C:$D,2,0)*VLOOKUP($R$2,PONDERADORES!$A$11:$G$11,7,0)</f>
        <v>15</v>
      </c>
      <c r="AA1866" s="92"/>
      <c r="AB1866" s="95" t="e">
        <f t="shared" ca="1" si="115"/>
        <v>#REF!</v>
      </c>
      <c r="AC1866" s="23" t="e">
        <f ca="1">IF(AB1866&gt;REFERENCIAS!$C$62,REFERENCIAS!$B$62,IF(AND(AB1866&gt;=REFERENCIAS!$C$63,AB1866&lt;REFERENCIAS!$D$63),REFERENCIAS!$B$63,IF(AND(AB1866&gt;REFERENCIAS!$C$64,AB1866&lt;=REFERENCIAS!$D$64),REFERENCIAS!$B$64,IF(AND(AB1866&gt;=REFERENCIAS!$C$65,AB1866&lt;REFERENCIAS!$D$65),REFERENCIAS!$B$65, "Revisar"))))</f>
        <v>#REF!</v>
      </c>
      <c r="AD1866" s="94" t="e">
        <f ca="1">VLOOKUP(AC1866,REFERENCIAS!$B$62:$G$65,4,FALSE)</f>
        <v>#REF!</v>
      </c>
    </row>
    <row r="1867" spans="1:30" ht="17.25" x14ac:dyDescent="0.25">
      <c r="A1867" s="74"/>
      <c r="B1867" s="19"/>
      <c r="C1867" s="19"/>
      <c r="D1867" s="50"/>
      <c r="E1867" s="73"/>
      <c r="F1867" s="74"/>
      <c r="G1867" s="9"/>
      <c r="H1867" s="48"/>
      <c r="I1867" s="49">
        <f t="shared" ca="1" si="113"/>
        <v>2022</v>
      </c>
      <c r="J1867" s="22">
        <f t="shared" ca="1" si="112"/>
        <v>1</v>
      </c>
      <c r="K1867" s="19"/>
      <c r="L1867" s="73"/>
      <c r="M1867" s="74"/>
      <c r="N1867" s="19"/>
      <c r="O1867" s="73"/>
      <c r="P1867" s="82">
        <v>1</v>
      </c>
      <c r="Q1867" s="24">
        <v>1</v>
      </c>
      <c r="R1867" s="81">
        <f t="shared" si="114"/>
        <v>1</v>
      </c>
      <c r="S1867" s="87"/>
      <c r="T1867" s="19"/>
      <c r="U1867" s="25"/>
      <c r="V1867" s="25"/>
      <c r="W1867" s="81"/>
      <c r="X1867" s="91" t="e">
        <f ca="1">+VLOOKUP(#REF!,REFERENCIAS!$C:$D,2,0)*VLOOKUP(#REF!,PONDERADORES!A:P,IF(AND(INFORMACION!$T1867='REFERENCIAS RIESGO'!$C$36,INFORMACION!$F1867=REFERENCIAS!$C$24),16,IF(INFORMACION!$T1867='REFERENCIAS RIESGO'!$C$36,13,IF(INFORMACION!$F1867=REFERENCIAS!$C$24,10,7))),0)+VLOOKUP(K1867,REFERENCIAS!$C:$D,2,0)*VLOOKUP($K$2,PONDERADORES!A:P,IF(AND(INFORMACION!$T1867='REFERENCIAS RIESGO'!$C$36,INFORMACION!$F1867=REFERENCIAS!$C$24),16,IF(INFORMACION!$T1867='REFERENCIAS RIESGO'!$C$36,13,IF(INFORMACION!$F1867=REFERENCIAS!$C$24,10,7))),0)+VLOOKUP(L1867,REFERENCIAS!$C:$D,2,0)*VLOOKUP($L$2,PONDERADORES!A:P,IF(AND(INFORMACION!$T1867='REFERENCIAS RIESGO'!$C$36,INFORMACION!$F1867=REFERENCIAS!$C$24),16,IF(INFORMACION!$T1867='REFERENCIAS RIESGO'!$C$36,13,IF(INFORMACION!$F1867=REFERENCIAS!$C$24,10,7))),0)+VLOOKUP(F1867,REFERENCIAS!$C:$D,2,0)*VLOOKUP($F$2,PONDERADORES!A:P,IF(AND(INFORMACION!$T1867='REFERENCIAS RIESGO'!$C$36,INFORMACION!$F1867=REFERENCIAS!$C$24),16,IF(INFORMACION!$T1867='REFERENCIAS RIESGO'!$C$36,13,IF(INFORMACION!$F1867=REFERENCIAS!$C$24,10,7))),0)+VLOOKUP(T1867,REFERENCIAS!$C:$D,2,0)*VLOOKUP($T$2,PONDERADORES!A:P,IF(AND(INFORMACION!$T1867='REFERENCIAS RIESGO'!$C$36,INFORMACION!$F1867=REFERENCIAS!$C$24),16,IF(INFORMACION!$T1867='REFERENCIAS RIESGO'!$C$36,13,IF(INFORMACION!$F1867=REFERENCIAS!$C$24,10,7))),0)+VLOOKUP(IF(J1867&lt;=0.2,0.2,IF(AND(J1867&gt;0.2,J1867&lt;=0.4),0.4,IF(AND(J1867&gt;0.4,J1867&lt;=0.6),0.6,IF(AND(J1867&gt;0.6,J1867&lt;=0.8),0.8,IF(AND(J1867&gt;0.8,J1867&lt;=1),1))))),REFERENCIAS!$C:$D,2,0)*VLOOKUP($J$2,PONDERADORES!A:P,IF(AND(INFORMACION!$T1867='REFERENCIAS RIESGO'!$C$36,INFORMACION!$F1867=REFERENCIAS!$C$24),16,IF(INFORMACION!$T1867='REFERENCIAS RIESGO'!$C$36,13,IF(INFORMACION!$F1867=REFERENCIAS!$C$24,10,7))),0)</f>
        <v>#REF!</v>
      </c>
      <c r="Y1867" s="68">
        <f>+VLOOKUP(M1867,REFERENCIAS!$C:$D,2,0)*VLOOKUP($M$2,PONDERADORES!$A$7:$G$9,7,0)+VLOOKUP(N1867,REFERENCIAS!$C:$D,2,0)*VLOOKUP($N$2,PONDERADORES!$A$7:$G$9,7,0)+VLOOKUP(O1867,REFERENCIAS!$C:$D,2,0)*VLOOKUP($O$2,PONDERADORES!$A$7:$G$9,7,0)</f>
        <v>0.2</v>
      </c>
      <c r="Z1867" s="2">
        <f>+VLOOKUP(IF(R1867&lt;0.1,0,IF(AND(R1867&gt;=0.1,R1867&lt;0.2),0.1,IF(AND(R1867&gt;=0.2,R1867&lt;0.3),0.2,IF(R1867&gt;0.3,0.3,)))),REFERENCIAS!$C:$D,2,0)*VLOOKUP($R$2,PONDERADORES!$A$11:$G$11,7,0)</f>
        <v>15</v>
      </c>
      <c r="AA1867" s="92"/>
      <c r="AB1867" s="95" t="e">
        <f t="shared" ca="1" si="115"/>
        <v>#REF!</v>
      </c>
      <c r="AC1867" s="23" t="e">
        <f ca="1">IF(AB1867&gt;REFERENCIAS!$C$62,REFERENCIAS!$B$62,IF(AND(AB1867&gt;=REFERENCIAS!$C$63,AB1867&lt;REFERENCIAS!$D$63),REFERENCIAS!$B$63,IF(AND(AB1867&gt;REFERENCIAS!$C$64,AB1867&lt;=REFERENCIAS!$D$64),REFERENCIAS!$B$64,IF(AND(AB1867&gt;=REFERENCIAS!$C$65,AB1867&lt;REFERENCIAS!$D$65),REFERENCIAS!$B$65, "Revisar"))))</f>
        <v>#REF!</v>
      </c>
      <c r="AD1867" s="94" t="e">
        <f ca="1">VLOOKUP(AC1867,REFERENCIAS!$B$62:$G$65,4,FALSE)</f>
        <v>#REF!</v>
      </c>
    </row>
    <row r="1868" spans="1:30" ht="17.25" x14ac:dyDescent="0.25">
      <c r="A1868" s="74"/>
      <c r="B1868" s="19"/>
      <c r="C1868" s="19"/>
      <c r="D1868" s="50"/>
      <c r="E1868" s="73"/>
      <c r="F1868" s="74"/>
      <c r="G1868" s="9"/>
      <c r="H1868" s="48"/>
      <c r="I1868" s="49">
        <f t="shared" ca="1" si="113"/>
        <v>2022</v>
      </c>
      <c r="J1868" s="22">
        <f t="shared" ca="1" si="112"/>
        <v>1</v>
      </c>
      <c r="K1868" s="19"/>
      <c r="L1868" s="73"/>
      <c r="M1868" s="74"/>
      <c r="N1868" s="19"/>
      <c r="O1868" s="73"/>
      <c r="P1868" s="82">
        <v>1</v>
      </c>
      <c r="Q1868" s="24">
        <v>1</v>
      </c>
      <c r="R1868" s="81">
        <f t="shared" si="114"/>
        <v>1</v>
      </c>
      <c r="S1868" s="87"/>
      <c r="T1868" s="19"/>
      <c r="U1868" s="25"/>
      <c r="V1868" s="25"/>
      <c r="W1868" s="81"/>
      <c r="X1868" s="91" t="e">
        <f ca="1">+VLOOKUP(#REF!,REFERENCIAS!$C:$D,2,0)*VLOOKUP(#REF!,PONDERADORES!A:P,IF(AND(INFORMACION!$T1868='REFERENCIAS RIESGO'!$C$36,INFORMACION!$F1868=REFERENCIAS!$C$24),16,IF(INFORMACION!$T1868='REFERENCIAS RIESGO'!$C$36,13,IF(INFORMACION!$F1868=REFERENCIAS!$C$24,10,7))),0)+VLOOKUP(K1868,REFERENCIAS!$C:$D,2,0)*VLOOKUP($K$2,PONDERADORES!A:P,IF(AND(INFORMACION!$T1868='REFERENCIAS RIESGO'!$C$36,INFORMACION!$F1868=REFERENCIAS!$C$24),16,IF(INFORMACION!$T1868='REFERENCIAS RIESGO'!$C$36,13,IF(INFORMACION!$F1868=REFERENCIAS!$C$24,10,7))),0)+VLOOKUP(L1868,REFERENCIAS!$C:$D,2,0)*VLOOKUP($L$2,PONDERADORES!A:P,IF(AND(INFORMACION!$T1868='REFERENCIAS RIESGO'!$C$36,INFORMACION!$F1868=REFERENCIAS!$C$24),16,IF(INFORMACION!$T1868='REFERENCIAS RIESGO'!$C$36,13,IF(INFORMACION!$F1868=REFERENCIAS!$C$24,10,7))),0)+VLOOKUP(F1868,REFERENCIAS!$C:$D,2,0)*VLOOKUP($F$2,PONDERADORES!A:P,IF(AND(INFORMACION!$T1868='REFERENCIAS RIESGO'!$C$36,INFORMACION!$F1868=REFERENCIAS!$C$24),16,IF(INFORMACION!$T1868='REFERENCIAS RIESGO'!$C$36,13,IF(INFORMACION!$F1868=REFERENCIAS!$C$24,10,7))),0)+VLOOKUP(T1868,REFERENCIAS!$C:$D,2,0)*VLOOKUP($T$2,PONDERADORES!A:P,IF(AND(INFORMACION!$T1868='REFERENCIAS RIESGO'!$C$36,INFORMACION!$F1868=REFERENCIAS!$C$24),16,IF(INFORMACION!$T1868='REFERENCIAS RIESGO'!$C$36,13,IF(INFORMACION!$F1868=REFERENCIAS!$C$24,10,7))),0)+VLOOKUP(IF(J1868&lt;=0.2,0.2,IF(AND(J1868&gt;0.2,J1868&lt;=0.4),0.4,IF(AND(J1868&gt;0.4,J1868&lt;=0.6),0.6,IF(AND(J1868&gt;0.6,J1868&lt;=0.8),0.8,IF(AND(J1868&gt;0.8,J1868&lt;=1),1))))),REFERENCIAS!$C:$D,2,0)*VLOOKUP($J$2,PONDERADORES!A:P,IF(AND(INFORMACION!$T1868='REFERENCIAS RIESGO'!$C$36,INFORMACION!$F1868=REFERENCIAS!$C$24),16,IF(INFORMACION!$T1868='REFERENCIAS RIESGO'!$C$36,13,IF(INFORMACION!$F1868=REFERENCIAS!$C$24,10,7))),0)</f>
        <v>#REF!</v>
      </c>
      <c r="Y1868" s="68">
        <f>+VLOOKUP(M1868,REFERENCIAS!$C:$D,2,0)*VLOOKUP($M$2,PONDERADORES!$A$7:$G$9,7,0)+VLOOKUP(N1868,REFERENCIAS!$C:$D,2,0)*VLOOKUP($N$2,PONDERADORES!$A$7:$G$9,7,0)+VLOOKUP(O1868,REFERENCIAS!$C:$D,2,0)*VLOOKUP($O$2,PONDERADORES!$A$7:$G$9,7,0)</f>
        <v>0.2</v>
      </c>
      <c r="Z1868" s="2">
        <f>+VLOOKUP(IF(R1868&lt;0.1,0,IF(AND(R1868&gt;=0.1,R1868&lt;0.2),0.1,IF(AND(R1868&gt;=0.2,R1868&lt;0.3),0.2,IF(R1868&gt;0.3,0.3,)))),REFERENCIAS!$C:$D,2,0)*VLOOKUP($R$2,PONDERADORES!$A$11:$G$11,7,0)</f>
        <v>15</v>
      </c>
      <c r="AA1868" s="92"/>
      <c r="AB1868" s="95" t="e">
        <f t="shared" ca="1" si="115"/>
        <v>#REF!</v>
      </c>
      <c r="AC1868" s="23" t="e">
        <f ca="1">IF(AB1868&gt;REFERENCIAS!$C$62,REFERENCIAS!$B$62,IF(AND(AB1868&gt;=REFERENCIAS!$C$63,AB1868&lt;REFERENCIAS!$D$63),REFERENCIAS!$B$63,IF(AND(AB1868&gt;REFERENCIAS!$C$64,AB1868&lt;=REFERENCIAS!$D$64),REFERENCIAS!$B$64,IF(AND(AB1868&gt;=REFERENCIAS!$C$65,AB1868&lt;REFERENCIAS!$D$65),REFERENCIAS!$B$65, "Revisar"))))</f>
        <v>#REF!</v>
      </c>
      <c r="AD1868" s="94" t="e">
        <f ca="1">VLOOKUP(AC1868,REFERENCIAS!$B$62:$G$65,4,FALSE)</f>
        <v>#REF!</v>
      </c>
    </row>
    <row r="1869" spans="1:30" ht="17.25" x14ac:dyDescent="0.25">
      <c r="A1869" s="74"/>
      <c r="B1869" s="19"/>
      <c r="C1869" s="19"/>
      <c r="D1869" s="50"/>
      <c r="E1869" s="73"/>
      <c r="F1869" s="74"/>
      <c r="G1869" s="9"/>
      <c r="H1869" s="48"/>
      <c r="I1869" s="49">
        <f t="shared" ca="1" si="113"/>
        <v>2022</v>
      </c>
      <c r="J1869" s="22">
        <f t="shared" ca="1" si="112"/>
        <v>1</v>
      </c>
      <c r="K1869" s="19"/>
      <c r="L1869" s="73"/>
      <c r="M1869" s="74"/>
      <c r="N1869" s="19"/>
      <c r="O1869" s="73"/>
      <c r="P1869" s="82">
        <v>1</v>
      </c>
      <c r="Q1869" s="24">
        <v>1</v>
      </c>
      <c r="R1869" s="81">
        <f t="shared" si="114"/>
        <v>1</v>
      </c>
      <c r="S1869" s="87"/>
      <c r="T1869" s="19"/>
      <c r="U1869" s="25"/>
      <c r="V1869" s="25"/>
      <c r="W1869" s="81"/>
      <c r="X1869" s="91" t="e">
        <f ca="1">+VLOOKUP(#REF!,REFERENCIAS!$C:$D,2,0)*VLOOKUP(#REF!,PONDERADORES!A:P,IF(AND(INFORMACION!$T1869='REFERENCIAS RIESGO'!$C$36,INFORMACION!$F1869=REFERENCIAS!$C$24),16,IF(INFORMACION!$T1869='REFERENCIAS RIESGO'!$C$36,13,IF(INFORMACION!$F1869=REFERENCIAS!$C$24,10,7))),0)+VLOOKUP(K1869,REFERENCIAS!$C:$D,2,0)*VLOOKUP($K$2,PONDERADORES!A:P,IF(AND(INFORMACION!$T1869='REFERENCIAS RIESGO'!$C$36,INFORMACION!$F1869=REFERENCIAS!$C$24),16,IF(INFORMACION!$T1869='REFERENCIAS RIESGO'!$C$36,13,IF(INFORMACION!$F1869=REFERENCIAS!$C$24,10,7))),0)+VLOOKUP(L1869,REFERENCIAS!$C:$D,2,0)*VLOOKUP($L$2,PONDERADORES!A:P,IF(AND(INFORMACION!$T1869='REFERENCIAS RIESGO'!$C$36,INFORMACION!$F1869=REFERENCIAS!$C$24),16,IF(INFORMACION!$T1869='REFERENCIAS RIESGO'!$C$36,13,IF(INFORMACION!$F1869=REFERENCIAS!$C$24,10,7))),0)+VLOOKUP(F1869,REFERENCIAS!$C:$D,2,0)*VLOOKUP($F$2,PONDERADORES!A:P,IF(AND(INFORMACION!$T1869='REFERENCIAS RIESGO'!$C$36,INFORMACION!$F1869=REFERENCIAS!$C$24),16,IF(INFORMACION!$T1869='REFERENCIAS RIESGO'!$C$36,13,IF(INFORMACION!$F1869=REFERENCIAS!$C$24,10,7))),0)+VLOOKUP(T1869,REFERENCIAS!$C:$D,2,0)*VLOOKUP($T$2,PONDERADORES!A:P,IF(AND(INFORMACION!$T1869='REFERENCIAS RIESGO'!$C$36,INFORMACION!$F1869=REFERENCIAS!$C$24),16,IF(INFORMACION!$T1869='REFERENCIAS RIESGO'!$C$36,13,IF(INFORMACION!$F1869=REFERENCIAS!$C$24,10,7))),0)+VLOOKUP(IF(J1869&lt;=0.2,0.2,IF(AND(J1869&gt;0.2,J1869&lt;=0.4),0.4,IF(AND(J1869&gt;0.4,J1869&lt;=0.6),0.6,IF(AND(J1869&gt;0.6,J1869&lt;=0.8),0.8,IF(AND(J1869&gt;0.8,J1869&lt;=1),1))))),REFERENCIAS!$C:$D,2,0)*VLOOKUP($J$2,PONDERADORES!A:P,IF(AND(INFORMACION!$T1869='REFERENCIAS RIESGO'!$C$36,INFORMACION!$F1869=REFERENCIAS!$C$24),16,IF(INFORMACION!$T1869='REFERENCIAS RIESGO'!$C$36,13,IF(INFORMACION!$F1869=REFERENCIAS!$C$24,10,7))),0)</f>
        <v>#REF!</v>
      </c>
      <c r="Y1869" s="68">
        <f>+VLOOKUP(M1869,REFERENCIAS!$C:$D,2,0)*VLOOKUP($M$2,PONDERADORES!$A$7:$G$9,7,0)+VLOOKUP(N1869,REFERENCIAS!$C:$D,2,0)*VLOOKUP($N$2,PONDERADORES!$A$7:$G$9,7,0)+VLOOKUP(O1869,REFERENCIAS!$C:$D,2,0)*VLOOKUP($O$2,PONDERADORES!$A$7:$G$9,7,0)</f>
        <v>0.2</v>
      </c>
      <c r="Z1869" s="2">
        <f>+VLOOKUP(IF(R1869&lt;0.1,0,IF(AND(R1869&gt;=0.1,R1869&lt;0.2),0.1,IF(AND(R1869&gt;=0.2,R1869&lt;0.3),0.2,IF(R1869&gt;0.3,0.3,)))),REFERENCIAS!$C:$D,2,0)*VLOOKUP($R$2,PONDERADORES!$A$11:$G$11,7,0)</f>
        <v>15</v>
      </c>
      <c r="AA1869" s="92"/>
      <c r="AB1869" s="95" t="e">
        <f t="shared" ca="1" si="115"/>
        <v>#REF!</v>
      </c>
      <c r="AC1869" s="23" t="e">
        <f ca="1">IF(AB1869&gt;REFERENCIAS!$C$62,REFERENCIAS!$B$62,IF(AND(AB1869&gt;=REFERENCIAS!$C$63,AB1869&lt;REFERENCIAS!$D$63),REFERENCIAS!$B$63,IF(AND(AB1869&gt;REFERENCIAS!$C$64,AB1869&lt;=REFERENCIAS!$D$64),REFERENCIAS!$B$64,IF(AND(AB1869&gt;=REFERENCIAS!$C$65,AB1869&lt;REFERENCIAS!$D$65),REFERENCIAS!$B$65, "Revisar"))))</f>
        <v>#REF!</v>
      </c>
      <c r="AD1869" s="94" t="e">
        <f ca="1">VLOOKUP(AC1869,REFERENCIAS!$B$62:$G$65,4,FALSE)</f>
        <v>#REF!</v>
      </c>
    </row>
    <row r="1870" spans="1:30" ht="17.25" x14ac:dyDescent="0.25">
      <c r="A1870" s="74"/>
      <c r="B1870" s="19"/>
      <c r="C1870" s="19"/>
      <c r="D1870" s="50"/>
      <c r="E1870" s="73"/>
      <c r="F1870" s="74"/>
      <c r="G1870" s="9"/>
      <c r="H1870" s="48"/>
      <c r="I1870" s="49">
        <f t="shared" ca="1" si="113"/>
        <v>2022</v>
      </c>
      <c r="J1870" s="22">
        <f t="shared" ca="1" si="112"/>
        <v>1</v>
      </c>
      <c r="K1870" s="19"/>
      <c r="L1870" s="73"/>
      <c r="M1870" s="74"/>
      <c r="N1870" s="19"/>
      <c r="O1870" s="73"/>
      <c r="P1870" s="82">
        <v>1</v>
      </c>
      <c r="Q1870" s="24">
        <v>1</v>
      </c>
      <c r="R1870" s="81">
        <f t="shared" si="114"/>
        <v>1</v>
      </c>
      <c r="S1870" s="87"/>
      <c r="T1870" s="19"/>
      <c r="U1870" s="25"/>
      <c r="V1870" s="25"/>
      <c r="W1870" s="81"/>
      <c r="X1870" s="91" t="e">
        <f ca="1">+VLOOKUP(#REF!,REFERENCIAS!$C:$D,2,0)*VLOOKUP(#REF!,PONDERADORES!A:P,IF(AND(INFORMACION!$T1870='REFERENCIAS RIESGO'!$C$36,INFORMACION!$F1870=REFERENCIAS!$C$24),16,IF(INFORMACION!$T1870='REFERENCIAS RIESGO'!$C$36,13,IF(INFORMACION!$F1870=REFERENCIAS!$C$24,10,7))),0)+VLOOKUP(K1870,REFERENCIAS!$C:$D,2,0)*VLOOKUP($K$2,PONDERADORES!A:P,IF(AND(INFORMACION!$T1870='REFERENCIAS RIESGO'!$C$36,INFORMACION!$F1870=REFERENCIAS!$C$24),16,IF(INFORMACION!$T1870='REFERENCIAS RIESGO'!$C$36,13,IF(INFORMACION!$F1870=REFERENCIAS!$C$24,10,7))),0)+VLOOKUP(L1870,REFERENCIAS!$C:$D,2,0)*VLOOKUP($L$2,PONDERADORES!A:P,IF(AND(INFORMACION!$T1870='REFERENCIAS RIESGO'!$C$36,INFORMACION!$F1870=REFERENCIAS!$C$24),16,IF(INFORMACION!$T1870='REFERENCIAS RIESGO'!$C$36,13,IF(INFORMACION!$F1870=REFERENCIAS!$C$24,10,7))),0)+VLOOKUP(F1870,REFERENCIAS!$C:$D,2,0)*VLOOKUP($F$2,PONDERADORES!A:P,IF(AND(INFORMACION!$T1870='REFERENCIAS RIESGO'!$C$36,INFORMACION!$F1870=REFERENCIAS!$C$24),16,IF(INFORMACION!$T1870='REFERENCIAS RIESGO'!$C$36,13,IF(INFORMACION!$F1870=REFERENCIAS!$C$24,10,7))),0)+VLOOKUP(T1870,REFERENCIAS!$C:$D,2,0)*VLOOKUP($T$2,PONDERADORES!A:P,IF(AND(INFORMACION!$T1870='REFERENCIAS RIESGO'!$C$36,INFORMACION!$F1870=REFERENCIAS!$C$24),16,IF(INFORMACION!$T1870='REFERENCIAS RIESGO'!$C$36,13,IF(INFORMACION!$F1870=REFERENCIAS!$C$24,10,7))),0)+VLOOKUP(IF(J1870&lt;=0.2,0.2,IF(AND(J1870&gt;0.2,J1870&lt;=0.4),0.4,IF(AND(J1870&gt;0.4,J1870&lt;=0.6),0.6,IF(AND(J1870&gt;0.6,J1870&lt;=0.8),0.8,IF(AND(J1870&gt;0.8,J1870&lt;=1),1))))),REFERENCIAS!$C:$D,2,0)*VLOOKUP($J$2,PONDERADORES!A:P,IF(AND(INFORMACION!$T1870='REFERENCIAS RIESGO'!$C$36,INFORMACION!$F1870=REFERENCIAS!$C$24),16,IF(INFORMACION!$T1870='REFERENCIAS RIESGO'!$C$36,13,IF(INFORMACION!$F1870=REFERENCIAS!$C$24,10,7))),0)</f>
        <v>#REF!</v>
      </c>
      <c r="Y1870" s="68">
        <f>+VLOOKUP(M1870,REFERENCIAS!$C:$D,2,0)*VLOOKUP($M$2,PONDERADORES!$A$7:$G$9,7,0)+VLOOKUP(N1870,REFERENCIAS!$C:$D,2,0)*VLOOKUP($N$2,PONDERADORES!$A$7:$G$9,7,0)+VLOOKUP(O1870,REFERENCIAS!$C:$D,2,0)*VLOOKUP($O$2,PONDERADORES!$A$7:$G$9,7,0)</f>
        <v>0.2</v>
      </c>
      <c r="Z1870" s="2">
        <f>+VLOOKUP(IF(R1870&lt;0.1,0,IF(AND(R1870&gt;=0.1,R1870&lt;0.2),0.1,IF(AND(R1870&gt;=0.2,R1870&lt;0.3),0.2,IF(R1870&gt;0.3,0.3,)))),REFERENCIAS!$C:$D,2,0)*VLOOKUP($R$2,PONDERADORES!$A$11:$G$11,7,0)</f>
        <v>15</v>
      </c>
      <c r="AA1870" s="92"/>
      <c r="AB1870" s="95" t="e">
        <f t="shared" ca="1" si="115"/>
        <v>#REF!</v>
      </c>
      <c r="AC1870" s="23" t="e">
        <f ca="1">IF(AB1870&gt;REFERENCIAS!$C$62,REFERENCIAS!$B$62,IF(AND(AB1870&gt;=REFERENCIAS!$C$63,AB1870&lt;REFERENCIAS!$D$63),REFERENCIAS!$B$63,IF(AND(AB1870&gt;REFERENCIAS!$C$64,AB1870&lt;=REFERENCIAS!$D$64),REFERENCIAS!$B$64,IF(AND(AB1870&gt;=REFERENCIAS!$C$65,AB1870&lt;REFERENCIAS!$D$65),REFERENCIAS!$B$65, "Revisar"))))</f>
        <v>#REF!</v>
      </c>
      <c r="AD1870" s="94" t="e">
        <f ca="1">VLOOKUP(AC1870,REFERENCIAS!$B$62:$G$65,4,FALSE)</f>
        <v>#REF!</v>
      </c>
    </row>
    <row r="1871" spans="1:30" ht="17.25" x14ac:dyDescent="0.25">
      <c r="A1871" s="74"/>
      <c r="B1871" s="19"/>
      <c r="C1871" s="19"/>
      <c r="D1871" s="50"/>
      <c r="E1871" s="73"/>
      <c r="F1871" s="74"/>
      <c r="G1871" s="9"/>
      <c r="H1871" s="48"/>
      <c r="I1871" s="49">
        <f t="shared" ca="1" si="113"/>
        <v>2022</v>
      </c>
      <c r="J1871" s="22">
        <f t="shared" ca="1" si="112"/>
        <v>1</v>
      </c>
      <c r="K1871" s="19"/>
      <c r="L1871" s="73"/>
      <c r="M1871" s="74"/>
      <c r="N1871" s="19"/>
      <c r="O1871" s="73"/>
      <c r="P1871" s="82">
        <v>1</v>
      </c>
      <c r="Q1871" s="24">
        <v>1</v>
      </c>
      <c r="R1871" s="81">
        <f t="shared" si="114"/>
        <v>1</v>
      </c>
      <c r="S1871" s="87"/>
      <c r="T1871" s="19"/>
      <c r="U1871" s="25"/>
      <c r="V1871" s="25"/>
      <c r="W1871" s="81"/>
      <c r="X1871" s="91" t="e">
        <f ca="1">+VLOOKUP(#REF!,REFERENCIAS!$C:$D,2,0)*VLOOKUP(#REF!,PONDERADORES!A:P,IF(AND(INFORMACION!$T1871='REFERENCIAS RIESGO'!$C$36,INFORMACION!$F1871=REFERENCIAS!$C$24),16,IF(INFORMACION!$T1871='REFERENCIAS RIESGO'!$C$36,13,IF(INFORMACION!$F1871=REFERENCIAS!$C$24,10,7))),0)+VLOOKUP(K1871,REFERENCIAS!$C:$D,2,0)*VLOOKUP($K$2,PONDERADORES!A:P,IF(AND(INFORMACION!$T1871='REFERENCIAS RIESGO'!$C$36,INFORMACION!$F1871=REFERENCIAS!$C$24),16,IF(INFORMACION!$T1871='REFERENCIAS RIESGO'!$C$36,13,IF(INFORMACION!$F1871=REFERENCIAS!$C$24,10,7))),0)+VLOOKUP(L1871,REFERENCIAS!$C:$D,2,0)*VLOOKUP($L$2,PONDERADORES!A:P,IF(AND(INFORMACION!$T1871='REFERENCIAS RIESGO'!$C$36,INFORMACION!$F1871=REFERENCIAS!$C$24),16,IF(INFORMACION!$T1871='REFERENCIAS RIESGO'!$C$36,13,IF(INFORMACION!$F1871=REFERENCIAS!$C$24,10,7))),0)+VLOOKUP(F1871,REFERENCIAS!$C:$D,2,0)*VLOOKUP($F$2,PONDERADORES!A:P,IF(AND(INFORMACION!$T1871='REFERENCIAS RIESGO'!$C$36,INFORMACION!$F1871=REFERENCIAS!$C$24),16,IF(INFORMACION!$T1871='REFERENCIAS RIESGO'!$C$36,13,IF(INFORMACION!$F1871=REFERENCIAS!$C$24,10,7))),0)+VLOOKUP(T1871,REFERENCIAS!$C:$D,2,0)*VLOOKUP($T$2,PONDERADORES!A:P,IF(AND(INFORMACION!$T1871='REFERENCIAS RIESGO'!$C$36,INFORMACION!$F1871=REFERENCIAS!$C$24),16,IF(INFORMACION!$T1871='REFERENCIAS RIESGO'!$C$36,13,IF(INFORMACION!$F1871=REFERENCIAS!$C$24,10,7))),0)+VLOOKUP(IF(J1871&lt;=0.2,0.2,IF(AND(J1871&gt;0.2,J1871&lt;=0.4),0.4,IF(AND(J1871&gt;0.4,J1871&lt;=0.6),0.6,IF(AND(J1871&gt;0.6,J1871&lt;=0.8),0.8,IF(AND(J1871&gt;0.8,J1871&lt;=1),1))))),REFERENCIAS!$C:$D,2,0)*VLOOKUP($J$2,PONDERADORES!A:P,IF(AND(INFORMACION!$T1871='REFERENCIAS RIESGO'!$C$36,INFORMACION!$F1871=REFERENCIAS!$C$24),16,IF(INFORMACION!$T1871='REFERENCIAS RIESGO'!$C$36,13,IF(INFORMACION!$F1871=REFERENCIAS!$C$24,10,7))),0)</f>
        <v>#REF!</v>
      </c>
      <c r="Y1871" s="68">
        <f>+VLOOKUP(M1871,REFERENCIAS!$C:$D,2,0)*VLOOKUP($M$2,PONDERADORES!$A$7:$G$9,7,0)+VLOOKUP(N1871,REFERENCIAS!$C:$D,2,0)*VLOOKUP($N$2,PONDERADORES!$A$7:$G$9,7,0)+VLOOKUP(O1871,REFERENCIAS!$C:$D,2,0)*VLOOKUP($O$2,PONDERADORES!$A$7:$G$9,7,0)</f>
        <v>0.2</v>
      </c>
      <c r="Z1871" s="2">
        <f>+VLOOKUP(IF(R1871&lt;0.1,0,IF(AND(R1871&gt;=0.1,R1871&lt;0.2),0.1,IF(AND(R1871&gt;=0.2,R1871&lt;0.3),0.2,IF(R1871&gt;0.3,0.3,)))),REFERENCIAS!$C:$D,2,0)*VLOOKUP($R$2,PONDERADORES!$A$11:$G$11,7,0)</f>
        <v>15</v>
      </c>
      <c r="AA1871" s="92"/>
      <c r="AB1871" s="95" t="e">
        <f t="shared" ca="1" si="115"/>
        <v>#REF!</v>
      </c>
      <c r="AC1871" s="23" t="e">
        <f ca="1">IF(AB1871&gt;REFERENCIAS!$C$62,REFERENCIAS!$B$62,IF(AND(AB1871&gt;=REFERENCIAS!$C$63,AB1871&lt;REFERENCIAS!$D$63),REFERENCIAS!$B$63,IF(AND(AB1871&gt;REFERENCIAS!$C$64,AB1871&lt;=REFERENCIAS!$D$64),REFERENCIAS!$B$64,IF(AND(AB1871&gt;=REFERENCIAS!$C$65,AB1871&lt;REFERENCIAS!$D$65),REFERENCIAS!$B$65, "Revisar"))))</f>
        <v>#REF!</v>
      </c>
      <c r="AD1871" s="94" t="e">
        <f ca="1">VLOOKUP(AC1871,REFERENCIAS!$B$62:$G$65,4,FALSE)</f>
        <v>#REF!</v>
      </c>
    </row>
    <row r="1872" spans="1:30" ht="17.25" x14ac:dyDescent="0.25">
      <c r="A1872" s="74"/>
      <c r="B1872" s="19"/>
      <c r="C1872" s="19"/>
      <c r="D1872" s="50"/>
      <c r="E1872" s="73"/>
      <c r="F1872" s="74"/>
      <c r="G1872" s="9"/>
      <c r="H1872" s="48"/>
      <c r="I1872" s="49">
        <f t="shared" ca="1" si="113"/>
        <v>2022</v>
      </c>
      <c r="J1872" s="22">
        <f t="shared" ca="1" si="112"/>
        <v>1</v>
      </c>
      <c r="K1872" s="19"/>
      <c r="L1872" s="73"/>
      <c r="M1872" s="74"/>
      <c r="N1872" s="19"/>
      <c r="O1872" s="73"/>
      <c r="P1872" s="82">
        <v>1</v>
      </c>
      <c r="Q1872" s="24">
        <v>1</v>
      </c>
      <c r="R1872" s="81">
        <f t="shared" si="114"/>
        <v>1</v>
      </c>
      <c r="S1872" s="87"/>
      <c r="T1872" s="19"/>
      <c r="U1872" s="25"/>
      <c r="V1872" s="25"/>
      <c r="W1872" s="81"/>
      <c r="X1872" s="91" t="e">
        <f ca="1">+VLOOKUP(#REF!,REFERENCIAS!$C:$D,2,0)*VLOOKUP(#REF!,PONDERADORES!A:P,IF(AND(INFORMACION!$T1872='REFERENCIAS RIESGO'!$C$36,INFORMACION!$F1872=REFERENCIAS!$C$24),16,IF(INFORMACION!$T1872='REFERENCIAS RIESGO'!$C$36,13,IF(INFORMACION!$F1872=REFERENCIAS!$C$24,10,7))),0)+VLOOKUP(K1872,REFERENCIAS!$C:$D,2,0)*VLOOKUP($K$2,PONDERADORES!A:P,IF(AND(INFORMACION!$T1872='REFERENCIAS RIESGO'!$C$36,INFORMACION!$F1872=REFERENCIAS!$C$24),16,IF(INFORMACION!$T1872='REFERENCIAS RIESGO'!$C$36,13,IF(INFORMACION!$F1872=REFERENCIAS!$C$24,10,7))),0)+VLOOKUP(L1872,REFERENCIAS!$C:$D,2,0)*VLOOKUP($L$2,PONDERADORES!A:P,IF(AND(INFORMACION!$T1872='REFERENCIAS RIESGO'!$C$36,INFORMACION!$F1872=REFERENCIAS!$C$24),16,IF(INFORMACION!$T1872='REFERENCIAS RIESGO'!$C$36,13,IF(INFORMACION!$F1872=REFERENCIAS!$C$24,10,7))),0)+VLOOKUP(F1872,REFERENCIAS!$C:$D,2,0)*VLOOKUP($F$2,PONDERADORES!A:P,IF(AND(INFORMACION!$T1872='REFERENCIAS RIESGO'!$C$36,INFORMACION!$F1872=REFERENCIAS!$C$24),16,IF(INFORMACION!$T1872='REFERENCIAS RIESGO'!$C$36,13,IF(INFORMACION!$F1872=REFERENCIAS!$C$24,10,7))),0)+VLOOKUP(T1872,REFERENCIAS!$C:$D,2,0)*VLOOKUP($T$2,PONDERADORES!A:P,IF(AND(INFORMACION!$T1872='REFERENCIAS RIESGO'!$C$36,INFORMACION!$F1872=REFERENCIAS!$C$24),16,IF(INFORMACION!$T1872='REFERENCIAS RIESGO'!$C$36,13,IF(INFORMACION!$F1872=REFERENCIAS!$C$24,10,7))),0)+VLOOKUP(IF(J1872&lt;=0.2,0.2,IF(AND(J1872&gt;0.2,J1872&lt;=0.4),0.4,IF(AND(J1872&gt;0.4,J1872&lt;=0.6),0.6,IF(AND(J1872&gt;0.6,J1872&lt;=0.8),0.8,IF(AND(J1872&gt;0.8,J1872&lt;=1),1))))),REFERENCIAS!$C:$D,2,0)*VLOOKUP($J$2,PONDERADORES!A:P,IF(AND(INFORMACION!$T1872='REFERENCIAS RIESGO'!$C$36,INFORMACION!$F1872=REFERENCIAS!$C$24),16,IF(INFORMACION!$T1872='REFERENCIAS RIESGO'!$C$36,13,IF(INFORMACION!$F1872=REFERENCIAS!$C$24,10,7))),0)</f>
        <v>#REF!</v>
      </c>
      <c r="Y1872" s="68">
        <f>+VLOOKUP(M1872,REFERENCIAS!$C:$D,2,0)*VLOOKUP($M$2,PONDERADORES!$A$7:$G$9,7,0)+VLOOKUP(N1872,REFERENCIAS!$C:$D,2,0)*VLOOKUP($N$2,PONDERADORES!$A$7:$G$9,7,0)+VLOOKUP(O1872,REFERENCIAS!$C:$D,2,0)*VLOOKUP($O$2,PONDERADORES!$A$7:$G$9,7,0)</f>
        <v>0.2</v>
      </c>
      <c r="Z1872" s="2">
        <f>+VLOOKUP(IF(R1872&lt;0.1,0,IF(AND(R1872&gt;=0.1,R1872&lt;0.2),0.1,IF(AND(R1872&gt;=0.2,R1872&lt;0.3),0.2,IF(R1872&gt;0.3,0.3,)))),REFERENCIAS!$C:$D,2,0)*VLOOKUP($R$2,PONDERADORES!$A$11:$G$11,7,0)</f>
        <v>15</v>
      </c>
      <c r="AA1872" s="92"/>
      <c r="AB1872" s="95" t="e">
        <f t="shared" ca="1" si="115"/>
        <v>#REF!</v>
      </c>
      <c r="AC1872" s="23" t="e">
        <f ca="1">IF(AB1872&gt;REFERENCIAS!$C$62,REFERENCIAS!$B$62,IF(AND(AB1872&gt;=REFERENCIAS!$C$63,AB1872&lt;REFERENCIAS!$D$63),REFERENCIAS!$B$63,IF(AND(AB1872&gt;REFERENCIAS!$C$64,AB1872&lt;=REFERENCIAS!$D$64),REFERENCIAS!$B$64,IF(AND(AB1872&gt;=REFERENCIAS!$C$65,AB1872&lt;REFERENCIAS!$D$65),REFERENCIAS!$B$65, "Revisar"))))</f>
        <v>#REF!</v>
      </c>
      <c r="AD1872" s="94" t="e">
        <f ca="1">VLOOKUP(AC1872,REFERENCIAS!$B$62:$G$65,4,FALSE)</f>
        <v>#REF!</v>
      </c>
    </row>
    <row r="1873" spans="1:30" ht="17.25" x14ac:dyDescent="0.25">
      <c r="A1873" s="74"/>
      <c r="B1873" s="19"/>
      <c r="C1873" s="19"/>
      <c r="D1873" s="50"/>
      <c r="E1873" s="73"/>
      <c r="F1873" s="74"/>
      <c r="G1873" s="9"/>
      <c r="H1873" s="48"/>
      <c r="I1873" s="49">
        <f t="shared" ca="1" si="113"/>
        <v>2022</v>
      </c>
      <c r="J1873" s="22">
        <f t="shared" ca="1" si="112"/>
        <v>1</v>
      </c>
      <c r="K1873" s="19"/>
      <c r="L1873" s="73"/>
      <c r="M1873" s="74"/>
      <c r="N1873" s="19"/>
      <c r="O1873" s="73"/>
      <c r="P1873" s="82">
        <v>1</v>
      </c>
      <c r="Q1873" s="24">
        <v>1</v>
      </c>
      <c r="R1873" s="81">
        <f t="shared" si="114"/>
        <v>1</v>
      </c>
      <c r="S1873" s="87"/>
      <c r="T1873" s="19"/>
      <c r="U1873" s="25"/>
      <c r="V1873" s="25"/>
      <c r="W1873" s="81"/>
      <c r="X1873" s="91" t="e">
        <f ca="1">+VLOOKUP(#REF!,REFERENCIAS!$C:$D,2,0)*VLOOKUP(#REF!,PONDERADORES!A:P,IF(AND(INFORMACION!$T1873='REFERENCIAS RIESGO'!$C$36,INFORMACION!$F1873=REFERENCIAS!$C$24),16,IF(INFORMACION!$T1873='REFERENCIAS RIESGO'!$C$36,13,IF(INFORMACION!$F1873=REFERENCIAS!$C$24,10,7))),0)+VLOOKUP(K1873,REFERENCIAS!$C:$D,2,0)*VLOOKUP($K$2,PONDERADORES!A:P,IF(AND(INFORMACION!$T1873='REFERENCIAS RIESGO'!$C$36,INFORMACION!$F1873=REFERENCIAS!$C$24),16,IF(INFORMACION!$T1873='REFERENCIAS RIESGO'!$C$36,13,IF(INFORMACION!$F1873=REFERENCIAS!$C$24,10,7))),0)+VLOOKUP(L1873,REFERENCIAS!$C:$D,2,0)*VLOOKUP($L$2,PONDERADORES!A:P,IF(AND(INFORMACION!$T1873='REFERENCIAS RIESGO'!$C$36,INFORMACION!$F1873=REFERENCIAS!$C$24),16,IF(INFORMACION!$T1873='REFERENCIAS RIESGO'!$C$36,13,IF(INFORMACION!$F1873=REFERENCIAS!$C$24,10,7))),0)+VLOOKUP(F1873,REFERENCIAS!$C:$D,2,0)*VLOOKUP($F$2,PONDERADORES!A:P,IF(AND(INFORMACION!$T1873='REFERENCIAS RIESGO'!$C$36,INFORMACION!$F1873=REFERENCIAS!$C$24),16,IF(INFORMACION!$T1873='REFERENCIAS RIESGO'!$C$36,13,IF(INFORMACION!$F1873=REFERENCIAS!$C$24,10,7))),0)+VLOOKUP(T1873,REFERENCIAS!$C:$D,2,0)*VLOOKUP($T$2,PONDERADORES!A:P,IF(AND(INFORMACION!$T1873='REFERENCIAS RIESGO'!$C$36,INFORMACION!$F1873=REFERENCIAS!$C$24),16,IF(INFORMACION!$T1873='REFERENCIAS RIESGO'!$C$36,13,IF(INFORMACION!$F1873=REFERENCIAS!$C$24,10,7))),0)+VLOOKUP(IF(J1873&lt;=0.2,0.2,IF(AND(J1873&gt;0.2,J1873&lt;=0.4),0.4,IF(AND(J1873&gt;0.4,J1873&lt;=0.6),0.6,IF(AND(J1873&gt;0.6,J1873&lt;=0.8),0.8,IF(AND(J1873&gt;0.8,J1873&lt;=1),1))))),REFERENCIAS!$C:$D,2,0)*VLOOKUP($J$2,PONDERADORES!A:P,IF(AND(INFORMACION!$T1873='REFERENCIAS RIESGO'!$C$36,INFORMACION!$F1873=REFERENCIAS!$C$24),16,IF(INFORMACION!$T1873='REFERENCIAS RIESGO'!$C$36,13,IF(INFORMACION!$F1873=REFERENCIAS!$C$24,10,7))),0)</f>
        <v>#REF!</v>
      </c>
      <c r="Y1873" s="68">
        <f>+VLOOKUP(M1873,REFERENCIAS!$C:$D,2,0)*VLOOKUP($M$2,PONDERADORES!$A$7:$G$9,7,0)+VLOOKUP(N1873,REFERENCIAS!$C:$D,2,0)*VLOOKUP($N$2,PONDERADORES!$A$7:$G$9,7,0)+VLOOKUP(O1873,REFERENCIAS!$C:$D,2,0)*VLOOKUP($O$2,PONDERADORES!$A$7:$G$9,7,0)</f>
        <v>0.2</v>
      </c>
      <c r="Z1873" s="2">
        <f>+VLOOKUP(IF(R1873&lt;0.1,0,IF(AND(R1873&gt;=0.1,R1873&lt;0.2),0.1,IF(AND(R1873&gt;=0.2,R1873&lt;0.3),0.2,IF(R1873&gt;0.3,0.3,)))),REFERENCIAS!$C:$D,2,0)*VLOOKUP($R$2,PONDERADORES!$A$11:$G$11,7,0)</f>
        <v>15</v>
      </c>
      <c r="AA1873" s="92"/>
      <c r="AB1873" s="95" t="e">
        <f t="shared" ca="1" si="115"/>
        <v>#REF!</v>
      </c>
      <c r="AC1873" s="23" t="e">
        <f ca="1">IF(AB1873&gt;REFERENCIAS!$C$62,REFERENCIAS!$B$62,IF(AND(AB1873&gt;=REFERENCIAS!$C$63,AB1873&lt;REFERENCIAS!$D$63),REFERENCIAS!$B$63,IF(AND(AB1873&gt;REFERENCIAS!$C$64,AB1873&lt;=REFERENCIAS!$D$64),REFERENCIAS!$B$64,IF(AND(AB1873&gt;=REFERENCIAS!$C$65,AB1873&lt;REFERENCIAS!$D$65),REFERENCIAS!$B$65, "Revisar"))))</f>
        <v>#REF!</v>
      </c>
      <c r="AD1873" s="94" t="e">
        <f ca="1">VLOOKUP(AC1873,REFERENCIAS!$B$62:$G$65,4,FALSE)</f>
        <v>#REF!</v>
      </c>
    </row>
    <row r="1874" spans="1:30" ht="17.25" x14ac:dyDescent="0.25">
      <c r="A1874" s="74"/>
      <c r="B1874" s="19"/>
      <c r="C1874" s="19"/>
      <c r="D1874" s="50"/>
      <c r="E1874" s="73"/>
      <c r="F1874" s="74"/>
      <c r="G1874" s="9"/>
      <c r="H1874" s="48"/>
      <c r="I1874" s="49">
        <f t="shared" ca="1" si="113"/>
        <v>2022</v>
      </c>
      <c r="J1874" s="22">
        <f t="shared" ca="1" si="112"/>
        <v>1</v>
      </c>
      <c r="K1874" s="19"/>
      <c r="L1874" s="73"/>
      <c r="M1874" s="74"/>
      <c r="N1874" s="19"/>
      <c r="O1874" s="73"/>
      <c r="P1874" s="82">
        <v>1</v>
      </c>
      <c r="Q1874" s="24">
        <v>1</v>
      </c>
      <c r="R1874" s="81">
        <f t="shared" si="114"/>
        <v>1</v>
      </c>
      <c r="S1874" s="87"/>
      <c r="T1874" s="19"/>
      <c r="U1874" s="25"/>
      <c r="V1874" s="25"/>
      <c r="W1874" s="81"/>
      <c r="X1874" s="91" t="e">
        <f ca="1">+VLOOKUP(#REF!,REFERENCIAS!$C:$D,2,0)*VLOOKUP(#REF!,PONDERADORES!A:P,IF(AND(INFORMACION!$T1874='REFERENCIAS RIESGO'!$C$36,INFORMACION!$F1874=REFERENCIAS!$C$24),16,IF(INFORMACION!$T1874='REFERENCIAS RIESGO'!$C$36,13,IF(INFORMACION!$F1874=REFERENCIAS!$C$24,10,7))),0)+VLOOKUP(K1874,REFERENCIAS!$C:$D,2,0)*VLOOKUP($K$2,PONDERADORES!A:P,IF(AND(INFORMACION!$T1874='REFERENCIAS RIESGO'!$C$36,INFORMACION!$F1874=REFERENCIAS!$C$24),16,IF(INFORMACION!$T1874='REFERENCIAS RIESGO'!$C$36,13,IF(INFORMACION!$F1874=REFERENCIAS!$C$24,10,7))),0)+VLOOKUP(L1874,REFERENCIAS!$C:$D,2,0)*VLOOKUP($L$2,PONDERADORES!A:P,IF(AND(INFORMACION!$T1874='REFERENCIAS RIESGO'!$C$36,INFORMACION!$F1874=REFERENCIAS!$C$24),16,IF(INFORMACION!$T1874='REFERENCIAS RIESGO'!$C$36,13,IF(INFORMACION!$F1874=REFERENCIAS!$C$24,10,7))),0)+VLOOKUP(F1874,REFERENCIAS!$C:$D,2,0)*VLOOKUP($F$2,PONDERADORES!A:P,IF(AND(INFORMACION!$T1874='REFERENCIAS RIESGO'!$C$36,INFORMACION!$F1874=REFERENCIAS!$C$24),16,IF(INFORMACION!$T1874='REFERENCIAS RIESGO'!$C$36,13,IF(INFORMACION!$F1874=REFERENCIAS!$C$24,10,7))),0)+VLOOKUP(T1874,REFERENCIAS!$C:$D,2,0)*VLOOKUP($T$2,PONDERADORES!A:P,IF(AND(INFORMACION!$T1874='REFERENCIAS RIESGO'!$C$36,INFORMACION!$F1874=REFERENCIAS!$C$24),16,IF(INFORMACION!$T1874='REFERENCIAS RIESGO'!$C$36,13,IF(INFORMACION!$F1874=REFERENCIAS!$C$24,10,7))),0)+VLOOKUP(IF(J1874&lt;=0.2,0.2,IF(AND(J1874&gt;0.2,J1874&lt;=0.4),0.4,IF(AND(J1874&gt;0.4,J1874&lt;=0.6),0.6,IF(AND(J1874&gt;0.6,J1874&lt;=0.8),0.8,IF(AND(J1874&gt;0.8,J1874&lt;=1),1))))),REFERENCIAS!$C:$D,2,0)*VLOOKUP($J$2,PONDERADORES!A:P,IF(AND(INFORMACION!$T1874='REFERENCIAS RIESGO'!$C$36,INFORMACION!$F1874=REFERENCIAS!$C$24),16,IF(INFORMACION!$T1874='REFERENCIAS RIESGO'!$C$36,13,IF(INFORMACION!$F1874=REFERENCIAS!$C$24,10,7))),0)</f>
        <v>#REF!</v>
      </c>
      <c r="Y1874" s="68">
        <f>+VLOOKUP(M1874,REFERENCIAS!$C:$D,2,0)*VLOOKUP($M$2,PONDERADORES!$A$7:$G$9,7,0)+VLOOKUP(N1874,REFERENCIAS!$C:$D,2,0)*VLOOKUP($N$2,PONDERADORES!$A$7:$G$9,7,0)+VLOOKUP(O1874,REFERENCIAS!$C:$D,2,0)*VLOOKUP($O$2,PONDERADORES!$A$7:$G$9,7,0)</f>
        <v>0.2</v>
      </c>
      <c r="Z1874" s="2">
        <f>+VLOOKUP(IF(R1874&lt;0.1,0,IF(AND(R1874&gt;=0.1,R1874&lt;0.2),0.1,IF(AND(R1874&gt;=0.2,R1874&lt;0.3),0.2,IF(R1874&gt;0.3,0.3,)))),REFERENCIAS!$C:$D,2,0)*VLOOKUP($R$2,PONDERADORES!$A$11:$G$11,7,0)</f>
        <v>15</v>
      </c>
      <c r="AA1874" s="92"/>
      <c r="AB1874" s="95" t="e">
        <f t="shared" ca="1" si="115"/>
        <v>#REF!</v>
      </c>
      <c r="AC1874" s="23" t="e">
        <f ca="1">IF(AB1874&gt;REFERENCIAS!$C$62,REFERENCIAS!$B$62,IF(AND(AB1874&gt;=REFERENCIAS!$C$63,AB1874&lt;REFERENCIAS!$D$63),REFERENCIAS!$B$63,IF(AND(AB1874&gt;REFERENCIAS!$C$64,AB1874&lt;=REFERENCIAS!$D$64),REFERENCIAS!$B$64,IF(AND(AB1874&gt;=REFERENCIAS!$C$65,AB1874&lt;REFERENCIAS!$D$65),REFERENCIAS!$B$65, "Revisar"))))</f>
        <v>#REF!</v>
      </c>
      <c r="AD1874" s="94" t="e">
        <f ca="1">VLOOKUP(AC1874,REFERENCIAS!$B$62:$G$65,4,FALSE)</f>
        <v>#REF!</v>
      </c>
    </row>
    <row r="1875" spans="1:30" ht="17.25" x14ac:dyDescent="0.25">
      <c r="A1875" s="74"/>
      <c r="B1875" s="19"/>
      <c r="C1875" s="19"/>
      <c r="D1875" s="50"/>
      <c r="E1875" s="73"/>
      <c r="F1875" s="74"/>
      <c r="G1875" s="9"/>
      <c r="H1875" s="48"/>
      <c r="I1875" s="49">
        <f t="shared" ca="1" si="113"/>
        <v>2022</v>
      </c>
      <c r="J1875" s="22">
        <f t="shared" ca="1" si="112"/>
        <v>1</v>
      </c>
      <c r="K1875" s="19"/>
      <c r="L1875" s="73"/>
      <c r="M1875" s="74"/>
      <c r="N1875" s="19"/>
      <c r="O1875" s="73"/>
      <c r="P1875" s="82">
        <v>1</v>
      </c>
      <c r="Q1875" s="24">
        <v>1</v>
      </c>
      <c r="R1875" s="81">
        <f t="shared" si="114"/>
        <v>1</v>
      </c>
      <c r="S1875" s="87"/>
      <c r="T1875" s="19"/>
      <c r="U1875" s="25"/>
      <c r="V1875" s="25"/>
      <c r="W1875" s="81"/>
      <c r="X1875" s="91" t="e">
        <f ca="1">+VLOOKUP(#REF!,REFERENCIAS!$C:$D,2,0)*VLOOKUP(#REF!,PONDERADORES!A:P,IF(AND(INFORMACION!$T1875='REFERENCIAS RIESGO'!$C$36,INFORMACION!$F1875=REFERENCIAS!$C$24),16,IF(INFORMACION!$T1875='REFERENCIAS RIESGO'!$C$36,13,IF(INFORMACION!$F1875=REFERENCIAS!$C$24,10,7))),0)+VLOOKUP(K1875,REFERENCIAS!$C:$D,2,0)*VLOOKUP($K$2,PONDERADORES!A:P,IF(AND(INFORMACION!$T1875='REFERENCIAS RIESGO'!$C$36,INFORMACION!$F1875=REFERENCIAS!$C$24),16,IF(INFORMACION!$T1875='REFERENCIAS RIESGO'!$C$36,13,IF(INFORMACION!$F1875=REFERENCIAS!$C$24,10,7))),0)+VLOOKUP(L1875,REFERENCIAS!$C:$D,2,0)*VLOOKUP($L$2,PONDERADORES!A:P,IF(AND(INFORMACION!$T1875='REFERENCIAS RIESGO'!$C$36,INFORMACION!$F1875=REFERENCIAS!$C$24),16,IF(INFORMACION!$T1875='REFERENCIAS RIESGO'!$C$36,13,IF(INFORMACION!$F1875=REFERENCIAS!$C$24,10,7))),0)+VLOOKUP(F1875,REFERENCIAS!$C:$D,2,0)*VLOOKUP($F$2,PONDERADORES!A:P,IF(AND(INFORMACION!$T1875='REFERENCIAS RIESGO'!$C$36,INFORMACION!$F1875=REFERENCIAS!$C$24),16,IF(INFORMACION!$T1875='REFERENCIAS RIESGO'!$C$36,13,IF(INFORMACION!$F1875=REFERENCIAS!$C$24,10,7))),0)+VLOOKUP(T1875,REFERENCIAS!$C:$D,2,0)*VLOOKUP($T$2,PONDERADORES!A:P,IF(AND(INFORMACION!$T1875='REFERENCIAS RIESGO'!$C$36,INFORMACION!$F1875=REFERENCIAS!$C$24),16,IF(INFORMACION!$T1875='REFERENCIAS RIESGO'!$C$36,13,IF(INFORMACION!$F1875=REFERENCIAS!$C$24,10,7))),0)+VLOOKUP(IF(J1875&lt;=0.2,0.2,IF(AND(J1875&gt;0.2,J1875&lt;=0.4),0.4,IF(AND(J1875&gt;0.4,J1875&lt;=0.6),0.6,IF(AND(J1875&gt;0.6,J1875&lt;=0.8),0.8,IF(AND(J1875&gt;0.8,J1875&lt;=1),1))))),REFERENCIAS!$C:$D,2,0)*VLOOKUP($J$2,PONDERADORES!A:P,IF(AND(INFORMACION!$T1875='REFERENCIAS RIESGO'!$C$36,INFORMACION!$F1875=REFERENCIAS!$C$24),16,IF(INFORMACION!$T1875='REFERENCIAS RIESGO'!$C$36,13,IF(INFORMACION!$F1875=REFERENCIAS!$C$24,10,7))),0)</f>
        <v>#REF!</v>
      </c>
      <c r="Y1875" s="68">
        <f>+VLOOKUP(M1875,REFERENCIAS!$C:$D,2,0)*VLOOKUP($M$2,PONDERADORES!$A$7:$G$9,7,0)+VLOOKUP(N1875,REFERENCIAS!$C:$D,2,0)*VLOOKUP($N$2,PONDERADORES!$A$7:$G$9,7,0)+VLOOKUP(O1875,REFERENCIAS!$C:$D,2,0)*VLOOKUP($O$2,PONDERADORES!$A$7:$G$9,7,0)</f>
        <v>0.2</v>
      </c>
      <c r="Z1875" s="2">
        <f>+VLOOKUP(IF(R1875&lt;0.1,0,IF(AND(R1875&gt;=0.1,R1875&lt;0.2),0.1,IF(AND(R1875&gt;=0.2,R1875&lt;0.3),0.2,IF(R1875&gt;0.3,0.3,)))),REFERENCIAS!$C:$D,2,0)*VLOOKUP($R$2,PONDERADORES!$A$11:$G$11,7,0)</f>
        <v>15</v>
      </c>
      <c r="AA1875" s="92"/>
      <c r="AB1875" s="95" t="e">
        <f t="shared" ca="1" si="115"/>
        <v>#REF!</v>
      </c>
      <c r="AC1875" s="23" t="e">
        <f ca="1">IF(AB1875&gt;REFERENCIAS!$C$62,REFERENCIAS!$B$62,IF(AND(AB1875&gt;=REFERENCIAS!$C$63,AB1875&lt;REFERENCIAS!$D$63),REFERENCIAS!$B$63,IF(AND(AB1875&gt;REFERENCIAS!$C$64,AB1875&lt;=REFERENCIAS!$D$64),REFERENCIAS!$B$64,IF(AND(AB1875&gt;=REFERENCIAS!$C$65,AB1875&lt;REFERENCIAS!$D$65),REFERENCIAS!$B$65, "Revisar"))))</f>
        <v>#REF!</v>
      </c>
      <c r="AD1875" s="94" t="e">
        <f ca="1">VLOOKUP(AC1875,REFERENCIAS!$B$62:$G$65,4,FALSE)</f>
        <v>#REF!</v>
      </c>
    </row>
    <row r="1876" spans="1:30" ht="17.25" x14ac:dyDescent="0.25">
      <c r="A1876" s="74"/>
      <c r="B1876" s="19"/>
      <c r="C1876" s="19"/>
      <c r="D1876" s="50"/>
      <c r="E1876" s="73"/>
      <c r="F1876" s="74"/>
      <c r="G1876" s="9"/>
      <c r="H1876" s="48"/>
      <c r="I1876" s="49">
        <f t="shared" ca="1" si="113"/>
        <v>2022</v>
      </c>
      <c r="J1876" s="22">
        <f t="shared" ca="1" si="112"/>
        <v>1</v>
      </c>
      <c r="K1876" s="19"/>
      <c r="L1876" s="73"/>
      <c r="M1876" s="74"/>
      <c r="N1876" s="19"/>
      <c r="O1876" s="73"/>
      <c r="P1876" s="82">
        <v>1</v>
      </c>
      <c r="Q1876" s="24">
        <v>1</v>
      </c>
      <c r="R1876" s="81">
        <f t="shared" si="114"/>
        <v>1</v>
      </c>
      <c r="S1876" s="87"/>
      <c r="T1876" s="19"/>
      <c r="U1876" s="25"/>
      <c r="V1876" s="25"/>
      <c r="W1876" s="81"/>
      <c r="X1876" s="91" t="e">
        <f ca="1">+VLOOKUP(#REF!,REFERENCIAS!$C:$D,2,0)*VLOOKUP(#REF!,PONDERADORES!A:P,IF(AND(INFORMACION!$T1876='REFERENCIAS RIESGO'!$C$36,INFORMACION!$F1876=REFERENCIAS!$C$24),16,IF(INFORMACION!$T1876='REFERENCIAS RIESGO'!$C$36,13,IF(INFORMACION!$F1876=REFERENCIAS!$C$24,10,7))),0)+VLOOKUP(K1876,REFERENCIAS!$C:$D,2,0)*VLOOKUP($K$2,PONDERADORES!A:P,IF(AND(INFORMACION!$T1876='REFERENCIAS RIESGO'!$C$36,INFORMACION!$F1876=REFERENCIAS!$C$24),16,IF(INFORMACION!$T1876='REFERENCIAS RIESGO'!$C$36,13,IF(INFORMACION!$F1876=REFERENCIAS!$C$24,10,7))),0)+VLOOKUP(L1876,REFERENCIAS!$C:$D,2,0)*VLOOKUP($L$2,PONDERADORES!A:P,IF(AND(INFORMACION!$T1876='REFERENCIAS RIESGO'!$C$36,INFORMACION!$F1876=REFERENCIAS!$C$24),16,IF(INFORMACION!$T1876='REFERENCIAS RIESGO'!$C$36,13,IF(INFORMACION!$F1876=REFERENCIAS!$C$24,10,7))),0)+VLOOKUP(F1876,REFERENCIAS!$C:$D,2,0)*VLOOKUP($F$2,PONDERADORES!A:P,IF(AND(INFORMACION!$T1876='REFERENCIAS RIESGO'!$C$36,INFORMACION!$F1876=REFERENCIAS!$C$24),16,IF(INFORMACION!$T1876='REFERENCIAS RIESGO'!$C$36,13,IF(INFORMACION!$F1876=REFERENCIAS!$C$24,10,7))),0)+VLOOKUP(T1876,REFERENCIAS!$C:$D,2,0)*VLOOKUP($T$2,PONDERADORES!A:P,IF(AND(INFORMACION!$T1876='REFERENCIAS RIESGO'!$C$36,INFORMACION!$F1876=REFERENCIAS!$C$24),16,IF(INFORMACION!$T1876='REFERENCIAS RIESGO'!$C$36,13,IF(INFORMACION!$F1876=REFERENCIAS!$C$24,10,7))),0)+VLOOKUP(IF(J1876&lt;=0.2,0.2,IF(AND(J1876&gt;0.2,J1876&lt;=0.4),0.4,IF(AND(J1876&gt;0.4,J1876&lt;=0.6),0.6,IF(AND(J1876&gt;0.6,J1876&lt;=0.8),0.8,IF(AND(J1876&gt;0.8,J1876&lt;=1),1))))),REFERENCIAS!$C:$D,2,0)*VLOOKUP($J$2,PONDERADORES!A:P,IF(AND(INFORMACION!$T1876='REFERENCIAS RIESGO'!$C$36,INFORMACION!$F1876=REFERENCIAS!$C$24),16,IF(INFORMACION!$T1876='REFERENCIAS RIESGO'!$C$36,13,IF(INFORMACION!$F1876=REFERENCIAS!$C$24,10,7))),0)</f>
        <v>#REF!</v>
      </c>
      <c r="Y1876" s="68">
        <f>+VLOOKUP(M1876,REFERENCIAS!$C:$D,2,0)*VLOOKUP($M$2,PONDERADORES!$A$7:$G$9,7,0)+VLOOKUP(N1876,REFERENCIAS!$C:$D,2,0)*VLOOKUP($N$2,PONDERADORES!$A$7:$G$9,7,0)+VLOOKUP(O1876,REFERENCIAS!$C:$D,2,0)*VLOOKUP($O$2,PONDERADORES!$A$7:$G$9,7,0)</f>
        <v>0.2</v>
      </c>
      <c r="Z1876" s="2">
        <f>+VLOOKUP(IF(R1876&lt;0.1,0,IF(AND(R1876&gt;=0.1,R1876&lt;0.2),0.1,IF(AND(R1876&gt;=0.2,R1876&lt;0.3),0.2,IF(R1876&gt;0.3,0.3,)))),REFERENCIAS!$C:$D,2,0)*VLOOKUP($R$2,PONDERADORES!$A$11:$G$11,7,0)</f>
        <v>15</v>
      </c>
      <c r="AA1876" s="92"/>
      <c r="AB1876" s="95" t="e">
        <f t="shared" ca="1" si="115"/>
        <v>#REF!</v>
      </c>
      <c r="AC1876" s="23" t="e">
        <f ca="1">IF(AB1876&gt;REFERENCIAS!$C$62,REFERENCIAS!$B$62,IF(AND(AB1876&gt;=REFERENCIAS!$C$63,AB1876&lt;REFERENCIAS!$D$63),REFERENCIAS!$B$63,IF(AND(AB1876&gt;REFERENCIAS!$C$64,AB1876&lt;=REFERENCIAS!$D$64),REFERENCIAS!$B$64,IF(AND(AB1876&gt;=REFERENCIAS!$C$65,AB1876&lt;REFERENCIAS!$D$65),REFERENCIAS!$B$65, "Revisar"))))</f>
        <v>#REF!</v>
      </c>
      <c r="AD1876" s="94" t="e">
        <f ca="1">VLOOKUP(AC1876,REFERENCIAS!$B$62:$G$65,4,FALSE)</f>
        <v>#REF!</v>
      </c>
    </row>
    <row r="1877" spans="1:30" ht="17.25" x14ac:dyDescent="0.25">
      <c r="A1877" s="74"/>
      <c r="B1877" s="19"/>
      <c r="C1877" s="19"/>
      <c r="D1877" s="50"/>
      <c r="E1877" s="73"/>
      <c r="F1877" s="74"/>
      <c r="G1877" s="9"/>
      <c r="H1877" s="48"/>
      <c r="I1877" s="49">
        <f t="shared" ca="1" si="113"/>
        <v>2022</v>
      </c>
      <c r="J1877" s="22">
        <f t="shared" ca="1" si="112"/>
        <v>1</v>
      </c>
      <c r="K1877" s="19"/>
      <c r="L1877" s="73"/>
      <c r="M1877" s="74"/>
      <c r="N1877" s="19"/>
      <c r="O1877" s="73"/>
      <c r="P1877" s="82">
        <v>1</v>
      </c>
      <c r="Q1877" s="24">
        <v>1</v>
      </c>
      <c r="R1877" s="81">
        <f t="shared" si="114"/>
        <v>1</v>
      </c>
      <c r="S1877" s="87"/>
      <c r="T1877" s="19"/>
      <c r="U1877" s="25"/>
      <c r="V1877" s="25"/>
      <c r="W1877" s="81"/>
      <c r="X1877" s="91" t="e">
        <f ca="1">+VLOOKUP(#REF!,REFERENCIAS!$C:$D,2,0)*VLOOKUP(#REF!,PONDERADORES!A:P,IF(AND(INFORMACION!$T1877='REFERENCIAS RIESGO'!$C$36,INFORMACION!$F1877=REFERENCIAS!$C$24),16,IF(INFORMACION!$T1877='REFERENCIAS RIESGO'!$C$36,13,IF(INFORMACION!$F1877=REFERENCIAS!$C$24,10,7))),0)+VLOOKUP(K1877,REFERENCIAS!$C:$D,2,0)*VLOOKUP($K$2,PONDERADORES!A:P,IF(AND(INFORMACION!$T1877='REFERENCIAS RIESGO'!$C$36,INFORMACION!$F1877=REFERENCIAS!$C$24),16,IF(INFORMACION!$T1877='REFERENCIAS RIESGO'!$C$36,13,IF(INFORMACION!$F1877=REFERENCIAS!$C$24,10,7))),0)+VLOOKUP(L1877,REFERENCIAS!$C:$D,2,0)*VLOOKUP($L$2,PONDERADORES!A:P,IF(AND(INFORMACION!$T1877='REFERENCIAS RIESGO'!$C$36,INFORMACION!$F1877=REFERENCIAS!$C$24),16,IF(INFORMACION!$T1877='REFERENCIAS RIESGO'!$C$36,13,IF(INFORMACION!$F1877=REFERENCIAS!$C$24,10,7))),0)+VLOOKUP(F1877,REFERENCIAS!$C:$D,2,0)*VLOOKUP($F$2,PONDERADORES!A:P,IF(AND(INFORMACION!$T1877='REFERENCIAS RIESGO'!$C$36,INFORMACION!$F1877=REFERENCIAS!$C$24),16,IF(INFORMACION!$T1877='REFERENCIAS RIESGO'!$C$36,13,IF(INFORMACION!$F1877=REFERENCIAS!$C$24,10,7))),0)+VLOOKUP(T1877,REFERENCIAS!$C:$D,2,0)*VLOOKUP($T$2,PONDERADORES!A:P,IF(AND(INFORMACION!$T1877='REFERENCIAS RIESGO'!$C$36,INFORMACION!$F1877=REFERENCIAS!$C$24),16,IF(INFORMACION!$T1877='REFERENCIAS RIESGO'!$C$36,13,IF(INFORMACION!$F1877=REFERENCIAS!$C$24,10,7))),0)+VLOOKUP(IF(J1877&lt;=0.2,0.2,IF(AND(J1877&gt;0.2,J1877&lt;=0.4),0.4,IF(AND(J1877&gt;0.4,J1877&lt;=0.6),0.6,IF(AND(J1877&gt;0.6,J1877&lt;=0.8),0.8,IF(AND(J1877&gt;0.8,J1877&lt;=1),1))))),REFERENCIAS!$C:$D,2,0)*VLOOKUP($J$2,PONDERADORES!A:P,IF(AND(INFORMACION!$T1877='REFERENCIAS RIESGO'!$C$36,INFORMACION!$F1877=REFERENCIAS!$C$24),16,IF(INFORMACION!$T1877='REFERENCIAS RIESGO'!$C$36,13,IF(INFORMACION!$F1877=REFERENCIAS!$C$24,10,7))),0)</f>
        <v>#REF!</v>
      </c>
      <c r="Y1877" s="68">
        <f>+VLOOKUP(M1877,REFERENCIAS!$C:$D,2,0)*VLOOKUP($M$2,PONDERADORES!$A$7:$G$9,7,0)+VLOOKUP(N1877,REFERENCIAS!$C:$D,2,0)*VLOOKUP($N$2,PONDERADORES!$A$7:$G$9,7,0)+VLOOKUP(O1877,REFERENCIAS!$C:$D,2,0)*VLOOKUP($O$2,PONDERADORES!$A$7:$G$9,7,0)</f>
        <v>0.2</v>
      </c>
      <c r="Z1877" s="2">
        <f>+VLOOKUP(IF(R1877&lt;0.1,0,IF(AND(R1877&gt;=0.1,R1877&lt;0.2),0.1,IF(AND(R1877&gt;=0.2,R1877&lt;0.3),0.2,IF(R1877&gt;0.3,0.3,)))),REFERENCIAS!$C:$D,2,0)*VLOOKUP($R$2,PONDERADORES!$A$11:$G$11,7,0)</f>
        <v>15</v>
      </c>
      <c r="AA1877" s="92"/>
      <c r="AB1877" s="95" t="e">
        <f t="shared" ca="1" si="115"/>
        <v>#REF!</v>
      </c>
      <c r="AC1877" s="23" t="e">
        <f ca="1">IF(AB1877&gt;REFERENCIAS!$C$62,REFERENCIAS!$B$62,IF(AND(AB1877&gt;=REFERENCIAS!$C$63,AB1877&lt;REFERENCIAS!$D$63),REFERENCIAS!$B$63,IF(AND(AB1877&gt;REFERENCIAS!$C$64,AB1877&lt;=REFERENCIAS!$D$64),REFERENCIAS!$B$64,IF(AND(AB1877&gt;=REFERENCIAS!$C$65,AB1877&lt;REFERENCIAS!$D$65),REFERENCIAS!$B$65, "Revisar"))))</f>
        <v>#REF!</v>
      </c>
      <c r="AD1877" s="94" t="e">
        <f ca="1">VLOOKUP(AC1877,REFERENCIAS!$B$62:$G$65,4,FALSE)</f>
        <v>#REF!</v>
      </c>
    </row>
    <row r="1878" spans="1:30" ht="17.25" x14ac:dyDescent="0.25">
      <c r="A1878" s="74"/>
      <c r="B1878" s="19"/>
      <c r="C1878" s="19"/>
      <c r="D1878" s="50"/>
      <c r="E1878" s="73"/>
      <c r="F1878" s="74"/>
      <c r="G1878" s="9"/>
      <c r="H1878" s="48"/>
      <c r="I1878" s="49">
        <f t="shared" ca="1" si="113"/>
        <v>2022</v>
      </c>
      <c r="J1878" s="22">
        <f t="shared" ca="1" si="112"/>
        <v>1</v>
      </c>
      <c r="K1878" s="19"/>
      <c r="L1878" s="73"/>
      <c r="M1878" s="74"/>
      <c r="N1878" s="19"/>
      <c r="O1878" s="73"/>
      <c r="P1878" s="82">
        <v>1</v>
      </c>
      <c r="Q1878" s="24">
        <v>1</v>
      </c>
      <c r="R1878" s="81">
        <f t="shared" si="114"/>
        <v>1</v>
      </c>
      <c r="S1878" s="87"/>
      <c r="T1878" s="19"/>
      <c r="U1878" s="25"/>
      <c r="V1878" s="25"/>
      <c r="W1878" s="81"/>
      <c r="X1878" s="91" t="e">
        <f ca="1">+VLOOKUP(#REF!,REFERENCIAS!$C:$D,2,0)*VLOOKUP(#REF!,PONDERADORES!A:P,IF(AND(INFORMACION!$T1878='REFERENCIAS RIESGO'!$C$36,INFORMACION!$F1878=REFERENCIAS!$C$24),16,IF(INFORMACION!$T1878='REFERENCIAS RIESGO'!$C$36,13,IF(INFORMACION!$F1878=REFERENCIAS!$C$24,10,7))),0)+VLOOKUP(K1878,REFERENCIAS!$C:$D,2,0)*VLOOKUP($K$2,PONDERADORES!A:P,IF(AND(INFORMACION!$T1878='REFERENCIAS RIESGO'!$C$36,INFORMACION!$F1878=REFERENCIAS!$C$24),16,IF(INFORMACION!$T1878='REFERENCIAS RIESGO'!$C$36,13,IF(INFORMACION!$F1878=REFERENCIAS!$C$24,10,7))),0)+VLOOKUP(L1878,REFERENCIAS!$C:$D,2,0)*VLOOKUP($L$2,PONDERADORES!A:P,IF(AND(INFORMACION!$T1878='REFERENCIAS RIESGO'!$C$36,INFORMACION!$F1878=REFERENCIAS!$C$24),16,IF(INFORMACION!$T1878='REFERENCIAS RIESGO'!$C$36,13,IF(INFORMACION!$F1878=REFERENCIAS!$C$24,10,7))),0)+VLOOKUP(F1878,REFERENCIAS!$C:$D,2,0)*VLOOKUP($F$2,PONDERADORES!A:P,IF(AND(INFORMACION!$T1878='REFERENCIAS RIESGO'!$C$36,INFORMACION!$F1878=REFERENCIAS!$C$24),16,IF(INFORMACION!$T1878='REFERENCIAS RIESGO'!$C$36,13,IF(INFORMACION!$F1878=REFERENCIAS!$C$24,10,7))),0)+VLOOKUP(T1878,REFERENCIAS!$C:$D,2,0)*VLOOKUP($T$2,PONDERADORES!A:P,IF(AND(INFORMACION!$T1878='REFERENCIAS RIESGO'!$C$36,INFORMACION!$F1878=REFERENCIAS!$C$24),16,IF(INFORMACION!$T1878='REFERENCIAS RIESGO'!$C$36,13,IF(INFORMACION!$F1878=REFERENCIAS!$C$24,10,7))),0)+VLOOKUP(IF(J1878&lt;=0.2,0.2,IF(AND(J1878&gt;0.2,J1878&lt;=0.4),0.4,IF(AND(J1878&gt;0.4,J1878&lt;=0.6),0.6,IF(AND(J1878&gt;0.6,J1878&lt;=0.8),0.8,IF(AND(J1878&gt;0.8,J1878&lt;=1),1))))),REFERENCIAS!$C:$D,2,0)*VLOOKUP($J$2,PONDERADORES!A:P,IF(AND(INFORMACION!$T1878='REFERENCIAS RIESGO'!$C$36,INFORMACION!$F1878=REFERENCIAS!$C$24),16,IF(INFORMACION!$T1878='REFERENCIAS RIESGO'!$C$36,13,IF(INFORMACION!$F1878=REFERENCIAS!$C$24,10,7))),0)</f>
        <v>#REF!</v>
      </c>
      <c r="Y1878" s="68">
        <f>+VLOOKUP(M1878,REFERENCIAS!$C:$D,2,0)*VLOOKUP($M$2,PONDERADORES!$A$7:$G$9,7,0)+VLOOKUP(N1878,REFERENCIAS!$C:$D,2,0)*VLOOKUP($N$2,PONDERADORES!$A$7:$G$9,7,0)+VLOOKUP(O1878,REFERENCIAS!$C:$D,2,0)*VLOOKUP($O$2,PONDERADORES!$A$7:$G$9,7,0)</f>
        <v>0.2</v>
      </c>
      <c r="Z1878" s="2">
        <f>+VLOOKUP(IF(R1878&lt;0.1,0,IF(AND(R1878&gt;=0.1,R1878&lt;0.2),0.1,IF(AND(R1878&gt;=0.2,R1878&lt;0.3),0.2,IF(R1878&gt;0.3,0.3,)))),REFERENCIAS!$C:$D,2,0)*VLOOKUP($R$2,PONDERADORES!$A$11:$G$11,7,0)</f>
        <v>15</v>
      </c>
      <c r="AA1878" s="92"/>
      <c r="AB1878" s="95" t="e">
        <f t="shared" ca="1" si="115"/>
        <v>#REF!</v>
      </c>
      <c r="AC1878" s="23" t="e">
        <f ca="1">IF(AB1878&gt;REFERENCIAS!$C$62,REFERENCIAS!$B$62,IF(AND(AB1878&gt;=REFERENCIAS!$C$63,AB1878&lt;REFERENCIAS!$D$63),REFERENCIAS!$B$63,IF(AND(AB1878&gt;REFERENCIAS!$C$64,AB1878&lt;=REFERENCIAS!$D$64),REFERENCIAS!$B$64,IF(AND(AB1878&gt;=REFERENCIAS!$C$65,AB1878&lt;REFERENCIAS!$D$65),REFERENCIAS!$B$65, "Revisar"))))</f>
        <v>#REF!</v>
      </c>
      <c r="AD1878" s="94" t="e">
        <f ca="1">VLOOKUP(AC1878,REFERENCIAS!$B$62:$G$65,4,FALSE)</f>
        <v>#REF!</v>
      </c>
    </row>
    <row r="1879" spans="1:30" ht="17.25" x14ac:dyDescent="0.25">
      <c r="A1879" s="74"/>
      <c r="B1879" s="19"/>
      <c r="C1879" s="19"/>
      <c r="D1879" s="50"/>
      <c r="E1879" s="73"/>
      <c r="F1879" s="74"/>
      <c r="G1879" s="9"/>
      <c r="H1879" s="48"/>
      <c r="I1879" s="49">
        <f t="shared" ca="1" si="113"/>
        <v>2022</v>
      </c>
      <c r="J1879" s="22">
        <f t="shared" ca="1" si="112"/>
        <v>1</v>
      </c>
      <c r="K1879" s="19"/>
      <c r="L1879" s="73"/>
      <c r="M1879" s="74"/>
      <c r="N1879" s="19"/>
      <c r="O1879" s="73"/>
      <c r="P1879" s="82">
        <v>1</v>
      </c>
      <c r="Q1879" s="24">
        <v>1</v>
      </c>
      <c r="R1879" s="81">
        <f t="shared" si="114"/>
        <v>1</v>
      </c>
      <c r="S1879" s="87"/>
      <c r="T1879" s="19"/>
      <c r="U1879" s="25"/>
      <c r="V1879" s="25"/>
      <c r="W1879" s="81"/>
      <c r="X1879" s="91" t="e">
        <f ca="1">+VLOOKUP(#REF!,REFERENCIAS!$C:$D,2,0)*VLOOKUP(#REF!,PONDERADORES!A:P,IF(AND(INFORMACION!$T1879='REFERENCIAS RIESGO'!$C$36,INFORMACION!$F1879=REFERENCIAS!$C$24),16,IF(INFORMACION!$T1879='REFERENCIAS RIESGO'!$C$36,13,IF(INFORMACION!$F1879=REFERENCIAS!$C$24,10,7))),0)+VLOOKUP(K1879,REFERENCIAS!$C:$D,2,0)*VLOOKUP($K$2,PONDERADORES!A:P,IF(AND(INFORMACION!$T1879='REFERENCIAS RIESGO'!$C$36,INFORMACION!$F1879=REFERENCIAS!$C$24),16,IF(INFORMACION!$T1879='REFERENCIAS RIESGO'!$C$36,13,IF(INFORMACION!$F1879=REFERENCIAS!$C$24,10,7))),0)+VLOOKUP(L1879,REFERENCIAS!$C:$D,2,0)*VLOOKUP($L$2,PONDERADORES!A:P,IF(AND(INFORMACION!$T1879='REFERENCIAS RIESGO'!$C$36,INFORMACION!$F1879=REFERENCIAS!$C$24),16,IF(INFORMACION!$T1879='REFERENCIAS RIESGO'!$C$36,13,IF(INFORMACION!$F1879=REFERENCIAS!$C$24,10,7))),0)+VLOOKUP(F1879,REFERENCIAS!$C:$D,2,0)*VLOOKUP($F$2,PONDERADORES!A:P,IF(AND(INFORMACION!$T1879='REFERENCIAS RIESGO'!$C$36,INFORMACION!$F1879=REFERENCIAS!$C$24),16,IF(INFORMACION!$T1879='REFERENCIAS RIESGO'!$C$36,13,IF(INFORMACION!$F1879=REFERENCIAS!$C$24,10,7))),0)+VLOOKUP(T1879,REFERENCIAS!$C:$D,2,0)*VLOOKUP($T$2,PONDERADORES!A:P,IF(AND(INFORMACION!$T1879='REFERENCIAS RIESGO'!$C$36,INFORMACION!$F1879=REFERENCIAS!$C$24),16,IF(INFORMACION!$T1879='REFERENCIAS RIESGO'!$C$36,13,IF(INFORMACION!$F1879=REFERENCIAS!$C$24,10,7))),0)+VLOOKUP(IF(J1879&lt;=0.2,0.2,IF(AND(J1879&gt;0.2,J1879&lt;=0.4),0.4,IF(AND(J1879&gt;0.4,J1879&lt;=0.6),0.6,IF(AND(J1879&gt;0.6,J1879&lt;=0.8),0.8,IF(AND(J1879&gt;0.8,J1879&lt;=1),1))))),REFERENCIAS!$C:$D,2,0)*VLOOKUP($J$2,PONDERADORES!A:P,IF(AND(INFORMACION!$T1879='REFERENCIAS RIESGO'!$C$36,INFORMACION!$F1879=REFERENCIAS!$C$24),16,IF(INFORMACION!$T1879='REFERENCIAS RIESGO'!$C$36,13,IF(INFORMACION!$F1879=REFERENCIAS!$C$24,10,7))),0)</f>
        <v>#REF!</v>
      </c>
      <c r="Y1879" s="68">
        <f>+VLOOKUP(M1879,REFERENCIAS!$C:$D,2,0)*VLOOKUP($M$2,PONDERADORES!$A$7:$G$9,7,0)+VLOOKUP(N1879,REFERENCIAS!$C:$D,2,0)*VLOOKUP($N$2,PONDERADORES!$A$7:$G$9,7,0)+VLOOKUP(O1879,REFERENCIAS!$C:$D,2,0)*VLOOKUP($O$2,PONDERADORES!$A$7:$G$9,7,0)</f>
        <v>0.2</v>
      </c>
      <c r="Z1879" s="2">
        <f>+VLOOKUP(IF(R1879&lt;0.1,0,IF(AND(R1879&gt;=0.1,R1879&lt;0.2),0.1,IF(AND(R1879&gt;=0.2,R1879&lt;0.3),0.2,IF(R1879&gt;0.3,0.3,)))),REFERENCIAS!$C:$D,2,0)*VLOOKUP($R$2,PONDERADORES!$A$11:$G$11,7,0)</f>
        <v>15</v>
      </c>
      <c r="AA1879" s="92"/>
      <c r="AB1879" s="95" t="e">
        <f t="shared" ca="1" si="115"/>
        <v>#REF!</v>
      </c>
      <c r="AC1879" s="23" t="e">
        <f ca="1">IF(AB1879&gt;REFERENCIAS!$C$62,REFERENCIAS!$B$62,IF(AND(AB1879&gt;=REFERENCIAS!$C$63,AB1879&lt;REFERENCIAS!$D$63),REFERENCIAS!$B$63,IF(AND(AB1879&gt;REFERENCIAS!$C$64,AB1879&lt;=REFERENCIAS!$D$64),REFERENCIAS!$B$64,IF(AND(AB1879&gt;=REFERENCIAS!$C$65,AB1879&lt;REFERENCIAS!$D$65),REFERENCIAS!$B$65, "Revisar"))))</f>
        <v>#REF!</v>
      </c>
      <c r="AD1879" s="94" t="e">
        <f ca="1">VLOOKUP(AC1879,REFERENCIAS!$B$62:$G$65,4,FALSE)</f>
        <v>#REF!</v>
      </c>
    </row>
    <row r="1880" spans="1:30" ht="17.25" x14ac:dyDescent="0.25">
      <c r="A1880" s="74"/>
      <c r="B1880" s="19"/>
      <c r="C1880" s="19"/>
      <c r="D1880" s="50"/>
      <c r="E1880" s="73"/>
      <c r="F1880" s="74"/>
      <c r="G1880" s="9"/>
      <c r="H1880" s="48"/>
      <c r="I1880" s="49">
        <f t="shared" ca="1" si="113"/>
        <v>2022</v>
      </c>
      <c r="J1880" s="22">
        <f t="shared" ca="1" si="112"/>
        <v>1</v>
      </c>
      <c r="K1880" s="19"/>
      <c r="L1880" s="73"/>
      <c r="M1880" s="74"/>
      <c r="N1880" s="19"/>
      <c r="O1880" s="73"/>
      <c r="P1880" s="82">
        <v>1</v>
      </c>
      <c r="Q1880" s="24">
        <v>1</v>
      </c>
      <c r="R1880" s="81">
        <f t="shared" si="114"/>
        <v>1</v>
      </c>
      <c r="S1880" s="87"/>
      <c r="T1880" s="19"/>
      <c r="U1880" s="25"/>
      <c r="V1880" s="25"/>
      <c r="W1880" s="81"/>
      <c r="X1880" s="91" t="e">
        <f ca="1">+VLOOKUP(#REF!,REFERENCIAS!$C:$D,2,0)*VLOOKUP(#REF!,PONDERADORES!A:P,IF(AND(INFORMACION!$T1880='REFERENCIAS RIESGO'!$C$36,INFORMACION!$F1880=REFERENCIAS!$C$24),16,IF(INFORMACION!$T1880='REFERENCIAS RIESGO'!$C$36,13,IF(INFORMACION!$F1880=REFERENCIAS!$C$24,10,7))),0)+VLOOKUP(K1880,REFERENCIAS!$C:$D,2,0)*VLOOKUP($K$2,PONDERADORES!A:P,IF(AND(INFORMACION!$T1880='REFERENCIAS RIESGO'!$C$36,INFORMACION!$F1880=REFERENCIAS!$C$24),16,IF(INFORMACION!$T1880='REFERENCIAS RIESGO'!$C$36,13,IF(INFORMACION!$F1880=REFERENCIAS!$C$24,10,7))),0)+VLOOKUP(L1880,REFERENCIAS!$C:$D,2,0)*VLOOKUP($L$2,PONDERADORES!A:P,IF(AND(INFORMACION!$T1880='REFERENCIAS RIESGO'!$C$36,INFORMACION!$F1880=REFERENCIAS!$C$24),16,IF(INFORMACION!$T1880='REFERENCIAS RIESGO'!$C$36,13,IF(INFORMACION!$F1880=REFERENCIAS!$C$24,10,7))),0)+VLOOKUP(F1880,REFERENCIAS!$C:$D,2,0)*VLOOKUP($F$2,PONDERADORES!A:P,IF(AND(INFORMACION!$T1880='REFERENCIAS RIESGO'!$C$36,INFORMACION!$F1880=REFERENCIAS!$C$24),16,IF(INFORMACION!$T1880='REFERENCIAS RIESGO'!$C$36,13,IF(INFORMACION!$F1880=REFERENCIAS!$C$24,10,7))),0)+VLOOKUP(T1880,REFERENCIAS!$C:$D,2,0)*VLOOKUP($T$2,PONDERADORES!A:P,IF(AND(INFORMACION!$T1880='REFERENCIAS RIESGO'!$C$36,INFORMACION!$F1880=REFERENCIAS!$C$24),16,IF(INFORMACION!$T1880='REFERENCIAS RIESGO'!$C$36,13,IF(INFORMACION!$F1880=REFERENCIAS!$C$24,10,7))),0)+VLOOKUP(IF(J1880&lt;=0.2,0.2,IF(AND(J1880&gt;0.2,J1880&lt;=0.4),0.4,IF(AND(J1880&gt;0.4,J1880&lt;=0.6),0.6,IF(AND(J1880&gt;0.6,J1880&lt;=0.8),0.8,IF(AND(J1880&gt;0.8,J1880&lt;=1),1))))),REFERENCIAS!$C:$D,2,0)*VLOOKUP($J$2,PONDERADORES!A:P,IF(AND(INFORMACION!$T1880='REFERENCIAS RIESGO'!$C$36,INFORMACION!$F1880=REFERENCIAS!$C$24),16,IF(INFORMACION!$T1880='REFERENCIAS RIESGO'!$C$36,13,IF(INFORMACION!$F1880=REFERENCIAS!$C$24,10,7))),0)</f>
        <v>#REF!</v>
      </c>
      <c r="Y1880" s="68">
        <f>+VLOOKUP(M1880,REFERENCIAS!$C:$D,2,0)*VLOOKUP($M$2,PONDERADORES!$A$7:$G$9,7,0)+VLOOKUP(N1880,REFERENCIAS!$C:$D,2,0)*VLOOKUP($N$2,PONDERADORES!$A$7:$G$9,7,0)+VLOOKUP(O1880,REFERENCIAS!$C:$D,2,0)*VLOOKUP($O$2,PONDERADORES!$A$7:$G$9,7,0)</f>
        <v>0.2</v>
      </c>
      <c r="Z1880" s="2">
        <f>+VLOOKUP(IF(R1880&lt;0.1,0,IF(AND(R1880&gt;=0.1,R1880&lt;0.2),0.1,IF(AND(R1880&gt;=0.2,R1880&lt;0.3),0.2,IF(R1880&gt;0.3,0.3,)))),REFERENCIAS!$C:$D,2,0)*VLOOKUP($R$2,PONDERADORES!$A$11:$G$11,7,0)</f>
        <v>15</v>
      </c>
      <c r="AA1880" s="92"/>
      <c r="AB1880" s="95" t="e">
        <f t="shared" ca="1" si="115"/>
        <v>#REF!</v>
      </c>
      <c r="AC1880" s="23" t="e">
        <f ca="1">IF(AB1880&gt;REFERENCIAS!$C$62,REFERENCIAS!$B$62,IF(AND(AB1880&gt;=REFERENCIAS!$C$63,AB1880&lt;REFERENCIAS!$D$63),REFERENCIAS!$B$63,IF(AND(AB1880&gt;REFERENCIAS!$C$64,AB1880&lt;=REFERENCIAS!$D$64),REFERENCIAS!$B$64,IF(AND(AB1880&gt;=REFERENCIAS!$C$65,AB1880&lt;REFERENCIAS!$D$65),REFERENCIAS!$B$65, "Revisar"))))</f>
        <v>#REF!</v>
      </c>
      <c r="AD1880" s="94" t="e">
        <f ca="1">VLOOKUP(AC1880,REFERENCIAS!$B$62:$G$65,4,FALSE)</f>
        <v>#REF!</v>
      </c>
    </row>
    <row r="1881" spans="1:30" ht="17.25" x14ac:dyDescent="0.25">
      <c r="A1881" s="74"/>
      <c r="B1881" s="19"/>
      <c r="C1881" s="19"/>
      <c r="D1881" s="50"/>
      <c r="E1881" s="73"/>
      <c r="F1881" s="74"/>
      <c r="G1881" s="9"/>
      <c r="H1881" s="48"/>
      <c r="I1881" s="49">
        <f t="shared" ca="1" si="113"/>
        <v>2022</v>
      </c>
      <c r="J1881" s="22">
        <f t="shared" ca="1" si="112"/>
        <v>1</v>
      </c>
      <c r="K1881" s="19"/>
      <c r="L1881" s="73"/>
      <c r="M1881" s="74"/>
      <c r="N1881" s="19"/>
      <c r="O1881" s="73"/>
      <c r="P1881" s="82">
        <v>1</v>
      </c>
      <c r="Q1881" s="24">
        <v>1</v>
      </c>
      <c r="R1881" s="81">
        <f t="shared" si="114"/>
        <v>1</v>
      </c>
      <c r="S1881" s="87"/>
      <c r="T1881" s="19"/>
      <c r="U1881" s="25"/>
      <c r="V1881" s="25"/>
      <c r="W1881" s="81"/>
      <c r="X1881" s="91" t="e">
        <f ca="1">+VLOOKUP(#REF!,REFERENCIAS!$C:$D,2,0)*VLOOKUP(#REF!,PONDERADORES!A:P,IF(AND(INFORMACION!$T1881='REFERENCIAS RIESGO'!$C$36,INFORMACION!$F1881=REFERENCIAS!$C$24),16,IF(INFORMACION!$T1881='REFERENCIAS RIESGO'!$C$36,13,IF(INFORMACION!$F1881=REFERENCIAS!$C$24,10,7))),0)+VLOOKUP(K1881,REFERENCIAS!$C:$D,2,0)*VLOOKUP($K$2,PONDERADORES!A:P,IF(AND(INFORMACION!$T1881='REFERENCIAS RIESGO'!$C$36,INFORMACION!$F1881=REFERENCIAS!$C$24),16,IF(INFORMACION!$T1881='REFERENCIAS RIESGO'!$C$36,13,IF(INFORMACION!$F1881=REFERENCIAS!$C$24,10,7))),0)+VLOOKUP(L1881,REFERENCIAS!$C:$D,2,0)*VLOOKUP($L$2,PONDERADORES!A:P,IF(AND(INFORMACION!$T1881='REFERENCIAS RIESGO'!$C$36,INFORMACION!$F1881=REFERENCIAS!$C$24),16,IF(INFORMACION!$T1881='REFERENCIAS RIESGO'!$C$36,13,IF(INFORMACION!$F1881=REFERENCIAS!$C$24,10,7))),0)+VLOOKUP(F1881,REFERENCIAS!$C:$D,2,0)*VLOOKUP($F$2,PONDERADORES!A:P,IF(AND(INFORMACION!$T1881='REFERENCIAS RIESGO'!$C$36,INFORMACION!$F1881=REFERENCIAS!$C$24),16,IF(INFORMACION!$T1881='REFERENCIAS RIESGO'!$C$36,13,IF(INFORMACION!$F1881=REFERENCIAS!$C$24,10,7))),0)+VLOOKUP(T1881,REFERENCIAS!$C:$D,2,0)*VLOOKUP($T$2,PONDERADORES!A:P,IF(AND(INFORMACION!$T1881='REFERENCIAS RIESGO'!$C$36,INFORMACION!$F1881=REFERENCIAS!$C$24),16,IF(INFORMACION!$T1881='REFERENCIAS RIESGO'!$C$36,13,IF(INFORMACION!$F1881=REFERENCIAS!$C$24,10,7))),0)+VLOOKUP(IF(J1881&lt;=0.2,0.2,IF(AND(J1881&gt;0.2,J1881&lt;=0.4),0.4,IF(AND(J1881&gt;0.4,J1881&lt;=0.6),0.6,IF(AND(J1881&gt;0.6,J1881&lt;=0.8),0.8,IF(AND(J1881&gt;0.8,J1881&lt;=1),1))))),REFERENCIAS!$C:$D,2,0)*VLOOKUP($J$2,PONDERADORES!A:P,IF(AND(INFORMACION!$T1881='REFERENCIAS RIESGO'!$C$36,INFORMACION!$F1881=REFERENCIAS!$C$24),16,IF(INFORMACION!$T1881='REFERENCIAS RIESGO'!$C$36,13,IF(INFORMACION!$F1881=REFERENCIAS!$C$24,10,7))),0)</f>
        <v>#REF!</v>
      </c>
      <c r="Y1881" s="68">
        <f>+VLOOKUP(M1881,REFERENCIAS!$C:$D,2,0)*VLOOKUP($M$2,PONDERADORES!$A$7:$G$9,7,0)+VLOOKUP(N1881,REFERENCIAS!$C:$D,2,0)*VLOOKUP($N$2,PONDERADORES!$A$7:$G$9,7,0)+VLOOKUP(O1881,REFERENCIAS!$C:$D,2,0)*VLOOKUP($O$2,PONDERADORES!$A$7:$G$9,7,0)</f>
        <v>0.2</v>
      </c>
      <c r="Z1881" s="2">
        <f>+VLOOKUP(IF(R1881&lt;0.1,0,IF(AND(R1881&gt;=0.1,R1881&lt;0.2),0.1,IF(AND(R1881&gt;=0.2,R1881&lt;0.3),0.2,IF(R1881&gt;0.3,0.3,)))),REFERENCIAS!$C:$D,2,0)*VLOOKUP($R$2,PONDERADORES!$A$11:$G$11,7,0)</f>
        <v>15</v>
      </c>
      <c r="AA1881" s="92"/>
      <c r="AB1881" s="95" t="e">
        <f t="shared" ca="1" si="115"/>
        <v>#REF!</v>
      </c>
      <c r="AC1881" s="23" t="e">
        <f ca="1">IF(AB1881&gt;REFERENCIAS!$C$62,REFERENCIAS!$B$62,IF(AND(AB1881&gt;=REFERENCIAS!$C$63,AB1881&lt;REFERENCIAS!$D$63),REFERENCIAS!$B$63,IF(AND(AB1881&gt;REFERENCIAS!$C$64,AB1881&lt;=REFERENCIAS!$D$64),REFERENCIAS!$B$64,IF(AND(AB1881&gt;=REFERENCIAS!$C$65,AB1881&lt;REFERENCIAS!$D$65),REFERENCIAS!$B$65, "Revisar"))))</f>
        <v>#REF!</v>
      </c>
      <c r="AD1881" s="94" t="e">
        <f ca="1">VLOOKUP(AC1881,REFERENCIAS!$B$62:$G$65,4,FALSE)</f>
        <v>#REF!</v>
      </c>
    </row>
    <row r="1882" spans="1:30" ht="17.25" x14ac:dyDescent="0.25">
      <c r="A1882" s="74"/>
      <c r="B1882" s="19"/>
      <c r="C1882" s="19"/>
      <c r="D1882" s="50"/>
      <c r="E1882" s="73"/>
      <c r="F1882" s="74"/>
      <c r="G1882" s="9"/>
      <c r="H1882" s="48"/>
      <c r="I1882" s="49">
        <f t="shared" ca="1" si="113"/>
        <v>2022</v>
      </c>
      <c r="J1882" s="22">
        <f t="shared" ca="1" si="112"/>
        <v>1</v>
      </c>
      <c r="K1882" s="19"/>
      <c r="L1882" s="73"/>
      <c r="M1882" s="74"/>
      <c r="N1882" s="19"/>
      <c r="O1882" s="73"/>
      <c r="P1882" s="82">
        <v>1</v>
      </c>
      <c r="Q1882" s="24">
        <v>1</v>
      </c>
      <c r="R1882" s="81">
        <f t="shared" si="114"/>
        <v>1</v>
      </c>
      <c r="S1882" s="87"/>
      <c r="T1882" s="19"/>
      <c r="U1882" s="25"/>
      <c r="V1882" s="25"/>
      <c r="W1882" s="81"/>
      <c r="X1882" s="91" t="e">
        <f ca="1">+VLOOKUP(#REF!,REFERENCIAS!$C:$D,2,0)*VLOOKUP(#REF!,PONDERADORES!A:P,IF(AND(INFORMACION!$T1882='REFERENCIAS RIESGO'!$C$36,INFORMACION!$F1882=REFERENCIAS!$C$24),16,IF(INFORMACION!$T1882='REFERENCIAS RIESGO'!$C$36,13,IF(INFORMACION!$F1882=REFERENCIAS!$C$24,10,7))),0)+VLOOKUP(K1882,REFERENCIAS!$C:$D,2,0)*VLOOKUP($K$2,PONDERADORES!A:P,IF(AND(INFORMACION!$T1882='REFERENCIAS RIESGO'!$C$36,INFORMACION!$F1882=REFERENCIAS!$C$24),16,IF(INFORMACION!$T1882='REFERENCIAS RIESGO'!$C$36,13,IF(INFORMACION!$F1882=REFERENCIAS!$C$24,10,7))),0)+VLOOKUP(L1882,REFERENCIAS!$C:$D,2,0)*VLOOKUP($L$2,PONDERADORES!A:P,IF(AND(INFORMACION!$T1882='REFERENCIAS RIESGO'!$C$36,INFORMACION!$F1882=REFERENCIAS!$C$24),16,IF(INFORMACION!$T1882='REFERENCIAS RIESGO'!$C$36,13,IF(INFORMACION!$F1882=REFERENCIAS!$C$24,10,7))),0)+VLOOKUP(F1882,REFERENCIAS!$C:$D,2,0)*VLOOKUP($F$2,PONDERADORES!A:P,IF(AND(INFORMACION!$T1882='REFERENCIAS RIESGO'!$C$36,INFORMACION!$F1882=REFERENCIAS!$C$24),16,IF(INFORMACION!$T1882='REFERENCIAS RIESGO'!$C$36,13,IF(INFORMACION!$F1882=REFERENCIAS!$C$24,10,7))),0)+VLOOKUP(T1882,REFERENCIAS!$C:$D,2,0)*VLOOKUP($T$2,PONDERADORES!A:P,IF(AND(INFORMACION!$T1882='REFERENCIAS RIESGO'!$C$36,INFORMACION!$F1882=REFERENCIAS!$C$24),16,IF(INFORMACION!$T1882='REFERENCIAS RIESGO'!$C$36,13,IF(INFORMACION!$F1882=REFERENCIAS!$C$24,10,7))),0)+VLOOKUP(IF(J1882&lt;=0.2,0.2,IF(AND(J1882&gt;0.2,J1882&lt;=0.4),0.4,IF(AND(J1882&gt;0.4,J1882&lt;=0.6),0.6,IF(AND(J1882&gt;0.6,J1882&lt;=0.8),0.8,IF(AND(J1882&gt;0.8,J1882&lt;=1),1))))),REFERENCIAS!$C:$D,2,0)*VLOOKUP($J$2,PONDERADORES!A:P,IF(AND(INFORMACION!$T1882='REFERENCIAS RIESGO'!$C$36,INFORMACION!$F1882=REFERENCIAS!$C$24),16,IF(INFORMACION!$T1882='REFERENCIAS RIESGO'!$C$36,13,IF(INFORMACION!$F1882=REFERENCIAS!$C$24,10,7))),0)</f>
        <v>#REF!</v>
      </c>
      <c r="Y1882" s="68">
        <f>+VLOOKUP(M1882,REFERENCIAS!$C:$D,2,0)*VLOOKUP($M$2,PONDERADORES!$A$7:$G$9,7,0)+VLOOKUP(N1882,REFERENCIAS!$C:$D,2,0)*VLOOKUP($N$2,PONDERADORES!$A$7:$G$9,7,0)+VLOOKUP(O1882,REFERENCIAS!$C:$D,2,0)*VLOOKUP($O$2,PONDERADORES!$A$7:$G$9,7,0)</f>
        <v>0.2</v>
      </c>
      <c r="Z1882" s="2">
        <f>+VLOOKUP(IF(R1882&lt;0.1,0,IF(AND(R1882&gt;=0.1,R1882&lt;0.2),0.1,IF(AND(R1882&gt;=0.2,R1882&lt;0.3),0.2,IF(R1882&gt;0.3,0.3,)))),REFERENCIAS!$C:$D,2,0)*VLOOKUP($R$2,PONDERADORES!$A$11:$G$11,7,0)</f>
        <v>15</v>
      </c>
      <c r="AA1882" s="92"/>
      <c r="AB1882" s="95" t="e">
        <f t="shared" ca="1" si="115"/>
        <v>#REF!</v>
      </c>
      <c r="AC1882" s="23" t="e">
        <f ca="1">IF(AB1882&gt;REFERENCIAS!$C$62,REFERENCIAS!$B$62,IF(AND(AB1882&gt;=REFERENCIAS!$C$63,AB1882&lt;REFERENCIAS!$D$63),REFERENCIAS!$B$63,IF(AND(AB1882&gt;REFERENCIAS!$C$64,AB1882&lt;=REFERENCIAS!$D$64),REFERENCIAS!$B$64,IF(AND(AB1882&gt;=REFERENCIAS!$C$65,AB1882&lt;REFERENCIAS!$D$65),REFERENCIAS!$B$65, "Revisar"))))</f>
        <v>#REF!</v>
      </c>
      <c r="AD1882" s="94" t="e">
        <f ca="1">VLOOKUP(AC1882,REFERENCIAS!$B$62:$G$65,4,FALSE)</f>
        <v>#REF!</v>
      </c>
    </row>
    <row r="1883" spans="1:30" ht="17.25" x14ac:dyDescent="0.25">
      <c r="A1883" s="74"/>
      <c r="B1883" s="19"/>
      <c r="C1883" s="19"/>
      <c r="D1883" s="50"/>
      <c r="E1883" s="73"/>
      <c r="F1883" s="74"/>
      <c r="G1883" s="9"/>
      <c r="H1883" s="48"/>
      <c r="I1883" s="49">
        <f t="shared" ca="1" si="113"/>
        <v>2022</v>
      </c>
      <c r="J1883" s="22">
        <f t="shared" ca="1" si="112"/>
        <v>1</v>
      </c>
      <c r="K1883" s="19"/>
      <c r="L1883" s="73"/>
      <c r="M1883" s="74"/>
      <c r="N1883" s="19"/>
      <c r="O1883" s="73"/>
      <c r="P1883" s="82">
        <v>1</v>
      </c>
      <c r="Q1883" s="24">
        <v>1</v>
      </c>
      <c r="R1883" s="81">
        <f t="shared" si="114"/>
        <v>1</v>
      </c>
      <c r="S1883" s="87"/>
      <c r="T1883" s="19"/>
      <c r="U1883" s="25"/>
      <c r="V1883" s="25"/>
      <c r="W1883" s="81"/>
      <c r="X1883" s="91" t="e">
        <f ca="1">+VLOOKUP(#REF!,REFERENCIAS!$C:$D,2,0)*VLOOKUP(#REF!,PONDERADORES!A:P,IF(AND(INFORMACION!$T1883='REFERENCIAS RIESGO'!$C$36,INFORMACION!$F1883=REFERENCIAS!$C$24),16,IF(INFORMACION!$T1883='REFERENCIAS RIESGO'!$C$36,13,IF(INFORMACION!$F1883=REFERENCIAS!$C$24,10,7))),0)+VLOOKUP(K1883,REFERENCIAS!$C:$D,2,0)*VLOOKUP($K$2,PONDERADORES!A:P,IF(AND(INFORMACION!$T1883='REFERENCIAS RIESGO'!$C$36,INFORMACION!$F1883=REFERENCIAS!$C$24),16,IF(INFORMACION!$T1883='REFERENCIAS RIESGO'!$C$36,13,IF(INFORMACION!$F1883=REFERENCIAS!$C$24,10,7))),0)+VLOOKUP(L1883,REFERENCIAS!$C:$D,2,0)*VLOOKUP($L$2,PONDERADORES!A:P,IF(AND(INFORMACION!$T1883='REFERENCIAS RIESGO'!$C$36,INFORMACION!$F1883=REFERENCIAS!$C$24),16,IF(INFORMACION!$T1883='REFERENCIAS RIESGO'!$C$36,13,IF(INFORMACION!$F1883=REFERENCIAS!$C$24,10,7))),0)+VLOOKUP(F1883,REFERENCIAS!$C:$D,2,0)*VLOOKUP($F$2,PONDERADORES!A:P,IF(AND(INFORMACION!$T1883='REFERENCIAS RIESGO'!$C$36,INFORMACION!$F1883=REFERENCIAS!$C$24),16,IF(INFORMACION!$T1883='REFERENCIAS RIESGO'!$C$36,13,IF(INFORMACION!$F1883=REFERENCIAS!$C$24,10,7))),0)+VLOOKUP(T1883,REFERENCIAS!$C:$D,2,0)*VLOOKUP($T$2,PONDERADORES!A:P,IF(AND(INFORMACION!$T1883='REFERENCIAS RIESGO'!$C$36,INFORMACION!$F1883=REFERENCIAS!$C$24),16,IF(INFORMACION!$T1883='REFERENCIAS RIESGO'!$C$36,13,IF(INFORMACION!$F1883=REFERENCIAS!$C$24,10,7))),0)+VLOOKUP(IF(J1883&lt;=0.2,0.2,IF(AND(J1883&gt;0.2,J1883&lt;=0.4),0.4,IF(AND(J1883&gt;0.4,J1883&lt;=0.6),0.6,IF(AND(J1883&gt;0.6,J1883&lt;=0.8),0.8,IF(AND(J1883&gt;0.8,J1883&lt;=1),1))))),REFERENCIAS!$C:$D,2,0)*VLOOKUP($J$2,PONDERADORES!A:P,IF(AND(INFORMACION!$T1883='REFERENCIAS RIESGO'!$C$36,INFORMACION!$F1883=REFERENCIAS!$C$24),16,IF(INFORMACION!$T1883='REFERENCIAS RIESGO'!$C$36,13,IF(INFORMACION!$F1883=REFERENCIAS!$C$24,10,7))),0)</f>
        <v>#REF!</v>
      </c>
      <c r="Y1883" s="68">
        <f>+VLOOKUP(M1883,REFERENCIAS!$C:$D,2,0)*VLOOKUP($M$2,PONDERADORES!$A$7:$G$9,7,0)+VLOOKUP(N1883,REFERENCIAS!$C:$D,2,0)*VLOOKUP($N$2,PONDERADORES!$A$7:$G$9,7,0)+VLOOKUP(O1883,REFERENCIAS!$C:$D,2,0)*VLOOKUP($O$2,PONDERADORES!$A$7:$G$9,7,0)</f>
        <v>0.2</v>
      </c>
      <c r="Z1883" s="2">
        <f>+VLOOKUP(IF(R1883&lt;0.1,0,IF(AND(R1883&gt;=0.1,R1883&lt;0.2),0.1,IF(AND(R1883&gt;=0.2,R1883&lt;0.3),0.2,IF(R1883&gt;0.3,0.3,)))),REFERENCIAS!$C:$D,2,0)*VLOOKUP($R$2,PONDERADORES!$A$11:$G$11,7,0)</f>
        <v>15</v>
      </c>
      <c r="AA1883" s="92"/>
      <c r="AB1883" s="95" t="e">
        <f t="shared" ca="1" si="115"/>
        <v>#REF!</v>
      </c>
      <c r="AC1883" s="23" t="e">
        <f ca="1">IF(AB1883&gt;REFERENCIAS!$C$62,REFERENCIAS!$B$62,IF(AND(AB1883&gt;=REFERENCIAS!$C$63,AB1883&lt;REFERENCIAS!$D$63),REFERENCIAS!$B$63,IF(AND(AB1883&gt;REFERENCIAS!$C$64,AB1883&lt;=REFERENCIAS!$D$64),REFERENCIAS!$B$64,IF(AND(AB1883&gt;=REFERENCIAS!$C$65,AB1883&lt;REFERENCIAS!$D$65),REFERENCIAS!$B$65, "Revisar"))))</f>
        <v>#REF!</v>
      </c>
      <c r="AD1883" s="94" t="e">
        <f ca="1">VLOOKUP(AC1883,REFERENCIAS!$B$62:$G$65,4,FALSE)</f>
        <v>#REF!</v>
      </c>
    </row>
    <row r="1884" spans="1:30" ht="17.25" x14ac:dyDescent="0.25">
      <c r="A1884" s="74"/>
      <c r="B1884" s="19"/>
      <c r="C1884" s="19"/>
      <c r="D1884" s="50"/>
      <c r="E1884" s="73"/>
      <c r="F1884" s="74"/>
      <c r="G1884" s="9"/>
      <c r="H1884" s="48"/>
      <c r="I1884" s="49">
        <f t="shared" ca="1" si="113"/>
        <v>2022</v>
      </c>
      <c r="J1884" s="22">
        <f t="shared" ca="1" si="112"/>
        <v>1</v>
      </c>
      <c r="K1884" s="19"/>
      <c r="L1884" s="73"/>
      <c r="M1884" s="74"/>
      <c r="N1884" s="19"/>
      <c r="O1884" s="73"/>
      <c r="P1884" s="82">
        <v>1</v>
      </c>
      <c r="Q1884" s="24">
        <v>1</v>
      </c>
      <c r="R1884" s="81">
        <f t="shared" si="114"/>
        <v>1</v>
      </c>
      <c r="S1884" s="87"/>
      <c r="T1884" s="19"/>
      <c r="U1884" s="25"/>
      <c r="V1884" s="25"/>
      <c r="W1884" s="81"/>
      <c r="X1884" s="91" t="e">
        <f ca="1">+VLOOKUP(#REF!,REFERENCIAS!$C:$D,2,0)*VLOOKUP(#REF!,PONDERADORES!A:P,IF(AND(INFORMACION!$T1884='REFERENCIAS RIESGO'!$C$36,INFORMACION!$F1884=REFERENCIAS!$C$24),16,IF(INFORMACION!$T1884='REFERENCIAS RIESGO'!$C$36,13,IF(INFORMACION!$F1884=REFERENCIAS!$C$24,10,7))),0)+VLOOKUP(K1884,REFERENCIAS!$C:$D,2,0)*VLOOKUP($K$2,PONDERADORES!A:P,IF(AND(INFORMACION!$T1884='REFERENCIAS RIESGO'!$C$36,INFORMACION!$F1884=REFERENCIAS!$C$24),16,IF(INFORMACION!$T1884='REFERENCIAS RIESGO'!$C$36,13,IF(INFORMACION!$F1884=REFERENCIAS!$C$24,10,7))),0)+VLOOKUP(L1884,REFERENCIAS!$C:$D,2,0)*VLOOKUP($L$2,PONDERADORES!A:P,IF(AND(INFORMACION!$T1884='REFERENCIAS RIESGO'!$C$36,INFORMACION!$F1884=REFERENCIAS!$C$24),16,IF(INFORMACION!$T1884='REFERENCIAS RIESGO'!$C$36,13,IF(INFORMACION!$F1884=REFERENCIAS!$C$24,10,7))),0)+VLOOKUP(F1884,REFERENCIAS!$C:$D,2,0)*VLOOKUP($F$2,PONDERADORES!A:P,IF(AND(INFORMACION!$T1884='REFERENCIAS RIESGO'!$C$36,INFORMACION!$F1884=REFERENCIAS!$C$24),16,IF(INFORMACION!$T1884='REFERENCIAS RIESGO'!$C$36,13,IF(INFORMACION!$F1884=REFERENCIAS!$C$24,10,7))),0)+VLOOKUP(T1884,REFERENCIAS!$C:$D,2,0)*VLOOKUP($T$2,PONDERADORES!A:P,IF(AND(INFORMACION!$T1884='REFERENCIAS RIESGO'!$C$36,INFORMACION!$F1884=REFERENCIAS!$C$24),16,IF(INFORMACION!$T1884='REFERENCIAS RIESGO'!$C$36,13,IF(INFORMACION!$F1884=REFERENCIAS!$C$24,10,7))),0)+VLOOKUP(IF(J1884&lt;=0.2,0.2,IF(AND(J1884&gt;0.2,J1884&lt;=0.4),0.4,IF(AND(J1884&gt;0.4,J1884&lt;=0.6),0.6,IF(AND(J1884&gt;0.6,J1884&lt;=0.8),0.8,IF(AND(J1884&gt;0.8,J1884&lt;=1),1))))),REFERENCIAS!$C:$D,2,0)*VLOOKUP($J$2,PONDERADORES!A:P,IF(AND(INFORMACION!$T1884='REFERENCIAS RIESGO'!$C$36,INFORMACION!$F1884=REFERENCIAS!$C$24),16,IF(INFORMACION!$T1884='REFERENCIAS RIESGO'!$C$36,13,IF(INFORMACION!$F1884=REFERENCIAS!$C$24,10,7))),0)</f>
        <v>#REF!</v>
      </c>
      <c r="Y1884" s="68">
        <f>+VLOOKUP(M1884,REFERENCIAS!$C:$D,2,0)*VLOOKUP($M$2,PONDERADORES!$A$7:$G$9,7,0)+VLOOKUP(N1884,REFERENCIAS!$C:$D,2,0)*VLOOKUP($N$2,PONDERADORES!$A$7:$G$9,7,0)+VLOOKUP(O1884,REFERENCIAS!$C:$D,2,0)*VLOOKUP($O$2,PONDERADORES!$A$7:$G$9,7,0)</f>
        <v>0.2</v>
      </c>
      <c r="Z1884" s="2">
        <f>+VLOOKUP(IF(R1884&lt;0.1,0,IF(AND(R1884&gt;=0.1,R1884&lt;0.2),0.1,IF(AND(R1884&gt;=0.2,R1884&lt;0.3),0.2,IF(R1884&gt;0.3,0.3,)))),REFERENCIAS!$C:$D,2,0)*VLOOKUP($R$2,PONDERADORES!$A$11:$G$11,7,0)</f>
        <v>15</v>
      </c>
      <c r="AA1884" s="92"/>
      <c r="AB1884" s="95" t="e">
        <f t="shared" ca="1" si="115"/>
        <v>#REF!</v>
      </c>
      <c r="AC1884" s="23" t="e">
        <f ca="1">IF(AB1884&gt;REFERENCIAS!$C$62,REFERENCIAS!$B$62,IF(AND(AB1884&gt;=REFERENCIAS!$C$63,AB1884&lt;REFERENCIAS!$D$63),REFERENCIAS!$B$63,IF(AND(AB1884&gt;REFERENCIAS!$C$64,AB1884&lt;=REFERENCIAS!$D$64),REFERENCIAS!$B$64,IF(AND(AB1884&gt;=REFERENCIAS!$C$65,AB1884&lt;REFERENCIAS!$D$65),REFERENCIAS!$B$65, "Revisar"))))</f>
        <v>#REF!</v>
      </c>
      <c r="AD1884" s="94" t="e">
        <f ca="1">VLOOKUP(AC1884,REFERENCIAS!$B$62:$G$65,4,FALSE)</f>
        <v>#REF!</v>
      </c>
    </row>
    <row r="1885" spans="1:30" ht="17.25" x14ac:dyDescent="0.25">
      <c r="A1885" s="74"/>
      <c r="B1885" s="19"/>
      <c r="C1885" s="19"/>
      <c r="D1885" s="50"/>
      <c r="E1885" s="73"/>
      <c r="F1885" s="74"/>
      <c r="G1885" s="9"/>
      <c r="H1885" s="48"/>
      <c r="I1885" s="49">
        <f t="shared" ca="1" si="113"/>
        <v>2022</v>
      </c>
      <c r="J1885" s="22">
        <f t="shared" ca="1" si="112"/>
        <v>1</v>
      </c>
      <c r="K1885" s="19"/>
      <c r="L1885" s="73"/>
      <c r="M1885" s="74"/>
      <c r="N1885" s="19"/>
      <c r="O1885" s="73"/>
      <c r="P1885" s="82">
        <v>1</v>
      </c>
      <c r="Q1885" s="24">
        <v>1</v>
      </c>
      <c r="R1885" s="81">
        <f t="shared" si="114"/>
        <v>1</v>
      </c>
      <c r="S1885" s="87"/>
      <c r="T1885" s="19"/>
      <c r="U1885" s="25"/>
      <c r="V1885" s="25"/>
      <c r="W1885" s="81"/>
      <c r="X1885" s="91" t="e">
        <f ca="1">+VLOOKUP(#REF!,REFERENCIAS!$C:$D,2,0)*VLOOKUP(#REF!,PONDERADORES!A:P,IF(AND(INFORMACION!$T1885='REFERENCIAS RIESGO'!$C$36,INFORMACION!$F1885=REFERENCIAS!$C$24),16,IF(INFORMACION!$T1885='REFERENCIAS RIESGO'!$C$36,13,IF(INFORMACION!$F1885=REFERENCIAS!$C$24,10,7))),0)+VLOOKUP(K1885,REFERENCIAS!$C:$D,2,0)*VLOOKUP($K$2,PONDERADORES!A:P,IF(AND(INFORMACION!$T1885='REFERENCIAS RIESGO'!$C$36,INFORMACION!$F1885=REFERENCIAS!$C$24),16,IF(INFORMACION!$T1885='REFERENCIAS RIESGO'!$C$36,13,IF(INFORMACION!$F1885=REFERENCIAS!$C$24,10,7))),0)+VLOOKUP(L1885,REFERENCIAS!$C:$D,2,0)*VLOOKUP($L$2,PONDERADORES!A:P,IF(AND(INFORMACION!$T1885='REFERENCIAS RIESGO'!$C$36,INFORMACION!$F1885=REFERENCIAS!$C$24),16,IF(INFORMACION!$T1885='REFERENCIAS RIESGO'!$C$36,13,IF(INFORMACION!$F1885=REFERENCIAS!$C$24,10,7))),0)+VLOOKUP(F1885,REFERENCIAS!$C:$D,2,0)*VLOOKUP($F$2,PONDERADORES!A:P,IF(AND(INFORMACION!$T1885='REFERENCIAS RIESGO'!$C$36,INFORMACION!$F1885=REFERENCIAS!$C$24),16,IF(INFORMACION!$T1885='REFERENCIAS RIESGO'!$C$36,13,IF(INFORMACION!$F1885=REFERENCIAS!$C$24,10,7))),0)+VLOOKUP(T1885,REFERENCIAS!$C:$D,2,0)*VLOOKUP($T$2,PONDERADORES!A:P,IF(AND(INFORMACION!$T1885='REFERENCIAS RIESGO'!$C$36,INFORMACION!$F1885=REFERENCIAS!$C$24),16,IF(INFORMACION!$T1885='REFERENCIAS RIESGO'!$C$36,13,IF(INFORMACION!$F1885=REFERENCIAS!$C$24,10,7))),0)+VLOOKUP(IF(J1885&lt;=0.2,0.2,IF(AND(J1885&gt;0.2,J1885&lt;=0.4),0.4,IF(AND(J1885&gt;0.4,J1885&lt;=0.6),0.6,IF(AND(J1885&gt;0.6,J1885&lt;=0.8),0.8,IF(AND(J1885&gt;0.8,J1885&lt;=1),1))))),REFERENCIAS!$C:$D,2,0)*VLOOKUP($J$2,PONDERADORES!A:P,IF(AND(INFORMACION!$T1885='REFERENCIAS RIESGO'!$C$36,INFORMACION!$F1885=REFERENCIAS!$C$24),16,IF(INFORMACION!$T1885='REFERENCIAS RIESGO'!$C$36,13,IF(INFORMACION!$F1885=REFERENCIAS!$C$24,10,7))),0)</f>
        <v>#REF!</v>
      </c>
      <c r="Y1885" s="68">
        <f>+VLOOKUP(M1885,REFERENCIAS!$C:$D,2,0)*VLOOKUP($M$2,PONDERADORES!$A$7:$G$9,7,0)+VLOOKUP(N1885,REFERENCIAS!$C:$D,2,0)*VLOOKUP($N$2,PONDERADORES!$A$7:$G$9,7,0)+VLOOKUP(O1885,REFERENCIAS!$C:$D,2,0)*VLOOKUP($O$2,PONDERADORES!$A$7:$G$9,7,0)</f>
        <v>0.2</v>
      </c>
      <c r="Z1885" s="2">
        <f>+VLOOKUP(IF(R1885&lt;0.1,0,IF(AND(R1885&gt;=0.1,R1885&lt;0.2),0.1,IF(AND(R1885&gt;=0.2,R1885&lt;0.3),0.2,IF(R1885&gt;0.3,0.3,)))),REFERENCIAS!$C:$D,2,0)*VLOOKUP($R$2,PONDERADORES!$A$11:$G$11,7,0)</f>
        <v>15</v>
      </c>
      <c r="AA1885" s="92"/>
      <c r="AB1885" s="95" t="e">
        <f t="shared" ca="1" si="115"/>
        <v>#REF!</v>
      </c>
      <c r="AC1885" s="23" t="e">
        <f ca="1">IF(AB1885&gt;REFERENCIAS!$C$62,REFERENCIAS!$B$62,IF(AND(AB1885&gt;=REFERENCIAS!$C$63,AB1885&lt;REFERENCIAS!$D$63),REFERENCIAS!$B$63,IF(AND(AB1885&gt;REFERENCIAS!$C$64,AB1885&lt;=REFERENCIAS!$D$64),REFERENCIAS!$B$64,IF(AND(AB1885&gt;=REFERENCIAS!$C$65,AB1885&lt;REFERENCIAS!$D$65),REFERENCIAS!$B$65, "Revisar"))))</f>
        <v>#REF!</v>
      </c>
      <c r="AD1885" s="94" t="e">
        <f ca="1">VLOOKUP(AC1885,REFERENCIAS!$B$62:$G$65,4,FALSE)</f>
        <v>#REF!</v>
      </c>
    </row>
    <row r="1886" spans="1:30" ht="17.25" x14ac:dyDescent="0.25">
      <c r="A1886" s="74"/>
      <c r="B1886" s="19"/>
      <c r="C1886" s="19"/>
      <c r="D1886" s="50"/>
      <c r="E1886" s="73"/>
      <c r="F1886" s="74"/>
      <c r="G1886" s="9"/>
      <c r="H1886" s="48"/>
      <c r="I1886" s="49">
        <f t="shared" ca="1" si="113"/>
        <v>2022</v>
      </c>
      <c r="J1886" s="22">
        <f t="shared" ca="1" si="112"/>
        <v>1</v>
      </c>
      <c r="K1886" s="19"/>
      <c r="L1886" s="73"/>
      <c r="M1886" s="74"/>
      <c r="N1886" s="19"/>
      <c r="O1886" s="73"/>
      <c r="P1886" s="82">
        <v>1</v>
      </c>
      <c r="Q1886" s="24">
        <v>1</v>
      </c>
      <c r="R1886" s="81">
        <f t="shared" si="114"/>
        <v>1</v>
      </c>
      <c r="S1886" s="87"/>
      <c r="T1886" s="19"/>
      <c r="U1886" s="25"/>
      <c r="V1886" s="25"/>
      <c r="W1886" s="81"/>
      <c r="X1886" s="91" t="e">
        <f ca="1">+VLOOKUP(#REF!,REFERENCIAS!$C:$D,2,0)*VLOOKUP(#REF!,PONDERADORES!A:P,IF(AND(INFORMACION!$T1886='REFERENCIAS RIESGO'!$C$36,INFORMACION!$F1886=REFERENCIAS!$C$24),16,IF(INFORMACION!$T1886='REFERENCIAS RIESGO'!$C$36,13,IF(INFORMACION!$F1886=REFERENCIAS!$C$24,10,7))),0)+VLOOKUP(K1886,REFERENCIAS!$C:$D,2,0)*VLOOKUP($K$2,PONDERADORES!A:P,IF(AND(INFORMACION!$T1886='REFERENCIAS RIESGO'!$C$36,INFORMACION!$F1886=REFERENCIAS!$C$24),16,IF(INFORMACION!$T1886='REFERENCIAS RIESGO'!$C$36,13,IF(INFORMACION!$F1886=REFERENCIAS!$C$24,10,7))),0)+VLOOKUP(L1886,REFERENCIAS!$C:$D,2,0)*VLOOKUP($L$2,PONDERADORES!A:P,IF(AND(INFORMACION!$T1886='REFERENCIAS RIESGO'!$C$36,INFORMACION!$F1886=REFERENCIAS!$C$24),16,IF(INFORMACION!$T1886='REFERENCIAS RIESGO'!$C$36,13,IF(INFORMACION!$F1886=REFERENCIAS!$C$24,10,7))),0)+VLOOKUP(F1886,REFERENCIAS!$C:$D,2,0)*VLOOKUP($F$2,PONDERADORES!A:P,IF(AND(INFORMACION!$T1886='REFERENCIAS RIESGO'!$C$36,INFORMACION!$F1886=REFERENCIAS!$C$24),16,IF(INFORMACION!$T1886='REFERENCIAS RIESGO'!$C$36,13,IF(INFORMACION!$F1886=REFERENCIAS!$C$24,10,7))),0)+VLOOKUP(T1886,REFERENCIAS!$C:$D,2,0)*VLOOKUP($T$2,PONDERADORES!A:P,IF(AND(INFORMACION!$T1886='REFERENCIAS RIESGO'!$C$36,INFORMACION!$F1886=REFERENCIAS!$C$24),16,IF(INFORMACION!$T1886='REFERENCIAS RIESGO'!$C$36,13,IF(INFORMACION!$F1886=REFERENCIAS!$C$24,10,7))),0)+VLOOKUP(IF(J1886&lt;=0.2,0.2,IF(AND(J1886&gt;0.2,J1886&lt;=0.4),0.4,IF(AND(J1886&gt;0.4,J1886&lt;=0.6),0.6,IF(AND(J1886&gt;0.6,J1886&lt;=0.8),0.8,IF(AND(J1886&gt;0.8,J1886&lt;=1),1))))),REFERENCIAS!$C:$D,2,0)*VLOOKUP($J$2,PONDERADORES!A:P,IF(AND(INFORMACION!$T1886='REFERENCIAS RIESGO'!$C$36,INFORMACION!$F1886=REFERENCIAS!$C$24),16,IF(INFORMACION!$T1886='REFERENCIAS RIESGO'!$C$36,13,IF(INFORMACION!$F1886=REFERENCIAS!$C$24,10,7))),0)</f>
        <v>#REF!</v>
      </c>
      <c r="Y1886" s="68">
        <f>+VLOOKUP(M1886,REFERENCIAS!$C:$D,2,0)*VLOOKUP($M$2,PONDERADORES!$A$7:$G$9,7,0)+VLOOKUP(N1886,REFERENCIAS!$C:$D,2,0)*VLOOKUP($N$2,PONDERADORES!$A$7:$G$9,7,0)+VLOOKUP(O1886,REFERENCIAS!$C:$D,2,0)*VLOOKUP($O$2,PONDERADORES!$A$7:$G$9,7,0)</f>
        <v>0.2</v>
      </c>
      <c r="Z1886" s="2">
        <f>+VLOOKUP(IF(R1886&lt;0.1,0,IF(AND(R1886&gt;=0.1,R1886&lt;0.2),0.1,IF(AND(R1886&gt;=0.2,R1886&lt;0.3),0.2,IF(R1886&gt;0.3,0.3,)))),REFERENCIAS!$C:$D,2,0)*VLOOKUP($R$2,PONDERADORES!$A$11:$G$11,7,0)</f>
        <v>15</v>
      </c>
      <c r="AA1886" s="92"/>
      <c r="AB1886" s="95" t="e">
        <f t="shared" ca="1" si="115"/>
        <v>#REF!</v>
      </c>
      <c r="AC1886" s="23" t="e">
        <f ca="1">IF(AB1886&gt;REFERENCIAS!$C$62,REFERENCIAS!$B$62,IF(AND(AB1886&gt;=REFERENCIAS!$C$63,AB1886&lt;REFERENCIAS!$D$63),REFERENCIAS!$B$63,IF(AND(AB1886&gt;REFERENCIAS!$C$64,AB1886&lt;=REFERENCIAS!$D$64),REFERENCIAS!$B$64,IF(AND(AB1886&gt;=REFERENCIAS!$C$65,AB1886&lt;REFERENCIAS!$D$65),REFERENCIAS!$B$65, "Revisar"))))</f>
        <v>#REF!</v>
      </c>
      <c r="AD1886" s="94" t="e">
        <f ca="1">VLOOKUP(AC1886,REFERENCIAS!$B$62:$G$65,4,FALSE)</f>
        <v>#REF!</v>
      </c>
    </row>
    <row r="1887" spans="1:30" ht="17.25" x14ac:dyDescent="0.25">
      <c r="A1887" s="74"/>
      <c r="B1887" s="19"/>
      <c r="C1887" s="19"/>
      <c r="D1887" s="50"/>
      <c r="E1887" s="73"/>
      <c r="F1887" s="74"/>
      <c r="G1887" s="9"/>
      <c r="H1887" s="48"/>
      <c r="I1887" s="49">
        <f t="shared" ca="1" si="113"/>
        <v>2022</v>
      </c>
      <c r="J1887" s="22">
        <f t="shared" ca="1" si="112"/>
        <v>1</v>
      </c>
      <c r="K1887" s="19"/>
      <c r="L1887" s="73"/>
      <c r="M1887" s="74"/>
      <c r="N1887" s="19"/>
      <c r="O1887" s="73"/>
      <c r="P1887" s="82">
        <v>1</v>
      </c>
      <c r="Q1887" s="24">
        <v>1</v>
      </c>
      <c r="R1887" s="81">
        <f t="shared" si="114"/>
        <v>1</v>
      </c>
      <c r="S1887" s="87"/>
      <c r="T1887" s="19"/>
      <c r="U1887" s="25"/>
      <c r="V1887" s="25"/>
      <c r="W1887" s="81"/>
      <c r="X1887" s="91" t="e">
        <f ca="1">+VLOOKUP(#REF!,REFERENCIAS!$C:$D,2,0)*VLOOKUP(#REF!,PONDERADORES!A:P,IF(AND(INFORMACION!$T1887='REFERENCIAS RIESGO'!$C$36,INFORMACION!$F1887=REFERENCIAS!$C$24),16,IF(INFORMACION!$T1887='REFERENCIAS RIESGO'!$C$36,13,IF(INFORMACION!$F1887=REFERENCIAS!$C$24,10,7))),0)+VLOOKUP(K1887,REFERENCIAS!$C:$D,2,0)*VLOOKUP($K$2,PONDERADORES!A:P,IF(AND(INFORMACION!$T1887='REFERENCIAS RIESGO'!$C$36,INFORMACION!$F1887=REFERENCIAS!$C$24),16,IF(INFORMACION!$T1887='REFERENCIAS RIESGO'!$C$36,13,IF(INFORMACION!$F1887=REFERENCIAS!$C$24,10,7))),0)+VLOOKUP(L1887,REFERENCIAS!$C:$D,2,0)*VLOOKUP($L$2,PONDERADORES!A:P,IF(AND(INFORMACION!$T1887='REFERENCIAS RIESGO'!$C$36,INFORMACION!$F1887=REFERENCIAS!$C$24),16,IF(INFORMACION!$T1887='REFERENCIAS RIESGO'!$C$36,13,IF(INFORMACION!$F1887=REFERENCIAS!$C$24,10,7))),0)+VLOOKUP(F1887,REFERENCIAS!$C:$D,2,0)*VLOOKUP($F$2,PONDERADORES!A:P,IF(AND(INFORMACION!$T1887='REFERENCIAS RIESGO'!$C$36,INFORMACION!$F1887=REFERENCIAS!$C$24),16,IF(INFORMACION!$T1887='REFERENCIAS RIESGO'!$C$36,13,IF(INFORMACION!$F1887=REFERENCIAS!$C$24,10,7))),0)+VLOOKUP(T1887,REFERENCIAS!$C:$D,2,0)*VLOOKUP($T$2,PONDERADORES!A:P,IF(AND(INFORMACION!$T1887='REFERENCIAS RIESGO'!$C$36,INFORMACION!$F1887=REFERENCIAS!$C$24),16,IF(INFORMACION!$T1887='REFERENCIAS RIESGO'!$C$36,13,IF(INFORMACION!$F1887=REFERENCIAS!$C$24,10,7))),0)+VLOOKUP(IF(J1887&lt;=0.2,0.2,IF(AND(J1887&gt;0.2,J1887&lt;=0.4),0.4,IF(AND(J1887&gt;0.4,J1887&lt;=0.6),0.6,IF(AND(J1887&gt;0.6,J1887&lt;=0.8),0.8,IF(AND(J1887&gt;0.8,J1887&lt;=1),1))))),REFERENCIAS!$C:$D,2,0)*VLOOKUP($J$2,PONDERADORES!A:P,IF(AND(INFORMACION!$T1887='REFERENCIAS RIESGO'!$C$36,INFORMACION!$F1887=REFERENCIAS!$C$24),16,IF(INFORMACION!$T1887='REFERENCIAS RIESGO'!$C$36,13,IF(INFORMACION!$F1887=REFERENCIAS!$C$24,10,7))),0)</f>
        <v>#REF!</v>
      </c>
      <c r="Y1887" s="68">
        <f>+VLOOKUP(M1887,REFERENCIAS!$C:$D,2,0)*VLOOKUP($M$2,PONDERADORES!$A$7:$G$9,7,0)+VLOOKUP(N1887,REFERENCIAS!$C:$D,2,0)*VLOOKUP($N$2,PONDERADORES!$A$7:$G$9,7,0)+VLOOKUP(O1887,REFERENCIAS!$C:$D,2,0)*VLOOKUP($O$2,PONDERADORES!$A$7:$G$9,7,0)</f>
        <v>0.2</v>
      </c>
      <c r="Z1887" s="2">
        <f>+VLOOKUP(IF(R1887&lt;0.1,0,IF(AND(R1887&gt;=0.1,R1887&lt;0.2),0.1,IF(AND(R1887&gt;=0.2,R1887&lt;0.3),0.2,IF(R1887&gt;0.3,0.3,)))),REFERENCIAS!$C:$D,2,0)*VLOOKUP($R$2,PONDERADORES!$A$11:$G$11,7,0)</f>
        <v>15</v>
      </c>
      <c r="AA1887" s="92"/>
      <c r="AB1887" s="95" t="e">
        <f t="shared" ca="1" si="115"/>
        <v>#REF!</v>
      </c>
      <c r="AC1887" s="23" t="e">
        <f ca="1">IF(AB1887&gt;REFERENCIAS!$C$62,REFERENCIAS!$B$62,IF(AND(AB1887&gt;=REFERENCIAS!$C$63,AB1887&lt;REFERENCIAS!$D$63),REFERENCIAS!$B$63,IF(AND(AB1887&gt;REFERENCIAS!$C$64,AB1887&lt;=REFERENCIAS!$D$64),REFERENCIAS!$B$64,IF(AND(AB1887&gt;=REFERENCIAS!$C$65,AB1887&lt;REFERENCIAS!$D$65),REFERENCIAS!$B$65, "Revisar"))))</f>
        <v>#REF!</v>
      </c>
      <c r="AD1887" s="94" t="e">
        <f ca="1">VLOOKUP(AC1887,REFERENCIAS!$B$62:$G$65,4,FALSE)</f>
        <v>#REF!</v>
      </c>
    </row>
    <row r="1888" spans="1:30" ht="17.25" x14ac:dyDescent="0.25">
      <c r="A1888" s="74"/>
      <c r="B1888" s="19"/>
      <c r="C1888" s="19"/>
      <c r="D1888" s="50"/>
      <c r="E1888" s="73"/>
      <c r="F1888" s="74"/>
      <c r="G1888" s="9"/>
      <c r="H1888" s="48"/>
      <c r="I1888" s="49">
        <f t="shared" ca="1" si="113"/>
        <v>2022</v>
      </c>
      <c r="J1888" s="22">
        <f t="shared" ca="1" si="112"/>
        <v>1</v>
      </c>
      <c r="K1888" s="19"/>
      <c r="L1888" s="73"/>
      <c r="M1888" s="74"/>
      <c r="N1888" s="19"/>
      <c r="O1888" s="73"/>
      <c r="P1888" s="82">
        <v>1</v>
      </c>
      <c r="Q1888" s="24">
        <v>1</v>
      </c>
      <c r="R1888" s="81">
        <f t="shared" si="114"/>
        <v>1</v>
      </c>
      <c r="S1888" s="87"/>
      <c r="T1888" s="19"/>
      <c r="U1888" s="25"/>
      <c r="V1888" s="25"/>
      <c r="W1888" s="81"/>
      <c r="X1888" s="91" t="e">
        <f ca="1">+VLOOKUP(#REF!,REFERENCIAS!$C:$D,2,0)*VLOOKUP(#REF!,PONDERADORES!A:P,IF(AND(INFORMACION!$T1888='REFERENCIAS RIESGO'!$C$36,INFORMACION!$F1888=REFERENCIAS!$C$24),16,IF(INFORMACION!$T1888='REFERENCIAS RIESGO'!$C$36,13,IF(INFORMACION!$F1888=REFERENCIAS!$C$24,10,7))),0)+VLOOKUP(K1888,REFERENCIAS!$C:$D,2,0)*VLOOKUP($K$2,PONDERADORES!A:P,IF(AND(INFORMACION!$T1888='REFERENCIAS RIESGO'!$C$36,INFORMACION!$F1888=REFERENCIAS!$C$24),16,IF(INFORMACION!$T1888='REFERENCIAS RIESGO'!$C$36,13,IF(INFORMACION!$F1888=REFERENCIAS!$C$24,10,7))),0)+VLOOKUP(L1888,REFERENCIAS!$C:$D,2,0)*VLOOKUP($L$2,PONDERADORES!A:P,IF(AND(INFORMACION!$T1888='REFERENCIAS RIESGO'!$C$36,INFORMACION!$F1888=REFERENCIAS!$C$24),16,IF(INFORMACION!$T1888='REFERENCIAS RIESGO'!$C$36,13,IF(INFORMACION!$F1888=REFERENCIAS!$C$24,10,7))),0)+VLOOKUP(F1888,REFERENCIAS!$C:$D,2,0)*VLOOKUP($F$2,PONDERADORES!A:P,IF(AND(INFORMACION!$T1888='REFERENCIAS RIESGO'!$C$36,INFORMACION!$F1888=REFERENCIAS!$C$24),16,IF(INFORMACION!$T1888='REFERENCIAS RIESGO'!$C$36,13,IF(INFORMACION!$F1888=REFERENCIAS!$C$24,10,7))),0)+VLOOKUP(T1888,REFERENCIAS!$C:$D,2,0)*VLOOKUP($T$2,PONDERADORES!A:P,IF(AND(INFORMACION!$T1888='REFERENCIAS RIESGO'!$C$36,INFORMACION!$F1888=REFERENCIAS!$C$24),16,IF(INFORMACION!$T1888='REFERENCIAS RIESGO'!$C$36,13,IF(INFORMACION!$F1888=REFERENCIAS!$C$24,10,7))),0)+VLOOKUP(IF(J1888&lt;=0.2,0.2,IF(AND(J1888&gt;0.2,J1888&lt;=0.4),0.4,IF(AND(J1888&gt;0.4,J1888&lt;=0.6),0.6,IF(AND(J1888&gt;0.6,J1888&lt;=0.8),0.8,IF(AND(J1888&gt;0.8,J1888&lt;=1),1))))),REFERENCIAS!$C:$D,2,0)*VLOOKUP($J$2,PONDERADORES!A:P,IF(AND(INFORMACION!$T1888='REFERENCIAS RIESGO'!$C$36,INFORMACION!$F1888=REFERENCIAS!$C$24),16,IF(INFORMACION!$T1888='REFERENCIAS RIESGO'!$C$36,13,IF(INFORMACION!$F1888=REFERENCIAS!$C$24,10,7))),0)</f>
        <v>#REF!</v>
      </c>
      <c r="Y1888" s="68">
        <f>+VLOOKUP(M1888,REFERENCIAS!$C:$D,2,0)*VLOOKUP($M$2,PONDERADORES!$A$7:$G$9,7,0)+VLOOKUP(N1888,REFERENCIAS!$C:$D,2,0)*VLOOKUP($N$2,PONDERADORES!$A$7:$G$9,7,0)+VLOOKUP(O1888,REFERENCIAS!$C:$D,2,0)*VLOOKUP($O$2,PONDERADORES!$A$7:$G$9,7,0)</f>
        <v>0.2</v>
      </c>
      <c r="Z1888" s="2">
        <f>+VLOOKUP(IF(R1888&lt;0.1,0,IF(AND(R1888&gt;=0.1,R1888&lt;0.2),0.1,IF(AND(R1888&gt;=0.2,R1888&lt;0.3),0.2,IF(R1888&gt;0.3,0.3,)))),REFERENCIAS!$C:$D,2,0)*VLOOKUP($R$2,PONDERADORES!$A$11:$G$11,7,0)</f>
        <v>15</v>
      </c>
      <c r="AA1888" s="92"/>
      <c r="AB1888" s="95" t="e">
        <f t="shared" ca="1" si="115"/>
        <v>#REF!</v>
      </c>
      <c r="AC1888" s="23" t="e">
        <f ca="1">IF(AB1888&gt;REFERENCIAS!$C$62,REFERENCIAS!$B$62,IF(AND(AB1888&gt;=REFERENCIAS!$C$63,AB1888&lt;REFERENCIAS!$D$63),REFERENCIAS!$B$63,IF(AND(AB1888&gt;REFERENCIAS!$C$64,AB1888&lt;=REFERENCIAS!$D$64),REFERENCIAS!$B$64,IF(AND(AB1888&gt;=REFERENCIAS!$C$65,AB1888&lt;REFERENCIAS!$D$65),REFERENCIAS!$B$65, "Revisar"))))</f>
        <v>#REF!</v>
      </c>
      <c r="AD1888" s="94" t="e">
        <f ca="1">VLOOKUP(AC1888,REFERENCIAS!$B$62:$G$65,4,FALSE)</f>
        <v>#REF!</v>
      </c>
    </row>
    <row r="1889" spans="1:30" ht="17.25" x14ac:dyDescent="0.25">
      <c r="A1889" s="74"/>
      <c r="B1889" s="19"/>
      <c r="C1889" s="19"/>
      <c r="D1889" s="50"/>
      <c r="E1889" s="73"/>
      <c r="F1889" s="74"/>
      <c r="G1889" s="9"/>
      <c r="H1889" s="48"/>
      <c r="I1889" s="49">
        <f t="shared" ca="1" si="113"/>
        <v>2022</v>
      </c>
      <c r="J1889" s="22">
        <f t="shared" ca="1" si="112"/>
        <v>1</v>
      </c>
      <c r="K1889" s="19"/>
      <c r="L1889" s="73"/>
      <c r="M1889" s="74"/>
      <c r="N1889" s="19"/>
      <c r="O1889" s="73"/>
      <c r="P1889" s="82">
        <v>1</v>
      </c>
      <c r="Q1889" s="24">
        <v>1</v>
      </c>
      <c r="R1889" s="81">
        <f t="shared" si="114"/>
        <v>1</v>
      </c>
      <c r="S1889" s="87"/>
      <c r="T1889" s="19"/>
      <c r="U1889" s="25"/>
      <c r="V1889" s="25"/>
      <c r="W1889" s="81"/>
      <c r="X1889" s="91" t="e">
        <f ca="1">+VLOOKUP(#REF!,REFERENCIAS!$C:$D,2,0)*VLOOKUP(#REF!,PONDERADORES!A:P,IF(AND(INFORMACION!$T1889='REFERENCIAS RIESGO'!$C$36,INFORMACION!$F1889=REFERENCIAS!$C$24),16,IF(INFORMACION!$T1889='REFERENCIAS RIESGO'!$C$36,13,IF(INFORMACION!$F1889=REFERENCIAS!$C$24,10,7))),0)+VLOOKUP(K1889,REFERENCIAS!$C:$D,2,0)*VLOOKUP($K$2,PONDERADORES!A:P,IF(AND(INFORMACION!$T1889='REFERENCIAS RIESGO'!$C$36,INFORMACION!$F1889=REFERENCIAS!$C$24),16,IF(INFORMACION!$T1889='REFERENCIAS RIESGO'!$C$36,13,IF(INFORMACION!$F1889=REFERENCIAS!$C$24,10,7))),0)+VLOOKUP(L1889,REFERENCIAS!$C:$D,2,0)*VLOOKUP($L$2,PONDERADORES!A:P,IF(AND(INFORMACION!$T1889='REFERENCIAS RIESGO'!$C$36,INFORMACION!$F1889=REFERENCIAS!$C$24),16,IF(INFORMACION!$T1889='REFERENCIAS RIESGO'!$C$36,13,IF(INFORMACION!$F1889=REFERENCIAS!$C$24,10,7))),0)+VLOOKUP(F1889,REFERENCIAS!$C:$D,2,0)*VLOOKUP($F$2,PONDERADORES!A:P,IF(AND(INFORMACION!$T1889='REFERENCIAS RIESGO'!$C$36,INFORMACION!$F1889=REFERENCIAS!$C$24),16,IF(INFORMACION!$T1889='REFERENCIAS RIESGO'!$C$36,13,IF(INFORMACION!$F1889=REFERENCIAS!$C$24,10,7))),0)+VLOOKUP(T1889,REFERENCIAS!$C:$D,2,0)*VLOOKUP($T$2,PONDERADORES!A:P,IF(AND(INFORMACION!$T1889='REFERENCIAS RIESGO'!$C$36,INFORMACION!$F1889=REFERENCIAS!$C$24),16,IF(INFORMACION!$T1889='REFERENCIAS RIESGO'!$C$36,13,IF(INFORMACION!$F1889=REFERENCIAS!$C$24,10,7))),0)+VLOOKUP(IF(J1889&lt;=0.2,0.2,IF(AND(J1889&gt;0.2,J1889&lt;=0.4),0.4,IF(AND(J1889&gt;0.4,J1889&lt;=0.6),0.6,IF(AND(J1889&gt;0.6,J1889&lt;=0.8),0.8,IF(AND(J1889&gt;0.8,J1889&lt;=1),1))))),REFERENCIAS!$C:$D,2,0)*VLOOKUP($J$2,PONDERADORES!A:P,IF(AND(INFORMACION!$T1889='REFERENCIAS RIESGO'!$C$36,INFORMACION!$F1889=REFERENCIAS!$C$24),16,IF(INFORMACION!$T1889='REFERENCIAS RIESGO'!$C$36,13,IF(INFORMACION!$F1889=REFERENCIAS!$C$24,10,7))),0)</f>
        <v>#REF!</v>
      </c>
      <c r="Y1889" s="68">
        <f>+VLOOKUP(M1889,REFERENCIAS!$C:$D,2,0)*VLOOKUP($M$2,PONDERADORES!$A$7:$G$9,7,0)+VLOOKUP(N1889,REFERENCIAS!$C:$D,2,0)*VLOOKUP($N$2,PONDERADORES!$A$7:$G$9,7,0)+VLOOKUP(O1889,REFERENCIAS!$C:$D,2,0)*VLOOKUP($O$2,PONDERADORES!$A$7:$G$9,7,0)</f>
        <v>0.2</v>
      </c>
      <c r="Z1889" s="2">
        <f>+VLOOKUP(IF(R1889&lt;0.1,0,IF(AND(R1889&gt;=0.1,R1889&lt;0.2),0.1,IF(AND(R1889&gt;=0.2,R1889&lt;0.3),0.2,IF(R1889&gt;0.3,0.3,)))),REFERENCIAS!$C:$D,2,0)*VLOOKUP($R$2,PONDERADORES!$A$11:$G$11,7,0)</f>
        <v>15</v>
      </c>
      <c r="AA1889" s="92"/>
      <c r="AB1889" s="95" t="e">
        <f t="shared" ca="1" si="115"/>
        <v>#REF!</v>
      </c>
      <c r="AC1889" s="23" t="e">
        <f ca="1">IF(AB1889&gt;REFERENCIAS!$C$62,REFERENCIAS!$B$62,IF(AND(AB1889&gt;=REFERENCIAS!$C$63,AB1889&lt;REFERENCIAS!$D$63),REFERENCIAS!$B$63,IF(AND(AB1889&gt;REFERENCIAS!$C$64,AB1889&lt;=REFERENCIAS!$D$64),REFERENCIAS!$B$64,IF(AND(AB1889&gt;=REFERENCIAS!$C$65,AB1889&lt;REFERENCIAS!$D$65),REFERENCIAS!$B$65, "Revisar"))))</f>
        <v>#REF!</v>
      </c>
      <c r="AD1889" s="94" t="e">
        <f ca="1">VLOOKUP(AC1889,REFERENCIAS!$B$62:$G$65,4,FALSE)</f>
        <v>#REF!</v>
      </c>
    </row>
    <row r="1890" spans="1:30" ht="17.25" x14ac:dyDescent="0.25">
      <c r="A1890" s="74"/>
      <c r="B1890" s="19"/>
      <c r="C1890" s="19"/>
      <c r="D1890" s="50"/>
      <c r="E1890" s="73"/>
      <c r="F1890" s="74"/>
      <c r="G1890" s="9"/>
      <c r="H1890" s="48"/>
      <c r="I1890" s="49">
        <f t="shared" ca="1" si="113"/>
        <v>2022</v>
      </c>
      <c r="J1890" s="22">
        <f t="shared" ca="1" si="112"/>
        <v>1</v>
      </c>
      <c r="K1890" s="19"/>
      <c r="L1890" s="73"/>
      <c r="M1890" s="74"/>
      <c r="N1890" s="19"/>
      <c r="O1890" s="73"/>
      <c r="P1890" s="82">
        <v>1</v>
      </c>
      <c r="Q1890" s="24">
        <v>1</v>
      </c>
      <c r="R1890" s="81">
        <f t="shared" si="114"/>
        <v>1</v>
      </c>
      <c r="S1890" s="87"/>
      <c r="T1890" s="19"/>
      <c r="U1890" s="25"/>
      <c r="V1890" s="25"/>
      <c r="W1890" s="81"/>
      <c r="X1890" s="91" t="e">
        <f ca="1">+VLOOKUP(#REF!,REFERENCIAS!$C:$D,2,0)*VLOOKUP(#REF!,PONDERADORES!A:P,IF(AND(INFORMACION!$T1890='REFERENCIAS RIESGO'!$C$36,INFORMACION!$F1890=REFERENCIAS!$C$24),16,IF(INFORMACION!$T1890='REFERENCIAS RIESGO'!$C$36,13,IF(INFORMACION!$F1890=REFERENCIAS!$C$24,10,7))),0)+VLOOKUP(K1890,REFERENCIAS!$C:$D,2,0)*VLOOKUP($K$2,PONDERADORES!A:P,IF(AND(INFORMACION!$T1890='REFERENCIAS RIESGO'!$C$36,INFORMACION!$F1890=REFERENCIAS!$C$24),16,IF(INFORMACION!$T1890='REFERENCIAS RIESGO'!$C$36,13,IF(INFORMACION!$F1890=REFERENCIAS!$C$24,10,7))),0)+VLOOKUP(L1890,REFERENCIAS!$C:$D,2,0)*VLOOKUP($L$2,PONDERADORES!A:P,IF(AND(INFORMACION!$T1890='REFERENCIAS RIESGO'!$C$36,INFORMACION!$F1890=REFERENCIAS!$C$24),16,IF(INFORMACION!$T1890='REFERENCIAS RIESGO'!$C$36,13,IF(INFORMACION!$F1890=REFERENCIAS!$C$24,10,7))),0)+VLOOKUP(F1890,REFERENCIAS!$C:$D,2,0)*VLOOKUP($F$2,PONDERADORES!A:P,IF(AND(INFORMACION!$T1890='REFERENCIAS RIESGO'!$C$36,INFORMACION!$F1890=REFERENCIAS!$C$24),16,IF(INFORMACION!$T1890='REFERENCIAS RIESGO'!$C$36,13,IF(INFORMACION!$F1890=REFERENCIAS!$C$24,10,7))),0)+VLOOKUP(T1890,REFERENCIAS!$C:$D,2,0)*VLOOKUP($T$2,PONDERADORES!A:P,IF(AND(INFORMACION!$T1890='REFERENCIAS RIESGO'!$C$36,INFORMACION!$F1890=REFERENCIAS!$C$24),16,IF(INFORMACION!$T1890='REFERENCIAS RIESGO'!$C$36,13,IF(INFORMACION!$F1890=REFERENCIAS!$C$24,10,7))),0)+VLOOKUP(IF(J1890&lt;=0.2,0.2,IF(AND(J1890&gt;0.2,J1890&lt;=0.4),0.4,IF(AND(J1890&gt;0.4,J1890&lt;=0.6),0.6,IF(AND(J1890&gt;0.6,J1890&lt;=0.8),0.8,IF(AND(J1890&gt;0.8,J1890&lt;=1),1))))),REFERENCIAS!$C:$D,2,0)*VLOOKUP($J$2,PONDERADORES!A:P,IF(AND(INFORMACION!$T1890='REFERENCIAS RIESGO'!$C$36,INFORMACION!$F1890=REFERENCIAS!$C$24),16,IF(INFORMACION!$T1890='REFERENCIAS RIESGO'!$C$36,13,IF(INFORMACION!$F1890=REFERENCIAS!$C$24,10,7))),0)</f>
        <v>#REF!</v>
      </c>
      <c r="Y1890" s="68">
        <f>+VLOOKUP(M1890,REFERENCIAS!$C:$D,2,0)*VLOOKUP($M$2,PONDERADORES!$A$7:$G$9,7,0)+VLOOKUP(N1890,REFERENCIAS!$C:$D,2,0)*VLOOKUP($N$2,PONDERADORES!$A$7:$G$9,7,0)+VLOOKUP(O1890,REFERENCIAS!$C:$D,2,0)*VLOOKUP($O$2,PONDERADORES!$A$7:$G$9,7,0)</f>
        <v>0.2</v>
      </c>
      <c r="Z1890" s="2">
        <f>+VLOOKUP(IF(R1890&lt;0.1,0,IF(AND(R1890&gt;=0.1,R1890&lt;0.2),0.1,IF(AND(R1890&gt;=0.2,R1890&lt;0.3),0.2,IF(R1890&gt;0.3,0.3,)))),REFERENCIAS!$C:$D,2,0)*VLOOKUP($R$2,PONDERADORES!$A$11:$G$11,7,0)</f>
        <v>15</v>
      </c>
      <c r="AA1890" s="92"/>
      <c r="AB1890" s="95" t="e">
        <f t="shared" ca="1" si="115"/>
        <v>#REF!</v>
      </c>
      <c r="AC1890" s="23" t="e">
        <f ca="1">IF(AB1890&gt;REFERENCIAS!$C$62,REFERENCIAS!$B$62,IF(AND(AB1890&gt;=REFERENCIAS!$C$63,AB1890&lt;REFERENCIAS!$D$63),REFERENCIAS!$B$63,IF(AND(AB1890&gt;REFERENCIAS!$C$64,AB1890&lt;=REFERENCIAS!$D$64),REFERENCIAS!$B$64,IF(AND(AB1890&gt;=REFERENCIAS!$C$65,AB1890&lt;REFERENCIAS!$D$65),REFERENCIAS!$B$65, "Revisar"))))</f>
        <v>#REF!</v>
      </c>
      <c r="AD1890" s="94" t="e">
        <f ca="1">VLOOKUP(AC1890,REFERENCIAS!$B$62:$G$65,4,FALSE)</f>
        <v>#REF!</v>
      </c>
    </row>
    <row r="1891" spans="1:30" ht="17.25" x14ac:dyDescent="0.25">
      <c r="A1891" s="74"/>
      <c r="B1891" s="19"/>
      <c r="C1891" s="19"/>
      <c r="D1891" s="50"/>
      <c r="E1891" s="73"/>
      <c r="F1891" s="74"/>
      <c r="G1891" s="9"/>
      <c r="H1891" s="48"/>
      <c r="I1891" s="49">
        <f t="shared" ca="1" si="113"/>
        <v>2022</v>
      </c>
      <c r="J1891" s="22">
        <f t="shared" ca="1" si="112"/>
        <v>1</v>
      </c>
      <c r="K1891" s="19"/>
      <c r="L1891" s="73"/>
      <c r="M1891" s="74"/>
      <c r="N1891" s="19"/>
      <c r="O1891" s="73"/>
      <c r="P1891" s="82">
        <v>1</v>
      </c>
      <c r="Q1891" s="24">
        <v>1</v>
      </c>
      <c r="R1891" s="81">
        <f t="shared" si="114"/>
        <v>1</v>
      </c>
      <c r="S1891" s="87"/>
      <c r="T1891" s="19"/>
      <c r="U1891" s="25"/>
      <c r="V1891" s="25"/>
      <c r="W1891" s="81"/>
      <c r="X1891" s="91" t="e">
        <f ca="1">+VLOOKUP(#REF!,REFERENCIAS!$C:$D,2,0)*VLOOKUP(#REF!,PONDERADORES!A:P,IF(AND(INFORMACION!$T1891='REFERENCIAS RIESGO'!$C$36,INFORMACION!$F1891=REFERENCIAS!$C$24),16,IF(INFORMACION!$T1891='REFERENCIAS RIESGO'!$C$36,13,IF(INFORMACION!$F1891=REFERENCIAS!$C$24,10,7))),0)+VLOOKUP(K1891,REFERENCIAS!$C:$D,2,0)*VLOOKUP($K$2,PONDERADORES!A:P,IF(AND(INFORMACION!$T1891='REFERENCIAS RIESGO'!$C$36,INFORMACION!$F1891=REFERENCIAS!$C$24),16,IF(INFORMACION!$T1891='REFERENCIAS RIESGO'!$C$36,13,IF(INFORMACION!$F1891=REFERENCIAS!$C$24,10,7))),0)+VLOOKUP(L1891,REFERENCIAS!$C:$D,2,0)*VLOOKUP($L$2,PONDERADORES!A:P,IF(AND(INFORMACION!$T1891='REFERENCIAS RIESGO'!$C$36,INFORMACION!$F1891=REFERENCIAS!$C$24),16,IF(INFORMACION!$T1891='REFERENCIAS RIESGO'!$C$36,13,IF(INFORMACION!$F1891=REFERENCIAS!$C$24,10,7))),0)+VLOOKUP(F1891,REFERENCIAS!$C:$D,2,0)*VLOOKUP($F$2,PONDERADORES!A:P,IF(AND(INFORMACION!$T1891='REFERENCIAS RIESGO'!$C$36,INFORMACION!$F1891=REFERENCIAS!$C$24),16,IF(INFORMACION!$T1891='REFERENCIAS RIESGO'!$C$36,13,IF(INFORMACION!$F1891=REFERENCIAS!$C$24,10,7))),0)+VLOOKUP(T1891,REFERENCIAS!$C:$D,2,0)*VLOOKUP($T$2,PONDERADORES!A:P,IF(AND(INFORMACION!$T1891='REFERENCIAS RIESGO'!$C$36,INFORMACION!$F1891=REFERENCIAS!$C$24),16,IF(INFORMACION!$T1891='REFERENCIAS RIESGO'!$C$36,13,IF(INFORMACION!$F1891=REFERENCIAS!$C$24,10,7))),0)+VLOOKUP(IF(J1891&lt;=0.2,0.2,IF(AND(J1891&gt;0.2,J1891&lt;=0.4),0.4,IF(AND(J1891&gt;0.4,J1891&lt;=0.6),0.6,IF(AND(J1891&gt;0.6,J1891&lt;=0.8),0.8,IF(AND(J1891&gt;0.8,J1891&lt;=1),1))))),REFERENCIAS!$C:$D,2,0)*VLOOKUP($J$2,PONDERADORES!A:P,IF(AND(INFORMACION!$T1891='REFERENCIAS RIESGO'!$C$36,INFORMACION!$F1891=REFERENCIAS!$C$24),16,IF(INFORMACION!$T1891='REFERENCIAS RIESGO'!$C$36,13,IF(INFORMACION!$F1891=REFERENCIAS!$C$24,10,7))),0)</f>
        <v>#REF!</v>
      </c>
      <c r="Y1891" s="68">
        <f>+VLOOKUP(M1891,REFERENCIAS!$C:$D,2,0)*VLOOKUP($M$2,PONDERADORES!$A$7:$G$9,7,0)+VLOOKUP(N1891,REFERENCIAS!$C:$D,2,0)*VLOOKUP($N$2,PONDERADORES!$A$7:$G$9,7,0)+VLOOKUP(O1891,REFERENCIAS!$C:$D,2,0)*VLOOKUP($O$2,PONDERADORES!$A$7:$G$9,7,0)</f>
        <v>0.2</v>
      </c>
      <c r="Z1891" s="2">
        <f>+VLOOKUP(IF(R1891&lt;0.1,0,IF(AND(R1891&gt;=0.1,R1891&lt;0.2),0.1,IF(AND(R1891&gt;=0.2,R1891&lt;0.3),0.2,IF(R1891&gt;0.3,0.3,)))),REFERENCIAS!$C:$D,2,0)*VLOOKUP($R$2,PONDERADORES!$A$11:$G$11,7,0)</f>
        <v>15</v>
      </c>
      <c r="AA1891" s="92"/>
      <c r="AB1891" s="95" t="e">
        <f t="shared" ca="1" si="115"/>
        <v>#REF!</v>
      </c>
      <c r="AC1891" s="23" t="e">
        <f ca="1">IF(AB1891&gt;REFERENCIAS!$C$62,REFERENCIAS!$B$62,IF(AND(AB1891&gt;=REFERENCIAS!$C$63,AB1891&lt;REFERENCIAS!$D$63),REFERENCIAS!$B$63,IF(AND(AB1891&gt;REFERENCIAS!$C$64,AB1891&lt;=REFERENCIAS!$D$64),REFERENCIAS!$B$64,IF(AND(AB1891&gt;=REFERENCIAS!$C$65,AB1891&lt;REFERENCIAS!$D$65),REFERENCIAS!$B$65, "Revisar"))))</f>
        <v>#REF!</v>
      </c>
      <c r="AD1891" s="94" t="e">
        <f ca="1">VLOOKUP(AC1891,REFERENCIAS!$B$62:$G$65,4,FALSE)</f>
        <v>#REF!</v>
      </c>
    </row>
    <row r="1892" spans="1:30" ht="17.25" x14ac:dyDescent="0.25">
      <c r="A1892" s="74"/>
      <c r="B1892" s="19"/>
      <c r="C1892" s="19"/>
      <c r="D1892" s="50"/>
      <c r="E1892" s="73"/>
      <c r="F1892" s="74"/>
      <c r="G1892" s="9"/>
      <c r="H1892" s="48"/>
      <c r="I1892" s="49">
        <f t="shared" ca="1" si="113"/>
        <v>2022</v>
      </c>
      <c r="J1892" s="22">
        <f t="shared" ca="1" si="112"/>
        <v>1</v>
      </c>
      <c r="K1892" s="19"/>
      <c r="L1892" s="73"/>
      <c r="M1892" s="74"/>
      <c r="N1892" s="19"/>
      <c r="O1892" s="73"/>
      <c r="P1892" s="82">
        <v>1</v>
      </c>
      <c r="Q1892" s="24">
        <v>1</v>
      </c>
      <c r="R1892" s="81">
        <f t="shared" si="114"/>
        <v>1</v>
      </c>
      <c r="S1892" s="87"/>
      <c r="T1892" s="19"/>
      <c r="U1892" s="25"/>
      <c r="V1892" s="25"/>
      <c r="W1892" s="81"/>
      <c r="X1892" s="91" t="e">
        <f ca="1">+VLOOKUP(#REF!,REFERENCIAS!$C:$D,2,0)*VLOOKUP(#REF!,PONDERADORES!A:P,IF(AND(INFORMACION!$T1892='REFERENCIAS RIESGO'!$C$36,INFORMACION!$F1892=REFERENCIAS!$C$24),16,IF(INFORMACION!$T1892='REFERENCIAS RIESGO'!$C$36,13,IF(INFORMACION!$F1892=REFERENCIAS!$C$24,10,7))),0)+VLOOKUP(K1892,REFERENCIAS!$C:$D,2,0)*VLOOKUP($K$2,PONDERADORES!A:P,IF(AND(INFORMACION!$T1892='REFERENCIAS RIESGO'!$C$36,INFORMACION!$F1892=REFERENCIAS!$C$24),16,IF(INFORMACION!$T1892='REFERENCIAS RIESGO'!$C$36,13,IF(INFORMACION!$F1892=REFERENCIAS!$C$24,10,7))),0)+VLOOKUP(L1892,REFERENCIAS!$C:$D,2,0)*VLOOKUP($L$2,PONDERADORES!A:P,IF(AND(INFORMACION!$T1892='REFERENCIAS RIESGO'!$C$36,INFORMACION!$F1892=REFERENCIAS!$C$24),16,IF(INFORMACION!$T1892='REFERENCIAS RIESGO'!$C$36,13,IF(INFORMACION!$F1892=REFERENCIAS!$C$24,10,7))),0)+VLOOKUP(F1892,REFERENCIAS!$C:$D,2,0)*VLOOKUP($F$2,PONDERADORES!A:P,IF(AND(INFORMACION!$T1892='REFERENCIAS RIESGO'!$C$36,INFORMACION!$F1892=REFERENCIAS!$C$24),16,IF(INFORMACION!$T1892='REFERENCIAS RIESGO'!$C$36,13,IF(INFORMACION!$F1892=REFERENCIAS!$C$24,10,7))),0)+VLOOKUP(T1892,REFERENCIAS!$C:$D,2,0)*VLOOKUP($T$2,PONDERADORES!A:P,IF(AND(INFORMACION!$T1892='REFERENCIAS RIESGO'!$C$36,INFORMACION!$F1892=REFERENCIAS!$C$24),16,IF(INFORMACION!$T1892='REFERENCIAS RIESGO'!$C$36,13,IF(INFORMACION!$F1892=REFERENCIAS!$C$24,10,7))),0)+VLOOKUP(IF(J1892&lt;=0.2,0.2,IF(AND(J1892&gt;0.2,J1892&lt;=0.4),0.4,IF(AND(J1892&gt;0.4,J1892&lt;=0.6),0.6,IF(AND(J1892&gt;0.6,J1892&lt;=0.8),0.8,IF(AND(J1892&gt;0.8,J1892&lt;=1),1))))),REFERENCIAS!$C:$D,2,0)*VLOOKUP($J$2,PONDERADORES!A:P,IF(AND(INFORMACION!$T1892='REFERENCIAS RIESGO'!$C$36,INFORMACION!$F1892=REFERENCIAS!$C$24),16,IF(INFORMACION!$T1892='REFERENCIAS RIESGO'!$C$36,13,IF(INFORMACION!$F1892=REFERENCIAS!$C$24,10,7))),0)</f>
        <v>#REF!</v>
      </c>
      <c r="Y1892" s="68">
        <f>+VLOOKUP(M1892,REFERENCIAS!$C:$D,2,0)*VLOOKUP($M$2,PONDERADORES!$A$7:$G$9,7,0)+VLOOKUP(N1892,REFERENCIAS!$C:$D,2,0)*VLOOKUP($N$2,PONDERADORES!$A$7:$G$9,7,0)+VLOOKUP(O1892,REFERENCIAS!$C:$D,2,0)*VLOOKUP($O$2,PONDERADORES!$A$7:$G$9,7,0)</f>
        <v>0.2</v>
      </c>
      <c r="Z1892" s="2">
        <f>+VLOOKUP(IF(R1892&lt;0.1,0,IF(AND(R1892&gt;=0.1,R1892&lt;0.2),0.1,IF(AND(R1892&gt;=0.2,R1892&lt;0.3),0.2,IF(R1892&gt;0.3,0.3,)))),REFERENCIAS!$C:$D,2,0)*VLOOKUP($R$2,PONDERADORES!$A$11:$G$11,7,0)</f>
        <v>15</v>
      </c>
      <c r="AA1892" s="92"/>
      <c r="AB1892" s="95" t="e">
        <f t="shared" ca="1" si="115"/>
        <v>#REF!</v>
      </c>
      <c r="AC1892" s="23" t="e">
        <f ca="1">IF(AB1892&gt;REFERENCIAS!$C$62,REFERENCIAS!$B$62,IF(AND(AB1892&gt;=REFERENCIAS!$C$63,AB1892&lt;REFERENCIAS!$D$63),REFERENCIAS!$B$63,IF(AND(AB1892&gt;REFERENCIAS!$C$64,AB1892&lt;=REFERENCIAS!$D$64),REFERENCIAS!$B$64,IF(AND(AB1892&gt;=REFERENCIAS!$C$65,AB1892&lt;REFERENCIAS!$D$65),REFERENCIAS!$B$65, "Revisar"))))</f>
        <v>#REF!</v>
      </c>
      <c r="AD1892" s="94" t="e">
        <f ca="1">VLOOKUP(AC1892,REFERENCIAS!$B$62:$G$65,4,FALSE)</f>
        <v>#REF!</v>
      </c>
    </row>
    <row r="1893" spans="1:30" ht="17.25" x14ac:dyDescent="0.25">
      <c r="A1893" s="74"/>
      <c r="B1893" s="19"/>
      <c r="C1893" s="19"/>
      <c r="D1893" s="50"/>
      <c r="E1893" s="73"/>
      <c r="F1893" s="74"/>
      <c r="G1893" s="9"/>
      <c r="H1893" s="48"/>
      <c r="I1893" s="49">
        <f t="shared" ca="1" si="113"/>
        <v>2022</v>
      </c>
      <c r="J1893" s="22">
        <f t="shared" ca="1" si="112"/>
        <v>1</v>
      </c>
      <c r="K1893" s="19"/>
      <c r="L1893" s="73"/>
      <c r="M1893" s="74"/>
      <c r="N1893" s="19"/>
      <c r="O1893" s="73"/>
      <c r="P1893" s="82">
        <v>1</v>
      </c>
      <c r="Q1893" s="24">
        <v>1</v>
      </c>
      <c r="R1893" s="81">
        <f t="shared" si="114"/>
        <v>1</v>
      </c>
      <c r="S1893" s="87"/>
      <c r="T1893" s="19"/>
      <c r="U1893" s="25"/>
      <c r="V1893" s="25"/>
      <c r="W1893" s="81"/>
      <c r="X1893" s="91" t="e">
        <f ca="1">+VLOOKUP(#REF!,REFERENCIAS!$C:$D,2,0)*VLOOKUP(#REF!,PONDERADORES!A:P,IF(AND(INFORMACION!$T1893='REFERENCIAS RIESGO'!$C$36,INFORMACION!$F1893=REFERENCIAS!$C$24),16,IF(INFORMACION!$T1893='REFERENCIAS RIESGO'!$C$36,13,IF(INFORMACION!$F1893=REFERENCIAS!$C$24,10,7))),0)+VLOOKUP(K1893,REFERENCIAS!$C:$D,2,0)*VLOOKUP($K$2,PONDERADORES!A:P,IF(AND(INFORMACION!$T1893='REFERENCIAS RIESGO'!$C$36,INFORMACION!$F1893=REFERENCIAS!$C$24),16,IF(INFORMACION!$T1893='REFERENCIAS RIESGO'!$C$36,13,IF(INFORMACION!$F1893=REFERENCIAS!$C$24,10,7))),0)+VLOOKUP(L1893,REFERENCIAS!$C:$D,2,0)*VLOOKUP($L$2,PONDERADORES!A:P,IF(AND(INFORMACION!$T1893='REFERENCIAS RIESGO'!$C$36,INFORMACION!$F1893=REFERENCIAS!$C$24),16,IF(INFORMACION!$T1893='REFERENCIAS RIESGO'!$C$36,13,IF(INFORMACION!$F1893=REFERENCIAS!$C$24,10,7))),0)+VLOOKUP(F1893,REFERENCIAS!$C:$D,2,0)*VLOOKUP($F$2,PONDERADORES!A:P,IF(AND(INFORMACION!$T1893='REFERENCIAS RIESGO'!$C$36,INFORMACION!$F1893=REFERENCIAS!$C$24),16,IF(INFORMACION!$T1893='REFERENCIAS RIESGO'!$C$36,13,IF(INFORMACION!$F1893=REFERENCIAS!$C$24,10,7))),0)+VLOOKUP(T1893,REFERENCIAS!$C:$D,2,0)*VLOOKUP($T$2,PONDERADORES!A:P,IF(AND(INFORMACION!$T1893='REFERENCIAS RIESGO'!$C$36,INFORMACION!$F1893=REFERENCIAS!$C$24),16,IF(INFORMACION!$T1893='REFERENCIAS RIESGO'!$C$36,13,IF(INFORMACION!$F1893=REFERENCIAS!$C$24,10,7))),0)+VLOOKUP(IF(J1893&lt;=0.2,0.2,IF(AND(J1893&gt;0.2,J1893&lt;=0.4),0.4,IF(AND(J1893&gt;0.4,J1893&lt;=0.6),0.6,IF(AND(J1893&gt;0.6,J1893&lt;=0.8),0.8,IF(AND(J1893&gt;0.8,J1893&lt;=1),1))))),REFERENCIAS!$C:$D,2,0)*VLOOKUP($J$2,PONDERADORES!A:P,IF(AND(INFORMACION!$T1893='REFERENCIAS RIESGO'!$C$36,INFORMACION!$F1893=REFERENCIAS!$C$24),16,IF(INFORMACION!$T1893='REFERENCIAS RIESGO'!$C$36,13,IF(INFORMACION!$F1893=REFERENCIAS!$C$24,10,7))),0)</f>
        <v>#REF!</v>
      </c>
      <c r="Y1893" s="68">
        <f>+VLOOKUP(M1893,REFERENCIAS!$C:$D,2,0)*VLOOKUP($M$2,PONDERADORES!$A$7:$G$9,7,0)+VLOOKUP(N1893,REFERENCIAS!$C:$D,2,0)*VLOOKUP($N$2,PONDERADORES!$A$7:$G$9,7,0)+VLOOKUP(O1893,REFERENCIAS!$C:$D,2,0)*VLOOKUP($O$2,PONDERADORES!$A$7:$G$9,7,0)</f>
        <v>0.2</v>
      </c>
      <c r="Z1893" s="2">
        <f>+VLOOKUP(IF(R1893&lt;0.1,0,IF(AND(R1893&gt;=0.1,R1893&lt;0.2),0.1,IF(AND(R1893&gt;=0.2,R1893&lt;0.3),0.2,IF(R1893&gt;0.3,0.3,)))),REFERENCIAS!$C:$D,2,0)*VLOOKUP($R$2,PONDERADORES!$A$11:$G$11,7,0)</f>
        <v>15</v>
      </c>
      <c r="AA1893" s="92"/>
      <c r="AB1893" s="95" t="e">
        <f t="shared" ca="1" si="115"/>
        <v>#REF!</v>
      </c>
      <c r="AC1893" s="23" t="e">
        <f ca="1">IF(AB1893&gt;REFERENCIAS!$C$62,REFERENCIAS!$B$62,IF(AND(AB1893&gt;=REFERENCIAS!$C$63,AB1893&lt;REFERENCIAS!$D$63),REFERENCIAS!$B$63,IF(AND(AB1893&gt;REFERENCIAS!$C$64,AB1893&lt;=REFERENCIAS!$D$64),REFERENCIAS!$B$64,IF(AND(AB1893&gt;=REFERENCIAS!$C$65,AB1893&lt;REFERENCIAS!$D$65),REFERENCIAS!$B$65, "Revisar"))))</f>
        <v>#REF!</v>
      </c>
      <c r="AD1893" s="94" t="e">
        <f ca="1">VLOOKUP(AC1893,REFERENCIAS!$B$62:$G$65,4,FALSE)</f>
        <v>#REF!</v>
      </c>
    </row>
    <row r="1894" spans="1:30" ht="17.25" x14ac:dyDescent="0.25">
      <c r="A1894" s="74"/>
      <c r="B1894" s="19"/>
      <c r="C1894" s="19"/>
      <c r="D1894" s="50"/>
      <c r="E1894" s="73"/>
      <c r="F1894" s="74"/>
      <c r="G1894" s="9"/>
      <c r="H1894" s="48"/>
      <c r="I1894" s="49">
        <f t="shared" ca="1" si="113"/>
        <v>2022</v>
      </c>
      <c r="J1894" s="22">
        <f t="shared" ca="1" si="112"/>
        <v>1</v>
      </c>
      <c r="K1894" s="19"/>
      <c r="L1894" s="73"/>
      <c r="M1894" s="74"/>
      <c r="N1894" s="19"/>
      <c r="O1894" s="73"/>
      <c r="P1894" s="82">
        <v>1</v>
      </c>
      <c r="Q1894" s="24">
        <v>1</v>
      </c>
      <c r="R1894" s="81">
        <f t="shared" si="114"/>
        <v>1</v>
      </c>
      <c r="S1894" s="87"/>
      <c r="T1894" s="19"/>
      <c r="U1894" s="25"/>
      <c r="V1894" s="25"/>
      <c r="W1894" s="81"/>
      <c r="X1894" s="91" t="e">
        <f ca="1">+VLOOKUP(#REF!,REFERENCIAS!$C:$D,2,0)*VLOOKUP(#REF!,PONDERADORES!A:P,IF(AND(INFORMACION!$T1894='REFERENCIAS RIESGO'!$C$36,INFORMACION!$F1894=REFERENCIAS!$C$24),16,IF(INFORMACION!$T1894='REFERENCIAS RIESGO'!$C$36,13,IF(INFORMACION!$F1894=REFERENCIAS!$C$24,10,7))),0)+VLOOKUP(K1894,REFERENCIAS!$C:$D,2,0)*VLOOKUP($K$2,PONDERADORES!A:P,IF(AND(INFORMACION!$T1894='REFERENCIAS RIESGO'!$C$36,INFORMACION!$F1894=REFERENCIAS!$C$24),16,IF(INFORMACION!$T1894='REFERENCIAS RIESGO'!$C$36,13,IF(INFORMACION!$F1894=REFERENCIAS!$C$24,10,7))),0)+VLOOKUP(L1894,REFERENCIAS!$C:$D,2,0)*VLOOKUP($L$2,PONDERADORES!A:P,IF(AND(INFORMACION!$T1894='REFERENCIAS RIESGO'!$C$36,INFORMACION!$F1894=REFERENCIAS!$C$24),16,IF(INFORMACION!$T1894='REFERENCIAS RIESGO'!$C$36,13,IF(INFORMACION!$F1894=REFERENCIAS!$C$24,10,7))),0)+VLOOKUP(F1894,REFERENCIAS!$C:$D,2,0)*VLOOKUP($F$2,PONDERADORES!A:P,IF(AND(INFORMACION!$T1894='REFERENCIAS RIESGO'!$C$36,INFORMACION!$F1894=REFERENCIAS!$C$24),16,IF(INFORMACION!$T1894='REFERENCIAS RIESGO'!$C$36,13,IF(INFORMACION!$F1894=REFERENCIAS!$C$24,10,7))),0)+VLOOKUP(T1894,REFERENCIAS!$C:$D,2,0)*VLOOKUP($T$2,PONDERADORES!A:P,IF(AND(INFORMACION!$T1894='REFERENCIAS RIESGO'!$C$36,INFORMACION!$F1894=REFERENCIAS!$C$24),16,IF(INFORMACION!$T1894='REFERENCIAS RIESGO'!$C$36,13,IF(INFORMACION!$F1894=REFERENCIAS!$C$24,10,7))),0)+VLOOKUP(IF(J1894&lt;=0.2,0.2,IF(AND(J1894&gt;0.2,J1894&lt;=0.4),0.4,IF(AND(J1894&gt;0.4,J1894&lt;=0.6),0.6,IF(AND(J1894&gt;0.6,J1894&lt;=0.8),0.8,IF(AND(J1894&gt;0.8,J1894&lt;=1),1))))),REFERENCIAS!$C:$D,2,0)*VLOOKUP($J$2,PONDERADORES!A:P,IF(AND(INFORMACION!$T1894='REFERENCIAS RIESGO'!$C$36,INFORMACION!$F1894=REFERENCIAS!$C$24),16,IF(INFORMACION!$T1894='REFERENCIAS RIESGO'!$C$36,13,IF(INFORMACION!$F1894=REFERENCIAS!$C$24,10,7))),0)</f>
        <v>#REF!</v>
      </c>
      <c r="Y1894" s="68">
        <f>+VLOOKUP(M1894,REFERENCIAS!$C:$D,2,0)*VLOOKUP($M$2,PONDERADORES!$A$7:$G$9,7,0)+VLOOKUP(N1894,REFERENCIAS!$C:$D,2,0)*VLOOKUP($N$2,PONDERADORES!$A$7:$G$9,7,0)+VLOOKUP(O1894,REFERENCIAS!$C:$D,2,0)*VLOOKUP($O$2,PONDERADORES!$A$7:$G$9,7,0)</f>
        <v>0.2</v>
      </c>
      <c r="Z1894" s="2">
        <f>+VLOOKUP(IF(R1894&lt;0.1,0,IF(AND(R1894&gt;=0.1,R1894&lt;0.2),0.1,IF(AND(R1894&gt;=0.2,R1894&lt;0.3),0.2,IF(R1894&gt;0.3,0.3,)))),REFERENCIAS!$C:$D,2,0)*VLOOKUP($R$2,PONDERADORES!$A$11:$G$11,7,0)</f>
        <v>15</v>
      </c>
      <c r="AA1894" s="92"/>
      <c r="AB1894" s="95" t="e">
        <f t="shared" ca="1" si="115"/>
        <v>#REF!</v>
      </c>
      <c r="AC1894" s="23" t="e">
        <f ca="1">IF(AB1894&gt;REFERENCIAS!$C$62,REFERENCIAS!$B$62,IF(AND(AB1894&gt;=REFERENCIAS!$C$63,AB1894&lt;REFERENCIAS!$D$63),REFERENCIAS!$B$63,IF(AND(AB1894&gt;REFERENCIAS!$C$64,AB1894&lt;=REFERENCIAS!$D$64),REFERENCIAS!$B$64,IF(AND(AB1894&gt;=REFERENCIAS!$C$65,AB1894&lt;REFERENCIAS!$D$65),REFERENCIAS!$B$65, "Revisar"))))</f>
        <v>#REF!</v>
      </c>
      <c r="AD1894" s="94" t="e">
        <f ca="1">VLOOKUP(AC1894,REFERENCIAS!$B$62:$G$65,4,FALSE)</f>
        <v>#REF!</v>
      </c>
    </row>
    <row r="1895" spans="1:30" ht="17.25" x14ac:dyDescent="0.25">
      <c r="A1895" s="74"/>
      <c r="B1895" s="19"/>
      <c r="C1895" s="19"/>
      <c r="D1895" s="50"/>
      <c r="E1895" s="73"/>
      <c r="F1895" s="74"/>
      <c r="G1895" s="9"/>
      <c r="H1895" s="48"/>
      <c r="I1895" s="49">
        <f t="shared" ca="1" si="113"/>
        <v>2022</v>
      </c>
      <c r="J1895" s="22">
        <f t="shared" ca="1" si="112"/>
        <v>1</v>
      </c>
      <c r="K1895" s="19"/>
      <c r="L1895" s="73"/>
      <c r="M1895" s="74"/>
      <c r="N1895" s="19"/>
      <c r="O1895" s="73"/>
      <c r="P1895" s="82">
        <v>1</v>
      </c>
      <c r="Q1895" s="24">
        <v>1</v>
      </c>
      <c r="R1895" s="81">
        <f t="shared" si="114"/>
        <v>1</v>
      </c>
      <c r="S1895" s="87"/>
      <c r="T1895" s="19"/>
      <c r="U1895" s="25"/>
      <c r="V1895" s="25"/>
      <c r="W1895" s="81"/>
      <c r="X1895" s="91" t="e">
        <f ca="1">+VLOOKUP(#REF!,REFERENCIAS!$C:$D,2,0)*VLOOKUP(#REF!,PONDERADORES!A:P,IF(AND(INFORMACION!$T1895='REFERENCIAS RIESGO'!$C$36,INFORMACION!$F1895=REFERENCIAS!$C$24),16,IF(INFORMACION!$T1895='REFERENCIAS RIESGO'!$C$36,13,IF(INFORMACION!$F1895=REFERENCIAS!$C$24,10,7))),0)+VLOOKUP(K1895,REFERENCIAS!$C:$D,2,0)*VLOOKUP($K$2,PONDERADORES!A:P,IF(AND(INFORMACION!$T1895='REFERENCIAS RIESGO'!$C$36,INFORMACION!$F1895=REFERENCIAS!$C$24),16,IF(INFORMACION!$T1895='REFERENCIAS RIESGO'!$C$36,13,IF(INFORMACION!$F1895=REFERENCIAS!$C$24,10,7))),0)+VLOOKUP(L1895,REFERENCIAS!$C:$D,2,0)*VLOOKUP($L$2,PONDERADORES!A:P,IF(AND(INFORMACION!$T1895='REFERENCIAS RIESGO'!$C$36,INFORMACION!$F1895=REFERENCIAS!$C$24),16,IF(INFORMACION!$T1895='REFERENCIAS RIESGO'!$C$36,13,IF(INFORMACION!$F1895=REFERENCIAS!$C$24,10,7))),0)+VLOOKUP(F1895,REFERENCIAS!$C:$D,2,0)*VLOOKUP($F$2,PONDERADORES!A:P,IF(AND(INFORMACION!$T1895='REFERENCIAS RIESGO'!$C$36,INFORMACION!$F1895=REFERENCIAS!$C$24),16,IF(INFORMACION!$T1895='REFERENCIAS RIESGO'!$C$36,13,IF(INFORMACION!$F1895=REFERENCIAS!$C$24,10,7))),0)+VLOOKUP(T1895,REFERENCIAS!$C:$D,2,0)*VLOOKUP($T$2,PONDERADORES!A:P,IF(AND(INFORMACION!$T1895='REFERENCIAS RIESGO'!$C$36,INFORMACION!$F1895=REFERENCIAS!$C$24),16,IF(INFORMACION!$T1895='REFERENCIAS RIESGO'!$C$36,13,IF(INFORMACION!$F1895=REFERENCIAS!$C$24,10,7))),0)+VLOOKUP(IF(J1895&lt;=0.2,0.2,IF(AND(J1895&gt;0.2,J1895&lt;=0.4),0.4,IF(AND(J1895&gt;0.4,J1895&lt;=0.6),0.6,IF(AND(J1895&gt;0.6,J1895&lt;=0.8),0.8,IF(AND(J1895&gt;0.8,J1895&lt;=1),1))))),REFERENCIAS!$C:$D,2,0)*VLOOKUP($J$2,PONDERADORES!A:P,IF(AND(INFORMACION!$T1895='REFERENCIAS RIESGO'!$C$36,INFORMACION!$F1895=REFERENCIAS!$C$24),16,IF(INFORMACION!$T1895='REFERENCIAS RIESGO'!$C$36,13,IF(INFORMACION!$F1895=REFERENCIAS!$C$24,10,7))),0)</f>
        <v>#REF!</v>
      </c>
      <c r="Y1895" s="68">
        <f>+VLOOKUP(M1895,REFERENCIAS!$C:$D,2,0)*VLOOKUP($M$2,PONDERADORES!$A$7:$G$9,7,0)+VLOOKUP(N1895,REFERENCIAS!$C:$D,2,0)*VLOOKUP($N$2,PONDERADORES!$A$7:$G$9,7,0)+VLOOKUP(O1895,REFERENCIAS!$C:$D,2,0)*VLOOKUP($O$2,PONDERADORES!$A$7:$G$9,7,0)</f>
        <v>0.2</v>
      </c>
      <c r="Z1895" s="2">
        <f>+VLOOKUP(IF(R1895&lt;0.1,0,IF(AND(R1895&gt;=0.1,R1895&lt;0.2),0.1,IF(AND(R1895&gt;=0.2,R1895&lt;0.3),0.2,IF(R1895&gt;0.3,0.3,)))),REFERENCIAS!$C:$D,2,0)*VLOOKUP($R$2,PONDERADORES!$A$11:$G$11,7,0)</f>
        <v>15</v>
      </c>
      <c r="AA1895" s="92"/>
      <c r="AB1895" s="95" t="e">
        <f t="shared" ca="1" si="115"/>
        <v>#REF!</v>
      </c>
      <c r="AC1895" s="23" t="e">
        <f ca="1">IF(AB1895&gt;REFERENCIAS!$C$62,REFERENCIAS!$B$62,IF(AND(AB1895&gt;=REFERENCIAS!$C$63,AB1895&lt;REFERENCIAS!$D$63),REFERENCIAS!$B$63,IF(AND(AB1895&gt;REFERENCIAS!$C$64,AB1895&lt;=REFERENCIAS!$D$64),REFERENCIAS!$B$64,IF(AND(AB1895&gt;=REFERENCIAS!$C$65,AB1895&lt;REFERENCIAS!$D$65),REFERENCIAS!$B$65, "Revisar"))))</f>
        <v>#REF!</v>
      </c>
      <c r="AD1895" s="94" t="e">
        <f ca="1">VLOOKUP(AC1895,REFERENCIAS!$B$62:$G$65,4,FALSE)</f>
        <v>#REF!</v>
      </c>
    </row>
    <row r="1896" spans="1:30" ht="17.25" x14ac:dyDescent="0.25">
      <c r="A1896" s="74"/>
      <c r="B1896" s="19"/>
      <c r="C1896" s="19"/>
      <c r="D1896" s="50"/>
      <c r="E1896" s="73"/>
      <c r="F1896" s="74"/>
      <c r="G1896" s="9"/>
      <c r="H1896" s="48"/>
      <c r="I1896" s="49">
        <f t="shared" ca="1" si="113"/>
        <v>2022</v>
      </c>
      <c r="J1896" s="22">
        <f t="shared" ca="1" si="112"/>
        <v>1</v>
      </c>
      <c r="K1896" s="19"/>
      <c r="L1896" s="73"/>
      <c r="M1896" s="74"/>
      <c r="N1896" s="19"/>
      <c r="O1896" s="73"/>
      <c r="P1896" s="82">
        <v>1</v>
      </c>
      <c r="Q1896" s="24">
        <v>1</v>
      </c>
      <c r="R1896" s="81">
        <f t="shared" si="114"/>
        <v>1</v>
      </c>
      <c r="S1896" s="87"/>
      <c r="T1896" s="19"/>
      <c r="U1896" s="25"/>
      <c r="V1896" s="25"/>
      <c r="W1896" s="81"/>
      <c r="X1896" s="91" t="e">
        <f ca="1">+VLOOKUP(#REF!,REFERENCIAS!$C:$D,2,0)*VLOOKUP(#REF!,PONDERADORES!A:P,IF(AND(INFORMACION!$T1896='REFERENCIAS RIESGO'!$C$36,INFORMACION!$F1896=REFERENCIAS!$C$24),16,IF(INFORMACION!$T1896='REFERENCIAS RIESGO'!$C$36,13,IF(INFORMACION!$F1896=REFERENCIAS!$C$24,10,7))),0)+VLOOKUP(K1896,REFERENCIAS!$C:$D,2,0)*VLOOKUP($K$2,PONDERADORES!A:P,IF(AND(INFORMACION!$T1896='REFERENCIAS RIESGO'!$C$36,INFORMACION!$F1896=REFERENCIAS!$C$24),16,IF(INFORMACION!$T1896='REFERENCIAS RIESGO'!$C$36,13,IF(INFORMACION!$F1896=REFERENCIAS!$C$24,10,7))),0)+VLOOKUP(L1896,REFERENCIAS!$C:$D,2,0)*VLOOKUP($L$2,PONDERADORES!A:P,IF(AND(INFORMACION!$T1896='REFERENCIAS RIESGO'!$C$36,INFORMACION!$F1896=REFERENCIAS!$C$24),16,IF(INFORMACION!$T1896='REFERENCIAS RIESGO'!$C$36,13,IF(INFORMACION!$F1896=REFERENCIAS!$C$24,10,7))),0)+VLOOKUP(F1896,REFERENCIAS!$C:$D,2,0)*VLOOKUP($F$2,PONDERADORES!A:P,IF(AND(INFORMACION!$T1896='REFERENCIAS RIESGO'!$C$36,INFORMACION!$F1896=REFERENCIAS!$C$24),16,IF(INFORMACION!$T1896='REFERENCIAS RIESGO'!$C$36,13,IF(INFORMACION!$F1896=REFERENCIAS!$C$24,10,7))),0)+VLOOKUP(T1896,REFERENCIAS!$C:$D,2,0)*VLOOKUP($T$2,PONDERADORES!A:P,IF(AND(INFORMACION!$T1896='REFERENCIAS RIESGO'!$C$36,INFORMACION!$F1896=REFERENCIAS!$C$24),16,IF(INFORMACION!$T1896='REFERENCIAS RIESGO'!$C$36,13,IF(INFORMACION!$F1896=REFERENCIAS!$C$24,10,7))),0)+VLOOKUP(IF(J1896&lt;=0.2,0.2,IF(AND(J1896&gt;0.2,J1896&lt;=0.4),0.4,IF(AND(J1896&gt;0.4,J1896&lt;=0.6),0.6,IF(AND(J1896&gt;0.6,J1896&lt;=0.8),0.8,IF(AND(J1896&gt;0.8,J1896&lt;=1),1))))),REFERENCIAS!$C:$D,2,0)*VLOOKUP($J$2,PONDERADORES!A:P,IF(AND(INFORMACION!$T1896='REFERENCIAS RIESGO'!$C$36,INFORMACION!$F1896=REFERENCIAS!$C$24),16,IF(INFORMACION!$T1896='REFERENCIAS RIESGO'!$C$36,13,IF(INFORMACION!$F1896=REFERENCIAS!$C$24,10,7))),0)</f>
        <v>#REF!</v>
      </c>
      <c r="Y1896" s="68">
        <f>+VLOOKUP(M1896,REFERENCIAS!$C:$D,2,0)*VLOOKUP($M$2,PONDERADORES!$A$7:$G$9,7,0)+VLOOKUP(N1896,REFERENCIAS!$C:$D,2,0)*VLOOKUP($N$2,PONDERADORES!$A$7:$G$9,7,0)+VLOOKUP(O1896,REFERENCIAS!$C:$D,2,0)*VLOOKUP($O$2,PONDERADORES!$A$7:$G$9,7,0)</f>
        <v>0.2</v>
      </c>
      <c r="Z1896" s="2">
        <f>+VLOOKUP(IF(R1896&lt;0.1,0,IF(AND(R1896&gt;=0.1,R1896&lt;0.2),0.1,IF(AND(R1896&gt;=0.2,R1896&lt;0.3),0.2,IF(R1896&gt;0.3,0.3,)))),REFERENCIAS!$C:$D,2,0)*VLOOKUP($R$2,PONDERADORES!$A$11:$G$11,7,0)</f>
        <v>15</v>
      </c>
      <c r="AA1896" s="92"/>
      <c r="AB1896" s="95" t="e">
        <f t="shared" ca="1" si="115"/>
        <v>#REF!</v>
      </c>
      <c r="AC1896" s="23" t="e">
        <f ca="1">IF(AB1896&gt;REFERENCIAS!$C$62,REFERENCIAS!$B$62,IF(AND(AB1896&gt;=REFERENCIAS!$C$63,AB1896&lt;REFERENCIAS!$D$63),REFERENCIAS!$B$63,IF(AND(AB1896&gt;REFERENCIAS!$C$64,AB1896&lt;=REFERENCIAS!$D$64),REFERENCIAS!$B$64,IF(AND(AB1896&gt;=REFERENCIAS!$C$65,AB1896&lt;REFERENCIAS!$D$65),REFERENCIAS!$B$65, "Revisar"))))</f>
        <v>#REF!</v>
      </c>
      <c r="AD1896" s="94" t="e">
        <f ca="1">VLOOKUP(AC1896,REFERENCIAS!$B$62:$G$65,4,FALSE)</f>
        <v>#REF!</v>
      </c>
    </row>
    <row r="1897" spans="1:30" ht="17.25" x14ac:dyDescent="0.25">
      <c r="A1897" s="74"/>
      <c r="B1897" s="19"/>
      <c r="C1897" s="19"/>
      <c r="D1897" s="50"/>
      <c r="E1897" s="73"/>
      <c r="F1897" s="74"/>
      <c r="G1897" s="9"/>
      <c r="H1897" s="48"/>
      <c r="I1897" s="49">
        <f t="shared" ca="1" si="113"/>
        <v>2022</v>
      </c>
      <c r="J1897" s="22">
        <f t="shared" ca="1" si="112"/>
        <v>1</v>
      </c>
      <c r="K1897" s="19"/>
      <c r="L1897" s="73"/>
      <c r="M1897" s="74"/>
      <c r="N1897" s="19"/>
      <c r="O1897" s="73"/>
      <c r="P1897" s="82">
        <v>1</v>
      </c>
      <c r="Q1897" s="24">
        <v>1</v>
      </c>
      <c r="R1897" s="81">
        <f t="shared" si="114"/>
        <v>1</v>
      </c>
      <c r="S1897" s="87"/>
      <c r="T1897" s="19"/>
      <c r="U1897" s="25"/>
      <c r="V1897" s="25"/>
      <c r="W1897" s="81"/>
      <c r="X1897" s="91" t="e">
        <f ca="1">+VLOOKUP(#REF!,REFERENCIAS!$C:$D,2,0)*VLOOKUP(#REF!,PONDERADORES!A:P,IF(AND(INFORMACION!$T1897='REFERENCIAS RIESGO'!$C$36,INFORMACION!$F1897=REFERENCIAS!$C$24),16,IF(INFORMACION!$T1897='REFERENCIAS RIESGO'!$C$36,13,IF(INFORMACION!$F1897=REFERENCIAS!$C$24,10,7))),0)+VLOOKUP(K1897,REFERENCIAS!$C:$D,2,0)*VLOOKUP($K$2,PONDERADORES!A:P,IF(AND(INFORMACION!$T1897='REFERENCIAS RIESGO'!$C$36,INFORMACION!$F1897=REFERENCIAS!$C$24),16,IF(INFORMACION!$T1897='REFERENCIAS RIESGO'!$C$36,13,IF(INFORMACION!$F1897=REFERENCIAS!$C$24,10,7))),0)+VLOOKUP(L1897,REFERENCIAS!$C:$D,2,0)*VLOOKUP($L$2,PONDERADORES!A:P,IF(AND(INFORMACION!$T1897='REFERENCIAS RIESGO'!$C$36,INFORMACION!$F1897=REFERENCIAS!$C$24),16,IF(INFORMACION!$T1897='REFERENCIAS RIESGO'!$C$36,13,IF(INFORMACION!$F1897=REFERENCIAS!$C$24,10,7))),0)+VLOOKUP(F1897,REFERENCIAS!$C:$D,2,0)*VLOOKUP($F$2,PONDERADORES!A:P,IF(AND(INFORMACION!$T1897='REFERENCIAS RIESGO'!$C$36,INFORMACION!$F1897=REFERENCIAS!$C$24),16,IF(INFORMACION!$T1897='REFERENCIAS RIESGO'!$C$36,13,IF(INFORMACION!$F1897=REFERENCIAS!$C$24,10,7))),0)+VLOOKUP(T1897,REFERENCIAS!$C:$D,2,0)*VLOOKUP($T$2,PONDERADORES!A:P,IF(AND(INFORMACION!$T1897='REFERENCIAS RIESGO'!$C$36,INFORMACION!$F1897=REFERENCIAS!$C$24),16,IF(INFORMACION!$T1897='REFERENCIAS RIESGO'!$C$36,13,IF(INFORMACION!$F1897=REFERENCIAS!$C$24,10,7))),0)+VLOOKUP(IF(J1897&lt;=0.2,0.2,IF(AND(J1897&gt;0.2,J1897&lt;=0.4),0.4,IF(AND(J1897&gt;0.4,J1897&lt;=0.6),0.6,IF(AND(J1897&gt;0.6,J1897&lt;=0.8),0.8,IF(AND(J1897&gt;0.8,J1897&lt;=1),1))))),REFERENCIAS!$C:$D,2,0)*VLOOKUP($J$2,PONDERADORES!A:P,IF(AND(INFORMACION!$T1897='REFERENCIAS RIESGO'!$C$36,INFORMACION!$F1897=REFERENCIAS!$C$24),16,IF(INFORMACION!$T1897='REFERENCIAS RIESGO'!$C$36,13,IF(INFORMACION!$F1897=REFERENCIAS!$C$24,10,7))),0)</f>
        <v>#REF!</v>
      </c>
      <c r="Y1897" s="68">
        <f>+VLOOKUP(M1897,REFERENCIAS!$C:$D,2,0)*VLOOKUP($M$2,PONDERADORES!$A$7:$G$9,7,0)+VLOOKUP(N1897,REFERENCIAS!$C:$D,2,0)*VLOOKUP($N$2,PONDERADORES!$A$7:$G$9,7,0)+VLOOKUP(O1897,REFERENCIAS!$C:$D,2,0)*VLOOKUP($O$2,PONDERADORES!$A$7:$G$9,7,0)</f>
        <v>0.2</v>
      </c>
      <c r="Z1897" s="2">
        <f>+VLOOKUP(IF(R1897&lt;0.1,0,IF(AND(R1897&gt;=0.1,R1897&lt;0.2),0.1,IF(AND(R1897&gt;=0.2,R1897&lt;0.3),0.2,IF(R1897&gt;0.3,0.3,)))),REFERENCIAS!$C:$D,2,0)*VLOOKUP($R$2,PONDERADORES!$A$11:$G$11,7,0)</f>
        <v>15</v>
      </c>
      <c r="AA1897" s="92"/>
      <c r="AB1897" s="95" t="e">
        <f t="shared" ca="1" si="115"/>
        <v>#REF!</v>
      </c>
      <c r="AC1897" s="23" t="e">
        <f ca="1">IF(AB1897&gt;REFERENCIAS!$C$62,REFERENCIAS!$B$62,IF(AND(AB1897&gt;=REFERENCIAS!$C$63,AB1897&lt;REFERENCIAS!$D$63),REFERENCIAS!$B$63,IF(AND(AB1897&gt;REFERENCIAS!$C$64,AB1897&lt;=REFERENCIAS!$D$64),REFERENCIAS!$B$64,IF(AND(AB1897&gt;=REFERENCIAS!$C$65,AB1897&lt;REFERENCIAS!$D$65),REFERENCIAS!$B$65, "Revisar"))))</f>
        <v>#REF!</v>
      </c>
      <c r="AD1897" s="94" t="e">
        <f ca="1">VLOOKUP(AC1897,REFERENCIAS!$B$62:$G$65,4,FALSE)</f>
        <v>#REF!</v>
      </c>
    </row>
    <row r="1898" spans="1:30" ht="17.25" x14ac:dyDescent="0.25">
      <c r="A1898" s="74"/>
      <c r="B1898" s="19"/>
      <c r="C1898" s="19"/>
      <c r="D1898" s="50"/>
      <c r="E1898" s="73"/>
      <c r="F1898" s="74"/>
      <c r="G1898" s="9"/>
      <c r="H1898" s="48"/>
      <c r="I1898" s="49">
        <f t="shared" ca="1" si="113"/>
        <v>2022</v>
      </c>
      <c r="J1898" s="22">
        <f t="shared" ca="1" si="112"/>
        <v>1</v>
      </c>
      <c r="K1898" s="19"/>
      <c r="L1898" s="73"/>
      <c r="M1898" s="74"/>
      <c r="N1898" s="19"/>
      <c r="O1898" s="73"/>
      <c r="P1898" s="82">
        <v>1</v>
      </c>
      <c r="Q1898" s="24">
        <v>1</v>
      </c>
      <c r="R1898" s="81">
        <f t="shared" si="114"/>
        <v>1</v>
      </c>
      <c r="S1898" s="87"/>
      <c r="T1898" s="19"/>
      <c r="U1898" s="25"/>
      <c r="V1898" s="25"/>
      <c r="W1898" s="81"/>
      <c r="X1898" s="91" t="e">
        <f ca="1">+VLOOKUP(#REF!,REFERENCIAS!$C:$D,2,0)*VLOOKUP(#REF!,PONDERADORES!A:P,IF(AND(INFORMACION!$T1898='REFERENCIAS RIESGO'!$C$36,INFORMACION!$F1898=REFERENCIAS!$C$24),16,IF(INFORMACION!$T1898='REFERENCIAS RIESGO'!$C$36,13,IF(INFORMACION!$F1898=REFERENCIAS!$C$24,10,7))),0)+VLOOKUP(K1898,REFERENCIAS!$C:$D,2,0)*VLOOKUP($K$2,PONDERADORES!A:P,IF(AND(INFORMACION!$T1898='REFERENCIAS RIESGO'!$C$36,INFORMACION!$F1898=REFERENCIAS!$C$24),16,IF(INFORMACION!$T1898='REFERENCIAS RIESGO'!$C$36,13,IF(INFORMACION!$F1898=REFERENCIAS!$C$24,10,7))),0)+VLOOKUP(L1898,REFERENCIAS!$C:$D,2,0)*VLOOKUP($L$2,PONDERADORES!A:P,IF(AND(INFORMACION!$T1898='REFERENCIAS RIESGO'!$C$36,INFORMACION!$F1898=REFERENCIAS!$C$24),16,IF(INFORMACION!$T1898='REFERENCIAS RIESGO'!$C$36,13,IF(INFORMACION!$F1898=REFERENCIAS!$C$24,10,7))),0)+VLOOKUP(F1898,REFERENCIAS!$C:$D,2,0)*VLOOKUP($F$2,PONDERADORES!A:P,IF(AND(INFORMACION!$T1898='REFERENCIAS RIESGO'!$C$36,INFORMACION!$F1898=REFERENCIAS!$C$24),16,IF(INFORMACION!$T1898='REFERENCIAS RIESGO'!$C$36,13,IF(INFORMACION!$F1898=REFERENCIAS!$C$24,10,7))),0)+VLOOKUP(T1898,REFERENCIAS!$C:$D,2,0)*VLOOKUP($T$2,PONDERADORES!A:P,IF(AND(INFORMACION!$T1898='REFERENCIAS RIESGO'!$C$36,INFORMACION!$F1898=REFERENCIAS!$C$24),16,IF(INFORMACION!$T1898='REFERENCIAS RIESGO'!$C$36,13,IF(INFORMACION!$F1898=REFERENCIAS!$C$24,10,7))),0)+VLOOKUP(IF(J1898&lt;=0.2,0.2,IF(AND(J1898&gt;0.2,J1898&lt;=0.4),0.4,IF(AND(J1898&gt;0.4,J1898&lt;=0.6),0.6,IF(AND(J1898&gt;0.6,J1898&lt;=0.8),0.8,IF(AND(J1898&gt;0.8,J1898&lt;=1),1))))),REFERENCIAS!$C:$D,2,0)*VLOOKUP($J$2,PONDERADORES!A:P,IF(AND(INFORMACION!$T1898='REFERENCIAS RIESGO'!$C$36,INFORMACION!$F1898=REFERENCIAS!$C$24),16,IF(INFORMACION!$T1898='REFERENCIAS RIESGO'!$C$36,13,IF(INFORMACION!$F1898=REFERENCIAS!$C$24,10,7))),0)</f>
        <v>#REF!</v>
      </c>
      <c r="Y1898" s="68">
        <f>+VLOOKUP(M1898,REFERENCIAS!$C:$D,2,0)*VLOOKUP($M$2,PONDERADORES!$A$7:$G$9,7,0)+VLOOKUP(N1898,REFERENCIAS!$C:$D,2,0)*VLOOKUP($N$2,PONDERADORES!$A$7:$G$9,7,0)+VLOOKUP(O1898,REFERENCIAS!$C:$D,2,0)*VLOOKUP($O$2,PONDERADORES!$A$7:$G$9,7,0)</f>
        <v>0.2</v>
      </c>
      <c r="Z1898" s="2">
        <f>+VLOOKUP(IF(R1898&lt;0.1,0,IF(AND(R1898&gt;=0.1,R1898&lt;0.2),0.1,IF(AND(R1898&gt;=0.2,R1898&lt;0.3),0.2,IF(R1898&gt;0.3,0.3,)))),REFERENCIAS!$C:$D,2,0)*VLOOKUP($R$2,PONDERADORES!$A$11:$G$11,7,0)</f>
        <v>15</v>
      </c>
      <c r="AA1898" s="92"/>
      <c r="AB1898" s="95" t="e">
        <f t="shared" ca="1" si="115"/>
        <v>#REF!</v>
      </c>
      <c r="AC1898" s="23" t="e">
        <f ca="1">IF(AB1898&gt;REFERENCIAS!$C$62,REFERENCIAS!$B$62,IF(AND(AB1898&gt;=REFERENCIAS!$C$63,AB1898&lt;REFERENCIAS!$D$63),REFERENCIAS!$B$63,IF(AND(AB1898&gt;REFERENCIAS!$C$64,AB1898&lt;=REFERENCIAS!$D$64),REFERENCIAS!$B$64,IF(AND(AB1898&gt;=REFERENCIAS!$C$65,AB1898&lt;REFERENCIAS!$D$65),REFERENCIAS!$B$65, "Revisar"))))</f>
        <v>#REF!</v>
      </c>
      <c r="AD1898" s="94" t="e">
        <f ca="1">VLOOKUP(AC1898,REFERENCIAS!$B$62:$G$65,4,FALSE)</f>
        <v>#REF!</v>
      </c>
    </row>
    <row r="1899" spans="1:30" ht="17.25" x14ac:dyDescent="0.25">
      <c r="A1899" s="74"/>
      <c r="B1899" s="19"/>
      <c r="C1899" s="19"/>
      <c r="D1899" s="50"/>
      <c r="E1899" s="73"/>
      <c r="F1899" s="74"/>
      <c r="G1899" s="9"/>
      <c r="H1899" s="48"/>
      <c r="I1899" s="49">
        <f t="shared" ca="1" si="113"/>
        <v>2022</v>
      </c>
      <c r="J1899" s="22">
        <f t="shared" ca="1" si="112"/>
        <v>1</v>
      </c>
      <c r="K1899" s="19"/>
      <c r="L1899" s="73"/>
      <c r="M1899" s="74"/>
      <c r="N1899" s="19"/>
      <c r="O1899" s="73"/>
      <c r="P1899" s="82">
        <v>1</v>
      </c>
      <c r="Q1899" s="24">
        <v>1</v>
      </c>
      <c r="R1899" s="81">
        <f t="shared" si="114"/>
        <v>1</v>
      </c>
      <c r="S1899" s="87"/>
      <c r="T1899" s="19"/>
      <c r="U1899" s="25"/>
      <c r="V1899" s="25"/>
      <c r="W1899" s="81"/>
      <c r="X1899" s="91" t="e">
        <f ca="1">+VLOOKUP(#REF!,REFERENCIAS!$C:$D,2,0)*VLOOKUP(#REF!,PONDERADORES!A:P,IF(AND(INFORMACION!$T1899='REFERENCIAS RIESGO'!$C$36,INFORMACION!$F1899=REFERENCIAS!$C$24),16,IF(INFORMACION!$T1899='REFERENCIAS RIESGO'!$C$36,13,IF(INFORMACION!$F1899=REFERENCIAS!$C$24,10,7))),0)+VLOOKUP(K1899,REFERENCIAS!$C:$D,2,0)*VLOOKUP($K$2,PONDERADORES!A:P,IF(AND(INFORMACION!$T1899='REFERENCIAS RIESGO'!$C$36,INFORMACION!$F1899=REFERENCIAS!$C$24),16,IF(INFORMACION!$T1899='REFERENCIAS RIESGO'!$C$36,13,IF(INFORMACION!$F1899=REFERENCIAS!$C$24,10,7))),0)+VLOOKUP(L1899,REFERENCIAS!$C:$D,2,0)*VLOOKUP($L$2,PONDERADORES!A:P,IF(AND(INFORMACION!$T1899='REFERENCIAS RIESGO'!$C$36,INFORMACION!$F1899=REFERENCIAS!$C$24),16,IF(INFORMACION!$T1899='REFERENCIAS RIESGO'!$C$36,13,IF(INFORMACION!$F1899=REFERENCIAS!$C$24,10,7))),0)+VLOOKUP(F1899,REFERENCIAS!$C:$D,2,0)*VLOOKUP($F$2,PONDERADORES!A:P,IF(AND(INFORMACION!$T1899='REFERENCIAS RIESGO'!$C$36,INFORMACION!$F1899=REFERENCIAS!$C$24),16,IF(INFORMACION!$T1899='REFERENCIAS RIESGO'!$C$36,13,IF(INFORMACION!$F1899=REFERENCIAS!$C$24,10,7))),0)+VLOOKUP(T1899,REFERENCIAS!$C:$D,2,0)*VLOOKUP($T$2,PONDERADORES!A:P,IF(AND(INFORMACION!$T1899='REFERENCIAS RIESGO'!$C$36,INFORMACION!$F1899=REFERENCIAS!$C$24),16,IF(INFORMACION!$T1899='REFERENCIAS RIESGO'!$C$36,13,IF(INFORMACION!$F1899=REFERENCIAS!$C$24,10,7))),0)+VLOOKUP(IF(J1899&lt;=0.2,0.2,IF(AND(J1899&gt;0.2,J1899&lt;=0.4),0.4,IF(AND(J1899&gt;0.4,J1899&lt;=0.6),0.6,IF(AND(J1899&gt;0.6,J1899&lt;=0.8),0.8,IF(AND(J1899&gt;0.8,J1899&lt;=1),1))))),REFERENCIAS!$C:$D,2,0)*VLOOKUP($J$2,PONDERADORES!A:P,IF(AND(INFORMACION!$T1899='REFERENCIAS RIESGO'!$C$36,INFORMACION!$F1899=REFERENCIAS!$C$24),16,IF(INFORMACION!$T1899='REFERENCIAS RIESGO'!$C$36,13,IF(INFORMACION!$F1899=REFERENCIAS!$C$24,10,7))),0)</f>
        <v>#REF!</v>
      </c>
      <c r="Y1899" s="68">
        <f>+VLOOKUP(M1899,REFERENCIAS!$C:$D,2,0)*VLOOKUP($M$2,PONDERADORES!$A$7:$G$9,7,0)+VLOOKUP(N1899,REFERENCIAS!$C:$D,2,0)*VLOOKUP($N$2,PONDERADORES!$A$7:$G$9,7,0)+VLOOKUP(O1899,REFERENCIAS!$C:$D,2,0)*VLOOKUP($O$2,PONDERADORES!$A$7:$G$9,7,0)</f>
        <v>0.2</v>
      </c>
      <c r="Z1899" s="2">
        <f>+VLOOKUP(IF(R1899&lt;0.1,0,IF(AND(R1899&gt;=0.1,R1899&lt;0.2),0.1,IF(AND(R1899&gt;=0.2,R1899&lt;0.3),0.2,IF(R1899&gt;0.3,0.3,)))),REFERENCIAS!$C:$D,2,0)*VLOOKUP($R$2,PONDERADORES!$A$11:$G$11,7,0)</f>
        <v>15</v>
      </c>
      <c r="AA1899" s="92"/>
      <c r="AB1899" s="95" t="e">
        <f t="shared" ca="1" si="115"/>
        <v>#REF!</v>
      </c>
      <c r="AC1899" s="23" t="e">
        <f ca="1">IF(AB1899&gt;REFERENCIAS!$C$62,REFERENCIAS!$B$62,IF(AND(AB1899&gt;=REFERENCIAS!$C$63,AB1899&lt;REFERENCIAS!$D$63),REFERENCIAS!$B$63,IF(AND(AB1899&gt;REFERENCIAS!$C$64,AB1899&lt;=REFERENCIAS!$D$64),REFERENCIAS!$B$64,IF(AND(AB1899&gt;=REFERENCIAS!$C$65,AB1899&lt;REFERENCIAS!$D$65),REFERENCIAS!$B$65, "Revisar"))))</f>
        <v>#REF!</v>
      </c>
      <c r="AD1899" s="94" t="e">
        <f ca="1">VLOOKUP(AC1899,REFERENCIAS!$B$62:$G$65,4,FALSE)</f>
        <v>#REF!</v>
      </c>
    </row>
    <row r="1900" spans="1:30" ht="17.25" x14ac:dyDescent="0.25">
      <c r="A1900" s="74"/>
      <c r="B1900" s="19"/>
      <c r="C1900" s="19"/>
      <c r="D1900" s="50"/>
      <c r="E1900" s="73"/>
      <c r="F1900" s="74"/>
      <c r="G1900" s="9"/>
      <c r="H1900" s="48"/>
      <c r="I1900" s="49">
        <f t="shared" ca="1" si="113"/>
        <v>2022</v>
      </c>
      <c r="J1900" s="22">
        <f t="shared" ca="1" si="112"/>
        <v>1</v>
      </c>
      <c r="K1900" s="19"/>
      <c r="L1900" s="73"/>
      <c r="M1900" s="74"/>
      <c r="N1900" s="19"/>
      <c r="O1900" s="73"/>
      <c r="P1900" s="82">
        <v>1</v>
      </c>
      <c r="Q1900" s="24">
        <v>1</v>
      </c>
      <c r="R1900" s="81">
        <f t="shared" si="114"/>
        <v>1</v>
      </c>
      <c r="S1900" s="87"/>
      <c r="T1900" s="19"/>
      <c r="U1900" s="25"/>
      <c r="V1900" s="25"/>
      <c r="W1900" s="81"/>
      <c r="X1900" s="91" t="e">
        <f ca="1">+VLOOKUP(#REF!,REFERENCIAS!$C:$D,2,0)*VLOOKUP(#REF!,PONDERADORES!A:P,IF(AND(INFORMACION!$T1900='REFERENCIAS RIESGO'!$C$36,INFORMACION!$F1900=REFERENCIAS!$C$24),16,IF(INFORMACION!$T1900='REFERENCIAS RIESGO'!$C$36,13,IF(INFORMACION!$F1900=REFERENCIAS!$C$24,10,7))),0)+VLOOKUP(K1900,REFERENCIAS!$C:$D,2,0)*VLOOKUP($K$2,PONDERADORES!A:P,IF(AND(INFORMACION!$T1900='REFERENCIAS RIESGO'!$C$36,INFORMACION!$F1900=REFERENCIAS!$C$24),16,IF(INFORMACION!$T1900='REFERENCIAS RIESGO'!$C$36,13,IF(INFORMACION!$F1900=REFERENCIAS!$C$24,10,7))),0)+VLOOKUP(L1900,REFERENCIAS!$C:$D,2,0)*VLOOKUP($L$2,PONDERADORES!A:P,IF(AND(INFORMACION!$T1900='REFERENCIAS RIESGO'!$C$36,INFORMACION!$F1900=REFERENCIAS!$C$24),16,IF(INFORMACION!$T1900='REFERENCIAS RIESGO'!$C$36,13,IF(INFORMACION!$F1900=REFERENCIAS!$C$24,10,7))),0)+VLOOKUP(F1900,REFERENCIAS!$C:$D,2,0)*VLOOKUP($F$2,PONDERADORES!A:P,IF(AND(INFORMACION!$T1900='REFERENCIAS RIESGO'!$C$36,INFORMACION!$F1900=REFERENCIAS!$C$24),16,IF(INFORMACION!$T1900='REFERENCIAS RIESGO'!$C$36,13,IF(INFORMACION!$F1900=REFERENCIAS!$C$24,10,7))),0)+VLOOKUP(T1900,REFERENCIAS!$C:$D,2,0)*VLOOKUP($T$2,PONDERADORES!A:P,IF(AND(INFORMACION!$T1900='REFERENCIAS RIESGO'!$C$36,INFORMACION!$F1900=REFERENCIAS!$C$24),16,IF(INFORMACION!$T1900='REFERENCIAS RIESGO'!$C$36,13,IF(INFORMACION!$F1900=REFERENCIAS!$C$24,10,7))),0)+VLOOKUP(IF(J1900&lt;=0.2,0.2,IF(AND(J1900&gt;0.2,J1900&lt;=0.4),0.4,IF(AND(J1900&gt;0.4,J1900&lt;=0.6),0.6,IF(AND(J1900&gt;0.6,J1900&lt;=0.8),0.8,IF(AND(J1900&gt;0.8,J1900&lt;=1),1))))),REFERENCIAS!$C:$D,2,0)*VLOOKUP($J$2,PONDERADORES!A:P,IF(AND(INFORMACION!$T1900='REFERENCIAS RIESGO'!$C$36,INFORMACION!$F1900=REFERENCIAS!$C$24),16,IF(INFORMACION!$T1900='REFERENCIAS RIESGO'!$C$36,13,IF(INFORMACION!$F1900=REFERENCIAS!$C$24,10,7))),0)</f>
        <v>#REF!</v>
      </c>
      <c r="Y1900" s="68">
        <f>+VLOOKUP(M1900,REFERENCIAS!$C:$D,2,0)*VLOOKUP($M$2,PONDERADORES!$A$7:$G$9,7,0)+VLOOKUP(N1900,REFERENCIAS!$C:$D,2,0)*VLOOKUP($N$2,PONDERADORES!$A$7:$G$9,7,0)+VLOOKUP(O1900,REFERENCIAS!$C:$D,2,0)*VLOOKUP($O$2,PONDERADORES!$A$7:$G$9,7,0)</f>
        <v>0.2</v>
      </c>
      <c r="Z1900" s="2">
        <f>+VLOOKUP(IF(R1900&lt;0.1,0,IF(AND(R1900&gt;=0.1,R1900&lt;0.2),0.1,IF(AND(R1900&gt;=0.2,R1900&lt;0.3),0.2,IF(R1900&gt;0.3,0.3,)))),REFERENCIAS!$C:$D,2,0)*VLOOKUP($R$2,PONDERADORES!$A$11:$G$11,7,0)</f>
        <v>15</v>
      </c>
      <c r="AA1900" s="92"/>
      <c r="AB1900" s="95" t="e">
        <f t="shared" ca="1" si="115"/>
        <v>#REF!</v>
      </c>
      <c r="AC1900" s="23" t="e">
        <f ca="1">IF(AB1900&gt;REFERENCIAS!$C$62,REFERENCIAS!$B$62,IF(AND(AB1900&gt;=REFERENCIAS!$C$63,AB1900&lt;REFERENCIAS!$D$63),REFERENCIAS!$B$63,IF(AND(AB1900&gt;REFERENCIAS!$C$64,AB1900&lt;=REFERENCIAS!$D$64),REFERENCIAS!$B$64,IF(AND(AB1900&gt;=REFERENCIAS!$C$65,AB1900&lt;REFERENCIAS!$D$65),REFERENCIAS!$B$65, "Revisar"))))</f>
        <v>#REF!</v>
      </c>
      <c r="AD1900" s="94" t="e">
        <f ca="1">VLOOKUP(AC1900,REFERENCIAS!$B$62:$G$65,4,FALSE)</f>
        <v>#REF!</v>
      </c>
    </row>
    <row r="1901" spans="1:30" ht="17.25" x14ac:dyDescent="0.25">
      <c r="A1901" s="74"/>
      <c r="B1901" s="19"/>
      <c r="C1901" s="19"/>
      <c r="D1901" s="50"/>
      <c r="E1901" s="73"/>
      <c r="F1901" s="74"/>
      <c r="G1901" s="9"/>
      <c r="H1901" s="48"/>
      <c r="I1901" s="49">
        <f t="shared" ca="1" si="113"/>
        <v>2022</v>
      </c>
      <c r="J1901" s="22">
        <f t="shared" ca="1" si="112"/>
        <v>1</v>
      </c>
      <c r="K1901" s="19"/>
      <c r="L1901" s="73"/>
      <c r="M1901" s="74"/>
      <c r="N1901" s="19"/>
      <c r="O1901" s="73"/>
      <c r="P1901" s="82">
        <v>1</v>
      </c>
      <c r="Q1901" s="24">
        <v>1</v>
      </c>
      <c r="R1901" s="81">
        <f t="shared" si="114"/>
        <v>1</v>
      </c>
      <c r="S1901" s="87"/>
      <c r="T1901" s="19"/>
      <c r="U1901" s="25"/>
      <c r="V1901" s="25"/>
      <c r="W1901" s="81"/>
      <c r="X1901" s="91" t="e">
        <f ca="1">+VLOOKUP(#REF!,REFERENCIAS!$C:$D,2,0)*VLOOKUP(#REF!,PONDERADORES!A:P,IF(AND(INFORMACION!$T1901='REFERENCIAS RIESGO'!$C$36,INFORMACION!$F1901=REFERENCIAS!$C$24),16,IF(INFORMACION!$T1901='REFERENCIAS RIESGO'!$C$36,13,IF(INFORMACION!$F1901=REFERENCIAS!$C$24,10,7))),0)+VLOOKUP(K1901,REFERENCIAS!$C:$D,2,0)*VLOOKUP($K$2,PONDERADORES!A:P,IF(AND(INFORMACION!$T1901='REFERENCIAS RIESGO'!$C$36,INFORMACION!$F1901=REFERENCIAS!$C$24),16,IF(INFORMACION!$T1901='REFERENCIAS RIESGO'!$C$36,13,IF(INFORMACION!$F1901=REFERENCIAS!$C$24,10,7))),0)+VLOOKUP(L1901,REFERENCIAS!$C:$D,2,0)*VLOOKUP($L$2,PONDERADORES!A:P,IF(AND(INFORMACION!$T1901='REFERENCIAS RIESGO'!$C$36,INFORMACION!$F1901=REFERENCIAS!$C$24),16,IF(INFORMACION!$T1901='REFERENCIAS RIESGO'!$C$36,13,IF(INFORMACION!$F1901=REFERENCIAS!$C$24,10,7))),0)+VLOOKUP(F1901,REFERENCIAS!$C:$D,2,0)*VLOOKUP($F$2,PONDERADORES!A:P,IF(AND(INFORMACION!$T1901='REFERENCIAS RIESGO'!$C$36,INFORMACION!$F1901=REFERENCIAS!$C$24),16,IF(INFORMACION!$T1901='REFERENCIAS RIESGO'!$C$36,13,IF(INFORMACION!$F1901=REFERENCIAS!$C$24,10,7))),0)+VLOOKUP(T1901,REFERENCIAS!$C:$D,2,0)*VLOOKUP($T$2,PONDERADORES!A:P,IF(AND(INFORMACION!$T1901='REFERENCIAS RIESGO'!$C$36,INFORMACION!$F1901=REFERENCIAS!$C$24),16,IF(INFORMACION!$T1901='REFERENCIAS RIESGO'!$C$36,13,IF(INFORMACION!$F1901=REFERENCIAS!$C$24,10,7))),0)+VLOOKUP(IF(J1901&lt;=0.2,0.2,IF(AND(J1901&gt;0.2,J1901&lt;=0.4),0.4,IF(AND(J1901&gt;0.4,J1901&lt;=0.6),0.6,IF(AND(J1901&gt;0.6,J1901&lt;=0.8),0.8,IF(AND(J1901&gt;0.8,J1901&lt;=1),1))))),REFERENCIAS!$C:$D,2,0)*VLOOKUP($J$2,PONDERADORES!A:P,IF(AND(INFORMACION!$T1901='REFERENCIAS RIESGO'!$C$36,INFORMACION!$F1901=REFERENCIAS!$C$24),16,IF(INFORMACION!$T1901='REFERENCIAS RIESGO'!$C$36,13,IF(INFORMACION!$F1901=REFERENCIAS!$C$24,10,7))),0)</f>
        <v>#REF!</v>
      </c>
      <c r="Y1901" s="68">
        <f>+VLOOKUP(M1901,REFERENCIAS!$C:$D,2,0)*VLOOKUP($M$2,PONDERADORES!$A$7:$G$9,7,0)+VLOOKUP(N1901,REFERENCIAS!$C:$D,2,0)*VLOOKUP($N$2,PONDERADORES!$A$7:$G$9,7,0)+VLOOKUP(O1901,REFERENCIAS!$C:$D,2,0)*VLOOKUP($O$2,PONDERADORES!$A$7:$G$9,7,0)</f>
        <v>0.2</v>
      </c>
      <c r="Z1901" s="2">
        <f>+VLOOKUP(IF(R1901&lt;0.1,0,IF(AND(R1901&gt;=0.1,R1901&lt;0.2),0.1,IF(AND(R1901&gt;=0.2,R1901&lt;0.3),0.2,IF(R1901&gt;0.3,0.3,)))),REFERENCIAS!$C:$D,2,0)*VLOOKUP($R$2,PONDERADORES!$A$11:$G$11,7,0)</f>
        <v>15</v>
      </c>
      <c r="AA1901" s="92"/>
      <c r="AB1901" s="95" t="e">
        <f t="shared" ca="1" si="115"/>
        <v>#REF!</v>
      </c>
      <c r="AC1901" s="23" t="e">
        <f ca="1">IF(AB1901&gt;REFERENCIAS!$C$62,REFERENCIAS!$B$62,IF(AND(AB1901&gt;=REFERENCIAS!$C$63,AB1901&lt;REFERENCIAS!$D$63),REFERENCIAS!$B$63,IF(AND(AB1901&gt;REFERENCIAS!$C$64,AB1901&lt;=REFERENCIAS!$D$64),REFERENCIAS!$B$64,IF(AND(AB1901&gt;=REFERENCIAS!$C$65,AB1901&lt;REFERENCIAS!$D$65),REFERENCIAS!$B$65, "Revisar"))))</f>
        <v>#REF!</v>
      </c>
      <c r="AD1901" s="94" t="e">
        <f ca="1">VLOOKUP(AC1901,REFERENCIAS!$B$62:$G$65,4,FALSE)</f>
        <v>#REF!</v>
      </c>
    </row>
    <row r="1902" spans="1:30" ht="17.25" x14ac:dyDescent="0.25">
      <c r="A1902" s="74"/>
      <c r="B1902" s="19"/>
      <c r="C1902" s="19"/>
      <c r="D1902" s="50"/>
      <c r="E1902" s="73"/>
      <c r="F1902" s="74"/>
      <c r="G1902" s="9"/>
      <c r="H1902" s="48"/>
      <c r="I1902" s="49">
        <f t="shared" ca="1" si="113"/>
        <v>2022</v>
      </c>
      <c r="J1902" s="22">
        <f t="shared" ca="1" si="112"/>
        <v>1</v>
      </c>
      <c r="K1902" s="19"/>
      <c r="L1902" s="73"/>
      <c r="M1902" s="74"/>
      <c r="N1902" s="19"/>
      <c r="O1902" s="73"/>
      <c r="P1902" s="82">
        <v>1</v>
      </c>
      <c r="Q1902" s="24">
        <v>1</v>
      </c>
      <c r="R1902" s="81">
        <f t="shared" si="114"/>
        <v>1</v>
      </c>
      <c r="S1902" s="87"/>
      <c r="T1902" s="19"/>
      <c r="U1902" s="25"/>
      <c r="V1902" s="25"/>
      <c r="W1902" s="81"/>
      <c r="X1902" s="91" t="e">
        <f ca="1">+VLOOKUP(#REF!,REFERENCIAS!$C:$D,2,0)*VLOOKUP(#REF!,PONDERADORES!A:P,IF(AND(INFORMACION!$T1902='REFERENCIAS RIESGO'!$C$36,INFORMACION!$F1902=REFERENCIAS!$C$24),16,IF(INFORMACION!$T1902='REFERENCIAS RIESGO'!$C$36,13,IF(INFORMACION!$F1902=REFERENCIAS!$C$24,10,7))),0)+VLOOKUP(K1902,REFERENCIAS!$C:$D,2,0)*VLOOKUP($K$2,PONDERADORES!A:P,IF(AND(INFORMACION!$T1902='REFERENCIAS RIESGO'!$C$36,INFORMACION!$F1902=REFERENCIAS!$C$24),16,IF(INFORMACION!$T1902='REFERENCIAS RIESGO'!$C$36,13,IF(INFORMACION!$F1902=REFERENCIAS!$C$24,10,7))),0)+VLOOKUP(L1902,REFERENCIAS!$C:$D,2,0)*VLOOKUP($L$2,PONDERADORES!A:P,IF(AND(INFORMACION!$T1902='REFERENCIAS RIESGO'!$C$36,INFORMACION!$F1902=REFERENCIAS!$C$24),16,IF(INFORMACION!$T1902='REFERENCIAS RIESGO'!$C$36,13,IF(INFORMACION!$F1902=REFERENCIAS!$C$24,10,7))),0)+VLOOKUP(F1902,REFERENCIAS!$C:$D,2,0)*VLOOKUP($F$2,PONDERADORES!A:P,IF(AND(INFORMACION!$T1902='REFERENCIAS RIESGO'!$C$36,INFORMACION!$F1902=REFERENCIAS!$C$24),16,IF(INFORMACION!$T1902='REFERENCIAS RIESGO'!$C$36,13,IF(INFORMACION!$F1902=REFERENCIAS!$C$24,10,7))),0)+VLOOKUP(T1902,REFERENCIAS!$C:$D,2,0)*VLOOKUP($T$2,PONDERADORES!A:P,IF(AND(INFORMACION!$T1902='REFERENCIAS RIESGO'!$C$36,INFORMACION!$F1902=REFERENCIAS!$C$24),16,IF(INFORMACION!$T1902='REFERENCIAS RIESGO'!$C$36,13,IF(INFORMACION!$F1902=REFERENCIAS!$C$24,10,7))),0)+VLOOKUP(IF(J1902&lt;=0.2,0.2,IF(AND(J1902&gt;0.2,J1902&lt;=0.4),0.4,IF(AND(J1902&gt;0.4,J1902&lt;=0.6),0.6,IF(AND(J1902&gt;0.6,J1902&lt;=0.8),0.8,IF(AND(J1902&gt;0.8,J1902&lt;=1),1))))),REFERENCIAS!$C:$D,2,0)*VLOOKUP($J$2,PONDERADORES!A:P,IF(AND(INFORMACION!$T1902='REFERENCIAS RIESGO'!$C$36,INFORMACION!$F1902=REFERENCIAS!$C$24),16,IF(INFORMACION!$T1902='REFERENCIAS RIESGO'!$C$36,13,IF(INFORMACION!$F1902=REFERENCIAS!$C$24,10,7))),0)</f>
        <v>#REF!</v>
      </c>
      <c r="Y1902" s="68">
        <f>+VLOOKUP(M1902,REFERENCIAS!$C:$D,2,0)*VLOOKUP($M$2,PONDERADORES!$A$7:$G$9,7,0)+VLOOKUP(N1902,REFERENCIAS!$C:$D,2,0)*VLOOKUP($N$2,PONDERADORES!$A$7:$G$9,7,0)+VLOOKUP(O1902,REFERENCIAS!$C:$D,2,0)*VLOOKUP($O$2,PONDERADORES!$A$7:$G$9,7,0)</f>
        <v>0.2</v>
      </c>
      <c r="Z1902" s="2">
        <f>+VLOOKUP(IF(R1902&lt;0.1,0,IF(AND(R1902&gt;=0.1,R1902&lt;0.2),0.1,IF(AND(R1902&gt;=0.2,R1902&lt;0.3),0.2,IF(R1902&gt;0.3,0.3,)))),REFERENCIAS!$C:$D,2,0)*VLOOKUP($R$2,PONDERADORES!$A$11:$G$11,7,0)</f>
        <v>15</v>
      </c>
      <c r="AA1902" s="92"/>
      <c r="AB1902" s="95" t="e">
        <f t="shared" ca="1" si="115"/>
        <v>#REF!</v>
      </c>
      <c r="AC1902" s="23" t="e">
        <f ca="1">IF(AB1902&gt;REFERENCIAS!$C$62,REFERENCIAS!$B$62,IF(AND(AB1902&gt;=REFERENCIAS!$C$63,AB1902&lt;REFERENCIAS!$D$63),REFERENCIAS!$B$63,IF(AND(AB1902&gt;REFERENCIAS!$C$64,AB1902&lt;=REFERENCIAS!$D$64),REFERENCIAS!$B$64,IF(AND(AB1902&gt;=REFERENCIAS!$C$65,AB1902&lt;REFERENCIAS!$D$65),REFERENCIAS!$B$65, "Revisar"))))</f>
        <v>#REF!</v>
      </c>
      <c r="AD1902" s="94" t="e">
        <f ca="1">VLOOKUP(AC1902,REFERENCIAS!$B$62:$G$65,4,FALSE)</f>
        <v>#REF!</v>
      </c>
    </row>
    <row r="1903" spans="1:30" ht="17.25" x14ac:dyDescent="0.25">
      <c r="A1903" s="74"/>
      <c r="B1903" s="19"/>
      <c r="C1903" s="19"/>
      <c r="D1903" s="50"/>
      <c r="E1903" s="73"/>
      <c r="F1903" s="74"/>
      <c r="G1903" s="9"/>
      <c r="H1903" s="48"/>
      <c r="I1903" s="49">
        <f t="shared" ca="1" si="113"/>
        <v>2022</v>
      </c>
      <c r="J1903" s="22">
        <f t="shared" ca="1" si="112"/>
        <v>1</v>
      </c>
      <c r="K1903" s="19"/>
      <c r="L1903" s="73"/>
      <c r="M1903" s="74"/>
      <c r="N1903" s="19"/>
      <c r="O1903" s="73"/>
      <c r="P1903" s="82">
        <v>1</v>
      </c>
      <c r="Q1903" s="24">
        <v>1</v>
      </c>
      <c r="R1903" s="81">
        <f t="shared" si="114"/>
        <v>1</v>
      </c>
      <c r="S1903" s="87"/>
      <c r="T1903" s="19"/>
      <c r="U1903" s="25"/>
      <c r="V1903" s="25"/>
      <c r="W1903" s="81"/>
      <c r="X1903" s="91" t="e">
        <f ca="1">+VLOOKUP(#REF!,REFERENCIAS!$C:$D,2,0)*VLOOKUP(#REF!,PONDERADORES!A:P,IF(AND(INFORMACION!$T1903='REFERENCIAS RIESGO'!$C$36,INFORMACION!$F1903=REFERENCIAS!$C$24),16,IF(INFORMACION!$T1903='REFERENCIAS RIESGO'!$C$36,13,IF(INFORMACION!$F1903=REFERENCIAS!$C$24,10,7))),0)+VLOOKUP(K1903,REFERENCIAS!$C:$D,2,0)*VLOOKUP($K$2,PONDERADORES!A:P,IF(AND(INFORMACION!$T1903='REFERENCIAS RIESGO'!$C$36,INFORMACION!$F1903=REFERENCIAS!$C$24),16,IF(INFORMACION!$T1903='REFERENCIAS RIESGO'!$C$36,13,IF(INFORMACION!$F1903=REFERENCIAS!$C$24,10,7))),0)+VLOOKUP(L1903,REFERENCIAS!$C:$D,2,0)*VLOOKUP($L$2,PONDERADORES!A:P,IF(AND(INFORMACION!$T1903='REFERENCIAS RIESGO'!$C$36,INFORMACION!$F1903=REFERENCIAS!$C$24),16,IF(INFORMACION!$T1903='REFERENCIAS RIESGO'!$C$36,13,IF(INFORMACION!$F1903=REFERENCIAS!$C$24,10,7))),0)+VLOOKUP(F1903,REFERENCIAS!$C:$D,2,0)*VLOOKUP($F$2,PONDERADORES!A:P,IF(AND(INFORMACION!$T1903='REFERENCIAS RIESGO'!$C$36,INFORMACION!$F1903=REFERENCIAS!$C$24),16,IF(INFORMACION!$T1903='REFERENCIAS RIESGO'!$C$36,13,IF(INFORMACION!$F1903=REFERENCIAS!$C$24,10,7))),0)+VLOOKUP(T1903,REFERENCIAS!$C:$D,2,0)*VLOOKUP($T$2,PONDERADORES!A:P,IF(AND(INFORMACION!$T1903='REFERENCIAS RIESGO'!$C$36,INFORMACION!$F1903=REFERENCIAS!$C$24),16,IF(INFORMACION!$T1903='REFERENCIAS RIESGO'!$C$36,13,IF(INFORMACION!$F1903=REFERENCIAS!$C$24,10,7))),0)+VLOOKUP(IF(J1903&lt;=0.2,0.2,IF(AND(J1903&gt;0.2,J1903&lt;=0.4),0.4,IF(AND(J1903&gt;0.4,J1903&lt;=0.6),0.6,IF(AND(J1903&gt;0.6,J1903&lt;=0.8),0.8,IF(AND(J1903&gt;0.8,J1903&lt;=1),1))))),REFERENCIAS!$C:$D,2,0)*VLOOKUP($J$2,PONDERADORES!A:P,IF(AND(INFORMACION!$T1903='REFERENCIAS RIESGO'!$C$36,INFORMACION!$F1903=REFERENCIAS!$C$24),16,IF(INFORMACION!$T1903='REFERENCIAS RIESGO'!$C$36,13,IF(INFORMACION!$F1903=REFERENCIAS!$C$24,10,7))),0)</f>
        <v>#REF!</v>
      </c>
      <c r="Y1903" s="68">
        <f>+VLOOKUP(M1903,REFERENCIAS!$C:$D,2,0)*VLOOKUP($M$2,PONDERADORES!$A$7:$G$9,7,0)+VLOOKUP(N1903,REFERENCIAS!$C:$D,2,0)*VLOOKUP($N$2,PONDERADORES!$A$7:$G$9,7,0)+VLOOKUP(O1903,REFERENCIAS!$C:$D,2,0)*VLOOKUP($O$2,PONDERADORES!$A$7:$G$9,7,0)</f>
        <v>0.2</v>
      </c>
      <c r="Z1903" s="2">
        <f>+VLOOKUP(IF(R1903&lt;0.1,0,IF(AND(R1903&gt;=0.1,R1903&lt;0.2),0.1,IF(AND(R1903&gt;=0.2,R1903&lt;0.3),0.2,IF(R1903&gt;0.3,0.3,)))),REFERENCIAS!$C:$D,2,0)*VLOOKUP($R$2,PONDERADORES!$A$11:$G$11,7,0)</f>
        <v>15</v>
      </c>
      <c r="AA1903" s="92"/>
      <c r="AB1903" s="95" t="e">
        <f t="shared" ca="1" si="115"/>
        <v>#REF!</v>
      </c>
      <c r="AC1903" s="23" t="e">
        <f ca="1">IF(AB1903&gt;REFERENCIAS!$C$62,REFERENCIAS!$B$62,IF(AND(AB1903&gt;=REFERENCIAS!$C$63,AB1903&lt;REFERENCIAS!$D$63),REFERENCIAS!$B$63,IF(AND(AB1903&gt;REFERENCIAS!$C$64,AB1903&lt;=REFERENCIAS!$D$64),REFERENCIAS!$B$64,IF(AND(AB1903&gt;=REFERENCIAS!$C$65,AB1903&lt;REFERENCIAS!$D$65),REFERENCIAS!$B$65, "Revisar"))))</f>
        <v>#REF!</v>
      </c>
      <c r="AD1903" s="94" t="e">
        <f ca="1">VLOOKUP(AC1903,REFERENCIAS!$B$62:$G$65,4,FALSE)</f>
        <v>#REF!</v>
      </c>
    </row>
    <row r="1904" spans="1:30" ht="17.25" x14ac:dyDescent="0.25">
      <c r="A1904" s="74"/>
      <c r="B1904" s="19"/>
      <c r="C1904" s="19"/>
      <c r="D1904" s="50"/>
      <c r="E1904" s="73"/>
      <c r="F1904" s="74"/>
      <c r="G1904" s="9"/>
      <c r="H1904" s="48"/>
      <c r="I1904" s="49">
        <f t="shared" ca="1" si="113"/>
        <v>2022</v>
      </c>
      <c r="J1904" s="22">
        <f t="shared" ca="1" si="112"/>
        <v>1</v>
      </c>
      <c r="K1904" s="19"/>
      <c r="L1904" s="73"/>
      <c r="M1904" s="74"/>
      <c r="N1904" s="19"/>
      <c r="O1904" s="73"/>
      <c r="P1904" s="82">
        <v>1</v>
      </c>
      <c r="Q1904" s="24">
        <v>1</v>
      </c>
      <c r="R1904" s="81">
        <f t="shared" si="114"/>
        <v>1</v>
      </c>
      <c r="S1904" s="87"/>
      <c r="T1904" s="19"/>
      <c r="U1904" s="25"/>
      <c r="V1904" s="25"/>
      <c r="W1904" s="81"/>
      <c r="X1904" s="91" t="e">
        <f ca="1">+VLOOKUP(#REF!,REFERENCIAS!$C:$D,2,0)*VLOOKUP(#REF!,PONDERADORES!A:P,IF(AND(INFORMACION!$T1904='REFERENCIAS RIESGO'!$C$36,INFORMACION!$F1904=REFERENCIAS!$C$24),16,IF(INFORMACION!$T1904='REFERENCIAS RIESGO'!$C$36,13,IF(INFORMACION!$F1904=REFERENCIAS!$C$24,10,7))),0)+VLOOKUP(K1904,REFERENCIAS!$C:$D,2,0)*VLOOKUP($K$2,PONDERADORES!A:P,IF(AND(INFORMACION!$T1904='REFERENCIAS RIESGO'!$C$36,INFORMACION!$F1904=REFERENCIAS!$C$24),16,IF(INFORMACION!$T1904='REFERENCIAS RIESGO'!$C$36,13,IF(INFORMACION!$F1904=REFERENCIAS!$C$24,10,7))),0)+VLOOKUP(L1904,REFERENCIAS!$C:$D,2,0)*VLOOKUP($L$2,PONDERADORES!A:P,IF(AND(INFORMACION!$T1904='REFERENCIAS RIESGO'!$C$36,INFORMACION!$F1904=REFERENCIAS!$C$24),16,IF(INFORMACION!$T1904='REFERENCIAS RIESGO'!$C$36,13,IF(INFORMACION!$F1904=REFERENCIAS!$C$24,10,7))),0)+VLOOKUP(F1904,REFERENCIAS!$C:$D,2,0)*VLOOKUP($F$2,PONDERADORES!A:P,IF(AND(INFORMACION!$T1904='REFERENCIAS RIESGO'!$C$36,INFORMACION!$F1904=REFERENCIAS!$C$24),16,IF(INFORMACION!$T1904='REFERENCIAS RIESGO'!$C$36,13,IF(INFORMACION!$F1904=REFERENCIAS!$C$24,10,7))),0)+VLOOKUP(T1904,REFERENCIAS!$C:$D,2,0)*VLOOKUP($T$2,PONDERADORES!A:P,IF(AND(INFORMACION!$T1904='REFERENCIAS RIESGO'!$C$36,INFORMACION!$F1904=REFERENCIAS!$C$24),16,IF(INFORMACION!$T1904='REFERENCIAS RIESGO'!$C$36,13,IF(INFORMACION!$F1904=REFERENCIAS!$C$24,10,7))),0)+VLOOKUP(IF(J1904&lt;=0.2,0.2,IF(AND(J1904&gt;0.2,J1904&lt;=0.4),0.4,IF(AND(J1904&gt;0.4,J1904&lt;=0.6),0.6,IF(AND(J1904&gt;0.6,J1904&lt;=0.8),0.8,IF(AND(J1904&gt;0.8,J1904&lt;=1),1))))),REFERENCIAS!$C:$D,2,0)*VLOOKUP($J$2,PONDERADORES!A:P,IF(AND(INFORMACION!$T1904='REFERENCIAS RIESGO'!$C$36,INFORMACION!$F1904=REFERENCIAS!$C$24),16,IF(INFORMACION!$T1904='REFERENCIAS RIESGO'!$C$36,13,IF(INFORMACION!$F1904=REFERENCIAS!$C$24,10,7))),0)</f>
        <v>#REF!</v>
      </c>
      <c r="Y1904" s="68">
        <f>+VLOOKUP(M1904,REFERENCIAS!$C:$D,2,0)*VLOOKUP($M$2,PONDERADORES!$A$7:$G$9,7,0)+VLOOKUP(N1904,REFERENCIAS!$C:$D,2,0)*VLOOKUP($N$2,PONDERADORES!$A$7:$G$9,7,0)+VLOOKUP(O1904,REFERENCIAS!$C:$D,2,0)*VLOOKUP($O$2,PONDERADORES!$A$7:$G$9,7,0)</f>
        <v>0.2</v>
      </c>
      <c r="Z1904" s="2">
        <f>+VLOOKUP(IF(R1904&lt;0.1,0,IF(AND(R1904&gt;=0.1,R1904&lt;0.2),0.1,IF(AND(R1904&gt;=0.2,R1904&lt;0.3),0.2,IF(R1904&gt;0.3,0.3,)))),REFERENCIAS!$C:$D,2,0)*VLOOKUP($R$2,PONDERADORES!$A$11:$G$11,7,0)</f>
        <v>15</v>
      </c>
      <c r="AA1904" s="92"/>
      <c r="AB1904" s="95" t="e">
        <f t="shared" ca="1" si="115"/>
        <v>#REF!</v>
      </c>
      <c r="AC1904" s="23" t="e">
        <f ca="1">IF(AB1904&gt;REFERENCIAS!$C$62,REFERENCIAS!$B$62,IF(AND(AB1904&gt;=REFERENCIAS!$C$63,AB1904&lt;REFERENCIAS!$D$63),REFERENCIAS!$B$63,IF(AND(AB1904&gt;REFERENCIAS!$C$64,AB1904&lt;=REFERENCIAS!$D$64),REFERENCIAS!$B$64,IF(AND(AB1904&gt;=REFERENCIAS!$C$65,AB1904&lt;REFERENCIAS!$D$65),REFERENCIAS!$B$65, "Revisar"))))</f>
        <v>#REF!</v>
      </c>
      <c r="AD1904" s="94" t="e">
        <f ca="1">VLOOKUP(AC1904,REFERENCIAS!$B$62:$G$65,4,FALSE)</f>
        <v>#REF!</v>
      </c>
    </row>
    <row r="1905" spans="1:30" ht="17.25" x14ac:dyDescent="0.25">
      <c r="A1905" s="74"/>
      <c r="B1905" s="19"/>
      <c r="C1905" s="19"/>
      <c r="D1905" s="50"/>
      <c r="E1905" s="73"/>
      <c r="F1905" s="74"/>
      <c r="G1905" s="9"/>
      <c r="H1905" s="48"/>
      <c r="I1905" s="49">
        <f t="shared" ca="1" si="113"/>
        <v>2022</v>
      </c>
      <c r="J1905" s="22">
        <f t="shared" ca="1" si="112"/>
        <v>1</v>
      </c>
      <c r="K1905" s="19"/>
      <c r="L1905" s="73"/>
      <c r="M1905" s="74"/>
      <c r="N1905" s="19"/>
      <c r="O1905" s="73"/>
      <c r="P1905" s="82">
        <v>1</v>
      </c>
      <c r="Q1905" s="24">
        <v>1</v>
      </c>
      <c r="R1905" s="81">
        <f t="shared" si="114"/>
        <v>1</v>
      </c>
      <c r="S1905" s="87"/>
      <c r="T1905" s="19"/>
      <c r="U1905" s="25"/>
      <c r="V1905" s="25"/>
      <c r="W1905" s="81"/>
      <c r="X1905" s="91" t="e">
        <f ca="1">+VLOOKUP(#REF!,REFERENCIAS!$C:$D,2,0)*VLOOKUP(#REF!,PONDERADORES!A:P,IF(AND(INFORMACION!$T1905='REFERENCIAS RIESGO'!$C$36,INFORMACION!$F1905=REFERENCIAS!$C$24),16,IF(INFORMACION!$T1905='REFERENCIAS RIESGO'!$C$36,13,IF(INFORMACION!$F1905=REFERENCIAS!$C$24,10,7))),0)+VLOOKUP(K1905,REFERENCIAS!$C:$D,2,0)*VLOOKUP($K$2,PONDERADORES!A:P,IF(AND(INFORMACION!$T1905='REFERENCIAS RIESGO'!$C$36,INFORMACION!$F1905=REFERENCIAS!$C$24),16,IF(INFORMACION!$T1905='REFERENCIAS RIESGO'!$C$36,13,IF(INFORMACION!$F1905=REFERENCIAS!$C$24,10,7))),0)+VLOOKUP(L1905,REFERENCIAS!$C:$D,2,0)*VLOOKUP($L$2,PONDERADORES!A:P,IF(AND(INFORMACION!$T1905='REFERENCIAS RIESGO'!$C$36,INFORMACION!$F1905=REFERENCIAS!$C$24),16,IF(INFORMACION!$T1905='REFERENCIAS RIESGO'!$C$36,13,IF(INFORMACION!$F1905=REFERENCIAS!$C$24,10,7))),0)+VLOOKUP(F1905,REFERENCIAS!$C:$D,2,0)*VLOOKUP($F$2,PONDERADORES!A:P,IF(AND(INFORMACION!$T1905='REFERENCIAS RIESGO'!$C$36,INFORMACION!$F1905=REFERENCIAS!$C$24),16,IF(INFORMACION!$T1905='REFERENCIAS RIESGO'!$C$36,13,IF(INFORMACION!$F1905=REFERENCIAS!$C$24,10,7))),0)+VLOOKUP(T1905,REFERENCIAS!$C:$D,2,0)*VLOOKUP($T$2,PONDERADORES!A:P,IF(AND(INFORMACION!$T1905='REFERENCIAS RIESGO'!$C$36,INFORMACION!$F1905=REFERENCIAS!$C$24),16,IF(INFORMACION!$T1905='REFERENCIAS RIESGO'!$C$36,13,IF(INFORMACION!$F1905=REFERENCIAS!$C$24,10,7))),0)+VLOOKUP(IF(J1905&lt;=0.2,0.2,IF(AND(J1905&gt;0.2,J1905&lt;=0.4),0.4,IF(AND(J1905&gt;0.4,J1905&lt;=0.6),0.6,IF(AND(J1905&gt;0.6,J1905&lt;=0.8),0.8,IF(AND(J1905&gt;0.8,J1905&lt;=1),1))))),REFERENCIAS!$C:$D,2,0)*VLOOKUP($J$2,PONDERADORES!A:P,IF(AND(INFORMACION!$T1905='REFERENCIAS RIESGO'!$C$36,INFORMACION!$F1905=REFERENCIAS!$C$24),16,IF(INFORMACION!$T1905='REFERENCIAS RIESGO'!$C$36,13,IF(INFORMACION!$F1905=REFERENCIAS!$C$24,10,7))),0)</f>
        <v>#REF!</v>
      </c>
      <c r="Y1905" s="68">
        <f>+VLOOKUP(M1905,REFERENCIAS!$C:$D,2,0)*VLOOKUP($M$2,PONDERADORES!$A$7:$G$9,7,0)+VLOOKUP(N1905,REFERENCIAS!$C:$D,2,0)*VLOOKUP($N$2,PONDERADORES!$A$7:$G$9,7,0)+VLOOKUP(O1905,REFERENCIAS!$C:$D,2,0)*VLOOKUP($O$2,PONDERADORES!$A$7:$G$9,7,0)</f>
        <v>0.2</v>
      </c>
      <c r="Z1905" s="2">
        <f>+VLOOKUP(IF(R1905&lt;0.1,0,IF(AND(R1905&gt;=0.1,R1905&lt;0.2),0.1,IF(AND(R1905&gt;=0.2,R1905&lt;0.3),0.2,IF(R1905&gt;0.3,0.3,)))),REFERENCIAS!$C:$D,2,0)*VLOOKUP($R$2,PONDERADORES!$A$11:$G$11,7,0)</f>
        <v>15</v>
      </c>
      <c r="AA1905" s="92"/>
      <c r="AB1905" s="95" t="e">
        <f t="shared" ca="1" si="115"/>
        <v>#REF!</v>
      </c>
      <c r="AC1905" s="23" t="e">
        <f ca="1">IF(AB1905&gt;REFERENCIAS!$C$62,REFERENCIAS!$B$62,IF(AND(AB1905&gt;=REFERENCIAS!$C$63,AB1905&lt;REFERENCIAS!$D$63),REFERENCIAS!$B$63,IF(AND(AB1905&gt;REFERENCIAS!$C$64,AB1905&lt;=REFERENCIAS!$D$64),REFERENCIAS!$B$64,IF(AND(AB1905&gt;=REFERENCIAS!$C$65,AB1905&lt;REFERENCIAS!$D$65),REFERENCIAS!$B$65, "Revisar"))))</f>
        <v>#REF!</v>
      </c>
      <c r="AD1905" s="94" t="e">
        <f ca="1">VLOOKUP(AC1905,REFERENCIAS!$B$62:$G$65,4,FALSE)</f>
        <v>#REF!</v>
      </c>
    </row>
    <row r="1906" spans="1:30" ht="17.25" x14ac:dyDescent="0.25">
      <c r="A1906" s="74"/>
      <c r="B1906" s="19"/>
      <c r="C1906" s="19"/>
      <c r="D1906" s="50"/>
      <c r="E1906" s="73"/>
      <c r="F1906" s="74"/>
      <c r="G1906" s="9"/>
      <c r="H1906" s="48"/>
      <c r="I1906" s="49">
        <f t="shared" ca="1" si="113"/>
        <v>2022</v>
      </c>
      <c r="J1906" s="22">
        <f t="shared" ca="1" si="112"/>
        <v>1</v>
      </c>
      <c r="K1906" s="19"/>
      <c r="L1906" s="73"/>
      <c r="M1906" s="74"/>
      <c r="N1906" s="19"/>
      <c r="O1906" s="73"/>
      <c r="P1906" s="82">
        <v>1</v>
      </c>
      <c r="Q1906" s="24">
        <v>1</v>
      </c>
      <c r="R1906" s="81">
        <f t="shared" si="114"/>
        <v>1</v>
      </c>
      <c r="S1906" s="87"/>
      <c r="T1906" s="19"/>
      <c r="U1906" s="25"/>
      <c r="V1906" s="25"/>
      <c r="W1906" s="81"/>
      <c r="X1906" s="91" t="e">
        <f ca="1">+VLOOKUP(#REF!,REFERENCIAS!$C:$D,2,0)*VLOOKUP(#REF!,PONDERADORES!A:P,IF(AND(INFORMACION!$T1906='REFERENCIAS RIESGO'!$C$36,INFORMACION!$F1906=REFERENCIAS!$C$24),16,IF(INFORMACION!$T1906='REFERENCIAS RIESGO'!$C$36,13,IF(INFORMACION!$F1906=REFERENCIAS!$C$24,10,7))),0)+VLOOKUP(K1906,REFERENCIAS!$C:$D,2,0)*VLOOKUP($K$2,PONDERADORES!A:P,IF(AND(INFORMACION!$T1906='REFERENCIAS RIESGO'!$C$36,INFORMACION!$F1906=REFERENCIAS!$C$24),16,IF(INFORMACION!$T1906='REFERENCIAS RIESGO'!$C$36,13,IF(INFORMACION!$F1906=REFERENCIAS!$C$24,10,7))),0)+VLOOKUP(L1906,REFERENCIAS!$C:$D,2,0)*VLOOKUP($L$2,PONDERADORES!A:P,IF(AND(INFORMACION!$T1906='REFERENCIAS RIESGO'!$C$36,INFORMACION!$F1906=REFERENCIAS!$C$24),16,IF(INFORMACION!$T1906='REFERENCIAS RIESGO'!$C$36,13,IF(INFORMACION!$F1906=REFERENCIAS!$C$24,10,7))),0)+VLOOKUP(F1906,REFERENCIAS!$C:$D,2,0)*VLOOKUP($F$2,PONDERADORES!A:P,IF(AND(INFORMACION!$T1906='REFERENCIAS RIESGO'!$C$36,INFORMACION!$F1906=REFERENCIAS!$C$24),16,IF(INFORMACION!$T1906='REFERENCIAS RIESGO'!$C$36,13,IF(INFORMACION!$F1906=REFERENCIAS!$C$24,10,7))),0)+VLOOKUP(T1906,REFERENCIAS!$C:$D,2,0)*VLOOKUP($T$2,PONDERADORES!A:P,IF(AND(INFORMACION!$T1906='REFERENCIAS RIESGO'!$C$36,INFORMACION!$F1906=REFERENCIAS!$C$24),16,IF(INFORMACION!$T1906='REFERENCIAS RIESGO'!$C$36,13,IF(INFORMACION!$F1906=REFERENCIAS!$C$24,10,7))),0)+VLOOKUP(IF(J1906&lt;=0.2,0.2,IF(AND(J1906&gt;0.2,J1906&lt;=0.4),0.4,IF(AND(J1906&gt;0.4,J1906&lt;=0.6),0.6,IF(AND(J1906&gt;0.6,J1906&lt;=0.8),0.8,IF(AND(J1906&gt;0.8,J1906&lt;=1),1))))),REFERENCIAS!$C:$D,2,0)*VLOOKUP($J$2,PONDERADORES!A:P,IF(AND(INFORMACION!$T1906='REFERENCIAS RIESGO'!$C$36,INFORMACION!$F1906=REFERENCIAS!$C$24),16,IF(INFORMACION!$T1906='REFERENCIAS RIESGO'!$C$36,13,IF(INFORMACION!$F1906=REFERENCIAS!$C$24,10,7))),0)</f>
        <v>#REF!</v>
      </c>
      <c r="Y1906" s="68">
        <f>+VLOOKUP(M1906,REFERENCIAS!$C:$D,2,0)*VLOOKUP($M$2,PONDERADORES!$A$7:$G$9,7,0)+VLOOKUP(N1906,REFERENCIAS!$C:$D,2,0)*VLOOKUP($N$2,PONDERADORES!$A$7:$G$9,7,0)+VLOOKUP(O1906,REFERENCIAS!$C:$D,2,0)*VLOOKUP($O$2,PONDERADORES!$A$7:$G$9,7,0)</f>
        <v>0.2</v>
      </c>
      <c r="Z1906" s="2">
        <f>+VLOOKUP(IF(R1906&lt;0.1,0,IF(AND(R1906&gt;=0.1,R1906&lt;0.2),0.1,IF(AND(R1906&gt;=0.2,R1906&lt;0.3),0.2,IF(R1906&gt;0.3,0.3,)))),REFERENCIAS!$C:$D,2,0)*VLOOKUP($R$2,PONDERADORES!$A$11:$G$11,7,0)</f>
        <v>15</v>
      </c>
      <c r="AA1906" s="92"/>
      <c r="AB1906" s="95" t="e">
        <f t="shared" ca="1" si="115"/>
        <v>#REF!</v>
      </c>
      <c r="AC1906" s="23" t="e">
        <f ca="1">IF(AB1906&gt;REFERENCIAS!$C$62,REFERENCIAS!$B$62,IF(AND(AB1906&gt;=REFERENCIAS!$C$63,AB1906&lt;REFERENCIAS!$D$63),REFERENCIAS!$B$63,IF(AND(AB1906&gt;REFERENCIAS!$C$64,AB1906&lt;=REFERENCIAS!$D$64),REFERENCIAS!$B$64,IF(AND(AB1906&gt;=REFERENCIAS!$C$65,AB1906&lt;REFERENCIAS!$D$65),REFERENCIAS!$B$65, "Revisar"))))</f>
        <v>#REF!</v>
      </c>
      <c r="AD1906" s="94" t="e">
        <f ca="1">VLOOKUP(AC1906,REFERENCIAS!$B$62:$G$65,4,FALSE)</f>
        <v>#REF!</v>
      </c>
    </row>
    <row r="1907" spans="1:30" ht="17.25" x14ac:dyDescent="0.25">
      <c r="A1907" s="74"/>
      <c r="B1907" s="19"/>
      <c r="C1907" s="19"/>
      <c r="D1907" s="50"/>
      <c r="E1907" s="73"/>
      <c r="F1907" s="74"/>
      <c r="G1907" s="9"/>
      <c r="H1907" s="48"/>
      <c r="I1907" s="49">
        <f t="shared" ca="1" si="113"/>
        <v>2022</v>
      </c>
      <c r="J1907" s="22">
        <f t="shared" ca="1" si="112"/>
        <v>1</v>
      </c>
      <c r="K1907" s="19"/>
      <c r="L1907" s="73"/>
      <c r="M1907" s="74"/>
      <c r="N1907" s="19"/>
      <c r="O1907" s="73"/>
      <c r="P1907" s="82">
        <v>1</v>
      </c>
      <c r="Q1907" s="24">
        <v>1</v>
      </c>
      <c r="R1907" s="81">
        <f t="shared" si="114"/>
        <v>1</v>
      </c>
      <c r="S1907" s="87"/>
      <c r="T1907" s="19"/>
      <c r="U1907" s="25"/>
      <c r="V1907" s="25"/>
      <c r="W1907" s="81"/>
      <c r="X1907" s="91" t="e">
        <f ca="1">+VLOOKUP(#REF!,REFERENCIAS!$C:$D,2,0)*VLOOKUP(#REF!,PONDERADORES!A:P,IF(AND(INFORMACION!$T1907='REFERENCIAS RIESGO'!$C$36,INFORMACION!$F1907=REFERENCIAS!$C$24),16,IF(INFORMACION!$T1907='REFERENCIAS RIESGO'!$C$36,13,IF(INFORMACION!$F1907=REFERENCIAS!$C$24,10,7))),0)+VLOOKUP(K1907,REFERENCIAS!$C:$D,2,0)*VLOOKUP($K$2,PONDERADORES!A:P,IF(AND(INFORMACION!$T1907='REFERENCIAS RIESGO'!$C$36,INFORMACION!$F1907=REFERENCIAS!$C$24),16,IF(INFORMACION!$T1907='REFERENCIAS RIESGO'!$C$36,13,IF(INFORMACION!$F1907=REFERENCIAS!$C$24,10,7))),0)+VLOOKUP(L1907,REFERENCIAS!$C:$D,2,0)*VLOOKUP($L$2,PONDERADORES!A:P,IF(AND(INFORMACION!$T1907='REFERENCIAS RIESGO'!$C$36,INFORMACION!$F1907=REFERENCIAS!$C$24),16,IF(INFORMACION!$T1907='REFERENCIAS RIESGO'!$C$36,13,IF(INFORMACION!$F1907=REFERENCIAS!$C$24,10,7))),0)+VLOOKUP(F1907,REFERENCIAS!$C:$D,2,0)*VLOOKUP($F$2,PONDERADORES!A:P,IF(AND(INFORMACION!$T1907='REFERENCIAS RIESGO'!$C$36,INFORMACION!$F1907=REFERENCIAS!$C$24),16,IF(INFORMACION!$T1907='REFERENCIAS RIESGO'!$C$36,13,IF(INFORMACION!$F1907=REFERENCIAS!$C$24,10,7))),0)+VLOOKUP(T1907,REFERENCIAS!$C:$D,2,0)*VLOOKUP($T$2,PONDERADORES!A:P,IF(AND(INFORMACION!$T1907='REFERENCIAS RIESGO'!$C$36,INFORMACION!$F1907=REFERENCIAS!$C$24),16,IF(INFORMACION!$T1907='REFERENCIAS RIESGO'!$C$36,13,IF(INFORMACION!$F1907=REFERENCIAS!$C$24,10,7))),0)+VLOOKUP(IF(J1907&lt;=0.2,0.2,IF(AND(J1907&gt;0.2,J1907&lt;=0.4),0.4,IF(AND(J1907&gt;0.4,J1907&lt;=0.6),0.6,IF(AND(J1907&gt;0.6,J1907&lt;=0.8),0.8,IF(AND(J1907&gt;0.8,J1907&lt;=1),1))))),REFERENCIAS!$C:$D,2,0)*VLOOKUP($J$2,PONDERADORES!A:P,IF(AND(INFORMACION!$T1907='REFERENCIAS RIESGO'!$C$36,INFORMACION!$F1907=REFERENCIAS!$C$24),16,IF(INFORMACION!$T1907='REFERENCIAS RIESGO'!$C$36,13,IF(INFORMACION!$F1907=REFERENCIAS!$C$24,10,7))),0)</f>
        <v>#REF!</v>
      </c>
      <c r="Y1907" s="68">
        <f>+VLOOKUP(M1907,REFERENCIAS!$C:$D,2,0)*VLOOKUP($M$2,PONDERADORES!$A$7:$G$9,7,0)+VLOOKUP(N1907,REFERENCIAS!$C:$D,2,0)*VLOOKUP($N$2,PONDERADORES!$A$7:$G$9,7,0)+VLOOKUP(O1907,REFERENCIAS!$C:$D,2,0)*VLOOKUP($O$2,PONDERADORES!$A$7:$G$9,7,0)</f>
        <v>0.2</v>
      </c>
      <c r="Z1907" s="2">
        <f>+VLOOKUP(IF(R1907&lt;0.1,0,IF(AND(R1907&gt;=0.1,R1907&lt;0.2),0.1,IF(AND(R1907&gt;=0.2,R1907&lt;0.3),0.2,IF(R1907&gt;0.3,0.3,)))),REFERENCIAS!$C:$D,2,0)*VLOOKUP($R$2,PONDERADORES!$A$11:$G$11,7,0)</f>
        <v>15</v>
      </c>
      <c r="AA1907" s="92"/>
      <c r="AB1907" s="95" t="e">
        <f t="shared" ca="1" si="115"/>
        <v>#REF!</v>
      </c>
      <c r="AC1907" s="23" t="e">
        <f ca="1">IF(AB1907&gt;REFERENCIAS!$C$62,REFERENCIAS!$B$62,IF(AND(AB1907&gt;=REFERENCIAS!$C$63,AB1907&lt;REFERENCIAS!$D$63),REFERENCIAS!$B$63,IF(AND(AB1907&gt;REFERENCIAS!$C$64,AB1907&lt;=REFERENCIAS!$D$64),REFERENCIAS!$B$64,IF(AND(AB1907&gt;=REFERENCIAS!$C$65,AB1907&lt;REFERENCIAS!$D$65),REFERENCIAS!$B$65, "Revisar"))))</f>
        <v>#REF!</v>
      </c>
      <c r="AD1907" s="94" t="e">
        <f ca="1">VLOOKUP(AC1907,REFERENCIAS!$B$62:$G$65,4,FALSE)</f>
        <v>#REF!</v>
      </c>
    </row>
    <row r="1908" spans="1:30" ht="17.25" x14ac:dyDescent="0.25">
      <c r="A1908" s="74"/>
      <c r="B1908" s="19"/>
      <c r="C1908" s="19"/>
      <c r="D1908" s="50"/>
      <c r="E1908" s="73"/>
      <c r="F1908" s="74"/>
      <c r="G1908" s="9"/>
      <c r="H1908" s="48"/>
      <c r="I1908" s="49">
        <f t="shared" ca="1" si="113"/>
        <v>2022</v>
      </c>
      <c r="J1908" s="22">
        <f t="shared" ca="1" si="112"/>
        <v>1</v>
      </c>
      <c r="K1908" s="19"/>
      <c r="L1908" s="73"/>
      <c r="M1908" s="74"/>
      <c r="N1908" s="19"/>
      <c r="O1908" s="73"/>
      <c r="P1908" s="82">
        <v>1</v>
      </c>
      <c r="Q1908" s="24">
        <v>1</v>
      </c>
      <c r="R1908" s="81">
        <f t="shared" si="114"/>
        <v>1</v>
      </c>
      <c r="S1908" s="87"/>
      <c r="T1908" s="19"/>
      <c r="U1908" s="25"/>
      <c r="V1908" s="25"/>
      <c r="W1908" s="81"/>
      <c r="X1908" s="91" t="e">
        <f ca="1">+VLOOKUP(#REF!,REFERENCIAS!$C:$D,2,0)*VLOOKUP(#REF!,PONDERADORES!A:P,IF(AND(INFORMACION!$T1908='REFERENCIAS RIESGO'!$C$36,INFORMACION!$F1908=REFERENCIAS!$C$24),16,IF(INFORMACION!$T1908='REFERENCIAS RIESGO'!$C$36,13,IF(INFORMACION!$F1908=REFERENCIAS!$C$24,10,7))),0)+VLOOKUP(K1908,REFERENCIAS!$C:$D,2,0)*VLOOKUP($K$2,PONDERADORES!A:P,IF(AND(INFORMACION!$T1908='REFERENCIAS RIESGO'!$C$36,INFORMACION!$F1908=REFERENCIAS!$C$24),16,IF(INFORMACION!$T1908='REFERENCIAS RIESGO'!$C$36,13,IF(INFORMACION!$F1908=REFERENCIAS!$C$24,10,7))),0)+VLOOKUP(L1908,REFERENCIAS!$C:$D,2,0)*VLOOKUP($L$2,PONDERADORES!A:P,IF(AND(INFORMACION!$T1908='REFERENCIAS RIESGO'!$C$36,INFORMACION!$F1908=REFERENCIAS!$C$24),16,IF(INFORMACION!$T1908='REFERENCIAS RIESGO'!$C$36,13,IF(INFORMACION!$F1908=REFERENCIAS!$C$24,10,7))),0)+VLOOKUP(F1908,REFERENCIAS!$C:$D,2,0)*VLOOKUP($F$2,PONDERADORES!A:P,IF(AND(INFORMACION!$T1908='REFERENCIAS RIESGO'!$C$36,INFORMACION!$F1908=REFERENCIAS!$C$24),16,IF(INFORMACION!$T1908='REFERENCIAS RIESGO'!$C$36,13,IF(INFORMACION!$F1908=REFERENCIAS!$C$24,10,7))),0)+VLOOKUP(T1908,REFERENCIAS!$C:$D,2,0)*VLOOKUP($T$2,PONDERADORES!A:P,IF(AND(INFORMACION!$T1908='REFERENCIAS RIESGO'!$C$36,INFORMACION!$F1908=REFERENCIAS!$C$24),16,IF(INFORMACION!$T1908='REFERENCIAS RIESGO'!$C$36,13,IF(INFORMACION!$F1908=REFERENCIAS!$C$24,10,7))),0)+VLOOKUP(IF(J1908&lt;=0.2,0.2,IF(AND(J1908&gt;0.2,J1908&lt;=0.4),0.4,IF(AND(J1908&gt;0.4,J1908&lt;=0.6),0.6,IF(AND(J1908&gt;0.6,J1908&lt;=0.8),0.8,IF(AND(J1908&gt;0.8,J1908&lt;=1),1))))),REFERENCIAS!$C:$D,2,0)*VLOOKUP($J$2,PONDERADORES!A:P,IF(AND(INFORMACION!$T1908='REFERENCIAS RIESGO'!$C$36,INFORMACION!$F1908=REFERENCIAS!$C$24),16,IF(INFORMACION!$T1908='REFERENCIAS RIESGO'!$C$36,13,IF(INFORMACION!$F1908=REFERENCIAS!$C$24,10,7))),0)</f>
        <v>#REF!</v>
      </c>
      <c r="Y1908" s="68">
        <f>+VLOOKUP(M1908,REFERENCIAS!$C:$D,2,0)*VLOOKUP($M$2,PONDERADORES!$A$7:$G$9,7,0)+VLOOKUP(N1908,REFERENCIAS!$C:$D,2,0)*VLOOKUP($N$2,PONDERADORES!$A$7:$G$9,7,0)+VLOOKUP(O1908,REFERENCIAS!$C:$D,2,0)*VLOOKUP($O$2,PONDERADORES!$A$7:$G$9,7,0)</f>
        <v>0.2</v>
      </c>
      <c r="Z1908" s="2">
        <f>+VLOOKUP(IF(R1908&lt;0.1,0,IF(AND(R1908&gt;=0.1,R1908&lt;0.2),0.1,IF(AND(R1908&gt;=0.2,R1908&lt;0.3),0.2,IF(R1908&gt;0.3,0.3,)))),REFERENCIAS!$C:$D,2,0)*VLOOKUP($R$2,PONDERADORES!$A$11:$G$11,7,0)</f>
        <v>15</v>
      </c>
      <c r="AA1908" s="92"/>
      <c r="AB1908" s="95" t="e">
        <f t="shared" ca="1" si="115"/>
        <v>#REF!</v>
      </c>
      <c r="AC1908" s="23" t="e">
        <f ca="1">IF(AB1908&gt;REFERENCIAS!$C$62,REFERENCIAS!$B$62,IF(AND(AB1908&gt;=REFERENCIAS!$C$63,AB1908&lt;REFERENCIAS!$D$63),REFERENCIAS!$B$63,IF(AND(AB1908&gt;REFERENCIAS!$C$64,AB1908&lt;=REFERENCIAS!$D$64),REFERENCIAS!$B$64,IF(AND(AB1908&gt;=REFERENCIAS!$C$65,AB1908&lt;REFERENCIAS!$D$65),REFERENCIAS!$B$65, "Revisar"))))</f>
        <v>#REF!</v>
      </c>
      <c r="AD1908" s="94" t="e">
        <f ca="1">VLOOKUP(AC1908,REFERENCIAS!$B$62:$G$65,4,FALSE)</f>
        <v>#REF!</v>
      </c>
    </row>
    <row r="1909" spans="1:30" ht="17.25" x14ac:dyDescent="0.25">
      <c r="A1909" s="74"/>
      <c r="B1909" s="19"/>
      <c r="C1909" s="19"/>
      <c r="D1909" s="50"/>
      <c r="E1909" s="73"/>
      <c r="F1909" s="74"/>
      <c r="G1909" s="9"/>
      <c r="H1909" s="48"/>
      <c r="I1909" s="49">
        <f t="shared" ca="1" si="113"/>
        <v>2022</v>
      </c>
      <c r="J1909" s="22">
        <f t="shared" ca="1" si="112"/>
        <v>1</v>
      </c>
      <c r="K1909" s="19"/>
      <c r="L1909" s="73"/>
      <c r="M1909" s="74"/>
      <c r="N1909" s="19"/>
      <c r="O1909" s="73"/>
      <c r="P1909" s="82">
        <v>1</v>
      </c>
      <c r="Q1909" s="24">
        <v>1</v>
      </c>
      <c r="R1909" s="81">
        <f t="shared" si="114"/>
        <v>1</v>
      </c>
      <c r="S1909" s="87"/>
      <c r="T1909" s="19"/>
      <c r="U1909" s="25"/>
      <c r="V1909" s="25"/>
      <c r="W1909" s="81"/>
      <c r="X1909" s="91" t="e">
        <f ca="1">+VLOOKUP(#REF!,REFERENCIAS!$C:$D,2,0)*VLOOKUP(#REF!,PONDERADORES!A:P,IF(AND(INFORMACION!$T1909='REFERENCIAS RIESGO'!$C$36,INFORMACION!$F1909=REFERENCIAS!$C$24),16,IF(INFORMACION!$T1909='REFERENCIAS RIESGO'!$C$36,13,IF(INFORMACION!$F1909=REFERENCIAS!$C$24,10,7))),0)+VLOOKUP(K1909,REFERENCIAS!$C:$D,2,0)*VLOOKUP($K$2,PONDERADORES!A:P,IF(AND(INFORMACION!$T1909='REFERENCIAS RIESGO'!$C$36,INFORMACION!$F1909=REFERENCIAS!$C$24),16,IF(INFORMACION!$T1909='REFERENCIAS RIESGO'!$C$36,13,IF(INFORMACION!$F1909=REFERENCIAS!$C$24,10,7))),0)+VLOOKUP(L1909,REFERENCIAS!$C:$D,2,0)*VLOOKUP($L$2,PONDERADORES!A:P,IF(AND(INFORMACION!$T1909='REFERENCIAS RIESGO'!$C$36,INFORMACION!$F1909=REFERENCIAS!$C$24),16,IF(INFORMACION!$T1909='REFERENCIAS RIESGO'!$C$36,13,IF(INFORMACION!$F1909=REFERENCIAS!$C$24,10,7))),0)+VLOOKUP(F1909,REFERENCIAS!$C:$D,2,0)*VLOOKUP($F$2,PONDERADORES!A:P,IF(AND(INFORMACION!$T1909='REFERENCIAS RIESGO'!$C$36,INFORMACION!$F1909=REFERENCIAS!$C$24),16,IF(INFORMACION!$T1909='REFERENCIAS RIESGO'!$C$36,13,IF(INFORMACION!$F1909=REFERENCIAS!$C$24,10,7))),0)+VLOOKUP(T1909,REFERENCIAS!$C:$D,2,0)*VLOOKUP($T$2,PONDERADORES!A:P,IF(AND(INFORMACION!$T1909='REFERENCIAS RIESGO'!$C$36,INFORMACION!$F1909=REFERENCIAS!$C$24),16,IF(INFORMACION!$T1909='REFERENCIAS RIESGO'!$C$36,13,IF(INFORMACION!$F1909=REFERENCIAS!$C$24,10,7))),0)+VLOOKUP(IF(J1909&lt;=0.2,0.2,IF(AND(J1909&gt;0.2,J1909&lt;=0.4),0.4,IF(AND(J1909&gt;0.4,J1909&lt;=0.6),0.6,IF(AND(J1909&gt;0.6,J1909&lt;=0.8),0.8,IF(AND(J1909&gt;0.8,J1909&lt;=1),1))))),REFERENCIAS!$C:$D,2,0)*VLOOKUP($J$2,PONDERADORES!A:P,IF(AND(INFORMACION!$T1909='REFERENCIAS RIESGO'!$C$36,INFORMACION!$F1909=REFERENCIAS!$C$24),16,IF(INFORMACION!$T1909='REFERENCIAS RIESGO'!$C$36,13,IF(INFORMACION!$F1909=REFERENCIAS!$C$24,10,7))),0)</f>
        <v>#REF!</v>
      </c>
      <c r="Y1909" s="68">
        <f>+VLOOKUP(M1909,REFERENCIAS!$C:$D,2,0)*VLOOKUP($M$2,PONDERADORES!$A$7:$G$9,7,0)+VLOOKUP(N1909,REFERENCIAS!$C:$D,2,0)*VLOOKUP($N$2,PONDERADORES!$A$7:$G$9,7,0)+VLOOKUP(O1909,REFERENCIAS!$C:$D,2,0)*VLOOKUP($O$2,PONDERADORES!$A$7:$G$9,7,0)</f>
        <v>0.2</v>
      </c>
      <c r="Z1909" s="2">
        <f>+VLOOKUP(IF(R1909&lt;0.1,0,IF(AND(R1909&gt;=0.1,R1909&lt;0.2),0.1,IF(AND(R1909&gt;=0.2,R1909&lt;0.3),0.2,IF(R1909&gt;0.3,0.3,)))),REFERENCIAS!$C:$D,2,0)*VLOOKUP($R$2,PONDERADORES!$A$11:$G$11,7,0)</f>
        <v>15</v>
      </c>
      <c r="AA1909" s="92"/>
      <c r="AB1909" s="95" t="e">
        <f t="shared" ca="1" si="115"/>
        <v>#REF!</v>
      </c>
      <c r="AC1909" s="23" t="e">
        <f ca="1">IF(AB1909&gt;REFERENCIAS!$C$62,REFERENCIAS!$B$62,IF(AND(AB1909&gt;=REFERENCIAS!$C$63,AB1909&lt;REFERENCIAS!$D$63),REFERENCIAS!$B$63,IF(AND(AB1909&gt;REFERENCIAS!$C$64,AB1909&lt;=REFERENCIAS!$D$64),REFERENCIAS!$B$64,IF(AND(AB1909&gt;=REFERENCIAS!$C$65,AB1909&lt;REFERENCIAS!$D$65),REFERENCIAS!$B$65, "Revisar"))))</f>
        <v>#REF!</v>
      </c>
      <c r="AD1909" s="94" t="e">
        <f ca="1">VLOOKUP(AC1909,REFERENCIAS!$B$62:$G$65,4,FALSE)</f>
        <v>#REF!</v>
      </c>
    </row>
    <row r="1910" spans="1:30" ht="17.25" x14ac:dyDescent="0.25">
      <c r="A1910" s="74"/>
      <c r="B1910" s="19"/>
      <c r="C1910" s="19"/>
      <c r="D1910" s="50"/>
      <c r="E1910" s="73"/>
      <c r="F1910" s="74"/>
      <c r="G1910" s="9"/>
      <c r="H1910" s="48"/>
      <c r="I1910" s="49">
        <f t="shared" ca="1" si="113"/>
        <v>2022</v>
      </c>
      <c r="J1910" s="22">
        <f t="shared" ca="1" si="112"/>
        <v>1</v>
      </c>
      <c r="K1910" s="19"/>
      <c r="L1910" s="73"/>
      <c r="M1910" s="74"/>
      <c r="N1910" s="19"/>
      <c r="O1910" s="73"/>
      <c r="P1910" s="82">
        <v>1</v>
      </c>
      <c r="Q1910" s="24">
        <v>1</v>
      </c>
      <c r="R1910" s="81">
        <f t="shared" si="114"/>
        <v>1</v>
      </c>
      <c r="S1910" s="87"/>
      <c r="T1910" s="19"/>
      <c r="U1910" s="25"/>
      <c r="V1910" s="25"/>
      <c r="W1910" s="81"/>
      <c r="X1910" s="91" t="e">
        <f ca="1">+VLOOKUP(#REF!,REFERENCIAS!$C:$D,2,0)*VLOOKUP(#REF!,PONDERADORES!A:P,IF(AND(INFORMACION!$T1910='REFERENCIAS RIESGO'!$C$36,INFORMACION!$F1910=REFERENCIAS!$C$24),16,IF(INFORMACION!$T1910='REFERENCIAS RIESGO'!$C$36,13,IF(INFORMACION!$F1910=REFERENCIAS!$C$24,10,7))),0)+VLOOKUP(K1910,REFERENCIAS!$C:$D,2,0)*VLOOKUP($K$2,PONDERADORES!A:P,IF(AND(INFORMACION!$T1910='REFERENCIAS RIESGO'!$C$36,INFORMACION!$F1910=REFERENCIAS!$C$24),16,IF(INFORMACION!$T1910='REFERENCIAS RIESGO'!$C$36,13,IF(INFORMACION!$F1910=REFERENCIAS!$C$24,10,7))),0)+VLOOKUP(L1910,REFERENCIAS!$C:$D,2,0)*VLOOKUP($L$2,PONDERADORES!A:P,IF(AND(INFORMACION!$T1910='REFERENCIAS RIESGO'!$C$36,INFORMACION!$F1910=REFERENCIAS!$C$24),16,IF(INFORMACION!$T1910='REFERENCIAS RIESGO'!$C$36,13,IF(INFORMACION!$F1910=REFERENCIAS!$C$24,10,7))),0)+VLOOKUP(F1910,REFERENCIAS!$C:$D,2,0)*VLOOKUP($F$2,PONDERADORES!A:P,IF(AND(INFORMACION!$T1910='REFERENCIAS RIESGO'!$C$36,INFORMACION!$F1910=REFERENCIAS!$C$24),16,IF(INFORMACION!$T1910='REFERENCIAS RIESGO'!$C$36,13,IF(INFORMACION!$F1910=REFERENCIAS!$C$24,10,7))),0)+VLOOKUP(T1910,REFERENCIAS!$C:$D,2,0)*VLOOKUP($T$2,PONDERADORES!A:P,IF(AND(INFORMACION!$T1910='REFERENCIAS RIESGO'!$C$36,INFORMACION!$F1910=REFERENCIAS!$C$24),16,IF(INFORMACION!$T1910='REFERENCIAS RIESGO'!$C$36,13,IF(INFORMACION!$F1910=REFERENCIAS!$C$24,10,7))),0)+VLOOKUP(IF(J1910&lt;=0.2,0.2,IF(AND(J1910&gt;0.2,J1910&lt;=0.4),0.4,IF(AND(J1910&gt;0.4,J1910&lt;=0.6),0.6,IF(AND(J1910&gt;0.6,J1910&lt;=0.8),0.8,IF(AND(J1910&gt;0.8,J1910&lt;=1),1))))),REFERENCIAS!$C:$D,2,0)*VLOOKUP($J$2,PONDERADORES!A:P,IF(AND(INFORMACION!$T1910='REFERENCIAS RIESGO'!$C$36,INFORMACION!$F1910=REFERENCIAS!$C$24),16,IF(INFORMACION!$T1910='REFERENCIAS RIESGO'!$C$36,13,IF(INFORMACION!$F1910=REFERENCIAS!$C$24,10,7))),0)</f>
        <v>#REF!</v>
      </c>
      <c r="Y1910" s="68">
        <f>+VLOOKUP(M1910,REFERENCIAS!$C:$D,2,0)*VLOOKUP($M$2,PONDERADORES!$A$7:$G$9,7,0)+VLOOKUP(N1910,REFERENCIAS!$C:$D,2,0)*VLOOKUP($N$2,PONDERADORES!$A$7:$G$9,7,0)+VLOOKUP(O1910,REFERENCIAS!$C:$D,2,0)*VLOOKUP($O$2,PONDERADORES!$A$7:$G$9,7,0)</f>
        <v>0.2</v>
      </c>
      <c r="Z1910" s="2">
        <f>+VLOOKUP(IF(R1910&lt;0.1,0,IF(AND(R1910&gt;=0.1,R1910&lt;0.2),0.1,IF(AND(R1910&gt;=0.2,R1910&lt;0.3),0.2,IF(R1910&gt;0.3,0.3,)))),REFERENCIAS!$C:$D,2,0)*VLOOKUP($R$2,PONDERADORES!$A$11:$G$11,7,0)</f>
        <v>15</v>
      </c>
      <c r="AA1910" s="92"/>
      <c r="AB1910" s="95" t="e">
        <f t="shared" ca="1" si="115"/>
        <v>#REF!</v>
      </c>
      <c r="AC1910" s="23" t="e">
        <f ca="1">IF(AB1910&gt;REFERENCIAS!$C$62,REFERENCIAS!$B$62,IF(AND(AB1910&gt;=REFERENCIAS!$C$63,AB1910&lt;REFERENCIAS!$D$63),REFERENCIAS!$B$63,IF(AND(AB1910&gt;REFERENCIAS!$C$64,AB1910&lt;=REFERENCIAS!$D$64),REFERENCIAS!$B$64,IF(AND(AB1910&gt;=REFERENCIAS!$C$65,AB1910&lt;REFERENCIAS!$D$65),REFERENCIAS!$B$65, "Revisar"))))</f>
        <v>#REF!</v>
      </c>
      <c r="AD1910" s="94" t="e">
        <f ca="1">VLOOKUP(AC1910,REFERENCIAS!$B$62:$G$65,4,FALSE)</f>
        <v>#REF!</v>
      </c>
    </row>
    <row r="1911" spans="1:30" ht="17.25" x14ac:dyDescent="0.25">
      <c r="A1911" s="74"/>
      <c r="B1911" s="19"/>
      <c r="C1911" s="19"/>
      <c r="D1911" s="50"/>
      <c r="E1911" s="73"/>
      <c r="F1911" s="74"/>
      <c r="G1911" s="9"/>
      <c r="H1911" s="48"/>
      <c r="I1911" s="49">
        <f t="shared" ca="1" si="113"/>
        <v>2022</v>
      </c>
      <c r="J1911" s="22">
        <f t="shared" ca="1" si="112"/>
        <v>1</v>
      </c>
      <c r="K1911" s="19"/>
      <c r="L1911" s="73"/>
      <c r="M1911" s="74"/>
      <c r="N1911" s="19"/>
      <c r="O1911" s="73"/>
      <c r="P1911" s="82">
        <v>1</v>
      </c>
      <c r="Q1911" s="24">
        <v>1</v>
      </c>
      <c r="R1911" s="81">
        <f t="shared" si="114"/>
        <v>1</v>
      </c>
      <c r="S1911" s="87"/>
      <c r="T1911" s="19"/>
      <c r="U1911" s="25"/>
      <c r="V1911" s="25"/>
      <c r="W1911" s="81"/>
      <c r="X1911" s="91" t="e">
        <f ca="1">+VLOOKUP(#REF!,REFERENCIAS!$C:$D,2,0)*VLOOKUP(#REF!,PONDERADORES!A:P,IF(AND(INFORMACION!$T1911='REFERENCIAS RIESGO'!$C$36,INFORMACION!$F1911=REFERENCIAS!$C$24),16,IF(INFORMACION!$T1911='REFERENCIAS RIESGO'!$C$36,13,IF(INFORMACION!$F1911=REFERENCIAS!$C$24,10,7))),0)+VLOOKUP(K1911,REFERENCIAS!$C:$D,2,0)*VLOOKUP($K$2,PONDERADORES!A:P,IF(AND(INFORMACION!$T1911='REFERENCIAS RIESGO'!$C$36,INFORMACION!$F1911=REFERENCIAS!$C$24),16,IF(INFORMACION!$T1911='REFERENCIAS RIESGO'!$C$36,13,IF(INFORMACION!$F1911=REFERENCIAS!$C$24,10,7))),0)+VLOOKUP(L1911,REFERENCIAS!$C:$D,2,0)*VLOOKUP($L$2,PONDERADORES!A:P,IF(AND(INFORMACION!$T1911='REFERENCIAS RIESGO'!$C$36,INFORMACION!$F1911=REFERENCIAS!$C$24),16,IF(INFORMACION!$T1911='REFERENCIAS RIESGO'!$C$36,13,IF(INFORMACION!$F1911=REFERENCIAS!$C$24,10,7))),0)+VLOOKUP(F1911,REFERENCIAS!$C:$D,2,0)*VLOOKUP($F$2,PONDERADORES!A:P,IF(AND(INFORMACION!$T1911='REFERENCIAS RIESGO'!$C$36,INFORMACION!$F1911=REFERENCIAS!$C$24),16,IF(INFORMACION!$T1911='REFERENCIAS RIESGO'!$C$36,13,IF(INFORMACION!$F1911=REFERENCIAS!$C$24,10,7))),0)+VLOOKUP(T1911,REFERENCIAS!$C:$D,2,0)*VLOOKUP($T$2,PONDERADORES!A:P,IF(AND(INFORMACION!$T1911='REFERENCIAS RIESGO'!$C$36,INFORMACION!$F1911=REFERENCIAS!$C$24),16,IF(INFORMACION!$T1911='REFERENCIAS RIESGO'!$C$36,13,IF(INFORMACION!$F1911=REFERENCIAS!$C$24,10,7))),0)+VLOOKUP(IF(J1911&lt;=0.2,0.2,IF(AND(J1911&gt;0.2,J1911&lt;=0.4),0.4,IF(AND(J1911&gt;0.4,J1911&lt;=0.6),0.6,IF(AND(J1911&gt;0.6,J1911&lt;=0.8),0.8,IF(AND(J1911&gt;0.8,J1911&lt;=1),1))))),REFERENCIAS!$C:$D,2,0)*VLOOKUP($J$2,PONDERADORES!A:P,IF(AND(INFORMACION!$T1911='REFERENCIAS RIESGO'!$C$36,INFORMACION!$F1911=REFERENCIAS!$C$24),16,IF(INFORMACION!$T1911='REFERENCIAS RIESGO'!$C$36,13,IF(INFORMACION!$F1911=REFERENCIAS!$C$24,10,7))),0)</f>
        <v>#REF!</v>
      </c>
      <c r="Y1911" s="68">
        <f>+VLOOKUP(M1911,REFERENCIAS!$C:$D,2,0)*VLOOKUP($M$2,PONDERADORES!$A$7:$G$9,7,0)+VLOOKUP(N1911,REFERENCIAS!$C:$D,2,0)*VLOOKUP($N$2,PONDERADORES!$A$7:$G$9,7,0)+VLOOKUP(O1911,REFERENCIAS!$C:$D,2,0)*VLOOKUP($O$2,PONDERADORES!$A$7:$G$9,7,0)</f>
        <v>0.2</v>
      </c>
      <c r="Z1911" s="2">
        <f>+VLOOKUP(IF(R1911&lt;0.1,0,IF(AND(R1911&gt;=0.1,R1911&lt;0.2),0.1,IF(AND(R1911&gt;=0.2,R1911&lt;0.3),0.2,IF(R1911&gt;0.3,0.3,)))),REFERENCIAS!$C:$D,2,0)*VLOOKUP($R$2,PONDERADORES!$A$11:$G$11,7,0)</f>
        <v>15</v>
      </c>
      <c r="AA1911" s="92"/>
      <c r="AB1911" s="95" t="e">
        <f t="shared" ca="1" si="115"/>
        <v>#REF!</v>
      </c>
      <c r="AC1911" s="23" t="e">
        <f ca="1">IF(AB1911&gt;REFERENCIAS!$C$62,REFERENCIAS!$B$62,IF(AND(AB1911&gt;=REFERENCIAS!$C$63,AB1911&lt;REFERENCIAS!$D$63),REFERENCIAS!$B$63,IF(AND(AB1911&gt;REFERENCIAS!$C$64,AB1911&lt;=REFERENCIAS!$D$64),REFERENCIAS!$B$64,IF(AND(AB1911&gt;=REFERENCIAS!$C$65,AB1911&lt;REFERENCIAS!$D$65),REFERENCIAS!$B$65, "Revisar"))))</f>
        <v>#REF!</v>
      </c>
      <c r="AD1911" s="94" t="e">
        <f ca="1">VLOOKUP(AC1911,REFERENCIAS!$B$62:$G$65,4,FALSE)</f>
        <v>#REF!</v>
      </c>
    </row>
    <row r="1912" spans="1:30" ht="17.25" x14ac:dyDescent="0.25">
      <c r="A1912" s="74"/>
      <c r="B1912" s="19"/>
      <c r="C1912" s="19"/>
      <c r="D1912" s="50"/>
      <c r="E1912" s="73"/>
      <c r="F1912" s="74"/>
      <c r="G1912" s="9"/>
      <c r="H1912" s="48"/>
      <c r="I1912" s="49">
        <f t="shared" ca="1" si="113"/>
        <v>2022</v>
      </c>
      <c r="J1912" s="22">
        <f t="shared" ca="1" si="112"/>
        <v>1</v>
      </c>
      <c r="K1912" s="19"/>
      <c r="L1912" s="73"/>
      <c r="M1912" s="74"/>
      <c r="N1912" s="19"/>
      <c r="O1912" s="73"/>
      <c r="P1912" s="82">
        <v>1</v>
      </c>
      <c r="Q1912" s="24">
        <v>1</v>
      </c>
      <c r="R1912" s="81">
        <f t="shared" si="114"/>
        <v>1</v>
      </c>
      <c r="S1912" s="87"/>
      <c r="T1912" s="19"/>
      <c r="U1912" s="25"/>
      <c r="V1912" s="25"/>
      <c r="W1912" s="81"/>
      <c r="X1912" s="91" t="e">
        <f ca="1">+VLOOKUP(#REF!,REFERENCIAS!$C:$D,2,0)*VLOOKUP(#REF!,PONDERADORES!A:P,IF(AND(INFORMACION!$T1912='REFERENCIAS RIESGO'!$C$36,INFORMACION!$F1912=REFERENCIAS!$C$24),16,IF(INFORMACION!$T1912='REFERENCIAS RIESGO'!$C$36,13,IF(INFORMACION!$F1912=REFERENCIAS!$C$24,10,7))),0)+VLOOKUP(K1912,REFERENCIAS!$C:$D,2,0)*VLOOKUP($K$2,PONDERADORES!A:P,IF(AND(INFORMACION!$T1912='REFERENCIAS RIESGO'!$C$36,INFORMACION!$F1912=REFERENCIAS!$C$24),16,IF(INFORMACION!$T1912='REFERENCIAS RIESGO'!$C$36,13,IF(INFORMACION!$F1912=REFERENCIAS!$C$24,10,7))),0)+VLOOKUP(L1912,REFERENCIAS!$C:$D,2,0)*VLOOKUP($L$2,PONDERADORES!A:P,IF(AND(INFORMACION!$T1912='REFERENCIAS RIESGO'!$C$36,INFORMACION!$F1912=REFERENCIAS!$C$24),16,IF(INFORMACION!$T1912='REFERENCIAS RIESGO'!$C$36,13,IF(INFORMACION!$F1912=REFERENCIAS!$C$24,10,7))),0)+VLOOKUP(F1912,REFERENCIAS!$C:$D,2,0)*VLOOKUP($F$2,PONDERADORES!A:P,IF(AND(INFORMACION!$T1912='REFERENCIAS RIESGO'!$C$36,INFORMACION!$F1912=REFERENCIAS!$C$24),16,IF(INFORMACION!$T1912='REFERENCIAS RIESGO'!$C$36,13,IF(INFORMACION!$F1912=REFERENCIAS!$C$24,10,7))),0)+VLOOKUP(T1912,REFERENCIAS!$C:$D,2,0)*VLOOKUP($T$2,PONDERADORES!A:P,IF(AND(INFORMACION!$T1912='REFERENCIAS RIESGO'!$C$36,INFORMACION!$F1912=REFERENCIAS!$C$24),16,IF(INFORMACION!$T1912='REFERENCIAS RIESGO'!$C$36,13,IF(INFORMACION!$F1912=REFERENCIAS!$C$24,10,7))),0)+VLOOKUP(IF(J1912&lt;=0.2,0.2,IF(AND(J1912&gt;0.2,J1912&lt;=0.4),0.4,IF(AND(J1912&gt;0.4,J1912&lt;=0.6),0.6,IF(AND(J1912&gt;0.6,J1912&lt;=0.8),0.8,IF(AND(J1912&gt;0.8,J1912&lt;=1),1))))),REFERENCIAS!$C:$D,2,0)*VLOOKUP($J$2,PONDERADORES!A:P,IF(AND(INFORMACION!$T1912='REFERENCIAS RIESGO'!$C$36,INFORMACION!$F1912=REFERENCIAS!$C$24),16,IF(INFORMACION!$T1912='REFERENCIAS RIESGO'!$C$36,13,IF(INFORMACION!$F1912=REFERENCIAS!$C$24,10,7))),0)</f>
        <v>#REF!</v>
      </c>
      <c r="Y1912" s="68">
        <f>+VLOOKUP(M1912,REFERENCIAS!$C:$D,2,0)*VLOOKUP($M$2,PONDERADORES!$A$7:$G$9,7,0)+VLOOKUP(N1912,REFERENCIAS!$C:$D,2,0)*VLOOKUP($N$2,PONDERADORES!$A$7:$G$9,7,0)+VLOOKUP(O1912,REFERENCIAS!$C:$D,2,0)*VLOOKUP($O$2,PONDERADORES!$A$7:$G$9,7,0)</f>
        <v>0.2</v>
      </c>
      <c r="Z1912" s="2">
        <f>+VLOOKUP(IF(R1912&lt;0.1,0,IF(AND(R1912&gt;=0.1,R1912&lt;0.2),0.1,IF(AND(R1912&gt;=0.2,R1912&lt;0.3),0.2,IF(R1912&gt;0.3,0.3,)))),REFERENCIAS!$C:$D,2,0)*VLOOKUP($R$2,PONDERADORES!$A$11:$G$11,7,0)</f>
        <v>15</v>
      </c>
      <c r="AA1912" s="92"/>
      <c r="AB1912" s="95" t="e">
        <f t="shared" ca="1" si="115"/>
        <v>#REF!</v>
      </c>
      <c r="AC1912" s="23" t="e">
        <f ca="1">IF(AB1912&gt;REFERENCIAS!$C$62,REFERENCIAS!$B$62,IF(AND(AB1912&gt;=REFERENCIAS!$C$63,AB1912&lt;REFERENCIAS!$D$63),REFERENCIAS!$B$63,IF(AND(AB1912&gt;REFERENCIAS!$C$64,AB1912&lt;=REFERENCIAS!$D$64),REFERENCIAS!$B$64,IF(AND(AB1912&gt;=REFERENCIAS!$C$65,AB1912&lt;REFERENCIAS!$D$65),REFERENCIAS!$B$65, "Revisar"))))</f>
        <v>#REF!</v>
      </c>
      <c r="AD1912" s="94" t="e">
        <f ca="1">VLOOKUP(AC1912,REFERENCIAS!$B$62:$G$65,4,FALSE)</f>
        <v>#REF!</v>
      </c>
    </row>
    <row r="1913" spans="1:30" ht="17.25" x14ac:dyDescent="0.25">
      <c r="A1913" s="74"/>
      <c r="B1913" s="19"/>
      <c r="C1913" s="19"/>
      <c r="D1913" s="50"/>
      <c r="E1913" s="73"/>
      <c r="F1913" s="74"/>
      <c r="G1913" s="9"/>
      <c r="H1913" s="48"/>
      <c r="I1913" s="49">
        <f t="shared" ca="1" si="113"/>
        <v>2022</v>
      </c>
      <c r="J1913" s="22">
        <f t="shared" ca="1" si="112"/>
        <v>1</v>
      </c>
      <c r="K1913" s="19"/>
      <c r="L1913" s="73"/>
      <c r="M1913" s="74"/>
      <c r="N1913" s="19"/>
      <c r="O1913" s="73"/>
      <c r="P1913" s="82">
        <v>1</v>
      </c>
      <c r="Q1913" s="24">
        <v>1</v>
      </c>
      <c r="R1913" s="81">
        <f t="shared" si="114"/>
        <v>1</v>
      </c>
      <c r="S1913" s="87"/>
      <c r="T1913" s="19"/>
      <c r="U1913" s="25"/>
      <c r="V1913" s="25"/>
      <c r="W1913" s="81"/>
      <c r="X1913" s="91" t="e">
        <f ca="1">+VLOOKUP(#REF!,REFERENCIAS!$C:$D,2,0)*VLOOKUP(#REF!,PONDERADORES!A:P,IF(AND(INFORMACION!$T1913='REFERENCIAS RIESGO'!$C$36,INFORMACION!$F1913=REFERENCIAS!$C$24),16,IF(INFORMACION!$T1913='REFERENCIAS RIESGO'!$C$36,13,IF(INFORMACION!$F1913=REFERENCIAS!$C$24,10,7))),0)+VLOOKUP(K1913,REFERENCIAS!$C:$D,2,0)*VLOOKUP($K$2,PONDERADORES!A:P,IF(AND(INFORMACION!$T1913='REFERENCIAS RIESGO'!$C$36,INFORMACION!$F1913=REFERENCIAS!$C$24),16,IF(INFORMACION!$T1913='REFERENCIAS RIESGO'!$C$36,13,IF(INFORMACION!$F1913=REFERENCIAS!$C$24,10,7))),0)+VLOOKUP(L1913,REFERENCIAS!$C:$D,2,0)*VLOOKUP($L$2,PONDERADORES!A:P,IF(AND(INFORMACION!$T1913='REFERENCIAS RIESGO'!$C$36,INFORMACION!$F1913=REFERENCIAS!$C$24),16,IF(INFORMACION!$T1913='REFERENCIAS RIESGO'!$C$36,13,IF(INFORMACION!$F1913=REFERENCIAS!$C$24,10,7))),0)+VLOOKUP(F1913,REFERENCIAS!$C:$D,2,0)*VLOOKUP($F$2,PONDERADORES!A:P,IF(AND(INFORMACION!$T1913='REFERENCIAS RIESGO'!$C$36,INFORMACION!$F1913=REFERENCIAS!$C$24),16,IF(INFORMACION!$T1913='REFERENCIAS RIESGO'!$C$36,13,IF(INFORMACION!$F1913=REFERENCIAS!$C$24,10,7))),0)+VLOOKUP(T1913,REFERENCIAS!$C:$D,2,0)*VLOOKUP($T$2,PONDERADORES!A:P,IF(AND(INFORMACION!$T1913='REFERENCIAS RIESGO'!$C$36,INFORMACION!$F1913=REFERENCIAS!$C$24),16,IF(INFORMACION!$T1913='REFERENCIAS RIESGO'!$C$36,13,IF(INFORMACION!$F1913=REFERENCIAS!$C$24,10,7))),0)+VLOOKUP(IF(J1913&lt;=0.2,0.2,IF(AND(J1913&gt;0.2,J1913&lt;=0.4),0.4,IF(AND(J1913&gt;0.4,J1913&lt;=0.6),0.6,IF(AND(J1913&gt;0.6,J1913&lt;=0.8),0.8,IF(AND(J1913&gt;0.8,J1913&lt;=1),1))))),REFERENCIAS!$C:$D,2,0)*VLOOKUP($J$2,PONDERADORES!A:P,IF(AND(INFORMACION!$T1913='REFERENCIAS RIESGO'!$C$36,INFORMACION!$F1913=REFERENCIAS!$C$24),16,IF(INFORMACION!$T1913='REFERENCIAS RIESGO'!$C$36,13,IF(INFORMACION!$F1913=REFERENCIAS!$C$24,10,7))),0)</f>
        <v>#REF!</v>
      </c>
      <c r="Y1913" s="68">
        <f>+VLOOKUP(M1913,REFERENCIAS!$C:$D,2,0)*VLOOKUP($M$2,PONDERADORES!$A$7:$G$9,7,0)+VLOOKUP(N1913,REFERENCIAS!$C:$D,2,0)*VLOOKUP($N$2,PONDERADORES!$A$7:$G$9,7,0)+VLOOKUP(O1913,REFERENCIAS!$C:$D,2,0)*VLOOKUP($O$2,PONDERADORES!$A$7:$G$9,7,0)</f>
        <v>0.2</v>
      </c>
      <c r="Z1913" s="2">
        <f>+VLOOKUP(IF(R1913&lt;0.1,0,IF(AND(R1913&gt;=0.1,R1913&lt;0.2),0.1,IF(AND(R1913&gt;=0.2,R1913&lt;0.3),0.2,IF(R1913&gt;0.3,0.3,)))),REFERENCIAS!$C:$D,2,0)*VLOOKUP($R$2,PONDERADORES!$A$11:$G$11,7,0)</f>
        <v>15</v>
      </c>
      <c r="AA1913" s="92"/>
      <c r="AB1913" s="95" t="e">
        <f t="shared" ca="1" si="115"/>
        <v>#REF!</v>
      </c>
      <c r="AC1913" s="23" t="e">
        <f ca="1">IF(AB1913&gt;REFERENCIAS!$C$62,REFERENCIAS!$B$62,IF(AND(AB1913&gt;=REFERENCIAS!$C$63,AB1913&lt;REFERENCIAS!$D$63),REFERENCIAS!$B$63,IF(AND(AB1913&gt;REFERENCIAS!$C$64,AB1913&lt;=REFERENCIAS!$D$64),REFERENCIAS!$B$64,IF(AND(AB1913&gt;=REFERENCIAS!$C$65,AB1913&lt;REFERENCIAS!$D$65),REFERENCIAS!$B$65, "Revisar"))))</f>
        <v>#REF!</v>
      </c>
      <c r="AD1913" s="94" t="e">
        <f ca="1">VLOOKUP(AC1913,REFERENCIAS!$B$62:$G$65,4,FALSE)</f>
        <v>#REF!</v>
      </c>
    </row>
    <row r="1914" spans="1:30" ht="17.25" x14ac:dyDescent="0.25">
      <c r="A1914" s="74"/>
      <c r="B1914" s="19"/>
      <c r="C1914" s="19"/>
      <c r="D1914" s="50"/>
      <c r="E1914" s="73"/>
      <c r="F1914" s="74"/>
      <c r="G1914" s="9"/>
      <c r="H1914" s="48"/>
      <c r="I1914" s="49">
        <f t="shared" ca="1" si="113"/>
        <v>2022</v>
      </c>
      <c r="J1914" s="22">
        <f t="shared" ca="1" si="112"/>
        <v>1</v>
      </c>
      <c r="K1914" s="19"/>
      <c r="L1914" s="73"/>
      <c r="M1914" s="74"/>
      <c r="N1914" s="19"/>
      <c r="O1914" s="73"/>
      <c r="P1914" s="82">
        <v>1</v>
      </c>
      <c r="Q1914" s="24">
        <v>1</v>
      </c>
      <c r="R1914" s="81">
        <f t="shared" si="114"/>
        <v>1</v>
      </c>
      <c r="S1914" s="87"/>
      <c r="T1914" s="19"/>
      <c r="U1914" s="25"/>
      <c r="V1914" s="25"/>
      <c r="W1914" s="81"/>
      <c r="X1914" s="91" t="e">
        <f ca="1">+VLOOKUP(#REF!,REFERENCIAS!$C:$D,2,0)*VLOOKUP(#REF!,PONDERADORES!A:P,IF(AND(INFORMACION!$T1914='REFERENCIAS RIESGO'!$C$36,INFORMACION!$F1914=REFERENCIAS!$C$24),16,IF(INFORMACION!$T1914='REFERENCIAS RIESGO'!$C$36,13,IF(INFORMACION!$F1914=REFERENCIAS!$C$24,10,7))),0)+VLOOKUP(K1914,REFERENCIAS!$C:$D,2,0)*VLOOKUP($K$2,PONDERADORES!A:P,IF(AND(INFORMACION!$T1914='REFERENCIAS RIESGO'!$C$36,INFORMACION!$F1914=REFERENCIAS!$C$24),16,IF(INFORMACION!$T1914='REFERENCIAS RIESGO'!$C$36,13,IF(INFORMACION!$F1914=REFERENCIAS!$C$24,10,7))),0)+VLOOKUP(L1914,REFERENCIAS!$C:$D,2,0)*VLOOKUP($L$2,PONDERADORES!A:P,IF(AND(INFORMACION!$T1914='REFERENCIAS RIESGO'!$C$36,INFORMACION!$F1914=REFERENCIAS!$C$24),16,IF(INFORMACION!$T1914='REFERENCIAS RIESGO'!$C$36,13,IF(INFORMACION!$F1914=REFERENCIAS!$C$24,10,7))),0)+VLOOKUP(F1914,REFERENCIAS!$C:$D,2,0)*VLOOKUP($F$2,PONDERADORES!A:P,IF(AND(INFORMACION!$T1914='REFERENCIAS RIESGO'!$C$36,INFORMACION!$F1914=REFERENCIAS!$C$24),16,IF(INFORMACION!$T1914='REFERENCIAS RIESGO'!$C$36,13,IF(INFORMACION!$F1914=REFERENCIAS!$C$24,10,7))),0)+VLOOKUP(T1914,REFERENCIAS!$C:$D,2,0)*VLOOKUP($T$2,PONDERADORES!A:P,IF(AND(INFORMACION!$T1914='REFERENCIAS RIESGO'!$C$36,INFORMACION!$F1914=REFERENCIAS!$C$24),16,IF(INFORMACION!$T1914='REFERENCIAS RIESGO'!$C$36,13,IF(INFORMACION!$F1914=REFERENCIAS!$C$24,10,7))),0)+VLOOKUP(IF(J1914&lt;=0.2,0.2,IF(AND(J1914&gt;0.2,J1914&lt;=0.4),0.4,IF(AND(J1914&gt;0.4,J1914&lt;=0.6),0.6,IF(AND(J1914&gt;0.6,J1914&lt;=0.8),0.8,IF(AND(J1914&gt;0.8,J1914&lt;=1),1))))),REFERENCIAS!$C:$D,2,0)*VLOOKUP($J$2,PONDERADORES!A:P,IF(AND(INFORMACION!$T1914='REFERENCIAS RIESGO'!$C$36,INFORMACION!$F1914=REFERENCIAS!$C$24),16,IF(INFORMACION!$T1914='REFERENCIAS RIESGO'!$C$36,13,IF(INFORMACION!$F1914=REFERENCIAS!$C$24,10,7))),0)</f>
        <v>#REF!</v>
      </c>
      <c r="Y1914" s="68">
        <f>+VLOOKUP(M1914,REFERENCIAS!$C:$D,2,0)*VLOOKUP($M$2,PONDERADORES!$A$7:$G$9,7,0)+VLOOKUP(N1914,REFERENCIAS!$C:$D,2,0)*VLOOKUP($N$2,PONDERADORES!$A$7:$G$9,7,0)+VLOOKUP(O1914,REFERENCIAS!$C:$D,2,0)*VLOOKUP($O$2,PONDERADORES!$A$7:$G$9,7,0)</f>
        <v>0.2</v>
      </c>
      <c r="Z1914" s="2">
        <f>+VLOOKUP(IF(R1914&lt;0.1,0,IF(AND(R1914&gt;=0.1,R1914&lt;0.2),0.1,IF(AND(R1914&gt;=0.2,R1914&lt;0.3),0.2,IF(R1914&gt;0.3,0.3,)))),REFERENCIAS!$C:$D,2,0)*VLOOKUP($R$2,PONDERADORES!$A$11:$G$11,7,0)</f>
        <v>15</v>
      </c>
      <c r="AA1914" s="92"/>
      <c r="AB1914" s="95" t="e">
        <f t="shared" ca="1" si="115"/>
        <v>#REF!</v>
      </c>
      <c r="AC1914" s="23" t="e">
        <f ca="1">IF(AB1914&gt;REFERENCIAS!$C$62,REFERENCIAS!$B$62,IF(AND(AB1914&gt;=REFERENCIAS!$C$63,AB1914&lt;REFERENCIAS!$D$63),REFERENCIAS!$B$63,IF(AND(AB1914&gt;REFERENCIAS!$C$64,AB1914&lt;=REFERENCIAS!$D$64),REFERENCIAS!$B$64,IF(AND(AB1914&gt;=REFERENCIAS!$C$65,AB1914&lt;REFERENCIAS!$D$65),REFERENCIAS!$B$65, "Revisar"))))</f>
        <v>#REF!</v>
      </c>
      <c r="AD1914" s="94" t="e">
        <f ca="1">VLOOKUP(AC1914,REFERENCIAS!$B$62:$G$65,4,FALSE)</f>
        <v>#REF!</v>
      </c>
    </row>
    <row r="1915" spans="1:30" ht="17.25" x14ac:dyDescent="0.25">
      <c r="A1915" s="74"/>
      <c r="B1915" s="19"/>
      <c r="C1915" s="19"/>
      <c r="D1915" s="50"/>
      <c r="E1915" s="73"/>
      <c r="F1915" s="74"/>
      <c r="G1915" s="9"/>
      <c r="H1915" s="48"/>
      <c r="I1915" s="49">
        <f t="shared" ca="1" si="113"/>
        <v>2022</v>
      </c>
      <c r="J1915" s="22">
        <f t="shared" ca="1" si="112"/>
        <v>1</v>
      </c>
      <c r="K1915" s="19"/>
      <c r="L1915" s="73"/>
      <c r="M1915" s="74"/>
      <c r="N1915" s="19"/>
      <c r="O1915" s="73"/>
      <c r="P1915" s="82">
        <v>1</v>
      </c>
      <c r="Q1915" s="24">
        <v>1</v>
      </c>
      <c r="R1915" s="81">
        <f t="shared" si="114"/>
        <v>1</v>
      </c>
      <c r="S1915" s="87"/>
      <c r="T1915" s="19"/>
      <c r="U1915" s="25"/>
      <c r="V1915" s="25"/>
      <c r="W1915" s="81"/>
      <c r="X1915" s="91" t="e">
        <f ca="1">+VLOOKUP(#REF!,REFERENCIAS!$C:$D,2,0)*VLOOKUP(#REF!,PONDERADORES!A:P,IF(AND(INFORMACION!$T1915='REFERENCIAS RIESGO'!$C$36,INFORMACION!$F1915=REFERENCIAS!$C$24),16,IF(INFORMACION!$T1915='REFERENCIAS RIESGO'!$C$36,13,IF(INFORMACION!$F1915=REFERENCIAS!$C$24,10,7))),0)+VLOOKUP(K1915,REFERENCIAS!$C:$D,2,0)*VLOOKUP($K$2,PONDERADORES!A:P,IF(AND(INFORMACION!$T1915='REFERENCIAS RIESGO'!$C$36,INFORMACION!$F1915=REFERENCIAS!$C$24),16,IF(INFORMACION!$T1915='REFERENCIAS RIESGO'!$C$36,13,IF(INFORMACION!$F1915=REFERENCIAS!$C$24,10,7))),0)+VLOOKUP(L1915,REFERENCIAS!$C:$D,2,0)*VLOOKUP($L$2,PONDERADORES!A:P,IF(AND(INFORMACION!$T1915='REFERENCIAS RIESGO'!$C$36,INFORMACION!$F1915=REFERENCIAS!$C$24),16,IF(INFORMACION!$T1915='REFERENCIAS RIESGO'!$C$36,13,IF(INFORMACION!$F1915=REFERENCIAS!$C$24,10,7))),0)+VLOOKUP(F1915,REFERENCIAS!$C:$D,2,0)*VLOOKUP($F$2,PONDERADORES!A:P,IF(AND(INFORMACION!$T1915='REFERENCIAS RIESGO'!$C$36,INFORMACION!$F1915=REFERENCIAS!$C$24),16,IF(INFORMACION!$T1915='REFERENCIAS RIESGO'!$C$36,13,IF(INFORMACION!$F1915=REFERENCIAS!$C$24,10,7))),0)+VLOOKUP(T1915,REFERENCIAS!$C:$D,2,0)*VLOOKUP($T$2,PONDERADORES!A:P,IF(AND(INFORMACION!$T1915='REFERENCIAS RIESGO'!$C$36,INFORMACION!$F1915=REFERENCIAS!$C$24),16,IF(INFORMACION!$T1915='REFERENCIAS RIESGO'!$C$36,13,IF(INFORMACION!$F1915=REFERENCIAS!$C$24,10,7))),0)+VLOOKUP(IF(J1915&lt;=0.2,0.2,IF(AND(J1915&gt;0.2,J1915&lt;=0.4),0.4,IF(AND(J1915&gt;0.4,J1915&lt;=0.6),0.6,IF(AND(J1915&gt;0.6,J1915&lt;=0.8),0.8,IF(AND(J1915&gt;0.8,J1915&lt;=1),1))))),REFERENCIAS!$C:$D,2,0)*VLOOKUP($J$2,PONDERADORES!A:P,IF(AND(INFORMACION!$T1915='REFERENCIAS RIESGO'!$C$36,INFORMACION!$F1915=REFERENCIAS!$C$24),16,IF(INFORMACION!$T1915='REFERENCIAS RIESGO'!$C$36,13,IF(INFORMACION!$F1915=REFERENCIAS!$C$24,10,7))),0)</f>
        <v>#REF!</v>
      </c>
      <c r="Y1915" s="68">
        <f>+VLOOKUP(M1915,REFERENCIAS!$C:$D,2,0)*VLOOKUP($M$2,PONDERADORES!$A$7:$G$9,7,0)+VLOOKUP(N1915,REFERENCIAS!$C:$D,2,0)*VLOOKUP($N$2,PONDERADORES!$A$7:$G$9,7,0)+VLOOKUP(O1915,REFERENCIAS!$C:$D,2,0)*VLOOKUP($O$2,PONDERADORES!$A$7:$G$9,7,0)</f>
        <v>0.2</v>
      </c>
      <c r="Z1915" s="2">
        <f>+VLOOKUP(IF(R1915&lt;0.1,0,IF(AND(R1915&gt;=0.1,R1915&lt;0.2),0.1,IF(AND(R1915&gt;=0.2,R1915&lt;0.3),0.2,IF(R1915&gt;0.3,0.3,)))),REFERENCIAS!$C:$D,2,0)*VLOOKUP($R$2,PONDERADORES!$A$11:$G$11,7,0)</f>
        <v>15</v>
      </c>
      <c r="AA1915" s="92"/>
      <c r="AB1915" s="95" t="e">
        <f t="shared" ca="1" si="115"/>
        <v>#REF!</v>
      </c>
      <c r="AC1915" s="23" t="e">
        <f ca="1">IF(AB1915&gt;REFERENCIAS!$C$62,REFERENCIAS!$B$62,IF(AND(AB1915&gt;=REFERENCIAS!$C$63,AB1915&lt;REFERENCIAS!$D$63),REFERENCIAS!$B$63,IF(AND(AB1915&gt;REFERENCIAS!$C$64,AB1915&lt;=REFERENCIAS!$D$64),REFERENCIAS!$B$64,IF(AND(AB1915&gt;=REFERENCIAS!$C$65,AB1915&lt;REFERENCIAS!$D$65),REFERENCIAS!$B$65, "Revisar"))))</f>
        <v>#REF!</v>
      </c>
      <c r="AD1915" s="94" t="e">
        <f ca="1">VLOOKUP(AC1915,REFERENCIAS!$B$62:$G$65,4,FALSE)</f>
        <v>#REF!</v>
      </c>
    </row>
    <row r="1916" spans="1:30" ht="17.25" x14ac:dyDescent="0.25">
      <c r="A1916" s="74"/>
      <c r="B1916" s="19"/>
      <c r="C1916" s="19"/>
      <c r="D1916" s="50"/>
      <c r="E1916" s="73"/>
      <c r="F1916" s="74"/>
      <c r="G1916" s="9"/>
      <c r="H1916" s="48"/>
      <c r="I1916" s="49">
        <f t="shared" ca="1" si="113"/>
        <v>2022</v>
      </c>
      <c r="J1916" s="22">
        <f t="shared" ca="1" si="112"/>
        <v>1</v>
      </c>
      <c r="K1916" s="19"/>
      <c r="L1916" s="73"/>
      <c r="M1916" s="74"/>
      <c r="N1916" s="19"/>
      <c r="O1916" s="73"/>
      <c r="P1916" s="82">
        <v>1</v>
      </c>
      <c r="Q1916" s="24">
        <v>1</v>
      </c>
      <c r="R1916" s="81">
        <f t="shared" si="114"/>
        <v>1</v>
      </c>
      <c r="S1916" s="87"/>
      <c r="T1916" s="19"/>
      <c r="U1916" s="25"/>
      <c r="V1916" s="25"/>
      <c r="W1916" s="81"/>
      <c r="X1916" s="91" t="e">
        <f ca="1">+VLOOKUP(#REF!,REFERENCIAS!$C:$D,2,0)*VLOOKUP(#REF!,PONDERADORES!A:P,IF(AND(INFORMACION!$T1916='REFERENCIAS RIESGO'!$C$36,INFORMACION!$F1916=REFERENCIAS!$C$24),16,IF(INFORMACION!$T1916='REFERENCIAS RIESGO'!$C$36,13,IF(INFORMACION!$F1916=REFERENCIAS!$C$24,10,7))),0)+VLOOKUP(K1916,REFERENCIAS!$C:$D,2,0)*VLOOKUP($K$2,PONDERADORES!A:P,IF(AND(INFORMACION!$T1916='REFERENCIAS RIESGO'!$C$36,INFORMACION!$F1916=REFERENCIAS!$C$24),16,IF(INFORMACION!$T1916='REFERENCIAS RIESGO'!$C$36,13,IF(INFORMACION!$F1916=REFERENCIAS!$C$24,10,7))),0)+VLOOKUP(L1916,REFERENCIAS!$C:$D,2,0)*VLOOKUP($L$2,PONDERADORES!A:P,IF(AND(INFORMACION!$T1916='REFERENCIAS RIESGO'!$C$36,INFORMACION!$F1916=REFERENCIAS!$C$24),16,IF(INFORMACION!$T1916='REFERENCIAS RIESGO'!$C$36,13,IF(INFORMACION!$F1916=REFERENCIAS!$C$24,10,7))),0)+VLOOKUP(F1916,REFERENCIAS!$C:$D,2,0)*VLOOKUP($F$2,PONDERADORES!A:P,IF(AND(INFORMACION!$T1916='REFERENCIAS RIESGO'!$C$36,INFORMACION!$F1916=REFERENCIAS!$C$24),16,IF(INFORMACION!$T1916='REFERENCIAS RIESGO'!$C$36,13,IF(INFORMACION!$F1916=REFERENCIAS!$C$24,10,7))),0)+VLOOKUP(T1916,REFERENCIAS!$C:$D,2,0)*VLOOKUP($T$2,PONDERADORES!A:P,IF(AND(INFORMACION!$T1916='REFERENCIAS RIESGO'!$C$36,INFORMACION!$F1916=REFERENCIAS!$C$24),16,IF(INFORMACION!$T1916='REFERENCIAS RIESGO'!$C$36,13,IF(INFORMACION!$F1916=REFERENCIAS!$C$24,10,7))),0)+VLOOKUP(IF(J1916&lt;=0.2,0.2,IF(AND(J1916&gt;0.2,J1916&lt;=0.4),0.4,IF(AND(J1916&gt;0.4,J1916&lt;=0.6),0.6,IF(AND(J1916&gt;0.6,J1916&lt;=0.8),0.8,IF(AND(J1916&gt;0.8,J1916&lt;=1),1))))),REFERENCIAS!$C:$D,2,0)*VLOOKUP($J$2,PONDERADORES!A:P,IF(AND(INFORMACION!$T1916='REFERENCIAS RIESGO'!$C$36,INFORMACION!$F1916=REFERENCIAS!$C$24),16,IF(INFORMACION!$T1916='REFERENCIAS RIESGO'!$C$36,13,IF(INFORMACION!$F1916=REFERENCIAS!$C$24,10,7))),0)</f>
        <v>#REF!</v>
      </c>
      <c r="Y1916" s="68">
        <f>+VLOOKUP(M1916,REFERENCIAS!$C:$D,2,0)*VLOOKUP($M$2,PONDERADORES!$A$7:$G$9,7,0)+VLOOKUP(N1916,REFERENCIAS!$C:$D,2,0)*VLOOKUP($N$2,PONDERADORES!$A$7:$G$9,7,0)+VLOOKUP(O1916,REFERENCIAS!$C:$D,2,0)*VLOOKUP($O$2,PONDERADORES!$A$7:$G$9,7,0)</f>
        <v>0.2</v>
      </c>
      <c r="Z1916" s="2">
        <f>+VLOOKUP(IF(R1916&lt;0.1,0,IF(AND(R1916&gt;=0.1,R1916&lt;0.2),0.1,IF(AND(R1916&gt;=0.2,R1916&lt;0.3),0.2,IF(R1916&gt;0.3,0.3,)))),REFERENCIAS!$C:$D,2,0)*VLOOKUP($R$2,PONDERADORES!$A$11:$G$11,7,0)</f>
        <v>15</v>
      </c>
      <c r="AA1916" s="92"/>
      <c r="AB1916" s="95" t="e">
        <f t="shared" ca="1" si="115"/>
        <v>#REF!</v>
      </c>
      <c r="AC1916" s="23" t="e">
        <f ca="1">IF(AB1916&gt;REFERENCIAS!$C$62,REFERENCIAS!$B$62,IF(AND(AB1916&gt;=REFERENCIAS!$C$63,AB1916&lt;REFERENCIAS!$D$63),REFERENCIAS!$B$63,IF(AND(AB1916&gt;REFERENCIAS!$C$64,AB1916&lt;=REFERENCIAS!$D$64),REFERENCIAS!$B$64,IF(AND(AB1916&gt;=REFERENCIAS!$C$65,AB1916&lt;REFERENCIAS!$D$65),REFERENCIAS!$B$65, "Revisar"))))</f>
        <v>#REF!</v>
      </c>
      <c r="AD1916" s="94" t="e">
        <f ca="1">VLOOKUP(AC1916,REFERENCIAS!$B$62:$G$65,4,FALSE)</f>
        <v>#REF!</v>
      </c>
    </row>
    <row r="1917" spans="1:30" ht="17.25" x14ac:dyDescent="0.25">
      <c r="A1917" s="74"/>
      <c r="B1917" s="19"/>
      <c r="C1917" s="19"/>
      <c r="D1917" s="50"/>
      <c r="E1917" s="73"/>
      <c r="F1917" s="74"/>
      <c r="G1917" s="9"/>
      <c r="H1917" s="48"/>
      <c r="I1917" s="49">
        <f t="shared" ca="1" si="113"/>
        <v>2022</v>
      </c>
      <c r="J1917" s="22">
        <f t="shared" ca="1" si="112"/>
        <v>1</v>
      </c>
      <c r="K1917" s="19"/>
      <c r="L1917" s="73"/>
      <c r="M1917" s="74"/>
      <c r="N1917" s="19"/>
      <c r="O1917" s="73"/>
      <c r="P1917" s="82">
        <v>1</v>
      </c>
      <c r="Q1917" s="24">
        <v>1</v>
      </c>
      <c r="R1917" s="81">
        <f t="shared" si="114"/>
        <v>1</v>
      </c>
      <c r="S1917" s="87"/>
      <c r="T1917" s="19"/>
      <c r="U1917" s="25"/>
      <c r="V1917" s="25"/>
      <c r="W1917" s="81"/>
      <c r="X1917" s="91" t="e">
        <f ca="1">+VLOOKUP(#REF!,REFERENCIAS!$C:$D,2,0)*VLOOKUP(#REF!,PONDERADORES!A:P,IF(AND(INFORMACION!$T1917='REFERENCIAS RIESGO'!$C$36,INFORMACION!$F1917=REFERENCIAS!$C$24),16,IF(INFORMACION!$T1917='REFERENCIAS RIESGO'!$C$36,13,IF(INFORMACION!$F1917=REFERENCIAS!$C$24,10,7))),0)+VLOOKUP(K1917,REFERENCIAS!$C:$D,2,0)*VLOOKUP($K$2,PONDERADORES!A:P,IF(AND(INFORMACION!$T1917='REFERENCIAS RIESGO'!$C$36,INFORMACION!$F1917=REFERENCIAS!$C$24),16,IF(INFORMACION!$T1917='REFERENCIAS RIESGO'!$C$36,13,IF(INFORMACION!$F1917=REFERENCIAS!$C$24,10,7))),0)+VLOOKUP(L1917,REFERENCIAS!$C:$D,2,0)*VLOOKUP($L$2,PONDERADORES!A:P,IF(AND(INFORMACION!$T1917='REFERENCIAS RIESGO'!$C$36,INFORMACION!$F1917=REFERENCIAS!$C$24),16,IF(INFORMACION!$T1917='REFERENCIAS RIESGO'!$C$36,13,IF(INFORMACION!$F1917=REFERENCIAS!$C$24,10,7))),0)+VLOOKUP(F1917,REFERENCIAS!$C:$D,2,0)*VLOOKUP($F$2,PONDERADORES!A:P,IF(AND(INFORMACION!$T1917='REFERENCIAS RIESGO'!$C$36,INFORMACION!$F1917=REFERENCIAS!$C$24),16,IF(INFORMACION!$T1917='REFERENCIAS RIESGO'!$C$36,13,IF(INFORMACION!$F1917=REFERENCIAS!$C$24,10,7))),0)+VLOOKUP(T1917,REFERENCIAS!$C:$D,2,0)*VLOOKUP($T$2,PONDERADORES!A:P,IF(AND(INFORMACION!$T1917='REFERENCIAS RIESGO'!$C$36,INFORMACION!$F1917=REFERENCIAS!$C$24),16,IF(INFORMACION!$T1917='REFERENCIAS RIESGO'!$C$36,13,IF(INFORMACION!$F1917=REFERENCIAS!$C$24,10,7))),0)+VLOOKUP(IF(J1917&lt;=0.2,0.2,IF(AND(J1917&gt;0.2,J1917&lt;=0.4),0.4,IF(AND(J1917&gt;0.4,J1917&lt;=0.6),0.6,IF(AND(J1917&gt;0.6,J1917&lt;=0.8),0.8,IF(AND(J1917&gt;0.8,J1917&lt;=1),1))))),REFERENCIAS!$C:$D,2,0)*VLOOKUP($J$2,PONDERADORES!A:P,IF(AND(INFORMACION!$T1917='REFERENCIAS RIESGO'!$C$36,INFORMACION!$F1917=REFERENCIAS!$C$24),16,IF(INFORMACION!$T1917='REFERENCIAS RIESGO'!$C$36,13,IF(INFORMACION!$F1917=REFERENCIAS!$C$24,10,7))),0)</f>
        <v>#REF!</v>
      </c>
      <c r="Y1917" s="68">
        <f>+VLOOKUP(M1917,REFERENCIAS!$C:$D,2,0)*VLOOKUP($M$2,PONDERADORES!$A$7:$G$9,7,0)+VLOOKUP(N1917,REFERENCIAS!$C:$D,2,0)*VLOOKUP($N$2,PONDERADORES!$A$7:$G$9,7,0)+VLOOKUP(O1917,REFERENCIAS!$C:$D,2,0)*VLOOKUP($O$2,PONDERADORES!$A$7:$G$9,7,0)</f>
        <v>0.2</v>
      </c>
      <c r="Z1917" s="2">
        <f>+VLOOKUP(IF(R1917&lt;0.1,0,IF(AND(R1917&gt;=0.1,R1917&lt;0.2),0.1,IF(AND(R1917&gt;=0.2,R1917&lt;0.3),0.2,IF(R1917&gt;0.3,0.3,)))),REFERENCIAS!$C:$D,2,0)*VLOOKUP($R$2,PONDERADORES!$A$11:$G$11,7,0)</f>
        <v>15</v>
      </c>
      <c r="AA1917" s="92"/>
      <c r="AB1917" s="95" t="e">
        <f t="shared" ca="1" si="115"/>
        <v>#REF!</v>
      </c>
      <c r="AC1917" s="23" t="e">
        <f ca="1">IF(AB1917&gt;REFERENCIAS!$C$62,REFERENCIAS!$B$62,IF(AND(AB1917&gt;=REFERENCIAS!$C$63,AB1917&lt;REFERENCIAS!$D$63),REFERENCIAS!$B$63,IF(AND(AB1917&gt;REFERENCIAS!$C$64,AB1917&lt;=REFERENCIAS!$D$64),REFERENCIAS!$B$64,IF(AND(AB1917&gt;=REFERENCIAS!$C$65,AB1917&lt;REFERENCIAS!$D$65),REFERENCIAS!$B$65, "Revisar"))))</f>
        <v>#REF!</v>
      </c>
      <c r="AD1917" s="94" t="e">
        <f ca="1">VLOOKUP(AC1917,REFERENCIAS!$B$62:$G$65,4,FALSE)</f>
        <v>#REF!</v>
      </c>
    </row>
    <row r="1918" spans="1:30" ht="17.25" x14ac:dyDescent="0.25">
      <c r="A1918" s="74"/>
      <c r="B1918" s="19"/>
      <c r="C1918" s="19"/>
      <c r="D1918" s="50"/>
      <c r="E1918" s="73"/>
      <c r="F1918" s="74"/>
      <c r="G1918" s="9"/>
      <c r="H1918" s="48"/>
      <c r="I1918" s="49">
        <f t="shared" ca="1" si="113"/>
        <v>2022</v>
      </c>
      <c r="J1918" s="22">
        <f t="shared" ca="1" si="112"/>
        <v>1</v>
      </c>
      <c r="K1918" s="19"/>
      <c r="L1918" s="73"/>
      <c r="M1918" s="74"/>
      <c r="N1918" s="19"/>
      <c r="O1918" s="73"/>
      <c r="P1918" s="82">
        <v>1</v>
      </c>
      <c r="Q1918" s="24">
        <v>1</v>
      </c>
      <c r="R1918" s="81">
        <f t="shared" si="114"/>
        <v>1</v>
      </c>
      <c r="S1918" s="87"/>
      <c r="T1918" s="19"/>
      <c r="U1918" s="25"/>
      <c r="V1918" s="25"/>
      <c r="W1918" s="81"/>
      <c r="X1918" s="91" t="e">
        <f ca="1">+VLOOKUP(#REF!,REFERENCIAS!$C:$D,2,0)*VLOOKUP(#REF!,PONDERADORES!A:P,IF(AND(INFORMACION!$T1918='REFERENCIAS RIESGO'!$C$36,INFORMACION!$F1918=REFERENCIAS!$C$24),16,IF(INFORMACION!$T1918='REFERENCIAS RIESGO'!$C$36,13,IF(INFORMACION!$F1918=REFERENCIAS!$C$24,10,7))),0)+VLOOKUP(K1918,REFERENCIAS!$C:$D,2,0)*VLOOKUP($K$2,PONDERADORES!A:P,IF(AND(INFORMACION!$T1918='REFERENCIAS RIESGO'!$C$36,INFORMACION!$F1918=REFERENCIAS!$C$24),16,IF(INFORMACION!$T1918='REFERENCIAS RIESGO'!$C$36,13,IF(INFORMACION!$F1918=REFERENCIAS!$C$24,10,7))),0)+VLOOKUP(L1918,REFERENCIAS!$C:$D,2,0)*VLOOKUP($L$2,PONDERADORES!A:P,IF(AND(INFORMACION!$T1918='REFERENCIAS RIESGO'!$C$36,INFORMACION!$F1918=REFERENCIAS!$C$24),16,IF(INFORMACION!$T1918='REFERENCIAS RIESGO'!$C$36,13,IF(INFORMACION!$F1918=REFERENCIAS!$C$24,10,7))),0)+VLOOKUP(F1918,REFERENCIAS!$C:$D,2,0)*VLOOKUP($F$2,PONDERADORES!A:P,IF(AND(INFORMACION!$T1918='REFERENCIAS RIESGO'!$C$36,INFORMACION!$F1918=REFERENCIAS!$C$24),16,IF(INFORMACION!$T1918='REFERENCIAS RIESGO'!$C$36,13,IF(INFORMACION!$F1918=REFERENCIAS!$C$24,10,7))),0)+VLOOKUP(T1918,REFERENCIAS!$C:$D,2,0)*VLOOKUP($T$2,PONDERADORES!A:P,IF(AND(INFORMACION!$T1918='REFERENCIAS RIESGO'!$C$36,INFORMACION!$F1918=REFERENCIAS!$C$24),16,IF(INFORMACION!$T1918='REFERENCIAS RIESGO'!$C$36,13,IF(INFORMACION!$F1918=REFERENCIAS!$C$24,10,7))),0)+VLOOKUP(IF(J1918&lt;=0.2,0.2,IF(AND(J1918&gt;0.2,J1918&lt;=0.4),0.4,IF(AND(J1918&gt;0.4,J1918&lt;=0.6),0.6,IF(AND(J1918&gt;0.6,J1918&lt;=0.8),0.8,IF(AND(J1918&gt;0.8,J1918&lt;=1),1))))),REFERENCIAS!$C:$D,2,0)*VLOOKUP($J$2,PONDERADORES!A:P,IF(AND(INFORMACION!$T1918='REFERENCIAS RIESGO'!$C$36,INFORMACION!$F1918=REFERENCIAS!$C$24),16,IF(INFORMACION!$T1918='REFERENCIAS RIESGO'!$C$36,13,IF(INFORMACION!$F1918=REFERENCIAS!$C$24,10,7))),0)</f>
        <v>#REF!</v>
      </c>
      <c r="Y1918" s="68">
        <f>+VLOOKUP(M1918,REFERENCIAS!$C:$D,2,0)*VLOOKUP($M$2,PONDERADORES!$A$7:$G$9,7,0)+VLOOKUP(N1918,REFERENCIAS!$C:$D,2,0)*VLOOKUP($N$2,PONDERADORES!$A$7:$G$9,7,0)+VLOOKUP(O1918,REFERENCIAS!$C:$D,2,0)*VLOOKUP($O$2,PONDERADORES!$A$7:$G$9,7,0)</f>
        <v>0.2</v>
      </c>
      <c r="Z1918" s="2">
        <f>+VLOOKUP(IF(R1918&lt;0.1,0,IF(AND(R1918&gt;=0.1,R1918&lt;0.2),0.1,IF(AND(R1918&gt;=0.2,R1918&lt;0.3),0.2,IF(R1918&gt;0.3,0.3,)))),REFERENCIAS!$C:$D,2,0)*VLOOKUP($R$2,PONDERADORES!$A$11:$G$11,7,0)</f>
        <v>15</v>
      </c>
      <c r="AA1918" s="92"/>
      <c r="AB1918" s="95" t="e">
        <f t="shared" ca="1" si="115"/>
        <v>#REF!</v>
      </c>
      <c r="AC1918" s="23" t="e">
        <f ca="1">IF(AB1918&gt;REFERENCIAS!$C$62,REFERENCIAS!$B$62,IF(AND(AB1918&gt;=REFERENCIAS!$C$63,AB1918&lt;REFERENCIAS!$D$63),REFERENCIAS!$B$63,IF(AND(AB1918&gt;REFERENCIAS!$C$64,AB1918&lt;=REFERENCIAS!$D$64),REFERENCIAS!$B$64,IF(AND(AB1918&gt;=REFERENCIAS!$C$65,AB1918&lt;REFERENCIAS!$D$65),REFERENCIAS!$B$65, "Revisar"))))</f>
        <v>#REF!</v>
      </c>
      <c r="AD1918" s="94" t="e">
        <f ca="1">VLOOKUP(AC1918,REFERENCIAS!$B$62:$G$65,4,FALSE)</f>
        <v>#REF!</v>
      </c>
    </row>
    <row r="1919" spans="1:30" ht="17.25" x14ac:dyDescent="0.25">
      <c r="A1919" s="74"/>
      <c r="B1919" s="19"/>
      <c r="C1919" s="19"/>
      <c r="D1919" s="50"/>
      <c r="E1919" s="73"/>
      <c r="F1919" s="74"/>
      <c r="G1919" s="9"/>
      <c r="H1919" s="48"/>
      <c r="I1919" s="49">
        <f t="shared" ca="1" si="113"/>
        <v>2022</v>
      </c>
      <c r="J1919" s="22">
        <f t="shared" ca="1" si="112"/>
        <v>1</v>
      </c>
      <c r="K1919" s="19"/>
      <c r="L1919" s="73"/>
      <c r="M1919" s="74"/>
      <c r="N1919" s="19"/>
      <c r="O1919" s="73"/>
      <c r="P1919" s="82">
        <v>1</v>
      </c>
      <c r="Q1919" s="24">
        <v>1</v>
      </c>
      <c r="R1919" s="81">
        <f t="shared" si="114"/>
        <v>1</v>
      </c>
      <c r="S1919" s="87"/>
      <c r="T1919" s="19"/>
      <c r="U1919" s="25"/>
      <c r="V1919" s="25"/>
      <c r="W1919" s="81"/>
      <c r="X1919" s="91" t="e">
        <f ca="1">+VLOOKUP(#REF!,REFERENCIAS!$C:$D,2,0)*VLOOKUP(#REF!,PONDERADORES!A:P,IF(AND(INFORMACION!$T1919='REFERENCIAS RIESGO'!$C$36,INFORMACION!$F1919=REFERENCIAS!$C$24),16,IF(INFORMACION!$T1919='REFERENCIAS RIESGO'!$C$36,13,IF(INFORMACION!$F1919=REFERENCIAS!$C$24,10,7))),0)+VLOOKUP(K1919,REFERENCIAS!$C:$D,2,0)*VLOOKUP($K$2,PONDERADORES!A:P,IF(AND(INFORMACION!$T1919='REFERENCIAS RIESGO'!$C$36,INFORMACION!$F1919=REFERENCIAS!$C$24),16,IF(INFORMACION!$T1919='REFERENCIAS RIESGO'!$C$36,13,IF(INFORMACION!$F1919=REFERENCIAS!$C$24,10,7))),0)+VLOOKUP(L1919,REFERENCIAS!$C:$D,2,0)*VLOOKUP($L$2,PONDERADORES!A:P,IF(AND(INFORMACION!$T1919='REFERENCIAS RIESGO'!$C$36,INFORMACION!$F1919=REFERENCIAS!$C$24),16,IF(INFORMACION!$T1919='REFERENCIAS RIESGO'!$C$36,13,IF(INFORMACION!$F1919=REFERENCIAS!$C$24,10,7))),0)+VLOOKUP(F1919,REFERENCIAS!$C:$D,2,0)*VLOOKUP($F$2,PONDERADORES!A:P,IF(AND(INFORMACION!$T1919='REFERENCIAS RIESGO'!$C$36,INFORMACION!$F1919=REFERENCIAS!$C$24),16,IF(INFORMACION!$T1919='REFERENCIAS RIESGO'!$C$36,13,IF(INFORMACION!$F1919=REFERENCIAS!$C$24,10,7))),0)+VLOOKUP(T1919,REFERENCIAS!$C:$D,2,0)*VLOOKUP($T$2,PONDERADORES!A:P,IF(AND(INFORMACION!$T1919='REFERENCIAS RIESGO'!$C$36,INFORMACION!$F1919=REFERENCIAS!$C$24),16,IF(INFORMACION!$T1919='REFERENCIAS RIESGO'!$C$36,13,IF(INFORMACION!$F1919=REFERENCIAS!$C$24,10,7))),0)+VLOOKUP(IF(J1919&lt;=0.2,0.2,IF(AND(J1919&gt;0.2,J1919&lt;=0.4),0.4,IF(AND(J1919&gt;0.4,J1919&lt;=0.6),0.6,IF(AND(J1919&gt;0.6,J1919&lt;=0.8),0.8,IF(AND(J1919&gt;0.8,J1919&lt;=1),1))))),REFERENCIAS!$C:$D,2,0)*VLOOKUP($J$2,PONDERADORES!A:P,IF(AND(INFORMACION!$T1919='REFERENCIAS RIESGO'!$C$36,INFORMACION!$F1919=REFERENCIAS!$C$24),16,IF(INFORMACION!$T1919='REFERENCIAS RIESGO'!$C$36,13,IF(INFORMACION!$F1919=REFERENCIAS!$C$24,10,7))),0)</f>
        <v>#REF!</v>
      </c>
      <c r="Y1919" s="68">
        <f>+VLOOKUP(M1919,REFERENCIAS!$C:$D,2,0)*VLOOKUP($M$2,PONDERADORES!$A$7:$G$9,7,0)+VLOOKUP(N1919,REFERENCIAS!$C:$D,2,0)*VLOOKUP($N$2,PONDERADORES!$A$7:$G$9,7,0)+VLOOKUP(O1919,REFERENCIAS!$C:$D,2,0)*VLOOKUP($O$2,PONDERADORES!$A$7:$G$9,7,0)</f>
        <v>0.2</v>
      </c>
      <c r="Z1919" s="2">
        <f>+VLOOKUP(IF(R1919&lt;0.1,0,IF(AND(R1919&gt;=0.1,R1919&lt;0.2),0.1,IF(AND(R1919&gt;=0.2,R1919&lt;0.3),0.2,IF(R1919&gt;0.3,0.3,)))),REFERENCIAS!$C:$D,2,0)*VLOOKUP($R$2,PONDERADORES!$A$11:$G$11,7,0)</f>
        <v>15</v>
      </c>
      <c r="AA1919" s="92"/>
      <c r="AB1919" s="95" t="e">
        <f t="shared" ca="1" si="115"/>
        <v>#REF!</v>
      </c>
      <c r="AC1919" s="23" t="e">
        <f ca="1">IF(AB1919&gt;REFERENCIAS!$C$62,REFERENCIAS!$B$62,IF(AND(AB1919&gt;=REFERENCIAS!$C$63,AB1919&lt;REFERENCIAS!$D$63),REFERENCIAS!$B$63,IF(AND(AB1919&gt;REFERENCIAS!$C$64,AB1919&lt;=REFERENCIAS!$D$64),REFERENCIAS!$B$64,IF(AND(AB1919&gt;=REFERENCIAS!$C$65,AB1919&lt;REFERENCIAS!$D$65),REFERENCIAS!$B$65, "Revisar"))))</f>
        <v>#REF!</v>
      </c>
      <c r="AD1919" s="94" t="e">
        <f ca="1">VLOOKUP(AC1919,REFERENCIAS!$B$62:$G$65,4,FALSE)</f>
        <v>#REF!</v>
      </c>
    </row>
    <row r="1920" spans="1:30" ht="17.25" x14ac:dyDescent="0.25">
      <c r="A1920" s="74"/>
      <c r="B1920" s="19"/>
      <c r="C1920" s="19"/>
      <c r="D1920" s="50"/>
      <c r="E1920" s="73"/>
      <c r="F1920" s="74"/>
      <c r="G1920" s="9"/>
      <c r="H1920" s="48"/>
      <c r="I1920" s="49">
        <f t="shared" ca="1" si="113"/>
        <v>2022</v>
      </c>
      <c r="J1920" s="22">
        <f t="shared" ca="1" si="112"/>
        <v>1</v>
      </c>
      <c r="K1920" s="19"/>
      <c r="L1920" s="73"/>
      <c r="M1920" s="74"/>
      <c r="N1920" s="19"/>
      <c r="O1920" s="73"/>
      <c r="P1920" s="82">
        <v>1</v>
      </c>
      <c r="Q1920" s="24">
        <v>1</v>
      </c>
      <c r="R1920" s="81">
        <f t="shared" si="114"/>
        <v>1</v>
      </c>
      <c r="S1920" s="87"/>
      <c r="T1920" s="19"/>
      <c r="U1920" s="25"/>
      <c r="V1920" s="25"/>
      <c r="W1920" s="81"/>
      <c r="X1920" s="91" t="e">
        <f ca="1">+VLOOKUP(#REF!,REFERENCIAS!$C:$D,2,0)*VLOOKUP(#REF!,PONDERADORES!A:P,IF(AND(INFORMACION!$T1920='REFERENCIAS RIESGO'!$C$36,INFORMACION!$F1920=REFERENCIAS!$C$24),16,IF(INFORMACION!$T1920='REFERENCIAS RIESGO'!$C$36,13,IF(INFORMACION!$F1920=REFERENCIAS!$C$24,10,7))),0)+VLOOKUP(K1920,REFERENCIAS!$C:$D,2,0)*VLOOKUP($K$2,PONDERADORES!A:P,IF(AND(INFORMACION!$T1920='REFERENCIAS RIESGO'!$C$36,INFORMACION!$F1920=REFERENCIAS!$C$24),16,IF(INFORMACION!$T1920='REFERENCIAS RIESGO'!$C$36,13,IF(INFORMACION!$F1920=REFERENCIAS!$C$24,10,7))),0)+VLOOKUP(L1920,REFERENCIAS!$C:$D,2,0)*VLOOKUP($L$2,PONDERADORES!A:P,IF(AND(INFORMACION!$T1920='REFERENCIAS RIESGO'!$C$36,INFORMACION!$F1920=REFERENCIAS!$C$24),16,IF(INFORMACION!$T1920='REFERENCIAS RIESGO'!$C$36,13,IF(INFORMACION!$F1920=REFERENCIAS!$C$24,10,7))),0)+VLOOKUP(F1920,REFERENCIAS!$C:$D,2,0)*VLOOKUP($F$2,PONDERADORES!A:P,IF(AND(INFORMACION!$T1920='REFERENCIAS RIESGO'!$C$36,INFORMACION!$F1920=REFERENCIAS!$C$24),16,IF(INFORMACION!$T1920='REFERENCIAS RIESGO'!$C$36,13,IF(INFORMACION!$F1920=REFERENCIAS!$C$24,10,7))),0)+VLOOKUP(T1920,REFERENCIAS!$C:$D,2,0)*VLOOKUP($T$2,PONDERADORES!A:P,IF(AND(INFORMACION!$T1920='REFERENCIAS RIESGO'!$C$36,INFORMACION!$F1920=REFERENCIAS!$C$24),16,IF(INFORMACION!$T1920='REFERENCIAS RIESGO'!$C$36,13,IF(INFORMACION!$F1920=REFERENCIAS!$C$24,10,7))),0)+VLOOKUP(IF(J1920&lt;=0.2,0.2,IF(AND(J1920&gt;0.2,J1920&lt;=0.4),0.4,IF(AND(J1920&gt;0.4,J1920&lt;=0.6),0.6,IF(AND(J1920&gt;0.6,J1920&lt;=0.8),0.8,IF(AND(J1920&gt;0.8,J1920&lt;=1),1))))),REFERENCIAS!$C:$D,2,0)*VLOOKUP($J$2,PONDERADORES!A:P,IF(AND(INFORMACION!$T1920='REFERENCIAS RIESGO'!$C$36,INFORMACION!$F1920=REFERENCIAS!$C$24),16,IF(INFORMACION!$T1920='REFERENCIAS RIESGO'!$C$36,13,IF(INFORMACION!$F1920=REFERENCIAS!$C$24,10,7))),0)</f>
        <v>#REF!</v>
      </c>
      <c r="Y1920" s="68">
        <f>+VLOOKUP(M1920,REFERENCIAS!$C:$D,2,0)*VLOOKUP($M$2,PONDERADORES!$A$7:$G$9,7,0)+VLOOKUP(N1920,REFERENCIAS!$C:$D,2,0)*VLOOKUP($N$2,PONDERADORES!$A$7:$G$9,7,0)+VLOOKUP(O1920,REFERENCIAS!$C:$D,2,0)*VLOOKUP($O$2,PONDERADORES!$A$7:$G$9,7,0)</f>
        <v>0.2</v>
      </c>
      <c r="Z1920" s="2">
        <f>+VLOOKUP(IF(R1920&lt;0.1,0,IF(AND(R1920&gt;=0.1,R1920&lt;0.2),0.1,IF(AND(R1920&gt;=0.2,R1920&lt;0.3),0.2,IF(R1920&gt;0.3,0.3,)))),REFERENCIAS!$C:$D,2,0)*VLOOKUP($R$2,PONDERADORES!$A$11:$G$11,7,0)</f>
        <v>15</v>
      </c>
      <c r="AA1920" s="92"/>
      <c r="AB1920" s="95" t="e">
        <f t="shared" ca="1" si="115"/>
        <v>#REF!</v>
      </c>
      <c r="AC1920" s="23" t="e">
        <f ca="1">IF(AB1920&gt;REFERENCIAS!$C$62,REFERENCIAS!$B$62,IF(AND(AB1920&gt;=REFERENCIAS!$C$63,AB1920&lt;REFERENCIAS!$D$63),REFERENCIAS!$B$63,IF(AND(AB1920&gt;REFERENCIAS!$C$64,AB1920&lt;=REFERENCIAS!$D$64),REFERENCIAS!$B$64,IF(AND(AB1920&gt;=REFERENCIAS!$C$65,AB1920&lt;REFERENCIAS!$D$65),REFERENCIAS!$B$65, "Revisar"))))</f>
        <v>#REF!</v>
      </c>
      <c r="AD1920" s="94" t="e">
        <f ca="1">VLOOKUP(AC1920,REFERENCIAS!$B$62:$G$65,4,FALSE)</f>
        <v>#REF!</v>
      </c>
    </row>
    <row r="1921" spans="1:30" ht="17.25" x14ac:dyDescent="0.25">
      <c r="A1921" s="74"/>
      <c r="B1921" s="19"/>
      <c r="C1921" s="19"/>
      <c r="D1921" s="50"/>
      <c r="E1921" s="73"/>
      <c r="F1921" s="74"/>
      <c r="G1921" s="9"/>
      <c r="H1921" s="48"/>
      <c r="I1921" s="49">
        <f t="shared" ca="1" si="113"/>
        <v>2022</v>
      </c>
      <c r="J1921" s="22">
        <f t="shared" ca="1" si="112"/>
        <v>1</v>
      </c>
      <c r="K1921" s="19"/>
      <c r="L1921" s="73"/>
      <c r="M1921" s="74"/>
      <c r="N1921" s="19"/>
      <c r="O1921" s="73"/>
      <c r="P1921" s="82">
        <v>1</v>
      </c>
      <c r="Q1921" s="24">
        <v>1</v>
      </c>
      <c r="R1921" s="81">
        <f t="shared" si="114"/>
        <v>1</v>
      </c>
      <c r="S1921" s="87"/>
      <c r="T1921" s="19"/>
      <c r="U1921" s="25"/>
      <c r="V1921" s="25"/>
      <c r="W1921" s="81"/>
      <c r="X1921" s="91" t="e">
        <f ca="1">+VLOOKUP(#REF!,REFERENCIAS!$C:$D,2,0)*VLOOKUP(#REF!,PONDERADORES!A:P,IF(AND(INFORMACION!$T1921='REFERENCIAS RIESGO'!$C$36,INFORMACION!$F1921=REFERENCIAS!$C$24),16,IF(INFORMACION!$T1921='REFERENCIAS RIESGO'!$C$36,13,IF(INFORMACION!$F1921=REFERENCIAS!$C$24,10,7))),0)+VLOOKUP(K1921,REFERENCIAS!$C:$D,2,0)*VLOOKUP($K$2,PONDERADORES!A:P,IF(AND(INFORMACION!$T1921='REFERENCIAS RIESGO'!$C$36,INFORMACION!$F1921=REFERENCIAS!$C$24),16,IF(INFORMACION!$T1921='REFERENCIAS RIESGO'!$C$36,13,IF(INFORMACION!$F1921=REFERENCIAS!$C$24,10,7))),0)+VLOOKUP(L1921,REFERENCIAS!$C:$D,2,0)*VLOOKUP($L$2,PONDERADORES!A:P,IF(AND(INFORMACION!$T1921='REFERENCIAS RIESGO'!$C$36,INFORMACION!$F1921=REFERENCIAS!$C$24),16,IF(INFORMACION!$T1921='REFERENCIAS RIESGO'!$C$36,13,IF(INFORMACION!$F1921=REFERENCIAS!$C$24,10,7))),0)+VLOOKUP(F1921,REFERENCIAS!$C:$D,2,0)*VLOOKUP($F$2,PONDERADORES!A:P,IF(AND(INFORMACION!$T1921='REFERENCIAS RIESGO'!$C$36,INFORMACION!$F1921=REFERENCIAS!$C$24),16,IF(INFORMACION!$T1921='REFERENCIAS RIESGO'!$C$36,13,IF(INFORMACION!$F1921=REFERENCIAS!$C$24,10,7))),0)+VLOOKUP(T1921,REFERENCIAS!$C:$D,2,0)*VLOOKUP($T$2,PONDERADORES!A:P,IF(AND(INFORMACION!$T1921='REFERENCIAS RIESGO'!$C$36,INFORMACION!$F1921=REFERENCIAS!$C$24),16,IF(INFORMACION!$T1921='REFERENCIAS RIESGO'!$C$36,13,IF(INFORMACION!$F1921=REFERENCIAS!$C$24,10,7))),0)+VLOOKUP(IF(J1921&lt;=0.2,0.2,IF(AND(J1921&gt;0.2,J1921&lt;=0.4),0.4,IF(AND(J1921&gt;0.4,J1921&lt;=0.6),0.6,IF(AND(J1921&gt;0.6,J1921&lt;=0.8),0.8,IF(AND(J1921&gt;0.8,J1921&lt;=1),1))))),REFERENCIAS!$C:$D,2,0)*VLOOKUP($J$2,PONDERADORES!A:P,IF(AND(INFORMACION!$T1921='REFERENCIAS RIESGO'!$C$36,INFORMACION!$F1921=REFERENCIAS!$C$24),16,IF(INFORMACION!$T1921='REFERENCIAS RIESGO'!$C$36,13,IF(INFORMACION!$F1921=REFERENCIAS!$C$24,10,7))),0)</f>
        <v>#REF!</v>
      </c>
      <c r="Y1921" s="68">
        <f>+VLOOKUP(M1921,REFERENCIAS!$C:$D,2,0)*VLOOKUP($M$2,PONDERADORES!$A$7:$G$9,7,0)+VLOOKUP(N1921,REFERENCIAS!$C:$D,2,0)*VLOOKUP($N$2,PONDERADORES!$A$7:$G$9,7,0)+VLOOKUP(O1921,REFERENCIAS!$C:$D,2,0)*VLOOKUP($O$2,PONDERADORES!$A$7:$G$9,7,0)</f>
        <v>0.2</v>
      </c>
      <c r="Z1921" s="2">
        <f>+VLOOKUP(IF(R1921&lt;0.1,0,IF(AND(R1921&gt;=0.1,R1921&lt;0.2),0.1,IF(AND(R1921&gt;=0.2,R1921&lt;0.3),0.2,IF(R1921&gt;0.3,0.3,)))),REFERENCIAS!$C:$D,2,0)*VLOOKUP($R$2,PONDERADORES!$A$11:$G$11,7,0)</f>
        <v>15</v>
      </c>
      <c r="AA1921" s="92"/>
      <c r="AB1921" s="95" t="e">
        <f t="shared" ca="1" si="115"/>
        <v>#REF!</v>
      </c>
      <c r="AC1921" s="23" t="e">
        <f ca="1">IF(AB1921&gt;REFERENCIAS!$C$62,REFERENCIAS!$B$62,IF(AND(AB1921&gt;=REFERENCIAS!$C$63,AB1921&lt;REFERENCIAS!$D$63),REFERENCIAS!$B$63,IF(AND(AB1921&gt;REFERENCIAS!$C$64,AB1921&lt;=REFERENCIAS!$D$64),REFERENCIAS!$B$64,IF(AND(AB1921&gt;=REFERENCIAS!$C$65,AB1921&lt;REFERENCIAS!$D$65),REFERENCIAS!$B$65, "Revisar"))))</f>
        <v>#REF!</v>
      </c>
      <c r="AD1921" s="94" t="e">
        <f ca="1">VLOOKUP(AC1921,REFERENCIAS!$B$62:$G$65,4,FALSE)</f>
        <v>#REF!</v>
      </c>
    </row>
    <row r="1922" spans="1:30" ht="17.25" x14ac:dyDescent="0.25">
      <c r="A1922" s="74"/>
      <c r="B1922" s="19"/>
      <c r="C1922" s="19"/>
      <c r="D1922" s="50"/>
      <c r="E1922" s="73"/>
      <c r="F1922" s="74"/>
      <c r="G1922" s="9"/>
      <c r="H1922" s="48"/>
      <c r="I1922" s="49">
        <f t="shared" ca="1" si="113"/>
        <v>2022</v>
      </c>
      <c r="J1922" s="22">
        <f t="shared" ca="1" si="112"/>
        <v>1</v>
      </c>
      <c r="K1922" s="19"/>
      <c r="L1922" s="73"/>
      <c r="M1922" s="74"/>
      <c r="N1922" s="19"/>
      <c r="O1922" s="73"/>
      <c r="P1922" s="82">
        <v>1</v>
      </c>
      <c r="Q1922" s="24">
        <v>1</v>
      </c>
      <c r="R1922" s="81">
        <f t="shared" si="114"/>
        <v>1</v>
      </c>
      <c r="S1922" s="87"/>
      <c r="T1922" s="19"/>
      <c r="U1922" s="25"/>
      <c r="V1922" s="25"/>
      <c r="W1922" s="81"/>
      <c r="X1922" s="91" t="e">
        <f ca="1">+VLOOKUP(#REF!,REFERENCIAS!$C:$D,2,0)*VLOOKUP(#REF!,PONDERADORES!A:P,IF(AND(INFORMACION!$T1922='REFERENCIAS RIESGO'!$C$36,INFORMACION!$F1922=REFERENCIAS!$C$24),16,IF(INFORMACION!$T1922='REFERENCIAS RIESGO'!$C$36,13,IF(INFORMACION!$F1922=REFERENCIAS!$C$24,10,7))),0)+VLOOKUP(K1922,REFERENCIAS!$C:$D,2,0)*VLOOKUP($K$2,PONDERADORES!A:P,IF(AND(INFORMACION!$T1922='REFERENCIAS RIESGO'!$C$36,INFORMACION!$F1922=REFERENCIAS!$C$24),16,IF(INFORMACION!$T1922='REFERENCIAS RIESGO'!$C$36,13,IF(INFORMACION!$F1922=REFERENCIAS!$C$24,10,7))),0)+VLOOKUP(L1922,REFERENCIAS!$C:$D,2,0)*VLOOKUP($L$2,PONDERADORES!A:P,IF(AND(INFORMACION!$T1922='REFERENCIAS RIESGO'!$C$36,INFORMACION!$F1922=REFERENCIAS!$C$24),16,IF(INFORMACION!$T1922='REFERENCIAS RIESGO'!$C$36,13,IF(INFORMACION!$F1922=REFERENCIAS!$C$24,10,7))),0)+VLOOKUP(F1922,REFERENCIAS!$C:$D,2,0)*VLOOKUP($F$2,PONDERADORES!A:P,IF(AND(INFORMACION!$T1922='REFERENCIAS RIESGO'!$C$36,INFORMACION!$F1922=REFERENCIAS!$C$24),16,IF(INFORMACION!$T1922='REFERENCIAS RIESGO'!$C$36,13,IF(INFORMACION!$F1922=REFERENCIAS!$C$24,10,7))),0)+VLOOKUP(T1922,REFERENCIAS!$C:$D,2,0)*VLOOKUP($T$2,PONDERADORES!A:P,IF(AND(INFORMACION!$T1922='REFERENCIAS RIESGO'!$C$36,INFORMACION!$F1922=REFERENCIAS!$C$24),16,IF(INFORMACION!$T1922='REFERENCIAS RIESGO'!$C$36,13,IF(INFORMACION!$F1922=REFERENCIAS!$C$24,10,7))),0)+VLOOKUP(IF(J1922&lt;=0.2,0.2,IF(AND(J1922&gt;0.2,J1922&lt;=0.4),0.4,IF(AND(J1922&gt;0.4,J1922&lt;=0.6),0.6,IF(AND(J1922&gt;0.6,J1922&lt;=0.8),0.8,IF(AND(J1922&gt;0.8,J1922&lt;=1),1))))),REFERENCIAS!$C:$D,2,0)*VLOOKUP($J$2,PONDERADORES!A:P,IF(AND(INFORMACION!$T1922='REFERENCIAS RIESGO'!$C$36,INFORMACION!$F1922=REFERENCIAS!$C$24),16,IF(INFORMACION!$T1922='REFERENCIAS RIESGO'!$C$36,13,IF(INFORMACION!$F1922=REFERENCIAS!$C$24,10,7))),0)</f>
        <v>#REF!</v>
      </c>
      <c r="Y1922" s="68">
        <f>+VLOOKUP(M1922,REFERENCIAS!$C:$D,2,0)*VLOOKUP($M$2,PONDERADORES!$A$7:$G$9,7,0)+VLOOKUP(N1922,REFERENCIAS!$C:$D,2,0)*VLOOKUP($N$2,PONDERADORES!$A$7:$G$9,7,0)+VLOOKUP(O1922,REFERENCIAS!$C:$D,2,0)*VLOOKUP($O$2,PONDERADORES!$A$7:$G$9,7,0)</f>
        <v>0.2</v>
      </c>
      <c r="Z1922" s="2">
        <f>+VLOOKUP(IF(R1922&lt;0.1,0,IF(AND(R1922&gt;=0.1,R1922&lt;0.2),0.1,IF(AND(R1922&gt;=0.2,R1922&lt;0.3),0.2,IF(R1922&gt;0.3,0.3,)))),REFERENCIAS!$C:$D,2,0)*VLOOKUP($R$2,PONDERADORES!$A$11:$G$11,7,0)</f>
        <v>15</v>
      </c>
      <c r="AA1922" s="92"/>
      <c r="AB1922" s="95" t="e">
        <f t="shared" ca="1" si="115"/>
        <v>#REF!</v>
      </c>
      <c r="AC1922" s="23" t="e">
        <f ca="1">IF(AB1922&gt;REFERENCIAS!$C$62,REFERENCIAS!$B$62,IF(AND(AB1922&gt;=REFERENCIAS!$C$63,AB1922&lt;REFERENCIAS!$D$63),REFERENCIAS!$B$63,IF(AND(AB1922&gt;REFERENCIAS!$C$64,AB1922&lt;=REFERENCIAS!$D$64),REFERENCIAS!$B$64,IF(AND(AB1922&gt;=REFERENCIAS!$C$65,AB1922&lt;REFERENCIAS!$D$65),REFERENCIAS!$B$65, "Revisar"))))</f>
        <v>#REF!</v>
      </c>
      <c r="AD1922" s="94" t="e">
        <f ca="1">VLOOKUP(AC1922,REFERENCIAS!$B$62:$G$65,4,FALSE)</f>
        <v>#REF!</v>
      </c>
    </row>
    <row r="1923" spans="1:30" ht="17.25" x14ac:dyDescent="0.25">
      <c r="A1923" s="74"/>
      <c r="B1923" s="19"/>
      <c r="C1923" s="19"/>
      <c r="D1923" s="50"/>
      <c r="E1923" s="73"/>
      <c r="F1923" s="74"/>
      <c r="G1923" s="9"/>
      <c r="H1923" s="48"/>
      <c r="I1923" s="49">
        <f t="shared" ca="1" si="113"/>
        <v>2022</v>
      </c>
      <c r="J1923" s="22">
        <f t="shared" ca="1" si="112"/>
        <v>1</v>
      </c>
      <c r="K1923" s="19"/>
      <c r="L1923" s="73"/>
      <c r="M1923" s="74"/>
      <c r="N1923" s="19"/>
      <c r="O1923" s="73"/>
      <c r="P1923" s="82">
        <v>1</v>
      </c>
      <c r="Q1923" s="24">
        <v>1</v>
      </c>
      <c r="R1923" s="81">
        <f t="shared" si="114"/>
        <v>1</v>
      </c>
      <c r="S1923" s="87"/>
      <c r="T1923" s="19"/>
      <c r="U1923" s="25"/>
      <c r="V1923" s="25"/>
      <c r="W1923" s="81"/>
      <c r="X1923" s="91" t="e">
        <f ca="1">+VLOOKUP(#REF!,REFERENCIAS!$C:$D,2,0)*VLOOKUP(#REF!,PONDERADORES!A:P,IF(AND(INFORMACION!$T1923='REFERENCIAS RIESGO'!$C$36,INFORMACION!$F1923=REFERENCIAS!$C$24),16,IF(INFORMACION!$T1923='REFERENCIAS RIESGO'!$C$36,13,IF(INFORMACION!$F1923=REFERENCIAS!$C$24,10,7))),0)+VLOOKUP(K1923,REFERENCIAS!$C:$D,2,0)*VLOOKUP($K$2,PONDERADORES!A:P,IF(AND(INFORMACION!$T1923='REFERENCIAS RIESGO'!$C$36,INFORMACION!$F1923=REFERENCIAS!$C$24),16,IF(INFORMACION!$T1923='REFERENCIAS RIESGO'!$C$36,13,IF(INFORMACION!$F1923=REFERENCIAS!$C$24,10,7))),0)+VLOOKUP(L1923,REFERENCIAS!$C:$D,2,0)*VLOOKUP($L$2,PONDERADORES!A:P,IF(AND(INFORMACION!$T1923='REFERENCIAS RIESGO'!$C$36,INFORMACION!$F1923=REFERENCIAS!$C$24),16,IF(INFORMACION!$T1923='REFERENCIAS RIESGO'!$C$36,13,IF(INFORMACION!$F1923=REFERENCIAS!$C$24,10,7))),0)+VLOOKUP(F1923,REFERENCIAS!$C:$D,2,0)*VLOOKUP($F$2,PONDERADORES!A:P,IF(AND(INFORMACION!$T1923='REFERENCIAS RIESGO'!$C$36,INFORMACION!$F1923=REFERENCIAS!$C$24),16,IF(INFORMACION!$T1923='REFERENCIAS RIESGO'!$C$36,13,IF(INFORMACION!$F1923=REFERENCIAS!$C$24,10,7))),0)+VLOOKUP(T1923,REFERENCIAS!$C:$D,2,0)*VLOOKUP($T$2,PONDERADORES!A:P,IF(AND(INFORMACION!$T1923='REFERENCIAS RIESGO'!$C$36,INFORMACION!$F1923=REFERENCIAS!$C$24),16,IF(INFORMACION!$T1923='REFERENCIAS RIESGO'!$C$36,13,IF(INFORMACION!$F1923=REFERENCIAS!$C$24,10,7))),0)+VLOOKUP(IF(J1923&lt;=0.2,0.2,IF(AND(J1923&gt;0.2,J1923&lt;=0.4),0.4,IF(AND(J1923&gt;0.4,J1923&lt;=0.6),0.6,IF(AND(J1923&gt;0.6,J1923&lt;=0.8),0.8,IF(AND(J1923&gt;0.8,J1923&lt;=1),1))))),REFERENCIAS!$C:$D,2,0)*VLOOKUP($J$2,PONDERADORES!A:P,IF(AND(INFORMACION!$T1923='REFERENCIAS RIESGO'!$C$36,INFORMACION!$F1923=REFERENCIAS!$C$24),16,IF(INFORMACION!$T1923='REFERENCIAS RIESGO'!$C$36,13,IF(INFORMACION!$F1923=REFERENCIAS!$C$24,10,7))),0)</f>
        <v>#REF!</v>
      </c>
      <c r="Y1923" s="68">
        <f>+VLOOKUP(M1923,REFERENCIAS!$C:$D,2,0)*VLOOKUP($M$2,PONDERADORES!$A$7:$G$9,7,0)+VLOOKUP(N1923,REFERENCIAS!$C:$D,2,0)*VLOOKUP($N$2,PONDERADORES!$A$7:$G$9,7,0)+VLOOKUP(O1923,REFERENCIAS!$C:$D,2,0)*VLOOKUP($O$2,PONDERADORES!$A$7:$G$9,7,0)</f>
        <v>0.2</v>
      </c>
      <c r="Z1923" s="2">
        <f>+VLOOKUP(IF(R1923&lt;0.1,0,IF(AND(R1923&gt;=0.1,R1923&lt;0.2),0.1,IF(AND(R1923&gt;=0.2,R1923&lt;0.3),0.2,IF(R1923&gt;0.3,0.3,)))),REFERENCIAS!$C:$D,2,0)*VLOOKUP($R$2,PONDERADORES!$A$11:$G$11,7,0)</f>
        <v>15</v>
      </c>
      <c r="AA1923" s="92"/>
      <c r="AB1923" s="95" t="e">
        <f t="shared" ca="1" si="115"/>
        <v>#REF!</v>
      </c>
      <c r="AC1923" s="23" t="e">
        <f ca="1">IF(AB1923&gt;REFERENCIAS!$C$62,REFERENCIAS!$B$62,IF(AND(AB1923&gt;=REFERENCIAS!$C$63,AB1923&lt;REFERENCIAS!$D$63),REFERENCIAS!$B$63,IF(AND(AB1923&gt;REFERENCIAS!$C$64,AB1923&lt;=REFERENCIAS!$D$64),REFERENCIAS!$B$64,IF(AND(AB1923&gt;=REFERENCIAS!$C$65,AB1923&lt;REFERENCIAS!$D$65),REFERENCIAS!$B$65, "Revisar"))))</f>
        <v>#REF!</v>
      </c>
      <c r="AD1923" s="94" t="e">
        <f ca="1">VLOOKUP(AC1923,REFERENCIAS!$B$62:$G$65,4,FALSE)</f>
        <v>#REF!</v>
      </c>
    </row>
    <row r="1924" spans="1:30" ht="17.25" x14ac:dyDescent="0.25">
      <c r="A1924" s="74"/>
      <c r="B1924" s="19"/>
      <c r="C1924" s="19"/>
      <c r="D1924" s="50"/>
      <c r="E1924" s="73"/>
      <c r="F1924" s="74"/>
      <c r="G1924" s="9"/>
      <c r="H1924" s="48"/>
      <c r="I1924" s="49">
        <f t="shared" ca="1" si="113"/>
        <v>2022</v>
      </c>
      <c r="J1924" s="22">
        <f t="shared" ref="J1924:J1987" ca="1" si="116">IF(I1924&gt;G1924,1,I1924/G1924)</f>
        <v>1</v>
      </c>
      <c r="K1924" s="19"/>
      <c r="L1924" s="73"/>
      <c r="M1924" s="74"/>
      <c r="N1924" s="19"/>
      <c r="O1924" s="73"/>
      <c r="P1924" s="82">
        <v>1</v>
      </c>
      <c r="Q1924" s="24">
        <v>1</v>
      </c>
      <c r="R1924" s="81">
        <f t="shared" si="114"/>
        <v>1</v>
      </c>
      <c r="S1924" s="87"/>
      <c r="T1924" s="19"/>
      <c r="U1924" s="25"/>
      <c r="V1924" s="25"/>
      <c r="W1924" s="81"/>
      <c r="X1924" s="91" t="e">
        <f ca="1">+VLOOKUP(#REF!,REFERENCIAS!$C:$D,2,0)*VLOOKUP(#REF!,PONDERADORES!A:P,IF(AND(INFORMACION!$T1924='REFERENCIAS RIESGO'!$C$36,INFORMACION!$F1924=REFERENCIAS!$C$24),16,IF(INFORMACION!$T1924='REFERENCIAS RIESGO'!$C$36,13,IF(INFORMACION!$F1924=REFERENCIAS!$C$24,10,7))),0)+VLOOKUP(K1924,REFERENCIAS!$C:$D,2,0)*VLOOKUP($K$2,PONDERADORES!A:P,IF(AND(INFORMACION!$T1924='REFERENCIAS RIESGO'!$C$36,INFORMACION!$F1924=REFERENCIAS!$C$24),16,IF(INFORMACION!$T1924='REFERENCIAS RIESGO'!$C$36,13,IF(INFORMACION!$F1924=REFERENCIAS!$C$24,10,7))),0)+VLOOKUP(L1924,REFERENCIAS!$C:$D,2,0)*VLOOKUP($L$2,PONDERADORES!A:P,IF(AND(INFORMACION!$T1924='REFERENCIAS RIESGO'!$C$36,INFORMACION!$F1924=REFERENCIAS!$C$24),16,IF(INFORMACION!$T1924='REFERENCIAS RIESGO'!$C$36,13,IF(INFORMACION!$F1924=REFERENCIAS!$C$24,10,7))),0)+VLOOKUP(F1924,REFERENCIAS!$C:$D,2,0)*VLOOKUP($F$2,PONDERADORES!A:P,IF(AND(INFORMACION!$T1924='REFERENCIAS RIESGO'!$C$36,INFORMACION!$F1924=REFERENCIAS!$C$24),16,IF(INFORMACION!$T1924='REFERENCIAS RIESGO'!$C$36,13,IF(INFORMACION!$F1924=REFERENCIAS!$C$24,10,7))),0)+VLOOKUP(T1924,REFERENCIAS!$C:$D,2,0)*VLOOKUP($T$2,PONDERADORES!A:P,IF(AND(INFORMACION!$T1924='REFERENCIAS RIESGO'!$C$36,INFORMACION!$F1924=REFERENCIAS!$C$24),16,IF(INFORMACION!$T1924='REFERENCIAS RIESGO'!$C$36,13,IF(INFORMACION!$F1924=REFERENCIAS!$C$24,10,7))),0)+VLOOKUP(IF(J1924&lt;=0.2,0.2,IF(AND(J1924&gt;0.2,J1924&lt;=0.4),0.4,IF(AND(J1924&gt;0.4,J1924&lt;=0.6),0.6,IF(AND(J1924&gt;0.6,J1924&lt;=0.8),0.8,IF(AND(J1924&gt;0.8,J1924&lt;=1),1))))),REFERENCIAS!$C:$D,2,0)*VLOOKUP($J$2,PONDERADORES!A:P,IF(AND(INFORMACION!$T1924='REFERENCIAS RIESGO'!$C$36,INFORMACION!$F1924=REFERENCIAS!$C$24),16,IF(INFORMACION!$T1924='REFERENCIAS RIESGO'!$C$36,13,IF(INFORMACION!$F1924=REFERENCIAS!$C$24,10,7))),0)</f>
        <v>#REF!</v>
      </c>
      <c r="Y1924" s="68">
        <f>+VLOOKUP(M1924,REFERENCIAS!$C:$D,2,0)*VLOOKUP($M$2,PONDERADORES!$A$7:$G$9,7,0)+VLOOKUP(N1924,REFERENCIAS!$C:$D,2,0)*VLOOKUP($N$2,PONDERADORES!$A$7:$G$9,7,0)+VLOOKUP(O1924,REFERENCIAS!$C:$D,2,0)*VLOOKUP($O$2,PONDERADORES!$A$7:$G$9,7,0)</f>
        <v>0.2</v>
      </c>
      <c r="Z1924" s="2">
        <f>+VLOOKUP(IF(R1924&lt;0.1,0,IF(AND(R1924&gt;=0.1,R1924&lt;0.2),0.1,IF(AND(R1924&gt;=0.2,R1924&lt;0.3),0.2,IF(R1924&gt;0.3,0.3,)))),REFERENCIAS!$C:$D,2,0)*VLOOKUP($R$2,PONDERADORES!$A$11:$G$11,7,0)</f>
        <v>15</v>
      </c>
      <c r="AA1924" s="92"/>
      <c r="AB1924" s="95" t="e">
        <f t="shared" ca="1" si="115"/>
        <v>#REF!</v>
      </c>
      <c r="AC1924" s="23" t="e">
        <f ca="1">IF(AB1924&gt;REFERENCIAS!$C$62,REFERENCIAS!$B$62,IF(AND(AB1924&gt;=REFERENCIAS!$C$63,AB1924&lt;REFERENCIAS!$D$63),REFERENCIAS!$B$63,IF(AND(AB1924&gt;REFERENCIAS!$C$64,AB1924&lt;=REFERENCIAS!$D$64),REFERENCIAS!$B$64,IF(AND(AB1924&gt;=REFERENCIAS!$C$65,AB1924&lt;REFERENCIAS!$D$65),REFERENCIAS!$B$65, "Revisar"))))</f>
        <v>#REF!</v>
      </c>
      <c r="AD1924" s="94" t="e">
        <f ca="1">VLOOKUP(AC1924,REFERENCIAS!$B$62:$G$65,4,FALSE)</f>
        <v>#REF!</v>
      </c>
    </row>
    <row r="1925" spans="1:30" ht="17.25" x14ac:dyDescent="0.25">
      <c r="A1925" s="74"/>
      <c r="B1925" s="19"/>
      <c r="C1925" s="19"/>
      <c r="D1925" s="50"/>
      <c r="E1925" s="73"/>
      <c r="F1925" s="74"/>
      <c r="G1925" s="9"/>
      <c r="H1925" s="48"/>
      <c r="I1925" s="49">
        <f t="shared" ref="I1925:I1988" ca="1" si="117">(YEAR(NOW())-H1925)</f>
        <v>2022</v>
      </c>
      <c r="J1925" s="22">
        <f t="shared" ca="1" si="116"/>
        <v>1</v>
      </c>
      <c r="K1925" s="19"/>
      <c r="L1925" s="73"/>
      <c r="M1925" s="74"/>
      <c r="N1925" s="19"/>
      <c r="O1925" s="73"/>
      <c r="P1925" s="82">
        <v>1</v>
      </c>
      <c r="Q1925" s="24">
        <v>1</v>
      </c>
      <c r="R1925" s="81">
        <f t="shared" si="114"/>
        <v>1</v>
      </c>
      <c r="S1925" s="87"/>
      <c r="T1925" s="19"/>
      <c r="U1925" s="25"/>
      <c r="V1925" s="25"/>
      <c r="W1925" s="81"/>
      <c r="X1925" s="91" t="e">
        <f ca="1">+VLOOKUP(#REF!,REFERENCIAS!$C:$D,2,0)*VLOOKUP(#REF!,PONDERADORES!A:P,IF(AND(INFORMACION!$T1925='REFERENCIAS RIESGO'!$C$36,INFORMACION!$F1925=REFERENCIAS!$C$24),16,IF(INFORMACION!$T1925='REFERENCIAS RIESGO'!$C$36,13,IF(INFORMACION!$F1925=REFERENCIAS!$C$24,10,7))),0)+VLOOKUP(K1925,REFERENCIAS!$C:$D,2,0)*VLOOKUP($K$2,PONDERADORES!A:P,IF(AND(INFORMACION!$T1925='REFERENCIAS RIESGO'!$C$36,INFORMACION!$F1925=REFERENCIAS!$C$24),16,IF(INFORMACION!$T1925='REFERENCIAS RIESGO'!$C$36,13,IF(INFORMACION!$F1925=REFERENCIAS!$C$24,10,7))),0)+VLOOKUP(L1925,REFERENCIAS!$C:$D,2,0)*VLOOKUP($L$2,PONDERADORES!A:P,IF(AND(INFORMACION!$T1925='REFERENCIAS RIESGO'!$C$36,INFORMACION!$F1925=REFERENCIAS!$C$24),16,IF(INFORMACION!$T1925='REFERENCIAS RIESGO'!$C$36,13,IF(INFORMACION!$F1925=REFERENCIAS!$C$24,10,7))),0)+VLOOKUP(F1925,REFERENCIAS!$C:$D,2,0)*VLOOKUP($F$2,PONDERADORES!A:P,IF(AND(INFORMACION!$T1925='REFERENCIAS RIESGO'!$C$36,INFORMACION!$F1925=REFERENCIAS!$C$24),16,IF(INFORMACION!$T1925='REFERENCIAS RIESGO'!$C$36,13,IF(INFORMACION!$F1925=REFERENCIAS!$C$24,10,7))),0)+VLOOKUP(T1925,REFERENCIAS!$C:$D,2,0)*VLOOKUP($T$2,PONDERADORES!A:P,IF(AND(INFORMACION!$T1925='REFERENCIAS RIESGO'!$C$36,INFORMACION!$F1925=REFERENCIAS!$C$24),16,IF(INFORMACION!$T1925='REFERENCIAS RIESGO'!$C$36,13,IF(INFORMACION!$F1925=REFERENCIAS!$C$24,10,7))),0)+VLOOKUP(IF(J1925&lt;=0.2,0.2,IF(AND(J1925&gt;0.2,J1925&lt;=0.4),0.4,IF(AND(J1925&gt;0.4,J1925&lt;=0.6),0.6,IF(AND(J1925&gt;0.6,J1925&lt;=0.8),0.8,IF(AND(J1925&gt;0.8,J1925&lt;=1),1))))),REFERENCIAS!$C:$D,2,0)*VLOOKUP($J$2,PONDERADORES!A:P,IF(AND(INFORMACION!$T1925='REFERENCIAS RIESGO'!$C$36,INFORMACION!$F1925=REFERENCIAS!$C$24),16,IF(INFORMACION!$T1925='REFERENCIAS RIESGO'!$C$36,13,IF(INFORMACION!$F1925=REFERENCIAS!$C$24,10,7))),0)</f>
        <v>#REF!</v>
      </c>
      <c r="Y1925" s="68">
        <f>+VLOOKUP(M1925,REFERENCIAS!$C:$D,2,0)*VLOOKUP($M$2,PONDERADORES!$A$7:$G$9,7,0)+VLOOKUP(N1925,REFERENCIAS!$C:$D,2,0)*VLOOKUP($N$2,PONDERADORES!$A$7:$G$9,7,0)+VLOOKUP(O1925,REFERENCIAS!$C:$D,2,0)*VLOOKUP($O$2,PONDERADORES!$A$7:$G$9,7,0)</f>
        <v>0.2</v>
      </c>
      <c r="Z1925" s="2">
        <f>+VLOOKUP(IF(R1925&lt;0.1,0,IF(AND(R1925&gt;=0.1,R1925&lt;0.2),0.1,IF(AND(R1925&gt;=0.2,R1925&lt;0.3),0.2,IF(R1925&gt;0.3,0.3,)))),REFERENCIAS!$C:$D,2,0)*VLOOKUP($R$2,PONDERADORES!$A$11:$G$11,7,0)</f>
        <v>15</v>
      </c>
      <c r="AA1925" s="92"/>
      <c r="AB1925" s="95" t="e">
        <f t="shared" ca="1" si="115"/>
        <v>#REF!</v>
      </c>
      <c r="AC1925" s="23" t="e">
        <f ca="1">IF(AB1925&gt;REFERENCIAS!$C$62,REFERENCIAS!$B$62,IF(AND(AB1925&gt;=REFERENCIAS!$C$63,AB1925&lt;REFERENCIAS!$D$63),REFERENCIAS!$B$63,IF(AND(AB1925&gt;REFERENCIAS!$C$64,AB1925&lt;=REFERENCIAS!$D$64),REFERENCIAS!$B$64,IF(AND(AB1925&gt;=REFERENCIAS!$C$65,AB1925&lt;REFERENCIAS!$D$65),REFERENCIAS!$B$65, "Revisar"))))</f>
        <v>#REF!</v>
      </c>
      <c r="AD1925" s="94" t="e">
        <f ca="1">VLOOKUP(AC1925,REFERENCIAS!$B$62:$G$65,4,FALSE)</f>
        <v>#REF!</v>
      </c>
    </row>
    <row r="1926" spans="1:30" ht="17.25" x14ac:dyDescent="0.25">
      <c r="A1926" s="74"/>
      <c r="B1926" s="19"/>
      <c r="C1926" s="19"/>
      <c r="D1926" s="50"/>
      <c r="E1926" s="73"/>
      <c r="F1926" s="74"/>
      <c r="G1926" s="9"/>
      <c r="H1926" s="48"/>
      <c r="I1926" s="49">
        <f t="shared" ca="1" si="117"/>
        <v>2022</v>
      </c>
      <c r="J1926" s="22">
        <f t="shared" ca="1" si="116"/>
        <v>1</v>
      </c>
      <c r="K1926" s="19"/>
      <c r="L1926" s="73"/>
      <c r="M1926" s="74"/>
      <c r="N1926" s="19"/>
      <c r="O1926" s="73"/>
      <c r="P1926" s="82">
        <v>1</v>
      </c>
      <c r="Q1926" s="24">
        <v>1</v>
      </c>
      <c r="R1926" s="81">
        <f t="shared" ref="R1926:R1989" si="118">+Q1926/P1926</f>
        <v>1</v>
      </c>
      <c r="S1926" s="87"/>
      <c r="T1926" s="19"/>
      <c r="U1926" s="25"/>
      <c r="V1926" s="25"/>
      <c r="W1926" s="81"/>
      <c r="X1926" s="91" t="e">
        <f ca="1">+VLOOKUP(#REF!,REFERENCIAS!$C:$D,2,0)*VLOOKUP(#REF!,PONDERADORES!A:P,IF(AND(INFORMACION!$T1926='REFERENCIAS RIESGO'!$C$36,INFORMACION!$F1926=REFERENCIAS!$C$24),16,IF(INFORMACION!$T1926='REFERENCIAS RIESGO'!$C$36,13,IF(INFORMACION!$F1926=REFERENCIAS!$C$24,10,7))),0)+VLOOKUP(K1926,REFERENCIAS!$C:$D,2,0)*VLOOKUP($K$2,PONDERADORES!A:P,IF(AND(INFORMACION!$T1926='REFERENCIAS RIESGO'!$C$36,INFORMACION!$F1926=REFERENCIAS!$C$24),16,IF(INFORMACION!$T1926='REFERENCIAS RIESGO'!$C$36,13,IF(INFORMACION!$F1926=REFERENCIAS!$C$24,10,7))),0)+VLOOKUP(L1926,REFERENCIAS!$C:$D,2,0)*VLOOKUP($L$2,PONDERADORES!A:P,IF(AND(INFORMACION!$T1926='REFERENCIAS RIESGO'!$C$36,INFORMACION!$F1926=REFERENCIAS!$C$24),16,IF(INFORMACION!$T1926='REFERENCIAS RIESGO'!$C$36,13,IF(INFORMACION!$F1926=REFERENCIAS!$C$24,10,7))),0)+VLOOKUP(F1926,REFERENCIAS!$C:$D,2,0)*VLOOKUP($F$2,PONDERADORES!A:P,IF(AND(INFORMACION!$T1926='REFERENCIAS RIESGO'!$C$36,INFORMACION!$F1926=REFERENCIAS!$C$24),16,IF(INFORMACION!$T1926='REFERENCIAS RIESGO'!$C$36,13,IF(INFORMACION!$F1926=REFERENCIAS!$C$24,10,7))),0)+VLOOKUP(T1926,REFERENCIAS!$C:$D,2,0)*VLOOKUP($T$2,PONDERADORES!A:P,IF(AND(INFORMACION!$T1926='REFERENCIAS RIESGO'!$C$36,INFORMACION!$F1926=REFERENCIAS!$C$24),16,IF(INFORMACION!$T1926='REFERENCIAS RIESGO'!$C$36,13,IF(INFORMACION!$F1926=REFERENCIAS!$C$24,10,7))),0)+VLOOKUP(IF(J1926&lt;=0.2,0.2,IF(AND(J1926&gt;0.2,J1926&lt;=0.4),0.4,IF(AND(J1926&gt;0.4,J1926&lt;=0.6),0.6,IF(AND(J1926&gt;0.6,J1926&lt;=0.8),0.8,IF(AND(J1926&gt;0.8,J1926&lt;=1),1))))),REFERENCIAS!$C:$D,2,0)*VLOOKUP($J$2,PONDERADORES!A:P,IF(AND(INFORMACION!$T1926='REFERENCIAS RIESGO'!$C$36,INFORMACION!$F1926=REFERENCIAS!$C$24),16,IF(INFORMACION!$T1926='REFERENCIAS RIESGO'!$C$36,13,IF(INFORMACION!$F1926=REFERENCIAS!$C$24,10,7))),0)</f>
        <v>#REF!</v>
      </c>
      <c r="Y1926" s="68">
        <f>+VLOOKUP(M1926,REFERENCIAS!$C:$D,2,0)*VLOOKUP($M$2,PONDERADORES!$A$7:$G$9,7,0)+VLOOKUP(N1926,REFERENCIAS!$C:$D,2,0)*VLOOKUP($N$2,PONDERADORES!$A$7:$G$9,7,0)+VLOOKUP(O1926,REFERENCIAS!$C:$D,2,0)*VLOOKUP($O$2,PONDERADORES!$A$7:$G$9,7,0)</f>
        <v>0.2</v>
      </c>
      <c r="Z1926" s="2">
        <f>+VLOOKUP(IF(R1926&lt;0.1,0,IF(AND(R1926&gt;=0.1,R1926&lt;0.2),0.1,IF(AND(R1926&gt;=0.2,R1926&lt;0.3),0.2,IF(R1926&gt;0.3,0.3,)))),REFERENCIAS!$C:$D,2,0)*VLOOKUP($R$2,PONDERADORES!$A$11:$G$11,7,0)</f>
        <v>15</v>
      </c>
      <c r="AA1926" s="92"/>
      <c r="AB1926" s="95" t="e">
        <f t="shared" ref="AB1926:AB1989" ca="1" si="119">+X1926+Y1926+Z1926</f>
        <v>#REF!</v>
      </c>
      <c r="AC1926" s="23" t="e">
        <f ca="1">IF(AB1926&gt;REFERENCIAS!$C$62,REFERENCIAS!$B$62,IF(AND(AB1926&gt;=REFERENCIAS!$C$63,AB1926&lt;REFERENCIAS!$D$63),REFERENCIAS!$B$63,IF(AND(AB1926&gt;REFERENCIAS!$C$64,AB1926&lt;=REFERENCIAS!$D$64),REFERENCIAS!$B$64,IF(AND(AB1926&gt;=REFERENCIAS!$C$65,AB1926&lt;REFERENCIAS!$D$65),REFERENCIAS!$B$65, "Revisar"))))</f>
        <v>#REF!</v>
      </c>
      <c r="AD1926" s="94" t="e">
        <f ca="1">VLOOKUP(AC1926,REFERENCIAS!$B$62:$G$65,4,FALSE)</f>
        <v>#REF!</v>
      </c>
    </row>
    <row r="1927" spans="1:30" ht="17.25" x14ac:dyDescent="0.25">
      <c r="A1927" s="74"/>
      <c r="B1927" s="19"/>
      <c r="C1927" s="19"/>
      <c r="D1927" s="50"/>
      <c r="E1927" s="73"/>
      <c r="F1927" s="74"/>
      <c r="G1927" s="9"/>
      <c r="H1927" s="48"/>
      <c r="I1927" s="49">
        <f t="shared" ca="1" si="117"/>
        <v>2022</v>
      </c>
      <c r="J1927" s="22">
        <f t="shared" ca="1" si="116"/>
        <v>1</v>
      </c>
      <c r="K1927" s="19"/>
      <c r="L1927" s="73"/>
      <c r="M1927" s="74"/>
      <c r="N1927" s="19"/>
      <c r="O1927" s="73"/>
      <c r="P1927" s="82">
        <v>1</v>
      </c>
      <c r="Q1927" s="24">
        <v>1</v>
      </c>
      <c r="R1927" s="81">
        <f t="shared" si="118"/>
        <v>1</v>
      </c>
      <c r="S1927" s="87"/>
      <c r="T1927" s="19"/>
      <c r="U1927" s="25"/>
      <c r="V1927" s="25"/>
      <c r="W1927" s="81"/>
      <c r="X1927" s="91" t="e">
        <f ca="1">+VLOOKUP(#REF!,REFERENCIAS!$C:$D,2,0)*VLOOKUP(#REF!,PONDERADORES!A:P,IF(AND(INFORMACION!$T1927='REFERENCIAS RIESGO'!$C$36,INFORMACION!$F1927=REFERENCIAS!$C$24),16,IF(INFORMACION!$T1927='REFERENCIAS RIESGO'!$C$36,13,IF(INFORMACION!$F1927=REFERENCIAS!$C$24,10,7))),0)+VLOOKUP(K1927,REFERENCIAS!$C:$D,2,0)*VLOOKUP($K$2,PONDERADORES!A:P,IF(AND(INFORMACION!$T1927='REFERENCIAS RIESGO'!$C$36,INFORMACION!$F1927=REFERENCIAS!$C$24),16,IF(INFORMACION!$T1927='REFERENCIAS RIESGO'!$C$36,13,IF(INFORMACION!$F1927=REFERENCIAS!$C$24,10,7))),0)+VLOOKUP(L1927,REFERENCIAS!$C:$D,2,0)*VLOOKUP($L$2,PONDERADORES!A:P,IF(AND(INFORMACION!$T1927='REFERENCIAS RIESGO'!$C$36,INFORMACION!$F1927=REFERENCIAS!$C$24),16,IF(INFORMACION!$T1927='REFERENCIAS RIESGO'!$C$36,13,IF(INFORMACION!$F1927=REFERENCIAS!$C$24,10,7))),0)+VLOOKUP(F1927,REFERENCIAS!$C:$D,2,0)*VLOOKUP($F$2,PONDERADORES!A:P,IF(AND(INFORMACION!$T1927='REFERENCIAS RIESGO'!$C$36,INFORMACION!$F1927=REFERENCIAS!$C$24),16,IF(INFORMACION!$T1927='REFERENCIAS RIESGO'!$C$36,13,IF(INFORMACION!$F1927=REFERENCIAS!$C$24,10,7))),0)+VLOOKUP(T1927,REFERENCIAS!$C:$D,2,0)*VLOOKUP($T$2,PONDERADORES!A:P,IF(AND(INFORMACION!$T1927='REFERENCIAS RIESGO'!$C$36,INFORMACION!$F1927=REFERENCIAS!$C$24),16,IF(INFORMACION!$T1927='REFERENCIAS RIESGO'!$C$36,13,IF(INFORMACION!$F1927=REFERENCIAS!$C$24,10,7))),0)+VLOOKUP(IF(J1927&lt;=0.2,0.2,IF(AND(J1927&gt;0.2,J1927&lt;=0.4),0.4,IF(AND(J1927&gt;0.4,J1927&lt;=0.6),0.6,IF(AND(J1927&gt;0.6,J1927&lt;=0.8),0.8,IF(AND(J1927&gt;0.8,J1927&lt;=1),1))))),REFERENCIAS!$C:$D,2,0)*VLOOKUP($J$2,PONDERADORES!A:P,IF(AND(INFORMACION!$T1927='REFERENCIAS RIESGO'!$C$36,INFORMACION!$F1927=REFERENCIAS!$C$24),16,IF(INFORMACION!$T1927='REFERENCIAS RIESGO'!$C$36,13,IF(INFORMACION!$F1927=REFERENCIAS!$C$24,10,7))),0)</f>
        <v>#REF!</v>
      </c>
      <c r="Y1927" s="68">
        <f>+VLOOKUP(M1927,REFERENCIAS!$C:$D,2,0)*VLOOKUP($M$2,PONDERADORES!$A$7:$G$9,7,0)+VLOOKUP(N1927,REFERENCIAS!$C:$D,2,0)*VLOOKUP($N$2,PONDERADORES!$A$7:$G$9,7,0)+VLOOKUP(O1927,REFERENCIAS!$C:$D,2,0)*VLOOKUP($O$2,PONDERADORES!$A$7:$G$9,7,0)</f>
        <v>0.2</v>
      </c>
      <c r="Z1927" s="2">
        <f>+VLOOKUP(IF(R1927&lt;0.1,0,IF(AND(R1927&gt;=0.1,R1927&lt;0.2),0.1,IF(AND(R1927&gt;=0.2,R1927&lt;0.3),0.2,IF(R1927&gt;0.3,0.3,)))),REFERENCIAS!$C:$D,2,0)*VLOOKUP($R$2,PONDERADORES!$A$11:$G$11,7,0)</f>
        <v>15</v>
      </c>
      <c r="AA1927" s="92"/>
      <c r="AB1927" s="95" t="e">
        <f t="shared" ca="1" si="119"/>
        <v>#REF!</v>
      </c>
      <c r="AC1927" s="23" t="e">
        <f ca="1">IF(AB1927&gt;REFERENCIAS!$C$62,REFERENCIAS!$B$62,IF(AND(AB1927&gt;=REFERENCIAS!$C$63,AB1927&lt;REFERENCIAS!$D$63),REFERENCIAS!$B$63,IF(AND(AB1927&gt;REFERENCIAS!$C$64,AB1927&lt;=REFERENCIAS!$D$64),REFERENCIAS!$B$64,IF(AND(AB1927&gt;=REFERENCIAS!$C$65,AB1927&lt;REFERENCIAS!$D$65),REFERENCIAS!$B$65, "Revisar"))))</f>
        <v>#REF!</v>
      </c>
      <c r="AD1927" s="94" t="e">
        <f ca="1">VLOOKUP(AC1927,REFERENCIAS!$B$62:$G$65,4,FALSE)</f>
        <v>#REF!</v>
      </c>
    </row>
    <row r="1928" spans="1:30" ht="17.25" x14ac:dyDescent="0.25">
      <c r="A1928" s="74"/>
      <c r="B1928" s="19"/>
      <c r="C1928" s="19"/>
      <c r="D1928" s="50"/>
      <c r="E1928" s="73"/>
      <c r="F1928" s="74"/>
      <c r="G1928" s="9"/>
      <c r="H1928" s="48"/>
      <c r="I1928" s="49">
        <f t="shared" ca="1" si="117"/>
        <v>2022</v>
      </c>
      <c r="J1928" s="22">
        <f t="shared" ca="1" si="116"/>
        <v>1</v>
      </c>
      <c r="K1928" s="19"/>
      <c r="L1928" s="73"/>
      <c r="M1928" s="74"/>
      <c r="N1928" s="19"/>
      <c r="O1928" s="73"/>
      <c r="P1928" s="82">
        <v>1</v>
      </c>
      <c r="Q1928" s="24">
        <v>1</v>
      </c>
      <c r="R1928" s="81">
        <f t="shared" si="118"/>
        <v>1</v>
      </c>
      <c r="S1928" s="87"/>
      <c r="T1928" s="19"/>
      <c r="U1928" s="25"/>
      <c r="V1928" s="25"/>
      <c r="W1928" s="81"/>
      <c r="X1928" s="91" t="e">
        <f ca="1">+VLOOKUP(#REF!,REFERENCIAS!$C:$D,2,0)*VLOOKUP(#REF!,PONDERADORES!A:P,IF(AND(INFORMACION!$T1928='REFERENCIAS RIESGO'!$C$36,INFORMACION!$F1928=REFERENCIAS!$C$24),16,IF(INFORMACION!$T1928='REFERENCIAS RIESGO'!$C$36,13,IF(INFORMACION!$F1928=REFERENCIAS!$C$24,10,7))),0)+VLOOKUP(K1928,REFERENCIAS!$C:$D,2,0)*VLOOKUP($K$2,PONDERADORES!A:P,IF(AND(INFORMACION!$T1928='REFERENCIAS RIESGO'!$C$36,INFORMACION!$F1928=REFERENCIAS!$C$24),16,IF(INFORMACION!$T1928='REFERENCIAS RIESGO'!$C$36,13,IF(INFORMACION!$F1928=REFERENCIAS!$C$24,10,7))),0)+VLOOKUP(L1928,REFERENCIAS!$C:$D,2,0)*VLOOKUP($L$2,PONDERADORES!A:P,IF(AND(INFORMACION!$T1928='REFERENCIAS RIESGO'!$C$36,INFORMACION!$F1928=REFERENCIAS!$C$24),16,IF(INFORMACION!$T1928='REFERENCIAS RIESGO'!$C$36,13,IF(INFORMACION!$F1928=REFERENCIAS!$C$24,10,7))),0)+VLOOKUP(F1928,REFERENCIAS!$C:$D,2,0)*VLOOKUP($F$2,PONDERADORES!A:P,IF(AND(INFORMACION!$T1928='REFERENCIAS RIESGO'!$C$36,INFORMACION!$F1928=REFERENCIAS!$C$24),16,IF(INFORMACION!$T1928='REFERENCIAS RIESGO'!$C$36,13,IF(INFORMACION!$F1928=REFERENCIAS!$C$24,10,7))),0)+VLOOKUP(T1928,REFERENCIAS!$C:$D,2,0)*VLOOKUP($T$2,PONDERADORES!A:P,IF(AND(INFORMACION!$T1928='REFERENCIAS RIESGO'!$C$36,INFORMACION!$F1928=REFERENCIAS!$C$24),16,IF(INFORMACION!$T1928='REFERENCIAS RIESGO'!$C$36,13,IF(INFORMACION!$F1928=REFERENCIAS!$C$24,10,7))),0)+VLOOKUP(IF(J1928&lt;=0.2,0.2,IF(AND(J1928&gt;0.2,J1928&lt;=0.4),0.4,IF(AND(J1928&gt;0.4,J1928&lt;=0.6),0.6,IF(AND(J1928&gt;0.6,J1928&lt;=0.8),0.8,IF(AND(J1928&gt;0.8,J1928&lt;=1),1))))),REFERENCIAS!$C:$D,2,0)*VLOOKUP($J$2,PONDERADORES!A:P,IF(AND(INFORMACION!$T1928='REFERENCIAS RIESGO'!$C$36,INFORMACION!$F1928=REFERENCIAS!$C$24),16,IF(INFORMACION!$T1928='REFERENCIAS RIESGO'!$C$36,13,IF(INFORMACION!$F1928=REFERENCIAS!$C$24,10,7))),0)</f>
        <v>#REF!</v>
      </c>
      <c r="Y1928" s="68">
        <f>+VLOOKUP(M1928,REFERENCIAS!$C:$D,2,0)*VLOOKUP($M$2,PONDERADORES!$A$7:$G$9,7,0)+VLOOKUP(N1928,REFERENCIAS!$C:$D,2,0)*VLOOKUP($N$2,PONDERADORES!$A$7:$G$9,7,0)+VLOOKUP(O1928,REFERENCIAS!$C:$D,2,0)*VLOOKUP($O$2,PONDERADORES!$A$7:$G$9,7,0)</f>
        <v>0.2</v>
      </c>
      <c r="Z1928" s="2">
        <f>+VLOOKUP(IF(R1928&lt;0.1,0,IF(AND(R1928&gt;=0.1,R1928&lt;0.2),0.1,IF(AND(R1928&gt;=0.2,R1928&lt;0.3),0.2,IF(R1928&gt;0.3,0.3,)))),REFERENCIAS!$C:$D,2,0)*VLOOKUP($R$2,PONDERADORES!$A$11:$G$11,7,0)</f>
        <v>15</v>
      </c>
      <c r="AA1928" s="92"/>
      <c r="AB1928" s="95" t="e">
        <f t="shared" ca="1" si="119"/>
        <v>#REF!</v>
      </c>
      <c r="AC1928" s="23" t="e">
        <f ca="1">IF(AB1928&gt;REFERENCIAS!$C$62,REFERENCIAS!$B$62,IF(AND(AB1928&gt;=REFERENCIAS!$C$63,AB1928&lt;REFERENCIAS!$D$63),REFERENCIAS!$B$63,IF(AND(AB1928&gt;REFERENCIAS!$C$64,AB1928&lt;=REFERENCIAS!$D$64),REFERENCIAS!$B$64,IF(AND(AB1928&gt;=REFERENCIAS!$C$65,AB1928&lt;REFERENCIAS!$D$65),REFERENCIAS!$B$65, "Revisar"))))</f>
        <v>#REF!</v>
      </c>
      <c r="AD1928" s="94" t="e">
        <f ca="1">VLOOKUP(AC1928,REFERENCIAS!$B$62:$G$65,4,FALSE)</f>
        <v>#REF!</v>
      </c>
    </row>
    <row r="1929" spans="1:30" ht="17.25" x14ac:dyDescent="0.25">
      <c r="A1929" s="74"/>
      <c r="B1929" s="19"/>
      <c r="C1929" s="19"/>
      <c r="D1929" s="50"/>
      <c r="E1929" s="73"/>
      <c r="F1929" s="74"/>
      <c r="G1929" s="9"/>
      <c r="H1929" s="48"/>
      <c r="I1929" s="49">
        <f t="shared" ca="1" si="117"/>
        <v>2022</v>
      </c>
      <c r="J1929" s="22">
        <f t="shared" ca="1" si="116"/>
        <v>1</v>
      </c>
      <c r="K1929" s="19"/>
      <c r="L1929" s="73"/>
      <c r="M1929" s="74"/>
      <c r="N1929" s="19"/>
      <c r="O1929" s="73"/>
      <c r="P1929" s="82">
        <v>1</v>
      </c>
      <c r="Q1929" s="24">
        <v>1</v>
      </c>
      <c r="R1929" s="81">
        <f t="shared" si="118"/>
        <v>1</v>
      </c>
      <c r="S1929" s="87"/>
      <c r="T1929" s="19"/>
      <c r="U1929" s="25"/>
      <c r="V1929" s="25"/>
      <c r="W1929" s="81"/>
      <c r="X1929" s="91" t="e">
        <f ca="1">+VLOOKUP(#REF!,REFERENCIAS!$C:$D,2,0)*VLOOKUP(#REF!,PONDERADORES!A:P,IF(AND(INFORMACION!$T1929='REFERENCIAS RIESGO'!$C$36,INFORMACION!$F1929=REFERENCIAS!$C$24),16,IF(INFORMACION!$T1929='REFERENCIAS RIESGO'!$C$36,13,IF(INFORMACION!$F1929=REFERENCIAS!$C$24,10,7))),0)+VLOOKUP(K1929,REFERENCIAS!$C:$D,2,0)*VLOOKUP($K$2,PONDERADORES!A:P,IF(AND(INFORMACION!$T1929='REFERENCIAS RIESGO'!$C$36,INFORMACION!$F1929=REFERENCIAS!$C$24),16,IF(INFORMACION!$T1929='REFERENCIAS RIESGO'!$C$36,13,IF(INFORMACION!$F1929=REFERENCIAS!$C$24,10,7))),0)+VLOOKUP(L1929,REFERENCIAS!$C:$D,2,0)*VLOOKUP($L$2,PONDERADORES!A:P,IF(AND(INFORMACION!$T1929='REFERENCIAS RIESGO'!$C$36,INFORMACION!$F1929=REFERENCIAS!$C$24),16,IF(INFORMACION!$T1929='REFERENCIAS RIESGO'!$C$36,13,IF(INFORMACION!$F1929=REFERENCIAS!$C$24,10,7))),0)+VLOOKUP(F1929,REFERENCIAS!$C:$D,2,0)*VLOOKUP($F$2,PONDERADORES!A:P,IF(AND(INFORMACION!$T1929='REFERENCIAS RIESGO'!$C$36,INFORMACION!$F1929=REFERENCIAS!$C$24),16,IF(INFORMACION!$T1929='REFERENCIAS RIESGO'!$C$36,13,IF(INFORMACION!$F1929=REFERENCIAS!$C$24,10,7))),0)+VLOOKUP(T1929,REFERENCIAS!$C:$D,2,0)*VLOOKUP($T$2,PONDERADORES!A:P,IF(AND(INFORMACION!$T1929='REFERENCIAS RIESGO'!$C$36,INFORMACION!$F1929=REFERENCIAS!$C$24),16,IF(INFORMACION!$T1929='REFERENCIAS RIESGO'!$C$36,13,IF(INFORMACION!$F1929=REFERENCIAS!$C$24,10,7))),0)+VLOOKUP(IF(J1929&lt;=0.2,0.2,IF(AND(J1929&gt;0.2,J1929&lt;=0.4),0.4,IF(AND(J1929&gt;0.4,J1929&lt;=0.6),0.6,IF(AND(J1929&gt;0.6,J1929&lt;=0.8),0.8,IF(AND(J1929&gt;0.8,J1929&lt;=1),1))))),REFERENCIAS!$C:$D,2,0)*VLOOKUP($J$2,PONDERADORES!A:P,IF(AND(INFORMACION!$T1929='REFERENCIAS RIESGO'!$C$36,INFORMACION!$F1929=REFERENCIAS!$C$24),16,IF(INFORMACION!$T1929='REFERENCIAS RIESGO'!$C$36,13,IF(INFORMACION!$F1929=REFERENCIAS!$C$24,10,7))),0)</f>
        <v>#REF!</v>
      </c>
      <c r="Y1929" s="68">
        <f>+VLOOKUP(M1929,REFERENCIAS!$C:$D,2,0)*VLOOKUP($M$2,PONDERADORES!$A$7:$G$9,7,0)+VLOOKUP(N1929,REFERENCIAS!$C:$D,2,0)*VLOOKUP($N$2,PONDERADORES!$A$7:$G$9,7,0)+VLOOKUP(O1929,REFERENCIAS!$C:$D,2,0)*VLOOKUP($O$2,PONDERADORES!$A$7:$G$9,7,0)</f>
        <v>0.2</v>
      </c>
      <c r="Z1929" s="2">
        <f>+VLOOKUP(IF(R1929&lt;0.1,0,IF(AND(R1929&gt;=0.1,R1929&lt;0.2),0.1,IF(AND(R1929&gt;=0.2,R1929&lt;0.3),0.2,IF(R1929&gt;0.3,0.3,)))),REFERENCIAS!$C:$D,2,0)*VLOOKUP($R$2,PONDERADORES!$A$11:$G$11,7,0)</f>
        <v>15</v>
      </c>
      <c r="AA1929" s="92"/>
      <c r="AB1929" s="95" t="e">
        <f t="shared" ca="1" si="119"/>
        <v>#REF!</v>
      </c>
      <c r="AC1929" s="23" t="e">
        <f ca="1">IF(AB1929&gt;REFERENCIAS!$C$62,REFERENCIAS!$B$62,IF(AND(AB1929&gt;=REFERENCIAS!$C$63,AB1929&lt;REFERENCIAS!$D$63),REFERENCIAS!$B$63,IF(AND(AB1929&gt;REFERENCIAS!$C$64,AB1929&lt;=REFERENCIAS!$D$64),REFERENCIAS!$B$64,IF(AND(AB1929&gt;=REFERENCIAS!$C$65,AB1929&lt;REFERENCIAS!$D$65),REFERENCIAS!$B$65, "Revisar"))))</f>
        <v>#REF!</v>
      </c>
      <c r="AD1929" s="94" t="e">
        <f ca="1">VLOOKUP(AC1929,REFERENCIAS!$B$62:$G$65,4,FALSE)</f>
        <v>#REF!</v>
      </c>
    </row>
    <row r="1930" spans="1:30" ht="17.25" x14ac:dyDescent="0.25">
      <c r="A1930" s="74"/>
      <c r="B1930" s="19"/>
      <c r="C1930" s="19"/>
      <c r="D1930" s="50"/>
      <c r="E1930" s="73"/>
      <c r="F1930" s="74"/>
      <c r="G1930" s="9"/>
      <c r="H1930" s="48"/>
      <c r="I1930" s="49">
        <f t="shared" ca="1" si="117"/>
        <v>2022</v>
      </c>
      <c r="J1930" s="22">
        <f t="shared" ca="1" si="116"/>
        <v>1</v>
      </c>
      <c r="K1930" s="19"/>
      <c r="L1930" s="73"/>
      <c r="M1930" s="74"/>
      <c r="N1930" s="19"/>
      <c r="O1930" s="73"/>
      <c r="P1930" s="82">
        <v>1</v>
      </c>
      <c r="Q1930" s="24">
        <v>1</v>
      </c>
      <c r="R1930" s="81">
        <f t="shared" si="118"/>
        <v>1</v>
      </c>
      <c r="S1930" s="87"/>
      <c r="T1930" s="19"/>
      <c r="U1930" s="25"/>
      <c r="V1930" s="25"/>
      <c r="W1930" s="81"/>
      <c r="X1930" s="91" t="e">
        <f ca="1">+VLOOKUP(#REF!,REFERENCIAS!$C:$D,2,0)*VLOOKUP(#REF!,PONDERADORES!A:P,IF(AND(INFORMACION!$T1930='REFERENCIAS RIESGO'!$C$36,INFORMACION!$F1930=REFERENCIAS!$C$24),16,IF(INFORMACION!$T1930='REFERENCIAS RIESGO'!$C$36,13,IF(INFORMACION!$F1930=REFERENCIAS!$C$24,10,7))),0)+VLOOKUP(K1930,REFERENCIAS!$C:$D,2,0)*VLOOKUP($K$2,PONDERADORES!A:P,IF(AND(INFORMACION!$T1930='REFERENCIAS RIESGO'!$C$36,INFORMACION!$F1930=REFERENCIAS!$C$24),16,IF(INFORMACION!$T1930='REFERENCIAS RIESGO'!$C$36,13,IF(INFORMACION!$F1930=REFERENCIAS!$C$24,10,7))),0)+VLOOKUP(L1930,REFERENCIAS!$C:$D,2,0)*VLOOKUP($L$2,PONDERADORES!A:P,IF(AND(INFORMACION!$T1930='REFERENCIAS RIESGO'!$C$36,INFORMACION!$F1930=REFERENCIAS!$C$24),16,IF(INFORMACION!$T1930='REFERENCIAS RIESGO'!$C$36,13,IF(INFORMACION!$F1930=REFERENCIAS!$C$24,10,7))),0)+VLOOKUP(F1930,REFERENCIAS!$C:$D,2,0)*VLOOKUP($F$2,PONDERADORES!A:P,IF(AND(INFORMACION!$T1930='REFERENCIAS RIESGO'!$C$36,INFORMACION!$F1930=REFERENCIAS!$C$24),16,IF(INFORMACION!$T1930='REFERENCIAS RIESGO'!$C$36,13,IF(INFORMACION!$F1930=REFERENCIAS!$C$24,10,7))),0)+VLOOKUP(T1930,REFERENCIAS!$C:$D,2,0)*VLOOKUP($T$2,PONDERADORES!A:P,IF(AND(INFORMACION!$T1930='REFERENCIAS RIESGO'!$C$36,INFORMACION!$F1930=REFERENCIAS!$C$24),16,IF(INFORMACION!$T1930='REFERENCIAS RIESGO'!$C$36,13,IF(INFORMACION!$F1930=REFERENCIAS!$C$24,10,7))),0)+VLOOKUP(IF(J1930&lt;=0.2,0.2,IF(AND(J1930&gt;0.2,J1930&lt;=0.4),0.4,IF(AND(J1930&gt;0.4,J1930&lt;=0.6),0.6,IF(AND(J1930&gt;0.6,J1930&lt;=0.8),0.8,IF(AND(J1930&gt;0.8,J1930&lt;=1),1))))),REFERENCIAS!$C:$D,2,0)*VLOOKUP($J$2,PONDERADORES!A:P,IF(AND(INFORMACION!$T1930='REFERENCIAS RIESGO'!$C$36,INFORMACION!$F1930=REFERENCIAS!$C$24),16,IF(INFORMACION!$T1930='REFERENCIAS RIESGO'!$C$36,13,IF(INFORMACION!$F1930=REFERENCIAS!$C$24,10,7))),0)</f>
        <v>#REF!</v>
      </c>
      <c r="Y1930" s="68">
        <f>+VLOOKUP(M1930,REFERENCIAS!$C:$D,2,0)*VLOOKUP($M$2,PONDERADORES!$A$7:$G$9,7,0)+VLOOKUP(N1930,REFERENCIAS!$C:$D,2,0)*VLOOKUP($N$2,PONDERADORES!$A$7:$G$9,7,0)+VLOOKUP(O1930,REFERENCIAS!$C:$D,2,0)*VLOOKUP($O$2,PONDERADORES!$A$7:$G$9,7,0)</f>
        <v>0.2</v>
      </c>
      <c r="Z1930" s="2">
        <f>+VLOOKUP(IF(R1930&lt;0.1,0,IF(AND(R1930&gt;=0.1,R1930&lt;0.2),0.1,IF(AND(R1930&gt;=0.2,R1930&lt;0.3),0.2,IF(R1930&gt;0.3,0.3,)))),REFERENCIAS!$C:$D,2,0)*VLOOKUP($R$2,PONDERADORES!$A$11:$G$11,7,0)</f>
        <v>15</v>
      </c>
      <c r="AA1930" s="92"/>
      <c r="AB1930" s="95" t="e">
        <f t="shared" ca="1" si="119"/>
        <v>#REF!</v>
      </c>
      <c r="AC1930" s="23" t="e">
        <f ca="1">IF(AB1930&gt;REFERENCIAS!$C$62,REFERENCIAS!$B$62,IF(AND(AB1930&gt;=REFERENCIAS!$C$63,AB1930&lt;REFERENCIAS!$D$63),REFERENCIAS!$B$63,IF(AND(AB1930&gt;REFERENCIAS!$C$64,AB1930&lt;=REFERENCIAS!$D$64),REFERENCIAS!$B$64,IF(AND(AB1930&gt;=REFERENCIAS!$C$65,AB1930&lt;REFERENCIAS!$D$65),REFERENCIAS!$B$65, "Revisar"))))</f>
        <v>#REF!</v>
      </c>
      <c r="AD1930" s="94" t="e">
        <f ca="1">VLOOKUP(AC1930,REFERENCIAS!$B$62:$G$65,4,FALSE)</f>
        <v>#REF!</v>
      </c>
    </row>
    <row r="1931" spans="1:30" ht="17.25" x14ac:dyDescent="0.25">
      <c r="A1931" s="74"/>
      <c r="B1931" s="19"/>
      <c r="C1931" s="19"/>
      <c r="D1931" s="50"/>
      <c r="E1931" s="73"/>
      <c r="F1931" s="74"/>
      <c r="G1931" s="9"/>
      <c r="H1931" s="48"/>
      <c r="I1931" s="49">
        <f t="shared" ca="1" si="117"/>
        <v>2022</v>
      </c>
      <c r="J1931" s="22">
        <f t="shared" ca="1" si="116"/>
        <v>1</v>
      </c>
      <c r="K1931" s="19"/>
      <c r="L1931" s="73"/>
      <c r="M1931" s="74"/>
      <c r="N1931" s="19"/>
      <c r="O1931" s="73"/>
      <c r="P1931" s="82">
        <v>1</v>
      </c>
      <c r="Q1931" s="24">
        <v>1</v>
      </c>
      <c r="R1931" s="81">
        <f t="shared" si="118"/>
        <v>1</v>
      </c>
      <c r="S1931" s="87"/>
      <c r="T1931" s="19"/>
      <c r="U1931" s="25"/>
      <c r="V1931" s="25"/>
      <c r="W1931" s="81"/>
      <c r="X1931" s="91" t="e">
        <f ca="1">+VLOOKUP(#REF!,REFERENCIAS!$C:$D,2,0)*VLOOKUP(#REF!,PONDERADORES!A:P,IF(AND(INFORMACION!$T1931='REFERENCIAS RIESGO'!$C$36,INFORMACION!$F1931=REFERENCIAS!$C$24),16,IF(INFORMACION!$T1931='REFERENCIAS RIESGO'!$C$36,13,IF(INFORMACION!$F1931=REFERENCIAS!$C$24,10,7))),0)+VLOOKUP(K1931,REFERENCIAS!$C:$D,2,0)*VLOOKUP($K$2,PONDERADORES!A:P,IF(AND(INFORMACION!$T1931='REFERENCIAS RIESGO'!$C$36,INFORMACION!$F1931=REFERENCIAS!$C$24),16,IF(INFORMACION!$T1931='REFERENCIAS RIESGO'!$C$36,13,IF(INFORMACION!$F1931=REFERENCIAS!$C$24,10,7))),0)+VLOOKUP(L1931,REFERENCIAS!$C:$D,2,0)*VLOOKUP($L$2,PONDERADORES!A:P,IF(AND(INFORMACION!$T1931='REFERENCIAS RIESGO'!$C$36,INFORMACION!$F1931=REFERENCIAS!$C$24),16,IF(INFORMACION!$T1931='REFERENCIAS RIESGO'!$C$36,13,IF(INFORMACION!$F1931=REFERENCIAS!$C$24,10,7))),0)+VLOOKUP(F1931,REFERENCIAS!$C:$D,2,0)*VLOOKUP($F$2,PONDERADORES!A:P,IF(AND(INFORMACION!$T1931='REFERENCIAS RIESGO'!$C$36,INFORMACION!$F1931=REFERENCIAS!$C$24),16,IF(INFORMACION!$T1931='REFERENCIAS RIESGO'!$C$36,13,IF(INFORMACION!$F1931=REFERENCIAS!$C$24,10,7))),0)+VLOOKUP(T1931,REFERENCIAS!$C:$D,2,0)*VLOOKUP($T$2,PONDERADORES!A:P,IF(AND(INFORMACION!$T1931='REFERENCIAS RIESGO'!$C$36,INFORMACION!$F1931=REFERENCIAS!$C$24),16,IF(INFORMACION!$T1931='REFERENCIAS RIESGO'!$C$36,13,IF(INFORMACION!$F1931=REFERENCIAS!$C$24,10,7))),0)+VLOOKUP(IF(J1931&lt;=0.2,0.2,IF(AND(J1931&gt;0.2,J1931&lt;=0.4),0.4,IF(AND(J1931&gt;0.4,J1931&lt;=0.6),0.6,IF(AND(J1931&gt;0.6,J1931&lt;=0.8),0.8,IF(AND(J1931&gt;0.8,J1931&lt;=1),1))))),REFERENCIAS!$C:$D,2,0)*VLOOKUP($J$2,PONDERADORES!A:P,IF(AND(INFORMACION!$T1931='REFERENCIAS RIESGO'!$C$36,INFORMACION!$F1931=REFERENCIAS!$C$24),16,IF(INFORMACION!$T1931='REFERENCIAS RIESGO'!$C$36,13,IF(INFORMACION!$F1931=REFERENCIAS!$C$24,10,7))),0)</f>
        <v>#REF!</v>
      </c>
      <c r="Y1931" s="68">
        <f>+VLOOKUP(M1931,REFERENCIAS!$C:$D,2,0)*VLOOKUP($M$2,PONDERADORES!$A$7:$G$9,7,0)+VLOOKUP(N1931,REFERENCIAS!$C:$D,2,0)*VLOOKUP($N$2,PONDERADORES!$A$7:$G$9,7,0)+VLOOKUP(O1931,REFERENCIAS!$C:$D,2,0)*VLOOKUP($O$2,PONDERADORES!$A$7:$G$9,7,0)</f>
        <v>0.2</v>
      </c>
      <c r="Z1931" s="2">
        <f>+VLOOKUP(IF(R1931&lt;0.1,0,IF(AND(R1931&gt;=0.1,R1931&lt;0.2),0.1,IF(AND(R1931&gt;=0.2,R1931&lt;0.3),0.2,IF(R1931&gt;0.3,0.3,)))),REFERENCIAS!$C:$D,2,0)*VLOOKUP($R$2,PONDERADORES!$A$11:$G$11,7,0)</f>
        <v>15</v>
      </c>
      <c r="AA1931" s="92"/>
      <c r="AB1931" s="95" t="e">
        <f t="shared" ca="1" si="119"/>
        <v>#REF!</v>
      </c>
      <c r="AC1931" s="23" t="e">
        <f ca="1">IF(AB1931&gt;REFERENCIAS!$C$62,REFERENCIAS!$B$62,IF(AND(AB1931&gt;=REFERENCIAS!$C$63,AB1931&lt;REFERENCIAS!$D$63),REFERENCIAS!$B$63,IF(AND(AB1931&gt;REFERENCIAS!$C$64,AB1931&lt;=REFERENCIAS!$D$64),REFERENCIAS!$B$64,IF(AND(AB1931&gt;=REFERENCIAS!$C$65,AB1931&lt;REFERENCIAS!$D$65),REFERENCIAS!$B$65, "Revisar"))))</f>
        <v>#REF!</v>
      </c>
      <c r="AD1931" s="94" t="e">
        <f ca="1">VLOOKUP(AC1931,REFERENCIAS!$B$62:$G$65,4,FALSE)</f>
        <v>#REF!</v>
      </c>
    </row>
    <row r="1932" spans="1:30" ht="17.25" x14ac:dyDescent="0.25">
      <c r="A1932" s="74"/>
      <c r="B1932" s="19"/>
      <c r="C1932" s="19"/>
      <c r="D1932" s="50"/>
      <c r="E1932" s="73"/>
      <c r="F1932" s="74"/>
      <c r="G1932" s="9"/>
      <c r="H1932" s="48"/>
      <c r="I1932" s="49">
        <f t="shared" ca="1" si="117"/>
        <v>2022</v>
      </c>
      <c r="J1932" s="22">
        <f t="shared" ca="1" si="116"/>
        <v>1</v>
      </c>
      <c r="K1932" s="19"/>
      <c r="L1932" s="73"/>
      <c r="M1932" s="74"/>
      <c r="N1932" s="19"/>
      <c r="O1932" s="73"/>
      <c r="P1932" s="82">
        <v>1</v>
      </c>
      <c r="Q1932" s="24">
        <v>1</v>
      </c>
      <c r="R1932" s="81">
        <f t="shared" si="118"/>
        <v>1</v>
      </c>
      <c r="S1932" s="87"/>
      <c r="T1932" s="19"/>
      <c r="U1932" s="25"/>
      <c r="V1932" s="25"/>
      <c r="W1932" s="81"/>
      <c r="X1932" s="91" t="e">
        <f ca="1">+VLOOKUP(#REF!,REFERENCIAS!$C:$D,2,0)*VLOOKUP(#REF!,PONDERADORES!A:P,IF(AND(INFORMACION!$T1932='REFERENCIAS RIESGO'!$C$36,INFORMACION!$F1932=REFERENCIAS!$C$24),16,IF(INFORMACION!$T1932='REFERENCIAS RIESGO'!$C$36,13,IF(INFORMACION!$F1932=REFERENCIAS!$C$24,10,7))),0)+VLOOKUP(K1932,REFERENCIAS!$C:$D,2,0)*VLOOKUP($K$2,PONDERADORES!A:P,IF(AND(INFORMACION!$T1932='REFERENCIAS RIESGO'!$C$36,INFORMACION!$F1932=REFERENCIAS!$C$24),16,IF(INFORMACION!$T1932='REFERENCIAS RIESGO'!$C$36,13,IF(INFORMACION!$F1932=REFERENCIAS!$C$24,10,7))),0)+VLOOKUP(L1932,REFERENCIAS!$C:$D,2,0)*VLOOKUP($L$2,PONDERADORES!A:P,IF(AND(INFORMACION!$T1932='REFERENCIAS RIESGO'!$C$36,INFORMACION!$F1932=REFERENCIAS!$C$24),16,IF(INFORMACION!$T1932='REFERENCIAS RIESGO'!$C$36,13,IF(INFORMACION!$F1932=REFERENCIAS!$C$24,10,7))),0)+VLOOKUP(F1932,REFERENCIAS!$C:$D,2,0)*VLOOKUP($F$2,PONDERADORES!A:P,IF(AND(INFORMACION!$T1932='REFERENCIAS RIESGO'!$C$36,INFORMACION!$F1932=REFERENCIAS!$C$24),16,IF(INFORMACION!$T1932='REFERENCIAS RIESGO'!$C$36,13,IF(INFORMACION!$F1932=REFERENCIAS!$C$24,10,7))),0)+VLOOKUP(T1932,REFERENCIAS!$C:$D,2,0)*VLOOKUP($T$2,PONDERADORES!A:P,IF(AND(INFORMACION!$T1932='REFERENCIAS RIESGO'!$C$36,INFORMACION!$F1932=REFERENCIAS!$C$24),16,IF(INFORMACION!$T1932='REFERENCIAS RIESGO'!$C$36,13,IF(INFORMACION!$F1932=REFERENCIAS!$C$24,10,7))),0)+VLOOKUP(IF(J1932&lt;=0.2,0.2,IF(AND(J1932&gt;0.2,J1932&lt;=0.4),0.4,IF(AND(J1932&gt;0.4,J1932&lt;=0.6),0.6,IF(AND(J1932&gt;0.6,J1932&lt;=0.8),0.8,IF(AND(J1932&gt;0.8,J1932&lt;=1),1))))),REFERENCIAS!$C:$D,2,0)*VLOOKUP($J$2,PONDERADORES!A:P,IF(AND(INFORMACION!$T1932='REFERENCIAS RIESGO'!$C$36,INFORMACION!$F1932=REFERENCIAS!$C$24),16,IF(INFORMACION!$T1932='REFERENCIAS RIESGO'!$C$36,13,IF(INFORMACION!$F1932=REFERENCIAS!$C$24,10,7))),0)</f>
        <v>#REF!</v>
      </c>
      <c r="Y1932" s="68">
        <f>+VLOOKUP(M1932,REFERENCIAS!$C:$D,2,0)*VLOOKUP($M$2,PONDERADORES!$A$7:$G$9,7,0)+VLOOKUP(N1932,REFERENCIAS!$C:$D,2,0)*VLOOKUP($N$2,PONDERADORES!$A$7:$G$9,7,0)+VLOOKUP(O1932,REFERENCIAS!$C:$D,2,0)*VLOOKUP($O$2,PONDERADORES!$A$7:$G$9,7,0)</f>
        <v>0.2</v>
      </c>
      <c r="Z1932" s="2">
        <f>+VLOOKUP(IF(R1932&lt;0.1,0,IF(AND(R1932&gt;=0.1,R1932&lt;0.2),0.1,IF(AND(R1932&gt;=0.2,R1932&lt;0.3),0.2,IF(R1932&gt;0.3,0.3,)))),REFERENCIAS!$C:$D,2,0)*VLOOKUP($R$2,PONDERADORES!$A$11:$G$11,7,0)</f>
        <v>15</v>
      </c>
      <c r="AA1932" s="92"/>
      <c r="AB1932" s="95" t="e">
        <f t="shared" ca="1" si="119"/>
        <v>#REF!</v>
      </c>
      <c r="AC1932" s="23" t="e">
        <f ca="1">IF(AB1932&gt;REFERENCIAS!$C$62,REFERENCIAS!$B$62,IF(AND(AB1932&gt;=REFERENCIAS!$C$63,AB1932&lt;REFERENCIAS!$D$63),REFERENCIAS!$B$63,IF(AND(AB1932&gt;REFERENCIAS!$C$64,AB1932&lt;=REFERENCIAS!$D$64),REFERENCIAS!$B$64,IF(AND(AB1932&gt;=REFERENCIAS!$C$65,AB1932&lt;REFERENCIAS!$D$65),REFERENCIAS!$B$65, "Revisar"))))</f>
        <v>#REF!</v>
      </c>
      <c r="AD1932" s="94" t="e">
        <f ca="1">VLOOKUP(AC1932,REFERENCIAS!$B$62:$G$65,4,FALSE)</f>
        <v>#REF!</v>
      </c>
    </row>
    <row r="1933" spans="1:30" ht="17.25" x14ac:dyDescent="0.25">
      <c r="A1933" s="74"/>
      <c r="B1933" s="19"/>
      <c r="C1933" s="19"/>
      <c r="D1933" s="50"/>
      <c r="E1933" s="73"/>
      <c r="F1933" s="74"/>
      <c r="G1933" s="9"/>
      <c r="H1933" s="48"/>
      <c r="I1933" s="49">
        <f t="shared" ca="1" si="117"/>
        <v>2022</v>
      </c>
      <c r="J1933" s="22">
        <f t="shared" ca="1" si="116"/>
        <v>1</v>
      </c>
      <c r="K1933" s="19"/>
      <c r="L1933" s="73"/>
      <c r="M1933" s="74"/>
      <c r="N1933" s="19"/>
      <c r="O1933" s="73"/>
      <c r="P1933" s="82">
        <v>1</v>
      </c>
      <c r="Q1933" s="24">
        <v>1</v>
      </c>
      <c r="R1933" s="81">
        <f t="shared" si="118"/>
        <v>1</v>
      </c>
      <c r="S1933" s="87"/>
      <c r="T1933" s="19"/>
      <c r="U1933" s="25"/>
      <c r="V1933" s="25"/>
      <c r="W1933" s="81"/>
      <c r="X1933" s="91" t="e">
        <f ca="1">+VLOOKUP(#REF!,REFERENCIAS!$C:$D,2,0)*VLOOKUP(#REF!,PONDERADORES!A:P,IF(AND(INFORMACION!$T1933='REFERENCIAS RIESGO'!$C$36,INFORMACION!$F1933=REFERENCIAS!$C$24),16,IF(INFORMACION!$T1933='REFERENCIAS RIESGO'!$C$36,13,IF(INFORMACION!$F1933=REFERENCIAS!$C$24,10,7))),0)+VLOOKUP(K1933,REFERENCIAS!$C:$D,2,0)*VLOOKUP($K$2,PONDERADORES!A:P,IF(AND(INFORMACION!$T1933='REFERENCIAS RIESGO'!$C$36,INFORMACION!$F1933=REFERENCIAS!$C$24),16,IF(INFORMACION!$T1933='REFERENCIAS RIESGO'!$C$36,13,IF(INFORMACION!$F1933=REFERENCIAS!$C$24,10,7))),0)+VLOOKUP(L1933,REFERENCIAS!$C:$D,2,0)*VLOOKUP($L$2,PONDERADORES!A:P,IF(AND(INFORMACION!$T1933='REFERENCIAS RIESGO'!$C$36,INFORMACION!$F1933=REFERENCIAS!$C$24),16,IF(INFORMACION!$T1933='REFERENCIAS RIESGO'!$C$36,13,IF(INFORMACION!$F1933=REFERENCIAS!$C$24,10,7))),0)+VLOOKUP(F1933,REFERENCIAS!$C:$D,2,0)*VLOOKUP($F$2,PONDERADORES!A:P,IF(AND(INFORMACION!$T1933='REFERENCIAS RIESGO'!$C$36,INFORMACION!$F1933=REFERENCIAS!$C$24),16,IF(INFORMACION!$T1933='REFERENCIAS RIESGO'!$C$36,13,IF(INFORMACION!$F1933=REFERENCIAS!$C$24,10,7))),0)+VLOOKUP(T1933,REFERENCIAS!$C:$D,2,0)*VLOOKUP($T$2,PONDERADORES!A:P,IF(AND(INFORMACION!$T1933='REFERENCIAS RIESGO'!$C$36,INFORMACION!$F1933=REFERENCIAS!$C$24),16,IF(INFORMACION!$T1933='REFERENCIAS RIESGO'!$C$36,13,IF(INFORMACION!$F1933=REFERENCIAS!$C$24,10,7))),0)+VLOOKUP(IF(J1933&lt;=0.2,0.2,IF(AND(J1933&gt;0.2,J1933&lt;=0.4),0.4,IF(AND(J1933&gt;0.4,J1933&lt;=0.6),0.6,IF(AND(J1933&gt;0.6,J1933&lt;=0.8),0.8,IF(AND(J1933&gt;0.8,J1933&lt;=1),1))))),REFERENCIAS!$C:$D,2,0)*VLOOKUP($J$2,PONDERADORES!A:P,IF(AND(INFORMACION!$T1933='REFERENCIAS RIESGO'!$C$36,INFORMACION!$F1933=REFERENCIAS!$C$24),16,IF(INFORMACION!$T1933='REFERENCIAS RIESGO'!$C$36,13,IF(INFORMACION!$F1933=REFERENCIAS!$C$24,10,7))),0)</f>
        <v>#REF!</v>
      </c>
      <c r="Y1933" s="68">
        <f>+VLOOKUP(M1933,REFERENCIAS!$C:$D,2,0)*VLOOKUP($M$2,PONDERADORES!$A$7:$G$9,7,0)+VLOOKUP(N1933,REFERENCIAS!$C:$D,2,0)*VLOOKUP($N$2,PONDERADORES!$A$7:$G$9,7,0)+VLOOKUP(O1933,REFERENCIAS!$C:$D,2,0)*VLOOKUP($O$2,PONDERADORES!$A$7:$G$9,7,0)</f>
        <v>0.2</v>
      </c>
      <c r="Z1933" s="2">
        <f>+VLOOKUP(IF(R1933&lt;0.1,0,IF(AND(R1933&gt;=0.1,R1933&lt;0.2),0.1,IF(AND(R1933&gt;=0.2,R1933&lt;0.3),0.2,IF(R1933&gt;0.3,0.3,)))),REFERENCIAS!$C:$D,2,0)*VLOOKUP($R$2,PONDERADORES!$A$11:$G$11,7,0)</f>
        <v>15</v>
      </c>
      <c r="AA1933" s="92"/>
      <c r="AB1933" s="95" t="e">
        <f t="shared" ca="1" si="119"/>
        <v>#REF!</v>
      </c>
      <c r="AC1933" s="23" t="e">
        <f ca="1">IF(AB1933&gt;REFERENCIAS!$C$62,REFERENCIAS!$B$62,IF(AND(AB1933&gt;=REFERENCIAS!$C$63,AB1933&lt;REFERENCIAS!$D$63),REFERENCIAS!$B$63,IF(AND(AB1933&gt;REFERENCIAS!$C$64,AB1933&lt;=REFERENCIAS!$D$64),REFERENCIAS!$B$64,IF(AND(AB1933&gt;=REFERENCIAS!$C$65,AB1933&lt;REFERENCIAS!$D$65),REFERENCIAS!$B$65, "Revisar"))))</f>
        <v>#REF!</v>
      </c>
      <c r="AD1933" s="94" t="e">
        <f ca="1">VLOOKUP(AC1933,REFERENCIAS!$B$62:$G$65,4,FALSE)</f>
        <v>#REF!</v>
      </c>
    </row>
    <row r="1934" spans="1:30" ht="17.25" x14ac:dyDescent="0.25">
      <c r="A1934" s="74"/>
      <c r="B1934" s="19"/>
      <c r="C1934" s="19"/>
      <c r="D1934" s="50"/>
      <c r="E1934" s="73"/>
      <c r="F1934" s="74"/>
      <c r="G1934" s="9"/>
      <c r="H1934" s="48"/>
      <c r="I1934" s="49">
        <f t="shared" ca="1" si="117"/>
        <v>2022</v>
      </c>
      <c r="J1934" s="22">
        <f t="shared" ca="1" si="116"/>
        <v>1</v>
      </c>
      <c r="K1934" s="19"/>
      <c r="L1934" s="73"/>
      <c r="M1934" s="74"/>
      <c r="N1934" s="19"/>
      <c r="O1934" s="73"/>
      <c r="P1934" s="82">
        <v>1</v>
      </c>
      <c r="Q1934" s="24">
        <v>1</v>
      </c>
      <c r="R1934" s="81">
        <f t="shared" si="118"/>
        <v>1</v>
      </c>
      <c r="S1934" s="87"/>
      <c r="T1934" s="19"/>
      <c r="U1934" s="25"/>
      <c r="V1934" s="25"/>
      <c r="W1934" s="81"/>
      <c r="X1934" s="91" t="e">
        <f ca="1">+VLOOKUP(#REF!,REFERENCIAS!$C:$D,2,0)*VLOOKUP(#REF!,PONDERADORES!A:P,IF(AND(INFORMACION!$T1934='REFERENCIAS RIESGO'!$C$36,INFORMACION!$F1934=REFERENCIAS!$C$24),16,IF(INFORMACION!$T1934='REFERENCIAS RIESGO'!$C$36,13,IF(INFORMACION!$F1934=REFERENCIAS!$C$24,10,7))),0)+VLOOKUP(K1934,REFERENCIAS!$C:$D,2,0)*VLOOKUP($K$2,PONDERADORES!A:P,IF(AND(INFORMACION!$T1934='REFERENCIAS RIESGO'!$C$36,INFORMACION!$F1934=REFERENCIAS!$C$24),16,IF(INFORMACION!$T1934='REFERENCIAS RIESGO'!$C$36,13,IF(INFORMACION!$F1934=REFERENCIAS!$C$24,10,7))),0)+VLOOKUP(L1934,REFERENCIAS!$C:$D,2,0)*VLOOKUP($L$2,PONDERADORES!A:P,IF(AND(INFORMACION!$T1934='REFERENCIAS RIESGO'!$C$36,INFORMACION!$F1934=REFERENCIAS!$C$24),16,IF(INFORMACION!$T1934='REFERENCIAS RIESGO'!$C$36,13,IF(INFORMACION!$F1934=REFERENCIAS!$C$24,10,7))),0)+VLOOKUP(F1934,REFERENCIAS!$C:$D,2,0)*VLOOKUP($F$2,PONDERADORES!A:P,IF(AND(INFORMACION!$T1934='REFERENCIAS RIESGO'!$C$36,INFORMACION!$F1934=REFERENCIAS!$C$24),16,IF(INFORMACION!$T1934='REFERENCIAS RIESGO'!$C$36,13,IF(INFORMACION!$F1934=REFERENCIAS!$C$24,10,7))),0)+VLOOKUP(T1934,REFERENCIAS!$C:$D,2,0)*VLOOKUP($T$2,PONDERADORES!A:P,IF(AND(INFORMACION!$T1934='REFERENCIAS RIESGO'!$C$36,INFORMACION!$F1934=REFERENCIAS!$C$24),16,IF(INFORMACION!$T1934='REFERENCIAS RIESGO'!$C$36,13,IF(INFORMACION!$F1934=REFERENCIAS!$C$24,10,7))),0)+VLOOKUP(IF(J1934&lt;=0.2,0.2,IF(AND(J1934&gt;0.2,J1934&lt;=0.4),0.4,IF(AND(J1934&gt;0.4,J1934&lt;=0.6),0.6,IF(AND(J1934&gt;0.6,J1934&lt;=0.8),0.8,IF(AND(J1934&gt;0.8,J1934&lt;=1),1))))),REFERENCIAS!$C:$D,2,0)*VLOOKUP($J$2,PONDERADORES!A:P,IF(AND(INFORMACION!$T1934='REFERENCIAS RIESGO'!$C$36,INFORMACION!$F1934=REFERENCIAS!$C$24),16,IF(INFORMACION!$T1934='REFERENCIAS RIESGO'!$C$36,13,IF(INFORMACION!$F1934=REFERENCIAS!$C$24,10,7))),0)</f>
        <v>#REF!</v>
      </c>
      <c r="Y1934" s="68">
        <f>+VLOOKUP(M1934,REFERENCIAS!$C:$D,2,0)*VLOOKUP($M$2,PONDERADORES!$A$7:$G$9,7,0)+VLOOKUP(N1934,REFERENCIAS!$C:$D,2,0)*VLOOKUP($N$2,PONDERADORES!$A$7:$G$9,7,0)+VLOOKUP(O1934,REFERENCIAS!$C:$D,2,0)*VLOOKUP($O$2,PONDERADORES!$A$7:$G$9,7,0)</f>
        <v>0.2</v>
      </c>
      <c r="Z1934" s="2">
        <f>+VLOOKUP(IF(R1934&lt;0.1,0,IF(AND(R1934&gt;=0.1,R1934&lt;0.2),0.1,IF(AND(R1934&gt;=0.2,R1934&lt;0.3),0.2,IF(R1934&gt;0.3,0.3,)))),REFERENCIAS!$C:$D,2,0)*VLOOKUP($R$2,PONDERADORES!$A$11:$G$11,7,0)</f>
        <v>15</v>
      </c>
      <c r="AA1934" s="92"/>
      <c r="AB1934" s="95" t="e">
        <f t="shared" ca="1" si="119"/>
        <v>#REF!</v>
      </c>
      <c r="AC1934" s="23" t="e">
        <f ca="1">IF(AB1934&gt;REFERENCIAS!$C$62,REFERENCIAS!$B$62,IF(AND(AB1934&gt;=REFERENCIAS!$C$63,AB1934&lt;REFERENCIAS!$D$63),REFERENCIAS!$B$63,IF(AND(AB1934&gt;REFERENCIAS!$C$64,AB1934&lt;=REFERENCIAS!$D$64),REFERENCIAS!$B$64,IF(AND(AB1934&gt;=REFERENCIAS!$C$65,AB1934&lt;REFERENCIAS!$D$65),REFERENCIAS!$B$65, "Revisar"))))</f>
        <v>#REF!</v>
      </c>
      <c r="AD1934" s="94" t="e">
        <f ca="1">VLOOKUP(AC1934,REFERENCIAS!$B$62:$G$65,4,FALSE)</f>
        <v>#REF!</v>
      </c>
    </row>
    <row r="1935" spans="1:30" ht="17.25" x14ac:dyDescent="0.25">
      <c r="A1935" s="74"/>
      <c r="B1935" s="19"/>
      <c r="C1935" s="19"/>
      <c r="D1935" s="50"/>
      <c r="E1935" s="73"/>
      <c r="F1935" s="74"/>
      <c r="G1935" s="9"/>
      <c r="H1935" s="48"/>
      <c r="I1935" s="49">
        <f t="shared" ca="1" si="117"/>
        <v>2022</v>
      </c>
      <c r="J1935" s="22">
        <f t="shared" ca="1" si="116"/>
        <v>1</v>
      </c>
      <c r="K1935" s="19"/>
      <c r="L1935" s="73"/>
      <c r="M1935" s="74"/>
      <c r="N1935" s="19"/>
      <c r="O1935" s="73"/>
      <c r="P1935" s="82">
        <v>1</v>
      </c>
      <c r="Q1935" s="24">
        <v>1</v>
      </c>
      <c r="R1935" s="81">
        <f t="shared" si="118"/>
        <v>1</v>
      </c>
      <c r="S1935" s="87"/>
      <c r="T1935" s="19"/>
      <c r="U1935" s="25"/>
      <c r="V1935" s="25"/>
      <c r="W1935" s="81"/>
      <c r="X1935" s="91" t="e">
        <f ca="1">+VLOOKUP(#REF!,REFERENCIAS!$C:$D,2,0)*VLOOKUP(#REF!,PONDERADORES!A:P,IF(AND(INFORMACION!$T1935='REFERENCIAS RIESGO'!$C$36,INFORMACION!$F1935=REFERENCIAS!$C$24),16,IF(INFORMACION!$T1935='REFERENCIAS RIESGO'!$C$36,13,IF(INFORMACION!$F1935=REFERENCIAS!$C$24,10,7))),0)+VLOOKUP(K1935,REFERENCIAS!$C:$D,2,0)*VLOOKUP($K$2,PONDERADORES!A:P,IF(AND(INFORMACION!$T1935='REFERENCIAS RIESGO'!$C$36,INFORMACION!$F1935=REFERENCIAS!$C$24),16,IF(INFORMACION!$T1935='REFERENCIAS RIESGO'!$C$36,13,IF(INFORMACION!$F1935=REFERENCIAS!$C$24,10,7))),0)+VLOOKUP(L1935,REFERENCIAS!$C:$D,2,0)*VLOOKUP($L$2,PONDERADORES!A:P,IF(AND(INFORMACION!$T1935='REFERENCIAS RIESGO'!$C$36,INFORMACION!$F1935=REFERENCIAS!$C$24),16,IF(INFORMACION!$T1935='REFERENCIAS RIESGO'!$C$36,13,IF(INFORMACION!$F1935=REFERENCIAS!$C$24,10,7))),0)+VLOOKUP(F1935,REFERENCIAS!$C:$D,2,0)*VLOOKUP($F$2,PONDERADORES!A:P,IF(AND(INFORMACION!$T1935='REFERENCIAS RIESGO'!$C$36,INFORMACION!$F1935=REFERENCIAS!$C$24),16,IF(INFORMACION!$T1935='REFERENCIAS RIESGO'!$C$36,13,IF(INFORMACION!$F1935=REFERENCIAS!$C$24,10,7))),0)+VLOOKUP(T1935,REFERENCIAS!$C:$D,2,0)*VLOOKUP($T$2,PONDERADORES!A:P,IF(AND(INFORMACION!$T1935='REFERENCIAS RIESGO'!$C$36,INFORMACION!$F1935=REFERENCIAS!$C$24),16,IF(INFORMACION!$T1935='REFERENCIAS RIESGO'!$C$36,13,IF(INFORMACION!$F1935=REFERENCIAS!$C$24,10,7))),0)+VLOOKUP(IF(J1935&lt;=0.2,0.2,IF(AND(J1935&gt;0.2,J1935&lt;=0.4),0.4,IF(AND(J1935&gt;0.4,J1935&lt;=0.6),0.6,IF(AND(J1935&gt;0.6,J1935&lt;=0.8),0.8,IF(AND(J1935&gt;0.8,J1935&lt;=1),1))))),REFERENCIAS!$C:$D,2,0)*VLOOKUP($J$2,PONDERADORES!A:P,IF(AND(INFORMACION!$T1935='REFERENCIAS RIESGO'!$C$36,INFORMACION!$F1935=REFERENCIAS!$C$24),16,IF(INFORMACION!$T1935='REFERENCIAS RIESGO'!$C$36,13,IF(INFORMACION!$F1935=REFERENCIAS!$C$24,10,7))),0)</f>
        <v>#REF!</v>
      </c>
      <c r="Y1935" s="68">
        <f>+VLOOKUP(M1935,REFERENCIAS!$C:$D,2,0)*VLOOKUP($M$2,PONDERADORES!$A$7:$G$9,7,0)+VLOOKUP(N1935,REFERENCIAS!$C:$D,2,0)*VLOOKUP($N$2,PONDERADORES!$A$7:$G$9,7,0)+VLOOKUP(O1935,REFERENCIAS!$C:$D,2,0)*VLOOKUP($O$2,PONDERADORES!$A$7:$G$9,7,0)</f>
        <v>0.2</v>
      </c>
      <c r="Z1935" s="2">
        <f>+VLOOKUP(IF(R1935&lt;0.1,0,IF(AND(R1935&gt;=0.1,R1935&lt;0.2),0.1,IF(AND(R1935&gt;=0.2,R1935&lt;0.3),0.2,IF(R1935&gt;0.3,0.3,)))),REFERENCIAS!$C:$D,2,0)*VLOOKUP($R$2,PONDERADORES!$A$11:$G$11,7,0)</f>
        <v>15</v>
      </c>
      <c r="AA1935" s="92"/>
      <c r="AB1935" s="95" t="e">
        <f t="shared" ca="1" si="119"/>
        <v>#REF!</v>
      </c>
      <c r="AC1935" s="23" t="e">
        <f ca="1">IF(AB1935&gt;REFERENCIAS!$C$62,REFERENCIAS!$B$62,IF(AND(AB1935&gt;=REFERENCIAS!$C$63,AB1935&lt;REFERENCIAS!$D$63),REFERENCIAS!$B$63,IF(AND(AB1935&gt;REFERENCIAS!$C$64,AB1935&lt;=REFERENCIAS!$D$64),REFERENCIAS!$B$64,IF(AND(AB1935&gt;=REFERENCIAS!$C$65,AB1935&lt;REFERENCIAS!$D$65),REFERENCIAS!$B$65, "Revisar"))))</f>
        <v>#REF!</v>
      </c>
      <c r="AD1935" s="94" t="e">
        <f ca="1">VLOOKUP(AC1935,REFERENCIAS!$B$62:$G$65,4,FALSE)</f>
        <v>#REF!</v>
      </c>
    </row>
    <row r="1936" spans="1:30" ht="17.25" x14ac:dyDescent="0.25">
      <c r="A1936" s="74"/>
      <c r="B1936" s="19"/>
      <c r="C1936" s="19"/>
      <c r="D1936" s="50"/>
      <c r="E1936" s="73"/>
      <c r="F1936" s="74"/>
      <c r="G1936" s="9"/>
      <c r="H1936" s="48"/>
      <c r="I1936" s="49">
        <f t="shared" ca="1" si="117"/>
        <v>2022</v>
      </c>
      <c r="J1936" s="22">
        <f t="shared" ca="1" si="116"/>
        <v>1</v>
      </c>
      <c r="K1936" s="19"/>
      <c r="L1936" s="73"/>
      <c r="M1936" s="74"/>
      <c r="N1936" s="19"/>
      <c r="O1936" s="73"/>
      <c r="P1936" s="82">
        <v>1</v>
      </c>
      <c r="Q1936" s="24">
        <v>1</v>
      </c>
      <c r="R1936" s="81">
        <f t="shared" si="118"/>
        <v>1</v>
      </c>
      <c r="S1936" s="87"/>
      <c r="T1936" s="19"/>
      <c r="U1936" s="25"/>
      <c r="V1936" s="25"/>
      <c r="W1936" s="81"/>
      <c r="X1936" s="91" t="e">
        <f ca="1">+VLOOKUP(#REF!,REFERENCIAS!$C:$D,2,0)*VLOOKUP(#REF!,PONDERADORES!A:P,IF(AND(INFORMACION!$T1936='REFERENCIAS RIESGO'!$C$36,INFORMACION!$F1936=REFERENCIAS!$C$24),16,IF(INFORMACION!$T1936='REFERENCIAS RIESGO'!$C$36,13,IF(INFORMACION!$F1936=REFERENCIAS!$C$24,10,7))),0)+VLOOKUP(K1936,REFERENCIAS!$C:$D,2,0)*VLOOKUP($K$2,PONDERADORES!A:P,IF(AND(INFORMACION!$T1936='REFERENCIAS RIESGO'!$C$36,INFORMACION!$F1936=REFERENCIAS!$C$24),16,IF(INFORMACION!$T1936='REFERENCIAS RIESGO'!$C$36,13,IF(INFORMACION!$F1936=REFERENCIAS!$C$24,10,7))),0)+VLOOKUP(L1936,REFERENCIAS!$C:$D,2,0)*VLOOKUP($L$2,PONDERADORES!A:P,IF(AND(INFORMACION!$T1936='REFERENCIAS RIESGO'!$C$36,INFORMACION!$F1936=REFERENCIAS!$C$24),16,IF(INFORMACION!$T1936='REFERENCIAS RIESGO'!$C$36,13,IF(INFORMACION!$F1936=REFERENCIAS!$C$24,10,7))),0)+VLOOKUP(F1936,REFERENCIAS!$C:$D,2,0)*VLOOKUP($F$2,PONDERADORES!A:P,IF(AND(INFORMACION!$T1936='REFERENCIAS RIESGO'!$C$36,INFORMACION!$F1936=REFERENCIAS!$C$24),16,IF(INFORMACION!$T1936='REFERENCIAS RIESGO'!$C$36,13,IF(INFORMACION!$F1936=REFERENCIAS!$C$24,10,7))),0)+VLOOKUP(T1936,REFERENCIAS!$C:$D,2,0)*VLOOKUP($T$2,PONDERADORES!A:P,IF(AND(INFORMACION!$T1936='REFERENCIAS RIESGO'!$C$36,INFORMACION!$F1936=REFERENCIAS!$C$24),16,IF(INFORMACION!$T1936='REFERENCIAS RIESGO'!$C$36,13,IF(INFORMACION!$F1936=REFERENCIAS!$C$24,10,7))),0)+VLOOKUP(IF(J1936&lt;=0.2,0.2,IF(AND(J1936&gt;0.2,J1936&lt;=0.4),0.4,IF(AND(J1936&gt;0.4,J1936&lt;=0.6),0.6,IF(AND(J1936&gt;0.6,J1936&lt;=0.8),0.8,IF(AND(J1936&gt;0.8,J1936&lt;=1),1))))),REFERENCIAS!$C:$D,2,0)*VLOOKUP($J$2,PONDERADORES!A:P,IF(AND(INFORMACION!$T1936='REFERENCIAS RIESGO'!$C$36,INFORMACION!$F1936=REFERENCIAS!$C$24),16,IF(INFORMACION!$T1936='REFERENCIAS RIESGO'!$C$36,13,IF(INFORMACION!$F1936=REFERENCIAS!$C$24,10,7))),0)</f>
        <v>#REF!</v>
      </c>
      <c r="Y1936" s="68">
        <f>+VLOOKUP(M1936,REFERENCIAS!$C:$D,2,0)*VLOOKUP($M$2,PONDERADORES!$A$7:$G$9,7,0)+VLOOKUP(N1936,REFERENCIAS!$C:$D,2,0)*VLOOKUP($N$2,PONDERADORES!$A$7:$G$9,7,0)+VLOOKUP(O1936,REFERENCIAS!$C:$D,2,0)*VLOOKUP($O$2,PONDERADORES!$A$7:$G$9,7,0)</f>
        <v>0.2</v>
      </c>
      <c r="Z1936" s="2">
        <f>+VLOOKUP(IF(R1936&lt;0.1,0,IF(AND(R1936&gt;=0.1,R1936&lt;0.2),0.1,IF(AND(R1936&gt;=0.2,R1936&lt;0.3),0.2,IF(R1936&gt;0.3,0.3,)))),REFERENCIAS!$C:$D,2,0)*VLOOKUP($R$2,PONDERADORES!$A$11:$G$11,7,0)</f>
        <v>15</v>
      </c>
      <c r="AA1936" s="92"/>
      <c r="AB1936" s="95" t="e">
        <f t="shared" ca="1" si="119"/>
        <v>#REF!</v>
      </c>
      <c r="AC1936" s="23" t="e">
        <f ca="1">IF(AB1936&gt;REFERENCIAS!$C$62,REFERENCIAS!$B$62,IF(AND(AB1936&gt;=REFERENCIAS!$C$63,AB1936&lt;REFERENCIAS!$D$63),REFERENCIAS!$B$63,IF(AND(AB1936&gt;REFERENCIAS!$C$64,AB1936&lt;=REFERENCIAS!$D$64),REFERENCIAS!$B$64,IF(AND(AB1936&gt;=REFERENCIAS!$C$65,AB1936&lt;REFERENCIAS!$D$65),REFERENCIAS!$B$65, "Revisar"))))</f>
        <v>#REF!</v>
      </c>
      <c r="AD1936" s="94" t="e">
        <f ca="1">VLOOKUP(AC1936,REFERENCIAS!$B$62:$G$65,4,FALSE)</f>
        <v>#REF!</v>
      </c>
    </row>
    <row r="1937" spans="1:30" ht="17.25" x14ac:dyDescent="0.25">
      <c r="A1937" s="74"/>
      <c r="B1937" s="19"/>
      <c r="C1937" s="19"/>
      <c r="D1937" s="50"/>
      <c r="E1937" s="73"/>
      <c r="F1937" s="74"/>
      <c r="G1937" s="9"/>
      <c r="H1937" s="48"/>
      <c r="I1937" s="49">
        <f t="shared" ca="1" si="117"/>
        <v>2022</v>
      </c>
      <c r="J1937" s="22">
        <f t="shared" ca="1" si="116"/>
        <v>1</v>
      </c>
      <c r="K1937" s="19"/>
      <c r="L1937" s="73"/>
      <c r="M1937" s="74"/>
      <c r="N1937" s="19"/>
      <c r="O1937" s="73"/>
      <c r="P1937" s="82">
        <v>1</v>
      </c>
      <c r="Q1937" s="24">
        <v>1</v>
      </c>
      <c r="R1937" s="81">
        <f t="shared" si="118"/>
        <v>1</v>
      </c>
      <c r="S1937" s="87"/>
      <c r="T1937" s="19"/>
      <c r="U1937" s="25"/>
      <c r="V1937" s="25"/>
      <c r="W1937" s="81"/>
      <c r="X1937" s="91" t="e">
        <f ca="1">+VLOOKUP(#REF!,REFERENCIAS!$C:$D,2,0)*VLOOKUP(#REF!,PONDERADORES!A:P,IF(AND(INFORMACION!$T1937='REFERENCIAS RIESGO'!$C$36,INFORMACION!$F1937=REFERENCIAS!$C$24),16,IF(INFORMACION!$T1937='REFERENCIAS RIESGO'!$C$36,13,IF(INFORMACION!$F1937=REFERENCIAS!$C$24,10,7))),0)+VLOOKUP(K1937,REFERENCIAS!$C:$D,2,0)*VLOOKUP($K$2,PONDERADORES!A:P,IF(AND(INFORMACION!$T1937='REFERENCIAS RIESGO'!$C$36,INFORMACION!$F1937=REFERENCIAS!$C$24),16,IF(INFORMACION!$T1937='REFERENCIAS RIESGO'!$C$36,13,IF(INFORMACION!$F1937=REFERENCIAS!$C$24,10,7))),0)+VLOOKUP(L1937,REFERENCIAS!$C:$D,2,0)*VLOOKUP($L$2,PONDERADORES!A:P,IF(AND(INFORMACION!$T1937='REFERENCIAS RIESGO'!$C$36,INFORMACION!$F1937=REFERENCIAS!$C$24),16,IF(INFORMACION!$T1937='REFERENCIAS RIESGO'!$C$36,13,IF(INFORMACION!$F1937=REFERENCIAS!$C$24,10,7))),0)+VLOOKUP(F1937,REFERENCIAS!$C:$D,2,0)*VLOOKUP($F$2,PONDERADORES!A:P,IF(AND(INFORMACION!$T1937='REFERENCIAS RIESGO'!$C$36,INFORMACION!$F1937=REFERENCIAS!$C$24),16,IF(INFORMACION!$T1937='REFERENCIAS RIESGO'!$C$36,13,IF(INFORMACION!$F1937=REFERENCIAS!$C$24,10,7))),0)+VLOOKUP(T1937,REFERENCIAS!$C:$D,2,0)*VLOOKUP($T$2,PONDERADORES!A:P,IF(AND(INFORMACION!$T1937='REFERENCIAS RIESGO'!$C$36,INFORMACION!$F1937=REFERENCIAS!$C$24),16,IF(INFORMACION!$T1937='REFERENCIAS RIESGO'!$C$36,13,IF(INFORMACION!$F1937=REFERENCIAS!$C$24,10,7))),0)+VLOOKUP(IF(J1937&lt;=0.2,0.2,IF(AND(J1937&gt;0.2,J1937&lt;=0.4),0.4,IF(AND(J1937&gt;0.4,J1937&lt;=0.6),0.6,IF(AND(J1937&gt;0.6,J1937&lt;=0.8),0.8,IF(AND(J1937&gt;0.8,J1937&lt;=1),1))))),REFERENCIAS!$C:$D,2,0)*VLOOKUP($J$2,PONDERADORES!A:P,IF(AND(INFORMACION!$T1937='REFERENCIAS RIESGO'!$C$36,INFORMACION!$F1937=REFERENCIAS!$C$24),16,IF(INFORMACION!$T1937='REFERENCIAS RIESGO'!$C$36,13,IF(INFORMACION!$F1937=REFERENCIAS!$C$24,10,7))),0)</f>
        <v>#REF!</v>
      </c>
      <c r="Y1937" s="68">
        <f>+VLOOKUP(M1937,REFERENCIAS!$C:$D,2,0)*VLOOKUP($M$2,PONDERADORES!$A$7:$G$9,7,0)+VLOOKUP(N1937,REFERENCIAS!$C:$D,2,0)*VLOOKUP($N$2,PONDERADORES!$A$7:$G$9,7,0)+VLOOKUP(O1937,REFERENCIAS!$C:$D,2,0)*VLOOKUP($O$2,PONDERADORES!$A$7:$G$9,7,0)</f>
        <v>0.2</v>
      </c>
      <c r="Z1937" s="2">
        <f>+VLOOKUP(IF(R1937&lt;0.1,0,IF(AND(R1937&gt;=0.1,R1937&lt;0.2),0.1,IF(AND(R1937&gt;=0.2,R1937&lt;0.3),0.2,IF(R1937&gt;0.3,0.3,)))),REFERENCIAS!$C:$D,2,0)*VLOOKUP($R$2,PONDERADORES!$A$11:$G$11,7,0)</f>
        <v>15</v>
      </c>
      <c r="AA1937" s="92"/>
      <c r="AB1937" s="95" t="e">
        <f t="shared" ca="1" si="119"/>
        <v>#REF!</v>
      </c>
      <c r="AC1937" s="23" t="e">
        <f ca="1">IF(AB1937&gt;REFERENCIAS!$C$62,REFERENCIAS!$B$62,IF(AND(AB1937&gt;=REFERENCIAS!$C$63,AB1937&lt;REFERENCIAS!$D$63),REFERENCIAS!$B$63,IF(AND(AB1937&gt;REFERENCIAS!$C$64,AB1937&lt;=REFERENCIAS!$D$64),REFERENCIAS!$B$64,IF(AND(AB1937&gt;=REFERENCIAS!$C$65,AB1937&lt;REFERENCIAS!$D$65),REFERENCIAS!$B$65, "Revisar"))))</f>
        <v>#REF!</v>
      </c>
      <c r="AD1937" s="94" t="e">
        <f ca="1">VLOOKUP(AC1937,REFERENCIAS!$B$62:$G$65,4,FALSE)</f>
        <v>#REF!</v>
      </c>
    </row>
    <row r="1938" spans="1:30" ht="17.25" x14ac:dyDescent="0.25">
      <c r="A1938" s="74"/>
      <c r="B1938" s="19"/>
      <c r="C1938" s="19"/>
      <c r="D1938" s="50"/>
      <c r="E1938" s="73"/>
      <c r="F1938" s="74"/>
      <c r="G1938" s="9"/>
      <c r="H1938" s="48"/>
      <c r="I1938" s="49">
        <f t="shared" ca="1" si="117"/>
        <v>2022</v>
      </c>
      <c r="J1938" s="22">
        <f t="shared" ca="1" si="116"/>
        <v>1</v>
      </c>
      <c r="K1938" s="19"/>
      <c r="L1938" s="73"/>
      <c r="M1938" s="74"/>
      <c r="N1938" s="19"/>
      <c r="O1938" s="73"/>
      <c r="P1938" s="82">
        <v>1</v>
      </c>
      <c r="Q1938" s="24">
        <v>1</v>
      </c>
      <c r="R1938" s="81">
        <f t="shared" si="118"/>
        <v>1</v>
      </c>
      <c r="S1938" s="87"/>
      <c r="T1938" s="19"/>
      <c r="U1938" s="25"/>
      <c r="V1938" s="25"/>
      <c r="W1938" s="81"/>
      <c r="X1938" s="91" t="e">
        <f ca="1">+VLOOKUP(#REF!,REFERENCIAS!$C:$D,2,0)*VLOOKUP(#REF!,PONDERADORES!A:P,IF(AND(INFORMACION!$T1938='REFERENCIAS RIESGO'!$C$36,INFORMACION!$F1938=REFERENCIAS!$C$24),16,IF(INFORMACION!$T1938='REFERENCIAS RIESGO'!$C$36,13,IF(INFORMACION!$F1938=REFERENCIAS!$C$24,10,7))),0)+VLOOKUP(K1938,REFERENCIAS!$C:$D,2,0)*VLOOKUP($K$2,PONDERADORES!A:P,IF(AND(INFORMACION!$T1938='REFERENCIAS RIESGO'!$C$36,INFORMACION!$F1938=REFERENCIAS!$C$24),16,IF(INFORMACION!$T1938='REFERENCIAS RIESGO'!$C$36,13,IF(INFORMACION!$F1938=REFERENCIAS!$C$24,10,7))),0)+VLOOKUP(L1938,REFERENCIAS!$C:$D,2,0)*VLOOKUP($L$2,PONDERADORES!A:P,IF(AND(INFORMACION!$T1938='REFERENCIAS RIESGO'!$C$36,INFORMACION!$F1938=REFERENCIAS!$C$24),16,IF(INFORMACION!$T1938='REFERENCIAS RIESGO'!$C$36,13,IF(INFORMACION!$F1938=REFERENCIAS!$C$24,10,7))),0)+VLOOKUP(F1938,REFERENCIAS!$C:$D,2,0)*VLOOKUP($F$2,PONDERADORES!A:P,IF(AND(INFORMACION!$T1938='REFERENCIAS RIESGO'!$C$36,INFORMACION!$F1938=REFERENCIAS!$C$24),16,IF(INFORMACION!$T1938='REFERENCIAS RIESGO'!$C$36,13,IF(INFORMACION!$F1938=REFERENCIAS!$C$24,10,7))),0)+VLOOKUP(T1938,REFERENCIAS!$C:$D,2,0)*VLOOKUP($T$2,PONDERADORES!A:P,IF(AND(INFORMACION!$T1938='REFERENCIAS RIESGO'!$C$36,INFORMACION!$F1938=REFERENCIAS!$C$24),16,IF(INFORMACION!$T1938='REFERENCIAS RIESGO'!$C$36,13,IF(INFORMACION!$F1938=REFERENCIAS!$C$24,10,7))),0)+VLOOKUP(IF(J1938&lt;=0.2,0.2,IF(AND(J1938&gt;0.2,J1938&lt;=0.4),0.4,IF(AND(J1938&gt;0.4,J1938&lt;=0.6),0.6,IF(AND(J1938&gt;0.6,J1938&lt;=0.8),0.8,IF(AND(J1938&gt;0.8,J1938&lt;=1),1))))),REFERENCIAS!$C:$D,2,0)*VLOOKUP($J$2,PONDERADORES!A:P,IF(AND(INFORMACION!$T1938='REFERENCIAS RIESGO'!$C$36,INFORMACION!$F1938=REFERENCIAS!$C$24),16,IF(INFORMACION!$T1938='REFERENCIAS RIESGO'!$C$36,13,IF(INFORMACION!$F1938=REFERENCIAS!$C$24,10,7))),0)</f>
        <v>#REF!</v>
      </c>
      <c r="Y1938" s="68">
        <f>+VLOOKUP(M1938,REFERENCIAS!$C:$D,2,0)*VLOOKUP($M$2,PONDERADORES!$A$7:$G$9,7,0)+VLOOKUP(N1938,REFERENCIAS!$C:$D,2,0)*VLOOKUP($N$2,PONDERADORES!$A$7:$G$9,7,0)+VLOOKUP(O1938,REFERENCIAS!$C:$D,2,0)*VLOOKUP($O$2,PONDERADORES!$A$7:$G$9,7,0)</f>
        <v>0.2</v>
      </c>
      <c r="Z1938" s="2">
        <f>+VLOOKUP(IF(R1938&lt;0.1,0,IF(AND(R1938&gt;=0.1,R1938&lt;0.2),0.1,IF(AND(R1938&gt;=0.2,R1938&lt;0.3),0.2,IF(R1938&gt;0.3,0.3,)))),REFERENCIAS!$C:$D,2,0)*VLOOKUP($R$2,PONDERADORES!$A$11:$G$11,7,0)</f>
        <v>15</v>
      </c>
      <c r="AA1938" s="92"/>
      <c r="AB1938" s="95" t="e">
        <f t="shared" ca="1" si="119"/>
        <v>#REF!</v>
      </c>
      <c r="AC1938" s="23" t="e">
        <f ca="1">IF(AB1938&gt;REFERENCIAS!$C$62,REFERENCIAS!$B$62,IF(AND(AB1938&gt;=REFERENCIAS!$C$63,AB1938&lt;REFERENCIAS!$D$63),REFERENCIAS!$B$63,IF(AND(AB1938&gt;REFERENCIAS!$C$64,AB1938&lt;=REFERENCIAS!$D$64),REFERENCIAS!$B$64,IF(AND(AB1938&gt;=REFERENCIAS!$C$65,AB1938&lt;REFERENCIAS!$D$65),REFERENCIAS!$B$65, "Revisar"))))</f>
        <v>#REF!</v>
      </c>
      <c r="AD1938" s="94" t="e">
        <f ca="1">VLOOKUP(AC1938,REFERENCIAS!$B$62:$G$65,4,FALSE)</f>
        <v>#REF!</v>
      </c>
    </row>
    <row r="1939" spans="1:30" ht="17.25" x14ac:dyDescent="0.25">
      <c r="A1939" s="74"/>
      <c r="B1939" s="19"/>
      <c r="C1939" s="19"/>
      <c r="D1939" s="50"/>
      <c r="E1939" s="73"/>
      <c r="F1939" s="74"/>
      <c r="G1939" s="9"/>
      <c r="H1939" s="48"/>
      <c r="I1939" s="49">
        <f t="shared" ca="1" si="117"/>
        <v>2022</v>
      </c>
      <c r="J1939" s="22">
        <f t="shared" ca="1" si="116"/>
        <v>1</v>
      </c>
      <c r="K1939" s="19"/>
      <c r="L1939" s="73"/>
      <c r="M1939" s="74"/>
      <c r="N1939" s="19"/>
      <c r="O1939" s="73"/>
      <c r="P1939" s="82">
        <v>1</v>
      </c>
      <c r="Q1939" s="24">
        <v>1</v>
      </c>
      <c r="R1939" s="81">
        <f t="shared" si="118"/>
        <v>1</v>
      </c>
      <c r="S1939" s="87"/>
      <c r="T1939" s="19"/>
      <c r="U1939" s="25"/>
      <c r="V1939" s="25"/>
      <c r="W1939" s="81"/>
      <c r="X1939" s="91" t="e">
        <f ca="1">+VLOOKUP(#REF!,REFERENCIAS!$C:$D,2,0)*VLOOKUP(#REF!,PONDERADORES!A:P,IF(AND(INFORMACION!$T1939='REFERENCIAS RIESGO'!$C$36,INFORMACION!$F1939=REFERENCIAS!$C$24),16,IF(INFORMACION!$T1939='REFERENCIAS RIESGO'!$C$36,13,IF(INFORMACION!$F1939=REFERENCIAS!$C$24,10,7))),0)+VLOOKUP(K1939,REFERENCIAS!$C:$D,2,0)*VLOOKUP($K$2,PONDERADORES!A:P,IF(AND(INFORMACION!$T1939='REFERENCIAS RIESGO'!$C$36,INFORMACION!$F1939=REFERENCIAS!$C$24),16,IF(INFORMACION!$T1939='REFERENCIAS RIESGO'!$C$36,13,IF(INFORMACION!$F1939=REFERENCIAS!$C$24,10,7))),0)+VLOOKUP(L1939,REFERENCIAS!$C:$D,2,0)*VLOOKUP($L$2,PONDERADORES!A:P,IF(AND(INFORMACION!$T1939='REFERENCIAS RIESGO'!$C$36,INFORMACION!$F1939=REFERENCIAS!$C$24),16,IF(INFORMACION!$T1939='REFERENCIAS RIESGO'!$C$36,13,IF(INFORMACION!$F1939=REFERENCIAS!$C$24,10,7))),0)+VLOOKUP(F1939,REFERENCIAS!$C:$D,2,0)*VLOOKUP($F$2,PONDERADORES!A:P,IF(AND(INFORMACION!$T1939='REFERENCIAS RIESGO'!$C$36,INFORMACION!$F1939=REFERENCIAS!$C$24),16,IF(INFORMACION!$T1939='REFERENCIAS RIESGO'!$C$36,13,IF(INFORMACION!$F1939=REFERENCIAS!$C$24,10,7))),0)+VLOOKUP(T1939,REFERENCIAS!$C:$D,2,0)*VLOOKUP($T$2,PONDERADORES!A:P,IF(AND(INFORMACION!$T1939='REFERENCIAS RIESGO'!$C$36,INFORMACION!$F1939=REFERENCIAS!$C$24),16,IF(INFORMACION!$T1939='REFERENCIAS RIESGO'!$C$36,13,IF(INFORMACION!$F1939=REFERENCIAS!$C$24,10,7))),0)+VLOOKUP(IF(J1939&lt;=0.2,0.2,IF(AND(J1939&gt;0.2,J1939&lt;=0.4),0.4,IF(AND(J1939&gt;0.4,J1939&lt;=0.6),0.6,IF(AND(J1939&gt;0.6,J1939&lt;=0.8),0.8,IF(AND(J1939&gt;0.8,J1939&lt;=1),1))))),REFERENCIAS!$C:$D,2,0)*VLOOKUP($J$2,PONDERADORES!A:P,IF(AND(INFORMACION!$T1939='REFERENCIAS RIESGO'!$C$36,INFORMACION!$F1939=REFERENCIAS!$C$24),16,IF(INFORMACION!$T1939='REFERENCIAS RIESGO'!$C$36,13,IF(INFORMACION!$F1939=REFERENCIAS!$C$24,10,7))),0)</f>
        <v>#REF!</v>
      </c>
      <c r="Y1939" s="68">
        <f>+VLOOKUP(M1939,REFERENCIAS!$C:$D,2,0)*VLOOKUP($M$2,PONDERADORES!$A$7:$G$9,7,0)+VLOOKUP(N1939,REFERENCIAS!$C:$D,2,0)*VLOOKUP($N$2,PONDERADORES!$A$7:$G$9,7,0)+VLOOKUP(O1939,REFERENCIAS!$C:$D,2,0)*VLOOKUP($O$2,PONDERADORES!$A$7:$G$9,7,0)</f>
        <v>0.2</v>
      </c>
      <c r="Z1939" s="2">
        <f>+VLOOKUP(IF(R1939&lt;0.1,0,IF(AND(R1939&gt;=0.1,R1939&lt;0.2),0.1,IF(AND(R1939&gt;=0.2,R1939&lt;0.3),0.2,IF(R1939&gt;0.3,0.3,)))),REFERENCIAS!$C:$D,2,0)*VLOOKUP($R$2,PONDERADORES!$A$11:$G$11,7,0)</f>
        <v>15</v>
      </c>
      <c r="AA1939" s="92"/>
      <c r="AB1939" s="95" t="e">
        <f t="shared" ca="1" si="119"/>
        <v>#REF!</v>
      </c>
      <c r="AC1939" s="23" t="e">
        <f ca="1">IF(AB1939&gt;REFERENCIAS!$C$62,REFERENCIAS!$B$62,IF(AND(AB1939&gt;=REFERENCIAS!$C$63,AB1939&lt;REFERENCIAS!$D$63),REFERENCIAS!$B$63,IF(AND(AB1939&gt;REFERENCIAS!$C$64,AB1939&lt;=REFERENCIAS!$D$64),REFERENCIAS!$B$64,IF(AND(AB1939&gt;=REFERENCIAS!$C$65,AB1939&lt;REFERENCIAS!$D$65),REFERENCIAS!$B$65, "Revisar"))))</f>
        <v>#REF!</v>
      </c>
      <c r="AD1939" s="94" t="e">
        <f ca="1">VLOOKUP(AC1939,REFERENCIAS!$B$62:$G$65,4,FALSE)</f>
        <v>#REF!</v>
      </c>
    </row>
    <row r="1940" spans="1:30" ht="17.25" x14ac:dyDescent="0.25">
      <c r="A1940" s="74"/>
      <c r="B1940" s="19"/>
      <c r="C1940" s="19"/>
      <c r="D1940" s="50"/>
      <c r="E1940" s="73"/>
      <c r="F1940" s="74"/>
      <c r="G1940" s="9"/>
      <c r="H1940" s="48"/>
      <c r="I1940" s="49">
        <f t="shared" ca="1" si="117"/>
        <v>2022</v>
      </c>
      <c r="J1940" s="22">
        <f t="shared" ca="1" si="116"/>
        <v>1</v>
      </c>
      <c r="K1940" s="19"/>
      <c r="L1940" s="73"/>
      <c r="M1940" s="74"/>
      <c r="N1940" s="19"/>
      <c r="O1940" s="73"/>
      <c r="P1940" s="82">
        <v>1</v>
      </c>
      <c r="Q1940" s="24">
        <v>1</v>
      </c>
      <c r="R1940" s="81">
        <f t="shared" si="118"/>
        <v>1</v>
      </c>
      <c r="S1940" s="87"/>
      <c r="T1940" s="19"/>
      <c r="U1940" s="25"/>
      <c r="V1940" s="25"/>
      <c r="W1940" s="81"/>
      <c r="X1940" s="91" t="e">
        <f ca="1">+VLOOKUP(#REF!,REFERENCIAS!$C:$D,2,0)*VLOOKUP(#REF!,PONDERADORES!A:P,IF(AND(INFORMACION!$T1940='REFERENCIAS RIESGO'!$C$36,INFORMACION!$F1940=REFERENCIAS!$C$24),16,IF(INFORMACION!$T1940='REFERENCIAS RIESGO'!$C$36,13,IF(INFORMACION!$F1940=REFERENCIAS!$C$24,10,7))),0)+VLOOKUP(K1940,REFERENCIAS!$C:$D,2,0)*VLOOKUP($K$2,PONDERADORES!A:P,IF(AND(INFORMACION!$T1940='REFERENCIAS RIESGO'!$C$36,INFORMACION!$F1940=REFERENCIAS!$C$24),16,IF(INFORMACION!$T1940='REFERENCIAS RIESGO'!$C$36,13,IF(INFORMACION!$F1940=REFERENCIAS!$C$24,10,7))),0)+VLOOKUP(L1940,REFERENCIAS!$C:$D,2,0)*VLOOKUP($L$2,PONDERADORES!A:P,IF(AND(INFORMACION!$T1940='REFERENCIAS RIESGO'!$C$36,INFORMACION!$F1940=REFERENCIAS!$C$24),16,IF(INFORMACION!$T1940='REFERENCIAS RIESGO'!$C$36,13,IF(INFORMACION!$F1940=REFERENCIAS!$C$24,10,7))),0)+VLOOKUP(F1940,REFERENCIAS!$C:$D,2,0)*VLOOKUP($F$2,PONDERADORES!A:P,IF(AND(INFORMACION!$T1940='REFERENCIAS RIESGO'!$C$36,INFORMACION!$F1940=REFERENCIAS!$C$24),16,IF(INFORMACION!$T1940='REFERENCIAS RIESGO'!$C$36,13,IF(INFORMACION!$F1940=REFERENCIAS!$C$24,10,7))),0)+VLOOKUP(T1940,REFERENCIAS!$C:$D,2,0)*VLOOKUP($T$2,PONDERADORES!A:P,IF(AND(INFORMACION!$T1940='REFERENCIAS RIESGO'!$C$36,INFORMACION!$F1940=REFERENCIAS!$C$24),16,IF(INFORMACION!$T1940='REFERENCIAS RIESGO'!$C$36,13,IF(INFORMACION!$F1940=REFERENCIAS!$C$24,10,7))),0)+VLOOKUP(IF(J1940&lt;=0.2,0.2,IF(AND(J1940&gt;0.2,J1940&lt;=0.4),0.4,IF(AND(J1940&gt;0.4,J1940&lt;=0.6),0.6,IF(AND(J1940&gt;0.6,J1940&lt;=0.8),0.8,IF(AND(J1940&gt;0.8,J1940&lt;=1),1))))),REFERENCIAS!$C:$D,2,0)*VLOOKUP($J$2,PONDERADORES!A:P,IF(AND(INFORMACION!$T1940='REFERENCIAS RIESGO'!$C$36,INFORMACION!$F1940=REFERENCIAS!$C$24),16,IF(INFORMACION!$T1940='REFERENCIAS RIESGO'!$C$36,13,IF(INFORMACION!$F1940=REFERENCIAS!$C$24,10,7))),0)</f>
        <v>#REF!</v>
      </c>
      <c r="Y1940" s="68">
        <f>+VLOOKUP(M1940,REFERENCIAS!$C:$D,2,0)*VLOOKUP($M$2,PONDERADORES!$A$7:$G$9,7,0)+VLOOKUP(N1940,REFERENCIAS!$C:$D,2,0)*VLOOKUP($N$2,PONDERADORES!$A$7:$G$9,7,0)+VLOOKUP(O1940,REFERENCIAS!$C:$D,2,0)*VLOOKUP($O$2,PONDERADORES!$A$7:$G$9,7,0)</f>
        <v>0.2</v>
      </c>
      <c r="Z1940" s="2">
        <f>+VLOOKUP(IF(R1940&lt;0.1,0,IF(AND(R1940&gt;=0.1,R1940&lt;0.2),0.1,IF(AND(R1940&gt;=0.2,R1940&lt;0.3),0.2,IF(R1940&gt;0.3,0.3,)))),REFERENCIAS!$C:$D,2,0)*VLOOKUP($R$2,PONDERADORES!$A$11:$G$11,7,0)</f>
        <v>15</v>
      </c>
      <c r="AA1940" s="92"/>
      <c r="AB1940" s="95" t="e">
        <f t="shared" ca="1" si="119"/>
        <v>#REF!</v>
      </c>
      <c r="AC1940" s="23" t="e">
        <f ca="1">IF(AB1940&gt;REFERENCIAS!$C$62,REFERENCIAS!$B$62,IF(AND(AB1940&gt;=REFERENCIAS!$C$63,AB1940&lt;REFERENCIAS!$D$63),REFERENCIAS!$B$63,IF(AND(AB1940&gt;REFERENCIAS!$C$64,AB1940&lt;=REFERENCIAS!$D$64),REFERENCIAS!$B$64,IF(AND(AB1940&gt;=REFERENCIAS!$C$65,AB1940&lt;REFERENCIAS!$D$65),REFERENCIAS!$B$65, "Revisar"))))</f>
        <v>#REF!</v>
      </c>
      <c r="AD1940" s="94" t="e">
        <f ca="1">VLOOKUP(AC1940,REFERENCIAS!$B$62:$G$65,4,FALSE)</f>
        <v>#REF!</v>
      </c>
    </row>
    <row r="1941" spans="1:30" ht="17.25" x14ac:dyDescent="0.25">
      <c r="A1941" s="74"/>
      <c r="B1941" s="19"/>
      <c r="C1941" s="19"/>
      <c r="D1941" s="50"/>
      <c r="E1941" s="73"/>
      <c r="F1941" s="74"/>
      <c r="G1941" s="9"/>
      <c r="H1941" s="48"/>
      <c r="I1941" s="49">
        <f t="shared" ca="1" si="117"/>
        <v>2022</v>
      </c>
      <c r="J1941" s="22">
        <f t="shared" ca="1" si="116"/>
        <v>1</v>
      </c>
      <c r="K1941" s="19"/>
      <c r="L1941" s="73"/>
      <c r="M1941" s="74"/>
      <c r="N1941" s="19"/>
      <c r="O1941" s="73"/>
      <c r="P1941" s="82">
        <v>1</v>
      </c>
      <c r="Q1941" s="24">
        <v>1</v>
      </c>
      <c r="R1941" s="81">
        <f t="shared" si="118"/>
        <v>1</v>
      </c>
      <c r="S1941" s="87"/>
      <c r="T1941" s="19"/>
      <c r="U1941" s="25"/>
      <c r="V1941" s="25"/>
      <c r="W1941" s="81"/>
      <c r="X1941" s="91" t="e">
        <f ca="1">+VLOOKUP(#REF!,REFERENCIAS!$C:$D,2,0)*VLOOKUP(#REF!,PONDERADORES!A:P,IF(AND(INFORMACION!$T1941='REFERENCIAS RIESGO'!$C$36,INFORMACION!$F1941=REFERENCIAS!$C$24),16,IF(INFORMACION!$T1941='REFERENCIAS RIESGO'!$C$36,13,IF(INFORMACION!$F1941=REFERENCIAS!$C$24,10,7))),0)+VLOOKUP(K1941,REFERENCIAS!$C:$D,2,0)*VLOOKUP($K$2,PONDERADORES!A:P,IF(AND(INFORMACION!$T1941='REFERENCIAS RIESGO'!$C$36,INFORMACION!$F1941=REFERENCIAS!$C$24),16,IF(INFORMACION!$T1941='REFERENCIAS RIESGO'!$C$36,13,IF(INFORMACION!$F1941=REFERENCIAS!$C$24,10,7))),0)+VLOOKUP(L1941,REFERENCIAS!$C:$D,2,0)*VLOOKUP($L$2,PONDERADORES!A:P,IF(AND(INFORMACION!$T1941='REFERENCIAS RIESGO'!$C$36,INFORMACION!$F1941=REFERENCIAS!$C$24),16,IF(INFORMACION!$T1941='REFERENCIAS RIESGO'!$C$36,13,IF(INFORMACION!$F1941=REFERENCIAS!$C$24,10,7))),0)+VLOOKUP(F1941,REFERENCIAS!$C:$D,2,0)*VLOOKUP($F$2,PONDERADORES!A:P,IF(AND(INFORMACION!$T1941='REFERENCIAS RIESGO'!$C$36,INFORMACION!$F1941=REFERENCIAS!$C$24),16,IF(INFORMACION!$T1941='REFERENCIAS RIESGO'!$C$36,13,IF(INFORMACION!$F1941=REFERENCIAS!$C$24,10,7))),0)+VLOOKUP(T1941,REFERENCIAS!$C:$D,2,0)*VLOOKUP($T$2,PONDERADORES!A:P,IF(AND(INFORMACION!$T1941='REFERENCIAS RIESGO'!$C$36,INFORMACION!$F1941=REFERENCIAS!$C$24),16,IF(INFORMACION!$T1941='REFERENCIAS RIESGO'!$C$36,13,IF(INFORMACION!$F1941=REFERENCIAS!$C$24,10,7))),0)+VLOOKUP(IF(J1941&lt;=0.2,0.2,IF(AND(J1941&gt;0.2,J1941&lt;=0.4),0.4,IF(AND(J1941&gt;0.4,J1941&lt;=0.6),0.6,IF(AND(J1941&gt;0.6,J1941&lt;=0.8),0.8,IF(AND(J1941&gt;0.8,J1941&lt;=1),1))))),REFERENCIAS!$C:$D,2,0)*VLOOKUP($J$2,PONDERADORES!A:P,IF(AND(INFORMACION!$T1941='REFERENCIAS RIESGO'!$C$36,INFORMACION!$F1941=REFERENCIAS!$C$24),16,IF(INFORMACION!$T1941='REFERENCIAS RIESGO'!$C$36,13,IF(INFORMACION!$F1941=REFERENCIAS!$C$24,10,7))),0)</f>
        <v>#REF!</v>
      </c>
      <c r="Y1941" s="68">
        <f>+VLOOKUP(M1941,REFERENCIAS!$C:$D,2,0)*VLOOKUP($M$2,PONDERADORES!$A$7:$G$9,7,0)+VLOOKUP(N1941,REFERENCIAS!$C:$D,2,0)*VLOOKUP($N$2,PONDERADORES!$A$7:$G$9,7,0)+VLOOKUP(O1941,REFERENCIAS!$C:$D,2,0)*VLOOKUP($O$2,PONDERADORES!$A$7:$G$9,7,0)</f>
        <v>0.2</v>
      </c>
      <c r="Z1941" s="2">
        <f>+VLOOKUP(IF(R1941&lt;0.1,0,IF(AND(R1941&gt;=0.1,R1941&lt;0.2),0.1,IF(AND(R1941&gt;=0.2,R1941&lt;0.3),0.2,IF(R1941&gt;0.3,0.3,)))),REFERENCIAS!$C:$D,2,0)*VLOOKUP($R$2,PONDERADORES!$A$11:$G$11,7,0)</f>
        <v>15</v>
      </c>
      <c r="AA1941" s="92"/>
      <c r="AB1941" s="95" t="e">
        <f t="shared" ca="1" si="119"/>
        <v>#REF!</v>
      </c>
      <c r="AC1941" s="23" t="e">
        <f ca="1">IF(AB1941&gt;REFERENCIAS!$C$62,REFERENCIAS!$B$62,IF(AND(AB1941&gt;=REFERENCIAS!$C$63,AB1941&lt;REFERENCIAS!$D$63),REFERENCIAS!$B$63,IF(AND(AB1941&gt;REFERENCIAS!$C$64,AB1941&lt;=REFERENCIAS!$D$64),REFERENCIAS!$B$64,IF(AND(AB1941&gt;=REFERENCIAS!$C$65,AB1941&lt;REFERENCIAS!$D$65),REFERENCIAS!$B$65, "Revisar"))))</f>
        <v>#REF!</v>
      </c>
      <c r="AD1941" s="94" t="e">
        <f ca="1">VLOOKUP(AC1941,REFERENCIAS!$B$62:$G$65,4,FALSE)</f>
        <v>#REF!</v>
      </c>
    </row>
    <row r="1942" spans="1:30" ht="17.25" x14ac:dyDescent="0.25">
      <c r="A1942" s="74"/>
      <c r="B1942" s="19"/>
      <c r="C1942" s="19"/>
      <c r="D1942" s="50"/>
      <c r="E1942" s="73"/>
      <c r="F1942" s="74"/>
      <c r="G1942" s="9"/>
      <c r="H1942" s="48"/>
      <c r="I1942" s="49">
        <f t="shared" ca="1" si="117"/>
        <v>2022</v>
      </c>
      <c r="J1942" s="22">
        <f t="shared" ca="1" si="116"/>
        <v>1</v>
      </c>
      <c r="K1942" s="19"/>
      <c r="L1942" s="73"/>
      <c r="M1942" s="74"/>
      <c r="N1942" s="19"/>
      <c r="O1942" s="73"/>
      <c r="P1942" s="82">
        <v>1</v>
      </c>
      <c r="Q1942" s="24">
        <v>1</v>
      </c>
      <c r="R1942" s="81">
        <f t="shared" si="118"/>
        <v>1</v>
      </c>
      <c r="S1942" s="87"/>
      <c r="T1942" s="19"/>
      <c r="U1942" s="25"/>
      <c r="V1942" s="25"/>
      <c r="W1942" s="81"/>
      <c r="X1942" s="91" t="e">
        <f ca="1">+VLOOKUP(#REF!,REFERENCIAS!$C:$D,2,0)*VLOOKUP(#REF!,PONDERADORES!A:P,IF(AND(INFORMACION!$T1942='REFERENCIAS RIESGO'!$C$36,INFORMACION!$F1942=REFERENCIAS!$C$24),16,IF(INFORMACION!$T1942='REFERENCIAS RIESGO'!$C$36,13,IF(INFORMACION!$F1942=REFERENCIAS!$C$24,10,7))),0)+VLOOKUP(K1942,REFERENCIAS!$C:$D,2,0)*VLOOKUP($K$2,PONDERADORES!A:P,IF(AND(INFORMACION!$T1942='REFERENCIAS RIESGO'!$C$36,INFORMACION!$F1942=REFERENCIAS!$C$24),16,IF(INFORMACION!$T1942='REFERENCIAS RIESGO'!$C$36,13,IF(INFORMACION!$F1942=REFERENCIAS!$C$24,10,7))),0)+VLOOKUP(L1942,REFERENCIAS!$C:$D,2,0)*VLOOKUP($L$2,PONDERADORES!A:P,IF(AND(INFORMACION!$T1942='REFERENCIAS RIESGO'!$C$36,INFORMACION!$F1942=REFERENCIAS!$C$24),16,IF(INFORMACION!$T1942='REFERENCIAS RIESGO'!$C$36,13,IF(INFORMACION!$F1942=REFERENCIAS!$C$24,10,7))),0)+VLOOKUP(F1942,REFERENCIAS!$C:$D,2,0)*VLOOKUP($F$2,PONDERADORES!A:P,IF(AND(INFORMACION!$T1942='REFERENCIAS RIESGO'!$C$36,INFORMACION!$F1942=REFERENCIAS!$C$24),16,IF(INFORMACION!$T1942='REFERENCIAS RIESGO'!$C$36,13,IF(INFORMACION!$F1942=REFERENCIAS!$C$24,10,7))),0)+VLOOKUP(T1942,REFERENCIAS!$C:$D,2,0)*VLOOKUP($T$2,PONDERADORES!A:P,IF(AND(INFORMACION!$T1942='REFERENCIAS RIESGO'!$C$36,INFORMACION!$F1942=REFERENCIAS!$C$24),16,IF(INFORMACION!$T1942='REFERENCIAS RIESGO'!$C$36,13,IF(INFORMACION!$F1942=REFERENCIAS!$C$24,10,7))),0)+VLOOKUP(IF(J1942&lt;=0.2,0.2,IF(AND(J1942&gt;0.2,J1942&lt;=0.4),0.4,IF(AND(J1942&gt;0.4,J1942&lt;=0.6),0.6,IF(AND(J1942&gt;0.6,J1942&lt;=0.8),0.8,IF(AND(J1942&gt;0.8,J1942&lt;=1),1))))),REFERENCIAS!$C:$D,2,0)*VLOOKUP($J$2,PONDERADORES!A:P,IF(AND(INFORMACION!$T1942='REFERENCIAS RIESGO'!$C$36,INFORMACION!$F1942=REFERENCIAS!$C$24),16,IF(INFORMACION!$T1942='REFERENCIAS RIESGO'!$C$36,13,IF(INFORMACION!$F1942=REFERENCIAS!$C$24,10,7))),0)</f>
        <v>#REF!</v>
      </c>
      <c r="Y1942" s="68">
        <f>+VLOOKUP(M1942,REFERENCIAS!$C:$D,2,0)*VLOOKUP($M$2,PONDERADORES!$A$7:$G$9,7,0)+VLOOKUP(N1942,REFERENCIAS!$C:$D,2,0)*VLOOKUP($N$2,PONDERADORES!$A$7:$G$9,7,0)+VLOOKUP(O1942,REFERENCIAS!$C:$D,2,0)*VLOOKUP($O$2,PONDERADORES!$A$7:$G$9,7,0)</f>
        <v>0.2</v>
      </c>
      <c r="Z1942" s="2">
        <f>+VLOOKUP(IF(R1942&lt;0.1,0,IF(AND(R1942&gt;=0.1,R1942&lt;0.2),0.1,IF(AND(R1942&gt;=0.2,R1942&lt;0.3),0.2,IF(R1942&gt;0.3,0.3,)))),REFERENCIAS!$C:$D,2,0)*VLOOKUP($R$2,PONDERADORES!$A$11:$G$11,7,0)</f>
        <v>15</v>
      </c>
      <c r="AA1942" s="92"/>
      <c r="AB1942" s="95" t="e">
        <f t="shared" ca="1" si="119"/>
        <v>#REF!</v>
      </c>
      <c r="AC1942" s="23" t="e">
        <f ca="1">IF(AB1942&gt;REFERENCIAS!$C$62,REFERENCIAS!$B$62,IF(AND(AB1942&gt;=REFERENCIAS!$C$63,AB1942&lt;REFERENCIAS!$D$63),REFERENCIAS!$B$63,IF(AND(AB1942&gt;REFERENCIAS!$C$64,AB1942&lt;=REFERENCIAS!$D$64),REFERENCIAS!$B$64,IF(AND(AB1942&gt;=REFERENCIAS!$C$65,AB1942&lt;REFERENCIAS!$D$65),REFERENCIAS!$B$65, "Revisar"))))</f>
        <v>#REF!</v>
      </c>
      <c r="AD1942" s="94" t="e">
        <f ca="1">VLOOKUP(AC1942,REFERENCIAS!$B$62:$G$65,4,FALSE)</f>
        <v>#REF!</v>
      </c>
    </row>
    <row r="1943" spans="1:30" ht="17.25" x14ac:dyDescent="0.25">
      <c r="A1943" s="74"/>
      <c r="B1943" s="19"/>
      <c r="C1943" s="19"/>
      <c r="D1943" s="50"/>
      <c r="E1943" s="73"/>
      <c r="F1943" s="74"/>
      <c r="G1943" s="9"/>
      <c r="H1943" s="48"/>
      <c r="I1943" s="49">
        <f t="shared" ca="1" si="117"/>
        <v>2022</v>
      </c>
      <c r="J1943" s="22">
        <f t="shared" ca="1" si="116"/>
        <v>1</v>
      </c>
      <c r="K1943" s="19"/>
      <c r="L1943" s="73"/>
      <c r="M1943" s="74"/>
      <c r="N1943" s="19"/>
      <c r="O1943" s="73"/>
      <c r="P1943" s="82">
        <v>1</v>
      </c>
      <c r="Q1943" s="24">
        <v>1</v>
      </c>
      <c r="R1943" s="81">
        <f t="shared" si="118"/>
        <v>1</v>
      </c>
      <c r="S1943" s="87"/>
      <c r="T1943" s="19"/>
      <c r="U1943" s="25"/>
      <c r="V1943" s="25"/>
      <c r="W1943" s="81"/>
      <c r="X1943" s="91" t="e">
        <f ca="1">+VLOOKUP(#REF!,REFERENCIAS!$C:$D,2,0)*VLOOKUP(#REF!,PONDERADORES!A:P,IF(AND(INFORMACION!$T1943='REFERENCIAS RIESGO'!$C$36,INFORMACION!$F1943=REFERENCIAS!$C$24),16,IF(INFORMACION!$T1943='REFERENCIAS RIESGO'!$C$36,13,IF(INFORMACION!$F1943=REFERENCIAS!$C$24,10,7))),0)+VLOOKUP(K1943,REFERENCIAS!$C:$D,2,0)*VLOOKUP($K$2,PONDERADORES!A:P,IF(AND(INFORMACION!$T1943='REFERENCIAS RIESGO'!$C$36,INFORMACION!$F1943=REFERENCIAS!$C$24),16,IF(INFORMACION!$T1943='REFERENCIAS RIESGO'!$C$36,13,IF(INFORMACION!$F1943=REFERENCIAS!$C$24,10,7))),0)+VLOOKUP(L1943,REFERENCIAS!$C:$D,2,0)*VLOOKUP($L$2,PONDERADORES!A:P,IF(AND(INFORMACION!$T1943='REFERENCIAS RIESGO'!$C$36,INFORMACION!$F1943=REFERENCIAS!$C$24),16,IF(INFORMACION!$T1943='REFERENCIAS RIESGO'!$C$36,13,IF(INFORMACION!$F1943=REFERENCIAS!$C$24,10,7))),0)+VLOOKUP(F1943,REFERENCIAS!$C:$D,2,0)*VLOOKUP($F$2,PONDERADORES!A:P,IF(AND(INFORMACION!$T1943='REFERENCIAS RIESGO'!$C$36,INFORMACION!$F1943=REFERENCIAS!$C$24),16,IF(INFORMACION!$T1943='REFERENCIAS RIESGO'!$C$36,13,IF(INFORMACION!$F1943=REFERENCIAS!$C$24,10,7))),0)+VLOOKUP(T1943,REFERENCIAS!$C:$D,2,0)*VLOOKUP($T$2,PONDERADORES!A:P,IF(AND(INFORMACION!$T1943='REFERENCIAS RIESGO'!$C$36,INFORMACION!$F1943=REFERENCIAS!$C$24),16,IF(INFORMACION!$T1943='REFERENCIAS RIESGO'!$C$36,13,IF(INFORMACION!$F1943=REFERENCIAS!$C$24,10,7))),0)+VLOOKUP(IF(J1943&lt;=0.2,0.2,IF(AND(J1943&gt;0.2,J1943&lt;=0.4),0.4,IF(AND(J1943&gt;0.4,J1943&lt;=0.6),0.6,IF(AND(J1943&gt;0.6,J1943&lt;=0.8),0.8,IF(AND(J1943&gt;0.8,J1943&lt;=1),1))))),REFERENCIAS!$C:$D,2,0)*VLOOKUP($J$2,PONDERADORES!A:P,IF(AND(INFORMACION!$T1943='REFERENCIAS RIESGO'!$C$36,INFORMACION!$F1943=REFERENCIAS!$C$24),16,IF(INFORMACION!$T1943='REFERENCIAS RIESGO'!$C$36,13,IF(INFORMACION!$F1943=REFERENCIAS!$C$24,10,7))),0)</f>
        <v>#REF!</v>
      </c>
      <c r="Y1943" s="68">
        <f>+VLOOKUP(M1943,REFERENCIAS!$C:$D,2,0)*VLOOKUP($M$2,PONDERADORES!$A$7:$G$9,7,0)+VLOOKUP(N1943,REFERENCIAS!$C:$D,2,0)*VLOOKUP($N$2,PONDERADORES!$A$7:$G$9,7,0)+VLOOKUP(O1943,REFERENCIAS!$C:$D,2,0)*VLOOKUP($O$2,PONDERADORES!$A$7:$G$9,7,0)</f>
        <v>0.2</v>
      </c>
      <c r="Z1943" s="2">
        <f>+VLOOKUP(IF(R1943&lt;0.1,0,IF(AND(R1943&gt;=0.1,R1943&lt;0.2),0.1,IF(AND(R1943&gt;=0.2,R1943&lt;0.3),0.2,IF(R1943&gt;0.3,0.3,)))),REFERENCIAS!$C:$D,2,0)*VLOOKUP($R$2,PONDERADORES!$A$11:$G$11,7,0)</f>
        <v>15</v>
      </c>
      <c r="AA1943" s="92"/>
      <c r="AB1943" s="95" t="e">
        <f t="shared" ca="1" si="119"/>
        <v>#REF!</v>
      </c>
      <c r="AC1943" s="23" t="e">
        <f ca="1">IF(AB1943&gt;REFERENCIAS!$C$62,REFERENCIAS!$B$62,IF(AND(AB1943&gt;=REFERENCIAS!$C$63,AB1943&lt;REFERENCIAS!$D$63),REFERENCIAS!$B$63,IF(AND(AB1943&gt;REFERENCIAS!$C$64,AB1943&lt;=REFERENCIAS!$D$64),REFERENCIAS!$B$64,IF(AND(AB1943&gt;=REFERENCIAS!$C$65,AB1943&lt;REFERENCIAS!$D$65),REFERENCIAS!$B$65, "Revisar"))))</f>
        <v>#REF!</v>
      </c>
      <c r="AD1943" s="94" t="e">
        <f ca="1">VLOOKUP(AC1943,REFERENCIAS!$B$62:$G$65,4,FALSE)</f>
        <v>#REF!</v>
      </c>
    </row>
    <row r="1944" spans="1:30" ht="17.25" x14ac:dyDescent="0.25">
      <c r="A1944" s="74"/>
      <c r="B1944" s="19"/>
      <c r="C1944" s="19"/>
      <c r="D1944" s="50"/>
      <c r="E1944" s="73"/>
      <c r="F1944" s="74"/>
      <c r="G1944" s="9"/>
      <c r="H1944" s="48"/>
      <c r="I1944" s="49">
        <f t="shared" ca="1" si="117"/>
        <v>2022</v>
      </c>
      <c r="J1944" s="22">
        <f t="shared" ca="1" si="116"/>
        <v>1</v>
      </c>
      <c r="K1944" s="19"/>
      <c r="L1944" s="73"/>
      <c r="M1944" s="74"/>
      <c r="N1944" s="19"/>
      <c r="O1944" s="73"/>
      <c r="P1944" s="82">
        <v>1</v>
      </c>
      <c r="Q1944" s="24">
        <v>1</v>
      </c>
      <c r="R1944" s="81">
        <f t="shared" si="118"/>
        <v>1</v>
      </c>
      <c r="S1944" s="87"/>
      <c r="T1944" s="19"/>
      <c r="U1944" s="25"/>
      <c r="V1944" s="25"/>
      <c r="W1944" s="81"/>
      <c r="X1944" s="91" t="e">
        <f ca="1">+VLOOKUP(#REF!,REFERENCIAS!$C:$D,2,0)*VLOOKUP(#REF!,PONDERADORES!A:P,IF(AND(INFORMACION!$T1944='REFERENCIAS RIESGO'!$C$36,INFORMACION!$F1944=REFERENCIAS!$C$24),16,IF(INFORMACION!$T1944='REFERENCIAS RIESGO'!$C$36,13,IF(INFORMACION!$F1944=REFERENCIAS!$C$24,10,7))),0)+VLOOKUP(K1944,REFERENCIAS!$C:$D,2,0)*VLOOKUP($K$2,PONDERADORES!A:P,IF(AND(INFORMACION!$T1944='REFERENCIAS RIESGO'!$C$36,INFORMACION!$F1944=REFERENCIAS!$C$24),16,IF(INFORMACION!$T1944='REFERENCIAS RIESGO'!$C$36,13,IF(INFORMACION!$F1944=REFERENCIAS!$C$24,10,7))),0)+VLOOKUP(L1944,REFERENCIAS!$C:$D,2,0)*VLOOKUP($L$2,PONDERADORES!A:P,IF(AND(INFORMACION!$T1944='REFERENCIAS RIESGO'!$C$36,INFORMACION!$F1944=REFERENCIAS!$C$24),16,IF(INFORMACION!$T1944='REFERENCIAS RIESGO'!$C$36,13,IF(INFORMACION!$F1944=REFERENCIAS!$C$24,10,7))),0)+VLOOKUP(F1944,REFERENCIAS!$C:$D,2,0)*VLOOKUP($F$2,PONDERADORES!A:P,IF(AND(INFORMACION!$T1944='REFERENCIAS RIESGO'!$C$36,INFORMACION!$F1944=REFERENCIAS!$C$24),16,IF(INFORMACION!$T1944='REFERENCIAS RIESGO'!$C$36,13,IF(INFORMACION!$F1944=REFERENCIAS!$C$24,10,7))),0)+VLOOKUP(T1944,REFERENCIAS!$C:$D,2,0)*VLOOKUP($T$2,PONDERADORES!A:P,IF(AND(INFORMACION!$T1944='REFERENCIAS RIESGO'!$C$36,INFORMACION!$F1944=REFERENCIAS!$C$24),16,IF(INFORMACION!$T1944='REFERENCIAS RIESGO'!$C$36,13,IF(INFORMACION!$F1944=REFERENCIAS!$C$24,10,7))),0)+VLOOKUP(IF(J1944&lt;=0.2,0.2,IF(AND(J1944&gt;0.2,J1944&lt;=0.4),0.4,IF(AND(J1944&gt;0.4,J1944&lt;=0.6),0.6,IF(AND(J1944&gt;0.6,J1944&lt;=0.8),0.8,IF(AND(J1944&gt;0.8,J1944&lt;=1),1))))),REFERENCIAS!$C:$D,2,0)*VLOOKUP($J$2,PONDERADORES!A:P,IF(AND(INFORMACION!$T1944='REFERENCIAS RIESGO'!$C$36,INFORMACION!$F1944=REFERENCIAS!$C$24),16,IF(INFORMACION!$T1944='REFERENCIAS RIESGO'!$C$36,13,IF(INFORMACION!$F1944=REFERENCIAS!$C$24,10,7))),0)</f>
        <v>#REF!</v>
      </c>
      <c r="Y1944" s="68">
        <f>+VLOOKUP(M1944,REFERENCIAS!$C:$D,2,0)*VLOOKUP($M$2,PONDERADORES!$A$7:$G$9,7,0)+VLOOKUP(N1944,REFERENCIAS!$C:$D,2,0)*VLOOKUP($N$2,PONDERADORES!$A$7:$G$9,7,0)+VLOOKUP(O1944,REFERENCIAS!$C:$D,2,0)*VLOOKUP($O$2,PONDERADORES!$A$7:$G$9,7,0)</f>
        <v>0.2</v>
      </c>
      <c r="Z1944" s="2">
        <f>+VLOOKUP(IF(R1944&lt;0.1,0,IF(AND(R1944&gt;=0.1,R1944&lt;0.2),0.1,IF(AND(R1944&gt;=0.2,R1944&lt;0.3),0.2,IF(R1944&gt;0.3,0.3,)))),REFERENCIAS!$C:$D,2,0)*VLOOKUP($R$2,PONDERADORES!$A$11:$G$11,7,0)</f>
        <v>15</v>
      </c>
      <c r="AA1944" s="92"/>
      <c r="AB1944" s="95" t="e">
        <f t="shared" ca="1" si="119"/>
        <v>#REF!</v>
      </c>
      <c r="AC1944" s="23" t="e">
        <f ca="1">IF(AB1944&gt;REFERENCIAS!$C$62,REFERENCIAS!$B$62,IF(AND(AB1944&gt;=REFERENCIAS!$C$63,AB1944&lt;REFERENCIAS!$D$63),REFERENCIAS!$B$63,IF(AND(AB1944&gt;REFERENCIAS!$C$64,AB1944&lt;=REFERENCIAS!$D$64),REFERENCIAS!$B$64,IF(AND(AB1944&gt;=REFERENCIAS!$C$65,AB1944&lt;REFERENCIAS!$D$65),REFERENCIAS!$B$65, "Revisar"))))</f>
        <v>#REF!</v>
      </c>
      <c r="AD1944" s="94" t="e">
        <f ca="1">VLOOKUP(AC1944,REFERENCIAS!$B$62:$G$65,4,FALSE)</f>
        <v>#REF!</v>
      </c>
    </row>
    <row r="1945" spans="1:30" ht="17.25" x14ac:dyDescent="0.25">
      <c r="A1945" s="74"/>
      <c r="B1945" s="19"/>
      <c r="C1945" s="19"/>
      <c r="D1945" s="50"/>
      <c r="E1945" s="73"/>
      <c r="F1945" s="74"/>
      <c r="G1945" s="9"/>
      <c r="H1945" s="48"/>
      <c r="I1945" s="49">
        <f t="shared" ca="1" si="117"/>
        <v>2022</v>
      </c>
      <c r="J1945" s="22">
        <f t="shared" ca="1" si="116"/>
        <v>1</v>
      </c>
      <c r="K1945" s="19"/>
      <c r="L1945" s="73"/>
      <c r="M1945" s="74"/>
      <c r="N1945" s="19"/>
      <c r="O1945" s="73"/>
      <c r="P1945" s="82">
        <v>1</v>
      </c>
      <c r="Q1945" s="24">
        <v>1</v>
      </c>
      <c r="R1945" s="81">
        <f t="shared" si="118"/>
        <v>1</v>
      </c>
      <c r="S1945" s="87"/>
      <c r="T1945" s="19"/>
      <c r="U1945" s="25"/>
      <c r="V1945" s="25"/>
      <c r="W1945" s="81"/>
      <c r="X1945" s="91" t="e">
        <f ca="1">+VLOOKUP(#REF!,REFERENCIAS!$C:$D,2,0)*VLOOKUP(#REF!,PONDERADORES!A:P,IF(AND(INFORMACION!$T1945='REFERENCIAS RIESGO'!$C$36,INFORMACION!$F1945=REFERENCIAS!$C$24),16,IF(INFORMACION!$T1945='REFERENCIAS RIESGO'!$C$36,13,IF(INFORMACION!$F1945=REFERENCIAS!$C$24,10,7))),0)+VLOOKUP(K1945,REFERENCIAS!$C:$D,2,0)*VLOOKUP($K$2,PONDERADORES!A:P,IF(AND(INFORMACION!$T1945='REFERENCIAS RIESGO'!$C$36,INFORMACION!$F1945=REFERENCIAS!$C$24),16,IF(INFORMACION!$T1945='REFERENCIAS RIESGO'!$C$36,13,IF(INFORMACION!$F1945=REFERENCIAS!$C$24,10,7))),0)+VLOOKUP(L1945,REFERENCIAS!$C:$D,2,0)*VLOOKUP($L$2,PONDERADORES!A:P,IF(AND(INFORMACION!$T1945='REFERENCIAS RIESGO'!$C$36,INFORMACION!$F1945=REFERENCIAS!$C$24),16,IF(INFORMACION!$T1945='REFERENCIAS RIESGO'!$C$36,13,IF(INFORMACION!$F1945=REFERENCIAS!$C$24,10,7))),0)+VLOOKUP(F1945,REFERENCIAS!$C:$D,2,0)*VLOOKUP($F$2,PONDERADORES!A:P,IF(AND(INFORMACION!$T1945='REFERENCIAS RIESGO'!$C$36,INFORMACION!$F1945=REFERENCIAS!$C$24),16,IF(INFORMACION!$T1945='REFERENCIAS RIESGO'!$C$36,13,IF(INFORMACION!$F1945=REFERENCIAS!$C$24,10,7))),0)+VLOOKUP(T1945,REFERENCIAS!$C:$D,2,0)*VLOOKUP($T$2,PONDERADORES!A:P,IF(AND(INFORMACION!$T1945='REFERENCIAS RIESGO'!$C$36,INFORMACION!$F1945=REFERENCIAS!$C$24),16,IF(INFORMACION!$T1945='REFERENCIAS RIESGO'!$C$36,13,IF(INFORMACION!$F1945=REFERENCIAS!$C$24,10,7))),0)+VLOOKUP(IF(J1945&lt;=0.2,0.2,IF(AND(J1945&gt;0.2,J1945&lt;=0.4),0.4,IF(AND(J1945&gt;0.4,J1945&lt;=0.6),0.6,IF(AND(J1945&gt;0.6,J1945&lt;=0.8),0.8,IF(AND(J1945&gt;0.8,J1945&lt;=1),1))))),REFERENCIAS!$C:$D,2,0)*VLOOKUP($J$2,PONDERADORES!A:P,IF(AND(INFORMACION!$T1945='REFERENCIAS RIESGO'!$C$36,INFORMACION!$F1945=REFERENCIAS!$C$24),16,IF(INFORMACION!$T1945='REFERENCIAS RIESGO'!$C$36,13,IF(INFORMACION!$F1945=REFERENCIAS!$C$24,10,7))),0)</f>
        <v>#REF!</v>
      </c>
      <c r="Y1945" s="68">
        <f>+VLOOKUP(M1945,REFERENCIAS!$C:$D,2,0)*VLOOKUP($M$2,PONDERADORES!$A$7:$G$9,7,0)+VLOOKUP(N1945,REFERENCIAS!$C:$D,2,0)*VLOOKUP($N$2,PONDERADORES!$A$7:$G$9,7,0)+VLOOKUP(O1945,REFERENCIAS!$C:$D,2,0)*VLOOKUP($O$2,PONDERADORES!$A$7:$G$9,7,0)</f>
        <v>0.2</v>
      </c>
      <c r="Z1945" s="2">
        <f>+VLOOKUP(IF(R1945&lt;0.1,0,IF(AND(R1945&gt;=0.1,R1945&lt;0.2),0.1,IF(AND(R1945&gt;=0.2,R1945&lt;0.3),0.2,IF(R1945&gt;0.3,0.3,)))),REFERENCIAS!$C:$D,2,0)*VLOOKUP($R$2,PONDERADORES!$A$11:$G$11,7,0)</f>
        <v>15</v>
      </c>
      <c r="AA1945" s="92"/>
      <c r="AB1945" s="95" t="e">
        <f t="shared" ca="1" si="119"/>
        <v>#REF!</v>
      </c>
      <c r="AC1945" s="23" t="e">
        <f ca="1">IF(AB1945&gt;REFERENCIAS!$C$62,REFERENCIAS!$B$62,IF(AND(AB1945&gt;=REFERENCIAS!$C$63,AB1945&lt;REFERENCIAS!$D$63),REFERENCIAS!$B$63,IF(AND(AB1945&gt;REFERENCIAS!$C$64,AB1945&lt;=REFERENCIAS!$D$64),REFERENCIAS!$B$64,IF(AND(AB1945&gt;=REFERENCIAS!$C$65,AB1945&lt;REFERENCIAS!$D$65),REFERENCIAS!$B$65, "Revisar"))))</f>
        <v>#REF!</v>
      </c>
      <c r="AD1945" s="94" t="e">
        <f ca="1">VLOOKUP(AC1945,REFERENCIAS!$B$62:$G$65,4,FALSE)</f>
        <v>#REF!</v>
      </c>
    </row>
    <row r="1946" spans="1:30" ht="17.25" x14ac:dyDescent="0.25">
      <c r="A1946" s="74"/>
      <c r="B1946" s="19"/>
      <c r="C1946" s="19"/>
      <c r="D1946" s="50"/>
      <c r="E1946" s="73"/>
      <c r="F1946" s="74"/>
      <c r="G1946" s="9"/>
      <c r="H1946" s="48"/>
      <c r="I1946" s="49">
        <f t="shared" ca="1" si="117"/>
        <v>2022</v>
      </c>
      <c r="J1946" s="22">
        <f t="shared" ca="1" si="116"/>
        <v>1</v>
      </c>
      <c r="K1946" s="19"/>
      <c r="L1946" s="73"/>
      <c r="M1946" s="74"/>
      <c r="N1946" s="19"/>
      <c r="O1946" s="73"/>
      <c r="P1946" s="82">
        <v>1</v>
      </c>
      <c r="Q1946" s="24">
        <v>1</v>
      </c>
      <c r="R1946" s="81">
        <f t="shared" si="118"/>
        <v>1</v>
      </c>
      <c r="S1946" s="87"/>
      <c r="T1946" s="19"/>
      <c r="U1946" s="25"/>
      <c r="V1946" s="25"/>
      <c r="W1946" s="81"/>
      <c r="X1946" s="91" t="e">
        <f ca="1">+VLOOKUP(#REF!,REFERENCIAS!$C:$D,2,0)*VLOOKUP(#REF!,PONDERADORES!A:P,IF(AND(INFORMACION!$T1946='REFERENCIAS RIESGO'!$C$36,INFORMACION!$F1946=REFERENCIAS!$C$24),16,IF(INFORMACION!$T1946='REFERENCIAS RIESGO'!$C$36,13,IF(INFORMACION!$F1946=REFERENCIAS!$C$24,10,7))),0)+VLOOKUP(K1946,REFERENCIAS!$C:$D,2,0)*VLOOKUP($K$2,PONDERADORES!A:P,IF(AND(INFORMACION!$T1946='REFERENCIAS RIESGO'!$C$36,INFORMACION!$F1946=REFERENCIAS!$C$24),16,IF(INFORMACION!$T1946='REFERENCIAS RIESGO'!$C$36,13,IF(INFORMACION!$F1946=REFERENCIAS!$C$24,10,7))),0)+VLOOKUP(L1946,REFERENCIAS!$C:$D,2,0)*VLOOKUP($L$2,PONDERADORES!A:P,IF(AND(INFORMACION!$T1946='REFERENCIAS RIESGO'!$C$36,INFORMACION!$F1946=REFERENCIAS!$C$24),16,IF(INFORMACION!$T1946='REFERENCIAS RIESGO'!$C$36,13,IF(INFORMACION!$F1946=REFERENCIAS!$C$24,10,7))),0)+VLOOKUP(F1946,REFERENCIAS!$C:$D,2,0)*VLOOKUP($F$2,PONDERADORES!A:P,IF(AND(INFORMACION!$T1946='REFERENCIAS RIESGO'!$C$36,INFORMACION!$F1946=REFERENCIAS!$C$24),16,IF(INFORMACION!$T1946='REFERENCIAS RIESGO'!$C$36,13,IF(INFORMACION!$F1946=REFERENCIAS!$C$24,10,7))),0)+VLOOKUP(T1946,REFERENCIAS!$C:$D,2,0)*VLOOKUP($T$2,PONDERADORES!A:P,IF(AND(INFORMACION!$T1946='REFERENCIAS RIESGO'!$C$36,INFORMACION!$F1946=REFERENCIAS!$C$24),16,IF(INFORMACION!$T1946='REFERENCIAS RIESGO'!$C$36,13,IF(INFORMACION!$F1946=REFERENCIAS!$C$24,10,7))),0)+VLOOKUP(IF(J1946&lt;=0.2,0.2,IF(AND(J1946&gt;0.2,J1946&lt;=0.4),0.4,IF(AND(J1946&gt;0.4,J1946&lt;=0.6),0.6,IF(AND(J1946&gt;0.6,J1946&lt;=0.8),0.8,IF(AND(J1946&gt;0.8,J1946&lt;=1),1))))),REFERENCIAS!$C:$D,2,0)*VLOOKUP($J$2,PONDERADORES!A:P,IF(AND(INFORMACION!$T1946='REFERENCIAS RIESGO'!$C$36,INFORMACION!$F1946=REFERENCIAS!$C$24),16,IF(INFORMACION!$T1946='REFERENCIAS RIESGO'!$C$36,13,IF(INFORMACION!$F1946=REFERENCIAS!$C$24,10,7))),0)</f>
        <v>#REF!</v>
      </c>
      <c r="Y1946" s="68">
        <f>+VLOOKUP(M1946,REFERENCIAS!$C:$D,2,0)*VLOOKUP($M$2,PONDERADORES!$A$7:$G$9,7,0)+VLOOKUP(N1946,REFERENCIAS!$C:$D,2,0)*VLOOKUP($N$2,PONDERADORES!$A$7:$G$9,7,0)+VLOOKUP(O1946,REFERENCIAS!$C:$D,2,0)*VLOOKUP($O$2,PONDERADORES!$A$7:$G$9,7,0)</f>
        <v>0.2</v>
      </c>
      <c r="Z1946" s="2">
        <f>+VLOOKUP(IF(R1946&lt;0.1,0,IF(AND(R1946&gt;=0.1,R1946&lt;0.2),0.1,IF(AND(R1946&gt;=0.2,R1946&lt;0.3),0.2,IF(R1946&gt;0.3,0.3,)))),REFERENCIAS!$C:$D,2,0)*VLOOKUP($R$2,PONDERADORES!$A$11:$G$11,7,0)</f>
        <v>15</v>
      </c>
      <c r="AA1946" s="92"/>
      <c r="AB1946" s="95" t="e">
        <f t="shared" ca="1" si="119"/>
        <v>#REF!</v>
      </c>
      <c r="AC1946" s="23" t="e">
        <f ca="1">IF(AB1946&gt;REFERENCIAS!$C$62,REFERENCIAS!$B$62,IF(AND(AB1946&gt;=REFERENCIAS!$C$63,AB1946&lt;REFERENCIAS!$D$63),REFERENCIAS!$B$63,IF(AND(AB1946&gt;REFERENCIAS!$C$64,AB1946&lt;=REFERENCIAS!$D$64),REFERENCIAS!$B$64,IF(AND(AB1946&gt;=REFERENCIAS!$C$65,AB1946&lt;REFERENCIAS!$D$65),REFERENCIAS!$B$65, "Revisar"))))</f>
        <v>#REF!</v>
      </c>
      <c r="AD1946" s="94" t="e">
        <f ca="1">VLOOKUP(AC1946,REFERENCIAS!$B$62:$G$65,4,FALSE)</f>
        <v>#REF!</v>
      </c>
    </row>
    <row r="1947" spans="1:30" ht="17.25" x14ac:dyDescent="0.25">
      <c r="A1947" s="74"/>
      <c r="B1947" s="19"/>
      <c r="C1947" s="19"/>
      <c r="D1947" s="50"/>
      <c r="E1947" s="73"/>
      <c r="F1947" s="74"/>
      <c r="G1947" s="9"/>
      <c r="H1947" s="48"/>
      <c r="I1947" s="49">
        <f t="shared" ca="1" si="117"/>
        <v>2022</v>
      </c>
      <c r="J1947" s="22">
        <f t="shared" ca="1" si="116"/>
        <v>1</v>
      </c>
      <c r="K1947" s="19"/>
      <c r="L1947" s="73"/>
      <c r="M1947" s="74"/>
      <c r="N1947" s="19"/>
      <c r="O1947" s="73"/>
      <c r="P1947" s="82">
        <v>1</v>
      </c>
      <c r="Q1947" s="24">
        <v>1</v>
      </c>
      <c r="R1947" s="81">
        <f t="shared" si="118"/>
        <v>1</v>
      </c>
      <c r="S1947" s="87"/>
      <c r="T1947" s="19"/>
      <c r="U1947" s="25"/>
      <c r="V1947" s="25"/>
      <c r="W1947" s="81"/>
      <c r="X1947" s="91" t="e">
        <f ca="1">+VLOOKUP(#REF!,REFERENCIAS!$C:$D,2,0)*VLOOKUP(#REF!,PONDERADORES!A:P,IF(AND(INFORMACION!$T1947='REFERENCIAS RIESGO'!$C$36,INFORMACION!$F1947=REFERENCIAS!$C$24),16,IF(INFORMACION!$T1947='REFERENCIAS RIESGO'!$C$36,13,IF(INFORMACION!$F1947=REFERENCIAS!$C$24,10,7))),0)+VLOOKUP(K1947,REFERENCIAS!$C:$D,2,0)*VLOOKUP($K$2,PONDERADORES!A:P,IF(AND(INFORMACION!$T1947='REFERENCIAS RIESGO'!$C$36,INFORMACION!$F1947=REFERENCIAS!$C$24),16,IF(INFORMACION!$T1947='REFERENCIAS RIESGO'!$C$36,13,IF(INFORMACION!$F1947=REFERENCIAS!$C$24,10,7))),0)+VLOOKUP(L1947,REFERENCIAS!$C:$D,2,0)*VLOOKUP($L$2,PONDERADORES!A:P,IF(AND(INFORMACION!$T1947='REFERENCIAS RIESGO'!$C$36,INFORMACION!$F1947=REFERENCIAS!$C$24),16,IF(INFORMACION!$T1947='REFERENCIAS RIESGO'!$C$36,13,IF(INFORMACION!$F1947=REFERENCIAS!$C$24,10,7))),0)+VLOOKUP(F1947,REFERENCIAS!$C:$D,2,0)*VLOOKUP($F$2,PONDERADORES!A:P,IF(AND(INFORMACION!$T1947='REFERENCIAS RIESGO'!$C$36,INFORMACION!$F1947=REFERENCIAS!$C$24),16,IF(INFORMACION!$T1947='REFERENCIAS RIESGO'!$C$36,13,IF(INFORMACION!$F1947=REFERENCIAS!$C$24,10,7))),0)+VLOOKUP(T1947,REFERENCIAS!$C:$D,2,0)*VLOOKUP($T$2,PONDERADORES!A:P,IF(AND(INFORMACION!$T1947='REFERENCIAS RIESGO'!$C$36,INFORMACION!$F1947=REFERENCIAS!$C$24),16,IF(INFORMACION!$T1947='REFERENCIAS RIESGO'!$C$36,13,IF(INFORMACION!$F1947=REFERENCIAS!$C$24,10,7))),0)+VLOOKUP(IF(J1947&lt;=0.2,0.2,IF(AND(J1947&gt;0.2,J1947&lt;=0.4),0.4,IF(AND(J1947&gt;0.4,J1947&lt;=0.6),0.6,IF(AND(J1947&gt;0.6,J1947&lt;=0.8),0.8,IF(AND(J1947&gt;0.8,J1947&lt;=1),1))))),REFERENCIAS!$C:$D,2,0)*VLOOKUP($J$2,PONDERADORES!A:P,IF(AND(INFORMACION!$T1947='REFERENCIAS RIESGO'!$C$36,INFORMACION!$F1947=REFERENCIAS!$C$24),16,IF(INFORMACION!$T1947='REFERENCIAS RIESGO'!$C$36,13,IF(INFORMACION!$F1947=REFERENCIAS!$C$24,10,7))),0)</f>
        <v>#REF!</v>
      </c>
      <c r="Y1947" s="68">
        <f>+VLOOKUP(M1947,REFERENCIAS!$C:$D,2,0)*VLOOKUP($M$2,PONDERADORES!$A$7:$G$9,7,0)+VLOOKUP(N1947,REFERENCIAS!$C:$D,2,0)*VLOOKUP($N$2,PONDERADORES!$A$7:$G$9,7,0)+VLOOKUP(O1947,REFERENCIAS!$C:$D,2,0)*VLOOKUP($O$2,PONDERADORES!$A$7:$G$9,7,0)</f>
        <v>0.2</v>
      </c>
      <c r="Z1947" s="2">
        <f>+VLOOKUP(IF(R1947&lt;0.1,0,IF(AND(R1947&gt;=0.1,R1947&lt;0.2),0.1,IF(AND(R1947&gt;=0.2,R1947&lt;0.3),0.2,IF(R1947&gt;0.3,0.3,)))),REFERENCIAS!$C:$D,2,0)*VLOOKUP($R$2,PONDERADORES!$A$11:$G$11,7,0)</f>
        <v>15</v>
      </c>
      <c r="AA1947" s="92"/>
      <c r="AB1947" s="95" t="e">
        <f t="shared" ca="1" si="119"/>
        <v>#REF!</v>
      </c>
      <c r="AC1947" s="23" t="e">
        <f ca="1">IF(AB1947&gt;REFERENCIAS!$C$62,REFERENCIAS!$B$62,IF(AND(AB1947&gt;=REFERENCIAS!$C$63,AB1947&lt;REFERENCIAS!$D$63),REFERENCIAS!$B$63,IF(AND(AB1947&gt;REFERENCIAS!$C$64,AB1947&lt;=REFERENCIAS!$D$64),REFERENCIAS!$B$64,IF(AND(AB1947&gt;=REFERENCIAS!$C$65,AB1947&lt;REFERENCIAS!$D$65),REFERENCIAS!$B$65, "Revisar"))))</f>
        <v>#REF!</v>
      </c>
      <c r="AD1947" s="94" t="e">
        <f ca="1">VLOOKUP(AC1947,REFERENCIAS!$B$62:$G$65,4,FALSE)</f>
        <v>#REF!</v>
      </c>
    </row>
    <row r="1948" spans="1:30" ht="17.25" x14ac:dyDescent="0.25">
      <c r="A1948" s="74"/>
      <c r="B1948" s="19"/>
      <c r="C1948" s="19"/>
      <c r="D1948" s="50"/>
      <c r="E1948" s="73"/>
      <c r="F1948" s="74"/>
      <c r="G1948" s="9"/>
      <c r="H1948" s="48"/>
      <c r="I1948" s="49">
        <f t="shared" ca="1" si="117"/>
        <v>2022</v>
      </c>
      <c r="J1948" s="22">
        <f t="shared" ca="1" si="116"/>
        <v>1</v>
      </c>
      <c r="K1948" s="19"/>
      <c r="L1948" s="73"/>
      <c r="M1948" s="74"/>
      <c r="N1948" s="19"/>
      <c r="O1948" s="73"/>
      <c r="P1948" s="82">
        <v>1</v>
      </c>
      <c r="Q1948" s="24">
        <v>1</v>
      </c>
      <c r="R1948" s="81">
        <f t="shared" si="118"/>
        <v>1</v>
      </c>
      <c r="S1948" s="87"/>
      <c r="T1948" s="19"/>
      <c r="U1948" s="25"/>
      <c r="V1948" s="25"/>
      <c r="W1948" s="81"/>
      <c r="X1948" s="91" t="e">
        <f ca="1">+VLOOKUP(#REF!,REFERENCIAS!$C:$D,2,0)*VLOOKUP(#REF!,PONDERADORES!A:P,IF(AND(INFORMACION!$T1948='REFERENCIAS RIESGO'!$C$36,INFORMACION!$F1948=REFERENCIAS!$C$24),16,IF(INFORMACION!$T1948='REFERENCIAS RIESGO'!$C$36,13,IF(INFORMACION!$F1948=REFERENCIAS!$C$24,10,7))),0)+VLOOKUP(K1948,REFERENCIAS!$C:$D,2,0)*VLOOKUP($K$2,PONDERADORES!A:P,IF(AND(INFORMACION!$T1948='REFERENCIAS RIESGO'!$C$36,INFORMACION!$F1948=REFERENCIAS!$C$24),16,IF(INFORMACION!$T1948='REFERENCIAS RIESGO'!$C$36,13,IF(INFORMACION!$F1948=REFERENCIAS!$C$24,10,7))),0)+VLOOKUP(L1948,REFERENCIAS!$C:$D,2,0)*VLOOKUP($L$2,PONDERADORES!A:P,IF(AND(INFORMACION!$T1948='REFERENCIAS RIESGO'!$C$36,INFORMACION!$F1948=REFERENCIAS!$C$24),16,IF(INFORMACION!$T1948='REFERENCIAS RIESGO'!$C$36,13,IF(INFORMACION!$F1948=REFERENCIAS!$C$24,10,7))),0)+VLOOKUP(F1948,REFERENCIAS!$C:$D,2,0)*VLOOKUP($F$2,PONDERADORES!A:P,IF(AND(INFORMACION!$T1948='REFERENCIAS RIESGO'!$C$36,INFORMACION!$F1948=REFERENCIAS!$C$24),16,IF(INFORMACION!$T1948='REFERENCIAS RIESGO'!$C$36,13,IF(INFORMACION!$F1948=REFERENCIAS!$C$24,10,7))),0)+VLOOKUP(T1948,REFERENCIAS!$C:$D,2,0)*VLOOKUP($T$2,PONDERADORES!A:P,IF(AND(INFORMACION!$T1948='REFERENCIAS RIESGO'!$C$36,INFORMACION!$F1948=REFERENCIAS!$C$24),16,IF(INFORMACION!$T1948='REFERENCIAS RIESGO'!$C$36,13,IF(INFORMACION!$F1948=REFERENCIAS!$C$24,10,7))),0)+VLOOKUP(IF(J1948&lt;=0.2,0.2,IF(AND(J1948&gt;0.2,J1948&lt;=0.4),0.4,IF(AND(J1948&gt;0.4,J1948&lt;=0.6),0.6,IF(AND(J1948&gt;0.6,J1948&lt;=0.8),0.8,IF(AND(J1948&gt;0.8,J1948&lt;=1),1))))),REFERENCIAS!$C:$D,2,0)*VLOOKUP($J$2,PONDERADORES!A:P,IF(AND(INFORMACION!$T1948='REFERENCIAS RIESGO'!$C$36,INFORMACION!$F1948=REFERENCIAS!$C$24),16,IF(INFORMACION!$T1948='REFERENCIAS RIESGO'!$C$36,13,IF(INFORMACION!$F1948=REFERENCIAS!$C$24,10,7))),0)</f>
        <v>#REF!</v>
      </c>
      <c r="Y1948" s="68">
        <f>+VLOOKUP(M1948,REFERENCIAS!$C:$D,2,0)*VLOOKUP($M$2,PONDERADORES!$A$7:$G$9,7,0)+VLOOKUP(N1948,REFERENCIAS!$C:$D,2,0)*VLOOKUP($N$2,PONDERADORES!$A$7:$G$9,7,0)+VLOOKUP(O1948,REFERENCIAS!$C:$D,2,0)*VLOOKUP($O$2,PONDERADORES!$A$7:$G$9,7,0)</f>
        <v>0.2</v>
      </c>
      <c r="Z1948" s="2">
        <f>+VLOOKUP(IF(R1948&lt;0.1,0,IF(AND(R1948&gt;=0.1,R1948&lt;0.2),0.1,IF(AND(R1948&gt;=0.2,R1948&lt;0.3),0.2,IF(R1948&gt;0.3,0.3,)))),REFERENCIAS!$C:$D,2,0)*VLOOKUP($R$2,PONDERADORES!$A$11:$G$11,7,0)</f>
        <v>15</v>
      </c>
      <c r="AA1948" s="92"/>
      <c r="AB1948" s="95" t="e">
        <f t="shared" ca="1" si="119"/>
        <v>#REF!</v>
      </c>
      <c r="AC1948" s="23" t="e">
        <f ca="1">IF(AB1948&gt;REFERENCIAS!$C$62,REFERENCIAS!$B$62,IF(AND(AB1948&gt;=REFERENCIAS!$C$63,AB1948&lt;REFERENCIAS!$D$63),REFERENCIAS!$B$63,IF(AND(AB1948&gt;REFERENCIAS!$C$64,AB1948&lt;=REFERENCIAS!$D$64),REFERENCIAS!$B$64,IF(AND(AB1948&gt;=REFERENCIAS!$C$65,AB1948&lt;REFERENCIAS!$D$65),REFERENCIAS!$B$65, "Revisar"))))</f>
        <v>#REF!</v>
      </c>
      <c r="AD1948" s="94" t="e">
        <f ca="1">VLOOKUP(AC1948,REFERENCIAS!$B$62:$G$65,4,FALSE)</f>
        <v>#REF!</v>
      </c>
    </row>
    <row r="1949" spans="1:30" ht="17.25" x14ac:dyDescent="0.25">
      <c r="A1949" s="74"/>
      <c r="B1949" s="19"/>
      <c r="C1949" s="19"/>
      <c r="D1949" s="50"/>
      <c r="E1949" s="73"/>
      <c r="F1949" s="74"/>
      <c r="G1949" s="9"/>
      <c r="H1949" s="48"/>
      <c r="I1949" s="49">
        <f t="shared" ca="1" si="117"/>
        <v>2022</v>
      </c>
      <c r="J1949" s="22">
        <f t="shared" ca="1" si="116"/>
        <v>1</v>
      </c>
      <c r="K1949" s="19"/>
      <c r="L1949" s="73"/>
      <c r="M1949" s="74"/>
      <c r="N1949" s="19"/>
      <c r="O1949" s="73"/>
      <c r="P1949" s="82">
        <v>1</v>
      </c>
      <c r="Q1949" s="24">
        <v>1</v>
      </c>
      <c r="R1949" s="81">
        <f t="shared" si="118"/>
        <v>1</v>
      </c>
      <c r="S1949" s="87"/>
      <c r="T1949" s="19"/>
      <c r="U1949" s="25"/>
      <c r="V1949" s="25"/>
      <c r="W1949" s="81"/>
      <c r="X1949" s="91" t="e">
        <f ca="1">+VLOOKUP(#REF!,REFERENCIAS!$C:$D,2,0)*VLOOKUP(#REF!,PONDERADORES!A:P,IF(AND(INFORMACION!$T1949='REFERENCIAS RIESGO'!$C$36,INFORMACION!$F1949=REFERENCIAS!$C$24),16,IF(INFORMACION!$T1949='REFERENCIAS RIESGO'!$C$36,13,IF(INFORMACION!$F1949=REFERENCIAS!$C$24,10,7))),0)+VLOOKUP(K1949,REFERENCIAS!$C:$D,2,0)*VLOOKUP($K$2,PONDERADORES!A:P,IF(AND(INFORMACION!$T1949='REFERENCIAS RIESGO'!$C$36,INFORMACION!$F1949=REFERENCIAS!$C$24),16,IF(INFORMACION!$T1949='REFERENCIAS RIESGO'!$C$36,13,IF(INFORMACION!$F1949=REFERENCIAS!$C$24,10,7))),0)+VLOOKUP(L1949,REFERENCIAS!$C:$D,2,0)*VLOOKUP($L$2,PONDERADORES!A:P,IF(AND(INFORMACION!$T1949='REFERENCIAS RIESGO'!$C$36,INFORMACION!$F1949=REFERENCIAS!$C$24),16,IF(INFORMACION!$T1949='REFERENCIAS RIESGO'!$C$36,13,IF(INFORMACION!$F1949=REFERENCIAS!$C$24,10,7))),0)+VLOOKUP(F1949,REFERENCIAS!$C:$D,2,0)*VLOOKUP($F$2,PONDERADORES!A:P,IF(AND(INFORMACION!$T1949='REFERENCIAS RIESGO'!$C$36,INFORMACION!$F1949=REFERENCIAS!$C$24),16,IF(INFORMACION!$T1949='REFERENCIAS RIESGO'!$C$36,13,IF(INFORMACION!$F1949=REFERENCIAS!$C$24,10,7))),0)+VLOOKUP(T1949,REFERENCIAS!$C:$D,2,0)*VLOOKUP($T$2,PONDERADORES!A:P,IF(AND(INFORMACION!$T1949='REFERENCIAS RIESGO'!$C$36,INFORMACION!$F1949=REFERENCIAS!$C$24),16,IF(INFORMACION!$T1949='REFERENCIAS RIESGO'!$C$36,13,IF(INFORMACION!$F1949=REFERENCIAS!$C$24,10,7))),0)+VLOOKUP(IF(J1949&lt;=0.2,0.2,IF(AND(J1949&gt;0.2,J1949&lt;=0.4),0.4,IF(AND(J1949&gt;0.4,J1949&lt;=0.6),0.6,IF(AND(J1949&gt;0.6,J1949&lt;=0.8),0.8,IF(AND(J1949&gt;0.8,J1949&lt;=1),1))))),REFERENCIAS!$C:$D,2,0)*VLOOKUP($J$2,PONDERADORES!A:P,IF(AND(INFORMACION!$T1949='REFERENCIAS RIESGO'!$C$36,INFORMACION!$F1949=REFERENCIAS!$C$24),16,IF(INFORMACION!$T1949='REFERENCIAS RIESGO'!$C$36,13,IF(INFORMACION!$F1949=REFERENCIAS!$C$24,10,7))),0)</f>
        <v>#REF!</v>
      </c>
      <c r="Y1949" s="68">
        <f>+VLOOKUP(M1949,REFERENCIAS!$C:$D,2,0)*VLOOKUP($M$2,PONDERADORES!$A$7:$G$9,7,0)+VLOOKUP(N1949,REFERENCIAS!$C:$D,2,0)*VLOOKUP($N$2,PONDERADORES!$A$7:$G$9,7,0)+VLOOKUP(O1949,REFERENCIAS!$C:$D,2,0)*VLOOKUP($O$2,PONDERADORES!$A$7:$G$9,7,0)</f>
        <v>0.2</v>
      </c>
      <c r="Z1949" s="2">
        <f>+VLOOKUP(IF(R1949&lt;0.1,0,IF(AND(R1949&gt;=0.1,R1949&lt;0.2),0.1,IF(AND(R1949&gt;=0.2,R1949&lt;0.3),0.2,IF(R1949&gt;0.3,0.3,)))),REFERENCIAS!$C:$D,2,0)*VLOOKUP($R$2,PONDERADORES!$A$11:$G$11,7,0)</f>
        <v>15</v>
      </c>
      <c r="AA1949" s="92"/>
      <c r="AB1949" s="95" t="e">
        <f t="shared" ca="1" si="119"/>
        <v>#REF!</v>
      </c>
      <c r="AC1949" s="23" t="e">
        <f ca="1">IF(AB1949&gt;REFERENCIAS!$C$62,REFERENCIAS!$B$62,IF(AND(AB1949&gt;=REFERENCIAS!$C$63,AB1949&lt;REFERENCIAS!$D$63),REFERENCIAS!$B$63,IF(AND(AB1949&gt;REFERENCIAS!$C$64,AB1949&lt;=REFERENCIAS!$D$64),REFERENCIAS!$B$64,IF(AND(AB1949&gt;=REFERENCIAS!$C$65,AB1949&lt;REFERENCIAS!$D$65),REFERENCIAS!$B$65, "Revisar"))))</f>
        <v>#REF!</v>
      </c>
      <c r="AD1949" s="94" t="e">
        <f ca="1">VLOOKUP(AC1949,REFERENCIAS!$B$62:$G$65,4,FALSE)</f>
        <v>#REF!</v>
      </c>
    </row>
    <row r="1950" spans="1:30" ht="17.25" x14ac:dyDescent="0.25">
      <c r="A1950" s="74"/>
      <c r="B1950" s="19"/>
      <c r="C1950" s="19"/>
      <c r="D1950" s="50"/>
      <c r="E1950" s="73"/>
      <c r="F1950" s="74"/>
      <c r="G1950" s="9"/>
      <c r="H1950" s="48"/>
      <c r="I1950" s="49">
        <f t="shared" ca="1" si="117"/>
        <v>2022</v>
      </c>
      <c r="J1950" s="22">
        <f t="shared" ca="1" si="116"/>
        <v>1</v>
      </c>
      <c r="K1950" s="19"/>
      <c r="L1950" s="73"/>
      <c r="M1950" s="74"/>
      <c r="N1950" s="19"/>
      <c r="O1950" s="73"/>
      <c r="P1950" s="82">
        <v>1</v>
      </c>
      <c r="Q1950" s="24">
        <v>1</v>
      </c>
      <c r="R1950" s="81">
        <f t="shared" si="118"/>
        <v>1</v>
      </c>
      <c r="S1950" s="87"/>
      <c r="T1950" s="19"/>
      <c r="U1950" s="25"/>
      <c r="V1950" s="25"/>
      <c r="W1950" s="81"/>
      <c r="X1950" s="91" t="e">
        <f ca="1">+VLOOKUP(#REF!,REFERENCIAS!$C:$D,2,0)*VLOOKUP(#REF!,PONDERADORES!A:P,IF(AND(INFORMACION!$T1950='REFERENCIAS RIESGO'!$C$36,INFORMACION!$F1950=REFERENCIAS!$C$24),16,IF(INFORMACION!$T1950='REFERENCIAS RIESGO'!$C$36,13,IF(INFORMACION!$F1950=REFERENCIAS!$C$24,10,7))),0)+VLOOKUP(K1950,REFERENCIAS!$C:$D,2,0)*VLOOKUP($K$2,PONDERADORES!A:P,IF(AND(INFORMACION!$T1950='REFERENCIAS RIESGO'!$C$36,INFORMACION!$F1950=REFERENCIAS!$C$24),16,IF(INFORMACION!$T1950='REFERENCIAS RIESGO'!$C$36,13,IF(INFORMACION!$F1950=REFERENCIAS!$C$24,10,7))),0)+VLOOKUP(L1950,REFERENCIAS!$C:$D,2,0)*VLOOKUP($L$2,PONDERADORES!A:P,IF(AND(INFORMACION!$T1950='REFERENCIAS RIESGO'!$C$36,INFORMACION!$F1950=REFERENCIAS!$C$24),16,IF(INFORMACION!$T1950='REFERENCIAS RIESGO'!$C$36,13,IF(INFORMACION!$F1950=REFERENCIAS!$C$24,10,7))),0)+VLOOKUP(F1950,REFERENCIAS!$C:$D,2,0)*VLOOKUP($F$2,PONDERADORES!A:P,IF(AND(INFORMACION!$T1950='REFERENCIAS RIESGO'!$C$36,INFORMACION!$F1950=REFERENCIAS!$C$24),16,IF(INFORMACION!$T1950='REFERENCIAS RIESGO'!$C$36,13,IF(INFORMACION!$F1950=REFERENCIAS!$C$24,10,7))),0)+VLOOKUP(T1950,REFERENCIAS!$C:$D,2,0)*VLOOKUP($T$2,PONDERADORES!A:P,IF(AND(INFORMACION!$T1950='REFERENCIAS RIESGO'!$C$36,INFORMACION!$F1950=REFERENCIAS!$C$24),16,IF(INFORMACION!$T1950='REFERENCIAS RIESGO'!$C$36,13,IF(INFORMACION!$F1950=REFERENCIAS!$C$24,10,7))),0)+VLOOKUP(IF(J1950&lt;=0.2,0.2,IF(AND(J1950&gt;0.2,J1950&lt;=0.4),0.4,IF(AND(J1950&gt;0.4,J1950&lt;=0.6),0.6,IF(AND(J1950&gt;0.6,J1950&lt;=0.8),0.8,IF(AND(J1950&gt;0.8,J1950&lt;=1),1))))),REFERENCIAS!$C:$D,2,0)*VLOOKUP($J$2,PONDERADORES!A:P,IF(AND(INFORMACION!$T1950='REFERENCIAS RIESGO'!$C$36,INFORMACION!$F1950=REFERENCIAS!$C$24),16,IF(INFORMACION!$T1950='REFERENCIAS RIESGO'!$C$36,13,IF(INFORMACION!$F1950=REFERENCIAS!$C$24,10,7))),0)</f>
        <v>#REF!</v>
      </c>
      <c r="Y1950" s="68">
        <f>+VLOOKUP(M1950,REFERENCIAS!$C:$D,2,0)*VLOOKUP($M$2,PONDERADORES!$A$7:$G$9,7,0)+VLOOKUP(N1950,REFERENCIAS!$C:$D,2,0)*VLOOKUP($N$2,PONDERADORES!$A$7:$G$9,7,0)+VLOOKUP(O1950,REFERENCIAS!$C:$D,2,0)*VLOOKUP($O$2,PONDERADORES!$A$7:$G$9,7,0)</f>
        <v>0.2</v>
      </c>
      <c r="Z1950" s="2">
        <f>+VLOOKUP(IF(R1950&lt;0.1,0,IF(AND(R1950&gt;=0.1,R1950&lt;0.2),0.1,IF(AND(R1950&gt;=0.2,R1950&lt;0.3),0.2,IF(R1950&gt;0.3,0.3,)))),REFERENCIAS!$C:$D,2,0)*VLOOKUP($R$2,PONDERADORES!$A$11:$G$11,7,0)</f>
        <v>15</v>
      </c>
      <c r="AA1950" s="92"/>
      <c r="AB1950" s="95" t="e">
        <f t="shared" ca="1" si="119"/>
        <v>#REF!</v>
      </c>
      <c r="AC1950" s="23" t="e">
        <f ca="1">IF(AB1950&gt;REFERENCIAS!$C$62,REFERENCIAS!$B$62,IF(AND(AB1950&gt;=REFERENCIAS!$C$63,AB1950&lt;REFERENCIAS!$D$63),REFERENCIAS!$B$63,IF(AND(AB1950&gt;REFERENCIAS!$C$64,AB1950&lt;=REFERENCIAS!$D$64),REFERENCIAS!$B$64,IF(AND(AB1950&gt;=REFERENCIAS!$C$65,AB1950&lt;REFERENCIAS!$D$65),REFERENCIAS!$B$65, "Revisar"))))</f>
        <v>#REF!</v>
      </c>
      <c r="AD1950" s="94" t="e">
        <f ca="1">VLOOKUP(AC1950,REFERENCIAS!$B$62:$G$65,4,FALSE)</f>
        <v>#REF!</v>
      </c>
    </row>
    <row r="1951" spans="1:30" ht="17.25" x14ac:dyDescent="0.25">
      <c r="A1951" s="74"/>
      <c r="B1951" s="19"/>
      <c r="C1951" s="19"/>
      <c r="D1951" s="50"/>
      <c r="E1951" s="73"/>
      <c r="F1951" s="74"/>
      <c r="G1951" s="9"/>
      <c r="H1951" s="48"/>
      <c r="I1951" s="49">
        <f t="shared" ca="1" si="117"/>
        <v>2022</v>
      </c>
      <c r="J1951" s="22">
        <f t="shared" ca="1" si="116"/>
        <v>1</v>
      </c>
      <c r="K1951" s="19"/>
      <c r="L1951" s="73"/>
      <c r="M1951" s="74"/>
      <c r="N1951" s="19"/>
      <c r="O1951" s="73"/>
      <c r="P1951" s="82">
        <v>1</v>
      </c>
      <c r="Q1951" s="24">
        <v>1</v>
      </c>
      <c r="R1951" s="81">
        <f t="shared" si="118"/>
        <v>1</v>
      </c>
      <c r="S1951" s="87"/>
      <c r="T1951" s="19"/>
      <c r="U1951" s="25"/>
      <c r="V1951" s="25"/>
      <c r="W1951" s="81"/>
      <c r="X1951" s="91" t="e">
        <f ca="1">+VLOOKUP(#REF!,REFERENCIAS!$C:$D,2,0)*VLOOKUP(#REF!,PONDERADORES!A:P,IF(AND(INFORMACION!$T1951='REFERENCIAS RIESGO'!$C$36,INFORMACION!$F1951=REFERENCIAS!$C$24),16,IF(INFORMACION!$T1951='REFERENCIAS RIESGO'!$C$36,13,IF(INFORMACION!$F1951=REFERENCIAS!$C$24,10,7))),0)+VLOOKUP(K1951,REFERENCIAS!$C:$D,2,0)*VLOOKUP($K$2,PONDERADORES!A:P,IF(AND(INFORMACION!$T1951='REFERENCIAS RIESGO'!$C$36,INFORMACION!$F1951=REFERENCIAS!$C$24),16,IF(INFORMACION!$T1951='REFERENCIAS RIESGO'!$C$36,13,IF(INFORMACION!$F1951=REFERENCIAS!$C$24,10,7))),0)+VLOOKUP(L1951,REFERENCIAS!$C:$D,2,0)*VLOOKUP($L$2,PONDERADORES!A:P,IF(AND(INFORMACION!$T1951='REFERENCIAS RIESGO'!$C$36,INFORMACION!$F1951=REFERENCIAS!$C$24),16,IF(INFORMACION!$T1951='REFERENCIAS RIESGO'!$C$36,13,IF(INFORMACION!$F1951=REFERENCIAS!$C$24,10,7))),0)+VLOOKUP(F1951,REFERENCIAS!$C:$D,2,0)*VLOOKUP($F$2,PONDERADORES!A:P,IF(AND(INFORMACION!$T1951='REFERENCIAS RIESGO'!$C$36,INFORMACION!$F1951=REFERENCIAS!$C$24),16,IF(INFORMACION!$T1951='REFERENCIAS RIESGO'!$C$36,13,IF(INFORMACION!$F1951=REFERENCIAS!$C$24,10,7))),0)+VLOOKUP(T1951,REFERENCIAS!$C:$D,2,0)*VLOOKUP($T$2,PONDERADORES!A:P,IF(AND(INFORMACION!$T1951='REFERENCIAS RIESGO'!$C$36,INFORMACION!$F1951=REFERENCIAS!$C$24),16,IF(INFORMACION!$T1951='REFERENCIAS RIESGO'!$C$36,13,IF(INFORMACION!$F1951=REFERENCIAS!$C$24,10,7))),0)+VLOOKUP(IF(J1951&lt;=0.2,0.2,IF(AND(J1951&gt;0.2,J1951&lt;=0.4),0.4,IF(AND(J1951&gt;0.4,J1951&lt;=0.6),0.6,IF(AND(J1951&gt;0.6,J1951&lt;=0.8),0.8,IF(AND(J1951&gt;0.8,J1951&lt;=1),1))))),REFERENCIAS!$C:$D,2,0)*VLOOKUP($J$2,PONDERADORES!A:P,IF(AND(INFORMACION!$T1951='REFERENCIAS RIESGO'!$C$36,INFORMACION!$F1951=REFERENCIAS!$C$24),16,IF(INFORMACION!$T1951='REFERENCIAS RIESGO'!$C$36,13,IF(INFORMACION!$F1951=REFERENCIAS!$C$24,10,7))),0)</f>
        <v>#REF!</v>
      </c>
      <c r="Y1951" s="68">
        <f>+VLOOKUP(M1951,REFERENCIAS!$C:$D,2,0)*VLOOKUP($M$2,PONDERADORES!$A$7:$G$9,7,0)+VLOOKUP(N1951,REFERENCIAS!$C:$D,2,0)*VLOOKUP($N$2,PONDERADORES!$A$7:$G$9,7,0)+VLOOKUP(O1951,REFERENCIAS!$C:$D,2,0)*VLOOKUP($O$2,PONDERADORES!$A$7:$G$9,7,0)</f>
        <v>0.2</v>
      </c>
      <c r="Z1951" s="2">
        <f>+VLOOKUP(IF(R1951&lt;0.1,0,IF(AND(R1951&gt;=0.1,R1951&lt;0.2),0.1,IF(AND(R1951&gt;=0.2,R1951&lt;0.3),0.2,IF(R1951&gt;0.3,0.3,)))),REFERENCIAS!$C:$D,2,0)*VLOOKUP($R$2,PONDERADORES!$A$11:$G$11,7,0)</f>
        <v>15</v>
      </c>
      <c r="AA1951" s="92"/>
      <c r="AB1951" s="95" t="e">
        <f t="shared" ca="1" si="119"/>
        <v>#REF!</v>
      </c>
      <c r="AC1951" s="23" t="e">
        <f ca="1">IF(AB1951&gt;REFERENCIAS!$C$62,REFERENCIAS!$B$62,IF(AND(AB1951&gt;=REFERENCIAS!$C$63,AB1951&lt;REFERENCIAS!$D$63),REFERENCIAS!$B$63,IF(AND(AB1951&gt;REFERENCIAS!$C$64,AB1951&lt;=REFERENCIAS!$D$64),REFERENCIAS!$B$64,IF(AND(AB1951&gt;=REFERENCIAS!$C$65,AB1951&lt;REFERENCIAS!$D$65),REFERENCIAS!$B$65, "Revisar"))))</f>
        <v>#REF!</v>
      </c>
      <c r="AD1951" s="94" t="e">
        <f ca="1">VLOOKUP(AC1951,REFERENCIAS!$B$62:$G$65,4,FALSE)</f>
        <v>#REF!</v>
      </c>
    </row>
    <row r="1952" spans="1:30" ht="17.25" x14ac:dyDescent="0.25">
      <c r="A1952" s="74"/>
      <c r="B1952" s="19"/>
      <c r="C1952" s="19"/>
      <c r="D1952" s="50"/>
      <c r="E1952" s="73"/>
      <c r="F1952" s="74"/>
      <c r="G1952" s="9"/>
      <c r="H1952" s="48"/>
      <c r="I1952" s="49">
        <f t="shared" ca="1" si="117"/>
        <v>2022</v>
      </c>
      <c r="J1952" s="22">
        <f t="shared" ca="1" si="116"/>
        <v>1</v>
      </c>
      <c r="K1952" s="19"/>
      <c r="L1952" s="73"/>
      <c r="M1952" s="74"/>
      <c r="N1952" s="19"/>
      <c r="O1952" s="73"/>
      <c r="P1952" s="82">
        <v>1</v>
      </c>
      <c r="Q1952" s="24">
        <v>1</v>
      </c>
      <c r="R1952" s="81">
        <f t="shared" si="118"/>
        <v>1</v>
      </c>
      <c r="S1952" s="87"/>
      <c r="T1952" s="19"/>
      <c r="U1952" s="25"/>
      <c r="V1952" s="25"/>
      <c r="W1952" s="81"/>
      <c r="X1952" s="91" t="e">
        <f ca="1">+VLOOKUP(#REF!,REFERENCIAS!$C:$D,2,0)*VLOOKUP(#REF!,PONDERADORES!A:P,IF(AND(INFORMACION!$T1952='REFERENCIAS RIESGO'!$C$36,INFORMACION!$F1952=REFERENCIAS!$C$24),16,IF(INFORMACION!$T1952='REFERENCIAS RIESGO'!$C$36,13,IF(INFORMACION!$F1952=REFERENCIAS!$C$24,10,7))),0)+VLOOKUP(K1952,REFERENCIAS!$C:$D,2,0)*VLOOKUP($K$2,PONDERADORES!A:P,IF(AND(INFORMACION!$T1952='REFERENCIAS RIESGO'!$C$36,INFORMACION!$F1952=REFERENCIAS!$C$24),16,IF(INFORMACION!$T1952='REFERENCIAS RIESGO'!$C$36,13,IF(INFORMACION!$F1952=REFERENCIAS!$C$24,10,7))),0)+VLOOKUP(L1952,REFERENCIAS!$C:$D,2,0)*VLOOKUP($L$2,PONDERADORES!A:P,IF(AND(INFORMACION!$T1952='REFERENCIAS RIESGO'!$C$36,INFORMACION!$F1952=REFERENCIAS!$C$24),16,IF(INFORMACION!$T1952='REFERENCIAS RIESGO'!$C$36,13,IF(INFORMACION!$F1952=REFERENCIAS!$C$24,10,7))),0)+VLOOKUP(F1952,REFERENCIAS!$C:$D,2,0)*VLOOKUP($F$2,PONDERADORES!A:P,IF(AND(INFORMACION!$T1952='REFERENCIAS RIESGO'!$C$36,INFORMACION!$F1952=REFERENCIAS!$C$24),16,IF(INFORMACION!$T1952='REFERENCIAS RIESGO'!$C$36,13,IF(INFORMACION!$F1952=REFERENCIAS!$C$24,10,7))),0)+VLOOKUP(T1952,REFERENCIAS!$C:$D,2,0)*VLOOKUP($T$2,PONDERADORES!A:P,IF(AND(INFORMACION!$T1952='REFERENCIAS RIESGO'!$C$36,INFORMACION!$F1952=REFERENCIAS!$C$24),16,IF(INFORMACION!$T1952='REFERENCIAS RIESGO'!$C$36,13,IF(INFORMACION!$F1952=REFERENCIAS!$C$24,10,7))),0)+VLOOKUP(IF(J1952&lt;=0.2,0.2,IF(AND(J1952&gt;0.2,J1952&lt;=0.4),0.4,IF(AND(J1952&gt;0.4,J1952&lt;=0.6),0.6,IF(AND(J1952&gt;0.6,J1952&lt;=0.8),0.8,IF(AND(J1952&gt;0.8,J1952&lt;=1),1))))),REFERENCIAS!$C:$D,2,0)*VLOOKUP($J$2,PONDERADORES!A:P,IF(AND(INFORMACION!$T1952='REFERENCIAS RIESGO'!$C$36,INFORMACION!$F1952=REFERENCIAS!$C$24),16,IF(INFORMACION!$T1952='REFERENCIAS RIESGO'!$C$36,13,IF(INFORMACION!$F1952=REFERENCIAS!$C$24,10,7))),0)</f>
        <v>#REF!</v>
      </c>
      <c r="Y1952" s="68">
        <f>+VLOOKUP(M1952,REFERENCIAS!$C:$D,2,0)*VLOOKUP($M$2,PONDERADORES!$A$7:$G$9,7,0)+VLOOKUP(N1952,REFERENCIAS!$C:$D,2,0)*VLOOKUP($N$2,PONDERADORES!$A$7:$G$9,7,0)+VLOOKUP(O1952,REFERENCIAS!$C:$D,2,0)*VLOOKUP($O$2,PONDERADORES!$A$7:$G$9,7,0)</f>
        <v>0.2</v>
      </c>
      <c r="Z1952" s="2">
        <f>+VLOOKUP(IF(R1952&lt;0.1,0,IF(AND(R1952&gt;=0.1,R1952&lt;0.2),0.1,IF(AND(R1952&gt;=0.2,R1952&lt;0.3),0.2,IF(R1952&gt;0.3,0.3,)))),REFERENCIAS!$C:$D,2,0)*VLOOKUP($R$2,PONDERADORES!$A$11:$G$11,7,0)</f>
        <v>15</v>
      </c>
      <c r="AA1952" s="92"/>
      <c r="AB1952" s="95" t="e">
        <f t="shared" ca="1" si="119"/>
        <v>#REF!</v>
      </c>
      <c r="AC1952" s="23" t="e">
        <f ca="1">IF(AB1952&gt;REFERENCIAS!$C$62,REFERENCIAS!$B$62,IF(AND(AB1952&gt;=REFERENCIAS!$C$63,AB1952&lt;REFERENCIAS!$D$63),REFERENCIAS!$B$63,IF(AND(AB1952&gt;REFERENCIAS!$C$64,AB1952&lt;=REFERENCIAS!$D$64),REFERENCIAS!$B$64,IF(AND(AB1952&gt;=REFERENCIAS!$C$65,AB1952&lt;REFERENCIAS!$D$65),REFERENCIAS!$B$65, "Revisar"))))</f>
        <v>#REF!</v>
      </c>
      <c r="AD1952" s="94" t="e">
        <f ca="1">VLOOKUP(AC1952,REFERENCIAS!$B$62:$G$65,4,FALSE)</f>
        <v>#REF!</v>
      </c>
    </row>
    <row r="1953" spans="1:30" ht="17.25" x14ac:dyDescent="0.25">
      <c r="A1953" s="74"/>
      <c r="B1953" s="19"/>
      <c r="C1953" s="19"/>
      <c r="D1953" s="50"/>
      <c r="E1953" s="73"/>
      <c r="F1953" s="74"/>
      <c r="G1953" s="9"/>
      <c r="H1953" s="48"/>
      <c r="I1953" s="49">
        <f t="shared" ca="1" si="117"/>
        <v>2022</v>
      </c>
      <c r="J1953" s="22">
        <f t="shared" ca="1" si="116"/>
        <v>1</v>
      </c>
      <c r="K1953" s="19"/>
      <c r="L1953" s="73"/>
      <c r="M1953" s="74"/>
      <c r="N1953" s="19"/>
      <c r="O1953" s="73"/>
      <c r="P1953" s="82">
        <v>1</v>
      </c>
      <c r="Q1953" s="24">
        <v>1</v>
      </c>
      <c r="R1953" s="81">
        <f t="shared" si="118"/>
        <v>1</v>
      </c>
      <c r="S1953" s="87"/>
      <c r="T1953" s="19"/>
      <c r="U1953" s="25"/>
      <c r="V1953" s="25"/>
      <c r="W1953" s="81"/>
      <c r="X1953" s="91" t="e">
        <f ca="1">+VLOOKUP(#REF!,REFERENCIAS!$C:$D,2,0)*VLOOKUP(#REF!,PONDERADORES!A:P,IF(AND(INFORMACION!$T1953='REFERENCIAS RIESGO'!$C$36,INFORMACION!$F1953=REFERENCIAS!$C$24),16,IF(INFORMACION!$T1953='REFERENCIAS RIESGO'!$C$36,13,IF(INFORMACION!$F1953=REFERENCIAS!$C$24,10,7))),0)+VLOOKUP(K1953,REFERENCIAS!$C:$D,2,0)*VLOOKUP($K$2,PONDERADORES!A:P,IF(AND(INFORMACION!$T1953='REFERENCIAS RIESGO'!$C$36,INFORMACION!$F1953=REFERENCIAS!$C$24),16,IF(INFORMACION!$T1953='REFERENCIAS RIESGO'!$C$36,13,IF(INFORMACION!$F1953=REFERENCIAS!$C$24,10,7))),0)+VLOOKUP(L1953,REFERENCIAS!$C:$D,2,0)*VLOOKUP($L$2,PONDERADORES!A:P,IF(AND(INFORMACION!$T1953='REFERENCIAS RIESGO'!$C$36,INFORMACION!$F1953=REFERENCIAS!$C$24),16,IF(INFORMACION!$T1953='REFERENCIAS RIESGO'!$C$36,13,IF(INFORMACION!$F1953=REFERENCIAS!$C$24,10,7))),0)+VLOOKUP(F1953,REFERENCIAS!$C:$D,2,0)*VLOOKUP($F$2,PONDERADORES!A:P,IF(AND(INFORMACION!$T1953='REFERENCIAS RIESGO'!$C$36,INFORMACION!$F1953=REFERENCIAS!$C$24),16,IF(INFORMACION!$T1953='REFERENCIAS RIESGO'!$C$36,13,IF(INFORMACION!$F1953=REFERENCIAS!$C$24,10,7))),0)+VLOOKUP(T1953,REFERENCIAS!$C:$D,2,0)*VLOOKUP($T$2,PONDERADORES!A:P,IF(AND(INFORMACION!$T1953='REFERENCIAS RIESGO'!$C$36,INFORMACION!$F1953=REFERENCIAS!$C$24),16,IF(INFORMACION!$T1953='REFERENCIAS RIESGO'!$C$36,13,IF(INFORMACION!$F1953=REFERENCIAS!$C$24,10,7))),0)+VLOOKUP(IF(J1953&lt;=0.2,0.2,IF(AND(J1953&gt;0.2,J1953&lt;=0.4),0.4,IF(AND(J1953&gt;0.4,J1953&lt;=0.6),0.6,IF(AND(J1953&gt;0.6,J1953&lt;=0.8),0.8,IF(AND(J1953&gt;0.8,J1953&lt;=1),1))))),REFERENCIAS!$C:$D,2,0)*VLOOKUP($J$2,PONDERADORES!A:P,IF(AND(INFORMACION!$T1953='REFERENCIAS RIESGO'!$C$36,INFORMACION!$F1953=REFERENCIAS!$C$24),16,IF(INFORMACION!$T1953='REFERENCIAS RIESGO'!$C$36,13,IF(INFORMACION!$F1953=REFERENCIAS!$C$24,10,7))),0)</f>
        <v>#REF!</v>
      </c>
      <c r="Y1953" s="68">
        <f>+VLOOKUP(M1953,REFERENCIAS!$C:$D,2,0)*VLOOKUP($M$2,PONDERADORES!$A$7:$G$9,7,0)+VLOOKUP(N1953,REFERENCIAS!$C:$D,2,0)*VLOOKUP($N$2,PONDERADORES!$A$7:$G$9,7,0)+VLOOKUP(O1953,REFERENCIAS!$C:$D,2,0)*VLOOKUP($O$2,PONDERADORES!$A$7:$G$9,7,0)</f>
        <v>0.2</v>
      </c>
      <c r="Z1953" s="2">
        <f>+VLOOKUP(IF(R1953&lt;0.1,0,IF(AND(R1953&gt;=0.1,R1953&lt;0.2),0.1,IF(AND(R1953&gt;=0.2,R1953&lt;0.3),0.2,IF(R1953&gt;0.3,0.3,)))),REFERENCIAS!$C:$D,2,0)*VLOOKUP($R$2,PONDERADORES!$A$11:$G$11,7,0)</f>
        <v>15</v>
      </c>
      <c r="AA1953" s="92"/>
      <c r="AB1953" s="95" t="e">
        <f t="shared" ca="1" si="119"/>
        <v>#REF!</v>
      </c>
      <c r="AC1953" s="23" t="e">
        <f ca="1">IF(AB1953&gt;REFERENCIAS!$C$62,REFERENCIAS!$B$62,IF(AND(AB1953&gt;=REFERENCIAS!$C$63,AB1953&lt;REFERENCIAS!$D$63),REFERENCIAS!$B$63,IF(AND(AB1953&gt;REFERENCIAS!$C$64,AB1953&lt;=REFERENCIAS!$D$64),REFERENCIAS!$B$64,IF(AND(AB1953&gt;=REFERENCIAS!$C$65,AB1953&lt;REFERENCIAS!$D$65),REFERENCIAS!$B$65, "Revisar"))))</f>
        <v>#REF!</v>
      </c>
      <c r="AD1953" s="94" t="e">
        <f ca="1">VLOOKUP(AC1953,REFERENCIAS!$B$62:$G$65,4,FALSE)</f>
        <v>#REF!</v>
      </c>
    </row>
    <row r="1954" spans="1:30" ht="17.25" x14ac:dyDescent="0.25">
      <c r="A1954" s="74"/>
      <c r="B1954" s="19"/>
      <c r="C1954" s="19"/>
      <c r="D1954" s="50"/>
      <c r="E1954" s="73"/>
      <c r="F1954" s="74"/>
      <c r="G1954" s="9"/>
      <c r="H1954" s="48"/>
      <c r="I1954" s="49">
        <f t="shared" ca="1" si="117"/>
        <v>2022</v>
      </c>
      <c r="J1954" s="22">
        <f t="shared" ca="1" si="116"/>
        <v>1</v>
      </c>
      <c r="K1954" s="19"/>
      <c r="L1954" s="73"/>
      <c r="M1954" s="74"/>
      <c r="N1954" s="19"/>
      <c r="O1954" s="73"/>
      <c r="P1954" s="82">
        <v>1</v>
      </c>
      <c r="Q1954" s="24">
        <v>1</v>
      </c>
      <c r="R1954" s="81">
        <f t="shared" si="118"/>
        <v>1</v>
      </c>
      <c r="S1954" s="87"/>
      <c r="T1954" s="19"/>
      <c r="U1954" s="25"/>
      <c r="V1954" s="25"/>
      <c r="W1954" s="81"/>
      <c r="X1954" s="91" t="e">
        <f ca="1">+VLOOKUP(#REF!,REFERENCIAS!$C:$D,2,0)*VLOOKUP(#REF!,PONDERADORES!A:P,IF(AND(INFORMACION!$T1954='REFERENCIAS RIESGO'!$C$36,INFORMACION!$F1954=REFERENCIAS!$C$24),16,IF(INFORMACION!$T1954='REFERENCIAS RIESGO'!$C$36,13,IF(INFORMACION!$F1954=REFERENCIAS!$C$24,10,7))),0)+VLOOKUP(K1954,REFERENCIAS!$C:$D,2,0)*VLOOKUP($K$2,PONDERADORES!A:P,IF(AND(INFORMACION!$T1954='REFERENCIAS RIESGO'!$C$36,INFORMACION!$F1954=REFERENCIAS!$C$24),16,IF(INFORMACION!$T1954='REFERENCIAS RIESGO'!$C$36,13,IF(INFORMACION!$F1954=REFERENCIAS!$C$24,10,7))),0)+VLOOKUP(L1954,REFERENCIAS!$C:$D,2,0)*VLOOKUP($L$2,PONDERADORES!A:P,IF(AND(INFORMACION!$T1954='REFERENCIAS RIESGO'!$C$36,INFORMACION!$F1954=REFERENCIAS!$C$24),16,IF(INFORMACION!$T1954='REFERENCIAS RIESGO'!$C$36,13,IF(INFORMACION!$F1954=REFERENCIAS!$C$24,10,7))),0)+VLOOKUP(F1954,REFERENCIAS!$C:$D,2,0)*VLOOKUP($F$2,PONDERADORES!A:P,IF(AND(INFORMACION!$T1954='REFERENCIAS RIESGO'!$C$36,INFORMACION!$F1954=REFERENCIAS!$C$24),16,IF(INFORMACION!$T1954='REFERENCIAS RIESGO'!$C$36,13,IF(INFORMACION!$F1954=REFERENCIAS!$C$24,10,7))),0)+VLOOKUP(T1954,REFERENCIAS!$C:$D,2,0)*VLOOKUP($T$2,PONDERADORES!A:P,IF(AND(INFORMACION!$T1954='REFERENCIAS RIESGO'!$C$36,INFORMACION!$F1954=REFERENCIAS!$C$24),16,IF(INFORMACION!$T1954='REFERENCIAS RIESGO'!$C$36,13,IF(INFORMACION!$F1954=REFERENCIAS!$C$24,10,7))),0)+VLOOKUP(IF(J1954&lt;=0.2,0.2,IF(AND(J1954&gt;0.2,J1954&lt;=0.4),0.4,IF(AND(J1954&gt;0.4,J1954&lt;=0.6),0.6,IF(AND(J1954&gt;0.6,J1954&lt;=0.8),0.8,IF(AND(J1954&gt;0.8,J1954&lt;=1),1))))),REFERENCIAS!$C:$D,2,0)*VLOOKUP($J$2,PONDERADORES!A:P,IF(AND(INFORMACION!$T1954='REFERENCIAS RIESGO'!$C$36,INFORMACION!$F1954=REFERENCIAS!$C$24),16,IF(INFORMACION!$T1954='REFERENCIAS RIESGO'!$C$36,13,IF(INFORMACION!$F1954=REFERENCIAS!$C$24,10,7))),0)</f>
        <v>#REF!</v>
      </c>
      <c r="Y1954" s="68">
        <f>+VLOOKUP(M1954,REFERENCIAS!$C:$D,2,0)*VLOOKUP($M$2,PONDERADORES!$A$7:$G$9,7,0)+VLOOKUP(N1954,REFERENCIAS!$C:$D,2,0)*VLOOKUP($N$2,PONDERADORES!$A$7:$G$9,7,0)+VLOOKUP(O1954,REFERENCIAS!$C:$D,2,0)*VLOOKUP($O$2,PONDERADORES!$A$7:$G$9,7,0)</f>
        <v>0.2</v>
      </c>
      <c r="Z1954" s="2">
        <f>+VLOOKUP(IF(R1954&lt;0.1,0,IF(AND(R1954&gt;=0.1,R1954&lt;0.2),0.1,IF(AND(R1954&gt;=0.2,R1954&lt;0.3),0.2,IF(R1954&gt;0.3,0.3,)))),REFERENCIAS!$C:$D,2,0)*VLOOKUP($R$2,PONDERADORES!$A$11:$G$11,7,0)</f>
        <v>15</v>
      </c>
      <c r="AA1954" s="92"/>
      <c r="AB1954" s="95" t="e">
        <f t="shared" ca="1" si="119"/>
        <v>#REF!</v>
      </c>
      <c r="AC1954" s="23" t="e">
        <f ca="1">IF(AB1954&gt;REFERENCIAS!$C$62,REFERENCIAS!$B$62,IF(AND(AB1954&gt;=REFERENCIAS!$C$63,AB1954&lt;REFERENCIAS!$D$63),REFERENCIAS!$B$63,IF(AND(AB1954&gt;REFERENCIAS!$C$64,AB1954&lt;=REFERENCIAS!$D$64),REFERENCIAS!$B$64,IF(AND(AB1954&gt;=REFERENCIAS!$C$65,AB1954&lt;REFERENCIAS!$D$65),REFERENCIAS!$B$65, "Revisar"))))</f>
        <v>#REF!</v>
      </c>
      <c r="AD1954" s="94" t="e">
        <f ca="1">VLOOKUP(AC1954,REFERENCIAS!$B$62:$G$65,4,FALSE)</f>
        <v>#REF!</v>
      </c>
    </row>
    <row r="1955" spans="1:30" ht="17.25" x14ac:dyDescent="0.25">
      <c r="A1955" s="74"/>
      <c r="B1955" s="19"/>
      <c r="C1955" s="19"/>
      <c r="D1955" s="50"/>
      <c r="E1955" s="73"/>
      <c r="F1955" s="74"/>
      <c r="G1955" s="9"/>
      <c r="H1955" s="48"/>
      <c r="I1955" s="49">
        <f t="shared" ca="1" si="117"/>
        <v>2022</v>
      </c>
      <c r="J1955" s="22">
        <f t="shared" ca="1" si="116"/>
        <v>1</v>
      </c>
      <c r="K1955" s="19"/>
      <c r="L1955" s="73"/>
      <c r="M1955" s="74"/>
      <c r="N1955" s="19"/>
      <c r="O1955" s="73"/>
      <c r="P1955" s="82">
        <v>1</v>
      </c>
      <c r="Q1955" s="24">
        <v>1</v>
      </c>
      <c r="R1955" s="81">
        <f t="shared" si="118"/>
        <v>1</v>
      </c>
      <c r="S1955" s="87"/>
      <c r="T1955" s="19"/>
      <c r="U1955" s="25"/>
      <c r="V1955" s="25"/>
      <c r="W1955" s="81"/>
      <c r="X1955" s="91" t="e">
        <f ca="1">+VLOOKUP(#REF!,REFERENCIAS!$C:$D,2,0)*VLOOKUP(#REF!,PONDERADORES!A:P,IF(AND(INFORMACION!$T1955='REFERENCIAS RIESGO'!$C$36,INFORMACION!$F1955=REFERENCIAS!$C$24),16,IF(INFORMACION!$T1955='REFERENCIAS RIESGO'!$C$36,13,IF(INFORMACION!$F1955=REFERENCIAS!$C$24,10,7))),0)+VLOOKUP(K1955,REFERENCIAS!$C:$D,2,0)*VLOOKUP($K$2,PONDERADORES!A:P,IF(AND(INFORMACION!$T1955='REFERENCIAS RIESGO'!$C$36,INFORMACION!$F1955=REFERENCIAS!$C$24),16,IF(INFORMACION!$T1955='REFERENCIAS RIESGO'!$C$36,13,IF(INFORMACION!$F1955=REFERENCIAS!$C$24,10,7))),0)+VLOOKUP(L1955,REFERENCIAS!$C:$D,2,0)*VLOOKUP($L$2,PONDERADORES!A:P,IF(AND(INFORMACION!$T1955='REFERENCIAS RIESGO'!$C$36,INFORMACION!$F1955=REFERENCIAS!$C$24),16,IF(INFORMACION!$T1955='REFERENCIAS RIESGO'!$C$36,13,IF(INFORMACION!$F1955=REFERENCIAS!$C$24,10,7))),0)+VLOOKUP(F1955,REFERENCIAS!$C:$D,2,0)*VLOOKUP($F$2,PONDERADORES!A:P,IF(AND(INFORMACION!$T1955='REFERENCIAS RIESGO'!$C$36,INFORMACION!$F1955=REFERENCIAS!$C$24),16,IF(INFORMACION!$T1955='REFERENCIAS RIESGO'!$C$36,13,IF(INFORMACION!$F1955=REFERENCIAS!$C$24,10,7))),0)+VLOOKUP(T1955,REFERENCIAS!$C:$D,2,0)*VLOOKUP($T$2,PONDERADORES!A:P,IF(AND(INFORMACION!$T1955='REFERENCIAS RIESGO'!$C$36,INFORMACION!$F1955=REFERENCIAS!$C$24),16,IF(INFORMACION!$T1955='REFERENCIAS RIESGO'!$C$36,13,IF(INFORMACION!$F1955=REFERENCIAS!$C$24,10,7))),0)+VLOOKUP(IF(J1955&lt;=0.2,0.2,IF(AND(J1955&gt;0.2,J1955&lt;=0.4),0.4,IF(AND(J1955&gt;0.4,J1955&lt;=0.6),0.6,IF(AND(J1955&gt;0.6,J1955&lt;=0.8),0.8,IF(AND(J1955&gt;0.8,J1955&lt;=1),1))))),REFERENCIAS!$C:$D,2,0)*VLOOKUP($J$2,PONDERADORES!A:P,IF(AND(INFORMACION!$T1955='REFERENCIAS RIESGO'!$C$36,INFORMACION!$F1955=REFERENCIAS!$C$24),16,IF(INFORMACION!$T1955='REFERENCIAS RIESGO'!$C$36,13,IF(INFORMACION!$F1955=REFERENCIAS!$C$24,10,7))),0)</f>
        <v>#REF!</v>
      </c>
      <c r="Y1955" s="68">
        <f>+VLOOKUP(M1955,REFERENCIAS!$C:$D,2,0)*VLOOKUP($M$2,PONDERADORES!$A$7:$G$9,7,0)+VLOOKUP(N1955,REFERENCIAS!$C:$D,2,0)*VLOOKUP($N$2,PONDERADORES!$A$7:$G$9,7,0)+VLOOKUP(O1955,REFERENCIAS!$C:$D,2,0)*VLOOKUP($O$2,PONDERADORES!$A$7:$G$9,7,0)</f>
        <v>0.2</v>
      </c>
      <c r="Z1955" s="2">
        <f>+VLOOKUP(IF(R1955&lt;0.1,0,IF(AND(R1955&gt;=0.1,R1955&lt;0.2),0.1,IF(AND(R1955&gt;=0.2,R1955&lt;0.3),0.2,IF(R1955&gt;0.3,0.3,)))),REFERENCIAS!$C:$D,2,0)*VLOOKUP($R$2,PONDERADORES!$A$11:$G$11,7,0)</f>
        <v>15</v>
      </c>
      <c r="AA1955" s="92"/>
      <c r="AB1955" s="95" t="e">
        <f t="shared" ca="1" si="119"/>
        <v>#REF!</v>
      </c>
      <c r="AC1955" s="23" t="e">
        <f ca="1">IF(AB1955&gt;REFERENCIAS!$C$62,REFERENCIAS!$B$62,IF(AND(AB1955&gt;=REFERENCIAS!$C$63,AB1955&lt;REFERENCIAS!$D$63),REFERENCIAS!$B$63,IF(AND(AB1955&gt;REFERENCIAS!$C$64,AB1955&lt;=REFERENCIAS!$D$64),REFERENCIAS!$B$64,IF(AND(AB1955&gt;=REFERENCIAS!$C$65,AB1955&lt;REFERENCIAS!$D$65),REFERENCIAS!$B$65, "Revisar"))))</f>
        <v>#REF!</v>
      </c>
      <c r="AD1955" s="94" t="e">
        <f ca="1">VLOOKUP(AC1955,REFERENCIAS!$B$62:$G$65,4,FALSE)</f>
        <v>#REF!</v>
      </c>
    </row>
    <row r="1956" spans="1:30" ht="17.25" x14ac:dyDescent="0.25">
      <c r="A1956" s="74"/>
      <c r="B1956" s="19"/>
      <c r="C1956" s="19"/>
      <c r="D1956" s="50"/>
      <c r="E1956" s="73"/>
      <c r="F1956" s="74"/>
      <c r="G1956" s="9"/>
      <c r="H1956" s="48"/>
      <c r="I1956" s="49">
        <f t="shared" ca="1" si="117"/>
        <v>2022</v>
      </c>
      <c r="J1956" s="22">
        <f t="shared" ca="1" si="116"/>
        <v>1</v>
      </c>
      <c r="K1956" s="19"/>
      <c r="L1956" s="73"/>
      <c r="M1956" s="74"/>
      <c r="N1956" s="19"/>
      <c r="O1956" s="73"/>
      <c r="P1956" s="82">
        <v>1</v>
      </c>
      <c r="Q1956" s="24">
        <v>1</v>
      </c>
      <c r="R1956" s="81">
        <f t="shared" si="118"/>
        <v>1</v>
      </c>
      <c r="S1956" s="87"/>
      <c r="T1956" s="19"/>
      <c r="U1956" s="25"/>
      <c r="V1956" s="25"/>
      <c r="W1956" s="81"/>
      <c r="X1956" s="91" t="e">
        <f ca="1">+VLOOKUP(#REF!,REFERENCIAS!$C:$D,2,0)*VLOOKUP(#REF!,PONDERADORES!A:P,IF(AND(INFORMACION!$T1956='REFERENCIAS RIESGO'!$C$36,INFORMACION!$F1956=REFERENCIAS!$C$24),16,IF(INFORMACION!$T1956='REFERENCIAS RIESGO'!$C$36,13,IF(INFORMACION!$F1956=REFERENCIAS!$C$24,10,7))),0)+VLOOKUP(K1956,REFERENCIAS!$C:$D,2,0)*VLOOKUP($K$2,PONDERADORES!A:P,IF(AND(INFORMACION!$T1956='REFERENCIAS RIESGO'!$C$36,INFORMACION!$F1956=REFERENCIAS!$C$24),16,IF(INFORMACION!$T1956='REFERENCIAS RIESGO'!$C$36,13,IF(INFORMACION!$F1956=REFERENCIAS!$C$24,10,7))),0)+VLOOKUP(L1956,REFERENCIAS!$C:$D,2,0)*VLOOKUP($L$2,PONDERADORES!A:P,IF(AND(INFORMACION!$T1956='REFERENCIAS RIESGO'!$C$36,INFORMACION!$F1956=REFERENCIAS!$C$24),16,IF(INFORMACION!$T1956='REFERENCIAS RIESGO'!$C$36,13,IF(INFORMACION!$F1956=REFERENCIAS!$C$24,10,7))),0)+VLOOKUP(F1956,REFERENCIAS!$C:$D,2,0)*VLOOKUP($F$2,PONDERADORES!A:P,IF(AND(INFORMACION!$T1956='REFERENCIAS RIESGO'!$C$36,INFORMACION!$F1956=REFERENCIAS!$C$24),16,IF(INFORMACION!$T1956='REFERENCIAS RIESGO'!$C$36,13,IF(INFORMACION!$F1956=REFERENCIAS!$C$24,10,7))),0)+VLOOKUP(T1956,REFERENCIAS!$C:$D,2,0)*VLOOKUP($T$2,PONDERADORES!A:P,IF(AND(INFORMACION!$T1956='REFERENCIAS RIESGO'!$C$36,INFORMACION!$F1956=REFERENCIAS!$C$24),16,IF(INFORMACION!$T1956='REFERENCIAS RIESGO'!$C$36,13,IF(INFORMACION!$F1956=REFERENCIAS!$C$24,10,7))),0)+VLOOKUP(IF(J1956&lt;=0.2,0.2,IF(AND(J1956&gt;0.2,J1956&lt;=0.4),0.4,IF(AND(J1956&gt;0.4,J1956&lt;=0.6),0.6,IF(AND(J1956&gt;0.6,J1956&lt;=0.8),0.8,IF(AND(J1956&gt;0.8,J1956&lt;=1),1))))),REFERENCIAS!$C:$D,2,0)*VLOOKUP($J$2,PONDERADORES!A:P,IF(AND(INFORMACION!$T1956='REFERENCIAS RIESGO'!$C$36,INFORMACION!$F1956=REFERENCIAS!$C$24),16,IF(INFORMACION!$T1956='REFERENCIAS RIESGO'!$C$36,13,IF(INFORMACION!$F1956=REFERENCIAS!$C$24,10,7))),0)</f>
        <v>#REF!</v>
      </c>
      <c r="Y1956" s="68">
        <f>+VLOOKUP(M1956,REFERENCIAS!$C:$D,2,0)*VLOOKUP($M$2,PONDERADORES!$A$7:$G$9,7,0)+VLOOKUP(N1956,REFERENCIAS!$C:$D,2,0)*VLOOKUP($N$2,PONDERADORES!$A$7:$G$9,7,0)+VLOOKUP(O1956,REFERENCIAS!$C:$D,2,0)*VLOOKUP($O$2,PONDERADORES!$A$7:$G$9,7,0)</f>
        <v>0.2</v>
      </c>
      <c r="Z1956" s="2">
        <f>+VLOOKUP(IF(R1956&lt;0.1,0,IF(AND(R1956&gt;=0.1,R1956&lt;0.2),0.1,IF(AND(R1956&gt;=0.2,R1956&lt;0.3),0.2,IF(R1956&gt;0.3,0.3,)))),REFERENCIAS!$C:$D,2,0)*VLOOKUP($R$2,PONDERADORES!$A$11:$G$11,7,0)</f>
        <v>15</v>
      </c>
      <c r="AA1956" s="92"/>
      <c r="AB1956" s="95" t="e">
        <f t="shared" ca="1" si="119"/>
        <v>#REF!</v>
      </c>
      <c r="AC1956" s="23" t="e">
        <f ca="1">IF(AB1956&gt;REFERENCIAS!$C$62,REFERENCIAS!$B$62,IF(AND(AB1956&gt;=REFERENCIAS!$C$63,AB1956&lt;REFERENCIAS!$D$63),REFERENCIAS!$B$63,IF(AND(AB1956&gt;REFERENCIAS!$C$64,AB1956&lt;=REFERENCIAS!$D$64),REFERENCIAS!$B$64,IF(AND(AB1956&gt;=REFERENCIAS!$C$65,AB1956&lt;REFERENCIAS!$D$65),REFERENCIAS!$B$65, "Revisar"))))</f>
        <v>#REF!</v>
      </c>
      <c r="AD1956" s="94" t="e">
        <f ca="1">VLOOKUP(AC1956,REFERENCIAS!$B$62:$G$65,4,FALSE)</f>
        <v>#REF!</v>
      </c>
    </row>
    <row r="1957" spans="1:30" ht="17.25" x14ac:dyDescent="0.25">
      <c r="A1957" s="74"/>
      <c r="B1957" s="19"/>
      <c r="C1957" s="19"/>
      <c r="D1957" s="50"/>
      <c r="E1957" s="73"/>
      <c r="F1957" s="74"/>
      <c r="G1957" s="9"/>
      <c r="H1957" s="48"/>
      <c r="I1957" s="49">
        <f t="shared" ca="1" si="117"/>
        <v>2022</v>
      </c>
      <c r="J1957" s="22">
        <f t="shared" ca="1" si="116"/>
        <v>1</v>
      </c>
      <c r="K1957" s="19"/>
      <c r="L1957" s="73"/>
      <c r="M1957" s="74"/>
      <c r="N1957" s="19"/>
      <c r="O1957" s="73"/>
      <c r="P1957" s="82">
        <v>1</v>
      </c>
      <c r="Q1957" s="24">
        <v>1</v>
      </c>
      <c r="R1957" s="81">
        <f t="shared" si="118"/>
        <v>1</v>
      </c>
      <c r="S1957" s="87"/>
      <c r="T1957" s="19"/>
      <c r="U1957" s="25"/>
      <c r="V1957" s="25"/>
      <c r="W1957" s="81"/>
      <c r="X1957" s="91" t="e">
        <f ca="1">+VLOOKUP(#REF!,REFERENCIAS!$C:$D,2,0)*VLOOKUP(#REF!,PONDERADORES!A:P,IF(AND(INFORMACION!$T1957='REFERENCIAS RIESGO'!$C$36,INFORMACION!$F1957=REFERENCIAS!$C$24),16,IF(INFORMACION!$T1957='REFERENCIAS RIESGO'!$C$36,13,IF(INFORMACION!$F1957=REFERENCIAS!$C$24,10,7))),0)+VLOOKUP(K1957,REFERENCIAS!$C:$D,2,0)*VLOOKUP($K$2,PONDERADORES!A:P,IF(AND(INFORMACION!$T1957='REFERENCIAS RIESGO'!$C$36,INFORMACION!$F1957=REFERENCIAS!$C$24),16,IF(INFORMACION!$T1957='REFERENCIAS RIESGO'!$C$36,13,IF(INFORMACION!$F1957=REFERENCIAS!$C$24,10,7))),0)+VLOOKUP(L1957,REFERENCIAS!$C:$D,2,0)*VLOOKUP($L$2,PONDERADORES!A:P,IF(AND(INFORMACION!$T1957='REFERENCIAS RIESGO'!$C$36,INFORMACION!$F1957=REFERENCIAS!$C$24),16,IF(INFORMACION!$T1957='REFERENCIAS RIESGO'!$C$36,13,IF(INFORMACION!$F1957=REFERENCIAS!$C$24,10,7))),0)+VLOOKUP(F1957,REFERENCIAS!$C:$D,2,0)*VLOOKUP($F$2,PONDERADORES!A:P,IF(AND(INFORMACION!$T1957='REFERENCIAS RIESGO'!$C$36,INFORMACION!$F1957=REFERENCIAS!$C$24),16,IF(INFORMACION!$T1957='REFERENCIAS RIESGO'!$C$36,13,IF(INFORMACION!$F1957=REFERENCIAS!$C$24,10,7))),0)+VLOOKUP(T1957,REFERENCIAS!$C:$D,2,0)*VLOOKUP($T$2,PONDERADORES!A:P,IF(AND(INFORMACION!$T1957='REFERENCIAS RIESGO'!$C$36,INFORMACION!$F1957=REFERENCIAS!$C$24),16,IF(INFORMACION!$T1957='REFERENCIAS RIESGO'!$C$36,13,IF(INFORMACION!$F1957=REFERENCIAS!$C$24,10,7))),0)+VLOOKUP(IF(J1957&lt;=0.2,0.2,IF(AND(J1957&gt;0.2,J1957&lt;=0.4),0.4,IF(AND(J1957&gt;0.4,J1957&lt;=0.6),0.6,IF(AND(J1957&gt;0.6,J1957&lt;=0.8),0.8,IF(AND(J1957&gt;0.8,J1957&lt;=1),1))))),REFERENCIAS!$C:$D,2,0)*VLOOKUP($J$2,PONDERADORES!A:P,IF(AND(INFORMACION!$T1957='REFERENCIAS RIESGO'!$C$36,INFORMACION!$F1957=REFERENCIAS!$C$24),16,IF(INFORMACION!$T1957='REFERENCIAS RIESGO'!$C$36,13,IF(INFORMACION!$F1957=REFERENCIAS!$C$24,10,7))),0)</f>
        <v>#REF!</v>
      </c>
      <c r="Y1957" s="68">
        <f>+VLOOKUP(M1957,REFERENCIAS!$C:$D,2,0)*VLOOKUP($M$2,PONDERADORES!$A$7:$G$9,7,0)+VLOOKUP(N1957,REFERENCIAS!$C:$D,2,0)*VLOOKUP($N$2,PONDERADORES!$A$7:$G$9,7,0)+VLOOKUP(O1957,REFERENCIAS!$C:$D,2,0)*VLOOKUP($O$2,PONDERADORES!$A$7:$G$9,7,0)</f>
        <v>0.2</v>
      </c>
      <c r="Z1957" s="2">
        <f>+VLOOKUP(IF(R1957&lt;0.1,0,IF(AND(R1957&gt;=0.1,R1957&lt;0.2),0.1,IF(AND(R1957&gt;=0.2,R1957&lt;0.3),0.2,IF(R1957&gt;0.3,0.3,)))),REFERENCIAS!$C:$D,2,0)*VLOOKUP($R$2,PONDERADORES!$A$11:$G$11,7,0)</f>
        <v>15</v>
      </c>
      <c r="AA1957" s="92"/>
      <c r="AB1957" s="95" t="e">
        <f t="shared" ca="1" si="119"/>
        <v>#REF!</v>
      </c>
      <c r="AC1957" s="23" t="e">
        <f ca="1">IF(AB1957&gt;REFERENCIAS!$C$62,REFERENCIAS!$B$62,IF(AND(AB1957&gt;=REFERENCIAS!$C$63,AB1957&lt;REFERENCIAS!$D$63),REFERENCIAS!$B$63,IF(AND(AB1957&gt;REFERENCIAS!$C$64,AB1957&lt;=REFERENCIAS!$D$64),REFERENCIAS!$B$64,IF(AND(AB1957&gt;=REFERENCIAS!$C$65,AB1957&lt;REFERENCIAS!$D$65),REFERENCIAS!$B$65, "Revisar"))))</f>
        <v>#REF!</v>
      </c>
      <c r="AD1957" s="94" t="e">
        <f ca="1">VLOOKUP(AC1957,REFERENCIAS!$B$62:$G$65,4,FALSE)</f>
        <v>#REF!</v>
      </c>
    </row>
    <row r="1958" spans="1:30" ht="17.25" x14ac:dyDescent="0.25">
      <c r="A1958" s="74"/>
      <c r="B1958" s="19"/>
      <c r="C1958" s="19"/>
      <c r="D1958" s="50"/>
      <c r="E1958" s="73"/>
      <c r="F1958" s="74"/>
      <c r="G1958" s="9"/>
      <c r="H1958" s="48"/>
      <c r="I1958" s="49">
        <f t="shared" ca="1" si="117"/>
        <v>2022</v>
      </c>
      <c r="J1958" s="22">
        <f t="shared" ca="1" si="116"/>
        <v>1</v>
      </c>
      <c r="K1958" s="19"/>
      <c r="L1958" s="73"/>
      <c r="M1958" s="74"/>
      <c r="N1958" s="19"/>
      <c r="O1958" s="73"/>
      <c r="P1958" s="82">
        <v>1</v>
      </c>
      <c r="Q1958" s="24">
        <v>1</v>
      </c>
      <c r="R1958" s="81">
        <f t="shared" si="118"/>
        <v>1</v>
      </c>
      <c r="S1958" s="87"/>
      <c r="T1958" s="19"/>
      <c r="U1958" s="25"/>
      <c r="V1958" s="25"/>
      <c r="W1958" s="81"/>
      <c r="X1958" s="91" t="e">
        <f ca="1">+VLOOKUP(#REF!,REFERENCIAS!$C:$D,2,0)*VLOOKUP(#REF!,PONDERADORES!A:P,IF(AND(INFORMACION!$T1958='REFERENCIAS RIESGO'!$C$36,INFORMACION!$F1958=REFERENCIAS!$C$24),16,IF(INFORMACION!$T1958='REFERENCIAS RIESGO'!$C$36,13,IF(INFORMACION!$F1958=REFERENCIAS!$C$24,10,7))),0)+VLOOKUP(K1958,REFERENCIAS!$C:$D,2,0)*VLOOKUP($K$2,PONDERADORES!A:P,IF(AND(INFORMACION!$T1958='REFERENCIAS RIESGO'!$C$36,INFORMACION!$F1958=REFERENCIAS!$C$24),16,IF(INFORMACION!$T1958='REFERENCIAS RIESGO'!$C$36,13,IF(INFORMACION!$F1958=REFERENCIAS!$C$24,10,7))),0)+VLOOKUP(L1958,REFERENCIAS!$C:$D,2,0)*VLOOKUP($L$2,PONDERADORES!A:P,IF(AND(INFORMACION!$T1958='REFERENCIAS RIESGO'!$C$36,INFORMACION!$F1958=REFERENCIAS!$C$24),16,IF(INFORMACION!$T1958='REFERENCIAS RIESGO'!$C$36,13,IF(INFORMACION!$F1958=REFERENCIAS!$C$24,10,7))),0)+VLOOKUP(F1958,REFERENCIAS!$C:$D,2,0)*VLOOKUP($F$2,PONDERADORES!A:P,IF(AND(INFORMACION!$T1958='REFERENCIAS RIESGO'!$C$36,INFORMACION!$F1958=REFERENCIAS!$C$24),16,IF(INFORMACION!$T1958='REFERENCIAS RIESGO'!$C$36,13,IF(INFORMACION!$F1958=REFERENCIAS!$C$24,10,7))),0)+VLOOKUP(T1958,REFERENCIAS!$C:$D,2,0)*VLOOKUP($T$2,PONDERADORES!A:P,IF(AND(INFORMACION!$T1958='REFERENCIAS RIESGO'!$C$36,INFORMACION!$F1958=REFERENCIAS!$C$24),16,IF(INFORMACION!$T1958='REFERENCIAS RIESGO'!$C$36,13,IF(INFORMACION!$F1958=REFERENCIAS!$C$24,10,7))),0)+VLOOKUP(IF(J1958&lt;=0.2,0.2,IF(AND(J1958&gt;0.2,J1958&lt;=0.4),0.4,IF(AND(J1958&gt;0.4,J1958&lt;=0.6),0.6,IF(AND(J1958&gt;0.6,J1958&lt;=0.8),0.8,IF(AND(J1958&gt;0.8,J1958&lt;=1),1))))),REFERENCIAS!$C:$D,2,0)*VLOOKUP($J$2,PONDERADORES!A:P,IF(AND(INFORMACION!$T1958='REFERENCIAS RIESGO'!$C$36,INFORMACION!$F1958=REFERENCIAS!$C$24),16,IF(INFORMACION!$T1958='REFERENCIAS RIESGO'!$C$36,13,IF(INFORMACION!$F1958=REFERENCIAS!$C$24,10,7))),0)</f>
        <v>#REF!</v>
      </c>
      <c r="Y1958" s="68">
        <f>+VLOOKUP(M1958,REFERENCIAS!$C:$D,2,0)*VLOOKUP($M$2,PONDERADORES!$A$7:$G$9,7,0)+VLOOKUP(N1958,REFERENCIAS!$C:$D,2,0)*VLOOKUP($N$2,PONDERADORES!$A$7:$G$9,7,0)+VLOOKUP(O1958,REFERENCIAS!$C:$D,2,0)*VLOOKUP($O$2,PONDERADORES!$A$7:$G$9,7,0)</f>
        <v>0.2</v>
      </c>
      <c r="Z1958" s="2">
        <f>+VLOOKUP(IF(R1958&lt;0.1,0,IF(AND(R1958&gt;=0.1,R1958&lt;0.2),0.1,IF(AND(R1958&gt;=0.2,R1958&lt;0.3),0.2,IF(R1958&gt;0.3,0.3,)))),REFERENCIAS!$C:$D,2,0)*VLOOKUP($R$2,PONDERADORES!$A$11:$G$11,7,0)</f>
        <v>15</v>
      </c>
      <c r="AA1958" s="92"/>
      <c r="AB1958" s="95" t="e">
        <f t="shared" ca="1" si="119"/>
        <v>#REF!</v>
      </c>
      <c r="AC1958" s="23" t="e">
        <f ca="1">IF(AB1958&gt;REFERENCIAS!$C$62,REFERENCIAS!$B$62,IF(AND(AB1958&gt;=REFERENCIAS!$C$63,AB1958&lt;REFERENCIAS!$D$63),REFERENCIAS!$B$63,IF(AND(AB1958&gt;REFERENCIAS!$C$64,AB1958&lt;=REFERENCIAS!$D$64),REFERENCIAS!$B$64,IF(AND(AB1958&gt;=REFERENCIAS!$C$65,AB1958&lt;REFERENCIAS!$D$65),REFERENCIAS!$B$65, "Revisar"))))</f>
        <v>#REF!</v>
      </c>
      <c r="AD1958" s="94" t="e">
        <f ca="1">VLOOKUP(AC1958,REFERENCIAS!$B$62:$G$65,4,FALSE)</f>
        <v>#REF!</v>
      </c>
    </row>
    <row r="1959" spans="1:30" ht="17.25" x14ac:dyDescent="0.25">
      <c r="A1959" s="74"/>
      <c r="B1959" s="19"/>
      <c r="C1959" s="19"/>
      <c r="D1959" s="50"/>
      <c r="E1959" s="73"/>
      <c r="F1959" s="74"/>
      <c r="G1959" s="9"/>
      <c r="H1959" s="48"/>
      <c r="I1959" s="49">
        <f t="shared" ca="1" si="117"/>
        <v>2022</v>
      </c>
      <c r="J1959" s="22">
        <f t="shared" ca="1" si="116"/>
        <v>1</v>
      </c>
      <c r="K1959" s="19"/>
      <c r="L1959" s="73"/>
      <c r="M1959" s="74"/>
      <c r="N1959" s="19"/>
      <c r="O1959" s="73"/>
      <c r="P1959" s="82">
        <v>1</v>
      </c>
      <c r="Q1959" s="24">
        <v>1</v>
      </c>
      <c r="R1959" s="81">
        <f t="shared" si="118"/>
        <v>1</v>
      </c>
      <c r="S1959" s="87"/>
      <c r="T1959" s="19"/>
      <c r="U1959" s="25"/>
      <c r="V1959" s="25"/>
      <c r="W1959" s="81"/>
      <c r="X1959" s="91" t="e">
        <f ca="1">+VLOOKUP(#REF!,REFERENCIAS!$C:$D,2,0)*VLOOKUP(#REF!,PONDERADORES!A:P,IF(AND(INFORMACION!$T1959='REFERENCIAS RIESGO'!$C$36,INFORMACION!$F1959=REFERENCIAS!$C$24),16,IF(INFORMACION!$T1959='REFERENCIAS RIESGO'!$C$36,13,IF(INFORMACION!$F1959=REFERENCIAS!$C$24,10,7))),0)+VLOOKUP(K1959,REFERENCIAS!$C:$D,2,0)*VLOOKUP($K$2,PONDERADORES!A:P,IF(AND(INFORMACION!$T1959='REFERENCIAS RIESGO'!$C$36,INFORMACION!$F1959=REFERENCIAS!$C$24),16,IF(INFORMACION!$T1959='REFERENCIAS RIESGO'!$C$36,13,IF(INFORMACION!$F1959=REFERENCIAS!$C$24,10,7))),0)+VLOOKUP(L1959,REFERENCIAS!$C:$D,2,0)*VLOOKUP($L$2,PONDERADORES!A:P,IF(AND(INFORMACION!$T1959='REFERENCIAS RIESGO'!$C$36,INFORMACION!$F1959=REFERENCIAS!$C$24),16,IF(INFORMACION!$T1959='REFERENCIAS RIESGO'!$C$36,13,IF(INFORMACION!$F1959=REFERENCIAS!$C$24,10,7))),0)+VLOOKUP(F1959,REFERENCIAS!$C:$D,2,0)*VLOOKUP($F$2,PONDERADORES!A:P,IF(AND(INFORMACION!$T1959='REFERENCIAS RIESGO'!$C$36,INFORMACION!$F1959=REFERENCIAS!$C$24),16,IF(INFORMACION!$T1959='REFERENCIAS RIESGO'!$C$36,13,IF(INFORMACION!$F1959=REFERENCIAS!$C$24,10,7))),0)+VLOOKUP(T1959,REFERENCIAS!$C:$D,2,0)*VLOOKUP($T$2,PONDERADORES!A:P,IF(AND(INFORMACION!$T1959='REFERENCIAS RIESGO'!$C$36,INFORMACION!$F1959=REFERENCIAS!$C$24),16,IF(INFORMACION!$T1959='REFERENCIAS RIESGO'!$C$36,13,IF(INFORMACION!$F1959=REFERENCIAS!$C$24,10,7))),0)+VLOOKUP(IF(J1959&lt;=0.2,0.2,IF(AND(J1959&gt;0.2,J1959&lt;=0.4),0.4,IF(AND(J1959&gt;0.4,J1959&lt;=0.6),0.6,IF(AND(J1959&gt;0.6,J1959&lt;=0.8),0.8,IF(AND(J1959&gt;0.8,J1959&lt;=1),1))))),REFERENCIAS!$C:$D,2,0)*VLOOKUP($J$2,PONDERADORES!A:P,IF(AND(INFORMACION!$T1959='REFERENCIAS RIESGO'!$C$36,INFORMACION!$F1959=REFERENCIAS!$C$24),16,IF(INFORMACION!$T1959='REFERENCIAS RIESGO'!$C$36,13,IF(INFORMACION!$F1959=REFERENCIAS!$C$24,10,7))),0)</f>
        <v>#REF!</v>
      </c>
      <c r="Y1959" s="68">
        <f>+VLOOKUP(M1959,REFERENCIAS!$C:$D,2,0)*VLOOKUP($M$2,PONDERADORES!$A$7:$G$9,7,0)+VLOOKUP(N1959,REFERENCIAS!$C:$D,2,0)*VLOOKUP($N$2,PONDERADORES!$A$7:$G$9,7,0)+VLOOKUP(O1959,REFERENCIAS!$C:$D,2,0)*VLOOKUP($O$2,PONDERADORES!$A$7:$G$9,7,0)</f>
        <v>0.2</v>
      </c>
      <c r="Z1959" s="2">
        <f>+VLOOKUP(IF(R1959&lt;0.1,0,IF(AND(R1959&gt;=0.1,R1959&lt;0.2),0.1,IF(AND(R1959&gt;=0.2,R1959&lt;0.3),0.2,IF(R1959&gt;0.3,0.3,)))),REFERENCIAS!$C:$D,2,0)*VLOOKUP($R$2,PONDERADORES!$A$11:$G$11,7,0)</f>
        <v>15</v>
      </c>
      <c r="AA1959" s="92"/>
      <c r="AB1959" s="95" t="e">
        <f t="shared" ca="1" si="119"/>
        <v>#REF!</v>
      </c>
      <c r="AC1959" s="23" t="e">
        <f ca="1">IF(AB1959&gt;REFERENCIAS!$C$62,REFERENCIAS!$B$62,IF(AND(AB1959&gt;=REFERENCIAS!$C$63,AB1959&lt;REFERENCIAS!$D$63),REFERENCIAS!$B$63,IF(AND(AB1959&gt;REFERENCIAS!$C$64,AB1959&lt;=REFERENCIAS!$D$64),REFERENCIAS!$B$64,IF(AND(AB1959&gt;=REFERENCIAS!$C$65,AB1959&lt;REFERENCIAS!$D$65),REFERENCIAS!$B$65, "Revisar"))))</f>
        <v>#REF!</v>
      </c>
      <c r="AD1959" s="94" t="e">
        <f ca="1">VLOOKUP(AC1959,REFERENCIAS!$B$62:$G$65,4,FALSE)</f>
        <v>#REF!</v>
      </c>
    </row>
    <row r="1960" spans="1:30" ht="17.25" x14ac:dyDescent="0.25">
      <c r="A1960" s="74"/>
      <c r="B1960" s="19"/>
      <c r="C1960" s="19"/>
      <c r="D1960" s="50"/>
      <c r="E1960" s="73"/>
      <c r="F1960" s="74"/>
      <c r="G1960" s="9"/>
      <c r="H1960" s="48"/>
      <c r="I1960" s="49">
        <f t="shared" ca="1" si="117"/>
        <v>2022</v>
      </c>
      <c r="J1960" s="22">
        <f t="shared" ca="1" si="116"/>
        <v>1</v>
      </c>
      <c r="K1960" s="19"/>
      <c r="L1960" s="73"/>
      <c r="M1960" s="74"/>
      <c r="N1960" s="19"/>
      <c r="O1960" s="73"/>
      <c r="P1960" s="82">
        <v>1</v>
      </c>
      <c r="Q1960" s="24">
        <v>1</v>
      </c>
      <c r="R1960" s="81">
        <f t="shared" si="118"/>
        <v>1</v>
      </c>
      <c r="S1960" s="87"/>
      <c r="T1960" s="19"/>
      <c r="U1960" s="25"/>
      <c r="V1960" s="25"/>
      <c r="W1960" s="81"/>
      <c r="X1960" s="91" t="e">
        <f ca="1">+VLOOKUP(#REF!,REFERENCIAS!$C:$D,2,0)*VLOOKUP(#REF!,PONDERADORES!A:P,IF(AND(INFORMACION!$T1960='REFERENCIAS RIESGO'!$C$36,INFORMACION!$F1960=REFERENCIAS!$C$24),16,IF(INFORMACION!$T1960='REFERENCIAS RIESGO'!$C$36,13,IF(INFORMACION!$F1960=REFERENCIAS!$C$24,10,7))),0)+VLOOKUP(K1960,REFERENCIAS!$C:$D,2,0)*VLOOKUP($K$2,PONDERADORES!A:P,IF(AND(INFORMACION!$T1960='REFERENCIAS RIESGO'!$C$36,INFORMACION!$F1960=REFERENCIAS!$C$24),16,IF(INFORMACION!$T1960='REFERENCIAS RIESGO'!$C$36,13,IF(INFORMACION!$F1960=REFERENCIAS!$C$24,10,7))),0)+VLOOKUP(L1960,REFERENCIAS!$C:$D,2,0)*VLOOKUP($L$2,PONDERADORES!A:P,IF(AND(INFORMACION!$T1960='REFERENCIAS RIESGO'!$C$36,INFORMACION!$F1960=REFERENCIAS!$C$24),16,IF(INFORMACION!$T1960='REFERENCIAS RIESGO'!$C$36,13,IF(INFORMACION!$F1960=REFERENCIAS!$C$24,10,7))),0)+VLOOKUP(F1960,REFERENCIAS!$C:$D,2,0)*VLOOKUP($F$2,PONDERADORES!A:P,IF(AND(INFORMACION!$T1960='REFERENCIAS RIESGO'!$C$36,INFORMACION!$F1960=REFERENCIAS!$C$24),16,IF(INFORMACION!$T1960='REFERENCIAS RIESGO'!$C$36,13,IF(INFORMACION!$F1960=REFERENCIAS!$C$24,10,7))),0)+VLOOKUP(T1960,REFERENCIAS!$C:$D,2,0)*VLOOKUP($T$2,PONDERADORES!A:P,IF(AND(INFORMACION!$T1960='REFERENCIAS RIESGO'!$C$36,INFORMACION!$F1960=REFERENCIAS!$C$24),16,IF(INFORMACION!$T1960='REFERENCIAS RIESGO'!$C$36,13,IF(INFORMACION!$F1960=REFERENCIAS!$C$24,10,7))),0)+VLOOKUP(IF(J1960&lt;=0.2,0.2,IF(AND(J1960&gt;0.2,J1960&lt;=0.4),0.4,IF(AND(J1960&gt;0.4,J1960&lt;=0.6),0.6,IF(AND(J1960&gt;0.6,J1960&lt;=0.8),0.8,IF(AND(J1960&gt;0.8,J1960&lt;=1),1))))),REFERENCIAS!$C:$D,2,0)*VLOOKUP($J$2,PONDERADORES!A:P,IF(AND(INFORMACION!$T1960='REFERENCIAS RIESGO'!$C$36,INFORMACION!$F1960=REFERENCIAS!$C$24),16,IF(INFORMACION!$T1960='REFERENCIAS RIESGO'!$C$36,13,IF(INFORMACION!$F1960=REFERENCIAS!$C$24,10,7))),0)</f>
        <v>#REF!</v>
      </c>
      <c r="Y1960" s="68">
        <f>+VLOOKUP(M1960,REFERENCIAS!$C:$D,2,0)*VLOOKUP($M$2,PONDERADORES!$A$7:$G$9,7,0)+VLOOKUP(N1960,REFERENCIAS!$C:$D,2,0)*VLOOKUP($N$2,PONDERADORES!$A$7:$G$9,7,0)+VLOOKUP(O1960,REFERENCIAS!$C:$D,2,0)*VLOOKUP($O$2,PONDERADORES!$A$7:$G$9,7,0)</f>
        <v>0.2</v>
      </c>
      <c r="Z1960" s="2">
        <f>+VLOOKUP(IF(R1960&lt;0.1,0,IF(AND(R1960&gt;=0.1,R1960&lt;0.2),0.1,IF(AND(R1960&gt;=0.2,R1960&lt;0.3),0.2,IF(R1960&gt;0.3,0.3,)))),REFERENCIAS!$C:$D,2,0)*VLOOKUP($R$2,PONDERADORES!$A$11:$G$11,7,0)</f>
        <v>15</v>
      </c>
      <c r="AA1960" s="92"/>
      <c r="AB1960" s="95" t="e">
        <f t="shared" ca="1" si="119"/>
        <v>#REF!</v>
      </c>
      <c r="AC1960" s="23" t="e">
        <f ca="1">IF(AB1960&gt;REFERENCIAS!$C$62,REFERENCIAS!$B$62,IF(AND(AB1960&gt;=REFERENCIAS!$C$63,AB1960&lt;REFERENCIAS!$D$63),REFERENCIAS!$B$63,IF(AND(AB1960&gt;REFERENCIAS!$C$64,AB1960&lt;=REFERENCIAS!$D$64),REFERENCIAS!$B$64,IF(AND(AB1960&gt;=REFERENCIAS!$C$65,AB1960&lt;REFERENCIAS!$D$65),REFERENCIAS!$B$65, "Revisar"))))</f>
        <v>#REF!</v>
      </c>
      <c r="AD1960" s="94" t="e">
        <f ca="1">VLOOKUP(AC1960,REFERENCIAS!$B$62:$G$65,4,FALSE)</f>
        <v>#REF!</v>
      </c>
    </row>
    <row r="1961" spans="1:30" ht="17.25" x14ac:dyDescent="0.25">
      <c r="A1961" s="74"/>
      <c r="B1961" s="19"/>
      <c r="C1961" s="19"/>
      <c r="D1961" s="50"/>
      <c r="E1961" s="73"/>
      <c r="F1961" s="74"/>
      <c r="G1961" s="9"/>
      <c r="H1961" s="48"/>
      <c r="I1961" s="49">
        <f t="shared" ca="1" si="117"/>
        <v>2022</v>
      </c>
      <c r="J1961" s="22">
        <f t="shared" ca="1" si="116"/>
        <v>1</v>
      </c>
      <c r="K1961" s="19"/>
      <c r="L1961" s="73"/>
      <c r="M1961" s="74"/>
      <c r="N1961" s="19"/>
      <c r="O1961" s="73"/>
      <c r="P1961" s="82">
        <v>1</v>
      </c>
      <c r="Q1961" s="24">
        <v>1</v>
      </c>
      <c r="R1961" s="81">
        <f t="shared" si="118"/>
        <v>1</v>
      </c>
      <c r="S1961" s="87"/>
      <c r="T1961" s="19"/>
      <c r="U1961" s="25"/>
      <c r="V1961" s="25"/>
      <c r="W1961" s="81"/>
      <c r="X1961" s="91" t="e">
        <f ca="1">+VLOOKUP(#REF!,REFERENCIAS!$C:$D,2,0)*VLOOKUP(#REF!,PONDERADORES!A:P,IF(AND(INFORMACION!$T1961='REFERENCIAS RIESGO'!$C$36,INFORMACION!$F1961=REFERENCIAS!$C$24),16,IF(INFORMACION!$T1961='REFERENCIAS RIESGO'!$C$36,13,IF(INFORMACION!$F1961=REFERENCIAS!$C$24,10,7))),0)+VLOOKUP(K1961,REFERENCIAS!$C:$D,2,0)*VLOOKUP($K$2,PONDERADORES!A:P,IF(AND(INFORMACION!$T1961='REFERENCIAS RIESGO'!$C$36,INFORMACION!$F1961=REFERENCIAS!$C$24),16,IF(INFORMACION!$T1961='REFERENCIAS RIESGO'!$C$36,13,IF(INFORMACION!$F1961=REFERENCIAS!$C$24,10,7))),0)+VLOOKUP(L1961,REFERENCIAS!$C:$D,2,0)*VLOOKUP($L$2,PONDERADORES!A:P,IF(AND(INFORMACION!$T1961='REFERENCIAS RIESGO'!$C$36,INFORMACION!$F1961=REFERENCIAS!$C$24),16,IF(INFORMACION!$T1961='REFERENCIAS RIESGO'!$C$36,13,IF(INFORMACION!$F1961=REFERENCIAS!$C$24,10,7))),0)+VLOOKUP(F1961,REFERENCIAS!$C:$D,2,0)*VLOOKUP($F$2,PONDERADORES!A:P,IF(AND(INFORMACION!$T1961='REFERENCIAS RIESGO'!$C$36,INFORMACION!$F1961=REFERENCIAS!$C$24),16,IF(INFORMACION!$T1961='REFERENCIAS RIESGO'!$C$36,13,IF(INFORMACION!$F1961=REFERENCIAS!$C$24,10,7))),0)+VLOOKUP(T1961,REFERENCIAS!$C:$D,2,0)*VLOOKUP($T$2,PONDERADORES!A:P,IF(AND(INFORMACION!$T1961='REFERENCIAS RIESGO'!$C$36,INFORMACION!$F1961=REFERENCIAS!$C$24),16,IF(INFORMACION!$T1961='REFERENCIAS RIESGO'!$C$36,13,IF(INFORMACION!$F1961=REFERENCIAS!$C$24,10,7))),0)+VLOOKUP(IF(J1961&lt;=0.2,0.2,IF(AND(J1961&gt;0.2,J1961&lt;=0.4),0.4,IF(AND(J1961&gt;0.4,J1961&lt;=0.6),0.6,IF(AND(J1961&gt;0.6,J1961&lt;=0.8),0.8,IF(AND(J1961&gt;0.8,J1961&lt;=1),1))))),REFERENCIAS!$C:$D,2,0)*VLOOKUP($J$2,PONDERADORES!A:P,IF(AND(INFORMACION!$T1961='REFERENCIAS RIESGO'!$C$36,INFORMACION!$F1961=REFERENCIAS!$C$24),16,IF(INFORMACION!$T1961='REFERENCIAS RIESGO'!$C$36,13,IF(INFORMACION!$F1961=REFERENCIAS!$C$24,10,7))),0)</f>
        <v>#REF!</v>
      </c>
      <c r="Y1961" s="68">
        <f>+VLOOKUP(M1961,REFERENCIAS!$C:$D,2,0)*VLOOKUP($M$2,PONDERADORES!$A$7:$G$9,7,0)+VLOOKUP(N1961,REFERENCIAS!$C:$D,2,0)*VLOOKUP($N$2,PONDERADORES!$A$7:$G$9,7,0)+VLOOKUP(O1961,REFERENCIAS!$C:$D,2,0)*VLOOKUP($O$2,PONDERADORES!$A$7:$G$9,7,0)</f>
        <v>0.2</v>
      </c>
      <c r="Z1961" s="2">
        <f>+VLOOKUP(IF(R1961&lt;0.1,0,IF(AND(R1961&gt;=0.1,R1961&lt;0.2),0.1,IF(AND(R1961&gt;=0.2,R1961&lt;0.3),0.2,IF(R1961&gt;0.3,0.3,)))),REFERENCIAS!$C:$D,2,0)*VLOOKUP($R$2,PONDERADORES!$A$11:$G$11,7,0)</f>
        <v>15</v>
      </c>
      <c r="AA1961" s="92"/>
      <c r="AB1961" s="95" t="e">
        <f t="shared" ca="1" si="119"/>
        <v>#REF!</v>
      </c>
      <c r="AC1961" s="23" t="e">
        <f ca="1">IF(AB1961&gt;REFERENCIAS!$C$62,REFERENCIAS!$B$62,IF(AND(AB1961&gt;=REFERENCIAS!$C$63,AB1961&lt;REFERENCIAS!$D$63),REFERENCIAS!$B$63,IF(AND(AB1961&gt;REFERENCIAS!$C$64,AB1961&lt;=REFERENCIAS!$D$64),REFERENCIAS!$B$64,IF(AND(AB1961&gt;=REFERENCIAS!$C$65,AB1961&lt;REFERENCIAS!$D$65),REFERENCIAS!$B$65, "Revisar"))))</f>
        <v>#REF!</v>
      </c>
      <c r="AD1961" s="94" t="e">
        <f ca="1">VLOOKUP(AC1961,REFERENCIAS!$B$62:$G$65,4,FALSE)</f>
        <v>#REF!</v>
      </c>
    </row>
    <row r="1962" spans="1:30" ht="17.25" x14ac:dyDescent="0.25">
      <c r="A1962" s="74"/>
      <c r="B1962" s="19"/>
      <c r="C1962" s="19"/>
      <c r="D1962" s="50"/>
      <c r="E1962" s="73"/>
      <c r="F1962" s="74"/>
      <c r="G1962" s="9"/>
      <c r="H1962" s="48"/>
      <c r="I1962" s="49">
        <f t="shared" ca="1" si="117"/>
        <v>2022</v>
      </c>
      <c r="J1962" s="22">
        <f t="shared" ca="1" si="116"/>
        <v>1</v>
      </c>
      <c r="K1962" s="19"/>
      <c r="L1962" s="73"/>
      <c r="M1962" s="74"/>
      <c r="N1962" s="19"/>
      <c r="O1962" s="73"/>
      <c r="P1962" s="82">
        <v>1</v>
      </c>
      <c r="Q1962" s="24">
        <v>1</v>
      </c>
      <c r="R1962" s="81">
        <f t="shared" si="118"/>
        <v>1</v>
      </c>
      <c r="S1962" s="87"/>
      <c r="T1962" s="19"/>
      <c r="U1962" s="25"/>
      <c r="V1962" s="25"/>
      <c r="W1962" s="81"/>
      <c r="X1962" s="91" t="e">
        <f ca="1">+VLOOKUP(#REF!,REFERENCIAS!$C:$D,2,0)*VLOOKUP(#REF!,PONDERADORES!A:P,IF(AND(INFORMACION!$T1962='REFERENCIAS RIESGO'!$C$36,INFORMACION!$F1962=REFERENCIAS!$C$24),16,IF(INFORMACION!$T1962='REFERENCIAS RIESGO'!$C$36,13,IF(INFORMACION!$F1962=REFERENCIAS!$C$24,10,7))),0)+VLOOKUP(K1962,REFERENCIAS!$C:$D,2,0)*VLOOKUP($K$2,PONDERADORES!A:P,IF(AND(INFORMACION!$T1962='REFERENCIAS RIESGO'!$C$36,INFORMACION!$F1962=REFERENCIAS!$C$24),16,IF(INFORMACION!$T1962='REFERENCIAS RIESGO'!$C$36,13,IF(INFORMACION!$F1962=REFERENCIAS!$C$24,10,7))),0)+VLOOKUP(L1962,REFERENCIAS!$C:$D,2,0)*VLOOKUP($L$2,PONDERADORES!A:P,IF(AND(INFORMACION!$T1962='REFERENCIAS RIESGO'!$C$36,INFORMACION!$F1962=REFERENCIAS!$C$24),16,IF(INFORMACION!$T1962='REFERENCIAS RIESGO'!$C$36,13,IF(INFORMACION!$F1962=REFERENCIAS!$C$24,10,7))),0)+VLOOKUP(F1962,REFERENCIAS!$C:$D,2,0)*VLOOKUP($F$2,PONDERADORES!A:P,IF(AND(INFORMACION!$T1962='REFERENCIAS RIESGO'!$C$36,INFORMACION!$F1962=REFERENCIAS!$C$24),16,IF(INFORMACION!$T1962='REFERENCIAS RIESGO'!$C$36,13,IF(INFORMACION!$F1962=REFERENCIAS!$C$24,10,7))),0)+VLOOKUP(T1962,REFERENCIAS!$C:$D,2,0)*VLOOKUP($T$2,PONDERADORES!A:P,IF(AND(INFORMACION!$T1962='REFERENCIAS RIESGO'!$C$36,INFORMACION!$F1962=REFERENCIAS!$C$24),16,IF(INFORMACION!$T1962='REFERENCIAS RIESGO'!$C$36,13,IF(INFORMACION!$F1962=REFERENCIAS!$C$24,10,7))),0)+VLOOKUP(IF(J1962&lt;=0.2,0.2,IF(AND(J1962&gt;0.2,J1962&lt;=0.4),0.4,IF(AND(J1962&gt;0.4,J1962&lt;=0.6),0.6,IF(AND(J1962&gt;0.6,J1962&lt;=0.8),0.8,IF(AND(J1962&gt;0.8,J1962&lt;=1),1))))),REFERENCIAS!$C:$D,2,0)*VLOOKUP($J$2,PONDERADORES!A:P,IF(AND(INFORMACION!$T1962='REFERENCIAS RIESGO'!$C$36,INFORMACION!$F1962=REFERENCIAS!$C$24),16,IF(INFORMACION!$T1962='REFERENCIAS RIESGO'!$C$36,13,IF(INFORMACION!$F1962=REFERENCIAS!$C$24,10,7))),0)</f>
        <v>#REF!</v>
      </c>
      <c r="Y1962" s="68">
        <f>+VLOOKUP(M1962,REFERENCIAS!$C:$D,2,0)*VLOOKUP($M$2,PONDERADORES!$A$7:$G$9,7,0)+VLOOKUP(N1962,REFERENCIAS!$C:$D,2,0)*VLOOKUP($N$2,PONDERADORES!$A$7:$G$9,7,0)+VLOOKUP(O1962,REFERENCIAS!$C:$D,2,0)*VLOOKUP($O$2,PONDERADORES!$A$7:$G$9,7,0)</f>
        <v>0.2</v>
      </c>
      <c r="Z1962" s="2">
        <f>+VLOOKUP(IF(R1962&lt;0.1,0,IF(AND(R1962&gt;=0.1,R1962&lt;0.2),0.1,IF(AND(R1962&gt;=0.2,R1962&lt;0.3),0.2,IF(R1962&gt;0.3,0.3,)))),REFERENCIAS!$C:$D,2,0)*VLOOKUP($R$2,PONDERADORES!$A$11:$G$11,7,0)</f>
        <v>15</v>
      </c>
      <c r="AA1962" s="92"/>
      <c r="AB1962" s="95" t="e">
        <f t="shared" ca="1" si="119"/>
        <v>#REF!</v>
      </c>
      <c r="AC1962" s="23" t="e">
        <f ca="1">IF(AB1962&gt;REFERENCIAS!$C$62,REFERENCIAS!$B$62,IF(AND(AB1962&gt;=REFERENCIAS!$C$63,AB1962&lt;REFERENCIAS!$D$63),REFERENCIAS!$B$63,IF(AND(AB1962&gt;REFERENCIAS!$C$64,AB1962&lt;=REFERENCIAS!$D$64),REFERENCIAS!$B$64,IF(AND(AB1962&gt;=REFERENCIAS!$C$65,AB1962&lt;REFERENCIAS!$D$65),REFERENCIAS!$B$65, "Revisar"))))</f>
        <v>#REF!</v>
      </c>
      <c r="AD1962" s="94" t="e">
        <f ca="1">VLOOKUP(AC1962,REFERENCIAS!$B$62:$G$65,4,FALSE)</f>
        <v>#REF!</v>
      </c>
    </row>
    <row r="1963" spans="1:30" ht="17.25" x14ac:dyDescent="0.25">
      <c r="A1963" s="74"/>
      <c r="B1963" s="19"/>
      <c r="C1963" s="19"/>
      <c r="D1963" s="50"/>
      <c r="E1963" s="73"/>
      <c r="F1963" s="74"/>
      <c r="G1963" s="9"/>
      <c r="H1963" s="48"/>
      <c r="I1963" s="49">
        <f t="shared" ca="1" si="117"/>
        <v>2022</v>
      </c>
      <c r="J1963" s="22">
        <f t="shared" ca="1" si="116"/>
        <v>1</v>
      </c>
      <c r="K1963" s="19"/>
      <c r="L1963" s="73"/>
      <c r="M1963" s="74"/>
      <c r="N1963" s="19"/>
      <c r="O1963" s="73"/>
      <c r="P1963" s="82">
        <v>1</v>
      </c>
      <c r="Q1963" s="24">
        <v>1</v>
      </c>
      <c r="R1963" s="81">
        <f t="shared" si="118"/>
        <v>1</v>
      </c>
      <c r="S1963" s="87"/>
      <c r="T1963" s="19"/>
      <c r="U1963" s="25"/>
      <c r="V1963" s="25"/>
      <c r="W1963" s="81"/>
      <c r="X1963" s="91" t="e">
        <f ca="1">+VLOOKUP(#REF!,REFERENCIAS!$C:$D,2,0)*VLOOKUP(#REF!,PONDERADORES!A:P,IF(AND(INFORMACION!$T1963='REFERENCIAS RIESGO'!$C$36,INFORMACION!$F1963=REFERENCIAS!$C$24),16,IF(INFORMACION!$T1963='REFERENCIAS RIESGO'!$C$36,13,IF(INFORMACION!$F1963=REFERENCIAS!$C$24,10,7))),0)+VLOOKUP(K1963,REFERENCIAS!$C:$D,2,0)*VLOOKUP($K$2,PONDERADORES!A:P,IF(AND(INFORMACION!$T1963='REFERENCIAS RIESGO'!$C$36,INFORMACION!$F1963=REFERENCIAS!$C$24),16,IF(INFORMACION!$T1963='REFERENCIAS RIESGO'!$C$36,13,IF(INFORMACION!$F1963=REFERENCIAS!$C$24,10,7))),0)+VLOOKUP(L1963,REFERENCIAS!$C:$D,2,0)*VLOOKUP($L$2,PONDERADORES!A:P,IF(AND(INFORMACION!$T1963='REFERENCIAS RIESGO'!$C$36,INFORMACION!$F1963=REFERENCIAS!$C$24),16,IF(INFORMACION!$T1963='REFERENCIAS RIESGO'!$C$36,13,IF(INFORMACION!$F1963=REFERENCIAS!$C$24,10,7))),0)+VLOOKUP(F1963,REFERENCIAS!$C:$D,2,0)*VLOOKUP($F$2,PONDERADORES!A:P,IF(AND(INFORMACION!$T1963='REFERENCIAS RIESGO'!$C$36,INFORMACION!$F1963=REFERENCIAS!$C$24),16,IF(INFORMACION!$T1963='REFERENCIAS RIESGO'!$C$36,13,IF(INFORMACION!$F1963=REFERENCIAS!$C$24,10,7))),0)+VLOOKUP(T1963,REFERENCIAS!$C:$D,2,0)*VLOOKUP($T$2,PONDERADORES!A:P,IF(AND(INFORMACION!$T1963='REFERENCIAS RIESGO'!$C$36,INFORMACION!$F1963=REFERENCIAS!$C$24),16,IF(INFORMACION!$T1963='REFERENCIAS RIESGO'!$C$36,13,IF(INFORMACION!$F1963=REFERENCIAS!$C$24,10,7))),0)+VLOOKUP(IF(J1963&lt;=0.2,0.2,IF(AND(J1963&gt;0.2,J1963&lt;=0.4),0.4,IF(AND(J1963&gt;0.4,J1963&lt;=0.6),0.6,IF(AND(J1963&gt;0.6,J1963&lt;=0.8),0.8,IF(AND(J1963&gt;0.8,J1963&lt;=1),1))))),REFERENCIAS!$C:$D,2,0)*VLOOKUP($J$2,PONDERADORES!A:P,IF(AND(INFORMACION!$T1963='REFERENCIAS RIESGO'!$C$36,INFORMACION!$F1963=REFERENCIAS!$C$24),16,IF(INFORMACION!$T1963='REFERENCIAS RIESGO'!$C$36,13,IF(INFORMACION!$F1963=REFERENCIAS!$C$24,10,7))),0)</f>
        <v>#REF!</v>
      </c>
      <c r="Y1963" s="68">
        <f>+VLOOKUP(M1963,REFERENCIAS!$C:$D,2,0)*VLOOKUP($M$2,PONDERADORES!$A$7:$G$9,7,0)+VLOOKUP(N1963,REFERENCIAS!$C:$D,2,0)*VLOOKUP($N$2,PONDERADORES!$A$7:$G$9,7,0)+VLOOKUP(O1963,REFERENCIAS!$C:$D,2,0)*VLOOKUP($O$2,PONDERADORES!$A$7:$G$9,7,0)</f>
        <v>0.2</v>
      </c>
      <c r="Z1963" s="2">
        <f>+VLOOKUP(IF(R1963&lt;0.1,0,IF(AND(R1963&gt;=0.1,R1963&lt;0.2),0.1,IF(AND(R1963&gt;=0.2,R1963&lt;0.3),0.2,IF(R1963&gt;0.3,0.3,)))),REFERENCIAS!$C:$D,2,0)*VLOOKUP($R$2,PONDERADORES!$A$11:$G$11,7,0)</f>
        <v>15</v>
      </c>
      <c r="AA1963" s="92"/>
      <c r="AB1963" s="95" t="e">
        <f t="shared" ca="1" si="119"/>
        <v>#REF!</v>
      </c>
      <c r="AC1963" s="23" t="e">
        <f ca="1">IF(AB1963&gt;REFERENCIAS!$C$62,REFERENCIAS!$B$62,IF(AND(AB1963&gt;=REFERENCIAS!$C$63,AB1963&lt;REFERENCIAS!$D$63),REFERENCIAS!$B$63,IF(AND(AB1963&gt;REFERENCIAS!$C$64,AB1963&lt;=REFERENCIAS!$D$64),REFERENCIAS!$B$64,IF(AND(AB1963&gt;=REFERENCIAS!$C$65,AB1963&lt;REFERENCIAS!$D$65),REFERENCIAS!$B$65, "Revisar"))))</f>
        <v>#REF!</v>
      </c>
      <c r="AD1963" s="94" t="e">
        <f ca="1">VLOOKUP(AC1963,REFERENCIAS!$B$62:$G$65,4,FALSE)</f>
        <v>#REF!</v>
      </c>
    </row>
    <row r="1964" spans="1:30" ht="17.25" x14ac:dyDescent="0.25">
      <c r="A1964" s="74"/>
      <c r="B1964" s="19"/>
      <c r="C1964" s="19"/>
      <c r="D1964" s="50"/>
      <c r="E1964" s="73"/>
      <c r="F1964" s="74"/>
      <c r="G1964" s="9"/>
      <c r="H1964" s="48"/>
      <c r="I1964" s="49">
        <f t="shared" ca="1" si="117"/>
        <v>2022</v>
      </c>
      <c r="J1964" s="22">
        <f t="shared" ca="1" si="116"/>
        <v>1</v>
      </c>
      <c r="K1964" s="19"/>
      <c r="L1964" s="73"/>
      <c r="M1964" s="74"/>
      <c r="N1964" s="19"/>
      <c r="O1964" s="73"/>
      <c r="P1964" s="82">
        <v>1</v>
      </c>
      <c r="Q1964" s="24">
        <v>1</v>
      </c>
      <c r="R1964" s="81">
        <f t="shared" si="118"/>
        <v>1</v>
      </c>
      <c r="S1964" s="87"/>
      <c r="T1964" s="19"/>
      <c r="U1964" s="25"/>
      <c r="V1964" s="25"/>
      <c r="W1964" s="81"/>
      <c r="X1964" s="91" t="e">
        <f ca="1">+VLOOKUP(#REF!,REFERENCIAS!$C:$D,2,0)*VLOOKUP(#REF!,PONDERADORES!A:P,IF(AND(INFORMACION!$T1964='REFERENCIAS RIESGO'!$C$36,INFORMACION!$F1964=REFERENCIAS!$C$24),16,IF(INFORMACION!$T1964='REFERENCIAS RIESGO'!$C$36,13,IF(INFORMACION!$F1964=REFERENCIAS!$C$24,10,7))),0)+VLOOKUP(K1964,REFERENCIAS!$C:$D,2,0)*VLOOKUP($K$2,PONDERADORES!A:P,IF(AND(INFORMACION!$T1964='REFERENCIAS RIESGO'!$C$36,INFORMACION!$F1964=REFERENCIAS!$C$24),16,IF(INFORMACION!$T1964='REFERENCIAS RIESGO'!$C$36,13,IF(INFORMACION!$F1964=REFERENCIAS!$C$24,10,7))),0)+VLOOKUP(L1964,REFERENCIAS!$C:$D,2,0)*VLOOKUP($L$2,PONDERADORES!A:P,IF(AND(INFORMACION!$T1964='REFERENCIAS RIESGO'!$C$36,INFORMACION!$F1964=REFERENCIAS!$C$24),16,IF(INFORMACION!$T1964='REFERENCIAS RIESGO'!$C$36,13,IF(INFORMACION!$F1964=REFERENCIAS!$C$24,10,7))),0)+VLOOKUP(F1964,REFERENCIAS!$C:$D,2,0)*VLOOKUP($F$2,PONDERADORES!A:P,IF(AND(INFORMACION!$T1964='REFERENCIAS RIESGO'!$C$36,INFORMACION!$F1964=REFERENCIAS!$C$24),16,IF(INFORMACION!$T1964='REFERENCIAS RIESGO'!$C$36,13,IF(INFORMACION!$F1964=REFERENCIAS!$C$24,10,7))),0)+VLOOKUP(T1964,REFERENCIAS!$C:$D,2,0)*VLOOKUP($T$2,PONDERADORES!A:P,IF(AND(INFORMACION!$T1964='REFERENCIAS RIESGO'!$C$36,INFORMACION!$F1964=REFERENCIAS!$C$24),16,IF(INFORMACION!$T1964='REFERENCIAS RIESGO'!$C$36,13,IF(INFORMACION!$F1964=REFERENCIAS!$C$24,10,7))),0)+VLOOKUP(IF(J1964&lt;=0.2,0.2,IF(AND(J1964&gt;0.2,J1964&lt;=0.4),0.4,IF(AND(J1964&gt;0.4,J1964&lt;=0.6),0.6,IF(AND(J1964&gt;0.6,J1964&lt;=0.8),0.8,IF(AND(J1964&gt;0.8,J1964&lt;=1),1))))),REFERENCIAS!$C:$D,2,0)*VLOOKUP($J$2,PONDERADORES!A:P,IF(AND(INFORMACION!$T1964='REFERENCIAS RIESGO'!$C$36,INFORMACION!$F1964=REFERENCIAS!$C$24),16,IF(INFORMACION!$T1964='REFERENCIAS RIESGO'!$C$36,13,IF(INFORMACION!$F1964=REFERENCIAS!$C$24,10,7))),0)</f>
        <v>#REF!</v>
      </c>
      <c r="Y1964" s="68">
        <f>+VLOOKUP(M1964,REFERENCIAS!$C:$D,2,0)*VLOOKUP($M$2,PONDERADORES!$A$7:$G$9,7,0)+VLOOKUP(N1964,REFERENCIAS!$C:$D,2,0)*VLOOKUP($N$2,PONDERADORES!$A$7:$G$9,7,0)+VLOOKUP(O1964,REFERENCIAS!$C:$D,2,0)*VLOOKUP($O$2,PONDERADORES!$A$7:$G$9,7,0)</f>
        <v>0.2</v>
      </c>
      <c r="Z1964" s="2">
        <f>+VLOOKUP(IF(R1964&lt;0.1,0,IF(AND(R1964&gt;=0.1,R1964&lt;0.2),0.1,IF(AND(R1964&gt;=0.2,R1964&lt;0.3),0.2,IF(R1964&gt;0.3,0.3,)))),REFERENCIAS!$C:$D,2,0)*VLOOKUP($R$2,PONDERADORES!$A$11:$G$11,7,0)</f>
        <v>15</v>
      </c>
      <c r="AA1964" s="92"/>
      <c r="AB1964" s="95" t="e">
        <f t="shared" ca="1" si="119"/>
        <v>#REF!</v>
      </c>
      <c r="AC1964" s="23" t="e">
        <f ca="1">IF(AB1964&gt;REFERENCIAS!$C$62,REFERENCIAS!$B$62,IF(AND(AB1964&gt;=REFERENCIAS!$C$63,AB1964&lt;REFERENCIAS!$D$63),REFERENCIAS!$B$63,IF(AND(AB1964&gt;REFERENCIAS!$C$64,AB1964&lt;=REFERENCIAS!$D$64),REFERENCIAS!$B$64,IF(AND(AB1964&gt;=REFERENCIAS!$C$65,AB1964&lt;REFERENCIAS!$D$65),REFERENCIAS!$B$65, "Revisar"))))</f>
        <v>#REF!</v>
      </c>
      <c r="AD1964" s="94" t="e">
        <f ca="1">VLOOKUP(AC1964,REFERENCIAS!$B$62:$G$65,4,FALSE)</f>
        <v>#REF!</v>
      </c>
    </row>
    <row r="1965" spans="1:30" ht="17.25" x14ac:dyDescent="0.25">
      <c r="A1965" s="74"/>
      <c r="B1965" s="19"/>
      <c r="C1965" s="19"/>
      <c r="D1965" s="50"/>
      <c r="E1965" s="73"/>
      <c r="F1965" s="74"/>
      <c r="G1965" s="9"/>
      <c r="H1965" s="48"/>
      <c r="I1965" s="49">
        <f t="shared" ca="1" si="117"/>
        <v>2022</v>
      </c>
      <c r="J1965" s="22">
        <f t="shared" ca="1" si="116"/>
        <v>1</v>
      </c>
      <c r="K1965" s="19"/>
      <c r="L1965" s="73"/>
      <c r="M1965" s="74"/>
      <c r="N1965" s="19"/>
      <c r="O1965" s="73"/>
      <c r="P1965" s="82">
        <v>1</v>
      </c>
      <c r="Q1965" s="24">
        <v>1</v>
      </c>
      <c r="R1965" s="81">
        <f t="shared" si="118"/>
        <v>1</v>
      </c>
      <c r="S1965" s="87"/>
      <c r="T1965" s="19"/>
      <c r="U1965" s="25"/>
      <c r="V1965" s="25"/>
      <c r="W1965" s="81"/>
      <c r="X1965" s="91" t="e">
        <f ca="1">+VLOOKUP(#REF!,REFERENCIAS!$C:$D,2,0)*VLOOKUP(#REF!,PONDERADORES!A:P,IF(AND(INFORMACION!$T1965='REFERENCIAS RIESGO'!$C$36,INFORMACION!$F1965=REFERENCIAS!$C$24),16,IF(INFORMACION!$T1965='REFERENCIAS RIESGO'!$C$36,13,IF(INFORMACION!$F1965=REFERENCIAS!$C$24,10,7))),0)+VLOOKUP(K1965,REFERENCIAS!$C:$D,2,0)*VLOOKUP($K$2,PONDERADORES!A:P,IF(AND(INFORMACION!$T1965='REFERENCIAS RIESGO'!$C$36,INFORMACION!$F1965=REFERENCIAS!$C$24),16,IF(INFORMACION!$T1965='REFERENCIAS RIESGO'!$C$36,13,IF(INFORMACION!$F1965=REFERENCIAS!$C$24,10,7))),0)+VLOOKUP(L1965,REFERENCIAS!$C:$D,2,0)*VLOOKUP($L$2,PONDERADORES!A:P,IF(AND(INFORMACION!$T1965='REFERENCIAS RIESGO'!$C$36,INFORMACION!$F1965=REFERENCIAS!$C$24),16,IF(INFORMACION!$T1965='REFERENCIAS RIESGO'!$C$36,13,IF(INFORMACION!$F1965=REFERENCIAS!$C$24,10,7))),0)+VLOOKUP(F1965,REFERENCIAS!$C:$D,2,0)*VLOOKUP($F$2,PONDERADORES!A:P,IF(AND(INFORMACION!$T1965='REFERENCIAS RIESGO'!$C$36,INFORMACION!$F1965=REFERENCIAS!$C$24),16,IF(INFORMACION!$T1965='REFERENCIAS RIESGO'!$C$36,13,IF(INFORMACION!$F1965=REFERENCIAS!$C$24,10,7))),0)+VLOOKUP(T1965,REFERENCIAS!$C:$D,2,0)*VLOOKUP($T$2,PONDERADORES!A:P,IF(AND(INFORMACION!$T1965='REFERENCIAS RIESGO'!$C$36,INFORMACION!$F1965=REFERENCIAS!$C$24),16,IF(INFORMACION!$T1965='REFERENCIAS RIESGO'!$C$36,13,IF(INFORMACION!$F1965=REFERENCIAS!$C$24,10,7))),0)+VLOOKUP(IF(J1965&lt;=0.2,0.2,IF(AND(J1965&gt;0.2,J1965&lt;=0.4),0.4,IF(AND(J1965&gt;0.4,J1965&lt;=0.6),0.6,IF(AND(J1965&gt;0.6,J1965&lt;=0.8),0.8,IF(AND(J1965&gt;0.8,J1965&lt;=1),1))))),REFERENCIAS!$C:$D,2,0)*VLOOKUP($J$2,PONDERADORES!A:P,IF(AND(INFORMACION!$T1965='REFERENCIAS RIESGO'!$C$36,INFORMACION!$F1965=REFERENCIAS!$C$24),16,IF(INFORMACION!$T1965='REFERENCIAS RIESGO'!$C$36,13,IF(INFORMACION!$F1965=REFERENCIAS!$C$24,10,7))),0)</f>
        <v>#REF!</v>
      </c>
      <c r="Y1965" s="68">
        <f>+VLOOKUP(M1965,REFERENCIAS!$C:$D,2,0)*VLOOKUP($M$2,PONDERADORES!$A$7:$G$9,7,0)+VLOOKUP(N1965,REFERENCIAS!$C:$D,2,0)*VLOOKUP($N$2,PONDERADORES!$A$7:$G$9,7,0)+VLOOKUP(O1965,REFERENCIAS!$C:$D,2,0)*VLOOKUP($O$2,PONDERADORES!$A$7:$G$9,7,0)</f>
        <v>0.2</v>
      </c>
      <c r="Z1965" s="2">
        <f>+VLOOKUP(IF(R1965&lt;0.1,0,IF(AND(R1965&gt;=0.1,R1965&lt;0.2),0.1,IF(AND(R1965&gt;=0.2,R1965&lt;0.3),0.2,IF(R1965&gt;0.3,0.3,)))),REFERENCIAS!$C:$D,2,0)*VLOOKUP($R$2,PONDERADORES!$A$11:$G$11,7,0)</f>
        <v>15</v>
      </c>
      <c r="AA1965" s="92"/>
      <c r="AB1965" s="95" t="e">
        <f t="shared" ca="1" si="119"/>
        <v>#REF!</v>
      </c>
      <c r="AC1965" s="23" t="e">
        <f ca="1">IF(AB1965&gt;REFERENCIAS!$C$62,REFERENCIAS!$B$62,IF(AND(AB1965&gt;=REFERENCIAS!$C$63,AB1965&lt;REFERENCIAS!$D$63),REFERENCIAS!$B$63,IF(AND(AB1965&gt;REFERENCIAS!$C$64,AB1965&lt;=REFERENCIAS!$D$64),REFERENCIAS!$B$64,IF(AND(AB1965&gt;=REFERENCIAS!$C$65,AB1965&lt;REFERENCIAS!$D$65),REFERENCIAS!$B$65, "Revisar"))))</f>
        <v>#REF!</v>
      </c>
      <c r="AD1965" s="94" t="e">
        <f ca="1">VLOOKUP(AC1965,REFERENCIAS!$B$62:$G$65,4,FALSE)</f>
        <v>#REF!</v>
      </c>
    </row>
    <row r="1966" spans="1:30" ht="17.25" x14ac:dyDescent="0.25">
      <c r="A1966" s="74"/>
      <c r="B1966" s="19"/>
      <c r="C1966" s="19"/>
      <c r="D1966" s="50"/>
      <c r="E1966" s="73"/>
      <c r="F1966" s="74"/>
      <c r="G1966" s="9"/>
      <c r="H1966" s="48"/>
      <c r="I1966" s="49">
        <f t="shared" ca="1" si="117"/>
        <v>2022</v>
      </c>
      <c r="J1966" s="22">
        <f t="shared" ca="1" si="116"/>
        <v>1</v>
      </c>
      <c r="K1966" s="19"/>
      <c r="L1966" s="73"/>
      <c r="M1966" s="74"/>
      <c r="N1966" s="19"/>
      <c r="O1966" s="73"/>
      <c r="P1966" s="82">
        <v>1</v>
      </c>
      <c r="Q1966" s="24">
        <v>1</v>
      </c>
      <c r="R1966" s="81">
        <f t="shared" si="118"/>
        <v>1</v>
      </c>
      <c r="S1966" s="87"/>
      <c r="T1966" s="19"/>
      <c r="U1966" s="25"/>
      <c r="V1966" s="25"/>
      <c r="W1966" s="81"/>
      <c r="X1966" s="91" t="e">
        <f ca="1">+VLOOKUP(#REF!,REFERENCIAS!$C:$D,2,0)*VLOOKUP(#REF!,PONDERADORES!A:P,IF(AND(INFORMACION!$T1966='REFERENCIAS RIESGO'!$C$36,INFORMACION!$F1966=REFERENCIAS!$C$24),16,IF(INFORMACION!$T1966='REFERENCIAS RIESGO'!$C$36,13,IF(INFORMACION!$F1966=REFERENCIAS!$C$24,10,7))),0)+VLOOKUP(K1966,REFERENCIAS!$C:$D,2,0)*VLOOKUP($K$2,PONDERADORES!A:P,IF(AND(INFORMACION!$T1966='REFERENCIAS RIESGO'!$C$36,INFORMACION!$F1966=REFERENCIAS!$C$24),16,IF(INFORMACION!$T1966='REFERENCIAS RIESGO'!$C$36,13,IF(INFORMACION!$F1966=REFERENCIAS!$C$24,10,7))),0)+VLOOKUP(L1966,REFERENCIAS!$C:$D,2,0)*VLOOKUP($L$2,PONDERADORES!A:P,IF(AND(INFORMACION!$T1966='REFERENCIAS RIESGO'!$C$36,INFORMACION!$F1966=REFERENCIAS!$C$24),16,IF(INFORMACION!$T1966='REFERENCIAS RIESGO'!$C$36,13,IF(INFORMACION!$F1966=REFERENCIAS!$C$24,10,7))),0)+VLOOKUP(F1966,REFERENCIAS!$C:$D,2,0)*VLOOKUP($F$2,PONDERADORES!A:P,IF(AND(INFORMACION!$T1966='REFERENCIAS RIESGO'!$C$36,INFORMACION!$F1966=REFERENCIAS!$C$24),16,IF(INFORMACION!$T1966='REFERENCIAS RIESGO'!$C$36,13,IF(INFORMACION!$F1966=REFERENCIAS!$C$24,10,7))),0)+VLOOKUP(T1966,REFERENCIAS!$C:$D,2,0)*VLOOKUP($T$2,PONDERADORES!A:P,IF(AND(INFORMACION!$T1966='REFERENCIAS RIESGO'!$C$36,INFORMACION!$F1966=REFERENCIAS!$C$24),16,IF(INFORMACION!$T1966='REFERENCIAS RIESGO'!$C$36,13,IF(INFORMACION!$F1966=REFERENCIAS!$C$24,10,7))),0)+VLOOKUP(IF(J1966&lt;=0.2,0.2,IF(AND(J1966&gt;0.2,J1966&lt;=0.4),0.4,IF(AND(J1966&gt;0.4,J1966&lt;=0.6),0.6,IF(AND(J1966&gt;0.6,J1966&lt;=0.8),0.8,IF(AND(J1966&gt;0.8,J1966&lt;=1),1))))),REFERENCIAS!$C:$D,2,0)*VLOOKUP($J$2,PONDERADORES!A:P,IF(AND(INFORMACION!$T1966='REFERENCIAS RIESGO'!$C$36,INFORMACION!$F1966=REFERENCIAS!$C$24),16,IF(INFORMACION!$T1966='REFERENCIAS RIESGO'!$C$36,13,IF(INFORMACION!$F1966=REFERENCIAS!$C$24,10,7))),0)</f>
        <v>#REF!</v>
      </c>
      <c r="Y1966" s="68">
        <f>+VLOOKUP(M1966,REFERENCIAS!$C:$D,2,0)*VLOOKUP($M$2,PONDERADORES!$A$7:$G$9,7,0)+VLOOKUP(N1966,REFERENCIAS!$C:$D,2,0)*VLOOKUP($N$2,PONDERADORES!$A$7:$G$9,7,0)+VLOOKUP(O1966,REFERENCIAS!$C:$D,2,0)*VLOOKUP($O$2,PONDERADORES!$A$7:$G$9,7,0)</f>
        <v>0.2</v>
      </c>
      <c r="Z1966" s="2">
        <f>+VLOOKUP(IF(R1966&lt;0.1,0,IF(AND(R1966&gt;=0.1,R1966&lt;0.2),0.1,IF(AND(R1966&gt;=0.2,R1966&lt;0.3),0.2,IF(R1966&gt;0.3,0.3,)))),REFERENCIAS!$C:$D,2,0)*VLOOKUP($R$2,PONDERADORES!$A$11:$G$11,7,0)</f>
        <v>15</v>
      </c>
      <c r="AA1966" s="92"/>
      <c r="AB1966" s="95" t="e">
        <f t="shared" ca="1" si="119"/>
        <v>#REF!</v>
      </c>
      <c r="AC1966" s="23" t="e">
        <f ca="1">IF(AB1966&gt;REFERENCIAS!$C$62,REFERENCIAS!$B$62,IF(AND(AB1966&gt;=REFERENCIAS!$C$63,AB1966&lt;REFERENCIAS!$D$63),REFERENCIAS!$B$63,IF(AND(AB1966&gt;REFERENCIAS!$C$64,AB1966&lt;=REFERENCIAS!$D$64),REFERENCIAS!$B$64,IF(AND(AB1966&gt;=REFERENCIAS!$C$65,AB1966&lt;REFERENCIAS!$D$65),REFERENCIAS!$B$65, "Revisar"))))</f>
        <v>#REF!</v>
      </c>
      <c r="AD1966" s="94" t="e">
        <f ca="1">VLOOKUP(AC1966,REFERENCIAS!$B$62:$G$65,4,FALSE)</f>
        <v>#REF!</v>
      </c>
    </row>
    <row r="1967" spans="1:30" ht="17.25" x14ac:dyDescent="0.25">
      <c r="A1967" s="74"/>
      <c r="B1967" s="19"/>
      <c r="C1967" s="19"/>
      <c r="D1967" s="50"/>
      <c r="E1967" s="73"/>
      <c r="F1967" s="74"/>
      <c r="G1967" s="9"/>
      <c r="H1967" s="48"/>
      <c r="I1967" s="49">
        <f t="shared" ca="1" si="117"/>
        <v>2022</v>
      </c>
      <c r="J1967" s="22">
        <f t="shared" ca="1" si="116"/>
        <v>1</v>
      </c>
      <c r="K1967" s="19"/>
      <c r="L1967" s="73"/>
      <c r="M1967" s="74"/>
      <c r="N1967" s="19"/>
      <c r="O1967" s="73"/>
      <c r="P1967" s="82">
        <v>1</v>
      </c>
      <c r="Q1967" s="24">
        <v>1</v>
      </c>
      <c r="R1967" s="81">
        <f t="shared" si="118"/>
        <v>1</v>
      </c>
      <c r="S1967" s="87"/>
      <c r="T1967" s="19"/>
      <c r="U1967" s="25"/>
      <c r="V1967" s="25"/>
      <c r="W1967" s="81"/>
      <c r="X1967" s="91" t="e">
        <f ca="1">+VLOOKUP(#REF!,REFERENCIAS!$C:$D,2,0)*VLOOKUP(#REF!,PONDERADORES!A:P,IF(AND(INFORMACION!$T1967='REFERENCIAS RIESGO'!$C$36,INFORMACION!$F1967=REFERENCIAS!$C$24),16,IF(INFORMACION!$T1967='REFERENCIAS RIESGO'!$C$36,13,IF(INFORMACION!$F1967=REFERENCIAS!$C$24,10,7))),0)+VLOOKUP(K1967,REFERENCIAS!$C:$D,2,0)*VLOOKUP($K$2,PONDERADORES!A:P,IF(AND(INFORMACION!$T1967='REFERENCIAS RIESGO'!$C$36,INFORMACION!$F1967=REFERENCIAS!$C$24),16,IF(INFORMACION!$T1967='REFERENCIAS RIESGO'!$C$36,13,IF(INFORMACION!$F1967=REFERENCIAS!$C$24,10,7))),0)+VLOOKUP(L1967,REFERENCIAS!$C:$D,2,0)*VLOOKUP($L$2,PONDERADORES!A:P,IF(AND(INFORMACION!$T1967='REFERENCIAS RIESGO'!$C$36,INFORMACION!$F1967=REFERENCIAS!$C$24),16,IF(INFORMACION!$T1967='REFERENCIAS RIESGO'!$C$36,13,IF(INFORMACION!$F1967=REFERENCIAS!$C$24,10,7))),0)+VLOOKUP(F1967,REFERENCIAS!$C:$D,2,0)*VLOOKUP($F$2,PONDERADORES!A:P,IF(AND(INFORMACION!$T1967='REFERENCIAS RIESGO'!$C$36,INFORMACION!$F1967=REFERENCIAS!$C$24),16,IF(INFORMACION!$T1967='REFERENCIAS RIESGO'!$C$36,13,IF(INFORMACION!$F1967=REFERENCIAS!$C$24,10,7))),0)+VLOOKUP(T1967,REFERENCIAS!$C:$D,2,0)*VLOOKUP($T$2,PONDERADORES!A:P,IF(AND(INFORMACION!$T1967='REFERENCIAS RIESGO'!$C$36,INFORMACION!$F1967=REFERENCIAS!$C$24),16,IF(INFORMACION!$T1967='REFERENCIAS RIESGO'!$C$36,13,IF(INFORMACION!$F1967=REFERENCIAS!$C$24,10,7))),0)+VLOOKUP(IF(J1967&lt;=0.2,0.2,IF(AND(J1967&gt;0.2,J1967&lt;=0.4),0.4,IF(AND(J1967&gt;0.4,J1967&lt;=0.6),0.6,IF(AND(J1967&gt;0.6,J1967&lt;=0.8),0.8,IF(AND(J1967&gt;0.8,J1967&lt;=1),1))))),REFERENCIAS!$C:$D,2,0)*VLOOKUP($J$2,PONDERADORES!A:P,IF(AND(INFORMACION!$T1967='REFERENCIAS RIESGO'!$C$36,INFORMACION!$F1967=REFERENCIAS!$C$24),16,IF(INFORMACION!$T1967='REFERENCIAS RIESGO'!$C$36,13,IF(INFORMACION!$F1967=REFERENCIAS!$C$24,10,7))),0)</f>
        <v>#REF!</v>
      </c>
      <c r="Y1967" s="68">
        <f>+VLOOKUP(M1967,REFERENCIAS!$C:$D,2,0)*VLOOKUP($M$2,PONDERADORES!$A$7:$G$9,7,0)+VLOOKUP(N1967,REFERENCIAS!$C:$D,2,0)*VLOOKUP($N$2,PONDERADORES!$A$7:$G$9,7,0)+VLOOKUP(O1967,REFERENCIAS!$C:$D,2,0)*VLOOKUP($O$2,PONDERADORES!$A$7:$G$9,7,0)</f>
        <v>0.2</v>
      </c>
      <c r="Z1967" s="2">
        <f>+VLOOKUP(IF(R1967&lt;0.1,0,IF(AND(R1967&gt;=0.1,R1967&lt;0.2),0.1,IF(AND(R1967&gt;=0.2,R1967&lt;0.3),0.2,IF(R1967&gt;0.3,0.3,)))),REFERENCIAS!$C:$D,2,0)*VLOOKUP($R$2,PONDERADORES!$A$11:$G$11,7,0)</f>
        <v>15</v>
      </c>
      <c r="AA1967" s="92"/>
      <c r="AB1967" s="95" t="e">
        <f t="shared" ca="1" si="119"/>
        <v>#REF!</v>
      </c>
      <c r="AC1967" s="23" t="e">
        <f ca="1">IF(AB1967&gt;REFERENCIAS!$C$62,REFERENCIAS!$B$62,IF(AND(AB1967&gt;=REFERENCIAS!$C$63,AB1967&lt;REFERENCIAS!$D$63),REFERENCIAS!$B$63,IF(AND(AB1967&gt;REFERENCIAS!$C$64,AB1967&lt;=REFERENCIAS!$D$64),REFERENCIAS!$B$64,IF(AND(AB1967&gt;=REFERENCIAS!$C$65,AB1967&lt;REFERENCIAS!$D$65),REFERENCIAS!$B$65, "Revisar"))))</f>
        <v>#REF!</v>
      </c>
      <c r="AD1967" s="94" t="e">
        <f ca="1">VLOOKUP(AC1967,REFERENCIAS!$B$62:$G$65,4,FALSE)</f>
        <v>#REF!</v>
      </c>
    </row>
    <row r="1968" spans="1:30" ht="17.25" x14ac:dyDescent="0.25">
      <c r="A1968" s="74"/>
      <c r="B1968" s="19"/>
      <c r="C1968" s="19"/>
      <c r="D1968" s="50"/>
      <c r="E1968" s="73"/>
      <c r="F1968" s="74"/>
      <c r="G1968" s="9"/>
      <c r="H1968" s="48"/>
      <c r="I1968" s="49">
        <f t="shared" ca="1" si="117"/>
        <v>2022</v>
      </c>
      <c r="J1968" s="22">
        <f t="shared" ca="1" si="116"/>
        <v>1</v>
      </c>
      <c r="K1968" s="19"/>
      <c r="L1968" s="73"/>
      <c r="M1968" s="74"/>
      <c r="N1968" s="19"/>
      <c r="O1968" s="73"/>
      <c r="P1968" s="82">
        <v>1</v>
      </c>
      <c r="Q1968" s="24">
        <v>1</v>
      </c>
      <c r="R1968" s="81">
        <f t="shared" si="118"/>
        <v>1</v>
      </c>
      <c r="S1968" s="87"/>
      <c r="T1968" s="19"/>
      <c r="U1968" s="25"/>
      <c r="V1968" s="25"/>
      <c r="W1968" s="81"/>
      <c r="X1968" s="91" t="e">
        <f ca="1">+VLOOKUP(#REF!,REFERENCIAS!$C:$D,2,0)*VLOOKUP(#REF!,PONDERADORES!A:P,IF(AND(INFORMACION!$T1968='REFERENCIAS RIESGO'!$C$36,INFORMACION!$F1968=REFERENCIAS!$C$24),16,IF(INFORMACION!$T1968='REFERENCIAS RIESGO'!$C$36,13,IF(INFORMACION!$F1968=REFERENCIAS!$C$24,10,7))),0)+VLOOKUP(K1968,REFERENCIAS!$C:$D,2,0)*VLOOKUP($K$2,PONDERADORES!A:P,IF(AND(INFORMACION!$T1968='REFERENCIAS RIESGO'!$C$36,INFORMACION!$F1968=REFERENCIAS!$C$24),16,IF(INFORMACION!$T1968='REFERENCIAS RIESGO'!$C$36,13,IF(INFORMACION!$F1968=REFERENCIAS!$C$24,10,7))),0)+VLOOKUP(L1968,REFERENCIAS!$C:$D,2,0)*VLOOKUP($L$2,PONDERADORES!A:P,IF(AND(INFORMACION!$T1968='REFERENCIAS RIESGO'!$C$36,INFORMACION!$F1968=REFERENCIAS!$C$24),16,IF(INFORMACION!$T1968='REFERENCIAS RIESGO'!$C$36,13,IF(INFORMACION!$F1968=REFERENCIAS!$C$24,10,7))),0)+VLOOKUP(F1968,REFERENCIAS!$C:$D,2,0)*VLOOKUP($F$2,PONDERADORES!A:P,IF(AND(INFORMACION!$T1968='REFERENCIAS RIESGO'!$C$36,INFORMACION!$F1968=REFERENCIAS!$C$24),16,IF(INFORMACION!$T1968='REFERENCIAS RIESGO'!$C$36,13,IF(INFORMACION!$F1968=REFERENCIAS!$C$24,10,7))),0)+VLOOKUP(T1968,REFERENCIAS!$C:$D,2,0)*VLOOKUP($T$2,PONDERADORES!A:P,IF(AND(INFORMACION!$T1968='REFERENCIAS RIESGO'!$C$36,INFORMACION!$F1968=REFERENCIAS!$C$24),16,IF(INFORMACION!$T1968='REFERENCIAS RIESGO'!$C$36,13,IF(INFORMACION!$F1968=REFERENCIAS!$C$24,10,7))),0)+VLOOKUP(IF(J1968&lt;=0.2,0.2,IF(AND(J1968&gt;0.2,J1968&lt;=0.4),0.4,IF(AND(J1968&gt;0.4,J1968&lt;=0.6),0.6,IF(AND(J1968&gt;0.6,J1968&lt;=0.8),0.8,IF(AND(J1968&gt;0.8,J1968&lt;=1),1))))),REFERENCIAS!$C:$D,2,0)*VLOOKUP($J$2,PONDERADORES!A:P,IF(AND(INFORMACION!$T1968='REFERENCIAS RIESGO'!$C$36,INFORMACION!$F1968=REFERENCIAS!$C$24),16,IF(INFORMACION!$T1968='REFERENCIAS RIESGO'!$C$36,13,IF(INFORMACION!$F1968=REFERENCIAS!$C$24,10,7))),0)</f>
        <v>#REF!</v>
      </c>
      <c r="Y1968" s="68">
        <f>+VLOOKUP(M1968,REFERENCIAS!$C:$D,2,0)*VLOOKUP($M$2,PONDERADORES!$A$7:$G$9,7,0)+VLOOKUP(N1968,REFERENCIAS!$C:$D,2,0)*VLOOKUP($N$2,PONDERADORES!$A$7:$G$9,7,0)+VLOOKUP(O1968,REFERENCIAS!$C:$D,2,0)*VLOOKUP($O$2,PONDERADORES!$A$7:$G$9,7,0)</f>
        <v>0.2</v>
      </c>
      <c r="Z1968" s="2">
        <f>+VLOOKUP(IF(R1968&lt;0.1,0,IF(AND(R1968&gt;=0.1,R1968&lt;0.2),0.1,IF(AND(R1968&gt;=0.2,R1968&lt;0.3),0.2,IF(R1968&gt;0.3,0.3,)))),REFERENCIAS!$C:$D,2,0)*VLOOKUP($R$2,PONDERADORES!$A$11:$G$11,7,0)</f>
        <v>15</v>
      </c>
      <c r="AA1968" s="92"/>
      <c r="AB1968" s="95" t="e">
        <f t="shared" ca="1" si="119"/>
        <v>#REF!</v>
      </c>
      <c r="AC1968" s="23" t="e">
        <f ca="1">IF(AB1968&gt;REFERENCIAS!$C$62,REFERENCIAS!$B$62,IF(AND(AB1968&gt;=REFERENCIAS!$C$63,AB1968&lt;REFERENCIAS!$D$63),REFERENCIAS!$B$63,IF(AND(AB1968&gt;REFERENCIAS!$C$64,AB1968&lt;=REFERENCIAS!$D$64),REFERENCIAS!$B$64,IF(AND(AB1968&gt;=REFERENCIAS!$C$65,AB1968&lt;REFERENCIAS!$D$65),REFERENCIAS!$B$65, "Revisar"))))</f>
        <v>#REF!</v>
      </c>
      <c r="AD1968" s="94" t="e">
        <f ca="1">VLOOKUP(AC1968,REFERENCIAS!$B$62:$G$65,4,FALSE)</f>
        <v>#REF!</v>
      </c>
    </row>
    <row r="1969" spans="1:30" ht="17.25" x14ac:dyDescent="0.25">
      <c r="A1969" s="74"/>
      <c r="B1969" s="19"/>
      <c r="C1969" s="19"/>
      <c r="D1969" s="50"/>
      <c r="E1969" s="73"/>
      <c r="F1969" s="74"/>
      <c r="G1969" s="9"/>
      <c r="H1969" s="48"/>
      <c r="I1969" s="49">
        <f t="shared" ca="1" si="117"/>
        <v>2022</v>
      </c>
      <c r="J1969" s="22">
        <f t="shared" ca="1" si="116"/>
        <v>1</v>
      </c>
      <c r="K1969" s="19"/>
      <c r="L1969" s="73"/>
      <c r="M1969" s="74"/>
      <c r="N1969" s="19"/>
      <c r="O1969" s="73"/>
      <c r="P1969" s="82">
        <v>1</v>
      </c>
      <c r="Q1969" s="24">
        <v>1</v>
      </c>
      <c r="R1969" s="81">
        <f t="shared" si="118"/>
        <v>1</v>
      </c>
      <c r="S1969" s="87"/>
      <c r="T1969" s="19"/>
      <c r="U1969" s="25"/>
      <c r="V1969" s="25"/>
      <c r="W1969" s="81"/>
      <c r="X1969" s="91" t="e">
        <f ca="1">+VLOOKUP(#REF!,REFERENCIAS!$C:$D,2,0)*VLOOKUP(#REF!,PONDERADORES!A:P,IF(AND(INFORMACION!$T1969='REFERENCIAS RIESGO'!$C$36,INFORMACION!$F1969=REFERENCIAS!$C$24),16,IF(INFORMACION!$T1969='REFERENCIAS RIESGO'!$C$36,13,IF(INFORMACION!$F1969=REFERENCIAS!$C$24,10,7))),0)+VLOOKUP(K1969,REFERENCIAS!$C:$D,2,0)*VLOOKUP($K$2,PONDERADORES!A:P,IF(AND(INFORMACION!$T1969='REFERENCIAS RIESGO'!$C$36,INFORMACION!$F1969=REFERENCIAS!$C$24),16,IF(INFORMACION!$T1969='REFERENCIAS RIESGO'!$C$36,13,IF(INFORMACION!$F1969=REFERENCIAS!$C$24,10,7))),0)+VLOOKUP(L1969,REFERENCIAS!$C:$D,2,0)*VLOOKUP($L$2,PONDERADORES!A:P,IF(AND(INFORMACION!$T1969='REFERENCIAS RIESGO'!$C$36,INFORMACION!$F1969=REFERENCIAS!$C$24),16,IF(INFORMACION!$T1969='REFERENCIAS RIESGO'!$C$36,13,IF(INFORMACION!$F1969=REFERENCIAS!$C$24,10,7))),0)+VLOOKUP(F1969,REFERENCIAS!$C:$D,2,0)*VLOOKUP($F$2,PONDERADORES!A:P,IF(AND(INFORMACION!$T1969='REFERENCIAS RIESGO'!$C$36,INFORMACION!$F1969=REFERENCIAS!$C$24),16,IF(INFORMACION!$T1969='REFERENCIAS RIESGO'!$C$36,13,IF(INFORMACION!$F1969=REFERENCIAS!$C$24,10,7))),0)+VLOOKUP(T1969,REFERENCIAS!$C:$D,2,0)*VLOOKUP($T$2,PONDERADORES!A:P,IF(AND(INFORMACION!$T1969='REFERENCIAS RIESGO'!$C$36,INFORMACION!$F1969=REFERENCIAS!$C$24),16,IF(INFORMACION!$T1969='REFERENCIAS RIESGO'!$C$36,13,IF(INFORMACION!$F1969=REFERENCIAS!$C$24,10,7))),0)+VLOOKUP(IF(J1969&lt;=0.2,0.2,IF(AND(J1969&gt;0.2,J1969&lt;=0.4),0.4,IF(AND(J1969&gt;0.4,J1969&lt;=0.6),0.6,IF(AND(J1969&gt;0.6,J1969&lt;=0.8),0.8,IF(AND(J1969&gt;0.8,J1969&lt;=1),1))))),REFERENCIAS!$C:$D,2,0)*VLOOKUP($J$2,PONDERADORES!A:P,IF(AND(INFORMACION!$T1969='REFERENCIAS RIESGO'!$C$36,INFORMACION!$F1969=REFERENCIAS!$C$24),16,IF(INFORMACION!$T1969='REFERENCIAS RIESGO'!$C$36,13,IF(INFORMACION!$F1969=REFERENCIAS!$C$24,10,7))),0)</f>
        <v>#REF!</v>
      </c>
      <c r="Y1969" s="68">
        <f>+VLOOKUP(M1969,REFERENCIAS!$C:$D,2,0)*VLOOKUP($M$2,PONDERADORES!$A$7:$G$9,7,0)+VLOOKUP(N1969,REFERENCIAS!$C:$D,2,0)*VLOOKUP($N$2,PONDERADORES!$A$7:$G$9,7,0)+VLOOKUP(O1969,REFERENCIAS!$C:$D,2,0)*VLOOKUP($O$2,PONDERADORES!$A$7:$G$9,7,0)</f>
        <v>0.2</v>
      </c>
      <c r="Z1969" s="2">
        <f>+VLOOKUP(IF(R1969&lt;0.1,0,IF(AND(R1969&gt;=0.1,R1969&lt;0.2),0.1,IF(AND(R1969&gt;=0.2,R1969&lt;0.3),0.2,IF(R1969&gt;0.3,0.3,)))),REFERENCIAS!$C:$D,2,0)*VLOOKUP($R$2,PONDERADORES!$A$11:$G$11,7,0)</f>
        <v>15</v>
      </c>
      <c r="AA1969" s="92"/>
      <c r="AB1969" s="95" t="e">
        <f t="shared" ca="1" si="119"/>
        <v>#REF!</v>
      </c>
      <c r="AC1969" s="23" t="e">
        <f ca="1">IF(AB1969&gt;REFERENCIAS!$C$62,REFERENCIAS!$B$62,IF(AND(AB1969&gt;=REFERENCIAS!$C$63,AB1969&lt;REFERENCIAS!$D$63),REFERENCIAS!$B$63,IF(AND(AB1969&gt;REFERENCIAS!$C$64,AB1969&lt;=REFERENCIAS!$D$64),REFERENCIAS!$B$64,IF(AND(AB1969&gt;=REFERENCIAS!$C$65,AB1969&lt;REFERENCIAS!$D$65),REFERENCIAS!$B$65, "Revisar"))))</f>
        <v>#REF!</v>
      </c>
      <c r="AD1969" s="94" t="e">
        <f ca="1">VLOOKUP(AC1969,REFERENCIAS!$B$62:$G$65,4,FALSE)</f>
        <v>#REF!</v>
      </c>
    </row>
    <row r="1970" spans="1:30" ht="17.25" x14ac:dyDescent="0.25">
      <c r="A1970" s="74"/>
      <c r="B1970" s="19"/>
      <c r="C1970" s="19"/>
      <c r="D1970" s="50"/>
      <c r="E1970" s="73"/>
      <c r="F1970" s="74"/>
      <c r="G1970" s="9"/>
      <c r="H1970" s="48"/>
      <c r="I1970" s="49">
        <f t="shared" ca="1" si="117"/>
        <v>2022</v>
      </c>
      <c r="J1970" s="22">
        <f t="shared" ca="1" si="116"/>
        <v>1</v>
      </c>
      <c r="K1970" s="19"/>
      <c r="L1970" s="73"/>
      <c r="M1970" s="74"/>
      <c r="N1970" s="19"/>
      <c r="O1970" s="73"/>
      <c r="P1970" s="82">
        <v>1</v>
      </c>
      <c r="Q1970" s="24">
        <v>1</v>
      </c>
      <c r="R1970" s="81">
        <f t="shared" si="118"/>
        <v>1</v>
      </c>
      <c r="S1970" s="87"/>
      <c r="T1970" s="19"/>
      <c r="U1970" s="25"/>
      <c r="V1970" s="25"/>
      <c r="W1970" s="81"/>
      <c r="X1970" s="91" t="e">
        <f ca="1">+VLOOKUP(#REF!,REFERENCIAS!$C:$D,2,0)*VLOOKUP(#REF!,PONDERADORES!A:P,IF(AND(INFORMACION!$T1970='REFERENCIAS RIESGO'!$C$36,INFORMACION!$F1970=REFERENCIAS!$C$24),16,IF(INFORMACION!$T1970='REFERENCIAS RIESGO'!$C$36,13,IF(INFORMACION!$F1970=REFERENCIAS!$C$24,10,7))),0)+VLOOKUP(K1970,REFERENCIAS!$C:$D,2,0)*VLOOKUP($K$2,PONDERADORES!A:P,IF(AND(INFORMACION!$T1970='REFERENCIAS RIESGO'!$C$36,INFORMACION!$F1970=REFERENCIAS!$C$24),16,IF(INFORMACION!$T1970='REFERENCIAS RIESGO'!$C$36,13,IF(INFORMACION!$F1970=REFERENCIAS!$C$24,10,7))),0)+VLOOKUP(L1970,REFERENCIAS!$C:$D,2,0)*VLOOKUP($L$2,PONDERADORES!A:P,IF(AND(INFORMACION!$T1970='REFERENCIAS RIESGO'!$C$36,INFORMACION!$F1970=REFERENCIAS!$C$24),16,IF(INFORMACION!$T1970='REFERENCIAS RIESGO'!$C$36,13,IF(INFORMACION!$F1970=REFERENCIAS!$C$24,10,7))),0)+VLOOKUP(F1970,REFERENCIAS!$C:$D,2,0)*VLOOKUP($F$2,PONDERADORES!A:P,IF(AND(INFORMACION!$T1970='REFERENCIAS RIESGO'!$C$36,INFORMACION!$F1970=REFERENCIAS!$C$24),16,IF(INFORMACION!$T1970='REFERENCIAS RIESGO'!$C$36,13,IF(INFORMACION!$F1970=REFERENCIAS!$C$24,10,7))),0)+VLOOKUP(T1970,REFERENCIAS!$C:$D,2,0)*VLOOKUP($T$2,PONDERADORES!A:P,IF(AND(INFORMACION!$T1970='REFERENCIAS RIESGO'!$C$36,INFORMACION!$F1970=REFERENCIAS!$C$24),16,IF(INFORMACION!$T1970='REFERENCIAS RIESGO'!$C$36,13,IF(INFORMACION!$F1970=REFERENCIAS!$C$24,10,7))),0)+VLOOKUP(IF(J1970&lt;=0.2,0.2,IF(AND(J1970&gt;0.2,J1970&lt;=0.4),0.4,IF(AND(J1970&gt;0.4,J1970&lt;=0.6),0.6,IF(AND(J1970&gt;0.6,J1970&lt;=0.8),0.8,IF(AND(J1970&gt;0.8,J1970&lt;=1),1))))),REFERENCIAS!$C:$D,2,0)*VLOOKUP($J$2,PONDERADORES!A:P,IF(AND(INFORMACION!$T1970='REFERENCIAS RIESGO'!$C$36,INFORMACION!$F1970=REFERENCIAS!$C$24),16,IF(INFORMACION!$T1970='REFERENCIAS RIESGO'!$C$36,13,IF(INFORMACION!$F1970=REFERENCIAS!$C$24,10,7))),0)</f>
        <v>#REF!</v>
      </c>
      <c r="Y1970" s="68">
        <f>+VLOOKUP(M1970,REFERENCIAS!$C:$D,2,0)*VLOOKUP($M$2,PONDERADORES!$A$7:$G$9,7,0)+VLOOKUP(N1970,REFERENCIAS!$C:$D,2,0)*VLOOKUP($N$2,PONDERADORES!$A$7:$G$9,7,0)+VLOOKUP(O1970,REFERENCIAS!$C:$D,2,0)*VLOOKUP($O$2,PONDERADORES!$A$7:$G$9,7,0)</f>
        <v>0.2</v>
      </c>
      <c r="Z1970" s="2">
        <f>+VLOOKUP(IF(R1970&lt;0.1,0,IF(AND(R1970&gt;=0.1,R1970&lt;0.2),0.1,IF(AND(R1970&gt;=0.2,R1970&lt;0.3),0.2,IF(R1970&gt;0.3,0.3,)))),REFERENCIAS!$C:$D,2,0)*VLOOKUP($R$2,PONDERADORES!$A$11:$G$11,7,0)</f>
        <v>15</v>
      </c>
      <c r="AA1970" s="92"/>
      <c r="AB1970" s="95" t="e">
        <f t="shared" ca="1" si="119"/>
        <v>#REF!</v>
      </c>
      <c r="AC1970" s="23" t="e">
        <f ca="1">IF(AB1970&gt;REFERENCIAS!$C$62,REFERENCIAS!$B$62,IF(AND(AB1970&gt;=REFERENCIAS!$C$63,AB1970&lt;REFERENCIAS!$D$63),REFERENCIAS!$B$63,IF(AND(AB1970&gt;REFERENCIAS!$C$64,AB1970&lt;=REFERENCIAS!$D$64),REFERENCIAS!$B$64,IF(AND(AB1970&gt;=REFERENCIAS!$C$65,AB1970&lt;REFERENCIAS!$D$65),REFERENCIAS!$B$65, "Revisar"))))</f>
        <v>#REF!</v>
      </c>
      <c r="AD1970" s="94" t="e">
        <f ca="1">VLOOKUP(AC1970,REFERENCIAS!$B$62:$G$65,4,FALSE)</f>
        <v>#REF!</v>
      </c>
    </row>
    <row r="1971" spans="1:30" ht="17.25" x14ac:dyDescent="0.25">
      <c r="A1971" s="74"/>
      <c r="B1971" s="19"/>
      <c r="C1971" s="19"/>
      <c r="D1971" s="50"/>
      <c r="E1971" s="73"/>
      <c r="F1971" s="74"/>
      <c r="G1971" s="9"/>
      <c r="H1971" s="48"/>
      <c r="I1971" s="49">
        <f t="shared" ca="1" si="117"/>
        <v>2022</v>
      </c>
      <c r="J1971" s="22">
        <f t="shared" ca="1" si="116"/>
        <v>1</v>
      </c>
      <c r="K1971" s="19"/>
      <c r="L1971" s="73"/>
      <c r="M1971" s="74"/>
      <c r="N1971" s="19"/>
      <c r="O1971" s="73"/>
      <c r="P1971" s="82">
        <v>1</v>
      </c>
      <c r="Q1971" s="24">
        <v>1</v>
      </c>
      <c r="R1971" s="81">
        <f t="shared" si="118"/>
        <v>1</v>
      </c>
      <c r="S1971" s="87"/>
      <c r="T1971" s="19"/>
      <c r="U1971" s="25"/>
      <c r="V1971" s="25"/>
      <c r="W1971" s="81"/>
      <c r="X1971" s="91" t="e">
        <f ca="1">+VLOOKUP(#REF!,REFERENCIAS!$C:$D,2,0)*VLOOKUP(#REF!,PONDERADORES!A:P,IF(AND(INFORMACION!$T1971='REFERENCIAS RIESGO'!$C$36,INFORMACION!$F1971=REFERENCIAS!$C$24),16,IF(INFORMACION!$T1971='REFERENCIAS RIESGO'!$C$36,13,IF(INFORMACION!$F1971=REFERENCIAS!$C$24,10,7))),0)+VLOOKUP(K1971,REFERENCIAS!$C:$D,2,0)*VLOOKUP($K$2,PONDERADORES!A:P,IF(AND(INFORMACION!$T1971='REFERENCIAS RIESGO'!$C$36,INFORMACION!$F1971=REFERENCIAS!$C$24),16,IF(INFORMACION!$T1971='REFERENCIAS RIESGO'!$C$36,13,IF(INFORMACION!$F1971=REFERENCIAS!$C$24,10,7))),0)+VLOOKUP(L1971,REFERENCIAS!$C:$D,2,0)*VLOOKUP($L$2,PONDERADORES!A:P,IF(AND(INFORMACION!$T1971='REFERENCIAS RIESGO'!$C$36,INFORMACION!$F1971=REFERENCIAS!$C$24),16,IF(INFORMACION!$T1971='REFERENCIAS RIESGO'!$C$36,13,IF(INFORMACION!$F1971=REFERENCIAS!$C$24,10,7))),0)+VLOOKUP(F1971,REFERENCIAS!$C:$D,2,0)*VLOOKUP($F$2,PONDERADORES!A:P,IF(AND(INFORMACION!$T1971='REFERENCIAS RIESGO'!$C$36,INFORMACION!$F1971=REFERENCIAS!$C$24),16,IF(INFORMACION!$T1971='REFERENCIAS RIESGO'!$C$36,13,IF(INFORMACION!$F1971=REFERENCIAS!$C$24,10,7))),0)+VLOOKUP(T1971,REFERENCIAS!$C:$D,2,0)*VLOOKUP($T$2,PONDERADORES!A:P,IF(AND(INFORMACION!$T1971='REFERENCIAS RIESGO'!$C$36,INFORMACION!$F1971=REFERENCIAS!$C$24),16,IF(INFORMACION!$T1971='REFERENCIAS RIESGO'!$C$36,13,IF(INFORMACION!$F1971=REFERENCIAS!$C$24,10,7))),0)+VLOOKUP(IF(J1971&lt;=0.2,0.2,IF(AND(J1971&gt;0.2,J1971&lt;=0.4),0.4,IF(AND(J1971&gt;0.4,J1971&lt;=0.6),0.6,IF(AND(J1971&gt;0.6,J1971&lt;=0.8),0.8,IF(AND(J1971&gt;0.8,J1971&lt;=1),1))))),REFERENCIAS!$C:$D,2,0)*VLOOKUP($J$2,PONDERADORES!A:P,IF(AND(INFORMACION!$T1971='REFERENCIAS RIESGO'!$C$36,INFORMACION!$F1971=REFERENCIAS!$C$24),16,IF(INFORMACION!$T1971='REFERENCIAS RIESGO'!$C$36,13,IF(INFORMACION!$F1971=REFERENCIAS!$C$24,10,7))),0)</f>
        <v>#REF!</v>
      </c>
      <c r="Y1971" s="68">
        <f>+VLOOKUP(M1971,REFERENCIAS!$C:$D,2,0)*VLOOKUP($M$2,PONDERADORES!$A$7:$G$9,7,0)+VLOOKUP(N1971,REFERENCIAS!$C:$D,2,0)*VLOOKUP($N$2,PONDERADORES!$A$7:$G$9,7,0)+VLOOKUP(O1971,REFERENCIAS!$C:$D,2,0)*VLOOKUP($O$2,PONDERADORES!$A$7:$G$9,7,0)</f>
        <v>0.2</v>
      </c>
      <c r="Z1971" s="2">
        <f>+VLOOKUP(IF(R1971&lt;0.1,0,IF(AND(R1971&gt;=0.1,R1971&lt;0.2),0.1,IF(AND(R1971&gt;=0.2,R1971&lt;0.3),0.2,IF(R1971&gt;0.3,0.3,)))),REFERENCIAS!$C:$D,2,0)*VLOOKUP($R$2,PONDERADORES!$A$11:$G$11,7,0)</f>
        <v>15</v>
      </c>
      <c r="AA1971" s="92"/>
      <c r="AB1971" s="95" t="e">
        <f t="shared" ca="1" si="119"/>
        <v>#REF!</v>
      </c>
      <c r="AC1971" s="23" t="e">
        <f ca="1">IF(AB1971&gt;REFERENCIAS!$C$62,REFERENCIAS!$B$62,IF(AND(AB1971&gt;=REFERENCIAS!$C$63,AB1971&lt;REFERENCIAS!$D$63),REFERENCIAS!$B$63,IF(AND(AB1971&gt;REFERENCIAS!$C$64,AB1971&lt;=REFERENCIAS!$D$64),REFERENCIAS!$B$64,IF(AND(AB1971&gt;=REFERENCIAS!$C$65,AB1971&lt;REFERENCIAS!$D$65),REFERENCIAS!$B$65, "Revisar"))))</f>
        <v>#REF!</v>
      </c>
      <c r="AD1971" s="94" t="e">
        <f ca="1">VLOOKUP(AC1971,REFERENCIAS!$B$62:$G$65,4,FALSE)</f>
        <v>#REF!</v>
      </c>
    </row>
    <row r="1972" spans="1:30" ht="17.25" x14ac:dyDescent="0.25">
      <c r="A1972" s="74"/>
      <c r="B1972" s="19"/>
      <c r="C1972" s="19"/>
      <c r="D1972" s="50"/>
      <c r="E1972" s="73"/>
      <c r="F1972" s="74"/>
      <c r="G1972" s="9"/>
      <c r="H1972" s="48"/>
      <c r="I1972" s="49">
        <f t="shared" ca="1" si="117"/>
        <v>2022</v>
      </c>
      <c r="J1972" s="22">
        <f t="shared" ca="1" si="116"/>
        <v>1</v>
      </c>
      <c r="K1972" s="19"/>
      <c r="L1972" s="73"/>
      <c r="M1972" s="74"/>
      <c r="N1972" s="19"/>
      <c r="O1972" s="73"/>
      <c r="P1972" s="82">
        <v>1</v>
      </c>
      <c r="Q1972" s="24">
        <v>1</v>
      </c>
      <c r="R1972" s="81">
        <f t="shared" si="118"/>
        <v>1</v>
      </c>
      <c r="S1972" s="87"/>
      <c r="T1972" s="19"/>
      <c r="U1972" s="25"/>
      <c r="V1972" s="25"/>
      <c r="W1972" s="81"/>
      <c r="X1972" s="91" t="e">
        <f ca="1">+VLOOKUP(#REF!,REFERENCIAS!$C:$D,2,0)*VLOOKUP(#REF!,PONDERADORES!A:P,IF(AND(INFORMACION!$T1972='REFERENCIAS RIESGO'!$C$36,INFORMACION!$F1972=REFERENCIAS!$C$24),16,IF(INFORMACION!$T1972='REFERENCIAS RIESGO'!$C$36,13,IF(INFORMACION!$F1972=REFERENCIAS!$C$24,10,7))),0)+VLOOKUP(K1972,REFERENCIAS!$C:$D,2,0)*VLOOKUP($K$2,PONDERADORES!A:P,IF(AND(INFORMACION!$T1972='REFERENCIAS RIESGO'!$C$36,INFORMACION!$F1972=REFERENCIAS!$C$24),16,IF(INFORMACION!$T1972='REFERENCIAS RIESGO'!$C$36,13,IF(INFORMACION!$F1972=REFERENCIAS!$C$24,10,7))),0)+VLOOKUP(L1972,REFERENCIAS!$C:$D,2,0)*VLOOKUP($L$2,PONDERADORES!A:P,IF(AND(INFORMACION!$T1972='REFERENCIAS RIESGO'!$C$36,INFORMACION!$F1972=REFERENCIAS!$C$24),16,IF(INFORMACION!$T1972='REFERENCIAS RIESGO'!$C$36,13,IF(INFORMACION!$F1972=REFERENCIAS!$C$24,10,7))),0)+VLOOKUP(F1972,REFERENCIAS!$C:$D,2,0)*VLOOKUP($F$2,PONDERADORES!A:P,IF(AND(INFORMACION!$T1972='REFERENCIAS RIESGO'!$C$36,INFORMACION!$F1972=REFERENCIAS!$C$24),16,IF(INFORMACION!$T1972='REFERENCIAS RIESGO'!$C$36,13,IF(INFORMACION!$F1972=REFERENCIAS!$C$24,10,7))),0)+VLOOKUP(T1972,REFERENCIAS!$C:$D,2,0)*VLOOKUP($T$2,PONDERADORES!A:P,IF(AND(INFORMACION!$T1972='REFERENCIAS RIESGO'!$C$36,INFORMACION!$F1972=REFERENCIAS!$C$24),16,IF(INFORMACION!$T1972='REFERENCIAS RIESGO'!$C$36,13,IF(INFORMACION!$F1972=REFERENCIAS!$C$24,10,7))),0)+VLOOKUP(IF(J1972&lt;=0.2,0.2,IF(AND(J1972&gt;0.2,J1972&lt;=0.4),0.4,IF(AND(J1972&gt;0.4,J1972&lt;=0.6),0.6,IF(AND(J1972&gt;0.6,J1972&lt;=0.8),0.8,IF(AND(J1972&gt;0.8,J1972&lt;=1),1))))),REFERENCIAS!$C:$D,2,0)*VLOOKUP($J$2,PONDERADORES!A:P,IF(AND(INFORMACION!$T1972='REFERENCIAS RIESGO'!$C$36,INFORMACION!$F1972=REFERENCIAS!$C$24),16,IF(INFORMACION!$T1972='REFERENCIAS RIESGO'!$C$36,13,IF(INFORMACION!$F1972=REFERENCIAS!$C$24,10,7))),0)</f>
        <v>#REF!</v>
      </c>
      <c r="Y1972" s="68">
        <f>+VLOOKUP(M1972,REFERENCIAS!$C:$D,2,0)*VLOOKUP($M$2,PONDERADORES!$A$7:$G$9,7,0)+VLOOKUP(N1972,REFERENCIAS!$C:$D,2,0)*VLOOKUP($N$2,PONDERADORES!$A$7:$G$9,7,0)+VLOOKUP(O1972,REFERENCIAS!$C:$D,2,0)*VLOOKUP($O$2,PONDERADORES!$A$7:$G$9,7,0)</f>
        <v>0.2</v>
      </c>
      <c r="Z1972" s="2">
        <f>+VLOOKUP(IF(R1972&lt;0.1,0,IF(AND(R1972&gt;=0.1,R1972&lt;0.2),0.1,IF(AND(R1972&gt;=0.2,R1972&lt;0.3),0.2,IF(R1972&gt;0.3,0.3,)))),REFERENCIAS!$C:$D,2,0)*VLOOKUP($R$2,PONDERADORES!$A$11:$G$11,7,0)</f>
        <v>15</v>
      </c>
      <c r="AA1972" s="92"/>
      <c r="AB1972" s="95" t="e">
        <f t="shared" ca="1" si="119"/>
        <v>#REF!</v>
      </c>
      <c r="AC1972" s="23" t="e">
        <f ca="1">IF(AB1972&gt;REFERENCIAS!$C$62,REFERENCIAS!$B$62,IF(AND(AB1972&gt;=REFERENCIAS!$C$63,AB1972&lt;REFERENCIAS!$D$63),REFERENCIAS!$B$63,IF(AND(AB1972&gt;REFERENCIAS!$C$64,AB1972&lt;=REFERENCIAS!$D$64),REFERENCIAS!$B$64,IF(AND(AB1972&gt;=REFERENCIAS!$C$65,AB1972&lt;REFERENCIAS!$D$65),REFERENCIAS!$B$65, "Revisar"))))</f>
        <v>#REF!</v>
      </c>
      <c r="AD1972" s="94" t="e">
        <f ca="1">VLOOKUP(AC1972,REFERENCIAS!$B$62:$G$65,4,FALSE)</f>
        <v>#REF!</v>
      </c>
    </row>
    <row r="1973" spans="1:30" ht="17.25" x14ac:dyDescent="0.25">
      <c r="A1973" s="74"/>
      <c r="B1973" s="19"/>
      <c r="C1973" s="19"/>
      <c r="D1973" s="50"/>
      <c r="E1973" s="73"/>
      <c r="F1973" s="74"/>
      <c r="G1973" s="9"/>
      <c r="H1973" s="48"/>
      <c r="I1973" s="49">
        <f t="shared" ca="1" si="117"/>
        <v>2022</v>
      </c>
      <c r="J1973" s="22">
        <f t="shared" ca="1" si="116"/>
        <v>1</v>
      </c>
      <c r="K1973" s="19"/>
      <c r="L1973" s="73"/>
      <c r="M1973" s="74"/>
      <c r="N1973" s="19"/>
      <c r="O1973" s="73"/>
      <c r="P1973" s="82">
        <v>1</v>
      </c>
      <c r="Q1973" s="24">
        <v>1</v>
      </c>
      <c r="R1973" s="81">
        <f t="shared" si="118"/>
        <v>1</v>
      </c>
      <c r="S1973" s="87"/>
      <c r="T1973" s="19"/>
      <c r="U1973" s="25"/>
      <c r="V1973" s="25"/>
      <c r="W1973" s="81"/>
      <c r="X1973" s="91" t="e">
        <f ca="1">+VLOOKUP(#REF!,REFERENCIAS!$C:$D,2,0)*VLOOKUP(#REF!,PONDERADORES!A:P,IF(AND(INFORMACION!$T1973='REFERENCIAS RIESGO'!$C$36,INFORMACION!$F1973=REFERENCIAS!$C$24),16,IF(INFORMACION!$T1973='REFERENCIAS RIESGO'!$C$36,13,IF(INFORMACION!$F1973=REFERENCIAS!$C$24,10,7))),0)+VLOOKUP(K1973,REFERENCIAS!$C:$D,2,0)*VLOOKUP($K$2,PONDERADORES!A:P,IF(AND(INFORMACION!$T1973='REFERENCIAS RIESGO'!$C$36,INFORMACION!$F1973=REFERENCIAS!$C$24),16,IF(INFORMACION!$T1973='REFERENCIAS RIESGO'!$C$36,13,IF(INFORMACION!$F1973=REFERENCIAS!$C$24,10,7))),0)+VLOOKUP(L1973,REFERENCIAS!$C:$D,2,0)*VLOOKUP($L$2,PONDERADORES!A:P,IF(AND(INFORMACION!$T1973='REFERENCIAS RIESGO'!$C$36,INFORMACION!$F1973=REFERENCIAS!$C$24),16,IF(INFORMACION!$T1973='REFERENCIAS RIESGO'!$C$36,13,IF(INFORMACION!$F1973=REFERENCIAS!$C$24,10,7))),0)+VLOOKUP(F1973,REFERENCIAS!$C:$D,2,0)*VLOOKUP($F$2,PONDERADORES!A:P,IF(AND(INFORMACION!$T1973='REFERENCIAS RIESGO'!$C$36,INFORMACION!$F1973=REFERENCIAS!$C$24),16,IF(INFORMACION!$T1973='REFERENCIAS RIESGO'!$C$36,13,IF(INFORMACION!$F1973=REFERENCIAS!$C$24,10,7))),0)+VLOOKUP(T1973,REFERENCIAS!$C:$D,2,0)*VLOOKUP($T$2,PONDERADORES!A:P,IF(AND(INFORMACION!$T1973='REFERENCIAS RIESGO'!$C$36,INFORMACION!$F1973=REFERENCIAS!$C$24),16,IF(INFORMACION!$T1973='REFERENCIAS RIESGO'!$C$36,13,IF(INFORMACION!$F1973=REFERENCIAS!$C$24,10,7))),0)+VLOOKUP(IF(J1973&lt;=0.2,0.2,IF(AND(J1973&gt;0.2,J1973&lt;=0.4),0.4,IF(AND(J1973&gt;0.4,J1973&lt;=0.6),0.6,IF(AND(J1973&gt;0.6,J1973&lt;=0.8),0.8,IF(AND(J1973&gt;0.8,J1973&lt;=1),1))))),REFERENCIAS!$C:$D,2,0)*VLOOKUP($J$2,PONDERADORES!A:P,IF(AND(INFORMACION!$T1973='REFERENCIAS RIESGO'!$C$36,INFORMACION!$F1973=REFERENCIAS!$C$24),16,IF(INFORMACION!$T1973='REFERENCIAS RIESGO'!$C$36,13,IF(INFORMACION!$F1973=REFERENCIAS!$C$24,10,7))),0)</f>
        <v>#REF!</v>
      </c>
      <c r="Y1973" s="68">
        <f>+VLOOKUP(M1973,REFERENCIAS!$C:$D,2,0)*VLOOKUP($M$2,PONDERADORES!$A$7:$G$9,7,0)+VLOOKUP(N1973,REFERENCIAS!$C:$D,2,0)*VLOOKUP($N$2,PONDERADORES!$A$7:$G$9,7,0)+VLOOKUP(O1973,REFERENCIAS!$C:$D,2,0)*VLOOKUP($O$2,PONDERADORES!$A$7:$G$9,7,0)</f>
        <v>0.2</v>
      </c>
      <c r="Z1973" s="2">
        <f>+VLOOKUP(IF(R1973&lt;0.1,0,IF(AND(R1973&gt;=0.1,R1973&lt;0.2),0.1,IF(AND(R1973&gt;=0.2,R1973&lt;0.3),0.2,IF(R1973&gt;0.3,0.3,)))),REFERENCIAS!$C:$D,2,0)*VLOOKUP($R$2,PONDERADORES!$A$11:$G$11,7,0)</f>
        <v>15</v>
      </c>
      <c r="AA1973" s="92"/>
      <c r="AB1973" s="95" t="e">
        <f t="shared" ca="1" si="119"/>
        <v>#REF!</v>
      </c>
      <c r="AC1973" s="23" t="e">
        <f ca="1">IF(AB1973&gt;REFERENCIAS!$C$62,REFERENCIAS!$B$62,IF(AND(AB1973&gt;=REFERENCIAS!$C$63,AB1973&lt;REFERENCIAS!$D$63),REFERENCIAS!$B$63,IF(AND(AB1973&gt;REFERENCIAS!$C$64,AB1973&lt;=REFERENCIAS!$D$64),REFERENCIAS!$B$64,IF(AND(AB1973&gt;=REFERENCIAS!$C$65,AB1973&lt;REFERENCIAS!$D$65),REFERENCIAS!$B$65, "Revisar"))))</f>
        <v>#REF!</v>
      </c>
      <c r="AD1973" s="94" t="e">
        <f ca="1">VLOOKUP(AC1973,REFERENCIAS!$B$62:$G$65,4,FALSE)</f>
        <v>#REF!</v>
      </c>
    </row>
    <row r="1974" spans="1:30" ht="17.25" x14ac:dyDescent="0.25">
      <c r="A1974" s="74"/>
      <c r="B1974" s="19"/>
      <c r="C1974" s="19"/>
      <c r="D1974" s="50"/>
      <c r="E1974" s="73"/>
      <c r="F1974" s="74"/>
      <c r="G1974" s="9"/>
      <c r="H1974" s="48"/>
      <c r="I1974" s="49">
        <f t="shared" ca="1" si="117"/>
        <v>2022</v>
      </c>
      <c r="J1974" s="22">
        <f t="shared" ca="1" si="116"/>
        <v>1</v>
      </c>
      <c r="K1974" s="19"/>
      <c r="L1974" s="73"/>
      <c r="M1974" s="74"/>
      <c r="N1974" s="19"/>
      <c r="O1974" s="73"/>
      <c r="P1974" s="82">
        <v>1</v>
      </c>
      <c r="Q1974" s="24">
        <v>1</v>
      </c>
      <c r="R1974" s="81">
        <f t="shared" si="118"/>
        <v>1</v>
      </c>
      <c r="S1974" s="87"/>
      <c r="T1974" s="19"/>
      <c r="U1974" s="25"/>
      <c r="V1974" s="25"/>
      <c r="W1974" s="81"/>
      <c r="X1974" s="91" t="e">
        <f ca="1">+VLOOKUP(#REF!,REFERENCIAS!$C:$D,2,0)*VLOOKUP(#REF!,PONDERADORES!A:P,IF(AND(INFORMACION!$T1974='REFERENCIAS RIESGO'!$C$36,INFORMACION!$F1974=REFERENCIAS!$C$24),16,IF(INFORMACION!$T1974='REFERENCIAS RIESGO'!$C$36,13,IF(INFORMACION!$F1974=REFERENCIAS!$C$24,10,7))),0)+VLOOKUP(K1974,REFERENCIAS!$C:$D,2,0)*VLOOKUP($K$2,PONDERADORES!A:P,IF(AND(INFORMACION!$T1974='REFERENCIAS RIESGO'!$C$36,INFORMACION!$F1974=REFERENCIAS!$C$24),16,IF(INFORMACION!$T1974='REFERENCIAS RIESGO'!$C$36,13,IF(INFORMACION!$F1974=REFERENCIAS!$C$24,10,7))),0)+VLOOKUP(L1974,REFERENCIAS!$C:$D,2,0)*VLOOKUP($L$2,PONDERADORES!A:P,IF(AND(INFORMACION!$T1974='REFERENCIAS RIESGO'!$C$36,INFORMACION!$F1974=REFERENCIAS!$C$24),16,IF(INFORMACION!$T1974='REFERENCIAS RIESGO'!$C$36,13,IF(INFORMACION!$F1974=REFERENCIAS!$C$24,10,7))),0)+VLOOKUP(F1974,REFERENCIAS!$C:$D,2,0)*VLOOKUP($F$2,PONDERADORES!A:P,IF(AND(INFORMACION!$T1974='REFERENCIAS RIESGO'!$C$36,INFORMACION!$F1974=REFERENCIAS!$C$24),16,IF(INFORMACION!$T1974='REFERENCIAS RIESGO'!$C$36,13,IF(INFORMACION!$F1974=REFERENCIAS!$C$24,10,7))),0)+VLOOKUP(T1974,REFERENCIAS!$C:$D,2,0)*VLOOKUP($T$2,PONDERADORES!A:P,IF(AND(INFORMACION!$T1974='REFERENCIAS RIESGO'!$C$36,INFORMACION!$F1974=REFERENCIAS!$C$24),16,IF(INFORMACION!$T1974='REFERENCIAS RIESGO'!$C$36,13,IF(INFORMACION!$F1974=REFERENCIAS!$C$24,10,7))),0)+VLOOKUP(IF(J1974&lt;=0.2,0.2,IF(AND(J1974&gt;0.2,J1974&lt;=0.4),0.4,IF(AND(J1974&gt;0.4,J1974&lt;=0.6),0.6,IF(AND(J1974&gt;0.6,J1974&lt;=0.8),0.8,IF(AND(J1974&gt;0.8,J1974&lt;=1),1))))),REFERENCIAS!$C:$D,2,0)*VLOOKUP($J$2,PONDERADORES!A:P,IF(AND(INFORMACION!$T1974='REFERENCIAS RIESGO'!$C$36,INFORMACION!$F1974=REFERENCIAS!$C$24),16,IF(INFORMACION!$T1974='REFERENCIAS RIESGO'!$C$36,13,IF(INFORMACION!$F1974=REFERENCIAS!$C$24,10,7))),0)</f>
        <v>#REF!</v>
      </c>
      <c r="Y1974" s="68">
        <f>+VLOOKUP(M1974,REFERENCIAS!$C:$D,2,0)*VLOOKUP($M$2,PONDERADORES!$A$7:$G$9,7,0)+VLOOKUP(N1974,REFERENCIAS!$C:$D,2,0)*VLOOKUP($N$2,PONDERADORES!$A$7:$G$9,7,0)+VLOOKUP(O1974,REFERENCIAS!$C:$D,2,0)*VLOOKUP($O$2,PONDERADORES!$A$7:$G$9,7,0)</f>
        <v>0.2</v>
      </c>
      <c r="Z1974" s="2">
        <f>+VLOOKUP(IF(R1974&lt;0.1,0,IF(AND(R1974&gt;=0.1,R1974&lt;0.2),0.1,IF(AND(R1974&gt;=0.2,R1974&lt;0.3),0.2,IF(R1974&gt;0.3,0.3,)))),REFERENCIAS!$C:$D,2,0)*VLOOKUP($R$2,PONDERADORES!$A$11:$G$11,7,0)</f>
        <v>15</v>
      </c>
      <c r="AA1974" s="92"/>
      <c r="AB1974" s="95" t="e">
        <f t="shared" ca="1" si="119"/>
        <v>#REF!</v>
      </c>
      <c r="AC1974" s="23" t="e">
        <f ca="1">IF(AB1974&gt;REFERENCIAS!$C$62,REFERENCIAS!$B$62,IF(AND(AB1974&gt;=REFERENCIAS!$C$63,AB1974&lt;REFERENCIAS!$D$63),REFERENCIAS!$B$63,IF(AND(AB1974&gt;REFERENCIAS!$C$64,AB1974&lt;=REFERENCIAS!$D$64),REFERENCIAS!$B$64,IF(AND(AB1974&gt;=REFERENCIAS!$C$65,AB1974&lt;REFERENCIAS!$D$65),REFERENCIAS!$B$65, "Revisar"))))</f>
        <v>#REF!</v>
      </c>
      <c r="AD1974" s="94" t="e">
        <f ca="1">VLOOKUP(AC1974,REFERENCIAS!$B$62:$G$65,4,FALSE)</f>
        <v>#REF!</v>
      </c>
    </row>
    <row r="1975" spans="1:30" ht="17.25" x14ac:dyDescent="0.25">
      <c r="A1975" s="74"/>
      <c r="B1975" s="19"/>
      <c r="C1975" s="19"/>
      <c r="D1975" s="50"/>
      <c r="E1975" s="73"/>
      <c r="F1975" s="74"/>
      <c r="G1975" s="9"/>
      <c r="H1975" s="48"/>
      <c r="I1975" s="49">
        <f t="shared" ca="1" si="117"/>
        <v>2022</v>
      </c>
      <c r="J1975" s="22">
        <f t="shared" ca="1" si="116"/>
        <v>1</v>
      </c>
      <c r="K1975" s="19"/>
      <c r="L1975" s="73"/>
      <c r="M1975" s="74"/>
      <c r="N1975" s="19"/>
      <c r="O1975" s="73"/>
      <c r="P1975" s="82">
        <v>1</v>
      </c>
      <c r="Q1975" s="24">
        <v>1</v>
      </c>
      <c r="R1975" s="81">
        <f t="shared" si="118"/>
        <v>1</v>
      </c>
      <c r="S1975" s="87"/>
      <c r="T1975" s="19"/>
      <c r="U1975" s="25"/>
      <c r="V1975" s="25"/>
      <c r="W1975" s="81"/>
      <c r="X1975" s="91" t="e">
        <f ca="1">+VLOOKUP(#REF!,REFERENCIAS!$C:$D,2,0)*VLOOKUP(#REF!,PONDERADORES!A:P,IF(AND(INFORMACION!$T1975='REFERENCIAS RIESGO'!$C$36,INFORMACION!$F1975=REFERENCIAS!$C$24),16,IF(INFORMACION!$T1975='REFERENCIAS RIESGO'!$C$36,13,IF(INFORMACION!$F1975=REFERENCIAS!$C$24,10,7))),0)+VLOOKUP(K1975,REFERENCIAS!$C:$D,2,0)*VLOOKUP($K$2,PONDERADORES!A:P,IF(AND(INFORMACION!$T1975='REFERENCIAS RIESGO'!$C$36,INFORMACION!$F1975=REFERENCIAS!$C$24),16,IF(INFORMACION!$T1975='REFERENCIAS RIESGO'!$C$36,13,IF(INFORMACION!$F1975=REFERENCIAS!$C$24,10,7))),0)+VLOOKUP(L1975,REFERENCIAS!$C:$D,2,0)*VLOOKUP($L$2,PONDERADORES!A:P,IF(AND(INFORMACION!$T1975='REFERENCIAS RIESGO'!$C$36,INFORMACION!$F1975=REFERENCIAS!$C$24),16,IF(INFORMACION!$T1975='REFERENCIAS RIESGO'!$C$36,13,IF(INFORMACION!$F1975=REFERENCIAS!$C$24,10,7))),0)+VLOOKUP(F1975,REFERENCIAS!$C:$D,2,0)*VLOOKUP($F$2,PONDERADORES!A:P,IF(AND(INFORMACION!$T1975='REFERENCIAS RIESGO'!$C$36,INFORMACION!$F1975=REFERENCIAS!$C$24),16,IF(INFORMACION!$T1975='REFERENCIAS RIESGO'!$C$36,13,IF(INFORMACION!$F1975=REFERENCIAS!$C$24,10,7))),0)+VLOOKUP(T1975,REFERENCIAS!$C:$D,2,0)*VLOOKUP($T$2,PONDERADORES!A:P,IF(AND(INFORMACION!$T1975='REFERENCIAS RIESGO'!$C$36,INFORMACION!$F1975=REFERENCIAS!$C$24),16,IF(INFORMACION!$T1975='REFERENCIAS RIESGO'!$C$36,13,IF(INFORMACION!$F1975=REFERENCIAS!$C$24,10,7))),0)+VLOOKUP(IF(J1975&lt;=0.2,0.2,IF(AND(J1975&gt;0.2,J1975&lt;=0.4),0.4,IF(AND(J1975&gt;0.4,J1975&lt;=0.6),0.6,IF(AND(J1975&gt;0.6,J1975&lt;=0.8),0.8,IF(AND(J1975&gt;0.8,J1975&lt;=1),1))))),REFERENCIAS!$C:$D,2,0)*VLOOKUP($J$2,PONDERADORES!A:P,IF(AND(INFORMACION!$T1975='REFERENCIAS RIESGO'!$C$36,INFORMACION!$F1975=REFERENCIAS!$C$24),16,IF(INFORMACION!$T1975='REFERENCIAS RIESGO'!$C$36,13,IF(INFORMACION!$F1975=REFERENCIAS!$C$24,10,7))),0)</f>
        <v>#REF!</v>
      </c>
      <c r="Y1975" s="68">
        <f>+VLOOKUP(M1975,REFERENCIAS!$C:$D,2,0)*VLOOKUP($M$2,PONDERADORES!$A$7:$G$9,7,0)+VLOOKUP(N1975,REFERENCIAS!$C:$D,2,0)*VLOOKUP($N$2,PONDERADORES!$A$7:$G$9,7,0)+VLOOKUP(O1975,REFERENCIAS!$C:$D,2,0)*VLOOKUP($O$2,PONDERADORES!$A$7:$G$9,7,0)</f>
        <v>0.2</v>
      </c>
      <c r="Z1975" s="2">
        <f>+VLOOKUP(IF(R1975&lt;0.1,0,IF(AND(R1975&gt;=0.1,R1975&lt;0.2),0.1,IF(AND(R1975&gt;=0.2,R1975&lt;0.3),0.2,IF(R1975&gt;0.3,0.3,)))),REFERENCIAS!$C:$D,2,0)*VLOOKUP($R$2,PONDERADORES!$A$11:$G$11,7,0)</f>
        <v>15</v>
      </c>
      <c r="AA1975" s="92"/>
      <c r="AB1975" s="95" t="e">
        <f t="shared" ca="1" si="119"/>
        <v>#REF!</v>
      </c>
      <c r="AC1975" s="23" t="e">
        <f ca="1">IF(AB1975&gt;REFERENCIAS!$C$62,REFERENCIAS!$B$62,IF(AND(AB1975&gt;=REFERENCIAS!$C$63,AB1975&lt;REFERENCIAS!$D$63),REFERENCIAS!$B$63,IF(AND(AB1975&gt;REFERENCIAS!$C$64,AB1975&lt;=REFERENCIAS!$D$64),REFERENCIAS!$B$64,IF(AND(AB1975&gt;=REFERENCIAS!$C$65,AB1975&lt;REFERENCIAS!$D$65),REFERENCIAS!$B$65, "Revisar"))))</f>
        <v>#REF!</v>
      </c>
      <c r="AD1975" s="94" t="e">
        <f ca="1">VLOOKUP(AC1975,REFERENCIAS!$B$62:$G$65,4,FALSE)</f>
        <v>#REF!</v>
      </c>
    </row>
    <row r="1976" spans="1:30" ht="17.25" x14ac:dyDescent="0.25">
      <c r="A1976" s="74"/>
      <c r="B1976" s="19"/>
      <c r="C1976" s="19"/>
      <c r="D1976" s="50"/>
      <c r="E1976" s="73"/>
      <c r="F1976" s="74"/>
      <c r="G1976" s="9"/>
      <c r="H1976" s="48"/>
      <c r="I1976" s="49">
        <f t="shared" ca="1" si="117"/>
        <v>2022</v>
      </c>
      <c r="J1976" s="22">
        <f t="shared" ca="1" si="116"/>
        <v>1</v>
      </c>
      <c r="K1976" s="19"/>
      <c r="L1976" s="73"/>
      <c r="M1976" s="74"/>
      <c r="N1976" s="19"/>
      <c r="O1976" s="73"/>
      <c r="P1976" s="82">
        <v>1</v>
      </c>
      <c r="Q1976" s="24">
        <v>1</v>
      </c>
      <c r="R1976" s="81">
        <f t="shared" si="118"/>
        <v>1</v>
      </c>
      <c r="S1976" s="87"/>
      <c r="T1976" s="19"/>
      <c r="U1976" s="25"/>
      <c r="V1976" s="25"/>
      <c r="W1976" s="81"/>
      <c r="X1976" s="91" t="e">
        <f ca="1">+VLOOKUP(#REF!,REFERENCIAS!$C:$D,2,0)*VLOOKUP(#REF!,PONDERADORES!A:P,IF(AND(INFORMACION!$T1976='REFERENCIAS RIESGO'!$C$36,INFORMACION!$F1976=REFERENCIAS!$C$24),16,IF(INFORMACION!$T1976='REFERENCIAS RIESGO'!$C$36,13,IF(INFORMACION!$F1976=REFERENCIAS!$C$24,10,7))),0)+VLOOKUP(K1976,REFERENCIAS!$C:$D,2,0)*VLOOKUP($K$2,PONDERADORES!A:P,IF(AND(INFORMACION!$T1976='REFERENCIAS RIESGO'!$C$36,INFORMACION!$F1976=REFERENCIAS!$C$24),16,IF(INFORMACION!$T1976='REFERENCIAS RIESGO'!$C$36,13,IF(INFORMACION!$F1976=REFERENCIAS!$C$24,10,7))),0)+VLOOKUP(L1976,REFERENCIAS!$C:$D,2,0)*VLOOKUP($L$2,PONDERADORES!A:P,IF(AND(INFORMACION!$T1976='REFERENCIAS RIESGO'!$C$36,INFORMACION!$F1976=REFERENCIAS!$C$24),16,IF(INFORMACION!$T1976='REFERENCIAS RIESGO'!$C$36,13,IF(INFORMACION!$F1976=REFERENCIAS!$C$24,10,7))),0)+VLOOKUP(F1976,REFERENCIAS!$C:$D,2,0)*VLOOKUP($F$2,PONDERADORES!A:P,IF(AND(INFORMACION!$T1976='REFERENCIAS RIESGO'!$C$36,INFORMACION!$F1976=REFERENCIAS!$C$24),16,IF(INFORMACION!$T1976='REFERENCIAS RIESGO'!$C$36,13,IF(INFORMACION!$F1976=REFERENCIAS!$C$24,10,7))),0)+VLOOKUP(T1976,REFERENCIAS!$C:$D,2,0)*VLOOKUP($T$2,PONDERADORES!A:P,IF(AND(INFORMACION!$T1976='REFERENCIAS RIESGO'!$C$36,INFORMACION!$F1976=REFERENCIAS!$C$24),16,IF(INFORMACION!$T1976='REFERENCIAS RIESGO'!$C$36,13,IF(INFORMACION!$F1976=REFERENCIAS!$C$24,10,7))),0)+VLOOKUP(IF(J1976&lt;=0.2,0.2,IF(AND(J1976&gt;0.2,J1976&lt;=0.4),0.4,IF(AND(J1976&gt;0.4,J1976&lt;=0.6),0.6,IF(AND(J1976&gt;0.6,J1976&lt;=0.8),0.8,IF(AND(J1976&gt;0.8,J1976&lt;=1),1))))),REFERENCIAS!$C:$D,2,0)*VLOOKUP($J$2,PONDERADORES!A:P,IF(AND(INFORMACION!$T1976='REFERENCIAS RIESGO'!$C$36,INFORMACION!$F1976=REFERENCIAS!$C$24),16,IF(INFORMACION!$T1976='REFERENCIAS RIESGO'!$C$36,13,IF(INFORMACION!$F1976=REFERENCIAS!$C$24,10,7))),0)</f>
        <v>#REF!</v>
      </c>
      <c r="Y1976" s="68">
        <f>+VLOOKUP(M1976,REFERENCIAS!$C:$D,2,0)*VLOOKUP($M$2,PONDERADORES!$A$7:$G$9,7,0)+VLOOKUP(N1976,REFERENCIAS!$C:$D,2,0)*VLOOKUP($N$2,PONDERADORES!$A$7:$G$9,7,0)+VLOOKUP(O1976,REFERENCIAS!$C:$D,2,0)*VLOOKUP($O$2,PONDERADORES!$A$7:$G$9,7,0)</f>
        <v>0.2</v>
      </c>
      <c r="Z1976" s="2">
        <f>+VLOOKUP(IF(R1976&lt;0.1,0,IF(AND(R1976&gt;=0.1,R1976&lt;0.2),0.1,IF(AND(R1976&gt;=0.2,R1976&lt;0.3),0.2,IF(R1976&gt;0.3,0.3,)))),REFERENCIAS!$C:$D,2,0)*VLOOKUP($R$2,PONDERADORES!$A$11:$G$11,7,0)</f>
        <v>15</v>
      </c>
      <c r="AA1976" s="92"/>
      <c r="AB1976" s="95" t="e">
        <f t="shared" ca="1" si="119"/>
        <v>#REF!</v>
      </c>
      <c r="AC1976" s="23" t="e">
        <f ca="1">IF(AB1976&gt;REFERENCIAS!$C$62,REFERENCIAS!$B$62,IF(AND(AB1976&gt;=REFERENCIAS!$C$63,AB1976&lt;REFERENCIAS!$D$63),REFERENCIAS!$B$63,IF(AND(AB1976&gt;REFERENCIAS!$C$64,AB1976&lt;=REFERENCIAS!$D$64),REFERENCIAS!$B$64,IF(AND(AB1976&gt;=REFERENCIAS!$C$65,AB1976&lt;REFERENCIAS!$D$65),REFERENCIAS!$B$65, "Revisar"))))</f>
        <v>#REF!</v>
      </c>
      <c r="AD1976" s="94" t="e">
        <f ca="1">VLOOKUP(AC1976,REFERENCIAS!$B$62:$G$65,4,FALSE)</f>
        <v>#REF!</v>
      </c>
    </row>
    <row r="1977" spans="1:30" ht="17.25" x14ac:dyDescent="0.25">
      <c r="A1977" s="74"/>
      <c r="B1977" s="19"/>
      <c r="C1977" s="19"/>
      <c r="D1977" s="50"/>
      <c r="E1977" s="73"/>
      <c r="F1977" s="74"/>
      <c r="G1977" s="9"/>
      <c r="H1977" s="48"/>
      <c r="I1977" s="49">
        <f t="shared" ca="1" si="117"/>
        <v>2022</v>
      </c>
      <c r="J1977" s="22">
        <f t="shared" ca="1" si="116"/>
        <v>1</v>
      </c>
      <c r="K1977" s="19"/>
      <c r="L1977" s="73"/>
      <c r="M1977" s="74"/>
      <c r="N1977" s="19"/>
      <c r="O1977" s="73"/>
      <c r="P1977" s="82">
        <v>1</v>
      </c>
      <c r="Q1977" s="24">
        <v>1</v>
      </c>
      <c r="R1977" s="81">
        <f t="shared" si="118"/>
        <v>1</v>
      </c>
      <c r="S1977" s="87"/>
      <c r="T1977" s="19"/>
      <c r="U1977" s="25"/>
      <c r="V1977" s="25"/>
      <c r="W1977" s="81"/>
      <c r="X1977" s="91" t="e">
        <f ca="1">+VLOOKUP(#REF!,REFERENCIAS!$C:$D,2,0)*VLOOKUP(#REF!,PONDERADORES!A:P,IF(AND(INFORMACION!$T1977='REFERENCIAS RIESGO'!$C$36,INFORMACION!$F1977=REFERENCIAS!$C$24),16,IF(INFORMACION!$T1977='REFERENCIAS RIESGO'!$C$36,13,IF(INFORMACION!$F1977=REFERENCIAS!$C$24,10,7))),0)+VLOOKUP(K1977,REFERENCIAS!$C:$D,2,0)*VLOOKUP($K$2,PONDERADORES!A:P,IF(AND(INFORMACION!$T1977='REFERENCIAS RIESGO'!$C$36,INFORMACION!$F1977=REFERENCIAS!$C$24),16,IF(INFORMACION!$T1977='REFERENCIAS RIESGO'!$C$36,13,IF(INFORMACION!$F1977=REFERENCIAS!$C$24,10,7))),0)+VLOOKUP(L1977,REFERENCIAS!$C:$D,2,0)*VLOOKUP($L$2,PONDERADORES!A:P,IF(AND(INFORMACION!$T1977='REFERENCIAS RIESGO'!$C$36,INFORMACION!$F1977=REFERENCIAS!$C$24),16,IF(INFORMACION!$T1977='REFERENCIAS RIESGO'!$C$36,13,IF(INFORMACION!$F1977=REFERENCIAS!$C$24,10,7))),0)+VLOOKUP(F1977,REFERENCIAS!$C:$D,2,0)*VLOOKUP($F$2,PONDERADORES!A:P,IF(AND(INFORMACION!$T1977='REFERENCIAS RIESGO'!$C$36,INFORMACION!$F1977=REFERENCIAS!$C$24),16,IF(INFORMACION!$T1977='REFERENCIAS RIESGO'!$C$36,13,IF(INFORMACION!$F1977=REFERENCIAS!$C$24,10,7))),0)+VLOOKUP(T1977,REFERENCIAS!$C:$D,2,0)*VLOOKUP($T$2,PONDERADORES!A:P,IF(AND(INFORMACION!$T1977='REFERENCIAS RIESGO'!$C$36,INFORMACION!$F1977=REFERENCIAS!$C$24),16,IF(INFORMACION!$T1977='REFERENCIAS RIESGO'!$C$36,13,IF(INFORMACION!$F1977=REFERENCIAS!$C$24,10,7))),0)+VLOOKUP(IF(J1977&lt;=0.2,0.2,IF(AND(J1977&gt;0.2,J1977&lt;=0.4),0.4,IF(AND(J1977&gt;0.4,J1977&lt;=0.6),0.6,IF(AND(J1977&gt;0.6,J1977&lt;=0.8),0.8,IF(AND(J1977&gt;0.8,J1977&lt;=1),1))))),REFERENCIAS!$C:$D,2,0)*VLOOKUP($J$2,PONDERADORES!A:P,IF(AND(INFORMACION!$T1977='REFERENCIAS RIESGO'!$C$36,INFORMACION!$F1977=REFERENCIAS!$C$24),16,IF(INFORMACION!$T1977='REFERENCIAS RIESGO'!$C$36,13,IF(INFORMACION!$F1977=REFERENCIAS!$C$24,10,7))),0)</f>
        <v>#REF!</v>
      </c>
      <c r="Y1977" s="68">
        <f>+VLOOKUP(M1977,REFERENCIAS!$C:$D,2,0)*VLOOKUP($M$2,PONDERADORES!$A$7:$G$9,7,0)+VLOOKUP(N1977,REFERENCIAS!$C:$D,2,0)*VLOOKUP($N$2,PONDERADORES!$A$7:$G$9,7,0)+VLOOKUP(O1977,REFERENCIAS!$C:$D,2,0)*VLOOKUP($O$2,PONDERADORES!$A$7:$G$9,7,0)</f>
        <v>0.2</v>
      </c>
      <c r="Z1977" s="2">
        <f>+VLOOKUP(IF(R1977&lt;0.1,0,IF(AND(R1977&gt;=0.1,R1977&lt;0.2),0.1,IF(AND(R1977&gt;=0.2,R1977&lt;0.3),0.2,IF(R1977&gt;0.3,0.3,)))),REFERENCIAS!$C:$D,2,0)*VLOOKUP($R$2,PONDERADORES!$A$11:$G$11,7,0)</f>
        <v>15</v>
      </c>
      <c r="AA1977" s="92"/>
      <c r="AB1977" s="95" t="e">
        <f t="shared" ca="1" si="119"/>
        <v>#REF!</v>
      </c>
      <c r="AC1977" s="23" t="e">
        <f ca="1">IF(AB1977&gt;REFERENCIAS!$C$62,REFERENCIAS!$B$62,IF(AND(AB1977&gt;=REFERENCIAS!$C$63,AB1977&lt;REFERENCIAS!$D$63),REFERENCIAS!$B$63,IF(AND(AB1977&gt;REFERENCIAS!$C$64,AB1977&lt;=REFERENCIAS!$D$64),REFERENCIAS!$B$64,IF(AND(AB1977&gt;=REFERENCIAS!$C$65,AB1977&lt;REFERENCIAS!$D$65),REFERENCIAS!$B$65, "Revisar"))))</f>
        <v>#REF!</v>
      </c>
      <c r="AD1977" s="94" t="e">
        <f ca="1">VLOOKUP(AC1977,REFERENCIAS!$B$62:$G$65,4,FALSE)</f>
        <v>#REF!</v>
      </c>
    </row>
    <row r="1978" spans="1:30" ht="17.25" x14ac:dyDescent="0.25">
      <c r="A1978" s="74"/>
      <c r="B1978" s="19"/>
      <c r="C1978" s="19"/>
      <c r="D1978" s="50"/>
      <c r="E1978" s="73"/>
      <c r="F1978" s="74"/>
      <c r="G1978" s="9"/>
      <c r="H1978" s="48"/>
      <c r="I1978" s="49">
        <f t="shared" ca="1" si="117"/>
        <v>2022</v>
      </c>
      <c r="J1978" s="22">
        <f t="shared" ca="1" si="116"/>
        <v>1</v>
      </c>
      <c r="K1978" s="19"/>
      <c r="L1978" s="73"/>
      <c r="M1978" s="74"/>
      <c r="N1978" s="19"/>
      <c r="O1978" s="73"/>
      <c r="P1978" s="82">
        <v>1</v>
      </c>
      <c r="Q1978" s="24">
        <v>1</v>
      </c>
      <c r="R1978" s="81">
        <f t="shared" si="118"/>
        <v>1</v>
      </c>
      <c r="S1978" s="87"/>
      <c r="T1978" s="19"/>
      <c r="U1978" s="25"/>
      <c r="V1978" s="25"/>
      <c r="W1978" s="81"/>
      <c r="X1978" s="91" t="e">
        <f ca="1">+VLOOKUP(#REF!,REFERENCIAS!$C:$D,2,0)*VLOOKUP(#REF!,PONDERADORES!A:P,IF(AND(INFORMACION!$T1978='REFERENCIAS RIESGO'!$C$36,INFORMACION!$F1978=REFERENCIAS!$C$24),16,IF(INFORMACION!$T1978='REFERENCIAS RIESGO'!$C$36,13,IF(INFORMACION!$F1978=REFERENCIAS!$C$24,10,7))),0)+VLOOKUP(K1978,REFERENCIAS!$C:$D,2,0)*VLOOKUP($K$2,PONDERADORES!A:P,IF(AND(INFORMACION!$T1978='REFERENCIAS RIESGO'!$C$36,INFORMACION!$F1978=REFERENCIAS!$C$24),16,IF(INFORMACION!$T1978='REFERENCIAS RIESGO'!$C$36,13,IF(INFORMACION!$F1978=REFERENCIAS!$C$24,10,7))),0)+VLOOKUP(L1978,REFERENCIAS!$C:$D,2,0)*VLOOKUP($L$2,PONDERADORES!A:P,IF(AND(INFORMACION!$T1978='REFERENCIAS RIESGO'!$C$36,INFORMACION!$F1978=REFERENCIAS!$C$24),16,IF(INFORMACION!$T1978='REFERENCIAS RIESGO'!$C$36,13,IF(INFORMACION!$F1978=REFERENCIAS!$C$24,10,7))),0)+VLOOKUP(F1978,REFERENCIAS!$C:$D,2,0)*VLOOKUP($F$2,PONDERADORES!A:P,IF(AND(INFORMACION!$T1978='REFERENCIAS RIESGO'!$C$36,INFORMACION!$F1978=REFERENCIAS!$C$24),16,IF(INFORMACION!$T1978='REFERENCIAS RIESGO'!$C$36,13,IF(INFORMACION!$F1978=REFERENCIAS!$C$24,10,7))),0)+VLOOKUP(T1978,REFERENCIAS!$C:$D,2,0)*VLOOKUP($T$2,PONDERADORES!A:P,IF(AND(INFORMACION!$T1978='REFERENCIAS RIESGO'!$C$36,INFORMACION!$F1978=REFERENCIAS!$C$24),16,IF(INFORMACION!$T1978='REFERENCIAS RIESGO'!$C$36,13,IF(INFORMACION!$F1978=REFERENCIAS!$C$24,10,7))),0)+VLOOKUP(IF(J1978&lt;=0.2,0.2,IF(AND(J1978&gt;0.2,J1978&lt;=0.4),0.4,IF(AND(J1978&gt;0.4,J1978&lt;=0.6),0.6,IF(AND(J1978&gt;0.6,J1978&lt;=0.8),0.8,IF(AND(J1978&gt;0.8,J1978&lt;=1),1))))),REFERENCIAS!$C:$D,2,0)*VLOOKUP($J$2,PONDERADORES!A:P,IF(AND(INFORMACION!$T1978='REFERENCIAS RIESGO'!$C$36,INFORMACION!$F1978=REFERENCIAS!$C$24),16,IF(INFORMACION!$T1978='REFERENCIAS RIESGO'!$C$36,13,IF(INFORMACION!$F1978=REFERENCIAS!$C$24,10,7))),0)</f>
        <v>#REF!</v>
      </c>
      <c r="Y1978" s="68">
        <f>+VLOOKUP(M1978,REFERENCIAS!$C:$D,2,0)*VLOOKUP($M$2,PONDERADORES!$A$7:$G$9,7,0)+VLOOKUP(N1978,REFERENCIAS!$C:$D,2,0)*VLOOKUP($N$2,PONDERADORES!$A$7:$G$9,7,0)+VLOOKUP(O1978,REFERENCIAS!$C:$D,2,0)*VLOOKUP($O$2,PONDERADORES!$A$7:$G$9,7,0)</f>
        <v>0.2</v>
      </c>
      <c r="Z1978" s="2">
        <f>+VLOOKUP(IF(R1978&lt;0.1,0,IF(AND(R1978&gt;=0.1,R1978&lt;0.2),0.1,IF(AND(R1978&gt;=0.2,R1978&lt;0.3),0.2,IF(R1978&gt;0.3,0.3,)))),REFERENCIAS!$C:$D,2,0)*VLOOKUP($R$2,PONDERADORES!$A$11:$G$11,7,0)</f>
        <v>15</v>
      </c>
      <c r="AA1978" s="92"/>
      <c r="AB1978" s="95" t="e">
        <f t="shared" ca="1" si="119"/>
        <v>#REF!</v>
      </c>
      <c r="AC1978" s="23" t="e">
        <f ca="1">IF(AB1978&gt;REFERENCIAS!$C$62,REFERENCIAS!$B$62,IF(AND(AB1978&gt;=REFERENCIAS!$C$63,AB1978&lt;REFERENCIAS!$D$63),REFERENCIAS!$B$63,IF(AND(AB1978&gt;REFERENCIAS!$C$64,AB1978&lt;=REFERENCIAS!$D$64),REFERENCIAS!$B$64,IF(AND(AB1978&gt;=REFERENCIAS!$C$65,AB1978&lt;REFERENCIAS!$D$65),REFERENCIAS!$B$65, "Revisar"))))</f>
        <v>#REF!</v>
      </c>
      <c r="AD1978" s="94" t="e">
        <f ca="1">VLOOKUP(AC1978,REFERENCIAS!$B$62:$G$65,4,FALSE)</f>
        <v>#REF!</v>
      </c>
    </row>
    <row r="1979" spans="1:30" ht="17.25" x14ac:dyDescent="0.25">
      <c r="A1979" s="74"/>
      <c r="B1979" s="19"/>
      <c r="C1979" s="19"/>
      <c r="D1979" s="50"/>
      <c r="E1979" s="73"/>
      <c r="F1979" s="74"/>
      <c r="G1979" s="9"/>
      <c r="H1979" s="48"/>
      <c r="I1979" s="49">
        <f t="shared" ca="1" si="117"/>
        <v>2022</v>
      </c>
      <c r="J1979" s="22">
        <f t="shared" ca="1" si="116"/>
        <v>1</v>
      </c>
      <c r="K1979" s="19"/>
      <c r="L1979" s="73"/>
      <c r="M1979" s="74"/>
      <c r="N1979" s="19"/>
      <c r="O1979" s="73"/>
      <c r="P1979" s="82">
        <v>1</v>
      </c>
      <c r="Q1979" s="24">
        <v>1</v>
      </c>
      <c r="R1979" s="81">
        <f t="shared" si="118"/>
        <v>1</v>
      </c>
      <c r="S1979" s="87"/>
      <c r="T1979" s="19"/>
      <c r="U1979" s="25"/>
      <c r="V1979" s="25"/>
      <c r="W1979" s="81"/>
      <c r="X1979" s="91" t="e">
        <f ca="1">+VLOOKUP(#REF!,REFERENCIAS!$C:$D,2,0)*VLOOKUP(#REF!,PONDERADORES!A:P,IF(AND(INFORMACION!$T1979='REFERENCIAS RIESGO'!$C$36,INFORMACION!$F1979=REFERENCIAS!$C$24),16,IF(INFORMACION!$T1979='REFERENCIAS RIESGO'!$C$36,13,IF(INFORMACION!$F1979=REFERENCIAS!$C$24,10,7))),0)+VLOOKUP(K1979,REFERENCIAS!$C:$D,2,0)*VLOOKUP($K$2,PONDERADORES!A:P,IF(AND(INFORMACION!$T1979='REFERENCIAS RIESGO'!$C$36,INFORMACION!$F1979=REFERENCIAS!$C$24),16,IF(INFORMACION!$T1979='REFERENCIAS RIESGO'!$C$36,13,IF(INFORMACION!$F1979=REFERENCIAS!$C$24,10,7))),0)+VLOOKUP(L1979,REFERENCIAS!$C:$D,2,0)*VLOOKUP($L$2,PONDERADORES!A:P,IF(AND(INFORMACION!$T1979='REFERENCIAS RIESGO'!$C$36,INFORMACION!$F1979=REFERENCIAS!$C$24),16,IF(INFORMACION!$T1979='REFERENCIAS RIESGO'!$C$36,13,IF(INFORMACION!$F1979=REFERENCIAS!$C$24,10,7))),0)+VLOOKUP(F1979,REFERENCIAS!$C:$D,2,0)*VLOOKUP($F$2,PONDERADORES!A:P,IF(AND(INFORMACION!$T1979='REFERENCIAS RIESGO'!$C$36,INFORMACION!$F1979=REFERENCIAS!$C$24),16,IF(INFORMACION!$T1979='REFERENCIAS RIESGO'!$C$36,13,IF(INFORMACION!$F1979=REFERENCIAS!$C$24,10,7))),0)+VLOOKUP(T1979,REFERENCIAS!$C:$D,2,0)*VLOOKUP($T$2,PONDERADORES!A:P,IF(AND(INFORMACION!$T1979='REFERENCIAS RIESGO'!$C$36,INFORMACION!$F1979=REFERENCIAS!$C$24),16,IF(INFORMACION!$T1979='REFERENCIAS RIESGO'!$C$36,13,IF(INFORMACION!$F1979=REFERENCIAS!$C$24,10,7))),0)+VLOOKUP(IF(J1979&lt;=0.2,0.2,IF(AND(J1979&gt;0.2,J1979&lt;=0.4),0.4,IF(AND(J1979&gt;0.4,J1979&lt;=0.6),0.6,IF(AND(J1979&gt;0.6,J1979&lt;=0.8),0.8,IF(AND(J1979&gt;0.8,J1979&lt;=1),1))))),REFERENCIAS!$C:$D,2,0)*VLOOKUP($J$2,PONDERADORES!A:P,IF(AND(INFORMACION!$T1979='REFERENCIAS RIESGO'!$C$36,INFORMACION!$F1979=REFERENCIAS!$C$24),16,IF(INFORMACION!$T1979='REFERENCIAS RIESGO'!$C$36,13,IF(INFORMACION!$F1979=REFERENCIAS!$C$24,10,7))),0)</f>
        <v>#REF!</v>
      </c>
      <c r="Y1979" s="68">
        <f>+VLOOKUP(M1979,REFERENCIAS!$C:$D,2,0)*VLOOKUP($M$2,PONDERADORES!$A$7:$G$9,7,0)+VLOOKUP(N1979,REFERENCIAS!$C:$D,2,0)*VLOOKUP($N$2,PONDERADORES!$A$7:$G$9,7,0)+VLOOKUP(O1979,REFERENCIAS!$C:$D,2,0)*VLOOKUP($O$2,PONDERADORES!$A$7:$G$9,7,0)</f>
        <v>0.2</v>
      </c>
      <c r="Z1979" s="2">
        <f>+VLOOKUP(IF(R1979&lt;0.1,0,IF(AND(R1979&gt;=0.1,R1979&lt;0.2),0.1,IF(AND(R1979&gt;=0.2,R1979&lt;0.3),0.2,IF(R1979&gt;0.3,0.3,)))),REFERENCIAS!$C:$D,2,0)*VLOOKUP($R$2,PONDERADORES!$A$11:$G$11,7,0)</f>
        <v>15</v>
      </c>
      <c r="AA1979" s="92"/>
      <c r="AB1979" s="95" t="e">
        <f t="shared" ca="1" si="119"/>
        <v>#REF!</v>
      </c>
      <c r="AC1979" s="23" t="e">
        <f ca="1">IF(AB1979&gt;REFERENCIAS!$C$62,REFERENCIAS!$B$62,IF(AND(AB1979&gt;=REFERENCIAS!$C$63,AB1979&lt;REFERENCIAS!$D$63),REFERENCIAS!$B$63,IF(AND(AB1979&gt;REFERENCIAS!$C$64,AB1979&lt;=REFERENCIAS!$D$64),REFERENCIAS!$B$64,IF(AND(AB1979&gt;=REFERENCIAS!$C$65,AB1979&lt;REFERENCIAS!$D$65),REFERENCIAS!$B$65, "Revisar"))))</f>
        <v>#REF!</v>
      </c>
      <c r="AD1979" s="94" t="e">
        <f ca="1">VLOOKUP(AC1979,REFERENCIAS!$B$62:$G$65,4,FALSE)</f>
        <v>#REF!</v>
      </c>
    </row>
    <row r="1980" spans="1:30" ht="17.25" x14ac:dyDescent="0.25">
      <c r="A1980" s="74"/>
      <c r="B1980" s="19"/>
      <c r="C1980" s="19"/>
      <c r="D1980" s="50"/>
      <c r="E1980" s="73"/>
      <c r="F1980" s="74"/>
      <c r="G1980" s="9"/>
      <c r="H1980" s="48"/>
      <c r="I1980" s="49">
        <f t="shared" ca="1" si="117"/>
        <v>2022</v>
      </c>
      <c r="J1980" s="22">
        <f t="shared" ca="1" si="116"/>
        <v>1</v>
      </c>
      <c r="K1980" s="19"/>
      <c r="L1980" s="73"/>
      <c r="M1980" s="74"/>
      <c r="N1980" s="19"/>
      <c r="O1980" s="73"/>
      <c r="P1980" s="82">
        <v>1</v>
      </c>
      <c r="Q1980" s="24">
        <v>1</v>
      </c>
      <c r="R1980" s="81">
        <f t="shared" si="118"/>
        <v>1</v>
      </c>
      <c r="S1980" s="87"/>
      <c r="T1980" s="19"/>
      <c r="U1980" s="25"/>
      <c r="V1980" s="25"/>
      <c r="W1980" s="81"/>
      <c r="X1980" s="91" t="e">
        <f ca="1">+VLOOKUP(#REF!,REFERENCIAS!$C:$D,2,0)*VLOOKUP(#REF!,PONDERADORES!A:P,IF(AND(INFORMACION!$T1980='REFERENCIAS RIESGO'!$C$36,INFORMACION!$F1980=REFERENCIAS!$C$24),16,IF(INFORMACION!$T1980='REFERENCIAS RIESGO'!$C$36,13,IF(INFORMACION!$F1980=REFERENCIAS!$C$24,10,7))),0)+VLOOKUP(K1980,REFERENCIAS!$C:$D,2,0)*VLOOKUP($K$2,PONDERADORES!A:P,IF(AND(INFORMACION!$T1980='REFERENCIAS RIESGO'!$C$36,INFORMACION!$F1980=REFERENCIAS!$C$24),16,IF(INFORMACION!$T1980='REFERENCIAS RIESGO'!$C$36,13,IF(INFORMACION!$F1980=REFERENCIAS!$C$24,10,7))),0)+VLOOKUP(L1980,REFERENCIAS!$C:$D,2,0)*VLOOKUP($L$2,PONDERADORES!A:P,IF(AND(INFORMACION!$T1980='REFERENCIAS RIESGO'!$C$36,INFORMACION!$F1980=REFERENCIAS!$C$24),16,IF(INFORMACION!$T1980='REFERENCIAS RIESGO'!$C$36,13,IF(INFORMACION!$F1980=REFERENCIAS!$C$24,10,7))),0)+VLOOKUP(F1980,REFERENCIAS!$C:$D,2,0)*VLOOKUP($F$2,PONDERADORES!A:P,IF(AND(INFORMACION!$T1980='REFERENCIAS RIESGO'!$C$36,INFORMACION!$F1980=REFERENCIAS!$C$24),16,IF(INFORMACION!$T1980='REFERENCIAS RIESGO'!$C$36,13,IF(INFORMACION!$F1980=REFERENCIAS!$C$24,10,7))),0)+VLOOKUP(T1980,REFERENCIAS!$C:$D,2,0)*VLOOKUP($T$2,PONDERADORES!A:P,IF(AND(INFORMACION!$T1980='REFERENCIAS RIESGO'!$C$36,INFORMACION!$F1980=REFERENCIAS!$C$24),16,IF(INFORMACION!$T1980='REFERENCIAS RIESGO'!$C$36,13,IF(INFORMACION!$F1980=REFERENCIAS!$C$24,10,7))),0)+VLOOKUP(IF(J1980&lt;=0.2,0.2,IF(AND(J1980&gt;0.2,J1980&lt;=0.4),0.4,IF(AND(J1980&gt;0.4,J1980&lt;=0.6),0.6,IF(AND(J1980&gt;0.6,J1980&lt;=0.8),0.8,IF(AND(J1980&gt;0.8,J1980&lt;=1),1))))),REFERENCIAS!$C:$D,2,0)*VLOOKUP($J$2,PONDERADORES!A:P,IF(AND(INFORMACION!$T1980='REFERENCIAS RIESGO'!$C$36,INFORMACION!$F1980=REFERENCIAS!$C$24),16,IF(INFORMACION!$T1980='REFERENCIAS RIESGO'!$C$36,13,IF(INFORMACION!$F1980=REFERENCIAS!$C$24,10,7))),0)</f>
        <v>#REF!</v>
      </c>
      <c r="Y1980" s="68">
        <f>+VLOOKUP(M1980,REFERENCIAS!$C:$D,2,0)*VLOOKUP($M$2,PONDERADORES!$A$7:$G$9,7,0)+VLOOKUP(N1980,REFERENCIAS!$C:$D,2,0)*VLOOKUP($N$2,PONDERADORES!$A$7:$G$9,7,0)+VLOOKUP(O1980,REFERENCIAS!$C:$D,2,0)*VLOOKUP($O$2,PONDERADORES!$A$7:$G$9,7,0)</f>
        <v>0.2</v>
      </c>
      <c r="Z1980" s="2">
        <f>+VLOOKUP(IF(R1980&lt;0.1,0,IF(AND(R1980&gt;=0.1,R1980&lt;0.2),0.1,IF(AND(R1980&gt;=0.2,R1980&lt;0.3),0.2,IF(R1980&gt;0.3,0.3,)))),REFERENCIAS!$C:$D,2,0)*VLOOKUP($R$2,PONDERADORES!$A$11:$G$11,7,0)</f>
        <v>15</v>
      </c>
      <c r="AA1980" s="92"/>
      <c r="AB1980" s="95" t="e">
        <f t="shared" ca="1" si="119"/>
        <v>#REF!</v>
      </c>
      <c r="AC1980" s="23" t="e">
        <f ca="1">IF(AB1980&gt;REFERENCIAS!$C$62,REFERENCIAS!$B$62,IF(AND(AB1980&gt;=REFERENCIAS!$C$63,AB1980&lt;REFERENCIAS!$D$63),REFERENCIAS!$B$63,IF(AND(AB1980&gt;REFERENCIAS!$C$64,AB1980&lt;=REFERENCIAS!$D$64),REFERENCIAS!$B$64,IF(AND(AB1980&gt;=REFERENCIAS!$C$65,AB1980&lt;REFERENCIAS!$D$65),REFERENCIAS!$B$65, "Revisar"))))</f>
        <v>#REF!</v>
      </c>
      <c r="AD1980" s="94" t="e">
        <f ca="1">VLOOKUP(AC1980,REFERENCIAS!$B$62:$G$65,4,FALSE)</f>
        <v>#REF!</v>
      </c>
    </row>
    <row r="1981" spans="1:30" ht="17.25" x14ac:dyDescent="0.25">
      <c r="A1981" s="74"/>
      <c r="B1981" s="19"/>
      <c r="C1981" s="19"/>
      <c r="D1981" s="50"/>
      <c r="E1981" s="73"/>
      <c r="F1981" s="74"/>
      <c r="G1981" s="9"/>
      <c r="H1981" s="48"/>
      <c r="I1981" s="49">
        <f t="shared" ca="1" si="117"/>
        <v>2022</v>
      </c>
      <c r="J1981" s="22">
        <f t="shared" ca="1" si="116"/>
        <v>1</v>
      </c>
      <c r="K1981" s="19"/>
      <c r="L1981" s="73"/>
      <c r="M1981" s="74"/>
      <c r="N1981" s="19"/>
      <c r="O1981" s="73"/>
      <c r="P1981" s="82">
        <v>1</v>
      </c>
      <c r="Q1981" s="24">
        <v>1</v>
      </c>
      <c r="R1981" s="81">
        <f t="shared" si="118"/>
        <v>1</v>
      </c>
      <c r="S1981" s="87"/>
      <c r="T1981" s="19"/>
      <c r="U1981" s="25"/>
      <c r="V1981" s="25"/>
      <c r="W1981" s="81"/>
      <c r="X1981" s="91" t="e">
        <f ca="1">+VLOOKUP(#REF!,REFERENCIAS!$C:$D,2,0)*VLOOKUP(#REF!,PONDERADORES!A:P,IF(AND(INFORMACION!$T1981='REFERENCIAS RIESGO'!$C$36,INFORMACION!$F1981=REFERENCIAS!$C$24),16,IF(INFORMACION!$T1981='REFERENCIAS RIESGO'!$C$36,13,IF(INFORMACION!$F1981=REFERENCIAS!$C$24,10,7))),0)+VLOOKUP(K1981,REFERENCIAS!$C:$D,2,0)*VLOOKUP($K$2,PONDERADORES!A:P,IF(AND(INFORMACION!$T1981='REFERENCIAS RIESGO'!$C$36,INFORMACION!$F1981=REFERENCIAS!$C$24),16,IF(INFORMACION!$T1981='REFERENCIAS RIESGO'!$C$36,13,IF(INFORMACION!$F1981=REFERENCIAS!$C$24,10,7))),0)+VLOOKUP(L1981,REFERENCIAS!$C:$D,2,0)*VLOOKUP($L$2,PONDERADORES!A:P,IF(AND(INFORMACION!$T1981='REFERENCIAS RIESGO'!$C$36,INFORMACION!$F1981=REFERENCIAS!$C$24),16,IF(INFORMACION!$T1981='REFERENCIAS RIESGO'!$C$36,13,IF(INFORMACION!$F1981=REFERENCIAS!$C$24,10,7))),0)+VLOOKUP(F1981,REFERENCIAS!$C:$D,2,0)*VLOOKUP($F$2,PONDERADORES!A:P,IF(AND(INFORMACION!$T1981='REFERENCIAS RIESGO'!$C$36,INFORMACION!$F1981=REFERENCIAS!$C$24),16,IF(INFORMACION!$T1981='REFERENCIAS RIESGO'!$C$36,13,IF(INFORMACION!$F1981=REFERENCIAS!$C$24,10,7))),0)+VLOOKUP(T1981,REFERENCIAS!$C:$D,2,0)*VLOOKUP($T$2,PONDERADORES!A:P,IF(AND(INFORMACION!$T1981='REFERENCIAS RIESGO'!$C$36,INFORMACION!$F1981=REFERENCIAS!$C$24),16,IF(INFORMACION!$T1981='REFERENCIAS RIESGO'!$C$36,13,IF(INFORMACION!$F1981=REFERENCIAS!$C$24,10,7))),0)+VLOOKUP(IF(J1981&lt;=0.2,0.2,IF(AND(J1981&gt;0.2,J1981&lt;=0.4),0.4,IF(AND(J1981&gt;0.4,J1981&lt;=0.6),0.6,IF(AND(J1981&gt;0.6,J1981&lt;=0.8),0.8,IF(AND(J1981&gt;0.8,J1981&lt;=1),1))))),REFERENCIAS!$C:$D,2,0)*VLOOKUP($J$2,PONDERADORES!A:P,IF(AND(INFORMACION!$T1981='REFERENCIAS RIESGO'!$C$36,INFORMACION!$F1981=REFERENCIAS!$C$24),16,IF(INFORMACION!$T1981='REFERENCIAS RIESGO'!$C$36,13,IF(INFORMACION!$F1981=REFERENCIAS!$C$24,10,7))),0)</f>
        <v>#REF!</v>
      </c>
      <c r="Y1981" s="68">
        <f>+VLOOKUP(M1981,REFERENCIAS!$C:$D,2,0)*VLOOKUP($M$2,PONDERADORES!$A$7:$G$9,7,0)+VLOOKUP(N1981,REFERENCIAS!$C:$D,2,0)*VLOOKUP($N$2,PONDERADORES!$A$7:$G$9,7,0)+VLOOKUP(O1981,REFERENCIAS!$C:$D,2,0)*VLOOKUP($O$2,PONDERADORES!$A$7:$G$9,7,0)</f>
        <v>0.2</v>
      </c>
      <c r="Z1981" s="2">
        <f>+VLOOKUP(IF(R1981&lt;0.1,0,IF(AND(R1981&gt;=0.1,R1981&lt;0.2),0.1,IF(AND(R1981&gt;=0.2,R1981&lt;0.3),0.2,IF(R1981&gt;0.3,0.3,)))),REFERENCIAS!$C:$D,2,0)*VLOOKUP($R$2,PONDERADORES!$A$11:$G$11,7,0)</f>
        <v>15</v>
      </c>
      <c r="AA1981" s="92"/>
      <c r="AB1981" s="95" t="e">
        <f t="shared" ca="1" si="119"/>
        <v>#REF!</v>
      </c>
      <c r="AC1981" s="23" t="e">
        <f ca="1">IF(AB1981&gt;REFERENCIAS!$C$62,REFERENCIAS!$B$62,IF(AND(AB1981&gt;=REFERENCIAS!$C$63,AB1981&lt;REFERENCIAS!$D$63),REFERENCIAS!$B$63,IF(AND(AB1981&gt;REFERENCIAS!$C$64,AB1981&lt;=REFERENCIAS!$D$64),REFERENCIAS!$B$64,IF(AND(AB1981&gt;=REFERENCIAS!$C$65,AB1981&lt;REFERENCIAS!$D$65),REFERENCIAS!$B$65, "Revisar"))))</f>
        <v>#REF!</v>
      </c>
      <c r="AD1981" s="94" t="e">
        <f ca="1">VLOOKUP(AC1981,REFERENCIAS!$B$62:$G$65,4,FALSE)</f>
        <v>#REF!</v>
      </c>
    </row>
    <row r="1982" spans="1:30" ht="17.25" x14ac:dyDescent="0.25">
      <c r="A1982" s="74"/>
      <c r="B1982" s="19"/>
      <c r="C1982" s="19"/>
      <c r="D1982" s="50"/>
      <c r="E1982" s="73"/>
      <c r="F1982" s="74"/>
      <c r="G1982" s="9"/>
      <c r="H1982" s="48"/>
      <c r="I1982" s="49">
        <f t="shared" ca="1" si="117"/>
        <v>2022</v>
      </c>
      <c r="J1982" s="22">
        <f t="shared" ca="1" si="116"/>
        <v>1</v>
      </c>
      <c r="K1982" s="19"/>
      <c r="L1982" s="73"/>
      <c r="M1982" s="74"/>
      <c r="N1982" s="19"/>
      <c r="O1982" s="73"/>
      <c r="P1982" s="82">
        <v>1</v>
      </c>
      <c r="Q1982" s="24">
        <v>1</v>
      </c>
      <c r="R1982" s="81">
        <f t="shared" si="118"/>
        <v>1</v>
      </c>
      <c r="S1982" s="87"/>
      <c r="T1982" s="19"/>
      <c r="U1982" s="25"/>
      <c r="V1982" s="25"/>
      <c r="W1982" s="81"/>
      <c r="X1982" s="91" t="e">
        <f ca="1">+VLOOKUP(#REF!,REFERENCIAS!$C:$D,2,0)*VLOOKUP(#REF!,PONDERADORES!A:P,IF(AND(INFORMACION!$T1982='REFERENCIAS RIESGO'!$C$36,INFORMACION!$F1982=REFERENCIAS!$C$24),16,IF(INFORMACION!$T1982='REFERENCIAS RIESGO'!$C$36,13,IF(INFORMACION!$F1982=REFERENCIAS!$C$24,10,7))),0)+VLOOKUP(K1982,REFERENCIAS!$C:$D,2,0)*VLOOKUP($K$2,PONDERADORES!A:P,IF(AND(INFORMACION!$T1982='REFERENCIAS RIESGO'!$C$36,INFORMACION!$F1982=REFERENCIAS!$C$24),16,IF(INFORMACION!$T1982='REFERENCIAS RIESGO'!$C$36,13,IF(INFORMACION!$F1982=REFERENCIAS!$C$24,10,7))),0)+VLOOKUP(L1982,REFERENCIAS!$C:$D,2,0)*VLOOKUP($L$2,PONDERADORES!A:P,IF(AND(INFORMACION!$T1982='REFERENCIAS RIESGO'!$C$36,INFORMACION!$F1982=REFERENCIAS!$C$24),16,IF(INFORMACION!$T1982='REFERENCIAS RIESGO'!$C$36,13,IF(INFORMACION!$F1982=REFERENCIAS!$C$24,10,7))),0)+VLOOKUP(F1982,REFERENCIAS!$C:$D,2,0)*VLOOKUP($F$2,PONDERADORES!A:P,IF(AND(INFORMACION!$T1982='REFERENCIAS RIESGO'!$C$36,INFORMACION!$F1982=REFERENCIAS!$C$24),16,IF(INFORMACION!$T1982='REFERENCIAS RIESGO'!$C$36,13,IF(INFORMACION!$F1982=REFERENCIAS!$C$24,10,7))),0)+VLOOKUP(T1982,REFERENCIAS!$C:$D,2,0)*VLOOKUP($T$2,PONDERADORES!A:P,IF(AND(INFORMACION!$T1982='REFERENCIAS RIESGO'!$C$36,INFORMACION!$F1982=REFERENCIAS!$C$24),16,IF(INFORMACION!$T1982='REFERENCIAS RIESGO'!$C$36,13,IF(INFORMACION!$F1982=REFERENCIAS!$C$24,10,7))),0)+VLOOKUP(IF(J1982&lt;=0.2,0.2,IF(AND(J1982&gt;0.2,J1982&lt;=0.4),0.4,IF(AND(J1982&gt;0.4,J1982&lt;=0.6),0.6,IF(AND(J1982&gt;0.6,J1982&lt;=0.8),0.8,IF(AND(J1982&gt;0.8,J1982&lt;=1),1))))),REFERENCIAS!$C:$D,2,0)*VLOOKUP($J$2,PONDERADORES!A:P,IF(AND(INFORMACION!$T1982='REFERENCIAS RIESGO'!$C$36,INFORMACION!$F1982=REFERENCIAS!$C$24),16,IF(INFORMACION!$T1982='REFERENCIAS RIESGO'!$C$36,13,IF(INFORMACION!$F1982=REFERENCIAS!$C$24,10,7))),0)</f>
        <v>#REF!</v>
      </c>
      <c r="Y1982" s="68">
        <f>+VLOOKUP(M1982,REFERENCIAS!$C:$D,2,0)*VLOOKUP($M$2,PONDERADORES!$A$7:$G$9,7,0)+VLOOKUP(N1982,REFERENCIAS!$C:$D,2,0)*VLOOKUP($N$2,PONDERADORES!$A$7:$G$9,7,0)+VLOOKUP(O1982,REFERENCIAS!$C:$D,2,0)*VLOOKUP($O$2,PONDERADORES!$A$7:$G$9,7,0)</f>
        <v>0.2</v>
      </c>
      <c r="Z1982" s="2">
        <f>+VLOOKUP(IF(R1982&lt;0.1,0,IF(AND(R1982&gt;=0.1,R1982&lt;0.2),0.1,IF(AND(R1982&gt;=0.2,R1982&lt;0.3),0.2,IF(R1982&gt;0.3,0.3,)))),REFERENCIAS!$C:$D,2,0)*VLOOKUP($R$2,PONDERADORES!$A$11:$G$11,7,0)</f>
        <v>15</v>
      </c>
      <c r="AA1982" s="92"/>
      <c r="AB1982" s="95" t="e">
        <f t="shared" ca="1" si="119"/>
        <v>#REF!</v>
      </c>
      <c r="AC1982" s="23" t="e">
        <f ca="1">IF(AB1982&gt;REFERENCIAS!$C$62,REFERENCIAS!$B$62,IF(AND(AB1982&gt;=REFERENCIAS!$C$63,AB1982&lt;REFERENCIAS!$D$63),REFERENCIAS!$B$63,IF(AND(AB1982&gt;REFERENCIAS!$C$64,AB1982&lt;=REFERENCIAS!$D$64),REFERENCIAS!$B$64,IF(AND(AB1982&gt;=REFERENCIAS!$C$65,AB1982&lt;REFERENCIAS!$D$65),REFERENCIAS!$B$65, "Revisar"))))</f>
        <v>#REF!</v>
      </c>
      <c r="AD1982" s="94" t="e">
        <f ca="1">VLOOKUP(AC1982,REFERENCIAS!$B$62:$G$65,4,FALSE)</f>
        <v>#REF!</v>
      </c>
    </row>
    <row r="1983" spans="1:30" ht="17.25" x14ac:dyDescent="0.25">
      <c r="A1983" s="74"/>
      <c r="B1983" s="19"/>
      <c r="C1983" s="19"/>
      <c r="D1983" s="50"/>
      <c r="E1983" s="73"/>
      <c r="F1983" s="74"/>
      <c r="G1983" s="9"/>
      <c r="H1983" s="48"/>
      <c r="I1983" s="49">
        <f t="shared" ca="1" si="117"/>
        <v>2022</v>
      </c>
      <c r="J1983" s="22">
        <f t="shared" ca="1" si="116"/>
        <v>1</v>
      </c>
      <c r="K1983" s="19"/>
      <c r="L1983" s="73"/>
      <c r="M1983" s="74"/>
      <c r="N1983" s="19"/>
      <c r="O1983" s="73"/>
      <c r="P1983" s="82">
        <v>1</v>
      </c>
      <c r="Q1983" s="24">
        <v>1</v>
      </c>
      <c r="R1983" s="81">
        <f t="shared" si="118"/>
        <v>1</v>
      </c>
      <c r="S1983" s="87"/>
      <c r="T1983" s="19"/>
      <c r="U1983" s="25"/>
      <c r="V1983" s="25"/>
      <c r="W1983" s="81"/>
      <c r="X1983" s="91" t="e">
        <f ca="1">+VLOOKUP(#REF!,REFERENCIAS!$C:$D,2,0)*VLOOKUP(#REF!,PONDERADORES!A:P,IF(AND(INFORMACION!$T1983='REFERENCIAS RIESGO'!$C$36,INFORMACION!$F1983=REFERENCIAS!$C$24),16,IF(INFORMACION!$T1983='REFERENCIAS RIESGO'!$C$36,13,IF(INFORMACION!$F1983=REFERENCIAS!$C$24,10,7))),0)+VLOOKUP(K1983,REFERENCIAS!$C:$D,2,0)*VLOOKUP($K$2,PONDERADORES!A:P,IF(AND(INFORMACION!$T1983='REFERENCIAS RIESGO'!$C$36,INFORMACION!$F1983=REFERENCIAS!$C$24),16,IF(INFORMACION!$T1983='REFERENCIAS RIESGO'!$C$36,13,IF(INFORMACION!$F1983=REFERENCIAS!$C$24,10,7))),0)+VLOOKUP(L1983,REFERENCIAS!$C:$D,2,0)*VLOOKUP($L$2,PONDERADORES!A:P,IF(AND(INFORMACION!$T1983='REFERENCIAS RIESGO'!$C$36,INFORMACION!$F1983=REFERENCIAS!$C$24),16,IF(INFORMACION!$T1983='REFERENCIAS RIESGO'!$C$36,13,IF(INFORMACION!$F1983=REFERENCIAS!$C$24,10,7))),0)+VLOOKUP(F1983,REFERENCIAS!$C:$D,2,0)*VLOOKUP($F$2,PONDERADORES!A:P,IF(AND(INFORMACION!$T1983='REFERENCIAS RIESGO'!$C$36,INFORMACION!$F1983=REFERENCIAS!$C$24),16,IF(INFORMACION!$T1983='REFERENCIAS RIESGO'!$C$36,13,IF(INFORMACION!$F1983=REFERENCIAS!$C$24,10,7))),0)+VLOOKUP(T1983,REFERENCIAS!$C:$D,2,0)*VLOOKUP($T$2,PONDERADORES!A:P,IF(AND(INFORMACION!$T1983='REFERENCIAS RIESGO'!$C$36,INFORMACION!$F1983=REFERENCIAS!$C$24),16,IF(INFORMACION!$T1983='REFERENCIAS RIESGO'!$C$36,13,IF(INFORMACION!$F1983=REFERENCIAS!$C$24,10,7))),0)+VLOOKUP(IF(J1983&lt;=0.2,0.2,IF(AND(J1983&gt;0.2,J1983&lt;=0.4),0.4,IF(AND(J1983&gt;0.4,J1983&lt;=0.6),0.6,IF(AND(J1983&gt;0.6,J1983&lt;=0.8),0.8,IF(AND(J1983&gt;0.8,J1983&lt;=1),1))))),REFERENCIAS!$C:$D,2,0)*VLOOKUP($J$2,PONDERADORES!A:P,IF(AND(INFORMACION!$T1983='REFERENCIAS RIESGO'!$C$36,INFORMACION!$F1983=REFERENCIAS!$C$24),16,IF(INFORMACION!$T1983='REFERENCIAS RIESGO'!$C$36,13,IF(INFORMACION!$F1983=REFERENCIAS!$C$24,10,7))),0)</f>
        <v>#REF!</v>
      </c>
      <c r="Y1983" s="68">
        <f>+VLOOKUP(M1983,REFERENCIAS!$C:$D,2,0)*VLOOKUP($M$2,PONDERADORES!$A$7:$G$9,7,0)+VLOOKUP(N1983,REFERENCIAS!$C:$D,2,0)*VLOOKUP($N$2,PONDERADORES!$A$7:$G$9,7,0)+VLOOKUP(O1983,REFERENCIAS!$C:$D,2,0)*VLOOKUP($O$2,PONDERADORES!$A$7:$G$9,7,0)</f>
        <v>0.2</v>
      </c>
      <c r="Z1983" s="2">
        <f>+VLOOKUP(IF(R1983&lt;0.1,0,IF(AND(R1983&gt;=0.1,R1983&lt;0.2),0.1,IF(AND(R1983&gt;=0.2,R1983&lt;0.3),0.2,IF(R1983&gt;0.3,0.3,)))),REFERENCIAS!$C:$D,2,0)*VLOOKUP($R$2,PONDERADORES!$A$11:$G$11,7,0)</f>
        <v>15</v>
      </c>
      <c r="AA1983" s="92"/>
      <c r="AB1983" s="95" t="e">
        <f t="shared" ca="1" si="119"/>
        <v>#REF!</v>
      </c>
      <c r="AC1983" s="23" t="e">
        <f ca="1">IF(AB1983&gt;REFERENCIAS!$C$62,REFERENCIAS!$B$62,IF(AND(AB1983&gt;=REFERENCIAS!$C$63,AB1983&lt;REFERENCIAS!$D$63),REFERENCIAS!$B$63,IF(AND(AB1983&gt;REFERENCIAS!$C$64,AB1983&lt;=REFERENCIAS!$D$64),REFERENCIAS!$B$64,IF(AND(AB1983&gt;=REFERENCIAS!$C$65,AB1983&lt;REFERENCIAS!$D$65),REFERENCIAS!$B$65, "Revisar"))))</f>
        <v>#REF!</v>
      </c>
      <c r="AD1983" s="94" t="e">
        <f ca="1">VLOOKUP(AC1983,REFERENCIAS!$B$62:$G$65,4,FALSE)</f>
        <v>#REF!</v>
      </c>
    </row>
    <row r="1984" spans="1:30" ht="17.25" x14ac:dyDescent="0.25">
      <c r="A1984" s="74"/>
      <c r="B1984" s="19"/>
      <c r="C1984" s="19"/>
      <c r="D1984" s="50"/>
      <c r="E1984" s="73"/>
      <c r="F1984" s="74"/>
      <c r="G1984" s="9"/>
      <c r="H1984" s="48"/>
      <c r="I1984" s="49">
        <f t="shared" ca="1" si="117"/>
        <v>2022</v>
      </c>
      <c r="J1984" s="22">
        <f t="shared" ca="1" si="116"/>
        <v>1</v>
      </c>
      <c r="K1984" s="19"/>
      <c r="L1984" s="73"/>
      <c r="M1984" s="74"/>
      <c r="N1984" s="19"/>
      <c r="O1984" s="73"/>
      <c r="P1984" s="82">
        <v>1</v>
      </c>
      <c r="Q1984" s="24">
        <v>1</v>
      </c>
      <c r="R1984" s="81">
        <f t="shared" si="118"/>
        <v>1</v>
      </c>
      <c r="S1984" s="87"/>
      <c r="T1984" s="19"/>
      <c r="U1984" s="25"/>
      <c r="V1984" s="25"/>
      <c r="W1984" s="81"/>
      <c r="X1984" s="91" t="e">
        <f ca="1">+VLOOKUP(#REF!,REFERENCIAS!$C:$D,2,0)*VLOOKUP(#REF!,PONDERADORES!A:P,IF(AND(INFORMACION!$T1984='REFERENCIAS RIESGO'!$C$36,INFORMACION!$F1984=REFERENCIAS!$C$24),16,IF(INFORMACION!$T1984='REFERENCIAS RIESGO'!$C$36,13,IF(INFORMACION!$F1984=REFERENCIAS!$C$24,10,7))),0)+VLOOKUP(K1984,REFERENCIAS!$C:$D,2,0)*VLOOKUP($K$2,PONDERADORES!A:P,IF(AND(INFORMACION!$T1984='REFERENCIAS RIESGO'!$C$36,INFORMACION!$F1984=REFERENCIAS!$C$24),16,IF(INFORMACION!$T1984='REFERENCIAS RIESGO'!$C$36,13,IF(INFORMACION!$F1984=REFERENCIAS!$C$24,10,7))),0)+VLOOKUP(L1984,REFERENCIAS!$C:$D,2,0)*VLOOKUP($L$2,PONDERADORES!A:P,IF(AND(INFORMACION!$T1984='REFERENCIAS RIESGO'!$C$36,INFORMACION!$F1984=REFERENCIAS!$C$24),16,IF(INFORMACION!$T1984='REFERENCIAS RIESGO'!$C$36,13,IF(INFORMACION!$F1984=REFERENCIAS!$C$24,10,7))),0)+VLOOKUP(F1984,REFERENCIAS!$C:$D,2,0)*VLOOKUP($F$2,PONDERADORES!A:P,IF(AND(INFORMACION!$T1984='REFERENCIAS RIESGO'!$C$36,INFORMACION!$F1984=REFERENCIAS!$C$24),16,IF(INFORMACION!$T1984='REFERENCIAS RIESGO'!$C$36,13,IF(INFORMACION!$F1984=REFERENCIAS!$C$24,10,7))),0)+VLOOKUP(T1984,REFERENCIAS!$C:$D,2,0)*VLOOKUP($T$2,PONDERADORES!A:P,IF(AND(INFORMACION!$T1984='REFERENCIAS RIESGO'!$C$36,INFORMACION!$F1984=REFERENCIAS!$C$24),16,IF(INFORMACION!$T1984='REFERENCIAS RIESGO'!$C$36,13,IF(INFORMACION!$F1984=REFERENCIAS!$C$24,10,7))),0)+VLOOKUP(IF(J1984&lt;=0.2,0.2,IF(AND(J1984&gt;0.2,J1984&lt;=0.4),0.4,IF(AND(J1984&gt;0.4,J1984&lt;=0.6),0.6,IF(AND(J1984&gt;0.6,J1984&lt;=0.8),0.8,IF(AND(J1984&gt;0.8,J1984&lt;=1),1))))),REFERENCIAS!$C:$D,2,0)*VLOOKUP($J$2,PONDERADORES!A:P,IF(AND(INFORMACION!$T1984='REFERENCIAS RIESGO'!$C$36,INFORMACION!$F1984=REFERENCIAS!$C$24),16,IF(INFORMACION!$T1984='REFERENCIAS RIESGO'!$C$36,13,IF(INFORMACION!$F1984=REFERENCIAS!$C$24,10,7))),0)</f>
        <v>#REF!</v>
      </c>
      <c r="Y1984" s="68">
        <f>+VLOOKUP(M1984,REFERENCIAS!$C:$D,2,0)*VLOOKUP($M$2,PONDERADORES!$A$7:$G$9,7,0)+VLOOKUP(N1984,REFERENCIAS!$C:$D,2,0)*VLOOKUP($N$2,PONDERADORES!$A$7:$G$9,7,0)+VLOOKUP(O1984,REFERENCIAS!$C:$D,2,0)*VLOOKUP($O$2,PONDERADORES!$A$7:$G$9,7,0)</f>
        <v>0.2</v>
      </c>
      <c r="Z1984" s="2">
        <f>+VLOOKUP(IF(R1984&lt;0.1,0,IF(AND(R1984&gt;=0.1,R1984&lt;0.2),0.1,IF(AND(R1984&gt;=0.2,R1984&lt;0.3),0.2,IF(R1984&gt;0.3,0.3,)))),REFERENCIAS!$C:$D,2,0)*VLOOKUP($R$2,PONDERADORES!$A$11:$G$11,7,0)</f>
        <v>15</v>
      </c>
      <c r="AA1984" s="92"/>
      <c r="AB1984" s="95" t="e">
        <f t="shared" ca="1" si="119"/>
        <v>#REF!</v>
      </c>
      <c r="AC1984" s="23" t="e">
        <f ca="1">IF(AB1984&gt;REFERENCIAS!$C$62,REFERENCIAS!$B$62,IF(AND(AB1984&gt;=REFERENCIAS!$C$63,AB1984&lt;REFERENCIAS!$D$63),REFERENCIAS!$B$63,IF(AND(AB1984&gt;REFERENCIAS!$C$64,AB1984&lt;=REFERENCIAS!$D$64),REFERENCIAS!$B$64,IF(AND(AB1984&gt;=REFERENCIAS!$C$65,AB1984&lt;REFERENCIAS!$D$65),REFERENCIAS!$B$65, "Revisar"))))</f>
        <v>#REF!</v>
      </c>
      <c r="AD1984" s="94" t="e">
        <f ca="1">VLOOKUP(AC1984,REFERENCIAS!$B$62:$G$65,4,FALSE)</f>
        <v>#REF!</v>
      </c>
    </row>
    <row r="1985" spans="1:30" ht="17.25" x14ac:dyDescent="0.25">
      <c r="A1985" s="74"/>
      <c r="B1985" s="19"/>
      <c r="C1985" s="19"/>
      <c r="D1985" s="50"/>
      <c r="E1985" s="73"/>
      <c r="F1985" s="74"/>
      <c r="G1985" s="9"/>
      <c r="H1985" s="48"/>
      <c r="I1985" s="49">
        <f t="shared" ca="1" si="117"/>
        <v>2022</v>
      </c>
      <c r="J1985" s="22">
        <f t="shared" ca="1" si="116"/>
        <v>1</v>
      </c>
      <c r="K1985" s="19"/>
      <c r="L1985" s="73"/>
      <c r="M1985" s="74"/>
      <c r="N1985" s="19"/>
      <c r="O1985" s="73"/>
      <c r="P1985" s="82">
        <v>1</v>
      </c>
      <c r="Q1985" s="24">
        <v>1</v>
      </c>
      <c r="R1985" s="81">
        <f t="shared" si="118"/>
        <v>1</v>
      </c>
      <c r="S1985" s="87"/>
      <c r="T1985" s="19"/>
      <c r="U1985" s="25"/>
      <c r="V1985" s="25"/>
      <c r="W1985" s="81"/>
      <c r="X1985" s="91" t="e">
        <f ca="1">+VLOOKUP(#REF!,REFERENCIAS!$C:$D,2,0)*VLOOKUP(#REF!,PONDERADORES!A:P,IF(AND(INFORMACION!$T1985='REFERENCIAS RIESGO'!$C$36,INFORMACION!$F1985=REFERENCIAS!$C$24),16,IF(INFORMACION!$T1985='REFERENCIAS RIESGO'!$C$36,13,IF(INFORMACION!$F1985=REFERENCIAS!$C$24,10,7))),0)+VLOOKUP(K1985,REFERENCIAS!$C:$D,2,0)*VLOOKUP($K$2,PONDERADORES!A:P,IF(AND(INFORMACION!$T1985='REFERENCIAS RIESGO'!$C$36,INFORMACION!$F1985=REFERENCIAS!$C$24),16,IF(INFORMACION!$T1985='REFERENCIAS RIESGO'!$C$36,13,IF(INFORMACION!$F1985=REFERENCIAS!$C$24,10,7))),0)+VLOOKUP(L1985,REFERENCIAS!$C:$D,2,0)*VLOOKUP($L$2,PONDERADORES!A:P,IF(AND(INFORMACION!$T1985='REFERENCIAS RIESGO'!$C$36,INFORMACION!$F1985=REFERENCIAS!$C$24),16,IF(INFORMACION!$T1985='REFERENCIAS RIESGO'!$C$36,13,IF(INFORMACION!$F1985=REFERENCIAS!$C$24,10,7))),0)+VLOOKUP(F1985,REFERENCIAS!$C:$D,2,0)*VLOOKUP($F$2,PONDERADORES!A:P,IF(AND(INFORMACION!$T1985='REFERENCIAS RIESGO'!$C$36,INFORMACION!$F1985=REFERENCIAS!$C$24),16,IF(INFORMACION!$T1985='REFERENCIAS RIESGO'!$C$36,13,IF(INFORMACION!$F1985=REFERENCIAS!$C$24,10,7))),0)+VLOOKUP(T1985,REFERENCIAS!$C:$D,2,0)*VLOOKUP($T$2,PONDERADORES!A:P,IF(AND(INFORMACION!$T1985='REFERENCIAS RIESGO'!$C$36,INFORMACION!$F1985=REFERENCIAS!$C$24),16,IF(INFORMACION!$T1985='REFERENCIAS RIESGO'!$C$36,13,IF(INFORMACION!$F1985=REFERENCIAS!$C$24,10,7))),0)+VLOOKUP(IF(J1985&lt;=0.2,0.2,IF(AND(J1985&gt;0.2,J1985&lt;=0.4),0.4,IF(AND(J1985&gt;0.4,J1985&lt;=0.6),0.6,IF(AND(J1985&gt;0.6,J1985&lt;=0.8),0.8,IF(AND(J1985&gt;0.8,J1985&lt;=1),1))))),REFERENCIAS!$C:$D,2,0)*VLOOKUP($J$2,PONDERADORES!A:P,IF(AND(INFORMACION!$T1985='REFERENCIAS RIESGO'!$C$36,INFORMACION!$F1985=REFERENCIAS!$C$24),16,IF(INFORMACION!$T1985='REFERENCIAS RIESGO'!$C$36,13,IF(INFORMACION!$F1985=REFERENCIAS!$C$24,10,7))),0)</f>
        <v>#REF!</v>
      </c>
      <c r="Y1985" s="68">
        <f>+VLOOKUP(M1985,REFERENCIAS!$C:$D,2,0)*VLOOKUP($M$2,PONDERADORES!$A$7:$G$9,7,0)+VLOOKUP(N1985,REFERENCIAS!$C:$D,2,0)*VLOOKUP($N$2,PONDERADORES!$A$7:$G$9,7,0)+VLOOKUP(O1985,REFERENCIAS!$C:$D,2,0)*VLOOKUP($O$2,PONDERADORES!$A$7:$G$9,7,0)</f>
        <v>0.2</v>
      </c>
      <c r="Z1985" s="2">
        <f>+VLOOKUP(IF(R1985&lt;0.1,0,IF(AND(R1985&gt;=0.1,R1985&lt;0.2),0.1,IF(AND(R1985&gt;=0.2,R1985&lt;0.3),0.2,IF(R1985&gt;0.3,0.3,)))),REFERENCIAS!$C:$D,2,0)*VLOOKUP($R$2,PONDERADORES!$A$11:$G$11,7,0)</f>
        <v>15</v>
      </c>
      <c r="AA1985" s="92"/>
      <c r="AB1985" s="95" t="e">
        <f t="shared" ca="1" si="119"/>
        <v>#REF!</v>
      </c>
      <c r="AC1985" s="23" t="e">
        <f ca="1">IF(AB1985&gt;REFERENCIAS!$C$62,REFERENCIAS!$B$62,IF(AND(AB1985&gt;=REFERENCIAS!$C$63,AB1985&lt;REFERENCIAS!$D$63),REFERENCIAS!$B$63,IF(AND(AB1985&gt;REFERENCIAS!$C$64,AB1985&lt;=REFERENCIAS!$D$64),REFERENCIAS!$B$64,IF(AND(AB1985&gt;=REFERENCIAS!$C$65,AB1985&lt;REFERENCIAS!$D$65),REFERENCIAS!$B$65, "Revisar"))))</f>
        <v>#REF!</v>
      </c>
      <c r="AD1985" s="94" t="e">
        <f ca="1">VLOOKUP(AC1985,REFERENCIAS!$B$62:$G$65,4,FALSE)</f>
        <v>#REF!</v>
      </c>
    </row>
    <row r="1986" spans="1:30" ht="17.25" x14ac:dyDescent="0.25">
      <c r="A1986" s="74"/>
      <c r="B1986" s="19"/>
      <c r="C1986" s="19"/>
      <c r="D1986" s="50"/>
      <c r="E1986" s="73"/>
      <c r="F1986" s="74"/>
      <c r="G1986" s="9"/>
      <c r="H1986" s="48"/>
      <c r="I1986" s="49">
        <f t="shared" ca="1" si="117"/>
        <v>2022</v>
      </c>
      <c r="J1986" s="22">
        <f t="shared" ca="1" si="116"/>
        <v>1</v>
      </c>
      <c r="K1986" s="19"/>
      <c r="L1986" s="73"/>
      <c r="M1986" s="74"/>
      <c r="N1986" s="19"/>
      <c r="O1986" s="73"/>
      <c r="P1986" s="82">
        <v>1</v>
      </c>
      <c r="Q1986" s="24">
        <v>1</v>
      </c>
      <c r="R1986" s="81">
        <f t="shared" si="118"/>
        <v>1</v>
      </c>
      <c r="S1986" s="87"/>
      <c r="T1986" s="19"/>
      <c r="U1986" s="25"/>
      <c r="V1986" s="25"/>
      <c r="W1986" s="81"/>
      <c r="X1986" s="91" t="e">
        <f ca="1">+VLOOKUP(#REF!,REFERENCIAS!$C:$D,2,0)*VLOOKUP(#REF!,PONDERADORES!A:P,IF(AND(INFORMACION!$T1986='REFERENCIAS RIESGO'!$C$36,INFORMACION!$F1986=REFERENCIAS!$C$24),16,IF(INFORMACION!$T1986='REFERENCIAS RIESGO'!$C$36,13,IF(INFORMACION!$F1986=REFERENCIAS!$C$24,10,7))),0)+VLOOKUP(K1986,REFERENCIAS!$C:$D,2,0)*VLOOKUP($K$2,PONDERADORES!A:P,IF(AND(INFORMACION!$T1986='REFERENCIAS RIESGO'!$C$36,INFORMACION!$F1986=REFERENCIAS!$C$24),16,IF(INFORMACION!$T1986='REFERENCIAS RIESGO'!$C$36,13,IF(INFORMACION!$F1986=REFERENCIAS!$C$24,10,7))),0)+VLOOKUP(L1986,REFERENCIAS!$C:$D,2,0)*VLOOKUP($L$2,PONDERADORES!A:P,IF(AND(INFORMACION!$T1986='REFERENCIAS RIESGO'!$C$36,INFORMACION!$F1986=REFERENCIAS!$C$24),16,IF(INFORMACION!$T1986='REFERENCIAS RIESGO'!$C$36,13,IF(INFORMACION!$F1986=REFERENCIAS!$C$24,10,7))),0)+VLOOKUP(F1986,REFERENCIAS!$C:$D,2,0)*VLOOKUP($F$2,PONDERADORES!A:P,IF(AND(INFORMACION!$T1986='REFERENCIAS RIESGO'!$C$36,INFORMACION!$F1986=REFERENCIAS!$C$24),16,IF(INFORMACION!$T1986='REFERENCIAS RIESGO'!$C$36,13,IF(INFORMACION!$F1986=REFERENCIAS!$C$24,10,7))),0)+VLOOKUP(T1986,REFERENCIAS!$C:$D,2,0)*VLOOKUP($T$2,PONDERADORES!A:P,IF(AND(INFORMACION!$T1986='REFERENCIAS RIESGO'!$C$36,INFORMACION!$F1986=REFERENCIAS!$C$24),16,IF(INFORMACION!$T1986='REFERENCIAS RIESGO'!$C$36,13,IF(INFORMACION!$F1986=REFERENCIAS!$C$24,10,7))),0)+VLOOKUP(IF(J1986&lt;=0.2,0.2,IF(AND(J1986&gt;0.2,J1986&lt;=0.4),0.4,IF(AND(J1986&gt;0.4,J1986&lt;=0.6),0.6,IF(AND(J1986&gt;0.6,J1986&lt;=0.8),0.8,IF(AND(J1986&gt;0.8,J1986&lt;=1),1))))),REFERENCIAS!$C:$D,2,0)*VLOOKUP($J$2,PONDERADORES!A:P,IF(AND(INFORMACION!$T1986='REFERENCIAS RIESGO'!$C$36,INFORMACION!$F1986=REFERENCIAS!$C$24),16,IF(INFORMACION!$T1986='REFERENCIAS RIESGO'!$C$36,13,IF(INFORMACION!$F1986=REFERENCIAS!$C$24,10,7))),0)</f>
        <v>#REF!</v>
      </c>
      <c r="Y1986" s="68">
        <f>+VLOOKUP(M1986,REFERENCIAS!$C:$D,2,0)*VLOOKUP($M$2,PONDERADORES!$A$7:$G$9,7,0)+VLOOKUP(N1986,REFERENCIAS!$C:$D,2,0)*VLOOKUP($N$2,PONDERADORES!$A$7:$G$9,7,0)+VLOOKUP(O1986,REFERENCIAS!$C:$D,2,0)*VLOOKUP($O$2,PONDERADORES!$A$7:$G$9,7,0)</f>
        <v>0.2</v>
      </c>
      <c r="Z1986" s="2">
        <f>+VLOOKUP(IF(R1986&lt;0.1,0,IF(AND(R1986&gt;=0.1,R1986&lt;0.2),0.1,IF(AND(R1986&gt;=0.2,R1986&lt;0.3),0.2,IF(R1986&gt;0.3,0.3,)))),REFERENCIAS!$C:$D,2,0)*VLOOKUP($R$2,PONDERADORES!$A$11:$G$11,7,0)</f>
        <v>15</v>
      </c>
      <c r="AA1986" s="92"/>
      <c r="AB1986" s="95" t="e">
        <f t="shared" ca="1" si="119"/>
        <v>#REF!</v>
      </c>
      <c r="AC1986" s="23" t="e">
        <f ca="1">IF(AB1986&gt;REFERENCIAS!$C$62,REFERENCIAS!$B$62,IF(AND(AB1986&gt;=REFERENCIAS!$C$63,AB1986&lt;REFERENCIAS!$D$63),REFERENCIAS!$B$63,IF(AND(AB1986&gt;REFERENCIAS!$C$64,AB1986&lt;=REFERENCIAS!$D$64),REFERENCIAS!$B$64,IF(AND(AB1986&gt;=REFERENCIAS!$C$65,AB1986&lt;REFERENCIAS!$D$65),REFERENCIAS!$B$65, "Revisar"))))</f>
        <v>#REF!</v>
      </c>
      <c r="AD1986" s="94" t="e">
        <f ca="1">VLOOKUP(AC1986,REFERENCIAS!$B$62:$G$65,4,FALSE)</f>
        <v>#REF!</v>
      </c>
    </row>
    <row r="1987" spans="1:30" ht="17.25" x14ac:dyDescent="0.25">
      <c r="A1987" s="74"/>
      <c r="B1987" s="19"/>
      <c r="C1987" s="19"/>
      <c r="D1987" s="50"/>
      <c r="E1987" s="73"/>
      <c r="F1987" s="74"/>
      <c r="G1987" s="9"/>
      <c r="H1987" s="48"/>
      <c r="I1987" s="49">
        <f t="shared" ca="1" si="117"/>
        <v>2022</v>
      </c>
      <c r="J1987" s="22">
        <f t="shared" ca="1" si="116"/>
        <v>1</v>
      </c>
      <c r="K1987" s="19"/>
      <c r="L1987" s="73"/>
      <c r="M1987" s="74"/>
      <c r="N1987" s="19"/>
      <c r="O1987" s="73"/>
      <c r="P1987" s="82">
        <v>1</v>
      </c>
      <c r="Q1987" s="24">
        <v>1</v>
      </c>
      <c r="R1987" s="81">
        <f t="shared" si="118"/>
        <v>1</v>
      </c>
      <c r="S1987" s="87"/>
      <c r="T1987" s="19"/>
      <c r="U1987" s="25"/>
      <c r="V1987" s="25"/>
      <c r="W1987" s="81"/>
      <c r="X1987" s="91" t="e">
        <f ca="1">+VLOOKUP(#REF!,REFERENCIAS!$C:$D,2,0)*VLOOKUP(#REF!,PONDERADORES!A:P,IF(AND(INFORMACION!$T1987='REFERENCIAS RIESGO'!$C$36,INFORMACION!$F1987=REFERENCIAS!$C$24),16,IF(INFORMACION!$T1987='REFERENCIAS RIESGO'!$C$36,13,IF(INFORMACION!$F1987=REFERENCIAS!$C$24,10,7))),0)+VLOOKUP(K1987,REFERENCIAS!$C:$D,2,0)*VLOOKUP($K$2,PONDERADORES!A:P,IF(AND(INFORMACION!$T1987='REFERENCIAS RIESGO'!$C$36,INFORMACION!$F1987=REFERENCIAS!$C$24),16,IF(INFORMACION!$T1987='REFERENCIAS RIESGO'!$C$36,13,IF(INFORMACION!$F1987=REFERENCIAS!$C$24,10,7))),0)+VLOOKUP(L1987,REFERENCIAS!$C:$D,2,0)*VLOOKUP($L$2,PONDERADORES!A:P,IF(AND(INFORMACION!$T1987='REFERENCIAS RIESGO'!$C$36,INFORMACION!$F1987=REFERENCIAS!$C$24),16,IF(INFORMACION!$T1987='REFERENCIAS RIESGO'!$C$36,13,IF(INFORMACION!$F1987=REFERENCIAS!$C$24,10,7))),0)+VLOOKUP(F1987,REFERENCIAS!$C:$D,2,0)*VLOOKUP($F$2,PONDERADORES!A:P,IF(AND(INFORMACION!$T1987='REFERENCIAS RIESGO'!$C$36,INFORMACION!$F1987=REFERENCIAS!$C$24),16,IF(INFORMACION!$T1987='REFERENCIAS RIESGO'!$C$36,13,IF(INFORMACION!$F1987=REFERENCIAS!$C$24,10,7))),0)+VLOOKUP(T1987,REFERENCIAS!$C:$D,2,0)*VLOOKUP($T$2,PONDERADORES!A:P,IF(AND(INFORMACION!$T1987='REFERENCIAS RIESGO'!$C$36,INFORMACION!$F1987=REFERENCIAS!$C$24),16,IF(INFORMACION!$T1987='REFERENCIAS RIESGO'!$C$36,13,IF(INFORMACION!$F1987=REFERENCIAS!$C$24,10,7))),0)+VLOOKUP(IF(J1987&lt;=0.2,0.2,IF(AND(J1987&gt;0.2,J1987&lt;=0.4),0.4,IF(AND(J1987&gt;0.4,J1987&lt;=0.6),0.6,IF(AND(J1987&gt;0.6,J1987&lt;=0.8),0.8,IF(AND(J1987&gt;0.8,J1987&lt;=1),1))))),REFERENCIAS!$C:$D,2,0)*VLOOKUP($J$2,PONDERADORES!A:P,IF(AND(INFORMACION!$T1987='REFERENCIAS RIESGO'!$C$36,INFORMACION!$F1987=REFERENCIAS!$C$24),16,IF(INFORMACION!$T1987='REFERENCIAS RIESGO'!$C$36,13,IF(INFORMACION!$F1987=REFERENCIAS!$C$24,10,7))),0)</f>
        <v>#REF!</v>
      </c>
      <c r="Y1987" s="68">
        <f>+VLOOKUP(M1987,REFERENCIAS!$C:$D,2,0)*VLOOKUP($M$2,PONDERADORES!$A$7:$G$9,7,0)+VLOOKUP(N1987,REFERENCIAS!$C:$D,2,0)*VLOOKUP($N$2,PONDERADORES!$A$7:$G$9,7,0)+VLOOKUP(O1987,REFERENCIAS!$C:$D,2,0)*VLOOKUP($O$2,PONDERADORES!$A$7:$G$9,7,0)</f>
        <v>0.2</v>
      </c>
      <c r="Z1987" s="2">
        <f>+VLOOKUP(IF(R1987&lt;0.1,0,IF(AND(R1987&gt;=0.1,R1987&lt;0.2),0.1,IF(AND(R1987&gt;=0.2,R1987&lt;0.3),0.2,IF(R1987&gt;0.3,0.3,)))),REFERENCIAS!$C:$D,2,0)*VLOOKUP($R$2,PONDERADORES!$A$11:$G$11,7,0)</f>
        <v>15</v>
      </c>
      <c r="AA1987" s="92"/>
      <c r="AB1987" s="95" t="e">
        <f t="shared" ca="1" si="119"/>
        <v>#REF!</v>
      </c>
      <c r="AC1987" s="23" t="e">
        <f ca="1">IF(AB1987&gt;REFERENCIAS!$C$62,REFERENCIAS!$B$62,IF(AND(AB1987&gt;=REFERENCIAS!$C$63,AB1987&lt;REFERENCIAS!$D$63),REFERENCIAS!$B$63,IF(AND(AB1987&gt;REFERENCIAS!$C$64,AB1987&lt;=REFERENCIAS!$D$64),REFERENCIAS!$B$64,IF(AND(AB1987&gt;=REFERENCIAS!$C$65,AB1987&lt;REFERENCIAS!$D$65),REFERENCIAS!$B$65, "Revisar"))))</f>
        <v>#REF!</v>
      </c>
      <c r="AD1987" s="94" t="e">
        <f ca="1">VLOOKUP(AC1987,REFERENCIAS!$B$62:$G$65,4,FALSE)</f>
        <v>#REF!</v>
      </c>
    </row>
    <row r="1988" spans="1:30" ht="17.25" x14ac:dyDescent="0.25">
      <c r="A1988" s="74"/>
      <c r="B1988" s="19"/>
      <c r="C1988" s="19"/>
      <c r="D1988" s="50"/>
      <c r="E1988" s="73"/>
      <c r="F1988" s="74"/>
      <c r="G1988" s="9"/>
      <c r="H1988" s="48"/>
      <c r="I1988" s="49">
        <f t="shared" ca="1" si="117"/>
        <v>2022</v>
      </c>
      <c r="J1988" s="22">
        <f t="shared" ref="J1988:J2051" ca="1" si="120">IF(I1988&gt;G1988,1,I1988/G1988)</f>
        <v>1</v>
      </c>
      <c r="K1988" s="19"/>
      <c r="L1988" s="73"/>
      <c r="M1988" s="74"/>
      <c r="N1988" s="19"/>
      <c r="O1988" s="73"/>
      <c r="P1988" s="82">
        <v>1</v>
      </c>
      <c r="Q1988" s="24">
        <v>1</v>
      </c>
      <c r="R1988" s="81">
        <f t="shared" si="118"/>
        <v>1</v>
      </c>
      <c r="S1988" s="87"/>
      <c r="T1988" s="19"/>
      <c r="U1988" s="25"/>
      <c r="V1988" s="25"/>
      <c r="W1988" s="81"/>
      <c r="X1988" s="91" t="e">
        <f ca="1">+VLOOKUP(#REF!,REFERENCIAS!$C:$D,2,0)*VLOOKUP(#REF!,PONDERADORES!A:P,IF(AND(INFORMACION!$T1988='REFERENCIAS RIESGO'!$C$36,INFORMACION!$F1988=REFERENCIAS!$C$24),16,IF(INFORMACION!$T1988='REFERENCIAS RIESGO'!$C$36,13,IF(INFORMACION!$F1988=REFERENCIAS!$C$24,10,7))),0)+VLOOKUP(K1988,REFERENCIAS!$C:$D,2,0)*VLOOKUP($K$2,PONDERADORES!A:P,IF(AND(INFORMACION!$T1988='REFERENCIAS RIESGO'!$C$36,INFORMACION!$F1988=REFERENCIAS!$C$24),16,IF(INFORMACION!$T1988='REFERENCIAS RIESGO'!$C$36,13,IF(INFORMACION!$F1988=REFERENCIAS!$C$24,10,7))),0)+VLOOKUP(L1988,REFERENCIAS!$C:$D,2,0)*VLOOKUP($L$2,PONDERADORES!A:P,IF(AND(INFORMACION!$T1988='REFERENCIAS RIESGO'!$C$36,INFORMACION!$F1988=REFERENCIAS!$C$24),16,IF(INFORMACION!$T1988='REFERENCIAS RIESGO'!$C$36,13,IF(INFORMACION!$F1988=REFERENCIAS!$C$24,10,7))),0)+VLOOKUP(F1988,REFERENCIAS!$C:$D,2,0)*VLOOKUP($F$2,PONDERADORES!A:P,IF(AND(INFORMACION!$T1988='REFERENCIAS RIESGO'!$C$36,INFORMACION!$F1988=REFERENCIAS!$C$24),16,IF(INFORMACION!$T1988='REFERENCIAS RIESGO'!$C$36,13,IF(INFORMACION!$F1988=REFERENCIAS!$C$24,10,7))),0)+VLOOKUP(T1988,REFERENCIAS!$C:$D,2,0)*VLOOKUP($T$2,PONDERADORES!A:P,IF(AND(INFORMACION!$T1988='REFERENCIAS RIESGO'!$C$36,INFORMACION!$F1988=REFERENCIAS!$C$24),16,IF(INFORMACION!$T1988='REFERENCIAS RIESGO'!$C$36,13,IF(INFORMACION!$F1988=REFERENCIAS!$C$24,10,7))),0)+VLOOKUP(IF(J1988&lt;=0.2,0.2,IF(AND(J1988&gt;0.2,J1988&lt;=0.4),0.4,IF(AND(J1988&gt;0.4,J1988&lt;=0.6),0.6,IF(AND(J1988&gt;0.6,J1988&lt;=0.8),0.8,IF(AND(J1988&gt;0.8,J1988&lt;=1),1))))),REFERENCIAS!$C:$D,2,0)*VLOOKUP($J$2,PONDERADORES!A:P,IF(AND(INFORMACION!$T1988='REFERENCIAS RIESGO'!$C$36,INFORMACION!$F1988=REFERENCIAS!$C$24),16,IF(INFORMACION!$T1988='REFERENCIAS RIESGO'!$C$36,13,IF(INFORMACION!$F1988=REFERENCIAS!$C$24,10,7))),0)</f>
        <v>#REF!</v>
      </c>
      <c r="Y1988" s="68">
        <f>+VLOOKUP(M1988,REFERENCIAS!$C:$D,2,0)*VLOOKUP($M$2,PONDERADORES!$A$7:$G$9,7,0)+VLOOKUP(N1988,REFERENCIAS!$C:$D,2,0)*VLOOKUP($N$2,PONDERADORES!$A$7:$G$9,7,0)+VLOOKUP(O1988,REFERENCIAS!$C:$D,2,0)*VLOOKUP($O$2,PONDERADORES!$A$7:$G$9,7,0)</f>
        <v>0.2</v>
      </c>
      <c r="Z1988" s="2">
        <f>+VLOOKUP(IF(R1988&lt;0.1,0,IF(AND(R1988&gt;=0.1,R1988&lt;0.2),0.1,IF(AND(R1988&gt;=0.2,R1988&lt;0.3),0.2,IF(R1988&gt;0.3,0.3,)))),REFERENCIAS!$C:$D,2,0)*VLOOKUP($R$2,PONDERADORES!$A$11:$G$11,7,0)</f>
        <v>15</v>
      </c>
      <c r="AA1988" s="92"/>
      <c r="AB1988" s="95" t="e">
        <f t="shared" ca="1" si="119"/>
        <v>#REF!</v>
      </c>
      <c r="AC1988" s="23" t="e">
        <f ca="1">IF(AB1988&gt;REFERENCIAS!$C$62,REFERENCIAS!$B$62,IF(AND(AB1988&gt;=REFERENCIAS!$C$63,AB1988&lt;REFERENCIAS!$D$63),REFERENCIAS!$B$63,IF(AND(AB1988&gt;REFERENCIAS!$C$64,AB1988&lt;=REFERENCIAS!$D$64),REFERENCIAS!$B$64,IF(AND(AB1988&gt;=REFERENCIAS!$C$65,AB1988&lt;REFERENCIAS!$D$65),REFERENCIAS!$B$65, "Revisar"))))</f>
        <v>#REF!</v>
      </c>
      <c r="AD1988" s="94" t="e">
        <f ca="1">VLOOKUP(AC1988,REFERENCIAS!$B$62:$G$65,4,FALSE)</f>
        <v>#REF!</v>
      </c>
    </row>
    <row r="1989" spans="1:30" ht="17.25" x14ac:dyDescent="0.25">
      <c r="A1989" s="74"/>
      <c r="B1989" s="19"/>
      <c r="C1989" s="19"/>
      <c r="D1989" s="50"/>
      <c r="E1989" s="73"/>
      <c r="F1989" s="74"/>
      <c r="G1989" s="9"/>
      <c r="H1989" s="48"/>
      <c r="I1989" s="49">
        <f t="shared" ref="I1989:I2052" ca="1" si="121">(YEAR(NOW())-H1989)</f>
        <v>2022</v>
      </c>
      <c r="J1989" s="22">
        <f t="shared" ca="1" si="120"/>
        <v>1</v>
      </c>
      <c r="K1989" s="19"/>
      <c r="L1989" s="73"/>
      <c r="M1989" s="74"/>
      <c r="N1989" s="19"/>
      <c r="O1989" s="73"/>
      <c r="P1989" s="82">
        <v>1</v>
      </c>
      <c r="Q1989" s="24">
        <v>1</v>
      </c>
      <c r="R1989" s="81">
        <f t="shared" si="118"/>
        <v>1</v>
      </c>
      <c r="S1989" s="87"/>
      <c r="T1989" s="19"/>
      <c r="U1989" s="25"/>
      <c r="V1989" s="25"/>
      <c r="W1989" s="81"/>
      <c r="X1989" s="91" t="e">
        <f ca="1">+VLOOKUP(#REF!,REFERENCIAS!$C:$D,2,0)*VLOOKUP(#REF!,PONDERADORES!A:P,IF(AND(INFORMACION!$T1989='REFERENCIAS RIESGO'!$C$36,INFORMACION!$F1989=REFERENCIAS!$C$24),16,IF(INFORMACION!$T1989='REFERENCIAS RIESGO'!$C$36,13,IF(INFORMACION!$F1989=REFERENCIAS!$C$24,10,7))),0)+VLOOKUP(K1989,REFERENCIAS!$C:$D,2,0)*VLOOKUP($K$2,PONDERADORES!A:P,IF(AND(INFORMACION!$T1989='REFERENCIAS RIESGO'!$C$36,INFORMACION!$F1989=REFERENCIAS!$C$24),16,IF(INFORMACION!$T1989='REFERENCIAS RIESGO'!$C$36,13,IF(INFORMACION!$F1989=REFERENCIAS!$C$24,10,7))),0)+VLOOKUP(L1989,REFERENCIAS!$C:$D,2,0)*VLOOKUP($L$2,PONDERADORES!A:P,IF(AND(INFORMACION!$T1989='REFERENCIAS RIESGO'!$C$36,INFORMACION!$F1989=REFERENCIAS!$C$24),16,IF(INFORMACION!$T1989='REFERENCIAS RIESGO'!$C$36,13,IF(INFORMACION!$F1989=REFERENCIAS!$C$24,10,7))),0)+VLOOKUP(F1989,REFERENCIAS!$C:$D,2,0)*VLOOKUP($F$2,PONDERADORES!A:P,IF(AND(INFORMACION!$T1989='REFERENCIAS RIESGO'!$C$36,INFORMACION!$F1989=REFERENCIAS!$C$24),16,IF(INFORMACION!$T1989='REFERENCIAS RIESGO'!$C$36,13,IF(INFORMACION!$F1989=REFERENCIAS!$C$24,10,7))),0)+VLOOKUP(T1989,REFERENCIAS!$C:$D,2,0)*VLOOKUP($T$2,PONDERADORES!A:P,IF(AND(INFORMACION!$T1989='REFERENCIAS RIESGO'!$C$36,INFORMACION!$F1989=REFERENCIAS!$C$24),16,IF(INFORMACION!$T1989='REFERENCIAS RIESGO'!$C$36,13,IF(INFORMACION!$F1989=REFERENCIAS!$C$24,10,7))),0)+VLOOKUP(IF(J1989&lt;=0.2,0.2,IF(AND(J1989&gt;0.2,J1989&lt;=0.4),0.4,IF(AND(J1989&gt;0.4,J1989&lt;=0.6),0.6,IF(AND(J1989&gt;0.6,J1989&lt;=0.8),0.8,IF(AND(J1989&gt;0.8,J1989&lt;=1),1))))),REFERENCIAS!$C:$D,2,0)*VLOOKUP($J$2,PONDERADORES!A:P,IF(AND(INFORMACION!$T1989='REFERENCIAS RIESGO'!$C$36,INFORMACION!$F1989=REFERENCIAS!$C$24),16,IF(INFORMACION!$T1989='REFERENCIAS RIESGO'!$C$36,13,IF(INFORMACION!$F1989=REFERENCIAS!$C$24,10,7))),0)</f>
        <v>#REF!</v>
      </c>
      <c r="Y1989" s="68">
        <f>+VLOOKUP(M1989,REFERENCIAS!$C:$D,2,0)*VLOOKUP($M$2,PONDERADORES!$A$7:$G$9,7,0)+VLOOKUP(N1989,REFERENCIAS!$C:$D,2,0)*VLOOKUP($N$2,PONDERADORES!$A$7:$G$9,7,0)+VLOOKUP(O1989,REFERENCIAS!$C:$D,2,0)*VLOOKUP($O$2,PONDERADORES!$A$7:$G$9,7,0)</f>
        <v>0.2</v>
      </c>
      <c r="Z1989" s="2">
        <f>+VLOOKUP(IF(R1989&lt;0.1,0,IF(AND(R1989&gt;=0.1,R1989&lt;0.2),0.1,IF(AND(R1989&gt;=0.2,R1989&lt;0.3),0.2,IF(R1989&gt;0.3,0.3,)))),REFERENCIAS!$C:$D,2,0)*VLOOKUP($R$2,PONDERADORES!$A$11:$G$11,7,0)</f>
        <v>15</v>
      </c>
      <c r="AA1989" s="92"/>
      <c r="AB1989" s="95" t="e">
        <f t="shared" ca="1" si="119"/>
        <v>#REF!</v>
      </c>
      <c r="AC1989" s="23" t="e">
        <f ca="1">IF(AB1989&gt;REFERENCIAS!$C$62,REFERENCIAS!$B$62,IF(AND(AB1989&gt;=REFERENCIAS!$C$63,AB1989&lt;REFERENCIAS!$D$63),REFERENCIAS!$B$63,IF(AND(AB1989&gt;REFERENCIAS!$C$64,AB1989&lt;=REFERENCIAS!$D$64),REFERENCIAS!$B$64,IF(AND(AB1989&gt;=REFERENCIAS!$C$65,AB1989&lt;REFERENCIAS!$D$65),REFERENCIAS!$B$65, "Revisar"))))</f>
        <v>#REF!</v>
      </c>
      <c r="AD1989" s="94" t="e">
        <f ca="1">VLOOKUP(AC1989,REFERENCIAS!$B$62:$G$65,4,FALSE)</f>
        <v>#REF!</v>
      </c>
    </row>
    <row r="1990" spans="1:30" ht="17.25" x14ac:dyDescent="0.25">
      <c r="A1990" s="74"/>
      <c r="B1990" s="19"/>
      <c r="C1990" s="19"/>
      <c r="D1990" s="50"/>
      <c r="E1990" s="73"/>
      <c r="F1990" s="74"/>
      <c r="G1990" s="9"/>
      <c r="H1990" s="48"/>
      <c r="I1990" s="49">
        <f t="shared" ca="1" si="121"/>
        <v>2022</v>
      </c>
      <c r="J1990" s="22">
        <f t="shared" ca="1" si="120"/>
        <v>1</v>
      </c>
      <c r="K1990" s="19"/>
      <c r="L1990" s="73"/>
      <c r="M1990" s="74"/>
      <c r="N1990" s="19"/>
      <c r="O1990" s="73"/>
      <c r="P1990" s="82">
        <v>1</v>
      </c>
      <c r="Q1990" s="24">
        <v>1</v>
      </c>
      <c r="R1990" s="81">
        <f t="shared" ref="R1990:R2053" si="122">+Q1990/P1990</f>
        <v>1</v>
      </c>
      <c r="S1990" s="87"/>
      <c r="T1990" s="19"/>
      <c r="U1990" s="25"/>
      <c r="V1990" s="25"/>
      <c r="W1990" s="81"/>
      <c r="X1990" s="91" t="e">
        <f ca="1">+VLOOKUP(#REF!,REFERENCIAS!$C:$D,2,0)*VLOOKUP(#REF!,PONDERADORES!A:P,IF(AND(INFORMACION!$T1990='REFERENCIAS RIESGO'!$C$36,INFORMACION!$F1990=REFERENCIAS!$C$24),16,IF(INFORMACION!$T1990='REFERENCIAS RIESGO'!$C$36,13,IF(INFORMACION!$F1990=REFERENCIAS!$C$24,10,7))),0)+VLOOKUP(K1990,REFERENCIAS!$C:$D,2,0)*VLOOKUP($K$2,PONDERADORES!A:P,IF(AND(INFORMACION!$T1990='REFERENCIAS RIESGO'!$C$36,INFORMACION!$F1990=REFERENCIAS!$C$24),16,IF(INFORMACION!$T1990='REFERENCIAS RIESGO'!$C$36,13,IF(INFORMACION!$F1990=REFERENCIAS!$C$24,10,7))),0)+VLOOKUP(L1990,REFERENCIAS!$C:$D,2,0)*VLOOKUP($L$2,PONDERADORES!A:P,IF(AND(INFORMACION!$T1990='REFERENCIAS RIESGO'!$C$36,INFORMACION!$F1990=REFERENCIAS!$C$24),16,IF(INFORMACION!$T1990='REFERENCIAS RIESGO'!$C$36,13,IF(INFORMACION!$F1990=REFERENCIAS!$C$24,10,7))),0)+VLOOKUP(F1990,REFERENCIAS!$C:$D,2,0)*VLOOKUP($F$2,PONDERADORES!A:P,IF(AND(INFORMACION!$T1990='REFERENCIAS RIESGO'!$C$36,INFORMACION!$F1990=REFERENCIAS!$C$24),16,IF(INFORMACION!$T1990='REFERENCIAS RIESGO'!$C$36,13,IF(INFORMACION!$F1990=REFERENCIAS!$C$24,10,7))),0)+VLOOKUP(T1990,REFERENCIAS!$C:$D,2,0)*VLOOKUP($T$2,PONDERADORES!A:P,IF(AND(INFORMACION!$T1990='REFERENCIAS RIESGO'!$C$36,INFORMACION!$F1990=REFERENCIAS!$C$24),16,IF(INFORMACION!$T1990='REFERENCIAS RIESGO'!$C$36,13,IF(INFORMACION!$F1990=REFERENCIAS!$C$24,10,7))),0)+VLOOKUP(IF(J1990&lt;=0.2,0.2,IF(AND(J1990&gt;0.2,J1990&lt;=0.4),0.4,IF(AND(J1990&gt;0.4,J1990&lt;=0.6),0.6,IF(AND(J1990&gt;0.6,J1990&lt;=0.8),0.8,IF(AND(J1990&gt;0.8,J1990&lt;=1),1))))),REFERENCIAS!$C:$D,2,0)*VLOOKUP($J$2,PONDERADORES!A:P,IF(AND(INFORMACION!$T1990='REFERENCIAS RIESGO'!$C$36,INFORMACION!$F1990=REFERENCIAS!$C$24),16,IF(INFORMACION!$T1990='REFERENCIAS RIESGO'!$C$36,13,IF(INFORMACION!$F1990=REFERENCIAS!$C$24,10,7))),0)</f>
        <v>#REF!</v>
      </c>
      <c r="Y1990" s="68">
        <f>+VLOOKUP(M1990,REFERENCIAS!$C:$D,2,0)*VLOOKUP($M$2,PONDERADORES!$A$7:$G$9,7,0)+VLOOKUP(N1990,REFERENCIAS!$C:$D,2,0)*VLOOKUP($N$2,PONDERADORES!$A$7:$G$9,7,0)+VLOOKUP(O1990,REFERENCIAS!$C:$D,2,0)*VLOOKUP($O$2,PONDERADORES!$A$7:$G$9,7,0)</f>
        <v>0.2</v>
      </c>
      <c r="Z1990" s="2">
        <f>+VLOOKUP(IF(R1990&lt;0.1,0,IF(AND(R1990&gt;=0.1,R1990&lt;0.2),0.1,IF(AND(R1990&gt;=0.2,R1990&lt;0.3),0.2,IF(R1990&gt;0.3,0.3,)))),REFERENCIAS!$C:$D,2,0)*VLOOKUP($R$2,PONDERADORES!$A$11:$G$11,7,0)</f>
        <v>15</v>
      </c>
      <c r="AA1990" s="92"/>
      <c r="AB1990" s="95" t="e">
        <f t="shared" ref="AB1990:AB2053" ca="1" si="123">+X1990+Y1990+Z1990</f>
        <v>#REF!</v>
      </c>
      <c r="AC1990" s="23" t="e">
        <f ca="1">IF(AB1990&gt;REFERENCIAS!$C$62,REFERENCIAS!$B$62,IF(AND(AB1990&gt;=REFERENCIAS!$C$63,AB1990&lt;REFERENCIAS!$D$63),REFERENCIAS!$B$63,IF(AND(AB1990&gt;REFERENCIAS!$C$64,AB1990&lt;=REFERENCIAS!$D$64),REFERENCIAS!$B$64,IF(AND(AB1990&gt;=REFERENCIAS!$C$65,AB1990&lt;REFERENCIAS!$D$65),REFERENCIAS!$B$65, "Revisar"))))</f>
        <v>#REF!</v>
      </c>
      <c r="AD1990" s="94" t="e">
        <f ca="1">VLOOKUP(AC1990,REFERENCIAS!$B$62:$G$65,4,FALSE)</f>
        <v>#REF!</v>
      </c>
    </row>
    <row r="1991" spans="1:30" ht="17.25" x14ac:dyDescent="0.25">
      <c r="A1991" s="74"/>
      <c r="B1991" s="19"/>
      <c r="C1991" s="19"/>
      <c r="D1991" s="50"/>
      <c r="E1991" s="73"/>
      <c r="F1991" s="74"/>
      <c r="G1991" s="9"/>
      <c r="H1991" s="48"/>
      <c r="I1991" s="49">
        <f t="shared" ca="1" si="121"/>
        <v>2022</v>
      </c>
      <c r="J1991" s="22">
        <f t="shared" ca="1" si="120"/>
        <v>1</v>
      </c>
      <c r="K1991" s="19"/>
      <c r="L1991" s="73"/>
      <c r="M1991" s="74"/>
      <c r="N1991" s="19"/>
      <c r="O1991" s="73"/>
      <c r="P1991" s="82">
        <v>1</v>
      </c>
      <c r="Q1991" s="24">
        <v>1</v>
      </c>
      <c r="R1991" s="81">
        <f t="shared" si="122"/>
        <v>1</v>
      </c>
      <c r="S1991" s="87"/>
      <c r="T1991" s="19"/>
      <c r="U1991" s="25"/>
      <c r="V1991" s="25"/>
      <c r="W1991" s="81"/>
      <c r="X1991" s="91" t="e">
        <f ca="1">+VLOOKUP(#REF!,REFERENCIAS!$C:$D,2,0)*VLOOKUP(#REF!,PONDERADORES!A:P,IF(AND(INFORMACION!$T1991='REFERENCIAS RIESGO'!$C$36,INFORMACION!$F1991=REFERENCIAS!$C$24),16,IF(INFORMACION!$T1991='REFERENCIAS RIESGO'!$C$36,13,IF(INFORMACION!$F1991=REFERENCIAS!$C$24,10,7))),0)+VLOOKUP(K1991,REFERENCIAS!$C:$D,2,0)*VLOOKUP($K$2,PONDERADORES!A:P,IF(AND(INFORMACION!$T1991='REFERENCIAS RIESGO'!$C$36,INFORMACION!$F1991=REFERENCIAS!$C$24),16,IF(INFORMACION!$T1991='REFERENCIAS RIESGO'!$C$36,13,IF(INFORMACION!$F1991=REFERENCIAS!$C$24,10,7))),0)+VLOOKUP(L1991,REFERENCIAS!$C:$D,2,0)*VLOOKUP($L$2,PONDERADORES!A:P,IF(AND(INFORMACION!$T1991='REFERENCIAS RIESGO'!$C$36,INFORMACION!$F1991=REFERENCIAS!$C$24),16,IF(INFORMACION!$T1991='REFERENCIAS RIESGO'!$C$36,13,IF(INFORMACION!$F1991=REFERENCIAS!$C$24,10,7))),0)+VLOOKUP(F1991,REFERENCIAS!$C:$D,2,0)*VLOOKUP($F$2,PONDERADORES!A:P,IF(AND(INFORMACION!$T1991='REFERENCIAS RIESGO'!$C$36,INFORMACION!$F1991=REFERENCIAS!$C$24),16,IF(INFORMACION!$T1991='REFERENCIAS RIESGO'!$C$36,13,IF(INFORMACION!$F1991=REFERENCIAS!$C$24,10,7))),0)+VLOOKUP(T1991,REFERENCIAS!$C:$D,2,0)*VLOOKUP($T$2,PONDERADORES!A:P,IF(AND(INFORMACION!$T1991='REFERENCIAS RIESGO'!$C$36,INFORMACION!$F1991=REFERENCIAS!$C$24),16,IF(INFORMACION!$T1991='REFERENCIAS RIESGO'!$C$36,13,IF(INFORMACION!$F1991=REFERENCIAS!$C$24,10,7))),0)+VLOOKUP(IF(J1991&lt;=0.2,0.2,IF(AND(J1991&gt;0.2,J1991&lt;=0.4),0.4,IF(AND(J1991&gt;0.4,J1991&lt;=0.6),0.6,IF(AND(J1991&gt;0.6,J1991&lt;=0.8),0.8,IF(AND(J1991&gt;0.8,J1991&lt;=1),1))))),REFERENCIAS!$C:$D,2,0)*VLOOKUP($J$2,PONDERADORES!A:P,IF(AND(INFORMACION!$T1991='REFERENCIAS RIESGO'!$C$36,INFORMACION!$F1991=REFERENCIAS!$C$24),16,IF(INFORMACION!$T1991='REFERENCIAS RIESGO'!$C$36,13,IF(INFORMACION!$F1991=REFERENCIAS!$C$24,10,7))),0)</f>
        <v>#REF!</v>
      </c>
      <c r="Y1991" s="68">
        <f>+VLOOKUP(M1991,REFERENCIAS!$C:$D,2,0)*VLOOKUP($M$2,PONDERADORES!$A$7:$G$9,7,0)+VLOOKUP(N1991,REFERENCIAS!$C:$D,2,0)*VLOOKUP($N$2,PONDERADORES!$A$7:$G$9,7,0)+VLOOKUP(O1991,REFERENCIAS!$C:$D,2,0)*VLOOKUP($O$2,PONDERADORES!$A$7:$G$9,7,0)</f>
        <v>0.2</v>
      </c>
      <c r="Z1991" s="2">
        <f>+VLOOKUP(IF(R1991&lt;0.1,0,IF(AND(R1991&gt;=0.1,R1991&lt;0.2),0.1,IF(AND(R1991&gt;=0.2,R1991&lt;0.3),0.2,IF(R1991&gt;0.3,0.3,)))),REFERENCIAS!$C:$D,2,0)*VLOOKUP($R$2,PONDERADORES!$A$11:$G$11,7,0)</f>
        <v>15</v>
      </c>
      <c r="AA1991" s="92"/>
      <c r="AB1991" s="95" t="e">
        <f t="shared" ca="1" si="123"/>
        <v>#REF!</v>
      </c>
      <c r="AC1991" s="23" t="e">
        <f ca="1">IF(AB1991&gt;REFERENCIAS!$C$62,REFERENCIAS!$B$62,IF(AND(AB1991&gt;=REFERENCIAS!$C$63,AB1991&lt;REFERENCIAS!$D$63),REFERENCIAS!$B$63,IF(AND(AB1991&gt;REFERENCIAS!$C$64,AB1991&lt;=REFERENCIAS!$D$64),REFERENCIAS!$B$64,IF(AND(AB1991&gt;=REFERENCIAS!$C$65,AB1991&lt;REFERENCIAS!$D$65),REFERENCIAS!$B$65, "Revisar"))))</f>
        <v>#REF!</v>
      </c>
      <c r="AD1991" s="94" t="e">
        <f ca="1">VLOOKUP(AC1991,REFERENCIAS!$B$62:$G$65,4,FALSE)</f>
        <v>#REF!</v>
      </c>
    </row>
    <row r="1992" spans="1:30" ht="17.25" x14ac:dyDescent="0.25">
      <c r="A1992" s="74"/>
      <c r="B1992" s="19"/>
      <c r="C1992" s="19"/>
      <c r="D1992" s="50"/>
      <c r="E1992" s="73"/>
      <c r="F1992" s="74"/>
      <c r="G1992" s="9"/>
      <c r="H1992" s="48"/>
      <c r="I1992" s="49">
        <f t="shared" ca="1" si="121"/>
        <v>2022</v>
      </c>
      <c r="J1992" s="22">
        <f t="shared" ca="1" si="120"/>
        <v>1</v>
      </c>
      <c r="K1992" s="19"/>
      <c r="L1992" s="73"/>
      <c r="M1992" s="74"/>
      <c r="N1992" s="19"/>
      <c r="O1992" s="73"/>
      <c r="P1992" s="82">
        <v>1</v>
      </c>
      <c r="Q1992" s="24">
        <v>1</v>
      </c>
      <c r="R1992" s="81">
        <f t="shared" si="122"/>
        <v>1</v>
      </c>
      <c r="S1992" s="87"/>
      <c r="T1992" s="19"/>
      <c r="U1992" s="25"/>
      <c r="V1992" s="25"/>
      <c r="W1992" s="81"/>
      <c r="X1992" s="91" t="e">
        <f ca="1">+VLOOKUP(#REF!,REFERENCIAS!$C:$D,2,0)*VLOOKUP(#REF!,PONDERADORES!A:P,IF(AND(INFORMACION!$T1992='REFERENCIAS RIESGO'!$C$36,INFORMACION!$F1992=REFERENCIAS!$C$24),16,IF(INFORMACION!$T1992='REFERENCIAS RIESGO'!$C$36,13,IF(INFORMACION!$F1992=REFERENCIAS!$C$24,10,7))),0)+VLOOKUP(K1992,REFERENCIAS!$C:$D,2,0)*VLOOKUP($K$2,PONDERADORES!A:P,IF(AND(INFORMACION!$T1992='REFERENCIAS RIESGO'!$C$36,INFORMACION!$F1992=REFERENCIAS!$C$24),16,IF(INFORMACION!$T1992='REFERENCIAS RIESGO'!$C$36,13,IF(INFORMACION!$F1992=REFERENCIAS!$C$24,10,7))),0)+VLOOKUP(L1992,REFERENCIAS!$C:$D,2,0)*VLOOKUP($L$2,PONDERADORES!A:P,IF(AND(INFORMACION!$T1992='REFERENCIAS RIESGO'!$C$36,INFORMACION!$F1992=REFERENCIAS!$C$24),16,IF(INFORMACION!$T1992='REFERENCIAS RIESGO'!$C$36,13,IF(INFORMACION!$F1992=REFERENCIAS!$C$24,10,7))),0)+VLOOKUP(F1992,REFERENCIAS!$C:$D,2,0)*VLOOKUP($F$2,PONDERADORES!A:P,IF(AND(INFORMACION!$T1992='REFERENCIAS RIESGO'!$C$36,INFORMACION!$F1992=REFERENCIAS!$C$24),16,IF(INFORMACION!$T1992='REFERENCIAS RIESGO'!$C$36,13,IF(INFORMACION!$F1992=REFERENCIAS!$C$24,10,7))),0)+VLOOKUP(T1992,REFERENCIAS!$C:$D,2,0)*VLOOKUP($T$2,PONDERADORES!A:P,IF(AND(INFORMACION!$T1992='REFERENCIAS RIESGO'!$C$36,INFORMACION!$F1992=REFERENCIAS!$C$24),16,IF(INFORMACION!$T1992='REFERENCIAS RIESGO'!$C$36,13,IF(INFORMACION!$F1992=REFERENCIAS!$C$24,10,7))),0)+VLOOKUP(IF(J1992&lt;=0.2,0.2,IF(AND(J1992&gt;0.2,J1992&lt;=0.4),0.4,IF(AND(J1992&gt;0.4,J1992&lt;=0.6),0.6,IF(AND(J1992&gt;0.6,J1992&lt;=0.8),0.8,IF(AND(J1992&gt;0.8,J1992&lt;=1),1))))),REFERENCIAS!$C:$D,2,0)*VLOOKUP($J$2,PONDERADORES!A:P,IF(AND(INFORMACION!$T1992='REFERENCIAS RIESGO'!$C$36,INFORMACION!$F1992=REFERENCIAS!$C$24),16,IF(INFORMACION!$T1992='REFERENCIAS RIESGO'!$C$36,13,IF(INFORMACION!$F1992=REFERENCIAS!$C$24,10,7))),0)</f>
        <v>#REF!</v>
      </c>
      <c r="Y1992" s="68">
        <f>+VLOOKUP(M1992,REFERENCIAS!$C:$D,2,0)*VLOOKUP($M$2,PONDERADORES!$A$7:$G$9,7,0)+VLOOKUP(N1992,REFERENCIAS!$C:$D,2,0)*VLOOKUP($N$2,PONDERADORES!$A$7:$G$9,7,0)+VLOOKUP(O1992,REFERENCIAS!$C:$D,2,0)*VLOOKUP($O$2,PONDERADORES!$A$7:$G$9,7,0)</f>
        <v>0.2</v>
      </c>
      <c r="Z1992" s="2">
        <f>+VLOOKUP(IF(R1992&lt;0.1,0,IF(AND(R1992&gt;=0.1,R1992&lt;0.2),0.1,IF(AND(R1992&gt;=0.2,R1992&lt;0.3),0.2,IF(R1992&gt;0.3,0.3,)))),REFERENCIAS!$C:$D,2,0)*VLOOKUP($R$2,PONDERADORES!$A$11:$G$11,7,0)</f>
        <v>15</v>
      </c>
      <c r="AA1992" s="92"/>
      <c r="AB1992" s="95" t="e">
        <f t="shared" ca="1" si="123"/>
        <v>#REF!</v>
      </c>
      <c r="AC1992" s="23" t="e">
        <f ca="1">IF(AB1992&gt;REFERENCIAS!$C$62,REFERENCIAS!$B$62,IF(AND(AB1992&gt;=REFERENCIAS!$C$63,AB1992&lt;REFERENCIAS!$D$63),REFERENCIAS!$B$63,IF(AND(AB1992&gt;REFERENCIAS!$C$64,AB1992&lt;=REFERENCIAS!$D$64),REFERENCIAS!$B$64,IF(AND(AB1992&gt;=REFERENCIAS!$C$65,AB1992&lt;REFERENCIAS!$D$65),REFERENCIAS!$B$65, "Revisar"))))</f>
        <v>#REF!</v>
      </c>
      <c r="AD1992" s="94" t="e">
        <f ca="1">VLOOKUP(AC1992,REFERENCIAS!$B$62:$G$65,4,FALSE)</f>
        <v>#REF!</v>
      </c>
    </row>
    <row r="1993" spans="1:30" ht="17.25" x14ac:dyDescent="0.25">
      <c r="A1993" s="74"/>
      <c r="B1993" s="19"/>
      <c r="C1993" s="19"/>
      <c r="D1993" s="50"/>
      <c r="E1993" s="73"/>
      <c r="F1993" s="74"/>
      <c r="G1993" s="9"/>
      <c r="H1993" s="48"/>
      <c r="I1993" s="49">
        <f t="shared" ca="1" si="121"/>
        <v>2022</v>
      </c>
      <c r="J1993" s="22">
        <f t="shared" ca="1" si="120"/>
        <v>1</v>
      </c>
      <c r="K1993" s="19"/>
      <c r="L1993" s="73"/>
      <c r="M1993" s="74"/>
      <c r="N1993" s="19"/>
      <c r="O1993" s="73"/>
      <c r="P1993" s="82">
        <v>1</v>
      </c>
      <c r="Q1993" s="24">
        <v>1</v>
      </c>
      <c r="R1993" s="81">
        <f t="shared" si="122"/>
        <v>1</v>
      </c>
      <c r="S1993" s="87"/>
      <c r="T1993" s="19"/>
      <c r="U1993" s="25"/>
      <c r="V1993" s="25"/>
      <c r="W1993" s="81"/>
      <c r="X1993" s="91" t="e">
        <f ca="1">+VLOOKUP(#REF!,REFERENCIAS!$C:$D,2,0)*VLOOKUP(#REF!,PONDERADORES!A:P,IF(AND(INFORMACION!$T1993='REFERENCIAS RIESGO'!$C$36,INFORMACION!$F1993=REFERENCIAS!$C$24),16,IF(INFORMACION!$T1993='REFERENCIAS RIESGO'!$C$36,13,IF(INFORMACION!$F1993=REFERENCIAS!$C$24,10,7))),0)+VLOOKUP(K1993,REFERENCIAS!$C:$D,2,0)*VLOOKUP($K$2,PONDERADORES!A:P,IF(AND(INFORMACION!$T1993='REFERENCIAS RIESGO'!$C$36,INFORMACION!$F1993=REFERENCIAS!$C$24),16,IF(INFORMACION!$T1993='REFERENCIAS RIESGO'!$C$36,13,IF(INFORMACION!$F1993=REFERENCIAS!$C$24,10,7))),0)+VLOOKUP(L1993,REFERENCIAS!$C:$D,2,0)*VLOOKUP($L$2,PONDERADORES!A:P,IF(AND(INFORMACION!$T1993='REFERENCIAS RIESGO'!$C$36,INFORMACION!$F1993=REFERENCIAS!$C$24),16,IF(INFORMACION!$T1993='REFERENCIAS RIESGO'!$C$36,13,IF(INFORMACION!$F1993=REFERENCIAS!$C$24,10,7))),0)+VLOOKUP(F1993,REFERENCIAS!$C:$D,2,0)*VLOOKUP($F$2,PONDERADORES!A:P,IF(AND(INFORMACION!$T1993='REFERENCIAS RIESGO'!$C$36,INFORMACION!$F1993=REFERENCIAS!$C$24),16,IF(INFORMACION!$T1993='REFERENCIAS RIESGO'!$C$36,13,IF(INFORMACION!$F1993=REFERENCIAS!$C$24,10,7))),0)+VLOOKUP(T1993,REFERENCIAS!$C:$D,2,0)*VLOOKUP($T$2,PONDERADORES!A:P,IF(AND(INFORMACION!$T1993='REFERENCIAS RIESGO'!$C$36,INFORMACION!$F1993=REFERENCIAS!$C$24),16,IF(INFORMACION!$T1993='REFERENCIAS RIESGO'!$C$36,13,IF(INFORMACION!$F1993=REFERENCIAS!$C$24,10,7))),0)+VLOOKUP(IF(J1993&lt;=0.2,0.2,IF(AND(J1993&gt;0.2,J1993&lt;=0.4),0.4,IF(AND(J1993&gt;0.4,J1993&lt;=0.6),0.6,IF(AND(J1993&gt;0.6,J1993&lt;=0.8),0.8,IF(AND(J1993&gt;0.8,J1993&lt;=1),1))))),REFERENCIAS!$C:$D,2,0)*VLOOKUP($J$2,PONDERADORES!A:P,IF(AND(INFORMACION!$T1993='REFERENCIAS RIESGO'!$C$36,INFORMACION!$F1993=REFERENCIAS!$C$24),16,IF(INFORMACION!$T1993='REFERENCIAS RIESGO'!$C$36,13,IF(INFORMACION!$F1993=REFERENCIAS!$C$24,10,7))),0)</f>
        <v>#REF!</v>
      </c>
      <c r="Y1993" s="68">
        <f>+VLOOKUP(M1993,REFERENCIAS!$C:$D,2,0)*VLOOKUP($M$2,PONDERADORES!$A$7:$G$9,7,0)+VLOOKUP(N1993,REFERENCIAS!$C:$D,2,0)*VLOOKUP($N$2,PONDERADORES!$A$7:$G$9,7,0)+VLOOKUP(O1993,REFERENCIAS!$C:$D,2,0)*VLOOKUP($O$2,PONDERADORES!$A$7:$G$9,7,0)</f>
        <v>0.2</v>
      </c>
      <c r="Z1993" s="2">
        <f>+VLOOKUP(IF(R1993&lt;0.1,0,IF(AND(R1993&gt;=0.1,R1993&lt;0.2),0.1,IF(AND(R1993&gt;=0.2,R1993&lt;0.3),0.2,IF(R1993&gt;0.3,0.3,)))),REFERENCIAS!$C:$D,2,0)*VLOOKUP($R$2,PONDERADORES!$A$11:$G$11,7,0)</f>
        <v>15</v>
      </c>
      <c r="AA1993" s="92"/>
      <c r="AB1993" s="95" t="e">
        <f t="shared" ca="1" si="123"/>
        <v>#REF!</v>
      </c>
      <c r="AC1993" s="23" t="e">
        <f ca="1">IF(AB1993&gt;REFERENCIAS!$C$62,REFERENCIAS!$B$62,IF(AND(AB1993&gt;=REFERENCIAS!$C$63,AB1993&lt;REFERENCIAS!$D$63),REFERENCIAS!$B$63,IF(AND(AB1993&gt;REFERENCIAS!$C$64,AB1993&lt;=REFERENCIAS!$D$64),REFERENCIAS!$B$64,IF(AND(AB1993&gt;=REFERENCIAS!$C$65,AB1993&lt;REFERENCIAS!$D$65),REFERENCIAS!$B$65, "Revisar"))))</f>
        <v>#REF!</v>
      </c>
      <c r="AD1993" s="94" t="e">
        <f ca="1">VLOOKUP(AC1993,REFERENCIAS!$B$62:$G$65,4,FALSE)</f>
        <v>#REF!</v>
      </c>
    </row>
    <row r="1994" spans="1:30" ht="17.25" x14ac:dyDescent="0.25">
      <c r="A1994" s="74"/>
      <c r="B1994" s="19"/>
      <c r="C1994" s="19"/>
      <c r="D1994" s="50"/>
      <c r="E1994" s="73"/>
      <c r="F1994" s="74"/>
      <c r="G1994" s="9"/>
      <c r="H1994" s="48"/>
      <c r="I1994" s="49">
        <f t="shared" ca="1" si="121"/>
        <v>2022</v>
      </c>
      <c r="J1994" s="22">
        <f t="shared" ca="1" si="120"/>
        <v>1</v>
      </c>
      <c r="K1994" s="19"/>
      <c r="L1994" s="73"/>
      <c r="M1994" s="74"/>
      <c r="N1994" s="19"/>
      <c r="O1994" s="73"/>
      <c r="P1994" s="82">
        <v>1</v>
      </c>
      <c r="Q1994" s="24">
        <v>1</v>
      </c>
      <c r="R1994" s="81">
        <f t="shared" si="122"/>
        <v>1</v>
      </c>
      <c r="S1994" s="87"/>
      <c r="T1994" s="19"/>
      <c r="U1994" s="25"/>
      <c r="V1994" s="25"/>
      <c r="W1994" s="81"/>
      <c r="X1994" s="91" t="e">
        <f ca="1">+VLOOKUP(#REF!,REFERENCIAS!$C:$D,2,0)*VLOOKUP(#REF!,PONDERADORES!A:P,IF(AND(INFORMACION!$T1994='REFERENCIAS RIESGO'!$C$36,INFORMACION!$F1994=REFERENCIAS!$C$24),16,IF(INFORMACION!$T1994='REFERENCIAS RIESGO'!$C$36,13,IF(INFORMACION!$F1994=REFERENCIAS!$C$24,10,7))),0)+VLOOKUP(K1994,REFERENCIAS!$C:$D,2,0)*VLOOKUP($K$2,PONDERADORES!A:P,IF(AND(INFORMACION!$T1994='REFERENCIAS RIESGO'!$C$36,INFORMACION!$F1994=REFERENCIAS!$C$24),16,IF(INFORMACION!$T1994='REFERENCIAS RIESGO'!$C$36,13,IF(INFORMACION!$F1994=REFERENCIAS!$C$24,10,7))),0)+VLOOKUP(L1994,REFERENCIAS!$C:$D,2,0)*VLOOKUP($L$2,PONDERADORES!A:P,IF(AND(INFORMACION!$T1994='REFERENCIAS RIESGO'!$C$36,INFORMACION!$F1994=REFERENCIAS!$C$24),16,IF(INFORMACION!$T1994='REFERENCIAS RIESGO'!$C$36,13,IF(INFORMACION!$F1994=REFERENCIAS!$C$24,10,7))),0)+VLOOKUP(F1994,REFERENCIAS!$C:$D,2,0)*VLOOKUP($F$2,PONDERADORES!A:P,IF(AND(INFORMACION!$T1994='REFERENCIAS RIESGO'!$C$36,INFORMACION!$F1994=REFERENCIAS!$C$24),16,IF(INFORMACION!$T1994='REFERENCIAS RIESGO'!$C$36,13,IF(INFORMACION!$F1994=REFERENCIAS!$C$24,10,7))),0)+VLOOKUP(T1994,REFERENCIAS!$C:$D,2,0)*VLOOKUP($T$2,PONDERADORES!A:P,IF(AND(INFORMACION!$T1994='REFERENCIAS RIESGO'!$C$36,INFORMACION!$F1994=REFERENCIAS!$C$24),16,IF(INFORMACION!$T1994='REFERENCIAS RIESGO'!$C$36,13,IF(INFORMACION!$F1994=REFERENCIAS!$C$24,10,7))),0)+VLOOKUP(IF(J1994&lt;=0.2,0.2,IF(AND(J1994&gt;0.2,J1994&lt;=0.4),0.4,IF(AND(J1994&gt;0.4,J1994&lt;=0.6),0.6,IF(AND(J1994&gt;0.6,J1994&lt;=0.8),0.8,IF(AND(J1994&gt;0.8,J1994&lt;=1),1))))),REFERENCIAS!$C:$D,2,0)*VLOOKUP($J$2,PONDERADORES!A:P,IF(AND(INFORMACION!$T1994='REFERENCIAS RIESGO'!$C$36,INFORMACION!$F1994=REFERENCIAS!$C$24),16,IF(INFORMACION!$T1994='REFERENCIAS RIESGO'!$C$36,13,IF(INFORMACION!$F1994=REFERENCIAS!$C$24,10,7))),0)</f>
        <v>#REF!</v>
      </c>
      <c r="Y1994" s="68">
        <f>+VLOOKUP(M1994,REFERENCIAS!$C:$D,2,0)*VLOOKUP($M$2,PONDERADORES!$A$7:$G$9,7,0)+VLOOKUP(N1994,REFERENCIAS!$C:$D,2,0)*VLOOKUP($N$2,PONDERADORES!$A$7:$G$9,7,0)+VLOOKUP(O1994,REFERENCIAS!$C:$D,2,0)*VLOOKUP($O$2,PONDERADORES!$A$7:$G$9,7,0)</f>
        <v>0.2</v>
      </c>
      <c r="Z1994" s="2">
        <f>+VLOOKUP(IF(R1994&lt;0.1,0,IF(AND(R1994&gt;=0.1,R1994&lt;0.2),0.1,IF(AND(R1994&gt;=0.2,R1994&lt;0.3),0.2,IF(R1994&gt;0.3,0.3,)))),REFERENCIAS!$C:$D,2,0)*VLOOKUP($R$2,PONDERADORES!$A$11:$G$11,7,0)</f>
        <v>15</v>
      </c>
      <c r="AA1994" s="92"/>
      <c r="AB1994" s="95" t="e">
        <f t="shared" ca="1" si="123"/>
        <v>#REF!</v>
      </c>
      <c r="AC1994" s="23" t="e">
        <f ca="1">IF(AB1994&gt;REFERENCIAS!$C$62,REFERENCIAS!$B$62,IF(AND(AB1994&gt;=REFERENCIAS!$C$63,AB1994&lt;REFERENCIAS!$D$63),REFERENCIAS!$B$63,IF(AND(AB1994&gt;REFERENCIAS!$C$64,AB1994&lt;=REFERENCIAS!$D$64),REFERENCIAS!$B$64,IF(AND(AB1994&gt;=REFERENCIAS!$C$65,AB1994&lt;REFERENCIAS!$D$65),REFERENCIAS!$B$65, "Revisar"))))</f>
        <v>#REF!</v>
      </c>
      <c r="AD1994" s="94" t="e">
        <f ca="1">VLOOKUP(AC1994,REFERENCIAS!$B$62:$G$65,4,FALSE)</f>
        <v>#REF!</v>
      </c>
    </row>
    <row r="1995" spans="1:30" ht="17.25" x14ac:dyDescent="0.25">
      <c r="A1995" s="74"/>
      <c r="B1995" s="19"/>
      <c r="C1995" s="19"/>
      <c r="D1995" s="50"/>
      <c r="E1995" s="73"/>
      <c r="F1995" s="74"/>
      <c r="G1995" s="9"/>
      <c r="H1995" s="48"/>
      <c r="I1995" s="49">
        <f t="shared" ca="1" si="121"/>
        <v>2022</v>
      </c>
      <c r="J1995" s="22">
        <f t="shared" ca="1" si="120"/>
        <v>1</v>
      </c>
      <c r="K1995" s="19"/>
      <c r="L1995" s="73"/>
      <c r="M1995" s="74"/>
      <c r="N1995" s="19"/>
      <c r="O1995" s="73"/>
      <c r="P1995" s="82">
        <v>1</v>
      </c>
      <c r="Q1995" s="24">
        <v>1</v>
      </c>
      <c r="R1995" s="81">
        <f t="shared" si="122"/>
        <v>1</v>
      </c>
      <c r="S1995" s="87"/>
      <c r="T1995" s="19"/>
      <c r="U1995" s="25"/>
      <c r="V1995" s="25"/>
      <c r="W1995" s="81"/>
      <c r="X1995" s="91" t="e">
        <f ca="1">+VLOOKUP(#REF!,REFERENCIAS!$C:$D,2,0)*VLOOKUP(#REF!,PONDERADORES!A:P,IF(AND(INFORMACION!$T1995='REFERENCIAS RIESGO'!$C$36,INFORMACION!$F1995=REFERENCIAS!$C$24),16,IF(INFORMACION!$T1995='REFERENCIAS RIESGO'!$C$36,13,IF(INFORMACION!$F1995=REFERENCIAS!$C$24,10,7))),0)+VLOOKUP(K1995,REFERENCIAS!$C:$D,2,0)*VLOOKUP($K$2,PONDERADORES!A:P,IF(AND(INFORMACION!$T1995='REFERENCIAS RIESGO'!$C$36,INFORMACION!$F1995=REFERENCIAS!$C$24),16,IF(INFORMACION!$T1995='REFERENCIAS RIESGO'!$C$36,13,IF(INFORMACION!$F1995=REFERENCIAS!$C$24,10,7))),0)+VLOOKUP(L1995,REFERENCIAS!$C:$D,2,0)*VLOOKUP($L$2,PONDERADORES!A:P,IF(AND(INFORMACION!$T1995='REFERENCIAS RIESGO'!$C$36,INFORMACION!$F1995=REFERENCIAS!$C$24),16,IF(INFORMACION!$T1995='REFERENCIAS RIESGO'!$C$36,13,IF(INFORMACION!$F1995=REFERENCIAS!$C$24,10,7))),0)+VLOOKUP(F1995,REFERENCIAS!$C:$D,2,0)*VLOOKUP($F$2,PONDERADORES!A:P,IF(AND(INFORMACION!$T1995='REFERENCIAS RIESGO'!$C$36,INFORMACION!$F1995=REFERENCIAS!$C$24),16,IF(INFORMACION!$T1995='REFERENCIAS RIESGO'!$C$36,13,IF(INFORMACION!$F1995=REFERENCIAS!$C$24,10,7))),0)+VLOOKUP(T1995,REFERENCIAS!$C:$D,2,0)*VLOOKUP($T$2,PONDERADORES!A:P,IF(AND(INFORMACION!$T1995='REFERENCIAS RIESGO'!$C$36,INFORMACION!$F1995=REFERENCIAS!$C$24),16,IF(INFORMACION!$T1995='REFERENCIAS RIESGO'!$C$36,13,IF(INFORMACION!$F1995=REFERENCIAS!$C$24,10,7))),0)+VLOOKUP(IF(J1995&lt;=0.2,0.2,IF(AND(J1995&gt;0.2,J1995&lt;=0.4),0.4,IF(AND(J1995&gt;0.4,J1995&lt;=0.6),0.6,IF(AND(J1995&gt;0.6,J1995&lt;=0.8),0.8,IF(AND(J1995&gt;0.8,J1995&lt;=1),1))))),REFERENCIAS!$C:$D,2,0)*VLOOKUP($J$2,PONDERADORES!A:P,IF(AND(INFORMACION!$T1995='REFERENCIAS RIESGO'!$C$36,INFORMACION!$F1995=REFERENCIAS!$C$24),16,IF(INFORMACION!$T1995='REFERENCIAS RIESGO'!$C$36,13,IF(INFORMACION!$F1995=REFERENCIAS!$C$24,10,7))),0)</f>
        <v>#REF!</v>
      </c>
      <c r="Y1995" s="68">
        <f>+VLOOKUP(M1995,REFERENCIAS!$C:$D,2,0)*VLOOKUP($M$2,PONDERADORES!$A$7:$G$9,7,0)+VLOOKUP(N1995,REFERENCIAS!$C:$D,2,0)*VLOOKUP($N$2,PONDERADORES!$A$7:$G$9,7,0)+VLOOKUP(O1995,REFERENCIAS!$C:$D,2,0)*VLOOKUP($O$2,PONDERADORES!$A$7:$G$9,7,0)</f>
        <v>0.2</v>
      </c>
      <c r="Z1995" s="2">
        <f>+VLOOKUP(IF(R1995&lt;0.1,0,IF(AND(R1995&gt;=0.1,R1995&lt;0.2),0.1,IF(AND(R1995&gt;=0.2,R1995&lt;0.3),0.2,IF(R1995&gt;0.3,0.3,)))),REFERENCIAS!$C:$D,2,0)*VLOOKUP($R$2,PONDERADORES!$A$11:$G$11,7,0)</f>
        <v>15</v>
      </c>
      <c r="AA1995" s="92"/>
      <c r="AB1995" s="95" t="e">
        <f t="shared" ca="1" si="123"/>
        <v>#REF!</v>
      </c>
      <c r="AC1995" s="23" t="e">
        <f ca="1">IF(AB1995&gt;REFERENCIAS!$C$62,REFERENCIAS!$B$62,IF(AND(AB1995&gt;=REFERENCIAS!$C$63,AB1995&lt;REFERENCIAS!$D$63),REFERENCIAS!$B$63,IF(AND(AB1995&gt;REFERENCIAS!$C$64,AB1995&lt;=REFERENCIAS!$D$64),REFERENCIAS!$B$64,IF(AND(AB1995&gt;=REFERENCIAS!$C$65,AB1995&lt;REFERENCIAS!$D$65),REFERENCIAS!$B$65, "Revisar"))))</f>
        <v>#REF!</v>
      </c>
      <c r="AD1995" s="94" t="e">
        <f ca="1">VLOOKUP(AC1995,REFERENCIAS!$B$62:$G$65,4,FALSE)</f>
        <v>#REF!</v>
      </c>
    </row>
    <row r="1996" spans="1:30" ht="17.25" x14ac:dyDescent="0.25">
      <c r="A1996" s="74"/>
      <c r="B1996" s="19"/>
      <c r="C1996" s="19"/>
      <c r="D1996" s="50"/>
      <c r="E1996" s="73"/>
      <c r="F1996" s="74"/>
      <c r="G1996" s="9"/>
      <c r="H1996" s="48"/>
      <c r="I1996" s="49">
        <f t="shared" ca="1" si="121"/>
        <v>2022</v>
      </c>
      <c r="J1996" s="22">
        <f t="shared" ca="1" si="120"/>
        <v>1</v>
      </c>
      <c r="K1996" s="19"/>
      <c r="L1996" s="73"/>
      <c r="M1996" s="74"/>
      <c r="N1996" s="19"/>
      <c r="O1996" s="73"/>
      <c r="P1996" s="82">
        <v>1</v>
      </c>
      <c r="Q1996" s="24">
        <v>1</v>
      </c>
      <c r="R1996" s="81">
        <f t="shared" si="122"/>
        <v>1</v>
      </c>
      <c r="S1996" s="87"/>
      <c r="T1996" s="19"/>
      <c r="U1996" s="25"/>
      <c r="V1996" s="25"/>
      <c r="W1996" s="81"/>
      <c r="X1996" s="91" t="e">
        <f ca="1">+VLOOKUP(#REF!,REFERENCIAS!$C:$D,2,0)*VLOOKUP(#REF!,PONDERADORES!A:P,IF(AND(INFORMACION!$T1996='REFERENCIAS RIESGO'!$C$36,INFORMACION!$F1996=REFERENCIAS!$C$24),16,IF(INFORMACION!$T1996='REFERENCIAS RIESGO'!$C$36,13,IF(INFORMACION!$F1996=REFERENCIAS!$C$24,10,7))),0)+VLOOKUP(K1996,REFERENCIAS!$C:$D,2,0)*VLOOKUP($K$2,PONDERADORES!A:P,IF(AND(INFORMACION!$T1996='REFERENCIAS RIESGO'!$C$36,INFORMACION!$F1996=REFERENCIAS!$C$24),16,IF(INFORMACION!$T1996='REFERENCIAS RIESGO'!$C$36,13,IF(INFORMACION!$F1996=REFERENCIAS!$C$24,10,7))),0)+VLOOKUP(L1996,REFERENCIAS!$C:$D,2,0)*VLOOKUP($L$2,PONDERADORES!A:P,IF(AND(INFORMACION!$T1996='REFERENCIAS RIESGO'!$C$36,INFORMACION!$F1996=REFERENCIAS!$C$24),16,IF(INFORMACION!$T1996='REFERENCIAS RIESGO'!$C$36,13,IF(INFORMACION!$F1996=REFERENCIAS!$C$24,10,7))),0)+VLOOKUP(F1996,REFERENCIAS!$C:$D,2,0)*VLOOKUP($F$2,PONDERADORES!A:P,IF(AND(INFORMACION!$T1996='REFERENCIAS RIESGO'!$C$36,INFORMACION!$F1996=REFERENCIAS!$C$24),16,IF(INFORMACION!$T1996='REFERENCIAS RIESGO'!$C$36,13,IF(INFORMACION!$F1996=REFERENCIAS!$C$24,10,7))),0)+VLOOKUP(T1996,REFERENCIAS!$C:$D,2,0)*VLOOKUP($T$2,PONDERADORES!A:P,IF(AND(INFORMACION!$T1996='REFERENCIAS RIESGO'!$C$36,INFORMACION!$F1996=REFERENCIAS!$C$24),16,IF(INFORMACION!$T1996='REFERENCIAS RIESGO'!$C$36,13,IF(INFORMACION!$F1996=REFERENCIAS!$C$24,10,7))),0)+VLOOKUP(IF(J1996&lt;=0.2,0.2,IF(AND(J1996&gt;0.2,J1996&lt;=0.4),0.4,IF(AND(J1996&gt;0.4,J1996&lt;=0.6),0.6,IF(AND(J1996&gt;0.6,J1996&lt;=0.8),0.8,IF(AND(J1996&gt;0.8,J1996&lt;=1),1))))),REFERENCIAS!$C:$D,2,0)*VLOOKUP($J$2,PONDERADORES!A:P,IF(AND(INFORMACION!$T1996='REFERENCIAS RIESGO'!$C$36,INFORMACION!$F1996=REFERENCIAS!$C$24),16,IF(INFORMACION!$T1996='REFERENCIAS RIESGO'!$C$36,13,IF(INFORMACION!$F1996=REFERENCIAS!$C$24,10,7))),0)</f>
        <v>#REF!</v>
      </c>
      <c r="Y1996" s="68">
        <f>+VLOOKUP(M1996,REFERENCIAS!$C:$D,2,0)*VLOOKUP($M$2,PONDERADORES!$A$7:$G$9,7,0)+VLOOKUP(N1996,REFERENCIAS!$C:$D,2,0)*VLOOKUP($N$2,PONDERADORES!$A$7:$G$9,7,0)+VLOOKUP(O1996,REFERENCIAS!$C:$D,2,0)*VLOOKUP($O$2,PONDERADORES!$A$7:$G$9,7,0)</f>
        <v>0.2</v>
      </c>
      <c r="Z1996" s="2">
        <f>+VLOOKUP(IF(R1996&lt;0.1,0,IF(AND(R1996&gt;=0.1,R1996&lt;0.2),0.1,IF(AND(R1996&gt;=0.2,R1996&lt;0.3),0.2,IF(R1996&gt;0.3,0.3,)))),REFERENCIAS!$C:$D,2,0)*VLOOKUP($R$2,PONDERADORES!$A$11:$G$11,7,0)</f>
        <v>15</v>
      </c>
      <c r="AA1996" s="92"/>
      <c r="AB1996" s="95" t="e">
        <f t="shared" ca="1" si="123"/>
        <v>#REF!</v>
      </c>
      <c r="AC1996" s="23" t="e">
        <f ca="1">IF(AB1996&gt;REFERENCIAS!$C$62,REFERENCIAS!$B$62,IF(AND(AB1996&gt;=REFERENCIAS!$C$63,AB1996&lt;REFERENCIAS!$D$63),REFERENCIAS!$B$63,IF(AND(AB1996&gt;REFERENCIAS!$C$64,AB1996&lt;=REFERENCIAS!$D$64),REFERENCIAS!$B$64,IF(AND(AB1996&gt;=REFERENCIAS!$C$65,AB1996&lt;REFERENCIAS!$D$65),REFERENCIAS!$B$65, "Revisar"))))</f>
        <v>#REF!</v>
      </c>
      <c r="AD1996" s="94" t="e">
        <f ca="1">VLOOKUP(AC1996,REFERENCIAS!$B$62:$G$65,4,FALSE)</f>
        <v>#REF!</v>
      </c>
    </row>
    <row r="1997" spans="1:30" ht="17.25" x14ac:dyDescent="0.25">
      <c r="A1997" s="74"/>
      <c r="B1997" s="19"/>
      <c r="C1997" s="19"/>
      <c r="D1997" s="50"/>
      <c r="E1997" s="73"/>
      <c r="F1997" s="74"/>
      <c r="G1997" s="9"/>
      <c r="H1997" s="48"/>
      <c r="I1997" s="49">
        <f t="shared" ca="1" si="121"/>
        <v>2022</v>
      </c>
      <c r="J1997" s="22">
        <f t="shared" ca="1" si="120"/>
        <v>1</v>
      </c>
      <c r="K1997" s="19"/>
      <c r="L1997" s="73"/>
      <c r="M1997" s="74"/>
      <c r="N1997" s="19"/>
      <c r="O1997" s="73"/>
      <c r="P1997" s="82">
        <v>1</v>
      </c>
      <c r="Q1997" s="24">
        <v>1</v>
      </c>
      <c r="R1997" s="81">
        <f t="shared" si="122"/>
        <v>1</v>
      </c>
      <c r="S1997" s="87"/>
      <c r="T1997" s="19"/>
      <c r="U1997" s="25"/>
      <c r="V1997" s="25"/>
      <c r="W1997" s="81"/>
      <c r="X1997" s="91" t="e">
        <f ca="1">+VLOOKUP(#REF!,REFERENCIAS!$C:$D,2,0)*VLOOKUP(#REF!,PONDERADORES!A:P,IF(AND(INFORMACION!$T1997='REFERENCIAS RIESGO'!$C$36,INFORMACION!$F1997=REFERENCIAS!$C$24),16,IF(INFORMACION!$T1997='REFERENCIAS RIESGO'!$C$36,13,IF(INFORMACION!$F1997=REFERENCIAS!$C$24,10,7))),0)+VLOOKUP(K1997,REFERENCIAS!$C:$D,2,0)*VLOOKUP($K$2,PONDERADORES!A:P,IF(AND(INFORMACION!$T1997='REFERENCIAS RIESGO'!$C$36,INFORMACION!$F1997=REFERENCIAS!$C$24),16,IF(INFORMACION!$T1997='REFERENCIAS RIESGO'!$C$36,13,IF(INFORMACION!$F1997=REFERENCIAS!$C$24,10,7))),0)+VLOOKUP(L1997,REFERENCIAS!$C:$D,2,0)*VLOOKUP($L$2,PONDERADORES!A:P,IF(AND(INFORMACION!$T1997='REFERENCIAS RIESGO'!$C$36,INFORMACION!$F1997=REFERENCIAS!$C$24),16,IF(INFORMACION!$T1997='REFERENCIAS RIESGO'!$C$36,13,IF(INFORMACION!$F1997=REFERENCIAS!$C$24,10,7))),0)+VLOOKUP(F1997,REFERENCIAS!$C:$D,2,0)*VLOOKUP($F$2,PONDERADORES!A:P,IF(AND(INFORMACION!$T1997='REFERENCIAS RIESGO'!$C$36,INFORMACION!$F1997=REFERENCIAS!$C$24),16,IF(INFORMACION!$T1997='REFERENCIAS RIESGO'!$C$36,13,IF(INFORMACION!$F1997=REFERENCIAS!$C$24,10,7))),0)+VLOOKUP(T1997,REFERENCIAS!$C:$D,2,0)*VLOOKUP($T$2,PONDERADORES!A:P,IF(AND(INFORMACION!$T1997='REFERENCIAS RIESGO'!$C$36,INFORMACION!$F1997=REFERENCIAS!$C$24),16,IF(INFORMACION!$T1997='REFERENCIAS RIESGO'!$C$36,13,IF(INFORMACION!$F1997=REFERENCIAS!$C$24,10,7))),0)+VLOOKUP(IF(J1997&lt;=0.2,0.2,IF(AND(J1997&gt;0.2,J1997&lt;=0.4),0.4,IF(AND(J1997&gt;0.4,J1997&lt;=0.6),0.6,IF(AND(J1997&gt;0.6,J1997&lt;=0.8),0.8,IF(AND(J1997&gt;0.8,J1997&lt;=1),1))))),REFERENCIAS!$C:$D,2,0)*VLOOKUP($J$2,PONDERADORES!A:P,IF(AND(INFORMACION!$T1997='REFERENCIAS RIESGO'!$C$36,INFORMACION!$F1997=REFERENCIAS!$C$24),16,IF(INFORMACION!$T1997='REFERENCIAS RIESGO'!$C$36,13,IF(INFORMACION!$F1997=REFERENCIAS!$C$24,10,7))),0)</f>
        <v>#REF!</v>
      </c>
      <c r="Y1997" s="68">
        <f>+VLOOKUP(M1997,REFERENCIAS!$C:$D,2,0)*VLOOKUP($M$2,PONDERADORES!$A$7:$G$9,7,0)+VLOOKUP(N1997,REFERENCIAS!$C:$D,2,0)*VLOOKUP($N$2,PONDERADORES!$A$7:$G$9,7,0)+VLOOKUP(O1997,REFERENCIAS!$C:$D,2,0)*VLOOKUP($O$2,PONDERADORES!$A$7:$G$9,7,0)</f>
        <v>0.2</v>
      </c>
      <c r="Z1997" s="2">
        <f>+VLOOKUP(IF(R1997&lt;0.1,0,IF(AND(R1997&gt;=0.1,R1997&lt;0.2),0.1,IF(AND(R1997&gt;=0.2,R1997&lt;0.3),0.2,IF(R1997&gt;0.3,0.3,)))),REFERENCIAS!$C:$D,2,0)*VLOOKUP($R$2,PONDERADORES!$A$11:$G$11,7,0)</f>
        <v>15</v>
      </c>
      <c r="AA1997" s="92"/>
      <c r="AB1997" s="95" t="e">
        <f t="shared" ca="1" si="123"/>
        <v>#REF!</v>
      </c>
      <c r="AC1997" s="23" t="e">
        <f ca="1">IF(AB1997&gt;REFERENCIAS!$C$62,REFERENCIAS!$B$62,IF(AND(AB1997&gt;=REFERENCIAS!$C$63,AB1997&lt;REFERENCIAS!$D$63),REFERENCIAS!$B$63,IF(AND(AB1997&gt;REFERENCIAS!$C$64,AB1997&lt;=REFERENCIAS!$D$64),REFERENCIAS!$B$64,IF(AND(AB1997&gt;=REFERENCIAS!$C$65,AB1997&lt;REFERENCIAS!$D$65),REFERENCIAS!$B$65, "Revisar"))))</f>
        <v>#REF!</v>
      </c>
      <c r="AD1997" s="94" t="e">
        <f ca="1">VLOOKUP(AC1997,REFERENCIAS!$B$62:$G$65,4,FALSE)</f>
        <v>#REF!</v>
      </c>
    </row>
    <row r="1998" spans="1:30" ht="17.25" x14ac:dyDescent="0.25">
      <c r="A1998" s="74"/>
      <c r="B1998" s="19"/>
      <c r="C1998" s="19"/>
      <c r="D1998" s="50"/>
      <c r="E1998" s="73"/>
      <c r="F1998" s="74"/>
      <c r="G1998" s="9"/>
      <c r="H1998" s="48"/>
      <c r="I1998" s="49">
        <f t="shared" ca="1" si="121"/>
        <v>2022</v>
      </c>
      <c r="J1998" s="22">
        <f t="shared" ca="1" si="120"/>
        <v>1</v>
      </c>
      <c r="K1998" s="19"/>
      <c r="L1998" s="73"/>
      <c r="M1998" s="74"/>
      <c r="N1998" s="19"/>
      <c r="O1998" s="73"/>
      <c r="P1998" s="82">
        <v>1</v>
      </c>
      <c r="Q1998" s="24">
        <v>1</v>
      </c>
      <c r="R1998" s="81">
        <f t="shared" si="122"/>
        <v>1</v>
      </c>
      <c r="S1998" s="87"/>
      <c r="T1998" s="19"/>
      <c r="U1998" s="25"/>
      <c r="V1998" s="25"/>
      <c r="W1998" s="81"/>
      <c r="X1998" s="91" t="e">
        <f ca="1">+VLOOKUP(#REF!,REFERENCIAS!$C:$D,2,0)*VLOOKUP(#REF!,PONDERADORES!A:P,IF(AND(INFORMACION!$T1998='REFERENCIAS RIESGO'!$C$36,INFORMACION!$F1998=REFERENCIAS!$C$24),16,IF(INFORMACION!$T1998='REFERENCIAS RIESGO'!$C$36,13,IF(INFORMACION!$F1998=REFERENCIAS!$C$24,10,7))),0)+VLOOKUP(K1998,REFERENCIAS!$C:$D,2,0)*VLOOKUP($K$2,PONDERADORES!A:P,IF(AND(INFORMACION!$T1998='REFERENCIAS RIESGO'!$C$36,INFORMACION!$F1998=REFERENCIAS!$C$24),16,IF(INFORMACION!$T1998='REFERENCIAS RIESGO'!$C$36,13,IF(INFORMACION!$F1998=REFERENCIAS!$C$24,10,7))),0)+VLOOKUP(L1998,REFERENCIAS!$C:$D,2,0)*VLOOKUP($L$2,PONDERADORES!A:P,IF(AND(INFORMACION!$T1998='REFERENCIAS RIESGO'!$C$36,INFORMACION!$F1998=REFERENCIAS!$C$24),16,IF(INFORMACION!$T1998='REFERENCIAS RIESGO'!$C$36,13,IF(INFORMACION!$F1998=REFERENCIAS!$C$24,10,7))),0)+VLOOKUP(F1998,REFERENCIAS!$C:$D,2,0)*VLOOKUP($F$2,PONDERADORES!A:P,IF(AND(INFORMACION!$T1998='REFERENCIAS RIESGO'!$C$36,INFORMACION!$F1998=REFERENCIAS!$C$24),16,IF(INFORMACION!$T1998='REFERENCIAS RIESGO'!$C$36,13,IF(INFORMACION!$F1998=REFERENCIAS!$C$24,10,7))),0)+VLOOKUP(T1998,REFERENCIAS!$C:$D,2,0)*VLOOKUP($T$2,PONDERADORES!A:P,IF(AND(INFORMACION!$T1998='REFERENCIAS RIESGO'!$C$36,INFORMACION!$F1998=REFERENCIAS!$C$24),16,IF(INFORMACION!$T1998='REFERENCIAS RIESGO'!$C$36,13,IF(INFORMACION!$F1998=REFERENCIAS!$C$24,10,7))),0)+VLOOKUP(IF(J1998&lt;=0.2,0.2,IF(AND(J1998&gt;0.2,J1998&lt;=0.4),0.4,IF(AND(J1998&gt;0.4,J1998&lt;=0.6),0.6,IF(AND(J1998&gt;0.6,J1998&lt;=0.8),0.8,IF(AND(J1998&gt;0.8,J1998&lt;=1),1))))),REFERENCIAS!$C:$D,2,0)*VLOOKUP($J$2,PONDERADORES!A:P,IF(AND(INFORMACION!$T1998='REFERENCIAS RIESGO'!$C$36,INFORMACION!$F1998=REFERENCIAS!$C$24),16,IF(INFORMACION!$T1998='REFERENCIAS RIESGO'!$C$36,13,IF(INFORMACION!$F1998=REFERENCIAS!$C$24,10,7))),0)</f>
        <v>#REF!</v>
      </c>
      <c r="Y1998" s="68">
        <f>+VLOOKUP(M1998,REFERENCIAS!$C:$D,2,0)*VLOOKUP($M$2,PONDERADORES!$A$7:$G$9,7,0)+VLOOKUP(N1998,REFERENCIAS!$C:$D,2,0)*VLOOKUP($N$2,PONDERADORES!$A$7:$G$9,7,0)+VLOOKUP(O1998,REFERENCIAS!$C:$D,2,0)*VLOOKUP($O$2,PONDERADORES!$A$7:$G$9,7,0)</f>
        <v>0.2</v>
      </c>
      <c r="Z1998" s="2">
        <f>+VLOOKUP(IF(R1998&lt;0.1,0,IF(AND(R1998&gt;=0.1,R1998&lt;0.2),0.1,IF(AND(R1998&gt;=0.2,R1998&lt;0.3),0.2,IF(R1998&gt;0.3,0.3,)))),REFERENCIAS!$C:$D,2,0)*VLOOKUP($R$2,PONDERADORES!$A$11:$G$11,7,0)</f>
        <v>15</v>
      </c>
      <c r="AA1998" s="92"/>
      <c r="AB1998" s="95" t="e">
        <f t="shared" ca="1" si="123"/>
        <v>#REF!</v>
      </c>
      <c r="AC1998" s="23" t="e">
        <f ca="1">IF(AB1998&gt;REFERENCIAS!$C$62,REFERENCIAS!$B$62,IF(AND(AB1998&gt;=REFERENCIAS!$C$63,AB1998&lt;REFERENCIAS!$D$63),REFERENCIAS!$B$63,IF(AND(AB1998&gt;REFERENCIAS!$C$64,AB1998&lt;=REFERENCIAS!$D$64),REFERENCIAS!$B$64,IF(AND(AB1998&gt;=REFERENCIAS!$C$65,AB1998&lt;REFERENCIAS!$D$65),REFERENCIAS!$B$65, "Revisar"))))</f>
        <v>#REF!</v>
      </c>
      <c r="AD1998" s="94" t="e">
        <f ca="1">VLOOKUP(AC1998,REFERENCIAS!$B$62:$G$65,4,FALSE)</f>
        <v>#REF!</v>
      </c>
    </row>
    <row r="1999" spans="1:30" ht="17.25" x14ac:dyDescent="0.25">
      <c r="A1999" s="74"/>
      <c r="B1999" s="19"/>
      <c r="C1999" s="19"/>
      <c r="D1999" s="50"/>
      <c r="E1999" s="73"/>
      <c r="F1999" s="74"/>
      <c r="G1999" s="9"/>
      <c r="H1999" s="48"/>
      <c r="I1999" s="49">
        <f t="shared" ca="1" si="121"/>
        <v>2022</v>
      </c>
      <c r="J1999" s="22">
        <f t="shared" ca="1" si="120"/>
        <v>1</v>
      </c>
      <c r="K1999" s="19"/>
      <c r="L1999" s="73"/>
      <c r="M1999" s="74"/>
      <c r="N1999" s="19"/>
      <c r="O1999" s="73"/>
      <c r="P1999" s="82">
        <v>1</v>
      </c>
      <c r="Q1999" s="24">
        <v>1</v>
      </c>
      <c r="R1999" s="81">
        <f t="shared" si="122"/>
        <v>1</v>
      </c>
      <c r="S1999" s="87"/>
      <c r="T1999" s="19"/>
      <c r="U1999" s="25"/>
      <c r="V1999" s="25"/>
      <c r="W1999" s="81"/>
      <c r="X1999" s="91" t="e">
        <f ca="1">+VLOOKUP(#REF!,REFERENCIAS!$C:$D,2,0)*VLOOKUP(#REF!,PONDERADORES!A:P,IF(AND(INFORMACION!$T1999='REFERENCIAS RIESGO'!$C$36,INFORMACION!$F1999=REFERENCIAS!$C$24),16,IF(INFORMACION!$T1999='REFERENCIAS RIESGO'!$C$36,13,IF(INFORMACION!$F1999=REFERENCIAS!$C$24,10,7))),0)+VLOOKUP(K1999,REFERENCIAS!$C:$D,2,0)*VLOOKUP($K$2,PONDERADORES!A:P,IF(AND(INFORMACION!$T1999='REFERENCIAS RIESGO'!$C$36,INFORMACION!$F1999=REFERENCIAS!$C$24),16,IF(INFORMACION!$T1999='REFERENCIAS RIESGO'!$C$36,13,IF(INFORMACION!$F1999=REFERENCIAS!$C$24,10,7))),0)+VLOOKUP(L1999,REFERENCIAS!$C:$D,2,0)*VLOOKUP($L$2,PONDERADORES!A:P,IF(AND(INFORMACION!$T1999='REFERENCIAS RIESGO'!$C$36,INFORMACION!$F1999=REFERENCIAS!$C$24),16,IF(INFORMACION!$T1999='REFERENCIAS RIESGO'!$C$36,13,IF(INFORMACION!$F1999=REFERENCIAS!$C$24,10,7))),0)+VLOOKUP(F1999,REFERENCIAS!$C:$D,2,0)*VLOOKUP($F$2,PONDERADORES!A:P,IF(AND(INFORMACION!$T1999='REFERENCIAS RIESGO'!$C$36,INFORMACION!$F1999=REFERENCIAS!$C$24),16,IF(INFORMACION!$T1999='REFERENCIAS RIESGO'!$C$36,13,IF(INFORMACION!$F1999=REFERENCIAS!$C$24,10,7))),0)+VLOOKUP(T1999,REFERENCIAS!$C:$D,2,0)*VLOOKUP($T$2,PONDERADORES!A:P,IF(AND(INFORMACION!$T1999='REFERENCIAS RIESGO'!$C$36,INFORMACION!$F1999=REFERENCIAS!$C$24),16,IF(INFORMACION!$T1999='REFERENCIAS RIESGO'!$C$36,13,IF(INFORMACION!$F1999=REFERENCIAS!$C$24,10,7))),0)+VLOOKUP(IF(J1999&lt;=0.2,0.2,IF(AND(J1999&gt;0.2,J1999&lt;=0.4),0.4,IF(AND(J1999&gt;0.4,J1999&lt;=0.6),0.6,IF(AND(J1999&gt;0.6,J1999&lt;=0.8),0.8,IF(AND(J1999&gt;0.8,J1999&lt;=1),1))))),REFERENCIAS!$C:$D,2,0)*VLOOKUP($J$2,PONDERADORES!A:P,IF(AND(INFORMACION!$T1999='REFERENCIAS RIESGO'!$C$36,INFORMACION!$F1999=REFERENCIAS!$C$24),16,IF(INFORMACION!$T1999='REFERENCIAS RIESGO'!$C$36,13,IF(INFORMACION!$F1999=REFERENCIAS!$C$24,10,7))),0)</f>
        <v>#REF!</v>
      </c>
      <c r="Y1999" s="68">
        <f>+VLOOKUP(M1999,REFERENCIAS!$C:$D,2,0)*VLOOKUP($M$2,PONDERADORES!$A$7:$G$9,7,0)+VLOOKUP(N1999,REFERENCIAS!$C:$D,2,0)*VLOOKUP($N$2,PONDERADORES!$A$7:$G$9,7,0)+VLOOKUP(O1999,REFERENCIAS!$C:$D,2,0)*VLOOKUP($O$2,PONDERADORES!$A$7:$G$9,7,0)</f>
        <v>0.2</v>
      </c>
      <c r="Z1999" s="2">
        <f>+VLOOKUP(IF(R1999&lt;0.1,0,IF(AND(R1999&gt;=0.1,R1999&lt;0.2),0.1,IF(AND(R1999&gt;=0.2,R1999&lt;0.3),0.2,IF(R1999&gt;0.3,0.3,)))),REFERENCIAS!$C:$D,2,0)*VLOOKUP($R$2,PONDERADORES!$A$11:$G$11,7,0)</f>
        <v>15</v>
      </c>
      <c r="AA1999" s="92"/>
      <c r="AB1999" s="95" t="e">
        <f t="shared" ca="1" si="123"/>
        <v>#REF!</v>
      </c>
      <c r="AC1999" s="23" t="e">
        <f ca="1">IF(AB1999&gt;REFERENCIAS!$C$62,REFERENCIAS!$B$62,IF(AND(AB1999&gt;=REFERENCIAS!$C$63,AB1999&lt;REFERENCIAS!$D$63),REFERENCIAS!$B$63,IF(AND(AB1999&gt;REFERENCIAS!$C$64,AB1999&lt;=REFERENCIAS!$D$64),REFERENCIAS!$B$64,IF(AND(AB1999&gt;=REFERENCIAS!$C$65,AB1999&lt;REFERENCIAS!$D$65),REFERENCIAS!$B$65, "Revisar"))))</f>
        <v>#REF!</v>
      </c>
      <c r="AD1999" s="94" t="e">
        <f ca="1">VLOOKUP(AC1999,REFERENCIAS!$B$62:$G$65,4,FALSE)</f>
        <v>#REF!</v>
      </c>
    </row>
    <row r="2000" spans="1:30" ht="17.25" x14ac:dyDescent="0.25">
      <c r="A2000" s="74"/>
      <c r="B2000" s="19"/>
      <c r="C2000" s="19"/>
      <c r="D2000" s="50"/>
      <c r="E2000" s="73"/>
      <c r="F2000" s="74"/>
      <c r="G2000" s="9"/>
      <c r="H2000" s="48"/>
      <c r="I2000" s="49">
        <f t="shared" ca="1" si="121"/>
        <v>2022</v>
      </c>
      <c r="J2000" s="22">
        <f t="shared" ca="1" si="120"/>
        <v>1</v>
      </c>
      <c r="K2000" s="19"/>
      <c r="L2000" s="73"/>
      <c r="M2000" s="74"/>
      <c r="N2000" s="19"/>
      <c r="O2000" s="73"/>
      <c r="P2000" s="82">
        <v>1</v>
      </c>
      <c r="Q2000" s="24">
        <v>1</v>
      </c>
      <c r="R2000" s="81">
        <f t="shared" si="122"/>
        <v>1</v>
      </c>
      <c r="S2000" s="87"/>
      <c r="T2000" s="19"/>
      <c r="U2000" s="25"/>
      <c r="V2000" s="25"/>
      <c r="W2000" s="81"/>
      <c r="X2000" s="91" t="e">
        <f ca="1">+VLOOKUP(#REF!,REFERENCIAS!$C:$D,2,0)*VLOOKUP(#REF!,PONDERADORES!A:P,IF(AND(INFORMACION!$T2000='REFERENCIAS RIESGO'!$C$36,INFORMACION!$F2000=REFERENCIAS!$C$24),16,IF(INFORMACION!$T2000='REFERENCIAS RIESGO'!$C$36,13,IF(INFORMACION!$F2000=REFERENCIAS!$C$24,10,7))),0)+VLOOKUP(K2000,REFERENCIAS!$C:$D,2,0)*VLOOKUP($K$2,PONDERADORES!A:P,IF(AND(INFORMACION!$T2000='REFERENCIAS RIESGO'!$C$36,INFORMACION!$F2000=REFERENCIAS!$C$24),16,IF(INFORMACION!$T2000='REFERENCIAS RIESGO'!$C$36,13,IF(INFORMACION!$F2000=REFERENCIAS!$C$24,10,7))),0)+VLOOKUP(L2000,REFERENCIAS!$C:$D,2,0)*VLOOKUP($L$2,PONDERADORES!A:P,IF(AND(INFORMACION!$T2000='REFERENCIAS RIESGO'!$C$36,INFORMACION!$F2000=REFERENCIAS!$C$24),16,IF(INFORMACION!$T2000='REFERENCIAS RIESGO'!$C$36,13,IF(INFORMACION!$F2000=REFERENCIAS!$C$24,10,7))),0)+VLOOKUP(F2000,REFERENCIAS!$C:$D,2,0)*VLOOKUP($F$2,PONDERADORES!A:P,IF(AND(INFORMACION!$T2000='REFERENCIAS RIESGO'!$C$36,INFORMACION!$F2000=REFERENCIAS!$C$24),16,IF(INFORMACION!$T2000='REFERENCIAS RIESGO'!$C$36,13,IF(INFORMACION!$F2000=REFERENCIAS!$C$24,10,7))),0)+VLOOKUP(T2000,REFERENCIAS!$C:$D,2,0)*VLOOKUP($T$2,PONDERADORES!A:P,IF(AND(INFORMACION!$T2000='REFERENCIAS RIESGO'!$C$36,INFORMACION!$F2000=REFERENCIAS!$C$24),16,IF(INFORMACION!$T2000='REFERENCIAS RIESGO'!$C$36,13,IF(INFORMACION!$F2000=REFERENCIAS!$C$24,10,7))),0)+VLOOKUP(IF(J2000&lt;=0.2,0.2,IF(AND(J2000&gt;0.2,J2000&lt;=0.4),0.4,IF(AND(J2000&gt;0.4,J2000&lt;=0.6),0.6,IF(AND(J2000&gt;0.6,J2000&lt;=0.8),0.8,IF(AND(J2000&gt;0.8,J2000&lt;=1),1))))),REFERENCIAS!$C:$D,2,0)*VLOOKUP($J$2,PONDERADORES!A:P,IF(AND(INFORMACION!$T2000='REFERENCIAS RIESGO'!$C$36,INFORMACION!$F2000=REFERENCIAS!$C$24),16,IF(INFORMACION!$T2000='REFERENCIAS RIESGO'!$C$36,13,IF(INFORMACION!$F2000=REFERENCIAS!$C$24,10,7))),0)</f>
        <v>#REF!</v>
      </c>
      <c r="Y2000" s="68">
        <f>+VLOOKUP(M2000,REFERENCIAS!$C:$D,2,0)*VLOOKUP($M$2,PONDERADORES!$A$7:$G$9,7,0)+VLOOKUP(N2000,REFERENCIAS!$C:$D,2,0)*VLOOKUP($N$2,PONDERADORES!$A$7:$G$9,7,0)+VLOOKUP(O2000,REFERENCIAS!$C:$D,2,0)*VLOOKUP($O$2,PONDERADORES!$A$7:$G$9,7,0)</f>
        <v>0.2</v>
      </c>
      <c r="Z2000" s="2">
        <f>+VLOOKUP(IF(R2000&lt;0.1,0,IF(AND(R2000&gt;=0.1,R2000&lt;0.2),0.1,IF(AND(R2000&gt;=0.2,R2000&lt;0.3),0.2,IF(R2000&gt;0.3,0.3,)))),REFERENCIAS!$C:$D,2,0)*VLOOKUP($R$2,PONDERADORES!$A$11:$G$11,7,0)</f>
        <v>15</v>
      </c>
      <c r="AA2000" s="92"/>
      <c r="AB2000" s="95" t="e">
        <f t="shared" ca="1" si="123"/>
        <v>#REF!</v>
      </c>
      <c r="AC2000" s="23" t="e">
        <f ca="1">IF(AB2000&gt;REFERENCIAS!$C$62,REFERENCIAS!$B$62,IF(AND(AB2000&gt;=REFERENCIAS!$C$63,AB2000&lt;REFERENCIAS!$D$63),REFERENCIAS!$B$63,IF(AND(AB2000&gt;REFERENCIAS!$C$64,AB2000&lt;=REFERENCIAS!$D$64),REFERENCIAS!$B$64,IF(AND(AB2000&gt;=REFERENCIAS!$C$65,AB2000&lt;REFERENCIAS!$D$65),REFERENCIAS!$B$65, "Revisar"))))</f>
        <v>#REF!</v>
      </c>
      <c r="AD2000" s="94" t="e">
        <f ca="1">VLOOKUP(AC2000,REFERENCIAS!$B$62:$G$65,4,FALSE)</f>
        <v>#REF!</v>
      </c>
    </row>
    <row r="2001" spans="1:30" ht="17.25" x14ac:dyDescent="0.25">
      <c r="A2001" s="74"/>
      <c r="B2001" s="19"/>
      <c r="C2001" s="19"/>
      <c r="D2001" s="50"/>
      <c r="E2001" s="73"/>
      <c r="F2001" s="74"/>
      <c r="G2001" s="9"/>
      <c r="H2001" s="48"/>
      <c r="I2001" s="49">
        <f t="shared" ca="1" si="121"/>
        <v>2022</v>
      </c>
      <c r="J2001" s="22">
        <f t="shared" ca="1" si="120"/>
        <v>1</v>
      </c>
      <c r="K2001" s="19"/>
      <c r="L2001" s="73"/>
      <c r="M2001" s="74"/>
      <c r="N2001" s="19"/>
      <c r="O2001" s="73"/>
      <c r="P2001" s="82">
        <v>1</v>
      </c>
      <c r="Q2001" s="24">
        <v>1</v>
      </c>
      <c r="R2001" s="81">
        <f t="shared" si="122"/>
        <v>1</v>
      </c>
      <c r="S2001" s="87"/>
      <c r="T2001" s="19"/>
      <c r="U2001" s="25"/>
      <c r="V2001" s="25"/>
      <c r="W2001" s="81"/>
      <c r="X2001" s="91" t="e">
        <f ca="1">+VLOOKUP(#REF!,REFERENCIAS!$C:$D,2,0)*VLOOKUP(#REF!,PONDERADORES!A:P,IF(AND(INFORMACION!$T2001='REFERENCIAS RIESGO'!$C$36,INFORMACION!$F2001=REFERENCIAS!$C$24),16,IF(INFORMACION!$T2001='REFERENCIAS RIESGO'!$C$36,13,IF(INFORMACION!$F2001=REFERENCIAS!$C$24,10,7))),0)+VLOOKUP(K2001,REFERENCIAS!$C:$D,2,0)*VLOOKUP($K$2,PONDERADORES!A:P,IF(AND(INFORMACION!$T2001='REFERENCIAS RIESGO'!$C$36,INFORMACION!$F2001=REFERENCIAS!$C$24),16,IF(INFORMACION!$T2001='REFERENCIAS RIESGO'!$C$36,13,IF(INFORMACION!$F2001=REFERENCIAS!$C$24,10,7))),0)+VLOOKUP(L2001,REFERENCIAS!$C:$D,2,0)*VLOOKUP($L$2,PONDERADORES!A:P,IF(AND(INFORMACION!$T2001='REFERENCIAS RIESGO'!$C$36,INFORMACION!$F2001=REFERENCIAS!$C$24),16,IF(INFORMACION!$T2001='REFERENCIAS RIESGO'!$C$36,13,IF(INFORMACION!$F2001=REFERENCIAS!$C$24,10,7))),0)+VLOOKUP(F2001,REFERENCIAS!$C:$D,2,0)*VLOOKUP($F$2,PONDERADORES!A:P,IF(AND(INFORMACION!$T2001='REFERENCIAS RIESGO'!$C$36,INFORMACION!$F2001=REFERENCIAS!$C$24),16,IF(INFORMACION!$T2001='REFERENCIAS RIESGO'!$C$36,13,IF(INFORMACION!$F2001=REFERENCIAS!$C$24,10,7))),0)+VLOOKUP(T2001,REFERENCIAS!$C:$D,2,0)*VLOOKUP($T$2,PONDERADORES!A:P,IF(AND(INFORMACION!$T2001='REFERENCIAS RIESGO'!$C$36,INFORMACION!$F2001=REFERENCIAS!$C$24),16,IF(INFORMACION!$T2001='REFERENCIAS RIESGO'!$C$36,13,IF(INFORMACION!$F2001=REFERENCIAS!$C$24,10,7))),0)+VLOOKUP(IF(J2001&lt;=0.2,0.2,IF(AND(J2001&gt;0.2,J2001&lt;=0.4),0.4,IF(AND(J2001&gt;0.4,J2001&lt;=0.6),0.6,IF(AND(J2001&gt;0.6,J2001&lt;=0.8),0.8,IF(AND(J2001&gt;0.8,J2001&lt;=1),1))))),REFERENCIAS!$C:$D,2,0)*VLOOKUP($J$2,PONDERADORES!A:P,IF(AND(INFORMACION!$T2001='REFERENCIAS RIESGO'!$C$36,INFORMACION!$F2001=REFERENCIAS!$C$24),16,IF(INFORMACION!$T2001='REFERENCIAS RIESGO'!$C$36,13,IF(INFORMACION!$F2001=REFERENCIAS!$C$24,10,7))),0)</f>
        <v>#REF!</v>
      </c>
      <c r="Y2001" s="68">
        <f>+VLOOKUP(M2001,REFERENCIAS!$C:$D,2,0)*VLOOKUP($M$2,PONDERADORES!$A$7:$G$9,7,0)+VLOOKUP(N2001,REFERENCIAS!$C:$D,2,0)*VLOOKUP($N$2,PONDERADORES!$A$7:$G$9,7,0)+VLOOKUP(O2001,REFERENCIAS!$C:$D,2,0)*VLOOKUP($O$2,PONDERADORES!$A$7:$G$9,7,0)</f>
        <v>0.2</v>
      </c>
      <c r="Z2001" s="2">
        <f>+VLOOKUP(IF(R2001&lt;0.1,0,IF(AND(R2001&gt;=0.1,R2001&lt;0.2),0.1,IF(AND(R2001&gt;=0.2,R2001&lt;0.3),0.2,IF(R2001&gt;0.3,0.3,)))),REFERENCIAS!$C:$D,2,0)*VLOOKUP($R$2,PONDERADORES!$A$11:$G$11,7,0)</f>
        <v>15</v>
      </c>
      <c r="AA2001" s="92"/>
      <c r="AB2001" s="95" t="e">
        <f t="shared" ca="1" si="123"/>
        <v>#REF!</v>
      </c>
      <c r="AC2001" s="23" t="e">
        <f ca="1">IF(AB2001&gt;REFERENCIAS!$C$62,REFERENCIAS!$B$62,IF(AND(AB2001&gt;=REFERENCIAS!$C$63,AB2001&lt;REFERENCIAS!$D$63),REFERENCIAS!$B$63,IF(AND(AB2001&gt;REFERENCIAS!$C$64,AB2001&lt;=REFERENCIAS!$D$64),REFERENCIAS!$B$64,IF(AND(AB2001&gt;=REFERENCIAS!$C$65,AB2001&lt;REFERENCIAS!$D$65),REFERENCIAS!$B$65, "Revisar"))))</f>
        <v>#REF!</v>
      </c>
      <c r="AD2001" s="94" t="e">
        <f ca="1">VLOOKUP(AC2001,REFERENCIAS!$B$62:$G$65,4,FALSE)</f>
        <v>#REF!</v>
      </c>
    </row>
    <row r="2002" spans="1:30" ht="17.25" x14ac:dyDescent="0.25">
      <c r="A2002" s="74"/>
      <c r="B2002" s="19"/>
      <c r="C2002" s="19"/>
      <c r="D2002" s="50"/>
      <c r="E2002" s="73"/>
      <c r="F2002" s="74"/>
      <c r="G2002" s="9"/>
      <c r="H2002" s="48"/>
      <c r="I2002" s="49">
        <f t="shared" ca="1" si="121"/>
        <v>2022</v>
      </c>
      <c r="J2002" s="22">
        <f t="shared" ca="1" si="120"/>
        <v>1</v>
      </c>
      <c r="K2002" s="19"/>
      <c r="L2002" s="73"/>
      <c r="M2002" s="74"/>
      <c r="N2002" s="19"/>
      <c r="O2002" s="73"/>
      <c r="P2002" s="82">
        <v>1</v>
      </c>
      <c r="Q2002" s="24">
        <v>1</v>
      </c>
      <c r="R2002" s="81">
        <f t="shared" si="122"/>
        <v>1</v>
      </c>
      <c r="S2002" s="87"/>
      <c r="T2002" s="19"/>
      <c r="U2002" s="25"/>
      <c r="V2002" s="25"/>
      <c r="W2002" s="81"/>
      <c r="X2002" s="91" t="e">
        <f ca="1">+VLOOKUP(#REF!,REFERENCIAS!$C:$D,2,0)*VLOOKUP(#REF!,PONDERADORES!A:P,IF(AND(INFORMACION!$T2002='REFERENCIAS RIESGO'!$C$36,INFORMACION!$F2002=REFERENCIAS!$C$24),16,IF(INFORMACION!$T2002='REFERENCIAS RIESGO'!$C$36,13,IF(INFORMACION!$F2002=REFERENCIAS!$C$24,10,7))),0)+VLOOKUP(K2002,REFERENCIAS!$C:$D,2,0)*VLOOKUP($K$2,PONDERADORES!A:P,IF(AND(INFORMACION!$T2002='REFERENCIAS RIESGO'!$C$36,INFORMACION!$F2002=REFERENCIAS!$C$24),16,IF(INFORMACION!$T2002='REFERENCIAS RIESGO'!$C$36,13,IF(INFORMACION!$F2002=REFERENCIAS!$C$24,10,7))),0)+VLOOKUP(L2002,REFERENCIAS!$C:$D,2,0)*VLOOKUP($L$2,PONDERADORES!A:P,IF(AND(INFORMACION!$T2002='REFERENCIAS RIESGO'!$C$36,INFORMACION!$F2002=REFERENCIAS!$C$24),16,IF(INFORMACION!$T2002='REFERENCIAS RIESGO'!$C$36,13,IF(INFORMACION!$F2002=REFERENCIAS!$C$24,10,7))),0)+VLOOKUP(F2002,REFERENCIAS!$C:$D,2,0)*VLOOKUP($F$2,PONDERADORES!A:P,IF(AND(INFORMACION!$T2002='REFERENCIAS RIESGO'!$C$36,INFORMACION!$F2002=REFERENCIAS!$C$24),16,IF(INFORMACION!$T2002='REFERENCIAS RIESGO'!$C$36,13,IF(INFORMACION!$F2002=REFERENCIAS!$C$24,10,7))),0)+VLOOKUP(T2002,REFERENCIAS!$C:$D,2,0)*VLOOKUP($T$2,PONDERADORES!A:P,IF(AND(INFORMACION!$T2002='REFERENCIAS RIESGO'!$C$36,INFORMACION!$F2002=REFERENCIAS!$C$24),16,IF(INFORMACION!$T2002='REFERENCIAS RIESGO'!$C$36,13,IF(INFORMACION!$F2002=REFERENCIAS!$C$24,10,7))),0)+VLOOKUP(IF(J2002&lt;=0.2,0.2,IF(AND(J2002&gt;0.2,J2002&lt;=0.4),0.4,IF(AND(J2002&gt;0.4,J2002&lt;=0.6),0.6,IF(AND(J2002&gt;0.6,J2002&lt;=0.8),0.8,IF(AND(J2002&gt;0.8,J2002&lt;=1),1))))),REFERENCIAS!$C:$D,2,0)*VLOOKUP($J$2,PONDERADORES!A:P,IF(AND(INFORMACION!$T2002='REFERENCIAS RIESGO'!$C$36,INFORMACION!$F2002=REFERENCIAS!$C$24),16,IF(INFORMACION!$T2002='REFERENCIAS RIESGO'!$C$36,13,IF(INFORMACION!$F2002=REFERENCIAS!$C$24,10,7))),0)</f>
        <v>#REF!</v>
      </c>
      <c r="Y2002" s="68">
        <f>+VLOOKUP(M2002,REFERENCIAS!$C:$D,2,0)*VLOOKUP($M$2,PONDERADORES!$A$7:$G$9,7,0)+VLOOKUP(N2002,REFERENCIAS!$C:$D,2,0)*VLOOKUP($N$2,PONDERADORES!$A$7:$G$9,7,0)+VLOOKUP(O2002,REFERENCIAS!$C:$D,2,0)*VLOOKUP($O$2,PONDERADORES!$A$7:$G$9,7,0)</f>
        <v>0.2</v>
      </c>
      <c r="Z2002" s="2">
        <f>+VLOOKUP(IF(R2002&lt;0.1,0,IF(AND(R2002&gt;=0.1,R2002&lt;0.2),0.1,IF(AND(R2002&gt;=0.2,R2002&lt;0.3),0.2,IF(R2002&gt;0.3,0.3,)))),REFERENCIAS!$C:$D,2,0)*VLOOKUP($R$2,PONDERADORES!$A$11:$G$11,7,0)</f>
        <v>15</v>
      </c>
      <c r="AA2002" s="92"/>
      <c r="AB2002" s="95" t="e">
        <f t="shared" ca="1" si="123"/>
        <v>#REF!</v>
      </c>
      <c r="AC2002" s="23" t="e">
        <f ca="1">IF(AB2002&gt;REFERENCIAS!$C$62,REFERENCIAS!$B$62,IF(AND(AB2002&gt;=REFERENCIAS!$C$63,AB2002&lt;REFERENCIAS!$D$63),REFERENCIAS!$B$63,IF(AND(AB2002&gt;REFERENCIAS!$C$64,AB2002&lt;=REFERENCIAS!$D$64),REFERENCIAS!$B$64,IF(AND(AB2002&gt;=REFERENCIAS!$C$65,AB2002&lt;REFERENCIAS!$D$65),REFERENCIAS!$B$65, "Revisar"))))</f>
        <v>#REF!</v>
      </c>
      <c r="AD2002" s="94" t="e">
        <f ca="1">VLOOKUP(AC2002,REFERENCIAS!$B$62:$G$65,4,FALSE)</f>
        <v>#REF!</v>
      </c>
    </row>
    <row r="2003" spans="1:30" ht="17.25" x14ac:dyDescent="0.25">
      <c r="A2003" s="74"/>
      <c r="B2003" s="19"/>
      <c r="C2003" s="19"/>
      <c r="D2003" s="50"/>
      <c r="E2003" s="73"/>
      <c r="F2003" s="74"/>
      <c r="G2003" s="9"/>
      <c r="H2003" s="48"/>
      <c r="I2003" s="49">
        <f t="shared" ca="1" si="121"/>
        <v>2022</v>
      </c>
      <c r="J2003" s="22">
        <f t="shared" ca="1" si="120"/>
        <v>1</v>
      </c>
      <c r="K2003" s="19"/>
      <c r="L2003" s="73"/>
      <c r="M2003" s="74"/>
      <c r="N2003" s="19"/>
      <c r="O2003" s="73"/>
      <c r="P2003" s="82">
        <v>1</v>
      </c>
      <c r="Q2003" s="24">
        <v>1</v>
      </c>
      <c r="R2003" s="81">
        <f t="shared" si="122"/>
        <v>1</v>
      </c>
      <c r="S2003" s="87"/>
      <c r="T2003" s="19"/>
      <c r="U2003" s="25"/>
      <c r="V2003" s="25"/>
      <c r="W2003" s="81"/>
      <c r="X2003" s="91" t="e">
        <f ca="1">+VLOOKUP(#REF!,REFERENCIAS!$C:$D,2,0)*VLOOKUP(#REF!,PONDERADORES!A:P,IF(AND(INFORMACION!$T2003='REFERENCIAS RIESGO'!$C$36,INFORMACION!$F2003=REFERENCIAS!$C$24),16,IF(INFORMACION!$T2003='REFERENCIAS RIESGO'!$C$36,13,IF(INFORMACION!$F2003=REFERENCIAS!$C$24,10,7))),0)+VLOOKUP(K2003,REFERENCIAS!$C:$D,2,0)*VLOOKUP($K$2,PONDERADORES!A:P,IF(AND(INFORMACION!$T2003='REFERENCIAS RIESGO'!$C$36,INFORMACION!$F2003=REFERENCIAS!$C$24),16,IF(INFORMACION!$T2003='REFERENCIAS RIESGO'!$C$36,13,IF(INFORMACION!$F2003=REFERENCIAS!$C$24,10,7))),0)+VLOOKUP(L2003,REFERENCIAS!$C:$D,2,0)*VLOOKUP($L$2,PONDERADORES!A:P,IF(AND(INFORMACION!$T2003='REFERENCIAS RIESGO'!$C$36,INFORMACION!$F2003=REFERENCIAS!$C$24),16,IF(INFORMACION!$T2003='REFERENCIAS RIESGO'!$C$36,13,IF(INFORMACION!$F2003=REFERENCIAS!$C$24,10,7))),0)+VLOOKUP(F2003,REFERENCIAS!$C:$D,2,0)*VLOOKUP($F$2,PONDERADORES!A:P,IF(AND(INFORMACION!$T2003='REFERENCIAS RIESGO'!$C$36,INFORMACION!$F2003=REFERENCIAS!$C$24),16,IF(INFORMACION!$T2003='REFERENCIAS RIESGO'!$C$36,13,IF(INFORMACION!$F2003=REFERENCIAS!$C$24,10,7))),0)+VLOOKUP(T2003,REFERENCIAS!$C:$D,2,0)*VLOOKUP($T$2,PONDERADORES!A:P,IF(AND(INFORMACION!$T2003='REFERENCIAS RIESGO'!$C$36,INFORMACION!$F2003=REFERENCIAS!$C$24),16,IF(INFORMACION!$T2003='REFERENCIAS RIESGO'!$C$36,13,IF(INFORMACION!$F2003=REFERENCIAS!$C$24,10,7))),0)+VLOOKUP(IF(J2003&lt;=0.2,0.2,IF(AND(J2003&gt;0.2,J2003&lt;=0.4),0.4,IF(AND(J2003&gt;0.4,J2003&lt;=0.6),0.6,IF(AND(J2003&gt;0.6,J2003&lt;=0.8),0.8,IF(AND(J2003&gt;0.8,J2003&lt;=1),1))))),REFERENCIAS!$C:$D,2,0)*VLOOKUP($J$2,PONDERADORES!A:P,IF(AND(INFORMACION!$T2003='REFERENCIAS RIESGO'!$C$36,INFORMACION!$F2003=REFERENCIAS!$C$24),16,IF(INFORMACION!$T2003='REFERENCIAS RIESGO'!$C$36,13,IF(INFORMACION!$F2003=REFERENCIAS!$C$24,10,7))),0)</f>
        <v>#REF!</v>
      </c>
      <c r="Y2003" s="68">
        <f>+VLOOKUP(M2003,REFERENCIAS!$C:$D,2,0)*VLOOKUP($M$2,PONDERADORES!$A$7:$G$9,7,0)+VLOOKUP(N2003,REFERENCIAS!$C:$D,2,0)*VLOOKUP($N$2,PONDERADORES!$A$7:$G$9,7,0)+VLOOKUP(O2003,REFERENCIAS!$C:$D,2,0)*VLOOKUP($O$2,PONDERADORES!$A$7:$G$9,7,0)</f>
        <v>0.2</v>
      </c>
      <c r="Z2003" s="2">
        <f>+VLOOKUP(IF(R2003&lt;0.1,0,IF(AND(R2003&gt;=0.1,R2003&lt;0.2),0.1,IF(AND(R2003&gt;=0.2,R2003&lt;0.3),0.2,IF(R2003&gt;0.3,0.3,)))),REFERENCIAS!$C:$D,2,0)*VLOOKUP($R$2,PONDERADORES!$A$11:$G$11,7,0)</f>
        <v>15</v>
      </c>
      <c r="AA2003" s="92"/>
      <c r="AB2003" s="95" t="e">
        <f t="shared" ca="1" si="123"/>
        <v>#REF!</v>
      </c>
      <c r="AC2003" s="23" t="e">
        <f ca="1">IF(AB2003&gt;REFERENCIAS!$C$62,REFERENCIAS!$B$62,IF(AND(AB2003&gt;=REFERENCIAS!$C$63,AB2003&lt;REFERENCIAS!$D$63),REFERENCIAS!$B$63,IF(AND(AB2003&gt;REFERENCIAS!$C$64,AB2003&lt;=REFERENCIAS!$D$64),REFERENCIAS!$B$64,IF(AND(AB2003&gt;=REFERENCIAS!$C$65,AB2003&lt;REFERENCIAS!$D$65),REFERENCIAS!$B$65, "Revisar"))))</f>
        <v>#REF!</v>
      </c>
      <c r="AD2003" s="94" t="e">
        <f ca="1">VLOOKUP(AC2003,REFERENCIAS!$B$62:$G$65,4,FALSE)</f>
        <v>#REF!</v>
      </c>
    </row>
    <row r="2004" spans="1:30" ht="17.25" x14ac:dyDescent="0.25">
      <c r="A2004" s="74"/>
      <c r="B2004" s="19"/>
      <c r="C2004" s="19"/>
      <c r="D2004" s="50"/>
      <c r="E2004" s="73"/>
      <c r="F2004" s="74"/>
      <c r="G2004" s="9"/>
      <c r="H2004" s="48"/>
      <c r="I2004" s="49">
        <f t="shared" ca="1" si="121"/>
        <v>2022</v>
      </c>
      <c r="J2004" s="22">
        <f t="shared" ca="1" si="120"/>
        <v>1</v>
      </c>
      <c r="K2004" s="19"/>
      <c r="L2004" s="73"/>
      <c r="M2004" s="74"/>
      <c r="N2004" s="19"/>
      <c r="O2004" s="73"/>
      <c r="P2004" s="82">
        <v>1</v>
      </c>
      <c r="Q2004" s="24">
        <v>1</v>
      </c>
      <c r="R2004" s="81">
        <f t="shared" si="122"/>
        <v>1</v>
      </c>
      <c r="S2004" s="87"/>
      <c r="T2004" s="19"/>
      <c r="U2004" s="25"/>
      <c r="V2004" s="25"/>
      <c r="W2004" s="81"/>
      <c r="X2004" s="91" t="e">
        <f ca="1">+VLOOKUP(#REF!,REFERENCIAS!$C:$D,2,0)*VLOOKUP(#REF!,PONDERADORES!A:P,IF(AND(INFORMACION!$T2004='REFERENCIAS RIESGO'!$C$36,INFORMACION!$F2004=REFERENCIAS!$C$24),16,IF(INFORMACION!$T2004='REFERENCIAS RIESGO'!$C$36,13,IF(INFORMACION!$F2004=REFERENCIAS!$C$24,10,7))),0)+VLOOKUP(K2004,REFERENCIAS!$C:$D,2,0)*VLOOKUP($K$2,PONDERADORES!A:P,IF(AND(INFORMACION!$T2004='REFERENCIAS RIESGO'!$C$36,INFORMACION!$F2004=REFERENCIAS!$C$24),16,IF(INFORMACION!$T2004='REFERENCIAS RIESGO'!$C$36,13,IF(INFORMACION!$F2004=REFERENCIAS!$C$24,10,7))),0)+VLOOKUP(L2004,REFERENCIAS!$C:$D,2,0)*VLOOKUP($L$2,PONDERADORES!A:P,IF(AND(INFORMACION!$T2004='REFERENCIAS RIESGO'!$C$36,INFORMACION!$F2004=REFERENCIAS!$C$24),16,IF(INFORMACION!$T2004='REFERENCIAS RIESGO'!$C$36,13,IF(INFORMACION!$F2004=REFERENCIAS!$C$24,10,7))),0)+VLOOKUP(F2004,REFERENCIAS!$C:$D,2,0)*VLOOKUP($F$2,PONDERADORES!A:P,IF(AND(INFORMACION!$T2004='REFERENCIAS RIESGO'!$C$36,INFORMACION!$F2004=REFERENCIAS!$C$24),16,IF(INFORMACION!$T2004='REFERENCIAS RIESGO'!$C$36,13,IF(INFORMACION!$F2004=REFERENCIAS!$C$24,10,7))),0)+VLOOKUP(T2004,REFERENCIAS!$C:$D,2,0)*VLOOKUP($T$2,PONDERADORES!A:P,IF(AND(INFORMACION!$T2004='REFERENCIAS RIESGO'!$C$36,INFORMACION!$F2004=REFERENCIAS!$C$24),16,IF(INFORMACION!$T2004='REFERENCIAS RIESGO'!$C$36,13,IF(INFORMACION!$F2004=REFERENCIAS!$C$24,10,7))),0)+VLOOKUP(IF(J2004&lt;=0.2,0.2,IF(AND(J2004&gt;0.2,J2004&lt;=0.4),0.4,IF(AND(J2004&gt;0.4,J2004&lt;=0.6),0.6,IF(AND(J2004&gt;0.6,J2004&lt;=0.8),0.8,IF(AND(J2004&gt;0.8,J2004&lt;=1),1))))),REFERENCIAS!$C:$D,2,0)*VLOOKUP($J$2,PONDERADORES!A:P,IF(AND(INFORMACION!$T2004='REFERENCIAS RIESGO'!$C$36,INFORMACION!$F2004=REFERENCIAS!$C$24),16,IF(INFORMACION!$T2004='REFERENCIAS RIESGO'!$C$36,13,IF(INFORMACION!$F2004=REFERENCIAS!$C$24,10,7))),0)</f>
        <v>#REF!</v>
      </c>
      <c r="Y2004" s="68">
        <f>+VLOOKUP(M2004,REFERENCIAS!$C:$D,2,0)*VLOOKUP($M$2,PONDERADORES!$A$7:$G$9,7,0)+VLOOKUP(N2004,REFERENCIAS!$C:$D,2,0)*VLOOKUP($N$2,PONDERADORES!$A$7:$G$9,7,0)+VLOOKUP(O2004,REFERENCIAS!$C:$D,2,0)*VLOOKUP($O$2,PONDERADORES!$A$7:$G$9,7,0)</f>
        <v>0.2</v>
      </c>
      <c r="Z2004" s="2">
        <f>+VLOOKUP(IF(R2004&lt;0.1,0,IF(AND(R2004&gt;=0.1,R2004&lt;0.2),0.1,IF(AND(R2004&gt;=0.2,R2004&lt;0.3),0.2,IF(R2004&gt;0.3,0.3,)))),REFERENCIAS!$C:$D,2,0)*VLOOKUP($R$2,PONDERADORES!$A$11:$G$11,7,0)</f>
        <v>15</v>
      </c>
      <c r="AA2004" s="92"/>
      <c r="AB2004" s="95" t="e">
        <f t="shared" ca="1" si="123"/>
        <v>#REF!</v>
      </c>
      <c r="AC2004" s="23" t="e">
        <f ca="1">IF(AB2004&gt;REFERENCIAS!$C$62,REFERENCIAS!$B$62,IF(AND(AB2004&gt;=REFERENCIAS!$C$63,AB2004&lt;REFERENCIAS!$D$63),REFERENCIAS!$B$63,IF(AND(AB2004&gt;REFERENCIAS!$C$64,AB2004&lt;=REFERENCIAS!$D$64),REFERENCIAS!$B$64,IF(AND(AB2004&gt;=REFERENCIAS!$C$65,AB2004&lt;REFERENCIAS!$D$65),REFERENCIAS!$B$65, "Revisar"))))</f>
        <v>#REF!</v>
      </c>
      <c r="AD2004" s="94" t="e">
        <f ca="1">VLOOKUP(AC2004,REFERENCIAS!$B$62:$G$65,4,FALSE)</f>
        <v>#REF!</v>
      </c>
    </row>
    <row r="2005" spans="1:30" ht="17.25" x14ac:dyDescent="0.25">
      <c r="A2005" s="74"/>
      <c r="B2005" s="19"/>
      <c r="C2005" s="19"/>
      <c r="D2005" s="50"/>
      <c r="E2005" s="73"/>
      <c r="F2005" s="74"/>
      <c r="G2005" s="9"/>
      <c r="H2005" s="48"/>
      <c r="I2005" s="49">
        <f t="shared" ca="1" si="121"/>
        <v>2022</v>
      </c>
      <c r="J2005" s="22">
        <f t="shared" ca="1" si="120"/>
        <v>1</v>
      </c>
      <c r="K2005" s="19"/>
      <c r="L2005" s="73"/>
      <c r="M2005" s="74"/>
      <c r="N2005" s="19"/>
      <c r="O2005" s="73"/>
      <c r="P2005" s="82">
        <v>1</v>
      </c>
      <c r="Q2005" s="24">
        <v>1</v>
      </c>
      <c r="R2005" s="81">
        <f t="shared" si="122"/>
        <v>1</v>
      </c>
      <c r="S2005" s="87"/>
      <c r="T2005" s="19"/>
      <c r="U2005" s="25"/>
      <c r="V2005" s="25"/>
      <c r="W2005" s="81"/>
      <c r="X2005" s="91" t="e">
        <f ca="1">+VLOOKUP(#REF!,REFERENCIAS!$C:$D,2,0)*VLOOKUP(#REF!,PONDERADORES!A:P,IF(AND(INFORMACION!$T2005='REFERENCIAS RIESGO'!$C$36,INFORMACION!$F2005=REFERENCIAS!$C$24),16,IF(INFORMACION!$T2005='REFERENCIAS RIESGO'!$C$36,13,IF(INFORMACION!$F2005=REFERENCIAS!$C$24,10,7))),0)+VLOOKUP(K2005,REFERENCIAS!$C:$D,2,0)*VLOOKUP($K$2,PONDERADORES!A:P,IF(AND(INFORMACION!$T2005='REFERENCIAS RIESGO'!$C$36,INFORMACION!$F2005=REFERENCIAS!$C$24),16,IF(INFORMACION!$T2005='REFERENCIAS RIESGO'!$C$36,13,IF(INFORMACION!$F2005=REFERENCIAS!$C$24,10,7))),0)+VLOOKUP(L2005,REFERENCIAS!$C:$D,2,0)*VLOOKUP($L$2,PONDERADORES!A:P,IF(AND(INFORMACION!$T2005='REFERENCIAS RIESGO'!$C$36,INFORMACION!$F2005=REFERENCIAS!$C$24),16,IF(INFORMACION!$T2005='REFERENCIAS RIESGO'!$C$36,13,IF(INFORMACION!$F2005=REFERENCIAS!$C$24,10,7))),0)+VLOOKUP(F2005,REFERENCIAS!$C:$D,2,0)*VLOOKUP($F$2,PONDERADORES!A:P,IF(AND(INFORMACION!$T2005='REFERENCIAS RIESGO'!$C$36,INFORMACION!$F2005=REFERENCIAS!$C$24),16,IF(INFORMACION!$T2005='REFERENCIAS RIESGO'!$C$36,13,IF(INFORMACION!$F2005=REFERENCIAS!$C$24,10,7))),0)+VLOOKUP(T2005,REFERENCIAS!$C:$D,2,0)*VLOOKUP($T$2,PONDERADORES!A:P,IF(AND(INFORMACION!$T2005='REFERENCIAS RIESGO'!$C$36,INFORMACION!$F2005=REFERENCIAS!$C$24),16,IF(INFORMACION!$T2005='REFERENCIAS RIESGO'!$C$36,13,IF(INFORMACION!$F2005=REFERENCIAS!$C$24,10,7))),0)+VLOOKUP(IF(J2005&lt;=0.2,0.2,IF(AND(J2005&gt;0.2,J2005&lt;=0.4),0.4,IF(AND(J2005&gt;0.4,J2005&lt;=0.6),0.6,IF(AND(J2005&gt;0.6,J2005&lt;=0.8),0.8,IF(AND(J2005&gt;0.8,J2005&lt;=1),1))))),REFERENCIAS!$C:$D,2,0)*VLOOKUP($J$2,PONDERADORES!A:P,IF(AND(INFORMACION!$T2005='REFERENCIAS RIESGO'!$C$36,INFORMACION!$F2005=REFERENCIAS!$C$24),16,IF(INFORMACION!$T2005='REFERENCIAS RIESGO'!$C$36,13,IF(INFORMACION!$F2005=REFERENCIAS!$C$24,10,7))),0)</f>
        <v>#REF!</v>
      </c>
      <c r="Y2005" s="68">
        <f>+VLOOKUP(M2005,REFERENCIAS!$C:$D,2,0)*VLOOKUP($M$2,PONDERADORES!$A$7:$G$9,7,0)+VLOOKUP(N2005,REFERENCIAS!$C:$D,2,0)*VLOOKUP($N$2,PONDERADORES!$A$7:$G$9,7,0)+VLOOKUP(O2005,REFERENCIAS!$C:$D,2,0)*VLOOKUP($O$2,PONDERADORES!$A$7:$G$9,7,0)</f>
        <v>0.2</v>
      </c>
      <c r="Z2005" s="2">
        <f>+VLOOKUP(IF(R2005&lt;0.1,0,IF(AND(R2005&gt;=0.1,R2005&lt;0.2),0.1,IF(AND(R2005&gt;=0.2,R2005&lt;0.3),0.2,IF(R2005&gt;0.3,0.3,)))),REFERENCIAS!$C:$D,2,0)*VLOOKUP($R$2,PONDERADORES!$A$11:$G$11,7,0)</f>
        <v>15</v>
      </c>
      <c r="AA2005" s="92"/>
      <c r="AB2005" s="95" t="e">
        <f t="shared" ca="1" si="123"/>
        <v>#REF!</v>
      </c>
      <c r="AC2005" s="23" t="e">
        <f ca="1">IF(AB2005&gt;REFERENCIAS!$C$62,REFERENCIAS!$B$62,IF(AND(AB2005&gt;=REFERENCIAS!$C$63,AB2005&lt;REFERENCIAS!$D$63),REFERENCIAS!$B$63,IF(AND(AB2005&gt;REFERENCIAS!$C$64,AB2005&lt;=REFERENCIAS!$D$64),REFERENCIAS!$B$64,IF(AND(AB2005&gt;=REFERENCIAS!$C$65,AB2005&lt;REFERENCIAS!$D$65),REFERENCIAS!$B$65, "Revisar"))))</f>
        <v>#REF!</v>
      </c>
      <c r="AD2005" s="94" t="e">
        <f ca="1">VLOOKUP(AC2005,REFERENCIAS!$B$62:$G$65,4,FALSE)</f>
        <v>#REF!</v>
      </c>
    </row>
    <row r="2006" spans="1:30" ht="17.25" x14ac:dyDescent="0.25">
      <c r="A2006" s="74"/>
      <c r="B2006" s="19"/>
      <c r="C2006" s="19"/>
      <c r="D2006" s="50"/>
      <c r="E2006" s="73"/>
      <c r="F2006" s="74"/>
      <c r="G2006" s="9"/>
      <c r="H2006" s="48"/>
      <c r="I2006" s="49">
        <f t="shared" ca="1" si="121"/>
        <v>2022</v>
      </c>
      <c r="J2006" s="22">
        <f t="shared" ca="1" si="120"/>
        <v>1</v>
      </c>
      <c r="K2006" s="19"/>
      <c r="L2006" s="73"/>
      <c r="M2006" s="74"/>
      <c r="N2006" s="19"/>
      <c r="O2006" s="73"/>
      <c r="P2006" s="82">
        <v>1</v>
      </c>
      <c r="Q2006" s="24">
        <v>1</v>
      </c>
      <c r="R2006" s="81">
        <f t="shared" si="122"/>
        <v>1</v>
      </c>
      <c r="S2006" s="87"/>
      <c r="T2006" s="19"/>
      <c r="U2006" s="25"/>
      <c r="V2006" s="25"/>
      <c r="W2006" s="81"/>
      <c r="X2006" s="91" t="e">
        <f ca="1">+VLOOKUP(#REF!,REFERENCIAS!$C:$D,2,0)*VLOOKUP(#REF!,PONDERADORES!A:P,IF(AND(INFORMACION!$T2006='REFERENCIAS RIESGO'!$C$36,INFORMACION!$F2006=REFERENCIAS!$C$24),16,IF(INFORMACION!$T2006='REFERENCIAS RIESGO'!$C$36,13,IF(INFORMACION!$F2006=REFERENCIAS!$C$24,10,7))),0)+VLOOKUP(K2006,REFERENCIAS!$C:$D,2,0)*VLOOKUP($K$2,PONDERADORES!A:P,IF(AND(INFORMACION!$T2006='REFERENCIAS RIESGO'!$C$36,INFORMACION!$F2006=REFERENCIAS!$C$24),16,IF(INFORMACION!$T2006='REFERENCIAS RIESGO'!$C$36,13,IF(INFORMACION!$F2006=REFERENCIAS!$C$24,10,7))),0)+VLOOKUP(L2006,REFERENCIAS!$C:$D,2,0)*VLOOKUP($L$2,PONDERADORES!A:P,IF(AND(INFORMACION!$T2006='REFERENCIAS RIESGO'!$C$36,INFORMACION!$F2006=REFERENCIAS!$C$24),16,IF(INFORMACION!$T2006='REFERENCIAS RIESGO'!$C$36,13,IF(INFORMACION!$F2006=REFERENCIAS!$C$24,10,7))),0)+VLOOKUP(F2006,REFERENCIAS!$C:$D,2,0)*VLOOKUP($F$2,PONDERADORES!A:P,IF(AND(INFORMACION!$T2006='REFERENCIAS RIESGO'!$C$36,INFORMACION!$F2006=REFERENCIAS!$C$24),16,IF(INFORMACION!$T2006='REFERENCIAS RIESGO'!$C$36,13,IF(INFORMACION!$F2006=REFERENCIAS!$C$24,10,7))),0)+VLOOKUP(T2006,REFERENCIAS!$C:$D,2,0)*VLOOKUP($T$2,PONDERADORES!A:P,IF(AND(INFORMACION!$T2006='REFERENCIAS RIESGO'!$C$36,INFORMACION!$F2006=REFERENCIAS!$C$24),16,IF(INFORMACION!$T2006='REFERENCIAS RIESGO'!$C$36,13,IF(INFORMACION!$F2006=REFERENCIAS!$C$24,10,7))),0)+VLOOKUP(IF(J2006&lt;=0.2,0.2,IF(AND(J2006&gt;0.2,J2006&lt;=0.4),0.4,IF(AND(J2006&gt;0.4,J2006&lt;=0.6),0.6,IF(AND(J2006&gt;0.6,J2006&lt;=0.8),0.8,IF(AND(J2006&gt;0.8,J2006&lt;=1),1))))),REFERENCIAS!$C:$D,2,0)*VLOOKUP($J$2,PONDERADORES!A:P,IF(AND(INFORMACION!$T2006='REFERENCIAS RIESGO'!$C$36,INFORMACION!$F2006=REFERENCIAS!$C$24),16,IF(INFORMACION!$T2006='REFERENCIAS RIESGO'!$C$36,13,IF(INFORMACION!$F2006=REFERENCIAS!$C$24,10,7))),0)</f>
        <v>#REF!</v>
      </c>
      <c r="Y2006" s="68">
        <f>+VLOOKUP(M2006,REFERENCIAS!$C:$D,2,0)*VLOOKUP($M$2,PONDERADORES!$A$7:$G$9,7,0)+VLOOKUP(N2006,REFERENCIAS!$C:$D,2,0)*VLOOKUP($N$2,PONDERADORES!$A$7:$G$9,7,0)+VLOOKUP(O2006,REFERENCIAS!$C:$D,2,0)*VLOOKUP($O$2,PONDERADORES!$A$7:$G$9,7,0)</f>
        <v>0.2</v>
      </c>
      <c r="Z2006" s="2">
        <f>+VLOOKUP(IF(R2006&lt;0.1,0,IF(AND(R2006&gt;=0.1,R2006&lt;0.2),0.1,IF(AND(R2006&gt;=0.2,R2006&lt;0.3),0.2,IF(R2006&gt;0.3,0.3,)))),REFERENCIAS!$C:$D,2,0)*VLOOKUP($R$2,PONDERADORES!$A$11:$G$11,7,0)</f>
        <v>15</v>
      </c>
      <c r="AA2006" s="92"/>
      <c r="AB2006" s="95" t="e">
        <f t="shared" ca="1" si="123"/>
        <v>#REF!</v>
      </c>
      <c r="AC2006" s="23" t="e">
        <f ca="1">IF(AB2006&gt;REFERENCIAS!$C$62,REFERENCIAS!$B$62,IF(AND(AB2006&gt;=REFERENCIAS!$C$63,AB2006&lt;REFERENCIAS!$D$63),REFERENCIAS!$B$63,IF(AND(AB2006&gt;REFERENCIAS!$C$64,AB2006&lt;=REFERENCIAS!$D$64),REFERENCIAS!$B$64,IF(AND(AB2006&gt;=REFERENCIAS!$C$65,AB2006&lt;REFERENCIAS!$D$65),REFERENCIAS!$B$65, "Revisar"))))</f>
        <v>#REF!</v>
      </c>
      <c r="AD2006" s="94" t="e">
        <f ca="1">VLOOKUP(AC2006,REFERENCIAS!$B$62:$G$65,4,FALSE)</f>
        <v>#REF!</v>
      </c>
    </row>
    <row r="2007" spans="1:30" ht="17.25" x14ac:dyDescent="0.25">
      <c r="A2007" s="74"/>
      <c r="B2007" s="19"/>
      <c r="C2007" s="19"/>
      <c r="D2007" s="50"/>
      <c r="E2007" s="73"/>
      <c r="F2007" s="74"/>
      <c r="G2007" s="9"/>
      <c r="H2007" s="48"/>
      <c r="I2007" s="49">
        <f t="shared" ca="1" si="121"/>
        <v>2022</v>
      </c>
      <c r="J2007" s="22">
        <f t="shared" ca="1" si="120"/>
        <v>1</v>
      </c>
      <c r="K2007" s="19"/>
      <c r="L2007" s="73"/>
      <c r="M2007" s="74"/>
      <c r="N2007" s="19"/>
      <c r="O2007" s="73"/>
      <c r="P2007" s="82">
        <v>1</v>
      </c>
      <c r="Q2007" s="24">
        <v>1</v>
      </c>
      <c r="R2007" s="81">
        <f t="shared" si="122"/>
        <v>1</v>
      </c>
      <c r="S2007" s="87"/>
      <c r="T2007" s="19"/>
      <c r="U2007" s="25"/>
      <c r="V2007" s="25"/>
      <c r="W2007" s="81"/>
      <c r="X2007" s="91" t="e">
        <f ca="1">+VLOOKUP(#REF!,REFERENCIAS!$C:$D,2,0)*VLOOKUP(#REF!,PONDERADORES!A:P,IF(AND(INFORMACION!$T2007='REFERENCIAS RIESGO'!$C$36,INFORMACION!$F2007=REFERENCIAS!$C$24),16,IF(INFORMACION!$T2007='REFERENCIAS RIESGO'!$C$36,13,IF(INFORMACION!$F2007=REFERENCIAS!$C$24,10,7))),0)+VLOOKUP(K2007,REFERENCIAS!$C:$D,2,0)*VLOOKUP($K$2,PONDERADORES!A:P,IF(AND(INFORMACION!$T2007='REFERENCIAS RIESGO'!$C$36,INFORMACION!$F2007=REFERENCIAS!$C$24),16,IF(INFORMACION!$T2007='REFERENCIAS RIESGO'!$C$36,13,IF(INFORMACION!$F2007=REFERENCIAS!$C$24,10,7))),0)+VLOOKUP(L2007,REFERENCIAS!$C:$D,2,0)*VLOOKUP($L$2,PONDERADORES!A:P,IF(AND(INFORMACION!$T2007='REFERENCIAS RIESGO'!$C$36,INFORMACION!$F2007=REFERENCIAS!$C$24),16,IF(INFORMACION!$T2007='REFERENCIAS RIESGO'!$C$36,13,IF(INFORMACION!$F2007=REFERENCIAS!$C$24,10,7))),0)+VLOOKUP(F2007,REFERENCIAS!$C:$D,2,0)*VLOOKUP($F$2,PONDERADORES!A:P,IF(AND(INFORMACION!$T2007='REFERENCIAS RIESGO'!$C$36,INFORMACION!$F2007=REFERENCIAS!$C$24),16,IF(INFORMACION!$T2007='REFERENCIAS RIESGO'!$C$36,13,IF(INFORMACION!$F2007=REFERENCIAS!$C$24,10,7))),0)+VLOOKUP(T2007,REFERENCIAS!$C:$D,2,0)*VLOOKUP($T$2,PONDERADORES!A:P,IF(AND(INFORMACION!$T2007='REFERENCIAS RIESGO'!$C$36,INFORMACION!$F2007=REFERENCIAS!$C$24),16,IF(INFORMACION!$T2007='REFERENCIAS RIESGO'!$C$36,13,IF(INFORMACION!$F2007=REFERENCIAS!$C$24,10,7))),0)+VLOOKUP(IF(J2007&lt;=0.2,0.2,IF(AND(J2007&gt;0.2,J2007&lt;=0.4),0.4,IF(AND(J2007&gt;0.4,J2007&lt;=0.6),0.6,IF(AND(J2007&gt;0.6,J2007&lt;=0.8),0.8,IF(AND(J2007&gt;0.8,J2007&lt;=1),1))))),REFERENCIAS!$C:$D,2,0)*VLOOKUP($J$2,PONDERADORES!A:P,IF(AND(INFORMACION!$T2007='REFERENCIAS RIESGO'!$C$36,INFORMACION!$F2007=REFERENCIAS!$C$24),16,IF(INFORMACION!$T2007='REFERENCIAS RIESGO'!$C$36,13,IF(INFORMACION!$F2007=REFERENCIAS!$C$24,10,7))),0)</f>
        <v>#REF!</v>
      </c>
      <c r="Y2007" s="68">
        <f>+VLOOKUP(M2007,REFERENCIAS!$C:$D,2,0)*VLOOKUP($M$2,PONDERADORES!$A$7:$G$9,7,0)+VLOOKUP(N2007,REFERENCIAS!$C:$D,2,0)*VLOOKUP($N$2,PONDERADORES!$A$7:$G$9,7,0)+VLOOKUP(O2007,REFERENCIAS!$C:$D,2,0)*VLOOKUP($O$2,PONDERADORES!$A$7:$G$9,7,0)</f>
        <v>0.2</v>
      </c>
      <c r="Z2007" s="2">
        <f>+VLOOKUP(IF(R2007&lt;0.1,0,IF(AND(R2007&gt;=0.1,R2007&lt;0.2),0.1,IF(AND(R2007&gt;=0.2,R2007&lt;0.3),0.2,IF(R2007&gt;0.3,0.3,)))),REFERENCIAS!$C:$D,2,0)*VLOOKUP($R$2,PONDERADORES!$A$11:$G$11,7,0)</f>
        <v>15</v>
      </c>
      <c r="AA2007" s="92"/>
      <c r="AB2007" s="95" t="e">
        <f t="shared" ca="1" si="123"/>
        <v>#REF!</v>
      </c>
      <c r="AC2007" s="23" t="e">
        <f ca="1">IF(AB2007&gt;REFERENCIAS!$C$62,REFERENCIAS!$B$62,IF(AND(AB2007&gt;=REFERENCIAS!$C$63,AB2007&lt;REFERENCIAS!$D$63),REFERENCIAS!$B$63,IF(AND(AB2007&gt;REFERENCIAS!$C$64,AB2007&lt;=REFERENCIAS!$D$64),REFERENCIAS!$B$64,IF(AND(AB2007&gt;=REFERENCIAS!$C$65,AB2007&lt;REFERENCIAS!$D$65),REFERENCIAS!$B$65, "Revisar"))))</f>
        <v>#REF!</v>
      </c>
      <c r="AD2007" s="94" t="e">
        <f ca="1">VLOOKUP(AC2007,REFERENCIAS!$B$62:$G$65,4,FALSE)</f>
        <v>#REF!</v>
      </c>
    </row>
    <row r="2008" spans="1:30" ht="17.25" x14ac:dyDescent="0.25">
      <c r="A2008" s="74"/>
      <c r="B2008" s="19"/>
      <c r="C2008" s="19"/>
      <c r="D2008" s="50"/>
      <c r="E2008" s="73"/>
      <c r="F2008" s="74"/>
      <c r="G2008" s="9"/>
      <c r="H2008" s="48"/>
      <c r="I2008" s="49">
        <f t="shared" ca="1" si="121"/>
        <v>2022</v>
      </c>
      <c r="J2008" s="22">
        <f t="shared" ca="1" si="120"/>
        <v>1</v>
      </c>
      <c r="K2008" s="19"/>
      <c r="L2008" s="73"/>
      <c r="M2008" s="74"/>
      <c r="N2008" s="19"/>
      <c r="O2008" s="73"/>
      <c r="P2008" s="82">
        <v>1</v>
      </c>
      <c r="Q2008" s="24">
        <v>1</v>
      </c>
      <c r="R2008" s="81">
        <f t="shared" si="122"/>
        <v>1</v>
      </c>
      <c r="S2008" s="87"/>
      <c r="T2008" s="19"/>
      <c r="U2008" s="25"/>
      <c r="V2008" s="25"/>
      <c r="W2008" s="81"/>
      <c r="X2008" s="91" t="e">
        <f ca="1">+VLOOKUP(#REF!,REFERENCIAS!$C:$D,2,0)*VLOOKUP(#REF!,PONDERADORES!A:P,IF(AND(INFORMACION!$T2008='REFERENCIAS RIESGO'!$C$36,INFORMACION!$F2008=REFERENCIAS!$C$24),16,IF(INFORMACION!$T2008='REFERENCIAS RIESGO'!$C$36,13,IF(INFORMACION!$F2008=REFERENCIAS!$C$24,10,7))),0)+VLOOKUP(K2008,REFERENCIAS!$C:$D,2,0)*VLOOKUP($K$2,PONDERADORES!A:P,IF(AND(INFORMACION!$T2008='REFERENCIAS RIESGO'!$C$36,INFORMACION!$F2008=REFERENCIAS!$C$24),16,IF(INFORMACION!$T2008='REFERENCIAS RIESGO'!$C$36,13,IF(INFORMACION!$F2008=REFERENCIAS!$C$24,10,7))),0)+VLOOKUP(L2008,REFERENCIAS!$C:$D,2,0)*VLOOKUP($L$2,PONDERADORES!A:P,IF(AND(INFORMACION!$T2008='REFERENCIAS RIESGO'!$C$36,INFORMACION!$F2008=REFERENCIAS!$C$24),16,IF(INFORMACION!$T2008='REFERENCIAS RIESGO'!$C$36,13,IF(INFORMACION!$F2008=REFERENCIAS!$C$24,10,7))),0)+VLOOKUP(F2008,REFERENCIAS!$C:$D,2,0)*VLOOKUP($F$2,PONDERADORES!A:P,IF(AND(INFORMACION!$T2008='REFERENCIAS RIESGO'!$C$36,INFORMACION!$F2008=REFERENCIAS!$C$24),16,IF(INFORMACION!$T2008='REFERENCIAS RIESGO'!$C$36,13,IF(INFORMACION!$F2008=REFERENCIAS!$C$24,10,7))),0)+VLOOKUP(T2008,REFERENCIAS!$C:$D,2,0)*VLOOKUP($T$2,PONDERADORES!A:P,IF(AND(INFORMACION!$T2008='REFERENCIAS RIESGO'!$C$36,INFORMACION!$F2008=REFERENCIAS!$C$24),16,IF(INFORMACION!$T2008='REFERENCIAS RIESGO'!$C$36,13,IF(INFORMACION!$F2008=REFERENCIAS!$C$24,10,7))),0)+VLOOKUP(IF(J2008&lt;=0.2,0.2,IF(AND(J2008&gt;0.2,J2008&lt;=0.4),0.4,IF(AND(J2008&gt;0.4,J2008&lt;=0.6),0.6,IF(AND(J2008&gt;0.6,J2008&lt;=0.8),0.8,IF(AND(J2008&gt;0.8,J2008&lt;=1),1))))),REFERENCIAS!$C:$D,2,0)*VLOOKUP($J$2,PONDERADORES!A:P,IF(AND(INFORMACION!$T2008='REFERENCIAS RIESGO'!$C$36,INFORMACION!$F2008=REFERENCIAS!$C$24),16,IF(INFORMACION!$T2008='REFERENCIAS RIESGO'!$C$36,13,IF(INFORMACION!$F2008=REFERENCIAS!$C$24,10,7))),0)</f>
        <v>#REF!</v>
      </c>
      <c r="Y2008" s="68">
        <f>+VLOOKUP(M2008,REFERENCIAS!$C:$D,2,0)*VLOOKUP($M$2,PONDERADORES!$A$7:$G$9,7,0)+VLOOKUP(N2008,REFERENCIAS!$C:$D,2,0)*VLOOKUP($N$2,PONDERADORES!$A$7:$G$9,7,0)+VLOOKUP(O2008,REFERENCIAS!$C:$D,2,0)*VLOOKUP($O$2,PONDERADORES!$A$7:$G$9,7,0)</f>
        <v>0.2</v>
      </c>
      <c r="Z2008" s="2">
        <f>+VLOOKUP(IF(R2008&lt;0.1,0,IF(AND(R2008&gt;=0.1,R2008&lt;0.2),0.1,IF(AND(R2008&gt;=0.2,R2008&lt;0.3),0.2,IF(R2008&gt;0.3,0.3,)))),REFERENCIAS!$C:$D,2,0)*VLOOKUP($R$2,PONDERADORES!$A$11:$G$11,7,0)</f>
        <v>15</v>
      </c>
      <c r="AA2008" s="92"/>
      <c r="AB2008" s="95" t="e">
        <f t="shared" ca="1" si="123"/>
        <v>#REF!</v>
      </c>
      <c r="AC2008" s="23" t="e">
        <f ca="1">IF(AB2008&gt;REFERENCIAS!$C$62,REFERENCIAS!$B$62,IF(AND(AB2008&gt;=REFERENCIAS!$C$63,AB2008&lt;REFERENCIAS!$D$63),REFERENCIAS!$B$63,IF(AND(AB2008&gt;REFERENCIAS!$C$64,AB2008&lt;=REFERENCIAS!$D$64),REFERENCIAS!$B$64,IF(AND(AB2008&gt;=REFERENCIAS!$C$65,AB2008&lt;REFERENCIAS!$D$65),REFERENCIAS!$B$65, "Revisar"))))</f>
        <v>#REF!</v>
      </c>
      <c r="AD2008" s="94" t="e">
        <f ca="1">VLOOKUP(AC2008,REFERENCIAS!$B$62:$G$65,4,FALSE)</f>
        <v>#REF!</v>
      </c>
    </row>
    <row r="2009" spans="1:30" ht="17.25" x14ac:dyDescent="0.25">
      <c r="A2009" s="74"/>
      <c r="B2009" s="19"/>
      <c r="C2009" s="19"/>
      <c r="D2009" s="50"/>
      <c r="E2009" s="73"/>
      <c r="F2009" s="74"/>
      <c r="G2009" s="9"/>
      <c r="H2009" s="48"/>
      <c r="I2009" s="49">
        <f t="shared" ca="1" si="121"/>
        <v>2022</v>
      </c>
      <c r="J2009" s="22">
        <f t="shared" ca="1" si="120"/>
        <v>1</v>
      </c>
      <c r="K2009" s="19"/>
      <c r="L2009" s="73"/>
      <c r="M2009" s="74"/>
      <c r="N2009" s="19"/>
      <c r="O2009" s="73"/>
      <c r="P2009" s="82">
        <v>1</v>
      </c>
      <c r="Q2009" s="24">
        <v>1</v>
      </c>
      <c r="R2009" s="81">
        <f t="shared" si="122"/>
        <v>1</v>
      </c>
      <c r="S2009" s="87"/>
      <c r="T2009" s="19"/>
      <c r="U2009" s="25"/>
      <c r="V2009" s="25"/>
      <c r="W2009" s="81"/>
      <c r="X2009" s="91" t="e">
        <f ca="1">+VLOOKUP(#REF!,REFERENCIAS!$C:$D,2,0)*VLOOKUP(#REF!,PONDERADORES!A:P,IF(AND(INFORMACION!$T2009='REFERENCIAS RIESGO'!$C$36,INFORMACION!$F2009=REFERENCIAS!$C$24),16,IF(INFORMACION!$T2009='REFERENCIAS RIESGO'!$C$36,13,IF(INFORMACION!$F2009=REFERENCIAS!$C$24,10,7))),0)+VLOOKUP(K2009,REFERENCIAS!$C:$D,2,0)*VLOOKUP($K$2,PONDERADORES!A:P,IF(AND(INFORMACION!$T2009='REFERENCIAS RIESGO'!$C$36,INFORMACION!$F2009=REFERENCIAS!$C$24),16,IF(INFORMACION!$T2009='REFERENCIAS RIESGO'!$C$36,13,IF(INFORMACION!$F2009=REFERENCIAS!$C$24,10,7))),0)+VLOOKUP(L2009,REFERENCIAS!$C:$D,2,0)*VLOOKUP($L$2,PONDERADORES!A:P,IF(AND(INFORMACION!$T2009='REFERENCIAS RIESGO'!$C$36,INFORMACION!$F2009=REFERENCIAS!$C$24),16,IF(INFORMACION!$T2009='REFERENCIAS RIESGO'!$C$36,13,IF(INFORMACION!$F2009=REFERENCIAS!$C$24,10,7))),0)+VLOOKUP(F2009,REFERENCIAS!$C:$D,2,0)*VLOOKUP($F$2,PONDERADORES!A:P,IF(AND(INFORMACION!$T2009='REFERENCIAS RIESGO'!$C$36,INFORMACION!$F2009=REFERENCIAS!$C$24),16,IF(INFORMACION!$T2009='REFERENCIAS RIESGO'!$C$36,13,IF(INFORMACION!$F2009=REFERENCIAS!$C$24,10,7))),0)+VLOOKUP(T2009,REFERENCIAS!$C:$D,2,0)*VLOOKUP($T$2,PONDERADORES!A:P,IF(AND(INFORMACION!$T2009='REFERENCIAS RIESGO'!$C$36,INFORMACION!$F2009=REFERENCIAS!$C$24),16,IF(INFORMACION!$T2009='REFERENCIAS RIESGO'!$C$36,13,IF(INFORMACION!$F2009=REFERENCIAS!$C$24,10,7))),0)+VLOOKUP(IF(J2009&lt;=0.2,0.2,IF(AND(J2009&gt;0.2,J2009&lt;=0.4),0.4,IF(AND(J2009&gt;0.4,J2009&lt;=0.6),0.6,IF(AND(J2009&gt;0.6,J2009&lt;=0.8),0.8,IF(AND(J2009&gt;0.8,J2009&lt;=1),1))))),REFERENCIAS!$C:$D,2,0)*VLOOKUP($J$2,PONDERADORES!A:P,IF(AND(INFORMACION!$T2009='REFERENCIAS RIESGO'!$C$36,INFORMACION!$F2009=REFERENCIAS!$C$24),16,IF(INFORMACION!$T2009='REFERENCIAS RIESGO'!$C$36,13,IF(INFORMACION!$F2009=REFERENCIAS!$C$24,10,7))),0)</f>
        <v>#REF!</v>
      </c>
      <c r="Y2009" s="68">
        <f>+VLOOKUP(M2009,REFERENCIAS!$C:$D,2,0)*VLOOKUP($M$2,PONDERADORES!$A$7:$G$9,7,0)+VLOOKUP(N2009,REFERENCIAS!$C:$D,2,0)*VLOOKUP($N$2,PONDERADORES!$A$7:$G$9,7,0)+VLOOKUP(O2009,REFERENCIAS!$C:$D,2,0)*VLOOKUP($O$2,PONDERADORES!$A$7:$G$9,7,0)</f>
        <v>0.2</v>
      </c>
      <c r="Z2009" s="2">
        <f>+VLOOKUP(IF(R2009&lt;0.1,0,IF(AND(R2009&gt;=0.1,R2009&lt;0.2),0.1,IF(AND(R2009&gt;=0.2,R2009&lt;0.3),0.2,IF(R2009&gt;0.3,0.3,)))),REFERENCIAS!$C:$D,2,0)*VLOOKUP($R$2,PONDERADORES!$A$11:$G$11,7,0)</f>
        <v>15</v>
      </c>
      <c r="AA2009" s="92"/>
      <c r="AB2009" s="95" t="e">
        <f t="shared" ca="1" si="123"/>
        <v>#REF!</v>
      </c>
      <c r="AC2009" s="23" t="e">
        <f ca="1">IF(AB2009&gt;REFERENCIAS!$C$62,REFERENCIAS!$B$62,IF(AND(AB2009&gt;=REFERENCIAS!$C$63,AB2009&lt;REFERENCIAS!$D$63),REFERENCIAS!$B$63,IF(AND(AB2009&gt;REFERENCIAS!$C$64,AB2009&lt;=REFERENCIAS!$D$64),REFERENCIAS!$B$64,IF(AND(AB2009&gt;=REFERENCIAS!$C$65,AB2009&lt;REFERENCIAS!$D$65),REFERENCIAS!$B$65, "Revisar"))))</f>
        <v>#REF!</v>
      </c>
      <c r="AD2009" s="94" t="e">
        <f ca="1">VLOOKUP(AC2009,REFERENCIAS!$B$62:$G$65,4,FALSE)</f>
        <v>#REF!</v>
      </c>
    </row>
    <row r="2010" spans="1:30" ht="17.25" x14ac:dyDescent="0.25">
      <c r="A2010" s="74"/>
      <c r="B2010" s="19"/>
      <c r="C2010" s="19"/>
      <c r="D2010" s="50"/>
      <c r="E2010" s="73"/>
      <c r="F2010" s="74"/>
      <c r="G2010" s="9"/>
      <c r="H2010" s="48"/>
      <c r="I2010" s="49">
        <f t="shared" ca="1" si="121"/>
        <v>2022</v>
      </c>
      <c r="J2010" s="22">
        <f t="shared" ca="1" si="120"/>
        <v>1</v>
      </c>
      <c r="K2010" s="19"/>
      <c r="L2010" s="73"/>
      <c r="M2010" s="74"/>
      <c r="N2010" s="19"/>
      <c r="O2010" s="73"/>
      <c r="P2010" s="82">
        <v>1</v>
      </c>
      <c r="Q2010" s="24">
        <v>1</v>
      </c>
      <c r="R2010" s="81">
        <f t="shared" si="122"/>
        <v>1</v>
      </c>
      <c r="S2010" s="87"/>
      <c r="T2010" s="19"/>
      <c r="U2010" s="25"/>
      <c r="V2010" s="25"/>
      <c r="W2010" s="81"/>
      <c r="X2010" s="91" t="e">
        <f ca="1">+VLOOKUP(#REF!,REFERENCIAS!$C:$D,2,0)*VLOOKUP(#REF!,PONDERADORES!A:P,IF(AND(INFORMACION!$T2010='REFERENCIAS RIESGO'!$C$36,INFORMACION!$F2010=REFERENCIAS!$C$24),16,IF(INFORMACION!$T2010='REFERENCIAS RIESGO'!$C$36,13,IF(INFORMACION!$F2010=REFERENCIAS!$C$24,10,7))),0)+VLOOKUP(K2010,REFERENCIAS!$C:$D,2,0)*VLOOKUP($K$2,PONDERADORES!A:P,IF(AND(INFORMACION!$T2010='REFERENCIAS RIESGO'!$C$36,INFORMACION!$F2010=REFERENCIAS!$C$24),16,IF(INFORMACION!$T2010='REFERENCIAS RIESGO'!$C$36,13,IF(INFORMACION!$F2010=REFERENCIAS!$C$24,10,7))),0)+VLOOKUP(L2010,REFERENCIAS!$C:$D,2,0)*VLOOKUP($L$2,PONDERADORES!A:P,IF(AND(INFORMACION!$T2010='REFERENCIAS RIESGO'!$C$36,INFORMACION!$F2010=REFERENCIAS!$C$24),16,IF(INFORMACION!$T2010='REFERENCIAS RIESGO'!$C$36,13,IF(INFORMACION!$F2010=REFERENCIAS!$C$24,10,7))),0)+VLOOKUP(F2010,REFERENCIAS!$C:$D,2,0)*VLOOKUP($F$2,PONDERADORES!A:P,IF(AND(INFORMACION!$T2010='REFERENCIAS RIESGO'!$C$36,INFORMACION!$F2010=REFERENCIAS!$C$24),16,IF(INFORMACION!$T2010='REFERENCIAS RIESGO'!$C$36,13,IF(INFORMACION!$F2010=REFERENCIAS!$C$24,10,7))),0)+VLOOKUP(T2010,REFERENCIAS!$C:$D,2,0)*VLOOKUP($T$2,PONDERADORES!A:P,IF(AND(INFORMACION!$T2010='REFERENCIAS RIESGO'!$C$36,INFORMACION!$F2010=REFERENCIAS!$C$24),16,IF(INFORMACION!$T2010='REFERENCIAS RIESGO'!$C$36,13,IF(INFORMACION!$F2010=REFERENCIAS!$C$24,10,7))),0)+VLOOKUP(IF(J2010&lt;=0.2,0.2,IF(AND(J2010&gt;0.2,J2010&lt;=0.4),0.4,IF(AND(J2010&gt;0.4,J2010&lt;=0.6),0.6,IF(AND(J2010&gt;0.6,J2010&lt;=0.8),0.8,IF(AND(J2010&gt;0.8,J2010&lt;=1),1))))),REFERENCIAS!$C:$D,2,0)*VLOOKUP($J$2,PONDERADORES!A:P,IF(AND(INFORMACION!$T2010='REFERENCIAS RIESGO'!$C$36,INFORMACION!$F2010=REFERENCIAS!$C$24),16,IF(INFORMACION!$T2010='REFERENCIAS RIESGO'!$C$36,13,IF(INFORMACION!$F2010=REFERENCIAS!$C$24,10,7))),0)</f>
        <v>#REF!</v>
      </c>
      <c r="Y2010" s="68">
        <f>+VLOOKUP(M2010,REFERENCIAS!$C:$D,2,0)*VLOOKUP($M$2,PONDERADORES!$A$7:$G$9,7,0)+VLOOKUP(N2010,REFERENCIAS!$C:$D,2,0)*VLOOKUP($N$2,PONDERADORES!$A$7:$G$9,7,0)+VLOOKUP(O2010,REFERENCIAS!$C:$D,2,0)*VLOOKUP($O$2,PONDERADORES!$A$7:$G$9,7,0)</f>
        <v>0.2</v>
      </c>
      <c r="Z2010" s="2">
        <f>+VLOOKUP(IF(R2010&lt;0.1,0,IF(AND(R2010&gt;=0.1,R2010&lt;0.2),0.1,IF(AND(R2010&gt;=0.2,R2010&lt;0.3),0.2,IF(R2010&gt;0.3,0.3,)))),REFERENCIAS!$C:$D,2,0)*VLOOKUP($R$2,PONDERADORES!$A$11:$G$11,7,0)</f>
        <v>15</v>
      </c>
      <c r="AA2010" s="92"/>
      <c r="AB2010" s="95" t="e">
        <f t="shared" ca="1" si="123"/>
        <v>#REF!</v>
      </c>
      <c r="AC2010" s="23" t="e">
        <f ca="1">IF(AB2010&gt;REFERENCIAS!$C$62,REFERENCIAS!$B$62,IF(AND(AB2010&gt;=REFERENCIAS!$C$63,AB2010&lt;REFERENCIAS!$D$63),REFERENCIAS!$B$63,IF(AND(AB2010&gt;REFERENCIAS!$C$64,AB2010&lt;=REFERENCIAS!$D$64),REFERENCIAS!$B$64,IF(AND(AB2010&gt;=REFERENCIAS!$C$65,AB2010&lt;REFERENCIAS!$D$65),REFERENCIAS!$B$65, "Revisar"))))</f>
        <v>#REF!</v>
      </c>
      <c r="AD2010" s="94" t="e">
        <f ca="1">VLOOKUP(AC2010,REFERENCIAS!$B$62:$G$65,4,FALSE)</f>
        <v>#REF!</v>
      </c>
    </row>
    <row r="2011" spans="1:30" ht="17.25" x14ac:dyDescent="0.25">
      <c r="A2011" s="74"/>
      <c r="B2011" s="19"/>
      <c r="C2011" s="19"/>
      <c r="D2011" s="50"/>
      <c r="E2011" s="73"/>
      <c r="F2011" s="74"/>
      <c r="G2011" s="9"/>
      <c r="H2011" s="48"/>
      <c r="I2011" s="49">
        <f t="shared" ca="1" si="121"/>
        <v>2022</v>
      </c>
      <c r="J2011" s="22">
        <f t="shared" ca="1" si="120"/>
        <v>1</v>
      </c>
      <c r="K2011" s="19"/>
      <c r="L2011" s="73"/>
      <c r="M2011" s="74"/>
      <c r="N2011" s="19"/>
      <c r="O2011" s="73"/>
      <c r="P2011" s="82">
        <v>1</v>
      </c>
      <c r="Q2011" s="24">
        <v>1</v>
      </c>
      <c r="R2011" s="81">
        <f t="shared" si="122"/>
        <v>1</v>
      </c>
      <c r="S2011" s="87"/>
      <c r="T2011" s="19"/>
      <c r="U2011" s="25"/>
      <c r="V2011" s="25"/>
      <c r="W2011" s="81"/>
      <c r="X2011" s="91" t="e">
        <f ca="1">+VLOOKUP(#REF!,REFERENCIAS!$C:$D,2,0)*VLOOKUP(#REF!,PONDERADORES!A:P,IF(AND(INFORMACION!$T2011='REFERENCIAS RIESGO'!$C$36,INFORMACION!$F2011=REFERENCIAS!$C$24),16,IF(INFORMACION!$T2011='REFERENCIAS RIESGO'!$C$36,13,IF(INFORMACION!$F2011=REFERENCIAS!$C$24,10,7))),0)+VLOOKUP(K2011,REFERENCIAS!$C:$D,2,0)*VLOOKUP($K$2,PONDERADORES!A:P,IF(AND(INFORMACION!$T2011='REFERENCIAS RIESGO'!$C$36,INFORMACION!$F2011=REFERENCIAS!$C$24),16,IF(INFORMACION!$T2011='REFERENCIAS RIESGO'!$C$36,13,IF(INFORMACION!$F2011=REFERENCIAS!$C$24,10,7))),0)+VLOOKUP(L2011,REFERENCIAS!$C:$D,2,0)*VLOOKUP($L$2,PONDERADORES!A:P,IF(AND(INFORMACION!$T2011='REFERENCIAS RIESGO'!$C$36,INFORMACION!$F2011=REFERENCIAS!$C$24),16,IF(INFORMACION!$T2011='REFERENCIAS RIESGO'!$C$36,13,IF(INFORMACION!$F2011=REFERENCIAS!$C$24,10,7))),0)+VLOOKUP(F2011,REFERENCIAS!$C:$D,2,0)*VLOOKUP($F$2,PONDERADORES!A:P,IF(AND(INFORMACION!$T2011='REFERENCIAS RIESGO'!$C$36,INFORMACION!$F2011=REFERENCIAS!$C$24),16,IF(INFORMACION!$T2011='REFERENCIAS RIESGO'!$C$36,13,IF(INFORMACION!$F2011=REFERENCIAS!$C$24,10,7))),0)+VLOOKUP(T2011,REFERENCIAS!$C:$D,2,0)*VLOOKUP($T$2,PONDERADORES!A:P,IF(AND(INFORMACION!$T2011='REFERENCIAS RIESGO'!$C$36,INFORMACION!$F2011=REFERENCIAS!$C$24),16,IF(INFORMACION!$T2011='REFERENCIAS RIESGO'!$C$36,13,IF(INFORMACION!$F2011=REFERENCIAS!$C$24,10,7))),0)+VLOOKUP(IF(J2011&lt;=0.2,0.2,IF(AND(J2011&gt;0.2,J2011&lt;=0.4),0.4,IF(AND(J2011&gt;0.4,J2011&lt;=0.6),0.6,IF(AND(J2011&gt;0.6,J2011&lt;=0.8),0.8,IF(AND(J2011&gt;0.8,J2011&lt;=1),1))))),REFERENCIAS!$C:$D,2,0)*VLOOKUP($J$2,PONDERADORES!A:P,IF(AND(INFORMACION!$T2011='REFERENCIAS RIESGO'!$C$36,INFORMACION!$F2011=REFERENCIAS!$C$24),16,IF(INFORMACION!$T2011='REFERENCIAS RIESGO'!$C$36,13,IF(INFORMACION!$F2011=REFERENCIAS!$C$24,10,7))),0)</f>
        <v>#REF!</v>
      </c>
      <c r="Y2011" s="68">
        <f>+VLOOKUP(M2011,REFERENCIAS!$C:$D,2,0)*VLOOKUP($M$2,PONDERADORES!$A$7:$G$9,7,0)+VLOOKUP(N2011,REFERENCIAS!$C:$D,2,0)*VLOOKUP($N$2,PONDERADORES!$A$7:$G$9,7,0)+VLOOKUP(O2011,REFERENCIAS!$C:$D,2,0)*VLOOKUP($O$2,PONDERADORES!$A$7:$G$9,7,0)</f>
        <v>0.2</v>
      </c>
      <c r="Z2011" s="2">
        <f>+VLOOKUP(IF(R2011&lt;0.1,0,IF(AND(R2011&gt;=0.1,R2011&lt;0.2),0.1,IF(AND(R2011&gt;=0.2,R2011&lt;0.3),0.2,IF(R2011&gt;0.3,0.3,)))),REFERENCIAS!$C:$D,2,0)*VLOOKUP($R$2,PONDERADORES!$A$11:$G$11,7,0)</f>
        <v>15</v>
      </c>
      <c r="AA2011" s="92"/>
      <c r="AB2011" s="95" t="e">
        <f t="shared" ca="1" si="123"/>
        <v>#REF!</v>
      </c>
      <c r="AC2011" s="23" t="e">
        <f ca="1">IF(AB2011&gt;REFERENCIAS!$C$62,REFERENCIAS!$B$62,IF(AND(AB2011&gt;=REFERENCIAS!$C$63,AB2011&lt;REFERENCIAS!$D$63),REFERENCIAS!$B$63,IF(AND(AB2011&gt;REFERENCIAS!$C$64,AB2011&lt;=REFERENCIAS!$D$64),REFERENCIAS!$B$64,IF(AND(AB2011&gt;=REFERENCIAS!$C$65,AB2011&lt;REFERENCIAS!$D$65),REFERENCIAS!$B$65, "Revisar"))))</f>
        <v>#REF!</v>
      </c>
      <c r="AD2011" s="94" t="e">
        <f ca="1">VLOOKUP(AC2011,REFERENCIAS!$B$62:$G$65,4,FALSE)</f>
        <v>#REF!</v>
      </c>
    </row>
    <row r="2012" spans="1:30" ht="17.25" x14ac:dyDescent="0.25">
      <c r="A2012" s="74"/>
      <c r="B2012" s="19"/>
      <c r="C2012" s="19"/>
      <c r="D2012" s="50"/>
      <c r="E2012" s="73"/>
      <c r="F2012" s="74"/>
      <c r="G2012" s="9"/>
      <c r="H2012" s="48"/>
      <c r="I2012" s="49">
        <f t="shared" ca="1" si="121"/>
        <v>2022</v>
      </c>
      <c r="J2012" s="22">
        <f t="shared" ca="1" si="120"/>
        <v>1</v>
      </c>
      <c r="K2012" s="19"/>
      <c r="L2012" s="73"/>
      <c r="M2012" s="74"/>
      <c r="N2012" s="19"/>
      <c r="O2012" s="73"/>
      <c r="P2012" s="82">
        <v>1</v>
      </c>
      <c r="Q2012" s="24">
        <v>1</v>
      </c>
      <c r="R2012" s="81">
        <f t="shared" si="122"/>
        <v>1</v>
      </c>
      <c r="S2012" s="87"/>
      <c r="T2012" s="19"/>
      <c r="U2012" s="25"/>
      <c r="V2012" s="25"/>
      <c r="W2012" s="81"/>
      <c r="X2012" s="91" t="e">
        <f ca="1">+VLOOKUP(#REF!,REFERENCIAS!$C:$D,2,0)*VLOOKUP(#REF!,PONDERADORES!A:P,IF(AND(INFORMACION!$T2012='REFERENCIAS RIESGO'!$C$36,INFORMACION!$F2012=REFERENCIAS!$C$24),16,IF(INFORMACION!$T2012='REFERENCIAS RIESGO'!$C$36,13,IF(INFORMACION!$F2012=REFERENCIAS!$C$24,10,7))),0)+VLOOKUP(K2012,REFERENCIAS!$C:$D,2,0)*VLOOKUP($K$2,PONDERADORES!A:P,IF(AND(INFORMACION!$T2012='REFERENCIAS RIESGO'!$C$36,INFORMACION!$F2012=REFERENCIAS!$C$24),16,IF(INFORMACION!$T2012='REFERENCIAS RIESGO'!$C$36,13,IF(INFORMACION!$F2012=REFERENCIAS!$C$24,10,7))),0)+VLOOKUP(L2012,REFERENCIAS!$C:$D,2,0)*VLOOKUP($L$2,PONDERADORES!A:P,IF(AND(INFORMACION!$T2012='REFERENCIAS RIESGO'!$C$36,INFORMACION!$F2012=REFERENCIAS!$C$24),16,IF(INFORMACION!$T2012='REFERENCIAS RIESGO'!$C$36,13,IF(INFORMACION!$F2012=REFERENCIAS!$C$24,10,7))),0)+VLOOKUP(F2012,REFERENCIAS!$C:$D,2,0)*VLOOKUP($F$2,PONDERADORES!A:P,IF(AND(INFORMACION!$T2012='REFERENCIAS RIESGO'!$C$36,INFORMACION!$F2012=REFERENCIAS!$C$24),16,IF(INFORMACION!$T2012='REFERENCIAS RIESGO'!$C$36,13,IF(INFORMACION!$F2012=REFERENCIAS!$C$24,10,7))),0)+VLOOKUP(T2012,REFERENCIAS!$C:$D,2,0)*VLOOKUP($T$2,PONDERADORES!A:P,IF(AND(INFORMACION!$T2012='REFERENCIAS RIESGO'!$C$36,INFORMACION!$F2012=REFERENCIAS!$C$24),16,IF(INFORMACION!$T2012='REFERENCIAS RIESGO'!$C$36,13,IF(INFORMACION!$F2012=REFERENCIAS!$C$24,10,7))),0)+VLOOKUP(IF(J2012&lt;=0.2,0.2,IF(AND(J2012&gt;0.2,J2012&lt;=0.4),0.4,IF(AND(J2012&gt;0.4,J2012&lt;=0.6),0.6,IF(AND(J2012&gt;0.6,J2012&lt;=0.8),0.8,IF(AND(J2012&gt;0.8,J2012&lt;=1),1))))),REFERENCIAS!$C:$D,2,0)*VLOOKUP($J$2,PONDERADORES!A:P,IF(AND(INFORMACION!$T2012='REFERENCIAS RIESGO'!$C$36,INFORMACION!$F2012=REFERENCIAS!$C$24),16,IF(INFORMACION!$T2012='REFERENCIAS RIESGO'!$C$36,13,IF(INFORMACION!$F2012=REFERENCIAS!$C$24,10,7))),0)</f>
        <v>#REF!</v>
      </c>
      <c r="Y2012" s="68">
        <f>+VLOOKUP(M2012,REFERENCIAS!$C:$D,2,0)*VLOOKUP($M$2,PONDERADORES!$A$7:$G$9,7,0)+VLOOKUP(N2012,REFERENCIAS!$C:$D,2,0)*VLOOKUP($N$2,PONDERADORES!$A$7:$G$9,7,0)+VLOOKUP(O2012,REFERENCIAS!$C:$D,2,0)*VLOOKUP($O$2,PONDERADORES!$A$7:$G$9,7,0)</f>
        <v>0.2</v>
      </c>
      <c r="Z2012" s="2">
        <f>+VLOOKUP(IF(R2012&lt;0.1,0,IF(AND(R2012&gt;=0.1,R2012&lt;0.2),0.1,IF(AND(R2012&gt;=0.2,R2012&lt;0.3),0.2,IF(R2012&gt;0.3,0.3,)))),REFERENCIAS!$C:$D,2,0)*VLOOKUP($R$2,PONDERADORES!$A$11:$G$11,7,0)</f>
        <v>15</v>
      </c>
      <c r="AA2012" s="92"/>
      <c r="AB2012" s="95" t="e">
        <f t="shared" ca="1" si="123"/>
        <v>#REF!</v>
      </c>
      <c r="AC2012" s="23" t="e">
        <f ca="1">IF(AB2012&gt;REFERENCIAS!$C$62,REFERENCIAS!$B$62,IF(AND(AB2012&gt;=REFERENCIAS!$C$63,AB2012&lt;REFERENCIAS!$D$63),REFERENCIAS!$B$63,IF(AND(AB2012&gt;REFERENCIAS!$C$64,AB2012&lt;=REFERENCIAS!$D$64),REFERENCIAS!$B$64,IF(AND(AB2012&gt;=REFERENCIAS!$C$65,AB2012&lt;REFERENCIAS!$D$65),REFERENCIAS!$B$65, "Revisar"))))</f>
        <v>#REF!</v>
      </c>
      <c r="AD2012" s="94" t="e">
        <f ca="1">VLOOKUP(AC2012,REFERENCIAS!$B$62:$G$65,4,FALSE)</f>
        <v>#REF!</v>
      </c>
    </row>
    <row r="2013" spans="1:30" ht="17.25" x14ac:dyDescent="0.25">
      <c r="A2013" s="74"/>
      <c r="B2013" s="19"/>
      <c r="C2013" s="19"/>
      <c r="D2013" s="50"/>
      <c r="E2013" s="73"/>
      <c r="F2013" s="74"/>
      <c r="G2013" s="9"/>
      <c r="H2013" s="48"/>
      <c r="I2013" s="49">
        <f t="shared" ca="1" si="121"/>
        <v>2022</v>
      </c>
      <c r="J2013" s="22">
        <f t="shared" ca="1" si="120"/>
        <v>1</v>
      </c>
      <c r="K2013" s="19"/>
      <c r="L2013" s="73"/>
      <c r="M2013" s="74"/>
      <c r="N2013" s="19"/>
      <c r="O2013" s="73"/>
      <c r="P2013" s="82">
        <v>1</v>
      </c>
      <c r="Q2013" s="24">
        <v>1</v>
      </c>
      <c r="R2013" s="81">
        <f t="shared" si="122"/>
        <v>1</v>
      </c>
      <c r="S2013" s="87"/>
      <c r="T2013" s="19"/>
      <c r="U2013" s="25"/>
      <c r="V2013" s="25"/>
      <c r="W2013" s="81"/>
      <c r="X2013" s="91" t="e">
        <f ca="1">+VLOOKUP(#REF!,REFERENCIAS!$C:$D,2,0)*VLOOKUP(#REF!,PONDERADORES!A:P,IF(AND(INFORMACION!$T2013='REFERENCIAS RIESGO'!$C$36,INFORMACION!$F2013=REFERENCIAS!$C$24),16,IF(INFORMACION!$T2013='REFERENCIAS RIESGO'!$C$36,13,IF(INFORMACION!$F2013=REFERENCIAS!$C$24,10,7))),0)+VLOOKUP(K2013,REFERENCIAS!$C:$D,2,0)*VLOOKUP($K$2,PONDERADORES!A:P,IF(AND(INFORMACION!$T2013='REFERENCIAS RIESGO'!$C$36,INFORMACION!$F2013=REFERENCIAS!$C$24),16,IF(INFORMACION!$T2013='REFERENCIAS RIESGO'!$C$36,13,IF(INFORMACION!$F2013=REFERENCIAS!$C$24,10,7))),0)+VLOOKUP(L2013,REFERENCIAS!$C:$D,2,0)*VLOOKUP($L$2,PONDERADORES!A:P,IF(AND(INFORMACION!$T2013='REFERENCIAS RIESGO'!$C$36,INFORMACION!$F2013=REFERENCIAS!$C$24),16,IF(INFORMACION!$T2013='REFERENCIAS RIESGO'!$C$36,13,IF(INFORMACION!$F2013=REFERENCIAS!$C$24,10,7))),0)+VLOOKUP(F2013,REFERENCIAS!$C:$D,2,0)*VLOOKUP($F$2,PONDERADORES!A:P,IF(AND(INFORMACION!$T2013='REFERENCIAS RIESGO'!$C$36,INFORMACION!$F2013=REFERENCIAS!$C$24),16,IF(INFORMACION!$T2013='REFERENCIAS RIESGO'!$C$36,13,IF(INFORMACION!$F2013=REFERENCIAS!$C$24,10,7))),0)+VLOOKUP(T2013,REFERENCIAS!$C:$D,2,0)*VLOOKUP($T$2,PONDERADORES!A:P,IF(AND(INFORMACION!$T2013='REFERENCIAS RIESGO'!$C$36,INFORMACION!$F2013=REFERENCIAS!$C$24),16,IF(INFORMACION!$T2013='REFERENCIAS RIESGO'!$C$36,13,IF(INFORMACION!$F2013=REFERENCIAS!$C$24,10,7))),0)+VLOOKUP(IF(J2013&lt;=0.2,0.2,IF(AND(J2013&gt;0.2,J2013&lt;=0.4),0.4,IF(AND(J2013&gt;0.4,J2013&lt;=0.6),0.6,IF(AND(J2013&gt;0.6,J2013&lt;=0.8),0.8,IF(AND(J2013&gt;0.8,J2013&lt;=1),1))))),REFERENCIAS!$C:$D,2,0)*VLOOKUP($J$2,PONDERADORES!A:P,IF(AND(INFORMACION!$T2013='REFERENCIAS RIESGO'!$C$36,INFORMACION!$F2013=REFERENCIAS!$C$24),16,IF(INFORMACION!$T2013='REFERENCIAS RIESGO'!$C$36,13,IF(INFORMACION!$F2013=REFERENCIAS!$C$24,10,7))),0)</f>
        <v>#REF!</v>
      </c>
      <c r="Y2013" s="68">
        <f>+VLOOKUP(M2013,REFERENCIAS!$C:$D,2,0)*VLOOKUP($M$2,PONDERADORES!$A$7:$G$9,7,0)+VLOOKUP(N2013,REFERENCIAS!$C:$D,2,0)*VLOOKUP($N$2,PONDERADORES!$A$7:$G$9,7,0)+VLOOKUP(O2013,REFERENCIAS!$C:$D,2,0)*VLOOKUP($O$2,PONDERADORES!$A$7:$G$9,7,0)</f>
        <v>0.2</v>
      </c>
      <c r="Z2013" s="2">
        <f>+VLOOKUP(IF(R2013&lt;0.1,0,IF(AND(R2013&gt;=0.1,R2013&lt;0.2),0.1,IF(AND(R2013&gt;=0.2,R2013&lt;0.3),0.2,IF(R2013&gt;0.3,0.3,)))),REFERENCIAS!$C:$D,2,0)*VLOOKUP($R$2,PONDERADORES!$A$11:$G$11,7,0)</f>
        <v>15</v>
      </c>
      <c r="AA2013" s="92"/>
      <c r="AB2013" s="95" t="e">
        <f t="shared" ca="1" si="123"/>
        <v>#REF!</v>
      </c>
      <c r="AC2013" s="23" t="e">
        <f ca="1">IF(AB2013&gt;REFERENCIAS!$C$62,REFERENCIAS!$B$62,IF(AND(AB2013&gt;=REFERENCIAS!$C$63,AB2013&lt;REFERENCIAS!$D$63),REFERENCIAS!$B$63,IF(AND(AB2013&gt;REFERENCIAS!$C$64,AB2013&lt;=REFERENCIAS!$D$64),REFERENCIAS!$B$64,IF(AND(AB2013&gt;=REFERENCIAS!$C$65,AB2013&lt;REFERENCIAS!$D$65),REFERENCIAS!$B$65, "Revisar"))))</f>
        <v>#REF!</v>
      </c>
      <c r="AD2013" s="94" t="e">
        <f ca="1">VLOOKUP(AC2013,REFERENCIAS!$B$62:$G$65,4,FALSE)</f>
        <v>#REF!</v>
      </c>
    </row>
    <row r="2014" spans="1:30" ht="17.25" x14ac:dyDescent="0.25">
      <c r="A2014" s="74"/>
      <c r="B2014" s="19"/>
      <c r="C2014" s="19"/>
      <c r="D2014" s="50"/>
      <c r="E2014" s="73"/>
      <c r="F2014" s="74"/>
      <c r="G2014" s="9"/>
      <c r="H2014" s="48"/>
      <c r="I2014" s="49">
        <f t="shared" ca="1" si="121"/>
        <v>2022</v>
      </c>
      <c r="J2014" s="22">
        <f t="shared" ca="1" si="120"/>
        <v>1</v>
      </c>
      <c r="K2014" s="19"/>
      <c r="L2014" s="73"/>
      <c r="M2014" s="74"/>
      <c r="N2014" s="19"/>
      <c r="O2014" s="73"/>
      <c r="P2014" s="82">
        <v>1</v>
      </c>
      <c r="Q2014" s="24">
        <v>1</v>
      </c>
      <c r="R2014" s="81">
        <f t="shared" si="122"/>
        <v>1</v>
      </c>
      <c r="S2014" s="87"/>
      <c r="T2014" s="19"/>
      <c r="U2014" s="25"/>
      <c r="V2014" s="25"/>
      <c r="W2014" s="81"/>
      <c r="X2014" s="91" t="e">
        <f ca="1">+VLOOKUP(#REF!,REFERENCIAS!$C:$D,2,0)*VLOOKUP(#REF!,PONDERADORES!A:P,IF(AND(INFORMACION!$T2014='REFERENCIAS RIESGO'!$C$36,INFORMACION!$F2014=REFERENCIAS!$C$24),16,IF(INFORMACION!$T2014='REFERENCIAS RIESGO'!$C$36,13,IF(INFORMACION!$F2014=REFERENCIAS!$C$24,10,7))),0)+VLOOKUP(K2014,REFERENCIAS!$C:$D,2,0)*VLOOKUP($K$2,PONDERADORES!A:P,IF(AND(INFORMACION!$T2014='REFERENCIAS RIESGO'!$C$36,INFORMACION!$F2014=REFERENCIAS!$C$24),16,IF(INFORMACION!$T2014='REFERENCIAS RIESGO'!$C$36,13,IF(INFORMACION!$F2014=REFERENCIAS!$C$24,10,7))),0)+VLOOKUP(L2014,REFERENCIAS!$C:$D,2,0)*VLOOKUP($L$2,PONDERADORES!A:P,IF(AND(INFORMACION!$T2014='REFERENCIAS RIESGO'!$C$36,INFORMACION!$F2014=REFERENCIAS!$C$24),16,IF(INFORMACION!$T2014='REFERENCIAS RIESGO'!$C$36,13,IF(INFORMACION!$F2014=REFERENCIAS!$C$24,10,7))),0)+VLOOKUP(F2014,REFERENCIAS!$C:$D,2,0)*VLOOKUP($F$2,PONDERADORES!A:P,IF(AND(INFORMACION!$T2014='REFERENCIAS RIESGO'!$C$36,INFORMACION!$F2014=REFERENCIAS!$C$24),16,IF(INFORMACION!$T2014='REFERENCIAS RIESGO'!$C$36,13,IF(INFORMACION!$F2014=REFERENCIAS!$C$24,10,7))),0)+VLOOKUP(T2014,REFERENCIAS!$C:$D,2,0)*VLOOKUP($T$2,PONDERADORES!A:P,IF(AND(INFORMACION!$T2014='REFERENCIAS RIESGO'!$C$36,INFORMACION!$F2014=REFERENCIAS!$C$24),16,IF(INFORMACION!$T2014='REFERENCIAS RIESGO'!$C$36,13,IF(INFORMACION!$F2014=REFERENCIAS!$C$24,10,7))),0)+VLOOKUP(IF(J2014&lt;=0.2,0.2,IF(AND(J2014&gt;0.2,J2014&lt;=0.4),0.4,IF(AND(J2014&gt;0.4,J2014&lt;=0.6),0.6,IF(AND(J2014&gt;0.6,J2014&lt;=0.8),0.8,IF(AND(J2014&gt;0.8,J2014&lt;=1),1))))),REFERENCIAS!$C:$D,2,0)*VLOOKUP($J$2,PONDERADORES!A:P,IF(AND(INFORMACION!$T2014='REFERENCIAS RIESGO'!$C$36,INFORMACION!$F2014=REFERENCIAS!$C$24),16,IF(INFORMACION!$T2014='REFERENCIAS RIESGO'!$C$36,13,IF(INFORMACION!$F2014=REFERENCIAS!$C$24,10,7))),0)</f>
        <v>#REF!</v>
      </c>
      <c r="Y2014" s="68">
        <f>+VLOOKUP(M2014,REFERENCIAS!$C:$D,2,0)*VLOOKUP($M$2,PONDERADORES!$A$7:$G$9,7,0)+VLOOKUP(N2014,REFERENCIAS!$C:$D,2,0)*VLOOKUP($N$2,PONDERADORES!$A$7:$G$9,7,0)+VLOOKUP(O2014,REFERENCIAS!$C:$D,2,0)*VLOOKUP($O$2,PONDERADORES!$A$7:$G$9,7,0)</f>
        <v>0.2</v>
      </c>
      <c r="Z2014" s="2">
        <f>+VLOOKUP(IF(R2014&lt;0.1,0,IF(AND(R2014&gt;=0.1,R2014&lt;0.2),0.1,IF(AND(R2014&gt;=0.2,R2014&lt;0.3),0.2,IF(R2014&gt;0.3,0.3,)))),REFERENCIAS!$C:$D,2,0)*VLOOKUP($R$2,PONDERADORES!$A$11:$G$11,7,0)</f>
        <v>15</v>
      </c>
      <c r="AA2014" s="92"/>
      <c r="AB2014" s="95" t="e">
        <f t="shared" ca="1" si="123"/>
        <v>#REF!</v>
      </c>
      <c r="AC2014" s="23" t="e">
        <f ca="1">IF(AB2014&gt;REFERENCIAS!$C$62,REFERENCIAS!$B$62,IF(AND(AB2014&gt;=REFERENCIAS!$C$63,AB2014&lt;REFERENCIAS!$D$63),REFERENCIAS!$B$63,IF(AND(AB2014&gt;REFERENCIAS!$C$64,AB2014&lt;=REFERENCIAS!$D$64),REFERENCIAS!$B$64,IF(AND(AB2014&gt;=REFERENCIAS!$C$65,AB2014&lt;REFERENCIAS!$D$65),REFERENCIAS!$B$65, "Revisar"))))</f>
        <v>#REF!</v>
      </c>
      <c r="AD2014" s="94" t="e">
        <f ca="1">VLOOKUP(AC2014,REFERENCIAS!$B$62:$G$65,4,FALSE)</f>
        <v>#REF!</v>
      </c>
    </row>
    <row r="2015" spans="1:30" ht="17.25" x14ac:dyDescent="0.25">
      <c r="A2015" s="74"/>
      <c r="B2015" s="19"/>
      <c r="C2015" s="19"/>
      <c r="D2015" s="50"/>
      <c r="E2015" s="73"/>
      <c r="F2015" s="74"/>
      <c r="G2015" s="9"/>
      <c r="H2015" s="48"/>
      <c r="I2015" s="49">
        <f t="shared" ca="1" si="121"/>
        <v>2022</v>
      </c>
      <c r="J2015" s="22">
        <f t="shared" ca="1" si="120"/>
        <v>1</v>
      </c>
      <c r="K2015" s="19"/>
      <c r="L2015" s="73"/>
      <c r="M2015" s="74"/>
      <c r="N2015" s="19"/>
      <c r="O2015" s="73"/>
      <c r="P2015" s="82">
        <v>1</v>
      </c>
      <c r="Q2015" s="24">
        <v>1</v>
      </c>
      <c r="R2015" s="81">
        <f t="shared" si="122"/>
        <v>1</v>
      </c>
      <c r="S2015" s="87"/>
      <c r="T2015" s="19"/>
      <c r="U2015" s="25"/>
      <c r="V2015" s="25"/>
      <c r="W2015" s="81"/>
      <c r="X2015" s="91" t="e">
        <f ca="1">+VLOOKUP(#REF!,REFERENCIAS!$C:$D,2,0)*VLOOKUP(#REF!,PONDERADORES!A:P,IF(AND(INFORMACION!$T2015='REFERENCIAS RIESGO'!$C$36,INFORMACION!$F2015=REFERENCIAS!$C$24),16,IF(INFORMACION!$T2015='REFERENCIAS RIESGO'!$C$36,13,IF(INFORMACION!$F2015=REFERENCIAS!$C$24,10,7))),0)+VLOOKUP(K2015,REFERENCIAS!$C:$D,2,0)*VLOOKUP($K$2,PONDERADORES!A:P,IF(AND(INFORMACION!$T2015='REFERENCIAS RIESGO'!$C$36,INFORMACION!$F2015=REFERENCIAS!$C$24),16,IF(INFORMACION!$T2015='REFERENCIAS RIESGO'!$C$36,13,IF(INFORMACION!$F2015=REFERENCIAS!$C$24,10,7))),0)+VLOOKUP(L2015,REFERENCIAS!$C:$D,2,0)*VLOOKUP($L$2,PONDERADORES!A:P,IF(AND(INFORMACION!$T2015='REFERENCIAS RIESGO'!$C$36,INFORMACION!$F2015=REFERENCIAS!$C$24),16,IF(INFORMACION!$T2015='REFERENCIAS RIESGO'!$C$36,13,IF(INFORMACION!$F2015=REFERENCIAS!$C$24,10,7))),0)+VLOOKUP(F2015,REFERENCIAS!$C:$D,2,0)*VLOOKUP($F$2,PONDERADORES!A:P,IF(AND(INFORMACION!$T2015='REFERENCIAS RIESGO'!$C$36,INFORMACION!$F2015=REFERENCIAS!$C$24),16,IF(INFORMACION!$T2015='REFERENCIAS RIESGO'!$C$36,13,IF(INFORMACION!$F2015=REFERENCIAS!$C$24,10,7))),0)+VLOOKUP(T2015,REFERENCIAS!$C:$D,2,0)*VLOOKUP($T$2,PONDERADORES!A:P,IF(AND(INFORMACION!$T2015='REFERENCIAS RIESGO'!$C$36,INFORMACION!$F2015=REFERENCIAS!$C$24),16,IF(INFORMACION!$T2015='REFERENCIAS RIESGO'!$C$36,13,IF(INFORMACION!$F2015=REFERENCIAS!$C$24,10,7))),0)+VLOOKUP(IF(J2015&lt;=0.2,0.2,IF(AND(J2015&gt;0.2,J2015&lt;=0.4),0.4,IF(AND(J2015&gt;0.4,J2015&lt;=0.6),0.6,IF(AND(J2015&gt;0.6,J2015&lt;=0.8),0.8,IF(AND(J2015&gt;0.8,J2015&lt;=1),1))))),REFERENCIAS!$C:$D,2,0)*VLOOKUP($J$2,PONDERADORES!A:P,IF(AND(INFORMACION!$T2015='REFERENCIAS RIESGO'!$C$36,INFORMACION!$F2015=REFERENCIAS!$C$24),16,IF(INFORMACION!$T2015='REFERENCIAS RIESGO'!$C$36,13,IF(INFORMACION!$F2015=REFERENCIAS!$C$24,10,7))),0)</f>
        <v>#REF!</v>
      </c>
      <c r="Y2015" s="68">
        <f>+VLOOKUP(M2015,REFERENCIAS!$C:$D,2,0)*VLOOKUP($M$2,PONDERADORES!$A$7:$G$9,7,0)+VLOOKUP(N2015,REFERENCIAS!$C:$D,2,0)*VLOOKUP($N$2,PONDERADORES!$A$7:$G$9,7,0)+VLOOKUP(O2015,REFERENCIAS!$C:$D,2,0)*VLOOKUP($O$2,PONDERADORES!$A$7:$G$9,7,0)</f>
        <v>0.2</v>
      </c>
      <c r="Z2015" s="2">
        <f>+VLOOKUP(IF(R2015&lt;0.1,0,IF(AND(R2015&gt;=0.1,R2015&lt;0.2),0.1,IF(AND(R2015&gt;=0.2,R2015&lt;0.3),0.2,IF(R2015&gt;0.3,0.3,)))),REFERENCIAS!$C:$D,2,0)*VLOOKUP($R$2,PONDERADORES!$A$11:$G$11,7,0)</f>
        <v>15</v>
      </c>
      <c r="AA2015" s="92"/>
      <c r="AB2015" s="95" t="e">
        <f t="shared" ca="1" si="123"/>
        <v>#REF!</v>
      </c>
      <c r="AC2015" s="23" t="e">
        <f ca="1">IF(AB2015&gt;REFERENCIAS!$C$62,REFERENCIAS!$B$62,IF(AND(AB2015&gt;=REFERENCIAS!$C$63,AB2015&lt;REFERENCIAS!$D$63),REFERENCIAS!$B$63,IF(AND(AB2015&gt;REFERENCIAS!$C$64,AB2015&lt;=REFERENCIAS!$D$64),REFERENCIAS!$B$64,IF(AND(AB2015&gt;=REFERENCIAS!$C$65,AB2015&lt;REFERENCIAS!$D$65),REFERENCIAS!$B$65, "Revisar"))))</f>
        <v>#REF!</v>
      </c>
      <c r="AD2015" s="94" t="e">
        <f ca="1">VLOOKUP(AC2015,REFERENCIAS!$B$62:$G$65,4,FALSE)</f>
        <v>#REF!</v>
      </c>
    </row>
    <row r="2016" spans="1:30" ht="17.25" x14ac:dyDescent="0.25">
      <c r="A2016" s="74"/>
      <c r="B2016" s="19"/>
      <c r="C2016" s="19"/>
      <c r="D2016" s="50"/>
      <c r="E2016" s="73"/>
      <c r="F2016" s="74"/>
      <c r="G2016" s="9"/>
      <c r="H2016" s="48"/>
      <c r="I2016" s="49">
        <f t="shared" ca="1" si="121"/>
        <v>2022</v>
      </c>
      <c r="J2016" s="22">
        <f t="shared" ca="1" si="120"/>
        <v>1</v>
      </c>
      <c r="K2016" s="19"/>
      <c r="L2016" s="73"/>
      <c r="M2016" s="74"/>
      <c r="N2016" s="19"/>
      <c r="O2016" s="73"/>
      <c r="P2016" s="82">
        <v>1</v>
      </c>
      <c r="Q2016" s="24">
        <v>1</v>
      </c>
      <c r="R2016" s="81">
        <f t="shared" si="122"/>
        <v>1</v>
      </c>
      <c r="S2016" s="87"/>
      <c r="T2016" s="19"/>
      <c r="U2016" s="25"/>
      <c r="V2016" s="25"/>
      <c r="W2016" s="81"/>
      <c r="X2016" s="91" t="e">
        <f ca="1">+VLOOKUP(#REF!,REFERENCIAS!$C:$D,2,0)*VLOOKUP(#REF!,PONDERADORES!A:P,IF(AND(INFORMACION!$T2016='REFERENCIAS RIESGO'!$C$36,INFORMACION!$F2016=REFERENCIAS!$C$24),16,IF(INFORMACION!$T2016='REFERENCIAS RIESGO'!$C$36,13,IF(INFORMACION!$F2016=REFERENCIAS!$C$24,10,7))),0)+VLOOKUP(K2016,REFERENCIAS!$C:$D,2,0)*VLOOKUP($K$2,PONDERADORES!A:P,IF(AND(INFORMACION!$T2016='REFERENCIAS RIESGO'!$C$36,INFORMACION!$F2016=REFERENCIAS!$C$24),16,IF(INFORMACION!$T2016='REFERENCIAS RIESGO'!$C$36,13,IF(INFORMACION!$F2016=REFERENCIAS!$C$24,10,7))),0)+VLOOKUP(L2016,REFERENCIAS!$C:$D,2,0)*VLOOKUP($L$2,PONDERADORES!A:P,IF(AND(INFORMACION!$T2016='REFERENCIAS RIESGO'!$C$36,INFORMACION!$F2016=REFERENCIAS!$C$24),16,IF(INFORMACION!$T2016='REFERENCIAS RIESGO'!$C$36,13,IF(INFORMACION!$F2016=REFERENCIAS!$C$24,10,7))),0)+VLOOKUP(F2016,REFERENCIAS!$C:$D,2,0)*VLOOKUP($F$2,PONDERADORES!A:P,IF(AND(INFORMACION!$T2016='REFERENCIAS RIESGO'!$C$36,INFORMACION!$F2016=REFERENCIAS!$C$24),16,IF(INFORMACION!$T2016='REFERENCIAS RIESGO'!$C$36,13,IF(INFORMACION!$F2016=REFERENCIAS!$C$24,10,7))),0)+VLOOKUP(T2016,REFERENCIAS!$C:$D,2,0)*VLOOKUP($T$2,PONDERADORES!A:P,IF(AND(INFORMACION!$T2016='REFERENCIAS RIESGO'!$C$36,INFORMACION!$F2016=REFERENCIAS!$C$24),16,IF(INFORMACION!$T2016='REFERENCIAS RIESGO'!$C$36,13,IF(INFORMACION!$F2016=REFERENCIAS!$C$24,10,7))),0)+VLOOKUP(IF(J2016&lt;=0.2,0.2,IF(AND(J2016&gt;0.2,J2016&lt;=0.4),0.4,IF(AND(J2016&gt;0.4,J2016&lt;=0.6),0.6,IF(AND(J2016&gt;0.6,J2016&lt;=0.8),0.8,IF(AND(J2016&gt;0.8,J2016&lt;=1),1))))),REFERENCIAS!$C:$D,2,0)*VLOOKUP($J$2,PONDERADORES!A:P,IF(AND(INFORMACION!$T2016='REFERENCIAS RIESGO'!$C$36,INFORMACION!$F2016=REFERENCIAS!$C$24),16,IF(INFORMACION!$T2016='REFERENCIAS RIESGO'!$C$36,13,IF(INFORMACION!$F2016=REFERENCIAS!$C$24,10,7))),0)</f>
        <v>#REF!</v>
      </c>
      <c r="Y2016" s="68">
        <f>+VLOOKUP(M2016,REFERENCIAS!$C:$D,2,0)*VLOOKUP($M$2,PONDERADORES!$A$7:$G$9,7,0)+VLOOKUP(N2016,REFERENCIAS!$C:$D,2,0)*VLOOKUP($N$2,PONDERADORES!$A$7:$G$9,7,0)+VLOOKUP(O2016,REFERENCIAS!$C:$D,2,0)*VLOOKUP($O$2,PONDERADORES!$A$7:$G$9,7,0)</f>
        <v>0.2</v>
      </c>
      <c r="Z2016" s="2">
        <f>+VLOOKUP(IF(R2016&lt;0.1,0,IF(AND(R2016&gt;=0.1,R2016&lt;0.2),0.1,IF(AND(R2016&gt;=0.2,R2016&lt;0.3),0.2,IF(R2016&gt;0.3,0.3,)))),REFERENCIAS!$C:$D,2,0)*VLOOKUP($R$2,PONDERADORES!$A$11:$G$11,7,0)</f>
        <v>15</v>
      </c>
      <c r="AA2016" s="92"/>
      <c r="AB2016" s="95" t="e">
        <f t="shared" ca="1" si="123"/>
        <v>#REF!</v>
      </c>
      <c r="AC2016" s="23" t="e">
        <f ca="1">IF(AB2016&gt;REFERENCIAS!$C$62,REFERENCIAS!$B$62,IF(AND(AB2016&gt;=REFERENCIAS!$C$63,AB2016&lt;REFERENCIAS!$D$63),REFERENCIAS!$B$63,IF(AND(AB2016&gt;REFERENCIAS!$C$64,AB2016&lt;=REFERENCIAS!$D$64),REFERENCIAS!$B$64,IF(AND(AB2016&gt;=REFERENCIAS!$C$65,AB2016&lt;REFERENCIAS!$D$65),REFERENCIAS!$B$65, "Revisar"))))</f>
        <v>#REF!</v>
      </c>
      <c r="AD2016" s="94" t="e">
        <f ca="1">VLOOKUP(AC2016,REFERENCIAS!$B$62:$G$65,4,FALSE)</f>
        <v>#REF!</v>
      </c>
    </row>
    <row r="2017" spans="1:30" ht="17.25" x14ac:dyDescent="0.25">
      <c r="A2017" s="74"/>
      <c r="B2017" s="19"/>
      <c r="C2017" s="19"/>
      <c r="D2017" s="50"/>
      <c r="E2017" s="73"/>
      <c r="F2017" s="74"/>
      <c r="G2017" s="9"/>
      <c r="H2017" s="48"/>
      <c r="I2017" s="49">
        <f t="shared" ca="1" si="121"/>
        <v>2022</v>
      </c>
      <c r="J2017" s="22">
        <f t="shared" ca="1" si="120"/>
        <v>1</v>
      </c>
      <c r="K2017" s="19"/>
      <c r="L2017" s="73"/>
      <c r="M2017" s="74"/>
      <c r="N2017" s="19"/>
      <c r="O2017" s="73"/>
      <c r="P2017" s="82">
        <v>1</v>
      </c>
      <c r="Q2017" s="24">
        <v>1</v>
      </c>
      <c r="R2017" s="81">
        <f t="shared" si="122"/>
        <v>1</v>
      </c>
      <c r="S2017" s="87"/>
      <c r="T2017" s="19"/>
      <c r="U2017" s="25"/>
      <c r="V2017" s="25"/>
      <c r="W2017" s="81"/>
      <c r="X2017" s="91" t="e">
        <f ca="1">+VLOOKUP(#REF!,REFERENCIAS!$C:$D,2,0)*VLOOKUP(#REF!,PONDERADORES!A:P,IF(AND(INFORMACION!$T2017='REFERENCIAS RIESGO'!$C$36,INFORMACION!$F2017=REFERENCIAS!$C$24),16,IF(INFORMACION!$T2017='REFERENCIAS RIESGO'!$C$36,13,IF(INFORMACION!$F2017=REFERENCIAS!$C$24,10,7))),0)+VLOOKUP(K2017,REFERENCIAS!$C:$D,2,0)*VLOOKUP($K$2,PONDERADORES!A:P,IF(AND(INFORMACION!$T2017='REFERENCIAS RIESGO'!$C$36,INFORMACION!$F2017=REFERENCIAS!$C$24),16,IF(INFORMACION!$T2017='REFERENCIAS RIESGO'!$C$36,13,IF(INFORMACION!$F2017=REFERENCIAS!$C$24,10,7))),0)+VLOOKUP(L2017,REFERENCIAS!$C:$D,2,0)*VLOOKUP($L$2,PONDERADORES!A:P,IF(AND(INFORMACION!$T2017='REFERENCIAS RIESGO'!$C$36,INFORMACION!$F2017=REFERENCIAS!$C$24),16,IF(INFORMACION!$T2017='REFERENCIAS RIESGO'!$C$36,13,IF(INFORMACION!$F2017=REFERENCIAS!$C$24,10,7))),0)+VLOOKUP(F2017,REFERENCIAS!$C:$D,2,0)*VLOOKUP($F$2,PONDERADORES!A:P,IF(AND(INFORMACION!$T2017='REFERENCIAS RIESGO'!$C$36,INFORMACION!$F2017=REFERENCIAS!$C$24),16,IF(INFORMACION!$T2017='REFERENCIAS RIESGO'!$C$36,13,IF(INFORMACION!$F2017=REFERENCIAS!$C$24,10,7))),0)+VLOOKUP(T2017,REFERENCIAS!$C:$D,2,0)*VLOOKUP($T$2,PONDERADORES!A:P,IF(AND(INFORMACION!$T2017='REFERENCIAS RIESGO'!$C$36,INFORMACION!$F2017=REFERENCIAS!$C$24),16,IF(INFORMACION!$T2017='REFERENCIAS RIESGO'!$C$36,13,IF(INFORMACION!$F2017=REFERENCIAS!$C$24,10,7))),0)+VLOOKUP(IF(J2017&lt;=0.2,0.2,IF(AND(J2017&gt;0.2,J2017&lt;=0.4),0.4,IF(AND(J2017&gt;0.4,J2017&lt;=0.6),0.6,IF(AND(J2017&gt;0.6,J2017&lt;=0.8),0.8,IF(AND(J2017&gt;0.8,J2017&lt;=1),1))))),REFERENCIAS!$C:$D,2,0)*VLOOKUP($J$2,PONDERADORES!A:P,IF(AND(INFORMACION!$T2017='REFERENCIAS RIESGO'!$C$36,INFORMACION!$F2017=REFERENCIAS!$C$24),16,IF(INFORMACION!$T2017='REFERENCIAS RIESGO'!$C$36,13,IF(INFORMACION!$F2017=REFERENCIAS!$C$24,10,7))),0)</f>
        <v>#REF!</v>
      </c>
      <c r="Y2017" s="68">
        <f>+VLOOKUP(M2017,REFERENCIAS!$C:$D,2,0)*VLOOKUP($M$2,PONDERADORES!$A$7:$G$9,7,0)+VLOOKUP(N2017,REFERENCIAS!$C:$D,2,0)*VLOOKUP($N$2,PONDERADORES!$A$7:$G$9,7,0)+VLOOKUP(O2017,REFERENCIAS!$C:$D,2,0)*VLOOKUP($O$2,PONDERADORES!$A$7:$G$9,7,0)</f>
        <v>0.2</v>
      </c>
      <c r="Z2017" s="2">
        <f>+VLOOKUP(IF(R2017&lt;0.1,0,IF(AND(R2017&gt;=0.1,R2017&lt;0.2),0.1,IF(AND(R2017&gt;=0.2,R2017&lt;0.3),0.2,IF(R2017&gt;0.3,0.3,)))),REFERENCIAS!$C:$D,2,0)*VLOOKUP($R$2,PONDERADORES!$A$11:$G$11,7,0)</f>
        <v>15</v>
      </c>
      <c r="AA2017" s="92"/>
      <c r="AB2017" s="95" t="e">
        <f t="shared" ca="1" si="123"/>
        <v>#REF!</v>
      </c>
      <c r="AC2017" s="23" t="e">
        <f ca="1">IF(AB2017&gt;REFERENCIAS!$C$62,REFERENCIAS!$B$62,IF(AND(AB2017&gt;=REFERENCIAS!$C$63,AB2017&lt;REFERENCIAS!$D$63),REFERENCIAS!$B$63,IF(AND(AB2017&gt;REFERENCIAS!$C$64,AB2017&lt;=REFERENCIAS!$D$64),REFERENCIAS!$B$64,IF(AND(AB2017&gt;=REFERENCIAS!$C$65,AB2017&lt;REFERENCIAS!$D$65),REFERENCIAS!$B$65, "Revisar"))))</f>
        <v>#REF!</v>
      </c>
      <c r="AD2017" s="94" t="e">
        <f ca="1">VLOOKUP(AC2017,REFERENCIAS!$B$62:$G$65,4,FALSE)</f>
        <v>#REF!</v>
      </c>
    </row>
    <row r="2018" spans="1:30" ht="17.25" x14ac:dyDescent="0.25">
      <c r="A2018" s="74"/>
      <c r="B2018" s="19"/>
      <c r="C2018" s="19"/>
      <c r="D2018" s="50"/>
      <c r="E2018" s="73"/>
      <c r="F2018" s="74"/>
      <c r="G2018" s="9"/>
      <c r="H2018" s="48"/>
      <c r="I2018" s="49">
        <f t="shared" ca="1" si="121"/>
        <v>2022</v>
      </c>
      <c r="J2018" s="22">
        <f t="shared" ca="1" si="120"/>
        <v>1</v>
      </c>
      <c r="K2018" s="19"/>
      <c r="L2018" s="73"/>
      <c r="M2018" s="74"/>
      <c r="N2018" s="19"/>
      <c r="O2018" s="73"/>
      <c r="P2018" s="82">
        <v>1</v>
      </c>
      <c r="Q2018" s="24">
        <v>1</v>
      </c>
      <c r="R2018" s="81">
        <f t="shared" si="122"/>
        <v>1</v>
      </c>
      <c r="S2018" s="87"/>
      <c r="T2018" s="19"/>
      <c r="U2018" s="25"/>
      <c r="V2018" s="25"/>
      <c r="W2018" s="81"/>
      <c r="X2018" s="91" t="e">
        <f ca="1">+VLOOKUP(#REF!,REFERENCIAS!$C:$D,2,0)*VLOOKUP(#REF!,PONDERADORES!A:P,IF(AND(INFORMACION!$T2018='REFERENCIAS RIESGO'!$C$36,INFORMACION!$F2018=REFERENCIAS!$C$24),16,IF(INFORMACION!$T2018='REFERENCIAS RIESGO'!$C$36,13,IF(INFORMACION!$F2018=REFERENCIAS!$C$24,10,7))),0)+VLOOKUP(K2018,REFERENCIAS!$C:$D,2,0)*VLOOKUP($K$2,PONDERADORES!A:P,IF(AND(INFORMACION!$T2018='REFERENCIAS RIESGO'!$C$36,INFORMACION!$F2018=REFERENCIAS!$C$24),16,IF(INFORMACION!$T2018='REFERENCIAS RIESGO'!$C$36,13,IF(INFORMACION!$F2018=REFERENCIAS!$C$24,10,7))),0)+VLOOKUP(L2018,REFERENCIAS!$C:$D,2,0)*VLOOKUP($L$2,PONDERADORES!A:P,IF(AND(INFORMACION!$T2018='REFERENCIAS RIESGO'!$C$36,INFORMACION!$F2018=REFERENCIAS!$C$24),16,IF(INFORMACION!$T2018='REFERENCIAS RIESGO'!$C$36,13,IF(INFORMACION!$F2018=REFERENCIAS!$C$24,10,7))),0)+VLOOKUP(F2018,REFERENCIAS!$C:$D,2,0)*VLOOKUP($F$2,PONDERADORES!A:P,IF(AND(INFORMACION!$T2018='REFERENCIAS RIESGO'!$C$36,INFORMACION!$F2018=REFERENCIAS!$C$24),16,IF(INFORMACION!$T2018='REFERENCIAS RIESGO'!$C$36,13,IF(INFORMACION!$F2018=REFERENCIAS!$C$24,10,7))),0)+VLOOKUP(T2018,REFERENCIAS!$C:$D,2,0)*VLOOKUP($T$2,PONDERADORES!A:P,IF(AND(INFORMACION!$T2018='REFERENCIAS RIESGO'!$C$36,INFORMACION!$F2018=REFERENCIAS!$C$24),16,IF(INFORMACION!$T2018='REFERENCIAS RIESGO'!$C$36,13,IF(INFORMACION!$F2018=REFERENCIAS!$C$24,10,7))),0)+VLOOKUP(IF(J2018&lt;=0.2,0.2,IF(AND(J2018&gt;0.2,J2018&lt;=0.4),0.4,IF(AND(J2018&gt;0.4,J2018&lt;=0.6),0.6,IF(AND(J2018&gt;0.6,J2018&lt;=0.8),0.8,IF(AND(J2018&gt;0.8,J2018&lt;=1),1))))),REFERENCIAS!$C:$D,2,0)*VLOOKUP($J$2,PONDERADORES!A:P,IF(AND(INFORMACION!$T2018='REFERENCIAS RIESGO'!$C$36,INFORMACION!$F2018=REFERENCIAS!$C$24),16,IF(INFORMACION!$T2018='REFERENCIAS RIESGO'!$C$36,13,IF(INFORMACION!$F2018=REFERENCIAS!$C$24,10,7))),0)</f>
        <v>#REF!</v>
      </c>
      <c r="Y2018" s="68">
        <f>+VLOOKUP(M2018,REFERENCIAS!$C:$D,2,0)*VLOOKUP($M$2,PONDERADORES!$A$7:$G$9,7,0)+VLOOKUP(N2018,REFERENCIAS!$C:$D,2,0)*VLOOKUP($N$2,PONDERADORES!$A$7:$G$9,7,0)+VLOOKUP(O2018,REFERENCIAS!$C:$D,2,0)*VLOOKUP($O$2,PONDERADORES!$A$7:$G$9,7,0)</f>
        <v>0.2</v>
      </c>
      <c r="Z2018" s="2">
        <f>+VLOOKUP(IF(R2018&lt;0.1,0,IF(AND(R2018&gt;=0.1,R2018&lt;0.2),0.1,IF(AND(R2018&gt;=0.2,R2018&lt;0.3),0.2,IF(R2018&gt;0.3,0.3,)))),REFERENCIAS!$C:$D,2,0)*VLOOKUP($R$2,PONDERADORES!$A$11:$G$11,7,0)</f>
        <v>15</v>
      </c>
      <c r="AA2018" s="92"/>
      <c r="AB2018" s="95" t="e">
        <f t="shared" ca="1" si="123"/>
        <v>#REF!</v>
      </c>
      <c r="AC2018" s="23" t="e">
        <f ca="1">IF(AB2018&gt;REFERENCIAS!$C$62,REFERENCIAS!$B$62,IF(AND(AB2018&gt;=REFERENCIAS!$C$63,AB2018&lt;REFERENCIAS!$D$63),REFERENCIAS!$B$63,IF(AND(AB2018&gt;REFERENCIAS!$C$64,AB2018&lt;=REFERENCIAS!$D$64),REFERENCIAS!$B$64,IF(AND(AB2018&gt;=REFERENCIAS!$C$65,AB2018&lt;REFERENCIAS!$D$65),REFERENCIAS!$B$65, "Revisar"))))</f>
        <v>#REF!</v>
      </c>
      <c r="AD2018" s="94" t="e">
        <f ca="1">VLOOKUP(AC2018,REFERENCIAS!$B$62:$G$65,4,FALSE)</f>
        <v>#REF!</v>
      </c>
    </row>
    <row r="2019" spans="1:30" ht="17.25" x14ac:dyDescent="0.25">
      <c r="A2019" s="74"/>
      <c r="B2019" s="19"/>
      <c r="C2019" s="19"/>
      <c r="D2019" s="50"/>
      <c r="E2019" s="73"/>
      <c r="F2019" s="74"/>
      <c r="G2019" s="9"/>
      <c r="H2019" s="48"/>
      <c r="I2019" s="49">
        <f t="shared" ca="1" si="121"/>
        <v>2022</v>
      </c>
      <c r="J2019" s="22">
        <f t="shared" ca="1" si="120"/>
        <v>1</v>
      </c>
      <c r="K2019" s="19"/>
      <c r="L2019" s="73"/>
      <c r="M2019" s="74"/>
      <c r="N2019" s="19"/>
      <c r="O2019" s="73"/>
      <c r="P2019" s="82">
        <v>1</v>
      </c>
      <c r="Q2019" s="24">
        <v>1</v>
      </c>
      <c r="R2019" s="81">
        <f t="shared" si="122"/>
        <v>1</v>
      </c>
      <c r="S2019" s="87"/>
      <c r="T2019" s="19"/>
      <c r="U2019" s="25"/>
      <c r="V2019" s="25"/>
      <c r="W2019" s="81"/>
      <c r="X2019" s="91" t="e">
        <f ca="1">+VLOOKUP(#REF!,REFERENCIAS!$C:$D,2,0)*VLOOKUP(#REF!,PONDERADORES!A:P,IF(AND(INFORMACION!$T2019='REFERENCIAS RIESGO'!$C$36,INFORMACION!$F2019=REFERENCIAS!$C$24),16,IF(INFORMACION!$T2019='REFERENCIAS RIESGO'!$C$36,13,IF(INFORMACION!$F2019=REFERENCIAS!$C$24,10,7))),0)+VLOOKUP(K2019,REFERENCIAS!$C:$D,2,0)*VLOOKUP($K$2,PONDERADORES!A:P,IF(AND(INFORMACION!$T2019='REFERENCIAS RIESGO'!$C$36,INFORMACION!$F2019=REFERENCIAS!$C$24),16,IF(INFORMACION!$T2019='REFERENCIAS RIESGO'!$C$36,13,IF(INFORMACION!$F2019=REFERENCIAS!$C$24,10,7))),0)+VLOOKUP(L2019,REFERENCIAS!$C:$D,2,0)*VLOOKUP($L$2,PONDERADORES!A:P,IF(AND(INFORMACION!$T2019='REFERENCIAS RIESGO'!$C$36,INFORMACION!$F2019=REFERENCIAS!$C$24),16,IF(INFORMACION!$T2019='REFERENCIAS RIESGO'!$C$36,13,IF(INFORMACION!$F2019=REFERENCIAS!$C$24,10,7))),0)+VLOOKUP(F2019,REFERENCIAS!$C:$D,2,0)*VLOOKUP($F$2,PONDERADORES!A:P,IF(AND(INFORMACION!$T2019='REFERENCIAS RIESGO'!$C$36,INFORMACION!$F2019=REFERENCIAS!$C$24),16,IF(INFORMACION!$T2019='REFERENCIAS RIESGO'!$C$36,13,IF(INFORMACION!$F2019=REFERENCIAS!$C$24,10,7))),0)+VLOOKUP(T2019,REFERENCIAS!$C:$D,2,0)*VLOOKUP($T$2,PONDERADORES!A:P,IF(AND(INFORMACION!$T2019='REFERENCIAS RIESGO'!$C$36,INFORMACION!$F2019=REFERENCIAS!$C$24),16,IF(INFORMACION!$T2019='REFERENCIAS RIESGO'!$C$36,13,IF(INFORMACION!$F2019=REFERENCIAS!$C$24,10,7))),0)+VLOOKUP(IF(J2019&lt;=0.2,0.2,IF(AND(J2019&gt;0.2,J2019&lt;=0.4),0.4,IF(AND(J2019&gt;0.4,J2019&lt;=0.6),0.6,IF(AND(J2019&gt;0.6,J2019&lt;=0.8),0.8,IF(AND(J2019&gt;0.8,J2019&lt;=1),1))))),REFERENCIAS!$C:$D,2,0)*VLOOKUP($J$2,PONDERADORES!A:P,IF(AND(INFORMACION!$T2019='REFERENCIAS RIESGO'!$C$36,INFORMACION!$F2019=REFERENCIAS!$C$24),16,IF(INFORMACION!$T2019='REFERENCIAS RIESGO'!$C$36,13,IF(INFORMACION!$F2019=REFERENCIAS!$C$24,10,7))),0)</f>
        <v>#REF!</v>
      </c>
      <c r="Y2019" s="68">
        <f>+VLOOKUP(M2019,REFERENCIAS!$C:$D,2,0)*VLOOKUP($M$2,PONDERADORES!$A$7:$G$9,7,0)+VLOOKUP(N2019,REFERENCIAS!$C:$D,2,0)*VLOOKUP($N$2,PONDERADORES!$A$7:$G$9,7,0)+VLOOKUP(O2019,REFERENCIAS!$C:$D,2,0)*VLOOKUP($O$2,PONDERADORES!$A$7:$G$9,7,0)</f>
        <v>0.2</v>
      </c>
      <c r="Z2019" s="2">
        <f>+VLOOKUP(IF(R2019&lt;0.1,0,IF(AND(R2019&gt;=0.1,R2019&lt;0.2),0.1,IF(AND(R2019&gt;=0.2,R2019&lt;0.3),0.2,IF(R2019&gt;0.3,0.3,)))),REFERENCIAS!$C:$D,2,0)*VLOOKUP($R$2,PONDERADORES!$A$11:$G$11,7,0)</f>
        <v>15</v>
      </c>
      <c r="AA2019" s="92"/>
      <c r="AB2019" s="95" t="e">
        <f t="shared" ca="1" si="123"/>
        <v>#REF!</v>
      </c>
      <c r="AC2019" s="23" t="e">
        <f ca="1">IF(AB2019&gt;REFERENCIAS!$C$62,REFERENCIAS!$B$62,IF(AND(AB2019&gt;=REFERENCIAS!$C$63,AB2019&lt;REFERENCIAS!$D$63),REFERENCIAS!$B$63,IF(AND(AB2019&gt;REFERENCIAS!$C$64,AB2019&lt;=REFERENCIAS!$D$64),REFERENCIAS!$B$64,IF(AND(AB2019&gt;=REFERENCIAS!$C$65,AB2019&lt;REFERENCIAS!$D$65),REFERENCIAS!$B$65, "Revisar"))))</f>
        <v>#REF!</v>
      </c>
      <c r="AD2019" s="94" t="e">
        <f ca="1">VLOOKUP(AC2019,REFERENCIAS!$B$62:$G$65,4,FALSE)</f>
        <v>#REF!</v>
      </c>
    </row>
    <row r="2020" spans="1:30" ht="17.25" x14ac:dyDescent="0.25">
      <c r="A2020" s="74"/>
      <c r="B2020" s="19"/>
      <c r="C2020" s="19"/>
      <c r="D2020" s="50"/>
      <c r="E2020" s="73"/>
      <c r="F2020" s="74"/>
      <c r="G2020" s="9"/>
      <c r="H2020" s="48"/>
      <c r="I2020" s="49">
        <f t="shared" ca="1" si="121"/>
        <v>2022</v>
      </c>
      <c r="J2020" s="22">
        <f t="shared" ca="1" si="120"/>
        <v>1</v>
      </c>
      <c r="K2020" s="19"/>
      <c r="L2020" s="73"/>
      <c r="M2020" s="74"/>
      <c r="N2020" s="19"/>
      <c r="O2020" s="73"/>
      <c r="P2020" s="82">
        <v>1</v>
      </c>
      <c r="Q2020" s="24">
        <v>1</v>
      </c>
      <c r="R2020" s="81">
        <f t="shared" si="122"/>
        <v>1</v>
      </c>
      <c r="S2020" s="87"/>
      <c r="T2020" s="19"/>
      <c r="U2020" s="25"/>
      <c r="V2020" s="25"/>
      <c r="W2020" s="81"/>
      <c r="X2020" s="91" t="e">
        <f ca="1">+VLOOKUP(#REF!,REFERENCIAS!$C:$D,2,0)*VLOOKUP(#REF!,PONDERADORES!A:P,IF(AND(INFORMACION!$T2020='REFERENCIAS RIESGO'!$C$36,INFORMACION!$F2020=REFERENCIAS!$C$24),16,IF(INFORMACION!$T2020='REFERENCIAS RIESGO'!$C$36,13,IF(INFORMACION!$F2020=REFERENCIAS!$C$24,10,7))),0)+VLOOKUP(K2020,REFERENCIAS!$C:$D,2,0)*VLOOKUP($K$2,PONDERADORES!A:P,IF(AND(INFORMACION!$T2020='REFERENCIAS RIESGO'!$C$36,INFORMACION!$F2020=REFERENCIAS!$C$24),16,IF(INFORMACION!$T2020='REFERENCIAS RIESGO'!$C$36,13,IF(INFORMACION!$F2020=REFERENCIAS!$C$24,10,7))),0)+VLOOKUP(L2020,REFERENCIAS!$C:$D,2,0)*VLOOKUP($L$2,PONDERADORES!A:P,IF(AND(INFORMACION!$T2020='REFERENCIAS RIESGO'!$C$36,INFORMACION!$F2020=REFERENCIAS!$C$24),16,IF(INFORMACION!$T2020='REFERENCIAS RIESGO'!$C$36,13,IF(INFORMACION!$F2020=REFERENCIAS!$C$24,10,7))),0)+VLOOKUP(F2020,REFERENCIAS!$C:$D,2,0)*VLOOKUP($F$2,PONDERADORES!A:P,IF(AND(INFORMACION!$T2020='REFERENCIAS RIESGO'!$C$36,INFORMACION!$F2020=REFERENCIAS!$C$24),16,IF(INFORMACION!$T2020='REFERENCIAS RIESGO'!$C$36,13,IF(INFORMACION!$F2020=REFERENCIAS!$C$24,10,7))),0)+VLOOKUP(T2020,REFERENCIAS!$C:$D,2,0)*VLOOKUP($T$2,PONDERADORES!A:P,IF(AND(INFORMACION!$T2020='REFERENCIAS RIESGO'!$C$36,INFORMACION!$F2020=REFERENCIAS!$C$24),16,IF(INFORMACION!$T2020='REFERENCIAS RIESGO'!$C$36,13,IF(INFORMACION!$F2020=REFERENCIAS!$C$24,10,7))),0)+VLOOKUP(IF(J2020&lt;=0.2,0.2,IF(AND(J2020&gt;0.2,J2020&lt;=0.4),0.4,IF(AND(J2020&gt;0.4,J2020&lt;=0.6),0.6,IF(AND(J2020&gt;0.6,J2020&lt;=0.8),0.8,IF(AND(J2020&gt;0.8,J2020&lt;=1),1))))),REFERENCIAS!$C:$D,2,0)*VLOOKUP($J$2,PONDERADORES!A:P,IF(AND(INFORMACION!$T2020='REFERENCIAS RIESGO'!$C$36,INFORMACION!$F2020=REFERENCIAS!$C$24),16,IF(INFORMACION!$T2020='REFERENCIAS RIESGO'!$C$36,13,IF(INFORMACION!$F2020=REFERENCIAS!$C$24,10,7))),0)</f>
        <v>#REF!</v>
      </c>
      <c r="Y2020" s="68">
        <f>+VLOOKUP(M2020,REFERENCIAS!$C:$D,2,0)*VLOOKUP($M$2,PONDERADORES!$A$7:$G$9,7,0)+VLOOKUP(N2020,REFERENCIAS!$C:$D,2,0)*VLOOKUP($N$2,PONDERADORES!$A$7:$G$9,7,0)+VLOOKUP(O2020,REFERENCIAS!$C:$D,2,0)*VLOOKUP($O$2,PONDERADORES!$A$7:$G$9,7,0)</f>
        <v>0.2</v>
      </c>
      <c r="Z2020" s="2">
        <f>+VLOOKUP(IF(R2020&lt;0.1,0,IF(AND(R2020&gt;=0.1,R2020&lt;0.2),0.1,IF(AND(R2020&gt;=0.2,R2020&lt;0.3),0.2,IF(R2020&gt;0.3,0.3,)))),REFERENCIAS!$C:$D,2,0)*VLOOKUP($R$2,PONDERADORES!$A$11:$G$11,7,0)</f>
        <v>15</v>
      </c>
      <c r="AA2020" s="92"/>
      <c r="AB2020" s="95" t="e">
        <f t="shared" ca="1" si="123"/>
        <v>#REF!</v>
      </c>
      <c r="AC2020" s="23" t="e">
        <f ca="1">IF(AB2020&gt;REFERENCIAS!$C$62,REFERENCIAS!$B$62,IF(AND(AB2020&gt;=REFERENCIAS!$C$63,AB2020&lt;REFERENCIAS!$D$63),REFERENCIAS!$B$63,IF(AND(AB2020&gt;REFERENCIAS!$C$64,AB2020&lt;=REFERENCIAS!$D$64),REFERENCIAS!$B$64,IF(AND(AB2020&gt;=REFERENCIAS!$C$65,AB2020&lt;REFERENCIAS!$D$65),REFERENCIAS!$B$65, "Revisar"))))</f>
        <v>#REF!</v>
      </c>
      <c r="AD2020" s="94" t="e">
        <f ca="1">VLOOKUP(AC2020,REFERENCIAS!$B$62:$G$65,4,FALSE)</f>
        <v>#REF!</v>
      </c>
    </row>
    <row r="2021" spans="1:30" ht="17.25" x14ac:dyDescent="0.25">
      <c r="A2021" s="74"/>
      <c r="B2021" s="19"/>
      <c r="C2021" s="19"/>
      <c r="D2021" s="50"/>
      <c r="E2021" s="73"/>
      <c r="F2021" s="74"/>
      <c r="G2021" s="9"/>
      <c r="H2021" s="48"/>
      <c r="I2021" s="49">
        <f t="shared" ca="1" si="121"/>
        <v>2022</v>
      </c>
      <c r="J2021" s="22">
        <f t="shared" ca="1" si="120"/>
        <v>1</v>
      </c>
      <c r="K2021" s="19"/>
      <c r="L2021" s="73"/>
      <c r="M2021" s="74"/>
      <c r="N2021" s="19"/>
      <c r="O2021" s="73"/>
      <c r="P2021" s="82">
        <v>1</v>
      </c>
      <c r="Q2021" s="24">
        <v>1</v>
      </c>
      <c r="R2021" s="81">
        <f t="shared" si="122"/>
        <v>1</v>
      </c>
      <c r="S2021" s="87"/>
      <c r="T2021" s="19"/>
      <c r="U2021" s="25"/>
      <c r="V2021" s="25"/>
      <c r="W2021" s="81"/>
      <c r="X2021" s="91" t="e">
        <f ca="1">+VLOOKUP(#REF!,REFERENCIAS!$C:$D,2,0)*VLOOKUP(#REF!,PONDERADORES!A:P,IF(AND(INFORMACION!$T2021='REFERENCIAS RIESGO'!$C$36,INFORMACION!$F2021=REFERENCIAS!$C$24),16,IF(INFORMACION!$T2021='REFERENCIAS RIESGO'!$C$36,13,IF(INFORMACION!$F2021=REFERENCIAS!$C$24,10,7))),0)+VLOOKUP(K2021,REFERENCIAS!$C:$D,2,0)*VLOOKUP($K$2,PONDERADORES!A:P,IF(AND(INFORMACION!$T2021='REFERENCIAS RIESGO'!$C$36,INFORMACION!$F2021=REFERENCIAS!$C$24),16,IF(INFORMACION!$T2021='REFERENCIAS RIESGO'!$C$36,13,IF(INFORMACION!$F2021=REFERENCIAS!$C$24,10,7))),0)+VLOOKUP(L2021,REFERENCIAS!$C:$D,2,0)*VLOOKUP($L$2,PONDERADORES!A:P,IF(AND(INFORMACION!$T2021='REFERENCIAS RIESGO'!$C$36,INFORMACION!$F2021=REFERENCIAS!$C$24),16,IF(INFORMACION!$T2021='REFERENCIAS RIESGO'!$C$36,13,IF(INFORMACION!$F2021=REFERENCIAS!$C$24,10,7))),0)+VLOOKUP(F2021,REFERENCIAS!$C:$D,2,0)*VLOOKUP($F$2,PONDERADORES!A:P,IF(AND(INFORMACION!$T2021='REFERENCIAS RIESGO'!$C$36,INFORMACION!$F2021=REFERENCIAS!$C$24),16,IF(INFORMACION!$T2021='REFERENCIAS RIESGO'!$C$36,13,IF(INFORMACION!$F2021=REFERENCIAS!$C$24,10,7))),0)+VLOOKUP(T2021,REFERENCIAS!$C:$D,2,0)*VLOOKUP($T$2,PONDERADORES!A:P,IF(AND(INFORMACION!$T2021='REFERENCIAS RIESGO'!$C$36,INFORMACION!$F2021=REFERENCIAS!$C$24),16,IF(INFORMACION!$T2021='REFERENCIAS RIESGO'!$C$36,13,IF(INFORMACION!$F2021=REFERENCIAS!$C$24,10,7))),0)+VLOOKUP(IF(J2021&lt;=0.2,0.2,IF(AND(J2021&gt;0.2,J2021&lt;=0.4),0.4,IF(AND(J2021&gt;0.4,J2021&lt;=0.6),0.6,IF(AND(J2021&gt;0.6,J2021&lt;=0.8),0.8,IF(AND(J2021&gt;0.8,J2021&lt;=1),1))))),REFERENCIAS!$C:$D,2,0)*VLOOKUP($J$2,PONDERADORES!A:P,IF(AND(INFORMACION!$T2021='REFERENCIAS RIESGO'!$C$36,INFORMACION!$F2021=REFERENCIAS!$C$24),16,IF(INFORMACION!$T2021='REFERENCIAS RIESGO'!$C$36,13,IF(INFORMACION!$F2021=REFERENCIAS!$C$24,10,7))),0)</f>
        <v>#REF!</v>
      </c>
      <c r="Y2021" s="68">
        <f>+VLOOKUP(M2021,REFERENCIAS!$C:$D,2,0)*VLOOKUP($M$2,PONDERADORES!$A$7:$G$9,7,0)+VLOOKUP(N2021,REFERENCIAS!$C:$D,2,0)*VLOOKUP($N$2,PONDERADORES!$A$7:$G$9,7,0)+VLOOKUP(O2021,REFERENCIAS!$C:$D,2,0)*VLOOKUP($O$2,PONDERADORES!$A$7:$G$9,7,0)</f>
        <v>0.2</v>
      </c>
      <c r="Z2021" s="2">
        <f>+VLOOKUP(IF(R2021&lt;0.1,0,IF(AND(R2021&gt;=0.1,R2021&lt;0.2),0.1,IF(AND(R2021&gt;=0.2,R2021&lt;0.3),0.2,IF(R2021&gt;0.3,0.3,)))),REFERENCIAS!$C:$D,2,0)*VLOOKUP($R$2,PONDERADORES!$A$11:$G$11,7,0)</f>
        <v>15</v>
      </c>
      <c r="AA2021" s="92"/>
      <c r="AB2021" s="95" t="e">
        <f t="shared" ca="1" si="123"/>
        <v>#REF!</v>
      </c>
      <c r="AC2021" s="23" t="e">
        <f ca="1">IF(AB2021&gt;REFERENCIAS!$C$62,REFERENCIAS!$B$62,IF(AND(AB2021&gt;=REFERENCIAS!$C$63,AB2021&lt;REFERENCIAS!$D$63),REFERENCIAS!$B$63,IF(AND(AB2021&gt;REFERENCIAS!$C$64,AB2021&lt;=REFERENCIAS!$D$64),REFERENCIAS!$B$64,IF(AND(AB2021&gt;=REFERENCIAS!$C$65,AB2021&lt;REFERENCIAS!$D$65),REFERENCIAS!$B$65, "Revisar"))))</f>
        <v>#REF!</v>
      </c>
      <c r="AD2021" s="94" t="e">
        <f ca="1">VLOOKUP(AC2021,REFERENCIAS!$B$62:$G$65,4,FALSE)</f>
        <v>#REF!</v>
      </c>
    </row>
    <row r="2022" spans="1:30" ht="17.25" x14ac:dyDescent="0.25">
      <c r="A2022" s="74"/>
      <c r="B2022" s="19"/>
      <c r="C2022" s="19"/>
      <c r="D2022" s="50"/>
      <c r="E2022" s="73"/>
      <c r="F2022" s="74"/>
      <c r="G2022" s="9"/>
      <c r="H2022" s="48"/>
      <c r="I2022" s="49">
        <f t="shared" ca="1" si="121"/>
        <v>2022</v>
      </c>
      <c r="J2022" s="22">
        <f t="shared" ca="1" si="120"/>
        <v>1</v>
      </c>
      <c r="K2022" s="19"/>
      <c r="L2022" s="73"/>
      <c r="M2022" s="74"/>
      <c r="N2022" s="19"/>
      <c r="O2022" s="73"/>
      <c r="P2022" s="82">
        <v>1</v>
      </c>
      <c r="Q2022" s="24">
        <v>1</v>
      </c>
      <c r="R2022" s="81">
        <f t="shared" si="122"/>
        <v>1</v>
      </c>
      <c r="S2022" s="87"/>
      <c r="T2022" s="19"/>
      <c r="U2022" s="25"/>
      <c r="V2022" s="25"/>
      <c r="W2022" s="81"/>
      <c r="X2022" s="91" t="e">
        <f ca="1">+VLOOKUP(#REF!,REFERENCIAS!$C:$D,2,0)*VLOOKUP(#REF!,PONDERADORES!A:P,IF(AND(INFORMACION!$T2022='REFERENCIAS RIESGO'!$C$36,INFORMACION!$F2022=REFERENCIAS!$C$24),16,IF(INFORMACION!$T2022='REFERENCIAS RIESGO'!$C$36,13,IF(INFORMACION!$F2022=REFERENCIAS!$C$24,10,7))),0)+VLOOKUP(K2022,REFERENCIAS!$C:$D,2,0)*VLOOKUP($K$2,PONDERADORES!A:P,IF(AND(INFORMACION!$T2022='REFERENCIAS RIESGO'!$C$36,INFORMACION!$F2022=REFERENCIAS!$C$24),16,IF(INFORMACION!$T2022='REFERENCIAS RIESGO'!$C$36,13,IF(INFORMACION!$F2022=REFERENCIAS!$C$24,10,7))),0)+VLOOKUP(L2022,REFERENCIAS!$C:$D,2,0)*VLOOKUP($L$2,PONDERADORES!A:P,IF(AND(INFORMACION!$T2022='REFERENCIAS RIESGO'!$C$36,INFORMACION!$F2022=REFERENCIAS!$C$24),16,IF(INFORMACION!$T2022='REFERENCIAS RIESGO'!$C$36,13,IF(INFORMACION!$F2022=REFERENCIAS!$C$24,10,7))),0)+VLOOKUP(F2022,REFERENCIAS!$C:$D,2,0)*VLOOKUP($F$2,PONDERADORES!A:P,IF(AND(INFORMACION!$T2022='REFERENCIAS RIESGO'!$C$36,INFORMACION!$F2022=REFERENCIAS!$C$24),16,IF(INFORMACION!$T2022='REFERENCIAS RIESGO'!$C$36,13,IF(INFORMACION!$F2022=REFERENCIAS!$C$24,10,7))),0)+VLOOKUP(T2022,REFERENCIAS!$C:$D,2,0)*VLOOKUP($T$2,PONDERADORES!A:P,IF(AND(INFORMACION!$T2022='REFERENCIAS RIESGO'!$C$36,INFORMACION!$F2022=REFERENCIAS!$C$24),16,IF(INFORMACION!$T2022='REFERENCIAS RIESGO'!$C$36,13,IF(INFORMACION!$F2022=REFERENCIAS!$C$24,10,7))),0)+VLOOKUP(IF(J2022&lt;=0.2,0.2,IF(AND(J2022&gt;0.2,J2022&lt;=0.4),0.4,IF(AND(J2022&gt;0.4,J2022&lt;=0.6),0.6,IF(AND(J2022&gt;0.6,J2022&lt;=0.8),0.8,IF(AND(J2022&gt;0.8,J2022&lt;=1),1))))),REFERENCIAS!$C:$D,2,0)*VLOOKUP($J$2,PONDERADORES!A:P,IF(AND(INFORMACION!$T2022='REFERENCIAS RIESGO'!$C$36,INFORMACION!$F2022=REFERENCIAS!$C$24),16,IF(INFORMACION!$T2022='REFERENCIAS RIESGO'!$C$36,13,IF(INFORMACION!$F2022=REFERENCIAS!$C$24,10,7))),0)</f>
        <v>#REF!</v>
      </c>
      <c r="Y2022" s="68">
        <f>+VLOOKUP(M2022,REFERENCIAS!$C:$D,2,0)*VLOOKUP($M$2,PONDERADORES!$A$7:$G$9,7,0)+VLOOKUP(N2022,REFERENCIAS!$C:$D,2,0)*VLOOKUP($N$2,PONDERADORES!$A$7:$G$9,7,0)+VLOOKUP(O2022,REFERENCIAS!$C:$D,2,0)*VLOOKUP($O$2,PONDERADORES!$A$7:$G$9,7,0)</f>
        <v>0.2</v>
      </c>
      <c r="Z2022" s="2">
        <f>+VLOOKUP(IF(R2022&lt;0.1,0,IF(AND(R2022&gt;=0.1,R2022&lt;0.2),0.1,IF(AND(R2022&gt;=0.2,R2022&lt;0.3),0.2,IF(R2022&gt;0.3,0.3,)))),REFERENCIAS!$C:$D,2,0)*VLOOKUP($R$2,PONDERADORES!$A$11:$G$11,7,0)</f>
        <v>15</v>
      </c>
      <c r="AA2022" s="92"/>
      <c r="AB2022" s="95" t="e">
        <f t="shared" ca="1" si="123"/>
        <v>#REF!</v>
      </c>
      <c r="AC2022" s="23" t="e">
        <f ca="1">IF(AB2022&gt;REFERENCIAS!$C$62,REFERENCIAS!$B$62,IF(AND(AB2022&gt;=REFERENCIAS!$C$63,AB2022&lt;REFERENCIAS!$D$63),REFERENCIAS!$B$63,IF(AND(AB2022&gt;REFERENCIAS!$C$64,AB2022&lt;=REFERENCIAS!$D$64),REFERENCIAS!$B$64,IF(AND(AB2022&gt;=REFERENCIAS!$C$65,AB2022&lt;REFERENCIAS!$D$65),REFERENCIAS!$B$65, "Revisar"))))</f>
        <v>#REF!</v>
      </c>
      <c r="AD2022" s="94" t="e">
        <f ca="1">VLOOKUP(AC2022,REFERENCIAS!$B$62:$G$65,4,FALSE)</f>
        <v>#REF!</v>
      </c>
    </row>
    <row r="2023" spans="1:30" ht="17.25" x14ac:dyDescent="0.25">
      <c r="A2023" s="74"/>
      <c r="B2023" s="19"/>
      <c r="C2023" s="19"/>
      <c r="D2023" s="50"/>
      <c r="E2023" s="73"/>
      <c r="F2023" s="74"/>
      <c r="G2023" s="9"/>
      <c r="H2023" s="48"/>
      <c r="I2023" s="49">
        <f t="shared" ca="1" si="121"/>
        <v>2022</v>
      </c>
      <c r="J2023" s="22">
        <f t="shared" ca="1" si="120"/>
        <v>1</v>
      </c>
      <c r="K2023" s="19"/>
      <c r="L2023" s="73"/>
      <c r="M2023" s="74"/>
      <c r="N2023" s="19"/>
      <c r="O2023" s="73"/>
      <c r="P2023" s="82">
        <v>1</v>
      </c>
      <c r="Q2023" s="24">
        <v>1</v>
      </c>
      <c r="R2023" s="81">
        <f t="shared" si="122"/>
        <v>1</v>
      </c>
      <c r="S2023" s="87"/>
      <c r="T2023" s="19"/>
      <c r="U2023" s="25"/>
      <c r="V2023" s="25"/>
      <c r="W2023" s="81"/>
      <c r="X2023" s="91" t="e">
        <f ca="1">+VLOOKUP(#REF!,REFERENCIAS!$C:$D,2,0)*VLOOKUP(#REF!,PONDERADORES!A:P,IF(AND(INFORMACION!$T2023='REFERENCIAS RIESGO'!$C$36,INFORMACION!$F2023=REFERENCIAS!$C$24),16,IF(INFORMACION!$T2023='REFERENCIAS RIESGO'!$C$36,13,IF(INFORMACION!$F2023=REFERENCIAS!$C$24,10,7))),0)+VLOOKUP(K2023,REFERENCIAS!$C:$D,2,0)*VLOOKUP($K$2,PONDERADORES!A:P,IF(AND(INFORMACION!$T2023='REFERENCIAS RIESGO'!$C$36,INFORMACION!$F2023=REFERENCIAS!$C$24),16,IF(INFORMACION!$T2023='REFERENCIAS RIESGO'!$C$36,13,IF(INFORMACION!$F2023=REFERENCIAS!$C$24,10,7))),0)+VLOOKUP(L2023,REFERENCIAS!$C:$D,2,0)*VLOOKUP($L$2,PONDERADORES!A:P,IF(AND(INFORMACION!$T2023='REFERENCIAS RIESGO'!$C$36,INFORMACION!$F2023=REFERENCIAS!$C$24),16,IF(INFORMACION!$T2023='REFERENCIAS RIESGO'!$C$36,13,IF(INFORMACION!$F2023=REFERENCIAS!$C$24,10,7))),0)+VLOOKUP(F2023,REFERENCIAS!$C:$D,2,0)*VLOOKUP($F$2,PONDERADORES!A:P,IF(AND(INFORMACION!$T2023='REFERENCIAS RIESGO'!$C$36,INFORMACION!$F2023=REFERENCIAS!$C$24),16,IF(INFORMACION!$T2023='REFERENCIAS RIESGO'!$C$36,13,IF(INFORMACION!$F2023=REFERENCIAS!$C$24,10,7))),0)+VLOOKUP(T2023,REFERENCIAS!$C:$D,2,0)*VLOOKUP($T$2,PONDERADORES!A:P,IF(AND(INFORMACION!$T2023='REFERENCIAS RIESGO'!$C$36,INFORMACION!$F2023=REFERENCIAS!$C$24),16,IF(INFORMACION!$T2023='REFERENCIAS RIESGO'!$C$36,13,IF(INFORMACION!$F2023=REFERENCIAS!$C$24,10,7))),0)+VLOOKUP(IF(J2023&lt;=0.2,0.2,IF(AND(J2023&gt;0.2,J2023&lt;=0.4),0.4,IF(AND(J2023&gt;0.4,J2023&lt;=0.6),0.6,IF(AND(J2023&gt;0.6,J2023&lt;=0.8),0.8,IF(AND(J2023&gt;0.8,J2023&lt;=1),1))))),REFERENCIAS!$C:$D,2,0)*VLOOKUP($J$2,PONDERADORES!A:P,IF(AND(INFORMACION!$T2023='REFERENCIAS RIESGO'!$C$36,INFORMACION!$F2023=REFERENCIAS!$C$24),16,IF(INFORMACION!$T2023='REFERENCIAS RIESGO'!$C$36,13,IF(INFORMACION!$F2023=REFERENCIAS!$C$24,10,7))),0)</f>
        <v>#REF!</v>
      </c>
      <c r="Y2023" s="68">
        <f>+VLOOKUP(M2023,REFERENCIAS!$C:$D,2,0)*VLOOKUP($M$2,PONDERADORES!$A$7:$G$9,7,0)+VLOOKUP(N2023,REFERENCIAS!$C:$D,2,0)*VLOOKUP($N$2,PONDERADORES!$A$7:$G$9,7,0)+VLOOKUP(O2023,REFERENCIAS!$C:$D,2,0)*VLOOKUP($O$2,PONDERADORES!$A$7:$G$9,7,0)</f>
        <v>0.2</v>
      </c>
      <c r="Z2023" s="2">
        <f>+VLOOKUP(IF(R2023&lt;0.1,0,IF(AND(R2023&gt;=0.1,R2023&lt;0.2),0.1,IF(AND(R2023&gt;=0.2,R2023&lt;0.3),0.2,IF(R2023&gt;0.3,0.3,)))),REFERENCIAS!$C:$D,2,0)*VLOOKUP($R$2,PONDERADORES!$A$11:$G$11,7,0)</f>
        <v>15</v>
      </c>
      <c r="AA2023" s="92"/>
      <c r="AB2023" s="95" t="e">
        <f t="shared" ca="1" si="123"/>
        <v>#REF!</v>
      </c>
      <c r="AC2023" s="23" t="e">
        <f ca="1">IF(AB2023&gt;REFERENCIAS!$C$62,REFERENCIAS!$B$62,IF(AND(AB2023&gt;=REFERENCIAS!$C$63,AB2023&lt;REFERENCIAS!$D$63),REFERENCIAS!$B$63,IF(AND(AB2023&gt;REFERENCIAS!$C$64,AB2023&lt;=REFERENCIAS!$D$64),REFERENCIAS!$B$64,IF(AND(AB2023&gt;=REFERENCIAS!$C$65,AB2023&lt;REFERENCIAS!$D$65),REFERENCIAS!$B$65, "Revisar"))))</f>
        <v>#REF!</v>
      </c>
      <c r="AD2023" s="94" t="e">
        <f ca="1">VLOOKUP(AC2023,REFERENCIAS!$B$62:$G$65,4,FALSE)</f>
        <v>#REF!</v>
      </c>
    </row>
    <row r="2024" spans="1:30" ht="17.25" x14ac:dyDescent="0.25">
      <c r="A2024" s="74"/>
      <c r="B2024" s="19"/>
      <c r="C2024" s="19"/>
      <c r="D2024" s="50"/>
      <c r="E2024" s="73"/>
      <c r="F2024" s="74"/>
      <c r="G2024" s="9"/>
      <c r="H2024" s="48"/>
      <c r="I2024" s="49">
        <f t="shared" ca="1" si="121"/>
        <v>2022</v>
      </c>
      <c r="J2024" s="22">
        <f t="shared" ca="1" si="120"/>
        <v>1</v>
      </c>
      <c r="K2024" s="19"/>
      <c r="L2024" s="73"/>
      <c r="M2024" s="74"/>
      <c r="N2024" s="19"/>
      <c r="O2024" s="73"/>
      <c r="P2024" s="82">
        <v>1</v>
      </c>
      <c r="Q2024" s="24">
        <v>1</v>
      </c>
      <c r="R2024" s="81">
        <f t="shared" si="122"/>
        <v>1</v>
      </c>
      <c r="S2024" s="87"/>
      <c r="T2024" s="19"/>
      <c r="U2024" s="25"/>
      <c r="V2024" s="25"/>
      <c r="W2024" s="81"/>
      <c r="X2024" s="91" t="e">
        <f ca="1">+VLOOKUP(#REF!,REFERENCIAS!$C:$D,2,0)*VLOOKUP(#REF!,PONDERADORES!A:P,IF(AND(INFORMACION!$T2024='REFERENCIAS RIESGO'!$C$36,INFORMACION!$F2024=REFERENCIAS!$C$24),16,IF(INFORMACION!$T2024='REFERENCIAS RIESGO'!$C$36,13,IF(INFORMACION!$F2024=REFERENCIAS!$C$24,10,7))),0)+VLOOKUP(K2024,REFERENCIAS!$C:$D,2,0)*VLOOKUP($K$2,PONDERADORES!A:P,IF(AND(INFORMACION!$T2024='REFERENCIAS RIESGO'!$C$36,INFORMACION!$F2024=REFERENCIAS!$C$24),16,IF(INFORMACION!$T2024='REFERENCIAS RIESGO'!$C$36,13,IF(INFORMACION!$F2024=REFERENCIAS!$C$24,10,7))),0)+VLOOKUP(L2024,REFERENCIAS!$C:$D,2,0)*VLOOKUP($L$2,PONDERADORES!A:P,IF(AND(INFORMACION!$T2024='REFERENCIAS RIESGO'!$C$36,INFORMACION!$F2024=REFERENCIAS!$C$24),16,IF(INFORMACION!$T2024='REFERENCIAS RIESGO'!$C$36,13,IF(INFORMACION!$F2024=REFERENCIAS!$C$24,10,7))),0)+VLOOKUP(F2024,REFERENCIAS!$C:$D,2,0)*VLOOKUP($F$2,PONDERADORES!A:P,IF(AND(INFORMACION!$T2024='REFERENCIAS RIESGO'!$C$36,INFORMACION!$F2024=REFERENCIAS!$C$24),16,IF(INFORMACION!$T2024='REFERENCIAS RIESGO'!$C$36,13,IF(INFORMACION!$F2024=REFERENCIAS!$C$24,10,7))),0)+VLOOKUP(T2024,REFERENCIAS!$C:$D,2,0)*VLOOKUP($T$2,PONDERADORES!A:P,IF(AND(INFORMACION!$T2024='REFERENCIAS RIESGO'!$C$36,INFORMACION!$F2024=REFERENCIAS!$C$24),16,IF(INFORMACION!$T2024='REFERENCIAS RIESGO'!$C$36,13,IF(INFORMACION!$F2024=REFERENCIAS!$C$24,10,7))),0)+VLOOKUP(IF(J2024&lt;=0.2,0.2,IF(AND(J2024&gt;0.2,J2024&lt;=0.4),0.4,IF(AND(J2024&gt;0.4,J2024&lt;=0.6),0.6,IF(AND(J2024&gt;0.6,J2024&lt;=0.8),0.8,IF(AND(J2024&gt;0.8,J2024&lt;=1),1))))),REFERENCIAS!$C:$D,2,0)*VLOOKUP($J$2,PONDERADORES!A:P,IF(AND(INFORMACION!$T2024='REFERENCIAS RIESGO'!$C$36,INFORMACION!$F2024=REFERENCIAS!$C$24),16,IF(INFORMACION!$T2024='REFERENCIAS RIESGO'!$C$36,13,IF(INFORMACION!$F2024=REFERENCIAS!$C$24,10,7))),0)</f>
        <v>#REF!</v>
      </c>
      <c r="Y2024" s="68">
        <f>+VLOOKUP(M2024,REFERENCIAS!$C:$D,2,0)*VLOOKUP($M$2,PONDERADORES!$A$7:$G$9,7,0)+VLOOKUP(N2024,REFERENCIAS!$C:$D,2,0)*VLOOKUP($N$2,PONDERADORES!$A$7:$G$9,7,0)+VLOOKUP(O2024,REFERENCIAS!$C:$D,2,0)*VLOOKUP($O$2,PONDERADORES!$A$7:$G$9,7,0)</f>
        <v>0.2</v>
      </c>
      <c r="Z2024" s="2">
        <f>+VLOOKUP(IF(R2024&lt;0.1,0,IF(AND(R2024&gt;=0.1,R2024&lt;0.2),0.1,IF(AND(R2024&gt;=0.2,R2024&lt;0.3),0.2,IF(R2024&gt;0.3,0.3,)))),REFERENCIAS!$C:$D,2,0)*VLOOKUP($R$2,PONDERADORES!$A$11:$G$11,7,0)</f>
        <v>15</v>
      </c>
      <c r="AA2024" s="92"/>
      <c r="AB2024" s="95" t="e">
        <f t="shared" ca="1" si="123"/>
        <v>#REF!</v>
      </c>
      <c r="AC2024" s="23" t="e">
        <f ca="1">IF(AB2024&gt;REFERENCIAS!$C$62,REFERENCIAS!$B$62,IF(AND(AB2024&gt;=REFERENCIAS!$C$63,AB2024&lt;REFERENCIAS!$D$63),REFERENCIAS!$B$63,IF(AND(AB2024&gt;REFERENCIAS!$C$64,AB2024&lt;=REFERENCIAS!$D$64),REFERENCIAS!$B$64,IF(AND(AB2024&gt;=REFERENCIAS!$C$65,AB2024&lt;REFERENCIAS!$D$65),REFERENCIAS!$B$65, "Revisar"))))</f>
        <v>#REF!</v>
      </c>
      <c r="AD2024" s="94" t="e">
        <f ca="1">VLOOKUP(AC2024,REFERENCIAS!$B$62:$G$65,4,FALSE)</f>
        <v>#REF!</v>
      </c>
    </row>
    <row r="2025" spans="1:30" ht="17.25" x14ac:dyDescent="0.25">
      <c r="A2025" s="74"/>
      <c r="B2025" s="19"/>
      <c r="C2025" s="19"/>
      <c r="D2025" s="50"/>
      <c r="E2025" s="73"/>
      <c r="F2025" s="74"/>
      <c r="G2025" s="9"/>
      <c r="H2025" s="48"/>
      <c r="I2025" s="49">
        <f t="shared" ca="1" si="121"/>
        <v>2022</v>
      </c>
      <c r="J2025" s="22">
        <f t="shared" ca="1" si="120"/>
        <v>1</v>
      </c>
      <c r="K2025" s="19"/>
      <c r="L2025" s="73"/>
      <c r="M2025" s="74"/>
      <c r="N2025" s="19"/>
      <c r="O2025" s="73"/>
      <c r="P2025" s="82">
        <v>1</v>
      </c>
      <c r="Q2025" s="24">
        <v>1</v>
      </c>
      <c r="R2025" s="81">
        <f t="shared" si="122"/>
        <v>1</v>
      </c>
      <c r="S2025" s="87"/>
      <c r="T2025" s="19"/>
      <c r="U2025" s="25"/>
      <c r="V2025" s="25"/>
      <c r="W2025" s="81"/>
      <c r="X2025" s="91" t="e">
        <f ca="1">+VLOOKUP(#REF!,REFERENCIAS!$C:$D,2,0)*VLOOKUP(#REF!,PONDERADORES!A:P,IF(AND(INFORMACION!$T2025='REFERENCIAS RIESGO'!$C$36,INFORMACION!$F2025=REFERENCIAS!$C$24),16,IF(INFORMACION!$T2025='REFERENCIAS RIESGO'!$C$36,13,IF(INFORMACION!$F2025=REFERENCIAS!$C$24,10,7))),0)+VLOOKUP(K2025,REFERENCIAS!$C:$D,2,0)*VLOOKUP($K$2,PONDERADORES!A:P,IF(AND(INFORMACION!$T2025='REFERENCIAS RIESGO'!$C$36,INFORMACION!$F2025=REFERENCIAS!$C$24),16,IF(INFORMACION!$T2025='REFERENCIAS RIESGO'!$C$36,13,IF(INFORMACION!$F2025=REFERENCIAS!$C$24,10,7))),0)+VLOOKUP(L2025,REFERENCIAS!$C:$D,2,0)*VLOOKUP($L$2,PONDERADORES!A:P,IF(AND(INFORMACION!$T2025='REFERENCIAS RIESGO'!$C$36,INFORMACION!$F2025=REFERENCIAS!$C$24),16,IF(INFORMACION!$T2025='REFERENCIAS RIESGO'!$C$36,13,IF(INFORMACION!$F2025=REFERENCIAS!$C$24,10,7))),0)+VLOOKUP(F2025,REFERENCIAS!$C:$D,2,0)*VLOOKUP($F$2,PONDERADORES!A:P,IF(AND(INFORMACION!$T2025='REFERENCIAS RIESGO'!$C$36,INFORMACION!$F2025=REFERENCIAS!$C$24),16,IF(INFORMACION!$T2025='REFERENCIAS RIESGO'!$C$36,13,IF(INFORMACION!$F2025=REFERENCIAS!$C$24,10,7))),0)+VLOOKUP(T2025,REFERENCIAS!$C:$D,2,0)*VLOOKUP($T$2,PONDERADORES!A:P,IF(AND(INFORMACION!$T2025='REFERENCIAS RIESGO'!$C$36,INFORMACION!$F2025=REFERENCIAS!$C$24),16,IF(INFORMACION!$T2025='REFERENCIAS RIESGO'!$C$36,13,IF(INFORMACION!$F2025=REFERENCIAS!$C$24,10,7))),0)+VLOOKUP(IF(J2025&lt;=0.2,0.2,IF(AND(J2025&gt;0.2,J2025&lt;=0.4),0.4,IF(AND(J2025&gt;0.4,J2025&lt;=0.6),0.6,IF(AND(J2025&gt;0.6,J2025&lt;=0.8),0.8,IF(AND(J2025&gt;0.8,J2025&lt;=1),1))))),REFERENCIAS!$C:$D,2,0)*VLOOKUP($J$2,PONDERADORES!A:P,IF(AND(INFORMACION!$T2025='REFERENCIAS RIESGO'!$C$36,INFORMACION!$F2025=REFERENCIAS!$C$24),16,IF(INFORMACION!$T2025='REFERENCIAS RIESGO'!$C$36,13,IF(INFORMACION!$F2025=REFERENCIAS!$C$24,10,7))),0)</f>
        <v>#REF!</v>
      </c>
      <c r="Y2025" s="68">
        <f>+VLOOKUP(M2025,REFERENCIAS!$C:$D,2,0)*VLOOKUP($M$2,PONDERADORES!$A$7:$G$9,7,0)+VLOOKUP(N2025,REFERENCIAS!$C:$D,2,0)*VLOOKUP($N$2,PONDERADORES!$A$7:$G$9,7,0)+VLOOKUP(O2025,REFERENCIAS!$C:$D,2,0)*VLOOKUP($O$2,PONDERADORES!$A$7:$G$9,7,0)</f>
        <v>0.2</v>
      </c>
      <c r="Z2025" s="2">
        <f>+VLOOKUP(IF(R2025&lt;0.1,0,IF(AND(R2025&gt;=0.1,R2025&lt;0.2),0.1,IF(AND(R2025&gt;=0.2,R2025&lt;0.3),0.2,IF(R2025&gt;0.3,0.3,)))),REFERENCIAS!$C:$D,2,0)*VLOOKUP($R$2,PONDERADORES!$A$11:$G$11,7,0)</f>
        <v>15</v>
      </c>
      <c r="AA2025" s="92"/>
      <c r="AB2025" s="95" t="e">
        <f t="shared" ca="1" si="123"/>
        <v>#REF!</v>
      </c>
      <c r="AC2025" s="23" t="e">
        <f ca="1">IF(AB2025&gt;REFERENCIAS!$C$62,REFERENCIAS!$B$62,IF(AND(AB2025&gt;=REFERENCIAS!$C$63,AB2025&lt;REFERENCIAS!$D$63),REFERENCIAS!$B$63,IF(AND(AB2025&gt;REFERENCIAS!$C$64,AB2025&lt;=REFERENCIAS!$D$64),REFERENCIAS!$B$64,IF(AND(AB2025&gt;=REFERENCIAS!$C$65,AB2025&lt;REFERENCIAS!$D$65),REFERENCIAS!$B$65, "Revisar"))))</f>
        <v>#REF!</v>
      </c>
      <c r="AD2025" s="94" t="e">
        <f ca="1">VLOOKUP(AC2025,REFERENCIAS!$B$62:$G$65,4,FALSE)</f>
        <v>#REF!</v>
      </c>
    </row>
    <row r="2026" spans="1:30" ht="17.25" x14ac:dyDescent="0.25">
      <c r="A2026" s="74"/>
      <c r="B2026" s="19"/>
      <c r="C2026" s="19"/>
      <c r="D2026" s="50"/>
      <c r="E2026" s="73"/>
      <c r="F2026" s="74"/>
      <c r="G2026" s="9"/>
      <c r="H2026" s="48"/>
      <c r="I2026" s="49">
        <f t="shared" ca="1" si="121"/>
        <v>2022</v>
      </c>
      <c r="J2026" s="22">
        <f t="shared" ca="1" si="120"/>
        <v>1</v>
      </c>
      <c r="K2026" s="19"/>
      <c r="L2026" s="73"/>
      <c r="M2026" s="74"/>
      <c r="N2026" s="19"/>
      <c r="O2026" s="73"/>
      <c r="P2026" s="82">
        <v>1</v>
      </c>
      <c r="Q2026" s="24">
        <v>1</v>
      </c>
      <c r="R2026" s="81">
        <f t="shared" si="122"/>
        <v>1</v>
      </c>
      <c r="S2026" s="87"/>
      <c r="T2026" s="19"/>
      <c r="U2026" s="25"/>
      <c r="V2026" s="25"/>
      <c r="W2026" s="81"/>
      <c r="X2026" s="91" t="e">
        <f ca="1">+VLOOKUP(#REF!,REFERENCIAS!$C:$D,2,0)*VLOOKUP(#REF!,PONDERADORES!A:P,IF(AND(INFORMACION!$T2026='REFERENCIAS RIESGO'!$C$36,INFORMACION!$F2026=REFERENCIAS!$C$24),16,IF(INFORMACION!$T2026='REFERENCIAS RIESGO'!$C$36,13,IF(INFORMACION!$F2026=REFERENCIAS!$C$24,10,7))),0)+VLOOKUP(K2026,REFERENCIAS!$C:$D,2,0)*VLOOKUP($K$2,PONDERADORES!A:P,IF(AND(INFORMACION!$T2026='REFERENCIAS RIESGO'!$C$36,INFORMACION!$F2026=REFERENCIAS!$C$24),16,IF(INFORMACION!$T2026='REFERENCIAS RIESGO'!$C$36,13,IF(INFORMACION!$F2026=REFERENCIAS!$C$24,10,7))),0)+VLOOKUP(L2026,REFERENCIAS!$C:$D,2,0)*VLOOKUP($L$2,PONDERADORES!A:P,IF(AND(INFORMACION!$T2026='REFERENCIAS RIESGO'!$C$36,INFORMACION!$F2026=REFERENCIAS!$C$24),16,IF(INFORMACION!$T2026='REFERENCIAS RIESGO'!$C$36,13,IF(INFORMACION!$F2026=REFERENCIAS!$C$24,10,7))),0)+VLOOKUP(F2026,REFERENCIAS!$C:$D,2,0)*VLOOKUP($F$2,PONDERADORES!A:P,IF(AND(INFORMACION!$T2026='REFERENCIAS RIESGO'!$C$36,INFORMACION!$F2026=REFERENCIAS!$C$24),16,IF(INFORMACION!$T2026='REFERENCIAS RIESGO'!$C$36,13,IF(INFORMACION!$F2026=REFERENCIAS!$C$24,10,7))),0)+VLOOKUP(T2026,REFERENCIAS!$C:$D,2,0)*VLOOKUP($T$2,PONDERADORES!A:P,IF(AND(INFORMACION!$T2026='REFERENCIAS RIESGO'!$C$36,INFORMACION!$F2026=REFERENCIAS!$C$24),16,IF(INFORMACION!$T2026='REFERENCIAS RIESGO'!$C$36,13,IF(INFORMACION!$F2026=REFERENCIAS!$C$24,10,7))),0)+VLOOKUP(IF(J2026&lt;=0.2,0.2,IF(AND(J2026&gt;0.2,J2026&lt;=0.4),0.4,IF(AND(J2026&gt;0.4,J2026&lt;=0.6),0.6,IF(AND(J2026&gt;0.6,J2026&lt;=0.8),0.8,IF(AND(J2026&gt;0.8,J2026&lt;=1),1))))),REFERENCIAS!$C:$D,2,0)*VLOOKUP($J$2,PONDERADORES!A:P,IF(AND(INFORMACION!$T2026='REFERENCIAS RIESGO'!$C$36,INFORMACION!$F2026=REFERENCIAS!$C$24),16,IF(INFORMACION!$T2026='REFERENCIAS RIESGO'!$C$36,13,IF(INFORMACION!$F2026=REFERENCIAS!$C$24,10,7))),0)</f>
        <v>#REF!</v>
      </c>
      <c r="Y2026" s="68">
        <f>+VLOOKUP(M2026,REFERENCIAS!$C:$D,2,0)*VLOOKUP($M$2,PONDERADORES!$A$7:$G$9,7,0)+VLOOKUP(N2026,REFERENCIAS!$C:$D,2,0)*VLOOKUP($N$2,PONDERADORES!$A$7:$G$9,7,0)+VLOOKUP(O2026,REFERENCIAS!$C:$D,2,0)*VLOOKUP($O$2,PONDERADORES!$A$7:$G$9,7,0)</f>
        <v>0.2</v>
      </c>
      <c r="Z2026" s="2">
        <f>+VLOOKUP(IF(R2026&lt;0.1,0,IF(AND(R2026&gt;=0.1,R2026&lt;0.2),0.1,IF(AND(R2026&gt;=0.2,R2026&lt;0.3),0.2,IF(R2026&gt;0.3,0.3,)))),REFERENCIAS!$C:$D,2,0)*VLOOKUP($R$2,PONDERADORES!$A$11:$G$11,7,0)</f>
        <v>15</v>
      </c>
      <c r="AA2026" s="92"/>
      <c r="AB2026" s="95" t="e">
        <f t="shared" ca="1" si="123"/>
        <v>#REF!</v>
      </c>
      <c r="AC2026" s="23" t="e">
        <f ca="1">IF(AB2026&gt;REFERENCIAS!$C$62,REFERENCIAS!$B$62,IF(AND(AB2026&gt;=REFERENCIAS!$C$63,AB2026&lt;REFERENCIAS!$D$63),REFERENCIAS!$B$63,IF(AND(AB2026&gt;REFERENCIAS!$C$64,AB2026&lt;=REFERENCIAS!$D$64),REFERENCIAS!$B$64,IF(AND(AB2026&gt;=REFERENCIAS!$C$65,AB2026&lt;REFERENCIAS!$D$65),REFERENCIAS!$B$65, "Revisar"))))</f>
        <v>#REF!</v>
      </c>
      <c r="AD2026" s="94" t="e">
        <f ca="1">VLOOKUP(AC2026,REFERENCIAS!$B$62:$G$65,4,FALSE)</f>
        <v>#REF!</v>
      </c>
    </row>
    <row r="2027" spans="1:30" ht="17.25" x14ac:dyDescent="0.25">
      <c r="A2027" s="74"/>
      <c r="B2027" s="19"/>
      <c r="C2027" s="19"/>
      <c r="D2027" s="50"/>
      <c r="E2027" s="73"/>
      <c r="F2027" s="74"/>
      <c r="G2027" s="9"/>
      <c r="H2027" s="48"/>
      <c r="I2027" s="49">
        <f t="shared" ca="1" si="121"/>
        <v>2022</v>
      </c>
      <c r="J2027" s="22">
        <f t="shared" ca="1" si="120"/>
        <v>1</v>
      </c>
      <c r="K2027" s="19"/>
      <c r="L2027" s="73"/>
      <c r="M2027" s="74"/>
      <c r="N2027" s="19"/>
      <c r="O2027" s="73"/>
      <c r="P2027" s="82">
        <v>1</v>
      </c>
      <c r="Q2027" s="24">
        <v>1</v>
      </c>
      <c r="R2027" s="81">
        <f t="shared" si="122"/>
        <v>1</v>
      </c>
      <c r="S2027" s="87"/>
      <c r="T2027" s="19"/>
      <c r="U2027" s="25"/>
      <c r="V2027" s="25"/>
      <c r="W2027" s="81"/>
      <c r="X2027" s="91" t="e">
        <f ca="1">+VLOOKUP(#REF!,REFERENCIAS!$C:$D,2,0)*VLOOKUP(#REF!,PONDERADORES!A:P,IF(AND(INFORMACION!$T2027='REFERENCIAS RIESGO'!$C$36,INFORMACION!$F2027=REFERENCIAS!$C$24),16,IF(INFORMACION!$T2027='REFERENCIAS RIESGO'!$C$36,13,IF(INFORMACION!$F2027=REFERENCIAS!$C$24,10,7))),0)+VLOOKUP(K2027,REFERENCIAS!$C:$D,2,0)*VLOOKUP($K$2,PONDERADORES!A:P,IF(AND(INFORMACION!$T2027='REFERENCIAS RIESGO'!$C$36,INFORMACION!$F2027=REFERENCIAS!$C$24),16,IF(INFORMACION!$T2027='REFERENCIAS RIESGO'!$C$36,13,IF(INFORMACION!$F2027=REFERENCIAS!$C$24,10,7))),0)+VLOOKUP(L2027,REFERENCIAS!$C:$D,2,0)*VLOOKUP($L$2,PONDERADORES!A:P,IF(AND(INFORMACION!$T2027='REFERENCIAS RIESGO'!$C$36,INFORMACION!$F2027=REFERENCIAS!$C$24),16,IF(INFORMACION!$T2027='REFERENCIAS RIESGO'!$C$36,13,IF(INFORMACION!$F2027=REFERENCIAS!$C$24,10,7))),0)+VLOOKUP(F2027,REFERENCIAS!$C:$D,2,0)*VLOOKUP($F$2,PONDERADORES!A:P,IF(AND(INFORMACION!$T2027='REFERENCIAS RIESGO'!$C$36,INFORMACION!$F2027=REFERENCIAS!$C$24),16,IF(INFORMACION!$T2027='REFERENCIAS RIESGO'!$C$36,13,IF(INFORMACION!$F2027=REFERENCIAS!$C$24,10,7))),0)+VLOOKUP(T2027,REFERENCIAS!$C:$D,2,0)*VLOOKUP($T$2,PONDERADORES!A:P,IF(AND(INFORMACION!$T2027='REFERENCIAS RIESGO'!$C$36,INFORMACION!$F2027=REFERENCIAS!$C$24),16,IF(INFORMACION!$T2027='REFERENCIAS RIESGO'!$C$36,13,IF(INFORMACION!$F2027=REFERENCIAS!$C$24,10,7))),0)+VLOOKUP(IF(J2027&lt;=0.2,0.2,IF(AND(J2027&gt;0.2,J2027&lt;=0.4),0.4,IF(AND(J2027&gt;0.4,J2027&lt;=0.6),0.6,IF(AND(J2027&gt;0.6,J2027&lt;=0.8),0.8,IF(AND(J2027&gt;0.8,J2027&lt;=1),1))))),REFERENCIAS!$C:$D,2,0)*VLOOKUP($J$2,PONDERADORES!A:P,IF(AND(INFORMACION!$T2027='REFERENCIAS RIESGO'!$C$36,INFORMACION!$F2027=REFERENCIAS!$C$24),16,IF(INFORMACION!$T2027='REFERENCIAS RIESGO'!$C$36,13,IF(INFORMACION!$F2027=REFERENCIAS!$C$24,10,7))),0)</f>
        <v>#REF!</v>
      </c>
      <c r="Y2027" s="68">
        <f>+VLOOKUP(M2027,REFERENCIAS!$C:$D,2,0)*VLOOKUP($M$2,PONDERADORES!$A$7:$G$9,7,0)+VLOOKUP(N2027,REFERENCIAS!$C:$D,2,0)*VLOOKUP($N$2,PONDERADORES!$A$7:$G$9,7,0)+VLOOKUP(O2027,REFERENCIAS!$C:$D,2,0)*VLOOKUP($O$2,PONDERADORES!$A$7:$G$9,7,0)</f>
        <v>0.2</v>
      </c>
      <c r="Z2027" s="2">
        <f>+VLOOKUP(IF(R2027&lt;0.1,0,IF(AND(R2027&gt;=0.1,R2027&lt;0.2),0.1,IF(AND(R2027&gt;=0.2,R2027&lt;0.3),0.2,IF(R2027&gt;0.3,0.3,)))),REFERENCIAS!$C:$D,2,0)*VLOOKUP($R$2,PONDERADORES!$A$11:$G$11,7,0)</f>
        <v>15</v>
      </c>
      <c r="AA2027" s="92"/>
      <c r="AB2027" s="95" t="e">
        <f t="shared" ca="1" si="123"/>
        <v>#REF!</v>
      </c>
      <c r="AC2027" s="23" t="e">
        <f ca="1">IF(AB2027&gt;REFERENCIAS!$C$62,REFERENCIAS!$B$62,IF(AND(AB2027&gt;=REFERENCIAS!$C$63,AB2027&lt;REFERENCIAS!$D$63),REFERENCIAS!$B$63,IF(AND(AB2027&gt;REFERENCIAS!$C$64,AB2027&lt;=REFERENCIAS!$D$64),REFERENCIAS!$B$64,IF(AND(AB2027&gt;=REFERENCIAS!$C$65,AB2027&lt;REFERENCIAS!$D$65),REFERENCIAS!$B$65, "Revisar"))))</f>
        <v>#REF!</v>
      </c>
      <c r="AD2027" s="94" t="e">
        <f ca="1">VLOOKUP(AC2027,REFERENCIAS!$B$62:$G$65,4,FALSE)</f>
        <v>#REF!</v>
      </c>
    </row>
    <row r="2028" spans="1:30" ht="17.25" x14ac:dyDescent="0.25">
      <c r="A2028" s="74"/>
      <c r="B2028" s="19"/>
      <c r="C2028" s="19"/>
      <c r="D2028" s="50"/>
      <c r="E2028" s="73"/>
      <c r="F2028" s="74"/>
      <c r="G2028" s="9"/>
      <c r="H2028" s="48"/>
      <c r="I2028" s="49">
        <f t="shared" ca="1" si="121"/>
        <v>2022</v>
      </c>
      <c r="J2028" s="22">
        <f t="shared" ca="1" si="120"/>
        <v>1</v>
      </c>
      <c r="K2028" s="19"/>
      <c r="L2028" s="73"/>
      <c r="M2028" s="74"/>
      <c r="N2028" s="19"/>
      <c r="O2028" s="73"/>
      <c r="P2028" s="82">
        <v>1</v>
      </c>
      <c r="Q2028" s="24">
        <v>1</v>
      </c>
      <c r="R2028" s="81">
        <f t="shared" si="122"/>
        <v>1</v>
      </c>
      <c r="S2028" s="87"/>
      <c r="T2028" s="19"/>
      <c r="U2028" s="25"/>
      <c r="V2028" s="25"/>
      <c r="W2028" s="81"/>
      <c r="X2028" s="91" t="e">
        <f ca="1">+VLOOKUP(#REF!,REFERENCIAS!$C:$D,2,0)*VLOOKUP(#REF!,PONDERADORES!A:P,IF(AND(INFORMACION!$T2028='REFERENCIAS RIESGO'!$C$36,INFORMACION!$F2028=REFERENCIAS!$C$24),16,IF(INFORMACION!$T2028='REFERENCIAS RIESGO'!$C$36,13,IF(INFORMACION!$F2028=REFERENCIAS!$C$24,10,7))),0)+VLOOKUP(K2028,REFERENCIAS!$C:$D,2,0)*VLOOKUP($K$2,PONDERADORES!A:P,IF(AND(INFORMACION!$T2028='REFERENCIAS RIESGO'!$C$36,INFORMACION!$F2028=REFERENCIAS!$C$24),16,IF(INFORMACION!$T2028='REFERENCIAS RIESGO'!$C$36,13,IF(INFORMACION!$F2028=REFERENCIAS!$C$24,10,7))),0)+VLOOKUP(L2028,REFERENCIAS!$C:$D,2,0)*VLOOKUP($L$2,PONDERADORES!A:P,IF(AND(INFORMACION!$T2028='REFERENCIAS RIESGO'!$C$36,INFORMACION!$F2028=REFERENCIAS!$C$24),16,IF(INFORMACION!$T2028='REFERENCIAS RIESGO'!$C$36,13,IF(INFORMACION!$F2028=REFERENCIAS!$C$24,10,7))),0)+VLOOKUP(F2028,REFERENCIAS!$C:$D,2,0)*VLOOKUP($F$2,PONDERADORES!A:P,IF(AND(INFORMACION!$T2028='REFERENCIAS RIESGO'!$C$36,INFORMACION!$F2028=REFERENCIAS!$C$24),16,IF(INFORMACION!$T2028='REFERENCIAS RIESGO'!$C$36,13,IF(INFORMACION!$F2028=REFERENCIAS!$C$24,10,7))),0)+VLOOKUP(T2028,REFERENCIAS!$C:$D,2,0)*VLOOKUP($T$2,PONDERADORES!A:P,IF(AND(INFORMACION!$T2028='REFERENCIAS RIESGO'!$C$36,INFORMACION!$F2028=REFERENCIAS!$C$24),16,IF(INFORMACION!$T2028='REFERENCIAS RIESGO'!$C$36,13,IF(INFORMACION!$F2028=REFERENCIAS!$C$24,10,7))),0)+VLOOKUP(IF(J2028&lt;=0.2,0.2,IF(AND(J2028&gt;0.2,J2028&lt;=0.4),0.4,IF(AND(J2028&gt;0.4,J2028&lt;=0.6),0.6,IF(AND(J2028&gt;0.6,J2028&lt;=0.8),0.8,IF(AND(J2028&gt;0.8,J2028&lt;=1),1))))),REFERENCIAS!$C:$D,2,0)*VLOOKUP($J$2,PONDERADORES!A:P,IF(AND(INFORMACION!$T2028='REFERENCIAS RIESGO'!$C$36,INFORMACION!$F2028=REFERENCIAS!$C$24),16,IF(INFORMACION!$T2028='REFERENCIAS RIESGO'!$C$36,13,IF(INFORMACION!$F2028=REFERENCIAS!$C$24,10,7))),0)</f>
        <v>#REF!</v>
      </c>
      <c r="Y2028" s="68">
        <f>+VLOOKUP(M2028,REFERENCIAS!$C:$D,2,0)*VLOOKUP($M$2,PONDERADORES!$A$7:$G$9,7,0)+VLOOKUP(N2028,REFERENCIAS!$C:$D,2,0)*VLOOKUP($N$2,PONDERADORES!$A$7:$G$9,7,0)+VLOOKUP(O2028,REFERENCIAS!$C:$D,2,0)*VLOOKUP($O$2,PONDERADORES!$A$7:$G$9,7,0)</f>
        <v>0.2</v>
      </c>
      <c r="Z2028" s="2">
        <f>+VLOOKUP(IF(R2028&lt;0.1,0,IF(AND(R2028&gt;=0.1,R2028&lt;0.2),0.1,IF(AND(R2028&gt;=0.2,R2028&lt;0.3),0.2,IF(R2028&gt;0.3,0.3,)))),REFERENCIAS!$C:$D,2,0)*VLOOKUP($R$2,PONDERADORES!$A$11:$G$11,7,0)</f>
        <v>15</v>
      </c>
      <c r="AA2028" s="92"/>
      <c r="AB2028" s="95" t="e">
        <f t="shared" ca="1" si="123"/>
        <v>#REF!</v>
      </c>
      <c r="AC2028" s="23" t="e">
        <f ca="1">IF(AB2028&gt;REFERENCIAS!$C$62,REFERENCIAS!$B$62,IF(AND(AB2028&gt;=REFERENCIAS!$C$63,AB2028&lt;REFERENCIAS!$D$63),REFERENCIAS!$B$63,IF(AND(AB2028&gt;REFERENCIAS!$C$64,AB2028&lt;=REFERENCIAS!$D$64),REFERENCIAS!$B$64,IF(AND(AB2028&gt;=REFERENCIAS!$C$65,AB2028&lt;REFERENCIAS!$D$65),REFERENCIAS!$B$65, "Revisar"))))</f>
        <v>#REF!</v>
      </c>
      <c r="AD2028" s="94" t="e">
        <f ca="1">VLOOKUP(AC2028,REFERENCIAS!$B$62:$G$65,4,FALSE)</f>
        <v>#REF!</v>
      </c>
    </row>
    <row r="2029" spans="1:30" ht="17.25" x14ac:dyDescent="0.25">
      <c r="A2029" s="74"/>
      <c r="B2029" s="19"/>
      <c r="C2029" s="19"/>
      <c r="D2029" s="50"/>
      <c r="E2029" s="73"/>
      <c r="F2029" s="74"/>
      <c r="G2029" s="9"/>
      <c r="H2029" s="48"/>
      <c r="I2029" s="49">
        <f t="shared" ca="1" si="121"/>
        <v>2022</v>
      </c>
      <c r="J2029" s="22">
        <f t="shared" ca="1" si="120"/>
        <v>1</v>
      </c>
      <c r="K2029" s="19"/>
      <c r="L2029" s="73"/>
      <c r="M2029" s="74"/>
      <c r="N2029" s="19"/>
      <c r="O2029" s="73"/>
      <c r="P2029" s="82">
        <v>1</v>
      </c>
      <c r="Q2029" s="24">
        <v>1</v>
      </c>
      <c r="R2029" s="81">
        <f t="shared" si="122"/>
        <v>1</v>
      </c>
      <c r="S2029" s="87"/>
      <c r="T2029" s="19"/>
      <c r="U2029" s="25"/>
      <c r="V2029" s="25"/>
      <c r="W2029" s="81"/>
      <c r="X2029" s="91" t="e">
        <f ca="1">+VLOOKUP(#REF!,REFERENCIAS!$C:$D,2,0)*VLOOKUP(#REF!,PONDERADORES!A:P,IF(AND(INFORMACION!$T2029='REFERENCIAS RIESGO'!$C$36,INFORMACION!$F2029=REFERENCIAS!$C$24),16,IF(INFORMACION!$T2029='REFERENCIAS RIESGO'!$C$36,13,IF(INFORMACION!$F2029=REFERENCIAS!$C$24,10,7))),0)+VLOOKUP(K2029,REFERENCIAS!$C:$D,2,0)*VLOOKUP($K$2,PONDERADORES!A:P,IF(AND(INFORMACION!$T2029='REFERENCIAS RIESGO'!$C$36,INFORMACION!$F2029=REFERENCIAS!$C$24),16,IF(INFORMACION!$T2029='REFERENCIAS RIESGO'!$C$36,13,IF(INFORMACION!$F2029=REFERENCIAS!$C$24,10,7))),0)+VLOOKUP(L2029,REFERENCIAS!$C:$D,2,0)*VLOOKUP($L$2,PONDERADORES!A:P,IF(AND(INFORMACION!$T2029='REFERENCIAS RIESGO'!$C$36,INFORMACION!$F2029=REFERENCIAS!$C$24),16,IF(INFORMACION!$T2029='REFERENCIAS RIESGO'!$C$36,13,IF(INFORMACION!$F2029=REFERENCIAS!$C$24,10,7))),0)+VLOOKUP(F2029,REFERENCIAS!$C:$D,2,0)*VLOOKUP($F$2,PONDERADORES!A:P,IF(AND(INFORMACION!$T2029='REFERENCIAS RIESGO'!$C$36,INFORMACION!$F2029=REFERENCIAS!$C$24),16,IF(INFORMACION!$T2029='REFERENCIAS RIESGO'!$C$36,13,IF(INFORMACION!$F2029=REFERENCIAS!$C$24,10,7))),0)+VLOOKUP(T2029,REFERENCIAS!$C:$D,2,0)*VLOOKUP($T$2,PONDERADORES!A:P,IF(AND(INFORMACION!$T2029='REFERENCIAS RIESGO'!$C$36,INFORMACION!$F2029=REFERENCIAS!$C$24),16,IF(INFORMACION!$T2029='REFERENCIAS RIESGO'!$C$36,13,IF(INFORMACION!$F2029=REFERENCIAS!$C$24,10,7))),0)+VLOOKUP(IF(J2029&lt;=0.2,0.2,IF(AND(J2029&gt;0.2,J2029&lt;=0.4),0.4,IF(AND(J2029&gt;0.4,J2029&lt;=0.6),0.6,IF(AND(J2029&gt;0.6,J2029&lt;=0.8),0.8,IF(AND(J2029&gt;0.8,J2029&lt;=1),1))))),REFERENCIAS!$C:$D,2,0)*VLOOKUP($J$2,PONDERADORES!A:P,IF(AND(INFORMACION!$T2029='REFERENCIAS RIESGO'!$C$36,INFORMACION!$F2029=REFERENCIAS!$C$24),16,IF(INFORMACION!$T2029='REFERENCIAS RIESGO'!$C$36,13,IF(INFORMACION!$F2029=REFERENCIAS!$C$24,10,7))),0)</f>
        <v>#REF!</v>
      </c>
      <c r="Y2029" s="68">
        <f>+VLOOKUP(M2029,REFERENCIAS!$C:$D,2,0)*VLOOKUP($M$2,PONDERADORES!$A$7:$G$9,7,0)+VLOOKUP(N2029,REFERENCIAS!$C:$D,2,0)*VLOOKUP($N$2,PONDERADORES!$A$7:$G$9,7,0)+VLOOKUP(O2029,REFERENCIAS!$C:$D,2,0)*VLOOKUP($O$2,PONDERADORES!$A$7:$G$9,7,0)</f>
        <v>0.2</v>
      </c>
      <c r="Z2029" s="2">
        <f>+VLOOKUP(IF(R2029&lt;0.1,0,IF(AND(R2029&gt;=0.1,R2029&lt;0.2),0.1,IF(AND(R2029&gt;=0.2,R2029&lt;0.3),0.2,IF(R2029&gt;0.3,0.3,)))),REFERENCIAS!$C:$D,2,0)*VLOOKUP($R$2,PONDERADORES!$A$11:$G$11,7,0)</f>
        <v>15</v>
      </c>
      <c r="AA2029" s="92"/>
      <c r="AB2029" s="95" t="e">
        <f t="shared" ca="1" si="123"/>
        <v>#REF!</v>
      </c>
      <c r="AC2029" s="23" t="e">
        <f ca="1">IF(AB2029&gt;REFERENCIAS!$C$62,REFERENCIAS!$B$62,IF(AND(AB2029&gt;=REFERENCIAS!$C$63,AB2029&lt;REFERENCIAS!$D$63),REFERENCIAS!$B$63,IF(AND(AB2029&gt;REFERENCIAS!$C$64,AB2029&lt;=REFERENCIAS!$D$64),REFERENCIAS!$B$64,IF(AND(AB2029&gt;=REFERENCIAS!$C$65,AB2029&lt;REFERENCIAS!$D$65),REFERENCIAS!$B$65, "Revisar"))))</f>
        <v>#REF!</v>
      </c>
      <c r="AD2029" s="94" t="e">
        <f ca="1">VLOOKUP(AC2029,REFERENCIAS!$B$62:$G$65,4,FALSE)</f>
        <v>#REF!</v>
      </c>
    </row>
    <row r="2030" spans="1:30" ht="17.25" x14ac:dyDescent="0.25">
      <c r="A2030" s="74"/>
      <c r="B2030" s="19"/>
      <c r="C2030" s="19"/>
      <c r="D2030" s="50"/>
      <c r="E2030" s="73"/>
      <c r="F2030" s="74"/>
      <c r="G2030" s="9"/>
      <c r="H2030" s="48"/>
      <c r="I2030" s="49">
        <f t="shared" ca="1" si="121"/>
        <v>2022</v>
      </c>
      <c r="J2030" s="22">
        <f t="shared" ca="1" si="120"/>
        <v>1</v>
      </c>
      <c r="K2030" s="19"/>
      <c r="L2030" s="73"/>
      <c r="M2030" s="74"/>
      <c r="N2030" s="19"/>
      <c r="O2030" s="73"/>
      <c r="P2030" s="82">
        <v>1</v>
      </c>
      <c r="Q2030" s="24">
        <v>1</v>
      </c>
      <c r="R2030" s="81">
        <f t="shared" si="122"/>
        <v>1</v>
      </c>
      <c r="S2030" s="87"/>
      <c r="T2030" s="19"/>
      <c r="U2030" s="25"/>
      <c r="V2030" s="25"/>
      <c r="W2030" s="81"/>
      <c r="X2030" s="91" t="e">
        <f ca="1">+VLOOKUP(#REF!,REFERENCIAS!$C:$D,2,0)*VLOOKUP(#REF!,PONDERADORES!A:P,IF(AND(INFORMACION!$T2030='REFERENCIAS RIESGO'!$C$36,INFORMACION!$F2030=REFERENCIAS!$C$24),16,IF(INFORMACION!$T2030='REFERENCIAS RIESGO'!$C$36,13,IF(INFORMACION!$F2030=REFERENCIAS!$C$24,10,7))),0)+VLOOKUP(K2030,REFERENCIAS!$C:$D,2,0)*VLOOKUP($K$2,PONDERADORES!A:P,IF(AND(INFORMACION!$T2030='REFERENCIAS RIESGO'!$C$36,INFORMACION!$F2030=REFERENCIAS!$C$24),16,IF(INFORMACION!$T2030='REFERENCIAS RIESGO'!$C$36,13,IF(INFORMACION!$F2030=REFERENCIAS!$C$24,10,7))),0)+VLOOKUP(L2030,REFERENCIAS!$C:$D,2,0)*VLOOKUP($L$2,PONDERADORES!A:P,IF(AND(INFORMACION!$T2030='REFERENCIAS RIESGO'!$C$36,INFORMACION!$F2030=REFERENCIAS!$C$24),16,IF(INFORMACION!$T2030='REFERENCIAS RIESGO'!$C$36,13,IF(INFORMACION!$F2030=REFERENCIAS!$C$24,10,7))),0)+VLOOKUP(F2030,REFERENCIAS!$C:$D,2,0)*VLOOKUP($F$2,PONDERADORES!A:P,IF(AND(INFORMACION!$T2030='REFERENCIAS RIESGO'!$C$36,INFORMACION!$F2030=REFERENCIAS!$C$24),16,IF(INFORMACION!$T2030='REFERENCIAS RIESGO'!$C$36,13,IF(INFORMACION!$F2030=REFERENCIAS!$C$24,10,7))),0)+VLOOKUP(T2030,REFERENCIAS!$C:$D,2,0)*VLOOKUP($T$2,PONDERADORES!A:P,IF(AND(INFORMACION!$T2030='REFERENCIAS RIESGO'!$C$36,INFORMACION!$F2030=REFERENCIAS!$C$24),16,IF(INFORMACION!$T2030='REFERENCIAS RIESGO'!$C$36,13,IF(INFORMACION!$F2030=REFERENCIAS!$C$24,10,7))),0)+VLOOKUP(IF(J2030&lt;=0.2,0.2,IF(AND(J2030&gt;0.2,J2030&lt;=0.4),0.4,IF(AND(J2030&gt;0.4,J2030&lt;=0.6),0.6,IF(AND(J2030&gt;0.6,J2030&lt;=0.8),0.8,IF(AND(J2030&gt;0.8,J2030&lt;=1),1))))),REFERENCIAS!$C:$D,2,0)*VLOOKUP($J$2,PONDERADORES!A:P,IF(AND(INFORMACION!$T2030='REFERENCIAS RIESGO'!$C$36,INFORMACION!$F2030=REFERENCIAS!$C$24),16,IF(INFORMACION!$T2030='REFERENCIAS RIESGO'!$C$36,13,IF(INFORMACION!$F2030=REFERENCIAS!$C$24,10,7))),0)</f>
        <v>#REF!</v>
      </c>
      <c r="Y2030" s="68">
        <f>+VLOOKUP(M2030,REFERENCIAS!$C:$D,2,0)*VLOOKUP($M$2,PONDERADORES!$A$7:$G$9,7,0)+VLOOKUP(N2030,REFERENCIAS!$C:$D,2,0)*VLOOKUP($N$2,PONDERADORES!$A$7:$G$9,7,0)+VLOOKUP(O2030,REFERENCIAS!$C:$D,2,0)*VLOOKUP($O$2,PONDERADORES!$A$7:$G$9,7,0)</f>
        <v>0.2</v>
      </c>
      <c r="Z2030" s="2">
        <f>+VLOOKUP(IF(R2030&lt;0.1,0,IF(AND(R2030&gt;=0.1,R2030&lt;0.2),0.1,IF(AND(R2030&gt;=0.2,R2030&lt;0.3),0.2,IF(R2030&gt;0.3,0.3,)))),REFERENCIAS!$C:$D,2,0)*VLOOKUP($R$2,PONDERADORES!$A$11:$G$11,7,0)</f>
        <v>15</v>
      </c>
      <c r="AA2030" s="92"/>
      <c r="AB2030" s="95" t="e">
        <f t="shared" ca="1" si="123"/>
        <v>#REF!</v>
      </c>
      <c r="AC2030" s="23" t="e">
        <f ca="1">IF(AB2030&gt;REFERENCIAS!$C$62,REFERENCIAS!$B$62,IF(AND(AB2030&gt;=REFERENCIAS!$C$63,AB2030&lt;REFERENCIAS!$D$63),REFERENCIAS!$B$63,IF(AND(AB2030&gt;REFERENCIAS!$C$64,AB2030&lt;=REFERENCIAS!$D$64),REFERENCIAS!$B$64,IF(AND(AB2030&gt;=REFERENCIAS!$C$65,AB2030&lt;REFERENCIAS!$D$65),REFERENCIAS!$B$65, "Revisar"))))</f>
        <v>#REF!</v>
      </c>
      <c r="AD2030" s="94" t="e">
        <f ca="1">VLOOKUP(AC2030,REFERENCIAS!$B$62:$G$65,4,FALSE)</f>
        <v>#REF!</v>
      </c>
    </row>
    <row r="2031" spans="1:30" ht="17.25" x14ac:dyDescent="0.25">
      <c r="A2031" s="74"/>
      <c r="B2031" s="19"/>
      <c r="C2031" s="19"/>
      <c r="D2031" s="50"/>
      <c r="E2031" s="73"/>
      <c r="F2031" s="74"/>
      <c r="G2031" s="9"/>
      <c r="H2031" s="48"/>
      <c r="I2031" s="49">
        <f t="shared" ca="1" si="121"/>
        <v>2022</v>
      </c>
      <c r="J2031" s="22">
        <f t="shared" ca="1" si="120"/>
        <v>1</v>
      </c>
      <c r="K2031" s="19"/>
      <c r="L2031" s="73"/>
      <c r="M2031" s="74"/>
      <c r="N2031" s="19"/>
      <c r="O2031" s="73"/>
      <c r="P2031" s="82">
        <v>1</v>
      </c>
      <c r="Q2031" s="24">
        <v>1</v>
      </c>
      <c r="R2031" s="81">
        <f t="shared" si="122"/>
        <v>1</v>
      </c>
      <c r="S2031" s="87"/>
      <c r="T2031" s="19"/>
      <c r="U2031" s="25"/>
      <c r="V2031" s="25"/>
      <c r="W2031" s="81"/>
      <c r="X2031" s="91" t="e">
        <f ca="1">+VLOOKUP(#REF!,REFERENCIAS!$C:$D,2,0)*VLOOKUP(#REF!,PONDERADORES!A:P,IF(AND(INFORMACION!$T2031='REFERENCIAS RIESGO'!$C$36,INFORMACION!$F2031=REFERENCIAS!$C$24),16,IF(INFORMACION!$T2031='REFERENCIAS RIESGO'!$C$36,13,IF(INFORMACION!$F2031=REFERENCIAS!$C$24,10,7))),0)+VLOOKUP(K2031,REFERENCIAS!$C:$D,2,0)*VLOOKUP($K$2,PONDERADORES!A:P,IF(AND(INFORMACION!$T2031='REFERENCIAS RIESGO'!$C$36,INFORMACION!$F2031=REFERENCIAS!$C$24),16,IF(INFORMACION!$T2031='REFERENCIAS RIESGO'!$C$36,13,IF(INFORMACION!$F2031=REFERENCIAS!$C$24,10,7))),0)+VLOOKUP(L2031,REFERENCIAS!$C:$D,2,0)*VLOOKUP($L$2,PONDERADORES!A:P,IF(AND(INFORMACION!$T2031='REFERENCIAS RIESGO'!$C$36,INFORMACION!$F2031=REFERENCIAS!$C$24),16,IF(INFORMACION!$T2031='REFERENCIAS RIESGO'!$C$36,13,IF(INFORMACION!$F2031=REFERENCIAS!$C$24,10,7))),0)+VLOOKUP(F2031,REFERENCIAS!$C:$D,2,0)*VLOOKUP($F$2,PONDERADORES!A:P,IF(AND(INFORMACION!$T2031='REFERENCIAS RIESGO'!$C$36,INFORMACION!$F2031=REFERENCIAS!$C$24),16,IF(INFORMACION!$T2031='REFERENCIAS RIESGO'!$C$36,13,IF(INFORMACION!$F2031=REFERENCIAS!$C$24,10,7))),0)+VLOOKUP(T2031,REFERENCIAS!$C:$D,2,0)*VLOOKUP($T$2,PONDERADORES!A:P,IF(AND(INFORMACION!$T2031='REFERENCIAS RIESGO'!$C$36,INFORMACION!$F2031=REFERENCIAS!$C$24),16,IF(INFORMACION!$T2031='REFERENCIAS RIESGO'!$C$36,13,IF(INFORMACION!$F2031=REFERENCIAS!$C$24,10,7))),0)+VLOOKUP(IF(J2031&lt;=0.2,0.2,IF(AND(J2031&gt;0.2,J2031&lt;=0.4),0.4,IF(AND(J2031&gt;0.4,J2031&lt;=0.6),0.6,IF(AND(J2031&gt;0.6,J2031&lt;=0.8),0.8,IF(AND(J2031&gt;0.8,J2031&lt;=1),1))))),REFERENCIAS!$C:$D,2,0)*VLOOKUP($J$2,PONDERADORES!A:P,IF(AND(INFORMACION!$T2031='REFERENCIAS RIESGO'!$C$36,INFORMACION!$F2031=REFERENCIAS!$C$24),16,IF(INFORMACION!$T2031='REFERENCIAS RIESGO'!$C$36,13,IF(INFORMACION!$F2031=REFERENCIAS!$C$24,10,7))),0)</f>
        <v>#REF!</v>
      </c>
      <c r="Y2031" s="68">
        <f>+VLOOKUP(M2031,REFERENCIAS!$C:$D,2,0)*VLOOKUP($M$2,PONDERADORES!$A$7:$G$9,7,0)+VLOOKUP(N2031,REFERENCIAS!$C:$D,2,0)*VLOOKUP($N$2,PONDERADORES!$A$7:$G$9,7,0)+VLOOKUP(O2031,REFERENCIAS!$C:$D,2,0)*VLOOKUP($O$2,PONDERADORES!$A$7:$G$9,7,0)</f>
        <v>0.2</v>
      </c>
      <c r="Z2031" s="2">
        <f>+VLOOKUP(IF(R2031&lt;0.1,0,IF(AND(R2031&gt;=0.1,R2031&lt;0.2),0.1,IF(AND(R2031&gt;=0.2,R2031&lt;0.3),0.2,IF(R2031&gt;0.3,0.3,)))),REFERENCIAS!$C:$D,2,0)*VLOOKUP($R$2,PONDERADORES!$A$11:$G$11,7,0)</f>
        <v>15</v>
      </c>
      <c r="AA2031" s="92"/>
      <c r="AB2031" s="95" t="e">
        <f t="shared" ca="1" si="123"/>
        <v>#REF!</v>
      </c>
      <c r="AC2031" s="23" t="e">
        <f ca="1">IF(AB2031&gt;REFERENCIAS!$C$62,REFERENCIAS!$B$62,IF(AND(AB2031&gt;=REFERENCIAS!$C$63,AB2031&lt;REFERENCIAS!$D$63),REFERENCIAS!$B$63,IF(AND(AB2031&gt;REFERENCIAS!$C$64,AB2031&lt;=REFERENCIAS!$D$64),REFERENCIAS!$B$64,IF(AND(AB2031&gt;=REFERENCIAS!$C$65,AB2031&lt;REFERENCIAS!$D$65),REFERENCIAS!$B$65, "Revisar"))))</f>
        <v>#REF!</v>
      </c>
      <c r="AD2031" s="94" t="e">
        <f ca="1">VLOOKUP(AC2031,REFERENCIAS!$B$62:$G$65,4,FALSE)</f>
        <v>#REF!</v>
      </c>
    </row>
    <row r="2032" spans="1:30" ht="17.25" x14ac:dyDescent="0.25">
      <c r="A2032" s="74"/>
      <c r="B2032" s="19"/>
      <c r="C2032" s="19"/>
      <c r="D2032" s="50"/>
      <c r="E2032" s="73"/>
      <c r="F2032" s="74"/>
      <c r="G2032" s="9"/>
      <c r="H2032" s="48"/>
      <c r="I2032" s="49">
        <f t="shared" ca="1" si="121"/>
        <v>2022</v>
      </c>
      <c r="J2032" s="22">
        <f t="shared" ca="1" si="120"/>
        <v>1</v>
      </c>
      <c r="K2032" s="19"/>
      <c r="L2032" s="73"/>
      <c r="M2032" s="74"/>
      <c r="N2032" s="19"/>
      <c r="O2032" s="73"/>
      <c r="P2032" s="82">
        <v>1</v>
      </c>
      <c r="Q2032" s="24">
        <v>1</v>
      </c>
      <c r="R2032" s="81">
        <f t="shared" si="122"/>
        <v>1</v>
      </c>
      <c r="S2032" s="87"/>
      <c r="T2032" s="19"/>
      <c r="U2032" s="25"/>
      <c r="V2032" s="25"/>
      <c r="W2032" s="81"/>
      <c r="X2032" s="91" t="e">
        <f ca="1">+VLOOKUP(#REF!,REFERENCIAS!$C:$D,2,0)*VLOOKUP(#REF!,PONDERADORES!A:P,IF(AND(INFORMACION!$T2032='REFERENCIAS RIESGO'!$C$36,INFORMACION!$F2032=REFERENCIAS!$C$24),16,IF(INFORMACION!$T2032='REFERENCIAS RIESGO'!$C$36,13,IF(INFORMACION!$F2032=REFERENCIAS!$C$24,10,7))),0)+VLOOKUP(K2032,REFERENCIAS!$C:$D,2,0)*VLOOKUP($K$2,PONDERADORES!A:P,IF(AND(INFORMACION!$T2032='REFERENCIAS RIESGO'!$C$36,INFORMACION!$F2032=REFERENCIAS!$C$24),16,IF(INFORMACION!$T2032='REFERENCIAS RIESGO'!$C$36,13,IF(INFORMACION!$F2032=REFERENCIAS!$C$24,10,7))),0)+VLOOKUP(L2032,REFERENCIAS!$C:$D,2,0)*VLOOKUP($L$2,PONDERADORES!A:P,IF(AND(INFORMACION!$T2032='REFERENCIAS RIESGO'!$C$36,INFORMACION!$F2032=REFERENCIAS!$C$24),16,IF(INFORMACION!$T2032='REFERENCIAS RIESGO'!$C$36,13,IF(INFORMACION!$F2032=REFERENCIAS!$C$24,10,7))),0)+VLOOKUP(F2032,REFERENCIAS!$C:$D,2,0)*VLOOKUP($F$2,PONDERADORES!A:P,IF(AND(INFORMACION!$T2032='REFERENCIAS RIESGO'!$C$36,INFORMACION!$F2032=REFERENCIAS!$C$24),16,IF(INFORMACION!$T2032='REFERENCIAS RIESGO'!$C$36,13,IF(INFORMACION!$F2032=REFERENCIAS!$C$24,10,7))),0)+VLOOKUP(T2032,REFERENCIAS!$C:$D,2,0)*VLOOKUP($T$2,PONDERADORES!A:P,IF(AND(INFORMACION!$T2032='REFERENCIAS RIESGO'!$C$36,INFORMACION!$F2032=REFERENCIAS!$C$24),16,IF(INFORMACION!$T2032='REFERENCIAS RIESGO'!$C$36,13,IF(INFORMACION!$F2032=REFERENCIAS!$C$24,10,7))),0)+VLOOKUP(IF(J2032&lt;=0.2,0.2,IF(AND(J2032&gt;0.2,J2032&lt;=0.4),0.4,IF(AND(J2032&gt;0.4,J2032&lt;=0.6),0.6,IF(AND(J2032&gt;0.6,J2032&lt;=0.8),0.8,IF(AND(J2032&gt;0.8,J2032&lt;=1),1))))),REFERENCIAS!$C:$D,2,0)*VLOOKUP($J$2,PONDERADORES!A:P,IF(AND(INFORMACION!$T2032='REFERENCIAS RIESGO'!$C$36,INFORMACION!$F2032=REFERENCIAS!$C$24),16,IF(INFORMACION!$T2032='REFERENCIAS RIESGO'!$C$36,13,IF(INFORMACION!$F2032=REFERENCIAS!$C$24,10,7))),0)</f>
        <v>#REF!</v>
      </c>
      <c r="Y2032" s="68">
        <f>+VLOOKUP(M2032,REFERENCIAS!$C:$D,2,0)*VLOOKUP($M$2,PONDERADORES!$A$7:$G$9,7,0)+VLOOKUP(N2032,REFERENCIAS!$C:$D,2,0)*VLOOKUP($N$2,PONDERADORES!$A$7:$G$9,7,0)+VLOOKUP(O2032,REFERENCIAS!$C:$D,2,0)*VLOOKUP($O$2,PONDERADORES!$A$7:$G$9,7,0)</f>
        <v>0.2</v>
      </c>
      <c r="Z2032" s="2">
        <f>+VLOOKUP(IF(R2032&lt;0.1,0,IF(AND(R2032&gt;=0.1,R2032&lt;0.2),0.1,IF(AND(R2032&gt;=0.2,R2032&lt;0.3),0.2,IF(R2032&gt;0.3,0.3,)))),REFERENCIAS!$C:$D,2,0)*VLOOKUP($R$2,PONDERADORES!$A$11:$G$11,7,0)</f>
        <v>15</v>
      </c>
      <c r="AA2032" s="92"/>
      <c r="AB2032" s="95" t="e">
        <f t="shared" ca="1" si="123"/>
        <v>#REF!</v>
      </c>
      <c r="AC2032" s="23" t="e">
        <f ca="1">IF(AB2032&gt;REFERENCIAS!$C$62,REFERENCIAS!$B$62,IF(AND(AB2032&gt;=REFERENCIAS!$C$63,AB2032&lt;REFERENCIAS!$D$63),REFERENCIAS!$B$63,IF(AND(AB2032&gt;REFERENCIAS!$C$64,AB2032&lt;=REFERENCIAS!$D$64),REFERENCIAS!$B$64,IF(AND(AB2032&gt;=REFERENCIAS!$C$65,AB2032&lt;REFERENCIAS!$D$65),REFERENCIAS!$B$65, "Revisar"))))</f>
        <v>#REF!</v>
      </c>
      <c r="AD2032" s="94" t="e">
        <f ca="1">VLOOKUP(AC2032,REFERENCIAS!$B$62:$G$65,4,FALSE)</f>
        <v>#REF!</v>
      </c>
    </row>
    <row r="2033" spans="1:30" ht="17.25" x14ac:dyDescent="0.25">
      <c r="A2033" s="74"/>
      <c r="B2033" s="19"/>
      <c r="C2033" s="19"/>
      <c r="D2033" s="50"/>
      <c r="E2033" s="73"/>
      <c r="F2033" s="74"/>
      <c r="G2033" s="9"/>
      <c r="H2033" s="48"/>
      <c r="I2033" s="49">
        <f t="shared" ca="1" si="121"/>
        <v>2022</v>
      </c>
      <c r="J2033" s="22">
        <f t="shared" ca="1" si="120"/>
        <v>1</v>
      </c>
      <c r="K2033" s="19"/>
      <c r="L2033" s="73"/>
      <c r="M2033" s="74"/>
      <c r="N2033" s="19"/>
      <c r="O2033" s="73"/>
      <c r="P2033" s="82">
        <v>1</v>
      </c>
      <c r="Q2033" s="24">
        <v>1</v>
      </c>
      <c r="R2033" s="81">
        <f t="shared" si="122"/>
        <v>1</v>
      </c>
      <c r="S2033" s="87"/>
      <c r="T2033" s="19"/>
      <c r="U2033" s="25"/>
      <c r="V2033" s="25"/>
      <c r="W2033" s="81"/>
      <c r="X2033" s="91" t="e">
        <f ca="1">+VLOOKUP(#REF!,REFERENCIAS!$C:$D,2,0)*VLOOKUP(#REF!,PONDERADORES!A:P,IF(AND(INFORMACION!$T2033='REFERENCIAS RIESGO'!$C$36,INFORMACION!$F2033=REFERENCIAS!$C$24),16,IF(INFORMACION!$T2033='REFERENCIAS RIESGO'!$C$36,13,IF(INFORMACION!$F2033=REFERENCIAS!$C$24,10,7))),0)+VLOOKUP(K2033,REFERENCIAS!$C:$D,2,0)*VLOOKUP($K$2,PONDERADORES!A:P,IF(AND(INFORMACION!$T2033='REFERENCIAS RIESGO'!$C$36,INFORMACION!$F2033=REFERENCIAS!$C$24),16,IF(INFORMACION!$T2033='REFERENCIAS RIESGO'!$C$36,13,IF(INFORMACION!$F2033=REFERENCIAS!$C$24,10,7))),0)+VLOOKUP(L2033,REFERENCIAS!$C:$D,2,0)*VLOOKUP($L$2,PONDERADORES!A:P,IF(AND(INFORMACION!$T2033='REFERENCIAS RIESGO'!$C$36,INFORMACION!$F2033=REFERENCIAS!$C$24),16,IF(INFORMACION!$T2033='REFERENCIAS RIESGO'!$C$36,13,IF(INFORMACION!$F2033=REFERENCIAS!$C$24,10,7))),0)+VLOOKUP(F2033,REFERENCIAS!$C:$D,2,0)*VLOOKUP($F$2,PONDERADORES!A:P,IF(AND(INFORMACION!$T2033='REFERENCIAS RIESGO'!$C$36,INFORMACION!$F2033=REFERENCIAS!$C$24),16,IF(INFORMACION!$T2033='REFERENCIAS RIESGO'!$C$36,13,IF(INFORMACION!$F2033=REFERENCIAS!$C$24,10,7))),0)+VLOOKUP(T2033,REFERENCIAS!$C:$D,2,0)*VLOOKUP($T$2,PONDERADORES!A:P,IF(AND(INFORMACION!$T2033='REFERENCIAS RIESGO'!$C$36,INFORMACION!$F2033=REFERENCIAS!$C$24),16,IF(INFORMACION!$T2033='REFERENCIAS RIESGO'!$C$36,13,IF(INFORMACION!$F2033=REFERENCIAS!$C$24,10,7))),0)+VLOOKUP(IF(J2033&lt;=0.2,0.2,IF(AND(J2033&gt;0.2,J2033&lt;=0.4),0.4,IF(AND(J2033&gt;0.4,J2033&lt;=0.6),0.6,IF(AND(J2033&gt;0.6,J2033&lt;=0.8),0.8,IF(AND(J2033&gt;0.8,J2033&lt;=1),1))))),REFERENCIAS!$C:$D,2,0)*VLOOKUP($J$2,PONDERADORES!A:P,IF(AND(INFORMACION!$T2033='REFERENCIAS RIESGO'!$C$36,INFORMACION!$F2033=REFERENCIAS!$C$24),16,IF(INFORMACION!$T2033='REFERENCIAS RIESGO'!$C$36,13,IF(INFORMACION!$F2033=REFERENCIAS!$C$24,10,7))),0)</f>
        <v>#REF!</v>
      </c>
      <c r="Y2033" s="68">
        <f>+VLOOKUP(M2033,REFERENCIAS!$C:$D,2,0)*VLOOKUP($M$2,PONDERADORES!$A$7:$G$9,7,0)+VLOOKUP(N2033,REFERENCIAS!$C:$D,2,0)*VLOOKUP($N$2,PONDERADORES!$A$7:$G$9,7,0)+VLOOKUP(O2033,REFERENCIAS!$C:$D,2,0)*VLOOKUP($O$2,PONDERADORES!$A$7:$G$9,7,0)</f>
        <v>0.2</v>
      </c>
      <c r="Z2033" s="2">
        <f>+VLOOKUP(IF(R2033&lt;0.1,0,IF(AND(R2033&gt;=0.1,R2033&lt;0.2),0.1,IF(AND(R2033&gt;=0.2,R2033&lt;0.3),0.2,IF(R2033&gt;0.3,0.3,)))),REFERENCIAS!$C:$D,2,0)*VLOOKUP($R$2,PONDERADORES!$A$11:$G$11,7,0)</f>
        <v>15</v>
      </c>
      <c r="AA2033" s="92"/>
      <c r="AB2033" s="95" t="e">
        <f t="shared" ca="1" si="123"/>
        <v>#REF!</v>
      </c>
      <c r="AC2033" s="23" t="e">
        <f ca="1">IF(AB2033&gt;REFERENCIAS!$C$62,REFERENCIAS!$B$62,IF(AND(AB2033&gt;=REFERENCIAS!$C$63,AB2033&lt;REFERENCIAS!$D$63),REFERENCIAS!$B$63,IF(AND(AB2033&gt;REFERENCIAS!$C$64,AB2033&lt;=REFERENCIAS!$D$64),REFERENCIAS!$B$64,IF(AND(AB2033&gt;=REFERENCIAS!$C$65,AB2033&lt;REFERENCIAS!$D$65),REFERENCIAS!$B$65, "Revisar"))))</f>
        <v>#REF!</v>
      </c>
      <c r="AD2033" s="94" t="e">
        <f ca="1">VLOOKUP(AC2033,REFERENCIAS!$B$62:$G$65,4,FALSE)</f>
        <v>#REF!</v>
      </c>
    </row>
    <row r="2034" spans="1:30" ht="17.25" x14ac:dyDescent="0.25">
      <c r="A2034" s="74"/>
      <c r="B2034" s="19"/>
      <c r="C2034" s="19"/>
      <c r="D2034" s="50"/>
      <c r="E2034" s="73"/>
      <c r="F2034" s="74"/>
      <c r="G2034" s="9"/>
      <c r="H2034" s="48"/>
      <c r="I2034" s="49">
        <f t="shared" ca="1" si="121"/>
        <v>2022</v>
      </c>
      <c r="J2034" s="22">
        <f t="shared" ca="1" si="120"/>
        <v>1</v>
      </c>
      <c r="K2034" s="19"/>
      <c r="L2034" s="73"/>
      <c r="M2034" s="74"/>
      <c r="N2034" s="19"/>
      <c r="O2034" s="73"/>
      <c r="P2034" s="82">
        <v>1</v>
      </c>
      <c r="Q2034" s="24">
        <v>1</v>
      </c>
      <c r="R2034" s="81">
        <f t="shared" si="122"/>
        <v>1</v>
      </c>
      <c r="S2034" s="87"/>
      <c r="T2034" s="19"/>
      <c r="U2034" s="25"/>
      <c r="V2034" s="25"/>
      <c r="W2034" s="81"/>
      <c r="X2034" s="91" t="e">
        <f ca="1">+VLOOKUP(#REF!,REFERENCIAS!$C:$D,2,0)*VLOOKUP(#REF!,PONDERADORES!A:P,IF(AND(INFORMACION!$T2034='REFERENCIAS RIESGO'!$C$36,INFORMACION!$F2034=REFERENCIAS!$C$24),16,IF(INFORMACION!$T2034='REFERENCIAS RIESGO'!$C$36,13,IF(INFORMACION!$F2034=REFERENCIAS!$C$24,10,7))),0)+VLOOKUP(K2034,REFERENCIAS!$C:$D,2,0)*VLOOKUP($K$2,PONDERADORES!A:P,IF(AND(INFORMACION!$T2034='REFERENCIAS RIESGO'!$C$36,INFORMACION!$F2034=REFERENCIAS!$C$24),16,IF(INFORMACION!$T2034='REFERENCIAS RIESGO'!$C$36,13,IF(INFORMACION!$F2034=REFERENCIAS!$C$24,10,7))),0)+VLOOKUP(L2034,REFERENCIAS!$C:$D,2,0)*VLOOKUP($L$2,PONDERADORES!A:P,IF(AND(INFORMACION!$T2034='REFERENCIAS RIESGO'!$C$36,INFORMACION!$F2034=REFERENCIAS!$C$24),16,IF(INFORMACION!$T2034='REFERENCIAS RIESGO'!$C$36,13,IF(INFORMACION!$F2034=REFERENCIAS!$C$24,10,7))),0)+VLOOKUP(F2034,REFERENCIAS!$C:$D,2,0)*VLOOKUP($F$2,PONDERADORES!A:P,IF(AND(INFORMACION!$T2034='REFERENCIAS RIESGO'!$C$36,INFORMACION!$F2034=REFERENCIAS!$C$24),16,IF(INFORMACION!$T2034='REFERENCIAS RIESGO'!$C$36,13,IF(INFORMACION!$F2034=REFERENCIAS!$C$24,10,7))),0)+VLOOKUP(T2034,REFERENCIAS!$C:$D,2,0)*VLOOKUP($T$2,PONDERADORES!A:P,IF(AND(INFORMACION!$T2034='REFERENCIAS RIESGO'!$C$36,INFORMACION!$F2034=REFERENCIAS!$C$24),16,IF(INFORMACION!$T2034='REFERENCIAS RIESGO'!$C$36,13,IF(INFORMACION!$F2034=REFERENCIAS!$C$24,10,7))),0)+VLOOKUP(IF(J2034&lt;=0.2,0.2,IF(AND(J2034&gt;0.2,J2034&lt;=0.4),0.4,IF(AND(J2034&gt;0.4,J2034&lt;=0.6),0.6,IF(AND(J2034&gt;0.6,J2034&lt;=0.8),0.8,IF(AND(J2034&gt;0.8,J2034&lt;=1),1))))),REFERENCIAS!$C:$D,2,0)*VLOOKUP($J$2,PONDERADORES!A:P,IF(AND(INFORMACION!$T2034='REFERENCIAS RIESGO'!$C$36,INFORMACION!$F2034=REFERENCIAS!$C$24),16,IF(INFORMACION!$T2034='REFERENCIAS RIESGO'!$C$36,13,IF(INFORMACION!$F2034=REFERENCIAS!$C$24,10,7))),0)</f>
        <v>#REF!</v>
      </c>
      <c r="Y2034" s="68">
        <f>+VLOOKUP(M2034,REFERENCIAS!$C:$D,2,0)*VLOOKUP($M$2,PONDERADORES!$A$7:$G$9,7,0)+VLOOKUP(N2034,REFERENCIAS!$C:$D,2,0)*VLOOKUP($N$2,PONDERADORES!$A$7:$G$9,7,0)+VLOOKUP(O2034,REFERENCIAS!$C:$D,2,0)*VLOOKUP($O$2,PONDERADORES!$A$7:$G$9,7,0)</f>
        <v>0.2</v>
      </c>
      <c r="Z2034" s="2">
        <f>+VLOOKUP(IF(R2034&lt;0.1,0,IF(AND(R2034&gt;=0.1,R2034&lt;0.2),0.1,IF(AND(R2034&gt;=0.2,R2034&lt;0.3),0.2,IF(R2034&gt;0.3,0.3,)))),REFERENCIAS!$C:$D,2,0)*VLOOKUP($R$2,PONDERADORES!$A$11:$G$11,7,0)</f>
        <v>15</v>
      </c>
      <c r="AA2034" s="92"/>
      <c r="AB2034" s="95" t="e">
        <f t="shared" ca="1" si="123"/>
        <v>#REF!</v>
      </c>
      <c r="AC2034" s="23" t="e">
        <f ca="1">IF(AB2034&gt;REFERENCIAS!$C$62,REFERENCIAS!$B$62,IF(AND(AB2034&gt;=REFERENCIAS!$C$63,AB2034&lt;REFERENCIAS!$D$63),REFERENCIAS!$B$63,IF(AND(AB2034&gt;REFERENCIAS!$C$64,AB2034&lt;=REFERENCIAS!$D$64),REFERENCIAS!$B$64,IF(AND(AB2034&gt;=REFERENCIAS!$C$65,AB2034&lt;REFERENCIAS!$D$65),REFERENCIAS!$B$65, "Revisar"))))</f>
        <v>#REF!</v>
      </c>
      <c r="AD2034" s="94" t="e">
        <f ca="1">VLOOKUP(AC2034,REFERENCIAS!$B$62:$G$65,4,FALSE)</f>
        <v>#REF!</v>
      </c>
    </row>
    <row r="2035" spans="1:30" ht="17.25" x14ac:dyDescent="0.25">
      <c r="A2035" s="74"/>
      <c r="B2035" s="19"/>
      <c r="C2035" s="19"/>
      <c r="D2035" s="50"/>
      <c r="E2035" s="73"/>
      <c r="F2035" s="74"/>
      <c r="G2035" s="9"/>
      <c r="H2035" s="48"/>
      <c r="I2035" s="49">
        <f t="shared" ca="1" si="121"/>
        <v>2022</v>
      </c>
      <c r="J2035" s="22">
        <f t="shared" ca="1" si="120"/>
        <v>1</v>
      </c>
      <c r="K2035" s="19"/>
      <c r="L2035" s="73"/>
      <c r="M2035" s="74"/>
      <c r="N2035" s="19"/>
      <c r="O2035" s="73"/>
      <c r="P2035" s="82">
        <v>1</v>
      </c>
      <c r="Q2035" s="24">
        <v>1</v>
      </c>
      <c r="R2035" s="81">
        <f t="shared" si="122"/>
        <v>1</v>
      </c>
      <c r="S2035" s="87"/>
      <c r="T2035" s="19"/>
      <c r="U2035" s="25"/>
      <c r="V2035" s="25"/>
      <c r="W2035" s="81"/>
      <c r="X2035" s="91" t="e">
        <f ca="1">+VLOOKUP(#REF!,REFERENCIAS!$C:$D,2,0)*VLOOKUP(#REF!,PONDERADORES!A:P,IF(AND(INFORMACION!$T2035='REFERENCIAS RIESGO'!$C$36,INFORMACION!$F2035=REFERENCIAS!$C$24),16,IF(INFORMACION!$T2035='REFERENCIAS RIESGO'!$C$36,13,IF(INFORMACION!$F2035=REFERENCIAS!$C$24,10,7))),0)+VLOOKUP(K2035,REFERENCIAS!$C:$D,2,0)*VLOOKUP($K$2,PONDERADORES!A:P,IF(AND(INFORMACION!$T2035='REFERENCIAS RIESGO'!$C$36,INFORMACION!$F2035=REFERENCIAS!$C$24),16,IF(INFORMACION!$T2035='REFERENCIAS RIESGO'!$C$36,13,IF(INFORMACION!$F2035=REFERENCIAS!$C$24,10,7))),0)+VLOOKUP(L2035,REFERENCIAS!$C:$D,2,0)*VLOOKUP($L$2,PONDERADORES!A:P,IF(AND(INFORMACION!$T2035='REFERENCIAS RIESGO'!$C$36,INFORMACION!$F2035=REFERENCIAS!$C$24),16,IF(INFORMACION!$T2035='REFERENCIAS RIESGO'!$C$36,13,IF(INFORMACION!$F2035=REFERENCIAS!$C$24,10,7))),0)+VLOOKUP(F2035,REFERENCIAS!$C:$D,2,0)*VLOOKUP($F$2,PONDERADORES!A:P,IF(AND(INFORMACION!$T2035='REFERENCIAS RIESGO'!$C$36,INFORMACION!$F2035=REFERENCIAS!$C$24),16,IF(INFORMACION!$T2035='REFERENCIAS RIESGO'!$C$36,13,IF(INFORMACION!$F2035=REFERENCIAS!$C$24,10,7))),0)+VLOOKUP(T2035,REFERENCIAS!$C:$D,2,0)*VLOOKUP($T$2,PONDERADORES!A:P,IF(AND(INFORMACION!$T2035='REFERENCIAS RIESGO'!$C$36,INFORMACION!$F2035=REFERENCIAS!$C$24),16,IF(INFORMACION!$T2035='REFERENCIAS RIESGO'!$C$36,13,IF(INFORMACION!$F2035=REFERENCIAS!$C$24,10,7))),0)+VLOOKUP(IF(J2035&lt;=0.2,0.2,IF(AND(J2035&gt;0.2,J2035&lt;=0.4),0.4,IF(AND(J2035&gt;0.4,J2035&lt;=0.6),0.6,IF(AND(J2035&gt;0.6,J2035&lt;=0.8),0.8,IF(AND(J2035&gt;0.8,J2035&lt;=1),1))))),REFERENCIAS!$C:$D,2,0)*VLOOKUP($J$2,PONDERADORES!A:P,IF(AND(INFORMACION!$T2035='REFERENCIAS RIESGO'!$C$36,INFORMACION!$F2035=REFERENCIAS!$C$24),16,IF(INFORMACION!$T2035='REFERENCIAS RIESGO'!$C$36,13,IF(INFORMACION!$F2035=REFERENCIAS!$C$24,10,7))),0)</f>
        <v>#REF!</v>
      </c>
      <c r="Y2035" s="68">
        <f>+VLOOKUP(M2035,REFERENCIAS!$C:$D,2,0)*VLOOKUP($M$2,PONDERADORES!$A$7:$G$9,7,0)+VLOOKUP(N2035,REFERENCIAS!$C:$D,2,0)*VLOOKUP($N$2,PONDERADORES!$A$7:$G$9,7,0)+VLOOKUP(O2035,REFERENCIAS!$C:$D,2,0)*VLOOKUP($O$2,PONDERADORES!$A$7:$G$9,7,0)</f>
        <v>0.2</v>
      </c>
      <c r="Z2035" s="2">
        <f>+VLOOKUP(IF(R2035&lt;0.1,0,IF(AND(R2035&gt;=0.1,R2035&lt;0.2),0.1,IF(AND(R2035&gt;=0.2,R2035&lt;0.3),0.2,IF(R2035&gt;0.3,0.3,)))),REFERENCIAS!$C:$D,2,0)*VLOOKUP($R$2,PONDERADORES!$A$11:$G$11,7,0)</f>
        <v>15</v>
      </c>
      <c r="AA2035" s="92"/>
      <c r="AB2035" s="95" t="e">
        <f t="shared" ca="1" si="123"/>
        <v>#REF!</v>
      </c>
      <c r="AC2035" s="23" t="e">
        <f ca="1">IF(AB2035&gt;REFERENCIAS!$C$62,REFERENCIAS!$B$62,IF(AND(AB2035&gt;=REFERENCIAS!$C$63,AB2035&lt;REFERENCIAS!$D$63),REFERENCIAS!$B$63,IF(AND(AB2035&gt;REFERENCIAS!$C$64,AB2035&lt;=REFERENCIAS!$D$64),REFERENCIAS!$B$64,IF(AND(AB2035&gt;=REFERENCIAS!$C$65,AB2035&lt;REFERENCIAS!$D$65),REFERENCIAS!$B$65, "Revisar"))))</f>
        <v>#REF!</v>
      </c>
      <c r="AD2035" s="94" t="e">
        <f ca="1">VLOOKUP(AC2035,REFERENCIAS!$B$62:$G$65,4,FALSE)</f>
        <v>#REF!</v>
      </c>
    </row>
    <row r="2036" spans="1:30" ht="17.25" x14ac:dyDescent="0.25">
      <c r="A2036" s="74"/>
      <c r="B2036" s="19"/>
      <c r="C2036" s="19"/>
      <c r="D2036" s="50"/>
      <c r="E2036" s="73"/>
      <c r="F2036" s="74"/>
      <c r="G2036" s="9"/>
      <c r="H2036" s="48"/>
      <c r="I2036" s="49">
        <f t="shared" ca="1" si="121"/>
        <v>2022</v>
      </c>
      <c r="J2036" s="22">
        <f t="shared" ca="1" si="120"/>
        <v>1</v>
      </c>
      <c r="K2036" s="19"/>
      <c r="L2036" s="73"/>
      <c r="M2036" s="74"/>
      <c r="N2036" s="19"/>
      <c r="O2036" s="73"/>
      <c r="P2036" s="82">
        <v>1</v>
      </c>
      <c r="Q2036" s="24">
        <v>1</v>
      </c>
      <c r="R2036" s="81">
        <f t="shared" si="122"/>
        <v>1</v>
      </c>
      <c r="S2036" s="87"/>
      <c r="T2036" s="19"/>
      <c r="U2036" s="25"/>
      <c r="V2036" s="25"/>
      <c r="W2036" s="81"/>
      <c r="X2036" s="91" t="e">
        <f ca="1">+VLOOKUP(#REF!,REFERENCIAS!$C:$D,2,0)*VLOOKUP(#REF!,PONDERADORES!A:P,IF(AND(INFORMACION!$T2036='REFERENCIAS RIESGO'!$C$36,INFORMACION!$F2036=REFERENCIAS!$C$24),16,IF(INFORMACION!$T2036='REFERENCIAS RIESGO'!$C$36,13,IF(INFORMACION!$F2036=REFERENCIAS!$C$24,10,7))),0)+VLOOKUP(K2036,REFERENCIAS!$C:$D,2,0)*VLOOKUP($K$2,PONDERADORES!A:P,IF(AND(INFORMACION!$T2036='REFERENCIAS RIESGO'!$C$36,INFORMACION!$F2036=REFERENCIAS!$C$24),16,IF(INFORMACION!$T2036='REFERENCIAS RIESGO'!$C$36,13,IF(INFORMACION!$F2036=REFERENCIAS!$C$24,10,7))),0)+VLOOKUP(L2036,REFERENCIAS!$C:$D,2,0)*VLOOKUP($L$2,PONDERADORES!A:P,IF(AND(INFORMACION!$T2036='REFERENCIAS RIESGO'!$C$36,INFORMACION!$F2036=REFERENCIAS!$C$24),16,IF(INFORMACION!$T2036='REFERENCIAS RIESGO'!$C$36,13,IF(INFORMACION!$F2036=REFERENCIAS!$C$24,10,7))),0)+VLOOKUP(F2036,REFERENCIAS!$C:$D,2,0)*VLOOKUP($F$2,PONDERADORES!A:P,IF(AND(INFORMACION!$T2036='REFERENCIAS RIESGO'!$C$36,INFORMACION!$F2036=REFERENCIAS!$C$24),16,IF(INFORMACION!$T2036='REFERENCIAS RIESGO'!$C$36,13,IF(INFORMACION!$F2036=REFERENCIAS!$C$24,10,7))),0)+VLOOKUP(T2036,REFERENCIAS!$C:$D,2,0)*VLOOKUP($T$2,PONDERADORES!A:P,IF(AND(INFORMACION!$T2036='REFERENCIAS RIESGO'!$C$36,INFORMACION!$F2036=REFERENCIAS!$C$24),16,IF(INFORMACION!$T2036='REFERENCIAS RIESGO'!$C$36,13,IF(INFORMACION!$F2036=REFERENCIAS!$C$24,10,7))),0)+VLOOKUP(IF(J2036&lt;=0.2,0.2,IF(AND(J2036&gt;0.2,J2036&lt;=0.4),0.4,IF(AND(J2036&gt;0.4,J2036&lt;=0.6),0.6,IF(AND(J2036&gt;0.6,J2036&lt;=0.8),0.8,IF(AND(J2036&gt;0.8,J2036&lt;=1),1))))),REFERENCIAS!$C:$D,2,0)*VLOOKUP($J$2,PONDERADORES!A:P,IF(AND(INFORMACION!$T2036='REFERENCIAS RIESGO'!$C$36,INFORMACION!$F2036=REFERENCIAS!$C$24),16,IF(INFORMACION!$T2036='REFERENCIAS RIESGO'!$C$36,13,IF(INFORMACION!$F2036=REFERENCIAS!$C$24,10,7))),0)</f>
        <v>#REF!</v>
      </c>
      <c r="Y2036" s="68">
        <f>+VLOOKUP(M2036,REFERENCIAS!$C:$D,2,0)*VLOOKUP($M$2,PONDERADORES!$A$7:$G$9,7,0)+VLOOKUP(N2036,REFERENCIAS!$C:$D,2,0)*VLOOKUP($N$2,PONDERADORES!$A$7:$G$9,7,0)+VLOOKUP(O2036,REFERENCIAS!$C:$D,2,0)*VLOOKUP($O$2,PONDERADORES!$A$7:$G$9,7,0)</f>
        <v>0.2</v>
      </c>
      <c r="Z2036" s="2">
        <f>+VLOOKUP(IF(R2036&lt;0.1,0,IF(AND(R2036&gt;=0.1,R2036&lt;0.2),0.1,IF(AND(R2036&gt;=0.2,R2036&lt;0.3),0.2,IF(R2036&gt;0.3,0.3,)))),REFERENCIAS!$C:$D,2,0)*VLOOKUP($R$2,PONDERADORES!$A$11:$G$11,7,0)</f>
        <v>15</v>
      </c>
      <c r="AA2036" s="92"/>
      <c r="AB2036" s="95" t="e">
        <f t="shared" ca="1" si="123"/>
        <v>#REF!</v>
      </c>
      <c r="AC2036" s="23" t="e">
        <f ca="1">IF(AB2036&gt;REFERENCIAS!$C$62,REFERENCIAS!$B$62,IF(AND(AB2036&gt;=REFERENCIAS!$C$63,AB2036&lt;REFERENCIAS!$D$63),REFERENCIAS!$B$63,IF(AND(AB2036&gt;REFERENCIAS!$C$64,AB2036&lt;=REFERENCIAS!$D$64),REFERENCIAS!$B$64,IF(AND(AB2036&gt;=REFERENCIAS!$C$65,AB2036&lt;REFERENCIAS!$D$65),REFERENCIAS!$B$65, "Revisar"))))</f>
        <v>#REF!</v>
      </c>
      <c r="AD2036" s="94" t="e">
        <f ca="1">VLOOKUP(AC2036,REFERENCIAS!$B$62:$G$65,4,FALSE)</f>
        <v>#REF!</v>
      </c>
    </row>
    <row r="2037" spans="1:30" ht="17.25" x14ac:dyDescent="0.25">
      <c r="A2037" s="74"/>
      <c r="B2037" s="19"/>
      <c r="C2037" s="19"/>
      <c r="D2037" s="50"/>
      <c r="E2037" s="73"/>
      <c r="F2037" s="74"/>
      <c r="G2037" s="9"/>
      <c r="H2037" s="48"/>
      <c r="I2037" s="49">
        <f t="shared" ca="1" si="121"/>
        <v>2022</v>
      </c>
      <c r="J2037" s="22">
        <f t="shared" ca="1" si="120"/>
        <v>1</v>
      </c>
      <c r="K2037" s="19"/>
      <c r="L2037" s="73"/>
      <c r="M2037" s="74"/>
      <c r="N2037" s="19"/>
      <c r="O2037" s="73"/>
      <c r="P2037" s="82">
        <v>1</v>
      </c>
      <c r="Q2037" s="24">
        <v>1</v>
      </c>
      <c r="R2037" s="81">
        <f t="shared" si="122"/>
        <v>1</v>
      </c>
      <c r="S2037" s="87"/>
      <c r="T2037" s="19"/>
      <c r="U2037" s="25"/>
      <c r="V2037" s="25"/>
      <c r="W2037" s="81"/>
      <c r="X2037" s="91" t="e">
        <f ca="1">+VLOOKUP(#REF!,REFERENCIAS!$C:$D,2,0)*VLOOKUP(#REF!,PONDERADORES!A:P,IF(AND(INFORMACION!$T2037='REFERENCIAS RIESGO'!$C$36,INFORMACION!$F2037=REFERENCIAS!$C$24),16,IF(INFORMACION!$T2037='REFERENCIAS RIESGO'!$C$36,13,IF(INFORMACION!$F2037=REFERENCIAS!$C$24,10,7))),0)+VLOOKUP(K2037,REFERENCIAS!$C:$D,2,0)*VLOOKUP($K$2,PONDERADORES!A:P,IF(AND(INFORMACION!$T2037='REFERENCIAS RIESGO'!$C$36,INFORMACION!$F2037=REFERENCIAS!$C$24),16,IF(INFORMACION!$T2037='REFERENCIAS RIESGO'!$C$36,13,IF(INFORMACION!$F2037=REFERENCIAS!$C$24,10,7))),0)+VLOOKUP(L2037,REFERENCIAS!$C:$D,2,0)*VLOOKUP($L$2,PONDERADORES!A:P,IF(AND(INFORMACION!$T2037='REFERENCIAS RIESGO'!$C$36,INFORMACION!$F2037=REFERENCIAS!$C$24),16,IF(INFORMACION!$T2037='REFERENCIAS RIESGO'!$C$36,13,IF(INFORMACION!$F2037=REFERENCIAS!$C$24,10,7))),0)+VLOOKUP(F2037,REFERENCIAS!$C:$D,2,0)*VLOOKUP($F$2,PONDERADORES!A:P,IF(AND(INFORMACION!$T2037='REFERENCIAS RIESGO'!$C$36,INFORMACION!$F2037=REFERENCIAS!$C$24),16,IF(INFORMACION!$T2037='REFERENCIAS RIESGO'!$C$36,13,IF(INFORMACION!$F2037=REFERENCIAS!$C$24,10,7))),0)+VLOOKUP(T2037,REFERENCIAS!$C:$D,2,0)*VLOOKUP($T$2,PONDERADORES!A:P,IF(AND(INFORMACION!$T2037='REFERENCIAS RIESGO'!$C$36,INFORMACION!$F2037=REFERENCIAS!$C$24),16,IF(INFORMACION!$T2037='REFERENCIAS RIESGO'!$C$36,13,IF(INFORMACION!$F2037=REFERENCIAS!$C$24,10,7))),0)+VLOOKUP(IF(J2037&lt;=0.2,0.2,IF(AND(J2037&gt;0.2,J2037&lt;=0.4),0.4,IF(AND(J2037&gt;0.4,J2037&lt;=0.6),0.6,IF(AND(J2037&gt;0.6,J2037&lt;=0.8),0.8,IF(AND(J2037&gt;0.8,J2037&lt;=1),1))))),REFERENCIAS!$C:$D,2,0)*VLOOKUP($J$2,PONDERADORES!A:P,IF(AND(INFORMACION!$T2037='REFERENCIAS RIESGO'!$C$36,INFORMACION!$F2037=REFERENCIAS!$C$24),16,IF(INFORMACION!$T2037='REFERENCIAS RIESGO'!$C$36,13,IF(INFORMACION!$F2037=REFERENCIAS!$C$24,10,7))),0)</f>
        <v>#REF!</v>
      </c>
      <c r="Y2037" s="68">
        <f>+VLOOKUP(M2037,REFERENCIAS!$C:$D,2,0)*VLOOKUP($M$2,PONDERADORES!$A$7:$G$9,7,0)+VLOOKUP(N2037,REFERENCIAS!$C:$D,2,0)*VLOOKUP($N$2,PONDERADORES!$A$7:$G$9,7,0)+VLOOKUP(O2037,REFERENCIAS!$C:$D,2,0)*VLOOKUP($O$2,PONDERADORES!$A$7:$G$9,7,0)</f>
        <v>0.2</v>
      </c>
      <c r="Z2037" s="2">
        <f>+VLOOKUP(IF(R2037&lt;0.1,0,IF(AND(R2037&gt;=0.1,R2037&lt;0.2),0.1,IF(AND(R2037&gt;=0.2,R2037&lt;0.3),0.2,IF(R2037&gt;0.3,0.3,)))),REFERENCIAS!$C:$D,2,0)*VLOOKUP($R$2,PONDERADORES!$A$11:$G$11,7,0)</f>
        <v>15</v>
      </c>
      <c r="AA2037" s="92"/>
      <c r="AB2037" s="95" t="e">
        <f t="shared" ca="1" si="123"/>
        <v>#REF!</v>
      </c>
      <c r="AC2037" s="23" t="e">
        <f ca="1">IF(AB2037&gt;REFERENCIAS!$C$62,REFERENCIAS!$B$62,IF(AND(AB2037&gt;=REFERENCIAS!$C$63,AB2037&lt;REFERENCIAS!$D$63),REFERENCIAS!$B$63,IF(AND(AB2037&gt;REFERENCIAS!$C$64,AB2037&lt;=REFERENCIAS!$D$64),REFERENCIAS!$B$64,IF(AND(AB2037&gt;=REFERENCIAS!$C$65,AB2037&lt;REFERENCIAS!$D$65),REFERENCIAS!$B$65, "Revisar"))))</f>
        <v>#REF!</v>
      </c>
      <c r="AD2037" s="94" t="e">
        <f ca="1">VLOOKUP(AC2037,REFERENCIAS!$B$62:$G$65,4,FALSE)</f>
        <v>#REF!</v>
      </c>
    </row>
    <row r="2038" spans="1:30" ht="17.25" x14ac:dyDescent="0.25">
      <c r="A2038" s="74"/>
      <c r="B2038" s="19"/>
      <c r="C2038" s="19"/>
      <c r="D2038" s="50"/>
      <c r="E2038" s="73"/>
      <c r="F2038" s="74"/>
      <c r="G2038" s="9"/>
      <c r="H2038" s="48"/>
      <c r="I2038" s="49">
        <f t="shared" ca="1" si="121"/>
        <v>2022</v>
      </c>
      <c r="J2038" s="22">
        <f t="shared" ca="1" si="120"/>
        <v>1</v>
      </c>
      <c r="K2038" s="19"/>
      <c r="L2038" s="73"/>
      <c r="M2038" s="74"/>
      <c r="N2038" s="19"/>
      <c r="O2038" s="73"/>
      <c r="P2038" s="82">
        <v>1</v>
      </c>
      <c r="Q2038" s="24">
        <v>1</v>
      </c>
      <c r="R2038" s="81">
        <f t="shared" si="122"/>
        <v>1</v>
      </c>
      <c r="S2038" s="87"/>
      <c r="T2038" s="19"/>
      <c r="U2038" s="25"/>
      <c r="V2038" s="25"/>
      <c r="W2038" s="81"/>
      <c r="X2038" s="91" t="e">
        <f ca="1">+VLOOKUP(#REF!,REFERENCIAS!$C:$D,2,0)*VLOOKUP(#REF!,PONDERADORES!A:P,IF(AND(INFORMACION!$T2038='REFERENCIAS RIESGO'!$C$36,INFORMACION!$F2038=REFERENCIAS!$C$24),16,IF(INFORMACION!$T2038='REFERENCIAS RIESGO'!$C$36,13,IF(INFORMACION!$F2038=REFERENCIAS!$C$24,10,7))),0)+VLOOKUP(K2038,REFERENCIAS!$C:$D,2,0)*VLOOKUP($K$2,PONDERADORES!A:P,IF(AND(INFORMACION!$T2038='REFERENCIAS RIESGO'!$C$36,INFORMACION!$F2038=REFERENCIAS!$C$24),16,IF(INFORMACION!$T2038='REFERENCIAS RIESGO'!$C$36,13,IF(INFORMACION!$F2038=REFERENCIAS!$C$24,10,7))),0)+VLOOKUP(L2038,REFERENCIAS!$C:$D,2,0)*VLOOKUP($L$2,PONDERADORES!A:P,IF(AND(INFORMACION!$T2038='REFERENCIAS RIESGO'!$C$36,INFORMACION!$F2038=REFERENCIAS!$C$24),16,IF(INFORMACION!$T2038='REFERENCIAS RIESGO'!$C$36,13,IF(INFORMACION!$F2038=REFERENCIAS!$C$24,10,7))),0)+VLOOKUP(F2038,REFERENCIAS!$C:$D,2,0)*VLOOKUP($F$2,PONDERADORES!A:P,IF(AND(INFORMACION!$T2038='REFERENCIAS RIESGO'!$C$36,INFORMACION!$F2038=REFERENCIAS!$C$24),16,IF(INFORMACION!$T2038='REFERENCIAS RIESGO'!$C$36,13,IF(INFORMACION!$F2038=REFERENCIAS!$C$24,10,7))),0)+VLOOKUP(T2038,REFERENCIAS!$C:$D,2,0)*VLOOKUP($T$2,PONDERADORES!A:P,IF(AND(INFORMACION!$T2038='REFERENCIAS RIESGO'!$C$36,INFORMACION!$F2038=REFERENCIAS!$C$24),16,IF(INFORMACION!$T2038='REFERENCIAS RIESGO'!$C$36,13,IF(INFORMACION!$F2038=REFERENCIAS!$C$24,10,7))),0)+VLOOKUP(IF(J2038&lt;=0.2,0.2,IF(AND(J2038&gt;0.2,J2038&lt;=0.4),0.4,IF(AND(J2038&gt;0.4,J2038&lt;=0.6),0.6,IF(AND(J2038&gt;0.6,J2038&lt;=0.8),0.8,IF(AND(J2038&gt;0.8,J2038&lt;=1),1))))),REFERENCIAS!$C:$D,2,0)*VLOOKUP($J$2,PONDERADORES!A:P,IF(AND(INFORMACION!$T2038='REFERENCIAS RIESGO'!$C$36,INFORMACION!$F2038=REFERENCIAS!$C$24),16,IF(INFORMACION!$T2038='REFERENCIAS RIESGO'!$C$36,13,IF(INFORMACION!$F2038=REFERENCIAS!$C$24,10,7))),0)</f>
        <v>#REF!</v>
      </c>
      <c r="Y2038" s="68">
        <f>+VLOOKUP(M2038,REFERENCIAS!$C:$D,2,0)*VLOOKUP($M$2,PONDERADORES!$A$7:$G$9,7,0)+VLOOKUP(N2038,REFERENCIAS!$C:$D,2,0)*VLOOKUP($N$2,PONDERADORES!$A$7:$G$9,7,0)+VLOOKUP(O2038,REFERENCIAS!$C:$D,2,0)*VLOOKUP($O$2,PONDERADORES!$A$7:$G$9,7,0)</f>
        <v>0.2</v>
      </c>
      <c r="Z2038" s="2">
        <f>+VLOOKUP(IF(R2038&lt;0.1,0,IF(AND(R2038&gt;=0.1,R2038&lt;0.2),0.1,IF(AND(R2038&gt;=0.2,R2038&lt;0.3),0.2,IF(R2038&gt;0.3,0.3,)))),REFERENCIAS!$C:$D,2,0)*VLOOKUP($R$2,PONDERADORES!$A$11:$G$11,7,0)</f>
        <v>15</v>
      </c>
      <c r="AA2038" s="92"/>
      <c r="AB2038" s="95" t="e">
        <f t="shared" ca="1" si="123"/>
        <v>#REF!</v>
      </c>
      <c r="AC2038" s="23" t="e">
        <f ca="1">IF(AB2038&gt;REFERENCIAS!$C$62,REFERENCIAS!$B$62,IF(AND(AB2038&gt;=REFERENCIAS!$C$63,AB2038&lt;REFERENCIAS!$D$63),REFERENCIAS!$B$63,IF(AND(AB2038&gt;REFERENCIAS!$C$64,AB2038&lt;=REFERENCIAS!$D$64),REFERENCIAS!$B$64,IF(AND(AB2038&gt;=REFERENCIAS!$C$65,AB2038&lt;REFERENCIAS!$D$65),REFERENCIAS!$B$65, "Revisar"))))</f>
        <v>#REF!</v>
      </c>
      <c r="AD2038" s="94" t="e">
        <f ca="1">VLOOKUP(AC2038,REFERENCIAS!$B$62:$G$65,4,FALSE)</f>
        <v>#REF!</v>
      </c>
    </row>
    <row r="2039" spans="1:30" ht="17.25" x14ac:dyDescent="0.25">
      <c r="A2039" s="74"/>
      <c r="B2039" s="19"/>
      <c r="C2039" s="19"/>
      <c r="D2039" s="50"/>
      <c r="E2039" s="73"/>
      <c r="F2039" s="74"/>
      <c r="G2039" s="9"/>
      <c r="H2039" s="48"/>
      <c r="I2039" s="49">
        <f t="shared" ca="1" si="121"/>
        <v>2022</v>
      </c>
      <c r="J2039" s="22">
        <f t="shared" ca="1" si="120"/>
        <v>1</v>
      </c>
      <c r="K2039" s="19"/>
      <c r="L2039" s="73"/>
      <c r="M2039" s="74"/>
      <c r="N2039" s="19"/>
      <c r="O2039" s="73"/>
      <c r="P2039" s="82">
        <v>1</v>
      </c>
      <c r="Q2039" s="24">
        <v>1</v>
      </c>
      <c r="R2039" s="81">
        <f t="shared" si="122"/>
        <v>1</v>
      </c>
      <c r="S2039" s="87"/>
      <c r="T2039" s="19"/>
      <c r="U2039" s="25"/>
      <c r="V2039" s="25"/>
      <c r="W2039" s="81"/>
      <c r="X2039" s="91" t="e">
        <f ca="1">+VLOOKUP(#REF!,REFERENCIAS!$C:$D,2,0)*VLOOKUP(#REF!,PONDERADORES!A:P,IF(AND(INFORMACION!$T2039='REFERENCIAS RIESGO'!$C$36,INFORMACION!$F2039=REFERENCIAS!$C$24),16,IF(INFORMACION!$T2039='REFERENCIAS RIESGO'!$C$36,13,IF(INFORMACION!$F2039=REFERENCIAS!$C$24,10,7))),0)+VLOOKUP(K2039,REFERENCIAS!$C:$D,2,0)*VLOOKUP($K$2,PONDERADORES!A:P,IF(AND(INFORMACION!$T2039='REFERENCIAS RIESGO'!$C$36,INFORMACION!$F2039=REFERENCIAS!$C$24),16,IF(INFORMACION!$T2039='REFERENCIAS RIESGO'!$C$36,13,IF(INFORMACION!$F2039=REFERENCIAS!$C$24,10,7))),0)+VLOOKUP(L2039,REFERENCIAS!$C:$D,2,0)*VLOOKUP($L$2,PONDERADORES!A:P,IF(AND(INFORMACION!$T2039='REFERENCIAS RIESGO'!$C$36,INFORMACION!$F2039=REFERENCIAS!$C$24),16,IF(INFORMACION!$T2039='REFERENCIAS RIESGO'!$C$36,13,IF(INFORMACION!$F2039=REFERENCIAS!$C$24,10,7))),0)+VLOOKUP(F2039,REFERENCIAS!$C:$D,2,0)*VLOOKUP($F$2,PONDERADORES!A:P,IF(AND(INFORMACION!$T2039='REFERENCIAS RIESGO'!$C$36,INFORMACION!$F2039=REFERENCIAS!$C$24),16,IF(INFORMACION!$T2039='REFERENCIAS RIESGO'!$C$36,13,IF(INFORMACION!$F2039=REFERENCIAS!$C$24,10,7))),0)+VLOOKUP(T2039,REFERENCIAS!$C:$D,2,0)*VLOOKUP($T$2,PONDERADORES!A:P,IF(AND(INFORMACION!$T2039='REFERENCIAS RIESGO'!$C$36,INFORMACION!$F2039=REFERENCIAS!$C$24),16,IF(INFORMACION!$T2039='REFERENCIAS RIESGO'!$C$36,13,IF(INFORMACION!$F2039=REFERENCIAS!$C$24,10,7))),0)+VLOOKUP(IF(J2039&lt;=0.2,0.2,IF(AND(J2039&gt;0.2,J2039&lt;=0.4),0.4,IF(AND(J2039&gt;0.4,J2039&lt;=0.6),0.6,IF(AND(J2039&gt;0.6,J2039&lt;=0.8),0.8,IF(AND(J2039&gt;0.8,J2039&lt;=1),1))))),REFERENCIAS!$C:$D,2,0)*VLOOKUP($J$2,PONDERADORES!A:P,IF(AND(INFORMACION!$T2039='REFERENCIAS RIESGO'!$C$36,INFORMACION!$F2039=REFERENCIAS!$C$24),16,IF(INFORMACION!$T2039='REFERENCIAS RIESGO'!$C$36,13,IF(INFORMACION!$F2039=REFERENCIAS!$C$24,10,7))),0)</f>
        <v>#REF!</v>
      </c>
      <c r="Y2039" s="68">
        <f>+VLOOKUP(M2039,REFERENCIAS!$C:$D,2,0)*VLOOKUP($M$2,PONDERADORES!$A$7:$G$9,7,0)+VLOOKUP(N2039,REFERENCIAS!$C:$D,2,0)*VLOOKUP($N$2,PONDERADORES!$A$7:$G$9,7,0)+VLOOKUP(O2039,REFERENCIAS!$C:$D,2,0)*VLOOKUP($O$2,PONDERADORES!$A$7:$G$9,7,0)</f>
        <v>0.2</v>
      </c>
      <c r="Z2039" s="2">
        <f>+VLOOKUP(IF(R2039&lt;0.1,0,IF(AND(R2039&gt;=0.1,R2039&lt;0.2),0.1,IF(AND(R2039&gt;=0.2,R2039&lt;0.3),0.2,IF(R2039&gt;0.3,0.3,)))),REFERENCIAS!$C:$D,2,0)*VLOOKUP($R$2,PONDERADORES!$A$11:$G$11,7,0)</f>
        <v>15</v>
      </c>
      <c r="AA2039" s="92"/>
      <c r="AB2039" s="95" t="e">
        <f t="shared" ca="1" si="123"/>
        <v>#REF!</v>
      </c>
      <c r="AC2039" s="23" t="e">
        <f ca="1">IF(AB2039&gt;REFERENCIAS!$C$62,REFERENCIAS!$B$62,IF(AND(AB2039&gt;=REFERENCIAS!$C$63,AB2039&lt;REFERENCIAS!$D$63),REFERENCIAS!$B$63,IF(AND(AB2039&gt;REFERENCIAS!$C$64,AB2039&lt;=REFERENCIAS!$D$64),REFERENCIAS!$B$64,IF(AND(AB2039&gt;=REFERENCIAS!$C$65,AB2039&lt;REFERENCIAS!$D$65),REFERENCIAS!$B$65, "Revisar"))))</f>
        <v>#REF!</v>
      </c>
      <c r="AD2039" s="94" t="e">
        <f ca="1">VLOOKUP(AC2039,REFERENCIAS!$B$62:$G$65,4,FALSE)</f>
        <v>#REF!</v>
      </c>
    </row>
    <row r="2040" spans="1:30" ht="17.25" x14ac:dyDescent="0.25">
      <c r="A2040" s="74"/>
      <c r="B2040" s="19"/>
      <c r="C2040" s="19"/>
      <c r="D2040" s="50"/>
      <c r="E2040" s="73"/>
      <c r="F2040" s="74"/>
      <c r="G2040" s="9"/>
      <c r="H2040" s="48"/>
      <c r="I2040" s="49">
        <f t="shared" ca="1" si="121"/>
        <v>2022</v>
      </c>
      <c r="J2040" s="22">
        <f t="shared" ca="1" si="120"/>
        <v>1</v>
      </c>
      <c r="K2040" s="19"/>
      <c r="L2040" s="73"/>
      <c r="M2040" s="74"/>
      <c r="N2040" s="19"/>
      <c r="O2040" s="73"/>
      <c r="P2040" s="82">
        <v>1</v>
      </c>
      <c r="Q2040" s="24">
        <v>1</v>
      </c>
      <c r="R2040" s="81">
        <f t="shared" si="122"/>
        <v>1</v>
      </c>
      <c r="S2040" s="87"/>
      <c r="T2040" s="19"/>
      <c r="U2040" s="25"/>
      <c r="V2040" s="25"/>
      <c r="W2040" s="81"/>
      <c r="X2040" s="91" t="e">
        <f ca="1">+VLOOKUP(#REF!,REFERENCIAS!$C:$D,2,0)*VLOOKUP(#REF!,PONDERADORES!A:P,IF(AND(INFORMACION!$T2040='REFERENCIAS RIESGO'!$C$36,INFORMACION!$F2040=REFERENCIAS!$C$24),16,IF(INFORMACION!$T2040='REFERENCIAS RIESGO'!$C$36,13,IF(INFORMACION!$F2040=REFERENCIAS!$C$24,10,7))),0)+VLOOKUP(K2040,REFERENCIAS!$C:$D,2,0)*VLOOKUP($K$2,PONDERADORES!A:P,IF(AND(INFORMACION!$T2040='REFERENCIAS RIESGO'!$C$36,INFORMACION!$F2040=REFERENCIAS!$C$24),16,IF(INFORMACION!$T2040='REFERENCIAS RIESGO'!$C$36,13,IF(INFORMACION!$F2040=REFERENCIAS!$C$24,10,7))),0)+VLOOKUP(L2040,REFERENCIAS!$C:$D,2,0)*VLOOKUP($L$2,PONDERADORES!A:P,IF(AND(INFORMACION!$T2040='REFERENCIAS RIESGO'!$C$36,INFORMACION!$F2040=REFERENCIAS!$C$24),16,IF(INFORMACION!$T2040='REFERENCIAS RIESGO'!$C$36,13,IF(INFORMACION!$F2040=REFERENCIAS!$C$24,10,7))),0)+VLOOKUP(F2040,REFERENCIAS!$C:$D,2,0)*VLOOKUP($F$2,PONDERADORES!A:P,IF(AND(INFORMACION!$T2040='REFERENCIAS RIESGO'!$C$36,INFORMACION!$F2040=REFERENCIAS!$C$24),16,IF(INFORMACION!$T2040='REFERENCIAS RIESGO'!$C$36,13,IF(INFORMACION!$F2040=REFERENCIAS!$C$24,10,7))),0)+VLOOKUP(T2040,REFERENCIAS!$C:$D,2,0)*VLOOKUP($T$2,PONDERADORES!A:P,IF(AND(INFORMACION!$T2040='REFERENCIAS RIESGO'!$C$36,INFORMACION!$F2040=REFERENCIAS!$C$24),16,IF(INFORMACION!$T2040='REFERENCIAS RIESGO'!$C$36,13,IF(INFORMACION!$F2040=REFERENCIAS!$C$24,10,7))),0)+VLOOKUP(IF(J2040&lt;=0.2,0.2,IF(AND(J2040&gt;0.2,J2040&lt;=0.4),0.4,IF(AND(J2040&gt;0.4,J2040&lt;=0.6),0.6,IF(AND(J2040&gt;0.6,J2040&lt;=0.8),0.8,IF(AND(J2040&gt;0.8,J2040&lt;=1),1))))),REFERENCIAS!$C:$D,2,0)*VLOOKUP($J$2,PONDERADORES!A:P,IF(AND(INFORMACION!$T2040='REFERENCIAS RIESGO'!$C$36,INFORMACION!$F2040=REFERENCIAS!$C$24),16,IF(INFORMACION!$T2040='REFERENCIAS RIESGO'!$C$36,13,IF(INFORMACION!$F2040=REFERENCIAS!$C$24,10,7))),0)</f>
        <v>#REF!</v>
      </c>
      <c r="Y2040" s="68">
        <f>+VLOOKUP(M2040,REFERENCIAS!$C:$D,2,0)*VLOOKUP($M$2,PONDERADORES!$A$7:$G$9,7,0)+VLOOKUP(N2040,REFERENCIAS!$C:$D,2,0)*VLOOKUP($N$2,PONDERADORES!$A$7:$G$9,7,0)+VLOOKUP(O2040,REFERENCIAS!$C:$D,2,0)*VLOOKUP($O$2,PONDERADORES!$A$7:$G$9,7,0)</f>
        <v>0.2</v>
      </c>
      <c r="Z2040" s="2">
        <f>+VLOOKUP(IF(R2040&lt;0.1,0,IF(AND(R2040&gt;=0.1,R2040&lt;0.2),0.1,IF(AND(R2040&gt;=0.2,R2040&lt;0.3),0.2,IF(R2040&gt;0.3,0.3,)))),REFERENCIAS!$C:$D,2,0)*VLOOKUP($R$2,PONDERADORES!$A$11:$G$11,7,0)</f>
        <v>15</v>
      </c>
      <c r="AA2040" s="92"/>
      <c r="AB2040" s="95" t="e">
        <f t="shared" ca="1" si="123"/>
        <v>#REF!</v>
      </c>
      <c r="AC2040" s="23" t="e">
        <f ca="1">IF(AB2040&gt;REFERENCIAS!$C$62,REFERENCIAS!$B$62,IF(AND(AB2040&gt;=REFERENCIAS!$C$63,AB2040&lt;REFERENCIAS!$D$63),REFERENCIAS!$B$63,IF(AND(AB2040&gt;REFERENCIAS!$C$64,AB2040&lt;=REFERENCIAS!$D$64),REFERENCIAS!$B$64,IF(AND(AB2040&gt;=REFERENCIAS!$C$65,AB2040&lt;REFERENCIAS!$D$65),REFERENCIAS!$B$65, "Revisar"))))</f>
        <v>#REF!</v>
      </c>
      <c r="AD2040" s="94" t="e">
        <f ca="1">VLOOKUP(AC2040,REFERENCIAS!$B$62:$G$65,4,FALSE)</f>
        <v>#REF!</v>
      </c>
    </row>
    <row r="2041" spans="1:30" ht="17.25" x14ac:dyDescent="0.25">
      <c r="A2041" s="74"/>
      <c r="B2041" s="19"/>
      <c r="C2041" s="19"/>
      <c r="D2041" s="50"/>
      <c r="E2041" s="73"/>
      <c r="F2041" s="74"/>
      <c r="G2041" s="9"/>
      <c r="H2041" s="48"/>
      <c r="I2041" s="49">
        <f t="shared" ca="1" si="121"/>
        <v>2022</v>
      </c>
      <c r="J2041" s="22">
        <f t="shared" ca="1" si="120"/>
        <v>1</v>
      </c>
      <c r="K2041" s="19"/>
      <c r="L2041" s="73"/>
      <c r="M2041" s="74"/>
      <c r="N2041" s="19"/>
      <c r="O2041" s="73"/>
      <c r="P2041" s="82">
        <v>1</v>
      </c>
      <c r="Q2041" s="24">
        <v>1</v>
      </c>
      <c r="R2041" s="81">
        <f t="shared" si="122"/>
        <v>1</v>
      </c>
      <c r="S2041" s="87"/>
      <c r="T2041" s="19"/>
      <c r="U2041" s="25"/>
      <c r="V2041" s="25"/>
      <c r="W2041" s="81"/>
      <c r="X2041" s="91" t="e">
        <f ca="1">+VLOOKUP(#REF!,REFERENCIAS!$C:$D,2,0)*VLOOKUP(#REF!,PONDERADORES!A:P,IF(AND(INFORMACION!$T2041='REFERENCIAS RIESGO'!$C$36,INFORMACION!$F2041=REFERENCIAS!$C$24),16,IF(INFORMACION!$T2041='REFERENCIAS RIESGO'!$C$36,13,IF(INFORMACION!$F2041=REFERENCIAS!$C$24,10,7))),0)+VLOOKUP(K2041,REFERENCIAS!$C:$D,2,0)*VLOOKUP($K$2,PONDERADORES!A:P,IF(AND(INFORMACION!$T2041='REFERENCIAS RIESGO'!$C$36,INFORMACION!$F2041=REFERENCIAS!$C$24),16,IF(INFORMACION!$T2041='REFERENCIAS RIESGO'!$C$36,13,IF(INFORMACION!$F2041=REFERENCIAS!$C$24,10,7))),0)+VLOOKUP(L2041,REFERENCIAS!$C:$D,2,0)*VLOOKUP($L$2,PONDERADORES!A:P,IF(AND(INFORMACION!$T2041='REFERENCIAS RIESGO'!$C$36,INFORMACION!$F2041=REFERENCIAS!$C$24),16,IF(INFORMACION!$T2041='REFERENCIAS RIESGO'!$C$36,13,IF(INFORMACION!$F2041=REFERENCIAS!$C$24,10,7))),0)+VLOOKUP(F2041,REFERENCIAS!$C:$D,2,0)*VLOOKUP($F$2,PONDERADORES!A:P,IF(AND(INFORMACION!$T2041='REFERENCIAS RIESGO'!$C$36,INFORMACION!$F2041=REFERENCIAS!$C$24),16,IF(INFORMACION!$T2041='REFERENCIAS RIESGO'!$C$36,13,IF(INFORMACION!$F2041=REFERENCIAS!$C$24,10,7))),0)+VLOOKUP(T2041,REFERENCIAS!$C:$D,2,0)*VLOOKUP($T$2,PONDERADORES!A:P,IF(AND(INFORMACION!$T2041='REFERENCIAS RIESGO'!$C$36,INFORMACION!$F2041=REFERENCIAS!$C$24),16,IF(INFORMACION!$T2041='REFERENCIAS RIESGO'!$C$36,13,IF(INFORMACION!$F2041=REFERENCIAS!$C$24,10,7))),0)+VLOOKUP(IF(J2041&lt;=0.2,0.2,IF(AND(J2041&gt;0.2,J2041&lt;=0.4),0.4,IF(AND(J2041&gt;0.4,J2041&lt;=0.6),0.6,IF(AND(J2041&gt;0.6,J2041&lt;=0.8),0.8,IF(AND(J2041&gt;0.8,J2041&lt;=1),1))))),REFERENCIAS!$C:$D,2,0)*VLOOKUP($J$2,PONDERADORES!A:P,IF(AND(INFORMACION!$T2041='REFERENCIAS RIESGO'!$C$36,INFORMACION!$F2041=REFERENCIAS!$C$24),16,IF(INFORMACION!$T2041='REFERENCIAS RIESGO'!$C$36,13,IF(INFORMACION!$F2041=REFERENCIAS!$C$24,10,7))),0)</f>
        <v>#REF!</v>
      </c>
      <c r="Y2041" s="68">
        <f>+VLOOKUP(M2041,REFERENCIAS!$C:$D,2,0)*VLOOKUP($M$2,PONDERADORES!$A$7:$G$9,7,0)+VLOOKUP(N2041,REFERENCIAS!$C:$D,2,0)*VLOOKUP($N$2,PONDERADORES!$A$7:$G$9,7,0)+VLOOKUP(O2041,REFERENCIAS!$C:$D,2,0)*VLOOKUP($O$2,PONDERADORES!$A$7:$G$9,7,0)</f>
        <v>0.2</v>
      </c>
      <c r="Z2041" s="2">
        <f>+VLOOKUP(IF(R2041&lt;0.1,0,IF(AND(R2041&gt;=0.1,R2041&lt;0.2),0.1,IF(AND(R2041&gt;=0.2,R2041&lt;0.3),0.2,IF(R2041&gt;0.3,0.3,)))),REFERENCIAS!$C:$D,2,0)*VLOOKUP($R$2,PONDERADORES!$A$11:$G$11,7,0)</f>
        <v>15</v>
      </c>
      <c r="AA2041" s="92"/>
      <c r="AB2041" s="95" t="e">
        <f t="shared" ca="1" si="123"/>
        <v>#REF!</v>
      </c>
      <c r="AC2041" s="23" t="e">
        <f ca="1">IF(AB2041&gt;REFERENCIAS!$C$62,REFERENCIAS!$B$62,IF(AND(AB2041&gt;=REFERENCIAS!$C$63,AB2041&lt;REFERENCIAS!$D$63),REFERENCIAS!$B$63,IF(AND(AB2041&gt;REFERENCIAS!$C$64,AB2041&lt;=REFERENCIAS!$D$64),REFERENCIAS!$B$64,IF(AND(AB2041&gt;=REFERENCIAS!$C$65,AB2041&lt;REFERENCIAS!$D$65),REFERENCIAS!$B$65, "Revisar"))))</f>
        <v>#REF!</v>
      </c>
      <c r="AD2041" s="94" t="e">
        <f ca="1">VLOOKUP(AC2041,REFERENCIAS!$B$62:$G$65,4,FALSE)</f>
        <v>#REF!</v>
      </c>
    </row>
    <row r="2042" spans="1:30" ht="17.25" x14ac:dyDescent="0.25">
      <c r="A2042" s="74"/>
      <c r="B2042" s="19"/>
      <c r="C2042" s="19"/>
      <c r="D2042" s="50"/>
      <c r="E2042" s="73"/>
      <c r="F2042" s="74"/>
      <c r="G2042" s="9"/>
      <c r="H2042" s="48"/>
      <c r="I2042" s="49">
        <f t="shared" ca="1" si="121"/>
        <v>2022</v>
      </c>
      <c r="J2042" s="22">
        <f t="shared" ca="1" si="120"/>
        <v>1</v>
      </c>
      <c r="K2042" s="19"/>
      <c r="L2042" s="73"/>
      <c r="M2042" s="74"/>
      <c r="N2042" s="19"/>
      <c r="O2042" s="73"/>
      <c r="P2042" s="82">
        <v>1</v>
      </c>
      <c r="Q2042" s="24">
        <v>1</v>
      </c>
      <c r="R2042" s="81">
        <f t="shared" si="122"/>
        <v>1</v>
      </c>
      <c r="S2042" s="87"/>
      <c r="T2042" s="19"/>
      <c r="U2042" s="25"/>
      <c r="V2042" s="25"/>
      <c r="W2042" s="81"/>
      <c r="X2042" s="91" t="e">
        <f ca="1">+VLOOKUP(#REF!,REFERENCIAS!$C:$D,2,0)*VLOOKUP(#REF!,PONDERADORES!A:P,IF(AND(INFORMACION!$T2042='REFERENCIAS RIESGO'!$C$36,INFORMACION!$F2042=REFERENCIAS!$C$24),16,IF(INFORMACION!$T2042='REFERENCIAS RIESGO'!$C$36,13,IF(INFORMACION!$F2042=REFERENCIAS!$C$24,10,7))),0)+VLOOKUP(K2042,REFERENCIAS!$C:$D,2,0)*VLOOKUP($K$2,PONDERADORES!A:P,IF(AND(INFORMACION!$T2042='REFERENCIAS RIESGO'!$C$36,INFORMACION!$F2042=REFERENCIAS!$C$24),16,IF(INFORMACION!$T2042='REFERENCIAS RIESGO'!$C$36,13,IF(INFORMACION!$F2042=REFERENCIAS!$C$24,10,7))),0)+VLOOKUP(L2042,REFERENCIAS!$C:$D,2,0)*VLOOKUP($L$2,PONDERADORES!A:P,IF(AND(INFORMACION!$T2042='REFERENCIAS RIESGO'!$C$36,INFORMACION!$F2042=REFERENCIAS!$C$24),16,IF(INFORMACION!$T2042='REFERENCIAS RIESGO'!$C$36,13,IF(INFORMACION!$F2042=REFERENCIAS!$C$24,10,7))),0)+VLOOKUP(F2042,REFERENCIAS!$C:$D,2,0)*VLOOKUP($F$2,PONDERADORES!A:P,IF(AND(INFORMACION!$T2042='REFERENCIAS RIESGO'!$C$36,INFORMACION!$F2042=REFERENCIAS!$C$24),16,IF(INFORMACION!$T2042='REFERENCIAS RIESGO'!$C$36,13,IF(INFORMACION!$F2042=REFERENCIAS!$C$24,10,7))),0)+VLOOKUP(T2042,REFERENCIAS!$C:$D,2,0)*VLOOKUP($T$2,PONDERADORES!A:P,IF(AND(INFORMACION!$T2042='REFERENCIAS RIESGO'!$C$36,INFORMACION!$F2042=REFERENCIAS!$C$24),16,IF(INFORMACION!$T2042='REFERENCIAS RIESGO'!$C$36,13,IF(INFORMACION!$F2042=REFERENCIAS!$C$24,10,7))),0)+VLOOKUP(IF(J2042&lt;=0.2,0.2,IF(AND(J2042&gt;0.2,J2042&lt;=0.4),0.4,IF(AND(J2042&gt;0.4,J2042&lt;=0.6),0.6,IF(AND(J2042&gt;0.6,J2042&lt;=0.8),0.8,IF(AND(J2042&gt;0.8,J2042&lt;=1),1))))),REFERENCIAS!$C:$D,2,0)*VLOOKUP($J$2,PONDERADORES!A:P,IF(AND(INFORMACION!$T2042='REFERENCIAS RIESGO'!$C$36,INFORMACION!$F2042=REFERENCIAS!$C$24),16,IF(INFORMACION!$T2042='REFERENCIAS RIESGO'!$C$36,13,IF(INFORMACION!$F2042=REFERENCIAS!$C$24,10,7))),0)</f>
        <v>#REF!</v>
      </c>
      <c r="Y2042" s="68">
        <f>+VLOOKUP(M2042,REFERENCIAS!$C:$D,2,0)*VLOOKUP($M$2,PONDERADORES!$A$7:$G$9,7,0)+VLOOKUP(N2042,REFERENCIAS!$C:$D,2,0)*VLOOKUP($N$2,PONDERADORES!$A$7:$G$9,7,0)+VLOOKUP(O2042,REFERENCIAS!$C:$D,2,0)*VLOOKUP($O$2,PONDERADORES!$A$7:$G$9,7,0)</f>
        <v>0.2</v>
      </c>
      <c r="Z2042" s="2">
        <f>+VLOOKUP(IF(R2042&lt;0.1,0,IF(AND(R2042&gt;=0.1,R2042&lt;0.2),0.1,IF(AND(R2042&gt;=0.2,R2042&lt;0.3),0.2,IF(R2042&gt;0.3,0.3,)))),REFERENCIAS!$C:$D,2,0)*VLOOKUP($R$2,PONDERADORES!$A$11:$G$11,7,0)</f>
        <v>15</v>
      </c>
      <c r="AA2042" s="92"/>
      <c r="AB2042" s="95" t="e">
        <f t="shared" ca="1" si="123"/>
        <v>#REF!</v>
      </c>
      <c r="AC2042" s="23" t="e">
        <f ca="1">IF(AB2042&gt;REFERENCIAS!$C$62,REFERENCIAS!$B$62,IF(AND(AB2042&gt;=REFERENCIAS!$C$63,AB2042&lt;REFERENCIAS!$D$63),REFERENCIAS!$B$63,IF(AND(AB2042&gt;REFERENCIAS!$C$64,AB2042&lt;=REFERENCIAS!$D$64),REFERENCIAS!$B$64,IF(AND(AB2042&gt;=REFERENCIAS!$C$65,AB2042&lt;REFERENCIAS!$D$65),REFERENCIAS!$B$65, "Revisar"))))</f>
        <v>#REF!</v>
      </c>
      <c r="AD2042" s="94" t="e">
        <f ca="1">VLOOKUP(AC2042,REFERENCIAS!$B$62:$G$65,4,FALSE)</f>
        <v>#REF!</v>
      </c>
    </row>
    <row r="2043" spans="1:30" ht="17.25" x14ac:dyDescent="0.25">
      <c r="A2043" s="74"/>
      <c r="B2043" s="19"/>
      <c r="C2043" s="19"/>
      <c r="D2043" s="50"/>
      <c r="E2043" s="73"/>
      <c r="F2043" s="74"/>
      <c r="G2043" s="9"/>
      <c r="H2043" s="48"/>
      <c r="I2043" s="49">
        <f t="shared" ca="1" si="121"/>
        <v>2022</v>
      </c>
      <c r="J2043" s="22">
        <f t="shared" ca="1" si="120"/>
        <v>1</v>
      </c>
      <c r="K2043" s="19"/>
      <c r="L2043" s="73"/>
      <c r="M2043" s="74"/>
      <c r="N2043" s="19"/>
      <c r="O2043" s="73"/>
      <c r="P2043" s="82">
        <v>1</v>
      </c>
      <c r="Q2043" s="24">
        <v>1</v>
      </c>
      <c r="R2043" s="81">
        <f t="shared" si="122"/>
        <v>1</v>
      </c>
      <c r="S2043" s="87"/>
      <c r="T2043" s="19"/>
      <c r="U2043" s="25"/>
      <c r="V2043" s="25"/>
      <c r="W2043" s="81"/>
      <c r="X2043" s="91" t="e">
        <f ca="1">+VLOOKUP(#REF!,REFERENCIAS!$C:$D,2,0)*VLOOKUP(#REF!,PONDERADORES!A:P,IF(AND(INFORMACION!$T2043='REFERENCIAS RIESGO'!$C$36,INFORMACION!$F2043=REFERENCIAS!$C$24),16,IF(INFORMACION!$T2043='REFERENCIAS RIESGO'!$C$36,13,IF(INFORMACION!$F2043=REFERENCIAS!$C$24,10,7))),0)+VLOOKUP(K2043,REFERENCIAS!$C:$D,2,0)*VLOOKUP($K$2,PONDERADORES!A:P,IF(AND(INFORMACION!$T2043='REFERENCIAS RIESGO'!$C$36,INFORMACION!$F2043=REFERENCIAS!$C$24),16,IF(INFORMACION!$T2043='REFERENCIAS RIESGO'!$C$36,13,IF(INFORMACION!$F2043=REFERENCIAS!$C$24,10,7))),0)+VLOOKUP(L2043,REFERENCIAS!$C:$D,2,0)*VLOOKUP($L$2,PONDERADORES!A:P,IF(AND(INFORMACION!$T2043='REFERENCIAS RIESGO'!$C$36,INFORMACION!$F2043=REFERENCIAS!$C$24),16,IF(INFORMACION!$T2043='REFERENCIAS RIESGO'!$C$36,13,IF(INFORMACION!$F2043=REFERENCIAS!$C$24,10,7))),0)+VLOOKUP(F2043,REFERENCIAS!$C:$D,2,0)*VLOOKUP($F$2,PONDERADORES!A:P,IF(AND(INFORMACION!$T2043='REFERENCIAS RIESGO'!$C$36,INFORMACION!$F2043=REFERENCIAS!$C$24),16,IF(INFORMACION!$T2043='REFERENCIAS RIESGO'!$C$36,13,IF(INFORMACION!$F2043=REFERENCIAS!$C$24,10,7))),0)+VLOOKUP(T2043,REFERENCIAS!$C:$D,2,0)*VLOOKUP($T$2,PONDERADORES!A:P,IF(AND(INFORMACION!$T2043='REFERENCIAS RIESGO'!$C$36,INFORMACION!$F2043=REFERENCIAS!$C$24),16,IF(INFORMACION!$T2043='REFERENCIAS RIESGO'!$C$36,13,IF(INFORMACION!$F2043=REFERENCIAS!$C$24,10,7))),0)+VLOOKUP(IF(J2043&lt;=0.2,0.2,IF(AND(J2043&gt;0.2,J2043&lt;=0.4),0.4,IF(AND(J2043&gt;0.4,J2043&lt;=0.6),0.6,IF(AND(J2043&gt;0.6,J2043&lt;=0.8),0.8,IF(AND(J2043&gt;0.8,J2043&lt;=1),1))))),REFERENCIAS!$C:$D,2,0)*VLOOKUP($J$2,PONDERADORES!A:P,IF(AND(INFORMACION!$T2043='REFERENCIAS RIESGO'!$C$36,INFORMACION!$F2043=REFERENCIAS!$C$24),16,IF(INFORMACION!$T2043='REFERENCIAS RIESGO'!$C$36,13,IF(INFORMACION!$F2043=REFERENCIAS!$C$24,10,7))),0)</f>
        <v>#REF!</v>
      </c>
      <c r="Y2043" s="68">
        <f>+VLOOKUP(M2043,REFERENCIAS!$C:$D,2,0)*VLOOKUP($M$2,PONDERADORES!$A$7:$G$9,7,0)+VLOOKUP(N2043,REFERENCIAS!$C:$D,2,0)*VLOOKUP($N$2,PONDERADORES!$A$7:$G$9,7,0)+VLOOKUP(O2043,REFERENCIAS!$C:$D,2,0)*VLOOKUP($O$2,PONDERADORES!$A$7:$G$9,7,0)</f>
        <v>0.2</v>
      </c>
      <c r="Z2043" s="2">
        <f>+VLOOKUP(IF(R2043&lt;0.1,0,IF(AND(R2043&gt;=0.1,R2043&lt;0.2),0.1,IF(AND(R2043&gt;=0.2,R2043&lt;0.3),0.2,IF(R2043&gt;0.3,0.3,)))),REFERENCIAS!$C:$D,2,0)*VLOOKUP($R$2,PONDERADORES!$A$11:$G$11,7,0)</f>
        <v>15</v>
      </c>
      <c r="AA2043" s="92"/>
      <c r="AB2043" s="95" t="e">
        <f t="shared" ca="1" si="123"/>
        <v>#REF!</v>
      </c>
      <c r="AC2043" s="23" t="e">
        <f ca="1">IF(AB2043&gt;REFERENCIAS!$C$62,REFERENCIAS!$B$62,IF(AND(AB2043&gt;=REFERENCIAS!$C$63,AB2043&lt;REFERENCIAS!$D$63),REFERENCIAS!$B$63,IF(AND(AB2043&gt;REFERENCIAS!$C$64,AB2043&lt;=REFERENCIAS!$D$64),REFERENCIAS!$B$64,IF(AND(AB2043&gt;=REFERENCIAS!$C$65,AB2043&lt;REFERENCIAS!$D$65),REFERENCIAS!$B$65, "Revisar"))))</f>
        <v>#REF!</v>
      </c>
      <c r="AD2043" s="94" t="e">
        <f ca="1">VLOOKUP(AC2043,REFERENCIAS!$B$62:$G$65,4,FALSE)</f>
        <v>#REF!</v>
      </c>
    </row>
    <row r="2044" spans="1:30" ht="17.25" x14ac:dyDescent="0.25">
      <c r="A2044" s="74"/>
      <c r="B2044" s="19"/>
      <c r="C2044" s="19"/>
      <c r="D2044" s="50"/>
      <c r="E2044" s="73"/>
      <c r="F2044" s="74"/>
      <c r="G2044" s="9"/>
      <c r="H2044" s="48"/>
      <c r="I2044" s="49">
        <f t="shared" ca="1" si="121"/>
        <v>2022</v>
      </c>
      <c r="J2044" s="22">
        <f t="shared" ca="1" si="120"/>
        <v>1</v>
      </c>
      <c r="K2044" s="19"/>
      <c r="L2044" s="73"/>
      <c r="M2044" s="74"/>
      <c r="N2044" s="19"/>
      <c r="O2044" s="73"/>
      <c r="P2044" s="82">
        <v>1</v>
      </c>
      <c r="Q2044" s="24">
        <v>1</v>
      </c>
      <c r="R2044" s="81">
        <f t="shared" si="122"/>
        <v>1</v>
      </c>
      <c r="S2044" s="87"/>
      <c r="T2044" s="19"/>
      <c r="U2044" s="25"/>
      <c r="V2044" s="25"/>
      <c r="W2044" s="81"/>
      <c r="X2044" s="91" t="e">
        <f ca="1">+VLOOKUP(#REF!,REFERENCIAS!$C:$D,2,0)*VLOOKUP(#REF!,PONDERADORES!A:P,IF(AND(INFORMACION!$T2044='REFERENCIAS RIESGO'!$C$36,INFORMACION!$F2044=REFERENCIAS!$C$24),16,IF(INFORMACION!$T2044='REFERENCIAS RIESGO'!$C$36,13,IF(INFORMACION!$F2044=REFERENCIAS!$C$24,10,7))),0)+VLOOKUP(K2044,REFERENCIAS!$C:$D,2,0)*VLOOKUP($K$2,PONDERADORES!A:P,IF(AND(INFORMACION!$T2044='REFERENCIAS RIESGO'!$C$36,INFORMACION!$F2044=REFERENCIAS!$C$24),16,IF(INFORMACION!$T2044='REFERENCIAS RIESGO'!$C$36,13,IF(INFORMACION!$F2044=REFERENCIAS!$C$24,10,7))),0)+VLOOKUP(L2044,REFERENCIAS!$C:$D,2,0)*VLOOKUP($L$2,PONDERADORES!A:P,IF(AND(INFORMACION!$T2044='REFERENCIAS RIESGO'!$C$36,INFORMACION!$F2044=REFERENCIAS!$C$24),16,IF(INFORMACION!$T2044='REFERENCIAS RIESGO'!$C$36,13,IF(INFORMACION!$F2044=REFERENCIAS!$C$24,10,7))),0)+VLOOKUP(F2044,REFERENCIAS!$C:$D,2,0)*VLOOKUP($F$2,PONDERADORES!A:P,IF(AND(INFORMACION!$T2044='REFERENCIAS RIESGO'!$C$36,INFORMACION!$F2044=REFERENCIAS!$C$24),16,IF(INFORMACION!$T2044='REFERENCIAS RIESGO'!$C$36,13,IF(INFORMACION!$F2044=REFERENCIAS!$C$24,10,7))),0)+VLOOKUP(T2044,REFERENCIAS!$C:$D,2,0)*VLOOKUP($T$2,PONDERADORES!A:P,IF(AND(INFORMACION!$T2044='REFERENCIAS RIESGO'!$C$36,INFORMACION!$F2044=REFERENCIAS!$C$24),16,IF(INFORMACION!$T2044='REFERENCIAS RIESGO'!$C$36,13,IF(INFORMACION!$F2044=REFERENCIAS!$C$24,10,7))),0)+VLOOKUP(IF(J2044&lt;=0.2,0.2,IF(AND(J2044&gt;0.2,J2044&lt;=0.4),0.4,IF(AND(J2044&gt;0.4,J2044&lt;=0.6),0.6,IF(AND(J2044&gt;0.6,J2044&lt;=0.8),0.8,IF(AND(J2044&gt;0.8,J2044&lt;=1),1))))),REFERENCIAS!$C:$D,2,0)*VLOOKUP($J$2,PONDERADORES!A:P,IF(AND(INFORMACION!$T2044='REFERENCIAS RIESGO'!$C$36,INFORMACION!$F2044=REFERENCIAS!$C$24),16,IF(INFORMACION!$T2044='REFERENCIAS RIESGO'!$C$36,13,IF(INFORMACION!$F2044=REFERENCIAS!$C$24,10,7))),0)</f>
        <v>#REF!</v>
      </c>
      <c r="Y2044" s="68">
        <f>+VLOOKUP(M2044,REFERENCIAS!$C:$D,2,0)*VLOOKUP($M$2,PONDERADORES!$A$7:$G$9,7,0)+VLOOKUP(N2044,REFERENCIAS!$C:$D,2,0)*VLOOKUP($N$2,PONDERADORES!$A$7:$G$9,7,0)+VLOOKUP(O2044,REFERENCIAS!$C:$D,2,0)*VLOOKUP($O$2,PONDERADORES!$A$7:$G$9,7,0)</f>
        <v>0.2</v>
      </c>
      <c r="Z2044" s="2">
        <f>+VLOOKUP(IF(R2044&lt;0.1,0,IF(AND(R2044&gt;=0.1,R2044&lt;0.2),0.1,IF(AND(R2044&gt;=0.2,R2044&lt;0.3),0.2,IF(R2044&gt;0.3,0.3,)))),REFERENCIAS!$C:$D,2,0)*VLOOKUP($R$2,PONDERADORES!$A$11:$G$11,7,0)</f>
        <v>15</v>
      </c>
      <c r="AA2044" s="92"/>
      <c r="AB2044" s="95" t="e">
        <f t="shared" ca="1" si="123"/>
        <v>#REF!</v>
      </c>
      <c r="AC2044" s="23" t="e">
        <f ca="1">IF(AB2044&gt;REFERENCIAS!$C$62,REFERENCIAS!$B$62,IF(AND(AB2044&gt;=REFERENCIAS!$C$63,AB2044&lt;REFERENCIAS!$D$63),REFERENCIAS!$B$63,IF(AND(AB2044&gt;REFERENCIAS!$C$64,AB2044&lt;=REFERENCIAS!$D$64),REFERENCIAS!$B$64,IF(AND(AB2044&gt;=REFERENCIAS!$C$65,AB2044&lt;REFERENCIAS!$D$65),REFERENCIAS!$B$65, "Revisar"))))</f>
        <v>#REF!</v>
      </c>
      <c r="AD2044" s="94" t="e">
        <f ca="1">VLOOKUP(AC2044,REFERENCIAS!$B$62:$G$65,4,FALSE)</f>
        <v>#REF!</v>
      </c>
    </row>
    <row r="2045" spans="1:30" ht="17.25" x14ac:dyDescent="0.25">
      <c r="A2045" s="74"/>
      <c r="B2045" s="19"/>
      <c r="C2045" s="19"/>
      <c r="D2045" s="50"/>
      <c r="E2045" s="73"/>
      <c r="F2045" s="74"/>
      <c r="G2045" s="9"/>
      <c r="H2045" s="48"/>
      <c r="I2045" s="49">
        <f t="shared" ca="1" si="121"/>
        <v>2022</v>
      </c>
      <c r="J2045" s="22">
        <f t="shared" ca="1" si="120"/>
        <v>1</v>
      </c>
      <c r="K2045" s="19"/>
      <c r="L2045" s="73"/>
      <c r="M2045" s="74"/>
      <c r="N2045" s="19"/>
      <c r="O2045" s="73"/>
      <c r="P2045" s="82">
        <v>1</v>
      </c>
      <c r="Q2045" s="24">
        <v>1</v>
      </c>
      <c r="R2045" s="81">
        <f t="shared" si="122"/>
        <v>1</v>
      </c>
      <c r="S2045" s="87"/>
      <c r="T2045" s="19"/>
      <c r="U2045" s="25"/>
      <c r="V2045" s="25"/>
      <c r="W2045" s="81"/>
      <c r="X2045" s="91" t="e">
        <f ca="1">+VLOOKUP(#REF!,REFERENCIAS!$C:$D,2,0)*VLOOKUP(#REF!,PONDERADORES!A:P,IF(AND(INFORMACION!$T2045='REFERENCIAS RIESGO'!$C$36,INFORMACION!$F2045=REFERENCIAS!$C$24),16,IF(INFORMACION!$T2045='REFERENCIAS RIESGO'!$C$36,13,IF(INFORMACION!$F2045=REFERENCIAS!$C$24,10,7))),0)+VLOOKUP(K2045,REFERENCIAS!$C:$D,2,0)*VLOOKUP($K$2,PONDERADORES!A:P,IF(AND(INFORMACION!$T2045='REFERENCIAS RIESGO'!$C$36,INFORMACION!$F2045=REFERENCIAS!$C$24),16,IF(INFORMACION!$T2045='REFERENCIAS RIESGO'!$C$36,13,IF(INFORMACION!$F2045=REFERENCIAS!$C$24,10,7))),0)+VLOOKUP(L2045,REFERENCIAS!$C:$D,2,0)*VLOOKUP($L$2,PONDERADORES!A:P,IF(AND(INFORMACION!$T2045='REFERENCIAS RIESGO'!$C$36,INFORMACION!$F2045=REFERENCIAS!$C$24),16,IF(INFORMACION!$T2045='REFERENCIAS RIESGO'!$C$36,13,IF(INFORMACION!$F2045=REFERENCIAS!$C$24,10,7))),0)+VLOOKUP(F2045,REFERENCIAS!$C:$D,2,0)*VLOOKUP($F$2,PONDERADORES!A:P,IF(AND(INFORMACION!$T2045='REFERENCIAS RIESGO'!$C$36,INFORMACION!$F2045=REFERENCIAS!$C$24),16,IF(INFORMACION!$T2045='REFERENCIAS RIESGO'!$C$36,13,IF(INFORMACION!$F2045=REFERENCIAS!$C$24,10,7))),0)+VLOOKUP(T2045,REFERENCIAS!$C:$D,2,0)*VLOOKUP($T$2,PONDERADORES!A:P,IF(AND(INFORMACION!$T2045='REFERENCIAS RIESGO'!$C$36,INFORMACION!$F2045=REFERENCIAS!$C$24),16,IF(INFORMACION!$T2045='REFERENCIAS RIESGO'!$C$36,13,IF(INFORMACION!$F2045=REFERENCIAS!$C$24,10,7))),0)+VLOOKUP(IF(J2045&lt;=0.2,0.2,IF(AND(J2045&gt;0.2,J2045&lt;=0.4),0.4,IF(AND(J2045&gt;0.4,J2045&lt;=0.6),0.6,IF(AND(J2045&gt;0.6,J2045&lt;=0.8),0.8,IF(AND(J2045&gt;0.8,J2045&lt;=1),1))))),REFERENCIAS!$C:$D,2,0)*VLOOKUP($J$2,PONDERADORES!A:P,IF(AND(INFORMACION!$T2045='REFERENCIAS RIESGO'!$C$36,INFORMACION!$F2045=REFERENCIAS!$C$24),16,IF(INFORMACION!$T2045='REFERENCIAS RIESGO'!$C$36,13,IF(INFORMACION!$F2045=REFERENCIAS!$C$24,10,7))),0)</f>
        <v>#REF!</v>
      </c>
      <c r="Y2045" s="68">
        <f>+VLOOKUP(M2045,REFERENCIAS!$C:$D,2,0)*VLOOKUP($M$2,PONDERADORES!$A$7:$G$9,7,0)+VLOOKUP(N2045,REFERENCIAS!$C:$D,2,0)*VLOOKUP($N$2,PONDERADORES!$A$7:$G$9,7,0)+VLOOKUP(O2045,REFERENCIAS!$C:$D,2,0)*VLOOKUP($O$2,PONDERADORES!$A$7:$G$9,7,0)</f>
        <v>0.2</v>
      </c>
      <c r="Z2045" s="2">
        <f>+VLOOKUP(IF(R2045&lt;0.1,0,IF(AND(R2045&gt;=0.1,R2045&lt;0.2),0.1,IF(AND(R2045&gt;=0.2,R2045&lt;0.3),0.2,IF(R2045&gt;0.3,0.3,)))),REFERENCIAS!$C:$D,2,0)*VLOOKUP($R$2,PONDERADORES!$A$11:$G$11,7,0)</f>
        <v>15</v>
      </c>
      <c r="AA2045" s="92"/>
      <c r="AB2045" s="95" t="e">
        <f t="shared" ca="1" si="123"/>
        <v>#REF!</v>
      </c>
      <c r="AC2045" s="23" t="e">
        <f ca="1">IF(AB2045&gt;REFERENCIAS!$C$62,REFERENCIAS!$B$62,IF(AND(AB2045&gt;=REFERENCIAS!$C$63,AB2045&lt;REFERENCIAS!$D$63),REFERENCIAS!$B$63,IF(AND(AB2045&gt;REFERENCIAS!$C$64,AB2045&lt;=REFERENCIAS!$D$64),REFERENCIAS!$B$64,IF(AND(AB2045&gt;=REFERENCIAS!$C$65,AB2045&lt;REFERENCIAS!$D$65),REFERENCIAS!$B$65, "Revisar"))))</f>
        <v>#REF!</v>
      </c>
      <c r="AD2045" s="94" t="e">
        <f ca="1">VLOOKUP(AC2045,REFERENCIAS!$B$62:$G$65,4,FALSE)</f>
        <v>#REF!</v>
      </c>
    </row>
    <row r="2046" spans="1:30" ht="17.25" x14ac:dyDescent="0.25">
      <c r="A2046" s="74"/>
      <c r="B2046" s="19"/>
      <c r="C2046" s="19"/>
      <c r="D2046" s="50"/>
      <c r="E2046" s="73"/>
      <c r="F2046" s="74"/>
      <c r="G2046" s="9"/>
      <c r="H2046" s="48"/>
      <c r="I2046" s="49">
        <f t="shared" ca="1" si="121"/>
        <v>2022</v>
      </c>
      <c r="J2046" s="22">
        <f t="shared" ca="1" si="120"/>
        <v>1</v>
      </c>
      <c r="K2046" s="19"/>
      <c r="L2046" s="73"/>
      <c r="M2046" s="74"/>
      <c r="N2046" s="19"/>
      <c r="O2046" s="73"/>
      <c r="P2046" s="82">
        <v>1</v>
      </c>
      <c r="Q2046" s="24">
        <v>1</v>
      </c>
      <c r="R2046" s="81">
        <f t="shared" si="122"/>
        <v>1</v>
      </c>
      <c r="S2046" s="87"/>
      <c r="T2046" s="19"/>
      <c r="U2046" s="25"/>
      <c r="V2046" s="25"/>
      <c r="W2046" s="81"/>
      <c r="X2046" s="91" t="e">
        <f ca="1">+VLOOKUP(#REF!,REFERENCIAS!$C:$D,2,0)*VLOOKUP(#REF!,PONDERADORES!A:P,IF(AND(INFORMACION!$T2046='REFERENCIAS RIESGO'!$C$36,INFORMACION!$F2046=REFERENCIAS!$C$24),16,IF(INFORMACION!$T2046='REFERENCIAS RIESGO'!$C$36,13,IF(INFORMACION!$F2046=REFERENCIAS!$C$24,10,7))),0)+VLOOKUP(K2046,REFERENCIAS!$C:$D,2,0)*VLOOKUP($K$2,PONDERADORES!A:P,IF(AND(INFORMACION!$T2046='REFERENCIAS RIESGO'!$C$36,INFORMACION!$F2046=REFERENCIAS!$C$24),16,IF(INFORMACION!$T2046='REFERENCIAS RIESGO'!$C$36,13,IF(INFORMACION!$F2046=REFERENCIAS!$C$24,10,7))),0)+VLOOKUP(L2046,REFERENCIAS!$C:$D,2,0)*VLOOKUP($L$2,PONDERADORES!A:P,IF(AND(INFORMACION!$T2046='REFERENCIAS RIESGO'!$C$36,INFORMACION!$F2046=REFERENCIAS!$C$24),16,IF(INFORMACION!$T2046='REFERENCIAS RIESGO'!$C$36,13,IF(INFORMACION!$F2046=REFERENCIAS!$C$24,10,7))),0)+VLOOKUP(F2046,REFERENCIAS!$C:$D,2,0)*VLOOKUP($F$2,PONDERADORES!A:P,IF(AND(INFORMACION!$T2046='REFERENCIAS RIESGO'!$C$36,INFORMACION!$F2046=REFERENCIAS!$C$24),16,IF(INFORMACION!$T2046='REFERENCIAS RIESGO'!$C$36,13,IF(INFORMACION!$F2046=REFERENCIAS!$C$24,10,7))),0)+VLOOKUP(T2046,REFERENCIAS!$C:$D,2,0)*VLOOKUP($T$2,PONDERADORES!A:P,IF(AND(INFORMACION!$T2046='REFERENCIAS RIESGO'!$C$36,INFORMACION!$F2046=REFERENCIAS!$C$24),16,IF(INFORMACION!$T2046='REFERENCIAS RIESGO'!$C$36,13,IF(INFORMACION!$F2046=REFERENCIAS!$C$24,10,7))),0)+VLOOKUP(IF(J2046&lt;=0.2,0.2,IF(AND(J2046&gt;0.2,J2046&lt;=0.4),0.4,IF(AND(J2046&gt;0.4,J2046&lt;=0.6),0.6,IF(AND(J2046&gt;0.6,J2046&lt;=0.8),0.8,IF(AND(J2046&gt;0.8,J2046&lt;=1),1))))),REFERENCIAS!$C:$D,2,0)*VLOOKUP($J$2,PONDERADORES!A:P,IF(AND(INFORMACION!$T2046='REFERENCIAS RIESGO'!$C$36,INFORMACION!$F2046=REFERENCIAS!$C$24),16,IF(INFORMACION!$T2046='REFERENCIAS RIESGO'!$C$36,13,IF(INFORMACION!$F2046=REFERENCIAS!$C$24,10,7))),0)</f>
        <v>#REF!</v>
      </c>
      <c r="Y2046" s="68">
        <f>+VLOOKUP(M2046,REFERENCIAS!$C:$D,2,0)*VLOOKUP($M$2,PONDERADORES!$A$7:$G$9,7,0)+VLOOKUP(N2046,REFERENCIAS!$C:$D,2,0)*VLOOKUP($N$2,PONDERADORES!$A$7:$G$9,7,0)+VLOOKUP(O2046,REFERENCIAS!$C:$D,2,0)*VLOOKUP($O$2,PONDERADORES!$A$7:$G$9,7,0)</f>
        <v>0.2</v>
      </c>
      <c r="Z2046" s="2">
        <f>+VLOOKUP(IF(R2046&lt;0.1,0,IF(AND(R2046&gt;=0.1,R2046&lt;0.2),0.1,IF(AND(R2046&gt;=0.2,R2046&lt;0.3),0.2,IF(R2046&gt;0.3,0.3,)))),REFERENCIAS!$C:$D,2,0)*VLOOKUP($R$2,PONDERADORES!$A$11:$G$11,7,0)</f>
        <v>15</v>
      </c>
      <c r="AA2046" s="92"/>
      <c r="AB2046" s="95" t="e">
        <f t="shared" ca="1" si="123"/>
        <v>#REF!</v>
      </c>
      <c r="AC2046" s="23" t="e">
        <f ca="1">IF(AB2046&gt;REFERENCIAS!$C$62,REFERENCIAS!$B$62,IF(AND(AB2046&gt;=REFERENCIAS!$C$63,AB2046&lt;REFERENCIAS!$D$63),REFERENCIAS!$B$63,IF(AND(AB2046&gt;REFERENCIAS!$C$64,AB2046&lt;=REFERENCIAS!$D$64),REFERENCIAS!$B$64,IF(AND(AB2046&gt;=REFERENCIAS!$C$65,AB2046&lt;REFERENCIAS!$D$65),REFERENCIAS!$B$65, "Revisar"))))</f>
        <v>#REF!</v>
      </c>
      <c r="AD2046" s="94" t="e">
        <f ca="1">VLOOKUP(AC2046,REFERENCIAS!$B$62:$G$65,4,FALSE)</f>
        <v>#REF!</v>
      </c>
    </row>
    <row r="2047" spans="1:30" ht="17.25" x14ac:dyDescent="0.25">
      <c r="A2047" s="74"/>
      <c r="B2047" s="19"/>
      <c r="C2047" s="19"/>
      <c r="D2047" s="50"/>
      <c r="E2047" s="73"/>
      <c r="F2047" s="74"/>
      <c r="G2047" s="9"/>
      <c r="H2047" s="48"/>
      <c r="I2047" s="49">
        <f t="shared" ca="1" si="121"/>
        <v>2022</v>
      </c>
      <c r="J2047" s="22">
        <f t="shared" ca="1" si="120"/>
        <v>1</v>
      </c>
      <c r="K2047" s="19"/>
      <c r="L2047" s="73"/>
      <c r="M2047" s="74"/>
      <c r="N2047" s="19"/>
      <c r="O2047" s="73"/>
      <c r="P2047" s="82">
        <v>1</v>
      </c>
      <c r="Q2047" s="24">
        <v>1</v>
      </c>
      <c r="R2047" s="81">
        <f t="shared" si="122"/>
        <v>1</v>
      </c>
      <c r="S2047" s="87"/>
      <c r="T2047" s="19"/>
      <c r="U2047" s="25"/>
      <c r="V2047" s="25"/>
      <c r="W2047" s="81"/>
      <c r="X2047" s="91" t="e">
        <f ca="1">+VLOOKUP(#REF!,REFERENCIAS!$C:$D,2,0)*VLOOKUP(#REF!,PONDERADORES!A:P,IF(AND(INFORMACION!$T2047='REFERENCIAS RIESGO'!$C$36,INFORMACION!$F2047=REFERENCIAS!$C$24),16,IF(INFORMACION!$T2047='REFERENCIAS RIESGO'!$C$36,13,IF(INFORMACION!$F2047=REFERENCIAS!$C$24,10,7))),0)+VLOOKUP(K2047,REFERENCIAS!$C:$D,2,0)*VLOOKUP($K$2,PONDERADORES!A:P,IF(AND(INFORMACION!$T2047='REFERENCIAS RIESGO'!$C$36,INFORMACION!$F2047=REFERENCIAS!$C$24),16,IF(INFORMACION!$T2047='REFERENCIAS RIESGO'!$C$36,13,IF(INFORMACION!$F2047=REFERENCIAS!$C$24,10,7))),0)+VLOOKUP(L2047,REFERENCIAS!$C:$D,2,0)*VLOOKUP($L$2,PONDERADORES!A:P,IF(AND(INFORMACION!$T2047='REFERENCIAS RIESGO'!$C$36,INFORMACION!$F2047=REFERENCIAS!$C$24),16,IF(INFORMACION!$T2047='REFERENCIAS RIESGO'!$C$36,13,IF(INFORMACION!$F2047=REFERENCIAS!$C$24,10,7))),0)+VLOOKUP(F2047,REFERENCIAS!$C:$D,2,0)*VLOOKUP($F$2,PONDERADORES!A:P,IF(AND(INFORMACION!$T2047='REFERENCIAS RIESGO'!$C$36,INFORMACION!$F2047=REFERENCIAS!$C$24),16,IF(INFORMACION!$T2047='REFERENCIAS RIESGO'!$C$36,13,IF(INFORMACION!$F2047=REFERENCIAS!$C$24,10,7))),0)+VLOOKUP(T2047,REFERENCIAS!$C:$D,2,0)*VLOOKUP($T$2,PONDERADORES!A:P,IF(AND(INFORMACION!$T2047='REFERENCIAS RIESGO'!$C$36,INFORMACION!$F2047=REFERENCIAS!$C$24),16,IF(INFORMACION!$T2047='REFERENCIAS RIESGO'!$C$36,13,IF(INFORMACION!$F2047=REFERENCIAS!$C$24,10,7))),0)+VLOOKUP(IF(J2047&lt;=0.2,0.2,IF(AND(J2047&gt;0.2,J2047&lt;=0.4),0.4,IF(AND(J2047&gt;0.4,J2047&lt;=0.6),0.6,IF(AND(J2047&gt;0.6,J2047&lt;=0.8),0.8,IF(AND(J2047&gt;0.8,J2047&lt;=1),1))))),REFERENCIAS!$C:$D,2,0)*VLOOKUP($J$2,PONDERADORES!A:P,IF(AND(INFORMACION!$T2047='REFERENCIAS RIESGO'!$C$36,INFORMACION!$F2047=REFERENCIAS!$C$24),16,IF(INFORMACION!$T2047='REFERENCIAS RIESGO'!$C$36,13,IF(INFORMACION!$F2047=REFERENCIAS!$C$24,10,7))),0)</f>
        <v>#REF!</v>
      </c>
      <c r="Y2047" s="68">
        <f>+VLOOKUP(M2047,REFERENCIAS!$C:$D,2,0)*VLOOKUP($M$2,PONDERADORES!$A$7:$G$9,7,0)+VLOOKUP(N2047,REFERENCIAS!$C:$D,2,0)*VLOOKUP($N$2,PONDERADORES!$A$7:$G$9,7,0)+VLOOKUP(O2047,REFERENCIAS!$C:$D,2,0)*VLOOKUP($O$2,PONDERADORES!$A$7:$G$9,7,0)</f>
        <v>0.2</v>
      </c>
      <c r="Z2047" s="2">
        <f>+VLOOKUP(IF(R2047&lt;0.1,0,IF(AND(R2047&gt;=0.1,R2047&lt;0.2),0.1,IF(AND(R2047&gt;=0.2,R2047&lt;0.3),0.2,IF(R2047&gt;0.3,0.3,)))),REFERENCIAS!$C:$D,2,0)*VLOOKUP($R$2,PONDERADORES!$A$11:$G$11,7,0)</f>
        <v>15</v>
      </c>
      <c r="AA2047" s="92"/>
      <c r="AB2047" s="95" t="e">
        <f t="shared" ca="1" si="123"/>
        <v>#REF!</v>
      </c>
      <c r="AC2047" s="23" t="e">
        <f ca="1">IF(AB2047&gt;REFERENCIAS!$C$62,REFERENCIAS!$B$62,IF(AND(AB2047&gt;=REFERENCIAS!$C$63,AB2047&lt;REFERENCIAS!$D$63),REFERENCIAS!$B$63,IF(AND(AB2047&gt;REFERENCIAS!$C$64,AB2047&lt;=REFERENCIAS!$D$64),REFERENCIAS!$B$64,IF(AND(AB2047&gt;=REFERENCIAS!$C$65,AB2047&lt;REFERENCIAS!$D$65),REFERENCIAS!$B$65, "Revisar"))))</f>
        <v>#REF!</v>
      </c>
      <c r="AD2047" s="94" t="e">
        <f ca="1">VLOOKUP(AC2047,REFERENCIAS!$B$62:$G$65,4,FALSE)</f>
        <v>#REF!</v>
      </c>
    </row>
    <row r="2048" spans="1:30" ht="17.25" x14ac:dyDescent="0.25">
      <c r="A2048" s="74"/>
      <c r="B2048" s="19"/>
      <c r="C2048" s="19"/>
      <c r="D2048" s="50"/>
      <c r="E2048" s="73"/>
      <c r="F2048" s="74"/>
      <c r="G2048" s="9"/>
      <c r="H2048" s="48"/>
      <c r="I2048" s="49">
        <f t="shared" ca="1" si="121"/>
        <v>2022</v>
      </c>
      <c r="J2048" s="22">
        <f t="shared" ca="1" si="120"/>
        <v>1</v>
      </c>
      <c r="K2048" s="19"/>
      <c r="L2048" s="73"/>
      <c r="M2048" s="74"/>
      <c r="N2048" s="19"/>
      <c r="O2048" s="73"/>
      <c r="P2048" s="82">
        <v>1</v>
      </c>
      <c r="Q2048" s="24">
        <v>1</v>
      </c>
      <c r="R2048" s="81">
        <f t="shared" si="122"/>
        <v>1</v>
      </c>
      <c r="S2048" s="87"/>
      <c r="T2048" s="19"/>
      <c r="U2048" s="25"/>
      <c r="V2048" s="25"/>
      <c r="W2048" s="81"/>
      <c r="X2048" s="91" t="e">
        <f ca="1">+VLOOKUP(#REF!,REFERENCIAS!$C:$D,2,0)*VLOOKUP(#REF!,PONDERADORES!A:P,IF(AND(INFORMACION!$T2048='REFERENCIAS RIESGO'!$C$36,INFORMACION!$F2048=REFERENCIAS!$C$24),16,IF(INFORMACION!$T2048='REFERENCIAS RIESGO'!$C$36,13,IF(INFORMACION!$F2048=REFERENCIAS!$C$24,10,7))),0)+VLOOKUP(K2048,REFERENCIAS!$C:$D,2,0)*VLOOKUP($K$2,PONDERADORES!A:P,IF(AND(INFORMACION!$T2048='REFERENCIAS RIESGO'!$C$36,INFORMACION!$F2048=REFERENCIAS!$C$24),16,IF(INFORMACION!$T2048='REFERENCIAS RIESGO'!$C$36,13,IF(INFORMACION!$F2048=REFERENCIAS!$C$24,10,7))),0)+VLOOKUP(L2048,REFERENCIAS!$C:$D,2,0)*VLOOKUP($L$2,PONDERADORES!A:P,IF(AND(INFORMACION!$T2048='REFERENCIAS RIESGO'!$C$36,INFORMACION!$F2048=REFERENCIAS!$C$24),16,IF(INFORMACION!$T2048='REFERENCIAS RIESGO'!$C$36,13,IF(INFORMACION!$F2048=REFERENCIAS!$C$24,10,7))),0)+VLOOKUP(F2048,REFERENCIAS!$C:$D,2,0)*VLOOKUP($F$2,PONDERADORES!A:P,IF(AND(INFORMACION!$T2048='REFERENCIAS RIESGO'!$C$36,INFORMACION!$F2048=REFERENCIAS!$C$24),16,IF(INFORMACION!$T2048='REFERENCIAS RIESGO'!$C$36,13,IF(INFORMACION!$F2048=REFERENCIAS!$C$24,10,7))),0)+VLOOKUP(T2048,REFERENCIAS!$C:$D,2,0)*VLOOKUP($T$2,PONDERADORES!A:P,IF(AND(INFORMACION!$T2048='REFERENCIAS RIESGO'!$C$36,INFORMACION!$F2048=REFERENCIAS!$C$24),16,IF(INFORMACION!$T2048='REFERENCIAS RIESGO'!$C$36,13,IF(INFORMACION!$F2048=REFERENCIAS!$C$24,10,7))),0)+VLOOKUP(IF(J2048&lt;=0.2,0.2,IF(AND(J2048&gt;0.2,J2048&lt;=0.4),0.4,IF(AND(J2048&gt;0.4,J2048&lt;=0.6),0.6,IF(AND(J2048&gt;0.6,J2048&lt;=0.8),0.8,IF(AND(J2048&gt;0.8,J2048&lt;=1),1))))),REFERENCIAS!$C:$D,2,0)*VLOOKUP($J$2,PONDERADORES!A:P,IF(AND(INFORMACION!$T2048='REFERENCIAS RIESGO'!$C$36,INFORMACION!$F2048=REFERENCIAS!$C$24),16,IF(INFORMACION!$T2048='REFERENCIAS RIESGO'!$C$36,13,IF(INFORMACION!$F2048=REFERENCIAS!$C$24,10,7))),0)</f>
        <v>#REF!</v>
      </c>
      <c r="Y2048" s="68">
        <f>+VLOOKUP(M2048,REFERENCIAS!$C:$D,2,0)*VLOOKUP($M$2,PONDERADORES!$A$7:$G$9,7,0)+VLOOKUP(N2048,REFERENCIAS!$C:$D,2,0)*VLOOKUP($N$2,PONDERADORES!$A$7:$G$9,7,0)+VLOOKUP(O2048,REFERENCIAS!$C:$D,2,0)*VLOOKUP($O$2,PONDERADORES!$A$7:$G$9,7,0)</f>
        <v>0.2</v>
      </c>
      <c r="Z2048" s="2">
        <f>+VLOOKUP(IF(R2048&lt;0.1,0,IF(AND(R2048&gt;=0.1,R2048&lt;0.2),0.1,IF(AND(R2048&gt;=0.2,R2048&lt;0.3),0.2,IF(R2048&gt;0.3,0.3,)))),REFERENCIAS!$C:$D,2,0)*VLOOKUP($R$2,PONDERADORES!$A$11:$G$11,7,0)</f>
        <v>15</v>
      </c>
      <c r="AA2048" s="92"/>
      <c r="AB2048" s="95" t="e">
        <f t="shared" ca="1" si="123"/>
        <v>#REF!</v>
      </c>
      <c r="AC2048" s="23" t="e">
        <f ca="1">IF(AB2048&gt;REFERENCIAS!$C$62,REFERENCIAS!$B$62,IF(AND(AB2048&gt;=REFERENCIAS!$C$63,AB2048&lt;REFERENCIAS!$D$63),REFERENCIAS!$B$63,IF(AND(AB2048&gt;REFERENCIAS!$C$64,AB2048&lt;=REFERENCIAS!$D$64),REFERENCIAS!$B$64,IF(AND(AB2048&gt;=REFERENCIAS!$C$65,AB2048&lt;REFERENCIAS!$D$65),REFERENCIAS!$B$65, "Revisar"))))</f>
        <v>#REF!</v>
      </c>
      <c r="AD2048" s="94" t="e">
        <f ca="1">VLOOKUP(AC2048,REFERENCIAS!$B$62:$G$65,4,FALSE)</f>
        <v>#REF!</v>
      </c>
    </row>
    <row r="2049" spans="1:30" ht="17.25" x14ac:dyDescent="0.25">
      <c r="A2049" s="74"/>
      <c r="B2049" s="19"/>
      <c r="C2049" s="19"/>
      <c r="D2049" s="50"/>
      <c r="E2049" s="73"/>
      <c r="F2049" s="74"/>
      <c r="G2049" s="9"/>
      <c r="H2049" s="48"/>
      <c r="I2049" s="49">
        <f t="shared" ca="1" si="121"/>
        <v>2022</v>
      </c>
      <c r="J2049" s="22">
        <f t="shared" ca="1" si="120"/>
        <v>1</v>
      </c>
      <c r="K2049" s="19"/>
      <c r="L2049" s="73"/>
      <c r="M2049" s="74"/>
      <c r="N2049" s="19"/>
      <c r="O2049" s="73"/>
      <c r="P2049" s="82">
        <v>1</v>
      </c>
      <c r="Q2049" s="24">
        <v>1</v>
      </c>
      <c r="R2049" s="81">
        <f t="shared" si="122"/>
        <v>1</v>
      </c>
      <c r="S2049" s="87"/>
      <c r="T2049" s="19"/>
      <c r="U2049" s="25"/>
      <c r="V2049" s="25"/>
      <c r="W2049" s="81"/>
      <c r="X2049" s="91" t="e">
        <f ca="1">+VLOOKUP(#REF!,REFERENCIAS!$C:$D,2,0)*VLOOKUP(#REF!,PONDERADORES!A:P,IF(AND(INFORMACION!$T2049='REFERENCIAS RIESGO'!$C$36,INFORMACION!$F2049=REFERENCIAS!$C$24),16,IF(INFORMACION!$T2049='REFERENCIAS RIESGO'!$C$36,13,IF(INFORMACION!$F2049=REFERENCIAS!$C$24,10,7))),0)+VLOOKUP(K2049,REFERENCIAS!$C:$D,2,0)*VLOOKUP($K$2,PONDERADORES!A:P,IF(AND(INFORMACION!$T2049='REFERENCIAS RIESGO'!$C$36,INFORMACION!$F2049=REFERENCIAS!$C$24),16,IF(INFORMACION!$T2049='REFERENCIAS RIESGO'!$C$36,13,IF(INFORMACION!$F2049=REFERENCIAS!$C$24,10,7))),0)+VLOOKUP(L2049,REFERENCIAS!$C:$D,2,0)*VLOOKUP($L$2,PONDERADORES!A:P,IF(AND(INFORMACION!$T2049='REFERENCIAS RIESGO'!$C$36,INFORMACION!$F2049=REFERENCIAS!$C$24),16,IF(INFORMACION!$T2049='REFERENCIAS RIESGO'!$C$36,13,IF(INFORMACION!$F2049=REFERENCIAS!$C$24,10,7))),0)+VLOOKUP(F2049,REFERENCIAS!$C:$D,2,0)*VLOOKUP($F$2,PONDERADORES!A:P,IF(AND(INFORMACION!$T2049='REFERENCIAS RIESGO'!$C$36,INFORMACION!$F2049=REFERENCIAS!$C$24),16,IF(INFORMACION!$T2049='REFERENCIAS RIESGO'!$C$36,13,IF(INFORMACION!$F2049=REFERENCIAS!$C$24,10,7))),0)+VLOOKUP(T2049,REFERENCIAS!$C:$D,2,0)*VLOOKUP($T$2,PONDERADORES!A:P,IF(AND(INFORMACION!$T2049='REFERENCIAS RIESGO'!$C$36,INFORMACION!$F2049=REFERENCIAS!$C$24),16,IF(INFORMACION!$T2049='REFERENCIAS RIESGO'!$C$36,13,IF(INFORMACION!$F2049=REFERENCIAS!$C$24,10,7))),0)+VLOOKUP(IF(J2049&lt;=0.2,0.2,IF(AND(J2049&gt;0.2,J2049&lt;=0.4),0.4,IF(AND(J2049&gt;0.4,J2049&lt;=0.6),0.6,IF(AND(J2049&gt;0.6,J2049&lt;=0.8),0.8,IF(AND(J2049&gt;0.8,J2049&lt;=1),1))))),REFERENCIAS!$C:$D,2,0)*VLOOKUP($J$2,PONDERADORES!A:P,IF(AND(INFORMACION!$T2049='REFERENCIAS RIESGO'!$C$36,INFORMACION!$F2049=REFERENCIAS!$C$24),16,IF(INFORMACION!$T2049='REFERENCIAS RIESGO'!$C$36,13,IF(INFORMACION!$F2049=REFERENCIAS!$C$24,10,7))),0)</f>
        <v>#REF!</v>
      </c>
      <c r="Y2049" s="68">
        <f>+VLOOKUP(M2049,REFERENCIAS!$C:$D,2,0)*VLOOKUP($M$2,PONDERADORES!$A$7:$G$9,7,0)+VLOOKUP(N2049,REFERENCIAS!$C:$D,2,0)*VLOOKUP($N$2,PONDERADORES!$A$7:$G$9,7,0)+VLOOKUP(O2049,REFERENCIAS!$C:$D,2,0)*VLOOKUP($O$2,PONDERADORES!$A$7:$G$9,7,0)</f>
        <v>0.2</v>
      </c>
      <c r="Z2049" s="2">
        <f>+VLOOKUP(IF(R2049&lt;0.1,0,IF(AND(R2049&gt;=0.1,R2049&lt;0.2),0.1,IF(AND(R2049&gt;=0.2,R2049&lt;0.3),0.2,IF(R2049&gt;0.3,0.3,)))),REFERENCIAS!$C:$D,2,0)*VLOOKUP($R$2,PONDERADORES!$A$11:$G$11,7,0)</f>
        <v>15</v>
      </c>
      <c r="AA2049" s="92"/>
      <c r="AB2049" s="95" t="e">
        <f t="shared" ca="1" si="123"/>
        <v>#REF!</v>
      </c>
      <c r="AC2049" s="23" t="e">
        <f ca="1">IF(AB2049&gt;REFERENCIAS!$C$62,REFERENCIAS!$B$62,IF(AND(AB2049&gt;=REFERENCIAS!$C$63,AB2049&lt;REFERENCIAS!$D$63),REFERENCIAS!$B$63,IF(AND(AB2049&gt;REFERENCIAS!$C$64,AB2049&lt;=REFERENCIAS!$D$64),REFERENCIAS!$B$64,IF(AND(AB2049&gt;=REFERENCIAS!$C$65,AB2049&lt;REFERENCIAS!$D$65),REFERENCIAS!$B$65, "Revisar"))))</f>
        <v>#REF!</v>
      </c>
      <c r="AD2049" s="94" t="e">
        <f ca="1">VLOOKUP(AC2049,REFERENCIAS!$B$62:$G$65,4,FALSE)</f>
        <v>#REF!</v>
      </c>
    </row>
    <row r="2050" spans="1:30" ht="17.25" x14ac:dyDescent="0.25">
      <c r="A2050" s="74"/>
      <c r="B2050" s="19"/>
      <c r="C2050" s="19"/>
      <c r="D2050" s="50"/>
      <c r="E2050" s="73"/>
      <c r="F2050" s="74"/>
      <c r="G2050" s="9"/>
      <c r="H2050" s="48"/>
      <c r="I2050" s="49">
        <f t="shared" ca="1" si="121"/>
        <v>2022</v>
      </c>
      <c r="J2050" s="22">
        <f t="shared" ca="1" si="120"/>
        <v>1</v>
      </c>
      <c r="K2050" s="19"/>
      <c r="L2050" s="73"/>
      <c r="M2050" s="74"/>
      <c r="N2050" s="19"/>
      <c r="O2050" s="73"/>
      <c r="P2050" s="82">
        <v>1</v>
      </c>
      <c r="Q2050" s="24">
        <v>1</v>
      </c>
      <c r="R2050" s="81">
        <f t="shared" si="122"/>
        <v>1</v>
      </c>
      <c r="S2050" s="87"/>
      <c r="T2050" s="19"/>
      <c r="U2050" s="25"/>
      <c r="V2050" s="25"/>
      <c r="W2050" s="81"/>
      <c r="X2050" s="91" t="e">
        <f ca="1">+VLOOKUP(#REF!,REFERENCIAS!$C:$D,2,0)*VLOOKUP(#REF!,PONDERADORES!A:P,IF(AND(INFORMACION!$T2050='REFERENCIAS RIESGO'!$C$36,INFORMACION!$F2050=REFERENCIAS!$C$24),16,IF(INFORMACION!$T2050='REFERENCIAS RIESGO'!$C$36,13,IF(INFORMACION!$F2050=REFERENCIAS!$C$24,10,7))),0)+VLOOKUP(K2050,REFERENCIAS!$C:$D,2,0)*VLOOKUP($K$2,PONDERADORES!A:P,IF(AND(INFORMACION!$T2050='REFERENCIAS RIESGO'!$C$36,INFORMACION!$F2050=REFERENCIAS!$C$24),16,IF(INFORMACION!$T2050='REFERENCIAS RIESGO'!$C$36,13,IF(INFORMACION!$F2050=REFERENCIAS!$C$24,10,7))),0)+VLOOKUP(L2050,REFERENCIAS!$C:$D,2,0)*VLOOKUP($L$2,PONDERADORES!A:P,IF(AND(INFORMACION!$T2050='REFERENCIAS RIESGO'!$C$36,INFORMACION!$F2050=REFERENCIAS!$C$24),16,IF(INFORMACION!$T2050='REFERENCIAS RIESGO'!$C$36,13,IF(INFORMACION!$F2050=REFERENCIAS!$C$24,10,7))),0)+VLOOKUP(F2050,REFERENCIAS!$C:$D,2,0)*VLOOKUP($F$2,PONDERADORES!A:P,IF(AND(INFORMACION!$T2050='REFERENCIAS RIESGO'!$C$36,INFORMACION!$F2050=REFERENCIAS!$C$24),16,IF(INFORMACION!$T2050='REFERENCIAS RIESGO'!$C$36,13,IF(INFORMACION!$F2050=REFERENCIAS!$C$24,10,7))),0)+VLOOKUP(T2050,REFERENCIAS!$C:$D,2,0)*VLOOKUP($T$2,PONDERADORES!A:P,IF(AND(INFORMACION!$T2050='REFERENCIAS RIESGO'!$C$36,INFORMACION!$F2050=REFERENCIAS!$C$24),16,IF(INFORMACION!$T2050='REFERENCIAS RIESGO'!$C$36,13,IF(INFORMACION!$F2050=REFERENCIAS!$C$24,10,7))),0)+VLOOKUP(IF(J2050&lt;=0.2,0.2,IF(AND(J2050&gt;0.2,J2050&lt;=0.4),0.4,IF(AND(J2050&gt;0.4,J2050&lt;=0.6),0.6,IF(AND(J2050&gt;0.6,J2050&lt;=0.8),0.8,IF(AND(J2050&gt;0.8,J2050&lt;=1),1))))),REFERENCIAS!$C:$D,2,0)*VLOOKUP($J$2,PONDERADORES!A:P,IF(AND(INFORMACION!$T2050='REFERENCIAS RIESGO'!$C$36,INFORMACION!$F2050=REFERENCIAS!$C$24),16,IF(INFORMACION!$T2050='REFERENCIAS RIESGO'!$C$36,13,IF(INFORMACION!$F2050=REFERENCIAS!$C$24,10,7))),0)</f>
        <v>#REF!</v>
      </c>
      <c r="Y2050" s="68">
        <f>+VLOOKUP(M2050,REFERENCIAS!$C:$D,2,0)*VLOOKUP($M$2,PONDERADORES!$A$7:$G$9,7,0)+VLOOKUP(N2050,REFERENCIAS!$C:$D,2,0)*VLOOKUP($N$2,PONDERADORES!$A$7:$G$9,7,0)+VLOOKUP(O2050,REFERENCIAS!$C:$D,2,0)*VLOOKUP($O$2,PONDERADORES!$A$7:$G$9,7,0)</f>
        <v>0.2</v>
      </c>
      <c r="Z2050" s="2">
        <f>+VLOOKUP(IF(R2050&lt;0.1,0,IF(AND(R2050&gt;=0.1,R2050&lt;0.2),0.1,IF(AND(R2050&gt;=0.2,R2050&lt;0.3),0.2,IF(R2050&gt;0.3,0.3,)))),REFERENCIAS!$C:$D,2,0)*VLOOKUP($R$2,PONDERADORES!$A$11:$G$11,7,0)</f>
        <v>15</v>
      </c>
      <c r="AA2050" s="92"/>
      <c r="AB2050" s="95" t="e">
        <f t="shared" ca="1" si="123"/>
        <v>#REF!</v>
      </c>
      <c r="AC2050" s="23" t="e">
        <f ca="1">IF(AB2050&gt;REFERENCIAS!$C$62,REFERENCIAS!$B$62,IF(AND(AB2050&gt;=REFERENCIAS!$C$63,AB2050&lt;REFERENCIAS!$D$63),REFERENCIAS!$B$63,IF(AND(AB2050&gt;REFERENCIAS!$C$64,AB2050&lt;=REFERENCIAS!$D$64),REFERENCIAS!$B$64,IF(AND(AB2050&gt;=REFERENCIAS!$C$65,AB2050&lt;REFERENCIAS!$D$65),REFERENCIAS!$B$65, "Revisar"))))</f>
        <v>#REF!</v>
      </c>
      <c r="AD2050" s="94" t="e">
        <f ca="1">VLOOKUP(AC2050,REFERENCIAS!$B$62:$G$65,4,FALSE)</f>
        <v>#REF!</v>
      </c>
    </row>
    <row r="2051" spans="1:30" ht="17.25" x14ac:dyDescent="0.25">
      <c r="A2051" s="74"/>
      <c r="B2051" s="19"/>
      <c r="C2051" s="19"/>
      <c r="D2051" s="50"/>
      <c r="E2051" s="73"/>
      <c r="F2051" s="74"/>
      <c r="G2051" s="9"/>
      <c r="H2051" s="48"/>
      <c r="I2051" s="49">
        <f t="shared" ca="1" si="121"/>
        <v>2022</v>
      </c>
      <c r="J2051" s="22">
        <f t="shared" ca="1" si="120"/>
        <v>1</v>
      </c>
      <c r="K2051" s="19"/>
      <c r="L2051" s="73"/>
      <c r="M2051" s="74"/>
      <c r="N2051" s="19"/>
      <c r="O2051" s="73"/>
      <c r="P2051" s="82">
        <v>1</v>
      </c>
      <c r="Q2051" s="24">
        <v>1</v>
      </c>
      <c r="R2051" s="81">
        <f t="shared" si="122"/>
        <v>1</v>
      </c>
      <c r="S2051" s="87"/>
      <c r="T2051" s="19"/>
      <c r="U2051" s="25"/>
      <c r="V2051" s="25"/>
      <c r="W2051" s="81"/>
      <c r="X2051" s="91" t="e">
        <f ca="1">+VLOOKUP(#REF!,REFERENCIAS!$C:$D,2,0)*VLOOKUP(#REF!,PONDERADORES!A:P,IF(AND(INFORMACION!$T2051='REFERENCIAS RIESGO'!$C$36,INFORMACION!$F2051=REFERENCIAS!$C$24),16,IF(INFORMACION!$T2051='REFERENCIAS RIESGO'!$C$36,13,IF(INFORMACION!$F2051=REFERENCIAS!$C$24,10,7))),0)+VLOOKUP(K2051,REFERENCIAS!$C:$D,2,0)*VLOOKUP($K$2,PONDERADORES!A:P,IF(AND(INFORMACION!$T2051='REFERENCIAS RIESGO'!$C$36,INFORMACION!$F2051=REFERENCIAS!$C$24),16,IF(INFORMACION!$T2051='REFERENCIAS RIESGO'!$C$36,13,IF(INFORMACION!$F2051=REFERENCIAS!$C$24,10,7))),0)+VLOOKUP(L2051,REFERENCIAS!$C:$D,2,0)*VLOOKUP($L$2,PONDERADORES!A:P,IF(AND(INFORMACION!$T2051='REFERENCIAS RIESGO'!$C$36,INFORMACION!$F2051=REFERENCIAS!$C$24),16,IF(INFORMACION!$T2051='REFERENCIAS RIESGO'!$C$36,13,IF(INFORMACION!$F2051=REFERENCIAS!$C$24,10,7))),0)+VLOOKUP(F2051,REFERENCIAS!$C:$D,2,0)*VLOOKUP($F$2,PONDERADORES!A:P,IF(AND(INFORMACION!$T2051='REFERENCIAS RIESGO'!$C$36,INFORMACION!$F2051=REFERENCIAS!$C$24),16,IF(INFORMACION!$T2051='REFERENCIAS RIESGO'!$C$36,13,IF(INFORMACION!$F2051=REFERENCIAS!$C$24,10,7))),0)+VLOOKUP(T2051,REFERENCIAS!$C:$D,2,0)*VLOOKUP($T$2,PONDERADORES!A:P,IF(AND(INFORMACION!$T2051='REFERENCIAS RIESGO'!$C$36,INFORMACION!$F2051=REFERENCIAS!$C$24),16,IF(INFORMACION!$T2051='REFERENCIAS RIESGO'!$C$36,13,IF(INFORMACION!$F2051=REFERENCIAS!$C$24,10,7))),0)+VLOOKUP(IF(J2051&lt;=0.2,0.2,IF(AND(J2051&gt;0.2,J2051&lt;=0.4),0.4,IF(AND(J2051&gt;0.4,J2051&lt;=0.6),0.6,IF(AND(J2051&gt;0.6,J2051&lt;=0.8),0.8,IF(AND(J2051&gt;0.8,J2051&lt;=1),1))))),REFERENCIAS!$C:$D,2,0)*VLOOKUP($J$2,PONDERADORES!A:P,IF(AND(INFORMACION!$T2051='REFERENCIAS RIESGO'!$C$36,INFORMACION!$F2051=REFERENCIAS!$C$24),16,IF(INFORMACION!$T2051='REFERENCIAS RIESGO'!$C$36,13,IF(INFORMACION!$F2051=REFERENCIAS!$C$24,10,7))),0)</f>
        <v>#REF!</v>
      </c>
      <c r="Y2051" s="68">
        <f>+VLOOKUP(M2051,REFERENCIAS!$C:$D,2,0)*VLOOKUP($M$2,PONDERADORES!$A$7:$G$9,7,0)+VLOOKUP(N2051,REFERENCIAS!$C:$D,2,0)*VLOOKUP($N$2,PONDERADORES!$A$7:$G$9,7,0)+VLOOKUP(O2051,REFERENCIAS!$C:$D,2,0)*VLOOKUP($O$2,PONDERADORES!$A$7:$G$9,7,0)</f>
        <v>0.2</v>
      </c>
      <c r="Z2051" s="2">
        <f>+VLOOKUP(IF(R2051&lt;0.1,0,IF(AND(R2051&gt;=0.1,R2051&lt;0.2),0.1,IF(AND(R2051&gt;=0.2,R2051&lt;0.3),0.2,IF(R2051&gt;0.3,0.3,)))),REFERENCIAS!$C:$D,2,0)*VLOOKUP($R$2,PONDERADORES!$A$11:$G$11,7,0)</f>
        <v>15</v>
      </c>
      <c r="AA2051" s="92"/>
      <c r="AB2051" s="95" t="e">
        <f t="shared" ca="1" si="123"/>
        <v>#REF!</v>
      </c>
      <c r="AC2051" s="23" t="e">
        <f ca="1">IF(AB2051&gt;REFERENCIAS!$C$62,REFERENCIAS!$B$62,IF(AND(AB2051&gt;=REFERENCIAS!$C$63,AB2051&lt;REFERENCIAS!$D$63),REFERENCIAS!$B$63,IF(AND(AB2051&gt;REFERENCIAS!$C$64,AB2051&lt;=REFERENCIAS!$D$64),REFERENCIAS!$B$64,IF(AND(AB2051&gt;=REFERENCIAS!$C$65,AB2051&lt;REFERENCIAS!$D$65),REFERENCIAS!$B$65, "Revisar"))))</f>
        <v>#REF!</v>
      </c>
      <c r="AD2051" s="94" t="e">
        <f ca="1">VLOOKUP(AC2051,REFERENCIAS!$B$62:$G$65,4,FALSE)</f>
        <v>#REF!</v>
      </c>
    </row>
    <row r="2052" spans="1:30" ht="17.25" x14ac:dyDescent="0.25">
      <c r="A2052" s="74"/>
      <c r="B2052" s="19"/>
      <c r="C2052" s="19"/>
      <c r="D2052" s="50"/>
      <c r="E2052" s="73"/>
      <c r="F2052" s="74"/>
      <c r="G2052" s="9"/>
      <c r="H2052" s="48"/>
      <c r="I2052" s="49">
        <f t="shared" ca="1" si="121"/>
        <v>2022</v>
      </c>
      <c r="J2052" s="22">
        <f t="shared" ref="J2052:J2115" ca="1" si="124">IF(I2052&gt;G2052,1,I2052/G2052)</f>
        <v>1</v>
      </c>
      <c r="K2052" s="19"/>
      <c r="L2052" s="73"/>
      <c r="M2052" s="74"/>
      <c r="N2052" s="19"/>
      <c r="O2052" s="73"/>
      <c r="P2052" s="82">
        <v>1</v>
      </c>
      <c r="Q2052" s="24">
        <v>1</v>
      </c>
      <c r="R2052" s="81">
        <f t="shared" si="122"/>
        <v>1</v>
      </c>
      <c r="S2052" s="87"/>
      <c r="T2052" s="19"/>
      <c r="U2052" s="25"/>
      <c r="V2052" s="25"/>
      <c r="W2052" s="81"/>
      <c r="X2052" s="91" t="e">
        <f ca="1">+VLOOKUP(#REF!,REFERENCIAS!$C:$D,2,0)*VLOOKUP(#REF!,PONDERADORES!A:P,IF(AND(INFORMACION!$T2052='REFERENCIAS RIESGO'!$C$36,INFORMACION!$F2052=REFERENCIAS!$C$24),16,IF(INFORMACION!$T2052='REFERENCIAS RIESGO'!$C$36,13,IF(INFORMACION!$F2052=REFERENCIAS!$C$24,10,7))),0)+VLOOKUP(K2052,REFERENCIAS!$C:$D,2,0)*VLOOKUP($K$2,PONDERADORES!A:P,IF(AND(INFORMACION!$T2052='REFERENCIAS RIESGO'!$C$36,INFORMACION!$F2052=REFERENCIAS!$C$24),16,IF(INFORMACION!$T2052='REFERENCIAS RIESGO'!$C$36,13,IF(INFORMACION!$F2052=REFERENCIAS!$C$24,10,7))),0)+VLOOKUP(L2052,REFERENCIAS!$C:$D,2,0)*VLOOKUP($L$2,PONDERADORES!A:P,IF(AND(INFORMACION!$T2052='REFERENCIAS RIESGO'!$C$36,INFORMACION!$F2052=REFERENCIAS!$C$24),16,IF(INFORMACION!$T2052='REFERENCIAS RIESGO'!$C$36,13,IF(INFORMACION!$F2052=REFERENCIAS!$C$24,10,7))),0)+VLOOKUP(F2052,REFERENCIAS!$C:$D,2,0)*VLOOKUP($F$2,PONDERADORES!A:P,IF(AND(INFORMACION!$T2052='REFERENCIAS RIESGO'!$C$36,INFORMACION!$F2052=REFERENCIAS!$C$24),16,IF(INFORMACION!$T2052='REFERENCIAS RIESGO'!$C$36,13,IF(INFORMACION!$F2052=REFERENCIAS!$C$24,10,7))),0)+VLOOKUP(T2052,REFERENCIAS!$C:$D,2,0)*VLOOKUP($T$2,PONDERADORES!A:P,IF(AND(INFORMACION!$T2052='REFERENCIAS RIESGO'!$C$36,INFORMACION!$F2052=REFERENCIAS!$C$24),16,IF(INFORMACION!$T2052='REFERENCIAS RIESGO'!$C$36,13,IF(INFORMACION!$F2052=REFERENCIAS!$C$24,10,7))),0)+VLOOKUP(IF(J2052&lt;=0.2,0.2,IF(AND(J2052&gt;0.2,J2052&lt;=0.4),0.4,IF(AND(J2052&gt;0.4,J2052&lt;=0.6),0.6,IF(AND(J2052&gt;0.6,J2052&lt;=0.8),0.8,IF(AND(J2052&gt;0.8,J2052&lt;=1),1))))),REFERENCIAS!$C:$D,2,0)*VLOOKUP($J$2,PONDERADORES!A:P,IF(AND(INFORMACION!$T2052='REFERENCIAS RIESGO'!$C$36,INFORMACION!$F2052=REFERENCIAS!$C$24),16,IF(INFORMACION!$T2052='REFERENCIAS RIESGO'!$C$36,13,IF(INFORMACION!$F2052=REFERENCIAS!$C$24,10,7))),0)</f>
        <v>#REF!</v>
      </c>
      <c r="Y2052" s="68">
        <f>+VLOOKUP(M2052,REFERENCIAS!$C:$D,2,0)*VLOOKUP($M$2,PONDERADORES!$A$7:$G$9,7,0)+VLOOKUP(N2052,REFERENCIAS!$C:$D,2,0)*VLOOKUP($N$2,PONDERADORES!$A$7:$G$9,7,0)+VLOOKUP(O2052,REFERENCIAS!$C:$D,2,0)*VLOOKUP($O$2,PONDERADORES!$A$7:$G$9,7,0)</f>
        <v>0.2</v>
      </c>
      <c r="Z2052" s="2">
        <f>+VLOOKUP(IF(R2052&lt;0.1,0,IF(AND(R2052&gt;=0.1,R2052&lt;0.2),0.1,IF(AND(R2052&gt;=0.2,R2052&lt;0.3),0.2,IF(R2052&gt;0.3,0.3,)))),REFERENCIAS!$C:$D,2,0)*VLOOKUP($R$2,PONDERADORES!$A$11:$G$11,7,0)</f>
        <v>15</v>
      </c>
      <c r="AA2052" s="92"/>
      <c r="AB2052" s="95" t="e">
        <f t="shared" ca="1" si="123"/>
        <v>#REF!</v>
      </c>
      <c r="AC2052" s="23" t="e">
        <f ca="1">IF(AB2052&gt;REFERENCIAS!$C$62,REFERENCIAS!$B$62,IF(AND(AB2052&gt;=REFERENCIAS!$C$63,AB2052&lt;REFERENCIAS!$D$63),REFERENCIAS!$B$63,IF(AND(AB2052&gt;REFERENCIAS!$C$64,AB2052&lt;=REFERENCIAS!$D$64),REFERENCIAS!$B$64,IF(AND(AB2052&gt;=REFERENCIAS!$C$65,AB2052&lt;REFERENCIAS!$D$65),REFERENCIAS!$B$65, "Revisar"))))</f>
        <v>#REF!</v>
      </c>
      <c r="AD2052" s="94" t="e">
        <f ca="1">VLOOKUP(AC2052,REFERENCIAS!$B$62:$G$65,4,FALSE)</f>
        <v>#REF!</v>
      </c>
    </row>
    <row r="2053" spans="1:30" ht="17.25" x14ac:dyDescent="0.25">
      <c r="A2053" s="74"/>
      <c r="B2053" s="19"/>
      <c r="C2053" s="19"/>
      <c r="D2053" s="50"/>
      <c r="E2053" s="73"/>
      <c r="F2053" s="74"/>
      <c r="G2053" s="9"/>
      <c r="H2053" s="48"/>
      <c r="I2053" s="49">
        <f t="shared" ref="I2053:I2116" ca="1" si="125">(YEAR(NOW())-H2053)</f>
        <v>2022</v>
      </c>
      <c r="J2053" s="22">
        <f t="shared" ca="1" si="124"/>
        <v>1</v>
      </c>
      <c r="K2053" s="19"/>
      <c r="L2053" s="73"/>
      <c r="M2053" s="74"/>
      <c r="N2053" s="19"/>
      <c r="O2053" s="73"/>
      <c r="P2053" s="82">
        <v>1</v>
      </c>
      <c r="Q2053" s="24">
        <v>1</v>
      </c>
      <c r="R2053" s="81">
        <f t="shared" si="122"/>
        <v>1</v>
      </c>
      <c r="S2053" s="87"/>
      <c r="T2053" s="19"/>
      <c r="U2053" s="25"/>
      <c r="V2053" s="25"/>
      <c r="W2053" s="81"/>
      <c r="X2053" s="91" t="e">
        <f ca="1">+VLOOKUP(#REF!,REFERENCIAS!$C:$D,2,0)*VLOOKUP(#REF!,PONDERADORES!A:P,IF(AND(INFORMACION!$T2053='REFERENCIAS RIESGO'!$C$36,INFORMACION!$F2053=REFERENCIAS!$C$24),16,IF(INFORMACION!$T2053='REFERENCIAS RIESGO'!$C$36,13,IF(INFORMACION!$F2053=REFERENCIAS!$C$24,10,7))),0)+VLOOKUP(K2053,REFERENCIAS!$C:$D,2,0)*VLOOKUP($K$2,PONDERADORES!A:P,IF(AND(INFORMACION!$T2053='REFERENCIAS RIESGO'!$C$36,INFORMACION!$F2053=REFERENCIAS!$C$24),16,IF(INFORMACION!$T2053='REFERENCIAS RIESGO'!$C$36,13,IF(INFORMACION!$F2053=REFERENCIAS!$C$24,10,7))),0)+VLOOKUP(L2053,REFERENCIAS!$C:$D,2,0)*VLOOKUP($L$2,PONDERADORES!A:P,IF(AND(INFORMACION!$T2053='REFERENCIAS RIESGO'!$C$36,INFORMACION!$F2053=REFERENCIAS!$C$24),16,IF(INFORMACION!$T2053='REFERENCIAS RIESGO'!$C$36,13,IF(INFORMACION!$F2053=REFERENCIAS!$C$24,10,7))),0)+VLOOKUP(F2053,REFERENCIAS!$C:$D,2,0)*VLOOKUP($F$2,PONDERADORES!A:P,IF(AND(INFORMACION!$T2053='REFERENCIAS RIESGO'!$C$36,INFORMACION!$F2053=REFERENCIAS!$C$24),16,IF(INFORMACION!$T2053='REFERENCIAS RIESGO'!$C$36,13,IF(INFORMACION!$F2053=REFERENCIAS!$C$24,10,7))),0)+VLOOKUP(T2053,REFERENCIAS!$C:$D,2,0)*VLOOKUP($T$2,PONDERADORES!A:P,IF(AND(INFORMACION!$T2053='REFERENCIAS RIESGO'!$C$36,INFORMACION!$F2053=REFERENCIAS!$C$24),16,IF(INFORMACION!$T2053='REFERENCIAS RIESGO'!$C$36,13,IF(INFORMACION!$F2053=REFERENCIAS!$C$24,10,7))),0)+VLOOKUP(IF(J2053&lt;=0.2,0.2,IF(AND(J2053&gt;0.2,J2053&lt;=0.4),0.4,IF(AND(J2053&gt;0.4,J2053&lt;=0.6),0.6,IF(AND(J2053&gt;0.6,J2053&lt;=0.8),0.8,IF(AND(J2053&gt;0.8,J2053&lt;=1),1))))),REFERENCIAS!$C:$D,2,0)*VLOOKUP($J$2,PONDERADORES!A:P,IF(AND(INFORMACION!$T2053='REFERENCIAS RIESGO'!$C$36,INFORMACION!$F2053=REFERENCIAS!$C$24),16,IF(INFORMACION!$T2053='REFERENCIAS RIESGO'!$C$36,13,IF(INFORMACION!$F2053=REFERENCIAS!$C$24,10,7))),0)</f>
        <v>#REF!</v>
      </c>
      <c r="Y2053" s="68">
        <f>+VLOOKUP(M2053,REFERENCIAS!$C:$D,2,0)*VLOOKUP($M$2,PONDERADORES!$A$7:$G$9,7,0)+VLOOKUP(N2053,REFERENCIAS!$C:$D,2,0)*VLOOKUP($N$2,PONDERADORES!$A$7:$G$9,7,0)+VLOOKUP(O2053,REFERENCIAS!$C:$D,2,0)*VLOOKUP($O$2,PONDERADORES!$A$7:$G$9,7,0)</f>
        <v>0.2</v>
      </c>
      <c r="Z2053" s="2">
        <f>+VLOOKUP(IF(R2053&lt;0.1,0,IF(AND(R2053&gt;=0.1,R2053&lt;0.2),0.1,IF(AND(R2053&gt;=0.2,R2053&lt;0.3),0.2,IF(R2053&gt;0.3,0.3,)))),REFERENCIAS!$C:$D,2,0)*VLOOKUP($R$2,PONDERADORES!$A$11:$G$11,7,0)</f>
        <v>15</v>
      </c>
      <c r="AA2053" s="92"/>
      <c r="AB2053" s="95" t="e">
        <f t="shared" ca="1" si="123"/>
        <v>#REF!</v>
      </c>
      <c r="AC2053" s="23" t="e">
        <f ca="1">IF(AB2053&gt;REFERENCIAS!$C$62,REFERENCIAS!$B$62,IF(AND(AB2053&gt;=REFERENCIAS!$C$63,AB2053&lt;REFERENCIAS!$D$63),REFERENCIAS!$B$63,IF(AND(AB2053&gt;REFERENCIAS!$C$64,AB2053&lt;=REFERENCIAS!$D$64),REFERENCIAS!$B$64,IF(AND(AB2053&gt;=REFERENCIAS!$C$65,AB2053&lt;REFERENCIAS!$D$65),REFERENCIAS!$B$65, "Revisar"))))</f>
        <v>#REF!</v>
      </c>
      <c r="AD2053" s="94" t="e">
        <f ca="1">VLOOKUP(AC2053,REFERENCIAS!$B$62:$G$65,4,FALSE)</f>
        <v>#REF!</v>
      </c>
    </row>
    <row r="2054" spans="1:30" ht="17.25" x14ac:dyDescent="0.25">
      <c r="A2054" s="74"/>
      <c r="B2054" s="19"/>
      <c r="C2054" s="19"/>
      <c r="D2054" s="50"/>
      <c r="E2054" s="73"/>
      <c r="F2054" s="74"/>
      <c r="G2054" s="9"/>
      <c r="H2054" s="48"/>
      <c r="I2054" s="49">
        <f t="shared" ca="1" si="125"/>
        <v>2022</v>
      </c>
      <c r="J2054" s="22">
        <f t="shared" ca="1" si="124"/>
        <v>1</v>
      </c>
      <c r="K2054" s="19"/>
      <c r="L2054" s="73"/>
      <c r="M2054" s="74"/>
      <c r="N2054" s="19"/>
      <c r="O2054" s="73"/>
      <c r="P2054" s="82">
        <v>1</v>
      </c>
      <c r="Q2054" s="24">
        <v>1</v>
      </c>
      <c r="R2054" s="81">
        <f t="shared" ref="R2054:R2117" si="126">+Q2054/P2054</f>
        <v>1</v>
      </c>
      <c r="S2054" s="87"/>
      <c r="T2054" s="19"/>
      <c r="U2054" s="25"/>
      <c r="V2054" s="25"/>
      <c r="W2054" s="81"/>
      <c r="X2054" s="91" t="e">
        <f ca="1">+VLOOKUP(#REF!,REFERENCIAS!$C:$D,2,0)*VLOOKUP(#REF!,PONDERADORES!A:P,IF(AND(INFORMACION!$T2054='REFERENCIAS RIESGO'!$C$36,INFORMACION!$F2054=REFERENCIAS!$C$24),16,IF(INFORMACION!$T2054='REFERENCIAS RIESGO'!$C$36,13,IF(INFORMACION!$F2054=REFERENCIAS!$C$24,10,7))),0)+VLOOKUP(K2054,REFERENCIAS!$C:$D,2,0)*VLOOKUP($K$2,PONDERADORES!A:P,IF(AND(INFORMACION!$T2054='REFERENCIAS RIESGO'!$C$36,INFORMACION!$F2054=REFERENCIAS!$C$24),16,IF(INFORMACION!$T2054='REFERENCIAS RIESGO'!$C$36,13,IF(INFORMACION!$F2054=REFERENCIAS!$C$24,10,7))),0)+VLOOKUP(L2054,REFERENCIAS!$C:$D,2,0)*VLOOKUP($L$2,PONDERADORES!A:P,IF(AND(INFORMACION!$T2054='REFERENCIAS RIESGO'!$C$36,INFORMACION!$F2054=REFERENCIAS!$C$24),16,IF(INFORMACION!$T2054='REFERENCIAS RIESGO'!$C$36,13,IF(INFORMACION!$F2054=REFERENCIAS!$C$24,10,7))),0)+VLOOKUP(F2054,REFERENCIAS!$C:$D,2,0)*VLOOKUP($F$2,PONDERADORES!A:P,IF(AND(INFORMACION!$T2054='REFERENCIAS RIESGO'!$C$36,INFORMACION!$F2054=REFERENCIAS!$C$24),16,IF(INFORMACION!$T2054='REFERENCIAS RIESGO'!$C$36,13,IF(INFORMACION!$F2054=REFERENCIAS!$C$24,10,7))),0)+VLOOKUP(T2054,REFERENCIAS!$C:$D,2,0)*VLOOKUP($T$2,PONDERADORES!A:P,IF(AND(INFORMACION!$T2054='REFERENCIAS RIESGO'!$C$36,INFORMACION!$F2054=REFERENCIAS!$C$24),16,IF(INFORMACION!$T2054='REFERENCIAS RIESGO'!$C$36,13,IF(INFORMACION!$F2054=REFERENCIAS!$C$24,10,7))),0)+VLOOKUP(IF(J2054&lt;=0.2,0.2,IF(AND(J2054&gt;0.2,J2054&lt;=0.4),0.4,IF(AND(J2054&gt;0.4,J2054&lt;=0.6),0.6,IF(AND(J2054&gt;0.6,J2054&lt;=0.8),0.8,IF(AND(J2054&gt;0.8,J2054&lt;=1),1))))),REFERENCIAS!$C:$D,2,0)*VLOOKUP($J$2,PONDERADORES!A:P,IF(AND(INFORMACION!$T2054='REFERENCIAS RIESGO'!$C$36,INFORMACION!$F2054=REFERENCIAS!$C$24),16,IF(INFORMACION!$T2054='REFERENCIAS RIESGO'!$C$36,13,IF(INFORMACION!$F2054=REFERENCIAS!$C$24,10,7))),0)</f>
        <v>#REF!</v>
      </c>
      <c r="Y2054" s="68">
        <f>+VLOOKUP(M2054,REFERENCIAS!$C:$D,2,0)*VLOOKUP($M$2,PONDERADORES!$A$7:$G$9,7,0)+VLOOKUP(N2054,REFERENCIAS!$C:$D,2,0)*VLOOKUP($N$2,PONDERADORES!$A$7:$G$9,7,0)+VLOOKUP(O2054,REFERENCIAS!$C:$D,2,0)*VLOOKUP($O$2,PONDERADORES!$A$7:$G$9,7,0)</f>
        <v>0.2</v>
      </c>
      <c r="Z2054" s="2">
        <f>+VLOOKUP(IF(R2054&lt;0.1,0,IF(AND(R2054&gt;=0.1,R2054&lt;0.2),0.1,IF(AND(R2054&gt;=0.2,R2054&lt;0.3),0.2,IF(R2054&gt;0.3,0.3,)))),REFERENCIAS!$C:$D,2,0)*VLOOKUP($R$2,PONDERADORES!$A$11:$G$11,7,0)</f>
        <v>15</v>
      </c>
      <c r="AA2054" s="92"/>
      <c r="AB2054" s="95" t="e">
        <f t="shared" ref="AB2054:AB2117" ca="1" si="127">+X2054+Y2054+Z2054</f>
        <v>#REF!</v>
      </c>
      <c r="AC2054" s="23" t="e">
        <f ca="1">IF(AB2054&gt;REFERENCIAS!$C$62,REFERENCIAS!$B$62,IF(AND(AB2054&gt;=REFERENCIAS!$C$63,AB2054&lt;REFERENCIAS!$D$63),REFERENCIAS!$B$63,IF(AND(AB2054&gt;REFERENCIAS!$C$64,AB2054&lt;=REFERENCIAS!$D$64),REFERENCIAS!$B$64,IF(AND(AB2054&gt;=REFERENCIAS!$C$65,AB2054&lt;REFERENCIAS!$D$65),REFERENCIAS!$B$65, "Revisar"))))</f>
        <v>#REF!</v>
      </c>
      <c r="AD2054" s="94" t="e">
        <f ca="1">VLOOKUP(AC2054,REFERENCIAS!$B$62:$G$65,4,FALSE)</f>
        <v>#REF!</v>
      </c>
    </row>
    <row r="2055" spans="1:30" ht="17.25" x14ac:dyDescent="0.25">
      <c r="A2055" s="74"/>
      <c r="B2055" s="19"/>
      <c r="C2055" s="19"/>
      <c r="D2055" s="50"/>
      <c r="E2055" s="73"/>
      <c r="F2055" s="74"/>
      <c r="G2055" s="9"/>
      <c r="H2055" s="48"/>
      <c r="I2055" s="49">
        <f t="shared" ca="1" si="125"/>
        <v>2022</v>
      </c>
      <c r="J2055" s="22">
        <f t="shared" ca="1" si="124"/>
        <v>1</v>
      </c>
      <c r="K2055" s="19"/>
      <c r="L2055" s="73"/>
      <c r="M2055" s="74"/>
      <c r="N2055" s="19"/>
      <c r="O2055" s="73"/>
      <c r="P2055" s="82">
        <v>1</v>
      </c>
      <c r="Q2055" s="24">
        <v>1</v>
      </c>
      <c r="R2055" s="81">
        <f t="shared" si="126"/>
        <v>1</v>
      </c>
      <c r="S2055" s="87"/>
      <c r="T2055" s="19"/>
      <c r="U2055" s="25"/>
      <c r="V2055" s="25"/>
      <c r="W2055" s="81"/>
      <c r="X2055" s="91" t="e">
        <f ca="1">+VLOOKUP(#REF!,REFERENCIAS!$C:$D,2,0)*VLOOKUP(#REF!,PONDERADORES!A:P,IF(AND(INFORMACION!$T2055='REFERENCIAS RIESGO'!$C$36,INFORMACION!$F2055=REFERENCIAS!$C$24),16,IF(INFORMACION!$T2055='REFERENCIAS RIESGO'!$C$36,13,IF(INFORMACION!$F2055=REFERENCIAS!$C$24,10,7))),0)+VLOOKUP(K2055,REFERENCIAS!$C:$D,2,0)*VLOOKUP($K$2,PONDERADORES!A:P,IF(AND(INFORMACION!$T2055='REFERENCIAS RIESGO'!$C$36,INFORMACION!$F2055=REFERENCIAS!$C$24),16,IF(INFORMACION!$T2055='REFERENCIAS RIESGO'!$C$36,13,IF(INFORMACION!$F2055=REFERENCIAS!$C$24,10,7))),0)+VLOOKUP(L2055,REFERENCIAS!$C:$D,2,0)*VLOOKUP($L$2,PONDERADORES!A:P,IF(AND(INFORMACION!$T2055='REFERENCIAS RIESGO'!$C$36,INFORMACION!$F2055=REFERENCIAS!$C$24),16,IF(INFORMACION!$T2055='REFERENCIAS RIESGO'!$C$36,13,IF(INFORMACION!$F2055=REFERENCIAS!$C$24,10,7))),0)+VLOOKUP(F2055,REFERENCIAS!$C:$D,2,0)*VLOOKUP($F$2,PONDERADORES!A:P,IF(AND(INFORMACION!$T2055='REFERENCIAS RIESGO'!$C$36,INFORMACION!$F2055=REFERENCIAS!$C$24),16,IF(INFORMACION!$T2055='REFERENCIAS RIESGO'!$C$36,13,IF(INFORMACION!$F2055=REFERENCIAS!$C$24,10,7))),0)+VLOOKUP(T2055,REFERENCIAS!$C:$D,2,0)*VLOOKUP($T$2,PONDERADORES!A:P,IF(AND(INFORMACION!$T2055='REFERENCIAS RIESGO'!$C$36,INFORMACION!$F2055=REFERENCIAS!$C$24),16,IF(INFORMACION!$T2055='REFERENCIAS RIESGO'!$C$36,13,IF(INFORMACION!$F2055=REFERENCIAS!$C$24,10,7))),0)+VLOOKUP(IF(J2055&lt;=0.2,0.2,IF(AND(J2055&gt;0.2,J2055&lt;=0.4),0.4,IF(AND(J2055&gt;0.4,J2055&lt;=0.6),0.6,IF(AND(J2055&gt;0.6,J2055&lt;=0.8),0.8,IF(AND(J2055&gt;0.8,J2055&lt;=1),1))))),REFERENCIAS!$C:$D,2,0)*VLOOKUP($J$2,PONDERADORES!A:P,IF(AND(INFORMACION!$T2055='REFERENCIAS RIESGO'!$C$36,INFORMACION!$F2055=REFERENCIAS!$C$24),16,IF(INFORMACION!$T2055='REFERENCIAS RIESGO'!$C$36,13,IF(INFORMACION!$F2055=REFERENCIAS!$C$24,10,7))),0)</f>
        <v>#REF!</v>
      </c>
      <c r="Y2055" s="68">
        <f>+VLOOKUP(M2055,REFERENCIAS!$C:$D,2,0)*VLOOKUP($M$2,PONDERADORES!$A$7:$G$9,7,0)+VLOOKUP(N2055,REFERENCIAS!$C:$D,2,0)*VLOOKUP($N$2,PONDERADORES!$A$7:$G$9,7,0)+VLOOKUP(O2055,REFERENCIAS!$C:$D,2,0)*VLOOKUP($O$2,PONDERADORES!$A$7:$G$9,7,0)</f>
        <v>0.2</v>
      </c>
      <c r="Z2055" s="2">
        <f>+VLOOKUP(IF(R2055&lt;0.1,0,IF(AND(R2055&gt;=0.1,R2055&lt;0.2),0.1,IF(AND(R2055&gt;=0.2,R2055&lt;0.3),0.2,IF(R2055&gt;0.3,0.3,)))),REFERENCIAS!$C:$D,2,0)*VLOOKUP($R$2,PONDERADORES!$A$11:$G$11,7,0)</f>
        <v>15</v>
      </c>
      <c r="AA2055" s="92"/>
      <c r="AB2055" s="95" t="e">
        <f t="shared" ca="1" si="127"/>
        <v>#REF!</v>
      </c>
      <c r="AC2055" s="23" t="e">
        <f ca="1">IF(AB2055&gt;REFERENCIAS!$C$62,REFERENCIAS!$B$62,IF(AND(AB2055&gt;=REFERENCIAS!$C$63,AB2055&lt;REFERENCIAS!$D$63),REFERENCIAS!$B$63,IF(AND(AB2055&gt;REFERENCIAS!$C$64,AB2055&lt;=REFERENCIAS!$D$64),REFERENCIAS!$B$64,IF(AND(AB2055&gt;=REFERENCIAS!$C$65,AB2055&lt;REFERENCIAS!$D$65),REFERENCIAS!$B$65, "Revisar"))))</f>
        <v>#REF!</v>
      </c>
      <c r="AD2055" s="94" t="e">
        <f ca="1">VLOOKUP(AC2055,REFERENCIAS!$B$62:$G$65,4,FALSE)</f>
        <v>#REF!</v>
      </c>
    </row>
    <row r="2056" spans="1:30" ht="17.25" x14ac:dyDescent="0.25">
      <c r="A2056" s="74"/>
      <c r="B2056" s="19"/>
      <c r="C2056" s="19"/>
      <c r="D2056" s="50"/>
      <c r="E2056" s="73"/>
      <c r="F2056" s="74"/>
      <c r="G2056" s="9"/>
      <c r="H2056" s="48"/>
      <c r="I2056" s="49">
        <f t="shared" ca="1" si="125"/>
        <v>2022</v>
      </c>
      <c r="J2056" s="22">
        <f t="shared" ca="1" si="124"/>
        <v>1</v>
      </c>
      <c r="K2056" s="19"/>
      <c r="L2056" s="73"/>
      <c r="M2056" s="74"/>
      <c r="N2056" s="19"/>
      <c r="O2056" s="73"/>
      <c r="P2056" s="82">
        <v>1</v>
      </c>
      <c r="Q2056" s="24">
        <v>1</v>
      </c>
      <c r="R2056" s="81">
        <f t="shared" si="126"/>
        <v>1</v>
      </c>
      <c r="S2056" s="87"/>
      <c r="T2056" s="19"/>
      <c r="U2056" s="25"/>
      <c r="V2056" s="25"/>
      <c r="W2056" s="81"/>
      <c r="X2056" s="91" t="e">
        <f ca="1">+VLOOKUP(#REF!,REFERENCIAS!$C:$D,2,0)*VLOOKUP(#REF!,PONDERADORES!A:P,IF(AND(INFORMACION!$T2056='REFERENCIAS RIESGO'!$C$36,INFORMACION!$F2056=REFERENCIAS!$C$24),16,IF(INFORMACION!$T2056='REFERENCIAS RIESGO'!$C$36,13,IF(INFORMACION!$F2056=REFERENCIAS!$C$24,10,7))),0)+VLOOKUP(K2056,REFERENCIAS!$C:$D,2,0)*VLOOKUP($K$2,PONDERADORES!A:P,IF(AND(INFORMACION!$T2056='REFERENCIAS RIESGO'!$C$36,INFORMACION!$F2056=REFERENCIAS!$C$24),16,IF(INFORMACION!$T2056='REFERENCIAS RIESGO'!$C$36,13,IF(INFORMACION!$F2056=REFERENCIAS!$C$24,10,7))),0)+VLOOKUP(L2056,REFERENCIAS!$C:$D,2,0)*VLOOKUP($L$2,PONDERADORES!A:P,IF(AND(INFORMACION!$T2056='REFERENCIAS RIESGO'!$C$36,INFORMACION!$F2056=REFERENCIAS!$C$24),16,IF(INFORMACION!$T2056='REFERENCIAS RIESGO'!$C$36,13,IF(INFORMACION!$F2056=REFERENCIAS!$C$24,10,7))),0)+VLOOKUP(F2056,REFERENCIAS!$C:$D,2,0)*VLOOKUP($F$2,PONDERADORES!A:P,IF(AND(INFORMACION!$T2056='REFERENCIAS RIESGO'!$C$36,INFORMACION!$F2056=REFERENCIAS!$C$24),16,IF(INFORMACION!$T2056='REFERENCIAS RIESGO'!$C$36,13,IF(INFORMACION!$F2056=REFERENCIAS!$C$24,10,7))),0)+VLOOKUP(T2056,REFERENCIAS!$C:$D,2,0)*VLOOKUP($T$2,PONDERADORES!A:P,IF(AND(INFORMACION!$T2056='REFERENCIAS RIESGO'!$C$36,INFORMACION!$F2056=REFERENCIAS!$C$24),16,IF(INFORMACION!$T2056='REFERENCIAS RIESGO'!$C$36,13,IF(INFORMACION!$F2056=REFERENCIAS!$C$24,10,7))),0)+VLOOKUP(IF(J2056&lt;=0.2,0.2,IF(AND(J2056&gt;0.2,J2056&lt;=0.4),0.4,IF(AND(J2056&gt;0.4,J2056&lt;=0.6),0.6,IF(AND(J2056&gt;0.6,J2056&lt;=0.8),0.8,IF(AND(J2056&gt;0.8,J2056&lt;=1),1))))),REFERENCIAS!$C:$D,2,0)*VLOOKUP($J$2,PONDERADORES!A:P,IF(AND(INFORMACION!$T2056='REFERENCIAS RIESGO'!$C$36,INFORMACION!$F2056=REFERENCIAS!$C$24),16,IF(INFORMACION!$T2056='REFERENCIAS RIESGO'!$C$36,13,IF(INFORMACION!$F2056=REFERENCIAS!$C$24,10,7))),0)</f>
        <v>#REF!</v>
      </c>
      <c r="Y2056" s="68">
        <f>+VLOOKUP(M2056,REFERENCIAS!$C:$D,2,0)*VLOOKUP($M$2,PONDERADORES!$A$7:$G$9,7,0)+VLOOKUP(N2056,REFERENCIAS!$C:$D,2,0)*VLOOKUP($N$2,PONDERADORES!$A$7:$G$9,7,0)+VLOOKUP(O2056,REFERENCIAS!$C:$D,2,0)*VLOOKUP($O$2,PONDERADORES!$A$7:$G$9,7,0)</f>
        <v>0.2</v>
      </c>
      <c r="Z2056" s="2">
        <f>+VLOOKUP(IF(R2056&lt;0.1,0,IF(AND(R2056&gt;=0.1,R2056&lt;0.2),0.1,IF(AND(R2056&gt;=0.2,R2056&lt;0.3),0.2,IF(R2056&gt;0.3,0.3,)))),REFERENCIAS!$C:$D,2,0)*VLOOKUP($R$2,PONDERADORES!$A$11:$G$11,7,0)</f>
        <v>15</v>
      </c>
      <c r="AA2056" s="92"/>
      <c r="AB2056" s="95" t="e">
        <f t="shared" ca="1" si="127"/>
        <v>#REF!</v>
      </c>
      <c r="AC2056" s="23" t="e">
        <f ca="1">IF(AB2056&gt;REFERENCIAS!$C$62,REFERENCIAS!$B$62,IF(AND(AB2056&gt;=REFERENCIAS!$C$63,AB2056&lt;REFERENCIAS!$D$63),REFERENCIAS!$B$63,IF(AND(AB2056&gt;REFERENCIAS!$C$64,AB2056&lt;=REFERENCIAS!$D$64),REFERENCIAS!$B$64,IF(AND(AB2056&gt;=REFERENCIAS!$C$65,AB2056&lt;REFERENCIAS!$D$65),REFERENCIAS!$B$65, "Revisar"))))</f>
        <v>#REF!</v>
      </c>
      <c r="AD2056" s="94" t="e">
        <f ca="1">VLOOKUP(AC2056,REFERENCIAS!$B$62:$G$65,4,FALSE)</f>
        <v>#REF!</v>
      </c>
    </row>
    <row r="2057" spans="1:30" ht="17.25" x14ac:dyDescent="0.25">
      <c r="A2057" s="74"/>
      <c r="B2057" s="19"/>
      <c r="C2057" s="19"/>
      <c r="D2057" s="50"/>
      <c r="E2057" s="73"/>
      <c r="F2057" s="74"/>
      <c r="G2057" s="9"/>
      <c r="H2057" s="48"/>
      <c r="I2057" s="49">
        <f t="shared" ca="1" si="125"/>
        <v>2022</v>
      </c>
      <c r="J2057" s="22">
        <f t="shared" ca="1" si="124"/>
        <v>1</v>
      </c>
      <c r="K2057" s="19"/>
      <c r="L2057" s="73"/>
      <c r="M2057" s="74"/>
      <c r="N2057" s="19"/>
      <c r="O2057" s="73"/>
      <c r="P2057" s="82">
        <v>1</v>
      </c>
      <c r="Q2057" s="24">
        <v>1</v>
      </c>
      <c r="R2057" s="81">
        <f t="shared" si="126"/>
        <v>1</v>
      </c>
      <c r="S2057" s="87"/>
      <c r="T2057" s="19"/>
      <c r="U2057" s="25"/>
      <c r="V2057" s="25"/>
      <c r="W2057" s="81"/>
      <c r="X2057" s="91" t="e">
        <f ca="1">+VLOOKUP(#REF!,REFERENCIAS!$C:$D,2,0)*VLOOKUP(#REF!,PONDERADORES!A:P,IF(AND(INFORMACION!$T2057='REFERENCIAS RIESGO'!$C$36,INFORMACION!$F2057=REFERENCIAS!$C$24),16,IF(INFORMACION!$T2057='REFERENCIAS RIESGO'!$C$36,13,IF(INFORMACION!$F2057=REFERENCIAS!$C$24,10,7))),0)+VLOOKUP(K2057,REFERENCIAS!$C:$D,2,0)*VLOOKUP($K$2,PONDERADORES!A:P,IF(AND(INFORMACION!$T2057='REFERENCIAS RIESGO'!$C$36,INFORMACION!$F2057=REFERENCIAS!$C$24),16,IF(INFORMACION!$T2057='REFERENCIAS RIESGO'!$C$36,13,IF(INFORMACION!$F2057=REFERENCIAS!$C$24,10,7))),0)+VLOOKUP(L2057,REFERENCIAS!$C:$D,2,0)*VLOOKUP($L$2,PONDERADORES!A:P,IF(AND(INFORMACION!$T2057='REFERENCIAS RIESGO'!$C$36,INFORMACION!$F2057=REFERENCIAS!$C$24),16,IF(INFORMACION!$T2057='REFERENCIAS RIESGO'!$C$36,13,IF(INFORMACION!$F2057=REFERENCIAS!$C$24,10,7))),0)+VLOOKUP(F2057,REFERENCIAS!$C:$D,2,0)*VLOOKUP($F$2,PONDERADORES!A:P,IF(AND(INFORMACION!$T2057='REFERENCIAS RIESGO'!$C$36,INFORMACION!$F2057=REFERENCIAS!$C$24),16,IF(INFORMACION!$T2057='REFERENCIAS RIESGO'!$C$36,13,IF(INFORMACION!$F2057=REFERENCIAS!$C$24,10,7))),0)+VLOOKUP(T2057,REFERENCIAS!$C:$D,2,0)*VLOOKUP($T$2,PONDERADORES!A:P,IF(AND(INFORMACION!$T2057='REFERENCIAS RIESGO'!$C$36,INFORMACION!$F2057=REFERENCIAS!$C$24),16,IF(INFORMACION!$T2057='REFERENCIAS RIESGO'!$C$36,13,IF(INFORMACION!$F2057=REFERENCIAS!$C$24,10,7))),0)+VLOOKUP(IF(J2057&lt;=0.2,0.2,IF(AND(J2057&gt;0.2,J2057&lt;=0.4),0.4,IF(AND(J2057&gt;0.4,J2057&lt;=0.6),0.6,IF(AND(J2057&gt;0.6,J2057&lt;=0.8),0.8,IF(AND(J2057&gt;0.8,J2057&lt;=1),1))))),REFERENCIAS!$C:$D,2,0)*VLOOKUP($J$2,PONDERADORES!A:P,IF(AND(INFORMACION!$T2057='REFERENCIAS RIESGO'!$C$36,INFORMACION!$F2057=REFERENCIAS!$C$24),16,IF(INFORMACION!$T2057='REFERENCIAS RIESGO'!$C$36,13,IF(INFORMACION!$F2057=REFERENCIAS!$C$24,10,7))),0)</f>
        <v>#REF!</v>
      </c>
      <c r="Y2057" s="68">
        <f>+VLOOKUP(M2057,REFERENCIAS!$C:$D,2,0)*VLOOKUP($M$2,PONDERADORES!$A$7:$G$9,7,0)+VLOOKUP(N2057,REFERENCIAS!$C:$D,2,0)*VLOOKUP($N$2,PONDERADORES!$A$7:$G$9,7,0)+VLOOKUP(O2057,REFERENCIAS!$C:$D,2,0)*VLOOKUP($O$2,PONDERADORES!$A$7:$G$9,7,0)</f>
        <v>0.2</v>
      </c>
      <c r="Z2057" s="2">
        <f>+VLOOKUP(IF(R2057&lt;0.1,0,IF(AND(R2057&gt;=0.1,R2057&lt;0.2),0.1,IF(AND(R2057&gt;=0.2,R2057&lt;0.3),0.2,IF(R2057&gt;0.3,0.3,)))),REFERENCIAS!$C:$D,2,0)*VLOOKUP($R$2,PONDERADORES!$A$11:$G$11,7,0)</f>
        <v>15</v>
      </c>
      <c r="AA2057" s="92"/>
      <c r="AB2057" s="95" t="e">
        <f t="shared" ca="1" si="127"/>
        <v>#REF!</v>
      </c>
      <c r="AC2057" s="23" t="e">
        <f ca="1">IF(AB2057&gt;REFERENCIAS!$C$62,REFERENCIAS!$B$62,IF(AND(AB2057&gt;=REFERENCIAS!$C$63,AB2057&lt;REFERENCIAS!$D$63),REFERENCIAS!$B$63,IF(AND(AB2057&gt;REFERENCIAS!$C$64,AB2057&lt;=REFERENCIAS!$D$64),REFERENCIAS!$B$64,IF(AND(AB2057&gt;=REFERENCIAS!$C$65,AB2057&lt;REFERENCIAS!$D$65),REFERENCIAS!$B$65, "Revisar"))))</f>
        <v>#REF!</v>
      </c>
      <c r="AD2057" s="94" t="e">
        <f ca="1">VLOOKUP(AC2057,REFERENCIAS!$B$62:$G$65,4,FALSE)</f>
        <v>#REF!</v>
      </c>
    </row>
    <row r="2058" spans="1:30" ht="17.25" x14ac:dyDescent="0.25">
      <c r="A2058" s="74"/>
      <c r="B2058" s="19"/>
      <c r="C2058" s="19"/>
      <c r="D2058" s="50"/>
      <c r="E2058" s="73"/>
      <c r="F2058" s="74"/>
      <c r="G2058" s="9"/>
      <c r="H2058" s="48"/>
      <c r="I2058" s="49">
        <f t="shared" ca="1" si="125"/>
        <v>2022</v>
      </c>
      <c r="J2058" s="22">
        <f t="shared" ca="1" si="124"/>
        <v>1</v>
      </c>
      <c r="K2058" s="19"/>
      <c r="L2058" s="73"/>
      <c r="M2058" s="74"/>
      <c r="N2058" s="19"/>
      <c r="O2058" s="73"/>
      <c r="P2058" s="82">
        <v>1</v>
      </c>
      <c r="Q2058" s="24">
        <v>1</v>
      </c>
      <c r="R2058" s="81">
        <f t="shared" si="126"/>
        <v>1</v>
      </c>
      <c r="S2058" s="87"/>
      <c r="T2058" s="19"/>
      <c r="U2058" s="25"/>
      <c r="V2058" s="25"/>
      <c r="W2058" s="81"/>
      <c r="X2058" s="91" t="e">
        <f ca="1">+VLOOKUP(#REF!,REFERENCIAS!$C:$D,2,0)*VLOOKUP(#REF!,PONDERADORES!A:P,IF(AND(INFORMACION!$T2058='REFERENCIAS RIESGO'!$C$36,INFORMACION!$F2058=REFERENCIAS!$C$24),16,IF(INFORMACION!$T2058='REFERENCIAS RIESGO'!$C$36,13,IF(INFORMACION!$F2058=REFERENCIAS!$C$24,10,7))),0)+VLOOKUP(K2058,REFERENCIAS!$C:$D,2,0)*VLOOKUP($K$2,PONDERADORES!A:P,IF(AND(INFORMACION!$T2058='REFERENCIAS RIESGO'!$C$36,INFORMACION!$F2058=REFERENCIAS!$C$24),16,IF(INFORMACION!$T2058='REFERENCIAS RIESGO'!$C$36,13,IF(INFORMACION!$F2058=REFERENCIAS!$C$24,10,7))),0)+VLOOKUP(L2058,REFERENCIAS!$C:$D,2,0)*VLOOKUP($L$2,PONDERADORES!A:P,IF(AND(INFORMACION!$T2058='REFERENCIAS RIESGO'!$C$36,INFORMACION!$F2058=REFERENCIAS!$C$24),16,IF(INFORMACION!$T2058='REFERENCIAS RIESGO'!$C$36,13,IF(INFORMACION!$F2058=REFERENCIAS!$C$24,10,7))),0)+VLOOKUP(F2058,REFERENCIAS!$C:$D,2,0)*VLOOKUP($F$2,PONDERADORES!A:P,IF(AND(INFORMACION!$T2058='REFERENCIAS RIESGO'!$C$36,INFORMACION!$F2058=REFERENCIAS!$C$24),16,IF(INFORMACION!$T2058='REFERENCIAS RIESGO'!$C$36,13,IF(INFORMACION!$F2058=REFERENCIAS!$C$24,10,7))),0)+VLOOKUP(T2058,REFERENCIAS!$C:$D,2,0)*VLOOKUP($T$2,PONDERADORES!A:P,IF(AND(INFORMACION!$T2058='REFERENCIAS RIESGO'!$C$36,INFORMACION!$F2058=REFERENCIAS!$C$24),16,IF(INFORMACION!$T2058='REFERENCIAS RIESGO'!$C$36,13,IF(INFORMACION!$F2058=REFERENCIAS!$C$24,10,7))),0)+VLOOKUP(IF(J2058&lt;=0.2,0.2,IF(AND(J2058&gt;0.2,J2058&lt;=0.4),0.4,IF(AND(J2058&gt;0.4,J2058&lt;=0.6),0.6,IF(AND(J2058&gt;0.6,J2058&lt;=0.8),0.8,IF(AND(J2058&gt;0.8,J2058&lt;=1),1))))),REFERENCIAS!$C:$D,2,0)*VLOOKUP($J$2,PONDERADORES!A:P,IF(AND(INFORMACION!$T2058='REFERENCIAS RIESGO'!$C$36,INFORMACION!$F2058=REFERENCIAS!$C$24),16,IF(INFORMACION!$T2058='REFERENCIAS RIESGO'!$C$36,13,IF(INFORMACION!$F2058=REFERENCIAS!$C$24,10,7))),0)</f>
        <v>#REF!</v>
      </c>
      <c r="Y2058" s="68">
        <f>+VLOOKUP(M2058,REFERENCIAS!$C:$D,2,0)*VLOOKUP($M$2,PONDERADORES!$A$7:$G$9,7,0)+VLOOKUP(N2058,REFERENCIAS!$C:$D,2,0)*VLOOKUP($N$2,PONDERADORES!$A$7:$G$9,7,0)+VLOOKUP(O2058,REFERENCIAS!$C:$D,2,0)*VLOOKUP($O$2,PONDERADORES!$A$7:$G$9,7,0)</f>
        <v>0.2</v>
      </c>
      <c r="Z2058" s="2">
        <f>+VLOOKUP(IF(R2058&lt;0.1,0,IF(AND(R2058&gt;=0.1,R2058&lt;0.2),0.1,IF(AND(R2058&gt;=0.2,R2058&lt;0.3),0.2,IF(R2058&gt;0.3,0.3,)))),REFERENCIAS!$C:$D,2,0)*VLOOKUP($R$2,PONDERADORES!$A$11:$G$11,7,0)</f>
        <v>15</v>
      </c>
      <c r="AA2058" s="92"/>
      <c r="AB2058" s="95" t="e">
        <f t="shared" ca="1" si="127"/>
        <v>#REF!</v>
      </c>
      <c r="AC2058" s="23" t="e">
        <f ca="1">IF(AB2058&gt;REFERENCIAS!$C$62,REFERENCIAS!$B$62,IF(AND(AB2058&gt;=REFERENCIAS!$C$63,AB2058&lt;REFERENCIAS!$D$63),REFERENCIAS!$B$63,IF(AND(AB2058&gt;REFERENCIAS!$C$64,AB2058&lt;=REFERENCIAS!$D$64),REFERENCIAS!$B$64,IF(AND(AB2058&gt;=REFERENCIAS!$C$65,AB2058&lt;REFERENCIAS!$D$65),REFERENCIAS!$B$65, "Revisar"))))</f>
        <v>#REF!</v>
      </c>
      <c r="AD2058" s="94" t="e">
        <f ca="1">VLOOKUP(AC2058,REFERENCIAS!$B$62:$G$65,4,FALSE)</f>
        <v>#REF!</v>
      </c>
    </row>
    <row r="2059" spans="1:30" ht="17.25" x14ac:dyDescent="0.25">
      <c r="A2059" s="74"/>
      <c r="B2059" s="19"/>
      <c r="C2059" s="19"/>
      <c r="D2059" s="50"/>
      <c r="E2059" s="73"/>
      <c r="F2059" s="74"/>
      <c r="G2059" s="9"/>
      <c r="H2059" s="48"/>
      <c r="I2059" s="49">
        <f t="shared" ca="1" si="125"/>
        <v>2022</v>
      </c>
      <c r="J2059" s="22">
        <f t="shared" ca="1" si="124"/>
        <v>1</v>
      </c>
      <c r="K2059" s="19"/>
      <c r="L2059" s="73"/>
      <c r="M2059" s="74"/>
      <c r="N2059" s="19"/>
      <c r="O2059" s="73"/>
      <c r="P2059" s="82">
        <v>1</v>
      </c>
      <c r="Q2059" s="24">
        <v>1</v>
      </c>
      <c r="R2059" s="81">
        <f t="shared" si="126"/>
        <v>1</v>
      </c>
      <c r="S2059" s="87"/>
      <c r="T2059" s="19"/>
      <c r="U2059" s="25"/>
      <c r="V2059" s="25"/>
      <c r="W2059" s="81"/>
      <c r="X2059" s="91" t="e">
        <f ca="1">+VLOOKUP(#REF!,REFERENCIAS!$C:$D,2,0)*VLOOKUP(#REF!,PONDERADORES!A:P,IF(AND(INFORMACION!$T2059='REFERENCIAS RIESGO'!$C$36,INFORMACION!$F2059=REFERENCIAS!$C$24),16,IF(INFORMACION!$T2059='REFERENCIAS RIESGO'!$C$36,13,IF(INFORMACION!$F2059=REFERENCIAS!$C$24,10,7))),0)+VLOOKUP(K2059,REFERENCIAS!$C:$D,2,0)*VLOOKUP($K$2,PONDERADORES!A:P,IF(AND(INFORMACION!$T2059='REFERENCIAS RIESGO'!$C$36,INFORMACION!$F2059=REFERENCIAS!$C$24),16,IF(INFORMACION!$T2059='REFERENCIAS RIESGO'!$C$36,13,IF(INFORMACION!$F2059=REFERENCIAS!$C$24,10,7))),0)+VLOOKUP(L2059,REFERENCIAS!$C:$D,2,0)*VLOOKUP($L$2,PONDERADORES!A:P,IF(AND(INFORMACION!$T2059='REFERENCIAS RIESGO'!$C$36,INFORMACION!$F2059=REFERENCIAS!$C$24),16,IF(INFORMACION!$T2059='REFERENCIAS RIESGO'!$C$36,13,IF(INFORMACION!$F2059=REFERENCIAS!$C$24,10,7))),0)+VLOOKUP(F2059,REFERENCIAS!$C:$D,2,0)*VLOOKUP($F$2,PONDERADORES!A:P,IF(AND(INFORMACION!$T2059='REFERENCIAS RIESGO'!$C$36,INFORMACION!$F2059=REFERENCIAS!$C$24),16,IF(INFORMACION!$T2059='REFERENCIAS RIESGO'!$C$36,13,IF(INFORMACION!$F2059=REFERENCIAS!$C$24,10,7))),0)+VLOOKUP(T2059,REFERENCIAS!$C:$D,2,0)*VLOOKUP($T$2,PONDERADORES!A:P,IF(AND(INFORMACION!$T2059='REFERENCIAS RIESGO'!$C$36,INFORMACION!$F2059=REFERENCIAS!$C$24),16,IF(INFORMACION!$T2059='REFERENCIAS RIESGO'!$C$36,13,IF(INFORMACION!$F2059=REFERENCIAS!$C$24,10,7))),0)+VLOOKUP(IF(J2059&lt;=0.2,0.2,IF(AND(J2059&gt;0.2,J2059&lt;=0.4),0.4,IF(AND(J2059&gt;0.4,J2059&lt;=0.6),0.6,IF(AND(J2059&gt;0.6,J2059&lt;=0.8),0.8,IF(AND(J2059&gt;0.8,J2059&lt;=1),1))))),REFERENCIAS!$C:$D,2,0)*VLOOKUP($J$2,PONDERADORES!A:P,IF(AND(INFORMACION!$T2059='REFERENCIAS RIESGO'!$C$36,INFORMACION!$F2059=REFERENCIAS!$C$24),16,IF(INFORMACION!$T2059='REFERENCIAS RIESGO'!$C$36,13,IF(INFORMACION!$F2059=REFERENCIAS!$C$24,10,7))),0)</f>
        <v>#REF!</v>
      </c>
      <c r="Y2059" s="68">
        <f>+VLOOKUP(M2059,REFERENCIAS!$C:$D,2,0)*VLOOKUP($M$2,PONDERADORES!$A$7:$G$9,7,0)+VLOOKUP(N2059,REFERENCIAS!$C:$D,2,0)*VLOOKUP($N$2,PONDERADORES!$A$7:$G$9,7,0)+VLOOKUP(O2059,REFERENCIAS!$C:$D,2,0)*VLOOKUP($O$2,PONDERADORES!$A$7:$G$9,7,0)</f>
        <v>0.2</v>
      </c>
      <c r="Z2059" s="2">
        <f>+VLOOKUP(IF(R2059&lt;0.1,0,IF(AND(R2059&gt;=0.1,R2059&lt;0.2),0.1,IF(AND(R2059&gt;=0.2,R2059&lt;0.3),0.2,IF(R2059&gt;0.3,0.3,)))),REFERENCIAS!$C:$D,2,0)*VLOOKUP($R$2,PONDERADORES!$A$11:$G$11,7,0)</f>
        <v>15</v>
      </c>
      <c r="AA2059" s="92"/>
      <c r="AB2059" s="95" t="e">
        <f t="shared" ca="1" si="127"/>
        <v>#REF!</v>
      </c>
      <c r="AC2059" s="23" t="e">
        <f ca="1">IF(AB2059&gt;REFERENCIAS!$C$62,REFERENCIAS!$B$62,IF(AND(AB2059&gt;=REFERENCIAS!$C$63,AB2059&lt;REFERENCIAS!$D$63),REFERENCIAS!$B$63,IF(AND(AB2059&gt;REFERENCIAS!$C$64,AB2059&lt;=REFERENCIAS!$D$64),REFERENCIAS!$B$64,IF(AND(AB2059&gt;=REFERENCIAS!$C$65,AB2059&lt;REFERENCIAS!$D$65),REFERENCIAS!$B$65, "Revisar"))))</f>
        <v>#REF!</v>
      </c>
      <c r="AD2059" s="94" t="e">
        <f ca="1">VLOOKUP(AC2059,REFERENCIAS!$B$62:$G$65,4,FALSE)</f>
        <v>#REF!</v>
      </c>
    </row>
    <row r="2060" spans="1:30" ht="17.25" x14ac:dyDescent="0.25">
      <c r="A2060" s="74"/>
      <c r="B2060" s="19"/>
      <c r="C2060" s="19"/>
      <c r="D2060" s="50"/>
      <c r="E2060" s="73"/>
      <c r="F2060" s="74"/>
      <c r="G2060" s="9"/>
      <c r="H2060" s="48"/>
      <c r="I2060" s="49">
        <f t="shared" ca="1" si="125"/>
        <v>2022</v>
      </c>
      <c r="J2060" s="22">
        <f t="shared" ca="1" si="124"/>
        <v>1</v>
      </c>
      <c r="K2060" s="19"/>
      <c r="L2060" s="73"/>
      <c r="M2060" s="74"/>
      <c r="N2060" s="19"/>
      <c r="O2060" s="73"/>
      <c r="P2060" s="82">
        <v>1</v>
      </c>
      <c r="Q2060" s="24">
        <v>1</v>
      </c>
      <c r="R2060" s="81">
        <f t="shared" si="126"/>
        <v>1</v>
      </c>
      <c r="S2060" s="87"/>
      <c r="T2060" s="19"/>
      <c r="U2060" s="25"/>
      <c r="V2060" s="25"/>
      <c r="W2060" s="81"/>
      <c r="X2060" s="91" t="e">
        <f ca="1">+VLOOKUP(#REF!,REFERENCIAS!$C:$D,2,0)*VLOOKUP(#REF!,PONDERADORES!A:P,IF(AND(INFORMACION!$T2060='REFERENCIAS RIESGO'!$C$36,INFORMACION!$F2060=REFERENCIAS!$C$24),16,IF(INFORMACION!$T2060='REFERENCIAS RIESGO'!$C$36,13,IF(INFORMACION!$F2060=REFERENCIAS!$C$24,10,7))),0)+VLOOKUP(K2060,REFERENCIAS!$C:$D,2,0)*VLOOKUP($K$2,PONDERADORES!A:P,IF(AND(INFORMACION!$T2060='REFERENCIAS RIESGO'!$C$36,INFORMACION!$F2060=REFERENCIAS!$C$24),16,IF(INFORMACION!$T2060='REFERENCIAS RIESGO'!$C$36,13,IF(INFORMACION!$F2060=REFERENCIAS!$C$24,10,7))),0)+VLOOKUP(L2060,REFERENCIAS!$C:$D,2,0)*VLOOKUP($L$2,PONDERADORES!A:P,IF(AND(INFORMACION!$T2060='REFERENCIAS RIESGO'!$C$36,INFORMACION!$F2060=REFERENCIAS!$C$24),16,IF(INFORMACION!$T2060='REFERENCIAS RIESGO'!$C$36,13,IF(INFORMACION!$F2060=REFERENCIAS!$C$24,10,7))),0)+VLOOKUP(F2060,REFERENCIAS!$C:$D,2,0)*VLOOKUP($F$2,PONDERADORES!A:P,IF(AND(INFORMACION!$T2060='REFERENCIAS RIESGO'!$C$36,INFORMACION!$F2060=REFERENCIAS!$C$24),16,IF(INFORMACION!$T2060='REFERENCIAS RIESGO'!$C$36,13,IF(INFORMACION!$F2060=REFERENCIAS!$C$24,10,7))),0)+VLOOKUP(T2060,REFERENCIAS!$C:$D,2,0)*VLOOKUP($T$2,PONDERADORES!A:P,IF(AND(INFORMACION!$T2060='REFERENCIAS RIESGO'!$C$36,INFORMACION!$F2060=REFERENCIAS!$C$24),16,IF(INFORMACION!$T2060='REFERENCIAS RIESGO'!$C$36,13,IF(INFORMACION!$F2060=REFERENCIAS!$C$24,10,7))),0)+VLOOKUP(IF(J2060&lt;=0.2,0.2,IF(AND(J2060&gt;0.2,J2060&lt;=0.4),0.4,IF(AND(J2060&gt;0.4,J2060&lt;=0.6),0.6,IF(AND(J2060&gt;0.6,J2060&lt;=0.8),0.8,IF(AND(J2060&gt;0.8,J2060&lt;=1),1))))),REFERENCIAS!$C:$D,2,0)*VLOOKUP($J$2,PONDERADORES!A:P,IF(AND(INFORMACION!$T2060='REFERENCIAS RIESGO'!$C$36,INFORMACION!$F2060=REFERENCIAS!$C$24),16,IF(INFORMACION!$T2060='REFERENCIAS RIESGO'!$C$36,13,IF(INFORMACION!$F2060=REFERENCIAS!$C$24,10,7))),0)</f>
        <v>#REF!</v>
      </c>
      <c r="Y2060" s="68">
        <f>+VLOOKUP(M2060,REFERENCIAS!$C:$D,2,0)*VLOOKUP($M$2,PONDERADORES!$A$7:$G$9,7,0)+VLOOKUP(N2060,REFERENCIAS!$C:$D,2,0)*VLOOKUP($N$2,PONDERADORES!$A$7:$G$9,7,0)+VLOOKUP(O2060,REFERENCIAS!$C:$D,2,0)*VLOOKUP($O$2,PONDERADORES!$A$7:$G$9,7,0)</f>
        <v>0.2</v>
      </c>
      <c r="Z2060" s="2">
        <f>+VLOOKUP(IF(R2060&lt;0.1,0,IF(AND(R2060&gt;=0.1,R2060&lt;0.2),0.1,IF(AND(R2060&gt;=0.2,R2060&lt;0.3),0.2,IF(R2060&gt;0.3,0.3,)))),REFERENCIAS!$C:$D,2,0)*VLOOKUP($R$2,PONDERADORES!$A$11:$G$11,7,0)</f>
        <v>15</v>
      </c>
      <c r="AA2060" s="92"/>
      <c r="AB2060" s="95" t="e">
        <f t="shared" ca="1" si="127"/>
        <v>#REF!</v>
      </c>
      <c r="AC2060" s="23" t="e">
        <f ca="1">IF(AB2060&gt;REFERENCIAS!$C$62,REFERENCIAS!$B$62,IF(AND(AB2060&gt;=REFERENCIAS!$C$63,AB2060&lt;REFERENCIAS!$D$63),REFERENCIAS!$B$63,IF(AND(AB2060&gt;REFERENCIAS!$C$64,AB2060&lt;=REFERENCIAS!$D$64),REFERENCIAS!$B$64,IF(AND(AB2060&gt;=REFERENCIAS!$C$65,AB2060&lt;REFERENCIAS!$D$65),REFERENCIAS!$B$65, "Revisar"))))</f>
        <v>#REF!</v>
      </c>
      <c r="AD2060" s="94" t="e">
        <f ca="1">VLOOKUP(AC2060,REFERENCIAS!$B$62:$G$65,4,FALSE)</f>
        <v>#REF!</v>
      </c>
    </row>
    <row r="2061" spans="1:30" ht="17.25" x14ac:dyDescent="0.25">
      <c r="A2061" s="74"/>
      <c r="B2061" s="19"/>
      <c r="C2061" s="19"/>
      <c r="D2061" s="50"/>
      <c r="E2061" s="73"/>
      <c r="F2061" s="74"/>
      <c r="G2061" s="9"/>
      <c r="H2061" s="48"/>
      <c r="I2061" s="49">
        <f t="shared" ca="1" si="125"/>
        <v>2022</v>
      </c>
      <c r="J2061" s="22">
        <f t="shared" ca="1" si="124"/>
        <v>1</v>
      </c>
      <c r="K2061" s="19"/>
      <c r="L2061" s="73"/>
      <c r="M2061" s="74"/>
      <c r="N2061" s="19"/>
      <c r="O2061" s="73"/>
      <c r="P2061" s="82">
        <v>1</v>
      </c>
      <c r="Q2061" s="24">
        <v>1</v>
      </c>
      <c r="R2061" s="81">
        <f t="shared" si="126"/>
        <v>1</v>
      </c>
      <c r="S2061" s="87"/>
      <c r="T2061" s="19"/>
      <c r="U2061" s="25"/>
      <c r="V2061" s="25"/>
      <c r="W2061" s="81"/>
      <c r="X2061" s="91" t="e">
        <f ca="1">+VLOOKUP(#REF!,REFERENCIAS!$C:$D,2,0)*VLOOKUP(#REF!,PONDERADORES!A:P,IF(AND(INFORMACION!$T2061='REFERENCIAS RIESGO'!$C$36,INFORMACION!$F2061=REFERENCIAS!$C$24),16,IF(INFORMACION!$T2061='REFERENCIAS RIESGO'!$C$36,13,IF(INFORMACION!$F2061=REFERENCIAS!$C$24,10,7))),0)+VLOOKUP(K2061,REFERENCIAS!$C:$D,2,0)*VLOOKUP($K$2,PONDERADORES!A:P,IF(AND(INFORMACION!$T2061='REFERENCIAS RIESGO'!$C$36,INFORMACION!$F2061=REFERENCIAS!$C$24),16,IF(INFORMACION!$T2061='REFERENCIAS RIESGO'!$C$36,13,IF(INFORMACION!$F2061=REFERENCIAS!$C$24,10,7))),0)+VLOOKUP(L2061,REFERENCIAS!$C:$D,2,0)*VLOOKUP($L$2,PONDERADORES!A:P,IF(AND(INFORMACION!$T2061='REFERENCIAS RIESGO'!$C$36,INFORMACION!$F2061=REFERENCIAS!$C$24),16,IF(INFORMACION!$T2061='REFERENCIAS RIESGO'!$C$36,13,IF(INFORMACION!$F2061=REFERENCIAS!$C$24,10,7))),0)+VLOOKUP(F2061,REFERENCIAS!$C:$D,2,0)*VLOOKUP($F$2,PONDERADORES!A:P,IF(AND(INFORMACION!$T2061='REFERENCIAS RIESGO'!$C$36,INFORMACION!$F2061=REFERENCIAS!$C$24),16,IF(INFORMACION!$T2061='REFERENCIAS RIESGO'!$C$36,13,IF(INFORMACION!$F2061=REFERENCIAS!$C$24,10,7))),0)+VLOOKUP(T2061,REFERENCIAS!$C:$D,2,0)*VLOOKUP($T$2,PONDERADORES!A:P,IF(AND(INFORMACION!$T2061='REFERENCIAS RIESGO'!$C$36,INFORMACION!$F2061=REFERENCIAS!$C$24),16,IF(INFORMACION!$T2061='REFERENCIAS RIESGO'!$C$36,13,IF(INFORMACION!$F2061=REFERENCIAS!$C$24,10,7))),0)+VLOOKUP(IF(J2061&lt;=0.2,0.2,IF(AND(J2061&gt;0.2,J2061&lt;=0.4),0.4,IF(AND(J2061&gt;0.4,J2061&lt;=0.6),0.6,IF(AND(J2061&gt;0.6,J2061&lt;=0.8),0.8,IF(AND(J2061&gt;0.8,J2061&lt;=1),1))))),REFERENCIAS!$C:$D,2,0)*VLOOKUP($J$2,PONDERADORES!A:P,IF(AND(INFORMACION!$T2061='REFERENCIAS RIESGO'!$C$36,INFORMACION!$F2061=REFERENCIAS!$C$24),16,IF(INFORMACION!$T2061='REFERENCIAS RIESGO'!$C$36,13,IF(INFORMACION!$F2061=REFERENCIAS!$C$24,10,7))),0)</f>
        <v>#REF!</v>
      </c>
      <c r="Y2061" s="68">
        <f>+VLOOKUP(M2061,REFERENCIAS!$C:$D,2,0)*VLOOKUP($M$2,PONDERADORES!$A$7:$G$9,7,0)+VLOOKUP(N2061,REFERENCIAS!$C:$D,2,0)*VLOOKUP($N$2,PONDERADORES!$A$7:$G$9,7,0)+VLOOKUP(O2061,REFERENCIAS!$C:$D,2,0)*VLOOKUP($O$2,PONDERADORES!$A$7:$G$9,7,0)</f>
        <v>0.2</v>
      </c>
      <c r="Z2061" s="2">
        <f>+VLOOKUP(IF(R2061&lt;0.1,0,IF(AND(R2061&gt;=0.1,R2061&lt;0.2),0.1,IF(AND(R2061&gt;=0.2,R2061&lt;0.3),0.2,IF(R2061&gt;0.3,0.3,)))),REFERENCIAS!$C:$D,2,0)*VLOOKUP($R$2,PONDERADORES!$A$11:$G$11,7,0)</f>
        <v>15</v>
      </c>
      <c r="AA2061" s="92"/>
      <c r="AB2061" s="95" t="e">
        <f t="shared" ca="1" si="127"/>
        <v>#REF!</v>
      </c>
      <c r="AC2061" s="23" t="e">
        <f ca="1">IF(AB2061&gt;REFERENCIAS!$C$62,REFERENCIAS!$B$62,IF(AND(AB2061&gt;=REFERENCIAS!$C$63,AB2061&lt;REFERENCIAS!$D$63),REFERENCIAS!$B$63,IF(AND(AB2061&gt;REFERENCIAS!$C$64,AB2061&lt;=REFERENCIAS!$D$64),REFERENCIAS!$B$64,IF(AND(AB2061&gt;=REFERENCIAS!$C$65,AB2061&lt;REFERENCIAS!$D$65),REFERENCIAS!$B$65, "Revisar"))))</f>
        <v>#REF!</v>
      </c>
      <c r="AD2061" s="94" t="e">
        <f ca="1">VLOOKUP(AC2061,REFERENCIAS!$B$62:$G$65,4,FALSE)</f>
        <v>#REF!</v>
      </c>
    </row>
    <row r="2062" spans="1:30" ht="17.25" x14ac:dyDescent="0.25">
      <c r="A2062" s="74"/>
      <c r="B2062" s="19"/>
      <c r="C2062" s="19"/>
      <c r="D2062" s="50"/>
      <c r="E2062" s="73"/>
      <c r="F2062" s="74"/>
      <c r="G2062" s="9"/>
      <c r="H2062" s="48"/>
      <c r="I2062" s="49">
        <f t="shared" ca="1" si="125"/>
        <v>2022</v>
      </c>
      <c r="J2062" s="22">
        <f t="shared" ca="1" si="124"/>
        <v>1</v>
      </c>
      <c r="K2062" s="19"/>
      <c r="L2062" s="73"/>
      <c r="M2062" s="74"/>
      <c r="N2062" s="19"/>
      <c r="O2062" s="73"/>
      <c r="P2062" s="82">
        <v>1</v>
      </c>
      <c r="Q2062" s="24">
        <v>1</v>
      </c>
      <c r="R2062" s="81">
        <f t="shared" si="126"/>
        <v>1</v>
      </c>
      <c r="S2062" s="87"/>
      <c r="T2062" s="19"/>
      <c r="U2062" s="25"/>
      <c r="V2062" s="25"/>
      <c r="W2062" s="81"/>
      <c r="X2062" s="91" t="e">
        <f ca="1">+VLOOKUP(#REF!,REFERENCIAS!$C:$D,2,0)*VLOOKUP(#REF!,PONDERADORES!A:P,IF(AND(INFORMACION!$T2062='REFERENCIAS RIESGO'!$C$36,INFORMACION!$F2062=REFERENCIAS!$C$24),16,IF(INFORMACION!$T2062='REFERENCIAS RIESGO'!$C$36,13,IF(INFORMACION!$F2062=REFERENCIAS!$C$24,10,7))),0)+VLOOKUP(K2062,REFERENCIAS!$C:$D,2,0)*VLOOKUP($K$2,PONDERADORES!A:P,IF(AND(INFORMACION!$T2062='REFERENCIAS RIESGO'!$C$36,INFORMACION!$F2062=REFERENCIAS!$C$24),16,IF(INFORMACION!$T2062='REFERENCIAS RIESGO'!$C$36,13,IF(INFORMACION!$F2062=REFERENCIAS!$C$24,10,7))),0)+VLOOKUP(L2062,REFERENCIAS!$C:$D,2,0)*VLOOKUP($L$2,PONDERADORES!A:P,IF(AND(INFORMACION!$T2062='REFERENCIAS RIESGO'!$C$36,INFORMACION!$F2062=REFERENCIAS!$C$24),16,IF(INFORMACION!$T2062='REFERENCIAS RIESGO'!$C$36,13,IF(INFORMACION!$F2062=REFERENCIAS!$C$24,10,7))),0)+VLOOKUP(F2062,REFERENCIAS!$C:$D,2,0)*VLOOKUP($F$2,PONDERADORES!A:P,IF(AND(INFORMACION!$T2062='REFERENCIAS RIESGO'!$C$36,INFORMACION!$F2062=REFERENCIAS!$C$24),16,IF(INFORMACION!$T2062='REFERENCIAS RIESGO'!$C$36,13,IF(INFORMACION!$F2062=REFERENCIAS!$C$24,10,7))),0)+VLOOKUP(T2062,REFERENCIAS!$C:$D,2,0)*VLOOKUP($T$2,PONDERADORES!A:P,IF(AND(INFORMACION!$T2062='REFERENCIAS RIESGO'!$C$36,INFORMACION!$F2062=REFERENCIAS!$C$24),16,IF(INFORMACION!$T2062='REFERENCIAS RIESGO'!$C$36,13,IF(INFORMACION!$F2062=REFERENCIAS!$C$24,10,7))),0)+VLOOKUP(IF(J2062&lt;=0.2,0.2,IF(AND(J2062&gt;0.2,J2062&lt;=0.4),0.4,IF(AND(J2062&gt;0.4,J2062&lt;=0.6),0.6,IF(AND(J2062&gt;0.6,J2062&lt;=0.8),0.8,IF(AND(J2062&gt;0.8,J2062&lt;=1),1))))),REFERENCIAS!$C:$D,2,0)*VLOOKUP($J$2,PONDERADORES!A:P,IF(AND(INFORMACION!$T2062='REFERENCIAS RIESGO'!$C$36,INFORMACION!$F2062=REFERENCIAS!$C$24),16,IF(INFORMACION!$T2062='REFERENCIAS RIESGO'!$C$36,13,IF(INFORMACION!$F2062=REFERENCIAS!$C$24,10,7))),0)</f>
        <v>#REF!</v>
      </c>
      <c r="Y2062" s="68">
        <f>+VLOOKUP(M2062,REFERENCIAS!$C:$D,2,0)*VLOOKUP($M$2,PONDERADORES!$A$7:$G$9,7,0)+VLOOKUP(N2062,REFERENCIAS!$C:$D,2,0)*VLOOKUP($N$2,PONDERADORES!$A$7:$G$9,7,0)+VLOOKUP(O2062,REFERENCIAS!$C:$D,2,0)*VLOOKUP($O$2,PONDERADORES!$A$7:$G$9,7,0)</f>
        <v>0.2</v>
      </c>
      <c r="Z2062" s="2">
        <f>+VLOOKUP(IF(R2062&lt;0.1,0,IF(AND(R2062&gt;=0.1,R2062&lt;0.2),0.1,IF(AND(R2062&gt;=0.2,R2062&lt;0.3),0.2,IF(R2062&gt;0.3,0.3,)))),REFERENCIAS!$C:$D,2,0)*VLOOKUP($R$2,PONDERADORES!$A$11:$G$11,7,0)</f>
        <v>15</v>
      </c>
      <c r="AA2062" s="92"/>
      <c r="AB2062" s="95" t="e">
        <f t="shared" ca="1" si="127"/>
        <v>#REF!</v>
      </c>
      <c r="AC2062" s="23" t="e">
        <f ca="1">IF(AB2062&gt;REFERENCIAS!$C$62,REFERENCIAS!$B$62,IF(AND(AB2062&gt;=REFERENCIAS!$C$63,AB2062&lt;REFERENCIAS!$D$63),REFERENCIAS!$B$63,IF(AND(AB2062&gt;REFERENCIAS!$C$64,AB2062&lt;=REFERENCIAS!$D$64),REFERENCIAS!$B$64,IF(AND(AB2062&gt;=REFERENCIAS!$C$65,AB2062&lt;REFERENCIAS!$D$65),REFERENCIAS!$B$65, "Revisar"))))</f>
        <v>#REF!</v>
      </c>
      <c r="AD2062" s="94" t="e">
        <f ca="1">VLOOKUP(AC2062,REFERENCIAS!$B$62:$G$65,4,FALSE)</f>
        <v>#REF!</v>
      </c>
    </row>
    <row r="2063" spans="1:30" ht="17.25" x14ac:dyDescent="0.25">
      <c r="A2063" s="74"/>
      <c r="B2063" s="19"/>
      <c r="C2063" s="19"/>
      <c r="D2063" s="50"/>
      <c r="E2063" s="73"/>
      <c r="F2063" s="74"/>
      <c r="G2063" s="9"/>
      <c r="H2063" s="48"/>
      <c r="I2063" s="49">
        <f t="shared" ca="1" si="125"/>
        <v>2022</v>
      </c>
      <c r="J2063" s="22">
        <f t="shared" ca="1" si="124"/>
        <v>1</v>
      </c>
      <c r="K2063" s="19"/>
      <c r="L2063" s="73"/>
      <c r="M2063" s="74"/>
      <c r="N2063" s="19"/>
      <c r="O2063" s="73"/>
      <c r="P2063" s="82">
        <v>1</v>
      </c>
      <c r="Q2063" s="24">
        <v>1</v>
      </c>
      <c r="R2063" s="81">
        <f t="shared" si="126"/>
        <v>1</v>
      </c>
      <c r="S2063" s="87"/>
      <c r="T2063" s="19"/>
      <c r="U2063" s="25"/>
      <c r="V2063" s="25"/>
      <c r="W2063" s="81"/>
      <c r="X2063" s="91" t="e">
        <f ca="1">+VLOOKUP(#REF!,REFERENCIAS!$C:$D,2,0)*VLOOKUP(#REF!,PONDERADORES!A:P,IF(AND(INFORMACION!$T2063='REFERENCIAS RIESGO'!$C$36,INFORMACION!$F2063=REFERENCIAS!$C$24),16,IF(INFORMACION!$T2063='REFERENCIAS RIESGO'!$C$36,13,IF(INFORMACION!$F2063=REFERENCIAS!$C$24,10,7))),0)+VLOOKUP(K2063,REFERENCIAS!$C:$D,2,0)*VLOOKUP($K$2,PONDERADORES!A:P,IF(AND(INFORMACION!$T2063='REFERENCIAS RIESGO'!$C$36,INFORMACION!$F2063=REFERENCIAS!$C$24),16,IF(INFORMACION!$T2063='REFERENCIAS RIESGO'!$C$36,13,IF(INFORMACION!$F2063=REFERENCIAS!$C$24,10,7))),0)+VLOOKUP(L2063,REFERENCIAS!$C:$D,2,0)*VLOOKUP($L$2,PONDERADORES!A:P,IF(AND(INFORMACION!$T2063='REFERENCIAS RIESGO'!$C$36,INFORMACION!$F2063=REFERENCIAS!$C$24),16,IF(INFORMACION!$T2063='REFERENCIAS RIESGO'!$C$36,13,IF(INFORMACION!$F2063=REFERENCIAS!$C$24,10,7))),0)+VLOOKUP(F2063,REFERENCIAS!$C:$D,2,0)*VLOOKUP($F$2,PONDERADORES!A:P,IF(AND(INFORMACION!$T2063='REFERENCIAS RIESGO'!$C$36,INFORMACION!$F2063=REFERENCIAS!$C$24),16,IF(INFORMACION!$T2063='REFERENCIAS RIESGO'!$C$36,13,IF(INFORMACION!$F2063=REFERENCIAS!$C$24,10,7))),0)+VLOOKUP(T2063,REFERENCIAS!$C:$D,2,0)*VLOOKUP($T$2,PONDERADORES!A:P,IF(AND(INFORMACION!$T2063='REFERENCIAS RIESGO'!$C$36,INFORMACION!$F2063=REFERENCIAS!$C$24),16,IF(INFORMACION!$T2063='REFERENCIAS RIESGO'!$C$36,13,IF(INFORMACION!$F2063=REFERENCIAS!$C$24,10,7))),0)+VLOOKUP(IF(J2063&lt;=0.2,0.2,IF(AND(J2063&gt;0.2,J2063&lt;=0.4),0.4,IF(AND(J2063&gt;0.4,J2063&lt;=0.6),0.6,IF(AND(J2063&gt;0.6,J2063&lt;=0.8),0.8,IF(AND(J2063&gt;0.8,J2063&lt;=1),1))))),REFERENCIAS!$C:$D,2,0)*VLOOKUP($J$2,PONDERADORES!A:P,IF(AND(INFORMACION!$T2063='REFERENCIAS RIESGO'!$C$36,INFORMACION!$F2063=REFERENCIAS!$C$24),16,IF(INFORMACION!$T2063='REFERENCIAS RIESGO'!$C$36,13,IF(INFORMACION!$F2063=REFERENCIAS!$C$24,10,7))),0)</f>
        <v>#REF!</v>
      </c>
      <c r="Y2063" s="68">
        <f>+VLOOKUP(M2063,REFERENCIAS!$C:$D,2,0)*VLOOKUP($M$2,PONDERADORES!$A$7:$G$9,7,0)+VLOOKUP(N2063,REFERENCIAS!$C:$D,2,0)*VLOOKUP($N$2,PONDERADORES!$A$7:$G$9,7,0)+VLOOKUP(O2063,REFERENCIAS!$C:$D,2,0)*VLOOKUP($O$2,PONDERADORES!$A$7:$G$9,7,0)</f>
        <v>0.2</v>
      </c>
      <c r="Z2063" s="2">
        <f>+VLOOKUP(IF(R2063&lt;0.1,0,IF(AND(R2063&gt;=0.1,R2063&lt;0.2),0.1,IF(AND(R2063&gt;=0.2,R2063&lt;0.3),0.2,IF(R2063&gt;0.3,0.3,)))),REFERENCIAS!$C:$D,2,0)*VLOOKUP($R$2,PONDERADORES!$A$11:$G$11,7,0)</f>
        <v>15</v>
      </c>
      <c r="AA2063" s="92"/>
      <c r="AB2063" s="95" t="e">
        <f t="shared" ca="1" si="127"/>
        <v>#REF!</v>
      </c>
      <c r="AC2063" s="23" t="e">
        <f ca="1">IF(AB2063&gt;REFERENCIAS!$C$62,REFERENCIAS!$B$62,IF(AND(AB2063&gt;=REFERENCIAS!$C$63,AB2063&lt;REFERENCIAS!$D$63),REFERENCIAS!$B$63,IF(AND(AB2063&gt;REFERENCIAS!$C$64,AB2063&lt;=REFERENCIAS!$D$64),REFERENCIAS!$B$64,IF(AND(AB2063&gt;=REFERENCIAS!$C$65,AB2063&lt;REFERENCIAS!$D$65),REFERENCIAS!$B$65, "Revisar"))))</f>
        <v>#REF!</v>
      </c>
      <c r="AD2063" s="94" t="e">
        <f ca="1">VLOOKUP(AC2063,REFERENCIAS!$B$62:$G$65,4,FALSE)</f>
        <v>#REF!</v>
      </c>
    </row>
    <row r="2064" spans="1:30" ht="17.25" x14ac:dyDescent="0.25">
      <c r="A2064" s="74"/>
      <c r="B2064" s="19"/>
      <c r="C2064" s="19"/>
      <c r="D2064" s="50"/>
      <c r="E2064" s="73"/>
      <c r="F2064" s="74"/>
      <c r="G2064" s="9"/>
      <c r="H2064" s="48"/>
      <c r="I2064" s="49">
        <f t="shared" ca="1" si="125"/>
        <v>2022</v>
      </c>
      <c r="J2064" s="22">
        <f t="shared" ca="1" si="124"/>
        <v>1</v>
      </c>
      <c r="K2064" s="19"/>
      <c r="L2064" s="73"/>
      <c r="M2064" s="74"/>
      <c r="N2064" s="19"/>
      <c r="O2064" s="73"/>
      <c r="P2064" s="82">
        <v>1</v>
      </c>
      <c r="Q2064" s="24">
        <v>1</v>
      </c>
      <c r="R2064" s="81">
        <f t="shared" si="126"/>
        <v>1</v>
      </c>
      <c r="S2064" s="87"/>
      <c r="T2064" s="19"/>
      <c r="U2064" s="25"/>
      <c r="V2064" s="25"/>
      <c r="W2064" s="81"/>
      <c r="X2064" s="91" t="e">
        <f ca="1">+VLOOKUP(#REF!,REFERENCIAS!$C:$D,2,0)*VLOOKUP(#REF!,PONDERADORES!A:P,IF(AND(INFORMACION!$T2064='REFERENCIAS RIESGO'!$C$36,INFORMACION!$F2064=REFERENCIAS!$C$24),16,IF(INFORMACION!$T2064='REFERENCIAS RIESGO'!$C$36,13,IF(INFORMACION!$F2064=REFERENCIAS!$C$24,10,7))),0)+VLOOKUP(K2064,REFERENCIAS!$C:$D,2,0)*VLOOKUP($K$2,PONDERADORES!A:P,IF(AND(INFORMACION!$T2064='REFERENCIAS RIESGO'!$C$36,INFORMACION!$F2064=REFERENCIAS!$C$24),16,IF(INFORMACION!$T2064='REFERENCIAS RIESGO'!$C$36,13,IF(INFORMACION!$F2064=REFERENCIAS!$C$24,10,7))),0)+VLOOKUP(L2064,REFERENCIAS!$C:$D,2,0)*VLOOKUP($L$2,PONDERADORES!A:P,IF(AND(INFORMACION!$T2064='REFERENCIAS RIESGO'!$C$36,INFORMACION!$F2064=REFERENCIAS!$C$24),16,IF(INFORMACION!$T2064='REFERENCIAS RIESGO'!$C$36,13,IF(INFORMACION!$F2064=REFERENCIAS!$C$24,10,7))),0)+VLOOKUP(F2064,REFERENCIAS!$C:$D,2,0)*VLOOKUP($F$2,PONDERADORES!A:P,IF(AND(INFORMACION!$T2064='REFERENCIAS RIESGO'!$C$36,INFORMACION!$F2064=REFERENCIAS!$C$24),16,IF(INFORMACION!$T2064='REFERENCIAS RIESGO'!$C$36,13,IF(INFORMACION!$F2064=REFERENCIAS!$C$24,10,7))),0)+VLOOKUP(T2064,REFERENCIAS!$C:$D,2,0)*VLOOKUP($T$2,PONDERADORES!A:P,IF(AND(INFORMACION!$T2064='REFERENCIAS RIESGO'!$C$36,INFORMACION!$F2064=REFERENCIAS!$C$24),16,IF(INFORMACION!$T2064='REFERENCIAS RIESGO'!$C$36,13,IF(INFORMACION!$F2064=REFERENCIAS!$C$24,10,7))),0)+VLOOKUP(IF(J2064&lt;=0.2,0.2,IF(AND(J2064&gt;0.2,J2064&lt;=0.4),0.4,IF(AND(J2064&gt;0.4,J2064&lt;=0.6),0.6,IF(AND(J2064&gt;0.6,J2064&lt;=0.8),0.8,IF(AND(J2064&gt;0.8,J2064&lt;=1),1))))),REFERENCIAS!$C:$D,2,0)*VLOOKUP($J$2,PONDERADORES!A:P,IF(AND(INFORMACION!$T2064='REFERENCIAS RIESGO'!$C$36,INFORMACION!$F2064=REFERENCIAS!$C$24),16,IF(INFORMACION!$T2064='REFERENCIAS RIESGO'!$C$36,13,IF(INFORMACION!$F2064=REFERENCIAS!$C$24,10,7))),0)</f>
        <v>#REF!</v>
      </c>
      <c r="Y2064" s="68">
        <f>+VLOOKUP(M2064,REFERENCIAS!$C:$D,2,0)*VLOOKUP($M$2,PONDERADORES!$A$7:$G$9,7,0)+VLOOKUP(N2064,REFERENCIAS!$C:$D,2,0)*VLOOKUP($N$2,PONDERADORES!$A$7:$G$9,7,0)+VLOOKUP(O2064,REFERENCIAS!$C:$D,2,0)*VLOOKUP($O$2,PONDERADORES!$A$7:$G$9,7,0)</f>
        <v>0.2</v>
      </c>
      <c r="Z2064" s="2">
        <f>+VLOOKUP(IF(R2064&lt;0.1,0,IF(AND(R2064&gt;=0.1,R2064&lt;0.2),0.1,IF(AND(R2064&gt;=0.2,R2064&lt;0.3),0.2,IF(R2064&gt;0.3,0.3,)))),REFERENCIAS!$C:$D,2,0)*VLOOKUP($R$2,PONDERADORES!$A$11:$G$11,7,0)</f>
        <v>15</v>
      </c>
      <c r="AA2064" s="92"/>
      <c r="AB2064" s="95" t="e">
        <f t="shared" ca="1" si="127"/>
        <v>#REF!</v>
      </c>
      <c r="AC2064" s="23" t="e">
        <f ca="1">IF(AB2064&gt;REFERENCIAS!$C$62,REFERENCIAS!$B$62,IF(AND(AB2064&gt;=REFERENCIAS!$C$63,AB2064&lt;REFERENCIAS!$D$63),REFERENCIAS!$B$63,IF(AND(AB2064&gt;REFERENCIAS!$C$64,AB2064&lt;=REFERENCIAS!$D$64),REFERENCIAS!$B$64,IF(AND(AB2064&gt;=REFERENCIAS!$C$65,AB2064&lt;REFERENCIAS!$D$65),REFERENCIAS!$B$65, "Revisar"))))</f>
        <v>#REF!</v>
      </c>
      <c r="AD2064" s="94" t="e">
        <f ca="1">VLOOKUP(AC2064,REFERENCIAS!$B$62:$G$65,4,FALSE)</f>
        <v>#REF!</v>
      </c>
    </row>
    <row r="2065" spans="1:30" ht="17.25" x14ac:dyDescent="0.25">
      <c r="A2065" s="74"/>
      <c r="B2065" s="19"/>
      <c r="C2065" s="19"/>
      <c r="D2065" s="50"/>
      <c r="E2065" s="73"/>
      <c r="F2065" s="74"/>
      <c r="G2065" s="9"/>
      <c r="H2065" s="48"/>
      <c r="I2065" s="49">
        <f t="shared" ca="1" si="125"/>
        <v>2022</v>
      </c>
      <c r="J2065" s="22">
        <f t="shared" ca="1" si="124"/>
        <v>1</v>
      </c>
      <c r="K2065" s="19"/>
      <c r="L2065" s="73"/>
      <c r="M2065" s="74"/>
      <c r="N2065" s="19"/>
      <c r="O2065" s="73"/>
      <c r="P2065" s="82">
        <v>1</v>
      </c>
      <c r="Q2065" s="24">
        <v>1</v>
      </c>
      <c r="R2065" s="81">
        <f t="shared" si="126"/>
        <v>1</v>
      </c>
      <c r="S2065" s="87"/>
      <c r="T2065" s="19"/>
      <c r="U2065" s="25"/>
      <c r="V2065" s="25"/>
      <c r="W2065" s="81"/>
      <c r="X2065" s="91" t="e">
        <f ca="1">+VLOOKUP(#REF!,REFERENCIAS!$C:$D,2,0)*VLOOKUP(#REF!,PONDERADORES!A:P,IF(AND(INFORMACION!$T2065='REFERENCIAS RIESGO'!$C$36,INFORMACION!$F2065=REFERENCIAS!$C$24),16,IF(INFORMACION!$T2065='REFERENCIAS RIESGO'!$C$36,13,IF(INFORMACION!$F2065=REFERENCIAS!$C$24,10,7))),0)+VLOOKUP(K2065,REFERENCIAS!$C:$D,2,0)*VLOOKUP($K$2,PONDERADORES!A:P,IF(AND(INFORMACION!$T2065='REFERENCIAS RIESGO'!$C$36,INFORMACION!$F2065=REFERENCIAS!$C$24),16,IF(INFORMACION!$T2065='REFERENCIAS RIESGO'!$C$36,13,IF(INFORMACION!$F2065=REFERENCIAS!$C$24,10,7))),0)+VLOOKUP(L2065,REFERENCIAS!$C:$D,2,0)*VLOOKUP($L$2,PONDERADORES!A:P,IF(AND(INFORMACION!$T2065='REFERENCIAS RIESGO'!$C$36,INFORMACION!$F2065=REFERENCIAS!$C$24),16,IF(INFORMACION!$T2065='REFERENCIAS RIESGO'!$C$36,13,IF(INFORMACION!$F2065=REFERENCIAS!$C$24,10,7))),0)+VLOOKUP(F2065,REFERENCIAS!$C:$D,2,0)*VLOOKUP($F$2,PONDERADORES!A:P,IF(AND(INFORMACION!$T2065='REFERENCIAS RIESGO'!$C$36,INFORMACION!$F2065=REFERENCIAS!$C$24),16,IF(INFORMACION!$T2065='REFERENCIAS RIESGO'!$C$36,13,IF(INFORMACION!$F2065=REFERENCIAS!$C$24,10,7))),0)+VLOOKUP(T2065,REFERENCIAS!$C:$D,2,0)*VLOOKUP($T$2,PONDERADORES!A:P,IF(AND(INFORMACION!$T2065='REFERENCIAS RIESGO'!$C$36,INFORMACION!$F2065=REFERENCIAS!$C$24),16,IF(INFORMACION!$T2065='REFERENCIAS RIESGO'!$C$36,13,IF(INFORMACION!$F2065=REFERENCIAS!$C$24,10,7))),0)+VLOOKUP(IF(J2065&lt;=0.2,0.2,IF(AND(J2065&gt;0.2,J2065&lt;=0.4),0.4,IF(AND(J2065&gt;0.4,J2065&lt;=0.6),0.6,IF(AND(J2065&gt;0.6,J2065&lt;=0.8),0.8,IF(AND(J2065&gt;0.8,J2065&lt;=1),1))))),REFERENCIAS!$C:$D,2,0)*VLOOKUP($J$2,PONDERADORES!A:P,IF(AND(INFORMACION!$T2065='REFERENCIAS RIESGO'!$C$36,INFORMACION!$F2065=REFERENCIAS!$C$24),16,IF(INFORMACION!$T2065='REFERENCIAS RIESGO'!$C$36,13,IF(INFORMACION!$F2065=REFERENCIAS!$C$24,10,7))),0)</f>
        <v>#REF!</v>
      </c>
      <c r="Y2065" s="68">
        <f>+VLOOKUP(M2065,REFERENCIAS!$C:$D,2,0)*VLOOKUP($M$2,PONDERADORES!$A$7:$G$9,7,0)+VLOOKUP(N2065,REFERENCIAS!$C:$D,2,0)*VLOOKUP($N$2,PONDERADORES!$A$7:$G$9,7,0)+VLOOKUP(O2065,REFERENCIAS!$C:$D,2,0)*VLOOKUP($O$2,PONDERADORES!$A$7:$G$9,7,0)</f>
        <v>0.2</v>
      </c>
      <c r="Z2065" s="2">
        <f>+VLOOKUP(IF(R2065&lt;0.1,0,IF(AND(R2065&gt;=0.1,R2065&lt;0.2),0.1,IF(AND(R2065&gt;=0.2,R2065&lt;0.3),0.2,IF(R2065&gt;0.3,0.3,)))),REFERENCIAS!$C:$D,2,0)*VLOOKUP($R$2,PONDERADORES!$A$11:$G$11,7,0)</f>
        <v>15</v>
      </c>
      <c r="AA2065" s="92"/>
      <c r="AB2065" s="95" t="e">
        <f t="shared" ca="1" si="127"/>
        <v>#REF!</v>
      </c>
      <c r="AC2065" s="23" t="e">
        <f ca="1">IF(AB2065&gt;REFERENCIAS!$C$62,REFERENCIAS!$B$62,IF(AND(AB2065&gt;=REFERENCIAS!$C$63,AB2065&lt;REFERENCIAS!$D$63),REFERENCIAS!$B$63,IF(AND(AB2065&gt;REFERENCIAS!$C$64,AB2065&lt;=REFERENCIAS!$D$64),REFERENCIAS!$B$64,IF(AND(AB2065&gt;=REFERENCIAS!$C$65,AB2065&lt;REFERENCIAS!$D$65),REFERENCIAS!$B$65, "Revisar"))))</f>
        <v>#REF!</v>
      </c>
      <c r="AD2065" s="94" t="e">
        <f ca="1">VLOOKUP(AC2065,REFERENCIAS!$B$62:$G$65,4,FALSE)</f>
        <v>#REF!</v>
      </c>
    </row>
    <row r="2066" spans="1:30" ht="17.25" x14ac:dyDescent="0.25">
      <c r="A2066" s="74"/>
      <c r="B2066" s="19"/>
      <c r="C2066" s="19"/>
      <c r="D2066" s="50"/>
      <c r="E2066" s="73"/>
      <c r="F2066" s="74"/>
      <c r="G2066" s="9"/>
      <c r="H2066" s="48"/>
      <c r="I2066" s="49">
        <f t="shared" ca="1" si="125"/>
        <v>2022</v>
      </c>
      <c r="J2066" s="22">
        <f t="shared" ca="1" si="124"/>
        <v>1</v>
      </c>
      <c r="K2066" s="19"/>
      <c r="L2066" s="73"/>
      <c r="M2066" s="74"/>
      <c r="N2066" s="19"/>
      <c r="O2066" s="73"/>
      <c r="P2066" s="82">
        <v>1</v>
      </c>
      <c r="Q2066" s="24">
        <v>1</v>
      </c>
      <c r="R2066" s="81">
        <f t="shared" si="126"/>
        <v>1</v>
      </c>
      <c r="S2066" s="87"/>
      <c r="T2066" s="19"/>
      <c r="U2066" s="25"/>
      <c r="V2066" s="25"/>
      <c r="W2066" s="81"/>
      <c r="X2066" s="91" t="e">
        <f ca="1">+VLOOKUP(#REF!,REFERENCIAS!$C:$D,2,0)*VLOOKUP(#REF!,PONDERADORES!A:P,IF(AND(INFORMACION!$T2066='REFERENCIAS RIESGO'!$C$36,INFORMACION!$F2066=REFERENCIAS!$C$24),16,IF(INFORMACION!$T2066='REFERENCIAS RIESGO'!$C$36,13,IF(INFORMACION!$F2066=REFERENCIAS!$C$24,10,7))),0)+VLOOKUP(K2066,REFERENCIAS!$C:$D,2,0)*VLOOKUP($K$2,PONDERADORES!A:P,IF(AND(INFORMACION!$T2066='REFERENCIAS RIESGO'!$C$36,INFORMACION!$F2066=REFERENCIAS!$C$24),16,IF(INFORMACION!$T2066='REFERENCIAS RIESGO'!$C$36,13,IF(INFORMACION!$F2066=REFERENCIAS!$C$24,10,7))),0)+VLOOKUP(L2066,REFERENCIAS!$C:$D,2,0)*VLOOKUP($L$2,PONDERADORES!A:P,IF(AND(INFORMACION!$T2066='REFERENCIAS RIESGO'!$C$36,INFORMACION!$F2066=REFERENCIAS!$C$24),16,IF(INFORMACION!$T2066='REFERENCIAS RIESGO'!$C$36,13,IF(INFORMACION!$F2066=REFERENCIAS!$C$24,10,7))),0)+VLOOKUP(F2066,REFERENCIAS!$C:$D,2,0)*VLOOKUP($F$2,PONDERADORES!A:P,IF(AND(INFORMACION!$T2066='REFERENCIAS RIESGO'!$C$36,INFORMACION!$F2066=REFERENCIAS!$C$24),16,IF(INFORMACION!$T2066='REFERENCIAS RIESGO'!$C$36,13,IF(INFORMACION!$F2066=REFERENCIAS!$C$24,10,7))),0)+VLOOKUP(T2066,REFERENCIAS!$C:$D,2,0)*VLOOKUP($T$2,PONDERADORES!A:P,IF(AND(INFORMACION!$T2066='REFERENCIAS RIESGO'!$C$36,INFORMACION!$F2066=REFERENCIAS!$C$24),16,IF(INFORMACION!$T2066='REFERENCIAS RIESGO'!$C$36,13,IF(INFORMACION!$F2066=REFERENCIAS!$C$24,10,7))),0)+VLOOKUP(IF(J2066&lt;=0.2,0.2,IF(AND(J2066&gt;0.2,J2066&lt;=0.4),0.4,IF(AND(J2066&gt;0.4,J2066&lt;=0.6),0.6,IF(AND(J2066&gt;0.6,J2066&lt;=0.8),0.8,IF(AND(J2066&gt;0.8,J2066&lt;=1),1))))),REFERENCIAS!$C:$D,2,0)*VLOOKUP($J$2,PONDERADORES!A:P,IF(AND(INFORMACION!$T2066='REFERENCIAS RIESGO'!$C$36,INFORMACION!$F2066=REFERENCIAS!$C$24),16,IF(INFORMACION!$T2066='REFERENCIAS RIESGO'!$C$36,13,IF(INFORMACION!$F2066=REFERENCIAS!$C$24,10,7))),0)</f>
        <v>#REF!</v>
      </c>
      <c r="Y2066" s="68">
        <f>+VLOOKUP(M2066,REFERENCIAS!$C:$D,2,0)*VLOOKUP($M$2,PONDERADORES!$A$7:$G$9,7,0)+VLOOKUP(N2066,REFERENCIAS!$C:$D,2,0)*VLOOKUP($N$2,PONDERADORES!$A$7:$G$9,7,0)+VLOOKUP(O2066,REFERENCIAS!$C:$D,2,0)*VLOOKUP($O$2,PONDERADORES!$A$7:$G$9,7,0)</f>
        <v>0.2</v>
      </c>
      <c r="Z2066" s="2">
        <f>+VLOOKUP(IF(R2066&lt;0.1,0,IF(AND(R2066&gt;=0.1,R2066&lt;0.2),0.1,IF(AND(R2066&gt;=0.2,R2066&lt;0.3),0.2,IF(R2066&gt;0.3,0.3,)))),REFERENCIAS!$C:$D,2,0)*VLOOKUP($R$2,PONDERADORES!$A$11:$G$11,7,0)</f>
        <v>15</v>
      </c>
      <c r="AA2066" s="92"/>
      <c r="AB2066" s="95" t="e">
        <f t="shared" ca="1" si="127"/>
        <v>#REF!</v>
      </c>
      <c r="AC2066" s="23" t="e">
        <f ca="1">IF(AB2066&gt;REFERENCIAS!$C$62,REFERENCIAS!$B$62,IF(AND(AB2066&gt;=REFERENCIAS!$C$63,AB2066&lt;REFERENCIAS!$D$63),REFERENCIAS!$B$63,IF(AND(AB2066&gt;REFERENCIAS!$C$64,AB2066&lt;=REFERENCIAS!$D$64),REFERENCIAS!$B$64,IF(AND(AB2066&gt;=REFERENCIAS!$C$65,AB2066&lt;REFERENCIAS!$D$65),REFERENCIAS!$B$65, "Revisar"))))</f>
        <v>#REF!</v>
      </c>
      <c r="AD2066" s="94" t="e">
        <f ca="1">VLOOKUP(AC2066,REFERENCIAS!$B$62:$G$65,4,FALSE)</f>
        <v>#REF!</v>
      </c>
    </row>
    <row r="2067" spans="1:30" ht="17.25" x14ac:dyDescent="0.25">
      <c r="A2067" s="74"/>
      <c r="B2067" s="19"/>
      <c r="C2067" s="19"/>
      <c r="D2067" s="50"/>
      <c r="E2067" s="73"/>
      <c r="F2067" s="74"/>
      <c r="G2067" s="9"/>
      <c r="H2067" s="48"/>
      <c r="I2067" s="49">
        <f t="shared" ca="1" si="125"/>
        <v>2022</v>
      </c>
      <c r="J2067" s="22">
        <f t="shared" ca="1" si="124"/>
        <v>1</v>
      </c>
      <c r="K2067" s="19"/>
      <c r="L2067" s="73"/>
      <c r="M2067" s="74"/>
      <c r="N2067" s="19"/>
      <c r="O2067" s="73"/>
      <c r="P2067" s="82">
        <v>1</v>
      </c>
      <c r="Q2067" s="24">
        <v>1</v>
      </c>
      <c r="R2067" s="81">
        <f t="shared" si="126"/>
        <v>1</v>
      </c>
      <c r="S2067" s="87"/>
      <c r="T2067" s="19"/>
      <c r="U2067" s="25"/>
      <c r="V2067" s="25"/>
      <c r="W2067" s="81"/>
      <c r="X2067" s="91" t="e">
        <f ca="1">+VLOOKUP(#REF!,REFERENCIAS!$C:$D,2,0)*VLOOKUP(#REF!,PONDERADORES!A:P,IF(AND(INFORMACION!$T2067='REFERENCIAS RIESGO'!$C$36,INFORMACION!$F2067=REFERENCIAS!$C$24),16,IF(INFORMACION!$T2067='REFERENCIAS RIESGO'!$C$36,13,IF(INFORMACION!$F2067=REFERENCIAS!$C$24,10,7))),0)+VLOOKUP(K2067,REFERENCIAS!$C:$D,2,0)*VLOOKUP($K$2,PONDERADORES!A:P,IF(AND(INFORMACION!$T2067='REFERENCIAS RIESGO'!$C$36,INFORMACION!$F2067=REFERENCIAS!$C$24),16,IF(INFORMACION!$T2067='REFERENCIAS RIESGO'!$C$36,13,IF(INFORMACION!$F2067=REFERENCIAS!$C$24,10,7))),0)+VLOOKUP(L2067,REFERENCIAS!$C:$D,2,0)*VLOOKUP($L$2,PONDERADORES!A:P,IF(AND(INFORMACION!$T2067='REFERENCIAS RIESGO'!$C$36,INFORMACION!$F2067=REFERENCIAS!$C$24),16,IF(INFORMACION!$T2067='REFERENCIAS RIESGO'!$C$36,13,IF(INFORMACION!$F2067=REFERENCIAS!$C$24,10,7))),0)+VLOOKUP(F2067,REFERENCIAS!$C:$D,2,0)*VLOOKUP($F$2,PONDERADORES!A:P,IF(AND(INFORMACION!$T2067='REFERENCIAS RIESGO'!$C$36,INFORMACION!$F2067=REFERENCIAS!$C$24),16,IF(INFORMACION!$T2067='REFERENCIAS RIESGO'!$C$36,13,IF(INFORMACION!$F2067=REFERENCIAS!$C$24,10,7))),0)+VLOOKUP(T2067,REFERENCIAS!$C:$D,2,0)*VLOOKUP($T$2,PONDERADORES!A:P,IF(AND(INFORMACION!$T2067='REFERENCIAS RIESGO'!$C$36,INFORMACION!$F2067=REFERENCIAS!$C$24),16,IF(INFORMACION!$T2067='REFERENCIAS RIESGO'!$C$36,13,IF(INFORMACION!$F2067=REFERENCIAS!$C$24,10,7))),0)+VLOOKUP(IF(J2067&lt;=0.2,0.2,IF(AND(J2067&gt;0.2,J2067&lt;=0.4),0.4,IF(AND(J2067&gt;0.4,J2067&lt;=0.6),0.6,IF(AND(J2067&gt;0.6,J2067&lt;=0.8),0.8,IF(AND(J2067&gt;0.8,J2067&lt;=1),1))))),REFERENCIAS!$C:$D,2,0)*VLOOKUP($J$2,PONDERADORES!A:P,IF(AND(INFORMACION!$T2067='REFERENCIAS RIESGO'!$C$36,INFORMACION!$F2067=REFERENCIAS!$C$24),16,IF(INFORMACION!$T2067='REFERENCIAS RIESGO'!$C$36,13,IF(INFORMACION!$F2067=REFERENCIAS!$C$24,10,7))),0)</f>
        <v>#REF!</v>
      </c>
      <c r="Y2067" s="68">
        <f>+VLOOKUP(M2067,REFERENCIAS!$C:$D,2,0)*VLOOKUP($M$2,PONDERADORES!$A$7:$G$9,7,0)+VLOOKUP(N2067,REFERENCIAS!$C:$D,2,0)*VLOOKUP($N$2,PONDERADORES!$A$7:$G$9,7,0)+VLOOKUP(O2067,REFERENCIAS!$C:$D,2,0)*VLOOKUP($O$2,PONDERADORES!$A$7:$G$9,7,0)</f>
        <v>0.2</v>
      </c>
      <c r="Z2067" s="2">
        <f>+VLOOKUP(IF(R2067&lt;0.1,0,IF(AND(R2067&gt;=0.1,R2067&lt;0.2),0.1,IF(AND(R2067&gt;=0.2,R2067&lt;0.3),0.2,IF(R2067&gt;0.3,0.3,)))),REFERENCIAS!$C:$D,2,0)*VLOOKUP($R$2,PONDERADORES!$A$11:$G$11,7,0)</f>
        <v>15</v>
      </c>
      <c r="AA2067" s="92"/>
      <c r="AB2067" s="95" t="e">
        <f t="shared" ca="1" si="127"/>
        <v>#REF!</v>
      </c>
      <c r="AC2067" s="23" t="e">
        <f ca="1">IF(AB2067&gt;REFERENCIAS!$C$62,REFERENCIAS!$B$62,IF(AND(AB2067&gt;=REFERENCIAS!$C$63,AB2067&lt;REFERENCIAS!$D$63),REFERENCIAS!$B$63,IF(AND(AB2067&gt;REFERENCIAS!$C$64,AB2067&lt;=REFERENCIAS!$D$64),REFERENCIAS!$B$64,IF(AND(AB2067&gt;=REFERENCIAS!$C$65,AB2067&lt;REFERENCIAS!$D$65),REFERENCIAS!$B$65, "Revisar"))))</f>
        <v>#REF!</v>
      </c>
      <c r="AD2067" s="94" t="e">
        <f ca="1">VLOOKUP(AC2067,REFERENCIAS!$B$62:$G$65,4,FALSE)</f>
        <v>#REF!</v>
      </c>
    </row>
    <row r="2068" spans="1:30" ht="17.25" x14ac:dyDescent="0.25">
      <c r="A2068" s="74"/>
      <c r="B2068" s="19"/>
      <c r="C2068" s="19"/>
      <c r="D2068" s="50"/>
      <c r="E2068" s="73"/>
      <c r="F2068" s="74"/>
      <c r="G2068" s="9"/>
      <c r="H2068" s="48"/>
      <c r="I2068" s="49">
        <f t="shared" ca="1" si="125"/>
        <v>2022</v>
      </c>
      <c r="J2068" s="22">
        <f t="shared" ca="1" si="124"/>
        <v>1</v>
      </c>
      <c r="K2068" s="19"/>
      <c r="L2068" s="73"/>
      <c r="M2068" s="74"/>
      <c r="N2068" s="19"/>
      <c r="O2068" s="73"/>
      <c r="P2068" s="82">
        <v>1</v>
      </c>
      <c r="Q2068" s="24">
        <v>1</v>
      </c>
      <c r="R2068" s="81">
        <f t="shared" si="126"/>
        <v>1</v>
      </c>
      <c r="S2068" s="87"/>
      <c r="T2068" s="19"/>
      <c r="U2068" s="25"/>
      <c r="V2068" s="25"/>
      <c r="W2068" s="81"/>
      <c r="X2068" s="91" t="e">
        <f ca="1">+VLOOKUP(#REF!,REFERENCIAS!$C:$D,2,0)*VLOOKUP(#REF!,PONDERADORES!A:P,IF(AND(INFORMACION!$T2068='REFERENCIAS RIESGO'!$C$36,INFORMACION!$F2068=REFERENCIAS!$C$24),16,IF(INFORMACION!$T2068='REFERENCIAS RIESGO'!$C$36,13,IF(INFORMACION!$F2068=REFERENCIAS!$C$24,10,7))),0)+VLOOKUP(K2068,REFERENCIAS!$C:$D,2,0)*VLOOKUP($K$2,PONDERADORES!A:P,IF(AND(INFORMACION!$T2068='REFERENCIAS RIESGO'!$C$36,INFORMACION!$F2068=REFERENCIAS!$C$24),16,IF(INFORMACION!$T2068='REFERENCIAS RIESGO'!$C$36,13,IF(INFORMACION!$F2068=REFERENCIAS!$C$24,10,7))),0)+VLOOKUP(L2068,REFERENCIAS!$C:$D,2,0)*VLOOKUP($L$2,PONDERADORES!A:P,IF(AND(INFORMACION!$T2068='REFERENCIAS RIESGO'!$C$36,INFORMACION!$F2068=REFERENCIAS!$C$24),16,IF(INFORMACION!$T2068='REFERENCIAS RIESGO'!$C$36,13,IF(INFORMACION!$F2068=REFERENCIAS!$C$24,10,7))),0)+VLOOKUP(F2068,REFERENCIAS!$C:$D,2,0)*VLOOKUP($F$2,PONDERADORES!A:P,IF(AND(INFORMACION!$T2068='REFERENCIAS RIESGO'!$C$36,INFORMACION!$F2068=REFERENCIAS!$C$24),16,IF(INFORMACION!$T2068='REFERENCIAS RIESGO'!$C$36,13,IF(INFORMACION!$F2068=REFERENCIAS!$C$24,10,7))),0)+VLOOKUP(T2068,REFERENCIAS!$C:$D,2,0)*VLOOKUP($T$2,PONDERADORES!A:P,IF(AND(INFORMACION!$T2068='REFERENCIAS RIESGO'!$C$36,INFORMACION!$F2068=REFERENCIAS!$C$24),16,IF(INFORMACION!$T2068='REFERENCIAS RIESGO'!$C$36,13,IF(INFORMACION!$F2068=REFERENCIAS!$C$24,10,7))),0)+VLOOKUP(IF(J2068&lt;=0.2,0.2,IF(AND(J2068&gt;0.2,J2068&lt;=0.4),0.4,IF(AND(J2068&gt;0.4,J2068&lt;=0.6),0.6,IF(AND(J2068&gt;0.6,J2068&lt;=0.8),0.8,IF(AND(J2068&gt;0.8,J2068&lt;=1),1))))),REFERENCIAS!$C:$D,2,0)*VLOOKUP($J$2,PONDERADORES!A:P,IF(AND(INFORMACION!$T2068='REFERENCIAS RIESGO'!$C$36,INFORMACION!$F2068=REFERENCIAS!$C$24),16,IF(INFORMACION!$T2068='REFERENCIAS RIESGO'!$C$36,13,IF(INFORMACION!$F2068=REFERENCIAS!$C$24,10,7))),0)</f>
        <v>#REF!</v>
      </c>
      <c r="Y2068" s="68">
        <f>+VLOOKUP(M2068,REFERENCIAS!$C:$D,2,0)*VLOOKUP($M$2,PONDERADORES!$A$7:$G$9,7,0)+VLOOKUP(N2068,REFERENCIAS!$C:$D,2,0)*VLOOKUP($N$2,PONDERADORES!$A$7:$G$9,7,0)+VLOOKUP(O2068,REFERENCIAS!$C:$D,2,0)*VLOOKUP($O$2,PONDERADORES!$A$7:$G$9,7,0)</f>
        <v>0.2</v>
      </c>
      <c r="Z2068" s="2">
        <f>+VLOOKUP(IF(R2068&lt;0.1,0,IF(AND(R2068&gt;=0.1,R2068&lt;0.2),0.1,IF(AND(R2068&gt;=0.2,R2068&lt;0.3),0.2,IF(R2068&gt;0.3,0.3,)))),REFERENCIAS!$C:$D,2,0)*VLOOKUP($R$2,PONDERADORES!$A$11:$G$11,7,0)</f>
        <v>15</v>
      </c>
      <c r="AA2068" s="92"/>
      <c r="AB2068" s="95" t="e">
        <f t="shared" ca="1" si="127"/>
        <v>#REF!</v>
      </c>
      <c r="AC2068" s="23" t="e">
        <f ca="1">IF(AB2068&gt;REFERENCIAS!$C$62,REFERENCIAS!$B$62,IF(AND(AB2068&gt;=REFERENCIAS!$C$63,AB2068&lt;REFERENCIAS!$D$63),REFERENCIAS!$B$63,IF(AND(AB2068&gt;REFERENCIAS!$C$64,AB2068&lt;=REFERENCIAS!$D$64),REFERENCIAS!$B$64,IF(AND(AB2068&gt;=REFERENCIAS!$C$65,AB2068&lt;REFERENCIAS!$D$65),REFERENCIAS!$B$65, "Revisar"))))</f>
        <v>#REF!</v>
      </c>
      <c r="AD2068" s="94" t="e">
        <f ca="1">VLOOKUP(AC2068,REFERENCIAS!$B$62:$G$65,4,FALSE)</f>
        <v>#REF!</v>
      </c>
    </row>
    <row r="2069" spans="1:30" ht="17.25" x14ac:dyDescent="0.25">
      <c r="A2069" s="74"/>
      <c r="B2069" s="19"/>
      <c r="C2069" s="19"/>
      <c r="D2069" s="50"/>
      <c r="E2069" s="73"/>
      <c r="F2069" s="74"/>
      <c r="G2069" s="9"/>
      <c r="H2069" s="48"/>
      <c r="I2069" s="49">
        <f t="shared" ca="1" si="125"/>
        <v>2022</v>
      </c>
      <c r="J2069" s="22">
        <f t="shared" ca="1" si="124"/>
        <v>1</v>
      </c>
      <c r="K2069" s="19"/>
      <c r="L2069" s="73"/>
      <c r="M2069" s="74"/>
      <c r="N2069" s="19"/>
      <c r="O2069" s="73"/>
      <c r="P2069" s="82">
        <v>1</v>
      </c>
      <c r="Q2069" s="24">
        <v>1</v>
      </c>
      <c r="R2069" s="81">
        <f t="shared" si="126"/>
        <v>1</v>
      </c>
      <c r="S2069" s="87"/>
      <c r="T2069" s="19"/>
      <c r="U2069" s="25"/>
      <c r="V2069" s="25"/>
      <c r="W2069" s="81"/>
      <c r="X2069" s="91" t="e">
        <f ca="1">+VLOOKUP(#REF!,REFERENCIAS!$C:$D,2,0)*VLOOKUP(#REF!,PONDERADORES!A:P,IF(AND(INFORMACION!$T2069='REFERENCIAS RIESGO'!$C$36,INFORMACION!$F2069=REFERENCIAS!$C$24),16,IF(INFORMACION!$T2069='REFERENCIAS RIESGO'!$C$36,13,IF(INFORMACION!$F2069=REFERENCIAS!$C$24,10,7))),0)+VLOOKUP(K2069,REFERENCIAS!$C:$D,2,0)*VLOOKUP($K$2,PONDERADORES!A:P,IF(AND(INFORMACION!$T2069='REFERENCIAS RIESGO'!$C$36,INFORMACION!$F2069=REFERENCIAS!$C$24),16,IF(INFORMACION!$T2069='REFERENCIAS RIESGO'!$C$36,13,IF(INFORMACION!$F2069=REFERENCIAS!$C$24,10,7))),0)+VLOOKUP(L2069,REFERENCIAS!$C:$D,2,0)*VLOOKUP($L$2,PONDERADORES!A:P,IF(AND(INFORMACION!$T2069='REFERENCIAS RIESGO'!$C$36,INFORMACION!$F2069=REFERENCIAS!$C$24),16,IF(INFORMACION!$T2069='REFERENCIAS RIESGO'!$C$36,13,IF(INFORMACION!$F2069=REFERENCIAS!$C$24,10,7))),0)+VLOOKUP(F2069,REFERENCIAS!$C:$D,2,0)*VLOOKUP($F$2,PONDERADORES!A:P,IF(AND(INFORMACION!$T2069='REFERENCIAS RIESGO'!$C$36,INFORMACION!$F2069=REFERENCIAS!$C$24),16,IF(INFORMACION!$T2069='REFERENCIAS RIESGO'!$C$36,13,IF(INFORMACION!$F2069=REFERENCIAS!$C$24,10,7))),0)+VLOOKUP(T2069,REFERENCIAS!$C:$D,2,0)*VLOOKUP($T$2,PONDERADORES!A:P,IF(AND(INFORMACION!$T2069='REFERENCIAS RIESGO'!$C$36,INFORMACION!$F2069=REFERENCIAS!$C$24),16,IF(INFORMACION!$T2069='REFERENCIAS RIESGO'!$C$36,13,IF(INFORMACION!$F2069=REFERENCIAS!$C$24,10,7))),0)+VLOOKUP(IF(J2069&lt;=0.2,0.2,IF(AND(J2069&gt;0.2,J2069&lt;=0.4),0.4,IF(AND(J2069&gt;0.4,J2069&lt;=0.6),0.6,IF(AND(J2069&gt;0.6,J2069&lt;=0.8),0.8,IF(AND(J2069&gt;0.8,J2069&lt;=1),1))))),REFERENCIAS!$C:$D,2,0)*VLOOKUP($J$2,PONDERADORES!A:P,IF(AND(INFORMACION!$T2069='REFERENCIAS RIESGO'!$C$36,INFORMACION!$F2069=REFERENCIAS!$C$24),16,IF(INFORMACION!$T2069='REFERENCIAS RIESGO'!$C$36,13,IF(INFORMACION!$F2069=REFERENCIAS!$C$24,10,7))),0)</f>
        <v>#REF!</v>
      </c>
      <c r="Y2069" s="68">
        <f>+VLOOKUP(M2069,REFERENCIAS!$C:$D,2,0)*VLOOKUP($M$2,PONDERADORES!$A$7:$G$9,7,0)+VLOOKUP(N2069,REFERENCIAS!$C:$D,2,0)*VLOOKUP($N$2,PONDERADORES!$A$7:$G$9,7,0)+VLOOKUP(O2069,REFERENCIAS!$C:$D,2,0)*VLOOKUP($O$2,PONDERADORES!$A$7:$G$9,7,0)</f>
        <v>0.2</v>
      </c>
      <c r="Z2069" s="2">
        <f>+VLOOKUP(IF(R2069&lt;0.1,0,IF(AND(R2069&gt;=0.1,R2069&lt;0.2),0.1,IF(AND(R2069&gt;=0.2,R2069&lt;0.3),0.2,IF(R2069&gt;0.3,0.3,)))),REFERENCIAS!$C:$D,2,0)*VLOOKUP($R$2,PONDERADORES!$A$11:$G$11,7,0)</f>
        <v>15</v>
      </c>
      <c r="AA2069" s="92"/>
      <c r="AB2069" s="95" t="e">
        <f t="shared" ca="1" si="127"/>
        <v>#REF!</v>
      </c>
      <c r="AC2069" s="23" t="e">
        <f ca="1">IF(AB2069&gt;REFERENCIAS!$C$62,REFERENCIAS!$B$62,IF(AND(AB2069&gt;=REFERENCIAS!$C$63,AB2069&lt;REFERENCIAS!$D$63),REFERENCIAS!$B$63,IF(AND(AB2069&gt;REFERENCIAS!$C$64,AB2069&lt;=REFERENCIAS!$D$64),REFERENCIAS!$B$64,IF(AND(AB2069&gt;=REFERENCIAS!$C$65,AB2069&lt;REFERENCIAS!$D$65),REFERENCIAS!$B$65, "Revisar"))))</f>
        <v>#REF!</v>
      </c>
      <c r="AD2069" s="94" t="e">
        <f ca="1">VLOOKUP(AC2069,REFERENCIAS!$B$62:$G$65,4,FALSE)</f>
        <v>#REF!</v>
      </c>
    </row>
    <row r="2070" spans="1:30" ht="17.25" x14ac:dyDescent="0.25">
      <c r="A2070" s="74"/>
      <c r="B2070" s="19"/>
      <c r="C2070" s="19"/>
      <c r="D2070" s="50"/>
      <c r="E2070" s="73"/>
      <c r="F2070" s="74"/>
      <c r="G2070" s="9"/>
      <c r="H2070" s="48"/>
      <c r="I2070" s="49">
        <f t="shared" ca="1" si="125"/>
        <v>2022</v>
      </c>
      <c r="J2070" s="22">
        <f t="shared" ca="1" si="124"/>
        <v>1</v>
      </c>
      <c r="K2070" s="19"/>
      <c r="L2070" s="73"/>
      <c r="M2070" s="74"/>
      <c r="N2070" s="19"/>
      <c r="O2070" s="73"/>
      <c r="P2070" s="82">
        <v>1</v>
      </c>
      <c r="Q2070" s="24">
        <v>1</v>
      </c>
      <c r="R2070" s="81">
        <f t="shared" si="126"/>
        <v>1</v>
      </c>
      <c r="S2070" s="87"/>
      <c r="T2070" s="19"/>
      <c r="U2070" s="25"/>
      <c r="V2070" s="25"/>
      <c r="W2070" s="81"/>
      <c r="X2070" s="91" t="e">
        <f ca="1">+VLOOKUP(#REF!,REFERENCIAS!$C:$D,2,0)*VLOOKUP(#REF!,PONDERADORES!A:P,IF(AND(INFORMACION!$T2070='REFERENCIAS RIESGO'!$C$36,INFORMACION!$F2070=REFERENCIAS!$C$24),16,IF(INFORMACION!$T2070='REFERENCIAS RIESGO'!$C$36,13,IF(INFORMACION!$F2070=REFERENCIAS!$C$24,10,7))),0)+VLOOKUP(K2070,REFERENCIAS!$C:$D,2,0)*VLOOKUP($K$2,PONDERADORES!A:P,IF(AND(INFORMACION!$T2070='REFERENCIAS RIESGO'!$C$36,INFORMACION!$F2070=REFERENCIAS!$C$24),16,IF(INFORMACION!$T2070='REFERENCIAS RIESGO'!$C$36,13,IF(INFORMACION!$F2070=REFERENCIAS!$C$24,10,7))),0)+VLOOKUP(L2070,REFERENCIAS!$C:$D,2,0)*VLOOKUP($L$2,PONDERADORES!A:P,IF(AND(INFORMACION!$T2070='REFERENCIAS RIESGO'!$C$36,INFORMACION!$F2070=REFERENCIAS!$C$24),16,IF(INFORMACION!$T2070='REFERENCIAS RIESGO'!$C$36,13,IF(INFORMACION!$F2070=REFERENCIAS!$C$24,10,7))),0)+VLOOKUP(F2070,REFERENCIAS!$C:$D,2,0)*VLOOKUP($F$2,PONDERADORES!A:P,IF(AND(INFORMACION!$T2070='REFERENCIAS RIESGO'!$C$36,INFORMACION!$F2070=REFERENCIAS!$C$24),16,IF(INFORMACION!$T2070='REFERENCIAS RIESGO'!$C$36,13,IF(INFORMACION!$F2070=REFERENCIAS!$C$24,10,7))),0)+VLOOKUP(T2070,REFERENCIAS!$C:$D,2,0)*VLOOKUP($T$2,PONDERADORES!A:P,IF(AND(INFORMACION!$T2070='REFERENCIAS RIESGO'!$C$36,INFORMACION!$F2070=REFERENCIAS!$C$24),16,IF(INFORMACION!$T2070='REFERENCIAS RIESGO'!$C$36,13,IF(INFORMACION!$F2070=REFERENCIAS!$C$24,10,7))),0)+VLOOKUP(IF(J2070&lt;=0.2,0.2,IF(AND(J2070&gt;0.2,J2070&lt;=0.4),0.4,IF(AND(J2070&gt;0.4,J2070&lt;=0.6),0.6,IF(AND(J2070&gt;0.6,J2070&lt;=0.8),0.8,IF(AND(J2070&gt;0.8,J2070&lt;=1),1))))),REFERENCIAS!$C:$D,2,0)*VLOOKUP($J$2,PONDERADORES!A:P,IF(AND(INFORMACION!$T2070='REFERENCIAS RIESGO'!$C$36,INFORMACION!$F2070=REFERENCIAS!$C$24),16,IF(INFORMACION!$T2070='REFERENCIAS RIESGO'!$C$36,13,IF(INFORMACION!$F2070=REFERENCIAS!$C$24,10,7))),0)</f>
        <v>#REF!</v>
      </c>
      <c r="Y2070" s="68">
        <f>+VLOOKUP(M2070,REFERENCIAS!$C:$D,2,0)*VLOOKUP($M$2,PONDERADORES!$A$7:$G$9,7,0)+VLOOKUP(N2070,REFERENCIAS!$C:$D,2,0)*VLOOKUP($N$2,PONDERADORES!$A$7:$G$9,7,0)+VLOOKUP(O2070,REFERENCIAS!$C:$D,2,0)*VLOOKUP($O$2,PONDERADORES!$A$7:$G$9,7,0)</f>
        <v>0.2</v>
      </c>
      <c r="Z2070" s="2">
        <f>+VLOOKUP(IF(R2070&lt;0.1,0,IF(AND(R2070&gt;=0.1,R2070&lt;0.2),0.1,IF(AND(R2070&gt;=0.2,R2070&lt;0.3),0.2,IF(R2070&gt;0.3,0.3,)))),REFERENCIAS!$C:$D,2,0)*VLOOKUP($R$2,PONDERADORES!$A$11:$G$11,7,0)</f>
        <v>15</v>
      </c>
      <c r="AA2070" s="92"/>
      <c r="AB2070" s="95" t="e">
        <f t="shared" ca="1" si="127"/>
        <v>#REF!</v>
      </c>
      <c r="AC2070" s="23" t="e">
        <f ca="1">IF(AB2070&gt;REFERENCIAS!$C$62,REFERENCIAS!$B$62,IF(AND(AB2070&gt;=REFERENCIAS!$C$63,AB2070&lt;REFERENCIAS!$D$63),REFERENCIAS!$B$63,IF(AND(AB2070&gt;REFERENCIAS!$C$64,AB2070&lt;=REFERENCIAS!$D$64),REFERENCIAS!$B$64,IF(AND(AB2070&gt;=REFERENCIAS!$C$65,AB2070&lt;REFERENCIAS!$D$65),REFERENCIAS!$B$65, "Revisar"))))</f>
        <v>#REF!</v>
      </c>
      <c r="AD2070" s="94" t="e">
        <f ca="1">VLOOKUP(AC2070,REFERENCIAS!$B$62:$G$65,4,FALSE)</f>
        <v>#REF!</v>
      </c>
    </row>
    <row r="2071" spans="1:30" ht="17.25" x14ac:dyDescent="0.25">
      <c r="A2071" s="74"/>
      <c r="B2071" s="19"/>
      <c r="C2071" s="19"/>
      <c r="D2071" s="50"/>
      <c r="E2071" s="73"/>
      <c r="F2071" s="74"/>
      <c r="G2071" s="9"/>
      <c r="H2071" s="48"/>
      <c r="I2071" s="49">
        <f t="shared" ca="1" si="125"/>
        <v>2022</v>
      </c>
      <c r="J2071" s="22">
        <f t="shared" ca="1" si="124"/>
        <v>1</v>
      </c>
      <c r="K2071" s="19"/>
      <c r="L2071" s="73"/>
      <c r="M2071" s="74"/>
      <c r="N2071" s="19"/>
      <c r="O2071" s="73"/>
      <c r="P2071" s="82">
        <v>1</v>
      </c>
      <c r="Q2071" s="24">
        <v>1</v>
      </c>
      <c r="R2071" s="81">
        <f t="shared" si="126"/>
        <v>1</v>
      </c>
      <c r="S2071" s="87"/>
      <c r="T2071" s="19"/>
      <c r="U2071" s="25"/>
      <c r="V2071" s="25"/>
      <c r="W2071" s="81"/>
      <c r="X2071" s="91" t="e">
        <f ca="1">+VLOOKUP(#REF!,REFERENCIAS!$C:$D,2,0)*VLOOKUP(#REF!,PONDERADORES!A:P,IF(AND(INFORMACION!$T2071='REFERENCIAS RIESGO'!$C$36,INFORMACION!$F2071=REFERENCIAS!$C$24),16,IF(INFORMACION!$T2071='REFERENCIAS RIESGO'!$C$36,13,IF(INFORMACION!$F2071=REFERENCIAS!$C$24,10,7))),0)+VLOOKUP(K2071,REFERENCIAS!$C:$D,2,0)*VLOOKUP($K$2,PONDERADORES!A:P,IF(AND(INFORMACION!$T2071='REFERENCIAS RIESGO'!$C$36,INFORMACION!$F2071=REFERENCIAS!$C$24),16,IF(INFORMACION!$T2071='REFERENCIAS RIESGO'!$C$36,13,IF(INFORMACION!$F2071=REFERENCIAS!$C$24,10,7))),0)+VLOOKUP(L2071,REFERENCIAS!$C:$D,2,0)*VLOOKUP($L$2,PONDERADORES!A:P,IF(AND(INFORMACION!$T2071='REFERENCIAS RIESGO'!$C$36,INFORMACION!$F2071=REFERENCIAS!$C$24),16,IF(INFORMACION!$T2071='REFERENCIAS RIESGO'!$C$36,13,IF(INFORMACION!$F2071=REFERENCIAS!$C$24,10,7))),0)+VLOOKUP(F2071,REFERENCIAS!$C:$D,2,0)*VLOOKUP($F$2,PONDERADORES!A:P,IF(AND(INFORMACION!$T2071='REFERENCIAS RIESGO'!$C$36,INFORMACION!$F2071=REFERENCIAS!$C$24),16,IF(INFORMACION!$T2071='REFERENCIAS RIESGO'!$C$36,13,IF(INFORMACION!$F2071=REFERENCIAS!$C$24,10,7))),0)+VLOOKUP(T2071,REFERENCIAS!$C:$D,2,0)*VLOOKUP($T$2,PONDERADORES!A:P,IF(AND(INFORMACION!$T2071='REFERENCIAS RIESGO'!$C$36,INFORMACION!$F2071=REFERENCIAS!$C$24),16,IF(INFORMACION!$T2071='REFERENCIAS RIESGO'!$C$36,13,IF(INFORMACION!$F2071=REFERENCIAS!$C$24,10,7))),0)+VLOOKUP(IF(J2071&lt;=0.2,0.2,IF(AND(J2071&gt;0.2,J2071&lt;=0.4),0.4,IF(AND(J2071&gt;0.4,J2071&lt;=0.6),0.6,IF(AND(J2071&gt;0.6,J2071&lt;=0.8),0.8,IF(AND(J2071&gt;0.8,J2071&lt;=1),1))))),REFERENCIAS!$C:$D,2,0)*VLOOKUP($J$2,PONDERADORES!A:P,IF(AND(INFORMACION!$T2071='REFERENCIAS RIESGO'!$C$36,INFORMACION!$F2071=REFERENCIAS!$C$24),16,IF(INFORMACION!$T2071='REFERENCIAS RIESGO'!$C$36,13,IF(INFORMACION!$F2071=REFERENCIAS!$C$24,10,7))),0)</f>
        <v>#REF!</v>
      </c>
      <c r="Y2071" s="68">
        <f>+VLOOKUP(M2071,REFERENCIAS!$C:$D,2,0)*VLOOKUP($M$2,PONDERADORES!$A$7:$G$9,7,0)+VLOOKUP(N2071,REFERENCIAS!$C:$D,2,0)*VLOOKUP($N$2,PONDERADORES!$A$7:$G$9,7,0)+VLOOKUP(O2071,REFERENCIAS!$C:$D,2,0)*VLOOKUP($O$2,PONDERADORES!$A$7:$G$9,7,0)</f>
        <v>0.2</v>
      </c>
      <c r="Z2071" s="2">
        <f>+VLOOKUP(IF(R2071&lt;0.1,0,IF(AND(R2071&gt;=0.1,R2071&lt;0.2),0.1,IF(AND(R2071&gt;=0.2,R2071&lt;0.3),0.2,IF(R2071&gt;0.3,0.3,)))),REFERENCIAS!$C:$D,2,0)*VLOOKUP($R$2,PONDERADORES!$A$11:$G$11,7,0)</f>
        <v>15</v>
      </c>
      <c r="AA2071" s="92"/>
      <c r="AB2071" s="95" t="e">
        <f t="shared" ca="1" si="127"/>
        <v>#REF!</v>
      </c>
      <c r="AC2071" s="23" t="e">
        <f ca="1">IF(AB2071&gt;REFERENCIAS!$C$62,REFERENCIAS!$B$62,IF(AND(AB2071&gt;=REFERENCIAS!$C$63,AB2071&lt;REFERENCIAS!$D$63),REFERENCIAS!$B$63,IF(AND(AB2071&gt;REFERENCIAS!$C$64,AB2071&lt;=REFERENCIAS!$D$64),REFERENCIAS!$B$64,IF(AND(AB2071&gt;=REFERENCIAS!$C$65,AB2071&lt;REFERENCIAS!$D$65),REFERENCIAS!$B$65, "Revisar"))))</f>
        <v>#REF!</v>
      </c>
      <c r="AD2071" s="94" t="e">
        <f ca="1">VLOOKUP(AC2071,REFERENCIAS!$B$62:$G$65,4,FALSE)</f>
        <v>#REF!</v>
      </c>
    </row>
    <row r="2072" spans="1:30" ht="17.25" x14ac:dyDescent="0.25">
      <c r="A2072" s="74"/>
      <c r="B2072" s="19"/>
      <c r="C2072" s="19"/>
      <c r="D2072" s="50"/>
      <c r="E2072" s="73"/>
      <c r="F2072" s="74"/>
      <c r="G2072" s="9"/>
      <c r="H2072" s="48"/>
      <c r="I2072" s="49">
        <f t="shared" ca="1" si="125"/>
        <v>2022</v>
      </c>
      <c r="J2072" s="22">
        <f t="shared" ca="1" si="124"/>
        <v>1</v>
      </c>
      <c r="K2072" s="19"/>
      <c r="L2072" s="73"/>
      <c r="M2072" s="74"/>
      <c r="N2072" s="19"/>
      <c r="O2072" s="73"/>
      <c r="P2072" s="82">
        <v>1</v>
      </c>
      <c r="Q2072" s="24">
        <v>1</v>
      </c>
      <c r="R2072" s="81">
        <f t="shared" si="126"/>
        <v>1</v>
      </c>
      <c r="S2072" s="87"/>
      <c r="T2072" s="19"/>
      <c r="U2072" s="25"/>
      <c r="V2072" s="25"/>
      <c r="W2072" s="81"/>
      <c r="X2072" s="91" t="e">
        <f ca="1">+VLOOKUP(#REF!,REFERENCIAS!$C:$D,2,0)*VLOOKUP(#REF!,PONDERADORES!A:P,IF(AND(INFORMACION!$T2072='REFERENCIAS RIESGO'!$C$36,INFORMACION!$F2072=REFERENCIAS!$C$24),16,IF(INFORMACION!$T2072='REFERENCIAS RIESGO'!$C$36,13,IF(INFORMACION!$F2072=REFERENCIAS!$C$24,10,7))),0)+VLOOKUP(K2072,REFERENCIAS!$C:$D,2,0)*VLOOKUP($K$2,PONDERADORES!A:P,IF(AND(INFORMACION!$T2072='REFERENCIAS RIESGO'!$C$36,INFORMACION!$F2072=REFERENCIAS!$C$24),16,IF(INFORMACION!$T2072='REFERENCIAS RIESGO'!$C$36,13,IF(INFORMACION!$F2072=REFERENCIAS!$C$24,10,7))),0)+VLOOKUP(L2072,REFERENCIAS!$C:$D,2,0)*VLOOKUP($L$2,PONDERADORES!A:P,IF(AND(INFORMACION!$T2072='REFERENCIAS RIESGO'!$C$36,INFORMACION!$F2072=REFERENCIAS!$C$24),16,IF(INFORMACION!$T2072='REFERENCIAS RIESGO'!$C$36,13,IF(INFORMACION!$F2072=REFERENCIAS!$C$24,10,7))),0)+VLOOKUP(F2072,REFERENCIAS!$C:$D,2,0)*VLOOKUP($F$2,PONDERADORES!A:P,IF(AND(INFORMACION!$T2072='REFERENCIAS RIESGO'!$C$36,INFORMACION!$F2072=REFERENCIAS!$C$24),16,IF(INFORMACION!$T2072='REFERENCIAS RIESGO'!$C$36,13,IF(INFORMACION!$F2072=REFERENCIAS!$C$24,10,7))),0)+VLOOKUP(T2072,REFERENCIAS!$C:$D,2,0)*VLOOKUP($T$2,PONDERADORES!A:P,IF(AND(INFORMACION!$T2072='REFERENCIAS RIESGO'!$C$36,INFORMACION!$F2072=REFERENCIAS!$C$24),16,IF(INFORMACION!$T2072='REFERENCIAS RIESGO'!$C$36,13,IF(INFORMACION!$F2072=REFERENCIAS!$C$24,10,7))),0)+VLOOKUP(IF(J2072&lt;=0.2,0.2,IF(AND(J2072&gt;0.2,J2072&lt;=0.4),0.4,IF(AND(J2072&gt;0.4,J2072&lt;=0.6),0.6,IF(AND(J2072&gt;0.6,J2072&lt;=0.8),0.8,IF(AND(J2072&gt;0.8,J2072&lt;=1),1))))),REFERENCIAS!$C:$D,2,0)*VLOOKUP($J$2,PONDERADORES!A:P,IF(AND(INFORMACION!$T2072='REFERENCIAS RIESGO'!$C$36,INFORMACION!$F2072=REFERENCIAS!$C$24),16,IF(INFORMACION!$T2072='REFERENCIAS RIESGO'!$C$36,13,IF(INFORMACION!$F2072=REFERENCIAS!$C$24,10,7))),0)</f>
        <v>#REF!</v>
      </c>
      <c r="Y2072" s="68">
        <f>+VLOOKUP(M2072,REFERENCIAS!$C:$D,2,0)*VLOOKUP($M$2,PONDERADORES!$A$7:$G$9,7,0)+VLOOKUP(N2072,REFERENCIAS!$C:$D,2,0)*VLOOKUP($N$2,PONDERADORES!$A$7:$G$9,7,0)+VLOOKUP(O2072,REFERENCIAS!$C:$D,2,0)*VLOOKUP($O$2,PONDERADORES!$A$7:$G$9,7,0)</f>
        <v>0.2</v>
      </c>
      <c r="Z2072" s="2">
        <f>+VLOOKUP(IF(R2072&lt;0.1,0,IF(AND(R2072&gt;=0.1,R2072&lt;0.2),0.1,IF(AND(R2072&gt;=0.2,R2072&lt;0.3),0.2,IF(R2072&gt;0.3,0.3,)))),REFERENCIAS!$C:$D,2,0)*VLOOKUP($R$2,PONDERADORES!$A$11:$G$11,7,0)</f>
        <v>15</v>
      </c>
      <c r="AA2072" s="92"/>
      <c r="AB2072" s="95" t="e">
        <f t="shared" ca="1" si="127"/>
        <v>#REF!</v>
      </c>
      <c r="AC2072" s="23" t="e">
        <f ca="1">IF(AB2072&gt;REFERENCIAS!$C$62,REFERENCIAS!$B$62,IF(AND(AB2072&gt;=REFERENCIAS!$C$63,AB2072&lt;REFERENCIAS!$D$63),REFERENCIAS!$B$63,IF(AND(AB2072&gt;REFERENCIAS!$C$64,AB2072&lt;=REFERENCIAS!$D$64),REFERENCIAS!$B$64,IF(AND(AB2072&gt;=REFERENCIAS!$C$65,AB2072&lt;REFERENCIAS!$D$65),REFERENCIAS!$B$65, "Revisar"))))</f>
        <v>#REF!</v>
      </c>
      <c r="AD2072" s="94" t="e">
        <f ca="1">VLOOKUP(AC2072,REFERENCIAS!$B$62:$G$65,4,FALSE)</f>
        <v>#REF!</v>
      </c>
    </row>
    <row r="2073" spans="1:30" ht="17.25" x14ac:dyDescent="0.25">
      <c r="A2073" s="74"/>
      <c r="B2073" s="19"/>
      <c r="C2073" s="19"/>
      <c r="D2073" s="50"/>
      <c r="E2073" s="73"/>
      <c r="F2073" s="74"/>
      <c r="G2073" s="9"/>
      <c r="H2073" s="48"/>
      <c r="I2073" s="49">
        <f t="shared" ca="1" si="125"/>
        <v>2022</v>
      </c>
      <c r="J2073" s="22">
        <f t="shared" ca="1" si="124"/>
        <v>1</v>
      </c>
      <c r="K2073" s="19"/>
      <c r="L2073" s="73"/>
      <c r="M2073" s="74"/>
      <c r="N2073" s="19"/>
      <c r="O2073" s="73"/>
      <c r="P2073" s="82">
        <v>1</v>
      </c>
      <c r="Q2073" s="24">
        <v>1</v>
      </c>
      <c r="R2073" s="81">
        <f t="shared" si="126"/>
        <v>1</v>
      </c>
      <c r="S2073" s="87"/>
      <c r="T2073" s="19"/>
      <c r="U2073" s="25"/>
      <c r="V2073" s="25"/>
      <c r="W2073" s="81"/>
      <c r="X2073" s="91" t="e">
        <f ca="1">+VLOOKUP(#REF!,REFERENCIAS!$C:$D,2,0)*VLOOKUP(#REF!,PONDERADORES!A:P,IF(AND(INFORMACION!$T2073='REFERENCIAS RIESGO'!$C$36,INFORMACION!$F2073=REFERENCIAS!$C$24),16,IF(INFORMACION!$T2073='REFERENCIAS RIESGO'!$C$36,13,IF(INFORMACION!$F2073=REFERENCIAS!$C$24,10,7))),0)+VLOOKUP(K2073,REFERENCIAS!$C:$D,2,0)*VLOOKUP($K$2,PONDERADORES!A:P,IF(AND(INFORMACION!$T2073='REFERENCIAS RIESGO'!$C$36,INFORMACION!$F2073=REFERENCIAS!$C$24),16,IF(INFORMACION!$T2073='REFERENCIAS RIESGO'!$C$36,13,IF(INFORMACION!$F2073=REFERENCIAS!$C$24,10,7))),0)+VLOOKUP(L2073,REFERENCIAS!$C:$D,2,0)*VLOOKUP($L$2,PONDERADORES!A:P,IF(AND(INFORMACION!$T2073='REFERENCIAS RIESGO'!$C$36,INFORMACION!$F2073=REFERENCIAS!$C$24),16,IF(INFORMACION!$T2073='REFERENCIAS RIESGO'!$C$36,13,IF(INFORMACION!$F2073=REFERENCIAS!$C$24,10,7))),0)+VLOOKUP(F2073,REFERENCIAS!$C:$D,2,0)*VLOOKUP($F$2,PONDERADORES!A:P,IF(AND(INFORMACION!$T2073='REFERENCIAS RIESGO'!$C$36,INFORMACION!$F2073=REFERENCIAS!$C$24),16,IF(INFORMACION!$T2073='REFERENCIAS RIESGO'!$C$36,13,IF(INFORMACION!$F2073=REFERENCIAS!$C$24,10,7))),0)+VLOOKUP(T2073,REFERENCIAS!$C:$D,2,0)*VLOOKUP($T$2,PONDERADORES!A:P,IF(AND(INFORMACION!$T2073='REFERENCIAS RIESGO'!$C$36,INFORMACION!$F2073=REFERENCIAS!$C$24),16,IF(INFORMACION!$T2073='REFERENCIAS RIESGO'!$C$36,13,IF(INFORMACION!$F2073=REFERENCIAS!$C$24,10,7))),0)+VLOOKUP(IF(J2073&lt;=0.2,0.2,IF(AND(J2073&gt;0.2,J2073&lt;=0.4),0.4,IF(AND(J2073&gt;0.4,J2073&lt;=0.6),0.6,IF(AND(J2073&gt;0.6,J2073&lt;=0.8),0.8,IF(AND(J2073&gt;0.8,J2073&lt;=1),1))))),REFERENCIAS!$C:$D,2,0)*VLOOKUP($J$2,PONDERADORES!A:P,IF(AND(INFORMACION!$T2073='REFERENCIAS RIESGO'!$C$36,INFORMACION!$F2073=REFERENCIAS!$C$24),16,IF(INFORMACION!$T2073='REFERENCIAS RIESGO'!$C$36,13,IF(INFORMACION!$F2073=REFERENCIAS!$C$24,10,7))),0)</f>
        <v>#REF!</v>
      </c>
      <c r="Y2073" s="68">
        <f>+VLOOKUP(M2073,REFERENCIAS!$C:$D,2,0)*VLOOKUP($M$2,PONDERADORES!$A$7:$G$9,7,0)+VLOOKUP(N2073,REFERENCIAS!$C:$D,2,0)*VLOOKUP($N$2,PONDERADORES!$A$7:$G$9,7,0)+VLOOKUP(O2073,REFERENCIAS!$C:$D,2,0)*VLOOKUP($O$2,PONDERADORES!$A$7:$G$9,7,0)</f>
        <v>0.2</v>
      </c>
      <c r="Z2073" s="2">
        <f>+VLOOKUP(IF(R2073&lt;0.1,0,IF(AND(R2073&gt;=0.1,R2073&lt;0.2),0.1,IF(AND(R2073&gt;=0.2,R2073&lt;0.3),0.2,IF(R2073&gt;0.3,0.3,)))),REFERENCIAS!$C:$D,2,0)*VLOOKUP($R$2,PONDERADORES!$A$11:$G$11,7,0)</f>
        <v>15</v>
      </c>
      <c r="AA2073" s="92"/>
      <c r="AB2073" s="95" t="e">
        <f t="shared" ca="1" si="127"/>
        <v>#REF!</v>
      </c>
      <c r="AC2073" s="23" t="e">
        <f ca="1">IF(AB2073&gt;REFERENCIAS!$C$62,REFERENCIAS!$B$62,IF(AND(AB2073&gt;=REFERENCIAS!$C$63,AB2073&lt;REFERENCIAS!$D$63),REFERENCIAS!$B$63,IF(AND(AB2073&gt;REFERENCIAS!$C$64,AB2073&lt;=REFERENCIAS!$D$64),REFERENCIAS!$B$64,IF(AND(AB2073&gt;=REFERENCIAS!$C$65,AB2073&lt;REFERENCIAS!$D$65),REFERENCIAS!$B$65, "Revisar"))))</f>
        <v>#REF!</v>
      </c>
      <c r="AD2073" s="94" t="e">
        <f ca="1">VLOOKUP(AC2073,REFERENCIAS!$B$62:$G$65,4,FALSE)</f>
        <v>#REF!</v>
      </c>
    </row>
    <row r="2074" spans="1:30" ht="17.25" x14ac:dyDescent="0.25">
      <c r="A2074" s="74"/>
      <c r="B2074" s="19"/>
      <c r="C2074" s="19"/>
      <c r="D2074" s="50"/>
      <c r="E2074" s="73"/>
      <c r="F2074" s="74"/>
      <c r="G2074" s="9"/>
      <c r="H2074" s="48"/>
      <c r="I2074" s="49">
        <f t="shared" ca="1" si="125"/>
        <v>2022</v>
      </c>
      <c r="J2074" s="22">
        <f t="shared" ca="1" si="124"/>
        <v>1</v>
      </c>
      <c r="K2074" s="19"/>
      <c r="L2074" s="73"/>
      <c r="M2074" s="74"/>
      <c r="N2074" s="19"/>
      <c r="O2074" s="73"/>
      <c r="P2074" s="82">
        <v>1</v>
      </c>
      <c r="Q2074" s="24">
        <v>1</v>
      </c>
      <c r="R2074" s="81">
        <f t="shared" si="126"/>
        <v>1</v>
      </c>
      <c r="S2074" s="87"/>
      <c r="T2074" s="19"/>
      <c r="U2074" s="25"/>
      <c r="V2074" s="25"/>
      <c r="W2074" s="81"/>
      <c r="X2074" s="91" t="e">
        <f ca="1">+VLOOKUP(#REF!,REFERENCIAS!$C:$D,2,0)*VLOOKUP(#REF!,PONDERADORES!A:P,IF(AND(INFORMACION!$T2074='REFERENCIAS RIESGO'!$C$36,INFORMACION!$F2074=REFERENCIAS!$C$24),16,IF(INFORMACION!$T2074='REFERENCIAS RIESGO'!$C$36,13,IF(INFORMACION!$F2074=REFERENCIAS!$C$24,10,7))),0)+VLOOKUP(K2074,REFERENCIAS!$C:$D,2,0)*VLOOKUP($K$2,PONDERADORES!A:P,IF(AND(INFORMACION!$T2074='REFERENCIAS RIESGO'!$C$36,INFORMACION!$F2074=REFERENCIAS!$C$24),16,IF(INFORMACION!$T2074='REFERENCIAS RIESGO'!$C$36,13,IF(INFORMACION!$F2074=REFERENCIAS!$C$24,10,7))),0)+VLOOKUP(L2074,REFERENCIAS!$C:$D,2,0)*VLOOKUP($L$2,PONDERADORES!A:P,IF(AND(INFORMACION!$T2074='REFERENCIAS RIESGO'!$C$36,INFORMACION!$F2074=REFERENCIAS!$C$24),16,IF(INFORMACION!$T2074='REFERENCIAS RIESGO'!$C$36,13,IF(INFORMACION!$F2074=REFERENCIAS!$C$24,10,7))),0)+VLOOKUP(F2074,REFERENCIAS!$C:$D,2,0)*VLOOKUP($F$2,PONDERADORES!A:P,IF(AND(INFORMACION!$T2074='REFERENCIAS RIESGO'!$C$36,INFORMACION!$F2074=REFERENCIAS!$C$24),16,IF(INFORMACION!$T2074='REFERENCIAS RIESGO'!$C$36,13,IF(INFORMACION!$F2074=REFERENCIAS!$C$24,10,7))),0)+VLOOKUP(T2074,REFERENCIAS!$C:$D,2,0)*VLOOKUP($T$2,PONDERADORES!A:P,IF(AND(INFORMACION!$T2074='REFERENCIAS RIESGO'!$C$36,INFORMACION!$F2074=REFERENCIAS!$C$24),16,IF(INFORMACION!$T2074='REFERENCIAS RIESGO'!$C$36,13,IF(INFORMACION!$F2074=REFERENCIAS!$C$24,10,7))),0)+VLOOKUP(IF(J2074&lt;=0.2,0.2,IF(AND(J2074&gt;0.2,J2074&lt;=0.4),0.4,IF(AND(J2074&gt;0.4,J2074&lt;=0.6),0.6,IF(AND(J2074&gt;0.6,J2074&lt;=0.8),0.8,IF(AND(J2074&gt;0.8,J2074&lt;=1),1))))),REFERENCIAS!$C:$D,2,0)*VLOOKUP($J$2,PONDERADORES!A:P,IF(AND(INFORMACION!$T2074='REFERENCIAS RIESGO'!$C$36,INFORMACION!$F2074=REFERENCIAS!$C$24),16,IF(INFORMACION!$T2074='REFERENCIAS RIESGO'!$C$36,13,IF(INFORMACION!$F2074=REFERENCIAS!$C$24,10,7))),0)</f>
        <v>#REF!</v>
      </c>
      <c r="Y2074" s="68">
        <f>+VLOOKUP(M2074,REFERENCIAS!$C:$D,2,0)*VLOOKUP($M$2,PONDERADORES!$A$7:$G$9,7,0)+VLOOKUP(N2074,REFERENCIAS!$C:$D,2,0)*VLOOKUP($N$2,PONDERADORES!$A$7:$G$9,7,0)+VLOOKUP(O2074,REFERENCIAS!$C:$D,2,0)*VLOOKUP($O$2,PONDERADORES!$A$7:$G$9,7,0)</f>
        <v>0.2</v>
      </c>
      <c r="Z2074" s="2">
        <f>+VLOOKUP(IF(R2074&lt;0.1,0,IF(AND(R2074&gt;=0.1,R2074&lt;0.2),0.1,IF(AND(R2074&gt;=0.2,R2074&lt;0.3),0.2,IF(R2074&gt;0.3,0.3,)))),REFERENCIAS!$C:$D,2,0)*VLOOKUP($R$2,PONDERADORES!$A$11:$G$11,7,0)</f>
        <v>15</v>
      </c>
      <c r="AA2074" s="92"/>
      <c r="AB2074" s="95" t="e">
        <f t="shared" ca="1" si="127"/>
        <v>#REF!</v>
      </c>
      <c r="AC2074" s="23" t="e">
        <f ca="1">IF(AB2074&gt;REFERENCIAS!$C$62,REFERENCIAS!$B$62,IF(AND(AB2074&gt;=REFERENCIAS!$C$63,AB2074&lt;REFERENCIAS!$D$63),REFERENCIAS!$B$63,IF(AND(AB2074&gt;REFERENCIAS!$C$64,AB2074&lt;=REFERENCIAS!$D$64),REFERENCIAS!$B$64,IF(AND(AB2074&gt;=REFERENCIAS!$C$65,AB2074&lt;REFERENCIAS!$D$65),REFERENCIAS!$B$65, "Revisar"))))</f>
        <v>#REF!</v>
      </c>
      <c r="AD2074" s="94" t="e">
        <f ca="1">VLOOKUP(AC2074,REFERENCIAS!$B$62:$G$65,4,FALSE)</f>
        <v>#REF!</v>
      </c>
    </row>
    <row r="2075" spans="1:30" ht="17.25" x14ac:dyDescent="0.25">
      <c r="A2075" s="74"/>
      <c r="B2075" s="19"/>
      <c r="C2075" s="19"/>
      <c r="D2075" s="50"/>
      <c r="E2075" s="73"/>
      <c r="F2075" s="74"/>
      <c r="G2075" s="9"/>
      <c r="H2075" s="48"/>
      <c r="I2075" s="49">
        <f t="shared" ca="1" si="125"/>
        <v>2022</v>
      </c>
      <c r="J2075" s="22">
        <f t="shared" ca="1" si="124"/>
        <v>1</v>
      </c>
      <c r="K2075" s="19"/>
      <c r="L2075" s="73"/>
      <c r="M2075" s="74"/>
      <c r="N2075" s="19"/>
      <c r="O2075" s="73"/>
      <c r="P2075" s="82">
        <v>1</v>
      </c>
      <c r="Q2075" s="24">
        <v>1</v>
      </c>
      <c r="R2075" s="81">
        <f t="shared" si="126"/>
        <v>1</v>
      </c>
      <c r="S2075" s="87"/>
      <c r="T2075" s="19"/>
      <c r="U2075" s="25"/>
      <c r="V2075" s="25"/>
      <c r="W2075" s="81"/>
      <c r="X2075" s="91" t="e">
        <f ca="1">+VLOOKUP(#REF!,REFERENCIAS!$C:$D,2,0)*VLOOKUP(#REF!,PONDERADORES!A:P,IF(AND(INFORMACION!$T2075='REFERENCIAS RIESGO'!$C$36,INFORMACION!$F2075=REFERENCIAS!$C$24),16,IF(INFORMACION!$T2075='REFERENCIAS RIESGO'!$C$36,13,IF(INFORMACION!$F2075=REFERENCIAS!$C$24,10,7))),0)+VLOOKUP(K2075,REFERENCIAS!$C:$D,2,0)*VLOOKUP($K$2,PONDERADORES!A:P,IF(AND(INFORMACION!$T2075='REFERENCIAS RIESGO'!$C$36,INFORMACION!$F2075=REFERENCIAS!$C$24),16,IF(INFORMACION!$T2075='REFERENCIAS RIESGO'!$C$36,13,IF(INFORMACION!$F2075=REFERENCIAS!$C$24,10,7))),0)+VLOOKUP(L2075,REFERENCIAS!$C:$D,2,0)*VLOOKUP($L$2,PONDERADORES!A:P,IF(AND(INFORMACION!$T2075='REFERENCIAS RIESGO'!$C$36,INFORMACION!$F2075=REFERENCIAS!$C$24),16,IF(INFORMACION!$T2075='REFERENCIAS RIESGO'!$C$36,13,IF(INFORMACION!$F2075=REFERENCIAS!$C$24,10,7))),0)+VLOOKUP(F2075,REFERENCIAS!$C:$D,2,0)*VLOOKUP($F$2,PONDERADORES!A:P,IF(AND(INFORMACION!$T2075='REFERENCIAS RIESGO'!$C$36,INFORMACION!$F2075=REFERENCIAS!$C$24),16,IF(INFORMACION!$T2075='REFERENCIAS RIESGO'!$C$36,13,IF(INFORMACION!$F2075=REFERENCIAS!$C$24,10,7))),0)+VLOOKUP(T2075,REFERENCIAS!$C:$D,2,0)*VLOOKUP($T$2,PONDERADORES!A:P,IF(AND(INFORMACION!$T2075='REFERENCIAS RIESGO'!$C$36,INFORMACION!$F2075=REFERENCIAS!$C$24),16,IF(INFORMACION!$T2075='REFERENCIAS RIESGO'!$C$36,13,IF(INFORMACION!$F2075=REFERENCIAS!$C$24,10,7))),0)+VLOOKUP(IF(J2075&lt;=0.2,0.2,IF(AND(J2075&gt;0.2,J2075&lt;=0.4),0.4,IF(AND(J2075&gt;0.4,J2075&lt;=0.6),0.6,IF(AND(J2075&gt;0.6,J2075&lt;=0.8),0.8,IF(AND(J2075&gt;0.8,J2075&lt;=1),1))))),REFERENCIAS!$C:$D,2,0)*VLOOKUP($J$2,PONDERADORES!A:P,IF(AND(INFORMACION!$T2075='REFERENCIAS RIESGO'!$C$36,INFORMACION!$F2075=REFERENCIAS!$C$24),16,IF(INFORMACION!$T2075='REFERENCIAS RIESGO'!$C$36,13,IF(INFORMACION!$F2075=REFERENCIAS!$C$24,10,7))),0)</f>
        <v>#REF!</v>
      </c>
      <c r="Y2075" s="68">
        <f>+VLOOKUP(M2075,REFERENCIAS!$C:$D,2,0)*VLOOKUP($M$2,PONDERADORES!$A$7:$G$9,7,0)+VLOOKUP(N2075,REFERENCIAS!$C:$D,2,0)*VLOOKUP($N$2,PONDERADORES!$A$7:$G$9,7,0)+VLOOKUP(O2075,REFERENCIAS!$C:$D,2,0)*VLOOKUP($O$2,PONDERADORES!$A$7:$G$9,7,0)</f>
        <v>0.2</v>
      </c>
      <c r="Z2075" s="2">
        <f>+VLOOKUP(IF(R2075&lt;0.1,0,IF(AND(R2075&gt;=0.1,R2075&lt;0.2),0.1,IF(AND(R2075&gt;=0.2,R2075&lt;0.3),0.2,IF(R2075&gt;0.3,0.3,)))),REFERENCIAS!$C:$D,2,0)*VLOOKUP($R$2,PONDERADORES!$A$11:$G$11,7,0)</f>
        <v>15</v>
      </c>
      <c r="AA2075" s="92"/>
      <c r="AB2075" s="95" t="e">
        <f t="shared" ca="1" si="127"/>
        <v>#REF!</v>
      </c>
      <c r="AC2075" s="23" t="e">
        <f ca="1">IF(AB2075&gt;REFERENCIAS!$C$62,REFERENCIAS!$B$62,IF(AND(AB2075&gt;=REFERENCIAS!$C$63,AB2075&lt;REFERENCIAS!$D$63),REFERENCIAS!$B$63,IF(AND(AB2075&gt;REFERENCIAS!$C$64,AB2075&lt;=REFERENCIAS!$D$64),REFERENCIAS!$B$64,IF(AND(AB2075&gt;=REFERENCIAS!$C$65,AB2075&lt;REFERENCIAS!$D$65),REFERENCIAS!$B$65, "Revisar"))))</f>
        <v>#REF!</v>
      </c>
      <c r="AD2075" s="94" t="e">
        <f ca="1">VLOOKUP(AC2075,REFERENCIAS!$B$62:$G$65,4,FALSE)</f>
        <v>#REF!</v>
      </c>
    </row>
    <row r="2076" spans="1:30" ht="17.25" x14ac:dyDescent="0.25">
      <c r="A2076" s="74"/>
      <c r="B2076" s="19"/>
      <c r="C2076" s="19"/>
      <c r="D2076" s="50"/>
      <c r="E2076" s="73"/>
      <c r="F2076" s="74"/>
      <c r="G2076" s="9"/>
      <c r="H2076" s="48"/>
      <c r="I2076" s="49">
        <f t="shared" ca="1" si="125"/>
        <v>2022</v>
      </c>
      <c r="J2076" s="22">
        <f t="shared" ca="1" si="124"/>
        <v>1</v>
      </c>
      <c r="K2076" s="19"/>
      <c r="L2076" s="73"/>
      <c r="M2076" s="74"/>
      <c r="N2076" s="19"/>
      <c r="O2076" s="73"/>
      <c r="P2076" s="82">
        <v>1</v>
      </c>
      <c r="Q2076" s="24">
        <v>1</v>
      </c>
      <c r="R2076" s="81">
        <f t="shared" si="126"/>
        <v>1</v>
      </c>
      <c r="S2076" s="87"/>
      <c r="T2076" s="19"/>
      <c r="U2076" s="25"/>
      <c r="V2076" s="25"/>
      <c r="W2076" s="81"/>
      <c r="X2076" s="91" t="e">
        <f ca="1">+VLOOKUP(#REF!,REFERENCIAS!$C:$D,2,0)*VLOOKUP(#REF!,PONDERADORES!A:P,IF(AND(INFORMACION!$T2076='REFERENCIAS RIESGO'!$C$36,INFORMACION!$F2076=REFERENCIAS!$C$24),16,IF(INFORMACION!$T2076='REFERENCIAS RIESGO'!$C$36,13,IF(INFORMACION!$F2076=REFERENCIAS!$C$24,10,7))),0)+VLOOKUP(K2076,REFERENCIAS!$C:$D,2,0)*VLOOKUP($K$2,PONDERADORES!A:P,IF(AND(INFORMACION!$T2076='REFERENCIAS RIESGO'!$C$36,INFORMACION!$F2076=REFERENCIAS!$C$24),16,IF(INFORMACION!$T2076='REFERENCIAS RIESGO'!$C$36,13,IF(INFORMACION!$F2076=REFERENCIAS!$C$24,10,7))),0)+VLOOKUP(L2076,REFERENCIAS!$C:$D,2,0)*VLOOKUP($L$2,PONDERADORES!A:P,IF(AND(INFORMACION!$T2076='REFERENCIAS RIESGO'!$C$36,INFORMACION!$F2076=REFERENCIAS!$C$24),16,IF(INFORMACION!$T2076='REFERENCIAS RIESGO'!$C$36,13,IF(INFORMACION!$F2076=REFERENCIAS!$C$24,10,7))),0)+VLOOKUP(F2076,REFERENCIAS!$C:$D,2,0)*VLOOKUP($F$2,PONDERADORES!A:P,IF(AND(INFORMACION!$T2076='REFERENCIAS RIESGO'!$C$36,INFORMACION!$F2076=REFERENCIAS!$C$24),16,IF(INFORMACION!$T2076='REFERENCIAS RIESGO'!$C$36,13,IF(INFORMACION!$F2076=REFERENCIAS!$C$24,10,7))),0)+VLOOKUP(T2076,REFERENCIAS!$C:$D,2,0)*VLOOKUP($T$2,PONDERADORES!A:P,IF(AND(INFORMACION!$T2076='REFERENCIAS RIESGO'!$C$36,INFORMACION!$F2076=REFERENCIAS!$C$24),16,IF(INFORMACION!$T2076='REFERENCIAS RIESGO'!$C$36,13,IF(INFORMACION!$F2076=REFERENCIAS!$C$24,10,7))),0)+VLOOKUP(IF(J2076&lt;=0.2,0.2,IF(AND(J2076&gt;0.2,J2076&lt;=0.4),0.4,IF(AND(J2076&gt;0.4,J2076&lt;=0.6),0.6,IF(AND(J2076&gt;0.6,J2076&lt;=0.8),0.8,IF(AND(J2076&gt;0.8,J2076&lt;=1),1))))),REFERENCIAS!$C:$D,2,0)*VLOOKUP($J$2,PONDERADORES!A:P,IF(AND(INFORMACION!$T2076='REFERENCIAS RIESGO'!$C$36,INFORMACION!$F2076=REFERENCIAS!$C$24),16,IF(INFORMACION!$T2076='REFERENCIAS RIESGO'!$C$36,13,IF(INFORMACION!$F2076=REFERENCIAS!$C$24,10,7))),0)</f>
        <v>#REF!</v>
      </c>
      <c r="Y2076" s="68">
        <f>+VLOOKUP(M2076,REFERENCIAS!$C:$D,2,0)*VLOOKUP($M$2,PONDERADORES!$A$7:$G$9,7,0)+VLOOKUP(N2076,REFERENCIAS!$C:$D,2,0)*VLOOKUP($N$2,PONDERADORES!$A$7:$G$9,7,0)+VLOOKUP(O2076,REFERENCIAS!$C:$D,2,0)*VLOOKUP($O$2,PONDERADORES!$A$7:$G$9,7,0)</f>
        <v>0.2</v>
      </c>
      <c r="Z2076" s="2">
        <f>+VLOOKUP(IF(R2076&lt;0.1,0,IF(AND(R2076&gt;=0.1,R2076&lt;0.2),0.1,IF(AND(R2076&gt;=0.2,R2076&lt;0.3),0.2,IF(R2076&gt;0.3,0.3,)))),REFERENCIAS!$C:$D,2,0)*VLOOKUP($R$2,PONDERADORES!$A$11:$G$11,7,0)</f>
        <v>15</v>
      </c>
      <c r="AA2076" s="92"/>
      <c r="AB2076" s="95" t="e">
        <f t="shared" ca="1" si="127"/>
        <v>#REF!</v>
      </c>
      <c r="AC2076" s="23" t="e">
        <f ca="1">IF(AB2076&gt;REFERENCIAS!$C$62,REFERENCIAS!$B$62,IF(AND(AB2076&gt;=REFERENCIAS!$C$63,AB2076&lt;REFERENCIAS!$D$63),REFERENCIAS!$B$63,IF(AND(AB2076&gt;REFERENCIAS!$C$64,AB2076&lt;=REFERENCIAS!$D$64),REFERENCIAS!$B$64,IF(AND(AB2076&gt;=REFERENCIAS!$C$65,AB2076&lt;REFERENCIAS!$D$65),REFERENCIAS!$B$65, "Revisar"))))</f>
        <v>#REF!</v>
      </c>
      <c r="AD2076" s="94" t="e">
        <f ca="1">VLOOKUP(AC2076,REFERENCIAS!$B$62:$G$65,4,FALSE)</f>
        <v>#REF!</v>
      </c>
    </row>
    <row r="2077" spans="1:30" ht="17.25" x14ac:dyDescent="0.25">
      <c r="A2077" s="74"/>
      <c r="B2077" s="19"/>
      <c r="C2077" s="19"/>
      <c r="D2077" s="50"/>
      <c r="E2077" s="73"/>
      <c r="F2077" s="74"/>
      <c r="G2077" s="9"/>
      <c r="H2077" s="48"/>
      <c r="I2077" s="49">
        <f t="shared" ca="1" si="125"/>
        <v>2022</v>
      </c>
      <c r="J2077" s="22">
        <f t="shared" ca="1" si="124"/>
        <v>1</v>
      </c>
      <c r="K2077" s="19"/>
      <c r="L2077" s="73"/>
      <c r="M2077" s="74"/>
      <c r="N2077" s="19"/>
      <c r="O2077" s="73"/>
      <c r="P2077" s="82">
        <v>1</v>
      </c>
      <c r="Q2077" s="24">
        <v>1</v>
      </c>
      <c r="R2077" s="81">
        <f t="shared" si="126"/>
        <v>1</v>
      </c>
      <c r="S2077" s="87"/>
      <c r="T2077" s="19"/>
      <c r="U2077" s="25"/>
      <c r="V2077" s="25"/>
      <c r="W2077" s="81"/>
      <c r="X2077" s="91" t="e">
        <f ca="1">+VLOOKUP(#REF!,REFERENCIAS!$C:$D,2,0)*VLOOKUP(#REF!,PONDERADORES!A:P,IF(AND(INFORMACION!$T2077='REFERENCIAS RIESGO'!$C$36,INFORMACION!$F2077=REFERENCIAS!$C$24),16,IF(INFORMACION!$T2077='REFERENCIAS RIESGO'!$C$36,13,IF(INFORMACION!$F2077=REFERENCIAS!$C$24,10,7))),0)+VLOOKUP(K2077,REFERENCIAS!$C:$D,2,0)*VLOOKUP($K$2,PONDERADORES!A:P,IF(AND(INFORMACION!$T2077='REFERENCIAS RIESGO'!$C$36,INFORMACION!$F2077=REFERENCIAS!$C$24),16,IF(INFORMACION!$T2077='REFERENCIAS RIESGO'!$C$36,13,IF(INFORMACION!$F2077=REFERENCIAS!$C$24,10,7))),0)+VLOOKUP(L2077,REFERENCIAS!$C:$D,2,0)*VLOOKUP($L$2,PONDERADORES!A:P,IF(AND(INFORMACION!$T2077='REFERENCIAS RIESGO'!$C$36,INFORMACION!$F2077=REFERENCIAS!$C$24),16,IF(INFORMACION!$T2077='REFERENCIAS RIESGO'!$C$36,13,IF(INFORMACION!$F2077=REFERENCIAS!$C$24,10,7))),0)+VLOOKUP(F2077,REFERENCIAS!$C:$D,2,0)*VLOOKUP($F$2,PONDERADORES!A:P,IF(AND(INFORMACION!$T2077='REFERENCIAS RIESGO'!$C$36,INFORMACION!$F2077=REFERENCIAS!$C$24),16,IF(INFORMACION!$T2077='REFERENCIAS RIESGO'!$C$36,13,IF(INFORMACION!$F2077=REFERENCIAS!$C$24,10,7))),0)+VLOOKUP(T2077,REFERENCIAS!$C:$D,2,0)*VLOOKUP($T$2,PONDERADORES!A:P,IF(AND(INFORMACION!$T2077='REFERENCIAS RIESGO'!$C$36,INFORMACION!$F2077=REFERENCIAS!$C$24),16,IF(INFORMACION!$T2077='REFERENCIAS RIESGO'!$C$36,13,IF(INFORMACION!$F2077=REFERENCIAS!$C$24,10,7))),0)+VLOOKUP(IF(J2077&lt;=0.2,0.2,IF(AND(J2077&gt;0.2,J2077&lt;=0.4),0.4,IF(AND(J2077&gt;0.4,J2077&lt;=0.6),0.6,IF(AND(J2077&gt;0.6,J2077&lt;=0.8),0.8,IF(AND(J2077&gt;0.8,J2077&lt;=1),1))))),REFERENCIAS!$C:$D,2,0)*VLOOKUP($J$2,PONDERADORES!A:P,IF(AND(INFORMACION!$T2077='REFERENCIAS RIESGO'!$C$36,INFORMACION!$F2077=REFERENCIAS!$C$24),16,IF(INFORMACION!$T2077='REFERENCIAS RIESGO'!$C$36,13,IF(INFORMACION!$F2077=REFERENCIAS!$C$24,10,7))),0)</f>
        <v>#REF!</v>
      </c>
      <c r="Y2077" s="68">
        <f>+VLOOKUP(M2077,REFERENCIAS!$C:$D,2,0)*VLOOKUP($M$2,PONDERADORES!$A$7:$G$9,7,0)+VLOOKUP(N2077,REFERENCIAS!$C:$D,2,0)*VLOOKUP($N$2,PONDERADORES!$A$7:$G$9,7,0)+VLOOKUP(O2077,REFERENCIAS!$C:$D,2,0)*VLOOKUP($O$2,PONDERADORES!$A$7:$G$9,7,0)</f>
        <v>0.2</v>
      </c>
      <c r="Z2077" s="2">
        <f>+VLOOKUP(IF(R2077&lt;0.1,0,IF(AND(R2077&gt;=0.1,R2077&lt;0.2),0.1,IF(AND(R2077&gt;=0.2,R2077&lt;0.3),0.2,IF(R2077&gt;0.3,0.3,)))),REFERENCIAS!$C:$D,2,0)*VLOOKUP($R$2,PONDERADORES!$A$11:$G$11,7,0)</f>
        <v>15</v>
      </c>
      <c r="AA2077" s="92"/>
      <c r="AB2077" s="95" t="e">
        <f t="shared" ca="1" si="127"/>
        <v>#REF!</v>
      </c>
      <c r="AC2077" s="23" t="e">
        <f ca="1">IF(AB2077&gt;REFERENCIAS!$C$62,REFERENCIAS!$B$62,IF(AND(AB2077&gt;=REFERENCIAS!$C$63,AB2077&lt;REFERENCIAS!$D$63),REFERENCIAS!$B$63,IF(AND(AB2077&gt;REFERENCIAS!$C$64,AB2077&lt;=REFERENCIAS!$D$64),REFERENCIAS!$B$64,IF(AND(AB2077&gt;=REFERENCIAS!$C$65,AB2077&lt;REFERENCIAS!$D$65),REFERENCIAS!$B$65, "Revisar"))))</f>
        <v>#REF!</v>
      </c>
      <c r="AD2077" s="94" t="e">
        <f ca="1">VLOOKUP(AC2077,REFERENCIAS!$B$62:$G$65,4,FALSE)</f>
        <v>#REF!</v>
      </c>
    </row>
    <row r="2078" spans="1:30" ht="17.25" x14ac:dyDescent="0.25">
      <c r="A2078" s="74"/>
      <c r="B2078" s="19"/>
      <c r="C2078" s="19"/>
      <c r="D2078" s="50"/>
      <c r="E2078" s="73"/>
      <c r="F2078" s="74"/>
      <c r="G2078" s="9"/>
      <c r="H2078" s="48"/>
      <c r="I2078" s="49">
        <f t="shared" ca="1" si="125"/>
        <v>2022</v>
      </c>
      <c r="J2078" s="22">
        <f t="shared" ca="1" si="124"/>
        <v>1</v>
      </c>
      <c r="K2078" s="19"/>
      <c r="L2078" s="73"/>
      <c r="M2078" s="74"/>
      <c r="N2078" s="19"/>
      <c r="O2078" s="73"/>
      <c r="P2078" s="82">
        <v>1</v>
      </c>
      <c r="Q2078" s="24">
        <v>1</v>
      </c>
      <c r="R2078" s="81">
        <f t="shared" si="126"/>
        <v>1</v>
      </c>
      <c r="S2078" s="87"/>
      <c r="T2078" s="19"/>
      <c r="U2078" s="25"/>
      <c r="V2078" s="25"/>
      <c r="W2078" s="81"/>
      <c r="X2078" s="91" t="e">
        <f ca="1">+VLOOKUP(#REF!,REFERENCIAS!$C:$D,2,0)*VLOOKUP(#REF!,PONDERADORES!A:P,IF(AND(INFORMACION!$T2078='REFERENCIAS RIESGO'!$C$36,INFORMACION!$F2078=REFERENCIAS!$C$24),16,IF(INFORMACION!$T2078='REFERENCIAS RIESGO'!$C$36,13,IF(INFORMACION!$F2078=REFERENCIAS!$C$24,10,7))),0)+VLOOKUP(K2078,REFERENCIAS!$C:$D,2,0)*VLOOKUP($K$2,PONDERADORES!A:P,IF(AND(INFORMACION!$T2078='REFERENCIAS RIESGO'!$C$36,INFORMACION!$F2078=REFERENCIAS!$C$24),16,IF(INFORMACION!$T2078='REFERENCIAS RIESGO'!$C$36,13,IF(INFORMACION!$F2078=REFERENCIAS!$C$24,10,7))),0)+VLOOKUP(L2078,REFERENCIAS!$C:$D,2,0)*VLOOKUP($L$2,PONDERADORES!A:P,IF(AND(INFORMACION!$T2078='REFERENCIAS RIESGO'!$C$36,INFORMACION!$F2078=REFERENCIAS!$C$24),16,IF(INFORMACION!$T2078='REFERENCIAS RIESGO'!$C$36,13,IF(INFORMACION!$F2078=REFERENCIAS!$C$24,10,7))),0)+VLOOKUP(F2078,REFERENCIAS!$C:$D,2,0)*VLOOKUP($F$2,PONDERADORES!A:P,IF(AND(INFORMACION!$T2078='REFERENCIAS RIESGO'!$C$36,INFORMACION!$F2078=REFERENCIAS!$C$24),16,IF(INFORMACION!$T2078='REFERENCIAS RIESGO'!$C$36,13,IF(INFORMACION!$F2078=REFERENCIAS!$C$24,10,7))),0)+VLOOKUP(T2078,REFERENCIAS!$C:$D,2,0)*VLOOKUP($T$2,PONDERADORES!A:P,IF(AND(INFORMACION!$T2078='REFERENCIAS RIESGO'!$C$36,INFORMACION!$F2078=REFERENCIAS!$C$24),16,IF(INFORMACION!$T2078='REFERENCIAS RIESGO'!$C$36,13,IF(INFORMACION!$F2078=REFERENCIAS!$C$24,10,7))),0)+VLOOKUP(IF(J2078&lt;=0.2,0.2,IF(AND(J2078&gt;0.2,J2078&lt;=0.4),0.4,IF(AND(J2078&gt;0.4,J2078&lt;=0.6),0.6,IF(AND(J2078&gt;0.6,J2078&lt;=0.8),0.8,IF(AND(J2078&gt;0.8,J2078&lt;=1),1))))),REFERENCIAS!$C:$D,2,0)*VLOOKUP($J$2,PONDERADORES!A:P,IF(AND(INFORMACION!$T2078='REFERENCIAS RIESGO'!$C$36,INFORMACION!$F2078=REFERENCIAS!$C$24),16,IF(INFORMACION!$T2078='REFERENCIAS RIESGO'!$C$36,13,IF(INFORMACION!$F2078=REFERENCIAS!$C$24,10,7))),0)</f>
        <v>#REF!</v>
      </c>
      <c r="Y2078" s="68">
        <f>+VLOOKUP(M2078,REFERENCIAS!$C:$D,2,0)*VLOOKUP($M$2,PONDERADORES!$A$7:$G$9,7,0)+VLOOKUP(N2078,REFERENCIAS!$C:$D,2,0)*VLOOKUP($N$2,PONDERADORES!$A$7:$G$9,7,0)+VLOOKUP(O2078,REFERENCIAS!$C:$D,2,0)*VLOOKUP($O$2,PONDERADORES!$A$7:$G$9,7,0)</f>
        <v>0.2</v>
      </c>
      <c r="Z2078" s="2">
        <f>+VLOOKUP(IF(R2078&lt;0.1,0,IF(AND(R2078&gt;=0.1,R2078&lt;0.2),0.1,IF(AND(R2078&gt;=0.2,R2078&lt;0.3),0.2,IF(R2078&gt;0.3,0.3,)))),REFERENCIAS!$C:$D,2,0)*VLOOKUP($R$2,PONDERADORES!$A$11:$G$11,7,0)</f>
        <v>15</v>
      </c>
      <c r="AA2078" s="92"/>
      <c r="AB2078" s="95" t="e">
        <f t="shared" ca="1" si="127"/>
        <v>#REF!</v>
      </c>
      <c r="AC2078" s="23" t="e">
        <f ca="1">IF(AB2078&gt;REFERENCIAS!$C$62,REFERENCIAS!$B$62,IF(AND(AB2078&gt;=REFERENCIAS!$C$63,AB2078&lt;REFERENCIAS!$D$63),REFERENCIAS!$B$63,IF(AND(AB2078&gt;REFERENCIAS!$C$64,AB2078&lt;=REFERENCIAS!$D$64),REFERENCIAS!$B$64,IF(AND(AB2078&gt;=REFERENCIAS!$C$65,AB2078&lt;REFERENCIAS!$D$65),REFERENCIAS!$B$65, "Revisar"))))</f>
        <v>#REF!</v>
      </c>
      <c r="AD2078" s="94" t="e">
        <f ca="1">VLOOKUP(AC2078,REFERENCIAS!$B$62:$G$65,4,FALSE)</f>
        <v>#REF!</v>
      </c>
    </row>
    <row r="2079" spans="1:30" ht="17.25" x14ac:dyDescent="0.25">
      <c r="A2079" s="74"/>
      <c r="B2079" s="19"/>
      <c r="C2079" s="19"/>
      <c r="D2079" s="50"/>
      <c r="E2079" s="73"/>
      <c r="F2079" s="74"/>
      <c r="G2079" s="9"/>
      <c r="H2079" s="48"/>
      <c r="I2079" s="49">
        <f t="shared" ca="1" si="125"/>
        <v>2022</v>
      </c>
      <c r="J2079" s="22">
        <f t="shared" ca="1" si="124"/>
        <v>1</v>
      </c>
      <c r="K2079" s="19"/>
      <c r="L2079" s="73"/>
      <c r="M2079" s="74"/>
      <c r="N2079" s="19"/>
      <c r="O2079" s="73"/>
      <c r="P2079" s="82">
        <v>1</v>
      </c>
      <c r="Q2079" s="24">
        <v>1</v>
      </c>
      <c r="R2079" s="81">
        <f t="shared" si="126"/>
        <v>1</v>
      </c>
      <c r="S2079" s="87"/>
      <c r="T2079" s="19"/>
      <c r="U2079" s="25"/>
      <c r="V2079" s="25"/>
      <c r="W2079" s="81"/>
      <c r="X2079" s="91" t="e">
        <f ca="1">+VLOOKUP(#REF!,REFERENCIAS!$C:$D,2,0)*VLOOKUP(#REF!,PONDERADORES!A:P,IF(AND(INFORMACION!$T2079='REFERENCIAS RIESGO'!$C$36,INFORMACION!$F2079=REFERENCIAS!$C$24),16,IF(INFORMACION!$T2079='REFERENCIAS RIESGO'!$C$36,13,IF(INFORMACION!$F2079=REFERENCIAS!$C$24,10,7))),0)+VLOOKUP(K2079,REFERENCIAS!$C:$D,2,0)*VLOOKUP($K$2,PONDERADORES!A:P,IF(AND(INFORMACION!$T2079='REFERENCIAS RIESGO'!$C$36,INFORMACION!$F2079=REFERENCIAS!$C$24),16,IF(INFORMACION!$T2079='REFERENCIAS RIESGO'!$C$36,13,IF(INFORMACION!$F2079=REFERENCIAS!$C$24,10,7))),0)+VLOOKUP(L2079,REFERENCIAS!$C:$D,2,0)*VLOOKUP($L$2,PONDERADORES!A:P,IF(AND(INFORMACION!$T2079='REFERENCIAS RIESGO'!$C$36,INFORMACION!$F2079=REFERENCIAS!$C$24),16,IF(INFORMACION!$T2079='REFERENCIAS RIESGO'!$C$36,13,IF(INFORMACION!$F2079=REFERENCIAS!$C$24,10,7))),0)+VLOOKUP(F2079,REFERENCIAS!$C:$D,2,0)*VLOOKUP($F$2,PONDERADORES!A:P,IF(AND(INFORMACION!$T2079='REFERENCIAS RIESGO'!$C$36,INFORMACION!$F2079=REFERENCIAS!$C$24),16,IF(INFORMACION!$T2079='REFERENCIAS RIESGO'!$C$36,13,IF(INFORMACION!$F2079=REFERENCIAS!$C$24,10,7))),0)+VLOOKUP(T2079,REFERENCIAS!$C:$D,2,0)*VLOOKUP($T$2,PONDERADORES!A:P,IF(AND(INFORMACION!$T2079='REFERENCIAS RIESGO'!$C$36,INFORMACION!$F2079=REFERENCIAS!$C$24),16,IF(INFORMACION!$T2079='REFERENCIAS RIESGO'!$C$36,13,IF(INFORMACION!$F2079=REFERENCIAS!$C$24,10,7))),0)+VLOOKUP(IF(J2079&lt;=0.2,0.2,IF(AND(J2079&gt;0.2,J2079&lt;=0.4),0.4,IF(AND(J2079&gt;0.4,J2079&lt;=0.6),0.6,IF(AND(J2079&gt;0.6,J2079&lt;=0.8),0.8,IF(AND(J2079&gt;0.8,J2079&lt;=1),1))))),REFERENCIAS!$C:$D,2,0)*VLOOKUP($J$2,PONDERADORES!A:P,IF(AND(INFORMACION!$T2079='REFERENCIAS RIESGO'!$C$36,INFORMACION!$F2079=REFERENCIAS!$C$24),16,IF(INFORMACION!$T2079='REFERENCIAS RIESGO'!$C$36,13,IF(INFORMACION!$F2079=REFERENCIAS!$C$24,10,7))),0)</f>
        <v>#REF!</v>
      </c>
      <c r="Y2079" s="68">
        <f>+VLOOKUP(M2079,REFERENCIAS!$C:$D,2,0)*VLOOKUP($M$2,PONDERADORES!$A$7:$G$9,7,0)+VLOOKUP(N2079,REFERENCIAS!$C:$D,2,0)*VLOOKUP($N$2,PONDERADORES!$A$7:$G$9,7,0)+VLOOKUP(O2079,REFERENCIAS!$C:$D,2,0)*VLOOKUP($O$2,PONDERADORES!$A$7:$G$9,7,0)</f>
        <v>0.2</v>
      </c>
      <c r="Z2079" s="2">
        <f>+VLOOKUP(IF(R2079&lt;0.1,0,IF(AND(R2079&gt;=0.1,R2079&lt;0.2),0.1,IF(AND(R2079&gt;=0.2,R2079&lt;0.3),0.2,IF(R2079&gt;0.3,0.3,)))),REFERENCIAS!$C:$D,2,0)*VLOOKUP($R$2,PONDERADORES!$A$11:$G$11,7,0)</f>
        <v>15</v>
      </c>
      <c r="AA2079" s="92"/>
      <c r="AB2079" s="95" t="e">
        <f t="shared" ca="1" si="127"/>
        <v>#REF!</v>
      </c>
      <c r="AC2079" s="23" t="e">
        <f ca="1">IF(AB2079&gt;REFERENCIAS!$C$62,REFERENCIAS!$B$62,IF(AND(AB2079&gt;=REFERENCIAS!$C$63,AB2079&lt;REFERENCIAS!$D$63),REFERENCIAS!$B$63,IF(AND(AB2079&gt;REFERENCIAS!$C$64,AB2079&lt;=REFERENCIAS!$D$64),REFERENCIAS!$B$64,IF(AND(AB2079&gt;=REFERENCIAS!$C$65,AB2079&lt;REFERENCIAS!$D$65),REFERENCIAS!$B$65, "Revisar"))))</f>
        <v>#REF!</v>
      </c>
      <c r="AD2079" s="94" t="e">
        <f ca="1">VLOOKUP(AC2079,REFERENCIAS!$B$62:$G$65,4,FALSE)</f>
        <v>#REF!</v>
      </c>
    </row>
    <row r="2080" spans="1:30" ht="17.25" x14ac:dyDescent="0.25">
      <c r="A2080" s="74"/>
      <c r="B2080" s="19"/>
      <c r="C2080" s="19"/>
      <c r="D2080" s="50"/>
      <c r="E2080" s="73"/>
      <c r="F2080" s="74"/>
      <c r="G2080" s="9"/>
      <c r="H2080" s="48"/>
      <c r="I2080" s="49">
        <f t="shared" ca="1" si="125"/>
        <v>2022</v>
      </c>
      <c r="J2080" s="22">
        <f t="shared" ca="1" si="124"/>
        <v>1</v>
      </c>
      <c r="K2080" s="19"/>
      <c r="L2080" s="73"/>
      <c r="M2080" s="74"/>
      <c r="N2080" s="19"/>
      <c r="O2080" s="73"/>
      <c r="P2080" s="82">
        <v>1</v>
      </c>
      <c r="Q2080" s="24">
        <v>1</v>
      </c>
      <c r="R2080" s="81">
        <f t="shared" si="126"/>
        <v>1</v>
      </c>
      <c r="S2080" s="87"/>
      <c r="T2080" s="19"/>
      <c r="U2080" s="25"/>
      <c r="V2080" s="25"/>
      <c r="W2080" s="81"/>
      <c r="X2080" s="91" t="e">
        <f ca="1">+VLOOKUP(#REF!,REFERENCIAS!$C:$D,2,0)*VLOOKUP(#REF!,PONDERADORES!A:P,IF(AND(INFORMACION!$T2080='REFERENCIAS RIESGO'!$C$36,INFORMACION!$F2080=REFERENCIAS!$C$24),16,IF(INFORMACION!$T2080='REFERENCIAS RIESGO'!$C$36,13,IF(INFORMACION!$F2080=REFERENCIAS!$C$24,10,7))),0)+VLOOKUP(K2080,REFERENCIAS!$C:$D,2,0)*VLOOKUP($K$2,PONDERADORES!A:P,IF(AND(INFORMACION!$T2080='REFERENCIAS RIESGO'!$C$36,INFORMACION!$F2080=REFERENCIAS!$C$24),16,IF(INFORMACION!$T2080='REFERENCIAS RIESGO'!$C$36,13,IF(INFORMACION!$F2080=REFERENCIAS!$C$24,10,7))),0)+VLOOKUP(L2080,REFERENCIAS!$C:$D,2,0)*VLOOKUP($L$2,PONDERADORES!A:P,IF(AND(INFORMACION!$T2080='REFERENCIAS RIESGO'!$C$36,INFORMACION!$F2080=REFERENCIAS!$C$24),16,IF(INFORMACION!$T2080='REFERENCIAS RIESGO'!$C$36,13,IF(INFORMACION!$F2080=REFERENCIAS!$C$24,10,7))),0)+VLOOKUP(F2080,REFERENCIAS!$C:$D,2,0)*VLOOKUP($F$2,PONDERADORES!A:P,IF(AND(INFORMACION!$T2080='REFERENCIAS RIESGO'!$C$36,INFORMACION!$F2080=REFERENCIAS!$C$24),16,IF(INFORMACION!$T2080='REFERENCIAS RIESGO'!$C$36,13,IF(INFORMACION!$F2080=REFERENCIAS!$C$24,10,7))),0)+VLOOKUP(T2080,REFERENCIAS!$C:$D,2,0)*VLOOKUP($T$2,PONDERADORES!A:P,IF(AND(INFORMACION!$T2080='REFERENCIAS RIESGO'!$C$36,INFORMACION!$F2080=REFERENCIAS!$C$24),16,IF(INFORMACION!$T2080='REFERENCIAS RIESGO'!$C$36,13,IF(INFORMACION!$F2080=REFERENCIAS!$C$24,10,7))),0)+VLOOKUP(IF(J2080&lt;=0.2,0.2,IF(AND(J2080&gt;0.2,J2080&lt;=0.4),0.4,IF(AND(J2080&gt;0.4,J2080&lt;=0.6),0.6,IF(AND(J2080&gt;0.6,J2080&lt;=0.8),0.8,IF(AND(J2080&gt;0.8,J2080&lt;=1),1))))),REFERENCIAS!$C:$D,2,0)*VLOOKUP($J$2,PONDERADORES!A:P,IF(AND(INFORMACION!$T2080='REFERENCIAS RIESGO'!$C$36,INFORMACION!$F2080=REFERENCIAS!$C$24),16,IF(INFORMACION!$T2080='REFERENCIAS RIESGO'!$C$36,13,IF(INFORMACION!$F2080=REFERENCIAS!$C$24,10,7))),0)</f>
        <v>#REF!</v>
      </c>
      <c r="Y2080" s="68">
        <f>+VLOOKUP(M2080,REFERENCIAS!$C:$D,2,0)*VLOOKUP($M$2,PONDERADORES!$A$7:$G$9,7,0)+VLOOKUP(N2080,REFERENCIAS!$C:$D,2,0)*VLOOKUP($N$2,PONDERADORES!$A$7:$G$9,7,0)+VLOOKUP(O2080,REFERENCIAS!$C:$D,2,0)*VLOOKUP($O$2,PONDERADORES!$A$7:$G$9,7,0)</f>
        <v>0.2</v>
      </c>
      <c r="Z2080" s="2">
        <f>+VLOOKUP(IF(R2080&lt;0.1,0,IF(AND(R2080&gt;=0.1,R2080&lt;0.2),0.1,IF(AND(R2080&gt;=0.2,R2080&lt;0.3),0.2,IF(R2080&gt;0.3,0.3,)))),REFERENCIAS!$C:$D,2,0)*VLOOKUP($R$2,PONDERADORES!$A$11:$G$11,7,0)</f>
        <v>15</v>
      </c>
      <c r="AA2080" s="92"/>
      <c r="AB2080" s="95" t="e">
        <f t="shared" ca="1" si="127"/>
        <v>#REF!</v>
      </c>
      <c r="AC2080" s="23" t="e">
        <f ca="1">IF(AB2080&gt;REFERENCIAS!$C$62,REFERENCIAS!$B$62,IF(AND(AB2080&gt;=REFERENCIAS!$C$63,AB2080&lt;REFERENCIAS!$D$63),REFERENCIAS!$B$63,IF(AND(AB2080&gt;REFERENCIAS!$C$64,AB2080&lt;=REFERENCIAS!$D$64),REFERENCIAS!$B$64,IF(AND(AB2080&gt;=REFERENCIAS!$C$65,AB2080&lt;REFERENCIAS!$D$65),REFERENCIAS!$B$65, "Revisar"))))</f>
        <v>#REF!</v>
      </c>
      <c r="AD2080" s="94" t="e">
        <f ca="1">VLOOKUP(AC2080,REFERENCIAS!$B$62:$G$65,4,FALSE)</f>
        <v>#REF!</v>
      </c>
    </row>
    <row r="2081" spans="1:30" ht="17.25" x14ac:dyDescent="0.25">
      <c r="A2081" s="74"/>
      <c r="B2081" s="19"/>
      <c r="C2081" s="19"/>
      <c r="D2081" s="50"/>
      <c r="E2081" s="73"/>
      <c r="F2081" s="74"/>
      <c r="G2081" s="9"/>
      <c r="H2081" s="48"/>
      <c r="I2081" s="49">
        <f t="shared" ca="1" si="125"/>
        <v>2022</v>
      </c>
      <c r="J2081" s="22">
        <f t="shared" ca="1" si="124"/>
        <v>1</v>
      </c>
      <c r="K2081" s="19"/>
      <c r="L2081" s="73"/>
      <c r="M2081" s="74"/>
      <c r="N2081" s="19"/>
      <c r="O2081" s="73"/>
      <c r="P2081" s="82">
        <v>1</v>
      </c>
      <c r="Q2081" s="24">
        <v>1</v>
      </c>
      <c r="R2081" s="81">
        <f t="shared" si="126"/>
        <v>1</v>
      </c>
      <c r="S2081" s="87"/>
      <c r="T2081" s="19"/>
      <c r="U2081" s="25"/>
      <c r="V2081" s="25"/>
      <c r="W2081" s="81"/>
      <c r="X2081" s="91" t="e">
        <f ca="1">+VLOOKUP(#REF!,REFERENCIAS!$C:$D,2,0)*VLOOKUP(#REF!,PONDERADORES!A:P,IF(AND(INFORMACION!$T2081='REFERENCIAS RIESGO'!$C$36,INFORMACION!$F2081=REFERENCIAS!$C$24),16,IF(INFORMACION!$T2081='REFERENCIAS RIESGO'!$C$36,13,IF(INFORMACION!$F2081=REFERENCIAS!$C$24,10,7))),0)+VLOOKUP(K2081,REFERENCIAS!$C:$D,2,0)*VLOOKUP($K$2,PONDERADORES!A:P,IF(AND(INFORMACION!$T2081='REFERENCIAS RIESGO'!$C$36,INFORMACION!$F2081=REFERENCIAS!$C$24),16,IF(INFORMACION!$T2081='REFERENCIAS RIESGO'!$C$36,13,IF(INFORMACION!$F2081=REFERENCIAS!$C$24,10,7))),0)+VLOOKUP(L2081,REFERENCIAS!$C:$D,2,0)*VLOOKUP($L$2,PONDERADORES!A:P,IF(AND(INFORMACION!$T2081='REFERENCIAS RIESGO'!$C$36,INFORMACION!$F2081=REFERENCIAS!$C$24),16,IF(INFORMACION!$T2081='REFERENCIAS RIESGO'!$C$36,13,IF(INFORMACION!$F2081=REFERENCIAS!$C$24,10,7))),0)+VLOOKUP(F2081,REFERENCIAS!$C:$D,2,0)*VLOOKUP($F$2,PONDERADORES!A:P,IF(AND(INFORMACION!$T2081='REFERENCIAS RIESGO'!$C$36,INFORMACION!$F2081=REFERENCIAS!$C$24),16,IF(INFORMACION!$T2081='REFERENCIAS RIESGO'!$C$36,13,IF(INFORMACION!$F2081=REFERENCIAS!$C$24,10,7))),0)+VLOOKUP(T2081,REFERENCIAS!$C:$D,2,0)*VLOOKUP($T$2,PONDERADORES!A:P,IF(AND(INFORMACION!$T2081='REFERENCIAS RIESGO'!$C$36,INFORMACION!$F2081=REFERENCIAS!$C$24),16,IF(INFORMACION!$T2081='REFERENCIAS RIESGO'!$C$36,13,IF(INFORMACION!$F2081=REFERENCIAS!$C$24,10,7))),0)+VLOOKUP(IF(J2081&lt;=0.2,0.2,IF(AND(J2081&gt;0.2,J2081&lt;=0.4),0.4,IF(AND(J2081&gt;0.4,J2081&lt;=0.6),0.6,IF(AND(J2081&gt;0.6,J2081&lt;=0.8),0.8,IF(AND(J2081&gt;0.8,J2081&lt;=1),1))))),REFERENCIAS!$C:$D,2,0)*VLOOKUP($J$2,PONDERADORES!A:P,IF(AND(INFORMACION!$T2081='REFERENCIAS RIESGO'!$C$36,INFORMACION!$F2081=REFERENCIAS!$C$24),16,IF(INFORMACION!$T2081='REFERENCIAS RIESGO'!$C$36,13,IF(INFORMACION!$F2081=REFERENCIAS!$C$24,10,7))),0)</f>
        <v>#REF!</v>
      </c>
      <c r="Y2081" s="68">
        <f>+VLOOKUP(M2081,REFERENCIAS!$C:$D,2,0)*VLOOKUP($M$2,PONDERADORES!$A$7:$G$9,7,0)+VLOOKUP(N2081,REFERENCIAS!$C:$D,2,0)*VLOOKUP($N$2,PONDERADORES!$A$7:$G$9,7,0)+VLOOKUP(O2081,REFERENCIAS!$C:$D,2,0)*VLOOKUP($O$2,PONDERADORES!$A$7:$G$9,7,0)</f>
        <v>0.2</v>
      </c>
      <c r="Z2081" s="2">
        <f>+VLOOKUP(IF(R2081&lt;0.1,0,IF(AND(R2081&gt;=0.1,R2081&lt;0.2),0.1,IF(AND(R2081&gt;=0.2,R2081&lt;0.3),0.2,IF(R2081&gt;0.3,0.3,)))),REFERENCIAS!$C:$D,2,0)*VLOOKUP($R$2,PONDERADORES!$A$11:$G$11,7,0)</f>
        <v>15</v>
      </c>
      <c r="AA2081" s="92"/>
      <c r="AB2081" s="95" t="e">
        <f t="shared" ca="1" si="127"/>
        <v>#REF!</v>
      </c>
      <c r="AC2081" s="23" t="e">
        <f ca="1">IF(AB2081&gt;REFERENCIAS!$C$62,REFERENCIAS!$B$62,IF(AND(AB2081&gt;=REFERENCIAS!$C$63,AB2081&lt;REFERENCIAS!$D$63),REFERENCIAS!$B$63,IF(AND(AB2081&gt;REFERENCIAS!$C$64,AB2081&lt;=REFERENCIAS!$D$64),REFERENCIAS!$B$64,IF(AND(AB2081&gt;=REFERENCIAS!$C$65,AB2081&lt;REFERENCIAS!$D$65),REFERENCIAS!$B$65, "Revisar"))))</f>
        <v>#REF!</v>
      </c>
      <c r="AD2081" s="94" t="e">
        <f ca="1">VLOOKUP(AC2081,REFERENCIAS!$B$62:$G$65,4,FALSE)</f>
        <v>#REF!</v>
      </c>
    </row>
    <row r="2082" spans="1:30" ht="17.25" x14ac:dyDescent="0.25">
      <c r="A2082" s="74"/>
      <c r="B2082" s="19"/>
      <c r="C2082" s="19"/>
      <c r="D2082" s="50"/>
      <c r="E2082" s="73"/>
      <c r="F2082" s="74"/>
      <c r="G2082" s="9"/>
      <c r="H2082" s="48"/>
      <c r="I2082" s="49">
        <f t="shared" ca="1" si="125"/>
        <v>2022</v>
      </c>
      <c r="J2082" s="22">
        <f t="shared" ca="1" si="124"/>
        <v>1</v>
      </c>
      <c r="K2082" s="19"/>
      <c r="L2082" s="73"/>
      <c r="M2082" s="74"/>
      <c r="N2082" s="19"/>
      <c r="O2082" s="73"/>
      <c r="P2082" s="82">
        <v>1</v>
      </c>
      <c r="Q2082" s="24">
        <v>1</v>
      </c>
      <c r="R2082" s="81">
        <f t="shared" si="126"/>
        <v>1</v>
      </c>
      <c r="S2082" s="87"/>
      <c r="T2082" s="19"/>
      <c r="U2082" s="25"/>
      <c r="V2082" s="25"/>
      <c r="W2082" s="81"/>
      <c r="X2082" s="91" t="e">
        <f ca="1">+VLOOKUP(#REF!,REFERENCIAS!$C:$D,2,0)*VLOOKUP(#REF!,PONDERADORES!A:P,IF(AND(INFORMACION!$T2082='REFERENCIAS RIESGO'!$C$36,INFORMACION!$F2082=REFERENCIAS!$C$24),16,IF(INFORMACION!$T2082='REFERENCIAS RIESGO'!$C$36,13,IF(INFORMACION!$F2082=REFERENCIAS!$C$24,10,7))),0)+VLOOKUP(K2082,REFERENCIAS!$C:$D,2,0)*VLOOKUP($K$2,PONDERADORES!A:P,IF(AND(INFORMACION!$T2082='REFERENCIAS RIESGO'!$C$36,INFORMACION!$F2082=REFERENCIAS!$C$24),16,IF(INFORMACION!$T2082='REFERENCIAS RIESGO'!$C$36,13,IF(INFORMACION!$F2082=REFERENCIAS!$C$24,10,7))),0)+VLOOKUP(L2082,REFERENCIAS!$C:$D,2,0)*VLOOKUP($L$2,PONDERADORES!A:P,IF(AND(INFORMACION!$T2082='REFERENCIAS RIESGO'!$C$36,INFORMACION!$F2082=REFERENCIAS!$C$24),16,IF(INFORMACION!$T2082='REFERENCIAS RIESGO'!$C$36,13,IF(INFORMACION!$F2082=REFERENCIAS!$C$24,10,7))),0)+VLOOKUP(F2082,REFERENCIAS!$C:$D,2,0)*VLOOKUP($F$2,PONDERADORES!A:P,IF(AND(INFORMACION!$T2082='REFERENCIAS RIESGO'!$C$36,INFORMACION!$F2082=REFERENCIAS!$C$24),16,IF(INFORMACION!$T2082='REFERENCIAS RIESGO'!$C$36,13,IF(INFORMACION!$F2082=REFERENCIAS!$C$24,10,7))),0)+VLOOKUP(T2082,REFERENCIAS!$C:$D,2,0)*VLOOKUP($T$2,PONDERADORES!A:P,IF(AND(INFORMACION!$T2082='REFERENCIAS RIESGO'!$C$36,INFORMACION!$F2082=REFERENCIAS!$C$24),16,IF(INFORMACION!$T2082='REFERENCIAS RIESGO'!$C$36,13,IF(INFORMACION!$F2082=REFERENCIAS!$C$24,10,7))),0)+VLOOKUP(IF(J2082&lt;=0.2,0.2,IF(AND(J2082&gt;0.2,J2082&lt;=0.4),0.4,IF(AND(J2082&gt;0.4,J2082&lt;=0.6),0.6,IF(AND(J2082&gt;0.6,J2082&lt;=0.8),0.8,IF(AND(J2082&gt;0.8,J2082&lt;=1),1))))),REFERENCIAS!$C:$D,2,0)*VLOOKUP($J$2,PONDERADORES!A:P,IF(AND(INFORMACION!$T2082='REFERENCIAS RIESGO'!$C$36,INFORMACION!$F2082=REFERENCIAS!$C$24),16,IF(INFORMACION!$T2082='REFERENCIAS RIESGO'!$C$36,13,IF(INFORMACION!$F2082=REFERENCIAS!$C$24,10,7))),0)</f>
        <v>#REF!</v>
      </c>
      <c r="Y2082" s="68">
        <f>+VLOOKUP(M2082,REFERENCIAS!$C:$D,2,0)*VLOOKUP($M$2,PONDERADORES!$A$7:$G$9,7,0)+VLOOKUP(N2082,REFERENCIAS!$C:$D,2,0)*VLOOKUP($N$2,PONDERADORES!$A$7:$G$9,7,0)+VLOOKUP(O2082,REFERENCIAS!$C:$D,2,0)*VLOOKUP($O$2,PONDERADORES!$A$7:$G$9,7,0)</f>
        <v>0.2</v>
      </c>
      <c r="Z2082" s="2">
        <f>+VLOOKUP(IF(R2082&lt;0.1,0,IF(AND(R2082&gt;=0.1,R2082&lt;0.2),0.1,IF(AND(R2082&gt;=0.2,R2082&lt;0.3),0.2,IF(R2082&gt;0.3,0.3,)))),REFERENCIAS!$C:$D,2,0)*VLOOKUP($R$2,PONDERADORES!$A$11:$G$11,7,0)</f>
        <v>15</v>
      </c>
      <c r="AA2082" s="92"/>
      <c r="AB2082" s="95" t="e">
        <f t="shared" ca="1" si="127"/>
        <v>#REF!</v>
      </c>
      <c r="AC2082" s="23" t="e">
        <f ca="1">IF(AB2082&gt;REFERENCIAS!$C$62,REFERENCIAS!$B$62,IF(AND(AB2082&gt;=REFERENCIAS!$C$63,AB2082&lt;REFERENCIAS!$D$63),REFERENCIAS!$B$63,IF(AND(AB2082&gt;REFERENCIAS!$C$64,AB2082&lt;=REFERENCIAS!$D$64),REFERENCIAS!$B$64,IF(AND(AB2082&gt;=REFERENCIAS!$C$65,AB2082&lt;REFERENCIAS!$D$65),REFERENCIAS!$B$65, "Revisar"))))</f>
        <v>#REF!</v>
      </c>
      <c r="AD2082" s="94" t="e">
        <f ca="1">VLOOKUP(AC2082,REFERENCIAS!$B$62:$G$65,4,FALSE)</f>
        <v>#REF!</v>
      </c>
    </row>
    <row r="2083" spans="1:30" ht="17.25" x14ac:dyDescent="0.25">
      <c r="A2083" s="74"/>
      <c r="B2083" s="19"/>
      <c r="C2083" s="19"/>
      <c r="D2083" s="50"/>
      <c r="E2083" s="73"/>
      <c r="F2083" s="74"/>
      <c r="G2083" s="9"/>
      <c r="H2083" s="48"/>
      <c r="I2083" s="49">
        <f t="shared" ca="1" si="125"/>
        <v>2022</v>
      </c>
      <c r="J2083" s="22">
        <f t="shared" ca="1" si="124"/>
        <v>1</v>
      </c>
      <c r="K2083" s="19"/>
      <c r="L2083" s="73"/>
      <c r="M2083" s="74"/>
      <c r="N2083" s="19"/>
      <c r="O2083" s="73"/>
      <c r="P2083" s="82">
        <v>1</v>
      </c>
      <c r="Q2083" s="24">
        <v>1</v>
      </c>
      <c r="R2083" s="81">
        <f t="shared" si="126"/>
        <v>1</v>
      </c>
      <c r="S2083" s="87"/>
      <c r="T2083" s="19"/>
      <c r="U2083" s="25"/>
      <c r="V2083" s="25"/>
      <c r="W2083" s="81"/>
      <c r="X2083" s="91" t="e">
        <f ca="1">+VLOOKUP(#REF!,REFERENCIAS!$C:$D,2,0)*VLOOKUP(#REF!,PONDERADORES!A:P,IF(AND(INFORMACION!$T2083='REFERENCIAS RIESGO'!$C$36,INFORMACION!$F2083=REFERENCIAS!$C$24),16,IF(INFORMACION!$T2083='REFERENCIAS RIESGO'!$C$36,13,IF(INFORMACION!$F2083=REFERENCIAS!$C$24,10,7))),0)+VLOOKUP(K2083,REFERENCIAS!$C:$D,2,0)*VLOOKUP($K$2,PONDERADORES!A:P,IF(AND(INFORMACION!$T2083='REFERENCIAS RIESGO'!$C$36,INFORMACION!$F2083=REFERENCIAS!$C$24),16,IF(INFORMACION!$T2083='REFERENCIAS RIESGO'!$C$36,13,IF(INFORMACION!$F2083=REFERENCIAS!$C$24,10,7))),0)+VLOOKUP(L2083,REFERENCIAS!$C:$D,2,0)*VLOOKUP($L$2,PONDERADORES!A:P,IF(AND(INFORMACION!$T2083='REFERENCIAS RIESGO'!$C$36,INFORMACION!$F2083=REFERENCIAS!$C$24),16,IF(INFORMACION!$T2083='REFERENCIAS RIESGO'!$C$36,13,IF(INFORMACION!$F2083=REFERENCIAS!$C$24,10,7))),0)+VLOOKUP(F2083,REFERENCIAS!$C:$D,2,0)*VLOOKUP($F$2,PONDERADORES!A:P,IF(AND(INFORMACION!$T2083='REFERENCIAS RIESGO'!$C$36,INFORMACION!$F2083=REFERENCIAS!$C$24),16,IF(INFORMACION!$T2083='REFERENCIAS RIESGO'!$C$36,13,IF(INFORMACION!$F2083=REFERENCIAS!$C$24,10,7))),0)+VLOOKUP(T2083,REFERENCIAS!$C:$D,2,0)*VLOOKUP($T$2,PONDERADORES!A:P,IF(AND(INFORMACION!$T2083='REFERENCIAS RIESGO'!$C$36,INFORMACION!$F2083=REFERENCIAS!$C$24),16,IF(INFORMACION!$T2083='REFERENCIAS RIESGO'!$C$36,13,IF(INFORMACION!$F2083=REFERENCIAS!$C$24,10,7))),0)+VLOOKUP(IF(J2083&lt;=0.2,0.2,IF(AND(J2083&gt;0.2,J2083&lt;=0.4),0.4,IF(AND(J2083&gt;0.4,J2083&lt;=0.6),0.6,IF(AND(J2083&gt;0.6,J2083&lt;=0.8),0.8,IF(AND(J2083&gt;0.8,J2083&lt;=1),1))))),REFERENCIAS!$C:$D,2,0)*VLOOKUP($J$2,PONDERADORES!A:P,IF(AND(INFORMACION!$T2083='REFERENCIAS RIESGO'!$C$36,INFORMACION!$F2083=REFERENCIAS!$C$24),16,IF(INFORMACION!$T2083='REFERENCIAS RIESGO'!$C$36,13,IF(INFORMACION!$F2083=REFERENCIAS!$C$24,10,7))),0)</f>
        <v>#REF!</v>
      </c>
      <c r="Y2083" s="68">
        <f>+VLOOKUP(M2083,REFERENCIAS!$C:$D,2,0)*VLOOKUP($M$2,PONDERADORES!$A$7:$G$9,7,0)+VLOOKUP(N2083,REFERENCIAS!$C:$D,2,0)*VLOOKUP($N$2,PONDERADORES!$A$7:$G$9,7,0)+VLOOKUP(O2083,REFERENCIAS!$C:$D,2,0)*VLOOKUP($O$2,PONDERADORES!$A$7:$G$9,7,0)</f>
        <v>0.2</v>
      </c>
      <c r="Z2083" s="2">
        <f>+VLOOKUP(IF(R2083&lt;0.1,0,IF(AND(R2083&gt;=0.1,R2083&lt;0.2),0.1,IF(AND(R2083&gt;=0.2,R2083&lt;0.3),0.2,IF(R2083&gt;0.3,0.3,)))),REFERENCIAS!$C:$D,2,0)*VLOOKUP($R$2,PONDERADORES!$A$11:$G$11,7,0)</f>
        <v>15</v>
      </c>
      <c r="AA2083" s="92"/>
      <c r="AB2083" s="95" t="e">
        <f t="shared" ca="1" si="127"/>
        <v>#REF!</v>
      </c>
      <c r="AC2083" s="23" t="e">
        <f ca="1">IF(AB2083&gt;REFERENCIAS!$C$62,REFERENCIAS!$B$62,IF(AND(AB2083&gt;=REFERENCIAS!$C$63,AB2083&lt;REFERENCIAS!$D$63),REFERENCIAS!$B$63,IF(AND(AB2083&gt;REFERENCIAS!$C$64,AB2083&lt;=REFERENCIAS!$D$64),REFERENCIAS!$B$64,IF(AND(AB2083&gt;=REFERENCIAS!$C$65,AB2083&lt;REFERENCIAS!$D$65),REFERENCIAS!$B$65, "Revisar"))))</f>
        <v>#REF!</v>
      </c>
      <c r="AD2083" s="94" t="e">
        <f ca="1">VLOOKUP(AC2083,REFERENCIAS!$B$62:$G$65,4,FALSE)</f>
        <v>#REF!</v>
      </c>
    </row>
    <row r="2084" spans="1:30" ht="17.25" x14ac:dyDescent="0.25">
      <c r="A2084" s="74"/>
      <c r="B2084" s="19"/>
      <c r="C2084" s="19"/>
      <c r="D2084" s="50"/>
      <c r="E2084" s="73"/>
      <c r="F2084" s="74"/>
      <c r="G2084" s="9"/>
      <c r="H2084" s="48"/>
      <c r="I2084" s="49">
        <f t="shared" ca="1" si="125"/>
        <v>2022</v>
      </c>
      <c r="J2084" s="22">
        <f t="shared" ca="1" si="124"/>
        <v>1</v>
      </c>
      <c r="K2084" s="19"/>
      <c r="L2084" s="73"/>
      <c r="M2084" s="74"/>
      <c r="N2084" s="19"/>
      <c r="O2084" s="73"/>
      <c r="P2084" s="82">
        <v>1</v>
      </c>
      <c r="Q2084" s="24">
        <v>1</v>
      </c>
      <c r="R2084" s="81">
        <f t="shared" si="126"/>
        <v>1</v>
      </c>
      <c r="S2084" s="87"/>
      <c r="T2084" s="19"/>
      <c r="U2084" s="25"/>
      <c r="V2084" s="25"/>
      <c r="W2084" s="81"/>
      <c r="X2084" s="91" t="e">
        <f ca="1">+VLOOKUP(#REF!,REFERENCIAS!$C:$D,2,0)*VLOOKUP(#REF!,PONDERADORES!A:P,IF(AND(INFORMACION!$T2084='REFERENCIAS RIESGO'!$C$36,INFORMACION!$F2084=REFERENCIAS!$C$24),16,IF(INFORMACION!$T2084='REFERENCIAS RIESGO'!$C$36,13,IF(INFORMACION!$F2084=REFERENCIAS!$C$24,10,7))),0)+VLOOKUP(K2084,REFERENCIAS!$C:$D,2,0)*VLOOKUP($K$2,PONDERADORES!A:P,IF(AND(INFORMACION!$T2084='REFERENCIAS RIESGO'!$C$36,INFORMACION!$F2084=REFERENCIAS!$C$24),16,IF(INFORMACION!$T2084='REFERENCIAS RIESGO'!$C$36,13,IF(INFORMACION!$F2084=REFERENCIAS!$C$24,10,7))),0)+VLOOKUP(L2084,REFERENCIAS!$C:$D,2,0)*VLOOKUP($L$2,PONDERADORES!A:P,IF(AND(INFORMACION!$T2084='REFERENCIAS RIESGO'!$C$36,INFORMACION!$F2084=REFERENCIAS!$C$24),16,IF(INFORMACION!$T2084='REFERENCIAS RIESGO'!$C$36,13,IF(INFORMACION!$F2084=REFERENCIAS!$C$24,10,7))),0)+VLOOKUP(F2084,REFERENCIAS!$C:$D,2,0)*VLOOKUP($F$2,PONDERADORES!A:P,IF(AND(INFORMACION!$T2084='REFERENCIAS RIESGO'!$C$36,INFORMACION!$F2084=REFERENCIAS!$C$24),16,IF(INFORMACION!$T2084='REFERENCIAS RIESGO'!$C$36,13,IF(INFORMACION!$F2084=REFERENCIAS!$C$24,10,7))),0)+VLOOKUP(T2084,REFERENCIAS!$C:$D,2,0)*VLOOKUP($T$2,PONDERADORES!A:P,IF(AND(INFORMACION!$T2084='REFERENCIAS RIESGO'!$C$36,INFORMACION!$F2084=REFERENCIAS!$C$24),16,IF(INFORMACION!$T2084='REFERENCIAS RIESGO'!$C$36,13,IF(INFORMACION!$F2084=REFERENCIAS!$C$24,10,7))),0)+VLOOKUP(IF(J2084&lt;=0.2,0.2,IF(AND(J2084&gt;0.2,J2084&lt;=0.4),0.4,IF(AND(J2084&gt;0.4,J2084&lt;=0.6),0.6,IF(AND(J2084&gt;0.6,J2084&lt;=0.8),0.8,IF(AND(J2084&gt;0.8,J2084&lt;=1),1))))),REFERENCIAS!$C:$D,2,0)*VLOOKUP($J$2,PONDERADORES!A:P,IF(AND(INFORMACION!$T2084='REFERENCIAS RIESGO'!$C$36,INFORMACION!$F2084=REFERENCIAS!$C$24),16,IF(INFORMACION!$T2084='REFERENCIAS RIESGO'!$C$36,13,IF(INFORMACION!$F2084=REFERENCIAS!$C$24,10,7))),0)</f>
        <v>#REF!</v>
      </c>
      <c r="Y2084" s="68">
        <f>+VLOOKUP(M2084,REFERENCIAS!$C:$D,2,0)*VLOOKUP($M$2,PONDERADORES!$A$7:$G$9,7,0)+VLOOKUP(N2084,REFERENCIAS!$C:$D,2,0)*VLOOKUP($N$2,PONDERADORES!$A$7:$G$9,7,0)+VLOOKUP(O2084,REFERENCIAS!$C:$D,2,0)*VLOOKUP($O$2,PONDERADORES!$A$7:$G$9,7,0)</f>
        <v>0.2</v>
      </c>
      <c r="Z2084" s="2">
        <f>+VLOOKUP(IF(R2084&lt;0.1,0,IF(AND(R2084&gt;=0.1,R2084&lt;0.2),0.1,IF(AND(R2084&gt;=0.2,R2084&lt;0.3),0.2,IF(R2084&gt;0.3,0.3,)))),REFERENCIAS!$C:$D,2,0)*VLOOKUP($R$2,PONDERADORES!$A$11:$G$11,7,0)</f>
        <v>15</v>
      </c>
      <c r="AA2084" s="92"/>
      <c r="AB2084" s="95" t="e">
        <f t="shared" ca="1" si="127"/>
        <v>#REF!</v>
      </c>
      <c r="AC2084" s="23" t="e">
        <f ca="1">IF(AB2084&gt;REFERENCIAS!$C$62,REFERENCIAS!$B$62,IF(AND(AB2084&gt;=REFERENCIAS!$C$63,AB2084&lt;REFERENCIAS!$D$63),REFERENCIAS!$B$63,IF(AND(AB2084&gt;REFERENCIAS!$C$64,AB2084&lt;=REFERENCIAS!$D$64),REFERENCIAS!$B$64,IF(AND(AB2084&gt;=REFERENCIAS!$C$65,AB2084&lt;REFERENCIAS!$D$65),REFERENCIAS!$B$65, "Revisar"))))</f>
        <v>#REF!</v>
      </c>
      <c r="AD2084" s="94" t="e">
        <f ca="1">VLOOKUP(AC2084,REFERENCIAS!$B$62:$G$65,4,FALSE)</f>
        <v>#REF!</v>
      </c>
    </row>
    <row r="2085" spans="1:30" ht="17.25" x14ac:dyDescent="0.25">
      <c r="A2085" s="74"/>
      <c r="B2085" s="19"/>
      <c r="C2085" s="19"/>
      <c r="D2085" s="50"/>
      <c r="E2085" s="73"/>
      <c r="F2085" s="74"/>
      <c r="G2085" s="9"/>
      <c r="H2085" s="48"/>
      <c r="I2085" s="49">
        <f t="shared" ca="1" si="125"/>
        <v>2022</v>
      </c>
      <c r="J2085" s="22">
        <f t="shared" ca="1" si="124"/>
        <v>1</v>
      </c>
      <c r="K2085" s="19"/>
      <c r="L2085" s="73"/>
      <c r="M2085" s="74"/>
      <c r="N2085" s="19"/>
      <c r="O2085" s="73"/>
      <c r="P2085" s="82">
        <v>1</v>
      </c>
      <c r="Q2085" s="24">
        <v>1</v>
      </c>
      <c r="R2085" s="81">
        <f t="shared" si="126"/>
        <v>1</v>
      </c>
      <c r="S2085" s="87"/>
      <c r="T2085" s="19"/>
      <c r="U2085" s="25"/>
      <c r="V2085" s="25"/>
      <c r="W2085" s="81"/>
      <c r="X2085" s="91" t="e">
        <f ca="1">+VLOOKUP(#REF!,REFERENCIAS!$C:$D,2,0)*VLOOKUP(#REF!,PONDERADORES!A:P,IF(AND(INFORMACION!$T2085='REFERENCIAS RIESGO'!$C$36,INFORMACION!$F2085=REFERENCIAS!$C$24),16,IF(INFORMACION!$T2085='REFERENCIAS RIESGO'!$C$36,13,IF(INFORMACION!$F2085=REFERENCIAS!$C$24,10,7))),0)+VLOOKUP(K2085,REFERENCIAS!$C:$D,2,0)*VLOOKUP($K$2,PONDERADORES!A:P,IF(AND(INFORMACION!$T2085='REFERENCIAS RIESGO'!$C$36,INFORMACION!$F2085=REFERENCIAS!$C$24),16,IF(INFORMACION!$T2085='REFERENCIAS RIESGO'!$C$36,13,IF(INFORMACION!$F2085=REFERENCIAS!$C$24,10,7))),0)+VLOOKUP(L2085,REFERENCIAS!$C:$D,2,0)*VLOOKUP($L$2,PONDERADORES!A:P,IF(AND(INFORMACION!$T2085='REFERENCIAS RIESGO'!$C$36,INFORMACION!$F2085=REFERENCIAS!$C$24),16,IF(INFORMACION!$T2085='REFERENCIAS RIESGO'!$C$36,13,IF(INFORMACION!$F2085=REFERENCIAS!$C$24,10,7))),0)+VLOOKUP(F2085,REFERENCIAS!$C:$D,2,0)*VLOOKUP($F$2,PONDERADORES!A:P,IF(AND(INFORMACION!$T2085='REFERENCIAS RIESGO'!$C$36,INFORMACION!$F2085=REFERENCIAS!$C$24),16,IF(INFORMACION!$T2085='REFERENCIAS RIESGO'!$C$36,13,IF(INFORMACION!$F2085=REFERENCIAS!$C$24,10,7))),0)+VLOOKUP(T2085,REFERENCIAS!$C:$D,2,0)*VLOOKUP($T$2,PONDERADORES!A:P,IF(AND(INFORMACION!$T2085='REFERENCIAS RIESGO'!$C$36,INFORMACION!$F2085=REFERENCIAS!$C$24),16,IF(INFORMACION!$T2085='REFERENCIAS RIESGO'!$C$36,13,IF(INFORMACION!$F2085=REFERENCIAS!$C$24,10,7))),0)+VLOOKUP(IF(J2085&lt;=0.2,0.2,IF(AND(J2085&gt;0.2,J2085&lt;=0.4),0.4,IF(AND(J2085&gt;0.4,J2085&lt;=0.6),0.6,IF(AND(J2085&gt;0.6,J2085&lt;=0.8),0.8,IF(AND(J2085&gt;0.8,J2085&lt;=1),1))))),REFERENCIAS!$C:$D,2,0)*VLOOKUP($J$2,PONDERADORES!A:P,IF(AND(INFORMACION!$T2085='REFERENCIAS RIESGO'!$C$36,INFORMACION!$F2085=REFERENCIAS!$C$24),16,IF(INFORMACION!$T2085='REFERENCIAS RIESGO'!$C$36,13,IF(INFORMACION!$F2085=REFERENCIAS!$C$24,10,7))),0)</f>
        <v>#REF!</v>
      </c>
      <c r="Y2085" s="68">
        <f>+VLOOKUP(M2085,REFERENCIAS!$C:$D,2,0)*VLOOKUP($M$2,PONDERADORES!$A$7:$G$9,7,0)+VLOOKUP(N2085,REFERENCIAS!$C:$D,2,0)*VLOOKUP($N$2,PONDERADORES!$A$7:$G$9,7,0)+VLOOKUP(O2085,REFERENCIAS!$C:$D,2,0)*VLOOKUP($O$2,PONDERADORES!$A$7:$G$9,7,0)</f>
        <v>0.2</v>
      </c>
      <c r="Z2085" s="2">
        <f>+VLOOKUP(IF(R2085&lt;0.1,0,IF(AND(R2085&gt;=0.1,R2085&lt;0.2),0.1,IF(AND(R2085&gt;=0.2,R2085&lt;0.3),0.2,IF(R2085&gt;0.3,0.3,)))),REFERENCIAS!$C:$D,2,0)*VLOOKUP($R$2,PONDERADORES!$A$11:$G$11,7,0)</f>
        <v>15</v>
      </c>
      <c r="AA2085" s="92"/>
      <c r="AB2085" s="95" t="e">
        <f t="shared" ca="1" si="127"/>
        <v>#REF!</v>
      </c>
      <c r="AC2085" s="23" t="e">
        <f ca="1">IF(AB2085&gt;REFERENCIAS!$C$62,REFERENCIAS!$B$62,IF(AND(AB2085&gt;=REFERENCIAS!$C$63,AB2085&lt;REFERENCIAS!$D$63),REFERENCIAS!$B$63,IF(AND(AB2085&gt;REFERENCIAS!$C$64,AB2085&lt;=REFERENCIAS!$D$64),REFERENCIAS!$B$64,IF(AND(AB2085&gt;=REFERENCIAS!$C$65,AB2085&lt;REFERENCIAS!$D$65),REFERENCIAS!$B$65, "Revisar"))))</f>
        <v>#REF!</v>
      </c>
      <c r="AD2085" s="94" t="e">
        <f ca="1">VLOOKUP(AC2085,REFERENCIAS!$B$62:$G$65,4,FALSE)</f>
        <v>#REF!</v>
      </c>
    </row>
    <row r="2086" spans="1:30" ht="17.25" x14ac:dyDescent="0.25">
      <c r="A2086" s="74"/>
      <c r="B2086" s="19"/>
      <c r="C2086" s="19"/>
      <c r="D2086" s="50"/>
      <c r="E2086" s="73"/>
      <c r="F2086" s="74"/>
      <c r="G2086" s="9"/>
      <c r="H2086" s="48"/>
      <c r="I2086" s="49">
        <f t="shared" ca="1" si="125"/>
        <v>2022</v>
      </c>
      <c r="J2086" s="22">
        <f t="shared" ca="1" si="124"/>
        <v>1</v>
      </c>
      <c r="K2086" s="19"/>
      <c r="L2086" s="73"/>
      <c r="M2086" s="74"/>
      <c r="N2086" s="19"/>
      <c r="O2086" s="73"/>
      <c r="P2086" s="82">
        <v>1</v>
      </c>
      <c r="Q2086" s="24">
        <v>1</v>
      </c>
      <c r="R2086" s="81">
        <f t="shared" si="126"/>
        <v>1</v>
      </c>
      <c r="S2086" s="87"/>
      <c r="T2086" s="19"/>
      <c r="U2086" s="25"/>
      <c r="V2086" s="25"/>
      <c r="W2086" s="81"/>
      <c r="X2086" s="91" t="e">
        <f ca="1">+VLOOKUP(#REF!,REFERENCIAS!$C:$D,2,0)*VLOOKUP(#REF!,PONDERADORES!A:P,IF(AND(INFORMACION!$T2086='REFERENCIAS RIESGO'!$C$36,INFORMACION!$F2086=REFERENCIAS!$C$24),16,IF(INFORMACION!$T2086='REFERENCIAS RIESGO'!$C$36,13,IF(INFORMACION!$F2086=REFERENCIAS!$C$24,10,7))),0)+VLOOKUP(K2086,REFERENCIAS!$C:$D,2,0)*VLOOKUP($K$2,PONDERADORES!A:P,IF(AND(INFORMACION!$T2086='REFERENCIAS RIESGO'!$C$36,INFORMACION!$F2086=REFERENCIAS!$C$24),16,IF(INFORMACION!$T2086='REFERENCIAS RIESGO'!$C$36,13,IF(INFORMACION!$F2086=REFERENCIAS!$C$24,10,7))),0)+VLOOKUP(L2086,REFERENCIAS!$C:$D,2,0)*VLOOKUP($L$2,PONDERADORES!A:P,IF(AND(INFORMACION!$T2086='REFERENCIAS RIESGO'!$C$36,INFORMACION!$F2086=REFERENCIAS!$C$24),16,IF(INFORMACION!$T2086='REFERENCIAS RIESGO'!$C$36,13,IF(INFORMACION!$F2086=REFERENCIAS!$C$24,10,7))),0)+VLOOKUP(F2086,REFERENCIAS!$C:$D,2,0)*VLOOKUP($F$2,PONDERADORES!A:P,IF(AND(INFORMACION!$T2086='REFERENCIAS RIESGO'!$C$36,INFORMACION!$F2086=REFERENCIAS!$C$24),16,IF(INFORMACION!$T2086='REFERENCIAS RIESGO'!$C$36,13,IF(INFORMACION!$F2086=REFERENCIAS!$C$24,10,7))),0)+VLOOKUP(T2086,REFERENCIAS!$C:$D,2,0)*VLOOKUP($T$2,PONDERADORES!A:P,IF(AND(INFORMACION!$T2086='REFERENCIAS RIESGO'!$C$36,INFORMACION!$F2086=REFERENCIAS!$C$24),16,IF(INFORMACION!$T2086='REFERENCIAS RIESGO'!$C$36,13,IF(INFORMACION!$F2086=REFERENCIAS!$C$24,10,7))),0)+VLOOKUP(IF(J2086&lt;=0.2,0.2,IF(AND(J2086&gt;0.2,J2086&lt;=0.4),0.4,IF(AND(J2086&gt;0.4,J2086&lt;=0.6),0.6,IF(AND(J2086&gt;0.6,J2086&lt;=0.8),0.8,IF(AND(J2086&gt;0.8,J2086&lt;=1),1))))),REFERENCIAS!$C:$D,2,0)*VLOOKUP($J$2,PONDERADORES!A:P,IF(AND(INFORMACION!$T2086='REFERENCIAS RIESGO'!$C$36,INFORMACION!$F2086=REFERENCIAS!$C$24),16,IF(INFORMACION!$T2086='REFERENCIAS RIESGO'!$C$36,13,IF(INFORMACION!$F2086=REFERENCIAS!$C$24,10,7))),0)</f>
        <v>#REF!</v>
      </c>
      <c r="Y2086" s="68">
        <f>+VLOOKUP(M2086,REFERENCIAS!$C:$D,2,0)*VLOOKUP($M$2,PONDERADORES!$A$7:$G$9,7,0)+VLOOKUP(N2086,REFERENCIAS!$C:$D,2,0)*VLOOKUP($N$2,PONDERADORES!$A$7:$G$9,7,0)+VLOOKUP(O2086,REFERENCIAS!$C:$D,2,0)*VLOOKUP($O$2,PONDERADORES!$A$7:$G$9,7,0)</f>
        <v>0.2</v>
      </c>
      <c r="Z2086" s="2">
        <f>+VLOOKUP(IF(R2086&lt;0.1,0,IF(AND(R2086&gt;=0.1,R2086&lt;0.2),0.1,IF(AND(R2086&gt;=0.2,R2086&lt;0.3),0.2,IF(R2086&gt;0.3,0.3,)))),REFERENCIAS!$C:$D,2,0)*VLOOKUP($R$2,PONDERADORES!$A$11:$G$11,7,0)</f>
        <v>15</v>
      </c>
      <c r="AA2086" s="92"/>
      <c r="AB2086" s="95" t="e">
        <f t="shared" ca="1" si="127"/>
        <v>#REF!</v>
      </c>
      <c r="AC2086" s="23" t="e">
        <f ca="1">IF(AB2086&gt;REFERENCIAS!$C$62,REFERENCIAS!$B$62,IF(AND(AB2086&gt;=REFERENCIAS!$C$63,AB2086&lt;REFERENCIAS!$D$63),REFERENCIAS!$B$63,IF(AND(AB2086&gt;REFERENCIAS!$C$64,AB2086&lt;=REFERENCIAS!$D$64),REFERENCIAS!$B$64,IF(AND(AB2086&gt;=REFERENCIAS!$C$65,AB2086&lt;REFERENCIAS!$D$65),REFERENCIAS!$B$65, "Revisar"))))</f>
        <v>#REF!</v>
      </c>
      <c r="AD2086" s="94" t="e">
        <f ca="1">VLOOKUP(AC2086,REFERENCIAS!$B$62:$G$65,4,FALSE)</f>
        <v>#REF!</v>
      </c>
    </row>
    <row r="2087" spans="1:30" ht="17.25" x14ac:dyDescent="0.25">
      <c r="A2087" s="74"/>
      <c r="B2087" s="19"/>
      <c r="C2087" s="19"/>
      <c r="D2087" s="50"/>
      <c r="E2087" s="73"/>
      <c r="F2087" s="74"/>
      <c r="G2087" s="9"/>
      <c r="H2087" s="48"/>
      <c r="I2087" s="49">
        <f t="shared" ca="1" si="125"/>
        <v>2022</v>
      </c>
      <c r="J2087" s="22">
        <f t="shared" ca="1" si="124"/>
        <v>1</v>
      </c>
      <c r="K2087" s="19"/>
      <c r="L2087" s="73"/>
      <c r="M2087" s="74"/>
      <c r="N2087" s="19"/>
      <c r="O2087" s="73"/>
      <c r="P2087" s="82">
        <v>1</v>
      </c>
      <c r="Q2087" s="24">
        <v>1</v>
      </c>
      <c r="R2087" s="81">
        <f t="shared" si="126"/>
        <v>1</v>
      </c>
      <c r="S2087" s="87"/>
      <c r="T2087" s="19"/>
      <c r="U2087" s="25"/>
      <c r="V2087" s="25"/>
      <c r="W2087" s="81"/>
      <c r="X2087" s="91" t="e">
        <f ca="1">+VLOOKUP(#REF!,REFERENCIAS!$C:$D,2,0)*VLOOKUP(#REF!,PONDERADORES!A:P,IF(AND(INFORMACION!$T2087='REFERENCIAS RIESGO'!$C$36,INFORMACION!$F2087=REFERENCIAS!$C$24),16,IF(INFORMACION!$T2087='REFERENCIAS RIESGO'!$C$36,13,IF(INFORMACION!$F2087=REFERENCIAS!$C$24,10,7))),0)+VLOOKUP(K2087,REFERENCIAS!$C:$D,2,0)*VLOOKUP($K$2,PONDERADORES!A:P,IF(AND(INFORMACION!$T2087='REFERENCIAS RIESGO'!$C$36,INFORMACION!$F2087=REFERENCIAS!$C$24),16,IF(INFORMACION!$T2087='REFERENCIAS RIESGO'!$C$36,13,IF(INFORMACION!$F2087=REFERENCIAS!$C$24,10,7))),0)+VLOOKUP(L2087,REFERENCIAS!$C:$D,2,0)*VLOOKUP($L$2,PONDERADORES!A:P,IF(AND(INFORMACION!$T2087='REFERENCIAS RIESGO'!$C$36,INFORMACION!$F2087=REFERENCIAS!$C$24),16,IF(INFORMACION!$T2087='REFERENCIAS RIESGO'!$C$36,13,IF(INFORMACION!$F2087=REFERENCIAS!$C$24,10,7))),0)+VLOOKUP(F2087,REFERENCIAS!$C:$D,2,0)*VLOOKUP($F$2,PONDERADORES!A:P,IF(AND(INFORMACION!$T2087='REFERENCIAS RIESGO'!$C$36,INFORMACION!$F2087=REFERENCIAS!$C$24),16,IF(INFORMACION!$T2087='REFERENCIAS RIESGO'!$C$36,13,IF(INFORMACION!$F2087=REFERENCIAS!$C$24,10,7))),0)+VLOOKUP(T2087,REFERENCIAS!$C:$D,2,0)*VLOOKUP($T$2,PONDERADORES!A:P,IF(AND(INFORMACION!$T2087='REFERENCIAS RIESGO'!$C$36,INFORMACION!$F2087=REFERENCIAS!$C$24),16,IF(INFORMACION!$T2087='REFERENCIAS RIESGO'!$C$36,13,IF(INFORMACION!$F2087=REFERENCIAS!$C$24,10,7))),0)+VLOOKUP(IF(J2087&lt;=0.2,0.2,IF(AND(J2087&gt;0.2,J2087&lt;=0.4),0.4,IF(AND(J2087&gt;0.4,J2087&lt;=0.6),0.6,IF(AND(J2087&gt;0.6,J2087&lt;=0.8),0.8,IF(AND(J2087&gt;0.8,J2087&lt;=1),1))))),REFERENCIAS!$C:$D,2,0)*VLOOKUP($J$2,PONDERADORES!A:P,IF(AND(INFORMACION!$T2087='REFERENCIAS RIESGO'!$C$36,INFORMACION!$F2087=REFERENCIAS!$C$24),16,IF(INFORMACION!$T2087='REFERENCIAS RIESGO'!$C$36,13,IF(INFORMACION!$F2087=REFERENCIAS!$C$24,10,7))),0)</f>
        <v>#REF!</v>
      </c>
      <c r="Y2087" s="68">
        <f>+VLOOKUP(M2087,REFERENCIAS!$C:$D,2,0)*VLOOKUP($M$2,PONDERADORES!$A$7:$G$9,7,0)+VLOOKUP(N2087,REFERENCIAS!$C:$D,2,0)*VLOOKUP($N$2,PONDERADORES!$A$7:$G$9,7,0)+VLOOKUP(O2087,REFERENCIAS!$C:$D,2,0)*VLOOKUP($O$2,PONDERADORES!$A$7:$G$9,7,0)</f>
        <v>0.2</v>
      </c>
      <c r="Z2087" s="2">
        <f>+VLOOKUP(IF(R2087&lt;0.1,0,IF(AND(R2087&gt;=0.1,R2087&lt;0.2),0.1,IF(AND(R2087&gt;=0.2,R2087&lt;0.3),0.2,IF(R2087&gt;0.3,0.3,)))),REFERENCIAS!$C:$D,2,0)*VLOOKUP($R$2,PONDERADORES!$A$11:$G$11,7,0)</f>
        <v>15</v>
      </c>
      <c r="AA2087" s="92"/>
      <c r="AB2087" s="95" t="e">
        <f t="shared" ca="1" si="127"/>
        <v>#REF!</v>
      </c>
      <c r="AC2087" s="23" t="e">
        <f ca="1">IF(AB2087&gt;REFERENCIAS!$C$62,REFERENCIAS!$B$62,IF(AND(AB2087&gt;=REFERENCIAS!$C$63,AB2087&lt;REFERENCIAS!$D$63),REFERENCIAS!$B$63,IF(AND(AB2087&gt;REFERENCIAS!$C$64,AB2087&lt;=REFERENCIAS!$D$64),REFERENCIAS!$B$64,IF(AND(AB2087&gt;=REFERENCIAS!$C$65,AB2087&lt;REFERENCIAS!$D$65),REFERENCIAS!$B$65, "Revisar"))))</f>
        <v>#REF!</v>
      </c>
      <c r="AD2087" s="94" t="e">
        <f ca="1">VLOOKUP(AC2087,REFERENCIAS!$B$62:$G$65,4,FALSE)</f>
        <v>#REF!</v>
      </c>
    </row>
    <row r="2088" spans="1:30" ht="17.25" x14ac:dyDescent="0.25">
      <c r="A2088" s="74"/>
      <c r="B2088" s="19"/>
      <c r="C2088" s="19"/>
      <c r="D2088" s="50"/>
      <c r="E2088" s="73"/>
      <c r="F2088" s="74"/>
      <c r="G2088" s="9"/>
      <c r="H2088" s="48"/>
      <c r="I2088" s="49">
        <f t="shared" ca="1" si="125"/>
        <v>2022</v>
      </c>
      <c r="J2088" s="22">
        <f t="shared" ca="1" si="124"/>
        <v>1</v>
      </c>
      <c r="K2088" s="19"/>
      <c r="L2088" s="73"/>
      <c r="M2088" s="74"/>
      <c r="N2088" s="19"/>
      <c r="O2088" s="73"/>
      <c r="P2088" s="82">
        <v>1</v>
      </c>
      <c r="Q2088" s="24">
        <v>1</v>
      </c>
      <c r="R2088" s="81">
        <f t="shared" si="126"/>
        <v>1</v>
      </c>
      <c r="S2088" s="87"/>
      <c r="T2088" s="19"/>
      <c r="U2088" s="25"/>
      <c r="V2088" s="25"/>
      <c r="W2088" s="81"/>
      <c r="X2088" s="91" t="e">
        <f ca="1">+VLOOKUP(#REF!,REFERENCIAS!$C:$D,2,0)*VLOOKUP(#REF!,PONDERADORES!A:P,IF(AND(INFORMACION!$T2088='REFERENCIAS RIESGO'!$C$36,INFORMACION!$F2088=REFERENCIAS!$C$24),16,IF(INFORMACION!$T2088='REFERENCIAS RIESGO'!$C$36,13,IF(INFORMACION!$F2088=REFERENCIAS!$C$24,10,7))),0)+VLOOKUP(K2088,REFERENCIAS!$C:$D,2,0)*VLOOKUP($K$2,PONDERADORES!A:P,IF(AND(INFORMACION!$T2088='REFERENCIAS RIESGO'!$C$36,INFORMACION!$F2088=REFERENCIAS!$C$24),16,IF(INFORMACION!$T2088='REFERENCIAS RIESGO'!$C$36,13,IF(INFORMACION!$F2088=REFERENCIAS!$C$24,10,7))),0)+VLOOKUP(L2088,REFERENCIAS!$C:$D,2,0)*VLOOKUP($L$2,PONDERADORES!A:P,IF(AND(INFORMACION!$T2088='REFERENCIAS RIESGO'!$C$36,INFORMACION!$F2088=REFERENCIAS!$C$24),16,IF(INFORMACION!$T2088='REFERENCIAS RIESGO'!$C$36,13,IF(INFORMACION!$F2088=REFERENCIAS!$C$24,10,7))),0)+VLOOKUP(F2088,REFERENCIAS!$C:$D,2,0)*VLOOKUP($F$2,PONDERADORES!A:P,IF(AND(INFORMACION!$T2088='REFERENCIAS RIESGO'!$C$36,INFORMACION!$F2088=REFERENCIAS!$C$24),16,IF(INFORMACION!$T2088='REFERENCIAS RIESGO'!$C$36,13,IF(INFORMACION!$F2088=REFERENCIAS!$C$24,10,7))),0)+VLOOKUP(T2088,REFERENCIAS!$C:$D,2,0)*VLOOKUP($T$2,PONDERADORES!A:P,IF(AND(INFORMACION!$T2088='REFERENCIAS RIESGO'!$C$36,INFORMACION!$F2088=REFERENCIAS!$C$24),16,IF(INFORMACION!$T2088='REFERENCIAS RIESGO'!$C$36,13,IF(INFORMACION!$F2088=REFERENCIAS!$C$24,10,7))),0)+VLOOKUP(IF(J2088&lt;=0.2,0.2,IF(AND(J2088&gt;0.2,J2088&lt;=0.4),0.4,IF(AND(J2088&gt;0.4,J2088&lt;=0.6),0.6,IF(AND(J2088&gt;0.6,J2088&lt;=0.8),0.8,IF(AND(J2088&gt;0.8,J2088&lt;=1),1))))),REFERENCIAS!$C:$D,2,0)*VLOOKUP($J$2,PONDERADORES!A:P,IF(AND(INFORMACION!$T2088='REFERENCIAS RIESGO'!$C$36,INFORMACION!$F2088=REFERENCIAS!$C$24),16,IF(INFORMACION!$T2088='REFERENCIAS RIESGO'!$C$36,13,IF(INFORMACION!$F2088=REFERENCIAS!$C$24,10,7))),0)</f>
        <v>#REF!</v>
      </c>
      <c r="Y2088" s="68">
        <f>+VLOOKUP(M2088,REFERENCIAS!$C:$D,2,0)*VLOOKUP($M$2,PONDERADORES!$A$7:$G$9,7,0)+VLOOKUP(N2088,REFERENCIAS!$C:$D,2,0)*VLOOKUP($N$2,PONDERADORES!$A$7:$G$9,7,0)+VLOOKUP(O2088,REFERENCIAS!$C:$D,2,0)*VLOOKUP($O$2,PONDERADORES!$A$7:$G$9,7,0)</f>
        <v>0.2</v>
      </c>
      <c r="Z2088" s="2">
        <f>+VLOOKUP(IF(R2088&lt;0.1,0,IF(AND(R2088&gt;=0.1,R2088&lt;0.2),0.1,IF(AND(R2088&gt;=0.2,R2088&lt;0.3),0.2,IF(R2088&gt;0.3,0.3,)))),REFERENCIAS!$C:$D,2,0)*VLOOKUP($R$2,PONDERADORES!$A$11:$G$11,7,0)</f>
        <v>15</v>
      </c>
      <c r="AA2088" s="92"/>
      <c r="AB2088" s="95" t="e">
        <f t="shared" ca="1" si="127"/>
        <v>#REF!</v>
      </c>
      <c r="AC2088" s="23" t="e">
        <f ca="1">IF(AB2088&gt;REFERENCIAS!$C$62,REFERENCIAS!$B$62,IF(AND(AB2088&gt;=REFERENCIAS!$C$63,AB2088&lt;REFERENCIAS!$D$63),REFERENCIAS!$B$63,IF(AND(AB2088&gt;REFERENCIAS!$C$64,AB2088&lt;=REFERENCIAS!$D$64),REFERENCIAS!$B$64,IF(AND(AB2088&gt;=REFERENCIAS!$C$65,AB2088&lt;REFERENCIAS!$D$65),REFERENCIAS!$B$65, "Revisar"))))</f>
        <v>#REF!</v>
      </c>
      <c r="AD2088" s="94" t="e">
        <f ca="1">VLOOKUP(AC2088,REFERENCIAS!$B$62:$G$65,4,FALSE)</f>
        <v>#REF!</v>
      </c>
    </row>
    <row r="2089" spans="1:30" ht="17.25" x14ac:dyDescent="0.25">
      <c r="A2089" s="74"/>
      <c r="B2089" s="19"/>
      <c r="C2089" s="19"/>
      <c r="D2089" s="50"/>
      <c r="E2089" s="73"/>
      <c r="F2089" s="74"/>
      <c r="G2089" s="9"/>
      <c r="H2089" s="48"/>
      <c r="I2089" s="49">
        <f t="shared" ca="1" si="125"/>
        <v>2022</v>
      </c>
      <c r="J2089" s="22">
        <f t="shared" ca="1" si="124"/>
        <v>1</v>
      </c>
      <c r="K2089" s="19"/>
      <c r="L2089" s="73"/>
      <c r="M2089" s="74"/>
      <c r="N2089" s="19"/>
      <c r="O2089" s="73"/>
      <c r="P2089" s="82">
        <v>1</v>
      </c>
      <c r="Q2089" s="24">
        <v>1</v>
      </c>
      <c r="R2089" s="81">
        <f t="shared" si="126"/>
        <v>1</v>
      </c>
      <c r="S2089" s="87"/>
      <c r="T2089" s="19"/>
      <c r="U2089" s="25"/>
      <c r="V2089" s="25"/>
      <c r="W2089" s="81"/>
      <c r="X2089" s="91" t="e">
        <f ca="1">+VLOOKUP(#REF!,REFERENCIAS!$C:$D,2,0)*VLOOKUP(#REF!,PONDERADORES!A:P,IF(AND(INFORMACION!$T2089='REFERENCIAS RIESGO'!$C$36,INFORMACION!$F2089=REFERENCIAS!$C$24),16,IF(INFORMACION!$T2089='REFERENCIAS RIESGO'!$C$36,13,IF(INFORMACION!$F2089=REFERENCIAS!$C$24,10,7))),0)+VLOOKUP(K2089,REFERENCIAS!$C:$D,2,0)*VLOOKUP($K$2,PONDERADORES!A:P,IF(AND(INFORMACION!$T2089='REFERENCIAS RIESGO'!$C$36,INFORMACION!$F2089=REFERENCIAS!$C$24),16,IF(INFORMACION!$T2089='REFERENCIAS RIESGO'!$C$36,13,IF(INFORMACION!$F2089=REFERENCIAS!$C$24,10,7))),0)+VLOOKUP(L2089,REFERENCIAS!$C:$D,2,0)*VLOOKUP($L$2,PONDERADORES!A:P,IF(AND(INFORMACION!$T2089='REFERENCIAS RIESGO'!$C$36,INFORMACION!$F2089=REFERENCIAS!$C$24),16,IF(INFORMACION!$T2089='REFERENCIAS RIESGO'!$C$36,13,IF(INFORMACION!$F2089=REFERENCIAS!$C$24,10,7))),0)+VLOOKUP(F2089,REFERENCIAS!$C:$D,2,0)*VLOOKUP($F$2,PONDERADORES!A:P,IF(AND(INFORMACION!$T2089='REFERENCIAS RIESGO'!$C$36,INFORMACION!$F2089=REFERENCIAS!$C$24),16,IF(INFORMACION!$T2089='REFERENCIAS RIESGO'!$C$36,13,IF(INFORMACION!$F2089=REFERENCIAS!$C$24,10,7))),0)+VLOOKUP(T2089,REFERENCIAS!$C:$D,2,0)*VLOOKUP($T$2,PONDERADORES!A:P,IF(AND(INFORMACION!$T2089='REFERENCIAS RIESGO'!$C$36,INFORMACION!$F2089=REFERENCIAS!$C$24),16,IF(INFORMACION!$T2089='REFERENCIAS RIESGO'!$C$36,13,IF(INFORMACION!$F2089=REFERENCIAS!$C$24,10,7))),0)+VLOOKUP(IF(J2089&lt;=0.2,0.2,IF(AND(J2089&gt;0.2,J2089&lt;=0.4),0.4,IF(AND(J2089&gt;0.4,J2089&lt;=0.6),0.6,IF(AND(J2089&gt;0.6,J2089&lt;=0.8),0.8,IF(AND(J2089&gt;0.8,J2089&lt;=1),1))))),REFERENCIAS!$C:$D,2,0)*VLOOKUP($J$2,PONDERADORES!A:P,IF(AND(INFORMACION!$T2089='REFERENCIAS RIESGO'!$C$36,INFORMACION!$F2089=REFERENCIAS!$C$24),16,IF(INFORMACION!$T2089='REFERENCIAS RIESGO'!$C$36,13,IF(INFORMACION!$F2089=REFERENCIAS!$C$24,10,7))),0)</f>
        <v>#REF!</v>
      </c>
      <c r="Y2089" s="68">
        <f>+VLOOKUP(M2089,REFERENCIAS!$C:$D,2,0)*VLOOKUP($M$2,PONDERADORES!$A$7:$G$9,7,0)+VLOOKUP(N2089,REFERENCIAS!$C:$D,2,0)*VLOOKUP($N$2,PONDERADORES!$A$7:$G$9,7,0)+VLOOKUP(O2089,REFERENCIAS!$C:$D,2,0)*VLOOKUP($O$2,PONDERADORES!$A$7:$G$9,7,0)</f>
        <v>0.2</v>
      </c>
      <c r="Z2089" s="2">
        <f>+VLOOKUP(IF(R2089&lt;0.1,0,IF(AND(R2089&gt;=0.1,R2089&lt;0.2),0.1,IF(AND(R2089&gt;=0.2,R2089&lt;0.3),0.2,IF(R2089&gt;0.3,0.3,)))),REFERENCIAS!$C:$D,2,0)*VLOOKUP($R$2,PONDERADORES!$A$11:$G$11,7,0)</f>
        <v>15</v>
      </c>
      <c r="AA2089" s="92"/>
      <c r="AB2089" s="95" t="e">
        <f t="shared" ca="1" si="127"/>
        <v>#REF!</v>
      </c>
      <c r="AC2089" s="23" t="e">
        <f ca="1">IF(AB2089&gt;REFERENCIAS!$C$62,REFERENCIAS!$B$62,IF(AND(AB2089&gt;=REFERENCIAS!$C$63,AB2089&lt;REFERENCIAS!$D$63),REFERENCIAS!$B$63,IF(AND(AB2089&gt;REFERENCIAS!$C$64,AB2089&lt;=REFERENCIAS!$D$64),REFERENCIAS!$B$64,IF(AND(AB2089&gt;=REFERENCIAS!$C$65,AB2089&lt;REFERENCIAS!$D$65),REFERENCIAS!$B$65, "Revisar"))))</f>
        <v>#REF!</v>
      </c>
      <c r="AD2089" s="94" t="e">
        <f ca="1">VLOOKUP(AC2089,REFERENCIAS!$B$62:$G$65,4,FALSE)</f>
        <v>#REF!</v>
      </c>
    </row>
    <row r="2090" spans="1:30" ht="17.25" x14ac:dyDescent="0.25">
      <c r="A2090" s="74"/>
      <c r="B2090" s="19"/>
      <c r="C2090" s="19"/>
      <c r="D2090" s="50"/>
      <c r="E2090" s="73"/>
      <c r="F2090" s="74"/>
      <c r="G2090" s="9"/>
      <c r="H2090" s="48"/>
      <c r="I2090" s="49">
        <f t="shared" ca="1" si="125"/>
        <v>2022</v>
      </c>
      <c r="J2090" s="22">
        <f t="shared" ca="1" si="124"/>
        <v>1</v>
      </c>
      <c r="K2090" s="19"/>
      <c r="L2090" s="73"/>
      <c r="M2090" s="74"/>
      <c r="N2090" s="19"/>
      <c r="O2090" s="73"/>
      <c r="P2090" s="82">
        <v>1</v>
      </c>
      <c r="Q2090" s="24">
        <v>1</v>
      </c>
      <c r="R2090" s="81">
        <f t="shared" si="126"/>
        <v>1</v>
      </c>
      <c r="S2090" s="87"/>
      <c r="T2090" s="19"/>
      <c r="U2090" s="25"/>
      <c r="V2090" s="25"/>
      <c r="W2090" s="81"/>
      <c r="X2090" s="91" t="e">
        <f ca="1">+VLOOKUP(#REF!,REFERENCIAS!$C:$D,2,0)*VLOOKUP(#REF!,PONDERADORES!A:P,IF(AND(INFORMACION!$T2090='REFERENCIAS RIESGO'!$C$36,INFORMACION!$F2090=REFERENCIAS!$C$24),16,IF(INFORMACION!$T2090='REFERENCIAS RIESGO'!$C$36,13,IF(INFORMACION!$F2090=REFERENCIAS!$C$24,10,7))),0)+VLOOKUP(K2090,REFERENCIAS!$C:$D,2,0)*VLOOKUP($K$2,PONDERADORES!A:P,IF(AND(INFORMACION!$T2090='REFERENCIAS RIESGO'!$C$36,INFORMACION!$F2090=REFERENCIAS!$C$24),16,IF(INFORMACION!$T2090='REFERENCIAS RIESGO'!$C$36,13,IF(INFORMACION!$F2090=REFERENCIAS!$C$24,10,7))),0)+VLOOKUP(L2090,REFERENCIAS!$C:$D,2,0)*VLOOKUP($L$2,PONDERADORES!A:P,IF(AND(INFORMACION!$T2090='REFERENCIAS RIESGO'!$C$36,INFORMACION!$F2090=REFERENCIAS!$C$24),16,IF(INFORMACION!$T2090='REFERENCIAS RIESGO'!$C$36,13,IF(INFORMACION!$F2090=REFERENCIAS!$C$24,10,7))),0)+VLOOKUP(F2090,REFERENCIAS!$C:$D,2,0)*VLOOKUP($F$2,PONDERADORES!A:P,IF(AND(INFORMACION!$T2090='REFERENCIAS RIESGO'!$C$36,INFORMACION!$F2090=REFERENCIAS!$C$24),16,IF(INFORMACION!$T2090='REFERENCIAS RIESGO'!$C$36,13,IF(INFORMACION!$F2090=REFERENCIAS!$C$24,10,7))),0)+VLOOKUP(T2090,REFERENCIAS!$C:$D,2,0)*VLOOKUP($T$2,PONDERADORES!A:P,IF(AND(INFORMACION!$T2090='REFERENCIAS RIESGO'!$C$36,INFORMACION!$F2090=REFERENCIAS!$C$24),16,IF(INFORMACION!$T2090='REFERENCIAS RIESGO'!$C$36,13,IF(INFORMACION!$F2090=REFERENCIAS!$C$24,10,7))),0)+VLOOKUP(IF(J2090&lt;=0.2,0.2,IF(AND(J2090&gt;0.2,J2090&lt;=0.4),0.4,IF(AND(J2090&gt;0.4,J2090&lt;=0.6),0.6,IF(AND(J2090&gt;0.6,J2090&lt;=0.8),0.8,IF(AND(J2090&gt;0.8,J2090&lt;=1),1))))),REFERENCIAS!$C:$D,2,0)*VLOOKUP($J$2,PONDERADORES!A:P,IF(AND(INFORMACION!$T2090='REFERENCIAS RIESGO'!$C$36,INFORMACION!$F2090=REFERENCIAS!$C$24),16,IF(INFORMACION!$T2090='REFERENCIAS RIESGO'!$C$36,13,IF(INFORMACION!$F2090=REFERENCIAS!$C$24,10,7))),0)</f>
        <v>#REF!</v>
      </c>
      <c r="Y2090" s="68">
        <f>+VLOOKUP(M2090,REFERENCIAS!$C:$D,2,0)*VLOOKUP($M$2,PONDERADORES!$A$7:$G$9,7,0)+VLOOKUP(N2090,REFERENCIAS!$C:$D,2,0)*VLOOKUP($N$2,PONDERADORES!$A$7:$G$9,7,0)+VLOOKUP(O2090,REFERENCIAS!$C:$D,2,0)*VLOOKUP($O$2,PONDERADORES!$A$7:$G$9,7,0)</f>
        <v>0.2</v>
      </c>
      <c r="Z2090" s="2">
        <f>+VLOOKUP(IF(R2090&lt;0.1,0,IF(AND(R2090&gt;=0.1,R2090&lt;0.2),0.1,IF(AND(R2090&gt;=0.2,R2090&lt;0.3),0.2,IF(R2090&gt;0.3,0.3,)))),REFERENCIAS!$C:$D,2,0)*VLOOKUP($R$2,PONDERADORES!$A$11:$G$11,7,0)</f>
        <v>15</v>
      </c>
      <c r="AA2090" s="92"/>
      <c r="AB2090" s="95" t="e">
        <f t="shared" ca="1" si="127"/>
        <v>#REF!</v>
      </c>
      <c r="AC2090" s="23" t="e">
        <f ca="1">IF(AB2090&gt;REFERENCIAS!$C$62,REFERENCIAS!$B$62,IF(AND(AB2090&gt;=REFERENCIAS!$C$63,AB2090&lt;REFERENCIAS!$D$63),REFERENCIAS!$B$63,IF(AND(AB2090&gt;REFERENCIAS!$C$64,AB2090&lt;=REFERENCIAS!$D$64),REFERENCIAS!$B$64,IF(AND(AB2090&gt;=REFERENCIAS!$C$65,AB2090&lt;REFERENCIAS!$D$65),REFERENCIAS!$B$65, "Revisar"))))</f>
        <v>#REF!</v>
      </c>
      <c r="AD2090" s="94" t="e">
        <f ca="1">VLOOKUP(AC2090,REFERENCIAS!$B$62:$G$65,4,FALSE)</f>
        <v>#REF!</v>
      </c>
    </row>
    <row r="2091" spans="1:30" ht="17.25" x14ac:dyDescent="0.25">
      <c r="A2091" s="74"/>
      <c r="B2091" s="19"/>
      <c r="C2091" s="19"/>
      <c r="D2091" s="50"/>
      <c r="E2091" s="73"/>
      <c r="F2091" s="74"/>
      <c r="G2091" s="9"/>
      <c r="H2091" s="48"/>
      <c r="I2091" s="49">
        <f t="shared" ca="1" si="125"/>
        <v>2022</v>
      </c>
      <c r="J2091" s="22">
        <f t="shared" ca="1" si="124"/>
        <v>1</v>
      </c>
      <c r="K2091" s="19"/>
      <c r="L2091" s="73"/>
      <c r="M2091" s="74"/>
      <c r="N2091" s="19"/>
      <c r="O2091" s="73"/>
      <c r="P2091" s="82">
        <v>1</v>
      </c>
      <c r="Q2091" s="24">
        <v>1</v>
      </c>
      <c r="R2091" s="81">
        <f t="shared" si="126"/>
        <v>1</v>
      </c>
      <c r="S2091" s="87"/>
      <c r="T2091" s="19"/>
      <c r="U2091" s="25"/>
      <c r="V2091" s="25"/>
      <c r="W2091" s="81"/>
      <c r="X2091" s="91" t="e">
        <f ca="1">+VLOOKUP(#REF!,REFERENCIAS!$C:$D,2,0)*VLOOKUP(#REF!,PONDERADORES!A:P,IF(AND(INFORMACION!$T2091='REFERENCIAS RIESGO'!$C$36,INFORMACION!$F2091=REFERENCIAS!$C$24),16,IF(INFORMACION!$T2091='REFERENCIAS RIESGO'!$C$36,13,IF(INFORMACION!$F2091=REFERENCIAS!$C$24,10,7))),0)+VLOOKUP(K2091,REFERENCIAS!$C:$D,2,0)*VLOOKUP($K$2,PONDERADORES!A:P,IF(AND(INFORMACION!$T2091='REFERENCIAS RIESGO'!$C$36,INFORMACION!$F2091=REFERENCIAS!$C$24),16,IF(INFORMACION!$T2091='REFERENCIAS RIESGO'!$C$36,13,IF(INFORMACION!$F2091=REFERENCIAS!$C$24,10,7))),0)+VLOOKUP(L2091,REFERENCIAS!$C:$D,2,0)*VLOOKUP($L$2,PONDERADORES!A:P,IF(AND(INFORMACION!$T2091='REFERENCIAS RIESGO'!$C$36,INFORMACION!$F2091=REFERENCIAS!$C$24),16,IF(INFORMACION!$T2091='REFERENCIAS RIESGO'!$C$36,13,IF(INFORMACION!$F2091=REFERENCIAS!$C$24,10,7))),0)+VLOOKUP(F2091,REFERENCIAS!$C:$D,2,0)*VLOOKUP($F$2,PONDERADORES!A:P,IF(AND(INFORMACION!$T2091='REFERENCIAS RIESGO'!$C$36,INFORMACION!$F2091=REFERENCIAS!$C$24),16,IF(INFORMACION!$T2091='REFERENCIAS RIESGO'!$C$36,13,IF(INFORMACION!$F2091=REFERENCIAS!$C$24,10,7))),0)+VLOOKUP(T2091,REFERENCIAS!$C:$D,2,0)*VLOOKUP($T$2,PONDERADORES!A:P,IF(AND(INFORMACION!$T2091='REFERENCIAS RIESGO'!$C$36,INFORMACION!$F2091=REFERENCIAS!$C$24),16,IF(INFORMACION!$T2091='REFERENCIAS RIESGO'!$C$36,13,IF(INFORMACION!$F2091=REFERENCIAS!$C$24,10,7))),0)+VLOOKUP(IF(J2091&lt;=0.2,0.2,IF(AND(J2091&gt;0.2,J2091&lt;=0.4),0.4,IF(AND(J2091&gt;0.4,J2091&lt;=0.6),0.6,IF(AND(J2091&gt;0.6,J2091&lt;=0.8),0.8,IF(AND(J2091&gt;0.8,J2091&lt;=1),1))))),REFERENCIAS!$C:$D,2,0)*VLOOKUP($J$2,PONDERADORES!A:P,IF(AND(INFORMACION!$T2091='REFERENCIAS RIESGO'!$C$36,INFORMACION!$F2091=REFERENCIAS!$C$24),16,IF(INFORMACION!$T2091='REFERENCIAS RIESGO'!$C$36,13,IF(INFORMACION!$F2091=REFERENCIAS!$C$24,10,7))),0)</f>
        <v>#REF!</v>
      </c>
      <c r="Y2091" s="68">
        <f>+VLOOKUP(M2091,REFERENCIAS!$C:$D,2,0)*VLOOKUP($M$2,PONDERADORES!$A$7:$G$9,7,0)+VLOOKUP(N2091,REFERENCIAS!$C:$D,2,0)*VLOOKUP($N$2,PONDERADORES!$A$7:$G$9,7,0)+VLOOKUP(O2091,REFERENCIAS!$C:$D,2,0)*VLOOKUP($O$2,PONDERADORES!$A$7:$G$9,7,0)</f>
        <v>0.2</v>
      </c>
      <c r="Z2091" s="2">
        <f>+VLOOKUP(IF(R2091&lt;0.1,0,IF(AND(R2091&gt;=0.1,R2091&lt;0.2),0.1,IF(AND(R2091&gt;=0.2,R2091&lt;0.3),0.2,IF(R2091&gt;0.3,0.3,)))),REFERENCIAS!$C:$D,2,0)*VLOOKUP($R$2,PONDERADORES!$A$11:$G$11,7,0)</f>
        <v>15</v>
      </c>
      <c r="AA2091" s="92"/>
      <c r="AB2091" s="95" t="e">
        <f t="shared" ca="1" si="127"/>
        <v>#REF!</v>
      </c>
      <c r="AC2091" s="23" t="e">
        <f ca="1">IF(AB2091&gt;REFERENCIAS!$C$62,REFERENCIAS!$B$62,IF(AND(AB2091&gt;=REFERENCIAS!$C$63,AB2091&lt;REFERENCIAS!$D$63),REFERENCIAS!$B$63,IF(AND(AB2091&gt;REFERENCIAS!$C$64,AB2091&lt;=REFERENCIAS!$D$64),REFERENCIAS!$B$64,IF(AND(AB2091&gt;=REFERENCIAS!$C$65,AB2091&lt;REFERENCIAS!$D$65),REFERENCIAS!$B$65, "Revisar"))))</f>
        <v>#REF!</v>
      </c>
      <c r="AD2091" s="94" t="e">
        <f ca="1">VLOOKUP(AC2091,REFERENCIAS!$B$62:$G$65,4,FALSE)</f>
        <v>#REF!</v>
      </c>
    </row>
    <row r="2092" spans="1:30" ht="17.25" x14ac:dyDescent="0.25">
      <c r="A2092" s="74"/>
      <c r="B2092" s="19"/>
      <c r="C2092" s="19"/>
      <c r="D2092" s="50"/>
      <c r="E2092" s="73"/>
      <c r="F2092" s="74"/>
      <c r="G2092" s="9"/>
      <c r="H2092" s="48"/>
      <c r="I2092" s="49">
        <f t="shared" ca="1" si="125"/>
        <v>2022</v>
      </c>
      <c r="J2092" s="22">
        <f t="shared" ca="1" si="124"/>
        <v>1</v>
      </c>
      <c r="K2092" s="19"/>
      <c r="L2092" s="73"/>
      <c r="M2092" s="74"/>
      <c r="N2092" s="19"/>
      <c r="O2092" s="73"/>
      <c r="P2092" s="82">
        <v>1</v>
      </c>
      <c r="Q2092" s="24">
        <v>1</v>
      </c>
      <c r="R2092" s="81">
        <f t="shared" si="126"/>
        <v>1</v>
      </c>
      <c r="S2092" s="87"/>
      <c r="T2092" s="19"/>
      <c r="U2092" s="25"/>
      <c r="V2092" s="25"/>
      <c r="W2092" s="81"/>
      <c r="X2092" s="91" t="e">
        <f ca="1">+VLOOKUP(#REF!,REFERENCIAS!$C:$D,2,0)*VLOOKUP(#REF!,PONDERADORES!A:P,IF(AND(INFORMACION!$T2092='REFERENCIAS RIESGO'!$C$36,INFORMACION!$F2092=REFERENCIAS!$C$24),16,IF(INFORMACION!$T2092='REFERENCIAS RIESGO'!$C$36,13,IF(INFORMACION!$F2092=REFERENCIAS!$C$24,10,7))),0)+VLOOKUP(K2092,REFERENCIAS!$C:$D,2,0)*VLOOKUP($K$2,PONDERADORES!A:P,IF(AND(INFORMACION!$T2092='REFERENCIAS RIESGO'!$C$36,INFORMACION!$F2092=REFERENCIAS!$C$24),16,IF(INFORMACION!$T2092='REFERENCIAS RIESGO'!$C$36,13,IF(INFORMACION!$F2092=REFERENCIAS!$C$24,10,7))),0)+VLOOKUP(L2092,REFERENCIAS!$C:$D,2,0)*VLOOKUP($L$2,PONDERADORES!A:P,IF(AND(INFORMACION!$T2092='REFERENCIAS RIESGO'!$C$36,INFORMACION!$F2092=REFERENCIAS!$C$24),16,IF(INFORMACION!$T2092='REFERENCIAS RIESGO'!$C$36,13,IF(INFORMACION!$F2092=REFERENCIAS!$C$24,10,7))),0)+VLOOKUP(F2092,REFERENCIAS!$C:$D,2,0)*VLOOKUP($F$2,PONDERADORES!A:P,IF(AND(INFORMACION!$T2092='REFERENCIAS RIESGO'!$C$36,INFORMACION!$F2092=REFERENCIAS!$C$24),16,IF(INFORMACION!$T2092='REFERENCIAS RIESGO'!$C$36,13,IF(INFORMACION!$F2092=REFERENCIAS!$C$24,10,7))),0)+VLOOKUP(T2092,REFERENCIAS!$C:$D,2,0)*VLOOKUP($T$2,PONDERADORES!A:P,IF(AND(INFORMACION!$T2092='REFERENCIAS RIESGO'!$C$36,INFORMACION!$F2092=REFERENCIAS!$C$24),16,IF(INFORMACION!$T2092='REFERENCIAS RIESGO'!$C$36,13,IF(INFORMACION!$F2092=REFERENCIAS!$C$24,10,7))),0)+VLOOKUP(IF(J2092&lt;=0.2,0.2,IF(AND(J2092&gt;0.2,J2092&lt;=0.4),0.4,IF(AND(J2092&gt;0.4,J2092&lt;=0.6),0.6,IF(AND(J2092&gt;0.6,J2092&lt;=0.8),0.8,IF(AND(J2092&gt;0.8,J2092&lt;=1),1))))),REFERENCIAS!$C:$D,2,0)*VLOOKUP($J$2,PONDERADORES!A:P,IF(AND(INFORMACION!$T2092='REFERENCIAS RIESGO'!$C$36,INFORMACION!$F2092=REFERENCIAS!$C$24),16,IF(INFORMACION!$T2092='REFERENCIAS RIESGO'!$C$36,13,IF(INFORMACION!$F2092=REFERENCIAS!$C$24,10,7))),0)</f>
        <v>#REF!</v>
      </c>
      <c r="Y2092" s="68">
        <f>+VLOOKUP(M2092,REFERENCIAS!$C:$D,2,0)*VLOOKUP($M$2,PONDERADORES!$A$7:$G$9,7,0)+VLOOKUP(N2092,REFERENCIAS!$C:$D,2,0)*VLOOKUP($N$2,PONDERADORES!$A$7:$G$9,7,0)+VLOOKUP(O2092,REFERENCIAS!$C:$D,2,0)*VLOOKUP($O$2,PONDERADORES!$A$7:$G$9,7,0)</f>
        <v>0.2</v>
      </c>
      <c r="Z2092" s="2">
        <f>+VLOOKUP(IF(R2092&lt;0.1,0,IF(AND(R2092&gt;=0.1,R2092&lt;0.2),0.1,IF(AND(R2092&gt;=0.2,R2092&lt;0.3),0.2,IF(R2092&gt;0.3,0.3,)))),REFERENCIAS!$C:$D,2,0)*VLOOKUP($R$2,PONDERADORES!$A$11:$G$11,7,0)</f>
        <v>15</v>
      </c>
      <c r="AA2092" s="92"/>
      <c r="AB2092" s="95" t="e">
        <f t="shared" ca="1" si="127"/>
        <v>#REF!</v>
      </c>
      <c r="AC2092" s="23" t="e">
        <f ca="1">IF(AB2092&gt;REFERENCIAS!$C$62,REFERENCIAS!$B$62,IF(AND(AB2092&gt;=REFERENCIAS!$C$63,AB2092&lt;REFERENCIAS!$D$63),REFERENCIAS!$B$63,IF(AND(AB2092&gt;REFERENCIAS!$C$64,AB2092&lt;=REFERENCIAS!$D$64),REFERENCIAS!$B$64,IF(AND(AB2092&gt;=REFERENCIAS!$C$65,AB2092&lt;REFERENCIAS!$D$65),REFERENCIAS!$B$65, "Revisar"))))</f>
        <v>#REF!</v>
      </c>
      <c r="AD2092" s="94" t="e">
        <f ca="1">VLOOKUP(AC2092,REFERENCIAS!$B$62:$G$65,4,FALSE)</f>
        <v>#REF!</v>
      </c>
    </row>
    <row r="2093" spans="1:30" ht="17.25" x14ac:dyDescent="0.25">
      <c r="A2093" s="74"/>
      <c r="B2093" s="19"/>
      <c r="C2093" s="19"/>
      <c r="D2093" s="50"/>
      <c r="E2093" s="73"/>
      <c r="F2093" s="74"/>
      <c r="G2093" s="9"/>
      <c r="H2093" s="48"/>
      <c r="I2093" s="49">
        <f t="shared" ca="1" si="125"/>
        <v>2022</v>
      </c>
      <c r="J2093" s="22">
        <f t="shared" ca="1" si="124"/>
        <v>1</v>
      </c>
      <c r="K2093" s="19"/>
      <c r="L2093" s="73"/>
      <c r="M2093" s="74"/>
      <c r="N2093" s="19"/>
      <c r="O2093" s="73"/>
      <c r="P2093" s="82">
        <v>1</v>
      </c>
      <c r="Q2093" s="24">
        <v>1</v>
      </c>
      <c r="R2093" s="81">
        <f t="shared" si="126"/>
        <v>1</v>
      </c>
      <c r="S2093" s="87"/>
      <c r="T2093" s="19"/>
      <c r="U2093" s="25"/>
      <c r="V2093" s="25"/>
      <c r="W2093" s="81"/>
      <c r="X2093" s="91" t="e">
        <f ca="1">+VLOOKUP(#REF!,REFERENCIAS!$C:$D,2,0)*VLOOKUP(#REF!,PONDERADORES!A:P,IF(AND(INFORMACION!$T2093='REFERENCIAS RIESGO'!$C$36,INFORMACION!$F2093=REFERENCIAS!$C$24),16,IF(INFORMACION!$T2093='REFERENCIAS RIESGO'!$C$36,13,IF(INFORMACION!$F2093=REFERENCIAS!$C$24,10,7))),0)+VLOOKUP(K2093,REFERENCIAS!$C:$D,2,0)*VLOOKUP($K$2,PONDERADORES!A:P,IF(AND(INFORMACION!$T2093='REFERENCIAS RIESGO'!$C$36,INFORMACION!$F2093=REFERENCIAS!$C$24),16,IF(INFORMACION!$T2093='REFERENCIAS RIESGO'!$C$36,13,IF(INFORMACION!$F2093=REFERENCIAS!$C$24,10,7))),0)+VLOOKUP(L2093,REFERENCIAS!$C:$D,2,0)*VLOOKUP($L$2,PONDERADORES!A:P,IF(AND(INFORMACION!$T2093='REFERENCIAS RIESGO'!$C$36,INFORMACION!$F2093=REFERENCIAS!$C$24),16,IF(INFORMACION!$T2093='REFERENCIAS RIESGO'!$C$36,13,IF(INFORMACION!$F2093=REFERENCIAS!$C$24,10,7))),0)+VLOOKUP(F2093,REFERENCIAS!$C:$D,2,0)*VLOOKUP($F$2,PONDERADORES!A:P,IF(AND(INFORMACION!$T2093='REFERENCIAS RIESGO'!$C$36,INFORMACION!$F2093=REFERENCIAS!$C$24),16,IF(INFORMACION!$T2093='REFERENCIAS RIESGO'!$C$36,13,IF(INFORMACION!$F2093=REFERENCIAS!$C$24,10,7))),0)+VLOOKUP(T2093,REFERENCIAS!$C:$D,2,0)*VLOOKUP($T$2,PONDERADORES!A:P,IF(AND(INFORMACION!$T2093='REFERENCIAS RIESGO'!$C$36,INFORMACION!$F2093=REFERENCIAS!$C$24),16,IF(INFORMACION!$T2093='REFERENCIAS RIESGO'!$C$36,13,IF(INFORMACION!$F2093=REFERENCIAS!$C$24,10,7))),0)+VLOOKUP(IF(J2093&lt;=0.2,0.2,IF(AND(J2093&gt;0.2,J2093&lt;=0.4),0.4,IF(AND(J2093&gt;0.4,J2093&lt;=0.6),0.6,IF(AND(J2093&gt;0.6,J2093&lt;=0.8),0.8,IF(AND(J2093&gt;0.8,J2093&lt;=1),1))))),REFERENCIAS!$C:$D,2,0)*VLOOKUP($J$2,PONDERADORES!A:P,IF(AND(INFORMACION!$T2093='REFERENCIAS RIESGO'!$C$36,INFORMACION!$F2093=REFERENCIAS!$C$24),16,IF(INFORMACION!$T2093='REFERENCIAS RIESGO'!$C$36,13,IF(INFORMACION!$F2093=REFERENCIAS!$C$24,10,7))),0)</f>
        <v>#REF!</v>
      </c>
      <c r="Y2093" s="68">
        <f>+VLOOKUP(M2093,REFERENCIAS!$C:$D,2,0)*VLOOKUP($M$2,PONDERADORES!$A$7:$G$9,7,0)+VLOOKUP(N2093,REFERENCIAS!$C:$D,2,0)*VLOOKUP($N$2,PONDERADORES!$A$7:$G$9,7,0)+VLOOKUP(O2093,REFERENCIAS!$C:$D,2,0)*VLOOKUP($O$2,PONDERADORES!$A$7:$G$9,7,0)</f>
        <v>0.2</v>
      </c>
      <c r="Z2093" s="2">
        <f>+VLOOKUP(IF(R2093&lt;0.1,0,IF(AND(R2093&gt;=0.1,R2093&lt;0.2),0.1,IF(AND(R2093&gt;=0.2,R2093&lt;0.3),0.2,IF(R2093&gt;0.3,0.3,)))),REFERENCIAS!$C:$D,2,0)*VLOOKUP($R$2,PONDERADORES!$A$11:$G$11,7,0)</f>
        <v>15</v>
      </c>
      <c r="AA2093" s="92"/>
      <c r="AB2093" s="95" t="e">
        <f t="shared" ca="1" si="127"/>
        <v>#REF!</v>
      </c>
      <c r="AC2093" s="23" t="e">
        <f ca="1">IF(AB2093&gt;REFERENCIAS!$C$62,REFERENCIAS!$B$62,IF(AND(AB2093&gt;=REFERENCIAS!$C$63,AB2093&lt;REFERENCIAS!$D$63),REFERENCIAS!$B$63,IF(AND(AB2093&gt;REFERENCIAS!$C$64,AB2093&lt;=REFERENCIAS!$D$64),REFERENCIAS!$B$64,IF(AND(AB2093&gt;=REFERENCIAS!$C$65,AB2093&lt;REFERENCIAS!$D$65),REFERENCIAS!$B$65, "Revisar"))))</f>
        <v>#REF!</v>
      </c>
      <c r="AD2093" s="94" t="e">
        <f ca="1">VLOOKUP(AC2093,REFERENCIAS!$B$62:$G$65,4,FALSE)</f>
        <v>#REF!</v>
      </c>
    </row>
    <row r="2094" spans="1:30" ht="17.25" x14ac:dyDescent="0.25">
      <c r="A2094" s="74"/>
      <c r="B2094" s="19"/>
      <c r="C2094" s="19"/>
      <c r="D2094" s="50"/>
      <c r="E2094" s="73"/>
      <c r="F2094" s="74"/>
      <c r="G2094" s="9"/>
      <c r="H2094" s="48"/>
      <c r="I2094" s="49">
        <f t="shared" ca="1" si="125"/>
        <v>2022</v>
      </c>
      <c r="J2094" s="22">
        <f t="shared" ca="1" si="124"/>
        <v>1</v>
      </c>
      <c r="K2094" s="19"/>
      <c r="L2094" s="73"/>
      <c r="M2094" s="74"/>
      <c r="N2094" s="19"/>
      <c r="O2094" s="73"/>
      <c r="P2094" s="82">
        <v>1</v>
      </c>
      <c r="Q2094" s="24">
        <v>1</v>
      </c>
      <c r="R2094" s="81">
        <f t="shared" si="126"/>
        <v>1</v>
      </c>
      <c r="S2094" s="87"/>
      <c r="T2094" s="19"/>
      <c r="U2094" s="25"/>
      <c r="V2094" s="25"/>
      <c r="W2094" s="81"/>
      <c r="X2094" s="91" t="e">
        <f ca="1">+VLOOKUP(#REF!,REFERENCIAS!$C:$D,2,0)*VLOOKUP(#REF!,PONDERADORES!A:P,IF(AND(INFORMACION!$T2094='REFERENCIAS RIESGO'!$C$36,INFORMACION!$F2094=REFERENCIAS!$C$24),16,IF(INFORMACION!$T2094='REFERENCIAS RIESGO'!$C$36,13,IF(INFORMACION!$F2094=REFERENCIAS!$C$24,10,7))),0)+VLOOKUP(K2094,REFERENCIAS!$C:$D,2,0)*VLOOKUP($K$2,PONDERADORES!A:P,IF(AND(INFORMACION!$T2094='REFERENCIAS RIESGO'!$C$36,INFORMACION!$F2094=REFERENCIAS!$C$24),16,IF(INFORMACION!$T2094='REFERENCIAS RIESGO'!$C$36,13,IF(INFORMACION!$F2094=REFERENCIAS!$C$24,10,7))),0)+VLOOKUP(L2094,REFERENCIAS!$C:$D,2,0)*VLOOKUP($L$2,PONDERADORES!A:P,IF(AND(INFORMACION!$T2094='REFERENCIAS RIESGO'!$C$36,INFORMACION!$F2094=REFERENCIAS!$C$24),16,IF(INFORMACION!$T2094='REFERENCIAS RIESGO'!$C$36,13,IF(INFORMACION!$F2094=REFERENCIAS!$C$24,10,7))),0)+VLOOKUP(F2094,REFERENCIAS!$C:$D,2,0)*VLOOKUP($F$2,PONDERADORES!A:P,IF(AND(INFORMACION!$T2094='REFERENCIAS RIESGO'!$C$36,INFORMACION!$F2094=REFERENCIAS!$C$24),16,IF(INFORMACION!$T2094='REFERENCIAS RIESGO'!$C$36,13,IF(INFORMACION!$F2094=REFERENCIAS!$C$24,10,7))),0)+VLOOKUP(T2094,REFERENCIAS!$C:$D,2,0)*VLOOKUP($T$2,PONDERADORES!A:P,IF(AND(INFORMACION!$T2094='REFERENCIAS RIESGO'!$C$36,INFORMACION!$F2094=REFERENCIAS!$C$24),16,IF(INFORMACION!$T2094='REFERENCIAS RIESGO'!$C$36,13,IF(INFORMACION!$F2094=REFERENCIAS!$C$24,10,7))),0)+VLOOKUP(IF(J2094&lt;=0.2,0.2,IF(AND(J2094&gt;0.2,J2094&lt;=0.4),0.4,IF(AND(J2094&gt;0.4,J2094&lt;=0.6),0.6,IF(AND(J2094&gt;0.6,J2094&lt;=0.8),0.8,IF(AND(J2094&gt;0.8,J2094&lt;=1),1))))),REFERENCIAS!$C:$D,2,0)*VLOOKUP($J$2,PONDERADORES!A:P,IF(AND(INFORMACION!$T2094='REFERENCIAS RIESGO'!$C$36,INFORMACION!$F2094=REFERENCIAS!$C$24),16,IF(INFORMACION!$T2094='REFERENCIAS RIESGO'!$C$36,13,IF(INFORMACION!$F2094=REFERENCIAS!$C$24,10,7))),0)</f>
        <v>#REF!</v>
      </c>
      <c r="Y2094" s="68">
        <f>+VLOOKUP(M2094,REFERENCIAS!$C:$D,2,0)*VLOOKUP($M$2,PONDERADORES!$A$7:$G$9,7,0)+VLOOKUP(N2094,REFERENCIAS!$C:$D,2,0)*VLOOKUP($N$2,PONDERADORES!$A$7:$G$9,7,0)+VLOOKUP(O2094,REFERENCIAS!$C:$D,2,0)*VLOOKUP($O$2,PONDERADORES!$A$7:$G$9,7,0)</f>
        <v>0.2</v>
      </c>
      <c r="Z2094" s="2">
        <f>+VLOOKUP(IF(R2094&lt;0.1,0,IF(AND(R2094&gt;=0.1,R2094&lt;0.2),0.1,IF(AND(R2094&gt;=0.2,R2094&lt;0.3),0.2,IF(R2094&gt;0.3,0.3,)))),REFERENCIAS!$C:$D,2,0)*VLOOKUP($R$2,PONDERADORES!$A$11:$G$11,7,0)</f>
        <v>15</v>
      </c>
      <c r="AA2094" s="92"/>
      <c r="AB2094" s="95" t="e">
        <f t="shared" ca="1" si="127"/>
        <v>#REF!</v>
      </c>
      <c r="AC2094" s="23" t="e">
        <f ca="1">IF(AB2094&gt;REFERENCIAS!$C$62,REFERENCIAS!$B$62,IF(AND(AB2094&gt;=REFERENCIAS!$C$63,AB2094&lt;REFERENCIAS!$D$63),REFERENCIAS!$B$63,IF(AND(AB2094&gt;REFERENCIAS!$C$64,AB2094&lt;=REFERENCIAS!$D$64),REFERENCIAS!$B$64,IF(AND(AB2094&gt;=REFERENCIAS!$C$65,AB2094&lt;REFERENCIAS!$D$65),REFERENCIAS!$B$65, "Revisar"))))</f>
        <v>#REF!</v>
      </c>
      <c r="AD2094" s="94" t="e">
        <f ca="1">VLOOKUP(AC2094,REFERENCIAS!$B$62:$G$65,4,FALSE)</f>
        <v>#REF!</v>
      </c>
    </row>
    <row r="2095" spans="1:30" ht="17.25" x14ac:dyDescent="0.25">
      <c r="A2095" s="74"/>
      <c r="B2095" s="19"/>
      <c r="C2095" s="19"/>
      <c r="D2095" s="50"/>
      <c r="E2095" s="73"/>
      <c r="F2095" s="74"/>
      <c r="G2095" s="9"/>
      <c r="H2095" s="48"/>
      <c r="I2095" s="49">
        <f t="shared" ca="1" si="125"/>
        <v>2022</v>
      </c>
      <c r="J2095" s="22">
        <f t="shared" ca="1" si="124"/>
        <v>1</v>
      </c>
      <c r="K2095" s="19"/>
      <c r="L2095" s="73"/>
      <c r="M2095" s="74"/>
      <c r="N2095" s="19"/>
      <c r="O2095" s="73"/>
      <c r="P2095" s="82">
        <v>1</v>
      </c>
      <c r="Q2095" s="24">
        <v>1</v>
      </c>
      <c r="R2095" s="81">
        <f t="shared" si="126"/>
        <v>1</v>
      </c>
      <c r="S2095" s="87"/>
      <c r="T2095" s="19"/>
      <c r="U2095" s="25"/>
      <c r="V2095" s="25"/>
      <c r="W2095" s="81"/>
      <c r="X2095" s="91" t="e">
        <f ca="1">+VLOOKUP(#REF!,REFERENCIAS!$C:$D,2,0)*VLOOKUP(#REF!,PONDERADORES!A:P,IF(AND(INFORMACION!$T2095='REFERENCIAS RIESGO'!$C$36,INFORMACION!$F2095=REFERENCIAS!$C$24),16,IF(INFORMACION!$T2095='REFERENCIAS RIESGO'!$C$36,13,IF(INFORMACION!$F2095=REFERENCIAS!$C$24,10,7))),0)+VLOOKUP(K2095,REFERENCIAS!$C:$D,2,0)*VLOOKUP($K$2,PONDERADORES!A:P,IF(AND(INFORMACION!$T2095='REFERENCIAS RIESGO'!$C$36,INFORMACION!$F2095=REFERENCIAS!$C$24),16,IF(INFORMACION!$T2095='REFERENCIAS RIESGO'!$C$36,13,IF(INFORMACION!$F2095=REFERENCIAS!$C$24,10,7))),0)+VLOOKUP(L2095,REFERENCIAS!$C:$D,2,0)*VLOOKUP($L$2,PONDERADORES!A:P,IF(AND(INFORMACION!$T2095='REFERENCIAS RIESGO'!$C$36,INFORMACION!$F2095=REFERENCIAS!$C$24),16,IF(INFORMACION!$T2095='REFERENCIAS RIESGO'!$C$36,13,IF(INFORMACION!$F2095=REFERENCIAS!$C$24,10,7))),0)+VLOOKUP(F2095,REFERENCIAS!$C:$D,2,0)*VLOOKUP($F$2,PONDERADORES!A:P,IF(AND(INFORMACION!$T2095='REFERENCIAS RIESGO'!$C$36,INFORMACION!$F2095=REFERENCIAS!$C$24),16,IF(INFORMACION!$T2095='REFERENCIAS RIESGO'!$C$36,13,IF(INFORMACION!$F2095=REFERENCIAS!$C$24,10,7))),0)+VLOOKUP(T2095,REFERENCIAS!$C:$D,2,0)*VLOOKUP($T$2,PONDERADORES!A:P,IF(AND(INFORMACION!$T2095='REFERENCIAS RIESGO'!$C$36,INFORMACION!$F2095=REFERENCIAS!$C$24),16,IF(INFORMACION!$T2095='REFERENCIAS RIESGO'!$C$36,13,IF(INFORMACION!$F2095=REFERENCIAS!$C$24,10,7))),0)+VLOOKUP(IF(J2095&lt;=0.2,0.2,IF(AND(J2095&gt;0.2,J2095&lt;=0.4),0.4,IF(AND(J2095&gt;0.4,J2095&lt;=0.6),0.6,IF(AND(J2095&gt;0.6,J2095&lt;=0.8),0.8,IF(AND(J2095&gt;0.8,J2095&lt;=1),1))))),REFERENCIAS!$C:$D,2,0)*VLOOKUP($J$2,PONDERADORES!A:P,IF(AND(INFORMACION!$T2095='REFERENCIAS RIESGO'!$C$36,INFORMACION!$F2095=REFERENCIAS!$C$24),16,IF(INFORMACION!$T2095='REFERENCIAS RIESGO'!$C$36,13,IF(INFORMACION!$F2095=REFERENCIAS!$C$24,10,7))),0)</f>
        <v>#REF!</v>
      </c>
      <c r="Y2095" s="68">
        <f>+VLOOKUP(M2095,REFERENCIAS!$C:$D,2,0)*VLOOKUP($M$2,PONDERADORES!$A$7:$G$9,7,0)+VLOOKUP(N2095,REFERENCIAS!$C:$D,2,0)*VLOOKUP($N$2,PONDERADORES!$A$7:$G$9,7,0)+VLOOKUP(O2095,REFERENCIAS!$C:$D,2,0)*VLOOKUP($O$2,PONDERADORES!$A$7:$G$9,7,0)</f>
        <v>0.2</v>
      </c>
      <c r="Z2095" s="2">
        <f>+VLOOKUP(IF(R2095&lt;0.1,0,IF(AND(R2095&gt;=0.1,R2095&lt;0.2),0.1,IF(AND(R2095&gt;=0.2,R2095&lt;0.3),0.2,IF(R2095&gt;0.3,0.3,)))),REFERENCIAS!$C:$D,2,0)*VLOOKUP($R$2,PONDERADORES!$A$11:$G$11,7,0)</f>
        <v>15</v>
      </c>
      <c r="AA2095" s="92"/>
      <c r="AB2095" s="95" t="e">
        <f t="shared" ca="1" si="127"/>
        <v>#REF!</v>
      </c>
      <c r="AC2095" s="23" t="e">
        <f ca="1">IF(AB2095&gt;REFERENCIAS!$C$62,REFERENCIAS!$B$62,IF(AND(AB2095&gt;=REFERENCIAS!$C$63,AB2095&lt;REFERENCIAS!$D$63),REFERENCIAS!$B$63,IF(AND(AB2095&gt;REFERENCIAS!$C$64,AB2095&lt;=REFERENCIAS!$D$64),REFERENCIAS!$B$64,IF(AND(AB2095&gt;=REFERENCIAS!$C$65,AB2095&lt;REFERENCIAS!$D$65),REFERENCIAS!$B$65, "Revisar"))))</f>
        <v>#REF!</v>
      </c>
      <c r="AD2095" s="94" t="e">
        <f ca="1">VLOOKUP(AC2095,REFERENCIAS!$B$62:$G$65,4,FALSE)</f>
        <v>#REF!</v>
      </c>
    </row>
    <row r="2096" spans="1:30" ht="17.25" x14ac:dyDescent="0.25">
      <c r="A2096" s="74"/>
      <c r="B2096" s="19"/>
      <c r="C2096" s="19"/>
      <c r="D2096" s="50"/>
      <c r="E2096" s="73"/>
      <c r="F2096" s="74"/>
      <c r="G2096" s="9"/>
      <c r="H2096" s="48"/>
      <c r="I2096" s="49">
        <f t="shared" ca="1" si="125"/>
        <v>2022</v>
      </c>
      <c r="J2096" s="22">
        <f t="shared" ca="1" si="124"/>
        <v>1</v>
      </c>
      <c r="K2096" s="19"/>
      <c r="L2096" s="73"/>
      <c r="M2096" s="74"/>
      <c r="N2096" s="19"/>
      <c r="O2096" s="73"/>
      <c r="P2096" s="82">
        <v>1</v>
      </c>
      <c r="Q2096" s="24">
        <v>1</v>
      </c>
      <c r="R2096" s="81">
        <f t="shared" si="126"/>
        <v>1</v>
      </c>
      <c r="S2096" s="87"/>
      <c r="T2096" s="19"/>
      <c r="U2096" s="25"/>
      <c r="V2096" s="25"/>
      <c r="W2096" s="81"/>
      <c r="X2096" s="91" t="e">
        <f ca="1">+VLOOKUP(#REF!,REFERENCIAS!$C:$D,2,0)*VLOOKUP(#REF!,PONDERADORES!A:P,IF(AND(INFORMACION!$T2096='REFERENCIAS RIESGO'!$C$36,INFORMACION!$F2096=REFERENCIAS!$C$24),16,IF(INFORMACION!$T2096='REFERENCIAS RIESGO'!$C$36,13,IF(INFORMACION!$F2096=REFERENCIAS!$C$24,10,7))),0)+VLOOKUP(K2096,REFERENCIAS!$C:$D,2,0)*VLOOKUP($K$2,PONDERADORES!A:P,IF(AND(INFORMACION!$T2096='REFERENCIAS RIESGO'!$C$36,INFORMACION!$F2096=REFERENCIAS!$C$24),16,IF(INFORMACION!$T2096='REFERENCIAS RIESGO'!$C$36,13,IF(INFORMACION!$F2096=REFERENCIAS!$C$24,10,7))),0)+VLOOKUP(L2096,REFERENCIAS!$C:$D,2,0)*VLOOKUP($L$2,PONDERADORES!A:P,IF(AND(INFORMACION!$T2096='REFERENCIAS RIESGO'!$C$36,INFORMACION!$F2096=REFERENCIAS!$C$24),16,IF(INFORMACION!$T2096='REFERENCIAS RIESGO'!$C$36,13,IF(INFORMACION!$F2096=REFERENCIAS!$C$24,10,7))),0)+VLOOKUP(F2096,REFERENCIAS!$C:$D,2,0)*VLOOKUP($F$2,PONDERADORES!A:P,IF(AND(INFORMACION!$T2096='REFERENCIAS RIESGO'!$C$36,INFORMACION!$F2096=REFERENCIAS!$C$24),16,IF(INFORMACION!$T2096='REFERENCIAS RIESGO'!$C$36,13,IF(INFORMACION!$F2096=REFERENCIAS!$C$24,10,7))),0)+VLOOKUP(T2096,REFERENCIAS!$C:$D,2,0)*VLOOKUP($T$2,PONDERADORES!A:P,IF(AND(INFORMACION!$T2096='REFERENCIAS RIESGO'!$C$36,INFORMACION!$F2096=REFERENCIAS!$C$24),16,IF(INFORMACION!$T2096='REFERENCIAS RIESGO'!$C$36,13,IF(INFORMACION!$F2096=REFERENCIAS!$C$24,10,7))),0)+VLOOKUP(IF(J2096&lt;=0.2,0.2,IF(AND(J2096&gt;0.2,J2096&lt;=0.4),0.4,IF(AND(J2096&gt;0.4,J2096&lt;=0.6),0.6,IF(AND(J2096&gt;0.6,J2096&lt;=0.8),0.8,IF(AND(J2096&gt;0.8,J2096&lt;=1),1))))),REFERENCIAS!$C:$D,2,0)*VLOOKUP($J$2,PONDERADORES!A:P,IF(AND(INFORMACION!$T2096='REFERENCIAS RIESGO'!$C$36,INFORMACION!$F2096=REFERENCIAS!$C$24),16,IF(INFORMACION!$T2096='REFERENCIAS RIESGO'!$C$36,13,IF(INFORMACION!$F2096=REFERENCIAS!$C$24,10,7))),0)</f>
        <v>#REF!</v>
      </c>
      <c r="Y2096" s="68">
        <f>+VLOOKUP(M2096,REFERENCIAS!$C:$D,2,0)*VLOOKUP($M$2,PONDERADORES!$A$7:$G$9,7,0)+VLOOKUP(N2096,REFERENCIAS!$C:$D,2,0)*VLOOKUP($N$2,PONDERADORES!$A$7:$G$9,7,0)+VLOOKUP(O2096,REFERENCIAS!$C:$D,2,0)*VLOOKUP($O$2,PONDERADORES!$A$7:$G$9,7,0)</f>
        <v>0.2</v>
      </c>
      <c r="Z2096" s="2">
        <f>+VLOOKUP(IF(R2096&lt;0.1,0,IF(AND(R2096&gt;=0.1,R2096&lt;0.2),0.1,IF(AND(R2096&gt;=0.2,R2096&lt;0.3),0.2,IF(R2096&gt;0.3,0.3,)))),REFERENCIAS!$C:$D,2,0)*VLOOKUP($R$2,PONDERADORES!$A$11:$G$11,7,0)</f>
        <v>15</v>
      </c>
      <c r="AA2096" s="92"/>
      <c r="AB2096" s="95" t="e">
        <f t="shared" ca="1" si="127"/>
        <v>#REF!</v>
      </c>
      <c r="AC2096" s="23" t="e">
        <f ca="1">IF(AB2096&gt;REFERENCIAS!$C$62,REFERENCIAS!$B$62,IF(AND(AB2096&gt;=REFERENCIAS!$C$63,AB2096&lt;REFERENCIAS!$D$63),REFERENCIAS!$B$63,IF(AND(AB2096&gt;REFERENCIAS!$C$64,AB2096&lt;=REFERENCIAS!$D$64),REFERENCIAS!$B$64,IF(AND(AB2096&gt;=REFERENCIAS!$C$65,AB2096&lt;REFERENCIAS!$D$65),REFERENCIAS!$B$65, "Revisar"))))</f>
        <v>#REF!</v>
      </c>
      <c r="AD2096" s="94" t="e">
        <f ca="1">VLOOKUP(AC2096,REFERENCIAS!$B$62:$G$65,4,FALSE)</f>
        <v>#REF!</v>
      </c>
    </row>
    <row r="2097" spans="1:30" ht="17.25" x14ac:dyDescent="0.25">
      <c r="A2097" s="74"/>
      <c r="B2097" s="19"/>
      <c r="C2097" s="19"/>
      <c r="D2097" s="50"/>
      <c r="E2097" s="73"/>
      <c r="F2097" s="74"/>
      <c r="G2097" s="9"/>
      <c r="H2097" s="48"/>
      <c r="I2097" s="49">
        <f t="shared" ca="1" si="125"/>
        <v>2022</v>
      </c>
      <c r="J2097" s="22">
        <f t="shared" ca="1" si="124"/>
        <v>1</v>
      </c>
      <c r="K2097" s="19"/>
      <c r="L2097" s="73"/>
      <c r="M2097" s="74"/>
      <c r="N2097" s="19"/>
      <c r="O2097" s="73"/>
      <c r="P2097" s="82">
        <v>1</v>
      </c>
      <c r="Q2097" s="24">
        <v>1</v>
      </c>
      <c r="R2097" s="81">
        <f t="shared" si="126"/>
        <v>1</v>
      </c>
      <c r="S2097" s="87"/>
      <c r="T2097" s="19"/>
      <c r="U2097" s="25"/>
      <c r="V2097" s="25"/>
      <c r="W2097" s="81"/>
      <c r="X2097" s="91" t="e">
        <f ca="1">+VLOOKUP(#REF!,REFERENCIAS!$C:$D,2,0)*VLOOKUP(#REF!,PONDERADORES!A:P,IF(AND(INFORMACION!$T2097='REFERENCIAS RIESGO'!$C$36,INFORMACION!$F2097=REFERENCIAS!$C$24),16,IF(INFORMACION!$T2097='REFERENCIAS RIESGO'!$C$36,13,IF(INFORMACION!$F2097=REFERENCIAS!$C$24,10,7))),0)+VLOOKUP(K2097,REFERENCIAS!$C:$D,2,0)*VLOOKUP($K$2,PONDERADORES!A:P,IF(AND(INFORMACION!$T2097='REFERENCIAS RIESGO'!$C$36,INFORMACION!$F2097=REFERENCIAS!$C$24),16,IF(INFORMACION!$T2097='REFERENCIAS RIESGO'!$C$36,13,IF(INFORMACION!$F2097=REFERENCIAS!$C$24,10,7))),0)+VLOOKUP(L2097,REFERENCIAS!$C:$D,2,0)*VLOOKUP($L$2,PONDERADORES!A:P,IF(AND(INFORMACION!$T2097='REFERENCIAS RIESGO'!$C$36,INFORMACION!$F2097=REFERENCIAS!$C$24),16,IF(INFORMACION!$T2097='REFERENCIAS RIESGO'!$C$36,13,IF(INFORMACION!$F2097=REFERENCIAS!$C$24,10,7))),0)+VLOOKUP(F2097,REFERENCIAS!$C:$D,2,0)*VLOOKUP($F$2,PONDERADORES!A:P,IF(AND(INFORMACION!$T2097='REFERENCIAS RIESGO'!$C$36,INFORMACION!$F2097=REFERENCIAS!$C$24),16,IF(INFORMACION!$T2097='REFERENCIAS RIESGO'!$C$36,13,IF(INFORMACION!$F2097=REFERENCIAS!$C$24,10,7))),0)+VLOOKUP(T2097,REFERENCIAS!$C:$D,2,0)*VLOOKUP($T$2,PONDERADORES!A:P,IF(AND(INFORMACION!$T2097='REFERENCIAS RIESGO'!$C$36,INFORMACION!$F2097=REFERENCIAS!$C$24),16,IF(INFORMACION!$T2097='REFERENCIAS RIESGO'!$C$36,13,IF(INFORMACION!$F2097=REFERENCIAS!$C$24,10,7))),0)+VLOOKUP(IF(J2097&lt;=0.2,0.2,IF(AND(J2097&gt;0.2,J2097&lt;=0.4),0.4,IF(AND(J2097&gt;0.4,J2097&lt;=0.6),0.6,IF(AND(J2097&gt;0.6,J2097&lt;=0.8),0.8,IF(AND(J2097&gt;0.8,J2097&lt;=1),1))))),REFERENCIAS!$C:$D,2,0)*VLOOKUP($J$2,PONDERADORES!A:P,IF(AND(INFORMACION!$T2097='REFERENCIAS RIESGO'!$C$36,INFORMACION!$F2097=REFERENCIAS!$C$24),16,IF(INFORMACION!$T2097='REFERENCIAS RIESGO'!$C$36,13,IF(INFORMACION!$F2097=REFERENCIAS!$C$24,10,7))),0)</f>
        <v>#REF!</v>
      </c>
      <c r="Y2097" s="68">
        <f>+VLOOKUP(M2097,REFERENCIAS!$C:$D,2,0)*VLOOKUP($M$2,PONDERADORES!$A$7:$G$9,7,0)+VLOOKUP(N2097,REFERENCIAS!$C:$D,2,0)*VLOOKUP($N$2,PONDERADORES!$A$7:$G$9,7,0)+VLOOKUP(O2097,REFERENCIAS!$C:$D,2,0)*VLOOKUP($O$2,PONDERADORES!$A$7:$G$9,7,0)</f>
        <v>0.2</v>
      </c>
      <c r="Z2097" s="2">
        <f>+VLOOKUP(IF(R2097&lt;0.1,0,IF(AND(R2097&gt;=0.1,R2097&lt;0.2),0.1,IF(AND(R2097&gt;=0.2,R2097&lt;0.3),0.2,IF(R2097&gt;0.3,0.3,)))),REFERENCIAS!$C:$D,2,0)*VLOOKUP($R$2,PONDERADORES!$A$11:$G$11,7,0)</f>
        <v>15</v>
      </c>
      <c r="AA2097" s="92"/>
      <c r="AB2097" s="95" t="e">
        <f t="shared" ca="1" si="127"/>
        <v>#REF!</v>
      </c>
      <c r="AC2097" s="23" t="e">
        <f ca="1">IF(AB2097&gt;REFERENCIAS!$C$62,REFERENCIAS!$B$62,IF(AND(AB2097&gt;=REFERENCIAS!$C$63,AB2097&lt;REFERENCIAS!$D$63),REFERENCIAS!$B$63,IF(AND(AB2097&gt;REFERENCIAS!$C$64,AB2097&lt;=REFERENCIAS!$D$64),REFERENCIAS!$B$64,IF(AND(AB2097&gt;=REFERENCIAS!$C$65,AB2097&lt;REFERENCIAS!$D$65),REFERENCIAS!$B$65, "Revisar"))))</f>
        <v>#REF!</v>
      </c>
      <c r="AD2097" s="94" t="e">
        <f ca="1">VLOOKUP(AC2097,REFERENCIAS!$B$62:$G$65,4,FALSE)</f>
        <v>#REF!</v>
      </c>
    </row>
    <row r="2098" spans="1:30" ht="17.25" x14ac:dyDescent="0.25">
      <c r="A2098" s="74"/>
      <c r="B2098" s="19"/>
      <c r="C2098" s="19"/>
      <c r="D2098" s="50"/>
      <c r="E2098" s="73"/>
      <c r="F2098" s="74"/>
      <c r="G2098" s="9"/>
      <c r="H2098" s="48"/>
      <c r="I2098" s="49">
        <f t="shared" ca="1" si="125"/>
        <v>2022</v>
      </c>
      <c r="J2098" s="22">
        <f t="shared" ca="1" si="124"/>
        <v>1</v>
      </c>
      <c r="K2098" s="19"/>
      <c r="L2098" s="73"/>
      <c r="M2098" s="74"/>
      <c r="N2098" s="19"/>
      <c r="O2098" s="73"/>
      <c r="P2098" s="82">
        <v>1</v>
      </c>
      <c r="Q2098" s="24">
        <v>1</v>
      </c>
      <c r="R2098" s="81">
        <f t="shared" si="126"/>
        <v>1</v>
      </c>
      <c r="S2098" s="87"/>
      <c r="T2098" s="19"/>
      <c r="U2098" s="25"/>
      <c r="V2098" s="25"/>
      <c r="W2098" s="81"/>
      <c r="X2098" s="91" t="e">
        <f ca="1">+VLOOKUP(#REF!,REFERENCIAS!$C:$D,2,0)*VLOOKUP(#REF!,PONDERADORES!A:P,IF(AND(INFORMACION!$T2098='REFERENCIAS RIESGO'!$C$36,INFORMACION!$F2098=REFERENCIAS!$C$24),16,IF(INFORMACION!$T2098='REFERENCIAS RIESGO'!$C$36,13,IF(INFORMACION!$F2098=REFERENCIAS!$C$24,10,7))),0)+VLOOKUP(K2098,REFERENCIAS!$C:$D,2,0)*VLOOKUP($K$2,PONDERADORES!A:P,IF(AND(INFORMACION!$T2098='REFERENCIAS RIESGO'!$C$36,INFORMACION!$F2098=REFERENCIAS!$C$24),16,IF(INFORMACION!$T2098='REFERENCIAS RIESGO'!$C$36,13,IF(INFORMACION!$F2098=REFERENCIAS!$C$24,10,7))),0)+VLOOKUP(L2098,REFERENCIAS!$C:$D,2,0)*VLOOKUP($L$2,PONDERADORES!A:P,IF(AND(INFORMACION!$T2098='REFERENCIAS RIESGO'!$C$36,INFORMACION!$F2098=REFERENCIAS!$C$24),16,IF(INFORMACION!$T2098='REFERENCIAS RIESGO'!$C$36,13,IF(INFORMACION!$F2098=REFERENCIAS!$C$24,10,7))),0)+VLOOKUP(F2098,REFERENCIAS!$C:$D,2,0)*VLOOKUP($F$2,PONDERADORES!A:P,IF(AND(INFORMACION!$T2098='REFERENCIAS RIESGO'!$C$36,INFORMACION!$F2098=REFERENCIAS!$C$24),16,IF(INFORMACION!$T2098='REFERENCIAS RIESGO'!$C$36,13,IF(INFORMACION!$F2098=REFERENCIAS!$C$24,10,7))),0)+VLOOKUP(T2098,REFERENCIAS!$C:$D,2,0)*VLOOKUP($T$2,PONDERADORES!A:P,IF(AND(INFORMACION!$T2098='REFERENCIAS RIESGO'!$C$36,INFORMACION!$F2098=REFERENCIAS!$C$24),16,IF(INFORMACION!$T2098='REFERENCIAS RIESGO'!$C$36,13,IF(INFORMACION!$F2098=REFERENCIAS!$C$24,10,7))),0)+VLOOKUP(IF(J2098&lt;=0.2,0.2,IF(AND(J2098&gt;0.2,J2098&lt;=0.4),0.4,IF(AND(J2098&gt;0.4,J2098&lt;=0.6),0.6,IF(AND(J2098&gt;0.6,J2098&lt;=0.8),0.8,IF(AND(J2098&gt;0.8,J2098&lt;=1),1))))),REFERENCIAS!$C:$D,2,0)*VLOOKUP($J$2,PONDERADORES!A:P,IF(AND(INFORMACION!$T2098='REFERENCIAS RIESGO'!$C$36,INFORMACION!$F2098=REFERENCIAS!$C$24),16,IF(INFORMACION!$T2098='REFERENCIAS RIESGO'!$C$36,13,IF(INFORMACION!$F2098=REFERENCIAS!$C$24,10,7))),0)</f>
        <v>#REF!</v>
      </c>
      <c r="Y2098" s="68">
        <f>+VLOOKUP(M2098,REFERENCIAS!$C:$D,2,0)*VLOOKUP($M$2,PONDERADORES!$A$7:$G$9,7,0)+VLOOKUP(N2098,REFERENCIAS!$C:$D,2,0)*VLOOKUP($N$2,PONDERADORES!$A$7:$G$9,7,0)+VLOOKUP(O2098,REFERENCIAS!$C:$D,2,0)*VLOOKUP($O$2,PONDERADORES!$A$7:$G$9,7,0)</f>
        <v>0.2</v>
      </c>
      <c r="Z2098" s="2">
        <f>+VLOOKUP(IF(R2098&lt;0.1,0,IF(AND(R2098&gt;=0.1,R2098&lt;0.2),0.1,IF(AND(R2098&gt;=0.2,R2098&lt;0.3),0.2,IF(R2098&gt;0.3,0.3,)))),REFERENCIAS!$C:$D,2,0)*VLOOKUP($R$2,PONDERADORES!$A$11:$G$11,7,0)</f>
        <v>15</v>
      </c>
      <c r="AA2098" s="92"/>
      <c r="AB2098" s="95" t="e">
        <f t="shared" ca="1" si="127"/>
        <v>#REF!</v>
      </c>
      <c r="AC2098" s="23" t="e">
        <f ca="1">IF(AB2098&gt;REFERENCIAS!$C$62,REFERENCIAS!$B$62,IF(AND(AB2098&gt;=REFERENCIAS!$C$63,AB2098&lt;REFERENCIAS!$D$63),REFERENCIAS!$B$63,IF(AND(AB2098&gt;REFERENCIAS!$C$64,AB2098&lt;=REFERENCIAS!$D$64),REFERENCIAS!$B$64,IF(AND(AB2098&gt;=REFERENCIAS!$C$65,AB2098&lt;REFERENCIAS!$D$65),REFERENCIAS!$B$65, "Revisar"))))</f>
        <v>#REF!</v>
      </c>
      <c r="AD2098" s="94" t="e">
        <f ca="1">VLOOKUP(AC2098,REFERENCIAS!$B$62:$G$65,4,FALSE)</f>
        <v>#REF!</v>
      </c>
    </row>
    <row r="2099" spans="1:30" ht="17.25" x14ac:dyDescent="0.25">
      <c r="A2099" s="74"/>
      <c r="B2099" s="19"/>
      <c r="C2099" s="19"/>
      <c r="D2099" s="50"/>
      <c r="E2099" s="73"/>
      <c r="F2099" s="74"/>
      <c r="G2099" s="9"/>
      <c r="H2099" s="48"/>
      <c r="I2099" s="49">
        <f t="shared" ca="1" si="125"/>
        <v>2022</v>
      </c>
      <c r="J2099" s="22">
        <f t="shared" ca="1" si="124"/>
        <v>1</v>
      </c>
      <c r="K2099" s="19"/>
      <c r="L2099" s="73"/>
      <c r="M2099" s="74"/>
      <c r="N2099" s="19"/>
      <c r="O2099" s="73"/>
      <c r="P2099" s="82">
        <v>1</v>
      </c>
      <c r="Q2099" s="24">
        <v>1</v>
      </c>
      <c r="R2099" s="81">
        <f t="shared" si="126"/>
        <v>1</v>
      </c>
      <c r="S2099" s="87"/>
      <c r="T2099" s="19"/>
      <c r="U2099" s="25"/>
      <c r="V2099" s="25"/>
      <c r="W2099" s="81"/>
      <c r="X2099" s="91" t="e">
        <f ca="1">+VLOOKUP(#REF!,REFERENCIAS!$C:$D,2,0)*VLOOKUP(#REF!,PONDERADORES!A:P,IF(AND(INFORMACION!$T2099='REFERENCIAS RIESGO'!$C$36,INFORMACION!$F2099=REFERENCIAS!$C$24),16,IF(INFORMACION!$T2099='REFERENCIAS RIESGO'!$C$36,13,IF(INFORMACION!$F2099=REFERENCIAS!$C$24,10,7))),0)+VLOOKUP(K2099,REFERENCIAS!$C:$D,2,0)*VLOOKUP($K$2,PONDERADORES!A:P,IF(AND(INFORMACION!$T2099='REFERENCIAS RIESGO'!$C$36,INFORMACION!$F2099=REFERENCIAS!$C$24),16,IF(INFORMACION!$T2099='REFERENCIAS RIESGO'!$C$36,13,IF(INFORMACION!$F2099=REFERENCIAS!$C$24,10,7))),0)+VLOOKUP(L2099,REFERENCIAS!$C:$D,2,0)*VLOOKUP($L$2,PONDERADORES!A:P,IF(AND(INFORMACION!$T2099='REFERENCIAS RIESGO'!$C$36,INFORMACION!$F2099=REFERENCIAS!$C$24),16,IF(INFORMACION!$T2099='REFERENCIAS RIESGO'!$C$36,13,IF(INFORMACION!$F2099=REFERENCIAS!$C$24,10,7))),0)+VLOOKUP(F2099,REFERENCIAS!$C:$D,2,0)*VLOOKUP($F$2,PONDERADORES!A:P,IF(AND(INFORMACION!$T2099='REFERENCIAS RIESGO'!$C$36,INFORMACION!$F2099=REFERENCIAS!$C$24),16,IF(INFORMACION!$T2099='REFERENCIAS RIESGO'!$C$36,13,IF(INFORMACION!$F2099=REFERENCIAS!$C$24,10,7))),0)+VLOOKUP(T2099,REFERENCIAS!$C:$D,2,0)*VLOOKUP($T$2,PONDERADORES!A:P,IF(AND(INFORMACION!$T2099='REFERENCIAS RIESGO'!$C$36,INFORMACION!$F2099=REFERENCIAS!$C$24),16,IF(INFORMACION!$T2099='REFERENCIAS RIESGO'!$C$36,13,IF(INFORMACION!$F2099=REFERENCIAS!$C$24,10,7))),0)+VLOOKUP(IF(J2099&lt;=0.2,0.2,IF(AND(J2099&gt;0.2,J2099&lt;=0.4),0.4,IF(AND(J2099&gt;0.4,J2099&lt;=0.6),0.6,IF(AND(J2099&gt;0.6,J2099&lt;=0.8),0.8,IF(AND(J2099&gt;0.8,J2099&lt;=1),1))))),REFERENCIAS!$C:$D,2,0)*VLOOKUP($J$2,PONDERADORES!A:P,IF(AND(INFORMACION!$T2099='REFERENCIAS RIESGO'!$C$36,INFORMACION!$F2099=REFERENCIAS!$C$24),16,IF(INFORMACION!$T2099='REFERENCIAS RIESGO'!$C$36,13,IF(INFORMACION!$F2099=REFERENCIAS!$C$24,10,7))),0)</f>
        <v>#REF!</v>
      </c>
      <c r="Y2099" s="68">
        <f>+VLOOKUP(M2099,REFERENCIAS!$C:$D,2,0)*VLOOKUP($M$2,PONDERADORES!$A$7:$G$9,7,0)+VLOOKUP(N2099,REFERENCIAS!$C:$D,2,0)*VLOOKUP($N$2,PONDERADORES!$A$7:$G$9,7,0)+VLOOKUP(O2099,REFERENCIAS!$C:$D,2,0)*VLOOKUP($O$2,PONDERADORES!$A$7:$G$9,7,0)</f>
        <v>0.2</v>
      </c>
      <c r="Z2099" s="2">
        <f>+VLOOKUP(IF(R2099&lt;0.1,0,IF(AND(R2099&gt;=0.1,R2099&lt;0.2),0.1,IF(AND(R2099&gt;=0.2,R2099&lt;0.3),0.2,IF(R2099&gt;0.3,0.3,)))),REFERENCIAS!$C:$D,2,0)*VLOOKUP($R$2,PONDERADORES!$A$11:$G$11,7,0)</f>
        <v>15</v>
      </c>
      <c r="AA2099" s="92"/>
      <c r="AB2099" s="95" t="e">
        <f t="shared" ca="1" si="127"/>
        <v>#REF!</v>
      </c>
      <c r="AC2099" s="23" t="e">
        <f ca="1">IF(AB2099&gt;REFERENCIAS!$C$62,REFERENCIAS!$B$62,IF(AND(AB2099&gt;=REFERENCIAS!$C$63,AB2099&lt;REFERENCIAS!$D$63),REFERENCIAS!$B$63,IF(AND(AB2099&gt;REFERENCIAS!$C$64,AB2099&lt;=REFERENCIAS!$D$64),REFERENCIAS!$B$64,IF(AND(AB2099&gt;=REFERENCIAS!$C$65,AB2099&lt;REFERENCIAS!$D$65),REFERENCIAS!$B$65, "Revisar"))))</f>
        <v>#REF!</v>
      </c>
      <c r="AD2099" s="94" t="e">
        <f ca="1">VLOOKUP(AC2099,REFERENCIAS!$B$62:$G$65,4,FALSE)</f>
        <v>#REF!</v>
      </c>
    </row>
    <row r="2100" spans="1:30" ht="17.25" x14ac:dyDescent="0.25">
      <c r="A2100" s="74"/>
      <c r="B2100" s="19"/>
      <c r="C2100" s="19"/>
      <c r="D2100" s="50"/>
      <c r="E2100" s="73"/>
      <c r="F2100" s="74"/>
      <c r="G2100" s="9"/>
      <c r="H2100" s="48"/>
      <c r="I2100" s="49">
        <f t="shared" ca="1" si="125"/>
        <v>2022</v>
      </c>
      <c r="J2100" s="22">
        <f t="shared" ca="1" si="124"/>
        <v>1</v>
      </c>
      <c r="K2100" s="19"/>
      <c r="L2100" s="73"/>
      <c r="M2100" s="74"/>
      <c r="N2100" s="19"/>
      <c r="O2100" s="73"/>
      <c r="P2100" s="82">
        <v>1</v>
      </c>
      <c r="Q2100" s="24">
        <v>1</v>
      </c>
      <c r="R2100" s="81">
        <f t="shared" si="126"/>
        <v>1</v>
      </c>
      <c r="S2100" s="87"/>
      <c r="T2100" s="19"/>
      <c r="U2100" s="25"/>
      <c r="V2100" s="25"/>
      <c r="W2100" s="81"/>
      <c r="X2100" s="91" t="e">
        <f ca="1">+VLOOKUP(#REF!,REFERENCIAS!$C:$D,2,0)*VLOOKUP(#REF!,PONDERADORES!A:P,IF(AND(INFORMACION!$T2100='REFERENCIAS RIESGO'!$C$36,INFORMACION!$F2100=REFERENCIAS!$C$24),16,IF(INFORMACION!$T2100='REFERENCIAS RIESGO'!$C$36,13,IF(INFORMACION!$F2100=REFERENCIAS!$C$24,10,7))),0)+VLOOKUP(K2100,REFERENCIAS!$C:$D,2,0)*VLOOKUP($K$2,PONDERADORES!A:P,IF(AND(INFORMACION!$T2100='REFERENCIAS RIESGO'!$C$36,INFORMACION!$F2100=REFERENCIAS!$C$24),16,IF(INFORMACION!$T2100='REFERENCIAS RIESGO'!$C$36,13,IF(INFORMACION!$F2100=REFERENCIAS!$C$24,10,7))),0)+VLOOKUP(L2100,REFERENCIAS!$C:$D,2,0)*VLOOKUP($L$2,PONDERADORES!A:P,IF(AND(INFORMACION!$T2100='REFERENCIAS RIESGO'!$C$36,INFORMACION!$F2100=REFERENCIAS!$C$24),16,IF(INFORMACION!$T2100='REFERENCIAS RIESGO'!$C$36,13,IF(INFORMACION!$F2100=REFERENCIAS!$C$24,10,7))),0)+VLOOKUP(F2100,REFERENCIAS!$C:$D,2,0)*VLOOKUP($F$2,PONDERADORES!A:P,IF(AND(INFORMACION!$T2100='REFERENCIAS RIESGO'!$C$36,INFORMACION!$F2100=REFERENCIAS!$C$24),16,IF(INFORMACION!$T2100='REFERENCIAS RIESGO'!$C$36,13,IF(INFORMACION!$F2100=REFERENCIAS!$C$24,10,7))),0)+VLOOKUP(T2100,REFERENCIAS!$C:$D,2,0)*VLOOKUP($T$2,PONDERADORES!A:P,IF(AND(INFORMACION!$T2100='REFERENCIAS RIESGO'!$C$36,INFORMACION!$F2100=REFERENCIAS!$C$24),16,IF(INFORMACION!$T2100='REFERENCIAS RIESGO'!$C$36,13,IF(INFORMACION!$F2100=REFERENCIAS!$C$24,10,7))),0)+VLOOKUP(IF(J2100&lt;=0.2,0.2,IF(AND(J2100&gt;0.2,J2100&lt;=0.4),0.4,IF(AND(J2100&gt;0.4,J2100&lt;=0.6),0.6,IF(AND(J2100&gt;0.6,J2100&lt;=0.8),0.8,IF(AND(J2100&gt;0.8,J2100&lt;=1),1))))),REFERENCIAS!$C:$D,2,0)*VLOOKUP($J$2,PONDERADORES!A:P,IF(AND(INFORMACION!$T2100='REFERENCIAS RIESGO'!$C$36,INFORMACION!$F2100=REFERENCIAS!$C$24),16,IF(INFORMACION!$T2100='REFERENCIAS RIESGO'!$C$36,13,IF(INFORMACION!$F2100=REFERENCIAS!$C$24,10,7))),0)</f>
        <v>#REF!</v>
      </c>
      <c r="Y2100" s="68">
        <f>+VLOOKUP(M2100,REFERENCIAS!$C:$D,2,0)*VLOOKUP($M$2,PONDERADORES!$A$7:$G$9,7,0)+VLOOKUP(N2100,REFERENCIAS!$C:$D,2,0)*VLOOKUP($N$2,PONDERADORES!$A$7:$G$9,7,0)+VLOOKUP(O2100,REFERENCIAS!$C:$D,2,0)*VLOOKUP($O$2,PONDERADORES!$A$7:$G$9,7,0)</f>
        <v>0.2</v>
      </c>
      <c r="Z2100" s="2">
        <f>+VLOOKUP(IF(R2100&lt;0.1,0,IF(AND(R2100&gt;=0.1,R2100&lt;0.2),0.1,IF(AND(R2100&gt;=0.2,R2100&lt;0.3),0.2,IF(R2100&gt;0.3,0.3,)))),REFERENCIAS!$C:$D,2,0)*VLOOKUP($R$2,PONDERADORES!$A$11:$G$11,7,0)</f>
        <v>15</v>
      </c>
      <c r="AA2100" s="92"/>
      <c r="AB2100" s="95" t="e">
        <f t="shared" ca="1" si="127"/>
        <v>#REF!</v>
      </c>
      <c r="AC2100" s="23" t="e">
        <f ca="1">IF(AB2100&gt;REFERENCIAS!$C$62,REFERENCIAS!$B$62,IF(AND(AB2100&gt;=REFERENCIAS!$C$63,AB2100&lt;REFERENCIAS!$D$63),REFERENCIAS!$B$63,IF(AND(AB2100&gt;REFERENCIAS!$C$64,AB2100&lt;=REFERENCIAS!$D$64),REFERENCIAS!$B$64,IF(AND(AB2100&gt;=REFERENCIAS!$C$65,AB2100&lt;REFERENCIAS!$D$65),REFERENCIAS!$B$65, "Revisar"))))</f>
        <v>#REF!</v>
      </c>
      <c r="AD2100" s="94" t="e">
        <f ca="1">VLOOKUP(AC2100,REFERENCIAS!$B$62:$G$65,4,FALSE)</f>
        <v>#REF!</v>
      </c>
    </row>
    <row r="2101" spans="1:30" ht="17.25" x14ac:dyDescent="0.25">
      <c r="A2101" s="74"/>
      <c r="B2101" s="19"/>
      <c r="C2101" s="19"/>
      <c r="D2101" s="50"/>
      <c r="E2101" s="73"/>
      <c r="F2101" s="74"/>
      <c r="G2101" s="9"/>
      <c r="H2101" s="48"/>
      <c r="I2101" s="49">
        <f t="shared" ca="1" si="125"/>
        <v>2022</v>
      </c>
      <c r="J2101" s="22">
        <f t="shared" ca="1" si="124"/>
        <v>1</v>
      </c>
      <c r="K2101" s="19"/>
      <c r="L2101" s="73"/>
      <c r="M2101" s="74"/>
      <c r="N2101" s="19"/>
      <c r="O2101" s="73"/>
      <c r="P2101" s="82">
        <v>1</v>
      </c>
      <c r="Q2101" s="24">
        <v>1</v>
      </c>
      <c r="R2101" s="81">
        <f t="shared" si="126"/>
        <v>1</v>
      </c>
      <c r="S2101" s="87"/>
      <c r="T2101" s="19"/>
      <c r="U2101" s="25"/>
      <c r="V2101" s="25"/>
      <c r="W2101" s="81"/>
      <c r="X2101" s="91" t="e">
        <f ca="1">+VLOOKUP(#REF!,REFERENCIAS!$C:$D,2,0)*VLOOKUP(#REF!,PONDERADORES!A:P,IF(AND(INFORMACION!$T2101='REFERENCIAS RIESGO'!$C$36,INFORMACION!$F2101=REFERENCIAS!$C$24),16,IF(INFORMACION!$T2101='REFERENCIAS RIESGO'!$C$36,13,IF(INFORMACION!$F2101=REFERENCIAS!$C$24,10,7))),0)+VLOOKUP(K2101,REFERENCIAS!$C:$D,2,0)*VLOOKUP($K$2,PONDERADORES!A:P,IF(AND(INFORMACION!$T2101='REFERENCIAS RIESGO'!$C$36,INFORMACION!$F2101=REFERENCIAS!$C$24),16,IF(INFORMACION!$T2101='REFERENCIAS RIESGO'!$C$36,13,IF(INFORMACION!$F2101=REFERENCIAS!$C$24,10,7))),0)+VLOOKUP(L2101,REFERENCIAS!$C:$D,2,0)*VLOOKUP($L$2,PONDERADORES!A:P,IF(AND(INFORMACION!$T2101='REFERENCIAS RIESGO'!$C$36,INFORMACION!$F2101=REFERENCIAS!$C$24),16,IF(INFORMACION!$T2101='REFERENCIAS RIESGO'!$C$36,13,IF(INFORMACION!$F2101=REFERENCIAS!$C$24,10,7))),0)+VLOOKUP(F2101,REFERENCIAS!$C:$D,2,0)*VLOOKUP($F$2,PONDERADORES!A:P,IF(AND(INFORMACION!$T2101='REFERENCIAS RIESGO'!$C$36,INFORMACION!$F2101=REFERENCIAS!$C$24),16,IF(INFORMACION!$T2101='REFERENCIAS RIESGO'!$C$36,13,IF(INFORMACION!$F2101=REFERENCIAS!$C$24,10,7))),0)+VLOOKUP(T2101,REFERENCIAS!$C:$D,2,0)*VLOOKUP($T$2,PONDERADORES!A:P,IF(AND(INFORMACION!$T2101='REFERENCIAS RIESGO'!$C$36,INFORMACION!$F2101=REFERENCIAS!$C$24),16,IF(INFORMACION!$T2101='REFERENCIAS RIESGO'!$C$36,13,IF(INFORMACION!$F2101=REFERENCIAS!$C$24,10,7))),0)+VLOOKUP(IF(J2101&lt;=0.2,0.2,IF(AND(J2101&gt;0.2,J2101&lt;=0.4),0.4,IF(AND(J2101&gt;0.4,J2101&lt;=0.6),0.6,IF(AND(J2101&gt;0.6,J2101&lt;=0.8),0.8,IF(AND(J2101&gt;0.8,J2101&lt;=1),1))))),REFERENCIAS!$C:$D,2,0)*VLOOKUP($J$2,PONDERADORES!A:P,IF(AND(INFORMACION!$T2101='REFERENCIAS RIESGO'!$C$36,INFORMACION!$F2101=REFERENCIAS!$C$24),16,IF(INFORMACION!$T2101='REFERENCIAS RIESGO'!$C$36,13,IF(INFORMACION!$F2101=REFERENCIAS!$C$24,10,7))),0)</f>
        <v>#REF!</v>
      </c>
      <c r="Y2101" s="68">
        <f>+VLOOKUP(M2101,REFERENCIAS!$C:$D,2,0)*VLOOKUP($M$2,PONDERADORES!$A$7:$G$9,7,0)+VLOOKUP(N2101,REFERENCIAS!$C:$D,2,0)*VLOOKUP($N$2,PONDERADORES!$A$7:$G$9,7,0)+VLOOKUP(O2101,REFERENCIAS!$C:$D,2,0)*VLOOKUP($O$2,PONDERADORES!$A$7:$G$9,7,0)</f>
        <v>0.2</v>
      </c>
      <c r="Z2101" s="2">
        <f>+VLOOKUP(IF(R2101&lt;0.1,0,IF(AND(R2101&gt;=0.1,R2101&lt;0.2),0.1,IF(AND(R2101&gt;=0.2,R2101&lt;0.3),0.2,IF(R2101&gt;0.3,0.3,)))),REFERENCIAS!$C:$D,2,0)*VLOOKUP($R$2,PONDERADORES!$A$11:$G$11,7,0)</f>
        <v>15</v>
      </c>
      <c r="AA2101" s="92"/>
      <c r="AB2101" s="95" t="e">
        <f t="shared" ca="1" si="127"/>
        <v>#REF!</v>
      </c>
      <c r="AC2101" s="23" t="e">
        <f ca="1">IF(AB2101&gt;REFERENCIAS!$C$62,REFERENCIAS!$B$62,IF(AND(AB2101&gt;=REFERENCIAS!$C$63,AB2101&lt;REFERENCIAS!$D$63),REFERENCIAS!$B$63,IF(AND(AB2101&gt;REFERENCIAS!$C$64,AB2101&lt;=REFERENCIAS!$D$64),REFERENCIAS!$B$64,IF(AND(AB2101&gt;=REFERENCIAS!$C$65,AB2101&lt;REFERENCIAS!$D$65),REFERENCIAS!$B$65, "Revisar"))))</f>
        <v>#REF!</v>
      </c>
      <c r="AD2101" s="94" t="e">
        <f ca="1">VLOOKUP(AC2101,REFERENCIAS!$B$62:$G$65,4,FALSE)</f>
        <v>#REF!</v>
      </c>
    </row>
    <row r="2102" spans="1:30" ht="17.25" x14ac:dyDescent="0.25">
      <c r="A2102" s="74"/>
      <c r="B2102" s="19"/>
      <c r="C2102" s="19"/>
      <c r="D2102" s="50"/>
      <c r="E2102" s="73"/>
      <c r="F2102" s="74"/>
      <c r="G2102" s="9"/>
      <c r="H2102" s="48"/>
      <c r="I2102" s="49">
        <f t="shared" ca="1" si="125"/>
        <v>2022</v>
      </c>
      <c r="J2102" s="22">
        <f t="shared" ca="1" si="124"/>
        <v>1</v>
      </c>
      <c r="K2102" s="19"/>
      <c r="L2102" s="73"/>
      <c r="M2102" s="74"/>
      <c r="N2102" s="19"/>
      <c r="O2102" s="73"/>
      <c r="P2102" s="82">
        <v>1</v>
      </c>
      <c r="Q2102" s="24">
        <v>1</v>
      </c>
      <c r="R2102" s="81">
        <f t="shared" si="126"/>
        <v>1</v>
      </c>
      <c r="S2102" s="87"/>
      <c r="T2102" s="19"/>
      <c r="U2102" s="25"/>
      <c r="V2102" s="25"/>
      <c r="W2102" s="81"/>
      <c r="X2102" s="91" t="e">
        <f ca="1">+VLOOKUP(#REF!,REFERENCIAS!$C:$D,2,0)*VLOOKUP(#REF!,PONDERADORES!A:P,IF(AND(INFORMACION!$T2102='REFERENCIAS RIESGO'!$C$36,INFORMACION!$F2102=REFERENCIAS!$C$24),16,IF(INFORMACION!$T2102='REFERENCIAS RIESGO'!$C$36,13,IF(INFORMACION!$F2102=REFERENCIAS!$C$24,10,7))),0)+VLOOKUP(K2102,REFERENCIAS!$C:$D,2,0)*VLOOKUP($K$2,PONDERADORES!A:P,IF(AND(INFORMACION!$T2102='REFERENCIAS RIESGO'!$C$36,INFORMACION!$F2102=REFERENCIAS!$C$24),16,IF(INFORMACION!$T2102='REFERENCIAS RIESGO'!$C$36,13,IF(INFORMACION!$F2102=REFERENCIAS!$C$24,10,7))),0)+VLOOKUP(L2102,REFERENCIAS!$C:$D,2,0)*VLOOKUP($L$2,PONDERADORES!A:P,IF(AND(INFORMACION!$T2102='REFERENCIAS RIESGO'!$C$36,INFORMACION!$F2102=REFERENCIAS!$C$24),16,IF(INFORMACION!$T2102='REFERENCIAS RIESGO'!$C$36,13,IF(INFORMACION!$F2102=REFERENCIAS!$C$24,10,7))),0)+VLOOKUP(F2102,REFERENCIAS!$C:$D,2,0)*VLOOKUP($F$2,PONDERADORES!A:P,IF(AND(INFORMACION!$T2102='REFERENCIAS RIESGO'!$C$36,INFORMACION!$F2102=REFERENCIAS!$C$24),16,IF(INFORMACION!$T2102='REFERENCIAS RIESGO'!$C$36,13,IF(INFORMACION!$F2102=REFERENCIAS!$C$24,10,7))),0)+VLOOKUP(T2102,REFERENCIAS!$C:$D,2,0)*VLOOKUP($T$2,PONDERADORES!A:P,IF(AND(INFORMACION!$T2102='REFERENCIAS RIESGO'!$C$36,INFORMACION!$F2102=REFERENCIAS!$C$24),16,IF(INFORMACION!$T2102='REFERENCIAS RIESGO'!$C$36,13,IF(INFORMACION!$F2102=REFERENCIAS!$C$24,10,7))),0)+VLOOKUP(IF(J2102&lt;=0.2,0.2,IF(AND(J2102&gt;0.2,J2102&lt;=0.4),0.4,IF(AND(J2102&gt;0.4,J2102&lt;=0.6),0.6,IF(AND(J2102&gt;0.6,J2102&lt;=0.8),0.8,IF(AND(J2102&gt;0.8,J2102&lt;=1),1))))),REFERENCIAS!$C:$D,2,0)*VLOOKUP($J$2,PONDERADORES!A:P,IF(AND(INFORMACION!$T2102='REFERENCIAS RIESGO'!$C$36,INFORMACION!$F2102=REFERENCIAS!$C$24),16,IF(INFORMACION!$T2102='REFERENCIAS RIESGO'!$C$36,13,IF(INFORMACION!$F2102=REFERENCIAS!$C$24,10,7))),0)</f>
        <v>#REF!</v>
      </c>
      <c r="Y2102" s="68">
        <f>+VLOOKUP(M2102,REFERENCIAS!$C:$D,2,0)*VLOOKUP($M$2,PONDERADORES!$A$7:$G$9,7,0)+VLOOKUP(N2102,REFERENCIAS!$C:$D,2,0)*VLOOKUP($N$2,PONDERADORES!$A$7:$G$9,7,0)+VLOOKUP(O2102,REFERENCIAS!$C:$D,2,0)*VLOOKUP($O$2,PONDERADORES!$A$7:$G$9,7,0)</f>
        <v>0.2</v>
      </c>
      <c r="Z2102" s="2">
        <f>+VLOOKUP(IF(R2102&lt;0.1,0,IF(AND(R2102&gt;=0.1,R2102&lt;0.2),0.1,IF(AND(R2102&gt;=0.2,R2102&lt;0.3),0.2,IF(R2102&gt;0.3,0.3,)))),REFERENCIAS!$C:$D,2,0)*VLOOKUP($R$2,PONDERADORES!$A$11:$G$11,7,0)</f>
        <v>15</v>
      </c>
      <c r="AA2102" s="92"/>
      <c r="AB2102" s="95" t="e">
        <f t="shared" ca="1" si="127"/>
        <v>#REF!</v>
      </c>
      <c r="AC2102" s="23" t="e">
        <f ca="1">IF(AB2102&gt;REFERENCIAS!$C$62,REFERENCIAS!$B$62,IF(AND(AB2102&gt;=REFERENCIAS!$C$63,AB2102&lt;REFERENCIAS!$D$63),REFERENCIAS!$B$63,IF(AND(AB2102&gt;REFERENCIAS!$C$64,AB2102&lt;=REFERENCIAS!$D$64),REFERENCIAS!$B$64,IF(AND(AB2102&gt;=REFERENCIAS!$C$65,AB2102&lt;REFERENCIAS!$D$65),REFERENCIAS!$B$65, "Revisar"))))</f>
        <v>#REF!</v>
      </c>
      <c r="AD2102" s="94" t="e">
        <f ca="1">VLOOKUP(AC2102,REFERENCIAS!$B$62:$G$65,4,FALSE)</f>
        <v>#REF!</v>
      </c>
    </row>
    <row r="2103" spans="1:30" ht="17.25" x14ac:dyDescent="0.25">
      <c r="A2103" s="74"/>
      <c r="B2103" s="19"/>
      <c r="C2103" s="19"/>
      <c r="D2103" s="50"/>
      <c r="E2103" s="73"/>
      <c r="F2103" s="74"/>
      <c r="G2103" s="9"/>
      <c r="H2103" s="48"/>
      <c r="I2103" s="49">
        <f t="shared" ca="1" si="125"/>
        <v>2022</v>
      </c>
      <c r="J2103" s="22">
        <f t="shared" ca="1" si="124"/>
        <v>1</v>
      </c>
      <c r="K2103" s="19"/>
      <c r="L2103" s="73"/>
      <c r="M2103" s="74"/>
      <c r="N2103" s="19"/>
      <c r="O2103" s="73"/>
      <c r="P2103" s="82">
        <v>1</v>
      </c>
      <c r="Q2103" s="24">
        <v>1</v>
      </c>
      <c r="R2103" s="81">
        <f t="shared" si="126"/>
        <v>1</v>
      </c>
      <c r="S2103" s="87"/>
      <c r="T2103" s="19"/>
      <c r="U2103" s="25"/>
      <c r="V2103" s="25"/>
      <c r="W2103" s="81"/>
      <c r="X2103" s="91" t="e">
        <f ca="1">+VLOOKUP(#REF!,REFERENCIAS!$C:$D,2,0)*VLOOKUP(#REF!,PONDERADORES!A:P,IF(AND(INFORMACION!$T2103='REFERENCIAS RIESGO'!$C$36,INFORMACION!$F2103=REFERENCIAS!$C$24),16,IF(INFORMACION!$T2103='REFERENCIAS RIESGO'!$C$36,13,IF(INFORMACION!$F2103=REFERENCIAS!$C$24,10,7))),0)+VLOOKUP(K2103,REFERENCIAS!$C:$D,2,0)*VLOOKUP($K$2,PONDERADORES!A:P,IF(AND(INFORMACION!$T2103='REFERENCIAS RIESGO'!$C$36,INFORMACION!$F2103=REFERENCIAS!$C$24),16,IF(INFORMACION!$T2103='REFERENCIAS RIESGO'!$C$36,13,IF(INFORMACION!$F2103=REFERENCIAS!$C$24,10,7))),0)+VLOOKUP(L2103,REFERENCIAS!$C:$D,2,0)*VLOOKUP($L$2,PONDERADORES!A:P,IF(AND(INFORMACION!$T2103='REFERENCIAS RIESGO'!$C$36,INFORMACION!$F2103=REFERENCIAS!$C$24),16,IF(INFORMACION!$T2103='REFERENCIAS RIESGO'!$C$36,13,IF(INFORMACION!$F2103=REFERENCIAS!$C$24,10,7))),0)+VLOOKUP(F2103,REFERENCIAS!$C:$D,2,0)*VLOOKUP($F$2,PONDERADORES!A:P,IF(AND(INFORMACION!$T2103='REFERENCIAS RIESGO'!$C$36,INFORMACION!$F2103=REFERENCIAS!$C$24),16,IF(INFORMACION!$T2103='REFERENCIAS RIESGO'!$C$36,13,IF(INFORMACION!$F2103=REFERENCIAS!$C$24,10,7))),0)+VLOOKUP(T2103,REFERENCIAS!$C:$D,2,0)*VLOOKUP($T$2,PONDERADORES!A:P,IF(AND(INFORMACION!$T2103='REFERENCIAS RIESGO'!$C$36,INFORMACION!$F2103=REFERENCIAS!$C$24),16,IF(INFORMACION!$T2103='REFERENCIAS RIESGO'!$C$36,13,IF(INFORMACION!$F2103=REFERENCIAS!$C$24,10,7))),0)+VLOOKUP(IF(J2103&lt;=0.2,0.2,IF(AND(J2103&gt;0.2,J2103&lt;=0.4),0.4,IF(AND(J2103&gt;0.4,J2103&lt;=0.6),0.6,IF(AND(J2103&gt;0.6,J2103&lt;=0.8),0.8,IF(AND(J2103&gt;0.8,J2103&lt;=1),1))))),REFERENCIAS!$C:$D,2,0)*VLOOKUP($J$2,PONDERADORES!A:P,IF(AND(INFORMACION!$T2103='REFERENCIAS RIESGO'!$C$36,INFORMACION!$F2103=REFERENCIAS!$C$24),16,IF(INFORMACION!$T2103='REFERENCIAS RIESGO'!$C$36,13,IF(INFORMACION!$F2103=REFERENCIAS!$C$24,10,7))),0)</f>
        <v>#REF!</v>
      </c>
      <c r="Y2103" s="68">
        <f>+VLOOKUP(M2103,REFERENCIAS!$C:$D,2,0)*VLOOKUP($M$2,PONDERADORES!$A$7:$G$9,7,0)+VLOOKUP(N2103,REFERENCIAS!$C:$D,2,0)*VLOOKUP($N$2,PONDERADORES!$A$7:$G$9,7,0)+VLOOKUP(O2103,REFERENCIAS!$C:$D,2,0)*VLOOKUP($O$2,PONDERADORES!$A$7:$G$9,7,0)</f>
        <v>0.2</v>
      </c>
      <c r="Z2103" s="2">
        <f>+VLOOKUP(IF(R2103&lt;0.1,0,IF(AND(R2103&gt;=0.1,R2103&lt;0.2),0.1,IF(AND(R2103&gt;=0.2,R2103&lt;0.3),0.2,IF(R2103&gt;0.3,0.3,)))),REFERENCIAS!$C:$D,2,0)*VLOOKUP($R$2,PONDERADORES!$A$11:$G$11,7,0)</f>
        <v>15</v>
      </c>
      <c r="AA2103" s="92"/>
      <c r="AB2103" s="95" t="e">
        <f t="shared" ca="1" si="127"/>
        <v>#REF!</v>
      </c>
      <c r="AC2103" s="23" t="e">
        <f ca="1">IF(AB2103&gt;REFERENCIAS!$C$62,REFERENCIAS!$B$62,IF(AND(AB2103&gt;=REFERENCIAS!$C$63,AB2103&lt;REFERENCIAS!$D$63),REFERENCIAS!$B$63,IF(AND(AB2103&gt;REFERENCIAS!$C$64,AB2103&lt;=REFERENCIAS!$D$64),REFERENCIAS!$B$64,IF(AND(AB2103&gt;=REFERENCIAS!$C$65,AB2103&lt;REFERENCIAS!$D$65),REFERENCIAS!$B$65, "Revisar"))))</f>
        <v>#REF!</v>
      </c>
      <c r="AD2103" s="94" t="e">
        <f ca="1">VLOOKUP(AC2103,REFERENCIAS!$B$62:$G$65,4,FALSE)</f>
        <v>#REF!</v>
      </c>
    </row>
    <row r="2104" spans="1:30" ht="17.25" x14ac:dyDescent="0.25">
      <c r="A2104" s="74"/>
      <c r="B2104" s="19"/>
      <c r="C2104" s="19"/>
      <c r="D2104" s="50"/>
      <c r="E2104" s="73"/>
      <c r="F2104" s="74"/>
      <c r="G2104" s="9"/>
      <c r="H2104" s="48"/>
      <c r="I2104" s="49">
        <f t="shared" ca="1" si="125"/>
        <v>2022</v>
      </c>
      <c r="J2104" s="22">
        <f t="shared" ca="1" si="124"/>
        <v>1</v>
      </c>
      <c r="K2104" s="19"/>
      <c r="L2104" s="73"/>
      <c r="M2104" s="74"/>
      <c r="N2104" s="19"/>
      <c r="O2104" s="73"/>
      <c r="P2104" s="82">
        <v>1</v>
      </c>
      <c r="Q2104" s="24">
        <v>1</v>
      </c>
      <c r="R2104" s="81">
        <f t="shared" si="126"/>
        <v>1</v>
      </c>
      <c r="S2104" s="87"/>
      <c r="T2104" s="19"/>
      <c r="U2104" s="25"/>
      <c r="V2104" s="25"/>
      <c r="W2104" s="81"/>
      <c r="X2104" s="91" t="e">
        <f ca="1">+VLOOKUP(#REF!,REFERENCIAS!$C:$D,2,0)*VLOOKUP(#REF!,PONDERADORES!A:P,IF(AND(INFORMACION!$T2104='REFERENCIAS RIESGO'!$C$36,INFORMACION!$F2104=REFERENCIAS!$C$24),16,IF(INFORMACION!$T2104='REFERENCIAS RIESGO'!$C$36,13,IF(INFORMACION!$F2104=REFERENCIAS!$C$24,10,7))),0)+VLOOKUP(K2104,REFERENCIAS!$C:$D,2,0)*VLOOKUP($K$2,PONDERADORES!A:P,IF(AND(INFORMACION!$T2104='REFERENCIAS RIESGO'!$C$36,INFORMACION!$F2104=REFERENCIAS!$C$24),16,IF(INFORMACION!$T2104='REFERENCIAS RIESGO'!$C$36,13,IF(INFORMACION!$F2104=REFERENCIAS!$C$24,10,7))),0)+VLOOKUP(L2104,REFERENCIAS!$C:$D,2,0)*VLOOKUP($L$2,PONDERADORES!A:P,IF(AND(INFORMACION!$T2104='REFERENCIAS RIESGO'!$C$36,INFORMACION!$F2104=REFERENCIAS!$C$24),16,IF(INFORMACION!$T2104='REFERENCIAS RIESGO'!$C$36,13,IF(INFORMACION!$F2104=REFERENCIAS!$C$24,10,7))),0)+VLOOKUP(F2104,REFERENCIAS!$C:$D,2,0)*VLOOKUP($F$2,PONDERADORES!A:P,IF(AND(INFORMACION!$T2104='REFERENCIAS RIESGO'!$C$36,INFORMACION!$F2104=REFERENCIAS!$C$24),16,IF(INFORMACION!$T2104='REFERENCIAS RIESGO'!$C$36,13,IF(INFORMACION!$F2104=REFERENCIAS!$C$24,10,7))),0)+VLOOKUP(T2104,REFERENCIAS!$C:$D,2,0)*VLOOKUP($T$2,PONDERADORES!A:P,IF(AND(INFORMACION!$T2104='REFERENCIAS RIESGO'!$C$36,INFORMACION!$F2104=REFERENCIAS!$C$24),16,IF(INFORMACION!$T2104='REFERENCIAS RIESGO'!$C$36,13,IF(INFORMACION!$F2104=REFERENCIAS!$C$24,10,7))),0)+VLOOKUP(IF(J2104&lt;=0.2,0.2,IF(AND(J2104&gt;0.2,J2104&lt;=0.4),0.4,IF(AND(J2104&gt;0.4,J2104&lt;=0.6),0.6,IF(AND(J2104&gt;0.6,J2104&lt;=0.8),0.8,IF(AND(J2104&gt;0.8,J2104&lt;=1),1))))),REFERENCIAS!$C:$D,2,0)*VLOOKUP($J$2,PONDERADORES!A:P,IF(AND(INFORMACION!$T2104='REFERENCIAS RIESGO'!$C$36,INFORMACION!$F2104=REFERENCIAS!$C$24),16,IF(INFORMACION!$T2104='REFERENCIAS RIESGO'!$C$36,13,IF(INFORMACION!$F2104=REFERENCIAS!$C$24,10,7))),0)</f>
        <v>#REF!</v>
      </c>
      <c r="Y2104" s="68">
        <f>+VLOOKUP(M2104,REFERENCIAS!$C:$D,2,0)*VLOOKUP($M$2,PONDERADORES!$A$7:$G$9,7,0)+VLOOKUP(N2104,REFERENCIAS!$C:$D,2,0)*VLOOKUP($N$2,PONDERADORES!$A$7:$G$9,7,0)+VLOOKUP(O2104,REFERENCIAS!$C:$D,2,0)*VLOOKUP($O$2,PONDERADORES!$A$7:$G$9,7,0)</f>
        <v>0.2</v>
      </c>
      <c r="Z2104" s="2">
        <f>+VLOOKUP(IF(R2104&lt;0.1,0,IF(AND(R2104&gt;=0.1,R2104&lt;0.2),0.1,IF(AND(R2104&gt;=0.2,R2104&lt;0.3),0.2,IF(R2104&gt;0.3,0.3,)))),REFERENCIAS!$C:$D,2,0)*VLOOKUP($R$2,PONDERADORES!$A$11:$G$11,7,0)</f>
        <v>15</v>
      </c>
      <c r="AA2104" s="92"/>
      <c r="AB2104" s="95" t="e">
        <f t="shared" ca="1" si="127"/>
        <v>#REF!</v>
      </c>
      <c r="AC2104" s="23" t="e">
        <f ca="1">IF(AB2104&gt;REFERENCIAS!$C$62,REFERENCIAS!$B$62,IF(AND(AB2104&gt;=REFERENCIAS!$C$63,AB2104&lt;REFERENCIAS!$D$63),REFERENCIAS!$B$63,IF(AND(AB2104&gt;REFERENCIAS!$C$64,AB2104&lt;=REFERENCIAS!$D$64),REFERENCIAS!$B$64,IF(AND(AB2104&gt;=REFERENCIAS!$C$65,AB2104&lt;REFERENCIAS!$D$65),REFERENCIAS!$B$65, "Revisar"))))</f>
        <v>#REF!</v>
      </c>
      <c r="AD2104" s="94" t="e">
        <f ca="1">VLOOKUP(AC2104,REFERENCIAS!$B$62:$G$65,4,FALSE)</f>
        <v>#REF!</v>
      </c>
    </row>
    <row r="2105" spans="1:30" ht="17.25" x14ac:dyDescent="0.25">
      <c r="A2105" s="74"/>
      <c r="B2105" s="19"/>
      <c r="C2105" s="19"/>
      <c r="D2105" s="50"/>
      <c r="E2105" s="73"/>
      <c r="F2105" s="74"/>
      <c r="G2105" s="9"/>
      <c r="H2105" s="48"/>
      <c r="I2105" s="49">
        <f t="shared" ca="1" si="125"/>
        <v>2022</v>
      </c>
      <c r="J2105" s="22">
        <f t="shared" ca="1" si="124"/>
        <v>1</v>
      </c>
      <c r="K2105" s="19"/>
      <c r="L2105" s="73"/>
      <c r="M2105" s="74"/>
      <c r="N2105" s="19"/>
      <c r="O2105" s="73"/>
      <c r="P2105" s="82">
        <v>1</v>
      </c>
      <c r="Q2105" s="24">
        <v>1</v>
      </c>
      <c r="R2105" s="81">
        <f t="shared" si="126"/>
        <v>1</v>
      </c>
      <c r="S2105" s="87"/>
      <c r="T2105" s="19"/>
      <c r="U2105" s="25"/>
      <c r="V2105" s="25"/>
      <c r="W2105" s="81"/>
      <c r="X2105" s="91" t="e">
        <f ca="1">+VLOOKUP(#REF!,REFERENCIAS!$C:$D,2,0)*VLOOKUP(#REF!,PONDERADORES!A:P,IF(AND(INFORMACION!$T2105='REFERENCIAS RIESGO'!$C$36,INFORMACION!$F2105=REFERENCIAS!$C$24),16,IF(INFORMACION!$T2105='REFERENCIAS RIESGO'!$C$36,13,IF(INFORMACION!$F2105=REFERENCIAS!$C$24,10,7))),0)+VLOOKUP(K2105,REFERENCIAS!$C:$D,2,0)*VLOOKUP($K$2,PONDERADORES!A:P,IF(AND(INFORMACION!$T2105='REFERENCIAS RIESGO'!$C$36,INFORMACION!$F2105=REFERENCIAS!$C$24),16,IF(INFORMACION!$T2105='REFERENCIAS RIESGO'!$C$36,13,IF(INFORMACION!$F2105=REFERENCIAS!$C$24,10,7))),0)+VLOOKUP(L2105,REFERENCIAS!$C:$D,2,0)*VLOOKUP($L$2,PONDERADORES!A:P,IF(AND(INFORMACION!$T2105='REFERENCIAS RIESGO'!$C$36,INFORMACION!$F2105=REFERENCIAS!$C$24),16,IF(INFORMACION!$T2105='REFERENCIAS RIESGO'!$C$36,13,IF(INFORMACION!$F2105=REFERENCIAS!$C$24,10,7))),0)+VLOOKUP(F2105,REFERENCIAS!$C:$D,2,0)*VLOOKUP($F$2,PONDERADORES!A:P,IF(AND(INFORMACION!$T2105='REFERENCIAS RIESGO'!$C$36,INFORMACION!$F2105=REFERENCIAS!$C$24),16,IF(INFORMACION!$T2105='REFERENCIAS RIESGO'!$C$36,13,IF(INFORMACION!$F2105=REFERENCIAS!$C$24,10,7))),0)+VLOOKUP(T2105,REFERENCIAS!$C:$D,2,0)*VLOOKUP($T$2,PONDERADORES!A:P,IF(AND(INFORMACION!$T2105='REFERENCIAS RIESGO'!$C$36,INFORMACION!$F2105=REFERENCIAS!$C$24),16,IF(INFORMACION!$T2105='REFERENCIAS RIESGO'!$C$36,13,IF(INFORMACION!$F2105=REFERENCIAS!$C$24,10,7))),0)+VLOOKUP(IF(J2105&lt;=0.2,0.2,IF(AND(J2105&gt;0.2,J2105&lt;=0.4),0.4,IF(AND(J2105&gt;0.4,J2105&lt;=0.6),0.6,IF(AND(J2105&gt;0.6,J2105&lt;=0.8),0.8,IF(AND(J2105&gt;0.8,J2105&lt;=1),1))))),REFERENCIAS!$C:$D,2,0)*VLOOKUP($J$2,PONDERADORES!A:P,IF(AND(INFORMACION!$T2105='REFERENCIAS RIESGO'!$C$36,INFORMACION!$F2105=REFERENCIAS!$C$24),16,IF(INFORMACION!$T2105='REFERENCIAS RIESGO'!$C$36,13,IF(INFORMACION!$F2105=REFERENCIAS!$C$24,10,7))),0)</f>
        <v>#REF!</v>
      </c>
      <c r="Y2105" s="68">
        <f>+VLOOKUP(M2105,REFERENCIAS!$C:$D,2,0)*VLOOKUP($M$2,PONDERADORES!$A$7:$G$9,7,0)+VLOOKUP(N2105,REFERENCIAS!$C:$D,2,0)*VLOOKUP($N$2,PONDERADORES!$A$7:$G$9,7,0)+VLOOKUP(O2105,REFERENCIAS!$C:$D,2,0)*VLOOKUP($O$2,PONDERADORES!$A$7:$G$9,7,0)</f>
        <v>0.2</v>
      </c>
      <c r="Z2105" s="2">
        <f>+VLOOKUP(IF(R2105&lt;0.1,0,IF(AND(R2105&gt;=0.1,R2105&lt;0.2),0.1,IF(AND(R2105&gt;=0.2,R2105&lt;0.3),0.2,IF(R2105&gt;0.3,0.3,)))),REFERENCIAS!$C:$D,2,0)*VLOOKUP($R$2,PONDERADORES!$A$11:$G$11,7,0)</f>
        <v>15</v>
      </c>
      <c r="AA2105" s="92"/>
      <c r="AB2105" s="95" t="e">
        <f t="shared" ca="1" si="127"/>
        <v>#REF!</v>
      </c>
      <c r="AC2105" s="23" t="e">
        <f ca="1">IF(AB2105&gt;REFERENCIAS!$C$62,REFERENCIAS!$B$62,IF(AND(AB2105&gt;=REFERENCIAS!$C$63,AB2105&lt;REFERENCIAS!$D$63),REFERENCIAS!$B$63,IF(AND(AB2105&gt;REFERENCIAS!$C$64,AB2105&lt;=REFERENCIAS!$D$64),REFERENCIAS!$B$64,IF(AND(AB2105&gt;=REFERENCIAS!$C$65,AB2105&lt;REFERENCIAS!$D$65),REFERENCIAS!$B$65, "Revisar"))))</f>
        <v>#REF!</v>
      </c>
      <c r="AD2105" s="94" t="e">
        <f ca="1">VLOOKUP(AC2105,REFERENCIAS!$B$62:$G$65,4,FALSE)</f>
        <v>#REF!</v>
      </c>
    </row>
    <row r="2106" spans="1:30" ht="17.25" x14ac:dyDescent="0.25">
      <c r="A2106" s="74"/>
      <c r="B2106" s="19"/>
      <c r="C2106" s="19"/>
      <c r="D2106" s="50"/>
      <c r="E2106" s="73"/>
      <c r="F2106" s="74"/>
      <c r="G2106" s="9"/>
      <c r="H2106" s="48"/>
      <c r="I2106" s="49">
        <f t="shared" ca="1" si="125"/>
        <v>2022</v>
      </c>
      <c r="J2106" s="22">
        <f t="shared" ca="1" si="124"/>
        <v>1</v>
      </c>
      <c r="K2106" s="19"/>
      <c r="L2106" s="73"/>
      <c r="M2106" s="74"/>
      <c r="N2106" s="19"/>
      <c r="O2106" s="73"/>
      <c r="P2106" s="82">
        <v>1</v>
      </c>
      <c r="Q2106" s="24">
        <v>1</v>
      </c>
      <c r="R2106" s="81">
        <f t="shared" si="126"/>
        <v>1</v>
      </c>
      <c r="S2106" s="87"/>
      <c r="T2106" s="19"/>
      <c r="U2106" s="25"/>
      <c r="V2106" s="25"/>
      <c r="W2106" s="81"/>
      <c r="X2106" s="91" t="e">
        <f ca="1">+VLOOKUP(#REF!,REFERENCIAS!$C:$D,2,0)*VLOOKUP(#REF!,PONDERADORES!A:P,IF(AND(INFORMACION!$T2106='REFERENCIAS RIESGO'!$C$36,INFORMACION!$F2106=REFERENCIAS!$C$24),16,IF(INFORMACION!$T2106='REFERENCIAS RIESGO'!$C$36,13,IF(INFORMACION!$F2106=REFERENCIAS!$C$24,10,7))),0)+VLOOKUP(K2106,REFERENCIAS!$C:$D,2,0)*VLOOKUP($K$2,PONDERADORES!A:P,IF(AND(INFORMACION!$T2106='REFERENCIAS RIESGO'!$C$36,INFORMACION!$F2106=REFERENCIAS!$C$24),16,IF(INFORMACION!$T2106='REFERENCIAS RIESGO'!$C$36,13,IF(INFORMACION!$F2106=REFERENCIAS!$C$24,10,7))),0)+VLOOKUP(L2106,REFERENCIAS!$C:$D,2,0)*VLOOKUP($L$2,PONDERADORES!A:P,IF(AND(INFORMACION!$T2106='REFERENCIAS RIESGO'!$C$36,INFORMACION!$F2106=REFERENCIAS!$C$24),16,IF(INFORMACION!$T2106='REFERENCIAS RIESGO'!$C$36,13,IF(INFORMACION!$F2106=REFERENCIAS!$C$24,10,7))),0)+VLOOKUP(F2106,REFERENCIAS!$C:$D,2,0)*VLOOKUP($F$2,PONDERADORES!A:P,IF(AND(INFORMACION!$T2106='REFERENCIAS RIESGO'!$C$36,INFORMACION!$F2106=REFERENCIAS!$C$24),16,IF(INFORMACION!$T2106='REFERENCIAS RIESGO'!$C$36,13,IF(INFORMACION!$F2106=REFERENCIAS!$C$24,10,7))),0)+VLOOKUP(T2106,REFERENCIAS!$C:$D,2,0)*VLOOKUP($T$2,PONDERADORES!A:P,IF(AND(INFORMACION!$T2106='REFERENCIAS RIESGO'!$C$36,INFORMACION!$F2106=REFERENCIAS!$C$24),16,IF(INFORMACION!$T2106='REFERENCIAS RIESGO'!$C$36,13,IF(INFORMACION!$F2106=REFERENCIAS!$C$24,10,7))),0)+VLOOKUP(IF(J2106&lt;=0.2,0.2,IF(AND(J2106&gt;0.2,J2106&lt;=0.4),0.4,IF(AND(J2106&gt;0.4,J2106&lt;=0.6),0.6,IF(AND(J2106&gt;0.6,J2106&lt;=0.8),0.8,IF(AND(J2106&gt;0.8,J2106&lt;=1),1))))),REFERENCIAS!$C:$D,2,0)*VLOOKUP($J$2,PONDERADORES!A:P,IF(AND(INFORMACION!$T2106='REFERENCIAS RIESGO'!$C$36,INFORMACION!$F2106=REFERENCIAS!$C$24),16,IF(INFORMACION!$T2106='REFERENCIAS RIESGO'!$C$36,13,IF(INFORMACION!$F2106=REFERENCIAS!$C$24,10,7))),0)</f>
        <v>#REF!</v>
      </c>
      <c r="Y2106" s="68">
        <f>+VLOOKUP(M2106,REFERENCIAS!$C:$D,2,0)*VLOOKUP($M$2,PONDERADORES!$A$7:$G$9,7,0)+VLOOKUP(N2106,REFERENCIAS!$C:$D,2,0)*VLOOKUP($N$2,PONDERADORES!$A$7:$G$9,7,0)+VLOOKUP(O2106,REFERENCIAS!$C:$D,2,0)*VLOOKUP($O$2,PONDERADORES!$A$7:$G$9,7,0)</f>
        <v>0.2</v>
      </c>
      <c r="Z2106" s="2">
        <f>+VLOOKUP(IF(R2106&lt;0.1,0,IF(AND(R2106&gt;=0.1,R2106&lt;0.2),0.1,IF(AND(R2106&gt;=0.2,R2106&lt;0.3),0.2,IF(R2106&gt;0.3,0.3,)))),REFERENCIAS!$C:$D,2,0)*VLOOKUP($R$2,PONDERADORES!$A$11:$G$11,7,0)</f>
        <v>15</v>
      </c>
      <c r="AA2106" s="92"/>
      <c r="AB2106" s="95" t="e">
        <f t="shared" ca="1" si="127"/>
        <v>#REF!</v>
      </c>
      <c r="AC2106" s="23" t="e">
        <f ca="1">IF(AB2106&gt;REFERENCIAS!$C$62,REFERENCIAS!$B$62,IF(AND(AB2106&gt;=REFERENCIAS!$C$63,AB2106&lt;REFERENCIAS!$D$63),REFERENCIAS!$B$63,IF(AND(AB2106&gt;REFERENCIAS!$C$64,AB2106&lt;=REFERENCIAS!$D$64),REFERENCIAS!$B$64,IF(AND(AB2106&gt;=REFERENCIAS!$C$65,AB2106&lt;REFERENCIAS!$D$65),REFERENCIAS!$B$65, "Revisar"))))</f>
        <v>#REF!</v>
      </c>
      <c r="AD2106" s="94" t="e">
        <f ca="1">VLOOKUP(AC2106,REFERENCIAS!$B$62:$G$65,4,FALSE)</f>
        <v>#REF!</v>
      </c>
    </row>
    <row r="2107" spans="1:30" ht="17.25" x14ac:dyDescent="0.25">
      <c r="A2107" s="74"/>
      <c r="B2107" s="19"/>
      <c r="C2107" s="19"/>
      <c r="D2107" s="50"/>
      <c r="E2107" s="73"/>
      <c r="F2107" s="74"/>
      <c r="G2107" s="9"/>
      <c r="H2107" s="48"/>
      <c r="I2107" s="49">
        <f t="shared" ca="1" si="125"/>
        <v>2022</v>
      </c>
      <c r="J2107" s="22">
        <f t="shared" ca="1" si="124"/>
        <v>1</v>
      </c>
      <c r="K2107" s="19"/>
      <c r="L2107" s="73"/>
      <c r="M2107" s="74"/>
      <c r="N2107" s="19"/>
      <c r="O2107" s="73"/>
      <c r="P2107" s="82">
        <v>1</v>
      </c>
      <c r="Q2107" s="24">
        <v>1</v>
      </c>
      <c r="R2107" s="81">
        <f t="shared" si="126"/>
        <v>1</v>
      </c>
      <c r="S2107" s="87"/>
      <c r="T2107" s="19"/>
      <c r="U2107" s="25"/>
      <c r="V2107" s="25"/>
      <c r="W2107" s="81"/>
      <c r="X2107" s="91" t="e">
        <f ca="1">+VLOOKUP(#REF!,REFERENCIAS!$C:$D,2,0)*VLOOKUP(#REF!,PONDERADORES!A:P,IF(AND(INFORMACION!$T2107='REFERENCIAS RIESGO'!$C$36,INFORMACION!$F2107=REFERENCIAS!$C$24),16,IF(INFORMACION!$T2107='REFERENCIAS RIESGO'!$C$36,13,IF(INFORMACION!$F2107=REFERENCIAS!$C$24,10,7))),0)+VLOOKUP(K2107,REFERENCIAS!$C:$D,2,0)*VLOOKUP($K$2,PONDERADORES!A:P,IF(AND(INFORMACION!$T2107='REFERENCIAS RIESGO'!$C$36,INFORMACION!$F2107=REFERENCIAS!$C$24),16,IF(INFORMACION!$T2107='REFERENCIAS RIESGO'!$C$36,13,IF(INFORMACION!$F2107=REFERENCIAS!$C$24,10,7))),0)+VLOOKUP(L2107,REFERENCIAS!$C:$D,2,0)*VLOOKUP($L$2,PONDERADORES!A:P,IF(AND(INFORMACION!$T2107='REFERENCIAS RIESGO'!$C$36,INFORMACION!$F2107=REFERENCIAS!$C$24),16,IF(INFORMACION!$T2107='REFERENCIAS RIESGO'!$C$36,13,IF(INFORMACION!$F2107=REFERENCIAS!$C$24,10,7))),0)+VLOOKUP(F2107,REFERENCIAS!$C:$D,2,0)*VLOOKUP($F$2,PONDERADORES!A:P,IF(AND(INFORMACION!$T2107='REFERENCIAS RIESGO'!$C$36,INFORMACION!$F2107=REFERENCIAS!$C$24),16,IF(INFORMACION!$T2107='REFERENCIAS RIESGO'!$C$36,13,IF(INFORMACION!$F2107=REFERENCIAS!$C$24,10,7))),0)+VLOOKUP(T2107,REFERENCIAS!$C:$D,2,0)*VLOOKUP($T$2,PONDERADORES!A:P,IF(AND(INFORMACION!$T2107='REFERENCIAS RIESGO'!$C$36,INFORMACION!$F2107=REFERENCIAS!$C$24),16,IF(INFORMACION!$T2107='REFERENCIAS RIESGO'!$C$36,13,IF(INFORMACION!$F2107=REFERENCIAS!$C$24,10,7))),0)+VLOOKUP(IF(J2107&lt;=0.2,0.2,IF(AND(J2107&gt;0.2,J2107&lt;=0.4),0.4,IF(AND(J2107&gt;0.4,J2107&lt;=0.6),0.6,IF(AND(J2107&gt;0.6,J2107&lt;=0.8),0.8,IF(AND(J2107&gt;0.8,J2107&lt;=1),1))))),REFERENCIAS!$C:$D,2,0)*VLOOKUP($J$2,PONDERADORES!A:P,IF(AND(INFORMACION!$T2107='REFERENCIAS RIESGO'!$C$36,INFORMACION!$F2107=REFERENCIAS!$C$24),16,IF(INFORMACION!$T2107='REFERENCIAS RIESGO'!$C$36,13,IF(INFORMACION!$F2107=REFERENCIAS!$C$24,10,7))),0)</f>
        <v>#REF!</v>
      </c>
      <c r="Y2107" s="68">
        <f>+VLOOKUP(M2107,REFERENCIAS!$C:$D,2,0)*VLOOKUP($M$2,PONDERADORES!$A$7:$G$9,7,0)+VLOOKUP(N2107,REFERENCIAS!$C:$D,2,0)*VLOOKUP($N$2,PONDERADORES!$A$7:$G$9,7,0)+VLOOKUP(O2107,REFERENCIAS!$C:$D,2,0)*VLOOKUP($O$2,PONDERADORES!$A$7:$G$9,7,0)</f>
        <v>0.2</v>
      </c>
      <c r="Z2107" s="2">
        <f>+VLOOKUP(IF(R2107&lt;0.1,0,IF(AND(R2107&gt;=0.1,R2107&lt;0.2),0.1,IF(AND(R2107&gt;=0.2,R2107&lt;0.3),0.2,IF(R2107&gt;0.3,0.3,)))),REFERENCIAS!$C:$D,2,0)*VLOOKUP($R$2,PONDERADORES!$A$11:$G$11,7,0)</f>
        <v>15</v>
      </c>
      <c r="AA2107" s="92"/>
      <c r="AB2107" s="95" t="e">
        <f t="shared" ca="1" si="127"/>
        <v>#REF!</v>
      </c>
      <c r="AC2107" s="23" t="e">
        <f ca="1">IF(AB2107&gt;REFERENCIAS!$C$62,REFERENCIAS!$B$62,IF(AND(AB2107&gt;=REFERENCIAS!$C$63,AB2107&lt;REFERENCIAS!$D$63),REFERENCIAS!$B$63,IF(AND(AB2107&gt;REFERENCIAS!$C$64,AB2107&lt;=REFERENCIAS!$D$64),REFERENCIAS!$B$64,IF(AND(AB2107&gt;=REFERENCIAS!$C$65,AB2107&lt;REFERENCIAS!$D$65),REFERENCIAS!$B$65, "Revisar"))))</f>
        <v>#REF!</v>
      </c>
      <c r="AD2107" s="94" t="e">
        <f ca="1">VLOOKUP(AC2107,REFERENCIAS!$B$62:$G$65,4,FALSE)</f>
        <v>#REF!</v>
      </c>
    </row>
    <row r="2108" spans="1:30" ht="17.25" x14ac:dyDescent="0.25">
      <c r="A2108" s="74"/>
      <c r="B2108" s="19"/>
      <c r="C2108" s="19"/>
      <c r="D2108" s="50"/>
      <c r="E2108" s="73"/>
      <c r="F2108" s="74"/>
      <c r="G2108" s="9"/>
      <c r="H2108" s="48"/>
      <c r="I2108" s="49">
        <f t="shared" ca="1" si="125"/>
        <v>2022</v>
      </c>
      <c r="J2108" s="22">
        <f t="shared" ca="1" si="124"/>
        <v>1</v>
      </c>
      <c r="K2108" s="19"/>
      <c r="L2108" s="73"/>
      <c r="M2108" s="74"/>
      <c r="N2108" s="19"/>
      <c r="O2108" s="73"/>
      <c r="P2108" s="82">
        <v>1</v>
      </c>
      <c r="Q2108" s="24">
        <v>1</v>
      </c>
      <c r="R2108" s="81">
        <f t="shared" si="126"/>
        <v>1</v>
      </c>
      <c r="S2108" s="87"/>
      <c r="T2108" s="19"/>
      <c r="U2108" s="25"/>
      <c r="V2108" s="25"/>
      <c r="W2108" s="81"/>
      <c r="X2108" s="91" t="e">
        <f ca="1">+VLOOKUP(#REF!,REFERENCIAS!$C:$D,2,0)*VLOOKUP(#REF!,PONDERADORES!A:P,IF(AND(INFORMACION!$T2108='REFERENCIAS RIESGO'!$C$36,INFORMACION!$F2108=REFERENCIAS!$C$24),16,IF(INFORMACION!$T2108='REFERENCIAS RIESGO'!$C$36,13,IF(INFORMACION!$F2108=REFERENCIAS!$C$24,10,7))),0)+VLOOKUP(K2108,REFERENCIAS!$C:$D,2,0)*VLOOKUP($K$2,PONDERADORES!A:P,IF(AND(INFORMACION!$T2108='REFERENCIAS RIESGO'!$C$36,INFORMACION!$F2108=REFERENCIAS!$C$24),16,IF(INFORMACION!$T2108='REFERENCIAS RIESGO'!$C$36,13,IF(INFORMACION!$F2108=REFERENCIAS!$C$24,10,7))),0)+VLOOKUP(L2108,REFERENCIAS!$C:$D,2,0)*VLOOKUP($L$2,PONDERADORES!A:P,IF(AND(INFORMACION!$T2108='REFERENCIAS RIESGO'!$C$36,INFORMACION!$F2108=REFERENCIAS!$C$24),16,IF(INFORMACION!$T2108='REFERENCIAS RIESGO'!$C$36,13,IF(INFORMACION!$F2108=REFERENCIAS!$C$24,10,7))),0)+VLOOKUP(F2108,REFERENCIAS!$C:$D,2,0)*VLOOKUP($F$2,PONDERADORES!A:P,IF(AND(INFORMACION!$T2108='REFERENCIAS RIESGO'!$C$36,INFORMACION!$F2108=REFERENCIAS!$C$24),16,IF(INFORMACION!$T2108='REFERENCIAS RIESGO'!$C$36,13,IF(INFORMACION!$F2108=REFERENCIAS!$C$24,10,7))),0)+VLOOKUP(T2108,REFERENCIAS!$C:$D,2,0)*VLOOKUP($T$2,PONDERADORES!A:P,IF(AND(INFORMACION!$T2108='REFERENCIAS RIESGO'!$C$36,INFORMACION!$F2108=REFERENCIAS!$C$24),16,IF(INFORMACION!$T2108='REFERENCIAS RIESGO'!$C$36,13,IF(INFORMACION!$F2108=REFERENCIAS!$C$24,10,7))),0)+VLOOKUP(IF(J2108&lt;=0.2,0.2,IF(AND(J2108&gt;0.2,J2108&lt;=0.4),0.4,IF(AND(J2108&gt;0.4,J2108&lt;=0.6),0.6,IF(AND(J2108&gt;0.6,J2108&lt;=0.8),0.8,IF(AND(J2108&gt;0.8,J2108&lt;=1),1))))),REFERENCIAS!$C:$D,2,0)*VLOOKUP($J$2,PONDERADORES!A:P,IF(AND(INFORMACION!$T2108='REFERENCIAS RIESGO'!$C$36,INFORMACION!$F2108=REFERENCIAS!$C$24),16,IF(INFORMACION!$T2108='REFERENCIAS RIESGO'!$C$36,13,IF(INFORMACION!$F2108=REFERENCIAS!$C$24,10,7))),0)</f>
        <v>#REF!</v>
      </c>
      <c r="Y2108" s="68">
        <f>+VLOOKUP(M2108,REFERENCIAS!$C:$D,2,0)*VLOOKUP($M$2,PONDERADORES!$A$7:$G$9,7,0)+VLOOKUP(N2108,REFERENCIAS!$C:$D,2,0)*VLOOKUP($N$2,PONDERADORES!$A$7:$G$9,7,0)+VLOOKUP(O2108,REFERENCIAS!$C:$D,2,0)*VLOOKUP($O$2,PONDERADORES!$A$7:$G$9,7,0)</f>
        <v>0.2</v>
      </c>
      <c r="Z2108" s="2">
        <f>+VLOOKUP(IF(R2108&lt;0.1,0,IF(AND(R2108&gt;=0.1,R2108&lt;0.2),0.1,IF(AND(R2108&gt;=0.2,R2108&lt;0.3),0.2,IF(R2108&gt;0.3,0.3,)))),REFERENCIAS!$C:$D,2,0)*VLOOKUP($R$2,PONDERADORES!$A$11:$G$11,7,0)</f>
        <v>15</v>
      </c>
      <c r="AA2108" s="92"/>
      <c r="AB2108" s="95" t="e">
        <f t="shared" ca="1" si="127"/>
        <v>#REF!</v>
      </c>
      <c r="AC2108" s="23" t="e">
        <f ca="1">IF(AB2108&gt;REFERENCIAS!$C$62,REFERENCIAS!$B$62,IF(AND(AB2108&gt;=REFERENCIAS!$C$63,AB2108&lt;REFERENCIAS!$D$63),REFERENCIAS!$B$63,IF(AND(AB2108&gt;REFERENCIAS!$C$64,AB2108&lt;=REFERENCIAS!$D$64),REFERENCIAS!$B$64,IF(AND(AB2108&gt;=REFERENCIAS!$C$65,AB2108&lt;REFERENCIAS!$D$65),REFERENCIAS!$B$65, "Revisar"))))</f>
        <v>#REF!</v>
      </c>
      <c r="AD2108" s="94" t="e">
        <f ca="1">VLOOKUP(AC2108,REFERENCIAS!$B$62:$G$65,4,FALSE)</f>
        <v>#REF!</v>
      </c>
    </row>
    <row r="2109" spans="1:30" ht="17.25" x14ac:dyDescent="0.25">
      <c r="A2109" s="74"/>
      <c r="B2109" s="19"/>
      <c r="C2109" s="19"/>
      <c r="D2109" s="50"/>
      <c r="E2109" s="73"/>
      <c r="F2109" s="74"/>
      <c r="G2109" s="9"/>
      <c r="H2109" s="48"/>
      <c r="I2109" s="49">
        <f t="shared" ca="1" si="125"/>
        <v>2022</v>
      </c>
      <c r="J2109" s="22">
        <f t="shared" ca="1" si="124"/>
        <v>1</v>
      </c>
      <c r="K2109" s="19"/>
      <c r="L2109" s="73"/>
      <c r="M2109" s="74"/>
      <c r="N2109" s="19"/>
      <c r="O2109" s="73"/>
      <c r="P2109" s="82">
        <v>1</v>
      </c>
      <c r="Q2109" s="24">
        <v>1</v>
      </c>
      <c r="R2109" s="81">
        <f t="shared" si="126"/>
        <v>1</v>
      </c>
      <c r="S2109" s="87"/>
      <c r="T2109" s="19"/>
      <c r="U2109" s="25"/>
      <c r="V2109" s="25"/>
      <c r="W2109" s="81"/>
      <c r="X2109" s="91" t="e">
        <f ca="1">+VLOOKUP(#REF!,REFERENCIAS!$C:$D,2,0)*VLOOKUP(#REF!,PONDERADORES!A:P,IF(AND(INFORMACION!$T2109='REFERENCIAS RIESGO'!$C$36,INFORMACION!$F2109=REFERENCIAS!$C$24),16,IF(INFORMACION!$T2109='REFERENCIAS RIESGO'!$C$36,13,IF(INFORMACION!$F2109=REFERENCIAS!$C$24,10,7))),0)+VLOOKUP(K2109,REFERENCIAS!$C:$D,2,0)*VLOOKUP($K$2,PONDERADORES!A:P,IF(AND(INFORMACION!$T2109='REFERENCIAS RIESGO'!$C$36,INFORMACION!$F2109=REFERENCIAS!$C$24),16,IF(INFORMACION!$T2109='REFERENCIAS RIESGO'!$C$36,13,IF(INFORMACION!$F2109=REFERENCIAS!$C$24,10,7))),0)+VLOOKUP(L2109,REFERENCIAS!$C:$D,2,0)*VLOOKUP($L$2,PONDERADORES!A:P,IF(AND(INFORMACION!$T2109='REFERENCIAS RIESGO'!$C$36,INFORMACION!$F2109=REFERENCIAS!$C$24),16,IF(INFORMACION!$T2109='REFERENCIAS RIESGO'!$C$36,13,IF(INFORMACION!$F2109=REFERENCIAS!$C$24,10,7))),0)+VLOOKUP(F2109,REFERENCIAS!$C:$D,2,0)*VLOOKUP($F$2,PONDERADORES!A:P,IF(AND(INFORMACION!$T2109='REFERENCIAS RIESGO'!$C$36,INFORMACION!$F2109=REFERENCIAS!$C$24),16,IF(INFORMACION!$T2109='REFERENCIAS RIESGO'!$C$36,13,IF(INFORMACION!$F2109=REFERENCIAS!$C$24,10,7))),0)+VLOOKUP(T2109,REFERENCIAS!$C:$D,2,0)*VLOOKUP($T$2,PONDERADORES!A:P,IF(AND(INFORMACION!$T2109='REFERENCIAS RIESGO'!$C$36,INFORMACION!$F2109=REFERENCIAS!$C$24),16,IF(INFORMACION!$T2109='REFERENCIAS RIESGO'!$C$36,13,IF(INFORMACION!$F2109=REFERENCIAS!$C$24,10,7))),0)+VLOOKUP(IF(J2109&lt;=0.2,0.2,IF(AND(J2109&gt;0.2,J2109&lt;=0.4),0.4,IF(AND(J2109&gt;0.4,J2109&lt;=0.6),0.6,IF(AND(J2109&gt;0.6,J2109&lt;=0.8),0.8,IF(AND(J2109&gt;0.8,J2109&lt;=1),1))))),REFERENCIAS!$C:$D,2,0)*VLOOKUP($J$2,PONDERADORES!A:P,IF(AND(INFORMACION!$T2109='REFERENCIAS RIESGO'!$C$36,INFORMACION!$F2109=REFERENCIAS!$C$24),16,IF(INFORMACION!$T2109='REFERENCIAS RIESGO'!$C$36,13,IF(INFORMACION!$F2109=REFERENCIAS!$C$24,10,7))),0)</f>
        <v>#REF!</v>
      </c>
      <c r="Y2109" s="68">
        <f>+VLOOKUP(M2109,REFERENCIAS!$C:$D,2,0)*VLOOKUP($M$2,PONDERADORES!$A$7:$G$9,7,0)+VLOOKUP(N2109,REFERENCIAS!$C:$D,2,0)*VLOOKUP($N$2,PONDERADORES!$A$7:$G$9,7,0)+VLOOKUP(O2109,REFERENCIAS!$C:$D,2,0)*VLOOKUP($O$2,PONDERADORES!$A$7:$G$9,7,0)</f>
        <v>0.2</v>
      </c>
      <c r="Z2109" s="2">
        <f>+VLOOKUP(IF(R2109&lt;0.1,0,IF(AND(R2109&gt;=0.1,R2109&lt;0.2),0.1,IF(AND(R2109&gt;=0.2,R2109&lt;0.3),0.2,IF(R2109&gt;0.3,0.3,)))),REFERENCIAS!$C:$D,2,0)*VLOOKUP($R$2,PONDERADORES!$A$11:$G$11,7,0)</f>
        <v>15</v>
      </c>
      <c r="AA2109" s="92"/>
      <c r="AB2109" s="95" t="e">
        <f t="shared" ca="1" si="127"/>
        <v>#REF!</v>
      </c>
      <c r="AC2109" s="23" t="e">
        <f ca="1">IF(AB2109&gt;REFERENCIAS!$C$62,REFERENCIAS!$B$62,IF(AND(AB2109&gt;=REFERENCIAS!$C$63,AB2109&lt;REFERENCIAS!$D$63),REFERENCIAS!$B$63,IF(AND(AB2109&gt;REFERENCIAS!$C$64,AB2109&lt;=REFERENCIAS!$D$64),REFERENCIAS!$B$64,IF(AND(AB2109&gt;=REFERENCIAS!$C$65,AB2109&lt;REFERENCIAS!$D$65),REFERENCIAS!$B$65, "Revisar"))))</f>
        <v>#REF!</v>
      </c>
      <c r="AD2109" s="94" t="e">
        <f ca="1">VLOOKUP(AC2109,REFERENCIAS!$B$62:$G$65,4,FALSE)</f>
        <v>#REF!</v>
      </c>
    </row>
    <row r="2110" spans="1:30" ht="17.25" x14ac:dyDescent="0.25">
      <c r="A2110" s="74"/>
      <c r="B2110" s="19"/>
      <c r="C2110" s="19"/>
      <c r="D2110" s="50"/>
      <c r="E2110" s="73"/>
      <c r="F2110" s="74"/>
      <c r="G2110" s="9"/>
      <c r="H2110" s="48"/>
      <c r="I2110" s="49">
        <f t="shared" ca="1" si="125"/>
        <v>2022</v>
      </c>
      <c r="J2110" s="22">
        <f t="shared" ca="1" si="124"/>
        <v>1</v>
      </c>
      <c r="K2110" s="19"/>
      <c r="L2110" s="73"/>
      <c r="M2110" s="74"/>
      <c r="N2110" s="19"/>
      <c r="O2110" s="73"/>
      <c r="P2110" s="82">
        <v>1</v>
      </c>
      <c r="Q2110" s="24">
        <v>1</v>
      </c>
      <c r="R2110" s="81">
        <f t="shared" si="126"/>
        <v>1</v>
      </c>
      <c r="S2110" s="87"/>
      <c r="T2110" s="19"/>
      <c r="U2110" s="25"/>
      <c r="V2110" s="25"/>
      <c r="W2110" s="81"/>
      <c r="X2110" s="91" t="e">
        <f ca="1">+VLOOKUP(#REF!,REFERENCIAS!$C:$D,2,0)*VLOOKUP(#REF!,PONDERADORES!A:P,IF(AND(INFORMACION!$T2110='REFERENCIAS RIESGO'!$C$36,INFORMACION!$F2110=REFERENCIAS!$C$24),16,IF(INFORMACION!$T2110='REFERENCIAS RIESGO'!$C$36,13,IF(INFORMACION!$F2110=REFERENCIAS!$C$24,10,7))),0)+VLOOKUP(K2110,REFERENCIAS!$C:$D,2,0)*VLOOKUP($K$2,PONDERADORES!A:P,IF(AND(INFORMACION!$T2110='REFERENCIAS RIESGO'!$C$36,INFORMACION!$F2110=REFERENCIAS!$C$24),16,IF(INFORMACION!$T2110='REFERENCIAS RIESGO'!$C$36,13,IF(INFORMACION!$F2110=REFERENCIAS!$C$24,10,7))),0)+VLOOKUP(L2110,REFERENCIAS!$C:$D,2,0)*VLOOKUP($L$2,PONDERADORES!A:P,IF(AND(INFORMACION!$T2110='REFERENCIAS RIESGO'!$C$36,INFORMACION!$F2110=REFERENCIAS!$C$24),16,IF(INFORMACION!$T2110='REFERENCIAS RIESGO'!$C$36,13,IF(INFORMACION!$F2110=REFERENCIAS!$C$24,10,7))),0)+VLOOKUP(F2110,REFERENCIAS!$C:$D,2,0)*VLOOKUP($F$2,PONDERADORES!A:P,IF(AND(INFORMACION!$T2110='REFERENCIAS RIESGO'!$C$36,INFORMACION!$F2110=REFERENCIAS!$C$24),16,IF(INFORMACION!$T2110='REFERENCIAS RIESGO'!$C$36,13,IF(INFORMACION!$F2110=REFERENCIAS!$C$24,10,7))),0)+VLOOKUP(T2110,REFERENCIAS!$C:$D,2,0)*VLOOKUP($T$2,PONDERADORES!A:P,IF(AND(INFORMACION!$T2110='REFERENCIAS RIESGO'!$C$36,INFORMACION!$F2110=REFERENCIAS!$C$24),16,IF(INFORMACION!$T2110='REFERENCIAS RIESGO'!$C$36,13,IF(INFORMACION!$F2110=REFERENCIAS!$C$24,10,7))),0)+VLOOKUP(IF(J2110&lt;=0.2,0.2,IF(AND(J2110&gt;0.2,J2110&lt;=0.4),0.4,IF(AND(J2110&gt;0.4,J2110&lt;=0.6),0.6,IF(AND(J2110&gt;0.6,J2110&lt;=0.8),0.8,IF(AND(J2110&gt;0.8,J2110&lt;=1),1))))),REFERENCIAS!$C:$D,2,0)*VLOOKUP($J$2,PONDERADORES!A:P,IF(AND(INFORMACION!$T2110='REFERENCIAS RIESGO'!$C$36,INFORMACION!$F2110=REFERENCIAS!$C$24),16,IF(INFORMACION!$T2110='REFERENCIAS RIESGO'!$C$36,13,IF(INFORMACION!$F2110=REFERENCIAS!$C$24,10,7))),0)</f>
        <v>#REF!</v>
      </c>
      <c r="Y2110" s="68">
        <f>+VLOOKUP(M2110,REFERENCIAS!$C:$D,2,0)*VLOOKUP($M$2,PONDERADORES!$A$7:$G$9,7,0)+VLOOKUP(N2110,REFERENCIAS!$C:$D,2,0)*VLOOKUP($N$2,PONDERADORES!$A$7:$G$9,7,0)+VLOOKUP(O2110,REFERENCIAS!$C:$D,2,0)*VLOOKUP($O$2,PONDERADORES!$A$7:$G$9,7,0)</f>
        <v>0.2</v>
      </c>
      <c r="Z2110" s="2">
        <f>+VLOOKUP(IF(R2110&lt;0.1,0,IF(AND(R2110&gt;=0.1,R2110&lt;0.2),0.1,IF(AND(R2110&gt;=0.2,R2110&lt;0.3),0.2,IF(R2110&gt;0.3,0.3,)))),REFERENCIAS!$C:$D,2,0)*VLOOKUP($R$2,PONDERADORES!$A$11:$G$11,7,0)</f>
        <v>15</v>
      </c>
      <c r="AA2110" s="92"/>
      <c r="AB2110" s="95" t="e">
        <f t="shared" ca="1" si="127"/>
        <v>#REF!</v>
      </c>
      <c r="AC2110" s="23" t="e">
        <f ca="1">IF(AB2110&gt;REFERENCIAS!$C$62,REFERENCIAS!$B$62,IF(AND(AB2110&gt;=REFERENCIAS!$C$63,AB2110&lt;REFERENCIAS!$D$63),REFERENCIAS!$B$63,IF(AND(AB2110&gt;REFERENCIAS!$C$64,AB2110&lt;=REFERENCIAS!$D$64),REFERENCIAS!$B$64,IF(AND(AB2110&gt;=REFERENCIAS!$C$65,AB2110&lt;REFERENCIAS!$D$65),REFERENCIAS!$B$65, "Revisar"))))</f>
        <v>#REF!</v>
      </c>
      <c r="AD2110" s="94" t="e">
        <f ca="1">VLOOKUP(AC2110,REFERENCIAS!$B$62:$G$65,4,FALSE)</f>
        <v>#REF!</v>
      </c>
    </row>
    <row r="2111" spans="1:30" ht="17.25" x14ac:dyDescent="0.25">
      <c r="A2111" s="74"/>
      <c r="B2111" s="19"/>
      <c r="C2111" s="19"/>
      <c r="D2111" s="50"/>
      <c r="E2111" s="73"/>
      <c r="F2111" s="74"/>
      <c r="G2111" s="9"/>
      <c r="H2111" s="48"/>
      <c r="I2111" s="49">
        <f t="shared" ca="1" si="125"/>
        <v>2022</v>
      </c>
      <c r="J2111" s="22">
        <f t="shared" ca="1" si="124"/>
        <v>1</v>
      </c>
      <c r="K2111" s="19"/>
      <c r="L2111" s="73"/>
      <c r="M2111" s="74"/>
      <c r="N2111" s="19"/>
      <c r="O2111" s="73"/>
      <c r="P2111" s="82">
        <v>1</v>
      </c>
      <c r="Q2111" s="24">
        <v>1</v>
      </c>
      <c r="R2111" s="81">
        <f t="shared" si="126"/>
        <v>1</v>
      </c>
      <c r="S2111" s="87"/>
      <c r="T2111" s="19"/>
      <c r="U2111" s="25"/>
      <c r="V2111" s="25"/>
      <c r="W2111" s="81"/>
      <c r="X2111" s="91" t="e">
        <f ca="1">+VLOOKUP(#REF!,REFERENCIAS!$C:$D,2,0)*VLOOKUP(#REF!,PONDERADORES!A:P,IF(AND(INFORMACION!$T2111='REFERENCIAS RIESGO'!$C$36,INFORMACION!$F2111=REFERENCIAS!$C$24),16,IF(INFORMACION!$T2111='REFERENCIAS RIESGO'!$C$36,13,IF(INFORMACION!$F2111=REFERENCIAS!$C$24,10,7))),0)+VLOOKUP(K2111,REFERENCIAS!$C:$D,2,0)*VLOOKUP($K$2,PONDERADORES!A:P,IF(AND(INFORMACION!$T2111='REFERENCIAS RIESGO'!$C$36,INFORMACION!$F2111=REFERENCIAS!$C$24),16,IF(INFORMACION!$T2111='REFERENCIAS RIESGO'!$C$36,13,IF(INFORMACION!$F2111=REFERENCIAS!$C$24,10,7))),0)+VLOOKUP(L2111,REFERENCIAS!$C:$D,2,0)*VLOOKUP($L$2,PONDERADORES!A:P,IF(AND(INFORMACION!$T2111='REFERENCIAS RIESGO'!$C$36,INFORMACION!$F2111=REFERENCIAS!$C$24),16,IF(INFORMACION!$T2111='REFERENCIAS RIESGO'!$C$36,13,IF(INFORMACION!$F2111=REFERENCIAS!$C$24,10,7))),0)+VLOOKUP(F2111,REFERENCIAS!$C:$D,2,0)*VLOOKUP($F$2,PONDERADORES!A:P,IF(AND(INFORMACION!$T2111='REFERENCIAS RIESGO'!$C$36,INFORMACION!$F2111=REFERENCIAS!$C$24),16,IF(INFORMACION!$T2111='REFERENCIAS RIESGO'!$C$36,13,IF(INFORMACION!$F2111=REFERENCIAS!$C$24,10,7))),0)+VLOOKUP(T2111,REFERENCIAS!$C:$D,2,0)*VLOOKUP($T$2,PONDERADORES!A:P,IF(AND(INFORMACION!$T2111='REFERENCIAS RIESGO'!$C$36,INFORMACION!$F2111=REFERENCIAS!$C$24),16,IF(INFORMACION!$T2111='REFERENCIAS RIESGO'!$C$36,13,IF(INFORMACION!$F2111=REFERENCIAS!$C$24,10,7))),0)+VLOOKUP(IF(J2111&lt;=0.2,0.2,IF(AND(J2111&gt;0.2,J2111&lt;=0.4),0.4,IF(AND(J2111&gt;0.4,J2111&lt;=0.6),0.6,IF(AND(J2111&gt;0.6,J2111&lt;=0.8),0.8,IF(AND(J2111&gt;0.8,J2111&lt;=1),1))))),REFERENCIAS!$C:$D,2,0)*VLOOKUP($J$2,PONDERADORES!A:P,IF(AND(INFORMACION!$T2111='REFERENCIAS RIESGO'!$C$36,INFORMACION!$F2111=REFERENCIAS!$C$24),16,IF(INFORMACION!$T2111='REFERENCIAS RIESGO'!$C$36,13,IF(INFORMACION!$F2111=REFERENCIAS!$C$24,10,7))),0)</f>
        <v>#REF!</v>
      </c>
      <c r="Y2111" s="68">
        <f>+VLOOKUP(M2111,REFERENCIAS!$C:$D,2,0)*VLOOKUP($M$2,PONDERADORES!$A$7:$G$9,7,0)+VLOOKUP(N2111,REFERENCIAS!$C:$D,2,0)*VLOOKUP($N$2,PONDERADORES!$A$7:$G$9,7,0)+VLOOKUP(O2111,REFERENCIAS!$C:$D,2,0)*VLOOKUP($O$2,PONDERADORES!$A$7:$G$9,7,0)</f>
        <v>0.2</v>
      </c>
      <c r="Z2111" s="2">
        <f>+VLOOKUP(IF(R2111&lt;0.1,0,IF(AND(R2111&gt;=0.1,R2111&lt;0.2),0.1,IF(AND(R2111&gt;=0.2,R2111&lt;0.3),0.2,IF(R2111&gt;0.3,0.3,)))),REFERENCIAS!$C:$D,2,0)*VLOOKUP($R$2,PONDERADORES!$A$11:$G$11,7,0)</f>
        <v>15</v>
      </c>
      <c r="AA2111" s="92"/>
      <c r="AB2111" s="95" t="e">
        <f t="shared" ca="1" si="127"/>
        <v>#REF!</v>
      </c>
      <c r="AC2111" s="23" t="e">
        <f ca="1">IF(AB2111&gt;REFERENCIAS!$C$62,REFERENCIAS!$B$62,IF(AND(AB2111&gt;=REFERENCIAS!$C$63,AB2111&lt;REFERENCIAS!$D$63),REFERENCIAS!$B$63,IF(AND(AB2111&gt;REFERENCIAS!$C$64,AB2111&lt;=REFERENCIAS!$D$64),REFERENCIAS!$B$64,IF(AND(AB2111&gt;=REFERENCIAS!$C$65,AB2111&lt;REFERENCIAS!$D$65),REFERENCIAS!$B$65, "Revisar"))))</f>
        <v>#REF!</v>
      </c>
      <c r="AD2111" s="94" t="e">
        <f ca="1">VLOOKUP(AC2111,REFERENCIAS!$B$62:$G$65,4,FALSE)</f>
        <v>#REF!</v>
      </c>
    </row>
    <row r="2112" spans="1:30" ht="17.25" x14ac:dyDescent="0.25">
      <c r="A2112" s="74"/>
      <c r="B2112" s="19"/>
      <c r="C2112" s="19"/>
      <c r="D2112" s="50"/>
      <c r="E2112" s="73"/>
      <c r="F2112" s="74"/>
      <c r="G2112" s="9"/>
      <c r="H2112" s="48"/>
      <c r="I2112" s="49">
        <f t="shared" ca="1" si="125"/>
        <v>2022</v>
      </c>
      <c r="J2112" s="22">
        <f t="shared" ca="1" si="124"/>
        <v>1</v>
      </c>
      <c r="K2112" s="19"/>
      <c r="L2112" s="73"/>
      <c r="M2112" s="74"/>
      <c r="N2112" s="19"/>
      <c r="O2112" s="73"/>
      <c r="P2112" s="82">
        <v>1</v>
      </c>
      <c r="Q2112" s="24">
        <v>1</v>
      </c>
      <c r="R2112" s="81">
        <f t="shared" si="126"/>
        <v>1</v>
      </c>
      <c r="S2112" s="87"/>
      <c r="T2112" s="19"/>
      <c r="U2112" s="25"/>
      <c r="V2112" s="25"/>
      <c r="W2112" s="81"/>
      <c r="X2112" s="91" t="e">
        <f ca="1">+VLOOKUP(#REF!,REFERENCIAS!$C:$D,2,0)*VLOOKUP(#REF!,PONDERADORES!A:P,IF(AND(INFORMACION!$T2112='REFERENCIAS RIESGO'!$C$36,INFORMACION!$F2112=REFERENCIAS!$C$24),16,IF(INFORMACION!$T2112='REFERENCIAS RIESGO'!$C$36,13,IF(INFORMACION!$F2112=REFERENCIAS!$C$24,10,7))),0)+VLOOKUP(K2112,REFERENCIAS!$C:$D,2,0)*VLOOKUP($K$2,PONDERADORES!A:P,IF(AND(INFORMACION!$T2112='REFERENCIAS RIESGO'!$C$36,INFORMACION!$F2112=REFERENCIAS!$C$24),16,IF(INFORMACION!$T2112='REFERENCIAS RIESGO'!$C$36,13,IF(INFORMACION!$F2112=REFERENCIAS!$C$24,10,7))),0)+VLOOKUP(L2112,REFERENCIAS!$C:$D,2,0)*VLOOKUP($L$2,PONDERADORES!A:P,IF(AND(INFORMACION!$T2112='REFERENCIAS RIESGO'!$C$36,INFORMACION!$F2112=REFERENCIAS!$C$24),16,IF(INFORMACION!$T2112='REFERENCIAS RIESGO'!$C$36,13,IF(INFORMACION!$F2112=REFERENCIAS!$C$24,10,7))),0)+VLOOKUP(F2112,REFERENCIAS!$C:$D,2,0)*VLOOKUP($F$2,PONDERADORES!A:P,IF(AND(INFORMACION!$T2112='REFERENCIAS RIESGO'!$C$36,INFORMACION!$F2112=REFERENCIAS!$C$24),16,IF(INFORMACION!$T2112='REFERENCIAS RIESGO'!$C$36,13,IF(INFORMACION!$F2112=REFERENCIAS!$C$24,10,7))),0)+VLOOKUP(T2112,REFERENCIAS!$C:$D,2,0)*VLOOKUP($T$2,PONDERADORES!A:P,IF(AND(INFORMACION!$T2112='REFERENCIAS RIESGO'!$C$36,INFORMACION!$F2112=REFERENCIAS!$C$24),16,IF(INFORMACION!$T2112='REFERENCIAS RIESGO'!$C$36,13,IF(INFORMACION!$F2112=REFERENCIAS!$C$24,10,7))),0)+VLOOKUP(IF(J2112&lt;=0.2,0.2,IF(AND(J2112&gt;0.2,J2112&lt;=0.4),0.4,IF(AND(J2112&gt;0.4,J2112&lt;=0.6),0.6,IF(AND(J2112&gt;0.6,J2112&lt;=0.8),0.8,IF(AND(J2112&gt;0.8,J2112&lt;=1),1))))),REFERENCIAS!$C:$D,2,0)*VLOOKUP($J$2,PONDERADORES!A:P,IF(AND(INFORMACION!$T2112='REFERENCIAS RIESGO'!$C$36,INFORMACION!$F2112=REFERENCIAS!$C$24),16,IF(INFORMACION!$T2112='REFERENCIAS RIESGO'!$C$36,13,IF(INFORMACION!$F2112=REFERENCIAS!$C$24,10,7))),0)</f>
        <v>#REF!</v>
      </c>
      <c r="Y2112" s="68">
        <f>+VLOOKUP(M2112,REFERENCIAS!$C:$D,2,0)*VLOOKUP($M$2,PONDERADORES!$A$7:$G$9,7,0)+VLOOKUP(N2112,REFERENCIAS!$C:$D,2,0)*VLOOKUP($N$2,PONDERADORES!$A$7:$G$9,7,0)+VLOOKUP(O2112,REFERENCIAS!$C:$D,2,0)*VLOOKUP($O$2,PONDERADORES!$A$7:$G$9,7,0)</f>
        <v>0.2</v>
      </c>
      <c r="Z2112" s="2">
        <f>+VLOOKUP(IF(R2112&lt;0.1,0,IF(AND(R2112&gt;=0.1,R2112&lt;0.2),0.1,IF(AND(R2112&gt;=0.2,R2112&lt;0.3),0.2,IF(R2112&gt;0.3,0.3,)))),REFERENCIAS!$C:$D,2,0)*VLOOKUP($R$2,PONDERADORES!$A$11:$G$11,7,0)</f>
        <v>15</v>
      </c>
      <c r="AA2112" s="92"/>
      <c r="AB2112" s="95" t="e">
        <f t="shared" ca="1" si="127"/>
        <v>#REF!</v>
      </c>
      <c r="AC2112" s="23" t="e">
        <f ca="1">IF(AB2112&gt;REFERENCIAS!$C$62,REFERENCIAS!$B$62,IF(AND(AB2112&gt;=REFERENCIAS!$C$63,AB2112&lt;REFERENCIAS!$D$63),REFERENCIAS!$B$63,IF(AND(AB2112&gt;REFERENCIAS!$C$64,AB2112&lt;=REFERENCIAS!$D$64),REFERENCIAS!$B$64,IF(AND(AB2112&gt;=REFERENCIAS!$C$65,AB2112&lt;REFERENCIAS!$D$65),REFERENCIAS!$B$65, "Revisar"))))</f>
        <v>#REF!</v>
      </c>
      <c r="AD2112" s="94" t="e">
        <f ca="1">VLOOKUP(AC2112,REFERENCIAS!$B$62:$G$65,4,FALSE)</f>
        <v>#REF!</v>
      </c>
    </row>
    <row r="2113" spans="1:30" ht="17.25" x14ac:dyDescent="0.25">
      <c r="A2113" s="74"/>
      <c r="B2113" s="19"/>
      <c r="C2113" s="19"/>
      <c r="D2113" s="50"/>
      <c r="E2113" s="73"/>
      <c r="F2113" s="74"/>
      <c r="G2113" s="9"/>
      <c r="H2113" s="48"/>
      <c r="I2113" s="49">
        <f t="shared" ca="1" si="125"/>
        <v>2022</v>
      </c>
      <c r="J2113" s="22">
        <f t="shared" ca="1" si="124"/>
        <v>1</v>
      </c>
      <c r="K2113" s="19"/>
      <c r="L2113" s="73"/>
      <c r="M2113" s="74"/>
      <c r="N2113" s="19"/>
      <c r="O2113" s="73"/>
      <c r="P2113" s="82">
        <v>1</v>
      </c>
      <c r="Q2113" s="24">
        <v>1</v>
      </c>
      <c r="R2113" s="81">
        <f t="shared" si="126"/>
        <v>1</v>
      </c>
      <c r="S2113" s="87"/>
      <c r="T2113" s="19"/>
      <c r="U2113" s="25"/>
      <c r="V2113" s="25"/>
      <c r="W2113" s="81"/>
      <c r="X2113" s="91" t="e">
        <f ca="1">+VLOOKUP(#REF!,REFERENCIAS!$C:$D,2,0)*VLOOKUP(#REF!,PONDERADORES!A:P,IF(AND(INFORMACION!$T2113='REFERENCIAS RIESGO'!$C$36,INFORMACION!$F2113=REFERENCIAS!$C$24),16,IF(INFORMACION!$T2113='REFERENCIAS RIESGO'!$C$36,13,IF(INFORMACION!$F2113=REFERENCIAS!$C$24,10,7))),0)+VLOOKUP(K2113,REFERENCIAS!$C:$D,2,0)*VLOOKUP($K$2,PONDERADORES!A:P,IF(AND(INFORMACION!$T2113='REFERENCIAS RIESGO'!$C$36,INFORMACION!$F2113=REFERENCIAS!$C$24),16,IF(INFORMACION!$T2113='REFERENCIAS RIESGO'!$C$36,13,IF(INFORMACION!$F2113=REFERENCIAS!$C$24,10,7))),0)+VLOOKUP(L2113,REFERENCIAS!$C:$D,2,0)*VLOOKUP($L$2,PONDERADORES!A:P,IF(AND(INFORMACION!$T2113='REFERENCIAS RIESGO'!$C$36,INFORMACION!$F2113=REFERENCIAS!$C$24),16,IF(INFORMACION!$T2113='REFERENCIAS RIESGO'!$C$36,13,IF(INFORMACION!$F2113=REFERENCIAS!$C$24,10,7))),0)+VLOOKUP(F2113,REFERENCIAS!$C:$D,2,0)*VLOOKUP($F$2,PONDERADORES!A:P,IF(AND(INFORMACION!$T2113='REFERENCIAS RIESGO'!$C$36,INFORMACION!$F2113=REFERENCIAS!$C$24),16,IF(INFORMACION!$T2113='REFERENCIAS RIESGO'!$C$36,13,IF(INFORMACION!$F2113=REFERENCIAS!$C$24,10,7))),0)+VLOOKUP(T2113,REFERENCIAS!$C:$D,2,0)*VLOOKUP($T$2,PONDERADORES!A:P,IF(AND(INFORMACION!$T2113='REFERENCIAS RIESGO'!$C$36,INFORMACION!$F2113=REFERENCIAS!$C$24),16,IF(INFORMACION!$T2113='REFERENCIAS RIESGO'!$C$36,13,IF(INFORMACION!$F2113=REFERENCIAS!$C$24,10,7))),0)+VLOOKUP(IF(J2113&lt;=0.2,0.2,IF(AND(J2113&gt;0.2,J2113&lt;=0.4),0.4,IF(AND(J2113&gt;0.4,J2113&lt;=0.6),0.6,IF(AND(J2113&gt;0.6,J2113&lt;=0.8),0.8,IF(AND(J2113&gt;0.8,J2113&lt;=1),1))))),REFERENCIAS!$C:$D,2,0)*VLOOKUP($J$2,PONDERADORES!A:P,IF(AND(INFORMACION!$T2113='REFERENCIAS RIESGO'!$C$36,INFORMACION!$F2113=REFERENCIAS!$C$24),16,IF(INFORMACION!$T2113='REFERENCIAS RIESGO'!$C$36,13,IF(INFORMACION!$F2113=REFERENCIAS!$C$24,10,7))),0)</f>
        <v>#REF!</v>
      </c>
      <c r="Y2113" s="68">
        <f>+VLOOKUP(M2113,REFERENCIAS!$C:$D,2,0)*VLOOKUP($M$2,PONDERADORES!$A$7:$G$9,7,0)+VLOOKUP(N2113,REFERENCIAS!$C:$D,2,0)*VLOOKUP($N$2,PONDERADORES!$A$7:$G$9,7,0)+VLOOKUP(O2113,REFERENCIAS!$C:$D,2,0)*VLOOKUP($O$2,PONDERADORES!$A$7:$G$9,7,0)</f>
        <v>0.2</v>
      </c>
      <c r="Z2113" s="2">
        <f>+VLOOKUP(IF(R2113&lt;0.1,0,IF(AND(R2113&gt;=0.1,R2113&lt;0.2),0.1,IF(AND(R2113&gt;=0.2,R2113&lt;0.3),0.2,IF(R2113&gt;0.3,0.3,)))),REFERENCIAS!$C:$D,2,0)*VLOOKUP($R$2,PONDERADORES!$A$11:$G$11,7,0)</f>
        <v>15</v>
      </c>
      <c r="AA2113" s="92"/>
      <c r="AB2113" s="95" t="e">
        <f t="shared" ca="1" si="127"/>
        <v>#REF!</v>
      </c>
      <c r="AC2113" s="23" t="e">
        <f ca="1">IF(AB2113&gt;REFERENCIAS!$C$62,REFERENCIAS!$B$62,IF(AND(AB2113&gt;=REFERENCIAS!$C$63,AB2113&lt;REFERENCIAS!$D$63),REFERENCIAS!$B$63,IF(AND(AB2113&gt;REFERENCIAS!$C$64,AB2113&lt;=REFERENCIAS!$D$64),REFERENCIAS!$B$64,IF(AND(AB2113&gt;=REFERENCIAS!$C$65,AB2113&lt;REFERENCIAS!$D$65),REFERENCIAS!$B$65, "Revisar"))))</f>
        <v>#REF!</v>
      </c>
      <c r="AD2113" s="94" t="e">
        <f ca="1">VLOOKUP(AC2113,REFERENCIAS!$B$62:$G$65,4,FALSE)</f>
        <v>#REF!</v>
      </c>
    </row>
    <row r="2114" spans="1:30" ht="17.25" x14ac:dyDescent="0.25">
      <c r="A2114" s="74"/>
      <c r="B2114" s="19"/>
      <c r="C2114" s="19"/>
      <c r="D2114" s="50"/>
      <c r="E2114" s="73"/>
      <c r="F2114" s="74"/>
      <c r="G2114" s="9"/>
      <c r="H2114" s="48"/>
      <c r="I2114" s="49">
        <f t="shared" ca="1" si="125"/>
        <v>2022</v>
      </c>
      <c r="J2114" s="22">
        <f t="shared" ca="1" si="124"/>
        <v>1</v>
      </c>
      <c r="K2114" s="19"/>
      <c r="L2114" s="73"/>
      <c r="M2114" s="74"/>
      <c r="N2114" s="19"/>
      <c r="O2114" s="73"/>
      <c r="P2114" s="82">
        <v>1</v>
      </c>
      <c r="Q2114" s="24">
        <v>1</v>
      </c>
      <c r="R2114" s="81">
        <f t="shared" si="126"/>
        <v>1</v>
      </c>
      <c r="S2114" s="87"/>
      <c r="T2114" s="19"/>
      <c r="U2114" s="25"/>
      <c r="V2114" s="25"/>
      <c r="W2114" s="81"/>
      <c r="X2114" s="91" t="e">
        <f ca="1">+VLOOKUP(#REF!,REFERENCIAS!$C:$D,2,0)*VLOOKUP(#REF!,PONDERADORES!A:P,IF(AND(INFORMACION!$T2114='REFERENCIAS RIESGO'!$C$36,INFORMACION!$F2114=REFERENCIAS!$C$24),16,IF(INFORMACION!$T2114='REFERENCIAS RIESGO'!$C$36,13,IF(INFORMACION!$F2114=REFERENCIAS!$C$24,10,7))),0)+VLOOKUP(K2114,REFERENCIAS!$C:$D,2,0)*VLOOKUP($K$2,PONDERADORES!A:P,IF(AND(INFORMACION!$T2114='REFERENCIAS RIESGO'!$C$36,INFORMACION!$F2114=REFERENCIAS!$C$24),16,IF(INFORMACION!$T2114='REFERENCIAS RIESGO'!$C$36,13,IF(INFORMACION!$F2114=REFERENCIAS!$C$24,10,7))),0)+VLOOKUP(L2114,REFERENCIAS!$C:$D,2,0)*VLOOKUP($L$2,PONDERADORES!A:P,IF(AND(INFORMACION!$T2114='REFERENCIAS RIESGO'!$C$36,INFORMACION!$F2114=REFERENCIAS!$C$24),16,IF(INFORMACION!$T2114='REFERENCIAS RIESGO'!$C$36,13,IF(INFORMACION!$F2114=REFERENCIAS!$C$24,10,7))),0)+VLOOKUP(F2114,REFERENCIAS!$C:$D,2,0)*VLOOKUP($F$2,PONDERADORES!A:P,IF(AND(INFORMACION!$T2114='REFERENCIAS RIESGO'!$C$36,INFORMACION!$F2114=REFERENCIAS!$C$24),16,IF(INFORMACION!$T2114='REFERENCIAS RIESGO'!$C$36,13,IF(INFORMACION!$F2114=REFERENCIAS!$C$24,10,7))),0)+VLOOKUP(T2114,REFERENCIAS!$C:$D,2,0)*VLOOKUP($T$2,PONDERADORES!A:P,IF(AND(INFORMACION!$T2114='REFERENCIAS RIESGO'!$C$36,INFORMACION!$F2114=REFERENCIAS!$C$24),16,IF(INFORMACION!$T2114='REFERENCIAS RIESGO'!$C$36,13,IF(INFORMACION!$F2114=REFERENCIAS!$C$24,10,7))),0)+VLOOKUP(IF(J2114&lt;=0.2,0.2,IF(AND(J2114&gt;0.2,J2114&lt;=0.4),0.4,IF(AND(J2114&gt;0.4,J2114&lt;=0.6),0.6,IF(AND(J2114&gt;0.6,J2114&lt;=0.8),0.8,IF(AND(J2114&gt;0.8,J2114&lt;=1),1))))),REFERENCIAS!$C:$D,2,0)*VLOOKUP($J$2,PONDERADORES!A:P,IF(AND(INFORMACION!$T2114='REFERENCIAS RIESGO'!$C$36,INFORMACION!$F2114=REFERENCIAS!$C$24),16,IF(INFORMACION!$T2114='REFERENCIAS RIESGO'!$C$36,13,IF(INFORMACION!$F2114=REFERENCIAS!$C$24,10,7))),0)</f>
        <v>#REF!</v>
      </c>
      <c r="Y2114" s="68">
        <f>+VLOOKUP(M2114,REFERENCIAS!$C:$D,2,0)*VLOOKUP($M$2,PONDERADORES!$A$7:$G$9,7,0)+VLOOKUP(N2114,REFERENCIAS!$C:$D,2,0)*VLOOKUP($N$2,PONDERADORES!$A$7:$G$9,7,0)+VLOOKUP(O2114,REFERENCIAS!$C:$D,2,0)*VLOOKUP($O$2,PONDERADORES!$A$7:$G$9,7,0)</f>
        <v>0.2</v>
      </c>
      <c r="Z2114" s="2">
        <f>+VLOOKUP(IF(R2114&lt;0.1,0,IF(AND(R2114&gt;=0.1,R2114&lt;0.2),0.1,IF(AND(R2114&gt;=0.2,R2114&lt;0.3),0.2,IF(R2114&gt;0.3,0.3,)))),REFERENCIAS!$C:$D,2,0)*VLOOKUP($R$2,PONDERADORES!$A$11:$G$11,7,0)</f>
        <v>15</v>
      </c>
      <c r="AA2114" s="92"/>
      <c r="AB2114" s="95" t="e">
        <f t="shared" ca="1" si="127"/>
        <v>#REF!</v>
      </c>
      <c r="AC2114" s="23" t="e">
        <f ca="1">IF(AB2114&gt;REFERENCIAS!$C$62,REFERENCIAS!$B$62,IF(AND(AB2114&gt;=REFERENCIAS!$C$63,AB2114&lt;REFERENCIAS!$D$63),REFERENCIAS!$B$63,IF(AND(AB2114&gt;REFERENCIAS!$C$64,AB2114&lt;=REFERENCIAS!$D$64),REFERENCIAS!$B$64,IF(AND(AB2114&gt;=REFERENCIAS!$C$65,AB2114&lt;REFERENCIAS!$D$65),REFERENCIAS!$B$65, "Revisar"))))</f>
        <v>#REF!</v>
      </c>
      <c r="AD2114" s="94" t="e">
        <f ca="1">VLOOKUP(AC2114,REFERENCIAS!$B$62:$G$65,4,FALSE)</f>
        <v>#REF!</v>
      </c>
    </row>
    <row r="2115" spans="1:30" ht="17.25" x14ac:dyDescent="0.25">
      <c r="A2115" s="74"/>
      <c r="B2115" s="19"/>
      <c r="C2115" s="19"/>
      <c r="D2115" s="50"/>
      <c r="E2115" s="73"/>
      <c r="F2115" s="74"/>
      <c r="G2115" s="9"/>
      <c r="H2115" s="48"/>
      <c r="I2115" s="49">
        <f t="shared" ca="1" si="125"/>
        <v>2022</v>
      </c>
      <c r="J2115" s="22">
        <f t="shared" ca="1" si="124"/>
        <v>1</v>
      </c>
      <c r="K2115" s="19"/>
      <c r="L2115" s="73"/>
      <c r="M2115" s="74"/>
      <c r="N2115" s="19"/>
      <c r="O2115" s="73"/>
      <c r="P2115" s="82">
        <v>1</v>
      </c>
      <c r="Q2115" s="24">
        <v>1</v>
      </c>
      <c r="R2115" s="81">
        <f t="shared" si="126"/>
        <v>1</v>
      </c>
      <c r="S2115" s="87"/>
      <c r="T2115" s="19"/>
      <c r="U2115" s="25"/>
      <c r="V2115" s="25"/>
      <c r="W2115" s="81"/>
      <c r="X2115" s="91" t="e">
        <f ca="1">+VLOOKUP(#REF!,REFERENCIAS!$C:$D,2,0)*VLOOKUP(#REF!,PONDERADORES!A:P,IF(AND(INFORMACION!$T2115='REFERENCIAS RIESGO'!$C$36,INFORMACION!$F2115=REFERENCIAS!$C$24),16,IF(INFORMACION!$T2115='REFERENCIAS RIESGO'!$C$36,13,IF(INFORMACION!$F2115=REFERENCIAS!$C$24,10,7))),0)+VLOOKUP(K2115,REFERENCIAS!$C:$D,2,0)*VLOOKUP($K$2,PONDERADORES!A:P,IF(AND(INFORMACION!$T2115='REFERENCIAS RIESGO'!$C$36,INFORMACION!$F2115=REFERENCIAS!$C$24),16,IF(INFORMACION!$T2115='REFERENCIAS RIESGO'!$C$36,13,IF(INFORMACION!$F2115=REFERENCIAS!$C$24,10,7))),0)+VLOOKUP(L2115,REFERENCIAS!$C:$D,2,0)*VLOOKUP($L$2,PONDERADORES!A:P,IF(AND(INFORMACION!$T2115='REFERENCIAS RIESGO'!$C$36,INFORMACION!$F2115=REFERENCIAS!$C$24),16,IF(INFORMACION!$T2115='REFERENCIAS RIESGO'!$C$36,13,IF(INFORMACION!$F2115=REFERENCIAS!$C$24,10,7))),0)+VLOOKUP(F2115,REFERENCIAS!$C:$D,2,0)*VLOOKUP($F$2,PONDERADORES!A:P,IF(AND(INFORMACION!$T2115='REFERENCIAS RIESGO'!$C$36,INFORMACION!$F2115=REFERENCIAS!$C$24),16,IF(INFORMACION!$T2115='REFERENCIAS RIESGO'!$C$36,13,IF(INFORMACION!$F2115=REFERENCIAS!$C$24,10,7))),0)+VLOOKUP(T2115,REFERENCIAS!$C:$D,2,0)*VLOOKUP($T$2,PONDERADORES!A:P,IF(AND(INFORMACION!$T2115='REFERENCIAS RIESGO'!$C$36,INFORMACION!$F2115=REFERENCIAS!$C$24),16,IF(INFORMACION!$T2115='REFERENCIAS RIESGO'!$C$36,13,IF(INFORMACION!$F2115=REFERENCIAS!$C$24,10,7))),0)+VLOOKUP(IF(J2115&lt;=0.2,0.2,IF(AND(J2115&gt;0.2,J2115&lt;=0.4),0.4,IF(AND(J2115&gt;0.4,J2115&lt;=0.6),0.6,IF(AND(J2115&gt;0.6,J2115&lt;=0.8),0.8,IF(AND(J2115&gt;0.8,J2115&lt;=1),1))))),REFERENCIAS!$C:$D,2,0)*VLOOKUP($J$2,PONDERADORES!A:P,IF(AND(INFORMACION!$T2115='REFERENCIAS RIESGO'!$C$36,INFORMACION!$F2115=REFERENCIAS!$C$24),16,IF(INFORMACION!$T2115='REFERENCIAS RIESGO'!$C$36,13,IF(INFORMACION!$F2115=REFERENCIAS!$C$24,10,7))),0)</f>
        <v>#REF!</v>
      </c>
      <c r="Y2115" s="68">
        <f>+VLOOKUP(M2115,REFERENCIAS!$C:$D,2,0)*VLOOKUP($M$2,PONDERADORES!$A$7:$G$9,7,0)+VLOOKUP(N2115,REFERENCIAS!$C:$D,2,0)*VLOOKUP($N$2,PONDERADORES!$A$7:$G$9,7,0)+VLOOKUP(O2115,REFERENCIAS!$C:$D,2,0)*VLOOKUP($O$2,PONDERADORES!$A$7:$G$9,7,0)</f>
        <v>0.2</v>
      </c>
      <c r="Z2115" s="2">
        <f>+VLOOKUP(IF(R2115&lt;0.1,0,IF(AND(R2115&gt;=0.1,R2115&lt;0.2),0.1,IF(AND(R2115&gt;=0.2,R2115&lt;0.3),0.2,IF(R2115&gt;0.3,0.3,)))),REFERENCIAS!$C:$D,2,0)*VLOOKUP($R$2,PONDERADORES!$A$11:$G$11,7,0)</f>
        <v>15</v>
      </c>
      <c r="AA2115" s="92"/>
      <c r="AB2115" s="95" t="e">
        <f t="shared" ca="1" si="127"/>
        <v>#REF!</v>
      </c>
      <c r="AC2115" s="23" t="e">
        <f ca="1">IF(AB2115&gt;REFERENCIAS!$C$62,REFERENCIAS!$B$62,IF(AND(AB2115&gt;=REFERENCIAS!$C$63,AB2115&lt;REFERENCIAS!$D$63),REFERENCIAS!$B$63,IF(AND(AB2115&gt;REFERENCIAS!$C$64,AB2115&lt;=REFERENCIAS!$D$64),REFERENCIAS!$B$64,IF(AND(AB2115&gt;=REFERENCIAS!$C$65,AB2115&lt;REFERENCIAS!$D$65),REFERENCIAS!$B$65, "Revisar"))))</f>
        <v>#REF!</v>
      </c>
      <c r="AD2115" s="94" t="e">
        <f ca="1">VLOOKUP(AC2115,REFERENCIAS!$B$62:$G$65,4,FALSE)</f>
        <v>#REF!</v>
      </c>
    </row>
    <row r="2116" spans="1:30" ht="17.25" x14ac:dyDescent="0.25">
      <c r="A2116" s="74"/>
      <c r="B2116" s="19"/>
      <c r="C2116" s="19"/>
      <c r="D2116" s="50"/>
      <c r="E2116" s="73"/>
      <c r="F2116" s="74"/>
      <c r="G2116" s="9"/>
      <c r="H2116" s="48"/>
      <c r="I2116" s="49">
        <f t="shared" ca="1" si="125"/>
        <v>2022</v>
      </c>
      <c r="J2116" s="22">
        <f t="shared" ref="J2116:J2179" ca="1" si="128">IF(I2116&gt;G2116,1,I2116/G2116)</f>
        <v>1</v>
      </c>
      <c r="K2116" s="19"/>
      <c r="L2116" s="73"/>
      <c r="M2116" s="74"/>
      <c r="N2116" s="19"/>
      <c r="O2116" s="73"/>
      <c r="P2116" s="82">
        <v>1</v>
      </c>
      <c r="Q2116" s="24">
        <v>1</v>
      </c>
      <c r="R2116" s="81">
        <f t="shared" si="126"/>
        <v>1</v>
      </c>
      <c r="S2116" s="87"/>
      <c r="T2116" s="19"/>
      <c r="U2116" s="25"/>
      <c r="V2116" s="25"/>
      <c r="W2116" s="81"/>
      <c r="X2116" s="91" t="e">
        <f ca="1">+VLOOKUP(#REF!,REFERENCIAS!$C:$D,2,0)*VLOOKUP(#REF!,PONDERADORES!A:P,IF(AND(INFORMACION!$T2116='REFERENCIAS RIESGO'!$C$36,INFORMACION!$F2116=REFERENCIAS!$C$24),16,IF(INFORMACION!$T2116='REFERENCIAS RIESGO'!$C$36,13,IF(INFORMACION!$F2116=REFERENCIAS!$C$24,10,7))),0)+VLOOKUP(K2116,REFERENCIAS!$C:$D,2,0)*VLOOKUP($K$2,PONDERADORES!A:P,IF(AND(INFORMACION!$T2116='REFERENCIAS RIESGO'!$C$36,INFORMACION!$F2116=REFERENCIAS!$C$24),16,IF(INFORMACION!$T2116='REFERENCIAS RIESGO'!$C$36,13,IF(INFORMACION!$F2116=REFERENCIAS!$C$24,10,7))),0)+VLOOKUP(L2116,REFERENCIAS!$C:$D,2,0)*VLOOKUP($L$2,PONDERADORES!A:P,IF(AND(INFORMACION!$T2116='REFERENCIAS RIESGO'!$C$36,INFORMACION!$F2116=REFERENCIAS!$C$24),16,IF(INFORMACION!$T2116='REFERENCIAS RIESGO'!$C$36,13,IF(INFORMACION!$F2116=REFERENCIAS!$C$24,10,7))),0)+VLOOKUP(F2116,REFERENCIAS!$C:$D,2,0)*VLOOKUP($F$2,PONDERADORES!A:P,IF(AND(INFORMACION!$T2116='REFERENCIAS RIESGO'!$C$36,INFORMACION!$F2116=REFERENCIAS!$C$24),16,IF(INFORMACION!$T2116='REFERENCIAS RIESGO'!$C$36,13,IF(INFORMACION!$F2116=REFERENCIAS!$C$24,10,7))),0)+VLOOKUP(T2116,REFERENCIAS!$C:$D,2,0)*VLOOKUP($T$2,PONDERADORES!A:P,IF(AND(INFORMACION!$T2116='REFERENCIAS RIESGO'!$C$36,INFORMACION!$F2116=REFERENCIAS!$C$24),16,IF(INFORMACION!$T2116='REFERENCIAS RIESGO'!$C$36,13,IF(INFORMACION!$F2116=REFERENCIAS!$C$24,10,7))),0)+VLOOKUP(IF(J2116&lt;=0.2,0.2,IF(AND(J2116&gt;0.2,J2116&lt;=0.4),0.4,IF(AND(J2116&gt;0.4,J2116&lt;=0.6),0.6,IF(AND(J2116&gt;0.6,J2116&lt;=0.8),0.8,IF(AND(J2116&gt;0.8,J2116&lt;=1),1))))),REFERENCIAS!$C:$D,2,0)*VLOOKUP($J$2,PONDERADORES!A:P,IF(AND(INFORMACION!$T2116='REFERENCIAS RIESGO'!$C$36,INFORMACION!$F2116=REFERENCIAS!$C$24),16,IF(INFORMACION!$T2116='REFERENCIAS RIESGO'!$C$36,13,IF(INFORMACION!$F2116=REFERENCIAS!$C$24,10,7))),0)</f>
        <v>#REF!</v>
      </c>
      <c r="Y2116" s="68">
        <f>+VLOOKUP(M2116,REFERENCIAS!$C:$D,2,0)*VLOOKUP($M$2,PONDERADORES!$A$7:$G$9,7,0)+VLOOKUP(N2116,REFERENCIAS!$C:$D,2,0)*VLOOKUP($N$2,PONDERADORES!$A$7:$G$9,7,0)+VLOOKUP(O2116,REFERENCIAS!$C:$D,2,0)*VLOOKUP($O$2,PONDERADORES!$A$7:$G$9,7,0)</f>
        <v>0.2</v>
      </c>
      <c r="Z2116" s="2">
        <f>+VLOOKUP(IF(R2116&lt;0.1,0,IF(AND(R2116&gt;=0.1,R2116&lt;0.2),0.1,IF(AND(R2116&gt;=0.2,R2116&lt;0.3),0.2,IF(R2116&gt;0.3,0.3,)))),REFERENCIAS!$C:$D,2,0)*VLOOKUP($R$2,PONDERADORES!$A$11:$G$11,7,0)</f>
        <v>15</v>
      </c>
      <c r="AA2116" s="92"/>
      <c r="AB2116" s="95" t="e">
        <f t="shared" ca="1" si="127"/>
        <v>#REF!</v>
      </c>
      <c r="AC2116" s="23" t="e">
        <f ca="1">IF(AB2116&gt;REFERENCIAS!$C$62,REFERENCIAS!$B$62,IF(AND(AB2116&gt;=REFERENCIAS!$C$63,AB2116&lt;REFERENCIAS!$D$63),REFERENCIAS!$B$63,IF(AND(AB2116&gt;REFERENCIAS!$C$64,AB2116&lt;=REFERENCIAS!$D$64),REFERENCIAS!$B$64,IF(AND(AB2116&gt;=REFERENCIAS!$C$65,AB2116&lt;REFERENCIAS!$D$65),REFERENCIAS!$B$65, "Revisar"))))</f>
        <v>#REF!</v>
      </c>
      <c r="AD2116" s="94" t="e">
        <f ca="1">VLOOKUP(AC2116,REFERENCIAS!$B$62:$G$65,4,FALSE)</f>
        <v>#REF!</v>
      </c>
    </row>
    <row r="2117" spans="1:30" ht="17.25" x14ac:dyDescent="0.25">
      <c r="A2117" s="74"/>
      <c r="B2117" s="19"/>
      <c r="C2117" s="19"/>
      <c r="D2117" s="50"/>
      <c r="E2117" s="73"/>
      <c r="F2117" s="74"/>
      <c r="G2117" s="9"/>
      <c r="H2117" s="48"/>
      <c r="I2117" s="49">
        <f t="shared" ref="I2117:I2180" ca="1" si="129">(YEAR(NOW())-H2117)</f>
        <v>2022</v>
      </c>
      <c r="J2117" s="22">
        <f t="shared" ca="1" si="128"/>
        <v>1</v>
      </c>
      <c r="K2117" s="19"/>
      <c r="L2117" s="73"/>
      <c r="M2117" s="74"/>
      <c r="N2117" s="19"/>
      <c r="O2117" s="73"/>
      <c r="P2117" s="82">
        <v>1</v>
      </c>
      <c r="Q2117" s="24">
        <v>1</v>
      </c>
      <c r="R2117" s="81">
        <f t="shared" si="126"/>
        <v>1</v>
      </c>
      <c r="S2117" s="87"/>
      <c r="T2117" s="19"/>
      <c r="U2117" s="25"/>
      <c r="V2117" s="25"/>
      <c r="W2117" s="81"/>
      <c r="X2117" s="91" t="e">
        <f ca="1">+VLOOKUP(#REF!,REFERENCIAS!$C:$D,2,0)*VLOOKUP(#REF!,PONDERADORES!A:P,IF(AND(INFORMACION!$T2117='REFERENCIAS RIESGO'!$C$36,INFORMACION!$F2117=REFERENCIAS!$C$24),16,IF(INFORMACION!$T2117='REFERENCIAS RIESGO'!$C$36,13,IF(INFORMACION!$F2117=REFERENCIAS!$C$24,10,7))),0)+VLOOKUP(K2117,REFERENCIAS!$C:$D,2,0)*VLOOKUP($K$2,PONDERADORES!A:P,IF(AND(INFORMACION!$T2117='REFERENCIAS RIESGO'!$C$36,INFORMACION!$F2117=REFERENCIAS!$C$24),16,IF(INFORMACION!$T2117='REFERENCIAS RIESGO'!$C$36,13,IF(INFORMACION!$F2117=REFERENCIAS!$C$24,10,7))),0)+VLOOKUP(L2117,REFERENCIAS!$C:$D,2,0)*VLOOKUP($L$2,PONDERADORES!A:P,IF(AND(INFORMACION!$T2117='REFERENCIAS RIESGO'!$C$36,INFORMACION!$F2117=REFERENCIAS!$C$24),16,IF(INFORMACION!$T2117='REFERENCIAS RIESGO'!$C$36,13,IF(INFORMACION!$F2117=REFERENCIAS!$C$24,10,7))),0)+VLOOKUP(F2117,REFERENCIAS!$C:$D,2,0)*VLOOKUP($F$2,PONDERADORES!A:P,IF(AND(INFORMACION!$T2117='REFERENCIAS RIESGO'!$C$36,INFORMACION!$F2117=REFERENCIAS!$C$24),16,IF(INFORMACION!$T2117='REFERENCIAS RIESGO'!$C$36,13,IF(INFORMACION!$F2117=REFERENCIAS!$C$24,10,7))),0)+VLOOKUP(T2117,REFERENCIAS!$C:$D,2,0)*VLOOKUP($T$2,PONDERADORES!A:P,IF(AND(INFORMACION!$T2117='REFERENCIAS RIESGO'!$C$36,INFORMACION!$F2117=REFERENCIAS!$C$24),16,IF(INFORMACION!$T2117='REFERENCIAS RIESGO'!$C$36,13,IF(INFORMACION!$F2117=REFERENCIAS!$C$24,10,7))),0)+VLOOKUP(IF(J2117&lt;=0.2,0.2,IF(AND(J2117&gt;0.2,J2117&lt;=0.4),0.4,IF(AND(J2117&gt;0.4,J2117&lt;=0.6),0.6,IF(AND(J2117&gt;0.6,J2117&lt;=0.8),0.8,IF(AND(J2117&gt;0.8,J2117&lt;=1),1))))),REFERENCIAS!$C:$D,2,0)*VLOOKUP($J$2,PONDERADORES!A:P,IF(AND(INFORMACION!$T2117='REFERENCIAS RIESGO'!$C$36,INFORMACION!$F2117=REFERENCIAS!$C$24),16,IF(INFORMACION!$T2117='REFERENCIAS RIESGO'!$C$36,13,IF(INFORMACION!$F2117=REFERENCIAS!$C$24,10,7))),0)</f>
        <v>#REF!</v>
      </c>
      <c r="Y2117" s="68">
        <f>+VLOOKUP(M2117,REFERENCIAS!$C:$D,2,0)*VLOOKUP($M$2,PONDERADORES!$A$7:$G$9,7,0)+VLOOKUP(N2117,REFERENCIAS!$C:$D,2,0)*VLOOKUP($N$2,PONDERADORES!$A$7:$G$9,7,0)+VLOOKUP(O2117,REFERENCIAS!$C:$D,2,0)*VLOOKUP($O$2,PONDERADORES!$A$7:$G$9,7,0)</f>
        <v>0.2</v>
      </c>
      <c r="Z2117" s="2">
        <f>+VLOOKUP(IF(R2117&lt;0.1,0,IF(AND(R2117&gt;=0.1,R2117&lt;0.2),0.1,IF(AND(R2117&gt;=0.2,R2117&lt;0.3),0.2,IF(R2117&gt;0.3,0.3,)))),REFERENCIAS!$C:$D,2,0)*VLOOKUP($R$2,PONDERADORES!$A$11:$G$11,7,0)</f>
        <v>15</v>
      </c>
      <c r="AA2117" s="92"/>
      <c r="AB2117" s="95" t="e">
        <f t="shared" ca="1" si="127"/>
        <v>#REF!</v>
      </c>
      <c r="AC2117" s="23" t="e">
        <f ca="1">IF(AB2117&gt;REFERENCIAS!$C$62,REFERENCIAS!$B$62,IF(AND(AB2117&gt;=REFERENCIAS!$C$63,AB2117&lt;REFERENCIAS!$D$63),REFERENCIAS!$B$63,IF(AND(AB2117&gt;REFERENCIAS!$C$64,AB2117&lt;=REFERENCIAS!$D$64),REFERENCIAS!$B$64,IF(AND(AB2117&gt;=REFERENCIAS!$C$65,AB2117&lt;REFERENCIAS!$D$65),REFERENCIAS!$B$65, "Revisar"))))</f>
        <v>#REF!</v>
      </c>
      <c r="AD2117" s="94" t="e">
        <f ca="1">VLOOKUP(AC2117,REFERENCIAS!$B$62:$G$65,4,FALSE)</f>
        <v>#REF!</v>
      </c>
    </row>
    <row r="2118" spans="1:30" ht="17.25" x14ac:dyDescent="0.25">
      <c r="A2118" s="74"/>
      <c r="B2118" s="19"/>
      <c r="C2118" s="19"/>
      <c r="D2118" s="50"/>
      <c r="E2118" s="73"/>
      <c r="F2118" s="74"/>
      <c r="G2118" s="9"/>
      <c r="H2118" s="48"/>
      <c r="I2118" s="49">
        <f t="shared" ca="1" si="129"/>
        <v>2022</v>
      </c>
      <c r="J2118" s="22">
        <f t="shared" ca="1" si="128"/>
        <v>1</v>
      </c>
      <c r="K2118" s="19"/>
      <c r="L2118" s="73"/>
      <c r="M2118" s="74"/>
      <c r="N2118" s="19"/>
      <c r="O2118" s="73"/>
      <c r="P2118" s="82">
        <v>1</v>
      </c>
      <c r="Q2118" s="24">
        <v>1</v>
      </c>
      <c r="R2118" s="81">
        <f t="shared" ref="R2118:R2181" si="130">+Q2118/P2118</f>
        <v>1</v>
      </c>
      <c r="S2118" s="87"/>
      <c r="T2118" s="19"/>
      <c r="U2118" s="25"/>
      <c r="V2118" s="25"/>
      <c r="W2118" s="81"/>
      <c r="X2118" s="91" t="e">
        <f ca="1">+VLOOKUP(#REF!,REFERENCIAS!$C:$D,2,0)*VLOOKUP(#REF!,PONDERADORES!A:P,IF(AND(INFORMACION!$T2118='REFERENCIAS RIESGO'!$C$36,INFORMACION!$F2118=REFERENCIAS!$C$24),16,IF(INFORMACION!$T2118='REFERENCIAS RIESGO'!$C$36,13,IF(INFORMACION!$F2118=REFERENCIAS!$C$24,10,7))),0)+VLOOKUP(K2118,REFERENCIAS!$C:$D,2,0)*VLOOKUP($K$2,PONDERADORES!A:P,IF(AND(INFORMACION!$T2118='REFERENCIAS RIESGO'!$C$36,INFORMACION!$F2118=REFERENCIAS!$C$24),16,IF(INFORMACION!$T2118='REFERENCIAS RIESGO'!$C$36,13,IF(INFORMACION!$F2118=REFERENCIAS!$C$24,10,7))),0)+VLOOKUP(L2118,REFERENCIAS!$C:$D,2,0)*VLOOKUP($L$2,PONDERADORES!A:P,IF(AND(INFORMACION!$T2118='REFERENCIAS RIESGO'!$C$36,INFORMACION!$F2118=REFERENCIAS!$C$24),16,IF(INFORMACION!$T2118='REFERENCIAS RIESGO'!$C$36,13,IF(INFORMACION!$F2118=REFERENCIAS!$C$24,10,7))),0)+VLOOKUP(F2118,REFERENCIAS!$C:$D,2,0)*VLOOKUP($F$2,PONDERADORES!A:P,IF(AND(INFORMACION!$T2118='REFERENCIAS RIESGO'!$C$36,INFORMACION!$F2118=REFERENCIAS!$C$24),16,IF(INFORMACION!$T2118='REFERENCIAS RIESGO'!$C$36,13,IF(INFORMACION!$F2118=REFERENCIAS!$C$24,10,7))),0)+VLOOKUP(T2118,REFERENCIAS!$C:$D,2,0)*VLOOKUP($T$2,PONDERADORES!A:P,IF(AND(INFORMACION!$T2118='REFERENCIAS RIESGO'!$C$36,INFORMACION!$F2118=REFERENCIAS!$C$24),16,IF(INFORMACION!$T2118='REFERENCIAS RIESGO'!$C$36,13,IF(INFORMACION!$F2118=REFERENCIAS!$C$24,10,7))),0)+VLOOKUP(IF(J2118&lt;=0.2,0.2,IF(AND(J2118&gt;0.2,J2118&lt;=0.4),0.4,IF(AND(J2118&gt;0.4,J2118&lt;=0.6),0.6,IF(AND(J2118&gt;0.6,J2118&lt;=0.8),0.8,IF(AND(J2118&gt;0.8,J2118&lt;=1),1))))),REFERENCIAS!$C:$D,2,0)*VLOOKUP($J$2,PONDERADORES!A:P,IF(AND(INFORMACION!$T2118='REFERENCIAS RIESGO'!$C$36,INFORMACION!$F2118=REFERENCIAS!$C$24),16,IF(INFORMACION!$T2118='REFERENCIAS RIESGO'!$C$36,13,IF(INFORMACION!$F2118=REFERENCIAS!$C$24,10,7))),0)</f>
        <v>#REF!</v>
      </c>
      <c r="Y2118" s="68">
        <f>+VLOOKUP(M2118,REFERENCIAS!$C:$D,2,0)*VLOOKUP($M$2,PONDERADORES!$A$7:$G$9,7,0)+VLOOKUP(N2118,REFERENCIAS!$C:$D,2,0)*VLOOKUP($N$2,PONDERADORES!$A$7:$G$9,7,0)+VLOOKUP(O2118,REFERENCIAS!$C:$D,2,0)*VLOOKUP($O$2,PONDERADORES!$A$7:$G$9,7,0)</f>
        <v>0.2</v>
      </c>
      <c r="Z2118" s="2">
        <f>+VLOOKUP(IF(R2118&lt;0.1,0,IF(AND(R2118&gt;=0.1,R2118&lt;0.2),0.1,IF(AND(R2118&gt;=0.2,R2118&lt;0.3),0.2,IF(R2118&gt;0.3,0.3,)))),REFERENCIAS!$C:$D,2,0)*VLOOKUP($R$2,PONDERADORES!$A$11:$G$11,7,0)</f>
        <v>15</v>
      </c>
      <c r="AA2118" s="92"/>
      <c r="AB2118" s="95" t="e">
        <f t="shared" ref="AB2118:AB2181" ca="1" si="131">+X2118+Y2118+Z2118</f>
        <v>#REF!</v>
      </c>
      <c r="AC2118" s="23" t="e">
        <f ca="1">IF(AB2118&gt;REFERENCIAS!$C$62,REFERENCIAS!$B$62,IF(AND(AB2118&gt;=REFERENCIAS!$C$63,AB2118&lt;REFERENCIAS!$D$63),REFERENCIAS!$B$63,IF(AND(AB2118&gt;REFERENCIAS!$C$64,AB2118&lt;=REFERENCIAS!$D$64),REFERENCIAS!$B$64,IF(AND(AB2118&gt;=REFERENCIAS!$C$65,AB2118&lt;REFERENCIAS!$D$65),REFERENCIAS!$B$65, "Revisar"))))</f>
        <v>#REF!</v>
      </c>
      <c r="AD2118" s="94" t="e">
        <f ca="1">VLOOKUP(AC2118,REFERENCIAS!$B$62:$G$65,4,FALSE)</f>
        <v>#REF!</v>
      </c>
    </row>
    <row r="2119" spans="1:30" ht="17.25" x14ac:dyDescent="0.25">
      <c r="A2119" s="74"/>
      <c r="B2119" s="19"/>
      <c r="C2119" s="19"/>
      <c r="D2119" s="50"/>
      <c r="E2119" s="73"/>
      <c r="F2119" s="74"/>
      <c r="G2119" s="9"/>
      <c r="H2119" s="48"/>
      <c r="I2119" s="49">
        <f t="shared" ca="1" si="129"/>
        <v>2022</v>
      </c>
      <c r="J2119" s="22">
        <f t="shared" ca="1" si="128"/>
        <v>1</v>
      </c>
      <c r="K2119" s="19"/>
      <c r="L2119" s="73"/>
      <c r="M2119" s="74"/>
      <c r="N2119" s="19"/>
      <c r="O2119" s="73"/>
      <c r="P2119" s="82">
        <v>1</v>
      </c>
      <c r="Q2119" s="24">
        <v>1</v>
      </c>
      <c r="R2119" s="81">
        <f t="shared" si="130"/>
        <v>1</v>
      </c>
      <c r="S2119" s="87"/>
      <c r="T2119" s="19"/>
      <c r="U2119" s="25"/>
      <c r="V2119" s="25"/>
      <c r="W2119" s="81"/>
      <c r="X2119" s="91" t="e">
        <f ca="1">+VLOOKUP(#REF!,REFERENCIAS!$C:$D,2,0)*VLOOKUP(#REF!,PONDERADORES!A:P,IF(AND(INFORMACION!$T2119='REFERENCIAS RIESGO'!$C$36,INFORMACION!$F2119=REFERENCIAS!$C$24),16,IF(INFORMACION!$T2119='REFERENCIAS RIESGO'!$C$36,13,IF(INFORMACION!$F2119=REFERENCIAS!$C$24,10,7))),0)+VLOOKUP(K2119,REFERENCIAS!$C:$D,2,0)*VLOOKUP($K$2,PONDERADORES!A:P,IF(AND(INFORMACION!$T2119='REFERENCIAS RIESGO'!$C$36,INFORMACION!$F2119=REFERENCIAS!$C$24),16,IF(INFORMACION!$T2119='REFERENCIAS RIESGO'!$C$36,13,IF(INFORMACION!$F2119=REFERENCIAS!$C$24,10,7))),0)+VLOOKUP(L2119,REFERENCIAS!$C:$D,2,0)*VLOOKUP($L$2,PONDERADORES!A:P,IF(AND(INFORMACION!$T2119='REFERENCIAS RIESGO'!$C$36,INFORMACION!$F2119=REFERENCIAS!$C$24),16,IF(INFORMACION!$T2119='REFERENCIAS RIESGO'!$C$36,13,IF(INFORMACION!$F2119=REFERENCIAS!$C$24,10,7))),0)+VLOOKUP(F2119,REFERENCIAS!$C:$D,2,0)*VLOOKUP($F$2,PONDERADORES!A:P,IF(AND(INFORMACION!$T2119='REFERENCIAS RIESGO'!$C$36,INFORMACION!$F2119=REFERENCIAS!$C$24),16,IF(INFORMACION!$T2119='REFERENCIAS RIESGO'!$C$36,13,IF(INFORMACION!$F2119=REFERENCIAS!$C$24,10,7))),0)+VLOOKUP(T2119,REFERENCIAS!$C:$D,2,0)*VLOOKUP($T$2,PONDERADORES!A:P,IF(AND(INFORMACION!$T2119='REFERENCIAS RIESGO'!$C$36,INFORMACION!$F2119=REFERENCIAS!$C$24),16,IF(INFORMACION!$T2119='REFERENCIAS RIESGO'!$C$36,13,IF(INFORMACION!$F2119=REFERENCIAS!$C$24,10,7))),0)+VLOOKUP(IF(J2119&lt;=0.2,0.2,IF(AND(J2119&gt;0.2,J2119&lt;=0.4),0.4,IF(AND(J2119&gt;0.4,J2119&lt;=0.6),0.6,IF(AND(J2119&gt;0.6,J2119&lt;=0.8),0.8,IF(AND(J2119&gt;0.8,J2119&lt;=1),1))))),REFERENCIAS!$C:$D,2,0)*VLOOKUP($J$2,PONDERADORES!A:P,IF(AND(INFORMACION!$T2119='REFERENCIAS RIESGO'!$C$36,INFORMACION!$F2119=REFERENCIAS!$C$24),16,IF(INFORMACION!$T2119='REFERENCIAS RIESGO'!$C$36,13,IF(INFORMACION!$F2119=REFERENCIAS!$C$24,10,7))),0)</f>
        <v>#REF!</v>
      </c>
      <c r="Y2119" s="68">
        <f>+VLOOKUP(M2119,REFERENCIAS!$C:$D,2,0)*VLOOKUP($M$2,PONDERADORES!$A$7:$G$9,7,0)+VLOOKUP(N2119,REFERENCIAS!$C:$D,2,0)*VLOOKUP($N$2,PONDERADORES!$A$7:$G$9,7,0)+VLOOKUP(O2119,REFERENCIAS!$C:$D,2,0)*VLOOKUP($O$2,PONDERADORES!$A$7:$G$9,7,0)</f>
        <v>0.2</v>
      </c>
      <c r="Z2119" s="2">
        <f>+VLOOKUP(IF(R2119&lt;0.1,0,IF(AND(R2119&gt;=0.1,R2119&lt;0.2),0.1,IF(AND(R2119&gt;=0.2,R2119&lt;0.3),0.2,IF(R2119&gt;0.3,0.3,)))),REFERENCIAS!$C:$D,2,0)*VLOOKUP($R$2,PONDERADORES!$A$11:$G$11,7,0)</f>
        <v>15</v>
      </c>
      <c r="AA2119" s="92"/>
      <c r="AB2119" s="95" t="e">
        <f t="shared" ca="1" si="131"/>
        <v>#REF!</v>
      </c>
      <c r="AC2119" s="23" t="e">
        <f ca="1">IF(AB2119&gt;REFERENCIAS!$C$62,REFERENCIAS!$B$62,IF(AND(AB2119&gt;=REFERENCIAS!$C$63,AB2119&lt;REFERENCIAS!$D$63),REFERENCIAS!$B$63,IF(AND(AB2119&gt;REFERENCIAS!$C$64,AB2119&lt;=REFERENCIAS!$D$64),REFERENCIAS!$B$64,IF(AND(AB2119&gt;=REFERENCIAS!$C$65,AB2119&lt;REFERENCIAS!$D$65),REFERENCIAS!$B$65, "Revisar"))))</f>
        <v>#REF!</v>
      </c>
      <c r="AD2119" s="94" t="e">
        <f ca="1">VLOOKUP(AC2119,REFERENCIAS!$B$62:$G$65,4,FALSE)</f>
        <v>#REF!</v>
      </c>
    </row>
    <row r="2120" spans="1:30" ht="17.25" x14ac:dyDescent="0.25">
      <c r="A2120" s="74"/>
      <c r="B2120" s="19"/>
      <c r="C2120" s="19"/>
      <c r="D2120" s="50"/>
      <c r="E2120" s="73"/>
      <c r="F2120" s="74"/>
      <c r="G2120" s="9"/>
      <c r="H2120" s="48"/>
      <c r="I2120" s="49">
        <f t="shared" ca="1" si="129"/>
        <v>2022</v>
      </c>
      <c r="J2120" s="22">
        <f t="shared" ca="1" si="128"/>
        <v>1</v>
      </c>
      <c r="K2120" s="19"/>
      <c r="L2120" s="73"/>
      <c r="M2120" s="74"/>
      <c r="N2120" s="19"/>
      <c r="O2120" s="73"/>
      <c r="P2120" s="82">
        <v>1</v>
      </c>
      <c r="Q2120" s="24">
        <v>1</v>
      </c>
      <c r="R2120" s="81">
        <f t="shared" si="130"/>
        <v>1</v>
      </c>
      <c r="S2120" s="87"/>
      <c r="T2120" s="19"/>
      <c r="U2120" s="25"/>
      <c r="V2120" s="25"/>
      <c r="W2120" s="81"/>
      <c r="X2120" s="91" t="e">
        <f ca="1">+VLOOKUP(#REF!,REFERENCIAS!$C:$D,2,0)*VLOOKUP(#REF!,PONDERADORES!A:P,IF(AND(INFORMACION!$T2120='REFERENCIAS RIESGO'!$C$36,INFORMACION!$F2120=REFERENCIAS!$C$24),16,IF(INFORMACION!$T2120='REFERENCIAS RIESGO'!$C$36,13,IF(INFORMACION!$F2120=REFERENCIAS!$C$24,10,7))),0)+VLOOKUP(K2120,REFERENCIAS!$C:$D,2,0)*VLOOKUP($K$2,PONDERADORES!A:P,IF(AND(INFORMACION!$T2120='REFERENCIAS RIESGO'!$C$36,INFORMACION!$F2120=REFERENCIAS!$C$24),16,IF(INFORMACION!$T2120='REFERENCIAS RIESGO'!$C$36,13,IF(INFORMACION!$F2120=REFERENCIAS!$C$24,10,7))),0)+VLOOKUP(L2120,REFERENCIAS!$C:$D,2,0)*VLOOKUP($L$2,PONDERADORES!A:P,IF(AND(INFORMACION!$T2120='REFERENCIAS RIESGO'!$C$36,INFORMACION!$F2120=REFERENCIAS!$C$24),16,IF(INFORMACION!$T2120='REFERENCIAS RIESGO'!$C$36,13,IF(INFORMACION!$F2120=REFERENCIAS!$C$24,10,7))),0)+VLOOKUP(F2120,REFERENCIAS!$C:$D,2,0)*VLOOKUP($F$2,PONDERADORES!A:P,IF(AND(INFORMACION!$T2120='REFERENCIAS RIESGO'!$C$36,INFORMACION!$F2120=REFERENCIAS!$C$24),16,IF(INFORMACION!$T2120='REFERENCIAS RIESGO'!$C$36,13,IF(INFORMACION!$F2120=REFERENCIAS!$C$24,10,7))),0)+VLOOKUP(T2120,REFERENCIAS!$C:$D,2,0)*VLOOKUP($T$2,PONDERADORES!A:P,IF(AND(INFORMACION!$T2120='REFERENCIAS RIESGO'!$C$36,INFORMACION!$F2120=REFERENCIAS!$C$24),16,IF(INFORMACION!$T2120='REFERENCIAS RIESGO'!$C$36,13,IF(INFORMACION!$F2120=REFERENCIAS!$C$24,10,7))),0)+VLOOKUP(IF(J2120&lt;=0.2,0.2,IF(AND(J2120&gt;0.2,J2120&lt;=0.4),0.4,IF(AND(J2120&gt;0.4,J2120&lt;=0.6),0.6,IF(AND(J2120&gt;0.6,J2120&lt;=0.8),0.8,IF(AND(J2120&gt;0.8,J2120&lt;=1),1))))),REFERENCIAS!$C:$D,2,0)*VLOOKUP($J$2,PONDERADORES!A:P,IF(AND(INFORMACION!$T2120='REFERENCIAS RIESGO'!$C$36,INFORMACION!$F2120=REFERENCIAS!$C$24),16,IF(INFORMACION!$T2120='REFERENCIAS RIESGO'!$C$36,13,IF(INFORMACION!$F2120=REFERENCIAS!$C$24,10,7))),0)</f>
        <v>#REF!</v>
      </c>
      <c r="Y2120" s="68">
        <f>+VLOOKUP(M2120,REFERENCIAS!$C:$D,2,0)*VLOOKUP($M$2,PONDERADORES!$A$7:$G$9,7,0)+VLOOKUP(N2120,REFERENCIAS!$C:$D,2,0)*VLOOKUP($N$2,PONDERADORES!$A$7:$G$9,7,0)+VLOOKUP(O2120,REFERENCIAS!$C:$D,2,0)*VLOOKUP($O$2,PONDERADORES!$A$7:$G$9,7,0)</f>
        <v>0.2</v>
      </c>
      <c r="Z2120" s="2">
        <f>+VLOOKUP(IF(R2120&lt;0.1,0,IF(AND(R2120&gt;=0.1,R2120&lt;0.2),0.1,IF(AND(R2120&gt;=0.2,R2120&lt;0.3),0.2,IF(R2120&gt;0.3,0.3,)))),REFERENCIAS!$C:$D,2,0)*VLOOKUP($R$2,PONDERADORES!$A$11:$G$11,7,0)</f>
        <v>15</v>
      </c>
      <c r="AA2120" s="92"/>
      <c r="AB2120" s="95" t="e">
        <f t="shared" ca="1" si="131"/>
        <v>#REF!</v>
      </c>
      <c r="AC2120" s="23" t="e">
        <f ca="1">IF(AB2120&gt;REFERENCIAS!$C$62,REFERENCIAS!$B$62,IF(AND(AB2120&gt;=REFERENCIAS!$C$63,AB2120&lt;REFERENCIAS!$D$63),REFERENCIAS!$B$63,IF(AND(AB2120&gt;REFERENCIAS!$C$64,AB2120&lt;=REFERENCIAS!$D$64),REFERENCIAS!$B$64,IF(AND(AB2120&gt;=REFERENCIAS!$C$65,AB2120&lt;REFERENCIAS!$D$65),REFERENCIAS!$B$65, "Revisar"))))</f>
        <v>#REF!</v>
      </c>
      <c r="AD2120" s="94" t="e">
        <f ca="1">VLOOKUP(AC2120,REFERENCIAS!$B$62:$G$65,4,FALSE)</f>
        <v>#REF!</v>
      </c>
    </row>
    <row r="2121" spans="1:30" ht="17.25" x14ac:dyDescent="0.25">
      <c r="A2121" s="74"/>
      <c r="B2121" s="19"/>
      <c r="C2121" s="19"/>
      <c r="D2121" s="50"/>
      <c r="E2121" s="73"/>
      <c r="F2121" s="74"/>
      <c r="G2121" s="9"/>
      <c r="H2121" s="48"/>
      <c r="I2121" s="49">
        <f t="shared" ca="1" si="129"/>
        <v>2022</v>
      </c>
      <c r="J2121" s="22">
        <f t="shared" ca="1" si="128"/>
        <v>1</v>
      </c>
      <c r="K2121" s="19"/>
      <c r="L2121" s="73"/>
      <c r="M2121" s="74"/>
      <c r="N2121" s="19"/>
      <c r="O2121" s="73"/>
      <c r="P2121" s="82">
        <v>1</v>
      </c>
      <c r="Q2121" s="24">
        <v>1</v>
      </c>
      <c r="R2121" s="81">
        <f t="shared" si="130"/>
        <v>1</v>
      </c>
      <c r="S2121" s="87"/>
      <c r="T2121" s="19"/>
      <c r="U2121" s="25"/>
      <c r="V2121" s="25"/>
      <c r="W2121" s="81"/>
      <c r="X2121" s="91" t="e">
        <f ca="1">+VLOOKUP(#REF!,REFERENCIAS!$C:$D,2,0)*VLOOKUP(#REF!,PONDERADORES!A:P,IF(AND(INFORMACION!$T2121='REFERENCIAS RIESGO'!$C$36,INFORMACION!$F2121=REFERENCIAS!$C$24),16,IF(INFORMACION!$T2121='REFERENCIAS RIESGO'!$C$36,13,IF(INFORMACION!$F2121=REFERENCIAS!$C$24,10,7))),0)+VLOOKUP(K2121,REFERENCIAS!$C:$D,2,0)*VLOOKUP($K$2,PONDERADORES!A:P,IF(AND(INFORMACION!$T2121='REFERENCIAS RIESGO'!$C$36,INFORMACION!$F2121=REFERENCIAS!$C$24),16,IF(INFORMACION!$T2121='REFERENCIAS RIESGO'!$C$36,13,IF(INFORMACION!$F2121=REFERENCIAS!$C$24,10,7))),0)+VLOOKUP(L2121,REFERENCIAS!$C:$D,2,0)*VLOOKUP($L$2,PONDERADORES!A:P,IF(AND(INFORMACION!$T2121='REFERENCIAS RIESGO'!$C$36,INFORMACION!$F2121=REFERENCIAS!$C$24),16,IF(INFORMACION!$T2121='REFERENCIAS RIESGO'!$C$36,13,IF(INFORMACION!$F2121=REFERENCIAS!$C$24,10,7))),0)+VLOOKUP(F2121,REFERENCIAS!$C:$D,2,0)*VLOOKUP($F$2,PONDERADORES!A:P,IF(AND(INFORMACION!$T2121='REFERENCIAS RIESGO'!$C$36,INFORMACION!$F2121=REFERENCIAS!$C$24),16,IF(INFORMACION!$T2121='REFERENCIAS RIESGO'!$C$36,13,IF(INFORMACION!$F2121=REFERENCIAS!$C$24,10,7))),0)+VLOOKUP(T2121,REFERENCIAS!$C:$D,2,0)*VLOOKUP($T$2,PONDERADORES!A:P,IF(AND(INFORMACION!$T2121='REFERENCIAS RIESGO'!$C$36,INFORMACION!$F2121=REFERENCIAS!$C$24),16,IF(INFORMACION!$T2121='REFERENCIAS RIESGO'!$C$36,13,IF(INFORMACION!$F2121=REFERENCIAS!$C$24,10,7))),0)+VLOOKUP(IF(J2121&lt;=0.2,0.2,IF(AND(J2121&gt;0.2,J2121&lt;=0.4),0.4,IF(AND(J2121&gt;0.4,J2121&lt;=0.6),0.6,IF(AND(J2121&gt;0.6,J2121&lt;=0.8),0.8,IF(AND(J2121&gt;0.8,J2121&lt;=1),1))))),REFERENCIAS!$C:$D,2,0)*VLOOKUP($J$2,PONDERADORES!A:P,IF(AND(INFORMACION!$T2121='REFERENCIAS RIESGO'!$C$36,INFORMACION!$F2121=REFERENCIAS!$C$24),16,IF(INFORMACION!$T2121='REFERENCIAS RIESGO'!$C$36,13,IF(INFORMACION!$F2121=REFERENCIAS!$C$24,10,7))),0)</f>
        <v>#REF!</v>
      </c>
      <c r="Y2121" s="68">
        <f>+VLOOKUP(M2121,REFERENCIAS!$C:$D,2,0)*VLOOKUP($M$2,PONDERADORES!$A$7:$G$9,7,0)+VLOOKUP(N2121,REFERENCIAS!$C:$D,2,0)*VLOOKUP($N$2,PONDERADORES!$A$7:$G$9,7,0)+VLOOKUP(O2121,REFERENCIAS!$C:$D,2,0)*VLOOKUP($O$2,PONDERADORES!$A$7:$G$9,7,0)</f>
        <v>0.2</v>
      </c>
      <c r="Z2121" s="2">
        <f>+VLOOKUP(IF(R2121&lt;0.1,0,IF(AND(R2121&gt;=0.1,R2121&lt;0.2),0.1,IF(AND(R2121&gt;=0.2,R2121&lt;0.3),0.2,IF(R2121&gt;0.3,0.3,)))),REFERENCIAS!$C:$D,2,0)*VLOOKUP($R$2,PONDERADORES!$A$11:$G$11,7,0)</f>
        <v>15</v>
      </c>
      <c r="AA2121" s="92"/>
      <c r="AB2121" s="95" t="e">
        <f t="shared" ca="1" si="131"/>
        <v>#REF!</v>
      </c>
      <c r="AC2121" s="23" t="e">
        <f ca="1">IF(AB2121&gt;REFERENCIAS!$C$62,REFERENCIAS!$B$62,IF(AND(AB2121&gt;=REFERENCIAS!$C$63,AB2121&lt;REFERENCIAS!$D$63),REFERENCIAS!$B$63,IF(AND(AB2121&gt;REFERENCIAS!$C$64,AB2121&lt;=REFERENCIAS!$D$64),REFERENCIAS!$B$64,IF(AND(AB2121&gt;=REFERENCIAS!$C$65,AB2121&lt;REFERENCIAS!$D$65),REFERENCIAS!$B$65, "Revisar"))))</f>
        <v>#REF!</v>
      </c>
      <c r="AD2121" s="94" t="e">
        <f ca="1">VLOOKUP(AC2121,REFERENCIAS!$B$62:$G$65,4,FALSE)</f>
        <v>#REF!</v>
      </c>
    </row>
    <row r="2122" spans="1:30" ht="17.25" x14ac:dyDescent="0.25">
      <c r="A2122" s="74"/>
      <c r="B2122" s="19"/>
      <c r="C2122" s="19"/>
      <c r="D2122" s="50"/>
      <c r="E2122" s="73"/>
      <c r="F2122" s="74"/>
      <c r="G2122" s="9"/>
      <c r="H2122" s="48"/>
      <c r="I2122" s="49">
        <f t="shared" ca="1" si="129"/>
        <v>2022</v>
      </c>
      <c r="J2122" s="22">
        <f t="shared" ca="1" si="128"/>
        <v>1</v>
      </c>
      <c r="K2122" s="19"/>
      <c r="L2122" s="73"/>
      <c r="M2122" s="74"/>
      <c r="N2122" s="19"/>
      <c r="O2122" s="73"/>
      <c r="P2122" s="82">
        <v>1</v>
      </c>
      <c r="Q2122" s="24">
        <v>1</v>
      </c>
      <c r="R2122" s="81">
        <f t="shared" si="130"/>
        <v>1</v>
      </c>
      <c r="S2122" s="87"/>
      <c r="T2122" s="19"/>
      <c r="U2122" s="25"/>
      <c r="V2122" s="25"/>
      <c r="W2122" s="81"/>
      <c r="X2122" s="91" t="e">
        <f ca="1">+VLOOKUP(#REF!,REFERENCIAS!$C:$D,2,0)*VLOOKUP(#REF!,PONDERADORES!A:P,IF(AND(INFORMACION!$T2122='REFERENCIAS RIESGO'!$C$36,INFORMACION!$F2122=REFERENCIAS!$C$24),16,IF(INFORMACION!$T2122='REFERENCIAS RIESGO'!$C$36,13,IF(INFORMACION!$F2122=REFERENCIAS!$C$24,10,7))),0)+VLOOKUP(K2122,REFERENCIAS!$C:$D,2,0)*VLOOKUP($K$2,PONDERADORES!A:P,IF(AND(INFORMACION!$T2122='REFERENCIAS RIESGO'!$C$36,INFORMACION!$F2122=REFERENCIAS!$C$24),16,IF(INFORMACION!$T2122='REFERENCIAS RIESGO'!$C$36,13,IF(INFORMACION!$F2122=REFERENCIAS!$C$24,10,7))),0)+VLOOKUP(L2122,REFERENCIAS!$C:$D,2,0)*VLOOKUP($L$2,PONDERADORES!A:P,IF(AND(INFORMACION!$T2122='REFERENCIAS RIESGO'!$C$36,INFORMACION!$F2122=REFERENCIAS!$C$24),16,IF(INFORMACION!$T2122='REFERENCIAS RIESGO'!$C$36,13,IF(INFORMACION!$F2122=REFERENCIAS!$C$24,10,7))),0)+VLOOKUP(F2122,REFERENCIAS!$C:$D,2,0)*VLOOKUP($F$2,PONDERADORES!A:P,IF(AND(INFORMACION!$T2122='REFERENCIAS RIESGO'!$C$36,INFORMACION!$F2122=REFERENCIAS!$C$24),16,IF(INFORMACION!$T2122='REFERENCIAS RIESGO'!$C$36,13,IF(INFORMACION!$F2122=REFERENCIAS!$C$24,10,7))),0)+VLOOKUP(T2122,REFERENCIAS!$C:$D,2,0)*VLOOKUP($T$2,PONDERADORES!A:P,IF(AND(INFORMACION!$T2122='REFERENCIAS RIESGO'!$C$36,INFORMACION!$F2122=REFERENCIAS!$C$24),16,IF(INFORMACION!$T2122='REFERENCIAS RIESGO'!$C$36,13,IF(INFORMACION!$F2122=REFERENCIAS!$C$24,10,7))),0)+VLOOKUP(IF(J2122&lt;=0.2,0.2,IF(AND(J2122&gt;0.2,J2122&lt;=0.4),0.4,IF(AND(J2122&gt;0.4,J2122&lt;=0.6),0.6,IF(AND(J2122&gt;0.6,J2122&lt;=0.8),0.8,IF(AND(J2122&gt;0.8,J2122&lt;=1),1))))),REFERENCIAS!$C:$D,2,0)*VLOOKUP($J$2,PONDERADORES!A:P,IF(AND(INFORMACION!$T2122='REFERENCIAS RIESGO'!$C$36,INFORMACION!$F2122=REFERENCIAS!$C$24),16,IF(INFORMACION!$T2122='REFERENCIAS RIESGO'!$C$36,13,IF(INFORMACION!$F2122=REFERENCIAS!$C$24,10,7))),0)</f>
        <v>#REF!</v>
      </c>
      <c r="Y2122" s="68">
        <f>+VLOOKUP(M2122,REFERENCIAS!$C:$D,2,0)*VLOOKUP($M$2,PONDERADORES!$A$7:$G$9,7,0)+VLOOKUP(N2122,REFERENCIAS!$C:$D,2,0)*VLOOKUP($N$2,PONDERADORES!$A$7:$G$9,7,0)+VLOOKUP(O2122,REFERENCIAS!$C:$D,2,0)*VLOOKUP($O$2,PONDERADORES!$A$7:$G$9,7,0)</f>
        <v>0.2</v>
      </c>
      <c r="Z2122" s="2">
        <f>+VLOOKUP(IF(R2122&lt;0.1,0,IF(AND(R2122&gt;=0.1,R2122&lt;0.2),0.1,IF(AND(R2122&gt;=0.2,R2122&lt;0.3),0.2,IF(R2122&gt;0.3,0.3,)))),REFERENCIAS!$C:$D,2,0)*VLOOKUP($R$2,PONDERADORES!$A$11:$G$11,7,0)</f>
        <v>15</v>
      </c>
      <c r="AA2122" s="92"/>
      <c r="AB2122" s="95" t="e">
        <f t="shared" ca="1" si="131"/>
        <v>#REF!</v>
      </c>
      <c r="AC2122" s="23" t="e">
        <f ca="1">IF(AB2122&gt;REFERENCIAS!$C$62,REFERENCIAS!$B$62,IF(AND(AB2122&gt;=REFERENCIAS!$C$63,AB2122&lt;REFERENCIAS!$D$63),REFERENCIAS!$B$63,IF(AND(AB2122&gt;REFERENCIAS!$C$64,AB2122&lt;=REFERENCIAS!$D$64),REFERENCIAS!$B$64,IF(AND(AB2122&gt;=REFERENCIAS!$C$65,AB2122&lt;REFERENCIAS!$D$65),REFERENCIAS!$B$65, "Revisar"))))</f>
        <v>#REF!</v>
      </c>
      <c r="AD2122" s="94" t="e">
        <f ca="1">VLOOKUP(AC2122,REFERENCIAS!$B$62:$G$65,4,FALSE)</f>
        <v>#REF!</v>
      </c>
    </row>
    <row r="2123" spans="1:30" ht="17.25" x14ac:dyDescent="0.25">
      <c r="A2123" s="74"/>
      <c r="B2123" s="19"/>
      <c r="C2123" s="19"/>
      <c r="D2123" s="50"/>
      <c r="E2123" s="73"/>
      <c r="F2123" s="74"/>
      <c r="G2123" s="9"/>
      <c r="H2123" s="48"/>
      <c r="I2123" s="49">
        <f t="shared" ca="1" si="129"/>
        <v>2022</v>
      </c>
      <c r="J2123" s="22">
        <f t="shared" ca="1" si="128"/>
        <v>1</v>
      </c>
      <c r="K2123" s="19"/>
      <c r="L2123" s="73"/>
      <c r="M2123" s="74"/>
      <c r="N2123" s="19"/>
      <c r="O2123" s="73"/>
      <c r="P2123" s="82">
        <v>1</v>
      </c>
      <c r="Q2123" s="24">
        <v>1</v>
      </c>
      <c r="R2123" s="81">
        <f t="shared" si="130"/>
        <v>1</v>
      </c>
      <c r="S2123" s="87"/>
      <c r="T2123" s="19"/>
      <c r="U2123" s="25"/>
      <c r="V2123" s="25"/>
      <c r="W2123" s="81"/>
      <c r="X2123" s="91" t="e">
        <f ca="1">+VLOOKUP(#REF!,REFERENCIAS!$C:$D,2,0)*VLOOKUP(#REF!,PONDERADORES!A:P,IF(AND(INFORMACION!$T2123='REFERENCIAS RIESGO'!$C$36,INFORMACION!$F2123=REFERENCIAS!$C$24),16,IF(INFORMACION!$T2123='REFERENCIAS RIESGO'!$C$36,13,IF(INFORMACION!$F2123=REFERENCIAS!$C$24,10,7))),0)+VLOOKUP(K2123,REFERENCIAS!$C:$D,2,0)*VLOOKUP($K$2,PONDERADORES!A:P,IF(AND(INFORMACION!$T2123='REFERENCIAS RIESGO'!$C$36,INFORMACION!$F2123=REFERENCIAS!$C$24),16,IF(INFORMACION!$T2123='REFERENCIAS RIESGO'!$C$36,13,IF(INFORMACION!$F2123=REFERENCIAS!$C$24,10,7))),0)+VLOOKUP(L2123,REFERENCIAS!$C:$D,2,0)*VLOOKUP($L$2,PONDERADORES!A:P,IF(AND(INFORMACION!$T2123='REFERENCIAS RIESGO'!$C$36,INFORMACION!$F2123=REFERENCIAS!$C$24),16,IF(INFORMACION!$T2123='REFERENCIAS RIESGO'!$C$36,13,IF(INFORMACION!$F2123=REFERENCIAS!$C$24,10,7))),0)+VLOOKUP(F2123,REFERENCIAS!$C:$D,2,0)*VLOOKUP($F$2,PONDERADORES!A:P,IF(AND(INFORMACION!$T2123='REFERENCIAS RIESGO'!$C$36,INFORMACION!$F2123=REFERENCIAS!$C$24),16,IF(INFORMACION!$T2123='REFERENCIAS RIESGO'!$C$36,13,IF(INFORMACION!$F2123=REFERENCIAS!$C$24,10,7))),0)+VLOOKUP(T2123,REFERENCIAS!$C:$D,2,0)*VLOOKUP($T$2,PONDERADORES!A:P,IF(AND(INFORMACION!$T2123='REFERENCIAS RIESGO'!$C$36,INFORMACION!$F2123=REFERENCIAS!$C$24),16,IF(INFORMACION!$T2123='REFERENCIAS RIESGO'!$C$36,13,IF(INFORMACION!$F2123=REFERENCIAS!$C$24,10,7))),0)+VLOOKUP(IF(J2123&lt;=0.2,0.2,IF(AND(J2123&gt;0.2,J2123&lt;=0.4),0.4,IF(AND(J2123&gt;0.4,J2123&lt;=0.6),0.6,IF(AND(J2123&gt;0.6,J2123&lt;=0.8),0.8,IF(AND(J2123&gt;0.8,J2123&lt;=1),1))))),REFERENCIAS!$C:$D,2,0)*VLOOKUP($J$2,PONDERADORES!A:P,IF(AND(INFORMACION!$T2123='REFERENCIAS RIESGO'!$C$36,INFORMACION!$F2123=REFERENCIAS!$C$24),16,IF(INFORMACION!$T2123='REFERENCIAS RIESGO'!$C$36,13,IF(INFORMACION!$F2123=REFERENCIAS!$C$24,10,7))),0)</f>
        <v>#REF!</v>
      </c>
      <c r="Y2123" s="68">
        <f>+VLOOKUP(M2123,REFERENCIAS!$C:$D,2,0)*VLOOKUP($M$2,PONDERADORES!$A$7:$G$9,7,0)+VLOOKUP(N2123,REFERENCIAS!$C:$D,2,0)*VLOOKUP($N$2,PONDERADORES!$A$7:$G$9,7,0)+VLOOKUP(O2123,REFERENCIAS!$C:$D,2,0)*VLOOKUP($O$2,PONDERADORES!$A$7:$G$9,7,0)</f>
        <v>0.2</v>
      </c>
      <c r="Z2123" s="2">
        <f>+VLOOKUP(IF(R2123&lt;0.1,0,IF(AND(R2123&gt;=0.1,R2123&lt;0.2),0.1,IF(AND(R2123&gt;=0.2,R2123&lt;0.3),0.2,IF(R2123&gt;0.3,0.3,)))),REFERENCIAS!$C:$D,2,0)*VLOOKUP($R$2,PONDERADORES!$A$11:$G$11,7,0)</f>
        <v>15</v>
      </c>
      <c r="AA2123" s="92"/>
      <c r="AB2123" s="95" t="e">
        <f t="shared" ca="1" si="131"/>
        <v>#REF!</v>
      </c>
      <c r="AC2123" s="23" t="e">
        <f ca="1">IF(AB2123&gt;REFERENCIAS!$C$62,REFERENCIAS!$B$62,IF(AND(AB2123&gt;=REFERENCIAS!$C$63,AB2123&lt;REFERENCIAS!$D$63),REFERENCIAS!$B$63,IF(AND(AB2123&gt;REFERENCIAS!$C$64,AB2123&lt;=REFERENCIAS!$D$64),REFERENCIAS!$B$64,IF(AND(AB2123&gt;=REFERENCIAS!$C$65,AB2123&lt;REFERENCIAS!$D$65),REFERENCIAS!$B$65, "Revisar"))))</f>
        <v>#REF!</v>
      </c>
      <c r="AD2123" s="94" t="e">
        <f ca="1">VLOOKUP(AC2123,REFERENCIAS!$B$62:$G$65,4,FALSE)</f>
        <v>#REF!</v>
      </c>
    </row>
    <row r="2124" spans="1:30" ht="17.25" x14ac:dyDescent="0.25">
      <c r="A2124" s="74"/>
      <c r="B2124" s="19"/>
      <c r="C2124" s="19"/>
      <c r="D2124" s="50"/>
      <c r="E2124" s="73"/>
      <c r="F2124" s="74"/>
      <c r="G2124" s="9"/>
      <c r="H2124" s="48"/>
      <c r="I2124" s="49">
        <f t="shared" ca="1" si="129"/>
        <v>2022</v>
      </c>
      <c r="J2124" s="22">
        <f t="shared" ca="1" si="128"/>
        <v>1</v>
      </c>
      <c r="K2124" s="19"/>
      <c r="L2124" s="73"/>
      <c r="M2124" s="74"/>
      <c r="N2124" s="19"/>
      <c r="O2124" s="73"/>
      <c r="P2124" s="82">
        <v>1</v>
      </c>
      <c r="Q2124" s="24">
        <v>1</v>
      </c>
      <c r="R2124" s="81">
        <f t="shared" si="130"/>
        <v>1</v>
      </c>
      <c r="S2124" s="87"/>
      <c r="T2124" s="19"/>
      <c r="U2124" s="25"/>
      <c r="V2124" s="25"/>
      <c r="W2124" s="81"/>
      <c r="X2124" s="91" t="e">
        <f ca="1">+VLOOKUP(#REF!,REFERENCIAS!$C:$D,2,0)*VLOOKUP(#REF!,PONDERADORES!A:P,IF(AND(INFORMACION!$T2124='REFERENCIAS RIESGO'!$C$36,INFORMACION!$F2124=REFERENCIAS!$C$24),16,IF(INFORMACION!$T2124='REFERENCIAS RIESGO'!$C$36,13,IF(INFORMACION!$F2124=REFERENCIAS!$C$24,10,7))),0)+VLOOKUP(K2124,REFERENCIAS!$C:$D,2,0)*VLOOKUP($K$2,PONDERADORES!A:P,IF(AND(INFORMACION!$T2124='REFERENCIAS RIESGO'!$C$36,INFORMACION!$F2124=REFERENCIAS!$C$24),16,IF(INFORMACION!$T2124='REFERENCIAS RIESGO'!$C$36,13,IF(INFORMACION!$F2124=REFERENCIAS!$C$24,10,7))),0)+VLOOKUP(L2124,REFERENCIAS!$C:$D,2,0)*VLOOKUP($L$2,PONDERADORES!A:P,IF(AND(INFORMACION!$T2124='REFERENCIAS RIESGO'!$C$36,INFORMACION!$F2124=REFERENCIAS!$C$24),16,IF(INFORMACION!$T2124='REFERENCIAS RIESGO'!$C$36,13,IF(INFORMACION!$F2124=REFERENCIAS!$C$24,10,7))),0)+VLOOKUP(F2124,REFERENCIAS!$C:$D,2,0)*VLOOKUP($F$2,PONDERADORES!A:P,IF(AND(INFORMACION!$T2124='REFERENCIAS RIESGO'!$C$36,INFORMACION!$F2124=REFERENCIAS!$C$24),16,IF(INFORMACION!$T2124='REFERENCIAS RIESGO'!$C$36,13,IF(INFORMACION!$F2124=REFERENCIAS!$C$24,10,7))),0)+VLOOKUP(T2124,REFERENCIAS!$C:$D,2,0)*VLOOKUP($T$2,PONDERADORES!A:P,IF(AND(INFORMACION!$T2124='REFERENCIAS RIESGO'!$C$36,INFORMACION!$F2124=REFERENCIAS!$C$24),16,IF(INFORMACION!$T2124='REFERENCIAS RIESGO'!$C$36,13,IF(INFORMACION!$F2124=REFERENCIAS!$C$24,10,7))),0)+VLOOKUP(IF(J2124&lt;=0.2,0.2,IF(AND(J2124&gt;0.2,J2124&lt;=0.4),0.4,IF(AND(J2124&gt;0.4,J2124&lt;=0.6),0.6,IF(AND(J2124&gt;0.6,J2124&lt;=0.8),0.8,IF(AND(J2124&gt;0.8,J2124&lt;=1),1))))),REFERENCIAS!$C:$D,2,0)*VLOOKUP($J$2,PONDERADORES!A:P,IF(AND(INFORMACION!$T2124='REFERENCIAS RIESGO'!$C$36,INFORMACION!$F2124=REFERENCIAS!$C$24),16,IF(INFORMACION!$T2124='REFERENCIAS RIESGO'!$C$36,13,IF(INFORMACION!$F2124=REFERENCIAS!$C$24,10,7))),0)</f>
        <v>#REF!</v>
      </c>
      <c r="Y2124" s="68">
        <f>+VLOOKUP(M2124,REFERENCIAS!$C:$D,2,0)*VLOOKUP($M$2,PONDERADORES!$A$7:$G$9,7,0)+VLOOKUP(N2124,REFERENCIAS!$C:$D,2,0)*VLOOKUP($N$2,PONDERADORES!$A$7:$G$9,7,0)+VLOOKUP(O2124,REFERENCIAS!$C:$D,2,0)*VLOOKUP($O$2,PONDERADORES!$A$7:$G$9,7,0)</f>
        <v>0.2</v>
      </c>
      <c r="Z2124" s="2">
        <f>+VLOOKUP(IF(R2124&lt;0.1,0,IF(AND(R2124&gt;=0.1,R2124&lt;0.2),0.1,IF(AND(R2124&gt;=0.2,R2124&lt;0.3),0.2,IF(R2124&gt;0.3,0.3,)))),REFERENCIAS!$C:$D,2,0)*VLOOKUP($R$2,PONDERADORES!$A$11:$G$11,7,0)</f>
        <v>15</v>
      </c>
      <c r="AA2124" s="92"/>
      <c r="AB2124" s="95" t="e">
        <f t="shared" ca="1" si="131"/>
        <v>#REF!</v>
      </c>
      <c r="AC2124" s="23" t="e">
        <f ca="1">IF(AB2124&gt;REFERENCIAS!$C$62,REFERENCIAS!$B$62,IF(AND(AB2124&gt;=REFERENCIAS!$C$63,AB2124&lt;REFERENCIAS!$D$63),REFERENCIAS!$B$63,IF(AND(AB2124&gt;REFERENCIAS!$C$64,AB2124&lt;=REFERENCIAS!$D$64),REFERENCIAS!$B$64,IF(AND(AB2124&gt;=REFERENCIAS!$C$65,AB2124&lt;REFERENCIAS!$D$65),REFERENCIAS!$B$65, "Revisar"))))</f>
        <v>#REF!</v>
      </c>
      <c r="AD2124" s="94" t="e">
        <f ca="1">VLOOKUP(AC2124,REFERENCIAS!$B$62:$G$65,4,FALSE)</f>
        <v>#REF!</v>
      </c>
    </row>
    <row r="2125" spans="1:30" ht="17.25" x14ac:dyDescent="0.25">
      <c r="A2125" s="74"/>
      <c r="B2125" s="19"/>
      <c r="C2125" s="19"/>
      <c r="D2125" s="50"/>
      <c r="E2125" s="73"/>
      <c r="F2125" s="74"/>
      <c r="G2125" s="9"/>
      <c r="H2125" s="48"/>
      <c r="I2125" s="49">
        <f t="shared" ca="1" si="129"/>
        <v>2022</v>
      </c>
      <c r="J2125" s="22">
        <f t="shared" ca="1" si="128"/>
        <v>1</v>
      </c>
      <c r="K2125" s="19"/>
      <c r="L2125" s="73"/>
      <c r="M2125" s="74"/>
      <c r="N2125" s="19"/>
      <c r="O2125" s="73"/>
      <c r="P2125" s="82">
        <v>1</v>
      </c>
      <c r="Q2125" s="24">
        <v>1</v>
      </c>
      <c r="R2125" s="81">
        <f t="shared" si="130"/>
        <v>1</v>
      </c>
      <c r="S2125" s="87"/>
      <c r="T2125" s="19"/>
      <c r="U2125" s="25"/>
      <c r="V2125" s="25"/>
      <c r="W2125" s="81"/>
      <c r="X2125" s="91" t="e">
        <f ca="1">+VLOOKUP(#REF!,REFERENCIAS!$C:$D,2,0)*VLOOKUP(#REF!,PONDERADORES!A:P,IF(AND(INFORMACION!$T2125='REFERENCIAS RIESGO'!$C$36,INFORMACION!$F2125=REFERENCIAS!$C$24),16,IF(INFORMACION!$T2125='REFERENCIAS RIESGO'!$C$36,13,IF(INFORMACION!$F2125=REFERENCIAS!$C$24,10,7))),0)+VLOOKUP(K2125,REFERENCIAS!$C:$D,2,0)*VLOOKUP($K$2,PONDERADORES!A:P,IF(AND(INFORMACION!$T2125='REFERENCIAS RIESGO'!$C$36,INFORMACION!$F2125=REFERENCIAS!$C$24),16,IF(INFORMACION!$T2125='REFERENCIAS RIESGO'!$C$36,13,IF(INFORMACION!$F2125=REFERENCIAS!$C$24,10,7))),0)+VLOOKUP(L2125,REFERENCIAS!$C:$D,2,0)*VLOOKUP($L$2,PONDERADORES!A:P,IF(AND(INFORMACION!$T2125='REFERENCIAS RIESGO'!$C$36,INFORMACION!$F2125=REFERENCIAS!$C$24),16,IF(INFORMACION!$T2125='REFERENCIAS RIESGO'!$C$36,13,IF(INFORMACION!$F2125=REFERENCIAS!$C$24,10,7))),0)+VLOOKUP(F2125,REFERENCIAS!$C:$D,2,0)*VLOOKUP($F$2,PONDERADORES!A:P,IF(AND(INFORMACION!$T2125='REFERENCIAS RIESGO'!$C$36,INFORMACION!$F2125=REFERENCIAS!$C$24),16,IF(INFORMACION!$T2125='REFERENCIAS RIESGO'!$C$36,13,IF(INFORMACION!$F2125=REFERENCIAS!$C$24,10,7))),0)+VLOOKUP(T2125,REFERENCIAS!$C:$D,2,0)*VLOOKUP($T$2,PONDERADORES!A:P,IF(AND(INFORMACION!$T2125='REFERENCIAS RIESGO'!$C$36,INFORMACION!$F2125=REFERENCIAS!$C$24),16,IF(INFORMACION!$T2125='REFERENCIAS RIESGO'!$C$36,13,IF(INFORMACION!$F2125=REFERENCIAS!$C$24,10,7))),0)+VLOOKUP(IF(J2125&lt;=0.2,0.2,IF(AND(J2125&gt;0.2,J2125&lt;=0.4),0.4,IF(AND(J2125&gt;0.4,J2125&lt;=0.6),0.6,IF(AND(J2125&gt;0.6,J2125&lt;=0.8),0.8,IF(AND(J2125&gt;0.8,J2125&lt;=1),1))))),REFERENCIAS!$C:$D,2,0)*VLOOKUP($J$2,PONDERADORES!A:P,IF(AND(INFORMACION!$T2125='REFERENCIAS RIESGO'!$C$36,INFORMACION!$F2125=REFERENCIAS!$C$24),16,IF(INFORMACION!$T2125='REFERENCIAS RIESGO'!$C$36,13,IF(INFORMACION!$F2125=REFERENCIAS!$C$24,10,7))),0)</f>
        <v>#REF!</v>
      </c>
      <c r="Y2125" s="68">
        <f>+VLOOKUP(M2125,REFERENCIAS!$C:$D,2,0)*VLOOKUP($M$2,PONDERADORES!$A$7:$G$9,7,0)+VLOOKUP(N2125,REFERENCIAS!$C:$D,2,0)*VLOOKUP($N$2,PONDERADORES!$A$7:$G$9,7,0)+VLOOKUP(O2125,REFERENCIAS!$C:$D,2,0)*VLOOKUP($O$2,PONDERADORES!$A$7:$G$9,7,0)</f>
        <v>0.2</v>
      </c>
      <c r="Z2125" s="2">
        <f>+VLOOKUP(IF(R2125&lt;0.1,0,IF(AND(R2125&gt;=0.1,R2125&lt;0.2),0.1,IF(AND(R2125&gt;=0.2,R2125&lt;0.3),0.2,IF(R2125&gt;0.3,0.3,)))),REFERENCIAS!$C:$D,2,0)*VLOOKUP($R$2,PONDERADORES!$A$11:$G$11,7,0)</f>
        <v>15</v>
      </c>
      <c r="AA2125" s="92"/>
      <c r="AB2125" s="95" t="e">
        <f t="shared" ca="1" si="131"/>
        <v>#REF!</v>
      </c>
      <c r="AC2125" s="23" t="e">
        <f ca="1">IF(AB2125&gt;REFERENCIAS!$C$62,REFERENCIAS!$B$62,IF(AND(AB2125&gt;=REFERENCIAS!$C$63,AB2125&lt;REFERENCIAS!$D$63),REFERENCIAS!$B$63,IF(AND(AB2125&gt;REFERENCIAS!$C$64,AB2125&lt;=REFERENCIAS!$D$64),REFERENCIAS!$B$64,IF(AND(AB2125&gt;=REFERENCIAS!$C$65,AB2125&lt;REFERENCIAS!$D$65),REFERENCIAS!$B$65, "Revisar"))))</f>
        <v>#REF!</v>
      </c>
      <c r="AD2125" s="94" t="e">
        <f ca="1">VLOOKUP(AC2125,REFERENCIAS!$B$62:$G$65,4,FALSE)</f>
        <v>#REF!</v>
      </c>
    </row>
    <row r="2126" spans="1:30" ht="17.25" x14ac:dyDescent="0.25">
      <c r="A2126" s="74"/>
      <c r="B2126" s="19"/>
      <c r="C2126" s="19"/>
      <c r="D2126" s="50"/>
      <c r="E2126" s="73"/>
      <c r="F2126" s="74"/>
      <c r="G2126" s="9"/>
      <c r="H2126" s="48"/>
      <c r="I2126" s="49">
        <f t="shared" ca="1" si="129"/>
        <v>2022</v>
      </c>
      <c r="J2126" s="22">
        <f t="shared" ca="1" si="128"/>
        <v>1</v>
      </c>
      <c r="K2126" s="19"/>
      <c r="L2126" s="73"/>
      <c r="M2126" s="74"/>
      <c r="N2126" s="19"/>
      <c r="O2126" s="73"/>
      <c r="P2126" s="82">
        <v>1</v>
      </c>
      <c r="Q2126" s="24">
        <v>1</v>
      </c>
      <c r="R2126" s="81">
        <f t="shared" si="130"/>
        <v>1</v>
      </c>
      <c r="S2126" s="87"/>
      <c r="T2126" s="19"/>
      <c r="U2126" s="25"/>
      <c r="V2126" s="25"/>
      <c r="W2126" s="81"/>
      <c r="X2126" s="91" t="e">
        <f ca="1">+VLOOKUP(#REF!,REFERENCIAS!$C:$D,2,0)*VLOOKUP(#REF!,PONDERADORES!A:P,IF(AND(INFORMACION!$T2126='REFERENCIAS RIESGO'!$C$36,INFORMACION!$F2126=REFERENCIAS!$C$24),16,IF(INFORMACION!$T2126='REFERENCIAS RIESGO'!$C$36,13,IF(INFORMACION!$F2126=REFERENCIAS!$C$24,10,7))),0)+VLOOKUP(K2126,REFERENCIAS!$C:$D,2,0)*VLOOKUP($K$2,PONDERADORES!A:P,IF(AND(INFORMACION!$T2126='REFERENCIAS RIESGO'!$C$36,INFORMACION!$F2126=REFERENCIAS!$C$24),16,IF(INFORMACION!$T2126='REFERENCIAS RIESGO'!$C$36,13,IF(INFORMACION!$F2126=REFERENCIAS!$C$24,10,7))),0)+VLOOKUP(L2126,REFERENCIAS!$C:$D,2,0)*VLOOKUP($L$2,PONDERADORES!A:P,IF(AND(INFORMACION!$T2126='REFERENCIAS RIESGO'!$C$36,INFORMACION!$F2126=REFERENCIAS!$C$24),16,IF(INFORMACION!$T2126='REFERENCIAS RIESGO'!$C$36,13,IF(INFORMACION!$F2126=REFERENCIAS!$C$24,10,7))),0)+VLOOKUP(F2126,REFERENCIAS!$C:$D,2,0)*VLOOKUP($F$2,PONDERADORES!A:P,IF(AND(INFORMACION!$T2126='REFERENCIAS RIESGO'!$C$36,INFORMACION!$F2126=REFERENCIAS!$C$24),16,IF(INFORMACION!$T2126='REFERENCIAS RIESGO'!$C$36,13,IF(INFORMACION!$F2126=REFERENCIAS!$C$24,10,7))),0)+VLOOKUP(T2126,REFERENCIAS!$C:$D,2,0)*VLOOKUP($T$2,PONDERADORES!A:P,IF(AND(INFORMACION!$T2126='REFERENCIAS RIESGO'!$C$36,INFORMACION!$F2126=REFERENCIAS!$C$24),16,IF(INFORMACION!$T2126='REFERENCIAS RIESGO'!$C$36,13,IF(INFORMACION!$F2126=REFERENCIAS!$C$24,10,7))),0)+VLOOKUP(IF(J2126&lt;=0.2,0.2,IF(AND(J2126&gt;0.2,J2126&lt;=0.4),0.4,IF(AND(J2126&gt;0.4,J2126&lt;=0.6),0.6,IF(AND(J2126&gt;0.6,J2126&lt;=0.8),0.8,IF(AND(J2126&gt;0.8,J2126&lt;=1),1))))),REFERENCIAS!$C:$D,2,0)*VLOOKUP($J$2,PONDERADORES!A:P,IF(AND(INFORMACION!$T2126='REFERENCIAS RIESGO'!$C$36,INFORMACION!$F2126=REFERENCIAS!$C$24),16,IF(INFORMACION!$T2126='REFERENCIAS RIESGO'!$C$36,13,IF(INFORMACION!$F2126=REFERENCIAS!$C$24,10,7))),0)</f>
        <v>#REF!</v>
      </c>
      <c r="Y2126" s="68">
        <f>+VLOOKUP(M2126,REFERENCIAS!$C:$D,2,0)*VLOOKUP($M$2,PONDERADORES!$A$7:$G$9,7,0)+VLOOKUP(N2126,REFERENCIAS!$C:$D,2,0)*VLOOKUP($N$2,PONDERADORES!$A$7:$G$9,7,0)+VLOOKUP(O2126,REFERENCIAS!$C:$D,2,0)*VLOOKUP($O$2,PONDERADORES!$A$7:$G$9,7,0)</f>
        <v>0.2</v>
      </c>
      <c r="Z2126" s="2">
        <f>+VLOOKUP(IF(R2126&lt;0.1,0,IF(AND(R2126&gt;=0.1,R2126&lt;0.2),0.1,IF(AND(R2126&gt;=0.2,R2126&lt;0.3),0.2,IF(R2126&gt;0.3,0.3,)))),REFERENCIAS!$C:$D,2,0)*VLOOKUP($R$2,PONDERADORES!$A$11:$G$11,7,0)</f>
        <v>15</v>
      </c>
      <c r="AA2126" s="92"/>
      <c r="AB2126" s="95" t="e">
        <f t="shared" ca="1" si="131"/>
        <v>#REF!</v>
      </c>
      <c r="AC2126" s="23" t="e">
        <f ca="1">IF(AB2126&gt;REFERENCIAS!$C$62,REFERENCIAS!$B$62,IF(AND(AB2126&gt;=REFERENCIAS!$C$63,AB2126&lt;REFERENCIAS!$D$63),REFERENCIAS!$B$63,IF(AND(AB2126&gt;REFERENCIAS!$C$64,AB2126&lt;=REFERENCIAS!$D$64),REFERENCIAS!$B$64,IF(AND(AB2126&gt;=REFERENCIAS!$C$65,AB2126&lt;REFERENCIAS!$D$65),REFERENCIAS!$B$65, "Revisar"))))</f>
        <v>#REF!</v>
      </c>
      <c r="AD2126" s="94" t="e">
        <f ca="1">VLOOKUP(AC2126,REFERENCIAS!$B$62:$G$65,4,FALSE)</f>
        <v>#REF!</v>
      </c>
    </row>
    <row r="2127" spans="1:30" ht="17.25" x14ac:dyDescent="0.25">
      <c r="A2127" s="74"/>
      <c r="B2127" s="19"/>
      <c r="C2127" s="19"/>
      <c r="D2127" s="50"/>
      <c r="E2127" s="73"/>
      <c r="F2127" s="74"/>
      <c r="G2127" s="9"/>
      <c r="H2127" s="48"/>
      <c r="I2127" s="49">
        <f t="shared" ca="1" si="129"/>
        <v>2022</v>
      </c>
      <c r="J2127" s="22">
        <f t="shared" ca="1" si="128"/>
        <v>1</v>
      </c>
      <c r="K2127" s="19"/>
      <c r="L2127" s="73"/>
      <c r="M2127" s="74"/>
      <c r="N2127" s="19"/>
      <c r="O2127" s="73"/>
      <c r="P2127" s="82">
        <v>1</v>
      </c>
      <c r="Q2127" s="24">
        <v>1</v>
      </c>
      <c r="R2127" s="81">
        <f t="shared" si="130"/>
        <v>1</v>
      </c>
      <c r="S2127" s="87"/>
      <c r="T2127" s="19"/>
      <c r="U2127" s="25"/>
      <c r="V2127" s="25"/>
      <c r="W2127" s="81"/>
      <c r="X2127" s="91" t="e">
        <f ca="1">+VLOOKUP(#REF!,REFERENCIAS!$C:$D,2,0)*VLOOKUP(#REF!,PONDERADORES!A:P,IF(AND(INFORMACION!$T2127='REFERENCIAS RIESGO'!$C$36,INFORMACION!$F2127=REFERENCIAS!$C$24),16,IF(INFORMACION!$T2127='REFERENCIAS RIESGO'!$C$36,13,IF(INFORMACION!$F2127=REFERENCIAS!$C$24,10,7))),0)+VLOOKUP(K2127,REFERENCIAS!$C:$D,2,0)*VLOOKUP($K$2,PONDERADORES!A:P,IF(AND(INFORMACION!$T2127='REFERENCIAS RIESGO'!$C$36,INFORMACION!$F2127=REFERENCIAS!$C$24),16,IF(INFORMACION!$T2127='REFERENCIAS RIESGO'!$C$36,13,IF(INFORMACION!$F2127=REFERENCIAS!$C$24,10,7))),0)+VLOOKUP(L2127,REFERENCIAS!$C:$D,2,0)*VLOOKUP($L$2,PONDERADORES!A:P,IF(AND(INFORMACION!$T2127='REFERENCIAS RIESGO'!$C$36,INFORMACION!$F2127=REFERENCIAS!$C$24),16,IF(INFORMACION!$T2127='REFERENCIAS RIESGO'!$C$36,13,IF(INFORMACION!$F2127=REFERENCIAS!$C$24,10,7))),0)+VLOOKUP(F2127,REFERENCIAS!$C:$D,2,0)*VLOOKUP($F$2,PONDERADORES!A:P,IF(AND(INFORMACION!$T2127='REFERENCIAS RIESGO'!$C$36,INFORMACION!$F2127=REFERENCIAS!$C$24),16,IF(INFORMACION!$T2127='REFERENCIAS RIESGO'!$C$36,13,IF(INFORMACION!$F2127=REFERENCIAS!$C$24,10,7))),0)+VLOOKUP(T2127,REFERENCIAS!$C:$D,2,0)*VLOOKUP($T$2,PONDERADORES!A:P,IF(AND(INFORMACION!$T2127='REFERENCIAS RIESGO'!$C$36,INFORMACION!$F2127=REFERENCIAS!$C$24),16,IF(INFORMACION!$T2127='REFERENCIAS RIESGO'!$C$36,13,IF(INFORMACION!$F2127=REFERENCIAS!$C$24,10,7))),0)+VLOOKUP(IF(J2127&lt;=0.2,0.2,IF(AND(J2127&gt;0.2,J2127&lt;=0.4),0.4,IF(AND(J2127&gt;0.4,J2127&lt;=0.6),0.6,IF(AND(J2127&gt;0.6,J2127&lt;=0.8),0.8,IF(AND(J2127&gt;0.8,J2127&lt;=1),1))))),REFERENCIAS!$C:$D,2,0)*VLOOKUP($J$2,PONDERADORES!A:P,IF(AND(INFORMACION!$T2127='REFERENCIAS RIESGO'!$C$36,INFORMACION!$F2127=REFERENCIAS!$C$24),16,IF(INFORMACION!$T2127='REFERENCIAS RIESGO'!$C$36,13,IF(INFORMACION!$F2127=REFERENCIAS!$C$24,10,7))),0)</f>
        <v>#REF!</v>
      </c>
      <c r="Y2127" s="68">
        <f>+VLOOKUP(M2127,REFERENCIAS!$C:$D,2,0)*VLOOKUP($M$2,PONDERADORES!$A$7:$G$9,7,0)+VLOOKUP(N2127,REFERENCIAS!$C:$D,2,0)*VLOOKUP($N$2,PONDERADORES!$A$7:$G$9,7,0)+VLOOKUP(O2127,REFERENCIAS!$C:$D,2,0)*VLOOKUP($O$2,PONDERADORES!$A$7:$G$9,7,0)</f>
        <v>0.2</v>
      </c>
      <c r="Z2127" s="2">
        <f>+VLOOKUP(IF(R2127&lt;0.1,0,IF(AND(R2127&gt;=0.1,R2127&lt;0.2),0.1,IF(AND(R2127&gt;=0.2,R2127&lt;0.3),0.2,IF(R2127&gt;0.3,0.3,)))),REFERENCIAS!$C:$D,2,0)*VLOOKUP($R$2,PONDERADORES!$A$11:$G$11,7,0)</f>
        <v>15</v>
      </c>
      <c r="AA2127" s="92"/>
      <c r="AB2127" s="95" t="e">
        <f t="shared" ca="1" si="131"/>
        <v>#REF!</v>
      </c>
      <c r="AC2127" s="23" t="e">
        <f ca="1">IF(AB2127&gt;REFERENCIAS!$C$62,REFERENCIAS!$B$62,IF(AND(AB2127&gt;=REFERENCIAS!$C$63,AB2127&lt;REFERENCIAS!$D$63),REFERENCIAS!$B$63,IF(AND(AB2127&gt;REFERENCIAS!$C$64,AB2127&lt;=REFERENCIAS!$D$64),REFERENCIAS!$B$64,IF(AND(AB2127&gt;=REFERENCIAS!$C$65,AB2127&lt;REFERENCIAS!$D$65),REFERENCIAS!$B$65, "Revisar"))))</f>
        <v>#REF!</v>
      </c>
      <c r="AD2127" s="94" t="e">
        <f ca="1">VLOOKUP(AC2127,REFERENCIAS!$B$62:$G$65,4,FALSE)</f>
        <v>#REF!</v>
      </c>
    </row>
    <row r="2128" spans="1:30" ht="17.25" x14ac:dyDescent="0.25">
      <c r="A2128" s="74"/>
      <c r="B2128" s="19"/>
      <c r="C2128" s="19"/>
      <c r="D2128" s="50"/>
      <c r="E2128" s="73"/>
      <c r="F2128" s="74"/>
      <c r="G2128" s="9"/>
      <c r="H2128" s="48"/>
      <c r="I2128" s="49">
        <f t="shared" ca="1" si="129"/>
        <v>2022</v>
      </c>
      <c r="J2128" s="22">
        <f t="shared" ca="1" si="128"/>
        <v>1</v>
      </c>
      <c r="K2128" s="19"/>
      <c r="L2128" s="73"/>
      <c r="M2128" s="74"/>
      <c r="N2128" s="19"/>
      <c r="O2128" s="73"/>
      <c r="P2128" s="82">
        <v>1</v>
      </c>
      <c r="Q2128" s="24">
        <v>1</v>
      </c>
      <c r="R2128" s="81">
        <f t="shared" si="130"/>
        <v>1</v>
      </c>
      <c r="S2128" s="87"/>
      <c r="T2128" s="19"/>
      <c r="U2128" s="25"/>
      <c r="V2128" s="25"/>
      <c r="W2128" s="81"/>
      <c r="X2128" s="91" t="e">
        <f ca="1">+VLOOKUP(#REF!,REFERENCIAS!$C:$D,2,0)*VLOOKUP(#REF!,PONDERADORES!A:P,IF(AND(INFORMACION!$T2128='REFERENCIAS RIESGO'!$C$36,INFORMACION!$F2128=REFERENCIAS!$C$24),16,IF(INFORMACION!$T2128='REFERENCIAS RIESGO'!$C$36,13,IF(INFORMACION!$F2128=REFERENCIAS!$C$24,10,7))),0)+VLOOKUP(K2128,REFERENCIAS!$C:$D,2,0)*VLOOKUP($K$2,PONDERADORES!A:P,IF(AND(INFORMACION!$T2128='REFERENCIAS RIESGO'!$C$36,INFORMACION!$F2128=REFERENCIAS!$C$24),16,IF(INFORMACION!$T2128='REFERENCIAS RIESGO'!$C$36,13,IF(INFORMACION!$F2128=REFERENCIAS!$C$24,10,7))),0)+VLOOKUP(L2128,REFERENCIAS!$C:$D,2,0)*VLOOKUP($L$2,PONDERADORES!A:P,IF(AND(INFORMACION!$T2128='REFERENCIAS RIESGO'!$C$36,INFORMACION!$F2128=REFERENCIAS!$C$24),16,IF(INFORMACION!$T2128='REFERENCIAS RIESGO'!$C$36,13,IF(INFORMACION!$F2128=REFERENCIAS!$C$24,10,7))),0)+VLOOKUP(F2128,REFERENCIAS!$C:$D,2,0)*VLOOKUP($F$2,PONDERADORES!A:P,IF(AND(INFORMACION!$T2128='REFERENCIAS RIESGO'!$C$36,INFORMACION!$F2128=REFERENCIAS!$C$24),16,IF(INFORMACION!$T2128='REFERENCIAS RIESGO'!$C$36,13,IF(INFORMACION!$F2128=REFERENCIAS!$C$24,10,7))),0)+VLOOKUP(T2128,REFERENCIAS!$C:$D,2,0)*VLOOKUP($T$2,PONDERADORES!A:P,IF(AND(INFORMACION!$T2128='REFERENCIAS RIESGO'!$C$36,INFORMACION!$F2128=REFERENCIAS!$C$24),16,IF(INFORMACION!$T2128='REFERENCIAS RIESGO'!$C$36,13,IF(INFORMACION!$F2128=REFERENCIAS!$C$24,10,7))),0)+VLOOKUP(IF(J2128&lt;=0.2,0.2,IF(AND(J2128&gt;0.2,J2128&lt;=0.4),0.4,IF(AND(J2128&gt;0.4,J2128&lt;=0.6),0.6,IF(AND(J2128&gt;0.6,J2128&lt;=0.8),0.8,IF(AND(J2128&gt;0.8,J2128&lt;=1),1))))),REFERENCIAS!$C:$D,2,0)*VLOOKUP($J$2,PONDERADORES!A:P,IF(AND(INFORMACION!$T2128='REFERENCIAS RIESGO'!$C$36,INFORMACION!$F2128=REFERENCIAS!$C$24),16,IF(INFORMACION!$T2128='REFERENCIAS RIESGO'!$C$36,13,IF(INFORMACION!$F2128=REFERENCIAS!$C$24,10,7))),0)</f>
        <v>#REF!</v>
      </c>
      <c r="Y2128" s="68">
        <f>+VLOOKUP(M2128,REFERENCIAS!$C:$D,2,0)*VLOOKUP($M$2,PONDERADORES!$A$7:$G$9,7,0)+VLOOKUP(N2128,REFERENCIAS!$C:$D,2,0)*VLOOKUP($N$2,PONDERADORES!$A$7:$G$9,7,0)+VLOOKUP(O2128,REFERENCIAS!$C:$D,2,0)*VLOOKUP($O$2,PONDERADORES!$A$7:$G$9,7,0)</f>
        <v>0.2</v>
      </c>
      <c r="Z2128" s="2">
        <f>+VLOOKUP(IF(R2128&lt;0.1,0,IF(AND(R2128&gt;=0.1,R2128&lt;0.2),0.1,IF(AND(R2128&gt;=0.2,R2128&lt;0.3),0.2,IF(R2128&gt;0.3,0.3,)))),REFERENCIAS!$C:$D,2,0)*VLOOKUP($R$2,PONDERADORES!$A$11:$G$11,7,0)</f>
        <v>15</v>
      </c>
      <c r="AA2128" s="92"/>
      <c r="AB2128" s="95" t="e">
        <f t="shared" ca="1" si="131"/>
        <v>#REF!</v>
      </c>
      <c r="AC2128" s="23" t="e">
        <f ca="1">IF(AB2128&gt;REFERENCIAS!$C$62,REFERENCIAS!$B$62,IF(AND(AB2128&gt;=REFERENCIAS!$C$63,AB2128&lt;REFERENCIAS!$D$63),REFERENCIAS!$B$63,IF(AND(AB2128&gt;REFERENCIAS!$C$64,AB2128&lt;=REFERENCIAS!$D$64),REFERENCIAS!$B$64,IF(AND(AB2128&gt;=REFERENCIAS!$C$65,AB2128&lt;REFERENCIAS!$D$65),REFERENCIAS!$B$65, "Revisar"))))</f>
        <v>#REF!</v>
      </c>
      <c r="AD2128" s="94" t="e">
        <f ca="1">VLOOKUP(AC2128,REFERENCIAS!$B$62:$G$65,4,FALSE)</f>
        <v>#REF!</v>
      </c>
    </row>
    <row r="2129" spans="1:30" ht="17.25" x14ac:dyDescent="0.25">
      <c r="A2129" s="74"/>
      <c r="B2129" s="19"/>
      <c r="C2129" s="19"/>
      <c r="D2129" s="50"/>
      <c r="E2129" s="73"/>
      <c r="F2129" s="74"/>
      <c r="G2129" s="9"/>
      <c r="H2129" s="48"/>
      <c r="I2129" s="49">
        <f t="shared" ca="1" si="129"/>
        <v>2022</v>
      </c>
      <c r="J2129" s="22">
        <f t="shared" ca="1" si="128"/>
        <v>1</v>
      </c>
      <c r="K2129" s="19"/>
      <c r="L2129" s="73"/>
      <c r="M2129" s="74"/>
      <c r="N2129" s="19"/>
      <c r="O2129" s="73"/>
      <c r="P2129" s="82">
        <v>1</v>
      </c>
      <c r="Q2129" s="24">
        <v>1</v>
      </c>
      <c r="R2129" s="81">
        <f t="shared" si="130"/>
        <v>1</v>
      </c>
      <c r="S2129" s="87"/>
      <c r="T2129" s="19"/>
      <c r="U2129" s="25"/>
      <c r="V2129" s="25"/>
      <c r="W2129" s="81"/>
      <c r="X2129" s="91" t="e">
        <f ca="1">+VLOOKUP(#REF!,REFERENCIAS!$C:$D,2,0)*VLOOKUP(#REF!,PONDERADORES!A:P,IF(AND(INFORMACION!$T2129='REFERENCIAS RIESGO'!$C$36,INFORMACION!$F2129=REFERENCIAS!$C$24),16,IF(INFORMACION!$T2129='REFERENCIAS RIESGO'!$C$36,13,IF(INFORMACION!$F2129=REFERENCIAS!$C$24,10,7))),0)+VLOOKUP(K2129,REFERENCIAS!$C:$D,2,0)*VLOOKUP($K$2,PONDERADORES!A:P,IF(AND(INFORMACION!$T2129='REFERENCIAS RIESGO'!$C$36,INFORMACION!$F2129=REFERENCIAS!$C$24),16,IF(INFORMACION!$T2129='REFERENCIAS RIESGO'!$C$36,13,IF(INFORMACION!$F2129=REFERENCIAS!$C$24,10,7))),0)+VLOOKUP(L2129,REFERENCIAS!$C:$D,2,0)*VLOOKUP($L$2,PONDERADORES!A:P,IF(AND(INFORMACION!$T2129='REFERENCIAS RIESGO'!$C$36,INFORMACION!$F2129=REFERENCIAS!$C$24),16,IF(INFORMACION!$T2129='REFERENCIAS RIESGO'!$C$36,13,IF(INFORMACION!$F2129=REFERENCIAS!$C$24,10,7))),0)+VLOOKUP(F2129,REFERENCIAS!$C:$D,2,0)*VLOOKUP($F$2,PONDERADORES!A:P,IF(AND(INFORMACION!$T2129='REFERENCIAS RIESGO'!$C$36,INFORMACION!$F2129=REFERENCIAS!$C$24),16,IF(INFORMACION!$T2129='REFERENCIAS RIESGO'!$C$36,13,IF(INFORMACION!$F2129=REFERENCIAS!$C$24,10,7))),0)+VLOOKUP(T2129,REFERENCIAS!$C:$D,2,0)*VLOOKUP($T$2,PONDERADORES!A:P,IF(AND(INFORMACION!$T2129='REFERENCIAS RIESGO'!$C$36,INFORMACION!$F2129=REFERENCIAS!$C$24),16,IF(INFORMACION!$T2129='REFERENCIAS RIESGO'!$C$36,13,IF(INFORMACION!$F2129=REFERENCIAS!$C$24,10,7))),0)+VLOOKUP(IF(J2129&lt;=0.2,0.2,IF(AND(J2129&gt;0.2,J2129&lt;=0.4),0.4,IF(AND(J2129&gt;0.4,J2129&lt;=0.6),0.6,IF(AND(J2129&gt;0.6,J2129&lt;=0.8),0.8,IF(AND(J2129&gt;0.8,J2129&lt;=1),1))))),REFERENCIAS!$C:$D,2,0)*VLOOKUP($J$2,PONDERADORES!A:P,IF(AND(INFORMACION!$T2129='REFERENCIAS RIESGO'!$C$36,INFORMACION!$F2129=REFERENCIAS!$C$24),16,IF(INFORMACION!$T2129='REFERENCIAS RIESGO'!$C$36,13,IF(INFORMACION!$F2129=REFERENCIAS!$C$24,10,7))),0)</f>
        <v>#REF!</v>
      </c>
      <c r="Y2129" s="68">
        <f>+VLOOKUP(M2129,REFERENCIAS!$C:$D,2,0)*VLOOKUP($M$2,PONDERADORES!$A$7:$G$9,7,0)+VLOOKUP(N2129,REFERENCIAS!$C:$D,2,0)*VLOOKUP($N$2,PONDERADORES!$A$7:$G$9,7,0)+VLOOKUP(O2129,REFERENCIAS!$C:$D,2,0)*VLOOKUP($O$2,PONDERADORES!$A$7:$G$9,7,0)</f>
        <v>0.2</v>
      </c>
      <c r="Z2129" s="2">
        <f>+VLOOKUP(IF(R2129&lt;0.1,0,IF(AND(R2129&gt;=0.1,R2129&lt;0.2),0.1,IF(AND(R2129&gt;=0.2,R2129&lt;0.3),0.2,IF(R2129&gt;0.3,0.3,)))),REFERENCIAS!$C:$D,2,0)*VLOOKUP($R$2,PONDERADORES!$A$11:$G$11,7,0)</f>
        <v>15</v>
      </c>
      <c r="AA2129" s="92"/>
      <c r="AB2129" s="95" t="e">
        <f t="shared" ca="1" si="131"/>
        <v>#REF!</v>
      </c>
      <c r="AC2129" s="23" t="e">
        <f ca="1">IF(AB2129&gt;REFERENCIAS!$C$62,REFERENCIAS!$B$62,IF(AND(AB2129&gt;=REFERENCIAS!$C$63,AB2129&lt;REFERENCIAS!$D$63),REFERENCIAS!$B$63,IF(AND(AB2129&gt;REFERENCIAS!$C$64,AB2129&lt;=REFERENCIAS!$D$64),REFERENCIAS!$B$64,IF(AND(AB2129&gt;=REFERENCIAS!$C$65,AB2129&lt;REFERENCIAS!$D$65),REFERENCIAS!$B$65, "Revisar"))))</f>
        <v>#REF!</v>
      </c>
      <c r="AD2129" s="94" t="e">
        <f ca="1">VLOOKUP(AC2129,REFERENCIAS!$B$62:$G$65,4,FALSE)</f>
        <v>#REF!</v>
      </c>
    </row>
    <row r="2130" spans="1:30" ht="17.25" x14ac:dyDescent="0.25">
      <c r="A2130" s="74"/>
      <c r="B2130" s="19"/>
      <c r="C2130" s="19"/>
      <c r="D2130" s="50"/>
      <c r="E2130" s="73"/>
      <c r="F2130" s="74"/>
      <c r="G2130" s="9"/>
      <c r="H2130" s="48"/>
      <c r="I2130" s="49">
        <f t="shared" ca="1" si="129"/>
        <v>2022</v>
      </c>
      <c r="J2130" s="22">
        <f t="shared" ca="1" si="128"/>
        <v>1</v>
      </c>
      <c r="K2130" s="19"/>
      <c r="L2130" s="73"/>
      <c r="M2130" s="74"/>
      <c r="N2130" s="19"/>
      <c r="O2130" s="73"/>
      <c r="P2130" s="82">
        <v>1</v>
      </c>
      <c r="Q2130" s="24">
        <v>1</v>
      </c>
      <c r="R2130" s="81">
        <f t="shared" si="130"/>
        <v>1</v>
      </c>
      <c r="S2130" s="87"/>
      <c r="T2130" s="19"/>
      <c r="U2130" s="25"/>
      <c r="V2130" s="25"/>
      <c r="W2130" s="81"/>
      <c r="X2130" s="91" t="e">
        <f ca="1">+VLOOKUP(#REF!,REFERENCIAS!$C:$D,2,0)*VLOOKUP(#REF!,PONDERADORES!A:P,IF(AND(INFORMACION!$T2130='REFERENCIAS RIESGO'!$C$36,INFORMACION!$F2130=REFERENCIAS!$C$24),16,IF(INFORMACION!$T2130='REFERENCIAS RIESGO'!$C$36,13,IF(INFORMACION!$F2130=REFERENCIAS!$C$24,10,7))),0)+VLOOKUP(K2130,REFERENCIAS!$C:$D,2,0)*VLOOKUP($K$2,PONDERADORES!A:P,IF(AND(INFORMACION!$T2130='REFERENCIAS RIESGO'!$C$36,INFORMACION!$F2130=REFERENCIAS!$C$24),16,IF(INFORMACION!$T2130='REFERENCIAS RIESGO'!$C$36,13,IF(INFORMACION!$F2130=REFERENCIAS!$C$24,10,7))),0)+VLOOKUP(L2130,REFERENCIAS!$C:$D,2,0)*VLOOKUP($L$2,PONDERADORES!A:P,IF(AND(INFORMACION!$T2130='REFERENCIAS RIESGO'!$C$36,INFORMACION!$F2130=REFERENCIAS!$C$24),16,IF(INFORMACION!$T2130='REFERENCIAS RIESGO'!$C$36,13,IF(INFORMACION!$F2130=REFERENCIAS!$C$24,10,7))),0)+VLOOKUP(F2130,REFERENCIAS!$C:$D,2,0)*VLOOKUP($F$2,PONDERADORES!A:P,IF(AND(INFORMACION!$T2130='REFERENCIAS RIESGO'!$C$36,INFORMACION!$F2130=REFERENCIAS!$C$24),16,IF(INFORMACION!$T2130='REFERENCIAS RIESGO'!$C$36,13,IF(INFORMACION!$F2130=REFERENCIAS!$C$24,10,7))),0)+VLOOKUP(T2130,REFERENCIAS!$C:$D,2,0)*VLOOKUP($T$2,PONDERADORES!A:P,IF(AND(INFORMACION!$T2130='REFERENCIAS RIESGO'!$C$36,INFORMACION!$F2130=REFERENCIAS!$C$24),16,IF(INFORMACION!$T2130='REFERENCIAS RIESGO'!$C$36,13,IF(INFORMACION!$F2130=REFERENCIAS!$C$24,10,7))),0)+VLOOKUP(IF(J2130&lt;=0.2,0.2,IF(AND(J2130&gt;0.2,J2130&lt;=0.4),0.4,IF(AND(J2130&gt;0.4,J2130&lt;=0.6),0.6,IF(AND(J2130&gt;0.6,J2130&lt;=0.8),0.8,IF(AND(J2130&gt;0.8,J2130&lt;=1),1))))),REFERENCIAS!$C:$D,2,0)*VLOOKUP($J$2,PONDERADORES!A:P,IF(AND(INFORMACION!$T2130='REFERENCIAS RIESGO'!$C$36,INFORMACION!$F2130=REFERENCIAS!$C$24),16,IF(INFORMACION!$T2130='REFERENCIAS RIESGO'!$C$36,13,IF(INFORMACION!$F2130=REFERENCIAS!$C$24,10,7))),0)</f>
        <v>#REF!</v>
      </c>
      <c r="Y2130" s="68">
        <f>+VLOOKUP(M2130,REFERENCIAS!$C:$D,2,0)*VLOOKUP($M$2,PONDERADORES!$A$7:$G$9,7,0)+VLOOKUP(N2130,REFERENCIAS!$C:$D,2,0)*VLOOKUP($N$2,PONDERADORES!$A$7:$G$9,7,0)+VLOOKUP(O2130,REFERENCIAS!$C:$D,2,0)*VLOOKUP($O$2,PONDERADORES!$A$7:$G$9,7,0)</f>
        <v>0.2</v>
      </c>
      <c r="Z2130" s="2">
        <f>+VLOOKUP(IF(R2130&lt;0.1,0,IF(AND(R2130&gt;=0.1,R2130&lt;0.2),0.1,IF(AND(R2130&gt;=0.2,R2130&lt;0.3),0.2,IF(R2130&gt;0.3,0.3,)))),REFERENCIAS!$C:$D,2,0)*VLOOKUP($R$2,PONDERADORES!$A$11:$G$11,7,0)</f>
        <v>15</v>
      </c>
      <c r="AA2130" s="92"/>
      <c r="AB2130" s="95" t="e">
        <f t="shared" ca="1" si="131"/>
        <v>#REF!</v>
      </c>
      <c r="AC2130" s="23" t="e">
        <f ca="1">IF(AB2130&gt;REFERENCIAS!$C$62,REFERENCIAS!$B$62,IF(AND(AB2130&gt;=REFERENCIAS!$C$63,AB2130&lt;REFERENCIAS!$D$63),REFERENCIAS!$B$63,IF(AND(AB2130&gt;REFERENCIAS!$C$64,AB2130&lt;=REFERENCIAS!$D$64),REFERENCIAS!$B$64,IF(AND(AB2130&gt;=REFERENCIAS!$C$65,AB2130&lt;REFERENCIAS!$D$65),REFERENCIAS!$B$65, "Revisar"))))</f>
        <v>#REF!</v>
      </c>
      <c r="AD2130" s="94" t="e">
        <f ca="1">VLOOKUP(AC2130,REFERENCIAS!$B$62:$G$65,4,FALSE)</f>
        <v>#REF!</v>
      </c>
    </row>
    <row r="2131" spans="1:30" ht="17.25" x14ac:dyDescent="0.25">
      <c r="A2131" s="74"/>
      <c r="B2131" s="19"/>
      <c r="C2131" s="19"/>
      <c r="D2131" s="50"/>
      <c r="E2131" s="73"/>
      <c r="F2131" s="74"/>
      <c r="G2131" s="9"/>
      <c r="H2131" s="48"/>
      <c r="I2131" s="49">
        <f t="shared" ca="1" si="129"/>
        <v>2022</v>
      </c>
      <c r="J2131" s="22">
        <f t="shared" ca="1" si="128"/>
        <v>1</v>
      </c>
      <c r="K2131" s="19"/>
      <c r="L2131" s="73"/>
      <c r="M2131" s="74"/>
      <c r="N2131" s="19"/>
      <c r="O2131" s="73"/>
      <c r="P2131" s="82">
        <v>1</v>
      </c>
      <c r="Q2131" s="24">
        <v>1</v>
      </c>
      <c r="R2131" s="81">
        <f t="shared" si="130"/>
        <v>1</v>
      </c>
      <c r="S2131" s="87"/>
      <c r="T2131" s="19"/>
      <c r="U2131" s="25"/>
      <c r="V2131" s="25"/>
      <c r="W2131" s="81"/>
      <c r="X2131" s="91" t="e">
        <f ca="1">+VLOOKUP(#REF!,REFERENCIAS!$C:$D,2,0)*VLOOKUP(#REF!,PONDERADORES!A:P,IF(AND(INFORMACION!$T2131='REFERENCIAS RIESGO'!$C$36,INFORMACION!$F2131=REFERENCIAS!$C$24),16,IF(INFORMACION!$T2131='REFERENCIAS RIESGO'!$C$36,13,IF(INFORMACION!$F2131=REFERENCIAS!$C$24,10,7))),0)+VLOOKUP(K2131,REFERENCIAS!$C:$D,2,0)*VLOOKUP($K$2,PONDERADORES!A:P,IF(AND(INFORMACION!$T2131='REFERENCIAS RIESGO'!$C$36,INFORMACION!$F2131=REFERENCIAS!$C$24),16,IF(INFORMACION!$T2131='REFERENCIAS RIESGO'!$C$36,13,IF(INFORMACION!$F2131=REFERENCIAS!$C$24,10,7))),0)+VLOOKUP(L2131,REFERENCIAS!$C:$D,2,0)*VLOOKUP($L$2,PONDERADORES!A:P,IF(AND(INFORMACION!$T2131='REFERENCIAS RIESGO'!$C$36,INFORMACION!$F2131=REFERENCIAS!$C$24),16,IF(INFORMACION!$T2131='REFERENCIAS RIESGO'!$C$36,13,IF(INFORMACION!$F2131=REFERENCIAS!$C$24,10,7))),0)+VLOOKUP(F2131,REFERENCIAS!$C:$D,2,0)*VLOOKUP($F$2,PONDERADORES!A:P,IF(AND(INFORMACION!$T2131='REFERENCIAS RIESGO'!$C$36,INFORMACION!$F2131=REFERENCIAS!$C$24),16,IF(INFORMACION!$T2131='REFERENCIAS RIESGO'!$C$36,13,IF(INFORMACION!$F2131=REFERENCIAS!$C$24,10,7))),0)+VLOOKUP(T2131,REFERENCIAS!$C:$D,2,0)*VLOOKUP($T$2,PONDERADORES!A:P,IF(AND(INFORMACION!$T2131='REFERENCIAS RIESGO'!$C$36,INFORMACION!$F2131=REFERENCIAS!$C$24),16,IF(INFORMACION!$T2131='REFERENCIAS RIESGO'!$C$36,13,IF(INFORMACION!$F2131=REFERENCIAS!$C$24,10,7))),0)+VLOOKUP(IF(J2131&lt;=0.2,0.2,IF(AND(J2131&gt;0.2,J2131&lt;=0.4),0.4,IF(AND(J2131&gt;0.4,J2131&lt;=0.6),0.6,IF(AND(J2131&gt;0.6,J2131&lt;=0.8),0.8,IF(AND(J2131&gt;0.8,J2131&lt;=1),1))))),REFERENCIAS!$C:$D,2,0)*VLOOKUP($J$2,PONDERADORES!A:P,IF(AND(INFORMACION!$T2131='REFERENCIAS RIESGO'!$C$36,INFORMACION!$F2131=REFERENCIAS!$C$24),16,IF(INFORMACION!$T2131='REFERENCIAS RIESGO'!$C$36,13,IF(INFORMACION!$F2131=REFERENCIAS!$C$24,10,7))),0)</f>
        <v>#REF!</v>
      </c>
      <c r="Y2131" s="68">
        <f>+VLOOKUP(M2131,REFERENCIAS!$C:$D,2,0)*VLOOKUP($M$2,PONDERADORES!$A$7:$G$9,7,0)+VLOOKUP(N2131,REFERENCIAS!$C:$D,2,0)*VLOOKUP($N$2,PONDERADORES!$A$7:$G$9,7,0)+VLOOKUP(O2131,REFERENCIAS!$C:$D,2,0)*VLOOKUP($O$2,PONDERADORES!$A$7:$G$9,7,0)</f>
        <v>0.2</v>
      </c>
      <c r="Z2131" s="2">
        <f>+VLOOKUP(IF(R2131&lt;0.1,0,IF(AND(R2131&gt;=0.1,R2131&lt;0.2),0.1,IF(AND(R2131&gt;=0.2,R2131&lt;0.3),0.2,IF(R2131&gt;0.3,0.3,)))),REFERENCIAS!$C:$D,2,0)*VLOOKUP($R$2,PONDERADORES!$A$11:$G$11,7,0)</f>
        <v>15</v>
      </c>
      <c r="AA2131" s="92"/>
      <c r="AB2131" s="95" t="e">
        <f t="shared" ca="1" si="131"/>
        <v>#REF!</v>
      </c>
      <c r="AC2131" s="23" t="e">
        <f ca="1">IF(AB2131&gt;REFERENCIAS!$C$62,REFERENCIAS!$B$62,IF(AND(AB2131&gt;=REFERENCIAS!$C$63,AB2131&lt;REFERENCIAS!$D$63),REFERENCIAS!$B$63,IF(AND(AB2131&gt;REFERENCIAS!$C$64,AB2131&lt;=REFERENCIAS!$D$64),REFERENCIAS!$B$64,IF(AND(AB2131&gt;=REFERENCIAS!$C$65,AB2131&lt;REFERENCIAS!$D$65),REFERENCIAS!$B$65, "Revisar"))))</f>
        <v>#REF!</v>
      </c>
      <c r="AD2131" s="94" t="e">
        <f ca="1">VLOOKUP(AC2131,REFERENCIAS!$B$62:$G$65,4,FALSE)</f>
        <v>#REF!</v>
      </c>
    </row>
    <row r="2132" spans="1:30" ht="17.25" x14ac:dyDescent="0.25">
      <c r="A2132" s="74"/>
      <c r="B2132" s="19"/>
      <c r="C2132" s="19"/>
      <c r="D2132" s="50"/>
      <c r="E2132" s="73"/>
      <c r="F2132" s="74"/>
      <c r="G2132" s="9"/>
      <c r="H2132" s="48"/>
      <c r="I2132" s="49">
        <f t="shared" ca="1" si="129"/>
        <v>2022</v>
      </c>
      <c r="J2132" s="22">
        <f t="shared" ca="1" si="128"/>
        <v>1</v>
      </c>
      <c r="K2132" s="19"/>
      <c r="L2132" s="73"/>
      <c r="M2132" s="74"/>
      <c r="N2132" s="19"/>
      <c r="O2132" s="73"/>
      <c r="P2132" s="82">
        <v>1</v>
      </c>
      <c r="Q2132" s="24">
        <v>1</v>
      </c>
      <c r="R2132" s="81">
        <f t="shared" si="130"/>
        <v>1</v>
      </c>
      <c r="S2132" s="87"/>
      <c r="T2132" s="19"/>
      <c r="U2132" s="25"/>
      <c r="V2132" s="25"/>
      <c r="W2132" s="81"/>
      <c r="X2132" s="91" t="e">
        <f ca="1">+VLOOKUP(#REF!,REFERENCIAS!$C:$D,2,0)*VLOOKUP(#REF!,PONDERADORES!A:P,IF(AND(INFORMACION!$T2132='REFERENCIAS RIESGO'!$C$36,INFORMACION!$F2132=REFERENCIAS!$C$24),16,IF(INFORMACION!$T2132='REFERENCIAS RIESGO'!$C$36,13,IF(INFORMACION!$F2132=REFERENCIAS!$C$24,10,7))),0)+VLOOKUP(K2132,REFERENCIAS!$C:$D,2,0)*VLOOKUP($K$2,PONDERADORES!A:P,IF(AND(INFORMACION!$T2132='REFERENCIAS RIESGO'!$C$36,INFORMACION!$F2132=REFERENCIAS!$C$24),16,IF(INFORMACION!$T2132='REFERENCIAS RIESGO'!$C$36,13,IF(INFORMACION!$F2132=REFERENCIAS!$C$24,10,7))),0)+VLOOKUP(L2132,REFERENCIAS!$C:$D,2,0)*VLOOKUP($L$2,PONDERADORES!A:P,IF(AND(INFORMACION!$T2132='REFERENCIAS RIESGO'!$C$36,INFORMACION!$F2132=REFERENCIAS!$C$24),16,IF(INFORMACION!$T2132='REFERENCIAS RIESGO'!$C$36,13,IF(INFORMACION!$F2132=REFERENCIAS!$C$24,10,7))),0)+VLOOKUP(F2132,REFERENCIAS!$C:$D,2,0)*VLOOKUP($F$2,PONDERADORES!A:P,IF(AND(INFORMACION!$T2132='REFERENCIAS RIESGO'!$C$36,INFORMACION!$F2132=REFERENCIAS!$C$24),16,IF(INFORMACION!$T2132='REFERENCIAS RIESGO'!$C$36,13,IF(INFORMACION!$F2132=REFERENCIAS!$C$24,10,7))),0)+VLOOKUP(T2132,REFERENCIAS!$C:$D,2,0)*VLOOKUP($T$2,PONDERADORES!A:P,IF(AND(INFORMACION!$T2132='REFERENCIAS RIESGO'!$C$36,INFORMACION!$F2132=REFERENCIAS!$C$24),16,IF(INFORMACION!$T2132='REFERENCIAS RIESGO'!$C$36,13,IF(INFORMACION!$F2132=REFERENCIAS!$C$24,10,7))),0)+VLOOKUP(IF(J2132&lt;=0.2,0.2,IF(AND(J2132&gt;0.2,J2132&lt;=0.4),0.4,IF(AND(J2132&gt;0.4,J2132&lt;=0.6),0.6,IF(AND(J2132&gt;0.6,J2132&lt;=0.8),0.8,IF(AND(J2132&gt;0.8,J2132&lt;=1),1))))),REFERENCIAS!$C:$D,2,0)*VLOOKUP($J$2,PONDERADORES!A:P,IF(AND(INFORMACION!$T2132='REFERENCIAS RIESGO'!$C$36,INFORMACION!$F2132=REFERENCIAS!$C$24),16,IF(INFORMACION!$T2132='REFERENCIAS RIESGO'!$C$36,13,IF(INFORMACION!$F2132=REFERENCIAS!$C$24,10,7))),0)</f>
        <v>#REF!</v>
      </c>
      <c r="Y2132" s="68">
        <f>+VLOOKUP(M2132,REFERENCIAS!$C:$D,2,0)*VLOOKUP($M$2,PONDERADORES!$A$7:$G$9,7,0)+VLOOKUP(N2132,REFERENCIAS!$C:$D,2,0)*VLOOKUP($N$2,PONDERADORES!$A$7:$G$9,7,0)+VLOOKUP(O2132,REFERENCIAS!$C:$D,2,0)*VLOOKUP($O$2,PONDERADORES!$A$7:$G$9,7,0)</f>
        <v>0.2</v>
      </c>
      <c r="Z2132" s="2">
        <f>+VLOOKUP(IF(R2132&lt;0.1,0,IF(AND(R2132&gt;=0.1,R2132&lt;0.2),0.1,IF(AND(R2132&gt;=0.2,R2132&lt;0.3),0.2,IF(R2132&gt;0.3,0.3,)))),REFERENCIAS!$C:$D,2,0)*VLOOKUP($R$2,PONDERADORES!$A$11:$G$11,7,0)</f>
        <v>15</v>
      </c>
      <c r="AA2132" s="92"/>
      <c r="AB2132" s="95" t="e">
        <f t="shared" ca="1" si="131"/>
        <v>#REF!</v>
      </c>
      <c r="AC2132" s="23" t="e">
        <f ca="1">IF(AB2132&gt;REFERENCIAS!$C$62,REFERENCIAS!$B$62,IF(AND(AB2132&gt;=REFERENCIAS!$C$63,AB2132&lt;REFERENCIAS!$D$63),REFERENCIAS!$B$63,IF(AND(AB2132&gt;REFERENCIAS!$C$64,AB2132&lt;=REFERENCIAS!$D$64),REFERENCIAS!$B$64,IF(AND(AB2132&gt;=REFERENCIAS!$C$65,AB2132&lt;REFERENCIAS!$D$65),REFERENCIAS!$B$65, "Revisar"))))</f>
        <v>#REF!</v>
      </c>
      <c r="AD2132" s="94" t="e">
        <f ca="1">VLOOKUP(AC2132,REFERENCIAS!$B$62:$G$65,4,FALSE)</f>
        <v>#REF!</v>
      </c>
    </row>
    <row r="2133" spans="1:30" ht="17.25" x14ac:dyDescent="0.25">
      <c r="A2133" s="74"/>
      <c r="B2133" s="19"/>
      <c r="C2133" s="19"/>
      <c r="D2133" s="50"/>
      <c r="E2133" s="73"/>
      <c r="F2133" s="74"/>
      <c r="G2133" s="9"/>
      <c r="H2133" s="48"/>
      <c r="I2133" s="49">
        <f t="shared" ca="1" si="129"/>
        <v>2022</v>
      </c>
      <c r="J2133" s="22">
        <f t="shared" ca="1" si="128"/>
        <v>1</v>
      </c>
      <c r="K2133" s="19"/>
      <c r="L2133" s="73"/>
      <c r="M2133" s="74"/>
      <c r="N2133" s="19"/>
      <c r="O2133" s="73"/>
      <c r="P2133" s="82">
        <v>1</v>
      </c>
      <c r="Q2133" s="24">
        <v>1</v>
      </c>
      <c r="R2133" s="81">
        <f t="shared" si="130"/>
        <v>1</v>
      </c>
      <c r="S2133" s="87"/>
      <c r="T2133" s="19"/>
      <c r="U2133" s="25"/>
      <c r="V2133" s="25"/>
      <c r="W2133" s="81"/>
      <c r="X2133" s="91" t="e">
        <f ca="1">+VLOOKUP(#REF!,REFERENCIAS!$C:$D,2,0)*VLOOKUP(#REF!,PONDERADORES!A:P,IF(AND(INFORMACION!$T2133='REFERENCIAS RIESGO'!$C$36,INFORMACION!$F2133=REFERENCIAS!$C$24),16,IF(INFORMACION!$T2133='REFERENCIAS RIESGO'!$C$36,13,IF(INFORMACION!$F2133=REFERENCIAS!$C$24,10,7))),0)+VLOOKUP(K2133,REFERENCIAS!$C:$D,2,0)*VLOOKUP($K$2,PONDERADORES!A:P,IF(AND(INFORMACION!$T2133='REFERENCIAS RIESGO'!$C$36,INFORMACION!$F2133=REFERENCIAS!$C$24),16,IF(INFORMACION!$T2133='REFERENCIAS RIESGO'!$C$36,13,IF(INFORMACION!$F2133=REFERENCIAS!$C$24,10,7))),0)+VLOOKUP(L2133,REFERENCIAS!$C:$D,2,0)*VLOOKUP($L$2,PONDERADORES!A:P,IF(AND(INFORMACION!$T2133='REFERENCIAS RIESGO'!$C$36,INFORMACION!$F2133=REFERENCIAS!$C$24),16,IF(INFORMACION!$T2133='REFERENCIAS RIESGO'!$C$36,13,IF(INFORMACION!$F2133=REFERENCIAS!$C$24,10,7))),0)+VLOOKUP(F2133,REFERENCIAS!$C:$D,2,0)*VLOOKUP($F$2,PONDERADORES!A:P,IF(AND(INFORMACION!$T2133='REFERENCIAS RIESGO'!$C$36,INFORMACION!$F2133=REFERENCIAS!$C$24),16,IF(INFORMACION!$T2133='REFERENCIAS RIESGO'!$C$36,13,IF(INFORMACION!$F2133=REFERENCIAS!$C$24,10,7))),0)+VLOOKUP(T2133,REFERENCIAS!$C:$D,2,0)*VLOOKUP($T$2,PONDERADORES!A:P,IF(AND(INFORMACION!$T2133='REFERENCIAS RIESGO'!$C$36,INFORMACION!$F2133=REFERENCIAS!$C$24),16,IF(INFORMACION!$T2133='REFERENCIAS RIESGO'!$C$36,13,IF(INFORMACION!$F2133=REFERENCIAS!$C$24,10,7))),0)+VLOOKUP(IF(J2133&lt;=0.2,0.2,IF(AND(J2133&gt;0.2,J2133&lt;=0.4),0.4,IF(AND(J2133&gt;0.4,J2133&lt;=0.6),0.6,IF(AND(J2133&gt;0.6,J2133&lt;=0.8),0.8,IF(AND(J2133&gt;0.8,J2133&lt;=1),1))))),REFERENCIAS!$C:$D,2,0)*VLOOKUP($J$2,PONDERADORES!A:P,IF(AND(INFORMACION!$T2133='REFERENCIAS RIESGO'!$C$36,INFORMACION!$F2133=REFERENCIAS!$C$24),16,IF(INFORMACION!$T2133='REFERENCIAS RIESGO'!$C$36,13,IF(INFORMACION!$F2133=REFERENCIAS!$C$24,10,7))),0)</f>
        <v>#REF!</v>
      </c>
      <c r="Y2133" s="68">
        <f>+VLOOKUP(M2133,REFERENCIAS!$C:$D,2,0)*VLOOKUP($M$2,PONDERADORES!$A$7:$G$9,7,0)+VLOOKUP(N2133,REFERENCIAS!$C:$D,2,0)*VLOOKUP($N$2,PONDERADORES!$A$7:$G$9,7,0)+VLOOKUP(O2133,REFERENCIAS!$C:$D,2,0)*VLOOKUP($O$2,PONDERADORES!$A$7:$G$9,7,0)</f>
        <v>0.2</v>
      </c>
      <c r="Z2133" s="2">
        <f>+VLOOKUP(IF(R2133&lt;0.1,0,IF(AND(R2133&gt;=0.1,R2133&lt;0.2),0.1,IF(AND(R2133&gt;=0.2,R2133&lt;0.3),0.2,IF(R2133&gt;0.3,0.3,)))),REFERENCIAS!$C:$D,2,0)*VLOOKUP($R$2,PONDERADORES!$A$11:$G$11,7,0)</f>
        <v>15</v>
      </c>
      <c r="AA2133" s="92"/>
      <c r="AB2133" s="95" t="e">
        <f t="shared" ca="1" si="131"/>
        <v>#REF!</v>
      </c>
      <c r="AC2133" s="23" t="e">
        <f ca="1">IF(AB2133&gt;REFERENCIAS!$C$62,REFERENCIAS!$B$62,IF(AND(AB2133&gt;=REFERENCIAS!$C$63,AB2133&lt;REFERENCIAS!$D$63),REFERENCIAS!$B$63,IF(AND(AB2133&gt;REFERENCIAS!$C$64,AB2133&lt;=REFERENCIAS!$D$64),REFERENCIAS!$B$64,IF(AND(AB2133&gt;=REFERENCIAS!$C$65,AB2133&lt;REFERENCIAS!$D$65),REFERENCIAS!$B$65, "Revisar"))))</f>
        <v>#REF!</v>
      </c>
      <c r="AD2133" s="94" t="e">
        <f ca="1">VLOOKUP(AC2133,REFERENCIAS!$B$62:$G$65,4,FALSE)</f>
        <v>#REF!</v>
      </c>
    </row>
    <row r="2134" spans="1:30" ht="17.25" x14ac:dyDescent="0.25">
      <c r="A2134" s="74"/>
      <c r="B2134" s="19"/>
      <c r="C2134" s="19"/>
      <c r="D2134" s="50"/>
      <c r="E2134" s="73"/>
      <c r="F2134" s="74"/>
      <c r="G2134" s="9"/>
      <c r="H2134" s="48"/>
      <c r="I2134" s="49">
        <f t="shared" ca="1" si="129"/>
        <v>2022</v>
      </c>
      <c r="J2134" s="22">
        <f t="shared" ca="1" si="128"/>
        <v>1</v>
      </c>
      <c r="K2134" s="19"/>
      <c r="L2134" s="73"/>
      <c r="M2134" s="74"/>
      <c r="N2134" s="19"/>
      <c r="O2134" s="73"/>
      <c r="P2134" s="82">
        <v>1</v>
      </c>
      <c r="Q2134" s="24">
        <v>1</v>
      </c>
      <c r="R2134" s="81">
        <f t="shared" si="130"/>
        <v>1</v>
      </c>
      <c r="S2134" s="87"/>
      <c r="T2134" s="19"/>
      <c r="U2134" s="25"/>
      <c r="V2134" s="25"/>
      <c r="W2134" s="81"/>
      <c r="X2134" s="91" t="e">
        <f ca="1">+VLOOKUP(#REF!,REFERENCIAS!$C:$D,2,0)*VLOOKUP(#REF!,PONDERADORES!A:P,IF(AND(INFORMACION!$T2134='REFERENCIAS RIESGO'!$C$36,INFORMACION!$F2134=REFERENCIAS!$C$24),16,IF(INFORMACION!$T2134='REFERENCIAS RIESGO'!$C$36,13,IF(INFORMACION!$F2134=REFERENCIAS!$C$24,10,7))),0)+VLOOKUP(K2134,REFERENCIAS!$C:$D,2,0)*VLOOKUP($K$2,PONDERADORES!A:P,IF(AND(INFORMACION!$T2134='REFERENCIAS RIESGO'!$C$36,INFORMACION!$F2134=REFERENCIAS!$C$24),16,IF(INFORMACION!$T2134='REFERENCIAS RIESGO'!$C$36,13,IF(INFORMACION!$F2134=REFERENCIAS!$C$24,10,7))),0)+VLOOKUP(L2134,REFERENCIAS!$C:$D,2,0)*VLOOKUP($L$2,PONDERADORES!A:P,IF(AND(INFORMACION!$T2134='REFERENCIAS RIESGO'!$C$36,INFORMACION!$F2134=REFERENCIAS!$C$24),16,IF(INFORMACION!$T2134='REFERENCIAS RIESGO'!$C$36,13,IF(INFORMACION!$F2134=REFERENCIAS!$C$24,10,7))),0)+VLOOKUP(F2134,REFERENCIAS!$C:$D,2,0)*VLOOKUP($F$2,PONDERADORES!A:P,IF(AND(INFORMACION!$T2134='REFERENCIAS RIESGO'!$C$36,INFORMACION!$F2134=REFERENCIAS!$C$24),16,IF(INFORMACION!$T2134='REFERENCIAS RIESGO'!$C$36,13,IF(INFORMACION!$F2134=REFERENCIAS!$C$24,10,7))),0)+VLOOKUP(T2134,REFERENCIAS!$C:$D,2,0)*VLOOKUP($T$2,PONDERADORES!A:P,IF(AND(INFORMACION!$T2134='REFERENCIAS RIESGO'!$C$36,INFORMACION!$F2134=REFERENCIAS!$C$24),16,IF(INFORMACION!$T2134='REFERENCIAS RIESGO'!$C$36,13,IF(INFORMACION!$F2134=REFERENCIAS!$C$24,10,7))),0)+VLOOKUP(IF(J2134&lt;=0.2,0.2,IF(AND(J2134&gt;0.2,J2134&lt;=0.4),0.4,IF(AND(J2134&gt;0.4,J2134&lt;=0.6),0.6,IF(AND(J2134&gt;0.6,J2134&lt;=0.8),0.8,IF(AND(J2134&gt;0.8,J2134&lt;=1),1))))),REFERENCIAS!$C:$D,2,0)*VLOOKUP($J$2,PONDERADORES!A:P,IF(AND(INFORMACION!$T2134='REFERENCIAS RIESGO'!$C$36,INFORMACION!$F2134=REFERENCIAS!$C$24),16,IF(INFORMACION!$T2134='REFERENCIAS RIESGO'!$C$36,13,IF(INFORMACION!$F2134=REFERENCIAS!$C$24,10,7))),0)</f>
        <v>#REF!</v>
      </c>
      <c r="Y2134" s="68">
        <f>+VLOOKUP(M2134,REFERENCIAS!$C:$D,2,0)*VLOOKUP($M$2,PONDERADORES!$A$7:$G$9,7,0)+VLOOKUP(N2134,REFERENCIAS!$C:$D,2,0)*VLOOKUP($N$2,PONDERADORES!$A$7:$G$9,7,0)+VLOOKUP(O2134,REFERENCIAS!$C:$D,2,0)*VLOOKUP($O$2,PONDERADORES!$A$7:$G$9,7,0)</f>
        <v>0.2</v>
      </c>
      <c r="Z2134" s="2">
        <f>+VLOOKUP(IF(R2134&lt;0.1,0,IF(AND(R2134&gt;=0.1,R2134&lt;0.2),0.1,IF(AND(R2134&gt;=0.2,R2134&lt;0.3),0.2,IF(R2134&gt;0.3,0.3,)))),REFERENCIAS!$C:$D,2,0)*VLOOKUP($R$2,PONDERADORES!$A$11:$G$11,7,0)</f>
        <v>15</v>
      </c>
      <c r="AA2134" s="92"/>
      <c r="AB2134" s="95" t="e">
        <f t="shared" ca="1" si="131"/>
        <v>#REF!</v>
      </c>
      <c r="AC2134" s="23" t="e">
        <f ca="1">IF(AB2134&gt;REFERENCIAS!$C$62,REFERENCIAS!$B$62,IF(AND(AB2134&gt;=REFERENCIAS!$C$63,AB2134&lt;REFERENCIAS!$D$63),REFERENCIAS!$B$63,IF(AND(AB2134&gt;REFERENCIAS!$C$64,AB2134&lt;=REFERENCIAS!$D$64),REFERENCIAS!$B$64,IF(AND(AB2134&gt;=REFERENCIAS!$C$65,AB2134&lt;REFERENCIAS!$D$65),REFERENCIAS!$B$65, "Revisar"))))</f>
        <v>#REF!</v>
      </c>
      <c r="AD2134" s="94" t="e">
        <f ca="1">VLOOKUP(AC2134,REFERENCIAS!$B$62:$G$65,4,FALSE)</f>
        <v>#REF!</v>
      </c>
    </row>
    <row r="2135" spans="1:30" ht="17.25" x14ac:dyDescent="0.25">
      <c r="A2135" s="74"/>
      <c r="B2135" s="19"/>
      <c r="C2135" s="19"/>
      <c r="D2135" s="50"/>
      <c r="E2135" s="73"/>
      <c r="F2135" s="74"/>
      <c r="G2135" s="9"/>
      <c r="H2135" s="48"/>
      <c r="I2135" s="49">
        <f t="shared" ca="1" si="129"/>
        <v>2022</v>
      </c>
      <c r="J2135" s="22">
        <f t="shared" ca="1" si="128"/>
        <v>1</v>
      </c>
      <c r="K2135" s="19"/>
      <c r="L2135" s="73"/>
      <c r="M2135" s="74"/>
      <c r="N2135" s="19"/>
      <c r="O2135" s="73"/>
      <c r="P2135" s="82">
        <v>1</v>
      </c>
      <c r="Q2135" s="24">
        <v>1</v>
      </c>
      <c r="R2135" s="81">
        <f t="shared" si="130"/>
        <v>1</v>
      </c>
      <c r="S2135" s="87"/>
      <c r="T2135" s="19"/>
      <c r="U2135" s="25"/>
      <c r="V2135" s="25"/>
      <c r="W2135" s="81"/>
      <c r="X2135" s="91" t="e">
        <f ca="1">+VLOOKUP(#REF!,REFERENCIAS!$C:$D,2,0)*VLOOKUP(#REF!,PONDERADORES!A:P,IF(AND(INFORMACION!$T2135='REFERENCIAS RIESGO'!$C$36,INFORMACION!$F2135=REFERENCIAS!$C$24),16,IF(INFORMACION!$T2135='REFERENCIAS RIESGO'!$C$36,13,IF(INFORMACION!$F2135=REFERENCIAS!$C$24,10,7))),0)+VLOOKUP(K2135,REFERENCIAS!$C:$D,2,0)*VLOOKUP($K$2,PONDERADORES!A:P,IF(AND(INFORMACION!$T2135='REFERENCIAS RIESGO'!$C$36,INFORMACION!$F2135=REFERENCIAS!$C$24),16,IF(INFORMACION!$T2135='REFERENCIAS RIESGO'!$C$36,13,IF(INFORMACION!$F2135=REFERENCIAS!$C$24,10,7))),0)+VLOOKUP(L2135,REFERENCIAS!$C:$D,2,0)*VLOOKUP($L$2,PONDERADORES!A:P,IF(AND(INFORMACION!$T2135='REFERENCIAS RIESGO'!$C$36,INFORMACION!$F2135=REFERENCIAS!$C$24),16,IF(INFORMACION!$T2135='REFERENCIAS RIESGO'!$C$36,13,IF(INFORMACION!$F2135=REFERENCIAS!$C$24,10,7))),0)+VLOOKUP(F2135,REFERENCIAS!$C:$D,2,0)*VLOOKUP($F$2,PONDERADORES!A:P,IF(AND(INFORMACION!$T2135='REFERENCIAS RIESGO'!$C$36,INFORMACION!$F2135=REFERENCIAS!$C$24),16,IF(INFORMACION!$T2135='REFERENCIAS RIESGO'!$C$36,13,IF(INFORMACION!$F2135=REFERENCIAS!$C$24,10,7))),0)+VLOOKUP(T2135,REFERENCIAS!$C:$D,2,0)*VLOOKUP($T$2,PONDERADORES!A:P,IF(AND(INFORMACION!$T2135='REFERENCIAS RIESGO'!$C$36,INFORMACION!$F2135=REFERENCIAS!$C$24),16,IF(INFORMACION!$T2135='REFERENCIAS RIESGO'!$C$36,13,IF(INFORMACION!$F2135=REFERENCIAS!$C$24,10,7))),0)+VLOOKUP(IF(J2135&lt;=0.2,0.2,IF(AND(J2135&gt;0.2,J2135&lt;=0.4),0.4,IF(AND(J2135&gt;0.4,J2135&lt;=0.6),0.6,IF(AND(J2135&gt;0.6,J2135&lt;=0.8),0.8,IF(AND(J2135&gt;0.8,J2135&lt;=1),1))))),REFERENCIAS!$C:$D,2,0)*VLOOKUP($J$2,PONDERADORES!A:P,IF(AND(INFORMACION!$T2135='REFERENCIAS RIESGO'!$C$36,INFORMACION!$F2135=REFERENCIAS!$C$24),16,IF(INFORMACION!$T2135='REFERENCIAS RIESGO'!$C$36,13,IF(INFORMACION!$F2135=REFERENCIAS!$C$24,10,7))),0)</f>
        <v>#REF!</v>
      </c>
      <c r="Y2135" s="68">
        <f>+VLOOKUP(M2135,REFERENCIAS!$C:$D,2,0)*VLOOKUP($M$2,PONDERADORES!$A$7:$G$9,7,0)+VLOOKUP(N2135,REFERENCIAS!$C:$D,2,0)*VLOOKUP($N$2,PONDERADORES!$A$7:$G$9,7,0)+VLOOKUP(O2135,REFERENCIAS!$C:$D,2,0)*VLOOKUP($O$2,PONDERADORES!$A$7:$G$9,7,0)</f>
        <v>0.2</v>
      </c>
      <c r="Z2135" s="2">
        <f>+VLOOKUP(IF(R2135&lt;0.1,0,IF(AND(R2135&gt;=0.1,R2135&lt;0.2),0.1,IF(AND(R2135&gt;=0.2,R2135&lt;0.3),0.2,IF(R2135&gt;0.3,0.3,)))),REFERENCIAS!$C:$D,2,0)*VLOOKUP($R$2,PONDERADORES!$A$11:$G$11,7,0)</f>
        <v>15</v>
      </c>
      <c r="AA2135" s="92"/>
      <c r="AB2135" s="95" t="e">
        <f t="shared" ca="1" si="131"/>
        <v>#REF!</v>
      </c>
      <c r="AC2135" s="23" t="e">
        <f ca="1">IF(AB2135&gt;REFERENCIAS!$C$62,REFERENCIAS!$B$62,IF(AND(AB2135&gt;=REFERENCIAS!$C$63,AB2135&lt;REFERENCIAS!$D$63),REFERENCIAS!$B$63,IF(AND(AB2135&gt;REFERENCIAS!$C$64,AB2135&lt;=REFERENCIAS!$D$64),REFERENCIAS!$B$64,IF(AND(AB2135&gt;=REFERENCIAS!$C$65,AB2135&lt;REFERENCIAS!$D$65),REFERENCIAS!$B$65, "Revisar"))))</f>
        <v>#REF!</v>
      </c>
      <c r="AD2135" s="94" t="e">
        <f ca="1">VLOOKUP(AC2135,REFERENCIAS!$B$62:$G$65,4,FALSE)</f>
        <v>#REF!</v>
      </c>
    </row>
    <row r="2136" spans="1:30" ht="17.25" x14ac:dyDescent="0.25">
      <c r="A2136" s="74"/>
      <c r="B2136" s="19"/>
      <c r="C2136" s="19"/>
      <c r="D2136" s="50"/>
      <c r="E2136" s="73"/>
      <c r="F2136" s="74"/>
      <c r="G2136" s="9"/>
      <c r="H2136" s="48"/>
      <c r="I2136" s="49">
        <f t="shared" ca="1" si="129"/>
        <v>2022</v>
      </c>
      <c r="J2136" s="22">
        <f t="shared" ca="1" si="128"/>
        <v>1</v>
      </c>
      <c r="K2136" s="19"/>
      <c r="L2136" s="73"/>
      <c r="M2136" s="74"/>
      <c r="N2136" s="19"/>
      <c r="O2136" s="73"/>
      <c r="P2136" s="82">
        <v>1</v>
      </c>
      <c r="Q2136" s="24">
        <v>1</v>
      </c>
      <c r="R2136" s="81">
        <f t="shared" si="130"/>
        <v>1</v>
      </c>
      <c r="S2136" s="87"/>
      <c r="T2136" s="19"/>
      <c r="U2136" s="25"/>
      <c r="V2136" s="25"/>
      <c r="W2136" s="81"/>
      <c r="X2136" s="91" t="e">
        <f ca="1">+VLOOKUP(#REF!,REFERENCIAS!$C:$D,2,0)*VLOOKUP(#REF!,PONDERADORES!A:P,IF(AND(INFORMACION!$T2136='REFERENCIAS RIESGO'!$C$36,INFORMACION!$F2136=REFERENCIAS!$C$24),16,IF(INFORMACION!$T2136='REFERENCIAS RIESGO'!$C$36,13,IF(INFORMACION!$F2136=REFERENCIAS!$C$24,10,7))),0)+VLOOKUP(K2136,REFERENCIAS!$C:$D,2,0)*VLOOKUP($K$2,PONDERADORES!A:P,IF(AND(INFORMACION!$T2136='REFERENCIAS RIESGO'!$C$36,INFORMACION!$F2136=REFERENCIAS!$C$24),16,IF(INFORMACION!$T2136='REFERENCIAS RIESGO'!$C$36,13,IF(INFORMACION!$F2136=REFERENCIAS!$C$24,10,7))),0)+VLOOKUP(L2136,REFERENCIAS!$C:$D,2,0)*VLOOKUP($L$2,PONDERADORES!A:P,IF(AND(INFORMACION!$T2136='REFERENCIAS RIESGO'!$C$36,INFORMACION!$F2136=REFERENCIAS!$C$24),16,IF(INFORMACION!$T2136='REFERENCIAS RIESGO'!$C$36,13,IF(INFORMACION!$F2136=REFERENCIAS!$C$24,10,7))),0)+VLOOKUP(F2136,REFERENCIAS!$C:$D,2,0)*VLOOKUP($F$2,PONDERADORES!A:P,IF(AND(INFORMACION!$T2136='REFERENCIAS RIESGO'!$C$36,INFORMACION!$F2136=REFERENCIAS!$C$24),16,IF(INFORMACION!$T2136='REFERENCIAS RIESGO'!$C$36,13,IF(INFORMACION!$F2136=REFERENCIAS!$C$24,10,7))),0)+VLOOKUP(T2136,REFERENCIAS!$C:$D,2,0)*VLOOKUP($T$2,PONDERADORES!A:P,IF(AND(INFORMACION!$T2136='REFERENCIAS RIESGO'!$C$36,INFORMACION!$F2136=REFERENCIAS!$C$24),16,IF(INFORMACION!$T2136='REFERENCIAS RIESGO'!$C$36,13,IF(INFORMACION!$F2136=REFERENCIAS!$C$24,10,7))),0)+VLOOKUP(IF(J2136&lt;=0.2,0.2,IF(AND(J2136&gt;0.2,J2136&lt;=0.4),0.4,IF(AND(J2136&gt;0.4,J2136&lt;=0.6),0.6,IF(AND(J2136&gt;0.6,J2136&lt;=0.8),0.8,IF(AND(J2136&gt;0.8,J2136&lt;=1),1))))),REFERENCIAS!$C:$D,2,0)*VLOOKUP($J$2,PONDERADORES!A:P,IF(AND(INFORMACION!$T2136='REFERENCIAS RIESGO'!$C$36,INFORMACION!$F2136=REFERENCIAS!$C$24),16,IF(INFORMACION!$T2136='REFERENCIAS RIESGO'!$C$36,13,IF(INFORMACION!$F2136=REFERENCIAS!$C$24,10,7))),0)</f>
        <v>#REF!</v>
      </c>
      <c r="Y2136" s="68">
        <f>+VLOOKUP(M2136,REFERENCIAS!$C:$D,2,0)*VLOOKUP($M$2,PONDERADORES!$A$7:$G$9,7,0)+VLOOKUP(N2136,REFERENCIAS!$C:$D,2,0)*VLOOKUP($N$2,PONDERADORES!$A$7:$G$9,7,0)+VLOOKUP(O2136,REFERENCIAS!$C:$D,2,0)*VLOOKUP($O$2,PONDERADORES!$A$7:$G$9,7,0)</f>
        <v>0.2</v>
      </c>
      <c r="Z2136" s="2">
        <f>+VLOOKUP(IF(R2136&lt;0.1,0,IF(AND(R2136&gt;=0.1,R2136&lt;0.2),0.1,IF(AND(R2136&gt;=0.2,R2136&lt;0.3),0.2,IF(R2136&gt;0.3,0.3,)))),REFERENCIAS!$C:$D,2,0)*VLOOKUP($R$2,PONDERADORES!$A$11:$G$11,7,0)</f>
        <v>15</v>
      </c>
      <c r="AA2136" s="92"/>
      <c r="AB2136" s="95" t="e">
        <f t="shared" ca="1" si="131"/>
        <v>#REF!</v>
      </c>
      <c r="AC2136" s="23" t="e">
        <f ca="1">IF(AB2136&gt;REFERENCIAS!$C$62,REFERENCIAS!$B$62,IF(AND(AB2136&gt;=REFERENCIAS!$C$63,AB2136&lt;REFERENCIAS!$D$63),REFERENCIAS!$B$63,IF(AND(AB2136&gt;REFERENCIAS!$C$64,AB2136&lt;=REFERENCIAS!$D$64),REFERENCIAS!$B$64,IF(AND(AB2136&gt;=REFERENCIAS!$C$65,AB2136&lt;REFERENCIAS!$D$65),REFERENCIAS!$B$65, "Revisar"))))</f>
        <v>#REF!</v>
      </c>
      <c r="AD2136" s="94" t="e">
        <f ca="1">VLOOKUP(AC2136,REFERENCIAS!$B$62:$G$65,4,FALSE)</f>
        <v>#REF!</v>
      </c>
    </row>
    <row r="2137" spans="1:30" ht="17.25" x14ac:dyDescent="0.25">
      <c r="A2137" s="74"/>
      <c r="B2137" s="19"/>
      <c r="C2137" s="19"/>
      <c r="D2137" s="50"/>
      <c r="E2137" s="73"/>
      <c r="F2137" s="74"/>
      <c r="G2137" s="9"/>
      <c r="H2137" s="48"/>
      <c r="I2137" s="49">
        <f t="shared" ca="1" si="129"/>
        <v>2022</v>
      </c>
      <c r="J2137" s="22">
        <f t="shared" ca="1" si="128"/>
        <v>1</v>
      </c>
      <c r="K2137" s="19"/>
      <c r="L2137" s="73"/>
      <c r="M2137" s="74"/>
      <c r="N2137" s="19"/>
      <c r="O2137" s="73"/>
      <c r="P2137" s="82">
        <v>1</v>
      </c>
      <c r="Q2137" s="24">
        <v>1</v>
      </c>
      <c r="R2137" s="81">
        <f t="shared" si="130"/>
        <v>1</v>
      </c>
      <c r="S2137" s="87"/>
      <c r="T2137" s="19"/>
      <c r="U2137" s="25"/>
      <c r="V2137" s="25"/>
      <c r="W2137" s="81"/>
      <c r="X2137" s="91" t="e">
        <f ca="1">+VLOOKUP(#REF!,REFERENCIAS!$C:$D,2,0)*VLOOKUP(#REF!,PONDERADORES!A:P,IF(AND(INFORMACION!$T2137='REFERENCIAS RIESGO'!$C$36,INFORMACION!$F2137=REFERENCIAS!$C$24),16,IF(INFORMACION!$T2137='REFERENCIAS RIESGO'!$C$36,13,IF(INFORMACION!$F2137=REFERENCIAS!$C$24,10,7))),0)+VLOOKUP(K2137,REFERENCIAS!$C:$D,2,0)*VLOOKUP($K$2,PONDERADORES!A:P,IF(AND(INFORMACION!$T2137='REFERENCIAS RIESGO'!$C$36,INFORMACION!$F2137=REFERENCIAS!$C$24),16,IF(INFORMACION!$T2137='REFERENCIAS RIESGO'!$C$36,13,IF(INFORMACION!$F2137=REFERENCIAS!$C$24,10,7))),0)+VLOOKUP(L2137,REFERENCIAS!$C:$D,2,0)*VLOOKUP($L$2,PONDERADORES!A:P,IF(AND(INFORMACION!$T2137='REFERENCIAS RIESGO'!$C$36,INFORMACION!$F2137=REFERENCIAS!$C$24),16,IF(INFORMACION!$T2137='REFERENCIAS RIESGO'!$C$36,13,IF(INFORMACION!$F2137=REFERENCIAS!$C$24,10,7))),0)+VLOOKUP(F2137,REFERENCIAS!$C:$D,2,0)*VLOOKUP($F$2,PONDERADORES!A:P,IF(AND(INFORMACION!$T2137='REFERENCIAS RIESGO'!$C$36,INFORMACION!$F2137=REFERENCIAS!$C$24),16,IF(INFORMACION!$T2137='REFERENCIAS RIESGO'!$C$36,13,IF(INFORMACION!$F2137=REFERENCIAS!$C$24,10,7))),0)+VLOOKUP(T2137,REFERENCIAS!$C:$D,2,0)*VLOOKUP($T$2,PONDERADORES!A:P,IF(AND(INFORMACION!$T2137='REFERENCIAS RIESGO'!$C$36,INFORMACION!$F2137=REFERENCIAS!$C$24),16,IF(INFORMACION!$T2137='REFERENCIAS RIESGO'!$C$36,13,IF(INFORMACION!$F2137=REFERENCIAS!$C$24,10,7))),0)+VLOOKUP(IF(J2137&lt;=0.2,0.2,IF(AND(J2137&gt;0.2,J2137&lt;=0.4),0.4,IF(AND(J2137&gt;0.4,J2137&lt;=0.6),0.6,IF(AND(J2137&gt;0.6,J2137&lt;=0.8),0.8,IF(AND(J2137&gt;0.8,J2137&lt;=1),1))))),REFERENCIAS!$C:$D,2,0)*VLOOKUP($J$2,PONDERADORES!A:P,IF(AND(INFORMACION!$T2137='REFERENCIAS RIESGO'!$C$36,INFORMACION!$F2137=REFERENCIAS!$C$24),16,IF(INFORMACION!$T2137='REFERENCIAS RIESGO'!$C$36,13,IF(INFORMACION!$F2137=REFERENCIAS!$C$24,10,7))),0)</f>
        <v>#REF!</v>
      </c>
      <c r="Y2137" s="68">
        <f>+VLOOKUP(M2137,REFERENCIAS!$C:$D,2,0)*VLOOKUP($M$2,PONDERADORES!$A$7:$G$9,7,0)+VLOOKUP(N2137,REFERENCIAS!$C:$D,2,0)*VLOOKUP($N$2,PONDERADORES!$A$7:$G$9,7,0)+VLOOKUP(O2137,REFERENCIAS!$C:$D,2,0)*VLOOKUP($O$2,PONDERADORES!$A$7:$G$9,7,0)</f>
        <v>0.2</v>
      </c>
      <c r="Z2137" s="2">
        <f>+VLOOKUP(IF(R2137&lt;0.1,0,IF(AND(R2137&gt;=0.1,R2137&lt;0.2),0.1,IF(AND(R2137&gt;=0.2,R2137&lt;0.3),0.2,IF(R2137&gt;0.3,0.3,)))),REFERENCIAS!$C:$D,2,0)*VLOOKUP($R$2,PONDERADORES!$A$11:$G$11,7,0)</f>
        <v>15</v>
      </c>
      <c r="AA2137" s="92"/>
      <c r="AB2137" s="95" t="e">
        <f t="shared" ca="1" si="131"/>
        <v>#REF!</v>
      </c>
      <c r="AC2137" s="23" t="e">
        <f ca="1">IF(AB2137&gt;REFERENCIAS!$C$62,REFERENCIAS!$B$62,IF(AND(AB2137&gt;=REFERENCIAS!$C$63,AB2137&lt;REFERENCIAS!$D$63),REFERENCIAS!$B$63,IF(AND(AB2137&gt;REFERENCIAS!$C$64,AB2137&lt;=REFERENCIAS!$D$64),REFERENCIAS!$B$64,IF(AND(AB2137&gt;=REFERENCIAS!$C$65,AB2137&lt;REFERENCIAS!$D$65),REFERENCIAS!$B$65, "Revisar"))))</f>
        <v>#REF!</v>
      </c>
      <c r="AD2137" s="94" t="e">
        <f ca="1">VLOOKUP(AC2137,REFERENCIAS!$B$62:$G$65,4,FALSE)</f>
        <v>#REF!</v>
      </c>
    </row>
    <row r="2138" spans="1:30" ht="17.25" x14ac:dyDescent="0.25">
      <c r="A2138" s="74"/>
      <c r="B2138" s="19"/>
      <c r="C2138" s="19"/>
      <c r="D2138" s="50"/>
      <c r="E2138" s="73"/>
      <c r="F2138" s="74"/>
      <c r="G2138" s="9"/>
      <c r="H2138" s="48"/>
      <c r="I2138" s="49">
        <f t="shared" ca="1" si="129"/>
        <v>2022</v>
      </c>
      <c r="J2138" s="22">
        <f t="shared" ca="1" si="128"/>
        <v>1</v>
      </c>
      <c r="K2138" s="19"/>
      <c r="L2138" s="73"/>
      <c r="M2138" s="74"/>
      <c r="N2138" s="19"/>
      <c r="O2138" s="73"/>
      <c r="P2138" s="82">
        <v>1</v>
      </c>
      <c r="Q2138" s="24">
        <v>1</v>
      </c>
      <c r="R2138" s="81">
        <f t="shared" si="130"/>
        <v>1</v>
      </c>
      <c r="S2138" s="87"/>
      <c r="T2138" s="19"/>
      <c r="U2138" s="25"/>
      <c r="V2138" s="25"/>
      <c r="W2138" s="81"/>
      <c r="X2138" s="91" t="e">
        <f ca="1">+VLOOKUP(#REF!,REFERENCIAS!$C:$D,2,0)*VLOOKUP(#REF!,PONDERADORES!A:P,IF(AND(INFORMACION!$T2138='REFERENCIAS RIESGO'!$C$36,INFORMACION!$F2138=REFERENCIAS!$C$24),16,IF(INFORMACION!$T2138='REFERENCIAS RIESGO'!$C$36,13,IF(INFORMACION!$F2138=REFERENCIAS!$C$24,10,7))),0)+VLOOKUP(K2138,REFERENCIAS!$C:$D,2,0)*VLOOKUP($K$2,PONDERADORES!A:P,IF(AND(INFORMACION!$T2138='REFERENCIAS RIESGO'!$C$36,INFORMACION!$F2138=REFERENCIAS!$C$24),16,IF(INFORMACION!$T2138='REFERENCIAS RIESGO'!$C$36,13,IF(INFORMACION!$F2138=REFERENCIAS!$C$24,10,7))),0)+VLOOKUP(L2138,REFERENCIAS!$C:$D,2,0)*VLOOKUP($L$2,PONDERADORES!A:P,IF(AND(INFORMACION!$T2138='REFERENCIAS RIESGO'!$C$36,INFORMACION!$F2138=REFERENCIAS!$C$24),16,IF(INFORMACION!$T2138='REFERENCIAS RIESGO'!$C$36,13,IF(INFORMACION!$F2138=REFERENCIAS!$C$24,10,7))),0)+VLOOKUP(F2138,REFERENCIAS!$C:$D,2,0)*VLOOKUP($F$2,PONDERADORES!A:P,IF(AND(INFORMACION!$T2138='REFERENCIAS RIESGO'!$C$36,INFORMACION!$F2138=REFERENCIAS!$C$24),16,IF(INFORMACION!$T2138='REFERENCIAS RIESGO'!$C$36,13,IF(INFORMACION!$F2138=REFERENCIAS!$C$24,10,7))),0)+VLOOKUP(T2138,REFERENCIAS!$C:$D,2,0)*VLOOKUP($T$2,PONDERADORES!A:P,IF(AND(INFORMACION!$T2138='REFERENCIAS RIESGO'!$C$36,INFORMACION!$F2138=REFERENCIAS!$C$24),16,IF(INFORMACION!$T2138='REFERENCIAS RIESGO'!$C$36,13,IF(INFORMACION!$F2138=REFERENCIAS!$C$24,10,7))),0)+VLOOKUP(IF(J2138&lt;=0.2,0.2,IF(AND(J2138&gt;0.2,J2138&lt;=0.4),0.4,IF(AND(J2138&gt;0.4,J2138&lt;=0.6),0.6,IF(AND(J2138&gt;0.6,J2138&lt;=0.8),0.8,IF(AND(J2138&gt;0.8,J2138&lt;=1),1))))),REFERENCIAS!$C:$D,2,0)*VLOOKUP($J$2,PONDERADORES!A:P,IF(AND(INFORMACION!$T2138='REFERENCIAS RIESGO'!$C$36,INFORMACION!$F2138=REFERENCIAS!$C$24),16,IF(INFORMACION!$T2138='REFERENCIAS RIESGO'!$C$36,13,IF(INFORMACION!$F2138=REFERENCIAS!$C$24,10,7))),0)</f>
        <v>#REF!</v>
      </c>
      <c r="Y2138" s="68">
        <f>+VLOOKUP(M2138,REFERENCIAS!$C:$D,2,0)*VLOOKUP($M$2,PONDERADORES!$A$7:$G$9,7,0)+VLOOKUP(N2138,REFERENCIAS!$C:$D,2,0)*VLOOKUP($N$2,PONDERADORES!$A$7:$G$9,7,0)+VLOOKUP(O2138,REFERENCIAS!$C:$D,2,0)*VLOOKUP($O$2,PONDERADORES!$A$7:$G$9,7,0)</f>
        <v>0.2</v>
      </c>
      <c r="Z2138" s="2">
        <f>+VLOOKUP(IF(R2138&lt;0.1,0,IF(AND(R2138&gt;=0.1,R2138&lt;0.2),0.1,IF(AND(R2138&gt;=0.2,R2138&lt;0.3),0.2,IF(R2138&gt;0.3,0.3,)))),REFERENCIAS!$C:$D,2,0)*VLOOKUP($R$2,PONDERADORES!$A$11:$G$11,7,0)</f>
        <v>15</v>
      </c>
      <c r="AA2138" s="92"/>
      <c r="AB2138" s="95" t="e">
        <f t="shared" ca="1" si="131"/>
        <v>#REF!</v>
      </c>
      <c r="AC2138" s="23" t="e">
        <f ca="1">IF(AB2138&gt;REFERENCIAS!$C$62,REFERENCIAS!$B$62,IF(AND(AB2138&gt;=REFERENCIAS!$C$63,AB2138&lt;REFERENCIAS!$D$63),REFERENCIAS!$B$63,IF(AND(AB2138&gt;REFERENCIAS!$C$64,AB2138&lt;=REFERENCIAS!$D$64),REFERENCIAS!$B$64,IF(AND(AB2138&gt;=REFERENCIAS!$C$65,AB2138&lt;REFERENCIAS!$D$65),REFERENCIAS!$B$65, "Revisar"))))</f>
        <v>#REF!</v>
      </c>
      <c r="AD2138" s="94" t="e">
        <f ca="1">VLOOKUP(AC2138,REFERENCIAS!$B$62:$G$65,4,FALSE)</f>
        <v>#REF!</v>
      </c>
    </row>
    <row r="2139" spans="1:30" ht="17.25" x14ac:dyDescent="0.25">
      <c r="A2139" s="74"/>
      <c r="B2139" s="19"/>
      <c r="C2139" s="19"/>
      <c r="D2139" s="50"/>
      <c r="E2139" s="73"/>
      <c r="F2139" s="74"/>
      <c r="G2139" s="9"/>
      <c r="H2139" s="48"/>
      <c r="I2139" s="49">
        <f t="shared" ca="1" si="129"/>
        <v>2022</v>
      </c>
      <c r="J2139" s="22">
        <f t="shared" ca="1" si="128"/>
        <v>1</v>
      </c>
      <c r="K2139" s="19"/>
      <c r="L2139" s="73"/>
      <c r="M2139" s="74"/>
      <c r="N2139" s="19"/>
      <c r="O2139" s="73"/>
      <c r="P2139" s="82">
        <v>1</v>
      </c>
      <c r="Q2139" s="24">
        <v>1</v>
      </c>
      <c r="R2139" s="81">
        <f t="shared" si="130"/>
        <v>1</v>
      </c>
      <c r="S2139" s="87"/>
      <c r="T2139" s="19"/>
      <c r="U2139" s="25"/>
      <c r="V2139" s="25"/>
      <c r="W2139" s="81"/>
      <c r="X2139" s="91" t="e">
        <f ca="1">+VLOOKUP(#REF!,REFERENCIAS!$C:$D,2,0)*VLOOKUP(#REF!,PONDERADORES!A:P,IF(AND(INFORMACION!$T2139='REFERENCIAS RIESGO'!$C$36,INFORMACION!$F2139=REFERENCIAS!$C$24),16,IF(INFORMACION!$T2139='REFERENCIAS RIESGO'!$C$36,13,IF(INFORMACION!$F2139=REFERENCIAS!$C$24,10,7))),0)+VLOOKUP(K2139,REFERENCIAS!$C:$D,2,0)*VLOOKUP($K$2,PONDERADORES!A:P,IF(AND(INFORMACION!$T2139='REFERENCIAS RIESGO'!$C$36,INFORMACION!$F2139=REFERENCIAS!$C$24),16,IF(INFORMACION!$T2139='REFERENCIAS RIESGO'!$C$36,13,IF(INFORMACION!$F2139=REFERENCIAS!$C$24,10,7))),0)+VLOOKUP(L2139,REFERENCIAS!$C:$D,2,0)*VLOOKUP($L$2,PONDERADORES!A:P,IF(AND(INFORMACION!$T2139='REFERENCIAS RIESGO'!$C$36,INFORMACION!$F2139=REFERENCIAS!$C$24),16,IF(INFORMACION!$T2139='REFERENCIAS RIESGO'!$C$36,13,IF(INFORMACION!$F2139=REFERENCIAS!$C$24,10,7))),0)+VLOOKUP(F2139,REFERENCIAS!$C:$D,2,0)*VLOOKUP($F$2,PONDERADORES!A:P,IF(AND(INFORMACION!$T2139='REFERENCIAS RIESGO'!$C$36,INFORMACION!$F2139=REFERENCIAS!$C$24),16,IF(INFORMACION!$T2139='REFERENCIAS RIESGO'!$C$36,13,IF(INFORMACION!$F2139=REFERENCIAS!$C$24,10,7))),0)+VLOOKUP(T2139,REFERENCIAS!$C:$D,2,0)*VLOOKUP($T$2,PONDERADORES!A:P,IF(AND(INFORMACION!$T2139='REFERENCIAS RIESGO'!$C$36,INFORMACION!$F2139=REFERENCIAS!$C$24),16,IF(INFORMACION!$T2139='REFERENCIAS RIESGO'!$C$36,13,IF(INFORMACION!$F2139=REFERENCIAS!$C$24,10,7))),0)+VLOOKUP(IF(J2139&lt;=0.2,0.2,IF(AND(J2139&gt;0.2,J2139&lt;=0.4),0.4,IF(AND(J2139&gt;0.4,J2139&lt;=0.6),0.6,IF(AND(J2139&gt;0.6,J2139&lt;=0.8),0.8,IF(AND(J2139&gt;0.8,J2139&lt;=1),1))))),REFERENCIAS!$C:$D,2,0)*VLOOKUP($J$2,PONDERADORES!A:P,IF(AND(INFORMACION!$T2139='REFERENCIAS RIESGO'!$C$36,INFORMACION!$F2139=REFERENCIAS!$C$24),16,IF(INFORMACION!$T2139='REFERENCIAS RIESGO'!$C$36,13,IF(INFORMACION!$F2139=REFERENCIAS!$C$24,10,7))),0)</f>
        <v>#REF!</v>
      </c>
      <c r="Y2139" s="68">
        <f>+VLOOKUP(M2139,REFERENCIAS!$C:$D,2,0)*VLOOKUP($M$2,PONDERADORES!$A$7:$G$9,7,0)+VLOOKUP(N2139,REFERENCIAS!$C:$D,2,0)*VLOOKUP($N$2,PONDERADORES!$A$7:$G$9,7,0)+VLOOKUP(O2139,REFERENCIAS!$C:$D,2,0)*VLOOKUP($O$2,PONDERADORES!$A$7:$G$9,7,0)</f>
        <v>0.2</v>
      </c>
      <c r="Z2139" s="2">
        <f>+VLOOKUP(IF(R2139&lt;0.1,0,IF(AND(R2139&gt;=0.1,R2139&lt;0.2),0.1,IF(AND(R2139&gt;=0.2,R2139&lt;0.3),0.2,IF(R2139&gt;0.3,0.3,)))),REFERENCIAS!$C:$D,2,0)*VLOOKUP($R$2,PONDERADORES!$A$11:$G$11,7,0)</f>
        <v>15</v>
      </c>
      <c r="AA2139" s="92"/>
      <c r="AB2139" s="95" t="e">
        <f t="shared" ca="1" si="131"/>
        <v>#REF!</v>
      </c>
      <c r="AC2139" s="23" t="e">
        <f ca="1">IF(AB2139&gt;REFERENCIAS!$C$62,REFERENCIAS!$B$62,IF(AND(AB2139&gt;=REFERENCIAS!$C$63,AB2139&lt;REFERENCIAS!$D$63),REFERENCIAS!$B$63,IF(AND(AB2139&gt;REFERENCIAS!$C$64,AB2139&lt;=REFERENCIAS!$D$64),REFERENCIAS!$B$64,IF(AND(AB2139&gt;=REFERENCIAS!$C$65,AB2139&lt;REFERENCIAS!$D$65),REFERENCIAS!$B$65, "Revisar"))))</f>
        <v>#REF!</v>
      </c>
      <c r="AD2139" s="94" t="e">
        <f ca="1">VLOOKUP(AC2139,REFERENCIAS!$B$62:$G$65,4,FALSE)</f>
        <v>#REF!</v>
      </c>
    </row>
    <row r="2140" spans="1:30" ht="17.25" x14ac:dyDescent="0.25">
      <c r="A2140" s="74"/>
      <c r="B2140" s="19"/>
      <c r="C2140" s="19"/>
      <c r="D2140" s="50"/>
      <c r="E2140" s="73"/>
      <c r="F2140" s="74"/>
      <c r="G2140" s="9"/>
      <c r="H2140" s="48"/>
      <c r="I2140" s="49">
        <f t="shared" ca="1" si="129"/>
        <v>2022</v>
      </c>
      <c r="J2140" s="22">
        <f t="shared" ca="1" si="128"/>
        <v>1</v>
      </c>
      <c r="K2140" s="19"/>
      <c r="L2140" s="73"/>
      <c r="M2140" s="74"/>
      <c r="N2140" s="19"/>
      <c r="O2140" s="73"/>
      <c r="P2140" s="82">
        <v>1</v>
      </c>
      <c r="Q2140" s="24">
        <v>1</v>
      </c>
      <c r="R2140" s="81">
        <f t="shared" si="130"/>
        <v>1</v>
      </c>
      <c r="S2140" s="87"/>
      <c r="T2140" s="19"/>
      <c r="U2140" s="25"/>
      <c r="V2140" s="25"/>
      <c r="W2140" s="81"/>
      <c r="X2140" s="91" t="e">
        <f ca="1">+VLOOKUP(#REF!,REFERENCIAS!$C:$D,2,0)*VLOOKUP(#REF!,PONDERADORES!A:P,IF(AND(INFORMACION!$T2140='REFERENCIAS RIESGO'!$C$36,INFORMACION!$F2140=REFERENCIAS!$C$24),16,IF(INFORMACION!$T2140='REFERENCIAS RIESGO'!$C$36,13,IF(INFORMACION!$F2140=REFERENCIAS!$C$24,10,7))),0)+VLOOKUP(K2140,REFERENCIAS!$C:$D,2,0)*VLOOKUP($K$2,PONDERADORES!A:P,IF(AND(INFORMACION!$T2140='REFERENCIAS RIESGO'!$C$36,INFORMACION!$F2140=REFERENCIAS!$C$24),16,IF(INFORMACION!$T2140='REFERENCIAS RIESGO'!$C$36,13,IF(INFORMACION!$F2140=REFERENCIAS!$C$24,10,7))),0)+VLOOKUP(L2140,REFERENCIAS!$C:$D,2,0)*VLOOKUP($L$2,PONDERADORES!A:P,IF(AND(INFORMACION!$T2140='REFERENCIAS RIESGO'!$C$36,INFORMACION!$F2140=REFERENCIAS!$C$24),16,IF(INFORMACION!$T2140='REFERENCIAS RIESGO'!$C$36,13,IF(INFORMACION!$F2140=REFERENCIAS!$C$24,10,7))),0)+VLOOKUP(F2140,REFERENCIAS!$C:$D,2,0)*VLOOKUP($F$2,PONDERADORES!A:P,IF(AND(INFORMACION!$T2140='REFERENCIAS RIESGO'!$C$36,INFORMACION!$F2140=REFERENCIAS!$C$24),16,IF(INFORMACION!$T2140='REFERENCIAS RIESGO'!$C$36,13,IF(INFORMACION!$F2140=REFERENCIAS!$C$24,10,7))),0)+VLOOKUP(T2140,REFERENCIAS!$C:$D,2,0)*VLOOKUP($T$2,PONDERADORES!A:P,IF(AND(INFORMACION!$T2140='REFERENCIAS RIESGO'!$C$36,INFORMACION!$F2140=REFERENCIAS!$C$24),16,IF(INFORMACION!$T2140='REFERENCIAS RIESGO'!$C$36,13,IF(INFORMACION!$F2140=REFERENCIAS!$C$24,10,7))),0)+VLOOKUP(IF(J2140&lt;=0.2,0.2,IF(AND(J2140&gt;0.2,J2140&lt;=0.4),0.4,IF(AND(J2140&gt;0.4,J2140&lt;=0.6),0.6,IF(AND(J2140&gt;0.6,J2140&lt;=0.8),0.8,IF(AND(J2140&gt;0.8,J2140&lt;=1),1))))),REFERENCIAS!$C:$D,2,0)*VLOOKUP($J$2,PONDERADORES!A:P,IF(AND(INFORMACION!$T2140='REFERENCIAS RIESGO'!$C$36,INFORMACION!$F2140=REFERENCIAS!$C$24),16,IF(INFORMACION!$T2140='REFERENCIAS RIESGO'!$C$36,13,IF(INFORMACION!$F2140=REFERENCIAS!$C$24,10,7))),0)</f>
        <v>#REF!</v>
      </c>
      <c r="Y2140" s="68">
        <f>+VLOOKUP(M2140,REFERENCIAS!$C:$D,2,0)*VLOOKUP($M$2,PONDERADORES!$A$7:$G$9,7,0)+VLOOKUP(N2140,REFERENCIAS!$C:$D,2,0)*VLOOKUP($N$2,PONDERADORES!$A$7:$G$9,7,0)+VLOOKUP(O2140,REFERENCIAS!$C:$D,2,0)*VLOOKUP($O$2,PONDERADORES!$A$7:$G$9,7,0)</f>
        <v>0.2</v>
      </c>
      <c r="Z2140" s="2">
        <f>+VLOOKUP(IF(R2140&lt;0.1,0,IF(AND(R2140&gt;=0.1,R2140&lt;0.2),0.1,IF(AND(R2140&gt;=0.2,R2140&lt;0.3),0.2,IF(R2140&gt;0.3,0.3,)))),REFERENCIAS!$C:$D,2,0)*VLOOKUP($R$2,PONDERADORES!$A$11:$G$11,7,0)</f>
        <v>15</v>
      </c>
      <c r="AA2140" s="92"/>
      <c r="AB2140" s="95" t="e">
        <f t="shared" ca="1" si="131"/>
        <v>#REF!</v>
      </c>
      <c r="AC2140" s="23" t="e">
        <f ca="1">IF(AB2140&gt;REFERENCIAS!$C$62,REFERENCIAS!$B$62,IF(AND(AB2140&gt;=REFERENCIAS!$C$63,AB2140&lt;REFERENCIAS!$D$63),REFERENCIAS!$B$63,IF(AND(AB2140&gt;REFERENCIAS!$C$64,AB2140&lt;=REFERENCIAS!$D$64),REFERENCIAS!$B$64,IF(AND(AB2140&gt;=REFERENCIAS!$C$65,AB2140&lt;REFERENCIAS!$D$65),REFERENCIAS!$B$65, "Revisar"))))</f>
        <v>#REF!</v>
      </c>
      <c r="AD2140" s="94" t="e">
        <f ca="1">VLOOKUP(AC2140,REFERENCIAS!$B$62:$G$65,4,FALSE)</f>
        <v>#REF!</v>
      </c>
    </row>
    <row r="2141" spans="1:30" ht="17.25" x14ac:dyDescent="0.25">
      <c r="A2141" s="74"/>
      <c r="B2141" s="19"/>
      <c r="C2141" s="19"/>
      <c r="D2141" s="50"/>
      <c r="E2141" s="73"/>
      <c r="F2141" s="74"/>
      <c r="G2141" s="9"/>
      <c r="H2141" s="48"/>
      <c r="I2141" s="49">
        <f t="shared" ca="1" si="129"/>
        <v>2022</v>
      </c>
      <c r="J2141" s="22">
        <f t="shared" ca="1" si="128"/>
        <v>1</v>
      </c>
      <c r="K2141" s="19"/>
      <c r="L2141" s="73"/>
      <c r="M2141" s="74"/>
      <c r="N2141" s="19"/>
      <c r="O2141" s="73"/>
      <c r="P2141" s="82">
        <v>1</v>
      </c>
      <c r="Q2141" s="24">
        <v>1</v>
      </c>
      <c r="R2141" s="81">
        <f t="shared" si="130"/>
        <v>1</v>
      </c>
      <c r="S2141" s="87"/>
      <c r="T2141" s="19"/>
      <c r="U2141" s="25"/>
      <c r="V2141" s="25"/>
      <c r="W2141" s="81"/>
      <c r="X2141" s="91" t="e">
        <f ca="1">+VLOOKUP(#REF!,REFERENCIAS!$C:$D,2,0)*VLOOKUP(#REF!,PONDERADORES!A:P,IF(AND(INFORMACION!$T2141='REFERENCIAS RIESGO'!$C$36,INFORMACION!$F2141=REFERENCIAS!$C$24),16,IF(INFORMACION!$T2141='REFERENCIAS RIESGO'!$C$36,13,IF(INFORMACION!$F2141=REFERENCIAS!$C$24,10,7))),0)+VLOOKUP(K2141,REFERENCIAS!$C:$D,2,0)*VLOOKUP($K$2,PONDERADORES!A:P,IF(AND(INFORMACION!$T2141='REFERENCIAS RIESGO'!$C$36,INFORMACION!$F2141=REFERENCIAS!$C$24),16,IF(INFORMACION!$T2141='REFERENCIAS RIESGO'!$C$36,13,IF(INFORMACION!$F2141=REFERENCIAS!$C$24,10,7))),0)+VLOOKUP(L2141,REFERENCIAS!$C:$D,2,0)*VLOOKUP($L$2,PONDERADORES!A:P,IF(AND(INFORMACION!$T2141='REFERENCIAS RIESGO'!$C$36,INFORMACION!$F2141=REFERENCIAS!$C$24),16,IF(INFORMACION!$T2141='REFERENCIAS RIESGO'!$C$36,13,IF(INFORMACION!$F2141=REFERENCIAS!$C$24,10,7))),0)+VLOOKUP(F2141,REFERENCIAS!$C:$D,2,0)*VLOOKUP($F$2,PONDERADORES!A:P,IF(AND(INFORMACION!$T2141='REFERENCIAS RIESGO'!$C$36,INFORMACION!$F2141=REFERENCIAS!$C$24),16,IF(INFORMACION!$T2141='REFERENCIAS RIESGO'!$C$36,13,IF(INFORMACION!$F2141=REFERENCIAS!$C$24,10,7))),0)+VLOOKUP(T2141,REFERENCIAS!$C:$D,2,0)*VLOOKUP($T$2,PONDERADORES!A:P,IF(AND(INFORMACION!$T2141='REFERENCIAS RIESGO'!$C$36,INFORMACION!$F2141=REFERENCIAS!$C$24),16,IF(INFORMACION!$T2141='REFERENCIAS RIESGO'!$C$36,13,IF(INFORMACION!$F2141=REFERENCIAS!$C$24,10,7))),0)+VLOOKUP(IF(J2141&lt;=0.2,0.2,IF(AND(J2141&gt;0.2,J2141&lt;=0.4),0.4,IF(AND(J2141&gt;0.4,J2141&lt;=0.6),0.6,IF(AND(J2141&gt;0.6,J2141&lt;=0.8),0.8,IF(AND(J2141&gt;0.8,J2141&lt;=1),1))))),REFERENCIAS!$C:$D,2,0)*VLOOKUP($J$2,PONDERADORES!A:P,IF(AND(INFORMACION!$T2141='REFERENCIAS RIESGO'!$C$36,INFORMACION!$F2141=REFERENCIAS!$C$24),16,IF(INFORMACION!$T2141='REFERENCIAS RIESGO'!$C$36,13,IF(INFORMACION!$F2141=REFERENCIAS!$C$24,10,7))),0)</f>
        <v>#REF!</v>
      </c>
      <c r="Y2141" s="68">
        <f>+VLOOKUP(M2141,REFERENCIAS!$C:$D,2,0)*VLOOKUP($M$2,PONDERADORES!$A$7:$G$9,7,0)+VLOOKUP(N2141,REFERENCIAS!$C:$D,2,0)*VLOOKUP($N$2,PONDERADORES!$A$7:$G$9,7,0)+VLOOKUP(O2141,REFERENCIAS!$C:$D,2,0)*VLOOKUP($O$2,PONDERADORES!$A$7:$G$9,7,0)</f>
        <v>0.2</v>
      </c>
      <c r="Z2141" s="2">
        <f>+VLOOKUP(IF(R2141&lt;0.1,0,IF(AND(R2141&gt;=0.1,R2141&lt;0.2),0.1,IF(AND(R2141&gt;=0.2,R2141&lt;0.3),0.2,IF(R2141&gt;0.3,0.3,)))),REFERENCIAS!$C:$D,2,0)*VLOOKUP($R$2,PONDERADORES!$A$11:$G$11,7,0)</f>
        <v>15</v>
      </c>
      <c r="AA2141" s="92"/>
      <c r="AB2141" s="95" t="e">
        <f t="shared" ca="1" si="131"/>
        <v>#REF!</v>
      </c>
      <c r="AC2141" s="23" t="e">
        <f ca="1">IF(AB2141&gt;REFERENCIAS!$C$62,REFERENCIAS!$B$62,IF(AND(AB2141&gt;=REFERENCIAS!$C$63,AB2141&lt;REFERENCIAS!$D$63),REFERENCIAS!$B$63,IF(AND(AB2141&gt;REFERENCIAS!$C$64,AB2141&lt;=REFERENCIAS!$D$64),REFERENCIAS!$B$64,IF(AND(AB2141&gt;=REFERENCIAS!$C$65,AB2141&lt;REFERENCIAS!$D$65),REFERENCIAS!$B$65, "Revisar"))))</f>
        <v>#REF!</v>
      </c>
      <c r="AD2141" s="94" t="e">
        <f ca="1">VLOOKUP(AC2141,REFERENCIAS!$B$62:$G$65,4,FALSE)</f>
        <v>#REF!</v>
      </c>
    </row>
    <row r="2142" spans="1:30" ht="17.25" x14ac:dyDescent="0.25">
      <c r="A2142" s="74"/>
      <c r="B2142" s="19"/>
      <c r="C2142" s="19"/>
      <c r="D2142" s="50"/>
      <c r="E2142" s="73"/>
      <c r="F2142" s="74"/>
      <c r="G2142" s="9"/>
      <c r="H2142" s="48"/>
      <c r="I2142" s="49">
        <f t="shared" ca="1" si="129"/>
        <v>2022</v>
      </c>
      <c r="J2142" s="22">
        <f t="shared" ca="1" si="128"/>
        <v>1</v>
      </c>
      <c r="K2142" s="19"/>
      <c r="L2142" s="73"/>
      <c r="M2142" s="74"/>
      <c r="N2142" s="19"/>
      <c r="O2142" s="73"/>
      <c r="P2142" s="82">
        <v>1</v>
      </c>
      <c r="Q2142" s="24">
        <v>1</v>
      </c>
      <c r="R2142" s="81">
        <f t="shared" si="130"/>
        <v>1</v>
      </c>
      <c r="S2142" s="87"/>
      <c r="T2142" s="19"/>
      <c r="U2142" s="25"/>
      <c r="V2142" s="25"/>
      <c r="W2142" s="81"/>
      <c r="X2142" s="91" t="e">
        <f ca="1">+VLOOKUP(#REF!,REFERENCIAS!$C:$D,2,0)*VLOOKUP(#REF!,PONDERADORES!A:P,IF(AND(INFORMACION!$T2142='REFERENCIAS RIESGO'!$C$36,INFORMACION!$F2142=REFERENCIAS!$C$24),16,IF(INFORMACION!$T2142='REFERENCIAS RIESGO'!$C$36,13,IF(INFORMACION!$F2142=REFERENCIAS!$C$24,10,7))),0)+VLOOKUP(K2142,REFERENCIAS!$C:$D,2,0)*VLOOKUP($K$2,PONDERADORES!A:P,IF(AND(INFORMACION!$T2142='REFERENCIAS RIESGO'!$C$36,INFORMACION!$F2142=REFERENCIAS!$C$24),16,IF(INFORMACION!$T2142='REFERENCIAS RIESGO'!$C$36,13,IF(INFORMACION!$F2142=REFERENCIAS!$C$24,10,7))),0)+VLOOKUP(L2142,REFERENCIAS!$C:$D,2,0)*VLOOKUP($L$2,PONDERADORES!A:P,IF(AND(INFORMACION!$T2142='REFERENCIAS RIESGO'!$C$36,INFORMACION!$F2142=REFERENCIAS!$C$24),16,IF(INFORMACION!$T2142='REFERENCIAS RIESGO'!$C$36,13,IF(INFORMACION!$F2142=REFERENCIAS!$C$24,10,7))),0)+VLOOKUP(F2142,REFERENCIAS!$C:$D,2,0)*VLOOKUP($F$2,PONDERADORES!A:P,IF(AND(INFORMACION!$T2142='REFERENCIAS RIESGO'!$C$36,INFORMACION!$F2142=REFERENCIAS!$C$24),16,IF(INFORMACION!$T2142='REFERENCIAS RIESGO'!$C$36,13,IF(INFORMACION!$F2142=REFERENCIAS!$C$24,10,7))),0)+VLOOKUP(T2142,REFERENCIAS!$C:$D,2,0)*VLOOKUP($T$2,PONDERADORES!A:P,IF(AND(INFORMACION!$T2142='REFERENCIAS RIESGO'!$C$36,INFORMACION!$F2142=REFERENCIAS!$C$24),16,IF(INFORMACION!$T2142='REFERENCIAS RIESGO'!$C$36,13,IF(INFORMACION!$F2142=REFERENCIAS!$C$24,10,7))),0)+VLOOKUP(IF(J2142&lt;=0.2,0.2,IF(AND(J2142&gt;0.2,J2142&lt;=0.4),0.4,IF(AND(J2142&gt;0.4,J2142&lt;=0.6),0.6,IF(AND(J2142&gt;0.6,J2142&lt;=0.8),0.8,IF(AND(J2142&gt;0.8,J2142&lt;=1),1))))),REFERENCIAS!$C:$D,2,0)*VLOOKUP($J$2,PONDERADORES!A:P,IF(AND(INFORMACION!$T2142='REFERENCIAS RIESGO'!$C$36,INFORMACION!$F2142=REFERENCIAS!$C$24),16,IF(INFORMACION!$T2142='REFERENCIAS RIESGO'!$C$36,13,IF(INFORMACION!$F2142=REFERENCIAS!$C$24,10,7))),0)</f>
        <v>#REF!</v>
      </c>
      <c r="Y2142" s="68">
        <f>+VLOOKUP(M2142,REFERENCIAS!$C:$D,2,0)*VLOOKUP($M$2,PONDERADORES!$A$7:$G$9,7,0)+VLOOKUP(N2142,REFERENCIAS!$C:$D,2,0)*VLOOKUP($N$2,PONDERADORES!$A$7:$G$9,7,0)+VLOOKUP(O2142,REFERENCIAS!$C:$D,2,0)*VLOOKUP($O$2,PONDERADORES!$A$7:$G$9,7,0)</f>
        <v>0.2</v>
      </c>
      <c r="Z2142" s="2">
        <f>+VLOOKUP(IF(R2142&lt;0.1,0,IF(AND(R2142&gt;=0.1,R2142&lt;0.2),0.1,IF(AND(R2142&gt;=0.2,R2142&lt;0.3),0.2,IF(R2142&gt;0.3,0.3,)))),REFERENCIAS!$C:$D,2,0)*VLOOKUP($R$2,PONDERADORES!$A$11:$G$11,7,0)</f>
        <v>15</v>
      </c>
      <c r="AA2142" s="92"/>
      <c r="AB2142" s="95" t="e">
        <f t="shared" ca="1" si="131"/>
        <v>#REF!</v>
      </c>
      <c r="AC2142" s="23" t="e">
        <f ca="1">IF(AB2142&gt;REFERENCIAS!$C$62,REFERENCIAS!$B$62,IF(AND(AB2142&gt;=REFERENCIAS!$C$63,AB2142&lt;REFERENCIAS!$D$63),REFERENCIAS!$B$63,IF(AND(AB2142&gt;REFERENCIAS!$C$64,AB2142&lt;=REFERENCIAS!$D$64),REFERENCIAS!$B$64,IF(AND(AB2142&gt;=REFERENCIAS!$C$65,AB2142&lt;REFERENCIAS!$D$65),REFERENCIAS!$B$65, "Revisar"))))</f>
        <v>#REF!</v>
      </c>
      <c r="AD2142" s="94" t="e">
        <f ca="1">VLOOKUP(AC2142,REFERENCIAS!$B$62:$G$65,4,FALSE)</f>
        <v>#REF!</v>
      </c>
    </row>
    <row r="2143" spans="1:30" ht="17.25" x14ac:dyDescent="0.25">
      <c r="A2143" s="74"/>
      <c r="B2143" s="19"/>
      <c r="C2143" s="19"/>
      <c r="D2143" s="50"/>
      <c r="E2143" s="73"/>
      <c r="F2143" s="74"/>
      <c r="G2143" s="9"/>
      <c r="H2143" s="48"/>
      <c r="I2143" s="49">
        <f t="shared" ca="1" si="129"/>
        <v>2022</v>
      </c>
      <c r="J2143" s="22">
        <f t="shared" ca="1" si="128"/>
        <v>1</v>
      </c>
      <c r="K2143" s="19"/>
      <c r="L2143" s="73"/>
      <c r="M2143" s="74"/>
      <c r="N2143" s="19"/>
      <c r="O2143" s="73"/>
      <c r="P2143" s="82">
        <v>1</v>
      </c>
      <c r="Q2143" s="24">
        <v>1</v>
      </c>
      <c r="R2143" s="81">
        <f t="shared" si="130"/>
        <v>1</v>
      </c>
      <c r="S2143" s="87"/>
      <c r="T2143" s="19"/>
      <c r="U2143" s="25"/>
      <c r="V2143" s="25"/>
      <c r="W2143" s="81"/>
      <c r="X2143" s="91" t="e">
        <f ca="1">+VLOOKUP(#REF!,REFERENCIAS!$C:$D,2,0)*VLOOKUP(#REF!,PONDERADORES!A:P,IF(AND(INFORMACION!$T2143='REFERENCIAS RIESGO'!$C$36,INFORMACION!$F2143=REFERENCIAS!$C$24),16,IF(INFORMACION!$T2143='REFERENCIAS RIESGO'!$C$36,13,IF(INFORMACION!$F2143=REFERENCIAS!$C$24,10,7))),0)+VLOOKUP(K2143,REFERENCIAS!$C:$D,2,0)*VLOOKUP($K$2,PONDERADORES!A:P,IF(AND(INFORMACION!$T2143='REFERENCIAS RIESGO'!$C$36,INFORMACION!$F2143=REFERENCIAS!$C$24),16,IF(INFORMACION!$T2143='REFERENCIAS RIESGO'!$C$36,13,IF(INFORMACION!$F2143=REFERENCIAS!$C$24,10,7))),0)+VLOOKUP(L2143,REFERENCIAS!$C:$D,2,0)*VLOOKUP($L$2,PONDERADORES!A:P,IF(AND(INFORMACION!$T2143='REFERENCIAS RIESGO'!$C$36,INFORMACION!$F2143=REFERENCIAS!$C$24),16,IF(INFORMACION!$T2143='REFERENCIAS RIESGO'!$C$36,13,IF(INFORMACION!$F2143=REFERENCIAS!$C$24,10,7))),0)+VLOOKUP(F2143,REFERENCIAS!$C:$D,2,0)*VLOOKUP($F$2,PONDERADORES!A:P,IF(AND(INFORMACION!$T2143='REFERENCIAS RIESGO'!$C$36,INFORMACION!$F2143=REFERENCIAS!$C$24),16,IF(INFORMACION!$T2143='REFERENCIAS RIESGO'!$C$36,13,IF(INFORMACION!$F2143=REFERENCIAS!$C$24,10,7))),0)+VLOOKUP(T2143,REFERENCIAS!$C:$D,2,0)*VLOOKUP($T$2,PONDERADORES!A:P,IF(AND(INFORMACION!$T2143='REFERENCIAS RIESGO'!$C$36,INFORMACION!$F2143=REFERENCIAS!$C$24),16,IF(INFORMACION!$T2143='REFERENCIAS RIESGO'!$C$36,13,IF(INFORMACION!$F2143=REFERENCIAS!$C$24,10,7))),0)+VLOOKUP(IF(J2143&lt;=0.2,0.2,IF(AND(J2143&gt;0.2,J2143&lt;=0.4),0.4,IF(AND(J2143&gt;0.4,J2143&lt;=0.6),0.6,IF(AND(J2143&gt;0.6,J2143&lt;=0.8),0.8,IF(AND(J2143&gt;0.8,J2143&lt;=1),1))))),REFERENCIAS!$C:$D,2,0)*VLOOKUP($J$2,PONDERADORES!A:P,IF(AND(INFORMACION!$T2143='REFERENCIAS RIESGO'!$C$36,INFORMACION!$F2143=REFERENCIAS!$C$24),16,IF(INFORMACION!$T2143='REFERENCIAS RIESGO'!$C$36,13,IF(INFORMACION!$F2143=REFERENCIAS!$C$24,10,7))),0)</f>
        <v>#REF!</v>
      </c>
      <c r="Y2143" s="68">
        <f>+VLOOKUP(M2143,REFERENCIAS!$C:$D,2,0)*VLOOKUP($M$2,PONDERADORES!$A$7:$G$9,7,0)+VLOOKUP(N2143,REFERENCIAS!$C:$D,2,0)*VLOOKUP($N$2,PONDERADORES!$A$7:$G$9,7,0)+VLOOKUP(O2143,REFERENCIAS!$C:$D,2,0)*VLOOKUP($O$2,PONDERADORES!$A$7:$G$9,7,0)</f>
        <v>0.2</v>
      </c>
      <c r="Z2143" s="2">
        <f>+VLOOKUP(IF(R2143&lt;0.1,0,IF(AND(R2143&gt;=0.1,R2143&lt;0.2),0.1,IF(AND(R2143&gt;=0.2,R2143&lt;0.3),0.2,IF(R2143&gt;0.3,0.3,)))),REFERENCIAS!$C:$D,2,0)*VLOOKUP($R$2,PONDERADORES!$A$11:$G$11,7,0)</f>
        <v>15</v>
      </c>
      <c r="AA2143" s="92"/>
      <c r="AB2143" s="95" t="e">
        <f t="shared" ca="1" si="131"/>
        <v>#REF!</v>
      </c>
      <c r="AC2143" s="23" t="e">
        <f ca="1">IF(AB2143&gt;REFERENCIAS!$C$62,REFERENCIAS!$B$62,IF(AND(AB2143&gt;=REFERENCIAS!$C$63,AB2143&lt;REFERENCIAS!$D$63),REFERENCIAS!$B$63,IF(AND(AB2143&gt;REFERENCIAS!$C$64,AB2143&lt;=REFERENCIAS!$D$64),REFERENCIAS!$B$64,IF(AND(AB2143&gt;=REFERENCIAS!$C$65,AB2143&lt;REFERENCIAS!$D$65),REFERENCIAS!$B$65, "Revisar"))))</f>
        <v>#REF!</v>
      </c>
      <c r="AD2143" s="94" t="e">
        <f ca="1">VLOOKUP(AC2143,REFERENCIAS!$B$62:$G$65,4,FALSE)</f>
        <v>#REF!</v>
      </c>
    </row>
    <row r="2144" spans="1:30" ht="17.25" x14ac:dyDescent="0.25">
      <c r="A2144" s="74"/>
      <c r="B2144" s="19"/>
      <c r="C2144" s="19"/>
      <c r="D2144" s="50"/>
      <c r="E2144" s="73"/>
      <c r="F2144" s="74"/>
      <c r="G2144" s="9"/>
      <c r="H2144" s="48"/>
      <c r="I2144" s="49">
        <f t="shared" ca="1" si="129"/>
        <v>2022</v>
      </c>
      <c r="J2144" s="22">
        <f t="shared" ca="1" si="128"/>
        <v>1</v>
      </c>
      <c r="K2144" s="19"/>
      <c r="L2144" s="73"/>
      <c r="M2144" s="74"/>
      <c r="N2144" s="19"/>
      <c r="O2144" s="73"/>
      <c r="P2144" s="82">
        <v>1</v>
      </c>
      <c r="Q2144" s="24">
        <v>1</v>
      </c>
      <c r="R2144" s="81">
        <f t="shared" si="130"/>
        <v>1</v>
      </c>
      <c r="S2144" s="87"/>
      <c r="T2144" s="19"/>
      <c r="U2144" s="25"/>
      <c r="V2144" s="25"/>
      <c r="W2144" s="81"/>
      <c r="X2144" s="91" t="e">
        <f ca="1">+VLOOKUP(#REF!,REFERENCIAS!$C:$D,2,0)*VLOOKUP(#REF!,PONDERADORES!A:P,IF(AND(INFORMACION!$T2144='REFERENCIAS RIESGO'!$C$36,INFORMACION!$F2144=REFERENCIAS!$C$24),16,IF(INFORMACION!$T2144='REFERENCIAS RIESGO'!$C$36,13,IF(INFORMACION!$F2144=REFERENCIAS!$C$24,10,7))),0)+VLOOKUP(K2144,REFERENCIAS!$C:$D,2,0)*VLOOKUP($K$2,PONDERADORES!A:P,IF(AND(INFORMACION!$T2144='REFERENCIAS RIESGO'!$C$36,INFORMACION!$F2144=REFERENCIAS!$C$24),16,IF(INFORMACION!$T2144='REFERENCIAS RIESGO'!$C$36,13,IF(INFORMACION!$F2144=REFERENCIAS!$C$24,10,7))),0)+VLOOKUP(L2144,REFERENCIAS!$C:$D,2,0)*VLOOKUP($L$2,PONDERADORES!A:P,IF(AND(INFORMACION!$T2144='REFERENCIAS RIESGO'!$C$36,INFORMACION!$F2144=REFERENCIAS!$C$24),16,IF(INFORMACION!$T2144='REFERENCIAS RIESGO'!$C$36,13,IF(INFORMACION!$F2144=REFERENCIAS!$C$24,10,7))),0)+VLOOKUP(F2144,REFERENCIAS!$C:$D,2,0)*VLOOKUP($F$2,PONDERADORES!A:P,IF(AND(INFORMACION!$T2144='REFERENCIAS RIESGO'!$C$36,INFORMACION!$F2144=REFERENCIAS!$C$24),16,IF(INFORMACION!$T2144='REFERENCIAS RIESGO'!$C$36,13,IF(INFORMACION!$F2144=REFERENCIAS!$C$24,10,7))),0)+VLOOKUP(T2144,REFERENCIAS!$C:$D,2,0)*VLOOKUP($T$2,PONDERADORES!A:P,IF(AND(INFORMACION!$T2144='REFERENCIAS RIESGO'!$C$36,INFORMACION!$F2144=REFERENCIAS!$C$24),16,IF(INFORMACION!$T2144='REFERENCIAS RIESGO'!$C$36,13,IF(INFORMACION!$F2144=REFERENCIAS!$C$24,10,7))),0)+VLOOKUP(IF(J2144&lt;=0.2,0.2,IF(AND(J2144&gt;0.2,J2144&lt;=0.4),0.4,IF(AND(J2144&gt;0.4,J2144&lt;=0.6),0.6,IF(AND(J2144&gt;0.6,J2144&lt;=0.8),0.8,IF(AND(J2144&gt;0.8,J2144&lt;=1),1))))),REFERENCIAS!$C:$D,2,0)*VLOOKUP($J$2,PONDERADORES!A:P,IF(AND(INFORMACION!$T2144='REFERENCIAS RIESGO'!$C$36,INFORMACION!$F2144=REFERENCIAS!$C$24),16,IF(INFORMACION!$T2144='REFERENCIAS RIESGO'!$C$36,13,IF(INFORMACION!$F2144=REFERENCIAS!$C$24,10,7))),0)</f>
        <v>#REF!</v>
      </c>
      <c r="Y2144" s="68">
        <f>+VLOOKUP(M2144,REFERENCIAS!$C:$D,2,0)*VLOOKUP($M$2,PONDERADORES!$A$7:$G$9,7,0)+VLOOKUP(N2144,REFERENCIAS!$C:$D,2,0)*VLOOKUP($N$2,PONDERADORES!$A$7:$G$9,7,0)+VLOOKUP(O2144,REFERENCIAS!$C:$D,2,0)*VLOOKUP($O$2,PONDERADORES!$A$7:$G$9,7,0)</f>
        <v>0.2</v>
      </c>
      <c r="Z2144" s="2">
        <f>+VLOOKUP(IF(R2144&lt;0.1,0,IF(AND(R2144&gt;=0.1,R2144&lt;0.2),0.1,IF(AND(R2144&gt;=0.2,R2144&lt;0.3),0.2,IF(R2144&gt;0.3,0.3,)))),REFERENCIAS!$C:$D,2,0)*VLOOKUP($R$2,PONDERADORES!$A$11:$G$11,7,0)</f>
        <v>15</v>
      </c>
      <c r="AA2144" s="92"/>
      <c r="AB2144" s="95" t="e">
        <f t="shared" ca="1" si="131"/>
        <v>#REF!</v>
      </c>
      <c r="AC2144" s="23" t="e">
        <f ca="1">IF(AB2144&gt;REFERENCIAS!$C$62,REFERENCIAS!$B$62,IF(AND(AB2144&gt;=REFERENCIAS!$C$63,AB2144&lt;REFERENCIAS!$D$63),REFERENCIAS!$B$63,IF(AND(AB2144&gt;REFERENCIAS!$C$64,AB2144&lt;=REFERENCIAS!$D$64),REFERENCIAS!$B$64,IF(AND(AB2144&gt;=REFERENCIAS!$C$65,AB2144&lt;REFERENCIAS!$D$65),REFERENCIAS!$B$65, "Revisar"))))</f>
        <v>#REF!</v>
      </c>
      <c r="AD2144" s="94" t="e">
        <f ca="1">VLOOKUP(AC2144,REFERENCIAS!$B$62:$G$65,4,FALSE)</f>
        <v>#REF!</v>
      </c>
    </row>
    <row r="2145" spans="1:30" ht="17.25" x14ac:dyDescent="0.25">
      <c r="A2145" s="74"/>
      <c r="B2145" s="19"/>
      <c r="C2145" s="19"/>
      <c r="D2145" s="50"/>
      <c r="E2145" s="73"/>
      <c r="F2145" s="74"/>
      <c r="G2145" s="9"/>
      <c r="H2145" s="48"/>
      <c r="I2145" s="49">
        <f t="shared" ca="1" si="129"/>
        <v>2022</v>
      </c>
      <c r="J2145" s="22">
        <f t="shared" ca="1" si="128"/>
        <v>1</v>
      </c>
      <c r="K2145" s="19"/>
      <c r="L2145" s="73"/>
      <c r="M2145" s="74"/>
      <c r="N2145" s="19"/>
      <c r="O2145" s="73"/>
      <c r="P2145" s="82">
        <v>1</v>
      </c>
      <c r="Q2145" s="24">
        <v>1</v>
      </c>
      <c r="R2145" s="81">
        <f t="shared" si="130"/>
        <v>1</v>
      </c>
      <c r="S2145" s="87"/>
      <c r="T2145" s="19"/>
      <c r="U2145" s="25"/>
      <c r="V2145" s="25"/>
      <c r="W2145" s="81"/>
      <c r="X2145" s="91" t="e">
        <f ca="1">+VLOOKUP(#REF!,REFERENCIAS!$C:$D,2,0)*VLOOKUP(#REF!,PONDERADORES!A:P,IF(AND(INFORMACION!$T2145='REFERENCIAS RIESGO'!$C$36,INFORMACION!$F2145=REFERENCIAS!$C$24),16,IF(INFORMACION!$T2145='REFERENCIAS RIESGO'!$C$36,13,IF(INFORMACION!$F2145=REFERENCIAS!$C$24,10,7))),0)+VLOOKUP(K2145,REFERENCIAS!$C:$D,2,0)*VLOOKUP($K$2,PONDERADORES!A:P,IF(AND(INFORMACION!$T2145='REFERENCIAS RIESGO'!$C$36,INFORMACION!$F2145=REFERENCIAS!$C$24),16,IF(INFORMACION!$T2145='REFERENCIAS RIESGO'!$C$36,13,IF(INFORMACION!$F2145=REFERENCIAS!$C$24,10,7))),0)+VLOOKUP(L2145,REFERENCIAS!$C:$D,2,0)*VLOOKUP($L$2,PONDERADORES!A:P,IF(AND(INFORMACION!$T2145='REFERENCIAS RIESGO'!$C$36,INFORMACION!$F2145=REFERENCIAS!$C$24),16,IF(INFORMACION!$T2145='REFERENCIAS RIESGO'!$C$36,13,IF(INFORMACION!$F2145=REFERENCIAS!$C$24,10,7))),0)+VLOOKUP(F2145,REFERENCIAS!$C:$D,2,0)*VLOOKUP($F$2,PONDERADORES!A:P,IF(AND(INFORMACION!$T2145='REFERENCIAS RIESGO'!$C$36,INFORMACION!$F2145=REFERENCIAS!$C$24),16,IF(INFORMACION!$T2145='REFERENCIAS RIESGO'!$C$36,13,IF(INFORMACION!$F2145=REFERENCIAS!$C$24,10,7))),0)+VLOOKUP(T2145,REFERENCIAS!$C:$D,2,0)*VLOOKUP($T$2,PONDERADORES!A:P,IF(AND(INFORMACION!$T2145='REFERENCIAS RIESGO'!$C$36,INFORMACION!$F2145=REFERENCIAS!$C$24),16,IF(INFORMACION!$T2145='REFERENCIAS RIESGO'!$C$36,13,IF(INFORMACION!$F2145=REFERENCIAS!$C$24,10,7))),0)+VLOOKUP(IF(J2145&lt;=0.2,0.2,IF(AND(J2145&gt;0.2,J2145&lt;=0.4),0.4,IF(AND(J2145&gt;0.4,J2145&lt;=0.6),0.6,IF(AND(J2145&gt;0.6,J2145&lt;=0.8),0.8,IF(AND(J2145&gt;0.8,J2145&lt;=1),1))))),REFERENCIAS!$C:$D,2,0)*VLOOKUP($J$2,PONDERADORES!A:P,IF(AND(INFORMACION!$T2145='REFERENCIAS RIESGO'!$C$36,INFORMACION!$F2145=REFERENCIAS!$C$24),16,IF(INFORMACION!$T2145='REFERENCIAS RIESGO'!$C$36,13,IF(INFORMACION!$F2145=REFERENCIAS!$C$24,10,7))),0)</f>
        <v>#REF!</v>
      </c>
      <c r="Y2145" s="68">
        <f>+VLOOKUP(M2145,REFERENCIAS!$C:$D,2,0)*VLOOKUP($M$2,PONDERADORES!$A$7:$G$9,7,0)+VLOOKUP(N2145,REFERENCIAS!$C:$D,2,0)*VLOOKUP($N$2,PONDERADORES!$A$7:$G$9,7,0)+VLOOKUP(O2145,REFERENCIAS!$C:$D,2,0)*VLOOKUP($O$2,PONDERADORES!$A$7:$G$9,7,0)</f>
        <v>0.2</v>
      </c>
      <c r="Z2145" s="2">
        <f>+VLOOKUP(IF(R2145&lt;0.1,0,IF(AND(R2145&gt;=0.1,R2145&lt;0.2),0.1,IF(AND(R2145&gt;=0.2,R2145&lt;0.3),0.2,IF(R2145&gt;0.3,0.3,)))),REFERENCIAS!$C:$D,2,0)*VLOOKUP($R$2,PONDERADORES!$A$11:$G$11,7,0)</f>
        <v>15</v>
      </c>
      <c r="AA2145" s="92"/>
      <c r="AB2145" s="95" t="e">
        <f t="shared" ca="1" si="131"/>
        <v>#REF!</v>
      </c>
      <c r="AC2145" s="23" t="e">
        <f ca="1">IF(AB2145&gt;REFERENCIAS!$C$62,REFERENCIAS!$B$62,IF(AND(AB2145&gt;=REFERENCIAS!$C$63,AB2145&lt;REFERENCIAS!$D$63),REFERENCIAS!$B$63,IF(AND(AB2145&gt;REFERENCIAS!$C$64,AB2145&lt;=REFERENCIAS!$D$64),REFERENCIAS!$B$64,IF(AND(AB2145&gt;=REFERENCIAS!$C$65,AB2145&lt;REFERENCIAS!$D$65),REFERENCIAS!$B$65, "Revisar"))))</f>
        <v>#REF!</v>
      </c>
      <c r="AD2145" s="94" t="e">
        <f ca="1">VLOOKUP(AC2145,REFERENCIAS!$B$62:$G$65,4,FALSE)</f>
        <v>#REF!</v>
      </c>
    </row>
    <row r="2146" spans="1:30" ht="17.25" x14ac:dyDescent="0.25">
      <c r="A2146" s="74"/>
      <c r="B2146" s="19"/>
      <c r="C2146" s="19"/>
      <c r="D2146" s="50"/>
      <c r="E2146" s="73"/>
      <c r="F2146" s="74"/>
      <c r="G2146" s="9"/>
      <c r="H2146" s="48"/>
      <c r="I2146" s="49">
        <f t="shared" ca="1" si="129"/>
        <v>2022</v>
      </c>
      <c r="J2146" s="22">
        <f t="shared" ca="1" si="128"/>
        <v>1</v>
      </c>
      <c r="K2146" s="19"/>
      <c r="L2146" s="73"/>
      <c r="M2146" s="74"/>
      <c r="N2146" s="19"/>
      <c r="O2146" s="73"/>
      <c r="P2146" s="82">
        <v>1</v>
      </c>
      <c r="Q2146" s="24">
        <v>1</v>
      </c>
      <c r="R2146" s="81">
        <f t="shared" si="130"/>
        <v>1</v>
      </c>
      <c r="S2146" s="87"/>
      <c r="T2146" s="19"/>
      <c r="U2146" s="25"/>
      <c r="V2146" s="25"/>
      <c r="W2146" s="81"/>
      <c r="X2146" s="91" t="e">
        <f ca="1">+VLOOKUP(#REF!,REFERENCIAS!$C:$D,2,0)*VLOOKUP(#REF!,PONDERADORES!A:P,IF(AND(INFORMACION!$T2146='REFERENCIAS RIESGO'!$C$36,INFORMACION!$F2146=REFERENCIAS!$C$24),16,IF(INFORMACION!$T2146='REFERENCIAS RIESGO'!$C$36,13,IF(INFORMACION!$F2146=REFERENCIAS!$C$24,10,7))),0)+VLOOKUP(K2146,REFERENCIAS!$C:$D,2,0)*VLOOKUP($K$2,PONDERADORES!A:P,IF(AND(INFORMACION!$T2146='REFERENCIAS RIESGO'!$C$36,INFORMACION!$F2146=REFERENCIAS!$C$24),16,IF(INFORMACION!$T2146='REFERENCIAS RIESGO'!$C$36,13,IF(INFORMACION!$F2146=REFERENCIAS!$C$24,10,7))),0)+VLOOKUP(L2146,REFERENCIAS!$C:$D,2,0)*VLOOKUP($L$2,PONDERADORES!A:P,IF(AND(INFORMACION!$T2146='REFERENCIAS RIESGO'!$C$36,INFORMACION!$F2146=REFERENCIAS!$C$24),16,IF(INFORMACION!$T2146='REFERENCIAS RIESGO'!$C$36,13,IF(INFORMACION!$F2146=REFERENCIAS!$C$24,10,7))),0)+VLOOKUP(F2146,REFERENCIAS!$C:$D,2,0)*VLOOKUP($F$2,PONDERADORES!A:P,IF(AND(INFORMACION!$T2146='REFERENCIAS RIESGO'!$C$36,INFORMACION!$F2146=REFERENCIAS!$C$24),16,IF(INFORMACION!$T2146='REFERENCIAS RIESGO'!$C$36,13,IF(INFORMACION!$F2146=REFERENCIAS!$C$24,10,7))),0)+VLOOKUP(T2146,REFERENCIAS!$C:$D,2,0)*VLOOKUP($T$2,PONDERADORES!A:P,IF(AND(INFORMACION!$T2146='REFERENCIAS RIESGO'!$C$36,INFORMACION!$F2146=REFERENCIAS!$C$24),16,IF(INFORMACION!$T2146='REFERENCIAS RIESGO'!$C$36,13,IF(INFORMACION!$F2146=REFERENCIAS!$C$24,10,7))),0)+VLOOKUP(IF(J2146&lt;=0.2,0.2,IF(AND(J2146&gt;0.2,J2146&lt;=0.4),0.4,IF(AND(J2146&gt;0.4,J2146&lt;=0.6),0.6,IF(AND(J2146&gt;0.6,J2146&lt;=0.8),0.8,IF(AND(J2146&gt;0.8,J2146&lt;=1),1))))),REFERENCIAS!$C:$D,2,0)*VLOOKUP($J$2,PONDERADORES!A:P,IF(AND(INFORMACION!$T2146='REFERENCIAS RIESGO'!$C$36,INFORMACION!$F2146=REFERENCIAS!$C$24),16,IF(INFORMACION!$T2146='REFERENCIAS RIESGO'!$C$36,13,IF(INFORMACION!$F2146=REFERENCIAS!$C$24,10,7))),0)</f>
        <v>#REF!</v>
      </c>
      <c r="Y2146" s="68">
        <f>+VLOOKUP(M2146,REFERENCIAS!$C:$D,2,0)*VLOOKUP($M$2,PONDERADORES!$A$7:$G$9,7,0)+VLOOKUP(N2146,REFERENCIAS!$C:$D,2,0)*VLOOKUP($N$2,PONDERADORES!$A$7:$G$9,7,0)+VLOOKUP(O2146,REFERENCIAS!$C:$D,2,0)*VLOOKUP($O$2,PONDERADORES!$A$7:$G$9,7,0)</f>
        <v>0.2</v>
      </c>
      <c r="Z2146" s="2">
        <f>+VLOOKUP(IF(R2146&lt;0.1,0,IF(AND(R2146&gt;=0.1,R2146&lt;0.2),0.1,IF(AND(R2146&gt;=0.2,R2146&lt;0.3),0.2,IF(R2146&gt;0.3,0.3,)))),REFERENCIAS!$C:$D,2,0)*VLOOKUP($R$2,PONDERADORES!$A$11:$G$11,7,0)</f>
        <v>15</v>
      </c>
      <c r="AA2146" s="92"/>
      <c r="AB2146" s="95" t="e">
        <f t="shared" ca="1" si="131"/>
        <v>#REF!</v>
      </c>
      <c r="AC2146" s="23" t="e">
        <f ca="1">IF(AB2146&gt;REFERENCIAS!$C$62,REFERENCIAS!$B$62,IF(AND(AB2146&gt;=REFERENCIAS!$C$63,AB2146&lt;REFERENCIAS!$D$63),REFERENCIAS!$B$63,IF(AND(AB2146&gt;REFERENCIAS!$C$64,AB2146&lt;=REFERENCIAS!$D$64),REFERENCIAS!$B$64,IF(AND(AB2146&gt;=REFERENCIAS!$C$65,AB2146&lt;REFERENCIAS!$D$65),REFERENCIAS!$B$65, "Revisar"))))</f>
        <v>#REF!</v>
      </c>
      <c r="AD2146" s="94" t="e">
        <f ca="1">VLOOKUP(AC2146,REFERENCIAS!$B$62:$G$65,4,FALSE)</f>
        <v>#REF!</v>
      </c>
    </row>
    <row r="2147" spans="1:30" ht="17.25" x14ac:dyDescent="0.25">
      <c r="A2147" s="74"/>
      <c r="B2147" s="19"/>
      <c r="C2147" s="19"/>
      <c r="D2147" s="50"/>
      <c r="E2147" s="73"/>
      <c r="F2147" s="74"/>
      <c r="G2147" s="9"/>
      <c r="H2147" s="48"/>
      <c r="I2147" s="49">
        <f t="shared" ca="1" si="129"/>
        <v>2022</v>
      </c>
      <c r="J2147" s="22">
        <f t="shared" ca="1" si="128"/>
        <v>1</v>
      </c>
      <c r="K2147" s="19"/>
      <c r="L2147" s="73"/>
      <c r="M2147" s="74"/>
      <c r="N2147" s="19"/>
      <c r="O2147" s="73"/>
      <c r="P2147" s="82">
        <v>1</v>
      </c>
      <c r="Q2147" s="24">
        <v>1</v>
      </c>
      <c r="R2147" s="81">
        <f t="shared" si="130"/>
        <v>1</v>
      </c>
      <c r="S2147" s="87"/>
      <c r="T2147" s="19"/>
      <c r="U2147" s="25"/>
      <c r="V2147" s="25"/>
      <c r="W2147" s="81"/>
      <c r="X2147" s="91" t="e">
        <f ca="1">+VLOOKUP(#REF!,REFERENCIAS!$C:$D,2,0)*VLOOKUP(#REF!,PONDERADORES!A:P,IF(AND(INFORMACION!$T2147='REFERENCIAS RIESGO'!$C$36,INFORMACION!$F2147=REFERENCIAS!$C$24),16,IF(INFORMACION!$T2147='REFERENCIAS RIESGO'!$C$36,13,IF(INFORMACION!$F2147=REFERENCIAS!$C$24,10,7))),0)+VLOOKUP(K2147,REFERENCIAS!$C:$D,2,0)*VLOOKUP($K$2,PONDERADORES!A:P,IF(AND(INFORMACION!$T2147='REFERENCIAS RIESGO'!$C$36,INFORMACION!$F2147=REFERENCIAS!$C$24),16,IF(INFORMACION!$T2147='REFERENCIAS RIESGO'!$C$36,13,IF(INFORMACION!$F2147=REFERENCIAS!$C$24,10,7))),0)+VLOOKUP(L2147,REFERENCIAS!$C:$D,2,0)*VLOOKUP($L$2,PONDERADORES!A:P,IF(AND(INFORMACION!$T2147='REFERENCIAS RIESGO'!$C$36,INFORMACION!$F2147=REFERENCIAS!$C$24),16,IF(INFORMACION!$T2147='REFERENCIAS RIESGO'!$C$36,13,IF(INFORMACION!$F2147=REFERENCIAS!$C$24,10,7))),0)+VLOOKUP(F2147,REFERENCIAS!$C:$D,2,0)*VLOOKUP($F$2,PONDERADORES!A:P,IF(AND(INFORMACION!$T2147='REFERENCIAS RIESGO'!$C$36,INFORMACION!$F2147=REFERENCIAS!$C$24),16,IF(INFORMACION!$T2147='REFERENCIAS RIESGO'!$C$36,13,IF(INFORMACION!$F2147=REFERENCIAS!$C$24,10,7))),0)+VLOOKUP(T2147,REFERENCIAS!$C:$D,2,0)*VLOOKUP($T$2,PONDERADORES!A:P,IF(AND(INFORMACION!$T2147='REFERENCIAS RIESGO'!$C$36,INFORMACION!$F2147=REFERENCIAS!$C$24),16,IF(INFORMACION!$T2147='REFERENCIAS RIESGO'!$C$36,13,IF(INFORMACION!$F2147=REFERENCIAS!$C$24,10,7))),0)+VLOOKUP(IF(J2147&lt;=0.2,0.2,IF(AND(J2147&gt;0.2,J2147&lt;=0.4),0.4,IF(AND(J2147&gt;0.4,J2147&lt;=0.6),0.6,IF(AND(J2147&gt;0.6,J2147&lt;=0.8),0.8,IF(AND(J2147&gt;0.8,J2147&lt;=1),1))))),REFERENCIAS!$C:$D,2,0)*VLOOKUP($J$2,PONDERADORES!A:P,IF(AND(INFORMACION!$T2147='REFERENCIAS RIESGO'!$C$36,INFORMACION!$F2147=REFERENCIAS!$C$24),16,IF(INFORMACION!$T2147='REFERENCIAS RIESGO'!$C$36,13,IF(INFORMACION!$F2147=REFERENCIAS!$C$24,10,7))),0)</f>
        <v>#REF!</v>
      </c>
      <c r="Y2147" s="68">
        <f>+VLOOKUP(M2147,REFERENCIAS!$C:$D,2,0)*VLOOKUP($M$2,PONDERADORES!$A$7:$G$9,7,0)+VLOOKUP(N2147,REFERENCIAS!$C:$D,2,0)*VLOOKUP($N$2,PONDERADORES!$A$7:$G$9,7,0)+VLOOKUP(O2147,REFERENCIAS!$C:$D,2,0)*VLOOKUP($O$2,PONDERADORES!$A$7:$G$9,7,0)</f>
        <v>0.2</v>
      </c>
      <c r="Z2147" s="2">
        <f>+VLOOKUP(IF(R2147&lt;0.1,0,IF(AND(R2147&gt;=0.1,R2147&lt;0.2),0.1,IF(AND(R2147&gt;=0.2,R2147&lt;0.3),0.2,IF(R2147&gt;0.3,0.3,)))),REFERENCIAS!$C:$D,2,0)*VLOOKUP($R$2,PONDERADORES!$A$11:$G$11,7,0)</f>
        <v>15</v>
      </c>
      <c r="AA2147" s="92"/>
      <c r="AB2147" s="95" t="e">
        <f t="shared" ca="1" si="131"/>
        <v>#REF!</v>
      </c>
      <c r="AC2147" s="23" t="e">
        <f ca="1">IF(AB2147&gt;REFERENCIAS!$C$62,REFERENCIAS!$B$62,IF(AND(AB2147&gt;=REFERENCIAS!$C$63,AB2147&lt;REFERENCIAS!$D$63),REFERENCIAS!$B$63,IF(AND(AB2147&gt;REFERENCIAS!$C$64,AB2147&lt;=REFERENCIAS!$D$64),REFERENCIAS!$B$64,IF(AND(AB2147&gt;=REFERENCIAS!$C$65,AB2147&lt;REFERENCIAS!$D$65),REFERENCIAS!$B$65, "Revisar"))))</f>
        <v>#REF!</v>
      </c>
      <c r="AD2147" s="94" t="e">
        <f ca="1">VLOOKUP(AC2147,REFERENCIAS!$B$62:$G$65,4,FALSE)</f>
        <v>#REF!</v>
      </c>
    </row>
    <row r="2148" spans="1:30" ht="17.25" x14ac:dyDescent="0.25">
      <c r="A2148" s="74"/>
      <c r="B2148" s="19"/>
      <c r="C2148" s="19"/>
      <c r="D2148" s="50"/>
      <c r="E2148" s="73"/>
      <c r="F2148" s="74"/>
      <c r="G2148" s="9"/>
      <c r="H2148" s="48"/>
      <c r="I2148" s="49">
        <f t="shared" ca="1" si="129"/>
        <v>2022</v>
      </c>
      <c r="J2148" s="22">
        <f t="shared" ca="1" si="128"/>
        <v>1</v>
      </c>
      <c r="K2148" s="19"/>
      <c r="L2148" s="73"/>
      <c r="M2148" s="74"/>
      <c r="N2148" s="19"/>
      <c r="O2148" s="73"/>
      <c r="P2148" s="82">
        <v>1</v>
      </c>
      <c r="Q2148" s="24">
        <v>1</v>
      </c>
      <c r="R2148" s="81">
        <f t="shared" si="130"/>
        <v>1</v>
      </c>
      <c r="S2148" s="87"/>
      <c r="T2148" s="19"/>
      <c r="U2148" s="25"/>
      <c r="V2148" s="25"/>
      <c r="W2148" s="81"/>
      <c r="X2148" s="91" t="e">
        <f ca="1">+VLOOKUP(#REF!,REFERENCIAS!$C:$D,2,0)*VLOOKUP(#REF!,PONDERADORES!A:P,IF(AND(INFORMACION!$T2148='REFERENCIAS RIESGO'!$C$36,INFORMACION!$F2148=REFERENCIAS!$C$24),16,IF(INFORMACION!$T2148='REFERENCIAS RIESGO'!$C$36,13,IF(INFORMACION!$F2148=REFERENCIAS!$C$24,10,7))),0)+VLOOKUP(K2148,REFERENCIAS!$C:$D,2,0)*VLOOKUP($K$2,PONDERADORES!A:P,IF(AND(INFORMACION!$T2148='REFERENCIAS RIESGO'!$C$36,INFORMACION!$F2148=REFERENCIAS!$C$24),16,IF(INFORMACION!$T2148='REFERENCIAS RIESGO'!$C$36,13,IF(INFORMACION!$F2148=REFERENCIAS!$C$24,10,7))),0)+VLOOKUP(L2148,REFERENCIAS!$C:$D,2,0)*VLOOKUP($L$2,PONDERADORES!A:P,IF(AND(INFORMACION!$T2148='REFERENCIAS RIESGO'!$C$36,INFORMACION!$F2148=REFERENCIAS!$C$24),16,IF(INFORMACION!$T2148='REFERENCIAS RIESGO'!$C$36,13,IF(INFORMACION!$F2148=REFERENCIAS!$C$24,10,7))),0)+VLOOKUP(F2148,REFERENCIAS!$C:$D,2,0)*VLOOKUP($F$2,PONDERADORES!A:P,IF(AND(INFORMACION!$T2148='REFERENCIAS RIESGO'!$C$36,INFORMACION!$F2148=REFERENCIAS!$C$24),16,IF(INFORMACION!$T2148='REFERENCIAS RIESGO'!$C$36,13,IF(INFORMACION!$F2148=REFERENCIAS!$C$24,10,7))),0)+VLOOKUP(T2148,REFERENCIAS!$C:$D,2,0)*VLOOKUP($T$2,PONDERADORES!A:P,IF(AND(INFORMACION!$T2148='REFERENCIAS RIESGO'!$C$36,INFORMACION!$F2148=REFERENCIAS!$C$24),16,IF(INFORMACION!$T2148='REFERENCIAS RIESGO'!$C$36,13,IF(INFORMACION!$F2148=REFERENCIAS!$C$24,10,7))),0)+VLOOKUP(IF(J2148&lt;=0.2,0.2,IF(AND(J2148&gt;0.2,J2148&lt;=0.4),0.4,IF(AND(J2148&gt;0.4,J2148&lt;=0.6),0.6,IF(AND(J2148&gt;0.6,J2148&lt;=0.8),0.8,IF(AND(J2148&gt;0.8,J2148&lt;=1),1))))),REFERENCIAS!$C:$D,2,0)*VLOOKUP($J$2,PONDERADORES!A:P,IF(AND(INFORMACION!$T2148='REFERENCIAS RIESGO'!$C$36,INFORMACION!$F2148=REFERENCIAS!$C$24),16,IF(INFORMACION!$T2148='REFERENCIAS RIESGO'!$C$36,13,IF(INFORMACION!$F2148=REFERENCIAS!$C$24,10,7))),0)</f>
        <v>#REF!</v>
      </c>
      <c r="Y2148" s="68">
        <f>+VLOOKUP(M2148,REFERENCIAS!$C:$D,2,0)*VLOOKUP($M$2,PONDERADORES!$A$7:$G$9,7,0)+VLOOKUP(N2148,REFERENCIAS!$C:$D,2,0)*VLOOKUP($N$2,PONDERADORES!$A$7:$G$9,7,0)+VLOOKUP(O2148,REFERENCIAS!$C:$D,2,0)*VLOOKUP($O$2,PONDERADORES!$A$7:$G$9,7,0)</f>
        <v>0.2</v>
      </c>
      <c r="Z2148" s="2">
        <f>+VLOOKUP(IF(R2148&lt;0.1,0,IF(AND(R2148&gt;=0.1,R2148&lt;0.2),0.1,IF(AND(R2148&gt;=0.2,R2148&lt;0.3),0.2,IF(R2148&gt;0.3,0.3,)))),REFERENCIAS!$C:$D,2,0)*VLOOKUP($R$2,PONDERADORES!$A$11:$G$11,7,0)</f>
        <v>15</v>
      </c>
      <c r="AA2148" s="92"/>
      <c r="AB2148" s="95" t="e">
        <f t="shared" ca="1" si="131"/>
        <v>#REF!</v>
      </c>
      <c r="AC2148" s="23" t="e">
        <f ca="1">IF(AB2148&gt;REFERENCIAS!$C$62,REFERENCIAS!$B$62,IF(AND(AB2148&gt;=REFERENCIAS!$C$63,AB2148&lt;REFERENCIAS!$D$63),REFERENCIAS!$B$63,IF(AND(AB2148&gt;REFERENCIAS!$C$64,AB2148&lt;=REFERENCIAS!$D$64),REFERENCIAS!$B$64,IF(AND(AB2148&gt;=REFERENCIAS!$C$65,AB2148&lt;REFERENCIAS!$D$65),REFERENCIAS!$B$65, "Revisar"))))</f>
        <v>#REF!</v>
      </c>
      <c r="AD2148" s="94" t="e">
        <f ca="1">VLOOKUP(AC2148,REFERENCIAS!$B$62:$G$65,4,FALSE)</f>
        <v>#REF!</v>
      </c>
    </row>
    <row r="2149" spans="1:30" ht="17.25" x14ac:dyDescent="0.25">
      <c r="A2149" s="74"/>
      <c r="B2149" s="19"/>
      <c r="C2149" s="19"/>
      <c r="D2149" s="50"/>
      <c r="E2149" s="73"/>
      <c r="F2149" s="74"/>
      <c r="G2149" s="9"/>
      <c r="H2149" s="48"/>
      <c r="I2149" s="49">
        <f t="shared" ca="1" si="129"/>
        <v>2022</v>
      </c>
      <c r="J2149" s="22">
        <f t="shared" ca="1" si="128"/>
        <v>1</v>
      </c>
      <c r="K2149" s="19"/>
      <c r="L2149" s="73"/>
      <c r="M2149" s="74"/>
      <c r="N2149" s="19"/>
      <c r="O2149" s="73"/>
      <c r="P2149" s="82">
        <v>1</v>
      </c>
      <c r="Q2149" s="24">
        <v>1</v>
      </c>
      <c r="R2149" s="81">
        <f t="shared" si="130"/>
        <v>1</v>
      </c>
      <c r="S2149" s="87"/>
      <c r="T2149" s="19"/>
      <c r="U2149" s="25"/>
      <c r="V2149" s="25"/>
      <c r="W2149" s="81"/>
      <c r="X2149" s="91" t="e">
        <f ca="1">+VLOOKUP(#REF!,REFERENCIAS!$C:$D,2,0)*VLOOKUP(#REF!,PONDERADORES!A:P,IF(AND(INFORMACION!$T2149='REFERENCIAS RIESGO'!$C$36,INFORMACION!$F2149=REFERENCIAS!$C$24),16,IF(INFORMACION!$T2149='REFERENCIAS RIESGO'!$C$36,13,IF(INFORMACION!$F2149=REFERENCIAS!$C$24,10,7))),0)+VLOOKUP(K2149,REFERENCIAS!$C:$D,2,0)*VLOOKUP($K$2,PONDERADORES!A:P,IF(AND(INFORMACION!$T2149='REFERENCIAS RIESGO'!$C$36,INFORMACION!$F2149=REFERENCIAS!$C$24),16,IF(INFORMACION!$T2149='REFERENCIAS RIESGO'!$C$36,13,IF(INFORMACION!$F2149=REFERENCIAS!$C$24,10,7))),0)+VLOOKUP(L2149,REFERENCIAS!$C:$D,2,0)*VLOOKUP($L$2,PONDERADORES!A:P,IF(AND(INFORMACION!$T2149='REFERENCIAS RIESGO'!$C$36,INFORMACION!$F2149=REFERENCIAS!$C$24),16,IF(INFORMACION!$T2149='REFERENCIAS RIESGO'!$C$36,13,IF(INFORMACION!$F2149=REFERENCIAS!$C$24,10,7))),0)+VLOOKUP(F2149,REFERENCIAS!$C:$D,2,0)*VLOOKUP($F$2,PONDERADORES!A:P,IF(AND(INFORMACION!$T2149='REFERENCIAS RIESGO'!$C$36,INFORMACION!$F2149=REFERENCIAS!$C$24),16,IF(INFORMACION!$T2149='REFERENCIAS RIESGO'!$C$36,13,IF(INFORMACION!$F2149=REFERENCIAS!$C$24,10,7))),0)+VLOOKUP(T2149,REFERENCIAS!$C:$D,2,0)*VLOOKUP($T$2,PONDERADORES!A:P,IF(AND(INFORMACION!$T2149='REFERENCIAS RIESGO'!$C$36,INFORMACION!$F2149=REFERENCIAS!$C$24),16,IF(INFORMACION!$T2149='REFERENCIAS RIESGO'!$C$36,13,IF(INFORMACION!$F2149=REFERENCIAS!$C$24,10,7))),0)+VLOOKUP(IF(J2149&lt;=0.2,0.2,IF(AND(J2149&gt;0.2,J2149&lt;=0.4),0.4,IF(AND(J2149&gt;0.4,J2149&lt;=0.6),0.6,IF(AND(J2149&gt;0.6,J2149&lt;=0.8),0.8,IF(AND(J2149&gt;0.8,J2149&lt;=1),1))))),REFERENCIAS!$C:$D,2,0)*VLOOKUP($J$2,PONDERADORES!A:P,IF(AND(INFORMACION!$T2149='REFERENCIAS RIESGO'!$C$36,INFORMACION!$F2149=REFERENCIAS!$C$24),16,IF(INFORMACION!$T2149='REFERENCIAS RIESGO'!$C$36,13,IF(INFORMACION!$F2149=REFERENCIAS!$C$24,10,7))),0)</f>
        <v>#REF!</v>
      </c>
      <c r="Y2149" s="68">
        <f>+VLOOKUP(M2149,REFERENCIAS!$C:$D,2,0)*VLOOKUP($M$2,PONDERADORES!$A$7:$G$9,7,0)+VLOOKUP(N2149,REFERENCIAS!$C:$D,2,0)*VLOOKUP($N$2,PONDERADORES!$A$7:$G$9,7,0)+VLOOKUP(O2149,REFERENCIAS!$C:$D,2,0)*VLOOKUP($O$2,PONDERADORES!$A$7:$G$9,7,0)</f>
        <v>0.2</v>
      </c>
      <c r="Z2149" s="2">
        <f>+VLOOKUP(IF(R2149&lt;0.1,0,IF(AND(R2149&gt;=0.1,R2149&lt;0.2),0.1,IF(AND(R2149&gt;=0.2,R2149&lt;0.3),0.2,IF(R2149&gt;0.3,0.3,)))),REFERENCIAS!$C:$D,2,0)*VLOOKUP($R$2,PONDERADORES!$A$11:$G$11,7,0)</f>
        <v>15</v>
      </c>
      <c r="AA2149" s="92"/>
      <c r="AB2149" s="95" t="e">
        <f t="shared" ca="1" si="131"/>
        <v>#REF!</v>
      </c>
      <c r="AC2149" s="23" t="e">
        <f ca="1">IF(AB2149&gt;REFERENCIAS!$C$62,REFERENCIAS!$B$62,IF(AND(AB2149&gt;=REFERENCIAS!$C$63,AB2149&lt;REFERENCIAS!$D$63),REFERENCIAS!$B$63,IF(AND(AB2149&gt;REFERENCIAS!$C$64,AB2149&lt;=REFERENCIAS!$D$64),REFERENCIAS!$B$64,IF(AND(AB2149&gt;=REFERENCIAS!$C$65,AB2149&lt;REFERENCIAS!$D$65),REFERENCIAS!$B$65, "Revisar"))))</f>
        <v>#REF!</v>
      </c>
      <c r="AD2149" s="94" t="e">
        <f ca="1">VLOOKUP(AC2149,REFERENCIAS!$B$62:$G$65,4,FALSE)</f>
        <v>#REF!</v>
      </c>
    </row>
    <row r="2150" spans="1:30" ht="17.25" x14ac:dyDescent="0.25">
      <c r="A2150" s="74"/>
      <c r="B2150" s="19"/>
      <c r="C2150" s="19"/>
      <c r="D2150" s="50"/>
      <c r="E2150" s="73"/>
      <c r="F2150" s="74"/>
      <c r="G2150" s="9"/>
      <c r="H2150" s="48"/>
      <c r="I2150" s="49">
        <f t="shared" ca="1" si="129"/>
        <v>2022</v>
      </c>
      <c r="J2150" s="22">
        <f t="shared" ca="1" si="128"/>
        <v>1</v>
      </c>
      <c r="K2150" s="19"/>
      <c r="L2150" s="73"/>
      <c r="M2150" s="74"/>
      <c r="N2150" s="19"/>
      <c r="O2150" s="73"/>
      <c r="P2150" s="82">
        <v>1</v>
      </c>
      <c r="Q2150" s="24">
        <v>1</v>
      </c>
      <c r="R2150" s="81">
        <f t="shared" si="130"/>
        <v>1</v>
      </c>
      <c r="S2150" s="87"/>
      <c r="T2150" s="19"/>
      <c r="U2150" s="25"/>
      <c r="V2150" s="25"/>
      <c r="W2150" s="81"/>
      <c r="X2150" s="91" t="e">
        <f ca="1">+VLOOKUP(#REF!,REFERENCIAS!$C:$D,2,0)*VLOOKUP(#REF!,PONDERADORES!A:P,IF(AND(INFORMACION!$T2150='REFERENCIAS RIESGO'!$C$36,INFORMACION!$F2150=REFERENCIAS!$C$24),16,IF(INFORMACION!$T2150='REFERENCIAS RIESGO'!$C$36,13,IF(INFORMACION!$F2150=REFERENCIAS!$C$24,10,7))),0)+VLOOKUP(K2150,REFERENCIAS!$C:$D,2,0)*VLOOKUP($K$2,PONDERADORES!A:P,IF(AND(INFORMACION!$T2150='REFERENCIAS RIESGO'!$C$36,INFORMACION!$F2150=REFERENCIAS!$C$24),16,IF(INFORMACION!$T2150='REFERENCIAS RIESGO'!$C$36,13,IF(INFORMACION!$F2150=REFERENCIAS!$C$24,10,7))),0)+VLOOKUP(L2150,REFERENCIAS!$C:$D,2,0)*VLOOKUP($L$2,PONDERADORES!A:P,IF(AND(INFORMACION!$T2150='REFERENCIAS RIESGO'!$C$36,INFORMACION!$F2150=REFERENCIAS!$C$24),16,IF(INFORMACION!$T2150='REFERENCIAS RIESGO'!$C$36,13,IF(INFORMACION!$F2150=REFERENCIAS!$C$24,10,7))),0)+VLOOKUP(F2150,REFERENCIAS!$C:$D,2,0)*VLOOKUP($F$2,PONDERADORES!A:P,IF(AND(INFORMACION!$T2150='REFERENCIAS RIESGO'!$C$36,INFORMACION!$F2150=REFERENCIAS!$C$24),16,IF(INFORMACION!$T2150='REFERENCIAS RIESGO'!$C$36,13,IF(INFORMACION!$F2150=REFERENCIAS!$C$24,10,7))),0)+VLOOKUP(T2150,REFERENCIAS!$C:$D,2,0)*VLOOKUP($T$2,PONDERADORES!A:P,IF(AND(INFORMACION!$T2150='REFERENCIAS RIESGO'!$C$36,INFORMACION!$F2150=REFERENCIAS!$C$24),16,IF(INFORMACION!$T2150='REFERENCIAS RIESGO'!$C$36,13,IF(INFORMACION!$F2150=REFERENCIAS!$C$24,10,7))),0)+VLOOKUP(IF(J2150&lt;=0.2,0.2,IF(AND(J2150&gt;0.2,J2150&lt;=0.4),0.4,IF(AND(J2150&gt;0.4,J2150&lt;=0.6),0.6,IF(AND(J2150&gt;0.6,J2150&lt;=0.8),0.8,IF(AND(J2150&gt;0.8,J2150&lt;=1),1))))),REFERENCIAS!$C:$D,2,0)*VLOOKUP($J$2,PONDERADORES!A:P,IF(AND(INFORMACION!$T2150='REFERENCIAS RIESGO'!$C$36,INFORMACION!$F2150=REFERENCIAS!$C$24),16,IF(INFORMACION!$T2150='REFERENCIAS RIESGO'!$C$36,13,IF(INFORMACION!$F2150=REFERENCIAS!$C$24,10,7))),0)</f>
        <v>#REF!</v>
      </c>
      <c r="Y2150" s="68">
        <f>+VLOOKUP(M2150,REFERENCIAS!$C:$D,2,0)*VLOOKUP($M$2,PONDERADORES!$A$7:$G$9,7,0)+VLOOKUP(N2150,REFERENCIAS!$C:$D,2,0)*VLOOKUP($N$2,PONDERADORES!$A$7:$G$9,7,0)+VLOOKUP(O2150,REFERENCIAS!$C:$D,2,0)*VLOOKUP($O$2,PONDERADORES!$A$7:$G$9,7,0)</f>
        <v>0.2</v>
      </c>
      <c r="Z2150" s="2">
        <f>+VLOOKUP(IF(R2150&lt;0.1,0,IF(AND(R2150&gt;=0.1,R2150&lt;0.2),0.1,IF(AND(R2150&gt;=0.2,R2150&lt;0.3),0.2,IF(R2150&gt;0.3,0.3,)))),REFERENCIAS!$C:$D,2,0)*VLOOKUP($R$2,PONDERADORES!$A$11:$G$11,7,0)</f>
        <v>15</v>
      </c>
      <c r="AA2150" s="92"/>
      <c r="AB2150" s="95" t="e">
        <f t="shared" ca="1" si="131"/>
        <v>#REF!</v>
      </c>
      <c r="AC2150" s="23" t="e">
        <f ca="1">IF(AB2150&gt;REFERENCIAS!$C$62,REFERENCIAS!$B$62,IF(AND(AB2150&gt;=REFERENCIAS!$C$63,AB2150&lt;REFERENCIAS!$D$63),REFERENCIAS!$B$63,IF(AND(AB2150&gt;REFERENCIAS!$C$64,AB2150&lt;=REFERENCIAS!$D$64),REFERENCIAS!$B$64,IF(AND(AB2150&gt;=REFERENCIAS!$C$65,AB2150&lt;REFERENCIAS!$D$65),REFERENCIAS!$B$65, "Revisar"))))</f>
        <v>#REF!</v>
      </c>
      <c r="AD2150" s="94" t="e">
        <f ca="1">VLOOKUP(AC2150,REFERENCIAS!$B$62:$G$65,4,FALSE)</f>
        <v>#REF!</v>
      </c>
    </row>
    <row r="2151" spans="1:30" ht="17.25" x14ac:dyDescent="0.25">
      <c r="A2151" s="74"/>
      <c r="B2151" s="19"/>
      <c r="C2151" s="19"/>
      <c r="D2151" s="50"/>
      <c r="E2151" s="73"/>
      <c r="F2151" s="74"/>
      <c r="G2151" s="9"/>
      <c r="H2151" s="48"/>
      <c r="I2151" s="49">
        <f t="shared" ca="1" si="129"/>
        <v>2022</v>
      </c>
      <c r="J2151" s="22">
        <f t="shared" ca="1" si="128"/>
        <v>1</v>
      </c>
      <c r="K2151" s="19"/>
      <c r="L2151" s="73"/>
      <c r="M2151" s="74"/>
      <c r="N2151" s="19"/>
      <c r="O2151" s="73"/>
      <c r="P2151" s="82">
        <v>1</v>
      </c>
      <c r="Q2151" s="24">
        <v>1</v>
      </c>
      <c r="R2151" s="81">
        <f t="shared" si="130"/>
        <v>1</v>
      </c>
      <c r="S2151" s="87"/>
      <c r="T2151" s="19"/>
      <c r="U2151" s="25"/>
      <c r="V2151" s="25"/>
      <c r="W2151" s="81"/>
      <c r="X2151" s="91" t="e">
        <f ca="1">+VLOOKUP(#REF!,REFERENCIAS!$C:$D,2,0)*VLOOKUP(#REF!,PONDERADORES!A:P,IF(AND(INFORMACION!$T2151='REFERENCIAS RIESGO'!$C$36,INFORMACION!$F2151=REFERENCIAS!$C$24),16,IF(INFORMACION!$T2151='REFERENCIAS RIESGO'!$C$36,13,IF(INFORMACION!$F2151=REFERENCIAS!$C$24,10,7))),0)+VLOOKUP(K2151,REFERENCIAS!$C:$D,2,0)*VLOOKUP($K$2,PONDERADORES!A:P,IF(AND(INFORMACION!$T2151='REFERENCIAS RIESGO'!$C$36,INFORMACION!$F2151=REFERENCIAS!$C$24),16,IF(INFORMACION!$T2151='REFERENCIAS RIESGO'!$C$36,13,IF(INFORMACION!$F2151=REFERENCIAS!$C$24,10,7))),0)+VLOOKUP(L2151,REFERENCIAS!$C:$D,2,0)*VLOOKUP($L$2,PONDERADORES!A:P,IF(AND(INFORMACION!$T2151='REFERENCIAS RIESGO'!$C$36,INFORMACION!$F2151=REFERENCIAS!$C$24),16,IF(INFORMACION!$T2151='REFERENCIAS RIESGO'!$C$36,13,IF(INFORMACION!$F2151=REFERENCIAS!$C$24,10,7))),0)+VLOOKUP(F2151,REFERENCIAS!$C:$D,2,0)*VLOOKUP($F$2,PONDERADORES!A:P,IF(AND(INFORMACION!$T2151='REFERENCIAS RIESGO'!$C$36,INFORMACION!$F2151=REFERENCIAS!$C$24),16,IF(INFORMACION!$T2151='REFERENCIAS RIESGO'!$C$36,13,IF(INFORMACION!$F2151=REFERENCIAS!$C$24,10,7))),0)+VLOOKUP(T2151,REFERENCIAS!$C:$D,2,0)*VLOOKUP($T$2,PONDERADORES!A:P,IF(AND(INFORMACION!$T2151='REFERENCIAS RIESGO'!$C$36,INFORMACION!$F2151=REFERENCIAS!$C$24),16,IF(INFORMACION!$T2151='REFERENCIAS RIESGO'!$C$36,13,IF(INFORMACION!$F2151=REFERENCIAS!$C$24,10,7))),0)+VLOOKUP(IF(J2151&lt;=0.2,0.2,IF(AND(J2151&gt;0.2,J2151&lt;=0.4),0.4,IF(AND(J2151&gt;0.4,J2151&lt;=0.6),0.6,IF(AND(J2151&gt;0.6,J2151&lt;=0.8),0.8,IF(AND(J2151&gt;0.8,J2151&lt;=1),1))))),REFERENCIAS!$C:$D,2,0)*VLOOKUP($J$2,PONDERADORES!A:P,IF(AND(INFORMACION!$T2151='REFERENCIAS RIESGO'!$C$36,INFORMACION!$F2151=REFERENCIAS!$C$24),16,IF(INFORMACION!$T2151='REFERENCIAS RIESGO'!$C$36,13,IF(INFORMACION!$F2151=REFERENCIAS!$C$24,10,7))),0)</f>
        <v>#REF!</v>
      </c>
      <c r="Y2151" s="68">
        <f>+VLOOKUP(M2151,REFERENCIAS!$C:$D,2,0)*VLOOKUP($M$2,PONDERADORES!$A$7:$G$9,7,0)+VLOOKUP(N2151,REFERENCIAS!$C:$D,2,0)*VLOOKUP($N$2,PONDERADORES!$A$7:$G$9,7,0)+VLOOKUP(O2151,REFERENCIAS!$C:$D,2,0)*VLOOKUP($O$2,PONDERADORES!$A$7:$G$9,7,0)</f>
        <v>0.2</v>
      </c>
      <c r="Z2151" s="2">
        <f>+VLOOKUP(IF(R2151&lt;0.1,0,IF(AND(R2151&gt;=0.1,R2151&lt;0.2),0.1,IF(AND(R2151&gt;=0.2,R2151&lt;0.3),0.2,IF(R2151&gt;0.3,0.3,)))),REFERENCIAS!$C:$D,2,0)*VLOOKUP($R$2,PONDERADORES!$A$11:$G$11,7,0)</f>
        <v>15</v>
      </c>
      <c r="AA2151" s="92"/>
      <c r="AB2151" s="95" t="e">
        <f t="shared" ca="1" si="131"/>
        <v>#REF!</v>
      </c>
      <c r="AC2151" s="23" t="e">
        <f ca="1">IF(AB2151&gt;REFERENCIAS!$C$62,REFERENCIAS!$B$62,IF(AND(AB2151&gt;=REFERENCIAS!$C$63,AB2151&lt;REFERENCIAS!$D$63),REFERENCIAS!$B$63,IF(AND(AB2151&gt;REFERENCIAS!$C$64,AB2151&lt;=REFERENCIAS!$D$64),REFERENCIAS!$B$64,IF(AND(AB2151&gt;=REFERENCIAS!$C$65,AB2151&lt;REFERENCIAS!$D$65),REFERENCIAS!$B$65, "Revisar"))))</f>
        <v>#REF!</v>
      </c>
      <c r="AD2151" s="94" t="e">
        <f ca="1">VLOOKUP(AC2151,REFERENCIAS!$B$62:$G$65,4,FALSE)</f>
        <v>#REF!</v>
      </c>
    </row>
    <row r="2152" spans="1:30" ht="17.25" x14ac:dyDescent="0.25">
      <c r="A2152" s="74"/>
      <c r="B2152" s="19"/>
      <c r="C2152" s="19"/>
      <c r="D2152" s="50"/>
      <c r="E2152" s="73"/>
      <c r="F2152" s="74"/>
      <c r="G2152" s="9"/>
      <c r="H2152" s="48"/>
      <c r="I2152" s="49">
        <f t="shared" ca="1" si="129"/>
        <v>2022</v>
      </c>
      <c r="J2152" s="22">
        <f t="shared" ca="1" si="128"/>
        <v>1</v>
      </c>
      <c r="K2152" s="19"/>
      <c r="L2152" s="73"/>
      <c r="M2152" s="74"/>
      <c r="N2152" s="19"/>
      <c r="O2152" s="73"/>
      <c r="P2152" s="82">
        <v>1</v>
      </c>
      <c r="Q2152" s="24">
        <v>1</v>
      </c>
      <c r="R2152" s="81">
        <f t="shared" si="130"/>
        <v>1</v>
      </c>
      <c r="S2152" s="87"/>
      <c r="T2152" s="19"/>
      <c r="U2152" s="25"/>
      <c r="V2152" s="25"/>
      <c r="W2152" s="81"/>
      <c r="X2152" s="91" t="e">
        <f ca="1">+VLOOKUP(#REF!,REFERENCIAS!$C:$D,2,0)*VLOOKUP(#REF!,PONDERADORES!A:P,IF(AND(INFORMACION!$T2152='REFERENCIAS RIESGO'!$C$36,INFORMACION!$F2152=REFERENCIAS!$C$24),16,IF(INFORMACION!$T2152='REFERENCIAS RIESGO'!$C$36,13,IF(INFORMACION!$F2152=REFERENCIAS!$C$24,10,7))),0)+VLOOKUP(K2152,REFERENCIAS!$C:$D,2,0)*VLOOKUP($K$2,PONDERADORES!A:P,IF(AND(INFORMACION!$T2152='REFERENCIAS RIESGO'!$C$36,INFORMACION!$F2152=REFERENCIAS!$C$24),16,IF(INFORMACION!$T2152='REFERENCIAS RIESGO'!$C$36,13,IF(INFORMACION!$F2152=REFERENCIAS!$C$24,10,7))),0)+VLOOKUP(L2152,REFERENCIAS!$C:$D,2,0)*VLOOKUP($L$2,PONDERADORES!A:P,IF(AND(INFORMACION!$T2152='REFERENCIAS RIESGO'!$C$36,INFORMACION!$F2152=REFERENCIAS!$C$24),16,IF(INFORMACION!$T2152='REFERENCIAS RIESGO'!$C$36,13,IF(INFORMACION!$F2152=REFERENCIAS!$C$24,10,7))),0)+VLOOKUP(F2152,REFERENCIAS!$C:$D,2,0)*VLOOKUP($F$2,PONDERADORES!A:P,IF(AND(INFORMACION!$T2152='REFERENCIAS RIESGO'!$C$36,INFORMACION!$F2152=REFERENCIAS!$C$24),16,IF(INFORMACION!$T2152='REFERENCIAS RIESGO'!$C$36,13,IF(INFORMACION!$F2152=REFERENCIAS!$C$24,10,7))),0)+VLOOKUP(T2152,REFERENCIAS!$C:$D,2,0)*VLOOKUP($T$2,PONDERADORES!A:P,IF(AND(INFORMACION!$T2152='REFERENCIAS RIESGO'!$C$36,INFORMACION!$F2152=REFERENCIAS!$C$24),16,IF(INFORMACION!$T2152='REFERENCIAS RIESGO'!$C$36,13,IF(INFORMACION!$F2152=REFERENCIAS!$C$24,10,7))),0)+VLOOKUP(IF(J2152&lt;=0.2,0.2,IF(AND(J2152&gt;0.2,J2152&lt;=0.4),0.4,IF(AND(J2152&gt;0.4,J2152&lt;=0.6),0.6,IF(AND(J2152&gt;0.6,J2152&lt;=0.8),0.8,IF(AND(J2152&gt;0.8,J2152&lt;=1),1))))),REFERENCIAS!$C:$D,2,0)*VLOOKUP($J$2,PONDERADORES!A:P,IF(AND(INFORMACION!$T2152='REFERENCIAS RIESGO'!$C$36,INFORMACION!$F2152=REFERENCIAS!$C$24),16,IF(INFORMACION!$T2152='REFERENCIAS RIESGO'!$C$36,13,IF(INFORMACION!$F2152=REFERENCIAS!$C$24,10,7))),0)</f>
        <v>#REF!</v>
      </c>
      <c r="Y2152" s="68">
        <f>+VLOOKUP(M2152,REFERENCIAS!$C:$D,2,0)*VLOOKUP($M$2,PONDERADORES!$A$7:$G$9,7,0)+VLOOKUP(N2152,REFERENCIAS!$C:$D,2,0)*VLOOKUP($N$2,PONDERADORES!$A$7:$G$9,7,0)+VLOOKUP(O2152,REFERENCIAS!$C:$D,2,0)*VLOOKUP($O$2,PONDERADORES!$A$7:$G$9,7,0)</f>
        <v>0.2</v>
      </c>
      <c r="Z2152" s="2">
        <f>+VLOOKUP(IF(R2152&lt;0.1,0,IF(AND(R2152&gt;=0.1,R2152&lt;0.2),0.1,IF(AND(R2152&gt;=0.2,R2152&lt;0.3),0.2,IF(R2152&gt;0.3,0.3,)))),REFERENCIAS!$C:$D,2,0)*VLOOKUP($R$2,PONDERADORES!$A$11:$G$11,7,0)</f>
        <v>15</v>
      </c>
      <c r="AA2152" s="92"/>
      <c r="AB2152" s="95" t="e">
        <f t="shared" ca="1" si="131"/>
        <v>#REF!</v>
      </c>
      <c r="AC2152" s="23" t="e">
        <f ca="1">IF(AB2152&gt;REFERENCIAS!$C$62,REFERENCIAS!$B$62,IF(AND(AB2152&gt;=REFERENCIAS!$C$63,AB2152&lt;REFERENCIAS!$D$63),REFERENCIAS!$B$63,IF(AND(AB2152&gt;REFERENCIAS!$C$64,AB2152&lt;=REFERENCIAS!$D$64),REFERENCIAS!$B$64,IF(AND(AB2152&gt;=REFERENCIAS!$C$65,AB2152&lt;REFERENCIAS!$D$65),REFERENCIAS!$B$65, "Revisar"))))</f>
        <v>#REF!</v>
      </c>
      <c r="AD2152" s="94" t="e">
        <f ca="1">VLOOKUP(AC2152,REFERENCIAS!$B$62:$G$65,4,FALSE)</f>
        <v>#REF!</v>
      </c>
    </row>
    <row r="2153" spans="1:30" ht="17.25" x14ac:dyDescent="0.25">
      <c r="A2153" s="74"/>
      <c r="B2153" s="19"/>
      <c r="C2153" s="19"/>
      <c r="D2153" s="50"/>
      <c r="E2153" s="73"/>
      <c r="F2153" s="74"/>
      <c r="G2153" s="9"/>
      <c r="H2153" s="48"/>
      <c r="I2153" s="49">
        <f t="shared" ca="1" si="129"/>
        <v>2022</v>
      </c>
      <c r="J2153" s="22">
        <f t="shared" ca="1" si="128"/>
        <v>1</v>
      </c>
      <c r="K2153" s="19"/>
      <c r="L2153" s="73"/>
      <c r="M2153" s="74"/>
      <c r="N2153" s="19"/>
      <c r="O2153" s="73"/>
      <c r="P2153" s="82">
        <v>1</v>
      </c>
      <c r="Q2153" s="24">
        <v>1</v>
      </c>
      <c r="R2153" s="81">
        <f t="shared" si="130"/>
        <v>1</v>
      </c>
      <c r="S2153" s="87"/>
      <c r="T2153" s="19"/>
      <c r="U2153" s="25"/>
      <c r="V2153" s="25"/>
      <c r="W2153" s="81"/>
      <c r="X2153" s="91" t="e">
        <f ca="1">+VLOOKUP(#REF!,REFERENCIAS!$C:$D,2,0)*VLOOKUP(#REF!,PONDERADORES!A:P,IF(AND(INFORMACION!$T2153='REFERENCIAS RIESGO'!$C$36,INFORMACION!$F2153=REFERENCIAS!$C$24),16,IF(INFORMACION!$T2153='REFERENCIAS RIESGO'!$C$36,13,IF(INFORMACION!$F2153=REFERENCIAS!$C$24,10,7))),0)+VLOOKUP(K2153,REFERENCIAS!$C:$D,2,0)*VLOOKUP($K$2,PONDERADORES!A:P,IF(AND(INFORMACION!$T2153='REFERENCIAS RIESGO'!$C$36,INFORMACION!$F2153=REFERENCIAS!$C$24),16,IF(INFORMACION!$T2153='REFERENCIAS RIESGO'!$C$36,13,IF(INFORMACION!$F2153=REFERENCIAS!$C$24,10,7))),0)+VLOOKUP(L2153,REFERENCIAS!$C:$D,2,0)*VLOOKUP($L$2,PONDERADORES!A:P,IF(AND(INFORMACION!$T2153='REFERENCIAS RIESGO'!$C$36,INFORMACION!$F2153=REFERENCIAS!$C$24),16,IF(INFORMACION!$T2153='REFERENCIAS RIESGO'!$C$36,13,IF(INFORMACION!$F2153=REFERENCIAS!$C$24,10,7))),0)+VLOOKUP(F2153,REFERENCIAS!$C:$D,2,0)*VLOOKUP($F$2,PONDERADORES!A:P,IF(AND(INFORMACION!$T2153='REFERENCIAS RIESGO'!$C$36,INFORMACION!$F2153=REFERENCIAS!$C$24),16,IF(INFORMACION!$T2153='REFERENCIAS RIESGO'!$C$36,13,IF(INFORMACION!$F2153=REFERENCIAS!$C$24,10,7))),0)+VLOOKUP(T2153,REFERENCIAS!$C:$D,2,0)*VLOOKUP($T$2,PONDERADORES!A:P,IF(AND(INFORMACION!$T2153='REFERENCIAS RIESGO'!$C$36,INFORMACION!$F2153=REFERENCIAS!$C$24),16,IF(INFORMACION!$T2153='REFERENCIAS RIESGO'!$C$36,13,IF(INFORMACION!$F2153=REFERENCIAS!$C$24,10,7))),0)+VLOOKUP(IF(J2153&lt;=0.2,0.2,IF(AND(J2153&gt;0.2,J2153&lt;=0.4),0.4,IF(AND(J2153&gt;0.4,J2153&lt;=0.6),0.6,IF(AND(J2153&gt;0.6,J2153&lt;=0.8),0.8,IF(AND(J2153&gt;0.8,J2153&lt;=1),1))))),REFERENCIAS!$C:$D,2,0)*VLOOKUP($J$2,PONDERADORES!A:P,IF(AND(INFORMACION!$T2153='REFERENCIAS RIESGO'!$C$36,INFORMACION!$F2153=REFERENCIAS!$C$24),16,IF(INFORMACION!$T2153='REFERENCIAS RIESGO'!$C$36,13,IF(INFORMACION!$F2153=REFERENCIAS!$C$24,10,7))),0)</f>
        <v>#REF!</v>
      </c>
      <c r="Y2153" s="68">
        <f>+VLOOKUP(M2153,REFERENCIAS!$C:$D,2,0)*VLOOKUP($M$2,PONDERADORES!$A$7:$G$9,7,0)+VLOOKUP(N2153,REFERENCIAS!$C:$D,2,0)*VLOOKUP($N$2,PONDERADORES!$A$7:$G$9,7,0)+VLOOKUP(O2153,REFERENCIAS!$C:$D,2,0)*VLOOKUP($O$2,PONDERADORES!$A$7:$G$9,7,0)</f>
        <v>0.2</v>
      </c>
      <c r="Z2153" s="2">
        <f>+VLOOKUP(IF(R2153&lt;0.1,0,IF(AND(R2153&gt;=0.1,R2153&lt;0.2),0.1,IF(AND(R2153&gt;=0.2,R2153&lt;0.3),0.2,IF(R2153&gt;0.3,0.3,)))),REFERENCIAS!$C:$D,2,0)*VLOOKUP($R$2,PONDERADORES!$A$11:$G$11,7,0)</f>
        <v>15</v>
      </c>
      <c r="AA2153" s="92"/>
      <c r="AB2153" s="95" t="e">
        <f t="shared" ca="1" si="131"/>
        <v>#REF!</v>
      </c>
      <c r="AC2153" s="23" t="e">
        <f ca="1">IF(AB2153&gt;REFERENCIAS!$C$62,REFERENCIAS!$B$62,IF(AND(AB2153&gt;=REFERENCIAS!$C$63,AB2153&lt;REFERENCIAS!$D$63),REFERENCIAS!$B$63,IF(AND(AB2153&gt;REFERENCIAS!$C$64,AB2153&lt;=REFERENCIAS!$D$64),REFERENCIAS!$B$64,IF(AND(AB2153&gt;=REFERENCIAS!$C$65,AB2153&lt;REFERENCIAS!$D$65),REFERENCIAS!$B$65, "Revisar"))))</f>
        <v>#REF!</v>
      </c>
      <c r="AD2153" s="94" t="e">
        <f ca="1">VLOOKUP(AC2153,REFERENCIAS!$B$62:$G$65,4,FALSE)</f>
        <v>#REF!</v>
      </c>
    </row>
    <row r="2154" spans="1:30" ht="17.25" x14ac:dyDescent="0.25">
      <c r="A2154" s="74"/>
      <c r="B2154" s="19"/>
      <c r="C2154" s="19"/>
      <c r="D2154" s="50"/>
      <c r="E2154" s="73"/>
      <c r="F2154" s="74"/>
      <c r="G2154" s="9"/>
      <c r="H2154" s="48"/>
      <c r="I2154" s="49">
        <f t="shared" ca="1" si="129"/>
        <v>2022</v>
      </c>
      <c r="J2154" s="22">
        <f t="shared" ca="1" si="128"/>
        <v>1</v>
      </c>
      <c r="K2154" s="19"/>
      <c r="L2154" s="73"/>
      <c r="M2154" s="74"/>
      <c r="N2154" s="19"/>
      <c r="O2154" s="73"/>
      <c r="P2154" s="82">
        <v>1</v>
      </c>
      <c r="Q2154" s="24">
        <v>1</v>
      </c>
      <c r="R2154" s="81">
        <f t="shared" si="130"/>
        <v>1</v>
      </c>
      <c r="S2154" s="87"/>
      <c r="T2154" s="19"/>
      <c r="U2154" s="25"/>
      <c r="V2154" s="25"/>
      <c r="W2154" s="81"/>
      <c r="X2154" s="91" t="e">
        <f ca="1">+VLOOKUP(#REF!,REFERENCIAS!$C:$D,2,0)*VLOOKUP(#REF!,PONDERADORES!A:P,IF(AND(INFORMACION!$T2154='REFERENCIAS RIESGO'!$C$36,INFORMACION!$F2154=REFERENCIAS!$C$24),16,IF(INFORMACION!$T2154='REFERENCIAS RIESGO'!$C$36,13,IF(INFORMACION!$F2154=REFERENCIAS!$C$24,10,7))),0)+VLOOKUP(K2154,REFERENCIAS!$C:$D,2,0)*VLOOKUP($K$2,PONDERADORES!A:P,IF(AND(INFORMACION!$T2154='REFERENCIAS RIESGO'!$C$36,INFORMACION!$F2154=REFERENCIAS!$C$24),16,IF(INFORMACION!$T2154='REFERENCIAS RIESGO'!$C$36,13,IF(INFORMACION!$F2154=REFERENCIAS!$C$24,10,7))),0)+VLOOKUP(L2154,REFERENCIAS!$C:$D,2,0)*VLOOKUP($L$2,PONDERADORES!A:P,IF(AND(INFORMACION!$T2154='REFERENCIAS RIESGO'!$C$36,INFORMACION!$F2154=REFERENCIAS!$C$24),16,IF(INFORMACION!$T2154='REFERENCIAS RIESGO'!$C$36,13,IF(INFORMACION!$F2154=REFERENCIAS!$C$24,10,7))),0)+VLOOKUP(F2154,REFERENCIAS!$C:$D,2,0)*VLOOKUP($F$2,PONDERADORES!A:P,IF(AND(INFORMACION!$T2154='REFERENCIAS RIESGO'!$C$36,INFORMACION!$F2154=REFERENCIAS!$C$24),16,IF(INFORMACION!$T2154='REFERENCIAS RIESGO'!$C$36,13,IF(INFORMACION!$F2154=REFERENCIAS!$C$24,10,7))),0)+VLOOKUP(T2154,REFERENCIAS!$C:$D,2,0)*VLOOKUP($T$2,PONDERADORES!A:P,IF(AND(INFORMACION!$T2154='REFERENCIAS RIESGO'!$C$36,INFORMACION!$F2154=REFERENCIAS!$C$24),16,IF(INFORMACION!$T2154='REFERENCIAS RIESGO'!$C$36,13,IF(INFORMACION!$F2154=REFERENCIAS!$C$24,10,7))),0)+VLOOKUP(IF(J2154&lt;=0.2,0.2,IF(AND(J2154&gt;0.2,J2154&lt;=0.4),0.4,IF(AND(J2154&gt;0.4,J2154&lt;=0.6),0.6,IF(AND(J2154&gt;0.6,J2154&lt;=0.8),0.8,IF(AND(J2154&gt;0.8,J2154&lt;=1),1))))),REFERENCIAS!$C:$D,2,0)*VLOOKUP($J$2,PONDERADORES!A:P,IF(AND(INFORMACION!$T2154='REFERENCIAS RIESGO'!$C$36,INFORMACION!$F2154=REFERENCIAS!$C$24),16,IF(INFORMACION!$T2154='REFERENCIAS RIESGO'!$C$36,13,IF(INFORMACION!$F2154=REFERENCIAS!$C$24,10,7))),0)</f>
        <v>#REF!</v>
      </c>
      <c r="Y2154" s="68">
        <f>+VLOOKUP(M2154,REFERENCIAS!$C:$D,2,0)*VLOOKUP($M$2,PONDERADORES!$A$7:$G$9,7,0)+VLOOKUP(N2154,REFERENCIAS!$C:$D,2,0)*VLOOKUP($N$2,PONDERADORES!$A$7:$G$9,7,0)+VLOOKUP(O2154,REFERENCIAS!$C:$D,2,0)*VLOOKUP($O$2,PONDERADORES!$A$7:$G$9,7,0)</f>
        <v>0.2</v>
      </c>
      <c r="Z2154" s="2">
        <f>+VLOOKUP(IF(R2154&lt;0.1,0,IF(AND(R2154&gt;=0.1,R2154&lt;0.2),0.1,IF(AND(R2154&gt;=0.2,R2154&lt;0.3),0.2,IF(R2154&gt;0.3,0.3,)))),REFERENCIAS!$C:$D,2,0)*VLOOKUP($R$2,PONDERADORES!$A$11:$G$11,7,0)</f>
        <v>15</v>
      </c>
      <c r="AA2154" s="92"/>
      <c r="AB2154" s="95" t="e">
        <f t="shared" ca="1" si="131"/>
        <v>#REF!</v>
      </c>
      <c r="AC2154" s="23" t="e">
        <f ca="1">IF(AB2154&gt;REFERENCIAS!$C$62,REFERENCIAS!$B$62,IF(AND(AB2154&gt;=REFERENCIAS!$C$63,AB2154&lt;REFERENCIAS!$D$63),REFERENCIAS!$B$63,IF(AND(AB2154&gt;REFERENCIAS!$C$64,AB2154&lt;=REFERENCIAS!$D$64),REFERENCIAS!$B$64,IF(AND(AB2154&gt;=REFERENCIAS!$C$65,AB2154&lt;REFERENCIAS!$D$65),REFERENCIAS!$B$65, "Revisar"))))</f>
        <v>#REF!</v>
      </c>
      <c r="AD2154" s="94" t="e">
        <f ca="1">VLOOKUP(AC2154,REFERENCIAS!$B$62:$G$65,4,FALSE)</f>
        <v>#REF!</v>
      </c>
    </row>
    <row r="2155" spans="1:30" ht="17.25" x14ac:dyDescent="0.25">
      <c r="A2155" s="74"/>
      <c r="B2155" s="19"/>
      <c r="C2155" s="19"/>
      <c r="D2155" s="50"/>
      <c r="E2155" s="73"/>
      <c r="F2155" s="74"/>
      <c r="G2155" s="9"/>
      <c r="H2155" s="48"/>
      <c r="I2155" s="49">
        <f t="shared" ca="1" si="129"/>
        <v>2022</v>
      </c>
      <c r="J2155" s="22">
        <f t="shared" ca="1" si="128"/>
        <v>1</v>
      </c>
      <c r="K2155" s="19"/>
      <c r="L2155" s="73"/>
      <c r="M2155" s="74"/>
      <c r="N2155" s="19"/>
      <c r="O2155" s="73"/>
      <c r="P2155" s="82">
        <v>1</v>
      </c>
      <c r="Q2155" s="24">
        <v>1</v>
      </c>
      <c r="R2155" s="81">
        <f t="shared" si="130"/>
        <v>1</v>
      </c>
      <c r="S2155" s="87"/>
      <c r="T2155" s="19"/>
      <c r="U2155" s="25"/>
      <c r="V2155" s="25"/>
      <c r="W2155" s="81"/>
      <c r="X2155" s="91" t="e">
        <f ca="1">+VLOOKUP(#REF!,REFERENCIAS!$C:$D,2,0)*VLOOKUP(#REF!,PONDERADORES!A:P,IF(AND(INFORMACION!$T2155='REFERENCIAS RIESGO'!$C$36,INFORMACION!$F2155=REFERENCIAS!$C$24),16,IF(INFORMACION!$T2155='REFERENCIAS RIESGO'!$C$36,13,IF(INFORMACION!$F2155=REFERENCIAS!$C$24,10,7))),0)+VLOOKUP(K2155,REFERENCIAS!$C:$D,2,0)*VLOOKUP($K$2,PONDERADORES!A:P,IF(AND(INFORMACION!$T2155='REFERENCIAS RIESGO'!$C$36,INFORMACION!$F2155=REFERENCIAS!$C$24),16,IF(INFORMACION!$T2155='REFERENCIAS RIESGO'!$C$36,13,IF(INFORMACION!$F2155=REFERENCIAS!$C$24,10,7))),0)+VLOOKUP(L2155,REFERENCIAS!$C:$D,2,0)*VLOOKUP($L$2,PONDERADORES!A:P,IF(AND(INFORMACION!$T2155='REFERENCIAS RIESGO'!$C$36,INFORMACION!$F2155=REFERENCIAS!$C$24),16,IF(INFORMACION!$T2155='REFERENCIAS RIESGO'!$C$36,13,IF(INFORMACION!$F2155=REFERENCIAS!$C$24,10,7))),0)+VLOOKUP(F2155,REFERENCIAS!$C:$D,2,0)*VLOOKUP($F$2,PONDERADORES!A:P,IF(AND(INFORMACION!$T2155='REFERENCIAS RIESGO'!$C$36,INFORMACION!$F2155=REFERENCIAS!$C$24),16,IF(INFORMACION!$T2155='REFERENCIAS RIESGO'!$C$36,13,IF(INFORMACION!$F2155=REFERENCIAS!$C$24,10,7))),0)+VLOOKUP(T2155,REFERENCIAS!$C:$D,2,0)*VLOOKUP($T$2,PONDERADORES!A:P,IF(AND(INFORMACION!$T2155='REFERENCIAS RIESGO'!$C$36,INFORMACION!$F2155=REFERENCIAS!$C$24),16,IF(INFORMACION!$T2155='REFERENCIAS RIESGO'!$C$36,13,IF(INFORMACION!$F2155=REFERENCIAS!$C$24,10,7))),0)+VLOOKUP(IF(J2155&lt;=0.2,0.2,IF(AND(J2155&gt;0.2,J2155&lt;=0.4),0.4,IF(AND(J2155&gt;0.4,J2155&lt;=0.6),0.6,IF(AND(J2155&gt;0.6,J2155&lt;=0.8),0.8,IF(AND(J2155&gt;0.8,J2155&lt;=1),1))))),REFERENCIAS!$C:$D,2,0)*VLOOKUP($J$2,PONDERADORES!A:P,IF(AND(INFORMACION!$T2155='REFERENCIAS RIESGO'!$C$36,INFORMACION!$F2155=REFERENCIAS!$C$24),16,IF(INFORMACION!$T2155='REFERENCIAS RIESGO'!$C$36,13,IF(INFORMACION!$F2155=REFERENCIAS!$C$24,10,7))),0)</f>
        <v>#REF!</v>
      </c>
      <c r="Y2155" s="68">
        <f>+VLOOKUP(M2155,REFERENCIAS!$C:$D,2,0)*VLOOKUP($M$2,PONDERADORES!$A$7:$G$9,7,0)+VLOOKUP(N2155,REFERENCIAS!$C:$D,2,0)*VLOOKUP($N$2,PONDERADORES!$A$7:$G$9,7,0)+VLOOKUP(O2155,REFERENCIAS!$C:$D,2,0)*VLOOKUP($O$2,PONDERADORES!$A$7:$G$9,7,0)</f>
        <v>0.2</v>
      </c>
      <c r="Z2155" s="2">
        <f>+VLOOKUP(IF(R2155&lt;0.1,0,IF(AND(R2155&gt;=0.1,R2155&lt;0.2),0.1,IF(AND(R2155&gt;=0.2,R2155&lt;0.3),0.2,IF(R2155&gt;0.3,0.3,)))),REFERENCIAS!$C:$D,2,0)*VLOOKUP($R$2,PONDERADORES!$A$11:$G$11,7,0)</f>
        <v>15</v>
      </c>
      <c r="AA2155" s="92"/>
      <c r="AB2155" s="95" t="e">
        <f t="shared" ca="1" si="131"/>
        <v>#REF!</v>
      </c>
      <c r="AC2155" s="23" t="e">
        <f ca="1">IF(AB2155&gt;REFERENCIAS!$C$62,REFERENCIAS!$B$62,IF(AND(AB2155&gt;=REFERENCIAS!$C$63,AB2155&lt;REFERENCIAS!$D$63),REFERENCIAS!$B$63,IF(AND(AB2155&gt;REFERENCIAS!$C$64,AB2155&lt;=REFERENCIAS!$D$64),REFERENCIAS!$B$64,IF(AND(AB2155&gt;=REFERENCIAS!$C$65,AB2155&lt;REFERENCIAS!$D$65),REFERENCIAS!$B$65, "Revisar"))))</f>
        <v>#REF!</v>
      </c>
      <c r="AD2155" s="94" t="e">
        <f ca="1">VLOOKUP(AC2155,REFERENCIAS!$B$62:$G$65,4,FALSE)</f>
        <v>#REF!</v>
      </c>
    </row>
    <row r="2156" spans="1:30" ht="17.25" x14ac:dyDescent="0.25">
      <c r="A2156" s="74"/>
      <c r="B2156" s="19"/>
      <c r="C2156" s="19"/>
      <c r="D2156" s="50"/>
      <c r="E2156" s="73"/>
      <c r="F2156" s="74"/>
      <c r="G2156" s="9"/>
      <c r="H2156" s="48"/>
      <c r="I2156" s="49">
        <f t="shared" ca="1" si="129"/>
        <v>2022</v>
      </c>
      <c r="J2156" s="22">
        <f t="shared" ca="1" si="128"/>
        <v>1</v>
      </c>
      <c r="K2156" s="19"/>
      <c r="L2156" s="73"/>
      <c r="M2156" s="74"/>
      <c r="N2156" s="19"/>
      <c r="O2156" s="73"/>
      <c r="P2156" s="82">
        <v>1</v>
      </c>
      <c r="Q2156" s="24">
        <v>1</v>
      </c>
      <c r="R2156" s="81">
        <f t="shared" si="130"/>
        <v>1</v>
      </c>
      <c r="S2156" s="87"/>
      <c r="T2156" s="19"/>
      <c r="U2156" s="25"/>
      <c r="V2156" s="25"/>
      <c r="W2156" s="81"/>
      <c r="X2156" s="91" t="e">
        <f ca="1">+VLOOKUP(#REF!,REFERENCIAS!$C:$D,2,0)*VLOOKUP(#REF!,PONDERADORES!A:P,IF(AND(INFORMACION!$T2156='REFERENCIAS RIESGO'!$C$36,INFORMACION!$F2156=REFERENCIAS!$C$24),16,IF(INFORMACION!$T2156='REFERENCIAS RIESGO'!$C$36,13,IF(INFORMACION!$F2156=REFERENCIAS!$C$24,10,7))),0)+VLOOKUP(K2156,REFERENCIAS!$C:$D,2,0)*VLOOKUP($K$2,PONDERADORES!A:P,IF(AND(INFORMACION!$T2156='REFERENCIAS RIESGO'!$C$36,INFORMACION!$F2156=REFERENCIAS!$C$24),16,IF(INFORMACION!$T2156='REFERENCIAS RIESGO'!$C$36,13,IF(INFORMACION!$F2156=REFERENCIAS!$C$24,10,7))),0)+VLOOKUP(L2156,REFERENCIAS!$C:$D,2,0)*VLOOKUP($L$2,PONDERADORES!A:P,IF(AND(INFORMACION!$T2156='REFERENCIAS RIESGO'!$C$36,INFORMACION!$F2156=REFERENCIAS!$C$24),16,IF(INFORMACION!$T2156='REFERENCIAS RIESGO'!$C$36,13,IF(INFORMACION!$F2156=REFERENCIAS!$C$24,10,7))),0)+VLOOKUP(F2156,REFERENCIAS!$C:$D,2,0)*VLOOKUP($F$2,PONDERADORES!A:P,IF(AND(INFORMACION!$T2156='REFERENCIAS RIESGO'!$C$36,INFORMACION!$F2156=REFERENCIAS!$C$24),16,IF(INFORMACION!$T2156='REFERENCIAS RIESGO'!$C$36,13,IF(INFORMACION!$F2156=REFERENCIAS!$C$24,10,7))),0)+VLOOKUP(T2156,REFERENCIAS!$C:$D,2,0)*VLOOKUP($T$2,PONDERADORES!A:P,IF(AND(INFORMACION!$T2156='REFERENCIAS RIESGO'!$C$36,INFORMACION!$F2156=REFERENCIAS!$C$24),16,IF(INFORMACION!$T2156='REFERENCIAS RIESGO'!$C$36,13,IF(INFORMACION!$F2156=REFERENCIAS!$C$24,10,7))),0)+VLOOKUP(IF(J2156&lt;=0.2,0.2,IF(AND(J2156&gt;0.2,J2156&lt;=0.4),0.4,IF(AND(J2156&gt;0.4,J2156&lt;=0.6),0.6,IF(AND(J2156&gt;0.6,J2156&lt;=0.8),0.8,IF(AND(J2156&gt;0.8,J2156&lt;=1),1))))),REFERENCIAS!$C:$D,2,0)*VLOOKUP($J$2,PONDERADORES!A:P,IF(AND(INFORMACION!$T2156='REFERENCIAS RIESGO'!$C$36,INFORMACION!$F2156=REFERENCIAS!$C$24),16,IF(INFORMACION!$T2156='REFERENCIAS RIESGO'!$C$36,13,IF(INFORMACION!$F2156=REFERENCIAS!$C$24,10,7))),0)</f>
        <v>#REF!</v>
      </c>
      <c r="Y2156" s="68">
        <f>+VLOOKUP(M2156,REFERENCIAS!$C:$D,2,0)*VLOOKUP($M$2,PONDERADORES!$A$7:$G$9,7,0)+VLOOKUP(N2156,REFERENCIAS!$C:$D,2,0)*VLOOKUP($N$2,PONDERADORES!$A$7:$G$9,7,0)+VLOOKUP(O2156,REFERENCIAS!$C:$D,2,0)*VLOOKUP($O$2,PONDERADORES!$A$7:$G$9,7,0)</f>
        <v>0.2</v>
      </c>
      <c r="Z2156" s="2">
        <f>+VLOOKUP(IF(R2156&lt;0.1,0,IF(AND(R2156&gt;=0.1,R2156&lt;0.2),0.1,IF(AND(R2156&gt;=0.2,R2156&lt;0.3),0.2,IF(R2156&gt;0.3,0.3,)))),REFERENCIAS!$C:$D,2,0)*VLOOKUP($R$2,PONDERADORES!$A$11:$G$11,7,0)</f>
        <v>15</v>
      </c>
      <c r="AA2156" s="92"/>
      <c r="AB2156" s="95" t="e">
        <f t="shared" ca="1" si="131"/>
        <v>#REF!</v>
      </c>
      <c r="AC2156" s="23" t="e">
        <f ca="1">IF(AB2156&gt;REFERENCIAS!$C$62,REFERENCIAS!$B$62,IF(AND(AB2156&gt;=REFERENCIAS!$C$63,AB2156&lt;REFERENCIAS!$D$63),REFERENCIAS!$B$63,IF(AND(AB2156&gt;REFERENCIAS!$C$64,AB2156&lt;=REFERENCIAS!$D$64),REFERENCIAS!$B$64,IF(AND(AB2156&gt;=REFERENCIAS!$C$65,AB2156&lt;REFERENCIAS!$D$65),REFERENCIAS!$B$65, "Revisar"))))</f>
        <v>#REF!</v>
      </c>
      <c r="AD2156" s="94" t="e">
        <f ca="1">VLOOKUP(AC2156,REFERENCIAS!$B$62:$G$65,4,FALSE)</f>
        <v>#REF!</v>
      </c>
    </row>
    <row r="2157" spans="1:30" ht="17.25" x14ac:dyDescent="0.25">
      <c r="A2157" s="74"/>
      <c r="B2157" s="19"/>
      <c r="C2157" s="19"/>
      <c r="D2157" s="50"/>
      <c r="E2157" s="73"/>
      <c r="F2157" s="74"/>
      <c r="G2157" s="9"/>
      <c r="H2157" s="48"/>
      <c r="I2157" s="49">
        <f t="shared" ca="1" si="129"/>
        <v>2022</v>
      </c>
      <c r="J2157" s="22">
        <f t="shared" ca="1" si="128"/>
        <v>1</v>
      </c>
      <c r="K2157" s="19"/>
      <c r="L2157" s="73"/>
      <c r="M2157" s="74"/>
      <c r="N2157" s="19"/>
      <c r="O2157" s="73"/>
      <c r="P2157" s="82">
        <v>1</v>
      </c>
      <c r="Q2157" s="24">
        <v>1</v>
      </c>
      <c r="R2157" s="81">
        <f t="shared" si="130"/>
        <v>1</v>
      </c>
      <c r="S2157" s="87"/>
      <c r="T2157" s="19"/>
      <c r="U2157" s="25"/>
      <c r="V2157" s="25"/>
      <c r="W2157" s="81"/>
      <c r="X2157" s="91" t="e">
        <f ca="1">+VLOOKUP(#REF!,REFERENCIAS!$C:$D,2,0)*VLOOKUP(#REF!,PONDERADORES!A:P,IF(AND(INFORMACION!$T2157='REFERENCIAS RIESGO'!$C$36,INFORMACION!$F2157=REFERENCIAS!$C$24),16,IF(INFORMACION!$T2157='REFERENCIAS RIESGO'!$C$36,13,IF(INFORMACION!$F2157=REFERENCIAS!$C$24,10,7))),0)+VLOOKUP(K2157,REFERENCIAS!$C:$D,2,0)*VLOOKUP($K$2,PONDERADORES!A:P,IF(AND(INFORMACION!$T2157='REFERENCIAS RIESGO'!$C$36,INFORMACION!$F2157=REFERENCIAS!$C$24),16,IF(INFORMACION!$T2157='REFERENCIAS RIESGO'!$C$36,13,IF(INFORMACION!$F2157=REFERENCIAS!$C$24,10,7))),0)+VLOOKUP(L2157,REFERENCIAS!$C:$D,2,0)*VLOOKUP($L$2,PONDERADORES!A:P,IF(AND(INFORMACION!$T2157='REFERENCIAS RIESGO'!$C$36,INFORMACION!$F2157=REFERENCIAS!$C$24),16,IF(INFORMACION!$T2157='REFERENCIAS RIESGO'!$C$36,13,IF(INFORMACION!$F2157=REFERENCIAS!$C$24,10,7))),0)+VLOOKUP(F2157,REFERENCIAS!$C:$D,2,0)*VLOOKUP($F$2,PONDERADORES!A:P,IF(AND(INFORMACION!$T2157='REFERENCIAS RIESGO'!$C$36,INFORMACION!$F2157=REFERENCIAS!$C$24),16,IF(INFORMACION!$T2157='REFERENCIAS RIESGO'!$C$36,13,IF(INFORMACION!$F2157=REFERENCIAS!$C$24,10,7))),0)+VLOOKUP(T2157,REFERENCIAS!$C:$D,2,0)*VLOOKUP($T$2,PONDERADORES!A:P,IF(AND(INFORMACION!$T2157='REFERENCIAS RIESGO'!$C$36,INFORMACION!$F2157=REFERENCIAS!$C$24),16,IF(INFORMACION!$T2157='REFERENCIAS RIESGO'!$C$36,13,IF(INFORMACION!$F2157=REFERENCIAS!$C$24,10,7))),0)+VLOOKUP(IF(J2157&lt;=0.2,0.2,IF(AND(J2157&gt;0.2,J2157&lt;=0.4),0.4,IF(AND(J2157&gt;0.4,J2157&lt;=0.6),0.6,IF(AND(J2157&gt;0.6,J2157&lt;=0.8),0.8,IF(AND(J2157&gt;0.8,J2157&lt;=1),1))))),REFERENCIAS!$C:$D,2,0)*VLOOKUP($J$2,PONDERADORES!A:P,IF(AND(INFORMACION!$T2157='REFERENCIAS RIESGO'!$C$36,INFORMACION!$F2157=REFERENCIAS!$C$24),16,IF(INFORMACION!$T2157='REFERENCIAS RIESGO'!$C$36,13,IF(INFORMACION!$F2157=REFERENCIAS!$C$24,10,7))),0)</f>
        <v>#REF!</v>
      </c>
      <c r="Y2157" s="68">
        <f>+VLOOKUP(M2157,REFERENCIAS!$C:$D,2,0)*VLOOKUP($M$2,PONDERADORES!$A$7:$G$9,7,0)+VLOOKUP(N2157,REFERENCIAS!$C:$D,2,0)*VLOOKUP($N$2,PONDERADORES!$A$7:$G$9,7,0)+VLOOKUP(O2157,REFERENCIAS!$C:$D,2,0)*VLOOKUP($O$2,PONDERADORES!$A$7:$G$9,7,0)</f>
        <v>0.2</v>
      </c>
      <c r="Z2157" s="2">
        <f>+VLOOKUP(IF(R2157&lt;0.1,0,IF(AND(R2157&gt;=0.1,R2157&lt;0.2),0.1,IF(AND(R2157&gt;=0.2,R2157&lt;0.3),0.2,IF(R2157&gt;0.3,0.3,)))),REFERENCIAS!$C:$D,2,0)*VLOOKUP($R$2,PONDERADORES!$A$11:$G$11,7,0)</f>
        <v>15</v>
      </c>
      <c r="AA2157" s="92"/>
      <c r="AB2157" s="95" t="e">
        <f t="shared" ca="1" si="131"/>
        <v>#REF!</v>
      </c>
      <c r="AC2157" s="23" t="e">
        <f ca="1">IF(AB2157&gt;REFERENCIAS!$C$62,REFERENCIAS!$B$62,IF(AND(AB2157&gt;=REFERENCIAS!$C$63,AB2157&lt;REFERENCIAS!$D$63),REFERENCIAS!$B$63,IF(AND(AB2157&gt;REFERENCIAS!$C$64,AB2157&lt;=REFERENCIAS!$D$64),REFERENCIAS!$B$64,IF(AND(AB2157&gt;=REFERENCIAS!$C$65,AB2157&lt;REFERENCIAS!$D$65),REFERENCIAS!$B$65, "Revisar"))))</f>
        <v>#REF!</v>
      </c>
      <c r="AD2157" s="94" t="e">
        <f ca="1">VLOOKUP(AC2157,REFERENCIAS!$B$62:$G$65,4,FALSE)</f>
        <v>#REF!</v>
      </c>
    </row>
    <row r="2158" spans="1:30" ht="17.25" x14ac:dyDescent="0.25">
      <c r="A2158" s="74"/>
      <c r="B2158" s="19"/>
      <c r="C2158" s="19"/>
      <c r="D2158" s="50"/>
      <c r="E2158" s="73"/>
      <c r="F2158" s="74"/>
      <c r="G2158" s="9"/>
      <c r="H2158" s="48"/>
      <c r="I2158" s="49">
        <f t="shared" ca="1" si="129"/>
        <v>2022</v>
      </c>
      <c r="J2158" s="22">
        <f t="shared" ca="1" si="128"/>
        <v>1</v>
      </c>
      <c r="K2158" s="19"/>
      <c r="L2158" s="73"/>
      <c r="M2158" s="74"/>
      <c r="N2158" s="19"/>
      <c r="O2158" s="73"/>
      <c r="P2158" s="82">
        <v>1</v>
      </c>
      <c r="Q2158" s="24">
        <v>1</v>
      </c>
      <c r="R2158" s="81">
        <f t="shared" si="130"/>
        <v>1</v>
      </c>
      <c r="S2158" s="87"/>
      <c r="T2158" s="19"/>
      <c r="U2158" s="25"/>
      <c r="V2158" s="25"/>
      <c r="W2158" s="81"/>
      <c r="X2158" s="91" t="e">
        <f ca="1">+VLOOKUP(#REF!,REFERENCIAS!$C:$D,2,0)*VLOOKUP(#REF!,PONDERADORES!A:P,IF(AND(INFORMACION!$T2158='REFERENCIAS RIESGO'!$C$36,INFORMACION!$F2158=REFERENCIAS!$C$24),16,IF(INFORMACION!$T2158='REFERENCIAS RIESGO'!$C$36,13,IF(INFORMACION!$F2158=REFERENCIAS!$C$24,10,7))),0)+VLOOKUP(K2158,REFERENCIAS!$C:$D,2,0)*VLOOKUP($K$2,PONDERADORES!A:P,IF(AND(INFORMACION!$T2158='REFERENCIAS RIESGO'!$C$36,INFORMACION!$F2158=REFERENCIAS!$C$24),16,IF(INFORMACION!$T2158='REFERENCIAS RIESGO'!$C$36,13,IF(INFORMACION!$F2158=REFERENCIAS!$C$24,10,7))),0)+VLOOKUP(L2158,REFERENCIAS!$C:$D,2,0)*VLOOKUP($L$2,PONDERADORES!A:P,IF(AND(INFORMACION!$T2158='REFERENCIAS RIESGO'!$C$36,INFORMACION!$F2158=REFERENCIAS!$C$24),16,IF(INFORMACION!$T2158='REFERENCIAS RIESGO'!$C$36,13,IF(INFORMACION!$F2158=REFERENCIAS!$C$24,10,7))),0)+VLOOKUP(F2158,REFERENCIAS!$C:$D,2,0)*VLOOKUP($F$2,PONDERADORES!A:P,IF(AND(INFORMACION!$T2158='REFERENCIAS RIESGO'!$C$36,INFORMACION!$F2158=REFERENCIAS!$C$24),16,IF(INFORMACION!$T2158='REFERENCIAS RIESGO'!$C$36,13,IF(INFORMACION!$F2158=REFERENCIAS!$C$24,10,7))),0)+VLOOKUP(T2158,REFERENCIAS!$C:$D,2,0)*VLOOKUP($T$2,PONDERADORES!A:P,IF(AND(INFORMACION!$T2158='REFERENCIAS RIESGO'!$C$36,INFORMACION!$F2158=REFERENCIAS!$C$24),16,IF(INFORMACION!$T2158='REFERENCIAS RIESGO'!$C$36,13,IF(INFORMACION!$F2158=REFERENCIAS!$C$24,10,7))),0)+VLOOKUP(IF(J2158&lt;=0.2,0.2,IF(AND(J2158&gt;0.2,J2158&lt;=0.4),0.4,IF(AND(J2158&gt;0.4,J2158&lt;=0.6),0.6,IF(AND(J2158&gt;0.6,J2158&lt;=0.8),0.8,IF(AND(J2158&gt;0.8,J2158&lt;=1),1))))),REFERENCIAS!$C:$D,2,0)*VLOOKUP($J$2,PONDERADORES!A:P,IF(AND(INFORMACION!$T2158='REFERENCIAS RIESGO'!$C$36,INFORMACION!$F2158=REFERENCIAS!$C$24),16,IF(INFORMACION!$T2158='REFERENCIAS RIESGO'!$C$36,13,IF(INFORMACION!$F2158=REFERENCIAS!$C$24,10,7))),0)</f>
        <v>#REF!</v>
      </c>
      <c r="Y2158" s="68">
        <f>+VLOOKUP(M2158,REFERENCIAS!$C:$D,2,0)*VLOOKUP($M$2,PONDERADORES!$A$7:$G$9,7,0)+VLOOKUP(N2158,REFERENCIAS!$C:$D,2,0)*VLOOKUP($N$2,PONDERADORES!$A$7:$G$9,7,0)+VLOOKUP(O2158,REFERENCIAS!$C:$D,2,0)*VLOOKUP($O$2,PONDERADORES!$A$7:$G$9,7,0)</f>
        <v>0.2</v>
      </c>
      <c r="Z2158" s="2">
        <f>+VLOOKUP(IF(R2158&lt;0.1,0,IF(AND(R2158&gt;=0.1,R2158&lt;0.2),0.1,IF(AND(R2158&gt;=0.2,R2158&lt;0.3),0.2,IF(R2158&gt;0.3,0.3,)))),REFERENCIAS!$C:$D,2,0)*VLOOKUP($R$2,PONDERADORES!$A$11:$G$11,7,0)</f>
        <v>15</v>
      </c>
      <c r="AA2158" s="92"/>
      <c r="AB2158" s="95" t="e">
        <f t="shared" ca="1" si="131"/>
        <v>#REF!</v>
      </c>
      <c r="AC2158" s="23" t="e">
        <f ca="1">IF(AB2158&gt;REFERENCIAS!$C$62,REFERENCIAS!$B$62,IF(AND(AB2158&gt;=REFERENCIAS!$C$63,AB2158&lt;REFERENCIAS!$D$63),REFERENCIAS!$B$63,IF(AND(AB2158&gt;REFERENCIAS!$C$64,AB2158&lt;=REFERENCIAS!$D$64),REFERENCIAS!$B$64,IF(AND(AB2158&gt;=REFERENCIAS!$C$65,AB2158&lt;REFERENCIAS!$D$65),REFERENCIAS!$B$65, "Revisar"))))</f>
        <v>#REF!</v>
      </c>
      <c r="AD2158" s="94" t="e">
        <f ca="1">VLOOKUP(AC2158,REFERENCIAS!$B$62:$G$65,4,FALSE)</f>
        <v>#REF!</v>
      </c>
    </row>
    <row r="2159" spans="1:30" ht="17.25" x14ac:dyDescent="0.25">
      <c r="A2159" s="74"/>
      <c r="B2159" s="19"/>
      <c r="C2159" s="19"/>
      <c r="D2159" s="50"/>
      <c r="E2159" s="73"/>
      <c r="F2159" s="74"/>
      <c r="G2159" s="9"/>
      <c r="H2159" s="48"/>
      <c r="I2159" s="49">
        <f t="shared" ca="1" si="129"/>
        <v>2022</v>
      </c>
      <c r="J2159" s="22">
        <f t="shared" ca="1" si="128"/>
        <v>1</v>
      </c>
      <c r="K2159" s="19"/>
      <c r="L2159" s="73"/>
      <c r="M2159" s="74"/>
      <c r="N2159" s="19"/>
      <c r="O2159" s="73"/>
      <c r="P2159" s="82">
        <v>1</v>
      </c>
      <c r="Q2159" s="24">
        <v>1</v>
      </c>
      <c r="R2159" s="81">
        <f t="shared" si="130"/>
        <v>1</v>
      </c>
      <c r="S2159" s="87"/>
      <c r="T2159" s="19"/>
      <c r="U2159" s="25"/>
      <c r="V2159" s="25"/>
      <c r="W2159" s="81"/>
      <c r="X2159" s="91" t="e">
        <f ca="1">+VLOOKUP(#REF!,REFERENCIAS!$C:$D,2,0)*VLOOKUP(#REF!,PONDERADORES!A:P,IF(AND(INFORMACION!$T2159='REFERENCIAS RIESGO'!$C$36,INFORMACION!$F2159=REFERENCIAS!$C$24),16,IF(INFORMACION!$T2159='REFERENCIAS RIESGO'!$C$36,13,IF(INFORMACION!$F2159=REFERENCIAS!$C$24,10,7))),0)+VLOOKUP(K2159,REFERENCIAS!$C:$D,2,0)*VLOOKUP($K$2,PONDERADORES!A:P,IF(AND(INFORMACION!$T2159='REFERENCIAS RIESGO'!$C$36,INFORMACION!$F2159=REFERENCIAS!$C$24),16,IF(INFORMACION!$T2159='REFERENCIAS RIESGO'!$C$36,13,IF(INFORMACION!$F2159=REFERENCIAS!$C$24,10,7))),0)+VLOOKUP(L2159,REFERENCIAS!$C:$D,2,0)*VLOOKUP($L$2,PONDERADORES!A:P,IF(AND(INFORMACION!$T2159='REFERENCIAS RIESGO'!$C$36,INFORMACION!$F2159=REFERENCIAS!$C$24),16,IF(INFORMACION!$T2159='REFERENCIAS RIESGO'!$C$36,13,IF(INFORMACION!$F2159=REFERENCIAS!$C$24,10,7))),0)+VLOOKUP(F2159,REFERENCIAS!$C:$D,2,0)*VLOOKUP($F$2,PONDERADORES!A:P,IF(AND(INFORMACION!$T2159='REFERENCIAS RIESGO'!$C$36,INFORMACION!$F2159=REFERENCIAS!$C$24),16,IF(INFORMACION!$T2159='REFERENCIAS RIESGO'!$C$36,13,IF(INFORMACION!$F2159=REFERENCIAS!$C$24,10,7))),0)+VLOOKUP(T2159,REFERENCIAS!$C:$D,2,0)*VLOOKUP($T$2,PONDERADORES!A:P,IF(AND(INFORMACION!$T2159='REFERENCIAS RIESGO'!$C$36,INFORMACION!$F2159=REFERENCIAS!$C$24),16,IF(INFORMACION!$T2159='REFERENCIAS RIESGO'!$C$36,13,IF(INFORMACION!$F2159=REFERENCIAS!$C$24,10,7))),0)+VLOOKUP(IF(J2159&lt;=0.2,0.2,IF(AND(J2159&gt;0.2,J2159&lt;=0.4),0.4,IF(AND(J2159&gt;0.4,J2159&lt;=0.6),0.6,IF(AND(J2159&gt;0.6,J2159&lt;=0.8),0.8,IF(AND(J2159&gt;0.8,J2159&lt;=1),1))))),REFERENCIAS!$C:$D,2,0)*VLOOKUP($J$2,PONDERADORES!A:P,IF(AND(INFORMACION!$T2159='REFERENCIAS RIESGO'!$C$36,INFORMACION!$F2159=REFERENCIAS!$C$24),16,IF(INFORMACION!$T2159='REFERENCIAS RIESGO'!$C$36,13,IF(INFORMACION!$F2159=REFERENCIAS!$C$24,10,7))),0)</f>
        <v>#REF!</v>
      </c>
      <c r="Y2159" s="68">
        <f>+VLOOKUP(M2159,REFERENCIAS!$C:$D,2,0)*VLOOKUP($M$2,PONDERADORES!$A$7:$G$9,7,0)+VLOOKUP(N2159,REFERENCIAS!$C:$D,2,0)*VLOOKUP($N$2,PONDERADORES!$A$7:$G$9,7,0)+VLOOKUP(O2159,REFERENCIAS!$C:$D,2,0)*VLOOKUP($O$2,PONDERADORES!$A$7:$G$9,7,0)</f>
        <v>0.2</v>
      </c>
      <c r="Z2159" s="2">
        <f>+VLOOKUP(IF(R2159&lt;0.1,0,IF(AND(R2159&gt;=0.1,R2159&lt;0.2),0.1,IF(AND(R2159&gt;=0.2,R2159&lt;0.3),0.2,IF(R2159&gt;0.3,0.3,)))),REFERENCIAS!$C:$D,2,0)*VLOOKUP($R$2,PONDERADORES!$A$11:$G$11,7,0)</f>
        <v>15</v>
      </c>
      <c r="AA2159" s="92"/>
      <c r="AB2159" s="95" t="e">
        <f t="shared" ca="1" si="131"/>
        <v>#REF!</v>
      </c>
      <c r="AC2159" s="23" t="e">
        <f ca="1">IF(AB2159&gt;REFERENCIAS!$C$62,REFERENCIAS!$B$62,IF(AND(AB2159&gt;=REFERENCIAS!$C$63,AB2159&lt;REFERENCIAS!$D$63),REFERENCIAS!$B$63,IF(AND(AB2159&gt;REFERENCIAS!$C$64,AB2159&lt;=REFERENCIAS!$D$64),REFERENCIAS!$B$64,IF(AND(AB2159&gt;=REFERENCIAS!$C$65,AB2159&lt;REFERENCIAS!$D$65),REFERENCIAS!$B$65, "Revisar"))))</f>
        <v>#REF!</v>
      </c>
      <c r="AD2159" s="94" t="e">
        <f ca="1">VLOOKUP(AC2159,REFERENCIAS!$B$62:$G$65,4,FALSE)</f>
        <v>#REF!</v>
      </c>
    </row>
    <row r="2160" spans="1:30" ht="17.25" x14ac:dyDescent="0.25">
      <c r="A2160" s="74"/>
      <c r="B2160" s="19"/>
      <c r="C2160" s="19"/>
      <c r="D2160" s="50"/>
      <c r="E2160" s="73"/>
      <c r="F2160" s="74"/>
      <c r="G2160" s="9"/>
      <c r="H2160" s="48"/>
      <c r="I2160" s="49">
        <f t="shared" ca="1" si="129"/>
        <v>2022</v>
      </c>
      <c r="J2160" s="22">
        <f t="shared" ca="1" si="128"/>
        <v>1</v>
      </c>
      <c r="K2160" s="19"/>
      <c r="L2160" s="73"/>
      <c r="M2160" s="74"/>
      <c r="N2160" s="19"/>
      <c r="O2160" s="73"/>
      <c r="P2160" s="82">
        <v>1</v>
      </c>
      <c r="Q2160" s="24">
        <v>1</v>
      </c>
      <c r="R2160" s="81">
        <f t="shared" si="130"/>
        <v>1</v>
      </c>
      <c r="S2160" s="87"/>
      <c r="T2160" s="19"/>
      <c r="U2160" s="25"/>
      <c r="V2160" s="25"/>
      <c r="W2160" s="81"/>
      <c r="X2160" s="91" t="e">
        <f ca="1">+VLOOKUP(#REF!,REFERENCIAS!$C:$D,2,0)*VLOOKUP(#REF!,PONDERADORES!A:P,IF(AND(INFORMACION!$T2160='REFERENCIAS RIESGO'!$C$36,INFORMACION!$F2160=REFERENCIAS!$C$24),16,IF(INFORMACION!$T2160='REFERENCIAS RIESGO'!$C$36,13,IF(INFORMACION!$F2160=REFERENCIAS!$C$24,10,7))),0)+VLOOKUP(K2160,REFERENCIAS!$C:$D,2,0)*VLOOKUP($K$2,PONDERADORES!A:P,IF(AND(INFORMACION!$T2160='REFERENCIAS RIESGO'!$C$36,INFORMACION!$F2160=REFERENCIAS!$C$24),16,IF(INFORMACION!$T2160='REFERENCIAS RIESGO'!$C$36,13,IF(INFORMACION!$F2160=REFERENCIAS!$C$24,10,7))),0)+VLOOKUP(L2160,REFERENCIAS!$C:$D,2,0)*VLOOKUP($L$2,PONDERADORES!A:P,IF(AND(INFORMACION!$T2160='REFERENCIAS RIESGO'!$C$36,INFORMACION!$F2160=REFERENCIAS!$C$24),16,IF(INFORMACION!$T2160='REFERENCIAS RIESGO'!$C$36,13,IF(INFORMACION!$F2160=REFERENCIAS!$C$24,10,7))),0)+VLOOKUP(F2160,REFERENCIAS!$C:$D,2,0)*VLOOKUP($F$2,PONDERADORES!A:P,IF(AND(INFORMACION!$T2160='REFERENCIAS RIESGO'!$C$36,INFORMACION!$F2160=REFERENCIAS!$C$24),16,IF(INFORMACION!$T2160='REFERENCIAS RIESGO'!$C$36,13,IF(INFORMACION!$F2160=REFERENCIAS!$C$24,10,7))),0)+VLOOKUP(T2160,REFERENCIAS!$C:$D,2,0)*VLOOKUP($T$2,PONDERADORES!A:P,IF(AND(INFORMACION!$T2160='REFERENCIAS RIESGO'!$C$36,INFORMACION!$F2160=REFERENCIAS!$C$24),16,IF(INFORMACION!$T2160='REFERENCIAS RIESGO'!$C$36,13,IF(INFORMACION!$F2160=REFERENCIAS!$C$24,10,7))),0)+VLOOKUP(IF(J2160&lt;=0.2,0.2,IF(AND(J2160&gt;0.2,J2160&lt;=0.4),0.4,IF(AND(J2160&gt;0.4,J2160&lt;=0.6),0.6,IF(AND(J2160&gt;0.6,J2160&lt;=0.8),0.8,IF(AND(J2160&gt;0.8,J2160&lt;=1),1))))),REFERENCIAS!$C:$D,2,0)*VLOOKUP($J$2,PONDERADORES!A:P,IF(AND(INFORMACION!$T2160='REFERENCIAS RIESGO'!$C$36,INFORMACION!$F2160=REFERENCIAS!$C$24),16,IF(INFORMACION!$T2160='REFERENCIAS RIESGO'!$C$36,13,IF(INFORMACION!$F2160=REFERENCIAS!$C$24,10,7))),0)</f>
        <v>#REF!</v>
      </c>
      <c r="Y2160" s="68">
        <f>+VLOOKUP(M2160,REFERENCIAS!$C:$D,2,0)*VLOOKUP($M$2,PONDERADORES!$A$7:$G$9,7,0)+VLOOKUP(N2160,REFERENCIAS!$C:$D,2,0)*VLOOKUP($N$2,PONDERADORES!$A$7:$G$9,7,0)+VLOOKUP(O2160,REFERENCIAS!$C:$D,2,0)*VLOOKUP($O$2,PONDERADORES!$A$7:$G$9,7,0)</f>
        <v>0.2</v>
      </c>
      <c r="Z2160" s="2">
        <f>+VLOOKUP(IF(R2160&lt;0.1,0,IF(AND(R2160&gt;=0.1,R2160&lt;0.2),0.1,IF(AND(R2160&gt;=0.2,R2160&lt;0.3),0.2,IF(R2160&gt;0.3,0.3,)))),REFERENCIAS!$C:$D,2,0)*VLOOKUP($R$2,PONDERADORES!$A$11:$G$11,7,0)</f>
        <v>15</v>
      </c>
      <c r="AA2160" s="92"/>
      <c r="AB2160" s="95" t="e">
        <f t="shared" ca="1" si="131"/>
        <v>#REF!</v>
      </c>
      <c r="AC2160" s="23" t="e">
        <f ca="1">IF(AB2160&gt;REFERENCIAS!$C$62,REFERENCIAS!$B$62,IF(AND(AB2160&gt;=REFERENCIAS!$C$63,AB2160&lt;REFERENCIAS!$D$63),REFERENCIAS!$B$63,IF(AND(AB2160&gt;REFERENCIAS!$C$64,AB2160&lt;=REFERENCIAS!$D$64),REFERENCIAS!$B$64,IF(AND(AB2160&gt;=REFERENCIAS!$C$65,AB2160&lt;REFERENCIAS!$D$65),REFERENCIAS!$B$65, "Revisar"))))</f>
        <v>#REF!</v>
      </c>
      <c r="AD2160" s="94" t="e">
        <f ca="1">VLOOKUP(AC2160,REFERENCIAS!$B$62:$G$65,4,FALSE)</f>
        <v>#REF!</v>
      </c>
    </row>
    <row r="2161" spans="1:30" ht="17.25" x14ac:dyDescent="0.25">
      <c r="A2161" s="74"/>
      <c r="B2161" s="19"/>
      <c r="C2161" s="19"/>
      <c r="D2161" s="50"/>
      <c r="E2161" s="73"/>
      <c r="F2161" s="74"/>
      <c r="G2161" s="9"/>
      <c r="H2161" s="48"/>
      <c r="I2161" s="49">
        <f t="shared" ca="1" si="129"/>
        <v>2022</v>
      </c>
      <c r="J2161" s="22">
        <f t="shared" ca="1" si="128"/>
        <v>1</v>
      </c>
      <c r="K2161" s="19"/>
      <c r="L2161" s="73"/>
      <c r="M2161" s="74"/>
      <c r="N2161" s="19"/>
      <c r="O2161" s="73"/>
      <c r="P2161" s="82">
        <v>1</v>
      </c>
      <c r="Q2161" s="24">
        <v>1</v>
      </c>
      <c r="R2161" s="81">
        <f t="shared" si="130"/>
        <v>1</v>
      </c>
      <c r="S2161" s="87"/>
      <c r="T2161" s="19"/>
      <c r="U2161" s="25"/>
      <c r="V2161" s="25"/>
      <c r="W2161" s="81"/>
      <c r="X2161" s="91" t="e">
        <f ca="1">+VLOOKUP(#REF!,REFERENCIAS!$C:$D,2,0)*VLOOKUP(#REF!,PONDERADORES!A:P,IF(AND(INFORMACION!$T2161='REFERENCIAS RIESGO'!$C$36,INFORMACION!$F2161=REFERENCIAS!$C$24),16,IF(INFORMACION!$T2161='REFERENCIAS RIESGO'!$C$36,13,IF(INFORMACION!$F2161=REFERENCIAS!$C$24,10,7))),0)+VLOOKUP(K2161,REFERENCIAS!$C:$D,2,0)*VLOOKUP($K$2,PONDERADORES!A:P,IF(AND(INFORMACION!$T2161='REFERENCIAS RIESGO'!$C$36,INFORMACION!$F2161=REFERENCIAS!$C$24),16,IF(INFORMACION!$T2161='REFERENCIAS RIESGO'!$C$36,13,IF(INFORMACION!$F2161=REFERENCIAS!$C$24,10,7))),0)+VLOOKUP(L2161,REFERENCIAS!$C:$D,2,0)*VLOOKUP($L$2,PONDERADORES!A:P,IF(AND(INFORMACION!$T2161='REFERENCIAS RIESGO'!$C$36,INFORMACION!$F2161=REFERENCIAS!$C$24),16,IF(INFORMACION!$T2161='REFERENCIAS RIESGO'!$C$36,13,IF(INFORMACION!$F2161=REFERENCIAS!$C$24,10,7))),0)+VLOOKUP(F2161,REFERENCIAS!$C:$D,2,0)*VLOOKUP($F$2,PONDERADORES!A:P,IF(AND(INFORMACION!$T2161='REFERENCIAS RIESGO'!$C$36,INFORMACION!$F2161=REFERENCIAS!$C$24),16,IF(INFORMACION!$T2161='REFERENCIAS RIESGO'!$C$36,13,IF(INFORMACION!$F2161=REFERENCIAS!$C$24,10,7))),0)+VLOOKUP(T2161,REFERENCIAS!$C:$D,2,0)*VLOOKUP($T$2,PONDERADORES!A:P,IF(AND(INFORMACION!$T2161='REFERENCIAS RIESGO'!$C$36,INFORMACION!$F2161=REFERENCIAS!$C$24),16,IF(INFORMACION!$T2161='REFERENCIAS RIESGO'!$C$36,13,IF(INFORMACION!$F2161=REFERENCIAS!$C$24,10,7))),0)+VLOOKUP(IF(J2161&lt;=0.2,0.2,IF(AND(J2161&gt;0.2,J2161&lt;=0.4),0.4,IF(AND(J2161&gt;0.4,J2161&lt;=0.6),0.6,IF(AND(J2161&gt;0.6,J2161&lt;=0.8),0.8,IF(AND(J2161&gt;0.8,J2161&lt;=1),1))))),REFERENCIAS!$C:$D,2,0)*VLOOKUP($J$2,PONDERADORES!A:P,IF(AND(INFORMACION!$T2161='REFERENCIAS RIESGO'!$C$36,INFORMACION!$F2161=REFERENCIAS!$C$24),16,IF(INFORMACION!$T2161='REFERENCIAS RIESGO'!$C$36,13,IF(INFORMACION!$F2161=REFERENCIAS!$C$24,10,7))),0)</f>
        <v>#REF!</v>
      </c>
      <c r="Y2161" s="68">
        <f>+VLOOKUP(M2161,REFERENCIAS!$C:$D,2,0)*VLOOKUP($M$2,PONDERADORES!$A$7:$G$9,7,0)+VLOOKUP(N2161,REFERENCIAS!$C:$D,2,0)*VLOOKUP($N$2,PONDERADORES!$A$7:$G$9,7,0)+VLOOKUP(O2161,REFERENCIAS!$C:$D,2,0)*VLOOKUP($O$2,PONDERADORES!$A$7:$G$9,7,0)</f>
        <v>0.2</v>
      </c>
      <c r="Z2161" s="2">
        <f>+VLOOKUP(IF(R2161&lt;0.1,0,IF(AND(R2161&gt;=0.1,R2161&lt;0.2),0.1,IF(AND(R2161&gt;=0.2,R2161&lt;0.3),0.2,IF(R2161&gt;0.3,0.3,)))),REFERENCIAS!$C:$D,2,0)*VLOOKUP($R$2,PONDERADORES!$A$11:$G$11,7,0)</f>
        <v>15</v>
      </c>
      <c r="AA2161" s="92"/>
      <c r="AB2161" s="95" t="e">
        <f t="shared" ca="1" si="131"/>
        <v>#REF!</v>
      </c>
      <c r="AC2161" s="23" t="e">
        <f ca="1">IF(AB2161&gt;REFERENCIAS!$C$62,REFERENCIAS!$B$62,IF(AND(AB2161&gt;=REFERENCIAS!$C$63,AB2161&lt;REFERENCIAS!$D$63),REFERENCIAS!$B$63,IF(AND(AB2161&gt;REFERENCIAS!$C$64,AB2161&lt;=REFERENCIAS!$D$64),REFERENCIAS!$B$64,IF(AND(AB2161&gt;=REFERENCIAS!$C$65,AB2161&lt;REFERENCIAS!$D$65),REFERENCIAS!$B$65, "Revisar"))))</f>
        <v>#REF!</v>
      </c>
      <c r="AD2161" s="94" t="e">
        <f ca="1">VLOOKUP(AC2161,REFERENCIAS!$B$62:$G$65,4,FALSE)</f>
        <v>#REF!</v>
      </c>
    </row>
    <row r="2162" spans="1:30" ht="17.25" x14ac:dyDescent="0.25">
      <c r="A2162" s="74"/>
      <c r="B2162" s="19"/>
      <c r="C2162" s="19"/>
      <c r="D2162" s="50"/>
      <c r="E2162" s="73"/>
      <c r="F2162" s="74"/>
      <c r="G2162" s="9"/>
      <c r="H2162" s="48"/>
      <c r="I2162" s="49">
        <f t="shared" ca="1" si="129"/>
        <v>2022</v>
      </c>
      <c r="J2162" s="22">
        <f t="shared" ca="1" si="128"/>
        <v>1</v>
      </c>
      <c r="K2162" s="19"/>
      <c r="L2162" s="73"/>
      <c r="M2162" s="74"/>
      <c r="N2162" s="19"/>
      <c r="O2162" s="73"/>
      <c r="P2162" s="82">
        <v>1</v>
      </c>
      <c r="Q2162" s="24">
        <v>1</v>
      </c>
      <c r="R2162" s="81">
        <f t="shared" si="130"/>
        <v>1</v>
      </c>
      <c r="S2162" s="87"/>
      <c r="T2162" s="19"/>
      <c r="U2162" s="25"/>
      <c r="V2162" s="25"/>
      <c r="W2162" s="81"/>
      <c r="X2162" s="91" t="e">
        <f ca="1">+VLOOKUP(#REF!,REFERENCIAS!$C:$D,2,0)*VLOOKUP(#REF!,PONDERADORES!A:P,IF(AND(INFORMACION!$T2162='REFERENCIAS RIESGO'!$C$36,INFORMACION!$F2162=REFERENCIAS!$C$24),16,IF(INFORMACION!$T2162='REFERENCIAS RIESGO'!$C$36,13,IF(INFORMACION!$F2162=REFERENCIAS!$C$24,10,7))),0)+VLOOKUP(K2162,REFERENCIAS!$C:$D,2,0)*VLOOKUP($K$2,PONDERADORES!A:P,IF(AND(INFORMACION!$T2162='REFERENCIAS RIESGO'!$C$36,INFORMACION!$F2162=REFERENCIAS!$C$24),16,IF(INFORMACION!$T2162='REFERENCIAS RIESGO'!$C$36,13,IF(INFORMACION!$F2162=REFERENCIAS!$C$24,10,7))),0)+VLOOKUP(L2162,REFERENCIAS!$C:$D,2,0)*VLOOKUP($L$2,PONDERADORES!A:P,IF(AND(INFORMACION!$T2162='REFERENCIAS RIESGO'!$C$36,INFORMACION!$F2162=REFERENCIAS!$C$24),16,IF(INFORMACION!$T2162='REFERENCIAS RIESGO'!$C$36,13,IF(INFORMACION!$F2162=REFERENCIAS!$C$24,10,7))),0)+VLOOKUP(F2162,REFERENCIAS!$C:$D,2,0)*VLOOKUP($F$2,PONDERADORES!A:P,IF(AND(INFORMACION!$T2162='REFERENCIAS RIESGO'!$C$36,INFORMACION!$F2162=REFERENCIAS!$C$24),16,IF(INFORMACION!$T2162='REFERENCIAS RIESGO'!$C$36,13,IF(INFORMACION!$F2162=REFERENCIAS!$C$24,10,7))),0)+VLOOKUP(T2162,REFERENCIAS!$C:$D,2,0)*VLOOKUP($T$2,PONDERADORES!A:P,IF(AND(INFORMACION!$T2162='REFERENCIAS RIESGO'!$C$36,INFORMACION!$F2162=REFERENCIAS!$C$24),16,IF(INFORMACION!$T2162='REFERENCIAS RIESGO'!$C$36,13,IF(INFORMACION!$F2162=REFERENCIAS!$C$24,10,7))),0)+VLOOKUP(IF(J2162&lt;=0.2,0.2,IF(AND(J2162&gt;0.2,J2162&lt;=0.4),0.4,IF(AND(J2162&gt;0.4,J2162&lt;=0.6),0.6,IF(AND(J2162&gt;0.6,J2162&lt;=0.8),0.8,IF(AND(J2162&gt;0.8,J2162&lt;=1),1))))),REFERENCIAS!$C:$D,2,0)*VLOOKUP($J$2,PONDERADORES!A:P,IF(AND(INFORMACION!$T2162='REFERENCIAS RIESGO'!$C$36,INFORMACION!$F2162=REFERENCIAS!$C$24),16,IF(INFORMACION!$T2162='REFERENCIAS RIESGO'!$C$36,13,IF(INFORMACION!$F2162=REFERENCIAS!$C$24,10,7))),0)</f>
        <v>#REF!</v>
      </c>
      <c r="Y2162" s="68">
        <f>+VLOOKUP(M2162,REFERENCIAS!$C:$D,2,0)*VLOOKUP($M$2,PONDERADORES!$A$7:$G$9,7,0)+VLOOKUP(N2162,REFERENCIAS!$C:$D,2,0)*VLOOKUP($N$2,PONDERADORES!$A$7:$G$9,7,0)+VLOOKUP(O2162,REFERENCIAS!$C:$D,2,0)*VLOOKUP($O$2,PONDERADORES!$A$7:$G$9,7,0)</f>
        <v>0.2</v>
      </c>
      <c r="Z2162" s="2">
        <f>+VLOOKUP(IF(R2162&lt;0.1,0,IF(AND(R2162&gt;=0.1,R2162&lt;0.2),0.1,IF(AND(R2162&gt;=0.2,R2162&lt;0.3),0.2,IF(R2162&gt;0.3,0.3,)))),REFERENCIAS!$C:$D,2,0)*VLOOKUP($R$2,PONDERADORES!$A$11:$G$11,7,0)</f>
        <v>15</v>
      </c>
      <c r="AA2162" s="92"/>
      <c r="AB2162" s="95" t="e">
        <f t="shared" ca="1" si="131"/>
        <v>#REF!</v>
      </c>
      <c r="AC2162" s="23" t="e">
        <f ca="1">IF(AB2162&gt;REFERENCIAS!$C$62,REFERENCIAS!$B$62,IF(AND(AB2162&gt;=REFERENCIAS!$C$63,AB2162&lt;REFERENCIAS!$D$63),REFERENCIAS!$B$63,IF(AND(AB2162&gt;REFERENCIAS!$C$64,AB2162&lt;=REFERENCIAS!$D$64),REFERENCIAS!$B$64,IF(AND(AB2162&gt;=REFERENCIAS!$C$65,AB2162&lt;REFERENCIAS!$D$65),REFERENCIAS!$B$65, "Revisar"))))</f>
        <v>#REF!</v>
      </c>
      <c r="AD2162" s="94" t="e">
        <f ca="1">VLOOKUP(AC2162,REFERENCIAS!$B$62:$G$65,4,FALSE)</f>
        <v>#REF!</v>
      </c>
    </row>
    <row r="2163" spans="1:30" ht="17.25" x14ac:dyDescent="0.25">
      <c r="A2163" s="74"/>
      <c r="B2163" s="19"/>
      <c r="C2163" s="19"/>
      <c r="D2163" s="50"/>
      <c r="E2163" s="73"/>
      <c r="F2163" s="74"/>
      <c r="G2163" s="9"/>
      <c r="H2163" s="48"/>
      <c r="I2163" s="49">
        <f t="shared" ca="1" si="129"/>
        <v>2022</v>
      </c>
      <c r="J2163" s="22">
        <f t="shared" ca="1" si="128"/>
        <v>1</v>
      </c>
      <c r="K2163" s="19"/>
      <c r="L2163" s="73"/>
      <c r="M2163" s="74"/>
      <c r="N2163" s="19"/>
      <c r="O2163" s="73"/>
      <c r="P2163" s="82">
        <v>1</v>
      </c>
      <c r="Q2163" s="24">
        <v>1</v>
      </c>
      <c r="R2163" s="81">
        <f t="shared" si="130"/>
        <v>1</v>
      </c>
      <c r="S2163" s="87"/>
      <c r="T2163" s="19"/>
      <c r="U2163" s="25"/>
      <c r="V2163" s="25"/>
      <c r="W2163" s="81"/>
      <c r="X2163" s="91" t="e">
        <f ca="1">+VLOOKUP(#REF!,REFERENCIAS!$C:$D,2,0)*VLOOKUP(#REF!,PONDERADORES!A:P,IF(AND(INFORMACION!$T2163='REFERENCIAS RIESGO'!$C$36,INFORMACION!$F2163=REFERENCIAS!$C$24),16,IF(INFORMACION!$T2163='REFERENCIAS RIESGO'!$C$36,13,IF(INFORMACION!$F2163=REFERENCIAS!$C$24,10,7))),0)+VLOOKUP(K2163,REFERENCIAS!$C:$D,2,0)*VLOOKUP($K$2,PONDERADORES!A:P,IF(AND(INFORMACION!$T2163='REFERENCIAS RIESGO'!$C$36,INFORMACION!$F2163=REFERENCIAS!$C$24),16,IF(INFORMACION!$T2163='REFERENCIAS RIESGO'!$C$36,13,IF(INFORMACION!$F2163=REFERENCIAS!$C$24,10,7))),0)+VLOOKUP(L2163,REFERENCIAS!$C:$D,2,0)*VLOOKUP($L$2,PONDERADORES!A:P,IF(AND(INFORMACION!$T2163='REFERENCIAS RIESGO'!$C$36,INFORMACION!$F2163=REFERENCIAS!$C$24),16,IF(INFORMACION!$T2163='REFERENCIAS RIESGO'!$C$36,13,IF(INFORMACION!$F2163=REFERENCIAS!$C$24,10,7))),0)+VLOOKUP(F2163,REFERENCIAS!$C:$D,2,0)*VLOOKUP($F$2,PONDERADORES!A:P,IF(AND(INFORMACION!$T2163='REFERENCIAS RIESGO'!$C$36,INFORMACION!$F2163=REFERENCIAS!$C$24),16,IF(INFORMACION!$T2163='REFERENCIAS RIESGO'!$C$36,13,IF(INFORMACION!$F2163=REFERENCIAS!$C$24,10,7))),0)+VLOOKUP(T2163,REFERENCIAS!$C:$D,2,0)*VLOOKUP($T$2,PONDERADORES!A:P,IF(AND(INFORMACION!$T2163='REFERENCIAS RIESGO'!$C$36,INFORMACION!$F2163=REFERENCIAS!$C$24),16,IF(INFORMACION!$T2163='REFERENCIAS RIESGO'!$C$36,13,IF(INFORMACION!$F2163=REFERENCIAS!$C$24,10,7))),0)+VLOOKUP(IF(J2163&lt;=0.2,0.2,IF(AND(J2163&gt;0.2,J2163&lt;=0.4),0.4,IF(AND(J2163&gt;0.4,J2163&lt;=0.6),0.6,IF(AND(J2163&gt;0.6,J2163&lt;=0.8),0.8,IF(AND(J2163&gt;0.8,J2163&lt;=1),1))))),REFERENCIAS!$C:$D,2,0)*VLOOKUP($J$2,PONDERADORES!A:P,IF(AND(INFORMACION!$T2163='REFERENCIAS RIESGO'!$C$36,INFORMACION!$F2163=REFERENCIAS!$C$24),16,IF(INFORMACION!$T2163='REFERENCIAS RIESGO'!$C$36,13,IF(INFORMACION!$F2163=REFERENCIAS!$C$24,10,7))),0)</f>
        <v>#REF!</v>
      </c>
      <c r="Y2163" s="68">
        <f>+VLOOKUP(M2163,REFERENCIAS!$C:$D,2,0)*VLOOKUP($M$2,PONDERADORES!$A$7:$G$9,7,0)+VLOOKUP(N2163,REFERENCIAS!$C:$D,2,0)*VLOOKUP($N$2,PONDERADORES!$A$7:$G$9,7,0)+VLOOKUP(O2163,REFERENCIAS!$C:$D,2,0)*VLOOKUP($O$2,PONDERADORES!$A$7:$G$9,7,0)</f>
        <v>0.2</v>
      </c>
      <c r="Z2163" s="2">
        <f>+VLOOKUP(IF(R2163&lt;0.1,0,IF(AND(R2163&gt;=0.1,R2163&lt;0.2),0.1,IF(AND(R2163&gt;=0.2,R2163&lt;0.3),0.2,IF(R2163&gt;0.3,0.3,)))),REFERENCIAS!$C:$D,2,0)*VLOOKUP($R$2,PONDERADORES!$A$11:$G$11,7,0)</f>
        <v>15</v>
      </c>
      <c r="AA2163" s="92"/>
      <c r="AB2163" s="95" t="e">
        <f t="shared" ca="1" si="131"/>
        <v>#REF!</v>
      </c>
      <c r="AC2163" s="23" t="e">
        <f ca="1">IF(AB2163&gt;REFERENCIAS!$C$62,REFERENCIAS!$B$62,IF(AND(AB2163&gt;=REFERENCIAS!$C$63,AB2163&lt;REFERENCIAS!$D$63),REFERENCIAS!$B$63,IF(AND(AB2163&gt;REFERENCIAS!$C$64,AB2163&lt;=REFERENCIAS!$D$64),REFERENCIAS!$B$64,IF(AND(AB2163&gt;=REFERENCIAS!$C$65,AB2163&lt;REFERENCIAS!$D$65),REFERENCIAS!$B$65, "Revisar"))))</f>
        <v>#REF!</v>
      </c>
      <c r="AD2163" s="94" t="e">
        <f ca="1">VLOOKUP(AC2163,REFERENCIAS!$B$62:$G$65,4,FALSE)</f>
        <v>#REF!</v>
      </c>
    </row>
    <row r="2164" spans="1:30" ht="17.25" x14ac:dyDescent="0.25">
      <c r="A2164" s="74"/>
      <c r="B2164" s="19"/>
      <c r="C2164" s="19"/>
      <c r="D2164" s="50"/>
      <c r="E2164" s="73"/>
      <c r="F2164" s="74"/>
      <c r="G2164" s="9"/>
      <c r="H2164" s="48"/>
      <c r="I2164" s="49">
        <f t="shared" ca="1" si="129"/>
        <v>2022</v>
      </c>
      <c r="J2164" s="22">
        <f t="shared" ca="1" si="128"/>
        <v>1</v>
      </c>
      <c r="K2164" s="19"/>
      <c r="L2164" s="73"/>
      <c r="M2164" s="74"/>
      <c r="N2164" s="19"/>
      <c r="O2164" s="73"/>
      <c r="P2164" s="82">
        <v>1</v>
      </c>
      <c r="Q2164" s="24">
        <v>1</v>
      </c>
      <c r="R2164" s="81">
        <f t="shared" si="130"/>
        <v>1</v>
      </c>
      <c r="S2164" s="87"/>
      <c r="T2164" s="19"/>
      <c r="U2164" s="25"/>
      <c r="V2164" s="25"/>
      <c r="W2164" s="81"/>
      <c r="X2164" s="91" t="e">
        <f ca="1">+VLOOKUP(#REF!,REFERENCIAS!$C:$D,2,0)*VLOOKUP(#REF!,PONDERADORES!A:P,IF(AND(INFORMACION!$T2164='REFERENCIAS RIESGO'!$C$36,INFORMACION!$F2164=REFERENCIAS!$C$24),16,IF(INFORMACION!$T2164='REFERENCIAS RIESGO'!$C$36,13,IF(INFORMACION!$F2164=REFERENCIAS!$C$24,10,7))),0)+VLOOKUP(K2164,REFERENCIAS!$C:$D,2,0)*VLOOKUP($K$2,PONDERADORES!A:P,IF(AND(INFORMACION!$T2164='REFERENCIAS RIESGO'!$C$36,INFORMACION!$F2164=REFERENCIAS!$C$24),16,IF(INFORMACION!$T2164='REFERENCIAS RIESGO'!$C$36,13,IF(INFORMACION!$F2164=REFERENCIAS!$C$24,10,7))),0)+VLOOKUP(L2164,REFERENCIAS!$C:$D,2,0)*VLOOKUP($L$2,PONDERADORES!A:P,IF(AND(INFORMACION!$T2164='REFERENCIAS RIESGO'!$C$36,INFORMACION!$F2164=REFERENCIAS!$C$24),16,IF(INFORMACION!$T2164='REFERENCIAS RIESGO'!$C$36,13,IF(INFORMACION!$F2164=REFERENCIAS!$C$24,10,7))),0)+VLOOKUP(F2164,REFERENCIAS!$C:$D,2,0)*VLOOKUP($F$2,PONDERADORES!A:P,IF(AND(INFORMACION!$T2164='REFERENCIAS RIESGO'!$C$36,INFORMACION!$F2164=REFERENCIAS!$C$24),16,IF(INFORMACION!$T2164='REFERENCIAS RIESGO'!$C$36,13,IF(INFORMACION!$F2164=REFERENCIAS!$C$24,10,7))),0)+VLOOKUP(T2164,REFERENCIAS!$C:$D,2,0)*VLOOKUP($T$2,PONDERADORES!A:P,IF(AND(INFORMACION!$T2164='REFERENCIAS RIESGO'!$C$36,INFORMACION!$F2164=REFERENCIAS!$C$24),16,IF(INFORMACION!$T2164='REFERENCIAS RIESGO'!$C$36,13,IF(INFORMACION!$F2164=REFERENCIAS!$C$24,10,7))),0)+VLOOKUP(IF(J2164&lt;=0.2,0.2,IF(AND(J2164&gt;0.2,J2164&lt;=0.4),0.4,IF(AND(J2164&gt;0.4,J2164&lt;=0.6),0.6,IF(AND(J2164&gt;0.6,J2164&lt;=0.8),0.8,IF(AND(J2164&gt;0.8,J2164&lt;=1),1))))),REFERENCIAS!$C:$D,2,0)*VLOOKUP($J$2,PONDERADORES!A:P,IF(AND(INFORMACION!$T2164='REFERENCIAS RIESGO'!$C$36,INFORMACION!$F2164=REFERENCIAS!$C$24),16,IF(INFORMACION!$T2164='REFERENCIAS RIESGO'!$C$36,13,IF(INFORMACION!$F2164=REFERENCIAS!$C$24,10,7))),0)</f>
        <v>#REF!</v>
      </c>
      <c r="Y2164" s="68">
        <f>+VLOOKUP(M2164,REFERENCIAS!$C:$D,2,0)*VLOOKUP($M$2,PONDERADORES!$A$7:$G$9,7,0)+VLOOKUP(N2164,REFERENCIAS!$C:$D,2,0)*VLOOKUP($N$2,PONDERADORES!$A$7:$G$9,7,0)+VLOOKUP(O2164,REFERENCIAS!$C:$D,2,0)*VLOOKUP($O$2,PONDERADORES!$A$7:$G$9,7,0)</f>
        <v>0.2</v>
      </c>
      <c r="Z2164" s="2">
        <f>+VLOOKUP(IF(R2164&lt;0.1,0,IF(AND(R2164&gt;=0.1,R2164&lt;0.2),0.1,IF(AND(R2164&gt;=0.2,R2164&lt;0.3),0.2,IF(R2164&gt;0.3,0.3,)))),REFERENCIAS!$C:$D,2,0)*VLOOKUP($R$2,PONDERADORES!$A$11:$G$11,7,0)</f>
        <v>15</v>
      </c>
      <c r="AA2164" s="92"/>
      <c r="AB2164" s="95" t="e">
        <f t="shared" ca="1" si="131"/>
        <v>#REF!</v>
      </c>
      <c r="AC2164" s="23" t="e">
        <f ca="1">IF(AB2164&gt;REFERENCIAS!$C$62,REFERENCIAS!$B$62,IF(AND(AB2164&gt;=REFERENCIAS!$C$63,AB2164&lt;REFERENCIAS!$D$63),REFERENCIAS!$B$63,IF(AND(AB2164&gt;REFERENCIAS!$C$64,AB2164&lt;=REFERENCIAS!$D$64),REFERENCIAS!$B$64,IF(AND(AB2164&gt;=REFERENCIAS!$C$65,AB2164&lt;REFERENCIAS!$D$65),REFERENCIAS!$B$65, "Revisar"))))</f>
        <v>#REF!</v>
      </c>
      <c r="AD2164" s="94" t="e">
        <f ca="1">VLOOKUP(AC2164,REFERENCIAS!$B$62:$G$65,4,FALSE)</f>
        <v>#REF!</v>
      </c>
    </row>
    <row r="2165" spans="1:30" ht="17.25" x14ac:dyDescent="0.25">
      <c r="A2165" s="74"/>
      <c r="B2165" s="19"/>
      <c r="C2165" s="19"/>
      <c r="D2165" s="50"/>
      <c r="E2165" s="73"/>
      <c r="F2165" s="74"/>
      <c r="G2165" s="9"/>
      <c r="H2165" s="48"/>
      <c r="I2165" s="49">
        <f t="shared" ca="1" si="129"/>
        <v>2022</v>
      </c>
      <c r="J2165" s="22">
        <f t="shared" ca="1" si="128"/>
        <v>1</v>
      </c>
      <c r="K2165" s="19"/>
      <c r="L2165" s="73"/>
      <c r="M2165" s="74"/>
      <c r="N2165" s="19"/>
      <c r="O2165" s="73"/>
      <c r="P2165" s="82">
        <v>1</v>
      </c>
      <c r="Q2165" s="24">
        <v>1</v>
      </c>
      <c r="R2165" s="81">
        <f t="shared" si="130"/>
        <v>1</v>
      </c>
      <c r="S2165" s="87"/>
      <c r="T2165" s="19"/>
      <c r="U2165" s="25"/>
      <c r="V2165" s="25"/>
      <c r="W2165" s="81"/>
      <c r="X2165" s="91" t="e">
        <f ca="1">+VLOOKUP(#REF!,REFERENCIAS!$C:$D,2,0)*VLOOKUP(#REF!,PONDERADORES!A:P,IF(AND(INFORMACION!$T2165='REFERENCIAS RIESGO'!$C$36,INFORMACION!$F2165=REFERENCIAS!$C$24),16,IF(INFORMACION!$T2165='REFERENCIAS RIESGO'!$C$36,13,IF(INFORMACION!$F2165=REFERENCIAS!$C$24,10,7))),0)+VLOOKUP(K2165,REFERENCIAS!$C:$D,2,0)*VLOOKUP($K$2,PONDERADORES!A:P,IF(AND(INFORMACION!$T2165='REFERENCIAS RIESGO'!$C$36,INFORMACION!$F2165=REFERENCIAS!$C$24),16,IF(INFORMACION!$T2165='REFERENCIAS RIESGO'!$C$36,13,IF(INFORMACION!$F2165=REFERENCIAS!$C$24,10,7))),0)+VLOOKUP(L2165,REFERENCIAS!$C:$D,2,0)*VLOOKUP($L$2,PONDERADORES!A:P,IF(AND(INFORMACION!$T2165='REFERENCIAS RIESGO'!$C$36,INFORMACION!$F2165=REFERENCIAS!$C$24),16,IF(INFORMACION!$T2165='REFERENCIAS RIESGO'!$C$36,13,IF(INFORMACION!$F2165=REFERENCIAS!$C$24,10,7))),0)+VLOOKUP(F2165,REFERENCIAS!$C:$D,2,0)*VLOOKUP($F$2,PONDERADORES!A:P,IF(AND(INFORMACION!$T2165='REFERENCIAS RIESGO'!$C$36,INFORMACION!$F2165=REFERENCIAS!$C$24),16,IF(INFORMACION!$T2165='REFERENCIAS RIESGO'!$C$36,13,IF(INFORMACION!$F2165=REFERENCIAS!$C$24,10,7))),0)+VLOOKUP(T2165,REFERENCIAS!$C:$D,2,0)*VLOOKUP($T$2,PONDERADORES!A:P,IF(AND(INFORMACION!$T2165='REFERENCIAS RIESGO'!$C$36,INFORMACION!$F2165=REFERENCIAS!$C$24),16,IF(INFORMACION!$T2165='REFERENCIAS RIESGO'!$C$36,13,IF(INFORMACION!$F2165=REFERENCIAS!$C$24,10,7))),0)+VLOOKUP(IF(J2165&lt;=0.2,0.2,IF(AND(J2165&gt;0.2,J2165&lt;=0.4),0.4,IF(AND(J2165&gt;0.4,J2165&lt;=0.6),0.6,IF(AND(J2165&gt;0.6,J2165&lt;=0.8),0.8,IF(AND(J2165&gt;0.8,J2165&lt;=1),1))))),REFERENCIAS!$C:$D,2,0)*VLOOKUP($J$2,PONDERADORES!A:P,IF(AND(INFORMACION!$T2165='REFERENCIAS RIESGO'!$C$36,INFORMACION!$F2165=REFERENCIAS!$C$24),16,IF(INFORMACION!$T2165='REFERENCIAS RIESGO'!$C$36,13,IF(INFORMACION!$F2165=REFERENCIAS!$C$24,10,7))),0)</f>
        <v>#REF!</v>
      </c>
      <c r="Y2165" s="68">
        <f>+VLOOKUP(M2165,REFERENCIAS!$C:$D,2,0)*VLOOKUP($M$2,PONDERADORES!$A$7:$G$9,7,0)+VLOOKUP(N2165,REFERENCIAS!$C:$D,2,0)*VLOOKUP($N$2,PONDERADORES!$A$7:$G$9,7,0)+VLOOKUP(O2165,REFERENCIAS!$C:$D,2,0)*VLOOKUP($O$2,PONDERADORES!$A$7:$G$9,7,0)</f>
        <v>0.2</v>
      </c>
      <c r="Z2165" s="2">
        <f>+VLOOKUP(IF(R2165&lt;0.1,0,IF(AND(R2165&gt;=0.1,R2165&lt;0.2),0.1,IF(AND(R2165&gt;=0.2,R2165&lt;0.3),0.2,IF(R2165&gt;0.3,0.3,)))),REFERENCIAS!$C:$D,2,0)*VLOOKUP($R$2,PONDERADORES!$A$11:$G$11,7,0)</f>
        <v>15</v>
      </c>
      <c r="AA2165" s="92"/>
      <c r="AB2165" s="95" t="e">
        <f t="shared" ca="1" si="131"/>
        <v>#REF!</v>
      </c>
      <c r="AC2165" s="23" t="e">
        <f ca="1">IF(AB2165&gt;REFERENCIAS!$C$62,REFERENCIAS!$B$62,IF(AND(AB2165&gt;=REFERENCIAS!$C$63,AB2165&lt;REFERENCIAS!$D$63),REFERENCIAS!$B$63,IF(AND(AB2165&gt;REFERENCIAS!$C$64,AB2165&lt;=REFERENCIAS!$D$64),REFERENCIAS!$B$64,IF(AND(AB2165&gt;=REFERENCIAS!$C$65,AB2165&lt;REFERENCIAS!$D$65),REFERENCIAS!$B$65, "Revisar"))))</f>
        <v>#REF!</v>
      </c>
      <c r="AD2165" s="94" t="e">
        <f ca="1">VLOOKUP(AC2165,REFERENCIAS!$B$62:$G$65,4,FALSE)</f>
        <v>#REF!</v>
      </c>
    </row>
    <row r="2166" spans="1:30" ht="17.25" x14ac:dyDescent="0.25">
      <c r="A2166" s="74"/>
      <c r="B2166" s="19"/>
      <c r="C2166" s="19"/>
      <c r="D2166" s="50"/>
      <c r="E2166" s="73"/>
      <c r="F2166" s="74"/>
      <c r="G2166" s="9"/>
      <c r="H2166" s="48"/>
      <c r="I2166" s="49">
        <f t="shared" ca="1" si="129"/>
        <v>2022</v>
      </c>
      <c r="J2166" s="22">
        <f t="shared" ca="1" si="128"/>
        <v>1</v>
      </c>
      <c r="K2166" s="19"/>
      <c r="L2166" s="73"/>
      <c r="M2166" s="74"/>
      <c r="N2166" s="19"/>
      <c r="O2166" s="73"/>
      <c r="P2166" s="82">
        <v>1</v>
      </c>
      <c r="Q2166" s="24">
        <v>1</v>
      </c>
      <c r="R2166" s="81">
        <f t="shared" si="130"/>
        <v>1</v>
      </c>
      <c r="S2166" s="87"/>
      <c r="T2166" s="19"/>
      <c r="U2166" s="25"/>
      <c r="V2166" s="25"/>
      <c r="W2166" s="81"/>
      <c r="X2166" s="91" t="e">
        <f ca="1">+VLOOKUP(#REF!,REFERENCIAS!$C:$D,2,0)*VLOOKUP(#REF!,PONDERADORES!A:P,IF(AND(INFORMACION!$T2166='REFERENCIAS RIESGO'!$C$36,INFORMACION!$F2166=REFERENCIAS!$C$24),16,IF(INFORMACION!$T2166='REFERENCIAS RIESGO'!$C$36,13,IF(INFORMACION!$F2166=REFERENCIAS!$C$24,10,7))),0)+VLOOKUP(K2166,REFERENCIAS!$C:$D,2,0)*VLOOKUP($K$2,PONDERADORES!A:P,IF(AND(INFORMACION!$T2166='REFERENCIAS RIESGO'!$C$36,INFORMACION!$F2166=REFERENCIAS!$C$24),16,IF(INFORMACION!$T2166='REFERENCIAS RIESGO'!$C$36,13,IF(INFORMACION!$F2166=REFERENCIAS!$C$24,10,7))),0)+VLOOKUP(L2166,REFERENCIAS!$C:$D,2,0)*VLOOKUP($L$2,PONDERADORES!A:P,IF(AND(INFORMACION!$T2166='REFERENCIAS RIESGO'!$C$36,INFORMACION!$F2166=REFERENCIAS!$C$24),16,IF(INFORMACION!$T2166='REFERENCIAS RIESGO'!$C$36,13,IF(INFORMACION!$F2166=REFERENCIAS!$C$24,10,7))),0)+VLOOKUP(F2166,REFERENCIAS!$C:$D,2,0)*VLOOKUP($F$2,PONDERADORES!A:P,IF(AND(INFORMACION!$T2166='REFERENCIAS RIESGO'!$C$36,INFORMACION!$F2166=REFERENCIAS!$C$24),16,IF(INFORMACION!$T2166='REFERENCIAS RIESGO'!$C$36,13,IF(INFORMACION!$F2166=REFERENCIAS!$C$24,10,7))),0)+VLOOKUP(T2166,REFERENCIAS!$C:$D,2,0)*VLOOKUP($T$2,PONDERADORES!A:P,IF(AND(INFORMACION!$T2166='REFERENCIAS RIESGO'!$C$36,INFORMACION!$F2166=REFERENCIAS!$C$24),16,IF(INFORMACION!$T2166='REFERENCIAS RIESGO'!$C$36,13,IF(INFORMACION!$F2166=REFERENCIAS!$C$24,10,7))),0)+VLOOKUP(IF(J2166&lt;=0.2,0.2,IF(AND(J2166&gt;0.2,J2166&lt;=0.4),0.4,IF(AND(J2166&gt;0.4,J2166&lt;=0.6),0.6,IF(AND(J2166&gt;0.6,J2166&lt;=0.8),0.8,IF(AND(J2166&gt;0.8,J2166&lt;=1),1))))),REFERENCIAS!$C:$D,2,0)*VLOOKUP($J$2,PONDERADORES!A:P,IF(AND(INFORMACION!$T2166='REFERENCIAS RIESGO'!$C$36,INFORMACION!$F2166=REFERENCIAS!$C$24),16,IF(INFORMACION!$T2166='REFERENCIAS RIESGO'!$C$36,13,IF(INFORMACION!$F2166=REFERENCIAS!$C$24,10,7))),0)</f>
        <v>#REF!</v>
      </c>
      <c r="Y2166" s="68">
        <f>+VLOOKUP(M2166,REFERENCIAS!$C:$D,2,0)*VLOOKUP($M$2,PONDERADORES!$A$7:$G$9,7,0)+VLOOKUP(N2166,REFERENCIAS!$C:$D,2,0)*VLOOKUP($N$2,PONDERADORES!$A$7:$G$9,7,0)+VLOOKUP(O2166,REFERENCIAS!$C:$D,2,0)*VLOOKUP($O$2,PONDERADORES!$A$7:$G$9,7,0)</f>
        <v>0.2</v>
      </c>
      <c r="Z2166" s="2">
        <f>+VLOOKUP(IF(R2166&lt;0.1,0,IF(AND(R2166&gt;=0.1,R2166&lt;0.2),0.1,IF(AND(R2166&gt;=0.2,R2166&lt;0.3),0.2,IF(R2166&gt;0.3,0.3,)))),REFERENCIAS!$C:$D,2,0)*VLOOKUP($R$2,PONDERADORES!$A$11:$G$11,7,0)</f>
        <v>15</v>
      </c>
      <c r="AA2166" s="92"/>
      <c r="AB2166" s="95" t="e">
        <f t="shared" ca="1" si="131"/>
        <v>#REF!</v>
      </c>
      <c r="AC2166" s="23" t="e">
        <f ca="1">IF(AB2166&gt;REFERENCIAS!$C$62,REFERENCIAS!$B$62,IF(AND(AB2166&gt;=REFERENCIAS!$C$63,AB2166&lt;REFERENCIAS!$D$63),REFERENCIAS!$B$63,IF(AND(AB2166&gt;REFERENCIAS!$C$64,AB2166&lt;=REFERENCIAS!$D$64),REFERENCIAS!$B$64,IF(AND(AB2166&gt;=REFERENCIAS!$C$65,AB2166&lt;REFERENCIAS!$D$65),REFERENCIAS!$B$65, "Revisar"))))</f>
        <v>#REF!</v>
      </c>
      <c r="AD2166" s="94" t="e">
        <f ca="1">VLOOKUP(AC2166,REFERENCIAS!$B$62:$G$65,4,FALSE)</f>
        <v>#REF!</v>
      </c>
    </row>
    <row r="2167" spans="1:30" ht="17.25" x14ac:dyDescent="0.25">
      <c r="A2167" s="74"/>
      <c r="B2167" s="19"/>
      <c r="C2167" s="19"/>
      <c r="D2167" s="50"/>
      <c r="E2167" s="73"/>
      <c r="F2167" s="74"/>
      <c r="G2167" s="9"/>
      <c r="H2167" s="48"/>
      <c r="I2167" s="49">
        <f t="shared" ca="1" si="129"/>
        <v>2022</v>
      </c>
      <c r="J2167" s="22">
        <f t="shared" ca="1" si="128"/>
        <v>1</v>
      </c>
      <c r="K2167" s="19"/>
      <c r="L2167" s="73"/>
      <c r="M2167" s="74"/>
      <c r="N2167" s="19"/>
      <c r="O2167" s="73"/>
      <c r="P2167" s="82">
        <v>1</v>
      </c>
      <c r="Q2167" s="24">
        <v>1</v>
      </c>
      <c r="R2167" s="81">
        <f t="shared" si="130"/>
        <v>1</v>
      </c>
      <c r="S2167" s="87"/>
      <c r="T2167" s="19"/>
      <c r="U2167" s="25"/>
      <c r="V2167" s="25"/>
      <c r="W2167" s="81"/>
      <c r="X2167" s="91" t="e">
        <f ca="1">+VLOOKUP(#REF!,REFERENCIAS!$C:$D,2,0)*VLOOKUP(#REF!,PONDERADORES!A:P,IF(AND(INFORMACION!$T2167='REFERENCIAS RIESGO'!$C$36,INFORMACION!$F2167=REFERENCIAS!$C$24),16,IF(INFORMACION!$T2167='REFERENCIAS RIESGO'!$C$36,13,IF(INFORMACION!$F2167=REFERENCIAS!$C$24,10,7))),0)+VLOOKUP(K2167,REFERENCIAS!$C:$D,2,0)*VLOOKUP($K$2,PONDERADORES!A:P,IF(AND(INFORMACION!$T2167='REFERENCIAS RIESGO'!$C$36,INFORMACION!$F2167=REFERENCIAS!$C$24),16,IF(INFORMACION!$T2167='REFERENCIAS RIESGO'!$C$36,13,IF(INFORMACION!$F2167=REFERENCIAS!$C$24,10,7))),0)+VLOOKUP(L2167,REFERENCIAS!$C:$D,2,0)*VLOOKUP($L$2,PONDERADORES!A:P,IF(AND(INFORMACION!$T2167='REFERENCIAS RIESGO'!$C$36,INFORMACION!$F2167=REFERENCIAS!$C$24),16,IF(INFORMACION!$T2167='REFERENCIAS RIESGO'!$C$36,13,IF(INFORMACION!$F2167=REFERENCIAS!$C$24,10,7))),0)+VLOOKUP(F2167,REFERENCIAS!$C:$D,2,0)*VLOOKUP($F$2,PONDERADORES!A:P,IF(AND(INFORMACION!$T2167='REFERENCIAS RIESGO'!$C$36,INFORMACION!$F2167=REFERENCIAS!$C$24),16,IF(INFORMACION!$T2167='REFERENCIAS RIESGO'!$C$36,13,IF(INFORMACION!$F2167=REFERENCIAS!$C$24,10,7))),0)+VLOOKUP(T2167,REFERENCIAS!$C:$D,2,0)*VLOOKUP($T$2,PONDERADORES!A:P,IF(AND(INFORMACION!$T2167='REFERENCIAS RIESGO'!$C$36,INFORMACION!$F2167=REFERENCIAS!$C$24),16,IF(INFORMACION!$T2167='REFERENCIAS RIESGO'!$C$36,13,IF(INFORMACION!$F2167=REFERENCIAS!$C$24,10,7))),0)+VLOOKUP(IF(J2167&lt;=0.2,0.2,IF(AND(J2167&gt;0.2,J2167&lt;=0.4),0.4,IF(AND(J2167&gt;0.4,J2167&lt;=0.6),0.6,IF(AND(J2167&gt;0.6,J2167&lt;=0.8),0.8,IF(AND(J2167&gt;0.8,J2167&lt;=1),1))))),REFERENCIAS!$C:$D,2,0)*VLOOKUP($J$2,PONDERADORES!A:P,IF(AND(INFORMACION!$T2167='REFERENCIAS RIESGO'!$C$36,INFORMACION!$F2167=REFERENCIAS!$C$24),16,IF(INFORMACION!$T2167='REFERENCIAS RIESGO'!$C$36,13,IF(INFORMACION!$F2167=REFERENCIAS!$C$24,10,7))),0)</f>
        <v>#REF!</v>
      </c>
      <c r="Y2167" s="68">
        <f>+VLOOKUP(M2167,REFERENCIAS!$C:$D,2,0)*VLOOKUP($M$2,PONDERADORES!$A$7:$G$9,7,0)+VLOOKUP(N2167,REFERENCIAS!$C:$D,2,0)*VLOOKUP($N$2,PONDERADORES!$A$7:$G$9,7,0)+VLOOKUP(O2167,REFERENCIAS!$C:$D,2,0)*VLOOKUP($O$2,PONDERADORES!$A$7:$G$9,7,0)</f>
        <v>0.2</v>
      </c>
      <c r="Z2167" s="2">
        <f>+VLOOKUP(IF(R2167&lt;0.1,0,IF(AND(R2167&gt;=0.1,R2167&lt;0.2),0.1,IF(AND(R2167&gt;=0.2,R2167&lt;0.3),0.2,IF(R2167&gt;0.3,0.3,)))),REFERENCIAS!$C:$D,2,0)*VLOOKUP($R$2,PONDERADORES!$A$11:$G$11,7,0)</f>
        <v>15</v>
      </c>
      <c r="AA2167" s="92"/>
      <c r="AB2167" s="95" t="e">
        <f t="shared" ca="1" si="131"/>
        <v>#REF!</v>
      </c>
      <c r="AC2167" s="23" t="e">
        <f ca="1">IF(AB2167&gt;REFERENCIAS!$C$62,REFERENCIAS!$B$62,IF(AND(AB2167&gt;=REFERENCIAS!$C$63,AB2167&lt;REFERENCIAS!$D$63),REFERENCIAS!$B$63,IF(AND(AB2167&gt;REFERENCIAS!$C$64,AB2167&lt;=REFERENCIAS!$D$64),REFERENCIAS!$B$64,IF(AND(AB2167&gt;=REFERENCIAS!$C$65,AB2167&lt;REFERENCIAS!$D$65),REFERENCIAS!$B$65, "Revisar"))))</f>
        <v>#REF!</v>
      </c>
      <c r="AD2167" s="94" t="e">
        <f ca="1">VLOOKUP(AC2167,REFERENCIAS!$B$62:$G$65,4,FALSE)</f>
        <v>#REF!</v>
      </c>
    </row>
    <row r="2168" spans="1:30" ht="17.25" x14ac:dyDescent="0.25">
      <c r="A2168" s="74"/>
      <c r="B2168" s="19"/>
      <c r="C2168" s="19"/>
      <c r="D2168" s="50"/>
      <c r="E2168" s="73"/>
      <c r="F2168" s="74"/>
      <c r="G2168" s="9"/>
      <c r="H2168" s="48"/>
      <c r="I2168" s="49">
        <f t="shared" ca="1" si="129"/>
        <v>2022</v>
      </c>
      <c r="J2168" s="22">
        <f t="shared" ca="1" si="128"/>
        <v>1</v>
      </c>
      <c r="K2168" s="19"/>
      <c r="L2168" s="73"/>
      <c r="M2168" s="74"/>
      <c r="N2168" s="19"/>
      <c r="O2168" s="73"/>
      <c r="P2168" s="82">
        <v>1</v>
      </c>
      <c r="Q2168" s="24">
        <v>1</v>
      </c>
      <c r="R2168" s="81">
        <f t="shared" si="130"/>
        <v>1</v>
      </c>
      <c r="S2168" s="87"/>
      <c r="T2168" s="19"/>
      <c r="U2168" s="25"/>
      <c r="V2168" s="25"/>
      <c r="W2168" s="81"/>
      <c r="X2168" s="91" t="e">
        <f ca="1">+VLOOKUP(#REF!,REFERENCIAS!$C:$D,2,0)*VLOOKUP(#REF!,PONDERADORES!A:P,IF(AND(INFORMACION!$T2168='REFERENCIAS RIESGO'!$C$36,INFORMACION!$F2168=REFERENCIAS!$C$24),16,IF(INFORMACION!$T2168='REFERENCIAS RIESGO'!$C$36,13,IF(INFORMACION!$F2168=REFERENCIAS!$C$24,10,7))),0)+VLOOKUP(K2168,REFERENCIAS!$C:$D,2,0)*VLOOKUP($K$2,PONDERADORES!A:P,IF(AND(INFORMACION!$T2168='REFERENCIAS RIESGO'!$C$36,INFORMACION!$F2168=REFERENCIAS!$C$24),16,IF(INFORMACION!$T2168='REFERENCIAS RIESGO'!$C$36,13,IF(INFORMACION!$F2168=REFERENCIAS!$C$24,10,7))),0)+VLOOKUP(L2168,REFERENCIAS!$C:$D,2,0)*VLOOKUP($L$2,PONDERADORES!A:P,IF(AND(INFORMACION!$T2168='REFERENCIAS RIESGO'!$C$36,INFORMACION!$F2168=REFERENCIAS!$C$24),16,IF(INFORMACION!$T2168='REFERENCIAS RIESGO'!$C$36,13,IF(INFORMACION!$F2168=REFERENCIAS!$C$24,10,7))),0)+VLOOKUP(F2168,REFERENCIAS!$C:$D,2,0)*VLOOKUP($F$2,PONDERADORES!A:P,IF(AND(INFORMACION!$T2168='REFERENCIAS RIESGO'!$C$36,INFORMACION!$F2168=REFERENCIAS!$C$24),16,IF(INFORMACION!$T2168='REFERENCIAS RIESGO'!$C$36,13,IF(INFORMACION!$F2168=REFERENCIAS!$C$24,10,7))),0)+VLOOKUP(T2168,REFERENCIAS!$C:$D,2,0)*VLOOKUP($T$2,PONDERADORES!A:P,IF(AND(INFORMACION!$T2168='REFERENCIAS RIESGO'!$C$36,INFORMACION!$F2168=REFERENCIAS!$C$24),16,IF(INFORMACION!$T2168='REFERENCIAS RIESGO'!$C$36,13,IF(INFORMACION!$F2168=REFERENCIAS!$C$24,10,7))),0)+VLOOKUP(IF(J2168&lt;=0.2,0.2,IF(AND(J2168&gt;0.2,J2168&lt;=0.4),0.4,IF(AND(J2168&gt;0.4,J2168&lt;=0.6),0.6,IF(AND(J2168&gt;0.6,J2168&lt;=0.8),0.8,IF(AND(J2168&gt;0.8,J2168&lt;=1),1))))),REFERENCIAS!$C:$D,2,0)*VLOOKUP($J$2,PONDERADORES!A:P,IF(AND(INFORMACION!$T2168='REFERENCIAS RIESGO'!$C$36,INFORMACION!$F2168=REFERENCIAS!$C$24),16,IF(INFORMACION!$T2168='REFERENCIAS RIESGO'!$C$36,13,IF(INFORMACION!$F2168=REFERENCIAS!$C$24,10,7))),0)</f>
        <v>#REF!</v>
      </c>
      <c r="Y2168" s="68">
        <f>+VLOOKUP(M2168,REFERENCIAS!$C:$D,2,0)*VLOOKUP($M$2,PONDERADORES!$A$7:$G$9,7,0)+VLOOKUP(N2168,REFERENCIAS!$C:$D,2,0)*VLOOKUP($N$2,PONDERADORES!$A$7:$G$9,7,0)+VLOOKUP(O2168,REFERENCIAS!$C:$D,2,0)*VLOOKUP($O$2,PONDERADORES!$A$7:$G$9,7,0)</f>
        <v>0.2</v>
      </c>
      <c r="Z2168" s="2">
        <f>+VLOOKUP(IF(R2168&lt;0.1,0,IF(AND(R2168&gt;=0.1,R2168&lt;0.2),0.1,IF(AND(R2168&gt;=0.2,R2168&lt;0.3),0.2,IF(R2168&gt;0.3,0.3,)))),REFERENCIAS!$C:$D,2,0)*VLOOKUP($R$2,PONDERADORES!$A$11:$G$11,7,0)</f>
        <v>15</v>
      </c>
      <c r="AA2168" s="92"/>
      <c r="AB2168" s="95" t="e">
        <f t="shared" ca="1" si="131"/>
        <v>#REF!</v>
      </c>
      <c r="AC2168" s="23" t="e">
        <f ca="1">IF(AB2168&gt;REFERENCIAS!$C$62,REFERENCIAS!$B$62,IF(AND(AB2168&gt;=REFERENCIAS!$C$63,AB2168&lt;REFERENCIAS!$D$63),REFERENCIAS!$B$63,IF(AND(AB2168&gt;REFERENCIAS!$C$64,AB2168&lt;=REFERENCIAS!$D$64),REFERENCIAS!$B$64,IF(AND(AB2168&gt;=REFERENCIAS!$C$65,AB2168&lt;REFERENCIAS!$D$65),REFERENCIAS!$B$65, "Revisar"))))</f>
        <v>#REF!</v>
      </c>
      <c r="AD2168" s="94" t="e">
        <f ca="1">VLOOKUP(AC2168,REFERENCIAS!$B$62:$G$65,4,FALSE)</f>
        <v>#REF!</v>
      </c>
    </row>
    <row r="2169" spans="1:30" ht="17.25" x14ac:dyDescent="0.25">
      <c r="A2169" s="74"/>
      <c r="B2169" s="19"/>
      <c r="C2169" s="19"/>
      <c r="D2169" s="50"/>
      <c r="E2169" s="73"/>
      <c r="F2169" s="74"/>
      <c r="G2169" s="9"/>
      <c r="H2169" s="48"/>
      <c r="I2169" s="49">
        <f t="shared" ca="1" si="129"/>
        <v>2022</v>
      </c>
      <c r="J2169" s="22">
        <f t="shared" ca="1" si="128"/>
        <v>1</v>
      </c>
      <c r="K2169" s="19"/>
      <c r="L2169" s="73"/>
      <c r="M2169" s="74"/>
      <c r="N2169" s="19"/>
      <c r="O2169" s="73"/>
      <c r="P2169" s="82">
        <v>1</v>
      </c>
      <c r="Q2169" s="24">
        <v>1</v>
      </c>
      <c r="R2169" s="81">
        <f t="shared" si="130"/>
        <v>1</v>
      </c>
      <c r="S2169" s="87"/>
      <c r="T2169" s="19"/>
      <c r="U2169" s="25"/>
      <c r="V2169" s="25"/>
      <c r="W2169" s="81"/>
      <c r="X2169" s="91" t="e">
        <f ca="1">+VLOOKUP(#REF!,REFERENCIAS!$C:$D,2,0)*VLOOKUP(#REF!,PONDERADORES!A:P,IF(AND(INFORMACION!$T2169='REFERENCIAS RIESGO'!$C$36,INFORMACION!$F2169=REFERENCIAS!$C$24),16,IF(INFORMACION!$T2169='REFERENCIAS RIESGO'!$C$36,13,IF(INFORMACION!$F2169=REFERENCIAS!$C$24,10,7))),0)+VLOOKUP(K2169,REFERENCIAS!$C:$D,2,0)*VLOOKUP($K$2,PONDERADORES!A:P,IF(AND(INFORMACION!$T2169='REFERENCIAS RIESGO'!$C$36,INFORMACION!$F2169=REFERENCIAS!$C$24),16,IF(INFORMACION!$T2169='REFERENCIAS RIESGO'!$C$36,13,IF(INFORMACION!$F2169=REFERENCIAS!$C$24,10,7))),0)+VLOOKUP(L2169,REFERENCIAS!$C:$D,2,0)*VLOOKUP($L$2,PONDERADORES!A:P,IF(AND(INFORMACION!$T2169='REFERENCIAS RIESGO'!$C$36,INFORMACION!$F2169=REFERENCIAS!$C$24),16,IF(INFORMACION!$T2169='REFERENCIAS RIESGO'!$C$36,13,IF(INFORMACION!$F2169=REFERENCIAS!$C$24,10,7))),0)+VLOOKUP(F2169,REFERENCIAS!$C:$D,2,0)*VLOOKUP($F$2,PONDERADORES!A:P,IF(AND(INFORMACION!$T2169='REFERENCIAS RIESGO'!$C$36,INFORMACION!$F2169=REFERENCIAS!$C$24),16,IF(INFORMACION!$T2169='REFERENCIAS RIESGO'!$C$36,13,IF(INFORMACION!$F2169=REFERENCIAS!$C$24,10,7))),0)+VLOOKUP(T2169,REFERENCIAS!$C:$D,2,0)*VLOOKUP($T$2,PONDERADORES!A:P,IF(AND(INFORMACION!$T2169='REFERENCIAS RIESGO'!$C$36,INFORMACION!$F2169=REFERENCIAS!$C$24),16,IF(INFORMACION!$T2169='REFERENCIAS RIESGO'!$C$36,13,IF(INFORMACION!$F2169=REFERENCIAS!$C$24,10,7))),0)+VLOOKUP(IF(J2169&lt;=0.2,0.2,IF(AND(J2169&gt;0.2,J2169&lt;=0.4),0.4,IF(AND(J2169&gt;0.4,J2169&lt;=0.6),0.6,IF(AND(J2169&gt;0.6,J2169&lt;=0.8),0.8,IF(AND(J2169&gt;0.8,J2169&lt;=1),1))))),REFERENCIAS!$C:$D,2,0)*VLOOKUP($J$2,PONDERADORES!A:P,IF(AND(INFORMACION!$T2169='REFERENCIAS RIESGO'!$C$36,INFORMACION!$F2169=REFERENCIAS!$C$24),16,IF(INFORMACION!$T2169='REFERENCIAS RIESGO'!$C$36,13,IF(INFORMACION!$F2169=REFERENCIAS!$C$24,10,7))),0)</f>
        <v>#REF!</v>
      </c>
      <c r="Y2169" s="68">
        <f>+VLOOKUP(M2169,REFERENCIAS!$C:$D,2,0)*VLOOKUP($M$2,PONDERADORES!$A$7:$G$9,7,0)+VLOOKUP(N2169,REFERENCIAS!$C:$D,2,0)*VLOOKUP($N$2,PONDERADORES!$A$7:$G$9,7,0)+VLOOKUP(O2169,REFERENCIAS!$C:$D,2,0)*VLOOKUP($O$2,PONDERADORES!$A$7:$G$9,7,0)</f>
        <v>0.2</v>
      </c>
      <c r="Z2169" s="2">
        <f>+VLOOKUP(IF(R2169&lt;0.1,0,IF(AND(R2169&gt;=0.1,R2169&lt;0.2),0.1,IF(AND(R2169&gt;=0.2,R2169&lt;0.3),0.2,IF(R2169&gt;0.3,0.3,)))),REFERENCIAS!$C:$D,2,0)*VLOOKUP($R$2,PONDERADORES!$A$11:$G$11,7,0)</f>
        <v>15</v>
      </c>
      <c r="AA2169" s="92"/>
      <c r="AB2169" s="95" t="e">
        <f t="shared" ca="1" si="131"/>
        <v>#REF!</v>
      </c>
      <c r="AC2169" s="23" t="e">
        <f ca="1">IF(AB2169&gt;REFERENCIAS!$C$62,REFERENCIAS!$B$62,IF(AND(AB2169&gt;=REFERENCIAS!$C$63,AB2169&lt;REFERENCIAS!$D$63),REFERENCIAS!$B$63,IF(AND(AB2169&gt;REFERENCIAS!$C$64,AB2169&lt;=REFERENCIAS!$D$64),REFERENCIAS!$B$64,IF(AND(AB2169&gt;=REFERENCIAS!$C$65,AB2169&lt;REFERENCIAS!$D$65),REFERENCIAS!$B$65, "Revisar"))))</f>
        <v>#REF!</v>
      </c>
      <c r="AD2169" s="94" t="e">
        <f ca="1">VLOOKUP(AC2169,REFERENCIAS!$B$62:$G$65,4,FALSE)</f>
        <v>#REF!</v>
      </c>
    </row>
    <row r="2170" spans="1:30" ht="17.25" x14ac:dyDescent="0.25">
      <c r="A2170" s="74"/>
      <c r="B2170" s="19"/>
      <c r="C2170" s="19"/>
      <c r="D2170" s="50"/>
      <c r="E2170" s="73"/>
      <c r="F2170" s="74"/>
      <c r="G2170" s="9"/>
      <c r="H2170" s="48"/>
      <c r="I2170" s="49">
        <f t="shared" ca="1" si="129"/>
        <v>2022</v>
      </c>
      <c r="J2170" s="22">
        <f t="shared" ca="1" si="128"/>
        <v>1</v>
      </c>
      <c r="K2170" s="19"/>
      <c r="L2170" s="73"/>
      <c r="M2170" s="74"/>
      <c r="N2170" s="19"/>
      <c r="O2170" s="73"/>
      <c r="P2170" s="82">
        <v>1</v>
      </c>
      <c r="Q2170" s="24">
        <v>1</v>
      </c>
      <c r="R2170" s="81">
        <f t="shared" si="130"/>
        <v>1</v>
      </c>
      <c r="S2170" s="87"/>
      <c r="T2170" s="19"/>
      <c r="U2170" s="25"/>
      <c r="V2170" s="25"/>
      <c r="W2170" s="81"/>
      <c r="X2170" s="91" t="e">
        <f ca="1">+VLOOKUP(#REF!,REFERENCIAS!$C:$D,2,0)*VLOOKUP(#REF!,PONDERADORES!A:P,IF(AND(INFORMACION!$T2170='REFERENCIAS RIESGO'!$C$36,INFORMACION!$F2170=REFERENCIAS!$C$24),16,IF(INFORMACION!$T2170='REFERENCIAS RIESGO'!$C$36,13,IF(INFORMACION!$F2170=REFERENCIAS!$C$24,10,7))),0)+VLOOKUP(K2170,REFERENCIAS!$C:$D,2,0)*VLOOKUP($K$2,PONDERADORES!A:P,IF(AND(INFORMACION!$T2170='REFERENCIAS RIESGO'!$C$36,INFORMACION!$F2170=REFERENCIAS!$C$24),16,IF(INFORMACION!$T2170='REFERENCIAS RIESGO'!$C$36,13,IF(INFORMACION!$F2170=REFERENCIAS!$C$24,10,7))),0)+VLOOKUP(L2170,REFERENCIAS!$C:$D,2,0)*VLOOKUP($L$2,PONDERADORES!A:P,IF(AND(INFORMACION!$T2170='REFERENCIAS RIESGO'!$C$36,INFORMACION!$F2170=REFERENCIAS!$C$24),16,IF(INFORMACION!$T2170='REFERENCIAS RIESGO'!$C$36,13,IF(INFORMACION!$F2170=REFERENCIAS!$C$24,10,7))),0)+VLOOKUP(F2170,REFERENCIAS!$C:$D,2,0)*VLOOKUP($F$2,PONDERADORES!A:P,IF(AND(INFORMACION!$T2170='REFERENCIAS RIESGO'!$C$36,INFORMACION!$F2170=REFERENCIAS!$C$24),16,IF(INFORMACION!$T2170='REFERENCIAS RIESGO'!$C$36,13,IF(INFORMACION!$F2170=REFERENCIAS!$C$24,10,7))),0)+VLOOKUP(T2170,REFERENCIAS!$C:$D,2,0)*VLOOKUP($T$2,PONDERADORES!A:P,IF(AND(INFORMACION!$T2170='REFERENCIAS RIESGO'!$C$36,INFORMACION!$F2170=REFERENCIAS!$C$24),16,IF(INFORMACION!$T2170='REFERENCIAS RIESGO'!$C$36,13,IF(INFORMACION!$F2170=REFERENCIAS!$C$24,10,7))),0)+VLOOKUP(IF(J2170&lt;=0.2,0.2,IF(AND(J2170&gt;0.2,J2170&lt;=0.4),0.4,IF(AND(J2170&gt;0.4,J2170&lt;=0.6),0.6,IF(AND(J2170&gt;0.6,J2170&lt;=0.8),0.8,IF(AND(J2170&gt;0.8,J2170&lt;=1),1))))),REFERENCIAS!$C:$D,2,0)*VLOOKUP($J$2,PONDERADORES!A:P,IF(AND(INFORMACION!$T2170='REFERENCIAS RIESGO'!$C$36,INFORMACION!$F2170=REFERENCIAS!$C$24),16,IF(INFORMACION!$T2170='REFERENCIAS RIESGO'!$C$36,13,IF(INFORMACION!$F2170=REFERENCIAS!$C$24,10,7))),0)</f>
        <v>#REF!</v>
      </c>
      <c r="Y2170" s="68">
        <f>+VLOOKUP(M2170,REFERENCIAS!$C:$D,2,0)*VLOOKUP($M$2,PONDERADORES!$A$7:$G$9,7,0)+VLOOKUP(N2170,REFERENCIAS!$C:$D,2,0)*VLOOKUP($N$2,PONDERADORES!$A$7:$G$9,7,0)+VLOOKUP(O2170,REFERENCIAS!$C:$D,2,0)*VLOOKUP($O$2,PONDERADORES!$A$7:$G$9,7,0)</f>
        <v>0.2</v>
      </c>
      <c r="Z2170" s="2">
        <f>+VLOOKUP(IF(R2170&lt;0.1,0,IF(AND(R2170&gt;=0.1,R2170&lt;0.2),0.1,IF(AND(R2170&gt;=0.2,R2170&lt;0.3),0.2,IF(R2170&gt;0.3,0.3,)))),REFERENCIAS!$C:$D,2,0)*VLOOKUP($R$2,PONDERADORES!$A$11:$G$11,7,0)</f>
        <v>15</v>
      </c>
      <c r="AA2170" s="92"/>
      <c r="AB2170" s="95" t="e">
        <f t="shared" ca="1" si="131"/>
        <v>#REF!</v>
      </c>
      <c r="AC2170" s="23" t="e">
        <f ca="1">IF(AB2170&gt;REFERENCIAS!$C$62,REFERENCIAS!$B$62,IF(AND(AB2170&gt;=REFERENCIAS!$C$63,AB2170&lt;REFERENCIAS!$D$63),REFERENCIAS!$B$63,IF(AND(AB2170&gt;REFERENCIAS!$C$64,AB2170&lt;=REFERENCIAS!$D$64),REFERENCIAS!$B$64,IF(AND(AB2170&gt;=REFERENCIAS!$C$65,AB2170&lt;REFERENCIAS!$D$65),REFERENCIAS!$B$65, "Revisar"))))</f>
        <v>#REF!</v>
      </c>
      <c r="AD2170" s="94" t="e">
        <f ca="1">VLOOKUP(AC2170,REFERENCIAS!$B$62:$G$65,4,FALSE)</f>
        <v>#REF!</v>
      </c>
    </row>
    <row r="2171" spans="1:30" ht="17.25" x14ac:dyDescent="0.25">
      <c r="A2171" s="74"/>
      <c r="B2171" s="19"/>
      <c r="C2171" s="19"/>
      <c r="D2171" s="50"/>
      <c r="E2171" s="73"/>
      <c r="F2171" s="74"/>
      <c r="G2171" s="9"/>
      <c r="H2171" s="48"/>
      <c r="I2171" s="49">
        <f t="shared" ca="1" si="129"/>
        <v>2022</v>
      </c>
      <c r="J2171" s="22">
        <f t="shared" ca="1" si="128"/>
        <v>1</v>
      </c>
      <c r="K2171" s="19"/>
      <c r="L2171" s="73"/>
      <c r="M2171" s="74"/>
      <c r="N2171" s="19"/>
      <c r="O2171" s="73"/>
      <c r="P2171" s="82">
        <v>1</v>
      </c>
      <c r="Q2171" s="24">
        <v>1</v>
      </c>
      <c r="R2171" s="81">
        <f t="shared" si="130"/>
        <v>1</v>
      </c>
      <c r="S2171" s="87"/>
      <c r="T2171" s="19"/>
      <c r="U2171" s="25"/>
      <c r="V2171" s="25"/>
      <c r="W2171" s="81"/>
      <c r="X2171" s="91" t="e">
        <f ca="1">+VLOOKUP(#REF!,REFERENCIAS!$C:$D,2,0)*VLOOKUP(#REF!,PONDERADORES!A:P,IF(AND(INFORMACION!$T2171='REFERENCIAS RIESGO'!$C$36,INFORMACION!$F2171=REFERENCIAS!$C$24),16,IF(INFORMACION!$T2171='REFERENCIAS RIESGO'!$C$36,13,IF(INFORMACION!$F2171=REFERENCIAS!$C$24,10,7))),0)+VLOOKUP(K2171,REFERENCIAS!$C:$D,2,0)*VLOOKUP($K$2,PONDERADORES!A:P,IF(AND(INFORMACION!$T2171='REFERENCIAS RIESGO'!$C$36,INFORMACION!$F2171=REFERENCIAS!$C$24),16,IF(INFORMACION!$T2171='REFERENCIAS RIESGO'!$C$36,13,IF(INFORMACION!$F2171=REFERENCIAS!$C$24,10,7))),0)+VLOOKUP(L2171,REFERENCIAS!$C:$D,2,0)*VLOOKUP($L$2,PONDERADORES!A:P,IF(AND(INFORMACION!$T2171='REFERENCIAS RIESGO'!$C$36,INFORMACION!$F2171=REFERENCIAS!$C$24),16,IF(INFORMACION!$T2171='REFERENCIAS RIESGO'!$C$36,13,IF(INFORMACION!$F2171=REFERENCIAS!$C$24,10,7))),0)+VLOOKUP(F2171,REFERENCIAS!$C:$D,2,0)*VLOOKUP($F$2,PONDERADORES!A:P,IF(AND(INFORMACION!$T2171='REFERENCIAS RIESGO'!$C$36,INFORMACION!$F2171=REFERENCIAS!$C$24),16,IF(INFORMACION!$T2171='REFERENCIAS RIESGO'!$C$36,13,IF(INFORMACION!$F2171=REFERENCIAS!$C$24,10,7))),0)+VLOOKUP(T2171,REFERENCIAS!$C:$D,2,0)*VLOOKUP($T$2,PONDERADORES!A:P,IF(AND(INFORMACION!$T2171='REFERENCIAS RIESGO'!$C$36,INFORMACION!$F2171=REFERENCIAS!$C$24),16,IF(INFORMACION!$T2171='REFERENCIAS RIESGO'!$C$36,13,IF(INFORMACION!$F2171=REFERENCIAS!$C$24,10,7))),0)+VLOOKUP(IF(J2171&lt;=0.2,0.2,IF(AND(J2171&gt;0.2,J2171&lt;=0.4),0.4,IF(AND(J2171&gt;0.4,J2171&lt;=0.6),0.6,IF(AND(J2171&gt;0.6,J2171&lt;=0.8),0.8,IF(AND(J2171&gt;0.8,J2171&lt;=1),1))))),REFERENCIAS!$C:$D,2,0)*VLOOKUP($J$2,PONDERADORES!A:P,IF(AND(INFORMACION!$T2171='REFERENCIAS RIESGO'!$C$36,INFORMACION!$F2171=REFERENCIAS!$C$24),16,IF(INFORMACION!$T2171='REFERENCIAS RIESGO'!$C$36,13,IF(INFORMACION!$F2171=REFERENCIAS!$C$24,10,7))),0)</f>
        <v>#REF!</v>
      </c>
      <c r="Y2171" s="68">
        <f>+VLOOKUP(M2171,REFERENCIAS!$C:$D,2,0)*VLOOKUP($M$2,PONDERADORES!$A$7:$G$9,7,0)+VLOOKUP(N2171,REFERENCIAS!$C:$D,2,0)*VLOOKUP($N$2,PONDERADORES!$A$7:$G$9,7,0)+VLOOKUP(O2171,REFERENCIAS!$C:$D,2,0)*VLOOKUP($O$2,PONDERADORES!$A$7:$G$9,7,0)</f>
        <v>0.2</v>
      </c>
      <c r="Z2171" s="2">
        <f>+VLOOKUP(IF(R2171&lt;0.1,0,IF(AND(R2171&gt;=0.1,R2171&lt;0.2),0.1,IF(AND(R2171&gt;=0.2,R2171&lt;0.3),0.2,IF(R2171&gt;0.3,0.3,)))),REFERENCIAS!$C:$D,2,0)*VLOOKUP($R$2,PONDERADORES!$A$11:$G$11,7,0)</f>
        <v>15</v>
      </c>
      <c r="AA2171" s="92"/>
      <c r="AB2171" s="95" t="e">
        <f t="shared" ca="1" si="131"/>
        <v>#REF!</v>
      </c>
      <c r="AC2171" s="23" t="e">
        <f ca="1">IF(AB2171&gt;REFERENCIAS!$C$62,REFERENCIAS!$B$62,IF(AND(AB2171&gt;=REFERENCIAS!$C$63,AB2171&lt;REFERENCIAS!$D$63),REFERENCIAS!$B$63,IF(AND(AB2171&gt;REFERENCIAS!$C$64,AB2171&lt;=REFERENCIAS!$D$64),REFERENCIAS!$B$64,IF(AND(AB2171&gt;=REFERENCIAS!$C$65,AB2171&lt;REFERENCIAS!$D$65),REFERENCIAS!$B$65, "Revisar"))))</f>
        <v>#REF!</v>
      </c>
      <c r="AD2171" s="94" t="e">
        <f ca="1">VLOOKUP(AC2171,REFERENCIAS!$B$62:$G$65,4,FALSE)</f>
        <v>#REF!</v>
      </c>
    </row>
    <row r="2172" spans="1:30" ht="17.25" x14ac:dyDescent="0.25">
      <c r="A2172" s="74"/>
      <c r="B2172" s="19"/>
      <c r="C2172" s="19"/>
      <c r="D2172" s="50"/>
      <c r="E2172" s="73"/>
      <c r="F2172" s="74"/>
      <c r="G2172" s="9"/>
      <c r="H2172" s="48"/>
      <c r="I2172" s="49">
        <f t="shared" ca="1" si="129"/>
        <v>2022</v>
      </c>
      <c r="J2172" s="22">
        <f t="shared" ca="1" si="128"/>
        <v>1</v>
      </c>
      <c r="K2172" s="19"/>
      <c r="L2172" s="73"/>
      <c r="M2172" s="74"/>
      <c r="N2172" s="19"/>
      <c r="O2172" s="73"/>
      <c r="P2172" s="82">
        <v>1</v>
      </c>
      <c r="Q2172" s="24">
        <v>1</v>
      </c>
      <c r="R2172" s="81">
        <f t="shared" si="130"/>
        <v>1</v>
      </c>
      <c r="S2172" s="87"/>
      <c r="T2172" s="19"/>
      <c r="U2172" s="25"/>
      <c r="V2172" s="25"/>
      <c r="W2172" s="81"/>
      <c r="X2172" s="91" t="e">
        <f ca="1">+VLOOKUP(#REF!,REFERENCIAS!$C:$D,2,0)*VLOOKUP(#REF!,PONDERADORES!A:P,IF(AND(INFORMACION!$T2172='REFERENCIAS RIESGO'!$C$36,INFORMACION!$F2172=REFERENCIAS!$C$24),16,IF(INFORMACION!$T2172='REFERENCIAS RIESGO'!$C$36,13,IF(INFORMACION!$F2172=REFERENCIAS!$C$24,10,7))),0)+VLOOKUP(K2172,REFERENCIAS!$C:$D,2,0)*VLOOKUP($K$2,PONDERADORES!A:P,IF(AND(INFORMACION!$T2172='REFERENCIAS RIESGO'!$C$36,INFORMACION!$F2172=REFERENCIAS!$C$24),16,IF(INFORMACION!$T2172='REFERENCIAS RIESGO'!$C$36,13,IF(INFORMACION!$F2172=REFERENCIAS!$C$24,10,7))),0)+VLOOKUP(L2172,REFERENCIAS!$C:$D,2,0)*VLOOKUP($L$2,PONDERADORES!A:P,IF(AND(INFORMACION!$T2172='REFERENCIAS RIESGO'!$C$36,INFORMACION!$F2172=REFERENCIAS!$C$24),16,IF(INFORMACION!$T2172='REFERENCIAS RIESGO'!$C$36,13,IF(INFORMACION!$F2172=REFERENCIAS!$C$24,10,7))),0)+VLOOKUP(F2172,REFERENCIAS!$C:$D,2,0)*VLOOKUP($F$2,PONDERADORES!A:P,IF(AND(INFORMACION!$T2172='REFERENCIAS RIESGO'!$C$36,INFORMACION!$F2172=REFERENCIAS!$C$24),16,IF(INFORMACION!$T2172='REFERENCIAS RIESGO'!$C$36,13,IF(INFORMACION!$F2172=REFERENCIAS!$C$24,10,7))),0)+VLOOKUP(T2172,REFERENCIAS!$C:$D,2,0)*VLOOKUP($T$2,PONDERADORES!A:P,IF(AND(INFORMACION!$T2172='REFERENCIAS RIESGO'!$C$36,INFORMACION!$F2172=REFERENCIAS!$C$24),16,IF(INFORMACION!$T2172='REFERENCIAS RIESGO'!$C$36,13,IF(INFORMACION!$F2172=REFERENCIAS!$C$24,10,7))),0)+VLOOKUP(IF(J2172&lt;=0.2,0.2,IF(AND(J2172&gt;0.2,J2172&lt;=0.4),0.4,IF(AND(J2172&gt;0.4,J2172&lt;=0.6),0.6,IF(AND(J2172&gt;0.6,J2172&lt;=0.8),0.8,IF(AND(J2172&gt;0.8,J2172&lt;=1),1))))),REFERENCIAS!$C:$D,2,0)*VLOOKUP($J$2,PONDERADORES!A:P,IF(AND(INFORMACION!$T2172='REFERENCIAS RIESGO'!$C$36,INFORMACION!$F2172=REFERENCIAS!$C$24),16,IF(INFORMACION!$T2172='REFERENCIAS RIESGO'!$C$36,13,IF(INFORMACION!$F2172=REFERENCIAS!$C$24,10,7))),0)</f>
        <v>#REF!</v>
      </c>
      <c r="Y2172" s="68">
        <f>+VLOOKUP(M2172,REFERENCIAS!$C:$D,2,0)*VLOOKUP($M$2,PONDERADORES!$A$7:$G$9,7,0)+VLOOKUP(N2172,REFERENCIAS!$C:$D,2,0)*VLOOKUP($N$2,PONDERADORES!$A$7:$G$9,7,0)+VLOOKUP(O2172,REFERENCIAS!$C:$D,2,0)*VLOOKUP($O$2,PONDERADORES!$A$7:$G$9,7,0)</f>
        <v>0.2</v>
      </c>
      <c r="Z2172" s="2">
        <f>+VLOOKUP(IF(R2172&lt;0.1,0,IF(AND(R2172&gt;=0.1,R2172&lt;0.2),0.1,IF(AND(R2172&gt;=0.2,R2172&lt;0.3),0.2,IF(R2172&gt;0.3,0.3,)))),REFERENCIAS!$C:$D,2,0)*VLOOKUP($R$2,PONDERADORES!$A$11:$G$11,7,0)</f>
        <v>15</v>
      </c>
      <c r="AA2172" s="92"/>
      <c r="AB2172" s="95" t="e">
        <f t="shared" ca="1" si="131"/>
        <v>#REF!</v>
      </c>
      <c r="AC2172" s="23" t="e">
        <f ca="1">IF(AB2172&gt;REFERENCIAS!$C$62,REFERENCIAS!$B$62,IF(AND(AB2172&gt;=REFERENCIAS!$C$63,AB2172&lt;REFERENCIAS!$D$63),REFERENCIAS!$B$63,IF(AND(AB2172&gt;REFERENCIAS!$C$64,AB2172&lt;=REFERENCIAS!$D$64),REFERENCIAS!$B$64,IF(AND(AB2172&gt;=REFERENCIAS!$C$65,AB2172&lt;REFERENCIAS!$D$65),REFERENCIAS!$B$65, "Revisar"))))</f>
        <v>#REF!</v>
      </c>
      <c r="AD2172" s="94" t="e">
        <f ca="1">VLOOKUP(AC2172,REFERENCIAS!$B$62:$G$65,4,FALSE)</f>
        <v>#REF!</v>
      </c>
    </row>
    <row r="2173" spans="1:30" ht="17.25" x14ac:dyDescent="0.25">
      <c r="A2173" s="74"/>
      <c r="B2173" s="19"/>
      <c r="C2173" s="19"/>
      <c r="D2173" s="50"/>
      <c r="E2173" s="73"/>
      <c r="F2173" s="74"/>
      <c r="G2173" s="9"/>
      <c r="H2173" s="48"/>
      <c r="I2173" s="49">
        <f t="shared" ca="1" si="129"/>
        <v>2022</v>
      </c>
      <c r="J2173" s="22">
        <f t="shared" ca="1" si="128"/>
        <v>1</v>
      </c>
      <c r="K2173" s="19"/>
      <c r="L2173" s="73"/>
      <c r="M2173" s="74"/>
      <c r="N2173" s="19"/>
      <c r="O2173" s="73"/>
      <c r="P2173" s="82">
        <v>1</v>
      </c>
      <c r="Q2173" s="24">
        <v>1</v>
      </c>
      <c r="R2173" s="81">
        <f t="shared" si="130"/>
        <v>1</v>
      </c>
      <c r="S2173" s="87"/>
      <c r="T2173" s="19"/>
      <c r="U2173" s="25"/>
      <c r="V2173" s="25"/>
      <c r="W2173" s="81"/>
      <c r="X2173" s="91" t="e">
        <f ca="1">+VLOOKUP(#REF!,REFERENCIAS!$C:$D,2,0)*VLOOKUP(#REF!,PONDERADORES!A:P,IF(AND(INFORMACION!$T2173='REFERENCIAS RIESGO'!$C$36,INFORMACION!$F2173=REFERENCIAS!$C$24),16,IF(INFORMACION!$T2173='REFERENCIAS RIESGO'!$C$36,13,IF(INFORMACION!$F2173=REFERENCIAS!$C$24,10,7))),0)+VLOOKUP(K2173,REFERENCIAS!$C:$D,2,0)*VLOOKUP($K$2,PONDERADORES!A:P,IF(AND(INFORMACION!$T2173='REFERENCIAS RIESGO'!$C$36,INFORMACION!$F2173=REFERENCIAS!$C$24),16,IF(INFORMACION!$T2173='REFERENCIAS RIESGO'!$C$36,13,IF(INFORMACION!$F2173=REFERENCIAS!$C$24,10,7))),0)+VLOOKUP(L2173,REFERENCIAS!$C:$D,2,0)*VLOOKUP($L$2,PONDERADORES!A:P,IF(AND(INFORMACION!$T2173='REFERENCIAS RIESGO'!$C$36,INFORMACION!$F2173=REFERENCIAS!$C$24),16,IF(INFORMACION!$T2173='REFERENCIAS RIESGO'!$C$36,13,IF(INFORMACION!$F2173=REFERENCIAS!$C$24,10,7))),0)+VLOOKUP(F2173,REFERENCIAS!$C:$D,2,0)*VLOOKUP($F$2,PONDERADORES!A:P,IF(AND(INFORMACION!$T2173='REFERENCIAS RIESGO'!$C$36,INFORMACION!$F2173=REFERENCIAS!$C$24),16,IF(INFORMACION!$T2173='REFERENCIAS RIESGO'!$C$36,13,IF(INFORMACION!$F2173=REFERENCIAS!$C$24,10,7))),0)+VLOOKUP(T2173,REFERENCIAS!$C:$D,2,0)*VLOOKUP($T$2,PONDERADORES!A:P,IF(AND(INFORMACION!$T2173='REFERENCIAS RIESGO'!$C$36,INFORMACION!$F2173=REFERENCIAS!$C$24),16,IF(INFORMACION!$T2173='REFERENCIAS RIESGO'!$C$36,13,IF(INFORMACION!$F2173=REFERENCIAS!$C$24,10,7))),0)+VLOOKUP(IF(J2173&lt;=0.2,0.2,IF(AND(J2173&gt;0.2,J2173&lt;=0.4),0.4,IF(AND(J2173&gt;0.4,J2173&lt;=0.6),0.6,IF(AND(J2173&gt;0.6,J2173&lt;=0.8),0.8,IF(AND(J2173&gt;0.8,J2173&lt;=1),1))))),REFERENCIAS!$C:$D,2,0)*VLOOKUP($J$2,PONDERADORES!A:P,IF(AND(INFORMACION!$T2173='REFERENCIAS RIESGO'!$C$36,INFORMACION!$F2173=REFERENCIAS!$C$24),16,IF(INFORMACION!$T2173='REFERENCIAS RIESGO'!$C$36,13,IF(INFORMACION!$F2173=REFERENCIAS!$C$24,10,7))),0)</f>
        <v>#REF!</v>
      </c>
      <c r="Y2173" s="68">
        <f>+VLOOKUP(M2173,REFERENCIAS!$C:$D,2,0)*VLOOKUP($M$2,PONDERADORES!$A$7:$G$9,7,0)+VLOOKUP(N2173,REFERENCIAS!$C:$D,2,0)*VLOOKUP($N$2,PONDERADORES!$A$7:$G$9,7,0)+VLOOKUP(O2173,REFERENCIAS!$C:$D,2,0)*VLOOKUP($O$2,PONDERADORES!$A$7:$G$9,7,0)</f>
        <v>0.2</v>
      </c>
      <c r="Z2173" s="2">
        <f>+VLOOKUP(IF(R2173&lt;0.1,0,IF(AND(R2173&gt;=0.1,R2173&lt;0.2),0.1,IF(AND(R2173&gt;=0.2,R2173&lt;0.3),0.2,IF(R2173&gt;0.3,0.3,)))),REFERENCIAS!$C:$D,2,0)*VLOOKUP($R$2,PONDERADORES!$A$11:$G$11,7,0)</f>
        <v>15</v>
      </c>
      <c r="AA2173" s="92"/>
      <c r="AB2173" s="95" t="e">
        <f t="shared" ca="1" si="131"/>
        <v>#REF!</v>
      </c>
      <c r="AC2173" s="23" t="e">
        <f ca="1">IF(AB2173&gt;REFERENCIAS!$C$62,REFERENCIAS!$B$62,IF(AND(AB2173&gt;=REFERENCIAS!$C$63,AB2173&lt;REFERENCIAS!$D$63),REFERENCIAS!$B$63,IF(AND(AB2173&gt;REFERENCIAS!$C$64,AB2173&lt;=REFERENCIAS!$D$64),REFERENCIAS!$B$64,IF(AND(AB2173&gt;=REFERENCIAS!$C$65,AB2173&lt;REFERENCIAS!$D$65),REFERENCIAS!$B$65, "Revisar"))))</f>
        <v>#REF!</v>
      </c>
      <c r="AD2173" s="94" t="e">
        <f ca="1">VLOOKUP(AC2173,REFERENCIAS!$B$62:$G$65,4,FALSE)</f>
        <v>#REF!</v>
      </c>
    </row>
    <row r="2174" spans="1:30" ht="17.25" x14ac:dyDescent="0.25">
      <c r="A2174" s="74"/>
      <c r="B2174" s="19"/>
      <c r="C2174" s="19"/>
      <c r="D2174" s="50"/>
      <c r="E2174" s="73"/>
      <c r="F2174" s="74"/>
      <c r="G2174" s="9"/>
      <c r="H2174" s="48"/>
      <c r="I2174" s="49">
        <f t="shared" ca="1" si="129"/>
        <v>2022</v>
      </c>
      <c r="J2174" s="22">
        <f t="shared" ca="1" si="128"/>
        <v>1</v>
      </c>
      <c r="K2174" s="19"/>
      <c r="L2174" s="73"/>
      <c r="M2174" s="74"/>
      <c r="N2174" s="19"/>
      <c r="O2174" s="73"/>
      <c r="P2174" s="82">
        <v>1</v>
      </c>
      <c r="Q2174" s="24">
        <v>1</v>
      </c>
      <c r="R2174" s="81">
        <f t="shared" si="130"/>
        <v>1</v>
      </c>
      <c r="S2174" s="87"/>
      <c r="T2174" s="19"/>
      <c r="U2174" s="25"/>
      <c r="V2174" s="25"/>
      <c r="W2174" s="81"/>
      <c r="X2174" s="91" t="e">
        <f ca="1">+VLOOKUP(#REF!,REFERENCIAS!$C:$D,2,0)*VLOOKUP(#REF!,PONDERADORES!A:P,IF(AND(INFORMACION!$T2174='REFERENCIAS RIESGO'!$C$36,INFORMACION!$F2174=REFERENCIAS!$C$24),16,IF(INFORMACION!$T2174='REFERENCIAS RIESGO'!$C$36,13,IF(INFORMACION!$F2174=REFERENCIAS!$C$24,10,7))),0)+VLOOKUP(K2174,REFERENCIAS!$C:$D,2,0)*VLOOKUP($K$2,PONDERADORES!A:P,IF(AND(INFORMACION!$T2174='REFERENCIAS RIESGO'!$C$36,INFORMACION!$F2174=REFERENCIAS!$C$24),16,IF(INFORMACION!$T2174='REFERENCIAS RIESGO'!$C$36,13,IF(INFORMACION!$F2174=REFERENCIAS!$C$24,10,7))),0)+VLOOKUP(L2174,REFERENCIAS!$C:$D,2,0)*VLOOKUP($L$2,PONDERADORES!A:P,IF(AND(INFORMACION!$T2174='REFERENCIAS RIESGO'!$C$36,INFORMACION!$F2174=REFERENCIAS!$C$24),16,IF(INFORMACION!$T2174='REFERENCIAS RIESGO'!$C$36,13,IF(INFORMACION!$F2174=REFERENCIAS!$C$24,10,7))),0)+VLOOKUP(F2174,REFERENCIAS!$C:$D,2,0)*VLOOKUP($F$2,PONDERADORES!A:P,IF(AND(INFORMACION!$T2174='REFERENCIAS RIESGO'!$C$36,INFORMACION!$F2174=REFERENCIAS!$C$24),16,IF(INFORMACION!$T2174='REFERENCIAS RIESGO'!$C$36,13,IF(INFORMACION!$F2174=REFERENCIAS!$C$24,10,7))),0)+VLOOKUP(T2174,REFERENCIAS!$C:$D,2,0)*VLOOKUP($T$2,PONDERADORES!A:P,IF(AND(INFORMACION!$T2174='REFERENCIAS RIESGO'!$C$36,INFORMACION!$F2174=REFERENCIAS!$C$24),16,IF(INFORMACION!$T2174='REFERENCIAS RIESGO'!$C$36,13,IF(INFORMACION!$F2174=REFERENCIAS!$C$24,10,7))),0)+VLOOKUP(IF(J2174&lt;=0.2,0.2,IF(AND(J2174&gt;0.2,J2174&lt;=0.4),0.4,IF(AND(J2174&gt;0.4,J2174&lt;=0.6),0.6,IF(AND(J2174&gt;0.6,J2174&lt;=0.8),0.8,IF(AND(J2174&gt;0.8,J2174&lt;=1),1))))),REFERENCIAS!$C:$D,2,0)*VLOOKUP($J$2,PONDERADORES!A:P,IF(AND(INFORMACION!$T2174='REFERENCIAS RIESGO'!$C$36,INFORMACION!$F2174=REFERENCIAS!$C$24),16,IF(INFORMACION!$T2174='REFERENCIAS RIESGO'!$C$36,13,IF(INFORMACION!$F2174=REFERENCIAS!$C$24,10,7))),0)</f>
        <v>#REF!</v>
      </c>
      <c r="Y2174" s="68">
        <f>+VLOOKUP(M2174,REFERENCIAS!$C:$D,2,0)*VLOOKUP($M$2,PONDERADORES!$A$7:$G$9,7,0)+VLOOKUP(N2174,REFERENCIAS!$C:$D,2,0)*VLOOKUP($N$2,PONDERADORES!$A$7:$G$9,7,0)+VLOOKUP(O2174,REFERENCIAS!$C:$D,2,0)*VLOOKUP($O$2,PONDERADORES!$A$7:$G$9,7,0)</f>
        <v>0.2</v>
      </c>
      <c r="Z2174" s="2">
        <f>+VLOOKUP(IF(R2174&lt;0.1,0,IF(AND(R2174&gt;=0.1,R2174&lt;0.2),0.1,IF(AND(R2174&gt;=0.2,R2174&lt;0.3),0.2,IF(R2174&gt;0.3,0.3,)))),REFERENCIAS!$C:$D,2,0)*VLOOKUP($R$2,PONDERADORES!$A$11:$G$11,7,0)</f>
        <v>15</v>
      </c>
      <c r="AA2174" s="92"/>
      <c r="AB2174" s="95" t="e">
        <f t="shared" ca="1" si="131"/>
        <v>#REF!</v>
      </c>
      <c r="AC2174" s="23" t="e">
        <f ca="1">IF(AB2174&gt;REFERENCIAS!$C$62,REFERENCIAS!$B$62,IF(AND(AB2174&gt;=REFERENCIAS!$C$63,AB2174&lt;REFERENCIAS!$D$63),REFERENCIAS!$B$63,IF(AND(AB2174&gt;REFERENCIAS!$C$64,AB2174&lt;=REFERENCIAS!$D$64),REFERENCIAS!$B$64,IF(AND(AB2174&gt;=REFERENCIAS!$C$65,AB2174&lt;REFERENCIAS!$D$65),REFERENCIAS!$B$65, "Revisar"))))</f>
        <v>#REF!</v>
      </c>
      <c r="AD2174" s="94" t="e">
        <f ca="1">VLOOKUP(AC2174,REFERENCIAS!$B$62:$G$65,4,FALSE)</f>
        <v>#REF!</v>
      </c>
    </row>
    <row r="2175" spans="1:30" ht="17.25" x14ac:dyDescent="0.25">
      <c r="A2175" s="74"/>
      <c r="B2175" s="19"/>
      <c r="C2175" s="19"/>
      <c r="D2175" s="50"/>
      <c r="E2175" s="73"/>
      <c r="F2175" s="74"/>
      <c r="G2175" s="9"/>
      <c r="H2175" s="48"/>
      <c r="I2175" s="49">
        <f t="shared" ca="1" si="129"/>
        <v>2022</v>
      </c>
      <c r="J2175" s="22">
        <f t="shared" ca="1" si="128"/>
        <v>1</v>
      </c>
      <c r="K2175" s="19"/>
      <c r="L2175" s="73"/>
      <c r="M2175" s="74"/>
      <c r="N2175" s="19"/>
      <c r="O2175" s="73"/>
      <c r="P2175" s="82">
        <v>1</v>
      </c>
      <c r="Q2175" s="24">
        <v>1</v>
      </c>
      <c r="R2175" s="81">
        <f t="shared" si="130"/>
        <v>1</v>
      </c>
      <c r="S2175" s="87"/>
      <c r="T2175" s="19"/>
      <c r="U2175" s="25"/>
      <c r="V2175" s="25"/>
      <c r="W2175" s="81"/>
      <c r="X2175" s="91" t="e">
        <f ca="1">+VLOOKUP(#REF!,REFERENCIAS!$C:$D,2,0)*VLOOKUP(#REF!,PONDERADORES!A:P,IF(AND(INFORMACION!$T2175='REFERENCIAS RIESGO'!$C$36,INFORMACION!$F2175=REFERENCIAS!$C$24),16,IF(INFORMACION!$T2175='REFERENCIAS RIESGO'!$C$36,13,IF(INFORMACION!$F2175=REFERENCIAS!$C$24,10,7))),0)+VLOOKUP(K2175,REFERENCIAS!$C:$D,2,0)*VLOOKUP($K$2,PONDERADORES!A:P,IF(AND(INFORMACION!$T2175='REFERENCIAS RIESGO'!$C$36,INFORMACION!$F2175=REFERENCIAS!$C$24),16,IF(INFORMACION!$T2175='REFERENCIAS RIESGO'!$C$36,13,IF(INFORMACION!$F2175=REFERENCIAS!$C$24,10,7))),0)+VLOOKUP(L2175,REFERENCIAS!$C:$D,2,0)*VLOOKUP($L$2,PONDERADORES!A:P,IF(AND(INFORMACION!$T2175='REFERENCIAS RIESGO'!$C$36,INFORMACION!$F2175=REFERENCIAS!$C$24),16,IF(INFORMACION!$T2175='REFERENCIAS RIESGO'!$C$36,13,IF(INFORMACION!$F2175=REFERENCIAS!$C$24,10,7))),0)+VLOOKUP(F2175,REFERENCIAS!$C:$D,2,0)*VLOOKUP($F$2,PONDERADORES!A:P,IF(AND(INFORMACION!$T2175='REFERENCIAS RIESGO'!$C$36,INFORMACION!$F2175=REFERENCIAS!$C$24),16,IF(INFORMACION!$T2175='REFERENCIAS RIESGO'!$C$36,13,IF(INFORMACION!$F2175=REFERENCIAS!$C$24,10,7))),0)+VLOOKUP(T2175,REFERENCIAS!$C:$D,2,0)*VLOOKUP($T$2,PONDERADORES!A:P,IF(AND(INFORMACION!$T2175='REFERENCIAS RIESGO'!$C$36,INFORMACION!$F2175=REFERENCIAS!$C$24),16,IF(INFORMACION!$T2175='REFERENCIAS RIESGO'!$C$36,13,IF(INFORMACION!$F2175=REFERENCIAS!$C$24,10,7))),0)+VLOOKUP(IF(J2175&lt;=0.2,0.2,IF(AND(J2175&gt;0.2,J2175&lt;=0.4),0.4,IF(AND(J2175&gt;0.4,J2175&lt;=0.6),0.6,IF(AND(J2175&gt;0.6,J2175&lt;=0.8),0.8,IF(AND(J2175&gt;0.8,J2175&lt;=1),1))))),REFERENCIAS!$C:$D,2,0)*VLOOKUP($J$2,PONDERADORES!A:P,IF(AND(INFORMACION!$T2175='REFERENCIAS RIESGO'!$C$36,INFORMACION!$F2175=REFERENCIAS!$C$24),16,IF(INFORMACION!$T2175='REFERENCIAS RIESGO'!$C$36,13,IF(INFORMACION!$F2175=REFERENCIAS!$C$24,10,7))),0)</f>
        <v>#REF!</v>
      </c>
      <c r="Y2175" s="68">
        <f>+VLOOKUP(M2175,REFERENCIAS!$C:$D,2,0)*VLOOKUP($M$2,PONDERADORES!$A$7:$G$9,7,0)+VLOOKUP(N2175,REFERENCIAS!$C:$D,2,0)*VLOOKUP($N$2,PONDERADORES!$A$7:$G$9,7,0)+VLOOKUP(O2175,REFERENCIAS!$C:$D,2,0)*VLOOKUP($O$2,PONDERADORES!$A$7:$G$9,7,0)</f>
        <v>0.2</v>
      </c>
      <c r="Z2175" s="2">
        <f>+VLOOKUP(IF(R2175&lt;0.1,0,IF(AND(R2175&gt;=0.1,R2175&lt;0.2),0.1,IF(AND(R2175&gt;=0.2,R2175&lt;0.3),0.2,IF(R2175&gt;0.3,0.3,)))),REFERENCIAS!$C:$D,2,0)*VLOOKUP($R$2,PONDERADORES!$A$11:$G$11,7,0)</f>
        <v>15</v>
      </c>
      <c r="AA2175" s="92"/>
      <c r="AB2175" s="95" t="e">
        <f t="shared" ca="1" si="131"/>
        <v>#REF!</v>
      </c>
      <c r="AC2175" s="23" t="e">
        <f ca="1">IF(AB2175&gt;REFERENCIAS!$C$62,REFERENCIAS!$B$62,IF(AND(AB2175&gt;=REFERENCIAS!$C$63,AB2175&lt;REFERENCIAS!$D$63),REFERENCIAS!$B$63,IF(AND(AB2175&gt;REFERENCIAS!$C$64,AB2175&lt;=REFERENCIAS!$D$64),REFERENCIAS!$B$64,IF(AND(AB2175&gt;=REFERENCIAS!$C$65,AB2175&lt;REFERENCIAS!$D$65),REFERENCIAS!$B$65, "Revisar"))))</f>
        <v>#REF!</v>
      </c>
      <c r="AD2175" s="94" t="e">
        <f ca="1">VLOOKUP(AC2175,REFERENCIAS!$B$62:$G$65,4,FALSE)</f>
        <v>#REF!</v>
      </c>
    </row>
    <row r="2176" spans="1:30" ht="17.25" x14ac:dyDescent="0.25">
      <c r="A2176" s="74"/>
      <c r="B2176" s="19"/>
      <c r="C2176" s="19"/>
      <c r="D2176" s="50"/>
      <c r="E2176" s="73"/>
      <c r="F2176" s="74"/>
      <c r="G2176" s="9"/>
      <c r="H2176" s="48"/>
      <c r="I2176" s="49">
        <f t="shared" ca="1" si="129"/>
        <v>2022</v>
      </c>
      <c r="J2176" s="22">
        <f t="shared" ca="1" si="128"/>
        <v>1</v>
      </c>
      <c r="K2176" s="19"/>
      <c r="L2176" s="73"/>
      <c r="M2176" s="74"/>
      <c r="N2176" s="19"/>
      <c r="O2176" s="73"/>
      <c r="P2176" s="82">
        <v>1</v>
      </c>
      <c r="Q2176" s="24">
        <v>1</v>
      </c>
      <c r="R2176" s="81">
        <f t="shared" si="130"/>
        <v>1</v>
      </c>
      <c r="S2176" s="87"/>
      <c r="T2176" s="19"/>
      <c r="U2176" s="25"/>
      <c r="V2176" s="25"/>
      <c r="W2176" s="81"/>
      <c r="X2176" s="91" t="e">
        <f ca="1">+VLOOKUP(#REF!,REFERENCIAS!$C:$D,2,0)*VLOOKUP(#REF!,PONDERADORES!A:P,IF(AND(INFORMACION!$T2176='REFERENCIAS RIESGO'!$C$36,INFORMACION!$F2176=REFERENCIAS!$C$24),16,IF(INFORMACION!$T2176='REFERENCIAS RIESGO'!$C$36,13,IF(INFORMACION!$F2176=REFERENCIAS!$C$24,10,7))),0)+VLOOKUP(K2176,REFERENCIAS!$C:$D,2,0)*VLOOKUP($K$2,PONDERADORES!A:P,IF(AND(INFORMACION!$T2176='REFERENCIAS RIESGO'!$C$36,INFORMACION!$F2176=REFERENCIAS!$C$24),16,IF(INFORMACION!$T2176='REFERENCIAS RIESGO'!$C$36,13,IF(INFORMACION!$F2176=REFERENCIAS!$C$24,10,7))),0)+VLOOKUP(L2176,REFERENCIAS!$C:$D,2,0)*VLOOKUP($L$2,PONDERADORES!A:P,IF(AND(INFORMACION!$T2176='REFERENCIAS RIESGO'!$C$36,INFORMACION!$F2176=REFERENCIAS!$C$24),16,IF(INFORMACION!$T2176='REFERENCIAS RIESGO'!$C$36,13,IF(INFORMACION!$F2176=REFERENCIAS!$C$24,10,7))),0)+VLOOKUP(F2176,REFERENCIAS!$C:$D,2,0)*VLOOKUP($F$2,PONDERADORES!A:P,IF(AND(INFORMACION!$T2176='REFERENCIAS RIESGO'!$C$36,INFORMACION!$F2176=REFERENCIAS!$C$24),16,IF(INFORMACION!$T2176='REFERENCIAS RIESGO'!$C$36,13,IF(INFORMACION!$F2176=REFERENCIAS!$C$24,10,7))),0)+VLOOKUP(T2176,REFERENCIAS!$C:$D,2,0)*VLOOKUP($T$2,PONDERADORES!A:P,IF(AND(INFORMACION!$T2176='REFERENCIAS RIESGO'!$C$36,INFORMACION!$F2176=REFERENCIAS!$C$24),16,IF(INFORMACION!$T2176='REFERENCIAS RIESGO'!$C$36,13,IF(INFORMACION!$F2176=REFERENCIAS!$C$24,10,7))),0)+VLOOKUP(IF(J2176&lt;=0.2,0.2,IF(AND(J2176&gt;0.2,J2176&lt;=0.4),0.4,IF(AND(J2176&gt;0.4,J2176&lt;=0.6),0.6,IF(AND(J2176&gt;0.6,J2176&lt;=0.8),0.8,IF(AND(J2176&gt;0.8,J2176&lt;=1),1))))),REFERENCIAS!$C:$D,2,0)*VLOOKUP($J$2,PONDERADORES!A:P,IF(AND(INFORMACION!$T2176='REFERENCIAS RIESGO'!$C$36,INFORMACION!$F2176=REFERENCIAS!$C$24),16,IF(INFORMACION!$T2176='REFERENCIAS RIESGO'!$C$36,13,IF(INFORMACION!$F2176=REFERENCIAS!$C$24,10,7))),0)</f>
        <v>#REF!</v>
      </c>
      <c r="Y2176" s="68">
        <f>+VLOOKUP(M2176,REFERENCIAS!$C:$D,2,0)*VLOOKUP($M$2,PONDERADORES!$A$7:$G$9,7,0)+VLOOKUP(N2176,REFERENCIAS!$C:$D,2,0)*VLOOKUP($N$2,PONDERADORES!$A$7:$G$9,7,0)+VLOOKUP(O2176,REFERENCIAS!$C:$D,2,0)*VLOOKUP($O$2,PONDERADORES!$A$7:$G$9,7,0)</f>
        <v>0.2</v>
      </c>
      <c r="Z2176" s="2">
        <f>+VLOOKUP(IF(R2176&lt;0.1,0,IF(AND(R2176&gt;=0.1,R2176&lt;0.2),0.1,IF(AND(R2176&gt;=0.2,R2176&lt;0.3),0.2,IF(R2176&gt;0.3,0.3,)))),REFERENCIAS!$C:$D,2,0)*VLOOKUP($R$2,PONDERADORES!$A$11:$G$11,7,0)</f>
        <v>15</v>
      </c>
      <c r="AA2176" s="92"/>
      <c r="AB2176" s="95" t="e">
        <f t="shared" ca="1" si="131"/>
        <v>#REF!</v>
      </c>
      <c r="AC2176" s="23" t="e">
        <f ca="1">IF(AB2176&gt;REFERENCIAS!$C$62,REFERENCIAS!$B$62,IF(AND(AB2176&gt;=REFERENCIAS!$C$63,AB2176&lt;REFERENCIAS!$D$63),REFERENCIAS!$B$63,IF(AND(AB2176&gt;REFERENCIAS!$C$64,AB2176&lt;=REFERENCIAS!$D$64),REFERENCIAS!$B$64,IF(AND(AB2176&gt;=REFERENCIAS!$C$65,AB2176&lt;REFERENCIAS!$D$65),REFERENCIAS!$B$65, "Revisar"))))</f>
        <v>#REF!</v>
      </c>
      <c r="AD2176" s="94" t="e">
        <f ca="1">VLOOKUP(AC2176,REFERENCIAS!$B$62:$G$65,4,FALSE)</f>
        <v>#REF!</v>
      </c>
    </row>
    <row r="2177" spans="1:30" ht="17.25" x14ac:dyDescent="0.25">
      <c r="A2177" s="74"/>
      <c r="B2177" s="19"/>
      <c r="C2177" s="19"/>
      <c r="D2177" s="50"/>
      <c r="E2177" s="73"/>
      <c r="F2177" s="74"/>
      <c r="G2177" s="9"/>
      <c r="H2177" s="48"/>
      <c r="I2177" s="49">
        <f t="shared" ca="1" si="129"/>
        <v>2022</v>
      </c>
      <c r="J2177" s="22">
        <f t="shared" ca="1" si="128"/>
        <v>1</v>
      </c>
      <c r="K2177" s="19"/>
      <c r="L2177" s="73"/>
      <c r="M2177" s="74"/>
      <c r="N2177" s="19"/>
      <c r="O2177" s="73"/>
      <c r="P2177" s="82">
        <v>1</v>
      </c>
      <c r="Q2177" s="24">
        <v>1</v>
      </c>
      <c r="R2177" s="81">
        <f t="shared" si="130"/>
        <v>1</v>
      </c>
      <c r="S2177" s="87"/>
      <c r="T2177" s="19"/>
      <c r="U2177" s="25"/>
      <c r="V2177" s="25"/>
      <c r="W2177" s="81"/>
      <c r="X2177" s="91" t="e">
        <f ca="1">+VLOOKUP(#REF!,REFERENCIAS!$C:$D,2,0)*VLOOKUP(#REF!,PONDERADORES!A:P,IF(AND(INFORMACION!$T2177='REFERENCIAS RIESGO'!$C$36,INFORMACION!$F2177=REFERENCIAS!$C$24),16,IF(INFORMACION!$T2177='REFERENCIAS RIESGO'!$C$36,13,IF(INFORMACION!$F2177=REFERENCIAS!$C$24,10,7))),0)+VLOOKUP(K2177,REFERENCIAS!$C:$D,2,0)*VLOOKUP($K$2,PONDERADORES!A:P,IF(AND(INFORMACION!$T2177='REFERENCIAS RIESGO'!$C$36,INFORMACION!$F2177=REFERENCIAS!$C$24),16,IF(INFORMACION!$T2177='REFERENCIAS RIESGO'!$C$36,13,IF(INFORMACION!$F2177=REFERENCIAS!$C$24,10,7))),0)+VLOOKUP(L2177,REFERENCIAS!$C:$D,2,0)*VLOOKUP($L$2,PONDERADORES!A:P,IF(AND(INFORMACION!$T2177='REFERENCIAS RIESGO'!$C$36,INFORMACION!$F2177=REFERENCIAS!$C$24),16,IF(INFORMACION!$T2177='REFERENCIAS RIESGO'!$C$36,13,IF(INFORMACION!$F2177=REFERENCIAS!$C$24,10,7))),0)+VLOOKUP(F2177,REFERENCIAS!$C:$D,2,0)*VLOOKUP($F$2,PONDERADORES!A:P,IF(AND(INFORMACION!$T2177='REFERENCIAS RIESGO'!$C$36,INFORMACION!$F2177=REFERENCIAS!$C$24),16,IF(INFORMACION!$T2177='REFERENCIAS RIESGO'!$C$36,13,IF(INFORMACION!$F2177=REFERENCIAS!$C$24,10,7))),0)+VLOOKUP(T2177,REFERENCIAS!$C:$D,2,0)*VLOOKUP($T$2,PONDERADORES!A:P,IF(AND(INFORMACION!$T2177='REFERENCIAS RIESGO'!$C$36,INFORMACION!$F2177=REFERENCIAS!$C$24),16,IF(INFORMACION!$T2177='REFERENCIAS RIESGO'!$C$36,13,IF(INFORMACION!$F2177=REFERENCIAS!$C$24,10,7))),0)+VLOOKUP(IF(J2177&lt;=0.2,0.2,IF(AND(J2177&gt;0.2,J2177&lt;=0.4),0.4,IF(AND(J2177&gt;0.4,J2177&lt;=0.6),0.6,IF(AND(J2177&gt;0.6,J2177&lt;=0.8),0.8,IF(AND(J2177&gt;0.8,J2177&lt;=1),1))))),REFERENCIAS!$C:$D,2,0)*VLOOKUP($J$2,PONDERADORES!A:P,IF(AND(INFORMACION!$T2177='REFERENCIAS RIESGO'!$C$36,INFORMACION!$F2177=REFERENCIAS!$C$24),16,IF(INFORMACION!$T2177='REFERENCIAS RIESGO'!$C$36,13,IF(INFORMACION!$F2177=REFERENCIAS!$C$24,10,7))),0)</f>
        <v>#REF!</v>
      </c>
      <c r="Y2177" s="68">
        <f>+VLOOKUP(M2177,REFERENCIAS!$C:$D,2,0)*VLOOKUP($M$2,PONDERADORES!$A$7:$G$9,7,0)+VLOOKUP(N2177,REFERENCIAS!$C:$D,2,0)*VLOOKUP($N$2,PONDERADORES!$A$7:$G$9,7,0)+VLOOKUP(O2177,REFERENCIAS!$C:$D,2,0)*VLOOKUP($O$2,PONDERADORES!$A$7:$G$9,7,0)</f>
        <v>0.2</v>
      </c>
      <c r="Z2177" s="2">
        <f>+VLOOKUP(IF(R2177&lt;0.1,0,IF(AND(R2177&gt;=0.1,R2177&lt;0.2),0.1,IF(AND(R2177&gt;=0.2,R2177&lt;0.3),0.2,IF(R2177&gt;0.3,0.3,)))),REFERENCIAS!$C:$D,2,0)*VLOOKUP($R$2,PONDERADORES!$A$11:$G$11,7,0)</f>
        <v>15</v>
      </c>
      <c r="AA2177" s="92"/>
      <c r="AB2177" s="95" t="e">
        <f t="shared" ca="1" si="131"/>
        <v>#REF!</v>
      </c>
      <c r="AC2177" s="23" t="e">
        <f ca="1">IF(AB2177&gt;REFERENCIAS!$C$62,REFERENCIAS!$B$62,IF(AND(AB2177&gt;=REFERENCIAS!$C$63,AB2177&lt;REFERENCIAS!$D$63),REFERENCIAS!$B$63,IF(AND(AB2177&gt;REFERENCIAS!$C$64,AB2177&lt;=REFERENCIAS!$D$64),REFERENCIAS!$B$64,IF(AND(AB2177&gt;=REFERENCIAS!$C$65,AB2177&lt;REFERENCIAS!$D$65),REFERENCIAS!$B$65, "Revisar"))))</f>
        <v>#REF!</v>
      </c>
      <c r="AD2177" s="94" t="e">
        <f ca="1">VLOOKUP(AC2177,REFERENCIAS!$B$62:$G$65,4,FALSE)</f>
        <v>#REF!</v>
      </c>
    </row>
    <row r="2178" spans="1:30" ht="17.25" x14ac:dyDescent="0.25">
      <c r="A2178" s="74"/>
      <c r="B2178" s="19"/>
      <c r="C2178" s="19"/>
      <c r="D2178" s="50"/>
      <c r="E2178" s="73"/>
      <c r="F2178" s="74"/>
      <c r="G2178" s="9"/>
      <c r="H2178" s="48"/>
      <c r="I2178" s="49">
        <f t="shared" ca="1" si="129"/>
        <v>2022</v>
      </c>
      <c r="J2178" s="22">
        <f t="shared" ca="1" si="128"/>
        <v>1</v>
      </c>
      <c r="K2178" s="19"/>
      <c r="L2178" s="73"/>
      <c r="M2178" s="74"/>
      <c r="N2178" s="19"/>
      <c r="O2178" s="73"/>
      <c r="P2178" s="82">
        <v>1</v>
      </c>
      <c r="Q2178" s="24">
        <v>1</v>
      </c>
      <c r="R2178" s="81">
        <f t="shared" si="130"/>
        <v>1</v>
      </c>
      <c r="S2178" s="87"/>
      <c r="T2178" s="19"/>
      <c r="U2178" s="25"/>
      <c r="V2178" s="25"/>
      <c r="W2178" s="81"/>
      <c r="X2178" s="91" t="e">
        <f ca="1">+VLOOKUP(#REF!,REFERENCIAS!$C:$D,2,0)*VLOOKUP(#REF!,PONDERADORES!A:P,IF(AND(INFORMACION!$T2178='REFERENCIAS RIESGO'!$C$36,INFORMACION!$F2178=REFERENCIAS!$C$24),16,IF(INFORMACION!$T2178='REFERENCIAS RIESGO'!$C$36,13,IF(INFORMACION!$F2178=REFERENCIAS!$C$24,10,7))),0)+VLOOKUP(K2178,REFERENCIAS!$C:$D,2,0)*VLOOKUP($K$2,PONDERADORES!A:P,IF(AND(INFORMACION!$T2178='REFERENCIAS RIESGO'!$C$36,INFORMACION!$F2178=REFERENCIAS!$C$24),16,IF(INFORMACION!$T2178='REFERENCIAS RIESGO'!$C$36,13,IF(INFORMACION!$F2178=REFERENCIAS!$C$24,10,7))),0)+VLOOKUP(L2178,REFERENCIAS!$C:$D,2,0)*VLOOKUP($L$2,PONDERADORES!A:P,IF(AND(INFORMACION!$T2178='REFERENCIAS RIESGO'!$C$36,INFORMACION!$F2178=REFERENCIAS!$C$24),16,IF(INFORMACION!$T2178='REFERENCIAS RIESGO'!$C$36,13,IF(INFORMACION!$F2178=REFERENCIAS!$C$24,10,7))),0)+VLOOKUP(F2178,REFERENCIAS!$C:$D,2,0)*VLOOKUP($F$2,PONDERADORES!A:P,IF(AND(INFORMACION!$T2178='REFERENCIAS RIESGO'!$C$36,INFORMACION!$F2178=REFERENCIAS!$C$24),16,IF(INFORMACION!$T2178='REFERENCIAS RIESGO'!$C$36,13,IF(INFORMACION!$F2178=REFERENCIAS!$C$24,10,7))),0)+VLOOKUP(T2178,REFERENCIAS!$C:$D,2,0)*VLOOKUP($T$2,PONDERADORES!A:P,IF(AND(INFORMACION!$T2178='REFERENCIAS RIESGO'!$C$36,INFORMACION!$F2178=REFERENCIAS!$C$24),16,IF(INFORMACION!$T2178='REFERENCIAS RIESGO'!$C$36,13,IF(INFORMACION!$F2178=REFERENCIAS!$C$24,10,7))),0)+VLOOKUP(IF(J2178&lt;=0.2,0.2,IF(AND(J2178&gt;0.2,J2178&lt;=0.4),0.4,IF(AND(J2178&gt;0.4,J2178&lt;=0.6),0.6,IF(AND(J2178&gt;0.6,J2178&lt;=0.8),0.8,IF(AND(J2178&gt;0.8,J2178&lt;=1),1))))),REFERENCIAS!$C:$D,2,0)*VLOOKUP($J$2,PONDERADORES!A:P,IF(AND(INFORMACION!$T2178='REFERENCIAS RIESGO'!$C$36,INFORMACION!$F2178=REFERENCIAS!$C$24),16,IF(INFORMACION!$T2178='REFERENCIAS RIESGO'!$C$36,13,IF(INFORMACION!$F2178=REFERENCIAS!$C$24,10,7))),0)</f>
        <v>#REF!</v>
      </c>
      <c r="Y2178" s="68">
        <f>+VLOOKUP(M2178,REFERENCIAS!$C:$D,2,0)*VLOOKUP($M$2,PONDERADORES!$A$7:$G$9,7,0)+VLOOKUP(N2178,REFERENCIAS!$C:$D,2,0)*VLOOKUP($N$2,PONDERADORES!$A$7:$G$9,7,0)+VLOOKUP(O2178,REFERENCIAS!$C:$D,2,0)*VLOOKUP($O$2,PONDERADORES!$A$7:$G$9,7,0)</f>
        <v>0.2</v>
      </c>
      <c r="Z2178" s="2">
        <f>+VLOOKUP(IF(R2178&lt;0.1,0,IF(AND(R2178&gt;=0.1,R2178&lt;0.2),0.1,IF(AND(R2178&gt;=0.2,R2178&lt;0.3),0.2,IF(R2178&gt;0.3,0.3,)))),REFERENCIAS!$C:$D,2,0)*VLOOKUP($R$2,PONDERADORES!$A$11:$G$11,7,0)</f>
        <v>15</v>
      </c>
      <c r="AA2178" s="92"/>
      <c r="AB2178" s="95" t="e">
        <f t="shared" ca="1" si="131"/>
        <v>#REF!</v>
      </c>
      <c r="AC2178" s="23" t="e">
        <f ca="1">IF(AB2178&gt;REFERENCIAS!$C$62,REFERENCIAS!$B$62,IF(AND(AB2178&gt;=REFERENCIAS!$C$63,AB2178&lt;REFERENCIAS!$D$63),REFERENCIAS!$B$63,IF(AND(AB2178&gt;REFERENCIAS!$C$64,AB2178&lt;=REFERENCIAS!$D$64),REFERENCIAS!$B$64,IF(AND(AB2178&gt;=REFERENCIAS!$C$65,AB2178&lt;REFERENCIAS!$D$65),REFERENCIAS!$B$65, "Revisar"))))</f>
        <v>#REF!</v>
      </c>
      <c r="AD2178" s="94" t="e">
        <f ca="1">VLOOKUP(AC2178,REFERENCIAS!$B$62:$G$65,4,FALSE)</f>
        <v>#REF!</v>
      </c>
    </row>
    <row r="2179" spans="1:30" ht="17.25" x14ac:dyDescent="0.25">
      <c r="A2179" s="74"/>
      <c r="B2179" s="19"/>
      <c r="C2179" s="19"/>
      <c r="D2179" s="50"/>
      <c r="E2179" s="73"/>
      <c r="F2179" s="74"/>
      <c r="G2179" s="9"/>
      <c r="H2179" s="48"/>
      <c r="I2179" s="49">
        <f t="shared" ca="1" si="129"/>
        <v>2022</v>
      </c>
      <c r="J2179" s="22">
        <f t="shared" ca="1" si="128"/>
        <v>1</v>
      </c>
      <c r="K2179" s="19"/>
      <c r="L2179" s="73"/>
      <c r="M2179" s="74"/>
      <c r="N2179" s="19"/>
      <c r="O2179" s="73"/>
      <c r="P2179" s="82">
        <v>1</v>
      </c>
      <c r="Q2179" s="24">
        <v>1</v>
      </c>
      <c r="R2179" s="81">
        <f t="shared" si="130"/>
        <v>1</v>
      </c>
      <c r="S2179" s="87"/>
      <c r="T2179" s="19"/>
      <c r="U2179" s="25"/>
      <c r="V2179" s="25"/>
      <c r="W2179" s="81"/>
      <c r="X2179" s="91" t="e">
        <f ca="1">+VLOOKUP(#REF!,REFERENCIAS!$C:$D,2,0)*VLOOKUP(#REF!,PONDERADORES!A:P,IF(AND(INFORMACION!$T2179='REFERENCIAS RIESGO'!$C$36,INFORMACION!$F2179=REFERENCIAS!$C$24),16,IF(INFORMACION!$T2179='REFERENCIAS RIESGO'!$C$36,13,IF(INFORMACION!$F2179=REFERENCIAS!$C$24,10,7))),0)+VLOOKUP(K2179,REFERENCIAS!$C:$D,2,0)*VLOOKUP($K$2,PONDERADORES!A:P,IF(AND(INFORMACION!$T2179='REFERENCIAS RIESGO'!$C$36,INFORMACION!$F2179=REFERENCIAS!$C$24),16,IF(INFORMACION!$T2179='REFERENCIAS RIESGO'!$C$36,13,IF(INFORMACION!$F2179=REFERENCIAS!$C$24,10,7))),0)+VLOOKUP(L2179,REFERENCIAS!$C:$D,2,0)*VLOOKUP($L$2,PONDERADORES!A:P,IF(AND(INFORMACION!$T2179='REFERENCIAS RIESGO'!$C$36,INFORMACION!$F2179=REFERENCIAS!$C$24),16,IF(INFORMACION!$T2179='REFERENCIAS RIESGO'!$C$36,13,IF(INFORMACION!$F2179=REFERENCIAS!$C$24,10,7))),0)+VLOOKUP(F2179,REFERENCIAS!$C:$D,2,0)*VLOOKUP($F$2,PONDERADORES!A:P,IF(AND(INFORMACION!$T2179='REFERENCIAS RIESGO'!$C$36,INFORMACION!$F2179=REFERENCIAS!$C$24),16,IF(INFORMACION!$T2179='REFERENCIAS RIESGO'!$C$36,13,IF(INFORMACION!$F2179=REFERENCIAS!$C$24,10,7))),0)+VLOOKUP(T2179,REFERENCIAS!$C:$D,2,0)*VLOOKUP($T$2,PONDERADORES!A:P,IF(AND(INFORMACION!$T2179='REFERENCIAS RIESGO'!$C$36,INFORMACION!$F2179=REFERENCIAS!$C$24),16,IF(INFORMACION!$T2179='REFERENCIAS RIESGO'!$C$36,13,IF(INFORMACION!$F2179=REFERENCIAS!$C$24,10,7))),0)+VLOOKUP(IF(J2179&lt;=0.2,0.2,IF(AND(J2179&gt;0.2,J2179&lt;=0.4),0.4,IF(AND(J2179&gt;0.4,J2179&lt;=0.6),0.6,IF(AND(J2179&gt;0.6,J2179&lt;=0.8),0.8,IF(AND(J2179&gt;0.8,J2179&lt;=1),1))))),REFERENCIAS!$C:$D,2,0)*VLOOKUP($J$2,PONDERADORES!A:P,IF(AND(INFORMACION!$T2179='REFERENCIAS RIESGO'!$C$36,INFORMACION!$F2179=REFERENCIAS!$C$24),16,IF(INFORMACION!$T2179='REFERENCIAS RIESGO'!$C$36,13,IF(INFORMACION!$F2179=REFERENCIAS!$C$24,10,7))),0)</f>
        <v>#REF!</v>
      </c>
      <c r="Y2179" s="68">
        <f>+VLOOKUP(M2179,REFERENCIAS!$C:$D,2,0)*VLOOKUP($M$2,PONDERADORES!$A$7:$G$9,7,0)+VLOOKUP(N2179,REFERENCIAS!$C:$D,2,0)*VLOOKUP($N$2,PONDERADORES!$A$7:$G$9,7,0)+VLOOKUP(O2179,REFERENCIAS!$C:$D,2,0)*VLOOKUP($O$2,PONDERADORES!$A$7:$G$9,7,0)</f>
        <v>0.2</v>
      </c>
      <c r="Z2179" s="2">
        <f>+VLOOKUP(IF(R2179&lt;0.1,0,IF(AND(R2179&gt;=0.1,R2179&lt;0.2),0.1,IF(AND(R2179&gt;=0.2,R2179&lt;0.3),0.2,IF(R2179&gt;0.3,0.3,)))),REFERENCIAS!$C:$D,2,0)*VLOOKUP($R$2,PONDERADORES!$A$11:$G$11,7,0)</f>
        <v>15</v>
      </c>
      <c r="AA2179" s="92"/>
      <c r="AB2179" s="95" t="e">
        <f t="shared" ca="1" si="131"/>
        <v>#REF!</v>
      </c>
      <c r="AC2179" s="23" t="e">
        <f ca="1">IF(AB2179&gt;REFERENCIAS!$C$62,REFERENCIAS!$B$62,IF(AND(AB2179&gt;=REFERENCIAS!$C$63,AB2179&lt;REFERENCIAS!$D$63),REFERENCIAS!$B$63,IF(AND(AB2179&gt;REFERENCIAS!$C$64,AB2179&lt;=REFERENCIAS!$D$64),REFERENCIAS!$B$64,IF(AND(AB2179&gt;=REFERENCIAS!$C$65,AB2179&lt;REFERENCIAS!$D$65),REFERENCIAS!$B$65, "Revisar"))))</f>
        <v>#REF!</v>
      </c>
      <c r="AD2179" s="94" t="e">
        <f ca="1">VLOOKUP(AC2179,REFERENCIAS!$B$62:$G$65,4,FALSE)</f>
        <v>#REF!</v>
      </c>
    </row>
    <row r="2180" spans="1:30" ht="17.25" x14ac:dyDescent="0.25">
      <c r="A2180" s="74"/>
      <c r="B2180" s="19"/>
      <c r="C2180" s="19"/>
      <c r="D2180" s="50"/>
      <c r="E2180" s="73"/>
      <c r="F2180" s="74"/>
      <c r="G2180" s="9"/>
      <c r="H2180" s="48"/>
      <c r="I2180" s="49">
        <f t="shared" ca="1" si="129"/>
        <v>2022</v>
      </c>
      <c r="J2180" s="22">
        <f t="shared" ref="J2180:J2243" ca="1" si="132">IF(I2180&gt;G2180,1,I2180/G2180)</f>
        <v>1</v>
      </c>
      <c r="K2180" s="19"/>
      <c r="L2180" s="73"/>
      <c r="M2180" s="74"/>
      <c r="N2180" s="19"/>
      <c r="O2180" s="73"/>
      <c r="P2180" s="82">
        <v>1</v>
      </c>
      <c r="Q2180" s="24">
        <v>1</v>
      </c>
      <c r="R2180" s="81">
        <f t="shared" si="130"/>
        <v>1</v>
      </c>
      <c r="S2180" s="87"/>
      <c r="T2180" s="19"/>
      <c r="U2180" s="25"/>
      <c r="V2180" s="25"/>
      <c r="W2180" s="81"/>
      <c r="X2180" s="91" t="e">
        <f ca="1">+VLOOKUP(#REF!,REFERENCIAS!$C:$D,2,0)*VLOOKUP(#REF!,PONDERADORES!A:P,IF(AND(INFORMACION!$T2180='REFERENCIAS RIESGO'!$C$36,INFORMACION!$F2180=REFERENCIAS!$C$24),16,IF(INFORMACION!$T2180='REFERENCIAS RIESGO'!$C$36,13,IF(INFORMACION!$F2180=REFERENCIAS!$C$24,10,7))),0)+VLOOKUP(K2180,REFERENCIAS!$C:$D,2,0)*VLOOKUP($K$2,PONDERADORES!A:P,IF(AND(INFORMACION!$T2180='REFERENCIAS RIESGO'!$C$36,INFORMACION!$F2180=REFERENCIAS!$C$24),16,IF(INFORMACION!$T2180='REFERENCIAS RIESGO'!$C$36,13,IF(INFORMACION!$F2180=REFERENCIAS!$C$24,10,7))),0)+VLOOKUP(L2180,REFERENCIAS!$C:$D,2,0)*VLOOKUP($L$2,PONDERADORES!A:P,IF(AND(INFORMACION!$T2180='REFERENCIAS RIESGO'!$C$36,INFORMACION!$F2180=REFERENCIAS!$C$24),16,IF(INFORMACION!$T2180='REFERENCIAS RIESGO'!$C$36,13,IF(INFORMACION!$F2180=REFERENCIAS!$C$24,10,7))),0)+VLOOKUP(F2180,REFERENCIAS!$C:$D,2,0)*VLOOKUP($F$2,PONDERADORES!A:P,IF(AND(INFORMACION!$T2180='REFERENCIAS RIESGO'!$C$36,INFORMACION!$F2180=REFERENCIAS!$C$24),16,IF(INFORMACION!$T2180='REFERENCIAS RIESGO'!$C$36,13,IF(INFORMACION!$F2180=REFERENCIAS!$C$24,10,7))),0)+VLOOKUP(T2180,REFERENCIAS!$C:$D,2,0)*VLOOKUP($T$2,PONDERADORES!A:P,IF(AND(INFORMACION!$T2180='REFERENCIAS RIESGO'!$C$36,INFORMACION!$F2180=REFERENCIAS!$C$24),16,IF(INFORMACION!$T2180='REFERENCIAS RIESGO'!$C$36,13,IF(INFORMACION!$F2180=REFERENCIAS!$C$24,10,7))),0)+VLOOKUP(IF(J2180&lt;=0.2,0.2,IF(AND(J2180&gt;0.2,J2180&lt;=0.4),0.4,IF(AND(J2180&gt;0.4,J2180&lt;=0.6),0.6,IF(AND(J2180&gt;0.6,J2180&lt;=0.8),0.8,IF(AND(J2180&gt;0.8,J2180&lt;=1),1))))),REFERENCIAS!$C:$D,2,0)*VLOOKUP($J$2,PONDERADORES!A:P,IF(AND(INFORMACION!$T2180='REFERENCIAS RIESGO'!$C$36,INFORMACION!$F2180=REFERENCIAS!$C$24),16,IF(INFORMACION!$T2180='REFERENCIAS RIESGO'!$C$36,13,IF(INFORMACION!$F2180=REFERENCIAS!$C$24,10,7))),0)</f>
        <v>#REF!</v>
      </c>
      <c r="Y2180" s="68">
        <f>+VLOOKUP(M2180,REFERENCIAS!$C:$D,2,0)*VLOOKUP($M$2,PONDERADORES!$A$7:$G$9,7,0)+VLOOKUP(N2180,REFERENCIAS!$C:$D,2,0)*VLOOKUP($N$2,PONDERADORES!$A$7:$G$9,7,0)+VLOOKUP(O2180,REFERENCIAS!$C:$D,2,0)*VLOOKUP($O$2,PONDERADORES!$A$7:$G$9,7,0)</f>
        <v>0.2</v>
      </c>
      <c r="Z2180" s="2">
        <f>+VLOOKUP(IF(R2180&lt;0.1,0,IF(AND(R2180&gt;=0.1,R2180&lt;0.2),0.1,IF(AND(R2180&gt;=0.2,R2180&lt;0.3),0.2,IF(R2180&gt;0.3,0.3,)))),REFERENCIAS!$C:$D,2,0)*VLOOKUP($R$2,PONDERADORES!$A$11:$G$11,7,0)</f>
        <v>15</v>
      </c>
      <c r="AA2180" s="92"/>
      <c r="AB2180" s="95" t="e">
        <f t="shared" ca="1" si="131"/>
        <v>#REF!</v>
      </c>
      <c r="AC2180" s="23" t="e">
        <f ca="1">IF(AB2180&gt;REFERENCIAS!$C$62,REFERENCIAS!$B$62,IF(AND(AB2180&gt;=REFERENCIAS!$C$63,AB2180&lt;REFERENCIAS!$D$63),REFERENCIAS!$B$63,IF(AND(AB2180&gt;REFERENCIAS!$C$64,AB2180&lt;=REFERENCIAS!$D$64),REFERENCIAS!$B$64,IF(AND(AB2180&gt;=REFERENCIAS!$C$65,AB2180&lt;REFERENCIAS!$D$65),REFERENCIAS!$B$65, "Revisar"))))</f>
        <v>#REF!</v>
      </c>
      <c r="AD2180" s="94" t="e">
        <f ca="1">VLOOKUP(AC2180,REFERENCIAS!$B$62:$G$65,4,FALSE)</f>
        <v>#REF!</v>
      </c>
    </row>
    <row r="2181" spans="1:30" ht="17.25" x14ac:dyDescent="0.25">
      <c r="A2181" s="74"/>
      <c r="B2181" s="19"/>
      <c r="C2181" s="19"/>
      <c r="D2181" s="50"/>
      <c r="E2181" s="73"/>
      <c r="F2181" s="74"/>
      <c r="G2181" s="9"/>
      <c r="H2181" s="48"/>
      <c r="I2181" s="49">
        <f t="shared" ref="I2181:I2244" ca="1" si="133">(YEAR(NOW())-H2181)</f>
        <v>2022</v>
      </c>
      <c r="J2181" s="22">
        <f t="shared" ca="1" si="132"/>
        <v>1</v>
      </c>
      <c r="K2181" s="19"/>
      <c r="L2181" s="73"/>
      <c r="M2181" s="74"/>
      <c r="N2181" s="19"/>
      <c r="O2181" s="73"/>
      <c r="P2181" s="82">
        <v>1</v>
      </c>
      <c r="Q2181" s="24">
        <v>1</v>
      </c>
      <c r="R2181" s="81">
        <f t="shared" si="130"/>
        <v>1</v>
      </c>
      <c r="S2181" s="87"/>
      <c r="T2181" s="19"/>
      <c r="U2181" s="25"/>
      <c r="V2181" s="25"/>
      <c r="W2181" s="81"/>
      <c r="X2181" s="91" t="e">
        <f ca="1">+VLOOKUP(#REF!,REFERENCIAS!$C:$D,2,0)*VLOOKUP(#REF!,PONDERADORES!A:P,IF(AND(INFORMACION!$T2181='REFERENCIAS RIESGO'!$C$36,INFORMACION!$F2181=REFERENCIAS!$C$24),16,IF(INFORMACION!$T2181='REFERENCIAS RIESGO'!$C$36,13,IF(INFORMACION!$F2181=REFERENCIAS!$C$24,10,7))),0)+VLOOKUP(K2181,REFERENCIAS!$C:$D,2,0)*VLOOKUP($K$2,PONDERADORES!A:P,IF(AND(INFORMACION!$T2181='REFERENCIAS RIESGO'!$C$36,INFORMACION!$F2181=REFERENCIAS!$C$24),16,IF(INFORMACION!$T2181='REFERENCIAS RIESGO'!$C$36,13,IF(INFORMACION!$F2181=REFERENCIAS!$C$24,10,7))),0)+VLOOKUP(L2181,REFERENCIAS!$C:$D,2,0)*VLOOKUP($L$2,PONDERADORES!A:P,IF(AND(INFORMACION!$T2181='REFERENCIAS RIESGO'!$C$36,INFORMACION!$F2181=REFERENCIAS!$C$24),16,IF(INFORMACION!$T2181='REFERENCIAS RIESGO'!$C$36,13,IF(INFORMACION!$F2181=REFERENCIAS!$C$24,10,7))),0)+VLOOKUP(F2181,REFERENCIAS!$C:$D,2,0)*VLOOKUP($F$2,PONDERADORES!A:P,IF(AND(INFORMACION!$T2181='REFERENCIAS RIESGO'!$C$36,INFORMACION!$F2181=REFERENCIAS!$C$24),16,IF(INFORMACION!$T2181='REFERENCIAS RIESGO'!$C$36,13,IF(INFORMACION!$F2181=REFERENCIAS!$C$24,10,7))),0)+VLOOKUP(T2181,REFERENCIAS!$C:$D,2,0)*VLOOKUP($T$2,PONDERADORES!A:P,IF(AND(INFORMACION!$T2181='REFERENCIAS RIESGO'!$C$36,INFORMACION!$F2181=REFERENCIAS!$C$24),16,IF(INFORMACION!$T2181='REFERENCIAS RIESGO'!$C$36,13,IF(INFORMACION!$F2181=REFERENCIAS!$C$24,10,7))),0)+VLOOKUP(IF(J2181&lt;=0.2,0.2,IF(AND(J2181&gt;0.2,J2181&lt;=0.4),0.4,IF(AND(J2181&gt;0.4,J2181&lt;=0.6),0.6,IF(AND(J2181&gt;0.6,J2181&lt;=0.8),0.8,IF(AND(J2181&gt;0.8,J2181&lt;=1),1))))),REFERENCIAS!$C:$D,2,0)*VLOOKUP($J$2,PONDERADORES!A:P,IF(AND(INFORMACION!$T2181='REFERENCIAS RIESGO'!$C$36,INFORMACION!$F2181=REFERENCIAS!$C$24),16,IF(INFORMACION!$T2181='REFERENCIAS RIESGO'!$C$36,13,IF(INFORMACION!$F2181=REFERENCIAS!$C$24,10,7))),0)</f>
        <v>#REF!</v>
      </c>
      <c r="Y2181" s="68">
        <f>+VLOOKUP(M2181,REFERENCIAS!$C:$D,2,0)*VLOOKUP($M$2,PONDERADORES!$A$7:$G$9,7,0)+VLOOKUP(N2181,REFERENCIAS!$C:$D,2,0)*VLOOKUP($N$2,PONDERADORES!$A$7:$G$9,7,0)+VLOOKUP(O2181,REFERENCIAS!$C:$D,2,0)*VLOOKUP($O$2,PONDERADORES!$A$7:$G$9,7,0)</f>
        <v>0.2</v>
      </c>
      <c r="Z2181" s="2">
        <f>+VLOOKUP(IF(R2181&lt;0.1,0,IF(AND(R2181&gt;=0.1,R2181&lt;0.2),0.1,IF(AND(R2181&gt;=0.2,R2181&lt;0.3),0.2,IF(R2181&gt;0.3,0.3,)))),REFERENCIAS!$C:$D,2,0)*VLOOKUP($R$2,PONDERADORES!$A$11:$G$11,7,0)</f>
        <v>15</v>
      </c>
      <c r="AA2181" s="92"/>
      <c r="AB2181" s="95" t="e">
        <f t="shared" ca="1" si="131"/>
        <v>#REF!</v>
      </c>
      <c r="AC2181" s="23" t="e">
        <f ca="1">IF(AB2181&gt;REFERENCIAS!$C$62,REFERENCIAS!$B$62,IF(AND(AB2181&gt;=REFERENCIAS!$C$63,AB2181&lt;REFERENCIAS!$D$63),REFERENCIAS!$B$63,IF(AND(AB2181&gt;REFERENCIAS!$C$64,AB2181&lt;=REFERENCIAS!$D$64),REFERENCIAS!$B$64,IF(AND(AB2181&gt;=REFERENCIAS!$C$65,AB2181&lt;REFERENCIAS!$D$65),REFERENCIAS!$B$65, "Revisar"))))</f>
        <v>#REF!</v>
      </c>
      <c r="AD2181" s="94" t="e">
        <f ca="1">VLOOKUP(AC2181,REFERENCIAS!$B$62:$G$65,4,FALSE)</f>
        <v>#REF!</v>
      </c>
    </row>
    <row r="2182" spans="1:30" ht="17.25" x14ac:dyDescent="0.25">
      <c r="A2182" s="74"/>
      <c r="B2182" s="19"/>
      <c r="C2182" s="19"/>
      <c r="D2182" s="50"/>
      <c r="E2182" s="73"/>
      <c r="F2182" s="74"/>
      <c r="G2182" s="9"/>
      <c r="H2182" s="48"/>
      <c r="I2182" s="49">
        <f t="shared" ca="1" si="133"/>
        <v>2022</v>
      </c>
      <c r="J2182" s="22">
        <f t="shared" ca="1" si="132"/>
        <v>1</v>
      </c>
      <c r="K2182" s="19"/>
      <c r="L2182" s="73"/>
      <c r="M2182" s="74"/>
      <c r="N2182" s="19"/>
      <c r="O2182" s="73"/>
      <c r="P2182" s="82">
        <v>1</v>
      </c>
      <c r="Q2182" s="24">
        <v>1</v>
      </c>
      <c r="R2182" s="81">
        <f t="shared" ref="R2182:R2245" si="134">+Q2182/P2182</f>
        <v>1</v>
      </c>
      <c r="S2182" s="87"/>
      <c r="T2182" s="19"/>
      <c r="U2182" s="25"/>
      <c r="V2182" s="25"/>
      <c r="W2182" s="81"/>
      <c r="X2182" s="91" t="e">
        <f ca="1">+VLOOKUP(#REF!,REFERENCIAS!$C:$D,2,0)*VLOOKUP(#REF!,PONDERADORES!A:P,IF(AND(INFORMACION!$T2182='REFERENCIAS RIESGO'!$C$36,INFORMACION!$F2182=REFERENCIAS!$C$24),16,IF(INFORMACION!$T2182='REFERENCIAS RIESGO'!$C$36,13,IF(INFORMACION!$F2182=REFERENCIAS!$C$24,10,7))),0)+VLOOKUP(K2182,REFERENCIAS!$C:$D,2,0)*VLOOKUP($K$2,PONDERADORES!A:P,IF(AND(INFORMACION!$T2182='REFERENCIAS RIESGO'!$C$36,INFORMACION!$F2182=REFERENCIAS!$C$24),16,IF(INFORMACION!$T2182='REFERENCIAS RIESGO'!$C$36,13,IF(INFORMACION!$F2182=REFERENCIAS!$C$24,10,7))),0)+VLOOKUP(L2182,REFERENCIAS!$C:$D,2,0)*VLOOKUP($L$2,PONDERADORES!A:P,IF(AND(INFORMACION!$T2182='REFERENCIAS RIESGO'!$C$36,INFORMACION!$F2182=REFERENCIAS!$C$24),16,IF(INFORMACION!$T2182='REFERENCIAS RIESGO'!$C$36,13,IF(INFORMACION!$F2182=REFERENCIAS!$C$24,10,7))),0)+VLOOKUP(F2182,REFERENCIAS!$C:$D,2,0)*VLOOKUP($F$2,PONDERADORES!A:P,IF(AND(INFORMACION!$T2182='REFERENCIAS RIESGO'!$C$36,INFORMACION!$F2182=REFERENCIAS!$C$24),16,IF(INFORMACION!$T2182='REFERENCIAS RIESGO'!$C$36,13,IF(INFORMACION!$F2182=REFERENCIAS!$C$24,10,7))),0)+VLOOKUP(T2182,REFERENCIAS!$C:$D,2,0)*VLOOKUP($T$2,PONDERADORES!A:P,IF(AND(INFORMACION!$T2182='REFERENCIAS RIESGO'!$C$36,INFORMACION!$F2182=REFERENCIAS!$C$24),16,IF(INFORMACION!$T2182='REFERENCIAS RIESGO'!$C$36,13,IF(INFORMACION!$F2182=REFERENCIAS!$C$24,10,7))),0)+VLOOKUP(IF(J2182&lt;=0.2,0.2,IF(AND(J2182&gt;0.2,J2182&lt;=0.4),0.4,IF(AND(J2182&gt;0.4,J2182&lt;=0.6),0.6,IF(AND(J2182&gt;0.6,J2182&lt;=0.8),0.8,IF(AND(J2182&gt;0.8,J2182&lt;=1),1))))),REFERENCIAS!$C:$D,2,0)*VLOOKUP($J$2,PONDERADORES!A:P,IF(AND(INFORMACION!$T2182='REFERENCIAS RIESGO'!$C$36,INFORMACION!$F2182=REFERENCIAS!$C$24),16,IF(INFORMACION!$T2182='REFERENCIAS RIESGO'!$C$36,13,IF(INFORMACION!$F2182=REFERENCIAS!$C$24,10,7))),0)</f>
        <v>#REF!</v>
      </c>
      <c r="Y2182" s="68">
        <f>+VLOOKUP(M2182,REFERENCIAS!$C:$D,2,0)*VLOOKUP($M$2,PONDERADORES!$A$7:$G$9,7,0)+VLOOKUP(N2182,REFERENCIAS!$C:$D,2,0)*VLOOKUP($N$2,PONDERADORES!$A$7:$G$9,7,0)+VLOOKUP(O2182,REFERENCIAS!$C:$D,2,0)*VLOOKUP($O$2,PONDERADORES!$A$7:$G$9,7,0)</f>
        <v>0.2</v>
      </c>
      <c r="Z2182" s="2">
        <f>+VLOOKUP(IF(R2182&lt;0.1,0,IF(AND(R2182&gt;=0.1,R2182&lt;0.2),0.1,IF(AND(R2182&gt;=0.2,R2182&lt;0.3),0.2,IF(R2182&gt;0.3,0.3,)))),REFERENCIAS!$C:$D,2,0)*VLOOKUP($R$2,PONDERADORES!$A$11:$G$11,7,0)</f>
        <v>15</v>
      </c>
      <c r="AA2182" s="92"/>
      <c r="AB2182" s="95" t="e">
        <f t="shared" ref="AB2182:AB2245" ca="1" si="135">+X2182+Y2182+Z2182</f>
        <v>#REF!</v>
      </c>
      <c r="AC2182" s="23" t="e">
        <f ca="1">IF(AB2182&gt;REFERENCIAS!$C$62,REFERENCIAS!$B$62,IF(AND(AB2182&gt;=REFERENCIAS!$C$63,AB2182&lt;REFERENCIAS!$D$63),REFERENCIAS!$B$63,IF(AND(AB2182&gt;REFERENCIAS!$C$64,AB2182&lt;=REFERENCIAS!$D$64),REFERENCIAS!$B$64,IF(AND(AB2182&gt;=REFERENCIAS!$C$65,AB2182&lt;REFERENCIAS!$D$65),REFERENCIAS!$B$65, "Revisar"))))</f>
        <v>#REF!</v>
      </c>
      <c r="AD2182" s="94" t="e">
        <f ca="1">VLOOKUP(AC2182,REFERENCIAS!$B$62:$G$65,4,FALSE)</f>
        <v>#REF!</v>
      </c>
    </row>
    <row r="2183" spans="1:30" ht="17.25" x14ac:dyDescent="0.25">
      <c r="A2183" s="74"/>
      <c r="B2183" s="19"/>
      <c r="C2183" s="19"/>
      <c r="D2183" s="50"/>
      <c r="E2183" s="73"/>
      <c r="F2183" s="74"/>
      <c r="G2183" s="9"/>
      <c r="H2183" s="48"/>
      <c r="I2183" s="49">
        <f t="shared" ca="1" si="133"/>
        <v>2022</v>
      </c>
      <c r="J2183" s="22">
        <f t="shared" ca="1" si="132"/>
        <v>1</v>
      </c>
      <c r="K2183" s="19"/>
      <c r="L2183" s="73"/>
      <c r="M2183" s="74"/>
      <c r="N2183" s="19"/>
      <c r="O2183" s="73"/>
      <c r="P2183" s="82">
        <v>1</v>
      </c>
      <c r="Q2183" s="24">
        <v>1</v>
      </c>
      <c r="R2183" s="81">
        <f t="shared" si="134"/>
        <v>1</v>
      </c>
      <c r="S2183" s="87"/>
      <c r="T2183" s="19"/>
      <c r="U2183" s="25"/>
      <c r="V2183" s="25"/>
      <c r="W2183" s="81"/>
      <c r="X2183" s="91" t="e">
        <f ca="1">+VLOOKUP(#REF!,REFERENCIAS!$C:$D,2,0)*VLOOKUP(#REF!,PONDERADORES!A:P,IF(AND(INFORMACION!$T2183='REFERENCIAS RIESGO'!$C$36,INFORMACION!$F2183=REFERENCIAS!$C$24),16,IF(INFORMACION!$T2183='REFERENCIAS RIESGO'!$C$36,13,IF(INFORMACION!$F2183=REFERENCIAS!$C$24,10,7))),0)+VLOOKUP(K2183,REFERENCIAS!$C:$D,2,0)*VLOOKUP($K$2,PONDERADORES!A:P,IF(AND(INFORMACION!$T2183='REFERENCIAS RIESGO'!$C$36,INFORMACION!$F2183=REFERENCIAS!$C$24),16,IF(INFORMACION!$T2183='REFERENCIAS RIESGO'!$C$36,13,IF(INFORMACION!$F2183=REFERENCIAS!$C$24,10,7))),0)+VLOOKUP(L2183,REFERENCIAS!$C:$D,2,0)*VLOOKUP($L$2,PONDERADORES!A:P,IF(AND(INFORMACION!$T2183='REFERENCIAS RIESGO'!$C$36,INFORMACION!$F2183=REFERENCIAS!$C$24),16,IF(INFORMACION!$T2183='REFERENCIAS RIESGO'!$C$36,13,IF(INFORMACION!$F2183=REFERENCIAS!$C$24,10,7))),0)+VLOOKUP(F2183,REFERENCIAS!$C:$D,2,0)*VLOOKUP($F$2,PONDERADORES!A:P,IF(AND(INFORMACION!$T2183='REFERENCIAS RIESGO'!$C$36,INFORMACION!$F2183=REFERENCIAS!$C$24),16,IF(INFORMACION!$T2183='REFERENCIAS RIESGO'!$C$36,13,IF(INFORMACION!$F2183=REFERENCIAS!$C$24,10,7))),0)+VLOOKUP(T2183,REFERENCIAS!$C:$D,2,0)*VLOOKUP($T$2,PONDERADORES!A:P,IF(AND(INFORMACION!$T2183='REFERENCIAS RIESGO'!$C$36,INFORMACION!$F2183=REFERENCIAS!$C$24),16,IF(INFORMACION!$T2183='REFERENCIAS RIESGO'!$C$36,13,IF(INFORMACION!$F2183=REFERENCIAS!$C$24,10,7))),0)+VLOOKUP(IF(J2183&lt;=0.2,0.2,IF(AND(J2183&gt;0.2,J2183&lt;=0.4),0.4,IF(AND(J2183&gt;0.4,J2183&lt;=0.6),0.6,IF(AND(J2183&gt;0.6,J2183&lt;=0.8),0.8,IF(AND(J2183&gt;0.8,J2183&lt;=1),1))))),REFERENCIAS!$C:$D,2,0)*VLOOKUP($J$2,PONDERADORES!A:P,IF(AND(INFORMACION!$T2183='REFERENCIAS RIESGO'!$C$36,INFORMACION!$F2183=REFERENCIAS!$C$24),16,IF(INFORMACION!$T2183='REFERENCIAS RIESGO'!$C$36,13,IF(INFORMACION!$F2183=REFERENCIAS!$C$24,10,7))),0)</f>
        <v>#REF!</v>
      </c>
      <c r="Y2183" s="68">
        <f>+VLOOKUP(M2183,REFERENCIAS!$C:$D,2,0)*VLOOKUP($M$2,PONDERADORES!$A$7:$G$9,7,0)+VLOOKUP(N2183,REFERENCIAS!$C:$D,2,0)*VLOOKUP($N$2,PONDERADORES!$A$7:$G$9,7,0)+VLOOKUP(O2183,REFERENCIAS!$C:$D,2,0)*VLOOKUP($O$2,PONDERADORES!$A$7:$G$9,7,0)</f>
        <v>0.2</v>
      </c>
      <c r="Z2183" s="2">
        <f>+VLOOKUP(IF(R2183&lt;0.1,0,IF(AND(R2183&gt;=0.1,R2183&lt;0.2),0.1,IF(AND(R2183&gt;=0.2,R2183&lt;0.3),0.2,IF(R2183&gt;0.3,0.3,)))),REFERENCIAS!$C:$D,2,0)*VLOOKUP($R$2,PONDERADORES!$A$11:$G$11,7,0)</f>
        <v>15</v>
      </c>
      <c r="AA2183" s="92"/>
      <c r="AB2183" s="95" t="e">
        <f t="shared" ca="1" si="135"/>
        <v>#REF!</v>
      </c>
      <c r="AC2183" s="23" t="e">
        <f ca="1">IF(AB2183&gt;REFERENCIAS!$C$62,REFERENCIAS!$B$62,IF(AND(AB2183&gt;=REFERENCIAS!$C$63,AB2183&lt;REFERENCIAS!$D$63),REFERENCIAS!$B$63,IF(AND(AB2183&gt;REFERENCIAS!$C$64,AB2183&lt;=REFERENCIAS!$D$64),REFERENCIAS!$B$64,IF(AND(AB2183&gt;=REFERENCIAS!$C$65,AB2183&lt;REFERENCIAS!$D$65),REFERENCIAS!$B$65, "Revisar"))))</f>
        <v>#REF!</v>
      </c>
      <c r="AD2183" s="94" t="e">
        <f ca="1">VLOOKUP(AC2183,REFERENCIAS!$B$62:$G$65,4,FALSE)</f>
        <v>#REF!</v>
      </c>
    </row>
    <row r="2184" spans="1:30" ht="17.25" x14ac:dyDescent="0.25">
      <c r="A2184" s="74"/>
      <c r="B2184" s="19"/>
      <c r="C2184" s="19"/>
      <c r="D2184" s="50"/>
      <c r="E2184" s="73"/>
      <c r="F2184" s="74"/>
      <c r="G2184" s="9"/>
      <c r="H2184" s="48"/>
      <c r="I2184" s="49">
        <f t="shared" ca="1" si="133"/>
        <v>2022</v>
      </c>
      <c r="J2184" s="22">
        <f t="shared" ca="1" si="132"/>
        <v>1</v>
      </c>
      <c r="K2184" s="19"/>
      <c r="L2184" s="73"/>
      <c r="M2184" s="74"/>
      <c r="N2184" s="19"/>
      <c r="O2184" s="73"/>
      <c r="P2184" s="82">
        <v>1</v>
      </c>
      <c r="Q2184" s="24">
        <v>1</v>
      </c>
      <c r="R2184" s="81">
        <f t="shared" si="134"/>
        <v>1</v>
      </c>
      <c r="S2184" s="87"/>
      <c r="T2184" s="19"/>
      <c r="U2184" s="25"/>
      <c r="V2184" s="25"/>
      <c r="W2184" s="81"/>
      <c r="X2184" s="91" t="e">
        <f ca="1">+VLOOKUP(#REF!,REFERENCIAS!$C:$D,2,0)*VLOOKUP(#REF!,PONDERADORES!A:P,IF(AND(INFORMACION!$T2184='REFERENCIAS RIESGO'!$C$36,INFORMACION!$F2184=REFERENCIAS!$C$24),16,IF(INFORMACION!$T2184='REFERENCIAS RIESGO'!$C$36,13,IF(INFORMACION!$F2184=REFERENCIAS!$C$24,10,7))),0)+VLOOKUP(K2184,REFERENCIAS!$C:$D,2,0)*VLOOKUP($K$2,PONDERADORES!A:P,IF(AND(INFORMACION!$T2184='REFERENCIAS RIESGO'!$C$36,INFORMACION!$F2184=REFERENCIAS!$C$24),16,IF(INFORMACION!$T2184='REFERENCIAS RIESGO'!$C$36,13,IF(INFORMACION!$F2184=REFERENCIAS!$C$24,10,7))),0)+VLOOKUP(L2184,REFERENCIAS!$C:$D,2,0)*VLOOKUP($L$2,PONDERADORES!A:P,IF(AND(INFORMACION!$T2184='REFERENCIAS RIESGO'!$C$36,INFORMACION!$F2184=REFERENCIAS!$C$24),16,IF(INFORMACION!$T2184='REFERENCIAS RIESGO'!$C$36,13,IF(INFORMACION!$F2184=REFERENCIAS!$C$24,10,7))),0)+VLOOKUP(F2184,REFERENCIAS!$C:$D,2,0)*VLOOKUP($F$2,PONDERADORES!A:P,IF(AND(INFORMACION!$T2184='REFERENCIAS RIESGO'!$C$36,INFORMACION!$F2184=REFERENCIAS!$C$24),16,IF(INFORMACION!$T2184='REFERENCIAS RIESGO'!$C$36,13,IF(INFORMACION!$F2184=REFERENCIAS!$C$24,10,7))),0)+VLOOKUP(T2184,REFERENCIAS!$C:$D,2,0)*VLOOKUP($T$2,PONDERADORES!A:P,IF(AND(INFORMACION!$T2184='REFERENCIAS RIESGO'!$C$36,INFORMACION!$F2184=REFERENCIAS!$C$24),16,IF(INFORMACION!$T2184='REFERENCIAS RIESGO'!$C$36,13,IF(INFORMACION!$F2184=REFERENCIAS!$C$24,10,7))),0)+VLOOKUP(IF(J2184&lt;=0.2,0.2,IF(AND(J2184&gt;0.2,J2184&lt;=0.4),0.4,IF(AND(J2184&gt;0.4,J2184&lt;=0.6),0.6,IF(AND(J2184&gt;0.6,J2184&lt;=0.8),0.8,IF(AND(J2184&gt;0.8,J2184&lt;=1),1))))),REFERENCIAS!$C:$D,2,0)*VLOOKUP($J$2,PONDERADORES!A:P,IF(AND(INFORMACION!$T2184='REFERENCIAS RIESGO'!$C$36,INFORMACION!$F2184=REFERENCIAS!$C$24),16,IF(INFORMACION!$T2184='REFERENCIAS RIESGO'!$C$36,13,IF(INFORMACION!$F2184=REFERENCIAS!$C$24,10,7))),0)</f>
        <v>#REF!</v>
      </c>
      <c r="Y2184" s="68">
        <f>+VLOOKUP(M2184,REFERENCIAS!$C:$D,2,0)*VLOOKUP($M$2,PONDERADORES!$A$7:$G$9,7,0)+VLOOKUP(N2184,REFERENCIAS!$C:$D,2,0)*VLOOKUP($N$2,PONDERADORES!$A$7:$G$9,7,0)+VLOOKUP(O2184,REFERENCIAS!$C:$D,2,0)*VLOOKUP($O$2,PONDERADORES!$A$7:$G$9,7,0)</f>
        <v>0.2</v>
      </c>
      <c r="Z2184" s="2">
        <f>+VLOOKUP(IF(R2184&lt;0.1,0,IF(AND(R2184&gt;=0.1,R2184&lt;0.2),0.1,IF(AND(R2184&gt;=0.2,R2184&lt;0.3),0.2,IF(R2184&gt;0.3,0.3,)))),REFERENCIAS!$C:$D,2,0)*VLOOKUP($R$2,PONDERADORES!$A$11:$G$11,7,0)</f>
        <v>15</v>
      </c>
      <c r="AA2184" s="92"/>
      <c r="AB2184" s="95" t="e">
        <f t="shared" ca="1" si="135"/>
        <v>#REF!</v>
      </c>
      <c r="AC2184" s="23" t="e">
        <f ca="1">IF(AB2184&gt;REFERENCIAS!$C$62,REFERENCIAS!$B$62,IF(AND(AB2184&gt;=REFERENCIAS!$C$63,AB2184&lt;REFERENCIAS!$D$63),REFERENCIAS!$B$63,IF(AND(AB2184&gt;REFERENCIAS!$C$64,AB2184&lt;=REFERENCIAS!$D$64),REFERENCIAS!$B$64,IF(AND(AB2184&gt;=REFERENCIAS!$C$65,AB2184&lt;REFERENCIAS!$D$65),REFERENCIAS!$B$65, "Revisar"))))</f>
        <v>#REF!</v>
      </c>
      <c r="AD2184" s="94" t="e">
        <f ca="1">VLOOKUP(AC2184,REFERENCIAS!$B$62:$G$65,4,FALSE)</f>
        <v>#REF!</v>
      </c>
    </row>
    <row r="2185" spans="1:30" ht="17.25" x14ac:dyDescent="0.25">
      <c r="A2185" s="74"/>
      <c r="B2185" s="19"/>
      <c r="C2185" s="19"/>
      <c r="D2185" s="50"/>
      <c r="E2185" s="73"/>
      <c r="F2185" s="74"/>
      <c r="G2185" s="9"/>
      <c r="H2185" s="48"/>
      <c r="I2185" s="49">
        <f t="shared" ca="1" si="133"/>
        <v>2022</v>
      </c>
      <c r="J2185" s="22">
        <f t="shared" ca="1" si="132"/>
        <v>1</v>
      </c>
      <c r="K2185" s="19"/>
      <c r="L2185" s="73"/>
      <c r="M2185" s="74"/>
      <c r="N2185" s="19"/>
      <c r="O2185" s="73"/>
      <c r="P2185" s="82">
        <v>1</v>
      </c>
      <c r="Q2185" s="24">
        <v>1</v>
      </c>
      <c r="R2185" s="81">
        <f t="shared" si="134"/>
        <v>1</v>
      </c>
      <c r="S2185" s="87"/>
      <c r="T2185" s="19"/>
      <c r="U2185" s="25"/>
      <c r="V2185" s="25"/>
      <c r="W2185" s="81"/>
      <c r="X2185" s="91" t="e">
        <f ca="1">+VLOOKUP(#REF!,REFERENCIAS!$C:$D,2,0)*VLOOKUP(#REF!,PONDERADORES!A:P,IF(AND(INFORMACION!$T2185='REFERENCIAS RIESGO'!$C$36,INFORMACION!$F2185=REFERENCIAS!$C$24),16,IF(INFORMACION!$T2185='REFERENCIAS RIESGO'!$C$36,13,IF(INFORMACION!$F2185=REFERENCIAS!$C$24,10,7))),0)+VLOOKUP(K2185,REFERENCIAS!$C:$D,2,0)*VLOOKUP($K$2,PONDERADORES!A:P,IF(AND(INFORMACION!$T2185='REFERENCIAS RIESGO'!$C$36,INFORMACION!$F2185=REFERENCIAS!$C$24),16,IF(INFORMACION!$T2185='REFERENCIAS RIESGO'!$C$36,13,IF(INFORMACION!$F2185=REFERENCIAS!$C$24,10,7))),0)+VLOOKUP(L2185,REFERENCIAS!$C:$D,2,0)*VLOOKUP($L$2,PONDERADORES!A:P,IF(AND(INFORMACION!$T2185='REFERENCIAS RIESGO'!$C$36,INFORMACION!$F2185=REFERENCIAS!$C$24),16,IF(INFORMACION!$T2185='REFERENCIAS RIESGO'!$C$36,13,IF(INFORMACION!$F2185=REFERENCIAS!$C$24,10,7))),0)+VLOOKUP(F2185,REFERENCIAS!$C:$D,2,0)*VLOOKUP($F$2,PONDERADORES!A:P,IF(AND(INFORMACION!$T2185='REFERENCIAS RIESGO'!$C$36,INFORMACION!$F2185=REFERENCIAS!$C$24),16,IF(INFORMACION!$T2185='REFERENCIAS RIESGO'!$C$36,13,IF(INFORMACION!$F2185=REFERENCIAS!$C$24,10,7))),0)+VLOOKUP(T2185,REFERENCIAS!$C:$D,2,0)*VLOOKUP($T$2,PONDERADORES!A:P,IF(AND(INFORMACION!$T2185='REFERENCIAS RIESGO'!$C$36,INFORMACION!$F2185=REFERENCIAS!$C$24),16,IF(INFORMACION!$T2185='REFERENCIAS RIESGO'!$C$36,13,IF(INFORMACION!$F2185=REFERENCIAS!$C$24,10,7))),0)+VLOOKUP(IF(J2185&lt;=0.2,0.2,IF(AND(J2185&gt;0.2,J2185&lt;=0.4),0.4,IF(AND(J2185&gt;0.4,J2185&lt;=0.6),0.6,IF(AND(J2185&gt;0.6,J2185&lt;=0.8),0.8,IF(AND(J2185&gt;0.8,J2185&lt;=1),1))))),REFERENCIAS!$C:$D,2,0)*VLOOKUP($J$2,PONDERADORES!A:P,IF(AND(INFORMACION!$T2185='REFERENCIAS RIESGO'!$C$36,INFORMACION!$F2185=REFERENCIAS!$C$24),16,IF(INFORMACION!$T2185='REFERENCIAS RIESGO'!$C$36,13,IF(INFORMACION!$F2185=REFERENCIAS!$C$24,10,7))),0)</f>
        <v>#REF!</v>
      </c>
      <c r="Y2185" s="68">
        <f>+VLOOKUP(M2185,REFERENCIAS!$C:$D,2,0)*VLOOKUP($M$2,PONDERADORES!$A$7:$G$9,7,0)+VLOOKUP(N2185,REFERENCIAS!$C:$D,2,0)*VLOOKUP($N$2,PONDERADORES!$A$7:$G$9,7,0)+VLOOKUP(O2185,REFERENCIAS!$C:$D,2,0)*VLOOKUP($O$2,PONDERADORES!$A$7:$G$9,7,0)</f>
        <v>0.2</v>
      </c>
      <c r="Z2185" s="2">
        <f>+VLOOKUP(IF(R2185&lt;0.1,0,IF(AND(R2185&gt;=0.1,R2185&lt;0.2),0.1,IF(AND(R2185&gt;=0.2,R2185&lt;0.3),0.2,IF(R2185&gt;0.3,0.3,)))),REFERENCIAS!$C:$D,2,0)*VLOOKUP($R$2,PONDERADORES!$A$11:$G$11,7,0)</f>
        <v>15</v>
      </c>
      <c r="AA2185" s="92"/>
      <c r="AB2185" s="95" t="e">
        <f t="shared" ca="1" si="135"/>
        <v>#REF!</v>
      </c>
      <c r="AC2185" s="23" t="e">
        <f ca="1">IF(AB2185&gt;REFERENCIAS!$C$62,REFERENCIAS!$B$62,IF(AND(AB2185&gt;=REFERENCIAS!$C$63,AB2185&lt;REFERENCIAS!$D$63),REFERENCIAS!$B$63,IF(AND(AB2185&gt;REFERENCIAS!$C$64,AB2185&lt;=REFERENCIAS!$D$64),REFERENCIAS!$B$64,IF(AND(AB2185&gt;=REFERENCIAS!$C$65,AB2185&lt;REFERENCIAS!$D$65),REFERENCIAS!$B$65, "Revisar"))))</f>
        <v>#REF!</v>
      </c>
      <c r="AD2185" s="94" t="e">
        <f ca="1">VLOOKUP(AC2185,REFERENCIAS!$B$62:$G$65,4,FALSE)</f>
        <v>#REF!</v>
      </c>
    </row>
    <row r="2186" spans="1:30" ht="17.25" x14ac:dyDescent="0.25">
      <c r="A2186" s="74"/>
      <c r="B2186" s="19"/>
      <c r="C2186" s="19"/>
      <c r="D2186" s="50"/>
      <c r="E2186" s="73"/>
      <c r="F2186" s="74"/>
      <c r="G2186" s="9"/>
      <c r="H2186" s="48"/>
      <c r="I2186" s="49">
        <f t="shared" ca="1" si="133"/>
        <v>2022</v>
      </c>
      <c r="J2186" s="22">
        <f t="shared" ca="1" si="132"/>
        <v>1</v>
      </c>
      <c r="K2186" s="19"/>
      <c r="L2186" s="73"/>
      <c r="M2186" s="74"/>
      <c r="N2186" s="19"/>
      <c r="O2186" s="73"/>
      <c r="P2186" s="82">
        <v>1</v>
      </c>
      <c r="Q2186" s="24">
        <v>1</v>
      </c>
      <c r="R2186" s="81">
        <f t="shared" si="134"/>
        <v>1</v>
      </c>
      <c r="S2186" s="87"/>
      <c r="T2186" s="19"/>
      <c r="U2186" s="25"/>
      <c r="V2186" s="25"/>
      <c r="W2186" s="81"/>
      <c r="X2186" s="91" t="e">
        <f ca="1">+VLOOKUP(#REF!,REFERENCIAS!$C:$D,2,0)*VLOOKUP(#REF!,PONDERADORES!A:P,IF(AND(INFORMACION!$T2186='REFERENCIAS RIESGO'!$C$36,INFORMACION!$F2186=REFERENCIAS!$C$24),16,IF(INFORMACION!$T2186='REFERENCIAS RIESGO'!$C$36,13,IF(INFORMACION!$F2186=REFERENCIAS!$C$24,10,7))),0)+VLOOKUP(K2186,REFERENCIAS!$C:$D,2,0)*VLOOKUP($K$2,PONDERADORES!A:P,IF(AND(INFORMACION!$T2186='REFERENCIAS RIESGO'!$C$36,INFORMACION!$F2186=REFERENCIAS!$C$24),16,IF(INFORMACION!$T2186='REFERENCIAS RIESGO'!$C$36,13,IF(INFORMACION!$F2186=REFERENCIAS!$C$24,10,7))),0)+VLOOKUP(L2186,REFERENCIAS!$C:$D,2,0)*VLOOKUP($L$2,PONDERADORES!A:P,IF(AND(INFORMACION!$T2186='REFERENCIAS RIESGO'!$C$36,INFORMACION!$F2186=REFERENCIAS!$C$24),16,IF(INFORMACION!$T2186='REFERENCIAS RIESGO'!$C$36,13,IF(INFORMACION!$F2186=REFERENCIAS!$C$24,10,7))),0)+VLOOKUP(F2186,REFERENCIAS!$C:$D,2,0)*VLOOKUP($F$2,PONDERADORES!A:P,IF(AND(INFORMACION!$T2186='REFERENCIAS RIESGO'!$C$36,INFORMACION!$F2186=REFERENCIAS!$C$24),16,IF(INFORMACION!$T2186='REFERENCIAS RIESGO'!$C$36,13,IF(INFORMACION!$F2186=REFERENCIAS!$C$24,10,7))),0)+VLOOKUP(T2186,REFERENCIAS!$C:$D,2,0)*VLOOKUP($T$2,PONDERADORES!A:P,IF(AND(INFORMACION!$T2186='REFERENCIAS RIESGO'!$C$36,INFORMACION!$F2186=REFERENCIAS!$C$24),16,IF(INFORMACION!$T2186='REFERENCIAS RIESGO'!$C$36,13,IF(INFORMACION!$F2186=REFERENCIAS!$C$24,10,7))),0)+VLOOKUP(IF(J2186&lt;=0.2,0.2,IF(AND(J2186&gt;0.2,J2186&lt;=0.4),0.4,IF(AND(J2186&gt;0.4,J2186&lt;=0.6),0.6,IF(AND(J2186&gt;0.6,J2186&lt;=0.8),0.8,IF(AND(J2186&gt;0.8,J2186&lt;=1),1))))),REFERENCIAS!$C:$D,2,0)*VLOOKUP($J$2,PONDERADORES!A:P,IF(AND(INFORMACION!$T2186='REFERENCIAS RIESGO'!$C$36,INFORMACION!$F2186=REFERENCIAS!$C$24),16,IF(INFORMACION!$T2186='REFERENCIAS RIESGO'!$C$36,13,IF(INFORMACION!$F2186=REFERENCIAS!$C$24,10,7))),0)</f>
        <v>#REF!</v>
      </c>
      <c r="Y2186" s="68">
        <f>+VLOOKUP(M2186,REFERENCIAS!$C:$D,2,0)*VLOOKUP($M$2,PONDERADORES!$A$7:$G$9,7,0)+VLOOKUP(N2186,REFERENCIAS!$C:$D,2,0)*VLOOKUP($N$2,PONDERADORES!$A$7:$G$9,7,0)+VLOOKUP(O2186,REFERENCIAS!$C:$D,2,0)*VLOOKUP($O$2,PONDERADORES!$A$7:$G$9,7,0)</f>
        <v>0.2</v>
      </c>
      <c r="Z2186" s="2">
        <f>+VLOOKUP(IF(R2186&lt;0.1,0,IF(AND(R2186&gt;=0.1,R2186&lt;0.2),0.1,IF(AND(R2186&gt;=0.2,R2186&lt;0.3),0.2,IF(R2186&gt;0.3,0.3,)))),REFERENCIAS!$C:$D,2,0)*VLOOKUP($R$2,PONDERADORES!$A$11:$G$11,7,0)</f>
        <v>15</v>
      </c>
      <c r="AA2186" s="92"/>
      <c r="AB2186" s="95" t="e">
        <f t="shared" ca="1" si="135"/>
        <v>#REF!</v>
      </c>
      <c r="AC2186" s="23" t="e">
        <f ca="1">IF(AB2186&gt;REFERENCIAS!$C$62,REFERENCIAS!$B$62,IF(AND(AB2186&gt;=REFERENCIAS!$C$63,AB2186&lt;REFERENCIAS!$D$63),REFERENCIAS!$B$63,IF(AND(AB2186&gt;REFERENCIAS!$C$64,AB2186&lt;=REFERENCIAS!$D$64),REFERENCIAS!$B$64,IF(AND(AB2186&gt;=REFERENCIAS!$C$65,AB2186&lt;REFERENCIAS!$D$65),REFERENCIAS!$B$65, "Revisar"))))</f>
        <v>#REF!</v>
      </c>
      <c r="AD2186" s="94" t="e">
        <f ca="1">VLOOKUP(AC2186,REFERENCIAS!$B$62:$G$65,4,FALSE)</f>
        <v>#REF!</v>
      </c>
    </row>
    <row r="2187" spans="1:30" ht="17.25" x14ac:dyDescent="0.25">
      <c r="A2187" s="74"/>
      <c r="B2187" s="19"/>
      <c r="C2187" s="19"/>
      <c r="D2187" s="50"/>
      <c r="E2187" s="73"/>
      <c r="F2187" s="74"/>
      <c r="G2187" s="9"/>
      <c r="H2187" s="48"/>
      <c r="I2187" s="49">
        <f t="shared" ca="1" si="133"/>
        <v>2022</v>
      </c>
      <c r="J2187" s="22">
        <f t="shared" ca="1" si="132"/>
        <v>1</v>
      </c>
      <c r="K2187" s="19"/>
      <c r="L2187" s="73"/>
      <c r="M2187" s="74"/>
      <c r="N2187" s="19"/>
      <c r="O2187" s="73"/>
      <c r="P2187" s="82">
        <v>1</v>
      </c>
      <c r="Q2187" s="24">
        <v>1</v>
      </c>
      <c r="R2187" s="81">
        <f t="shared" si="134"/>
        <v>1</v>
      </c>
      <c r="S2187" s="87"/>
      <c r="T2187" s="19"/>
      <c r="U2187" s="25"/>
      <c r="V2187" s="25"/>
      <c r="W2187" s="81"/>
      <c r="X2187" s="91" t="e">
        <f ca="1">+VLOOKUP(#REF!,REFERENCIAS!$C:$D,2,0)*VLOOKUP(#REF!,PONDERADORES!A:P,IF(AND(INFORMACION!$T2187='REFERENCIAS RIESGO'!$C$36,INFORMACION!$F2187=REFERENCIAS!$C$24),16,IF(INFORMACION!$T2187='REFERENCIAS RIESGO'!$C$36,13,IF(INFORMACION!$F2187=REFERENCIAS!$C$24,10,7))),0)+VLOOKUP(K2187,REFERENCIAS!$C:$D,2,0)*VLOOKUP($K$2,PONDERADORES!A:P,IF(AND(INFORMACION!$T2187='REFERENCIAS RIESGO'!$C$36,INFORMACION!$F2187=REFERENCIAS!$C$24),16,IF(INFORMACION!$T2187='REFERENCIAS RIESGO'!$C$36,13,IF(INFORMACION!$F2187=REFERENCIAS!$C$24,10,7))),0)+VLOOKUP(L2187,REFERENCIAS!$C:$D,2,0)*VLOOKUP($L$2,PONDERADORES!A:P,IF(AND(INFORMACION!$T2187='REFERENCIAS RIESGO'!$C$36,INFORMACION!$F2187=REFERENCIAS!$C$24),16,IF(INFORMACION!$T2187='REFERENCIAS RIESGO'!$C$36,13,IF(INFORMACION!$F2187=REFERENCIAS!$C$24,10,7))),0)+VLOOKUP(F2187,REFERENCIAS!$C:$D,2,0)*VLOOKUP($F$2,PONDERADORES!A:P,IF(AND(INFORMACION!$T2187='REFERENCIAS RIESGO'!$C$36,INFORMACION!$F2187=REFERENCIAS!$C$24),16,IF(INFORMACION!$T2187='REFERENCIAS RIESGO'!$C$36,13,IF(INFORMACION!$F2187=REFERENCIAS!$C$24,10,7))),0)+VLOOKUP(T2187,REFERENCIAS!$C:$D,2,0)*VLOOKUP($T$2,PONDERADORES!A:P,IF(AND(INFORMACION!$T2187='REFERENCIAS RIESGO'!$C$36,INFORMACION!$F2187=REFERENCIAS!$C$24),16,IF(INFORMACION!$T2187='REFERENCIAS RIESGO'!$C$36,13,IF(INFORMACION!$F2187=REFERENCIAS!$C$24,10,7))),0)+VLOOKUP(IF(J2187&lt;=0.2,0.2,IF(AND(J2187&gt;0.2,J2187&lt;=0.4),0.4,IF(AND(J2187&gt;0.4,J2187&lt;=0.6),0.6,IF(AND(J2187&gt;0.6,J2187&lt;=0.8),0.8,IF(AND(J2187&gt;0.8,J2187&lt;=1),1))))),REFERENCIAS!$C:$D,2,0)*VLOOKUP($J$2,PONDERADORES!A:P,IF(AND(INFORMACION!$T2187='REFERENCIAS RIESGO'!$C$36,INFORMACION!$F2187=REFERENCIAS!$C$24),16,IF(INFORMACION!$T2187='REFERENCIAS RIESGO'!$C$36,13,IF(INFORMACION!$F2187=REFERENCIAS!$C$24,10,7))),0)</f>
        <v>#REF!</v>
      </c>
      <c r="Y2187" s="68">
        <f>+VLOOKUP(M2187,REFERENCIAS!$C:$D,2,0)*VLOOKUP($M$2,PONDERADORES!$A$7:$G$9,7,0)+VLOOKUP(N2187,REFERENCIAS!$C:$D,2,0)*VLOOKUP($N$2,PONDERADORES!$A$7:$G$9,7,0)+VLOOKUP(O2187,REFERENCIAS!$C:$D,2,0)*VLOOKUP($O$2,PONDERADORES!$A$7:$G$9,7,0)</f>
        <v>0.2</v>
      </c>
      <c r="Z2187" s="2">
        <f>+VLOOKUP(IF(R2187&lt;0.1,0,IF(AND(R2187&gt;=0.1,R2187&lt;0.2),0.1,IF(AND(R2187&gt;=0.2,R2187&lt;0.3),0.2,IF(R2187&gt;0.3,0.3,)))),REFERENCIAS!$C:$D,2,0)*VLOOKUP($R$2,PONDERADORES!$A$11:$G$11,7,0)</f>
        <v>15</v>
      </c>
      <c r="AA2187" s="92"/>
      <c r="AB2187" s="95" t="e">
        <f t="shared" ca="1" si="135"/>
        <v>#REF!</v>
      </c>
      <c r="AC2187" s="23" t="e">
        <f ca="1">IF(AB2187&gt;REFERENCIAS!$C$62,REFERENCIAS!$B$62,IF(AND(AB2187&gt;=REFERENCIAS!$C$63,AB2187&lt;REFERENCIAS!$D$63),REFERENCIAS!$B$63,IF(AND(AB2187&gt;REFERENCIAS!$C$64,AB2187&lt;=REFERENCIAS!$D$64),REFERENCIAS!$B$64,IF(AND(AB2187&gt;=REFERENCIAS!$C$65,AB2187&lt;REFERENCIAS!$D$65),REFERENCIAS!$B$65, "Revisar"))))</f>
        <v>#REF!</v>
      </c>
      <c r="AD2187" s="94" t="e">
        <f ca="1">VLOOKUP(AC2187,REFERENCIAS!$B$62:$G$65,4,FALSE)</f>
        <v>#REF!</v>
      </c>
    </row>
    <row r="2188" spans="1:30" ht="17.25" x14ac:dyDescent="0.25">
      <c r="A2188" s="74"/>
      <c r="B2188" s="19"/>
      <c r="C2188" s="19"/>
      <c r="D2188" s="50"/>
      <c r="E2188" s="73"/>
      <c r="F2188" s="74"/>
      <c r="G2188" s="9"/>
      <c r="H2188" s="48"/>
      <c r="I2188" s="49">
        <f t="shared" ca="1" si="133"/>
        <v>2022</v>
      </c>
      <c r="J2188" s="22">
        <f t="shared" ca="1" si="132"/>
        <v>1</v>
      </c>
      <c r="K2188" s="19"/>
      <c r="L2188" s="73"/>
      <c r="M2188" s="74"/>
      <c r="N2188" s="19"/>
      <c r="O2188" s="73"/>
      <c r="P2188" s="82">
        <v>1</v>
      </c>
      <c r="Q2188" s="24">
        <v>1</v>
      </c>
      <c r="R2188" s="81">
        <f t="shared" si="134"/>
        <v>1</v>
      </c>
      <c r="S2188" s="87"/>
      <c r="T2188" s="19"/>
      <c r="U2188" s="25"/>
      <c r="V2188" s="25"/>
      <c r="W2188" s="81"/>
      <c r="X2188" s="91" t="e">
        <f ca="1">+VLOOKUP(#REF!,REFERENCIAS!$C:$D,2,0)*VLOOKUP(#REF!,PONDERADORES!A:P,IF(AND(INFORMACION!$T2188='REFERENCIAS RIESGO'!$C$36,INFORMACION!$F2188=REFERENCIAS!$C$24),16,IF(INFORMACION!$T2188='REFERENCIAS RIESGO'!$C$36,13,IF(INFORMACION!$F2188=REFERENCIAS!$C$24,10,7))),0)+VLOOKUP(K2188,REFERENCIAS!$C:$D,2,0)*VLOOKUP($K$2,PONDERADORES!A:P,IF(AND(INFORMACION!$T2188='REFERENCIAS RIESGO'!$C$36,INFORMACION!$F2188=REFERENCIAS!$C$24),16,IF(INFORMACION!$T2188='REFERENCIAS RIESGO'!$C$36,13,IF(INFORMACION!$F2188=REFERENCIAS!$C$24,10,7))),0)+VLOOKUP(L2188,REFERENCIAS!$C:$D,2,0)*VLOOKUP($L$2,PONDERADORES!A:P,IF(AND(INFORMACION!$T2188='REFERENCIAS RIESGO'!$C$36,INFORMACION!$F2188=REFERENCIAS!$C$24),16,IF(INFORMACION!$T2188='REFERENCIAS RIESGO'!$C$36,13,IF(INFORMACION!$F2188=REFERENCIAS!$C$24,10,7))),0)+VLOOKUP(F2188,REFERENCIAS!$C:$D,2,0)*VLOOKUP($F$2,PONDERADORES!A:P,IF(AND(INFORMACION!$T2188='REFERENCIAS RIESGO'!$C$36,INFORMACION!$F2188=REFERENCIAS!$C$24),16,IF(INFORMACION!$T2188='REFERENCIAS RIESGO'!$C$36,13,IF(INFORMACION!$F2188=REFERENCIAS!$C$24,10,7))),0)+VLOOKUP(T2188,REFERENCIAS!$C:$D,2,0)*VLOOKUP($T$2,PONDERADORES!A:P,IF(AND(INFORMACION!$T2188='REFERENCIAS RIESGO'!$C$36,INFORMACION!$F2188=REFERENCIAS!$C$24),16,IF(INFORMACION!$T2188='REFERENCIAS RIESGO'!$C$36,13,IF(INFORMACION!$F2188=REFERENCIAS!$C$24,10,7))),0)+VLOOKUP(IF(J2188&lt;=0.2,0.2,IF(AND(J2188&gt;0.2,J2188&lt;=0.4),0.4,IF(AND(J2188&gt;0.4,J2188&lt;=0.6),0.6,IF(AND(J2188&gt;0.6,J2188&lt;=0.8),0.8,IF(AND(J2188&gt;0.8,J2188&lt;=1),1))))),REFERENCIAS!$C:$D,2,0)*VLOOKUP($J$2,PONDERADORES!A:P,IF(AND(INFORMACION!$T2188='REFERENCIAS RIESGO'!$C$36,INFORMACION!$F2188=REFERENCIAS!$C$24),16,IF(INFORMACION!$T2188='REFERENCIAS RIESGO'!$C$36,13,IF(INFORMACION!$F2188=REFERENCIAS!$C$24,10,7))),0)</f>
        <v>#REF!</v>
      </c>
      <c r="Y2188" s="68">
        <f>+VLOOKUP(M2188,REFERENCIAS!$C:$D,2,0)*VLOOKUP($M$2,PONDERADORES!$A$7:$G$9,7,0)+VLOOKUP(N2188,REFERENCIAS!$C:$D,2,0)*VLOOKUP($N$2,PONDERADORES!$A$7:$G$9,7,0)+VLOOKUP(O2188,REFERENCIAS!$C:$D,2,0)*VLOOKUP($O$2,PONDERADORES!$A$7:$G$9,7,0)</f>
        <v>0.2</v>
      </c>
      <c r="Z2188" s="2">
        <f>+VLOOKUP(IF(R2188&lt;0.1,0,IF(AND(R2188&gt;=0.1,R2188&lt;0.2),0.1,IF(AND(R2188&gt;=0.2,R2188&lt;0.3),0.2,IF(R2188&gt;0.3,0.3,)))),REFERENCIAS!$C:$D,2,0)*VLOOKUP($R$2,PONDERADORES!$A$11:$G$11,7,0)</f>
        <v>15</v>
      </c>
      <c r="AA2188" s="92"/>
      <c r="AB2188" s="95" t="e">
        <f t="shared" ca="1" si="135"/>
        <v>#REF!</v>
      </c>
      <c r="AC2188" s="23" t="e">
        <f ca="1">IF(AB2188&gt;REFERENCIAS!$C$62,REFERENCIAS!$B$62,IF(AND(AB2188&gt;=REFERENCIAS!$C$63,AB2188&lt;REFERENCIAS!$D$63),REFERENCIAS!$B$63,IF(AND(AB2188&gt;REFERENCIAS!$C$64,AB2188&lt;=REFERENCIAS!$D$64),REFERENCIAS!$B$64,IF(AND(AB2188&gt;=REFERENCIAS!$C$65,AB2188&lt;REFERENCIAS!$D$65),REFERENCIAS!$B$65, "Revisar"))))</f>
        <v>#REF!</v>
      </c>
      <c r="AD2188" s="94" t="e">
        <f ca="1">VLOOKUP(AC2188,REFERENCIAS!$B$62:$G$65,4,FALSE)</f>
        <v>#REF!</v>
      </c>
    </row>
    <row r="2189" spans="1:30" ht="17.25" x14ac:dyDescent="0.25">
      <c r="A2189" s="74"/>
      <c r="B2189" s="19"/>
      <c r="C2189" s="19"/>
      <c r="D2189" s="50"/>
      <c r="E2189" s="73"/>
      <c r="F2189" s="74"/>
      <c r="G2189" s="9"/>
      <c r="H2189" s="48"/>
      <c r="I2189" s="49">
        <f t="shared" ca="1" si="133"/>
        <v>2022</v>
      </c>
      <c r="J2189" s="22">
        <f t="shared" ca="1" si="132"/>
        <v>1</v>
      </c>
      <c r="K2189" s="19"/>
      <c r="L2189" s="73"/>
      <c r="M2189" s="74"/>
      <c r="N2189" s="19"/>
      <c r="O2189" s="73"/>
      <c r="P2189" s="82">
        <v>1</v>
      </c>
      <c r="Q2189" s="24">
        <v>1</v>
      </c>
      <c r="R2189" s="81">
        <f t="shared" si="134"/>
        <v>1</v>
      </c>
      <c r="S2189" s="87"/>
      <c r="T2189" s="19"/>
      <c r="U2189" s="25"/>
      <c r="V2189" s="25"/>
      <c r="W2189" s="81"/>
      <c r="X2189" s="91" t="e">
        <f ca="1">+VLOOKUP(#REF!,REFERENCIAS!$C:$D,2,0)*VLOOKUP(#REF!,PONDERADORES!A:P,IF(AND(INFORMACION!$T2189='REFERENCIAS RIESGO'!$C$36,INFORMACION!$F2189=REFERENCIAS!$C$24),16,IF(INFORMACION!$T2189='REFERENCIAS RIESGO'!$C$36,13,IF(INFORMACION!$F2189=REFERENCIAS!$C$24,10,7))),0)+VLOOKUP(K2189,REFERENCIAS!$C:$D,2,0)*VLOOKUP($K$2,PONDERADORES!A:P,IF(AND(INFORMACION!$T2189='REFERENCIAS RIESGO'!$C$36,INFORMACION!$F2189=REFERENCIAS!$C$24),16,IF(INFORMACION!$T2189='REFERENCIAS RIESGO'!$C$36,13,IF(INFORMACION!$F2189=REFERENCIAS!$C$24,10,7))),0)+VLOOKUP(L2189,REFERENCIAS!$C:$D,2,0)*VLOOKUP($L$2,PONDERADORES!A:P,IF(AND(INFORMACION!$T2189='REFERENCIAS RIESGO'!$C$36,INFORMACION!$F2189=REFERENCIAS!$C$24),16,IF(INFORMACION!$T2189='REFERENCIAS RIESGO'!$C$36,13,IF(INFORMACION!$F2189=REFERENCIAS!$C$24,10,7))),0)+VLOOKUP(F2189,REFERENCIAS!$C:$D,2,0)*VLOOKUP($F$2,PONDERADORES!A:P,IF(AND(INFORMACION!$T2189='REFERENCIAS RIESGO'!$C$36,INFORMACION!$F2189=REFERENCIAS!$C$24),16,IF(INFORMACION!$T2189='REFERENCIAS RIESGO'!$C$36,13,IF(INFORMACION!$F2189=REFERENCIAS!$C$24,10,7))),0)+VLOOKUP(T2189,REFERENCIAS!$C:$D,2,0)*VLOOKUP($T$2,PONDERADORES!A:P,IF(AND(INFORMACION!$T2189='REFERENCIAS RIESGO'!$C$36,INFORMACION!$F2189=REFERENCIAS!$C$24),16,IF(INFORMACION!$T2189='REFERENCIAS RIESGO'!$C$36,13,IF(INFORMACION!$F2189=REFERENCIAS!$C$24,10,7))),0)+VLOOKUP(IF(J2189&lt;=0.2,0.2,IF(AND(J2189&gt;0.2,J2189&lt;=0.4),0.4,IF(AND(J2189&gt;0.4,J2189&lt;=0.6),0.6,IF(AND(J2189&gt;0.6,J2189&lt;=0.8),0.8,IF(AND(J2189&gt;0.8,J2189&lt;=1),1))))),REFERENCIAS!$C:$D,2,0)*VLOOKUP($J$2,PONDERADORES!A:P,IF(AND(INFORMACION!$T2189='REFERENCIAS RIESGO'!$C$36,INFORMACION!$F2189=REFERENCIAS!$C$24),16,IF(INFORMACION!$T2189='REFERENCIAS RIESGO'!$C$36,13,IF(INFORMACION!$F2189=REFERENCIAS!$C$24,10,7))),0)</f>
        <v>#REF!</v>
      </c>
      <c r="Y2189" s="68">
        <f>+VLOOKUP(M2189,REFERENCIAS!$C:$D,2,0)*VLOOKUP($M$2,PONDERADORES!$A$7:$G$9,7,0)+VLOOKUP(N2189,REFERENCIAS!$C:$D,2,0)*VLOOKUP($N$2,PONDERADORES!$A$7:$G$9,7,0)+VLOOKUP(O2189,REFERENCIAS!$C:$D,2,0)*VLOOKUP($O$2,PONDERADORES!$A$7:$G$9,7,0)</f>
        <v>0.2</v>
      </c>
      <c r="Z2189" s="2">
        <f>+VLOOKUP(IF(R2189&lt;0.1,0,IF(AND(R2189&gt;=0.1,R2189&lt;0.2),0.1,IF(AND(R2189&gt;=0.2,R2189&lt;0.3),0.2,IF(R2189&gt;0.3,0.3,)))),REFERENCIAS!$C:$D,2,0)*VLOOKUP($R$2,PONDERADORES!$A$11:$G$11,7,0)</f>
        <v>15</v>
      </c>
      <c r="AA2189" s="92"/>
      <c r="AB2189" s="95" t="e">
        <f t="shared" ca="1" si="135"/>
        <v>#REF!</v>
      </c>
      <c r="AC2189" s="23" t="e">
        <f ca="1">IF(AB2189&gt;REFERENCIAS!$C$62,REFERENCIAS!$B$62,IF(AND(AB2189&gt;=REFERENCIAS!$C$63,AB2189&lt;REFERENCIAS!$D$63),REFERENCIAS!$B$63,IF(AND(AB2189&gt;REFERENCIAS!$C$64,AB2189&lt;=REFERENCIAS!$D$64),REFERENCIAS!$B$64,IF(AND(AB2189&gt;=REFERENCIAS!$C$65,AB2189&lt;REFERENCIAS!$D$65),REFERENCIAS!$B$65, "Revisar"))))</f>
        <v>#REF!</v>
      </c>
      <c r="AD2189" s="94" t="e">
        <f ca="1">VLOOKUP(AC2189,REFERENCIAS!$B$62:$G$65,4,FALSE)</f>
        <v>#REF!</v>
      </c>
    </row>
    <row r="2190" spans="1:30" ht="17.25" x14ac:dyDescent="0.25">
      <c r="A2190" s="74"/>
      <c r="B2190" s="19"/>
      <c r="C2190" s="19"/>
      <c r="D2190" s="50"/>
      <c r="E2190" s="73"/>
      <c r="F2190" s="74"/>
      <c r="G2190" s="9"/>
      <c r="H2190" s="48"/>
      <c r="I2190" s="49">
        <f t="shared" ca="1" si="133"/>
        <v>2022</v>
      </c>
      <c r="J2190" s="22">
        <f t="shared" ca="1" si="132"/>
        <v>1</v>
      </c>
      <c r="K2190" s="19"/>
      <c r="L2190" s="73"/>
      <c r="M2190" s="74"/>
      <c r="N2190" s="19"/>
      <c r="O2190" s="73"/>
      <c r="P2190" s="82">
        <v>1</v>
      </c>
      <c r="Q2190" s="24">
        <v>1</v>
      </c>
      <c r="R2190" s="81">
        <f t="shared" si="134"/>
        <v>1</v>
      </c>
      <c r="S2190" s="87"/>
      <c r="T2190" s="19"/>
      <c r="U2190" s="25"/>
      <c r="V2190" s="25"/>
      <c r="W2190" s="81"/>
      <c r="X2190" s="91" t="e">
        <f ca="1">+VLOOKUP(#REF!,REFERENCIAS!$C:$D,2,0)*VLOOKUP(#REF!,PONDERADORES!A:P,IF(AND(INFORMACION!$T2190='REFERENCIAS RIESGO'!$C$36,INFORMACION!$F2190=REFERENCIAS!$C$24),16,IF(INFORMACION!$T2190='REFERENCIAS RIESGO'!$C$36,13,IF(INFORMACION!$F2190=REFERENCIAS!$C$24,10,7))),0)+VLOOKUP(K2190,REFERENCIAS!$C:$D,2,0)*VLOOKUP($K$2,PONDERADORES!A:P,IF(AND(INFORMACION!$T2190='REFERENCIAS RIESGO'!$C$36,INFORMACION!$F2190=REFERENCIAS!$C$24),16,IF(INFORMACION!$T2190='REFERENCIAS RIESGO'!$C$36,13,IF(INFORMACION!$F2190=REFERENCIAS!$C$24,10,7))),0)+VLOOKUP(L2190,REFERENCIAS!$C:$D,2,0)*VLOOKUP($L$2,PONDERADORES!A:P,IF(AND(INFORMACION!$T2190='REFERENCIAS RIESGO'!$C$36,INFORMACION!$F2190=REFERENCIAS!$C$24),16,IF(INFORMACION!$T2190='REFERENCIAS RIESGO'!$C$36,13,IF(INFORMACION!$F2190=REFERENCIAS!$C$24,10,7))),0)+VLOOKUP(F2190,REFERENCIAS!$C:$D,2,0)*VLOOKUP($F$2,PONDERADORES!A:P,IF(AND(INFORMACION!$T2190='REFERENCIAS RIESGO'!$C$36,INFORMACION!$F2190=REFERENCIAS!$C$24),16,IF(INFORMACION!$T2190='REFERENCIAS RIESGO'!$C$36,13,IF(INFORMACION!$F2190=REFERENCIAS!$C$24,10,7))),0)+VLOOKUP(T2190,REFERENCIAS!$C:$D,2,0)*VLOOKUP($T$2,PONDERADORES!A:P,IF(AND(INFORMACION!$T2190='REFERENCIAS RIESGO'!$C$36,INFORMACION!$F2190=REFERENCIAS!$C$24),16,IF(INFORMACION!$T2190='REFERENCIAS RIESGO'!$C$36,13,IF(INFORMACION!$F2190=REFERENCIAS!$C$24,10,7))),0)+VLOOKUP(IF(J2190&lt;=0.2,0.2,IF(AND(J2190&gt;0.2,J2190&lt;=0.4),0.4,IF(AND(J2190&gt;0.4,J2190&lt;=0.6),0.6,IF(AND(J2190&gt;0.6,J2190&lt;=0.8),0.8,IF(AND(J2190&gt;0.8,J2190&lt;=1),1))))),REFERENCIAS!$C:$D,2,0)*VLOOKUP($J$2,PONDERADORES!A:P,IF(AND(INFORMACION!$T2190='REFERENCIAS RIESGO'!$C$36,INFORMACION!$F2190=REFERENCIAS!$C$24),16,IF(INFORMACION!$T2190='REFERENCIAS RIESGO'!$C$36,13,IF(INFORMACION!$F2190=REFERENCIAS!$C$24,10,7))),0)</f>
        <v>#REF!</v>
      </c>
      <c r="Y2190" s="68">
        <f>+VLOOKUP(M2190,REFERENCIAS!$C:$D,2,0)*VLOOKUP($M$2,PONDERADORES!$A$7:$G$9,7,0)+VLOOKUP(N2190,REFERENCIAS!$C:$D,2,0)*VLOOKUP($N$2,PONDERADORES!$A$7:$G$9,7,0)+VLOOKUP(O2190,REFERENCIAS!$C:$D,2,0)*VLOOKUP($O$2,PONDERADORES!$A$7:$G$9,7,0)</f>
        <v>0.2</v>
      </c>
      <c r="Z2190" s="2">
        <f>+VLOOKUP(IF(R2190&lt;0.1,0,IF(AND(R2190&gt;=0.1,R2190&lt;0.2),0.1,IF(AND(R2190&gt;=0.2,R2190&lt;0.3),0.2,IF(R2190&gt;0.3,0.3,)))),REFERENCIAS!$C:$D,2,0)*VLOOKUP($R$2,PONDERADORES!$A$11:$G$11,7,0)</f>
        <v>15</v>
      </c>
      <c r="AA2190" s="92"/>
      <c r="AB2190" s="95" t="e">
        <f t="shared" ca="1" si="135"/>
        <v>#REF!</v>
      </c>
      <c r="AC2190" s="23" t="e">
        <f ca="1">IF(AB2190&gt;REFERENCIAS!$C$62,REFERENCIAS!$B$62,IF(AND(AB2190&gt;=REFERENCIAS!$C$63,AB2190&lt;REFERENCIAS!$D$63),REFERENCIAS!$B$63,IF(AND(AB2190&gt;REFERENCIAS!$C$64,AB2190&lt;=REFERENCIAS!$D$64),REFERENCIAS!$B$64,IF(AND(AB2190&gt;=REFERENCIAS!$C$65,AB2190&lt;REFERENCIAS!$D$65),REFERENCIAS!$B$65, "Revisar"))))</f>
        <v>#REF!</v>
      </c>
      <c r="AD2190" s="94" t="e">
        <f ca="1">VLOOKUP(AC2190,REFERENCIAS!$B$62:$G$65,4,FALSE)</f>
        <v>#REF!</v>
      </c>
    </row>
    <row r="2191" spans="1:30" ht="17.25" x14ac:dyDescent="0.25">
      <c r="A2191" s="74"/>
      <c r="B2191" s="19"/>
      <c r="C2191" s="19"/>
      <c r="D2191" s="50"/>
      <c r="E2191" s="73"/>
      <c r="F2191" s="74"/>
      <c r="G2191" s="9"/>
      <c r="H2191" s="48"/>
      <c r="I2191" s="49">
        <f t="shared" ca="1" si="133"/>
        <v>2022</v>
      </c>
      <c r="J2191" s="22">
        <f t="shared" ca="1" si="132"/>
        <v>1</v>
      </c>
      <c r="K2191" s="19"/>
      <c r="L2191" s="73"/>
      <c r="M2191" s="74"/>
      <c r="N2191" s="19"/>
      <c r="O2191" s="73"/>
      <c r="P2191" s="82">
        <v>1</v>
      </c>
      <c r="Q2191" s="24">
        <v>1</v>
      </c>
      <c r="R2191" s="81">
        <f t="shared" si="134"/>
        <v>1</v>
      </c>
      <c r="S2191" s="87"/>
      <c r="T2191" s="19"/>
      <c r="U2191" s="25"/>
      <c r="V2191" s="25"/>
      <c r="W2191" s="81"/>
      <c r="X2191" s="91" t="e">
        <f ca="1">+VLOOKUP(#REF!,REFERENCIAS!$C:$D,2,0)*VLOOKUP(#REF!,PONDERADORES!A:P,IF(AND(INFORMACION!$T2191='REFERENCIAS RIESGO'!$C$36,INFORMACION!$F2191=REFERENCIAS!$C$24),16,IF(INFORMACION!$T2191='REFERENCIAS RIESGO'!$C$36,13,IF(INFORMACION!$F2191=REFERENCIAS!$C$24,10,7))),0)+VLOOKUP(K2191,REFERENCIAS!$C:$D,2,0)*VLOOKUP($K$2,PONDERADORES!A:P,IF(AND(INFORMACION!$T2191='REFERENCIAS RIESGO'!$C$36,INFORMACION!$F2191=REFERENCIAS!$C$24),16,IF(INFORMACION!$T2191='REFERENCIAS RIESGO'!$C$36,13,IF(INFORMACION!$F2191=REFERENCIAS!$C$24,10,7))),0)+VLOOKUP(L2191,REFERENCIAS!$C:$D,2,0)*VLOOKUP($L$2,PONDERADORES!A:P,IF(AND(INFORMACION!$T2191='REFERENCIAS RIESGO'!$C$36,INFORMACION!$F2191=REFERENCIAS!$C$24),16,IF(INFORMACION!$T2191='REFERENCIAS RIESGO'!$C$36,13,IF(INFORMACION!$F2191=REFERENCIAS!$C$24,10,7))),0)+VLOOKUP(F2191,REFERENCIAS!$C:$D,2,0)*VLOOKUP($F$2,PONDERADORES!A:P,IF(AND(INFORMACION!$T2191='REFERENCIAS RIESGO'!$C$36,INFORMACION!$F2191=REFERENCIAS!$C$24),16,IF(INFORMACION!$T2191='REFERENCIAS RIESGO'!$C$36,13,IF(INFORMACION!$F2191=REFERENCIAS!$C$24,10,7))),0)+VLOOKUP(T2191,REFERENCIAS!$C:$D,2,0)*VLOOKUP($T$2,PONDERADORES!A:P,IF(AND(INFORMACION!$T2191='REFERENCIAS RIESGO'!$C$36,INFORMACION!$F2191=REFERENCIAS!$C$24),16,IF(INFORMACION!$T2191='REFERENCIAS RIESGO'!$C$36,13,IF(INFORMACION!$F2191=REFERENCIAS!$C$24,10,7))),0)+VLOOKUP(IF(J2191&lt;=0.2,0.2,IF(AND(J2191&gt;0.2,J2191&lt;=0.4),0.4,IF(AND(J2191&gt;0.4,J2191&lt;=0.6),0.6,IF(AND(J2191&gt;0.6,J2191&lt;=0.8),0.8,IF(AND(J2191&gt;0.8,J2191&lt;=1),1))))),REFERENCIAS!$C:$D,2,0)*VLOOKUP($J$2,PONDERADORES!A:P,IF(AND(INFORMACION!$T2191='REFERENCIAS RIESGO'!$C$36,INFORMACION!$F2191=REFERENCIAS!$C$24),16,IF(INFORMACION!$T2191='REFERENCIAS RIESGO'!$C$36,13,IF(INFORMACION!$F2191=REFERENCIAS!$C$24,10,7))),0)</f>
        <v>#REF!</v>
      </c>
      <c r="Y2191" s="68">
        <f>+VLOOKUP(M2191,REFERENCIAS!$C:$D,2,0)*VLOOKUP($M$2,PONDERADORES!$A$7:$G$9,7,0)+VLOOKUP(N2191,REFERENCIAS!$C:$D,2,0)*VLOOKUP($N$2,PONDERADORES!$A$7:$G$9,7,0)+VLOOKUP(O2191,REFERENCIAS!$C:$D,2,0)*VLOOKUP($O$2,PONDERADORES!$A$7:$G$9,7,0)</f>
        <v>0.2</v>
      </c>
      <c r="Z2191" s="2">
        <f>+VLOOKUP(IF(R2191&lt;0.1,0,IF(AND(R2191&gt;=0.1,R2191&lt;0.2),0.1,IF(AND(R2191&gt;=0.2,R2191&lt;0.3),0.2,IF(R2191&gt;0.3,0.3,)))),REFERENCIAS!$C:$D,2,0)*VLOOKUP($R$2,PONDERADORES!$A$11:$G$11,7,0)</f>
        <v>15</v>
      </c>
      <c r="AA2191" s="92"/>
      <c r="AB2191" s="95" t="e">
        <f t="shared" ca="1" si="135"/>
        <v>#REF!</v>
      </c>
      <c r="AC2191" s="23" t="e">
        <f ca="1">IF(AB2191&gt;REFERENCIAS!$C$62,REFERENCIAS!$B$62,IF(AND(AB2191&gt;=REFERENCIAS!$C$63,AB2191&lt;REFERENCIAS!$D$63),REFERENCIAS!$B$63,IF(AND(AB2191&gt;REFERENCIAS!$C$64,AB2191&lt;=REFERENCIAS!$D$64),REFERENCIAS!$B$64,IF(AND(AB2191&gt;=REFERENCIAS!$C$65,AB2191&lt;REFERENCIAS!$D$65),REFERENCIAS!$B$65, "Revisar"))))</f>
        <v>#REF!</v>
      </c>
      <c r="AD2191" s="94" t="e">
        <f ca="1">VLOOKUP(AC2191,REFERENCIAS!$B$62:$G$65,4,FALSE)</f>
        <v>#REF!</v>
      </c>
    </row>
    <row r="2192" spans="1:30" ht="17.25" x14ac:dyDescent="0.25">
      <c r="A2192" s="74"/>
      <c r="B2192" s="19"/>
      <c r="C2192" s="19"/>
      <c r="D2192" s="50"/>
      <c r="E2192" s="73"/>
      <c r="F2192" s="74"/>
      <c r="G2192" s="9"/>
      <c r="H2192" s="48"/>
      <c r="I2192" s="49">
        <f t="shared" ca="1" si="133"/>
        <v>2022</v>
      </c>
      <c r="J2192" s="22">
        <f t="shared" ca="1" si="132"/>
        <v>1</v>
      </c>
      <c r="K2192" s="19"/>
      <c r="L2192" s="73"/>
      <c r="M2192" s="74"/>
      <c r="N2192" s="19"/>
      <c r="O2192" s="73"/>
      <c r="P2192" s="82">
        <v>1</v>
      </c>
      <c r="Q2192" s="24">
        <v>1</v>
      </c>
      <c r="R2192" s="81">
        <f t="shared" si="134"/>
        <v>1</v>
      </c>
      <c r="S2192" s="87"/>
      <c r="T2192" s="19"/>
      <c r="U2192" s="25"/>
      <c r="V2192" s="25"/>
      <c r="W2192" s="81"/>
      <c r="X2192" s="91" t="e">
        <f ca="1">+VLOOKUP(#REF!,REFERENCIAS!$C:$D,2,0)*VLOOKUP(#REF!,PONDERADORES!A:P,IF(AND(INFORMACION!$T2192='REFERENCIAS RIESGO'!$C$36,INFORMACION!$F2192=REFERENCIAS!$C$24),16,IF(INFORMACION!$T2192='REFERENCIAS RIESGO'!$C$36,13,IF(INFORMACION!$F2192=REFERENCIAS!$C$24,10,7))),0)+VLOOKUP(K2192,REFERENCIAS!$C:$D,2,0)*VLOOKUP($K$2,PONDERADORES!A:P,IF(AND(INFORMACION!$T2192='REFERENCIAS RIESGO'!$C$36,INFORMACION!$F2192=REFERENCIAS!$C$24),16,IF(INFORMACION!$T2192='REFERENCIAS RIESGO'!$C$36,13,IF(INFORMACION!$F2192=REFERENCIAS!$C$24,10,7))),0)+VLOOKUP(L2192,REFERENCIAS!$C:$D,2,0)*VLOOKUP($L$2,PONDERADORES!A:P,IF(AND(INFORMACION!$T2192='REFERENCIAS RIESGO'!$C$36,INFORMACION!$F2192=REFERENCIAS!$C$24),16,IF(INFORMACION!$T2192='REFERENCIAS RIESGO'!$C$36,13,IF(INFORMACION!$F2192=REFERENCIAS!$C$24,10,7))),0)+VLOOKUP(F2192,REFERENCIAS!$C:$D,2,0)*VLOOKUP($F$2,PONDERADORES!A:P,IF(AND(INFORMACION!$T2192='REFERENCIAS RIESGO'!$C$36,INFORMACION!$F2192=REFERENCIAS!$C$24),16,IF(INFORMACION!$T2192='REFERENCIAS RIESGO'!$C$36,13,IF(INFORMACION!$F2192=REFERENCIAS!$C$24,10,7))),0)+VLOOKUP(T2192,REFERENCIAS!$C:$D,2,0)*VLOOKUP($T$2,PONDERADORES!A:P,IF(AND(INFORMACION!$T2192='REFERENCIAS RIESGO'!$C$36,INFORMACION!$F2192=REFERENCIAS!$C$24),16,IF(INFORMACION!$T2192='REFERENCIAS RIESGO'!$C$36,13,IF(INFORMACION!$F2192=REFERENCIAS!$C$24,10,7))),0)+VLOOKUP(IF(J2192&lt;=0.2,0.2,IF(AND(J2192&gt;0.2,J2192&lt;=0.4),0.4,IF(AND(J2192&gt;0.4,J2192&lt;=0.6),0.6,IF(AND(J2192&gt;0.6,J2192&lt;=0.8),0.8,IF(AND(J2192&gt;0.8,J2192&lt;=1),1))))),REFERENCIAS!$C:$D,2,0)*VLOOKUP($J$2,PONDERADORES!A:P,IF(AND(INFORMACION!$T2192='REFERENCIAS RIESGO'!$C$36,INFORMACION!$F2192=REFERENCIAS!$C$24),16,IF(INFORMACION!$T2192='REFERENCIAS RIESGO'!$C$36,13,IF(INFORMACION!$F2192=REFERENCIAS!$C$24,10,7))),0)</f>
        <v>#REF!</v>
      </c>
      <c r="Y2192" s="68">
        <f>+VLOOKUP(M2192,REFERENCIAS!$C:$D,2,0)*VLOOKUP($M$2,PONDERADORES!$A$7:$G$9,7,0)+VLOOKUP(N2192,REFERENCIAS!$C:$D,2,0)*VLOOKUP($N$2,PONDERADORES!$A$7:$G$9,7,0)+VLOOKUP(O2192,REFERENCIAS!$C:$D,2,0)*VLOOKUP($O$2,PONDERADORES!$A$7:$G$9,7,0)</f>
        <v>0.2</v>
      </c>
      <c r="Z2192" s="2">
        <f>+VLOOKUP(IF(R2192&lt;0.1,0,IF(AND(R2192&gt;=0.1,R2192&lt;0.2),0.1,IF(AND(R2192&gt;=0.2,R2192&lt;0.3),0.2,IF(R2192&gt;0.3,0.3,)))),REFERENCIAS!$C:$D,2,0)*VLOOKUP($R$2,PONDERADORES!$A$11:$G$11,7,0)</f>
        <v>15</v>
      </c>
      <c r="AA2192" s="92"/>
      <c r="AB2192" s="95" t="e">
        <f t="shared" ca="1" si="135"/>
        <v>#REF!</v>
      </c>
      <c r="AC2192" s="23" t="e">
        <f ca="1">IF(AB2192&gt;REFERENCIAS!$C$62,REFERENCIAS!$B$62,IF(AND(AB2192&gt;=REFERENCIAS!$C$63,AB2192&lt;REFERENCIAS!$D$63),REFERENCIAS!$B$63,IF(AND(AB2192&gt;REFERENCIAS!$C$64,AB2192&lt;=REFERENCIAS!$D$64),REFERENCIAS!$B$64,IF(AND(AB2192&gt;=REFERENCIAS!$C$65,AB2192&lt;REFERENCIAS!$D$65),REFERENCIAS!$B$65, "Revisar"))))</f>
        <v>#REF!</v>
      </c>
      <c r="AD2192" s="94" t="e">
        <f ca="1">VLOOKUP(AC2192,REFERENCIAS!$B$62:$G$65,4,FALSE)</f>
        <v>#REF!</v>
      </c>
    </row>
    <row r="2193" spans="1:30" ht="17.25" x14ac:dyDescent="0.25">
      <c r="A2193" s="74"/>
      <c r="B2193" s="19"/>
      <c r="C2193" s="19"/>
      <c r="D2193" s="50"/>
      <c r="E2193" s="73"/>
      <c r="F2193" s="74"/>
      <c r="G2193" s="9"/>
      <c r="H2193" s="48"/>
      <c r="I2193" s="49">
        <f t="shared" ca="1" si="133"/>
        <v>2022</v>
      </c>
      <c r="J2193" s="22">
        <f t="shared" ca="1" si="132"/>
        <v>1</v>
      </c>
      <c r="K2193" s="19"/>
      <c r="L2193" s="73"/>
      <c r="M2193" s="74"/>
      <c r="N2193" s="19"/>
      <c r="O2193" s="73"/>
      <c r="P2193" s="82">
        <v>1</v>
      </c>
      <c r="Q2193" s="24">
        <v>1</v>
      </c>
      <c r="R2193" s="81">
        <f t="shared" si="134"/>
        <v>1</v>
      </c>
      <c r="S2193" s="87"/>
      <c r="T2193" s="19"/>
      <c r="U2193" s="25"/>
      <c r="V2193" s="25"/>
      <c r="W2193" s="81"/>
      <c r="X2193" s="91" t="e">
        <f ca="1">+VLOOKUP(#REF!,REFERENCIAS!$C:$D,2,0)*VLOOKUP(#REF!,PONDERADORES!A:P,IF(AND(INFORMACION!$T2193='REFERENCIAS RIESGO'!$C$36,INFORMACION!$F2193=REFERENCIAS!$C$24),16,IF(INFORMACION!$T2193='REFERENCIAS RIESGO'!$C$36,13,IF(INFORMACION!$F2193=REFERENCIAS!$C$24,10,7))),0)+VLOOKUP(K2193,REFERENCIAS!$C:$D,2,0)*VLOOKUP($K$2,PONDERADORES!A:P,IF(AND(INFORMACION!$T2193='REFERENCIAS RIESGO'!$C$36,INFORMACION!$F2193=REFERENCIAS!$C$24),16,IF(INFORMACION!$T2193='REFERENCIAS RIESGO'!$C$36,13,IF(INFORMACION!$F2193=REFERENCIAS!$C$24,10,7))),0)+VLOOKUP(L2193,REFERENCIAS!$C:$D,2,0)*VLOOKUP($L$2,PONDERADORES!A:P,IF(AND(INFORMACION!$T2193='REFERENCIAS RIESGO'!$C$36,INFORMACION!$F2193=REFERENCIAS!$C$24),16,IF(INFORMACION!$T2193='REFERENCIAS RIESGO'!$C$36,13,IF(INFORMACION!$F2193=REFERENCIAS!$C$24,10,7))),0)+VLOOKUP(F2193,REFERENCIAS!$C:$D,2,0)*VLOOKUP($F$2,PONDERADORES!A:P,IF(AND(INFORMACION!$T2193='REFERENCIAS RIESGO'!$C$36,INFORMACION!$F2193=REFERENCIAS!$C$24),16,IF(INFORMACION!$T2193='REFERENCIAS RIESGO'!$C$36,13,IF(INFORMACION!$F2193=REFERENCIAS!$C$24,10,7))),0)+VLOOKUP(T2193,REFERENCIAS!$C:$D,2,0)*VLOOKUP($T$2,PONDERADORES!A:P,IF(AND(INFORMACION!$T2193='REFERENCIAS RIESGO'!$C$36,INFORMACION!$F2193=REFERENCIAS!$C$24),16,IF(INFORMACION!$T2193='REFERENCIAS RIESGO'!$C$36,13,IF(INFORMACION!$F2193=REFERENCIAS!$C$24,10,7))),0)+VLOOKUP(IF(J2193&lt;=0.2,0.2,IF(AND(J2193&gt;0.2,J2193&lt;=0.4),0.4,IF(AND(J2193&gt;0.4,J2193&lt;=0.6),0.6,IF(AND(J2193&gt;0.6,J2193&lt;=0.8),0.8,IF(AND(J2193&gt;0.8,J2193&lt;=1),1))))),REFERENCIAS!$C:$D,2,0)*VLOOKUP($J$2,PONDERADORES!A:P,IF(AND(INFORMACION!$T2193='REFERENCIAS RIESGO'!$C$36,INFORMACION!$F2193=REFERENCIAS!$C$24),16,IF(INFORMACION!$T2193='REFERENCIAS RIESGO'!$C$36,13,IF(INFORMACION!$F2193=REFERENCIAS!$C$24,10,7))),0)</f>
        <v>#REF!</v>
      </c>
      <c r="Y2193" s="68">
        <f>+VLOOKUP(M2193,REFERENCIAS!$C:$D,2,0)*VLOOKUP($M$2,PONDERADORES!$A$7:$G$9,7,0)+VLOOKUP(N2193,REFERENCIAS!$C:$D,2,0)*VLOOKUP($N$2,PONDERADORES!$A$7:$G$9,7,0)+VLOOKUP(O2193,REFERENCIAS!$C:$D,2,0)*VLOOKUP($O$2,PONDERADORES!$A$7:$G$9,7,0)</f>
        <v>0.2</v>
      </c>
      <c r="Z2193" s="2">
        <f>+VLOOKUP(IF(R2193&lt;0.1,0,IF(AND(R2193&gt;=0.1,R2193&lt;0.2),0.1,IF(AND(R2193&gt;=0.2,R2193&lt;0.3),0.2,IF(R2193&gt;0.3,0.3,)))),REFERENCIAS!$C:$D,2,0)*VLOOKUP($R$2,PONDERADORES!$A$11:$G$11,7,0)</f>
        <v>15</v>
      </c>
      <c r="AA2193" s="92"/>
      <c r="AB2193" s="95" t="e">
        <f t="shared" ca="1" si="135"/>
        <v>#REF!</v>
      </c>
      <c r="AC2193" s="23" t="e">
        <f ca="1">IF(AB2193&gt;REFERENCIAS!$C$62,REFERENCIAS!$B$62,IF(AND(AB2193&gt;=REFERENCIAS!$C$63,AB2193&lt;REFERENCIAS!$D$63),REFERENCIAS!$B$63,IF(AND(AB2193&gt;REFERENCIAS!$C$64,AB2193&lt;=REFERENCIAS!$D$64),REFERENCIAS!$B$64,IF(AND(AB2193&gt;=REFERENCIAS!$C$65,AB2193&lt;REFERENCIAS!$D$65),REFERENCIAS!$B$65, "Revisar"))))</f>
        <v>#REF!</v>
      </c>
      <c r="AD2193" s="94" t="e">
        <f ca="1">VLOOKUP(AC2193,REFERENCIAS!$B$62:$G$65,4,FALSE)</f>
        <v>#REF!</v>
      </c>
    </row>
    <row r="2194" spans="1:30" ht="17.25" x14ac:dyDescent="0.25">
      <c r="A2194" s="74"/>
      <c r="B2194" s="19"/>
      <c r="C2194" s="19"/>
      <c r="D2194" s="50"/>
      <c r="E2194" s="73"/>
      <c r="F2194" s="74"/>
      <c r="G2194" s="9"/>
      <c r="H2194" s="48"/>
      <c r="I2194" s="49">
        <f t="shared" ca="1" si="133"/>
        <v>2022</v>
      </c>
      <c r="J2194" s="22">
        <f t="shared" ca="1" si="132"/>
        <v>1</v>
      </c>
      <c r="K2194" s="19"/>
      <c r="L2194" s="73"/>
      <c r="M2194" s="74"/>
      <c r="N2194" s="19"/>
      <c r="O2194" s="73"/>
      <c r="P2194" s="82">
        <v>1</v>
      </c>
      <c r="Q2194" s="24">
        <v>1</v>
      </c>
      <c r="R2194" s="81">
        <f t="shared" si="134"/>
        <v>1</v>
      </c>
      <c r="S2194" s="87"/>
      <c r="T2194" s="19"/>
      <c r="U2194" s="25"/>
      <c r="V2194" s="25"/>
      <c r="W2194" s="81"/>
      <c r="X2194" s="91" t="e">
        <f ca="1">+VLOOKUP(#REF!,REFERENCIAS!$C:$D,2,0)*VLOOKUP(#REF!,PONDERADORES!A:P,IF(AND(INFORMACION!$T2194='REFERENCIAS RIESGO'!$C$36,INFORMACION!$F2194=REFERENCIAS!$C$24),16,IF(INFORMACION!$T2194='REFERENCIAS RIESGO'!$C$36,13,IF(INFORMACION!$F2194=REFERENCIAS!$C$24,10,7))),0)+VLOOKUP(K2194,REFERENCIAS!$C:$D,2,0)*VLOOKUP($K$2,PONDERADORES!A:P,IF(AND(INFORMACION!$T2194='REFERENCIAS RIESGO'!$C$36,INFORMACION!$F2194=REFERENCIAS!$C$24),16,IF(INFORMACION!$T2194='REFERENCIAS RIESGO'!$C$36,13,IF(INFORMACION!$F2194=REFERENCIAS!$C$24,10,7))),0)+VLOOKUP(L2194,REFERENCIAS!$C:$D,2,0)*VLOOKUP($L$2,PONDERADORES!A:P,IF(AND(INFORMACION!$T2194='REFERENCIAS RIESGO'!$C$36,INFORMACION!$F2194=REFERENCIAS!$C$24),16,IF(INFORMACION!$T2194='REFERENCIAS RIESGO'!$C$36,13,IF(INFORMACION!$F2194=REFERENCIAS!$C$24,10,7))),0)+VLOOKUP(F2194,REFERENCIAS!$C:$D,2,0)*VLOOKUP($F$2,PONDERADORES!A:P,IF(AND(INFORMACION!$T2194='REFERENCIAS RIESGO'!$C$36,INFORMACION!$F2194=REFERENCIAS!$C$24),16,IF(INFORMACION!$T2194='REFERENCIAS RIESGO'!$C$36,13,IF(INFORMACION!$F2194=REFERENCIAS!$C$24,10,7))),0)+VLOOKUP(T2194,REFERENCIAS!$C:$D,2,0)*VLOOKUP($T$2,PONDERADORES!A:P,IF(AND(INFORMACION!$T2194='REFERENCIAS RIESGO'!$C$36,INFORMACION!$F2194=REFERENCIAS!$C$24),16,IF(INFORMACION!$T2194='REFERENCIAS RIESGO'!$C$36,13,IF(INFORMACION!$F2194=REFERENCIAS!$C$24,10,7))),0)+VLOOKUP(IF(J2194&lt;=0.2,0.2,IF(AND(J2194&gt;0.2,J2194&lt;=0.4),0.4,IF(AND(J2194&gt;0.4,J2194&lt;=0.6),0.6,IF(AND(J2194&gt;0.6,J2194&lt;=0.8),0.8,IF(AND(J2194&gt;0.8,J2194&lt;=1),1))))),REFERENCIAS!$C:$D,2,0)*VLOOKUP($J$2,PONDERADORES!A:P,IF(AND(INFORMACION!$T2194='REFERENCIAS RIESGO'!$C$36,INFORMACION!$F2194=REFERENCIAS!$C$24),16,IF(INFORMACION!$T2194='REFERENCIAS RIESGO'!$C$36,13,IF(INFORMACION!$F2194=REFERENCIAS!$C$24,10,7))),0)</f>
        <v>#REF!</v>
      </c>
      <c r="Y2194" s="68">
        <f>+VLOOKUP(M2194,REFERENCIAS!$C:$D,2,0)*VLOOKUP($M$2,PONDERADORES!$A$7:$G$9,7,0)+VLOOKUP(N2194,REFERENCIAS!$C:$D,2,0)*VLOOKUP($N$2,PONDERADORES!$A$7:$G$9,7,0)+VLOOKUP(O2194,REFERENCIAS!$C:$D,2,0)*VLOOKUP($O$2,PONDERADORES!$A$7:$G$9,7,0)</f>
        <v>0.2</v>
      </c>
      <c r="Z2194" s="2">
        <f>+VLOOKUP(IF(R2194&lt;0.1,0,IF(AND(R2194&gt;=0.1,R2194&lt;0.2),0.1,IF(AND(R2194&gt;=0.2,R2194&lt;0.3),0.2,IF(R2194&gt;0.3,0.3,)))),REFERENCIAS!$C:$D,2,0)*VLOOKUP($R$2,PONDERADORES!$A$11:$G$11,7,0)</f>
        <v>15</v>
      </c>
      <c r="AA2194" s="92"/>
      <c r="AB2194" s="95" t="e">
        <f t="shared" ca="1" si="135"/>
        <v>#REF!</v>
      </c>
      <c r="AC2194" s="23" t="e">
        <f ca="1">IF(AB2194&gt;REFERENCIAS!$C$62,REFERENCIAS!$B$62,IF(AND(AB2194&gt;=REFERENCIAS!$C$63,AB2194&lt;REFERENCIAS!$D$63),REFERENCIAS!$B$63,IF(AND(AB2194&gt;REFERENCIAS!$C$64,AB2194&lt;=REFERENCIAS!$D$64),REFERENCIAS!$B$64,IF(AND(AB2194&gt;=REFERENCIAS!$C$65,AB2194&lt;REFERENCIAS!$D$65),REFERENCIAS!$B$65, "Revisar"))))</f>
        <v>#REF!</v>
      </c>
      <c r="AD2194" s="94" t="e">
        <f ca="1">VLOOKUP(AC2194,REFERENCIAS!$B$62:$G$65,4,FALSE)</f>
        <v>#REF!</v>
      </c>
    </row>
    <row r="2195" spans="1:30" ht="17.25" x14ac:dyDescent="0.25">
      <c r="A2195" s="74"/>
      <c r="B2195" s="19"/>
      <c r="C2195" s="19"/>
      <c r="D2195" s="50"/>
      <c r="E2195" s="73"/>
      <c r="F2195" s="74"/>
      <c r="G2195" s="9"/>
      <c r="H2195" s="48"/>
      <c r="I2195" s="49">
        <f t="shared" ca="1" si="133"/>
        <v>2022</v>
      </c>
      <c r="J2195" s="22">
        <f t="shared" ca="1" si="132"/>
        <v>1</v>
      </c>
      <c r="K2195" s="19"/>
      <c r="L2195" s="73"/>
      <c r="M2195" s="74"/>
      <c r="N2195" s="19"/>
      <c r="O2195" s="73"/>
      <c r="P2195" s="82">
        <v>1</v>
      </c>
      <c r="Q2195" s="24">
        <v>1</v>
      </c>
      <c r="R2195" s="81">
        <f t="shared" si="134"/>
        <v>1</v>
      </c>
      <c r="S2195" s="87"/>
      <c r="T2195" s="19"/>
      <c r="U2195" s="25"/>
      <c r="V2195" s="25"/>
      <c r="W2195" s="81"/>
      <c r="X2195" s="91" t="e">
        <f ca="1">+VLOOKUP(#REF!,REFERENCIAS!$C:$D,2,0)*VLOOKUP(#REF!,PONDERADORES!A:P,IF(AND(INFORMACION!$T2195='REFERENCIAS RIESGO'!$C$36,INFORMACION!$F2195=REFERENCIAS!$C$24),16,IF(INFORMACION!$T2195='REFERENCIAS RIESGO'!$C$36,13,IF(INFORMACION!$F2195=REFERENCIAS!$C$24,10,7))),0)+VLOOKUP(K2195,REFERENCIAS!$C:$D,2,0)*VLOOKUP($K$2,PONDERADORES!A:P,IF(AND(INFORMACION!$T2195='REFERENCIAS RIESGO'!$C$36,INFORMACION!$F2195=REFERENCIAS!$C$24),16,IF(INFORMACION!$T2195='REFERENCIAS RIESGO'!$C$36,13,IF(INFORMACION!$F2195=REFERENCIAS!$C$24,10,7))),0)+VLOOKUP(L2195,REFERENCIAS!$C:$D,2,0)*VLOOKUP($L$2,PONDERADORES!A:P,IF(AND(INFORMACION!$T2195='REFERENCIAS RIESGO'!$C$36,INFORMACION!$F2195=REFERENCIAS!$C$24),16,IF(INFORMACION!$T2195='REFERENCIAS RIESGO'!$C$36,13,IF(INFORMACION!$F2195=REFERENCIAS!$C$24,10,7))),0)+VLOOKUP(F2195,REFERENCIAS!$C:$D,2,0)*VLOOKUP($F$2,PONDERADORES!A:P,IF(AND(INFORMACION!$T2195='REFERENCIAS RIESGO'!$C$36,INFORMACION!$F2195=REFERENCIAS!$C$24),16,IF(INFORMACION!$T2195='REFERENCIAS RIESGO'!$C$36,13,IF(INFORMACION!$F2195=REFERENCIAS!$C$24,10,7))),0)+VLOOKUP(T2195,REFERENCIAS!$C:$D,2,0)*VLOOKUP($T$2,PONDERADORES!A:P,IF(AND(INFORMACION!$T2195='REFERENCIAS RIESGO'!$C$36,INFORMACION!$F2195=REFERENCIAS!$C$24),16,IF(INFORMACION!$T2195='REFERENCIAS RIESGO'!$C$36,13,IF(INFORMACION!$F2195=REFERENCIAS!$C$24,10,7))),0)+VLOOKUP(IF(J2195&lt;=0.2,0.2,IF(AND(J2195&gt;0.2,J2195&lt;=0.4),0.4,IF(AND(J2195&gt;0.4,J2195&lt;=0.6),0.6,IF(AND(J2195&gt;0.6,J2195&lt;=0.8),0.8,IF(AND(J2195&gt;0.8,J2195&lt;=1),1))))),REFERENCIAS!$C:$D,2,0)*VLOOKUP($J$2,PONDERADORES!A:P,IF(AND(INFORMACION!$T2195='REFERENCIAS RIESGO'!$C$36,INFORMACION!$F2195=REFERENCIAS!$C$24),16,IF(INFORMACION!$T2195='REFERENCIAS RIESGO'!$C$36,13,IF(INFORMACION!$F2195=REFERENCIAS!$C$24,10,7))),0)</f>
        <v>#REF!</v>
      </c>
      <c r="Y2195" s="68">
        <f>+VLOOKUP(M2195,REFERENCIAS!$C:$D,2,0)*VLOOKUP($M$2,PONDERADORES!$A$7:$G$9,7,0)+VLOOKUP(N2195,REFERENCIAS!$C:$D,2,0)*VLOOKUP($N$2,PONDERADORES!$A$7:$G$9,7,0)+VLOOKUP(O2195,REFERENCIAS!$C:$D,2,0)*VLOOKUP($O$2,PONDERADORES!$A$7:$G$9,7,0)</f>
        <v>0.2</v>
      </c>
      <c r="Z2195" s="2">
        <f>+VLOOKUP(IF(R2195&lt;0.1,0,IF(AND(R2195&gt;=0.1,R2195&lt;0.2),0.1,IF(AND(R2195&gt;=0.2,R2195&lt;0.3),0.2,IF(R2195&gt;0.3,0.3,)))),REFERENCIAS!$C:$D,2,0)*VLOOKUP($R$2,PONDERADORES!$A$11:$G$11,7,0)</f>
        <v>15</v>
      </c>
      <c r="AA2195" s="92"/>
      <c r="AB2195" s="95" t="e">
        <f t="shared" ca="1" si="135"/>
        <v>#REF!</v>
      </c>
      <c r="AC2195" s="23" t="e">
        <f ca="1">IF(AB2195&gt;REFERENCIAS!$C$62,REFERENCIAS!$B$62,IF(AND(AB2195&gt;=REFERENCIAS!$C$63,AB2195&lt;REFERENCIAS!$D$63),REFERENCIAS!$B$63,IF(AND(AB2195&gt;REFERENCIAS!$C$64,AB2195&lt;=REFERENCIAS!$D$64),REFERENCIAS!$B$64,IF(AND(AB2195&gt;=REFERENCIAS!$C$65,AB2195&lt;REFERENCIAS!$D$65),REFERENCIAS!$B$65, "Revisar"))))</f>
        <v>#REF!</v>
      </c>
      <c r="AD2195" s="94" t="e">
        <f ca="1">VLOOKUP(AC2195,REFERENCIAS!$B$62:$G$65,4,FALSE)</f>
        <v>#REF!</v>
      </c>
    </row>
    <row r="2196" spans="1:30" ht="17.25" x14ac:dyDescent="0.25">
      <c r="A2196" s="74"/>
      <c r="B2196" s="19"/>
      <c r="C2196" s="19"/>
      <c r="D2196" s="50"/>
      <c r="E2196" s="73"/>
      <c r="F2196" s="74"/>
      <c r="G2196" s="9"/>
      <c r="H2196" s="48"/>
      <c r="I2196" s="49">
        <f t="shared" ca="1" si="133"/>
        <v>2022</v>
      </c>
      <c r="J2196" s="22">
        <f t="shared" ca="1" si="132"/>
        <v>1</v>
      </c>
      <c r="K2196" s="19"/>
      <c r="L2196" s="73"/>
      <c r="M2196" s="74"/>
      <c r="N2196" s="19"/>
      <c r="O2196" s="73"/>
      <c r="P2196" s="82">
        <v>1</v>
      </c>
      <c r="Q2196" s="24">
        <v>1</v>
      </c>
      <c r="R2196" s="81">
        <f t="shared" si="134"/>
        <v>1</v>
      </c>
      <c r="S2196" s="87"/>
      <c r="T2196" s="19"/>
      <c r="U2196" s="25"/>
      <c r="V2196" s="25"/>
      <c r="W2196" s="81"/>
      <c r="X2196" s="91" t="e">
        <f ca="1">+VLOOKUP(#REF!,REFERENCIAS!$C:$D,2,0)*VLOOKUP(#REF!,PONDERADORES!A:P,IF(AND(INFORMACION!$T2196='REFERENCIAS RIESGO'!$C$36,INFORMACION!$F2196=REFERENCIAS!$C$24),16,IF(INFORMACION!$T2196='REFERENCIAS RIESGO'!$C$36,13,IF(INFORMACION!$F2196=REFERENCIAS!$C$24,10,7))),0)+VLOOKUP(K2196,REFERENCIAS!$C:$D,2,0)*VLOOKUP($K$2,PONDERADORES!A:P,IF(AND(INFORMACION!$T2196='REFERENCIAS RIESGO'!$C$36,INFORMACION!$F2196=REFERENCIAS!$C$24),16,IF(INFORMACION!$T2196='REFERENCIAS RIESGO'!$C$36,13,IF(INFORMACION!$F2196=REFERENCIAS!$C$24,10,7))),0)+VLOOKUP(L2196,REFERENCIAS!$C:$D,2,0)*VLOOKUP($L$2,PONDERADORES!A:P,IF(AND(INFORMACION!$T2196='REFERENCIAS RIESGO'!$C$36,INFORMACION!$F2196=REFERENCIAS!$C$24),16,IF(INFORMACION!$T2196='REFERENCIAS RIESGO'!$C$36,13,IF(INFORMACION!$F2196=REFERENCIAS!$C$24,10,7))),0)+VLOOKUP(F2196,REFERENCIAS!$C:$D,2,0)*VLOOKUP($F$2,PONDERADORES!A:P,IF(AND(INFORMACION!$T2196='REFERENCIAS RIESGO'!$C$36,INFORMACION!$F2196=REFERENCIAS!$C$24),16,IF(INFORMACION!$T2196='REFERENCIAS RIESGO'!$C$36,13,IF(INFORMACION!$F2196=REFERENCIAS!$C$24,10,7))),0)+VLOOKUP(T2196,REFERENCIAS!$C:$D,2,0)*VLOOKUP($T$2,PONDERADORES!A:P,IF(AND(INFORMACION!$T2196='REFERENCIAS RIESGO'!$C$36,INFORMACION!$F2196=REFERENCIAS!$C$24),16,IF(INFORMACION!$T2196='REFERENCIAS RIESGO'!$C$36,13,IF(INFORMACION!$F2196=REFERENCIAS!$C$24,10,7))),0)+VLOOKUP(IF(J2196&lt;=0.2,0.2,IF(AND(J2196&gt;0.2,J2196&lt;=0.4),0.4,IF(AND(J2196&gt;0.4,J2196&lt;=0.6),0.6,IF(AND(J2196&gt;0.6,J2196&lt;=0.8),0.8,IF(AND(J2196&gt;0.8,J2196&lt;=1),1))))),REFERENCIAS!$C:$D,2,0)*VLOOKUP($J$2,PONDERADORES!A:P,IF(AND(INFORMACION!$T2196='REFERENCIAS RIESGO'!$C$36,INFORMACION!$F2196=REFERENCIAS!$C$24),16,IF(INFORMACION!$T2196='REFERENCIAS RIESGO'!$C$36,13,IF(INFORMACION!$F2196=REFERENCIAS!$C$24,10,7))),0)</f>
        <v>#REF!</v>
      </c>
      <c r="Y2196" s="68">
        <f>+VLOOKUP(M2196,REFERENCIAS!$C:$D,2,0)*VLOOKUP($M$2,PONDERADORES!$A$7:$G$9,7,0)+VLOOKUP(N2196,REFERENCIAS!$C:$D,2,0)*VLOOKUP($N$2,PONDERADORES!$A$7:$G$9,7,0)+VLOOKUP(O2196,REFERENCIAS!$C:$D,2,0)*VLOOKUP($O$2,PONDERADORES!$A$7:$G$9,7,0)</f>
        <v>0.2</v>
      </c>
      <c r="Z2196" s="2">
        <f>+VLOOKUP(IF(R2196&lt;0.1,0,IF(AND(R2196&gt;=0.1,R2196&lt;0.2),0.1,IF(AND(R2196&gt;=0.2,R2196&lt;0.3),0.2,IF(R2196&gt;0.3,0.3,)))),REFERENCIAS!$C:$D,2,0)*VLOOKUP($R$2,PONDERADORES!$A$11:$G$11,7,0)</f>
        <v>15</v>
      </c>
      <c r="AA2196" s="92"/>
      <c r="AB2196" s="95" t="e">
        <f t="shared" ca="1" si="135"/>
        <v>#REF!</v>
      </c>
      <c r="AC2196" s="23" t="e">
        <f ca="1">IF(AB2196&gt;REFERENCIAS!$C$62,REFERENCIAS!$B$62,IF(AND(AB2196&gt;=REFERENCIAS!$C$63,AB2196&lt;REFERENCIAS!$D$63),REFERENCIAS!$B$63,IF(AND(AB2196&gt;REFERENCIAS!$C$64,AB2196&lt;=REFERENCIAS!$D$64),REFERENCIAS!$B$64,IF(AND(AB2196&gt;=REFERENCIAS!$C$65,AB2196&lt;REFERENCIAS!$D$65),REFERENCIAS!$B$65, "Revisar"))))</f>
        <v>#REF!</v>
      </c>
      <c r="AD2196" s="94" t="e">
        <f ca="1">VLOOKUP(AC2196,REFERENCIAS!$B$62:$G$65,4,FALSE)</f>
        <v>#REF!</v>
      </c>
    </row>
    <row r="2197" spans="1:30" ht="17.25" x14ac:dyDescent="0.25">
      <c r="A2197" s="74"/>
      <c r="B2197" s="19"/>
      <c r="C2197" s="19"/>
      <c r="D2197" s="50"/>
      <c r="E2197" s="73"/>
      <c r="F2197" s="74"/>
      <c r="G2197" s="9"/>
      <c r="H2197" s="48"/>
      <c r="I2197" s="49">
        <f t="shared" ca="1" si="133"/>
        <v>2022</v>
      </c>
      <c r="J2197" s="22">
        <f t="shared" ca="1" si="132"/>
        <v>1</v>
      </c>
      <c r="K2197" s="19"/>
      <c r="L2197" s="73"/>
      <c r="M2197" s="74"/>
      <c r="N2197" s="19"/>
      <c r="O2197" s="73"/>
      <c r="P2197" s="82">
        <v>1</v>
      </c>
      <c r="Q2197" s="24">
        <v>1</v>
      </c>
      <c r="R2197" s="81">
        <f t="shared" si="134"/>
        <v>1</v>
      </c>
      <c r="S2197" s="87"/>
      <c r="T2197" s="19"/>
      <c r="U2197" s="25"/>
      <c r="V2197" s="25"/>
      <c r="W2197" s="81"/>
      <c r="X2197" s="91" t="e">
        <f ca="1">+VLOOKUP(#REF!,REFERENCIAS!$C:$D,2,0)*VLOOKUP(#REF!,PONDERADORES!A:P,IF(AND(INFORMACION!$T2197='REFERENCIAS RIESGO'!$C$36,INFORMACION!$F2197=REFERENCIAS!$C$24),16,IF(INFORMACION!$T2197='REFERENCIAS RIESGO'!$C$36,13,IF(INFORMACION!$F2197=REFERENCIAS!$C$24,10,7))),0)+VLOOKUP(K2197,REFERENCIAS!$C:$D,2,0)*VLOOKUP($K$2,PONDERADORES!A:P,IF(AND(INFORMACION!$T2197='REFERENCIAS RIESGO'!$C$36,INFORMACION!$F2197=REFERENCIAS!$C$24),16,IF(INFORMACION!$T2197='REFERENCIAS RIESGO'!$C$36,13,IF(INFORMACION!$F2197=REFERENCIAS!$C$24,10,7))),0)+VLOOKUP(L2197,REFERENCIAS!$C:$D,2,0)*VLOOKUP($L$2,PONDERADORES!A:P,IF(AND(INFORMACION!$T2197='REFERENCIAS RIESGO'!$C$36,INFORMACION!$F2197=REFERENCIAS!$C$24),16,IF(INFORMACION!$T2197='REFERENCIAS RIESGO'!$C$36,13,IF(INFORMACION!$F2197=REFERENCIAS!$C$24,10,7))),0)+VLOOKUP(F2197,REFERENCIAS!$C:$D,2,0)*VLOOKUP($F$2,PONDERADORES!A:P,IF(AND(INFORMACION!$T2197='REFERENCIAS RIESGO'!$C$36,INFORMACION!$F2197=REFERENCIAS!$C$24),16,IF(INFORMACION!$T2197='REFERENCIAS RIESGO'!$C$36,13,IF(INFORMACION!$F2197=REFERENCIAS!$C$24,10,7))),0)+VLOOKUP(T2197,REFERENCIAS!$C:$D,2,0)*VLOOKUP($T$2,PONDERADORES!A:P,IF(AND(INFORMACION!$T2197='REFERENCIAS RIESGO'!$C$36,INFORMACION!$F2197=REFERENCIAS!$C$24),16,IF(INFORMACION!$T2197='REFERENCIAS RIESGO'!$C$36,13,IF(INFORMACION!$F2197=REFERENCIAS!$C$24,10,7))),0)+VLOOKUP(IF(J2197&lt;=0.2,0.2,IF(AND(J2197&gt;0.2,J2197&lt;=0.4),0.4,IF(AND(J2197&gt;0.4,J2197&lt;=0.6),0.6,IF(AND(J2197&gt;0.6,J2197&lt;=0.8),0.8,IF(AND(J2197&gt;0.8,J2197&lt;=1),1))))),REFERENCIAS!$C:$D,2,0)*VLOOKUP($J$2,PONDERADORES!A:P,IF(AND(INFORMACION!$T2197='REFERENCIAS RIESGO'!$C$36,INFORMACION!$F2197=REFERENCIAS!$C$24),16,IF(INFORMACION!$T2197='REFERENCIAS RIESGO'!$C$36,13,IF(INFORMACION!$F2197=REFERENCIAS!$C$24,10,7))),0)</f>
        <v>#REF!</v>
      </c>
      <c r="Y2197" s="68">
        <f>+VLOOKUP(M2197,REFERENCIAS!$C:$D,2,0)*VLOOKUP($M$2,PONDERADORES!$A$7:$G$9,7,0)+VLOOKUP(N2197,REFERENCIAS!$C:$D,2,0)*VLOOKUP($N$2,PONDERADORES!$A$7:$G$9,7,0)+VLOOKUP(O2197,REFERENCIAS!$C:$D,2,0)*VLOOKUP($O$2,PONDERADORES!$A$7:$G$9,7,0)</f>
        <v>0.2</v>
      </c>
      <c r="Z2197" s="2">
        <f>+VLOOKUP(IF(R2197&lt;0.1,0,IF(AND(R2197&gt;=0.1,R2197&lt;0.2),0.1,IF(AND(R2197&gt;=0.2,R2197&lt;0.3),0.2,IF(R2197&gt;0.3,0.3,)))),REFERENCIAS!$C:$D,2,0)*VLOOKUP($R$2,PONDERADORES!$A$11:$G$11,7,0)</f>
        <v>15</v>
      </c>
      <c r="AA2197" s="92"/>
      <c r="AB2197" s="95" t="e">
        <f t="shared" ca="1" si="135"/>
        <v>#REF!</v>
      </c>
      <c r="AC2197" s="23" t="e">
        <f ca="1">IF(AB2197&gt;REFERENCIAS!$C$62,REFERENCIAS!$B$62,IF(AND(AB2197&gt;=REFERENCIAS!$C$63,AB2197&lt;REFERENCIAS!$D$63),REFERENCIAS!$B$63,IF(AND(AB2197&gt;REFERENCIAS!$C$64,AB2197&lt;=REFERENCIAS!$D$64),REFERENCIAS!$B$64,IF(AND(AB2197&gt;=REFERENCIAS!$C$65,AB2197&lt;REFERENCIAS!$D$65),REFERENCIAS!$B$65, "Revisar"))))</f>
        <v>#REF!</v>
      </c>
      <c r="AD2197" s="94" t="e">
        <f ca="1">VLOOKUP(AC2197,REFERENCIAS!$B$62:$G$65,4,FALSE)</f>
        <v>#REF!</v>
      </c>
    </row>
    <row r="2198" spans="1:30" ht="17.25" x14ac:dyDescent="0.25">
      <c r="A2198" s="74"/>
      <c r="B2198" s="19"/>
      <c r="C2198" s="19"/>
      <c r="D2198" s="50"/>
      <c r="E2198" s="73"/>
      <c r="F2198" s="74"/>
      <c r="G2198" s="9"/>
      <c r="H2198" s="48"/>
      <c r="I2198" s="49">
        <f t="shared" ca="1" si="133"/>
        <v>2022</v>
      </c>
      <c r="J2198" s="22">
        <f t="shared" ca="1" si="132"/>
        <v>1</v>
      </c>
      <c r="K2198" s="19"/>
      <c r="L2198" s="73"/>
      <c r="M2198" s="74"/>
      <c r="N2198" s="19"/>
      <c r="O2198" s="73"/>
      <c r="P2198" s="82">
        <v>1</v>
      </c>
      <c r="Q2198" s="24">
        <v>1</v>
      </c>
      <c r="R2198" s="81">
        <f t="shared" si="134"/>
        <v>1</v>
      </c>
      <c r="S2198" s="87"/>
      <c r="T2198" s="19"/>
      <c r="U2198" s="25"/>
      <c r="V2198" s="25"/>
      <c r="W2198" s="81"/>
      <c r="X2198" s="91" t="e">
        <f ca="1">+VLOOKUP(#REF!,REFERENCIAS!$C:$D,2,0)*VLOOKUP(#REF!,PONDERADORES!A:P,IF(AND(INFORMACION!$T2198='REFERENCIAS RIESGO'!$C$36,INFORMACION!$F2198=REFERENCIAS!$C$24),16,IF(INFORMACION!$T2198='REFERENCIAS RIESGO'!$C$36,13,IF(INFORMACION!$F2198=REFERENCIAS!$C$24,10,7))),0)+VLOOKUP(K2198,REFERENCIAS!$C:$D,2,0)*VLOOKUP($K$2,PONDERADORES!A:P,IF(AND(INFORMACION!$T2198='REFERENCIAS RIESGO'!$C$36,INFORMACION!$F2198=REFERENCIAS!$C$24),16,IF(INFORMACION!$T2198='REFERENCIAS RIESGO'!$C$36,13,IF(INFORMACION!$F2198=REFERENCIAS!$C$24,10,7))),0)+VLOOKUP(L2198,REFERENCIAS!$C:$D,2,0)*VLOOKUP($L$2,PONDERADORES!A:P,IF(AND(INFORMACION!$T2198='REFERENCIAS RIESGO'!$C$36,INFORMACION!$F2198=REFERENCIAS!$C$24),16,IF(INFORMACION!$T2198='REFERENCIAS RIESGO'!$C$36,13,IF(INFORMACION!$F2198=REFERENCIAS!$C$24,10,7))),0)+VLOOKUP(F2198,REFERENCIAS!$C:$D,2,0)*VLOOKUP($F$2,PONDERADORES!A:P,IF(AND(INFORMACION!$T2198='REFERENCIAS RIESGO'!$C$36,INFORMACION!$F2198=REFERENCIAS!$C$24),16,IF(INFORMACION!$T2198='REFERENCIAS RIESGO'!$C$36,13,IF(INFORMACION!$F2198=REFERENCIAS!$C$24,10,7))),0)+VLOOKUP(T2198,REFERENCIAS!$C:$D,2,0)*VLOOKUP($T$2,PONDERADORES!A:P,IF(AND(INFORMACION!$T2198='REFERENCIAS RIESGO'!$C$36,INFORMACION!$F2198=REFERENCIAS!$C$24),16,IF(INFORMACION!$T2198='REFERENCIAS RIESGO'!$C$36,13,IF(INFORMACION!$F2198=REFERENCIAS!$C$24,10,7))),0)+VLOOKUP(IF(J2198&lt;=0.2,0.2,IF(AND(J2198&gt;0.2,J2198&lt;=0.4),0.4,IF(AND(J2198&gt;0.4,J2198&lt;=0.6),0.6,IF(AND(J2198&gt;0.6,J2198&lt;=0.8),0.8,IF(AND(J2198&gt;0.8,J2198&lt;=1),1))))),REFERENCIAS!$C:$D,2,0)*VLOOKUP($J$2,PONDERADORES!A:P,IF(AND(INFORMACION!$T2198='REFERENCIAS RIESGO'!$C$36,INFORMACION!$F2198=REFERENCIAS!$C$24),16,IF(INFORMACION!$T2198='REFERENCIAS RIESGO'!$C$36,13,IF(INFORMACION!$F2198=REFERENCIAS!$C$24,10,7))),0)</f>
        <v>#REF!</v>
      </c>
      <c r="Y2198" s="68">
        <f>+VLOOKUP(M2198,REFERENCIAS!$C:$D,2,0)*VLOOKUP($M$2,PONDERADORES!$A$7:$G$9,7,0)+VLOOKUP(N2198,REFERENCIAS!$C:$D,2,0)*VLOOKUP($N$2,PONDERADORES!$A$7:$G$9,7,0)+VLOOKUP(O2198,REFERENCIAS!$C:$D,2,0)*VLOOKUP($O$2,PONDERADORES!$A$7:$G$9,7,0)</f>
        <v>0.2</v>
      </c>
      <c r="Z2198" s="2">
        <f>+VLOOKUP(IF(R2198&lt;0.1,0,IF(AND(R2198&gt;=0.1,R2198&lt;0.2),0.1,IF(AND(R2198&gt;=0.2,R2198&lt;0.3),0.2,IF(R2198&gt;0.3,0.3,)))),REFERENCIAS!$C:$D,2,0)*VLOOKUP($R$2,PONDERADORES!$A$11:$G$11,7,0)</f>
        <v>15</v>
      </c>
      <c r="AA2198" s="92"/>
      <c r="AB2198" s="95" t="e">
        <f t="shared" ca="1" si="135"/>
        <v>#REF!</v>
      </c>
      <c r="AC2198" s="23" t="e">
        <f ca="1">IF(AB2198&gt;REFERENCIAS!$C$62,REFERENCIAS!$B$62,IF(AND(AB2198&gt;=REFERENCIAS!$C$63,AB2198&lt;REFERENCIAS!$D$63),REFERENCIAS!$B$63,IF(AND(AB2198&gt;REFERENCIAS!$C$64,AB2198&lt;=REFERENCIAS!$D$64),REFERENCIAS!$B$64,IF(AND(AB2198&gt;=REFERENCIAS!$C$65,AB2198&lt;REFERENCIAS!$D$65),REFERENCIAS!$B$65, "Revisar"))))</f>
        <v>#REF!</v>
      </c>
      <c r="AD2198" s="94" t="e">
        <f ca="1">VLOOKUP(AC2198,REFERENCIAS!$B$62:$G$65,4,FALSE)</f>
        <v>#REF!</v>
      </c>
    </row>
    <row r="2199" spans="1:30" ht="17.25" x14ac:dyDescent="0.25">
      <c r="A2199" s="74"/>
      <c r="B2199" s="19"/>
      <c r="C2199" s="19"/>
      <c r="D2199" s="50"/>
      <c r="E2199" s="73"/>
      <c r="F2199" s="74"/>
      <c r="G2199" s="9"/>
      <c r="H2199" s="48"/>
      <c r="I2199" s="49">
        <f t="shared" ca="1" si="133"/>
        <v>2022</v>
      </c>
      <c r="J2199" s="22">
        <f t="shared" ca="1" si="132"/>
        <v>1</v>
      </c>
      <c r="K2199" s="19"/>
      <c r="L2199" s="73"/>
      <c r="M2199" s="74"/>
      <c r="N2199" s="19"/>
      <c r="O2199" s="73"/>
      <c r="P2199" s="82">
        <v>1</v>
      </c>
      <c r="Q2199" s="24">
        <v>1</v>
      </c>
      <c r="R2199" s="81">
        <f t="shared" si="134"/>
        <v>1</v>
      </c>
      <c r="S2199" s="87"/>
      <c r="T2199" s="19"/>
      <c r="U2199" s="25"/>
      <c r="V2199" s="25"/>
      <c r="W2199" s="81"/>
      <c r="X2199" s="91" t="e">
        <f ca="1">+VLOOKUP(#REF!,REFERENCIAS!$C:$D,2,0)*VLOOKUP(#REF!,PONDERADORES!A:P,IF(AND(INFORMACION!$T2199='REFERENCIAS RIESGO'!$C$36,INFORMACION!$F2199=REFERENCIAS!$C$24),16,IF(INFORMACION!$T2199='REFERENCIAS RIESGO'!$C$36,13,IF(INFORMACION!$F2199=REFERENCIAS!$C$24,10,7))),0)+VLOOKUP(K2199,REFERENCIAS!$C:$D,2,0)*VLOOKUP($K$2,PONDERADORES!A:P,IF(AND(INFORMACION!$T2199='REFERENCIAS RIESGO'!$C$36,INFORMACION!$F2199=REFERENCIAS!$C$24),16,IF(INFORMACION!$T2199='REFERENCIAS RIESGO'!$C$36,13,IF(INFORMACION!$F2199=REFERENCIAS!$C$24,10,7))),0)+VLOOKUP(L2199,REFERENCIAS!$C:$D,2,0)*VLOOKUP($L$2,PONDERADORES!A:P,IF(AND(INFORMACION!$T2199='REFERENCIAS RIESGO'!$C$36,INFORMACION!$F2199=REFERENCIAS!$C$24),16,IF(INFORMACION!$T2199='REFERENCIAS RIESGO'!$C$36,13,IF(INFORMACION!$F2199=REFERENCIAS!$C$24,10,7))),0)+VLOOKUP(F2199,REFERENCIAS!$C:$D,2,0)*VLOOKUP($F$2,PONDERADORES!A:P,IF(AND(INFORMACION!$T2199='REFERENCIAS RIESGO'!$C$36,INFORMACION!$F2199=REFERENCIAS!$C$24),16,IF(INFORMACION!$T2199='REFERENCIAS RIESGO'!$C$36,13,IF(INFORMACION!$F2199=REFERENCIAS!$C$24,10,7))),0)+VLOOKUP(T2199,REFERENCIAS!$C:$D,2,0)*VLOOKUP($T$2,PONDERADORES!A:P,IF(AND(INFORMACION!$T2199='REFERENCIAS RIESGO'!$C$36,INFORMACION!$F2199=REFERENCIAS!$C$24),16,IF(INFORMACION!$T2199='REFERENCIAS RIESGO'!$C$36,13,IF(INFORMACION!$F2199=REFERENCIAS!$C$24,10,7))),0)+VLOOKUP(IF(J2199&lt;=0.2,0.2,IF(AND(J2199&gt;0.2,J2199&lt;=0.4),0.4,IF(AND(J2199&gt;0.4,J2199&lt;=0.6),0.6,IF(AND(J2199&gt;0.6,J2199&lt;=0.8),0.8,IF(AND(J2199&gt;0.8,J2199&lt;=1),1))))),REFERENCIAS!$C:$D,2,0)*VLOOKUP($J$2,PONDERADORES!A:P,IF(AND(INFORMACION!$T2199='REFERENCIAS RIESGO'!$C$36,INFORMACION!$F2199=REFERENCIAS!$C$24),16,IF(INFORMACION!$T2199='REFERENCIAS RIESGO'!$C$36,13,IF(INFORMACION!$F2199=REFERENCIAS!$C$24,10,7))),0)</f>
        <v>#REF!</v>
      </c>
      <c r="Y2199" s="68">
        <f>+VLOOKUP(M2199,REFERENCIAS!$C:$D,2,0)*VLOOKUP($M$2,PONDERADORES!$A$7:$G$9,7,0)+VLOOKUP(N2199,REFERENCIAS!$C:$D,2,0)*VLOOKUP($N$2,PONDERADORES!$A$7:$G$9,7,0)+VLOOKUP(O2199,REFERENCIAS!$C:$D,2,0)*VLOOKUP($O$2,PONDERADORES!$A$7:$G$9,7,0)</f>
        <v>0.2</v>
      </c>
      <c r="Z2199" s="2">
        <f>+VLOOKUP(IF(R2199&lt;0.1,0,IF(AND(R2199&gt;=0.1,R2199&lt;0.2),0.1,IF(AND(R2199&gt;=0.2,R2199&lt;0.3),0.2,IF(R2199&gt;0.3,0.3,)))),REFERENCIAS!$C:$D,2,0)*VLOOKUP($R$2,PONDERADORES!$A$11:$G$11,7,0)</f>
        <v>15</v>
      </c>
      <c r="AA2199" s="92"/>
      <c r="AB2199" s="95" t="e">
        <f t="shared" ca="1" si="135"/>
        <v>#REF!</v>
      </c>
      <c r="AC2199" s="23" t="e">
        <f ca="1">IF(AB2199&gt;REFERENCIAS!$C$62,REFERENCIAS!$B$62,IF(AND(AB2199&gt;=REFERENCIAS!$C$63,AB2199&lt;REFERENCIAS!$D$63),REFERENCIAS!$B$63,IF(AND(AB2199&gt;REFERENCIAS!$C$64,AB2199&lt;=REFERENCIAS!$D$64),REFERENCIAS!$B$64,IF(AND(AB2199&gt;=REFERENCIAS!$C$65,AB2199&lt;REFERENCIAS!$D$65),REFERENCIAS!$B$65, "Revisar"))))</f>
        <v>#REF!</v>
      </c>
      <c r="AD2199" s="94" t="e">
        <f ca="1">VLOOKUP(AC2199,REFERENCIAS!$B$62:$G$65,4,FALSE)</f>
        <v>#REF!</v>
      </c>
    </row>
    <row r="2200" spans="1:30" ht="17.25" x14ac:dyDescent="0.25">
      <c r="A2200" s="74"/>
      <c r="B2200" s="19"/>
      <c r="C2200" s="19"/>
      <c r="D2200" s="50"/>
      <c r="E2200" s="73"/>
      <c r="F2200" s="74"/>
      <c r="G2200" s="9"/>
      <c r="H2200" s="48"/>
      <c r="I2200" s="49">
        <f t="shared" ca="1" si="133"/>
        <v>2022</v>
      </c>
      <c r="J2200" s="22">
        <f t="shared" ca="1" si="132"/>
        <v>1</v>
      </c>
      <c r="K2200" s="19"/>
      <c r="L2200" s="73"/>
      <c r="M2200" s="74"/>
      <c r="N2200" s="19"/>
      <c r="O2200" s="73"/>
      <c r="P2200" s="82">
        <v>1</v>
      </c>
      <c r="Q2200" s="24">
        <v>1</v>
      </c>
      <c r="R2200" s="81">
        <f t="shared" si="134"/>
        <v>1</v>
      </c>
      <c r="S2200" s="87"/>
      <c r="T2200" s="19"/>
      <c r="U2200" s="25"/>
      <c r="V2200" s="25"/>
      <c r="W2200" s="81"/>
      <c r="X2200" s="91" t="e">
        <f ca="1">+VLOOKUP(#REF!,REFERENCIAS!$C:$D,2,0)*VLOOKUP(#REF!,PONDERADORES!A:P,IF(AND(INFORMACION!$T2200='REFERENCIAS RIESGO'!$C$36,INFORMACION!$F2200=REFERENCIAS!$C$24),16,IF(INFORMACION!$T2200='REFERENCIAS RIESGO'!$C$36,13,IF(INFORMACION!$F2200=REFERENCIAS!$C$24,10,7))),0)+VLOOKUP(K2200,REFERENCIAS!$C:$D,2,0)*VLOOKUP($K$2,PONDERADORES!A:P,IF(AND(INFORMACION!$T2200='REFERENCIAS RIESGO'!$C$36,INFORMACION!$F2200=REFERENCIAS!$C$24),16,IF(INFORMACION!$T2200='REFERENCIAS RIESGO'!$C$36,13,IF(INFORMACION!$F2200=REFERENCIAS!$C$24,10,7))),0)+VLOOKUP(L2200,REFERENCIAS!$C:$D,2,0)*VLOOKUP($L$2,PONDERADORES!A:P,IF(AND(INFORMACION!$T2200='REFERENCIAS RIESGO'!$C$36,INFORMACION!$F2200=REFERENCIAS!$C$24),16,IF(INFORMACION!$T2200='REFERENCIAS RIESGO'!$C$36,13,IF(INFORMACION!$F2200=REFERENCIAS!$C$24,10,7))),0)+VLOOKUP(F2200,REFERENCIAS!$C:$D,2,0)*VLOOKUP($F$2,PONDERADORES!A:P,IF(AND(INFORMACION!$T2200='REFERENCIAS RIESGO'!$C$36,INFORMACION!$F2200=REFERENCIAS!$C$24),16,IF(INFORMACION!$T2200='REFERENCIAS RIESGO'!$C$36,13,IF(INFORMACION!$F2200=REFERENCIAS!$C$24,10,7))),0)+VLOOKUP(T2200,REFERENCIAS!$C:$D,2,0)*VLOOKUP($T$2,PONDERADORES!A:P,IF(AND(INFORMACION!$T2200='REFERENCIAS RIESGO'!$C$36,INFORMACION!$F2200=REFERENCIAS!$C$24),16,IF(INFORMACION!$T2200='REFERENCIAS RIESGO'!$C$36,13,IF(INFORMACION!$F2200=REFERENCIAS!$C$24,10,7))),0)+VLOOKUP(IF(J2200&lt;=0.2,0.2,IF(AND(J2200&gt;0.2,J2200&lt;=0.4),0.4,IF(AND(J2200&gt;0.4,J2200&lt;=0.6),0.6,IF(AND(J2200&gt;0.6,J2200&lt;=0.8),0.8,IF(AND(J2200&gt;0.8,J2200&lt;=1),1))))),REFERENCIAS!$C:$D,2,0)*VLOOKUP($J$2,PONDERADORES!A:P,IF(AND(INFORMACION!$T2200='REFERENCIAS RIESGO'!$C$36,INFORMACION!$F2200=REFERENCIAS!$C$24),16,IF(INFORMACION!$T2200='REFERENCIAS RIESGO'!$C$36,13,IF(INFORMACION!$F2200=REFERENCIAS!$C$24,10,7))),0)</f>
        <v>#REF!</v>
      </c>
      <c r="Y2200" s="68">
        <f>+VLOOKUP(M2200,REFERENCIAS!$C:$D,2,0)*VLOOKUP($M$2,PONDERADORES!$A$7:$G$9,7,0)+VLOOKUP(N2200,REFERENCIAS!$C:$D,2,0)*VLOOKUP($N$2,PONDERADORES!$A$7:$G$9,7,0)+VLOOKUP(O2200,REFERENCIAS!$C:$D,2,0)*VLOOKUP($O$2,PONDERADORES!$A$7:$G$9,7,0)</f>
        <v>0.2</v>
      </c>
      <c r="Z2200" s="2">
        <f>+VLOOKUP(IF(R2200&lt;0.1,0,IF(AND(R2200&gt;=0.1,R2200&lt;0.2),0.1,IF(AND(R2200&gt;=0.2,R2200&lt;0.3),0.2,IF(R2200&gt;0.3,0.3,)))),REFERENCIAS!$C:$D,2,0)*VLOOKUP($R$2,PONDERADORES!$A$11:$G$11,7,0)</f>
        <v>15</v>
      </c>
      <c r="AA2200" s="92"/>
      <c r="AB2200" s="95" t="e">
        <f t="shared" ca="1" si="135"/>
        <v>#REF!</v>
      </c>
      <c r="AC2200" s="23" t="e">
        <f ca="1">IF(AB2200&gt;REFERENCIAS!$C$62,REFERENCIAS!$B$62,IF(AND(AB2200&gt;=REFERENCIAS!$C$63,AB2200&lt;REFERENCIAS!$D$63),REFERENCIAS!$B$63,IF(AND(AB2200&gt;REFERENCIAS!$C$64,AB2200&lt;=REFERENCIAS!$D$64),REFERENCIAS!$B$64,IF(AND(AB2200&gt;=REFERENCIAS!$C$65,AB2200&lt;REFERENCIAS!$D$65),REFERENCIAS!$B$65, "Revisar"))))</f>
        <v>#REF!</v>
      </c>
      <c r="AD2200" s="94" t="e">
        <f ca="1">VLOOKUP(AC2200,REFERENCIAS!$B$62:$G$65,4,FALSE)</f>
        <v>#REF!</v>
      </c>
    </row>
    <row r="2201" spans="1:30" ht="17.25" x14ac:dyDescent="0.25">
      <c r="A2201" s="74"/>
      <c r="B2201" s="19"/>
      <c r="C2201" s="19"/>
      <c r="D2201" s="50"/>
      <c r="E2201" s="73"/>
      <c r="F2201" s="74"/>
      <c r="G2201" s="9"/>
      <c r="H2201" s="48"/>
      <c r="I2201" s="49">
        <f t="shared" ca="1" si="133"/>
        <v>2022</v>
      </c>
      <c r="J2201" s="22">
        <f t="shared" ca="1" si="132"/>
        <v>1</v>
      </c>
      <c r="K2201" s="19"/>
      <c r="L2201" s="73"/>
      <c r="M2201" s="74"/>
      <c r="N2201" s="19"/>
      <c r="O2201" s="73"/>
      <c r="P2201" s="82">
        <v>1</v>
      </c>
      <c r="Q2201" s="24">
        <v>1</v>
      </c>
      <c r="R2201" s="81">
        <f t="shared" si="134"/>
        <v>1</v>
      </c>
      <c r="S2201" s="87"/>
      <c r="T2201" s="19"/>
      <c r="U2201" s="25"/>
      <c r="V2201" s="25"/>
      <c r="W2201" s="81"/>
      <c r="X2201" s="91" t="e">
        <f ca="1">+VLOOKUP(#REF!,REFERENCIAS!$C:$D,2,0)*VLOOKUP(#REF!,PONDERADORES!A:P,IF(AND(INFORMACION!$T2201='REFERENCIAS RIESGO'!$C$36,INFORMACION!$F2201=REFERENCIAS!$C$24),16,IF(INFORMACION!$T2201='REFERENCIAS RIESGO'!$C$36,13,IF(INFORMACION!$F2201=REFERENCIAS!$C$24,10,7))),0)+VLOOKUP(K2201,REFERENCIAS!$C:$D,2,0)*VLOOKUP($K$2,PONDERADORES!A:P,IF(AND(INFORMACION!$T2201='REFERENCIAS RIESGO'!$C$36,INFORMACION!$F2201=REFERENCIAS!$C$24),16,IF(INFORMACION!$T2201='REFERENCIAS RIESGO'!$C$36,13,IF(INFORMACION!$F2201=REFERENCIAS!$C$24,10,7))),0)+VLOOKUP(L2201,REFERENCIAS!$C:$D,2,0)*VLOOKUP($L$2,PONDERADORES!A:P,IF(AND(INFORMACION!$T2201='REFERENCIAS RIESGO'!$C$36,INFORMACION!$F2201=REFERENCIAS!$C$24),16,IF(INFORMACION!$T2201='REFERENCIAS RIESGO'!$C$36,13,IF(INFORMACION!$F2201=REFERENCIAS!$C$24,10,7))),0)+VLOOKUP(F2201,REFERENCIAS!$C:$D,2,0)*VLOOKUP($F$2,PONDERADORES!A:P,IF(AND(INFORMACION!$T2201='REFERENCIAS RIESGO'!$C$36,INFORMACION!$F2201=REFERENCIAS!$C$24),16,IF(INFORMACION!$T2201='REFERENCIAS RIESGO'!$C$36,13,IF(INFORMACION!$F2201=REFERENCIAS!$C$24,10,7))),0)+VLOOKUP(T2201,REFERENCIAS!$C:$D,2,0)*VLOOKUP($T$2,PONDERADORES!A:P,IF(AND(INFORMACION!$T2201='REFERENCIAS RIESGO'!$C$36,INFORMACION!$F2201=REFERENCIAS!$C$24),16,IF(INFORMACION!$T2201='REFERENCIAS RIESGO'!$C$36,13,IF(INFORMACION!$F2201=REFERENCIAS!$C$24,10,7))),0)+VLOOKUP(IF(J2201&lt;=0.2,0.2,IF(AND(J2201&gt;0.2,J2201&lt;=0.4),0.4,IF(AND(J2201&gt;0.4,J2201&lt;=0.6),0.6,IF(AND(J2201&gt;0.6,J2201&lt;=0.8),0.8,IF(AND(J2201&gt;0.8,J2201&lt;=1),1))))),REFERENCIAS!$C:$D,2,0)*VLOOKUP($J$2,PONDERADORES!A:P,IF(AND(INFORMACION!$T2201='REFERENCIAS RIESGO'!$C$36,INFORMACION!$F2201=REFERENCIAS!$C$24),16,IF(INFORMACION!$T2201='REFERENCIAS RIESGO'!$C$36,13,IF(INFORMACION!$F2201=REFERENCIAS!$C$24,10,7))),0)</f>
        <v>#REF!</v>
      </c>
      <c r="Y2201" s="68">
        <f>+VLOOKUP(M2201,REFERENCIAS!$C:$D,2,0)*VLOOKUP($M$2,PONDERADORES!$A$7:$G$9,7,0)+VLOOKUP(N2201,REFERENCIAS!$C:$D,2,0)*VLOOKUP($N$2,PONDERADORES!$A$7:$G$9,7,0)+VLOOKUP(O2201,REFERENCIAS!$C:$D,2,0)*VLOOKUP($O$2,PONDERADORES!$A$7:$G$9,7,0)</f>
        <v>0.2</v>
      </c>
      <c r="Z2201" s="2">
        <f>+VLOOKUP(IF(R2201&lt;0.1,0,IF(AND(R2201&gt;=0.1,R2201&lt;0.2),0.1,IF(AND(R2201&gt;=0.2,R2201&lt;0.3),0.2,IF(R2201&gt;0.3,0.3,)))),REFERENCIAS!$C:$D,2,0)*VLOOKUP($R$2,PONDERADORES!$A$11:$G$11,7,0)</f>
        <v>15</v>
      </c>
      <c r="AA2201" s="92"/>
      <c r="AB2201" s="95" t="e">
        <f t="shared" ca="1" si="135"/>
        <v>#REF!</v>
      </c>
      <c r="AC2201" s="23" t="e">
        <f ca="1">IF(AB2201&gt;REFERENCIAS!$C$62,REFERENCIAS!$B$62,IF(AND(AB2201&gt;=REFERENCIAS!$C$63,AB2201&lt;REFERENCIAS!$D$63),REFERENCIAS!$B$63,IF(AND(AB2201&gt;REFERENCIAS!$C$64,AB2201&lt;=REFERENCIAS!$D$64),REFERENCIAS!$B$64,IF(AND(AB2201&gt;=REFERENCIAS!$C$65,AB2201&lt;REFERENCIAS!$D$65),REFERENCIAS!$B$65, "Revisar"))))</f>
        <v>#REF!</v>
      </c>
      <c r="AD2201" s="94" t="e">
        <f ca="1">VLOOKUP(AC2201,REFERENCIAS!$B$62:$G$65,4,FALSE)</f>
        <v>#REF!</v>
      </c>
    </row>
    <row r="2202" spans="1:30" ht="17.25" x14ac:dyDescent="0.25">
      <c r="A2202" s="74"/>
      <c r="B2202" s="19"/>
      <c r="C2202" s="19"/>
      <c r="D2202" s="50"/>
      <c r="E2202" s="73"/>
      <c r="F2202" s="74"/>
      <c r="G2202" s="9"/>
      <c r="H2202" s="48"/>
      <c r="I2202" s="49">
        <f t="shared" ca="1" si="133"/>
        <v>2022</v>
      </c>
      <c r="J2202" s="22">
        <f t="shared" ca="1" si="132"/>
        <v>1</v>
      </c>
      <c r="K2202" s="19"/>
      <c r="L2202" s="73"/>
      <c r="M2202" s="74"/>
      <c r="N2202" s="19"/>
      <c r="O2202" s="73"/>
      <c r="P2202" s="82">
        <v>1</v>
      </c>
      <c r="Q2202" s="24">
        <v>1</v>
      </c>
      <c r="R2202" s="81">
        <f t="shared" si="134"/>
        <v>1</v>
      </c>
      <c r="S2202" s="87"/>
      <c r="T2202" s="19"/>
      <c r="U2202" s="25"/>
      <c r="V2202" s="25"/>
      <c r="W2202" s="81"/>
      <c r="X2202" s="91" t="e">
        <f ca="1">+VLOOKUP(#REF!,REFERENCIAS!$C:$D,2,0)*VLOOKUP(#REF!,PONDERADORES!A:P,IF(AND(INFORMACION!$T2202='REFERENCIAS RIESGO'!$C$36,INFORMACION!$F2202=REFERENCIAS!$C$24),16,IF(INFORMACION!$T2202='REFERENCIAS RIESGO'!$C$36,13,IF(INFORMACION!$F2202=REFERENCIAS!$C$24,10,7))),0)+VLOOKUP(K2202,REFERENCIAS!$C:$D,2,0)*VLOOKUP($K$2,PONDERADORES!A:P,IF(AND(INFORMACION!$T2202='REFERENCIAS RIESGO'!$C$36,INFORMACION!$F2202=REFERENCIAS!$C$24),16,IF(INFORMACION!$T2202='REFERENCIAS RIESGO'!$C$36,13,IF(INFORMACION!$F2202=REFERENCIAS!$C$24,10,7))),0)+VLOOKUP(L2202,REFERENCIAS!$C:$D,2,0)*VLOOKUP($L$2,PONDERADORES!A:P,IF(AND(INFORMACION!$T2202='REFERENCIAS RIESGO'!$C$36,INFORMACION!$F2202=REFERENCIAS!$C$24),16,IF(INFORMACION!$T2202='REFERENCIAS RIESGO'!$C$36,13,IF(INFORMACION!$F2202=REFERENCIAS!$C$24,10,7))),0)+VLOOKUP(F2202,REFERENCIAS!$C:$D,2,0)*VLOOKUP($F$2,PONDERADORES!A:P,IF(AND(INFORMACION!$T2202='REFERENCIAS RIESGO'!$C$36,INFORMACION!$F2202=REFERENCIAS!$C$24),16,IF(INFORMACION!$T2202='REFERENCIAS RIESGO'!$C$36,13,IF(INFORMACION!$F2202=REFERENCIAS!$C$24,10,7))),0)+VLOOKUP(T2202,REFERENCIAS!$C:$D,2,0)*VLOOKUP($T$2,PONDERADORES!A:P,IF(AND(INFORMACION!$T2202='REFERENCIAS RIESGO'!$C$36,INFORMACION!$F2202=REFERENCIAS!$C$24),16,IF(INFORMACION!$T2202='REFERENCIAS RIESGO'!$C$36,13,IF(INFORMACION!$F2202=REFERENCIAS!$C$24,10,7))),0)+VLOOKUP(IF(J2202&lt;=0.2,0.2,IF(AND(J2202&gt;0.2,J2202&lt;=0.4),0.4,IF(AND(J2202&gt;0.4,J2202&lt;=0.6),0.6,IF(AND(J2202&gt;0.6,J2202&lt;=0.8),0.8,IF(AND(J2202&gt;0.8,J2202&lt;=1),1))))),REFERENCIAS!$C:$D,2,0)*VLOOKUP($J$2,PONDERADORES!A:P,IF(AND(INFORMACION!$T2202='REFERENCIAS RIESGO'!$C$36,INFORMACION!$F2202=REFERENCIAS!$C$24),16,IF(INFORMACION!$T2202='REFERENCIAS RIESGO'!$C$36,13,IF(INFORMACION!$F2202=REFERENCIAS!$C$24,10,7))),0)</f>
        <v>#REF!</v>
      </c>
      <c r="Y2202" s="68">
        <f>+VLOOKUP(M2202,REFERENCIAS!$C:$D,2,0)*VLOOKUP($M$2,PONDERADORES!$A$7:$G$9,7,0)+VLOOKUP(N2202,REFERENCIAS!$C:$D,2,0)*VLOOKUP($N$2,PONDERADORES!$A$7:$G$9,7,0)+VLOOKUP(O2202,REFERENCIAS!$C:$D,2,0)*VLOOKUP($O$2,PONDERADORES!$A$7:$G$9,7,0)</f>
        <v>0.2</v>
      </c>
      <c r="Z2202" s="2">
        <f>+VLOOKUP(IF(R2202&lt;0.1,0,IF(AND(R2202&gt;=0.1,R2202&lt;0.2),0.1,IF(AND(R2202&gt;=0.2,R2202&lt;0.3),0.2,IF(R2202&gt;0.3,0.3,)))),REFERENCIAS!$C:$D,2,0)*VLOOKUP($R$2,PONDERADORES!$A$11:$G$11,7,0)</f>
        <v>15</v>
      </c>
      <c r="AA2202" s="92"/>
      <c r="AB2202" s="95" t="e">
        <f t="shared" ca="1" si="135"/>
        <v>#REF!</v>
      </c>
      <c r="AC2202" s="23" t="e">
        <f ca="1">IF(AB2202&gt;REFERENCIAS!$C$62,REFERENCIAS!$B$62,IF(AND(AB2202&gt;=REFERENCIAS!$C$63,AB2202&lt;REFERENCIAS!$D$63),REFERENCIAS!$B$63,IF(AND(AB2202&gt;REFERENCIAS!$C$64,AB2202&lt;=REFERENCIAS!$D$64),REFERENCIAS!$B$64,IF(AND(AB2202&gt;=REFERENCIAS!$C$65,AB2202&lt;REFERENCIAS!$D$65),REFERENCIAS!$B$65, "Revisar"))))</f>
        <v>#REF!</v>
      </c>
      <c r="AD2202" s="94" t="e">
        <f ca="1">VLOOKUP(AC2202,REFERENCIAS!$B$62:$G$65,4,FALSE)</f>
        <v>#REF!</v>
      </c>
    </row>
    <row r="2203" spans="1:30" ht="17.25" x14ac:dyDescent="0.25">
      <c r="A2203" s="74"/>
      <c r="B2203" s="19"/>
      <c r="C2203" s="19"/>
      <c r="D2203" s="50"/>
      <c r="E2203" s="73"/>
      <c r="F2203" s="74"/>
      <c r="G2203" s="9"/>
      <c r="H2203" s="48"/>
      <c r="I2203" s="49">
        <f t="shared" ca="1" si="133"/>
        <v>2022</v>
      </c>
      <c r="J2203" s="22">
        <f t="shared" ca="1" si="132"/>
        <v>1</v>
      </c>
      <c r="K2203" s="19"/>
      <c r="L2203" s="73"/>
      <c r="M2203" s="74"/>
      <c r="N2203" s="19"/>
      <c r="O2203" s="73"/>
      <c r="P2203" s="82">
        <v>1</v>
      </c>
      <c r="Q2203" s="24">
        <v>1</v>
      </c>
      <c r="R2203" s="81">
        <f t="shared" si="134"/>
        <v>1</v>
      </c>
      <c r="S2203" s="87"/>
      <c r="T2203" s="19"/>
      <c r="U2203" s="25"/>
      <c r="V2203" s="25"/>
      <c r="W2203" s="81"/>
      <c r="X2203" s="91" t="e">
        <f ca="1">+VLOOKUP(#REF!,REFERENCIAS!$C:$D,2,0)*VLOOKUP(#REF!,PONDERADORES!A:P,IF(AND(INFORMACION!$T2203='REFERENCIAS RIESGO'!$C$36,INFORMACION!$F2203=REFERENCIAS!$C$24),16,IF(INFORMACION!$T2203='REFERENCIAS RIESGO'!$C$36,13,IF(INFORMACION!$F2203=REFERENCIAS!$C$24,10,7))),0)+VLOOKUP(K2203,REFERENCIAS!$C:$D,2,0)*VLOOKUP($K$2,PONDERADORES!A:P,IF(AND(INFORMACION!$T2203='REFERENCIAS RIESGO'!$C$36,INFORMACION!$F2203=REFERENCIAS!$C$24),16,IF(INFORMACION!$T2203='REFERENCIAS RIESGO'!$C$36,13,IF(INFORMACION!$F2203=REFERENCIAS!$C$24,10,7))),0)+VLOOKUP(L2203,REFERENCIAS!$C:$D,2,0)*VLOOKUP($L$2,PONDERADORES!A:P,IF(AND(INFORMACION!$T2203='REFERENCIAS RIESGO'!$C$36,INFORMACION!$F2203=REFERENCIAS!$C$24),16,IF(INFORMACION!$T2203='REFERENCIAS RIESGO'!$C$36,13,IF(INFORMACION!$F2203=REFERENCIAS!$C$24,10,7))),0)+VLOOKUP(F2203,REFERENCIAS!$C:$D,2,0)*VLOOKUP($F$2,PONDERADORES!A:P,IF(AND(INFORMACION!$T2203='REFERENCIAS RIESGO'!$C$36,INFORMACION!$F2203=REFERENCIAS!$C$24),16,IF(INFORMACION!$T2203='REFERENCIAS RIESGO'!$C$36,13,IF(INFORMACION!$F2203=REFERENCIAS!$C$24,10,7))),0)+VLOOKUP(T2203,REFERENCIAS!$C:$D,2,0)*VLOOKUP($T$2,PONDERADORES!A:P,IF(AND(INFORMACION!$T2203='REFERENCIAS RIESGO'!$C$36,INFORMACION!$F2203=REFERENCIAS!$C$24),16,IF(INFORMACION!$T2203='REFERENCIAS RIESGO'!$C$36,13,IF(INFORMACION!$F2203=REFERENCIAS!$C$24,10,7))),0)+VLOOKUP(IF(J2203&lt;=0.2,0.2,IF(AND(J2203&gt;0.2,J2203&lt;=0.4),0.4,IF(AND(J2203&gt;0.4,J2203&lt;=0.6),0.6,IF(AND(J2203&gt;0.6,J2203&lt;=0.8),0.8,IF(AND(J2203&gt;0.8,J2203&lt;=1),1))))),REFERENCIAS!$C:$D,2,0)*VLOOKUP($J$2,PONDERADORES!A:P,IF(AND(INFORMACION!$T2203='REFERENCIAS RIESGO'!$C$36,INFORMACION!$F2203=REFERENCIAS!$C$24),16,IF(INFORMACION!$T2203='REFERENCIAS RIESGO'!$C$36,13,IF(INFORMACION!$F2203=REFERENCIAS!$C$24,10,7))),0)</f>
        <v>#REF!</v>
      </c>
      <c r="Y2203" s="68">
        <f>+VLOOKUP(M2203,REFERENCIAS!$C:$D,2,0)*VLOOKUP($M$2,PONDERADORES!$A$7:$G$9,7,0)+VLOOKUP(N2203,REFERENCIAS!$C:$D,2,0)*VLOOKUP($N$2,PONDERADORES!$A$7:$G$9,7,0)+VLOOKUP(O2203,REFERENCIAS!$C:$D,2,0)*VLOOKUP($O$2,PONDERADORES!$A$7:$G$9,7,0)</f>
        <v>0.2</v>
      </c>
      <c r="Z2203" s="2">
        <f>+VLOOKUP(IF(R2203&lt;0.1,0,IF(AND(R2203&gt;=0.1,R2203&lt;0.2),0.1,IF(AND(R2203&gt;=0.2,R2203&lt;0.3),0.2,IF(R2203&gt;0.3,0.3,)))),REFERENCIAS!$C:$D,2,0)*VLOOKUP($R$2,PONDERADORES!$A$11:$G$11,7,0)</f>
        <v>15</v>
      </c>
      <c r="AA2203" s="92"/>
      <c r="AB2203" s="95" t="e">
        <f t="shared" ca="1" si="135"/>
        <v>#REF!</v>
      </c>
      <c r="AC2203" s="23" t="e">
        <f ca="1">IF(AB2203&gt;REFERENCIAS!$C$62,REFERENCIAS!$B$62,IF(AND(AB2203&gt;=REFERENCIAS!$C$63,AB2203&lt;REFERENCIAS!$D$63),REFERENCIAS!$B$63,IF(AND(AB2203&gt;REFERENCIAS!$C$64,AB2203&lt;=REFERENCIAS!$D$64),REFERENCIAS!$B$64,IF(AND(AB2203&gt;=REFERENCIAS!$C$65,AB2203&lt;REFERENCIAS!$D$65),REFERENCIAS!$B$65, "Revisar"))))</f>
        <v>#REF!</v>
      </c>
      <c r="AD2203" s="94" t="e">
        <f ca="1">VLOOKUP(AC2203,REFERENCIAS!$B$62:$G$65,4,FALSE)</f>
        <v>#REF!</v>
      </c>
    </row>
    <row r="2204" spans="1:30" ht="17.25" x14ac:dyDescent="0.25">
      <c r="A2204" s="74"/>
      <c r="B2204" s="19"/>
      <c r="C2204" s="19"/>
      <c r="D2204" s="50"/>
      <c r="E2204" s="73"/>
      <c r="F2204" s="74"/>
      <c r="G2204" s="9"/>
      <c r="H2204" s="48"/>
      <c r="I2204" s="49">
        <f t="shared" ca="1" si="133"/>
        <v>2022</v>
      </c>
      <c r="J2204" s="22">
        <f t="shared" ca="1" si="132"/>
        <v>1</v>
      </c>
      <c r="K2204" s="19"/>
      <c r="L2204" s="73"/>
      <c r="M2204" s="74"/>
      <c r="N2204" s="19"/>
      <c r="O2204" s="73"/>
      <c r="P2204" s="82">
        <v>1</v>
      </c>
      <c r="Q2204" s="24">
        <v>1</v>
      </c>
      <c r="R2204" s="81">
        <f t="shared" si="134"/>
        <v>1</v>
      </c>
      <c r="S2204" s="87"/>
      <c r="T2204" s="19"/>
      <c r="U2204" s="25"/>
      <c r="V2204" s="25"/>
      <c r="W2204" s="81"/>
      <c r="X2204" s="91" t="e">
        <f ca="1">+VLOOKUP(#REF!,REFERENCIAS!$C:$D,2,0)*VLOOKUP(#REF!,PONDERADORES!A:P,IF(AND(INFORMACION!$T2204='REFERENCIAS RIESGO'!$C$36,INFORMACION!$F2204=REFERENCIAS!$C$24),16,IF(INFORMACION!$T2204='REFERENCIAS RIESGO'!$C$36,13,IF(INFORMACION!$F2204=REFERENCIAS!$C$24,10,7))),0)+VLOOKUP(K2204,REFERENCIAS!$C:$D,2,0)*VLOOKUP($K$2,PONDERADORES!A:P,IF(AND(INFORMACION!$T2204='REFERENCIAS RIESGO'!$C$36,INFORMACION!$F2204=REFERENCIAS!$C$24),16,IF(INFORMACION!$T2204='REFERENCIAS RIESGO'!$C$36,13,IF(INFORMACION!$F2204=REFERENCIAS!$C$24,10,7))),0)+VLOOKUP(L2204,REFERENCIAS!$C:$D,2,0)*VLOOKUP($L$2,PONDERADORES!A:P,IF(AND(INFORMACION!$T2204='REFERENCIAS RIESGO'!$C$36,INFORMACION!$F2204=REFERENCIAS!$C$24),16,IF(INFORMACION!$T2204='REFERENCIAS RIESGO'!$C$36,13,IF(INFORMACION!$F2204=REFERENCIAS!$C$24,10,7))),0)+VLOOKUP(F2204,REFERENCIAS!$C:$D,2,0)*VLOOKUP($F$2,PONDERADORES!A:P,IF(AND(INFORMACION!$T2204='REFERENCIAS RIESGO'!$C$36,INFORMACION!$F2204=REFERENCIAS!$C$24),16,IF(INFORMACION!$T2204='REFERENCIAS RIESGO'!$C$36,13,IF(INFORMACION!$F2204=REFERENCIAS!$C$24,10,7))),0)+VLOOKUP(T2204,REFERENCIAS!$C:$D,2,0)*VLOOKUP($T$2,PONDERADORES!A:P,IF(AND(INFORMACION!$T2204='REFERENCIAS RIESGO'!$C$36,INFORMACION!$F2204=REFERENCIAS!$C$24),16,IF(INFORMACION!$T2204='REFERENCIAS RIESGO'!$C$36,13,IF(INFORMACION!$F2204=REFERENCIAS!$C$24,10,7))),0)+VLOOKUP(IF(J2204&lt;=0.2,0.2,IF(AND(J2204&gt;0.2,J2204&lt;=0.4),0.4,IF(AND(J2204&gt;0.4,J2204&lt;=0.6),0.6,IF(AND(J2204&gt;0.6,J2204&lt;=0.8),0.8,IF(AND(J2204&gt;0.8,J2204&lt;=1),1))))),REFERENCIAS!$C:$D,2,0)*VLOOKUP($J$2,PONDERADORES!A:P,IF(AND(INFORMACION!$T2204='REFERENCIAS RIESGO'!$C$36,INFORMACION!$F2204=REFERENCIAS!$C$24),16,IF(INFORMACION!$T2204='REFERENCIAS RIESGO'!$C$36,13,IF(INFORMACION!$F2204=REFERENCIAS!$C$24,10,7))),0)</f>
        <v>#REF!</v>
      </c>
      <c r="Y2204" s="68">
        <f>+VLOOKUP(M2204,REFERENCIAS!$C:$D,2,0)*VLOOKUP($M$2,PONDERADORES!$A$7:$G$9,7,0)+VLOOKUP(N2204,REFERENCIAS!$C:$D,2,0)*VLOOKUP($N$2,PONDERADORES!$A$7:$G$9,7,0)+VLOOKUP(O2204,REFERENCIAS!$C:$D,2,0)*VLOOKUP($O$2,PONDERADORES!$A$7:$G$9,7,0)</f>
        <v>0.2</v>
      </c>
      <c r="Z2204" s="2">
        <f>+VLOOKUP(IF(R2204&lt;0.1,0,IF(AND(R2204&gt;=0.1,R2204&lt;0.2),0.1,IF(AND(R2204&gt;=0.2,R2204&lt;0.3),0.2,IF(R2204&gt;0.3,0.3,)))),REFERENCIAS!$C:$D,2,0)*VLOOKUP($R$2,PONDERADORES!$A$11:$G$11,7,0)</f>
        <v>15</v>
      </c>
      <c r="AA2204" s="92"/>
      <c r="AB2204" s="95" t="e">
        <f t="shared" ca="1" si="135"/>
        <v>#REF!</v>
      </c>
      <c r="AC2204" s="23" t="e">
        <f ca="1">IF(AB2204&gt;REFERENCIAS!$C$62,REFERENCIAS!$B$62,IF(AND(AB2204&gt;=REFERENCIAS!$C$63,AB2204&lt;REFERENCIAS!$D$63),REFERENCIAS!$B$63,IF(AND(AB2204&gt;REFERENCIAS!$C$64,AB2204&lt;=REFERENCIAS!$D$64),REFERENCIAS!$B$64,IF(AND(AB2204&gt;=REFERENCIAS!$C$65,AB2204&lt;REFERENCIAS!$D$65),REFERENCIAS!$B$65, "Revisar"))))</f>
        <v>#REF!</v>
      </c>
      <c r="AD2204" s="94" t="e">
        <f ca="1">VLOOKUP(AC2204,REFERENCIAS!$B$62:$G$65,4,FALSE)</f>
        <v>#REF!</v>
      </c>
    </row>
    <row r="2205" spans="1:30" ht="17.25" x14ac:dyDescent="0.25">
      <c r="A2205" s="74"/>
      <c r="B2205" s="19"/>
      <c r="C2205" s="19"/>
      <c r="D2205" s="50"/>
      <c r="E2205" s="73"/>
      <c r="F2205" s="74"/>
      <c r="G2205" s="9"/>
      <c r="H2205" s="48"/>
      <c r="I2205" s="49">
        <f t="shared" ca="1" si="133"/>
        <v>2022</v>
      </c>
      <c r="J2205" s="22">
        <f t="shared" ca="1" si="132"/>
        <v>1</v>
      </c>
      <c r="K2205" s="19"/>
      <c r="L2205" s="73"/>
      <c r="M2205" s="74"/>
      <c r="N2205" s="19"/>
      <c r="O2205" s="73"/>
      <c r="P2205" s="82">
        <v>1</v>
      </c>
      <c r="Q2205" s="24">
        <v>1</v>
      </c>
      <c r="R2205" s="81">
        <f t="shared" si="134"/>
        <v>1</v>
      </c>
      <c r="S2205" s="87"/>
      <c r="T2205" s="19"/>
      <c r="U2205" s="25"/>
      <c r="V2205" s="25"/>
      <c r="W2205" s="81"/>
      <c r="X2205" s="91" t="e">
        <f ca="1">+VLOOKUP(#REF!,REFERENCIAS!$C:$D,2,0)*VLOOKUP(#REF!,PONDERADORES!A:P,IF(AND(INFORMACION!$T2205='REFERENCIAS RIESGO'!$C$36,INFORMACION!$F2205=REFERENCIAS!$C$24),16,IF(INFORMACION!$T2205='REFERENCIAS RIESGO'!$C$36,13,IF(INFORMACION!$F2205=REFERENCIAS!$C$24,10,7))),0)+VLOOKUP(K2205,REFERENCIAS!$C:$D,2,0)*VLOOKUP($K$2,PONDERADORES!A:P,IF(AND(INFORMACION!$T2205='REFERENCIAS RIESGO'!$C$36,INFORMACION!$F2205=REFERENCIAS!$C$24),16,IF(INFORMACION!$T2205='REFERENCIAS RIESGO'!$C$36,13,IF(INFORMACION!$F2205=REFERENCIAS!$C$24,10,7))),0)+VLOOKUP(L2205,REFERENCIAS!$C:$D,2,0)*VLOOKUP($L$2,PONDERADORES!A:P,IF(AND(INFORMACION!$T2205='REFERENCIAS RIESGO'!$C$36,INFORMACION!$F2205=REFERENCIAS!$C$24),16,IF(INFORMACION!$T2205='REFERENCIAS RIESGO'!$C$36,13,IF(INFORMACION!$F2205=REFERENCIAS!$C$24,10,7))),0)+VLOOKUP(F2205,REFERENCIAS!$C:$D,2,0)*VLOOKUP($F$2,PONDERADORES!A:P,IF(AND(INFORMACION!$T2205='REFERENCIAS RIESGO'!$C$36,INFORMACION!$F2205=REFERENCIAS!$C$24),16,IF(INFORMACION!$T2205='REFERENCIAS RIESGO'!$C$36,13,IF(INFORMACION!$F2205=REFERENCIAS!$C$24,10,7))),0)+VLOOKUP(T2205,REFERENCIAS!$C:$D,2,0)*VLOOKUP($T$2,PONDERADORES!A:P,IF(AND(INFORMACION!$T2205='REFERENCIAS RIESGO'!$C$36,INFORMACION!$F2205=REFERENCIAS!$C$24),16,IF(INFORMACION!$T2205='REFERENCIAS RIESGO'!$C$36,13,IF(INFORMACION!$F2205=REFERENCIAS!$C$24,10,7))),0)+VLOOKUP(IF(J2205&lt;=0.2,0.2,IF(AND(J2205&gt;0.2,J2205&lt;=0.4),0.4,IF(AND(J2205&gt;0.4,J2205&lt;=0.6),0.6,IF(AND(J2205&gt;0.6,J2205&lt;=0.8),0.8,IF(AND(J2205&gt;0.8,J2205&lt;=1),1))))),REFERENCIAS!$C:$D,2,0)*VLOOKUP($J$2,PONDERADORES!A:P,IF(AND(INFORMACION!$T2205='REFERENCIAS RIESGO'!$C$36,INFORMACION!$F2205=REFERENCIAS!$C$24),16,IF(INFORMACION!$T2205='REFERENCIAS RIESGO'!$C$36,13,IF(INFORMACION!$F2205=REFERENCIAS!$C$24,10,7))),0)</f>
        <v>#REF!</v>
      </c>
      <c r="Y2205" s="68">
        <f>+VLOOKUP(M2205,REFERENCIAS!$C:$D,2,0)*VLOOKUP($M$2,PONDERADORES!$A$7:$G$9,7,0)+VLOOKUP(N2205,REFERENCIAS!$C:$D,2,0)*VLOOKUP($N$2,PONDERADORES!$A$7:$G$9,7,0)+VLOOKUP(O2205,REFERENCIAS!$C:$D,2,0)*VLOOKUP($O$2,PONDERADORES!$A$7:$G$9,7,0)</f>
        <v>0.2</v>
      </c>
      <c r="Z2205" s="2">
        <f>+VLOOKUP(IF(R2205&lt;0.1,0,IF(AND(R2205&gt;=0.1,R2205&lt;0.2),0.1,IF(AND(R2205&gt;=0.2,R2205&lt;0.3),0.2,IF(R2205&gt;0.3,0.3,)))),REFERENCIAS!$C:$D,2,0)*VLOOKUP($R$2,PONDERADORES!$A$11:$G$11,7,0)</f>
        <v>15</v>
      </c>
      <c r="AA2205" s="92"/>
      <c r="AB2205" s="95" t="e">
        <f t="shared" ca="1" si="135"/>
        <v>#REF!</v>
      </c>
      <c r="AC2205" s="23" t="e">
        <f ca="1">IF(AB2205&gt;REFERENCIAS!$C$62,REFERENCIAS!$B$62,IF(AND(AB2205&gt;=REFERENCIAS!$C$63,AB2205&lt;REFERENCIAS!$D$63),REFERENCIAS!$B$63,IF(AND(AB2205&gt;REFERENCIAS!$C$64,AB2205&lt;=REFERENCIAS!$D$64),REFERENCIAS!$B$64,IF(AND(AB2205&gt;=REFERENCIAS!$C$65,AB2205&lt;REFERENCIAS!$D$65),REFERENCIAS!$B$65, "Revisar"))))</f>
        <v>#REF!</v>
      </c>
      <c r="AD2205" s="94" t="e">
        <f ca="1">VLOOKUP(AC2205,REFERENCIAS!$B$62:$G$65,4,FALSE)</f>
        <v>#REF!</v>
      </c>
    </row>
    <row r="2206" spans="1:30" ht="17.25" x14ac:dyDescent="0.25">
      <c r="A2206" s="74"/>
      <c r="B2206" s="19"/>
      <c r="C2206" s="19"/>
      <c r="D2206" s="50"/>
      <c r="E2206" s="73"/>
      <c r="F2206" s="74"/>
      <c r="G2206" s="9"/>
      <c r="H2206" s="48"/>
      <c r="I2206" s="49">
        <f t="shared" ca="1" si="133"/>
        <v>2022</v>
      </c>
      <c r="J2206" s="22">
        <f t="shared" ca="1" si="132"/>
        <v>1</v>
      </c>
      <c r="K2206" s="19"/>
      <c r="L2206" s="73"/>
      <c r="M2206" s="74"/>
      <c r="N2206" s="19"/>
      <c r="O2206" s="73"/>
      <c r="P2206" s="82">
        <v>1</v>
      </c>
      <c r="Q2206" s="24">
        <v>1</v>
      </c>
      <c r="R2206" s="81">
        <f t="shared" si="134"/>
        <v>1</v>
      </c>
      <c r="S2206" s="87"/>
      <c r="T2206" s="19"/>
      <c r="U2206" s="25"/>
      <c r="V2206" s="25"/>
      <c r="W2206" s="81"/>
      <c r="X2206" s="91" t="e">
        <f ca="1">+VLOOKUP(#REF!,REFERENCIAS!$C:$D,2,0)*VLOOKUP(#REF!,PONDERADORES!A:P,IF(AND(INFORMACION!$T2206='REFERENCIAS RIESGO'!$C$36,INFORMACION!$F2206=REFERENCIAS!$C$24),16,IF(INFORMACION!$T2206='REFERENCIAS RIESGO'!$C$36,13,IF(INFORMACION!$F2206=REFERENCIAS!$C$24,10,7))),0)+VLOOKUP(K2206,REFERENCIAS!$C:$D,2,0)*VLOOKUP($K$2,PONDERADORES!A:P,IF(AND(INFORMACION!$T2206='REFERENCIAS RIESGO'!$C$36,INFORMACION!$F2206=REFERENCIAS!$C$24),16,IF(INFORMACION!$T2206='REFERENCIAS RIESGO'!$C$36,13,IF(INFORMACION!$F2206=REFERENCIAS!$C$24,10,7))),0)+VLOOKUP(L2206,REFERENCIAS!$C:$D,2,0)*VLOOKUP($L$2,PONDERADORES!A:P,IF(AND(INFORMACION!$T2206='REFERENCIAS RIESGO'!$C$36,INFORMACION!$F2206=REFERENCIAS!$C$24),16,IF(INFORMACION!$T2206='REFERENCIAS RIESGO'!$C$36,13,IF(INFORMACION!$F2206=REFERENCIAS!$C$24,10,7))),0)+VLOOKUP(F2206,REFERENCIAS!$C:$D,2,0)*VLOOKUP($F$2,PONDERADORES!A:P,IF(AND(INFORMACION!$T2206='REFERENCIAS RIESGO'!$C$36,INFORMACION!$F2206=REFERENCIAS!$C$24),16,IF(INFORMACION!$T2206='REFERENCIAS RIESGO'!$C$36,13,IF(INFORMACION!$F2206=REFERENCIAS!$C$24,10,7))),0)+VLOOKUP(T2206,REFERENCIAS!$C:$D,2,0)*VLOOKUP($T$2,PONDERADORES!A:P,IF(AND(INFORMACION!$T2206='REFERENCIAS RIESGO'!$C$36,INFORMACION!$F2206=REFERENCIAS!$C$24),16,IF(INFORMACION!$T2206='REFERENCIAS RIESGO'!$C$36,13,IF(INFORMACION!$F2206=REFERENCIAS!$C$24,10,7))),0)+VLOOKUP(IF(J2206&lt;=0.2,0.2,IF(AND(J2206&gt;0.2,J2206&lt;=0.4),0.4,IF(AND(J2206&gt;0.4,J2206&lt;=0.6),0.6,IF(AND(J2206&gt;0.6,J2206&lt;=0.8),0.8,IF(AND(J2206&gt;0.8,J2206&lt;=1),1))))),REFERENCIAS!$C:$D,2,0)*VLOOKUP($J$2,PONDERADORES!A:P,IF(AND(INFORMACION!$T2206='REFERENCIAS RIESGO'!$C$36,INFORMACION!$F2206=REFERENCIAS!$C$24),16,IF(INFORMACION!$T2206='REFERENCIAS RIESGO'!$C$36,13,IF(INFORMACION!$F2206=REFERENCIAS!$C$24,10,7))),0)</f>
        <v>#REF!</v>
      </c>
      <c r="Y2206" s="68">
        <f>+VLOOKUP(M2206,REFERENCIAS!$C:$D,2,0)*VLOOKUP($M$2,PONDERADORES!$A$7:$G$9,7,0)+VLOOKUP(N2206,REFERENCIAS!$C:$D,2,0)*VLOOKUP($N$2,PONDERADORES!$A$7:$G$9,7,0)+VLOOKUP(O2206,REFERENCIAS!$C:$D,2,0)*VLOOKUP($O$2,PONDERADORES!$A$7:$G$9,7,0)</f>
        <v>0.2</v>
      </c>
      <c r="Z2206" s="2">
        <f>+VLOOKUP(IF(R2206&lt;0.1,0,IF(AND(R2206&gt;=0.1,R2206&lt;0.2),0.1,IF(AND(R2206&gt;=0.2,R2206&lt;0.3),0.2,IF(R2206&gt;0.3,0.3,)))),REFERENCIAS!$C:$D,2,0)*VLOOKUP($R$2,PONDERADORES!$A$11:$G$11,7,0)</f>
        <v>15</v>
      </c>
      <c r="AA2206" s="92"/>
      <c r="AB2206" s="95" t="e">
        <f t="shared" ca="1" si="135"/>
        <v>#REF!</v>
      </c>
      <c r="AC2206" s="23" t="e">
        <f ca="1">IF(AB2206&gt;REFERENCIAS!$C$62,REFERENCIAS!$B$62,IF(AND(AB2206&gt;=REFERENCIAS!$C$63,AB2206&lt;REFERENCIAS!$D$63),REFERENCIAS!$B$63,IF(AND(AB2206&gt;REFERENCIAS!$C$64,AB2206&lt;=REFERENCIAS!$D$64),REFERENCIAS!$B$64,IF(AND(AB2206&gt;=REFERENCIAS!$C$65,AB2206&lt;REFERENCIAS!$D$65),REFERENCIAS!$B$65, "Revisar"))))</f>
        <v>#REF!</v>
      </c>
      <c r="AD2206" s="94" t="e">
        <f ca="1">VLOOKUP(AC2206,REFERENCIAS!$B$62:$G$65,4,FALSE)</f>
        <v>#REF!</v>
      </c>
    </row>
    <row r="2207" spans="1:30" ht="17.25" x14ac:dyDescent="0.25">
      <c r="A2207" s="74"/>
      <c r="B2207" s="19"/>
      <c r="C2207" s="19"/>
      <c r="D2207" s="50"/>
      <c r="E2207" s="73"/>
      <c r="F2207" s="74"/>
      <c r="G2207" s="9"/>
      <c r="H2207" s="48"/>
      <c r="I2207" s="49">
        <f t="shared" ca="1" si="133"/>
        <v>2022</v>
      </c>
      <c r="J2207" s="22">
        <f t="shared" ca="1" si="132"/>
        <v>1</v>
      </c>
      <c r="K2207" s="19"/>
      <c r="L2207" s="73"/>
      <c r="M2207" s="74"/>
      <c r="N2207" s="19"/>
      <c r="O2207" s="73"/>
      <c r="P2207" s="82">
        <v>1</v>
      </c>
      <c r="Q2207" s="24">
        <v>1</v>
      </c>
      <c r="R2207" s="81">
        <f t="shared" si="134"/>
        <v>1</v>
      </c>
      <c r="S2207" s="87"/>
      <c r="T2207" s="19"/>
      <c r="U2207" s="25"/>
      <c r="V2207" s="25"/>
      <c r="W2207" s="81"/>
      <c r="X2207" s="91" t="e">
        <f ca="1">+VLOOKUP(#REF!,REFERENCIAS!$C:$D,2,0)*VLOOKUP(#REF!,PONDERADORES!A:P,IF(AND(INFORMACION!$T2207='REFERENCIAS RIESGO'!$C$36,INFORMACION!$F2207=REFERENCIAS!$C$24),16,IF(INFORMACION!$T2207='REFERENCIAS RIESGO'!$C$36,13,IF(INFORMACION!$F2207=REFERENCIAS!$C$24,10,7))),0)+VLOOKUP(K2207,REFERENCIAS!$C:$D,2,0)*VLOOKUP($K$2,PONDERADORES!A:P,IF(AND(INFORMACION!$T2207='REFERENCIAS RIESGO'!$C$36,INFORMACION!$F2207=REFERENCIAS!$C$24),16,IF(INFORMACION!$T2207='REFERENCIAS RIESGO'!$C$36,13,IF(INFORMACION!$F2207=REFERENCIAS!$C$24,10,7))),0)+VLOOKUP(L2207,REFERENCIAS!$C:$D,2,0)*VLOOKUP($L$2,PONDERADORES!A:P,IF(AND(INFORMACION!$T2207='REFERENCIAS RIESGO'!$C$36,INFORMACION!$F2207=REFERENCIAS!$C$24),16,IF(INFORMACION!$T2207='REFERENCIAS RIESGO'!$C$36,13,IF(INFORMACION!$F2207=REFERENCIAS!$C$24,10,7))),0)+VLOOKUP(F2207,REFERENCIAS!$C:$D,2,0)*VLOOKUP($F$2,PONDERADORES!A:P,IF(AND(INFORMACION!$T2207='REFERENCIAS RIESGO'!$C$36,INFORMACION!$F2207=REFERENCIAS!$C$24),16,IF(INFORMACION!$T2207='REFERENCIAS RIESGO'!$C$36,13,IF(INFORMACION!$F2207=REFERENCIAS!$C$24,10,7))),0)+VLOOKUP(T2207,REFERENCIAS!$C:$D,2,0)*VLOOKUP($T$2,PONDERADORES!A:P,IF(AND(INFORMACION!$T2207='REFERENCIAS RIESGO'!$C$36,INFORMACION!$F2207=REFERENCIAS!$C$24),16,IF(INFORMACION!$T2207='REFERENCIAS RIESGO'!$C$36,13,IF(INFORMACION!$F2207=REFERENCIAS!$C$24,10,7))),0)+VLOOKUP(IF(J2207&lt;=0.2,0.2,IF(AND(J2207&gt;0.2,J2207&lt;=0.4),0.4,IF(AND(J2207&gt;0.4,J2207&lt;=0.6),0.6,IF(AND(J2207&gt;0.6,J2207&lt;=0.8),0.8,IF(AND(J2207&gt;0.8,J2207&lt;=1),1))))),REFERENCIAS!$C:$D,2,0)*VLOOKUP($J$2,PONDERADORES!A:P,IF(AND(INFORMACION!$T2207='REFERENCIAS RIESGO'!$C$36,INFORMACION!$F2207=REFERENCIAS!$C$24),16,IF(INFORMACION!$T2207='REFERENCIAS RIESGO'!$C$36,13,IF(INFORMACION!$F2207=REFERENCIAS!$C$24,10,7))),0)</f>
        <v>#REF!</v>
      </c>
      <c r="Y2207" s="68">
        <f>+VLOOKUP(M2207,REFERENCIAS!$C:$D,2,0)*VLOOKUP($M$2,PONDERADORES!$A$7:$G$9,7,0)+VLOOKUP(N2207,REFERENCIAS!$C:$D,2,0)*VLOOKUP($N$2,PONDERADORES!$A$7:$G$9,7,0)+VLOOKUP(O2207,REFERENCIAS!$C:$D,2,0)*VLOOKUP($O$2,PONDERADORES!$A$7:$G$9,7,0)</f>
        <v>0.2</v>
      </c>
      <c r="Z2207" s="2">
        <f>+VLOOKUP(IF(R2207&lt;0.1,0,IF(AND(R2207&gt;=0.1,R2207&lt;0.2),0.1,IF(AND(R2207&gt;=0.2,R2207&lt;0.3),0.2,IF(R2207&gt;0.3,0.3,)))),REFERENCIAS!$C:$D,2,0)*VLOOKUP($R$2,PONDERADORES!$A$11:$G$11,7,0)</f>
        <v>15</v>
      </c>
      <c r="AA2207" s="92"/>
      <c r="AB2207" s="95" t="e">
        <f t="shared" ca="1" si="135"/>
        <v>#REF!</v>
      </c>
      <c r="AC2207" s="23" t="e">
        <f ca="1">IF(AB2207&gt;REFERENCIAS!$C$62,REFERENCIAS!$B$62,IF(AND(AB2207&gt;=REFERENCIAS!$C$63,AB2207&lt;REFERENCIAS!$D$63),REFERENCIAS!$B$63,IF(AND(AB2207&gt;REFERENCIAS!$C$64,AB2207&lt;=REFERENCIAS!$D$64),REFERENCIAS!$B$64,IF(AND(AB2207&gt;=REFERENCIAS!$C$65,AB2207&lt;REFERENCIAS!$D$65),REFERENCIAS!$B$65, "Revisar"))))</f>
        <v>#REF!</v>
      </c>
      <c r="AD2207" s="94" t="e">
        <f ca="1">VLOOKUP(AC2207,REFERENCIAS!$B$62:$G$65,4,FALSE)</f>
        <v>#REF!</v>
      </c>
    </row>
    <row r="2208" spans="1:30" ht="17.25" x14ac:dyDescent="0.25">
      <c r="A2208" s="74"/>
      <c r="B2208" s="19"/>
      <c r="C2208" s="19"/>
      <c r="D2208" s="50"/>
      <c r="E2208" s="73"/>
      <c r="F2208" s="74"/>
      <c r="G2208" s="9"/>
      <c r="H2208" s="48"/>
      <c r="I2208" s="49">
        <f t="shared" ca="1" si="133"/>
        <v>2022</v>
      </c>
      <c r="J2208" s="22">
        <f t="shared" ca="1" si="132"/>
        <v>1</v>
      </c>
      <c r="K2208" s="19"/>
      <c r="L2208" s="73"/>
      <c r="M2208" s="74"/>
      <c r="N2208" s="19"/>
      <c r="O2208" s="73"/>
      <c r="P2208" s="82">
        <v>1</v>
      </c>
      <c r="Q2208" s="24">
        <v>1</v>
      </c>
      <c r="R2208" s="81">
        <f t="shared" si="134"/>
        <v>1</v>
      </c>
      <c r="S2208" s="87"/>
      <c r="T2208" s="19"/>
      <c r="U2208" s="25"/>
      <c r="V2208" s="25"/>
      <c r="W2208" s="81"/>
      <c r="X2208" s="91" t="e">
        <f ca="1">+VLOOKUP(#REF!,REFERENCIAS!$C:$D,2,0)*VLOOKUP(#REF!,PONDERADORES!A:P,IF(AND(INFORMACION!$T2208='REFERENCIAS RIESGO'!$C$36,INFORMACION!$F2208=REFERENCIAS!$C$24),16,IF(INFORMACION!$T2208='REFERENCIAS RIESGO'!$C$36,13,IF(INFORMACION!$F2208=REFERENCIAS!$C$24,10,7))),0)+VLOOKUP(K2208,REFERENCIAS!$C:$D,2,0)*VLOOKUP($K$2,PONDERADORES!A:P,IF(AND(INFORMACION!$T2208='REFERENCIAS RIESGO'!$C$36,INFORMACION!$F2208=REFERENCIAS!$C$24),16,IF(INFORMACION!$T2208='REFERENCIAS RIESGO'!$C$36,13,IF(INFORMACION!$F2208=REFERENCIAS!$C$24,10,7))),0)+VLOOKUP(L2208,REFERENCIAS!$C:$D,2,0)*VLOOKUP($L$2,PONDERADORES!A:P,IF(AND(INFORMACION!$T2208='REFERENCIAS RIESGO'!$C$36,INFORMACION!$F2208=REFERENCIAS!$C$24),16,IF(INFORMACION!$T2208='REFERENCIAS RIESGO'!$C$36,13,IF(INFORMACION!$F2208=REFERENCIAS!$C$24,10,7))),0)+VLOOKUP(F2208,REFERENCIAS!$C:$D,2,0)*VLOOKUP($F$2,PONDERADORES!A:P,IF(AND(INFORMACION!$T2208='REFERENCIAS RIESGO'!$C$36,INFORMACION!$F2208=REFERENCIAS!$C$24),16,IF(INFORMACION!$T2208='REFERENCIAS RIESGO'!$C$36,13,IF(INFORMACION!$F2208=REFERENCIAS!$C$24,10,7))),0)+VLOOKUP(T2208,REFERENCIAS!$C:$D,2,0)*VLOOKUP($T$2,PONDERADORES!A:P,IF(AND(INFORMACION!$T2208='REFERENCIAS RIESGO'!$C$36,INFORMACION!$F2208=REFERENCIAS!$C$24),16,IF(INFORMACION!$T2208='REFERENCIAS RIESGO'!$C$36,13,IF(INFORMACION!$F2208=REFERENCIAS!$C$24,10,7))),0)+VLOOKUP(IF(J2208&lt;=0.2,0.2,IF(AND(J2208&gt;0.2,J2208&lt;=0.4),0.4,IF(AND(J2208&gt;0.4,J2208&lt;=0.6),0.6,IF(AND(J2208&gt;0.6,J2208&lt;=0.8),0.8,IF(AND(J2208&gt;0.8,J2208&lt;=1),1))))),REFERENCIAS!$C:$D,2,0)*VLOOKUP($J$2,PONDERADORES!A:P,IF(AND(INFORMACION!$T2208='REFERENCIAS RIESGO'!$C$36,INFORMACION!$F2208=REFERENCIAS!$C$24),16,IF(INFORMACION!$T2208='REFERENCIAS RIESGO'!$C$36,13,IF(INFORMACION!$F2208=REFERENCIAS!$C$24,10,7))),0)</f>
        <v>#REF!</v>
      </c>
      <c r="Y2208" s="68">
        <f>+VLOOKUP(M2208,REFERENCIAS!$C:$D,2,0)*VLOOKUP($M$2,PONDERADORES!$A$7:$G$9,7,0)+VLOOKUP(N2208,REFERENCIAS!$C:$D,2,0)*VLOOKUP($N$2,PONDERADORES!$A$7:$G$9,7,0)+VLOOKUP(O2208,REFERENCIAS!$C:$D,2,0)*VLOOKUP($O$2,PONDERADORES!$A$7:$G$9,7,0)</f>
        <v>0.2</v>
      </c>
      <c r="Z2208" s="2">
        <f>+VLOOKUP(IF(R2208&lt;0.1,0,IF(AND(R2208&gt;=0.1,R2208&lt;0.2),0.1,IF(AND(R2208&gt;=0.2,R2208&lt;0.3),0.2,IF(R2208&gt;0.3,0.3,)))),REFERENCIAS!$C:$D,2,0)*VLOOKUP($R$2,PONDERADORES!$A$11:$G$11,7,0)</f>
        <v>15</v>
      </c>
      <c r="AA2208" s="92"/>
      <c r="AB2208" s="95" t="e">
        <f t="shared" ca="1" si="135"/>
        <v>#REF!</v>
      </c>
      <c r="AC2208" s="23" t="e">
        <f ca="1">IF(AB2208&gt;REFERENCIAS!$C$62,REFERENCIAS!$B$62,IF(AND(AB2208&gt;=REFERENCIAS!$C$63,AB2208&lt;REFERENCIAS!$D$63),REFERENCIAS!$B$63,IF(AND(AB2208&gt;REFERENCIAS!$C$64,AB2208&lt;=REFERENCIAS!$D$64),REFERENCIAS!$B$64,IF(AND(AB2208&gt;=REFERENCIAS!$C$65,AB2208&lt;REFERENCIAS!$D$65),REFERENCIAS!$B$65, "Revisar"))))</f>
        <v>#REF!</v>
      </c>
      <c r="AD2208" s="94" t="e">
        <f ca="1">VLOOKUP(AC2208,REFERENCIAS!$B$62:$G$65,4,FALSE)</f>
        <v>#REF!</v>
      </c>
    </row>
    <row r="2209" spans="1:30" ht="17.25" x14ac:dyDescent="0.25">
      <c r="A2209" s="74"/>
      <c r="B2209" s="19"/>
      <c r="C2209" s="19"/>
      <c r="D2209" s="50"/>
      <c r="E2209" s="73"/>
      <c r="F2209" s="74"/>
      <c r="G2209" s="9"/>
      <c r="H2209" s="48"/>
      <c r="I2209" s="49">
        <f t="shared" ca="1" si="133"/>
        <v>2022</v>
      </c>
      <c r="J2209" s="22">
        <f t="shared" ca="1" si="132"/>
        <v>1</v>
      </c>
      <c r="K2209" s="19"/>
      <c r="L2209" s="73"/>
      <c r="M2209" s="74"/>
      <c r="N2209" s="19"/>
      <c r="O2209" s="73"/>
      <c r="P2209" s="82">
        <v>1</v>
      </c>
      <c r="Q2209" s="24">
        <v>1</v>
      </c>
      <c r="R2209" s="81">
        <f t="shared" si="134"/>
        <v>1</v>
      </c>
      <c r="S2209" s="87"/>
      <c r="T2209" s="19"/>
      <c r="U2209" s="25"/>
      <c r="V2209" s="25"/>
      <c r="W2209" s="81"/>
      <c r="X2209" s="91" t="e">
        <f ca="1">+VLOOKUP(#REF!,REFERENCIAS!$C:$D,2,0)*VLOOKUP(#REF!,PONDERADORES!A:P,IF(AND(INFORMACION!$T2209='REFERENCIAS RIESGO'!$C$36,INFORMACION!$F2209=REFERENCIAS!$C$24),16,IF(INFORMACION!$T2209='REFERENCIAS RIESGO'!$C$36,13,IF(INFORMACION!$F2209=REFERENCIAS!$C$24,10,7))),0)+VLOOKUP(K2209,REFERENCIAS!$C:$D,2,0)*VLOOKUP($K$2,PONDERADORES!A:P,IF(AND(INFORMACION!$T2209='REFERENCIAS RIESGO'!$C$36,INFORMACION!$F2209=REFERENCIAS!$C$24),16,IF(INFORMACION!$T2209='REFERENCIAS RIESGO'!$C$36,13,IF(INFORMACION!$F2209=REFERENCIAS!$C$24,10,7))),0)+VLOOKUP(L2209,REFERENCIAS!$C:$D,2,0)*VLOOKUP($L$2,PONDERADORES!A:P,IF(AND(INFORMACION!$T2209='REFERENCIAS RIESGO'!$C$36,INFORMACION!$F2209=REFERENCIAS!$C$24),16,IF(INFORMACION!$T2209='REFERENCIAS RIESGO'!$C$36,13,IF(INFORMACION!$F2209=REFERENCIAS!$C$24,10,7))),0)+VLOOKUP(F2209,REFERENCIAS!$C:$D,2,0)*VLOOKUP($F$2,PONDERADORES!A:P,IF(AND(INFORMACION!$T2209='REFERENCIAS RIESGO'!$C$36,INFORMACION!$F2209=REFERENCIAS!$C$24),16,IF(INFORMACION!$T2209='REFERENCIAS RIESGO'!$C$36,13,IF(INFORMACION!$F2209=REFERENCIAS!$C$24,10,7))),0)+VLOOKUP(T2209,REFERENCIAS!$C:$D,2,0)*VLOOKUP($T$2,PONDERADORES!A:P,IF(AND(INFORMACION!$T2209='REFERENCIAS RIESGO'!$C$36,INFORMACION!$F2209=REFERENCIAS!$C$24),16,IF(INFORMACION!$T2209='REFERENCIAS RIESGO'!$C$36,13,IF(INFORMACION!$F2209=REFERENCIAS!$C$24,10,7))),0)+VLOOKUP(IF(J2209&lt;=0.2,0.2,IF(AND(J2209&gt;0.2,J2209&lt;=0.4),0.4,IF(AND(J2209&gt;0.4,J2209&lt;=0.6),0.6,IF(AND(J2209&gt;0.6,J2209&lt;=0.8),0.8,IF(AND(J2209&gt;0.8,J2209&lt;=1),1))))),REFERENCIAS!$C:$D,2,0)*VLOOKUP($J$2,PONDERADORES!A:P,IF(AND(INFORMACION!$T2209='REFERENCIAS RIESGO'!$C$36,INFORMACION!$F2209=REFERENCIAS!$C$24),16,IF(INFORMACION!$T2209='REFERENCIAS RIESGO'!$C$36,13,IF(INFORMACION!$F2209=REFERENCIAS!$C$24,10,7))),0)</f>
        <v>#REF!</v>
      </c>
      <c r="Y2209" s="68">
        <f>+VLOOKUP(M2209,REFERENCIAS!$C:$D,2,0)*VLOOKUP($M$2,PONDERADORES!$A$7:$G$9,7,0)+VLOOKUP(N2209,REFERENCIAS!$C:$D,2,0)*VLOOKUP($N$2,PONDERADORES!$A$7:$G$9,7,0)+VLOOKUP(O2209,REFERENCIAS!$C:$D,2,0)*VLOOKUP($O$2,PONDERADORES!$A$7:$G$9,7,0)</f>
        <v>0.2</v>
      </c>
      <c r="Z2209" s="2">
        <f>+VLOOKUP(IF(R2209&lt;0.1,0,IF(AND(R2209&gt;=0.1,R2209&lt;0.2),0.1,IF(AND(R2209&gt;=0.2,R2209&lt;0.3),0.2,IF(R2209&gt;0.3,0.3,)))),REFERENCIAS!$C:$D,2,0)*VLOOKUP($R$2,PONDERADORES!$A$11:$G$11,7,0)</f>
        <v>15</v>
      </c>
      <c r="AA2209" s="92"/>
      <c r="AB2209" s="95" t="e">
        <f t="shared" ca="1" si="135"/>
        <v>#REF!</v>
      </c>
      <c r="AC2209" s="23" t="e">
        <f ca="1">IF(AB2209&gt;REFERENCIAS!$C$62,REFERENCIAS!$B$62,IF(AND(AB2209&gt;=REFERENCIAS!$C$63,AB2209&lt;REFERENCIAS!$D$63),REFERENCIAS!$B$63,IF(AND(AB2209&gt;REFERENCIAS!$C$64,AB2209&lt;=REFERENCIAS!$D$64),REFERENCIAS!$B$64,IF(AND(AB2209&gt;=REFERENCIAS!$C$65,AB2209&lt;REFERENCIAS!$D$65),REFERENCIAS!$B$65, "Revisar"))))</f>
        <v>#REF!</v>
      </c>
      <c r="AD2209" s="94" t="e">
        <f ca="1">VLOOKUP(AC2209,REFERENCIAS!$B$62:$G$65,4,FALSE)</f>
        <v>#REF!</v>
      </c>
    </row>
    <row r="2210" spans="1:30" ht="17.25" x14ac:dyDescent="0.25">
      <c r="A2210" s="74"/>
      <c r="B2210" s="19"/>
      <c r="C2210" s="19"/>
      <c r="D2210" s="50"/>
      <c r="E2210" s="73"/>
      <c r="F2210" s="74"/>
      <c r="G2210" s="9"/>
      <c r="H2210" s="48"/>
      <c r="I2210" s="49">
        <f t="shared" ca="1" si="133"/>
        <v>2022</v>
      </c>
      <c r="J2210" s="22">
        <f t="shared" ca="1" si="132"/>
        <v>1</v>
      </c>
      <c r="K2210" s="19"/>
      <c r="L2210" s="73"/>
      <c r="M2210" s="74"/>
      <c r="N2210" s="19"/>
      <c r="O2210" s="73"/>
      <c r="P2210" s="82">
        <v>1</v>
      </c>
      <c r="Q2210" s="24">
        <v>1</v>
      </c>
      <c r="R2210" s="81">
        <f t="shared" si="134"/>
        <v>1</v>
      </c>
      <c r="S2210" s="87"/>
      <c r="T2210" s="19"/>
      <c r="U2210" s="25"/>
      <c r="V2210" s="25"/>
      <c r="W2210" s="81"/>
      <c r="X2210" s="91" t="e">
        <f ca="1">+VLOOKUP(#REF!,REFERENCIAS!$C:$D,2,0)*VLOOKUP(#REF!,PONDERADORES!A:P,IF(AND(INFORMACION!$T2210='REFERENCIAS RIESGO'!$C$36,INFORMACION!$F2210=REFERENCIAS!$C$24),16,IF(INFORMACION!$T2210='REFERENCIAS RIESGO'!$C$36,13,IF(INFORMACION!$F2210=REFERENCIAS!$C$24,10,7))),0)+VLOOKUP(K2210,REFERENCIAS!$C:$D,2,0)*VLOOKUP($K$2,PONDERADORES!A:P,IF(AND(INFORMACION!$T2210='REFERENCIAS RIESGO'!$C$36,INFORMACION!$F2210=REFERENCIAS!$C$24),16,IF(INFORMACION!$T2210='REFERENCIAS RIESGO'!$C$36,13,IF(INFORMACION!$F2210=REFERENCIAS!$C$24,10,7))),0)+VLOOKUP(L2210,REFERENCIAS!$C:$D,2,0)*VLOOKUP($L$2,PONDERADORES!A:P,IF(AND(INFORMACION!$T2210='REFERENCIAS RIESGO'!$C$36,INFORMACION!$F2210=REFERENCIAS!$C$24),16,IF(INFORMACION!$T2210='REFERENCIAS RIESGO'!$C$36,13,IF(INFORMACION!$F2210=REFERENCIAS!$C$24,10,7))),0)+VLOOKUP(F2210,REFERENCIAS!$C:$D,2,0)*VLOOKUP($F$2,PONDERADORES!A:P,IF(AND(INFORMACION!$T2210='REFERENCIAS RIESGO'!$C$36,INFORMACION!$F2210=REFERENCIAS!$C$24),16,IF(INFORMACION!$T2210='REFERENCIAS RIESGO'!$C$36,13,IF(INFORMACION!$F2210=REFERENCIAS!$C$24,10,7))),0)+VLOOKUP(T2210,REFERENCIAS!$C:$D,2,0)*VLOOKUP($T$2,PONDERADORES!A:P,IF(AND(INFORMACION!$T2210='REFERENCIAS RIESGO'!$C$36,INFORMACION!$F2210=REFERENCIAS!$C$24),16,IF(INFORMACION!$T2210='REFERENCIAS RIESGO'!$C$36,13,IF(INFORMACION!$F2210=REFERENCIAS!$C$24,10,7))),0)+VLOOKUP(IF(J2210&lt;=0.2,0.2,IF(AND(J2210&gt;0.2,J2210&lt;=0.4),0.4,IF(AND(J2210&gt;0.4,J2210&lt;=0.6),0.6,IF(AND(J2210&gt;0.6,J2210&lt;=0.8),0.8,IF(AND(J2210&gt;0.8,J2210&lt;=1),1))))),REFERENCIAS!$C:$D,2,0)*VLOOKUP($J$2,PONDERADORES!A:P,IF(AND(INFORMACION!$T2210='REFERENCIAS RIESGO'!$C$36,INFORMACION!$F2210=REFERENCIAS!$C$24),16,IF(INFORMACION!$T2210='REFERENCIAS RIESGO'!$C$36,13,IF(INFORMACION!$F2210=REFERENCIAS!$C$24,10,7))),0)</f>
        <v>#REF!</v>
      </c>
      <c r="Y2210" s="68">
        <f>+VLOOKUP(M2210,REFERENCIAS!$C:$D,2,0)*VLOOKUP($M$2,PONDERADORES!$A$7:$G$9,7,0)+VLOOKUP(N2210,REFERENCIAS!$C:$D,2,0)*VLOOKUP($N$2,PONDERADORES!$A$7:$G$9,7,0)+VLOOKUP(O2210,REFERENCIAS!$C:$D,2,0)*VLOOKUP($O$2,PONDERADORES!$A$7:$G$9,7,0)</f>
        <v>0.2</v>
      </c>
      <c r="Z2210" s="2">
        <f>+VLOOKUP(IF(R2210&lt;0.1,0,IF(AND(R2210&gt;=0.1,R2210&lt;0.2),0.1,IF(AND(R2210&gt;=0.2,R2210&lt;0.3),0.2,IF(R2210&gt;0.3,0.3,)))),REFERENCIAS!$C:$D,2,0)*VLOOKUP($R$2,PONDERADORES!$A$11:$G$11,7,0)</f>
        <v>15</v>
      </c>
      <c r="AA2210" s="92"/>
      <c r="AB2210" s="95" t="e">
        <f t="shared" ca="1" si="135"/>
        <v>#REF!</v>
      </c>
      <c r="AC2210" s="23" t="e">
        <f ca="1">IF(AB2210&gt;REFERENCIAS!$C$62,REFERENCIAS!$B$62,IF(AND(AB2210&gt;=REFERENCIAS!$C$63,AB2210&lt;REFERENCIAS!$D$63),REFERENCIAS!$B$63,IF(AND(AB2210&gt;REFERENCIAS!$C$64,AB2210&lt;=REFERENCIAS!$D$64),REFERENCIAS!$B$64,IF(AND(AB2210&gt;=REFERENCIAS!$C$65,AB2210&lt;REFERENCIAS!$D$65),REFERENCIAS!$B$65, "Revisar"))))</f>
        <v>#REF!</v>
      </c>
      <c r="AD2210" s="94" t="e">
        <f ca="1">VLOOKUP(AC2210,REFERENCIAS!$B$62:$G$65,4,FALSE)</f>
        <v>#REF!</v>
      </c>
    </row>
    <row r="2211" spans="1:30" ht="17.25" x14ac:dyDescent="0.25">
      <c r="A2211" s="74"/>
      <c r="B2211" s="19"/>
      <c r="C2211" s="19"/>
      <c r="D2211" s="50"/>
      <c r="E2211" s="73"/>
      <c r="F2211" s="74"/>
      <c r="G2211" s="9"/>
      <c r="H2211" s="48"/>
      <c r="I2211" s="49">
        <f t="shared" ca="1" si="133"/>
        <v>2022</v>
      </c>
      <c r="J2211" s="22">
        <f t="shared" ca="1" si="132"/>
        <v>1</v>
      </c>
      <c r="K2211" s="19"/>
      <c r="L2211" s="73"/>
      <c r="M2211" s="74"/>
      <c r="N2211" s="19"/>
      <c r="O2211" s="73"/>
      <c r="P2211" s="82">
        <v>1</v>
      </c>
      <c r="Q2211" s="24">
        <v>1</v>
      </c>
      <c r="R2211" s="81">
        <f t="shared" si="134"/>
        <v>1</v>
      </c>
      <c r="S2211" s="87"/>
      <c r="T2211" s="19"/>
      <c r="U2211" s="25"/>
      <c r="V2211" s="25"/>
      <c r="W2211" s="81"/>
      <c r="X2211" s="91" t="e">
        <f ca="1">+VLOOKUP(#REF!,REFERENCIAS!$C:$D,2,0)*VLOOKUP(#REF!,PONDERADORES!A:P,IF(AND(INFORMACION!$T2211='REFERENCIAS RIESGO'!$C$36,INFORMACION!$F2211=REFERENCIAS!$C$24),16,IF(INFORMACION!$T2211='REFERENCIAS RIESGO'!$C$36,13,IF(INFORMACION!$F2211=REFERENCIAS!$C$24,10,7))),0)+VLOOKUP(K2211,REFERENCIAS!$C:$D,2,0)*VLOOKUP($K$2,PONDERADORES!A:P,IF(AND(INFORMACION!$T2211='REFERENCIAS RIESGO'!$C$36,INFORMACION!$F2211=REFERENCIAS!$C$24),16,IF(INFORMACION!$T2211='REFERENCIAS RIESGO'!$C$36,13,IF(INFORMACION!$F2211=REFERENCIAS!$C$24,10,7))),0)+VLOOKUP(L2211,REFERENCIAS!$C:$D,2,0)*VLOOKUP($L$2,PONDERADORES!A:P,IF(AND(INFORMACION!$T2211='REFERENCIAS RIESGO'!$C$36,INFORMACION!$F2211=REFERENCIAS!$C$24),16,IF(INFORMACION!$T2211='REFERENCIAS RIESGO'!$C$36,13,IF(INFORMACION!$F2211=REFERENCIAS!$C$24,10,7))),0)+VLOOKUP(F2211,REFERENCIAS!$C:$D,2,0)*VLOOKUP($F$2,PONDERADORES!A:P,IF(AND(INFORMACION!$T2211='REFERENCIAS RIESGO'!$C$36,INFORMACION!$F2211=REFERENCIAS!$C$24),16,IF(INFORMACION!$T2211='REFERENCIAS RIESGO'!$C$36,13,IF(INFORMACION!$F2211=REFERENCIAS!$C$24,10,7))),0)+VLOOKUP(T2211,REFERENCIAS!$C:$D,2,0)*VLOOKUP($T$2,PONDERADORES!A:P,IF(AND(INFORMACION!$T2211='REFERENCIAS RIESGO'!$C$36,INFORMACION!$F2211=REFERENCIAS!$C$24),16,IF(INFORMACION!$T2211='REFERENCIAS RIESGO'!$C$36,13,IF(INFORMACION!$F2211=REFERENCIAS!$C$24,10,7))),0)+VLOOKUP(IF(J2211&lt;=0.2,0.2,IF(AND(J2211&gt;0.2,J2211&lt;=0.4),0.4,IF(AND(J2211&gt;0.4,J2211&lt;=0.6),0.6,IF(AND(J2211&gt;0.6,J2211&lt;=0.8),0.8,IF(AND(J2211&gt;0.8,J2211&lt;=1),1))))),REFERENCIAS!$C:$D,2,0)*VLOOKUP($J$2,PONDERADORES!A:P,IF(AND(INFORMACION!$T2211='REFERENCIAS RIESGO'!$C$36,INFORMACION!$F2211=REFERENCIAS!$C$24),16,IF(INFORMACION!$T2211='REFERENCIAS RIESGO'!$C$36,13,IF(INFORMACION!$F2211=REFERENCIAS!$C$24,10,7))),0)</f>
        <v>#REF!</v>
      </c>
      <c r="Y2211" s="68">
        <f>+VLOOKUP(M2211,REFERENCIAS!$C:$D,2,0)*VLOOKUP($M$2,PONDERADORES!$A$7:$G$9,7,0)+VLOOKUP(N2211,REFERENCIAS!$C:$D,2,0)*VLOOKUP($N$2,PONDERADORES!$A$7:$G$9,7,0)+VLOOKUP(O2211,REFERENCIAS!$C:$D,2,0)*VLOOKUP($O$2,PONDERADORES!$A$7:$G$9,7,0)</f>
        <v>0.2</v>
      </c>
      <c r="Z2211" s="2">
        <f>+VLOOKUP(IF(R2211&lt;0.1,0,IF(AND(R2211&gt;=0.1,R2211&lt;0.2),0.1,IF(AND(R2211&gt;=0.2,R2211&lt;0.3),0.2,IF(R2211&gt;0.3,0.3,)))),REFERENCIAS!$C:$D,2,0)*VLOOKUP($R$2,PONDERADORES!$A$11:$G$11,7,0)</f>
        <v>15</v>
      </c>
      <c r="AA2211" s="92"/>
      <c r="AB2211" s="95" t="e">
        <f t="shared" ca="1" si="135"/>
        <v>#REF!</v>
      </c>
      <c r="AC2211" s="23" t="e">
        <f ca="1">IF(AB2211&gt;REFERENCIAS!$C$62,REFERENCIAS!$B$62,IF(AND(AB2211&gt;=REFERENCIAS!$C$63,AB2211&lt;REFERENCIAS!$D$63),REFERENCIAS!$B$63,IF(AND(AB2211&gt;REFERENCIAS!$C$64,AB2211&lt;=REFERENCIAS!$D$64),REFERENCIAS!$B$64,IF(AND(AB2211&gt;=REFERENCIAS!$C$65,AB2211&lt;REFERENCIAS!$D$65),REFERENCIAS!$B$65, "Revisar"))))</f>
        <v>#REF!</v>
      </c>
      <c r="AD2211" s="94" t="e">
        <f ca="1">VLOOKUP(AC2211,REFERENCIAS!$B$62:$G$65,4,FALSE)</f>
        <v>#REF!</v>
      </c>
    </row>
    <row r="2212" spans="1:30" ht="17.25" x14ac:dyDescent="0.25">
      <c r="A2212" s="74"/>
      <c r="B2212" s="19"/>
      <c r="C2212" s="19"/>
      <c r="D2212" s="50"/>
      <c r="E2212" s="73"/>
      <c r="F2212" s="74"/>
      <c r="G2212" s="9"/>
      <c r="H2212" s="48"/>
      <c r="I2212" s="49">
        <f t="shared" ca="1" si="133"/>
        <v>2022</v>
      </c>
      <c r="J2212" s="22">
        <f t="shared" ca="1" si="132"/>
        <v>1</v>
      </c>
      <c r="K2212" s="19"/>
      <c r="L2212" s="73"/>
      <c r="M2212" s="74"/>
      <c r="N2212" s="19"/>
      <c r="O2212" s="73"/>
      <c r="P2212" s="82">
        <v>1</v>
      </c>
      <c r="Q2212" s="24">
        <v>1</v>
      </c>
      <c r="R2212" s="81">
        <f t="shared" si="134"/>
        <v>1</v>
      </c>
      <c r="S2212" s="87"/>
      <c r="T2212" s="19"/>
      <c r="U2212" s="25"/>
      <c r="V2212" s="25"/>
      <c r="W2212" s="81"/>
      <c r="X2212" s="91" t="e">
        <f ca="1">+VLOOKUP(#REF!,REFERENCIAS!$C:$D,2,0)*VLOOKUP(#REF!,PONDERADORES!A:P,IF(AND(INFORMACION!$T2212='REFERENCIAS RIESGO'!$C$36,INFORMACION!$F2212=REFERENCIAS!$C$24),16,IF(INFORMACION!$T2212='REFERENCIAS RIESGO'!$C$36,13,IF(INFORMACION!$F2212=REFERENCIAS!$C$24,10,7))),0)+VLOOKUP(K2212,REFERENCIAS!$C:$D,2,0)*VLOOKUP($K$2,PONDERADORES!A:P,IF(AND(INFORMACION!$T2212='REFERENCIAS RIESGO'!$C$36,INFORMACION!$F2212=REFERENCIAS!$C$24),16,IF(INFORMACION!$T2212='REFERENCIAS RIESGO'!$C$36,13,IF(INFORMACION!$F2212=REFERENCIAS!$C$24,10,7))),0)+VLOOKUP(L2212,REFERENCIAS!$C:$D,2,0)*VLOOKUP($L$2,PONDERADORES!A:P,IF(AND(INFORMACION!$T2212='REFERENCIAS RIESGO'!$C$36,INFORMACION!$F2212=REFERENCIAS!$C$24),16,IF(INFORMACION!$T2212='REFERENCIAS RIESGO'!$C$36,13,IF(INFORMACION!$F2212=REFERENCIAS!$C$24,10,7))),0)+VLOOKUP(F2212,REFERENCIAS!$C:$D,2,0)*VLOOKUP($F$2,PONDERADORES!A:P,IF(AND(INFORMACION!$T2212='REFERENCIAS RIESGO'!$C$36,INFORMACION!$F2212=REFERENCIAS!$C$24),16,IF(INFORMACION!$T2212='REFERENCIAS RIESGO'!$C$36,13,IF(INFORMACION!$F2212=REFERENCIAS!$C$24,10,7))),0)+VLOOKUP(T2212,REFERENCIAS!$C:$D,2,0)*VLOOKUP($T$2,PONDERADORES!A:P,IF(AND(INFORMACION!$T2212='REFERENCIAS RIESGO'!$C$36,INFORMACION!$F2212=REFERENCIAS!$C$24),16,IF(INFORMACION!$T2212='REFERENCIAS RIESGO'!$C$36,13,IF(INFORMACION!$F2212=REFERENCIAS!$C$24,10,7))),0)+VLOOKUP(IF(J2212&lt;=0.2,0.2,IF(AND(J2212&gt;0.2,J2212&lt;=0.4),0.4,IF(AND(J2212&gt;0.4,J2212&lt;=0.6),0.6,IF(AND(J2212&gt;0.6,J2212&lt;=0.8),0.8,IF(AND(J2212&gt;0.8,J2212&lt;=1),1))))),REFERENCIAS!$C:$D,2,0)*VLOOKUP($J$2,PONDERADORES!A:P,IF(AND(INFORMACION!$T2212='REFERENCIAS RIESGO'!$C$36,INFORMACION!$F2212=REFERENCIAS!$C$24),16,IF(INFORMACION!$T2212='REFERENCIAS RIESGO'!$C$36,13,IF(INFORMACION!$F2212=REFERENCIAS!$C$24,10,7))),0)</f>
        <v>#REF!</v>
      </c>
      <c r="Y2212" s="68">
        <f>+VLOOKUP(M2212,REFERENCIAS!$C:$D,2,0)*VLOOKUP($M$2,PONDERADORES!$A$7:$G$9,7,0)+VLOOKUP(N2212,REFERENCIAS!$C:$D,2,0)*VLOOKUP($N$2,PONDERADORES!$A$7:$G$9,7,0)+VLOOKUP(O2212,REFERENCIAS!$C:$D,2,0)*VLOOKUP($O$2,PONDERADORES!$A$7:$G$9,7,0)</f>
        <v>0.2</v>
      </c>
      <c r="Z2212" s="2">
        <f>+VLOOKUP(IF(R2212&lt;0.1,0,IF(AND(R2212&gt;=0.1,R2212&lt;0.2),0.1,IF(AND(R2212&gt;=0.2,R2212&lt;0.3),0.2,IF(R2212&gt;0.3,0.3,)))),REFERENCIAS!$C:$D,2,0)*VLOOKUP($R$2,PONDERADORES!$A$11:$G$11,7,0)</f>
        <v>15</v>
      </c>
      <c r="AA2212" s="92"/>
      <c r="AB2212" s="95" t="e">
        <f t="shared" ca="1" si="135"/>
        <v>#REF!</v>
      </c>
      <c r="AC2212" s="23" t="e">
        <f ca="1">IF(AB2212&gt;REFERENCIAS!$C$62,REFERENCIAS!$B$62,IF(AND(AB2212&gt;=REFERENCIAS!$C$63,AB2212&lt;REFERENCIAS!$D$63),REFERENCIAS!$B$63,IF(AND(AB2212&gt;REFERENCIAS!$C$64,AB2212&lt;=REFERENCIAS!$D$64),REFERENCIAS!$B$64,IF(AND(AB2212&gt;=REFERENCIAS!$C$65,AB2212&lt;REFERENCIAS!$D$65),REFERENCIAS!$B$65, "Revisar"))))</f>
        <v>#REF!</v>
      </c>
      <c r="AD2212" s="94" t="e">
        <f ca="1">VLOOKUP(AC2212,REFERENCIAS!$B$62:$G$65,4,FALSE)</f>
        <v>#REF!</v>
      </c>
    </row>
    <row r="2213" spans="1:30" ht="17.25" x14ac:dyDescent="0.25">
      <c r="A2213" s="74"/>
      <c r="B2213" s="19"/>
      <c r="C2213" s="19"/>
      <c r="D2213" s="50"/>
      <c r="E2213" s="73"/>
      <c r="F2213" s="74"/>
      <c r="G2213" s="9"/>
      <c r="H2213" s="48"/>
      <c r="I2213" s="49">
        <f t="shared" ca="1" si="133"/>
        <v>2022</v>
      </c>
      <c r="J2213" s="22">
        <f t="shared" ca="1" si="132"/>
        <v>1</v>
      </c>
      <c r="K2213" s="19"/>
      <c r="L2213" s="73"/>
      <c r="M2213" s="74"/>
      <c r="N2213" s="19"/>
      <c r="O2213" s="73"/>
      <c r="P2213" s="82">
        <v>1</v>
      </c>
      <c r="Q2213" s="24">
        <v>1</v>
      </c>
      <c r="R2213" s="81">
        <f t="shared" si="134"/>
        <v>1</v>
      </c>
      <c r="S2213" s="87"/>
      <c r="T2213" s="19"/>
      <c r="U2213" s="25"/>
      <c r="V2213" s="25"/>
      <c r="W2213" s="81"/>
      <c r="X2213" s="91" t="e">
        <f ca="1">+VLOOKUP(#REF!,REFERENCIAS!$C:$D,2,0)*VLOOKUP(#REF!,PONDERADORES!A:P,IF(AND(INFORMACION!$T2213='REFERENCIAS RIESGO'!$C$36,INFORMACION!$F2213=REFERENCIAS!$C$24),16,IF(INFORMACION!$T2213='REFERENCIAS RIESGO'!$C$36,13,IF(INFORMACION!$F2213=REFERENCIAS!$C$24,10,7))),0)+VLOOKUP(K2213,REFERENCIAS!$C:$D,2,0)*VLOOKUP($K$2,PONDERADORES!A:P,IF(AND(INFORMACION!$T2213='REFERENCIAS RIESGO'!$C$36,INFORMACION!$F2213=REFERENCIAS!$C$24),16,IF(INFORMACION!$T2213='REFERENCIAS RIESGO'!$C$36,13,IF(INFORMACION!$F2213=REFERENCIAS!$C$24,10,7))),0)+VLOOKUP(L2213,REFERENCIAS!$C:$D,2,0)*VLOOKUP($L$2,PONDERADORES!A:P,IF(AND(INFORMACION!$T2213='REFERENCIAS RIESGO'!$C$36,INFORMACION!$F2213=REFERENCIAS!$C$24),16,IF(INFORMACION!$T2213='REFERENCIAS RIESGO'!$C$36,13,IF(INFORMACION!$F2213=REFERENCIAS!$C$24,10,7))),0)+VLOOKUP(F2213,REFERENCIAS!$C:$D,2,0)*VLOOKUP($F$2,PONDERADORES!A:P,IF(AND(INFORMACION!$T2213='REFERENCIAS RIESGO'!$C$36,INFORMACION!$F2213=REFERENCIAS!$C$24),16,IF(INFORMACION!$T2213='REFERENCIAS RIESGO'!$C$36,13,IF(INFORMACION!$F2213=REFERENCIAS!$C$24,10,7))),0)+VLOOKUP(T2213,REFERENCIAS!$C:$D,2,0)*VLOOKUP($T$2,PONDERADORES!A:P,IF(AND(INFORMACION!$T2213='REFERENCIAS RIESGO'!$C$36,INFORMACION!$F2213=REFERENCIAS!$C$24),16,IF(INFORMACION!$T2213='REFERENCIAS RIESGO'!$C$36,13,IF(INFORMACION!$F2213=REFERENCIAS!$C$24,10,7))),0)+VLOOKUP(IF(J2213&lt;=0.2,0.2,IF(AND(J2213&gt;0.2,J2213&lt;=0.4),0.4,IF(AND(J2213&gt;0.4,J2213&lt;=0.6),0.6,IF(AND(J2213&gt;0.6,J2213&lt;=0.8),0.8,IF(AND(J2213&gt;0.8,J2213&lt;=1),1))))),REFERENCIAS!$C:$D,2,0)*VLOOKUP($J$2,PONDERADORES!A:P,IF(AND(INFORMACION!$T2213='REFERENCIAS RIESGO'!$C$36,INFORMACION!$F2213=REFERENCIAS!$C$24),16,IF(INFORMACION!$T2213='REFERENCIAS RIESGO'!$C$36,13,IF(INFORMACION!$F2213=REFERENCIAS!$C$24,10,7))),0)</f>
        <v>#REF!</v>
      </c>
      <c r="Y2213" s="68">
        <f>+VLOOKUP(M2213,REFERENCIAS!$C:$D,2,0)*VLOOKUP($M$2,PONDERADORES!$A$7:$G$9,7,0)+VLOOKUP(N2213,REFERENCIAS!$C:$D,2,0)*VLOOKUP($N$2,PONDERADORES!$A$7:$G$9,7,0)+VLOOKUP(O2213,REFERENCIAS!$C:$D,2,0)*VLOOKUP($O$2,PONDERADORES!$A$7:$G$9,7,0)</f>
        <v>0.2</v>
      </c>
      <c r="Z2213" s="2">
        <f>+VLOOKUP(IF(R2213&lt;0.1,0,IF(AND(R2213&gt;=0.1,R2213&lt;0.2),0.1,IF(AND(R2213&gt;=0.2,R2213&lt;0.3),0.2,IF(R2213&gt;0.3,0.3,)))),REFERENCIAS!$C:$D,2,0)*VLOOKUP($R$2,PONDERADORES!$A$11:$G$11,7,0)</f>
        <v>15</v>
      </c>
      <c r="AA2213" s="92"/>
      <c r="AB2213" s="95" t="e">
        <f t="shared" ca="1" si="135"/>
        <v>#REF!</v>
      </c>
      <c r="AC2213" s="23" t="e">
        <f ca="1">IF(AB2213&gt;REFERENCIAS!$C$62,REFERENCIAS!$B$62,IF(AND(AB2213&gt;=REFERENCIAS!$C$63,AB2213&lt;REFERENCIAS!$D$63),REFERENCIAS!$B$63,IF(AND(AB2213&gt;REFERENCIAS!$C$64,AB2213&lt;=REFERENCIAS!$D$64),REFERENCIAS!$B$64,IF(AND(AB2213&gt;=REFERENCIAS!$C$65,AB2213&lt;REFERENCIAS!$D$65),REFERENCIAS!$B$65, "Revisar"))))</f>
        <v>#REF!</v>
      </c>
      <c r="AD2213" s="94" t="e">
        <f ca="1">VLOOKUP(AC2213,REFERENCIAS!$B$62:$G$65,4,FALSE)</f>
        <v>#REF!</v>
      </c>
    </row>
    <row r="2214" spans="1:30" ht="17.25" x14ac:dyDescent="0.25">
      <c r="A2214" s="74"/>
      <c r="B2214" s="19"/>
      <c r="C2214" s="19"/>
      <c r="D2214" s="50"/>
      <c r="E2214" s="73"/>
      <c r="F2214" s="74"/>
      <c r="G2214" s="9"/>
      <c r="H2214" s="48"/>
      <c r="I2214" s="49">
        <f t="shared" ca="1" si="133"/>
        <v>2022</v>
      </c>
      <c r="J2214" s="22">
        <f t="shared" ca="1" si="132"/>
        <v>1</v>
      </c>
      <c r="K2214" s="19"/>
      <c r="L2214" s="73"/>
      <c r="M2214" s="74"/>
      <c r="N2214" s="19"/>
      <c r="O2214" s="73"/>
      <c r="P2214" s="82">
        <v>1</v>
      </c>
      <c r="Q2214" s="24">
        <v>1</v>
      </c>
      <c r="R2214" s="81">
        <f t="shared" si="134"/>
        <v>1</v>
      </c>
      <c r="S2214" s="87"/>
      <c r="T2214" s="19"/>
      <c r="U2214" s="25"/>
      <c r="V2214" s="25"/>
      <c r="W2214" s="81"/>
      <c r="X2214" s="91" t="e">
        <f ca="1">+VLOOKUP(#REF!,REFERENCIAS!$C:$D,2,0)*VLOOKUP(#REF!,PONDERADORES!A:P,IF(AND(INFORMACION!$T2214='REFERENCIAS RIESGO'!$C$36,INFORMACION!$F2214=REFERENCIAS!$C$24),16,IF(INFORMACION!$T2214='REFERENCIAS RIESGO'!$C$36,13,IF(INFORMACION!$F2214=REFERENCIAS!$C$24,10,7))),0)+VLOOKUP(K2214,REFERENCIAS!$C:$D,2,0)*VLOOKUP($K$2,PONDERADORES!A:P,IF(AND(INFORMACION!$T2214='REFERENCIAS RIESGO'!$C$36,INFORMACION!$F2214=REFERENCIAS!$C$24),16,IF(INFORMACION!$T2214='REFERENCIAS RIESGO'!$C$36,13,IF(INFORMACION!$F2214=REFERENCIAS!$C$24,10,7))),0)+VLOOKUP(L2214,REFERENCIAS!$C:$D,2,0)*VLOOKUP($L$2,PONDERADORES!A:P,IF(AND(INFORMACION!$T2214='REFERENCIAS RIESGO'!$C$36,INFORMACION!$F2214=REFERENCIAS!$C$24),16,IF(INFORMACION!$T2214='REFERENCIAS RIESGO'!$C$36,13,IF(INFORMACION!$F2214=REFERENCIAS!$C$24,10,7))),0)+VLOOKUP(F2214,REFERENCIAS!$C:$D,2,0)*VLOOKUP($F$2,PONDERADORES!A:P,IF(AND(INFORMACION!$T2214='REFERENCIAS RIESGO'!$C$36,INFORMACION!$F2214=REFERENCIAS!$C$24),16,IF(INFORMACION!$T2214='REFERENCIAS RIESGO'!$C$36,13,IF(INFORMACION!$F2214=REFERENCIAS!$C$24,10,7))),0)+VLOOKUP(T2214,REFERENCIAS!$C:$D,2,0)*VLOOKUP($T$2,PONDERADORES!A:P,IF(AND(INFORMACION!$T2214='REFERENCIAS RIESGO'!$C$36,INFORMACION!$F2214=REFERENCIAS!$C$24),16,IF(INFORMACION!$T2214='REFERENCIAS RIESGO'!$C$36,13,IF(INFORMACION!$F2214=REFERENCIAS!$C$24,10,7))),0)+VLOOKUP(IF(J2214&lt;=0.2,0.2,IF(AND(J2214&gt;0.2,J2214&lt;=0.4),0.4,IF(AND(J2214&gt;0.4,J2214&lt;=0.6),0.6,IF(AND(J2214&gt;0.6,J2214&lt;=0.8),0.8,IF(AND(J2214&gt;0.8,J2214&lt;=1),1))))),REFERENCIAS!$C:$D,2,0)*VLOOKUP($J$2,PONDERADORES!A:P,IF(AND(INFORMACION!$T2214='REFERENCIAS RIESGO'!$C$36,INFORMACION!$F2214=REFERENCIAS!$C$24),16,IF(INFORMACION!$T2214='REFERENCIAS RIESGO'!$C$36,13,IF(INFORMACION!$F2214=REFERENCIAS!$C$24,10,7))),0)</f>
        <v>#REF!</v>
      </c>
      <c r="Y2214" s="68">
        <f>+VLOOKUP(M2214,REFERENCIAS!$C:$D,2,0)*VLOOKUP($M$2,PONDERADORES!$A$7:$G$9,7,0)+VLOOKUP(N2214,REFERENCIAS!$C:$D,2,0)*VLOOKUP($N$2,PONDERADORES!$A$7:$G$9,7,0)+VLOOKUP(O2214,REFERENCIAS!$C:$D,2,0)*VLOOKUP($O$2,PONDERADORES!$A$7:$G$9,7,0)</f>
        <v>0.2</v>
      </c>
      <c r="Z2214" s="2">
        <f>+VLOOKUP(IF(R2214&lt;0.1,0,IF(AND(R2214&gt;=0.1,R2214&lt;0.2),0.1,IF(AND(R2214&gt;=0.2,R2214&lt;0.3),0.2,IF(R2214&gt;0.3,0.3,)))),REFERENCIAS!$C:$D,2,0)*VLOOKUP($R$2,PONDERADORES!$A$11:$G$11,7,0)</f>
        <v>15</v>
      </c>
      <c r="AA2214" s="92"/>
      <c r="AB2214" s="95" t="e">
        <f t="shared" ca="1" si="135"/>
        <v>#REF!</v>
      </c>
      <c r="AC2214" s="23" t="e">
        <f ca="1">IF(AB2214&gt;REFERENCIAS!$C$62,REFERENCIAS!$B$62,IF(AND(AB2214&gt;=REFERENCIAS!$C$63,AB2214&lt;REFERENCIAS!$D$63),REFERENCIAS!$B$63,IF(AND(AB2214&gt;REFERENCIAS!$C$64,AB2214&lt;=REFERENCIAS!$D$64),REFERENCIAS!$B$64,IF(AND(AB2214&gt;=REFERENCIAS!$C$65,AB2214&lt;REFERENCIAS!$D$65),REFERENCIAS!$B$65, "Revisar"))))</f>
        <v>#REF!</v>
      </c>
      <c r="AD2214" s="94" t="e">
        <f ca="1">VLOOKUP(AC2214,REFERENCIAS!$B$62:$G$65,4,FALSE)</f>
        <v>#REF!</v>
      </c>
    </row>
    <row r="2215" spans="1:30" ht="17.25" x14ac:dyDescent="0.25">
      <c r="A2215" s="74"/>
      <c r="B2215" s="19"/>
      <c r="C2215" s="19"/>
      <c r="D2215" s="50"/>
      <c r="E2215" s="73"/>
      <c r="F2215" s="74"/>
      <c r="G2215" s="9"/>
      <c r="H2215" s="48"/>
      <c r="I2215" s="49">
        <f t="shared" ca="1" si="133"/>
        <v>2022</v>
      </c>
      <c r="J2215" s="22">
        <f t="shared" ca="1" si="132"/>
        <v>1</v>
      </c>
      <c r="K2215" s="19"/>
      <c r="L2215" s="73"/>
      <c r="M2215" s="74"/>
      <c r="N2215" s="19"/>
      <c r="O2215" s="73"/>
      <c r="P2215" s="82">
        <v>1</v>
      </c>
      <c r="Q2215" s="24">
        <v>1</v>
      </c>
      <c r="R2215" s="81">
        <f t="shared" si="134"/>
        <v>1</v>
      </c>
      <c r="S2215" s="87"/>
      <c r="T2215" s="19"/>
      <c r="U2215" s="25"/>
      <c r="V2215" s="25"/>
      <c r="W2215" s="81"/>
      <c r="X2215" s="91" t="e">
        <f ca="1">+VLOOKUP(#REF!,REFERENCIAS!$C:$D,2,0)*VLOOKUP(#REF!,PONDERADORES!A:P,IF(AND(INFORMACION!$T2215='REFERENCIAS RIESGO'!$C$36,INFORMACION!$F2215=REFERENCIAS!$C$24),16,IF(INFORMACION!$T2215='REFERENCIAS RIESGO'!$C$36,13,IF(INFORMACION!$F2215=REFERENCIAS!$C$24,10,7))),0)+VLOOKUP(K2215,REFERENCIAS!$C:$D,2,0)*VLOOKUP($K$2,PONDERADORES!A:P,IF(AND(INFORMACION!$T2215='REFERENCIAS RIESGO'!$C$36,INFORMACION!$F2215=REFERENCIAS!$C$24),16,IF(INFORMACION!$T2215='REFERENCIAS RIESGO'!$C$36,13,IF(INFORMACION!$F2215=REFERENCIAS!$C$24,10,7))),0)+VLOOKUP(L2215,REFERENCIAS!$C:$D,2,0)*VLOOKUP($L$2,PONDERADORES!A:P,IF(AND(INFORMACION!$T2215='REFERENCIAS RIESGO'!$C$36,INFORMACION!$F2215=REFERENCIAS!$C$24),16,IF(INFORMACION!$T2215='REFERENCIAS RIESGO'!$C$36,13,IF(INFORMACION!$F2215=REFERENCIAS!$C$24,10,7))),0)+VLOOKUP(F2215,REFERENCIAS!$C:$D,2,0)*VLOOKUP($F$2,PONDERADORES!A:P,IF(AND(INFORMACION!$T2215='REFERENCIAS RIESGO'!$C$36,INFORMACION!$F2215=REFERENCIAS!$C$24),16,IF(INFORMACION!$T2215='REFERENCIAS RIESGO'!$C$36,13,IF(INFORMACION!$F2215=REFERENCIAS!$C$24,10,7))),0)+VLOOKUP(T2215,REFERENCIAS!$C:$D,2,0)*VLOOKUP($T$2,PONDERADORES!A:P,IF(AND(INFORMACION!$T2215='REFERENCIAS RIESGO'!$C$36,INFORMACION!$F2215=REFERENCIAS!$C$24),16,IF(INFORMACION!$T2215='REFERENCIAS RIESGO'!$C$36,13,IF(INFORMACION!$F2215=REFERENCIAS!$C$24,10,7))),0)+VLOOKUP(IF(J2215&lt;=0.2,0.2,IF(AND(J2215&gt;0.2,J2215&lt;=0.4),0.4,IF(AND(J2215&gt;0.4,J2215&lt;=0.6),0.6,IF(AND(J2215&gt;0.6,J2215&lt;=0.8),0.8,IF(AND(J2215&gt;0.8,J2215&lt;=1),1))))),REFERENCIAS!$C:$D,2,0)*VLOOKUP($J$2,PONDERADORES!A:P,IF(AND(INFORMACION!$T2215='REFERENCIAS RIESGO'!$C$36,INFORMACION!$F2215=REFERENCIAS!$C$24),16,IF(INFORMACION!$T2215='REFERENCIAS RIESGO'!$C$36,13,IF(INFORMACION!$F2215=REFERENCIAS!$C$24,10,7))),0)</f>
        <v>#REF!</v>
      </c>
      <c r="Y2215" s="68">
        <f>+VLOOKUP(M2215,REFERENCIAS!$C:$D,2,0)*VLOOKUP($M$2,PONDERADORES!$A$7:$G$9,7,0)+VLOOKUP(N2215,REFERENCIAS!$C:$D,2,0)*VLOOKUP($N$2,PONDERADORES!$A$7:$G$9,7,0)+VLOOKUP(O2215,REFERENCIAS!$C:$D,2,0)*VLOOKUP($O$2,PONDERADORES!$A$7:$G$9,7,0)</f>
        <v>0.2</v>
      </c>
      <c r="Z2215" s="2">
        <f>+VLOOKUP(IF(R2215&lt;0.1,0,IF(AND(R2215&gt;=0.1,R2215&lt;0.2),0.1,IF(AND(R2215&gt;=0.2,R2215&lt;0.3),0.2,IF(R2215&gt;0.3,0.3,)))),REFERENCIAS!$C:$D,2,0)*VLOOKUP($R$2,PONDERADORES!$A$11:$G$11,7,0)</f>
        <v>15</v>
      </c>
      <c r="AA2215" s="92"/>
      <c r="AB2215" s="95" t="e">
        <f t="shared" ca="1" si="135"/>
        <v>#REF!</v>
      </c>
      <c r="AC2215" s="23" t="e">
        <f ca="1">IF(AB2215&gt;REFERENCIAS!$C$62,REFERENCIAS!$B$62,IF(AND(AB2215&gt;=REFERENCIAS!$C$63,AB2215&lt;REFERENCIAS!$D$63),REFERENCIAS!$B$63,IF(AND(AB2215&gt;REFERENCIAS!$C$64,AB2215&lt;=REFERENCIAS!$D$64),REFERENCIAS!$B$64,IF(AND(AB2215&gt;=REFERENCIAS!$C$65,AB2215&lt;REFERENCIAS!$D$65),REFERENCIAS!$B$65, "Revisar"))))</f>
        <v>#REF!</v>
      </c>
      <c r="AD2215" s="94" t="e">
        <f ca="1">VLOOKUP(AC2215,REFERENCIAS!$B$62:$G$65,4,FALSE)</f>
        <v>#REF!</v>
      </c>
    </row>
    <row r="2216" spans="1:30" ht="17.25" x14ac:dyDescent="0.25">
      <c r="A2216" s="74"/>
      <c r="B2216" s="19"/>
      <c r="C2216" s="19"/>
      <c r="D2216" s="50"/>
      <c r="E2216" s="73"/>
      <c r="F2216" s="74"/>
      <c r="G2216" s="9"/>
      <c r="H2216" s="48"/>
      <c r="I2216" s="49">
        <f t="shared" ca="1" si="133"/>
        <v>2022</v>
      </c>
      <c r="J2216" s="22">
        <f t="shared" ca="1" si="132"/>
        <v>1</v>
      </c>
      <c r="K2216" s="19"/>
      <c r="L2216" s="73"/>
      <c r="M2216" s="74"/>
      <c r="N2216" s="19"/>
      <c r="O2216" s="73"/>
      <c r="P2216" s="82">
        <v>1</v>
      </c>
      <c r="Q2216" s="24">
        <v>1</v>
      </c>
      <c r="R2216" s="81">
        <f t="shared" si="134"/>
        <v>1</v>
      </c>
      <c r="S2216" s="87"/>
      <c r="T2216" s="19"/>
      <c r="U2216" s="25"/>
      <c r="V2216" s="25"/>
      <c r="W2216" s="81"/>
      <c r="X2216" s="91" t="e">
        <f ca="1">+VLOOKUP(#REF!,REFERENCIAS!$C:$D,2,0)*VLOOKUP(#REF!,PONDERADORES!A:P,IF(AND(INFORMACION!$T2216='REFERENCIAS RIESGO'!$C$36,INFORMACION!$F2216=REFERENCIAS!$C$24),16,IF(INFORMACION!$T2216='REFERENCIAS RIESGO'!$C$36,13,IF(INFORMACION!$F2216=REFERENCIAS!$C$24,10,7))),0)+VLOOKUP(K2216,REFERENCIAS!$C:$D,2,0)*VLOOKUP($K$2,PONDERADORES!A:P,IF(AND(INFORMACION!$T2216='REFERENCIAS RIESGO'!$C$36,INFORMACION!$F2216=REFERENCIAS!$C$24),16,IF(INFORMACION!$T2216='REFERENCIAS RIESGO'!$C$36,13,IF(INFORMACION!$F2216=REFERENCIAS!$C$24,10,7))),0)+VLOOKUP(L2216,REFERENCIAS!$C:$D,2,0)*VLOOKUP($L$2,PONDERADORES!A:P,IF(AND(INFORMACION!$T2216='REFERENCIAS RIESGO'!$C$36,INFORMACION!$F2216=REFERENCIAS!$C$24),16,IF(INFORMACION!$T2216='REFERENCIAS RIESGO'!$C$36,13,IF(INFORMACION!$F2216=REFERENCIAS!$C$24,10,7))),0)+VLOOKUP(F2216,REFERENCIAS!$C:$D,2,0)*VLOOKUP($F$2,PONDERADORES!A:P,IF(AND(INFORMACION!$T2216='REFERENCIAS RIESGO'!$C$36,INFORMACION!$F2216=REFERENCIAS!$C$24),16,IF(INFORMACION!$T2216='REFERENCIAS RIESGO'!$C$36,13,IF(INFORMACION!$F2216=REFERENCIAS!$C$24,10,7))),0)+VLOOKUP(T2216,REFERENCIAS!$C:$D,2,0)*VLOOKUP($T$2,PONDERADORES!A:P,IF(AND(INFORMACION!$T2216='REFERENCIAS RIESGO'!$C$36,INFORMACION!$F2216=REFERENCIAS!$C$24),16,IF(INFORMACION!$T2216='REFERENCIAS RIESGO'!$C$36,13,IF(INFORMACION!$F2216=REFERENCIAS!$C$24,10,7))),0)+VLOOKUP(IF(J2216&lt;=0.2,0.2,IF(AND(J2216&gt;0.2,J2216&lt;=0.4),0.4,IF(AND(J2216&gt;0.4,J2216&lt;=0.6),0.6,IF(AND(J2216&gt;0.6,J2216&lt;=0.8),0.8,IF(AND(J2216&gt;0.8,J2216&lt;=1),1))))),REFERENCIAS!$C:$D,2,0)*VLOOKUP($J$2,PONDERADORES!A:P,IF(AND(INFORMACION!$T2216='REFERENCIAS RIESGO'!$C$36,INFORMACION!$F2216=REFERENCIAS!$C$24),16,IF(INFORMACION!$T2216='REFERENCIAS RIESGO'!$C$36,13,IF(INFORMACION!$F2216=REFERENCIAS!$C$24,10,7))),0)</f>
        <v>#REF!</v>
      </c>
      <c r="Y2216" s="68">
        <f>+VLOOKUP(M2216,REFERENCIAS!$C:$D,2,0)*VLOOKUP($M$2,PONDERADORES!$A$7:$G$9,7,0)+VLOOKUP(N2216,REFERENCIAS!$C:$D,2,0)*VLOOKUP($N$2,PONDERADORES!$A$7:$G$9,7,0)+VLOOKUP(O2216,REFERENCIAS!$C:$D,2,0)*VLOOKUP($O$2,PONDERADORES!$A$7:$G$9,7,0)</f>
        <v>0.2</v>
      </c>
      <c r="Z2216" s="2">
        <f>+VLOOKUP(IF(R2216&lt;0.1,0,IF(AND(R2216&gt;=0.1,R2216&lt;0.2),0.1,IF(AND(R2216&gt;=0.2,R2216&lt;0.3),0.2,IF(R2216&gt;0.3,0.3,)))),REFERENCIAS!$C:$D,2,0)*VLOOKUP($R$2,PONDERADORES!$A$11:$G$11,7,0)</f>
        <v>15</v>
      </c>
      <c r="AA2216" s="92"/>
      <c r="AB2216" s="95" t="e">
        <f t="shared" ca="1" si="135"/>
        <v>#REF!</v>
      </c>
      <c r="AC2216" s="23" t="e">
        <f ca="1">IF(AB2216&gt;REFERENCIAS!$C$62,REFERENCIAS!$B$62,IF(AND(AB2216&gt;=REFERENCIAS!$C$63,AB2216&lt;REFERENCIAS!$D$63),REFERENCIAS!$B$63,IF(AND(AB2216&gt;REFERENCIAS!$C$64,AB2216&lt;=REFERENCIAS!$D$64),REFERENCIAS!$B$64,IF(AND(AB2216&gt;=REFERENCIAS!$C$65,AB2216&lt;REFERENCIAS!$D$65),REFERENCIAS!$B$65, "Revisar"))))</f>
        <v>#REF!</v>
      </c>
      <c r="AD2216" s="94" t="e">
        <f ca="1">VLOOKUP(AC2216,REFERENCIAS!$B$62:$G$65,4,FALSE)</f>
        <v>#REF!</v>
      </c>
    </row>
    <row r="2217" spans="1:30" ht="17.25" x14ac:dyDescent="0.25">
      <c r="A2217" s="74"/>
      <c r="B2217" s="19"/>
      <c r="C2217" s="19"/>
      <c r="D2217" s="50"/>
      <c r="E2217" s="73"/>
      <c r="F2217" s="74"/>
      <c r="G2217" s="9"/>
      <c r="H2217" s="48"/>
      <c r="I2217" s="49">
        <f t="shared" ca="1" si="133"/>
        <v>2022</v>
      </c>
      <c r="J2217" s="22">
        <f t="shared" ca="1" si="132"/>
        <v>1</v>
      </c>
      <c r="K2217" s="19"/>
      <c r="L2217" s="73"/>
      <c r="M2217" s="74"/>
      <c r="N2217" s="19"/>
      <c r="O2217" s="73"/>
      <c r="P2217" s="82">
        <v>1</v>
      </c>
      <c r="Q2217" s="24">
        <v>1</v>
      </c>
      <c r="R2217" s="81">
        <f t="shared" si="134"/>
        <v>1</v>
      </c>
      <c r="S2217" s="87"/>
      <c r="T2217" s="19"/>
      <c r="U2217" s="25"/>
      <c r="V2217" s="25"/>
      <c r="W2217" s="81"/>
      <c r="X2217" s="91" t="e">
        <f ca="1">+VLOOKUP(#REF!,REFERENCIAS!$C:$D,2,0)*VLOOKUP(#REF!,PONDERADORES!A:P,IF(AND(INFORMACION!$T2217='REFERENCIAS RIESGO'!$C$36,INFORMACION!$F2217=REFERENCIAS!$C$24),16,IF(INFORMACION!$T2217='REFERENCIAS RIESGO'!$C$36,13,IF(INFORMACION!$F2217=REFERENCIAS!$C$24,10,7))),0)+VLOOKUP(K2217,REFERENCIAS!$C:$D,2,0)*VLOOKUP($K$2,PONDERADORES!A:P,IF(AND(INFORMACION!$T2217='REFERENCIAS RIESGO'!$C$36,INFORMACION!$F2217=REFERENCIAS!$C$24),16,IF(INFORMACION!$T2217='REFERENCIAS RIESGO'!$C$36,13,IF(INFORMACION!$F2217=REFERENCIAS!$C$24,10,7))),0)+VLOOKUP(L2217,REFERENCIAS!$C:$D,2,0)*VLOOKUP($L$2,PONDERADORES!A:P,IF(AND(INFORMACION!$T2217='REFERENCIAS RIESGO'!$C$36,INFORMACION!$F2217=REFERENCIAS!$C$24),16,IF(INFORMACION!$T2217='REFERENCIAS RIESGO'!$C$36,13,IF(INFORMACION!$F2217=REFERENCIAS!$C$24,10,7))),0)+VLOOKUP(F2217,REFERENCIAS!$C:$D,2,0)*VLOOKUP($F$2,PONDERADORES!A:P,IF(AND(INFORMACION!$T2217='REFERENCIAS RIESGO'!$C$36,INFORMACION!$F2217=REFERENCIAS!$C$24),16,IF(INFORMACION!$T2217='REFERENCIAS RIESGO'!$C$36,13,IF(INFORMACION!$F2217=REFERENCIAS!$C$24,10,7))),0)+VLOOKUP(T2217,REFERENCIAS!$C:$D,2,0)*VLOOKUP($T$2,PONDERADORES!A:P,IF(AND(INFORMACION!$T2217='REFERENCIAS RIESGO'!$C$36,INFORMACION!$F2217=REFERENCIAS!$C$24),16,IF(INFORMACION!$T2217='REFERENCIAS RIESGO'!$C$36,13,IF(INFORMACION!$F2217=REFERENCIAS!$C$24,10,7))),0)+VLOOKUP(IF(J2217&lt;=0.2,0.2,IF(AND(J2217&gt;0.2,J2217&lt;=0.4),0.4,IF(AND(J2217&gt;0.4,J2217&lt;=0.6),0.6,IF(AND(J2217&gt;0.6,J2217&lt;=0.8),0.8,IF(AND(J2217&gt;0.8,J2217&lt;=1),1))))),REFERENCIAS!$C:$D,2,0)*VLOOKUP($J$2,PONDERADORES!A:P,IF(AND(INFORMACION!$T2217='REFERENCIAS RIESGO'!$C$36,INFORMACION!$F2217=REFERENCIAS!$C$24),16,IF(INFORMACION!$T2217='REFERENCIAS RIESGO'!$C$36,13,IF(INFORMACION!$F2217=REFERENCIAS!$C$24,10,7))),0)</f>
        <v>#REF!</v>
      </c>
      <c r="Y2217" s="68">
        <f>+VLOOKUP(M2217,REFERENCIAS!$C:$D,2,0)*VLOOKUP($M$2,PONDERADORES!$A$7:$G$9,7,0)+VLOOKUP(N2217,REFERENCIAS!$C:$D,2,0)*VLOOKUP($N$2,PONDERADORES!$A$7:$G$9,7,0)+VLOOKUP(O2217,REFERENCIAS!$C:$D,2,0)*VLOOKUP($O$2,PONDERADORES!$A$7:$G$9,7,0)</f>
        <v>0.2</v>
      </c>
      <c r="Z2217" s="2">
        <f>+VLOOKUP(IF(R2217&lt;0.1,0,IF(AND(R2217&gt;=0.1,R2217&lt;0.2),0.1,IF(AND(R2217&gt;=0.2,R2217&lt;0.3),0.2,IF(R2217&gt;0.3,0.3,)))),REFERENCIAS!$C:$D,2,0)*VLOOKUP($R$2,PONDERADORES!$A$11:$G$11,7,0)</f>
        <v>15</v>
      </c>
      <c r="AA2217" s="92"/>
      <c r="AB2217" s="95" t="e">
        <f t="shared" ca="1" si="135"/>
        <v>#REF!</v>
      </c>
      <c r="AC2217" s="23" t="e">
        <f ca="1">IF(AB2217&gt;REFERENCIAS!$C$62,REFERENCIAS!$B$62,IF(AND(AB2217&gt;=REFERENCIAS!$C$63,AB2217&lt;REFERENCIAS!$D$63),REFERENCIAS!$B$63,IF(AND(AB2217&gt;REFERENCIAS!$C$64,AB2217&lt;=REFERENCIAS!$D$64),REFERENCIAS!$B$64,IF(AND(AB2217&gt;=REFERENCIAS!$C$65,AB2217&lt;REFERENCIAS!$D$65),REFERENCIAS!$B$65, "Revisar"))))</f>
        <v>#REF!</v>
      </c>
      <c r="AD2217" s="94" t="e">
        <f ca="1">VLOOKUP(AC2217,REFERENCIAS!$B$62:$G$65,4,FALSE)</f>
        <v>#REF!</v>
      </c>
    </row>
    <row r="2218" spans="1:30" ht="17.25" x14ac:dyDescent="0.25">
      <c r="A2218" s="74"/>
      <c r="B2218" s="19"/>
      <c r="C2218" s="19"/>
      <c r="D2218" s="50"/>
      <c r="E2218" s="73"/>
      <c r="F2218" s="74"/>
      <c r="G2218" s="9"/>
      <c r="H2218" s="48"/>
      <c r="I2218" s="49">
        <f t="shared" ca="1" si="133"/>
        <v>2022</v>
      </c>
      <c r="J2218" s="22">
        <f t="shared" ca="1" si="132"/>
        <v>1</v>
      </c>
      <c r="K2218" s="19"/>
      <c r="L2218" s="73"/>
      <c r="M2218" s="74"/>
      <c r="N2218" s="19"/>
      <c r="O2218" s="73"/>
      <c r="P2218" s="82">
        <v>1</v>
      </c>
      <c r="Q2218" s="24">
        <v>1</v>
      </c>
      <c r="R2218" s="81">
        <f t="shared" si="134"/>
        <v>1</v>
      </c>
      <c r="S2218" s="87"/>
      <c r="T2218" s="19"/>
      <c r="U2218" s="25"/>
      <c r="V2218" s="25"/>
      <c r="W2218" s="81"/>
      <c r="X2218" s="91" t="e">
        <f ca="1">+VLOOKUP(#REF!,REFERENCIAS!$C:$D,2,0)*VLOOKUP(#REF!,PONDERADORES!A:P,IF(AND(INFORMACION!$T2218='REFERENCIAS RIESGO'!$C$36,INFORMACION!$F2218=REFERENCIAS!$C$24),16,IF(INFORMACION!$T2218='REFERENCIAS RIESGO'!$C$36,13,IF(INFORMACION!$F2218=REFERENCIAS!$C$24,10,7))),0)+VLOOKUP(K2218,REFERENCIAS!$C:$D,2,0)*VLOOKUP($K$2,PONDERADORES!A:P,IF(AND(INFORMACION!$T2218='REFERENCIAS RIESGO'!$C$36,INFORMACION!$F2218=REFERENCIAS!$C$24),16,IF(INFORMACION!$T2218='REFERENCIAS RIESGO'!$C$36,13,IF(INFORMACION!$F2218=REFERENCIAS!$C$24,10,7))),0)+VLOOKUP(L2218,REFERENCIAS!$C:$D,2,0)*VLOOKUP($L$2,PONDERADORES!A:P,IF(AND(INFORMACION!$T2218='REFERENCIAS RIESGO'!$C$36,INFORMACION!$F2218=REFERENCIAS!$C$24),16,IF(INFORMACION!$T2218='REFERENCIAS RIESGO'!$C$36,13,IF(INFORMACION!$F2218=REFERENCIAS!$C$24,10,7))),0)+VLOOKUP(F2218,REFERENCIAS!$C:$D,2,0)*VLOOKUP($F$2,PONDERADORES!A:P,IF(AND(INFORMACION!$T2218='REFERENCIAS RIESGO'!$C$36,INFORMACION!$F2218=REFERENCIAS!$C$24),16,IF(INFORMACION!$T2218='REFERENCIAS RIESGO'!$C$36,13,IF(INFORMACION!$F2218=REFERENCIAS!$C$24,10,7))),0)+VLOOKUP(T2218,REFERENCIAS!$C:$D,2,0)*VLOOKUP($T$2,PONDERADORES!A:P,IF(AND(INFORMACION!$T2218='REFERENCIAS RIESGO'!$C$36,INFORMACION!$F2218=REFERENCIAS!$C$24),16,IF(INFORMACION!$T2218='REFERENCIAS RIESGO'!$C$36,13,IF(INFORMACION!$F2218=REFERENCIAS!$C$24,10,7))),0)+VLOOKUP(IF(J2218&lt;=0.2,0.2,IF(AND(J2218&gt;0.2,J2218&lt;=0.4),0.4,IF(AND(J2218&gt;0.4,J2218&lt;=0.6),0.6,IF(AND(J2218&gt;0.6,J2218&lt;=0.8),0.8,IF(AND(J2218&gt;0.8,J2218&lt;=1),1))))),REFERENCIAS!$C:$D,2,0)*VLOOKUP($J$2,PONDERADORES!A:P,IF(AND(INFORMACION!$T2218='REFERENCIAS RIESGO'!$C$36,INFORMACION!$F2218=REFERENCIAS!$C$24),16,IF(INFORMACION!$T2218='REFERENCIAS RIESGO'!$C$36,13,IF(INFORMACION!$F2218=REFERENCIAS!$C$24,10,7))),0)</f>
        <v>#REF!</v>
      </c>
      <c r="Y2218" s="68">
        <f>+VLOOKUP(M2218,REFERENCIAS!$C:$D,2,0)*VLOOKUP($M$2,PONDERADORES!$A$7:$G$9,7,0)+VLOOKUP(N2218,REFERENCIAS!$C:$D,2,0)*VLOOKUP($N$2,PONDERADORES!$A$7:$G$9,7,0)+VLOOKUP(O2218,REFERENCIAS!$C:$D,2,0)*VLOOKUP($O$2,PONDERADORES!$A$7:$G$9,7,0)</f>
        <v>0.2</v>
      </c>
      <c r="Z2218" s="2">
        <f>+VLOOKUP(IF(R2218&lt;0.1,0,IF(AND(R2218&gt;=0.1,R2218&lt;0.2),0.1,IF(AND(R2218&gt;=0.2,R2218&lt;0.3),0.2,IF(R2218&gt;0.3,0.3,)))),REFERENCIAS!$C:$D,2,0)*VLOOKUP($R$2,PONDERADORES!$A$11:$G$11,7,0)</f>
        <v>15</v>
      </c>
      <c r="AA2218" s="92"/>
      <c r="AB2218" s="95" t="e">
        <f t="shared" ca="1" si="135"/>
        <v>#REF!</v>
      </c>
      <c r="AC2218" s="23" t="e">
        <f ca="1">IF(AB2218&gt;REFERENCIAS!$C$62,REFERENCIAS!$B$62,IF(AND(AB2218&gt;=REFERENCIAS!$C$63,AB2218&lt;REFERENCIAS!$D$63),REFERENCIAS!$B$63,IF(AND(AB2218&gt;REFERENCIAS!$C$64,AB2218&lt;=REFERENCIAS!$D$64),REFERENCIAS!$B$64,IF(AND(AB2218&gt;=REFERENCIAS!$C$65,AB2218&lt;REFERENCIAS!$D$65),REFERENCIAS!$B$65, "Revisar"))))</f>
        <v>#REF!</v>
      </c>
      <c r="AD2218" s="94" t="e">
        <f ca="1">VLOOKUP(AC2218,REFERENCIAS!$B$62:$G$65,4,FALSE)</f>
        <v>#REF!</v>
      </c>
    </row>
    <row r="2219" spans="1:30" ht="17.25" x14ac:dyDescent="0.25">
      <c r="A2219" s="74"/>
      <c r="B2219" s="19"/>
      <c r="C2219" s="19"/>
      <c r="D2219" s="50"/>
      <c r="E2219" s="73"/>
      <c r="F2219" s="74"/>
      <c r="G2219" s="9"/>
      <c r="H2219" s="48"/>
      <c r="I2219" s="49">
        <f t="shared" ca="1" si="133"/>
        <v>2022</v>
      </c>
      <c r="J2219" s="22">
        <f t="shared" ca="1" si="132"/>
        <v>1</v>
      </c>
      <c r="K2219" s="19"/>
      <c r="L2219" s="73"/>
      <c r="M2219" s="74"/>
      <c r="N2219" s="19"/>
      <c r="O2219" s="73"/>
      <c r="P2219" s="82">
        <v>1</v>
      </c>
      <c r="Q2219" s="24">
        <v>1</v>
      </c>
      <c r="R2219" s="81">
        <f t="shared" si="134"/>
        <v>1</v>
      </c>
      <c r="S2219" s="87"/>
      <c r="T2219" s="19"/>
      <c r="U2219" s="25"/>
      <c r="V2219" s="25"/>
      <c r="W2219" s="81"/>
      <c r="X2219" s="91" t="e">
        <f ca="1">+VLOOKUP(#REF!,REFERENCIAS!$C:$D,2,0)*VLOOKUP(#REF!,PONDERADORES!A:P,IF(AND(INFORMACION!$T2219='REFERENCIAS RIESGO'!$C$36,INFORMACION!$F2219=REFERENCIAS!$C$24),16,IF(INFORMACION!$T2219='REFERENCIAS RIESGO'!$C$36,13,IF(INFORMACION!$F2219=REFERENCIAS!$C$24,10,7))),0)+VLOOKUP(K2219,REFERENCIAS!$C:$D,2,0)*VLOOKUP($K$2,PONDERADORES!A:P,IF(AND(INFORMACION!$T2219='REFERENCIAS RIESGO'!$C$36,INFORMACION!$F2219=REFERENCIAS!$C$24),16,IF(INFORMACION!$T2219='REFERENCIAS RIESGO'!$C$36,13,IF(INFORMACION!$F2219=REFERENCIAS!$C$24,10,7))),0)+VLOOKUP(L2219,REFERENCIAS!$C:$D,2,0)*VLOOKUP($L$2,PONDERADORES!A:P,IF(AND(INFORMACION!$T2219='REFERENCIAS RIESGO'!$C$36,INFORMACION!$F2219=REFERENCIAS!$C$24),16,IF(INFORMACION!$T2219='REFERENCIAS RIESGO'!$C$36,13,IF(INFORMACION!$F2219=REFERENCIAS!$C$24,10,7))),0)+VLOOKUP(F2219,REFERENCIAS!$C:$D,2,0)*VLOOKUP($F$2,PONDERADORES!A:P,IF(AND(INFORMACION!$T2219='REFERENCIAS RIESGO'!$C$36,INFORMACION!$F2219=REFERENCIAS!$C$24),16,IF(INFORMACION!$T2219='REFERENCIAS RIESGO'!$C$36,13,IF(INFORMACION!$F2219=REFERENCIAS!$C$24,10,7))),0)+VLOOKUP(T2219,REFERENCIAS!$C:$D,2,0)*VLOOKUP($T$2,PONDERADORES!A:P,IF(AND(INFORMACION!$T2219='REFERENCIAS RIESGO'!$C$36,INFORMACION!$F2219=REFERENCIAS!$C$24),16,IF(INFORMACION!$T2219='REFERENCIAS RIESGO'!$C$36,13,IF(INFORMACION!$F2219=REFERENCIAS!$C$24,10,7))),0)+VLOOKUP(IF(J2219&lt;=0.2,0.2,IF(AND(J2219&gt;0.2,J2219&lt;=0.4),0.4,IF(AND(J2219&gt;0.4,J2219&lt;=0.6),0.6,IF(AND(J2219&gt;0.6,J2219&lt;=0.8),0.8,IF(AND(J2219&gt;0.8,J2219&lt;=1),1))))),REFERENCIAS!$C:$D,2,0)*VLOOKUP($J$2,PONDERADORES!A:P,IF(AND(INFORMACION!$T2219='REFERENCIAS RIESGO'!$C$36,INFORMACION!$F2219=REFERENCIAS!$C$24),16,IF(INFORMACION!$T2219='REFERENCIAS RIESGO'!$C$36,13,IF(INFORMACION!$F2219=REFERENCIAS!$C$24,10,7))),0)</f>
        <v>#REF!</v>
      </c>
      <c r="Y2219" s="68">
        <f>+VLOOKUP(M2219,REFERENCIAS!$C:$D,2,0)*VLOOKUP($M$2,PONDERADORES!$A$7:$G$9,7,0)+VLOOKUP(N2219,REFERENCIAS!$C:$D,2,0)*VLOOKUP($N$2,PONDERADORES!$A$7:$G$9,7,0)+VLOOKUP(O2219,REFERENCIAS!$C:$D,2,0)*VLOOKUP($O$2,PONDERADORES!$A$7:$G$9,7,0)</f>
        <v>0.2</v>
      </c>
      <c r="Z2219" s="2">
        <f>+VLOOKUP(IF(R2219&lt;0.1,0,IF(AND(R2219&gt;=0.1,R2219&lt;0.2),0.1,IF(AND(R2219&gt;=0.2,R2219&lt;0.3),0.2,IF(R2219&gt;0.3,0.3,)))),REFERENCIAS!$C:$D,2,0)*VLOOKUP($R$2,PONDERADORES!$A$11:$G$11,7,0)</f>
        <v>15</v>
      </c>
      <c r="AA2219" s="92"/>
      <c r="AB2219" s="95" t="e">
        <f t="shared" ca="1" si="135"/>
        <v>#REF!</v>
      </c>
      <c r="AC2219" s="23" t="e">
        <f ca="1">IF(AB2219&gt;REFERENCIAS!$C$62,REFERENCIAS!$B$62,IF(AND(AB2219&gt;=REFERENCIAS!$C$63,AB2219&lt;REFERENCIAS!$D$63),REFERENCIAS!$B$63,IF(AND(AB2219&gt;REFERENCIAS!$C$64,AB2219&lt;=REFERENCIAS!$D$64),REFERENCIAS!$B$64,IF(AND(AB2219&gt;=REFERENCIAS!$C$65,AB2219&lt;REFERENCIAS!$D$65),REFERENCIAS!$B$65, "Revisar"))))</f>
        <v>#REF!</v>
      </c>
      <c r="AD2219" s="94" t="e">
        <f ca="1">VLOOKUP(AC2219,REFERENCIAS!$B$62:$G$65,4,FALSE)</f>
        <v>#REF!</v>
      </c>
    </row>
    <row r="2220" spans="1:30" ht="17.25" x14ac:dyDescent="0.25">
      <c r="A2220" s="74"/>
      <c r="B2220" s="19"/>
      <c r="C2220" s="19"/>
      <c r="D2220" s="50"/>
      <c r="E2220" s="73"/>
      <c r="F2220" s="74"/>
      <c r="G2220" s="9"/>
      <c r="H2220" s="48"/>
      <c r="I2220" s="49">
        <f t="shared" ca="1" si="133"/>
        <v>2022</v>
      </c>
      <c r="J2220" s="22">
        <f t="shared" ca="1" si="132"/>
        <v>1</v>
      </c>
      <c r="K2220" s="19"/>
      <c r="L2220" s="73"/>
      <c r="M2220" s="74"/>
      <c r="N2220" s="19"/>
      <c r="O2220" s="73"/>
      <c r="P2220" s="82">
        <v>1</v>
      </c>
      <c r="Q2220" s="24">
        <v>1</v>
      </c>
      <c r="R2220" s="81">
        <f t="shared" si="134"/>
        <v>1</v>
      </c>
      <c r="S2220" s="87"/>
      <c r="T2220" s="19"/>
      <c r="U2220" s="25"/>
      <c r="V2220" s="25"/>
      <c r="W2220" s="81"/>
      <c r="X2220" s="91" t="e">
        <f ca="1">+VLOOKUP(#REF!,REFERENCIAS!$C:$D,2,0)*VLOOKUP(#REF!,PONDERADORES!A:P,IF(AND(INFORMACION!$T2220='REFERENCIAS RIESGO'!$C$36,INFORMACION!$F2220=REFERENCIAS!$C$24),16,IF(INFORMACION!$T2220='REFERENCIAS RIESGO'!$C$36,13,IF(INFORMACION!$F2220=REFERENCIAS!$C$24,10,7))),0)+VLOOKUP(K2220,REFERENCIAS!$C:$D,2,0)*VLOOKUP($K$2,PONDERADORES!A:P,IF(AND(INFORMACION!$T2220='REFERENCIAS RIESGO'!$C$36,INFORMACION!$F2220=REFERENCIAS!$C$24),16,IF(INFORMACION!$T2220='REFERENCIAS RIESGO'!$C$36,13,IF(INFORMACION!$F2220=REFERENCIAS!$C$24,10,7))),0)+VLOOKUP(L2220,REFERENCIAS!$C:$D,2,0)*VLOOKUP($L$2,PONDERADORES!A:P,IF(AND(INFORMACION!$T2220='REFERENCIAS RIESGO'!$C$36,INFORMACION!$F2220=REFERENCIAS!$C$24),16,IF(INFORMACION!$T2220='REFERENCIAS RIESGO'!$C$36,13,IF(INFORMACION!$F2220=REFERENCIAS!$C$24,10,7))),0)+VLOOKUP(F2220,REFERENCIAS!$C:$D,2,0)*VLOOKUP($F$2,PONDERADORES!A:P,IF(AND(INFORMACION!$T2220='REFERENCIAS RIESGO'!$C$36,INFORMACION!$F2220=REFERENCIAS!$C$24),16,IF(INFORMACION!$T2220='REFERENCIAS RIESGO'!$C$36,13,IF(INFORMACION!$F2220=REFERENCIAS!$C$24,10,7))),0)+VLOOKUP(T2220,REFERENCIAS!$C:$D,2,0)*VLOOKUP($T$2,PONDERADORES!A:P,IF(AND(INFORMACION!$T2220='REFERENCIAS RIESGO'!$C$36,INFORMACION!$F2220=REFERENCIAS!$C$24),16,IF(INFORMACION!$T2220='REFERENCIAS RIESGO'!$C$36,13,IF(INFORMACION!$F2220=REFERENCIAS!$C$24,10,7))),0)+VLOOKUP(IF(J2220&lt;=0.2,0.2,IF(AND(J2220&gt;0.2,J2220&lt;=0.4),0.4,IF(AND(J2220&gt;0.4,J2220&lt;=0.6),0.6,IF(AND(J2220&gt;0.6,J2220&lt;=0.8),0.8,IF(AND(J2220&gt;0.8,J2220&lt;=1),1))))),REFERENCIAS!$C:$D,2,0)*VLOOKUP($J$2,PONDERADORES!A:P,IF(AND(INFORMACION!$T2220='REFERENCIAS RIESGO'!$C$36,INFORMACION!$F2220=REFERENCIAS!$C$24),16,IF(INFORMACION!$T2220='REFERENCIAS RIESGO'!$C$36,13,IF(INFORMACION!$F2220=REFERENCIAS!$C$24,10,7))),0)</f>
        <v>#REF!</v>
      </c>
      <c r="Y2220" s="68">
        <f>+VLOOKUP(M2220,REFERENCIAS!$C:$D,2,0)*VLOOKUP($M$2,PONDERADORES!$A$7:$G$9,7,0)+VLOOKUP(N2220,REFERENCIAS!$C:$D,2,0)*VLOOKUP($N$2,PONDERADORES!$A$7:$G$9,7,0)+VLOOKUP(O2220,REFERENCIAS!$C:$D,2,0)*VLOOKUP($O$2,PONDERADORES!$A$7:$G$9,7,0)</f>
        <v>0.2</v>
      </c>
      <c r="Z2220" s="2">
        <f>+VLOOKUP(IF(R2220&lt;0.1,0,IF(AND(R2220&gt;=0.1,R2220&lt;0.2),0.1,IF(AND(R2220&gt;=0.2,R2220&lt;0.3),0.2,IF(R2220&gt;0.3,0.3,)))),REFERENCIAS!$C:$D,2,0)*VLOOKUP($R$2,PONDERADORES!$A$11:$G$11,7,0)</f>
        <v>15</v>
      </c>
      <c r="AA2220" s="92"/>
      <c r="AB2220" s="95" t="e">
        <f t="shared" ca="1" si="135"/>
        <v>#REF!</v>
      </c>
      <c r="AC2220" s="23" t="e">
        <f ca="1">IF(AB2220&gt;REFERENCIAS!$C$62,REFERENCIAS!$B$62,IF(AND(AB2220&gt;=REFERENCIAS!$C$63,AB2220&lt;REFERENCIAS!$D$63),REFERENCIAS!$B$63,IF(AND(AB2220&gt;REFERENCIAS!$C$64,AB2220&lt;=REFERENCIAS!$D$64),REFERENCIAS!$B$64,IF(AND(AB2220&gt;=REFERENCIAS!$C$65,AB2220&lt;REFERENCIAS!$D$65),REFERENCIAS!$B$65, "Revisar"))))</f>
        <v>#REF!</v>
      </c>
      <c r="AD2220" s="94" t="e">
        <f ca="1">VLOOKUP(AC2220,REFERENCIAS!$B$62:$G$65,4,FALSE)</f>
        <v>#REF!</v>
      </c>
    </row>
    <row r="2221" spans="1:30" ht="17.25" x14ac:dyDescent="0.25">
      <c r="A2221" s="74"/>
      <c r="B2221" s="19"/>
      <c r="C2221" s="19"/>
      <c r="D2221" s="50"/>
      <c r="E2221" s="73"/>
      <c r="F2221" s="74"/>
      <c r="G2221" s="9"/>
      <c r="H2221" s="48"/>
      <c r="I2221" s="49">
        <f t="shared" ca="1" si="133"/>
        <v>2022</v>
      </c>
      <c r="J2221" s="22">
        <f t="shared" ca="1" si="132"/>
        <v>1</v>
      </c>
      <c r="K2221" s="19"/>
      <c r="L2221" s="73"/>
      <c r="M2221" s="74"/>
      <c r="N2221" s="19"/>
      <c r="O2221" s="73"/>
      <c r="P2221" s="82">
        <v>1</v>
      </c>
      <c r="Q2221" s="24">
        <v>1</v>
      </c>
      <c r="R2221" s="81">
        <f t="shared" si="134"/>
        <v>1</v>
      </c>
      <c r="S2221" s="87"/>
      <c r="T2221" s="19"/>
      <c r="U2221" s="25"/>
      <c r="V2221" s="25"/>
      <c r="W2221" s="81"/>
      <c r="X2221" s="91" t="e">
        <f ca="1">+VLOOKUP(#REF!,REFERENCIAS!$C:$D,2,0)*VLOOKUP(#REF!,PONDERADORES!A:P,IF(AND(INFORMACION!$T2221='REFERENCIAS RIESGO'!$C$36,INFORMACION!$F2221=REFERENCIAS!$C$24),16,IF(INFORMACION!$T2221='REFERENCIAS RIESGO'!$C$36,13,IF(INFORMACION!$F2221=REFERENCIAS!$C$24,10,7))),0)+VLOOKUP(K2221,REFERENCIAS!$C:$D,2,0)*VLOOKUP($K$2,PONDERADORES!A:P,IF(AND(INFORMACION!$T2221='REFERENCIAS RIESGO'!$C$36,INFORMACION!$F2221=REFERENCIAS!$C$24),16,IF(INFORMACION!$T2221='REFERENCIAS RIESGO'!$C$36,13,IF(INFORMACION!$F2221=REFERENCIAS!$C$24,10,7))),0)+VLOOKUP(L2221,REFERENCIAS!$C:$D,2,0)*VLOOKUP($L$2,PONDERADORES!A:P,IF(AND(INFORMACION!$T2221='REFERENCIAS RIESGO'!$C$36,INFORMACION!$F2221=REFERENCIAS!$C$24),16,IF(INFORMACION!$T2221='REFERENCIAS RIESGO'!$C$36,13,IF(INFORMACION!$F2221=REFERENCIAS!$C$24,10,7))),0)+VLOOKUP(F2221,REFERENCIAS!$C:$D,2,0)*VLOOKUP($F$2,PONDERADORES!A:P,IF(AND(INFORMACION!$T2221='REFERENCIAS RIESGO'!$C$36,INFORMACION!$F2221=REFERENCIAS!$C$24),16,IF(INFORMACION!$T2221='REFERENCIAS RIESGO'!$C$36,13,IF(INFORMACION!$F2221=REFERENCIAS!$C$24,10,7))),0)+VLOOKUP(T2221,REFERENCIAS!$C:$D,2,0)*VLOOKUP($T$2,PONDERADORES!A:P,IF(AND(INFORMACION!$T2221='REFERENCIAS RIESGO'!$C$36,INFORMACION!$F2221=REFERENCIAS!$C$24),16,IF(INFORMACION!$T2221='REFERENCIAS RIESGO'!$C$36,13,IF(INFORMACION!$F2221=REFERENCIAS!$C$24,10,7))),0)+VLOOKUP(IF(J2221&lt;=0.2,0.2,IF(AND(J2221&gt;0.2,J2221&lt;=0.4),0.4,IF(AND(J2221&gt;0.4,J2221&lt;=0.6),0.6,IF(AND(J2221&gt;0.6,J2221&lt;=0.8),0.8,IF(AND(J2221&gt;0.8,J2221&lt;=1),1))))),REFERENCIAS!$C:$D,2,0)*VLOOKUP($J$2,PONDERADORES!A:P,IF(AND(INFORMACION!$T2221='REFERENCIAS RIESGO'!$C$36,INFORMACION!$F2221=REFERENCIAS!$C$24),16,IF(INFORMACION!$T2221='REFERENCIAS RIESGO'!$C$36,13,IF(INFORMACION!$F2221=REFERENCIAS!$C$24,10,7))),0)</f>
        <v>#REF!</v>
      </c>
      <c r="Y2221" s="68">
        <f>+VLOOKUP(M2221,REFERENCIAS!$C:$D,2,0)*VLOOKUP($M$2,PONDERADORES!$A$7:$G$9,7,0)+VLOOKUP(N2221,REFERENCIAS!$C:$D,2,0)*VLOOKUP($N$2,PONDERADORES!$A$7:$G$9,7,0)+VLOOKUP(O2221,REFERENCIAS!$C:$D,2,0)*VLOOKUP($O$2,PONDERADORES!$A$7:$G$9,7,0)</f>
        <v>0.2</v>
      </c>
      <c r="Z2221" s="2">
        <f>+VLOOKUP(IF(R2221&lt;0.1,0,IF(AND(R2221&gt;=0.1,R2221&lt;0.2),0.1,IF(AND(R2221&gt;=0.2,R2221&lt;0.3),0.2,IF(R2221&gt;0.3,0.3,)))),REFERENCIAS!$C:$D,2,0)*VLOOKUP($R$2,PONDERADORES!$A$11:$G$11,7,0)</f>
        <v>15</v>
      </c>
      <c r="AA2221" s="92"/>
      <c r="AB2221" s="95" t="e">
        <f t="shared" ca="1" si="135"/>
        <v>#REF!</v>
      </c>
      <c r="AC2221" s="23" t="e">
        <f ca="1">IF(AB2221&gt;REFERENCIAS!$C$62,REFERENCIAS!$B$62,IF(AND(AB2221&gt;=REFERENCIAS!$C$63,AB2221&lt;REFERENCIAS!$D$63),REFERENCIAS!$B$63,IF(AND(AB2221&gt;REFERENCIAS!$C$64,AB2221&lt;=REFERENCIAS!$D$64),REFERENCIAS!$B$64,IF(AND(AB2221&gt;=REFERENCIAS!$C$65,AB2221&lt;REFERENCIAS!$D$65),REFERENCIAS!$B$65, "Revisar"))))</f>
        <v>#REF!</v>
      </c>
      <c r="AD2221" s="94" t="e">
        <f ca="1">VLOOKUP(AC2221,REFERENCIAS!$B$62:$G$65,4,FALSE)</f>
        <v>#REF!</v>
      </c>
    </row>
    <row r="2222" spans="1:30" ht="17.25" x14ac:dyDescent="0.25">
      <c r="A2222" s="74"/>
      <c r="B2222" s="19"/>
      <c r="C2222" s="19"/>
      <c r="D2222" s="50"/>
      <c r="E2222" s="73"/>
      <c r="F2222" s="74"/>
      <c r="G2222" s="9"/>
      <c r="H2222" s="48"/>
      <c r="I2222" s="49">
        <f t="shared" ca="1" si="133"/>
        <v>2022</v>
      </c>
      <c r="J2222" s="22">
        <f t="shared" ca="1" si="132"/>
        <v>1</v>
      </c>
      <c r="K2222" s="19"/>
      <c r="L2222" s="73"/>
      <c r="M2222" s="74"/>
      <c r="N2222" s="19"/>
      <c r="O2222" s="73"/>
      <c r="P2222" s="82">
        <v>1</v>
      </c>
      <c r="Q2222" s="24">
        <v>1</v>
      </c>
      <c r="R2222" s="81">
        <f t="shared" si="134"/>
        <v>1</v>
      </c>
      <c r="S2222" s="87"/>
      <c r="T2222" s="19"/>
      <c r="U2222" s="25"/>
      <c r="V2222" s="25"/>
      <c r="W2222" s="81"/>
      <c r="X2222" s="91" t="e">
        <f ca="1">+VLOOKUP(#REF!,REFERENCIAS!$C:$D,2,0)*VLOOKUP(#REF!,PONDERADORES!A:P,IF(AND(INFORMACION!$T2222='REFERENCIAS RIESGO'!$C$36,INFORMACION!$F2222=REFERENCIAS!$C$24),16,IF(INFORMACION!$T2222='REFERENCIAS RIESGO'!$C$36,13,IF(INFORMACION!$F2222=REFERENCIAS!$C$24,10,7))),0)+VLOOKUP(K2222,REFERENCIAS!$C:$D,2,0)*VLOOKUP($K$2,PONDERADORES!A:P,IF(AND(INFORMACION!$T2222='REFERENCIAS RIESGO'!$C$36,INFORMACION!$F2222=REFERENCIAS!$C$24),16,IF(INFORMACION!$T2222='REFERENCIAS RIESGO'!$C$36,13,IF(INFORMACION!$F2222=REFERENCIAS!$C$24,10,7))),0)+VLOOKUP(L2222,REFERENCIAS!$C:$D,2,0)*VLOOKUP($L$2,PONDERADORES!A:P,IF(AND(INFORMACION!$T2222='REFERENCIAS RIESGO'!$C$36,INFORMACION!$F2222=REFERENCIAS!$C$24),16,IF(INFORMACION!$T2222='REFERENCIAS RIESGO'!$C$36,13,IF(INFORMACION!$F2222=REFERENCIAS!$C$24,10,7))),0)+VLOOKUP(F2222,REFERENCIAS!$C:$D,2,0)*VLOOKUP($F$2,PONDERADORES!A:P,IF(AND(INFORMACION!$T2222='REFERENCIAS RIESGO'!$C$36,INFORMACION!$F2222=REFERENCIAS!$C$24),16,IF(INFORMACION!$T2222='REFERENCIAS RIESGO'!$C$36,13,IF(INFORMACION!$F2222=REFERENCIAS!$C$24,10,7))),0)+VLOOKUP(T2222,REFERENCIAS!$C:$D,2,0)*VLOOKUP($T$2,PONDERADORES!A:P,IF(AND(INFORMACION!$T2222='REFERENCIAS RIESGO'!$C$36,INFORMACION!$F2222=REFERENCIAS!$C$24),16,IF(INFORMACION!$T2222='REFERENCIAS RIESGO'!$C$36,13,IF(INFORMACION!$F2222=REFERENCIAS!$C$24,10,7))),0)+VLOOKUP(IF(J2222&lt;=0.2,0.2,IF(AND(J2222&gt;0.2,J2222&lt;=0.4),0.4,IF(AND(J2222&gt;0.4,J2222&lt;=0.6),0.6,IF(AND(J2222&gt;0.6,J2222&lt;=0.8),0.8,IF(AND(J2222&gt;0.8,J2222&lt;=1),1))))),REFERENCIAS!$C:$D,2,0)*VLOOKUP($J$2,PONDERADORES!A:P,IF(AND(INFORMACION!$T2222='REFERENCIAS RIESGO'!$C$36,INFORMACION!$F2222=REFERENCIAS!$C$24),16,IF(INFORMACION!$T2222='REFERENCIAS RIESGO'!$C$36,13,IF(INFORMACION!$F2222=REFERENCIAS!$C$24,10,7))),0)</f>
        <v>#REF!</v>
      </c>
      <c r="Y2222" s="68">
        <f>+VLOOKUP(M2222,REFERENCIAS!$C:$D,2,0)*VLOOKUP($M$2,PONDERADORES!$A$7:$G$9,7,0)+VLOOKUP(N2222,REFERENCIAS!$C:$D,2,0)*VLOOKUP($N$2,PONDERADORES!$A$7:$G$9,7,0)+VLOOKUP(O2222,REFERENCIAS!$C:$D,2,0)*VLOOKUP($O$2,PONDERADORES!$A$7:$G$9,7,0)</f>
        <v>0.2</v>
      </c>
      <c r="Z2222" s="2">
        <f>+VLOOKUP(IF(R2222&lt;0.1,0,IF(AND(R2222&gt;=0.1,R2222&lt;0.2),0.1,IF(AND(R2222&gt;=0.2,R2222&lt;0.3),0.2,IF(R2222&gt;0.3,0.3,)))),REFERENCIAS!$C:$D,2,0)*VLOOKUP($R$2,PONDERADORES!$A$11:$G$11,7,0)</f>
        <v>15</v>
      </c>
      <c r="AA2222" s="92"/>
      <c r="AB2222" s="95" t="e">
        <f t="shared" ca="1" si="135"/>
        <v>#REF!</v>
      </c>
      <c r="AC2222" s="23" t="e">
        <f ca="1">IF(AB2222&gt;REFERENCIAS!$C$62,REFERENCIAS!$B$62,IF(AND(AB2222&gt;=REFERENCIAS!$C$63,AB2222&lt;REFERENCIAS!$D$63),REFERENCIAS!$B$63,IF(AND(AB2222&gt;REFERENCIAS!$C$64,AB2222&lt;=REFERENCIAS!$D$64),REFERENCIAS!$B$64,IF(AND(AB2222&gt;=REFERENCIAS!$C$65,AB2222&lt;REFERENCIAS!$D$65),REFERENCIAS!$B$65, "Revisar"))))</f>
        <v>#REF!</v>
      </c>
      <c r="AD2222" s="94" t="e">
        <f ca="1">VLOOKUP(AC2222,REFERENCIAS!$B$62:$G$65,4,FALSE)</f>
        <v>#REF!</v>
      </c>
    </row>
    <row r="2223" spans="1:30" ht="17.25" x14ac:dyDescent="0.25">
      <c r="A2223" s="74"/>
      <c r="B2223" s="19"/>
      <c r="C2223" s="19"/>
      <c r="D2223" s="50"/>
      <c r="E2223" s="73"/>
      <c r="F2223" s="74"/>
      <c r="G2223" s="9"/>
      <c r="H2223" s="48"/>
      <c r="I2223" s="49">
        <f t="shared" ca="1" si="133"/>
        <v>2022</v>
      </c>
      <c r="J2223" s="22">
        <f t="shared" ca="1" si="132"/>
        <v>1</v>
      </c>
      <c r="K2223" s="19"/>
      <c r="L2223" s="73"/>
      <c r="M2223" s="74"/>
      <c r="N2223" s="19"/>
      <c r="O2223" s="73"/>
      <c r="P2223" s="82">
        <v>1</v>
      </c>
      <c r="Q2223" s="24">
        <v>1</v>
      </c>
      <c r="R2223" s="81">
        <f t="shared" si="134"/>
        <v>1</v>
      </c>
      <c r="S2223" s="87"/>
      <c r="T2223" s="19"/>
      <c r="U2223" s="25"/>
      <c r="V2223" s="25"/>
      <c r="W2223" s="81"/>
      <c r="X2223" s="91" t="e">
        <f ca="1">+VLOOKUP(#REF!,REFERENCIAS!$C:$D,2,0)*VLOOKUP(#REF!,PONDERADORES!A:P,IF(AND(INFORMACION!$T2223='REFERENCIAS RIESGO'!$C$36,INFORMACION!$F2223=REFERENCIAS!$C$24),16,IF(INFORMACION!$T2223='REFERENCIAS RIESGO'!$C$36,13,IF(INFORMACION!$F2223=REFERENCIAS!$C$24,10,7))),0)+VLOOKUP(K2223,REFERENCIAS!$C:$D,2,0)*VLOOKUP($K$2,PONDERADORES!A:P,IF(AND(INFORMACION!$T2223='REFERENCIAS RIESGO'!$C$36,INFORMACION!$F2223=REFERENCIAS!$C$24),16,IF(INFORMACION!$T2223='REFERENCIAS RIESGO'!$C$36,13,IF(INFORMACION!$F2223=REFERENCIAS!$C$24,10,7))),0)+VLOOKUP(L2223,REFERENCIAS!$C:$D,2,0)*VLOOKUP($L$2,PONDERADORES!A:P,IF(AND(INFORMACION!$T2223='REFERENCIAS RIESGO'!$C$36,INFORMACION!$F2223=REFERENCIAS!$C$24),16,IF(INFORMACION!$T2223='REFERENCIAS RIESGO'!$C$36,13,IF(INFORMACION!$F2223=REFERENCIAS!$C$24,10,7))),0)+VLOOKUP(F2223,REFERENCIAS!$C:$D,2,0)*VLOOKUP($F$2,PONDERADORES!A:P,IF(AND(INFORMACION!$T2223='REFERENCIAS RIESGO'!$C$36,INFORMACION!$F2223=REFERENCIAS!$C$24),16,IF(INFORMACION!$T2223='REFERENCIAS RIESGO'!$C$36,13,IF(INFORMACION!$F2223=REFERENCIAS!$C$24,10,7))),0)+VLOOKUP(T2223,REFERENCIAS!$C:$D,2,0)*VLOOKUP($T$2,PONDERADORES!A:P,IF(AND(INFORMACION!$T2223='REFERENCIAS RIESGO'!$C$36,INFORMACION!$F2223=REFERENCIAS!$C$24),16,IF(INFORMACION!$T2223='REFERENCIAS RIESGO'!$C$36,13,IF(INFORMACION!$F2223=REFERENCIAS!$C$24,10,7))),0)+VLOOKUP(IF(J2223&lt;=0.2,0.2,IF(AND(J2223&gt;0.2,J2223&lt;=0.4),0.4,IF(AND(J2223&gt;0.4,J2223&lt;=0.6),0.6,IF(AND(J2223&gt;0.6,J2223&lt;=0.8),0.8,IF(AND(J2223&gt;0.8,J2223&lt;=1),1))))),REFERENCIAS!$C:$D,2,0)*VLOOKUP($J$2,PONDERADORES!A:P,IF(AND(INFORMACION!$T2223='REFERENCIAS RIESGO'!$C$36,INFORMACION!$F2223=REFERENCIAS!$C$24),16,IF(INFORMACION!$T2223='REFERENCIAS RIESGO'!$C$36,13,IF(INFORMACION!$F2223=REFERENCIAS!$C$24,10,7))),0)</f>
        <v>#REF!</v>
      </c>
      <c r="Y2223" s="68">
        <f>+VLOOKUP(M2223,REFERENCIAS!$C:$D,2,0)*VLOOKUP($M$2,PONDERADORES!$A$7:$G$9,7,0)+VLOOKUP(N2223,REFERENCIAS!$C:$D,2,0)*VLOOKUP($N$2,PONDERADORES!$A$7:$G$9,7,0)+VLOOKUP(O2223,REFERENCIAS!$C:$D,2,0)*VLOOKUP($O$2,PONDERADORES!$A$7:$G$9,7,0)</f>
        <v>0.2</v>
      </c>
      <c r="Z2223" s="2">
        <f>+VLOOKUP(IF(R2223&lt;0.1,0,IF(AND(R2223&gt;=0.1,R2223&lt;0.2),0.1,IF(AND(R2223&gt;=0.2,R2223&lt;0.3),0.2,IF(R2223&gt;0.3,0.3,)))),REFERENCIAS!$C:$D,2,0)*VLOOKUP($R$2,PONDERADORES!$A$11:$G$11,7,0)</f>
        <v>15</v>
      </c>
      <c r="AA2223" s="92"/>
      <c r="AB2223" s="95" t="e">
        <f t="shared" ca="1" si="135"/>
        <v>#REF!</v>
      </c>
      <c r="AC2223" s="23" t="e">
        <f ca="1">IF(AB2223&gt;REFERENCIAS!$C$62,REFERENCIAS!$B$62,IF(AND(AB2223&gt;=REFERENCIAS!$C$63,AB2223&lt;REFERENCIAS!$D$63),REFERENCIAS!$B$63,IF(AND(AB2223&gt;REFERENCIAS!$C$64,AB2223&lt;=REFERENCIAS!$D$64),REFERENCIAS!$B$64,IF(AND(AB2223&gt;=REFERENCIAS!$C$65,AB2223&lt;REFERENCIAS!$D$65),REFERENCIAS!$B$65, "Revisar"))))</f>
        <v>#REF!</v>
      </c>
      <c r="AD2223" s="94" t="e">
        <f ca="1">VLOOKUP(AC2223,REFERENCIAS!$B$62:$G$65,4,FALSE)</f>
        <v>#REF!</v>
      </c>
    </row>
    <row r="2224" spans="1:30" ht="17.25" x14ac:dyDescent="0.25">
      <c r="A2224" s="74"/>
      <c r="B2224" s="19"/>
      <c r="C2224" s="19"/>
      <c r="D2224" s="50"/>
      <c r="E2224" s="73"/>
      <c r="F2224" s="74"/>
      <c r="G2224" s="9"/>
      <c r="H2224" s="48"/>
      <c r="I2224" s="49">
        <f t="shared" ca="1" si="133"/>
        <v>2022</v>
      </c>
      <c r="J2224" s="22">
        <f t="shared" ca="1" si="132"/>
        <v>1</v>
      </c>
      <c r="K2224" s="19"/>
      <c r="L2224" s="73"/>
      <c r="M2224" s="74"/>
      <c r="N2224" s="19"/>
      <c r="O2224" s="73"/>
      <c r="P2224" s="82">
        <v>1</v>
      </c>
      <c r="Q2224" s="24">
        <v>1</v>
      </c>
      <c r="R2224" s="81">
        <f t="shared" si="134"/>
        <v>1</v>
      </c>
      <c r="S2224" s="87"/>
      <c r="T2224" s="19"/>
      <c r="U2224" s="25"/>
      <c r="V2224" s="25"/>
      <c r="W2224" s="81"/>
      <c r="X2224" s="91" t="e">
        <f ca="1">+VLOOKUP(#REF!,REFERENCIAS!$C:$D,2,0)*VLOOKUP(#REF!,PONDERADORES!A:P,IF(AND(INFORMACION!$T2224='REFERENCIAS RIESGO'!$C$36,INFORMACION!$F2224=REFERENCIAS!$C$24),16,IF(INFORMACION!$T2224='REFERENCIAS RIESGO'!$C$36,13,IF(INFORMACION!$F2224=REFERENCIAS!$C$24,10,7))),0)+VLOOKUP(K2224,REFERENCIAS!$C:$D,2,0)*VLOOKUP($K$2,PONDERADORES!A:P,IF(AND(INFORMACION!$T2224='REFERENCIAS RIESGO'!$C$36,INFORMACION!$F2224=REFERENCIAS!$C$24),16,IF(INFORMACION!$T2224='REFERENCIAS RIESGO'!$C$36,13,IF(INFORMACION!$F2224=REFERENCIAS!$C$24,10,7))),0)+VLOOKUP(L2224,REFERENCIAS!$C:$D,2,0)*VLOOKUP($L$2,PONDERADORES!A:P,IF(AND(INFORMACION!$T2224='REFERENCIAS RIESGO'!$C$36,INFORMACION!$F2224=REFERENCIAS!$C$24),16,IF(INFORMACION!$T2224='REFERENCIAS RIESGO'!$C$36,13,IF(INFORMACION!$F2224=REFERENCIAS!$C$24,10,7))),0)+VLOOKUP(F2224,REFERENCIAS!$C:$D,2,0)*VLOOKUP($F$2,PONDERADORES!A:P,IF(AND(INFORMACION!$T2224='REFERENCIAS RIESGO'!$C$36,INFORMACION!$F2224=REFERENCIAS!$C$24),16,IF(INFORMACION!$T2224='REFERENCIAS RIESGO'!$C$36,13,IF(INFORMACION!$F2224=REFERENCIAS!$C$24,10,7))),0)+VLOOKUP(T2224,REFERENCIAS!$C:$D,2,0)*VLOOKUP($T$2,PONDERADORES!A:P,IF(AND(INFORMACION!$T2224='REFERENCIAS RIESGO'!$C$36,INFORMACION!$F2224=REFERENCIAS!$C$24),16,IF(INFORMACION!$T2224='REFERENCIAS RIESGO'!$C$36,13,IF(INFORMACION!$F2224=REFERENCIAS!$C$24,10,7))),0)+VLOOKUP(IF(J2224&lt;=0.2,0.2,IF(AND(J2224&gt;0.2,J2224&lt;=0.4),0.4,IF(AND(J2224&gt;0.4,J2224&lt;=0.6),0.6,IF(AND(J2224&gt;0.6,J2224&lt;=0.8),0.8,IF(AND(J2224&gt;0.8,J2224&lt;=1),1))))),REFERENCIAS!$C:$D,2,0)*VLOOKUP($J$2,PONDERADORES!A:P,IF(AND(INFORMACION!$T2224='REFERENCIAS RIESGO'!$C$36,INFORMACION!$F2224=REFERENCIAS!$C$24),16,IF(INFORMACION!$T2224='REFERENCIAS RIESGO'!$C$36,13,IF(INFORMACION!$F2224=REFERENCIAS!$C$24,10,7))),0)</f>
        <v>#REF!</v>
      </c>
      <c r="Y2224" s="68">
        <f>+VLOOKUP(M2224,REFERENCIAS!$C:$D,2,0)*VLOOKUP($M$2,PONDERADORES!$A$7:$G$9,7,0)+VLOOKUP(N2224,REFERENCIAS!$C:$D,2,0)*VLOOKUP($N$2,PONDERADORES!$A$7:$G$9,7,0)+VLOOKUP(O2224,REFERENCIAS!$C:$D,2,0)*VLOOKUP($O$2,PONDERADORES!$A$7:$G$9,7,0)</f>
        <v>0.2</v>
      </c>
      <c r="Z2224" s="2">
        <f>+VLOOKUP(IF(R2224&lt;0.1,0,IF(AND(R2224&gt;=0.1,R2224&lt;0.2),0.1,IF(AND(R2224&gt;=0.2,R2224&lt;0.3),0.2,IF(R2224&gt;0.3,0.3,)))),REFERENCIAS!$C:$D,2,0)*VLOOKUP($R$2,PONDERADORES!$A$11:$G$11,7,0)</f>
        <v>15</v>
      </c>
      <c r="AA2224" s="92"/>
      <c r="AB2224" s="95" t="e">
        <f t="shared" ca="1" si="135"/>
        <v>#REF!</v>
      </c>
      <c r="AC2224" s="23" t="e">
        <f ca="1">IF(AB2224&gt;REFERENCIAS!$C$62,REFERENCIAS!$B$62,IF(AND(AB2224&gt;=REFERENCIAS!$C$63,AB2224&lt;REFERENCIAS!$D$63),REFERENCIAS!$B$63,IF(AND(AB2224&gt;REFERENCIAS!$C$64,AB2224&lt;=REFERENCIAS!$D$64),REFERENCIAS!$B$64,IF(AND(AB2224&gt;=REFERENCIAS!$C$65,AB2224&lt;REFERENCIAS!$D$65),REFERENCIAS!$B$65, "Revisar"))))</f>
        <v>#REF!</v>
      </c>
      <c r="AD2224" s="94" t="e">
        <f ca="1">VLOOKUP(AC2224,REFERENCIAS!$B$62:$G$65,4,FALSE)</f>
        <v>#REF!</v>
      </c>
    </row>
    <row r="2225" spans="1:30" ht="17.25" x14ac:dyDescent="0.25">
      <c r="A2225" s="74"/>
      <c r="B2225" s="19"/>
      <c r="C2225" s="19"/>
      <c r="D2225" s="50"/>
      <c r="E2225" s="73"/>
      <c r="F2225" s="74"/>
      <c r="G2225" s="9"/>
      <c r="H2225" s="48"/>
      <c r="I2225" s="49">
        <f t="shared" ca="1" si="133"/>
        <v>2022</v>
      </c>
      <c r="J2225" s="22">
        <f t="shared" ca="1" si="132"/>
        <v>1</v>
      </c>
      <c r="K2225" s="19"/>
      <c r="L2225" s="73"/>
      <c r="M2225" s="74"/>
      <c r="N2225" s="19"/>
      <c r="O2225" s="73"/>
      <c r="P2225" s="82">
        <v>1</v>
      </c>
      <c r="Q2225" s="24">
        <v>1</v>
      </c>
      <c r="R2225" s="81">
        <f t="shared" si="134"/>
        <v>1</v>
      </c>
      <c r="S2225" s="87"/>
      <c r="T2225" s="19"/>
      <c r="U2225" s="25"/>
      <c r="V2225" s="25"/>
      <c r="W2225" s="81"/>
      <c r="X2225" s="91" t="e">
        <f ca="1">+VLOOKUP(#REF!,REFERENCIAS!$C:$D,2,0)*VLOOKUP(#REF!,PONDERADORES!A:P,IF(AND(INFORMACION!$T2225='REFERENCIAS RIESGO'!$C$36,INFORMACION!$F2225=REFERENCIAS!$C$24),16,IF(INFORMACION!$T2225='REFERENCIAS RIESGO'!$C$36,13,IF(INFORMACION!$F2225=REFERENCIAS!$C$24,10,7))),0)+VLOOKUP(K2225,REFERENCIAS!$C:$D,2,0)*VLOOKUP($K$2,PONDERADORES!A:P,IF(AND(INFORMACION!$T2225='REFERENCIAS RIESGO'!$C$36,INFORMACION!$F2225=REFERENCIAS!$C$24),16,IF(INFORMACION!$T2225='REFERENCIAS RIESGO'!$C$36,13,IF(INFORMACION!$F2225=REFERENCIAS!$C$24,10,7))),0)+VLOOKUP(L2225,REFERENCIAS!$C:$D,2,0)*VLOOKUP($L$2,PONDERADORES!A:P,IF(AND(INFORMACION!$T2225='REFERENCIAS RIESGO'!$C$36,INFORMACION!$F2225=REFERENCIAS!$C$24),16,IF(INFORMACION!$T2225='REFERENCIAS RIESGO'!$C$36,13,IF(INFORMACION!$F2225=REFERENCIAS!$C$24,10,7))),0)+VLOOKUP(F2225,REFERENCIAS!$C:$D,2,0)*VLOOKUP($F$2,PONDERADORES!A:P,IF(AND(INFORMACION!$T2225='REFERENCIAS RIESGO'!$C$36,INFORMACION!$F2225=REFERENCIAS!$C$24),16,IF(INFORMACION!$T2225='REFERENCIAS RIESGO'!$C$36,13,IF(INFORMACION!$F2225=REFERENCIAS!$C$24,10,7))),0)+VLOOKUP(T2225,REFERENCIAS!$C:$D,2,0)*VLOOKUP($T$2,PONDERADORES!A:P,IF(AND(INFORMACION!$T2225='REFERENCIAS RIESGO'!$C$36,INFORMACION!$F2225=REFERENCIAS!$C$24),16,IF(INFORMACION!$T2225='REFERENCIAS RIESGO'!$C$36,13,IF(INFORMACION!$F2225=REFERENCIAS!$C$24,10,7))),0)+VLOOKUP(IF(J2225&lt;=0.2,0.2,IF(AND(J2225&gt;0.2,J2225&lt;=0.4),0.4,IF(AND(J2225&gt;0.4,J2225&lt;=0.6),0.6,IF(AND(J2225&gt;0.6,J2225&lt;=0.8),0.8,IF(AND(J2225&gt;0.8,J2225&lt;=1),1))))),REFERENCIAS!$C:$D,2,0)*VLOOKUP($J$2,PONDERADORES!A:P,IF(AND(INFORMACION!$T2225='REFERENCIAS RIESGO'!$C$36,INFORMACION!$F2225=REFERENCIAS!$C$24),16,IF(INFORMACION!$T2225='REFERENCIAS RIESGO'!$C$36,13,IF(INFORMACION!$F2225=REFERENCIAS!$C$24,10,7))),0)</f>
        <v>#REF!</v>
      </c>
      <c r="Y2225" s="68">
        <f>+VLOOKUP(M2225,REFERENCIAS!$C:$D,2,0)*VLOOKUP($M$2,PONDERADORES!$A$7:$G$9,7,0)+VLOOKUP(N2225,REFERENCIAS!$C:$D,2,0)*VLOOKUP($N$2,PONDERADORES!$A$7:$G$9,7,0)+VLOOKUP(O2225,REFERENCIAS!$C:$D,2,0)*VLOOKUP($O$2,PONDERADORES!$A$7:$G$9,7,0)</f>
        <v>0.2</v>
      </c>
      <c r="Z2225" s="2">
        <f>+VLOOKUP(IF(R2225&lt;0.1,0,IF(AND(R2225&gt;=0.1,R2225&lt;0.2),0.1,IF(AND(R2225&gt;=0.2,R2225&lt;0.3),0.2,IF(R2225&gt;0.3,0.3,)))),REFERENCIAS!$C:$D,2,0)*VLOOKUP($R$2,PONDERADORES!$A$11:$G$11,7,0)</f>
        <v>15</v>
      </c>
      <c r="AA2225" s="92"/>
      <c r="AB2225" s="95" t="e">
        <f t="shared" ca="1" si="135"/>
        <v>#REF!</v>
      </c>
      <c r="AC2225" s="23" t="e">
        <f ca="1">IF(AB2225&gt;REFERENCIAS!$C$62,REFERENCIAS!$B$62,IF(AND(AB2225&gt;=REFERENCIAS!$C$63,AB2225&lt;REFERENCIAS!$D$63),REFERENCIAS!$B$63,IF(AND(AB2225&gt;REFERENCIAS!$C$64,AB2225&lt;=REFERENCIAS!$D$64),REFERENCIAS!$B$64,IF(AND(AB2225&gt;=REFERENCIAS!$C$65,AB2225&lt;REFERENCIAS!$D$65),REFERENCIAS!$B$65, "Revisar"))))</f>
        <v>#REF!</v>
      </c>
      <c r="AD2225" s="94" t="e">
        <f ca="1">VLOOKUP(AC2225,REFERENCIAS!$B$62:$G$65,4,FALSE)</f>
        <v>#REF!</v>
      </c>
    </row>
    <row r="2226" spans="1:30" ht="17.25" x14ac:dyDescent="0.25">
      <c r="A2226" s="74"/>
      <c r="B2226" s="19"/>
      <c r="C2226" s="19"/>
      <c r="D2226" s="50"/>
      <c r="E2226" s="73"/>
      <c r="F2226" s="74"/>
      <c r="G2226" s="9"/>
      <c r="H2226" s="48"/>
      <c r="I2226" s="49">
        <f t="shared" ca="1" si="133"/>
        <v>2022</v>
      </c>
      <c r="J2226" s="22">
        <f t="shared" ca="1" si="132"/>
        <v>1</v>
      </c>
      <c r="K2226" s="19"/>
      <c r="L2226" s="73"/>
      <c r="M2226" s="74"/>
      <c r="N2226" s="19"/>
      <c r="O2226" s="73"/>
      <c r="P2226" s="82">
        <v>1</v>
      </c>
      <c r="Q2226" s="24">
        <v>1</v>
      </c>
      <c r="R2226" s="81">
        <f t="shared" si="134"/>
        <v>1</v>
      </c>
      <c r="S2226" s="87"/>
      <c r="T2226" s="19"/>
      <c r="U2226" s="25"/>
      <c r="V2226" s="25"/>
      <c r="W2226" s="81"/>
      <c r="X2226" s="91" t="e">
        <f ca="1">+VLOOKUP(#REF!,REFERENCIAS!$C:$D,2,0)*VLOOKUP(#REF!,PONDERADORES!A:P,IF(AND(INFORMACION!$T2226='REFERENCIAS RIESGO'!$C$36,INFORMACION!$F2226=REFERENCIAS!$C$24),16,IF(INFORMACION!$T2226='REFERENCIAS RIESGO'!$C$36,13,IF(INFORMACION!$F2226=REFERENCIAS!$C$24,10,7))),0)+VLOOKUP(K2226,REFERENCIAS!$C:$D,2,0)*VLOOKUP($K$2,PONDERADORES!A:P,IF(AND(INFORMACION!$T2226='REFERENCIAS RIESGO'!$C$36,INFORMACION!$F2226=REFERENCIAS!$C$24),16,IF(INFORMACION!$T2226='REFERENCIAS RIESGO'!$C$36,13,IF(INFORMACION!$F2226=REFERENCIAS!$C$24,10,7))),0)+VLOOKUP(L2226,REFERENCIAS!$C:$D,2,0)*VLOOKUP($L$2,PONDERADORES!A:P,IF(AND(INFORMACION!$T2226='REFERENCIAS RIESGO'!$C$36,INFORMACION!$F2226=REFERENCIAS!$C$24),16,IF(INFORMACION!$T2226='REFERENCIAS RIESGO'!$C$36,13,IF(INFORMACION!$F2226=REFERENCIAS!$C$24,10,7))),0)+VLOOKUP(F2226,REFERENCIAS!$C:$D,2,0)*VLOOKUP($F$2,PONDERADORES!A:P,IF(AND(INFORMACION!$T2226='REFERENCIAS RIESGO'!$C$36,INFORMACION!$F2226=REFERENCIAS!$C$24),16,IF(INFORMACION!$T2226='REFERENCIAS RIESGO'!$C$36,13,IF(INFORMACION!$F2226=REFERENCIAS!$C$24,10,7))),0)+VLOOKUP(T2226,REFERENCIAS!$C:$D,2,0)*VLOOKUP($T$2,PONDERADORES!A:P,IF(AND(INFORMACION!$T2226='REFERENCIAS RIESGO'!$C$36,INFORMACION!$F2226=REFERENCIAS!$C$24),16,IF(INFORMACION!$T2226='REFERENCIAS RIESGO'!$C$36,13,IF(INFORMACION!$F2226=REFERENCIAS!$C$24,10,7))),0)+VLOOKUP(IF(J2226&lt;=0.2,0.2,IF(AND(J2226&gt;0.2,J2226&lt;=0.4),0.4,IF(AND(J2226&gt;0.4,J2226&lt;=0.6),0.6,IF(AND(J2226&gt;0.6,J2226&lt;=0.8),0.8,IF(AND(J2226&gt;0.8,J2226&lt;=1),1))))),REFERENCIAS!$C:$D,2,0)*VLOOKUP($J$2,PONDERADORES!A:P,IF(AND(INFORMACION!$T2226='REFERENCIAS RIESGO'!$C$36,INFORMACION!$F2226=REFERENCIAS!$C$24),16,IF(INFORMACION!$T2226='REFERENCIAS RIESGO'!$C$36,13,IF(INFORMACION!$F2226=REFERENCIAS!$C$24,10,7))),0)</f>
        <v>#REF!</v>
      </c>
      <c r="Y2226" s="68">
        <f>+VLOOKUP(M2226,REFERENCIAS!$C:$D,2,0)*VLOOKUP($M$2,PONDERADORES!$A$7:$G$9,7,0)+VLOOKUP(N2226,REFERENCIAS!$C:$D,2,0)*VLOOKUP($N$2,PONDERADORES!$A$7:$G$9,7,0)+VLOOKUP(O2226,REFERENCIAS!$C:$D,2,0)*VLOOKUP($O$2,PONDERADORES!$A$7:$G$9,7,0)</f>
        <v>0.2</v>
      </c>
      <c r="Z2226" s="2">
        <f>+VLOOKUP(IF(R2226&lt;0.1,0,IF(AND(R2226&gt;=0.1,R2226&lt;0.2),0.1,IF(AND(R2226&gt;=0.2,R2226&lt;0.3),0.2,IF(R2226&gt;0.3,0.3,)))),REFERENCIAS!$C:$D,2,0)*VLOOKUP($R$2,PONDERADORES!$A$11:$G$11,7,0)</f>
        <v>15</v>
      </c>
      <c r="AA2226" s="92"/>
      <c r="AB2226" s="95" t="e">
        <f t="shared" ca="1" si="135"/>
        <v>#REF!</v>
      </c>
      <c r="AC2226" s="23" t="e">
        <f ca="1">IF(AB2226&gt;REFERENCIAS!$C$62,REFERENCIAS!$B$62,IF(AND(AB2226&gt;=REFERENCIAS!$C$63,AB2226&lt;REFERENCIAS!$D$63),REFERENCIAS!$B$63,IF(AND(AB2226&gt;REFERENCIAS!$C$64,AB2226&lt;=REFERENCIAS!$D$64),REFERENCIAS!$B$64,IF(AND(AB2226&gt;=REFERENCIAS!$C$65,AB2226&lt;REFERENCIAS!$D$65),REFERENCIAS!$B$65, "Revisar"))))</f>
        <v>#REF!</v>
      </c>
      <c r="AD2226" s="94" t="e">
        <f ca="1">VLOOKUP(AC2226,REFERENCIAS!$B$62:$G$65,4,FALSE)</f>
        <v>#REF!</v>
      </c>
    </row>
    <row r="2227" spans="1:30" ht="17.25" x14ac:dyDescent="0.25">
      <c r="A2227" s="74"/>
      <c r="B2227" s="19"/>
      <c r="C2227" s="19"/>
      <c r="D2227" s="50"/>
      <c r="E2227" s="73"/>
      <c r="F2227" s="74"/>
      <c r="G2227" s="9"/>
      <c r="H2227" s="48"/>
      <c r="I2227" s="49">
        <f t="shared" ca="1" si="133"/>
        <v>2022</v>
      </c>
      <c r="J2227" s="22">
        <f t="shared" ca="1" si="132"/>
        <v>1</v>
      </c>
      <c r="K2227" s="19"/>
      <c r="L2227" s="73"/>
      <c r="M2227" s="74"/>
      <c r="N2227" s="19"/>
      <c r="O2227" s="73"/>
      <c r="P2227" s="82">
        <v>1</v>
      </c>
      <c r="Q2227" s="24">
        <v>1</v>
      </c>
      <c r="R2227" s="81">
        <f t="shared" si="134"/>
        <v>1</v>
      </c>
      <c r="S2227" s="87"/>
      <c r="T2227" s="19"/>
      <c r="U2227" s="25"/>
      <c r="V2227" s="25"/>
      <c r="W2227" s="81"/>
      <c r="X2227" s="91" t="e">
        <f ca="1">+VLOOKUP(#REF!,REFERENCIAS!$C:$D,2,0)*VLOOKUP(#REF!,PONDERADORES!A:P,IF(AND(INFORMACION!$T2227='REFERENCIAS RIESGO'!$C$36,INFORMACION!$F2227=REFERENCIAS!$C$24),16,IF(INFORMACION!$T2227='REFERENCIAS RIESGO'!$C$36,13,IF(INFORMACION!$F2227=REFERENCIAS!$C$24,10,7))),0)+VLOOKUP(K2227,REFERENCIAS!$C:$D,2,0)*VLOOKUP($K$2,PONDERADORES!A:P,IF(AND(INFORMACION!$T2227='REFERENCIAS RIESGO'!$C$36,INFORMACION!$F2227=REFERENCIAS!$C$24),16,IF(INFORMACION!$T2227='REFERENCIAS RIESGO'!$C$36,13,IF(INFORMACION!$F2227=REFERENCIAS!$C$24,10,7))),0)+VLOOKUP(L2227,REFERENCIAS!$C:$D,2,0)*VLOOKUP($L$2,PONDERADORES!A:P,IF(AND(INFORMACION!$T2227='REFERENCIAS RIESGO'!$C$36,INFORMACION!$F2227=REFERENCIAS!$C$24),16,IF(INFORMACION!$T2227='REFERENCIAS RIESGO'!$C$36,13,IF(INFORMACION!$F2227=REFERENCIAS!$C$24,10,7))),0)+VLOOKUP(F2227,REFERENCIAS!$C:$D,2,0)*VLOOKUP($F$2,PONDERADORES!A:P,IF(AND(INFORMACION!$T2227='REFERENCIAS RIESGO'!$C$36,INFORMACION!$F2227=REFERENCIAS!$C$24),16,IF(INFORMACION!$T2227='REFERENCIAS RIESGO'!$C$36,13,IF(INFORMACION!$F2227=REFERENCIAS!$C$24,10,7))),0)+VLOOKUP(T2227,REFERENCIAS!$C:$D,2,0)*VLOOKUP($T$2,PONDERADORES!A:P,IF(AND(INFORMACION!$T2227='REFERENCIAS RIESGO'!$C$36,INFORMACION!$F2227=REFERENCIAS!$C$24),16,IF(INFORMACION!$T2227='REFERENCIAS RIESGO'!$C$36,13,IF(INFORMACION!$F2227=REFERENCIAS!$C$24,10,7))),0)+VLOOKUP(IF(J2227&lt;=0.2,0.2,IF(AND(J2227&gt;0.2,J2227&lt;=0.4),0.4,IF(AND(J2227&gt;0.4,J2227&lt;=0.6),0.6,IF(AND(J2227&gt;0.6,J2227&lt;=0.8),0.8,IF(AND(J2227&gt;0.8,J2227&lt;=1),1))))),REFERENCIAS!$C:$D,2,0)*VLOOKUP($J$2,PONDERADORES!A:P,IF(AND(INFORMACION!$T2227='REFERENCIAS RIESGO'!$C$36,INFORMACION!$F2227=REFERENCIAS!$C$24),16,IF(INFORMACION!$T2227='REFERENCIAS RIESGO'!$C$36,13,IF(INFORMACION!$F2227=REFERENCIAS!$C$24,10,7))),0)</f>
        <v>#REF!</v>
      </c>
      <c r="Y2227" s="68">
        <f>+VLOOKUP(M2227,REFERENCIAS!$C:$D,2,0)*VLOOKUP($M$2,PONDERADORES!$A$7:$G$9,7,0)+VLOOKUP(N2227,REFERENCIAS!$C:$D,2,0)*VLOOKUP($N$2,PONDERADORES!$A$7:$G$9,7,0)+VLOOKUP(O2227,REFERENCIAS!$C:$D,2,0)*VLOOKUP($O$2,PONDERADORES!$A$7:$G$9,7,0)</f>
        <v>0.2</v>
      </c>
      <c r="Z2227" s="2">
        <f>+VLOOKUP(IF(R2227&lt;0.1,0,IF(AND(R2227&gt;=0.1,R2227&lt;0.2),0.1,IF(AND(R2227&gt;=0.2,R2227&lt;0.3),0.2,IF(R2227&gt;0.3,0.3,)))),REFERENCIAS!$C:$D,2,0)*VLOOKUP($R$2,PONDERADORES!$A$11:$G$11,7,0)</f>
        <v>15</v>
      </c>
      <c r="AA2227" s="92"/>
      <c r="AB2227" s="95" t="e">
        <f t="shared" ca="1" si="135"/>
        <v>#REF!</v>
      </c>
      <c r="AC2227" s="23" t="e">
        <f ca="1">IF(AB2227&gt;REFERENCIAS!$C$62,REFERENCIAS!$B$62,IF(AND(AB2227&gt;=REFERENCIAS!$C$63,AB2227&lt;REFERENCIAS!$D$63),REFERENCIAS!$B$63,IF(AND(AB2227&gt;REFERENCIAS!$C$64,AB2227&lt;=REFERENCIAS!$D$64),REFERENCIAS!$B$64,IF(AND(AB2227&gt;=REFERENCIAS!$C$65,AB2227&lt;REFERENCIAS!$D$65),REFERENCIAS!$B$65, "Revisar"))))</f>
        <v>#REF!</v>
      </c>
      <c r="AD2227" s="94" t="e">
        <f ca="1">VLOOKUP(AC2227,REFERENCIAS!$B$62:$G$65,4,FALSE)</f>
        <v>#REF!</v>
      </c>
    </row>
    <row r="2228" spans="1:30" ht="17.25" x14ac:dyDescent="0.25">
      <c r="A2228" s="74"/>
      <c r="B2228" s="19"/>
      <c r="C2228" s="19"/>
      <c r="D2228" s="50"/>
      <c r="E2228" s="73"/>
      <c r="F2228" s="74"/>
      <c r="G2228" s="9"/>
      <c r="H2228" s="48"/>
      <c r="I2228" s="49">
        <f t="shared" ca="1" si="133"/>
        <v>2022</v>
      </c>
      <c r="J2228" s="22">
        <f t="shared" ca="1" si="132"/>
        <v>1</v>
      </c>
      <c r="K2228" s="19"/>
      <c r="L2228" s="73"/>
      <c r="M2228" s="74"/>
      <c r="N2228" s="19"/>
      <c r="O2228" s="73"/>
      <c r="P2228" s="82">
        <v>1</v>
      </c>
      <c r="Q2228" s="24">
        <v>1</v>
      </c>
      <c r="R2228" s="81">
        <f t="shared" si="134"/>
        <v>1</v>
      </c>
      <c r="S2228" s="87"/>
      <c r="T2228" s="19"/>
      <c r="U2228" s="25"/>
      <c r="V2228" s="25"/>
      <c r="W2228" s="81"/>
      <c r="X2228" s="91" t="e">
        <f ca="1">+VLOOKUP(#REF!,REFERENCIAS!$C:$D,2,0)*VLOOKUP(#REF!,PONDERADORES!A:P,IF(AND(INFORMACION!$T2228='REFERENCIAS RIESGO'!$C$36,INFORMACION!$F2228=REFERENCIAS!$C$24),16,IF(INFORMACION!$T2228='REFERENCIAS RIESGO'!$C$36,13,IF(INFORMACION!$F2228=REFERENCIAS!$C$24,10,7))),0)+VLOOKUP(K2228,REFERENCIAS!$C:$D,2,0)*VLOOKUP($K$2,PONDERADORES!A:P,IF(AND(INFORMACION!$T2228='REFERENCIAS RIESGO'!$C$36,INFORMACION!$F2228=REFERENCIAS!$C$24),16,IF(INFORMACION!$T2228='REFERENCIAS RIESGO'!$C$36,13,IF(INFORMACION!$F2228=REFERENCIAS!$C$24,10,7))),0)+VLOOKUP(L2228,REFERENCIAS!$C:$D,2,0)*VLOOKUP($L$2,PONDERADORES!A:P,IF(AND(INFORMACION!$T2228='REFERENCIAS RIESGO'!$C$36,INFORMACION!$F2228=REFERENCIAS!$C$24),16,IF(INFORMACION!$T2228='REFERENCIAS RIESGO'!$C$36,13,IF(INFORMACION!$F2228=REFERENCIAS!$C$24,10,7))),0)+VLOOKUP(F2228,REFERENCIAS!$C:$D,2,0)*VLOOKUP($F$2,PONDERADORES!A:P,IF(AND(INFORMACION!$T2228='REFERENCIAS RIESGO'!$C$36,INFORMACION!$F2228=REFERENCIAS!$C$24),16,IF(INFORMACION!$T2228='REFERENCIAS RIESGO'!$C$36,13,IF(INFORMACION!$F2228=REFERENCIAS!$C$24,10,7))),0)+VLOOKUP(T2228,REFERENCIAS!$C:$D,2,0)*VLOOKUP($T$2,PONDERADORES!A:P,IF(AND(INFORMACION!$T2228='REFERENCIAS RIESGO'!$C$36,INFORMACION!$F2228=REFERENCIAS!$C$24),16,IF(INFORMACION!$T2228='REFERENCIAS RIESGO'!$C$36,13,IF(INFORMACION!$F2228=REFERENCIAS!$C$24,10,7))),0)+VLOOKUP(IF(J2228&lt;=0.2,0.2,IF(AND(J2228&gt;0.2,J2228&lt;=0.4),0.4,IF(AND(J2228&gt;0.4,J2228&lt;=0.6),0.6,IF(AND(J2228&gt;0.6,J2228&lt;=0.8),0.8,IF(AND(J2228&gt;0.8,J2228&lt;=1),1))))),REFERENCIAS!$C:$D,2,0)*VLOOKUP($J$2,PONDERADORES!A:P,IF(AND(INFORMACION!$T2228='REFERENCIAS RIESGO'!$C$36,INFORMACION!$F2228=REFERENCIAS!$C$24),16,IF(INFORMACION!$T2228='REFERENCIAS RIESGO'!$C$36,13,IF(INFORMACION!$F2228=REFERENCIAS!$C$24,10,7))),0)</f>
        <v>#REF!</v>
      </c>
      <c r="Y2228" s="68">
        <f>+VLOOKUP(M2228,REFERENCIAS!$C:$D,2,0)*VLOOKUP($M$2,PONDERADORES!$A$7:$G$9,7,0)+VLOOKUP(N2228,REFERENCIAS!$C:$D,2,0)*VLOOKUP($N$2,PONDERADORES!$A$7:$G$9,7,0)+VLOOKUP(O2228,REFERENCIAS!$C:$D,2,0)*VLOOKUP($O$2,PONDERADORES!$A$7:$G$9,7,0)</f>
        <v>0.2</v>
      </c>
      <c r="Z2228" s="2">
        <f>+VLOOKUP(IF(R2228&lt;0.1,0,IF(AND(R2228&gt;=0.1,R2228&lt;0.2),0.1,IF(AND(R2228&gt;=0.2,R2228&lt;0.3),0.2,IF(R2228&gt;0.3,0.3,)))),REFERENCIAS!$C:$D,2,0)*VLOOKUP($R$2,PONDERADORES!$A$11:$G$11,7,0)</f>
        <v>15</v>
      </c>
      <c r="AA2228" s="92"/>
      <c r="AB2228" s="95" t="e">
        <f t="shared" ca="1" si="135"/>
        <v>#REF!</v>
      </c>
      <c r="AC2228" s="23" t="e">
        <f ca="1">IF(AB2228&gt;REFERENCIAS!$C$62,REFERENCIAS!$B$62,IF(AND(AB2228&gt;=REFERENCIAS!$C$63,AB2228&lt;REFERENCIAS!$D$63),REFERENCIAS!$B$63,IF(AND(AB2228&gt;REFERENCIAS!$C$64,AB2228&lt;=REFERENCIAS!$D$64),REFERENCIAS!$B$64,IF(AND(AB2228&gt;=REFERENCIAS!$C$65,AB2228&lt;REFERENCIAS!$D$65),REFERENCIAS!$B$65, "Revisar"))))</f>
        <v>#REF!</v>
      </c>
      <c r="AD2228" s="94" t="e">
        <f ca="1">VLOOKUP(AC2228,REFERENCIAS!$B$62:$G$65,4,FALSE)</f>
        <v>#REF!</v>
      </c>
    </row>
    <row r="2229" spans="1:30" ht="17.25" x14ac:dyDescent="0.25">
      <c r="A2229" s="74"/>
      <c r="B2229" s="19"/>
      <c r="C2229" s="19"/>
      <c r="D2229" s="50"/>
      <c r="E2229" s="73"/>
      <c r="F2229" s="74"/>
      <c r="G2229" s="9"/>
      <c r="H2229" s="48"/>
      <c r="I2229" s="49">
        <f t="shared" ca="1" si="133"/>
        <v>2022</v>
      </c>
      <c r="J2229" s="22">
        <f t="shared" ca="1" si="132"/>
        <v>1</v>
      </c>
      <c r="K2229" s="19"/>
      <c r="L2229" s="73"/>
      <c r="M2229" s="74"/>
      <c r="N2229" s="19"/>
      <c r="O2229" s="73"/>
      <c r="P2229" s="82">
        <v>1</v>
      </c>
      <c r="Q2229" s="24">
        <v>1</v>
      </c>
      <c r="R2229" s="81">
        <f t="shared" si="134"/>
        <v>1</v>
      </c>
      <c r="S2229" s="87"/>
      <c r="T2229" s="19"/>
      <c r="U2229" s="25"/>
      <c r="V2229" s="25"/>
      <c r="W2229" s="81"/>
      <c r="X2229" s="91" t="e">
        <f ca="1">+VLOOKUP(#REF!,REFERENCIAS!$C:$D,2,0)*VLOOKUP(#REF!,PONDERADORES!A:P,IF(AND(INFORMACION!$T2229='REFERENCIAS RIESGO'!$C$36,INFORMACION!$F2229=REFERENCIAS!$C$24),16,IF(INFORMACION!$T2229='REFERENCIAS RIESGO'!$C$36,13,IF(INFORMACION!$F2229=REFERENCIAS!$C$24,10,7))),0)+VLOOKUP(K2229,REFERENCIAS!$C:$D,2,0)*VLOOKUP($K$2,PONDERADORES!A:P,IF(AND(INFORMACION!$T2229='REFERENCIAS RIESGO'!$C$36,INFORMACION!$F2229=REFERENCIAS!$C$24),16,IF(INFORMACION!$T2229='REFERENCIAS RIESGO'!$C$36,13,IF(INFORMACION!$F2229=REFERENCIAS!$C$24,10,7))),0)+VLOOKUP(L2229,REFERENCIAS!$C:$D,2,0)*VLOOKUP($L$2,PONDERADORES!A:P,IF(AND(INFORMACION!$T2229='REFERENCIAS RIESGO'!$C$36,INFORMACION!$F2229=REFERENCIAS!$C$24),16,IF(INFORMACION!$T2229='REFERENCIAS RIESGO'!$C$36,13,IF(INFORMACION!$F2229=REFERENCIAS!$C$24,10,7))),0)+VLOOKUP(F2229,REFERENCIAS!$C:$D,2,0)*VLOOKUP($F$2,PONDERADORES!A:P,IF(AND(INFORMACION!$T2229='REFERENCIAS RIESGO'!$C$36,INFORMACION!$F2229=REFERENCIAS!$C$24),16,IF(INFORMACION!$T2229='REFERENCIAS RIESGO'!$C$36,13,IF(INFORMACION!$F2229=REFERENCIAS!$C$24,10,7))),0)+VLOOKUP(T2229,REFERENCIAS!$C:$D,2,0)*VLOOKUP($T$2,PONDERADORES!A:P,IF(AND(INFORMACION!$T2229='REFERENCIAS RIESGO'!$C$36,INFORMACION!$F2229=REFERENCIAS!$C$24),16,IF(INFORMACION!$T2229='REFERENCIAS RIESGO'!$C$36,13,IF(INFORMACION!$F2229=REFERENCIAS!$C$24,10,7))),0)+VLOOKUP(IF(J2229&lt;=0.2,0.2,IF(AND(J2229&gt;0.2,J2229&lt;=0.4),0.4,IF(AND(J2229&gt;0.4,J2229&lt;=0.6),0.6,IF(AND(J2229&gt;0.6,J2229&lt;=0.8),0.8,IF(AND(J2229&gt;0.8,J2229&lt;=1),1))))),REFERENCIAS!$C:$D,2,0)*VLOOKUP($J$2,PONDERADORES!A:P,IF(AND(INFORMACION!$T2229='REFERENCIAS RIESGO'!$C$36,INFORMACION!$F2229=REFERENCIAS!$C$24),16,IF(INFORMACION!$T2229='REFERENCIAS RIESGO'!$C$36,13,IF(INFORMACION!$F2229=REFERENCIAS!$C$24,10,7))),0)</f>
        <v>#REF!</v>
      </c>
      <c r="Y2229" s="68">
        <f>+VLOOKUP(M2229,REFERENCIAS!$C:$D,2,0)*VLOOKUP($M$2,PONDERADORES!$A$7:$G$9,7,0)+VLOOKUP(N2229,REFERENCIAS!$C:$D,2,0)*VLOOKUP($N$2,PONDERADORES!$A$7:$G$9,7,0)+VLOOKUP(O2229,REFERENCIAS!$C:$D,2,0)*VLOOKUP($O$2,PONDERADORES!$A$7:$G$9,7,0)</f>
        <v>0.2</v>
      </c>
      <c r="Z2229" s="2">
        <f>+VLOOKUP(IF(R2229&lt;0.1,0,IF(AND(R2229&gt;=0.1,R2229&lt;0.2),0.1,IF(AND(R2229&gt;=0.2,R2229&lt;0.3),0.2,IF(R2229&gt;0.3,0.3,)))),REFERENCIAS!$C:$D,2,0)*VLOOKUP($R$2,PONDERADORES!$A$11:$G$11,7,0)</f>
        <v>15</v>
      </c>
      <c r="AA2229" s="92"/>
      <c r="AB2229" s="95" t="e">
        <f t="shared" ca="1" si="135"/>
        <v>#REF!</v>
      </c>
      <c r="AC2229" s="23" t="e">
        <f ca="1">IF(AB2229&gt;REFERENCIAS!$C$62,REFERENCIAS!$B$62,IF(AND(AB2229&gt;=REFERENCIAS!$C$63,AB2229&lt;REFERENCIAS!$D$63),REFERENCIAS!$B$63,IF(AND(AB2229&gt;REFERENCIAS!$C$64,AB2229&lt;=REFERENCIAS!$D$64),REFERENCIAS!$B$64,IF(AND(AB2229&gt;=REFERENCIAS!$C$65,AB2229&lt;REFERENCIAS!$D$65),REFERENCIAS!$B$65, "Revisar"))))</f>
        <v>#REF!</v>
      </c>
      <c r="AD2229" s="94" t="e">
        <f ca="1">VLOOKUP(AC2229,REFERENCIAS!$B$62:$G$65,4,FALSE)</f>
        <v>#REF!</v>
      </c>
    </row>
    <row r="2230" spans="1:30" ht="17.25" x14ac:dyDescent="0.25">
      <c r="A2230" s="74"/>
      <c r="B2230" s="19"/>
      <c r="C2230" s="19"/>
      <c r="D2230" s="50"/>
      <c r="E2230" s="73"/>
      <c r="F2230" s="74"/>
      <c r="G2230" s="9"/>
      <c r="H2230" s="48"/>
      <c r="I2230" s="49">
        <f t="shared" ca="1" si="133"/>
        <v>2022</v>
      </c>
      <c r="J2230" s="22">
        <f t="shared" ca="1" si="132"/>
        <v>1</v>
      </c>
      <c r="K2230" s="19"/>
      <c r="L2230" s="73"/>
      <c r="M2230" s="74"/>
      <c r="N2230" s="19"/>
      <c r="O2230" s="73"/>
      <c r="P2230" s="82">
        <v>1</v>
      </c>
      <c r="Q2230" s="24">
        <v>1</v>
      </c>
      <c r="R2230" s="81">
        <f t="shared" si="134"/>
        <v>1</v>
      </c>
      <c r="S2230" s="87"/>
      <c r="T2230" s="19"/>
      <c r="U2230" s="25"/>
      <c r="V2230" s="25"/>
      <c r="W2230" s="81"/>
      <c r="X2230" s="91" t="e">
        <f ca="1">+VLOOKUP(#REF!,REFERENCIAS!$C:$D,2,0)*VLOOKUP(#REF!,PONDERADORES!A:P,IF(AND(INFORMACION!$T2230='REFERENCIAS RIESGO'!$C$36,INFORMACION!$F2230=REFERENCIAS!$C$24),16,IF(INFORMACION!$T2230='REFERENCIAS RIESGO'!$C$36,13,IF(INFORMACION!$F2230=REFERENCIAS!$C$24,10,7))),0)+VLOOKUP(K2230,REFERENCIAS!$C:$D,2,0)*VLOOKUP($K$2,PONDERADORES!A:P,IF(AND(INFORMACION!$T2230='REFERENCIAS RIESGO'!$C$36,INFORMACION!$F2230=REFERENCIAS!$C$24),16,IF(INFORMACION!$T2230='REFERENCIAS RIESGO'!$C$36,13,IF(INFORMACION!$F2230=REFERENCIAS!$C$24,10,7))),0)+VLOOKUP(L2230,REFERENCIAS!$C:$D,2,0)*VLOOKUP($L$2,PONDERADORES!A:P,IF(AND(INFORMACION!$T2230='REFERENCIAS RIESGO'!$C$36,INFORMACION!$F2230=REFERENCIAS!$C$24),16,IF(INFORMACION!$T2230='REFERENCIAS RIESGO'!$C$36,13,IF(INFORMACION!$F2230=REFERENCIAS!$C$24,10,7))),0)+VLOOKUP(F2230,REFERENCIAS!$C:$D,2,0)*VLOOKUP($F$2,PONDERADORES!A:P,IF(AND(INFORMACION!$T2230='REFERENCIAS RIESGO'!$C$36,INFORMACION!$F2230=REFERENCIAS!$C$24),16,IF(INFORMACION!$T2230='REFERENCIAS RIESGO'!$C$36,13,IF(INFORMACION!$F2230=REFERENCIAS!$C$24,10,7))),0)+VLOOKUP(T2230,REFERENCIAS!$C:$D,2,0)*VLOOKUP($T$2,PONDERADORES!A:P,IF(AND(INFORMACION!$T2230='REFERENCIAS RIESGO'!$C$36,INFORMACION!$F2230=REFERENCIAS!$C$24),16,IF(INFORMACION!$T2230='REFERENCIAS RIESGO'!$C$36,13,IF(INFORMACION!$F2230=REFERENCIAS!$C$24,10,7))),0)+VLOOKUP(IF(J2230&lt;=0.2,0.2,IF(AND(J2230&gt;0.2,J2230&lt;=0.4),0.4,IF(AND(J2230&gt;0.4,J2230&lt;=0.6),0.6,IF(AND(J2230&gt;0.6,J2230&lt;=0.8),0.8,IF(AND(J2230&gt;0.8,J2230&lt;=1),1))))),REFERENCIAS!$C:$D,2,0)*VLOOKUP($J$2,PONDERADORES!A:P,IF(AND(INFORMACION!$T2230='REFERENCIAS RIESGO'!$C$36,INFORMACION!$F2230=REFERENCIAS!$C$24),16,IF(INFORMACION!$T2230='REFERENCIAS RIESGO'!$C$36,13,IF(INFORMACION!$F2230=REFERENCIAS!$C$24,10,7))),0)</f>
        <v>#REF!</v>
      </c>
      <c r="Y2230" s="68">
        <f>+VLOOKUP(M2230,REFERENCIAS!$C:$D,2,0)*VLOOKUP($M$2,PONDERADORES!$A$7:$G$9,7,0)+VLOOKUP(N2230,REFERENCIAS!$C:$D,2,0)*VLOOKUP($N$2,PONDERADORES!$A$7:$G$9,7,0)+VLOOKUP(O2230,REFERENCIAS!$C:$D,2,0)*VLOOKUP($O$2,PONDERADORES!$A$7:$G$9,7,0)</f>
        <v>0.2</v>
      </c>
      <c r="Z2230" s="2">
        <f>+VLOOKUP(IF(R2230&lt;0.1,0,IF(AND(R2230&gt;=0.1,R2230&lt;0.2),0.1,IF(AND(R2230&gt;=0.2,R2230&lt;0.3),0.2,IF(R2230&gt;0.3,0.3,)))),REFERENCIAS!$C:$D,2,0)*VLOOKUP($R$2,PONDERADORES!$A$11:$G$11,7,0)</f>
        <v>15</v>
      </c>
      <c r="AA2230" s="92"/>
      <c r="AB2230" s="95" t="e">
        <f t="shared" ca="1" si="135"/>
        <v>#REF!</v>
      </c>
      <c r="AC2230" s="23" t="e">
        <f ca="1">IF(AB2230&gt;REFERENCIAS!$C$62,REFERENCIAS!$B$62,IF(AND(AB2230&gt;=REFERENCIAS!$C$63,AB2230&lt;REFERENCIAS!$D$63),REFERENCIAS!$B$63,IF(AND(AB2230&gt;REFERENCIAS!$C$64,AB2230&lt;=REFERENCIAS!$D$64),REFERENCIAS!$B$64,IF(AND(AB2230&gt;=REFERENCIAS!$C$65,AB2230&lt;REFERENCIAS!$D$65),REFERENCIAS!$B$65, "Revisar"))))</f>
        <v>#REF!</v>
      </c>
      <c r="AD2230" s="94" t="e">
        <f ca="1">VLOOKUP(AC2230,REFERENCIAS!$B$62:$G$65,4,FALSE)</f>
        <v>#REF!</v>
      </c>
    </row>
    <row r="2231" spans="1:30" ht="17.25" x14ac:dyDescent="0.25">
      <c r="A2231" s="74"/>
      <c r="B2231" s="19"/>
      <c r="C2231" s="19"/>
      <c r="D2231" s="50"/>
      <c r="E2231" s="73"/>
      <c r="F2231" s="74"/>
      <c r="G2231" s="9"/>
      <c r="H2231" s="48"/>
      <c r="I2231" s="49">
        <f t="shared" ca="1" si="133"/>
        <v>2022</v>
      </c>
      <c r="J2231" s="22">
        <f t="shared" ca="1" si="132"/>
        <v>1</v>
      </c>
      <c r="K2231" s="19"/>
      <c r="L2231" s="73"/>
      <c r="M2231" s="74"/>
      <c r="N2231" s="19"/>
      <c r="O2231" s="73"/>
      <c r="P2231" s="82">
        <v>1</v>
      </c>
      <c r="Q2231" s="24">
        <v>1</v>
      </c>
      <c r="R2231" s="81">
        <f t="shared" si="134"/>
        <v>1</v>
      </c>
      <c r="S2231" s="87"/>
      <c r="T2231" s="19"/>
      <c r="U2231" s="25"/>
      <c r="V2231" s="25"/>
      <c r="W2231" s="81"/>
      <c r="X2231" s="91" t="e">
        <f ca="1">+VLOOKUP(#REF!,REFERENCIAS!$C:$D,2,0)*VLOOKUP(#REF!,PONDERADORES!A:P,IF(AND(INFORMACION!$T2231='REFERENCIAS RIESGO'!$C$36,INFORMACION!$F2231=REFERENCIAS!$C$24),16,IF(INFORMACION!$T2231='REFERENCIAS RIESGO'!$C$36,13,IF(INFORMACION!$F2231=REFERENCIAS!$C$24,10,7))),0)+VLOOKUP(K2231,REFERENCIAS!$C:$D,2,0)*VLOOKUP($K$2,PONDERADORES!A:P,IF(AND(INFORMACION!$T2231='REFERENCIAS RIESGO'!$C$36,INFORMACION!$F2231=REFERENCIAS!$C$24),16,IF(INFORMACION!$T2231='REFERENCIAS RIESGO'!$C$36,13,IF(INFORMACION!$F2231=REFERENCIAS!$C$24,10,7))),0)+VLOOKUP(L2231,REFERENCIAS!$C:$D,2,0)*VLOOKUP($L$2,PONDERADORES!A:P,IF(AND(INFORMACION!$T2231='REFERENCIAS RIESGO'!$C$36,INFORMACION!$F2231=REFERENCIAS!$C$24),16,IF(INFORMACION!$T2231='REFERENCIAS RIESGO'!$C$36,13,IF(INFORMACION!$F2231=REFERENCIAS!$C$24,10,7))),0)+VLOOKUP(F2231,REFERENCIAS!$C:$D,2,0)*VLOOKUP($F$2,PONDERADORES!A:P,IF(AND(INFORMACION!$T2231='REFERENCIAS RIESGO'!$C$36,INFORMACION!$F2231=REFERENCIAS!$C$24),16,IF(INFORMACION!$T2231='REFERENCIAS RIESGO'!$C$36,13,IF(INFORMACION!$F2231=REFERENCIAS!$C$24,10,7))),0)+VLOOKUP(T2231,REFERENCIAS!$C:$D,2,0)*VLOOKUP($T$2,PONDERADORES!A:P,IF(AND(INFORMACION!$T2231='REFERENCIAS RIESGO'!$C$36,INFORMACION!$F2231=REFERENCIAS!$C$24),16,IF(INFORMACION!$T2231='REFERENCIAS RIESGO'!$C$36,13,IF(INFORMACION!$F2231=REFERENCIAS!$C$24,10,7))),0)+VLOOKUP(IF(J2231&lt;=0.2,0.2,IF(AND(J2231&gt;0.2,J2231&lt;=0.4),0.4,IF(AND(J2231&gt;0.4,J2231&lt;=0.6),0.6,IF(AND(J2231&gt;0.6,J2231&lt;=0.8),0.8,IF(AND(J2231&gt;0.8,J2231&lt;=1),1))))),REFERENCIAS!$C:$D,2,0)*VLOOKUP($J$2,PONDERADORES!A:P,IF(AND(INFORMACION!$T2231='REFERENCIAS RIESGO'!$C$36,INFORMACION!$F2231=REFERENCIAS!$C$24),16,IF(INFORMACION!$T2231='REFERENCIAS RIESGO'!$C$36,13,IF(INFORMACION!$F2231=REFERENCIAS!$C$24,10,7))),0)</f>
        <v>#REF!</v>
      </c>
      <c r="Y2231" s="68">
        <f>+VLOOKUP(M2231,REFERENCIAS!$C:$D,2,0)*VLOOKUP($M$2,PONDERADORES!$A$7:$G$9,7,0)+VLOOKUP(N2231,REFERENCIAS!$C:$D,2,0)*VLOOKUP($N$2,PONDERADORES!$A$7:$G$9,7,0)+VLOOKUP(O2231,REFERENCIAS!$C:$D,2,0)*VLOOKUP($O$2,PONDERADORES!$A$7:$G$9,7,0)</f>
        <v>0.2</v>
      </c>
      <c r="Z2231" s="2">
        <f>+VLOOKUP(IF(R2231&lt;0.1,0,IF(AND(R2231&gt;=0.1,R2231&lt;0.2),0.1,IF(AND(R2231&gt;=0.2,R2231&lt;0.3),0.2,IF(R2231&gt;0.3,0.3,)))),REFERENCIAS!$C:$D,2,0)*VLOOKUP($R$2,PONDERADORES!$A$11:$G$11,7,0)</f>
        <v>15</v>
      </c>
      <c r="AA2231" s="92"/>
      <c r="AB2231" s="95" t="e">
        <f t="shared" ca="1" si="135"/>
        <v>#REF!</v>
      </c>
      <c r="AC2231" s="23" t="e">
        <f ca="1">IF(AB2231&gt;REFERENCIAS!$C$62,REFERENCIAS!$B$62,IF(AND(AB2231&gt;=REFERENCIAS!$C$63,AB2231&lt;REFERENCIAS!$D$63),REFERENCIAS!$B$63,IF(AND(AB2231&gt;REFERENCIAS!$C$64,AB2231&lt;=REFERENCIAS!$D$64),REFERENCIAS!$B$64,IF(AND(AB2231&gt;=REFERENCIAS!$C$65,AB2231&lt;REFERENCIAS!$D$65),REFERENCIAS!$B$65, "Revisar"))))</f>
        <v>#REF!</v>
      </c>
      <c r="AD2231" s="94" t="e">
        <f ca="1">VLOOKUP(AC2231,REFERENCIAS!$B$62:$G$65,4,FALSE)</f>
        <v>#REF!</v>
      </c>
    </row>
    <row r="2232" spans="1:30" ht="17.25" x14ac:dyDescent="0.25">
      <c r="A2232" s="74"/>
      <c r="B2232" s="19"/>
      <c r="C2232" s="19"/>
      <c r="D2232" s="50"/>
      <c r="E2232" s="73"/>
      <c r="F2232" s="74"/>
      <c r="G2232" s="9"/>
      <c r="H2232" s="48"/>
      <c r="I2232" s="49">
        <f t="shared" ca="1" si="133"/>
        <v>2022</v>
      </c>
      <c r="J2232" s="22">
        <f t="shared" ca="1" si="132"/>
        <v>1</v>
      </c>
      <c r="K2232" s="19"/>
      <c r="L2232" s="73"/>
      <c r="M2232" s="74"/>
      <c r="N2232" s="19"/>
      <c r="O2232" s="73"/>
      <c r="P2232" s="82">
        <v>1</v>
      </c>
      <c r="Q2232" s="24">
        <v>1</v>
      </c>
      <c r="R2232" s="81">
        <f t="shared" si="134"/>
        <v>1</v>
      </c>
      <c r="S2232" s="87"/>
      <c r="T2232" s="19"/>
      <c r="U2232" s="25"/>
      <c r="V2232" s="25"/>
      <c r="W2232" s="81"/>
      <c r="X2232" s="91" t="e">
        <f ca="1">+VLOOKUP(#REF!,REFERENCIAS!$C:$D,2,0)*VLOOKUP(#REF!,PONDERADORES!A:P,IF(AND(INFORMACION!$T2232='REFERENCIAS RIESGO'!$C$36,INFORMACION!$F2232=REFERENCIAS!$C$24),16,IF(INFORMACION!$T2232='REFERENCIAS RIESGO'!$C$36,13,IF(INFORMACION!$F2232=REFERENCIAS!$C$24,10,7))),0)+VLOOKUP(K2232,REFERENCIAS!$C:$D,2,0)*VLOOKUP($K$2,PONDERADORES!A:P,IF(AND(INFORMACION!$T2232='REFERENCIAS RIESGO'!$C$36,INFORMACION!$F2232=REFERENCIAS!$C$24),16,IF(INFORMACION!$T2232='REFERENCIAS RIESGO'!$C$36,13,IF(INFORMACION!$F2232=REFERENCIAS!$C$24,10,7))),0)+VLOOKUP(L2232,REFERENCIAS!$C:$D,2,0)*VLOOKUP($L$2,PONDERADORES!A:P,IF(AND(INFORMACION!$T2232='REFERENCIAS RIESGO'!$C$36,INFORMACION!$F2232=REFERENCIAS!$C$24),16,IF(INFORMACION!$T2232='REFERENCIAS RIESGO'!$C$36,13,IF(INFORMACION!$F2232=REFERENCIAS!$C$24,10,7))),0)+VLOOKUP(F2232,REFERENCIAS!$C:$D,2,0)*VLOOKUP($F$2,PONDERADORES!A:P,IF(AND(INFORMACION!$T2232='REFERENCIAS RIESGO'!$C$36,INFORMACION!$F2232=REFERENCIAS!$C$24),16,IF(INFORMACION!$T2232='REFERENCIAS RIESGO'!$C$36,13,IF(INFORMACION!$F2232=REFERENCIAS!$C$24,10,7))),0)+VLOOKUP(T2232,REFERENCIAS!$C:$D,2,0)*VLOOKUP($T$2,PONDERADORES!A:P,IF(AND(INFORMACION!$T2232='REFERENCIAS RIESGO'!$C$36,INFORMACION!$F2232=REFERENCIAS!$C$24),16,IF(INFORMACION!$T2232='REFERENCIAS RIESGO'!$C$36,13,IF(INFORMACION!$F2232=REFERENCIAS!$C$24,10,7))),0)+VLOOKUP(IF(J2232&lt;=0.2,0.2,IF(AND(J2232&gt;0.2,J2232&lt;=0.4),0.4,IF(AND(J2232&gt;0.4,J2232&lt;=0.6),0.6,IF(AND(J2232&gt;0.6,J2232&lt;=0.8),0.8,IF(AND(J2232&gt;0.8,J2232&lt;=1),1))))),REFERENCIAS!$C:$D,2,0)*VLOOKUP($J$2,PONDERADORES!A:P,IF(AND(INFORMACION!$T2232='REFERENCIAS RIESGO'!$C$36,INFORMACION!$F2232=REFERENCIAS!$C$24),16,IF(INFORMACION!$T2232='REFERENCIAS RIESGO'!$C$36,13,IF(INFORMACION!$F2232=REFERENCIAS!$C$24,10,7))),0)</f>
        <v>#REF!</v>
      </c>
      <c r="Y2232" s="68">
        <f>+VLOOKUP(M2232,REFERENCIAS!$C:$D,2,0)*VLOOKUP($M$2,PONDERADORES!$A$7:$G$9,7,0)+VLOOKUP(N2232,REFERENCIAS!$C:$D,2,0)*VLOOKUP($N$2,PONDERADORES!$A$7:$G$9,7,0)+VLOOKUP(O2232,REFERENCIAS!$C:$D,2,0)*VLOOKUP($O$2,PONDERADORES!$A$7:$G$9,7,0)</f>
        <v>0.2</v>
      </c>
      <c r="Z2232" s="2">
        <f>+VLOOKUP(IF(R2232&lt;0.1,0,IF(AND(R2232&gt;=0.1,R2232&lt;0.2),0.1,IF(AND(R2232&gt;=0.2,R2232&lt;0.3),0.2,IF(R2232&gt;0.3,0.3,)))),REFERENCIAS!$C:$D,2,0)*VLOOKUP($R$2,PONDERADORES!$A$11:$G$11,7,0)</f>
        <v>15</v>
      </c>
      <c r="AA2232" s="92"/>
      <c r="AB2232" s="95" t="e">
        <f t="shared" ca="1" si="135"/>
        <v>#REF!</v>
      </c>
      <c r="AC2232" s="23" t="e">
        <f ca="1">IF(AB2232&gt;REFERENCIAS!$C$62,REFERENCIAS!$B$62,IF(AND(AB2232&gt;=REFERENCIAS!$C$63,AB2232&lt;REFERENCIAS!$D$63),REFERENCIAS!$B$63,IF(AND(AB2232&gt;REFERENCIAS!$C$64,AB2232&lt;=REFERENCIAS!$D$64),REFERENCIAS!$B$64,IF(AND(AB2232&gt;=REFERENCIAS!$C$65,AB2232&lt;REFERENCIAS!$D$65),REFERENCIAS!$B$65, "Revisar"))))</f>
        <v>#REF!</v>
      </c>
      <c r="AD2232" s="94" t="e">
        <f ca="1">VLOOKUP(AC2232,REFERENCIAS!$B$62:$G$65,4,FALSE)</f>
        <v>#REF!</v>
      </c>
    </row>
    <row r="2233" spans="1:30" ht="17.25" x14ac:dyDescent="0.25">
      <c r="A2233" s="74"/>
      <c r="B2233" s="19"/>
      <c r="C2233" s="19"/>
      <c r="D2233" s="50"/>
      <c r="E2233" s="73"/>
      <c r="F2233" s="74"/>
      <c r="G2233" s="9"/>
      <c r="H2233" s="48"/>
      <c r="I2233" s="49">
        <f t="shared" ca="1" si="133"/>
        <v>2022</v>
      </c>
      <c r="J2233" s="22">
        <f t="shared" ca="1" si="132"/>
        <v>1</v>
      </c>
      <c r="K2233" s="19"/>
      <c r="L2233" s="73"/>
      <c r="M2233" s="74"/>
      <c r="N2233" s="19"/>
      <c r="O2233" s="73"/>
      <c r="P2233" s="82">
        <v>1</v>
      </c>
      <c r="Q2233" s="24">
        <v>1</v>
      </c>
      <c r="R2233" s="81">
        <f t="shared" si="134"/>
        <v>1</v>
      </c>
      <c r="S2233" s="87"/>
      <c r="T2233" s="19"/>
      <c r="U2233" s="25"/>
      <c r="V2233" s="25"/>
      <c r="W2233" s="81"/>
      <c r="X2233" s="91" t="e">
        <f ca="1">+VLOOKUP(#REF!,REFERENCIAS!$C:$D,2,0)*VLOOKUP(#REF!,PONDERADORES!A:P,IF(AND(INFORMACION!$T2233='REFERENCIAS RIESGO'!$C$36,INFORMACION!$F2233=REFERENCIAS!$C$24),16,IF(INFORMACION!$T2233='REFERENCIAS RIESGO'!$C$36,13,IF(INFORMACION!$F2233=REFERENCIAS!$C$24,10,7))),0)+VLOOKUP(K2233,REFERENCIAS!$C:$D,2,0)*VLOOKUP($K$2,PONDERADORES!A:P,IF(AND(INFORMACION!$T2233='REFERENCIAS RIESGO'!$C$36,INFORMACION!$F2233=REFERENCIAS!$C$24),16,IF(INFORMACION!$T2233='REFERENCIAS RIESGO'!$C$36,13,IF(INFORMACION!$F2233=REFERENCIAS!$C$24,10,7))),0)+VLOOKUP(L2233,REFERENCIAS!$C:$D,2,0)*VLOOKUP($L$2,PONDERADORES!A:P,IF(AND(INFORMACION!$T2233='REFERENCIAS RIESGO'!$C$36,INFORMACION!$F2233=REFERENCIAS!$C$24),16,IF(INFORMACION!$T2233='REFERENCIAS RIESGO'!$C$36,13,IF(INFORMACION!$F2233=REFERENCIAS!$C$24,10,7))),0)+VLOOKUP(F2233,REFERENCIAS!$C:$D,2,0)*VLOOKUP($F$2,PONDERADORES!A:P,IF(AND(INFORMACION!$T2233='REFERENCIAS RIESGO'!$C$36,INFORMACION!$F2233=REFERENCIAS!$C$24),16,IF(INFORMACION!$T2233='REFERENCIAS RIESGO'!$C$36,13,IF(INFORMACION!$F2233=REFERENCIAS!$C$24,10,7))),0)+VLOOKUP(T2233,REFERENCIAS!$C:$D,2,0)*VLOOKUP($T$2,PONDERADORES!A:P,IF(AND(INFORMACION!$T2233='REFERENCIAS RIESGO'!$C$36,INFORMACION!$F2233=REFERENCIAS!$C$24),16,IF(INFORMACION!$T2233='REFERENCIAS RIESGO'!$C$36,13,IF(INFORMACION!$F2233=REFERENCIAS!$C$24,10,7))),0)+VLOOKUP(IF(J2233&lt;=0.2,0.2,IF(AND(J2233&gt;0.2,J2233&lt;=0.4),0.4,IF(AND(J2233&gt;0.4,J2233&lt;=0.6),0.6,IF(AND(J2233&gt;0.6,J2233&lt;=0.8),0.8,IF(AND(J2233&gt;0.8,J2233&lt;=1),1))))),REFERENCIAS!$C:$D,2,0)*VLOOKUP($J$2,PONDERADORES!A:P,IF(AND(INFORMACION!$T2233='REFERENCIAS RIESGO'!$C$36,INFORMACION!$F2233=REFERENCIAS!$C$24),16,IF(INFORMACION!$T2233='REFERENCIAS RIESGO'!$C$36,13,IF(INFORMACION!$F2233=REFERENCIAS!$C$24,10,7))),0)</f>
        <v>#REF!</v>
      </c>
      <c r="Y2233" s="68">
        <f>+VLOOKUP(M2233,REFERENCIAS!$C:$D,2,0)*VLOOKUP($M$2,PONDERADORES!$A$7:$G$9,7,0)+VLOOKUP(N2233,REFERENCIAS!$C:$D,2,0)*VLOOKUP($N$2,PONDERADORES!$A$7:$G$9,7,0)+VLOOKUP(O2233,REFERENCIAS!$C:$D,2,0)*VLOOKUP($O$2,PONDERADORES!$A$7:$G$9,7,0)</f>
        <v>0.2</v>
      </c>
      <c r="Z2233" s="2">
        <f>+VLOOKUP(IF(R2233&lt;0.1,0,IF(AND(R2233&gt;=0.1,R2233&lt;0.2),0.1,IF(AND(R2233&gt;=0.2,R2233&lt;0.3),0.2,IF(R2233&gt;0.3,0.3,)))),REFERENCIAS!$C:$D,2,0)*VLOOKUP($R$2,PONDERADORES!$A$11:$G$11,7,0)</f>
        <v>15</v>
      </c>
      <c r="AA2233" s="92"/>
      <c r="AB2233" s="95" t="e">
        <f t="shared" ca="1" si="135"/>
        <v>#REF!</v>
      </c>
      <c r="AC2233" s="23" t="e">
        <f ca="1">IF(AB2233&gt;REFERENCIAS!$C$62,REFERENCIAS!$B$62,IF(AND(AB2233&gt;=REFERENCIAS!$C$63,AB2233&lt;REFERENCIAS!$D$63),REFERENCIAS!$B$63,IF(AND(AB2233&gt;REFERENCIAS!$C$64,AB2233&lt;=REFERENCIAS!$D$64),REFERENCIAS!$B$64,IF(AND(AB2233&gt;=REFERENCIAS!$C$65,AB2233&lt;REFERENCIAS!$D$65),REFERENCIAS!$B$65, "Revisar"))))</f>
        <v>#REF!</v>
      </c>
      <c r="AD2233" s="94" t="e">
        <f ca="1">VLOOKUP(AC2233,REFERENCIAS!$B$62:$G$65,4,FALSE)</f>
        <v>#REF!</v>
      </c>
    </row>
    <row r="2234" spans="1:30" ht="17.25" x14ac:dyDescent="0.25">
      <c r="A2234" s="74"/>
      <c r="B2234" s="19"/>
      <c r="C2234" s="19"/>
      <c r="D2234" s="50"/>
      <c r="E2234" s="73"/>
      <c r="F2234" s="74"/>
      <c r="G2234" s="9"/>
      <c r="H2234" s="48"/>
      <c r="I2234" s="49">
        <f t="shared" ca="1" si="133"/>
        <v>2022</v>
      </c>
      <c r="J2234" s="22">
        <f t="shared" ca="1" si="132"/>
        <v>1</v>
      </c>
      <c r="K2234" s="19"/>
      <c r="L2234" s="73"/>
      <c r="M2234" s="74"/>
      <c r="N2234" s="19"/>
      <c r="O2234" s="73"/>
      <c r="P2234" s="82">
        <v>1</v>
      </c>
      <c r="Q2234" s="24">
        <v>1</v>
      </c>
      <c r="R2234" s="81">
        <f t="shared" si="134"/>
        <v>1</v>
      </c>
      <c r="S2234" s="87"/>
      <c r="T2234" s="19"/>
      <c r="U2234" s="25"/>
      <c r="V2234" s="25"/>
      <c r="W2234" s="81"/>
      <c r="X2234" s="91" t="e">
        <f ca="1">+VLOOKUP(#REF!,REFERENCIAS!$C:$D,2,0)*VLOOKUP(#REF!,PONDERADORES!A:P,IF(AND(INFORMACION!$T2234='REFERENCIAS RIESGO'!$C$36,INFORMACION!$F2234=REFERENCIAS!$C$24),16,IF(INFORMACION!$T2234='REFERENCIAS RIESGO'!$C$36,13,IF(INFORMACION!$F2234=REFERENCIAS!$C$24,10,7))),0)+VLOOKUP(K2234,REFERENCIAS!$C:$D,2,0)*VLOOKUP($K$2,PONDERADORES!A:P,IF(AND(INFORMACION!$T2234='REFERENCIAS RIESGO'!$C$36,INFORMACION!$F2234=REFERENCIAS!$C$24),16,IF(INFORMACION!$T2234='REFERENCIAS RIESGO'!$C$36,13,IF(INFORMACION!$F2234=REFERENCIAS!$C$24,10,7))),0)+VLOOKUP(L2234,REFERENCIAS!$C:$D,2,0)*VLOOKUP($L$2,PONDERADORES!A:P,IF(AND(INFORMACION!$T2234='REFERENCIAS RIESGO'!$C$36,INFORMACION!$F2234=REFERENCIAS!$C$24),16,IF(INFORMACION!$T2234='REFERENCIAS RIESGO'!$C$36,13,IF(INFORMACION!$F2234=REFERENCIAS!$C$24,10,7))),0)+VLOOKUP(F2234,REFERENCIAS!$C:$D,2,0)*VLOOKUP($F$2,PONDERADORES!A:P,IF(AND(INFORMACION!$T2234='REFERENCIAS RIESGO'!$C$36,INFORMACION!$F2234=REFERENCIAS!$C$24),16,IF(INFORMACION!$T2234='REFERENCIAS RIESGO'!$C$36,13,IF(INFORMACION!$F2234=REFERENCIAS!$C$24,10,7))),0)+VLOOKUP(T2234,REFERENCIAS!$C:$D,2,0)*VLOOKUP($T$2,PONDERADORES!A:P,IF(AND(INFORMACION!$T2234='REFERENCIAS RIESGO'!$C$36,INFORMACION!$F2234=REFERENCIAS!$C$24),16,IF(INFORMACION!$T2234='REFERENCIAS RIESGO'!$C$36,13,IF(INFORMACION!$F2234=REFERENCIAS!$C$24,10,7))),0)+VLOOKUP(IF(J2234&lt;=0.2,0.2,IF(AND(J2234&gt;0.2,J2234&lt;=0.4),0.4,IF(AND(J2234&gt;0.4,J2234&lt;=0.6),0.6,IF(AND(J2234&gt;0.6,J2234&lt;=0.8),0.8,IF(AND(J2234&gt;0.8,J2234&lt;=1),1))))),REFERENCIAS!$C:$D,2,0)*VLOOKUP($J$2,PONDERADORES!A:P,IF(AND(INFORMACION!$T2234='REFERENCIAS RIESGO'!$C$36,INFORMACION!$F2234=REFERENCIAS!$C$24),16,IF(INFORMACION!$T2234='REFERENCIAS RIESGO'!$C$36,13,IF(INFORMACION!$F2234=REFERENCIAS!$C$24,10,7))),0)</f>
        <v>#REF!</v>
      </c>
      <c r="Y2234" s="68">
        <f>+VLOOKUP(M2234,REFERENCIAS!$C:$D,2,0)*VLOOKUP($M$2,PONDERADORES!$A$7:$G$9,7,0)+VLOOKUP(N2234,REFERENCIAS!$C:$D,2,0)*VLOOKUP($N$2,PONDERADORES!$A$7:$G$9,7,0)+VLOOKUP(O2234,REFERENCIAS!$C:$D,2,0)*VLOOKUP($O$2,PONDERADORES!$A$7:$G$9,7,0)</f>
        <v>0.2</v>
      </c>
      <c r="Z2234" s="2">
        <f>+VLOOKUP(IF(R2234&lt;0.1,0,IF(AND(R2234&gt;=0.1,R2234&lt;0.2),0.1,IF(AND(R2234&gt;=0.2,R2234&lt;0.3),0.2,IF(R2234&gt;0.3,0.3,)))),REFERENCIAS!$C:$D,2,0)*VLOOKUP($R$2,PONDERADORES!$A$11:$G$11,7,0)</f>
        <v>15</v>
      </c>
      <c r="AA2234" s="92"/>
      <c r="AB2234" s="95" t="e">
        <f t="shared" ca="1" si="135"/>
        <v>#REF!</v>
      </c>
      <c r="AC2234" s="23" t="e">
        <f ca="1">IF(AB2234&gt;REFERENCIAS!$C$62,REFERENCIAS!$B$62,IF(AND(AB2234&gt;=REFERENCIAS!$C$63,AB2234&lt;REFERENCIAS!$D$63),REFERENCIAS!$B$63,IF(AND(AB2234&gt;REFERENCIAS!$C$64,AB2234&lt;=REFERENCIAS!$D$64),REFERENCIAS!$B$64,IF(AND(AB2234&gt;=REFERENCIAS!$C$65,AB2234&lt;REFERENCIAS!$D$65),REFERENCIAS!$B$65, "Revisar"))))</f>
        <v>#REF!</v>
      </c>
      <c r="AD2234" s="94" t="e">
        <f ca="1">VLOOKUP(AC2234,REFERENCIAS!$B$62:$G$65,4,FALSE)</f>
        <v>#REF!</v>
      </c>
    </row>
    <row r="2235" spans="1:30" ht="17.25" x14ac:dyDescent="0.25">
      <c r="A2235" s="74"/>
      <c r="B2235" s="19"/>
      <c r="C2235" s="19"/>
      <c r="D2235" s="50"/>
      <c r="E2235" s="73"/>
      <c r="F2235" s="74"/>
      <c r="G2235" s="9"/>
      <c r="H2235" s="48"/>
      <c r="I2235" s="49">
        <f t="shared" ca="1" si="133"/>
        <v>2022</v>
      </c>
      <c r="J2235" s="22">
        <f t="shared" ca="1" si="132"/>
        <v>1</v>
      </c>
      <c r="K2235" s="19"/>
      <c r="L2235" s="73"/>
      <c r="M2235" s="74"/>
      <c r="N2235" s="19"/>
      <c r="O2235" s="73"/>
      <c r="P2235" s="82">
        <v>1</v>
      </c>
      <c r="Q2235" s="24">
        <v>1</v>
      </c>
      <c r="R2235" s="81">
        <f t="shared" si="134"/>
        <v>1</v>
      </c>
      <c r="S2235" s="87"/>
      <c r="T2235" s="19"/>
      <c r="U2235" s="25"/>
      <c r="V2235" s="25"/>
      <c r="W2235" s="81"/>
      <c r="X2235" s="91" t="e">
        <f ca="1">+VLOOKUP(#REF!,REFERENCIAS!$C:$D,2,0)*VLOOKUP(#REF!,PONDERADORES!A:P,IF(AND(INFORMACION!$T2235='REFERENCIAS RIESGO'!$C$36,INFORMACION!$F2235=REFERENCIAS!$C$24),16,IF(INFORMACION!$T2235='REFERENCIAS RIESGO'!$C$36,13,IF(INFORMACION!$F2235=REFERENCIAS!$C$24,10,7))),0)+VLOOKUP(K2235,REFERENCIAS!$C:$D,2,0)*VLOOKUP($K$2,PONDERADORES!A:P,IF(AND(INFORMACION!$T2235='REFERENCIAS RIESGO'!$C$36,INFORMACION!$F2235=REFERENCIAS!$C$24),16,IF(INFORMACION!$T2235='REFERENCIAS RIESGO'!$C$36,13,IF(INFORMACION!$F2235=REFERENCIAS!$C$24,10,7))),0)+VLOOKUP(L2235,REFERENCIAS!$C:$D,2,0)*VLOOKUP($L$2,PONDERADORES!A:P,IF(AND(INFORMACION!$T2235='REFERENCIAS RIESGO'!$C$36,INFORMACION!$F2235=REFERENCIAS!$C$24),16,IF(INFORMACION!$T2235='REFERENCIAS RIESGO'!$C$36,13,IF(INFORMACION!$F2235=REFERENCIAS!$C$24,10,7))),0)+VLOOKUP(F2235,REFERENCIAS!$C:$D,2,0)*VLOOKUP($F$2,PONDERADORES!A:P,IF(AND(INFORMACION!$T2235='REFERENCIAS RIESGO'!$C$36,INFORMACION!$F2235=REFERENCIAS!$C$24),16,IF(INFORMACION!$T2235='REFERENCIAS RIESGO'!$C$36,13,IF(INFORMACION!$F2235=REFERENCIAS!$C$24,10,7))),0)+VLOOKUP(T2235,REFERENCIAS!$C:$D,2,0)*VLOOKUP($T$2,PONDERADORES!A:P,IF(AND(INFORMACION!$T2235='REFERENCIAS RIESGO'!$C$36,INFORMACION!$F2235=REFERENCIAS!$C$24),16,IF(INFORMACION!$T2235='REFERENCIAS RIESGO'!$C$36,13,IF(INFORMACION!$F2235=REFERENCIAS!$C$24,10,7))),0)+VLOOKUP(IF(J2235&lt;=0.2,0.2,IF(AND(J2235&gt;0.2,J2235&lt;=0.4),0.4,IF(AND(J2235&gt;0.4,J2235&lt;=0.6),0.6,IF(AND(J2235&gt;0.6,J2235&lt;=0.8),0.8,IF(AND(J2235&gt;0.8,J2235&lt;=1),1))))),REFERENCIAS!$C:$D,2,0)*VLOOKUP($J$2,PONDERADORES!A:P,IF(AND(INFORMACION!$T2235='REFERENCIAS RIESGO'!$C$36,INFORMACION!$F2235=REFERENCIAS!$C$24),16,IF(INFORMACION!$T2235='REFERENCIAS RIESGO'!$C$36,13,IF(INFORMACION!$F2235=REFERENCIAS!$C$24,10,7))),0)</f>
        <v>#REF!</v>
      </c>
      <c r="Y2235" s="68">
        <f>+VLOOKUP(M2235,REFERENCIAS!$C:$D,2,0)*VLOOKUP($M$2,PONDERADORES!$A$7:$G$9,7,0)+VLOOKUP(N2235,REFERENCIAS!$C:$D,2,0)*VLOOKUP($N$2,PONDERADORES!$A$7:$G$9,7,0)+VLOOKUP(O2235,REFERENCIAS!$C:$D,2,0)*VLOOKUP($O$2,PONDERADORES!$A$7:$G$9,7,0)</f>
        <v>0.2</v>
      </c>
      <c r="Z2235" s="2">
        <f>+VLOOKUP(IF(R2235&lt;0.1,0,IF(AND(R2235&gt;=0.1,R2235&lt;0.2),0.1,IF(AND(R2235&gt;=0.2,R2235&lt;0.3),0.2,IF(R2235&gt;0.3,0.3,)))),REFERENCIAS!$C:$D,2,0)*VLOOKUP($R$2,PONDERADORES!$A$11:$G$11,7,0)</f>
        <v>15</v>
      </c>
      <c r="AA2235" s="92"/>
      <c r="AB2235" s="95" t="e">
        <f t="shared" ca="1" si="135"/>
        <v>#REF!</v>
      </c>
      <c r="AC2235" s="23" t="e">
        <f ca="1">IF(AB2235&gt;REFERENCIAS!$C$62,REFERENCIAS!$B$62,IF(AND(AB2235&gt;=REFERENCIAS!$C$63,AB2235&lt;REFERENCIAS!$D$63),REFERENCIAS!$B$63,IF(AND(AB2235&gt;REFERENCIAS!$C$64,AB2235&lt;=REFERENCIAS!$D$64),REFERENCIAS!$B$64,IF(AND(AB2235&gt;=REFERENCIAS!$C$65,AB2235&lt;REFERENCIAS!$D$65),REFERENCIAS!$B$65, "Revisar"))))</f>
        <v>#REF!</v>
      </c>
      <c r="AD2235" s="94" t="e">
        <f ca="1">VLOOKUP(AC2235,REFERENCIAS!$B$62:$G$65,4,FALSE)</f>
        <v>#REF!</v>
      </c>
    </row>
    <row r="2236" spans="1:30" ht="17.25" x14ac:dyDescent="0.25">
      <c r="A2236" s="74"/>
      <c r="B2236" s="19"/>
      <c r="C2236" s="19"/>
      <c r="D2236" s="50"/>
      <c r="E2236" s="73"/>
      <c r="F2236" s="74"/>
      <c r="G2236" s="9"/>
      <c r="H2236" s="48"/>
      <c r="I2236" s="49">
        <f t="shared" ca="1" si="133"/>
        <v>2022</v>
      </c>
      <c r="J2236" s="22">
        <f t="shared" ca="1" si="132"/>
        <v>1</v>
      </c>
      <c r="K2236" s="19"/>
      <c r="L2236" s="73"/>
      <c r="M2236" s="74"/>
      <c r="N2236" s="19"/>
      <c r="O2236" s="73"/>
      <c r="P2236" s="82">
        <v>1</v>
      </c>
      <c r="Q2236" s="24">
        <v>1</v>
      </c>
      <c r="R2236" s="81">
        <f t="shared" si="134"/>
        <v>1</v>
      </c>
      <c r="S2236" s="87"/>
      <c r="T2236" s="19"/>
      <c r="U2236" s="25"/>
      <c r="V2236" s="25"/>
      <c r="W2236" s="81"/>
      <c r="X2236" s="91" t="e">
        <f ca="1">+VLOOKUP(#REF!,REFERENCIAS!$C:$D,2,0)*VLOOKUP(#REF!,PONDERADORES!A:P,IF(AND(INFORMACION!$T2236='REFERENCIAS RIESGO'!$C$36,INFORMACION!$F2236=REFERENCIAS!$C$24),16,IF(INFORMACION!$T2236='REFERENCIAS RIESGO'!$C$36,13,IF(INFORMACION!$F2236=REFERENCIAS!$C$24,10,7))),0)+VLOOKUP(K2236,REFERENCIAS!$C:$D,2,0)*VLOOKUP($K$2,PONDERADORES!A:P,IF(AND(INFORMACION!$T2236='REFERENCIAS RIESGO'!$C$36,INFORMACION!$F2236=REFERENCIAS!$C$24),16,IF(INFORMACION!$T2236='REFERENCIAS RIESGO'!$C$36,13,IF(INFORMACION!$F2236=REFERENCIAS!$C$24,10,7))),0)+VLOOKUP(L2236,REFERENCIAS!$C:$D,2,0)*VLOOKUP($L$2,PONDERADORES!A:P,IF(AND(INFORMACION!$T2236='REFERENCIAS RIESGO'!$C$36,INFORMACION!$F2236=REFERENCIAS!$C$24),16,IF(INFORMACION!$T2236='REFERENCIAS RIESGO'!$C$36,13,IF(INFORMACION!$F2236=REFERENCIAS!$C$24,10,7))),0)+VLOOKUP(F2236,REFERENCIAS!$C:$D,2,0)*VLOOKUP($F$2,PONDERADORES!A:P,IF(AND(INFORMACION!$T2236='REFERENCIAS RIESGO'!$C$36,INFORMACION!$F2236=REFERENCIAS!$C$24),16,IF(INFORMACION!$T2236='REFERENCIAS RIESGO'!$C$36,13,IF(INFORMACION!$F2236=REFERENCIAS!$C$24,10,7))),0)+VLOOKUP(T2236,REFERENCIAS!$C:$D,2,0)*VLOOKUP($T$2,PONDERADORES!A:P,IF(AND(INFORMACION!$T2236='REFERENCIAS RIESGO'!$C$36,INFORMACION!$F2236=REFERENCIAS!$C$24),16,IF(INFORMACION!$T2236='REFERENCIAS RIESGO'!$C$36,13,IF(INFORMACION!$F2236=REFERENCIAS!$C$24,10,7))),0)+VLOOKUP(IF(J2236&lt;=0.2,0.2,IF(AND(J2236&gt;0.2,J2236&lt;=0.4),0.4,IF(AND(J2236&gt;0.4,J2236&lt;=0.6),0.6,IF(AND(J2236&gt;0.6,J2236&lt;=0.8),0.8,IF(AND(J2236&gt;0.8,J2236&lt;=1),1))))),REFERENCIAS!$C:$D,2,0)*VLOOKUP($J$2,PONDERADORES!A:P,IF(AND(INFORMACION!$T2236='REFERENCIAS RIESGO'!$C$36,INFORMACION!$F2236=REFERENCIAS!$C$24),16,IF(INFORMACION!$T2236='REFERENCIAS RIESGO'!$C$36,13,IF(INFORMACION!$F2236=REFERENCIAS!$C$24,10,7))),0)</f>
        <v>#REF!</v>
      </c>
      <c r="Y2236" s="68">
        <f>+VLOOKUP(M2236,REFERENCIAS!$C:$D,2,0)*VLOOKUP($M$2,PONDERADORES!$A$7:$G$9,7,0)+VLOOKUP(N2236,REFERENCIAS!$C:$D,2,0)*VLOOKUP($N$2,PONDERADORES!$A$7:$G$9,7,0)+VLOOKUP(O2236,REFERENCIAS!$C:$D,2,0)*VLOOKUP($O$2,PONDERADORES!$A$7:$G$9,7,0)</f>
        <v>0.2</v>
      </c>
      <c r="Z2236" s="2">
        <f>+VLOOKUP(IF(R2236&lt;0.1,0,IF(AND(R2236&gt;=0.1,R2236&lt;0.2),0.1,IF(AND(R2236&gt;=0.2,R2236&lt;0.3),0.2,IF(R2236&gt;0.3,0.3,)))),REFERENCIAS!$C:$D,2,0)*VLOOKUP($R$2,PONDERADORES!$A$11:$G$11,7,0)</f>
        <v>15</v>
      </c>
      <c r="AA2236" s="92"/>
      <c r="AB2236" s="95" t="e">
        <f t="shared" ca="1" si="135"/>
        <v>#REF!</v>
      </c>
      <c r="AC2236" s="23" t="e">
        <f ca="1">IF(AB2236&gt;REFERENCIAS!$C$62,REFERENCIAS!$B$62,IF(AND(AB2236&gt;=REFERENCIAS!$C$63,AB2236&lt;REFERENCIAS!$D$63),REFERENCIAS!$B$63,IF(AND(AB2236&gt;REFERENCIAS!$C$64,AB2236&lt;=REFERENCIAS!$D$64),REFERENCIAS!$B$64,IF(AND(AB2236&gt;=REFERENCIAS!$C$65,AB2236&lt;REFERENCIAS!$D$65),REFERENCIAS!$B$65, "Revisar"))))</f>
        <v>#REF!</v>
      </c>
      <c r="AD2236" s="94" t="e">
        <f ca="1">VLOOKUP(AC2236,REFERENCIAS!$B$62:$G$65,4,FALSE)</f>
        <v>#REF!</v>
      </c>
    </row>
    <row r="2237" spans="1:30" ht="17.25" x14ac:dyDescent="0.25">
      <c r="A2237" s="74"/>
      <c r="B2237" s="19"/>
      <c r="C2237" s="19"/>
      <c r="D2237" s="50"/>
      <c r="E2237" s="73"/>
      <c r="F2237" s="74"/>
      <c r="G2237" s="9"/>
      <c r="H2237" s="48"/>
      <c r="I2237" s="49">
        <f t="shared" ca="1" si="133"/>
        <v>2022</v>
      </c>
      <c r="J2237" s="22">
        <f t="shared" ca="1" si="132"/>
        <v>1</v>
      </c>
      <c r="K2237" s="19"/>
      <c r="L2237" s="73"/>
      <c r="M2237" s="74"/>
      <c r="N2237" s="19"/>
      <c r="O2237" s="73"/>
      <c r="P2237" s="82">
        <v>1</v>
      </c>
      <c r="Q2237" s="24">
        <v>1</v>
      </c>
      <c r="R2237" s="81">
        <f t="shared" si="134"/>
        <v>1</v>
      </c>
      <c r="S2237" s="87"/>
      <c r="T2237" s="19"/>
      <c r="U2237" s="25"/>
      <c r="V2237" s="25"/>
      <c r="W2237" s="81"/>
      <c r="X2237" s="91" t="e">
        <f ca="1">+VLOOKUP(#REF!,REFERENCIAS!$C:$D,2,0)*VLOOKUP(#REF!,PONDERADORES!A:P,IF(AND(INFORMACION!$T2237='REFERENCIAS RIESGO'!$C$36,INFORMACION!$F2237=REFERENCIAS!$C$24),16,IF(INFORMACION!$T2237='REFERENCIAS RIESGO'!$C$36,13,IF(INFORMACION!$F2237=REFERENCIAS!$C$24,10,7))),0)+VLOOKUP(K2237,REFERENCIAS!$C:$D,2,0)*VLOOKUP($K$2,PONDERADORES!A:P,IF(AND(INFORMACION!$T2237='REFERENCIAS RIESGO'!$C$36,INFORMACION!$F2237=REFERENCIAS!$C$24),16,IF(INFORMACION!$T2237='REFERENCIAS RIESGO'!$C$36,13,IF(INFORMACION!$F2237=REFERENCIAS!$C$24,10,7))),0)+VLOOKUP(L2237,REFERENCIAS!$C:$D,2,0)*VLOOKUP($L$2,PONDERADORES!A:P,IF(AND(INFORMACION!$T2237='REFERENCIAS RIESGO'!$C$36,INFORMACION!$F2237=REFERENCIAS!$C$24),16,IF(INFORMACION!$T2237='REFERENCIAS RIESGO'!$C$36,13,IF(INFORMACION!$F2237=REFERENCIAS!$C$24,10,7))),0)+VLOOKUP(F2237,REFERENCIAS!$C:$D,2,0)*VLOOKUP($F$2,PONDERADORES!A:P,IF(AND(INFORMACION!$T2237='REFERENCIAS RIESGO'!$C$36,INFORMACION!$F2237=REFERENCIAS!$C$24),16,IF(INFORMACION!$T2237='REFERENCIAS RIESGO'!$C$36,13,IF(INFORMACION!$F2237=REFERENCIAS!$C$24,10,7))),0)+VLOOKUP(T2237,REFERENCIAS!$C:$D,2,0)*VLOOKUP($T$2,PONDERADORES!A:P,IF(AND(INFORMACION!$T2237='REFERENCIAS RIESGO'!$C$36,INFORMACION!$F2237=REFERENCIAS!$C$24),16,IF(INFORMACION!$T2237='REFERENCIAS RIESGO'!$C$36,13,IF(INFORMACION!$F2237=REFERENCIAS!$C$24,10,7))),0)+VLOOKUP(IF(J2237&lt;=0.2,0.2,IF(AND(J2237&gt;0.2,J2237&lt;=0.4),0.4,IF(AND(J2237&gt;0.4,J2237&lt;=0.6),0.6,IF(AND(J2237&gt;0.6,J2237&lt;=0.8),0.8,IF(AND(J2237&gt;0.8,J2237&lt;=1),1))))),REFERENCIAS!$C:$D,2,0)*VLOOKUP($J$2,PONDERADORES!A:P,IF(AND(INFORMACION!$T2237='REFERENCIAS RIESGO'!$C$36,INFORMACION!$F2237=REFERENCIAS!$C$24),16,IF(INFORMACION!$T2237='REFERENCIAS RIESGO'!$C$36,13,IF(INFORMACION!$F2237=REFERENCIAS!$C$24,10,7))),0)</f>
        <v>#REF!</v>
      </c>
      <c r="Y2237" s="68">
        <f>+VLOOKUP(M2237,REFERENCIAS!$C:$D,2,0)*VLOOKUP($M$2,PONDERADORES!$A$7:$G$9,7,0)+VLOOKUP(N2237,REFERENCIAS!$C:$D,2,0)*VLOOKUP($N$2,PONDERADORES!$A$7:$G$9,7,0)+VLOOKUP(O2237,REFERENCIAS!$C:$D,2,0)*VLOOKUP($O$2,PONDERADORES!$A$7:$G$9,7,0)</f>
        <v>0.2</v>
      </c>
      <c r="Z2237" s="2">
        <f>+VLOOKUP(IF(R2237&lt;0.1,0,IF(AND(R2237&gt;=0.1,R2237&lt;0.2),0.1,IF(AND(R2237&gt;=0.2,R2237&lt;0.3),0.2,IF(R2237&gt;0.3,0.3,)))),REFERENCIAS!$C:$D,2,0)*VLOOKUP($R$2,PONDERADORES!$A$11:$G$11,7,0)</f>
        <v>15</v>
      </c>
      <c r="AA2237" s="92"/>
      <c r="AB2237" s="95" t="e">
        <f t="shared" ca="1" si="135"/>
        <v>#REF!</v>
      </c>
      <c r="AC2237" s="23" t="e">
        <f ca="1">IF(AB2237&gt;REFERENCIAS!$C$62,REFERENCIAS!$B$62,IF(AND(AB2237&gt;=REFERENCIAS!$C$63,AB2237&lt;REFERENCIAS!$D$63),REFERENCIAS!$B$63,IF(AND(AB2237&gt;REFERENCIAS!$C$64,AB2237&lt;=REFERENCIAS!$D$64),REFERENCIAS!$B$64,IF(AND(AB2237&gt;=REFERENCIAS!$C$65,AB2237&lt;REFERENCIAS!$D$65),REFERENCIAS!$B$65, "Revisar"))))</f>
        <v>#REF!</v>
      </c>
      <c r="AD2237" s="94" t="e">
        <f ca="1">VLOOKUP(AC2237,REFERENCIAS!$B$62:$G$65,4,FALSE)</f>
        <v>#REF!</v>
      </c>
    </row>
    <row r="2238" spans="1:30" ht="17.25" x14ac:dyDescent="0.25">
      <c r="A2238" s="74"/>
      <c r="B2238" s="19"/>
      <c r="C2238" s="19"/>
      <c r="D2238" s="50"/>
      <c r="E2238" s="73"/>
      <c r="F2238" s="74"/>
      <c r="G2238" s="9"/>
      <c r="H2238" s="48"/>
      <c r="I2238" s="49">
        <f t="shared" ca="1" si="133"/>
        <v>2022</v>
      </c>
      <c r="J2238" s="22">
        <f t="shared" ca="1" si="132"/>
        <v>1</v>
      </c>
      <c r="K2238" s="19"/>
      <c r="L2238" s="73"/>
      <c r="M2238" s="74"/>
      <c r="N2238" s="19"/>
      <c r="O2238" s="73"/>
      <c r="P2238" s="82">
        <v>1</v>
      </c>
      <c r="Q2238" s="24">
        <v>1</v>
      </c>
      <c r="R2238" s="81">
        <f t="shared" si="134"/>
        <v>1</v>
      </c>
      <c r="S2238" s="87"/>
      <c r="T2238" s="19"/>
      <c r="U2238" s="25"/>
      <c r="V2238" s="25"/>
      <c r="W2238" s="81"/>
      <c r="X2238" s="91" t="e">
        <f ca="1">+VLOOKUP(#REF!,REFERENCIAS!$C:$D,2,0)*VLOOKUP(#REF!,PONDERADORES!A:P,IF(AND(INFORMACION!$T2238='REFERENCIAS RIESGO'!$C$36,INFORMACION!$F2238=REFERENCIAS!$C$24),16,IF(INFORMACION!$T2238='REFERENCIAS RIESGO'!$C$36,13,IF(INFORMACION!$F2238=REFERENCIAS!$C$24,10,7))),0)+VLOOKUP(K2238,REFERENCIAS!$C:$D,2,0)*VLOOKUP($K$2,PONDERADORES!A:P,IF(AND(INFORMACION!$T2238='REFERENCIAS RIESGO'!$C$36,INFORMACION!$F2238=REFERENCIAS!$C$24),16,IF(INFORMACION!$T2238='REFERENCIAS RIESGO'!$C$36,13,IF(INFORMACION!$F2238=REFERENCIAS!$C$24,10,7))),0)+VLOOKUP(L2238,REFERENCIAS!$C:$D,2,0)*VLOOKUP($L$2,PONDERADORES!A:P,IF(AND(INFORMACION!$T2238='REFERENCIAS RIESGO'!$C$36,INFORMACION!$F2238=REFERENCIAS!$C$24),16,IF(INFORMACION!$T2238='REFERENCIAS RIESGO'!$C$36,13,IF(INFORMACION!$F2238=REFERENCIAS!$C$24,10,7))),0)+VLOOKUP(F2238,REFERENCIAS!$C:$D,2,0)*VLOOKUP($F$2,PONDERADORES!A:P,IF(AND(INFORMACION!$T2238='REFERENCIAS RIESGO'!$C$36,INFORMACION!$F2238=REFERENCIAS!$C$24),16,IF(INFORMACION!$T2238='REFERENCIAS RIESGO'!$C$36,13,IF(INFORMACION!$F2238=REFERENCIAS!$C$24,10,7))),0)+VLOOKUP(T2238,REFERENCIAS!$C:$D,2,0)*VLOOKUP($T$2,PONDERADORES!A:P,IF(AND(INFORMACION!$T2238='REFERENCIAS RIESGO'!$C$36,INFORMACION!$F2238=REFERENCIAS!$C$24),16,IF(INFORMACION!$T2238='REFERENCIAS RIESGO'!$C$36,13,IF(INFORMACION!$F2238=REFERENCIAS!$C$24,10,7))),0)+VLOOKUP(IF(J2238&lt;=0.2,0.2,IF(AND(J2238&gt;0.2,J2238&lt;=0.4),0.4,IF(AND(J2238&gt;0.4,J2238&lt;=0.6),0.6,IF(AND(J2238&gt;0.6,J2238&lt;=0.8),0.8,IF(AND(J2238&gt;0.8,J2238&lt;=1),1))))),REFERENCIAS!$C:$D,2,0)*VLOOKUP($J$2,PONDERADORES!A:P,IF(AND(INFORMACION!$T2238='REFERENCIAS RIESGO'!$C$36,INFORMACION!$F2238=REFERENCIAS!$C$24),16,IF(INFORMACION!$T2238='REFERENCIAS RIESGO'!$C$36,13,IF(INFORMACION!$F2238=REFERENCIAS!$C$24,10,7))),0)</f>
        <v>#REF!</v>
      </c>
      <c r="Y2238" s="68">
        <f>+VLOOKUP(M2238,REFERENCIAS!$C:$D,2,0)*VLOOKUP($M$2,PONDERADORES!$A$7:$G$9,7,0)+VLOOKUP(N2238,REFERENCIAS!$C:$D,2,0)*VLOOKUP($N$2,PONDERADORES!$A$7:$G$9,7,0)+VLOOKUP(O2238,REFERENCIAS!$C:$D,2,0)*VLOOKUP($O$2,PONDERADORES!$A$7:$G$9,7,0)</f>
        <v>0.2</v>
      </c>
      <c r="Z2238" s="2">
        <f>+VLOOKUP(IF(R2238&lt;0.1,0,IF(AND(R2238&gt;=0.1,R2238&lt;0.2),0.1,IF(AND(R2238&gt;=0.2,R2238&lt;0.3),0.2,IF(R2238&gt;0.3,0.3,)))),REFERENCIAS!$C:$D,2,0)*VLOOKUP($R$2,PONDERADORES!$A$11:$G$11,7,0)</f>
        <v>15</v>
      </c>
      <c r="AA2238" s="92"/>
      <c r="AB2238" s="95" t="e">
        <f t="shared" ca="1" si="135"/>
        <v>#REF!</v>
      </c>
      <c r="AC2238" s="23" t="e">
        <f ca="1">IF(AB2238&gt;REFERENCIAS!$C$62,REFERENCIAS!$B$62,IF(AND(AB2238&gt;=REFERENCIAS!$C$63,AB2238&lt;REFERENCIAS!$D$63),REFERENCIAS!$B$63,IF(AND(AB2238&gt;REFERENCIAS!$C$64,AB2238&lt;=REFERENCIAS!$D$64),REFERENCIAS!$B$64,IF(AND(AB2238&gt;=REFERENCIAS!$C$65,AB2238&lt;REFERENCIAS!$D$65),REFERENCIAS!$B$65, "Revisar"))))</f>
        <v>#REF!</v>
      </c>
      <c r="AD2238" s="94" t="e">
        <f ca="1">VLOOKUP(AC2238,REFERENCIAS!$B$62:$G$65,4,FALSE)</f>
        <v>#REF!</v>
      </c>
    </row>
    <row r="2239" spans="1:30" ht="17.25" x14ac:dyDescent="0.25">
      <c r="A2239" s="74"/>
      <c r="B2239" s="19"/>
      <c r="C2239" s="19"/>
      <c r="D2239" s="50"/>
      <c r="E2239" s="73"/>
      <c r="F2239" s="74"/>
      <c r="G2239" s="9"/>
      <c r="H2239" s="48"/>
      <c r="I2239" s="49">
        <f t="shared" ca="1" si="133"/>
        <v>2022</v>
      </c>
      <c r="J2239" s="22">
        <f t="shared" ca="1" si="132"/>
        <v>1</v>
      </c>
      <c r="K2239" s="19"/>
      <c r="L2239" s="73"/>
      <c r="M2239" s="74"/>
      <c r="N2239" s="19"/>
      <c r="O2239" s="73"/>
      <c r="P2239" s="82">
        <v>1</v>
      </c>
      <c r="Q2239" s="24">
        <v>1</v>
      </c>
      <c r="R2239" s="81">
        <f t="shared" si="134"/>
        <v>1</v>
      </c>
      <c r="S2239" s="87"/>
      <c r="T2239" s="19"/>
      <c r="U2239" s="25"/>
      <c r="V2239" s="25"/>
      <c r="W2239" s="81"/>
      <c r="X2239" s="91" t="e">
        <f ca="1">+VLOOKUP(#REF!,REFERENCIAS!$C:$D,2,0)*VLOOKUP(#REF!,PONDERADORES!A:P,IF(AND(INFORMACION!$T2239='REFERENCIAS RIESGO'!$C$36,INFORMACION!$F2239=REFERENCIAS!$C$24),16,IF(INFORMACION!$T2239='REFERENCIAS RIESGO'!$C$36,13,IF(INFORMACION!$F2239=REFERENCIAS!$C$24,10,7))),0)+VLOOKUP(K2239,REFERENCIAS!$C:$D,2,0)*VLOOKUP($K$2,PONDERADORES!A:P,IF(AND(INFORMACION!$T2239='REFERENCIAS RIESGO'!$C$36,INFORMACION!$F2239=REFERENCIAS!$C$24),16,IF(INFORMACION!$T2239='REFERENCIAS RIESGO'!$C$36,13,IF(INFORMACION!$F2239=REFERENCIAS!$C$24,10,7))),0)+VLOOKUP(L2239,REFERENCIAS!$C:$D,2,0)*VLOOKUP($L$2,PONDERADORES!A:P,IF(AND(INFORMACION!$T2239='REFERENCIAS RIESGO'!$C$36,INFORMACION!$F2239=REFERENCIAS!$C$24),16,IF(INFORMACION!$T2239='REFERENCIAS RIESGO'!$C$36,13,IF(INFORMACION!$F2239=REFERENCIAS!$C$24,10,7))),0)+VLOOKUP(F2239,REFERENCIAS!$C:$D,2,0)*VLOOKUP($F$2,PONDERADORES!A:P,IF(AND(INFORMACION!$T2239='REFERENCIAS RIESGO'!$C$36,INFORMACION!$F2239=REFERENCIAS!$C$24),16,IF(INFORMACION!$T2239='REFERENCIAS RIESGO'!$C$36,13,IF(INFORMACION!$F2239=REFERENCIAS!$C$24,10,7))),0)+VLOOKUP(T2239,REFERENCIAS!$C:$D,2,0)*VLOOKUP($T$2,PONDERADORES!A:P,IF(AND(INFORMACION!$T2239='REFERENCIAS RIESGO'!$C$36,INFORMACION!$F2239=REFERENCIAS!$C$24),16,IF(INFORMACION!$T2239='REFERENCIAS RIESGO'!$C$36,13,IF(INFORMACION!$F2239=REFERENCIAS!$C$24,10,7))),0)+VLOOKUP(IF(J2239&lt;=0.2,0.2,IF(AND(J2239&gt;0.2,J2239&lt;=0.4),0.4,IF(AND(J2239&gt;0.4,J2239&lt;=0.6),0.6,IF(AND(J2239&gt;0.6,J2239&lt;=0.8),0.8,IF(AND(J2239&gt;0.8,J2239&lt;=1),1))))),REFERENCIAS!$C:$D,2,0)*VLOOKUP($J$2,PONDERADORES!A:P,IF(AND(INFORMACION!$T2239='REFERENCIAS RIESGO'!$C$36,INFORMACION!$F2239=REFERENCIAS!$C$24),16,IF(INFORMACION!$T2239='REFERENCIAS RIESGO'!$C$36,13,IF(INFORMACION!$F2239=REFERENCIAS!$C$24,10,7))),0)</f>
        <v>#REF!</v>
      </c>
      <c r="Y2239" s="68">
        <f>+VLOOKUP(M2239,REFERENCIAS!$C:$D,2,0)*VLOOKUP($M$2,PONDERADORES!$A$7:$G$9,7,0)+VLOOKUP(N2239,REFERENCIAS!$C:$D,2,0)*VLOOKUP($N$2,PONDERADORES!$A$7:$G$9,7,0)+VLOOKUP(O2239,REFERENCIAS!$C:$D,2,0)*VLOOKUP($O$2,PONDERADORES!$A$7:$G$9,7,0)</f>
        <v>0.2</v>
      </c>
      <c r="Z2239" s="2">
        <f>+VLOOKUP(IF(R2239&lt;0.1,0,IF(AND(R2239&gt;=0.1,R2239&lt;0.2),0.1,IF(AND(R2239&gt;=0.2,R2239&lt;0.3),0.2,IF(R2239&gt;0.3,0.3,)))),REFERENCIAS!$C:$D,2,0)*VLOOKUP($R$2,PONDERADORES!$A$11:$G$11,7,0)</f>
        <v>15</v>
      </c>
      <c r="AA2239" s="92"/>
      <c r="AB2239" s="95" t="e">
        <f t="shared" ca="1" si="135"/>
        <v>#REF!</v>
      </c>
      <c r="AC2239" s="23" t="e">
        <f ca="1">IF(AB2239&gt;REFERENCIAS!$C$62,REFERENCIAS!$B$62,IF(AND(AB2239&gt;=REFERENCIAS!$C$63,AB2239&lt;REFERENCIAS!$D$63),REFERENCIAS!$B$63,IF(AND(AB2239&gt;REFERENCIAS!$C$64,AB2239&lt;=REFERENCIAS!$D$64),REFERENCIAS!$B$64,IF(AND(AB2239&gt;=REFERENCIAS!$C$65,AB2239&lt;REFERENCIAS!$D$65),REFERENCIAS!$B$65, "Revisar"))))</f>
        <v>#REF!</v>
      </c>
      <c r="AD2239" s="94" t="e">
        <f ca="1">VLOOKUP(AC2239,REFERENCIAS!$B$62:$G$65,4,FALSE)</f>
        <v>#REF!</v>
      </c>
    </row>
    <row r="2240" spans="1:30" ht="17.25" x14ac:dyDescent="0.25">
      <c r="A2240" s="74"/>
      <c r="B2240" s="19"/>
      <c r="C2240" s="19"/>
      <c r="D2240" s="50"/>
      <c r="E2240" s="73"/>
      <c r="F2240" s="74"/>
      <c r="G2240" s="9"/>
      <c r="H2240" s="48"/>
      <c r="I2240" s="49">
        <f t="shared" ca="1" si="133"/>
        <v>2022</v>
      </c>
      <c r="J2240" s="22">
        <f t="shared" ca="1" si="132"/>
        <v>1</v>
      </c>
      <c r="K2240" s="19"/>
      <c r="L2240" s="73"/>
      <c r="M2240" s="74"/>
      <c r="N2240" s="19"/>
      <c r="O2240" s="73"/>
      <c r="P2240" s="82">
        <v>1</v>
      </c>
      <c r="Q2240" s="24">
        <v>1</v>
      </c>
      <c r="R2240" s="81">
        <f t="shared" si="134"/>
        <v>1</v>
      </c>
      <c r="S2240" s="87"/>
      <c r="T2240" s="19"/>
      <c r="U2240" s="25"/>
      <c r="V2240" s="25"/>
      <c r="W2240" s="81"/>
      <c r="X2240" s="91" t="e">
        <f ca="1">+VLOOKUP(#REF!,REFERENCIAS!$C:$D,2,0)*VLOOKUP(#REF!,PONDERADORES!A:P,IF(AND(INFORMACION!$T2240='REFERENCIAS RIESGO'!$C$36,INFORMACION!$F2240=REFERENCIAS!$C$24),16,IF(INFORMACION!$T2240='REFERENCIAS RIESGO'!$C$36,13,IF(INFORMACION!$F2240=REFERENCIAS!$C$24,10,7))),0)+VLOOKUP(K2240,REFERENCIAS!$C:$D,2,0)*VLOOKUP($K$2,PONDERADORES!A:P,IF(AND(INFORMACION!$T2240='REFERENCIAS RIESGO'!$C$36,INFORMACION!$F2240=REFERENCIAS!$C$24),16,IF(INFORMACION!$T2240='REFERENCIAS RIESGO'!$C$36,13,IF(INFORMACION!$F2240=REFERENCIAS!$C$24,10,7))),0)+VLOOKUP(L2240,REFERENCIAS!$C:$D,2,0)*VLOOKUP($L$2,PONDERADORES!A:P,IF(AND(INFORMACION!$T2240='REFERENCIAS RIESGO'!$C$36,INFORMACION!$F2240=REFERENCIAS!$C$24),16,IF(INFORMACION!$T2240='REFERENCIAS RIESGO'!$C$36,13,IF(INFORMACION!$F2240=REFERENCIAS!$C$24,10,7))),0)+VLOOKUP(F2240,REFERENCIAS!$C:$D,2,0)*VLOOKUP($F$2,PONDERADORES!A:P,IF(AND(INFORMACION!$T2240='REFERENCIAS RIESGO'!$C$36,INFORMACION!$F2240=REFERENCIAS!$C$24),16,IF(INFORMACION!$T2240='REFERENCIAS RIESGO'!$C$36,13,IF(INFORMACION!$F2240=REFERENCIAS!$C$24,10,7))),0)+VLOOKUP(T2240,REFERENCIAS!$C:$D,2,0)*VLOOKUP($T$2,PONDERADORES!A:P,IF(AND(INFORMACION!$T2240='REFERENCIAS RIESGO'!$C$36,INFORMACION!$F2240=REFERENCIAS!$C$24),16,IF(INFORMACION!$T2240='REFERENCIAS RIESGO'!$C$36,13,IF(INFORMACION!$F2240=REFERENCIAS!$C$24,10,7))),0)+VLOOKUP(IF(J2240&lt;=0.2,0.2,IF(AND(J2240&gt;0.2,J2240&lt;=0.4),0.4,IF(AND(J2240&gt;0.4,J2240&lt;=0.6),0.6,IF(AND(J2240&gt;0.6,J2240&lt;=0.8),0.8,IF(AND(J2240&gt;0.8,J2240&lt;=1),1))))),REFERENCIAS!$C:$D,2,0)*VLOOKUP($J$2,PONDERADORES!A:P,IF(AND(INFORMACION!$T2240='REFERENCIAS RIESGO'!$C$36,INFORMACION!$F2240=REFERENCIAS!$C$24),16,IF(INFORMACION!$T2240='REFERENCIAS RIESGO'!$C$36,13,IF(INFORMACION!$F2240=REFERENCIAS!$C$24,10,7))),0)</f>
        <v>#REF!</v>
      </c>
      <c r="Y2240" s="68">
        <f>+VLOOKUP(M2240,REFERENCIAS!$C:$D,2,0)*VLOOKUP($M$2,PONDERADORES!$A$7:$G$9,7,0)+VLOOKUP(N2240,REFERENCIAS!$C:$D,2,0)*VLOOKUP($N$2,PONDERADORES!$A$7:$G$9,7,0)+VLOOKUP(O2240,REFERENCIAS!$C:$D,2,0)*VLOOKUP($O$2,PONDERADORES!$A$7:$G$9,7,0)</f>
        <v>0.2</v>
      </c>
      <c r="Z2240" s="2">
        <f>+VLOOKUP(IF(R2240&lt;0.1,0,IF(AND(R2240&gt;=0.1,R2240&lt;0.2),0.1,IF(AND(R2240&gt;=0.2,R2240&lt;0.3),0.2,IF(R2240&gt;0.3,0.3,)))),REFERENCIAS!$C:$D,2,0)*VLOOKUP($R$2,PONDERADORES!$A$11:$G$11,7,0)</f>
        <v>15</v>
      </c>
      <c r="AA2240" s="92"/>
      <c r="AB2240" s="95" t="e">
        <f t="shared" ca="1" si="135"/>
        <v>#REF!</v>
      </c>
      <c r="AC2240" s="23" t="e">
        <f ca="1">IF(AB2240&gt;REFERENCIAS!$C$62,REFERENCIAS!$B$62,IF(AND(AB2240&gt;=REFERENCIAS!$C$63,AB2240&lt;REFERENCIAS!$D$63),REFERENCIAS!$B$63,IF(AND(AB2240&gt;REFERENCIAS!$C$64,AB2240&lt;=REFERENCIAS!$D$64),REFERENCIAS!$B$64,IF(AND(AB2240&gt;=REFERENCIAS!$C$65,AB2240&lt;REFERENCIAS!$D$65),REFERENCIAS!$B$65, "Revisar"))))</f>
        <v>#REF!</v>
      </c>
      <c r="AD2240" s="94" t="e">
        <f ca="1">VLOOKUP(AC2240,REFERENCIAS!$B$62:$G$65,4,FALSE)</f>
        <v>#REF!</v>
      </c>
    </row>
    <row r="2241" spans="1:30" ht="17.25" x14ac:dyDescent="0.25">
      <c r="A2241" s="74"/>
      <c r="B2241" s="19"/>
      <c r="C2241" s="19"/>
      <c r="D2241" s="50"/>
      <c r="E2241" s="73"/>
      <c r="F2241" s="74"/>
      <c r="G2241" s="9"/>
      <c r="H2241" s="48"/>
      <c r="I2241" s="49">
        <f t="shared" ca="1" si="133"/>
        <v>2022</v>
      </c>
      <c r="J2241" s="22">
        <f t="shared" ca="1" si="132"/>
        <v>1</v>
      </c>
      <c r="K2241" s="19"/>
      <c r="L2241" s="73"/>
      <c r="M2241" s="74"/>
      <c r="N2241" s="19"/>
      <c r="O2241" s="73"/>
      <c r="P2241" s="82">
        <v>1</v>
      </c>
      <c r="Q2241" s="24">
        <v>1</v>
      </c>
      <c r="R2241" s="81">
        <f t="shared" si="134"/>
        <v>1</v>
      </c>
      <c r="S2241" s="87"/>
      <c r="T2241" s="19"/>
      <c r="U2241" s="25"/>
      <c r="V2241" s="25"/>
      <c r="W2241" s="81"/>
      <c r="X2241" s="91" t="e">
        <f ca="1">+VLOOKUP(#REF!,REFERENCIAS!$C:$D,2,0)*VLOOKUP(#REF!,PONDERADORES!A:P,IF(AND(INFORMACION!$T2241='REFERENCIAS RIESGO'!$C$36,INFORMACION!$F2241=REFERENCIAS!$C$24),16,IF(INFORMACION!$T2241='REFERENCIAS RIESGO'!$C$36,13,IF(INFORMACION!$F2241=REFERENCIAS!$C$24,10,7))),0)+VLOOKUP(K2241,REFERENCIAS!$C:$D,2,0)*VLOOKUP($K$2,PONDERADORES!A:P,IF(AND(INFORMACION!$T2241='REFERENCIAS RIESGO'!$C$36,INFORMACION!$F2241=REFERENCIAS!$C$24),16,IF(INFORMACION!$T2241='REFERENCIAS RIESGO'!$C$36,13,IF(INFORMACION!$F2241=REFERENCIAS!$C$24,10,7))),0)+VLOOKUP(L2241,REFERENCIAS!$C:$D,2,0)*VLOOKUP($L$2,PONDERADORES!A:P,IF(AND(INFORMACION!$T2241='REFERENCIAS RIESGO'!$C$36,INFORMACION!$F2241=REFERENCIAS!$C$24),16,IF(INFORMACION!$T2241='REFERENCIAS RIESGO'!$C$36,13,IF(INFORMACION!$F2241=REFERENCIAS!$C$24,10,7))),0)+VLOOKUP(F2241,REFERENCIAS!$C:$D,2,0)*VLOOKUP($F$2,PONDERADORES!A:P,IF(AND(INFORMACION!$T2241='REFERENCIAS RIESGO'!$C$36,INFORMACION!$F2241=REFERENCIAS!$C$24),16,IF(INFORMACION!$T2241='REFERENCIAS RIESGO'!$C$36,13,IF(INFORMACION!$F2241=REFERENCIAS!$C$24,10,7))),0)+VLOOKUP(T2241,REFERENCIAS!$C:$D,2,0)*VLOOKUP($T$2,PONDERADORES!A:P,IF(AND(INFORMACION!$T2241='REFERENCIAS RIESGO'!$C$36,INFORMACION!$F2241=REFERENCIAS!$C$24),16,IF(INFORMACION!$T2241='REFERENCIAS RIESGO'!$C$36,13,IF(INFORMACION!$F2241=REFERENCIAS!$C$24,10,7))),0)+VLOOKUP(IF(J2241&lt;=0.2,0.2,IF(AND(J2241&gt;0.2,J2241&lt;=0.4),0.4,IF(AND(J2241&gt;0.4,J2241&lt;=0.6),0.6,IF(AND(J2241&gt;0.6,J2241&lt;=0.8),0.8,IF(AND(J2241&gt;0.8,J2241&lt;=1),1))))),REFERENCIAS!$C:$D,2,0)*VLOOKUP($J$2,PONDERADORES!A:P,IF(AND(INFORMACION!$T2241='REFERENCIAS RIESGO'!$C$36,INFORMACION!$F2241=REFERENCIAS!$C$24),16,IF(INFORMACION!$T2241='REFERENCIAS RIESGO'!$C$36,13,IF(INFORMACION!$F2241=REFERENCIAS!$C$24,10,7))),0)</f>
        <v>#REF!</v>
      </c>
      <c r="Y2241" s="68">
        <f>+VLOOKUP(M2241,REFERENCIAS!$C:$D,2,0)*VLOOKUP($M$2,PONDERADORES!$A$7:$G$9,7,0)+VLOOKUP(N2241,REFERENCIAS!$C:$D,2,0)*VLOOKUP($N$2,PONDERADORES!$A$7:$G$9,7,0)+VLOOKUP(O2241,REFERENCIAS!$C:$D,2,0)*VLOOKUP($O$2,PONDERADORES!$A$7:$G$9,7,0)</f>
        <v>0.2</v>
      </c>
      <c r="Z2241" s="2">
        <f>+VLOOKUP(IF(R2241&lt;0.1,0,IF(AND(R2241&gt;=0.1,R2241&lt;0.2),0.1,IF(AND(R2241&gt;=0.2,R2241&lt;0.3),0.2,IF(R2241&gt;0.3,0.3,)))),REFERENCIAS!$C:$D,2,0)*VLOOKUP($R$2,PONDERADORES!$A$11:$G$11,7,0)</f>
        <v>15</v>
      </c>
      <c r="AA2241" s="92"/>
      <c r="AB2241" s="95" t="e">
        <f t="shared" ca="1" si="135"/>
        <v>#REF!</v>
      </c>
      <c r="AC2241" s="23" t="e">
        <f ca="1">IF(AB2241&gt;REFERENCIAS!$C$62,REFERENCIAS!$B$62,IF(AND(AB2241&gt;=REFERENCIAS!$C$63,AB2241&lt;REFERENCIAS!$D$63),REFERENCIAS!$B$63,IF(AND(AB2241&gt;REFERENCIAS!$C$64,AB2241&lt;=REFERENCIAS!$D$64),REFERENCIAS!$B$64,IF(AND(AB2241&gt;=REFERENCIAS!$C$65,AB2241&lt;REFERENCIAS!$D$65),REFERENCIAS!$B$65, "Revisar"))))</f>
        <v>#REF!</v>
      </c>
      <c r="AD2241" s="94" t="e">
        <f ca="1">VLOOKUP(AC2241,REFERENCIAS!$B$62:$G$65,4,FALSE)</f>
        <v>#REF!</v>
      </c>
    </row>
    <row r="2242" spans="1:30" ht="17.25" x14ac:dyDescent="0.25">
      <c r="A2242" s="74"/>
      <c r="B2242" s="19"/>
      <c r="C2242" s="19"/>
      <c r="D2242" s="50"/>
      <c r="E2242" s="73"/>
      <c r="F2242" s="74"/>
      <c r="G2242" s="9"/>
      <c r="H2242" s="48"/>
      <c r="I2242" s="49">
        <f t="shared" ca="1" si="133"/>
        <v>2022</v>
      </c>
      <c r="J2242" s="22">
        <f t="shared" ca="1" si="132"/>
        <v>1</v>
      </c>
      <c r="K2242" s="19"/>
      <c r="L2242" s="73"/>
      <c r="M2242" s="74"/>
      <c r="N2242" s="19"/>
      <c r="O2242" s="73"/>
      <c r="P2242" s="82">
        <v>1</v>
      </c>
      <c r="Q2242" s="24">
        <v>1</v>
      </c>
      <c r="R2242" s="81">
        <f t="shared" si="134"/>
        <v>1</v>
      </c>
      <c r="S2242" s="87"/>
      <c r="T2242" s="19"/>
      <c r="U2242" s="25"/>
      <c r="V2242" s="25"/>
      <c r="W2242" s="81"/>
      <c r="X2242" s="91" t="e">
        <f ca="1">+VLOOKUP(#REF!,REFERENCIAS!$C:$D,2,0)*VLOOKUP(#REF!,PONDERADORES!A:P,IF(AND(INFORMACION!$T2242='REFERENCIAS RIESGO'!$C$36,INFORMACION!$F2242=REFERENCIAS!$C$24),16,IF(INFORMACION!$T2242='REFERENCIAS RIESGO'!$C$36,13,IF(INFORMACION!$F2242=REFERENCIAS!$C$24,10,7))),0)+VLOOKUP(K2242,REFERENCIAS!$C:$D,2,0)*VLOOKUP($K$2,PONDERADORES!A:P,IF(AND(INFORMACION!$T2242='REFERENCIAS RIESGO'!$C$36,INFORMACION!$F2242=REFERENCIAS!$C$24),16,IF(INFORMACION!$T2242='REFERENCIAS RIESGO'!$C$36,13,IF(INFORMACION!$F2242=REFERENCIAS!$C$24,10,7))),0)+VLOOKUP(L2242,REFERENCIAS!$C:$D,2,0)*VLOOKUP($L$2,PONDERADORES!A:P,IF(AND(INFORMACION!$T2242='REFERENCIAS RIESGO'!$C$36,INFORMACION!$F2242=REFERENCIAS!$C$24),16,IF(INFORMACION!$T2242='REFERENCIAS RIESGO'!$C$36,13,IF(INFORMACION!$F2242=REFERENCIAS!$C$24,10,7))),0)+VLOOKUP(F2242,REFERENCIAS!$C:$D,2,0)*VLOOKUP($F$2,PONDERADORES!A:P,IF(AND(INFORMACION!$T2242='REFERENCIAS RIESGO'!$C$36,INFORMACION!$F2242=REFERENCIAS!$C$24),16,IF(INFORMACION!$T2242='REFERENCIAS RIESGO'!$C$36,13,IF(INFORMACION!$F2242=REFERENCIAS!$C$24,10,7))),0)+VLOOKUP(T2242,REFERENCIAS!$C:$D,2,0)*VLOOKUP($T$2,PONDERADORES!A:P,IF(AND(INFORMACION!$T2242='REFERENCIAS RIESGO'!$C$36,INFORMACION!$F2242=REFERENCIAS!$C$24),16,IF(INFORMACION!$T2242='REFERENCIAS RIESGO'!$C$36,13,IF(INFORMACION!$F2242=REFERENCIAS!$C$24,10,7))),0)+VLOOKUP(IF(J2242&lt;=0.2,0.2,IF(AND(J2242&gt;0.2,J2242&lt;=0.4),0.4,IF(AND(J2242&gt;0.4,J2242&lt;=0.6),0.6,IF(AND(J2242&gt;0.6,J2242&lt;=0.8),0.8,IF(AND(J2242&gt;0.8,J2242&lt;=1),1))))),REFERENCIAS!$C:$D,2,0)*VLOOKUP($J$2,PONDERADORES!A:P,IF(AND(INFORMACION!$T2242='REFERENCIAS RIESGO'!$C$36,INFORMACION!$F2242=REFERENCIAS!$C$24),16,IF(INFORMACION!$T2242='REFERENCIAS RIESGO'!$C$36,13,IF(INFORMACION!$F2242=REFERENCIAS!$C$24,10,7))),0)</f>
        <v>#REF!</v>
      </c>
      <c r="Y2242" s="68">
        <f>+VLOOKUP(M2242,REFERENCIAS!$C:$D,2,0)*VLOOKUP($M$2,PONDERADORES!$A$7:$G$9,7,0)+VLOOKUP(N2242,REFERENCIAS!$C:$D,2,0)*VLOOKUP($N$2,PONDERADORES!$A$7:$G$9,7,0)+VLOOKUP(O2242,REFERENCIAS!$C:$D,2,0)*VLOOKUP($O$2,PONDERADORES!$A$7:$G$9,7,0)</f>
        <v>0.2</v>
      </c>
      <c r="Z2242" s="2">
        <f>+VLOOKUP(IF(R2242&lt;0.1,0,IF(AND(R2242&gt;=0.1,R2242&lt;0.2),0.1,IF(AND(R2242&gt;=0.2,R2242&lt;0.3),0.2,IF(R2242&gt;0.3,0.3,)))),REFERENCIAS!$C:$D,2,0)*VLOOKUP($R$2,PONDERADORES!$A$11:$G$11,7,0)</f>
        <v>15</v>
      </c>
      <c r="AA2242" s="92"/>
      <c r="AB2242" s="95" t="e">
        <f t="shared" ca="1" si="135"/>
        <v>#REF!</v>
      </c>
      <c r="AC2242" s="23" t="e">
        <f ca="1">IF(AB2242&gt;REFERENCIAS!$C$62,REFERENCIAS!$B$62,IF(AND(AB2242&gt;=REFERENCIAS!$C$63,AB2242&lt;REFERENCIAS!$D$63),REFERENCIAS!$B$63,IF(AND(AB2242&gt;REFERENCIAS!$C$64,AB2242&lt;=REFERENCIAS!$D$64),REFERENCIAS!$B$64,IF(AND(AB2242&gt;=REFERENCIAS!$C$65,AB2242&lt;REFERENCIAS!$D$65),REFERENCIAS!$B$65, "Revisar"))))</f>
        <v>#REF!</v>
      </c>
      <c r="AD2242" s="94" t="e">
        <f ca="1">VLOOKUP(AC2242,REFERENCIAS!$B$62:$G$65,4,FALSE)</f>
        <v>#REF!</v>
      </c>
    </row>
    <row r="2243" spans="1:30" ht="17.25" x14ac:dyDescent="0.25">
      <c r="A2243" s="74"/>
      <c r="B2243" s="19"/>
      <c r="C2243" s="19"/>
      <c r="D2243" s="50"/>
      <c r="E2243" s="73"/>
      <c r="F2243" s="74"/>
      <c r="G2243" s="9"/>
      <c r="H2243" s="48"/>
      <c r="I2243" s="49">
        <f t="shared" ca="1" si="133"/>
        <v>2022</v>
      </c>
      <c r="J2243" s="22">
        <f t="shared" ca="1" si="132"/>
        <v>1</v>
      </c>
      <c r="K2243" s="19"/>
      <c r="L2243" s="73"/>
      <c r="M2243" s="74"/>
      <c r="N2243" s="19"/>
      <c r="O2243" s="73"/>
      <c r="P2243" s="82">
        <v>1</v>
      </c>
      <c r="Q2243" s="24">
        <v>1</v>
      </c>
      <c r="R2243" s="81">
        <f t="shared" si="134"/>
        <v>1</v>
      </c>
      <c r="S2243" s="87"/>
      <c r="T2243" s="19"/>
      <c r="U2243" s="25"/>
      <c r="V2243" s="25"/>
      <c r="W2243" s="81"/>
      <c r="X2243" s="91" t="e">
        <f ca="1">+VLOOKUP(#REF!,REFERENCIAS!$C:$D,2,0)*VLOOKUP(#REF!,PONDERADORES!A:P,IF(AND(INFORMACION!$T2243='REFERENCIAS RIESGO'!$C$36,INFORMACION!$F2243=REFERENCIAS!$C$24),16,IF(INFORMACION!$T2243='REFERENCIAS RIESGO'!$C$36,13,IF(INFORMACION!$F2243=REFERENCIAS!$C$24,10,7))),0)+VLOOKUP(K2243,REFERENCIAS!$C:$D,2,0)*VLOOKUP($K$2,PONDERADORES!A:P,IF(AND(INFORMACION!$T2243='REFERENCIAS RIESGO'!$C$36,INFORMACION!$F2243=REFERENCIAS!$C$24),16,IF(INFORMACION!$T2243='REFERENCIAS RIESGO'!$C$36,13,IF(INFORMACION!$F2243=REFERENCIAS!$C$24,10,7))),0)+VLOOKUP(L2243,REFERENCIAS!$C:$D,2,0)*VLOOKUP($L$2,PONDERADORES!A:P,IF(AND(INFORMACION!$T2243='REFERENCIAS RIESGO'!$C$36,INFORMACION!$F2243=REFERENCIAS!$C$24),16,IF(INFORMACION!$T2243='REFERENCIAS RIESGO'!$C$36,13,IF(INFORMACION!$F2243=REFERENCIAS!$C$24,10,7))),0)+VLOOKUP(F2243,REFERENCIAS!$C:$D,2,0)*VLOOKUP($F$2,PONDERADORES!A:P,IF(AND(INFORMACION!$T2243='REFERENCIAS RIESGO'!$C$36,INFORMACION!$F2243=REFERENCIAS!$C$24),16,IF(INFORMACION!$T2243='REFERENCIAS RIESGO'!$C$36,13,IF(INFORMACION!$F2243=REFERENCIAS!$C$24,10,7))),0)+VLOOKUP(T2243,REFERENCIAS!$C:$D,2,0)*VLOOKUP($T$2,PONDERADORES!A:P,IF(AND(INFORMACION!$T2243='REFERENCIAS RIESGO'!$C$36,INFORMACION!$F2243=REFERENCIAS!$C$24),16,IF(INFORMACION!$T2243='REFERENCIAS RIESGO'!$C$36,13,IF(INFORMACION!$F2243=REFERENCIAS!$C$24,10,7))),0)+VLOOKUP(IF(J2243&lt;=0.2,0.2,IF(AND(J2243&gt;0.2,J2243&lt;=0.4),0.4,IF(AND(J2243&gt;0.4,J2243&lt;=0.6),0.6,IF(AND(J2243&gt;0.6,J2243&lt;=0.8),0.8,IF(AND(J2243&gt;0.8,J2243&lt;=1),1))))),REFERENCIAS!$C:$D,2,0)*VLOOKUP($J$2,PONDERADORES!A:P,IF(AND(INFORMACION!$T2243='REFERENCIAS RIESGO'!$C$36,INFORMACION!$F2243=REFERENCIAS!$C$24),16,IF(INFORMACION!$T2243='REFERENCIAS RIESGO'!$C$36,13,IF(INFORMACION!$F2243=REFERENCIAS!$C$24,10,7))),0)</f>
        <v>#REF!</v>
      </c>
      <c r="Y2243" s="68">
        <f>+VLOOKUP(M2243,REFERENCIAS!$C:$D,2,0)*VLOOKUP($M$2,PONDERADORES!$A$7:$G$9,7,0)+VLOOKUP(N2243,REFERENCIAS!$C:$D,2,0)*VLOOKUP($N$2,PONDERADORES!$A$7:$G$9,7,0)+VLOOKUP(O2243,REFERENCIAS!$C:$D,2,0)*VLOOKUP($O$2,PONDERADORES!$A$7:$G$9,7,0)</f>
        <v>0.2</v>
      </c>
      <c r="Z2243" s="2">
        <f>+VLOOKUP(IF(R2243&lt;0.1,0,IF(AND(R2243&gt;=0.1,R2243&lt;0.2),0.1,IF(AND(R2243&gt;=0.2,R2243&lt;0.3),0.2,IF(R2243&gt;0.3,0.3,)))),REFERENCIAS!$C:$D,2,0)*VLOOKUP($R$2,PONDERADORES!$A$11:$G$11,7,0)</f>
        <v>15</v>
      </c>
      <c r="AA2243" s="92"/>
      <c r="AB2243" s="95" t="e">
        <f t="shared" ca="1" si="135"/>
        <v>#REF!</v>
      </c>
      <c r="AC2243" s="23" t="e">
        <f ca="1">IF(AB2243&gt;REFERENCIAS!$C$62,REFERENCIAS!$B$62,IF(AND(AB2243&gt;=REFERENCIAS!$C$63,AB2243&lt;REFERENCIAS!$D$63),REFERENCIAS!$B$63,IF(AND(AB2243&gt;REFERENCIAS!$C$64,AB2243&lt;=REFERENCIAS!$D$64),REFERENCIAS!$B$64,IF(AND(AB2243&gt;=REFERENCIAS!$C$65,AB2243&lt;REFERENCIAS!$D$65),REFERENCIAS!$B$65, "Revisar"))))</f>
        <v>#REF!</v>
      </c>
      <c r="AD2243" s="94" t="e">
        <f ca="1">VLOOKUP(AC2243,REFERENCIAS!$B$62:$G$65,4,FALSE)</f>
        <v>#REF!</v>
      </c>
    </row>
    <row r="2244" spans="1:30" ht="17.25" x14ac:dyDescent="0.25">
      <c r="A2244" s="74"/>
      <c r="B2244" s="19"/>
      <c r="C2244" s="19"/>
      <c r="D2244" s="50"/>
      <c r="E2244" s="73"/>
      <c r="F2244" s="74"/>
      <c r="G2244" s="9"/>
      <c r="H2244" s="48"/>
      <c r="I2244" s="49">
        <f t="shared" ca="1" si="133"/>
        <v>2022</v>
      </c>
      <c r="J2244" s="22">
        <f t="shared" ref="J2244:J2307" ca="1" si="136">IF(I2244&gt;G2244,1,I2244/G2244)</f>
        <v>1</v>
      </c>
      <c r="K2244" s="19"/>
      <c r="L2244" s="73"/>
      <c r="M2244" s="74"/>
      <c r="N2244" s="19"/>
      <c r="O2244" s="73"/>
      <c r="P2244" s="82">
        <v>1</v>
      </c>
      <c r="Q2244" s="24">
        <v>1</v>
      </c>
      <c r="R2244" s="81">
        <f t="shared" si="134"/>
        <v>1</v>
      </c>
      <c r="S2244" s="87"/>
      <c r="T2244" s="19"/>
      <c r="U2244" s="25"/>
      <c r="V2244" s="25"/>
      <c r="W2244" s="81"/>
      <c r="X2244" s="91" t="e">
        <f ca="1">+VLOOKUP(#REF!,REFERENCIAS!$C:$D,2,0)*VLOOKUP(#REF!,PONDERADORES!A:P,IF(AND(INFORMACION!$T2244='REFERENCIAS RIESGO'!$C$36,INFORMACION!$F2244=REFERENCIAS!$C$24),16,IF(INFORMACION!$T2244='REFERENCIAS RIESGO'!$C$36,13,IF(INFORMACION!$F2244=REFERENCIAS!$C$24,10,7))),0)+VLOOKUP(K2244,REFERENCIAS!$C:$D,2,0)*VLOOKUP($K$2,PONDERADORES!A:P,IF(AND(INFORMACION!$T2244='REFERENCIAS RIESGO'!$C$36,INFORMACION!$F2244=REFERENCIAS!$C$24),16,IF(INFORMACION!$T2244='REFERENCIAS RIESGO'!$C$36,13,IF(INFORMACION!$F2244=REFERENCIAS!$C$24,10,7))),0)+VLOOKUP(L2244,REFERENCIAS!$C:$D,2,0)*VLOOKUP($L$2,PONDERADORES!A:P,IF(AND(INFORMACION!$T2244='REFERENCIAS RIESGO'!$C$36,INFORMACION!$F2244=REFERENCIAS!$C$24),16,IF(INFORMACION!$T2244='REFERENCIAS RIESGO'!$C$36,13,IF(INFORMACION!$F2244=REFERENCIAS!$C$24,10,7))),0)+VLOOKUP(F2244,REFERENCIAS!$C:$D,2,0)*VLOOKUP($F$2,PONDERADORES!A:P,IF(AND(INFORMACION!$T2244='REFERENCIAS RIESGO'!$C$36,INFORMACION!$F2244=REFERENCIAS!$C$24),16,IF(INFORMACION!$T2244='REFERENCIAS RIESGO'!$C$36,13,IF(INFORMACION!$F2244=REFERENCIAS!$C$24,10,7))),0)+VLOOKUP(T2244,REFERENCIAS!$C:$D,2,0)*VLOOKUP($T$2,PONDERADORES!A:P,IF(AND(INFORMACION!$T2244='REFERENCIAS RIESGO'!$C$36,INFORMACION!$F2244=REFERENCIAS!$C$24),16,IF(INFORMACION!$T2244='REFERENCIAS RIESGO'!$C$36,13,IF(INFORMACION!$F2244=REFERENCIAS!$C$24,10,7))),0)+VLOOKUP(IF(J2244&lt;=0.2,0.2,IF(AND(J2244&gt;0.2,J2244&lt;=0.4),0.4,IF(AND(J2244&gt;0.4,J2244&lt;=0.6),0.6,IF(AND(J2244&gt;0.6,J2244&lt;=0.8),0.8,IF(AND(J2244&gt;0.8,J2244&lt;=1),1))))),REFERENCIAS!$C:$D,2,0)*VLOOKUP($J$2,PONDERADORES!A:P,IF(AND(INFORMACION!$T2244='REFERENCIAS RIESGO'!$C$36,INFORMACION!$F2244=REFERENCIAS!$C$24),16,IF(INFORMACION!$T2244='REFERENCIAS RIESGO'!$C$36,13,IF(INFORMACION!$F2244=REFERENCIAS!$C$24,10,7))),0)</f>
        <v>#REF!</v>
      </c>
      <c r="Y2244" s="68">
        <f>+VLOOKUP(M2244,REFERENCIAS!$C:$D,2,0)*VLOOKUP($M$2,PONDERADORES!$A$7:$G$9,7,0)+VLOOKUP(N2244,REFERENCIAS!$C:$D,2,0)*VLOOKUP($N$2,PONDERADORES!$A$7:$G$9,7,0)+VLOOKUP(O2244,REFERENCIAS!$C:$D,2,0)*VLOOKUP($O$2,PONDERADORES!$A$7:$G$9,7,0)</f>
        <v>0.2</v>
      </c>
      <c r="Z2244" s="2">
        <f>+VLOOKUP(IF(R2244&lt;0.1,0,IF(AND(R2244&gt;=0.1,R2244&lt;0.2),0.1,IF(AND(R2244&gt;=0.2,R2244&lt;0.3),0.2,IF(R2244&gt;0.3,0.3,)))),REFERENCIAS!$C:$D,2,0)*VLOOKUP($R$2,PONDERADORES!$A$11:$G$11,7,0)</f>
        <v>15</v>
      </c>
      <c r="AA2244" s="92"/>
      <c r="AB2244" s="95" t="e">
        <f t="shared" ca="1" si="135"/>
        <v>#REF!</v>
      </c>
      <c r="AC2244" s="23" t="e">
        <f ca="1">IF(AB2244&gt;REFERENCIAS!$C$62,REFERENCIAS!$B$62,IF(AND(AB2244&gt;=REFERENCIAS!$C$63,AB2244&lt;REFERENCIAS!$D$63),REFERENCIAS!$B$63,IF(AND(AB2244&gt;REFERENCIAS!$C$64,AB2244&lt;=REFERENCIAS!$D$64),REFERENCIAS!$B$64,IF(AND(AB2244&gt;=REFERENCIAS!$C$65,AB2244&lt;REFERENCIAS!$D$65),REFERENCIAS!$B$65, "Revisar"))))</f>
        <v>#REF!</v>
      </c>
      <c r="AD2244" s="94" t="e">
        <f ca="1">VLOOKUP(AC2244,REFERENCIAS!$B$62:$G$65,4,FALSE)</f>
        <v>#REF!</v>
      </c>
    </row>
    <row r="2245" spans="1:30" ht="17.25" x14ac:dyDescent="0.25">
      <c r="A2245" s="74"/>
      <c r="B2245" s="19"/>
      <c r="C2245" s="19"/>
      <c r="D2245" s="50"/>
      <c r="E2245" s="73"/>
      <c r="F2245" s="74"/>
      <c r="G2245" s="9"/>
      <c r="H2245" s="48"/>
      <c r="I2245" s="49">
        <f t="shared" ref="I2245:I2308" ca="1" si="137">(YEAR(NOW())-H2245)</f>
        <v>2022</v>
      </c>
      <c r="J2245" s="22">
        <f t="shared" ca="1" si="136"/>
        <v>1</v>
      </c>
      <c r="K2245" s="19"/>
      <c r="L2245" s="73"/>
      <c r="M2245" s="74"/>
      <c r="N2245" s="19"/>
      <c r="O2245" s="73"/>
      <c r="P2245" s="82">
        <v>1</v>
      </c>
      <c r="Q2245" s="24">
        <v>1</v>
      </c>
      <c r="R2245" s="81">
        <f t="shared" si="134"/>
        <v>1</v>
      </c>
      <c r="S2245" s="87"/>
      <c r="T2245" s="19"/>
      <c r="U2245" s="25"/>
      <c r="V2245" s="25"/>
      <c r="W2245" s="81"/>
      <c r="X2245" s="91" t="e">
        <f ca="1">+VLOOKUP(#REF!,REFERENCIAS!$C:$D,2,0)*VLOOKUP(#REF!,PONDERADORES!A:P,IF(AND(INFORMACION!$T2245='REFERENCIAS RIESGO'!$C$36,INFORMACION!$F2245=REFERENCIAS!$C$24),16,IF(INFORMACION!$T2245='REFERENCIAS RIESGO'!$C$36,13,IF(INFORMACION!$F2245=REFERENCIAS!$C$24,10,7))),0)+VLOOKUP(K2245,REFERENCIAS!$C:$D,2,0)*VLOOKUP($K$2,PONDERADORES!A:P,IF(AND(INFORMACION!$T2245='REFERENCIAS RIESGO'!$C$36,INFORMACION!$F2245=REFERENCIAS!$C$24),16,IF(INFORMACION!$T2245='REFERENCIAS RIESGO'!$C$36,13,IF(INFORMACION!$F2245=REFERENCIAS!$C$24,10,7))),0)+VLOOKUP(L2245,REFERENCIAS!$C:$D,2,0)*VLOOKUP($L$2,PONDERADORES!A:P,IF(AND(INFORMACION!$T2245='REFERENCIAS RIESGO'!$C$36,INFORMACION!$F2245=REFERENCIAS!$C$24),16,IF(INFORMACION!$T2245='REFERENCIAS RIESGO'!$C$36,13,IF(INFORMACION!$F2245=REFERENCIAS!$C$24,10,7))),0)+VLOOKUP(F2245,REFERENCIAS!$C:$D,2,0)*VLOOKUP($F$2,PONDERADORES!A:P,IF(AND(INFORMACION!$T2245='REFERENCIAS RIESGO'!$C$36,INFORMACION!$F2245=REFERENCIAS!$C$24),16,IF(INFORMACION!$T2245='REFERENCIAS RIESGO'!$C$36,13,IF(INFORMACION!$F2245=REFERENCIAS!$C$24,10,7))),0)+VLOOKUP(T2245,REFERENCIAS!$C:$D,2,0)*VLOOKUP($T$2,PONDERADORES!A:P,IF(AND(INFORMACION!$T2245='REFERENCIAS RIESGO'!$C$36,INFORMACION!$F2245=REFERENCIAS!$C$24),16,IF(INFORMACION!$T2245='REFERENCIAS RIESGO'!$C$36,13,IF(INFORMACION!$F2245=REFERENCIAS!$C$24,10,7))),0)+VLOOKUP(IF(J2245&lt;=0.2,0.2,IF(AND(J2245&gt;0.2,J2245&lt;=0.4),0.4,IF(AND(J2245&gt;0.4,J2245&lt;=0.6),0.6,IF(AND(J2245&gt;0.6,J2245&lt;=0.8),0.8,IF(AND(J2245&gt;0.8,J2245&lt;=1),1))))),REFERENCIAS!$C:$D,2,0)*VLOOKUP($J$2,PONDERADORES!A:P,IF(AND(INFORMACION!$T2245='REFERENCIAS RIESGO'!$C$36,INFORMACION!$F2245=REFERENCIAS!$C$24),16,IF(INFORMACION!$T2245='REFERENCIAS RIESGO'!$C$36,13,IF(INFORMACION!$F2245=REFERENCIAS!$C$24,10,7))),0)</f>
        <v>#REF!</v>
      </c>
      <c r="Y2245" s="68">
        <f>+VLOOKUP(M2245,REFERENCIAS!$C:$D,2,0)*VLOOKUP($M$2,PONDERADORES!$A$7:$G$9,7,0)+VLOOKUP(N2245,REFERENCIAS!$C:$D,2,0)*VLOOKUP($N$2,PONDERADORES!$A$7:$G$9,7,0)+VLOOKUP(O2245,REFERENCIAS!$C:$D,2,0)*VLOOKUP($O$2,PONDERADORES!$A$7:$G$9,7,0)</f>
        <v>0.2</v>
      </c>
      <c r="Z2245" s="2">
        <f>+VLOOKUP(IF(R2245&lt;0.1,0,IF(AND(R2245&gt;=0.1,R2245&lt;0.2),0.1,IF(AND(R2245&gt;=0.2,R2245&lt;0.3),0.2,IF(R2245&gt;0.3,0.3,)))),REFERENCIAS!$C:$D,2,0)*VLOOKUP($R$2,PONDERADORES!$A$11:$G$11,7,0)</f>
        <v>15</v>
      </c>
      <c r="AA2245" s="92"/>
      <c r="AB2245" s="95" t="e">
        <f t="shared" ca="1" si="135"/>
        <v>#REF!</v>
      </c>
      <c r="AC2245" s="23" t="e">
        <f ca="1">IF(AB2245&gt;REFERENCIAS!$C$62,REFERENCIAS!$B$62,IF(AND(AB2245&gt;=REFERENCIAS!$C$63,AB2245&lt;REFERENCIAS!$D$63),REFERENCIAS!$B$63,IF(AND(AB2245&gt;REFERENCIAS!$C$64,AB2245&lt;=REFERENCIAS!$D$64),REFERENCIAS!$B$64,IF(AND(AB2245&gt;=REFERENCIAS!$C$65,AB2245&lt;REFERENCIAS!$D$65),REFERENCIAS!$B$65, "Revisar"))))</f>
        <v>#REF!</v>
      </c>
      <c r="AD2245" s="94" t="e">
        <f ca="1">VLOOKUP(AC2245,REFERENCIAS!$B$62:$G$65,4,FALSE)</f>
        <v>#REF!</v>
      </c>
    </row>
    <row r="2246" spans="1:30" ht="17.25" x14ac:dyDescent="0.25">
      <c r="A2246" s="74"/>
      <c r="B2246" s="19"/>
      <c r="C2246" s="19"/>
      <c r="D2246" s="50"/>
      <c r="E2246" s="73"/>
      <c r="F2246" s="74"/>
      <c r="G2246" s="9"/>
      <c r="H2246" s="48"/>
      <c r="I2246" s="49">
        <f t="shared" ca="1" si="137"/>
        <v>2022</v>
      </c>
      <c r="J2246" s="22">
        <f t="shared" ca="1" si="136"/>
        <v>1</v>
      </c>
      <c r="K2246" s="19"/>
      <c r="L2246" s="73"/>
      <c r="M2246" s="74"/>
      <c r="N2246" s="19"/>
      <c r="O2246" s="73"/>
      <c r="P2246" s="82">
        <v>1</v>
      </c>
      <c r="Q2246" s="24">
        <v>1</v>
      </c>
      <c r="R2246" s="81">
        <f t="shared" ref="R2246:R2309" si="138">+Q2246/P2246</f>
        <v>1</v>
      </c>
      <c r="S2246" s="87"/>
      <c r="T2246" s="19"/>
      <c r="U2246" s="25"/>
      <c r="V2246" s="25"/>
      <c r="W2246" s="81"/>
      <c r="X2246" s="91" t="e">
        <f ca="1">+VLOOKUP(#REF!,REFERENCIAS!$C:$D,2,0)*VLOOKUP(#REF!,PONDERADORES!A:P,IF(AND(INFORMACION!$T2246='REFERENCIAS RIESGO'!$C$36,INFORMACION!$F2246=REFERENCIAS!$C$24),16,IF(INFORMACION!$T2246='REFERENCIAS RIESGO'!$C$36,13,IF(INFORMACION!$F2246=REFERENCIAS!$C$24,10,7))),0)+VLOOKUP(K2246,REFERENCIAS!$C:$D,2,0)*VLOOKUP($K$2,PONDERADORES!A:P,IF(AND(INFORMACION!$T2246='REFERENCIAS RIESGO'!$C$36,INFORMACION!$F2246=REFERENCIAS!$C$24),16,IF(INFORMACION!$T2246='REFERENCIAS RIESGO'!$C$36,13,IF(INFORMACION!$F2246=REFERENCIAS!$C$24,10,7))),0)+VLOOKUP(L2246,REFERENCIAS!$C:$D,2,0)*VLOOKUP($L$2,PONDERADORES!A:P,IF(AND(INFORMACION!$T2246='REFERENCIAS RIESGO'!$C$36,INFORMACION!$F2246=REFERENCIAS!$C$24),16,IF(INFORMACION!$T2246='REFERENCIAS RIESGO'!$C$36,13,IF(INFORMACION!$F2246=REFERENCIAS!$C$24,10,7))),0)+VLOOKUP(F2246,REFERENCIAS!$C:$D,2,0)*VLOOKUP($F$2,PONDERADORES!A:P,IF(AND(INFORMACION!$T2246='REFERENCIAS RIESGO'!$C$36,INFORMACION!$F2246=REFERENCIAS!$C$24),16,IF(INFORMACION!$T2246='REFERENCIAS RIESGO'!$C$36,13,IF(INFORMACION!$F2246=REFERENCIAS!$C$24,10,7))),0)+VLOOKUP(T2246,REFERENCIAS!$C:$D,2,0)*VLOOKUP($T$2,PONDERADORES!A:P,IF(AND(INFORMACION!$T2246='REFERENCIAS RIESGO'!$C$36,INFORMACION!$F2246=REFERENCIAS!$C$24),16,IF(INFORMACION!$T2246='REFERENCIAS RIESGO'!$C$36,13,IF(INFORMACION!$F2246=REFERENCIAS!$C$24,10,7))),0)+VLOOKUP(IF(J2246&lt;=0.2,0.2,IF(AND(J2246&gt;0.2,J2246&lt;=0.4),0.4,IF(AND(J2246&gt;0.4,J2246&lt;=0.6),0.6,IF(AND(J2246&gt;0.6,J2246&lt;=0.8),0.8,IF(AND(J2246&gt;0.8,J2246&lt;=1),1))))),REFERENCIAS!$C:$D,2,0)*VLOOKUP($J$2,PONDERADORES!A:P,IF(AND(INFORMACION!$T2246='REFERENCIAS RIESGO'!$C$36,INFORMACION!$F2246=REFERENCIAS!$C$24),16,IF(INFORMACION!$T2246='REFERENCIAS RIESGO'!$C$36,13,IF(INFORMACION!$F2246=REFERENCIAS!$C$24,10,7))),0)</f>
        <v>#REF!</v>
      </c>
      <c r="Y2246" s="68">
        <f>+VLOOKUP(M2246,REFERENCIAS!$C:$D,2,0)*VLOOKUP($M$2,PONDERADORES!$A$7:$G$9,7,0)+VLOOKUP(N2246,REFERENCIAS!$C:$D,2,0)*VLOOKUP($N$2,PONDERADORES!$A$7:$G$9,7,0)+VLOOKUP(O2246,REFERENCIAS!$C:$D,2,0)*VLOOKUP($O$2,PONDERADORES!$A$7:$G$9,7,0)</f>
        <v>0.2</v>
      </c>
      <c r="Z2246" s="2">
        <f>+VLOOKUP(IF(R2246&lt;0.1,0,IF(AND(R2246&gt;=0.1,R2246&lt;0.2),0.1,IF(AND(R2246&gt;=0.2,R2246&lt;0.3),0.2,IF(R2246&gt;0.3,0.3,)))),REFERENCIAS!$C:$D,2,0)*VLOOKUP($R$2,PONDERADORES!$A$11:$G$11,7,0)</f>
        <v>15</v>
      </c>
      <c r="AA2246" s="92"/>
      <c r="AB2246" s="95" t="e">
        <f t="shared" ref="AB2246:AB2309" ca="1" si="139">+X2246+Y2246+Z2246</f>
        <v>#REF!</v>
      </c>
      <c r="AC2246" s="23" t="e">
        <f ca="1">IF(AB2246&gt;REFERENCIAS!$C$62,REFERENCIAS!$B$62,IF(AND(AB2246&gt;=REFERENCIAS!$C$63,AB2246&lt;REFERENCIAS!$D$63),REFERENCIAS!$B$63,IF(AND(AB2246&gt;REFERENCIAS!$C$64,AB2246&lt;=REFERENCIAS!$D$64),REFERENCIAS!$B$64,IF(AND(AB2246&gt;=REFERENCIAS!$C$65,AB2246&lt;REFERENCIAS!$D$65),REFERENCIAS!$B$65, "Revisar"))))</f>
        <v>#REF!</v>
      </c>
      <c r="AD2246" s="94" t="e">
        <f ca="1">VLOOKUP(AC2246,REFERENCIAS!$B$62:$G$65,4,FALSE)</f>
        <v>#REF!</v>
      </c>
    </row>
    <row r="2247" spans="1:30" ht="17.25" x14ac:dyDescent="0.25">
      <c r="A2247" s="74"/>
      <c r="B2247" s="19"/>
      <c r="C2247" s="19"/>
      <c r="D2247" s="50"/>
      <c r="E2247" s="73"/>
      <c r="F2247" s="74"/>
      <c r="G2247" s="9"/>
      <c r="H2247" s="48"/>
      <c r="I2247" s="49">
        <f t="shared" ca="1" si="137"/>
        <v>2022</v>
      </c>
      <c r="J2247" s="22">
        <f t="shared" ca="1" si="136"/>
        <v>1</v>
      </c>
      <c r="K2247" s="19"/>
      <c r="L2247" s="73"/>
      <c r="M2247" s="74"/>
      <c r="N2247" s="19"/>
      <c r="O2247" s="73"/>
      <c r="P2247" s="82">
        <v>1</v>
      </c>
      <c r="Q2247" s="24">
        <v>1</v>
      </c>
      <c r="R2247" s="81">
        <f t="shared" si="138"/>
        <v>1</v>
      </c>
      <c r="S2247" s="87"/>
      <c r="T2247" s="19"/>
      <c r="U2247" s="25"/>
      <c r="V2247" s="25"/>
      <c r="W2247" s="81"/>
      <c r="X2247" s="91" t="e">
        <f ca="1">+VLOOKUP(#REF!,REFERENCIAS!$C:$D,2,0)*VLOOKUP(#REF!,PONDERADORES!A:P,IF(AND(INFORMACION!$T2247='REFERENCIAS RIESGO'!$C$36,INFORMACION!$F2247=REFERENCIAS!$C$24),16,IF(INFORMACION!$T2247='REFERENCIAS RIESGO'!$C$36,13,IF(INFORMACION!$F2247=REFERENCIAS!$C$24,10,7))),0)+VLOOKUP(K2247,REFERENCIAS!$C:$D,2,0)*VLOOKUP($K$2,PONDERADORES!A:P,IF(AND(INFORMACION!$T2247='REFERENCIAS RIESGO'!$C$36,INFORMACION!$F2247=REFERENCIAS!$C$24),16,IF(INFORMACION!$T2247='REFERENCIAS RIESGO'!$C$36,13,IF(INFORMACION!$F2247=REFERENCIAS!$C$24,10,7))),0)+VLOOKUP(L2247,REFERENCIAS!$C:$D,2,0)*VLOOKUP($L$2,PONDERADORES!A:P,IF(AND(INFORMACION!$T2247='REFERENCIAS RIESGO'!$C$36,INFORMACION!$F2247=REFERENCIAS!$C$24),16,IF(INFORMACION!$T2247='REFERENCIAS RIESGO'!$C$36,13,IF(INFORMACION!$F2247=REFERENCIAS!$C$24,10,7))),0)+VLOOKUP(F2247,REFERENCIAS!$C:$D,2,0)*VLOOKUP($F$2,PONDERADORES!A:P,IF(AND(INFORMACION!$T2247='REFERENCIAS RIESGO'!$C$36,INFORMACION!$F2247=REFERENCIAS!$C$24),16,IF(INFORMACION!$T2247='REFERENCIAS RIESGO'!$C$36,13,IF(INFORMACION!$F2247=REFERENCIAS!$C$24,10,7))),0)+VLOOKUP(T2247,REFERENCIAS!$C:$D,2,0)*VLOOKUP($T$2,PONDERADORES!A:P,IF(AND(INFORMACION!$T2247='REFERENCIAS RIESGO'!$C$36,INFORMACION!$F2247=REFERENCIAS!$C$24),16,IF(INFORMACION!$T2247='REFERENCIAS RIESGO'!$C$36,13,IF(INFORMACION!$F2247=REFERENCIAS!$C$24,10,7))),0)+VLOOKUP(IF(J2247&lt;=0.2,0.2,IF(AND(J2247&gt;0.2,J2247&lt;=0.4),0.4,IF(AND(J2247&gt;0.4,J2247&lt;=0.6),0.6,IF(AND(J2247&gt;0.6,J2247&lt;=0.8),0.8,IF(AND(J2247&gt;0.8,J2247&lt;=1),1))))),REFERENCIAS!$C:$D,2,0)*VLOOKUP($J$2,PONDERADORES!A:P,IF(AND(INFORMACION!$T2247='REFERENCIAS RIESGO'!$C$36,INFORMACION!$F2247=REFERENCIAS!$C$24),16,IF(INFORMACION!$T2247='REFERENCIAS RIESGO'!$C$36,13,IF(INFORMACION!$F2247=REFERENCIAS!$C$24,10,7))),0)</f>
        <v>#REF!</v>
      </c>
      <c r="Y2247" s="68">
        <f>+VLOOKUP(M2247,REFERENCIAS!$C:$D,2,0)*VLOOKUP($M$2,PONDERADORES!$A$7:$G$9,7,0)+VLOOKUP(N2247,REFERENCIAS!$C:$D,2,0)*VLOOKUP($N$2,PONDERADORES!$A$7:$G$9,7,0)+VLOOKUP(O2247,REFERENCIAS!$C:$D,2,0)*VLOOKUP($O$2,PONDERADORES!$A$7:$G$9,7,0)</f>
        <v>0.2</v>
      </c>
      <c r="Z2247" s="2">
        <f>+VLOOKUP(IF(R2247&lt;0.1,0,IF(AND(R2247&gt;=0.1,R2247&lt;0.2),0.1,IF(AND(R2247&gt;=0.2,R2247&lt;0.3),0.2,IF(R2247&gt;0.3,0.3,)))),REFERENCIAS!$C:$D,2,0)*VLOOKUP($R$2,PONDERADORES!$A$11:$G$11,7,0)</f>
        <v>15</v>
      </c>
      <c r="AA2247" s="92"/>
      <c r="AB2247" s="95" t="e">
        <f t="shared" ca="1" si="139"/>
        <v>#REF!</v>
      </c>
      <c r="AC2247" s="23" t="e">
        <f ca="1">IF(AB2247&gt;REFERENCIAS!$C$62,REFERENCIAS!$B$62,IF(AND(AB2247&gt;=REFERENCIAS!$C$63,AB2247&lt;REFERENCIAS!$D$63),REFERENCIAS!$B$63,IF(AND(AB2247&gt;REFERENCIAS!$C$64,AB2247&lt;=REFERENCIAS!$D$64),REFERENCIAS!$B$64,IF(AND(AB2247&gt;=REFERENCIAS!$C$65,AB2247&lt;REFERENCIAS!$D$65),REFERENCIAS!$B$65, "Revisar"))))</f>
        <v>#REF!</v>
      </c>
      <c r="AD2247" s="94" t="e">
        <f ca="1">VLOOKUP(AC2247,REFERENCIAS!$B$62:$G$65,4,FALSE)</f>
        <v>#REF!</v>
      </c>
    </row>
    <row r="2248" spans="1:30" ht="17.25" x14ac:dyDescent="0.25">
      <c r="A2248" s="74"/>
      <c r="B2248" s="19"/>
      <c r="C2248" s="19"/>
      <c r="D2248" s="50"/>
      <c r="E2248" s="73"/>
      <c r="F2248" s="74"/>
      <c r="G2248" s="9"/>
      <c r="H2248" s="48"/>
      <c r="I2248" s="49">
        <f t="shared" ca="1" si="137"/>
        <v>2022</v>
      </c>
      <c r="J2248" s="22">
        <f t="shared" ca="1" si="136"/>
        <v>1</v>
      </c>
      <c r="K2248" s="19"/>
      <c r="L2248" s="73"/>
      <c r="M2248" s="74"/>
      <c r="N2248" s="19"/>
      <c r="O2248" s="73"/>
      <c r="P2248" s="82">
        <v>1</v>
      </c>
      <c r="Q2248" s="24">
        <v>1</v>
      </c>
      <c r="R2248" s="81">
        <f t="shared" si="138"/>
        <v>1</v>
      </c>
      <c r="S2248" s="87"/>
      <c r="T2248" s="19"/>
      <c r="U2248" s="25"/>
      <c r="V2248" s="25"/>
      <c r="W2248" s="81"/>
      <c r="X2248" s="91" t="e">
        <f ca="1">+VLOOKUP(#REF!,REFERENCIAS!$C:$D,2,0)*VLOOKUP(#REF!,PONDERADORES!A:P,IF(AND(INFORMACION!$T2248='REFERENCIAS RIESGO'!$C$36,INFORMACION!$F2248=REFERENCIAS!$C$24),16,IF(INFORMACION!$T2248='REFERENCIAS RIESGO'!$C$36,13,IF(INFORMACION!$F2248=REFERENCIAS!$C$24,10,7))),0)+VLOOKUP(K2248,REFERENCIAS!$C:$D,2,0)*VLOOKUP($K$2,PONDERADORES!A:P,IF(AND(INFORMACION!$T2248='REFERENCIAS RIESGO'!$C$36,INFORMACION!$F2248=REFERENCIAS!$C$24),16,IF(INFORMACION!$T2248='REFERENCIAS RIESGO'!$C$36,13,IF(INFORMACION!$F2248=REFERENCIAS!$C$24,10,7))),0)+VLOOKUP(L2248,REFERENCIAS!$C:$D,2,0)*VLOOKUP($L$2,PONDERADORES!A:P,IF(AND(INFORMACION!$T2248='REFERENCIAS RIESGO'!$C$36,INFORMACION!$F2248=REFERENCIAS!$C$24),16,IF(INFORMACION!$T2248='REFERENCIAS RIESGO'!$C$36,13,IF(INFORMACION!$F2248=REFERENCIAS!$C$24,10,7))),0)+VLOOKUP(F2248,REFERENCIAS!$C:$D,2,0)*VLOOKUP($F$2,PONDERADORES!A:P,IF(AND(INFORMACION!$T2248='REFERENCIAS RIESGO'!$C$36,INFORMACION!$F2248=REFERENCIAS!$C$24),16,IF(INFORMACION!$T2248='REFERENCIAS RIESGO'!$C$36,13,IF(INFORMACION!$F2248=REFERENCIAS!$C$24,10,7))),0)+VLOOKUP(T2248,REFERENCIAS!$C:$D,2,0)*VLOOKUP($T$2,PONDERADORES!A:P,IF(AND(INFORMACION!$T2248='REFERENCIAS RIESGO'!$C$36,INFORMACION!$F2248=REFERENCIAS!$C$24),16,IF(INFORMACION!$T2248='REFERENCIAS RIESGO'!$C$36,13,IF(INFORMACION!$F2248=REFERENCIAS!$C$24,10,7))),0)+VLOOKUP(IF(J2248&lt;=0.2,0.2,IF(AND(J2248&gt;0.2,J2248&lt;=0.4),0.4,IF(AND(J2248&gt;0.4,J2248&lt;=0.6),0.6,IF(AND(J2248&gt;0.6,J2248&lt;=0.8),0.8,IF(AND(J2248&gt;0.8,J2248&lt;=1),1))))),REFERENCIAS!$C:$D,2,0)*VLOOKUP($J$2,PONDERADORES!A:P,IF(AND(INFORMACION!$T2248='REFERENCIAS RIESGO'!$C$36,INFORMACION!$F2248=REFERENCIAS!$C$24),16,IF(INFORMACION!$T2248='REFERENCIAS RIESGO'!$C$36,13,IF(INFORMACION!$F2248=REFERENCIAS!$C$24,10,7))),0)</f>
        <v>#REF!</v>
      </c>
      <c r="Y2248" s="68">
        <f>+VLOOKUP(M2248,REFERENCIAS!$C:$D,2,0)*VLOOKUP($M$2,PONDERADORES!$A$7:$G$9,7,0)+VLOOKUP(N2248,REFERENCIAS!$C:$D,2,0)*VLOOKUP($N$2,PONDERADORES!$A$7:$G$9,7,0)+VLOOKUP(O2248,REFERENCIAS!$C:$D,2,0)*VLOOKUP($O$2,PONDERADORES!$A$7:$G$9,7,0)</f>
        <v>0.2</v>
      </c>
      <c r="Z2248" s="2">
        <f>+VLOOKUP(IF(R2248&lt;0.1,0,IF(AND(R2248&gt;=0.1,R2248&lt;0.2),0.1,IF(AND(R2248&gt;=0.2,R2248&lt;0.3),0.2,IF(R2248&gt;0.3,0.3,)))),REFERENCIAS!$C:$D,2,0)*VLOOKUP($R$2,PONDERADORES!$A$11:$G$11,7,0)</f>
        <v>15</v>
      </c>
      <c r="AA2248" s="92"/>
      <c r="AB2248" s="95" t="e">
        <f t="shared" ca="1" si="139"/>
        <v>#REF!</v>
      </c>
      <c r="AC2248" s="23" t="e">
        <f ca="1">IF(AB2248&gt;REFERENCIAS!$C$62,REFERENCIAS!$B$62,IF(AND(AB2248&gt;=REFERENCIAS!$C$63,AB2248&lt;REFERENCIAS!$D$63),REFERENCIAS!$B$63,IF(AND(AB2248&gt;REFERENCIAS!$C$64,AB2248&lt;=REFERENCIAS!$D$64),REFERENCIAS!$B$64,IF(AND(AB2248&gt;=REFERENCIAS!$C$65,AB2248&lt;REFERENCIAS!$D$65),REFERENCIAS!$B$65, "Revisar"))))</f>
        <v>#REF!</v>
      </c>
      <c r="AD2248" s="94" t="e">
        <f ca="1">VLOOKUP(AC2248,REFERENCIAS!$B$62:$G$65,4,FALSE)</f>
        <v>#REF!</v>
      </c>
    </row>
    <row r="2249" spans="1:30" ht="17.25" x14ac:dyDescent="0.25">
      <c r="A2249" s="74"/>
      <c r="B2249" s="19"/>
      <c r="C2249" s="19"/>
      <c r="D2249" s="50"/>
      <c r="E2249" s="73"/>
      <c r="F2249" s="74"/>
      <c r="G2249" s="9"/>
      <c r="H2249" s="48"/>
      <c r="I2249" s="49">
        <f t="shared" ca="1" si="137"/>
        <v>2022</v>
      </c>
      <c r="J2249" s="22">
        <f t="shared" ca="1" si="136"/>
        <v>1</v>
      </c>
      <c r="K2249" s="19"/>
      <c r="L2249" s="73"/>
      <c r="M2249" s="74"/>
      <c r="N2249" s="19"/>
      <c r="O2249" s="73"/>
      <c r="P2249" s="82">
        <v>1</v>
      </c>
      <c r="Q2249" s="24">
        <v>1</v>
      </c>
      <c r="R2249" s="81">
        <f t="shared" si="138"/>
        <v>1</v>
      </c>
      <c r="S2249" s="87"/>
      <c r="T2249" s="19"/>
      <c r="U2249" s="25"/>
      <c r="V2249" s="25"/>
      <c r="W2249" s="81"/>
      <c r="X2249" s="91" t="e">
        <f ca="1">+VLOOKUP(#REF!,REFERENCIAS!$C:$D,2,0)*VLOOKUP(#REF!,PONDERADORES!A:P,IF(AND(INFORMACION!$T2249='REFERENCIAS RIESGO'!$C$36,INFORMACION!$F2249=REFERENCIAS!$C$24),16,IF(INFORMACION!$T2249='REFERENCIAS RIESGO'!$C$36,13,IF(INFORMACION!$F2249=REFERENCIAS!$C$24,10,7))),0)+VLOOKUP(K2249,REFERENCIAS!$C:$D,2,0)*VLOOKUP($K$2,PONDERADORES!A:P,IF(AND(INFORMACION!$T2249='REFERENCIAS RIESGO'!$C$36,INFORMACION!$F2249=REFERENCIAS!$C$24),16,IF(INFORMACION!$T2249='REFERENCIAS RIESGO'!$C$36,13,IF(INFORMACION!$F2249=REFERENCIAS!$C$24,10,7))),0)+VLOOKUP(L2249,REFERENCIAS!$C:$D,2,0)*VLOOKUP($L$2,PONDERADORES!A:P,IF(AND(INFORMACION!$T2249='REFERENCIAS RIESGO'!$C$36,INFORMACION!$F2249=REFERENCIAS!$C$24),16,IF(INFORMACION!$T2249='REFERENCIAS RIESGO'!$C$36,13,IF(INFORMACION!$F2249=REFERENCIAS!$C$24,10,7))),0)+VLOOKUP(F2249,REFERENCIAS!$C:$D,2,0)*VLOOKUP($F$2,PONDERADORES!A:P,IF(AND(INFORMACION!$T2249='REFERENCIAS RIESGO'!$C$36,INFORMACION!$F2249=REFERENCIAS!$C$24),16,IF(INFORMACION!$T2249='REFERENCIAS RIESGO'!$C$36,13,IF(INFORMACION!$F2249=REFERENCIAS!$C$24,10,7))),0)+VLOOKUP(T2249,REFERENCIAS!$C:$D,2,0)*VLOOKUP($T$2,PONDERADORES!A:P,IF(AND(INFORMACION!$T2249='REFERENCIAS RIESGO'!$C$36,INFORMACION!$F2249=REFERENCIAS!$C$24),16,IF(INFORMACION!$T2249='REFERENCIAS RIESGO'!$C$36,13,IF(INFORMACION!$F2249=REFERENCIAS!$C$24,10,7))),0)+VLOOKUP(IF(J2249&lt;=0.2,0.2,IF(AND(J2249&gt;0.2,J2249&lt;=0.4),0.4,IF(AND(J2249&gt;0.4,J2249&lt;=0.6),0.6,IF(AND(J2249&gt;0.6,J2249&lt;=0.8),0.8,IF(AND(J2249&gt;0.8,J2249&lt;=1),1))))),REFERENCIAS!$C:$D,2,0)*VLOOKUP($J$2,PONDERADORES!A:P,IF(AND(INFORMACION!$T2249='REFERENCIAS RIESGO'!$C$36,INFORMACION!$F2249=REFERENCIAS!$C$24),16,IF(INFORMACION!$T2249='REFERENCIAS RIESGO'!$C$36,13,IF(INFORMACION!$F2249=REFERENCIAS!$C$24,10,7))),0)</f>
        <v>#REF!</v>
      </c>
      <c r="Y2249" s="68">
        <f>+VLOOKUP(M2249,REFERENCIAS!$C:$D,2,0)*VLOOKUP($M$2,PONDERADORES!$A$7:$G$9,7,0)+VLOOKUP(N2249,REFERENCIAS!$C:$D,2,0)*VLOOKUP($N$2,PONDERADORES!$A$7:$G$9,7,0)+VLOOKUP(O2249,REFERENCIAS!$C:$D,2,0)*VLOOKUP($O$2,PONDERADORES!$A$7:$G$9,7,0)</f>
        <v>0.2</v>
      </c>
      <c r="Z2249" s="2">
        <f>+VLOOKUP(IF(R2249&lt;0.1,0,IF(AND(R2249&gt;=0.1,R2249&lt;0.2),0.1,IF(AND(R2249&gt;=0.2,R2249&lt;0.3),0.2,IF(R2249&gt;0.3,0.3,)))),REFERENCIAS!$C:$D,2,0)*VLOOKUP($R$2,PONDERADORES!$A$11:$G$11,7,0)</f>
        <v>15</v>
      </c>
      <c r="AA2249" s="92"/>
      <c r="AB2249" s="95" t="e">
        <f t="shared" ca="1" si="139"/>
        <v>#REF!</v>
      </c>
      <c r="AC2249" s="23" t="e">
        <f ca="1">IF(AB2249&gt;REFERENCIAS!$C$62,REFERENCIAS!$B$62,IF(AND(AB2249&gt;=REFERENCIAS!$C$63,AB2249&lt;REFERENCIAS!$D$63),REFERENCIAS!$B$63,IF(AND(AB2249&gt;REFERENCIAS!$C$64,AB2249&lt;=REFERENCIAS!$D$64),REFERENCIAS!$B$64,IF(AND(AB2249&gt;=REFERENCIAS!$C$65,AB2249&lt;REFERENCIAS!$D$65),REFERENCIAS!$B$65, "Revisar"))))</f>
        <v>#REF!</v>
      </c>
      <c r="AD2249" s="94" t="e">
        <f ca="1">VLOOKUP(AC2249,REFERENCIAS!$B$62:$G$65,4,FALSE)</f>
        <v>#REF!</v>
      </c>
    </row>
    <row r="2250" spans="1:30" ht="17.25" x14ac:dyDescent="0.25">
      <c r="A2250" s="74"/>
      <c r="B2250" s="19"/>
      <c r="C2250" s="19"/>
      <c r="D2250" s="50"/>
      <c r="E2250" s="73"/>
      <c r="F2250" s="74"/>
      <c r="G2250" s="9"/>
      <c r="H2250" s="48"/>
      <c r="I2250" s="49">
        <f t="shared" ca="1" si="137"/>
        <v>2022</v>
      </c>
      <c r="J2250" s="22">
        <f t="shared" ca="1" si="136"/>
        <v>1</v>
      </c>
      <c r="K2250" s="19"/>
      <c r="L2250" s="73"/>
      <c r="M2250" s="74"/>
      <c r="N2250" s="19"/>
      <c r="O2250" s="73"/>
      <c r="P2250" s="82">
        <v>1</v>
      </c>
      <c r="Q2250" s="24">
        <v>1</v>
      </c>
      <c r="R2250" s="81">
        <f t="shared" si="138"/>
        <v>1</v>
      </c>
      <c r="S2250" s="87"/>
      <c r="T2250" s="19"/>
      <c r="U2250" s="25"/>
      <c r="V2250" s="25"/>
      <c r="W2250" s="81"/>
      <c r="X2250" s="91" t="e">
        <f ca="1">+VLOOKUP(#REF!,REFERENCIAS!$C:$D,2,0)*VLOOKUP(#REF!,PONDERADORES!A:P,IF(AND(INFORMACION!$T2250='REFERENCIAS RIESGO'!$C$36,INFORMACION!$F2250=REFERENCIAS!$C$24),16,IF(INFORMACION!$T2250='REFERENCIAS RIESGO'!$C$36,13,IF(INFORMACION!$F2250=REFERENCIAS!$C$24,10,7))),0)+VLOOKUP(K2250,REFERENCIAS!$C:$D,2,0)*VLOOKUP($K$2,PONDERADORES!A:P,IF(AND(INFORMACION!$T2250='REFERENCIAS RIESGO'!$C$36,INFORMACION!$F2250=REFERENCIAS!$C$24),16,IF(INFORMACION!$T2250='REFERENCIAS RIESGO'!$C$36,13,IF(INFORMACION!$F2250=REFERENCIAS!$C$24,10,7))),0)+VLOOKUP(L2250,REFERENCIAS!$C:$D,2,0)*VLOOKUP($L$2,PONDERADORES!A:P,IF(AND(INFORMACION!$T2250='REFERENCIAS RIESGO'!$C$36,INFORMACION!$F2250=REFERENCIAS!$C$24),16,IF(INFORMACION!$T2250='REFERENCIAS RIESGO'!$C$36,13,IF(INFORMACION!$F2250=REFERENCIAS!$C$24,10,7))),0)+VLOOKUP(F2250,REFERENCIAS!$C:$D,2,0)*VLOOKUP($F$2,PONDERADORES!A:P,IF(AND(INFORMACION!$T2250='REFERENCIAS RIESGO'!$C$36,INFORMACION!$F2250=REFERENCIAS!$C$24),16,IF(INFORMACION!$T2250='REFERENCIAS RIESGO'!$C$36,13,IF(INFORMACION!$F2250=REFERENCIAS!$C$24,10,7))),0)+VLOOKUP(T2250,REFERENCIAS!$C:$D,2,0)*VLOOKUP($T$2,PONDERADORES!A:P,IF(AND(INFORMACION!$T2250='REFERENCIAS RIESGO'!$C$36,INFORMACION!$F2250=REFERENCIAS!$C$24),16,IF(INFORMACION!$T2250='REFERENCIAS RIESGO'!$C$36,13,IF(INFORMACION!$F2250=REFERENCIAS!$C$24,10,7))),0)+VLOOKUP(IF(J2250&lt;=0.2,0.2,IF(AND(J2250&gt;0.2,J2250&lt;=0.4),0.4,IF(AND(J2250&gt;0.4,J2250&lt;=0.6),0.6,IF(AND(J2250&gt;0.6,J2250&lt;=0.8),0.8,IF(AND(J2250&gt;0.8,J2250&lt;=1),1))))),REFERENCIAS!$C:$D,2,0)*VLOOKUP($J$2,PONDERADORES!A:P,IF(AND(INFORMACION!$T2250='REFERENCIAS RIESGO'!$C$36,INFORMACION!$F2250=REFERENCIAS!$C$24),16,IF(INFORMACION!$T2250='REFERENCIAS RIESGO'!$C$36,13,IF(INFORMACION!$F2250=REFERENCIAS!$C$24,10,7))),0)</f>
        <v>#REF!</v>
      </c>
      <c r="Y2250" s="68">
        <f>+VLOOKUP(M2250,REFERENCIAS!$C:$D,2,0)*VLOOKUP($M$2,PONDERADORES!$A$7:$G$9,7,0)+VLOOKUP(N2250,REFERENCIAS!$C:$D,2,0)*VLOOKUP($N$2,PONDERADORES!$A$7:$G$9,7,0)+VLOOKUP(O2250,REFERENCIAS!$C:$D,2,0)*VLOOKUP($O$2,PONDERADORES!$A$7:$G$9,7,0)</f>
        <v>0.2</v>
      </c>
      <c r="Z2250" s="2">
        <f>+VLOOKUP(IF(R2250&lt;0.1,0,IF(AND(R2250&gt;=0.1,R2250&lt;0.2),0.1,IF(AND(R2250&gt;=0.2,R2250&lt;0.3),0.2,IF(R2250&gt;0.3,0.3,)))),REFERENCIAS!$C:$D,2,0)*VLOOKUP($R$2,PONDERADORES!$A$11:$G$11,7,0)</f>
        <v>15</v>
      </c>
      <c r="AA2250" s="92"/>
      <c r="AB2250" s="95" t="e">
        <f t="shared" ca="1" si="139"/>
        <v>#REF!</v>
      </c>
      <c r="AC2250" s="23" t="e">
        <f ca="1">IF(AB2250&gt;REFERENCIAS!$C$62,REFERENCIAS!$B$62,IF(AND(AB2250&gt;=REFERENCIAS!$C$63,AB2250&lt;REFERENCIAS!$D$63),REFERENCIAS!$B$63,IF(AND(AB2250&gt;REFERENCIAS!$C$64,AB2250&lt;=REFERENCIAS!$D$64),REFERENCIAS!$B$64,IF(AND(AB2250&gt;=REFERENCIAS!$C$65,AB2250&lt;REFERENCIAS!$D$65),REFERENCIAS!$B$65, "Revisar"))))</f>
        <v>#REF!</v>
      </c>
      <c r="AD2250" s="94" t="e">
        <f ca="1">VLOOKUP(AC2250,REFERENCIAS!$B$62:$G$65,4,FALSE)</f>
        <v>#REF!</v>
      </c>
    </row>
    <row r="2251" spans="1:30" ht="17.25" x14ac:dyDescent="0.25">
      <c r="A2251" s="74"/>
      <c r="B2251" s="19"/>
      <c r="C2251" s="19"/>
      <c r="D2251" s="50"/>
      <c r="E2251" s="73"/>
      <c r="F2251" s="74"/>
      <c r="G2251" s="9"/>
      <c r="H2251" s="48"/>
      <c r="I2251" s="49">
        <f t="shared" ca="1" si="137"/>
        <v>2022</v>
      </c>
      <c r="J2251" s="22">
        <f t="shared" ca="1" si="136"/>
        <v>1</v>
      </c>
      <c r="K2251" s="19"/>
      <c r="L2251" s="73"/>
      <c r="M2251" s="74"/>
      <c r="N2251" s="19"/>
      <c r="O2251" s="73"/>
      <c r="P2251" s="82">
        <v>1</v>
      </c>
      <c r="Q2251" s="24">
        <v>1</v>
      </c>
      <c r="R2251" s="81">
        <f t="shared" si="138"/>
        <v>1</v>
      </c>
      <c r="S2251" s="87"/>
      <c r="T2251" s="19"/>
      <c r="U2251" s="25"/>
      <c r="V2251" s="25"/>
      <c r="W2251" s="81"/>
      <c r="X2251" s="91" t="e">
        <f ca="1">+VLOOKUP(#REF!,REFERENCIAS!$C:$D,2,0)*VLOOKUP(#REF!,PONDERADORES!A:P,IF(AND(INFORMACION!$T2251='REFERENCIAS RIESGO'!$C$36,INFORMACION!$F2251=REFERENCIAS!$C$24),16,IF(INFORMACION!$T2251='REFERENCIAS RIESGO'!$C$36,13,IF(INFORMACION!$F2251=REFERENCIAS!$C$24,10,7))),0)+VLOOKUP(K2251,REFERENCIAS!$C:$D,2,0)*VLOOKUP($K$2,PONDERADORES!A:P,IF(AND(INFORMACION!$T2251='REFERENCIAS RIESGO'!$C$36,INFORMACION!$F2251=REFERENCIAS!$C$24),16,IF(INFORMACION!$T2251='REFERENCIAS RIESGO'!$C$36,13,IF(INFORMACION!$F2251=REFERENCIAS!$C$24,10,7))),0)+VLOOKUP(L2251,REFERENCIAS!$C:$D,2,0)*VLOOKUP($L$2,PONDERADORES!A:P,IF(AND(INFORMACION!$T2251='REFERENCIAS RIESGO'!$C$36,INFORMACION!$F2251=REFERENCIAS!$C$24),16,IF(INFORMACION!$T2251='REFERENCIAS RIESGO'!$C$36,13,IF(INFORMACION!$F2251=REFERENCIAS!$C$24,10,7))),0)+VLOOKUP(F2251,REFERENCIAS!$C:$D,2,0)*VLOOKUP($F$2,PONDERADORES!A:P,IF(AND(INFORMACION!$T2251='REFERENCIAS RIESGO'!$C$36,INFORMACION!$F2251=REFERENCIAS!$C$24),16,IF(INFORMACION!$T2251='REFERENCIAS RIESGO'!$C$36,13,IF(INFORMACION!$F2251=REFERENCIAS!$C$24,10,7))),0)+VLOOKUP(T2251,REFERENCIAS!$C:$D,2,0)*VLOOKUP($T$2,PONDERADORES!A:P,IF(AND(INFORMACION!$T2251='REFERENCIAS RIESGO'!$C$36,INFORMACION!$F2251=REFERENCIAS!$C$24),16,IF(INFORMACION!$T2251='REFERENCIAS RIESGO'!$C$36,13,IF(INFORMACION!$F2251=REFERENCIAS!$C$24,10,7))),0)+VLOOKUP(IF(J2251&lt;=0.2,0.2,IF(AND(J2251&gt;0.2,J2251&lt;=0.4),0.4,IF(AND(J2251&gt;0.4,J2251&lt;=0.6),0.6,IF(AND(J2251&gt;0.6,J2251&lt;=0.8),0.8,IF(AND(J2251&gt;0.8,J2251&lt;=1),1))))),REFERENCIAS!$C:$D,2,0)*VLOOKUP($J$2,PONDERADORES!A:P,IF(AND(INFORMACION!$T2251='REFERENCIAS RIESGO'!$C$36,INFORMACION!$F2251=REFERENCIAS!$C$24),16,IF(INFORMACION!$T2251='REFERENCIAS RIESGO'!$C$36,13,IF(INFORMACION!$F2251=REFERENCIAS!$C$24,10,7))),0)</f>
        <v>#REF!</v>
      </c>
      <c r="Y2251" s="68">
        <f>+VLOOKUP(M2251,REFERENCIAS!$C:$D,2,0)*VLOOKUP($M$2,PONDERADORES!$A$7:$G$9,7,0)+VLOOKUP(N2251,REFERENCIAS!$C:$D,2,0)*VLOOKUP($N$2,PONDERADORES!$A$7:$G$9,7,0)+VLOOKUP(O2251,REFERENCIAS!$C:$D,2,0)*VLOOKUP($O$2,PONDERADORES!$A$7:$G$9,7,0)</f>
        <v>0.2</v>
      </c>
      <c r="Z2251" s="2">
        <f>+VLOOKUP(IF(R2251&lt;0.1,0,IF(AND(R2251&gt;=0.1,R2251&lt;0.2),0.1,IF(AND(R2251&gt;=0.2,R2251&lt;0.3),0.2,IF(R2251&gt;0.3,0.3,)))),REFERENCIAS!$C:$D,2,0)*VLOOKUP($R$2,PONDERADORES!$A$11:$G$11,7,0)</f>
        <v>15</v>
      </c>
      <c r="AA2251" s="92"/>
      <c r="AB2251" s="95" t="e">
        <f t="shared" ca="1" si="139"/>
        <v>#REF!</v>
      </c>
      <c r="AC2251" s="23" t="e">
        <f ca="1">IF(AB2251&gt;REFERENCIAS!$C$62,REFERENCIAS!$B$62,IF(AND(AB2251&gt;=REFERENCIAS!$C$63,AB2251&lt;REFERENCIAS!$D$63),REFERENCIAS!$B$63,IF(AND(AB2251&gt;REFERENCIAS!$C$64,AB2251&lt;=REFERENCIAS!$D$64),REFERENCIAS!$B$64,IF(AND(AB2251&gt;=REFERENCIAS!$C$65,AB2251&lt;REFERENCIAS!$D$65),REFERENCIAS!$B$65, "Revisar"))))</f>
        <v>#REF!</v>
      </c>
      <c r="AD2251" s="94" t="e">
        <f ca="1">VLOOKUP(AC2251,REFERENCIAS!$B$62:$G$65,4,FALSE)</f>
        <v>#REF!</v>
      </c>
    </row>
    <row r="2252" spans="1:30" ht="17.25" x14ac:dyDescent="0.25">
      <c r="A2252" s="74"/>
      <c r="B2252" s="19"/>
      <c r="C2252" s="19"/>
      <c r="D2252" s="50"/>
      <c r="E2252" s="73"/>
      <c r="F2252" s="74"/>
      <c r="G2252" s="9"/>
      <c r="H2252" s="48"/>
      <c r="I2252" s="49">
        <f t="shared" ca="1" si="137"/>
        <v>2022</v>
      </c>
      <c r="J2252" s="22">
        <f t="shared" ca="1" si="136"/>
        <v>1</v>
      </c>
      <c r="K2252" s="19"/>
      <c r="L2252" s="73"/>
      <c r="M2252" s="74"/>
      <c r="N2252" s="19"/>
      <c r="O2252" s="73"/>
      <c r="P2252" s="82">
        <v>1</v>
      </c>
      <c r="Q2252" s="24">
        <v>1</v>
      </c>
      <c r="R2252" s="81">
        <f t="shared" si="138"/>
        <v>1</v>
      </c>
      <c r="S2252" s="87"/>
      <c r="T2252" s="19"/>
      <c r="U2252" s="25"/>
      <c r="V2252" s="25"/>
      <c r="W2252" s="81"/>
      <c r="X2252" s="91" t="e">
        <f ca="1">+VLOOKUP(#REF!,REFERENCIAS!$C:$D,2,0)*VLOOKUP(#REF!,PONDERADORES!A:P,IF(AND(INFORMACION!$T2252='REFERENCIAS RIESGO'!$C$36,INFORMACION!$F2252=REFERENCIAS!$C$24),16,IF(INFORMACION!$T2252='REFERENCIAS RIESGO'!$C$36,13,IF(INFORMACION!$F2252=REFERENCIAS!$C$24,10,7))),0)+VLOOKUP(K2252,REFERENCIAS!$C:$D,2,0)*VLOOKUP($K$2,PONDERADORES!A:P,IF(AND(INFORMACION!$T2252='REFERENCIAS RIESGO'!$C$36,INFORMACION!$F2252=REFERENCIAS!$C$24),16,IF(INFORMACION!$T2252='REFERENCIAS RIESGO'!$C$36,13,IF(INFORMACION!$F2252=REFERENCIAS!$C$24,10,7))),0)+VLOOKUP(L2252,REFERENCIAS!$C:$D,2,0)*VLOOKUP($L$2,PONDERADORES!A:P,IF(AND(INFORMACION!$T2252='REFERENCIAS RIESGO'!$C$36,INFORMACION!$F2252=REFERENCIAS!$C$24),16,IF(INFORMACION!$T2252='REFERENCIAS RIESGO'!$C$36,13,IF(INFORMACION!$F2252=REFERENCIAS!$C$24,10,7))),0)+VLOOKUP(F2252,REFERENCIAS!$C:$D,2,0)*VLOOKUP($F$2,PONDERADORES!A:P,IF(AND(INFORMACION!$T2252='REFERENCIAS RIESGO'!$C$36,INFORMACION!$F2252=REFERENCIAS!$C$24),16,IF(INFORMACION!$T2252='REFERENCIAS RIESGO'!$C$36,13,IF(INFORMACION!$F2252=REFERENCIAS!$C$24,10,7))),0)+VLOOKUP(T2252,REFERENCIAS!$C:$D,2,0)*VLOOKUP($T$2,PONDERADORES!A:P,IF(AND(INFORMACION!$T2252='REFERENCIAS RIESGO'!$C$36,INFORMACION!$F2252=REFERENCIAS!$C$24),16,IF(INFORMACION!$T2252='REFERENCIAS RIESGO'!$C$36,13,IF(INFORMACION!$F2252=REFERENCIAS!$C$24,10,7))),0)+VLOOKUP(IF(J2252&lt;=0.2,0.2,IF(AND(J2252&gt;0.2,J2252&lt;=0.4),0.4,IF(AND(J2252&gt;0.4,J2252&lt;=0.6),0.6,IF(AND(J2252&gt;0.6,J2252&lt;=0.8),0.8,IF(AND(J2252&gt;0.8,J2252&lt;=1),1))))),REFERENCIAS!$C:$D,2,0)*VLOOKUP($J$2,PONDERADORES!A:P,IF(AND(INFORMACION!$T2252='REFERENCIAS RIESGO'!$C$36,INFORMACION!$F2252=REFERENCIAS!$C$24),16,IF(INFORMACION!$T2252='REFERENCIAS RIESGO'!$C$36,13,IF(INFORMACION!$F2252=REFERENCIAS!$C$24,10,7))),0)</f>
        <v>#REF!</v>
      </c>
      <c r="Y2252" s="68">
        <f>+VLOOKUP(M2252,REFERENCIAS!$C:$D,2,0)*VLOOKUP($M$2,PONDERADORES!$A$7:$G$9,7,0)+VLOOKUP(N2252,REFERENCIAS!$C:$D,2,0)*VLOOKUP($N$2,PONDERADORES!$A$7:$G$9,7,0)+VLOOKUP(O2252,REFERENCIAS!$C:$D,2,0)*VLOOKUP($O$2,PONDERADORES!$A$7:$G$9,7,0)</f>
        <v>0.2</v>
      </c>
      <c r="Z2252" s="2">
        <f>+VLOOKUP(IF(R2252&lt;0.1,0,IF(AND(R2252&gt;=0.1,R2252&lt;0.2),0.1,IF(AND(R2252&gt;=0.2,R2252&lt;0.3),0.2,IF(R2252&gt;0.3,0.3,)))),REFERENCIAS!$C:$D,2,0)*VLOOKUP($R$2,PONDERADORES!$A$11:$G$11,7,0)</f>
        <v>15</v>
      </c>
      <c r="AA2252" s="92"/>
      <c r="AB2252" s="95" t="e">
        <f t="shared" ca="1" si="139"/>
        <v>#REF!</v>
      </c>
      <c r="AC2252" s="23" t="e">
        <f ca="1">IF(AB2252&gt;REFERENCIAS!$C$62,REFERENCIAS!$B$62,IF(AND(AB2252&gt;=REFERENCIAS!$C$63,AB2252&lt;REFERENCIAS!$D$63),REFERENCIAS!$B$63,IF(AND(AB2252&gt;REFERENCIAS!$C$64,AB2252&lt;=REFERENCIAS!$D$64),REFERENCIAS!$B$64,IF(AND(AB2252&gt;=REFERENCIAS!$C$65,AB2252&lt;REFERENCIAS!$D$65),REFERENCIAS!$B$65, "Revisar"))))</f>
        <v>#REF!</v>
      </c>
      <c r="AD2252" s="94" t="e">
        <f ca="1">VLOOKUP(AC2252,REFERENCIAS!$B$62:$G$65,4,FALSE)</f>
        <v>#REF!</v>
      </c>
    </row>
    <row r="2253" spans="1:30" ht="17.25" x14ac:dyDescent="0.25">
      <c r="A2253" s="74"/>
      <c r="B2253" s="19"/>
      <c r="C2253" s="19"/>
      <c r="D2253" s="50"/>
      <c r="E2253" s="73"/>
      <c r="F2253" s="74"/>
      <c r="G2253" s="9"/>
      <c r="H2253" s="48"/>
      <c r="I2253" s="49">
        <f t="shared" ca="1" si="137"/>
        <v>2022</v>
      </c>
      <c r="J2253" s="22">
        <f t="shared" ca="1" si="136"/>
        <v>1</v>
      </c>
      <c r="K2253" s="19"/>
      <c r="L2253" s="73"/>
      <c r="M2253" s="74"/>
      <c r="N2253" s="19"/>
      <c r="O2253" s="73"/>
      <c r="P2253" s="82">
        <v>1</v>
      </c>
      <c r="Q2253" s="24">
        <v>1</v>
      </c>
      <c r="R2253" s="81">
        <f t="shared" si="138"/>
        <v>1</v>
      </c>
      <c r="S2253" s="87"/>
      <c r="T2253" s="19"/>
      <c r="U2253" s="25"/>
      <c r="V2253" s="25"/>
      <c r="W2253" s="81"/>
      <c r="X2253" s="91" t="e">
        <f ca="1">+VLOOKUP(#REF!,REFERENCIAS!$C:$D,2,0)*VLOOKUP(#REF!,PONDERADORES!A:P,IF(AND(INFORMACION!$T2253='REFERENCIAS RIESGO'!$C$36,INFORMACION!$F2253=REFERENCIAS!$C$24),16,IF(INFORMACION!$T2253='REFERENCIAS RIESGO'!$C$36,13,IF(INFORMACION!$F2253=REFERENCIAS!$C$24,10,7))),0)+VLOOKUP(K2253,REFERENCIAS!$C:$D,2,0)*VLOOKUP($K$2,PONDERADORES!A:P,IF(AND(INFORMACION!$T2253='REFERENCIAS RIESGO'!$C$36,INFORMACION!$F2253=REFERENCIAS!$C$24),16,IF(INFORMACION!$T2253='REFERENCIAS RIESGO'!$C$36,13,IF(INFORMACION!$F2253=REFERENCIAS!$C$24,10,7))),0)+VLOOKUP(L2253,REFERENCIAS!$C:$D,2,0)*VLOOKUP($L$2,PONDERADORES!A:P,IF(AND(INFORMACION!$T2253='REFERENCIAS RIESGO'!$C$36,INFORMACION!$F2253=REFERENCIAS!$C$24),16,IF(INFORMACION!$T2253='REFERENCIAS RIESGO'!$C$36,13,IF(INFORMACION!$F2253=REFERENCIAS!$C$24,10,7))),0)+VLOOKUP(F2253,REFERENCIAS!$C:$D,2,0)*VLOOKUP($F$2,PONDERADORES!A:P,IF(AND(INFORMACION!$T2253='REFERENCIAS RIESGO'!$C$36,INFORMACION!$F2253=REFERENCIAS!$C$24),16,IF(INFORMACION!$T2253='REFERENCIAS RIESGO'!$C$36,13,IF(INFORMACION!$F2253=REFERENCIAS!$C$24,10,7))),0)+VLOOKUP(T2253,REFERENCIAS!$C:$D,2,0)*VLOOKUP($T$2,PONDERADORES!A:P,IF(AND(INFORMACION!$T2253='REFERENCIAS RIESGO'!$C$36,INFORMACION!$F2253=REFERENCIAS!$C$24),16,IF(INFORMACION!$T2253='REFERENCIAS RIESGO'!$C$36,13,IF(INFORMACION!$F2253=REFERENCIAS!$C$24,10,7))),0)+VLOOKUP(IF(J2253&lt;=0.2,0.2,IF(AND(J2253&gt;0.2,J2253&lt;=0.4),0.4,IF(AND(J2253&gt;0.4,J2253&lt;=0.6),0.6,IF(AND(J2253&gt;0.6,J2253&lt;=0.8),0.8,IF(AND(J2253&gt;0.8,J2253&lt;=1),1))))),REFERENCIAS!$C:$D,2,0)*VLOOKUP($J$2,PONDERADORES!A:P,IF(AND(INFORMACION!$T2253='REFERENCIAS RIESGO'!$C$36,INFORMACION!$F2253=REFERENCIAS!$C$24),16,IF(INFORMACION!$T2253='REFERENCIAS RIESGO'!$C$36,13,IF(INFORMACION!$F2253=REFERENCIAS!$C$24,10,7))),0)</f>
        <v>#REF!</v>
      </c>
      <c r="Y2253" s="68">
        <f>+VLOOKUP(M2253,REFERENCIAS!$C:$D,2,0)*VLOOKUP($M$2,PONDERADORES!$A$7:$G$9,7,0)+VLOOKUP(N2253,REFERENCIAS!$C:$D,2,0)*VLOOKUP($N$2,PONDERADORES!$A$7:$G$9,7,0)+VLOOKUP(O2253,REFERENCIAS!$C:$D,2,0)*VLOOKUP($O$2,PONDERADORES!$A$7:$G$9,7,0)</f>
        <v>0.2</v>
      </c>
      <c r="Z2253" s="2">
        <f>+VLOOKUP(IF(R2253&lt;0.1,0,IF(AND(R2253&gt;=0.1,R2253&lt;0.2),0.1,IF(AND(R2253&gt;=0.2,R2253&lt;0.3),0.2,IF(R2253&gt;0.3,0.3,)))),REFERENCIAS!$C:$D,2,0)*VLOOKUP($R$2,PONDERADORES!$A$11:$G$11,7,0)</f>
        <v>15</v>
      </c>
      <c r="AA2253" s="92"/>
      <c r="AB2253" s="95" t="e">
        <f t="shared" ca="1" si="139"/>
        <v>#REF!</v>
      </c>
      <c r="AC2253" s="23" t="e">
        <f ca="1">IF(AB2253&gt;REFERENCIAS!$C$62,REFERENCIAS!$B$62,IF(AND(AB2253&gt;=REFERENCIAS!$C$63,AB2253&lt;REFERENCIAS!$D$63),REFERENCIAS!$B$63,IF(AND(AB2253&gt;REFERENCIAS!$C$64,AB2253&lt;=REFERENCIAS!$D$64),REFERENCIAS!$B$64,IF(AND(AB2253&gt;=REFERENCIAS!$C$65,AB2253&lt;REFERENCIAS!$D$65),REFERENCIAS!$B$65, "Revisar"))))</f>
        <v>#REF!</v>
      </c>
      <c r="AD2253" s="94" t="e">
        <f ca="1">VLOOKUP(AC2253,REFERENCIAS!$B$62:$G$65,4,FALSE)</f>
        <v>#REF!</v>
      </c>
    </row>
    <row r="2254" spans="1:30" ht="17.25" x14ac:dyDescent="0.25">
      <c r="A2254" s="74"/>
      <c r="B2254" s="19"/>
      <c r="C2254" s="19"/>
      <c r="D2254" s="50"/>
      <c r="E2254" s="73"/>
      <c r="F2254" s="74"/>
      <c r="G2254" s="9"/>
      <c r="H2254" s="48"/>
      <c r="I2254" s="49">
        <f t="shared" ca="1" si="137"/>
        <v>2022</v>
      </c>
      <c r="J2254" s="22">
        <f t="shared" ca="1" si="136"/>
        <v>1</v>
      </c>
      <c r="K2254" s="19"/>
      <c r="L2254" s="73"/>
      <c r="M2254" s="74"/>
      <c r="N2254" s="19"/>
      <c r="O2254" s="73"/>
      <c r="P2254" s="82">
        <v>1</v>
      </c>
      <c r="Q2254" s="24">
        <v>1</v>
      </c>
      <c r="R2254" s="81">
        <f t="shared" si="138"/>
        <v>1</v>
      </c>
      <c r="S2254" s="87"/>
      <c r="T2254" s="19"/>
      <c r="U2254" s="25"/>
      <c r="V2254" s="25"/>
      <c r="W2254" s="81"/>
      <c r="X2254" s="91" t="e">
        <f ca="1">+VLOOKUP(#REF!,REFERENCIAS!$C:$D,2,0)*VLOOKUP(#REF!,PONDERADORES!A:P,IF(AND(INFORMACION!$T2254='REFERENCIAS RIESGO'!$C$36,INFORMACION!$F2254=REFERENCIAS!$C$24),16,IF(INFORMACION!$T2254='REFERENCIAS RIESGO'!$C$36,13,IF(INFORMACION!$F2254=REFERENCIAS!$C$24,10,7))),0)+VLOOKUP(K2254,REFERENCIAS!$C:$D,2,0)*VLOOKUP($K$2,PONDERADORES!A:P,IF(AND(INFORMACION!$T2254='REFERENCIAS RIESGO'!$C$36,INFORMACION!$F2254=REFERENCIAS!$C$24),16,IF(INFORMACION!$T2254='REFERENCIAS RIESGO'!$C$36,13,IF(INFORMACION!$F2254=REFERENCIAS!$C$24,10,7))),0)+VLOOKUP(L2254,REFERENCIAS!$C:$D,2,0)*VLOOKUP($L$2,PONDERADORES!A:P,IF(AND(INFORMACION!$T2254='REFERENCIAS RIESGO'!$C$36,INFORMACION!$F2254=REFERENCIAS!$C$24),16,IF(INFORMACION!$T2254='REFERENCIAS RIESGO'!$C$36,13,IF(INFORMACION!$F2254=REFERENCIAS!$C$24,10,7))),0)+VLOOKUP(F2254,REFERENCIAS!$C:$D,2,0)*VLOOKUP($F$2,PONDERADORES!A:P,IF(AND(INFORMACION!$T2254='REFERENCIAS RIESGO'!$C$36,INFORMACION!$F2254=REFERENCIAS!$C$24),16,IF(INFORMACION!$T2254='REFERENCIAS RIESGO'!$C$36,13,IF(INFORMACION!$F2254=REFERENCIAS!$C$24,10,7))),0)+VLOOKUP(T2254,REFERENCIAS!$C:$D,2,0)*VLOOKUP($T$2,PONDERADORES!A:P,IF(AND(INFORMACION!$T2254='REFERENCIAS RIESGO'!$C$36,INFORMACION!$F2254=REFERENCIAS!$C$24),16,IF(INFORMACION!$T2254='REFERENCIAS RIESGO'!$C$36,13,IF(INFORMACION!$F2254=REFERENCIAS!$C$24,10,7))),0)+VLOOKUP(IF(J2254&lt;=0.2,0.2,IF(AND(J2254&gt;0.2,J2254&lt;=0.4),0.4,IF(AND(J2254&gt;0.4,J2254&lt;=0.6),0.6,IF(AND(J2254&gt;0.6,J2254&lt;=0.8),0.8,IF(AND(J2254&gt;0.8,J2254&lt;=1),1))))),REFERENCIAS!$C:$D,2,0)*VLOOKUP($J$2,PONDERADORES!A:P,IF(AND(INFORMACION!$T2254='REFERENCIAS RIESGO'!$C$36,INFORMACION!$F2254=REFERENCIAS!$C$24),16,IF(INFORMACION!$T2254='REFERENCIAS RIESGO'!$C$36,13,IF(INFORMACION!$F2254=REFERENCIAS!$C$24,10,7))),0)</f>
        <v>#REF!</v>
      </c>
      <c r="Y2254" s="68">
        <f>+VLOOKUP(M2254,REFERENCIAS!$C:$D,2,0)*VLOOKUP($M$2,PONDERADORES!$A$7:$G$9,7,0)+VLOOKUP(N2254,REFERENCIAS!$C:$D,2,0)*VLOOKUP($N$2,PONDERADORES!$A$7:$G$9,7,0)+VLOOKUP(O2254,REFERENCIAS!$C:$D,2,0)*VLOOKUP($O$2,PONDERADORES!$A$7:$G$9,7,0)</f>
        <v>0.2</v>
      </c>
      <c r="Z2254" s="2">
        <f>+VLOOKUP(IF(R2254&lt;0.1,0,IF(AND(R2254&gt;=0.1,R2254&lt;0.2),0.1,IF(AND(R2254&gt;=0.2,R2254&lt;0.3),0.2,IF(R2254&gt;0.3,0.3,)))),REFERENCIAS!$C:$D,2,0)*VLOOKUP($R$2,PONDERADORES!$A$11:$G$11,7,0)</f>
        <v>15</v>
      </c>
      <c r="AA2254" s="92"/>
      <c r="AB2254" s="95" t="e">
        <f t="shared" ca="1" si="139"/>
        <v>#REF!</v>
      </c>
      <c r="AC2254" s="23" t="e">
        <f ca="1">IF(AB2254&gt;REFERENCIAS!$C$62,REFERENCIAS!$B$62,IF(AND(AB2254&gt;=REFERENCIAS!$C$63,AB2254&lt;REFERENCIAS!$D$63),REFERENCIAS!$B$63,IF(AND(AB2254&gt;REFERENCIAS!$C$64,AB2254&lt;=REFERENCIAS!$D$64),REFERENCIAS!$B$64,IF(AND(AB2254&gt;=REFERENCIAS!$C$65,AB2254&lt;REFERENCIAS!$D$65),REFERENCIAS!$B$65, "Revisar"))))</f>
        <v>#REF!</v>
      </c>
      <c r="AD2254" s="94" t="e">
        <f ca="1">VLOOKUP(AC2254,REFERENCIAS!$B$62:$G$65,4,FALSE)</f>
        <v>#REF!</v>
      </c>
    </row>
    <row r="2255" spans="1:30" ht="17.25" x14ac:dyDescent="0.25">
      <c r="A2255" s="74"/>
      <c r="B2255" s="19"/>
      <c r="C2255" s="19"/>
      <c r="D2255" s="50"/>
      <c r="E2255" s="73"/>
      <c r="F2255" s="74"/>
      <c r="G2255" s="9"/>
      <c r="H2255" s="48"/>
      <c r="I2255" s="49">
        <f t="shared" ca="1" si="137"/>
        <v>2022</v>
      </c>
      <c r="J2255" s="22">
        <f t="shared" ca="1" si="136"/>
        <v>1</v>
      </c>
      <c r="K2255" s="19"/>
      <c r="L2255" s="73"/>
      <c r="M2255" s="74"/>
      <c r="N2255" s="19"/>
      <c r="O2255" s="73"/>
      <c r="P2255" s="82">
        <v>1</v>
      </c>
      <c r="Q2255" s="24">
        <v>1</v>
      </c>
      <c r="R2255" s="81">
        <f t="shared" si="138"/>
        <v>1</v>
      </c>
      <c r="S2255" s="87"/>
      <c r="T2255" s="19"/>
      <c r="U2255" s="25"/>
      <c r="V2255" s="25"/>
      <c r="W2255" s="81"/>
      <c r="X2255" s="91" t="e">
        <f ca="1">+VLOOKUP(#REF!,REFERENCIAS!$C:$D,2,0)*VLOOKUP(#REF!,PONDERADORES!A:P,IF(AND(INFORMACION!$T2255='REFERENCIAS RIESGO'!$C$36,INFORMACION!$F2255=REFERENCIAS!$C$24),16,IF(INFORMACION!$T2255='REFERENCIAS RIESGO'!$C$36,13,IF(INFORMACION!$F2255=REFERENCIAS!$C$24,10,7))),0)+VLOOKUP(K2255,REFERENCIAS!$C:$D,2,0)*VLOOKUP($K$2,PONDERADORES!A:P,IF(AND(INFORMACION!$T2255='REFERENCIAS RIESGO'!$C$36,INFORMACION!$F2255=REFERENCIAS!$C$24),16,IF(INFORMACION!$T2255='REFERENCIAS RIESGO'!$C$36,13,IF(INFORMACION!$F2255=REFERENCIAS!$C$24,10,7))),0)+VLOOKUP(L2255,REFERENCIAS!$C:$D,2,0)*VLOOKUP($L$2,PONDERADORES!A:P,IF(AND(INFORMACION!$T2255='REFERENCIAS RIESGO'!$C$36,INFORMACION!$F2255=REFERENCIAS!$C$24),16,IF(INFORMACION!$T2255='REFERENCIAS RIESGO'!$C$36,13,IF(INFORMACION!$F2255=REFERENCIAS!$C$24,10,7))),0)+VLOOKUP(F2255,REFERENCIAS!$C:$D,2,0)*VLOOKUP($F$2,PONDERADORES!A:P,IF(AND(INFORMACION!$T2255='REFERENCIAS RIESGO'!$C$36,INFORMACION!$F2255=REFERENCIAS!$C$24),16,IF(INFORMACION!$T2255='REFERENCIAS RIESGO'!$C$36,13,IF(INFORMACION!$F2255=REFERENCIAS!$C$24,10,7))),0)+VLOOKUP(T2255,REFERENCIAS!$C:$D,2,0)*VLOOKUP($T$2,PONDERADORES!A:P,IF(AND(INFORMACION!$T2255='REFERENCIAS RIESGO'!$C$36,INFORMACION!$F2255=REFERENCIAS!$C$24),16,IF(INFORMACION!$T2255='REFERENCIAS RIESGO'!$C$36,13,IF(INFORMACION!$F2255=REFERENCIAS!$C$24,10,7))),0)+VLOOKUP(IF(J2255&lt;=0.2,0.2,IF(AND(J2255&gt;0.2,J2255&lt;=0.4),0.4,IF(AND(J2255&gt;0.4,J2255&lt;=0.6),0.6,IF(AND(J2255&gt;0.6,J2255&lt;=0.8),0.8,IF(AND(J2255&gt;0.8,J2255&lt;=1),1))))),REFERENCIAS!$C:$D,2,0)*VLOOKUP($J$2,PONDERADORES!A:P,IF(AND(INFORMACION!$T2255='REFERENCIAS RIESGO'!$C$36,INFORMACION!$F2255=REFERENCIAS!$C$24),16,IF(INFORMACION!$T2255='REFERENCIAS RIESGO'!$C$36,13,IF(INFORMACION!$F2255=REFERENCIAS!$C$24,10,7))),0)</f>
        <v>#REF!</v>
      </c>
      <c r="Y2255" s="68">
        <f>+VLOOKUP(M2255,REFERENCIAS!$C:$D,2,0)*VLOOKUP($M$2,PONDERADORES!$A$7:$G$9,7,0)+VLOOKUP(N2255,REFERENCIAS!$C:$D,2,0)*VLOOKUP($N$2,PONDERADORES!$A$7:$G$9,7,0)+VLOOKUP(O2255,REFERENCIAS!$C:$D,2,0)*VLOOKUP($O$2,PONDERADORES!$A$7:$G$9,7,0)</f>
        <v>0.2</v>
      </c>
      <c r="Z2255" s="2">
        <f>+VLOOKUP(IF(R2255&lt;0.1,0,IF(AND(R2255&gt;=0.1,R2255&lt;0.2),0.1,IF(AND(R2255&gt;=0.2,R2255&lt;0.3),0.2,IF(R2255&gt;0.3,0.3,)))),REFERENCIAS!$C:$D,2,0)*VLOOKUP($R$2,PONDERADORES!$A$11:$G$11,7,0)</f>
        <v>15</v>
      </c>
      <c r="AA2255" s="92"/>
      <c r="AB2255" s="95" t="e">
        <f t="shared" ca="1" si="139"/>
        <v>#REF!</v>
      </c>
      <c r="AC2255" s="23" t="e">
        <f ca="1">IF(AB2255&gt;REFERENCIAS!$C$62,REFERENCIAS!$B$62,IF(AND(AB2255&gt;=REFERENCIAS!$C$63,AB2255&lt;REFERENCIAS!$D$63),REFERENCIAS!$B$63,IF(AND(AB2255&gt;REFERENCIAS!$C$64,AB2255&lt;=REFERENCIAS!$D$64),REFERENCIAS!$B$64,IF(AND(AB2255&gt;=REFERENCIAS!$C$65,AB2255&lt;REFERENCIAS!$D$65),REFERENCIAS!$B$65, "Revisar"))))</f>
        <v>#REF!</v>
      </c>
      <c r="AD2255" s="94" t="e">
        <f ca="1">VLOOKUP(AC2255,REFERENCIAS!$B$62:$G$65,4,FALSE)</f>
        <v>#REF!</v>
      </c>
    </row>
    <row r="2256" spans="1:30" ht="17.25" x14ac:dyDescent="0.25">
      <c r="A2256" s="74"/>
      <c r="B2256" s="19"/>
      <c r="C2256" s="19"/>
      <c r="D2256" s="50"/>
      <c r="E2256" s="73"/>
      <c r="F2256" s="74"/>
      <c r="G2256" s="9"/>
      <c r="H2256" s="48"/>
      <c r="I2256" s="49">
        <f t="shared" ca="1" si="137"/>
        <v>2022</v>
      </c>
      <c r="J2256" s="22">
        <f t="shared" ca="1" si="136"/>
        <v>1</v>
      </c>
      <c r="K2256" s="19"/>
      <c r="L2256" s="73"/>
      <c r="M2256" s="74"/>
      <c r="N2256" s="19"/>
      <c r="O2256" s="73"/>
      <c r="P2256" s="82">
        <v>1</v>
      </c>
      <c r="Q2256" s="24">
        <v>1</v>
      </c>
      <c r="R2256" s="81">
        <f t="shared" si="138"/>
        <v>1</v>
      </c>
      <c r="S2256" s="87"/>
      <c r="T2256" s="19"/>
      <c r="U2256" s="25"/>
      <c r="V2256" s="25"/>
      <c r="W2256" s="81"/>
      <c r="X2256" s="91" t="e">
        <f ca="1">+VLOOKUP(#REF!,REFERENCIAS!$C:$D,2,0)*VLOOKUP(#REF!,PONDERADORES!A:P,IF(AND(INFORMACION!$T2256='REFERENCIAS RIESGO'!$C$36,INFORMACION!$F2256=REFERENCIAS!$C$24),16,IF(INFORMACION!$T2256='REFERENCIAS RIESGO'!$C$36,13,IF(INFORMACION!$F2256=REFERENCIAS!$C$24,10,7))),0)+VLOOKUP(K2256,REFERENCIAS!$C:$D,2,0)*VLOOKUP($K$2,PONDERADORES!A:P,IF(AND(INFORMACION!$T2256='REFERENCIAS RIESGO'!$C$36,INFORMACION!$F2256=REFERENCIAS!$C$24),16,IF(INFORMACION!$T2256='REFERENCIAS RIESGO'!$C$36,13,IF(INFORMACION!$F2256=REFERENCIAS!$C$24,10,7))),0)+VLOOKUP(L2256,REFERENCIAS!$C:$D,2,0)*VLOOKUP($L$2,PONDERADORES!A:P,IF(AND(INFORMACION!$T2256='REFERENCIAS RIESGO'!$C$36,INFORMACION!$F2256=REFERENCIAS!$C$24),16,IF(INFORMACION!$T2256='REFERENCIAS RIESGO'!$C$36,13,IF(INFORMACION!$F2256=REFERENCIAS!$C$24,10,7))),0)+VLOOKUP(F2256,REFERENCIAS!$C:$D,2,0)*VLOOKUP($F$2,PONDERADORES!A:P,IF(AND(INFORMACION!$T2256='REFERENCIAS RIESGO'!$C$36,INFORMACION!$F2256=REFERENCIAS!$C$24),16,IF(INFORMACION!$T2256='REFERENCIAS RIESGO'!$C$36,13,IF(INFORMACION!$F2256=REFERENCIAS!$C$24,10,7))),0)+VLOOKUP(T2256,REFERENCIAS!$C:$D,2,0)*VLOOKUP($T$2,PONDERADORES!A:P,IF(AND(INFORMACION!$T2256='REFERENCIAS RIESGO'!$C$36,INFORMACION!$F2256=REFERENCIAS!$C$24),16,IF(INFORMACION!$T2256='REFERENCIAS RIESGO'!$C$36,13,IF(INFORMACION!$F2256=REFERENCIAS!$C$24,10,7))),0)+VLOOKUP(IF(J2256&lt;=0.2,0.2,IF(AND(J2256&gt;0.2,J2256&lt;=0.4),0.4,IF(AND(J2256&gt;0.4,J2256&lt;=0.6),0.6,IF(AND(J2256&gt;0.6,J2256&lt;=0.8),0.8,IF(AND(J2256&gt;0.8,J2256&lt;=1),1))))),REFERENCIAS!$C:$D,2,0)*VLOOKUP($J$2,PONDERADORES!A:P,IF(AND(INFORMACION!$T2256='REFERENCIAS RIESGO'!$C$36,INFORMACION!$F2256=REFERENCIAS!$C$24),16,IF(INFORMACION!$T2256='REFERENCIAS RIESGO'!$C$36,13,IF(INFORMACION!$F2256=REFERENCIAS!$C$24,10,7))),0)</f>
        <v>#REF!</v>
      </c>
      <c r="Y2256" s="68">
        <f>+VLOOKUP(M2256,REFERENCIAS!$C:$D,2,0)*VLOOKUP($M$2,PONDERADORES!$A$7:$G$9,7,0)+VLOOKUP(N2256,REFERENCIAS!$C:$D,2,0)*VLOOKUP($N$2,PONDERADORES!$A$7:$G$9,7,0)+VLOOKUP(O2256,REFERENCIAS!$C:$D,2,0)*VLOOKUP($O$2,PONDERADORES!$A$7:$G$9,7,0)</f>
        <v>0.2</v>
      </c>
      <c r="Z2256" s="2">
        <f>+VLOOKUP(IF(R2256&lt;0.1,0,IF(AND(R2256&gt;=0.1,R2256&lt;0.2),0.1,IF(AND(R2256&gt;=0.2,R2256&lt;0.3),0.2,IF(R2256&gt;0.3,0.3,)))),REFERENCIAS!$C:$D,2,0)*VLOOKUP($R$2,PONDERADORES!$A$11:$G$11,7,0)</f>
        <v>15</v>
      </c>
      <c r="AA2256" s="92"/>
      <c r="AB2256" s="95" t="e">
        <f t="shared" ca="1" si="139"/>
        <v>#REF!</v>
      </c>
      <c r="AC2256" s="23" t="e">
        <f ca="1">IF(AB2256&gt;REFERENCIAS!$C$62,REFERENCIAS!$B$62,IF(AND(AB2256&gt;=REFERENCIAS!$C$63,AB2256&lt;REFERENCIAS!$D$63),REFERENCIAS!$B$63,IF(AND(AB2256&gt;REFERENCIAS!$C$64,AB2256&lt;=REFERENCIAS!$D$64),REFERENCIAS!$B$64,IF(AND(AB2256&gt;=REFERENCIAS!$C$65,AB2256&lt;REFERENCIAS!$D$65),REFERENCIAS!$B$65, "Revisar"))))</f>
        <v>#REF!</v>
      </c>
      <c r="AD2256" s="94" t="e">
        <f ca="1">VLOOKUP(AC2256,REFERENCIAS!$B$62:$G$65,4,FALSE)</f>
        <v>#REF!</v>
      </c>
    </row>
    <row r="2257" spans="1:30" ht="17.25" x14ac:dyDescent="0.25">
      <c r="A2257" s="74"/>
      <c r="B2257" s="19"/>
      <c r="C2257" s="19"/>
      <c r="D2257" s="50"/>
      <c r="E2257" s="73"/>
      <c r="F2257" s="74"/>
      <c r="G2257" s="9"/>
      <c r="H2257" s="48"/>
      <c r="I2257" s="49">
        <f t="shared" ca="1" si="137"/>
        <v>2022</v>
      </c>
      <c r="J2257" s="22">
        <f t="shared" ca="1" si="136"/>
        <v>1</v>
      </c>
      <c r="K2257" s="19"/>
      <c r="L2257" s="73"/>
      <c r="M2257" s="74"/>
      <c r="N2257" s="19"/>
      <c r="O2257" s="73"/>
      <c r="P2257" s="82">
        <v>1</v>
      </c>
      <c r="Q2257" s="24">
        <v>1</v>
      </c>
      <c r="R2257" s="81">
        <f t="shared" si="138"/>
        <v>1</v>
      </c>
      <c r="S2257" s="87"/>
      <c r="T2257" s="19"/>
      <c r="U2257" s="25"/>
      <c r="V2257" s="25"/>
      <c r="W2257" s="81"/>
      <c r="X2257" s="91" t="e">
        <f ca="1">+VLOOKUP(#REF!,REFERENCIAS!$C:$D,2,0)*VLOOKUP(#REF!,PONDERADORES!A:P,IF(AND(INFORMACION!$T2257='REFERENCIAS RIESGO'!$C$36,INFORMACION!$F2257=REFERENCIAS!$C$24),16,IF(INFORMACION!$T2257='REFERENCIAS RIESGO'!$C$36,13,IF(INFORMACION!$F2257=REFERENCIAS!$C$24,10,7))),0)+VLOOKUP(K2257,REFERENCIAS!$C:$D,2,0)*VLOOKUP($K$2,PONDERADORES!A:P,IF(AND(INFORMACION!$T2257='REFERENCIAS RIESGO'!$C$36,INFORMACION!$F2257=REFERENCIAS!$C$24),16,IF(INFORMACION!$T2257='REFERENCIAS RIESGO'!$C$36,13,IF(INFORMACION!$F2257=REFERENCIAS!$C$24,10,7))),0)+VLOOKUP(L2257,REFERENCIAS!$C:$D,2,0)*VLOOKUP($L$2,PONDERADORES!A:P,IF(AND(INFORMACION!$T2257='REFERENCIAS RIESGO'!$C$36,INFORMACION!$F2257=REFERENCIAS!$C$24),16,IF(INFORMACION!$T2257='REFERENCIAS RIESGO'!$C$36,13,IF(INFORMACION!$F2257=REFERENCIAS!$C$24,10,7))),0)+VLOOKUP(F2257,REFERENCIAS!$C:$D,2,0)*VLOOKUP($F$2,PONDERADORES!A:P,IF(AND(INFORMACION!$T2257='REFERENCIAS RIESGO'!$C$36,INFORMACION!$F2257=REFERENCIAS!$C$24),16,IF(INFORMACION!$T2257='REFERENCIAS RIESGO'!$C$36,13,IF(INFORMACION!$F2257=REFERENCIAS!$C$24,10,7))),0)+VLOOKUP(T2257,REFERENCIAS!$C:$D,2,0)*VLOOKUP($T$2,PONDERADORES!A:P,IF(AND(INFORMACION!$T2257='REFERENCIAS RIESGO'!$C$36,INFORMACION!$F2257=REFERENCIAS!$C$24),16,IF(INFORMACION!$T2257='REFERENCIAS RIESGO'!$C$36,13,IF(INFORMACION!$F2257=REFERENCIAS!$C$24,10,7))),0)+VLOOKUP(IF(J2257&lt;=0.2,0.2,IF(AND(J2257&gt;0.2,J2257&lt;=0.4),0.4,IF(AND(J2257&gt;0.4,J2257&lt;=0.6),0.6,IF(AND(J2257&gt;0.6,J2257&lt;=0.8),0.8,IF(AND(J2257&gt;0.8,J2257&lt;=1),1))))),REFERENCIAS!$C:$D,2,0)*VLOOKUP($J$2,PONDERADORES!A:P,IF(AND(INFORMACION!$T2257='REFERENCIAS RIESGO'!$C$36,INFORMACION!$F2257=REFERENCIAS!$C$24),16,IF(INFORMACION!$T2257='REFERENCIAS RIESGO'!$C$36,13,IF(INFORMACION!$F2257=REFERENCIAS!$C$24,10,7))),0)</f>
        <v>#REF!</v>
      </c>
      <c r="Y2257" s="68">
        <f>+VLOOKUP(M2257,REFERENCIAS!$C:$D,2,0)*VLOOKUP($M$2,PONDERADORES!$A$7:$G$9,7,0)+VLOOKUP(N2257,REFERENCIAS!$C:$D,2,0)*VLOOKUP($N$2,PONDERADORES!$A$7:$G$9,7,0)+VLOOKUP(O2257,REFERENCIAS!$C:$D,2,0)*VLOOKUP($O$2,PONDERADORES!$A$7:$G$9,7,0)</f>
        <v>0.2</v>
      </c>
      <c r="Z2257" s="2">
        <f>+VLOOKUP(IF(R2257&lt;0.1,0,IF(AND(R2257&gt;=0.1,R2257&lt;0.2),0.1,IF(AND(R2257&gt;=0.2,R2257&lt;0.3),0.2,IF(R2257&gt;0.3,0.3,)))),REFERENCIAS!$C:$D,2,0)*VLOOKUP($R$2,PONDERADORES!$A$11:$G$11,7,0)</f>
        <v>15</v>
      </c>
      <c r="AA2257" s="92"/>
      <c r="AB2257" s="95" t="e">
        <f t="shared" ca="1" si="139"/>
        <v>#REF!</v>
      </c>
      <c r="AC2257" s="23" t="e">
        <f ca="1">IF(AB2257&gt;REFERENCIAS!$C$62,REFERENCIAS!$B$62,IF(AND(AB2257&gt;=REFERENCIAS!$C$63,AB2257&lt;REFERENCIAS!$D$63),REFERENCIAS!$B$63,IF(AND(AB2257&gt;REFERENCIAS!$C$64,AB2257&lt;=REFERENCIAS!$D$64),REFERENCIAS!$B$64,IF(AND(AB2257&gt;=REFERENCIAS!$C$65,AB2257&lt;REFERENCIAS!$D$65),REFERENCIAS!$B$65, "Revisar"))))</f>
        <v>#REF!</v>
      </c>
      <c r="AD2257" s="94" t="e">
        <f ca="1">VLOOKUP(AC2257,REFERENCIAS!$B$62:$G$65,4,FALSE)</f>
        <v>#REF!</v>
      </c>
    </row>
    <row r="2258" spans="1:30" ht="17.25" x14ac:dyDescent="0.25">
      <c r="A2258" s="74"/>
      <c r="B2258" s="19"/>
      <c r="C2258" s="19"/>
      <c r="D2258" s="50"/>
      <c r="E2258" s="73"/>
      <c r="F2258" s="74"/>
      <c r="G2258" s="9"/>
      <c r="H2258" s="48"/>
      <c r="I2258" s="49">
        <f t="shared" ca="1" si="137"/>
        <v>2022</v>
      </c>
      <c r="J2258" s="22">
        <f t="shared" ca="1" si="136"/>
        <v>1</v>
      </c>
      <c r="K2258" s="19"/>
      <c r="L2258" s="73"/>
      <c r="M2258" s="74"/>
      <c r="N2258" s="19"/>
      <c r="O2258" s="73"/>
      <c r="P2258" s="82">
        <v>1</v>
      </c>
      <c r="Q2258" s="24">
        <v>1</v>
      </c>
      <c r="R2258" s="81">
        <f t="shared" si="138"/>
        <v>1</v>
      </c>
      <c r="S2258" s="87"/>
      <c r="T2258" s="19"/>
      <c r="U2258" s="25"/>
      <c r="V2258" s="25"/>
      <c r="W2258" s="81"/>
      <c r="X2258" s="91" t="e">
        <f ca="1">+VLOOKUP(#REF!,REFERENCIAS!$C:$D,2,0)*VLOOKUP(#REF!,PONDERADORES!A:P,IF(AND(INFORMACION!$T2258='REFERENCIAS RIESGO'!$C$36,INFORMACION!$F2258=REFERENCIAS!$C$24),16,IF(INFORMACION!$T2258='REFERENCIAS RIESGO'!$C$36,13,IF(INFORMACION!$F2258=REFERENCIAS!$C$24,10,7))),0)+VLOOKUP(K2258,REFERENCIAS!$C:$D,2,0)*VLOOKUP($K$2,PONDERADORES!A:P,IF(AND(INFORMACION!$T2258='REFERENCIAS RIESGO'!$C$36,INFORMACION!$F2258=REFERENCIAS!$C$24),16,IF(INFORMACION!$T2258='REFERENCIAS RIESGO'!$C$36,13,IF(INFORMACION!$F2258=REFERENCIAS!$C$24,10,7))),0)+VLOOKUP(L2258,REFERENCIAS!$C:$D,2,0)*VLOOKUP($L$2,PONDERADORES!A:P,IF(AND(INFORMACION!$T2258='REFERENCIAS RIESGO'!$C$36,INFORMACION!$F2258=REFERENCIAS!$C$24),16,IF(INFORMACION!$T2258='REFERENCIAS RIESGO'!$C$36,13,IF(INFORMACION!$F2258=REFERENCIAS!$C$24,10,7))),0)+VLOOKUP(F2258,REFERENCIAS!$C:$D,2,0)*VLOOKUP($F$2,PONDERADORES!A:P,IF(AND(INFORMACION!$T2258='REFERENCIAS RIESGO'!$C$36,INFORMACION!$F2258=REFERENCIAS!$C$24),16,IF(INFORMACION!$T2258='REFERENCIAS RIESGO'!$C$36,13,IF(INFORMACION!$F2258=REFERENCIAS!$C$24,10,7))),0)+VLOOKUP(T2258,REFERENCIAS!$C:$D,2,0)*VLOOKUP($T$2,PONDERADORES!A:P,IF(AND(INFORMACION!$T2258='REFERENCIAS RIESGO'!$C$36,INFORMACION!$F2258=REFERENCIAS!$C$24),16,IF(INFORMACION!$T2258='REFERENCIAS RIESGO'!$C$36,13,IF(INFORMACION!$F2258=REFERENCIAS!$C$24,10,7))),0)+VLOOKUP(IF(J2258&lt;=0.2,0.2,IF(AND(J2258&gt;0.2,J2258&lt;=0.4),0.4,IF(AND(J2258&gt;0.4,J2258&lt;=0.6),0.6,IF(AND(J2258&gt;0.6,J2258&lt;=0.8),0.8,IF(AND(J2258&gt;0.8,J2258&lt;=1),1))))),REFERENCIAS!$C:$D,2,0)*VLOOKUP($J$2,PONDERADORES!A:P,IF(AND(INFORMACION!$T2258='REFERENCIAS RIESGO'!$C$36,INFORMACION!$F2258=REFERENCIAS!$C$24),16,IF(INFORMACION!$T2258='REFERENCIAS RIESGO'!$C$36,13,IF(INFORMACION!$F2258=REFERENCIAS!$C$24,10,7))),0)</f>
        <v>#REF!</v>
      </c>
      <c r="Y2258" s="68">
        <f>+VLOOKUP(M2258,REFERENCIAS!$C:$D,2,0)*VLOOKUP($M$2,PONDERADORES!$A$7:$G$9,7,0)+VLOOKUP(N2258,REFERENCIAS!$C:$D,2,0)*VLOOKUP($N$2,PONDERADORES!$A$7:$G$9,7,0)+VLOOKUP(O2258,REFERENCIAS!$C:$D,2,0)*VLOOKUP($O$2,PONDERADORES!$A$7:$G$9,7,0)</f>
        <v>0.2</v>
      </c>
      <c r="Z2258" s="2">
        <f>+VLOOKUP(IF(R2258&lt;0.1,0,IF(AND(R2258&gt;=0.1,R2258&lt;0.2),0.1,IF(AND(R2258&gt;=0.2,R2258&lt;0.3),0.2,IF(R2258&gt;0.3,0.3,)))),REFERENCIAS!$C:$D,2,0)*VLOOKUP($R$2,PONDERADORES!$A$11:$G$11,7,0)</f>
        <v>15</v>
      </c>
      <c r="AA2258" s="92"/>
      <c r="AB2258" s="95" t="e">
        <f t="shared" ca="1" si="139"/>
        <v>#REF!</v>
      </c>
      <c r="AC2258" s="23" t="e">
        <f ca="1">IF(AB2258&gt;REFERENCIAS!$C$62,REFERENCIAS!$B$62,IF(AND(AB2258&gt;=REFERENCIAS!$C$63,AB2258&lt;REFERENCIAS!$D$63),REFERENCIAS!$B$63,IF(AND(AB2258&gt;REFERENCIAS!$C$64,AB2258&lt;=REFERENCIAS!$D$64),REFERENCIAS!$B$64,IF(AND(AB2258&gt;=REFERENCIAS!$C$65,AB2258&lt;REFERENCIAS!$D$65),REFERENCIAS!$B$65, "Revisar"))))</f>
        <v>#REF!</v>
      </c>
      <c r="AD2258" s="94" t="e">
        <f ca="1">VLOOKUP(AC2258,REFERENCIAS!$B$62:$G$65,4,FALSE)</f>
        <v>#REF!</v>
      </c>
    </row>
    <row r="2259" spans="1:30" ht="17.25" x14ac:dyDescent="0.25">
      <c r="A2259" s="74"/>
      <c r="B2259" s="19"/>
      <c r="C2259" s="19"/>
      <c r="D2259" s="50"/>
      <c r="E2259" s="73"/>
      <c r="F2259" s="74"/>
      <c r="G2259" s="9"/>
      <c r="H2259" s="48"/>
      <c r="I2259" s="49">
        <f t="shared" ca="1" si="137"/>
        <v>2022</v>
      </c>
      <c r="J2259" s="22">
        <f t="shared" ca="1" si="136"/>
        <v>1</v>
      </c>
      <c r="K2259" s="19"/>
      <c r="L2259" s="73"/>
      <c r="M2259" s="74"/>
      <c r="N2259" s="19"/>
      <c r="O2259" s="73"/>
      <c r="P2259" s="82">
        <v>1</v>
      </c>
      <c r="Q2259" s="24">
        <v>1</v>
      </c>
      <c r="R2259" s="81">
        <f t="shared" si="138"/>
        <v>1</v>
      </c>
      <c r="S2259" s="87"/>
      <c r="T2259" s="19"/>
      <c r="U2259" s="25"/>
      <c r="V2259" s="25"/>
      <c r="W2259" s="81"/>
      <c r="X2259" s="91" t="e">
        <f ca="1">+VLOOKUP(#REF!,REFERENCIAS!$C:$D,2,0)*VLOOKUP(#REF!,PONDERADORES!A:P,IF(AND(INFORMACION!$T2259='REFERENCIAS RIESGO'!$C$36,INFORMACION!$F2259=REFERENCIAS!$C$24),16,IF(INFORMACION!$T2259='REFERENCIAS RIESGO'!$C$36,13,IF(INFORMACION!$F2259=REFERENCIAS!$C$24,10,7))),0)+VLOOKUP(K2259,REFERENCIAS!$C:$D,2,0)*VLOOKUP($K$2,PONDERADORES!A:P,IF(AND(INFORMACION!$T2259='REFERENCIAS RIESGO'!$C$36,INFORMACION!$F2259=REFERENCIAS!$C$24),16,IF(INFORMACION!$T2259='REFERENCIAS RIESGO'!$C$36,13,IF(INFORMACION!$F2259=REFERENCIAS!$C$24,10,7))),0)+VLOOKUP(L2259,REFERENCIAS!$C:$D,2,0)*VLOOKUP($L$2,PONDERADORES!A:P,IF(AND(INFORMACION!$T2259='REFERENCIAS RIESGO'!$C$36,INFORMACION!$F2259=REFERENCIAS!$C$24),16,IF(INFORMACION!$T2259='REFERENCIAS RIESGO'!$C$36,13,IF(INFORMACION!$F2259=REFERENCIAS!$C$24,10,7))),0)+VLOOKUP(F2259,REFERENCIAS!$C:$D,2,0)*VLOOKUP($F$2,PONDERADORES!A:P,IF(AND(INFORMACION!$T2259='REFERENCIAS RIESGO'!$C$36,INFORMACION!$F2259=REFERENCIAS!$C$24),16,IF(INFORMACION!$T2259='REFERENCIAS RIESGO'!$C$36,13,IF(INFORMACION!$F2259=REFERENCIAS!$C$24,10,7))),0)+VLOOKUP(T2259,REFERENCIAS!$C:$D,2,0)*VLOOKUP($T$2,PONDERADORES!A:P,IF(AND(INFORMACION!$T2259='REFERENCIAS RIESGO'!$C$36,INFORMACION!$F2259=REFERENCIAS!$C$24),16,IF(INFORMACION!$T2259='REFERENCIAS RIESGO'!$C$36,13,IF(INFORMACION!$F2259=REFERENCIAS!$C$24,10,7))),0)+VLOOKUP(IF(J2259&lt;=0.2,0.2,IF(AND(J2259&gt;0.2,J2259&lt;=0.4),0.4,IF(AND(J2259&gt;0.4,J2259&lt;=0.6),0.6,IF(AND(J2259&gt;0.6,J2259&lt;=0.8),0.8,IF(AND(J2259&gt;0.8,J2259&lt;=1),1))))),REFERENCIAS!$C:$D,2,0)*VLOOKUP($J$2,PONDERADORES!A:P,IF(AND(INFORMACION!$T2259='REFERENCIAS RIESGO'!$C$36,INFORMACION!$F2259=REFERENCIAS!$C$24),16,IF(INFORMACION!$T2259='REFERENCIAS RIESGO'!$C$36,13,IF(INFORMACION!$F2259=REFERENCIAS!$C$24,10,7))),0)</f>
        <v>#REF!</v>
      </c>
      <c r="Y2259" s="68">
        <f>+VLOOKUP(M2259,REFERENCIAS!$C:$D,2,0)*VLOOKUP($M$2,PONDERADORES!$A$7:$G$9,7,0)+VLOOKUP(N2259,REFERENCIAS!$C:$D,2,0)*VLOOKUP($N$2,PONDERADORES!$A$7:$G$9,7,0)+VLOOKUP(O2259,REFERENCIAS!$C:$D,2,0)*VLOOKUP($O$2,PONDERADORES!$A$7:$G$9,7,0)</f>
        <v>0.2</v>
      </c>
      <c r="Z2259" s="2">
        <f>+VLOOKUP(IF(R2259&lt;0.1,0,IF(AND(R2259&gt;=0.1,R2259&lt;0.2),0.1,IF(AND(R2259&gt;=0.2,R2259&lt;0.3),0.2,IF(R2259&gt;0.3,0.3,)))),REFERENCIAS!$C:$D,2,0)*VLOOKUP($R$2,PONDERADORES!$A$11:$G$11,7,0)</f>
        <v>15</v>
      </c>
      <c r="AA2259" s="92"/>
      <c r="AB2259" s="95" t="e">
        <f t="shared" ca="1" si="139"/>
        <v>#REF!</v>
      </c>
      <c r="AC2259" s="23" t="e">
        <f ca="1">IF(AB2259&gt;REFERENCIAS!$C$62,REFERENCIAS!$B$62,IF(AND(AB2259&gt;=REFERENCIAS!$C$63,AB2259&lt;REFERENCIAS!$D$63),REFERENCIAS!$B$63,IF(AND(AB2259&gt;REFERENCIAS!$C$64,AB2259&lt;=REFERENCIAS!$D$64),REFERENCIAS!$B$64,IF(AND(AB2259&gt;=REFERENCIAS!$C$65,AB2259&lt;REFERENCIAS!$D$65),REFERENCIAS!$B$65, "Revisar"))))</f>
        <v>#REF!</v>
      </c>
      <c r="AD2259" s="94" t="e">
        <f ca="1">VLOOKUP(AC2259,REFERENCIAS!$B$62:$G$65,4,FALSE)</f>
        <v>#REF!</v>
      </c>
    </row>
    <row r="2260" spans="1:30" ht="17.25" x14ac:dyDescent="0.25">
      <c r="A2260" s="74"/>
      <c r="B2260" s="19"/>
      <c r="C2260" s="19"/>
      <c r="D2260" s="50"/>
      <c r="E2260" s="73"/>
      <c r="F2260" s="74"/>
      <c r="G2260" s="9"/>
      <c r="H2260" s="48"/>
      <c r="I2260" s="49">
        <f t="shared" ca="1" si="137"/>
        <v>2022</v>
      </c>
      <c r="J2260" s="22">
        <f t="shared" ca="1" si="136"/>
        <v>1</v>
      </c>
      <c r="K2260" s="19"/>
      <c r="L2260" s="73"/>
      <c r="M2260" s="74"/>
      <c r="N2260" s="19"/>
      <c r="O2260" s="73"/>
      <c r="P2260" s="82">
        <v>1</v>
      </c>
      <c r="Q2260" s="24">
        <v>1</v>
      </c>
      <c r="R2260" s="81">
        <f t="shared" si="138"/>
        <v>1</v>
      </c>
      <c r="S2260" s="87"/>
      <c r="T2260" s="19"/>
      <c r="U2260" s="25"/>
      <c r="V2260" s="25"/>
      <c r="W2260" s="81"/>
      <c r="X2260" s="91" t="e">
        <f ca="1">+VLOOKUP(#REF!,REFERENCIAS!$C:$D,2,0)*VLOOKUP(#REF!,PONDERADORES!A:P,IF(AND(INFORMACION!$T2260='REFERENCIAS RIESGO'!$C$36,INFORMACION!$F2260=REFERENCIAS!$C$24),16,IF(INFORMACION!$T2260='REFERENCIAS RIESGO'!$C$36,13,IF(INFORMACION!$F2260=REFERENCIAS!$C$24,10,7))),0)+VLOOKUP(K2260,REFERENCIAS!$C:$D,2,0)*VLOOKUP($K$2,PONDERADORES!A:P,IF(AND(INFORMACION!$T2260='REFERENCIAS RIESGO'!$C$36,INFORMACION!$F2260=REFERENCIAS!$C$24),16,IF(INFORMACION!$T2260='REFERENCIAS RIESGO'!$C$36,13,IF(INFORMACION!$F2260=REFERENCIAS!$C$24,10,7))),0)+VLOOKUP(L2260,REFERENCIAS!$C:$D,2,0)*VLOOKUP($L$2,PONDERADORES!A:P,IF(AND(INFORMACION!$T2260='REFERENCIAS RIESGO'!$C$36,INFORMACION!$F2260=REFERENCIAS!$C$24),16,IF(INFORMACION!$T2260='REFERENCIAS RIESGO'!$C$36,13,IF(INFORMACION!$F2260=REFERENCIAS!$C$24,10,7))),0)+VLOOKUP(F2260,REFERENCIAS!$C:$D,2,0)*VLOOKUP($F$2,PONDERADORES!A:P,IF(AND(INFORMACION!$T2260='REFERENCIAS RIESGO'!$C$36,INFORMACION!$F2260=REFERENCIAS!$C$24),16,IF(INFORMACION!$T2260='REFERENCIAS RIESGO'!$C$36,13,IF(INFORMACION!$F2260=REFERENCIAS!$C$24,10,7))),0)+VLOOKUP(T2260,REFERENCIAS!$C:$D,2,0)*VLOOKUP($T$2,PONDERADORES!A:P,IF(AND(INFORMACION!$T2260='REFERENCIAS RIESGO'!$C$36,INFORMACION!$F2260=REFERENCIAS!$C$24),16,IF(INFORMACION!$T2260='REFERENCIAS RIESGO'!$C$36,13,IF(INFORMACION!$F2260=REFERENCIAS!$C$24,10,7))),0)+VLOOKUP(IF(J2260&lt;=0.2,0.2,IF(AND(J2260&gt;0.2,J2260&lt;=0.4),0.4,IF(AND(J2260&gt;0.4,J2260&lt;=0.6),0.6,IF(AND(J2260&gt;0.6,J2260&lt;=0.8),0.8,IF(AND(J2260&gt;0.8,J2260&lt;=1),1))))),REFERENCIAS!$C:$D,2,0)*VLOOKUP($J$2,PONDERADORES!A:P,IF(AND(INFORMACION!$T2260='REFERENCIAS RIESGO'!$C$36,INFORMACION!$F2260=REFERENCIAS!$C$24),16,IF(INFORMACION!$T2260='REFERENCIAS RIESGO'!$C$36,13,IF(INFORMACION!$F2260=REFERENCIAS!$C$24,10,7))),0)</f>
        <v>#REF!</v>
      </c>
      <c r="Y2260" s="68">
        <f>+VLOOKUP(M2260,REFERENCIAS!$C:$D,2,0)*VLOOKUP($M$2,PONDERADORES!$A$7:$G$9,7,0)+VLOOKUP(N2260,REFERENCIAS!$C:$D,2,0)*VLOOKUP($N$2,PONDERADORES!$A$7:$G$9,7,0)+VLOOKUP(O2260,REFERENCIAS!$C:$D,2,0)*VLOOKUP($O$2,PONDERADORES!$A$7:$G$9,7,0)</f>
        <v>0.2</v>
      </c>
      <c r="Z2260" s="2">
        <f>+VLOOKUP(IF(R2260&lt;0.1,0,IF(AND(R2260&gt;=0.1,R2260&lt;0.2),0.1,IF(AND(R2260&gt;=0.2,R2260&lt;0.3),0.2,IF(R2260&gt;0.3,0.3,)))),REFERENCIAS!$C:$D,2,0)*VLOOKUP($R$2,PONDERADORES!$A$11:$G$11,7,0)</f>
        <v>15</v>
      </c>
      <c r="AA2260" s="92"/>
      <c r="AB2260" s="95" t="e">
        <f t="shared" ca="1" si="139"/>
        <v>#REF!</v>
      </c>
      <c r="AC2260" s="23" t="e">
        <f ca="1">IF(AB2260&gt;REFERENCIAS!$C$62,REFERENCIAS!$B$62,IF(AND(AB2260&gt;=REFERENCIAS!$C$63,AB2260&lt;REFERENCIAS!$D$63),REFERENCIAS!$B$63,IF(AND(AB2260&gt;REFERENCIAS!$C$64,AB2260&lt;=REFERENCIAS!$D$64),REFERENCIAS!$B$64,IF(AND(AB2260&gt;=REFERENCIAS!$C$65,AB2260&lt;REFERENCIAS!$D$65),REFERENCIAS!$B$65, "Revisar"))))</f>
        <v>#REF!</v>
      </c>
      <c r="AD2260" s="94" t="e">
        <f ca="1">VLOOKUP(AC2260,REFERENCIAS!$B$62:$G$65,4,FALSE)</f>
        <v>#REF!</v>
      </c>
    </row>
    <row r="2261" spans="1:30" ht="17.25" x14ac:dyDescent="0.25">
      <c r="A2261" s="74"/>
      <c r="B2261" s="19"/>
      <c r="C2261" s="19"/>
      <c r="D2261" s="50"/>
      <c r="E2261" s="73"/>
      <c r="F2261" s="74"/>
      <c r="G2261" s="9"/>
      <c r="H2261" s="48"/>
      <c r="I2261" s="49">
        <f t="shared" ca="1" si="137"/>
        <v>2022</v>
      </c>
      <c r="J2261" s="22">
        <f t="shared" ca="1" si="136"/>
        <v>1</v>
      </c>
      <c r="K2261" s="19"/>
      <c r="L2261" s="73"/>
      <c r="M2261" s="74"/>
      <c r="N2261" s="19"/>
      <c r="O2261" s="73"/>
      <c r="P2261" s="82">
        <v>1</v>
      </c>
      <c r="Q2261" s="24">
        <v>1</v>
      </c>
      <c r="R2261" s="81">
        <f t="shared" si="138"/>
        <v>1</v>
      </c>
      <c r="S2261" s="87"/>
      <c r="T2261" s="19"/>
      <c r="U2261" s="25"/>
      <c r="V2261" s="25"/>
      <c r="W2261" s="81"/>
      <c r="X2261" s="91" t="e">
        <f ca="1">+VLOOKUP(#REF!,REFERENCIAS!$C:$D,2,0)*VLOOKUP(#REF!,PONDERADORES!A:P,IF(AND(INFORMACION!$T2261='REFERENCIAS RIESGO'!$C$36,INFORMACION!$F2261=REFERENCIAS!$C$24),16,IF(INFORMACION!$T2261='REFERENCIAS RIESGO'!$C$36,13,IF(INFORMACION!$F2261=REFERENCIAS!$C$24,10,7))),0)+VLOOKUP(K2261,REFERENCIAS!$C:$D,2,0)*VLOOKUP($K$2,PONDERADORES!A:P,IF(AND(INFORMACION!$T2261='REFERENCIAS RIESGO'!$C$36,INFORMACION!$F2261=REFERENCIAS!$C$24),16,IF(INFORMACION!$T2261='REFERENCIAS RIESGO'!$C$36,13,IF(INFORMACION!$F2261=REFERENCIAS!$C$24,10,7))),0)+VLOOKUP(L2261,REFERENCIAS!$C:$D,2,0)*VLOOKUP($L$2,PONDERADORES!A:P,IF(AND(INFORMACION!$T2261='REFERENCIAS RIESGO'!$C$36,INFORMACION!$F2261=REFERENCIAS!$C$24),16,IF(INFORMACION!$T2261='REFERENCIAS RIESGO'!$C$36,13,IF(INFORMACION!$F2261=REFERENCIAS!$C$24,10,7))),0)+VLOOKUP(F2261,REFERENCIAS!$C:$D,2,0)*VLOOKUP($F$2,PONDERADORES!A:P,IF(AND(INFORMACION!$T2261='REFERENCIAS RIESGO'!$C$36,INFORMACION!$F2261=REFERENCIAS!$C$24),16,IF(INFORMACION!$T2261='REFERENCIAS RIESGO'!$C$36,13,IF(INFORMACION!$F2261=REFERENCIAS!$C$24,10,7))),0)+VLOOKUP(T2261,REFERENCIAS!$C:$D,2,0)*VLOOKUP($T$2,PONDERADORES!A:P,IF(AND(INFORMACION!$T2261='REFERENCIAS RIESGO'!$C$36,INFORMACION!$F2261=REFERENCIAS!$C$24),16,IF(INFORMACION!$T2261='REFERENCIAS RIESGO'!$C$36,13,IF(INFORMACION!$F2261=REFERENCIAS!$C$24,10,7))),0)+VLOOKUP(IF(J2261&lt;=0.2,0.2,IF(AND(J2261&gt;0.2,J2261&lt;=0.4),0.4,IF(AND(J2261&gt;0.4,J2261&lt;=0.6),0.6,IF(AND(J2261&gt;0.6,J2261&lt;=0.8),0.8,IF(AND(J2261&gt;0.8,J2261&lt;=1),1))))),REFERENCIAS!$C:$D,2,0)*VLOOKUP($J$2,PONDERADORES!A:P,IF(AND(INFORMACION!$T2261='REFERENCIAS RIESGO'!$C$36,INFORMACION!$F2261=REFERENCIAS!$C$24),16,IF(INFORMACION!$T2261='REFERENCIAS RIESGO'!$C$36,13,IF(INFORMACION!$F2261=REFERENCIAS!$C$24,10,7))),0)</f>
        <v>#REF!</v>
      </c>
      <c r="Y2261" s="68">
        <f>+VLOOKUP(M2261,REFERENCIAS!$C:$D,2,0)*VLOOKUP($M$2,PONDERADORES!$A$7:$G$9,7,0)+VLOOKUP(N2261,REFERENCIAS!$C:$D,2,0)*VLOOKUP($N$2,PONDERADORES!$A$7:$G$9,7,0)+VLOOKUP(O2261,REFERENCIAS!$C:$D,2,0)*VLOOKUP($O$2,PONDERADORES!$A$7:$G$9,7,0)</f>
        <v>0.2</v>
      </c>
      <c r="Z2261" s="2">
        <f>+VLOOKUP(IF(R2261&lt;0.1,0,IF(AND(R2261&gt;=0.1,R2261&lt;0.2),0.1,IF(AND(R2261&gt;=0.2,R2261&lt;0.3),0.2,IF(R2261&gt;0.3,0.3,)))),REFERENCIAS!$C:$D,2,0)*VLOOKUP($R$2,PONDERADORES!$A$11:$G$11,7,0)</f>
        <v>15</v>
      </c>
      <c r="AA2261" s="92"/>
      <c r="AB2261" s="95" t="e">
        <f t="shared" ca="1" si="139"/>
        <v>#REF!</v>
      </c>
      <c r="AC2261" s="23" t="e">
        <f ca="1">IF(AB2261&gt;REFERENCIAS!$C$62,REFERENCIAS!$B$62,IF(AND(AB2261&gt;=REFERENCIAS!$C$63,AB2261&lt;REFERENCIAS!$D$63),REFERENCIAS!$B$63,IF(AND(AB2261&gt;REFERENCIAS!$C$64,AB2261&lt;=REFERENCIAS!$D$64),REFERENCIAS!$B$64,IF(AND(AB2261&gt;=REFERENCIAS!$C$65,AB2261&lt;REFERENCIAS!$D$65),REFERENCIAS!$B$65, "Revisar"))))</f>
        <v>#REF!</v>
      </c>
      <c r="AD2261" s="94" t="e">
        <f ca="1">VLOOKUP(AC2261,REFERENCIAS!$B$62:$G$65,4,FALSE)</f>
        <v>#REF!</v>
      </c>
    </row>
    <row r="2262" spans="1:30" ht="17.25" x14ac:dyDescent="0.25">
      <c r="A2262" s="74"/>
      <c r="B2262" s="19"/>
      <c r="C2262" s="19"/>
      <c r="D2262" s="50"/>
      <c r="E2262" s="73"/>
      <c r="F2262" s="74"/>
      <c r="G2262" s="9"/>
      <c r="H2262" s="48"/>
      <c r="I2262" s="49">
        <f t="shared" ca="1" si="137"/>
        <v>2022</v>
      </c>
      <c r="J2262" s="22">
        <f t="shared" ca="1" si="136"/>
        <v>1</v>
      </c>
      <c r="K2262" s="19"/>
      <c r="L2262" s="73"/>
      <c r="M2262" s="74"/>
      <c r="N2262" s="19"/>
      <c r="O2262" s="73"/>
      <c r="P2262" s="82">
        <v>1</v>
      </c>
      <c r="Q2262" s="24">
        <v>1</v>
      </c>
      <c r="R2262" s="81">
        <f t="shared" si="138"/>
        <v>1</v>
      </c>
      <c r="S2262" s="87"/>
      <c r="T2262" s="19"/>
      <c r="U2262" s="25"/>
      <c r="V2262" s="25"/>
      <c r="W2262" s="81"/>
      <c r="X2262" s="91" t="e">
        <f ca="1">+VLOOKUP(#REF!,REFERENCIAS!$C:$D,2,0)*VLOOKUP(#REF!,PONDERADORES!A:P,IF(AND(INFORMACION!$T2262='REFERENCIAS RIESGO'!$C$36,INFORMACION!$F2262=REFERENCIAS!$C$24),16,IF(INFORMACION!$T2262='REFERENCIAS RIESGO'!$C$36,13,IF(INFORMACION!$F2262=REFERENCIAS!$C$24,10,7))),0)+VLOOKUP(K2262,REFERENCIAS!$C:$D,2,0)*VLOOKUP($K$2,PONDERADORES!A:P,IF(AND(INFORMACION!$T2262='REFERENCIAS RIESGO'!$C$36,INFORMACION!$F2262=REFERENCIAS!$C$24),16,IF(INFORMACION!$T2262='REFERENCIAS RIESGO'!$C$36,13,IF(INFORMACION!$F2262=REFERENCIAS!$C$24,10,7))),0)+VLOOKUP(L2262,REFERENCIAS!$C:$D,2,0)*VLOOKUP($L$2,PONDERADORES!A:P,IF(AND(INFORMACION!$T2262='REFERENCIAS RIESGO'!$C$36,INFORMACION!$F2262=REFERENCIAS!$C$24),16,IF(INFORMACION!$T2262='REFERENCIAS RIESGO'!$C$36,13,IF(INFORMACION!$F2262=REFERENCIAS!$C$24,10,7))),0)+VLOOKUP(F2262,REFERENCIAS!$C:$D,2,0)*VLOOKUP($F$2,PONDERADORES!A:P,IF(AND(INFORMACION!$T2262='REFERENCIAS RIESGO'!$C$36,INFORMACION!$F2262=REFERENCIAS!$C$24),16,IF(INFORMACION!$T2262='REFERENCIAS RIESGO'!$C$36,13,IF(INFORMACION!$F2262=REFERENCIAS!$C$24,10,7))),0)+VLOOKUP(T2262,REFERENCIAS!$C:$D,2,0)*VLOOKUP($T$2,PONDERADORES!A:P,IF(AND(INFORMACION!$T2262='REFERENCIAS RIESGO'!$C$36,INFORMACION!$F2262=REFERENCIAS!$C$24),16,IF(INFORMACION!$T2262='REFERENCIAS RIESGO'!$C$36,13,IF(INFORMACION!$F2262=REFERENCIAS!$C$24,10,7))),0)+VLOOKUP(IF(J2262&lt;=0.2,0.2,IF(AND(J2262&gt;0.2,J2262&lt;=0.4),0.4,IF(AND(J2262&gt;0.4,J2262&lt;=0.6),0.6,IF(AND(J2262&gt;0.6,J2262&lt;=0.8),0.8,IF(AND(J2262&gt;0.8,J2262&lt;=1),1))))),REFERENCIAS!$C:$D,2,0)*VLOOKUP($J$2,PONDERADORES!A:P,IF(AND(INFORMACION!$T2262='REFERENCIAS RIESGO'!$C$36,INFORMACION!$F2262=REFERENCIAS!$C$24),16,IF(INFORMACION!$T2262='REFERENCIAS RIESGO'!$C$36,13,IF(INFORMACION!$F2262=REFERENCIAS!$C$24,10,7))),0)</f>
        <v>#REF!</v>
      </c>
      <c r="Y2262" s="68">
        <f>+VLOOKUP(M2262,REFERENCIAS!$C:$D,2,0)*VLOOKUP($M$2,PONDERADORES!$A$7:$G$9,7,0)+VLOOKUP(N2262,REFERENCIAS!$C:$D,2,0)*VLOOKUP($N$2,PONDERADORES!$A$7:$G$9,7,0)+VLOOKUP(O2262,REFERENCIAS!$C:$D,2,0)*VLOOKUP($O$2,PONDERADORES!$A$7:$G$9,7,0)</f>
        <v>0.2</v>
      </c>
      <c r="Z2262" s="2">
        <f>+VLOOKUP(IF(R2262&lt;0.1,0,IF(AND(R2262&gt;=0.1,R2262&lt;0.2),0.1,IF(AND(R2262&gt;=0.2,R2262&lt;0.3),0.2,IF(R2262&gt;0.3,0.3,)))),REFERENCIAS!$C:$D,2,0)*VLOOKUP($R$2,PONDERADORES!$A$11:$G$11,7,0)</f>
        <v>15</v>
      </c>
      <c r="AA2262" s="92"/>
      <c r="AB2262" s="95" t="e">
        <f t="shared" ca="1" si="139"/>
        <v>#REF!</v>
      </c>
      <c r="AC2262" s="23" t="e">
        <f ca="1">IF(AB2262&gt;REFERENCIAS!$C$62,REFERENCIAS!$B$62,IF(AND(AB2262&gt;=REFERENCIAS!$C$63,AB2262&lt;REFERENCIAS!$D$63),REFERENCIAS!$B$63,IF(AND(AB2262&gt;REFERENCIAS!$C$64,AB2262&lt;=REFERENCIAS!$D$64),REFERENCIAS!$B$64,IF(AND(AB2262&gt;=REFERENCIAS!$C$65,AB2262&lt;REFERENCIAS!$D$65),REFERENCIAS!$B$65, "Revisar"))))</f>
        <v>#REF!</v>
      </c>
      <c r="AD2262" s="94" t="e">
        <f ca="1">VLOOKUP(AC2262,REFERENCIAS!$B$62:$G$65,4,FALSE)</f>
        <v>#REF!</v>
      </c>
    </row>
    <row r="2263" spans="1:30" ht="17.25" x14ac:dyDescent="0.25">
      <c r="A2263" s="74"/>
      <c r="B2263" s="19"/>
      <c r="C2263" s="19"/>
      <c r="D2263" s="50"/>
      <c r="E2263" s="73"/>
      <c r="F2263" s="74"/>
      <c r="G2263" s="9"/>
      <c r="H2263" s="48"/>
      <c r="I2263" s="49">
        <f t="shared" ca="1" si="137"/>
        <v>2022</v>
      </c>
      <c r="J2263" s="22">
        <f t="shared" ca="1" si="136"/>
        <v>1</v>
      </c>
      <c r="K2263" s="19"/>
      <c r="L2263" s="73"/>
      <c r="M2263" s="74"/>
      <c r="N2263" s="19"/>
      <c r="O2263" s="73"/>
      <c r="P2263" s="82">
        <v>1</v>
      </c>
      <c r="Q2263" s="24">
        <v>1</v>
      </c>
      <c r="R2263" s="81">
        <f t="shared" si="138"/>
        <v>1</v>
      </c>
      <c r="S2263" s="87"/>
      <c r="T2263" s="19"/>
      <c r="U2263" s="25"/>
      <c r="V2263" s="25"/>
      <c r="W2263" s="81"/>
      <c r="X2263" s="91" t="e">
        <f ca="1">+VLOOKUP(#REF!,REFERENCIAS!$C:$D,2,0)*VLOOKUP(#REF!,PONDERADORES!A:P,IF(AND(INFORMACION!$T2263='REFERENCIAS RIESGO'!$C$36,INFORMACION!$F2263=REFERENCIAS!$C$24),16,IF(INFORMACION!$T2263='REFERENCIAS RIESGO'!$C$36,13,IF(INFORMACION!$F2263=REFERENCIAS!$C$24,10,7))),0)+VLOOKUP(K2263,REFERENCIAS!$C:$D,2,0)*VLOOKUP($K$2,PONDERADORES!A:P,IF(AND(INFORMACION!$T2263='REFERENCIAS RIESGO'!$C$36,INFORMACION!$F2263=REFERENCIAS!$C$24),16,IF(INFORMACION!$T2263='REFERENCIAS RIESGO'!$C$36,13,IF(INFORMACION!$F2263=REFERENCIAS!$C$24,10,7))),0)+VLOOKUP(L2263,REFERENCIAS!$C:$D,2,0)*VLOOKUP($L$2,PONDERADORES!A:P,IF(AND(INFORMACION!$T2263='REFERENCIAS RIESGO'!$C$36,INFORMACION!$F2263=REFERENCIAS!$C$24),16,IF(INFORMACION!$T2263='REFERENCIAS RIESGO'!$C$36,13,IF(INFORMACION!$F2263=REFERENCIAS!$C$24,10,7))),0)+VLOOKUP(F2263,REFERENCIAS!$C:$D,2,0)*VLOOKUP($F$2,PONDERADORES!A:P,IF(AND(INFORMACION!$T2263='REFERENCIAS RIESGO'!$C$36,INFORMACION!$F2263=REFERENCIAS!$C$24),16,IF(INFORMACION!$T2263='REFERENCIAS RIESGO'!$C$36,13,IF(INFORMACION!$F2263=REFERENCIAS!$C$24,10,7))),0)+VLOOKUP(T2263,REFERENCIAS!$C:$D,2,0)*VLOOKUP($T$2,PONDERADORES!A:P,IF(AND(INFORMACION!$T2263='REFERENCIAS RIESGO'!$C$36,INFORMACION!$F2263=REFERENCIAS!$C$24),16,IF(INFORMACION!$T2263='REFERENCIAS RIESGO'!$C$36,13,IF(INFORMACION!$F2263=REFERENCIAS!$C$24,10,7))),0)+VLOOKUP(IF(J2263&lt;=0.2,0.2,IF(AND(J2263&gt;0.2,J2263&lt;=0.4),0.4,IF(AND(J2263&gt;0.4,J2263&lt;=0.6),0.6,IF(AND(J2263&gt;0.6,J2263&lt;=0.8),0.8,IF(AND(J2263&gt;0.8,J2263&lt;=1),1))))),REFERENCIAS!$C:$D,2,0)*VLOOKUP($J$2,PONDERADORES!A:P,IF(AND(INFORMACION!$T2263='REFERENCIAS RIESGO'!$C$36,INFORMACION!$F2263=REFERENCIAS!$C$24),16,IF(INFORMACION!$T2263='REFERENCIAS RIESGO'!$C$36,13,IF(INFORMACION!$F2263=REFERENCIAS!$C$24,10,7))),0)</f>
        <v>#REF!</v>
      </c>
      <c r="Y2263" s="68">
        <f>+VLOOKUP(M2263,REFERENCIAS!$C:$D,2,0)*VLOOKUP($M$2,PONDERADORES!$A$7:$G$9,7,0)+VLOOKUP(N2263,REFERENCIAS!$C:$D,2,0)*VLOOKUP($N$2,PONDERADORES!$A$7:$G$9,7,0)+VLOOKUP(O2263,REFERENCIAS!$C:$D,2,0)*VLOOKUP($O$2,PONDERADORES!$A$7:$G$9,7,0)</f>
        <v>0.2</v>
      </c>
      <c r="Z2263" s="2">
        <f>+VLOOKUP(IF(R2263&lt;0.1,0,IF(AND(R2263&gt;=0.1,R2263&lt;0.2),0.1,IF(AND(R2263&gt;=0.2,R2263&lt;0.3),0.2,IF(R2263&gt;0.3,0.3,)))),REFERENCIAS!$C:$D,2,0)*VLOOKUP($R$2,PONDERADORES!$A$11:$G$11,7,0)</f>
        <v>15</v>
      </c>
      <c r="AA2263" s="92"/>
      <c r="AB2263" s="95" t="e">
        <f t="shared" ca="1" si="139"/>
        <v>#REF!</v>
      </c>
      <c r="AC2263" s="23" t="e">
        <f ca="1">IF(AB2263&gt;REFERENCIAS!$C$62,REFERENCIAS!$B$62,IF(AND(AB2263&gt;=REFERENCIAS!$C$63,AB2263&lt;REFERENCIAS!$D$63),REFERENCIAS!$B$63,IF(AND(AB2263&gt;REFERENCIAS!$C$64,AB2263&lt;=REFERENCIAS!$D$64),REFERENCIAS!$B$64,IF(AND(AB2263&gt;=REFERENCIAS!$C$65,AB2263&lt;REFERENCIAS!$D$65),REFERENCIAS!$B$65, "Revisar"))))</f>
        <v>#REF!</v>
      </c>
      <c r="AD2263" s="94" t="e">
        <f ca="1">VLOOKUP(AC2263,REFERENCIAS!$B$62:$G$65,4,FALSE)</f>
        <v>#REF!</v>
      </c>
    </row>
    <row r="2264" spans="1:30" ht="17.25" x14ac:dyDescent="0.25">
      <c r="A2264" s="74"/>
      <c r="B2264" s="19"/>
      <c r="C2264" s="19"/>
      <c r="D2264" s="50"/>
      <c r="E2264" s="73"/>
      <c r="F2264" s="74"/>
      <c r="G2264" s="9"/>
      <c r="H2264" s="48"/>
      <c r="I2264" s="49">
        <f t="shared" ca="1" si="137"/>
        <v>2022</v>
      </c>
      <c r="J2264" s="22">
        <f t="shared" ca="1" si="136"/>
        <v>1</v>
      </c>
      <c r="K2264" s="19"/>
      <c r="L2264" s="73"/>
      <c r="M2264" s="74"/>
      <c r="N2264" s="19"/>
      <c r="O2264" s="73"/>
      <c r="P2264" s="82">
        <v>1</v>
      </c>
      <c r="Q2264" s="24">
        <v>1</v>
      </c>
      <c r="R2264" s="81">
        <f t="shared" si="138"/>
        <v>1</v>
      </c>
      <c r="S2264" s="87"/>
      <c r="T2264" s="19"/>
      <c r="U2264" s="25"/>
      <c r="V2264" s="25"/>
      <c r="W2264" s="81"/>
      <c r="X2264" s="91" t="e">
        <f ca="1">+VLOOKUP(#REF!,REFERENCIAS!$C:$D,2,0)*VLOOKUP(#REF!,PONDERADORES!A:P,IF(AND(INFORMACION!$T2264='REFERENCIAS RIESGO'!$C$36,INFORMACION!$F2264=REFERENCIAS!$C$24),16,IF(INFORMACION!$T2264='REFERENCIAS RIESGO'!$C$36,13,IF(INFORMACION!$F2264=REFERENCIAS!$C$24,10,7))),0)+VLOOKUP(K2264,REFERENCIAS!$C:$D,2,0)*VLOOKUP($K$2,PONDERADORES!A:P,IF(AND(INFORMACION!$T2264='REFERENCIAS RIESGO'!$C$36,INFORMACION!$F2264=REFERENCIAS!$C$24),16,IF(INFORMACION!$T2264='REFERENCIAS RIESGO'!$C$36,13,IF(INFORMACION!$F2264=REFERENCIAS!$C$24,10,7))),0)+VLOOKUP(L2264,REFERENCIAS!$C:$D,2,0)*VLOOKUP($L$2,PONDERADORES!A:P,IF(AND(INFORMACION!$T2264='REFERENCIAS RIESGO'!$C$36,INFORMACION!$F2264=REFERENCIAS!$C$24),16,IF(INFORMACION!$T2264='REFERENCIAS RIESGO'!$C$36,13,IF(INFORMACION!$F2264=REFERENCIAS!$C$24,10,7))),0)+VLOOKUP(F2264,REFERENCIAS!$C:$D,2,0)*VLOOKUP($F$2,PONDERADORES!A:P,IF(AND(INFORMACION!$T2264='REFERENCIAS RIESGO'!$C$36,INFORMACION!$F2264=REFERENCIAS!$C$24),16,IF(INFORMACION!$T2264='REFERENCIAS RIESGO'!$C$36,13,IF(INFORMACION!$F2264=REFERENCIAS!$C$24,10,7))),0)+VLOOKUP(T2264,REFERENCIAS!$C:$D,2,0)*VLOOKUP($T$2,PONDERADORES!A:P,IF(AND(INFORMACION!$T2264='REFERENCIAS RIESGO'!$C$36,INFORMACION!$F2264=REFERENCIAS!$C$24),16,IF(INFORMACION!$T2264='REFERENCIAS RIESGO'!$C$36,13,IF(INFORMACION!$F2264=REFERENCIAS!$C$24,10,7))),0)+VLOOKUP(IF(J2264&lt;=0.2,0.2,IF(AND(J2264&gt;0.2,J2264&lt;=0.4),0.4,IF(AND(J2264&gt;0.4,J2264&lt;=0.6),0.6,IF(AND(J2264&gt;0.6,J2264&lt;=0.8),0.8,IF(AND(J2264&gt;0.8,J2264&lt;=1),1))))),REFERENCIAS!$C:$D,2,0)*VLOOKUP($J$2,PONDERADORES!A:P,IF(AND(INFORMACION!$T2264='REFERENCIAS RIESGO'!$C$36,INFORMACION!$F2264=REFERENCIAS!$C$24),16,IF(INFORMACION!$T2264='REFERENCIAS RIESGO'!$C$36,13,IF(INFORMACION!$F2264=REFERENCIAS!$C$24,10,7))),0)</f>
        <v>#REF!</v>
      </c>
      <c r="Y2264" s="68">
        <f>+VLOOKUP(M2264,REFERENCIAS!$C:$D,2,0)*VLOOKUP($M$2,PONDERADORES!$A$7:$G$9,7,0)+VLOOKUP(N2264,REFERENCIAS!$C:$D,2,0)*VLOOKUP($N$2,PONDERADORES!$A$7:$G$9,7,0)+VLOOKUP(O2264,REFERENCIAS!$C:$D,2,0)*VLOOKUP($O$2,PONDERADORES!$A$7:$G$9,7,0)</f>
        <v>0.2</v>
      </c>
      <c r="Z2264" s="2">
        <f>+VLOOKUP(IF(R2264&lt;0.1,0,IF(AND(R2264&gt;=0.1,R2264&lt;0.2),0.1,IF(AND(R2264&gt;=0.2,R2264&lt;0.3),0.2,IF(R2264&gt;0.3,0.3,)))),REFERENCIAS!$C:$D,2,0)*VLOOKUP($R$2,PONDERADORES!$A$11:$G$11,7,0)</f>
        <v>15</v>
      </c>
      <c r="AA2264" s="92"/>
      <c r="AB2264" s="95" t="e">
        <f t="shared" ca="1" si="139"/>
        <v>#REF!</v>
      </c>
      <c r="AC2264" s="23" t="e">
        <f ca="1">IF(AB2264&gt;REFERENCIAS!$C$62,REFERENCIAS!$B$62,IF(AND(AB2264&gt;=REFERENCIAS!$C$63,AB2264&lt;REFERENCIAS!$D$63),REFERENCIAS!$B$63,IF(AND(AB2264&gt;REFERENCIAS!$C$64,AB2264&lt;=REFERENCIAS!$D$64),REFERENCIAS!$B$64,IF(AND(AB2264&gt;=REFERENCIAS!$C$65,AB2264&lt;REFERENCIAS!$D$65),REFERENCIAS!$B$65, "Revisar"))))</f>
        <v>#REF!</v>
      </c>
      <c r="AD2264" s="94" t="e">
        <f ca="1">VLOOKUP(AC2264,REFERENCIAS!$B$62:$G$65,4,FALSE)</f>
        <v>#REF!</v>
      </c>
    </row>
    <row r="2265" spans="1:30" ht="17.25" x14ac:dyDescent="0.25">
      <c r="A2265" s="74"/>
      <c r="B2265" s="19"/>
      <c r="C2265" s="19"/>
      <c r="D2265" s="50"/>
      <c r="E2265" s="73"/>
      <c r="F2265" s="74"/>
      <c r="G2265" s="9"/>
      <c r="H2265" s="48"/>
      <c r="I2265" s="49">
        <f t="shared" ca="1" si="137"/>
        <v>2022</v>
      </c>
      <c r="J2265" s="22">
        <f t="shared" ca="1" si="136"/>
        <v>1</v>
      </c>
      <c r="K2265" s="19"/>
      <c r="L2265" s="73"/>
      <c r="M2265" s="74"/>
      <c r="N2265" s="19"/>
      <c r="O2265" s="73"/>
      <c r="P2265" s="82">
        <v>1</v>
      </c>
      <c r="Q2265" s="24">
        <v>1</v>
      </c>
      <c r="R2265" s="81">
        <f t="shared" si="138"/>
        <v>1</v>
      </c>
      <c r="S2265" s="87"/>
      <c r="T2265" s="19"/>
      <c r="U2265" s="25"/>
      <c r="V2265" s="25"/>
      <c r="W2265" s="81"/>
      <c r="X2265" s="91" t="e">
        <f ca="1">+VLOOKUP(#REF!,REFERENCIAS!$C:$D,2,0)*VLOOKUP(#REF!,PONDERADORES!A:P,IF(AND(INFORMACION!$T2265='REFERENCIAS RIESGO'!$C$36,INFORMACION!$F2265=REFERENCIAS!$C$24),16,IF(INFORMACION!$T2265='REFERENCIAS RIESGO'!$C$36,13,IF(INFORMACION!$F2265=REFERENCIAS!$C$24,10,7))),0)+VLOOKUP(K2265,REFERENCIAS!$C:$D,2,0)*VLOOKUP($K$2,PONDERADORES!A:P,IF(AND(INFORMACION!$T2265='REFERENCIAS RIESGO'!$C$36,INFORMACION!$F2265=REFERENCIAS!$C$24),16,IF(INFORMACION!$T2265='REFERENCIAS RIESGO'!$C$36,13,IF(INFORMACION!$F2265=REFERENCIAS!$C$24,10,7))),0)+VLOOKUP(L2265,REFERENCIAS!$C:$D,2,0)*VLOOKUP($L$2,PONDERADORES!A:P,IF(AND(INFORMACION!$T2265='REFERENCIAS RIESGO'!$C$36,INFORMACION!$F2265=REFERENCIAS!$C$24),16,IF(INFORMACION!$T2265='REFERENCIAS RIESGO'!$C$36,13,IF(INFORMACION!$F2265=REFERENCIAS!$C$24,10,7))),0)+VLOOKUP(F2265,REFERENCIAS!$C:$D,2,0)*VLOOKUP($F$2,PONDERADORES!A:P,IF(AND(INFORMACION!$T2265='REFERENCIAS RIESGO'!$C$36,INFORMACION!$F2265=REFERENCIAS!$C$24),16,IF(INFORMACION!$T2265='REFERENCIAS RIESGO'!$C$36,13,IF(INFORMACION!$F2265=REFERENCIAS!$C$24,10,7))),0)+VLOOKUP(T2265,REFERENCIAS!$C:$D,2,0)*VLOOKUP($T$2,PONDERADORES!A:P,IF(AND(INFORMACION!$T2265='REFERENCIAS RIESGO'!$C$36,INFORMACION!$F2265=REFERENCIAS!$C$24),16,IF(INFORMACION!$T2265='REFERENCIAS RIESGO'!$C$36,13,IF(INFORMACION!$F2265=REFERENCIAS!$C$24,10,7))),0)+VLOOKUP(IF(J2265&lt;=0.2,0.2,IF(AND(J2265&gt;0.2,J2265&lt;=0.4),0.4,IF(AND(J2265&gt;0.4,J2265&lt;=0.6),0.6,IF(AND(J2265&gt;0.6,J2265&lt;=0.8),0.8,IF(AND(J2265&gt;0.8,J2265&lt;=1),1))))),REFERENCIAS!$C:$D,2,0)*VLOOKUP($J$2,PONDERADORES!A:P,IF(AND(INFORMACION!$T2265='REFERENCIAS RIESGO'!$C$36,INFORMACION!$F2265=REFERENCIAS!$C$24),16,IF(INFORMACION!$T2265='REFERENCIAS RIESGO'!$C$36,13,IF(INFORMACION!$F2265=REFERENCIAS!$C$24,10,7))),0)</f>
        <v>#REF!</v>
      </c>
      <c r="Y2265" s="68">
        <f>+VLOOKUP(M2265,REFERENCIAS!$C:$D,2,0)*VLOOKUP($M$2,PONDERADORES!$A$7:$G$9,7,0)+VLOOKUP(N2265,REFERENCIAS!$C:$D,2,0)*VLOOKUP($N$2,PONDERADORES!$A$7:$G$9,7,0)+VLOOKUP(O2265,REFERENCIAS!$C:$D,2,0)*VLOOKUP($O$2,PONDERADORES!$A$7:$G$9,7,0)</f>
        <v>0.2</v>
      </c>
      <c r="Z2265" s="2">
        <f>+VLOOKUP(IF(R2265&lt;0.1,0,IF(AND(R2265&gt;=0.1,R2265&lt;0.2),0.1,IF(AND(R2265&gt;=0.2,R2265&lt;0.3),0.2,IF(R2265&gt;0.3,0.3,)))),REFERENCIAS!$C:$D,2,0)*VLOOKUP($R$2,PONDERADORES!$A$11:$G$11,7,0)</f>
        <v>15</v>
      </c>
      <c r="AA2265" s="92"/>
      <c r="AB2265" s="95" t="e">
        <f t="shared" ca="1" si="139"/>
        <v>#REF!</v>
      </c>
      <c r="AC2265" s="23" t="e">
        <f ca="1">IF(AB2265&gt;REFERENCIAS!$C$62,REFERENCIAS!$B$62,IF(AND(AB2265&gt;=REFERENCIAS!$C$63,AB2265&lt;REFERENCIAS!$D$63),REFERENCIAS!$B$63,IF(AND(AB2265&gt;REFERENCIAS!$C$64,AB2265&lt;=REFERENCIAS!$D$64),REFERENCIAS!$B$64,IF(AND(AB2265&gt;=REFERENCIAS!$C$65,AB2265&lt;REFERENCIAS!$D$65),REFERENCIAS!$B$65, "Revisar"))))</f>
        <v>#REF!</v>
      </c>
      <c r="AD2265" s="94" t="e">
        <f ca="1">VLOOKUP(AC2265,REFERENCIAS!$B$62:$G$65,4,FALSE)</f>
        <v>#REF!</v>
      </c>
    </row>
    <row r="2266" spans="1:30" ht="17.25" x14ac:dyDescent="0.25">
      <c r="A2266" s="74"/>
      <c r="B2266" s="19"/>
      <c r="C2266" s="19"/>
      <c r="D2266" s="50"/>
      <c r="E2266" s="73"/>
      <c r="F2266" s="74"/>
      <c r="G2266" s="9"/>
      <c r="H2266" s="48"/>
      <c r="I2266" s="49">
        <f t="shared" ca="1" si="137"/>
        <v>2022</v>
      </c>
      <c r="J2266" s="22">
        <f t="shared" ca="1" si="136"/>
        <v>1</v>
      </c>
      <c r="K2266" s="19"/>
      <c r="L2266" s="73"/>
      <c r="M2266" s="74"/>
      <c r="N2266" s="19"/>
      <c r="O2266" s="73"/>
      <c r="P2266" s="82">
        <v>1</v>
      </c>
      <c r="Q2266" s="24">
        <v>1</v>
      </c>
      <c r="R2266" s="81">
        <f t="shared" si="138"/>
        <v>1</v>
      </c>
      <c r="S2266" s="87"/>
      <c r="T2266" s="19"/>
      <c r="U2266" s="25"/>
      <c r="V2266" s="25"/>
      <c r="W2266" s="81"/>
      <c r="X2266" s="91" t="e">
        <f ca="1">+VLOOKUP(#REF!,REFERENCIAS!$C:$D,2,0)*VLOOKUP(#REF!,PONDERADORES!A:P,IF(AND(INFORMACION!$T2266='REFERENCIAS RIESGO'!$C$36,INFORMACION!$F2266=REFERENCIAS!$C$24),16,IF(INFORMACION!$T2266='REFERENCIAS RIESGO'!$C$36,13,IF(INFORMACION!$F2266=REFERENCIAS!$C$24,10,7))),0)+VLOOKUP(K2266,REFERENCIAS!$C:$D,2,0)*VLOOKUP($K$2,PONDERADORES!A:P,IF(AND(INFORMACION!$T2266='REFERENCIAS RIESGO'!$C$36,INFORMACION!$F2266=REFERENCIAS!$C$24),16,IF(INFORMACION!$T2266='REFERENCIAS RIESGO'!$C$36,13,IF(INFORMACION!$F2266=REFERENCIAS!$C$24,10,7))),0)+VLOOKUP(L2266,REFERENCIAS!$C:$D,2,0)*VLOOKUP($L$2,PONDERADORES!A:P,IF(AND(INFORMACION!$T2266='REFERENCIAS RIESGO'!$C$36,INFORMACION!$F2266=REFERENCIAS!$C$24),16,IF(INFORMACION!$T2266='REFERENCIAS RIESGO'!$C$36,13,IF(INFORMACION!$F2266=REFERENCIAS!$C$24,10,7))),0)+VLOOKUP(F2266,REFERENCIAS!$C:$D,2,0)*VLOOKUP($F$2,PONDERADORES!A:P,IF(AND(INFORMACION!$T2266='REFERENCIAS RIESGO'!$C$36,INFORMACION!$F2266=REFERENCIAS!$C$24),16,IF(INFORMACION!$T2266='REFERENCIAS RIESGO'!$C$36,13,IF(INFORMACION!$F2266=REFERENCIAS!$C$24,10,7))),0)+VLOOKUP(T2266,REFERENCIAS!$C:$D,2,0)*VLOOKUP($T$2,PONDERADORES!A:P,IF(AND(INFORMACION!$T2266='REFERENCIAS RIESGO'!$C$36,INFORMACION!$F2266=REFERENCIAS!$C$24),16,IF(INFORMACION!$T2266='REFERENCIAS RIESGO'!$C$36,13,IF(INFORMACION!$F2266=REFERENCIAS!$C$24,10,7))),0)+VLOOKUP(IF(J2266&lt;=0.2,0.2,IF(AND(J2266&gt;0.2,J2266&lt;=0.4),0.4,IF(AND(J2266&gt;0.4,J2266&lt;=0.6),0.6,IF(AND(J2266&gt;0.6,J2266&lt;=0.8),0.8,IF(AND(J2266&gt;0.8,J2266&lt;=1),1))))),REFERENCIAS!$C:$D,2,0)*VLOOKUP($J$2,PONDERADORES!A:P,IF(AND(INFORMACION!$T2266='REFERENCIAS RIESGO'!$C$36,INFORMACION!$F2266=REFERENCIAS!$C$24),16,IF(INFORMACION!$T2266='REFERENCIAS RIESGO'!$C$36,13,IF(INFORMACION!$F2266=REFERENCIAS!$C$24,10,7))),0)</f>
        <v>#REF!</v>
      </c>
      <c r="Y2266" s="68">
        <f>+VLOOKUP(M2266,REFERENCIAS!$C:$D,2,0)*VLOOKUP($M$2,PONDERADORES!$A$7:$G$9,7,0)+VLOOKUP(N2266,REFERENCIAS!$C:$D,2,0)*VLOOKUP($N$2,PONDERADORES!$A$7:$G$9,7,0)+VLOOKUP(O2266,REFERENCIAS!$C:$D,2,0)*VLOOKUP($O$2,PONDERADORES!$A$7:$G$9,7,0)</f>
        <v>0.2</v>
      </c>
      <c r="Z2266" s="2">
        <f>+VLOOKUP(IF(R2266&lt;0.1,0,IF(AND(R2266&gt;=0.1,R2266&lt;0.2),0.1,IF(AND(R2266&gt;=0.2,R2266&lt;0.3),0.2,IF(R2266&gt;0.3,0.3,)))),REFERENCIAS!$C:$D,2,0)*VLOOKUP($R$2,PONDERADORES!$A$11:$G$11,7,0)</f>
        <v>15</v>
      </c>
      <c r="AA2266" s="92"/>
      <c r="AB2266" s="95" t="e">
        <f t="shared" ca="1" si="139"/>
        <v>#REF!</v>
      </c>
      <c r="AC2266" s="23" t="e">
        <f ca="1">IF(AB2266&gt;REFERENCIAS!$C$62,REFERENCIAS!$B$62,IF(AND(AB2266&gt;=REFERENCIAS!$C$63,AB2266&lt;REFERENCIAS!$D$63),REFERENCIAS!$B$63,IF(AND(AB2266&gt;REFERENCIAS!$C$64,AB2266&lt;=REFERENCIAS!$D$64),REFERENCIAS!$B$64,IF(AND(AB2266&gt;=REFERENCIAS!$C$65,AB2266&lt;REFERENCIAS!$D$65),REFERENCIAS!$B$65, "Revisar"))))</f>
        <v>#REF!</v>
      </c>
      <c r="AD2266" s="94" t="e">
        <f ca="1">VLOOKUP(AC2266,REFERENCIAS!$B$62:$G$65,4,FALSE)</f>
        <v>#REF!</v>
      </c>
    </row>
    <row r="2267" spans="1:30" ht="17.25" x14ac:dyDescent="0.25">
      <c r="A2267" s="74"/>
      <c r="B2267" s="19"/>
      <c r="C2267" s="19"/>
      <c r="D2267" s="50"/>
      <c r="E2267" s="73"/>
      <c r="F2267" s="74"/>
      <c r="G2267" s="9"/>
      <c r="H2267" s="48"/>
      <c r="I2267" s="49">
        <f t="shared" ca="1" si="137"/>
        <v>2022</v>
      </c>
      <c r="J2267" s="22">
        <f t="shared" ca="1" si="136"/>
        <v>1</v>
      </c>
      <c r="K2267" s="19"/>
      <c r="L2267" s="73"/>
      <c r="M2267" s="74"/>
      <c r="N2267" s="19"/>
      <c r="O2267" s="73"/>
      <c r="P2267" s="82">
        <v>1</v>
      </c>
      <c r="Q2267" s="24">
        <v>1</v>
      </c>
      <c r="R2267" s="81">
        <f t="shared" si="138"/>
        <v>1</v>
      </c>
      <c r="S2267" s="87"/>
      <c r="T2267" s="19"/>
      <c r="U2267" s="25"/>
      <c r="V2267" s="25"/>
      <c r="W2267" s="81"/>
      <c r="X2267" s="91" t="e">
        <f ca="1">+VLOOKUP(#REF!,REFERENCIAS!$C:$D,2,0)*VLOOKUP(#REF!,PONDERADORES!A:P,IF(AND(INFORMACION!$T2267='REFERENCIAS RIESGO'!$C$36,INFORMACION!$F2267=REFERENCIAS!$C$24),16,IF(INFORMACION!$T2267='REFERENCIAS RIESGO'!$C$36,13,IF(INFORMACION!$F2267=REFERENCIAS!$C$24,10,7))),0)+VLOOKUP(K2267,REFERENCIAS!$C:$D,2,0)*VLOOKUP($K$2,PONDERADORES!A:P,IF(AND(INFORMACION!$T2267='REFERENCIAS RIESGO'!$C$36,INFORMACION!$F2267=REFERENCIAS!$C$24),16,IF(INFORMACION!$T2267='REFERENCIAS RIESGO'!$C$36,13,IF(INFORMACION!$F2267=REFERENCIAS!$C$24,10,7))),0)+VLOOKUP(L2267,REFERENCIAS!$C:$D,2,0)*VLOOKUP($L$2,PONDERADORES!A:P,IF(AND(INFORMACION!$T2267='REFERENCIAS RIESGO'!$C$36,INFORMACION!$F2267=REFERENCIAS!$C$24),16,IF(INFORMACION!$T2267='REFERENCIAS RIESGO'!$C$36,13,IF(INFORMACION!$F2267=REFERENCIAS!$C$24,10,7))),0)+VLOOKUP(F2267,REFERENCIAS!$C:$D,2,0)*VLOOKUP($F$2,PONDERADORES!A:P,IF(AND(INFORMACION!$T2267='REFERENCIAS RIESGO'!$C$36,INFORMACION!$F2267=REFERENCIAS!$C$24),16,IF(INFORMACION!$T2267='REFERENCIAS RIESGO'!$C$36,13,IF(INFORMACION!$F2267=REFERENCIAS!$C$24,10,7))),0)+VLOOKUP(T2267,REFERENCIAS!$C:$D,2,0)*VLOOKUP($T$2,PONDERADORES!A:P,IF(AND(INFORMACION!$T2267='REFERENCIAS RIESGO'!$C$36,INFORMACION!$F2267=REFERENCIAS!$C$24),16,IF(INFORMACION!$T2267='REFERENCIAS RIESGO'!$C$36,13,IF(INFORMACION!$F2267=REFERENCIAS!$C$24,10,7))),0)+VLOOKUP(IF(J2267&lt;=0.2,0.2,IF(AND(J2267&gt;0.2,J2267&lt;=0.4),0.4,IF(AND(J2267&gt;0.4,J2267&lt;=0.6),0.6,IF(AND(J2267&gt;0.6,J2267&lt;=0.8),0.8,IF(AND(J2267&gt;0.8,J2267&lt;=1),1))))),REFERENCIAS!$C:$D,2,0)*VLOOKUP($J$2,PONDERADORES!A:P,IF(AND(INFORMACION!$T2267='REFERENCIAS RIESGO'!$C$36,INFORMACION!$F2267=REFERENCIAS!$C$24),16,IF(INFORMACION!$T2267='REFERENCIAS RIESGO'!$C$36,13,IF(INFORMACION!$F2267=REFERENCIAS!$C$24,10,7))),0)</f>
        <v>#REF!</v>
      </c>
      <c r="Y2267" s="68">
        <f>+VLOOKUP(M2267,REFERENCIAS!$C:$D,2,0)*VLOOKUP($M$2,PONDERADORES!$A$7:$G$9,7,0)+VLOOKUP(N2267,REFERENCIAS!$C:$D,2,0)*VLOOKUP($N$2,PONDERADORES!$A$7:$G$9,7,0)+VLOOKUP(O2267,REFERENCIAS!$C:$D,2,0)*VLOOKUP($O$2,PONDERADORES!$A$7:$G$9,7,0)</f>
        <v>0.2</v>
      </c>
      <c r="Z2267" s="2">
        <f>+VLOOKUP(IF(R2267&lt;0.1,0,IF(AND(R2267&gt;=0.1,R2267&lt;0.2),0.1,IF(AND(R2267&gt;=0.2,R2267&lt;0.3),0.2,IF(R2267&gt;0.3,0.3,)))),REFERENCIAS!$C:$D,2,0)*VLOOKUP($R$2,PONDERADORES!$A$11:$G$11,7,0)</f>
        <v>15</v>
      </c>
      <c r="AA2267" s="92"/>
      <c r="AB2267" s="95" t="e">
        <f t="shared" ca="1" si="139"/>
        <v>#REF!</v>
      </c>
      <c r="AC2267" s="23" t="e">
        <f ca="1">IF(AB2267&gt;REFERENCIAS!$C$62,REFERENCIAS!$B$62,IF(AND(AB2267&gt;=REFERENCIAS!$C$63,AB2267&lt;REFERENCIAS!$D$63),REFERENCIAS!$B$63,IF(AND(AB2267&gt;REFERENCIAS!$C$64,AB2267&lt;=REFERENCIAS!$D$64),REFERENCIAS!$B$64,IF(AND(AB2267&gt;=REFERENCIAS!$C$65,AB2267&lt;REFERENCIAS!$D$65),REFERENCIAS!$B$65, "Revisar"))))</f>
        <v>#REF!</v>
      </c>
      <c r="AD2267" s="94" t="e">
        <f ca="1">VLOOKUP(AC2267,REFERENCIAS!$B$62:$G$65,4,FALSE)</f>
        <v>#REF!</v>
      </c>
    </row>
    <row r="2268" spans="1:30" ht="17.25" x14ac:dyDescent="0.25">
      <c r="A2268" s="74"/>
      <c r="B2268" s="19"/>
      <c r="C2268" s="19"/>
      <c r="D2268" s="50"/>
      <c r="E2268" s="73"/>
      <c r="F2268" s="74"/>
      <c r="G2268" s="9"/>
      <c r="H2268" s="48"/>
      <c r="I2268" s="49">
        <f t="shared" ca="1" si="137"/>
        <v>2022</v>
      </c>
      <c r="J2268" s="22">
        <f t="shared" ca="1" si="136"/>
        <v>1</v>
      </c>
      <c r="K2268" s="19"/>
      <c r="L2268" s="73"/>
      <c r="M2268" s="74"/>
      <c r="N2268" s="19"/>
      <c r="O2268" s="73"/>
      <c r="P2268" s="82">
        <v>1</v>
      </c>
      <c r="Q2268" s="24">
        <v>1</v>
      </c>
      <c r="R2268" s="81">
        <f t="shared" si="138"/>
        <v>1</v>
      </c>
      <c r="S2268" s="87"/>
      <c r="T2268" s="19"/>
      <c r="U2268" s="25"/>
      <c r="V2268" s="25"/>
      <c r="W2268" s="81"/>
      <c r="X2268" s="91" t="e">
        <f ca="1">+VLOOKUP(#REF!,REFERENCIAS!$C:$D,2,0)*VLOOKUP(#REF!,PONDERADORES!A:P,IF(AND(INFORMACION!$T2268='REFERENCIAS RIESGO'!$C$36,INFORMACION!$F2268=REFERENCIAS!$C$24),16,IF(INFORMACION!$T2268='REFERENCIAS RIESGO'!$C$36,13,IF(INFORMACION!$F2268=REFERENCIAS!$C$24,10,7))),0)+VLOOKUP(K2268,REFERENCIAS!$C:$D,2,0)*VLOOKUP($K$2,PONDERADORES!A:P,IF(AND(INFORMACION!$T2268='REFERENCIAS RIESGO'!$C$36,INFORMACION!$F2268=REFERENCIAS!$C$24),16,IF(INFORMACION!$T2268='REFERENCIAS RIESGO'!$C$36,13,IF(INFORMACION!$F2268=REFERENCIAS!$C$24,10,7))),0)+VLOOKUP(L2268,REFERENCIAS!$C:$D,2,0)*VLOOKUP($L$2,PONDERADORES!A:P,IF(AND(INFORMACION!$T2268='REFERENCIAS RIESGO'!$C$36,INFORMACION!$F2268=REFERENCIAS!$C$24),16,IF(INFORMACION!$T2268='REFERENCIAS RIESGO'!$C$36,13,IF(INFORMACION!$F2268=REFERENCIAS!$C$24,10,7))),0)+VLOOKUP(F2268,REFERENCIAS!$C:$D,2,0)*VLOOKUP($F$2,PONDERADORES!A:P,IF(AND(INFORMACION!$T2268='REFERENCIAS RIESGO'!$C$36,INFORMACION!$F2268=REFERENCIAS!$C$24),16,IF(INFORMACION!$T2268='REFERENCIAS RIESGO'!$C$36,13,IF(INFORMACION!$F2268=REFERENCIAS!$C$24,10,7))),0)+VLOOKUP(T2268,REFERENCIAS!$C:$D,2,0)*VLOOKUP($T$2,PONDERADORES!A:P,IF(AND(INFORMACION!$T2268='REFERENCIAS RIESGO'!$C$36,INFORMACION!$F2268=REFERENCIAS!$C$24),16,IF(INFORMACION!$T2268='REFERENCIAS RIESGO'!$C$36,13,IF(INFORMACION!$F2268=REFERENCIAS!$C$24,10,7))),0)+VLOOKUP(IF(J2268&lt;=0.2,0.2,IF(AND(J2268&gt;0.2,J2268&lt;=0.4),0.4,IF(AND(J2268&gt;0.4,J2268&lt;=0.6),0.6,IF(AND(J2268&gt;0.6,J2268&lt;=0.8),0.8,IF(AND(J2268&gt;0.8,J2268&lt;=1),1))))),REFERENCIAS!$C:$D,2,0)*VLOOKUP($J$2,PONDERADORES!A:P,IF(AND(INFORMACION!$T2268='REFERENCIAS RIESGO'!$C$36,INFORMACION!$F2268=REFERENCIAS!$C$24),16,IF(INFORMACION!$T2268='REFERENCIAS RIESGO'!$C$36,13,IF(INFORMACION!$F2268=REFERENCIAS!$C$24,10,7))),0)</f>
        <v>#REF!</v>
      </c>
      <c r="Y2268" s="68">
        <f>+VLOOKUP(M2268,REFERENCIAS!$C:$D,2,0)*VLOOKUP($M$2,PONDERADORES!$A$7:$G$9,7,0)+VLOOKUP(N2268,REFERENCIAS!$C:$D,2,0)*VLOOKUP($N$2,PONDERADORES!$A$7:$G$9,7,0)+VLOOKUP(O2268,REFERENCIAS!$C:$D,2,0)*VLOOKUP($O$2,PONDERADORES!$A$7:$G$9,7,0)</f>
        <v>0.2</v>
      </c>
      <c r="Z2268" s="2">
        <f>+VLOOKUP(IF(R2268&lt;0.1,0,IF(AND(R2268&gt;=0.1,R2268&lt;0.2),0.1,IF(AND(R2268&gt;=0.2,R2268&lt;0.3),0.2,IF(R2268&gt;0.3,0.3,)))),REFERENCIAS!$C:$D,2,0)*VLOOKUP($R$2,PONDERADORES!$A$11:$G$11,7,0)</f>
        <v>15</v>
      </c>
      <c r="AA2268" s="92"/>
      <c r="AB2268" s="95" t="e">
        <f t="shared" ca="1" si="139"/>
        <v>#REF!</v>
      </c>
      <c r="AC2268" s="23" t="e">
        <f ca="1">IF(AB2268&gt;REFERENCIAS!$C$62,REFERENCIAS!$B$62,IF(AND(AB2268&gt;=REFERENCIAS!$C$63,AB2268&lt;REFERENCIAS!$D$63),REFERENCIAS!$B$63,IF(AND(AB2268&gt;REFERENCIAS!$C$64,AB2268&lt;=REFERENCIAS!$D$64),REFERENCIAS!$B$64,IF(AND(AB2268&gt;=REFERENCIAS!$C$65,AB2268&lt;REFERENCIAS!$D$65),REFERENCIAS!$B$65, "Revisar"))))</f>
        <v>#REF!</v>
      </c>
      <c r="AD2268" s="94" t="e">
        <f ca="1">VLOOKUP(AC2268,REFERENCIAS!$B$62:$G$65,4,FALSE)</f>
        <v>#REF!</v>
      </c>
    </row>
    <row r="2269" spans="1:30" ht="17.25" x14ac:dyDescent="0.25">
      <c r="A2269" s="74"/>
      <c r="B2269" s="19"/>
      <c r="C2269" s="19"/>
      <c r="D2269" s="50"/>
      <c r="E2269" s="73"/>
      <c r="F2269" s="74"/>
      <c r="G2269" s="9"/>
      <c r="H2269" s="48"/>
      <c r="I2269" s="49">
        <f t="shared" ca="1" si="137"/>
        <v>2022</v>
      </c>
      <c r="J2269" s="22">
        <f t="shared" ca="1" si="136"/>
        <v>1</v>
      </c>
      <c r="K2269" s="19"/>
      <c r="L2269" s="73"/>
      <c r="M2269" s="74"/>
      <c r="N2269" s="19"/>
      <c r="O2269" s="73"/>
      <c r="P2269" s="82">
        <v>1</v>
      </c>
      <c r="Q2269" s="24">
        <v>1</v>
      </c>
      <c r="R2269" s="81">
        <f t="shared" si="138"/>
        <v>1</v>
      </c>
      <c r="S2269" s="87"/>
      <c r="T2269" s="19"/>
      <c r="U2269" s="25"/>
      <c r="V2269" s="25"/>
      <c r="W2269" s="81"/>
      <c r="X2269" s="91" t="e">
        <f ca="1">+VLOOKUP(#REF!,REFERENCIAS!$C:$D,2,0)*VLOOKUP(#REF!,PONDERADORES!A:P,IF(AND(INFORMACION!$T2269='REFERENCIAS RIESGO'!$C$36,INFORMACION!$F2269=REFERENCIAS!$C$24),16,IF(INFORMACION!$T2269='REFERENCIAS RIESGO'!$C$36,13,IF(INFORMACION!$F2269=REFERENCIAS!$C$24,10,7))),0)+VLOOKUP(K2269,REFERENCIAS!$C:$D,2,0)*VLOOKUP($K$2,PONDERADORES!A:P,IF(AND(INFORMACION!$T2269='REFERENCIAS RIESGO'!$C$36,INFORMACION!$F2269=REFERENCIAS!$C$24),16,IF(INFORMACION!$T2269='REFERENCIAS RIESGO'!$C$36,13,IF(INFORMACION!$F2269=REFERENCIAS!$C$24,10,7))),0)+VLOOKUP(L2269,REFERENCIAS!$C:$D,2,0)*VLOOKUP($L$2,PONDERADORES!A:P,IF(AND(INFORMACION!$T2269='REFERENCIAS RIESGO'!$C$36,INFORMACION!$F2269=REFERENCIAS!$C$24),16,IF(INFORMACION!$T2269='REFERENCIAS RIESGO'!$C$36,13,IF(INFORMACION!$F2269=REFERENCIAS!$C$24,10,7))),0)+VLOOKUP(F2269,REFERENCIAS!$C:$D,2,0)*VLOOKUP($F$2,PONDERADORES!A:P,IF(AND(INFORMACION!$T2269='REFERENCIAS RIESGO'!$C$36,INFORMACION!$F2269=REFERENCIAS!$C$24),16,IF(INFORMACION!$T2269='REFERENCIAS RIESGO'!$C$36,13,IF(INFORMACION!$F2269=REFERENCIAS!$C$24,10,7))),0)+VLOOKUP(T2269,REFERENCIAS!$C:$D,2,0)*VLOOKUP($T$2,PONDERADORES!A:P,IF(AND(INFORMACION!$T2269='REFERENCIAS RIESGO'!$C$36,INFORMACION!$F2269=REFERENCIAS!$C$24),16,IF(INFORMACION!$T2269='REFERENCIAS RIESGO'!$C$36,13,IF(INFORMACION!$F2269=REFERENCIAS!$C$24,10,7))),0)+VLOOKUP(IF(J2269&lt;=0.2,0.2,IF(AND(J2269&gt;0.2,J2269&lt;=0.4),0.4,IF(AND(J2269&gt;0.4,J2269&lt;=0.6),0.6,IF(AND(J2269&gt;0.6,J2269&lt;=0.8),0.8,IF(AND(J2269&gt;0.8,J2269&lt;=1),1))))),REFERENCIAS!$C:$D,2,0)*VLOOKUP($J$2,PONDERADORES!A:P,IF(AND(INFORMACION!$T2269='REFERENCIAS RIESGO'!$C$36,INFORMACION!$F2269=REFERENCIAS!$C$24),16,IF(INFORMACION!$T2269='REFERENCIAS RIESGO'!$C$36,13,IF(INFORMACION!$F2269=REFERENCIAS!$C$24,10,7))),0)</f>
        <v>#REF!</v>
      </c>
      <c r="Y2269" s="68">
        <f>+VLOOKUP(M2269,REFERENCIAS!$C:$D,2,0)*VLOOKUP($M$2,PONDERADORES!$A$7:$G$9,7,0)+VLOOKUP(N2269,REFERENCIAS!$C:$D,2,0)*VLOOKUP($N$2,PONDERADORES!$A$7:$G$9,7,0)+VLOOKUP(O2269,REFERENCIAS!$C:$D,2,0)*VLOOKUP($O$2,PONDERADORES!$A$7:$G$9,7,0)</f>
        <v>0.2</v>
      </c>
      <c r="Z2269" s="2">
        <f>+VLOOKUP(IF(R2269&lt;0.1,0,IF(AND(R2269&gt;=0.1,R2269&lt;0.2),0.1,IF(AND(R2269&gt;=0.2,R2269&lt;0.3),0.2,IF(R2269&gt;0.3,0.3,)))),REFERENCIAS!$C:$D,2,0)*VLOOKUP($R$2,PONDERADORES!$A$11:$G$11,7,0)</f>
        <v>15</v>
      </c>
      <c r="AA2269" s="92"/>
      <c r="AB2269" s="95" t="e">
        <f t="shared" ca="1" si="139"/>
        <v>#REF!</v>
      </c>
      <c r="AC2269" s="23" t="e">
        <f ca="1">IF(AB2269&gt;REFERENCIAS!$C$62,REFERENCIAS!$B$62,IF(AND(AB2269&gt;=REFERENCIAS!$C$63,AB2269&lt;REFERENCIAS!$D$63),REFERENCIAS!$B$63,IF(AND(AB2269&gt;REFERENCIAS!$C$64,AB2269&lt;=REFERENCIAS!$D$64),REFERENCIAS!$B$64,IF(AND(AB2269&gt;=REFERENCIAS!$C$65,AB2269&lt;REFERENCIAS!$D$65),REFERENCIAS!$B$65, "Revisar"))))</f>
        <v>#REF!</v>
      </c>
      <c r="AD2269" s="94" t="e">
        <f ca="1">VLOOKUP(AC2269,REFERENCIAS!$B$62:$G$65,4,FALSE)</f>
        <v>#REF!</v>
      </c>
    </row>
    <row r="2270" spans="1:30" ht="17.25" x14ac:dyDescent="0.25">
      <c r="A2270" s="74"/>
      <c r="B2270" s="19"/>
      <c r="C2270" s="19"/>
      <c r="D2270" s="50"/>
      <c r="E2270" s="73"/>
      <c r="F2270" s="74"/>
      <c r="G2270" s="9"/>
      <c r="H2270" s="48"/>
      <c r="I2270" s="49">
        <f t="shared" ca="1" si="137"/>
        <v>2022</v>
      </c>
      <c r="J2270" s="22">
        <f t="shared" ca="1" si="136"/>
        <v>1</v>
      </c>
      <c r="K2270" s="19"/>
      <c r="L2270" s="73"/>
      <c r="M2270" s="74"/>
      <c r="N2270" s="19"/>
      <c r="O2270" s="73"/>
      <c r="P2270" s="82">
        <v>1</v>
      </c>
      <c r="Q2270" s="24">
        <v>1</v>
      </c>
      <c r="R2270" s="81">
        <f t="shared" si="138"/>
        <v>1</v>
      </c>
      <c r="S2270" s="87"/>
      <c r="T2270" s="19"/>
      <c r="U2270" s="25"/>
      <c r="V2270" s="25"/>
      <c r="W2270" s="81"/>
      <c r="X2270" s="91" t="e">
        <f ca="1">+VLOOKUP(#REF!,REFERENCIAS!$C:$D,2,0)*VLOOKUP(#REF!,PONDERADORES!A:P,IF(AND(INFORMACION!$T2270='REFERENCIAS RIESGO'!$C$36,INFORMACION!$F2270=REFERENCIAS!$C$24),16,IF(INFORMACION!$T2270='REFERENCIAS RIESGO'!$C$36,13,IF(INFORMACION!$F2270=REFERENCIAS!$C$24,10,7))),0)+VLOOKUP(K2270,REFERENCIAS!$C:$D,2,0)*VLOOKUP($K$2,PONDERADORES!A:P,IF(AND(INFORMACION!$T2270='REFERENCIAS RIESGO'!$C$36,INFORMACION!$F2270=REFERENCIAS!$C$24),16,IF(INFORMACION!$T2270='REFERENCIAS RIESGO'!$C$36,13,IF(INFORMACION!$F2270=REFERENCIAS!$C$24,10,7))),0)+VLOOKUP(L2270,REFERENCIAS!$C:$D,2,0)*VLOOKUP($L$2,PONDERADORES!A:P,IF(AND(INFORMACION!$T2270='REFERENCIAS RIESGO'!$C$36,INFORMACION!$F2270=REFERENCIAS!$C$24),16,IF(INFORMACION!$T2270='REFERENCIAS RIESGO'!$C$36,13,IF(INFORMACION!$F2270=REFERENCIAS!$C$24,10,7))),0)+VLOOKUP(F2270,REFERENCIAS!$C:$D,2,0)*VLOOKUP($F$2,PONDERADORES!A:P,IF(AND(INFORMACION!$T2270='REFERENCIAS RIESGO'!$C$36,INFORMACION!$F2270=REFERENCIAS!$C$24),16,IF(INFORMACION!$T2270='REFERENCIAS RIESGO'!$C$36,13,IF(INFORMACION!$F2270=REFERENCIAS!$C$24,10,7))),0)+VLOOKUP(T2270,REFERENCIAS!$C:$D,2,0)*VLOOKUP($T$2,PONDERADORES!A:P,IF(AND(INFORMACION!$T2270='REFERENCIAS RIESGO'!$C$36,INFORMACION!$F2270=REFERENCIAS!$C$24),16,IF(INFORMACION!$T2270='REFERENCIAS RIESGO'!$C$36,13,IF(INFORMACION!$F2270=REFERENCIAS!$C$24,10,7))),0)+VLOOKUP(IF(J2270&lt;=0.2,0.2,IF(AND(J2270&gt;0.2,J2270&lt;=0.4),0.4,IF(AND(J2270&gt;0.4,J2270&lt;=0.6),0.6,IF(AND(J2270&gt;0.6,J2270&lt;=0.8),0.8,IF(AND(J2270&gt;0.8,J2270&lt;=1),1))))),REFERENCIAS!$C:$D,2,0)*VLOOKUP($J$2,PONDERADORES!A:P,IF(AND(INFORMACION!$T2270='REFERENCIAS RIESGO'!$C$36,INFORMACION!$F2270=REFERENCIAS!$C$24),16,IF(INFORMACION!$T2270='REFERENCIAS RIESGO'!$C$36,13,IF(INFORMACION!$F2270=REFERENCIAS!$C$24,10,7))),0)</f>
        <v>#REF!</v>
      </c>
      <c r="Y2270" s="68">
        <f>+VLOOKUP(M2270,REFERENCIAS!$C:$D,2,0)*VLOOKUP($M$2,PONDERADORES!$A$7:$G$9,7,0)+VLOOKUP(N2270,REFERENCIAS!$C:$D,2,0)*VLOOKUP($N$2,PONDERADORES!$A$7:$G$9,7,0)+VLOOKUP(O2270,REFERENCIAS!$C:$D,2,0)*VLOOKUP($O$2,PONDERADORES!$A$7:$G$9,7,0)</f>
        <v>0.2</v>
      </c>
      <c r="Z2270" s="2">
        <f>+VLOOKUP(IF(R2270&lt;0.1,0,IF(AND(R2270&gt;=0.1,R2270&lt;0.2),0.1,IF(AND(R2270&gt;=0.2,R2270&lt;0.3),0.2,IF(R2270&gt;0.3,0.3,)))),REFERENCIAS!$C:$D,2,0)*VLOOKUP($R$2,PONDERADORES!$A$11:$G$11,7,0)</f>
        <v>15</v>
      </c>
      <c r="AA2270" s="92"/>
      <c r="AB2270" s="95" t="e">
        <f t="shared" ca="1" si="139"/>
        <v>#REF!</v>
      </c>
      <c r="AC2270" s="23" t="e">
        <f ca="1">IF(AB2270&gt;REFERENCIAS!$C$62,REFERENCIAS!$B$62,IF(AND(AB2270&gt;=REFERENCIAS!$C$63,AB2270&lt;REFERENCIAS!$D$63),REFERENCIAS!$B$63,IF(AND(AB2270&gt;REFERENCIAS!$C$64,AB2270&lt;=REFERENCIAS!$D$64),REFERENCIAS!$B$64,IF(AND(AB2270&gt;=REFERENCIAS!$C$65,AB2270&lt;REFERENCIAS!$D$65),REFERENCIAS!$B$65, "Revisar"))))</f>
        <v>#REF!</v>
      </c>
      <c r="AD2270" s="94" t="e">
        <f ca="1">VLOOKUP(AC2270,REFERENCIAS!$B$62:$G$65,4,FALSE)</f>
        <v>#REF!</v>
      </c>
    </row>
    <row r="2271" spans="1:30" ht="17.25" x14ac:dyDescent="0.25">
      <c r="A2271" s="74"/>
      <c r="B2271" s="19"/>
      <c r="C2271" s="19"/>
      <c r="D2271" s="50"/>
      <c r="E2271" s="73"/>
      <c r="F2271" s="74"/>
      <c r="G2271" s="9"/>
      <c r="H2271" s="48"/>
      <c r="I2271" s="49">
        <f t="shared" ca="1" si="137"/>
        <v>2022</v>
      </c>
      <c r="J2271" s="22">
        <f t="shared" ca="1" si="136"/>
        <v>1</v>
      </c>
      <c r="K2271" s="19"/>
      <c r="L2271" s="73"/>
      <c r="M2271" s="74"/>
      <c r="N2271" s="19"/>
      <c r="O2271" s="73"/>
      <c r="P2271" s="82">
        <v>1</v>
      </c>
      <c r="Q2271" s="24">
        <v>1</v>
      </c>
      <c r="R2271" s="81">
        <f t="shared" si="138"/>
        <v>1</v>
      </c>
      <c r="S2271" s="87"/>
      <c r="T2271" s="19"/>
      <c r="U2271" s="25"/>
      <c r="V2271" s="25"/>
      <c r="W2271" s="81"/>
      <c r="X2271" s="91" t="e">
        <f ca="1">+VLOOKUP(#REF!,REFERENCIAS!$C:$D,2,0)*VLOOKUP(#REF!,PONDERADORES!A:P,IF(AND(INFORMACION!$T2271='REFERENCIAS RIESGO'!$C$36,INFORMACION!$F2271=REFERENCIAS!$C$24),16,IF(INFORMACION!$T2271='REFERENCIAS RIESGO'!$C$36,13,IF(INFORMACION!$F2271=REFERENCIAS!$C$24,10,7))),0)+VLOOKUP(K2271,REFERENCIAS!$C:$D,2,0)*VLOOKUP($K$2,PONDERADORES!A:P,IF(AND(INFORMACION!$T2271='REFERENCIAS RIESGO'!$C$36,INFORMACION!$F2271=REFERENCIAS!$C$24),16,IF(INFORMACION!$T2271='REFERENCIAS RIESGO'!$C$36,13,IF(INFORMACION!$F2271=REFERENCIAS!$C$24,10,7))),0)+VLOOKUP(L2271,REFERENCIAS!$C:$D,2,0)*VLOOKUP($L$2,PONDERADORES!A:P,IF(AND(INFORMACION!$T2271='REFERENCIAS RIESGO'!$C$36,INFORMACION!$F2271=REFERENCIAS!$C$24),16,IF(INFORMACION!$T2271='REFERENCIAS RIESGO'!$C$36,13,IF(INFORMACION!$F2271=REFERENCIAS!$C$24,10,7))),0)+VLOOKUP(F2271,REFERENCIAS!$C:$D,2,0)*VLOOKUP($F$2,PONDERADORES!A:P,IF(AND(INFORMACION!$T2271='REFERENCIAS RIESGO'!$C$36,INFORMACION!$F2271=REFERENCIAS!$C$24),16,IF(INFORMACION!$T2271='REFERENCIAS RIESGO'!$C$36,13,IF(INFORMACION!$F2271=REFERENCIAS!$C$24,10,7))),0)+VLOOKUP(T2271,REFERENCIAS!$C:$D,2,0)*VLOOKUP($T$2,PONDERADORES!A:P,IF(AND(INFORMACION!$T2271='REFERENCIAS RIESGO'!$C$36,INFORMACION!$F2271=REFERENCIAS!$C$24),16,IF(INFORMACION!$T2271='REFERENCIAS RIESGO'!$C$36,13,IF(INFORMACION!$F2271=REFERENCIAS!$C$24,10,7))),0)+VLOOKUP(IF(J2271&lt;=0.2,0.2,IF(AND(J2271&gt;0.2,J2271&lt;=0.4),0.4,IF(AND(J2271&gt;0.4,J2271&lt;=0.6),0.6,IF(AND(J2271&gt;0.6,J2271&lt;=0.8),0.8,IF(AND(J2271&gt;0.8,J2271&lt;=1),1))))),REFERENCIAS!$C:$D,2,0)*VLOOKUP($J$2,PONDERADORES!A:P,IF(AND(INFORMACION!$T2271='REFERENCIAS RIESGO'!$C$36,INFORMACION!$F2271=REFERENCIAS!$C$24),16,IF(INFORMACION!$T2271='REFERENCIAS RIESGO'!$C$36,13,IF(INFORMACION!$F2271=REFERENCIAS!$C$24,10,7))),0)</f>
        <v>#REF!</v>
      </c>
      <c r="Y2271" s="68">
        <f>+VLOOKUP(M2271,REFERENCIAS!$C:$D,2,0)*VLOOKUP($M$2,PONDERADORES!$A$7:$G$9,7,0)+VLOOKUP(N2271,REFERENCIAS!$C:$D,2,0)*VLOOKUP($N$2,PONDERADORES!$A$7:$G$9,7,0)+VLOOKUP(O2271,REFERENCIAS!$C:$D,2,0)*VLOOKUP($O$2,PONDERADORES!$A$7:$G$9,7,0)</f>
        <v>0.2</v>
      </c>
      <c r="Z2271" s="2">
        <f>+VLOOKUP(IF(R2271&lt;0.1,0,IF(AND(R2271&gt;=0.1,R2271&lt;0.2),0.1,IF(AND(R2271&gt;=0.2,R2271&lt;0.3),0.2,IF(R2271&gt;0.3,0.3,)))),REFERENCIAS!$C:$D,2,0)*VLOOKUP($R$2,PONDERADORES!$A$11:$G$11,7,0)</f>
        <v>15</v>
      </c>
      <c r="AA2271" s="92"/>
      <c r="AB2271" s="95" t="e">
        <f t="shared" ca="1" si="139"/>
        <v>#REF!</v>
      </c>
      <c r="AC2271" s="23" t="e">
        <f ca="1">IF(AB2271&gt;REFERENCIAS!$C$62,REFERENCIAS!$B$62,IF(AND(AB2271&gt;=REFERENCIAS!$C$63,AB2271&lt;REFERENCIAS!$D$63),REFERENCIAS!$B$63,IF(AND(AB2271&gt;REFERENCIAS!$C$64,AB2271&lt;=REFERENCIAS!$D$64),REFERENCIAS!$B$64,IF(AND(AB2271&gt;=REFERENCIAS!$C$65,AB2271&lt;REFERENCIAS!$D$65),REFERENCIAS!$B$65, "Revisar"))))</f>
        <v>#REF!</v>
      </c>
      <c r="AD2271" s="94" t="e">
        <f ca="1">VLOOKUP(AC2271,REFERENCIAS!$B$62:$G$65,4,FALSE)</f>
        <v>#REF!</v>
      </c>
    </row>
    <row r="2272" spans="1:30" ht="17.25" x14ac:dyDescent="0.25">
      <c r="A2272" s="74"/>
      <c r="B2272" s="19"/>
      <c r="C2272" s="19"/>
      <c r="D2272" s="50"/>
      <c r="E2272" s="73"/>
      <c r="F2272" s="74"/>
      <c r="G2272" s="9"/>
      <c r="H2272" s="48"/>
      <c r="I2272" s="49">
        <f t="shared" ca="1" si="137"/>
        <v>2022</v>
      </c>
      <c r="J2272" s="22">
        <f t="shared" ca="1" si="136"/>
        <v>1</v>
      </c>
      <c r="K2272" s="19"/>
      <c r="L2272" s="73"/>
      <c r="M2272" s="74"/>
      <c r="N2272" s="19"/>
      <c r="O2272" s="73"/>
      <c r="P2272" s="82">
        <v>1</v>
      </c>
      <c r="Q2272" s="24">
        <v>1</v>
      </c>
      <c r="R2272" s="81">
        <f t="shared" si="138"/>
        <v>1</v>
      </c>
      <c r="S2272" s="87"/>
      <c r="T2272" s="19"/>
      <c r="U2272" s="25"/>
      <c r="V2272" s="25"/>
      <c r="W2272" s="81"/>
      <c r="X2272" s="91" t="e">
        <f ca="1">+VLOOKUP(#REF!,REFERENCIAS!$C:$D,2,0)*VLOOKUP(#REF!,PONDERADORES!A:P,IF(AND(INFORMACION!$T2272='REFERENCIAS RIESGO'!$C$36,INFORMACION!$F2272=REFERENCIAS!$C$24),16,IF(INFORMACION!$T2272='REFERENCIAS RIESGO'!$C$36,13,IF(INFORMACION!$F2272=REFERENCIAS!$C$24,10,7))),0)+VLOOKUP(K2272,REFERENCIAS!$C:$D,2,0)*VLOOKUP($K$2,PONDERADORES!A:P,IF(AND(INFORMACION!$T2272='REFERENCIAS RIESGO'!$C$36,INFORMACION!$F2272=REFERENCIAS!$C$24),16,IF(INFORMACION!$T2272='REFERENCIAS RIESGO'!$C$36,13,IF(INFORMACION!$F2272=REFERENCIAS!$C$24,10,7))),0)+VLOOKUP(L2272,REFERENCIAS!$C:$D,2,0)*VLOOKUP($L$2,PONDERADORES!A:P,IF(AND(INFORMACION!$T2272='REFERENCIAS RIESGO'!$C$36,INFORMACION!$F2272=REFERENCIAS!$C$24),16,IF(INFORMACION!$T2272='REFERENCIAS RIESGO'!$C$36,13,IF(INFORMACION!$F2272=REFERENCIAS!$C$24,10,7))),0)+VLOOKUP(F2272,REFERENCIAS!$C:$D,2,0)*VLOOKUP($F$2,PONDERADORES!A:P,IF(AND(INFORMACION!$T2272='REFERENCIAS RIESGO'!$C$36,INFORMACION!$F2272=REFERENCIAS!$C$24),16,IF(INFORMACION!$T2272='REFERENCIAS RIESGO'!$C$36,13,IF(INFORMACION!$F2272=REFERENCIAS!$C$24,10,7))),0)+VLOOKUP(T2272,REFERENCIAS!$C:$D,2,0)*VLOOKUP($T$2,PONDERADORES!A:P,IF(AND(INFORMACION!$T2272='REFERENCIAS RIESGO'!$C$36,INFORMACION!$F2272=REFERENCIAS!$C$24),16,IF(INFORMACION!$T2272='REFERENCIAS RIESGO'!$C$36,13,IF(INFORMACION!$F2272=REFERENCIAS!$C$24,10,7))),0)+VLOOKUP(IF(J2272&lt;=0.2,0.2,IF(AND(J2272&gt;0.2,J2272&lt;=0.4),0.4,IF(AND(J2272&gt;0.4,J2272&lt;=0.6),0.6,IF(AND(J2272&gt;0.6,J2272&lt;=0.8),0.8,IF(AND(J2272&gt;0.8,J2272&lt;=1),1))))),REFERENCIAS!$C:$D,2,0)*VLOOKUP($J$2,PONDERADORES!A:P,IF(AND(INFORMACION!$T2272='REFERENCIAS RIESGO'!$C$36,INFORMACION!$F2272=REFERENCIAS!$C$24),16,IF(INFORMACION!$T2272='REFERENCIAS RIESGO'!$C$36,13,IF(INFORMACION!$F2272=REFERENCIAS!$C$24,10,7))),0)</f>
        <v>#REF!</v>
      </c>
      <c r="Y2272" s="68">
        <f>+VLOOKUP(M2272,REFERENCIAS!$C:$D,2,0)*VLOOKUP($M$2,PONDERADORES!$A$7:$G$9,7,0)+VLOOKUP(N2272,REFERENCIAS!$C:$D,2,0)*VLOOKUP($N$2,PONDERADORES!$A$7:$G$9,7,0)+VLOOKUP(O2272,REFERENCIAS!$C:$D,2,0)*VLOOKUP($O$2,PONDERADORES!$A$7:$G$9,7,0)</f>
        <v>0.2</v>
      </c>
      <c r="Z2272" s="2">
        <f>+VLOOKUP(IF(R2272&lt;0.1,0,IF(AND(R2272&gt;=0.1,R2272&lt;0.2),0.1,IF(AND(R2272&gt;=0.2,R2272&lt;0.3),0.2,IF(R2272&gt;0.3,0.3,)))),REFERENCIAS!$C:$D,2,0)*VLOOKUP($R$2,PONDERADORES!$A$11:$G$11,7,0)</f>
        <v>15</v>
      </c>
      <c r="AA2272" s="92"/>
      <c r="AB2272" s="95" t="e">
        <f t="shared" ca="1" si="139"/>
        <v>#REF!</v>
      </c>
      <c r="AC2272" s="23" t="e">
        <f ca="1">IF(AB2272&gt;REFERENCIAS!$C$62,REFERENCIAS!$B$62,IF(AND(AB2272&gt;=REFERENCIAS!$C$63,AB2272&lt;REFERENCIAS!$D$63),REFERENCIAS!$B$63,IF(AND(AB2272&gt;REFERENCIAS!$C$64,AB2272&lt;=REFERENCIAS!$D$64),REFERENCIAS!$B$64,IF(AND(AB2272&gt;=REFERENCIAS!$C$65,AB2272&lt;REFERENCIAS!$D$65),REFERENCIAS!$B$65, "Revisar"))))</f>
        <v>#REF!</v>
      </c>
      <c r="AD2272" s="94" t="e">
        <f ca="1">VLOOKUP(AC2272,REFERENCIAS!$B$62:$G$65,4,FALSE)</f>
        <v>#REF!</v>
      </c>
    </row>
    <row r="2273" spans="1:30" ht="17.25" x14ac:dyDescent="0.25">
      <c r="A2273" s="74"/>
      <c r="B2273" s="19"/>
      <c r="C2273" s="19"/>
      <c r="D2273" s="50"/>
      <c r="E2273" s="73"/>
      <c r="F2273" s="74"/>
      <c r="G2273" s="9"/>
      <c r="H2273" s="48"/>
      <c r="I2273" s="49">
        <f t="shared" ca="1" si="137"/>
        <v>2022</v>
      </c>
      <c r="J2273" s="22">
        <f t="shared" ca="1" si="136"/>
        <v>1</v>
      </c>
      <c r="K2273" s="19"/>
      <c r="L2273" s="73"/>
      <c r="M2273" s="74"/>
      <c r="N2273" s="19"/>
      <c r="O2273" s="73"/>
      <c r="P2273" s="82">
        <v>1</v>
      </c>
      <c r="Q2273" s="24">
        <v>1</v>
      </c>
      <c r="R2273" s="81">
        <f t="shared" si="138"/>
        <v>1</v>
      </c>
      <c r="S2273" s="87"/>
      <c r="T2273" s="19"/>
      <c r="U2273" s="25"/>
      <c r="V2273" s="25"/>
      <c r="W2273" s="81"/>
      <c r="X2273" s="91" t="e">
        <f ca="1">+VLOOKUP(#REF!,REFERENCIAS!$C:$D,2,0)*VLOOKUP(#REF!,PONDERADORES!A:P,IF(AND(INFORMACION!$T2273='REFERENCIAS RIESGO'!$C$36,INFORMACION!$F2273=REFERENCIAS!$C$24),16,IF(INFORMACION!$T2273='REFERENCIAS RIESGO'!$C$36,13,IF(INFORMACION!$F2273=REFERENCIAS!$C$24,10,7))),0)+VLOOKUP(K2273,REFERENCIAS!$C:$D,2,0)*VLOOKUP($K$2,PONDERADORES!A:P,IF(AND(INFORMACION!$T2273='REFERENCIAS RIESGO'!$C$36,INFORMACION!$F2273=REFERENCIAS!$C$24),16,IF(INFORMACION!$T2273='REFERENCIAS RIESGO'!$C$36,13,IF(INFORMACION!$F2273=REFERENCIAS!$C$24,10,7))),0)+VLOOKUP(L2273,REFERENCIAS!$C:$D,2,0)*VLOOKUP($L$2,PONDERADORES!A:P,IF(AND(INFORMACION!$T2273='REFERENCIAS RIESGO'!$C$36,INFORMACION!$F2273=REFERENCIAS!$C$24),16,IF(INFORMACION!$T2273='REFERENCIAS RIESGO'!$C$36,13,IF(INFORMACION!$F2273=REFERENCIAS!$C$24,10,7))),0)+VLOOKUP(F2273,REFERENCIAS!$C:$D,2,0)*VLOOKUP($F$2,PONDERADORES!A:P,IF(AND(INFORMACION!$T2273='REFERENCIAS RIESGO'!$C$36,INFORMACION!$F2273=REFERENCIAS!$C$24),16,IF(INFORMACION!$T2273='REFERENCIAS RIESGO'!$C$36,13,IF(INFORMACION!$F2273=REFERENCIAS!$C$24,10,7))),0)+VLOOKUP(T2273,REFERENCIAS!$C:$D,2,0)*VLOOKUP($T$2,PONDERADORES!A:P,IF(AND(INFORMACION!$T2273='REFERENCIAS RIESGO'!$C$36,INFORMACION!$F2273=REFERENCIAS!$C$24),16,IF(INFORMACION!$T2273='REFERENCIAS RIESGO'!$C$36,13,IF(INFORMACION!$F2273=REFERENCIAS!$C$24,10,7))),0)+VLOOKUP(IF(J2273&lt;=0.2,0.2,IF(AND(J2273&gt;0.2,J2273&lt;=0.4),0.4,IF(AND(J2273&gt;0.4,J2273&lt;=0.6),0.6,IF(AND(J2273&gt;0.6,J2273&lt;=0.8),0.8,IF(AND(J2273&gt;0.8,J2273&lt;=1),1))))),REFERENCIAS!$C:$D,2,0)*VLOOKUP($J$2,PONDERADORES!A:P,IF(AND(INFORMACION!$T2273='REFERENCIAS RIESGO'!$C$36,INFORMACION!$F2273=REFERENCIAS!$C$24),16,IF(INFORMACION!$T2273='REFERENCIAS RIESGO'!$C$36,13,IF(INFORMACION!$F2273=REFERENCIAS!$C$24,10,7))),0)</f>
        <v>#REF!</v>
      </c>
      <c r="Y2273" s="68">
        <f>+VLOOKUP(M2273,REFERENCIAS!$C:$D,2,0)*VLOOKUP($M$2,PONDERADORES!$A$7:$G$9,7,0)+VLOOKUP(N2273,REFERENCIAS!$C:$D,2,0)*VLOOKUP($N$2,PONDERADORES!$A$7:$G$9,7,0)+VLOOKUP(O2273,REFERENCIAS!$C:$D,2,0)*VLOOKUP($O$2,PONDERADORES!$A$7:$G$9,7,0)</f>
        <v>0.2</v>
      </c>
      <c r="Z2273" s="2">
        <f>+VLOOKUP(IF(R2273&lt;0.1,0,IF(AND(R2273&gt;=0.1,R2273&lt;0.2),0.1,IF(AND(R2273&gt;=0.2,R2273&lt;0.3),0.2,IF(R2273&gt;0.3,0.3,)))),REFERENCIAS!$C:$D,2,0)*VLOOKUP($R$2,PONDERADORES!$A$11:$G$11,7,0)</f>
        <v>15</v>
      </c>
      <c r="AA2273" s="92"/>
      <c r="AB2273" s="95" t="e">
        <f t="shared" ca="1" si="139"/>
        <v>#REF!</v>
      </c>
      <c r="AC2273" s="23" t="e">
        <f ca="1">IF(AB2273&gt;REFERENCIAS!$C$62,REFERENCIAS!$B$62,IF(AND(AB2273&gt;=REFERENCIAS!$C$63,AB2273&lt;REFERENCIAS!$D$63),REFERENCIAS!$B$63,IF(AND(AB2273&gt;REFERENCIAS!$C$64,AB2273&lt;=REFERENCIAS!$D$64),REFERENCIAS!$B$64,IF(AND(AB2273&gt;=REFERENCIAS!$C$65,AB2273&lt;REFERENCIAS!$D$65),REFERENCIAS!$B$65, "Revisar"))))</f>
        <v>#REF!</v>
      </c>
      <c r="AD2273" s="94" t="e">
        <f ca="1">VLOOKUP(AC2273,REFERENCIAS!$B$62:$G$65,4,FALSE)</f>
        <v>#REF!</v>
      </c>
    </row>
    <row r="2274" spans="1:30" ht="17.25" x14ac:dyDescent="0.25">
      <c r="A2274" s="74"/>
      <c r="B2274" s="19"/>
      <c r="C2274" s="19"/>
      <c r="D2274" s="50"/>
      <c r="E2274" s="73"/>
      <c r="F2274" s="74"/>
      <c r="G2274" s="9"/>
      <c r="H2274" s="48"/>
      <c r="I2274" s="49">
        <f t="shared" ca="1" si="137"/>
        <v>2022</v>
      </c>
      <c r="J2274" s="22">
        <f t="shared" ca="1" si="136"/>
        <v>1</v>
      </c>
      <c r="K2274" s="19"/>
      <c r="L2274" s="73"/>
      <c r="M2274" s="74"/>
      <c r="N2274" s="19"/>
      <c r="O2274" s="73"/>
      <c r="P2274" s="82">
        <v>1</v>
      </c>
      <c r="Q2274" s="24">
        <v>1</v>
      </c>
      <c r="R2274" s="81">
        <f t="shared" si="138"/>
        <v>1</v>
      </c>
      <c r="S2274" s="87"/>
      <c r="T2274" s="19"/>
      <c r="U2274" s="25"/>
      <c r="V2274" s="25"/>
      <c r="W2274" s="81"/>
      <c r="X2274" s="91" t="e">
        <f ca="1">+VLOOKUP(#REF!,REFERENCIAS!$C:$D,2,0)*VLOOKUP(#REF!,PONDERADORES!A:P,IF(AND(INFORMACION!$T2274='REFERENCIAS RIESGO'!$C$36,INFORMACION!$F2274=REFERENCIAS!$C$24),16,IF(INFORMACION!$T2274='REFERENCIAS RIESGO'!$C$36,13,IF(INFORMACION!$F2274=REFERENCIAS!$C$24,10,7))),0)+VLOOKUP(K2274,REFERENCIAS!$C:$D,2,0)*VLOOKUP($K$2,PONDERADORES!A:P,IF(AND(INFORMACION!$T2274='REFERENCIAS RIESGO'!$C$36,INFORMACION!$F2274=REFERENCIAS!$C$24),16,IF(INFORMACION!$T2274='REFERENCIAS RIESGO'!$C$36,13,IF(INFORMACION!$F2274=REFERENCIAS!$C$24,10,7))),0)+VLOOKUP(L2274,REFERENCIAS!$C:$D,2,0)*VLOOKUP($L$2,PONDERADORES!A:P,IF(AND(INFORMACION!$T2274='REFERENCIAS RIESGO'!$C$36,INFORMACION!$F2274=REFERENCIAS!$C$24),16,IF(INFORMACION!$T2274='REFERENCIAS RIESGO'!$C$36,13,IF(INFORMACION!$F2274=REFERENCIAS!$C$24,10,7))),0)+VLOOKUP(F2274,REFERENCIAS!$C:$D,2,0)*VLOOKUP($F$2,PONDERADORES!A:P,IF(AND(INFORMACION!$T2274='REFERENCIAS RIESGO'!$C$36,INFORMACION!$F2274=REFERENCIAS!$C$24),16,IF(INFORMACION!$T2274='REFERENCIAS RIESGO'!$C$36,13,IF(INFORMACION!$F2274=REFERENCIAS!$C$24,10,7))),0)+VLOOKUP(T2274,REFERENCIAS!$C:$D,2,0)*VLOOKUP($T$2,PONDERADORES!A:P,IF(AND(INFORMACION!$T2274='REFERENCIAS RIESGO'!$C$36,INFORMACION!$F2274=REFERENCIAS!$C$24),16,IF(INFORMACION!$T2274='REFERENCIAS RIESGO'!$C$36,13,IF(INFORMACION!$F2274=REFERENCIAS!$C$24,10,7))),0)+VLOOKUP(IF(J2274&lt;=0.2,0.2,IF(AND(J2274&gt;0.2,J2274&lt;=0.4),0.4,IF(AND(J2274&gt;0.4,J2274&lt;=0.6),0.6,IF(AND(J2274&gt;0.6,J2274&lt;=0.8),0.8,IF(AND(J2274&gt;0.8,J2274&lt;=1),1))))),REFERENCIAS!$C:$D,2,0)*VLOOKUP($J$2,PONDERADORES!A:P,IF(AND(INFORMACION!$T2274='REFERENCIAS RIESGO'!$C$36,INFORMACION!$F2274=REFERENCIAS!$C$24),16,IF(INFORMACION!$T2274='REFERENCIAS RIESGO'!$C$36,13,IF(INFORMACION!$F2274=REFERENCIAS!$C$24,10,7))),0)</f>
        <v>#REF!</v>
      </c>
      <c r="Y2274" s="68">
        <f>+VLOOKUP(M2274,REFERENCIAS!$C:$D,2,0)*VLOOKUP($M$2,PONDERADORES!$A$7:$G$9,7,0)+VLOOKUP(N2274,REFERENCIAS!$C:$D,2,0)*VLOOKUP($N$2,PONDERADORES!$A$7:$G$9,7,0)+VLOOKUP(O2274,REFERENCIAS!$C:$D,2,0)*VLOOKUP($O$2,PONDERADORES!$A$7:$G$9,7,0)</f>
        <v>0.2</v>
      </c>
      <c r="Z2274" s="2">
        <f>+VLOOKUP(IF(R2274&lt;0.1,0,IF(AND(R2274&gt;=0.1,R2274&lt;0.2),0.1,IF(AND(R2274&gt;=0.2,R2274&lt;0.3),0.2,IF(R2274&gt;0.3,0.3,)))),REFERENCIAS!$C:$D,2,0)*VLOOKUP($R$2,PONDERADORES!$A$11:$G$11,7,0)</f>
        <v>15</v>
      </c>
      <c r="AA2274" s="92"/>
      <c r="AB2274" s="95" t="e">
        <f t="shared" ca="1" si="139"/>
        <v>#REF!</v>
      </c>
      <c r="AC2274" s="23" t="e">
        <f ca="1">IF(AB2274&gt;REFERENCIAS!$C$62,REFERENCIAS!$B$62,IF(AND(AB2274&gt;=REFERENCIAS!$C$63,AB2274&lt;REFERENCIAS!$D$63),REFERENCIAS!$B$63,IF(AND(AB2274&gt;REFERENCIAS!$C$64,AB2274&lt;=REFERENCIAS!$D$64),REFERENCIAS!$B$64,IF(AND(AB2274&gt;=REFERENCIAS!$C$65,AB2274&lt;REFERENCIAS!$D$65),REFERENCIAS!$B$65, "Revisar"))))</f>
        <v>#REF!</v>
      </c>
      <c r="AD2274" s="94" t="e">
        <f ca="1">VLOOKUP(AC2274,REFERENCIAS!$B$62:$G$65,4,FALSE)</f>
        <v>#REF!</v>
      </c>
    </row>
    <row r="2275" spans="1:30" ht="17.25" x14ac:dyDescent="0.25">
      <c r="A2275" s="74"/>
      <c r="B2275" s="19"/>
      <c r="C2275" s="19"/>
      <c r="D2275" s="50"/>
      <c r="E2275" s="73"/>
      <c r="F2275" s="74"/>
      <c r="G2275" s="9"/>
      <c r="H2275" s="48"/>
      <c r="I2275" s="49">
        <f t="shared" ca="1" si="137"/>
        <v>2022</v>
      </c>
      <c r="J2275" s="22">
        <f t="shared" ca="1" si="136"/>
        <v>1</v>
      </c>
      <c r="K2275" s="19"/>
      <c r="L2275" s="73"/>
      <c r="M2275" s="74"/>
      <c r="N2275" s="19"/>
      <c r="O2275" s="73"/>
      <c r="P2275" s="82">
        <v>1</v>
      </c>
      <c r="Q2275" s="24">
        <v>1</v>
      </c>
      <c r="R2275" s="81">
        <f t="shared" si="138"/>
        <v>1</v>
      </c>
      <c r="S2275" s="87"/>
      <c r="T2275" s="19"/>
      <c r="U2275" s="25"/>
      <c r="V2275" s="25"/>
      <c r="W2275" s="81"/>
      <c r="X2275" s="91" t="e">
        <f ca="1">+VLOOKUP(#REF!,REFERENCIAS!$C:$D,2,0)*VLOOKUP(#REF!,PONDERADORES!A:P,IF(AND(INFORMACION!$T2275='REFERENCIAS RIESGO'!$C$36,INFORMACION!$F2275=REFERENCIAS!$C$24),16,IF(INFORMACION!$T2275='REFERENCIAS RIESGO'!$C$36,13,IF(INFORMACION!$F2275=REFERENCIAS!$C$24,10,7))),0)+VLOOKUP(K2275,REFERENCIAS!$C:$D,2,0)*VLOOKUP($K$2,PONDERADORES!A:P,IF(AND(INFORMACION!$T2275='REFERENCIAS RIESGO'!$C$36,INFORMACION!$F2275=REFERENCIAS!$C$24),16,IF(INFORMACION!$T2275='REFERENCIAS RIESGO'!$C$36,13,IF(INFORMACION!$F2275=REFERENCIAS!$C$24,10,7))),0)+VLOOKUP(L2275,REFERENCIAS!$C:$D,2,0)*VLOOKUP($L$2,PONDERADORES!A:P,IF(AND(INFORMACION!$T2275='REFERENCIAS RIESGO'!$C$36,INFORMACION!$F2275=REFERENCIAS!$C$24),16,IF(INFORMACION!$T2275='REFERENCIAS RIESGO'!$C$36,13,IF(INFORMACION!$F2275=REFERENCIAS!$C$24,10,7))),0)+VLOOKUP(F2275,REFERENCIAS!$C:$D,2,0)*VLOOKUP($F$2,PONDERADORES!A:P,IF(AND(INFORMACION!$T2275='REFERENCIAS RIESGO'!$C$36,INFORMACION!$F2275=REFERENCIAS!$C$24),16,IF(INFORMACION!$T2275='REFERENCIAS RIESGO'!$C$36,13,IF(INFORMACION!$F2275=REFERENCIAS!$C$24,10,7))),0)+VLOOKUP(T2275,REFERENCIAS!$C:$D,2,0)*VLOOKUP($T$2,PONDERADORES!A:P,IF(AND(INFORMACION!$T2275='REFERENCIAS RIESGO'!$C$36,INFORMACION!$F2275=REFERENCIAS!$C$24),16,IF(INFORMACION!$T2275='REFERENCIAS RIESGO'!$C$36,13,IF(INFORMACION!$F2275=REFERENCIAS!$C$24,10,7))),0)+VLOOKUP(IF(J2275&lt;=0.2,0.2,IF(AND(J2275&gt;0.2,J2275&lt;=0.4),0.4,IF(AND(J2275&gt;0.4,J2275&lt;=0.6),0.6,IF(AND(J2275&gt;0.6,J2275&lt;=0.8),0.8,IF(AND(J2275&gt;0.8,J2275&lt;=1),1))))),REFERENCIAS!$C:$D,2,0)*VLOOKUP($J$2,PONDERADORES!A:P,IF(AND(INFORMACION!$T2275='REFERENCIAS RIESGO'!$C$36,INFORMACION!$F2275=REFERENCIAS!$C$24),16,IF(INFORMACION!$T2275='REFERENCIAS RIESGO'!$C$36,13,IF(INFORMACION!$F2275=REFERENCIAS!$C$24,10,7))),0)</f>
        <v>#REF!</v>
      </c>
      <c r="Y2275" s="68">
        <f>+VLOOKUP(M2275,REFERENCIAS!$C:$D,2,0)*VLOOKUP($M$2,PONDERADORES!$A$7:$G$9,7,0)+VLOOKUP(N2275,REFERENCIAS!$C:$D,2,0)*VLOOKUP($N$2,PONDERADORES!$A$7:$G$9,7,0)+VLOOKUP(O2275,REFERENCIAS!$C:$D,2,0)*VLOOKUP($O$2,PONDERADORES!$A$7:$G$9,7,0)</f>
        <v>0.2</v>
      </c>
      <c r="Z2275" s="2">
        <f>+VLOOKUP(IF(R2275&lt;0.1,0,IF(AND(R2275&gt;=0.1,R2275&lt;0.2),0.1,IF(AND(R2275&gt;=0.2,R2275&lt;0.3),0.2,IF(R2275&gt;0.3,0.3,)))),REFERENCIAS!$C:$D,2,0)*VLOOKUP($R$2,PONDERADORES!$A$11:$G$11,7,0)</f>
        <v>15</v>
      </c>
      <c r="AA2275" s="92"/>
      <c r="AB2275" s="95" t="e">
        <f t="shared" ca="1" si="139"/>
        <v>#REF!</v>
      </c>
      <c r="AC2275" s="23" t="e">
        <f ca="1">IF(AB2275&gt;REFERENCIAS!$C$62,REFERENCIAS!$B$62,IF(AND(AB2275&gt;=REFERENCIAS!$C$63,AB2275&lt;REFERENCIAS!$D$63),REFERENCIAS!$B$63,IF(AND(AB2275&gt;REFERENCIAS!$C$64,AB2275&lt;=REFERENCIAS!$D$64),REFERENCIAS!$B$64,IF(AND(AB2275&gt;=REFERENCIAS!$C$65,AB2275&lt;REFERENCIAS!$D$65),REFERENCIAS!$B$65, "Revisar"))))</f>
        <v>#REF!</v>
      </c>
      <c r="AD2275" s="94" t="e">
        <f ca="1">VLOOKUP(AC2275,REFERENCIAS!$B$62:$G$65,4,FALSE)</f>
        <v>#REF!</v>
      </c>
    </row>
    <row r="2276" spans="1:30" ht="17.25" x14ac:dyDescent="0.25">
      <c r="A2276" s="74"/>
      <c r="B2276" s="19"/>
      <c r="C2276" s="19"/>
      <c r="D2276" s="50"/>
      <c r="E2276" s="73"/>
      <c r="F2276" s="74"/>
      <c r="G2276" s="9"/>
      <c r="H2276" s="48"/>
      <c r="I2276" s="49">
        <f t="shared" ca="1" si="137"/>
        <v>2022</v>
      </c>
      <c r="J2276" s="22">
        <f t="shared" ca="1" si="136"/>
        <v>1</v>
      </c>
      <c r="K2276" s="19"/>
      <c r="L2276" s="73"/>
      <c r="M2276" s="74"/>
      <c r="N2276" s="19"/>
      <c r="O2276" s="73"/>
      <c r="P2276" s="82">
        <v>1</v>
      </c>
      <c r="Q2276" s="24">
        <v>1</v>
      </c>
      <c r="R2276" s="81">
        <f t="shared" si="138"/>
        <v>1</v>
      </c>
      <c r="S2276" s="87"/>
      <c r="T2276" s="19"/>
      <c r="U2276" s="25"/>
      <c r="V2276" s="25"/>
      <c r="W2276" s="81"/>
      <c r="X2276" s="91" t="e">
        <f ca="1">+VLOOKUP(#REF!,REFERENCIAS!$C:$D,2,0)*VLOOKUP(#REF!,PONDERADORES!A:P,IF(AND(INFORMACION!$T2276='REFERENCIAS RIESGO'!$C$36,INFORMACION!$F2276=REFERENCIAS!$C$24),16,IF(INFORMACION!$T2276='REFERENCIAS RIESGO'!$C$36,13,IF(INFORMACION!$F2276=REFERENCIAS!$C$24,10,7))),0)+VLOOKUP(K2276,REFERENCIAS!$C:$D,2,0)*VLOOKUP($K$2,PONDERADORES!A:P,IF(AND(INFORMACION!$T2276='REFERENCIAS RIESGO'!$C$36,INFORMACION!$F2276=REFERENCIAS!$C$24),16,IF(INFORMACION!$T2276='REFERENCIAS RIESGO'!$C$36,13,IF(INFORMACION!$F2276=REFERENCIAS!$C$24,10,7))),0)+VLOOKUP(L2276,REFERENCIAS!$C:$D,2,0)*VLOOKUP($L$2,PONDERADORES!A:P,IF(AND(INFORMACION!$T2276='REFERENCIAS RIESGO'!$C$36,INFORMACION!$F2276=REFERENCIAS!$C$24),16,IF(INFORMACION!$T2276='REFERENCIAS RIESGO'!$C$36,13,IF(INFORMACION!$F2276=REFERENCIAS!$C$24,10,7))),0)+VLOOKUP(F2276,REFERENCIAS!$C:$D,2,0)*VLOOKUP($F$2,PONDERADORES!A:P,IF(AND(INFORMACION!$T2276='REFERENCIAS RIESGO'!$C$36,INFORMACION!$F2276=REFERENCIAS!$C$24),16,IF(INFORMACION!$T2276='REFERENCIAS RIESGO'!$C$36,13,IF(INFORMACION!$F2276=REFERENCIAS!$C$24,10,7))),0)+VLOOKUP(T2276,REFERENCIAS!$C:$D,2,0)*VLOOKUP($T$2,PONDERADORES!A:P,IF(AND(INFORMACION!$T2276='REFERENCIAS RIESGO'!$C$36,INFORMACION!$F2276=REFERENCIAS!$C$24),16,IF(INFORMACION!$T2276='REFERENCIAS RIESGO'!$C$36,13,IF(INFORMACION!$F2276=REFERENCIAS!$C$24,10,7))),0)+VLOOKUP(IF(J2276&lt;=0.2,0.2,IF(AND(J2276&gt;0.2,J2276&lt;=0.4),0.4,IF(AND(J2276&gt;0.4,J2276&lt;=0.6),0.6,IF(AND(J2276&gt;0.6,J2276&lt;=0.8),0.8,IF(AND(J2276&gt;0.8,J2276&lt;=1),1))))),REFERENCIAS!$C:$D,2,0)*VLOOKUP($J$2,PONDERADORES!A:P,IF(AND(INFORMACION!$T2276='REFERENCIAS RIESGO'!$C$36,INFORMACION!$F2276=REFERENCIAS!$C$24),16,IF(INFORMACION!$T2276='REFERENCIAS RIESGO'!$C$36,13,IF(INFORMACION!$F2276=REFERENCIAS!$C$24,10,7))),0)</f>
        <v>#REF!</v>
      </c>
      <c r="Y2276" s="68">
        <f>+VLOOKUP(M2276,REFERENCIAS!$C:$D,2,0)*VLOOKUP($M$2,PONDERADORES!$A$7:$G$9,7,0)+VLOOKUP(N2276,REFERENCIAS!$C:$D,2,0)*VLOOKUP($N$2,PONDERADORES!$A$7:$G$9,7,0)+VLOOKUP(O2276,REFERENCIAS!$C:$D,2,0)*VLOOKUP($O$2,PONDERADORES!$A$7:$G$9,7,0)</f>
        <v>0.2</v>
      </c>
      <c r="Z2276" s="2">
        <f>+VLOOKUP(IF(R2276&lt;0.1,0,IF(AND(R2276&gt;=0.1,R2276&lt;0.2),0.1,IF(AND(R2276&gt;=0.2,R2276&lt;0.3),0.2,IF(R2276&gt;0.3,0.3,)))),REFERENCIAS!$C:$D,2,0)*VLOOKUP($R$2,PONDERADORES!$A$11:$G$11,7,0)</f>
        <v>15</v>
      </c>
      <c r="AA2276" s="92"/>
      <c r="AB2276" s="95" t="e">
        <f t="shared" ca="1" si="139"/>
        <v>#REF!</v>
      </c>
      <c r="AC2276" s="23" t="e">
        <f ca="1">IF(AB2276&gt;REFERENCIAS!$C$62,REFERENCIAS!$B$62,IF(AND(AB2276&gt;=REFERENCIAS!$C$63,AB2276&lt;REFERENCIAS!$D$63),REFERENCIAS!$B$63,IF(AND(AB2276&gt;REFERENCIAS!$C$64,AB2276&lt;=REFERENCIAS!$D$64),REFERENCIAS!$B$64,IF(AND(AB2276&gt;=REFERENCIAS!$C$65,AB2276&lt;REFERENCIAS!$D$65),REFERENCIAS!$B$65, "Revisar"))))</f>
        <v>#REF!</v>
      </c>
      <c r="AD2276" s="94" t="e">
        <f ca="1">VLOOKUP(AC2276,REFERENCIAS!$B$62:$G$65,4,FALSE)</f>
        <v>#REF!</v>
      </c>
    </row>
    <row r="2277" spans="1:30" ht="17.25" x14ac:dyDescent="0.25">
      <c r="A2277" s="74"/>
      <c r="B2277" s="19"/>
      <c r="C2277" s="19"/>
      <c r="D2277" s="50"/>
      <c r="E2277" s="73"/>
      <c r="F2277" s="74"/>
      <c r="G2277" s="9"/>
      <c r="H2277" s="48"/>
      <c r="I2277" s="49">
        <f t="shared" ca="1" si="137"/>
        <v>2022</v>
      </c>
      <c r="J2277" s="22">
        <f t="shared" ca="1" si="136"/>
        <v>1</v>
      </c>
      <c r="K2277" s="19"/>
      <c r="L2277" s="73"/>
      <c r="M2277" s="74"/>
      <c r="N2277" s="19"/>
      <c r="O2277" s="73"/>
      <c r="P2277" s="82">
        <v>1</v>
      </c>
      <c r="Q2277" s="24">
        <v>1</v>
      </c>
      <c r="R2277" s="81">
        <f t="shared" si="138"/>
        <v>1</v>
      </c>
      <c r="S2277" s="87"/>
      <c r="T2277" s="19"/>
      <c r="U2277" s="25"/>
      <c r="V2277" s="25"/>
      <c r="W2277" s="81"/>
      <c r="X2277" s="91" t="e">
        <f ca="1">+VLOOKUP(#REF!,REFERENCIAS!$C:$D,2,0)*VLOOKUP(#REF!,PONDERADORES!A:P,IF(AND(INFORMACION!$T2277='REFERENCIAS RIESGO'!$C$36,INFORMACION!$F2277=REFERENCIAS!$C$24),16,IF(INFORMACION!$T2277='REFERENCIAS RIESGO'!$C$36,13,IF(INFORMACION!$F2277=REFERENCIAS!$C$24,10,7))),0)+VLOOKUP(K2277,REFERENCIAS!$C:$D,2,0)*VLOOKUP($K$2,PONDERADORES!A:P,IF(AND(INFORMACION!$T2277='REFERENCIAS RIESGO'!$C$36,INFORMACION!$F2277=REFERENCIAS!$C$24),16,IF(INFORMACION!$T2277='REFERENCIAS RIESGO'!$C$36,13,IF(INFORMACION!$F2277=REFERENCIAS!$C$24,10,7))),0)+VLOOKUP(L2277,REFERENCIAS!$C:$D,2,0)*VLOOKUP($L$2,PONDERADORES!A:P,IF(AND(INFORMACION!$T2277='REFERENCIAS RIESGO'!$C$36,INFORMACION!$F2277=REFERENCIAS!$C$24),16,IF(INFORMACION!$T2277='REFERENCIAS RIESGO'!$C$36,13,IF(INFORMACION!$F2277=REFERENCIAS!$C$24,10,7))),0)+VLOOKUP(F2277,REFERENCIAS!$C:$D,2,0)*VLOOKUP($F$2,PONDERADORES!A:P,IF(AND(INFORMACION!$T2277='REFERENCIAS RIESGO'!$C$36,INFORMACION!$F2277=REFERENCIAS!$C$24),16,IF(INFORMACION!$T2277='REFERENCIAS RIESGO'!$C$36,13,IF(INFORMACION!$F2277=REFERENCIAS!$C$24,10,7))),0)+VLOOKUP(T2277,REFERENCIAS!$C:$D,2,0)*VLOOKUP($T$2,PONDERADORES!A:P,IF(AND(INFORMACION!$T2277='REFERENCIAS RIESGO'!$C$36,INFORMACION!$F2277=REFERENCIAS!$C$24),16,IF(INFORMACION!$T2277='REFERENCIAS RIESGO'!$C$36,13,IF(INFORMACION!$F2277=REFERENCIAS!$C$24,10,7))),0)+VLOOKUP(IF(J2277&lt;=0.2,0.2,IF(AND(J2277&gt;0.2,J2277&lt;=0.4),0.4,IF(AND(J2277&gt;0.4,J2277&lt;=0.6),0.6,IF(AND(J2277&gt;0.6,J2277&lt;=0.8),0.8,IF(AND(J2277&gt;0.8,J2277&lt;=1),1))))),REFERENCIAS!$C:$D,2,0)*VLOOKUP($J$2,PONDERADORES!A:P,IF(AND(INFORMACION!$T2277='REFERENCIAS RIESGO'!$C$36,INFORMACION!$F2277=REFERENCIAS!$C$24),16,IF(INFORMACION!$T2277='REFERENCIAS RIESGO'!$C$36,13,IF(INFORMACION!$F2277=REFERENCIAS!$C$24,10,7))),0)</f>
        <v>#REF!</v>
      </c>
      <c r="Y2277" s="68">
        <f>+VLOOKUP(M2277,REFERENCIAS!$C:$D,2,0)*VLOOKUP($M$2,PONDERADORES!$A$7:$G$9,7,0)+VLOOKUP(N2277,REFERENCIAS!$C:$D,2,0)*VLOOKUP($N$2,PONDERADORES!$A$7:$G$9,7,0)+VLOOKUP(O2277,REFERENCIAS!$C:$D,2,0)*VLOOKUP($O$2,PONDERADORES!$A$7:$G$9,7,0)</f>
        <v>0.2</v>
      </c>
      <c r="Z2277" s="2">
        <f>+VLOOKUP(IF(R2277&lt;0.1,0,IF(AND(R2277&gt;=0.1,R2277&lt;0.2),0.1,IF(AND(R2277&gt;=0.2,R2277&lt;0.3),0.2,IF(R2277&gt;0.3,0.3,)))),REFERENCIAS!$C:$D,2,0)*VLOOKUP($R$2,PONDERADORES!$A$11:$G$11,7,0)</f>
        <v>15</v>
      </c>
      <c r="AA2277" s="92"/>
      <c r="AB2277" s="95" t="e">
        <f t="shared" ca="1" si="139"/>
        <v>#REF!</v>
      </c>
      <c r="AC2277" s="23" t="e">
        <f ca="1">IF(AB2277&gt;REFERENCIAS!$C$62,REFERENCIAS!$B$62,IF(AND(AB2277&gt;=REFERENCIAS!$C$63,AB2277&lt;REFERENCIAS!$D$63),REFERENCIAS!$B$63,IF(AND(AB2277&gt;REFERENCIAS!$C$64,AB2277&lt;=REFERENCIAS!$D$64),REFERENCIAS!$B$64,IF(AND(AB2277&gt;=REFERENCIAS!$C$65,AB2277&lt;REFERENCIAS!$D$65),REFERENCIAS!$B$65, "Revisar"))))</f>
        <v>#REF!</v>
      </c>
      <c r="AD2277" s="94" t="e">
        <f ca="1">VLOOKUP(AC2277,REFERENCIAS!$B$62:$G$65,4,FALSE)</f>
        <v>#REF!</v>
      </c>
    </row>
    <row r="2278" spans="1:30" ht="17.25" x14ac:dyDescent="0.25">
      <c r="A2278" s="74"/>
      <c r="B2278" s="19"/>
      <c r="C2278" s="19"/>
      <c r="D2278" s="50"/>
      <c r="E2278" s="73"/>
      <c r="F2278" s="74"/>
      <c r="G2278" s="9"/>
      <c r="H2278" s="48"/>
      <c r="I2278" s="49">
        <f t="shared" ca="1" si="137"/>
        <v>2022</v>
      </c>
      <c r="J2278" s="22">
        <f t="shared" ca="1" si="136"/>
        <v>1</v>
      </c>
      <c r="K2278" s="19"/>
      <c r="L2278" s="73"/>
      <c r="M2278" s="74"/>
      <c r="N2278" s="19"/>
      <c r="O2278" s="73"/>
      <c r="P2278" s="82">
        <v>1</v>
      </c>
      <c r="Q2278" s="24">
        <v>1</v>
      </c>
      <c r="R2278" s="81">
        <f t="shared" si="138"/>
        <v>1</v>
      </c>
      <c r="S2278" s="87"/>
      <c r="T2278" s="19"/>
      <c r="U2278" s="25"/>
      <c r="V2278" s="25"/>
      <c r="W2278" s="81"/>
      <c r="X2278" s="91" t="e">
        <f ca="1">+VLOOKUP(#REF!,REFERENCIAS!$C:$D,2,0)*VLOOKUP(#REF!,PONDERADORES!A:P,IF(AND(INFORMACION!$T2278='REFERENCIAS RIESGO'!$C$36,INFORMACION!$F2278=REFERENCIAS!$C$24),16,IF(INFORMACION!$T2278='REFERENCIAS RIESGO'!$C$36,13,IF(INFORMACION!$F2278=REFERENCIAS!$C$24,10,7))),0)+VLOOKUP(K2278,REFERENCIAS!$C:$D,2,0)*VLOOKUP($K$2,PONDERADORES!A:P,IF(AND(INFORMACION!$T2278='REFERENCIAS RIESGO'!$C$36,INFORMACION!$F2278=REFERENCIAS!$C$24),16,IF(INFORMACION!$T2278='REFERENCIAS RIESGO'!$C$36,13,IF(INFORMACION!$F2278=REFERENCIAS!$C$24,10,7))),0)+VLOOKUP(L2278,REFERENCIAS!$C:$D,2,0)*VLOOKUP($L$2,PONDERADORES!A:P,IF(AND(INFORMACION!$T2278='REFERENCIAS RIESGO'!$C$36,INFORMACION!$F2278=REFERENCIAS!$C$24),16,IF(INFORMACION!$T2278='REFERENCIAS RIESGO'!$C$36,13,IF(INFORMACION!$F2278=REFERENCIAS!$C$24,10,7))),0)+VLOOKUP(F2278,REFERENCIAS!$C:$D,2,0)*VLOOKUP($F$2,PONDERADORES!A:P,IF(AND(INFORMACION!$T2278='REFERENCIAS RIESGO'!$C$36,INFORMACION!$F2278=REFERENCIAS!$C$24),16,IF(INFORMACION!$T2278='REFERENCIAS RIESGO'!$C$36,13,IF(INFORMACION!$F2278=REFERENCIAS!$C$24,10,7))),0)+VLOOKUP(T2278,REFERENCIAS!$C:$D,2,0)*VLOOKUP($T$2,PONDERADORES!A:P,IF(AND(INFORMACION!$T2278='REFERENCIAS RIESGO'!$C$36,INFORMACION!$F2278=REFERENCIAS!$C$24),16,IF(INFORMACION!$T2278='REFERENCIAS RIESGO'!$C$36,13,IF(INFORMACION!$F2278=REFERENCIAS!$C$24,10,7))),0)+VLOOKUP(IF(J2278&lt;=0.2,0.2,IF(AND(J2278&gt;0.2,J2278&lt;=0.4),0.4,IF(AND(J2278&gt;0.4,J2278&lt;=0.6),0.6,IF(AND(J2278&gt;0.6,J2278&lt;=0.8),0.8,IF(AND(J2278&gt;0.8,J2278&lt;=1),1))))),REFERENCIAS!$C:$D,2,0)*VLOOKUP($J$2,PONDERADORES!A:P,IF(AND(INFORMACION!$T2278='REFERENCIAS RIESGO'!$C$36,INFORMACION!$F2278=REFERENCIAS!$C$24),16,IF(INFORMACION!$T2278='REFERENCIAS RIESGO'!$C$36,13,IF(INFORMACION!$F2278=REFERENCIAS!$C$24,10,7))),0)</f>
        <v>#REF!</v>
      </c>
      <c r="Y2278" s="68">
        <f>+VLOOKUP(M2278,REFERENCIAS!$C:$D,2,0)*VLOOKUP($M$2,PONDERADORES!$A$7:$G$9,7,0)+VLOOKUP(N2278,REFERENCIAS!$C:$D,2,0)*VLOOKUP($N$2,PONDERADORES!$A$7:$G$9,7,0)+VLOOKUP(O2278,REFERENCIAS!$C:$D,2,0)*VLOOKUP($O$2,PONDERADORES!$A$7:$G$9,7,0)</f>
        <v>0.2</v>
      </c>
      <c r="Z2278" s="2">
        <f>+VLOOKUP(IF(R2278&lt;0.1,0,IF(AND(R2278&gt;=0.1,R2278&lt;0.2),0.1,IF(AND(R2278&gt;=0.2,R2278&lt;0.3),0.2,IF(R2278&gt;0.3,0.3,)))),REFERENCIAS!$C:$D,2,0)*VLOOKUP($R$2,PONDERADORES!$A$11:$G$11,7,0)</f>
        <v>15</v>
      </c>
      <c r="AA2278" s="92"/>
      <c r="AB2278" s="95" t="e">
        <f t="shared" ca="1" si="139"/>
        <v>#REF!</v>
      </c>
      <c r="AC2278" s="23" t="e">
        <f ca="1">IF(AB2278&gt;REFERENCIAS!$C$62,REFERENCIAS!$B$62,IF(AND(AB2278&gt;=REFERENCIAS!$C$63,AB2278&lt;REFERENCIAS!$D$63),REFERENCIAS!$B$63,IF(AND(AB2278&gt;REFERENCIAS!$C$64,AB2278&lt;=REFERENCIAS!$D$64),REFERENCIAS!$B$64,IF(AND(AB2278&gt;=REFERENCIAS!$C$65,AB2278&lt;REFERENCIAS!$D$65),REFERENCIAS!$B$65, "Revisar"))))</f>
        <v>#REF!</v>
      </c>
      <c r="AD2278" s="94" t="e">
        <f ca="1">VLOOKUP(AC2278,REFERENCIAS!$B$62:$G$65,4,FALSE)</f>
        <v>#REF!</v>
      </c>
    </row>
    <row r="2279" spans="1:30" ht="17.25" x14ac:dyDescent="0.25">
      <c r="A2279" s="74"/>
      <c r="B2279" s="19"/>
      <c r="C2279" s="19"/>
      <c r="D2279" s="50"/>
      <c r="E2279" s="73"/>
      <c r="F2279" s="74"/>
      <c r="G2279" s="9"/>
      <c r="H2279" s="48"/>
      <c r="I2279" s="49">
        <f t="shared" ca="1" si="137"/>
        <v>2022</v>
      </c>
      <c r="J2279" s="22">
        <f t="shared" ca="1" si="136"/>
        <v>1</v>
      </c>
      <c r="K2279" s="19"/>
      <c r="L2279" s="73"/>
      <c r="M2279" s="74"/>
      <c r="N2279" s="19"/>
      <c r="O2279" s="73"/>
      <c r="P2279" s="82">
        <v>1</v>
      </c>
      <c r="Q2279" s="24">
        <v>1</v>
      </c>
      <c r="R2279" s="81">
        <f t="shared" si="138"/>
        <v>1</v>
      </c>
      <c r="S2279" s="87"/>
      <c r="T2279" s="19"/>
      <c r="U2279" s="25"/>
      <c r="V2279" s="25"/>
      <c r="W2279" s="81"/>
      <c r="X2279" s="91" t="e">
        <f ca="1">+VLOOKUP(#REF!,REFERENCIAS!$C:$D,2,0)*VLOOKUP(#REF!,PONDERADORES!A:P,IF(AND(INFORMACION!$T2279='REFERENCIAS RIESGO'!$C$36,INFORMACION!$F2279=REFERENCIAS!$C$24),16,IF(INFORMACION!$T2279='REFERENCIAS RIESGO'!$C$36,13,IF(INFORMACION!$F2279=REFERENCIAS!$C$24,10,7))),0)+VLOOKUP(K2279,REFERENCIAS!$C:$D,2,0)*VLOOKUP($K$2,PONDERADORES!A:P,IF(AND(INFORMACION!$T2279='REFERENCIAS RIESGO'!$C$36,INFORMACION!$F2279=REFERENCIAS!$C$24),16,IF(INFORMACION!$T2279='REFERENCIAS RIESGO'!$C$36,13,IF(INFORMACION!$F2279=REFERENCIAS!$C$24,10,7))),0)+VLOOKUP(L2279,REFERENCIAS!$C:$D,2,0)*VLOOKUP($L$2,PONDERADORES!A:P,IF(AND(INFORMACION!$T2279='REFERENCIAS RIESGO'!$C$36,INFORMACION!$F2279=REFERENCIAS!$C$24),16,IF(INFORMACION!$T2279='REFERENCIAS RIESGO'!$C$36,13,IF(INFORMACION!$F2279=REFERENCIAS!$C$24,10,7))),0)+VLOOKUP(F2279,REFERENCIAS!$C:$D,2,0)*VLOOKUP($F$2,PONDERADORES!A:P,IF(AND(INFORMACION!$T2279='REFERENCIAS RIESGO'!$C$36,INFORMACION!$F2279=REFERENCIAS!$C$24),16,IF(INFORMACION!$T2279='REFERENCIAS RIESGO'!$C$36,13,IF(INFORMACION!$F2279=REFERENCIAS!$C$24,10,7))),0)+VLOOKUP(T2279,REFERENCIAS!$C:$D,2,0)*VLOOKUP($T$2,PONDERADORES!A:P,IF(AND(INFORMACION!$T2279='REFERENCIAS RIESGO'!$C$36,INFORMACION!$F2279=REFERENCIAS!$C$24),16,IF(INFORMACION!$T2279='REFERENCIAS RIESGO'!$C$36,13,IF(INFORMACION!$F2279=REFERENCIAS!$C$24,10,7))),0)+VLOOKUP(IF(J2279&lt;=0.2,0.2,IF(AND(J2279&gt;0.2,J2279&lt;=0.4),0.4,IF(AND(J2279&gt;0.4,J2279&lt;=0.6),0.6,IF(AND(J2279&gt;0.6,J2279&lt;=0.8),0.8,IF(AND(J2279&gt;0.8,J2279&lt;=1),1))))),REFERENCIAS!$C:$D,2,0)*VLOOKUP($J$2,PONDERADORES!A:P,IF(AND(INFORMACION!$T2279='REFERENCIAS RIESGO'!$C$36,INFORMACION!$F2279=REFERENCIAS!$C$24),16,IF(INFORMACION!$T2279='REFERENCIAS RIESGO'!$C$36,13,IF(INFORMACION!$F2279=REFERENCIAS!$C$24,10,7))),0)</f>
        <v>#REF!</v>
      </c>
      <c r="Y2279" s="68">
        <f>+VLOOKUP(M2279,REFERENCIAS!$C:$D,2,0)*VLOOKUP($M$2,PONDERADORES!$A$7:$G$9,7,0)+VLOOKUP(N2279,REFERENCIAS!$C:$D,2,0)*VLOOKUP($N$2,PONDERADORES!$A$7:$G$9,7,0)+VLOOKUP(O2279,REFERENCIAS!$C:$D,2,0)*VLOOKUP($O$2,PONDERADORES!$A$7:$G$9,7,0)</f>
        <v>0.2</v>
      </c>
      <c r="Z2279" s="2">
        <f>+VLOOKUP(IF(R2279&lt;0.1,0,IF(AND(R2279&gt;=0.1,R2279&lt;0.2),0.1,IF(AND(R2279&gt;=0.2,R2279&lt;0.3),0.2,IF(R2279&gt;0.3,0.3,)))),REFERENCIAS!$C:$D,2,0)*VLOOKUP($R$2,PONDERADORES!$A$11:$G$11,7,0)</f>
        <v>15</v>
      </c>
      <c r="AA2279" s="92"/>
      <c r="AB2279" s="95" t="e">
        <f t="shared" ca="1" si="139"/>
        <v>#REF!</v>
      </c>
      <c r="AC2279" s="23" t="e">
        <f ca="1">IF(AB2279&gt;REFERENCIAS!$C$62,REFERENCIAS!$B$62,IF(AND(AB2279&gt;=REFERENCIAS!$C$63,AB2279&lt;REFERENCIAS!$D$63),REFERENCIAS!$B$63,IF(AND(AB2279&gt;REFERENCIAS!$C$64,AB2279&lt;=REFERENCIAS!$D$64),REFERENCIAS!$B$64,IF(AND(AB2279&gt;=REFERENCIAS!$C$65,AB2279&lt;REFERENCIAS!$D$65),REFERENCIAS!$B$65, "Revisar"))))</f>
        <v>#REF!</v>
      </c>
      <c r="AD2279" s="94" t="e">
        <f ca="1">VLOOKUP(AC2279,REFERENCIAS!$B$62:$G$65,4,FALSE)</f>
        <v>#REF!</v>
      </c>
    </row>
    <row r="2280" spans="1:30" ht="17.25" x14ac:dyDescent="0.25">
      <c r="A2280" s="74"/>
      <c r="B2280" s="19"/>
      <c r="C2280" s="19"/>
      <c r="D2280" s="50"/>
      <c r="E2280" s="73"/>
      <c r="F2280" s="74"/>
      <c r="G2280" s="9"/>
      <c r="H2280" s="48"/>
      <c r="I2280" s="49">
        <f t="shared" ca="1" si="137"/>
        <v>2022</v>
      </c>
      <c r="J2280" s="22">
        <f t="shared" ca="1" si="136"/>
        <v>1</v>
      </c>
      <c r="K2280" s="19"/>
      <c r="L2280" s="73"/>
      <c r="M2280" s="74"/>
      <c r="N2280" s="19"/>
      <c r="O2280" s="73"/>
      <c r="P2280" s="82">
        <v>1</v>
      </c>
      <c r="Q2280" s="24">
        <v>1</v>
      </c>
      <c r="R2280" s="81">
        <f t="shared" si="138"/>
        <v>1</v>
      </c>
      <c r="S2280" s="87"/>
      <c r="T2280" s="19"/>
      <c r="U2280" s="25"/>
      <c r="V2280" s="25"/>
      <c r="W2280" s="81"/>
      <c r="X2280" s="91" t="e">
        <f ca="1">+VLOOKUP(#REF!,REFERENCIAS!$C:$D,2,0)*VLOOKUP(#REF!,PONDERADORES!A:P,IF(AND(INFORMACION!$T2280='REFERENCIAS RIESGO'!$C$36,INFORMACION!$F2280=REFERENCIAS!$C$24),16,IF(INFORMACION!$T2280='REFERENCIAS RIESGO'!$C$36,13,IF(INFORMACION!$F2280=REFERENCIAS!$C$24,10,7))),0)+VLOOKUP(K2280,REFERENCIAS!$C:$D,2,0)*VLOOKUP($K$2,PONDERADORES!A:P,IF(AND(INFORMACION!$T2280='REFERENCIAS RIESGO'!$C$36,INFORMACION!$F2280=REFERENCIAS!$C$24),16,IF(INFORMACION!$T2280='REFERENCIAS RIESGO'!$C$36,13,IF(INFORMACION!$F2280=REFERENCIAS!$C$24,10,7))),0)+VLOOKUP(L2280,REFERENCIAS!$C:$D,2,0)*VLOOKUP($L$2,PONDERADORES!A:P,IF(AND(INFORMACION!$T2280='REFERENCIAS RIESGO'!$C$36,INFORMACION!$F2280=REFERENCIAS!$C$24),16,IF(INFORMACION!$T2280='REFERENCIAS RIESGO'!$C$36,13,IF(INFORMACION!$F2280=REFERENCIAS!$C$24,10,7))),0)+VLOOKUP(F2280,REFERENCIAS!$C:$D,2,0)*VLOOKUP($F$2,PONDERADORES!A:P,IF(AND(INFORMACION!$T2280='REFERENCIAS RIESGO'!$C$36,INFORMACION!$F2280=REFERENCIAS!$C$24),16,IF(INFORMACION!$T2280='REFERENCIAS RIESGO'!$C$36,13,IF(INFORMACION!$F2280=REFERENCIAS!$C$24,10,7))),0)+VLOOKUP(T2280,REFERENCIAS!$C:$D,2,0)*VLOOKUP($T$2,PONDERADORES!A:P,IF(AND(INFORMACION!$T2280='REFERENCIAS RIESGO'!$C$36,INFORMACION!$F2280=REFERENCIAS!$C$24),16,IF(INFORMACION!$T2280='REFERENCIAS RIESGO'!$C$36,13,IF(INFORMACION!$F2280=REFERENCIAS!$C$24,10,7))),0)+VLOOKUP(IF(J2280&lt;=0.2,0.2,IF(AND(J2280&gt;0.2,J2280&lt;=0.4),0.4,IF(AND(J2280&gt;0.4,J2280&lt;=0.6),0.6,IF(AND(J2280&gt;0.6,J2280&lt;=0.8),0.8,IF(AND(J2280&gt;0.8,J2280&lt;=1),1))))),REFERENCIAS!$C:$D,2,0)*VLOOKUP($J$2,PONDERADORES!A:P,IF(AND(INFORMACION!$T2280='REFERENCIAS RIESGO'!$C$36,INFORMACION!$F2280=REFERENCIAS!$C$24),16,IF(INFORMACION!$T2280='REFERENCIAS RIESGO'!$C$36,13,IF(INFORMACION!$F2280=REFERENCIAS!$C$24,10,7))),0)</f>
        <v>#REF!</v>
      </c>
      <c r="Y2280" s="68">
        <f>+VLOOKUP(M2280,REFERENCIAS!$C:$D,2,0)*VLOOKUP($M$2,PONDERADORES!$A$7:$G$9,7,0)+VLOOKUP(N2280,REFERENCIAS!$C:$D,2,0)*VLOOKUP($N$2,PONDERADORES!$A$7:$G$9,7,0)+VLOOKUP(O2280,REFERENCIAS!$C:$D,2,0)*VLOOKUP($O$2,PONDERADORES!$A$7:$G$9,7,0)</f>
        <v>0.2</v>
      </c>
      <c r="Z2280" s="2">
        <f>+VLOOKUP(IF(R2280&lt;0.1,0,IF(AND(R2280&gt;=0.1,R2280&lt;0.2),0.1,IF(AND(R2280&gt;=0.2,R2280&lt;0.3),0.2,IF(R2280&gt;0.3,0.3,)))),REFERENCIAS!$C:$D,2,0)*VLOOKUP($R$2,PONDERADORES!$A$11:$G$11,7,0)</f>
        <v>15</v>
      </c>
      <c r="AA2280" s="92"/>
      <c r="AB2280" s="95" t="e">
        <f t="shared" ca="1" si="139"/>
        <v>#REF!</v>
      </c>
      <c r="AC2280" s="23" t="e">
        <f ca="1">IF(AB2280&gt;REFERENCIAS!$C$62,REFERENCIAS!$B$62,IF(AND(AB2280&gt;=REFERENCIAS!$C$63,AB2280&lt;REFERENCIAS!$D$63),REFERENCIAS!$B$63,IF(AND(AB2280&gt;REFERENCIAS!$C$64,AB2280&lt;=REFERENCIAS!$D$64),REFERENCIAS!$B$64,IF(AND(AB2280&gt;=REFERENCIAS!$C$65,AB2280&lt;REFERENCIAS!$D$65),REFERENCIAS!$B$65, "Revisar"))))</f>
        <v>#REF!</v>
      </c>
      <c r="AD2280" s="94" t="e">
        <f ca="1">VLOOKUP(AC2280,REFERENCIAS!$B$62:$G$65,4,FALSE)</f>
        <v>#REF!</v>
      </c>
    </row>
    <row r="2281" spans="1:30" ht="17.25" x14ac:dyDescent="0.25">
      <c r="A2281" s="74"/>
      <c r="B2281" s="19"/>
      <c r="C2281" s="19"/>
      <c r="D2281" s="50"/>
      <c r="E2281" s="73"/>
      <c r="F2281" s="74"/>
      <c r="G2281" s="9"/>
      <c r="H2281" s="48"/>
      <c r="I2281" s="49">
        <f t="shared" ca="1" si="137"/>
        <v>2022</v>
      </c>
      <c r="J2281" s="22">
        <f t="shared" ca="1" si="136"/>
        <v>1</v>
      </c>
      <c r="K2281" s="19"/>
      <c r="L2281" s="73"/>
      <c r="M2281" s="74"/>
      <c r="N2281" s="19"/>
      <c r="O2281" s="73"/>
      <c r="P2281" s="82">
        <v>1</v>
      </c>
      <c r="Q2281" s="24">
        <v>1</v>
      </c>
      <c r="R2281" s="81">
        <f t="shared" si="138"/>
        <v>1</v>
      </c>
      <c r="S2281" s="87"/>
      <c r="T2281" s="19"/>
      <c r="U2281" s="25"/>
      <c r="V2281" s="25"/>
      <c r="W2281" s="81"/>
      <c r="X2281" s="91" t="e">
        <f ca="1">+VLOOKUP(#REF!,REFERENCIAS!$C:$D,2,0)*VLOOKUP(#REF!,PONDERADORES!A:P,IF(AND(INFORMACION!$T2281='REFERENCIAS RIESGO'!$C$36,INFORMACION!$F2281=REFERENCIAS!$C$24),16,IF(INFORMACION!$T2281='REFERENCIAS RIESGO'!$C$36,13,IF(INFORMACION!$F2281=REFERENCIAS!$C$24,10,7))),0)+VLOOKUP(K2281,REFERENCIAS!$C:$D,2,0)*VLOOKUP($K$2,PONDERADORES!A:P,IF(AND(INFORMACION!$T2281='REFERENCIAS RIESGO'!$C$36,INFORMACION!$F2281=REFERENCIAS!$C$24),16,IF(INFORMACION!$T2281='REFERENCIAS RIESGO'!$C$36,13,IF(INFORMACION!$F2281=REFERENCIAS!$C$24,10,7))),0)+VLOOKUP(L2281,REFERENCIAS!$C:$D,2,0)*VLOOKUP($L$2,PONDERADORES!A:P,IF(AND(INFORMACION!$T2281='REFERENCIAS RIESGO'!$C$36,INFORMACION!$F2281=REFERENCIAS!$C$24),16,IF(INFORMACION!$T2281='REFERENCIAS RIESGO'!$C$36,13,IF(INFORMACION!$F2281=REFERENCIAS!$C$24,10,7))),0)+VLOOKUP(F2281,REFERENCIAS!$C:$D,2,0)*VLOOKUP($F$2,PONDERADORES!A:P,IF(AND(INFORMACION!$T2281='REFERENCIAS RIESGO'!$C$36,INFORMACION!$F2281=REFERENCIAS!$C$24),16,IF(INFORMACION!$T2281='REFERENCIAS RIESGO'!$C$36,13,IF(INFORMACION!$F2281=REFERENCIAS!$C$24,10,7))),0)+VLOOKUP(T2281,REFERENCIAS!$C:$D,2,0)*VLOOKUP($T$2,PONDERADORES!A:P,IF(AND(INFORMACION!$T2281='REFERENCIAS RIESGO'!$C$36,INFORMACION!$F2281=REFERENCIAS!$C$24),16,IF(INFORMACION!$T2281='REFERENCIAS RIESGO'!$C$36,13,IF(INFORMACION!$F2281=REFERENCIAS!$C$24,10,7))),0)+VLOOKUP(IF(J2281&lt;=0.2,0.2,IF(AND(J2281&gt;0.2,J2281&lt;=0.4),0.4,IF(AND(J2281&gt;0.4,J2281&lt;=0.6),0.6,IF(AND(J2281&gt;0.6,J2281&lt;=0.8),0.8,IF(AND(J2281&gt;0.8,J2281&lt;=1),1))))),REFERENCIAS!$C:$D,2,0)*VLOOKUP($J$2,PONDERADORES!A:P,IF(AND(INFORMACION!$T2281='REFERENCIAS RIESGO'!$C$36,INFORMACION!$F2281=REFERENCIAS!$C$24),16,IF(INFORMACION!$T2281='REFERENCIAS RIESGO'!$C$36,13,IF(INFORMACION!$F2281=REFERENCIAS!$C$24,10,7))),0)</f>
        <v>#REF!</v>
      </c>
      <c r="Y2281" s="68">
        <f>+VLOOKUP(M2281,REFERENCIAS!$C:$D,2,0)*VLOOKUP($M$2,PONDERADORES!$A$7:$G$9,7,0)+VLOOKUP(N2281,REFERENCIAS!$C:$D,2,0)*VLOOKUP($N$2,PONDERADORES!$A$7:$G$9,7,0)+VLOOKUP(O2281,REFERENCIAS!$C:$D,2,0)*VLOOKUP($O$2,PONDERADORES!$A$7:$G$9,7,0)</f>
        <v>0.2</v>
      </c>
      <c r="Z2281" s="2">
        <f>+VLOOKUP(IF(R2281&lt;0.1,0,IF(AND(R2281&gt;=0.1,R2281&lt;0.2),0.1,IF(AND(R2281&gt;=0.2,R2281&lt;0.3),0.2,IF(R2281&gt;0.3,0.3,)))),REFERENCIAS!$C:$D,2,0)*VLOOKUP($R$2,PONDERADORES!$A$11:$G$11,7,0)</f>
        <v>15</v>
      </c>
      <c r="AA2281" s="92"/>
      <c r="AB2281" s="95" t="e">
        <f t="shared" ca="1" si="139"/>
        <v>#REF!</v>
      </c>
      <c r="AC2281" s="23" t="e">
        <f ca="1">IF(AB2281&gt;REFERENCIAS!$C$62,REFERENCIAS!$B$62,IF(AND(AB2281&gt;=REFERENCIAS!$C$63,AB2281&lt;REFERENCIAS!$D$63),REFERENCIAS!$B$63,IF(AND(AB2281&gt;REFERENCIAS!$C$64,AB2281&lt;=REFERENCIAS!$D$64),REFERENCIAS!$B$64,IF(AND(AB2281&gt;=REFERENCIAS!$C$65,AB2281&lt;REFERENCIAS!$D$65),REFERENCIAS!$B$65, "Revisar"))))</f>
        <v>#REF!</v>
      </c>
      <c r="AD2281" s="94" t="e">
        <f ca="1">VLOOKUP(AC2281,REFERENCIAS!$B$62:$G$65,4,FALSE)</f>
        <v>#REF!</v>
      </c>
    </row>
    <row r="2282" spans="1:30" ht="17.25" x14ac:dyDescent="0.25">
      <c r="A2282" s="74"/>
      <c r="B2282" s="19"/>
      <c r="C2282" s="19"/>
      <c r="D2282" s="50"/>
      <c r="E2282" s="73"/>
      <c r="F2282" s="74"/>
      <c r="G2282" s="9"/>
      <c r="H2282" s="48"/>
      <c r="I2282" s="49">
        <f t="shared" ca="1" si="137"/>
        <v>2022</v>
      </c>
      <c r="J2282" s="22">
        <f t="shared" ca="1" si="136"/>
        <v>1</v>
      </c>
      <c r="K2282" s="19"/>
      <c r="L2282" s="73"/>
      <c r="M2282" s="74"/>
      <c r="N2282" s="19"/>
      <c r="O2282" s="73"/>
      <c r="P2282" s="82">
        <v>1</v>
      </c>
      <c r="Q2282" s="24">
        <v>1</v>
      </c>
      <c r="R2282" s="81">
        <f t="shared" si="138"/>
        <v>1</v>
      </c>
      <c r="S2282" s="87"/>
      <c r="T2282" s="19"/>
      <c r="U2282" s="25"/>
      <c r="V2282" s="25"/>
      <c r="W2282" s="81"/>
      <c r="X2282" s="91" t="e">
        <f ca="1">+VLOOKUP(#REF!,REFERENCIAS!$C:$D,2,0)*VLOOKUP(#REF!,PONDERADORES!A:P,IF(AND(INFORMACION!$T2282='REFERENCIAS RIESGO'!$C$36,INFORMACION!$F2282=REFERENCIAS!$C$24),16,IF(INFORMACION!$T2282='REFERENCIAS RIESGO'!$C$36,13,IF(INFORMACION!$F2282=REFERENCIAS!$C$24,10,7))),0)+VLOOKUP(K2282,REFERENCIAS!$C:$D,2,0)*VLOOKUP($K$2,PONDERADORES!A:P,IF(AND(INFORMACION!$T2282='REFERENCIAS RIESGO'!$C$36,INFORMACION!$F2282=REFERENCIAS!$C$24),16,IF(INFORMACION!$T2282='REFERENCIAS RIESGO'!$C$36,13,IF(INFORMACION!$F2282=REFERENCIAS!$C$24,10,7))),0)+VLOOKUP(L2282,REFERENCIAS!$C:$D,2,0)*VLOOKUP($L$2,PONDERADORES!A:P,IF(AND(INFORMACION!$T2282='REFERENCIAS RIESGO'!$C$36,INFORMACION!$F2282=REFERENCIAS!$C$24),16,IF(INFORMACION!$T2282='REFERENCIAS RIESGO'!$C$36,13,IF(INFORMACION!$F2282=REFERENCIAS!$C$24,10,7))),0)+VLOOKUP(F2282,REFERENCIAS!$C:$D,2,0)*VLOOKUP($F$2,PONDERADORES!A:P,IF(AND(INFORMACION!$T2282='REFERENCIAS RIESGO'!$C$36,INFORMACION!$F2282=REFERENCIAS!$C$24),16,IF(INFORMACION!$T2282='REFERENCIAS RIESGO'!$C$36,13,IF(INFORMACION!$F2282=REFERENCIAS!$C$24,10,7))),0)+VLOOKUP(T2282,REFERENCIAS!$C:$D,2,0)*VLOOKUP($T$2,PONDERADORES!A:P,IF(AND(INFORMACION!$T2282='REFERENCIAS RIESGO'!$C$36,INFORMACION!$F2282=REFERENCIAS!$C$24),16,IF(INFORMACION!$T2282='REFERENCIAS RIESGO'!$C$36,13,IF(INFORMACION!$F2282=REFERENCIAS!$C$24,10,7))),0)+VLOOKUP(IF(J2282&lt;=0.2,0.2,IF(AND(J2282&gt;0.2,J2282&lt;=0.4),0.4,IF(AND(J2282&gt;0.4,J2282&lt;=0.6),0.6,IF(AND(J2282&gt;0.6,J2282&lt;=0.8),0.8,IF(AND(J2282&gt;0.8,J2282&lt;=1),1))))),REFERENCIAS!$C:$D,2,0)*VLOOKUP($J$2,PONDERADORES!A:P,IF(AND(INFORMACION!$T2282='REFERENCIAS RIESGO'!$C$36,INFORMACION!$F2282=REFERENCIAS!$C$24),16,IF(INFORMACION!$T2282='REFERENCIAS RIESGO'!$C$36,13,IF(INFORMACION!$F2282=REFERENCIAS!$C$24,10,7))),0)</f>
        <v>#REF!</v>
      </c>
      <c r="Y2282" s="68">
        <f>+VLOOKUP(M2282,REFERENCIAS!$C:$D,2,0)*VLOOKUP($M$2,PONDERADORES!$A$7:$G$9,7,0)+VLOOKUP(N2282,REFERENCIAS!$C:$D,2,0)*VLOOKUP($N$2,PONDERADORES!$A$7:$G$9,7,0)+VLOOKUP(O2282,REFERENCIAS!$C:$D,2,0)*VLOOKUP($O$2,PONDERADORES!$A$7:$G$9,7,0)</f>
        <v>0.2</v>
      </c>
      <c r="Z2282" s="2">
        <f>+VLOOKUP(IF(R2282&lt;0.1,0,IF(AND(R2282&gt;=0.1,R2282&lt;0.2),0.1,IF(AND(R2282&gt;=0.2,R2282&lt;0.3),0.2,IF(R2282&gt;0.3,0.3,)))),REFERENCIAS!$C:$D,2,0)*VLOOKUP($R$2,PONDERADORES!$A$11:$G$11,7,0)</f>
        <v>15</v>
      </c>
      <c r="AA2282" s="92"/>
      <c r="AB2282" s="95" t="e">
        <f t="shared" ca="1" si="139"/>
        <v>#REF!</v>
      </c>
      <c r="AC2282" s="23" t="e">
        <f ca="1">IF(AB2282&gt;REFERENCIAS!$C$62,REFERENCIAS!$B$62,IF(AND(AB2282&gt;=REFERENCIAS!$C$63,AB2282&lt;REFERENCIAS!$D$63),REFERENCIAS!$B$63,IF(AND(AB2282&gt;REFERENCIAS!$C$64,AB2282&lt;=REFERENCIAS!$D$64),REFERENCIAS!$B$64,IF(AND(AB2282&gt;=REFERENCIAS!$C$65,AB2282&lt;REFERENCIAS!$D$65),REFERENCIAS!$B$65, "Revisar"))))</f>
        <v>#REF!</v>
      </c>
      <c r="AD2282" s="94" t="e">
        <f ca="1">VLOOKUP(AC2282,REFERENCIAS!$B$62:$G$65,4,FALSE)</f>
        <v>#REF!</v>
      </c>
    </row>
    <row r="2283" spans="1:30" ht="17.25" x14ac:dyDescent="0.25">
      <c r="A2283" s="74"/>
      <c r="B2283" s="19"/>
      <c r="C2283" s="19"/>
      <c r="D2283" s="50"/>
      <c r="E2283" s="73"/>
      <c r="F2283" s="74"/>
      <c r="G2283" s="9"/>
      <c r="H2283" s="48"/>
      <c r="I2283" s="49">
        <f t="shared" ca="1" si="137"/>
        <v>2022</v>
      </c>
      <c r="J2283" s="22">
        <f t="shared" ca="1" si="136"/>
        <v>1</v>
      </c>
      <c r="K2283" s="19"/>
      <c r="L2283" s="73"/>
      <c r="M2283" s="74"/>
      <c r="N2283" s="19"/>
      <c r="O2283" s="73"/>
      <c r="P2283" s="82">
        <v>1</v>
      </c>
      <c r="Q2283" s="24">
        <v>1</v>
      </c>
      <c r="R2283" s="81">
        <f t="shared" si="138"/>
        <v>1</v>
      </c>
      <c r="S2283" s="87"/>
      <c r="T2283" s="19"/>
      <c r="U2283" s="25"/>
      <c r="V2283" s="25"/>
      <c r="W2283" s="81"/>
      <c r="X2283" s="91" t="e">
        <f ca="1">+VLOOKUP(#REF!,REFERENCIAS!$C:$D,2,0)*VLOOKUP(#REF!,PONDERADORES!A:P,IF(AND(INFORMACION!$T2283='REFERENCIAS RIESGO'!$C$36,INFORMACION!$F2283=REFERENCIAS!$C$24),16,IF(INFORMACION!$T2283='REFERENCIAS RIESGO'!$C$36,13,IF(INFORMACION!$F2283=REFERENCIAS!$C$24,10,7))),0)+VLOOKUP(K2283,REFERENCIAS!$C:$D,2,0)*VLOOKUP($K$2,PONDERADORES!A:P,IF(AND(INFORMACION!$T2283='REFERENCIAS RIESGO'!$C$36,INFORMACION!$F2283=REFERENCIAS!$C$24),16,IF(INFORMACION!$T2283='REFERENCIAS RIESGO'!$C$36,13,IF(INFORMACION!$F2283=REFERENCIAS!$C$24,10,7))),0)+VLOOKUP(L2283,REFERENCIAS!$C:$D,2,0)*VLOOKUP($L$2,PONDERADORES!A:P,IF(AND(INFORMACION!$T2283='REFERENCIAS RIESGO'!$C$36,INFORMACION!$F2283=REFERENCIAS!$C$24),16,IF(INFORMACION!$T2283='REFERENCIAS RIESGO'!$C$36,13,IF(INFORMACION!$F2283=REFERENCIAS!$C$24,10,7))),0)+VLOOKUP(F2283,REFERENCIAS!$C:$D,2,0)*VLOOKUP($F$2,PONDERADORES!A:P,IF(AND(INFORMACION!$T2283='REFERENCIAS RIESGO'!$C$36,INFORMACION!$F2283=REFERENCIAS!$C$24),16,IF(INFORMACION!$T2283='REFERENCIAS RIESGO'!$C$36,13,IF(INFORMACION!$F2283=REFERENCIAS!$C$24,10,7))),0)+VLOOKUP(T2283,REFERENCIAS!$C:$D,2,0)*VLOOKUP($T$2,PONDERADORES!A:P,IF(AND(INFORMACION!$T2283='REFERENCIAS RIESGO'!$C$36,INFORMACION!$F2283=REFERENCIAS!$C$24),16,IF(INFORMACION!$T2283='REFERENCIAS RIESGO'!$C$36,13,IF(INFORMACION!$F2283=REFERENCIAS!$C$24,10,7))),0)+VLOOKUP(IF(J2283&lt;=0.2,0.2,IF(AND(J2283&gt;0.2,J2283&lt;=0.4),0.4,IF(AND(J2283&gt;0.4,J2283&lt;=0.6),0.6,IF(AND(J2283&gt;0.6,J2283&lt;=0.8),0.8,IF(AND(J2283&gt;0.8,J2283&lt;=1),1))))),REFERENCIAS!$C:$D,2,0)*VLOOKUP($J$2,PONDERADORES!A:P,IF(AND(INFORMACION!$T2283='REFERENCIAS RIESGO'!$C$36,INFORMACION!$F2283=REFERENCIAS!$C$24),16,IF(INFORMACION!$T2283='REFERENCIAS RIESGO'!$C$36,13,IF(INFORMACION!$F2283=REFERENCIAS!$C$24,10,7))),0)</f>
        <v>#REF!</v>
      </c>
      <c r="Y2283" s="68">
        <f>+VLOOKUP(M2283,REFERENCIAS!$C:$D,2,0)*VLOOKUP($M$2,PONDERADORES!$A$7:$G$9,7,0)+VLOOKUP(N2283,REFERENCIAS!$C:$D,2,0)*VLOOKUP($N$2,PONDERADORES!$A$7:$G$9,7,0)+VLOOKUP(O2283,REFERENCIAS!$C:$D,2,0)*VLOOKUP($O$2,PONDERADORES!$A$7:$G$9,7,0)</f>
        <v>0.2</v>
      </c>
      <c r="Z2283" s="2">
        <f>+VLOOKUP(IF(R2283&lt;0.1,0,IF(AND(R2283&gt;=0.1,R2283&lt;0.2),0.1,IF(AND(R2283&gt;=0.2,R2283&lt;0.3),0.2,IF(R2283&gt;0.3,0.3,)))),REFERENCIAS!$C:$D,2,0)*VLOOKUP($R$2,PONDERADORES!$A$11:$G$11,7,0)</f>
        <v>15</v>
      </c>
      <c r="AA2283" s="92"/>
      <c r="AB2283" s="95" t="e">
        <f t="shared" ca="1" si="139"/>
        <v>#REF!</v>
      </c>
      <c r="AC2283" s="23" t="e">
        <f ca="1">IF(AB2283&gt;REFERENCIAS!$C$62,REFERENCIAS!$B$62,IF(AND(AB2283&gt;=REFERENCIAS!$C$63,AB2283&lt;REFERENCIAS!$D$63),REFERENCIAS!$B$63,IF(AND(AB2283&gt;REFERENCIAS!$C$64,AB2283&lt;=REFERENCIAS!$D$64),REFERENCIAS!$B$64,IF(AND(AB2283&gt;=REFERENCIAS!$C$65,AB2283&lt;REFERENCIAS!$D$65),REFERENCIAS!$B$65, "Revisar"))))</f>
        <v>#REF!</v>
      </c>
      <c r="AD2283" s="94" t="e">
        <f ca="1">VLOOKUP(AC2283,REFERENCIAS!$B$62:$G$65,4,FALSE)</f>
        <v>#REF!</v>
      </c>
    </row>
    <row r="2284" spans="1:30" ht="17.25" x14ac:dyDescent="0.25">
      <c r="A2284" s="74"/>
      <c r="B2284" s="19"/>
      <c r="C2284" s="19"/>
      <c r="D2284" s="50"/>
      <c r="E2284" s="73"/>
      <c r="F2284" s="74"/>
      <c r="G2284" s="9"/>
      <c r="H2284" s="48"/>
      <c r="I2284" s="49">
        <f t="shared" ca="1" si="137"/>
        <v>2022</v>
      </c>
      <c r="J2284" s="22">
        <f t="shared" ca="1" si="136"/>
        <v>1</v>
      </c>
      <c r="K2284" s="19"/>
      <c r="L2284" s="73"/>
      <c r="M2284" s="74"/>
      <c r="N2284" s="19"/>
      <c r="O2284" s="73"/>
      <c r="P2284" s="82">
        <v>1</v>
      </c>
      <c r="Q2284" s="24">
        <v>1</v>
      </c>
      <c r="R2284" s="81">
        <f t="shared" si="138"/>
        <v>1</v>
      </c>
      <c r="S2284" s="87"/>
      <c r="T2284" s="19"/>
      <c r="U2284" s="25"/>
      <c r="V2284" s="25"/>
      <c r="W2284" s="81"/>
      <c r="X2284" s="91" t="e">
        <f ca="1">+VLOOKUP(#REF!,REFERENCIAS!$C:$D,2,0)*VLOOKUP(#REF!,PONDERADORES!A:P,IF(AND(INFORMACION!$T2284='REFERENCIAS RIESGO'!$C$36,INFORMACION!$F2284=REFERENCIAS!$C$24),16,IF(INFORMACION!$T2284='REFERENCIAS RIESGO'!$C$36,13,IF(INFORMACION!$F2284=REFERENCIAS!$C$24,10,7))),0)+VLOOKUP(K2284,REFERENCIAS!$C:$D,2,0)*VLOOKUP($K$2,PONDERADORES!A:P,IF(AND(INFORMACION!$T2284='REFERENCIAS RIESGO'!$C$36,INFORMACION!$F2284=REFERENCIAS!$C$24),16,IF(INFORMACION!$T2284='REFERENCIAS RIESGO'!$C$36,13,IF(INFORMACION!$F2284=REFERENCIAS!$C$24,10,7))),0)+VLOOKUP(L2284,REFERENCIAS!$C:$D,2,0)*VLOOKUP($L$2,PONDERADORES!A:P,IF(AND(INFORMACION!$T2284='REFERENCIAS RIESGO'!$C$36,INFORMACION!$F2284=REFERENCIAS!$C$24),16,IF(INFORMACION!$T2284='REFERENCIAS RIESGO'!$C$36,13,IF(INFORMACION!$F2284=REFERENCIAS!$C$24,10,7))),0)+VLOOKUP(F2284,REFERENCIAS!$C:$D,2,0)*VLOOKUP($F$2,PONDERADORES!A:P,IF(AND(INFORMACION!$T2284='REFERENCIAS RIESGO'!$C$36,INFORMACION!$F2284=REFERENCIAS!$C$24),16,IF(INFORMACION!$T2284='REFERENCIAS RIESGO'!$C$36,13,IF(INFORMACION!$F2284=REFERENCIAS!$C$24,10,7))),0)+VLOOKUP(T2284,REFERENCIAS!$C:$D,2,0)*VLOOKUP($T$2,PONDERADORES!A:P,IF(AND(INFORMACION!$T2284='REFERENCIAS RIESGO'!$C$36,INFORMACION!$F2284=REFERENCIAS!$C$24),16,IF(INFORMACION!$T2284='REFERENCIAS RIESGO'!$C$36,13,IF(INFORMACION!$F2284=REFERENCIAS!$C$24,10,7))),0)+VLOOKUP(IF(J2284&lt;=0.2,0.2,IF(AND(J2284&gt;0.2,J2284&lt;=0.4),0.4,IF(AND(J2284&gt;0.4,J2284&lt;=0.6),0.6,IF(AND(J2284&gt;0.6,J2284&lt;=0.8),0.8,IF(AND(J2284&gt;0.8,J2284&lt;=1),1))))),REFERENCIAS!$C:$D,2,0)*VLOOKUP($J$2,PONDERADORES!A:P,IF(AND(INFORMACION!$T2284='REFERENCIAS RIESGO'!$C$36,INFORMACION!$F2284=REFERENCIAS!$C$24),16,IF(INFORMACION!$T2284='REFERENCIAS RIESGO'!$C$36,13,IF(INFORMACION!$F2284=REFERENCIAS!$C$24,10,7))),0)</f>
        <v>#REF!</v>
      </c>
      <c r="Y2284" s="68">
        <f>+VLOOKUP(M2284,REFERENCIAS!$C:$D,2,0)*VLOOKUP($M$2,PONDERADORES!$A$7:$G$9,7,0)+VLOOKUP(N2284,REFERENCIAS!$C:$D,2,0)*VLOOKUP($N$2,PONDERADORES!$A$7:$G$9,7,0)+VLOOKUP(O2284,REFERENCIAS!$C:$D,2,0)*VLOOKUP($O$2,PONDERADORES!$A$7:$G$9,7,0)</f>
        <v>0.2</v>
      </c>
      <c r="Z2284" s="2">
        <f>+VLOOKUP(IF(R2284&lt;0.1,0,IF(AND(R2284&gt;=0.1,R2284&lt;0.2),0.1,IF(AND(R2284&gt;=0.2,R2284&lt;0.3),0.2,IF(R2284&gt;0.3,0.3,)))),REFERENCIAS!$C:$D,2,0)*VLOOKUP($R$2,PONDERADORES!$A$11:$G$11,7,0)</f>
        <v>15</v>
      </c>
      <c r="AA2284" s="92"/>
      <c r="AB2284" s="95" t="e">
        <f t="shared" ca="1" si="139"/>
        <v>#REF!</v>
      </c>
      <c r="AC2284" s="23" t="e">
        <f ca="1">IF(AB2284&gt;REFERENCIAS!$C$62,REFERENCIAS!$B$62,IF(AND(AB2284&gt;=REFERENCIAS!$C$63,AB2284&lt;REFERENCIAS!$D$63),REFERENCIAS!$B$63,IF(AND(AB2284&gt;REFERENCIAS!$C$64,AB2284&lt;=REFERENCIAS!$D$64),REFERENCIAS!$B$64,IF(AND(AB2284&gt;=REFERENCIAS!$C$65,AB2284&lt;REFERENCIAS!$D$65),REFERENCIAS!$B$65, "Revisar"))))</f>
        <v>#REF!</v>
      </c>
      <c r="AD2284" s="94" t="e">
        <f ca="1">VLOOKUP(AC2284,REFERENCIAS!$B$62:$G$65,4,FALSE)</f>
        <v>#REF!</v>
      </c>
    </row>
    <row r="2285" spans="1:30" ht="17.25" x14ac:dyDescent="0.25">
      <c r="A2285" s="74"/>
      <c r="B2285" s="19"/>
      <c r="C2285" s="19"/>
      <c r="D2285" s="50"/>
      <c r="E2285" s="73"/>
      <c r="F2285" s="74"/>
      <c r="G2285" s="9"/>
      <c r="H2285" s="48"/>
      <c r="I2285" s="49">
        <f t="shared" ca="1" si="137"/>
        <v>2022</v>
      </c>
      <c r="J2285" s="22">
        <f t="shared" ca="1" si="136"/>
        <v>1</v>
      </c>
      <c r="K2285" s="19"/>
      <c r="L2285" s="73"/>
      <c r="M2285" s="74"/>
      <c r="N2285" s="19"/>
      <c r="O2285" s="73"/>
      <c r="P2285" s="82">
        <v>1</v>
      </c>
      <c r="Q2285" s="24">
        <v>1</v>
      </c>
      <c r="R2285" s="81">
        <f t="shared" si="138"/>
        <v>1</v>
      </c>
      <c r="S2285" s="87"/>
      <c r="T2285" s="19"/>
      <c r="U2285" s="25"/>
      <c r="V2285" s="25"/>
      <c r="W2285" s="81"/>
      <c r="X2285" s="91" t="e">
        <f ca="1">+VLOOKUP(#REF!,REFERENCIAS!$C:$D,2,0)*VLOOKUP(#REF!,PONDERADORES!A:P,IF(AND(INFORMACION!$T2285='REFERENCIAS RIESGO'!$C$36,INFORMACION!$F2285=REFERENCIAS!$C$24),16,IF(INFORMACION!$T2285='REFERENCIAS RIESGO'!$C$36,13,IF(INFORMACION!$F2285=REFERENCIAS!$C$24,10,7))),0)+VLOOKUP(K2285,REFERENCIAS!$C:$D,2,0)*VLOOKUP($K$2,PONDERADORES!A:P,IF(AND(INFORMACION!$T2285='REFERENCIAS RIESGO'!$C$36,INFORMACION!$F2285=REFERENCIAS!$C$24),16,IF(INFORMACION!$T2285='REFERENCIAS RIESGO'!$C$36,13,IF(INFORMACION!$F2285=REFERENCIAS!$C$24,10,7))),0)+VLOOKUP(L2285,REFERENCIAS!$C:$D,2,0)*VLOOKUP($L$2,PONDERADORES!A:P,IF(AND(INFORMACION!$T2285='REFERENCIAS RIESGO'!$C$36,INFORMACION!$F2285=REFERENCIAS!$C$24),16,IF(INFORMACION!$T2285='REFERENCIAS RIESGO'!$C$36,13,IF(INFORMACION!$F2285=REFERENCIAS!$C$24,10,7))),0)+VLOOKUP(F2285,REFERENCIAS!$C:$D,2,0)*VLOOKUP($F$2,PONDERADORES!A:P,IF(AND(INFORMACION!$T2285='REFERENCIAS RIESGO'!$C$36,INFORMACION!$F2285=REFERENCIAS!$C$24),16,IF(INFORMACION!$T2285='REFERENCIAS RIESGO'!$C$36,13,IF(INFORMACION!$F2285=REFERENCIAS!$C$24,10,7))),0)+VLOOKUP(T2285,REFERENCIAS!$C:$D,2,0)*VLOOKUP($T$2,PONDERADORES!A:P,IF(AND(INFORMACION!$T2285='REFERENCIAS RIESGO'!$C$36,INFORMACION!$F2285=REFERENCIAS!$C$24),16,IF(INFORMACION!$T2285='REFERENCIAS RIESGO'!$C$36,13,IF(INFORMACION!$F2285=REFERENCIAS!$C$24,10,7))),0)+VLOOKUP(IF(J2285&lt;=0.2,0.2,IF(AND(J2285&gt;0.2,J2285&lt;=0.4),0.4,IF(AND(J2285&gt;0.4,J2285&lt;=0.6),0.6,IF(AND(J2285&gt;0.6,J2285&lt;=0.8),0.8,IF(AND(J2285&gt;0.8,J2285&lt;=1),1))))),REFERENCIAS!$C:$D,2,0)*VLOOKUP($J$2,PONDERADORES!A:P,IF(AND(INFORMACION!$T2285='REFERENCIAS RIESGO'!$C$36,INFORMACION!$F2285=REFERENCIAS!$C$24),16,IF(INFORMACION!$T2285='REFERENCIAS RIESGO'!$C$36,13,IF(INFORMACION!$F2285=REFERENCIAS!$C$24,10,7))),0)</f>
        <v>#REF!</v>
      </c>
      <c r="Y2285" s="68">
        <f>+VLOOKUP(M2285,REFERENCIAS!$C:$D,2,0)*VLOOKUP($M$2,PONDERADORES!$A$7:$G$9,7,0)+VLOOKUP(N2285,REFERENCIAS!$C:$D,2,0)*VLOOKUP($N$2,PONDERADORES!$A$7:$G$9,7,0)+VLOOKUP(O2285,REFERENCIAS!$C:$D,2,0)*VLOOKUP($O$2,PONDERADORES!$A$7:$G$9,7,0)</f>
        <v>0.2</v>
      </c>
      <c r="Z2285" s="2">
        <f>+VLOOKUP(IF(R2285&lt;0.1,0,IF(AND(R2285&gt;=0.1,R2285&lt;0.2),0.1,IF(AND(R2285&gt;=0.2,R2285&lt;0.3),0.2,IF(R2285&gt;0.3,0.3,)))),REFERENCIAS!$C:$D,2,0)*VLOOKUP($R$2,PONDERADORES!$A$11:$G$11,7,0)</f>
        <v>15</v>
      </c>
      <c r="AA2285" s="92"/>
      <c r="AB2285" s="95" t="e">
        <f t="shared" ca="1" si="139"/>
        <v>#REF!</v>
      </c>
      <c r="AC2285" s="23" t="e">
        <f ca="1">IF(AB2285&gt;REFERENCIAS!$C$62,REFERENCIAS!$B$62,IF(AND(AB2285&gt;=REFERENCIAS!$C$63,AB2285&lt;REFERENCIAS!$D$63),REFERENCIAS!$B$63,IF(AND(AB2285&gt;REFERENCIAS!$C$64,AB2285&lt;=REFERENCIAS!$D$64),REFERENCIAS!$B$64,IF(AND(AB2285&gt;=REFERENCIAS!$C$65,AB2285&lt;REFERENCIAS!$D$65),REFERENCIAS!$B$65, "Revisar"))))</f>
        <v>#REF!</v>
      </c>
      <c r="AD2285" s="94" t="e">
        <f ca="1">VLOOKUP(AC2285,REFERENCIAS!$B$62:$G$65,4,FALSE)</f>
        <v>#REF!</v>
      </c>
    </row>
    <row r="2286" spans="1:30" ht="17.25" x14ac:dyDescent="0.25">
      <c r="A2286" s="74"/>
      <c r="B2286" s="19"/>
      <c r="C2286" s="19"/>
      <c r="D2286" s="50"/>
      <c r="E2286" s="73"/>
      <c r="F2286" s="74"/>
      <c r="G2286" s="9"/>
      <c r="H2286" s="48"/>
      <c r="I2286" s="49">
        <f t="shared" ca="1" si="137"/>
        <v>2022</v>
      </c>
      <c r="J2286" s="22">
        <f t="shared" ca="1" si="136"/>
        <v>1</v>
      </c>
      <c r="K2286" s="19"/>
      <c r="L2286" s="73"/>
      <c r="M2286" s="74"/>
      <c r="N2286" s="19"/>
      <c r="O2286" s="73"/>
      <c r="P2286" s="82">
        <v>1</v>
      </c>
      <c r="Q2286" s="24">
        <v>1</v>
      </c>
      <c r="R2286" s="81">
        <f t="shared" si="138"/>
        <v>1</v>
      </c>
      <c r="S2286" s="87"/>
      <c r="T2286" s="19"/>
      <c r="U2286" s="25"/>
      <c r="V2286" s="25"/>
      <c r="W2286" s="81"/>
      <c r="X2286" s="91" t="e">
        <f ca="1">+VLOOKUP(#REF!,REFERENCIAS!$C:$D,2,0)*VLOOKUP(#REF!,PONDERADORES!A:P,IF(AND(INFORMACION!$T2286='REFERENCIAS RIESGO'!$C$36,INFORMACION!$F2286=REFERENCIAS!$C$24),16,IF(INFORMACION!$T2286='REFERENCIAS RIESGO'!$C$36,13,IF(INFORMACION!$F2286=REFERENCIAS!$C$24,10,7))),0)+VLOOKUP(K2286,REFERENCIAS!$C:$D,2,0)*VLOOKUP($K$2,PONDERADORES!A:P,IF(AND(INFORMACION!$T2286='REFERENCIAS RIESGO'!$C$36,INFORMACION!$F2286=REFERENCIAS!$C$24),16,IF(INFORMACION!$T2286='REFERENCIAS RIESGO'!$C$36,13,IF(INFORMACION!$F2286=REFERENCIAS!$C$24,10,7))),0)+VLOOKUP(L2286,REFERENCIAS!$C:$D,2,0)*VLOOKUP($L$2,PONDERADORES!A:P,IF(AND(INFORMACION!$T2286='REFERENCIAS RIESGO'!$C$36,INFORMACION!$F2286=REFERENCIAS!$C$24),16,IF(INFORMACION!$T2286='REFERENCIAS RIESGO'!$C$36,13,IF(INFORMACION!$F2286=REFERENCIAS!$C$24,10,7))),0)+VLOOKUP(F2286,REFERENCIAS!$C:$D,2,0)*VLOOKUP($F$2,PONDERADORES!A:P,IF(AND(INFORMACION!$T2286='REFERENCIAS RIESGO'!$C$36,INFORMACION!$F2286=REFERENCIAS!$C$24),16,IF(INFORMACION!$T2286='REFERENCIAS RIESGO'!$C$36,13,IF(INFORMACION!$F2286=REFERENCIAS!$C$24,10,7))),0)+VLOOKUP(T2286,REFERENCIAS!$C:$D,2,0)*VLOOKUP($T$2,PONDERADORES!A:P,IF(AND(INFORMACION!$T2286='REFERENCIAS RIESGO'!$C$36,INFORMACION!$F2286=REFERENCIAS!$C$24),16,IF(INFORMACION!$T2286='REFERENCIAS RIESGO'!$C$36,13,IF(INFORMACION!$F2286=REFERENCIAS!$C$24,10,7))),0)+VLOOKUP(IF(J2286&lt;=0.2,0.2,IF(AND(J2286&gt;0.2,J2286&lt;=0.4),0.4,IF(AND(J2286&gt;0.4,J2286&lt;=0.6),0.6,IF(AND(J2286&gt;0.6,J2286&lt;=0.8),0.8,IF(AND(J2286&gt;0.8,J2286&lt;=1),1))))),REFERENCIAS!$C:$D,2,0)*VLOOKUP($J$2,PONDERADORES!A:P,IF(AND(INFORMACION!$T2286='REFERENCIAS RIESGO'!$C$36,INFORMACION!$F2286=REFERENCIAS!$C$24),16,IF(INFORMACION!$T2286='REFERENCIAS RIESGO'!$C$36,13,IF(INFORMACION!$F2286=REFERENCIAS!$C$24,10,7))),0)</f>
        <v>#REF!</v>
      </c>
      <c r="Y2286" s="68">
        <f>+VLOOKUP(M2286,REFERENCIAS!$C:$D,2,0)*VLOOKUP($M$2,PONDERADORES!$A$7:$G$9,7,0)+VLOOKUP(N2286,REFERENCIAS!$C:$D,2,0)*VLOOKUP($N$2,PONDERADORES!$A$7:$G$9,7,0)+VLOOKUP(O2286,REFERENCIAS!$C:$D,2,0)*VLOOKUP($O$2,PONDERADORES!$A$7:$G$9,7,0)</f>
        <v>0.2</v>
      </c>
      <c r="Z2286" s="2">
        <f>+VLOOKUP(IF(R2286&lt;0.1,0,IF(AND(R2286&gt;=0.1,R2286&lt;0.2),0.1,IF(AND(R2286&gt;=0.2,R2286&lt;0.3),0.2,IF(R2286&gt;0.3,0.3,)))),REFERENCIAS!$C:$D,2,0)*VLOOKUP($R$2,PONDERADORES!$A$11:$G$11,7,0)</f>
        <v>15</v>
      </c>
      <c r="AA2286" s="92"/>
      <c r="AB2286" s="95" t="e">
        <f t="shared" ca="1" si="139"/>
        <v>#REF!</v>
      </c>
      <c r="AC2286" s="23" t="e">
        <f ca="1">IF(AB2286&gt;REFERENCIAS!$C$62,REFERENCIAS!$B$62,IF(AND(AB2286&gt;=REFERENCIAS!$C$63,AB2286&lt;REFERENCIAS!$D$63),REFERENCIAS!$B$63,IF(AND(AB2286&gt;REFERENCIAS!$C$64,AB2286&lt;=REFERENCIAS!$D$64),REFERENCIAS!$B$64,IF(AND(AB2286&gt;=REFERENCIAS!$C$65,AB2286&lt;REFERENCIAS!$D$65),REFERENCIAS!$B$65, "Revisar"))))</f>
        <v>#REF!</v>
      </c>
      <c r="AD2286" s="94" t="e">
        <f ca="1">VLOOKUP(AC2286,REFERENCIAS!$B$62:$G$65,4,FALSE)</f>
        <v>#REF!</v>
      </c>
    </row>
    <row r="2287" spans="1:30" ht="17.25" x14ac:dyDescent="0.25">
      <c r="A2287" s="74"/>
      <c r="B2287" s="19"/>
      <c r="C2287" s="19"/>
      <c r="D2287" s="50"/>
      <c r="E2287" s="73"/>
      <c r="F2287" s="74"/>
      <c r="G2287" s="9"/>
      <c r="H2287" s="48"/>
      <c r="I2287" s="49">
        <f t="shared" ca="1" si="137"/>
        <v>2022</v>
      </c>
      <c r="J2287" s="22">
        <f t="shared" ca="1" si="136"/>
        <v>1</v>
      </c>
      <c r="K2287" s="19"/>
      <c r="L2287" s="73"/>
      <c r="M2287" s="74"/>
      <c r="N2287" s="19"/>
      <c r="O2287" s="73"/>
      <c r="P2287" s="82">
        <v>1</v>
      </c>
      <c r="Q2287" s="24">
        <v>1</v>
      </c>
      <c r="R2287" s="81">
        <f t="shared" si="138"/>
        <v>1</v>
      </c>
      <c r="S2287" s="87"/>
      <c r="T2287" s="19"/>
      <c r="U2287" s="25"/>
      <c r="V2287" s="25"/>
      <c r="W2287" s="81"/>
      <c r="X2287" s="91" t="e">
        <f ca="1">+VLOOKUP(#REF!,REFERENCIAS!$C:$D,2,0)*VLOOKUP(#REF!,PONDERADORES!A:P,IF(AND(INFORMACION!$T2287='REFERENCIAS RIESGO'!$C$36,INFORMACION!$F2287=REFERENCIAS!$C$24),16,IF(INFORMACION!$T2287='REFERENCIAS RIESGO'!$C$36,13,IF(INFORMACION!$F2287=REFERENCIAS!$C$24,10,7))),0)+VLOOKUP(K2287,REFERENCIAS!$C:$D,2,0)*VLOOKUP($K$2,PONDERADORES!A:P,IF(AND(INFORMACION!$T2287='REFERENCIAS RIESGO'!$C$36,INFORMACION!$F2287=REFERENCIAS!$C$24),16,IF(INFORMACION!$T2287='REFERENCIAS RIESGO'!$C$36,13,IF(INFORMACION!$F2287=REFERENCIAS!$C$24,10,7))),0)+VLOOKUP(L2287,REFERENCIAS!$C:$D,2,0)*VLOOKUP($L$2,PONDERADORES!A:P,IF(AND(INFORMACION!$T2287='REFERENCIAS RIESGO'!$C$36,INFORMACION!$F2287=REFERENCIAS!$C$24),16,IF(INFORMACION!$T2287='REFERENCIAS RIESGO'!$C$36,13,IF(INFORMACION!$F2287=REFERENCIAS!$C$24,10,7))),0)+VLOOKUP(F2287,REFERENCIAS!$C:$D,2,0)*VLOOKUP($F$2,PONDERADORES!A:P,IF(AND(INFORMACION!$T2287='REFERENCIAS RIESGO'!$C$36,INFORMACION!$F2287=REFERENCIAS!$C$24),16,IF(INFORMACION!$T2287='REFERENCIAS RIESGO'!$C$36,13,IF(INFORMACION!$F2287=REFERENCIAS!$C$24,10,7))),0)+VLOOKUP(T2287,REFERENCIAS!$C:$D,2,0)*VLOOKUP($T$2,PONDERADORES!A:P,IF(AND(INFORMACION!$T2287='REFERENCIAS RIESGO'!$C$36,INFORMACION!$F2287=REFERENCIAS!$C$24),16,IF(INFORMACION!$T2287='REFERENCIAS RIESGO'!$C$36,13,IF(INFORMACION!$F2287=REFERENCIAS!$C$24,10,7))),0)+VLOOKUP(IF(J2287&lt;=0.2,0.2,IF(AND(J2287&gt;0.2,J2287&lt;=0.4),0.4,IF(AND(J2287&gt;0.4,J2287&lt;=0.6),0.6,IF(AND(J2287&gt;0.6,J2287&lt;=0.8),0.8,IF(AND(J2287&gt;0.8,J2287&lt;=1),1))))),REFERENCIAS!$C:$D,2,0)*VLOOKUP($J$2,PONDERADORES!A:P,IF(AND(INFORMACION!$T2287='REFERENCIAS RIESGO'!$C$36,INFORMACION!$F2287=REFERENCIAS!$C$24),16,IF(INFORMACION!$T2287='REFERENCIAS RIESGO'!$C$36,13,IF(INFORMACION!$F2287=REFERENCIAS!$C$24,10,7))),0)</f>
        <v>#REF!</v>
      </c>
      <c r="Y2287" s="68">
        <f>+VLOOKUP(M2287,REFERENCIAS!$C:$D,2,0)*VLOOKUP($M$2,PONDERADORES!$A$7:$G$9,7,0)+VLOOKUP(N2287,REFERENCIAS!$C:$D,2,0)*VLOOKUP($N$2,PONDERADORES!$A$7:$G$9,7,0)+VLOOKUP(O2287,REFERENCIAS!$C:$D,2,0)*VLOOKUP($O$2,PONDERADORES!$A$7:$G$9,7,0)</f>
        <v>0.2</v>
      </c>
      <c r="Z2287" s="2">
        <f>+VLOOKUP(IF(R2287&lt;0.1,0,IF(AND(R2287&gt;=0.1,R2287&lt;0.2),0.1,IF(AND(R2287&gt;=0.2,R2287&lt;0.3),0.2,IF(R2287&gt;0.3,0.3,)))),REFERENCIAS!$C:$D,2,0)*VLOOKUP($R$2,PONDERADORES!$A$11:$G$11,7,0)</f>
        <v>15</v>
      </c>
      <c r="AA2287" s="92"/>
      <c r="AB2287" s="95" t="e">
        <f t="shared" ca="1" si="139"/>
        <v>#REF!</v>
      </c>
      <c r="AC2287" s="23" t="e">
        <f ca="1">IF(AB2287&gt;REFERENCIAS!$C$62,REFERENCIAS!$B$62,IF(AND(AB2287&gt;=REFERENCIAS!$C$63,AB2287&lt;REFERENCIAS!$D$63),REFERENCIAS!$B$63,IF(AND(AB2287&gt;REFERENCIAS!$C$64,AB2287&lt;=REFERENCIAS!$D$64),REFERENCIAS!$B$64,IF(AND(AB2287&gt;=REFERENCIAS!$C$65,AB2287&lt;REFERENCIAS!$D$65),REFERENCIAS!$B$65, "Revisar"))))</f>
        <v>#REF!</v>
      </c>
      <c r="AD2287" s="94" t="e">
        <f ca="1">VLOOKUP(AC2287,REFERENCIAS!$B$62:$G$65,4,FALSE)</f>
        <v>#REF!</v>
      </c>
    </row>
    <row r="2288" spans="1:30" ht="17.25" x14ac:dyDescent="0.25">
      <c r="A2288" s="74"/>
      <c r="B2288" s="19"/>
      <c r="C2288" s="19"/>
      <c r="D2288" s="50"/>
      <c r="E2288" s="73"/>
      <c r="F2288" s="74"/>
      <c r="G2288" s="9"/>
      <c r="H2288" s="48"/>
      <c r="I2288" s="49">
        <f t="shared" ca="1" si="137"/>
        <v>2022</v>
      </c>
      <c r="J2288" s="22">
        <f t="shared" ca="1" si="136"/>
        <v>1</v>
      </c>
      <c r="K2288" s="19"/>
      <c r="L2288" s="73"/>
      <c r="M2288" s="74"/>
      <c r="N2288" s="19"/>
      <c r="O2288" s="73"/>
      <c r="P2288" s="82">
        <v>1</v>
      </c>
      <c r="Q2288" s="24">
        <v>1</v>
      </c>
      <c r="R2288" s="81">
        <f t="shared" si="138"/>
        <v>1</v>
      </c>
      <c r="S2288" s="87"/>
      <c r="T2288" s="19"/>
      <c r="U2288" s="25"/>
      <c r="V2288" s="25"/>
      <c r="W2288" s="81"/>
      <c r="X2288" s="91" t="e">
        <f ca="1">+VLOOKUP(#REF!,REFERENCIAS!$C:$D,2,0)*VLOOKUP(#REF!,PONDERADORES!A:P,IF(AND(INFORMACION!$T2288='REFERENCIAS RIESGO'!$C$36,INFORMACION!$F2288=REFERENCIAS!$C$24),16,IF(INFORMACION!$T2288='REFERENCIAS RIESGO'!$C$36,13,IF(INFORMACION!$F2288=REFERENCIAS!$C$24,10,7))),0)+VLOOKUP(K2288,REFERENCIAS!$C:$D,2,0)*VLOOKUP($K$2,PONDERADORES!A:P,IF(AND(INFORMACION!$T2288='REFERENCIAS RIESGO'!$C$36,INFORMACION!$F2288=REFERENCIAS!$C$24),16,IF(INFORMACION!$T2288='REFERENCIAS RIESGO'!$C$36,13,IF(INFORMACION!$F2288=REFERENCIAS!$C$24,10,7))),0)+VLOOKUP(L2288,REFERENCIAS!$C:$D,2,0)*VLOOKUP($L$2,PONDERADORES!A:P,IF(AND(INFORMACION!$T2288='REFERENCIAS RIESGO'!$C$36,INFORMACION!$F2288=REFERENCIAS!$C$24),16,IF(INFORMACION!$T2288='REFERENCIAS RIESGO'!$C$36,13,IF(INFORMACION!$F2288=REFERENCIAS!$C$24,10,7))),0)+VLOOKUP(F2288,REFERENCIAS!$C:$D,2,0)*VLOOKUP($F$2,PONDERADORES!A:P,IF(AND(INFORMACION!$T2288='REFERENCIAS RIESGO'!$C$36,INFORMACION!$F2288=REFERENCIAS!$C$24),16,IF(INFORMACION!$T2288='REFERENCIAS RIESGO'!$C$36,13,IF(INFORMACION!$F2288=REFERENCIAS!$C$24,10,7))),0)+VLOOKUP(T2288,REFERENCIAS!$C:$D,2,0)*VLOOKUP($T$2,PONDERADORES!A:P,IF(AND(INFORMACION!$T2288='REFERENCIAS RIESGO'!$C$36,INFORMACION!$F2288=REFERENCIAS!$C$24),16,IF(INFORMACION!$T2288='REFERENCIAS RIESGO'!$C$36,13,IF(INFORMACION!$F2288=REFERENCIAS!$C$24,10,7))),0)+VLOOKUP(IF(J2288&lt;=0.2,0.2,IF(AND(J2288&gt;0.2,J2288&lt;=0.4),0.4,IF(AND(J2288&gt;0.4,J2288&lt;=0.6),0.6,IF(AND(J2288&gt;0.6,J2288&lt;=0.8),0.8,IF(AND(J2288&gt;0.8,J2288&lt;=1),1))))),REFERENCIAS!$C:$D,2,0)*VLOOKUP($J$2,PONDERADORES!A:P,IF(AND(INFORMACION!$T2288='REFERENCIAS RIESGO'!$C$36,INFORMACION!$F2288=REFERENCIAS!$C$24),16,IF(INFORMACION!$T2288='REFERENCIAS RIESGO'!$C$36,13,IF(INFORMACION!$F2288=REFERENCIAS!$C$24,10,7))),0)</f>
        <v>#REF!</v>
      </c>
      <c r="Y2288" s="68">
        <f>+VLOOKUP(M2288,REFERENCIAS!$C:$D,2,0)*VLOOKUP($M$2,PONDERADORES!$A$7:$G$9,7,0)+VLOOKUP(N2288,REFERENCIAS!$C:$D,2,0)*VLOOKUP($N$2,PONDERADORES!$A$7:$G$9,7,0)+VLOOKUP(O2288,REFERENCIAS!$C:$D,2,0)*VLOOKUP($O$2,PONDERADORES!$A$7:$G$9,7,0)</f>
        <v>0.2</v>
      </c>
      <c r="Z2288" s="2">
        <f>+VLOOKUP(IF(R2288&lt;0.1,0,IF(AND(R2288&gt;=0.1,R2288&lt;0.2),0.1,IF(AND(R2288&gt;=0.2,R2288&lt;0.3),0.2,IF(R2288&gt;0.3,0.3,)))),REFERENCIAS!$C:$D,2,0)*VLOOKUP($R$2,PONDERADORES!$A$11:$G$11,7,0)</f>
        <v>15</v>
      </c>
      <c r="AA2288" s="92"/>
      <c r="AB2288" s="95" t="e">
        <f t="shared" ca="1" si="139"/>
        <v>#REF!</v>
      </c>
      <c r="AC2288" s="23" t="e">
        <f ca="1">IF(AB2288&gt;REFERENCIAS!$C$62,REFERENCIAS!$B$62,IF(AND(AB2288&gt;=REFERENCIAS!$C$63,AB2288&lt;REFERENCIAS!$D$63),REFERENCIAS!$B$63,IF(AND(AB2288&gt;REFERENCIAS!$C$64,AB2288&lt;=REFERENCIAS!$D$64),REFERENCIAS!$B$64,IF(AND(AB2288&gt;=REFERENCIAS!$C$65,AB2288&lt;REFERENCIAS!$D$65),REFERENCIAS!$B$65, "Revisar"))))</f>
        <v>#REF!</v>
      </c>
      <c r="AD2288" s="94" t="e">
        <f ca="1">VLOOKUP(AC2288,REFERENCIAS!$B$62:$G$65,4,FALSE)</f>
        <v>#REF!</v>
      </c>
    </row>
    <row r="2289" spans="1:30" ht="17.25" x14ac:dyDescent="0.25">
      <c r="A2289" s="74"/>
      <c r="B2289" s="19"/>
      <c r="C2289" s="19"/>
      <c r="D2289" s="50"/>
      <c r="E2289" s="73"/>
      <c r="F2289" s="74"/>
      <c r="G2289" s="9"/>
      <c r="H2289" s="48"/>
      <c r="I2289" s="49">
        <f t="shared" ca="1" si="137"/>
        <v>2022</v>
      </c>
      <c r="J2289" s="22">
        <f t="shared" ca="1" si="136"/>
        <v>1</v>
      </c>
      <c r="K2289" s="19"/>
      <c r="L2289" s="73"/>
      <c r="M2289" s="74"/>
      <c r="N2289" s="19"/>
      <c r="O2289" s="73"/>
      <c r="P2289" s="82">
        <v>1</v>
      </c>
      <c r="Q2289" s="24">
        <v>1</v>
      </c>
      <c r="R2289" s="81">
        <f t="shared" si="138"/>
        <v>1</v>
      </c>
      <c r="S2289" s="87"/>
      <c r="T2289" s="19"/>
      <c r="U2289" s="25"/>
      <c r="V2289" s="25"/>
      <c r="W2289" s="81"/>
      <c r="X2289" s="91" t="e">
        <f ca="1">+VLOOKUP(#REF!,REFERENCIAS!$C:$D,2,0)*VLOOKUP(#REF!,PONDERADORES!A:P,IF(AND(INFORMACION!$T2289='REFERENCIAS RIESGO'!$C$36,INFORMACION!$F2289=REFERENCIAS!$C$24),16,IF(INFORMACION!$T2289='REFERENCIAS RIESGO'!$C$36,13,IF(INFORMACION!$F2289=REFERENCIAS!$C$24,10,7))),0)+VLOOKUP(K2289,REFERENCIAS!$C:$D,2,0)*VLOOKUP($K$2,PONDERADORES!A:P,IF(AND(INFORMACION!$T2289='REFERENCIAS RIESGO'!$C$36,INFORMACION!$F2289=REFERENCIAS!$C$24),16,IF(INFORMACION!$T2289='REFERENCIAS RIESGO'!$C$36,13,IF(INFORMACION!$F2289=REFERENCIAS!$C$24,10,7))),0)+VLOOKUP(L2289,REFERENCIAS!$C:$D,2,0)*VLOOKUP($L$2,PONDERADORES!A:P,IF(AND(INFORMACION!$T2289='REFERENCIAS RIESGO'!$C$36,INFORMACION!$F2289=REFERENCIAS!$C$24),16,IF(INFORMACION!$T2289='REFERENCIAS RIESGO'!$C$36,13,IF(INFORMACION!$F2289=REFERENCIAS!$C$24,10,7))),0)+VLOOKUP(F2289,REFERENCIAS!$C:$D,2,0)*VLOOKUP($F$2,PONDERADORES!A:P,IF(AND(INFORMACION!$T2289='REFERENCIAS RIESGO'!$C$36,INFORMACION!$F2289=REFERENCIAS!$C$24),16,IF(INFORMACION!$T2289='REFERENCIAS RIESGO'!$C$36,13,IF(INFORMACION!$F2289=REFERENCIAS!$C$24,10,7))),0)+VLOOKUP(T2289,REFERENCIAS!$C:$D,2,0)*VLOOKUP($T$2,PONDERADORES!A:P,IF(AND(INFORMACION!$T2289='REFERENCIAS RIESGO'!$C$36,INFORMACION!$F2289=REFERENCIAS!$C$24),16,IF(INFORMACION!$T2289='REFERENCIAS RIESGO'!$C$36,13,IF(INFORMACION!$F2289=REFERENCIAS!$C$24,10,7))),0)+VLOOKUP(IF(J2289&lt;=0.2,0.2,IF(AND(J2289&gt;0.2,J2289&lt;=0.4),0.4,IF(AND(J2289&gt;0.4,J2289&lt;=0.6),0.6,IF(AND(J2289&gt;0.6,J2289&lt;=0.8),0.8,IF(AND(J2289&gt;0.8,J2289&lt;=1),1))))),REFERENCIAS!$C:$D,2,0)*VLOOKUP($J$2,PONDERADORES!A:P,IF(AND(INFORMACION!$T2289='REFERENCIAS RIESGO'!$C$36,INFORMACION!$F2289=REFERENCIAS!$C$24),16,IF(INFORMACION!$T2289='REFERENCIAS RIESGO'!$C$36,13,IF(INFORMACION!$F2289=REFERENCIAS!$C$24,10,7))),0)</f>
        <v>#REF!</v>
      </c>
      <c r="Y2289" s="68">
        <f>+VLOOKUP(M2289,REFERENCIAS!$C:$D,2,0)*VLOOKUP($M$2,PONDERADORES!$A$7:$G$9,7,0)+VLOOKUP(N2289,REFERENCIAS!$C:$D,2,0)*VLOOKUP($N$2,PONDERADORES!$A$7:$G$9,7,0)+VLOOKUP(O2289,REFERENCIAS!$C:$D,2,0)*VLOOKUP($O$2,PONDERADORES!$A$7:$G$9,7,0)</f>
        <v>0.2</v>
      </c>
      <c r="Z2289" s="2">
        <f>+VLOOKUP(IF(R2289&lt;0.1,0,IF(AND(R2289&gt;=0.1,R2289&lt;0.2),0.1,IF(AND(R2289&gt;=0.2,R2289&lt;0.3),0.2,IF(R2289&gt;0.3,0.3,)))),REFERENCIAS!$C:$D,2,0)*VLOOKUP($R$2,PONDERADORES!$A$11:$G$11,7,0)</f>
        <v>15</v>
      </c>
      <c r="AA2289" s="92"/>
      <c r="AB2289" s="95" t="e">
        <f t="shared" ca="1" si="139"/>
        <v>#REF!</v>
      </c>
      <c r="AC2289" s="23" t="e">
        <f ca="1">IF(AB2289&gt;REFERENCIAS!$C$62,REFERENCIAS!$B$62,IF(AND(AB2289&gt;=REFERENCIAS!$C$63,AB2289&lt;REFERENCIAS!$D$63),REFERENCIAS!$B$63,IF(AND(AB2289&gt;REFERENCIAS!$C$64,AB2289&lt;=REFERENCIAS!$D$64),REFERENCIAS!$B$64,IF(AND(AB2289&gt;=REFERENCIAS!$C$65,AB2289&lt;REFERENCIAS!$D$65),REFERENCIAS!$B$65, "Revisar"))))</f>
        <v>#REF!</v>
      </c>
      <c r="AD2289" s="94" t="e">
        <f ca="1">VLOOKUP(AC2289,REFERENCIAS!$B$62:$G$65,4,FALSE)</f>
        <v>#REF!</v>
      </c>
    </row>
    <row r="2290" spans="1:30" ht="17.25" x14ac:dyDescent="0.25">
      <c r="A2290" s="74"/>
      <c r="B2290" s="19"/>
      <c r="C2290" s="19"/>
      <c r="D2290" s="50"/>
      <c r="E2290" s="73"/>
      <c r="F2290" s="74"/>
      <c r="G2290" s="9"/>
      <c r="H2290" s="48"/>
      <c r="I2290" s="49">
        <f t="shared" ca="1" si="137"/>
        <v>2022</v>
      </c>
      <c r="J2290" s="22">
        <f t="shared" ca="1" si="136"/>
        <v>1</v>
      </c>
      <c r="K2290" s="19"/>
      <c r="L2290" s="73"/>
      <c r="M2290" s="74"/>
      <c r="N2290" s="19"/>
      <c r="O2290" s="73"/>
      <c r="P2290" s="82">
        <v>1</v>
      </c>
      <c r="Q2290" s="24">
        <v>1</v>
      </c>
      <c r="R2290" s="81">
        <f t="shared" si="138"/>
        <v>1</v>
      </c>
      <c r="S2290" s="87"/>
      <c r="T2290" s="19"/>
      <c r="U2290" s="25"/>
      <c r="V2290" s="25"/>
      <c r="W2290" s="81"/>
      <c r="X2290" s="91" t="e">
        <f ca="1">+VLOOKUP(#REF!,REFERENCIAS!$C:$D,2,0)*VLOOKUP(#REF!,PONDERADORES!A:P,IF(AND(INFORMACION!$T2290='REFERENCIAS RIESGO'!$C$36,INFORMACION!$F2290=REFERENCIAS!$C$24),16,IF(INFORMACION!$T2290='REFERENCIAS RIESGO'!$C$36,13,IF(INFORMACION!$F2290=REFERENCIAS!$C$24,10,7))),0)+VLOOKUP(K2290,REFERENCIAS!$C:$D,2,0)*VLOOKUP($K$2,PONDERADORES!A:P,IF(AND(INFORMACION!$T2290='REFERENCIAS RIESGO'!$C$36,INFORMACION!$F2290=REFERENCIAS!$C$24),16,IF(INFORMACION!$T2290='REFERENCIAS RIESGO'!$C$36,13,IF(INFORMACION!$F2290=REFERENCIAS!$C$24,10,7))),0)+VLOOKUP(L2290,REFERENCIAS!$C:$D,2,0)*VLOOKUP($L$2,PONDERADORES!A:P,IF(AND(INFORMACION!$T2290='REFERENCIAS RIESGO'!$C$36,INFORMACION!$F2290=REFERENCIAS!$C$24),16,IF(INFORMACION!$T2290='REFERENCIAS RIESGO'!$C$36,13,IF(INFORMACION!$F2290=REFERENCIAS!$C$24,10,7))),0)+VLOOKUP(F2290,REFERENCIAS!$C:$D,2,0)*VLOOKUP($F$2,PONDERADORES!A:P,IF(AND(INFORMACION!$T2290='REFERENCIAS RIESGO'!$C$36,INFORMACION!$F2290=REFERENCIAS!$C$24),16,IF(INFORMACION!$T2290='REFERENCIAS RIESGO'!$C$36,13,IF(INFORMACION!$F2290=REFERENCIAS!$C$24,10,7))),0)+VLOOKUP(T2290,REFERENCIAS!$C:$D,2,0)*VLOOKUP($T$2,PONDERADORES!A:P,IF(AND(INFORMACION!$T2290='REFERENCIAS RIESGO'!$C$36,INFORMACION!$F2290=REFERENCIAS!$C$24),16,IF(INFORMACION!$T2290='REFERENCIAS RIESGO'!$C$36,13,IF(INFORMACION!$F2290=REFERENCIAS!$C$24,10,7))),0)+VLOOKUP(IF(J2290&lt;=0.2,0.2,IF(AND(J2290&gt;0.2,J2290&lt;=0.4),0.4,IF(AND(J2290&gt;0.4,J2290&lt;=0.6),0.6,IF(AND(J2290&gt;0.6,J2290&lt;=0.8),0.8,IF(AND(J2290&gt;0.8,J2290&lt;=1),1))))),REFERENCIAS!$C:$D,2,0)*VLOOKUP($J$2,PONDERADORES!A:P,IF(AND(INFORMACION!$T2290='REFERENCIAS RIESGO'!$C$36,INFORMACION!$F2290=REFERENCIAS!$C$24),16,IF(INFORMACION!$T2290='REFERENCIAS RIESGO'!$C$36,13,IF(INFORMACION!$F2290=REFERENCIAS!$C$24,10,7))),0)</f>
        <v>#REF!</v>
      </c>
      <c r="Y2290" s="68">
        <f>+VLOOKUP(M2290,REFERENCIAS!$C:$D,2,0)*VLOOKUP($M$2,PONDERADORES!$A$7:$G$9,7,0)+VLOOKUP(N2290,REFERENCIAS!$C:$D,2,0)*VLOOKUP($N$2,PONDERADORES!$A$7:$G$9,7,0)+VLOOKUP(O2290,REFERENCIAS!$C:$D,2,0)*VLOOKUP($O$2,PONDERADORES!$A$7:$G$9,7,0)</f>
        <v>0.2</v>
      </c>
      <c r="Z2290" s="2">
        <f>+VLOOKUP(IF(R2290&lt;0.1,0,IF(AND(R2290&gt;=0.1,R2290&lt;0.2),0.1,IF(AND(R2290&gt;=0.2,R2290&lt;0.3),0.2,IF(R2290&gt;0.3,0.3,)))),REFERENCIAS!$C:$D,2,0)*VLOOKUP($R$2,PONDERADORES!$A$11:$G$11,7,0)</f>
        <v>15</v>
      </c>
      <c r="AA2290" s="92"/>
      <c r="AB2290" s="95" t="e">
        <f t="shared" ca="1" si="139"/>
        <v>#REF!</v>
      </c>
      <c r="AC2290" s="23" t="e">
        <f ca="1">IF(AB2290&gt;REFERENCIAS!$C$62,REFERENCIAS!$B$62,IF(AND(AB2290&gt;=REFERENCIAS!$C$63,AB2290&lt;REFERENCIAS!$D$63),REFERENCIAS!$B$63,IF(AND(AB2290&gt;REFERENCIAS!$C$64,AB2290&lt;=REFERENCIAS!$D$64),REFERENCIAS!$B$64,IF(AND(AB2290&gt;=REFERENCIAS!$C$65,AB2290&lt;REFERENCIAS!$D$65),REFERENCIAS!$B$65, "Revisar"))))</f>
        <v>#REF!</v>
      </c>
      <c r="AD2290" s="94" t="e">
        <f ca="1">VLOOKUP(AC2290,REFERENCIAS!$B$62:$G$65,4,FALSE)</f>
        <v>#REF!</v>
      </c>
    </row>
    <row r="2291" spans="1:30" ht="17.25" x14ac:dyDescent="0.25">
      <c r="A2291" s="74"/>
      <c r="B2291" s="19"/>
      <c r="C2291" s="19"/>
      <c r="D2291" s="50"/>
      <c r="E2291" s="73"/>
      <c r="F2291" s="74"/>
      <c r="G2291" s="9"/>
      <c r="H2291" s="48"/>
      <c r="I2291" s="49">
        <f t="shared" ca="1" si="137"/>
        <v>2022</v>
      </c>
      <c r="J2291" s="22">
        <f t="shared" ca="1" si="136"/>
        <v>1</v>
      </c>
      <c r="K2291" s="19"/>
      <c r="L2291" s="73"/>
      <c r="M2291" s="74"/>
      <c r="N2291" s="19"/>
      <c r="O2291" s="73"/>
      <c r="P2291" s="82">
        <v>1</v>
      </c>
      <c r="Q2291" s="24">
        <v>1</v>
      </c>
      <c r="R2291" s="81">
        <f t="shared" si="138"/>
        <v>1</v>
      </c>
      <c r="S2291" s="87"/>
      <c r="T2291" s="19"/>
      <c r="U2291" s="25"/>
      <c r="V2291" s="25"/>
      <c r="W2291" s="81"/>
      <c r="X2291" s="91" t="e">
        <f ca="1">+VLOOKUP(#REF!,REFERENCIAS!$C:$D,2,0)*VLOOKUP(#REF!,PONDERADORES!A:P,IF(AND(INFORMACION!$T2291='REFERENCIAS RIESGO'!$C$36,INFORMACION!$F2291=REFERENCIAS!$C$24),16,IF(INFORMACION!$T2291='REFERENCIAS RIESGO'!$C$36,13,IF(INFORMACION!$F2291=REFERENCIAS!$C$24,10,7))),0)+VLOOKUP(K2291,REFERENCIAS!$C:$D,2,0)*VLOOKUP($K$2,PONDERADORES!A:P,IF(AND(INFORMACION!$T2291='REFERENCIAS RIESGO'!$C$36,INFORMACION!$F2291=REFERENCIAS!$C$24),16,IF(INFORMACION!$T2291='REFERENCIAS RIESGO'!$C$36,13,IF(INFORMACION!$F2291=REFERENCIAS!$C$24,10,7))),0)+VLOOKUP(L2291,REFERENCIAS!$C:$D,2,0)*VLOOKUP($L$2,PONDERADORES!A:P,IF(AND(INFORMACION!$T2291='REFERENCIAS RIESGO'!$C$36,INFORMACION!$F2291=REFERENCIAS!$C$24),16,IF(INFORMACION!$T2291='REFERENCIAS RIESGO'!$C$36,13,IF(INFORMACION!$F2291=REFERENCIAS!$C$24,10,7))),0)+VLOOKUP(F2291,REFERENCIAS!$C:$D,2,0)*VLOOKUP($F$2,PONDERADORES!A:P,IF(AND(INFORMACION!$T2291='REFERENCIAS RIESGO'!$C$36,INFORMACION!$F2291=REFERENCIAS!$C$24),16,IF(INFORMACION!$T2291='REFERENCIAS RIESGO'!$C$36,13,IF(INFORMACION!$F2291=REFERENCIAS!$C$24,10,7))),0)+VLOOKUP(T2291,REFERENCIAS!$C:$D,2,0)*VLOOKUP($T$2,PONDERADORES!A:P,IF(AND(INFORMACION!$T2291='REFERENCIAS RIESGO'!$C$36,INFORMACION!$F2291=REFERENCIAS!$C$24),16,IF(INFORMACION!$T2291='REFERENCIAS RIESGO'!$C$36,13,IF(INFORMACION!$F2291=REFERENCIAS!$C$24,10,7))),0)+VLOOKUP(IF(J2291&lt;=0.2,0.2,IF(AND(J2291&gt;0.2,J2291&lt;=0.4),0.4,IF(AND(J2291&gt;0.4,J2291&lt;=0.6),0.6,IF(AND(J2291&gt;0.6,J2291&lt;=0.8),0.8,IF(AND(J2291&gt;0.8,J2291&lt;=1),1))))),REFERENCIAS!$C:$D,2,0)*VLOOKUP($J$2,PONDERADORES!A:P,IF(AND(INFORMACION!$T2291='REFERENCIAS RIESGO'!$C$36,INFORMACION!$F2291=REFERENCIAS!$C$24),16,IF(INFORMACION!$T2291='REFERENCIAS RIESGO'!$C$36,13,IF(INFORMACION!$F2291=REFERENCIAS!$C$24,10,7))),0)</f>
        <v>#REF!</v>
      </c>
      <c r="Y2291" s="68">
        <f>+VLOOKUP(M2291,REFERENCIAS!$C:$D,2,0)*VLOOKUP($M$2,PONDERADORES!$A$7:$G$9,7,0)+VLOOKUP(N2291,REFERENCIAS!$C:$D,2,0)*VLOOKUP($N$2,PONDERADORES!$A$7:$G$9,7,0)+VLOOKUP(O2291,REFERENCIAS!$C:$D,2,0)*VLOOKUP($O$2,PONDERADORES!$A$7:$G$9,7,0)</f>
        <v>0.2</v>
      </c>
      <c r="Z2291" s="2">
        <f>+VLOOKUP(IF(R2291&lt;0.1,0,IF(AND(R2291&gt;=0.1,R2291&lt;0.2),0.1,IF(AND(R2291&gt;=0.2,R2291&lt;0.3),0.2,IF(R2291&gt;0.3,0.3,)))),REFERENCIAS!$C:$D,2,0)*VLOOKUP($R$2,PONDERADORES!$A$11:$G$11,7,0)</f>
        <v>15</v>
      </c>
      <c r="AA2291" s="92"/>
      <c r="AB2291" s="95" t="e">
        <f t="shared" ca="1" si="139"/>
        <v>#REF!</v>
      </c>
      <c r="AC2291" s="23" t="e">
        <f ca="1">IF(AB2291&gt;REFERENCIAS!$C$62,REFERENCIAS!$B$62,IF(AND(AB2291&gt;=REFERENCIAS!$C$63,AB2291&lt;REFERENCIAS!$D$63),REFERENCIAS!$B$63,IF(AND(AB2291&gt;REFERENCIAS!$C$64,AB2291&lt;=REFERENCIAS!$D$64),REFERENCIAS!$B$64,IF(AND(AB2291&gt;=REFERENCIAS!$C$65,AB2291&lt;REFERENCIAS!$D$65),REFERENCIAS!$B$65, "Revisar"))))</f>
        <v>#REF!</v>
      </c>
      <c r="AD2291" s="94" t="e">
        <f ca="1">VLOOKUP(AC2291,REFERENCIAS!$B$62:$G$65,4,FALSE)</f>
        <v>#REF!</v>
      </c>
    </row>
    <row r="2292" spans="1:30" ht="17.25" x14ac:dyDescent="0.25">
      <c r="A2292" s="74"/>
      <c r="B2292" s="19"/>
      <c r="C2292" s="19"/>
      <c r="D2292" s="50"/>
      <c r="E2292" s="73"/>
      <c r="F2292" s="74"/>
      <c r="G2292" s="9"/>
      <c r="H2292" s="48"/>
      <c r="I2292" s="49">
        <f t="shared" ca="1" si="137"/>
        <v>2022</v>
      </c>
      <c r="J2292" s="22">
        <f t="shared" ca="1" si="136"/>
        <v>1</v>
      </c>
      <c r="K2292" s="19"/>
      <c r="L2292" s="73"/>
      <c r="M2292" s="74"/>
      <c r="N2292" s="19"/>
      <c r="O2292" s="73"/>
      <c r="P2292" s="82">
        <v>1</v>
      </c>
      <c r="Q2292" s="24">
        <v>1</v>
      </c>
      <c r="R2292" s="81">
        <f t="shared" si="138"/>
        <v>1</v>
      </c>
      <c r="S2292" s="87"/>
      <c r="T2292" s="19"/>
      <c r="U2292" s="25"/>
      <c r="V2292" s="25"/>
      <c r="W2292" s="81"/>
      <c r="X2292" s="91" t="e">
        <f ca="1">+VLOOKUP(#REF!,REFERENCIAS!$C:$D,2,0)*VLOOKUP(#REF!,PONDERADORES!A:P,IF(AND(INFORMACION!$T2292='REFERENCIAS RIESGO'!$C$36,INFORMACION!$F2292=REFERENCIAS!$C$24),16,IF(INFORMACION!$T2292='REFERENCIAS RIESGO'!$C$36,13,IF(INFORMACION!$F2292=REFERENCIAS!$C$24,10,7))),0)+VLOOKUP(K2292,REFERENCIAS!$C:$D,2,0)*VLOOKUP($K$2,PONDERADORES!A:P,IF(AND(INFORMACION!$T2292='REFERENCIAS RIESGO'!$C$36,INFORMACION!$F2292=REFERENCIAS!$C$24),16,IF(INFORMACION!$T2292='REFERENCIAS RIESGO'!$C$36,13,IF(INFORMACION!$F2292=REFERENCIAS!$C$24,10,7))),0)+VLOOKUP(L2292,REFERENCIAS!$C:$D,2,0)*VLOOKUP($L$2,PONDERADORES!A:P,IF(AND(INFORMACION!$T2292='REFERENCIAS RIESGO'!$C$36,INFORMACION!$F2292=REFERENCIAS!$C$24),16,IF(INFORMACION!$T2292='REFERENCIAS RIESGO'!$C$36,13,IF(INFORMACION!$F2292=REFERENCIAS!$C$24,10,7))),0)+VLOOKUP(F2292,REFERENCIAS!$C:$D,2,0)*VLOOKUP($F$2,PONDERADORES!A:P,IF(AND(INFORMACION!$T2292='REFERENCIAS RIESGO'!$C$36,INFORMACION!$F2292=REFERENCIAS!$C$24),16,IF(INFORMACION!$T2292='REFERENCIAS RIESGO'!$C$36,13,IF(INFORMACION!$F2292=REFERENCIAS!$C$24,10,7))),0)+VLOOKUP(T2292,REFERENCIAS!$C:$D,2,0)*VLOOKUP($T$2,PONDERADORES!A:P,IF(AND(INFORMACION!$T2292='REFERENCIAS RIESGO'!$C$36,INFORMACION!$F2292=REFERENCIAS!$C$24),16,IF(INFORMACION!$T2292='REFERENCIAS RIESGO'!$C$36,13,IF(INFORMACION!$F2292=REFERENCIAS!$C$24,10,7))),0)+VLOOKUP(IF(J2292&lt;=0.2,0.2,IF(AND(J2292&gt;0.2,J2292&lt;=0.4),0.4,IF(AND(J2292&gt;0.4,J2292&lt;=0.6),0.6,IF(AND(J2292&gt;0.6,J2292&lt;=0.8),0.8,IF(AND(J2292&gt;0.8,J2292&lt;=1),1))))),REFERENCIAS!$C:$D,2,0)*VLOOKUP($J$2,PONDERADORES!A:P,IF(AND(INFORMACION!$T2292='REFERENCIAS RIESGO'!$C$36,INFORMACION!$F2292=REFERENCIAS!$C$24),16,IF(INFORMACION!$T2292='REFERENCIAS RIESGO'!$C$36,13,IF(INFORMACION!$F2292=REFERENCIAS!$C$24,10,7))),0)</f>
        <v>#REF!</v>
      </c>
      <c r="Y2292" s="68">
        <f>+VLOOKUP(M2292,REFERENCIAS!$C:$D,2,0)*VLOOKUP($M$2,PONDERADORES!$A$7:$G$9,7,0)+VLOOKUP(N2292,REFERENCIAS!$C:$D,2,0)*VLOOKUP($N$2,PONDERADORES!$A$7:$G$9,7,0)+VLOOKUP(O2292,REFERENCIAS!$C:$D,2,0)*VLOOKUP($O$2,PONDERADORES!$A$7:$G$9,7,0)</f>
        <v>0.2</v>
      </c>
      <c r="Z2292" s="2">
        <f>+VLOOKUP(IF(R2292&lt;0.1,0,IF(AND(R2292&gt;=0.1,R2292&lt;0.2),0.1,IF(AND(R2292&gt;=0.2,R2292&lt;0.3),0.2,IF(R2292&gt;0.3,0.3,)))),REFERENCIAS!$C:$D,2,0)*VLOOKUP($R$2,PONDERADORES!$A$11:$G$11,7,0)</f>
        <v>15</v>
      </c>
      <c r="AA2292" s="92"/>
      <c r="AB2292" s="95" t="e">
        <f t="shared" ca="1" si="139"/>
        <v>#REF!</v>
      </c>
      <c r="AC2292" s="23" t="e">
        <f ca="1">IF(AB2292&gt;REFERENCIAS!$C$62,REFERENCIAS!$B$62,IF(AND(AB2292&gt;=REFERENCIAS!$C$63,AB2292&lt;REFERENCIAS!$D$63),REFERENCIAS!$B$63,IF(AND(AB2292&gt;REFERENCIAS!$C$64,AB2292&lt;=REFERENCIAS!$D$64),REFERENCIAS!$B$64,IF(AND(AB2292&gt;=REFERENCIAS!$C$65,AB2292&lt;REFERENCIAS!$D$65),REFERENCIAS!$B$65, "Revisar"))))</f>
        <v>#REF!</v>
      </c>
      <c r="AD2292" s="94" t="e">
        <f ca="1">VLOOKUP(AC2292,REFERENCIAS!$B$62:$G$65,4,FALSE)</f>
        <v>#REF!</v>
      </c>
    </row>
    <row r="2293" spans="1:30" ht="17.25" x14ac:dyDescent="0.25">
      <c r="A2293" s="74"/>
      <c r="B2293" s="19"/>
      <c r="C2293" s="19"/>
      <c r="D2293" s="50"/>
      <c r="E2293" s="73"/>
      <c r="F2293" s="74"/>
      <c r="G2293" s="9"/>
      <c r="H2293" s="48"/>
      <c r="I2293" s="49">
        <f t="shared" ca="1" si="137"/>
        <v>2022</v>
      </c>
      <c r="J2293" s="22">
        <f t="shared" ca="1" si="136"/>
        <v>1</v>
      </c>
      <c r="K2293" s="19"/>
      <c r="L2293" s="73"/>
      <c r="M2293" s="74"/>
      <c r="N2293" s="19"/>
      <c r="O2293" s="73"/>
      <c r="P2293" s="82">
        <v>1</v>
      </c>
      <c r="Q2293" s="24">
        <v>1</v>
      </c>
      <c r="R2293" s="81">
        <f t="shared" si="138"/>
        <v>1</v>
      </c>
      <c r="S2293" s="87"/>
      <c r="T2293" s="19"/>
      <c r="U2293" s="25"/>
      <c r="V2293" s="25"/>
      <c r="W2293" s="81"/>
      <c r="X2293" s="91" t="e">
        <f ca="1">+VLOOKUP(#REF!,REFERENCIAS!$C:$D,2,0)*VLOOKUP(#REF!,PONDERADORES!A:P,IF(AND(INFORMACION!$T2293='REFERENCIAS RIESGO'!$C$36,INFORMACION!$F2293=REFERENCIAS!$C$24),16,IF(INFORMACION!$T2293='REFERENCIAS RIESGO'!$C$36,13,IF(INFORMACION!$F2293=REFERENCIAS!$C$24,10,7))),0)+VLOOKUP(K2293,REFERENCIAS!$C:$D,2,0)*VLOOKUP($K$2,PONDERADORES!A:P,IF(AND(INFORMACION!$T2293='REFERENCIAS RIESGO'!$C$36,INFORMACION!$F2293=REFERENCIAS!$C$24),16,IF(INFORMACION!$T2293='REFERENCIAS RIESGO'!$C$36,13,IF(INFORMACION!$F2293=REFERENCIAS!$C$24,10,7))),0)+VLOOKUP(L2293,REFERENCIAS!$C:$D,2,0)*VLOOKUP($L$2,PONDERADORES!A:P,IF(AND(INFORMACION!$T2293='REFERENCIAS RIESGO'!$C$36,INFORMACION!$F2293=REFERENCIAS!$C$24),16,IF(INFORMACION!$T2293='REFERENCIAS RIESGO'!$C$36,13,IF(INFORMACION!$F2293=REFERENCIAS!$C$24,10,7))),0)+VLOOKUP(F2293,REFERENCIAS!$C:$D,2,0)*VLOOKUP($F$2,PONDERADORES!A:P,IF(AND(INFORMACION!$T2293='REFERENCIAS RIESGO'!$C$36,INFORMACION!$F2293=REFERENCIAS!$C$24),16,IF(INFORMACION!$T2293='REFERENCIAS RIESGO'!$C$36,13,IF(INFORMACION!$F2293=REFERENCIAS!$C$24,10,7))),0)+VLOOKUP(T2293,REFERENCIAS!$C:$D,2,0)*VLOOKUP($T$2,PONDERADORES!A:P,IF(AND(INFORMACION!$T2293='REFERENCIAS RIESGO'!$C$36,INFORMACION!$F2293=REFERENCIAS!$C$24),16,IF(INFORMACION!$T2293='REFERENCIAS RIESGO'!$C$36,13,IF(INFORMACION!$F2293=REFERENCIAS!$C$24,10,7))),0)+VLOOKUP(IF(J2293&lt;=0.2,0.2,IF(AND(J2293&gt;0.2,J2293&lt;=0.4),0.4,IF(AND(J2293&gt;0.4,J2293&lt;=0.6),0.6,IF(AND(J2293&gt;0.6,J2293&lt;=0.8),0.8,IF(AND(J2293&gt;0.8,J2293&lt;=1),1))))),REFERENCIAS!$C:$D,2,0)*VLOOKUP($J$2,PONDERADORES!A:P,IF(AND(INFORMACION!$T2293='REFERENCIAS RIESGO'!$C$36,INFORMACION!$F2293=REFERENCIAS!$C$24),16,IF(INFORMACION!$T2293='REFERENCIAS RIESGO'!$C$36,13,IF(INFORMACION!$F2293=REFERENCIAS!$C$24,10,7))),0)</f>
        <v>#REF!</v>
      </c>
      <c r="Y2293" s="68">
        <f>+VLOOKUP(M2293,REFERENCIAS!$C:$D,2,0)*VLOOKUP($M$2,PONDERADORES!$A$7:$G$9,7,0)+VLOOKUP(N2293,REFERENCIAS!$C:$D,2,0)*VLOOKUP($N$2,PONDERADORES!$A$7:$G$9,7,0)+VLOOKUP(O2293,REFERENCIAS!$C:$D,2,0)*VLOOKUP($O$2,PONDERADORES!$A$7:$G$9,7,0)</f>
        <v>0.2</v>
      </c>
      <c r="Z2293" s="2">
        <f>+VLOOKUP(IF(R2293&lt;0.1,0,IF(AND(R2293&gt;=0.1,R2293&lt;0.2),0.1,IF(AND(R2293&gt;=0.2,R2293&lt;0.3),0.2,IF(R2293&gt;0.3,0.3,)))),REFERENCIAS!$C:$D,2,0)*VLOOKUP($R$2,PONDERADORES!$A$11:$G$11,7,0)</f>
        <v>15</v>
      </c>
      <c r="AA2293" s="92"/>
      <c r="AB2293" s="95" t="e">
        <f t="shared" ca="1" si="139"/>
        <v>#REF!</v>
      </c>
      <c r="AC2293" s="23" t="e">
        <f ca="1">IF(AB2293&gt;REFERENCIAS!$C$62,REFERENCIAS!$B$62,IF(AND(AB2293&gt;=REFERENCIAS!$C$63,AB2293&lt;REFERENCIAS!$D$63),REFERENCIAS!$B$63,IF(AND(AB2293&gt;REFERENCIAS!$C$64,AB2293&lt;=REFERENCIAS!$D$64),REFERENCIAS!$B$64,IF(AND(AB2293&gt;=REFERENCIAS!$C$65,AB2293&lt;REFERENCIAS!$D$65),REFERENCIAS!$B$65, "Revisar"))))</f>
        <v>#REF!</v>
      </c>
      <c r="AD2293" s="94" t="e">
        <f ca="1">VLOOKUP(AC2293,REFERENCIAS!$B$62:$G$65,4,FALSE)</f>
        <v>#REF!</v>
      </c>
    </row>
    <row r="2294" spans="1:30" ht="17.25" x14ac:dyDescent="0.25">
      <c r="A2294" s="74"/>
      <c r="B2294" s="19"/>
      <c r="C2294" s="19"/>
      <c r="D2294" s="50"/>
      <c r="E2294" s="73"/>
      <c r="F2294" s="74"/>
      <c r="G2294" s="9"/>
      <c r="H2294" s="48"/>
      <c r="I2294" s="49">
        <f t="shared" ca="1" si="137"/>
        <v>2022</v>
      </c>
      <c r="J2294" s="22">
        <f t="shared" ca="1" si="136"/>
        <v>1</v>
      </c>
      <c r="K2294" s="19"/>
      <c r="L2294" s="73"/>
      <c r="M2294" s="74"/>
      <c r="N2294" s="19"/>
      <c r="O2294" s="73"/>
      <c r="P2294" s="82">
        <v>1</v>
      </c>
      <c r="Q2294" s="24">
        <v>1</v>
      </c>
      <c r="R2294" s="81">
        <f t="shared" si="138"/>
        <v>1</v>
      </c>
      <c r="S2294" s="87"/>
      <c r="T2294" s="19"/>
      <c r="U2294" s="25"/>
      <c r="V2294" s="25"/>
      <c r="W2294" s="81"/>
      <c r="X2294" s="91" t="e">
        <f ca="1">+VLOOKUP(#REF!,REFERENCIAS!$C:$D,2,0)*VLOOKUP(#REF!,PONDERADORES!A:P,IF(AND(INFORMACION!$T2294='REFERENCIAS RIESGO'!$C$36,INFORMACION!$F2294=REFERENCIAS!$C$24),16,IF(INFORMACION!$T2294='REFERENCIAS RIESGO'!$C$36,13,IF(INFORMACION!$F2294=REFERENCIAS!$C$24,10,7))),0)+VLOOKUP(K2294,REFERENCIAS!$C:$D,2,0)*VLOOKUP($K$2,PONDERADORES!A:P,IF(AND(INFORMACION!$T2294='REFERENCIAS RIESGO'!$C$36,INFORMACION!$F2294=REFERENCIAS!$C$24),16,IF(INFORMACION!$T2294='REFERENCIAS RIESGO'!$C$36,13,IF(INFORMACION!$F2294=REFERENCIAS!$C$24,10,7))),0)+VLOOKUP(L2294,REFERENCIAS!$C:$D,2,0)*VLOOKUP($L$2,PONDERADORES!A:P,IF(AND(INFORMACION!$T2294='REFERENCIAS RIESGO'!$C$36,INFORMACION!$F2294=REFERENCIAS!$C$24),16,IF(INFORMACION!$T2294='REFERENCIAS RIESGO'!$C$36,13,IF(INFORMACION!$F2294=REFERENCIAS!$C$24,10,7))),0)+VLOOKUP(F2294,REFERENCIAS!$C:$D,2,0)*VLOOKUP($F$2,PONDERADORES!A:P,IF(AND(INFORMACION!$T2294='REFERENCIAS RIESGO'!$C$36,INFORMACION!$F2294=REFERENCIAS!$C$24),16,IF(INFORMACION!$T2294='REFERENCIAS RIESGO'!$C$36,13,IF(INFORMACION!$F2294=REFERENCIAS!$C$24,10,7))),0)+VLOOKUP(T2294,REFERENCIAS!$C:$D,2,0)*VLOOKUP($T$2,PONDERADORES!A:P,IF(AND(INFORMACION!$T2294='REFERENCIAS RIESGO'!$C$36,INFORMACION!$F2294=REFERENCIAS!$C$24),16,IF(INFORMACION!$T2294='REFERENCIAS RIESGO'!$C$36,13,IF(INFORMACION!$F2294=REFERENCIAS!$C$24,10,7))),0)+VLOOKUP(IF(J2294&lt;=0.2,0.2,IF(AND(J2294&gt;0.2,J2294&lt;=0.4),0.4,IF(AND(J2294&gt;0.4,J2294&lt;=0.6),0.6,IF(AND(J2294&gt;0.6,J2294&lt;=0.8),0.8,IF(AND(J2294&gt;0.8,J2294&lt;=1),1))))),REFERENCIAS!$C:$D,2,0)*VLOOKUP($J$2,PONDERADORES!A:P,IF(AND(INFORMACION!$T2294='REFERENCIAS RIESGO'!$C$36,INFORMACION!$F2294=REFERENCIAS!$C$24),16,IF(INFORMACION!$T2294='REFERENCIAS RIESGO'!$C$36,13,IF(INFORMACION!$F2294=REFERENCIAS!$C$24,10,7))),0)</f>
        <v>#REF!</v>
      </c>
      <c r="Y2294" s="68">
        <f>+VLOOKUP(M2294,REFERENCIAS!$C:$D,2,0)*VLOOKUP($M$2,PONDERADORES!$A$7:$G$9,7,0)+VLOOKUP(N2294,REFERENCIAS!$C:$D,2,0)*VLOOKUP($N$2,PONDERADORES!$A$7:$G$9,7,0)+VLOOKUP(O2294,REFERENCIAS!$C:$D,2,0)*VLOOKUP($O$2,PONDERADORES!$A$7:$G$9,7,0)</f>
        <v>0.2</v>
      </c>
      <c r="Z2294" s="2">
        <f>+VLOOKUP(IF(R2294&lt;0.1,0,IF(AND(R2294&gt;=0.1,R2294&lt;0.2),0.1,IF(AND(R2294&gt;=0.2,R2294&lt;0.3),0.2,IF(R2294&gt;0.3,0.3,)))),REFERENCIAS!$C:$D,2,0)*VLOOKUP($R$2,PONDERADORES!$A$11:$G$11,7,0)</f>
        <v>15</v>
      </c>
      <c r="AA2294" s="92"/>
      <c r="AB2294" s="95" t="e">
        <f t="shared" ca="1" si="139"/>
        <v>#REF!</v>
      </c>
      <c r="AC2294" s="23" t="e">
        <f ca="1">IF(AB2294&gt;REFERENCIAS!$C$62,REFERENCIAS!$B$62,IF(AND(AB2294&gt;=REFERENCIAS!$C$63,AB2294&lt;REFERENCIAS!$D$63),REFERENCIAS!$B$63,IF(AND(AB2294&gt;REFERENCIAS!$C$64,AB2294&lt;=REFERENCIAS!$D$64),REFERENCIAS!$B$64,IF(AND(AB2294&gt;=REFERENCIAS!$C$65,AB2294&lt;REFERENCIAS!$D$65),REFERENCIAS!$B$65, "Revisar"))))</f>
        <v>#REF!</v>
      </c>
      <c r="AD2294" s="94" t="e">
        <f ca="1">VLOOKUP(AC2294,REFERENCIAS!$B$62:$G$65,4,FALSE)</f>
        <v>#REF!</v>
      </c>
    </row>
    <row r="2295" spans="1:30" ht="17.25" x14ac:dyDescent="0.25">
      <c r="A2295" s="74"/>
      <c r="B2295" s="19"/>
      <c r="C2295" s="19"/>
      <c r="D2295" s="50"/>
      <c r="E2295" s="73"/>
      <c r="F2295" s="74"/>
      <c r="G2295" s="9"/>
      <c r="H2295" s="48"/>
      <c r="I2295" s="49">
        <f t="shared" ca="1" si="137"/>
        <v>2022</v>
      </c>
      <c r="J2295" s="22">
        <f t="shared" ca="1" si="136"/>
        <v>1</v>
      </c>
      <c r="K2295" s="19"/>
      <c r="L2295" s="73"/>
      <c r="M2295" s="74"/>
      <c r="N2295" s="19"/>
      <c r="O2295" s="73"/>
      <c r="P2295" s="82">
        <v>1</v>
      </c>
      <c r="Q2295" s="24">
        <v>1</v>
      </c>
      <c r="R2295" s="81">
        <f t="shared" si="138"/>
        <v>1</v>
      </c>
      <c r="S2295" s="87"/>
      <c r="T2295" s="19"/>
      <c r="U2295" s="25"/>
      <c r="V2295" s="25"/>
      <c r="W2295" s="81"/>
      <c r="X2295" s="91" t="e">
        <f ca="1">+VLOOKUP(#REF!,REFERENCIAS!$C:$D,2,0)*VLOOKUP(#REF!,PONDERADORES!A:P,IF(AND(INFORMACION!$T2295='REFERENCIAS RIESGO'!$C$36,INFORMACION!$F2295=REFERENCIAS!$C$24),16,IF(INFORMACION!$T2295='REFERENCIAS RIESGO'!$C$36,13,IF(INFORMACION!$F2295=REFERENCIAS!$C$24,10,7))),0)+VLOOKUP(K2295,REFERENCIAS!$C:$D,2,0)*VLOOKUP($K$2,PONDERADORES!A:P,IF(AND(INFORMACION!$T2295='REFERENCIAS RIESGO'!$C$36,INFORMACION!$F2295=REFERENCIAS!$C$24),16,IF(INFORMACION!$T2295='REFERENCIAS RIESGO'!$C$36,13,IF(INFORMACION!$F2295=REFERENCIAS!$C$24,10,7))),0)+VLOOKUP(L2295,REFERENCIAS!$C:$D,2,0)*VLOOKUP($L$2,PONDERADORES!A:P,IF(AND(INFORMACION!$T2295='REFERENCIAS RIESGO'!$C$36,INFORMACION!$F2295=REFERENCIAS!$C$24),16,IF(INFORMACION!$T2295='REFERENCIAS RIESGO'!$C$36,13,IF(INFORMACION!$F2295=REFERENCIAS!$C$24,10,7))),0)+VLOOKUP(F2295,REFERENCIAS!$C:$D,2,0)*VLOOKUP($F$2,PONDERADORES!A:P,IF(AND(INFORMACION!$T2295='REFERENCIAS RIESGO'!$C$36,INFORMACION!$F2295=REFERENCIAS!$C$24),16,IF(INFORMACION!$T2295='REFERENCIAS RIESGO'!$C$36,13,IF(INFORMACION!$F2295=REFERENCIAS!$C$24,10,7))),0)+VLOOKUP(T2295,REFERENCIAS!$C:$D,2,0)*VLOOKUP($T$2,PONDERADORES!A:P,IF(AND(INFORMACION!$T2295='REFERENCIAS RIESGO'!$C$36,INFORMACION!$F2295=REFERENCIAS!$C$24),16,IF(INFORMACION!$T2295='REFERENCIAS RIESGO'!$C$36,13,IF(INFORMACION!$F2295=REFERENCIAS!$C$24,10,7))),0)+VLOOKUP(IF(J2295&lt;=0.2,0.2,IF(AND(J2295&gt;0.2,J2295&lt;=0.4),0.4,IF(AND(J2295&gt;0.4,J2295&lt;=0.6),0.6,IF(AND(J2295&gt;0.6,J2295&lt;=0.8),0.8,IF(AND(J2295&gt;0.8,J2295&lt;=1),1))))),REFERENCIAS!$C:$D,2,0)*VLOOKUP($J$2,PONDERADORES!A:P,IF(AND(INFORMACION!$T2295='REFERENCIAS RIESGO'!$C$36,INFORMACION!$F2295=REFERENCIAS!$C$24),16,IF(INFORMACION!$T2295='REFERENCIAS RIESGO'!$C$36,13,IF(INFORMACION!$F2295=REFERENCIAS!$C$24,10,7))),0)</f>
        <v>#REF!</v>
      </c>
      <c r="Y2295" s="68">
        <f>+VLOOKUP(M2295,REFERENCIAS!$C:$D,2,0)*VLOOKUP($M$2,PONDERADORES!$A$7:$G$9,7,0)+VLOOKUP(N2295,REFERENCIAS!$C:$D,2,0)*VLOOKUP($N$2,PONDERADORES!$A$7:$G$9,7,0)+VLOOKUP(O2295,REFERENCIAS!$C:$D,2,0)*VLOOKUP($O$2,PONDERADORES!$A$7:$G$9,7,0)</f>
        <v>0.2</v>
      </c>
      <c r="Z2295" s="2">
        <f>+VLOOKUP(IF(R2295&lt;0.1,0,IF(AND(R2295&gt;=0.1,R2295&lt;0.2),0.1,IF(AND(R2295&gt;=0.2,R2295&lt;0.3),0.2,IF(R2295&gt;0.3,0.3,)))),REFERENCIAS!$C:$D,2,0)*VLOOKUP($R$2,PONDERADORES!$A$11:$G$11,7,0)</f>
        <v>15</v>
      </c>
      <c r="AA2295" s="92"/>
      <c r="AB2295" s="95" t="e">
        <f t="shared" ca="1" si="139"/>
        <v>#REF!</v>
      </c>
      <c r="AC2295" s="23" t="e">
        <f ca="1">IF(AB2295&gt;REFERENCIAS!$C$62,REFERENCIAS!$B$62,IF(AND(AB2295&gt;=REFERENCIAS!$C$63,AB2295&lt;REFERENCIAS!$D$63),REFERENCIAS!$B$63,IF(AND(AB2295&gt;REFERENCIAS!$C$64,AB2295&lt;=REFERENCIAS!$D$64),REFERENCIAS!$B$64,IF(AND(AB2295&gt;=REFERENCIAS!$C$65,AB2295&lt;REFERENCIAS!$D$65),REFERENCIAS!$B$65, "Revisar"))))</f>
        <v>#REF!</v>
      </c>
      <c r="AD2295" s="94" t="e">
        <f ca="1">VLOOKUP(AC2295,REFERENCIAS!$B$62:$G$65,4,FALSE)</f>
        <v>#REF!</v>
      </c>
    </row>
    <row r="2296" spans="1:30" ht="17.25" x14ac:dyDescent="0.25">
      <c r="A2296" s="74"/>
      <c r="B2296" s="19"/>
      <c r="C2296" s="19"/>
      <c r="D2296" s="50"/>
      <c r="E2296" s="73"/>
      <c r="F2296" s="74"/>
      <c r="G2296" s="9"/>
      <c r="H2296" s="48"/>
      <c r="I2296" s="49">
        <f t="shared" ca="1" si="137"/>
        <v>2022</v>
      </c>
      <c r="J2296" s="22">
        <f t="shared" ca="1" si="136"/>
        <v>1</v>
      </c>
      <c r="K2296" s="19"/>
      <c r="L2296" s="73"/>
      <c r="M2296" s="74"/>
      <c r="N2296" s="19"/>
      <c r="O2296" s="73"/>
      <c r="P2296" s="82">
        <v>1</v>
      </c>
      <c r="Q2296" s="24">
        <v>1</v>
      </c>
      <c r="R2296" s="81">
        <f t="shared" si="138"/>
        <v>1</v>
      </c>
      <c r="S2296" s="87"/>
      <c r="T2296" s="19"/>
      <c r="U2296" s="25"/>
      <c r="V2296" s="25"/>
      <c r="W2296" s="81"/>
      <c r="X2296" s="91" t="e">
        <f ca="1">+VLOOKUP(#REF!,REFERENCIAS!$C:$D,2,0)*VLOOKUP(#REF!,PONDERADORES!A:P,IF(AND(INFORMACION!$T2296='REFERENCIAS RIESGO'!$C$36,INFORMACION!$F2296=REFERENCIAS!$C$24),16,IF(INFORMACION!$T2296='REFERENCIAS RIESGO'!$C$36,13,IF(INFORMACION!$F2296=REFERENCIAS!$C$24,10,7))),0)+VLOOKUP(K2296,REFERENCIAS!$C:$D,2,0)*VLOOKUP($K$2,PONDERADORES!A:P,IF(AND(INFORMACION!$T2296='REFERENCIAS RIESGO'!$C$36,INFORMACION!$F2296=REFERENCIAS!$C$24),16,IF(INFORMACION!$T2296='REFERENCIAS RIESGO'!$C$36,13,IF(INFORMACION!$F2296=REFERENCIAS!$C$24,10,7))),0)+VLOOKUP(L2296,REFERENCIAS!$C:$D,2,0)*VLOOKUP($L$2,PONDERADORES!A:P,IF(AND(INFORMACION!$T2296='REFERENCIAS RIESGO'!$C$36,INFORMACION!$F2296=REFERENCIAS!$C$24),16,IF(INFORMACION!$T2296='REFERENCIAS RIESGO'!$C$36,13,IF(INFORMACION!$F2296=REFERENCIAS!$C$24,10,7))),0)+VLOOKUP(F2296,REFERENCIAS!$C:$D,2,0)*VLOOKUP($F$2,PONDERADORES!A:P,IF(AND(INFORMACION!$T2296='REFERENCIAS RIESGO'!$C$36,INFORMACION!$F2296=REFERENCIAS!$C$24),16,IF(INFORMACION!$T2296='REFERENCIAS RIESGO'!$C$36,13,IF(INFORMACION!$F2296=REFERENCIAS!$C$24,10,7))),0)+VLOOKUP(T2296,REFERENCIAS!$C:$D,2,0)*VLOOKUP($T$2,PONDERADORES!A:P,IF(AND(INFORMACION!$T2296='REFERENCIAS RIESGO'!$C$36,INFORMACION!$F2296=REFERENCIAS!$C$24),16,IF(INFORMACION!$T2296='REFERENCIAS RIESGO'!$C$36,13,IF(INFORMACION!$F2296=REFERENCIAS!$C$24,10,7))),0)+VLOOKUP(IF(J2296&lt;=0.2,0.2,IF(AND(J2296&gt;0.2,J2296&lt;=0.4),0.4,IF(AND(J2296&gt;0.4,J2296&lt;=0.6),0.6,IF(AND(J2296&gt;0.6,J2296&lt;=0.8),0.8,IF(AND(J2296&gt;0.8,J2296&lt;=1),1))))),REFERENCIAS!$C:$D,2,0)*VLOOKUP($J$2,PONDERADORES!A:P,IF(AND(INFORMACION!$T2296='REFERENCIAS RIESGO'!$C$36,INFORMACION!$F2296=REFERENCIAS!$C$24),16,IF(INFORMACION!$T2296='REFERENCIAS RIESGO'!$C$36,13,IF(INFORMACION!$F2296=REFERENCIAS!$C$24,10,7))),0)</f>
        <v>#REF!</v>
      </c>
      <c r="Y2296" s="68">
        <f>+VLOOKUP(M2296,REFERENCIAS!$C:$D,2,0)*VLOOKUP($M$2,PONDERADORES!$A$7:$G$9,7,0)+VLOOKUP(N2296,REFERENCIAS!$C:$D,2,0)*VLOOKUP($N$2,PONDERADORES!$A$7:$G$9,7,0)+VLOOKUP(O2296,REFERENCIAS!$C:$D,2,0)*VLOOKUP($O$2,PONDERADORES!$A$7:$G$9,7,0)</f>
        <v>0.2</v>
      </c>
      <c r="Z2296" s="2">
        <f>+VLOOKUP(IF(R2296&lt;0.1,0,IF(AND(R2296&gt;=0.1,R2296&lt;0.2),0.1,IF(AND(R2296&gt;=0.2,R2296&lt;0.3),0.2,IF(R2296&gt;0.3,0.3,)))),REFERENCIAS!$C:$D,2,0)*VLOOKUP($R$2,PONDERADORES!$A$11:$G$11,7,0)</f>
        <v>15</v>
      </c>
      <c r="AA2296" s="92"/>
      <c r="AB2296" s="95" t="e">
        <f t="shared" ca="1" si="139"/>
        <v>#REF!</v>
      </c>
      <c r="AC2296" s="23" t="e">
        <f ca="1">IF(AB2296&gt;REFERENCIAS!$C$62,REFERENCIAS!$B$62,IF(AND(AB2296&gt;=REFERENCIAS!$C$63,AB2296&lt;REFERENCIAS!$D$63),REFERENCIAS!$B$63,IF(AND(AB2296&gt;REFERENCIAS!$C$64,AB2296&lt;=REFERENCIAS!$D$64),REFERENCIAS!$B$64,IF(AND(AB2296&gt;=REFERENCIAS!$C$65,AB2296&lt;REFERENCIAS!$D$65),REFERENCIAS!$B$65, "Revisar"))))</f>
        <v>#REF!</v>
      </c>
      <c r="AD2296" s="94" t="e">
        <f ca="1">VLOOKUP(AC2296,REFERENCIAS!$B$62:$G$65,4,FALSE)</f>
        <v>#REF!</v>
      </c>
    </row>
    <row r="2297" spans="1:30" ht="17.25" x14ac:dyDescent="0.25">
      <c r="A2297" s="74"/>
      <c r="B2297" s="19"/>
      <c r="C2297" s="19"/>
      <c r="D2297" s="50"/>
      <c r="E2297" s="73"/>
      <c r="F2297" s="74"/>
      <c r="G2297" s="9"/>
      <c r="H2297" s="48"/>
      <c r="I2297" s="49">
        <f t="shared" ca="1" si="137"/>
        <v>2022</v>
      </c>
      <c r="J2297" s="22">
        <f t="shared" ca="1" si="136"/>
        <v>1</v>
      </c>
      <c r="K2297" s="19"/>
      <c r="L2297" s="73"/>
      <c r="M2297" s="74"/>
      <c r="N2297" s="19"/>
      <c r="O2297" s="73"/>
      <c r="P2297" s="82">
        <v>1</v>
      </c>
      <c r="Q2297" s="24">
        <v>1</v>
      </c>
      <c r="R2297" s="81">
        <f t="shared" si="138"/>
        <v>1</v>
      </c>
      <c r="S2297" s="87"/>
      <c r="T2297" s="19"/>
      <c r="U2297" s="25"/>
      <c r="V2297" s="25"/>
      <c r="W2297" s="81"/>
      <c r="X2297" s="91" t="e">
        <f ca="1">+VLOOKUP(#REF!,REFERENCIAS!$C:$D,2,0)*VLOOKUP(#REF!,PONDERADORES!A:P,IF(AND(INFORMACION!$T2297='REFERENCIAS RIESGO'!$C$36,INFORMACION!$F2297=REFERENCIAS!$C$24),16,IF(INFORMACION!$T2297='REFERENCIAS RIESGO'!$C$36,13,IF(INFORMACION!$F2297=REFERENCIAS!$C$24,10,7))),0)+VLOOKUP(K2297,REFERENCIAS!$C:$D,2,0)*VLOOKUP($K$2,PONDERADORES!A:P,IF(AND(INFORMACION!$T2297='REFERENCIAS RIESGO'!$C$36,INFORMACION!$F2297=REFERENCIAS!$C$24),16,IF(INFORMACION!$T2297='REFERENCIAS RIESGO'!$C$36,13,IF(INFORMACION!$F2297=REFERENCIAS!$C$24,10,7))),0)+VLOOKUP(L2297,REFERENCIAS!$C:$D,2,0)*VLOOKUP($L$2,PONDERADORES!A:P,IF(AND(INFORMACION!$T2297='REFERENCIAS RIESGO'!$C$36,INFORMACION!$F2297=REFERENCIAS!$C$24),16,IF(INFORMACION!$T2297='REFERENCIAS RIESGO'!$C$36,13,IF(INFORMACION!$F2297=REFERENCIAS!$C$24,10,7))),0)+VLOOKUP(F2297,REFERENCIAS!$C:$D,2,0)*VLOOKUP($F$2,PONDERADORES!A:P,IF(AND(INFORMACION!$T2297='REFERENCIAS RIESGO'!$C$36,INFORMACION!$F2297=REFERENCIAS!$C$24),16,IF(INFORMACION!$T2297='REFERENCIAS RIESGO'!$C$36,13,IF(INFORMACION!$F2297=REFERENCIAS!$C$24,10,7))),0)+VLOOKUP(T2297,REFERENCIAS!$C:$D,2,0)*VLOOKUP($T$2,PONDERADORES!A:P,IF(AND(INFORMACION!$T2297='REFERENCIAS RIESGO'!$C$36,INFORMACION!$F2297=REFERENCIAS!$C$24),16,IF(INFORMACION!$T2297='REFERENCIAS RIESGO'!$C$36,13,IF(INFORMACION!$F2297=REFERENCIAS!$C$24,10,7))),0)+VLOOKUP(IF(J2297&lt;=0.2,0.2,IF(AND(J2297&gt;0.2,J2297&lt;=0.4),0.4,IF(AND(J2297&gt;0.4,J2297&lt;=0.6),0.6,IF(AND(J2297&gt;0.6,J2297&lt;=0.8),0.8,IF(AND(J2297&gt;0.8,J2297&lt;=1),1))))),REFERENCIAS!$C:$D,2,0)*VLOOKUP($J$2,PONDERADORES!A:P,IF(AND(INFORMACION!$T2297='REFERENCIAS RIESGO'!$C$36,INFORMACION!$F2297=REFERENCIAS!$C$24),16,IF(INFORMACION!$T2297='REFERENCIAS RIESGO'!$C$36,13,IF(INFORMACION!$F2297=REFERENCIAS!$C$24,10,7))),0)</f>
        <v>#REF!</v>
      </c>
      <c r="Y2297" s="68">
        <f>+VLOOKUP(M2297,REFERENCIAS!$C:$D,2,0)*VLOOKUP($M$2,PONDERADORES!$A$7:$G$9,7,0)+VLOOKUP(N2297,REFERENCIAS!$C:$D,2,0)*VLOOKUP($N$2,PONDERADORES!$A$7:$G$9,7,0)+VLOOKUP(O2297,REFERENCIAS!$C:$D,2,0)*VLOOKUP($O$2,PONDERADORES!$A$7:$G$9,7,0)</f>
        <v>0.2</v>
      </c>
      <c r="Z2297" s="2">
        <f>+VLOOKUP(IF(R2297&lt;0.1,0,IF(AND(R2297&gt;=0.1,R2297&lt;0.2),0.1,IF(AND(R2297&gt;=0.2,R2297&lt;0.3),0.2,IF(R2297&gt;0.3,0.3,)))),REFERENCIAS!$C:$D,2,0)*VLOOKUP($R$2,PONDERADORES!$A$11:$G$11,7,0)</f>
        <v>15</v>
      </c>
      <c r="AA2297" s="92"/>
      <c r="AB2297" s="95" t="e">
        <f t="shared" ca="1" si="139"/>
        <v>#REF!</v>
      </c>
      <c r="AC2297" s="23" t="e">
        <f ca="1">IF(AB2297&gt;REFERENCIAS!$C$62,REFERENCIAS!$B$62,IF(AND(AB2297&gt;=REFERENCIAS!$C$63,AB2297&lt;REFERENCIAS!$D$63),REFERENCIAS!$B$63,IF(AND(AB2297&gt;REFERENCIAS!$C$64,AB2297&lt;=REFERENCIAS!$D$64),REFERENCIAS!$B$64,IF(AND(AB2297&gt;=REFERENCIAS!$C$65,AB2297&lt;REFERENCIAS!$D$65),REFERENCIAS!$B$65, "Revisar"))))</f>
        <v>#REF!</v>
      </c>
      <c r="AD2297" s="94" t="e">
        <f ca="1">VLOOKUP(AC2297,REFERENCIAS!$B$62:$G$65,4,FALSE)</f>
        <v>#REF!</v>
      </c>
    </row>
    <row r="2298" spans="1:30" ht="17.25" x14ac:dyDescent="0.25">
      <c r="A2298" s="74"/>
      <c r="B2298" s="19"/>
      <c r="C2298" s="19"/>
      <c r="D2298" s="50"/>
      <c r="E2298" s="73"/>
      <c r="F2298" s="74"/>
      <c r="G2298" s="9"/>
      <c r="H2298" s="48"/>
      <c r="I2298" s="49">
        <f t="shared" ca="1" si="137"/>
        <v>2022</v>
      </c>
      <c r="J2298" s="22">
        <f t="shared" ca="1" si="136"/>
        <v>1</v>
      </c>
      <c r="K2298" s="19"/>
      <c r="L2298" s="73"/>
      <c r="M2298" s="74"/>
      <c r="N2298" s="19"/>
      <c r="O2298" s="73"/>
      <c r="P2298" s="82">
        <v>1</v>
      </c>
      <c r="Q2298" s="24">
        <v>1</v>
      </c>
      <c r="R2298" s="81">
        <f t="shared" si="138"/>
        <v>1</v>
      </c>
      <c r="S2298" s="87"/>
      <c r="T2298" s="19"/>
      <c r="U2298" s="25"/>
      <c r="V2298" s="25"/>
      <c r="W2298" s="81"/>
      <c r="X2298" s="91" t="e">
        <f ca="1">+VLOOKUP(#REF!,REFERENCIAS!$C:$D,2,0)*VLOOKUP(#REF!,PONDERADORES!A:P,IF(AND(INFORMACION!$T2298='REFERENCIAS RIESGO'!$C$36,INFORMACION!$F2298=REFERENCIAS!$C$24),16,IF(INFORMACION!$T2298='REFERENCIAS RIESGO'!$C$36,13,IF(INFORMACION!$F2298=REFERENCIAS!$C$24,10,7))),0)+VLOOKUP(K2298,REFERENCIAS!$C:$D,2,0)*VLOOKUP($K$2,PONDERADORES!A:P,IF(AND(INFORMACION!$T2298='REFERENCIAS RIESGO'!$C$36,INFORMACION!$F2298=REFERENCIAS!$C$24),16,IF(INFORMACION!$T2298='REFERENCIAS RIESGO'!$C$36,13,IF(INFORMACION!$F2298=REFERENCIAS!$C$24,10,7))),0)+VLOOKUP(L2298,REFERENCIAS!$C:$D,2,0)*VLOOKUP($L$2,PONDERADORES!A:P,IF(AND(INFORMACION!$T2298='REFERENCIAS RIESGO'!$C$36,INFORMACION!$F2298=REFERENCIAS!$C$24),16,IF(INFORMACION!$T2298='REFERENCIAS RIESGO'!$C$36,13,IF(INFORMACION!$F2298=REFERENCIAS!$C$24,10,7))),0)+VLOOKUP(F2298,REFERENCIAS!$C:$D,2,0)*VLOOKUP($F$2,PONDERADORES!A:P,IF(AND(INFORMACION!$T2298='REFERENCIAS RIESGO'!$C$36,INFORMACION!$F2298=REFERENCIAS!$C$24),16,IF(INFORMACION!$T2298='REFERENCIAS RIESGO'!$C$36,13,IF(INFORMACION!$F2298=REFERENCIAS!$C$24,10,7))),0)+VLOOKUP(T2298,REFERENCIAS!$C:$D,2,0)*VLOOKUP($T$2,PONDERADORES!A:P,IF(AND(INFORMACION!$T2298='REFERENCIAS RIESGO'!$C$36,INFORMACION!$F2298=REFERENCIAS!$C$24),16,IF(INFORMACION!$T2298='REFERENCIAS RIESGO'!$C$36,13,IF(INFORMACION!$F2298=REFERENCIAS!$C$24,10,7))),0)+VLOOKUP(IF(J2298&lt;=0.2,0.2,IF(AND(J2298&gt;0.2,J2298&lt;=0.4),0.4,IF(AND(J2298&gt;0.4,J2298&lt;=0.6),0.6,IF(AND(J2298&gt;0.6,J2298&lt;=0.8),0.8,IF(AND(J2298&gt;0.8,J2298&lt;=1),1))))),REFERENCIAS!$C:$D,2,0)*VLOOKUP($J$2,PONDERADORES!A:P,IF(AND(INFORMACION!$T2298='REFERENCIAS RIESGO'!$C$36,INFORMACION!$F2298=REFERENCIAS!$C$24),16,IF(INFORMACION!$T2298='REFERENCIAS RIESGO'!$C$36,13,IF(INFORMACION!$F2298=REFERENCIAS!$C$24,10,7))),0)</f>
        <v>#REF!</v>
      </c>
      <c r="Y2298" s="68">
        <f>+VLOOKUP(M2298,REFERENCIAS!$C:$D,2,0)*VLOOKUP($M$2,PONDERADORES!$A$7:$G$9,7,0)+VLOOKUP(N2298,REFERENCIAS!$C:$D,2,0)*VLOOKUP($N$2,PONDERADORES!$A$7:$G$9,7,0)+VLOOKUP(O2298,REFERENCIAS!$C:$D,2,0)*VLOOKUP($O$2,PONDERADORES!$A$7:$G$9,7,0)</f>
        <v>0.2</v>
      </c>
      <c r="Z2298" s="2">
        <f>+VLOOKUP(IF(R2298&lt;0.1,0,IF(AND(R2298&gt;=0.1,R2298&lt;0.2),0.1,IF(AND(R2298&gt;=0.2,R2298&lt;0.3),0.2,IF(R2298&gt;0.3,0.3,)))),REFERENCIAS!$C:$D,2,0)*VLOOKUP($R$2,PONDERADORES!$A$11:$G$11,7,0)</f>
        <v>15</v>
      </c>
      <c r="AA2298" s="92"/>
      <c r="AB2298" s="95" t="e">
        <f t="shared" ca="1" si="139"/>
        <v>#REF!</v>
      </c>
      <c r="AC2298" s="23" t="e">
        <f ca="1">IF(AB2298&gt;REFERENCIAS!$C$62,REFERENCIAS!$B$62,IF(AND(AB2298&gt;=REFERENCIAS!$C$63,AB2298&lt;REFERENCIAS!$D$63),REFERENCIAS!$B$63,IF(AND(AB2298&gt;REFERENCIAS!$C$64,AB2298&lt;=REFERENCIAS!$D$64),REFERENCIAS!$B$64,IF(AND(AB2298&gt;=REFERENCIAS!$C$65,AB2298&lt;REFERENCIAS!$D$65),REFERENCIAS!$B$65, "Revisar"))))</f>
        <v>#REF!</v>
      </c>
      <c r="AD2298" s="94" t="e">
        <f ca="1">VLOOKUP(AC2298,REFERENCIAS!$B$62:$G$65,4,FALSE)</f>
        <v>#REF!</v>
      </c>
    </row>
    <row r="2299" spans="1:30" ht="17.25" x14ac:dyDescent="0.25">
      <c r="A2299" s="74"/>
      <c r="B2299" s="19"/>
      <c r="C2299" s="19"/>
      <c r="D2299" s="50"/>
      <c r="E2299" s="73"/>
      <c r="F2299" s="74"/>
      <c r="G2299" s="9"/>
      <c r="H2299" s="48"/>
      <c r="I2299" s="49">
        <f t="shared" ca="1" si="137"/>
        <v>2022</v>
      </c>
      <c r="J2299" s="22">
        <f t="shared" ca="1" si="136"/>
        <v>1</v>
      </c>
      <c r="K2299" s="19"/>
      <c r="L2299" s="73"/>
      <c r="M2299" s="74"/>
      <c r="N2299" s="19"/>
      <c r="O2299" s="73"/>
      <c r="P2299" s="82">
        <v>1</v>
      </c>
      <c r="Q2299" s="24">
        <v>1</v>
      </c>
      <c r="R2299" s="81">
        <f t="shared" si="138"/>
        <v>1</v>
      </c>
      <c r="S2299" s="87"/>
      <c r="T2299" s="19"/>
      <c r="U2299" s="25"/>
      <c r="V2299" s="25"/>
      <c r="W2299" s="81"/>
      <c r="X2299" s="91" t="e">
        <f ca="1">+VLOOKUP(#REF!,REFERENCIAS!$C:$D,2,0)*VLOOKUP(#REF!,PONDERADORES!A:P,IF(AND(INFORMACION!$T2299='REFERENCIAS RIESGO'!$C$36,INFORMACION!$F2299=REFERENCIAS!$C$24),16,IF(INFORMACION!$T2299='REFERENCIAS RIESGO'!$C$36,13,IF(INFORMACION!$F2299=REFERENCIAS!$C$24,10,7))),0)+VLOOKUP(K2299,REFERENCIAS!$C:$D,2,0)*VLOOKUP($K$2,PONDERADORES!A:P,IF(AND(INFORMACION!$T2299='REFERENCIAS RIESGO'!$C$36,INFORMACION!$F2299=REFERENCIAS!$C$24),16,IF(INFORMACION!$T2299='REFERENCIAS RIESGO'!$C$36,13,IF(INFORMACION!$F2299=REFERENCIAS!$C$24,10,7))),0)+VLOOKUP(L2299,REFERENCIAS!$C:$D,2,0)*VLOOKUP($L$2,PONDERADORES!A:P,IF(AND(INFORMACION!$T2299='REFERENCIAS RIESGO'!$C$36,INFORMACION!$F2299=REFERENCIAS!$C$24),16,IF(INFORMACION!$T2299='REFERENCIAS RIESGO'!$C$36,13,IF(INFORMACION!$F2299=REFERENCIAS!$C$24,10,7))),0)+VLOOKUP(F2299,REFERENCIAS!$C:$D,2,0)*VLOOKUP($F$2,PONDERADORES!A:P,IF(AND(INFORMACION!$T2299='REFERENCIAS RIESGO'!$C$36,INFORMACION!$F2299=REFERENCIAS!$C$24),16,IF(INFORMACION!$T2299='REFERENCIAS RIESGO'!$C$36,13,IF(INFORMACION!$F2299=REFERENCIAS!$C$24,10,7))),0)+VLOOKUP(T2299,REFERENCIAS!$C:$D,2,0)*VLOOKUP($T$2,PONDERADORES!A:P,IF(AND(INFORMACION!$T2299='REFERENCIAS RIESGO'!$C$36,INFORMACION!$F2299=REFERENCIAS!$C$24),16,IF(INFORMACION!$T2299='REFERENCIAS RIESGO'!$C$36,13,IF(INFORMACION!$F2299=REFERENCIAS!$C$24,10,7))),0)+VLOOKUP(IF(J2299&lt;=0.2,0.2,IF(AND(J2299&gt;0.2,J2299&lt;=0.4),0.4,IF(AND(J2299&gt;0.4,J2299&lt;=0.6),0.6,IF(AND(J2299&gt;0.6,J2299&lt;=0.8),0.8,IF(AND(J2299&gt;0.8,J2299&lt;=1),1))))),REFERENCIAS!$C:$D,2,0)*VLOOKUP($J$2,PONDERADORES!A:P,IF(AND(INFORMACION!$T2299='REFERENCIAS RIESGO'!$C$36,INFORMACION!$F2299=REFERENCIAS!$C$24),16,IF(INFORMACION!$T2299='REFERENCIAS RIESGO'!$C$36,13,IF(INFORMACION!$F2299=REFERENCIAS!$C$24,10,7))),0)</f>
        <v>#REF!</v>
      </c>
      <c r="Y2299" s="68">
        <f>+VLOOKUP(M2299,REFERENCIAS!$C:$D,2,0)*VLOOKUP($M$2,PONDERADORES!$A$7:$G$9,7,0)+VLOOKUP(N2299,REFERENCIAS!$C:$D,2,0)*VLOOKUP($N$2,PONDERADORES!$A$7:$G$9,7,0)+VLOOKUP(O2299,REFERENCIAS!$C:$D,2,0)*VLOOKUP($O$2,PONDERADORES!$A$7:$G$9,7,0)</f>
        <v>0.2</v>
      </c>
      <c r="Z2299" s="2">
        <f>+VLOOKUP(IF(R2299&lt;0.1,0,IF(AND(R2299&gt;=0.1,R2299&lt;0.2),0.1,IF(AND(R2299&gt;=0.2,R2299&lt;0.3),0.2,IF(R2299&gt;0.3,0.3,)))),REFERENCIAS!$C:$D,2,0)*VLOOKUP($R$2,PONDERADORES!$A$11:$G$11,7,0)</f>
        <v>15</v>
      </c>
      <c r="AA2299" s="92"/>
      <c r="AB2299" s="95" t="e">
        <f t="shared" ca="1" si="139"/>
        <v>#REF!</v>
      </c>
      <c r="AC2299" s="23" t="e">
        <f ca="1">IF(AB2299&gt;REFERENCIAS!$C$62,REFERENCIAS!$B$62,IF(AND(AB2299&gt;=REFERENCIAS!$C$63,AB2299&lt;REFERENCIAS!$D$63),REFERENCIAS!$B$63,IF(AND(AB2299&gt;REFERENCIAS!$C$64,AB2299&lt;=REFERENCIAS!$D$64),REFERENCIAS!$B$64,IF(AND(AB2299&gt;=REFERENCIAS!$C$65,AB2299&lt;REFERENCIAS!$D$65),REFERENCIAS!$B$65, "Revisar"))))</f>
        <v>#REF!</v>
      </c>
      <c r="AD2299" s="94" t="e">
        <f ca="1">VLOOKUP(AC2299,REFERENCIAS!$B$62:$G$65,4,FALSE)</f>
        <v>#REF!</v>
      </c>
    </row>
    <row r="2300" spans="1:30" ht="17.25" x14ac:dyDescent="0.25">
      <c r="A2300" s="74"/>
      <c r="B2300" s="19"/>
      <c r="C2300" s="19"/>
      <c r="D2300" s="50"/>
      <c r="E2300" s="73"/>
      <c r="F2300" s="74"/>
      <c r="G2300" s="9"/>
      <c r="H2300" s="48"/>
      <c r="I2300" s="49">
        <f t="shared" ca="1" si="137"/>
        <v>2022</v>
      </c>
      <c r="J2300" s="22">
        <f t="shared" ca="1" si="136"/>
        <v>1</v>
      </c>
      <c r="K2300" s="19"/>
      <c r="L2300" s="73"/>
      <c r="M2300" s="74"/>
      <c r="N2300" s="19"/>
      <c r="O2300" s="73"/>
      <c r="P2300" s="82">
        <v>1</v>
      </c>
      <c r="Q2300" s="24">
        <v>1</v>
      </c>
      <c r="R2300" s="81">
        <f t="shared" si="138"/>
        <v>1</v>
      </c>
      <c r="S2300" s="87"/>
      <c r="T2300" s="19"/>
      <c r="U2300" s="25"/>
      <c r="V2300" s="25"/>
      <c r="W2300" s="81"/>
      <c r="X2300" s="91" t="e">
        <f ca="1">+VLOOKUP(#REF!,REFERENCIAS!$C:$D,2,0)*VLOOKUP(#REF!,PONDERADORES!A:P,IF(AND(INFORMACION!$T2300='REFERENCIAS RIESGO'!$C$36,INFORMACION!$F2300=REFERENCIAS!$C$24),16,IF(INFORMACION!$T2300='REFERENCIAS RIESGO'!$C$36,13,IF(INFORMACION!$F2300=REFERENCIAS!$C$24,10,7))),0)+VLOOKUP(K2300,REFERENCIAS!$C:$D,2,0)*VLOOKUP($K$2,PONDERADORES!A:P,IF(AND(INFORMACION!$T2300='REFERENCIAS RIESGO'!$C$36,INFORMACION!$F2300=REFERENCIAS!$C$24),16,IF(INFORMACION!$T2300='REFERENCIAS RIESGO'!$C$36,13,IF(INFORMACION!$F2300=REFERENCIAS!$C$24,10,7))),0)+VLOOKUP(L2300,REFERENCIAS!$C:$D,2,0)*VLOOKUP($L$2,PONDERADORES!A:P,IF(AND(INFORMACION!$T2300='REFERENCIAS RIESGO'!$C$36,INFORMACION!$F2300=REFERENCIAS!$C$24),16,IF(INFORMACION!$T2300='REFERENCIAS RIESGO'!$C$36,13,IF(INFORMACION!$F2300=REFERENCIAS!$C$24,10,7))),0)+VLOOKUP(F2300,REFERENCIAS!$C:$D,2,0)*VLOOKUP($F$2,PONDERADORES!A:P,IF(AND(INFORMACION!$T2300='REFERENCIAS RIESGO'!$C$36,INFORMACION!$F2300=REFERENCIAS!$C$24),16,IF(INFORMACION!$T2300='REFERENCIAS RIESGO'!$C$36,13,IF(INFORMACION!$F2300=REFERENCIAS!$C$24,10,7))),0)+VLOOKUP(T2300,REFERENCIAS!$C:$D,2,0)*VLOOKUP($T$2,PONDERADORES!A:P,IF(AND(INFORMACION!$T2300='REFERENCIAS RIESGO'!$C$36,INFORMACION!$F2300=REFERENCIAS!$C$24),16,IF(INFORMACION!$T2300='REFERENCIAS RIESGO'!$C$36,13,IF(INFORMACION!$F2300=REFERENCIAS!$C$24,10,7))),0)+VLOOKUP(IF(J2300&lt;=0.2,0.2,IF(AND(J2300&gt;0.2,J2300&lt;=0.4),0.4,IF(AND(J2300&gt;0.4,J2300&lt;=0.6),0.6,IF(AND(J2300&gt;0.6,J2300&lt;=0.8),0.8,IF(AND(J2300&gt;0.8,J2300&lt;=1),1))))),REFERENCIAS!$C:$D,2,0)*VLOOKUP($J$2,PONDERADORES!A:P,IF(AND(INFORMACION!$T2300='REFERENCIAS RIESGO'!$C$36,INFORMACION!$F2300=REFERENCIAS!$C$24),16,IF(INFORMACION!$T2300='REFERENCIAS RIESGO'!$C$36,13,IF(INFORMACION!$F2300=REFERENCIAS!$C$24,10,7))),0)</f>
        <v>#REF!</v>
      </c>
      <c r="Y2300" s="68">
        <f>+VLOOKUP(M2300,REFERENCIAS!$C:$D,2,0)*VLOOKUP($M$2,PONDERADORES!$A$7:$G$9,7,0)+VLOOKUP(N2300,REFERENCIAS!$C:$D,2,0)*VLOOKUP($N$2,PONDERADORES!$A$7:$G$9,7,0)+VLOOKUP(O2300,REFERENCIAS!$C:$D,2,0)*VLOOKUP($O$2,PONDERADORES!$A$7:$G$9,7,0)</f>
        <v>0.2</v>
      </c>
      <c r="Z2300" s="2">
        <f>+VLOOKUP(IF(R2300&lt;0.1,0,IF(AND(R2300&gt;=0.1,R2300&lt;0.2),0.1,IF(AND(R2300&gt;=0.2,R2300&lt;0.3),0.2,IF(R2300&gt;0.3,0.3,)))),REFERENCIAS!$C:$D,2,0)*VLOOKUP($R$2,PONDERADORES!$A$11:$G$11,7,0)</f>
        <v>15</v>
      </c>
      <c r="AA2300" s="92"/>
      <c r="AB2300" s="95" t="e">
        <f t="shared" ca="1" si="139"/>
        <v>#REF!</v>
      </c>
      <c r="AC2300" s="23" t="e">
        <f ca="1">IF(AB2300&gt;REFERENCIAS!$C$62,REFERENCIAS!$B$62,IF(AND(AB2300&gt;=REFERENCIAS!$C$63,AB2300&lt;REFERENCIAS!$D$63),REFERENCIAS!$B$63,IF(AND(AB2300&gt;REFERENCIAS!$C$64,AB2300&lt;=REFERENCIAS!$D$64),REFERENCIAS!$B$64,IF(AND(AB2300&gt;=REFERENCIAS!$C$65,AB2300&lt;REFERENCIAS!$D$65),REFERENCIAS!$B$65, "Revisar"))))</f>
        <v>#REF!</v>
      </c>
      <c r="AD2300" s="94" t="e">
        <f ca="1">VLOOKUP(AC2300,REFERENCIAS!$B$62:$G$65,4,FALSE)</f>
        <v>#REF!</v>
      </c>
    </row>
    <row r="2301" spans="1:30" ht="17.25" x14ac:dyDescent="0.25">
      <c r="A2301" s="74"/>
      <c r="B2301" s="19"/>
      <c r="C2301" s="19"/>
      <c r="D2301" s="50"/>
      <c r="E2301" s="73"/>
      <c r="F2301" s="74"/>
      <c r="G2301" s="9"/>
      <c r="H2301" s="48"/>
      <c r="I2301" s="49">
        <f t="shared" ca="1" si="137"/>
        <v>2022</v>
      </c>
      <c r="J2301" s="22">
        <f t="shared" ca="1" si="136"/>
        <v>1</v>
      </c>
      <c r="K2301" s="19"/>
      <c r="L2301" s="73"/>
      <c r="M2301" s="74"/>
      <c r="N2301" s="19"/>
      <c r="O2301" s="73"/>
      <c r="P2301" s="82">
        <v>1</v>
      </c>
      <c r="Q2301" s="24">
        <v>1</v>
      </c>
      <c r="R2301" s="81">
        <f t="shared" si="138"/>
        <v>1</v>
      </c>
      <c r="S2301" s="87"/>
      <c r="T2301" s="19"/>
      <c r="U2301" s="25"/>
      <c r="V2301" s="25"/>
      <c r="W2301" s="81"/>
      <c r="X2301" s="91" t="e">
        <f ca="1">+VLOOKUP(#REF!,REFERENCIAS!$C:$D,2,0)*VLOOKUP(#REF!,PONDERADORES!A:P,IF(AND(INFORMACION!$T2301='REFERENCIAS RIESGO'!$C$36,INFORMACION!$F2301=REFERENCIAS!$C$24),16,IF(INFORMACION!$T2301='REFERENCIAS RIESGO'!$C$36,13,IF(INFORMACION!$F2301=REFERENCIAS!$C$24,10,7))),0)+VLOOKUP(K2301,REFERENCIAS!$C:$D,2,0)*VLOOKUP($K$2,PONDERADORES!A:P,IF(AND(INFORMACION!$T2301='REFERENCIAS RIESGO'!$C$36,INFORMACION!$F2301=REFERENCIAS!$C$24),16,IF(INFORMACION!$T2301='REFERENCIAS RIESGO'!$C$36,13,IF(INFORMACION!$F2301=REFERENCIAS!$C$24,10,7))),0)+VLOOKUP(L2301,REFERENCIAS!$C:$D,2,0)*VLOOKUP($L$2,PONDERADORES!A:P,IF(AND(INFORMACION!$T2301='REFERENCIAS RIESGO'!$C$36,INFORMACION!$F2301=REFERENCIAS!$C$24),16,IF(INFORMACION!$T2301='REFERENCIAS RIESGO'!$C$36,13,IF(INFORMACION!$F2301=REFERENCIAS!$C$24,10,7))),0)+VLOOKUP(F2301,REFERENCIAS!$C:$D,2,0)*VLOOKUP($F$2,PONDERADORES!A:P,IF(AND(INFORMACION!$T2301='REFERENCIAS RIESGO'!$C$36,INFORMACION!$F2301=REFERENCIAS!$C$24),16,IF(INFORMACION!$T2301='REFERENCIAS RIESGO'!$C$36,13,IF(INFORMACION!$F2301=REFERENCIAS!$C$24,10,7))),0)+VLOOKUP(T2301,REFERENCIAS!$C:$D,2,0)*VLOOKUP($T$2,PONDERADORES!A:P,IF(AND(INFORMACION!$T2301='REFERENCIAS RIESGO'!$C$36,INFORMACION!$F2301=REFERENCIAS!$C$24),16,IF(INFORMACION!$T2301='REFERENCIAS RIESGO'!$C$36,13,IF(INFORMACION!$F2301=REFERENCIAS!$C$24,10,7))),0)+VLOOKUP(IF(J2301&lt;=0.2,0.2,IF(AND(J2301&gt;0.2,J2301&lt;=0.4),0.4,IF(AND(J2301&gt;0.4,J2301&lt;=0.6),0.6,IF(AND(J2301&gt;0.6,J2301&lt;=0.8),0.8,IF(AND(J2301&gt;0.8,J2301&lt;=1),1))))),REFERENCIAS!$C:$D,2,0)*VLOOKUP($J$2,PONDERADORES!A:P,IF(AND(INFORMACION!$T2301='REFERENCIAS RIESGO'!$C$36,INFORMACION!$F2301=REFERENCIAS!$C$24),16,IF(INFORMACION!$T2301='REFERENCIAS RIESGO'!$C$36,13,IF(INFORMACION!$F2301=REFERENCIAS!$C$24,10,7))),0)</f>
        <v>#REF!</v>
      </c>
      <c r="Y2301" s="68">
        <f>+VLOOKUP(M2301,REFERENCIAS!$C:$D,2,0)*VLOOKUP($M$2,PONDERADORES!$A$7:$G$9,7,0)+VLOOKUP(N2301,REFERENCIAS!$C:$D,2,0)*VLOOKUP($N$2,PONDERADORES!$A$7:$G$9,7,0)+VLOOKUP(O2301,REFERENCIAS!$C:$D,2,0)*VLOOKUP($O$2,PONDERADORES!$A$7:$G$9,7,0)</f>
        <v>0.2</v>
      </c>
      <c r="Z2301" s="2">
        <f>+VLOOKUP(IF(R2301&lt;0.1,0,IF(AND(R2301&gt;=0.1,R2301&lt;0.2),0.1,IF(AND(R2301&gt;=0.2,R2301&lt;0.3),0.2,IF(R2301&gt;0.3,0.3,)))),REFERENCIAS!$C:$D,2,0)*VLOOKUP($R$2,PONDERADORES!$A$11:$G$11,7,0)</f>
        <v>15</v>
      </c>
      <c r="AA2301" s="92"/>
      <c r="AB2301" s="95" t="e">
        <f t="shared" ca="1" si="139"/>
        <v>#REF!</v>
      </c>
      <c r="AC2301" s="23" t="e">
        <f ca="1">IF(AB2301&gt;REFERENCIAS!$C$62,REFERENCIAS!$B$62,IF(AND(AB2301&gt;=REFERENCIAS!$C$63,AB2301&lt;REFERENCIAS!$D$63),REFERENCIAS!$B$63,IF(AND(AB2301&gt;REFERENCIAS!$C$64,AB2301&lt;=REFERENCIAS!$D$64),REFERENCIAS!$B$64,IF(AND(AB2301&gt;=REFERENCIAS!$C$65,AB2301&lt;REFERENCIAS!$D$65),REFERENCIAS!$B$65, "Revisar"))))</f>
        <v>#REF!</v>
      </c>
      <c r="AD2301" s="94" t="e">
        <f ca="1">VLOOKUP(AC2301,REFERENCIAS!$B$62:$G$65,4,FALSE)</f>
        <v>#REF!</v>
      </c>
    </row>
    <row r="2302" spans="1:30" ht="17.25" x14ac:dyDescent="0.25">
      <c r="A2302" s="74"/>
      <c r="B2302" s="19"/>
      <c r="C2302" s="19"/>
      <c r="D2302" s="50"/>
      <c r="E2302" s="73"/>
      <c r="F2302" s="74"/>
      <c r="G2302" s="9"/>
      <c r="H2302" s="48"/>
      <c r="I2302" s="49">
        <f t="shared" ca="1" si="137"/>
        <v>2022</v>
      </c>
      <c r="J2302" s="22">
        <f t="shared" ca="1" si="136"/>
        <v>1</v>
      </c>
      <c r="K2302" s="19"/>
      <c r="L2302" s="73"/>
      <c r="M2302" s="74"/>
      <c r="N2302" s="19"/>
      <c r="O2302" s="73"/>
      <c r="P2302" s="82">
        <v>1</v>
      </c>
      <c r="Q2302" s="24">
        <v>1</v>
      </c>
      <c r="R2302" s="81">
        <f t="shared" si="138"/>
        <v>1</v>
      </c>
      <c r="S2302" s="87"/>
      <c r="T2302" s="19"/>
      <c r="U2302" s="25"/>
      <c r="V2302" s="25"/>
      <c r="W2302" s="81"/>
      <c r="X2302" s="91" t="e">
        <f ca="1">+VLOOKUP(#REF!,REFERENCIAS!$C:$D,2,0)*VLOOKUP(#REF!,PONDERADORES!A:P,IF(AND(INFORMACION!$T2302='REFERENCIAS RIESGO'!$C$36,INFORMACION!$F2302=REFERENCIAS!$C$24),16,IF(INFORMACION!$T2302='REFERENCIAS RIESGO'!$C$36,13,IF(INFORMACION!$F2302=REFERENCIAS!$C$24,10,7))),0)+VLOOKUP(K2302,REFERENCIAS!$C:$D,2,0)*VLOOKUP($K$2,PONDERADORES!A:P,IF(AND(INFORMACION!$T2302='REFERENCIAS RIESGO'!$C$36,INFORMACION!$F2302=REFERENCIAS!$C$24),16,IF(INFORMACION!$T2302='REFERENCIAS RIESGO'!$C$36,13,IF(INFORMACION!$F2302=REFERENCIAS!$C$24,10,7))),0)+VLOOKUP(L2302,REFERENCIAS!$C:$D,2,0)*VLOOKUP($L$2,PONDERADORES!A:P,IF(AND(INFORMACION!$T2302='REFERENCIAS RIESGO'!$C$36,INFORMACION!$F2302=REFERENCIAS!$C$24),16,IF(INFORMACION!$T2302='REFERENCIAS RIESGO'!$C$36,13,IF(INFORMACION!$F2302=REFERENCIAS!$C$24,10,7))),0)+VLOOKUP(F2302,REFERENCIAS!$C:$D,2,0)*VLOOKUP($F$2,PONDERADORES!A:P,IF(AND(INFORMACION!$T2302='REFERENCIAS RIESGO'!$C$36,INFORMACION!$F2302=REFERENCIAS!$C$24),16,IF(INFORMACION!$T2302='REFERENCIAS RIESGO'!$C$36,13,IF(INFORMACION!$F2302=REFERENCIAS!$C$24,10,7))),0)+VLOOKUP(T2302,REFERENCIAS!$C:$D,2,0)*VLOOKUP($T$2,PONDERADORES!A:P,IF(AND(INFORMACION!$T2302='REFERENCIAS RIESGO'!$C$36,INFORMACION!$F2302=REFERENCIAS!$C$24),16,IF(INFORMACION!$T2302='REFERENCIAS RIESGO'!$C$36,13,IF(INFORMACION!$F2302=REFERENCIAS!$C$24,10,7))),0)+VLOOKUP(IF(J2302&lt;=0.2,0.2,IF(AND(J2302&gt;0.2,J2302&lt;=0.4),0.4,IF(AND(J2302&gt;0.4,J2302&lt;=0.6),0.6,IF(AND(J2302&gt;0.6,J2302&lt;=0.8),0.8,IF(AND(J2302&gt;0.8,J2302&lt;=1),1))))),REFERENCIAS!$C:$D,2,0)*VLOOKUP($J$2,PONDERADORES!A:P,IF(AND(INFORMACION!$T2302='REFERENCIAS RIESGO'!$C$36,INFORMACION!$F2302=REFERENCIAS!$C$24),16,IF(INFORMACION!$T2302='REFERENCIAS RIESGO'!$C$36,13,IF(INFORMACION!$F2302=REFERENCIAS!$C$24,10,7))),0)</f>
        <v>#REF!</v>
      </c>
      <c r="Y2302" s="68">
        <f>+VLOOKUP(M2302,REFERENCIAS!$C:$D,2,0)*VLOOKUP($M$2,PONDERADORES!$A$7:$G$9,7,0)+VLOOKUP(N2302,REFERENCIAS!$C:$D,2,0)*VLOOKUP($N$2,PONDERADORES!$A$7:$G$9,7,0)+VLOOKUP(O2302,REFERENCIAS!$C:$D,2,0)*VLOOKUP($O$2,PONDERADORES!$A$7:$G$9,7,0)</f>
        <v>0.2</v>
      </c>
      <c r="Z2302" s="2">
        <f>+VLOOKUP(IF(R2302&lt;0.1,0,IF(AND(R2302&gt;=0.1,R2302&lt;0.2),0.1,IF(AND(R2302&gt;=0.2,R2302&lt;0.3),0.2,IF(R2302&gt;0.3,0.3,)))),REFERENCIAS!$C:$D,2,0)*VLOOKUP($R$2,PONDERADORES!$A$11:$G$11,7,0)</f>
        <v>15</v>
      </c>
      <c r="AA2302" s="92"/>
      <c r="AB2302" s="95" t="e">
        <f t="shared" ca="1" si="139"/>
        <v>#REF!</v>
      </c>
      <c r="AC2302" s="23" t="e">
        <f ca="1">IF(AB2302&gt;REFERENCIAS!$C$62,REFERENCIAS!$B$62,IF(AND(AB2302&gt;=REFERENCIAS!$C$63,AB2302&lt;REFERENCIAS!$D$63),REFERENCIAS!$B$63,IF(AND(AB2302&gt;REFERENCIAS!$C$64,AB2302&lt;=REFERENCIAS!$D$64),REFERENCIAS!$B$64,IF(AND(AB2302&gt;=REFERENCIAS!$C$65,AB2302&lt;REFERENCIAS!$D$65),REFERENCIAS!$B$65, "Revisar"))))</f>
        <v>#REF!</v>
      </c>
      <c r="AD2302" s="94" t="e">
        <f ca="1">VLOOKUP(AC2302,REFERENCIAS!$B$62:$G$65,4,FALSE)</f>
        <v>#REF!</v>
      </c>
    </row>
    <row r="2303" spans="1:30" ht="17.25" x14ac:dyDescent="0.25">
      <c r="A2303" s="74"/>
      <c r="B2303" s="19"/>
      <c r="C2303" s="19"/>
      <c r="D2303" s="50"/>
      <c r="E2303" s="73"/>
      <c r="F2303" s="74"/>
      <c r="G2303" s="9"/>
      <c r="H2303" s="48"/>
      <c r="I2303" s="49">
        <f t="shared" ca="1" si="137"/>
        <v>2022</v>
      </c>
      <c r="J2303" s="22">
        <f t="shared" ca="1" si="136"/>
        <v>1</v>
      </c>
      <c r="K2303" s="19"/>
      <c r="L2303" s="73"/>
      <c r="M2303" s="74"/>
      <c r="N2303" s="19"/>
      <c r="O2303" s="73"/>
      <c r="P2303" s="82">
        <v>1</v>
      </c>
      <c r="Q2303" s="24">
        <v>1</v>
      </c>
      <c r="R2303" s="81">
        <f t="shared" si="138"/>
        <v>1</v>
      </c>
      <c r="S2303" s="87"/>
      <c r="T2303" s="19"/>
      <c r="U2303" s="25"/>
      <c r="V2303" s="25"/>
      <c r="W2303" s="81"/>
      <c r="X2303" s="91" t="e">
        <f ca="1">+VLOOKUP(#REF!,REFERENCIAS!$C:$D,2,0)*VLOOKUP(#REF!,PONDERADORES!A:P,IF(AND(INFORMACION!$T2303='REFERENCIAS RIESGO'!$C$36,INFORMACION!$F2303=REFERENCIAS!$C$24),16,IF(INFORMACION!$T2303='REFERENCIAS RIESGO'!$C$36,13,IF(INFORMACION!$F2303=REFERENCIAS!$C$24,10,7))),0)+VLOOKUP(K2303,REFERENCIAS!$C:$D,2,0)*VLOOKUP($K$2,PONDERADORES!A:P,IF(AND(INFORMACION!$T2303='REFERENCIAS RIESGO'!$C$36,INFORMACION!$F2303=REFERENCIAS!$C$24),16,IF(INFORMACION!$T2303='REFERENCIAS RIESGO'!$C$36,13,IF(INFORMACION!$F2303=REFERENCIAS!$C$24,10,7))),0)+VLOOKUP(L2303,REFERENCIAS!$C:$D,2,0)*VLOOKUP($L$2,PONDERADORES!A:P,IF(AND(INFORMACION!$T2303='REFERENCIAS RIESGO'!$C$36,INFORMACION!$F2303=REFERENCIAS!$C$24),16,IF(INFORMACION!$T2303='REFERENCIAS RIESGO'!$C$36,13,IF(INFORMACION!$F2303=REFERENCIAS!$C$24,10,7))),0)+VLOOKUP(F2303,REFERENCIAS!$C:$D,2,0)*VLOOKUP($F$2,PONDERADORES!A:P,IF(AND(INFORMACION!$T2303='REFERENCIAS RIESGO'!$C$36,INFORMACION!$F2303=REFERENCIAS!$C$24),16,IF(INFORMACION!$T2303='REFERENCIAS RIESGO'!$C$36,13,IF(INFORMACION!$F2303=REFERENCIAS!$C$24,10,7))),0)+VLOOKUP(T2303,REFERENCIAS!$C:$D,2,0)*VLOOKUP($T$2,PONDERADORES!A:P,IF(AND(INFORMACION!$T2303='REFERENCIAS RIESGO'!$C$36,INFORMACION!$F2303=REFERENCIAS!$C$24),16,IF(INFORMACION!$T2303='REFERENCIAS RIESGO'!$C$36,13,IF(INFORMACION!$F2303=REFERENCIAS!$C$24,10,7))),0)+VLOOKUP(IF(J2303&lt;=0.2,0.2,IF(AND(J2303&gt;0.2,J2303&lt;=0.4),0.4,IF(AND(J2303&gt;0.4,J2303&lt;=0.6),0.6,IF(AND(J2303&gt;0.6,J2303&lt;=0.8),0.8,IF(AND(J2303&gt;0.8,J2303&lt;=1),1))))),REFERENCIAS!$C:$D,2,0)*VLOOKUP($J$2,PONDERADORES!A:P,IF(AND(INFORMACION!$T2303='REFERENCIAS RIESGO'!$C$36,INFORMACION!$F2303=REFERENCIAS!$C$24),16,IF(INFORMACION!$T2303='REFERENCIAS RIESGO'!$C$36,13,IF(INFORMACION!$F2303=REFERENCIAS!$C$24,10,7))),0)</f>
        <v>#REF!</v>
      </c>
      <c r="Y2303" s="68">
        <f>+VLOOKUP(M2303,REFERENCIAS!$C:$D,2,0)*VLOOKUP($M$2,PONDERADORES!$A$7:$G$9,7,0)+VLOOKUP(N2303,REFERENCIAS!$C:$D,2,0)*VLOOKUP($N$2,PONDERADORES!$A$7:$G$9,7,0)+VLOOKUP(O2303,REFERENCIAS!$C:$D,2,0)*VLOOKUP($O$2,PONDERADORES!$A$7:$G$9,7,0)</f>
        <v>0.2</v>
      </c>
      <c r="Z2303" s="2">
        <f>+VLOOKUP(IF(R2303&lt;0.1,0,IF(AND(R2303&gt;=0.1,R2303&lt;0.2),0.1,IF(AND(R2303&gt;=0.2,R2303&lt;0.3),0.2,IF(R2303&gt;0.3,0.3,)))),REFERENCIAS!$C:$D,2,0)*VLOOKUP($R$2,PONDERADORES!$A$11:$G$11,7,0)</f>
        <v>15</v>
      </c>
      <c r="AA2303" s="92"/>
      <c r="AB2303" s="95" t="e">
        <f t="shared" ca="1" si="139"/>
        <v>#REF!</v>
      </c>
      <c r="AC2303" s="23" t="e">
        <f ca="1">IF(AB2303&gt;REFERENCIAS!$C$62,REFERENCIAS!$B$62,IF(AND(AB2303&gt;=REFERENCIAS!$C$63,AB2303&lt;REFERENCIAS!$D$63),REFERENCIAS!$B$63,IF(AND(AB2303&gt;REFERENCIAS!$C$64,AB2303&lt;=REFERENCIAS!$D$64),REFERENCIAS!$B$64,IF(AND(AB2303&gt;=REFERENCIAS!$C$65,AB2303&lt;REFERENCIAS!$D$65),REFERENCIAS!$B$65, "Revisar"))))</f>
        <v>#REF!</v>
      </c>
      <c r="AD2303" s="94" t="e">
        <f ca="1">VLOOKUP(AC2303,REFERENCIAS!$B$62:$G$65,4,FALSE)</f>
        <v>#REF!</v>
      </c>
    </row>
    <row r="2304" spans="1:30" ht="17.25" x14ac:dyDescent="0.25">
      <c r="A2304" s="74"/>
      <c r="B2304" s="19"/>
      <c r="C2304" s="19"/>
      <c r="D2304" s="50"/>
      <c r="E2304" s="73"/>
      <c r="F2304" s="74"/>
      <c r="G2304" s="9"/>
      <c r="H2304" s="48"/>
      <c r="I2304" s="49">
        <f t="shared" ca="1" si="137"/>
        <v>2022</v>
      </c>
      <c r="J2304" s="22">
        <f t="shared" ca="1" si="136"/>
        <v>1</v>
      </c>
      <c r="K2304" s="19"/>
      <c r="L2304" s="73"/>
      <c r="M2304" s="74"/>
      <c r="N2304" s="19"/>
      <c r="O2304" s="73"/>
      <c r="P2304" s="82">
        <v>1</v>
      </c>
      <c r="Q2304" s="24">
        <v>1</v>
      </c>
      <c r="R2304" s="81">
        <f t="shared" si="138"/>
        <v>1</v>
      </c>
      <c r="S2304" s="87"/>
      <c r="T2304" s="19"/>
      <c r="U2304" s="25"/>
      <c r="V2304" s="25"/>
      <c r="W2304" s="81"/>
      <c r="X2304" s="91" t="e">
        <f ca="1">+VLOOKUP(#REF!,REFERENCIAS!$C:$D,2,0)*VLOOKUP(#REF!,PONDERADORES!A:P,IF(AND(INFORMACION!$T2304='REFERENCIAS RIESGO'!$C$36,INFORMACION!$F2304=REFERENCIAS!$C$24),16,IF(INFORMACION!$T2304='REFERENCIAS RIESGO'!$C$36,13,IF(INFORMACION!$F2304=REFERENCIAS!$C$24,10,7))),0)+VLOOKUP(K2304,REFERENCIAS!$C:$D,2,0)*VLOOKUP($K$2,PONDERADORES!A:P,IF(AND(INFORMACION!$T2304='REFERENCIAS RIESGO'!$C$36,INFORMACION!$F2304=REFERENCIAS!$C$24),16,IF(INFORMACION!$T2304='REFERENCIAS RIESGO'!$C$36,13,IF(INFORMACION!$F2304=REFERENCIAS!$C$24,10,7))),0)+VLOOKUP(L2304,REFERENCIAS!$C:$D,2,0)*VLOOKUP($L$2,PONDERADORES!A:P,IF(AND(INFORMACION!$T2304='REFERENCIAS RIESGO'!$C$36,INFORMACION!$F2304=REFERENCIAS!$C$24),16,IF(INFORMACION!$T2304='REFERENCIAS RIESGO'!$C$36,13,IF(INFORMACION!$F2304=REFERENCIAS!$C$24,10,7))),0)+VLOOKUP(F2304,REFERENCIAS!$C:$D,2,0)*VLOOKUP($F$2,PONDERADORES!A:P,IF(AND(INFORMACION!$T2304='REFERENCIAS RIESGO'!$C$36,INFORMACION!$F2304=REFERENCIAS!$C$24),16,IF(INFORMACION!$T2304='REFERENCIAS RIESGO'!$C$36,13,IF(INFORMACION!$F2304=REFERENCIAS!$C$24,10,7))),0)+VLOOKUP(T2304,REFERENCIAS!$C:$D,2,0)*VLOOKUP($T$2,PONDERADORES!A:P,IF(AND(INFORMACION!$T2304='REFERENCIAS RIESGO'!$C$36,INFORMACION!$F2304=REFERENCIAS!$C$24),16,IF(INFORMACION!$T2304='REFERENCIAS RIESGO'!$C$36,13,IF(INFORMACION!$F2304=REFERENCIAS!$C$24,10,7))),0)+VLOOKUP(IF(J2304&lt;=0.2,0.2,IF(AND(J2304&gt;0.2,J2304&lt;=0.4),0.4,IF(AND(J2304&gt;0.4,J2304&lt;=0.6),0.6,IF(AND(J2304&gt;0.6,J2304&lt;=0.8),0.8,IF(AND(J2304&gt;0.8,J2304&lt;=1),1))))),REFERENCIAS!$C:$D,2,0)*VLOOKUP($J$2,PONDERADORES!A:P,IF(AND(INFORMACION!$T2304='REFERENCIAS RIESGO'!$C$36,INFORMACION!$F2304=REFERENCIAS!$C$24),16,IF(INFORMACION!$T2304='REFERENCIAS RIESGO'!$C$36,13,IF(INFORMACION!$F2304=REFERENCIAS!$C$24,10,7))),0)</f>
        <v>#REF!</v>
      </c>
      <c r="Y2304" s="68">
        <f>+VLOOKUP(M2304,REFERENCIAS!$C:$D,2,0)*VLOOKUP($M$2,PONDERADORES!$A$7:$G$9,7,0)+VLOOKUP(N2304,REFERENCIAS!$C:$D,2,0)*VLOOKUP($N$2,PONDERADORES!$A$7:$G$9,7,0)+VLOOKUP(O2304,REFERENCIAS!$C:$D,2,0)*VLOOKUP($O$2,PONDERADORES!$A$7:$G$9,7,0)</f>
        <v>0.2</v>
      </c>
      <c r="Z2304" s="2">
        <f>+VLOOKUP(IF(R2304&lt;0.1,0,IF(AND(R2304&gt;=0.1,R2304&lt;0.2),0.1,IF(AND(R2304&gt;=0.2,R2304&lt;0.3),0.2,IF(R2304&gt;0.3,0.3,)))),REFERENCIAS!$C:$D,2,0)*VLOOKUP($R$2,PONDERADORES!$A$11:$G$11,7,0)</f>
        <v>15</v>
      </c>
      <c r="AA2304" s="92"/>
      <c r="AB2304" s="95" t="e">
        <f t="shared" ca="1" si="139"/>
        <v>#REF!</v>
      </c>
      <c r="AC2304" s="23" t="e">
        <f ca="1">IF(AB2304&gt;REFERENCIAS!$C$62,REFERENCIAS!$B$62,IF(AND(AB2304&gt;=REFERENCIAS!$C$63,AB2304&lt;REFERENCIAS!$D$63),REFERENCIAS!$B$63,IF(AND(AB2304&gt;REFERENCIAS!$C$64,AB2304&lt;=REFERENCIAS!$D$64),REFERENCIAS!$B$64,IF(AND(AB2304&gt;=REFERENCIAS!$C$65,AB2304&lt;REFERENCIAS!$D$65),REFERENCIAS!$B$65, "Revisar"))))</f>
        <v>#REF!</v>
      </c>
      <c r="AD2304" s="94" t="e">
        <f ca="1">VLOOKUP(AC2304,REFERENCIAS!$B$62:$G$65,4,FALSE)</f>
        <v>#REF!</v>
      </c>
    </row>
    <row r="2305" spans="1:30" ht="17.25" x14ac:dyDescent="0.25">
      <c r="A2305" s="74"/>
      <c r="B2305" s="19"/>
      <c r="C2305" s="19"/>
      <c r="D2305" s="50"/>
      <c r="E2305" s="73"/>
      <c r="F2305" s="74"/>
      <c r="G2305" s="9"/>
      <c r="H2305" s="48"/>
      <c r="I2305" s="49">
        <f t="shared" ca="1" si="137"/>
        <v>2022</v>
      </c>
      <c r="J2305" s="22">
        <f t="shared" ca="1" si="136"/>
        <v>1</v>
      </c>
      <c r="K2305" s="19"/>
      <c r="L2305" s="73"/>
      <c r="M2305" s="74"/>
      <c r="N2305" s="19"/>
      <c r="O2305" s="73"/>
      <c r="P2305" s="82">
        <v>1</v>
      </c>
      <c r="Q2305" s="24">
        <v>1</v>
      </c>
      <c r="R2305" s="81">
        <f t="shared" si="138"/>
        <v>1</v>
      </c>
      <c r="S2305" s="87"/>
      <c r="T2305" s="19"/>
      <c r="U2305" s="25"/>
      <c r="V2305" s="25"/>
      <c r="W2305" s="81"/>
      <c r="X2305" s="91" t="e">
        <f ca="1">+VLOOKUP(#REF!,REFERENCIAS!$C:$D,2,0)*VLOOKUP(#REF!,PONDERADORES!A:P,IF(AND(INFORMACION!$T2305='REFERENCIAS RIESGO'!$C$36,INFORMACION!$F2305=REFERENCIAS!$C$24),16,IF(INFORMACION!$T2305='REFERENCIAS RIESGO'!$C$36,13,IF(INFORMACION!$F2305=REFERENCIAS!$C$24,10,7))),0)+VLOOKUP(K2305,REFERENCIAS!$C:$D,2,0)*VLOOKUP($K$2,PONDERADORES!A:P,IF(AND(INFORMACION!$T2305='REFERENCIAS RIESGO'!$C$36,INFORMACION!$F2305=REFERENCIAS!$C$24),16,IF(INFORMACION!$T2305='REFERENCIAS RIESGO'!$C$36,13,IF(INFORMACION!$F2305=REFERENCIAS!$C$24,10,7))),0)+VLOOKUP(L2305,REFERENCIAS!$C:$D,2,0)*VLOOKUP($L$2,PONDERADORES!A:P,IF(AND(INFORMACION!$T2305='REFERENCIAS RIESGO'!$C$36,INFORMACION!$F2305=REFERENCIAS!$C$24),16,IF(INFORMACION!$T2305='REFERENCIAS RIESGO'!$C$36,13,IF(INFORMACION!$F2305=REFERENCIAS!$C$24,10,7))),0)+VLOOKUP(F2305,REFERENCIAS!$C:$D,2,0)*VLOOKUP($F$2,PONDERADORES!A:P,IF(AND(INFORMACION!$T2305='REFERENCIAS RIESGO'!$C$36,INFORMACION!$F2305=REFERENCIAS!$C$24),16,IF(INFORMACION!$T2305='REFERENCIAS RIESGO'!$C$36,13,IF(INFORMACION!$F2305=REFERENCIAS!$C$24,10,7))),0)+VLOOKUP(T2305,REFERENCIAS!$C:$D,2,0)*VLOOKUP($T$2,PONDERADORES!A:P,IF(AND(INFORMACION!$T2305='REFERENCIAS RIESGO'!$C$36,INFORMACION!$F2305=REFERENCIAS!$C$24),16,IF(INFORMACION!$T2305='REFERENCIAS RIESGO'!$C$36,13,IF(INFORMACION!$F2305=REFERENCIAS!$C$24,10,7))),0)+VLOOKUP(IF(J2305&lt;=0.2,0.2,IF(AND(J2305&gt;0.2,J2305&lt;=0.4),0.4,IF(AND(J2305&gt;0.4,J2305&lt;=0.6),0.6,IF(AND(J2305&gt;0.6,J2305&lt;=0.8),0.8,IF(AND(J2305&gt;0.8,J2305&lt;=1),1))))),REFERENCIAS!$C:$D,2,0)*VLOOKUP($J$2,PONDERADORES!A:P,IF(AND(INFORMACION!$T2305='REFERENCIAS RIESGO'!$C$36,INFORMACION!$F2305=REFERENCIAS!$C$24),16,IF(INFORMACION!$T2305='REFERENCIAS RIESGO'!$C$36,13,IF(INFORMACION!$F2305=REFERENCIAS!$C$24,10,7))),0)</f>
        <v>#REF!</v>
      </c>
      <c r="Y2305" s="68">
        <f>+VLOOKUP(M2305,REFERENCIAS!$C:$D,2,0)*VLOOKUP($M$2,PONDERADORES!$A$7:$G$9,7,0)+VLOOKUP(N2305,REFERENCIAS!$C:$D,2,0)*VLOOKUP($N$2,PONDERADORES!$A$7:$G$9,7,0)+VLOOKUP(O2305,REFERENCIAS!$C:$D,2,0)*VLOOKUP($O$2,PONDERADORES!$A$7:$G$9,7,0)</f>
        <v>0.2</v>
      </c>
      <c r="Z2305" s="2">
        <f>+VLOOKUP(IF(R2305&lt;0.1,0,IF(AND(R2305&gt;=0.1,R2305&lt;0.2),0.1,IF(AND(R2305&gt;=0.2,R2305&lt;0.3),0.2,IF(R2305&gt;0.3,0.3,)))),REFERENCIAS!$C:$D,2,0)*VLOOKUP($R$2,PONDERADORES!$A$11:$G$11,7,0)</f>
        <v>15</v>
      </c>
      <c r="AA2305" s="92"/>
      <c r="AB2305" s="95" t="e">
        <f t="shared" ca="1" si="139"/>
        <v>#REF!</v>
      </c>
      <c r="AC2305" s="23" t="e">
        <f ca="1">IF(AB2305&gt;REFERENCIAS!$C$62,REFERENCIAS!$B$62,IF(AND(AB2305&gt;=REFERENCIAS!$C$63,AB2305&lt;REFERENCIAS!$D$63),REFERENCIAS!$B$63,IF(AND(AB2305&gt;REFERENCIAS!$C$64,AB2305&lt;=REFERENCIAS!$D$64),REFERENCIAS!$B$64,IF(AND(AB2305&gt;=REFERENCIAS!$C$65,AB2305&lt;REFERENCIAS!$D$65),REFERENCIAS!$B$65, "Revisar"))))</f>
        <v>#REF!</v>
      </c>
      <c r="AD2305" s="94" t="e">
        <f ca="1">VLOOKUP(AC2305,REFERENCIAS!$B$62:$G$65,4,FALSE)</f>
        <v>#REF!</v>
      </c>
    </row>
    <row r="2306" spans="1:30" ht="17.25" x14ac:dyDescent="0.25">
      <c r="A2306" s="74"/>
      <c r="B2306" s="19"/>
      <c r="C2306" s="19"/>
      <c r="D2306" s="50"/>
      <c r="E2306" s="73"/>
      <c r="F2306" s="74"/>
      <c r="G2306" s="9"/>
      <c r="H2306" s="48"/>
      <c r="I2306" s="49">
        <f t="shared" ca="1" si="137"/>
        <v>2022</v>
      </c>
      <c r="J2306" s="22">
        <f t="shared" ca="1" si="136"/>
        <v>1</v>
      </c>
      <c r="K2306" s="19"/>
      <c r="L2306" s="73"/>
      <c r="M2306" s="74"/>
      <c r="N2306" s="19"/>
      <c r="O2306" s="73"/>
      <c r="P2306" s="82">
        <v>1</v>
      </c>
      <c r="Q2306" s="24">
        <v>1</v>
      </c>
      <c r="R2306" s="81">
        <f t="shared" si="138"/>
        <v>1</v>
      </c>
      <c r="S2306" s="87"/>
      <c r="T2306" s="19"/>
      <c r="U2306" s="25"/>
      <c r="V2306" s="25"/>
      <c r="W2306" s="81"/>
      <c r="X2306" s="91" t="e">
        <f ca="1">+VLOOKUP(#REF!,REFERENCIAS!$C:$D,2,0)*VLOOKUP(#REF!,PONDERADORES!A:P,IF(AND(INFORMACION!$T2306='REFERENCIAS RIESGO'!$C$36,INFORMACION!$F2306=REFERENCIAS!$C$24),16,IF(INFORMACION!$T2306='REFERENCIAS RIESGO'!$C$36,13,IF(INFORMACION!$F2306=REFERENCIAS!$C$24,10,7))),0)+VLOOKUP(K2306,REFERENCIAS!$C:$D,2,0)*VLOOKUP($K$2,PONDERADORES!A:P,IF(AND(INFORMACION!$T2306='REFERENCIAS RIESGO'!$C$36,INFORMACION!$F2306=REFERENCIAS!$C$24),16,IF(INFORMACION!$T2306='REFERENCIAS RIESGO'!$C$36,13,IF(INFORMACION!$F2306=REFERENCIAS!$C$24,10,7))),0)+VLOOKUP(L2306,REFERENCIAS!$C:$D,2,0)*VLOOKUP($L$2,PONDERADORES!A:P,IF(AND(INFORMACION!$T2306='REFERENCIAS RIESGO'!$C$36,INFORMACION!$F2306=REFERENCIAS!$C$24),16,IF(INFORMACION!$T2306='REFERENCIAS RIESGO'!$C$36,13,IF(INFORMACION!$F2306=REFERENCIAS!$C$24,10,7))),0)+VLOOKUP(F2306,REFERENCIAS!$C:$D,2,0)*VLOOKUP($F$2,PONDERADORES!A:P,IF(AND(INFORMACION!$T2306='REFERENCIAS RIESGO'!$C$36,INFORMACION!$F2306=REFERENCIAS!$C$24),16,IF(INFORMACION!$T2306='REFERENCIAS RIESGO'!$C$36,13,IF(INFORMACION!$F2306=REFERENCIAS!$C$24,10,7))),0)+VLOOKUP(T2306,REFERENCIAS!$C:$D,2,0)*VLOOKUP($T$2,PONDERADORES!A:P,IF(AND(INFORMACION!$T2306='REFERENCIAS RIESGO'!$C$36,INFORMACION!$F2306=REFERENCIAS!$C$24),16,IF(INFORMACION!$T2306='REFERENCIAS RIESGO'!$C$36,13,IF(INFORMACION!$F2306=REFERENCIAS!$C$24,10,7))),0)+VLOOKUP(IF(J2306&lt;=0.2,0.2,IF(AND(J2306&gt;0.2,J2306&lt;=0.4),0.4,IF(AND(J2306&gt;0.4,J2306&lt;=0.6),0.6,IF(AND(J2306&gt;0.6,J2306&lt;=0.8),0.8,IF(AND(J2306&gt;0.8,J2306&lt;=1),1))))),REFERENCIAS!$C:$D,2,0)*VLOOKUP($J$2,PONDERADORES!A:P,IF(AND(INFORMACION!$T2306='REFERENCIAS RIESGO'!$C$36,INFORMACION!$F2306=REFERENCIAS!$C$24),16,IF(INFORMACION!$T2306='REFERENCIAS RIESGO'!$C$36,13,IF(INFORMACION!$F2306=REFERENCIAS!$C$24,10,7))),0)</f>
        <v>#REF!</v>
      </c>
      <c r="Y2306" s="68">
        <f>+VLOOKUP(M2306,REFERENCIAS!$C:$D,2,0)*VLOOKUP($M$2,PONDERADORES!$A$7:$G$9,7,0)+VLOOKUP(N2306,REFERENCIAS!$C:$D,2,0)*VLOOKUP($N$2,PONDERADORES!$A$7:$G$9,7,0)+VLOOKUP(O2306,REFERENCIAS!$C:$D,2,0)*VLOOKUP($O$2,PONDERADORES!$A$7:$G$9,7,0)</f>
        <v>0.2</v>
      </c>
      <c r="Z2306" s="2">
        <f>+VLOOKUP(IF(R2306&lt;0.1,0,IF(AND(R2306&gt;=0.1,R2306&lt;0.2),0.1,IF(AND(R2306&gt;=0.2,R2306&lt;0.3),0.2,IF(R2306&gt;0.3,0.3,)))),REFERENCIAS!$C:$D,2,0)*VLOOKUP($R$2,PONDERADORES!$A$11:$G$11,7,0)</f>
        <v>15</v>
      </c>
      <c r="AA2306" s="92"/>
      <c r="AB2306" s="95" t="e">
        <f t="shared" ca="1" si="139"/>
        <v>#REF!</v>
      </c>
      <c r="AC2306" s="23" t="e">
        <f ca="1">IF(AB2306&gt;REFERENCIAS!$C$62,REFERENCIAS!$B$62,IF(AND(AB2306&gt;=REFERENCIAS!$C$63,AB2306&lt;REFERENCIAS!$D$63),REFERENCIAS!$B$63,IF(AND(AB2306&gt;REFERENCIAS!$C$64,AB2306&lt;=REFERENCIAS!$D$64),REFERENCIAS!$B$64,IF(AND(AB2306&gt;=REFERENCIAS!$C$65,AB2306&lt;REFERENCIAS!$D$65),REFERENCIAS!$B$65, "Revisar"))))</f>
        <v>#REF!</v>
      </c>
      <c r="AD2306" s="94" t="e">
        <f ca="1">VLOOKUP(AC2306,REFERENCIAS!$B$62:$G$65,4,FALSE)</f>
        <v>#REF!</v>
      </c>
    </row>
    <row r="2307" spans="1:30" ht="17.25" x14ac:dyDescent="0.25">
      <c r="A2307" s="74"/>
      <c r="B2307" s="19"/>
      <c r="C2307" s="19"/>
      <c r="D2307" s="50"/>
      <c r="E2307" s="73"/>
      <c r="F2307" s="74"/>
      <c r="G2307" s="9"/>
      <c r="H2307" s="48"/>
      <c r="I2307" s="49">
        <f t="shared" ca="1" si="137"/>
        <v>2022</v>
      </c>
      <c r="J2307" s="22">
        <f t="shared" ca="1" si="136"/>
        <v>1</v>
      </c>
      <c r="K2307" s="19"/>
      <c r="L2307" s="73"/>
      <c r="M2307" s="74"/>
      <c r="N2307" s="19"/>
      <c r="O2307" s="73"/>
      <c r="P2307" s="82">
        <v>1</v>
      </c>
      <c r="Q2307" s="24">
        <v>1</v>
      </c>
      <c r="R2307" s="81">
        <f t="shared" si="138"/>
        <v>1</v>
      </c>
      <c r="S2307" s="87"/>
      <c r="T2307" s="19"/>
      <c r="U2307" s="25"/>
      <c r="V2307" s="25"/>
      <c r="W2307" s="81"/>
      <c r="X2307" s="91" t="e">
        <f ca="1">+VLOOKUP(#REF!,REFERENCIAS!$C:$D,2,0)*VLOOKUP(#REF!,PONDERADORES!A:P,IF(AND(INFORMACION!$T2307='REFERENCIAS RIESGO'!$C$36,INFORMACION!$F2307=REFERENCIAS!$C$24),16,IF(INFORMACION!$T2307='REFERENCIAS RIESGO'!$C$36,13,IF(INFORMACION!$F2307=REFERENCIAS!$C$24,10,7))),0)+VLOOKUP(K2307,REFERENCIAS!$C:$D,2,0)*VLOOKUP($K$2,PONDERADORES!A:P,IF(AND(INFORMACION!$T2307='REFERENCIAS RIESGO'!$C$36,INFORMACION!$F2307=REFERENCIAS!$C$24),16,IF(INFORMACION!$T2307='REFERENCIAS RIESGO'!$C$36,13,IF(INFORMACION!$F2307=REFERENCIAS!$C$24,10,7))),0)+VLOOKUP(L2307,REFERENCIAS!$C:$D,2,0)*VLOOKUP($L$2,PONDERADORES!A:P,IF(AND(INFORMACION!$T2307='REFERENCIAS RIESGO'!$C$36,INFORMACION!$F2307=REFERENCIAS!$C$24),16,IF(INFORMACION!$T2307='REFERENCIAS RIESGO'!$C$36,13,IF(INFORMACION!$F2307=REFERENCIAS!$C$24,10,7))),0)+VLOOKUP(F2307,REFERENCIAS!$C:$D,2,0)*VLOOKUP($F$2,PONDERADORES!A:P,IF(AND(INFORMACION!$T2307='REFERENCIAS RIESGO'!$C$36,INFORMACION!$F2307=REFERENCIAS!$C$24),16,IF(INFORMACION!$T2307='REFERENCIAS RIESGO'!$C$36,13,IF(INFORMACION!$F2307=REFERENCIAS!$C$24,10,7))),0)+VLOOKUP(T2307,REFERENCIAS!$C:$D,2,0)*VLOOKUP($T$2,PONDERADORES!A:P,IF(AND(INFORMACION!$T2307='REFERENCIAS RIESGO'!$C$36,INFORMACION!$F2307=REFERENCIAS!$C$24),16,IF(INFORMACION!$T2307='REFERENCIAS RIESGO'!$C$36,13,IF(INFORMACION!$F2307=REFERENCIAS!$C$24,10,7))),0)+VLOOKUP(IF(J2307&lt;=0.2,0.2,IF(AND(J2307&gt;0.2,J2307&lt;=0.4),0.4,IF(AND(J2307&gt;0.4,J2307&lt;=0.6),0.6,IF(AND(J2307&gt;0.6,J2307&lt;=0.8),0.8,IF(AND(J2307&gt;0.8,J2307&lt;=1),1))))),REFERENCIAS!$C:$D,2,0)*VLOOKUP($J$2,PONDERADORES!A:P,IF(AND(INFORMACION!$T2307='REFERENCIAS RIESGO'!$C$36,INFORMACION!$F2307=REFERENCIAS!$C$24),16,IF(INFORMACION!$T2307='REFERENCIAS RIESGO'!$C$36,13,IF(INFORMACION!$F2307=REFERENCIAS!$C$24,10,7))),0)</f>
        <v>#REF!</v>
      </c>
      <c r="Y2307" s="68">
        <f>+VLOOKUP(M2307,REFERENCIAS!$C:$D,2,0)*VLOOKUP($M$2,PONDERADORES!$A$7:$G$9,7,0)+VLOOKUP(N2307,REFERENCIAS!$C:$D,2,0)*VLOOKUP($N$2,PONDERADORES!$A$7:$G$9,7,0)+VLOOKUP(O2307,REFERENCIAS!$C:$D,2,0)*VLOOKUP($O$2,PONDERADORES!$A$7:$G$9,7,0)</f>
        <v>0.2</v>
      </c>
      <c r="Z2307" s="2">
        <f>+VLOOKUP(IF(R2307&lt;0.1,0,IF(AND(R2307&gt;=0.1,R2307&lt;0.2),0.1,IF(AND(R2307&gt;=0.2,R2307&lt;0.3),0.2,IF(R2307&gt;0.3,0.3,)))),REFERENCIAS!$C:$D,2,0)*VLOOKUP($R$2,PONDERADORES!$A$11:$G$11,7,0)</f>
        <v>15</v>
      </c>
      <c r="AA2307" s="92"/>
      <c r="AB2307" s="95" t="e">
        <f t="shared" ca="1" si="139"/>
        <v>#REF!</v>
      </c>
      <c r="AC2307" s="23" t="e">
        <f ca="1">IF(AB2307&gt;REFERENCIAS!$C$62,REFERENCIAS!$B$62,IF(AND(AB2307&gt;=REFERENCIAS!$C$63,AB2307&lt;REFERENCIAS!$D$63),REFERENCIAS!$B$63,IF(AND(AB2307&gt;REFERENCIAS!$C$64,AB2307&lt;=REFERENCIAS!$D$64),REFERENCIAS!$B$64,IF(AND(AB2307&gt;=REFERENCIAS!$C$65,AB2307&lt;REFERENCIAS!$D$65),REFERENCIAS!$B$65, "Revisar"))))</f>
        <v>#REF!</v>
      </c>
      <c r="AD2307" s="94" t="e">
        <f ca="1">VLOOKUP(AC2307,REFERENCIAS!$B$62:$G$65,4,FALSE)</f>
        <v>#REF!</v>
      </c>
    </row>
    <row r="2308" spans="1:30" ht="17.25" x14ac:dyDescent="0.25">
      <c r="A2308" s="74"/>
      <c r="B2308" s="19"/>
      <c r="C2308" s="19"/>
      <c r="D2308" s="50"/>
      <c r="E2308" s="73"/>
      <c r="F2308" s="74"/>
      <c r="G2308" s="9"/>
      <c r="H2308" s="48"/>
      <c r="I2308" s="49">
        <f t="shared" ca="1" si="137"/>
        <v>2022</v>
      </c>
      <c r="J2308" s="22">
        <f t="shared" ref="J2308:J2371" ca="1" si="140">IF(I2308&gt;G2308,1,I2308/G2308)</f>
        <v>1</v>
      </c>
      <c r="K2308" s="19"/>
      <c r="L2308" s="73"/>
      <c r="M2308" s="74"/>
      <c r="N2308" s="19"/>
      <c r="O2308" s="73"/>
      <c r="P2308" s="82">
        <v>1</v>
      </c>
      <c r="Q2308" s="24">
        <v>1</v>
      </c>
      <c r="R2308" s="81">
        <f t="shared" si="138"/>
        <v>1</v>
      </c>
      <c r="S2308" s="87"/>
      <c r="T2308" s="19"/>
      <c r="U2308" s="25"/>
      <c r="V2308" s="25"/>
      <c r="W2308" s="81"/>
      <c r="X2308" s="91" t="e">
        <f ca="1">+VLOOKUP(#REF!,REFERENCIAS!$C:$D,2,0)*VLOOKUP(#REF!,PONDERADORES!A:P,IF(AND(INFORMACION!$T2308='REFERENCIAS RIESGO'!$C$36,INFORMACION!$F2308=REFERENCIAS!$C$24),16,IF(INFORMACION!$T2308='REFERENCIAS RIESGO'!$C$36,13,IF(INFORMACION!$F2308=REFERENCIAS!$C$24,10,7))),0)+VLOOKUP(K2308,REFERENCIAS!$C:$D,2,0)*VLOOKUP($K$2,PONDERADORES!A:P,IF(AND(INFORMACION!$T2308='REFERENCIAS RIESGO'!$C$36,INFORMACION!$F2308=REFERENCIAS!$C$24),16,IF(INFORMACION!$T2308='REFERENCIAS RIESGO'!$C$36,13,IF(INFORMACION!$F2308=REFERENCIAS!$C$24,10,7))),0)+VLOOKUP(L2308,REFERENCIAS!$C:$D,2,0)*VLOOKUP($L$2,PONDERADORES!A:P,IF(AND(INFORMACION!$T2308='REFERENCIAS RIESGO'!$C$36,INFORMACION!$F2308=REFERENCIAS!$C$24),16,IF(INFORMACION!$T2308='REFERENCIAS RIESGO'!$C$36,13,IF(INFORMACION!$F2308=REFERENCIAS!$C$24,10,7))),0)+VLOOKUP(F2308,REFERENCIAS!$C:$D,2,0)*VLOOKUP($F$2,PONDERADORES!A:P,IF(AND(INFORMACION!$T2308='REFERENCIAS RIESGO'!$C$36,INFORMACION!$F2308=REFERENCIAS!$C$24),16,IF(INFORMACION!$T2308='REFERENCIAS RIESGO'!$C$36,13,IF(INFORMACION!$F2308=REFERENCIAS!$C$24,10,7))),0)+VLOOKUP(T2308,REFERENCIAS!$C:$D,2,0)*VLOOKUP($T$2,PONDERADORES!A:P,IF(AND(INFORMACION!$T2308='REFERENCIAS RIESGO'!$C$36,INFORMACION!$F2308=REFERENCIAS!$C$24),16,IF(INFORMACION!$T2308='REFERENCIAS RIESGO'!$C$36,13,IF(INFORMACION!$F2308=REFERENCIAS!$C$24,10,7))),0)+VLOOKUP(IF(J2308&lt;=0.2,0.2,IF(AND(J2308&gt;0.2,J2308&lt;=0.4),0.4,IF(AND(J2308&gt;0.4,J2308&lt;=0.6),0.6,IF(AND(J2308&gt;0.6,J2308&lt;=0.8),0.8,IF(AND(J2308&gt;0.8,J2308&lt;=1),1))))),REFERENCIAS!$C:$D,2,0)*VLOOKUP($J$2,PONDERADORES!A:P,IF(AND(INFORMACION!$T2308='REFERENCIAS RIESGO'!$C$36,INFORMACION!$F2308=REFERENCIAS!$C$24),16,IF(INFORMACION!$T2308='REFERENCIAS RIESGO'!$C$36,13,IF(INFORMACION!$F2308=REFERENCIAS!$C$24,10,7))),0)</f>
        <v>#REF!</v>
      </c>
      <c r="Y2308" s="68">
        <f>+VLOOKUP(M2308,REFERENCIAS!$C:$D,2,0)*VLOOKUP($M$2,PONDERADORES!$A$7:$G$9,7,0)+VLOOKUP(N2308,REFERENCIAS!$C:$D,2,0)*VLOOKUP($N$2,PONDERADORES!$A$7:$G$9,7,0)+VLOOKUP(O2308,REFERENCIAS!$C:$D,2,0)*VLOOKUP($O$2,PONDERADORES!$A$7:$G$9,7,0)</f>
        <v>0.2</v>
      </c>
      <c r="Z2308" s="2">
        <f>+VLOOKUP(IF(R2308&lt;0.1,0,IF(AND(R2308&gt;=0.1,R2308&lt;0.2),0.1,IF(AND(R2308&gt;=0.2,R2308&lt;0.3),0.2,IF(R2308&gt;0.3,0.3,)))),REFERENCIAS!$C:$D,2,0)*VLOOKUP($R$2,PONDERADORES!$A$11:$G$11,7,0)</f>
        <v>15</v>
      </c>
      <c r="AA2308" s="92"/>
      <c r="AB2308" s="95" t="e">
        <f t="shared" ca="1" si="139"/>
        <v>#REF!</v>
      </c>
      <c r="AC2308" s="23" t="e">
        <f ca="1">IF(AB2308&gt;REFERENCIAS!$C$62,REFERENCIAS!$B$62,IF(AND(AB2308&gt;=REFERENCIAS!$C$63,AB2308&lt;REFERENCIAS!$D$63),REFERENCIAS!$B$63,IF(AND(AB2308&gt;REFERENCIAS!$C$64,AB2308&lt;=REFERENCIAS!$D$64),REFERENCIAS!$B$64,IF(AND(AB2308&gt;=REFERENCIAS!$C$65,AB2308&lt;REFERENCIAS!$D$65),REFERENCIAS!$B$65, "Revisar"))))</f>
        <v>#REF!</v>
      </c>
      <c r="AD2308" s="94" t="e">
        <f ca="1">VLOOKUP(AC2308,REFERENCIAS!$B$62:$G$65,4,FALSE)</f>
        <v>#REF!</v>
      </c>
    </row>
    <row r="2309" spans="1:30" ht="17.25" x14ac:dyDescent="0.25">
      <c r="A2309" s="74"/>
      <c r="B2309" s="19"/>
      <c r="C2309" s="19"/>
      <c r="D2309" s="50"/>
      <c r="E2309" s="73"/>
      <c r="F2309" s="74"/>
      <c r="G2309" s="9"/>
      <c r="H2309" s="48"/>
      <c r="I2309" s="49">
        <f t="shared" ref="I2309:I2372" ca="1" si="141">(YEAR(NOW())-H2309)</f>
        <v>2022</v>
      </c>
      <c r="J2309" s="22">
        <f t="shared" ca="1" si="140"/>
        <v>1</v>
      </c>
      <c r="K2309" s="19"/>
      <c r="L2309" s="73"/>
      <c r="M2309" s="74"/>
      <c r="N2309" s="19"/>
      <c r="O2309" s="73"/>
      <c r="P2309" s="82">
        <v>1</v>
      </c>
      <c r="Q2309" s="24">
        <v>1</v>
      </c>
      <c r="R2309" s="81">
        <f t="shared" si="138"/>
        <v>1</v>
      </c>
      <c r="S2309" s="87"/>
      <c r="T2309" s="19"/>
      <c r="U2309" s="25"/>
      <c r="V2309" s="25"/>
      <c r="W2309" s="81"/>
      <c r="X2309" s="91" t="e">
        <f ca="1">+VLOOKUP(#REF!,REFERENCIAS!$C:$D,2,0)*VLOOKUP(#REF!,PONDERADORES!A:P,IF(AND(INFORMACION!$T2309='REFERENCIAS RIESGO'!$C$36,INFORMACION!$F2309=REFERENCIAS!$C$24),16,IF(INFORMACION!$T2309='REFERENCIAS RIESGO'!$C$36,13,IF(INFORMACION!$F2309=REFERENCIAS!$C$24,10,7))),0)+VLOOKUP(K2309,REFERENCIAS!$C:$D,2,0)*VLOOKUP($K$2,PONDERADORES!A:P,IF(AND(INFORMACION!$T2309='REFERENCIAS RIESGO'!$C$36,INFORMACION!$F2309=REFERENCIAS!$C$24),16,IF(INFORMACION!$T2309='REFERENCIAS RIESGO'!$C$36,13,IF(INFORMACION!$F2309=REFERENCIAS!$C$24,10,7))),0)+VLOOKUP(L2309,REFERENCIAS!$C:$D,2,0)*VLOOKUP($L$2,PONDERADORES!A:P,IF(AND(INFORMACION!$T2309='REFERENCIAS RIESGO'!$C$36,INFORMACION!$F2309=REFERENCIAS!$C$24),16,IF(INFORMACION!$T2309='REFERENCIAS RIESGO'!$C$36,13,IF(INFORMACION!$F2309=REFERENCIAS!$C$24,10,7))),0)+VLOOKUP(F2309,REFERENCIAS!$C:$D,2,0)*VLOOKUP($F$2,PONDERADORES!A:P,IF(AND(INFORMACION!$T2309='REFERENCIAS RIESGO'!$C$36,INFORMACION!$F2309=REFERENCIAS!$C$24),16,IF(INFORMACION!$T2309='REFERENCIAS RIESGO'!$C$36,13,IF(INFORMACION!$F2309=REFERENCIAS!$C$24,10,7))),0)+VLOOKUP(T2309,REFERENCIAS!$C:$D,2,0)*VLOOKUP($T$2,PONDERADORES!A:P,IF(AND(INFORMACION!$T2309='REFERENCIAS RIESGO'!$C$36,INFORMACION!$F2309=REFERENCIAS!$C$24),16,IF(INFORMACION!$T2309='REFERENCIAS RIESGO'!$C$36,13,IF(INFORMACION!$F2309=REFERENCIAS!$C$24,10,7))),0)+VLOOKUP(IF(J2309&lt;=0.2,0.2,IF(AND(J2309&gt;0.2,J2309&lt;=0.4),0.4,IF(AND(J2309&gt;0.4,J2309&lt;=0.6),0.6,IF(AND(J2309&gt;0.6,J2309&lt;=0.8),0.8,IF(AND(J2309&gt;0.8,J2309&lt;=1),1))))),REFERENCIAS!$C:$D,2,0)*VLOOKUP($J$2,PONDERADORES!A:P,IF(AND(INFORMACION!$T2309='REFERENCIAS RIESGO'!$C$36,INFORMACION!$F2309=REFERENCIAS!$C$24),16,IF(INFORMACION!$T2309='REFERENCIAS RIESGO'!$C$36,13,IF(INFORMACION!$F2309=REFERENCIAS!$C$24,10,7))),0)</f>
        <v>#REF!</v>
      </c>
      <c r="Y2309" s="68">
        <f>+VLOOKUP(M2309,REFERENCIAS!$C:$D,2,0)*VLOOKUP($M$2,PONDERADORES!$A$7:$G$9,7,0)+VLOOKUP(N2309,REFERENCIAS!$C:$D,2,0)*VLOOKUP($N$2,PONDERADORES!$A$7:$G$9,7,0)+VLOOKUP(O2309,REFERENCIAS!$C:$D,2,0)*VLOOKUP($O$2,PONDERADORES!$A$7:$G$9,7,0)</f>
        <v>0.2</v>
      </c>
      <c r="Z2309" s="2">
        <f>+VLOOKUP(IF(R2309&lt;0.1,0,IF(AND(R2309&gt;=0.1,R2309&lt;0.2),0.1,IF(AND(R2309&gt;=0.2,R2309&lt;0.3),0.2,IF(R2309&gt;0.3,0.3,)))),REFERENCIAS!$C:$D,2,0)*VLOOKUP($R$2,PONDERADORES!$A$11:$G$11,7,0)</f>
        <v>15</v>
      </c>
      <c r="AA2309" s="92"/>
      <c r="AB2309" s="95" t="e">
        <f t="shared" ca="1" si="139"/>
        <v>#REF!</v>
      </c>
      <c r="AC2309" s="23" t="e">
        <f ca="1">IF(AB2309&gt;REFERENCIAS!$C$62,REFERENCIAS!$B$62,IF(AND(AB2309&gt;=REFERENCIAS!$C$63,AB2309&lt;REFERENCIAS!$D$63),REFERENCIAS!$B$63,IF(AND(AB2309&gt;REFERENCIAS!$C$64,AB2309&lt;=REFERENCIAS!$D$64),REFERENCIAS!$B$64,IF(AND(AB2309&gt;=REFERENCIAS!$C$65,AB2309&lt;REFERENCIAS!$D$65),REFERENCIAS!$B$65, "Revisar"))))</f>
        <v>#REF!</v>
      </c>
      <c r="AD2309" s="94" t="e">
        <f ca="1">VLOOKUP(AC2309,REFERENCIAS!$B$62:$G$65,4,FALSE)</f>
        <v>#REF!</v>
      </c>
    </row>
    <row r="2310" spans="1:30" ht="17.25" x14ac:dyDescent="0.25">
      <c r="A2310" s="74"/>
      <c r="B2310" s="19"/>
      <c r="C2310" s="19"/>
      <c r="D2310" s="50"/>
      <c r="E2310" s="73"/>
      <c r="F2310" s="74"/>
      <c r="G2310" s="9"/>
      <c r="H2310" s="48"/>
      <c r="I2310" s="49">
        <f t="shared" ca="1" si="141"/>
        <v>2022</v>
      </c>
      <c r="J2310" s="22">
        <f t="shared" ca="1" si="140"/>
        <v>1</v>
      </c>
      <c r="K2310" s="19"/>
      <c r="L2310" s="73"/>
      <c r="M2310" s="74"/>
      <c r="N2310" s="19"/>
      <c r="O2310" s="73"/>
      <c r="P2310" s="82">
        <v>1</v>
      </c>
      <c r="Q2310" s="24">
        <v>1</v>
      </c>
      <c r="R2310" s="81">
        <f t="shared" ref="R2310:R2373" si="142">+Q2310/P2310</f>
        <v>1</v>
      </c>
      <c r="S2310" s="87"/>
      <c r="T2310" s="19"/>
      <c r="U2310" s="25"/>
      <c r="V2310" s="25"/>
      <c r="W2310" s="81"/>
      <c r="X2310" s="91" t="e">
        <f ca="1">+VLOOKUP(#REF!,REFERENCIAS!$C:$D,2,0)*VLOOKUP(#REF!,PONDERADORES!A:P,IF(AND(INFORMACION!$T2310='REFERENCIAS RIESGO'!$C$36,INFORMACION!$F2310=REFERENCIAS!$C$24),16,IF(INFORMACION!$T2310='REFERENCIAS RIESGO'!$C$36,13,IF(INFORMACION!$F2310=REFERENCIAS!$C$24,10,7))),0)+VLOOKUP(K2310,REFERENCIAS!$C:$D,2,0)*VLOOKUP($K$2,PONDERADORES!A:P,IF(AND(INFORMACION!$T2310='REFERENCIAS RIESGO'!$C$36,INFORMACION!$F2310=REFERENCIAS!$C$24),16,IF(INFORMACION!$T2310='REFERENCIAS RIESGO'!$C$36,13,IF(INFORMACION!$F2310=REFERENCIAS!$C$24,10,7))),0)+VLOOKUP(L2310,REFERENCIAS!$C:$D,2,0)*VLOOKUP($L$2,PONDERADORES!A:P,IF(AND(INFORMACION!$T2310='REFERENCIAS RIESGO'!$C$36,INFORMACION!$F2310=REFERENCIAS!$C$24),16,IF(INFORMACION!$T2310='REFERENCIAS RIESGO'!$C$36,13,IF(INFORMACION!$F2310=REFERENCIAS!$C$24,10,7))),0)+VLOOKUP(F2310,REFERENCIAS!$C:$D,2,0)*VLOOKUP($F$2,PONDERADORES!A:P,IF(AND(INFORMACION!$T2310='REFERENCIAS RIESGO'!$C$36,INFORMACION!$F2310=REFERENCIAS!$C$24),16,IF(INFORMACION!$T2310='REFERENCIAS RIESGO'!$C$36,13,IF(INFORMACION!$F2310=REFERENCIAS!$C$24,10,7))),0)+VLOOKUP(T2310,REFERENCIAS!$C:$D,2,0)*VLOOKUP($T$2,PONDERADORES!A:P,IF(AND(INFORMACION!$T2310='REFERENCIAS RIESGO'!$C$36,INFORMACION!$F2310=REFERENCIAS!$C$24),16,IF(INFORMACION!$T2310='REFERENCIAS RIESGO'!$C$36,13,IF(INFORMACION!$F2310=REFERENCIAS!$C$24,10,7))),0)+VLOOKUP(IF(J2310&lt;=0.2,0.2,IF(AND(J2310&gt;0.2,J2310&lt;=0.4),0.4,IF(AND(J2310&gt;0.4,J2310&lt;=0.6),0.6,IF(AND(J2310&gt;0.6,J2310&lt;=0.8),0.8,IF(AND(J2310&gt;0.8,J2310&lt;=1),1))))),REFERENCIAS!$C:$D,2,0)*VLOOKUP($J$2,PONDERADORES!A:P,IF(AND(INFORMACION!$T2310='REFERENCIAS RIESGO'!$C$36,INFORMACION!$F2310=REFERENCIAS!$C$24),16,IF(INFORMACION!$T2310='REFERENCIAS RIESGO'!$C$36,13,IF(INFORMACION!$F2310=REFERENCIAS!$C$24,10,7))),0)</f>
        <v>#REF!</v>
      </c>
      <c r="Y2310" s="68">
        <f>+VLOOKUP(M2310,REFERENCIAS!$C:$D,2,0)*VLOOKUP($M$2,PONDERADORES!$A$7:$G$9,7,0)+VLOOKUP(N2310,REFERENCIAS!$C:$D,2,0)*VLOOKUP($N$2,PONDERADORES!$A$7:$G$9,7,0)+VLOOKUP(O2310,REFERENCIAS!$C:$D,2,0)*VLOOKUP($O$2,PONDERADORES!$A$7:$G$9,7,0)</f>
        <v>0.2</v>
      </c>
      <c r="Z2310" s="2">
        <f>+VLOOKUP(IF(R2310&lt;0.1,0,IF(AND(R2310&gt;=0.1,R2310&lt;0.2),0.1,IF(AND(R2310&gt;=0.2,R2310&lt;0.3),0.2,IF(R2310&gt;0.3,0.3,)))),REFERENCIAS!$C:$D,2,0)*VLOOKUP($R$2,PONDERADORES!$A$11:$G$11,7,0)</f>
        <v>15</v>
      </c>
      <c r="AA2310" s="92"/>
      <c r="AB2310" s="95" t="e">
        <f t="shared" ref="AB2310:AB2373" ca="1" si="143">+X2310+Y2310+Z2310</f>
        <v>#REF!</v>
      </c>
      <c r="AC2310" s="23" t="e">
        <f ca="1">IF(AB2310&gt;REFERENCIAS!$C$62,REFERENCIAS!$B$62,IF(AND(AB2310&gt;=REFERENCIAS!$C$63,AB2310&lt;REFERENCIAS!$D$63),REFERENCIAS!$B$63,IF(AND(AB2310&gt;REFERENCIAS!$C$64,AB2310&lt;=REFERENCIAS!$D$64),REFERENCIAS!$B$64,IF(AND(AB2310&gt;=REFERENCIAS!$C$65,AB2310&lt;REFERENCIAS!$D$65),REFERENCIAS!$B$65, "Revisar"))))</f>
        <v>#REF!</v>
      </c>
      <c r="AD2310" s="94" t="e">
        <f ca="1">VLOOKUP(AC2310,REFERENCIAS!$B$62:$G$65,4,FALSE)</f>
        <v>#REF!</v>
      </c>
    </row>
    <row r="2311" spans="1:30" ht="17.25" x14ac:dyDescent="0.25">
      <c r="A2311" s="74"/>
      <c r="B2311" s="19"/>
      <c r="C2311" s="19"/>
      <c r="D2311" s="50"/>
      <c r="E2311" s="73"/>
      <c r="F2311" s="74"/>
      <c r="G2311" s="9"/>
      <c r="H2311" s="48"/>
      <c r="I2311" s="49">
        <f t="shared" ca="1" si="141"/>
        <v>2022</v>
      </c>
      <c r="J2311" s="22">
        <f t="shared" ca="1" si="140"/>
        <v>1</v>
      </c>
      <c r="K2311" s="19"/>
      <c r="L2311" s="73"/>
      <c r="M2311" s="74"/>
      <c r="N2311" s="19"/>
      <c r="O2311" s="73"/>
      <c r="P2311" s="82">
        <v>1</v>
      </c>
      <c r="Q2311" s="24">
        <v>1</v>
      </c>
      <c r="R2311" s="81">
        <f t="shared" si="142"/>
        <v>1</v>
      </c>
      <c r="S2311" s="87"/>
      <c r="T2311" s="19"/>
      <c r="U2311" s="25"/>
      <c r="V2311" s="25"/>
      <c r="W2311" s="81"/>
      <c r="X2311" s="91" t="e">
        <f ca="1">+VLOOKUP(#REF!,REFERENCIAS!$C:$D,2,0)*VLOOKUP(#REF!,PONDERADORES!A:P,IF(AND(INFORMACION!$T2311='REFERENCIAS RIESGO'!$C$36,INFORMACION!$F2311=REFERENCIAS!$C$24),16,IF(INFORMACION!$T2311='REFERENCIAS RIESGO'!$C$36,13,IF(INFORMACION!$F2311=REFERENCIAS!$C$24,10,7))),0)+VLOOKUP(K2311,REFERENCIAS!$C:$D,2,0)*VLOOKUP($K$2,PONDERADORES!A:P,IF(AND(INFORMACION!$T2311='REFERENCIAS RIESGO'!$C$36,INFORMACION!$F2311=REFERENCIAS!$C$24),16,IF(INFORMACION!$T2311='REFERENCIAS RIESGO'!$C$36,13,IF(INFORMACION!$F2311=REFERENCIAS!$C$24,10,7))),0)+VLOOKUP(L2311,REFERENCIAS!$C:$D,2,0)*VLOOKUP($L$2,PONDERADORES!A:P,IF(AND(INFORMACION!$T2311='REFERENCIAS RIESGO'!$C$36,INFORMACION!$F2311=REFERENCIAS!$C$24),16,IF(INFORMACION!$T2311='REFERENCIAS RIESGO'!$C$36,13,IF(INFORMACION!$F2311=REFERENCIAS!$C$24,10,7))),0)+VLOOKUP(F2311,REFERENCIAS!$C:$D,2,0)*VLOOKUP($F$2,PONDERADORES!A:P,IF(AND(INFORMACION!$T2311='REFERENCIAS RIESGO'!$C$36,INFORMACION!$F2311=REFERENCIAS!$C$24),16,IF(INFORMACION!$T2311='REFERENCIAS RIESGO'!$C$36,13,IF(INFORMACION!$F2311=REFERENCIAS!$C$24,10,7))),0)+VLOOKUP(T2311,REFERENCIAS!$C:$D,2,0)*VLOOKUP($T$2,PONDERADORES!A:P,IF(AND(INFORMACION!$T2311='REFERENCIAS RIESGO'!$C$36,INFORMACION!$F2311=REFERENCIAS!$C$24),16,IF(INFORMACION!$T2311='REFERENCIAS RIESGO'!$C$36,13,IF(INFORMACION!$F2311=REFERENCIAS!$C$24,10,7))),0)+VLOOKUP(IF(J2311&lt;=0.2,0.2,IF(AND(J2311&gt;0.2,J2311&lt;=0.4),0.4,IF(AND(J2311&gt;0.4,J2311&lt;=0.6),0.6,IF(AND(J2311&gt;0.6,J2311&lt;=0.8),0.8,IF(AND(J2311&gt;0.8,J2311&lt;=1),1))))),REFERENCIAS!$C:$D,2,0)*VLOOKUP($J$2,PONDERADORES!A:P,IF(AND(INFORMACION!$T2311='REFERENCIAS RIESGO'!$C$36,INFORMACION!$F2311=REFERENCIAS!$C$24),16,IF(INFORMACION!$T2311='REFERENCIAS RIESGO'!$C$36,13,IF(INFORMACION!$F2311=REFERENCIAS!$C$24,10,7))),0)</f>
        <v>#REF!</v>
      </c>
      <c r="Y2311" s="68">
        <f>+VLOOKUP(M2311,REFERENCIAS!$C:$D,2,0)*VLOOKUP($M$2,PONDERADORES!$A$7:$G$9,7,0)+VLOOKUP(N2311,REFERENCIAS!$C:$D,2,0)*VLOOKUP($N$2,PONDERADORES!$A$7:$G$9,7,0)+VLOOKUP(O2311,REFERENCIAS!$C:$D,2,0)*VLOOKUP($O$2,PONDERADORES!$A$7:$G$9,7,0)</f>
        <v>0.2</v>
      </c>
      <c r="Z2311" s="2">
        <f>+VLOOKUP(IF(R2311&lt;0.1,0,IF(AND(R2311&gt;=0.1,R2311&lt;0.2),0.1,IF(AND(R2311&gt;=0.2,R2311&lt;0.3),0.2,IF(R2311&gt;0.3,0.3,)))),REFERENCIAS!$C:$D,2,0)*VLOOKUP($R$2,PONDERADORES!$A$11:$G$11,7,0)</f>
        <v>15</v>
      </c>
      <c r="AA2311" s="92"/>
      <c r="AB2311" s="95" t="e">
        <f t="shared" ca="1" si="143"/>
        <v>#REF!</v>
      </c>
      <c r="AC2311" s="23" t="e">
        <f ca="1">IF(AB2311&gt;REFERENCIAS!$C$62,REFERENCIAS!$B$62,IF(AND(AB2311&gt;=REFERENCIAS!$C$63,AB2311&lt;REFERENCIAS!$D$63),REFERENCIAS!$B$63,IF(AND(AB2311&gt;REFERENCIAS!$C$64,AB2311&lt;=REFERENCIAS!$D$64),REFERENCIAS!$B$64,IF(AND(AB2311&gt;=REFERENCIAS!$C$65,AB2311&lt;REFERENCIAS!$D$65),REFERENCIAS!$B$65, "Revisar"))))</f>
        <v>#REF!</v>
      </c>
      <c r="AD2311" s="94" t="e">
        <f ca="1">VLOOKUP(AC2311,REFERENCIAS!$B$62:$G$65,4,FALSE)</f>
        <v>#REF!</v>
      </c>
    </row>
    <row r="2312" spans="1:30" ht="17.25" x14ac:dyDescent="0.25">
      <c r="A2312" s="74"/>
      <c r="B2312" s="19"/>
      <c r="C2312" s="19"/>
      <c r="D2312" s="50"/>
      <c r="E2312" s="73"/>
      <c r="F2312" s="74"/>
      <c r="G2312" s="9"/>
      <c r="H2312" s="48"/>
      <c r="I2312" s="49">
        <f t="shared" ca="1" si="141"/>
        <v>2022</v>
      </c>
      <c r="J2312" s="22">
        <f t="shared" ca="1" si="140"/>
        <v>1</v>
      </c>
      <c r="K2312" s="19"/>
      <c r="L2312" s="73"/>
      <c r="M2312" s="74"/>
      <c r="N2312" s="19"/>
      <c r="O2312" s="73"/>
      <c r="P2312" s="82">
        <v>1</v>
      </c>
      <c r="Q2312" s="24">
        <v>1</v>
      </c>
      <c r="R2312" s="81">
        <f t="shared" si="142"/>
        <v>1</v>
      </c>
      <c r="S2312" s="87"/>
      <c r="T2312" s="19"/>
      <c r="U2312" s="25"/>
      <c r="V2312" s="25"/>
      <c r="W2312" s="81"/>
      <c r="X2312" s="91" t="e">
        <f ca="1">+VLOOKUP(#REF!,REFERENCIAS!$C:$D,2,0)*VLOOKUP(#REF!,PONDERADORES!A:P,IF(AND(INFORMACION!$T2312='REFERENCIAS RIESGO'!$C$36,INFORMACION!$F2312=REFERENCIAS!$C$24),16,IF(INFORMACION!$T2312='REFERENCIAS RIESGO'!$C$36,13,IF(INFORMACION!$F2312=REFERENCIAS!$C$24,10,7))),0)+VLOOKUP(K2312,REFERENCIAS!$C:$D,2,0)*VLOOKUP($K$2,PONDERADORES!A:P,IF(AND(INFORMACION!$T2312='REFERENCIAS RIESGO'!$C$36,INFORMACION!$F2312=REFERENCIAS!$C$24),16,IF(INFORMACION!$T2312='REFERENCIAS RIESGO'!$C$36,13,IF(INFORMACION!$F2312=REFERENCIAS!$C$24,10,7))),0)+VLOOKUP(L2312,REFERENCIAS!$C:$D,2,0)*VLOOKUP($L$2,PONDERADORES!A:P,IF(AND(INFORMACION!$T2312='REFERENCIAS RIESGO'!$C$36,INFORMACION!$F2312=REFERENCIAS!$C$24),16,IF(INFORMACION!$T2312='REFERENCIAS RIESGO'!$C$36,13,IF(INFORMACION!$F2312=REFERENCIAS!$C$24,10,7))),0)+VLOOKUP(F2312,REFERENCIAS!$C:$D,2,0)*VLOOKUP($F$2,PONDERADORES!A:P,IF(AND(INFORMACION!$T2312='REFERENCIAS RIESGO'!$C$36,INFORMACION!$F2312=REFERENCIAS!$C$24),16,IF(INFORMACION!$T2312='REFERENCIAS RIESGO'!$C$36,13,IF(INFORMACION!$F2312=REFERENCIAS!$C$24,10,7))),0)+VLOOKUP(T2312,REFERENCIAS!$C:$D,2,0)*VLOOKUP($T$2,PONDERADORES!A:P,IF(AND(INFORMACION!$T2312='REFERENCIAS RIESGO'!$C$36,INFORMACION!$F2312=REFERENCIAS!$C$24),16,IF(INFORMACION!$T2312='REFERENCIAS RIESGO'!$C$36,13,IF(INFORMACION!$F2312=REFERENCIAS!$C$24,10,7))),0)+VLOOKUP(IF(J2312&lt;=0.2,0.2,IF(AND(J2312&gt;0.2,J2312&lt;=0.4),0.4,IF(AND(J2312&gt;0.4,J2312&lt;=0.6),0.6,IF(AND(J2312&gt;0.6,J2312&lt;=0.8),0.8,IF(AND(J2312&gt;0.8,J2312&lt;=1),1))))),REFERENCIAS!$C:$D,2,0)*VLOOKUP($J$2,PONDERADORES!A:P,IF(AND(INFORMACION!$T2312='REFERENCIAS RIESGO'!$C$36,INFORMACION!$F2312=REFERENCIAS!$C$24),16,IF(INFORMACION!$T2312='REFERENCIAS RIESGO'!$C$36,13,IF(INFORMACION!$F2312=REFERENCIAS!$C$24,10,7))),0)</f>
        <v>#REF!</v>
      </c>
      <c r="Y2312" s="68">
        <f>+VLOOKUP(M2312,REFERENCIAS!$C:$D,2,0)*VLOOKUP($M$2,PONDERADORES!$A$7:$G$9,7,0)+VLOOKUP(N2312,REFERENCIAS!$C:$D,2,0)*VLOOKUP($N$2,PONDERADORES!$A$7:$G$9,7,0)+VLOOKUP(O2312,REFERENCIAS!$C:$D,2,0)*VLOOKUP($O$2,PONDERADORES!$A$7:$G$9,7,0)</f>
        <v>0.2</v>
      </c>
      <c r="Z2312" s="2">
        <f>+VLOOKUP(IF(R2312&lt;0.1,0,IF(AND(R2312&gt;=0.1,R2312&lt;0.2),0.1,IF(AND(R2312&gt;=0.2,R2312&lt;0.3),0.2,IF(R2312&gt;0.3,0.3,)))),REFERENCIAS!$C:$D,2,0)*VLOOKUP($R$2,PONDERADORES!$A$11:$G$11,7,0)</f>
        <v>15</v>
      </c>
      <c r="AA2312" s="92"/>
      <c r="AB2312" s="95" t="e">
        <f t="shared" ca="1" si="143"/>
        <v>#REF!</v>
      </c>
      <c r="AC2312" s="23" t="e">
        <f ca="1">IF(AB2312&gt;REFERENCIAS!$C$62,REFERENCIAS!$B$62,IF(AND(AB2312&gt;=REFERENCIAS!$C$63,AB2312&lt;REFERENCIAS!$D$63),REFERENCIAS!$B$63,IF(AND(AB2312&gt;REFERENCIAS!$C$64,AB2312&lt;=REFERENCIAS!$D$64),REFERENCIAS!$B$64,IF(AND(AB2312&gt;=REFERENCIAS!$C$65,AB2312&lt;REFERENCIAS!$D$65),REFERENCIAS!$B$65, "Revisar"))))</f>
        <v>#REF!</v>
      </c>
      <c r="AD2312" s="94" t="e">
        <f ca="1">VLOOKUP(AC2312,REFERENCIAS!$B$62:$G$65,4,FALSE)</f>
        <v>#REF!</v>
      </c>
    </row>
    <row r="2313" spans="1:30" ht="17.25" x14ac:dyDescent="0.25">
      <c r="A2313" s="74"/>
      <c r="B2313" s="19"/>
      <c r="C2313" s="19"/>
      <c r="D2313" s="50"/>
      <c r="E2313" s="73"/>
      <c r="F2313" s="74"/>
      <c r="G2313" s="9"/>
      <c r="H2313" s="48"/>
      <c r="I2313" s="49">
        <f t="shared" ca="1" si="141"/>
        <v>2022</v>
      </c>
      <c r="J2313" s="22">
        <f t="shared" ca="1" si="140"/>
        <v>1</v>
      </c>
      <c r="K2313" s="19"/>
      <c r="L2313" s="73"/>
      <c r="M2313" s="74"/>
      <c r="N2313" s="19"/>
      <c r="O2313" s="73"/>
      <c r="P2313" s="82">
        <v>1</v>
      </c>
      <c r="Q2313" s="24">
        <v>1</v>
      </c>
      <c r="R2313" s="81">
        <f t="shared" si="142"/>
        <v>1</v>
      </c>
      <c r="S2313" s="87"/>
      <c r="T2313" s="19"/>
      <c r="U2313" s="25"/>
      <c r="V2313" s="25"/>
      <c r="W2313" s="81"/>
      <c r="X2313" s="91" t="e">
        <f ca="1">+VLOOKUP(#REF!,REFERENCIAS!$C:$D,2,0)*VLOOKUP(#REF!,PONDERADORES!A:P,IF(AND(INFORMACION!$T2313='REFERENCIAS RIESGO'!$C$36,INFORMACION!$F2313=REFERENCIAS!$C$24),16,IF(INFORMACION!$T2313='REFERENCIAS RIESGO'!$C$36,13,IF(INFORMACION!$F2313=REFERENCIAS!$C$24,10,7))),0)+VLOOKUP(K2313,REFERENCIAS!$C:$D,2,0)*VLOOKUP($K$2,PONDERADORES!A:P,IF(AND(INFORMACION!$T2313='REFERENCIAS RIESGO'!$C$36,INFORMACION!$F2313=REFERENCIAS!$C$24),16,IF(INFORMACION!$T2313='REFERENCIAS RIESGO'!$C$36,13,IF(INFORMACION!$F2313=REFERENCIAS!$C$24,10,7))),0)+VLOOKUP(L2313,REFERENCIAS!$C:$D,2,0)*VLOOKUP($L$2,PONDERADORES!A:P,IF(AND(INFORMACION!$T2313='REFERENCIAS RIESGO'!$C$36,INFORMACION!$F2313=REFERENCIAS!$C$24),16,IF(INFORMACION!$T2313='REFERENCIAS RIESGO'!$C$36,13,IF(INFORMACION!$F2313=REFERENCIAS!$C$24,10,7))),0)+VLOOKUP(F2313,REFERENCIAS!$C:$D,2,0)*VLOOKUP($F$2,PONDERADORES!A:P,IF(AND(INFORMACION!$T2313='REFERENCIAS RIESGO'!$C$36,INFORMACION!$F2313=REFERENCIAS!$C$24),16,IF(INFORMACION!$T2313='REFERENCIAS RIESGO'!$C$36,13,IF(INFORMACION!$F2313=REFERENCIAS!$C$24,10,7))),0)+VLOOKUP(T2313,REFERENCIAS!$C:$D,2,0)*VLOOKUP($T$2,PONDERADORES!A:P,IF(AND(INFORMACION!$T2313='REFERENCIAS RIESGO'!$C$36,INFORMACION!$F2313=REFERENCIAS!$C$24),16,IF(INFORMACION!$T2313='REFERENCIAS RIESGO'!$C$36,13,IF(INFORMACION!$F2313=REFERENCIAS!$C$24,10,7))),0)+VLOOKUP(IF(J2313&lt;=0.2,0.2,IF(AND(J2313&gt;0.2,J2313&lt;=0.4),0.4,IF(AND(J2313&gt;0.4,J2313&lt;=0.6),0.6,IF(AND(J2313&gt;0.6,J2313&lt;=0.8),0.8,IF(AND(J2313&gt;0.8,J2313&lt;=1),1))))),REFERENCIAS!$C:$D,2,0)*VLOOKUP($J$2,PONDERADORES!A:P,IF(AND(INFORMACION!$T2313='REFERENCIAS RIESGO'!$C$36,INFORMACION!$F2313=REFERENCIAS!$C$24),16,IF(INFORMACION!$T2313='REFERENCIAS RIESGO'!$C$36,13,IF(INFORMACION!$F2313=REFERENCIAS!$C$24,10,7))),0)</f>
        <v>#REF!</v>
      </c>
      <c r="Y2313" s="68">
        <f>+VLOOKUP(M2313,REFERENCIAS!$C:$D,2,0)*VLOOKUP($M$2,PONDERADORES!$A$7:$G$9,7,0)+VLOOKUP(N2313,REFERENCIAS!$C:$D,2,0)*VLOOKUP($N$2,PONDERADORES!$A$7:$G$9,7,0)+VLOOKUP(O2313,REFERENCIAS!$C:$D,2,0)*VLOOKUP($O$2,PONDERADORES!$A$7:$G$9,7,0)</f>
        <v>0.2</v>
      </c>
      <c r="Z2313" s="2">
        <f>+VLOOKUP(IF(R2313&lt;0.1,0,IF(AND(R2313&gt;=0.1,R2313&lt;0.2),0.1,IF(AND(R2313&gt;=0.2,R2313&lt;0.3),0.2,IF(R2313&gt;0.3,0.3,)))),REFERENCIAS!$C:$D,2,0)*VLOOKUP($R$2,PONDERADORES!$A$11:$G$11,7,0)</f>
        <v>15</v>
      </c>
      <c r="AA2313" s="92"/>
      <c r="AB2313" s="95" t="e">
        <f t="shared" ca="1" si="143"/>
        <v>#REF!</v>
      </c>
      <c r="AC2313" s="23" t="e">
        <f ca="1">IF(AB2313&gt;REFERENCIAS!$C$62,REFERENCIAS!$B$62,IF(AND(AB2313&gt;=REFERENCIAS!$C$63,AB2313&lt;REFERENCIAS!$D$63),REFERENCIAS!$B$63,IF(AND(AB2313&gt;REFERENCIAS!$C$64,AB2313&lt;=REFERENCIAS!$D$64),REFERENCIAS!$B$64,IF(AND(AB2313&gt;=REFERENCIAS!$C$65,AB2313&lt;REFERENCIAS!$D$65),REFERENCIAS!$B$65, "Revisar"))))</f>
        <v>#REF!</v>
      </c>
      <c r="AD2313" s="94" t="e">
        <f ca="1">VLOOKUP(AC2313,REFERENCIAS!$B$62:$G$65,4,FALSE)</f>
        <v>#REF!</v>
      </c>
    </row>
    <row r="2314" spans="1:30" ht="17.25" x14ac:dyDescent="0.25">
      <c r="A2314" s="74"/>
      <c r="B2314" s="19"/>
      <c r="C2314" s="19"/>
      <c r="D2314" s="50"/>
      <c r="E2314" s="73"/>
      <c r="F2314" s="74"/>
      <c r="G2314" s="9"/>
      <c r="H2314" s="48"/>
      <c r="I2314" s="49">
        <f t="shared" ca="1" si="141"/>
        <v>2022</v>
      </c>
      <c r="J2314" s="22">
        <f t="shared" ca="1" si="140"/>
        <v>1</v>
      </c>
      <c r="K2314" s="19"/>
      <c r="L2314" s="73"/>
      <c r="M2314" s="74"/>
      <c r="N2314" s="19"/>
      <c r="O2314" s="73"/>
      <c r="P2314" s="82">
        <v>1</v>
      </c>
      <c r="Q2314" s="24">
        <v>1</v>
      </c>
      <c r="R2314" s="81">
        <f t="shared" si="142"/>
        <v>1</v>
      </c>
      <c r="S2314" s="87"/>
      <c r="T2314" s="19"/>
      <c r="U2314" s="25"/>
      <c r="V2314" s="25"/>
      <c r="W2314" s="81"/>
      <c r="X2314" s="91" t="e">
        <f ca="1">+VLOOKUP(#REF!,REFERENCIAS!$C:$D,2,0)*VLOOKUP(#REF!,PONDERADORES!A:P,IF(AND(INFORMACION!$T2314='REFERENCIAS RIESGO'!$C$36,INFORMACION!$F2314=REFERENCIAS!$C$24),16,IF(INFORMACION!$T2314='REFERENCIAS RIESGO'!$C$36,13,IF(INFORMACION!$F2314=REFERENCIAS!$C$24,10,7))),0)+VLOOKUP(K2314,REFERENCIAS!$C:$D,2,0)*VLOOKUP($K$2,PONDERADORES!A:P,IF(AND(INFORMACION!$T2314='REFERENCIAS RIESGO'!$C$36,INFORMACION!$F2314=REFERENCIAS!$C$24),16,IF(INFORMACION!$T2314='REFERENCIAS RIESGO'!$C$36,13,IF(INFORMACION!$F2314=REFERENCIAS!$C$24,10,7))),0)+VLOOKUP(L2314,REFERENCIAS!$C:$D,2,0)*VLOOKUP($L$2,PONDERADORES!A:P,IF(AND(INFORMACION!$T2314='REFERENCIAS RIESGO'!$C$36,INFORMACION!$F2314=REFERENCIAS!$C$24),16,IF(INFORMACION!$T2314='REFERENCIAS RIESGO'!$C$36,13,IF(INFORMACION!$F2314=REFERENCIAS!$C$24,10,7))),0)+VLOOKUP(F2314,REFERENCIAS!$C:$D,2,0)*VLOOKUP($F$2,PONDERADORES!A:P,IF(AND(INFORMACION!$T2314='REFERENCIAS RIESGO'!$C$36,INFORMACION!$F2314=REFERENCIAS!$C$24),16,IF(INFORMACION!$T2314='REFERENCIAS RIESGO'!$C$36,13,IF(INFORMACION!$F2314=REFERENCIAS!$C$24,10,7))),0)+VLOOKUP(T2314,REFERENCIAS!$C:$D,2,0)*VLOOKUP($T$2,PONDERADORES!A:P,IF(AND(INFORMACION!$T2314='REFERENCIAS RIESGO'!$C$36,INFORMACION!$F2314=REFERENCIAS!$C$24),16,IF(INFORMACION!$T2314='REFERENCIAS RIESGO'!$C$36,13,IF(INFORMACION!$F2314=REFERENCIAS!$C$24,10,7))),0)+VLOOKUP(IF(J2314&lt;=0.2,0.2,IF(AND(J2314&gt;0.2,J2314&lt;=0.4),0.4,IF(AND(J2314&gt;0.4,J2314&lt;=0.6),0.6,IF(AND(J2314&gt;0.6,J2314&lt;=0.8),0.8,IF(AND(J2314&gt;0.8,J2314&lt;=1),1))))),REFERENCIAS!$C:$D,2,0)*VLOOKUP($J$2,PONDERADORES!A:P,IF(AND(INFORMACION!$T2314='REFERENCIAS RIESGO'!$C$36,INFORMACION!$F2314=REFERENCIAS!$C$24),16,IF(INFORMACION!$T2314='REFERENCIAS RIESGO'!$C$36,13,IF(INFORMACION!$F2314=REFERENCIAS!$C$24,10,7))),0)</f>
        <v>#REF!</v>
      </c>
      <c r="Y2314" s="68">
        <f>+VLOOKUP(M2314,REFERENCIAS!$C:$D,2,0)*VLOOKUP($M$2,PONDERADORES!$A$7:$G$9,7,0)+VLOOKUP(N2314,REFERENCIAS!$C:$D,2,0)*VLOOKUP($N$2,PONDERADORES!$A$7:$G$9,7,0)+VLOOKUP(O2314,REFERENCIAS!$C:$D,2,0)*VLOOKUP($O$2,PONDERADORES!$A$7:$G$9,7,0)</f>
        <v>0.2</v>
      </c>
      <c r="Z2314" s="2">
        <f>+VLOOKUP(IF(R2314&lt;0.1,0,IF(AND(R2314&gt;=0.1,R2314&lt;0.2),0.1,IF(AND(R2314&gt;=0.2,R2314&lt;0.3),0.2,IF(R2314&gt;0.3,0.3,)))),REFERENCIAS!$C:$D,2,0)*VLOOKUP($R$2,PONDERADORES!$A$11:$G$11,7,0)</f>
        <v>15</v>
      </c>
      <c r="AA2314" s="92"/>
      <c r="AB2314" s="95" t="e">
        <f t="shared" ca="1" si="143"/>
        <v>#REF!</v>
      </c>
      <c r="AC2314" s="23" t="e">
        <f ca="1">IF(AB2314&gt;REFERENCIAS!$C$62,REFERENCIAS!$B$62,IF(AND(AB2314&gt;=REFERENCIAS!$C$63,AB2314&lt;REFERENCIAS!$D$63),REFERENCIAS!$B$63,IF(AND(AB2314&gt;REFERENCIAS!$C$64,AB2314&lt;=REFERENCIAS!$D$64),REFERENCIAS!$B$64,IF(AND(AB2314&gt;=REFERENCIAS!$C$65,AB2314&lt;REFERENCIAS!$D$65),REFERENCIAS!$B$65, "Revisar"))))</f>
        <v>#REF!</v>
      </c>
      <c r="AD2314" s="94" t="e">
        <f ca="1">VLOOKUP(AC2314,REFERENCIAS!$B$62:$G$65,4,FALSE)</f>
        <v>#REF!</v>
      </c>
    </row>
    <row r="2315" spans="1:30" ht="17.25" x14ac:dyDescent="0.25">
      <c r="A2315" s="74"/>
      <c r="B2315" s="19"/>
      <c r="C2315" s="19"/>
      <c r="D2315" s="50"/>
      <c r="E2315" s="73"/>
      <c r="F2315" s="74"/>
      <c r="G2315" s="9"/>
      <c r="H2315" s="48"/>
      <c r="I2315" s="49">
        <f t="shared" ca="1" si="141"/>
        <v>2022</v>
      </c>
      <c r="J2315" s="22">
        <f t="shared" ca="1" si="140"/>
        <v>1</v>
      </c>
      <c r="K2315" s="19"/>
      <c r="L2315" s="73"/>
      <c r="M2315" s="74"/>
      <c r="N2315" s="19"/>
      <c r="O2315" s="73"/>
      <c r="P2315" s="82">
        <v>1</v>
      </c>
      <c r="Q2315" s="24">
        <v>1</v>
      </c>
      <c r="R2315" s="81">
        <f t="shared" si="142"/>
        <v>1</v>
      </c>
      <c r="S2315" s="87"/>
      <c r="T2315" s="19"/>
      <c r="U2315" s="25"/>
      <c r="V2315" s="25"/>
      <c r="W2315" s="81"/>
      <c r="X2315" s="91" t="e">
        <f ca="1">+VLOOKUP(#REF!,REFERENCIAS!$C:$D,2,0)*VLOOKUP(#REF!,PONDERADORES!A:P,IF(AND(INFORMACION!$T2315='REFERENCIAS RIESGO'!$C$36,INFORMACION!$F2315=REFERENCIAS!$C$24),16,IF(INFORMACION!$T2315='REFERENCIAS RIESGO'!$C$36,13,IF(INFORMACION!$F2315=REFERENCIAS!$C$24,10,7))),0)+VLOOKUP(K2315,REFERENCIAS!$C:$D,2,0)*VLOOKUP($K$2,PONDERADORES!A:P,IF(AND(INFORMACION!$T2315='REFERENCIAS RIESGO'!$C$36,INFORMACION!$F2315=REFERENCIAS!$C$24),16,IF(INFORMACION!$T2315='REFERENCIAS RIESGO'!$C$36,13,IF(INFORMACION!$F2315=REFERENCIAS!$C$24,10,7))),0)+VLOOKUP(L2315,REFERENCIAS!$C:$D,2,0)*VLOOKUP($L$2,PONDERADORES!A:P,IF(AND(INFORMACION!$T2315='REFERENCIAS RIESGO'!$C$36,INFORMACION!$F2315=REFERENCIAS!$C$24),16,IF(INFORMACION!$T2315='REFERENCIAS RIESGO'!$C$36,13,IF(INFORMACION!$F2315=REFERENCIAS!$C$24,10,7))),0)+VLOOKUP(F2315,REFERENCIAS!$C:$D,2,0)*VLOOKUP($F$2,PONDERADORES!A:P,IF(AND(INFORMACION!$T2315='REFERENCIAS RIESGO'!$C$36,INFORMACION!$F2315=REFERENCIAS!$C$24),16,IF(INFORMACION!$T2315='REFERENCIAS RIESGO'!$C$36,13,IF(INFORMACION!$F2315=REFERENCIAS!$C$24,10,7))),0)+VLOOKUP(T2315,REFERENCIAS!$C:$D,2,0)*VLOOKUP($T$2,PONDERADORES!A:P,IF(AND(INFORMACION!$T2315='REFERENCIAS RIESGO'!$C$36,INFORMACION!$F2315=REFERENCIAS!$C$24),16,IF(INFORMACION!$T2315='REFERENCIAS RIESGO'!$C$36,13,IF(INFORMACION!$F2315=REFERENCIAS!$C$24,10,7))),0)+VLOOKUP(IF(J2315&lt;=0.2,0.2,IF(AND(J2315&gt;0.2,J2315&lt;=0.4),0.4,IF(AND(J2315&gt;0.4,J2315&lt;=0.6),0.6,IF(AND(J2315&gt;0.6,J2315&lt;=0.8),0.8,IF(AND(J2315&gt;0.8,J2315&lt;=1),1))))),REFERENCIAS!$C:$D,2,0)*VLOOKUP($J$2,PONDERADORES!A:P,IF(AND(INFORMACION!$T2315='REFERENCIAS RIESGO'!$C$36,INFORMACION!$F2315=REFERENCIAS!$C$24),16,IF(INFORMACION!$T2315='REFERENCIAS RIESGO'!$C$36,13,IF(INFORMACION!$F2315=REFERENCIAS!$C$24,10,7))),0)</f>
        <v>#REF!</v>
      </c>
      <c r="Y2315" s="68">
        <f>+VLOOKUP(M2315,REFERENCIAS!$C:$D,2,0)*VLOOKUP($M$2,PONDERADORES!$A$7:$G$9,7,0)+VLOOKUP(N2315,REFERENCIAS!$C:$D,2,0)*VLOOKUP($N$2,PONDERADORES!$A$7:$G$9,7,0)+VLOOKUP(O2315,REFERENCIAS!$C:$D,2,0)*VLOOKUP($O$2,PONDERADORES!$A$7:$G$9,7,0)</f>
        <v>0.2</v>
      </c>
      <c r="Z2315" s="2">
        <f>+VLOOKUP(IF(R2315&lt;0.1,0,IF(AND(R2315&gt;=0.1,R2315&lt;0.2),0.1,IF(AND(R2315&gt;=0.2,R2315&lt;0.3),0.2,IF(R2315&gt;0.3,0.3,)))),REFERENCIAS!$C:$D,2,0)*VLOOKUP($R$2,PONDERADORES!$A$11:$G$11,7,0)</f>
        <v>15</v>
      </c>
      <c r="AA2315" s="92"/>
      <c r="AB2315" s="95" t="e">
        <f t="shared" ca="1" si="143"/>
        <v>#REF!</v>
      </c>
      <c r="AC2315" s="23" t="e">
        <f ca="1">IF(AB2315&gt;REFERENCIAS!$C$62,REFERENCIAS!$B$62,IF(AND(AB2315&gt;=REFERENCIAS!$C$63,AB2315&lt;REFERENCIAS!$D$63),REFERENCIAS!$B$63,IF(AND(AB2315&gt;REFERENCIAS!$C$64,AB2315&lt;=REFERENCIAS!$D$64),REFERENCIAS!$B$64,IF(AND(AB2315&gt;=REFERENCIAS!$C$65,AB2315&lt;REFERENCIAS!$D$65),REFERENCIAS!$B$65, "Revisar"))))</f>
        <v>#REF!</v>
      </c>
      <c r="AD2315" s="94" t="e">
        <f ca="1">VLOOKUP(AC2315,REFERENCIAS!$B$62:$G$65,4,FALSE)</f>
        <v>#REF!</v>
      </c>
    </row>
    <row r="2316" spans="1:30" ht="17.25" x14ac:dyDescent="0.25">
      <c r="A2316" s="74"/>
      <c r="B2316" s="19"/>
      <c r="C2316" s="19"/>
      <c r="D2316" s="50"/>
      <c r="E2316" s="73"/>
      <c r="F2316" s="74"/>
      <c r="G2316" s="9"/>
      <c r="H2316" s="48"/>
      <c r="I2316" s="49">
        <f t="shared" ca="1" si="141"/>
        <v>2022</v>
      </c>
      <c r="J2316" s="22">
        <f t="shared" ca="1" si="140"/>
        <v>1</v>
      </c>
      <c r="K2316" s="19"/>
      <c r="L2316" s="73"/>
      <c r="M2316" s="74"/>
      <c r="N2316" s="19"/>
      <c r="O2316" s="73"/>
      <c r="P2316" s="82">
        <v>1</v>
      </c>
      <c r="Q2316" s="24">
        <v>1</v>
      </c>
      <c r="R2316" s="81">
        <f t="shared" si="142"/>
        <v>1</v>
      </c>
      <c r="S2316" s="87"/>
      <c r="T2316" s="19"/>
      <c r="U2316" s="25"/>
      <c r="V2316" s="25"/>
      <c r="W2316" s="81"/>
      <c r="X2316" s="91" t="e">
        <f ca="1">+VLOOKUP(#REF!,REFERENCIAS!$C:$D,2,0)*VLOOKUP(#REF!,PONDERADORES!A:P,IF(AND(INFORMACION!$T2316='REFERENCIAS RIESGO'!$C$36,INFORMACION!$F2316=REFERENCIAS!$C$24),16,IF(INFORMACION!$T2316='REFERENCIAS RIESGO'!$C$36,13,IF(INFORMACION!$F2316=REFERENCIAS!$C$24,10,7))),0)+VLOOKUP(K2316,REFERENCIAS!$C:$D,2,0)*VLOOKUP($K$2,PONDERADORES!A:P,IF(AND(INFORMACION!$T2316='REFERENCIAS RIESGO'!$C$36,INFORMACION!$F2316=REFERENCIAS!$C$24),16,IF(INFORMACION!$T2316='REFERENCIAS RIESGO'!$C$36,13,IF(INFORMACION!$F2316=REFERENCIAS!$C$24,10,7))),0)+VLOOKUP(L2316,REFERENCIAS!$C:$D,2,0)*VLOOKUP($L$2,PONDERADORES!A:P,IF(AND(INFORMACION!$T2316='REFERENCIAS RIESGO'!$C$36,INFORMACION!$F2316=REFERENCIAS!$C$24),16,IF(INFORMACION!$T2316='REFERENCIAS RIESGO'!$C$36,13,IF(INFORMACION!$F2316=REFERENCIAS!$C$24,10,7))),0)+VLOOKUP(F2316,REFERENCIAS!$C:$D,2,0)*VLOOKUP($F$2,PONDERADORES!A:P,IF(AND(INFORMACION!$T2316='REFERENCIAS RIESGO'!$C$36,INFORMACION!$F2316=REFERENCIAS!$C$24),16,IF(INFORMACION!$T2316='REFERENCIAS RIESGO'!$C$36,13,IF(INFORMACION!$F2316=REFERENCIAS!$C$24,10,7))),0)+VLOOKUP(T2316,REFERENCIAS!$C:$D,2,0)*VLOOKUP($T$2,PONDERADORES!A:P,IF(AND(INFORMACION!$T2316='REFERENCIAS RIESGO'!$C$36,INFORMACION!$F2316=REFERENCIAS!$C$24),16,IF(INFORMACION!$T2316='REFERENCIAS RIESGO'!$C$36,13,IF(INFORMACION!$F2316=REFERENCIAS!$C$24,10,7))),0)+VLOOKUP(IF(J2316&lt;=0.2,0.2,IF(AND(J2316&gt;0.2,J2316&lt;=0.4),0.4,IF(AND(J2316&gt;0.4,J2316&lt;=0.6),0.6,IF(AND(J2316&gt;0.6,J2316&lt;=0.8),0.8,IF(AND(J2316&gt;0.8,J2316&lt;=1),1))))),REFERENCIAS!$C:$D,2,0)*VLOOKUP($J$2,PONDERADORES!A:P,IF(AND(INFORMACION!$T2316='REFERENCIAS RIESGO'!$C$36,INFORMACION!$F2316=REFERENCIAS!$C$24),16,IF(INFORMACION!$T2316='REFERENCIAS RIESGO'!$C$36,13,IF(INFORMACION!$F2316=REFERENCIAS!$C$24,10,7))),0)</f>
        <v>#REF!</v>
      </c>
      <c r="Y2316" s="68">
        <f>+VLOOKUP(M2316,REFERENCIAS!$C:$D,2,0)*VLOOKUP($M$2,PONDERADORES!$A$7:$G$9,7,0)+VLOOKUP(N2316,REFERENCIAS!$C:$D,2,0)*VLOOKUP($N$2,PONDERADORES!$A$7:$G$9,7,0)+VLOOKUP(O2316,REFERENCIAS!$C:$D,2,0)*VLOOKUP($O$2,PONDERADORES!$A$7:$G$9,7,0)</f>
        <v>0.2</v>
      </c>
      <c r="Z2316" s="2">
        <f>+VLOOKUP(IF(R2316&lt;0.1,0,IF(AND(R2316&gt;=0.1,R2316&lt;0.2),0.1,IF(AND(R2316&gt;=0.2,R2316&lt;0.3),0.2,IF(R2316&gt;0.3,0.3,)))),REFERENCIAS!$C:$D,2,0)*VLOOKUP($R$2,PONDERADORES!$A$11:$G$11,7,0)</f>
        <v>15</v>
      </c>
      <c r="AA2316" s="92"/>
      <c r="AB2316" s="95" t="e">
        <f t="shared" ca="1" si="143"/>
        <v>#REF!</v>
      </c>
      <c r="AC2316" s="23" t="e">
        <f ca="1">IF(AB2316&gt;REFERENCIAS!$C$62,REFERENCIAS!$B$62,IF(AND(AB2316&gt;=REFERENCIAS!$C$63,AB2316&lt;REFERENCIAS!$D$63),REFERENCIAS!$B$63,IF(AND(AB2316&gt;REFERENCIAS!$C$64,AB2316&lt;=REFERENCIAS!$D$64),REFERENCIAS!$B$64,IF(AND(AB2316&gt;=REFERENCIAS!$C$65,AB2316&lt;REFERENCIAS!$D$65),REFERENCIAS!$B$65, "Revisar"))))</f>
        <v>#REF!</v>
      </c>
      <c r="AD2316" s="94" t="e">
        <f ca="1">VLOOKUP(AC2316,REFERENCIAS!$B$62:$G$65,4,FALSE)</f>
        <v>#REF!</v>
      </c>
    </row>
    <row r="2317" spans="1:30" ht="17.25" x14ac:dyDescent="0.25">
      <c r="A2317" s="74"/>
      <c r="B2317" s="19"/>
      <c r="C2317" s="19"/>
      <c r="D2317" s="50"/>
      <c r="E2317" s="73"/>
      <c r="F2317" s="74"/>
      <c r="G2317" s="9"/>
      <c r="H2317" s="48"/>
      <c r="I2317" s="49">
        <f t="shared" ca="1" si="141"/>
        <v>2022</v>
      </c>
      <c r="J2317" s="22">
        <f t="shared" ca="1" si="140"/>
        <v>1</v>
      </c>
      <c r="K2317" s="19"/>
      <c r="L2317" s="73"/>
      <c r="M2317" s="74"/>
      <c r="N2317" s="19"/>
      <c r="O2317" s="73"/>
      <c r="P2317" s="82">
        <v>1</v>
      </c>
      <c r="Q2317" s="24">
        <v>1</v>
      </c>
      <c r="R2317" s="81">
        <f t="shared" si="142"/>
        <v>1</v>
      </c>
      <c r="S2317" s="87"/>
      <c r="T2317" s="19"/>
      <c r="U2317" s="25"/>
      <c r="V2317" s="25"/>
      <c r="W2317" s="81"/>
      <c r="X2317" s="91" t="e">
        <f ca="1">+VLOOKUP(#REF!,REFERENCIAS!$C:$D,2,0)*VLOOKUP(#REF!,PONDERADORES!A:P,IF(AND(INFORMACION!$T2317='REFERENCIAS RIESGO'!$C$36,INFORMACION!$F2317=REFERENCIAS!$C$24),16,IF(INFORMACION!$T2317='REFERENCIAS RIESGO'!$C$36,13,IF(INFORMACION!$F2317=REFERENCIAS!$C$24,10,7))),0)+VLOOKUP(K2317,REFERENCIAS!$C:$D,2,0)*VLOOKUP($K$2,PONDERADORES!A:P,IF(AND(INFORMACION!$T2317='REFERENCIAS RIESGO'!$C$36,INFORMACION!$F2317=REFERENCIAS!$C$24),16,IF(INFORMACION!$T2317='REFERENCIAS RIESGO'!$C$36,13,IF(INFORMACION!$F2317=REFERENCIAS!$C$24,10,7))),0)+VLOOKUP(L2317,REFERENCIAS!$C:$D,2,0)*VLOOKUP($L$2,PONDERADORES!A:P,IF(AND(INFORMACION!$T2317='REFERENCIAS RIESGO'!$C$36,INFORMACION!$F2317=REFERENCIAS!$C$24),16,IF(INFORMACION!$T2317='REFERENCIAS RIESGO'!$C$36,13,IF(INFORMACION!$F2317=REFERENCIAS!$C$24,10,7))),0)+VLOOKUP(F2317,REFERENCIAS!$C:$D,2,0)*VLOOKUP($F$2,PONDERADORES!A:P,IF(AND(INFORMACION!$T2317='REFERENCIAS RIESGO'!$C$36,INFORMACION!$F2317=REFERENCIAS!$C$24),16,IF(INFORMACION!$T2317='REFERENCIAS RIESGO'!$C$36,13,IF(INFORMACION!$F2317=REFERENCIAS!$C$24,10,7))),0)+VLOOKUP(T2317,REFERENCIAS!$C:$D,2,0)*VLOOKUP($T$2,PONDERADORES!A:P,IF(AND(INFORMACION!$T2317='REFERENCIAS RIESGO'!$C$36,INFORMACION!$F2317=REFERENCIAS!$C$24),16,IF(INFORMACION!$T2317='REFERENCIAS RIESGO'!$C$36,13,IF(INFORMACION!$F2317=REFERENCIAS!$C$24,10,7))),0)+VLOOKUP(IF(J2317&lt;=0.2,0.2,IF(AND(J2317&gt;0.2,J2317&lt;=0.4),0.4,IF(AND(J2317&gt;0.4,J2317&lt;=0.6),0.6,IF(AND(J2317&gt;0.6,J2317&lt;=0.8),0.8,IF(AND(J2317&gt;0.8,J2317&lt;=1),1))))),REFERENCIAS!$C:$D,2,0)*VLOOKUP($J$2,PONDERADORES!A:P,IF(AND(INFORMACION!$T2317='REFERENCIAS RIESGO'!$C$36,INFORMACION!$F2317=REFERENCIAS!$C$24),16,IF(INFORMACION!$T2317='REFERENCIAS RIESGO'!$C$36,13,IF(INFORMACION!$F2317=REFERENCIAS!$C$24,10,7))),0)</f>
        <v>#REF!</v>
      </c>
      <c r="Y2317" s="68">
        <f>+VLOOKUP(M2317,REFERENCIAS!$C:$D,2,0)*VLOOKUP($M$2,PONDERADORES!$A$7:$G$9,7,0)+VLOOKUP(N2317,REFERENCIAS!$C:$D,2,0)*VLOOKUP($N$2,PONDERADORES!$A$7:$G$9,7,0)+VLOOKUP(O2317,REFERENCIAS!$C:$D,2,0)*VLOOKUP($O$2,PONDERADORES!$A$7:$G$9,7,0)</f>
        <v>0.2</v>
      </c>
      <c r="Z2317" s="2">
        <f>+VLOOKUP(IF(R2317&lt;0.1,0,IF(AND(R2317&gt;=0.1,R2317&lt;0.2),0.1,IF(AND(R2317&gt;=0.2,R2317&lt;0.3),0.2,IF(R2317&gt;0.3,0.3,)))),REFERENCIAS!$C:$D,2,0)*VLOOKUP($R$2,PONDERADORES!$A$11:$G$11,7,0)</f>
        <v>15</v>
      </c>
      <c r="AA2317" s="92"/>
      <c r="AB2317" s="95" t="e">
        <f t="shared" ca="1" si="143"/>
        <v>#REF!</v>
      </c>
      <c r="AC2317" s="23" t="e">
        <f ca="1">IF(AB2317&gt;REFERENCIAS!$C$62,REFERENCIAS!$B$62,IF(AND(AB2317&gt;=REFERENCIAS!$C$63,AB2317&lt;REFERENCIAS!$D$63),REFERENCIAS!$B$63,IF(AND(AB2317&gt;REFERENCIAS!$C$64,AB2317&lt;=REFERENCIAS!$D$64),REFERENCIAS!$B$64,IF(AND(AB2317&gt;=REFERENCIAS!$C$65,AB2317&lt;REFERENCIAS!$D$65),REFERENCIAS!$B$65, "Revisar"))))</f>
        <v>#REF!</v>
      </c>
      <c r="AD2317" s="94" t="e">
        <f ca="1">VLOOKUP(AC2317,REFERENCIAS!$B$62:$G$65,4,FALSE)</f>
        <v>#REF!</v>
      </c>
    </row>
    <row r="2318" spans="1:30" ht="17.25" x14ac:dyDescent="0.25">
      <c r="A2318" s="74"/>
      <c r="B2318" s="19"/>
      <c r="C2318" s="19"/>
      <c r="D2318" s="50"/>
      <c r="E2318" s="73"/>
      <c r="F2318" s="74"/>
      <c r="G2318" s="9"/>
      <c r="H2318" s="48"/>
      <c r="I2318" s="49">
        <f t="shared" ca="1" si="141"/>
        <v>2022</v>
      </c>
      <c r="J2318" s="22">
        <f t="shared" ca="1" si="140"/>
        <v>1</v>
      </c>
      <c r="K2318" s="19"/>
      <c r="L2318" s="73"/>
      <c r="M2318" s="74"/>
      <c r="N2318" s="19"/>
      <c r="O2318" s="73"/>
      <c r="P2318" s="82">
        <v>1</v>
      </c>
      <c r="Q2318" s="24">
        <v>1</v>
      </c>
      <c r="R2318" s="81">
        <f t="shared" si="142"/>
        <v>1</v>
      </c>
      <c r="S2318" s="87"/>
      <c r="T2318" s="19"/>
      <c r="U2318" s="25"/>
      <c r="V2318" s="25"/>
      <c r="W2318" s="81"/>
      <c r="X2318" s="91" t="e">
        <f ca="1">+VLOOKUP(#REF!,REFERENCIAS!$C:$D,2,0)*VLOOKUP(#REF!,PONDERADORES!A:P,IF(AND(INFORMACION!$T2318='REFERENCIAS RIESGO'!$C$36,INFORMACION!$F2318=REFERENCIAS!$C$24),16,IF(INFORMACION!$T2318='REFERENCIAS RIESGO'!$C$36,13,IF(INFORMACION!$F2318=REFERENCIAS!$C$24,10,7))),0)+VLOOKUP(K2318,REFERENCIAS!$C:$D,2,0)*VLOOKUP($K$2,PONDERADORES!A:P,IF(AND(INFORMACION!$T2318='REFERENCIAS RIESGO'!$C$36,INFORMACION!$F2318=REFERENCIAS!$C$24),16,IF(INFORMACION!$T2318='REFERENCIAS RIESGO'!$C$36,13,IF(INFORMACION!$F2318=REFERENCIAS!$C$24,10,7))),0)+VLOOKUP(L2318,REFERENCIAS!$C:$D,2,0)*VLOOKUP($L$2,PONDERADORES!A:P,IF(AND(INFORMACION!$T2318='REFERENCIAS RIESGO'!$C$36,INFORMACION!$F2318=REFERENCIAS!$C$24),16,IF(INFORMACION!$T2318='REFERENCIAS RIESGO'!$C$36,13,IF(INFORMACION!$F2318=REFERENCIAS!$C$24,10,7))),0)+VLOOKUP(F2318,REFERENCIAS!$C:$D,2,0)*VLOOKUP($F$2,PONDERADORES!A:P,IF(AND(INFORMACION!$T2318='REFERENCIAS RIESGO'!$C$36,INFORMACION!$F2318=REFERENCIAS!$C$24),16,IF(INFORMACION!$T2318='REFERENCIAS RIESGO'!$C$36,13,IF(INFORMACION!$F2318=REFERENCIAS!$C$24,10,7))),0)+VLOOKUP(T2318,REFERENCIAS!$C:$D,2,0)*VLOOKUP($T$2,PONDERADORES!A:P,IF(AND(INFORMACION!$T2318='REFERENCIAS RIESGO'!$C$36,INFORMACION!$F2318=REFERENCIAS!$C$24),16,IF(INFORMACION!$T2318='REFERENCIAS RIESGO'!$C$36,13,IF(INFORMACION!$F2318=REFERENCIAS!$C$24,10,7))),0)+VLOOKUP(IF(J2318&lt;=0.2,0.2,IF(AND(J2318&gt;0.2,J2318&lt;=0.4),0.4,IF(AND(J2318&gt;0.4,J2318&lt;=0.6),0.6,IF(AND(J2318&gt;0.6,J2318&lt;=0.8),0.8,IF(AND(J2318&gt;0.8,J2318&lt;=1),1))))),REFERENCIAS!$C:$D,2,0)*VLOOKUP($J$2,PONDERADORES!A:P,IF(AND(INFORMACION!$T2318='REFERENCIAS RIESGO'!$C$36,INFORMACION!$F2318=REFERENCIAS!$C$24),16,IF(INFORMACION!$T2318='REFERENCIAS RIESGO'!$C$36,13,IF(INFORMACION!$F2318=REFERENCIAS!$C$24,10,7))),0)</f>
        <v>#REF!</v>
      </c>
      <c r="Y2318" s="68">
        <f>+VLOOKUP(M2318,REFERENCIAS!$C:$D,2,0)*VLOOKUP($M$2,PONDERADORES!$A$7:$G$9,7,0)+VLOOKUP(N2318,REFERENCIAS!$C:$D,2,0)*VLOOKUP($N$2,PONDERADORES!$A$7:$G$9,7,0)+VLOOKUP(O2318,REFERENCIAS!$C:$D,2,0)*VLOOKUP($O$2,PONDERADORES!$A$7:$G$9,7,0)</f>
        <v>0.2</v>
      </c>
      <c r="Z2318" s="2">
        <f>+VLOOKUP(IF(R2318&lt;0.1,0,IF(AND(R2318&gt;=0.1,R2318&lt;0.2),0.1,IF(AND(R2318&gt;=0.2,R2318&lt;0.3),0.2,IF(R2318&gt;0.3,0.3,)))),REFERENCIAS!$C:$D,2,0)*VLOOKUP($R$2,PONDERADORES!$A$11:$G$11,7,0)</f>
        <v>15</v>
      </c>
      <c r="AA2318" s="92"/>
      <c r="AB2318" s="95" t="e">
        <f t="shared" ca="1" si="143"/>
        <v>#REF!</v>
      </c>
      <c r="AC2318" s="23" t="e">
        <f ca="1">IF(AB2318&gt;REFERENCIAS!$C$62,REFERENCIAS!$B$62,IF(AND(AB2318&gt;=REFERENCIAS!$C$63,AB2318&lt;REFERENCIAS!$D$63),REFERENCIAS!$B$63,IF(AND(AB2318&gt;REFERENCIAS!$C$64,AB2318&lt;=REFERENCIAS!$D$64),REFERENCIAS!$B$64,IF(AND(AB2318&gt;=REFERENCIAS!$C$65,AB2318&lt;REFERENCIAS!$D$65),REFERENCIAS!$B$65, "Revisar"))))</f>
        <v>#REF!</v>
      </c>
      <c r="AD2318" s="94" t="e">
        <f ca="1">VLOOKUP(AC2318,REFERENCIAS!$B$62:$G$65,4,FALSE)</f>
        <v>#REF!</v>
      </c>
    </row>
    <row r="2319" spans="1:30" ht="17.25" x14ac:dyDescent="0.25">
      <c r="A2319" s="74"/>
      <c r="B2319" s="19"/>
      <c r="C2319" s="19"/>
      <c r="D2319" s="50"/>
      <c r="E2319" s="73"/>
      <c r="F2319" s="74"/>
      <c r="G2319" s="9"/>
      <c r="H2319" s="48"/>
      <c r="I2319" s="49">
        <f t="shared" ca="1" si="141"/>
        <v>2022</v>
      </c>
      <c r="J2319" s="22">
        <f t="shared" ca="1" si="140"/>
        <v>1</v>
      </c>
      <c r="K2319" s="19"/>
      <c r="L2319" s="73"/>
      <c r="M2319" s="74"/>
      <c r="N2319" s="19"/>
      <c r="O2319" s="73"/>
      <c r="P2319" s="82">
        <v>1</v>
      </c>
      <c r="Q2319" s="24">
        <v>1</v>
      </c>
      <c r="R2319" s="81">
        <f t="shared" si="142"/>
        <v>1</v>
      </c>
      <c r="S2319" s="87"/>
      <c r="T2319" s="19"/>
      <c r="U2319" s="25"/>
      <c r="V2319" s="25"/>
      <c r="W2319" s="81"/>
      <c r="X2319" s="91" t="e">
        <f ca="1">+VLOOKUP(#REF!,REFERENCIAS!$C:$D,2,0)*VLOOKUP(#REF!,PONDERADORES!A:P,IF(AND(INFORMACION!$T2319='REFERENCIAS RIESGO'!$C$36,INFORMACION!$F2319=REFERENCIAS!$C$24),16,IF(INFORMACION!$T2319='REFERENCIAS RIESGO'!$C$36,13,IF(INFORMACION!$F2319=REFERENCIAS!$C$24,10,7))),0)+VLOOKUP(K2319,REFERENCIAS!$C:$D,2,0)*VLOOKUP($K$2,PONDERADORES!A:P,IF(AND(INFORMACION!$T2319='REFERENCIAS RIESGO'!$C$36,INFORMACION!$F2319=REFERENCIAS!$C$24),16,IF(INFORMACION!$T2319='REFERENCIAS RIESGO'!$C$36,13,IF(INFORMACION!$F2319=REFERENCIAS!$C$24,10,7))),0)+VLOOKUP(L2319,REFERENCIAS!$C:$D,2,0)*VLOOKUP($L$2,PONDERADORES!A:P,IF(AND(INFORMACION!$T2319='REFERENCIAS RIESGO'!$C$36,INFORMACION!$F2319=REFERENCIAS!$C$24),16,IF(INFORMACION!$T2319='REFERENCIAS RIESGO'!$C$36,13,IF(INFORMACION!$F2319=REFERENCIAS!$C$24,10,7))),0)+VLOOKUP(F2319,REFERENCIAS!$C:$D,2,0)*VLOOKUP($F$2,PONDERADORES!A:P,IF(AND(INFORMACION!$T2319='REFERENCIAS RIESGO'!$C$36,INFORMACION!$F2319=REFERENCIAS!$C$24),16,IF(INFORMACION!$T2319='REFERENCIAS RIESGO'!$C$36,13,IF(INFORMACION!$F2319=REFERENCIAS!$C$24,10,7))),0)+VLOOKUP(T2319,REFERENCIAS!$C:$D,2,0)*VLOOKUP($T$2,PONDERADORES!A:P,IF(AND(INFORMACION!$T2319='REFERENCIAS RIESGO'!$C$36,INFORMACION!$F2319=REFERENCIAS!$C$24),16,IF(INFORMACION!$T2319='REFERENCIAS RIESGO'!$C$36,13,IF(INFORMACION!$F2319=REFERENCIAS!$C$24,10,7))),0)+VLOOKUP(IF(J2319&lt;=0.2,0.2,IF(AND(J2319&gt;0.2,J2319&lt;=0.4),0.4,IF(AND(J2319&gt;0.4,J2319&lt;=0.6),0.6,IF(AND(J2319&gt;0.6,J2319&lt;=0.8),0.8,IF(AND(J2319&gt;0.8,J2319&lt;=1),1))))),REFERENCIAS!$C:$D,2,0)*VLOOKUP($J$2,PONDERADORES!A:P,IF(AND(INFORMACION!$T2319='REFERENCIAS RIESGO'!$C$36,INFORMACION!$F2319=REFERENCIAS!$C$24),16,IF(INFORMACION!$T2319='REFERENCIAS RIESGO'!$C$36,13,IF(INFORMACION!$F2319=REFERENCIAS!$C$24,10,7))),0)</f>
        <v>#REF!</v>
      </c>
      <c r="Y2319" s="68">
        <f>+VLOOKUP(M2319,REFERENCIAS!$C:$D,2,0)*VLOOKUP($M$2,PONDERADORES!$A$7:$G$9,7,0)+VLOOKUP(N2319,REFERENCIAS!$C:$D,2,0)*VLOOKUP($N$2,PONDERADORES!$A$7:$G$9,7,0)+VLOOKUP(O2319,REFERENCIAS!$C:$D,2,0)*VLOOKUP($O$2,PONDERADORES!$A$7:$G$9,7,0)</f>
        <v>0.2</v>
      </c>
      <c r="Z2319" s="2">
        <f>+VLOOKUP(IF(R2319&lt;0.1,0,IF(AND(R2319&gt;=0.1,R2319&lt;0.2),0.1,IF(AND(R2319&gt;=0.2,R2319&lt;0.3),0.2,IF(R2319&gt;0.3,0.3,)))),REFERENCIAS!$C:$D,2,0)*VLOOKUP($R$2,PONDERADORES!$A$11:$G$11,7,0)</f>
        <v>15</v>
      </c>
      <c r="AA2319" s="92"/>
      <c r="AB2319" s="95" t="e">
        <f t="shared" ca="1" si="143"/>
        <v>#REF!</v>
      </c>
      <c r="AC2319" s="23" t="e">
        <f ca="1">IF(AB2319&gt;REFERENCIAS!$C$62,REFERENCIAS!$B$62,IF(AND(AB2319&gt;=REFERENCIAS!$C$63,AB2319&lt;REFERENCIAS!$D$63),REFERENCIAS!$B$63,IF(AND(AB2319&gt;REFERENCIAS!$C$64,AB2319&lt;=REFERENCIAS!$D$64),REFERENCIAS!$B$64,IF(AND(AB2319&gt;=REFERENCIAS!$C$65,AB2319&lt;REFERENCIAS!$D$65),REFERENCIAS!$B$65, "Revisar"))))</f>
        <v>#REF!</v>
      </c>
      <c r="AD2319" s="94" t="e">
        <f ca="1">VLOOKUP(AC2319,REFERENCIAS!$B$62:$G$65,4,FALSE)</f>
        <v>#REF!</v>
      </c>
    </row>
    <row r="2320" spans="1:30" ht="17.25" x14ac:dyDescent="0.25">
      <c r="A2320" s="74"/>
      <c r="B2320" s="19"/>
      <c r="C2320" s="19"/>
      <c r="D2320" s="50"/>
      <c r="E2320" s="73"/>
      <c r="F2320" s="74"/>
      <c r="G2320" s="9"/>
      <c r="H2320" s="48"/>
      <c r="I2320" s="49">
        <f t="shared" ca="1" si="141"/>
        <v>2022</v>
      </c>
      <c r="J2320" s="22">
        <f t="shared" ca="1" si="140"/>
        <v>1</v>
      </c>
      <c r="K2320" s="19"/>
      <c r="L2320" s="73"/>
      <c r="M2320" s="74"/>
      <c r="N2320" s="19"/>
      <c r="O2320" s="73"/>
      <c r="P2320" s="82">
        <v>1</v>
      </c>
      <c r="Q2320" s="24">
        <v>1</v>
      </c>
      <c r="R2320" s="81">
        <f t="shared" si="142"/>
        <v>1</v>
      </c>
      <c r="S2320" s="87"/>
      <c r="T2320" s="19"/>
      <c r="U2320" s="25"/>
      <c r="V2320" s="25"/>
      <c r="W2320" s="81"/>
      <c r="X2320" s="91" t="e">
        <f ca="1">+VLOOKUP(#REF!,REFERENCIAS!$C:$D,2,0)*VLOOKUP(#REF!,PONDERADORES!A:P,IF(AND(INFORMACION!$T2320='REFERENCIAS RIESGO'!$C$36,INFORMACION!$F2320=REFERENCIAS!$C$24),16,IF(INFORMACION!$T2320='REFERENCIAS RIESGO'!$C$36,13,IF(INFORMACION!$F2320=REFERENCIAS!$C$24,10,7))),0)+VLOOKUP(K2320,REFERENCIAS!$C:$D,2,0)*VLOOKUP($K$2,PONDERADORES!A:P,IF(AND(INFORMACION!$T2320='REFERENCIAS RIESGO'!$C$36,INFORMACION!$F2320=REFERENCIAS!$C$24),16,IF(INFORMACION!$T2320='REFERENCIAS RIESGO'!$C$36,13,IF(INFORMACION!$F2320=REFERENCIAS!$C$24,10,7))),0)+VLOOKUP(L2320,REFERENCIAS!$C:$D,2,0)*VLOOKUP($L$2,PONDERADORES!A:P,IF(AND(INFORMACION!$T2320='REFERENCIAS RIESGO'!$C$36,INFORMACION!$F2320=REFERENCIAS!$C$24),16,IF(INFORMACION!$T2320='REFERENCIAS RIESGO'!$C$36,13,IF(INFORMACION!$F2320=REFERENCIAS!$C$24,10,7))),0)+VLOOKUP(F2320,REFERENCIAS!$C:$D,2,0)*VLOOKUP($F$2,PONDERADORES!A:P,IF(AND(INFORMACION!$T2320='REFERENCIAS RIESGO'!$C$36,INFORMACION!$F2320=REFERENCIAS!$C$24),16,IF(INFORMACION!$T2320='REFERENCIAS RIESGO'!$C$36,13,IF(INFORMACION!$F2320=REFERENCIAS!$C$24,10,7))),0)+VLOOKUP(T2320,REFERENCIAS!$C:$D,2,0)*VLOOKUP($T$2,PONDERADORES!A:P,IF(AND(INFORMACION!$T2320='REFERENCIAS RIESGO'!$C$36,INFORMACION!$F2320=REFERENCIAS!$C$24),16,IF(INFORMACION!$T2320='REFERENCIAS RIESGO'!$C$36,13,IF(INFORMACION!$F2320=REFERENCIAS!$C$24,10,7))),0)+VLOOKUP(IF(J2320&lt;=0.2,0.2,IF(AND(J2320&gt;0.2,J2320&lt;=0.4),0.4,IF(AND(J2320&gt;0.4,J2320&lt;=0.6),0.6,IF(AND(J2320&gt;0.6,J2320&lt;=0.8),0.8,IF(AND(J2320&gt;0.8,J2320&lt;=1),1))))),REFERENCIAS!$C:$D,2,0)*VLOOKUP($J$2,PONDERADORES!A:P,IF(AND(INFORMACION!$T2320='REFERENCIAS RIESGO'!$C$36,INFORMACION!$F2320=REFERENCIAS!$C$24),16,IF(INFORMACION!$T2320='REFERENCIAS RIESGO'!$C$36,13,IF(INFORMACION!$F2320=REFERENCIAS!$C$24,10,7))),0)</f>
        <v>#REF!</v>
      </c>
      <c r="Y2320" s="68">
        <f>+VLOOKUP(M2320,REFERENCIAS!$C:$D,2,0)*VLOOKUP($M$2,PONDERADORES!$A$7:$G$9,7,0)+VLOOKUP(N2320,REFERENCIAS!$C:$D,2,0)*VLOOKUP($N$2,PONDERADORES!$A$7:$G$9,7,0)+VLOOKUP(O2320,REFERENCIAS!$C:$D,2,0)*VLOOKUP($O$2,PONDERADORES!$A$7:$G$9,7,0)</f>
        <v>0.2</v>
      </c>
      <c r="Z2320" s="2">
        <f>+VLOOKUP(IF(R2320&lt;0.1,0,IF(AND(R2320&gt;=0.1,R2320&lt;0.2),0.1,IF(AND(R2320&gt;=0.2,R2320&lt;0.3),0.2,IF(R2320&gt;0.3,0.3,)))),REFERENCIAS!$C:$D,2,0)*VLOOKUP($R$2,PONDERADORES!$A$11:$G$11,7,0)</f>
        <v>15</v>
      </c>
      <c r="AA2320" s="92"/>
      <c r="AB2320" s="95" t="e">
        <f t="shared" ca="1" si="143"/>
        <v>#REF!</v>
      </c>
      <c r="AC2320" s="23" t="e">
        <f ca="1">IF(AB2320&gt;REFERENCIAS!$C$62,REFERENCIAS!$B$62,IF(AND(AB2320&gt;=REFERENCIAS!$C$63,AB2320&lt;REFERENCIAS!$D$63),REFERENCIAS!$B$63,IF(AND(AB2320&gt;REFERENCIAS!$C$64,AB2320&lt;=REFERENCIAS!$D$64),REFERENCIAS!$B$64,IF(AND(AB2320&gt;=REFERENCIAS!$C$65,AB2320&lt;REFERENCIAS!$D$65),REFERENCIAS!$B$65, "Revisar"))))</f>
        <v>#REF!</v>
      </c>
      <c r="AD2320" s="94" t="e">
        <f ca="1">VLOOKUP(AC2320,REFERENCIAS!$B$62:$G$65,4,FALSE)</f>
        <v>#REF!</v>
      </c>
    </row>
    <row r="2321" spans="1:30" ht="17.25" x14ac:dyDescent="0.25">
      <c r="A2321" s="74"/>
      <c r="B2321" s="19"/>
      <c r="C2321" s="19"/>
      <c r="D2321" s="50"/>
      <c r="E2321" s="73"/>
      <c r="F2321" s="74"/>
      <c r="G2321" s="9"/>
      <c r="H2321" s="48"/>
      <c r="I2321" s="49">
        <f t="shared" ca="1" si="141"/>
        <v>2022</v>
      </c>
      <c r="J2321" s="22">
        <f t="shared" ca="1" si="140"/>
        <v>1</v>
      </c>
      <c r="K2321" s="19"/>
      <c r="L2321" s="73"/>
      <c r="M2321" s="74"/>
      <c r="N2321" s="19"/>
      <c r="O2321" s="73"/>
      <c r="P2321" s="82">
        <v>1</v>
      </c>
      <c r="Q2321" s="24">
        <v>1</v>
      </c>
      <c r="R2321" s="81">
        <f t="shared" si="142"/>
        <v>1</v>
      </c>
      <c r="S2321" s="87"/>
      <c r="T2321" s="19"/>
      <c r="U2321" s="25"/>
      <c r="V2321" s="25"/>
      <c r="W2321" s="81"/>
      <c r="X2321" s="91" t="e">
        <f ca="1">+VLOOKUP(#REF!,REFERENCIAS!$C:$D,2,0)*VLOOKUP(#REF!,PONDERADORES!A:P,IF(AND(INFORMACION!$T2321='REFERENCIAS RIESGO'!$C$36,INFORMACION!$F2321=REFERENCIAS!$C$24),16,IF(INFORMACION!$T2321='REFERENCIAS RIESGO'!$C$36,13,IF(INFORMACION!$F2321=REFERENCIAS!$C$24,10,7))),0)+VLOOKUP(K2321,REFERENCIAS!$C:$D,2,0)*VLOOKUP($K$2,PONDERADORES!A:P,IF(AND(INFORMACION!$T2321='REFERENCIAS RIESGO'!$C$36,INFORMACION!$F2321=REFERENCIAS!$C$24),16,IF(INFORMACION!$T2321='REFERENCIAS RIESGO'!$C$36,13,IF(INFORMACION!$F2321=REFERENCIAS!$C$24,10,7))),0)+VLOOKUP(L2321,REFERENCIAS!$C:$D,2,0)*VLOOKUP($L$2,PONDERADORES!A:P,IF(AND(INFORMACION!$T2321='REFERENCIAS RIESGO'!$C$36,INFORMACION!$F2321=REFERENCIAS!$C$24),16,IF(INFORMACION!$T2321='REFERENCIAS RIESGO'!$C$36,13,IF(INFORMACION!$F2321=REFERENCIAS!$C$24,10,7))),0)+VLOOKUP(F2321,REFERENCIAS!$C:$D,2,0)*VLOOKUP($F$2,PONDERADORES!A:P,IF(AND(INFORMACION!$T2321='REFERENCIAS RIESGO'!$C$36,INFORMACION!$F2321=REFERENCIAS!$C$24),16,IF(INFORMACION!$T2321='REFERENCIAS RIESGO'!$C$36,13,IF(INFORMACION!$F2321=REFERENCIAS!$C$24,10,7))),0)+VLOOKUP(T2321,REFERENCIAS!$C:$D,2,0)*VLOOKUP($T$2,PONDERADORES!A:P,IF(AND(INFORMACION!$T2321='REFERENCIAS RIESGO'!$C$36,INFORMACION!$F2321=REFERENCIAS!$C$24),16,IF(INFORMACION!$T2321='REFERENCIAS RIESGO'!$C$36,13,IF(INFORMACION!$F2321=REFERENCIAS!$C$24,10,7))),0)+VLOOKUP(IF(J2321&lt;=0.2,0.2,IF(AND(J2321&gt;0.2,J2321&lt;=0.4),0.4,IF(AND(J2321&gt;0.4,J2321&lt;=0.6),0.6,IF(AND(J2321&gt;0.6,J2321&lt;=0.8),0.8,IF(AND(J2321&gt;0.8,J2321&lt;=1),1))))),REFERENCIAS!$C:$D,2,0)*VLOOKUP($J$2,PONDERADORES!A:P,IF(AND(INFORMACION!$T2321='REFERENCIAS RIESGO'!$C$36,INFORMACION!$F2321=REFERENCIAS!$C$24),16,IF(INFORMACION!$T2321='REFERENCIAS RIESGO'!$C$36,13,IF(INFORMACION!$F2321=REFERENCIAS!$C$24,10,7))),0)</f>
        <v>#REF!</v>
      </c>
      <c r="Y2321" s="68">
        <f>+VLOOKUP(M2321,REFERENCIAS!$C:$D,2,0)*VLOOKUP($M$2,PONDERADORES!$A$7:$G$9,7,0)+VLOOKUP(N2321,REFERENCIAS!$C:$D,2,0)*VLOOKUP($N$2,PONDERADORES!$A$7:$G$9,7,0)+VLOOKUP(O2321,REFERENCIAS!$C:$D,2,0)*VLOOKUP($O$2,PONDERADORES!$A$7:$G$9,7,0)</f>
        <v>0.2</v>
      </c>
      <c r="Z2321" s="2">
        <f>+VLOOKUP(IF(R2321&lt;0.1,0,IF(AND(R2321&gt;=0.1,R2321&lt;0.2),0.1,IF(AND(R2321&gt;=0.2,R2321&lt;0.3),0.2,IF(R2321&gt;0.3,0.3,)))),REFERENCIAS!$C:$D,2,0)*VLOOKUP($R$2,PONDERADORES!$A$11:$G$11,7,0)</f>
        <v>15</v>
      </c>
      <c r="AA2321" s="92"/>
      <c r="AB2321" s="95" t="e">
        <f t="shared" ca="1" si="143"/>
        <v>#REF!</v>
      </c>
      <c r="AC2321" s="23" t="e">
        <f ca="1">IF(AB2321&gt;REFERENCIAS!$C$62,REFERENCIAS!$B$62,IF(AND(AB2321&gt;=REFERENCIAS!$C$63,AB2321&lt;REFERENCIAS!$D$63),REFERENCIAS!$B$63,IF(AND(AB2321&gt;REFERENCIAS!$C$64,AB2321&lt;=REFERENCIAS!$D$64),REFERENCIAS!$B$64,IF(AND(AB2321&gt;=REFERENCIAS!$C$65,AB2321&lt;REFERENCIAS!$D$65),REFERENCIAS!$B$65, "Revisar"))))</f>
        <v>#REF!</v>
      </c>
      <c r="AD2321" s="94" t="e">
        <f ca="1">VLOOKUP(AC2321,REFERENCIAS!$B$62:$G$65,4,FALSE)</f>
        <v>#REF!</v>
      </c>
    </row>
    <row r="2322" spans="1:30" ht="17.25" x14ac:dyDescent="0.25">
      <c r="A2322" s="74"/>
      <c r="B2322" s="19"/>
      <c r="C2322" s="19"/>
      <c r="D2322" s="50"/>
      <c r="E2322" s="73"/>
      <c r="F2322" s="74"/>
      <c r="G2322" s="9"/>
      <c r="H2322" s="48"/>
      <c r="I2322" s="49">
        <f t="shared" ca="1" si="141"/>
        <v>2022</v>
      </c>
      <c r="J2322" s="22">
        <f t="shared" ca="1" si="140"/>
        <v>1</v>
      </c>
      <c r="K2322" s="19"/>
      <c r="L2322" s="73"/>
      <c r="M2322" s="74"/>
      <c r="N2322" s="19"/>
      <c r="O2322" s="73"/>
      <c r="P2322" s="82">
        <v>1</v>
      </c>
      <c r="Q2322" s="24">
        <v>1</v>
      </c>
      <c r="R2322" s="81">
        <f t="shared" si="142"/>
        <v>1</v>
      </c>
      <c r="S2322" s="87"/>
      <c r="T2322" s="19"/>
      <c r="U2322" s="25"/>
      <c r="V2322" s="25"/>
      <c r="W2322" s="81"/>
      <c r="X2322" s="91" t="e">
        <f ca="1">+VLOOKUP(#REF!,REFERENCIAS!$C:$D,2,0)*VLOOKUP(#REF!,PONDERADORES!A:P,IF(AND(INFORMACION!$T2322='REFERENCIAS RIESGO'!$C$36,INFORMACION!$F2322=REFERENCIAS!$C$24),16,IF(INFORMACION!$T2322='REFERENCIAS RIESGO'!$C$36,13,IF(INFORMACION!$F2322=REFERENCIAS!$C$24,10,7))),0)+VLOOKUP(K2322,REFERENCIAS!$C:$D,2,0)*VLOOKUP($K$2,PONDERADORES!A:P,IF(AND(INFORMACION!$T2322='REFERENCIAS RIESGO'!$C$36,INFORMACION!$F2322=REFERENCIAS!$C$24),16,IF(INFORMACION!$T2322='REFERENCIAS RIESGO'!$C$36,13,IF(INFORMACION!$F2322=REFERENCIAS!$C$24,10,7))),0)+VLOOKUP(L2322,REFERENCIAS!$C:$D,2,0)*VLOOKUP($L$2,PONDERADORES!A:P,IF(AND(INFORMACION!$T2322='REFERENCIAS RIESGO'!$C$36,INFORMACION!$F2322=REFERENCIAS!$C$24),16,IF(INFORMACION!$T2322='REFERENCIAS RIESGO'!$C$36,13,IF(INFORMACION!$F2322=REFERENCIAS!$C$24,10,7))),0)+VLOOKUP(F2322,REFERENCIAS!$C:$D,2,0)*VLOOKUP($F$2,PONDERADORES!A:P,IF(AND(INFORMACION!$T2322='REFERENCIAS RIESGO'!$C$36,INFORMACION!$F2322=REFERENCIAS!$C$24),16,IF(INFORMACION!$T2322='REFERENCIAS RIESGO'!$C$36,13,IF(INFORMACION!$F2322=REFERENCIAS!$C$24,10,7))),0)+VLOOKUP(T2322,REFERENCIAS!$C:$D,2,0)*VLOOKUP($T$2,PONDERADORES!A:P,IF(AND(INFORMACION!$T2322='REFERENCIAS RIESGO'!$C$36,INFORMACION!$F2322=REFERENCIAS!$C$24),16,IF(INFORMACION!$T2322='REFERENCIAS RIESGO'!$C$36,13,IF(INFORMACION!$F2322=REFERENCIAS!$C$24,10,7))),0)+VLOOKUP(IF(J2322&lt;=0.2,0.2,IF(AND(J2322&gt;0.2,J2322&lt;=0.4),0.4,IF(AND(J2322&gt;0.4,J2322&lt;=0.6),0.6,IF(AND(J2322&gt;0.6,J2322&lt;=0.8),0.8,IF(AND(J2322&gt;0.8,J2322&lt;=1),1))))),REFERENCIAS!$C:$D,2,0)*VLOOKUP($J$2,PONDERADORES!A:P,IF(AND(INFORMACION!$T2322='REFERENCIAS RIESGO'!$C$36,INFORMACION!$F2322=REFERENCIAS!$C$24),16,IF(INFORMACION!$T2322='REFERENCIAS RIESGO'!$C$36,13,IF(INFORMACION!$F2322=REFERENCIAS!$C$24,10,7))),0)</f>
        <v>#REF!</v>
      </c>
      <c r="Y2322" s="68">
        <f>+VLOOKUP(M2322,REFERENCIAS!$C:$D,2,0)*VLOOKUP($M$2,PONDERADORES!$A$7:$G$9,7,0)+VLOOKUP(N2322,REFERENCIAS!$C:$D,2,0)*VLOOKUP($N$2,PONDERADORES!$A$7:$G$9,7,0)+VLOOKUP(O2322,REFERENCIAS!$C:$D,2,0)*VLOOKUP($O$2,PONDERADORES!$A$7:$G$9,7,0)</f>
        <v>0.2</v>
      </c>
      <c r="Z2322" s="2">
        <f>+VLOOKUP(IF(R2322&lt;0.1,0,IF(AND(R2322&gt;=0.1,R2322&lt;0.2),0.1,IF(AND(R2322&gt;=0.2,R2322&lt;0.3),0.2,IF(R2322&gt;0.3,0.3,)))),REFERENCIAS!$C:$D,2,0)*VLOOKUP($R$2,PONDERADORES!$A$11:$G$11,7,0)</f>
        <v>15</v>
      </c>
      <c r="AA2322" s="92"/>
      <c r="AB2322" s="95" t="e">
        <f t="shared" ca="1" si="143"/>
        <v>#REF!</v>
      </c>
      <c r="AC2322" s="23" t="e">
        <f ca="1">IF(AB2322&gt;REFERENCIAS!$C$62,REFERENCIAS!$B$62,IF(AND(AB2322&gt;=REFERENCIAS!$C$63,AB2322&lt;REFERENCIAS!$D$63),REFERENCIAS!$B$63,IF(AND(AB2322&gt;REFERENCIAS!$C$64,AB2322&lt;=REFERENCIAS!$D$64),REFERENCIAS!$B$64,IF(AND(AB2322&gt;=REFERENCIAS!$C$65,AB2322&lt;REFERENCIAS!$D$65),REFERENCIAS!$B$65, "Revisar"))))</f>
        <v>#REF!</v>
      </c>
      <c r="AD2322" s="94" t="e">
        <f ca="1">VLOOKUP(AC2322,REFERENCIAS!$B$62:$G$65,4,FALSE)</f>
        <v>#REF!</v>
      </c>
    </row>
    <row r="2323" spans="1:30" ht="17.25" x14ac:dyDescent="0.25">
      <c r="A2323" s="74"/>
      <c r="B2323" s="19"/>
      <c r="C2323" s="19"/>
      <c r="D2323" s="50"/>
      <c r="E2323" s="73"/>
      <c r="F2323" s="74"/>
      <c r="G2323" s="9"/>
      <c r="H2323" s="48"/>
      <c r="I2323" s="49">
        <f t="shared" ca="1" si="141"/>
        <v>2022</v>
      </c>
      <c r="J2323" s="22">
        <f t="shared" ca="1" si="140"/>
        <v>1</v>
      </c>
      <c r="K2323" s="19"/>
      <c r="L2323" s="73"/>
      <c r="M2323" s="74"/>
      <c r="N2323" s="19"/>
      <c r="O2323" s="73"/>
      <c r="P2323" s="82">
        <v>1</v>
      </c>
      <c r="Q2323" s="24">
        <v>1</v>
      </c>
      <c r="R2323" s="81">
        <f t="shared" si="142"/>
        <v>1</v>
      </c>
      <c r="S2323" s="87"/>
      <c r="T2323" s="19"/>
      <c r="U2323" s="25"/>
      <c r="V2323" s="25"/>
      <c r="W2323" s="81"/>
      <c r="X2323" s="91" t="e">
        <f ca="1">+VLOOKUP(#REF!,REFERENCIAS!$C:$D,2,0)*VLOOKUP(#REF!,PONDERADORES!A:P,IF(AND(INFORMACION!$T2323='REFERENCIAS RIESGO'!$C$36,INFORMACION!$F2323=REFERENCIAS!$C$24),16,IF(INFORMACION!$T2323='REFERENCIAS RIESGO'!$C$36,13,IF(INFORMACION!$F2323=REFERENCIAS!$C$24,10,7))),0)+VLOOKUP(K2323,REFERENCIAS!$C:$D,2,0)*VLOOKUP($K$2,PONDERADORES!A:P,IF(AND(INFORMACION!$T2323='REFERENCIAS RIESGO'!$C$36,INFORMACION!$F2323=REFERENCIAS!$C$24),16,IF(INFORMACION!$T2323='REFERENCIAS RIESGO'!$C$36,13,IF(INFORMACION!$F2323=REFERENCIAS!$C$24,10,7))),0)+VLOOKUP(L2323,REFERENCIAS!$C:$D,2,0)*VLOOKUP($L$2,PONDERADORES!A:P,IF(AND(INFORMACION!$T2323='REFERENCIAS RIESGO'!$C$36,INFORMACION!$F2323=REFERENCIAS!$C$24),16,IF(INFORMACION!$T2323='REFERENCIAS RIESGO'!$C$36,13,IF(INFORMACION!$F2323=REFERENCIAS!$C$24,10,7))),0)+VLOOKUP(F2323,REFERENCIAS!$C:$D,2,0)*VLOOKUP($F$2,PONDERADORES!A:P,IF(AND(INFORMACION!$T2323='REFERENCIAS RIESGO'!$C$36,INFORMACION!$F2323=REFERENCIAS!$C$24),16,IF(INFORMACION!$T2323='REFERENCIAS RIESGO'!$C$36,13,IF(INFORMACION!$F2323=REFERENCIAS!$C$24,10,7))),0)+VLOOKUP(T2323,REFERENCIAS!$C:$D,2,0)*VLOOKUP($T$2,PONDERADORES!A:P,IF(AND(INFORMACION!$T2323='REFERENCIAS RIESGO'!$C$36,INFORMACION!$F2323=REFERENCIAS!$C$24),16,IF(INFORMACION!$T2323='REFERENCIAS RIESGO'!$C$36,13,IF(INFORMACION!$F2323=REFERENCIAS!$C$24,10,7))),0)+VLOOKUP(IF(J2323&lt;=0.2,0.2,IF(AND(J2323&gt;0.2,J2323&lt;=0.4),0.4,IF(AND(J2323&gt;0.4,J2323&lt;=0.6),0.6,IF(AND(J2323&gt;0.6,J2323&lt;=0.8),0.8,IF(AND(J2323&gt;0.8,J2323&lt;=1),1))))),REFERENCIAS!$C:$D,2,0)*VLOOKUP($J$2,PONDERADORES!A:P,IF(AND(INFORMACION!$T2323='REFERENCIAS RIESGO'!$C$36,INFORMACION!$F2323=REFERENCIAS!$C$24),16,IF(INFORMACION!$T2323='REFERENCIAS RIESGO'!$C$36,13,IF(INFORMACION!$F2323=REFERENCIAS!$C$24,10,7))),0)</f>
        <v>#REF!</v>
      </c>
      <c r="Y2323" s="68">
        <f>+VLOOKUP(M2323,REFERENCIAS!$C:$D,2,0)*VLOOKUP($M$2,PONDERADORES!$A$7:$G$9,7,0)+VLOOKUP(N2323,REFERENCIAS!$C:$D,2,0)*VLOOKUP($N$2,PONDERADORES!$A$7:$G$9,7,0)+VLOOKUP(O2323,REFERENCIAS!$C:$D,2,0)*VLOOKUP($O$2,PONDERADORES!$A$7:$G$9,7,0)</f>
        <v>0.2</v>
      </c>
      <c r="Z2323" s="2">
        <f>+VLOOKUP(IF(R2323&lt;0.1,0,IF(AND(R2323&gt;=0.1,R2323&lt;0.2),0.1,IF(AND(R2323&gt;=0.2,R2323&lt;0.3),0.2,IF(R2323&gt;0.3,0.3,)))),REFERENCIAS!$C:$D,2,0)*VLOOKUP($R$2,PONDERADORES!$A$11:$G$11,7,0)</f>
        <v>15</v>
      </c>
      <c r="AA2323" s="92"/>
      <c r="AB2323" s="95" t="e">
        <f t="shared" ca="1" si="143"/>
        <v>#REF!</v>
      </c>
      <c r="AC2323" s="23" t="e">
        <f ca="1">IF(AB2323&gt;REFERENCIAS!$C$62,REFERENCIAS!$B$62,IF(AND(AB2323&gt;=REFERENCIAS!$C$63,AB2323&lt;REFERENCIAS!$D$63),REFERENCIAS!$B$63,IF(AND(AB2323&gt;REFERENCIAS!$C$64,AB2323&lt;=REFERENCIAS!$D$64),REFERENCIAS!$B$64,IF(AND(AB2323&gt;=REFERENCIAS!$C$65,AB2323&lt;REFERENCIAS!$D$65),REFERENCIAS!$B$65, "Revisar"))))</f>
        <v>#REF!</v>
      </c>
      <c r="AD2323" s="94" t="e">
        <f ca="1">VLOOKUP(AC2323,REFERENCIAS!$B$62:$G$65,4,FALSE)</f>
        <v>#REF!</v>
      </c>
    </row>
    <row r="2324" spans="1:30" ht="17.25" x14ac:dyDescent="0.25">
      <c r="A2324" s="74"/>
      <c r="B2324" s="19"/>
      <c r="C2324" s="19"/>
      <c r="D2324" s="50"/>
      <c r="E2324" s="73"/>
      <c r="F2324" s="74"/>
      <c r="G2324" s="9"/>
      <c r="H2324" s="48"/>
      <c r="I2324" s="49">
        <f t="shared" ca="1" si="141"/>
        <v>2022</v>
      </c>
      <c r="J2324" s="22">
        <f t="shared" ca="1" si="140"/>
        <v>1</v>
      </c>
      <c r="K2324" s="19"/>
      <c r="L2324" s="73"/>
      <c r="M2324" s="74"/>
      <c r="N2324" s="19"/>
      <c r="O2324" s="73"/>
      <c r="P2324" s="82">
        <v>1</v>
      </c>
      <c r="Q2324" s="24">
        <v>1</v>
      </c>
      <c r="R2324" s="81">
        <f t="shared" si="142"/>
        <v>1</v>
      </c>
      <c r="S2324" s="87"/>
      <c r="T2324" s="19"/>
      <c r="U2324" s="25"/>
      <c r="V2324" s="25"/>
      <c r="W2324" s="81"/>
      <c r="X2324" s="91" t="e">
        <f ca="1">+VLOOKUP(#REF!,REFERENCIAS!$C:$D,2,0)*VLOOKUP(#REF!,PONDERADORES!A:P,IF(AND(INFORMACION!$T2324='REFERENCIAS RIESGO'!$C$36,INFORMACION!$F2324=REFERENCIAS!$C$24),16,IF(INFORMACION!$T2324='REFERENCIAS RIESGO'!$C$36,13,IF(INFORMACION!$F2324=REFERENCIAS!$C$24,10,7))),0)+VLOOKUP(K2324,REFERENCIAS!$C:$D,2,0)*VLOOKUP($K$2,PONDERADORES!A:P,IF(AND(INFORMACION!$T2324='REFERENCIAS RIESGO'!$C$36,INFORMACION!$F2324=REFERENCIAS!$C$24),16,IF(INFORMACION!$T2324='REFERENCIAS RIESGO'!$C$36,13,IF(INFORMACION!$F2324=REFERENCIAS!$C$24,10,7))),0)+VLOOKUP(L2324,REFERENCIAS!$C:$D,2,0)*VLOOKUP($L$2,PONDERADORES!A:P,IF(AND(INFORMACION!$T2324='REFERENCIAS RIESGO'!$C$36,INFORMACION!$F2324=REFERENCIAS!$C$24),16,IF(INFORMACION!$T2324='REFERENCIAS RIESGO'!$C$36,13,IF(INFORMACION!$F2324=REFERENCIAS!$C$24,10,7))),0)+VLOOKUP(F2324,REFERENCIAS!$C:$D,2,0)*VLOOKUP($F$2,PONDERADORES!A:P,IF(AND(INFORMACION!$T2324='REFERENCIAS RIESGO'!$C$36,INFORMACION!$F2324=REFERENCIAS!$C$24),16,IF(INFORMACION!$T2324='REFERENCIAS RIESGO'!$C$36,13,IF(INFORMACION!$F2324=REFERENCIAS!$C$24,10,7))),0)+VLOOKUP(T2324,REFERENCIAS!$C:$D,2,0)*VLOOKUP($T$2,PONDERADORES!A:P,IF(AND(INFORMACION!$T2324='REFERENCIAS RIESGO'!$C$36,INFORMACION!$F2324=REFERENCIAS!$C$24),16,IF(INFORMACION!$T2324='REFERENCIAS RIESGO'!$C$36,13,IF(INFORMACION!$F2324=REFERENCIAS!$C$24,10,7))),0)+VLOOKUP(IF(J2324&lt;=0.2,0.2,IF(AND(J2324&gt;0.2,J2324&lt;=0.4),0.4,IF(AND(J2324&gt;0.4,J2324&lt;=0.6),0.6,IF(AND(J2324&gt;0.6,J2324&lt;=0.8),0.8,IF(AND(J2324&gt;0.8,J2324&lt;=1),1))))),REFERENCIAS!$C:$D,2,0)*VLOOKUP($J$2,PONDERADORES!A:P,IF(AND(INFORMACION!$T2324='REFERENCIAS RIESGO'!$C$36,INFORMACION!$F2324=REFERENCIAS!$C$24),16,IF(INFORMACION!$T2324='REFERENCIAS RIESGO'!$C$36,13,IF(INFORMACION!$F2324=REFERENCIAS!$C$24,10,7))),0)</f>
        <v>#REF!</v>
      </c>
      <c r="Y2324" s="68">
        <f>+VLOOKUP(M2324,REFERENCIAS!$C:$D,2,0)*VLOOKUP($M$2,PONDERADORES!$A$7:$G$9,7,0)+VLOOKUP(N2324,REFERENCIAS!$C:$D,2,0)*VLOOKUP($N$2,PONDERADORES!$A$7:$G$9,7,0)+VLOOKUP(O2324,REFERENCIAS!$C:$D,2,0)*VLOOKUP($O$2,PONDERADORES!$A$7:$G$9,7,0)</f>
        <v>0.2</v>
      </c>
      <c r="Z2324" s="2">
        <f>+VLOOKUP(IF(R2324&lt;0.1,0,IF(AND(R2324&gt;=0.1,R2324&lt;0.2),0.1,IF(AND(R2324&gt;=0.2,R2324&lt;0.3),0.2,IF(R2324&gt;0.3,0.3,)))),REFERENCIAS!$C:$D,2,0)*VLOOKUP($R$2,PONDERADORES!$A$11:$G$11,7,0)</f>
        <v>15</v>
      </c>
      <c r="AA2324" s="92"/>
      <c r="AB2324" s="95" t="e">
        <f t="shared" ca="1" si="143"/>
        <v>#REF!</v>
      </c>
      <c r="AC2324" s="23" t="e">
        <f ca="1">IF(AB2324&gt;REFERENCIAS!$C$62,REFERENCIAS!$B$62,IF(AND(AB2324&gt;=REFERENCIAS!$C$63,AB2324&lt;REFERENCIAS!$D$63),REFERENCIAS!$B$63,IF(AND(AB2324&gt;REFERENCIAS!$C$64,AB2324&lt;=REFERENCIAS!$D$64),REFERENCIAS!$B$64,IF(AND(AB2324&gt;=REFERENCIAS!$C$65,AB2324&lt;REFERENCIAS!$D$65),REFERENCIAS!$B$65, "Revisar"))))</f>
        <v>#REF!</v>
      </c>
      <c r="AD2324" s="94" t="e">
        <f ca="1">VLOOKUP(AC2324,REFERENCIAS!$B$62:$G$65,4,FALSE)</f>
        <v>#REF!</v>
      </c>
    </row>
    <row r="2325" spans="1:30" ht="17.25" x14ac:dyDescent="0.25">
      <c r="A2325" s="74"/>
      <c r="B2325" s="19"/>
      <c r="C2325" s="19"/>
      <c r="D2325" s="50"/>
      <c r="E2325" s="73"/>
      <c r="F2325" s="74"/>
      <c r="G2325" s="9"/>
      <c r="H2325" s="48"/>
      <c r="I2325" s="49">
        <f t="shared" ca="1" si="141"/>
        <v>2022</v>
      </c>
      <c r="J2325" s="22">
        <f t="shared" ca="1" si="140"/>
        <v>1</v>
      </c>
      <c r="K2325" s="19"/>
      <c r="L2325" s="73"/>
      <c r="M2325" s="74"/>
      <c r="N2325" s="19"/>
      <c r="O2325" s="73"/>
      <c r="P2325" s="82">
        <v>1</v>
      </c>
      <c r="Q2325" s="24">
        <v>1</v>
      </c>
      <c r="R2325" s="81">
        <f t="shared" si="142"/>
        <v>1</v>
      </c>
      <c r="S2325" s="87"/>
      <c r="T2325" s="19"/>
      <c r="U2325" s="25"/>
      <c r="V2325" s="25"/>
      <c r="W2325" s="81"/>
      <c r="X2325" s="91" t="e">
        <f ca="1">+VLOOKUP(#REF!,REFERENCIAS!$C:$D,2,0)*VLOOKUP(#REF!,PONDERADORES!A:P,IF(AND(INFORMACION!$T2325='REFERENCIAS RIESGO'!$C$36,INFORMACION!$F2325=REFERENCIAS!$C$24),16,IF(INFORMACION!$T2325='REFERENCIAS RIESGO'!$C$36,13,IF(INFORMACION!$F2325=REFERENCIAS!$C$24,10,7))),0)+VLOOKUP(K2325,REFERENCIAS!$C:$D,2,0)*VLOOKUP($K$2,PONDERADORES!A:P,IF(AND(INFORMACION!$T2325='REFERENCIAS RIESGO'!$C$36,INFORMACION!$F2325=REFERENCIAS!$C$24),16,IF(INFORMACION!$T2325='REFERENCIAS RIESGO'!$C$36,13,IF(INFORMACION!$F2325=REFERENCIAS!$C$24,10,7))),0)+VLOOKUP(L2325,REFERENCIAS!$C:$D,2,0)*VLOOKUP($L$2,PONDERADORES!A:P,IF(AND(INFORMACION!$T2325='REFERENCIAS RIESGO'!$C$36,INFORMACION!$F2325=REFERENCIAS!$C$24),16,IF(INFORMACION!$T2325='REFERENCIAS RIESGO'!$C$36,13,IF(INFORMACION!$F2325=REFERENCIAS!$C$24,10,7))),0)+VLOOKUP(F2325,REFERENCIAS!$C:$D,2,0)*VLOOKUP($F$2,PONDERADORES!A:P,IF(AND(INFORMACION!$T2325='REFERENCIAS RIESGO'!$C$36,INFORMACION!$F2325=REFERENCIAS!$C$24),16,IF(INFORMACION!$T2325='REFERENCIAS RIESGO'!$C$36,13,IF(INFORMACION!$F2325=REFERENCIAS!$C$24,10,7))),0)+VLOOKUP(T2325,REFERENCIAS!$C:$D,2,0)*VLOOKUP($T$2,PONDERADORES!A:P,IF(AND(INFORMACION!$T2325='REFERENCIAS RIESGO'!$C$36,INFORMACION!$F2325=REFERENCIAS!$C$24),16,IF(INFORMACION!$T2325='REFERENCIAS RIESGO'!$C$36,13,IF(INFORMACION!$F2325=REFERENCIAS!$C$24,10,7))),0)+VLOOKUP(IF(J2325&lt;=0.2,0.2,IF(AND(J2325&gt;0.2,J2325&lt;=0.4),0.4,IF(AND(J2325&gt;0.4,J2325&lt;=0.6),0.6,IF(AND(J2325&gt;0.6,J2325&lt;=0.8),0.8,IF(AND(J2325&gt;0.8,J2325&lt;=1),1))))),REFERENCIAS!$C:$D,2,0)*VLOOKUP($J$2,PONDERADORES!A:P,IF(AND(INFORMACION!$T2325='REFERENCIAS RIESGO'!$C$36,INFORMACION!$F2325=REFERENCIAS!$C$24),16,IF(INFORMACION!$T2325='REFERENCIAS RIESGO'!$C$36,13,IF(INFORMACION!$F2325=REFERENCIAS!$C$24,10,7))),0)</f>
        <v>#REF!</v>
      </c>
      <c r="Y2325" s="68">
        <f>+VLOOKUP(M2325,REFERENCIAS!$C:$D,2,0)*VLOOKUP($M$2,PONDERADORES!$A$7:$G$9,7,0)+VLOOKUP(N2325,REFERENCIAS!$C:$D,2,0)*VLOOKUP($N$2,PONDERADORES!$A$7:$G$9,7,0)+VLOOKUP(O2325,REFERENCIAS!$C:$D,2,0)*VLOOKUP($O$2,PONDERADORES!$A$7:$G$9,7,0)</f>
        <v>0.2</v>
      </c>
      <c r="Z2325" s="2">
        <f>+VLOOKUP(IF(R2325&lt;0.1,0,IF(AND(R2325&gt;=0.1,R2325&lt;0.2),0.1,IF(AND(R2325&gt;=0.2,R2325&lt;0.3),0.2,IF(R2325&gt;0.3,0.3,)))),REFERENCIAS!$C:$D,2,0)*VLOOKUP($R$2,PONDERADORES!$A$11:$G$11,7,0)</f>
        <v>15</v>
      </c>
      <c r="AA2325" s="92"/>
      <c r="AB2325" s="95" t="e">
        <f t="shared" ca="1" si="143"/>
        <v>#REF!</v>
      </c>
      <c r="AC2325" s="23" t="e">
        <f ca="1">IF(AB2325&gt;REFERENCIAS!$C$62,REFERENCIAS!$B$62,IF(AND(AB2325&gt;=REFERENCIAS!$C$63,AB2325&lt;REFERENCIAS!$D$63),REFERENCIAS!$B$63,IF(AND(AB2325&gt;REFERENCIAS!$C$64,AB2325&lt;=REFERENCIAS!$D$64),REFERENCIAS!$B$64,IF(AND(AB2325&gt;=REFERENCIAS!$C$65,AB2325&lt;REFERENCIAS!$D$65),REFERENCIAS!$B$65, "Revisar"))))</f>
        <v>#REF!</v>
      </c>
      <c r="AD2325" s="94" t="e">
        <f ca="1">VLOOKUP(AC2325,REFERENCIAS!$B$62:$G$65,4,FALSE)</f>
        <v>#REF!</v>
      </c>
    </row>
    <row r="2326" spans="1:30" ht="17.25" x14ac:dyDescent="0.25">
      <c r="A2326" s="74"/>
      <c r="B2326" s="19"/>
      <c r="C2326" s="19"/>
      <c r="D2326" s="50"/>
      <c r="E2326" s="73"/>
      <c r="F2326" s="74"/>
      <c r="G2326" s="9"/>
      <c r="H2326" s="48"/>
      <c r="I2326" s="49">
        <f t="shared" ca="1" si="141"/>
        <v>2022</v>
      </c>
      <c r="J2326" s="22">
        <f t="shared" ca="1" si="140"/>
        <v>1</v>
      </c>
      <c r="K2326" s="19"/>
      <c r="L2326" s="73"/>
      <c r="M2326" s="74"/>
      <c r="N2326" s="19"/>
      <c r="O2326" s="73"/>
      <c r="P2326" s="82">
        <v>1</v>
      </c>
      <c r="Q2326" s="24">
        <v>1</v>
      </c>
      <c r="R2326" s="81">
        <f t="shared" si="142"/>
        <v>1</v>
      </c>
      <c r="S2326" s="87"/>
      <c r="T2326" s="19"/>
      <c r="U2326" s="25"/>
      <c r="V2326" s="25"/>
      <c r="W2326" s="81"/>
      <c r="X2326" s="91" t="e">
        <f ca="1">+VLOOKUP(#REF!,REFERENCIAS!$C:$D,2,0)*VLOOKUP(#REF!,PONDERADORES!A:P,IF(AND(INFORMACION!$T2326='REFERENCIAS RIESGO'!$C$36,INFORMACION!$F2326=REFERENCIAS!$C$24),16,IF(INFORMACION!$T2326='REFERENCIAS RIESGO'!$C$36,13,IF(INFORMACION!$F2326=REFERENCIAS!$C$24,10,7))),0)+VLOOKUP(K2326,REFERENCIAS!$C:$D,2,0)*VLOOKUP($K$2,PONDERADORES!A:P,IF(AND(INFORMACION!$T2326='REFERENCIAS RIESGO'!$C$36,INFORMACION!$F2326=REFERENCIAS!$C$24),16,IF(INFORMACION!$T2326='REFERENCIAS RIESGO'!$C$36,13,IF(INFORMACION!$F2326=REFERENCIAS!$C$24,10,7))),0)+VLOOKUP(L2326,REFERENCIAS!$C:$D,2,0)*VLOOKUP($L$2,PONDERADORES!A:P,IF(AND(INFORMACION!$T2326='REFERENCIAS RIESGO'!$C$36,INFORMACION!$F2326=REFERENCIAS!$C$24),16,IF(INFORMACION!$T2326='REFERENCIAS RIESGO'!$C$36,13,IF(INFORMACION!$F2326=REFERENCIAS!$C$24,10,7))),0)+VLOOKUP(F2326,REFERENCIAS!$C:$D,2,0)*VLOOKUP($F$2,PONDERADORES!A:P,IF(AND(INFORMACION!$T2326='REFERENCIAS RIESGO'!$C$36,INFORMACION!$F2326=REFERENCIAS!$C$24),16,IF(INFORMACION!$T2326='REFERENCIAS RIESGO'!$C$36,13,IF(INFORMACION!$F2326=REFERENCIAS!$C$24,10,7))),0)+VLOOKUP(T2326,REFERENCIAS!$C:$D,2,0)*VLOOKUP($T$2,PONDERADORES!A:P,IF(AND(INFORMACION!$T2326='REFERENCIAS RIESGO'!$C$36,INFORMACION!$F2326=REFERENCIAS!$C$24),16,IF(INFORMACION!$T2326='REFERENCIAS RIESGO'!$C$36,13,IF(INFORMACION!$F2326=REFERENCIAS!$C$24,10,7))),0)+VLOOKUP(IF(J2326&lt;=0.2,0.2,IF(AND(J2326&gt;0.2,J2326&lt;=0.4),0.4,IF(AND(J2326&gt;0.4,J2326&lt;=0.6),0.6,IF(AND(J2326&gt;0.6,J2326&lt;=0.8),0.8,IF(AND(J2326&gt;0.8,J2326&lt;=1),1))))),REFERENCIAS!$C:$D,2,0)*VLOOKUP($J$2,PONDERADORES!A:P,IF(AND(INFORMACION!$T2326='REFERENCIAS RIESGO'!$C$36,INFORMACION!$F2326=REFERENCIAS!$C$24),16,IF(INFORMACION!$T2326='REFERENCIAS RIESGO'!$C$36,13,IF(INFORMACION!$F2326=REFERENCIAS!$C$24,10,7))),0)</f>
        <v>#REF!</v>
      </c>
      <c r="Y2326" s="68">
        <f>+VLOOKUP(M2326,REFERENCIAS!$C:$D,2,0)*VLOOKUP($M$2,PONDERADORES!$A$7:$G$9,7,0)+VLOOKUP(N2326,REFERENCIAS!$C:$D,2,0)*VLOOKUP($N$2,PONDERADORES!$A$7:$G$9,7,0)+VLOOKUP(O2326,REFERENCIAS!$C:$D,2,0)*VLOOKUP($O$2,PONDERADORES!$A$7:$G$9,7,0)</f>
        <v>0.2</v>
      </c>
      <c r="Z2326" s="2">
        <f>+VLOOKUP(IF(R2326&lt;0.1,0,IF(AND(R2326&gt;=0.1,R2326&lt;0.2),0.1,IF(AND(R2326&gt;=0.2,R2326&lt;0.3),0.2,IF(R2326&gt;0.3,0.3,)))),REFERENCIAS!$C:$D,2,0)*VLOOKUP($R$2,PONDERADORES!$A$11:$G$11,7,0)</f>
        <v>15</v>
      </c>
      <c r="AA2326" s="92"/>
      <c r="AB2326" s="95" t="e">
        <f t="shared" ca="1" si="143"/>
        <v>#REF!</v>
      </c>
      <c r="AC2326" s="23" t="e">
        <f ca="1">IF(AB2326&gt;REFERENCIAS!$C$62,REFERENCIAS!$B$62,IF(AND(AB2326&gt;=REFERENCIAS!$C$63,AB2326&lt;REFERENCIAS!$D$63),REFERENCIAS!$B$63,IF(AND(AB2326&gt;REFERENCIAS!$C$64,AB2326&lt;=REFERENCIAS!$D$64),REFERENCIAS!$B$64,IF(AND(AB2326&gt;=REFERENCIAS!$C$65,AB2326&lt;REFERENCIAS!$D$65),REFERENCIAS!$B$65, "Revisar"))))</f>
        <v>#REF!</v>
      </c>
      <c r="AD2326" s="94" t="e">
        <f ca="1">VLOOKUP(AC2326,REFERENCIAS!$B$62:$G$65,4,FALSE)</f>
        <v>#REF!</v>
      </c>
    </row>
    <row r="2327" spans="1:30" ht="17.25" x14ac:dyDescent="0.25">
      <c r="A2327" s="74"/>
      <c r="B2327" s="19"/>
      <c r="C2327" s="19"/>
      <c r="D2327" s="50"/>
      <c r="E2327" s="73"/>
      <c r="F2327" s="74"/>
      <c r="G2327" s="9"/>
      <c r="H2327" s="48"/>
      <c r="I2327" s="49">
        <f t="shared" ca="1" si="141"/>
        <v>2022</v>
      </c>
      <c r="J2327" s="22">
        <f t="shared" ca="1" si="140"/>
        <v>1</v>
      </c>
      <c r="K2327" s="19"/>
      <c r="L2327" s="73"/>
      <c r="M2327" s="74"/>
      <c r="N2327" s="19"/>
      <c r="O2327" s="73"/>
      <c r="P2327" s="82">
        <v>1</v>
      </c>
      <c r="Q2327" s="24">
        <v>1</v>
      </c>
      <c r="R2327" s="81">
        <f t="shared" si="142"/>
        <v>1</v>
      </c>
      <c r="S2327" s="87"/>
      <c r="T2327" s="19"/>
      <c r="U2327" s="25"/>
      <c r="V2327" s="25"/>
      <c r="W2327" s="81"/>
      <c r="X2327" s="91" t="e">
        <f ca="1">+VLOOKUP(#REF!,REFERENCIAS!$C:$D,2,0)*VLOOKUP(#REF!,PONDERADORES!A:P,IF(AND(INFORMACION!$T2327='REFERENCIAS RIESGO'!$C$36,INFORMACION!$F2327=REFERENCIAS!$C$24),16,IF(INFORMACION!$T2327='REFERENCIAS RIESGO'!$C$36,13,IF(INFORMACION!$F2327=REFERENCIAS!$C$24,10,7))),0)+VLOOKUP(K2327,REFERENCIAS!$C:$D,2,0)*VLOOKUP($K$2,PONDERADORES!A:P,IF(AND(INFORMACION!$T2327='REFERENCIAS RIESGO'!$C$36,INFORMACION!$F2327=REFERENCIAS!$C$24),16,IF(INFORMACION!$T2327='REFERENCIAS RIESGO'!$C$36,13,IF(INFORMACION!$F2327=REFERENCIAS!$C$24,10,7))),0)+VLOOKUP(L2327,REFERENCIAS!$C:$D,2,0)*VLOOKUP($L$2,PONDERADORES!A:P,IF(AND(INFORMACION!$T2327='REFERENCIAS RIESGO'!$C$36,INFORMACION!$F2327=REFERENCIAS!$C$24),16,IF(INFORMACION!$T2327='REFERENCIAS RIESGO'!$C$36,13,IF(INFORMACION!$F2327=REFERENCIAS!$C$24,10,7))),0)+VLOOKUP(F2327,REFERENCIAS!$C:$D,2,0)*VLOOKUP($F$2,PONDERADORES!A:P,IF(AND(INFORMACION!$T2327='REFERENCIAS RIESGO'!$C$36,INFORMACION!$F2327=REFERENCIAS!$C$24),16,IF(INFORMACION!$T2327='REFERENCIAS RIESGO'!$C$36,13,IF(INFORMACION!$F2327=REFERENCIAS!$C$24,10,7))),0)+VLOOKUP(T2327,REFERENCIAS!$C:$D,2,0)*VLOOKUP($T$2,PONDERADORES!A:P,IF(AND(INFORMACION!$T2327='REFERENCIAS RIESGO'!$C$36,INFORMACION!$F2327=REFERENCIAS!$C$24),16,IF(INFORMACION!$T2327='REFERENCIAS RIESGO'!$C$36,13,IF(INFORMACION!$F2327=REFERENCIAS!$C$24,10,7))),0)+VLOOKUP(IF(J2327&lt;=0.2,0.2,IF(AND(J2327&gt;0.2,J2327&lt;=0.4),0.4,IF(AND(J2327&gt;0.4,J2327&lt;=0.6),0.6,IF(AND(J2327&gt;0.6,J2327&lt;=0.8),0.8,IF(AND(J2327&gt;0.8,J2327&lt;=1),1))))),REFERENCIAS!$C:$D,2,0)*VLOOKUP($J$2,PONDERADORES!A:P,IF(AND(INFORMACION!$T2327='REFERENCIAS RIESGO'!$C$36,INFORMACION!$F2327=REFERENCIAS!$C$24),16,IF(INFORMACION!$T2327='REFERENCIAS RIESGO'!$C$36,13,IF(INFORMACION!$F2327=REFERENCIAS!$C$24,10,7))),0)</f>
        <v>#REF!</v>
      </c>
      <c r="Y2327" s="68">
        <f>+VLOOKUP(M2327,REFERENCIAS!$C:$D,2,0)*VLOOKUP($M$2,PONDERADORES!$A$7:$G$9,7,0)+VLOOKUP(N2327,REFERENCIAS!$C:$D,2,0)*VLOOKUP($N$2,PONDERADORES!$A$7:$G$9,7,0)+VLOOKUP(O2327,REFERENCIAS!$C:$D,2,0)*VLOOKUP($O$2,PONDERADORES!$A$7:$G$9,7,0)</f>
        <v>0.2</v>
      </c>
      <c r="Z2327" s="2">
        <f>+VLOOKUP(IF(R2327&lt;0.1,0,IF(AND(R2327&gt;=0.1,R2327&lt;0.2),0.1,IF(AND(R2327&gt;=0.2,R2327&lt;0.3),0.2,IF(R2327&gt;0.3,0.3,)))),REFERENCIAS!$C:$D,2,0)*VLOOKUP($R$2,PONDERADORES!$A$11:$G$11,7,0)</f>
        <v>15</v>
      </c>
      <c r="AA2327" s="92"/>
      <c r="AB2327" s="95" t="e">
        <f t="shared" ca="1" si="143"/>
        <v>#REF!</v>
      </c>
      <c r="AC2327" s="23" t="e">
        <f ca="1">IF(AB2327&gt;REFERENCIAS!$C$62,REFERENCIAS!$B$62,IF(AND(AB2327&gt;=REFERENCIAS!$C$63,AB2327&lt;REFERENCIAS!$D$63),REFERENCIAS!$B$63,IF(AND(AB2327&gt;REFERENCIAS!$C$64,AB2327&lt;=REFERENCIAS!$D$64),REFERENCIAS!$B$64,IF(AND(AB2327&gt;=REFERENCIAS!$C$65,AB2327&lt;REFERENCIAS!$D$65),REFERENCIAS!$B$65, "Revisar"))))</f>
        <v>#REF!</v>
      </c>
      <c r="AD2327" s="94" t="e">
        <f ca="1">VLOOKUP(AC2327,REFERENCIAS!$B$62:$G$65,4,FALSE)</f>
        <v>#REF!</v>
      </c>
    </row>
    <row r="2328" spans="1:30" ht="17.25" x14ac:dyDescent="0.25">
      <c r="A2328" s="74"/>
      <c r="B2328" s="19"/>
      <c r="C2328" s="19"/>
      <c r="D2328" s="50"/>
      <c r="E2328" s="73"/>
      <c r="F2328" s="74"/>
      <c r="G2328" s="9"/>
      <c r="H2328" s="48"/>
      <c r="I2328" s="49">
        <f t="shared" ca="1" si="141"/>
        <v>2022</v>
      </c>
      <c r="J2328" s="22">
        <f t="shared" ca="1" si="140"/>
        <v>1</v>
      </c>
      <c r="K2328" s="19"/>
      <c r="L2328" s="73"/>
      <c r="M2328" s="74"/>
      <c r="N2328" s="19"/>
      <c r="O2328" s="73"/>
      <c r="P2328" s="82">
        <v>1</v>
      </c>
      <c r="Q2328" s="24">
        <v>1</v>
      </c>
      <c r="R2328" s="81">
        <f t="shared" si="142"/>
        <v>1</v>
      </c>
      <c r="S2328" s="87"/>
      <c r="T2328" s="19"/>
      <c r="U2328" s="25"/>
      <c r="V2328" s="25"/>
      <c r="W2328" s="81"/>
      <c r="X2328" s="91" t="e">
        <f ca="1">+VLOOKUP(#REF!,REFERENCIAS!$C:$D,2,0)*VLOOKUP(#REF!,PONDERADORES!A:P,IF(AND(INFORMACION!$T2328='REFERENCIAS RIESGO'!$C$36,INFORMACION!$F2328=REFERENCIAS!$C$24),16,IF(INFORMACION!$T2328='REFERENCIAS RIESGO'!$C$36,13,IF(INFORMACION!$F2328=REFERENCIAS!$C$24,10,7))),0)+VLOOKUP(K2328,REFERENCIAS!$C:$D,2,0)*VLOOKUP($K$2,PONDERADORES!A:P,IF(AND(INFORMACION!$T2328='REFERENCIAS RIESGO'!$C$36,INFORMACION!$F2328=REFERENCIAS!$C$24),16,IF(INFORMACION!$T2328='REFERENCIAS RIESGO'!$C$36,13,IF(INFORMACION!$F2328=REFERENCIAS!$C$24,10,7))),0)+VLOOKUP(L2328,REFERENCIAS!$C:$D,2,0)*VLOOKUP($L$2,PONDERADORES!A:P,IF(AND(INFORMACION!$T2328='REFERENCIAS RIESGO'!$C$36,INFORMACION!$F2328=REFERENCIAS!$C$24),16,IF(INFORMACION!$T2328='REFERENCIAS RIESGO'!$C$36,13,IF(INFORMACION!$F2328=REFERENCIAS!$C$24,10,7))),0)+VLOOKUP(F2328,REFERENCIAS!$C:$D,2,0)*VLOOKUP($F$2,PONDERADORES!A:P,IF(AND(INFORMACION!$T2328='REFERENCIAS RIESGO'!$C$36,INFORMACION!$F2328=REFERENCIAS!$C$24),16,IF(INFORMACION!$T2328='REFERENCIAS RIESGO'!$C$36,13,IF(INFORMACION!$F2328=REFERENCIAS!$C$24,10,7))),0)+VLOOKUP(T2328,REFERENCIAS!$C:$D,2,0)*VLOOKUP($T$2,PONDERADORES!A:P,IF(AND(INFORMACION!$T2328='REFERENCIAS RIESGO'!$C$36,INFORMACION!$F2328=REFERENCIAS!$C$24),16,IF(INFORMACION!$T2328='REFERENCIAS RIESGO'!$C$36,13,IF(INFORMACION!$F2328=REFERENCIAS!$C$24,10,7))),0)+VLOOKUP(IF(J2328&lt;=0.2,0.2,IF(AND(J2328&gt;0.2,J2328&lt;=0.4),0.4,IF(AND(J2328&gt;0.4,J2328&lt;=0.6),0.6,IF(AND(J2328&gt;0.6,J2328&lt;=0.8),0.8,IF(AND(J2328&gt;0.8,J2328&lt;=1),1))))),REFERENCIAS!$C:$D,2,0)*VLOOKUP($J$2,PONDERADORES!A:P,IF(AND(INFORMACION!$T2328='REFERENCIAS RIESGO'!$C$36,INFORMACION!$F2328=REFERENCIAS!$C$24),16,IF(INFORMACION!$T2328='REFERENCIAS RIESGO'!$C$36,13,IF(INFORMACION!$F2328=REFERENCIAS!$C$24,10,7))),0)</f>
        <v>#REF!</v>
      </c>
      <c r="Y2328" s="68">
        <f>+VLOOKUP(M2328,REFERENCIAS!$C:$D,2,0)*VLOOKUP($M$2,PONDERADORES!$A$7:$G$9,7,0)+VLOOKUP(N2328,REFERENCIAS!$C:$D,2,0)*VLOOKUP($N$2,PONDERADORES!$A$7:$G$9,7,0)+VLOOKUP(O2328,REFERENCIAS!$C:$D,2,0)*VLOOKUP($O$2,PONDERADORES!$A$7:$G$9,7,0)</f>
        <v>0.2</v>
      </c>
      <c r="Z2328" s="2">
        <f>+VLOOKUP(IF(R2328&lt;0.1,0,IF(AND(R2328&gt;=0.1,R2328&lt;0.2),0.1,IF(AND(R2328&gt;=0.2,R2328&lt;0.3),0.2,IF(R2328&gt;0.3,0.3,)))),REFERENCIAS!$C:$D,2,0)*VLOOKUP($R$2,PONDERADORES!$A$11:$G$11,7,0)</f>
        <v>15</v>
      </c>
      <c r="AA2328" s="92"/>
      <c r="AB2328" s="95" t="e">
        <f t="shared" ca="1" si="143"/>
        <v>#REF!</v>
      </c>
      <c r="AC2328" s="23" t="e">
        <f ca="1">IF(AB2328&gt;REFERENCIAS!$C$62,REFERENCIAS!$B$62,IF(AND(AB2328&gt;=REFERENCIAS!$C$63,AB2328&lt;REFERENCIAS!$D$63),REFERENCIAS!$B$63,IF(AND(AB2328&gt;REFERENCIAS!$C$64,AB2328&lt;=REFERENCIAS!$D$64),REFERENCIAS!$B$64,IF(AND(AB2328&gt;=REFERENCIAS!$C$65,AB2328&lt;REFERENCIAS!$D$65),REFERENCIAS!$B$65, "Revisar"))))</f>
        <v>#REF!</v>
      </c>
      <c r="AD2328" s="94" t="e">
        <f ca="1">VLOOKUP(AC2328,REFERENCIAS!$B$62:$G$65,4,FALSE)</f>
        <v>#REF!</v>
      </c>
    </row>
    <row r="2329" spans="1:30" ht="17.25" x14ac:dyDescent="0.25">
      <c r="A2329" s="74"/>
      <c r="B2329" s="19"/>
      <c r="C2329" s="19"/>
      <c r="D2329" s="50"/>
      <c r="E2329" s="73"/>
      <c r="F2329" s="74"/>
      <c r="G2329" s="9"/>
      <c r="H2329" s="48"/>
      <c r="I2329" s="49">
        <f t="shared" ca="1" si="141"/>
        <v>2022</v>
      </c>
      <c r="J2329" s="22">
        <f t="shared" ca="1" si="140"/>
        <v>1</v>
      </c>
      <c r="K2329" s="19"/>
      <c r="L2329" s="73"/>
      <c r="M2329" s="74"/>
      <c r="N2329" s="19"/>
      <c r="O2329" s="73"/>
      <c r="P2329" s="82">
        <v>1</v>
      </c>
      <c r="Q2329" s="24">
        <v>1</v>
      </c>
      <c r="R2329" s="81">
        <f t="shared" si="142"/>
        <v>1</v>
      </c>
      <c r="S2329" s="87"/>
      <c r="T2329" s="19"/>
      <c r="U2329" s="25"/>
      <c r="V2329" s="25"/>
      <c r="W2329" s="81"/>
      <c r="X2329" s="91" t="e">
        <f ca="1">+VLOOKUP(#REF!,REFERENCIAS!$C:$D,2,0)*VLOOKUP(#REF!,PONDERADORES!A:P,IF(AND(INFORMACION!$T2329='REFERENCIAS RIESGO'!$C$36,INFORMACION!$F2329=REFERENCIAS!$C$24),16,IF(INFORMACION!$T2329='REFERENCIAS RIESGO'!$C$36,13,IF(INFORMACION!$F2329=REFERENCIAS!$C$24,10,7))),0)+VLOOKUP(K2329,REFERENCIAS!$C:$D,2,0)*VLOOKUP($K$2,PONDERADORES!A:P,IF(AND(INFORMACION!$T2329='REFERENCIAS RIESGO'!$C$36,INFORMACION!$F2329=REFERENCIAS!$C$24),16,IF(INFORMACION!$T2329='REFERENCIAS RIESGO'!$C$36,13,IF(INFORMACION!$F2329=REFERENCIAS!$C$24,10,7))),0)+VLOOKUP(L2329,REFERENCIAS!$C:$D,2,0)*VLOOKUP($L$2,PONDERADORES!A:P,IF(AND(INFORMACION!$T2329='REFERENCIAS RIESGO'!$C$36,INFORMACION!$F2329=REFERENCIAS!$C$24),16,IF(INFORMACION!$T2329='REFERENCIAS RIESGO'!$C$36,13,IF(INFORMACION!$F2329=REFERENCIAS!$C$24,10,7))),0)+VLOOKUP(F2329,REFERENCIAS!$C:$D,2,0)*VLOOKUP($F$2,PONDERADORES!A:P,IF(AND(INFORMACION!$T2329='REFERENCIAS RIESGO'!$C$36,INFORMACION!$F2329=REFERENCIAS!$C$24),16,IF(INFORMACION!$T2329='REFERENCIAS RIESGO'!$C$36,13,IF(INFORMACION!$F2329=REFERENCIAS!$C$24,10,7))),0)+VLOOKUP(T2329,REFERENCIAS!$C:$D,2,0)*VLOOKUP($T$2,PONDERADORES!A:P,IF(AND(INFORMACION!$T2329='REFERENCIAS RIESGO'!$C$36,INFORMACION!$F2329=REFERENCIAS!$C$24),16,IF(INFORMACION!$T2329='REFERENCIAS RIESGO'!$C$36,13,IF(INFORMACION!$F2329=REFERENCIAS!$C$24,10,7))),0)+VLOOKUP(IF(J2329&lt;=0.2,0.2,IF(AND(J2329&gt;0.2,J2329&lt;=0.4),0.4,IF(AND(J2329&gt;0.4,J2329&lt;=0.6),0.6,IF(AND(J2329&gt;0.6,J2329&lt;=0.8),0.8,IF(AND(J2329&gt;0.8,J2329&lt;=1),1))))),REFERENCIAS!$C:$D,2,0)*VLOOKUP($J$2,PONDERADORES!A:P,IF(AND(INFORMACION!$T2329='REFERENCIAS RIESGO'!$C$36,INFORMACION!$F2329=REFERENCIAS!$C$24),16,IF(INFORMACION!$T2329='REFERENCIAS RIESGO'!$C$36,13,IF(INFORMACION!$F2329=REFERENCIAS!$C$24,10,7))),0)</f>
        <v>#REF!</v>
      </c>
      <c r="Y2329" s="68">
        <f>+VLOOKUP(M2329,REFERENCIAS!$C:$D,2,0)*VLOOKUP($M$2,PONDERADORES!$A$7:$G$9,7,0)+VLOOKUP(N2329,REFERENCIAS!$C:$D,2,0)*VLOOKUP($N$2,PONDERADORES!$A$7:$G$9,7,0)+VLOOKUP(O2329,REFERENCIAS!$C:$D,2,0)*VLOOKUP($O$2,PONDERADORES!$A$7:$G$9,7,0)</f>
        <v>0.2</v>
      </c>
      <c r="Z2329" s="2">
        <f>+VLOOKUP(IF(R2329&lt;0.1,0,IF(AND(R2329&gt;=0.1,R2329&lt;0.2),0.1,IF(AND(R2329&gt;=0.2,R2329&lt;0.3),0.2,IF(R2329&gt;0.3,0.3,)))),REFERENCIAS!$C:$D,2,0)*VLOOKUP($R$2,PONDERADORES!$A$11:$G$11,7,0)</f>
        <v>15</v>
      </c>
      <c r="AA2329" s="92"/>
      <c r="AB2329" s="95" t="e">
        <f t="shared" ca="1" si="143"/>
        <v>#REF!</v>
      </c>
      <c r="AC2329" s="23" t="e">
        <f ca="1">IF(AB2329&gt;REFERENCIAS!$C$62,REFERENCIAS!$B$62,IF(AND(AB2329&gt;=REFERENCIAS!$C$63,AB2329&lt;REFERENCIAS!$D$63),REFERENCIAS!$B$63,IF(AND(AB2329&gt;REFERENCIAS!$C$64,AB2329&lt;=REFERENCIAS!$D$64),REFERENCIAS!$B$64,IF(AND(AB2329&gt;=REFERENCIAS!$C$65,AB2329&lt;REFERENCIAS!$D$65),REFERENCIAS!$B$65, "Revisar"))))</f>
        <v>#REF!</v>
      </c>
      <c r="AD2329" s="94" t="e">
        <f ca="1">VLOOKUP(AC2329,REFERENCIAS!$B$62:$G$65,4,FALSE)</f>
        <v>#REF!</v>
      </c>
    </row>
    <row r="2330" spans="1:30" ht="17.25" x14ac:dyDescent="0.25">
      <c r="A2330" s="74"/>
      <c r="B2330" s="19"/>
      <c r="C2330" s="19"/>
      <c r="D2330" s="50"/>
      <c r="E2330" s="73"/>
      <c r="F2330" s="74"/>
      <c r="G2330" s="9"/>
      <c r="H2330" s="48"/>
      <c r="I2330" s="49">
        <f t="shared" ca="1" si="141"/>
        <v>2022</v>
      </c>
      <c r="J2330" s="22">
        <f t="shared" ca="1" si="140"/>
        <v>1</v>
      </c>
      <c r="K2330" s="19"/>
      <c r="L2330" s="73"/>
      <c r="M2330" s="74"/>
      <c r="N2330" s="19"/>
      <c r="O2330" s="73"/>
      <c r="P2330" s="82">
        <v>1</v>
      </c>
      <c r="Q2330" s="24">
        <v>1</v>
      </c>
      <c r="R2330" s="81">
        <f t="shared" si="142"/>
        <v>1</v>
      </c>
      <c r="S2330" s="87"/>
      <c r="T2330" s="19"/>
      <c r="U2330" s="25"/>
      <c r="V2330" s="25"/>
      <c r="W2330" s="81"/>
      <c r="X2330" s="91" t="e">
        <f ca="1">+VLOOKUP(#REF!,REFERENCIAS!$C:$D,2,0)*VLOOKUP(#REF!,PONDERADORES!A:P,IF(AND(INFORMACION!$T2330='REFERENCIAS RIESGO'!$C$36,INFORMACION!$F2330=REFERENCIAS!$C$24),16,IF(INFORMACION!$T2330='REFERENCIAS RIESGO'!$C$36,13,IF(INFORMACION!$F2330=REFERENCIAS!$C$24,10,7))),0)+VLOOKUP(K2330,REFERENCIAS!$C:$D,2,0)*VLOOKUP($K$2,PONDERADORES!A:P,IF(AND(INFORMACION!$T2330='REFERENCIAS RIESGO'!$C$36,INFORMACION!$F2330=REFERENCIAS!$C$24),16,IF(INFORMACION!$T2330='REFERENCIAS RIESGO'!$C$36,13,IF(INFORMACION!$F2330=REFERENCIAS!$C$24,10,7))),0)+VLOOKUP(L2330,REFERENCIAS!$C:$D,2,0)*VLOOKUP($L$2,PONDERADORES!A:P,IF(AND(INFORMACION!$T2330='REFERENCIAS RIESGO'!$C$36,INFORMACION!$F2330=REFERENCIAS!$C$24),16,IF(INFORMACION!$T2330='REFERENCIAS RIESGO'!$C$36,13,IF(INFORMACION!$F2330=REFERENCIAS!$C$24,10,7))),0)+VLOOKUP(F2330,REFERENCIAS!$C:$D,2,0)*VLOOKUP($F$2,PONDERADORES!A:P,IF(AND(INFORMACION!$T2330='REFERENCIAS RIESGO'!$C$36,INFORMACION!$F2330=REFERENCIAS!$C$24),16,IF(INFORMACION!$T2330='REFERENCIAS RIESGO'!$C$36,13,IF(INFORMACION!$F2330=REFERENCIAS!$C$24,10,7))),0)+VLOOKUP(T2330,REFERENCIAS!$C:$D,2,0)*VLOOKUP($T$2,PONDERADORES!A:P,IF(AND(INFORMACION!$T2330='REFERENCIAS RIESGO'!$C$36,INFORMACION!$F2330=REFERENCIAS!$C$24),16,IF(INFORMACION!$T2330='REFERENCIAS RIESGO'!$C$36,13,IF(INFORMACION!$F2330=REFERENCIAS!$C$24,10,7))),0)+VLOOKUP(IF(J2330&lt;=0.2,0.2,IF(AND(J2330&gt;0.2,J2330&lt;=0.4),0.4,IF(AND(J2330&gt;0.4,J2330&lt;=0.6),0.6,IF(AND(J2330&gt;0.6,J2330&lt;=0.8),0.8,IF(AND(J2330&gt;0.8,J2330&lt;=1),1))))),REFERENCIAS!$C:$D,2,0)*VLOOKUP($J$2,PONDERADORES!A:P,IF(AND(INFORMACION!$T2330='REFERENCIAS RIESGO'!$C$36,INFORMACION!$F2330=REFERENCIAS!$C$24),16,IF(INFORMACION!$T2330='REFERENCIAS RIESGO'!$C$36,13,IF(INFORMACION!$F2330=REFERENCIAS!$C$24,10,7))),0)</f>
        <v>#REF!</v>
      </c>
      <c r="Y2330" s="68">
        <f>+VLOOKUP(M2330,REFERENCIAS!$C:$D,2,0)*VLOOKUP($M$2,PONDERADORES!$A$7:$G$9,7,0)+VLOOKUP(N2330,REFERENCIAS!$C:$D,2,0)*VLOOKUP($N$2,PONDERADORES!$A$7:$G$9,7,0)+VLOOKUP(O2330,REFERENCIAS!$C:$D,2,0)*VLOOKUP($O$2,PONDERADORES!$A$7:$G$9,7,0)</f>
        <v>0.2</v>
      </c>
      <c r="Z2330" s="2">
        <f>+VLOOKUP(IF(R2330&lt;0.1,0,IF(AND(R2330&gt;=0.1,R2330&lt;0.2),0.1,IF(AND(R2330&gt;=0.2,R2330&lt;0.3),0.2,IF(R2330&gt;0.3,0.3,)))),REFERENCIAS!$C:$D,2,0)*VLOOKUP($R$2,PONDERADORES!$A$11:$G$11,7,0)</f>
        <v>15</v>
      </c>
      <c r="AA2330" s="92"/>
      <c r="AB2330" s="95" t="e">
        <f t="shared" ca="1" si="143"/>
        <v>#REF!</v>
      </c>
      <c r="AC2330" s="23" t="e">
        <f ca="1">IF(AB2330&gt;REFERENCIAS!$C$62,REFERENCIAS!$B$62,IF(AND(AB2330&gt;=REFERENCIAS!$C$63,AB2330&lt;REFERENCIAS!$D$63),REFERENCIAS!$B$63,IF(AND(AB2330&gt;REFERENCIAS!$C$64,AB2330&lt;=REFERENCIAS!$D$64),REFERENCIAS!$B$64,IF(AND(AB2330&gt;=REFERENCIAS!$C$65,AB2330&lt;REFERENCIAS!$D$65),REFERENCIAS!$B$65, "Revisar"))))</f>
        <v>#REF!</v>
      </c>
      <c r="AD2330" s="94" t="e">
        <f ca="1">VLOOKUP(AC2330,REFERENCIAS!$B$62:$G$65,4,FALSE)</f>
        <v>#REF!</v>
      </c>
    </row>
    <row r="2331" spans="1:30" ht="17.25" x14ac:dyDescent="0.25">
      <c r="A2331" s="74"/>
      <c r="B2331" s="19"/>
      <c r="C2331" s="19"/>
      <c r="D2331" s="50"/>
      <c r="E2331" s="73"/>
      <c r="F2331" s="74"/>
      <c r="G2331" s="9"/>
      <c r="H2331" s="48"/>
      <c r="I2331" s="49">
        <f t="shared" ca="1" si="141"/>
        <v>2022</v>
      </c>
      <c r="J2331" s="22">
        <f t="shared" ca="1" si="140"/>
        <v>1</v>
      </c>
      <c r="K2331" s="19"/>
      <c r="L2331" s="73"/>
      <c r="M2331" s="74"/>
      <c r="N2331" s="19"/>
      <c r="O2331" s="73"/>
      <c r="P2331" s="82">
        <v>1</v>
      </c>
      <c r="Q2331" s="24">
        <v>1</v>
      </c>
      <c r="R2331" s="81">
        <f t="shared" si="142"/>
        <v>1</v>
      </c>
      <c r="S2331" s="87"/>
      <c r="T2331" s="19"/>
      <c r="U2331" s="25"/>
      <c r="V2331" s="25"/>
      <c r="W2331" s="81"/>
      <c r="X2331" s="91" t="e">
        <f ca="1">+VLOOKUP(#REF!,REFERENCIAS!$C:$D,2,0)*VLOOKUP(#REF!,PONDERADORES!A:P,IF(AND(INFORMACION!$T2331='REFERENCIAS RIESGO'!$C$36,INFORMACION!$F2331=REFERENCIAS!$C$24),16,IF(INFORMACION!$T2331='REFERENCIAS RIESGO'!$C$36,13,IF(INFORMACION!$F2331=REFERENCIAS!$C$24,10,7))),0)+VLOOKUP(K2331,REFERENCIAS!$C:$D,2,0)*VLOOKUP($K$2,PONDERADORES!A:P,IF(AND(INFORMACION!$T2331='REFERENCIAS RIESGO'!$C$36,INFORMACION!$F2331=REFERENCIAS!$C$24),16,IF(INFORMACION!$T2331='REFERENCIAS RIESGO'!$C$36,13,IF(INFORMACION!$F2331=REFERENCIAS!$C$24,10,7))),0)+VLOOKUP(L2331,REFERENCIAS!$C:$D,2,0)*VLOOKUP($L$2,PONDERADORES!A:P,IF(AND(INFORMACION!$T2331='REFERENCIAS RIESGO'!$C$36,INFORMACION!$F2331=REFERENCIAS!$C$24),16,IF(INFORMACION!$T2331='REFERENCIAS RIESGO'!$C$36,13,IF(INFORMACION!$F2331=REFERENCIAS!$C$24,10,7))),0)+VLOOKUP(F2331,REFERENCIAS!$C:$D,2,0)*VLOOKUP($F$2,PONDERADORES!A:P,IF(AND(INFORMACION!$T2331='REFERENCIAS RIESGO'!$C$36,INFORMACION!$F2331=REFERENCIAS!$C$24),16,IF(INFORMACION!$T2331='REFERENCIAS RIESGO'!$C$36,13,IF(INFORMACION!$F2331=REFERENCIAS!$C$24,10,7))),0)+VLOOKUP(T2331,REFERENCIAS!$C:$D,2,0)*VLOOKUP($T$2,PONDERADORES!A:P,IF(AND(INFORMACION!$T2331='REFERENCIAS RIESGO'!$C$36,INFORMACION!$F2331=REFERENCIAS!$C$24),16,IF(INFORMACION!$T2331='REFERENCIAS RIESGO'!$C$36,13,IF(INFORMACION!$F2331=REFERENCIAS!$C$24,10,7))),0)+VLOOKUP(IF(J2331&lt;=0.2,0.2,IF(AND(J2331&gt;0.2,J2331&lt;=0.4),0.4,IF(AND(J2331&gt;0.4,J2331&lt;=0.6),0.6,IF(AND(J2331&gt;0.6,J2331&lt;=0.8),0.8,IF(AND(J2331&gt;0.8,J2331&lt;=1),1))))),REFERENCIAS!$C:$D,2,0)*VLOOKUP($J$2,PONDERADORES!A:P,IF(AND(INFORMACION!$T2331='REFERENCIAS RIESGO'!$C$36,INFORMACION!$F2331=REFERENCIAS!$C$24),16,IF(INFORMACION!$T2331='REFERENCIAS RIESGO'!$C$36,13,IF(INFORMACION!$F2331=REFERENCIAS!$C$24,10,7))),0)</f>
        <v>#REF!</v>
      </c>
      <c r="Y2331" s="68">
        <f>+VLOOKUP(M2331,REFERENCIAS!$C:$D,2,0)*VLOOKUP($M$2,PONDERADORES!$A$7:$G$9,7,0)+VLOOKUP(N2331,REFERENCIAS!$C:$D,2,0)*VLOOKUP($N$2,PONDERADORES!$A$7:$G$9,7,0)+VLOOKUP(O2331,REFERENCIAS!$C:$D,2,0)*VLOOKUP($O$2,PONDERADORES!$A$7:$G$9,7,0)</f>
        <v>0.2</v>
      </c>
      <c r="Z2331" s="2">
        <f>+VLOOKUP(IF(R2331&lt;0.1,0,IF(AND(R2331&gt;=0.1,R2331&lt;0.2),0.1,IF(AND(R2331&gt;=0.2,R2331&lt;0.3),0.2,IF(R2331&gt;0.3,0.3,)))),REFERENCIAS!$C:$D,2,0)*VLOOKUP($R$2,PONDERADORES!$A$11:$G$11,7,0)</f>
        <v>15</v>
      </c>
      <c r="AA2331" s="92"/>
      <c r="AB2331" s="95" t="e">
        <f t="shared" ca="1" si="143"/>
        <v>#REF!</v>
      </c>
      <c r="AC2331" s="23" t="e">
        <f ca="1">IF(AB2331&gt;REFERENCIAS!$C$62,REFERENCIAS!$B$62,IF(AND(AB2331&gt;=REFERENCIAS!$C$63,AB2331&lt;REFERENCIAS!$D$63),REFERENCIAS!$B$63,IF(AND(AB2331&gt;REFERENCIAS!$C$64,AB2331&lt;=REFERENCIAS!$D$64),REFERENCIAS!$B$64,IF(AND(AB2331&gt;=REFERENCIAS!$C$65,AB2331&lt;REFERENCIAS!$D$65),REFERENCIAS!$B$65, "Revisar"))))</f>
        <v>#REF!</v>
      </c>
      <c r="AD2331" s="94" t="e">
        <f ca="1">VLOOKUP(AC2331,REFERENCIAS!$B$62:$G$65,4,FALSE)</f>
        <v>#REF!</v>
      </c>
    </row>
    <row r="2332" spans="1:30" ht="17.25" x14ac:dyDescent="0.25">
      <c r="A2332" s="74"/>
      <c r="B2332" s="19"/>
      <c r="C2332" s="19"/>
      <c r="D2332" s="50"/>
      <c r="E2332" s="73"/>
      <c r="F2332" s="74"/>
      <c r="G2332" s="9"/>
      <c r="H2332" s="48"/>
      <c r="I2332" s="49">
        <f t="shared" ca="1" si="141"/>
        <v>2022</v>
      </c>
      <c r="J2332" s="22">
        <f t="shared" ca="1" si="140"/>
        <v>1</v>
      </c>
      <c r="K2332" s="19"/>
      <c r="L2332" s="73"/>
      <c r="M2332" s="74"/>
      <c r="N2332" s="19"/>
      <c r="O2332" s="73"/>
      <c r="P2332" s="82">
        <v>1</v>
      </c>
      <c r="Q2332" s="24">
        <v>1</v>
      </c>
      <c r="R2332" s="81">
        <f t="shared" si="142"/>
        <v>1</v>
      </c>
      <c r="S2332" s="87"/>
      <c r="T2332" s="19"/>
      <c r="U2332" s="25"/>
      <c r="V2332" s="25"/>
      <c r="W2332" s="81"/>
      <c r="X2332" s="91" t="e">
        <f ca="1">+VLOOKUP(#REF!,REFERENCIAS!$C:$D,2,0)*VLOOKUP(#REF!,PONDERADORES!A:P,IF(AND(INFORMACION!$T2332='REFERENCIAS RIESGO'!$C$36,INFORMACION!$F2332=REFERENCIAS!$C$24),16,IF(INFORMACION!$T2332='REFERENCIAS RIESGO'!$C$36,13,IF(INFORMACION!$F2332=REFERENCIAS!$C$24,10,7))),0)+VLOOKUP(K2332,REFERENCIAS!$C:$D,2,0)*VLOOKUP($K$2,PONDERADORES!A:P,IF(AND(INFORMACION!$T2332='REFERENCIAS RIESGO'!$C$36,INFORMACION!$F2332=REFERENCIAS!$C$24),16,IF(INFORMACION!$T2332='REFERENCIAS RIESGO'!$C$36,13,IF(INFORMACION!$F2332=REFERENCIAS!$C$24,10,7))),0)+VLOOKUP(L2332,REFERENCIAS!$C:$D,2,0)*VLOOKUP($L$2,PONDERADORES!A:P,IF(AND(INFORMACION!$T2332='REFERENCIAS RIESGO'!$C$36,INFORMACION!$F2332=REFERENCIAS!$C$24),16,IF(INFORMACION!$T2332='REFERENCIAS RIESGO'!$C$36,13,IF(INFORMACION!$F2332=REFERENCIAS!$C$24,10,7))),0)+VLOOKUP(F2332,REFERENCIAS!$C:$D,2,0)*VLOOKUP($F$2,PONDERADORES!A:P,IF(AND(INFORMACION!$T2332='REFERENCIAS RIESGO'!$C$36,INFORMACION!$F2332=REFERENCIAS!$C$24),16,IF(INFORMACION!$T2332='REFERENCIAS RIESGO'!$C$36,13,IF(INFORMACION!$F2332=REFERENCIAS!$C$24,10,7))),0)+VLOOKUP(T2332,REFERENCIAS!$C:$D,2,0)*VLOOKUP($T$2,PONDERADORES!A:P,IF(AND(INFORMACION!$T2332='REFERENCIAS RIESGO'!$C$36,INFORMACION!$F2332=REFERENCIAS!$C$24),16,IF(INFORMACION!$T2332='REFERENCIAS RIESGO'!$C$36,13,IF(INFORMACION!$F2332=REFERENCIAS!$C$24,10,7))),0)+VLOOKUP(IF(J2332&lt;=0.2,0.2,IF(AND(J2332&gt;0.2,J2332&lt;=0.4),0.4,IF(AND(J2332&gt;0.4,J2332&lt;=0.6),0.6,IF(AND(J2332&gt;0.6,J2332&lt;=0.8),0.8,IF(AND(J2332&gt;0.8,J2332&lt;=1),1))))),REFERENCIAS!$C:$D,2,0)*VLOOKUP($J$2,PONDERADORES!A:P,IF(AND(INFORMACION!$T2332='REFERENCIAS RIESGO'!$C$36,INFORMACION!$F2332=REFERENCIAS!$C$24),16,IF(INFORMACION!$T2332='REFERENCIAS RIESGO'!$C$36,13,IF(INFORMACION!$F2332=REFERENCIAS!$C$24,10,7))),0)</f>
        <v>#REF!</v>
      </c>
      <c r="Y2332" s="68">
        <f>+VLOOKUP(M2332,REFERENCIAS!$C:$D,2,0)*VLOOKUP($M$2,PONDERADORES!$A$7:$G$9,7,0)+VLOOKUP(N2332,REFERENCIAS!$C:$D,2,0)*VLOOKUP($N$2,PONDERADORES!$A$7:$G$9,7,0)+VLOOKUP(O2332,REFERENCIAS!$C:$D,2,0)*VLOOKUP($O$2,PONDERADORES!$A$7:$G$9,7,0)</f>
        <v>0.2</v>
      </c>
      <c r="Z2332" s="2">
        <f>+VLOOKUP(IF(R2332&lt;0.1,0,IF(AND(R2332&gt;=0.1,R2332&lt;0.2),0.1,IF(AND(R2332&gt;=0.2,R2332&lt;0.3),0.2,IF(R2332&gt;0.3,0.3,)))),REFERENCIAS!$C:$D,2,0)*VLOOKUP($R$2,PONDERADORES!$A$11:$G$11,7,0)</f>
        <v>15</v>
      </c>
      <c r="AA2332" s="92"/>
      <c r="AB2332" s="95" t="e">
        <f t="shared" ca="1" si="143"/>
        <v>#REF!</v>
      </c>
      <c r="AC2332" s="23" t="e">
        <f ca="1">IF(AB2332&gt;REFERENCIAS!$C$62,REFERENCIAS!$B$62,IF(AND(AB2332&gt;=REFERENCIAS!$C$63,AB2332&lt;REFERENCIAS!$D$63),REFERENCIAS!$B$63,IF(AND(AB2332&gt;REFERENCIAS!$C$64,AB2332&lt;=REFERENCIAS!$D$64),REFERENCIAS!$B$64,IF(AND(AB2332&gt;=REFERENCIAS!$C$65,AB2332&lt;REFERENCIAS!$D$65),REFERENCIAS!$B$65, "Revisar"))))</f>
        <v>#REF!</v>
      </c>
      <c r="AD2332" s="94" t="e">
        <f ca="1">VLOOKUP(AC2332,REFERENCIAS!$B$62:$G$65,4,FALSE)</f>
        <v>#REF!</v>
      </c>
    </row>
    <row r="2333" spans="1:30" ht="17.25" x14ac:dyDescent="0.25">
      <c r="A2333" s="74"/>
      <c r="B2333" s="19"/>
      <c r="C2333" s="19"/>
      <c r="D2333" s="50"/>
      <c r="E2333" s="73"/>
      <c r="F2333" s="74"/>
      <c r="G2333" s="9"/>
      <c r="H2333" s="48"/>
      <c r="I2333" s="49">
        <f t="shared" ca="1" si="141"/>
        <v>2022</v>
      </c>
      <c r="J2333" s="22">
        <f t="shared" ca="1" si="140"/>
        <v>1</v>
      </c>
      <c r="K2333" s="19"/>
      <c r="L2333" s="73"/>
      <c r="M2333" s="74"/>
      <c r="N2333" s="19"/>
      <c r="O2333" s="73"/>
      <c r="P2333" s="82">
        <v>1</v>
      </c>
      <c r="Q2333" s="24">
        <v>1</v>
      </c>
      <c r="R2333" s="81">
        <f t="shared" si="142"/>
        <v>1</v>
      </c>
      <c r="S2333" s="87"/>
      <c r="T2333" s="19"/>
      <c r="U2333" s="25"/>
      <c r="V2333" s="25"/>
      <c r="W2333" s="81"/>
      <c r="X2333" s="91" t="e">
        <f ca="1">+VLOOKUP(#REF!,REFERENCIAS!$C:$D,2,0)*VLOOKUP(#REF!,PONDERADORES!A:P,IF(AND(INFORMACION!$T2333='REFERENCIAS RIESGO'!$C$36,INFORMACION!$F2333=REFERENCIAS!$C$24),16,IF(INFORMACION!$T2333='REFERENCIAS RIESGO'!$C$36,13,IF(INFORMACION!$F2333=REFERENCIAS!$C$24,10,7))),0)+VLOOKUP(K2333,REFERENCIAS!$C:$D,2,0)*VLOOKUP($K$2,PONDERADORES!A:P,IF(AND(INFORMACION!$T2333='REFERENCIAS RIESGO'!$C$36,INFORMACION!$F2333=REFERENCIAS!$C$24),16,IF(INFORMACION!$T2333='REFERENCIAS RIESGO'!$C$36,13,IF(INFORMACION!$F2333=REFERENCIAS!$C$24,10,7))),0)+VLOOKUP(L2333,REFERENCIAS!$C:$D,2,0)*VLOOKUP($L$2,PONDERADORES!A:P,IF(AND(INFORMACION!$T2333='REFERENCIAS RIESGO'!$C$36,INFORMACION!$F2333=REFERENCIAS!$C$24),16,IF(INFORMACION!$T2333='REFERENCIAS RIESGO'!$C$36,13,IF(INFORMACION!$F2333=REFERENCIAS!$C$24,10,7))),0)+VLOOKUP(F2333,REFERENCIAS!$C:$D,2,0)*VLOOKUP($F$2,PONDERADORES!A:P,IF(AND(INFORMACION!$T2333='REFERENCIAS RIESGO'!$C$36,INFORMACION!$F2333=REFERENCIAS!$C$24),16,IF(INFORMACION!$T2333='REFERENCIAS RIESGO'!$C$36,13,IF(INFORMACION!$F2333=REFERENCIAS!$C$24,10,7))),0)+VLOOKUP(T2333,REFERENCIAS!$C:$D,2,0)*VLOOKUP($T$2,PONDERADORES!A:P,IF(AND(INFORMACION!$T2333='REFERENCIAS RIESGO'!$C$36,INFORMACION!$F2333=REFERENCIAS!$C$24),16,IF(INFORMACION!$T2333='REFERENCIAS RIESGO'!$C$36,13,IF(INFORMACION!$F2333=REFERENCIAS!$C$24,10,7))),0)+VLOOKUP(IF(J2333&lt;=0.2,0.2,IF(AND(J2333&gt;0.2,J2333&lt;=0.4),0.4,IF(AND(J2333&gt;0.4,J2333&lt;=0.6),0.6,IF(AND(J2333&gt;0.6,J2333&lt;=0.8),0.8,IF(AND(J2333&gt;0.8,J2333&lt;=1),1))))),REFERENCIAS!$C:$D,2,0)*VLOOKUP($J$2,PONDERADORES!A:P,IF(AND(INFORMACION!$T2333='REFERENCIAS RIESGO'!$C$36,INFORMACION!$F2333=REFERENCIAS!$C$24),16,IF(INFORMACION!$T2333='REFERENCIAS RIESGO'!$C$36,13,IF(INFORMACION!$F2333=REFERENCIAS!$C$24,10,7))),0)</f>
        <v>#REF!</v>
      </c>
      <c r="Y2333" s="68">
        <f>+VLOOKUP(M2333,REFERENCIAS!$C:$D,2,0)*VLOOKUP($M$2,PONDERADORES!$A$7:$G$9,7,0)+VLOOKUP(N2333,REFERENCIAS!$C:$D,2,0)*VLOOKUP($N$2,PONDERADORES!$A$7:$G$9,7,0)+VLOOKUP(O2333,REFERENCIAS!$C:$D,2,0)*VLOOKUP($O$2,PONDERADORES!$A$7:$G$9,7,0)</f>
        <v>0.2</v>
      </c>
      <c r="Z2333" s="2">
        <f>+VLOOKUP(IF(R2333&lt;0.1,0,IF(AND(R2333&gt;=0.1,R2333&lt;0.2),0.1,IF(AND(R2333&gt;=0.2,R2333&lt;0.3),0.2,IF(R2333&gt;0.3,0.3,)))),REFERENCIAS!$C:$D,2,0)*VLOOKUP($R$2,PONDERADORES!$A$11:$G$11,7,0)</f>
        <v>15</v>
      </c>
      <c r="AA2333" s="92"/>
      <c r="AB2333" s="95" t="e">
        <f t="shared" ca="1" si="143"/>
        <v>#REF!</v>
      </c>
      <c r="AC2333" s="23" t="e">
        <f ca="1">IF(AB2333&gt;REFERENCIAS!$C$62,REFERENCIAS!$B$62,IF(AND(AB2333&gt;=REFERENCIAS!$C$63,AB2333&lt;REFERENCIAS!$D$63),REFERENCIAS!$B$63,IF(AND(AB2333&gt;REFERENCIAS!$C$64,AB2333&lt;=REFERENCIAS!$D$64),REFERENCIAS!$B$64,IF(AND(AB2333&gt;=REFERENCIAS!$C$65,AB2333&lt;REFERENCIAS!$D$65),REFERENCIAS!$B$65, "Revisar"))))</f>
        <v>#REF!</v>
      </c>
      <c r="AD2333" s="94" t="e">
        <f ca="1">VLOOKUP(AC2333,REFERENCIAS!$B$62:$G$65,4,FALSE)</f>
        <v>#REF!</v>
      </c>
    </row>
    <row r="2334" spans="1:30" ht="17.25" x14ac:dyDescent="0.25">
      <c r="A2334" s="74"/>
      <c r="B2334" s="19"/>
      <c r="C2334" s="19"/>
      <c r="D2334" s="50"/>
      <c r="E2334" s="73"/>
      <c r="F2334" s="74"/>
      <c r="G2334" s="9"/>
      <c r="H2334" s="48"/>
      <c r="I2334" s="49">
        <f t="shared" ca="1" si="141"/>
        <v>2022</v>
      </c>
      <c r="J2334" s="22">
        <f t="shared" ca="1" si="140"/>
        <v>1</v>
      </c>
      <c r="K2334" s="19"/>
      <c r="L2334" s="73"/>
      <c r="M2334" s="74"/>
      <c r="N2334" s="19"/>
      <c r="O2334" s="73"/>
      <c r="P2334" s="82">
        <v>1</v>
      </c>
      <c r="Q2334" s="24">
        <v>1</v>
      </c>
      <c r="R2334" s="81">
        <f t="shared" si="142"/>
        <v>1</v>
      </c>
      <c r="S2334" s="87"/>
      <c r="T2334" s="19"/>
      <c r="U2334" s="25"/>
      <c r="V2334" s="25"/>
      <c r="W2334" s="81"/>
      <c r="X2334" s="91" t="e">
        <f ca="1">+VLOOKUP(#REF!,REFERENCIAS!$C:$D,2,0)*VLOOKUP(#REF!,PONDERADORES!A:P,IF(AND(INFORMACION!$T2334='REFERENCIAS RIESGO'!$C$36,INFORMACION!$F2334=REFERENCIAS!$C$24),16,IF(INFORMACION!$T2334='REFERENCIAS RIESGO'!$C$36,13,IF(INFORMACION!$F2334=REFERENCIAS!$C$24,10,7))),0)+VLOOKUP(K2334,REFERENCIAS!$C:$D,2,0)*VLOOKUP($K$2,PONDERADORES!A:P,IF(AND(INFORMACION!$T2334='REFERENCIAS RIESGO'!$C$36,INFORMACION!$F2334=REFERENCIAS!$C$24),16,IF(INFORMACION!$T2334='REFERENCIAS RIESGO'!$C$36,13,IF(INFORMACION!$F2334=REFERENCIAS!$C$24,10,7))),0)+VLOOKUP(L2334,REFERENCIAS!$C:$D,2,0)*VLOOKUP($L$2,PONDERADORES!A:P,IF(AND(INFORMACION!$T2334='REFERENCIAS RIESGO'!$C$36,INFORMACION!$F2334=REFERENCIAS!$C$24),16,IF(INFORMACION!$T2334='REFERENCIAS RIESGO'!$C$36,13,IF(INFORMACION!$F2334=REFERENCIAS!$C$24,10,7))),0)+VLOOKUP(F2334,REFERENCIAS!$C:$D,2,0)*VLOOKUP($F$2,PONDERADORES!A:P,IF(AND(INFORMACION!$T2334='REFERENCIAS RIESGO'!$C$36,INFORMACION!$F2334=REFERENCIAS!$C$24),16,IF(INFORMACION!$T2334='REFERENCIAS RIESGO'!$C$36,13,IF(INFORMACION!$F2334=REFERENCIAS!$C$24,10,7))),0)+VLOOKUP(T2334,REFERENCIAS!$C:$D,2,0)*VLOOKUP($T$2,PONDERADORES!A:P,IF(AND(INFORMACION!$T2334='REFERENCIAS RIESGO'!$C$36,INFORMACION!$F2334=REFERENCIAS!$C$24),16,IF(INFORMACION!$T2334='REFERENCIAS RIESGO'!$C$36,13,IF(INFORMACION!$F2334=REFERENCIAS!$C$24,10,7))),0)+VLOOKUP(IF(J2334&lt;=0.2,0.2,IF(AND(J2334&gt;0.2,J2334&lt;=0.4),0.4,IF(AND(J2334&gt;0.4,J2334&lt;=0.6),0.6,IF(AND(J2334&gt;0.6,J2334&lt;=0.8),0.8,IF(AND(J2334&gt;0.8,J2334&lt;=1),1))))),REFERENCIAS!$C:$D,2,0)*VLOOKUP($J$2,PONDERADORES!A:P,IF(AND(INFORMACION!$T2334='REFERENCIAS RIESGO'!$C$36,INFORMACION!$F2334=REFERENCIAS!$C$24),16,IF(INFORMACION!$T2334='REFERENCIAS RIESGO'!$C$36,13,IF(INFORMACION!$F2334=REFERENCIAS!$C$24,10,7))),0)</f>
        <v>#REF!</v>
      </c>
      <c r="Y2334" s="68">
        <f>+VLOOKUP(M2334,REFERENCIAS!$C:$D,2,0)*VLOOKUP($M$2,PONDERADORES!$A$7:$G$9,7,0)+VLOOKUP(N2334,REFERENCIAS!$C:$D,2,0)*VLOOKUP($N$2,PONDERADORES!$A$7:$G$9,7,0)+VLOOKUP(O2334,REFERENCIAS!$C:$D,2,0)*VLOOKUP($O$2,PONDERADORES!$A$7:$G$9,7,0)</f>
        <v>0.2</v>
      </c>
      <c r="Z2334" s="2">
        <f>+VLOOKUP(IF(R2334&lt;0.1,0,IF(AND(R2334&gt;=0.1,R2334&lt;0.2),0.1,IF(AND(R2334&gt;=0.2,R2334&lt;0.3),0.2,IF(R2334&gt;0.3,0.3,)))),REFERENCIAS!$C:$D,2,0)*VLOOKUP($R$2,PONDERADORES!$A$11:$G$11,7,0)</f>
        <v>15</v>
      </c>
      <c r="AA2334" s="92"/>
      <c r="AB2334" s="95" t="e">
        <f t="shared" ca="1" si="143"/>
        <v>#REF!</v>
      </c>
      <c r="AC2334" s="23" t="e">
        <f ca="1">IF(AB2334&gt;REFERENCIAS!$C$62,REFERENCIAS!$B$62,IF(AND(AB2334&gt;=REFERENCIAS!$C$63,AB2334&lt;REFERENCIAS!$D$63),REFERENCIAS!$B$63,IF(AND(AB2334&gt;REFERENCIAS!$C$64,AB2334&lt;=REFERENCIAS!$D$64),REFERENCIAS!$B$64,IF(AND(AB2334&gt;=REFERENCIAS!$C$65,AB2334&lt;REFERENCIAS!$D$65),REFERENCIAS!$B$65, "Revisar"))))</f>
        <v>#REF!</v>
      </c>
      <c r="AD2334" s="94" t="e">
        <f ca="1">VLOOKUP(AC2334,REFERENCIAS!$B$62:$G$65,4,FALSE)</f>
        <v>#REF!</v>
      </c>
    </row>
    <row r="2335" spans="1:30" ht="17.25" x14ac:dyDescent="0.25">
      <c r="A2335" s="74"/>
      <c r="B2335" s="19"/>
      <c r="C2335" s="19"/>
      <c r="D2335" s="50"/>
      <c r="E2335" s="73"/>
      <c r="F2335" s="74"/>
      <c r="G2335" s="9"/>
      <c r="H2335" s="48"/>
      <c r="I2335" s="49">
        <f t="shared" ca="1" si="141"/>
        <v>2022</v>
      </c>
      <c r="J2335" s="22">
        <f t="shared" ca="1" si="140"/>
        <v>1</v>
      </c>
      <c r="K2335" s="19"/>
      <c r="L2335" s="73"/>
      <c r="M2335" s="74"/>
      <c r="N2335" s="19"/>
      <c r="O2335" s="73"/>
      <c r="P2335" s="82">
        <v>1</v>
      </c>
      <c r="Q2335" s="24">
        <v>1</v>
      </c>
      <c r="R2335" s="81">
        <f t="shared" si="142"/>
        <v>1</v>
      </c>
      <c r="S2335" s="87"/>
      <c r="T2335" s="19"/>
      <c r="U2335" s="25"/>
      <c r="V2335" s="25"/>
      <c r="W2335" s="81"/>
      <c r="X2335" s="91" t="e">
        <f ca="1">+VLOOKUP(#REF!,REFERENCIAS!$C:$D,2,0)*VLOOKUP(#REF!,PONDERADORES!A:P,IF(AND(INFORMACION!$T2335='REFERENCIAS RIESGO'!$C$36,INFORMACION!$F2335=REFERENCIAS!$C$24),16,IF(INFORMACION!$T2335='REFERENCIAS RIESGO'!$C$36,13,IF(INFORMACION!$F2335=REFERENCIAS!$C$24,10,7))),0)+VLOOKUP(K2335,REFERENCIAS!$C:$D,2,0)*VLOOKUP($K$2,PONDERADORES!A:P,IF(AND(INFORMACION!$T2335='REFERENCIAS RIESGO'!$C$36,INFORMACION!$F2335=REFERENCIAS!$C$24),16,IF(INFORMACION!$T2335='REFERENCIAS RIESGO'!$C$36,13,IF(INFORMACION!$F2335=REFERENCIAS!$C$24,10,7))),0)+VLOOKUP(L2335,REFERENCIAS!$C:$D,2,0)*VLOOKUP($L$2,PONDERADORES!A:P,IF(AND(INFORMACION!$T2335='REFERENCIAS RIESGO'!$C$36,INFORMACION!$F2335=REFERENCIAS!$C$24),16,IF(INFORMACION!$T2335='REFERENCIAS RIESGO'!$C$36,13,IF(INFORMACION!$F2335=REFERENCIAS!$C$24,10,7))),0)+VLOOKUP(F2335,REFERENCIAS!$C:$D,2,0)*VLOOKUP($F$2,PONDERADORES!A:P,IF(AND(INFORMACION!$T2335='REFERENCIAS RIESGO'!$C$36,INFORMACION!$F2335=REFERENCIAS!$C$24),16,IF(INFORMACION!$T2335='REFERENCIAS RIESGO'!$C$36,13,IF(INFORMACION!$F2335=REFERENCIAS!$C$24,10,7))),0)+VLOOKUP(T2335,REFERENCIAS!$C:$D,2,0)*VLOOKUP($T$2,PONDERADORES!A:P,IF(AND(INFORMACION!$T2335='REFERENCIAS RIESGO'!$C$36,INFORMACION!$F2335=REFERENCIAS!$C$24),16,IF(INFORMACION!$T2335='REFERENCIAS RIESGO'!$C$36,13,IF(INFORMACION!$F2335=REFERENCIAS!$C$24,10,7))),0)+VLOOKUP(IF(J2335&lt;=0.2,0.2,IF(AND(J2335&gt;0.2,J2335&lt;=0.4),0.4,IF(AND(J2335&gt;0.4,J2335&lt;=0.6),0.6,IF(AND(J2335&gt;0.6,J2335&lt;=0.8),0.8,IF(AND(J2335&gt;0.8,J2335&lt;=1),1))))),REFERENCIAS!$C:$D,2,0)*VLOOKUP($J$2,PONDERADORES!A:P,IF(AND(INFORMACION!$T2335='REFERENCIAS RIESGO'!$C$36,INFORMACION!$F2335=REFERENCIAS!$C$24),16,IF(INFORMACION!$T2335='REFERENCIAS RIESGO'!$C$36,13,IF(INFORMACION!$F2335=REFERENCIAS!$C$24,10,7))),0)</f>
        <v>#REF!</v>
      </c>
      <c r="Y2335" s="68">
        <f>+VLOOKUP(M2335,REFERENCIAS!$C:$D,2,0)*VLOOKUP($M$2,PONDERADORES!$A$7:$G$9,7,0)+VLOOKUP(N2335,REFERENCIAS!$C:$D,2,0)*VLOOKUP($N$2,PONDERADORES!$A$7:$G$9,7,0)+VLOOKUP(O2335,REFERENCIAS!$C:$D,2,0)*VLOOKUP($O$2,PONDERADORES!$A$7:$G$9,7,0)</f>
        <v>0.2</v>
      </c>
      <c r="Z2335" s="2">
        <f>+VLOOKUP(IF(R2335&lt;0.1,0,IF(AND(R2335&gt;=0.1,R2335&lt;0.2),0.1,IF(AND(R2335&gt;=0.2,R2335&lt;0.3),0.2,IF(R2335&gt;0.3,0.3,)))),REFERENCIAS!$C:$D,2,0)*VLOOKUP($R$2,PONDERADORES!$A$11:$G$11,7,0)</f>
        <v>15</v>
      </c>
      <c r="AA2335" s="92"/>
      <c r="AB2335" s="95" t="e">
        <f t="shared" ca="1" si="143"/>
        <v>#REF!</v>
      </c>
      <c r="AC2335" s="23" t="e">
        <f ca="1">IF(AB2335&gt;REFERENCIAS!$C$62,REFERENCIAS!$B$62,IF(AND(AB2335&gt;=REFERENCIAS!$C$63,AB2335&lt;REFERENCIAS!$D$63),REFERENCIAS!$B$63,IF(AND(AB2335&gt;REFERENCIAS!$C$64,AB2335&lt;=REFERENCIAS!$D$64),REFERENCIAS!$B$64,IF(AND(AB2335&gt;=REFERENCIAS!$C$65,AB2335&lt;REFERENCIAS!$D$65),REFERENCIAS!$B$65, "Revisar"))))</f>
        <v>#REF!</v>
      </c>
      <c r="AD2335" s="94" t="e">
        <f ca="1">VLOOKUP(AC2335,REFERENCIAS!$B$62:$G$65,4,FALSE)</f>
        <v>#REF!</v>
      </c>
    </row>
    <row r="2336" spans="1:30" ht="17.25" x14ac:dyDescent="0.25">
      <c r="A2336" s="74"/>
      <c r="B2336" s="19"/>
      <c r="C2336" s="19"/>
      <c r="D2336" s="50"/>
      <c r="E2336" s="73"/>
      <c r="F2336" s="74"/>
      <c r="G2336" s="9"/>
      <c r="H2336" s="48"/>
      <c r="I2336" s="49">
        <f t="shared" ca="1" si="141"/>
        <v>2022</v>
      </c>
      <c r="J2336" s="22">
        <f t="shared" ca="1" si="140"/>
        <v>1</v>
      </c>
      <c r="K2336" s="19"/>
      <c r="L2336" s="73"/>
      <c r="M2336" s="74"/>
      <c r="N2336" s="19"/>
      <c r="O2336" s="73"/>
      <c r="P2336" s="82">
        <v>1</v>
      </c>
      <c r="Q2336" s="24">
        <v>1</v>
      </c>
      <c r="R2336" s="81">
        <f t="shared" si="142"/>
        <v>1</v>
      </c>
      <c r="S2336" s="87"/>
      <c r="T2336" s="19"/>
      <c r="U2336" s="25"/>
      <c r="V2336" s="25"/>
      <c r="W2336" s="81"/>
      <c r="X2336" s="91" t="e">
        <f ca="1">+VLOOKUP(#REF!,REFERENCIAS!$C:$D,2,0)*VLOOKUP(#REF!,PONDERADORES!A:P,IF(AND(INFORMACION!$T2336='REFERENCIAS RIESGO'!$C$36,INFORMACION!$F2336=REFERENCIAS!$C$24),16,IF(INFORMACION!$T2336='REFERENCIAS RIESGO'!$C$36,13,IF(INFORMACION!$F2336=REFERENCIAS!$C$24,10,7))),0)+VLOOKUP(K2336,REFERENCIAS!$C:$D,2,0)*VLOOKUP($K$2,PONDERADORES!A:P,IF(AND(INFORMACION!$T2336='REFERENCIAS RIESGO'!$C$36,INFORMACION!$F2336=REFERENCIAS!$C$24),16,IF(INFORMACION!$T2336='REFERENCIAS RIESGO'!$C$36,13,IF(INFORMACION!$F2336=REFERENCIAS!$C$24,10,7))),0)+VLOOKUP(L2336,REFERENCIAS!$C:$D,2,0)*VLOOKUP($L$2,PONDERADORES!A:P,IF(AND(INFORMACION!$T2336='REFERENCIAS RIESGO'!$C$36,INFORMACION!$F2336=REFERENCIAS!$C$24),16,IF(INFORMACION!$T2336='REFERENCIAS RIESGO'!$C$36,13,IF(INFORMACION!$F2336=REFERENCIAS!$C$24,10,7))),0)+VLOOKUP(F2336,REFERENCIAS!$C:$D,2,0)*VLOOKUP($F$2,PONDERADORES!A:P,IF(AND(INFORMACION!$T2336='REFERENCIAS RIESGO'!$C$36,INFORMACION!$F2336=REFERENCIAS!$C$24),16,IF(INFORMACION!$T2336='REFERENCIAS RIESGO'!$C$36,13,IF(INFORMACION!$F2336=REFERENCIAS!$C$24,10,7))),0)+VLOOKUP(T2336,REFERENCIAS!$C:$D,2,0)*VLOOKUP($T$2,PONDERADORES!A:P,IF(AND(INFORMACION!$T2336='REFERENCIAS RIESGO'!$C$36,INFORMACION!$F2336=REFERENCIAS!$C$24),16,IF(INFORMACION!$T2336='REFERENCIAS RIESGO'!$C$36,13,IF(INFORMACION!$F2336=REFERENCIAS!$C$24,10,7))),0)+VLOOKUP(IF(J2336&lt;=0.2,0.2,IF(AND(J2336&gt;0.2,J2336&lt;=0.4),0.4,IF(AND(J2336&gt;0.4,J2336&lt;=0.6),0.6,IF(AND(J2336&gt;0.6,J2336&lt;=0.8),0.8,IF(AND(J2336&gt;0.8,J2336&lt;=1),1))))),REFERENCIAS!$C:$D,2,0)*VLOOKUP($J$2,PONDERADORES!A:P,IF(AND(INFORMACION!$T2336='REFERENCIAS RIESGO'!$C$36,INFORMACION!$F2336=REFERENCIAS!$C$24),16,IF(INFORMACION!$T2336='REFERENCIAS RIESGO'!$C$36,13,IF(INFORMACION!$F2336=REFERENCIAS!$C$24,10,7))),0)</f>
        <v>#REF!</v>
      </c>
      <c r="Y2336" s="68">
        <f>+VLOOKUP(M2336,REFERENCIAS!$C:$D,2,0)*VLOOKUP($M$2,PONDERADORES!$A$7:$G$9,7,0)+VLOOKUP(N2336,REFERENCIAS!$C:$D,2,0)*VLOOKUP($N$2,PONDERADORES!$A$7:$G$9,7,0)+VLOOKUP(O2336,REFERENCIAS!$C:$D,2,0)*VLOOKUP($O$2,PONDERADORES!$A$7:$G$9,7,0)</f>
        <v>0.2</v>
      </c>
      <c r="Z2336" s="2">
        <f>+VLOOKUP(IF(R2336&lt;0.1,0,IF(AND(R2336&gt;=0.1,R2336&lt;0.2),0.1,IF(AND(R2336&gt;=0.2,R2336&lt;0.3),0.2,IF(R2336&gt;0.3,0.3,)))),REFERENCIAS!$C:$D,2,0)*VLOOKUP($R$2,PONDERADORES!$A$11:$G$11,7,0)</f>
        <v>15</v>
      </c>
      <c r="AA2336" s="92"/>
      <c r="AB2336" s="95" t="e">
        <f t="shared" ca="1" si="143"/>
        <v>#REF!</v>
      </c>
      <c r="AC2336" s="23" t="e">
        <f ca="1">IF(AB2336&gt;REFERENCIAS!$C$62,REFERENCIAS!$B$62,IF(AND(AB2336&gt;=REFERENCIAS!$C$63,AB2336&lt;REFERENCIAS!$D$63),REFERENCIAS!$B$63,IF(AND(AB2336&gt;REFERENCIAS!$C$64,AB2336&lt;=REFERENCIAS!$D$64),REFERENCIAS!$B$64,IF(AND(AB2336&gt;=REFERENCIAS!$C$65,AB2336&lt;REFERENCIAS!$D$65),REFERENCIAS!$B$65, "Revisar"))))</f>
        <v>#REF!</v>
      </c>
      <c r="AD2336" s="94" t="e">
        <f ca="1">VLOOKUP(AC2336,REFERENCIAS!$B$62:$G$65,4,FALSE)</f>
        <v>#REF!</v>
      </c>
    </row>
    <row r="2337" spans="1:30" ht="17.25" x14ac:dyDescent="0.25">
      <c r="A2337" s="74"/>
      <c r="B2337" s="19"/>
      <c r="C2337" s="19"/>
      <c r="D2337" s="50"/>
      <c r="E2337" s="73"/>
      <c r="F2337" s="74"/>
      <c r="G2337" s="9"/>
      <c r="H2337" s="48"/>
      <c r="I2337" s="49">
        <f t="shared" ca="1" si="141"/>
        <v>2022</v>
      </c>
      <c r="J2337" s="22">
        <f t="shared" ca="1" si="140"/>
        <v>1</v>
      </c>
      <c r="K2337" s="19"/>
      <c r="L2337" s="73"/>
      <c r="M2337" s="74"/>
      <c r="N2337" s="19"/>
      <c r="O2337" s="73"/>
      <c r="P2337" s="82">
        <v>1</v>
      </c>
      <c r="Q2337" s="24">
        <v>1</v>
      </c>
      <c r="R2337" s="81">
        <f t="shared" si="142"/>
        <v>1</v>
      </c>
      <c r="S2337" s="87"/>
      <c r="T2337" s="19"/>
      <c r="U2337" s="25"/>
      <c r="V2337" s="25"/>
      <c r="W2337" s="81"/>
      <c r="X2337" s="91" t="e">
        <f ca="1">+VLOOKUP(#REF!,REFERENCIAS!$C:$D,2,0)*VLOOKUP(#REF!,PONDERADORES!A:P,IF(AND(INFORMACION!$T2337='REFERENCIAS RIESGO'!$C$36,INFORMACION!$F2337=REFERENCIAS!$C$24),16,IF(INFORMACION!$T2337='REFERENCIAS RIESGO'!$C$36,13,IF(INFORMACION!$F2337=REFERENCIAS!$C$24,10,7))),0)+VLOOKUP(K2337,REFERENCIAS!$C:$D,2,0)*VLOOKUP($K$2,PONDERADORES!A:P,IF(AND(INFORMACION!$T2337='REFERENCIAS RIESGO'!$C$36,INFORMACION!$F2337=REFERENCIAS!$C$24),16,IF(INFORMACION!$T2337='REFERENCIAS RIESGO'!$C$36,13,IF(INFORMACION!$F2337=REFERENCIAS!$C$24,10,7))),0)+VLOOKUP(L2337,REFERENCIAS!$C:$D,2,0)*VLOOKUP($L$2,PONDERADORES!A:P,IF(AND(INFORMACION!$T2337='REFERENCIAS RIESGO'!$C$36,INFORMACION!$F2337=REFERENCIAS!$C$24),16,IF(INFORMACION!$T2337='REFERENCIAS RIESGO'!$C$36,13,IF(INFORMACION!$F2337=REFERENCIAS!$C$24,10,7))),0)+VLOOKUP(F2337,REFERENCIAS!$C:$D,2,0)*VLOOKUP($F$2,PONDERADORES!A:P,IF(AND(INFORMACION!$T2337='REFERENCIAS RIESGO'!$C$36,INFORMACION!$F2337=REFERENCIAS!$C$24),16,IF(INFORMACION!$T2337='REFERENCIAS RIESGO'!$C$36,13,IF(INFORMACION!$F2337=REFERENCIAS!$C$24,10,7))),0)+VLOOKUP(T2337,REFERENCIAS!$C:$D,2,0)*VLOOKUP($T$2,PONDERADORES!A:P,IF(AND(INFORMACION!$T2337='REFERENCIAS RIESGO'!$C$36,INFORMACION!$F2337=REFERENCIAS!$C$24),16,IF(INFORMACION!$T2337='REFERENCIAS RIESGO'!$C$36,13,IF(INFORMACION!$F2337=REFERENCIAS!$C$24,10,7))),0)+VLOOKUP(IF(J2337&lt;=0.2,0.2,IF(AND(J2337&gt;0.2,J2337&lt;=0.4),0.4,IF(AND(J2337&gt;0.4,J2337&lt;=0.6),0.6,IF(AND(J2337&gt;0.6,J2337&lt;=0.8),0.8,IF(AND(J2337&gt;0.8,J2337&lt;=1),1))))),REFERENCIAS!$C:$D,2,0)*VLOOKUP($J$2,PONDERADORES!A:P,IF(AND(INFORMACION!$T2337='REFERENCIAS RIESGO'!$C$36,INFORMACION!$F2337=REFERENCIAS!$C$24),16,IF(INFORMACION!$T2337='REFERENCIAS RIESGO'!$C$36,13,IF(INFORMACION!$F2337=REFERENCIAS!$C$24,10,7))),0)</f>
        <v>#REF!</v>
      </c>
      <c r="Y2337" s="68">
        <f>+VLOOKUP(M2337,REFERENCIAS!$C:$D,2,0)*VLOOKUP($M$2,PONDERADORES!$A$7:$G$9,7,0)+VLOOKUP(N2337,REFERENCIAS!$C:$D,2,0)*VLOOKUP($N$2,PONDERADORES!$A$7:$G$9,7,0)+VLOOKUP(O2337,REFERENCIAS!$C:$D,2,0)*VLOOKUP($O$2,PONDERADORES!$A$7:$G$9,7,0)</f>
        <v>0.2</v>
      </c>
      <c r="Z2337" s="2">
        <f>+VLOOKUP(IF(R2337&lt;0.1,0,IF(AND(R2337&gt;=0.1,R2337&lt;0.2),0.1,IF(AND(R2337&gt;=0.2,R2337&lt;0.3),0.2,IF(R2337&gt;0.3,0.3,)))),REFERENCIAS!$C:$D,2,0)*VLOOKUP($R$2,PONDERADORES!$A$11:$G$11,7,0)</f>
        <v>15</v>
      </c>
      <c r="AA2337" s="92"/>
      <c r="AB2337" s="95" t="e">
        <f t="shared" ca="1" si="143"/>
        <v>#REF!</v>
      </c>
      <c r="AC2337" s="23" t="e">
        <f ca="1">IF(AB2337&gt;REFERENCIAS!$C$62,REFERENCIAS!$B$62,IF(AND(AB2337&gt;=REFERENCIAS!$C$63,AB2337&lt;REFERENCIAS!$D$63),REFERENCIAS!$B$63,IF(AND(AB2337&gt;REFERENCIAS!$C$64,AB2337&lt;=REFERENCIAS!$D$64),REFERENCIAS!$B$64,IF(AND(AB2337&gt;=REFERENCIAS!$C$65,AB2337&lt;REFERENCIAS!$D$65),REFERENCIAS!$B$65, "Revisar"))))</f>
        <v>#REF!</v>
      </c>
      <c r="AD2337" s="94" t="e">
        <f ca="1">VLOOKUP(AC2337,REFERENCIAS!$B$62:$G$65,4,FALSE)</f>
        <v>#REF!</v>
      </c>
    </row>
    <row r="2338" spans="1:30" ht="17.25" x14ac:dyDescent="0.25">
      <c r="A2338" s="74"/>
      <c r="B2338" s="19"/>
      <c r="C2338" s="19"/>
      <c r="D2338" s="50"/>
      <c r="E2338" s="73"/>
      <c r="F2338" s="74"/>
      <c r="G2338" s="9"/>
      <c r="H2338" s="48"/>
      <c r="I2338" s="49">
        <f t="shared" ca="1" si="141"/>
        <v>2022</v>
      </c>
      <c r="J2338" s="22">
        <f t="shared" ca="1" si="140"/>
        <v>1</v>
      </c>
      <c r="K2338" s="19"/>
      <c r="L2338" s="73"/>
      <c r="M2338" s="74"/>
      <c r="N2338" s="19"/>
      <c r="O2338" s="73"/>
      <c r="P2338" s="82">
        <v>1</v>
      </c>
      <c r="Q2338" s="24">
        <v>1</v>
      </c>
      <c r="R2338" s="81">
        <f t="shared" si="142"/>
        <v>1</v>
      </c>
      <c r="S2338" s="87"/>
      <c r="T2338" s="19"/>
      <c r="U2338" s="25"/>
      <c r="V2338" s="25"/>
      <c r="W2338" s="81"/>
      <c r="X2338" s="91" t="e">
        <f ca="1">+VLOOKUP(#REF!,REFERENCIAS!$C:$D,2,0)*VLOOKUP(#REF!,PONDERADORES!A:P,IF(AND(INFORMACION!$T2338='REFERENCIAS RIESGO'!$C$36,INFORMACION!$F2338=REFERENCIAS!$C$24),16,IF(INFORMACION!$T2338='REFERENCIAS RIESGO'!$C$36,13,IF(INFORMACION!$F2338=REFERENCIAS!$C$24,10,7))),0)+VLOOKUP(K2338,REFERENCIAS!$C:$D,2,0)*VLOOKUP($K$2,PONDERADORES!A:P,IF(AND(INFORMACION!$T2338='REFERENCIAS RIESGO'!$C$36,INFORMACION!$F2338=REFERENCIAS!$C$24),16,IF(INFORMACION!$T2338='REFERENCIAS RIESGO'!$C$36,13,IF(INFORMACION!$F2338=REFERENCIAS!$C$24,10,7))),0)+VLOOKUP(L2338,REFERENCIAS!$C:$D,2,0)*VLOOKUP($L$2,PONDERADORES!A:P,IF(AND(INFORMACION!$T2338='REFERENCIAS RIESGO'!$C$36,INFORMACION!$F2338=REFERENCIAS!$C$24),16,IF(INFORMACION!$T2338='REFERENCIAS RIESGO'!$C$36,13,IF(INFORMACION!$F2338=REFERENCIAS!$C$24,10,7))),0)+VLOOKUP(F2338,REFERENCIAS!$C:$D,2,0)*VLOOKUP($F$2,PONDERADORES!A:P,IF(AND(INFORMACION!$T2338='REFERENCIAS RIESGO'!$C$36,INFORMACION!$F2338=REFERENCIAS!$C$24),16,IF(INFORMACION!$T2338='REFERENCIAS RIESGO'!$C$36,13,IF(INFORMACION!$F2338=REFERENCIAS!$C$24,10,7))),0)+VLOOKUP(T2338,REFERENCIAS!$C:$D,2,0)*VLOOKUP($T$2,PONDERADORES!A:P,IF(AND(INFORMACION!$T2338='REFERENCIAS RIESGO'!$C$36,INFORMACION!$F2338=REFERENCIAS!$C$24),16,IF(INFORMACION!$T2338='REFERENCIAS RIESGO'!$C$36,13,IF(INFORMACION!$F2338=REFERENCIAS!$C$24,10,7))),0)+VLOOKUP(IF(J2338&lt;=0.2,0.2,IF(AND(J2338&gt;0.2,J2338&lt;=0.4),0.4,IF(AND(J2338&gt;0.4,J2338&lt;=0.6),0.6,IF(AND(J2338&gt;0.6,J2338&lt;=0.8),0.8,IF(AND(J2338&gt;0.8,J2338&lt;=1),1))))),REFERENCIAS!$C:$D,2,0)*VLOOKUP($J$2,PONDERADORES!A:P,IF(AND(INFORMACION!$T2338='REFERENCIAS RIESGO'!$C$36,INFORMACION!$F2338=REFERENCIAS!$C$24),16,IF(INFORMACION!$T2338='REFERENCIAS RIESGO'!$C$36,13,IF(INFORMACION!$F2338=REFERENCIAS!$C$24,10,7))),0)</f>
        <v>#REF!</v>
      </c>
      <c r="Y2338" s="68">
        <f>+VLOOKUP(M2338,REFERENCIAS!$C:$D,2,0)*VLOOKUP($M$2,PONDERADORES!$A$7:$G$9,7,0)+VLOOKUP(N2338,REFERENCIAS!$C:$D,2,0)*VLOOKUP($N$2,PONDERADORES!$A$7:$G$9,7,0)+VLOOKUP(O2338,REFERENCIAS!$C:$D,2,0)*VLOOKUP($O$2,PONDERADORES!$A$7:$G$9,7,0)</f>
        <v>0.2</v>
      </c>
      <c r="Z2338" s="2">
        <f>+VLOOKUP(IF(R2338&lt;0.1,0,IF(AND(R2338&gt;=0.1,R2338&lt;0.2),0.1,IF(AND(R2338&gt;=0.2,R2338&lt;0.3),0.2,IF(R2338&gt;0.3,0.3,)))),REFERENCIAS!$C:$D,2,0)*VLOOKUP($R$2,PONDERADORES!$A$11:$G$11,7,0)</f>
        <v>15</v>
      </c>
      <c r="AA2338" s="92"/>
      <c r="AB2338" s="95" t="e">
        <f t="shared" ca="1" si="143"/>
        <v>#REF!</v>
      </c>
      <c r="AC2338" s="23" t="e">
        <f ca="1">IF(AB2338&gt;REFERENCIAS!$C$62,REFERENCIAS!$B$62,IF(AND(AB2338&gt;=REFERENCIAS!$C$63,AB2338&lt;REFERENCIAS!$D$63),REFERENCIAS!$B$63,IF(AND(AB2338&gt;REFERENCIAS!$C$64,AB2338&lt;=REFERENCIAS!$D$64),REFERENCIAS!$B$64,IF(AND(AB2338&gt;=REFERENCIAS!$C$65,AB2338&lt;REFERENCIAS!$D$65),REFERENCIAS!$B$65, "Revisar"))))</f>
        <v>#REF!</v>
      </c>
      <c r="AD2338" s="94" t="e">
        <f ca="1">VLOOKUP(AC2338,REFERENCIAS!$B$62:$G$65,4,FALSE)</f>
        <v>#REF!</v>
      </c>
    </row>
    <row r="2339" spans="1:30" ht="17.25" x14ac:dyDescent="0.25">
      <c r="A2339" s="74"/>
      <c r="B2339" s="19"/>
      <c r="C2339" s="19"/>
      <c r="D2339" s="50"/>
      <c r="E2339" s="73"/>
      <c r="F2339" s="74"/>
      <c r="G2339" s="9"/>
      <c r="H2339" s="48"/>
      <c r="I2339" s="49">
        <f t="shared" ca="1" si="141"/>
        <v>2022</v>
      </c>
      <c r="J2339" s="22">
        <f t="shared" ca="1" si="140"/>
        <v>1</v>
      </c>
      <c r="K2339" s="19"/>
      <c r="L2339" s="73"/>
      <c r="M2339" s="74"/>
      <c r="N2339" s="19"/>
      <c r="O2339" s="73"/>
      <c r="P2339" s="82">
        <v>1</v>
      </c>
      <c r="Q2339" s="24">
        <v>1</v>
      </c>
      <c r="R2339" s="81">
        <f t="shared" si="142"/>
        <v>1</v>
      </c>
      <c r="S2339" s="87"/>
      <c r="T2339" s="19"/>
      <c r="U2339" s="25"/>
      <c r="V2339" s="25"/>
      <c r="W2339" s="81"/>
      <c r="X2339" s="91" t="e">
        <f ca="1">+VLOOKUP(#REF!,REFERENCIAS!$C:$D,2,0)*VLOOKUP(#REF!,PONDERADORES!A:P,IF(AND(INFORMACION!$T2339='REFERENCIAS RIESGO'!$C$36,INFORMACION!$F2339=REFERENCIAS!$C$24),16,IF(INFORMACION!$T2339='REFERENCIAS RIESGO'!$C$36,13,IF(INFORMACION!$F2339=REFERENCIAS!$C$24,10,7))),0)+VLOOKUP(K2339,REFERENCIAS!$C:$D,2,0)*VLOOKUP($K$2,PONDERADORES!A:P,IF(AND(INFORMACION!$T2339='REFERENCIAS RIESGO'!$C$36,INFORMACION!$F2339=REFERENCIAS!$C$24),16,IF(INFORMACION!$T2339='REFERENCIAS RIESGO'!$C$36,13,IF(INFORMACION!$F2339=REFERENCIAS!$C$24,10,7))),0)+VLOOKUP(L2339,REFERENCIAS!$C:$D,2,0)*VLOOKUP($L$2,PONDERADORES!A:P,IF(AND(INFORMACION!$T2339='REFERENCIAS RIESGO'!$C$36,INFORMACION!$F2339=REFERENCIAS!$C$24),16,IF(INFORMACION!$T2339='REFERENCIAS RIESGO'!$C$36,13,IF(INFORMACION!$F2339=REFERENCIAS!$C$24,10,7))),0)+VLOOKUP(F2339,REFERENCIAS!$C:$D,2,0)*VLOOKUP($F$2,PONDERADORES!A:P,IF(AND(INFORMACION!$T2339='REFERENCIAS RIESGO'!$C$36,INFORMACION!$F2339=REFERENCIAS!$C$24),16,IF(INFORMACION!$T2339='REFERENCIAS RIESGO'!$C$36,13,IF(INFORMACION!$F2339=REFERENCIAS!$C$24,10,7))),0)+VLOOKUP(T2339,REFERENCIAS!$C:$D,2,0)*VLOOKUP($T$2,PONDERADORES!A:P,IF(AND(INFORMACION!$T2339='REFERENCIAS RIESGO'!$C$36,INFORMACION!$F2339=REFERENCIAS!$C$24),16,IF(INFORMACION!$T2339='REFERENCIAS RIESGO'!$C$36,13,IF(INFORMACION!$F2339=REFERENCIAS!$C$24,10,7))),0)+VLOOKUP(IF(J2339&lt;=0.2,0.2,IF(AND(J2339&gt;0.2,J2339&lt;=0.4),0.4,IF(AND(J2339&gt;0.4,J2339&lt;=0.6),0.6,IF(AND(J2339&gt;0.6,J2339&lt;=0.8),0.8,IF(AND(J2339&gt;0.8,J2339&lt;=1),1))))),REFERENCIAS!$C:$D,2,0)*VLOOKUP($J$2,PONDERADORES!A:P,IF(AND(INFORMACION!$T2339='REFERENCIAS RIESGO'!$C$36,INFORMACION!$F2339=REFERENCIAS!$C$24),16,IF(INFORMACION!$T2339='REFERENCIAS RIESGO'!$C$36,13,IF(INFORMACION!$F2339=REFERENCIAS!$C$24,10,7))),0)</f>
        <v>#REF!</v>
      </c>
      <c r="Y2339" s="68">
        <f>+VLOOKUP(M2339,REFERENCIAS!$C:$D,2,0)*VLOOKUP($M$2,PONDERADORES!$A$7:$G$9,7,0)+VLOOKUP(N2339,REFERENCIAS!$C:$D,2,0)*VLOOKUP($N$2,PONDERADORES!$A$7:$G$9,7,0)+VLOOKUP(O2339,REFERENCIAS!$C:$D,2,0)*VLOOKUP($O$2,PONDERADORES!$A$7:$G$9,7,0)</f>
        <v>0.2</v>
      </c>
      <c r="Z2339" s="2">
        <f>+VLOOKUP(IF(R2339&lt;0.1,0,IF(AND(R2339&gt;=0.1,R2339&lt;0.2),0.1,IF(AND(R2339&gt;=0.2,R2339&lt;0.3),0.2,IF(R2339&gt;0.3,0.3,)))),REFERENCIAS!$C:$D,2,0)*VLOOKUP($R$2,PONDERADORES!$A$11:$G$11,7,0)</f>
        <v>15</v>
      </c>
      <c r="AA2339" s="92"/>
      <c r="AB2339" s="95" t="e">
        <f t="shared" ca="1" si="143"/>
        <v>#REF!</v>
      </c>
      <c r="AC2339" s="23" t="e">
        <f ca="1">IF(AB2339&gt;REFERENCIAS!$C$62,REFERENCIAS!$B$62,IF(AND(AB2339&gt;=REFERENCIAS!$C$63,AB2339&lt;REFERENCIAS!$D$63),REFERENCIAS!$B$63,IF(AND(AB2339&gt;REFERENCIAS!$C$64,AB2339&lt;=REFERENCIAS!$D$64),REFERENCIAS!$B$64,IF(AND(AB2339&gt;=REFERENCIAS!$C$65,AB2339&lt;REFERENCIAS!$D$65),REFERENCIAS!$B$65, "Revisar"))))</f>
        <v>#REF!</v>
      </c>
      <c r="AD2339" s="94" t="e">
        <f ca="1">VLOOKUP(AC2339,REFERENCIAS!$B$62:$G$65,4,FALSE)</f>
        <v>#REF!</v>
      </c>
    </row>
    <row r="2340" spans="1:30" ht="17.25" x14ac:dyDescent="0.25">
      <c r="A2340" s="74"/>
      <c r="B2340" s="19"/>
      <c r="C2340" s="19"/>
      <c r="D2340" s="50"/>
      <c r="E2340" s="73"/>
      <c r="F2340" s="74"/>
      <c r="G2340" s="9"/>
      <c r="H2340" s="48"/>
      <c r="I2340" s="49">
        <f t="shared" ca="1" si="141"/>
        <v>2022</v>
      </c>
      <c r="J2340" s="22">
        <f t="shared" ca="1" si="140"/>
        <v>1</v>
      </c>
      <c r="K2340" s="19"/>
      <c r="L2340" s="73"/>
      <c r="M2340" s="74"/>
      <c r="N2340" s="19"/>
      <c r="O2340" s="73"/>
      <c r="P2340" s="82">
        <v>1</v>
      </c>
      <c r="Q2340" s="24">
        <v>1</v>
      </c>
      <c r="R2340" s="81">
        <f t="shared" si="142"/>
        <v>1</v>
      </c>
      <c r="S2340" s="87"/>
      <c r="T2340" s="19"/>
      <c r="U2340" s="25"/>
      <c r="V2340" s="25"/>
      <c r="W2340" s="81"/>
      <c r="X2340" s="91" t="e">
        <f ca="1">+VLOOKUP(#REF!,REFERENCIAS!$C:$D,2,0)*VLOOKUP(#REF!,PONDERADORES!A:P,IF(AND(INFORMACION!$T2340='REFERENCIAS RIESGO'!$C$36,INFORMACION!$F2340=REFERENCIAS!$C$24),16,IF(INFORMACION!$T2340='REFERENCIAS RIESGO'!$C$36,13,IF(INFORMACION!$F2340=REFERENCIAS!$C$24,10,7))),0)+VLOOKUP(K2340,REFERENCIAS!$C:$D,2,0)*VLOOKUP($K$2,PONDERADORES!A:P,IF(AND(INFORMACION!$T2340='REFERENCIAS RIESGO'!$C$36,INFORMACION!$F2340=REFERENCIAS!$C$24),16,IF(INFORMACION!$T2340='REFERENCIAS RIESGO'!$C$36,13,IF(INFORMACION!$F2340=REFERENCIAS!$C$24,10,7))),0)+VLOOKUP(L2340,REFERENCIAS!$C:$D,2,0)*VLOOKUP($L$2,PONDERADORES!A:P,IF(AND(INFORMACION!$T2340='REFERENCIAS RIESGO'!$C$36,INFORMACION!$F2340=REFERENCIAS!$C$24),16,IF(INFORMACION!$T2340='REFERENCIAS RIESGO'!$C$36,13,IF(INFORMACION!$F2340=REFERENCIAS!$C$24,10,7))),0)+VLOOKUP(F2340,REFERENCIAS!$C:$D,2,0)*VLOOKUP($F$2,PONDERADORES!A:P,IF(AND(INFORMACION!$T2340='REFERENCIAS RIESGO'!$C$36,INFORMACION!$F2340=REFERENCIAS!$C$24),16,IF(INFORMACION!$T2340='REFERENCIAS RIESGO'!$C$36,13,IF(INFORMACION!$F2340=REFERENCIAS!$C$24,10,7))),0)+VLOOKUP(T2340,REFERENCIAS!$C:$D,2,0)*VLOOKUP($T$2,PONDERADORES!A:P,IF(AND(INFORMACION!$T2340='REFERENCIAS RIESGO'!$C$36,INFORMACION!$F2340=REFERENCIAS!$C$24),16,IF(INFORMACION!$T2340='REFERENCIAS RIESGO'!$C$36,13,IF(INFORMACION!$F2340=REFERENCIAS!$C$24,10,7))),0)+VLOOKUP(IF(J2340&lt;=0.2,0.2,IF(AND(J2340&gt;0.2,J2340&lt;=0.4),0.4,IF(AND(J2340&gt;0.4,J2340&lt;=0.6),0.6,IF(AND(J2340&gt;0.6,J2340&lt;=0.8),0.8,IF(AND(J2340&gt;0.8,J2340&lt;=1),1))))),REFERENCIAS!$C:$D,2,0)*VLOOKUP($J$2,PONDERADORES!A:P,IF(AND(INFORMACION!$T2340='REFERENCIAS RIESGO'!$C$36,INFORMACION!$F2340=REFERENCIAS!$C$24),16,IF(INFORMACION!$T2340='REFERENCIAS RIESGO'!$C$36,13,IF(INFORMACION!$F2340=REFERENCIAS!$C$24,10,7))),0)</f>
        <v>#REF!</v>
      </c>
      <c r="Y2340" s="68">
        <f>+VLOOKUP(M2340,REFERENCIAS!$C:$D,2,0)*VLOOKUP($M$2,PONDERADORES!$A$7:$G$9,7,0)+VLOOKUP(N2340,REFERENCIAS!$C:$D,2,0)*VLOOKUP($N$2,PONDERADORES!$A$7:$G$9,7,0)+VLOOKUP(O2340,REFERENCIAS!$C:$D,2,0)*VLOOKUP($O$2,PONDERADORES!$A$7:$G$9,7,0)</f>
        <v>0.2</v>
      </c>
      <c r="Z2340" s="2">
        <f>+VLOOKUP(IF(R2340&lt;0.1,0,IF(AND(R2340&gt;=0.1,R2340&lt;0.2),0.1,IF(AND(R2340&gt;=0.2,R2340&lt;0.3),0.2,IF(R2340&gt;0.3,0.3,)))),REFERENCIAS!$C:$D,2,0)*VLOOKUP($R$2,PONDERADORES!$A$11:$G$11,7,0)</f>
        <v>15</v>
      </c>
      <c r="AA2340" s="92"/>
      <c r="AB2340" s="95" t="e">
        <f t="shared" ca="1" si="143"/>
        <v>#REF!</v>
      </c>
      <c r="AC2340" s="23" t="e">
        <f ca="1">IF(AB2340&gt;REFERENCIAS!$C$62,REFERENCIAS!$B$62,IF(AND(AB2340&gt;=REFERENCIAS!$C$63,AB2340&lt;REFERENCIAS!$D$63),REFERENCIAS!$B$63,IF(AND(AB2340&gt;REFERENCIAS!$C$64,AB2340&lt;=REFERENCIAS!$D$64),REFERENCIAS!$B$64,IF(AND(AB2340&gt;=REFERENCIAS!$C$65,AB2340&lt;REFERENCIAS!$D$65),REFERENCIAS!$B$65, "Revisar"))))</f>
        <v>#REF!</v>
      </c>
      <c r="AD2340" s="94" t="e">
        <f ca="1">VLOOKUP(AC2340,REFERENCIAS!$B$62:$G$65,4,FALSE)</f>
        <v>#REF!</v>
      </c>
    </row>
    <row r="2341" spans="1:30" ht="17.25" x14ac:dyDescent="0.25">
      <c r="A2341" s="74"/>
      <c r="B2341" s="19"/>
      <c r="C2341" s="19"/>
      <c r="D2341" s="50"/>
      <c r="E2341" s="73"/>
      <c r="F2341" s="74"/>
      <c r="G2341" s="9"/>
      <c r="H2341" s="48"/>
      <c r="I2341" s="49">
        <f t="shared" ca="1" si="141"/>
        <v>2022</v>
      </c>
      <c r="J2341" s="22">
        <f t="shared" ca="1" si="140"/>
        <v>1</v>
      </c>
      <c r="K2341" s="19"/>
      <c r="L2341" s="73"/>
      <c r="M2341" s="74"/>
      <c r="N2341" s="19"/>
      <c r="O2341" s="73"/>
      <c r="P2341" s="82">
        <v>1</v>
      </c>
      <c r="Q2341" s="24">
        <v>1</v>
      </c>
      <c r="R2341" s="81">
        <f t="shared" si="142"/>
        <v>1</v>
      </c>
      <c r="S2341" s="87"/>
      <c r="T2341" s="19"/>
      <c r="U2341" s="25"/>
      <c r="V2341" s="25"/>
      <c r="W2341" s="81"/>
      <c r="X2341" s="91" t="e">
        <f ca="1">+VLOOKUP(#REF!,REFERENCIAS!$C:$D,2,0)*VLOOKUP(#REF!,PONDERADORES!A:P,IF(AND(INFORMACION!$T2341='REFERENCIAS RIESGO'!$C$36,INFORMACION!$F2341=REFERENCIAS!$C$24),16,IF(INFORMACION!$T2341='REFERENCIAS RIESGO'!$C$36,13,IF(INFORMACION!$F2341=REFERENCIAS!$C$24,10,7))),0)+VLOOKUP(K2341,REFERENCIAS!$C:$D,2,0)*VLOOKUP($K$2,PONDERADORES!A:P,IF(AND(INFORMACION!$T2341='REFERENCIAS RIESGO'!$C$36,INFORMACION!$F2341=REFERENCIAS!$C$24),16,IF(INFORMACION!$T2341='REFERENCIAS RIESGO'!$C$36,13,IF(INFORMACION!$F2341=REFERENCIAS!$C$24,10,7))),0)+VLOOKUP(L2341,REFERENCIAS!$C:$D,2,0)*VLOOKUP($L$2,PONDERADORES!A:P,IF(AND(INFORMACION!$T2341='REFERENCIAS RIESGO'!$C$36,INFORMACION!$F2341=REFERENCIAS!$C$24),16,IF(INFORMACION!$T2341='REFERENCIAS RIESGO'!$C$36,13,IF(INFORMACION!$F2341=REFERENCIAS!$C$24,10,7))),0)+VLOOKUP(F2341,REFERENCIAS!$C:$D,2,0)*VLOOKUP($F$2,PONDERADORES!A:P,IF(AND(INFORMACION!$T2341='REFERENCIAS RIESGO'!$C$36,INFORMACION!$F2341=REFERENCIAS!$C$24),16,IF(INFORMACION!$T2341='REFERENCIAS RIESGO'!$C$36,13,IF(INFORMACION!$F2341=REFERENCIAS!$C$24,10,7))),0)+VLOOKUP(T2341,REFERENCIAS!$C:$D,2,0)*VLOOKUP($T$2,PONDERADORES!A:P,IF(AND(INFORMACION!$T2341='REFERENCIAS RIESGO'!$C$36,INFORMACION!$F2341=REFERENCIAS!$C$24),16,IF(INFORMACION!$T2341='REFERENCIAS RIESGO'!$C$36,13,IF(INFORMACION!$F2341=REFERENCIAS!$C$24,10,7))),0)+VLOOKUP(IF(J2341&lt;=0.2,0.2,IF(AND(J2341&gt;0.2,J2341&lt;=0.4),0.4,IF(AND(J2341&gt;0.4,J2341&lt;=0.6),0.6,IF(AND(J2341&gt;0.6,J2341&lt;=0.8),0.8,IF(AND(J2341&gt;0.8,J2341&lt;=1),1))))),REFERENCIAS!$C:$D,2,0)*VLOOKUP($J$2,PONDERADORES!A:P,IF(AND(INFORMACION!$T2341='REFERENCIAS RIESGO'!$C$36,INFORMACION!$F2341=REFERENCIAS!$C$24),16,IF(INFORMACION!$T2341='REFERENCIAS RIESGO'!$C$36,13,IF(INFORMACION!$F2341=REFERENCIAS!$C$24,10,7))),0)</f>
        <v>#REF!</v>
      </c>
      <c r="Y2341" s="68">
        <f>+VLOOKUP(M2341,REFERENCIAS!$C:$D,2,0)*VLOOKUP($M$2,PONDERADORES!$A$7:$G$9,7,0)+VLOOKUP(N2341,REFERENCIAS!$C:$D,2,0)*VLOOKUP($N$2,PONDERADORES!$A$7:$G$9,7,0)+VLOOKUP(O2341,REFERENCIAS!$C:$D,2,0)*VLOOKUP($O$2,PONDERADORES!$A$7:$G$9,7,0)</f>
        <v>0.2</v>
      </c>
      <c r="Z2341" s="2">
        <f>+VLOOKUP(IF(R2341&lt;0.1,0,IF(AND(R2341&gt;=0.1,R2341&lt;0.2),0.1,IF(AND(R2341&gt;=0.2,R2341&lt;0.3),0.2,IF(R2341&gt;0.3,0.3,)))),REFERENCIAS!$C:$D,2,0)*VLOOKUP($R$2,PONDERADORES!$A$11:$G$11,7,0)</f>
        <v>15</v>
      </c>
      <c r="AA2341" s="92"/>
      <c r="AB2341" s="95" t="e">
        <f t="shared" ca="1" si="143"/>
        <v>#REF!</v>
      </c>
      <c r="AC2341" s="23" t="e">
        <f ca="1">IF(AB2341&gt;REFERENCIAS!$C$62,REFERENCIAS!$B$62,IF(AND(AB2341&gt;=REFERENCIAS!$C$63,AB2341&lt;REFERENCIAS!$D$63),REFERENCIAS!$B$63,IF(AND(AB2341&gt;REFERENCIAS!$C$64,AB2341&lt;=REFERENCIAS!$D$64),REFERENCIAS!$B$64,IF(AND(AB2341&gt;=REFERENCIAS!$C$65,AB2341&lt;REFERENCIAS!$D$65),REFERENCIAS!$B$65, "Revisar"))))</f>
        <v>#REF!</v>
      </c>
      <c r="AD2341" s="94" t="e">
        <f ca="1">VLOOKUP(AC2341,REFERENCIAS!$B$62:$G$65,4,FALSE)</f>
        <v>#REF!</v>
      </c>
    </row>
    <row r="2342" spans="1:30" ht="17.25" x14ac:dyDescent="0.25">
      <c r="A2342" s="74"/>
      <c r="B2342" s="19"/>
      <c r="C2342" s="19"/>
      <c r="D2342" s="50"/>
      <c r="E2342" s="73"/>
      <c r="F2342" s="74"/>
      <c r="G2342" s="9"/>
      <c r="H2342" s="48"/>
      <c r="I2342" s="49">
        <f t="shared" ca="1" si="141"/>
        <v>2022</v>
      </c>
      <c r="J2342" s="22">
        <f t="shared" ca="1" si="140"/>
        <v>1</v>
      </c>
      <c r="K2342" s="19"/>
      <c r="L2342" s="73"/>
      <c r="M2342" s="74"/>
      <c r="N2342" s="19"/>
      <c r="O2342" s="73"/>
      <c r="P2342" s="82">
        <v>1</v>
      </c>
      <c r="Q2342" s="24">
        <v>1</v>
      </c>
      <c r="R2342" s="81">
        <f t="shared" si="142"/>
        <v>1</v>
      </c>
      <c r="S2342" s="87"/>
      <c r="T2342" s="19"/>
      <c r="U2342" s="25"/>
      <c r="V2342" s="25"/>
      <c r="W2342" s="81"/>
      <c r="X2342" s="91" t="e">
        <f ca="1">+VLOOKUP(#REF!,REFERENCIAS!$C:$D,2,0)*VLOOKUP(#REF!,PONDERADORES!A:P,IF(AND(INFORMACION!$T2342='REFERENCIAS RIESGO'!$C$36,INFORMACION!$F2342=REFERENCIAS!$C$24),16,IF(INFORMACION!$T2342='REFERENCIAS RIESGO'!$C$36,13,IF(INFORMACION!$F2342=REFERENCIAS!$C$24,10,7))),0)+VLOOKUP(K2342,REFERENCIAS!$C:$D,2,0)*VLOOKUP($K$2,PONDERADORES!A:P,IF(AND(INFORMACION!$T2342='REFERENCIAS RIESGO'!$C$36,INFORMACION!$F2342=REFERENCIAS!$C$24),16,IF(INFORMACION!$T2342='REFERENCIAS RIESGO'!$C$36,13,IF(INFORMACION!$F2342=REFERENCIAS!$C$24,10,7))),0)+VLOOKUP(L2342,REFERENCIAS!$C:$D,2,0)*VLOOKUP($L$2,PONDERADORES!A:P,IF(AND(INFORMACION!$T2342='REFERENCIAS RIESGO'!$C$36,INFORMACION!$F2342=REFERENCIAS!$C$24),16,IF(INFORMACION!$T2342='REFERENCIAS RIESGO'!$C$36,13,IF(INFORMACION!$F2342=REFERENCIAS!$C$24,10,7))),0)+VLOOKUP(F2342,REFERENCIAS!$C:$D,2,0)*VLOOKUP($F$2,PONDERADORES!A:P,IF(AND(INFORMACION!$T2342='REFERENCIAS RIESGO'!$C$36,INFORMACION!$F2342=REFERENCIAS!$C$24),16,IF(INFORMACION!$T2342='REFERENCIAS RIESGO'!$C$36,13,IF(INFORMACION!$F2342=REFERENCIAS!$C$24,10,7))),0)+VLOOKUP(T2342,REFERENCIAS!$C:$D,2,0)*VLOOKUP($T$2,PONDERADORES!A:P,IF(AND(INFORMACION!$T2342='REFERENCIAS RIESGO'!$C$36,INFORMACION!$F2342=REFERENCIAS!$C$24),16,IF(INFORMACION!$T2342='REFERENCIAS RIESGO'!$C$36,13,IF(INFORMACION!$F2342=REFERENCIAS!$C$24,10,7))),0)+VLOOKUP(IF(J2342&lt;=0.2,0.2,IF(AND(J2342&gt;0.2,J2342&lt;=0.4),0.4,IF(AND(J2342&gt;0.4,J2342&lt;=0.6),0.6,IF(AND(J2342&gt;0.6,J2342&lt;=0.8),0.8,IF(AND(J2342&gt;0.8,J2342&lt;=1),1))))),REFERENCIAS!$C:$D,2,0)*VLOOKUP($J$2,PONDERADORES!A:P,IF(AND(INFORMACION!$T2342='REFERENCIAS RIESGO'!$C$36,INFORMACION!$F2342=REFERENCIAS!$C$24),16,IF(INFORMACION!$T2342='REFERENCIAS RIESGO'!$C$36,13,IF(INFORMACION!$F2342=REFERENCIAS!$C$24,10,7))),0)</f>
        <v>#REF!</v>
      </c>
      <c r="Y2342" s="68">
        <f>+VLOOKUP(M2342,REFERENCIAS!$C:$D,2,0)*VLOOKUP($M$2,PONDERADORES!$A$7:$G$9,7,0)+VLOOKUP(N2342,REFERENCIAS!$C:$D,2,0)*VLOOKUP($N$2,PONDERADORES!$A$7:$G$9,7,0)+VLOOKUP(O2342,REFERENCIAS!$C:$D,2,0)*VLOOKUP($O$2,PONDERADORES!$A$7:$G$9,7,0)</f>
        <v>0.2</v>
      </c>
      <c r="Z2342" s="2">
        <f>+VLOOKUP(IF(R2342&lt;0.1,0,IF(AND(R2342&gt;=0.1,R2342&lt;0.2),0.1,IF(AND(R2342&gt;=0.2,R2342&lt;0.3),0.2,IF(R2342&gt;0.3,0.3,)))),REFERENCIAS!$C:$D,2,0)*VLOOKUP($R$2,PONDERADORES!$A$11:$G$11,7,0)</f>
        <v>15</v>
      </c>
      <c r="AA2342" s="92"/>
      <c r="AB2342" s="95" t="e">
        <f t="shared" ca="1" si="143"/>
        <v>#REF!</v>
      </c>
      <c r="AC2342" s="23" t="e">
        <f ca="1">IF(AB2342&gt;REFERENCIAS!$C$62,REFERENCIAS!$B$62,IF(AND(AB2342&gt;=REFERENCIAS!$C$63,AB2342&lt;REFERENCIAS!$D$63),REFERENCIAS!$B$63,IF(AND(AB2342&gt;REFERENCIAS!$C$64,AB2342&lt;=REFERENCIAS!$D$64),REFERENCIAS!$B$64,IF(AND(AB2342&gt;=REFERENCIAS!$C$65,AB2342&lt;REFERENCIAS!$D$65),REFERENCIAS!$B$65, "Revisar"))))</f>
        <v>#REF!</v>
      </c>
      <c r="AD2342" s="94" t="e">
        <f ca="1">VLOOKUP(AC2342,REFERENCIAS!$B$62:$G$65,4,FALSE)</f>
        <v>#REF!</v>
      </c>
    </row>
    <row r="2343" spans="1:30" ht="17.25" x14ac:dyDescent="0.25">
      <c r="A2343" s="74"/>
      <c r="B2343" s="19"/>
      <c r="C2343" s="19"/>
      <c r="D2343" s="50"/>
      <c r="E2343" s="73"/>
      <c r="F2343" s="74"/>
      <c r="G2343" s="9"/>
      <c r="H2343" s="48"/>
      <c r="I2343" s="49">
        <f t="shared" ca="1" si="141"/>
        <v>2022</v>
      </c>
      <c r="J2343" s="22">
        <f t="shared" ca="1" si="140"/>
        <v>1</v>
      </c>
      <c r="K2343" s="19"/>
      <c r="L2343" s="73"/>
      <c r="M2343" s="74"/>
      <c r="N2343" s="19"/>
      <c r="O2343" s="73"/>
      <c r="P2343" s="82">
        <v>1</v>
      </c>
      <c r="Q2343" s="24">
        <v>1</v>
      </c>
      <c r="R2343" s="81">
        <f t="shared" si="142"/>
        <v>1</v>
      </c>
      <c r="S2343" s="87"/>
      <c r="T2343" s="19"/>
      <c r="U2343" s="25"/>
      <c r="V2343" s="25"/>
      <c r="W2343" s="81"/>
      <c r="X2343" s="91" t="e">
        <f ca="1">+VLOOKUP(#REF!,REFERENCIAS!$C:$D,2,0)*VLOOKUP(#REF!,PONDERADORES!A:P,IF(AND(INFORMACION!$T2343='REFERENCIAS RIESGO'!$C$36,INFORMACION!$F2343=REFERENCIAS!$C$24),16,IF(INFORMACION!$T2343='REFERENCIAS RIESGO'!$C$36,13,IF(INFORMACION!$F2343=REFERENCIAS!$C$24,10,7))),0)+VLOOKUP(K2343,REFERENCIAS!$C:$D,2,0)*VLOOKUP($K$2,PONDERADORES!A:P,IF(AND(INFORMACION!$T2343='REFERENCIAS RIESGO'!$C$36,INFORMACION!$F2343=REFERENCIAS!$C$24),16,IF(INFORMACION!$T2343='REFERENCIAS RIESGO'!$C$36,13,IF(INFORMACION!$F2343=REFERENCIAS!$C$24,10,7))),0)+VLOOKUP(L2343,REFERENCIAS!$C:$D,2,0)*VLOOKUP($L$2,PONDERADORES!A:P,IF(AND(INFORMACION!$T2343='REFERENCIAS RIESGO'!$C$36,INFORMACION!$F2343=REFERENCIAS!$C$24),16,IF(INFORMACION!$T2343='REFERENCIAS RIESGO'!$C$36,13,IF(INFORMACION!$F2343=REFERENCIAS!$C$24,10,7))),0)+VLOOKUP(F2343,REFERENCIAS!$C:$D,2,0)*VLOOKUP($F$2,PONDERADORES!A:P,IF(AND(INFORMACION!$T2343='REFERENCIAS RIESGO'!$C$36,INFORMACION!$F2343=REFERENCIAS!$C$24),16,IF(INFORMACION!$T2343='REFERENCIAS RIESGO'!$C$36,13,IF(INFORMACION!$F2343=REFERENCIAS!$C$24,10,7))),0)+VLOOKUP(T2343,REFERENCIAS!$C:$D,2,0)*VLOOKUP($T$2,PONDERADORES!A:P,IF(AND(INFORMACION!$T2343='REFERENCIAS RIESGO'!$C$36,INFORMACION!$F2343=REFERENCIAS!$C$24),16,IF(INFORMACION!$T2343='REFERENCIAS RIESGO'!$C$36,13,IF(INFORMACION!$F2343=REFERENCIAS!$C$24,10,7))),0)+VLOOKUP(IF(J2343&lt;=0.2,0.2,IF(AND(J2343&gt;0.2,J2343&lt;=0.4),0.4,IF(AND(J2343&gt;0.4,J2343&lt;=0.6),0.6,IF(AND(J2343&gt;0.6,J2343&lt;=0.8),0.8,IF(AND(J2343&gt;0.8,J2343&lt;=1),1))))),REFERENCIAS!$C:$D,2,0)*VLOOKUP($J$2,PONDERADORES!A:P,IF(AND(INFORMACION!$T2343='REFERENCIAS RIESGO'!$C$36,INFORMACION!$F2343=REFERENCIAS!$C$24),16,IF(INFORMACION!$T2343='REFERENCIAS RIESGO'!$C$36,13,IF(INFORMACION!$F2343=REFERENCIAS!$C$24,10,7))),0)</f>
        <v>#REF!</v>
      </c>
      <c r="Y2343" s="68">
        <f>+VLOOKUP(M2343,REFERENCIAS!$C:$D,2,0)*VLOOKUP($M$2,PONDERADORES!$A$7:$G$9,7,0)+VLOOKUP(N2343,REFERENCIAS!$C:$D,2,0)*VLOOKUP($N$2,PONDERADORES!$A$7:$G$9,7,0)+VLOOKUP(O2343,REFERENCIAS!$C:$D,2,0)*VLOOKUP($O$2,PONDERADORES!$A$7:$G$9,7,0)</f>
        <v>0.2</v>
      </c>
      <c r="Z2343" s="2">
        <f>+VLOOKUP(IF(R2343&lt;0.1,0,IF(AND(R2343&gt;=0.1,R2343&lt;0.2),0.1,IF(AND(R2343&gt;=0.2,R2343&lt;0.3),0.2,IF(R2343&gt;0.3,0.3,)))),REFERENCIAS!$C:$D,2,0)*VLOOKUP($R$2,PONDERADORES!$A$11:$G$11,7,0)</f>
        <v>15</v>
      </c>
      <c r="AA2343" s="92"/>
      <c r="AB2343" s="95" t="e">
        <f t="shared" ca="1" si="143"/>
        <v>#REF!</v>
      </c>
      <c r="AC2343" s="23" t="e">
        <f ca="1">IF(AB2343&gt;REFERENCIAS!$C$62,REFERENCIAS!$B$62,IF(AND(AB2343&gt;=REFERENCIAS!$C$63,AB2343&lt;REFERENCIAS!$D$63),REFERENCIAS!$B$63,IF(AND(AB2343&gt;REFERENCIAS!$C$64,AB2343&lt;=REFERENCIAS!$D$64),REFERENCIAS!$B$64,IF(AND(AB2343&gt;=REFERENCIAS!$C$65,AB2343&lt;REFERENCIAS!$D$65),REFERENCIAS!$B$65, "Revisar"))))</f>
        <v>#REF!</v>
      </c>
      <c r="AD2343" s="94" t="e">
        <f ca="1">VLOOKUP(AC2343,REFERENCIAS!$B$62:$G$65,4,FALSE)</f>
        <v>#REF!</v>
      </c>
    </row>
    <row r="2344" spans="1:30" ht="17.25" x14ac:dyDescent="0.25">
      <c r="A2344" s="74"/>
      <c r="B2344" s="19"/>
      <c r="C2344" s="19"/>
      <c r="D2344" s="50"/>
      <c r="E2344" s="73"/>
      <c r="F2344" s="74"/>
      <c r="G2344" s="9"/>
      <c r="H2344" s="48"/>
      <c r="I2344" s="49">
        <f t="shared" ca="1" si="141"/>
        <v>2022</v>
      </c>
      <c r="J2344" s="22">
        <f t="shared" ca="1" si="140"/>
        <v>1</v>
      </c>
      <c r="K2344" s="19"/>
      <c r="L2344" s="73"/>
      <c r="M2344" s="74"/>
      <c r="N2344" s="19"/>
      <c r="O2344" s="73"/>
      <c r="P2344" s="82">
        <v>1</v>
      </c>
      <c r="Q2344" s="24">
        <v>1</v>
      </c>
      <c r="R2344" s="81">
        <f t="shared" si="142"/>
        <v>1</v>
      </c>
      <c r="S2344" s="87"/>
      <c r="T2344" s="19"/>
      <c r="U2344" s="25"/>
      <c r="V2344" s="25"/>
      <c r="W2344" s="81"/>
      <c r="X2344" s="91" t="e">
        <f ca="1">+VLOOKUP(#REF!,REFERENCIAS!$C:$D,2,0)*VLOOKUP(#REF!,PONDERADORES!A:P,IF(AND(INFORMACION!$T2344='REFERENCIAS RIESGO'!$C$36,INFORMACION!$F2344=REFERENCIAS!$C$24),16,IF(INFORMACION!$T2344='REFERENCIAS RIESGO'!$C$36,13,IF(INFORMACION!$F2344=REFERENCIAS!$C$24,10,7))),0)+VLOOKUP(K2344,REFERENCIAS!$C:$D,2,0)*VLOOKUP($K$2,PONDERADORES!A:P,IF(AND(INFORMACION!$T2344='REFERENCIAS RIESGO'!$C$36,INFORMACION!$F2344=REFERENCIAS!$C$24),16,IF(INFORMACION!$T2344='REFERENCIAS RIESGO'!$C$36,13,IF(INFORMACION!$F2344=REFERENCIAS!$C$24,10,7))),0)+VLOOKUP(L2344,REFERENCIAS!$C:$D,2,0)*VLOOKUP($L$2,PONDERADORES!A:P,IF(AND(INFORMACION!$T2344='REFERENCIAS RIESGO'!$C$36,INFORMACION!$F2344=REFERENCIAS!$C$24),16,IF(INFORMACION!$T2344='REFERENCIAS RIESGO'!$C$36,13,IF(INFORMACION!$F2344=REFERENCIAS!$C$24,10,7))),0)+VLOOKUP(F2344,REFERENCIAS!$C:$D,2,0)*VLOOKUP($F$2,PONDERADORES!A:P,IF(AND(INFORMACION!$T2344='REFERENCIAS RIESGO'!$C$36,INFORMACION!$F2344=REFERENCIAS!$C$24),16,IF(INFORMACION!$T2344='REFERENCIAS RIESGO'!$C$36,13,IF(INFORMACION!$F2344=REFERENCIAS!$C$24,10,7))),0)+VLOOKUP(T2344,REFERENCIAS!$C:$D,2,0)*VLOOKUP($T$2,PONDERADORES!A:P,IF(AND(INFORMACION!$T2344='REFERENCIAS RIESGO'!$C$36,INFORMACION!$F2344=REFERENCIAS!$C$24),16,IF(INFORMACION!$T2344='REFERENCIAS RIESGO'!$C$36,13,IF(INFORMACION!$F2344=REFERENCIAS!$C$24,10,7))),0)+VLOOKUP(IF(J2344&lt;=0.2,0.2,IF(AND(J2344&gt;0.2,J2344&lt;=0.4),0.4,IF(AND(J2344&gt;0.4,J2344&lt;=0.6),0.6,IF(AND(J2344&gt;0.6,J2344&lt;=0.8),0.8,IF(AND(J2344&gt;0.8,J2344&lt;=1),1))))),REFERENCIAS!$C:$D,2,0)*VLOOKUP($J$2,PONDERADORES!A:P,IF(AND(INFORMACION!$T2344='REFERENCIAS RIESGO'!$C$36,INFORMACION!$F2344=REFERENCIAS!$C$24),16,IF(INFORMACION!$T2344='REFERENCIAS RIESGO'!$C$36,13,IF(INFORMACION!$F2344=REFERENCIAS!$C$24,10,7))),0)</f>
        <v>#REF!</v>
      </c>
      <c r="Y2344" s="68">
        <f>+VLOOKUP(M2344,REFERENCIAS!$C:$D,2,0)*VLOOKUP($M$2,PONDERADORES!$A$7:$G$9,7,0)+VLOOKUP(N2344,REFERENCIAS!$C:$D,2,0)*VLOOKUP($N$2,PONDERADORES!$A$7:$G$9,7,0)+VLOOKUP(O2344,REFERENCIAS!$C:$D,2,0)*VLOOKUP($O$2,PONDERADORES!$A$7:$G$9,7,0)</f>
        <v>0.2</v>
      </c>
      <c r="Z2344" s="2">
        <f>+VLOOKUP(IF(R2344&lt;0.1,0,IF(AND(R2344&gt;=0.1,R2344&lt;0.2),0.1,IF(AND(R2344&gt;=0.2,R2344&lt;0.3),0.2,IF(R2344&gt;0.3,0.3,)))),REFERENCIAS!$C:$D,2,0)*VLOOKUP($R$2,PONDERADORES!$A$11:$G$11,7,0)</f>
        <v>15</v>
      </c>
      <c r="AA2344" s="92"/>
      <c r="AB2344" s="95" t="e">
        <f t="shared" ca="1" si="143"/>
        <v>#REF!</v>
      </c>
      <c r="AC2344" s="23" t="e">
        <f ca="1">IF(AB2344&gt;REFERENCIAS!$C$62,REFERENCIAS!$B$62,IF(AND(AB2344&gt;=REFERENCIAS!$C$63,AB2344&lt;REFERENCIAS!$D$63),REFERENCIAS!$B$63,IF(AND(AB2344&gt;REFERENCIAS!$C$64,AB2344&lt;=REFERENCIAS!$D$64),REFERENCIAS!$B$64,IF(AND(AB2344&gt;=REFERENCIAS!$C$65,AB2344&lt;REFERENCIAS!$D$65),REFERENCIAS!$B$65, "Revisar"))))</f>
        <v>#REF!</v>
      </c>
      <c r="AD2344" s="94" t="e">
        <f ca="1">VLOOKUP(AC2344,REFERENCIAS!$B$62:$G$65,4,FALSE)</f>
        <v>#REF!</v>
      </c>
    </row>
    <row r="2345" spans="1:30" ht="17.25" x14ac:dyDescent="0.25">
      <c r="A2345" s="74"/>
      <c r="B2345" s="19"/>
      <c r="C2345" s="19"/>
      <c r="D2345" s="50"/>
      <c r="E2345" s="73"/>
      <c r="F2345" s="74"/>
      <c r="G2345" s="9"/>
      <c r="H2345" s="48"/>
      <c r="I2345" s="49">
        <f t="shared" ca="1" si="141"/>
        <v>2022</v>
      </c>
      <c r="J2345" s="22">
        <f t="shared" ca="1" si="140"/>
        <v>1</v>
      </c>
      <c r="K2345" s="19"/>
      <c r="L2345" s="73"/>
      <c r="M2345" s="74"/>
      <c r="N2345" s="19"/>
      <c r="O2345" s="73"/>
      <c r="P2345" s="82">
        <v>1</v>
      </c>
      <c r="Q2345" s="24">
        <v>1</v>
      </c>
      <c r="R2345" s="81">
        <f t="shared" si="142"/>
        <v>1</v>
      </c>
      <c r="S2345" s="87"/>
      <c r="T2345" s="19"/>
      <c r="U2345" s="25"/>
      <c r="V2345" s="25"/>
      <c r="W2345" s="81"/>
      <c r="X2345" s="91" t="e">
        <f ca="1">+VLOOKUP(#REF!,REFERENCIAS!$C:$D,2,0)*VLOOKUP(#REF!,PONDERADORES!A:P,IF(AND(INFORMACION!$T2345='REFERENCIAS RIESGO'!$C$36,INFORMACION!$F2345=REFERENCIAS!$C$24),16,IF(INFORMACION!$T2345='REFERENCIAS RIESGO'!$C$36,13,IF(INFORMACION!$F2345=REFERENCIAS!$C$24,10,7))),0)+VLOOKUP(K2345,REFERENCIAS!$C:$D,2,0)*VLOOKUP($K$2,PONDERADORES!A:P,IF(AND(INFORMACION!$T2345='REFERENCIAS RIESGO'!$C$36,INFORMACION!$F2345=REFERENCIAS!$C$24),16,IF(INFORMACION!$T2345='REFERENCIAS RIESGO'!$C$36,13,IF(INFORMACION!$F2345=REFERENCIAS!$C$24,10,7))),0)+VLOOKUP(L2345,REFERENCIAS!$C:$D,2,0)*VLOOKUP($L$2,PONDERADORES!A:P,IF(AND(INFORMACION!$T2345='REFERENCIAS RIESGO'!$C$36,INFORMACION!$F2345=REFERENCIAS!$C$24),16,IF(INFORMACION!$T2345='REFERENCIAS RIESGO'!$C$36,13,IF(INFORMACION!$F2345=REFERENCIAS!$C$24,10,7))),0)+VLOOKUP(F2345,REFERENCIAS!$C:$D,2,0)*VLOOKUP($F$2,PONDERADORES!A:P,IF(AND(INFORMACION!$T2345='REFERENCIAS RIESGO'!$C$36,INFORMACION!$F2345=REFERENCIAS!$C$24),16,IF(INFORMACION!$T2345='REFERENCIAS RIESGO'!$C$36,13,IF(INFORMACION!$F2345=REFERENCIAS!$C$24,10,7))),0)+VLOOKUP(T2345,REFERENCIAS!$C:$D,2,0)*VLOOKUP($T$2,PONDERADORES!A:P,IF(AND(INFORMACION!$T2345='REFERENCIAS RIESGO'!$C$36,INFORMACION!$F2345=REFERENCIAS!$C$24),16,IF(INFORMACION!$T2345='REFERENCIAS RIESGO'!$C$36,13,IF(INFORMACION!$F2345=REFERENCIAS!$C$24,10,7))),0)+VLOOKUP(IF(J2345&lt;=0.2,0.2,IF(AND(J2345&gt;0.2,J2345&lt;=0.4),0.4,IF(AND(J2345&gt;0.4,J2345&lt;=0.6),0.6,IF(AND(J2345&gt;0.6,J2345&lt;=0.8),0.8,IF(AND(J2345&gt;0.8,J2345&lt;=1),1))))),REFERENCIAS!$C:$D,2,0)*VLOOKUP($J$2,PONDERADORES!A:P,IF(AND(INFORMACION!$T2345='REFERENCIAS RIESGO'!$C$36,INFORMACION!$F2345=REFERENCIAS!$C$24),16,IF(INFORMACION!$T2345='REFERENCIAS RIESGO'!$C$36,13,IF(INFORMACION!$F2345=REFERENCIAS!$C$24,10,7))),0)</f>
        <v>#REF!</v>
      </c>
      <c r="Y2345" s="68">
        <f>+VLOOKUP(M2345,REFERENCIAS!$C:$D,2,0)*VLOOKUP($M$2,PONDERADORES!$A$7:$G$9,7,0)+VLOOKUP(N2345,REFERENCIAS!$C:$D,2,0)*VLOOKUP($N$2,PONDERADORES!$A$7:$G$9,7,0)+VLOOKUP(O2345,REFERENCIAS!$C:$D,2,0)*VLOOKUP($O$2,PONDERADORES!$A$7:$G$9,7,0)</f>
        <v>0.2</v>
      </c>
      <c r="Z2345" s="2">
        <f>+VLOOKUP(IF(R2345&lt;0.1,0,IF(AND(R2345&gt;=0.1,R2345&lt;0.2),0.1,IF(AND(R2345&gt;=0.2,R2345&lt;0.3),0.2,IF(R2345&gt;0.3,0.3,)))),REFERENCIAS!$C:$D,2,0)*VLOOKUP($R$2,PONDERADORES!$A$11:$G$11,7,0)</f>
        <v>15</v>
      </c>
      <c r="AA2345" s="92"/>
      <c r="AB2345" s="95" t="e">
        <f t="shared" ca="1" si="143"/>
        <v>#REF!</v>
      </c>
      <c r="AC2345" s="23" t="e">
        <f ca="1">IF(AB2345&gt;REFERENCIAS!$C$62,REFERENCIAS!$B$62,IF(AND(AB2345&gt;=REFERENCIAS!$C$63,AB2345&lt;REFERENCIAS!$D$63),REFERENCIAS!$B$63,IF(AND(AB2345&gt;REFERENCIAS!$C$64,AB2345&lt;=REFERENCIAS!$D$64),REFERENCIAS!$B$64,IF(AND(AB2345&gt;=REFERENCIAS!$C$65,AB2345&lt;REFERENCIAS!$D$65),REFERENCIAS!$B$65, "Revisar"))))</f>
        <v>#REF!</v>
      </c>
      <c r="AD2345" s="94" t="e">
        <f ca="1">VLOOKUP(AC2345,REFERENCIAS!$B$62:$G$65,4,FALSE)</f>
        <v>#REF!</v>
      </c>
    </row>
    <row r="2346" spans="1:30" ht="17.25" x14ac:dyDescent="0.25">
      <c r="A2346" s="74"/>
      <c r="B2346" s="19"/>
      <c r="C2346" s="19"/>
      <c r="D2346" s="50"/>
      <c r="E2346" s="73"/>
      <c r="F2346" s="74"/>
      <c r="G2346" s="9"/>
      <c r="H2346" s="48"/>
      <c r="I2346" s="49">
        <f t="shared" ca="1" si="141"/>
        <v>2022</v>
      </c>
      <c r="J2346" s="22">
        <f t="shared" ca="1" si="140"/>
        <v>1</v>
      </c>
      <c r="K2346" s="19"/>
      <c r="L2346" s="73"/>
      <c r="M2346" s="74"/>
      <c r="N2346" s="19"/>
      <c r="O2346" s="73"/>
      <c r="P2346" s="82">
        <v>1</v>
      </c>
      <c r="Q2346" s="24">
        <v>1</v>
      </c>
      <c r="R2346" s="81">
        <f t="shared" si="142"/>
        <v>1</v>
      </c>
      <c r="S2346" s="87"/>
      <c r="T2346" s="19"/>
      <c r="U2346" s="25"/>
      <c r="V2346" s="25"/>
      <c r="W2346" s="81"/>
      <c r="X2346" s="91" t="e">
        <f ca="1">+VLOOKUP(#REF!,REFERENCIAS!$C:$D,2,0)*VLOOKUP(#REF!,PONDERADORES!A:P,IF(AND(INFORMACION!$T2346='REFERENCIAS RIESGO'!$C$36,INFORMACION!$F2346=REFERENCIAS!$C$24),16,IF(INFORMACION!$T2346='REFERENCIAS RIESGO'!$C$36,13,IF(INFORMACION!$F2346=REFERENCIAS!$C$24,10,7))),0)+VLOOKUP(K2346,REFERENCIAS!$C:$D,2,0)*VLOOKUP($K$2,PONDERADORES!A:P,IF(AND(INFORMACION!$T2346='REFERENCIAS RIESGO'!$C$36,INFORMACION!$F2346=REFERENCIAS!$C$24),16,IF(INFORMACION!$T2346='REFERENCIAS RIESGO'!$C$36,13,IF(INFORMACION!$F2346=REFERENCIAS!$C$24,10,7))),0)+VLOOKUP(L2346,REFERENCIAS!$C:$D,2,0)*VLOOKUP($L$2,PONDERADORES!A:P,IF(AND(INFORMACION!$T2346='REFERENCIAS RIESGO'!$C$36,INFORMACION!$F2346=REFERENCIAS!$C$24),16,IF(INFORMACION!$T2346='REFERENCIAS RIESGO'!$C$36,13,IF(INFORMACION!$F2346=REFERENCIAS!$C$24,10,7))),0)+VLOOKUP(F2346,REFERENCIAS!$C:$D,2,0)*VLOOKUP($F$2,PONDERADORES!A:P,IF(AND(INFORMACION!$T2346='REFERENCIAS RIESGO'!$C$36,INFORMACION!$F2346=REFERENCIAS!$C$24),16,IF(INFORMACION!$T2346='REFERENCIAS RIESGO'!$C$36,13,IF(INFORMACION!$F2346=REFERENCIAS!$C$24,10,7))),0)+VLOOKUP(T2346,REFERENCIAS!$C:$D,2,0)*VLOOKUP($T$2,PONDERADORES!A:P,IF(AND(INFORMACION!$T2346='REFERENCIAS RIESGO'!$C$36,INFORMACION!$F2346=REFERENCIAS!$C$24),16,IF(INFORMACION!$T2346='REFERENCIAS RIESGO'!$C$36,13,IF(INFORMACION!$F2346=REFERENCIAS!$C$24,10,7))),0)+VLOOKUP(IF(J2346&lt;=0.2,0.2,IF(AND(J2346&gt;0.2,J2346&lt;=0.4),0.4,IF(AND(J2346&gt;0.4,J2346&lt;=0.6),0.6,IF(AND(J2346&gt;0.6,J2346&lt;=0.8),0.8,IF(AND(J2346&gt;0.8,J2346&lt;=1),1))))),REFERENCIAS!$C:$D,2,0)*VLOOKUP($J$2,PONDERADORES!A:P,IF(AND(INFORMACION!$T2346='REFERENCIAS RIESGO'!$C$36,INFORMACION!$F2346=REFERENCIAS!$C$24),16,IF(INFORMACION!$T2346='REFERENCIAS RIESGO'!$C$36,13,IF(INFORMACION!$F2346=REFERENCIAS!$C$24,10,7))),0)</f>
        <v>#REF!</v>
      </c>
      <c r="Y2346" s="68">
        <f>+VLOOKUP(M2346,REFERENCIAS!$C:$D,2,0)*VLOOKUP($M$2,PONDERADORES!$A$7:$G$9,7,0)+VLOOKUP(N2346,REFERENCIAS!$C:$D,2,0)*VLOOKUP($N$2,PONDERADORES!$A$7:$G$9,7,0)+VLOOKUP(O2346,REFERENCIAS!$C:$D,2,0)*VLOOKUP($O$2,PONDERADORES!$A$7:$G$9,7,0)</f>
        <v>0.2</v>
      </c>
      <c r="Z2346" s="2">
        <f>+VLOOKUP(IF(R2346&lt;0.1,0,IF(AND(R2346&gt;=0.1,R2346&lt;0.2),0.1,IF(AND(R2346&gt;=0.2,R2346&lt;0.3),0.2,IF(R2346&gt;0.3,0.3,)))),REFERENCIAS!$C:$D,2,0)*VLOOKUP($R$2,PONDERADORES!$A$11:$G$11,7,0)</f>
        <v>15</v>
      </c>
      <c r="AA2346" s="92"/>
      <c r="AB2346" s="95" t="e">
        <f t="shared" ca="1" si="143"/>
        <v>#REF!</v>
      </c>
      <c r="AC2346" s="23" t="e">
        <f ca="1">IF(AB2346&gt;REFERENCIAS!$C$62,REFERENCIAS!$B$62,IF(AND(AB2346&gt;=REFERENCIAS!$C$63,AB2346&lt;REFERENCIAS!$D$63),REFERENCIAS!$B$63,IF(AND(AB2346&gt;REFERENCIAS!$C$64,AB2346&lt;=REFERENCIAS!$D$64),REFERENCIAS!$B$64,IF(AND(AB2346&gt;=REFERENCIAS!$C$65,AB2346&lt;REFERENCIAS!$D$65),REFERENCIAS!$B$65, "Revisar"))))</f>
        <v>#REF!</v>
      </c>
      <c r="AD2346" s="94" t="e">
        <f ca="1">VLOOKUP(AC2346,REFERENCIAS!$B$62:$G$65,4,FALSE)</f>
        <v>#REF!</v>
      </c>
    </row>
    <row r="2347" spans="1:30" ht="17.25" x14ac:dyDescent="0.25">
      <c r="A2347" s="74"/>
      <c r="B2347" s="19"/>
      <c r="C2347" s="19"/>
      <c r="D2347" s="50"/>
      <c r="E2347" s="73"/>
      <c r="F2347" s="74"/>
      <c r="G2347" s="9"/>
      <c r="H2347" s="48"/>
      <c r="I2347" s="49">
        <f t="shared" ca="1" si="141"/>
        <v>2022</v>
      </c>
      <c r="J2347" s="22">
        <f t="shared" ca="1" si="140"/>
        <v>1</v>
      </c>
      <c r="K2347" s="19"/>
      <c r="L2347" s="73"/>
      <c r="M2347" s="74"/>
      <c r="N2347" s="19"/>
      <c r="O2347" s="73"/>
      <c r="P2347" s="82">
        <v>1</v>
      </c>
      <c r="Q2347" s="24">
        <v>1</v>
      </c>
      <c r="R2347" s="81">
        <f t="shared" si="142"/>
        <v>1</v>
      </c>
      <c r="S2347" s="87"/>
      <c r="T2347" s="19"/>
      <c r="U2347" s="25"/>
      <c r="V2347" s="25"/>
      <c r="W2347" s="81"/>
      <c r="X2347" s="91" t="e">
        <f ca="1">+VLOOKUP(#REF!,REFERENCIAS!$C:$D,2,0)*VLOOKUP(#REF!,PONDERADORES!A:P,IF(AND(INFORMACION!$T2347='REFERENCIAS RIESGO'!$C$36,INFORMACION!$F2347=REFERENCIAS!$C$24),16,IF(INFORMACION!$T2347='REFERENCIAS RIESGO'!$C$36,13,IF(INFORMACION!$F2347=REFERENCIAS!$C$24,10,7))),0)+VLOOKUP(K2347,REFERENCIAS!$C:$D,2,0)*VLOOKUP($K$2,PONDERADORES!A:P,IF(AND(INFORMACION!$T2347='REFERENCIAS RIESGO'!$C$36,INFORMACION!$F2347=REFERENCIAS!$C$24),16,IF(INFORMACION!$T2347='REFERENCIAS RIESGO'!$C$36,13,IF(INFORMACION!$F2347=REFERENCIAS!$C$24,10,7))),0)+VLOOKUP(L2347,REFERENCIAS!$C:$D,2,0)*VLOOKUP($L$2,PONDERADORES!A:P,IF(AND(INFORMACION!$T2347='REFERENCIAS RIESGO'!$C$36,INFORMACION!$F2347=REFERENCIAS!$C$24),16,IF(INFORMACION!$T2347='REFERENCIAS RIESGO'!$C$36,13,IF(INFORMACION!$F2347=REFERENCIAS!$C$24,10,7))),0)+VLOOKUP(F2347,REFERENCIAS!$C:$D,2,0)*VLOOKUP($F$2,PONDERADORES!A:P,IF(AND(INFORMACION!$T2347='REFERENCIAS RIESGO'!$C$36,INFORMACION!$F2347=REFERENCIAS!$C$24),16,IF(INFORMACION!$T2347='REFERENCIAS RIESGO'!$C$36,13,IF(INFORMACION!$F2347=REFERENCIAS!$C$24,10,7))),0)+VLOOKUP(T2347,REFERENCIAS!$C:$D,2,0)*VLOOKUP($T$2,PONDERADORES!A:P,IF(AND(INFORMACION!$T2347='REFERENCIAS RIESGO'!$C$36,INFORMACION!$F2347=REFERENCIAS!$C$24),16,IF(INFORMACION!$T2347='REFERENCIAS RIESGO'!$C$36,13,IF(INFORMACION!$F2347=REFERENCIAS!$C$24,10,7))),0)+VLOOKUP(IF(J2347&lt;=0.2,0.2,IF(AND(J2347&gt;0.2,J2347&lt;=0.4),0.4,IF(AND(J2347&gt;0.4,J2347&lt;=0.6),0.6,IF(AND(J2347&gt;0.6,J2347&lt;=0.8),0.8,IF(AND(J2347&gt;0.8,J2347&lt;=1),1))))),REFERENCIAS!$C:$D,2,0)*VLOOKUP($J$2,PONDERADORES!A:P,IF(AND(INFORMACION!$T2347='REFERENCIAS RIESGO'!$C$36,INFORMACION!$F2347=REFERENCIAS!$C$24),16,IF(INFORMACION!$T2347='REFERENCIAS RIESGO'!$C$36,13,IF(INFORMACION!$F2347=REFERENCIAS!$C$24,10,7))),0)</f>
        <v>#REF!</v>
      </c>
      <c r="Y2347" s="68">
        <f>+VLOOKUP(M2347,REFERENCIAS!$C:$D,2,0)*VLOOKUP($M$2,PONDERADORES!$A$7:$G$9,7,0)+VLOOKUP(N2347,REFERENCIAS!$C:$D,2,0)*VLOOKUP($N$2,PONDERADORES!$A$7:$G$9,7,0)+VLOOKUP(O2347,REFERENCIAS!$C:$D,2,0)*VLOOKUP($O$2,PONDERADORES!$A$7:$G$9,7,0)</f>
        <v>0.2</v>
      </c>
      <c r="Z2347" s="2">
        <f>+VLOOKUP(IF(R2347&lt;0.1,0,IF(AND(R2347&gt;=0.1,R2347&lt;0.2),0.1,IF(AND(R2347&gt;=0.2,R2347&lt;0.3),0.2,IF(R2347&gt;0.3,0.3,)))),REFERENCIAS!$C:$D,2,0)*VLOOKUP($R$2,PONDERADORES!$A$11:$G$11,7,0)</f>
        <v>15</v>
      </c>
      <c r="AA2347" s="92"/>
      <c r="AB2347" s="95" t="e">
        <f t="shared" ca="1" si="143"/>
        <v>#REF!</v>
      </c>
      <c r="AC2347" s="23" t="e">
        <f ca="1">IF(AB2347&gt;REFERENCIAS!$C$62,REFERENCIAS!$B$62,IF(AND(AB2347&gt;=REFERENCIAS!$C$63,AB2347&lt;REFERENCIAS!$D$63),REFERENCIAS!$B$63,IF(AND(AB2347&gt;REFERENCIAS!$C$64,AB2347&lt;=REFERENCIAS!$D$64),REFERENCIAS!$B$64,IF(AND(AB2347&gt;=REFERENCIAS!$C$65,AB2347&lt;REFERENCIAS!$D$65),REFERENCIAS!$B$65, "Revisar"))))</f>
        <v>#REF!</v>
      </c>
      <c r="AD2347" s="94" t="e">
        <f ca="1">VLOOKUP(AC2347,REFERENCIAS!$B$62:$G$65,4,FALSE)</f>
        <v>#REF!</v>
      </c>
    </row>
    <row r="2348" spans="1:30" ht="17.25" x14ac:dyDescent="0.25">
      <c r="A2348" s="74"/>
      <c r="B2348" s="19"/>
      <c r="C2348" s="19"/>
      <c r="D2348" s="50"/>
      <c r="E2348" s="73"/>
      <c r="F2348" s="74"/>
      <c r="G2348" s="9"/>
      <c r="H2348" s="48"/>
      <c r="I2348" s="49">
        <f t="shared" ca="1" si="141"/>
        <v>2022</v>
      </c>
      <c r="J2348" s="22">
        <f t="shared" ca="1" si="140"/>
        <v>1</v>
      </c>
      <c r="K2348" s="19"/>
      <c r="L2348" s="73"/>
      <c r="M2348" s="74"/>
      <c r="N2348" s="19"/>
      <c r="O2348" s="73"/>
      <c r="P2348" s="82">
        <v>1</v>
      </c>
      <c r="Q2348" s="24">
        <v>1</v>
      </c>
      <c r="R2348" s="81">
        <f t="shared" si="142"/>
        <v>1</v>
      </c>
      <c r="S2348" s="87"/>
      <c r="T2348" s="19"/>
      <c r="U2348" s="25"/>
      <c r="V2348" s="25"/>
      <c r="W2348" s="81"/>
      <c r="X2348" s="91" t="e">
        <f ca="1">+VLOOKUP(#REF!,REFERENCIAS!$C:$D,2,0)*VLOOKUP(#REF!,PONDERADORES!A:P,IF(AND(INFORMACION!$T2348='REFERENCIAS RIESGO'!$C$36,INFORMACION!$F2348=REFERENCIAS!$C$24),16,IF(INFORMACION!$T2348='REFERENCIAS RIESGO'!$C$36,13,IF(INFORMACION!$F2348=REFERENCIAS!$C$24,10,7))),0)+VLOOKUP(K2348,REFERENCIAS!$C:$D,2,0)*VLOOKUP($K$2,PONDERADORES!A:P,IF(AND(INFORMACION!$T2348='REFERENCIAS RIESGO'!$C$36,INFORMACION!$F2348=REFERENCIAS!$C$24),16,IF(INFORMACION!$T2348='REFERENCIAS RIESGO'!$C$36,13,IF(INFORMACION!$F2348=REFERENCIAS!$C$24,10,7))),0)+VLOOKUP(L2348,REFERENCIAS!$C:$D,2,0)*VLOOKUP($L$2,PONDERADORES!A:P,IF(AND(INFORMACION!$T2348='REFERENCIAS RIESGO'!$C$36,INFORMACION!$F2348=REFERENCIAS!$C$24),16,IF(INFORMACION!$T2348='REFERENCIAS RIESGO'!$C$36,13,IF(INFORMACION!$F2348=REFERENCIAS!$C$24,10,7))),0)+VLOOKUP(F2348,REFERENCIAS!$C:$D,2,0)*VLOOKUP($F$2,PONDERADORES!A:P,IF(AND(INFORMACION!$T2348='REFERENCIAS RIESGO'!$C$36,INFORMACION!$F2348=REFERENCIAS!$C$24),16,IF(INFORMACION!$T2348='REFERENCIAS RIESGO'!$C$36,13,IF(INFORMACION!$F2348=REFERENCIAS!$C$24,10,7))),0)+VLOOKUP(T2348,REFERENCIAS!$C:$D,2,0)*VLOOKUP($T$2,PONDERADORES!A:P,IF(AND(INFORMACION!$T2348='REFERENCIAS RIESGO'!$C$36,INFORMACION!$F2348=REFERENCIAS!$C$24),16,IF(INFORMACION!$T2348='REFERENCIAS RIESGO'!$C$36,13,IF(INFORMACION!$F2348=REFERENCIAS!$C$24,10,7))),0)+VLOOKUP(IF(J2348&lt;=0.2,0.2,IF(AND(J2348&gt;0.2,J2348&lt;=0.4),0.4,IF(AND(J2348&gt;0.4,J2348&lt;=0.6),0.6,IF(AND(J2348&gt;0.6,J2348&lt;=0.8),0.8,IF(AND(J2348&gt;0.8,J2348&lt;=1),1))))),REFERENCIAS!$C:$D,2,0)*VLOOKUP($J$2,PONDERADORES!A:P,IF(AND(INFORMACION!$T2348='REFERENCIAS RIESGO'!$C$36,INFORMACION!$F2348=REFERENCIAS!$C$24),16,IF(INFORMACION!$T2348='REFERENCIAS RIESGO'!$C$36,13,IF(INFORMACION!$F2348=REFERENCIAS!$C$24,10,7))),0)</f>
        <v>#REF!</v>
      </c>
      <c r="Y2348" s="68">
        <f>+VLOOKUP(M2348,REFERENCIAS!$C:$D,2,0)*VLOOKUP($M$2,PONDERADORES!$A$7:$G$9,7,0)+VLOOKUP(N2348,REFERENCIAS!$C:$D,2,0)*VLOOKUP($N$2,PONDERADORES!$A$7:$G$9,7,0)+VLOOKUP(O2348,REFERENCIAS!$C:$D,2,0)*VLOOKUP($O$2,PONDERADORES!$A$7:$G$9,7,0)</f>
        <v>0.2</v>
      </c>
      <c r="Z2348" s="2">
        <f>+VLOOKUP(IF(R2348&lt;0.1,0,IF(AND(R2348&gt;=0.1,R2348&lt;0.2),0.1,IF(AND(R2348&gt;=0.2,R2348&lt;0.3),0.2,IF(R2348&gt;0.3,0.3,)))),REFERENCIAS!$C:$D,2,0)*VLOOKUP($R$2,PONDERADORES!$A$11:$G$11,7,0)</f>
        <v>15</v>
      </c>
      <c r="AA2348" s="92"/>
      <c r="AB2348" s="95" t="e">
        <f t="shared" ca="1" si="143"/>
        <v>#REF!</v>
      </c>
      <c r="AC2348" s="23" t="e">
        <f ca="1">IF(AB2348&gt;REFERENCIAS!$C$62,REFERENCIAS!$B$62,IF(AND(AB2348&gt;=REFERENCIAS!$C$63,AB2348&lt;REFERENCIAS!$D$63),REFERENCIAS!$B$63,IF(AND(AB2348&gt;REFERENCIAS!$C$64,AB2348&lt;=REFERENCIAS!$D$64),REFERENCIAS!$B$64,IF(AND(AB2348&gt;=REFERENCIAS!$C$65,AB2348&lt;REFERENCIAS!$D$65),REFERENCIAS!$B$65, "Revisar"))))</f>
        <v>#REF!</v>
      </c>
      <c r="AD2348" s="94" t="e">
        <f ca="1">VLOOKUP(AC2348,REFERENCIAS!$B$62:$G$65,4,FALSE)</f>
        <v>#REF!</v>
      </c>
    </row>
    <row r="2349" spans="1:30" ht="17.25" x14ac:dyDescent="0.25">
      <c r="A2349" s="74"/>
      <c r="B2349" s="19"/>
      <c r="C2349" s="19"/>
      <c r="D2349" s="50"/>
      <c r="E2349" s="73"/>
      <c r="F2349" s="74"/>
      <c r="G2349" s="9"/>
      <c r="H2349" s="48"/>
      <c r="I2349" s="49">
        <f t="shared" ca="1" si="141"/>
        <v>2022</v>
      </c>
      <c r="J2349" s="22">
        <f t="shared" ca="1" si="140"/>
        <v>1</v>
      </c>
      <c r="K2349" s="19"/>
      <c r="L2349" s="73"/>
      <c r="M2349" s="74"/>
      <c r="N2349" s="19"/>
      <c r="O2349" s="73"/>
      <c r="P2349" s="82">
        <v>1</v>
      </c>
      <c r="Q2349" s="24">
        <v>1</v>
      </c>
      <c r="R2349" s="81">
        <f t="shared" si="142"/>
        <v>1</v>
      </c>
      <c r="S2349" s="87"/>
      <c r="T2349" s="19"/>
      <c r="U2349" s="25"/>
      <c r="V2349" s="25"/>
      <c r="W2349" s="81"/>
      <c r="X2349" s="91" t="e">
        <f ca="1">+VLOOKUP(#REF!,REFERENCIAS!$C:$D,2,0)*VLOOKUP(#REF!,PONDERADORES!A:P,IF(AND(INFORMACION!$T2349='REFERENCIAS RIESGO'!$C$36,INFORMACION!$F2349=REFERENCIAS!$C$24),16,IF(INFORMACION!$T2349='REFERENCIAS RIESGO'!$C$36,13,IF(INFORMACION!$F2349=REFERENCIAS!$C$24,10,7))),0)+VLOOKUP(K2349,REFERENCIAS!$C:$D,2,0)*VLOOKUP($K$2,PONDERADORES!A:P,IF(AND(INFORMACION!$T2349='REFERENCIAS RIESGO'!$C$36,INFORMACION!$F2349=REFERENCIAS!$C$24),16,IF(INFORMACION!$T2349='REFERENCIAS RIESGO'!$C$36,13,IF(INFORMACION!$F2349=REFERENCIAS!$C$24,10,7))),0)+VLOOKUP(L2349,REFERENCIAS!$C:$D,2,0)*VLOOKUP($L$2,PONDERADORES!A:P,IF(AND(INFORMACION!$T2349='REFERENCIAS RIESGO'!$C$36,INFORMACION!$F2349=REFERENCIAS!$C$24),16,IF(INFORMACION!$T2349='REFERENCIAS RIESGO'!$C$36,13,IF(INFORMACION!$F2349=REFERENCIAS!$C$24,10,7))),0)+VLOOKUP(F2349,REFERENCIAS!$C:$D,2,0)*VLOOKUP($F$2,PONDERADORES!A:P,IF(AND(INFORMACION!$T2349='REFERENCIAS RIESGO'!$C$36,INFORMACION!$F2349=REFERENCIAS!$C$24),16,IF(INFORMACION!$T2349='REFERENCIAS RIESGO'!$C$36,13,IF(INFORMACION!$F2349=REFERENCIAS!$C$24,10,7))),0)+VLOOKUP(T2349,REFERENCIAS!$C:$D,2,0)*VLOOKUP($T$2,PONDERADORES!A:P,IF(AND(INFORMACION!$T2349='REFERENCIAS RIESGO'!$C$36,INFORMACION!$F2349=REFERENCIAS!$C$24),16,IF(INFORMACION!$T2349='REFERENCIAS RIESGO'!$C$36,13,IF(INFORMACION!$F2349=REFERENCIAS!$C$24,10,7))),0)+VLOOKUP(IF(J2349&lt;=0.2,0.2,IF(AND(J2349&gt;0.2,J2349&lt;=0.4),0.4,IF(AND(J2349&gt;0.4,J2349&lt;=0.6),0.6,IF(AND(J2349&gt;0.6,J2349&lt;=0.8),0.8,IF(AND(J2349&gt;0.8,J2349&lt;=1),1))))),REFERENCIAS!$C:$D,2,0)*VLOOKUP($J$2,PONDERADORES!A:P,IF(AND(INFORMACION!$T2349='REFERENCIAS RIESGO'!$C$36,INFORMACION!$F2349=REFERENCIAS!$C$24),16,IF(INFORMACION!$T2349='REFERENCIAS RIESGO'!$C$36,13,IF(INFORMACION!$F2349=REFERENCIAS!$C$24,10,7))),0)</f>
        <v>#REF!</v>
      </c>
      <c r="Y2349" s="68">
        <f>+VLOOKUP(M2349,REFERENCIAS!$C:$D,2,0)*VLOOKUP($M$2,PONDERADORES!$A$7:$G$9,7,0)+VLOOKUP(N2349,REFERENCIAS!$C:$D,2,0)*VLOOKUP($N$2,PONDERADORES!$A$7:$G$9,7,0)+VLOOKUP(O2349,REFERENCIAS!$C:$D,2,0)*VLOOKUP($O$2,PONDERADORES!$A$7:$G$9,7,0)</f>
        <v>0.2</v>
      </c>
      <c r="Z2349" s="2">
        <f>+VLOOKUP(IF(R2349&lt;0.1,0,IF(AND(R2349&gt;=0.1,R2349&lt;0.2),0.1,IF(AND(R2349&gt;=0.2,R2349&lt;0.3),0.2,IF(R2349&gt;0.3,0.3,)))),REFERENCIAS!$C:$D,2,0)*VLOOKUP($R$2,PONDERADORES!$A$11:$G$11,7,0)</f>
        <v>15</v>
      </c>
      <c r="AA2349" s="92"/>
      <c r="AB2349" s="95" t="e">
        <f t="shared" ca="1" si="143"/>
        <v>#REF!</v>
      </c>
      <c r="AC2349" s="23" t="e">
        <f ca="1">IF(AB2349&gt;REFERENCIAS!$C$62,REFERENCIAS!$B$62,IF(AND(AB2349&gt;=REFERENCIAS!$C$63,AB2349&lt;REFERENCIAS!$D$63),REFERENCIAS!$B$63,IF(AND(AB2349&gt;REFERENCIAS!$C$64,AB2349&lt;=REFERENCIAS!$D$64),REFERENCIAS!$B$64,IF(AND(AB2349&gt;=REFERENCIAS!$C$65,AB2349&lt;REFERENCIAS!$D$65),REFERENCIAS!$B$65, "Revisar"))))</f>
        <v>#REF!</v>
      </c>
      <c r="AD2349" s="94" t="e">
        <f ca="1">VLOOKUP(AC2349,REFERENCIAS!$B$62:$G$65,4,FALSE)</f>
        <v>#REF!</v>
      </c>
    </row>
    <row r="2350" spans="1:30" ht="17.25" x14ac:dyDescent="0.25">
      <c r="A2350" s="74"/>
      <c r="B2350" s="19"/>
      <c r="C2350" s="19"/>
      <c r="D2350" s="50"/>
      <c r="E2350" s="73"/>
      <c r="F2350" s="74"/>
      <c r="G2350" s="9"/>
      <c r="H2350" s="48"/>
      <c r="I2350" s="49">
        <f t="shared" ca="1" si="141"/>
        <v>2022</v>
      </c>
      <c r="J2350" s="22">
        <f t="shared" ca="1" si="140"/>
        <v>1</v>
      </c>
      <c r="K2350" s="19"/>
      <c r="L2350" s="73"/>
      <c r="M2350" s="74"/>
      <c r="N2350" s="19"/>
      <c r="O2350" s="73"/>
      <c r="P2350" s="82">
        <v>1</v>
      </c>
      <c r="Q2350" s="24">
        <v>1</v>
      </c>
      <c r="R2350" s="81">
        <f t="shared" si="142"/>
        <v>1</v>
      </c>
      <c r="S2350" s="87"/>
      <c r="T2350" s="19"/>
      <c r="U2350" s="25"/>
      <c r="V2350" s="25"/>
      <c r="W2350" s="81"/>
      <c r="X2350" s="91" t="e">
        <f ca="1">+VLOOKUP(#REF!,REFERENCIAS!$C:$D,2,0)*VLOOKUP(#REF!,PONDERADORES!A:P,IF(AND(INFORMACION!$T2350='REFERENCIAS RIESGO'!$C$36,INFORMACION!$F2350=REFERENCIAS!$C$24),16,IF(INFORMACION!$T2350='REFERENCIAS RIESGO'!$C$36,13,IF(INFORMACION!$F2350=REFERENCIAS!$C$24,10,7))),0)+VLOOKUP(K2350,REFERENCIAS!$C:$D,2,0)*VLOOKUP($K$2,PONDERADORES!A:P,IF(AND(INFORMACION!$T2350='REFERENCIAS RIESGO'!$C$36,INFORMACION!$F2350=REFERENCIAS!$C$24),16,IF(INFORMACION!$T2350='REFERENCIAS RIESGO'!$C$36,13,IF(INFORMACION!$F2350=REFERENCIAS!$C$24,10,7))),0)+VLOOKUP(L2350,REFERENCIAS!$C:$D,2,0)*VLOOKUP($L$2,PONDERADORES!A:P,IF(AND(INFORMACION!$T2350='REFERENCIAS RIESGO'!$C$36,INFORMACION!$F2350=REFERENCIAS!$C$24),16,IF(INFORMACION!$T2350='REFERENCIAS RIESGO'!$C$36,13,IF(INFORMACION!$F2350=REFERENCIAS!$C$24,10,7))),0)+VLOOKUP(F2350,REFERENCIAS!$C:$D,2,0)*VLOOKUP($F$2,PONDERADORES!A:P,IF(AND(INFORMACION!$T2350='REFERENCIAS RIESGO'!$C$36,INFORMACION!$F2350=REFERENCIAS!$C$24),16,IF(INFORMACION!$T2350='REFERENCIAS RIESGO'!$C$36,13,IF(INFORMACION!$F2350=REFERENCIAS!$C$24,10,7))),0)+VLOOKUP(T2350,REFERENCIAS!$C:$D,2,0)*VLOOKUP($T$2,PONDERADORES!A:P,IF(AND(INFORMACION!$T2350='REFERENCIAS RIESGO'!$C$36,INFORMACION!$F2350=REFERENCIAS!$C$24),16,IF(INFORMACION!$T2350='REFERENCIAS RIESGO'!$C$36,13,IF(INFORMACION!$F2350=REFERENCIAS!$C$24,10,7))),0)+VLOOKUP(IF(J2350&lt;=0.2,0.2,IF(AND(J2350&gt;0.2,J2350&lt;=0.4),0.4,IF(AND(J2350&gt;0.4,J2350&lt;=0.6),0.6,IF(AND(J2350&gt;0.6,J2350&lt;=0.8),0.8,IF(AND(J2350&gt;0.8,J2350&lt;=1),1))))),REFERENCIAS!$C:$D,2,0)*VLOOKUP($J$2,PONDERADORES!A:P,IF(AND(INFORMACION!$T2350='REFERENCIAS RIESGO'!$C$36,INFORMACION!$F2350=REFERENCIAS!$C$24),16,IF(INFORMACION!$T2350='REFERENCIAS RIESGO'!$C$36,13,IF(INFORMACION!$F2350=REFERENCIAS!$C$24,10,7))),0)</f>
        <v>#REF!</v>
      </c>
      <c r="Y2350" s="68">
        <f>+VLOOKUP(M2350,REFERENCIAS!$C:$D,2,0)*VLOOKUP($M$2,PONDERADORES!$A$7:$G$9,7,0)+VLOOKUP(N2350,REFERENCIAS!$C:$D,2,0)*VLOOKUP($N$2,PONDERADORES!$A$7:$G$9,7,0)+VLOOKUP(O2350,REFERENCIAS!$C:$D,2,0)*VLOOKUP($O$2,PONDERADORES!$A$7:$G$9,7,0)</f>
        <v>0.2</v>
      </c>
      <c r="Z2350" s="2">
        <f>+VLOOKUP(IF(R2350&lt;0.1,0,IF(AND(R2350&gt;=0.1,R2350&lt;0.2),0.1,IF(AND(R2350&gt;=0.2,R2350&lt;0.3),0.2,IF(R2350&gt;0.3,0.3,)))),REFERENCIAS!$C:$D,2,0)*VLOOKUP($R$2,PONDERADORES!$A$11:$G$11,7,0)</f>
        <v>15</v>
      </c>
      <c r="AA2350" s="92"/>
      <c r="AB2350" s="95" t="e">
        <f t="shared" ca="1" si="143"/>
        <v>#REF!</v>
      </c>
      <c r="AC2350" s="23" t="e">
        <f ca="1">IF(AB2350&gt;REFERENCIAS!$C$62,REFERENCIAS!$B$62,IF(AND(AB2350&gt;=REFERENCIAS!$C$63,AB2350&lt;REFERENCIAS!$D$63),REFERENCIAS!$B$63,IF(AND(AB2350&gt;REFERENCIAS!$C$64,AB2350&lt;=REFERENCIAS!$D$64),REFERENCIAS!$B$64,IF(AND(AB2350&gt;=REFERENCIAS!$C$65,AB2350&lt;REFERENCIAS!$D$65),REFERENCIAS!$B$65, "Revisar"))))</f>
        <v>#REF!</v>
      </c>
      <c r="AD2350" s="94" t="e">
        <f ca="1">VLOOKUP(AC2350,REFERENCIAS!$B$62:$G$65,4,FALSE)</f>
        <v>#REF!</v>
      </c>
    </row>
    <row r="2351" spans="1:30" ht="17.25" x14ac:dyDescent="0.25">
      <c r="A2351" s="74"/>
      <c r="B2351" s="19"/>
      <c r="C2351" s="19"/>
      <c r="D2351" s="50"/>
      <c r="E2351" s="73"/>
      <c r="F2351" s="74"/>
      <c r="G2351" s="9"/>
      <c r="H2351" s="48"/>
      <c r="I2351" s="49">
        <f t="shared" ca="1" si="141"/>
        <v>2022</v>
      </c>
      <c r="J2351" s="22">
        <f t="shared" ca="1" si="140"/>
        <v>1</v>
      </c>
      <c r="K2351" s="19"/>
      <c r="L2351" s="73"/>
      <c r="M2351" s="74"/>
      <c r="N2351" s="19"/>
      <c r="O2351" s="73"/>
      <c r="P2351" s="82">
        <v>1</v>
      </c>
      <c r="Q2351" s="24">
        <v>1</v>
      </c>
      <c r="R2351" s="81">
        <f t="shared" si="142"/>
        <v>1</v>
      </c>
      <c r="S2351" s="87"/>
      <c r="T2351" s="19"/>
      <c r="U2351" s="25"/>
      <c r="V2351" s="25"/>
      <c r="W2351" s="81"/>
      <c r="X2351" s="91" t="e">
        <f ca="1">+VLOOKUP(#REF!,REFERENCIAS!$C:$D,2,0)*VLOOKUP(#REF!,PONDERADORES!A:P,IF(AND(INFORMACION!$T2351='REFERENCIAS RIESGO'!$C$36,INFORMACION!$F2351=REFERENCIAS!$C$24),16,IF(INFORMACION!$T2351='REFERENCIAS RIESGO'!$C$36,13,IF(INFORMACION!$F2351=REFERENCIAS!$C$24,10,7))),0)+VLOOKUP(K2351,REFERENCIAS!$C:$D,2,0)*VLOOKUP($K$2,PONDERADORES!A:P,IF(AND(INFORMACION!$T2351='REFERENCIAS RIESGO'!$C$36,INFORMACION!$F2351=REFERENCIAS!$C$24),16,IF(INFORMACION!$T2351='REFERENCIAS RIESGO'!$C$36,13,IF(INFORMACION!$F2351=REFERENCIAS!$C$24,10,7))),0)+VLOOKUP(L2351,REFERENCIAS!$C:$D,2,0)*VLOOKUP($L$2,PONDERADORES!A:P,IF(AND(INFORMACION!$T2351='REFERENCIAS RIESGO'!$C$36,INFORMACION!$F2351=REFERENCIAS!$C$24),16,IF(INFORMACION!$T2351='REFERENCIAS RIESGO'!$C$36,13,IF(INFORMACION!$F2351=REFERENCIAS!$C$24,10,7))),0)+VLOOKUP(F2351,REFERENCIAS!$C:$D,2,0)*VLOOKUP($F$2,PONDERADORES!A:P,IF(AND(INFORMACION!$T2351='REFERENCIAS RIESGO'!$C$36,INFORMACION!$F2351=REFERENCIAS!$C$24),16,IF(INFORMACION!$T2351='REFERENCIAS RIESGO'!$C$36,13,IF(INFORMACION!$F2351=REFERENCIAS!$C$24,10,7))),0)+VLOOKUP(T2351,REFERENCIAS!$C:$D,2,0)*VLOOKUP($T$2,PONDERADORES!A:P,IF(AND(INFORMACION!$T2351='REFERENCIAS RIESGO'!$C$36,INFORMACION!$F2351=REFERENCIAS!$C$24),16,IF(INFORMACION!$T2351='REFERENCIAS RIESGO'!$C$36,13,IF(INFORMACION!$F2351=REFERENCIAS!$C$24,10,7))),0)+VLOOKUP(IF(J2351&lt;=0.2,0.2,IF(AND(J2351&gt;0.2,J2351&lt;=0.4),0.4,IF(AND(J2351&gt;0.4,J2351&lt;=0.6),0.6,IF(AND(J2351&gt;0.6,J2351&lt;=0.8),0.8,IF(AND(J2351&gt;0.8,J2351&lt;=1),1))))),REFERENCIAS!$C:$D,2,0)*VLOOKUP($J$2,PONDERADORES!A:P,IF(AND(INFORMACION!$T2351='REFERENCIAS RIESGO'!$C$36,INFORMACION!$F2351=REFERENCIAS!$C$24),16,IF(INFORMACION!$T2351='REFERENCIAS RIESGO'!$C$36,13,IF(INFORMACION!$F2351=REFERENCIAS!$C$24,10,7))),0)</f>
        <v>#REF!</v>
      </c>
      <c r="Y2351" s="68">
        <f>+VLOOKUP(M2351,REFERENCIAS!$C:$D,2,0)*VLOOKUP($M$2,PONDERADORES!$A$7:$G$9,7,0)+VLOOKUP(N2351,REFERENCIAS!$C:$D,2,0)*VLOOKUP($N$2,PONDERADORES!$A$7:$G$9,7,0)+VLOOKUP(O2351,REFERENCIAS!$C:$D,2,0)*VLOOKUP($O$2,PONDERADORES!$A$7:$G$9,7,0)</f>
        <v>0.2</v>
      </c>
      <c r="Z2351" s="2">
        <f>+VLOOKUP(IF(R2351&lt;0.1,0,IF(AND(R2351&gt;=0.1,R2351&lt;0.2),0.1,IF(AND(R2351&gt;=0.2,R2351&lt;0.3),0.2,IF(R2351&gt;0.3,0.3,)))),REFERENCIAS!$C:$D,2,0)*VLOOKUP($R$2,PONDERADORES!$A$11:$G$11,7,0)</f>
        <v>15</v>
      </c>
      <c r="AA2351" s="92"/>
      <c r="AB2351" s="95" t="e">
        <f t="shared" ca="1" si="143"/>
        <v>#REF!</v>
      </c>
      <c r="AC2351" s="23" t="e">
        <f ca="1">IF(AB2351&gt;REFERENCIAS!$C$62,REFERENCIAS!$B$62,IF(AND(AB2351&gt;=REFERENCIAS!$C$63,AB2351&lt;REFERENCIAS!$D$63),REFERENCIAS!$B$63,IF(AND(AB2351&gt;REFERENCIAS!$C$64,AB2351&lt;=REFERENCIAS!$D$64),REFERENCIAS!$B$64,IF(AND(AB2351&gt;=REFERENCIAS!$C$65,AB2351&lt;REFERENCIAS!$D$65),REFERENCIAS!$B$65, "Revisar"))))</f>
        <v>#REF!</v>
      </c>
      <c r="AD2351" s="94" t="e">
        <f ca="1">VLOOKUP(AC2351,REFERENCIAS!$B$62:$G$65,4,FALSE)</f>
        <v>#REF!</v>
      </c>
    </row>
    <row r="2352" spans="1:30" ht="17.25" x14ac:dyDescent="0.25">
      <c r="A2352" s="74"/>
      <c r="B2352" s="19"/>
      <c r="C2352" s="19"/>
      <c r="D2352" s="50"/>
      <c r="E2352" s="73"/>
      <c r="F2352" s="74"/>
      <c r="G2352" s="9"/>
      <c r="H2352" s="48"/>
      <c r="I2352" s="49">
        <f t="shared" ca="1" si="141"/>
        <v>2022</v>
      </c>
      <c r="J2352" s="22">
        <f t="shared" ca="1" si="140"/>
        <v>1</v>
      </c>
      <c r="K2352" s="19"/>
      <c r="L2352" s="73"/>
      <c r="M2352" s="74"/>
      <c r="N2352" s="19"/>
      <c r="O2352" s="73"/>
      <c r="P2352" s="82">
        <v>1</v>
      </c>
      <c r="Q2352" s="24">
        <v>1</v>
      </c>
      <c r="R2352" s="81">
        <f t="shared" si="142"/>
        <v>1</v>
      </c>
      <c r="S2352" s="87"/>
      <c r="T2352" s="19"/>
      <c r="U2352" s="25"/>
      <c r="V2352" s="25"/>
      <c r="W2352" s="81"/>
      <c r="X2352" s="91" t="e">
        <f ca="1">+VLOOKUP(#REF!,REFERENCIAS!$C:$D,2,0)*VLOOKUP(#REF!,PONDERADORES!A:P,IF(AND(INFORMACION!$T2352='REFERENCIAS RIESGO'!$C$36,INFORMACION!$F2352=REFERENCIAS!$C$24),16,IF(INFORMACION!$T2352='REFERENCIAS RIESGO'!$C$36,13,IF(INFORMACION!$F2352=REFERENCIAS!$C$24,10,7))),0)+VLOOKUP(K2352,REFERENCIAS!$C:$D,2,0)*VLOOKUP($K$2,PONDERADORES!A:P,IF(AND(INFORMACION!$T2352='REFERENCIAS RIESGO'!$C$36,INFORMACION!$F2352=REFERENCIAS!$C$24),16,IF(INFORMACION!$T2352='REFERENCIAS RIESGO'!$C$36,13,IF(INFORMACION!$F2352=REFERENCIAS!$C$24,10,7))),0)+VLOOKUP(L2352,REFERENCIAS!$C:$D,2,0)*VLOOKUP($L$2,PONDERADORES!A:P,IF(AND(INFORMACION!$T2352='REFERENCIAS RIESGO'!$C$36,INFORMACION!$F2352=REFERENCIAS!$C$24),16,IF(INFORMACION!$T2352='REFERENCIAS RIESGO'!$C$36,13,IF(INFORMACION!$F2352=REFERENCIAS!$C$24,10,7))),0)+VLOOKUP(F2352,REFERENCIAS!$C:$D,2,0)*VLOOKUP($F$2,PONDERADORES!A:P,IF(AND(INFORMACION!$T2352='REFERENCIAS RIESGO'!$C$36,INFORMACION!$F2352=REFERENCIAS!$C$24),16,IF(INFORMACION!$T2352='REFERENCIAS RIESGO'!$C$36,13,IF(INFORMACION!$F2352=REFERENCIAS!$C$24,10,7))),0)+VLOOKUP(T2352,REFERENCIAS!$C:$D,2,0)*VLOOKUP($T$2,PONDERADORES!A:P,IF(AND(INFORMACION!$T2352='REFERENCIAS RIESGO'!$C$36,INFORMACION!$F2352=REFERENCIAS!$C$24),16,IF(INFORMACION!$T2352='REFERENCIAS RIESGO'!$C$36,13,IF(INFORMACION!$F2352=REFERENCIAS!$C$24,10,7))),0)+VLOOKUP(IF(J2352&lt;=0.2,0.2,IF(AND(J2352&gt;0.2,J2352&lt;=0.4),0.4,IF(AND(J2352&gt;0.4,J2352&lt;=0.6),0.6,IF(AND(J2352&gt;0.6,J2352&lt;=0.8),0.8,IF(AND(J2352&gt;0.8,J2352&lt;=1),1))))),REFERENCIAS!$C:$D,2,0)*VLOOKUP($J$2,PONDERADORES!A:P,IF(AND(INFORMACION!$T2352='REFERENCIAS RIESGO'!$C$36,INFORMACION!$F2352=REFERENCIAS!$C$24),16,IF(INFORMACION!$T2352='REFERENCIAS RIESGO'!$C$36,13,IF(INFORMACION!$F2352=REFERENCIAS!$C$24,10,7))),0)</f>
        <v>#REF!</v>
      </c>
      <c r="Y2352" s="68">
        <f>+VLOOKUP(M2352,REFERENCIAS!$C:$D,2,0)*VLOOKUP($M$2,PONDERADORES!$A$7:$G$9,7,0)+VLOOKUP(N2352,REFERENCIAS!$C:$D,2,0)*VLOOKUP($N$2,PONDERADORES!$A$7:$G$9,7,0)+VLOOKUP(O2352,REFERENCIAS!$C:$D,2,0)*VLOOKUP($O$2,PONDERADORES!$A$7:$G$9,7,0)</f>
        <v>0.2</v>
      </c>
      <c r="Z2352" s="2">
        <f>+VLOOKUP(IF(R2352&lt;0.1,0,IF(AND(R2352&gt;=0.1,R2352&lt;0.2),0.1,IF(AND(R2352&gt;=0.2,R2352&lt;0.3),0.2,IF(R2352&gt;0.3,0.3,)))),REFERENCIAS!$C:$D,2,0)*VLOOKUP($R$2,PONDERADORES!$A$11:$G$11,7,0)</f>
        <v>15</v>
      </c>
      <c r="AA2352" s="92"/>
      <c r="AB2352" s="95" t="e">
        <f t="shared" ca="1" si="143"/>
        <v>#REF!</v>
      </c>
      <c r="AC2352" s="23" t="e">
        <f ca="1">IF(AB2352&gt;REFERENCIAS!$C$62,REFERENCIAS!$B$62,IF(AND(AB2352&gt;=REFERENCIAS!$C$63,AB2352&lt;REFERENCIAS!$D$63),REFERENCIAS!$B$63,IF(AND(AB2352&gt;REFERENCIAS!$C$64,AB2352&lt;=REFERENCIAS!$D$64),REFERENCIAS!$B$64,IF(AND(AB2352&gt;=REFERENCIAS!$C$65,AB2352&lt;REFERENCIAS!$D$65),REFERENCIAS!$B$65, "Revisar"))))</f>
        <v>#REF!</v>
      </c>
      <c r="AD2352" s="94" t="e">
        <f ca="1">VLOOKUP(AC2352,REFERENCIAS!$B$62:$G$65,4,FALSE)</f>
        <v>#REF!</v>
      </c>
    </row>
    <row r="2353" spans="1:30" ht="17.25" x14ac:dyDescent="0.25">
      <c r="A2353" s="74"/>
      <c r="B2353" s="19"/>
      <c r="C2353" s="19"/>
      <c r="D2353" s="50"/>
      <c r="E2353" s="73"/>
      <c r="F2353" s="74"/>
      <c r="G2353" s="9"/>
      <c r="H2353" s="48"/>
      <c r="I2353" s="49">
        <f t="shared" ca="1" si="141"/>
        <v>2022</v>
      </c>
      <c r="J2353" s="22">
        <f t="shared" ca="1" si="140"/>
        <v>1</v>
      </c>
      <c r="K2353" s="19"/>
      <c r="L2353" s="73"/>
      <c r="M2353" s="74"/>
      <c r="N2353" s="19"/>
      <c r="O2353" s="73"/>
      <c r="P2353" s="82">
        <v>1</v>
      </c>
      <c r="Q2353" s="24">
        <v>1</v>
      </c>
      <c r="R2353" s="81">
        <f t="shared" si="142"/>
        <v>1</v>
      </c>
      <c r="S2353" s="87"/>
      <c r="T2353" s="19"/>
      <c r="U2353" s="25"/>
      <c r="V2353" s="25"/>
      <c r="W2353" s="81"/>
      <c r="X2353" s="91" t="e">
        <f ca="1">+VLOOKUP(#REF!,REFERENCIAS!$C:$D,2,0)*VLOOKUP(#REF!,PONDERADORES!A:P,IF(AND(INFORMACION!$T2353='REFERENCIAS RIESGO'!$C$36,INFORMACION!$F2353=REFERENCIAS!$C$24),16,IF(INFORMACION!$T2353='REFERENCIAS RIESGO'!$C$36,13,IF(INFORMACION!$F2353=REFERENCIAS!$C$24,10,7))),0)+VLOOKUP(K2353,REFERENCIAS!$C:$D,2,0)*VLOOKUP($K$2,PONDERADORES!A:P,IF(AND(INFORMACION!$T2353='REFERENCIAS RIESGO'!$C$36,INFORMACION!$F2353=REFERENCIAS!$C$24),16,IF(INFORMACION!$T2353='REFERENCIAS RIESGO'!$C$36,13,IF(INFORMACION!$F2353=REFERENCIAS!$C$24,10,7))),0)+VLOOKUP(L2353,REFERENCIAS!$C:$D,2,0)*VLOOKUP($L$2,PONDERADORES!A:P,IF(AND(INFORMACION!$T2353='REFERENCIAS RIESGO'!$C$36,INFORMACION!$F2353=REFERENCIAS!$C$24),16,IF(INFORMACION!$T2353='REFERENCIAS RIESGO'!$C$36,13,IF(INFORMACION!$F2353=REFERENCIAS!$C$24,10,7))),0)+VLOOKUP(F2353,REFERENCIAS!$C:$D,2,0)*VLOOKUP($F$2,PONDERADORES!A:P,IF(AND(INFORMACION!$T2353='REFERENCIAS RIESGO'!$C$36,INFORMACION!$F2353=REFERENCIAS!$C$24),16,IF(INFORMACION!$T2353='REFERENCIAS RIESGO'!$C$36,13,IF(INFORMACION!$F2353=REFERENCIAS!$C$24,10,7))),0)+VLOOKUP(T2353,REFERENCIAS!$C:$D,2,0)*VLOOKUP($T$2,PONDERADORES!A:P,IF(AND(INFORMACION!$T2353='REFERENCIAS RIESGO'!$C$36,INFORMACION!$F2353=REFERENCIAS!$C$24),16,IF(INFORMACION!$T2353='REFERENCIAS RIESGO'!$C$36,13,IF(INFORMACION!$F2353=REFERENCIAS!$C$24,10,7))),0)+VLOOKUP(IF(J2353&lt;=0.2,0.2,IF(AND(J2353&gt;0.2,J2353&lt;=0.4),0.4,IF(AND(J2353&gt;0.4,J2353&lt;=0.6),0.6,IF(AND(J2353&gt;0.6,J2353&lt;=0.8),0.8,IF(AND(J2353&gt;0.8,J2353&lt;=1),1))))),REFERENCIAS!$C:$D,2,0)*VLOOKUP($J$2,PONDERADORES!A:P,IF(AND(INFORMACION!$T2353='REFERENCIAS RIESGO'!$C$36,INFORMACION!$F2353=REFERENCIAS!$C$24),16,IF(INFORMACION!$T2353='REFERENCIAS RIESGO'!$C$36,13,IF(INFORMACION!$F2353=REFERENCIAS!$C$24,10,7))),0)</f>
        <v>#REF!</v>
      </c>
      <c r="Y2353" s="68">
        <f>+VLOOKUP(M2353,REFERENCIAS!$C:$D,2,0)*VLOOKUP($M$2,PONDERADORES!$A$7:$G$9,7,0)+VLOOKUP(N2353,REFERENCIAS!$C:$D,2,0)*VLOOKUP($N$2,PONDERADORES!$A$7:$G$9,7,0)+VLOOKUP(O2353,REFERENCIAS!$C:$D,2,0)*VLOOKUP($O$2,PONDERADORES!$A$7:$G$9,7,0)</f>
        <v>0.2</v>
      </c>
      <c r="Z2353" s="2">
        <f>+VLOOKUP(IF(R2353&lt;0.1,0,IF(AND(R2353&gt;=0.1,R2353&lt;0.2),0.1,IF(AND(R2353&gt;=0.2,R2353&lt;0.3),0.2,IF(R2353&gt;0.3,0.3,)))),REFERENCIAS!$C:$D,2,0)*VLOOKUP($R$2,PONDERADORES!$A$11:$G$11,7,0)</f>
        <v>15</v>
      </c>
      <c r="AA2353" s="92"/>
      <c r="AB2353" s="95" t="e">
        <f t="shared" ca="1" si="143"/>
        <v>#REF!</v>
      </c>
      <c r="AC2353" s="23" t="e">
        <f ca="1">IF(AB2353&gt;REFERENCIAS!$C$62,REFERENCIAS!$B$62,IF(AND(AB2353&gt;=REFERENCIAS!$C$63,AB2353&lt;REFERENCIAS!$D$63),REFERENCIAS!$B$63,IF(AND(AB2353&gt;REFERENCIAS!$C$64,AB2353&lt;=REFERENCIAS!$D$64),REFERENCIAS!$B$64,IF(AND(AB2353&gt;=REFERENCIAS!$C$65,AB2353&lt;REFERENCIAS!$D$65),REFERENCIAS!$B$65, "Revisar"))))</f>
        <v>#REF!</v>
      </c>
      <c r="AD2353" s="94" t="e">
        <f ca="1">VLOOKUP(AC2353,REFERENCIAS!$B$62:$G$65,4,FALSE)</f>
        <v>#REF!</v>
      </c>
    </row>
    <row r="2354" spans="1:30" ht="17.25" x14ac:dyDescent="0.25">
      <c r="A2354" s="74"/>
      <c r="B2354" s="19"/>
      <c r="C2354" s="19"/>
      <c r="D2354" s="50"/>
      <c r="E2354" s="73"/>
      <c r="F2354" s="74"/>
      <c r="G2354" s="9"/>
      <c r="H2354" s="48"/>
      <c r="I2354" s="49">
        <f t="shared" ca="1" si="141"/>
        <v>2022</v>
      </c>
      <c r="J2354" s="22">
        <f t="shared" ca="1" si="140"/>
        <v>1</v>
      </c>
      <c r="K2354" s="19"/>
      <c r="L2354" s="73"/>
      <c r="M2354" s="74"/>
      <c r="N2354" s="19"/>
      <c r="O2354" s="73"/>
      <c r="P2354" s="82">
        <v>1</v>
      </c>
      <c r="Q2354" s="24">
        <v>1</v>
      </c>
      <c r="R2354" s="81">
        <f t="shared" si="142"/>
        <v>1</v>
      </c>
      <c r="S2354" s="87"/>
      <c r="T2354" s="19"/>
      <c r="U2354" s="25"/>
      <c r="V2354" s="25"/>
      <c r="W2354" s="81"/>
      <c r="X2354" s="91" t="e">
        <f ca="1">+VLOOKUP(#REF!,REFERENCIAS!$C:$D,2,0)*VLOOKUP(#REF!,PONDERADORES!A:P,IF(AND(INFORMACION!$T2354='REFERENCIAS RIESGO'!$C$36,INFORMACION!$F2354=REFERENCIAS!$C$24),16,IF(INFORMACION!$T2354='REFERENCIAS RIESGO'!$C$36,13,IF(INFORMACION!$F2354=REFERENCIAS!$C$24,10,7))),0)+VLOOKUP(K2354,REFERENCIAS!$C:$D,2,0)*VLOOKUP($K$2,PONDERADORES!A:P,IF(AND(INFORMACION!$T2354='REFERENCIAS RIESGO'!$C$36,INFORMACION!$F2354=REFERENCIAS!$C$24),16,IF(INFORMACION!$T2354='REFERENCIAS RIESGO'!$C$36,13,IF(INFORMACION!$F2354=REFERENCIAS!$C$24,10,7))),0)+VLOOKUP(L2354,REFERENCIAS!$C:$D,2,0)*VLOOKUP($L$2,PONDERADORES!A:P,IF(AND(INFORMACION!$T2354='REFERENCIAS RIESGO'!$C$36,INFORMACION!$F2354=REFERENCIAS!$C$24),16,IF(INFORMACION!$T2354='REFERENCIAS RIESGO'!$C$36,13,IF(INFORMACION!$F2354=REFERENCIAS!$C$24,10,7))),0)+VLOOKUP(F2354,REFERENCIAS!$C:$D,2,0)*VLOOKUP($F$2,PONDERADORES!A:P,IF(AND(INFORMACION!$T2354='REFERENCIAS RIESGO'!$C$36,INFORMACION!$F2354=REFERENCIAS!$C$24),16,IF(INFORMACION!$T2354='REFERENCIAS RIESGO'!$C$36,13,IF(INFORMACION!$F2354=REFERENCIAS!$C$24,10,7))),0)+VLOOKUP(T2354,REFERENCIAS!$C:$D,2,0)*VLOOKUP($T$2,PONDERADORES!A:P,IF(AND(INFORMACION!$T2354='REFERENCIAS RIESGO'!$C$36,INFORMACION!$F2354=REFERENCIAS!$C$24),16,IF(INFORMACION!$T2354='REFERENCIAS RIESGO'!$C$36,13,IF(INFORMACION!$F2354=REFERENCIAS!$C$24,10,7))),0)+VLOOKUP(IF(J2354&lt;=0.2,0.2,IF(AND(J2354&gt;0.2,J2354&lt;=0.4),0.4,IF(AND(J2354&gt;0.4,J2354&lt;=0.6),0.6,IF(AND(J2354&gt;0.6,J2354&lt;=0.8),0.8,IF(AND(J2354&gt;0.8,J2354&lt;=1),1))))),REFERENCIAS!$C:$D,2,0)*VLOOKUP($J$2,PONDERADORES!A:P,IF(AND(INFORMACION!$T2354='REFERENCIAS RIESGO'!$C$36,INFORMACION!$F2354=REFERENCIAS!$C$24),16,IF(INFORMACION!$T2354='REFERENCIAS RIESGO'!$C$36,13,IF(INFORMACION!$F2354=REFERENCIAS!$C$24,10,7))),0)</f>
        <v>#REF!</v>
      </c>
      <c r="Y2354" s="68">
        <f>+VLOOKUP(M2354,REFERENCIAS!$C:$D,2,0)*VLOOKUP($M$2,PONDERADORES!$A$7:$G$9,7,0)+VLOOKUP(N2354,REFERENCIAS!$C:$D,2,0)*VLOOKUP($N$2,PONDERADORES!$A$7:$G$9,7,0)+VLOOKUP(O2354,REFERENCIAS!$C:$D,2,0)*VLOOKUP($O$2,PONDERADORES!$A$7:$G$9,7,0)</f>
        <v>0.2</v>
      </c>
      <c r="Z2354" s="2">
        <f>+VLOOKUP(IF(R2354&lt;0.1,0,IF(AND(R2354&gt;=0.1,R2354&lt;0.2),0.1,IF(AND(R2354&gt;=0.2,R2354&lt;0.3),0.2,IF(R2354&gt;0.3,0.3,)))),REFERENCIAS!$C:$D,2,0)*VLOOKUP($R$2,PONDERADORES!$A$11:$G$11,7,0)</f>
        <v>15</v>
      </c>
      <c r="AA2354" s="92"/>
      <c r="AB2354" s="95" t="e">
        <f t="shared" ca="1" si="143"/>
        <v>#REF!</v>
      </c>
      <c r="AC2354" s="23" t="e">
        <f ca="1">IF(AB2354&gt;REFERENCIAS!$C$62,REFERENCIAS!$B$62,IF(AND(AB2354&gt;=REFERENCIAS!$C$63,AB2354&lt;REFERENCIAS!$D$63),REFERENCIAS!$B$63,IF(AND(AB2354&gt;REFERENCIAS!$C$64,AB2354&lt;=REFERENCIAS!$D$64),REFERENCIAS!$B$64,IF(AND(AB2354&gt;=REFERENCIAS!$C$65,AB2354&lt;REFERENCIAS!$D$65),REFERENCIAS!$B$65, "Revisar"))))</f>
        <v>#REF!</v>
      </c>
      <c r="AD2354" s="94" t="e">
        <f ca="1">VLOOKUP(AC2354,REFERENCIAS!$B$62:$G$65,4,FALSE)</f>
        <v>#REF!</v>
      </c>
    </row>
    <row r="2355" spans="1:30" ht="17.25" x14ac:dyDescent="0.25">
      <c r="A2355" s="74"/>
      <c r="B2355" s="19"/>
      <c r="C2355" s="19"/>
      <c r="D2355" s="50"/>
      <c r="E2355" s="73"/>
      <c r="F2355" s="74"/>
      <c r="G2355" s="9"/>
      <c r="H2355" s="48"/>
      <c r="I2355" s="49">
        <f t="shared" ca="1" si="141"/>
        <v>2022</v>
      </c>
      <c r="J2355" s="22">
        <f t="shared" ca="1" si="140"/>
        <v>1</v>
      </c>
      <c r="K2355" s="19"/>
      <c r="L2355" s="73"/>
      <c r="M2355" s="74"/>
      <c r="N2355" s="19"/>
      <c r="O2355" s="73"/>
      <c r="P2355" s="82">
        <v>1</v>
      </c>
      <c r="Q2355" s="24">
        <v>1</v>
      </c>
      <c r="R2355" s="81">
        <f t="shared" si="142"/>
        <v>1</v>
      </c>
      <c r="S2355" s="87"/>
      <c r="T2355" s="19"/>
      <c r="U2355" s="25"/>
      <c r="V2355" s="25"/>
      <c r="W2355" s="81"/>
      <c r="X2355" s="91" t="e">
        <f ca="1">+VLOOKUP(#REF!,REFERENCIAS!$C:$D,2,0)*VLOOKUP(#REF!,PONDERADORES!A:P,IF(AND(INFORMACION!$T2355='REFERENCIAS RIESGO'!$C$36,INFORMACION!$F2355=REFERENCIAS!$C$24),16,IF(INFORMACION!$T2355='REFERENCIAS RIESGO'!$C$36,13,IF(INFORMACION!$F2355=REFERENCIAS!$C$24,10,7))),0)+VLOOKUP(K2355,REFERENCIAS!$C:$D,2,0)*VLOOKUP($K$2,PONDERADORES!A:P,IF(AND(INFORMACION!$T2355='REFERENCIAS RIESGO'!$C$36,INFORMACION!$F2355=REFERENCIAS!$C$24),16,IF(INFORMACION!$T2355='REFERENCIAS RIESGO'!$C$36,13,IF(INFORMACION!$F2355=REFERENCIAS!$C$24,10,7))),0)+VLOOKUP(L2355,REFERENCIAS!$C:$D,2,0)*VLOOKUP($L$2,PONDERADORES!A:P,IF(AND(INFORMACION!$T2355='REFERENCIAS RIESGO'!$C$36,INFORMACION!$F2355=REFERENCIAS!$C$24),16,IF(INFORMACION!$T2355='REFERENCIAS RIESGO'!$C$36,13,IF(INFORMACION!$F2355=REFERENCIAS!$C$24,10,7))),0)+VLOOKUP(F2355,REFERENCIAS!$C:$D,2,0)*VLOOKUP($F$2,PONDERADORES!A:P,IF(AND(INFORMACION!$T2355='REFERENCIAS RIESGO'!$C$36,INFORMACION!$F2355=REFERENCIAS!$C$24),16,IF(INFORMACION!$T2355='REFERENCIAS RIESGO'!$C$36,13,IF(INFORMACION!$F2355=REFERENCIAS!$C$24,10,7))),0)+VLOOKUP(T2355,REFERENCIAS!$C:$D,2,0)*VLOOKUP($T$2,PONDERADORES!A:P,IF(AND(INFORMACION!$T2355='REFERENCIAS RIESGO'!$C$36,INFORMACION!$F2355=REFERENCIAS!$C$24),16,IF(INFORMACION!$T2355='REFERENCIAS RIESGO'!$C$36,13,IF(INFORMACION!$F2355=REFERENCIAS!$C$24,10,7))),0)+VLOOKUP(IF(J2355&lt;=0.2,0.2,IF(AND(J2355&gt;0.2,J2355&lt;=0.4),0.4,IF(AND(J2355&gt;0.4,J2355&lt;=0.6),0.6,IF(AND(J2355&gt;0.6,J2355&lt;=0.8),0.8,IF(AND(J2355&gt;0.8,J2355&lt;=1),1))))),REFERENCIAS!$C:$D,2,0)*VLOOKUP($J$2,PONDERADORES!A:P,IF(AND(INFORMACION!$T2355='REFERENCIAS RIESGO'!$C$36,INFORMACION!$F2355=REFERENCIAS!$C$24),16,IF(INFORMACION!$T2355='REFERENCIAS RIESGO'!$C$36,13,IF(INFORMACION!$F2355=REFERENCIAS!$C$24,10,7))),0)</f>
        <v>#REF!</v>
      </c>
      <c r="Y2355" s="68">
        <f>+VLOOKUP(M2355,REFERENCIAS!$C:$D,2,0)*VLOOKUP($M$2,PONDERADORES!$A$7:$G$9,7,0)+VLOOKUP(N2355,REFERENCIAS!$C:$D,2,0)*VLOOKUP($N$2,PONDERADORES!$A$7:$G$9,7,0)+VLOOKUP(O2355,REFERENCIAS!$C:$D,2,0)*VLOOKUP($O$2,PONDERADORES!$A$7:$G$9,7,0)</f>
        <v>0.2</v>
      </c>
      <c r="Z2355" s="2">
        <f>+VLOOKUP(IF(R2355&lt;0.1,0,IF(AND(R2355&gt;=0.1,R2355&lt;0.2),0.1,IF(AND(R2355&gt;=0.2,R2355&lt;0.3),0.2,IF(R2355&gt;0.3,0.3,)))),REFERENCIAS!$C:$D,2,0)*VLOOKUP($R$2,PONDERADORES!$A$11:$G$11,7,0)</f>
        <v>15</v>
      </c>
      <c r="AA2355" s="92"/>
      <c r="AB2355" s="95" t="e">
        <f t="shared" ca="1" si="143"/>
        <v>#REF!</v>
      </c>
      <c r="AC2355" s="23" t="e">
        <f ca="1">IF(AB2355&gt;REFERENCIAS!$C$62,REFERENCIAS!$B$62,IF(AND(AB2355&gt;=REFERENCIAS!$C$63,AB2355&lt;REFERENCIAS!$D$63),REFERENCIAS!$B$63,IF(AND(AB2355&gt;REFERENCIAS!$C$64,AB2355&lt;=REFERENCIAS!$D$64),REFERENCIAS!$B$64,IF(AND(AB2355&gt;=REFERENCIAS!$C$65,AB2355&lt;REFERENCIAS!$D$65),REFERENCIAS!$B$65, "Revisar"))))</f>
        <v>#REF!</v>
      </c>
      <c r="AD2355" s="94" t="e">
        <f ca="1">VLOOKUP(AC2355,REFERENCIAS!$B$62:$G$65,4,FALSE)</f>
        <v>#REF!</v>
      </c>
    </row>
    <row r="2356" spans="1:30" ht="17.25" x14ac:dyDescent="0.25">
      <c r="A2356" s="74"/>
      <c r="B2356" s="19"/>
      <c r="C2356" s="19"/>
      <c r="D2356" s="50"/>
      <c r="E2356" s="73"/>
      <c r="F2356" s="74"/>
      <c r="G2356" s="9"/>
      <c r="H2356" s="48"/>
      <c r="I2356" s="49">
        <f t="shared" ca="1" si="141"/>
        <v>2022</v>
      </c>
      <c r="J2356" s="22">
        <f t="shared" ca="1" si="140"/>
        <v>1</v>
      </c>
      <c r="K2356" s="19"/>
      <c r="L2356" s="73"/>
      <c r="M2356" s="74"/>
      <c r="N2356" s="19"/>
      <c r="O2356" s="73"/>
      <c r="P2356" s="82">
        <v>1</v>
      </c>
      <c r="Q2356" s="24">
        <v>1</v>
      </c>
      <c r="R2356" s="81">
        <f t="shared" si="142"/>
        <v>1</v>
      </c>
      <c r="S2356" s="87"/>
      <c r="T2356" s="19"/>
      <c r="U2356" s="25"/>
      <c r="V2356" s="25"/>
      <c r="W2356" s="81"/>
      <c r="X2356" s="91" t="e">
        <f ca="1">+VLOOKUP(#REF!,REFERENCIAS!$C:$D,2,0)*VLOOKUP(#REF!,PONDERADORES!A:P,IF(AND(INFORMACION!$T2356='REFERENCIAS RIESGO'!$C$36,INFORMACION!$F2356=REFERENCIAS!$C$24),16,IF(INFORMACION!$T2356='REFERENCIAS RIESGO'!$C$36,13,IF(INFORMACION!$F2356=REFERENCIAS!$C$24,10,7))),0)+VLOOKUP(K2356,REFERENCIAS!$C:$D,2,0)*VLOOKUP($K$2,PONDERADORES!A:P,IF(AND(INFORMACION!$T2356='REFERENCIAS RIESGO'!$C$36,INFORMACION!$F2356=REFERENCIAS!$C$24),16,IF(INFORMACION!$T2356='REFERENCIAS RIESGO'!$C$36,13,IF(INFORMACION!$F2356=REFERENCIAS!$C$24,10,7))),0)+VLOOKUP(L2356,REFERENCIAS!$C:$D,2,0)*VLOOKUP($L$2,PONDERADORES!A:P,IF(AND(INFORMACION!$T2356='REFERENCIAS RIESGO'!$C$36,INFORMACION!$F2356=REFERENCIAS!$C$24),16,IF(INFORMACION!$T2356='REFERENCIAS RIESGO'!$C$36,13,IF(INFORMACION!$F2356=REFERENCIAS!$C$24,10,7))),0)+VLOOKUP(F2356,REFERENCIAS!$C:$D,2,0)*VLOOKUP($F$2,PONDERADORES!A:P,IF(AND(INFORMACION!$T2356='REFERENCIAS RIESGO'!$C$36,INFORMACION!$F2356=REFERENCIAS!$C$24),16,IF(INFORMACION!$T2356='REFERENCIAS RIESGO'!$C$36,13,IF(INFORMACION!$F2356=REFERENCIAS!$C$24,10,7))),0)+VLOOKUP(T2356,REFERENCIAS!$C:$D,2,0)*VLOOKUP($T$2,PONDERADORES!A:P,IF(AND(INFORMACION!$T2356='REFERENCIAS RIESGO'!$C$36,INFORMACION!$F2356=REFERENCIAS!$C$24),16,IF(INFORMACION!$T2356='REFERENCIAS RIESGO'!$C$36,13,IF(INFORMACION!$F2356=REFERENCIAS!$C$24,10,7))),0)+VLOOKUP(IF(J2356&lt;=0.2,0.2,IF(AND(J2356&gt;0.2,J2356&lt;=0.4),0.4,IF(AND(J2356&gt;0.4,J2356&lt;=0.6),0.6,IF(AND(J2356&gt;0.6,J2356&lt;=0.8),0.8,IF(AND(J2356&gt;0.8,J2356&lt;=1),1))))),REFERENCIAS!$C:$D,2,0)*VLOOKUP($J$2,PONDERADORES!A:P,IF(AND(INFORMACION!$T2356='REFERENCIAS RIESGO'!$C$36,INFORMACION!$F2356=REFERENCIAS!$C$24),16,IF(INFORMACION!$T2356='REFERENCIAS RIESGO'!$C$36,13,IF(INFORMACION!$F2356=REFERENCIAS!$C$24,10,7))),0)</f>
        <v>#REF!</v>
      </c>
      <c r="Y2356" s="68">
        <f>+VLOOKUP(M2356,REFERENCIAS!$C:$D,2,0)*VLOOKUP($M$2,PONDERADORES!$A$7:$G$9,7,0)+VLOOKUP(N2356,REFERENCIAS!$C:$D,2,0)*VLOOKUP($N$2,PONDERADORES!$A$7:$G$9,7,0)+VLOOKUP(O2356,REFERENCIAS!$C:$D,2,0)*VLOOKUP($O$2,PONDERADORES!$A$7:$G$9,7,0)</f>
        <v>0.2</v>
      </c>
      <c r="Z2356" s="2">
        <f>+VLOOKUP(IF(R2356&lt;0.1,0,IF(AND(R2356&gt;=0.1,R2356&lt;0.2),0.1,IF(AND(R2356&gt;=0.2,R2356&lt;0.3),0.2,IF(R2356&gt;0.3,0.3,)))),REFERENCIAS!$C:$D,2,0)*VLOOKUP($R$2,PONDERADORES!$A$11:$G$11,7,0)</f>
        <v>15</v>
      </c>
      <c r="AA2356" s="92"/>
      <c r="AB2356" s="95" t="e">
        <f t="shared" ca="1" si="143"/>
        <v>#REF!</v>
      </c>
      <c r="AC2356" s="23" t="e">
        <f ca="1">IF(AB2356&gt;REFERENCIAS!$C$62,REFERENCIAS!$B$62,IF(AND(AB2356&gt;=REFERENCIAS!$C$63,AB2356&lt;REFERENCIAS!$D$63),REFERENCIAS!$B$63,IF(AND(AB2356&gt;REFERENCIAS!$C$64,AB2356&lt;=REFERENCIAS!$D$64),REFERENCIAS!$B$64,IF(AND(AB2356&gt;=REFERENCIAS!$C$65,AB2356&lt;REFERENCIAS!$D$65),REFERENCIAS!$B$65, "Revisar"))))</f>
        <v>#REF!</v>
      </c>
      <c r="AD2356" s="94" t="e">
        <f ca="1">VLOOKUP(AC2356,REFERENCIAS!$B$62:$G$65,4,FALSE)</f>
        <v>#REF!</v>
      </c>
    </row>
    <row r="2357" spans="1:30" ht="17.25" x14ac:dyDescent="0.25">
      <c r="A2357" s="74"/>
      <c r="B2357" s="19"/>
      <c r="C2357" s="19"/>
      <c r="D2357" s="50"/>
      <c r="E2357" s="73"/>
      <c r="F2357" s="74"/>
      <c r="G2357" s="9"/>
      <c r="H2357" s="48"/>
      <c r="I2357" s="49">
        <f t="shared" ca="1" si="141"/>
        <v>2022</v>
      </c>
      <c r="J2357" s="22">
        <f t="shared" ca="1" si="140"/>
        <v>1</v>
      </c>
      <c r="K2357" s="19"/>
      <c r="L2357" s="73"/>
      <c r="M2357" s="74"/>
      <c r="N2357" s="19"/>
      <c r="O2357" s="73"/>
      <c r="P2357" s="82">
        <v>1</v>
      </c>
      <c r="Q2357" s="24">
        <v>1</v>
      </c>
      <c r="R2357" s="81">
        <f t="shared" si="142"/>
        <v>1</v>
      </c>
      <c r="S2357" s="87"/>
      <c r="T2357" s="19"/>
      <c r="U2357" s="25"/>
      <c r="V2357" s="25"/>
      <c r="W2357" s="81"/>
      <c r="X2357" s="91" t="e">
        <f ca="1">+VLOOKUP(#REF!,REFERENCIAS!$C:$D,2,0)*VLOOKUP(#REF!,PONDERADORES!A:P,IF(AND(INFORMACION!$T2357='REFERENCIAS RIESGO'!$C$36,INFORMACION!$F2357=REFERENCIAS!$C$24),16,IF(INFORMACION!$T2357='REFERENCIAS RIESGO'!$C$36,13,IF(INFORMACION!$F2357=REFERENCIAS!$C$24,10,7))),0)+VLOOKUP(K2357,REFERENCIAS!$C:$D,2,0)*VLOOKUP($K$2,PONDERADORES!A:P,IF(AND(INFORMACION!$T2357='REFERENCIAS RIESGO'!$C$36,INFORMACION!$F2357=REFERENCIAS!$C$24),16,IF(INFORMACION!$T2357='REFERENCIAS RIESGO'!$C$36,13,IF(INFORMACION!$F2357=REFERENCIAS!$C$24,10,7))),0)+VLOOKUP(L2357,REFERENCIAS!$C:$D,2,0)*VLOOKUP($L$2,PONDERADORES!A:P,IF(AND(INFORMACION!$T2357='REFERENCIAS RIESGO'!$C$36,INFORMACION!$F2357=REFERENCIAS!$C$24),16,IF(INFORMACION!$T2357='REFERENCIAS RIESGO'!$C$36,13,IF(INFORMACION!$F2357=REFERENCIAS!$C$24,10,7))),0)+VLOOKUP(F2357,REFERENCIAS!$C:$D,2,0)*VLOOKUP($F$2,PONDERADORES!A:P,IF(AND(INFORMACION!$T2357='REFERENCIAS RIESGO'!$C$36,INFORMACION!$F2357=REFERENCIAS!$C$24),16,IF(INFORMACION!$T2357='REFERENCIAS RIESGO'!$C$36,13,IF(INFORMACION!$F2357=REFERENCIAS!$C$24,10,7))),0)+VLOOKUP(T2357,REFERENCIAS!$C:$D,2,0)*VLOOKUP($T$2,PONDERADORES!A:P,IF(AND(INFORMACION!$T2357='REFERENCIAS RIESGO'!$C$36,INFORMACION!$F2357=REFERENCIAS!$C$24),16,IF(INFORMACION!$T2357='REFERENCIAS RIESGO'!$C$36,13,IF(INFORMACION!$F2357=REFERENCIAS!$C$24,10,7))),0)+VLOOKUP(IF(J2357&lt;=0.2,0.2,IF(AND(J2357&gt;0.2,J2357&lt;=0.4),0.4,IF(AND(J2357&gt;0.4,J2357&lt;=0.6),0.6,IF(AND(J2357&gt;0.6,J2357&lt;=0.8),0.8,IF(AND(J2357&gt;0.8,J2357&lt;=1),1))))),REFERENCIAS!$C:$D,2,0)*VLOOKUP($J$2,PONDERADORES!A:P,IF(AND(INFORMACION!$T2357='REFERENCIAS RIESGO'!$C$36,INFORMACION!$F2357=REFERENCIAS!$C$24),16,IF(INFORMACION!$T2357='REFERENCIAS RIESGO'!$C$36,13,IF(INFORMACION!$F2357=REFERENCIAS!$C$24,10,7))),0)</f>
        <v>#REF!</v>
      </c>
      <c r="Y2357" s="68">
        <f>+VLOOKUP(M2357,REFERENCIAS!$C:$D,2,0)*VLOOKUP($M$2,PONDERADORES!$A$7:$G$9,7,0)+VLOOKUP(N2357,REFERENCIAS!$C:$D,2,0)*VLOOKUP($N$2,PONDERADORES!$A$7:$G$9,7,0)+VLOOKUP(O2357,REFERENCIAS!$C:$D,2,0)*VLOOKUP($O$2,PONDERADORES!$A$7:$G$9,7,0)</f>
        <v>0.2</v>
      </c>
      <c r="Z2357" s="2">
        <f>+VLOOKUP(IF(R2357&lt;0.1,0,IF(AND(R2357&gt;=0.1,R2357&lt;0.2),0.1,IF(AND(R2357&gt;=0.2,R2357&lt;0.3),0.2,IF(R2357&gt;0.3,0.3,)))),REFERENCIAS!$C:$D,2,0)*VLOOKUP($R$2,PONDERADORES!$A$11:$G$11,7,0)</f>
        <v>15</v>
      </c>
      <c r="AA2357" s="92"/>
      <c r="AB2357" s="95" t="e">
        <f t="shared" ca="1" si="143"/>
        <v>#REF!</v>
      </c>
      <c r="AC2357" s="23" t="e">
        <f ca="1">IF(AB2357&gt;REFERENCIAS!$C$62,REFERENCIAS!$B$62,IF(AND(AB2357&gt;=REFERENCIAS!$C$63,AB2357&lt;REFERENCIAS!$D$63),REFERENCIAS!$B$63,IF(AND(AB2357&gt;REFERENCIAS!$C$64,AB2357&lt;=REFERENCIAS!$D$64),REFERENCIAS!$B$64,IF(AND(AB2357&gt;=REFERENCIAS!$C$65,AB2357&lt;REFERENCIAS!$D$65),REFERENCIAS!$B$65, "Revisar"))))</f>
        <v>#REF!</v>
      </c>
      <c r="AD2357" s="94" t="e">
        <f ca="1">VLOOKUP(AC2357,REFERENCIAS!$B$62:$G$65,4,FALSE)</f>
        <v>#REF!</v>
      </c>
    </row>
    <row r="2358" spans="1:30" ht="17.25" x14ac:dyDescent="0.25">
      <c r="A2358" s="74"/>
      <c r="B2358" s="19"/>
      <c r="C2358" s="19"/>
      <c r="D2358" s="50"/>
      <c r="E2358" s="73"/>
      <c r="F2358" s="74"/>
      <c r="G2358" s="9"/>
      <c r="H2358" s="48"/>
      <c r="I2358" s="49">
        <f t="shared" ca="1" si="141"/>
        <v>2022</v>
      </c>
      <c r="J2358" s="22">
        <f t="shared" ca="1" si="140"/>
        <v>1</v>
      </c>
      <c r="K2358" s="19"/>
      <c r="L2358" s="73"/>
      <c r="M2358" s="74"/>
      <c r="N2358" s="19"/>
      <c r="O2358" s="73"/>
      <c r="P2358" s="82">
        <v>1</v>
      </c>
      <c r="Q2358" s="24">
        <v>1</v>
      </c>
      <c r="R2358" s="81">
        <f t="shared" si="142"/>
        <v>1</v>
      </c>
      <c r="S2358" s="87"/>
      <c r="T2358" s="19"/>
      <c r="U2358" s="25"/>
      <c r="V2358" s="25"/>
      <c r="W2358" s="81"/>
      <c r="X2358" s="91" t="e">
        <f ca="1">+VLOOKUP(#REF!,REFERENCIAS!$C:$D,2,0)*VLOOKUP(#REF!,PONDERADORES!A:P,IF(AND(INFORMACION!$T2358='REFERENCIAS RIESGO'!$C$36,INFORMACION!$F2358=REFERENCIAS!$C$24),16,IF(INFORMACION!$T2358='REFERENCIAS RIESGO'!$C$36,13,IF(INFORMACION!$F2358=REFERENCIAS!$C$24,10,7))),0)+VLOOKUP(K2358,REFERENCIAS!$C:$D,2,0)*VLOOKUP($K$2,PONDERADORES!A:P,IF(AND(INFORMACION!$T2358='REFERENCIAS RIESGO'!$C$36,INFORMACION!$F2358=REFERENCIAS!$C$24),16,IF(INFORMACION!$T2358='REFERENCIAS RIESGO'!$C$36,13,IF(INFORMACION!$F2358=REFERENCIAS!$C$24,10,7))),0)+VLOOKUP(L2358,REFERENCIAS!$C:$D,2,0)*VLOOKUP($L$2,PONDERADORES!A:P,IF(AND(INFORMACION!$T2358='REFERENCIAS RIESGO'!$C$36,INFORMACION!$F2358=REFERENCIAS!$C$24),16,IF(INFORMACION!$T2358='REFERENCIAS RIESGO'!$C$36,13,IF(INFORMACION!$F2358=REFERENCIAS!$C$24,10,7))),0)+VLOOKUP(F2358,REFERENCIAS!$C:$D,2,0)*VLOOKUP($F$2,PONDERADORES!A:P,IF(AND(INFORMACION!$T2358='REFERENCIAS RIESGO'!$C$36,INFORMACION!$F2358=REFERENCIAS!$C$24),16,IF(INFORMACION!$T2358='REFERENCIAS RIESGO'!$C$36,13,IF(INFORMACION!$F2358=REFERENCIAS!$C$24,10,7))),0)+VLOOKUP(T2358,REFERENCIAS!$C:$D,2,0)*VLOOKUP($T$2,PONDERADORES!A:P,IF(AND(INFORMACION!$T2358='REFERENCIAS RIESGO'!$C$36,INFORMACION!$F2358=REFERENCIAS!$C$24),16,IF(INFORMACION!$T2358='REFERENCIAS RIESGO'!$C$36,13,IF(INFORMACION!$F2358=REFERENCIAS!$C$24,10,7))),0)+VLOOKUP(IF(J2358&lt;=0.2,0.2,IF(AND(J2358&gt;0.2,J2358&lt;=0.4),0.4,IF(AND(J2358&gt;0.4,J2358&lt;=0.6),0.6,IF(AND(J2358&gt;0.6,J2358&lt;=0.8),0.8,IF(AND(J2358&gt;0.8,J2358&lt;=1),1))))),REFERENCIAS!$C:$D,2,0)*VLOOKUP($J$2,PONDERADORES!A:P,IF(AND(INFORMACION!$T2358='REFERENCIAS RIESGO'!$C$36,INFORMACION!$F2358=REFERENCIAS!$C$24),16,IF(INFORMACION!$T2358='REFERENCIAS RIESGO'!$C$36,13,IF(INFORMACION!$F2358=REFERENCIAS!$C$24,10,7))),0)</f>
        <v>#REF!</v>
      </c>
      <c r="Y2358" s="68">
        <f>+VLOOKUP(M2358,REFERENCIAS!$C:$D,2,0)*VLOOKUP($M$2,PONDERADORES!$A$7:$G$9,7,0)+VLOOKUP(N2358,REFERENCIAS!$C:$D,2,0)*VLOOKUP($N$2,PONDERADORES!$A$7:$G$9,7,0)+VLOOKUP(O2358,REFERENCIAS!$C:$D,2,0)*VLOOKUP($O$2,PONDERADORES!$A$7:$G$9,7,0)</f>
        <v>0.2</v>
      </c>
      <c r="Z2358" s="2">
        <f>+VLOOKUP(IF(R2358&lt;0.1,0,IF(AND(R2358&gt;=0.1,R2358&lt;0.2),0.1,IF(AND(R2358&gt;=0.2,R2358&lt;0.3),0.2,IF(R2358&gt;0.3,0.3,)))),REFERENCIAS!$C:$D,2,0)*VLOOKUP($R$2,PONDERADORES!$A$11:$G$11,7,0)</f>
        <v>15</v>
      </c>
      <c r="AA2358" s="92"/>
      <c r="AB2358" s="95" t="e">
        <f t="shared" ca="1" si="143"/>
        <v>#REF!</v>
      </c>
      <c r="AC2358" s="23" t="e">
        <f ca="1">IF(AB2358&gt;REFERENCIAS!$C$62,REFERENCIAS!$B$62,IF(AND(AB2358&gt;=REFERENCIAS!$C$63,AB2358&lt;REFERENCIAS!$D$63),REFERENCIAS!$B$63,IF(AND(AB2358&gt;REFERENCIAS!$C$64,AB2358&lt;=REFERENCIAS!$D$64),REFERENCIAS!$B$64,IF(AND(AB2358&gt;=REFERENCIAS!$C$65,AB2358&lt;REFERENCIAS!$D$65),REFERENCIAS!$B$65, "Revisar"))))</f>
        <v>#REF!</v>
      </c>
      <c r="AD2358" s="94" t="e">
        <f ca="1">VLOOKUP(AC2358,REFERENCIAS!$B$62:$G$65,4,FALSE)</f>
        <v>#REF!</v>
      </c>
    </row>
    <row r="2359" spans="1:30" ht="17.25" x14ac:dyDescent="0.25">
      <c r="A2359" s="74"/>
      <c r="B2359" s="19"/>
      <c r="C2359" s="19"/>
      <c r="D2359" s="50"/>
      <c r="E2359" s="73"/>
      <c r="F2359" s="74"/>
      <c r="G2359" s="9"/>
      <c r="H2359" s="48"/>
      <c r="I2359" s="49">
        <f t="shared" ca="1" si="141"/>
        <v>2022</v>
      </c>
      <c r="J2359" s="22">
        <f t="shared" ca="1" si="140"/>
        <v>1</v>
      </c>
      <c r="K2359" s="19"/>
      <c r="L2359" s="73"/>
      <c r="M2359" s="74"/>
      <c r="N2359" s="19"/>
      <c r="O2359" s="73"/>
      <c r="P2359" s="82">
        <v>1</v>
      </c>
      <c r="Q2359" s="24">
        <v>1</v>
      </c>
      <c r="R2359" s="81">
        <f t="shared" si="142"/>
        <v>1</v>
      </c>
      <c r="S2359" s="87"/>
      <c r="T2359" s="19"/>
      <c r="U2359" s="25"/>
      <c r="V2359" s="25"/>
      <c r="W2359" s="81"/>
      <c r="X2359" s="91" t="e">
        <f ca="1">+VLOOKUP(#REF!,REFERENCIAS!$C:$D,2,0)*VLOOKUP(#REF!,PONDERADORES!A:P,IF(AND(INFORMACION!$T2359='REFERENCIAS RIESGO'!$C$36,INFORMACION!$F2359=REFERENCIAS!$C$24),16,IF(INFORMACION!$T2359='REFERENCIAS RIESGO'!$C$36,13,IF(INFORMACION!$F2359=REFERENCIAS!$C$24,10,7))),0)+VLOOKUP(K2359,REFERENCIAS!$C:$D,2,0)*VLOOKUP($K$2,PONDERADORES!A:P,IF(AND(INFORMACION!$T2359='REFERENCIAS RIESGO'!$C$36,INFORMACION!$F2359=REFERENCIAS!$C$24),16,IF(INFORMACION!$T2359='REFERENCIAS RIESGO'!$C$36,13,IF(INFORMACION!$F2359=REFERENCIAS!$C$24,10,7))),0)+VLOOKUP(L2359,REFERENCIAS!$C:$D,2,0)*VLOOKUP($L$2,PONDERADORES!A:P,IF(AND(INFORMACION!$T2359='REFERENCIAS RIESGO'!$C$36,INFORMACION!$F2359=REFERENCIAS!$C$24),16,IF(INFORMACION!$T2359='REFERENCIAS RIESGO'!$C$36,13,IF(INFORMACION!$F2359=REFERENCIAS!$C$24,10,7))),0)+VLOOKUP(F2359,REFERENCIAS!$C:$D,2,0)*VLOOKUP($F$2,PONDERADORES!A:P,IF(AND(INFORMACION!$T2359='REFERENCIAS RIESGO'!$C$36,INFORMACION!$F2359=REFERENCIAS!$C$24),16,IF(INFORMACION!$T2359='REFERENCIAS RIESGO'!$C$36,13,IF(INFORMACION!$F2359=REFERENCIAS!$C$24,10,7))),0)+VLOOKUP(T2359,REFERENCIAS!$C:$D,2,0)*VLOOKUP($T$2,PONDERADORES!A:P,IF(AND(INFORMACION!$T2359='REFERENCIAS RIESGO'!$C$36,INFORMACION!$F2359=REFERENCIAS!$C$24),16,IF(INFORMACION!$T2359='REFERENCIAS RIESGO'!$C$36,13,IF(INFORMACION!$F2359=REFERENCIAS!$C$24,10,7))),0)+VLOOKUP(IF(J2359&lt;=0.2,0.2,IF(AND(J2359&gt;0.2,J2359&lt;=0.4),0.4,IF(AND(J2359&gt;0.4,J2359&lt;=0.6),0.6,IF(AND(J2359&gt;0.6,J2359&lt;=0.8),0.8,IF(AND(J2359&gt;0.8,J2359&lt;=1),1))))),REFERENCIAS!$C:$D,2,0)*VLOOKUP($J$2,PONDERADORES!A:P,IF(AND(INFORMACION!$T2359='REFERENCIAS RIESGO'!$C$36,INFORMACION!$F2359=REFERENCIAS!$C$24),16,IF(INFORMACION!$T2359='REFERENCIAS RIESGO'!$C$36,13,IF(INFORMACION!$F2359=REFERENCIAS!$C$24,10,7))),0)</f>
        <v>#REF!</v>
      </c>
      <c r="Y2359" s="68">
        <f>+VLOOKUP(M2359,REFERENCIAS!$C:$D,2,0)*VLOOKUP($M$2,PONDERADORES!$A$7:$G$9,7,0)+VLOOKUP(N2359,REFERENCIAS!$C:$D,2,0)*VLOOKUP($N$2,PONDERADORES!$A$7:$G$9,7,0)+VLOOKUP(O2359,REFERENCIAS!$C:$D,2,0)*VLOOKUP($O$2,PONDERADORES!$A$7:$G$9,7,0)</f>
        <v>0.2</v>
      </c>
      <c r="Z2359" s="2">
        <f>+VLOOKUP(IF(R2359&lt;0.1,0,IF(AND(R2359&gt;=0.1,R2359&lt;0.2),0.1,IF(AND(R2359&gt;=0.2,R2359&lt;0.3),0.2,IF(R2359&gt;0.3,0.3,)))),REFERENCIAS!$C:$D,2,0)*VLOOKUP($R$2,PONDERADORES!$A$11:$G$11,7,0)</f>
        <v>15</v>
      </c>
      <c r="AA2359" s="92"/>
      <c r="AB2359" s="95" t="e">
        <f t="shared" ca="1" si="143"/>
        <v>#REF!</v>
      </c>
      <c r="AC2359" s="23" t="e">
        <f ca="1">IF(AB2359&gt;REFERENCIAS!$C$62,REFERENCIAS!$B$62,IF(AND(AB2359&gt;=REFERENCIAS!$C$63,AB2359&lt;REFERENCIAS!$D$63),REFERENCIAS!$B$63,IF(AND(AB2359&gt;REFERENCIAS!$C$64,AB2359&lt;=REFERENCIAS!$D$64),REFERENCIAS!$B$64,IF(AND(AB2359&gt;=REFERENCIAS!$C$65,AB2359&lt;REFERENCIAS!$D$65),REFERENCIAS!$B$65, "Revisar"))))</f>
        <v>#REF!</v>
      </c>
      <c r="AD2359" s="94" t="e">
        <f ca="1">VLOOKUP(AC2359,REFERENCIAS!$B$62:$G$65,4,FALSE)</f>
        <v>#REF!</v>
      </c>
    </row>
    <row r="2360" spans="1:30" ht="17.25" x14ac:dyDescent="0.25">
      <c r="A2360" s="74"/>
      <c r="B2360" s="19"/>
      <c r="C2360" s="19"/>
      <c r="D2360" s="50"/>
      <c r="E2360" s="73"/>
      <c r="F2360" s="74"/>
      <c r="G2360" s="9"/>
      <c r="H2360" s="48"/>
      <c r="I2360" s="49">
        <f t="shared" ca="1" si="141"/>
        <v>2022</v>
      </c>
      <c r="J2360" s="22">
        <f t="shared" ca="1" si="140"/>
        <v>1</v>
      </c>
      <c r="K2360" s="19"/>
      <c r="L2360" s="73"/>
      <c r="M2360" s="74"/>
      <c r="N2360" s="19"/>
      <c r="O2360" s="73"/>
      <c r="P2360" s="82">
        <v>1</v>
      </c>
      <c r="Q2360" s="24">
        <v>1</v>
      </c>
      <c r="R2360" s="81">
        <f t="shared" si="142"/>
        <v>1</v>
      </c>
      <c r="S2360" s="87"/>
      <c r="T2360" s="19"/>
      <c r="U2360" s="25"/>
      <c r="V2360" s="25"/>
      <c r="W2360" s="81"/>
      <c r="X2360" s="91" t="e">
        <f ca="1">+VLOOKUP(#REF!,REFERENCIAS!$C:$D,2,0)*VLOOKUP(#REF!,PONDERADORES!A:P,IF(AND(INFORMACION!$T2360='REFERENCIAS RIESGO'!$C$36,INFORMACION!$F2360=REFERENCIAS!$C$24),16,IF(INFORMACION!$T2360='REFERENCIAS RIESGO'!$C$36,13,IF(INFORMACION!$F2360=REFERENCIAS!$C$24,10,7))),0)+VLOOKUP(K2360,REFERENCIAS!$C:$D,2,0)*VLOOKUP($K$2,PONDERADORES!A:P,IF(AND(INFORMACION!$T2360='REFERENCIAS RIESGO'!$C$36,INFORMACION!$F2360=REFERENCIAS!$C$24),16,IF(INFORMACION!$T2360='REFERENCIAS RIESGO'!$C$36,13,IF(INFORMACION!$F2360=REFERENCIAS!$C$24,10,7))),0)+VLOOKUP(L2360,REFERENCIAS!$C:$D,2,0)*VLOOKUP($L$2,PONDERADORES!A:P,IF(AND(INFORMACION!$T2360='REFERENCIAS RIESGO'!$C$36,INFORMACION!$F2360=REFERENCIAS!$C$24),16,IF(INFORMACION!$T2360='REFERENCIAS RIESGO'!$C$36,13,IF(INFORMACION!$F2360=REFERENCIAS!$C$24,10,7))),0)+VLOOKUP(F2360,REFERENCIAS!$C:$D,2,0)*VLOOKUP($F$2,PONDERADORES!A:P,IF(AND(INFORMACION!$T2360='REFERENCIAS RIESGO'!$C$36,INFORMACION!$F2360=REFERENCIAS!$C$24),16,IF(INFORMACION!$T2360='REFERENCIAS RIESGO'!$C$36,13,IF(INFORMACION!$F2360=REFERENCIAS!$C$24,10,7))),0)+VLOOKUP(T2360,REFERENCIAS!$C:$D,2,0)*VLOOKUP($T$2,PONDERADORES!A:P,IF(AND(INFORMACION!$T2360='REFERENCIAS RIESGO'!$C$36,INFORMACION!$F2360=REFERENCIAS!$C$24),16,IF(INFORMACION!$T2360='REFERENCIAS RIESGO'!$C$36,13,IF(INFORMACION!$F2360=REFERENCIAS!$C$24,10,7))),0)+VLOOKUP(IF(J2360&lt;=0.2,0.2,IF(AND(J2360&gt;0.2,J2360&lt;=0.4),0.4,IF(AND(J2360&gt;0.4,J2360&lt;=0.6),0.6,IF(AND(J2360&gt;0.6,J2360&lt;=0.8),0.8,IF(AND(J2360&gt;0.8,J2360&lt;=1),1))))),REFERENCIAS!$C:$D,2,0)*VLOOKUP($J$2,PONDERADORES!A:P,IF(AND(INFORMACION!$T2360='REFERENCIAS RIESGO'!$C$36,INFORMACION!$F2360=REFERENCIAS!$C$24),16,IF(INFORMACION!$T2360='REFERENCIAS RIESGO'!$C$36,13,IF(INFORMACION!$F2360=REFERENCIAS!$C$24,10,7))),0)</f>
        <v>#REF!</v>
      </c>
      <c r="Y2360" s="68">
        <f>+VLOOKUP(M2360,REFERENCIAS!$C:$D,2,0)*VLOOKUP($M$2,PONDERADORES!$A$7:$G$9,7,0)+VLOOKUP(N2360,REFERENCIAS!$C:$D,2,0)*VLOOKUP($N$2,PONDERADORES!$A$7:$G$9,7,0)+VLOOKUP(O2360,REFERENCIAS!$C:$D,2,0)*VLOOKUP($O$2,PONDERADORES!$A$7:$G$9,7,0)</f>
        <v>0.2</v>
      </c>
      <c r="Z2360" s="2">
        <f>+VLOOKUP(IF(R2360&lt;0.1,0,IF(AND(R2360&gt;=0.1,R2360&lt;0.2),0.1,IF(AND(R2360&gt;=0.2,R2360&lt;0.3),0.2,IF(R2360&gt;0.3,0.3,)))),REFERENCIAS!$C:$D,2,0)*VLOOKUP($R$2,PONDERADORES!$A$11:$G$11,7,0)</f>
        <v>15</v>
      </c>
      <c r="AA2360" s="92"/>
      <c r="AB2360" s="95" t="e">
        <f t="shared" ca="1" si="143"/>
        <v>#REF!</v>
      </c>
      <c r="AC2360" s="23" t="e">
        <f ca="1">IF(AB2360&gt;REFERENCIAS!$C$62,REFERENCIAS!$B$62,IF(AND(AB2360&gt;=REFERENCIAS!$C$63,AB2360&lt;REFERENCIAS!$D$63),REFERENCIAS!$B$63,IF(AND(AB2360&gt;REFERENCIAS!$C$64,AB2360&lt;=REFERENCIAS!$D$64),REFERENCIAS!$B$64,IF(AND(AB2360&gt;=REFERENCIAS!$C$65,AB2360&lt;REFERENCIAS!$D$65),REFERENCIAS!$B$65, "Revisar"))))</f>
        <v>#REF!</v>
      </c>
      <c r="AD2360" s="94" t="e">
        <f ca="1">VLOOKUP(AC2360,REFERENCIAS!$B$62:$G$65,4,FALSE)</f>
        <v>#REF!</v>
      </c>
    </row>
    <row r="2361" spans="1:30" ht="17.25" x14ac:dyDescent="0.25">
      <c r="A2361" s="74"/>
      <c r="B2361" s="19"/>
      <c r="C2361" s="19"/>
      <c r="D2361" s="50"/>
      <c r="E2361" s="73"/>
      <c r="F2361" s="74"/>
      <c r="G2361" s="9"/>
      <c r="H2361" s="48"/>
      <c r="I2361" s="49">
        <f t="shared" ca="1" si="141"/>
        <v>2022</v>
      </c>
      <c r="J2361" s="22">
        <f t="shared" ca="1" si="140"/>
        <v>1</v>
      </c>
      <c r="K2361" s="19"/>
      <c r="L2361" s="73"/>
      <c r="M2361" s="74"/>
      <c r="N2361" s="19"/>
      <c r="O2361" s="73"/>
      <c r="P2361" s="82">
        <v>1</v>
      </c>
      <c r="Q2361" s="24">
        <v>1</v>
      </c>
      <c r="R2361" s="81">
        <f t="shared" si="142"/>
        <v>1</v>
      </c>
      <c r="S2361" s="87"/>
      <c r="T2361" s="19"/>
      <c r="U2361" s="25"/>
      <c r="V2361" s="25"/>
      <c r="W2361" s="81"/>
      <c r="X2361" s="91" t="e">
        <f ca="1">+VLOOKUP(#REF!,REFERENCIAS!$C:$D,2,0)*VLOOKUP(#REF!,PONDERADORES!A:P,IF(AND(INFORMACION!$T2361='REFERENCIAS RIESGO'!$C$36,INFORMACION!$F2361=REFERENCIAS!$C$24),16,IF(INFORMACION!$T2361='REFERENCIAS RIESGO'!$C$36,13,IF(INFORMACION!$F2361=REFERENCIAS!$C$24,10,7))),0)+VLOOKUP(K2361,REFERENCIAS!$C:$D,2,0)*VLOOKUP($K$2,PONDERADORES!A:P,IF(AND(INFORMACION!$T2361='REFERENCIAS RIESGO'!$C$36,INFORMACION!$F2361=REFERENCIAS!$C$24),16,IF(INFORMACION!$T2361='REFERENCIAS RIESGO'!$C$36,13,IF(INFORMACION!$F2361=REFERENCIAS!$C$24,10,7))),0)+VLOOKUP(L2361,REFERENCIAS!$C:$D,2,0)*VLOOKUP($L$2,PONDERADORES!A:P,IF(AND(INFORMACION!$T2361='REFERENCIAS RIESGO'!$C$36,INFORMACION!$F2361=REFERENCIAS!$C$24),16,IF(INFORMACION!$T2361='REFERENCIAS RIESGO'!$C$36,13,IF(INFORMACION!$F2361=REFERENCIAS!$C$24,10,7))),0)+VLOOKUP(F2361,REFERENCIAS!$C:$D,2,0)*VLOOKUP($F$2,PONDERADORES!A:P,IF(AND(INFORMACION!$T2361='REFERENCIAS RIESGO'!$C$36,INFORMACION!$F2361=REFERENCIAS!$C$24),16,IF(INFORMACION!$T2361='REFERENCIAS RIESGO'!$C$36,13,IF(INFORMACION!$F2361=REFERENCIAS!$C$24,10,7))),0)+VLOOKUP(T2361,REFERENCIAS!$C:$D,2,0)*VLOOKUP($T$2,PONDERADORES!A:P,IF(AND(INFORMACION!$T2361='REFERENCIAS RIESGO'!$C$36,INFORMACION!$F2361=REFERENCIAS!$C$24),16,IF(INFORMACION!$T2361='REFERENCIAS RIESGO'!$C$36,13,IF(INFORMACION!$F2361=REFERENCIAS!$C$24,10,7))),0)+VLOOKUP(IF(J2361&lt;=0.2,0.2,IF(AND(J2361&gt;0.2,J2361&lt;=0.4),0.4,IF(AND(J2361&gt;0.4,J2361&lt;=0.6),0.6,IF(AND(J2361&gt;0.6,J2361&lt;=0.8),0.8,IF(AND(J2361&gt;0.8,J2361&lt;=1),1))))),REFERENCIAS!$C:$D,2,0)*VLOOKUP($J$2,PONDERADORES!A:P,IF(AND(INFORMACION!$T2361='REFERENCIAS RIESGO'!$C$36,INFORMACION!$F2361=REFERENCIAS!$C$24),16,IF(INFORMACION!$T2361='REFERENCIAS RIESGO'!$C$36,13,IF(INFORMACION!$F2361=REFERENCIAS!$C$24,10,7))),0)</f>
        <v>#REF!</v>
      </c>
      <c r="Y2361" s="68">
        <f>+VLOOKUP(M2361,REFERENCIAS!$C:$D,2,0)*VLOOKUP($M$2,PONDERADORES!$A$7:$G$9,7,0)+VLOOKUP(N2361,REFERENCIAS!$C:$D,2,0)*VLOOKUP($N$2,PONDERADORES!$A$7:$G$9,7,0)+VLOOKUP(O2361,REFERENCIAS!$C:$D,2,0)*VLOOKUP($O$2,PONDERADORES!$A$7:$G$9,7,0)</f>
        <v>0.2</v>
      </c>
      <c r="Z2361" s="2">
        <f>+VLOOKUP(IF(R2361&lt;0.1,0,IF(AND(R2361&gt;=0.1,R2361&lt;0.2),0.1,IF(AND(R2361&gt;=0.2,R2361&lt;0.3),0.2,IF(R2361&gt;0.3,0.3,)))),REFERENCIAS!$C:$D,2,0)*VLOOKUP($R$2,PONDERADORES!$A$11:$G$11,7,0)</f>
        <v>15</v>
      </c>
      <c r="AA2361" s="92"/>
      <c r="AB2361" s="95" t="e">
        <f t="shared" ca="1" si="143"/>
        <v>#REF!</v>
      </c>
      <c r="AC2361" s="23" t="e">
        <f ca="1">IF(AB2361&gt;REFERENCIAS!$C$62,REFERENCIAS!$B$62,IF(AND(AB2361&gt;=REFERENCIAS!$C$63,AB2361&lt;REFERENCIAS!$D$63),REFERENCIAS!$B$63,IF(AND(AB2361&gt;REFERENCIAS!$C$64,AB2361&lt;=REFERENCIAS!$D$64),REFERENCIAS!$B$64,IF(AND(AB2361&gt;=REFERENCIAS!$C$65,AB2361&lt;REFERENCIAS!$D$65),REFERENCIAS!$B$65, "Revisar"))))</f>
        <v>#REF!</v>
      </c>
      <c r="AD2361" s="94" t="e">
        <f ca="1">VLOOKUP(AC2361,REFERENCIAS!$B$62:$G$65,4,FALSE)</f>
        <v>#REF!</v>
      </c>
    </row>
    <row r="2362" spans="1:30" ht="17.25" x14ac:dyDescent="0.25">
      <c r="A2362" s="74"/>
      <c r="B2362" s="19"/>
      <c r="C2362" s="19"/>
      <c r="D2362" s="50"/>
      <c r="E2362" s="73"/>
      <c r="F2362" s="74"/>
      <c r="G2362" s="9"/>
      <c r="H2362" s="48"/>
      <c r="I2362" s="49">
        <f t="shared" ca="1" si="141"/>
        <v>2022</v>
      </c>
      <c r="J2362" s="22">
        <f t="shared" ca="1" si="140"/>
        <v>1</v>
      </c>
      <c r="K2362" s="19"/>
      <c r="L2362" s="73"/>
      <c r="M2362" s="74"/>
      <c r="N2362" s="19"/>
      <c r="O2362" s="73"/>
      <c r="P2362" s="82">
        <v>1</v>
      </c>
      <c r="Q2362" s="24">
        <v>1</v>
      </c>
      <c r="R2362" s="81">
        <f t="shared" si="142"/>
        <v>1</v>
      </c>
      <c r="S2362" s="87"/>
      <c r="T2362" s="19"/>
      <c r="U2362" s="25"/>
      <c r="V2362" s="25"/>
      <c r="W2362" s="81"/>
      <c r="X2362" s="91" t="e">
        <f ca="1">+VLOOKUP(#REF!,REFERENCIAS!$C:$D,2,0)*VLOOKUP(#REF!,PONDERADORES!A:P,IF(AND(INFORMACION!$T2362='REFERENCIAS RIESGO'!$C$36,INFORMACION!$F2362=REFERENCIAS!$C$24),16,IF(INFORMACION!$T2362='REFERENCIAS RIESGO'!$C$36,13,IF(INFORMACION!$F2362=REFERENCIAS!$C$24,10,7))),0)+VLOOKUP(K2362,REFERENCIAS!$C:$D,2,0)*VLOOKUP($K$2,PONDERADORES!A:P,IF(AND(INFORMACION!$T2362='REFERENCIAS RIESGO'!$C$36,INFORMACION!$F2362=REFERENCIAS!$C$24),16,IF(INFORMACION!$T2362='REFERENCIAS RIESGO'!$C$36,13,IF(INFORMACION!$F2362=REFERENCIAS!$C$24,10,7))),0)+VLOOKUP(L2362,REFERENCIAS!$C:$D,2,0)*VLOOKUP($L$2,PONDERADORES!A:P,IF(AND(INFORMACION!$T2362='REFERENCIAS RIESGO'!$C$36,INFORMACION!$F2362=REFERENCIAS!$C$24),16,IF(INFORMACION!$T2362='REFERENCIAS RIESGO'!$C$36,13,IF(INFORMACION!$F2362=REFERENCIAS!$C$24,10,7))),0)+VLOOKUP(F2362,REFERENCIAS!$C:$D,2,0)*VLOOKUP($F$2,PONDERADORES!A:P,IF(AND(INFORMACION!$T2362='REFERENCIAS RIESGO'!$C$36,INFORMACION!$F2362=REFERENCIAS!$C$24),16,IF(INFORMACION!$T2362='REFERENCIAS RIESGO'!$C$36,13,IF(INFORMACION!$F2362=REFERENCIAS!$C$24,10,7))),0)+VLOOKUP(T2362,REFERENCIAS!$C:$D,2,0)*VLOOKUP($T$2,PONDERADORES!A:P,IF(AND(INFORMACION!$T2362='REFERENCIAS RIESGO'!$C$36,INFORMACION!$F2362=REFERENCIAS!$C$24),16,IF(INFORMACION!$T2362='REFERENCIAS RIESGO'!$C$36,13,IF(INFORMACION!$F2362=REFERENCIAS!$C$24,10,7))),0)+VLOOKUP(IF(J2362&lt;=0.2,0.2,IF(AND(J2362&gt;0.2,J2362&lt;=0.4),0.4,IF(AND(J2362&gt;0.4,J2362&lt;=0.6),0.6,IF(AND(J2362&gt;0.6,J2362&lt;=0.8),0.8,IF(AND(J2362&gt;0.8,J2362&lt;=1),1))))),REFERENCIAS!$C:$D,2,0)*VLOOKUP($J$2,PONDERADORES!A:P,IF(AND(INFORMACION!$T2362='REFERENCIAS RIESGO'!$C$36,INFORMACION!$F2362=REFERENCIAS!$C$24),16,IF(INFORMACION!$T2362='REFERENCIAS RIESGO'!$C$36,13,IF(INFORMACION!$F2362=REFERENCIAS!$C$24,10,7))),0)</f>
        <v>#REF!</v>
      </c>
      <c r="Y2362" s="68">
        <f>+VLOOKUP(M2362,REFERENCIAS!$C:$D,2,0)*VLOOKUP($M$2,PONDERADORES!$A$7:$G$9,7,0)+VLOOKUP(N2362,REFERENCIAS!$C:$D,2,0)*VLOOKUP($N$2,PONDERADORES!$A$7:$G$9,7,0)+VLOOKUP(O2362,REFERENCIAS!$C:$D,2,0)*VLOOKUP($O$2,PONDERADORES!$A$7:$G$9,7,0)</f>
        <v>0.2</v>
      </c>
      <c r="Z2362" s="2">
        <f>+VLOOKUP(IF(R2362&lt;0.1,0,IF(AND(R2362&gt;=0.1,R2362&lt;0.2),0.1,IF(AND(R2362&gt;=0.2,R2362&lt;0.3),0.2,IF(R2362&gt;0.3,0.3,)))),REFERENCIAS!$C:$D,2,0)*VLOOKUP($R$2,PONDERADORES!$A$11:$G$11,7,0)</f>
        <v>15</v>
      </c>
      <c r="AA2362" s="92"/>
      <c r="AB2362" s="95" t="e">
        <f t="shared" ca="1" si="143"/>
        <v>#REF!</v>
      </c>
      <c r="AC2362" s="23" t="e">
        <f ca="1">IF(AB2362&gt;REFERENCIAS!$C$62,REFERENCIAS!$B$62,IF(AND(AB2362&gt;=REFERENCIAS!$C$63,AB2362&lt;REFERENCIAS!$D$63),REFERENCIAS!$B$63,IF(AND(AB2362&gt;REFERENCIAS!$C$64,AB2362&lt;=REFERENCIAS!$D$64),REFERENCIAS!$B$64,IF(AND(AB2362&gt;=REFERENCIAS!$C$65,AB2362&lt;REFERENCIAS!$D$65),REFERENCIAS!$B$65, "Revisar"))))</f>
        <v>#REF!</v>
      </c>
      <c r="AD2362" s="94" t="e">
        <f ca="1">VLOOKUP(AC2362,REFERENCIAS!$B$62:$G$65,4,FALSE)</f>
        <v>#REF!</v>
      </c>
    </row>
    <row r="2363" spans="1:30" ht="17.25" x14ac:dyDescent="0.25">
      <c r="A2363" s="74"/>
      <c r="B2363" s="19"/>
      <c r="C2363" s="19"/>
      <c r="D2363" s="50"/>
      <c r="E2363" s="73"/>
      <c r="F2363" s="74"/>
      <c r="G2363" s="9"/>
      <c r="H2363" s="48"/>
      <c r="I2363" s="49">
        <f t="shared" ca="1" si="141"/>
        <v>2022</v>
      </c>
      <c r="J2363" s="22">
        <f t="shared" ca="1" si="140"/>
        <v>1</v>
      </c>
      <c r="K2363" s="19"/>
      <c r="L2363" s="73"/>
      <c r="M2363" s="74"/>
      <c r="N2363" s="19"/>
      <c r="O2363" s="73"/>
      <c r="P2363" s="82">
        <v>1</v>
      </c>
      <c r="Q2363" s="24">
        <v>1</v>
      </c>
      <c r="R2363" s="81">
        <f t="shared" si="142"/>
        <v>1</v>
      </c>
      <c r="S2363" s="87"/>
      <c r="T2363" s="19"/>
      <c r="U2363" s="25"/>
      <c r="V2363" s="25"/>
      <c r="W2363" s="81"/>
      <c r="X2363" s="91" t="e">
        <f ca="1">+VLOOKUP(#REF!,REFERENCIAS!$C:$D,2,0)*VLOOKUP(#REF!,PONDERADORES!A:P,IF(AND(INFORMACION!$T2363='REFERENCIAS RIESGO'!$C$36,INFORMACION!$F2363=REFERENCIAS!$C$24),16,IF(INFORMACION!$T2363='REFERENCIAS RIESGO'!$C$36,13,IF(INFORMACION!$F2363=REFERENCIAS!$C$24,10,7))),0)+VLOOKUP(K2363,REFERENCIAS!$C:$D,2,0)*VLOOKUP($K$2,PONDERADORES!A:P,IF(AND(INFORMACION!$T2363='REFERENCIAS RIESGO'!$C$36,INFORMACION!$F2363=REFERENCIAS!$C$24),16,IF(INFORMACION!$T2363='REFERENCIAS RIESGO'!$C$36,13,IF(INFORMACION!$F2363=REFERENCIAS!$C$24,10,7))),0)+VLOOKUP(L2363,REFERENCIAS!$C:$D,2,0)*VLOOKUP($L$2,PONDERADORES!A:P,IF(AND(INFORMACION!$T2363='REFERENCIAS RIESGO'!$C$36,INFORMACION!$F2363=REFERENCIAS!$C$24),16,IF(INFORMACION!$T2363='REFERENCIAS RIESGO'!$C$36,13,IF(INFORMACION!$F2363=REFERENCIAS!$C$24,10,7))),0)+VLOOKUP(F2363,REFERENCIAS!$C:$D,2,0)*VLOOKUP($F$2,PONDERADORES!A:P,IF(AND(INFORMACION!$T2363='REFERENCIAS RIESGO'!$C$36,INFORMACION!$F2363=REFERENCIAS!$C$24),16,IF(INFORMACION!$T2363='REFERENCIAS RIESGO'!$C$36,13,IF(INFORMACION!$F2363=REFERENCIAS!$C$24,10,7))),0)+VLOOKUP(T2363,REFERENCIAS!$C:$D,2,0)*VLOOKUP($T$2,PONDERADORES!A:P,IF(AND(INFORMACION!$T2363='REFERENCIAS RIESGO'!$C$36,INFORMACION!$F2363=REFERENCIAS!$C$24),16,IF(INFORMACION!$T2363='REFERENCIAS RIESGO'!$C$36,13,IF(INFORMACION!$F2363=REFERENCIAS!$C$24,10,7))),0)+VLOOKUP(IF(J2363&lt;=0.2,0.2,IF(AND(J2363&gt;0.2,J2363&lt;=0.4),0.4,IF(AND(J2363&gt;0.4,J2363&lt;=0.6),0.6,IF(AND(J2363&gt;0.6,J2363&lt;=0.8),0.8,IF(AND(J2363&gt;0.8,J2363&lt;=1),1))))),REFERENCIAS!$C:$D,2,0)*VLOOKUP($J$2,PONDERADORES!A:P,IF(AND(INFORMACION!$T2363='REFERENCIAS RIESGO'!$C$36,INFORMACION!$F2363=REFERENCIAS!$C$24),16,IF(INFORMACION!$T2363='REFERENCIAS RIESGO'!$C$36,13,IF(INFORMACION!$F2363=REFERENCIAS!$C$24,10,7))),0)</f>
        <v>#REF!</v>
      </c>
      <c r="Y2363" s="68">
        <f>+VLOOKUP(M2363,REFERENCIAS!$C:$D,2,0)*VLOOKUP($M$2,PONDERADORES!$A$7:$G$9,7,0)+VLOOKUP(N2363,REFERENCIAS!$C:$D,2,0)*VLOOKUP($N$2,PONDERADORES!$A$7:$G$9,7,0)+VLOOKUP(O2363,REFERENCIAS!$C:$D,2,0)*VLOOKUP($O$2,PONDERADORES!$A$7:$G$9,7,0)</f>
        <v>0.2</v>
      </c>
      <c r="Z2363" s="2">
        <f>+VLOOKUP(IF(R2363&lt;0.1,0,IF(AND(R2363&gt;=0.1,R2363&lt;0.2),0.1,IF(AND(R2363&gt;=0.2,R2363&lt;0.3),0.2,IF(R2363&gt;0.3,0.3,)))),REFERENCIAS!$C:$D,2,0)*VLOOKUP($R$2,PONDERADORES!$A$11:$G$11,7,0)</f>
        <v>15</v>
      </c>
      <c r="AA2363" s="92"/>
      <c r="AB2363" s="95" t="e">
        <f t="shared" ca="1" si="143"/>
        <v>#REF!</v>
      </c>
      <c r="AC2363" s="23" t="e">
        <f ca="1">IF(AB2363&gt;REFERENCIAS!$C$62,REFERENCIAS!$B$62,IF(AND(AB2363&gt;=REFERENCIAS!$C$63,AB2363&lt;REFERENCIAS!$D$63),REFERENCIAS!$B$63,IF(AND(AB2363&gt;REFERENCIAS!$C$64,AB2363&lt;=REFERENCIAS!$D$64),REFERENCIAS!$B$64,IF(AND(AB2363&gt;=REFERENCIAS!$C$65,AB2363&lt;REFERENCIAS!$D$65),REFERENCIAS!$B$65, "Revisar"))))</f>
        <v>#REF!</v>
      </c>
      <c r="AD2363" s="94" t="e">
        <f ca="1">VLOOKUP(AC2363,REFERENCIAS!$B$62:$G$65,4,FALSE)</f>
        <v>#REF!</v>
      </c>
    </row>
    <row r="2364" spans="1:30" ht="17.25" x14ac:dyDescent="0.25">
      <c r="A2364" s="74"/>
      <c r="B2364" s="19"/>
      <c r="C2364" s="19"/>
      <c r="D2364" s="50"/>
      <c r="E2364" s="73"/>
      <c r="F2364" s="74"/>
      <c r="G2364" s="9"/>
      <c r="H2364" s="48"/>
      <c r="I2364" s="49">
        <f t="shared" ca="1" si="141"/>
        <v>2022</v>
      </c>
      <c r="J2364" s="22">
        <f t="shared" ca="1" si="140"/>
        <v>1</v>
      </c>
      <c r="K2364" s="19"/>
      <c r="L2364" s="73"/>
      <c r="M2364" s="74"/>
      <c r="N2364" s="19"/>
      <c r="O2364" s="73"/>
      <c r="P2364" s="82">
        <v>1</v>
      </c>
      <c r="Q2364" s="24">
        <v>1</v>
      </c>
      <c r="R2364" s="81">
        <f t="shared" si="142"/>
        <v>1</v>
      </c>
      <c r="S2364" s="87"/>
      <c r="T2364" s="19"/>
      <c r="U2364" s="25"/>
      <c r="V2364" s="25"/>
      <c r="W2364" s="81"/>
      <c r="X2364" s="91" t="e">
        <f ca="1">+VLOOKUP(#REF!,REFERENCIAS!$C:$D,2,0)*VLOOKUP(#REF!,PONDERADORES!A:P,IF(AND(INFORMACION!$T2364='REFERENCIAS RIESGO'!$C$36,INFORMACION!$F2364=REFERENCIAS!$C$24),16,IF(INFORMACION!$T2364='REFERENCIAS RIESGO'!$C$36,13,IF(INFORMACION!$F2364=REFERENCIAS!$C$24,10,7))),0)+VLOOKUP(K2364,REFERENCIAS!$C:$D,2,0)*VLOOKUP($K$2,PONDERADORES!A:P,IF(AND(INFORMACION!$T2364='REFERENCIAS RIESGO'!$C$36,INFORMACION!$F2364=REFERENCIAS!$C$24),16,IF(INFORMACION!$T2364='REFERENCIAS RIESGO'!$C$36,13,IF(INFORMACION!$F2364=REFERENCIAS!$C$24,10,7))),0)+VLOOKUP(L2364,REFERENCIAS!$C:$D,2,0)*VLOOKUP($L$2,PONDERADORES!A:P,IF(AND(INFORMACION!$T2364='REFERENCIAS RIESGO'!$C$36,INFORMACION!$F2364=REFERENCIAS!$C$24),16,IF(INFORMACION!$T2364='REFERENCIAS RIESGO'!$C$36,13,IF(INFORMACION!$F2364=REFERENCIAS!$C$24,10,7))),0)+VLOOKUP(F2364,REFERENCIAS!$C:$D,2,0)*VLOOKUP($F$2,PONDERADORES!A:P,IF(AND(INFORMACION!$T2364='REFERENCIAS RIESGO'!$C$36,INFORMACION!$F2364=REFERENCIAS!$C$24),16,IF(INFORMACION!$T2364='REFERENCIAS RIESGO'!$C$36,13,IF(INFORMACION!$F2364=REFERENCIAS!$C$24,10,7))),0)+VLOOKUP(T2364,REFERENCIAS!$C:$D,2,0)*VLOOKUP($T$2,PONDERADORES!A:P,IF(AND(INFORMACION!$T2364='REFERENCIAS RIESGO'!$C$36,INFORMACION!$F2364=REFERENCIAS!$C$24),16,IF(INFORMACION!$T2364='REFERENCIAS RIESGO'!$C$36,13,IF(INFORMACION!$F2364=REFERENCIAS!$C$24,10,7))),0)+VLOOKUP(IF(J2364&lt;=0.2,0.2,IF(AND(J2364&gt;0.2,J2364&lt;=0.4),0.4,IF(AND(J2364&gt;0.4,J2364&lt;=0.6),0.6,IF(AND(J2364&gt;0.6,J2364&lt;=0.8),0.8,IF(AND(J2364&gt;0.8,J2364&lt;=1),1))))),REFERENCIAS!$C:$D,2,0)*VLOOKUP($J$2,PONDERADORES!A:P,IF(AND(INFORMACION!$T2364='REFERENCIAS RIESGO'!$C$36,INFORMACION!$F2364=REFERENCIAS!$C$24),16,IF(INFORMACION!$T2364='REFERENCIAS RIESGO'!$C$36,13,IF(INFORMACION!$F2364=REFERENCIAS!$C$24,10,7))),0)</f>
        <v>#REF!</v>
      </c>
      <c r="Y2364" s="68">
        <f>+VLOOKUP(M2364,REFERENCIAS!$C:$D,2,0)*VLOOKUP($M$2,PONDERADORES!$A$7:$G$9,7,0)+VLOOKUP(N2364,REFERENCIAS!$C:$D,2,0)*VLOOKUP($N$2,PONDERADORES!$A$7:$G$9,7,0)+VLOOKUP(O2364,REFERENCIAS!$C:$D,2,0)*VLOOKUP($O$2,PONDERADORES!$A$7:$G$9,7,0)</f>
        <v>0.2</v>
      </c>
      <c r="Z2364" s="2">
        <f>+VLOOKUP(IF(R2364&lt;0.1,0,IF(AND(R2364&gt;=0.1,R2364&lt;0.2),0.1,IF(AND(R2364&gt;=0.2,R2364&lt;0.3),0.2,IF(R2364&gt;0.3,0.3,)))),REFERENCIAS!$C:$D,2,0)*VLOOKUP($R$2,PONDERADORES!$A$11:$G$11,7,0)</f>
        <v>15</v>
      </c>
      <c r="AA2364" s="92"/>
      <c r="AB2364" s="95" t="e">
        <f t="shared" ca="1" si="143"/>
        <v>#REF!</v>
      </c>
      <c r="AC2364" s="23" t="e">
        <f ca="1">IF(AB2364&gt;REFERENCIAS!$C$62,REFERENCIAS!$B$62,IF(AND(AB2364&gt;=REFERENCIAS!$C$63,AB2364&lt;REFERENCIAS!$D$63),REFERENCIAS!$B$63,IF(AND(AB2364&gt;REFERENCIAS!$C$64,AB2364&lt;=REFERENCIAS!$D$64),REFERENCIAS!$B$64,IF(AND(AB2364&gt;=REFERENCIAS!$C$65,AB2364&lt;REFERENCIAS!$D$65),REFERENCIAS!$B$65, "Revisar"))))</f>
        <v>#REF!</v>
      </c>
      <c r="AD2364" s="94" t="e">
        <f ca="1">VLOOKUP(AC2364,REFERENCIAS!$B$62:$G$65,4,FALSE)</f>
        <v>#REF!</v>
      </c>
    </row>
    <row r="2365" spans="1:30" ht="17.25" x14ac:dyDescent="0.25">
      <c r="A2365" s="74"/>
      <c r="B2365" s="19"/>
      <c r="C2365" s="19"/>
      <c r="D2365" s="50"/>
      <c r="E2365" s="73"/>
      <c r="F2365" s="74"/>
      <c r="G2365" s="9"/>
      <c r="H2365" s="48"/>
      <c r="I2365" s="49">
        <f t="shared" ca="1" si="141"/>
        <v>2022</v>
      </c>
      <c r="J2365" s="22">
        <f t="shared" ca="1" si="140"/>
        <v>1</v>
      </c>
      <c r="K2365" s="19"/>
      <c r="L2365" s="73"/>
      <c r="M2365" s="74"/>
      <c r="N2365" s="19"/>
      <c r="O2365" s="73"/>
      <c r="P2365" s="82">
        <v>1</v>
      </c>
      <c r="Q2365" s="24">
        <v>1</v>
      </c>
      <c r="R2365" s="81">
        <f t="shared" si="142"/>
        <v>1</v>
      </c>
      <c r="S2365" s="87"/>
      <c r="T2365" s="19"/>
      <c r="U2365" s="25"/>
      <c r="V2365" s="25"/>
      <c r="W2365" s="81"/>
      <c r="X2365" s="91" t="e">
        <f ca="1">+VLOOKUP(#REF!,REFERENCIAS!$C:$D,2,0)*VLOOKUP(#REF!,PONDERADORES!A:P,IF(AND(INFORMACION!$T2365='REFERENCIAS RIESGO'!$C$36,INFORMACION!$F2365=REFERENCIAS!$C$24),16,IF(INFORMACION!$T2365='REFERENCIAS RIESGO'!$C$36,13,IF(INFORMACION!$F2365=REFERENCIAS!$C$24,10,7))),0)+VLOOKUP(K2365,REFERENCIAS!$C:$D,2,0)*VLOOKUP($K$2,PONDERADORES!A:P,IF(AND(INFORMACION!$T2365='REFERENCIAS RIESGO'!$C$36,INFORMACION!$F2365=REFERENCIAS!$C$24),16,IF(INFORMACION!$T2365='REFERENCIAS RIESGO'!$C$36,13,IF(INFORMACION!$F2365=REFERENCIAS!$C$24,10,7))),0)+VLOOKUP(L2365,REFERENCIAS!$C:$D,2,0)*VLOOKUP($L$2,PONDERADORES!A:P,IF(AND(INFORMACION!$T2365='REFERENCIAS RIESGO'!$C$36,INFORMACION!$F2365=REFERENCIAS!$C$24),16,IF(INFORMACION!$T2365='REFERENCIAS RIESGO'!$C$36,13,IF(INFORMACION!$F2365=REFERENCIAS!$C$24,10,7))),0)+VLOOKUP(F2365,REFERENCIAS!$C:$D,2,0)*VLOOKUP($F$2,PONDERADORES!A:P,IF(AND(INFORMACION!$T2365='REFERENCIAS RIESGO'!$C$36,INFORMACION!$F2365=REFERENCIAS!$C$24),16,IF(INFORMACION!$T2365='REFERENCIAS RIESGO'!$C$36,13,IF(INFORMACION!$F2365=REFERENCIAS!$C$24,10,7))),0)+VLOOKUP(T2365,REFERENCIAS!$C:$D,2,0)*VLOOKUP($T$2,PONDERADORES!A:P,IF(AND(INFORMACION!$T2365='REFERENCIAS RIESGO'!$C$36,INFORMACION!$F2365=REFERENCIAS!$C$24),16,IF(INFORMACION!$T2365='REFERENCIAS RIESGO'!$C$36,13,IF(INFORMACION!$F2365=REFERENCIAS!$C$24,10,7))),0)+VLOOKUP(IF(J2365&lt;=0.2,0.2,IF(AND(J2365&gt;0.2,J2365&lt;=0.4),0.4,IF(AND(J2365&gt;0.4,J2365&lt;=0.6),0.6,IF(AND(J2365&gt;0.6,J2365&lt;=0.8),0.8,IF(AND(J2365&gt;0.8,J2365&lt;=1),1))))),REFERENCIAS!$C:$D,2,0)*VLOOKUP($J$2,PONDERADORES!A:P,IF(AND(INFORMACION!$T2365='REFERENCIAS RIESGO'!$C$36,INFORMACION!$F2365=REFERENCIAS!$C$24),16,IF(INFORMACION!$T2365='REFERENCIAS RIESGO'!$C$36,13,IF(INFORMACION!$F2365=REFERENCIAS!$C$24,10,7))),0)</f>
        <v>#REF!</v>
      </c>
      <c r="Y2365" s="68">
        <f>+VLOOKUP(M2365,REFERENCIAS!$C:$D,2,0)*VLOOKUP($M$2,PONDERADORES!$A$7:$G$9,7,0)+VLOOKUP(N2365,REFERENCIAS!$C:$D,2,0)*VLOOKUP($N$2,PONDERADORES!$A$7:$G$9,7,0)+VLOOKUP(O2365,REFERENCIAS!$C:$D,2,0)*VLOOKUP($O$2,PONDERADORES!$A$7:$G$9,7,0)</f>
        <v>0.2</v>
      </c>
      <c r="Z2365" s="2">
        <f>+VLOOKUP(IF(R2365&lt;0.1,0,IF(AND(R2365&gt;=0.1,R2365&lt;0.2),0.1,IF(AND(R2365&gt;=0.2,R2365&lt;0.3),0.2,IF(R2365&gt;0.3,0.3,)))),REFERENCIAS!$C:$D,2,0)*VLOOKUP($R$2,PONDERADORES!$A$11:$G$11,7,0)</f>
        <v>15</v>
      </c>
      <c r="AA2365" s="92"/>
      <c r="AB2365" s="95" t="e">
        <f t="shared" ca="1" si="143"/>
        <v>#REF!</v>
      </c>
      <c r="AC2365" s="23" t="e">
        <f ca="1">IF(AB2365&gt;REFERENCIAS!$C$62,REFERENCIAS!$B$62,IF(AND(AB2365&gt;=REFERENCIAS!$C$63,AB2365&lt;REFERENCIAS!$D$63),REFERENCIAS!$B$63,IF(AND(AB2365&gt;REFERENCIAS!$C$64,AB2365&lt;=REFERENCIAS!$D$64),REFERENCIAS!$B$64,IF(AND(AB2365&gt;=REFERENCIAS!$C$65,AB2365&lt;REFERENCIAS!$D$65),REFERENCIAS!$B$65, "Revisar"))))</f>
        <v>#REF!</v>
      </c>
      <c r="AD2365" s="94" t="e">
        <f ca="1">VLOOKUP(AC2365,REFERENCIAS!$B$62:$G$65,4,FALSE)</f>
        <v>#REF!</v>
      </c>
    </row>
    <row r="2366" spans="1:30" ht="17.25" x14ac:dyDescent="0.25">
      <c r="A2366" s="74"/>
      <c r="B2366" s="19"/>
      <c r="C2366" s="19"/>
      <c r="D2366" s="50"/>
      <c r="E2366" s="73"/>
      <c r="F2366" s="74"/>
      <c r="G2366" s="9"/>
      <c r="H2366" s="48"/>
      <c r="I2366" s="49">
        <f t="shared" ca="1" si="141"/>
        <v>2022</v>
      </c>
      <c r="J2366" s="22">
        <f t="shared" ca="1" si="140"/>
        <v>1</v>
      </c>
      <c r="K2366" s="19"/>
      <c r="L2366" s="73"/>
      <c r="M2366" s="74"/>
      <c r="N2366" s="19"/>
      <c r="O2366" s="73"/>
      <c r="P2366" s="82">
        <v>1</v>
      </c>
      <c r="Q2366" s="24">
        <v>1</v>
      </c>
      <c r="R2366" s="81">
        <f t="shared" si="142"/>
        <v>1</v>
      </c>
      <c r="S2366" s="87"/>
      <c r="T2366" s="19"/>
      <c r="U2366" s="25"/>
      <c r="V2366" s="25"/>
      <c r="W2366" s="81"/>
      <c r="X2366" s="91" t="e">
        <f ca="1">+VLOOKUP(#REF!,REFERENCIAS!$C:$D,2,0)*VLOOKUP(#REF!,PONDERADORES!A:P,IF(AND(INFORMACION!$T2366='REFERENCIAS RIESGO'!$C$36,INFORMACION!$F2366=REFERENCIAS!$C$24),16,IF(INFORMACION!$T2366='REFERENCIAS RIESGO'!$C$36,13,IF(INFORMACION!$F2366=REFERENCIAS!$C$24,10,7))),0)+VLOOKUP(K2366,REFERENCIAS!$C:$D,2,0)*VLOOKUP($K$2,PONDERADORES!A:P,IF(AND(INFORMACION!$T2366='REFERENCIAS RIESGO'!$C$36,INFORMACION!$F2366=REFERENCIAS!$C$24),16,IF(INFORMACION!$T2366='REFERENCIAS RIESGO'!$C$36,13,IF(INFORMACION!$F2366=REFERENCIAS!$C$24,10,7))),0)+VLOOKUP(L2366,REFERENCIAS!$C:$D,2,0)*VLOOKUP($L$2,PONDERADORES!A:P,IF(AND(INFORMACION!$T2366='REFERENCIAS RIESGO'!$C$36,INFORMACION!$F2366=REFERENCIAS!$C$24),16,IF(INFORMACION!$T2366='REFERENCIAS RIESGO'!$C$36,13,IF(INFORMACION!$F2366=REFERENCIAS!$C$24,10,7))),0)+VLOOKUP(F2366,REFERENCIAS!$C:$D,2,0)*VLOOKUP($F$2,PONDERADORES!A:P,IF(AND(INFORMACION!$T2366='REFERENCIAS RIESGO'!$C$36,INFORMACION!$F2366=REFERENCIAS!$C$24),16,IF(INFORMACION!$T2366='REFERENCIAS RIESGO'!$C$36,13,IF(INFORMACION!$F2366=REFERENCIAS!$C$24,10,7))),0)+VLOOKUP(T2366,REFERENCIAS!$C:$D,2,0)*VLOOKUP($T$2,PONDERADORES!A:P,IF(AND(INFORMACION!$T2366='REFERENCIAS RIESGO'!$C$36,INFORMACION!$F2366=REFERENCIAS!$C$24),16,IF(INFORMACION!$T2366='REFERENCIAS RIESGO'!$C$36,13,IF(INFORMACION!$F2366=REFERENCIAS!$C$24,10,7))),0)+VLOOKUP(IF(J2366&lt;=0.2,0.2,IF(AND(J2366&gt;0.2,J2366&lt;=0.4),0.4,IF(AND(J2366&gt;0.4,J2366&lt;=0.6),0.6,IF(AND(J2366&gt;0.6,J2366&lt;=0.8),0.8,IF(AND(J2366&gt;0.8,J2366&lt;=1),1))))),REFERENCIAS!$C:$D,2,0)*VLOOKUP($J$2,PONDERADORES!A:P,IF(AND(INFORMACION!$T2366='REFERENCIAS RIESGO'!$C$36,INFORMACION!$F2366=REFERENCIAS!$C$24),16,IF(INFORMACION!$T2366='REFERENCIAS RIESGO'!$C$36,13,IF(INFORMACION!$F2366=REFERENCIAS!$C$24,10,7))),0)</f>
        <v>#REF!</v>
      </c>
      <c r="Y2366" s="68">
        <f>+VLOOKUP(M2366,REFERENCIAS!$C:$D,2,0)*VLOOKUP($M$2,PONDERADORES!$A$7:$G$9,7,0)+VLOOKUP(N2366,REFERENCIAS!$C:$D,2,0)*VLOOKUP($N$2,PONDERADORES!$A$7:$G$9,7,0)+VLOOKUP(O2366,REFERENCIAS!$C:$D,2,0)*VLOOKUP($O$2,PONDERADORES!$A$7:$G$9,7,0)</f>
        <v>0.2</v>
      </c>
      <c r="Z2366" s="2">
        <f>+VLOOKUP(IF(R2366&lt;0.1,0,IF(AND(R2366&gt;=0.1,R2366&lt;0.2),0.1,IF(AND(R2366&gt;=0.2,R2366&lt;0.3),0.2,IF(R2366&gt;0.3,0.3,)))),REFERENCIAS!$C:$D,2,0)*VLOOKUP($R$2,PONDERADORES!$A$11:$G$11,7,0)</f>
        <v>15</v>
      </c>
      <c r="AA2366" s="92"/>
      <c r="AB2366" s="95" t="e">
        <f t="shared" ca="1" si="143"/>
        <v>#REF!</v>
      </c>
      <c r="AC2366" s="23" t="e">
        <f ca="1">IF(AB2366&gt;REFERENCIAS!$C$62,REFERENCIAS!$B$62,IF(AND(AB2366&gt;=REFERENCIAS!$C$63,AB2366&lt;REFERENCIAS!$D$63),REFERENCIAS!$B$63,IF(AND(AB2366&gt;REFERENCIAS!$C$64,AB2366&lt;=REFERENCIAS!$D$64),REFERENCIAS!$B$64,IF(AND(AB2366&gt;=REFERENCIAS!$C$65,AB2366&lt;REFERENCIAS!$D$65),REFERENCIAS!$B$65, "Revisar"))))</f>
        <v>#REF!</v>
      </c>
      <c r="AD2366" s="94" t="e">
        <f ca="1">VLOOKUP(AC2366,REFERENCIAS!$B$62:$G$65,4,FALSE)</f>
        <v>#REF!</v>
      </c>
    </row>
    <row r="2367" spans="1:30" ht="17.25" x14ac:dyDescent="0.25">
      <c r="A2367" s="74"/>
      <c r="B2367" s="19"/>
      <c r="C2367" s="19"/>
      <c r="D2367" s="50"/>
      <c r="E2367" s="73"/>
      <c r="F2367" s="74"/>
      <c r="G2367" s="9"/>
      <c r="H2367" s="48"/>
      <c r="I2367" s="49">
        <f t="shared" ca="1" si="141"/>
        <v>2022</v>
      </c>
      <c r="J2367" s="22">
        <f t="shared" ca="1" si="140"/>
        <v>1</v>
      </c>
      <c r="K2367" s="19"/>
      <c r="L2367" s="73"/>
      <c r="M2367" s="74"/>
      <c r="N2367" s="19"/>
      <c r="O2367" s="73"/>
      <c r="P2367" s="82">
        <v>1</v>
      </c>
      <c r="Q2367" s="24">
        <v>1</v>
      </c>
      <c r="R2367" s="81">
        <f t="shared" si="142"/>
        <v>1</v>
      </c>
      <c r="S2367" s="87"/>
      <c r="T2367" s="19"/>
      <c r="U2367" s="25"/>
      <c r="V2367" s="25"/>
      <c r="W2367" s="81"/>
      <c r="X2367" s="91" t="e">
        <f ca="1">+VLOOKUP(#REF!,REFERENCIAS!$C:$D,2,0)*VLOOKUP(#REF!,PONDERADORES!A:P,IF(AND(INFORMACION!$T2367='REFERENCIAS RIESGO'!$C$36,INFORMACION!$F2367=REFERENCIAS!$C$24),16,IF(INFORMACION!$T2367='REFERENCIAS RIESGO'!$C$36,13,IF(INFORMACION!$F2367=REFERENCIAS!$C$24,10,7))),0)+VLOOKUP(K2367,REFERENCIAS!$C:$D,2,0)*VLOOKUP($K$2,PONDERADORES!A:P,IF(AND(INFORMACION!$T2367='REFERENCIAS RIESGO'!$C$36,INFORMACION!$F2367=REFERENCIAS!$C$24),16,IF(INFORMACION!$T2367='REFERENCIAS RIESGO'!$C$36,13,IF(INFORMACION!$F2367=REFERENCIAS!$C$24,10,7))),0)+VLOOKUP(L2367,REFERENCIAS!$C:$D,2,0)*VLOOKUP($L$2,PONDERADORES!A:P,IF(AND(INFORMACION!$T2367='REFERENCIAS RIESGO'!$C$36,INFORMACION!$F2367=REFERENCIAS!$C$24),16,IF(INFORMACION!$T2367='REFERENCIAS RIESGO'!$C$36,13,IF(INFORMACION!$F2367=REFERENCIAS!$C$24,10,7))),0)+VLOOKUP(F2367,REFERENCIAS!$C:$D,2,0)*VLOOKUP($F$2,PONDERADORES!A:P,IF(AND(INFORMACION!$T2367='REFERENCIAS RIESGO'!$C$36,INFORMACION!$F2367=REFERENCIAS!$C$24),16,IF(INFORMACION!$T2367='REFERENCIAS RIESGO'!$C$36,13,IF(INFORMACION!$F2367=REFERENCIAS!$C$24,10,7))),0)+VLOOKUP(T2367,REFERENCIAS!$C:$D,2,0)*VLOOKUP($T$2,PONDERADORES!A:P,IF(AND(INFORMACION!$T2367='REFERENCIAS RIESGO'!$C$36,INFORMACION!$F2367=REFERENCIAS!$C$24),16,IF(INFORMACION!$T2367='REFERENCIAS RIESGO'!$C$36,13,IF(INFORMACION!$F2367=REFERENCIAS!$C$24,10,7))),0)+VLOOKUP(IF(J2367&lt;=0.2,0.2,IF(AND(J2367&gt;0.2,J2367&lt;=0.4),0.4,IF(AND(J2367&gt;0.4,J2367&lt;=0.6),0.6,IF(AND(J2367&gt;0.6,J2367&lt;=0.8),0.8,IF(AND(J2367&gt;0.8,J2367&lt;=1),1))))),REFERENCIAS!$C:$D,2,0)*VLOOKUP($J$2,PONDERADORES!A:P,IF(AND(INFORMACION!$T2367='REFERENCIAS RIESGO'!$C$36,INFORMACION!$F2367=REFERENCIAS!$C$24),16,IF(INFORMACION!$T2367='REFERENCIAS RIESGO'!$C$36,13,IF(INFORMACION!$F2367=REFERENCIAS!$C$24,10,7))),0)</f>
        <v>#REF!</v>
      </c>
      <c r="Y2367" s="68">
        <f>+VLOOKUP(M2367,REFERENCIAS!$C:$D,2,0)*VLOOKUP($M$2,PONDERADORES!$A$7:$G$9,7,0)+VLOOKUP(N2367,REFERENCIAS!$C:$D,2,0)*VLOOKUP($N$2,PONDERADORES!$A$7:$G$9,7,0)+VLOOKUP(O2367,REFERENCIAS!$C:$D,2,0)*VLOOKUP($O$2,PONDERADORES!$A$7:$G$9,7,0)</f>
        <v>0.2</v>
      </c>
      <c r="Z2367" s="2">
        <f>+VLOOKUP(IF(R2367&lt;0.1,0,IF(AND(R2367&gt;=0.1,R2367&lt;0.2),0.1,IF(AND(R2367&gt;=0.2,R2367&lt;0.3),0.2,IF(R2367&gt;0.3,0.3,)))),REFERENCIAS!$C:$D,2,0)*VLOOKUP($R$2,PONDERADORES!$A$11:$G$11,7,0)</f>
        <v>15</v>
      </c>
      <c r="AA2367" s="92"/>
      <c r="AB2367" s="95" t="e">
        <f t="shared" ca="1" si="143"/>
        <v>#REF!</v>
      </c>
      <c r="AC2367" s="23" t="e">
        <f ca="1">IF(AB2367&gt;REFERENCIAS!$C$62,REFERENCIAS!$B$62,IF(AND(AB2367&gt;=REFERENCIAS!$C$63,AB2367&lt;REFERENCIAS!$D$63),REFERENCIAS!$B$63,IF(AND(AB2367&gt;REFERENCIAS!$C$64,AB2367&lt;=REFERENCIAS!$D$64),REFERENCIAS!$B$64,IF(AND(AB2367&gt;=REFERENCIAS!$C$65,AB2367&lt;REFERENCIAS!$D$65),REFERENCIAS!$B$65, "Revisar"))))</f>
        <v>#REF!</v>
      </c>
      <c r="AD2367" s="94" t="e">
        <f ca="1">VLOOKUP(AC2367,REFERENCIAS!$B$62:$G$65,4,FALSE)</f>
        <v>#REF!</v>
      </c>
    </row>
    <row r="2368" spans="1:30" ht="17.25" x14ac:dyDescent="0.25">
      <c r="A2368" s="74"/>
      <c r="B2368" s="19"/>
      <c r="C2368" s="19"/>
      <c r="D2368" s="50"/>
      <c r="E2368" s="73"/>
      <c r="F2368" s="74"/>
      <c r="G2368" s="9"/>
      <c r="H2368" s="48"/>
      <c r="I2368" s="49">
        <f t="shared" ca="1" si="141"/>
        <v>2022</v>
      </c>
      <c r="J2368" s="22">
        <f t="shared" ca="1" si="140"/>
        <v>1</v>
      </c>
      <c r="K2368" s="19"/>
      <c r="L2368" s="73"/>
      <c r="M2368" s="74"/>
      <c r="N2368" s="19"/>
      <c r="O2368" s="73"/>
      <c r="P2368" s="82">
        <v>1</v>
      </c>
      <c r="Q2368" s="24">
        <v>1</v>
      </c>
      <c r="R2368" s="81">
        <f t="shared" si="142"/>
        <v>1</v>
      </c>
      <c r="S2368" s="87"/>
      <c r="T2368" s="19"/>
      <c r="U2368" s="25"/>
      <c r="V2368" s="25"/>
      <c r="W2368" s="81"/>
      <c r="X2368" s="91" t="e">
        <f ca="1">+VLOOKUP(#REF!,REFERENCIAS!$C:$D,2,0)*VLOOKUP(#REF!,PONDERADORES!A:P,IF(AND(INFORMACION!$T2368='REFERENCIAS RIESGO'!$C$36,INFORMACION!$F2368=REFERENCIAS!$C$24),16,IF(INFORMACION!$T2368='REFERENCIAS RIESGO'!$C$36,13,IF(INFORMACION!$F2368=REFERENCIAS!$C$24,10,7))),0)+VLOOKUP(K2368,REFERENCIAS!$C:$D,2,0)*VLOOKUP($K$2,PONDERADORES!A:P,IF(AND(INFORMACION!$T2368='REFERENCIAS RIESGO'!$C$36,INFORMACION!$F2368=REFERENCIAS!$C$24),16,IF(INFORMACION!$T2368='REFERENCIAS RIESGO'!$C$36,13,IF(INFORMACION!$F2368=REFERENCIAS!$C$24,10,7))),0)+VLOOKUP(L2368,REFERENCIAS!$C:$D,2,0)*VLOOKUP($L$2,PONDERADORES!A:P,IF(AND(INFORMACION!$T2368='REFERENCIAS RIESGO'!$C$36,INFORMACION!$F2368=REFERENCIAS!$C$24),16,IF(INFORMACION!$T2368='REFERENCIAS RIESGO'!$C$36,13,IF(INFORMACION!$F2368=REFERENCIAS!$C$24,10,7))),0)+VLOOKUP(F2368,REFERENCIAS!$C:$D,2,0)*VLOOKUP($F$2,PONDERADORES!A:P,IF(AND(INFORMACION!$T2368='REFERENCIAS RIESGO'!$C$36,INFORMACION!$F2368=REFERENCIAS!$C$24),16,IF(INFORMACION!$T2368='REFERENCIAS RIESGO'!$C$36,13,IF(INFORMACION!$F2368=REFERENCIAS!$C$24,10,7))),0)+VLOOKUP(T2368,REFERENCIAS!$C:$D,2,0)*VLOOKUP($T$2,PONDERADORES!A:P,IF(AND(INFORMACION!$T2368='REFERENCIAS RIESGO'!$C$36,INFORMACION!$F2368=REFERENCIAS!$C$24),16,IF(INFORMACION!$T2368='REFERENCIAS RIESGO'!$C$36,13,IF(INFORMACION!$F2368=REFERENCIAS!$C$24,10,7))),0)+VLOOKUP(IF(J2368&lt;=0.2,0.2,IF(AND(J2368&gt;0.2,J2368&lt;=0.4),0.4,IF(AND(J2368&gt;0.4,J2368&lt;=0.6),0.6,IF(AND(J2368&gt;0.6,J2368&lt;=0.8),0.8,IF(AND(J2368&gt;0.8,J2368&lt;=1),1))))),REFERENCIAS!$C:$D,2,0)*VLOOKUP($J$2,PONDERADORES!A:P,IF(AND(INFORMACION!$T2368='REFERENCIAS RIESGO'!$C$36,INFORMACION!$F2368=REFERENCIAS!$C$24),16,IF(INFORMACION!$T2368='REFERENCIAS RIESGO'!$C$36,13,IF(INFORMACION!$F2368=REFERENCIAS!$C$24,10,7))),0)</f>
        <v>#REF!</v>
      </c>
      <c r="Y2368" s="68">
        <f>+VLOOKUP(M2368,REFERENCIAS!$C:$D,2,0)*VLOOKUP($M$2,PONDERADORES!$A$7:$G$9,7,0)+VLOOKUP(N2368,REFERENCIAS!$C:$D,2,0)*VLOOKUP($N$2,PONDERADORES!$A$7:$G$9,7,0)+VLOOKUP(O2368,REFERENCIAS!$C:$D,2,0)*VLOOKUP($O$2,PONDERADORES!$A$7:$G$9,7,0)</f>
        <v>0.2</v>
      </c>
      <c r="Z2368" s="2">
        <f>+VLOOKUP(IF(R2368&lt;0.1,0,IF(AND(R2368&gt;=0.1,R2368&lt;0.2),0.1,IF(AND(R2368&gt;=0.2,R2368&lt;0.3),0.2,IF(R2368&gt;0.3,0.3,)))),REFERENCIAS!$C:$D,2,0)*VLOOKUP($R$2,PONDERADORES!$A$11:$G$11,7,0)</f>
        <v>15</v>
      </c>
      <c r="AA2368" s="92"/>
      <c r="AB2368" s="95" t="e">
        <f t="shared" ca="1" si="143"/>
        <v>#REF!</v>
      </c>
      <c r="AC2368" s="23" t="e">
        <f ca="1">IF(AB2368&gt;REFERENCIAS!$C$62,REFERENCIAS!$B$62,IF(AND(AB2368&gt;=REFERENCIAS!$C$63,AB2368&lt;REFERENCIAS!$D$63),REFERENCIAS!$B$63,IF(AND(AB2368&gt;REFERENCIAS!$C$64,AB2368&lt;=REFERENCIAS!$D$64),REFERENCIAS!$B$64,IF(AND(AB2368&gt;=REFERENCIAS!$C$65,AB2368&lt;REFERENCIAS!$D$65),REFERENCIAS!$B$65, "Revisar"))))</f>
        <v>#REF!</v>
      </c>
      <c r="AD2368" s="94" t="e">
        <f ca="1">VLOOKUP(AC2368,REFERENCIAS!$B$62:$G$65,4,FALSE)</f>
        <v>#REF!</v>
      </c>
    </row>
    <row r="2369" spans="1:30" ht="17.25" x14ac:dyDescent="0.25">
      <c r="A2369" s="74"/>
      <c r="B2369" s="19"/>
      <c r="C2369" s="19"/>
      <c r="D2369" s="50"/>
      <c r="E2369" s="73"/>
      <c r="F2369" s="74"/>
      <c r="G2369" s="9"/>
      <c r="H2369" s="48"/>
      <c r="I2369" s="49">
        <f t="shared" ca="1" si="141"/>
        <v>2022</v>
      </c>
      <c r="J2369" s="22">
        <f t="shared" ca="1" si="140"/>
        <v>1</v>
      </c>
      <c r="K2369" s="19"/>
      <c r="L2369" s="73"/>
      <c r="M2369" s="74"/>
      <c r="N2369" s="19"/>
      <c r="O2369" s="73"/>
      <c r="P2369" s="82">
        <v>1</v>
      </c>
      <c r="Q2369" s="24">
        <v>1</v>
      </c>
      <c r="R2369" s="81">
        <f t="shared" si="142"/>
        <v>1</v>
      </c>
      <c r="S2369" s="87"/>
      <c r="T2369" s="19"/>
      <c r="U2369" s="25"/>
      <c r="V2369" s="25"/>
      <c r="W2369" s="81"/>
      <c r="X2369" s="91" t="e">
        <f ca="1">+VLOOKUP(#REF!,REFERENCIAS!$C:$D,2,0)*VLOOKUP(#REF!,PONDERADORES!A:P,IF(AND(INFORMACION!$T2369='REFERENCIAS RIESGO'!$C$36,INFORMACION!$F2369=REFERENCIAS!$C$24),16,IF(INFORMACION!$T2369='REFERENCIAS RIESGO'!$C$36,13,IF(INFORMACION!$F2369=REFERENCIAS!$C$24,10,7))),0)+VLOOKUP(K2369,REFERENCIAS!$C:$D,2,0)*VLOOKUP($K$2,PONDERADORES!A:P,IF(AND(INFORMACION!$T2369='REFERENCIAS RIESGO'!$C$36,INFORMACION!$F2369=REFERENCIAS!$C$24),16,IF(INFORMACION!$T2369='REFERENCIAS RIESGO'!$C$36,13,IF(INFORMACION!$F2369=REFERENCIAS!$C$24,10,7))),0)+VLOOKUP(L2369,REFERENCIAS!$C:$D,2,0)*VLOOKUP($L$2,PONDERADORES!A:P,IF(AND(INFORMACION!$T2369='REFERENCIAS RIESGO'!$C$36,INFORMACION!$F2369=REFERENCIAS!$C$24),16,IF(INFORMACION!$T2369='REFERENCIAS RIESGO'!$C$36,13,IF(INFORMACION!$F2369=REFERENCIAS!$C$24,10,7))),0)+VLOOKUP(F2369,REFERENCIAS!$C:$D,2,0)*VLOOKUP($F$2,PONDERADORES!A:P,IF(AND(INFORMACION!$T2369='REFERENCIAS RIESGO'!$C$36,INFORMACION!$F2369=REFERENCIAS!$C$24),16,IF(INFORMACION!$T2369='REFERENCIAS RIESGO'!$C$36,13,IF(INFORMACION!$F2369=REFERENCIAS!$C$24,10,7))),0)+VLOOKUP(T2369,REFERENCIAS!$C:$D,2,0)*VLOOKUP($T$2,PONDERADORES!A:P,IF(AND(INFORMACION!$T2369='REFERENCIAS RIESGO'!$C$36,INFORMACION!$F2369=REFERENCIAS!$C$24),16,IF(INFORMACION!$T2369='REFERENCIAS RIESGO'!$C$36,13,IF(INFORMACION!$F2369=REFERENCIAS!$C$24,10,7))),0)+VLOOKUP(IF(J2369&lt;=0.2,0.2,IF(AND(J2369&gt;0.2,J2369&lt;=0.4),0.4,IF(AND(J2369&gt;0.4,J2369&lt;=0.6),0.6,IF(AND(J2369&gt;0.6,J2369&lt;=0.8),0.8,IF(AND(J2369&gt;0.8,J2369&lt;=1),1))))),REFERENCIAS!$C:$D,2,0)*VLOOKUP($J$2,PONDERADORES!A:P,IF(AND(INFORMACION!$T2369='REFERENCIAS RIESGO'!$C$36,INFORMACION!$F2369=REFERENCIAS!$C$24),16,IF(INFORMACION!$T2369='REFERENCIAS RIESGO'!$C$36,13,IF(INFORMACION!$F2369=REFERENCIAS!$C$24,10,7))),0)</f>
        <v>#REF!</v>
      </c>
      <c r="Y2369" s="68">
        <f>+VLOOKUP(M2369,REFERENCIAS!$C:$D,2,0)*VLOOKUP($M$2,PONDERADORES!$A$7:$G$9,7,0)+VLOOKUP(N2369,REFERENCIAS!$C:$D,2,0)*VLOOKUP($N$2,PONDERADORES!$A$7:$G$9,7,0)+VLOOKUP(O2369,REFERENCIAS!$C:$D,2,0)*VLOOKUP($O$2,PONDERADORES!$A$7:$G$9,7,0)</f>
        <v>0.2</v>
      </c>
      <c r="Z2369" s="2">
        <f>+VLOOKUP(IF(R2369&lt;0.1,0,IF(AND(R2369&gt;=0.1,R2369&lt;0.2),0.1,IF(AND(R2369&gt;=0.2,R2369&lt;0.3),0.2,IF(R2369&gt;0.3,0.3,)))),REFERENCIAS!$C:$D,2,0)*VLOOKUP($R$2,PONDERADORES!$A$11:$G$11,7,0)</f>
        <v>15</v>
      </c>
      <c r="AA2369" s="92"/>
      <c r="AB2369" s="95" t="e">
        <f t="shared" ca="1" si="143"/>
        <v>#REF!</v>
      </c>
      <c r="AC2369" s="23" t="e">
        <f ca="1">IF(AB2369&gt;REFERENCIAS!$C$62,REFERENCIAS!$B$62,IF(AND(AB2369&gt;=REFERENCIAS!$C$63,AB2369&lt;REFERENCIAS!$D$63),REFERENCIAS!$B$63,IF(AND(AB2369&gt;REFERENCIAS!$C$64,AB2369&lt;=REFERENCIAS!$D$64),REFERENCIAS!$B$64,IF(AND(AB2369&gt;=REFERENCIAS!$C$65,AB2369&lt;REFERENCIAS!$D$65),REFERENCIAS!$B$65, "Revisar"))))</f>
        <v>#REF!</v>
      </c>
      <c r="AD2369" s="94" t="e">
        <f ca="1">VLOOKUP(AC2369,REFERENCIAS!$B$62:$G$65,4,FALSE)</f>
        <v>#REF!</v>
      </c>
    </row>
    <row r="2370" spans="1:30" ht="17.25" x14ac:dyDescent="0.25">
      <c r="A2370" s="74"/>
      <c r="B2370" s="19"/>
      <c r="C2370" s="19"/>
      <c r="D2370" s="50"/>
      <c r="E2370" s="73"/>
      <c r="F2370" s="74"/>
      <c r="G2370" s="9"/>
      <c r="H2370" s="48"/>
      <c r="I2370" s="49">
        <f t="shared" ca="1" si="141"/>
        <v>2022</v>
      </c>
      <c r="J2370" s="22">
        <f t="shared" ca="1" si="140"/>
        <v>1</v>
      </c>
      <c r="K2370" s="19"/>
      <c r="L2370" s="73"/>
      <c r="M2370" s="74"/>
      <c r="N2370" s="19"/>
      <c r="O2370" s="73"/>
      <c r="P2370" s="82">
        <v>1</v>
      </c>
      <c r="Q2370" s="24">
        <v>1</v>
      </c>
      <c r="R2370" s="81">
        <f t="shared" si="142"/>
        <v>1</v>
      </c>
      <c r="S2370" s="87"/>
      <c r="T2370" s="19"/>
      <c r="U2370" s="25"/>
      <c r="V2370" s="25"/>
      <c r="W2370" s="81"/>
      <c r="X2370" s="91" t="e">
        <f ca="1">+VLOOKUP(#REF!,REFERENCIAS!$C:$D,2,0)*VLOOKUP(#REF!,PONDERADORES!A:P,IF(AND(INFORMACION!$T2370='REFERENCIAS RIESGO'!$C$36,INFORMACION!$F2370=REFERENCIAS!$C$24),16,IF(INFORMACION!$T2370='REFERENCIAS RIESGO'!$C$36,13,IF(INFORMACION!$F2370=REFERENCIAS!$C$24,10,7))),0)+VLOOKUP(K2370,REFERENCIAS!$C:$D,2,0)*VLOOKUP($K$2,PONDERADORES!A:P,IF(AND(INFORMACION!$T2370='REFERENCIAS RIESGO'!$C$36,INFORMACION!$F2370=REFERENCIAS!$C$24),16,IF(INFORMACION!$T2370='REFERENCIAS RIESGO'!$C$36,13,IF(INFORMACION!$F2370=REFERENCIAS!$C$24,10,7))),0)+VLOOKUP(L2370,REFERENCIAS!$C:$D,2,0)*VLOOKUP($L$2,PONDERADORES!A:P,IF(AND(INFORMACION!$T2370='REFERENCIAS RIESGO'!$C$36,INFORMACION!$F2370=REFERENCIAS!$C$24),16,IF(INFORMACION!$T2370='REFERENCIAS RIESGO'!$C$36,13,IF(INFORMACION!$F2370=REFERENCIAS!$C$24,10,7))),0)+VLOOKUP(F2370,REFERENCIAS!$C:$D,2,0)*VLOOKUP($F$2,PONDERADORES!A:P,IF(AND(INFORMACION!$T2370='REFERENCIAS RIESGO'!$C$36,INFORMACION!$F2370=REFERENCIAS!$C$24),16,IF(INFORMACION!$T2370='REFERENCIAS RIESGO'!$C$36,13,IF(INFORMACION!$F2370=REFERENCIAS!$C$24,10,7))),0)+VLOOKUP(T2370,REFERENCIAS!$C:$D,2,0)*VLOOKUP($T$2,PONDERADORES!A:P,IF(AND(INFORMACION!$T2370='REFERENCIAS RIESGO'!$C$36,INFORMACION!$F2370=REFERENCIAS!$C$24),16,IF(INFORMACION!$T2370='REFERENCIAS RIESGO'!$C$36,13,IF(INFORMACION!$F2370=REFERENCIAS!$C$24,10,7))),0)+VLOOKUP(IF(J2370&lt;=0.2,0.2,IF(AND(J2370&gt;0.2,J2370&lt;=0.4),0.4,IF(AND(J2370&gt;0.4,J2370&lt;=0.6),0.6,IF(AND(J2370&gt;0.6,J2370&lt;=0.8),0.8,IF(AND(J2370&gt;0.8,J2370&lt;=1),1))))),REFERENCIAS!$C:$D,2,0)*VLOOKUP($J$2,PONDERADORES!A:P,IF(AND(INFORMACION!$T2370='REFERENCIAS RIESGO'!$C$36,INFORMACION!$F2370=REFERENCIAS!$C$24),16,IF(INFORMACION!$T2370='REFERENCIAS RIESGO'!$C$36,13,IF(INFORMACION!$F2370=REFERENCIAS!$C$24,10,7))),0)</f>
        <v>#REF!</v>
      </c>
      <c r="Y2370" s="68">
        <f>+VLOOKUP(M2370,REFERENCIAS!$C:$D,2,0)*VLOOKUP($M$2,PONDERADORES!$A$7:$G$9,7,0)+VLOOKUP(N2370,REFERENCIAS!$C:$D,2,0)*VLOOKUP($N$2,PONDERADORES!$A$7:$G$9,7,0)+VLOOKUP(O2370,REFERENCIAS!$C:$D,2,0)*VLOOKUP($O$2,PONDERADORES!$A$7:$G$9,7,0)</f>
        <v>0.2</v>
      </c>
      <c r="Z2370" s="2">
        <f>+VLOOKUP(IF(R2370&lt;0.1,0,IF(AND(R2370&gt;=0.1,R2370&lt;0.2),0.1,IF(AND(R2370&gt;=0.2,R2370&lt;0.3),0.2,IF(R2370&gt;0.3,0.3,)))),REFERENCIAS!$C:$D,2,0)*VLOOKUP($R$2,PONDERADORES!$A$11:$G$11,7,0)</f>
        <v>15</v>
      </c>
      <c r="AA2370" s="92"/>
      <c r="AB2370" s="95" t="e">
        <f t="shared" ca="1" si="143"/>
        <v>#REF!</v>
      </c>
      <c r="AC2370" s="23" t="e">
        <f ca="1">IF(AB2370&gt;REFERENCIAS!$C$62,REFERENCIAS!$B$62,IF(AND(AB2370&gt;=REFERENCIAS!$C$63,AB2370&lt;REFERENCIAS!$D$63),REFERENCIAS!$B$63,IF(AND(AB2370&gt;REFERENCIAS!$C$64,AB2370&lt;=REFERENCIAS!$D$64),REFERENCIAS!$B$64,IF(AND(AB2370&gt;=REFERENCIAS!$C$65,AB2370&lt;REFERENCIAS!$D$65),REFERENCIAS!$B$65, "Revisar"))))</f>
        <v>#REF!</v>
      </c>
      <c r="AD2370" s="94" t="e">
        <f ca="1">VLOOKUP(AC2370,REFERENCIAS!$B$62:$G$65,4,FALSE)</f>
        <v>#REF!</v>
      </c>
    </row>
    <row r="2371" spans="1:30" ht="17.25" x14ac:dyDescent="0.25">
      <c r="A2371" s="74"/>
      <c r="B2371" s="19"/>
      <c r="C2371" s="19"/>
      <c r="D2371" s="50"/>
      <c r="E2371" s="73"/>
      <c r="F2371" s="74"/>
      <c r="G2371" s="9"/>
      <c r="H2371" s="48"/>
      <c r="I2371" s="49">
        <f t="shared" ca="1" si="141"/>
        <v>2022</v>
      </c>
      <c r="J2371" s="22">
        <f t="shared" ca="1" si="140"/>
        <v>1</v>
      </c>
      <c r="K2371" s="19"/>
      <c r="L2371" s="73"/>
      <c r="M2371" s="74"/>
      <c r="N2371" s="19"/>
      <c r="O2371" s="73"/>
      <c r="P2371" s="82">
        <v>1</v>
      </c>
      <c r="Q2371" s="24">
        <v>1</v>
      </c>
      <c r="R2371" s="81">
        <f t="shared" si="142"/>
        <v>1</v>
      </c>
      <c r="S2371" s="87"/>
      <c r="T2371" s="19"/>
      <c r="U2371" s="25"/>
      <c r="V2371" s="25"/>
      <c r="W2371" s="81"/>
      <c r="X2371" s="91" t="e">
        <f ca="1">+VLOOKUP(#REF!,REFERENCIAS!$C:$D,2,0)*VLOOKUP(#REF!,PONDERADORES!A:P,IF(AND(INFORMACION!$T2371='REFERENCIAS RIESGO'!$C$36,INFORMACION!$F2371=REFERENCIAS!$C$24),16,IF(INFORMACION!$T2371='REFERENCIAS RIESGO'!$C$36,13,IF(INFORMACION!$F2371=REFERENCIAS!$C$24,10,7))),0)+VLOOKUP(K2371,REFERENCIAS!$C:$D,2,0)*VLOOKUP($K$2,PONDERADORES!A:P,IF(AND(INFORMACION!$T2371='REFERENCIAS RIESGO'!$C$36,INFORMACION!$F2371=REFERENCIAS!$C$24),16,IF(INFORMACION!$T2371='REFERENCIAS RIESGO'!$C$36,13,IF(INFORMACION!$F2371=REFERENCIAS!$C$24,10,7))),0)+VLOOKUP(L2371,REFERENCIAS!$C:$D,2,0)*VLOOKUP($L$2,PONDERADORES!A:P,IF(AND(INFORMACION!$T2371='REFERENCIAS RIESGO'!$C$36,INFORMACION!$F2371=REFERENCIAS!$C$24),16,IF(INFORMACION!$T2371='REFERENCIAS RIESGO'!$C$36,13,IF(INFORMACION!$F2371=REFERENCIAS!$C$24,10,7))),0)+VLOOKUP(F2371,REFERENCIAS!$C:$D,2,0)*VLOOKUP($F$2,PONDERADORES!A:P,IF(AND(INFORMACION!$T2371='REFERENCIAS RIESGO'!$C$36,INFORMACION!$F2371=REFERENCIAS!$C$24),16,IF(INFORMACION!$T2371='REFERENCIAS RIESGO'!$C$36,13,IF(INFORMACION!$F2371=REFERENCIAS!$C$24,10,7))),0)+VLOOKUP(T2371,REFERENCIAS!$C:$D,2,0)*VLOOKUP($T$2,PONDERADORES!A:P,IF(AND(INFORMACION!$T2371='REFERENCIAS RIESGO'!$C$36,INFORMACION!$F2371=REFERENCIAS!$C$24),16,IF(INFORMACION!$T2371='REFERENCIAS RIESGO'!$C$36,13,IF(INFORMACION!$F2371=REFERENCIAS!$C$24,10,7))),0)+VLOOKUP(IF(J2371&lt;=0.2,0.2,IF(AND(J2371&gt;0.2,J2371&lt;=0.4),0.4,IF(AND(J2371&gt;0.4,J2371&lt;=0.6),0.6,IF(AND(J2371&gt;0.6,J2371&lt;=0.8),0.8,IF(AND(J2371&gt;0.8,J2371&lt;=1),1))))),REFERENCIAS!$C:$D,2,0)*VLOOKUP($J$2,PONDERADORES!A:P,IF(AND(INFORMACION!$T2371='REFERENCIAS RIESGO'!$C$36,INFORMACION!$F2371=REFERENCIAS!$C$24),16,IF(INFORMACION!$T2371='REFERENCIAS RIESGO'!$C$36,13,IF(INFORMACION!$F2371=REFERENCIAS!$C$24,10,7))),0)</f>
        <v>#REF!</v>
      </c>
      <c r="Y2371" s="68">
        <f>+VLOOKUP(M2371,REFERENCIAS!$C:$D,2,0)*VLOOKUP($M$2,PONDERADORES!$A$7:$G$9,7,0)+VLOOKUP(N2371,REFERENCIAS!$C:$D,2,0)*VLOOKUP($N$2,PONDERADORES!$A$7:$G$9,7,0)+VLOOKUP(O2371,REFERENCIAS!$C:$D,2,0)*VLOOKUP($O$2,PONDERADORES!$A$7:$G$9,7,0)</f>
        <v>0.2</v>
      </c>
      <c r="Z2371" s="2">
        <f>+VLOOKUP(IF(R2371&lt;0.1,0,IF(AND(R2371&gt;=0.1,R2371&lt;0.2),0.1,IF(AND(R2371&gt;=0.2,R2371&lt;0.3),0.2,IF(R2371&gt;0.3,0.3,)))),REFERENCIAS!$C:$D,2,0)*VLOOKUP($R$2,PONDERADORES!$A$11:$G$11,7,0)</f>
        <v>15</v>
      </c>
      <c r="AA2371" s="92"/>
      <c r="AB2371" s="95" t="e">
        <f t="shared" ca="1" si="143"/>
        <v>#REF!</v>
      </c>
      <c r="AC2371" s="23" t="e">
        <f ca="1">IF(AB2371&gt;REFERENCIAS!$C$62,REFERENCIAS!$B$62,IF(AND(AB2371&gt;=REFERENCIAS!$C$63,AB2371&lt;REFERENCIAS!$D$63),REFERENCIAS!$B$63,IF(AND(AB2371&gt;REFERENCIAS!$C$64,AB2371&lt;=REFERENCIAS!$D$64),REFERENCIAS!$B$64,IF(AND(AB2371&gt;=REFERENCIAS!$C$65,AB2371&lt;REFERENCIAS!$D$65),REFERENCIAS!$B$65, "Revisar"))))</f>
        <v>#REF!</v>
      </c>
      <c r="AD2371" s="94" t="e">
        <f ca="1">VLOOKUP(AC2371,REFERENCIAS!$B$62:$G$65,4,FALSE)</f>
        <v>#REF!</v>
      </c>
    </row>
    <row r="2372" spans="1:30" ht="17.25" x14ac:dyDescent="0.25">
      <c r="A2372" s="74"/>
      <c r="B2372" s="19"/>
      <c r="C2372" s="19"/>
      <c r="D2372" s="50"/>
      <c r="E2372" s="73"/>
      <c r="F2372" s="74"/>
      <c r="G2372" s="9"/>
      <c r="H2372" s="48"/>
      <c r="I2372" s="49">
        <f t="shared" ca="1" si="141"/>
        <v>2022</v>
      </c>
      <c r="J2372" s="22">
        <f t="shared" ref="J2372:J2435" ca="1" si="144">IF(I2372&gt;G2372,1,I2372/G2372)</f>
        <v>1</v>
      </c>
      <c r="K2372" s="19"/>
      <c r="L2372" s="73"/>
      <c r="M2372" s="74"/>
      <c r="N2372" s="19"/>
      <c r="O2372" s="73"/>
      <c r="P2372" s="82">
        <v>1</v>
      </c>
      <c r="Q2372" s="24">
        <v>1</v>
      </c>
      <c r="R2372" s="81">
        <f t="shared" si="142"/>
        <v>1</v>
      </c>
      <c r="S2372" s="87"/>
      <c r="T2372" s="19"/>
      <c r="U2372" s="25"/>
      <c r="V2372" s="25"/>
      <c r="W2372" s="81"/>
      <c r="X2372" s="91" t="e">
        <f ca="1">+VLOOKUP(#REF!,REFERENCIAS!$C:$D,2,0)*VLOOKUP(#REF!,PONDERADORES!A:P,IF(AND(INFORMACION!$T2372='REFERENCIAS RIESGO'!$C$36,INFORMACION!$F2372=REFERENCIAS!$C$24),16,IF(INFORMACION!$T2372='REFERENCIAS RIESGO'!$C$36,13,IF(INFORMACION!$F2372=REFERENCIAS!$C$24,10,7))),0)+VLOOKUP(K2372,REFERENCIAS!$C:$D,2,0)*VLOOKUP($K$2,PONDERADORES!A:P,IF(AND(INFORMACION!$T2372='REFERENCIAS RIESGO'!$C$36,INFORMACION!$F2372=REFERENCIAS!$C$24),16,IF(INFORMACION!$T2372='REFERENCIAS RIESGO'!$C$36,13,IF(INFORMACION!$F2372=REFERENCIAS!$C$24,10,7))),0)+VLOOKUP(L2372,REFERENCIAS!$C:$D,2,0)*VLOOKUP($L$2,PONDERADORES!A:P,IF(AND(INFORMACION!$T2372='REFERENCIAS RIESGO'!$C$36,INFORMACION!$F2372=REFERENCIAS!$C$24),16,IF(INFORMACION!$T2372='REFERENCIAS RIESGO'!$C$36,13,IF(INFORMACION!$F2372=REFERENCIAS!$C$24,10,7))),0)+VLOOKUP(F2372,REFERENCIAS!$C:$D,2,0)*VLOOKUP($F$2,PONDERADORES!A:P,IF(AND(INFORMACION!$T2372='REFERENCIAS RIESGO'!$C$36,INFORMACION!$F2372=REFERENCIAS!$C$24),16,IF(INFORMACION!$T2372='REFERENCIAS RIESGO'!$C$36,13,IF(INFORMACION!$F2372=REFERENCIAS!$C$24,10,7))),0)+VLOOKUP(T2372,REFERENCIAS!$C:$D,2,0)*VLOOKUP($T$2,PONDERADORES!A:P,IF(AND(INFORMACION!$T2372='REFERENCIAS RIESGO'!$C$36,INFORMACION!$F2372=REFERENCIAS!$C$24),16,IF(INFORMACION!$T2372='REFERENCIAS RIESGO'!$C$36,13,IF(INFORMACION!$F2372=REFERENCIAS!$C$24,10,7))),0)+VLOOKUP(IF(J2372&lt;=0.2,0.2,IF(AND(J2372&gt;0.2,J2372&lt;=0.4),0.4,IF(AND(J2372&gt;0.4,J2372&lt;=0.6),0.6,IF(AND(J2372&gt;0.6,J2372&lt;=0.8),0.8,IF(AND(J2372&gt;0.8,J2372&lt;=1),1))))),REFERENCIAS!$C:$D,2,0)*VLOOKUP($J$2,PONDERADORES!A:P,IF(AND(INFORMACION!$T2372='REFERENCIAS RIESGO'!$C$36,INFORMACION!$F2372=REFERENCIAS!$C$24),16,IF(INFORMACION!$T2372='REFERENCIAS RIESGO'!$C$36,13,IF(INFORMACION!$F2372=REFERENCIAS!$C$24,10,7))),0)</f>
        <v>#REF!</v>
      </c>
      <c r="Y2372" s="68">
        <f>+VLOOKUP(M2372,REFERENCIAS!$C:$D,2,0)*VLOOKUP($M$2,PONDERADORES!$A$7:$G$9,7,0)+VLOOKUP(N2372,REFERENCIAS!$C:$D,2,0)*VLOOKUP($N$2,PONDERADORES!$A$7:$G$9,7,0)+VLOOKUP(O2372,REFERENCIAS!$C:$D,2,0)*VLOOKUP($O$2,PONDERADORES!$A$7:$G$9,7,0)</f>
        <v>0.2</v>
      </c>
      <c r="Z2372" s="2">
        <f>+VLOOKUP(IF(R2372&lt;0.1,0,IF(AND(R2372&gt;=0.1,R2372&lt;0.2),0.1,IF(AND(R2372&gt;=0.2,R2372&lt;0.3),0.2,IF(R2372&gt;0.3,0.3,)))),REFERENCIAS!$C:$D,2,0)*VLOOKUP($R$2,PONDERADORES!$A$11:$G$11,7,0)</f>
        <v>15</v>
      </c>
      <c r="AA2372" s="92"/>
      <c r="AB2372" s="95" t="e">
        <f t="shared" ca="1" si="143"/>
        <v>#REF!</v>
      </c>
      <c r="AC2372" s="23" t="e">
        <f ca="1">IF(AB2372&gt;REFERENCIAS!$C$62,REFERENCIAS!$B$62,IF(AND(AB2372&gt;=REFERENCIAS!$C$63,AB2372&lt;REFERENCIAS!$D$63),REFERENCIAS!$B$63,IF(AND(AB2372&gt;REFERENCIAS!$C$64,AB2372&lt;=REFERENCIAS!$D$64),REFERENCIAS!$B$64,IF(AND(AB2372&gt;=REFERENCIAS!$C$65,AB2372&lt;REFERENCIAS!$D$65),REFERENCIAS!$B$65, "Revisar"))))</f>
        <v>#REF!</v>
      </c>
      <c r="AD2372" s="94" t="e">
        <f ca="1">VLOOKUP(AC2372,REFERENCIAS!$B$62:$G$65,4,FALSE)</f>
        <v>#REF!</v>
      </c>
    </row>
    <row r="2373" spans="1:30" ht="17.25" x14ac:dyDescent="0.25">
      <c r="A2373" s="74"/>
      <c r="B2373" s="19"/>
      <c r="C2373" s="19"/>
      <c r="D2373" s="50"/>
      <c r="E2373" s="73"/>
      <c r="F2373" s="74"/>
      <c r="G2373" s="9"/>
      <c r="H2373" s="48"/>
      <c r="I2373" s="49">
        <f t="shared" ref="I2373:I2436" ca="1" si="145">(YEAR(NOW())-H2373)</f>
        <v>2022</v>
      </c>
      <c r="J2373" s="22">
        <f t="shared" ca="1" si="144"/>
        <v>1</v>
      </c>
      <c r="K2373" s="19"/>
      <c r="L2373" s="73"/>
      <c r="M2373" s="74"/>
      <c r="N2373" s="19"/>
      <c r="O2373" s="73"/>
      <c r="P2373" s="82">
        <v>1</v>
      </c>
      <c r="Q2373" s="24">
        <v>1</v>
      </c>
      <c r="R2373" s="81">
        <f t="shared" si="142"/>
        <v>1</v>
      </c>
      <c r="S2373" s="87"/>
      <c r="T2373" s="19"/>
      <c r="U2373" s="25"/>
      <c r="V2373" s="25"/>
      <c r="W2373" s="81"/>
      <c r="X2373" s="91" t="e">
        <f ca="1">+VLOOKUP(#REF!,REFERENCIAS!$C:$D,2,0)*VLOOKUP(#REF!,PONDERADORES!A:P,IF(AND(INFORMACION!$T2373='REFERENCIAS RIESGO'!$C$36,INFORMACION!$F2373=REFERENCIAS!$C$24),16,IF(INFORMACION!$T2373='REFERENCIAS RIESGO'!$C$36,13,IF(INFORMACION!$F2373=REFERENCIAS!$C$24,10,7))),0)+VLOOKUP(K2373,REFERENCIAS!$C:$D,2,0)*VLOOKUP($K$2,PONDERADORES!A:P,IF(AND(INFORMACION!$T2373='REFERENCIAS RIESGO'!$C$36,INFORMACION!$F2373=REFERENCIAS!$C$24),16,IF(INFORMACION!$T2373='REFERENCIAS RIESGO'!$C$36,13,IF(INFORMACION!$F2373=REFERENCIAS!$C$24,10,7))),0)+VLOOKUP(L2373,REFERENCIAS!$C:$D,2,0)*VLOOKUP($L$2,PONDERADORES!A:P,IF(AND(INFORMACION!$T2373='REFERENCIAS RIESGO'!$C$36,INFORMACION!$F2373=REFERENCIAS!$C$24),16,IF(INFORMACION!$T2373='REFERENCIAS RIESGO'!$C$36,13,IF(INFORMACION!$F2373=REFERENCIAS!$C$24,10,7))),0)+VLOOKUP(F2373,REFERENCIAS!$C:$D,2,0)*VLOOKUP($F$2,PONDERADORES!A:P,IF(AND(INFORMACION!$T2373='REFERENCIAS RIESGO'!$C$36,INFORMACION!$F2373=REFERENCIAS!$C$24),16,IF(INFORMACION!$T2373='REFERENCIAS RIESGO'!$C$36,13,IF(INFORMACION!$F2373=REFERENCIAS!$C$24,10,7))),0)+VLOOKUP(T2373,REFERENCIAS!$C:$D,2,0)*VLOOKUP($T$2,PONDERADORES!A:P,IF(AND(INFORMACION!$T2373='REFERENCIAS RIESGO'!$C$36,INFORMACION!$F2373=REFERENCIAS!$C$24),16,IF(INFORMACION!$T2373='REFERENCIAS RIESGO'!$C$36,13,IF(INFORMACION!$F2373=REFERENCIAS!$C$24,10,7))),0)+VLOOKUP(IF(J2373&lt;=0.2,0.2,IF(AND(J2373&gt;0.2,J2373&lt;=0.4),0.4,IF(AND(J2373&gt;0.4,J2373&lt;=0.6),0.6,IF(AND(J2373&gt;0.6,J2373&lt;=0.8),0.8,IF(AND(J2373&gt;0.8,J2373&lt;=1),1))))),REFERENCIAS!$C:$D,2,0)*VLOOKUP($J$2,PONDERADORES!A:P,IF(AND(INFORMACION!$T2373='REFERENCIAS RIESGO'!$C$36,INFORMACION!$F2373=REFERENCIAS!$C$24),16,IF(INFORMACION!$T2373='REFERENCIAS RIESGO'!$C$36,13,IF(INFORMACION!$F2373=REFERENCIAS!$C$24,10,7))),0)</f>
        <v>#REF!</v>
      </c>
      <c r="Y2373" s="68">
        <f>+VLOOKUP(M2373,REFERENCIAS!$C:$D,2,0)*VLOOKUP($M$2,PONDERADORES!$A$7:$G$9,7,0)+VLOOKUP(N2373,REFERENCIAS!$C:$D,2,0)*VLOOKUP($N$2,PONDERADORES!$A$7:$G$9,7,0)+VLOOKUP(O2373,REFERENCIAS!$C:$D,2,0)*VLOOKUP($O$2,PONDERADORES!$A$7:$G$9,7,0)</f>
        <v>0.2</v>
      </c>
      <c r="Z2373" s="2">
        <f>+VLOOKUP(IF(R2373&lt;0.1,0,IF(AND(R2373&gt;=0.1,R2373&lt;0.2),0.1,IF(AND(R2373&gt;=0.2,R2373&lt;0.3),0.2,IF(R2373&gt;0.3,0.3,)))),REFERENCIAS!$C:$D,2,0)*VLOOKUP($R$2,PONDERADORES!$A$11:$G$11,7,0)</f>
        <v>15</v>
      </c>
      <c r="AA2373" s="92"/>
      <c r="AB2373" s="95" t="e">
        <f t="shared" ca="1" si="143"/>
        <v>#REF!</v>
      </c>
      <c r="AC2373" s="23" t="e">
        <f ca="1">IF(AB2373&gt;REFERENCIAS!$C$62,REFERENCIAS!$B$62,IF(AND(AB2373&gt;=REFERENCIAS!$C$63,AB2373&lt;REFERENCIAS!$D$63),REFERENCIAS!$B$63,IF(AND(AB2373&gt;REFERENCIAS!$C$64,AB2373&lt;=REFERENCIAS!$D$64),REFERENCIAS!$B$64,IF(AND(AB2373&gt;=REFERENCIAS!$C$65,AB2373&lt;REFERENCIAS!$D$65),REFERENCIAS!$B$65, "Revisar"))))</f>
        <v>#REF!</v>
      </c>
      <c r="AD2373" s="94" t="e">
        <f ca="1">VLOOKUP(AC2373,REFERENCIAS!$B$62:$G$65,4,FALSE)</f>
        <v>#REF!</v>
      </c>
    </row>
    <row r="2374" spans="1:30" ht="17.25" x14ac:dyDescent="0.25">
      <c r="A2374" s="74"/>
      <c r="B2374" s="19"/>
      <c r="C2374" s="19"/>
      <c r="D2374" s="50"/>
      <c r="E2374" s="73"/>
      <c r="F2374" s="74"/>
      <c r="G2374" s="9"/>
      <c r="H2374" s="48"/>
      <c r="I2374" s="49">
        <f t="shared" ca="1" si="145"/>
        <v>2022</v>
      </c>
      <c r="J2374" s="22">
        <f t="shared" ca="1" si="144"/>
        <v>1</v>
      </c>
      <c r="K2374" s="19"/>
      <c r="L2374" s="73"/>
      <c r="M2374" s="74"/>
      <c r="N2374" s="19"/>
      <c r="O2374" s="73"/>
      <c r="P2374" s="82">
        <v>1</v>
      </c>
      <c r="Q2374" s="24">
        <v>1</v>
      </c>
      <c r="R2374" s="81">
        <f t="shared" ref="R2374:R2437" si="146">+Q2374/P2374</f>
        <v>1</v>
      </c>
      <c r="S2374" s="87"/>
      <c r="T2374" s="19"/>
      <c r="U2374" s="25"/>
      <c r="V2374" s="25"/>
      <c r="W2374" s="81"/>
      <c r="X2374" s="91" t="e">
        <f ca="1">+VLOOKUP(#REF!,REFERENCIAS!$C:$D,2,0)*VLOOKUP(#REF!,PONDERADORES!A:P,IF(AND(INFORMACION!$T2374='REFERENCIAS RIESGO'!$C$36,INFORMACION!$F2374=REFERENCIAS!$C$24),16,IF(INFORMACION!$T2374='REFERENCIAS RIESGO'!$C$36,13,IF(INFORMACION!$F2374=REFERENCIAS!$C$24,10,7))),0)+VLOOKUP(K2374,REFERENCIAS!$C:$D,2,0)*VLOOKUP($K$2,PONDERADORES!A:P,IF(AND(INFORMACION!$T2374='REFERENCIAS RIESGO'!$C$36,INFORMACION!$F2374=REFERENCIAS!$C$24),16,IF(INFORMACION!$T2374='REFERENCIAS RIESGO'!$C$36,13,IF(INFORMACION!$F2374=REFERENCIAS!$C$24,10,7))),0)+VLOOKUP(L2374,REFERENCIAS!$C:$D,2,0)*VLOOKUP($L$2,PONDERADORES!A:P,IF(AND(INFORMACION!$T2374='REFERENCIAS RIESGO'!$C$36,INFORMACION!$F2374=REFERENCIAS!$C$24),16,IF(INFORMACION!$T2374='REFERENCIAS RIESGO'!$C$36,13,IF(INFORMACION!$F2374=REFERENCIAS!$C$24,10,7))),0)+VLOOKUP(F2374,REFERENCIAS!$C:$D,2,0)*VLOOKUP($F$2,PONDERADORES!A:P,IF(AND(INFORMACION!$T2374='REFERENCIAS RIESGO'!$C$36,INFORMACION!$F2374=REFERENCIAS!$C$24),16,IF(INFORMACION!$T2374='REFERENCIAS RIESGO'!$C$36,13,IF(INFORMACION!$F2374=REFERENCIAS!$C$24,10,7))),0)+VLOOKUP(T2374,REFERENCIAS!$C:$D,2,0)*VLOOKUP($T$2,PONDERADORES!A:P,IF(AND(INFORMACION!$T2374='REFERENCIAS RIESGO'!$C$36,INFORMACION!$F2374=REFERENCIAS!$C$24),16,IF(INFORMACION!$T2374='REFERENCIAS RIESGO'!$C$36,13,IF(INFORMACION!$F2374=REFERENCIAS!$C$24,10,7))),0)+VLOOKUP(IF(J2374&lt;=0.2,0.2,IF(AND(J2374&gt;0.2,J2374&lt;=0.4),0.4,IF(AND(J2374&gt;0.4,J2374&lt;=0.6),0.6,IF(AND(J2374&gt;0.6,J2374&lt;=0.8),0.8,IF(AND(J2374&gt;0.8,J2374&lt;=1),1))))),REFERENCIAS!$C:$D,2,0)*VLOOKUP($J$2,PONDERADORES!A:P,IF(AND(INFORMACION!$T2374='REFERENCIAS RIESGO'!$C$36,INFORMACION!$F2374=REFERENCIAS!$C$24),16,IF(INFORMACION!$T2374='REFERENCIAS RIESGO'!$C$36,13,IF(INFORMACION!$F2374=REFERENCIAS!$C$24,10,7))),0)</f>
        <v>#REF!</v>
      </c>
      <c r="Y2374" s="68">
        <f>+VLOOKUP(M2374,REFERENCIAS!$C:$D,2,0)*VLOOKUP($M$2,PONDERADORES!$A$7:$G$9,7,0)+VLOOKUP(N2374,REFERENCIAS!$C:$D,2,0)*VLOOKUP($N$2,PONDERADORES!$A$7:$G$9,7,0)+VLOOKUP(O2374,REFERENCIAS!$C:$D,2,0)*VLOOKUP($O$2,PONDERADORES!$A$7:$G$9,7,0)</f>
        <v>0.2</v>
      </c>
      <c r="Z2374" s="2">
        <f>+VLOOKUP(IF(R2374&lt;0.1,0,IF(AND(R2374&gt;=0.1,R2374&lt;0.2),0.1,IF(AND(R2374&gt;=0.2,R2374&lt;0.3),0.2,IF(R2374&gt;0.3,0.3,)))),REFERENCIAS!$C:$D,2,0)*VLOOKUP($R$2,PONDERADORES!$A$11:$G$11,7,0)</f>
        <v>15</v>
      </c>
      <c r="AA2374" s="92"/>
      <c r="AB2374" s="95" t="e">
        <f t="shared" ref="AB2374:AB2437" ca="1" si="147">+X2374+Y2374+Z2374</f>
        <v>#REF!</v>
      </c>
      <c r="AC2374" s="23" t="e">
        <f ca="1">IF(AB2374&gt;REFERENCIAS!$C$62,REFERENCIAS!$B$62,IF(AND(AB2374&gt;=REFERENCIAS!$C$63,AB2374&lt;REFERENCIAS!$D$63),REFERENCIAS!$B$63,IF(AND(AB2374&gt;REFERENCIAS!$C$64,AB2374&lt;=REFERENCIAS!$D$64),REFERENCIAS!$B$64,IF(AND(AB2374&gt;=REFERENCIAS!$C$65,AB2374&lt;REFERENCIAS!$D$65),REFERENCIAS!$B$65, "Revisar"))))</f>
        <v>#REF!</v>
      </c>
      <c r="AD2374" s="94" t="e">
        <f ca="1">VLOOKUP(AC2374,REFERENCIAS!$B$62:$G$65,4,FALSE)</f>
        <v>#REF!</v>
      </c>
    </row>
    <row r="2375" spans="1:30" ht="17.25" x14ac:dyDescent="0.25">
      <c r="A2375" s="74"/>
      <c r="B2375" s="19"/>
      <c r="C2375" s="19"/>
      <c r="D2375" s="50"/>
      <c r="E2375" s="73"/>
      <c r="F2375" s="74"/>
      <c r="G2375" s="9"/>
      <c r="H2375" s="48"/>
      <c r="I2375" s="49">
        <f t="shared" ca="1" si="145"/>
        <v>2022</v>
      </c>
      <c r="J2375" s="22">
        <f t="shared" ca="1" si="144"/>
        <v>1</v>
      </c>
      <c r="K2375" s="19"/>
      <c r="L2375" s="73"/>
      <c r="M2375" s="74"/>
      <c r="N2375" s="19"/>
      <c r="O2375" s="73"/>
      <c r="P2375" s="82">
        <v>1</v>
      </c>
      <c r="Q2375" s="24">
        <v>1</v>
      </c>
      <c r="R2375" s="81">
        <f t="shared" si="146"/>
        <v>1</v>
      </c>
      <c r="S2375" s="87"/>
      <c r="T2375" s="19"/>
      <c r="U2375" s="25"/>
      <c r="V2375" s="25"/>
      <c r="W2375" s="81"/>
      <c r="X2375" s="91" t="e">
        <f ca="1">+VLOOKUP(#REF!,REFERENCIAS!$C:$D,2,0)*VLOOKUP(#REF!,PONDERADORES!A:P,IF(AND(INFORMACION!$T2375='REFERENCIAS RIESGO'!$C$36,INFORMACION!$F2375=REFERENCIAS!$C$24),16,IF(INFORMACION!$T2375='REFERENCIAS RIESGO'!$C$36,13,IF(INFORMACION!$F2375=REFERENCIAS!$C$24,10,7))),0)+VLOOKUP(K2375,REFERENCIAS!$C:$D,2,0)*VLOOKUP($K$2,PONDERADORES!A:P,IF(AND(INFORMACION!$T2375='REFERENCIAS RIESGO'!$C$36,INFORMACION!$F2375=REFERENCIAS!$C$24),16,IF(INFORMACION!$T2375='REFERENCIAS RIESGO'!$C$36,13,IF(INFORMACION!$F2375=REFERENCIAS!$C$24,10,7))),0)+VLOOKUP(L2375,REFERENCIAS!$C:$D,2,0)*VLOOKUP($L$2,PONDERADORES!A:P,IF(AND(INFORMACION!$T2375='REFERENCIAS RIESGO'!$C$36,INFORMACION!$F2375=REFERENCIAS!$C$24),16,IF(INFORMACION!$T2375='REFERENCIAS RIESGO'!$C$36,13,IF(INFORMACION!$F2375=REFERENCIAS!$C$24,10,7))),0)+VLOOKUP(F2375,REFERENCIAS!$C:$D,2,0)*VLOOKUP($F$2,PONDERADORES!A:P,IF(AND(INFORMACION!$T2375='REFERENCIAS RIESGO'!$C$36,INFORMACION!$F2375=REFERENCIAS!$C$24),16,IF(INFORMACION!$T2375='REFERENCIAS RIESGO'!$C$36,13,IF(INFORMACION!$F2375=REFERENCIAS!$C$24,10,7))),0)+VLOOKUP(T2375,REFERENCIAS!$C:$D,2,0)*VLOOKUP($T$2,PONDERADORES!A:P,IF(AND(INFORMACION!$T2375='REFERENCIAS RIESGO'!$C$36,INFORMACION!$F2375=REFERENCIAS!$C$24),16,IF(INFORMACION!$T2375='REFERENCIAS RIESGO'!$C$36,13,IF(INFORMACION!$F2375=REFERENCIAS!$C$24,10,7))),0)+VLOOKUP(IF(J2375&lt;=0.2,0.2,IF(AND(J2375&gt;0.2,J2375&lt;=0.4),0.4,IF(AND(J2375&gt;0.4,J2375&lt;=0.6),0.6,IF(AND(J2375&gt;0.6,J2375&lt;=0.8),0.8,IF(AND(J2375&gt;0.8,J2375&lt;=1),1))))),REFERENCIAS!$C:$D,2,0)*VLOOKUP($J$2,PONDERADORES!A:P,IF(AND(INFORMACION!$T2375='REFERENCIAS RIESGO'!$C$36,INFORMACION!$F2375=REFERENCIAS!$C$24),16,IF(INFORMACION!$T2375='REFERENCIAS RIESGO'!$C$36,13,IF(INFORMACION!$F2375=REFERENCIAS!$C$24,10,7))),0)</f>
        <v>#REF!</v>
      </c>
      <c r="Y2375" s="68">
        <f>+VLOOKUP(M2375,REFERENCIAS!$C:$D,2,0)*VLOOKUP($M$2,PONDERADORES!$A$7:$G$9,7,0)+VLOOKUP(N2375,REFERENCIAS!$C:$D,2,0)*VLOOKUP($N$2,PONDERADORES!$A$7:$G$9,7,0)+VLOOKUP(O2375,REFERENCIAS!$C:$D,2,0)*VLOOKUP($O$2,PONDERADORES!$A$7:$G$9,7,0)</f>
        <v>0.2</v>
      </c>
      <c r="Z2375" s="2">
        <f>+VLOOKUP(IF(R2375&lt;0.1,0,IF(AND(R2375&gt;=0.1,R2375&lt;0.2),0.1,IF(AND(R2375&gt;=0.2,R2375&lt;0.3),0.2,IF(R2375&gt;0.3,0.3,)))),REFERENCIAS!$C:$D,2,0)*VLOOKUP($R$2,PONDERADORES!$A$11:$G$11,7,0)</f>
        <v>15</v>
      </c>
      <c r="AA2375" s="92"/>
      <c r="AB2375" s="95" t="e">
        <f t="shared" ca="1" si="147"/>
        <v>#REF!</v>
      </c>
      <c r="AC2375" s="23" t="e">
        <f ca="1">IF(AB2375&gt;REFERENCIAS!$C$62,REFERENCIAS!$B$62,IF(AND(AB2375&gt;=REFERENCIAS!$C$63,AB2375&lt;REFERENCIAS!$D$63),REFERENCIAS!$B$63,IF(AND(AB2375&gt;REFERENCIAS!$C$64,AB2375&lt;=REFERENCIAS!$D$64),REFERENCIAS!$B$64,IF(AND(AB2375&gt;=REFERENCIAS!$C$65,AB2375&lt;REFERENCIAS!$D$65),REFERENCIAS!$B$65, "Revisar"))))</f>
        <v>#REF!</v>
      </c>
      <c r="AD2375" s="94" t="e">
        <f ca="1">VLOOKUP(AC2375,REFERENCIAS!$B$62:$G$65,4,FALSE)</f>
        <v>#REF!</v>
      </c>
    </row>
    <row r="2376" spans="1:30" ht="17.25" x14ac:dyDescent="0.25">
      <c r="A2376" s="74"/>
      <c r="B2376" s="19"/>
      <c r="C2376" s="19"/>
      <c r="D2376" s="50"/>
      <c r="E2376" s="73"/>
      <c r="F2376" s="74"/>
      <c r="G2376" s="9"/>
      <c r="H2376" s="48"/>
      <c r="I2376" s="49">
        <f t="shared" ca="1" si="145"/>
        <v>2022</v>
      </c>
      <c r="J2376" s="22">
        <f t="shared" ca="1" si="144"/>
        <v>1</v>
      </c>
      <c r="K2376" s="19"/>
      <c r="L2376" s="73"/>
      <c r="M2376" s="74"/>
      <c r="N2376" s="19"/>
      <c r="O2376" s="73"/>
      <c r="P2376" s="82">
        <v>1</v>
      </c>
      <c r="Q2376" s="24">
        <v>1</v>
      </c>
      <c r="R2376" s="81">
        <f t="shared" si="146"/>
        <v>1</v>
      </c>
      <c r="S2376" s="87"/>
      <c r="T2376" s="19"/>
      <c r="U2376" s="25"/>
      <c r="V2376" s="25"/>
      <c r="W2376" s="81"/>
      <c r="X2376" s="91" t="e">
        <f ca="1">+VLOOKUP(#REF!,REFERENCIAS!$C:$D,2,0)*VLOOKUP(#REF!,PONDERADORES!A:P,IF(AND(INFORMACION!$T2376='REFERENCIAS RIESGO'!$C$36,INFORMACION!$F2376=REFERENCIAS!$C$24),16,IF(INFORMACION!$T2376='REFERENCIAS RIESGO'!$C$36,13,IF(INFORMACION!$F2376=REFERENCIAS!$C$24,10,7))),0)+VLOOKUP(K2376,REFERENCIAS!$C:$D,2,0)*VLOOKUP($K$2,PONDERADORES!A:P,IF(AND(INFORMACION!$T2376='REFERENCIAS RIESGO'!$C$36,INFORMACION!$F2376=REFERENCIAS!$C$24),16,IF(INFORMACION!$T2376='REFERENCIAS RIESGO'!$C$36,13,IF(INFORMACION!$F2376=REFERENCIAS!$C$24,10,7))),0)+VLOOKUP(L2376,REFERENCIAS!$C:$D,2,0)*VLOOKUP($L$2,PONDERADORES!A:P,IF(AND(INFORMACION!$T2376='REFERENCIAS RIESGO'!$C$36,INFORMACION!$F2376=REFERENCIAS!$C$24),16,IF(INFORMACION!$T2376='REFERENCIAS RIESGO'!$C$36,13,IF(INFORMACION!$F2376=REFERENCIAS!$C$24,10,7))),0)+VLOOKUP(F2376,REFERENCIAS!$C:$D,2,0)*VLOOKUP($F$2,PONDERADORES!A:P,IF(AND(INFORMACION!$T2376='REFERENCIAS RIESGO'!$C$36,INFORMACION!$F2376=REFERENCIAS!$C$24),16,IF(INFORMACION!$T2376='REFERENCIAS RIESGO'!$C$36,13,IF(INFORMACION!$F2376=REFERENCIAS!$C$24,10,7))),0)+VLOOKUP(T2376,REFERENCIAS!$C:$D,2,0)*VLOOKUP($T$2,PONDERADORES!A:P,IF(AND(INFORMACION!$T2376='REFERENCIAS RIESGO'!$C$36,INFORMACION!$F2376=REFERENCIAS!$C$24),16,IF(INFORMACION!$T2376='REFERENCIAS RIESGO'!$C$36,13,IF(INFORMACION!$F2376=REFERENCIAS!$C$24,10,7))),0)+VLOOKUP(IF(J2376&lt;=0.2,0.2,IF(AND(J2376&gt;0.2,J2376&lt;=0.4),0.4,IF(AND(J2376&gt;0.4,J2376&lt;=0.6),0.6,IF(AND(J2376&gt;0.6,J2376&lt;=0.8),0.8,IF(AND(J2376&gt;0.8,J2376&lt;=1),1))))),REFERENCIAS!$C:$D,2,0)*VLOOKUP($J$2,PONDERADORES!A:P,IF(AND(INFORMACION!$T2376='REFERENCIAS RIESGO'!$C$36,INFORMACION!$F2376=REFERENCIAS!$C$24),16,IF(INFORMACION!$T2376='REFERENCIAS RIESGO'!$C$36,13,IF(INFORMACION!$F2376=REFERENCIAS!$C$24,10,7))),0)</f>
        <v>#REF!</v>
      </c>
      <c r="Y2376" s="68">
        <f>+VLOOKUP(M2376,REFERENCIAS!$C:$D,2,0)*VLOOKUP($M$2,PONDERADORES!$A$7:$G$9,7,0)+VLOOKUP(N2376,REFERENCIAS!$C:$D,2,0)*VLOOKUP($N$2,PONDERADORES!$A$7:$G$9,7,0)+VLOOKUP(O2376,REFERENCIAS!$C:$D,2,0)*VLOOKUP($O$2,PONDERADORES!$A$7:$G$9,7,0)</f>
        <v>0.2</v>
      </c>
      <c r="Z2376" s="2">
        <f>+VLOOKUP(IF(R2376&lt;0.1,0,IF(AND(R2376&gt;=0.1,R2376&lt;0.2),0.1,IF(AND(R2376&gt;=0.2,R2376&lt;0.3),0.2,IF(R2376&gt;0.3,0.3,)))),REFERENCIAS!$C:$D,2,0)*VLOOKUP($R$2,PONDERADORES!$A$11:$G$11,7,0)</f>
        <v>15</v>
      </c>
      <c r="AA2376" s="92"/>
      <c r="AB2376" s="95" t="e">
        <f t="shared" ca="1" si="147"/>
        <v>#REF!</v>
      </c>
      <c r="AC2376" s="23" t="e">
        <f ca="1">IF(AB2376&gt;REFERENCIAS!$C$62,REFERENCIAS!$B$62,IF(AND(AB2376&gt;=REFERENCIAS!$C$63,AB2376&lt;REFERENCIAS!$D$63),REFERENCIAS!$B$63,IF(AND(AB2376&gt;REFERENCIAS!$C$64,AB2376&lt;=REFERENCIAS!$D$64),REFERENCIAS!$B$64,IF(AND(AB2376&gt;=REFERENCIAS!$C$65,AB2376&lt;REFERENCIAS!$D$65),REFERENCIAS!$B$65, "Revisar"))))</f>
        <v>#REF!</v>
      </c>
      <c r="AD2376" s="94" t="e">
        <f ca="1">VLOOKUP(AC2376,REFERENCIAS!$B$62:$G$65,4,FALSE)</f>
        <v>#REF!</v>
      </c>
    </row>
    <row r="2377" spans="1:30" ht="17.25" x14ac:dyDescent="0.25">
      <c r="A2377" s="74"/>
      <c r="B2377" s="19"/>
      <c r="C2377" s="19"/>
      <c r="D2377" s="50"/>
      <c r="E2377" s="73"/>
      <c r="F2377" s="74"/>
      <c r="G2377" s="9"/>
      <c r="H2377" s="48"/>
      <c r="I2377" s="49">
        <f t="shared" ca="1" si="145"/>
        <v>2022</v>
      </c>
      <c r="J2377" s="22">
        <f t="shared" ca="1" si="144"/>
        <v>1</v>
      </c>
      <c r="K2377" s="19"/>
      <c r="L2377" s="73"/>
      <c r="M2377" s="74"/>
      <c r="N2377" s="19"/>
      <c r="O2377" s="73"/>
      <c r="P2377" s="82">
        <v>1</v>
      </c>
      <c r="Q2377" s="24">
        <v>1</v>
      </c>
      <c r="R2377" s="81">
        <f t="shared" si="146"/>
        <v>1</v>
      </c>
      <c r="S2377" s="87"/>
      <c r="T2377" s="19"/>
      <c r="U2377" s="25"/>
      <c r="V2377" s="25"/>
      <c r="W2377" s="81"/>
      <c r="X2377" s="91" t="e">
        <f ca="1">+VLOOKUP(#REF!,REFERENCIAS!$C:$D,2,0)*VLOOKUP(#REF!,PONDERADORES!A:P,IF(AND(INFORMACION!$T2377='REFERENCIAS RIESGO'!$C$36,INFORMACION!$F2377=REFERENCIAS!$C$24),16,IF(INFORMACION!$T2377='REFERENCIAS RIESGO'!$C$36,13,IF(INFORMACION!$F2377=REFERENCIAS!$C$24,10,7))),0)+VLOOKUP(K2377,REFERENCIAS!$C:$D,2,0)*VLOOKUP($K$2,PONDERADORES!A:P,IF(AND(INFORMACION!$T2377='REFERENCIAS RIESGO'!$C$36,INFORMACION!$F2377=REFERENCIAS!$C$24),16,IF(INFORMACION!$T2377='REFERENCIAS RIESGO'!$C$36,13,IF(INFORMACION!$F2377=REFERENCIAS!$C$24,10,7))),0)+VLOOKUP(L2377,REFERENCIAS!$C:$D,2,0)*VLOOKUP($L$2,PONDERADORES!A:P,IF(AND(INFORMACION!$T2377='REFERENCIAS RIESGO'!$C$36,INFORMACION!$F2377=REFERENCIAS!$C$24),16,IF(INFORMACION!$T2377='REFERENCIAS RIESGO'!$C$36,13,IF(INFORMACION!$F2377=REFERENCIAS!$C$24,10,7))),0)+VLOOKUP(F2377,REFERENCIAS!$C:$D,2,0)*VLOOKUP($F$2,PONDERADORES!A:P,IF(AND(INFORMACION!$T2377='REFERENCIAS RIESGO'!$C$36,INFORMACION!$F2377=REFERENCIAS!$C$24),16,IF(INFORMACION!$T2377='REFERENCIAS RIESGO'!$C$36,13,IF(INFORMACION!$F2377=REFERENCIAS!$C$24,10,7))),0)+VLOOKUP(T2377,REFERENCIAS!$C:$D,2,0)*VLOOKUP($T$2,PONDERADORES!A:P,IF(AND(INFORMACION!$T2377='REFERENCIAS RIESGO'!$C$36,INFORMACION!$F2377=REFERENCIAS!$C$24),16,IF(INFORMACION!$T2377='REFERENCIAS RIESGO'!$C$36,13,IF(INFORMACION!$F2377=REFERENCIAS!$C$24,10,7))),0)+VLOOKUP(IF(J2377&lt;=0.2,0.2,IF(AND(J2377&gt;0.2,J2377&lt;=0.4),0.4,IF(AND(J2377&gt;0.4,J2377&lt;=0.6),0.6,IF(AND(J2377&gt;0.6,J2377&lt;=0.8),0.8,IF(AND(J2377&gt;0.8,J2377&lt;=1),1))))),REFERENCIAS!$C:$D,2,0)*VLOOKUP($J$2,PONDERADORES!A:P,IF(AND(INFORMACION!$T2377='REFERENCIAS RIESGO'!$C$36,INFORMACION!$F2377=REFERENCIAS!$C$24),16,IF(INFORMACION!$T2377='REFERENCIAS RIESGO'!$C$36,13,IF(INFORMACION!$F2377=REFERENCIAS!$C$24,10,7))),0)</f>
        <v>#REF!</v>
      </c>
      <c r="Y2377" s="68">
        <f>+VLOOKUP(M2377,REFERENCIAS!$C:$D,2,0)*VLOOKUP($M$2,PONDERADORES!$A$7:$G$9,7,0)+VLOOKUP(N2377,REFERENCIAS!$C:$D,2,0)*VLOOKUP($N$2,PONDERADORES!$A$7:$G$9,7,0)+VLOOKUP(O2377,REFERENCIAS!$C:$D,2,0)*VLOOKUP($O$2,PONDERADORES!$A$7:$G$9,7,0)</f>
        <v>0.2</v>
      </c>
      <c r="Z2377" s="2">
        <f>+VLOOKUP(IF(R2377&lt;0.1,0,IF(AND(R2377&gt;=0.1,R2377&lt;0.2),0.1,IF(AND(R2377&gt;=0.2,R2377&lt;0.3),0.2,IF(R2377&gt;0.3,0.3,)))),REFERENCIAS!$C:$D,2,0)*VLOOKUP($R$2,PONDERADORES!$A$11:$G$11,7,0)</f>
        <v>15</v>
      </c>
      <c r="AA2377" s="92"/>
      <c r="AB2377" s="95" t="e">
        <f t="shared" ca="1" si="147"/>
        <v>#REF!</v>
      </c>
      <c r="AC2377" s="23" t="e">
        <f ca="1">IF(AB2377&gt;REFERENCIAS!$C$62,REFERENCIAS!$B$62,IF(AND(AB2377&gt;=REFERENCIAS!$C$63,AB2377&lt;REFERENCIAS!$D$63),REFERENCIAS!$B$63,IF(AND(AB2377&gt;REFERENCIAS!$C$64,AB2377&lt;=REFERENCIAS!$D$64),REFERENCIAS!$B$64,IF(AND(AB2377&gt;=REFERENCIAS!$C$65,AB2377&lt;REFERENCIAS!$D$65),REFERENCIAS!$B$65, "Revisar"))))</f>
        <v>#REF!</v>
      </c>
      <c r="AD2377" s="94" t="e">
        <f ca="1">VLOOKUP(AC2377,REFERENCIAS!$B$62:$G$65,4,FALSE)</f>
        <v>#REF!</v>
      </c>
    </row>
    <row r="2378" spans="1:30" ht="17.25" x14ac:dyDescent="0.25">
      <c r="A2378" s="74"/>
      <c r="B2378" s="19"/>
      <c r="C2378" s="19"/>
      <c r="D2378" s="50"/>
      <c r="E2378" s="73"/>
      <c r="F2378" s="74"/>
      <c r="G2378" s="9"/>
      <c r="H2378" s="48"/>
      <c r="I2378" s="49">
        <f t="shared" ca="1" si="145"/>
        <v>2022</v>
      </c>
      <c r="J2378" s="22">
        <f t="shared" ca="1" si="144"/>
        <v>1</v>
      </c>
      <c r="K2378" s="19"/>
      <c r="L2378" s="73"/>
      <c r="M2378" s="74"/>
      <c r="N2378" s="19"/>
      <c r="O2378" s="73"/>
      <c r="P2378" s="82">
        <v>1</v>
      </c>
      <c r="Q2378" s="24">
        <v>1</v>
      </c>
      <c r="R2378" s="81">
        <f t="shared" si="146"/>
        <v>1</v>
      </c>
      <c r="S2378" s="87"/>
      <c r="T2378" s="19"/>
      <c r="U2378" s="25"/>
      <c r="V2378" s="25"/>
      <c r="W2378" s="81"/>
      <c r="X2378" s="91" t="e">
        <f ca="1">+VLOOKUP(#REF!,REFERENCIAS!$C:$D,2,0)*VLOOKUP(#REF!,PONDERADORES!A:P,IF(AND(INFORMACION!$T2378='REFERENCIAS RIESGO'!$C$36,INFORMACION!$F2378=REFERENCIAS!$C$24),16,IF(INFORMACION!$T2378='REFERENCIAS RIESGO'!$C$36,13,IF(INFORMACION!$F2378=REFERENCIAS!$C$24,10,7))),0)+VLOOKUP(K2378,REFERENCIAS!$C:$D,2,0)*VLOOKUP($K$2,PONDERADORES!A:P,IF(AND(INFORMACION!$T2378='REFERENCIAS RIESGO'!$C$36,INFORMACION!$F2378=REFERENCIAS!$C$24),16,IF(INFORMACION!$T2378='REFERENCIAS RIESGO'!$C$36,13,IF(INFORMACION!$F2378=REFERENCIAS!$C$24,10,7))),0)+VLOOKUP(L2378,REFERENCIAS!$C:$D,2,0)*VLOOKUP($L$2,PONDERADORES!A:P,IF(AND(INFORMACION!$T2378='REFERENCIAS RIESGO'!$C$36,INFORMACION!$F2378=REFERENCIAS!$C$24),16,IF(INFORMACION!$T2378='REFERENCIAS RIESGO'!$C$36,13,IF(INFORMACION!$F2378=REFERENCIAS!$C$24,10,7))),0)+VLOOKUP(F2378,REFERENCIAS!$C:$D,2,0)*VLOOKUP($F$2,PONDERADORES!A:P,IF(AND(INFORMACION!$T2378='REFERENCIAS RIESGO'!$C$36,INFORMACION!$F2378=REFERENCIAS!$C$24),16,IF(INFORMACION!$T2378='REFERENCIAS RIESGO'!$C$36,13,IF(INFORMACION!$F2378=REFERENCIAS!$C$24,10,7))),0)+VLOOKUP(T2378,REFERENCIAS!$C:$D,2,0)*VLOOKUP($T$2,PONDERADORES!A:P,IF(AND(INFORMACION!$T2378='REFERENCIAS RIESGO'!$C$36,INFORMACION!$F2378=REFERENCIAS!$C$24),16,IF(INFORMACION!$T2378='REFERENCIAS RIESGO'!$C$36,13,IF(INFORMACION!$F2378=REFERENCIAS!$C$24,10,7))),0)+VLOOKUP(IF(J2378&lt;=0.2,0.2,IF(AND(J2378&gt;0.2,J2378&lt;=0.4),0.4,IF(AND(J2378&gt;0.4,J2378&lt;=0.6),0.6,IF(AND(J2378&gt;0.6,J2378&lt;=0.8),0.8,IF(AND(J2378&gt;0.8,J2378&lt;=1),1))))),REFERENCIAS!$C:$D,2,0)*VLOOKUP($J$2,PONDERADORES!A:P,IF(AND(INFORMACION!$T2378='REFERENCIAS RIESGO'!$C$36,INFORMACION!$F2378=REFERENCIAS!$C$24),16,IF(INFORMACION!$T2378='REFERENCIAS RIESGO'!$C$36,13,IF(INFORMACION!$F2378=REFERENCIAS!$C$24,10,7))),0)</f>
        <v>#REF!</v>
      </c>
      <c r="Y2378" s="68">
        <f>+VLOOKUP(M2378,REFERENCIAS!$C:$D,2,0)*VLOOKUP($M$2,PONDERADORES!$A$7:$G$9,7,0)+VLOOKUP(N2378,REFERENCIAS!$C:$D,2,0)*VLOOKUP($N$2,PONDERADORES!$A$7:$G$9,7,0)+VLOOKUP(O2378,REFERENCIAS!$C:$D,2,0)*VLOOKUP($O$2,PONDERADORES!$A$7:$G$9,7,0)</f>
        <v>0.2</v>
      </c>
      <c r="Z2378" s="2">
        <f>+VLOOKUP(IF(R2378&lt;0.1,0,IF(AND(R2378&gt;=0.1,R2378&lt;0.2),0.1,IF(AND(R2378&gt;=0.2,R2378&lt;0.3),0.2,IF(R2378&gt;0.3,0.3,)))),REFERENCIAS!$C:$D,2,0)*VLOOKUP($R$2,PONDERADORES!$A$11:$G$11,7,0)</f>
        <v>15</v>
      </c>
      <c r="AA2378" s="92"/>
      <c r="AB2378" s="95" t="e">
        <f t="shared" ca="1" si="147"/>
        <v>#REF!</v>
      </c>
      <c r="AC2378" s="23" t="e">
        <f ca="1">IF(AB2378&gt;REFERENCIAS!$C$62,REFERENCIAS!$B$62,IF(AND(AB2378&gt;=REFERENCIAS!$C$63,AB2378&lt;REFERENCIAS!$D$63),REFERENCIAS!$B$63,IF(AND(AB2378&gt;REFERENCIAS!$C$64,AB2378&lt;=REFERENCIAS!$D$64),REFERENCIAS!$B$64,IF(AND(AB2378&gt;=REFERENCIAS!$C$65,AB2378&lt;REFERENCIAS!$D$65),REFERENCIAS!$B$65, "Revisar"))))</f>
        <v>#REF!</v>
      </c>
      <c r="AD2378" s="94" t="e">
        <f ca="1">VLOOKUP(AC2378,REFERENCIAS!$B$62:$G$65,4,FALSE)</f>
        <v>#REF!</v>
      </c>
    </row>
    <row r="2379" spans="1:30" ht="17.25" x14ac:dyDescent="0.25">
      <c r="A2379" s="74"/>
      <c r="B2379" s="19"/>
      <c r="C2379" s="19"/>
      <c r="D2379" s="50"/>
      <c r="E2379" s="73"/>
      <c r="F2379" s="74"/>
      <c r="G2379" s="9"/>
      <c r="H2379" s="48"/>
      <c r="I2379" s="49">
        <f t="shared" ca="1" si="145"/>
        <v>2022</v>
      </c>
      <c r="J2379" s="22">
        <f t="shared" ca="1" si="144"/>
        <v>1</v>
      </c>
      <c r="K2379" s="19"/>
      <c r="L2379" s="73"/>
      <c r="M2379" s="74"/>
      <c r="N2379" s="19"/>
      <c r="O2379" s="73"/>
      <c r="P2379" s="82">
        <v>1</v>
      </c>
      <c r="Q2379" s="24">
        <v>1</v>
      </c>
      <c r="R2379" s="81">
        <f t="shared" si="146"/>
        <v>1</v>
      </c>
      <c r="S2379" s="87"/>
      <c r="T2379" s="19"/>
      <c r="U2379" s="25"/>
      <c r="V2379" s="25"/>
      <c r="W2379" s="81"/>
      <c r="X2379" s="91" t="e">
        <f ca="1">+VLOOKUP(#REF!,REFERENCIAS!$C:$D,2,0)*VLOOKUP(#REF!,PONDERADORES!A:P,IF(AND(INFORMACION!$T2379='REFERENCIAS RIESGO'!$C$36,INFORMACION!$F2379=REFERENCIAS!$C$24),16,IF(INFORMACION!$T2379='REFERENCIAS RIESGO'!$C$36,13,IF(INFORMACION!$F2379=REFERENCIAS!$C$24,10,7))),0)+VLOOKUP(K2379,REFERENCIAS!$C:$D,2,0)*VLOOKUP($K$2,PONDERADORES!A:P,IF(AND(INFORMACION!$T2379='REFERENCIAS RIESGO'!$C$36,INFORMACION!$F2379=REFERENCIAS!$C$24),16,IF(INFORMACION!$T2379='REFERENCIAS RIESGO'!$C$36,13,IF(INFORMACION!$F2379=REFERENCIAS!$C$24,10,7))),0)+VLOOKUP(L2379,REFERENCIAS!$C:$D,2,0)*VLOOKUP($L$2,PONDERADORES!A:P,IF(AND(INFORMACION!$T2379='REFERENCIAS RIESGO'!$C$36,INFORMACION!$F2379=REFERENCIAS!$C$24),16,IF(INFORMACION!$T2379='REFERENCIAS RIESGO'!$C$36,13,IF(INFORMACION!$F2379=REFERENCIAS!$C$24,10,7))),0)+VLOOKUP(F2379,REFERENCIAS!$C:$D,2,0)*VLOOKUP($F$2,PONDERADORES!A:P,IF(AND(INFORMACION!$T2379='REFERENCIAS RIESGO'!$C$36,INFORMACION!$F2379=REFERENCIAS!$C$24),16,IF(INFORMACION!$T2379='REFERENCIAS RIESGO'!$C$36,13,IF(INFORMACION!$F2379=REFERENCIAS!$C$24,10,7))),0)+VLOOKUP(T2379,REFERENCIAS!$C:$D,2,0)*VLOOKUP($T$2,PONDERADORES!A:P,IF(AND(INFORMACION!$T2379='REFERENCIAS RIESGO'!$C$36,INFORMACION!$F2379=REFERENCIAS!$C$24),16,IF(INFORMACION!$T2379='REFERENCIAS RIESGO'!$C$36,13,IF(INFORMACION!$F2379=REFERENCIAS!$C$24,10,7))),0)+VLOOKUP(IF(J2379&lt;=0.2,0.2,IF(AND(J2379&gt;0.2,J2379&lt;=0.4),0.4,IF(AND(J2379&gt;0.4,J2379&lt;=0.6),0.6,IF(AND(J2379&gt;0.6,J2379&lt;=0.8),0.8,IF(AND(J2379&gt;0.8,J2379&lt;=1),1))))),REFERENCIAS!$C:$D,2,0)*VLOOKUP($J$2,PONDERADORES!A:P,IF(AND(INFORMACION!$T2379='REFERENCIAS RIESGO'!$C$36,INFORMACION!$F2379=REFERENCIAS!$C$24),16,IF(INFORMACION!$T2379='REFERENCIAS RIESGO'!$C$36,13,IF(INFORMACION!$F2379=REFERENCIAS!$C$24,10,7))),0)</f>
        <v>#REF!</v>
      </c>
      <c r="Y2379" s="68">
        <f>+VLOOKUP(M2379,REFERENCIAS!$C:$D,2,0)*VLOOKUP($M$2,PONDERADORES!$A$7:$G$9,7,0)+VLOOKUP(N2379,REFERENCIAS!$C:$D,2,0)*VLOOKUP($N$2,PONDERADORES!$A$7:$G$9,7,0)+VLOOKUP(O2379,REFERENCIAS!$C:$D,2,0)*VLOOKUP($O$2,PONDERADORES!$A$7:$G$9,7,0)</f>
        <v>0.2</v>
      </c>
      <c r="Z2379" s="2">
        <f>+VLOOKUP(IF(R2379&lt;0.1,0,IF(AND(R2379&gt;=0.1,R2379&lt;0.2),0.1,IF(AND(R2379&gt;=0.2,R2379&lt;0.3),0.2,IF(R2379&gt;0.3,0.3,)))),REFERENCIAS!$C:$D,2,0)*VLOOKUP($R$2,PONDERADORES!$A$11:$G$11,7,0)</f>
        <v>15</v>
      </c>
      <c r="AA2379" s="92"/>
      <c r="AB2379" s="95" t="e">
        <f t="shared" ca="1" si="147"/>
        <v>#REF!</v>
      </c>
      <c r="AC2379" s="23" t="e">
        <f ca="1">IF(AB2379&gt;REFERENCIAS!$C$62,REFERENCIAS!$B$62,IF(AND(AB2379&gt;=REFERENCIAS!$C$63,AB2379&lt;REFERENCIAS!$D$63),REFERENCIAS!$B$63,IF(AND(AB2379&gt;REFERENCIAS!$C$64,AB2379&lt;=REFERENCIAS!$D$64),REFERENCIAS!$B$64,IF(AND(AB2379&gt;=REFERENCIAS!$C$65,AB2379&lt;REFERENCIAS!$D$65),REFERENCIAS!$B$65, "Revisar"))))</f>
        <v>#REF!</v>
      </c>
      <c r="AD2379" s="94" t="e">
        <f ca="1">VLOOKUP(AC2379,REFERENCIAS!$B$62:$G$65,4,FALSE)</f>
        <v>#REF!</v>
      </c>
    </row>
    <row r="2380" spans="1:30" ht="17.25" x14ac:dyDescent="0.25">
      <c r="A2380" s="74"/>
      <c r="B2380" s="19"/>
      <c r="C2380" s="19"/>
      <c r="D2380" s="50"/>
      <c r="E2380" s="73"/>
      <c r="F2380" s="74"/>
      <c r="G2380" s="9"/>
      <c r="H2380" s="48"/>
      <c r="I2380" s="49">
        <f t="shared" ca="1" si="145"/>
        <v>2022</v>
      </c>
      <c r="J2380" s="22">
        <f t="shared" ca="1" si="144"/>
        <v>1</v>
      </c>
      <c r="K2380" s="19"/>
      <c r="L2380" s="73"/>
      <c r="M2380" s="74"/>
      <c r="N2380" s="19"/>
      <c r="O2380" s="73"/>
      <c r="P2380" s="82">
        <v>1</v>
      </c>
      <c r="Q2380" s="24">
        <v>1</v>
      </c>
      <c r="R2380" s="81">
        <f t="shared" si="146"/>
        <v>1</v>
      </c>
      <c r="S2380" s="87"/>
      <c r="T2380" s="19"/>
      <c r="U2380" s="25"/>
      <c r="V2380" s="25"/>
      <c r="W2380" s="81"/>
      <c r="X2380" s="91" t="e">
        <f ca="1">+VLOOKUP(#REF!,REFERENCIAS!$C:$D,2,0)*VLOOKUP(#REF!,PONDERADORES!A:P,IF(AND(INFORMACION!$T2380='REFERENCIAS RIESGO'!$C$36,INFORMACION!$F2380=REFERENCIAS!$C$24),16,IF(INFORMACION!$T2380='REFERENCIAS RIESGO'!$C$36,13,IF(INFORMACION!$F2380=REFERENCIAS!$C$24,10,7))),0)+VLOOKUP(K2380,REFERENCIAS!$C:$D,2,0)*VLOOKUP($K$2,PONDERADORES!A:P,IF(AND(INFORMACION!$T2380='REFERENCIAS RIESGO'!$C$36,INFORMACION!$F2380=REFERENCIAS!$C$24),16,IF(INFORMACION!$T2380='REFERENCIAS RIESGO'!$C$36,13,IF(INFORMACION!$F2380=REFERENCIAS!$C$24,10,7))),0)+VLOOKUP(L2380,REFERENCIAS!$C:$D,2,0)*VLOOKUP($L$2,PONDERADORES!A:P,IF(AND(INFORMACION!$T2380='REFERENCIAS RIESGO'!$C$36,INFORMACION!$F2380=REFERENCIAS!$C$24),16,IF(INFORMACION!$T2380='REFERENCIAS RIESGO'!$C$36,13,IF(INFORMACION!$F2380=REFERENCIAS!$C$24,10,7))),0)+VLOOKUP(F2380,REFERENCIAS!$C:$D,2,0)*VLOOKUP($F$2,PONDERADORES!A:P,IF(AND(INFORMACION!$T2380='REFERENCIAS RIESGO'!$C$36,INFORMACION!$F2380=REFERENCIAS!$C$24),16,IF(INFORMACION!$T2380='REFERENCIAS RIESGO'!$C$36,13,IF(INFORMACION!$F2380=REFERENCIAS!$C$24,10,7))),0)+VLOOKUP(T2380,REFERENCIAS!$C:$D,2,0)*VLOOKUP($T$2,PONDERADORES!A:P,IF(AND(INFORMACION!$T2380='REFERENCIAS RIESGO'!$C$36,INFORMACION!$F2380=REFERENCIAS!$C$24),16,IF(INFORMACION!$T2380='REFERENCIAS RIESGO'!$C$36,13,IF(INFORMACION!$F2380=REFERENCIAS!$C$24,10,7))),0)+VLOOKUP(IF(J2380&lt;=0.2,0.2,IF(AND(J2380&gt;0.2,J2380&lt;=0.4),0.4,IF(AND(J2380&gt;0.4,J2380&lt;=0.6),0.6,IF(AND(J2380&gt;0.6,J2380&lt;=0.8),0.8,IF(AND(J2380&gt;0.8,J2380&lt;=1),1))))),REFERENCIAS!$C:$D,2,0)*VLOOKUP($J$2,PONDERADORES!A:P,IF(AND(INFORMACION!$T2380='REFERENCIAS RIESGO'!$C$36,INFORMACION!$F2380=REFERENCIAS!$C$24),16,IF(INFORMACION!$T2380='REFERENCIAS RIESGO'!$C$36,13,IF(INFORMACION!$F2380=REFERENCIAS!$C$24,10,7))),0)</f>
        <v>#REF!</v>
      </c>
      <c r="Y2380" s="68">
        <f>+VLOOKUP(M2380,REFERENCIAS!$C:$D,2,0)*VLOOKUP($M$2,PONDERADORES!$A$7:$G$9,7,0)+VLOOKUP(N2380,REFERENCIAS!$C:$D,2,0)*VLOOKUP($N$2,PONDERADORES!$A$7:$G$9,7,0)+VLOOKUP(O2380,REFERENCIAS!$C:$D,2,0)*VLOOKUP($O$2,PONDERADORES!$A$7:$G$9,7,0)</f>
        <v>0.2</v>
      </c>
      <c r="Z2380" s="2">
        <f>+VLOOKUP(IF(R2380&lt;0.1,0,IF(AND(R2380&gt;=0.1,R2380&lt;0.2),0.1,IF(AND(R2380&gt;=0.2,R2380&lt;0.3),0.2,IF(R2380&gt;0.3,0.3,)))),REFERENCIAS!$C:$D,2,0)*VLOOKUP($R$2,PONDERADORES!$A$11:$G$11,7,0)</f>
        <v>15</v>
      </c>
      <c r="AA2380" s="92"/>
      <c r="AB2380" s="95" t="e">
        <f t="shared" ca="1" si="147"/>
        <v>#REF!</v>
      </c>
      <c r="AC2380" s="23" t="e">
        <f ca="1">IF(AB2380&gt;REFERENCIAS!$C$62,REFERENCIAS!$B$62,IF(AND(AB2380&gt;=REFERENCIAS!$C$63,AB2380&lt;REFERENCIAS!$D$63),REFERENCIAS!$B$63,IF(AND(AB2380&gt;REFERENCIAS!$C$64,AB2380&lt;=REFERENCIAS!$D$64),REFERENCIAS!$B$64,IF(AND(AB2380&gt;=REFERENCIAS!$C$65,AB2380&lt;REFERENCIAS!$D$65),REFERENCIAS!$B$65, "Revisar"))))</f>
        <v>#REF!</v>
      </c>
      <c r="AD2380" s="94" t="e">
        <f ca="1">VLOOKUP(AC2380,REFERENCIAS!$B$62:$G$65,4,FALSE)</f>
        <v>#REF!</v>
      </c>
    </row>
    <row r="2381" spans="1:30" ht="17.25" x14ac:dyDescent="0.25">
      <c r="A2381" s="74"/>
      <c r="B2381" s="19"/>
      <c r="C2381" s="19"/>
      <c r="D2381" s="50"/>
      <c r="E2381" s="73"/>
      <c r="F2381" s="74"/>
      <c r="G2381" s="9"/>
      <c r="H2381" s="48"/>
      <c r="I2381" s="49">
        <f t="shared" ca="1" si="145"/>
        <v>2022</v>
      </c>
      <c r="J2381" s="22">
        <f t="shared" ca="1" si="144"/>
        <v>1</v>
      </c>
      <c r="K2381" s="19"/>
      <c r="L2381" s="73"/>
      <c r="M2381" s="74"/>
      <c r="N2381" s="19"/>
      <c r="O2381" s="73"/>
      <c r="P2381" s="82">
        <v>1</v>
      </c>
      <c r="Q2381" s="24">
        <v>1</v>
      </c>
      <c r="R2381" s="81">
        <f t="shared" si="146"/>
        <v>1</v>
      </c>
      <c r="S2381" s="87"/>
      <c r="T2381" s="19"/>
      <c r="U2381" s="25"/>
      <c r="V2381" s="25"/>
      <c r="W2381" s="81"/>
      <c r="X2381" s="91" t="e">
        <f ca="1">+VLOOKUP(#REF!,REFERENCIAS!$C:$D,2,0)*VLOOKUP(#REF!,PONDERADORES!A:P,IF(AND(INFORMACION!$T2381='REFERENCIAS RIESGO'!$C$36,INFORMACION!$F2381=REFERENCIAS!$C$24),16,IF(INFORMACION!$T2381='REFERENCIAS RIESGO'!$C$36,13,IF(INFORMACION!$F2381=REFERENCIAS!$C$24,10,7))),0)+VLOOKUP(K2381,REFERENCIAS!$C:$D,2,0)*VLOOKUP($K$2,PONDERADORES!A:P,IF(AND(INFORMACION!$T2381='REFERENCIAS RIESGO'!$C$36,INFORMACION!$F2381=REFERENCIAS!$C$24),16,IF(INFORMACION!$T2381='REFERENCIAS RIESGO'!$C$36,13,IF(INFORMACION!$F2381=REFERENCIAS!$C$24,10,7))),0)+VLOOKUP(L2381,REFERENCIAS!$C:$D,2,0)*VLOOKUP($L$2,PONDERADORES!A:P,IF(AND(INFORMACION!$T2381='REFERENCIAS RIESGO'!$C$36,INFORMACION!$F2381=REFERENCIAS!$C$24),16,IF(INFORMACION!$T2381='REFERENCIAS RIESGO'!$C$36,13,IF(INFORMACION!$F2381=REFERENCIAS!$C$24,10,7))),0)+VLOOKUP(F2381,REFERENCIAS!$C:$D,2,0)*VLOOKUP($F$2,PONDERADORES!A:P,IF(AND(INFORMACION!$T2381='REFERENCIAS RIESGO'!$C$36,INFORMACION!$F2381=REFERENCIAS!$C$24),16,IF(INFORMACION!$T2381='REFERENCIAS RIESGO'!$C$36,13,IF(INFORMACION!$F2381=REFERENCIAS!$C$24,10,7))),0)+VLOOKUP(T2381,REFERENCIAS!$C:$D,2,0)*VLOOKUP($T$2,PONDERADORES!A:P,IF(AND(INFORMACION!$T2381='REFERENCIAS RIESGO'!$C$36,INFORMACION!$F2381=REFERENCIAS!$C$24),16,IF(INFORMACION!$T2381='REFERENCIAS RIESGO'!$C$36,13,IF(INFORMACION!$F2381=REFERENCIAS!$C$24,10,7))),0)+VLOOKUP(IF(J2381&lt;=0.2,0.2,IF(AND(J2381&gt;0.2,J2381&lt;=0.4),0.4,IF(AND(J2381&gt;0.4,J2381&lt;=0.6),0.6,IF(AND(J2381&gt;0.6,J2381&lt;=0.8),0.8,IF(AND(J2381&gt;0.8,J2381&lt;=1),1))))),REFERENCIAS!$C:$D,2,0)*VLOOKUP($J$2,PONDERADORES!A:P,IF(AND(INFORMACION!$T2381='REFERENCIAS RIESGO'!$C$36,INFORMACION!$F2381=REFERENCIAS!$C$24),16,IF(INFORMACION!$T2381='REFERENCIAS RIESGO'!$C$36,13,IF(INFORMACION!$F2381=REFERENCIAS!$C$24,10,7))),0)</f>
        <v>#REF!</v>
      </c>
      <c r="Y2381" s="68">
        <f>+VLOOKUP(M2381,REFERENCIAS!$C:$D,2,0)*VLOOKUP($M$2,PONDERADORES!$A$7:$G$9,7,0)+VLOOKUP(N2381,REFERENCIAS!$C:$D,2,0)*VLOOKUP($N$2,PONDERADORES!$A$7:$G$9,7,0)+VLOOKUP(O2381,REFERENCIAS!$C:$D,2,0)*VLOOKUP($O$2,PONDERADORES!$A$7:$G$9,7,0)</f>
        <v>0.2</v>
      </c>
      <c r="Z2381" s="2">
        <f>+VLOOKUP(IF(R2381&lt;0.1,0,IF(AND(R2381&gt;=0.1,R2381&lt;0.2),0.1,IF(AND(R2381&gt;=0.2,R2381&lt;0.3),0.2,IF(R2381&gt;0.3,0.3,)))),REFERENCIAS!$C:$D,2,0)*VLOOKUP($R$2,PONDERADORES!$A$11:$G$11,7,0)</f>
        <v>15</v>
      </c>
      <c r="AA2381" s="92"/>
      <c r="AB2381" s="95" t="e">
        <f t="shared" ca="1" si="147"/>
        <v>#REF!</v>
      </c>
      <c r="AC2381" s="23" t="e">
        <f ca="1">IF(AB2381&gt;REFERENCIAS!$C$62,REFERENCIAS!$B$62,IF(AND(AB2381&gt;=REFERENCIAS!$C$63,AB2381&lt;REFERENCIAS!$D$63),REFERENCIAS!$B$63,IF(AND(AB2381&gt;REFERENCIAS!$C$64,AB2381&lt;=REFERENCIAS!$D$64),REFERENCIAS!$B$64,IF(AND(AB2381&gt;=REFERENCIAS!$C$65,AB2381&lt;REFERENCIAS!$D$65),REFERENCIAS!$B$65, "Revisar"))))</f>
        <v>#REF!</v>
      </c>
      <c r="AD2381" s="94" t="e">
        <f ca="1">VLOOKUP(AC2381,REFERENCIAS!$B$62:$G$65,4,FALSE)</f>
        <v>#REF!</v>
      </c>
    </row>
    <row r="2382" spans="1:30" ht="17.25" x14ac:dyDescent="0.25">
      <c r="A2382" s="74"/>
      <c r="B2382" s="19"/>
      <c r="C2382" s="19"/>
      <c r="D2382" s="50"/>
      <c r="E2382" s="73"/>
      <c r="F2382" s="74"/>
      <c r="G2382" s="9"/>
      <c r="H2382" s="48"/>
      <c r="I2382" s="49">
        <f t="shared" ca="1" si="145"/>
        <v>2022</v>
      </c>
      <c r="J2382" s="22">
        <f t="shared" ca="1" si="144"/>
        <v>1</v>
      </c>
      <c r="K2382" s="19"/>
      <c r="L2382" s="73"/>
      <c r="M2382" s="74"/>
      <c r="N2382" s="19"/>
      <c r="O2382" s="73"/>
      <c r="P2382" s="82">
        <v>1</v>
      </c>
      <c r="Q2382" s="24">
        <v>1</v>
      </c>
      <c r="R2382" s="81">
        <f t="shared" si="146"/>
        <v>1</v>
      </c>
      <c r="S2382" s="87"/>
      <c r="T2382" s="19"/>
      <c r="U2382" s="25"/>
      <c r="V2382" s="25"/>
      <c r="W2382" s="81"/>
      <c r="X2382" s="91" t="e">
        <f ca="1">+VLOOKUP(#REF!,REFERENCIAS!$C:$D,2,0)*VLOOKUP(#REF!,PONDERADORES!A:P,IF(AND(INFORMACION!$T2382='REFERENCIAS RIESGO'!$C$36,INFORMACION!$F2382=REFERENCIAS!$C$24),16,IF(INFORMACION!$T2382='REFERENCIAS RIESGO'!$C$36,13,IF(INFORMACION!$F2382=REFERENCIAS!$C$24,10,7))),0)+VLOOKUP(K2382,REFERENCIAS!$C:$D,2,0)*VLOOKUP($K$2,PONDERADORES!A:P,IF(AND(INFORMACION!$T2382='REFERENCIAS RIESGO'!$C$36,INFORMACION!$F2382=REFERENCIAS!$C$24),16,IF(INFORMACION!$T2382='REFERENCIAS RIESGO'!$C$36,13,IF(INFORMACION!$F2382=REFERENCIAS!$C$24,10,7))),0)+VLOOKUP(L2382,REFERENCIAS!$C:$D,2,0)*VLOOKUP($L$2,PONDERADORES!A:P,IF(AND(INFORMACION!$T2382='REFERENCIAS RIESGO'!$C$36,INFORMACION!$F2382=REFERENCIAS!$C$24),16,IF(INFORMACION!$T2382='REFERENCIAS RIESGO'!$C$36,13,IF(INFORMACION!$F2382=REFERENCIAS!$C$24,10,7))),0)+VLOOKUP(F2382,REFERENCIAS!$C:$D,2,0)*VLOOKUP($F$2,PONDERADORES!A:P,IF(AND(INFORMACION!$T2382='REFERENCIAS RIESGO'!$C$36,INFORMACION!$F2382=REFERENCIAS!$C$24),16,IF(INFORMACION!$T2382='REFERENCIAS RIESGO'!$C$36,13,IF(INFORMACION!$F2382=REFERENCIAS!$C$24,10,7))),0)+VLOOKUP(T2382,REFERENCIAS!$C:$D,2,0)*VLOOKUP($T$2,PONDERADORES!A:P,IF(AND(INFORMACION!$T2382='REFERENCIAS RIESGO'!$C$36,INFORMACION!$F2382=REFERENCIAS!$C$24),16,IF(INFORMACION!$T2382='REFERENCIAS RIESGO'!$C$36,13,IF(INFORMACION!$F2382=REFERENCIAS!$C$24,10,7))),0)+VLOOKUP(IF(J2382&lt;=0.2,0.2,IF(AND(J2382&gt;0.2,J2382&lt;=0.4),0.4,IF(AND(J2382&gt;0.4,J2382&lt;=0.6),0.6,IF(AND(J2382&gt;0.6,J2382&lt;=0.8),0.8,IF(AND(J2382&gt;0.8,J2382&lt;=1),1))))),REFERENCIAS!$C:$D,2,0)*VLOOKUP($J$2,PONDERADORES!A:P,IF(AND(INFORMACION!$T2382='REFERENCIAS RIESGO'!$C$36,INFORMACION!$F2382=REFERENCIAS!$C$24),16,IF(INFORMACION!$T2382='REFERENCIAS RIESGO'!$C$36,13,IF(INFORMACION!$F2382=REFERENCIAS!$C$24,10,7))),0)</f>
        <v>#REF!</v>
      </c>
      <c r="Y2382" s="68">
        <f>+VLOOKUP(M2382,REFERENCIAS!$C:$D,2,0)*VLOOKUP($M$2,PONDERADORES!$A$7:$G$9,7,0)+VLOOKUP(N2382,REFERENCIAS!$C:$D,2,0)*VLOOKUP($N$2,PONDERADORES!$A$7:$G$9,7,0)+VLOOKUP(O2382,REFERENCIAS!$C:$D,2,0)*VLOOKUP($O$2,PONDERADORES!$A$7:$G$9,7,0)</f>
        <v>0.2</v>
      </c>
      <c r="Z2382" s="2">
        <f>+VLOOKUP(IF(R2382&lt;0.1,0,IF(AND(R2382&gt;=0.1,R2382&lt;0.2),0.1,IF(AND(R2382&gt;=0.2,R2382&lt;0.3),0.2,IF(R2382&gt;0.3,0.3,)))),REFERENCIAS!$C:$D,2,0)*VLOOKUP($R$2,PONDERADORES!$A$11:$G$11,7,0)</f>
        <v>15</v>
      </c>
      <c r="AA2382" s="92"/>
      <c r="AB2382" s="95" t="e">
        <f t="shared" ca="1" si="147"/>
        <v>#REF!</v>
      </c>
      <c r="AC2382" s="23" t="e">
        <f ca="1">IF(AB2382&gt;REFERENCIAS!$C$62,REFERENCIAS!$B$62,IF(AND(AB2382&gt;=REFERENCIAS!$C$63,AB2382&lt;REFERENCIAS!$D$63),REFERENCIAS!$B$63,IF(AND(AB2382&gt;REFERENCIAS!$C$64,AB2382&lt;=REFERENCIAS!$D$64),REFERENCIAS!$B$64,IF(AND(AB2382&gt;=REFERENCIAS!$C$65,AB2382&lt;REFERENCIAS!$D$65),REFERENCIAS!$B$65, "Revisar"))))</f>
        <v>#REF!</v>
      </c>
      <c r="AD2382" s="94" t="e">
        <f ca="1">VLOOKUP(AC2382,REFERENCIAS!$B$62:$G$65,4,FALSE)</f>
        <v>#REF!</v>
      </c>
    </row>
    <row r="2383" spans="1:30" ht="17.25" x14ac:dyDescent="0.25">
      <c r="A2383" s="74"/>
      <c r="B2383" s="19"/>
      <c r="C2383" s="19"/>
      <c r="D2383" s="50"/>
      <c r="E2383" s="73"/>
      <c r="F2383" s="74"/>
      <c r="G2383" s="9"/>
      <c r="H2383" s="48"/>
      <c r="I2383" s="49">
        <f t="shared" ca="1" si="145"/>
        <v>2022</v>
      </c>
      <c r="J2383" s="22">
        <f t="shared" ca="1" si="144"/>
        <v>1</v>
      </c>
      <c r="K2383" s="19"/>
      <c r="L2383" s="73"/>
      <c r="M2383" s="74"/>
      <c r="N2383" s="19"/>
      <c r="O2383" s="73"/>
      <c r="P2383" s="82">
        <v>1</v>
      </c>
      <c r="Q2383" s="24">
        <v>1</v>
      </c>
      <c r="R2383" s="81">
        <f t="shared" si="146"/>
        <v>1</v>
      </c>
      <c r="S2383" s="87"/>
      <c r="T2383" s="19"/>
      <c r="U2383" s="25"/>
      <c r="V2383" s="25"/>
      <c r="W2383" s="81"/>
      <c r="X2383" s="91" t="e">
        <f ca="1">+VLOOKUP(#REF!,REFERENCIAS!$C:$D,2,0)*VLOOKUP(#REF!,PONDERADORES!A:P,IF(AND(INFORMACION!$T2383='REFERENCIAS RIESGO'!$C$36,INFORMACION!$F2383=REFERENCIAS!$C$24),16,IF(INFORMACION!$T2383='REFERENCIAS RIESGO'!$C$36,13,IF(INFORMACION!$F2383=REFERENCIAS!$C$24,10,7))),0)+VLOOKUP(K2383,REFERENCIAS!$C:$D,2,0)*VLOOKUP($K$2,PONDERADORES!A:P,IF(AND(INFORMACION!$T2383='REFERENCIAS RIESGO'!$C$36,INFORMACION!$F2383=REFERENCIAS!$C$24),16,IF(INFORMACION!$T2383='REFERENCIAS RIESGO'!$C$36,13,IF(INFORMACION!$F2383=REFERENCIAS!$C$24,10,7))),0)+VLOOKUP(L2383,REFERENCIAS!$C:$D,2,0)*VLOOKUP($L$2,PONDERADORES!A:P,IF(AND(INFORMACION!$T2383='REFERENCIAS RIESGO'!$C$36,INFORMACION!$F2383=REFERENCIAS!$C$24),16,IF(INFORMACION!$T2383='REFERENCIAS RIESGO'!$C$36,13,IF(INFORMACION!$F2383=REFERENCIAS!$C$24,10,7))),0)+VLOOKUP(F2383,REFERENCIAS!$C:$D,2,0)*VLOOKUP($F$2,PONDERADORES!A:P,IF(AND(INFORMACION!$T2383='REFERENCIAS RIESGO'!$C$36,INFORMACION!$F2383=REFERENCIAS!$C$24),16,IF(INFORMACION!$T2383='REFERENCIAS RIESGO'!$C$36,13,IF(INFORMACION!$F2383=REFERENCIAS!$C$24,10,7))),0)+VLOOKUP(T2383,REFERENCIAS!$C:$D,2,0)*VLOOKUP($T$2,PONDERADORES!A:P,IF(AND(INFORMACION!$T2383='REFERENCIAS RIESGO'!$C$36,INFORMACION!$F2383=REFERENCIAS!$C$24),16,IF(INFORMACION!$T2383='REFERENCIAS RIESGO'!$C$36,13,IF(INFORMACION!$F2383=REFERENCIAS!$C$24,10,7))),0)+VLOOKUP(IF(J2383&lt;=0.2,0.2,IF(AND(J2383&gt;0.2,J2383&lt;=0.4),0.4,IF(AND(J2383&gt;0.4,J2383&lt;=0.6),0.6,IF(AND(J2383&gt;0.6,J2383&lt;=0.8),0.8,IF(AND(J2383&gt;0.8,J2383&lt;=1),1))))),REFERENCIAS!$C:$D,2,0)*VLOOKUP($J$2,PONDERADORES!A:P,IF(AND(INFORMACION!$T2383='REFERENCIAS RIESGO'!$C$36,INFORMACION!$F2383=REFERENCIAS!$C$24),16,IF(INFORMACION!$T2383='REFERENCIAS RIESGO'!$C$36,13,IF(INFORMACION!$F2383=REFERENCIAS!$C$24,10,7))),0)</f>
        <v>#REF!</v>
      </c>
      <c r="Y2383" s="68">
        <f>+VLOOKUP(M2383,REFERENCIAS!$C:$D,2,0)*VLOOKUP($M$2,PONDERADORES!$A$7:$G$9,7,0)+VLOOKUP(N2383,REFERENCIAS!$C:$D,2,0)*VLOOKUP($N$2,PONDERADORES!$A$7:$G$9,7,0)+VLOOKUP(O2383,REFERENCIAS!$C:$D,2,0)*VLOOKUP($O$2,PONDERADORES!$A$7:$G$9,7,0)</f>
        <v>0.2</v>
      </c>
      <c r="Z2383" s="2">
        <f>+VLOOKUP(IF(R2383&lt;0.1,0,IF(AND(R2383&gt;=0.1,R2383&lt;0.2),0.1,IF(AND(R2383&gt;=0.2,R2383&lt;0.3),0.2,IF(R2383&gt;0.3,0.3,)))),REFERENCIAS!$C:$D,2,0)*VLOOKUP($R$2,PONDERADORES!$A$11:$G$11,7,0)</f>
        <v>15</v>
      </c>
      <c r="AA2383" s="92"/>
      <c r="AB2383" s="95" t="e">
        <f t="shared" ca="1" si="147"/>
        <v>#REF!</v>
      </c>
      <c r="AC2383" s="23" t="e">
        <f ca="1">IF(AB2383&gt;REFERENCIAS!$C$62,REFERENCIAS!$B$62,IF(AND(AB2383&gt;=REFERENCIAS!$C$63,AB2383&lt;REFERENCIAS!$D$63),REFERENCIAS!$B$63,IF(AND(AB2383&gt;REFERENCIAS!$C$64,AB2383&lt;=REFERENCIAS!$D$64),REFERENCIAS!$B$64,IF(AND(AB2383&gt;=REFERENCIAS!$C$65,AB2383&lt;REFERENCIAS!$D$65),REFERENCIAS!$B$65, "Revisar"))))</f>
        <v>#REF!</v>
      </c>
      <c r="AD2383" s="94" t="e">
        <f ca="1">VLOOKUP(AC2383,REFERENCIAS!$B$62:$G$65,4,FALSE)</f>
        <v>#REF!</v>
      </c>
    </row>
    <row r="2384" spans="1:30" ht="17.25" x14ac:dyDescent="0.25">
      <c r="A2384" s="74"/>
      <c r="B2384" s="19"/>
      <c r="C2384" s="19"/>
      <c r="D2384" s="50"/>
      <c r="E2384" s="73"/>
      <c r="F2384" s="74"/>
      <c r="G2384" s="9"/>
      <c r="H2384" s="48"/>
      <c r="I2384" s="49">
        <f t="shared" ca="1" si="145"/>
        <v>2022</v>
      </c>
      <c r="J2384" s="22">
        <f t="shared" ca="1" si="144"/>
        <v>1</v>
      </c>
      <c r="K2384" s="19"/>
      <c r="L2384" s="73"/>
      <c r="M2384" s="74"/>
      <c r="N2384" s="19"/>
      <c r="O2384" s="73"/>
      <c r="P2384" s="82">
        <v>1</v>
      </c>
      <c r="Q2384" s="24">
        <v>1</v>
      </c>
      <c r="R2384" s="81">
        <f t="shared" si="146"/>
        <v>1</v>
      </c>
      <c r="S2384" s="87"/>
      <c r="T2384" s="19"/>
      <c r="U2384" s="25"/>
      <c r="V2384" s="25"/>
      <c r="W2384" s="81"/>
      <c r="X2384" s="91" t="e">
        <f ca="1">+VLOOKUP(#REF!,REFERENCIAS!$C:$D,2,0)*VLOOKUP(#REF!,PONDERADORES!A:P,IF(AND(INFORMACION!$T2384='REFERENCIAS RIESGO'!$C$36,INFORMACION!$F2384=REFERENCIAS!$C$24),16,IF(INFORMACION!$T2384='REFERENCIAS RIESGO'!$C$36,13,IF(INFORMACION!$F2384=REFERENCIAS!$C$24,10,7))),0)+VLOOKUP(K2384,REFERENCIAS!$C:$D,2,0)*VLOOKUP($K$2,PONDERADORES!A:P,IF(AND(INFORMACION!$T2384='REFERENCIAS RIESGO'!$C$36,INFORMACION!$F2384=REFERENCIAS!$C$24),16,IF(INFORMACION!$T2384='REFERENCIAS RIESGO'!$C$36,13,IF(INFORMACION!$F2384=REFERENCIAS!$C$24,10,7))),0)+VLOOKUP(L2384,REFERENCIAS!$C:$D,2,0)*VLOOKUP($L$2,PONDERADORES!A:P,IF(AND(INFORMACION!$T2384='REFERENCIAS RIESGO'!$C$36,INFORMACION!$F2384=REFERENCIAS!$C$24),16,IF(INFORMACION!$T2384='REFERENCIAS RIESGO'!$C$36,13,IF(INFORMACION!$F2384=REFERENCIAS!$C$24,10,7))),0)+VLOOKUP(F2384,REFERENCIAS!$C:$D,2,0)*VLOOKUP($F$2,PONDERADORES!A:P,IF(AND(INFORMACION!$T2384='REFERENCIAS RIESGO'!$C$36,INFORMACION!$F2384=REFERENCIAS!$C$24),16,IF(INFORMACION!$T2384='REFERENCIAS RIESGO'!$C$36,13,IF(INFORMACION!$F2384=REFERENCIAS!$C$24,10,7))),0)+VLOOKUP(T2384,REFERENCIAS!$C:$D,2,0)*VLOOKUP($T$2,PONDERADORES!A:P,IF(AND(INFORMACION!$T2384='REFERENCIAS RIESGO'!$C$36,INFORMACION!$F2384=REFERENCIAS!$C$24),16,IF(INFORMACION!$T2384='REFERENCIAS RIESGO'!$C$36,13,IF(INFORMACION!$F2384=REFERENCIAS!$C$24,10,7))),0)+VLOOKUP(IF(J2384&lt;=0.2,0.2,IF(AND(J2384&gt;0.2,J2384&lt;=0.4),0.4,IF(AND(J2384&gt;0.4,J2384&lt;=0.6),0.6,IF(AND(J2384&gt;0.6,J2384&lt;=0.8),0.8,IF(AND(J2384&gt;0.8,J2384&lt;=1),1))))),REFERENCIAS!$C:$D,2,0)*VLOOKUP($J$2,PONDERADORES!A:P,IF(AND(INFORMACION!$T2384='REFERENCIAS RIESGO'!$C$36,INFORMACION!$F2384=REFERENCIAS!$C$24),16,IF(INFORMACION!$T2384='REFERENCIAS RIESGO'!$C$36,13,IF(INFORMACION!$F2384=REFERENCIAS!$C$24,10,7))),0)</f>
        <v>#REF!</v>
      </c>
      <c r="Y2384" s="68">
        <f>+VLOOKUP(M2384,REFERENCIAS!$C:$D,2,0)*VLOOKUP($M$2,PONDERADORES!$A$7:$G$9,7,0)+VLOOKUP(N2384,REFERENCIAS!$C:$D,2,0)*VLOOKUP($N$2,PONDERADORES!$A$7:$G$9,7,0)+VLOOKUP(O2384,REFERENCIAS!$C:$D,2,0)*VLOOKUP($O$2,PONDERADORES!$A$7:$G$9,7,0)</f>
        <v>0.2</v>
      </c>
      <c r="Z2384" s="2">
        <f>+VLOOKUP(IF(R2384&lt;0.1,0,IF(AND(R2384&gt;=0.1,R2384&lt;0.2),0.1,IF(AND(R2384&gt;=0.2,R2384&lt;0.3),0.2,IF(R2384&gt;0.3,0.3,)))),REFERENCIAS!$C:$D,2,0)*VLOOKUP($R$2,PONDERADORES!$A$11:$G$11,7,0)</f>
        <v>15</v>
      </c>
      <c r="AA2384" s="92"/>
      <c r="AB2384" s="95" t="e">
        <f t="shared" ca="1" si="147"/>
        <v>#REF!</v>
      </c>
      <c r="AC2384" s="23" t="e">
        <f ca="1">IF(AB2384&gt;REFERENCIAS!$C$62,REFERENCIAS!$B$62,IF(AND(AB2384&gt;=REFERENCIAS!$C$63,AB2384&lt;REFERENCIAS!$D$63),REFERENCIAS!$B$63,IF(AND(AB2384&gt;REFERENCIAS!$C$64,AB2384&lt;=REFERENCIAS!$D$64),REFERENCIAS!$B$64,IF(AND(AB2384&gt;=REFERENCIAS!$C$65,AB2384&lt;REFERENCIAS!$D$65),REFERENCIAS!$B$65, "Revisar"))))</f>
        <v>#REF!</v>
      </c>
      <c r="AD2384" s="94" t="e">
        <f ca="1">VLOOKUP(AC2384,REFERENCIAS!$B$62:$G$65,4,FALSE)</f>
        <v>#REF!</v>
      </c>
    </row>
    <row r="2385" spans="1:30" ht="17.25" x14ac:dyDescent="0.25">
      <c r="A2385" s="74"/>
      <c r="B2385" s="19"/>
      <c r="C2385" s="19"/>
      <c r="D2385" s="50"/>
      <c r="E2385" s="73"/>
      <c r="F2385" s="74"/>
      <c r="G2385" s="9"/>
      <c r="H2385" s="48"/>
      <c r="I2385" s="49">
        <f t="shared" ca="1" si="145"/>
        <v>2022</v>
      </c>
      <c r="J2385" s="22">
        <f t="shared" ca="1" si="144"/>
        <v>1</v>
      </c>
      <c r="K2385" s="19"/>
      <c r="L2385" s="73"/>
      <c r="M2385" s="74"/>
      <c r="N2385" s="19"/>
      <c r="O2385" s="73"/>
      <c r="P2385" s="82">
        <v>1</v>
      </c>
      <c r="Q2385" s="24">
        <v>1</v>
      </c>
      <c r="R2385" s="81">
        <f t="shared" si="146"/>
        <v>1</v>
      </c>
      <c r="S2385" s="87"/>
      <c r="T2385" s="19"/>
      <c r="U2385" s="25"/>
      <c r="V2385" s="25"/>
      <c r="W2385" s="81"/>
      <c r="X2385" s="91" t="e">
        <f ca="1">+VLOOKUP(#REF!,REFERENCIAS!$C:$D,2,0)*VLOOKUP(#REF!,PONDERADORES!A:P,IF(AND(INFORMACION!$T2385='REFERENCIAS RIESGO'!$C$36,INFORMACION!$F2385=REFERENCIAS!$C$24),16,IF(INFORMACION!$T2385='REFERENCIAS RIESGO'!$C$36,13,IF(INFORMACION!$F2385=REFERENCIAS!$C$24,10,7))),0)+VLOOKUP(K2385,REFERENCIAS!$C:$D,2,0)*VLOOKUP($K$2,PONDERADORES!A:P,IF(AND(INFORMACION!$T2385='REFERENCIAS RIESGO'!$C$36,INFORMACION!$F2385=REFERENCIAS!$C$24),16,IF(INFORMACION!$T2385='REFERENCIAS RIESGO'!$C$36,13,IF(INFORMACION!$F2385=REFERENCIAS!$C$24,10,7))),0)+VLOOKUP(L2385,REFERENCIAS!$C:$D,2,0)*VLOOKUP($L$2,PONDERADORES!A:P,IF(AND(INFORMACION!$T2385='REFERENCIAS RIESGO'!$C$36,INFORMACION!$F2385=REFERENCIAS!$C$24),16,IF(INFORMACION!$T2385='REFERENCIAS RIESGO'!$C$36,13,IF(INFORMACION!$F2385=REFERENCIAS!$C$24,10,7))),0)+VLOOKUP(F2385,REFERENCIAS!$C:$D,2,0)*VLOOKUP($F$2,PONDERADORES!A:P,IF(AND(INFORMACION!$T2385='REFERENCIAS RIESGO'!$C$36,INFORMACION!$F2385=REFERENCIAS!$C$24),16,IF(INFORMACION!$T2385='REFERENCIAS RIESGO'!$C$36,13,IF(INFORMACION!$F2385=REFERENCIAS!$C$24,10,7))),0)+VLOOKUP(T2385,REFERENCIAS!$C:$D,2,0)*VLOOKUP($T$2,PONDERADORES!A:P,IF(AND(INFORMACION!$T2385='REFERENCIAS RIESGO'!$C$36,INFORMACION!$F2385=REFERENCIAS!$C$24),16,IF(INFORMACION!$T2385='REFERENCIAS RIESGO'!$C$36,13,IF(INFORMACION!$F2385=REFERENCIAS!$C$24,10,7))),0)+VLOOKUP(IF(J2385&lt;=0.2,0.2,IF(AND(J2385&gt;0.2,J2385&lt;=0.4),0.4,IF(AND(J2385&gt;0.4,J2385&lt;=0.6),0.6,IF(AND(J2385&gt;0.6,J2385&lt;=0.8),0.8,IF(AND(J2385&gt;0.8,J2385&lt;=1),1))))),REFERENCIAS!$C:$D,2,0)*VLOOKUP($J$2,PONDERADORES!A:P,IF(AND(INFORMACION!$T2385='REFERENCIAS RIESGO'!$C$36,INFORMACION!$F2385=REFERENCIAS!$C$24),16,IF(INFORMACION!$T2385='REFERENCIAS RIESGO'!$C$36,13,IF(INFORMACION!$F2385=REFERENCIAS!$C$24,10,7))),0)</f>
        <v>#REF!</v>
      </c>
      <c r="Y2385" s="68">
        <f>+VLOOKUP(M2385,REFERENCIAS!$C:$D,2,0)*VLOOKUP($M$2,PONDERADORES!$A$7:$G$9,7,0)+VLOOKUP(N2385,REFERENCIAS!$C:$D,2,0)*VLOOKUP($N$2,PONDERADORES!$A$7:$G$9,7,0)+VLOOKUP(O2385,REFERENCIAS!$C:$D,2,0)*VLOOKUP($O$2,PONDERADORES!$A$7:$G$9,7,0)</f>
        <v>0.2</v>
      </c>
      <c r="Z2385" s="2">
        <f>+VLOOKUP(IF(R2385&lt;0.1,0,IF(AND(R2385&gt;=0.1,R2385&lt;0.2),0.1,IF(AND(R2385&gt;=0.2,R2385&lt;0.3),0.2,IF(R2385&gt;0.3,0.3,)))),REFERENCIAS!$C:$D,2,0)*VLOOKUP($R$2,PONDERADORES!$A$11:$G$11,7,0)</f>
        <v>15</v>
      </c>
      <c r="AA2385" s="92"/>
      <c r="AB2385" s="95" t="e">
        <f t="shared" ca="1" si="147"/>
        <v>#REF!</v>
      </c>
      <c r="AC2385" s="23" t="e">
        <f ca="1">IF(AB2385&gt;REFERENCIAS!$C$62,REFERENCIAS!$B$62,IF(AND(AB2385&gt;=REFERENCIAS!$C$63,AB2385&lt;REFERENCIAS!$D$63),REFERENCIAS!$B$63,IF(AND(AB2385&gt;REFERENCIAS!$C$64,AB2385&lt;=REFERENCIAS!$D$64),REFERENCIAS!$B$64,IF(AND(AB2385&gt;=REFERENCIAS!$C$65,AB2385&lt;REFERENCIAS!$D$65),REFERENCIAS!$B$65, "Revisar"))))</f>
        <v>#REF!</v>
      </c>
      <c r="AD2385" s="94" t="e">
        <f ca="1">VLOOKUP(AC2385,REFERENCIAS!$B$62:$G$65,4,FALSE)</f>
        <v>#REF!</v>
      </c>
    </row>
    <row r="2386" spans="1:30" ht="17.25" x14ac:dyDescent="0.25">
      <c r="A2386" s="74"/>
      <c r="B2386" s="19"/>
      <c r="C2386" s="19"/>
      <c r="D2386" s="50"/>
      <c r="E2386" s="73"/>
      <c r="F2386" s="74"/>
      <c r="G2386" s="9"/>
      <c r="H2386" s="48"/>
      <c r="I2386" s="49">
        <f t="shared" ca="1" si="145"/>
        <v>2022</v>
      </c>
      <c r="J2386" s="22">
        <f t="shared" ca="1" si="144"/>
        <v>1</v>
      </c>
      <c r="K2386" s="19"/>
      <c r="L2386" s="73"/>
      <c r="M2386" s="74"/>
      <c r="N2386" s="19"/>
      <c r="O2386" s="73"/>
      <c r="P2386" s="82">
        <v>1</v>
      </c>
      <c r="Q2386" s="24">
        <v>1</v>
      </c>
      <c r="R2386" s="81">
        <f t="shared" si="146"/>
        <v>1</v>
      </c>
      <c r="S2386" s="87"/>
      <c r="T2386" s="19"/>
      <c r="U2386" s="25"/>
      <c r="V2386" s="25"/>
      <c r="W2386" s="81"/>
      <c r="X2386" s="91" t="e">
        <f ca="1">+VLOOKUP(#REF!,REFERENCIAS!$C:$D,2,0)*VLOOKUP(#REF!,PONDERADORES!A:P,IF(AND(INFORMACION!$T2386='REFERENCIAS RIESGO'!$C$36,INFORMACION!$F2386=REFERENCIAS!$C$24),16,IF(INFORMACION!$T2386='REFERENCIAS RIESGO'!$C$36,13,IF(INFORMACION!$F2386=REFERENCIAS!$C$24,10,7))),0)+VLOOKUP(K2386,REFERENCIAS!$C:$D,2,0)*VLOOKUP($K$2,PONDERADORES!A:P,IF(AND(INFORMACION!$T2386='REFERENCIAS RIESGO'!$C$36,INFORMACION!$F2386=REFERENCIAS!$C$24),16,IF(INFORMACION!$T2386='REFERENCIAS RIESGO'!$C$36,13,IF(INFORMACION!$F2386=REFERENCIAS!$C$24,10,7))),0)+VLOOKUP(L2386,REFERENCIAS!$C:$D,2,0)*VLOOKUP($L$2,PONDERADORES!A:P,IF(AND(INFORMACION!$T2386='REFERENCIAS RIESGO'!$C$36,INFORMACION!$F2386=REFERENCIAS!$C$24),16,IF(INFORMACION!$T2386='REFERENCIAS RIESGO'!$C$36,13,IF(INFORMACION!$F2386=REFERENCIAS!$C$24,10,7))),0)+VLOOKUP(F2386,REFERENCIAS!$C:$D,2,0)*VLOOKUP($F$2,PONDERADORES!A:P,IF(AND(INFORMACION!$T2386='REFERENCIAS RIESGO'!$C$36,INFORMACION!$F2386=REFERENCIAS!$C$24),16,IF(INFORMACION!$T2386='REFERENCIAS RIESGO'!$C$36,13,IF(INFORMACION!$F2386=REFERENCIAS!$C$24,10,7))),0)+VLOOKUP(T2386,REFERENCIAS!$C:$D,2,0)*VLOOKUP($T$2,PONDERADORES!A:P,IF(AND(INFORMACION!$T2386='REFERENCIAS RIESGO'!$C$36,INFORMACION!$F2386=REFERENCIAS!$C$24),16,IF(INFORMACION!$T2386='REFERENCIAS RIESGO'!$C$36,13,IF(INFORMACION!$F2386=REFERENCIAS!$C$24,10,7))),0)+VLOOKUP(IF(J2386&lt;=0.2,0.2,IF(AND(J2386&gt;0.2,J2386&lt;=0.4),0.4,IF(AND(J2386&gt;0.4,J2386&lt;=0.6),0.6,IF(AND(J2386&gt;0.6,J2386&lt;=0.8),0.8,IF(AND(J2386&gt;0.8,J2386&lt;=1),1))))),REFERENCIAS!$C:$D,2,0)*VLOOKUP($J$2,PONDERADORES!A:P,IF(AND(INFORMACION!$T2386='REFERENCIAS RIESGO'!$C$36,INFORMACION!$F2386=REFERENCIAS!$C$24),16,IF(INFORMACION!$T2386='REFERENCIAS RIESGO'!$C$36,13,IF(INFORMACION!$F2386=REFERENCIAS!$C$24,10,7))),0)</f>
        <v>#REF!</v>
      </c>
      <c r="Y2386" s="68">
        <f>+VLOOKUP(M2386,REFERENCIAS!$C:$D,2,0)*VLOOKUP($M$2,PONDERADORES!$A$7:$G$9,7,0)+VLOOKUP(N2386,REFERENCIAS!$C:$D,2,0)*VLOOKUP($N$2,PONDERADORES!$A$7:$G$9,7,0)+VLOOKUP(O2386,REFERENCIAS!$C:$D,2,0)*VLOOKUP($O$2,PONDERADORES!$A$7:$G$9,7,0)</f>
        <v>0.2</v>
      </c>
      <c r="Z2386" s="2">
        <f>+VLOOKUP(IF(R2386&lt;0.1,0,IF(AND(R2386&gt;=0.1,R2386&lt;0.2),0.1,IF(AND(R2386&gt;=0.2,R2386&lt;0.3),0.2,IF(R2386&gt;0.3,0.3,)))),REFERENCIAS!$C:$D,2,0)*VLOOKUP($R$2,PONDERADORES!$A$11:$G$11,7,0)</f>
        <v>15</v>
      </c>
      <c r="AA2386" s="92"/>
      <c r="AB2386" s="95" t="e">
        <f t="shared" ca="1" si="147"/>
        <v>#REF!</v>
      </c>
      <c r="AC2386" s="23" t="e">
        <f ca="1">IF(AB2386&gt;REFERENCIAS!$C$62,REFERENCIAS!$B$62,IF(AND(AB2386&gt;=REFERENCIAS!$C$63,AB2386&lt;REFERENCIAS!$D$63),REFERENCIAS!$B$63,IF(AND(AB2386&gt;REFERENCIAS!$C$64,AB2386&lt;=REFERENCIAS!$D$64),REFERENCIAS!$B$64,IF(AND(AB2386&gt;=REFERENCIAS!$C$65,AB2386&lt;REFERENCIAS!$D$65),REFERENCIAS!$B$65, "Revisar"))))</f>
        <v>#REF!</v>
      </c>
      <c r="AD2386" s="94" t="e">
        <f ca="1">VLOOKUP(AC2386,REFERENCIAS!$B$62:$G$65,4,FALSE)</f>
        <v>#REF!</v>
      </c>
    </row>
    <row r="2387" spans="1:30" ht="17.25" x14ac:dyDescent="0.25">
      <c r="A2387" s="74"/>
      <c r="B2387" s="19"/>
      <c r="C2387" s="19"/>
      <c r="D2387" s="50"/>
      <c r="E2387" s="73"/>
      <c r="F2387" s="74"/>
      <c r="G2387" s="9"/>
      <c r="H2387" s="48"/>
      <c r="I2387" s="49">
        <f t="shared" ca="1" si="145"/>
        <v>2022</v>
      </c>
      <c r="J2387" s="22">
        <f t="shared" ca="1" si="144"/>
        <v>1</v>
      </c>
      <c r="K2387" s="19"/>
      <c r="L2387" s="73"/>
      <c r="M2387" s="74"/>
      <c r="N2387" s="19"/>
      <c r="O2387" s="73"/>
      <c r="P2387" s="82">
        <v>1</v>
      </c>
      <c r="Q2387" s="24">
        <v>1</v>
      </c>
      <c r="R2387" s="81">
        <f t="shared" si="146"/>
        <v>1</v>
      </c>
      <c r="S2387" s="87"/>
      <c r="T2387" s="19"/>
      <c r="U2387" s="25"/>
      <c r="V2387" s="25"/>
      <c r="W2387" s="81"/>
      <c r="X2387" s="91" t="e">
        <f ca="1">+VLOOKUP(#REF!,REFERENCIAS!$C:$D,2,0)*VLOOKUP(#REF!,PONDERADORES!A:P,IF(AND(INFORMACION!$T2387='REFERENCIAS RIESGO'!$C$36,INFORMACION!$F2387=REFERENCIAS!$C$24),16,IF(INFORMACION!$T2387='REFERENCIAS RIESGO'!$C$36,13,IF(INFORMACION!$F2387=REFERENCIAS!$C$24,10,7))),0)+VLOOKUP(K2387,REFERENCIAS!$C:$D,2,0)*VLOOKUP($K$2,PONDERADORES!A:P,IF(AND(INFORMACION!$T2387='REFERENCIAS RIESGO'!$C$36,INFORMACION!$F2387=REFERENCIAS!$C$24),16,IF(INFORMACION!$T2387='REFERENCIAS RIESGO'!$C$36,13,IF(INFORMACION!$F2387=REFERENCIAS!$C$24,10,7))),0)+VLOOKUP(L2387,REFERENCIAS!$C:$D,2,0)*VLOOKUP($L$2,PONDERADORES!A:P,IF(AND(INFORMACION!$T2387='REFERENCIAS RIESGO'!$C$36,INFORMACION!$F2387=REFERENCIAS!$C$24),16,IF(INFORMACION!$T2387='REFERENCIAS RIESGO'!$C$36,13,IF(INFORMACION!$F2387=REFERENCIAS!$C$24,10,7))),0)+VLOOKUP(F2387,REFERENCIAS!$C:$D,2,0)*VLOOKUP($F$2,PONDERADORES!A:P,IF(AND(INFORMACION!$T2387='REFERENCIAS RIESGO'!$C$36,INFORMACION!$F2387=REFERENCIAS!$C$24),16,IF(INFORMACION!$T2387='REFERENCIAS RIESGO'!$C$36,13,IF(INFORMACION!$F2387=REFERENCIAS!$C$24,10,7))),0)+VLOOKUP(T2387,REFERENCIAS!$C:$D,2,0)*VLOOKUP($T$2,PONDERADORES!A:P,IF(AND(INFORMACION!$T2387='REFERENCIAS RIESGO'!$C$36,INFORMACION!$F2387=REFERENCIAS!$C$24),16,IF(INFORMACION!$T2387='REFERENCIAS RIESGO'!$C$36,13,IF(INFORMACION!$F2387=REFERENCIAS!$C$24,10,7))),0)+VLOOKUP(IF(J2387&lt;=0.2,0.2,IF(AND(J2387&gt;0.2,J2387&lt;=0.4),0.4,IF(AND(J2387&gt;0.4,J2387&lt;=0.6),0.6,IF(AND(J2387&gt;0.6,J2387&lt;=0.8),0.8,IF(AND(J2387&gt;0.8,J2387&lt;=1),1))))),REFERENCIAS!$C:$D,2,0)*VLOOKUP($J$2,PONDERADORES!A:P,IF(AND(INFORMACION!$T2387='REFERENCIAS RIESGO'!$C$36,INFORMACION!$F2387=REFERENCIAS!$C$24),16,IF(INFORMACION!$T2387='REFERENCIAS RIESGO'!$C$36,13,IF(INFORMACION!$F2387=REFERENCIAS!$C$24,10,7))),0)</f>
        <v>#REF!</v>
      </c>
      <c r="Y2387" s="68">
        <f>+VLOOKUP(M2387,REFERENCIAS!$C:$D,2,0)*VLOOKUP($M$2,PONDERADORES!$A$7:$G$9,7,0)+VLOOKUP(N2387,REFERENCIAS!$C:$D,2,0)*VLOOKUP($N$2,PONDERADORES!$A$7:$G$9,7,0)+VLOOKUP(O2387,REFERENCIAS!$C:$D,2,0)*VLOOKUP($O$2,PONDERADORES!$A$7:$G$9,7,0)</f>
        <v>0.2</v>
      </c>
      <c r="Z2387" s="2">
        <f>+VLOOKUP(IF(R2387&lt;0.1,0,IF(AND(R2387&gt;=0.1,R2387&lt;0.2),0.1,IF(AND(R2387&gt;=0.2,R2387&lt;0.3),0.2,IF(R2387&gt;0.3,0.3,)))),REFERENCIAS!$C:$D,2,0)*VLOOKUP($R$2,PONDERADORES!$A$11:$G$11,7,0)</f>
        <v>15</v>
      </c>
      <c r="AA2387" s="92"/>
      <c r="AB2387" s="95" t="e">
        <f t="shared" ca="1" si="147"/>
        <v>#REF!</v>
      </c>
      <c r="AC2387" s="23" t="e">
        <f ca="1">IF(AB2387&gt;REFERENCIAS!$C$62,REFERENCIAS!$B$62,IF(AND(AB2387&gt;=REFERENCIAS!$C$63,AB2387&lt;REFERENCIAS!$D$63),REFERENCIAS!$B$63,IF(AND(AB2387&gt;REFERENCIAS!$C$64,AB2387&lt;=REFERENCIAS!$D$64),REFERENCIAS!$B$64,IF(AND(AB2387&gt;=REFERENCIAS!$C$65,AB2387&lt;REFERENCIAS!$D$65),REFERENCIAS!$B$65, "Revisar"))))</f>
        <v>#REF!</v>
      </c>
      <c r="AD2387" s="94" t="e">
        <f ca="1">VLOOKUP(AC2387,REFERENCIAS!$B$62:$G$65,4,FALSE)</f>
        <v>#REF!</v>
      </c>
    </row>
    <row r="2388" spans="1:30" ht="17.25" x14ac:dyDescent="0.25">
      <c r="A2388" s="74"/>
      <c r="B2388" s="19"/>
      <c r="C2388" s="19"/>
      <c r="D2388" s="50"/>
      <c r="E2388" s="73"/>
      <c r="F2388" s="74"/>
      <c r="G2388" s="9"/>
      <c r="H2388" s="48"/>
      <c r="I2388" s="49">
        <f t="shared" ca="1" si="145"/>
        <v>2022</v>
      </c>
      <c r="J2388" s="22">
        <f t="shared" ca="1" si="144"/>
        <v>1</v>
      </c>
      <c r="K2388" s="19"/>
      <c r="L2388" s="73"/>
      <c r="M2388" s="74"/>
      <c r="N2388" s="19"/>
      <c r="O2388" s="73"/>
      <c r="P2388" s="82">
        <v>1</v>
      </c>
      <c r="Q2388" s="24">
        <v>1</v>
      </c>
      <c r="R2388" s="81">
        <f t="shared" si="146"/>
        <v>1</v>
      </c>
      <c r="S2388" s="87"/>
      <c r="T2388" s="19"/>
      <c r="U2388" s="25"/>
      <c r="V2388" s="25"/>
      <c r="W2388" s="81"/>
      <c r="X2388" s="91" t="e">
        <f ca="1">+VLOOKUP(#REF!,REFERENCIAS!$C:$D,2,0)*VLOOKUP(#REF!,PONDERADORES!A:P,IF(AND(INFORMACION!$T2388='REFERENCIAS RIESGO'!$C$36,INFORMACION!$F2388=REFERENCIAS!$C$24),16,IF(INFORMACION!$T2388='REFERENCIAS RIESGO'!$C$36,13,IF(INFORMACION!$F2388=REFERENCIAS!$C$24,10,7))),0)+VLOOKUP(K2388,REFERENCIAS!$C:$D,2,0)*VLOOKUP($K$2,PONDERADORES!A:P,IF(AND(INFORMACION!$T2388='REFERENCIAS RIESGO'!$C$36,INFORMACION!$F2388=REFERENCIAS!$C$24),16,IF(INFORMACION!$T2388='REFERENCIAS RIESGO'!$C$36,13,IF(INFORMACION!$F2388=REFERENCIAS!$C$24,10,7))),0)+VLOOKUP(L2388,REFERENCIAS!$C:$D,2,0)*VLOOKUP($L$2,PONDERADORES!A:P,IF(AND(INFORMACION!$T2388='REFERENCIAS RIESGO'!$C$36,INFORMACION!$F2388=REFERENCIAS!$C$24),16,IF(INFORMACION!$T2388='REFERENCIAS RIESGO'!$C$36,13,IF(INFORMACION!$F2388=REFERENCIAS!$C$24,10,7))),0)+VLOOKUP(F2388,REFERENCIAS!$C:$D,2,0)*VLOOKUP($F$2,PONDERADORES!A:P,IF(AND(INFORMACION!$T2388='REFERENCIAS RIESGO'!$C$36,INFORMACION!$F2388=REFERENCIAS!$C$24),16,IF(INFORMACION!$T2388='REFERENCIAS RIESGO'!$C$36,13,IF(INFORMACION!$F2388=REFERENCIAS!$C$24,10,7))),0)+VLOOKUP(T2388,REFERENCIAS!$C:$D,2,0)*VLOOKUP($T$2,PONDERADORES!A:P,IF(AND(INFORMACION!$T2388='REFERENCIAS RIESGO'!$C$36,INFORMACION!$F2388=REFERENCIAS!$C$24),16,IF(INFORMACION!$T2388='REFERENCIAS RIESGO'!$C$36,13,IF(INFORMACION!$F2388=REFERENCIAS!$C$24,10,7))),0)+VLOOKUP(IF(J2388&lt;=0.2,0.2,IF(AND(J2388&gt;0.2,J2388&lt;=0.4),0.4,IF(AND(J2388&gt;0.4,J2388&lt;=0.6),0.6,IF(AND(J2388&gt;0.6,J2388&lt;=0.8),0.8,IF(AND(J2388&gt;0.8,J2388&lt;=1),1))))),REFERENCIAS!$C:$D,2,0)*VLOOKUP($J$2,PONDERADORES!A:P,IF(AND(INFORMACION!$T2388='REFERENCIAS RIESGO'!$C$36,INFORMACION!$F2388=REFERENCIAS!$C$24),16,IF(INFORMACION!$T2388='REFERENCIAS RIESGO'!$C$36,13,IF(INFORMACION!$F2388=REFERENCIAS!$C$24,10,7))),0)</f>
        <v>#REF!</v>
      </c>
      <c r="Y2388" s="68">
        <f>+VLOOKUP(M2388,REFERENCIAS!$C:$D,2,0)*VLOOKUP($M$2,PONDERADORES!$A$7:$G$9,7,0)+VLOOKUP(N2388,REFERENCIAS!$C:$D,2,0)*VLOOKUP($N$2,PONDERADORES!$A$7:$G$9,7,0)+VLOOKUP(O2388,REFERENCIAS!$C:$D,2,0)*VLOOKUP($O$2,PONDERADORES!$A$7:$G$9,7,0)</f>
        <v>0.2</v>
      </c>
      <c r="Z2388" s="2">
        <f>+VLOOKUP(IF(R2388&lt;0.1,0,IF(AND(R2388&gt;=0.1,R2388&lt;0.2),0.1,IF(AND(R2388&gt;=0.2,R2388&lt;0.3),0.2,IF(R2388&gt;0.3,0.3,)))),REFERENCIAS!$C:$D,2,0)*VLOOKUP($R$2,PONDERADORES!$A$11:$G$11,7,0)</f>
        <v>15</v>
      </c>
      <c r="AA2388" s="92"/>
      <c r="AB2388" s="95" t="e">
        <f t="shared" ca="1" si="147"/>
        <v>#REF!</v>
      </c>
      <c r="AC2388" s="23" t="e">
        <f ca="1">IF(AB2388&gt;REFERENCIAS!$C$62,REFERENCIAS!$B$62,IF(AND(AB2388&gt;=REFERENCIAS!$C$63,AB2388&lt;REFERENCIAS!$D$63),REFERENCIAS!$B$63,IF(AND(AB2388&gt;REFERENCIAS!$C$64,AB2388&lt;=REFERENCIAS!$D$64),REFERENCIAS!$B$64,IF(AND(AB2388&gt;=REFERENCIAS!$C$65,AB2388&lt;REFERENCIAS!$D$65),REFERENCIAS!$B$65, "Revisar"))))</f>
        <v>#REF!</v>
      </c>
      <c r="AD2388" s="94" t="e">
        <f ca="1">VLOOKUP(AC2388,REFERENCIAS!$B$62:$G$65,4,FALSE)</f>
        <v>#REF!</v>
      </c>
    </row>
    <row r="2389" spans="1:30" ht="17.25" x14ac:dyDescent="0.25">
      <c r="A2389" s="74"/>
      <c r="B2389" s="19"/>
      <c r="C2389" s="19"/>
      <c r="D2389" s="50"/>
      <c r="E2389" s="73"/>
      <c r="F2389" s="74"/>
      <c r="G2389" s="9"/>
      <c r="H2389" s="48"/>
      <c r="I2389" s="49">
        <f t="shared" ca="1" si="145"/>
        <v>2022</v>
      </c>
      <c r="J2389" s="22">
        <f t="shared" ca="1" si="144"/>
        <v>1</v>
      </c>
      <c r="K2389" s="19"/>
      <c r="L2389" s="73"/>
      <c r="M2389" s="74"/>
      <c r="N2389" s="19"/>
      <c r="O2389" s="73"/>
      <c r="P2389" s="82">
        <v>1</v>
      </c>
      <c r="Q2389" s="24">
        <v>1</v>
      </c>
      <c r="R2389" s="81">
        <f t="shared" si="146"/>
        <v>1</v>
      </c>
      <c r="S2389" s="87"/>
      <c r="T2389" s="19"/>
      <c r="U2389" s="25"/>
      <c r="V2389" s="25"/>
      <c r="W2389" s="81"/>
      <c r="X2389" s="91" t="e">
        <f ca="1">+VLOOKUP(#REF!,REFERENCIAS!$C:$D,2,0)*VLOOKUP(#REF!,PONDERADORES!A:P,IF(AND(INFORMACION!$T2389='REFERENCIAS RIESGO'!$C$36,INFORMACION!$F2389=REFERENCIAS!$C$24),16,IF(INFORMACION!$T2389='REFERENCIAS RIESGO'!$C$36,13,IF(INFORMACION!$F2389=REFERENCIAS!$C$24,10,7))),0)+VLOOKUP(K2389,REFERENCIAS!$C:$D,2,0)*VLOOKUP($K$2,PONDERADORES!A:P,IF(AND(INFORMACION!$T2389='REFERENCIAS RIESGO'!$C$36,INFORMACION!$F2389=REFERENCIAS!$C$24),16,IF(INFORMACION!$T2389='REFERENCIAS RIESGO'!$C$36,13,IF(INFORMACION!$F2389=REFERENCIAS!$C$24,10,7))),0)+VLOOKUP(L2389,REFERENCIAS!$C:$D,2,0)*VLOOKUP($L$2,PONDERADORES!A:P,IF(AND(INFORMACION!$T2389='REFERENCIAS RIESGO'!$C$36,INFORMACION!$F2389=REFERENCIAS!$C$24),16,IF(INFORMACION!$T2389='REFERENCIAS RIESGO'!$C$36,13,IF(INFORMACION!$F2389=REFERENCIAS!$C$24,10,7))),0)+VLOOKUP(F2389,REFERENCIAS!$C:$D,2,0)*VLOOKUP($F$2,PONDERADORES!A:P,IF(AND(INFORMACION!$T2389='REFERENCIAS RIESGO'!$C$36,INFORMACION!$F2389=REFERENCIAS!$C$24),16,IF(INFORMACION!$T2389='REFERENCIAS RIESGO'!$C$36,13,IF(INFORMACION!$F2389=REFERENCIAS!$C$24,10,7))),0)+VLOOKUP(T2389,REFERENCIAS!$C:$D,2,0)*VLOOKUP($T$2,PONDERADORES!A:P,IF(AND(INFORMACION!$T2389='REFERENCIAS RIESGO'!$C$36,INFORMACION!$F2389=REFERENCIAS!$C$24),16,IF(INFORMACION!$T2389='REFERENCIAS RIESGO'!$C$36,13,IF(INFORMACION!$F2389=REFERENCIAS!$C$24,10,7))),0)+VLOOKUP(IF(J2389&lt;=0.2,0.2,IF(AND(J2389&gt;0.2,J2389&lt;=0.4),0.4,IF(AND(J2389&gt;0.4,J2389&lt;=0.6),0.6,IF(AND(J2389&gt;0.6,J2389&lt;=0.8),0.8,IF(AND(J2389&gt;0.8,J2389&lt;=1),1))))),REFERENCIAS!$C:$D,2,0)*VLOOKUP($J$2,PONDERADORES!A:P,IF(AND(INFORMACION!$T2389='REFERENCIAS RIESGO'!$C$36,INFORMACION!$F2389=REFERENCIAS!$C$24),16,IF(INFORMACION!$T2389='REFERENCIAS RIESGO'!$C$36,13,IF(INFORMACION!$F2389=REFERENCIAS!$C$24,10,7))),0)</f>
        <v>#REF!</v>
      </c>
      <c r="Y2389" s="68">
        <f>+VLOOKUP(M2389,REFERENCIAS!$C:$D,2,0)*VLOOKUP($M$2,PONDERADORES!$A$7:$G$9,7,0)+VLOOKUP(N2389,REFERENCIAS!$C:$D,2,0)*VLOOKUP($N$2,PONDERADORES!$A$7:$G$9,7,0)+VLOOKUP(O2389,REFERENCIAS!$C:$D,2,0)*VLOOKUP($O$2,PONDERADORES!$A$7:$G$9,7,0)</f>
        <v>0.2</v>
      </c>
      <c r="Z2389" s="2">
        <f>+VLOOKUP(IF(R2389&lt;0.1,0,IF(AND(R2389&gt;=0.1,R2389&lt;0.2),0.1,IF(AND(R2389&gt;=0.2,R2389&lt;0.3),0.2,IF(R2389&gt;0.3,0.3,)))),REFERENCIAS!$C:$D,2,0)*VLOOKUP($R$2,PONDERADORES!$A$11:$G$11,7,0)</f>
        <v>15</v>
      </c>
      <c r="AA2389" s="92"/>
      <c r="AB2389" s="95" t="e">
        <f t="shared" ca="1" si="147"/>
        <v>#REF!</v>
      </c>
      <c r="AC2389" s="23" t="e">
        <f ca="1">IF(AB2389&gt;REFERENCIAS!$C$62,REFERENCIAS!$B$62,IF(AND(AB2389&gt;=REFERENCIAS!$C$63,AB2389&lt;REFERENCIAS!$D$63),REFERENCIAS!$B$63,IF(AND(AB2389&gt;REFERENCIAS!$C$64,AB2389&lt;=REFERENCIAS!$D$64),REFERENCIAS!$B$64,IF(AND(AB2389&gt;=REFERENCIAS!$C$65,AB2389&lt;REFERENCIAS!$D$65),REFERENCIAS!$B$65, "Revisar"))))</f>
        <v>#REF!</v>
      </c>
      <c r="AD2389" s="94" t="e">
        <f ca="1">VLOOKUP(AC2389,REFERENCIAS!$B$62:$G$65,4,FALSE)</f>
        <v>#REF!</v>
      </c>
    </row>
    <row r="2390" spans="1:30" ht="17.25" x14ac:dyDescent="0.25">
      <c r="A2390" s="74"/>
      <c r="B2390" s="19"/>
      <c r="C2390" s="19"/>
      <c r="D2390" s="50"/>
      <c r="E2390" s="73"/>
      <c r="F2390" s="74"/>
      <c r="G2390" s="9"/>
      <c r="H2390" s="48"/>
      <c r="I2390" s="49">
        <f t="shared" ca="1" si="145"/>
        <v>2022</v>
      </c>
      <c r="J2390" s="22">
        <f t="shared" ca="1" si="144"/>
        <v>1</v>
      </c>
      <c r="K2390" s="19"/>
      <c r="L2390" s="73"/>
      <c r="M2390" s="74"/>
      <c r="N2390" s="19"/>
      <c r="O2390" s="73"/>
      <c r="P2390" s="82">
        <v>1</v>
      </c>
      <c r="Q2390" s="24">
        <v>1</v>
      </c>
      <c r="R2390" s="81">
        <f t="shared" si="146"/>
        <v>1</v>
      </c>
      <c r="S2390" s="87"/>
      <c r="T2390" s="19"/>
      <c r="U2390" s="25"/>
      <c r="V2390" s="25"/>
      <c r="W2390" s="81"/>
      <c r="X2390" s="91" t="e">
        <f ca="1">+VLOOKUP(#REF!,REFERENCIAS!$C:$D,2,0)*VLOOKUP(#REF!,PONDERADORES!A:P,IF(AND(INFORMACION!$T2390='REFERENCIAS RIESGO'!$C$36,INFORMACION!$F2390=REFERENCIAS!$C$24),16,IF(INFORMACION!$T2390='REFERENCIAS RIESGO'!$C$36,13,IF(INFORMACION!$F2390=REFERENCIAS!$C$24,10,7))),0)+VLOOKUP(K2390,REFERENCIAS!$C:$D,2,0)*VLOOKUP($K$2,PONDERADORES!A:P,IF(AND(INFORMACION!$T2390='REFERENCIAS RIESGO'!$C$36,INFORMACION!$F2390=REFERENCIAS!$C$24),16,IF(INFORMACION!$T2390='REFERENCIAS RIESGO'!$C$36,13,IF(INFORMACION!$F2390=REFERENCIAS!$C$24,10,7))),0)+VLOOKUP(L2390,REFERENCIAS!$C:$D,2,0)*VLOOKUP($L$2,PONDERADORES!A:P,IF(AND(INFORMACION!$T2390='REFERENCIAS RIESGO'!$C$36,INFORMACION!$F2390=REFERENCIAS!$C$24),16,IF(INFORMACION!$T2390='REFERENCIAS RIESGO'!$C$36,13,IF(INFORMACION!$F2390=REFERENCIAS!$C$24,10,7))),0)+VLOOKUP(F2390,REFERENCIAS!$C:$D,2,0)*VLOOKUP($F$2,PONDERADORES!A:P,IF(AND(INFORMACION!$T2390='REFERENCIAS RIESGO'!$C$36,INFORMACION!$F2390=REFERENCIAS!$C$24),16,IF(INFORMACION!$T2390='REFERENCIAS RIESGO'!$C$36,13,IF(INFORMACION!$F2390=REFERENCIAS!$C$24,10,7))),0)+VLOOKUP(T2390,REFERENCIAS!$C:$D,2,0)*VLOOKUP($T$2,PONDERADORES!A:P,IF(AND(INFORMACION!$T2390='REFERENCIAS RIESGO'!$C$36,INFORMACION!$F2390=REFERENCIAS!$C$24),16,IF(INFORMACION!$T2390='REFERENCIAS RIESGO'!$C$36,13,IF(INFORMACION!$F2390=REFERENCIAS!$C$24,10,7))),0)+VLOOKUP(IF(J2390&lt;=0.2,0.2,IF(AND(J2390&gt;0.2,J2390&lt;=0.4),0.4,IF(AND(J2390&gt;0.4,J2390&lt;=0.6),0.6,IF(AND(J2390&gt;0.6,J2390&lt;=0.8),0.8,IF(AND(J2390&gt;0.8,J2390&lt;=1),1))))),REFERENCIAS!$C:$D,2,0)*VLOOKUP($J$2,PONDERADORES!A:P,IF(AND(INFORMACION!$T2390='REFERENCIAS RIESGO'!$C$36,INFORMACION!$F2390=REFERENCIAS!$C$24),16,IF(INFORMACION!$T2390='REFERENCIAS RIESGO'!$C$36,13,IF(INFORMACION!$F2390=REFERENCIAS!$C$24,10,7))),0)</f>
        <v>#REF!</v>
      </c>
      <c r="Y2390" s="68">
        <f>+VLOOKUP(M2390,REFERENCIAS!$C:$D,2,0)*VLOOKUP($M$2,PONDERADORES!$A$7:$G$9,7,0)+VLOOKUP(N2390,REFERENCIAS!$C:$D,2,0)*VLOOKUP($N$2,PONDERADORES!$A$7:$G$9,7,0)+VLOOKUP(O2390,REFERENCIAS!$C:$D,2,0)*VLOOKUP($O$2,PONDERADORES!$A$7:$G$9,7,0)</f>
        <v>0.2</v>
      </c>
      <c r="Z2390" s="2">
        <f>+VLOOKUP(IF(R2390&lt;0.1,0,IF(AND(R2390&gt;=0.1,R2390&lt;0.2),0.1,IF(AND(R2390&gt;=0.2,R2390&lt;0.3),0.2,IF(R2390&gt;0.3,0.3,)))),REFERENCIAS!$C:$D,2,0)*VLOOKUP($R$2,PONDERADORES!$A$11:$G$11,7,0)</f>
        <v>15</v>
      </c>
      <c r="AA2390" s="92"/>
      <c r="AB2390" s="95" t="e">
        <f t="shared" ca="1" si="147"/>
        <v>#REF!</v>
      </c>
      <c r="AC2390" s="23" t="e">
        <f ca="1">IF(AB2390&gt;REFERENCIAS!$C$62,REFERENCIAS!$B$62,IF(AND(AB2390&gt;=REFERENCIAS!$C$63,AB2390&lt;REFERENCIAS!$D$63),REFERENCIAS!$B$63,IF(AND(AB2390&gt;REFERENCIAS!$C$64,AB2390&lt;=REFERENCIAS!$D$64),REFERENCIAS!$B$64,IF(AND(AB2390&gt;=REFERENCIAS!$C$65,AB2390&lt;REFERENCIAS!$D$65),REFERENCIAS!$B$65, "Revisar"))))</f>
        <v>#REF!</v>
      </c>
      <c r="AD2390" s="94" t="e">
        <f ca="1">VLOOKUP(AC2390,REFERENCIAS!$B$62:$G$65,4,FALSE)</f>
        <v>#REF!</v>
      </c>
    </row>
    <row r="2391" spans="1:30" ht="17.25" x14ac:dyDescent="0.25">
      <c r="A2391" s="74"/>
      <c r="B2391" s="19"/>
      <c r="C2391" s="19"/>
      <c r="D2391" s="50"/>
      <c r="E2391" s="73"/>
      <c r="F2391" s="74"/>
      <c r="G2391" s="9"/>
      <c r="H2391" s="48"/>
      <c r="I2391" s="49">
        <f t="shared" ca="1" si="145"/>
        <v>2022</v>
      </c>
      <c r="J2391" s="22">
        <f t="shared" ca="1" si="144"/>
        <v>1</v>
      </c>
      <c r="K2391" s="19"/>
      <c r="L2391" s="73"/>
      <c r="M2391" s="74"/>
      <c r="N2391" s="19"/>
      <c r="O2391" s="73"/>
      <c r="P2391" s="82">
        <v>1</v>
      </c>
      <c r="Q2391" s="24">
        <v>1</v>
      </c>
      <c r="R2391" s="81">
        <f t="shared" si="146"/>
        <v>1</v>
      </c>
      <c r="S2391" s="87"/>
      <c r="T2391" s="19"/>
      <c r="U2391" s="25"/>
      <c r="V2391" s="25"/>
      <c r="W2391" s="81"/>
      <c r="X2391" s="91" t="e">
        <f ca="1">+VLOOKUP(#REF!,REFERENCIAS!$C:$D,2,0)*VLOOKUP(#REF!,PONDERADORES!A:P,IF(AND(INFORMACION!$T2391='REFERENCIAS RIESGO'!$C$36,INFORMACION!$F2391=REFERENCIAS!$C$24),16,IF(INFORMACION!$T2391='REFERENCIAS RIESGO'!$C$36,13,IF(INFORMACION!$F2391=REFERENCIAS!$C$24,10,7))),0)+VLOOKUP(K2391,REFERENCIAS!$C:$D,2,0)*VLOOKUP($K$2,PONDERADORES!A:P,IF(AND(INFORMACION!$T2391='REFERENCIAS RIESGO'!$C$36,INFORMACION!$F2391=REFERENCIAS!$C$24),16,IF(INFORMACION!$T2391='REFERENCIAS RIESGO'!$C$36,13,IF(INFORMACION!$F2391=REFERENCIAS!$C$24,10,7))),0)+VLOOKUP(L2391,REFERENCIAS!$C:$D,2,0)*VLOOKUP($L$2,PONDERADORES!A:P,IF(AND(INFORMACION!$T2391='REFERENCIAS RIESGO'!$C$36,INFORMACION!$F2391=REFERENCIAS!$C$24),16,IF(INFORMACION!$T2391='REFERENCIAS RIESGO'!$C$36,13,IF(INFORMACION!$F2391=REFERENCIAS!$C$24,10,7))),0)+VLOOKUP(F2391,REFERENCIAS!$C:$D,2,0)*VLOOKUP($F$2,PONDERADORES!A:P,IF(AND(INFORMACION!$T2391='REFERENCIAS RIESGO'!$C$36,INFORMACION!$F2391=REFERENCIAS!$C$24),16,IF(INFORMACION!$T2391='REFERENCIAS RIESGO'!$C$36,13,IF(INFORMACION!$F2391=REFERENCIAS!$C$24,10,7))),0)+VLOOKUP(T2391,REFERENCIAS!$C:$D,2,0)*VLOOKUP($T$2,PONDERADORES!A:P,IF(AND(INFORMACION!$T2391='REFERENCIAS RIESGO'!$C$36,INFORMACION!$F2391=REFERENCIAS!$C$24),16,IF(INFORMACION!$T2391='REFERENCIAS RIESGO'!$C$36,13,IF(INFORMACION!$F2391=REFERENCIAS!$C$24,10,7))),0)+VLOOKUP(IF(J2391&lt;=0.2,0.2,IF(AND(J2391&gt;0.2,J2391&lt;=0.4),0.4,IF(AND(J2391&gt;0.4,J2391&lt;=0.6),0.6,IF(AND(J2391&gt;0.6,J2391&lt;=0.8),0.8,IF(AND(J2391&gt;0.8,J2391&lt;=1),1))))),REFERENCIAS!$C:$D,2,0)*VLOOKUP($J$2,PONDERADORES!A:P,IF(AND(INFORMACION!$T2391='REFERENCIAS RIESGO'!$C$36,INFORMACION!$F2391=REFERENCIAS!$C$24),16,IF(INFORMACION!$T2391='REFERENCIAS RIESGO'!$C$36,13,IF(INFORMACION!$F2391=REFERENCIAS!$C$24,10,7))),0)</f>
        <v>#REF!</v>
      </c>
      <c r="Y2391" s="68">
        <f>+VLOOKUP(M2391,REFERENCIAS!$C:$D,2,0)*VLOOKUP($M$2,PONDERADORES!$A$7:$G$9,7,0)+VLOOKUP(N2391,REFERENCIAS!$C:$D,2,0)*VLOOKUP($N$2,PONDERADORES!$A$7:$G$9,7,0)+VLOOKUP(O2391,REFERENCIAS!$C:$D,2,0)*VLOOKUP($O$2,PONDERADORES!$A$7:$G$9,7,0)</f>
        <v>0.2</v>
      </c>
      <c r="Z2391" s="2">
        <f>+VLOOKUP(IF(R2391&lt;0.1,0,IF(AND(R2391&gt;=0.1,R2391&lt;0.2),0.1,IF(AND(R2391&gt;=0.2,R2391&lt;0.3),0.2,IF(R2391&gt;0.3,0.3,)))),REFERENCIAS!$C:$D,2,0)*VLOOKUP($R$2,PONDERADORES!$A$11:$G$11,7,0)</f>
        <v>15</v>
      </c>
      <c r="AA2391" s="92"/>
      <c r="AB2391" s="95" t="e">
        <f t="shared" ca="1" si="147"/>
        <v>#REF!</v>
      </c>
      <c r="AC2391" s="23" t="e">
        <f ca="1">IF(AB2391&gt;REFERENCIAS!$C$62,REFERENCIAS!$B$62,IF(AND(AB2391&gt;=REFERENCIAS!$C$63,AB2391&lt;REFERENCIAS!$D$63),REFERENCIAS!$B$63,IF(AND(AB2391&gt;REFERENCIAS!$C$64,AB2391&lt;=REFERENCIAS!$D$64),REFERENCIAS!$B$64,IF(AND(AB2391&gt;=REFERENCIAS!$C$65,AB2391&lt;REFERENCIAS!$D$65),REFERENCIAS!$B$65, "Revisar"))))</f>
        <v>#REF!</v>
      </c>
      <c r="AD2391" s="94" t="e">
        <f ca="1">VLOOKUP(AC2391,REFERENCIAS!$B$62:$G$65,4,FALSE)</f>
        <v>#REF!</v>
      </c>
    </row>
    <row r="2392" spans="1:30" ht="17.25" x14ac:dyDescent="0.25">
      <c r="A2392" s="74"/>
      <c r="B2392" s="19"/>
      <c r="C2392" s="19"/>
      <c r="D2392" s="50"/>
      <c r="E2392" s="73"/>
      <c r="F2392" s="74"/>
      <c r="G2392" s="9"/>
      <c r="H2392" s="48"/>
      <c r="I2392" s="49">
        <f t="shared" ca="1" si="145"/>
        <v>2022</v>
      </c>
      <c r="J2392" s="22">
        <f t="shared" ca="1" si="144"/>
        <v>1</v>
      </c>
      <c r="K2392" s="19"/>
      <c r="L2392" s="73"/>
      <c r="M2392" s="74"/>
      <c r="N2392" s="19"/>
      <c r="O2392" s="73"/>
      <c r="P2392" s="82">
        <v>1</v>
      </c>
      <c r="Q2392" s="24">
        <v>1</v>
      </c>
      <c r="R2392" s="81">
        <f t="shared" si="146"/>
        <v>1</v>
      </c>
      <c r="S2392" s="87"/>
      <c r="T2392" s="19"/>
      <c r="U2392" s="25"/>
      <c r="V2392" s="25"/>
      <c r="W2392" s="81"/>
      <c r="X2392" s="91" t="e">
        <f ca="1">+VLOOKUP(#REF!,REFERENCIAS!$C:$D,2,0)*VLOOKUP(#REF!,PONDERADORES!A:P,IF(AND(INFORMACION!$T2392='REFERENCIAS RIESGO'!$C$36,INFORMACION!$F2392=REFERENCIAS!$C$24),16,IF(INFORMACION!$T2392='REFERENCIAS RIESGO'!$C$36,13,IF(INFORMACION!$F2392=REFERENCIAS!$C$24,10,7))),0)+VLOOKUP(K2392,REFERENCIAS!$C:$D,2,0)*VLOOKUP($K$2,PONDERADORES!A:P,IF(AND(INFORMACION!$T2392='REFERENCIAS RIESGO'!$C$36,INFORMACION!$F2392=REFERENCIAS!$C$24),16,IF(INFORMACION!$T2392='REFERENCIAS RIESGO'!$C$36,13,IF(INFORMACION!$F2392=REFERENCIAS!$C$24,10,7))),0)+VLOOKUP(L2392,REFERENCIAS!$C:$D,2,0)*VLOOKUP($L$2,PONDERADORES!A:P,IF(AND(INFORMACION!$T2392='REFERENCIAS RIESGO'!$C$36,INFORMACION!$F2392=REFERENCIAS!$C$24),16,IF(INFORMACION!$T2392='REFERENCIAS RIESGO'!$C$36,13,IF(INFORMACION!$F2392=REFERENCIAS!$C$24,10,7))),0)+VLOOKUP(F2392,REFERENCIAS!$C:$D,2,0)*VLOOKUP($F$2,PONDERADORES!A:P,IF(AND(INFORMACION!$T2392='REFERENCIAS RIESGO'!$C$36,INFORMACION!$F2392=REFERENCIAS!$C$24),16,IF(INFORMACION!$T2392='REFERENCIAS RIESGO'!$C$36,13,IF(INFORMACION!$F2392=REFERENCIAS!$C$24,10,7))),0)+VLOOKUP(T2392,REFERENCIAS!$C:$D,2,0)*VLOOKUP($T$2,PONDERADORES!A:P,IF(AND(INFORMACION!$T2392='REFERENCIAS RIESGO'!$C$36,INFORMACION!$F2392=REFERENCIAS!$C$24),16,IF(INFORMACION!$T2392='REFERENCIAS RIESGO'!$C$36,13,IF(INFORMACION!$F2392=REFERENCIAS!$C$24,10,7))),0)+VLOOKUP(IF(J2392&lt;=0.2,0.2,IF(AND(J2392&gt;0.2,J2392&lt;=0.4),0.4,IF(AND(J2392&gt;0.4,J2392&lt;=0.6),0.6,IF(AND(J2392&gt;0.6,J2392&lt;=0.8),0.8,IF(AND(J2392&gt;0.8,J2392&lt;=1),1))))),REFERENCIAS!$C:$D,2,0)*VLOOKUP($J$2,PONDERADORES!A:P,IF(AND(INFORMACION!$T2392='REFERENCIAS RIESGO'!$C$36,INFORMACION!$F2392=REFERENCIAS!$C$24),16,IF(INFORMACION!$T2392='REFERENCIAS RIESGO'!$C$36,13,IF(INFORMACION!$F2392=REFERENCIAS!$C$24,10,7))),0)</f>
        <v>#REF!</v>
      </c>
      <c r="Y2392" s="68">
        <f>+VLOOKUP(M2392,REFERENCIAS!$C:$D,2,0)*VLOOKUP($M$2,PONDERADORES!$A$7:$G$9,7,0)+VLOOKUP(N2392,REFERENCIAS!$C:$D,2,0)*VLOOKUP($N$2,PONDERADORES!$A$7:$G$9,7,0)+VLOOKUP(O2392,REFERENCIAS!$C:$D,2,0)*VLOOKUP($O$2,PONDERADORES!$A$7:$G$9,7,0)</f>
        <v>0.2</v>
      </c>
      <c r="Z2392" s="2">
        <f>+VLOOKUP(IF(R2392&lt;0.1,0,IF(AND(R2392&gt;=0.1,R2392&lt;0.2),0.1,IF(AND(R2392&gt;=0.2,R2392&lt;0.3),0.2,IF(R2392&gt;0.3,0.3,)))),REFERENCIAS!$C:$D,2,0)*VLOOKUP($R$2,PONDERADORES!$A$11:$G$11,7,0)</f>
        <v>15</v>
      </c>
      <c r="AA2392" s="92"/>
      <c r="AB2392" s="95" t="e">
        <f t="shared" ca="1" si="147"/>
        <v>#REF!</v>
      </c>
      <c r="AC2392" s="23" t="e">
        <f ca="1">IF(AB2392&gt;REFERENCIAS!$C$62,REFERENCIAS!$B$62,IF(AND(AB2392&gt;=REFERENCIAS!$C$63,AB2392&lt;REFERENCIAS!$D$63),REFERENCIAS!$B$63,IF(AND(AB2392&gt;REFERENCIAS!$C$64,AB2392&lt;=REFERENCIAS!$D$64),REFERENCIAS!$B$64,IF(AND(AB2392&gt;=REFERENCIAS!$C$65,AB2392&lt;REFERENCIAS!$D$65),REFERENCIAS!$B$65, "Revisar"))))</f>
        <v>#REF!</v>
      </c>
      <c r="AD2392" s="94" t="e">
        <f ca="1">VLOOKUP(AC2392,REFERENCIAS!$B$62:$G$65,4,FALSE)</f>
        <v>#REF!</v>
      </c>
    </row>
    <row r="2393" spans="1:30" ht="17.25" x14ac:dyDescent="0.25">
      <c r="A2393" s="74"/>
      <c r="B2393" s="19"/>
      <c r="C2393" s="19"/>
      <c r="D2393" s="50"/>
      <c r="E2393" s="73"/>
      <c r="F2393" s="74"/>
      <c r="G2393" s="9"/>
      <c r="H2393" s="48"/>
      <c r="I2393" s="49">
        <f t="shared" ca="1" si="145"/>
        <v>2022</v>
      </c>
      <c r="J2393" s="22">
        <f t="shared" ca="1" si="144"/>
        <v>1</v>
      </c>
      <c r="K2393" s="19"/>
      <c r="L2393" s="73"/>
      <c r="M2393" s="74"/>
      <c r="N2393" s="19"/>
      <c r="O2393" s="73"/>
      <c r="P2393" s="82">
        <v>1</v>
      </c>
      <c r="Q2393" s="24">
        <v>1</v>
      </c>
      <c r="R2393" s="81">
        <f t="shared" si="146"/>
        <v>1</v>
      </c>
      <c r="S2393" s="87"/>
      <c r="T2393" s="19"/>
      <c r="U2393" s="25"/>
      <c r="V2393" s="25"/>
      <c r="W2393" s="81"/>
      <c r="X2393" s="91" t="e">
        <f ca="1">+VLOOKUP(#REF!,REFERENCIAS!$C:$D,2,0)*VLOOKUP(#REF!,PONDERADORES!A:P,IF(AND(INFORMACION!$T2393='REFERENCIAS RIESGO'!$C$36,INFORMACION!$F2393=REFERENCIAS!$C$24),16,IF(INFORMACION!$T2393='REFERENCIAS RIESGO'!$C$36,13,IF(INFORMACION!$F2393=REFERENCIAS!$C$24,10,7))),0)+VLOOKUP(K2393,REFERENCIAS!$C:$D,2,0)*VLOOKUP($K$2,PONDERADORES!A:P,IF(AND(INFORMACION!$T2393='REFERENCIAS RIESGO'!$C$36,INFORMACION!$F2393=REFERENCIAS!$C$24),16,IF(INFORMACION!$T2393='REFERENCIAS RIESGO'!$C$36,13,IF(INFORMACION!$F2393=REFERENCIAS!$C$24,10,7))),0)+VLOOKUP(L2393,REFERENCIAS!$C:$D,2,0)*VLOOKUP($L$2,PONDERADORES!A:P,IF(AND(INFORMACION!$T2393='REFERENCIAS RIESGO'!$C$36,INFORMACION!$F2393=REFERENCIAS!$C$24),16,IF(INFORMACION!$T2393='REFERENCIAS RIESGO'!$C$36,13,IF(INFORMACION!$F2393=REFERENCIAS!$C$24,10,7))),0)+VLOOKUP(F2393,REFERENCIAS!$C:$D,2,0)*VLOOKUP($F$2,PONDERADORES!A:P,IF(AND(INFORMACION!$T2393='REFERENCIAS RIESGO'!$C$36,INFORMACION!$F2393=REFERENCIAS!$C$24),16,IF(INFORMACION!$T2393='REFERENCIAS RIESGO'!$C$36,13,IF(INFORMACION!$F2393=REFERENCIAS!$C$24,10,7))),0)+VLOOKUP(T2393,REFERENCIAS!$C:$D,2,0)*VLOOKUP($T$2,PONDERADORES!A:P,IF(AND(INFORMACION!$T2393='REFERENCIAS RIESGO'!$C$36,INFORMACION!$F2393=REFERENCIAS!$C$24),16,IF(INFORMACION!$T2393='REFERENCIAS RIESGO'!$C$36,13,IF(INFORMACION!$F2393=REFERENCIAS!$C$24,10,7))),0)+VLOOKUP(IF(J2393&lt;=0.2,0.2,IF(AND(J2393&gt;0.2,J2393&lt;=0.4),0.4,IF(AND(J2393&gt;0.4,J2393&lt;=0.6),0.6,IF(AND(J2393&gt;0.6,J2393&lt;=0.8),0.8,IF(AND(J2393&gt;0.8,J2393&lt;=1),1))))),REFERENCIAS!$C:$D,2,0)*VLOOKUP($J$2,PONDERADORES!A:P,IF(AND(INFORMACION!$T2393='REFERENCIAS RIESGO'!$C$36,INFORMACION!$F2393=REFERENCIAS!$C$24),16,IF(INFORMACION!$T2393='REFERENCIAS RIESGO'!$C$36,13,IF(INFORMACION!$F2393=REFERENCIAS!$C$24,10,7))),0)</f>
        <v>#REF!</v>
      </c>
      <c r="Y2393" s="68">
        <f>+VLOOKUP(M2393,REFERENCIAS!$C:$D,2,0)*VLOOKUP($M$2,PONDERADORES!$A$7:$G$9,7,0)+VLOOKUP(N2393,REFERENCIAS!$C:$D,2,0)*VLOOKUP($N$2,PONDERADORES!$A$7:$G$9,7,0)+VLOOKUP(O2393,REFERENCIAS!$C:$D,2,0)*VLOOKUP($O$2,PONDERADORES!$A$7:$G$9,7,0)</f>
        <v>0.2</v>
      </c>
      <c r="Z2393" s="2">
        <f>+VLOOKUP(IF(R2393&lt;0.1,0,IF(AND(R2393&gt;=0.1,R2393&lt;0.2),0.1,IF(AND(R2393&gt;=0.2,R2393&lt;0.3),0.2,IF(R2393&gt;0.3,0.3,)))),REFERENCIAS!$C:$D,2,0)*VLOOKUP($R$2,PONDERADORES!$A$11:$G$11,7,0)</f>
        <v>15</v>
      </c>
      <c r="AA2393" s="92"/>
      <c r="AB2393" s="95" t="e">
        <f t="shared" ca="1" si="147"/>
        <v>#REF!</v>
      </c>
      <c r="AC2393" s="23" t="e">
        <f ca="1">IF(AB2393&gt;REFERENCIAS!$C$62,REFERENCIAS!$B$62,IF(AND(AB2393&gt;=REFERENCIAS!$C$63,AB2393&lt;REFERENCIAS!$D$63),REFERENCIAS!$B$63,IF(AND(AB2393&gt;REFERENCIAS!$C$64,AB2393&lt;=REFERENCIAS!$D$64),REFERENCIAS!$B$64,IF(AND(AB2393&gt;=REFERENCIAS!$C$65,AB2393&lt;REFERENCIAS!$D$65),REFERENCIAS!$B$65, "Revisar"))))</f>
        <v>#REF!</v>
      </c>
      <c r="AD2393" s="94" t="e">
        <f ca="1">VLOOKUP(AC2393,REFERENCIAS!$B$62:$G$65,4,FALSE)</f>
        <v>#REF!</v>
      </c>
    </row>
    <row r="2394" spans="1:30" ht="17.25" x14ac:dyDescent="0.25">
      <c r="A2394" s="74"/>
      <c r="B2394" s="19"/>
      <c r="C2394" s="19"/>
      <c r="D2394" s="50"/>
      <c r="E2394" s="73"/>
      <c r="F2394" s="74"/>
      <c r="G2394" s="9"/>
      <c r="H2394" s="48"/>
      <c r="I2394" s="49">
        <f t="shared" ca="1" si="145"/>
        <v>2022</v>
      </c>
      <c r="J2394" s="22">
        <f t="shared" ca="1" si="144"/>
        <v>1</v>
      </c>
      <c r="K2394" s="19"/>
      <c r="L2394" s="73"/>
      <c r="M2394" s="74"/>
      <c r="N2394" s="19"/>
      <c r="O2394" s="73"/>
      <c r="P2394" s="82">
        <v>1</v>
      </c>
      <c r="Q2394" s="24">
        <v>1</v>
      </c>
      <c r="R2394" s="81">
        <f t="shared" si="146"/>
        <v>1</v>
      </c>
      <c r="S2394" s="87"/>
      <c r="T2394" s="19"/>
      <c r="U2394" s="25"/>
      <c r="V2394" s="25"/>
      <c r="W2394" s="81"/>
      <c r="X2394" s="91" t="e">
        <f ca="1">+VLOOKUP(#REF!,REFERENCIAS!$C:$D,2,0)*VLOOKUP(#REF!,PONDERADORES!A:P,IF(AND(INFORMACION!$T2394='REFERENCIAS RIESGO'!$C$36,INFORMACION!$F2394=REFERENCIAS!$C$24),16,IF(INFORMACION!$T2394='REFERENCIAS RIESGO'!$C$36,13,IF(INFORMACION!$F2394=REFERENCIAS!$C$24,10,7))),0)+VLOOKUP(K2394,REFERENCIAS!$C:$D,2,0)*VLOOKUP($K$2,PONDERADORES!A:P,IF(AND(INFORMACION!$T2394='REFERENCIAS RIESGO'!$C$36,INFORMACION!$F2394=REFERENCIAS!$C$24),16,IF(INFORMACION!$T2394='REFERENCIAS RIESGO'!$C$36,13,IF(INFORMACION!$F2394=REFERENCIAS!$C$24,10,7))),0)+VLOOKUP(L2394,REFERENCIAS!$C:$D,2,0)*VLOOKUP($L$2,PONDERADORES!A:P,IF(AND(INFORMACION!$T2394='REFERENCIAS RIESGO'!$C$36,INFORMACION!$F2394=REFERENCIAS!$C$24),16,IF(INFORMACION!$T2394='REFERENCIAS RIESGO'!$C$36,13,IF(INFORMACION!$F2394=REFERENCIAS!$C$24,10,7))),0)+VLOOKUP(F2394,REFERENCIAS!$C:$D,2,0)*VLOOKUP($F$2,PONDERADORES!A:P,IF(AND(INFORMACION!$T2394='REFERENCIAS RIESGO'!$C$36,INFORMACION!$F2394=REFERENCIAS!$C$24),16,IF(INFORMACION!$T2394='REFERENCIAS RIESGO'!$C$36,13,IF(INFORMACION!$F2394=REFERENCIAS!$C$24,10,7))),0)+VLOOKUP(T2394,REFERENCIAS!$C:$D,2,0)*VLOOKUP($T$2,PONDERADORES!A:P,IF(AND(INFORMACION!$T2394='REFERENCIAS RIESGO'!$C$36,INFORMACION!$F2394=REFERENCIAS!$C$24),16,IF(INFORMACION!$T2394='REFERENCIAS RIESGO'!$C$36,13,IF(INFORMACION!$F2394=REFERENCIAS!$C$24,10,7))),0)+VLOOKUP(IF(J2394&lt;=0.2,0.2,IF(AND(J2394&gt;0.2,J2394&lt;=0.4),0.4,IF(AND(J2394&gt;0.4,J2394&lt;=0.6),0.6,IF(AND(J2394&gt;0.6,J2394&lt;=0.8),0.8,IF(AND(J2394&gt;0.8,J2394&lt;=1),1))))),REFERENCIAS!$C:$D,2,0)*VLOOKUP($J$2,PONDERADORES!A:P,IF(AND(INFORMACION!$T2394='REFERENCIAS RIESGO'!$C$36,INFORMACION!$F2394=REFERENCIAS!$C$24),16,IF(INFORMACION!$T2394='REFERENCIAS RIESGO'!$C$36,13,IF(INFORMACION!$F2394=REFERENCIAS!$C$24,10,7))),0)</f>
        <v>#REF!</v>
      </c>
      <c r="Y2394" s="68">
        <f>+VLOOKUP(M2394,REFERENCIAS!$C:$D,2,0)*VLOOKUP($M$2,PONDERADORES!$A$7:$G$9,7,0)+VLOOKUP(N2394,REFERENCIAS!$C:$D,2,0)*VLOOKUP($N$2,PONDERADORES!$A$7:$G$9,7,0)+VLOOKUP(O2394,REFERENCIAS!$C:$D,2,0)*VLOOKUP($O$2,PONDERADORES!$A$7:$G$9,7,0)</f>
        <v>0.2</v>
      </c>
      <c r="Z2394" s="2">
        <f>+VLOOKUP(IF(R2394&lt;0.1,0,IF(AND(R2394&gt;=0.1,R2394&lt;0.2),0.1,IF(AND(R2394&gt;=0.2,R2394&lt;0.3),0.2,IF(R2394&gt;0.3,0.3,)))),REFERENCIAS!$C:$D,2,0)*VLOOKUP($R$2,PONDERADORES!$A$11:$G$11,7,0)</f>
        <v>15</v>
      </c>
      <c r="AA2394" s="92"/>
      <c r="AB2394" s="95" t="e">
        <f t="shared" ca="1" si="147"/>
        <v>#REF!</v>
      </c>
      <c r="AC2394" s="23" t="e">
        <f ca="1">IF(AB2394&gt;REFERENCIAS!$C$62,REFERENCIAS!$B$62,IF(AND(AB2394&gt;=REFERENCIAS!$C$63,AB2394&lt;REFERENCIAS!$D$63),REFERENCIAS!$B$63,IF(AND(AB2394&gt;REFERENCIAS!$C$64,AB2394&lt;=REFERENCIAS!$D$64),REFERENCIAS!$B$64,IF(AND(AB2394&gt;=REFERENCIAS!$C$65,AB2394&lt;REFERENCIAS!$D$65),REFERENCIAS!$B$65, "Revisar"))))</f>
        <v>#REF!</v>
      </c>
      <c r="AD2394" s="94" t="e">
        <f ca="1">VLOOKUP(AC2394,REFERENCIAS!$B$62:$G$65,4,FALSE)</f>
        <v>#REF!</v>
      </c>
    </row>
    <row r="2395" spans="1:30" ht="17.25" x14ac:dyDescent="0.25">
      <c r="A2395" s="74"/>
      <c r="B2395" s="19"/>
      <c r="C2395" s="19"/>
      <c r="D2395" s="50"/>
      <c r="E2395" s="73"/>
      <c r="F2395" s="74"/>
      <c r="G2395" s="9"/>
      <c r="H2395" s="48"/>
      <c r="I2395" s="49">
        <f t="shared" ca="1" si="145"/>
        <v>2022</v>
      </c>
      <c r="J2395" s="22">
        <f t="shared" ca="1" si="144"/>
        <v>1</v>
      </c>
      <c r="K2395" s="19"/>
      <c r="L2395" s="73"/>
      <c r="M2395" s="74"/>
      <c r="N2395" s="19"/>
      <c r="O2395" s="73"/>
      <c r="P2395" s="82">
        <v>1</v>
      </c>
      <c r="Q2395" s="24">
        <v>1</v>
      </c>
      <c r="R2395" s="81">
        <f t="shared" si="146"/>
        <v>1</v>
      </c>
      <c r="S2395" s="87"/>
      <c r="T2395" s="19"/>
      <c r="U2395" s="25"/>
      <c r="V2395" s="25"/>
      <c r="W2395" s="81"/>
      <c r="X2395" s="91" t="e">
        <f ca="1">+VLOOKUP(#REF!,REFERENCIAS!$C:$D,2,0)*VLOOKUP(#REF!,PONDERADORES!A:P,IF(AND(INFORMACION!$T2395='REFERENCIAS RIESGO'!$C$36,INFORMACION!$F2395=REFERENCIAS!$C$24),16,IF(INFORMACION!$T2395='REFERENCIAS RIESGO'!$C$36,13,IF(INFORMACION!$F2395=REFERENCIAS!$C$24,10,7))),0)+VLOOKUP(K2395,REFERENCIAS!$C:$D,2,0)*VLOOKUP($K$2,PONDERADORES!A:P,IF(AND(INFORMACION!$T2395='REFERENCIAS RIESGO'!$C$36,INFORMACION!$F2395=REFERENCIAS!$C$24),16,IF(INFORMACION!$T2395='REFERENCIAS RIESGO'!$C$36,13,IF(INFORMACION!$F2395=REFERENCIAS!$C$24,10,7))),0)+VLOOKUP(L2395,REFERENCIAS!$C:$D,2,0)*VLOOKUP($L$2,PONDERADORES!A:P,IF(AND(INFORMACION!$T2395='REFERENCIAS RIESGO'!$C$36,INFORMACION!$F2395=REFERENCIAS!$C$24),16,IF(INFORMACION!$T2395='REFERENCIAS RIESGO'!$C$36,13,IF(INFORMACION!$F2395=REFERENCIAS!$C$24,10,7))),0)+VLOOKUP(F2395,REFERENCIAS!$C:$D,2,0)*VLOOKUP($F$2,PONDERADORES!A:P,IF(AND(INFORMACION!$T2395='REFERENCIAS RIESGO'!$C$36,INFORMACION!$F2395=REFERENCIAS!$C$24),16,IF(INFORMACION!$T2395='REFERENCIAS RIESGO'!$C$36,13,IF(INFORMACION!$F2395=REFERENCIAS!$C$24,10,7))),0)+VLOOKUP(T2395,REFERENCIAS!$C:$D,2,0)*VLOOKUP($T$2,PONDERADORES!A:P,IF(AND(INFORMACION!$T2395='REFERENCIAS RIESGO'!$C$36,INFORMACION!$F2395=REFERENCIAS!$C$24),16,IF(INFORMACION!$T2395='REFERENCIAS RIESGO'!$C$36,13,IF(INFORMACION!$F2395=REFERENCIAS!$C$24,10,7))),0)+VLOOKUP(IF(J2395&lt;=0.2,0.2,IF(AND(J2395&gt;0.2,J2395&lt;=0.4),0.4,IF(AND(J2395&gt;0.4,J2395&lt;=0.6),0.6,IF(AND(J2395&gt;0.6,J2395&lt;=0.8),0.8,IF(AND(J2395&gt;0.8,J2395&lt;=1),1))))),REFERENCIAS!$C:$D,2,0)*VLOOKUP($J$2,PONDERADORES!A:P,IF(AND(INFORMACION!$T2395='REFERENCIAS RIESGO'!$C$36,INFORMACION!$F2395=REFERENCIAS!$C$24),16,IF(INFORMACION!$T2395='REFERENCIAS RIESGO'!$C$36,13,IF(INFORMACION!$F2395=REFERENCIAS!$C$24,10,7))),0)</f>
        <v>#REF!</v>
      </c>
      <c r="Y2395" s="68">
        <f>+VLOOKUP(M2395,REFERENCIAS!$C:$D,2,0)*VLOOKUP($M$2,PONDERADORES!$A$7:$G$9,7,0)+VLOOKUP(N2395,REFERENCIAS!$C:$D,2,0)*VLOOKUP($N$2,PONDERADORES!$A$7:$G$9,7,0)+VLOOKUP(O2395,REFERENCIAS!$C:$D,2,0)*VLOOKUP($O$2,PONDERADORES!$A$7:$G$9,7,0)</f>
        <v>0.2</v>
      </c>
      <c r="Z2395" s="2">
        <f>+VLOOKUP(IF(R2395&lt;0.1,0,IF(AND(R2395&gt;=0.1,R2395&lt;0.2),0.1,IF(AND(R2395&gt;=0.2,R2395&lt;0.3),0.2,IF(R2395&gt;0.3,0.3,)))),REFERENCIAS!$C:$D,2,0)*VLOOKUP($R$2,PONDERADORES!$A$11:$G$11,7,0)</f>
        <v>15</v>
      </c>
      <c r="AA2395" s="92"/>
      <c r="AB2395" s="95" t="e">
        <f t="shared" ca="1" si="147"/>
        <v>#REF!</v>
      </c>
      <c r="AC2395" s="23" t="e">
        <f ca="1">IF(AB2395&gt;REFERENCIAS!$C$62,REFERENCIAS!$B$62,IF(AND(AB2395&gt;=REFERENCIAS!$C$63,AB2395&lt;REFERENCIAS!$D$63),REFERENCIAS!$B$63,IF(AND(AB2395&gt;REFERENCIAS!$C$64,AB2395&lt;=REFERENCIAS!$D$64),REFERENCIAS!$B$64,IF(AND(AB2395&gt;=REFERENCIAS!$C$65,AB2395&lt;REFERENCIAS!$D$65),REFERENCIAS!$B$65, "Revisar"))))</f>
        <v>#REF!</v>
      </c>
      <c r="AD2395" s="94" t="e">
        <f ca="1">VLOOKUP(AC2395,REFERENCIAS!$B$62:$G$65,4,FALSE)</f>
        <v>#REF!</v>
      </c>
    </row>
    <row r="2396" spans="1:30" ht="17.25" x14ac:dyDescent="0.25">
      <c r="A2396" s="74"/>
      <c r="B2396" s="19"/>
      <c r="C2396" s="19"/>
      <c r="D2396" s="50"/>
      <c r="E2396" s="73"/>
      <c r="F2396" s="74"/>
      <c r="G2396" s="9"/>
      <c r="H2396" s="48"/>
      <c r="I2396" s="49">
        <f t="shared" ca="1" si="145"/>
        <v>2022</v>
      </c>
      <c r="J2396" s="22">
        <f t="shared" ca="1" si="144"/>
        <v>1</v>
      </c>
      <c r="K2396" s="19"/>
      <c r="L2396" s="73"/>
      <c r="M2396" s="74"/>
      <c r="N2396" s="19"/>
      <c r="O2396" s="73"/>
      <c r="P2396" s="82">
        <v>1</v>
      </c>
      <c r="Q2396" s="24">
        <v>1</v>
      </c>
      <c r="R2396" s="81">
        <f t="shared" si="146"/>
        <v>1</v>
      </c>
      <c r="S2396" s="87"/>
      <c r="T2396" s="19"/>
      <c r="U2396" s="25"/>
      <c r="V2396" s="25"/>
      <c r="W2396" s="81"/>
      <c r="X2396" s="91" t="e">
        <f ca="1">+VLOOKUP(#REF!,REFERENCIAS!$C:$D,2,0)*VLOOKUP(#REF!,PONDERADORES!A:P,IF(AND(INFORMACION!$T2396='REFERENCIAS RIESGO'!$C$36,INFORMACION!$F2396=REFERENCIAS!$C$24),16,IF(INFORMACION!$T2396='REFERENCIAS RIESGO'!$C$36,13,IF(INFORMACION!$F2396=REFERENCIAS!$C$24,10,7))),0)+VLOOKUP(K2396,REFERENCIAS!$C:$D,2,0)*VLOOKUP($K$2,PONDERADORES!A:P,IF(AND(INFORMACION!$T2396='REFERENCIAS RIESGO'!$C$36,INFORMACION!$F2396=REFERENCIAS!$C$24),16,IF(INFORMACION!$T2396='REFERENCIAS RIESGO'!$C$36,13,IF(INFORMACION!$F2396=REFERENCIAS!$C$24,10,7))),0)+VLOOKUP(L2396,REFERENCIAS!$C:$D,2,0)*VLOOKUP($L$2,PONDERADORES!A:P,IF(AND(INFORMACION!$T2396='REFERENCIAS RIESGO'!$C$36,INFORMACION!$F2396=REFERENCIAS!$C$24),16,IF(INFORMACION!$T2396='REFERENCIAS RIESGO'!$C$36,13,IF(INFORMACION!$F2396=REFERENCIAS!$C$24,10,7))),0)+VLOOKUP(F2396,REFERENCIAS!$C:$D,2,0)*VLOOKUP($F$2,PONDERADORES!A:P,IF(AND(INFORMACION!$T2396='REFERENCIAS RIESGO'!$C$36,INFORMACION!$F2396=REFERENCIAS!$C$24),16,IF(INFORMACION!$T2396='REFERENCIAS RIESGO'!$C$36,13,IF(INFORMACION!$F2396=REFERENCIAS!$C$24,10,7))),0)+VLOOKUP(T2396,REFERENCIAS!$C:$D,2,0)*VLOOKUP($T$2,PONDERADORES!A:P,IF(AND(INFORMACION!$T2396='REFERENCIAS RIESGO'!$C$36,INFORMACION!$F2396=REFERENCIAS!$C$24),16,IF(INFORMACION!$T2396='REFERENCIAS RIESGO'!$C$36,13,IF(INFORMACION!$F2396=REFERENCIAS!$C$24,10,7))),0)+VLOOKUP(IF(J2396&lt;=0.2,0.2,IF(AND(J2396&gt;0.2,J2396&lt;=0.4),0.4,IF(AND(J2396&gt;0.4,J2396&lt;=0.6),0.6,IF(AND(J2396&gt;0.6,J2396&lt;=0.8),0.8,IF(AND(J2396&gt;0.8,J2396&lt;=1),1))))),REFERENCIAS!$C:$D,2,0)*VLOOKUP($J$2,PONDERADORES!A:P,IF(AND(INFORMACION!$T2396='REFERENCIAS RIESGO'!$C$36,INFORMACION!$F2396=REFERENCIAS!$C$24),16,IF(INFORMACION!$T2396='REFERENCIAS RIESGO'!$C$36,13,IF(INFORMACION!$F2396=REFERENCIAS!$C$24,10,7))),0)</f>
        <v>#REF!</v>
      </c>
      <c r="Y2396" s="68">
        <f>+VLOOKUP(M2396,REFERENCIAS!$C:$D,2,0)*VLOOKUP($M$2,PONDERADORES!$A$7:$G$9,7,0)+VLOOKUP(N2396,REFERENCIAS!$C:$D,2,0)*VLOOKUP($N$2,PONDERADORES!$A$7:$G$9,7,0)+VLOOKUP(O2396,REFERENCIAS!$C:$D,2,0)*VLOOKUP($O$2,PONDERADORES!$A$7:$G$9,7,0)</f>
        <v>0.2</v>
      </c>
      <c r="Z2396" s="2">
        <f>+VLOOKUP(IF(R2396&lt;0.1,0,IF(AND(R2396&gt;=0.1,R2396&lt;0.2),0.1,IF(AND(R2396&gt;=0.2,R2396&lt;0.3),0.2,IF(R2396&gt;0.3,0.3,)))),REFERENCIAS!$C:$D,2,0)*VLOOKUP($R$2,PONDERADORES!$A$11:$G$11,7,0)</f>
        <v>15</v>
      </c>
      <c r="AA2396" s="92"/>
      <c r="AB2396" s="95" t="e">
        <f t="shared" ca="1" si="147"/>
        <v>#REF!</v>
      </c>
      <c r="AC2396" s="23" t="e">
        <f ca="1">IF(AB2396&gt;REFERENCIAS!$C$62,REFERENCIAS!$B$62,IF(AND(AB2396&gt;=REFERENCIAS!$C$63,AB2396&lt;REFERENCIAS!$D$63),REFERENCIAS!$B$63,IF(AND(AB2396&gt;REFERENCIAS!$C$64,AB2396&lt;=REFERENCIAS!$D$64),REFERENCIAS!$B$64,IF(AND(AB2396&gt;=REFERENCIAS!$C$65,AB2396&lt;REFERENCIAS!$D$65),REFERENCIAS!$B$65, "Revisar"))))</f>
        <v>#REF!</v>
      </c>
      <c r="AD2396" s="94" t="e">
        <f ca="1">VLOOKUP(AC2396,REFERENCIAS!$B$62:$G$65,4,FALSE)</f>
        <v>#REF!</v>
      </c>
    </row>
    <row r="2397" spans="1:30" ht="17.25" x14ac:dyDescent="0.25">
      <c r="A2397" s="74"/>
      <c r="B2397" s="19"/>
      <c r="C2397" s="19"/>
      <c r="D2397" s="50"/>
      <c r="E2397" s="73"/>
      <c r="F2397" s="74"/>
      <c r="G2397" s="9"/>
      <c r="H2397" s="48"/>
      <c r="I2397" s="49">
        <f t="shared" ca="1" si="145"/>
        <v>2022</v>
      </c>
      <c r="J2397" s="22">
        <f t="shared" ca="1" si="144"/>
        <v>1</v>
      </c>
      <c r="K2397" s="19"/>
      <c r="L2397" s="73"/>
      <c r="M2397" s="74"/>
      <c r="N2397" s="19"/>
      <c r="O2397" s="73"/>
      <c r="P2397" s="82">
        <v>1</v>
      </c>
      <c r="Q2397" s="24">
        <v>1</v>
      </c>
      <c r="R2397" s="81">
        <f t="shared" si="146"/>
        <v>1</v>
      </c>
      <c r="S2397" s="87"/>
      <c r="T2397" s="19"/>
      <c r="U2397" s="25"/>
      <c r="V2397" s="25"/>
      <c r="W2397" s="81"/>
      <c r="X2397" s="91" t="e">
        <f ca="1">+VLOOKUP(#REF!,REFERENCIAS!$C:$D,2,0)*VLOOKUP(#REF!,PONDERADORES!A:P,IF(AND(INFORMACION!$T2397='REFERENCIAS RIESGO'!$C$36,INFORMACION!$F2397=REFERENCIAS!$C$24),16,IF(INFORMACION!$T2397='REFERENCIAS RIESGO'!$C$36,13,IF(INFORMACION!$F2397=REFERENCIAS!$C$24,10,7))),0)+VLOOKUP(K2397,REFERENCIAS!$C:$D,2,0)*VLOOKUP($K$2,PONDERADORES!A:P,IF(AND(INFORMACION!$T2397='REFERENCIAS RIESGO'!$C$36,INFORMACION!$F2397=REFERENCIAS!$C$24),16,IF(INFORMACION!$T2397='REFERENCIAS RIESGO'!$C$36,13,IF(INFORMACION!$F2397=REFERENCIAS!$C$24,10,7))),0)+VLOOKUP(L2397,REFERENCIAS!$C:$D,2,0)*VLOOKUP($L$2,PONDERADORES!A:P,IF(AND(INFORMACION!$T2397='REFERENCIAS RIESGO'!$C$36,INFORMACION!$F2397=REFERENCIAS!$C$24),16,IF(INFORMACION!$T2397='REFERENCIAS RIESGO'!$C$36,13,IF(INFORMACION!$F2397=REFERENCIAS!$C$24,10,7))),0)+VLOOKUP(F2397,REFERENCIAS!$C:$D,2,0)*VLOOKUP($F$2,PONDERADORES!A:P,IF(AND(INFORMACION!$T2397='REFERENCIAS RIESGO'!$C$36,INFORMACION!$F2397=REFERENCIAS!$C$24),16,IF(INFORMACION!$T2397='REFERENCIAS RIESGO'!$C$36,13,IF(INFORMACION!$F2397=REFERENCIAS!$C$24,10,7))),0)+VLOOKUP(T2397,REFERENCIAS!$C:$D,2,0)*VLOOKUP($T$2,PONDERADORES!A:P,IF(AND(INFORMACION!$T2397='REFERENCIAS RIESGO'!$C$36,INFORMACION!$F2397=REFERENCIAS!$C$24),16,IF(INFORMACION!$T2397='REFERENCIAS RIESGO'!$C$36,13,IF(INFORMACION!$F2397=REFERENCIAS!$C$24,10,7))),0)+VLOOKUP(IF(J2397&lt;=0.2,0.2,IF(AND(J2397&gt;0.2,J2397&lt;=0.4),0.4,IF(AND(J2397&gt;0.4,J2397&lt;=0.6),0.6,IF(AND(J2397&gt;0.6,J2397&lt;=0.8),0.8,IF(AND(J2397&gt;0.8,J2397&lt;=1),1))))),REFERENCIAS!$C:$D,2,0)*VLOOKUP($J$2,PONDERADORES!A:P,IF(AND(INFORMACION!$T2397='REFERENCIAS RIESGO'!$C$36,INFORMACION!$F2397=REFERENCIAS!$C$24),16,IF(INFORMACION!$T2397='REFERENCIAS RIESGO'!$C$36,13,IF(INFORMACION!$F2397=REFERENCIAS!$C$24,10,7))),0)</f>
        <v>#REF!</v>
      </c>
      <c r="Y2397" s="68">
        <f>+VLOOKUP(M2397,REFERENCIAS!$C:$D,2,0)*VLOOKUP($M$2,PONDERADORES!$A$7:$G$9,7,0)+VLOOKUP(N2397,REFERENCIAS!$C:$D,2,0)*VLOOKUP($N$2,PONDERADORES!$A$7:$G$9,7,0)+VLOOKUP(O2397,REFERENCIAS!$C:$D,2,0)*VLOOKUP($O$2,PONDERADORES!$A$7:$G$9,7,0)</f>
        <v>0.2</v>
      </c>
      <c r="Z2397" s="2">
        <f>+VLOOKUP(IF(R2397&lt;0.1,0,IF(AND(R2397&gt;=0.1,R2397&lt;0.2),0.1,IF(AND(R2397&gt;=0.2,R2397&lt;0.3),0.2,IF(R2397&gt;0.3,0.3,)))),REFERENCIAS!$C:$D,2,0)*VLOOKUP($R$2,PONDERADORES!$A$11:$G$11,7,0)</f>
        <v>15</v>
      </c>
      <c r="AA2397" s="92"/>
      <c r="AB2397" s="95" t="e">
        <f t="shared" ca="1" si="147"/>
        <v>#REF!</v>
      </c>
      <c r="AC2397" s="23" t="e">
        <f ca="1">IF(AB2397&gt;REFERENCIAS!$C$62,REFERENCIAS!$B$62,IF(AND(AB2397&gt;=REFERENCIAS!$C$63,AB2397&lt;REFERENCIAS!$D$63),REFERENCIAS!$B$63,IF(AND(AB2397&gt;REFERENCIAS!$C$64,AB2397&lt;=REFERENCIAS!$D$64),REFERENCIAS!$B$64,IF(AND(AB2397&gt;=REFERENCIAS!$C$65,AB2397&lt;REFERENCIAS!$D$65),REFERENCIAS!$B$65, "Revisar"))))</f>
        <v>#REF!</v>
      </c>
      <c r="AD2397" s="94" t="e">
        <f ca="1">VLOOKUP(AC2397,REFERENCIAS!$B$62:$G$65,4,FALSE)</f>
        <v>#REF!</v>
      </c>
    </row>
    <row r="2398" spans="1:30" ht="17.25" x14ac:dyDescent="0.25">
      <c r="A2398" s="74"/>
      <c r="B2398" s="19"/>
      <c r="C2398" s="19"/>
      <c r="D2398" s="50"/>
      <c r="E2398" s="73"/>
      <c r="F2398" s="74"/>
      <c r="G2398" s="9"/>
      <c r="H2398" s="48"/>
      <c r="I2398" s="49">
        <f t="shared" ca="1" si="145"/>
        <v>2022</v>
      </c>
      <c r="J2398" s="22">
        <f t="shared" ca="1" si="144"/>
        <v>1</v>
      </c>
      <c r="K2398" s="19"/>
      <c r="L2398" s="73"/>
      <c r="M2398" s="74"/>
      <c r="N2398" s="19"/>
      <c r="O2398" s="73"/>
      <c r="P2398" s="82">
        <v>1</v>
      </c>
      <c r="Q2398" s="24">
        <v>1</v>
      </c>
      <c r="R2398" s="81">
        <f t="shared" si="146"/>
        <v>1</v>
      </c>
      <c r="S2398" s="87"/>
      <c r="T2398" s="19"/>
      <c r="U2398" s="25"/>
      <c r="V2398" s="25"/>
      <c r="W2398" s="81"/>
      <c r="X2398" s="91" t="e">
        <f ca="1">+VLOOKUP(#REF!,REFERENCIAS!$C:$D,2,0)*VLOOKUP(#REF!,PONDERADORES!A:P,IF(AND(INFORMACION!$T2398='REFERENCIAS RIESGO'!$C$36,INFORMACION!$F2398=REFERENCIAS!$C$24),16,IF(INFORMACION!$T2398='REFERENCIAS RIESGO'!$C$36,13,IF(INFORMACION!$F2398=REFERENCIAS!$C$24,10,7))),0)+VLOOKUP(K2398,REFERENCIAS!$C:$D,2,0)*VLOOKUP($K$2,PONDERADORES!A:P,IF(AND(INFORMACION!$T2398='REFERENCIAS RIESGO'!$C$36,INFORMACION!$F2398=REFERENCIAS!$C$24),16,IF(INFORMACION!$T2398='REFERENCIAS RIESGO'!$C$36,13,IF(INFORMACION!$F2398=REFERENCIAS!$C$24,10,7))),0)+VLOOKUP(L2398,REFERENCIAS!$C:$D,2,0)*VLOOKUP($L$2,PONDERADORES!A:P,IF(AND(INFORMACION!$T2398='REFERENCIAS RIESGO'!$C$36,INFORMACION!$F2398=REFERENCIAS!$C$24),16,IF(INFORMACION!$T2398='REFERENCIAS RIESGO'!$C$36,13,IF(INFORMACION!$F2398=REFERENCIAS!$C$24,10,7))),0)+VLOOKUP(F2398,REFERENCIAS!$C:$D,2,0)*VLOOKUP($F$2,PONDERADORES!A:P,IF(AND(INFORMACION!$T2398='REFERENCIAS RIESGO'!$C$36,INFORMACION!$F2398=REFERENCIAS!$C$24),16,IF(INFORMACION!$T2398='REFERENCIAS RIESGO'!$C$36,13,IF(INFORMACION!$F2398=REFERENCIAS!$C$24,10,7))),0)+VLOOKUP(T2398,REFERENCIAS!$C:$D,2,0)*VLOOKUP($T$2,PONDERADORES!A:P,IF(AND(INFORMACION!$T2398='REFERENCIAS RIESGO'!$C$36,INFORMACION!$F2398=REFERENCIAS!$C$24),16,IF(INFORMACION!$T2398='REFERENCIAS RIESGO'!$C$36,13,IF(INFORMACION!$F2398=REFERENCIAS!$C$24,10,7))),0)+VLOOKUP(IF(J2398&lt;=0.2,0.2,IF(AND(J2398&gt;0.2,J2398&lt;=0.4),0.4,IF(AND(J2398&gt;0.4,J2398&lt;=0.6),0.6,IF(AND(J2398&gt;0.6,J2398&lt;=0.8),0.8,IF(AND(J2398&gt;0.8,J2398&lt;=1),1))))),REFERENCIAS!$C:$D,2,0)*VLOOKUP($J$2,PONDERADORES!A:P,IF(AND(INFORMACION!$T2398='REFERENCIAS RIESGO'!$C$36,INFORMACION!$F2398=REFERENCIAS!$C$24),16,IF(INFORMACION!$T2398='REFERENCIAS RIESGO'!$C$36,13,IF(INFORMACION!$F2398=REFERENCIAS!$C$24,10,7))),0)</f>
        <v>#REF!</v>
      </c>
      <c r="Y2398" s="68">
        <f>+VLOOKUP(M2398,REFERENCIAS!$C:$D,2,0)*VLOOKUP($M$2,PONDERADORES!$A$7:$G$9,7,0)+VLOOKUP(N2398,REFERENCIAS!$C:$D,2,0)*VLOOKUP($N$2,PONDERADORES!$A$7:$G$9,7,0)+VLOOKUP(O2398,REFERENCIAS!$C:$D,2,0)*VLOOKUP($O$2,PONDERADORES!$A$7:$G$9,7,0)</f>
        <v>0.2</v>
      </c>
      <c r="Z2398" s="2">
        <f>+VLOOKUP(IF(R2398&lt;0.1,0,IF(AND(R2398&gt;=0.1,R2398&lt;0.2),0.1,IF(AND(R2398&gt;=0.2,R2398&lt;0.3),0.2,IF(R2398&gt;0.3,0.3,)))),REFERENCIAS!$C:$D,2,0)*VLOOKUP($R$2,PONDERADORES!$A$11:$G$11,7,0)</f>
        <v>15</v>
      </c>
      <c r="AA2398" s="92"/>
      <c r="AB2398" s="95" t="e">
        <f t="shared" ca="1" si="147"/>
        <v>#REF!</v>
      </c>
      <c r="AC2398" s="23" t="e">
        <f ca="1">IF(AB2398&gt;REFERENCIAS!$C$62,REFERENCIAS!$B$62,IF(AND(AB2398&gt;=REFERENCIAS!$C$63,AB2398&lt;REFERENCIAS!$D$63),REFERENCIAS!$B$63,IF(AND(AB2398&gt;REFERENCIAS!$C$64,AB2398&lt;=REFERENCIAS!$D$64),REFERENCIAS!$B$64,IF(AND(AB2398&gt;=REFERENCIAS!$C$65,AB2398&lt;REFERENCIAS!$D$65),REFERENCIAS!$B$65, "Revisar"))))</f>
        <v>#REF!</v>
      </c>
      <c r="AD2398" s="94" t="e">
        <f ca="1">VLOOKUP(AC2398,REFERENCIAS!$B$62:$G$65,4,FALSE)</f>
        <v>#REF!</v>
      </c>
    </row>
    <row r="2399" spans="1:30" ht="17.25" x14ac:dyDescent="0.25">
      <c r="A2399" s="74"/>
      <c r="B2399" s="19"/>
      <c r="C2399" s="19"/>
      <c r="D2399" s="50"/>
      <c r="E2399" s="73"/>
      <c r="F2399" s="74"/>
      <c r="G2399" s="9"/>
      <c r="H2399" s="48"/>
      <c r="I2399" s="49">
        <f t="shared" ca="1" si="145"/>
        <v>2022</v>
      </c>
      <c r="J2399" s="22">
        <f t="shared" ca="1" si="144"/>
        <v>1</v>
      </c>
      <c r="K2399" s="19"/>
      <c r="L2399" s="73"/>
      <c r="M2399" s="74"/>
      <c r="N2399" s="19"/>
      <c r="O2399" s="73"/>
      <c r="P2399" s="82">
        <v>1</v>
      </c>
      <c r="Q2399" s="24">
        <v>1</v>
      </c>
      <c r="R2399" s="81">
        <f t="shared" si="146"/>
        <v>1</v>
      </c>
      <c r="S2399" s="87"/>
      <c r="T2399" s="19"/>
      <c r="U2399" s="25"/>
      <c r="V2399" s="25"/>
      <c r="W2399" s="81"/>
      <c r="X2399" s="91" t="e">
        <f ca="1">+VLOOKUP(#REF!,REFERENCIAS!$C:$D,2,0)*VLOOKUP(#REF!,PONDERADORES!A:P,IF(AND(INFORMACION!$T2399='REFERENCIAS RIESGO'!$C$36,INFORMACION!$F2399=REFERENCIAS!$C$24),16,IF(INFORMACION!$T2399='REFERENCIAS RIESGO'!$C$36,13,IF(INFORMACION!$F2399=REFERENCIAS!$C$24,10,7))),0)+VLOOKUP(K2399,REFERENCIAS!$C:$D,2,0)*VLOOKUP($K$2,PONDERADORES!A:P,IF(AND(INFORMACION!$T2399='REFERENCIAS RIESGO'!$C$36,INFORMACION!$F2399=REFERENCIAS!$C$24),16,IF(INFORMACION!$T2399='REFERENCIAS RIESGO'!$C$36,13,IF(INFORMACION!$F2399=REFERENCIAS!$C$24,10,7))),0)+VLOOKUP(L2399,REFERENCIAS!$C:$D,2,0)*VLOOKUP($L$2,PONDERADORES!A:P,IF(AND(INFORMACION!$T2399='REFERENCIAS RIESGO'!$C$36,INFORMACION!$F2399=REFERENCIAS!$C$24),16,IF(INFORMACION!$T2399='REFERENCIAS RIESGO'!$C$36,13,IF(INFORMACION!$F2399=REFERENCIAS!$C$24,10,7))),0)+VLOOKUP(F2399,REFERENCIAS!$C:$D,2,0)*VLOOKUP($F$2,PONDERADORES!A:P,IF(AND(INFORMACION!$T2399='REFERENCIAS RIESGO'!$C$36,INFORMACION!$F2399=REFERENCIAS!$C$24),16,IF(INFORMACION!$T2399='REFERENCIAS RIESGO'!$C$36,13,IF(INFORMACION!$F2399=REFERENCIAS!$C$24,10,7))),0)+VLOOKUP(T2399,REFERENCIAS!$C:$D,2,0)*VLOOKUP($T$2,PONDERADORES!A:P,IF(AND(INFORMACION!$T2399='REFERENCIAS RIESGO'!$C$36,INFORMACION!$F2399=REFERENCIAS!$C$24),16,IF(INFORMACION!$T2399='REFERENCIAS RIESGO'!$C$36,13,IF(INFORMACION!$F2399=REFERENCIAS!$C$24,10,7))),0)+VLOOKUP(IF(J2399&lt;=0.2,0.2,IF(AND(J2399&gt;0.2,J2399&lt;=0.4),0.4,IF(AND(J2399&gt;0.4,J2399&lt;=0.6),0.6,IF(AND(J2399&gt;0.6,J2399&lt;=0.8),0.8,IF(AND(J2399&gt;0.8,J2399&lt;=1),1))))),REFERENCIAS!$C:$D,2,0)*VLOOKUP($J$2,PONDERADORES!A:P,IF(AND(INFORMACION!$T2399='REFERENCIAS RIESGO'!$C$36,INFORMACION!$F2399=REFERENCIAS!$C$24),16,IF(INFORMACION!$T2399='REFERENCIAS RIESGO'!$C$36,13,IF(INFORMACION!$F2399=REFERENCIAS!$C$24,10,7))),0)</f>
        <v>#REF!</v>
      </c>
      <c r="Y2399" s="68">
        <f>+VLOOKUP(M2399,REFERENCIAS!$C:$D,2,0)*VLOOKUP($M$2,PONDERADORES!$A$7:$G$9,7,0)+VLOOKUP(N2399,REFERENCIAS!$C:$D,2,0)*VLOOKUP($N$2,PONDERADORES!$A$7:$G$9,7,0)+VLOOKUP(O2399,REFERENCIAS!$C:$D,2,0)*VLOOKUP($O$2,PONDERADORES!$A$7:$G$9,7,0)</f>
        <v>0.2</v>
      </c>
      <c r="Z2399" s="2">
        <f>+VLOOKUP(IF(R2399&lt;0.1,0,IF(AND(R2399&gt;=0.1,R2399&lt;0.2),0.1,IF(AND(R2399&gt;=0.2,R2399&lt;0.3),0.2,IF(R2399&gt;0.3,0.3,)))),REFERENCIAS!$C:$D,2,0)*VLOOKUP($R$2,PONDERADORES!$A$11:$G$11,7,0)</f>
        <v>15</v>
      </c>
      <c r="AA2399" s="92"/>
      <c r="AB2399" s="95" t="e">
        <f t="shared" ca="1" si="147"/>
        <v>#REF!</v>
      </c>
      <c r="AC2399" s="23" t="e">
        <f ca="1">IF(AB2399&gt;REFERENCIAS!$C$62,REFERENCIAS!$B$62,IF(AND(AB2399&gt;=REFERENCIAS!$C$63,AB2399&lt;REFERENCIAS!$D$63),REFERENCIAS!$B$63,IF(AND(AB2399&gt;REFERENCIAS!$C$64,AB2399&lt;=REFERENCIAS!$D$64),REFERENCIAS!$B$64,IF(AND(AB2399&gt;=REFERENCIAS!$C$65,AB2399&lt;REFERENCIAS!$D$65),REFERENCIAS!$B$65, "Revisar"))))</f>
        <v>#REF!</v>
      </c>
      <c r="AD2399" s="94" t="e">
        <f ca="1">VLOOKUP(AC2399,REFERENCIAS!$B$62:$G$65,4,FALSE)</f>
        <v>#REF!</v>
      </c>
    </row>
    <row r="2400" spans="1:30" ht="17.25" x14ac:dyDescent="0.25">
      <c r="A2400" s="74"/>
      <c r="B2400" s="19"/>
      <c r="C2400" s="19"/>
      <c r="D2400" s="50"/>
      <c r="E2400" s="73"/>
      <c r="F2400" s="74"/>
      <c r="G2400" s="9"/>
      <c r="H2400" s="48"/>
      <c r="I2400" s="49">
        <f t="shared" ca="1" si="145"/>
        <v>2022</v>
      </c>
      <c r="J2400" s="22">
        <f t="shared" ca="1" si="144"/>
        <v>1</v>
      </c>
      <c r="K2400" s="19"/>
      <c r="L2400" s="73"/>
      <c r="M2400" s="74"/>
      <c r="N2400" s="19"/>
      <c r="O2400" s="73"/>
      <c r="P2400" s="82">
        <v>1</v>
      </c>
      <c r="Q2400" s="24">
        <v>1</v>
      </c>
      <c r="R2400" s="81">
        <f t="shared" si="146"/>
        <v>1</v>
      </c>
      <c r="S2400" s="87"/>
      <c r="T2400" s="19"/>
      <c r="U2400" s="25"/>
      <c r="V2400" s="25"/>
      <c r="W2400" s="81"/>
      <c r="X2400" s="91" t="e">
        <f ca="1">+VLOOKUP(#REF!,REFERENCIAS!$C:$D,2,0)*VLOOKUP(#REF!,PONDERADORES!A:P,IF(AND(INFORMACION!$T2400='REFERENCIAS RIESGO'!$C$36,INFORMACION!$F2400=REFERENCIAS!$C$24),16,IF(INFORMACION!$T2400='REFERENCIAS RIESGO'!$C$36,13,IF(INFORMACION!$F2400=REFERENCIAS!$C$24,10,7))),0)+VLOOKUP(K2400,REFERENCIAS!$C:$D,2,0)*VLOOKUP($K$2,PONDERADORES!A:P,IF(AND(INFORMACION!$T2400='REFERENCIAS RIESGO'!$C$36,INFORMACION!$F2400=REFERENCIAS!$C$24),16,IF(INFORMACION!$T2400='REFERENCIAS RIESGO'!$C$36,13,IF(INFORMACION!$F2400=REFERENCIAS!$C$24,10,7))),0)+VLOOKUP(L2400,REFERENCIAS!$C:$D,2,0)*VLOOKUP($L$2,PONDERADORES!A:P,IF(AND(INFORMACION!$T2400='REFERENCIAS RIESGO'!$C$36,INFORMACION!$F2400=REFERENCIAS!$C$24),16,IF(INFORMACION!$T2400='REFERENCIAS RIESGO'!$C$36,13,IF(INFORMACION!$F2400=REFERENCIAS!$C$24,10,7))),0)+VLOOKUP(F2400,REFERENCIAS!$C:$D,2,0)*VLOOKUP($F$2,PONDERADORES!A:P,IF(AND(INFORMACION!$T2400='REFERENCIAS RIESGO'!$C$36,INFORMACION!$F2400=REFERENCIAS!$C$24),16,IF(INFORMACION!$T2400='REFERENCIAS RIESGO'!$C$36,13,IF(INFORMACION!$F2400=REFERENCIAS!$C$24,10,7))),0)+VLOOKUP(T2400,REFERENCIAS!$C:$D,2,0)*VLOOKUP($T$2,PONDERADORES!A:P,IF(AND(INFORMACION!$T2400='REFERENCIAS RIESGO'!$C$36,INFORMACION!$F2400=REFERENCIAS!$C$24),16,IF(INFORMACION!$T2400='REFERENCIAS RIESGO'!$C$36,13,IF(INFORMACION!$F2400=REFERENCIAS!$C$24,10,7))),0)+VLOOKUP(IF(J2400&lt;=0.2,0.2,IF(AND(J2400&gt;0.2,J2400&lt;=0.4),0.4,IF(AND(J2400&gt;0.4,J2400&lt;=0.6),0.6,IF(AND(J2400&gt;0.6,J2400&lt;=0.8),0.8,IF(AND(J2400&gt;0.8,J2400&lt;=1),1))))),REFERENCIAS!$C:$D,2,0)*VLOOKUP($J$2,PONDERADORES!A:P,IF(AND(INFORMACION!$T2400='REFERENCIAS RIESGO'!$C$36,INFORMACION!$F2400=REFERENCIAS!$C$24),16,IF(INFORMACION!$T2400='REFERENCIAS RIESGO'!$C$36,13,IF(INFORMACION!$F2400=REFERENCIAS!$C$24,10,7))),0)</f>
        <v>#REF!</v>
      </c>
      <c r="Y2400" s="68">
        <f>+VLOOKUP(M2400,REFERENCIAS!$C:$D,2,0)*VLOOKUP($M$2,PONDERADORES!$A$7:$G$9,7,0)+VLOOKUP(N2400,REFERENCIAS!$C:$D,2,0)*VLOOKUP($N$2,PONDERADORES!$A$7:$G$9,7,0)+VLOOKUP(O2400,REFERENCIAS!$C:$D,2,0)*VLOOKUP($O$2,PONDERADORES!$A$7:$G$9,7,0)</f>
        <v>0.2</v>
      </c>
      <c r="Z2400" s="2">
        <f>+VLOOKUP(IF(R2400&lt;0.1,0,IF(AND(R2400&gt;=0.1,R2400&lt;0.2),0.1,IF(AND(R2400&gt;=0.2,R2400&lt;0.3),0.2,IF(R2400&gt;0.3,0.3,)))),REFERENCIAS!$C:$D,2,0)*VLOOKUP($R$2,PONDERADORES!$A$11:$G$11,7,0)</f>
        <v>15</v>
      </c>
      <c r="AA2400" s="92"/>
      <c r="AB2400" s="95" t="e">
        <f t="shared" ca="1" si="147"/>
        <v>#REF!</v>
      </c>
      <c r="AC2400" s="23" t="e">
        <f ca="1">IF(AB2400&gt;REFERENCIAS!$C$62,REFERENCIAS!$B$62,IF(AND(AB2400&gt;=REFERENCIAS!$C$63,AB2400&lt;REFERENCIAS!$D$63),REFERENCIAS!$B$63,IF(AND(AB2400&gt;REFERENCIAS!$C$64,AB2400&lt;=REFERENCIAS!$D$64),REFERENCIAS!$B$64,IF(AND(AB2400&gt;=REFERENCIAS!$C$65,AB2400&lt;REFERENCIAS!$D$65),REFERENCIAS!$B$65, "Revisar"))))</f>
        <v>#REF!</v>
      </c>
      <c r="AD2400" s="94" t="e">
        <f ca="1">VLOOKUP(AC2400,REFERENCIAS!$B$62:$G$65,4,FALSE)</f>
        <v>#REF!</v>
      </c>
    </row>
    <row r="2401" spans="1:30" ht="17.25" x14ac:dyDescent="0.25">
      <c r="A2401" s="74"/>
      <c r="B2401" s="19"/>
      <c r="C2401" s="19"/>
      <c r="D2401" s="50"/>
      <c r="E2401" s="73"/>
      <c r="F2401" s="74"/>
      <c r="G2401" s="9"/>
      <c r="H2401" s="48"/>
      <c r="I2401" s="49">
        <f t="shared" ca="1" si="145"/>
        <v>2022</v>
      </c>
      <c r="J2401" s="22">
        <f t="shared" ca="1" si="144"/>
        <v>1</v>
      </c>
      <c r="K2401" s="19"/>
      <c r="L2401" s="73"/>
      <c r="M2401" s="74"/>
      <c r="N2401" s="19"/>
      <c r="O2401" s="73"/>
      <c r="P2401" s="82">
        <v>1</v>
      </c>
      <c r="Q2401" s="24">
        <v>1</v>
      </c>
      <c r="R2401" s="81">
        <f t="shared" si="146"/>
        <v>1</v>
      </c>
      <c r="S2401" s="87"/>
      <c r="T2401" s="19"/>
      <c r="U2401" s="25"/>
      <c r="V2401" s="25"/>
      <c r="W2401" s="81"/>
      <c r="X2401" s="91" t="e">
        <f ca="1">+VLOOKUP(#REF!,REFERENCIAS!$C:$D,2,0)*VLOOKUP(#REF!,PONDERADORES!A:P,IF(AND(INFORMACION!$T2401='REFERENCIAS RIESGO'!$C$36,INFORMACION!$F2401=REFERENCIAS!$C$24),16,IF(INFORMACION!$T2401='REFERENCIAS RIESGO'!$C$36,13,IF(INFORMACION!$F2401=REFERENCIAS!$C$24,10,7))),0)+VLOOKUP(K2401,REFERENCIAS!$C:$D,2,0)*VLOOKUP($K$2,PONDERADORES!A:P,IF(AND(INFORMACION!$T2401='REFERENCIAS RIESGO'!$C$36,INFORMACION!$F2401=REFERENCIAS!$C$24),16,IF(INFORMACION!$T2401='REFERENCIAS RIESGO'!$C$36,13,IF(INFORMACION!$F2401=REFERENCIAS!$C$24,10,7))),0)+VLOOKUP(L2401,REFERENCIAS!$C:$D,2,0)*VLOOKUP($L$2,PONDERADORES!A:P,IF(AND(INFORMACION!$T2401='REFERENCIAS RIESGO'!$C$36,INFORMACION!$F2401=REFERENCIAS!$C$24),16,IF(INFORMACION!$T2401='REFERENCIAS RIESGO'!$C$36,13,IF(INFORMACION!$F2401=REFERENCIAS!$C$24,10,7))),0)+VLOOKUP(F2401,REFERENCIAS!$C:$D,2,0)*VLOOKUP($F$2,PONDERADORES!A:P,IF(AND(INFORMACION!$T2401='REFERENCIAS RIESGO'!$C$36,INFORMACION!$F2401=REFERENCIAS!$C$24),16,IF(INFORMACION!$T2401='REFERENCIAS RIESGO'!$C$36,13,IF(INFORMACION!$F2401=REFERENCIAS!$C$24,10,7))),0)+VLOOKUP(T2401,REFERENCIAS!$C:$D,2,0)*VLOOKUP($T$2,PONDERADORES!A:P,IF(AND(INFORMACION!$T2401='REFERENCIAS RIESGO'!$C$36,INFORMACION!$F2401=REFERENCIAS!$C$24),16,IF(INFORMACION!$T2401='REFERENCIAS RIESGO'!$C$36,13,IF(INFORMACION!$F2401=REFERENCIAS!$C$24,10,7))),0)+VLOOKUP(IF(J2401&lt;=0.2,0.2,IF(AND(J2401&gt;0.2,J2401&lt;=0.4),0.4,IF(AND(J2401&gt;0.4,J2401&lt;=0.6),0.6,IF(AND(J2401&gt;0.6,J2401&lt;=0.8),0.8,IF(AND(J2401&gt;0.8,J2401&lt;=1),1))))),REFERENCIAS!$C:$D,2,0)*VLOOKUP($J$2,PONDERADORES!A:P,IF(AND(INFORMACION!$T2401='REFERENCIAS RIESGO'!$C$36,INFORMACION!$F2401=REFERENCIAS!$C$24),16,IF(INFORMACION!$T2401='REFERENCIAS RIESGO'!$C$36,13,IF(INFORMACION!$F2401=REFERENCIAS!$C$24,10,7))),0)</f>
        <v>#REF!</v>
      </c>
      <c r="Y2401" s="68">
        <f>+VLOOKUP(M2401,REFERENCIAS!$C:$D,2,0)*VLOOKUP($M$2,PONDERADORES!$A$7:$G$9,7,0)+VLOOKUP(N2401,REFERENCIAS!$C:$D,2,0)*VLOOKUP($N$2,PONDERADORES!$A$7:$G$9,7,0)+VLOOKUP(O2401,REFERENCIAS!$C:$D,2,0)*VLOOKUP($O$2,PONDERADORES!$A$7:$G$9,7,0)</f>
        <v>0.2</v>
      </c>
      <c r="Z2401" s="2">
        <f>+VLOOKUP(IF(R2401&lt;0.1,0,IF(AND(R2401&gt;=0.1,R2401&lt;0.2),0.1,IF(AND(R2401&gt;=0.2,R2401&lt;0.3),0.2,IF(R2401&gt;0.3,0.3,)))),REFERENCIAS!$C:$D,2,0)*VLOOKUP($R$2,PONDERADORES!$A$11:$G$11,7,0)</f>
        <v>15</v>
      </c>
      <c r="AA2401" s="92"/>
      <c r="AB2401" s="95" t="e">
        <f t="shared" ca="1" si="147"/>
        <v>#REF!</v>
      </c>
      <c r="AC2401" s="23" t="e">
        <f ca="1">IF(AB2401&gt;REFERENCIAS!$C$62,REFERENCIAS!$B$62,IF(AND(AB2401&gt;=REFERENCIAS!$C$63,AB2401&lt;REFERENCIAS!$D$63),REFERENCIAS!$B$63,IF(AND(AB2401&gt;REFERENCIAS!$C$64,AB2401&lt;=REFERENCIAS!$D$64),REFERENCIAS!$B$64,IF(AND(AB2401&gt;=REFERENCIAS!$C$65,AB2401&lt;REFERENCIAS!$D$65),REFERENCIAS!$B$65, "Revisar"))))</f>
        <v>#REF!</v>
      </c>
      <c r="AD2401" s="94" t="e">
        <f ca="1">VLOOKUP(AC2401,REFERENCIAS!$B$62:$G$65,4,FALSE)</f>
        <v>#REF!</v>
      </c>
    </row>
    <row r="2402" spans="1:30" ht="17.25" x14ac:dyDescent="0.25">
      <c r="A2402" s="74"/>
      <c r="B2402" s="19"/>
      <c r="C2402" s="19"/>
      <c r="D2402" s="50"/>
      <c r="E2402" s="73"/>
      <c r="F2402" s="74"/>
      <c r="G2402" s="9"/>
      <c r="H2402" s="48"/>
      <c r="I2402" s="49">
        <f t="shared" ca="1" si="145"/>
        <v>2022</v>
      </c>
      <c r="J2402" s="22">
        <f t="shared" ca="1" si="144"/>
        <v>1</v>
      </c>
      <c r="K2402" s="19"/>
      <c r="L2402" s="73"/>
      <c r="M2402" s="74"/>
      <c r="N2402" s="19"/>
      <c r="O2402" s="73"/>
      <c r="P2402" s="82">
        <v>1</v>
      </c>
      <c r="Q2402" s="24">
        <v>1</v>
      </c>
      <c r="R2402" s="81">
        <f t="shared" si="146"/>
        <v>1</v>
      </c>
      <c r="S2402" s="87"/>
      <c r="T2402" s="19"/>
      <c r="U2402" s="25"/>
      <c r="V2402" s="25"/>
      <c r="W2402" s="81"/>
      <c r="X2402" s="91" t="e">
        <f ca="1">+VLOOKUP(#REF!,REFERENCIAS!$C:$D,2,0)*VLOOKUP(#REF!,PONDERADORES!A:P,IF(AND(INFORMACION!$T2402='REFERENCIAS RIESGO'!$C$36,INFORMACION!$F2402=REFERENCIAS!$C$24),16,IF(INFORMACION!$T2402='REFERENCIAS RIESGO'!$C$36,13,IF(INFORMACION!$F2402=REFERENCIAS!$C$24,10,7))),0)+VLOOKUP(K2402,REFERENCIAS!$C:$D,2,0)*VLOOKUP($K$2,PONDERADORES!A:P,IF(AND(INFORMACION!$T2402='REFERENCIAS RIESGO'!$C$36,INFORMACION!$F2402=REFERENCIAS!$C$24),16,IF(INFORMACION!$T2402='REFERENCIAS RIESGO'!$C$36,13,IF(INFORMACION!$F2402=REFERENCIAS!$C$24,10,7))),0)+VLOOKUP(L2402,REFERENCIAS!$C:$D,2,0)*VLOOKUP($L$2,PONDERADORES!A:P,IF(AND(INFORMACION!$T2402='REFERENCIAS RIESGO'!$C$36,INFORMACION!$F2402=REFERENCIAS!$C$24),16,IF(INFORMACION!$T2402='REFERENCIAS RIESGO'!$C$36,13,IF(INFORMACION!$F2402=REFERENCIAS!$C$24,10,7))),0)+VLOOKUP(F2402,REFERENCIAS!$C:$D,2,0)*VLOOKUP($F$2,PONDERADORES!A:P,IF(AND(INFORMACION!$T2402='REFERENCIAS RIESGO'!$C$36,INFORMACION!$F2402=REFERENCIAS!$C$24),16,IF(INFORMACION!$T2402='REFERENCIAS RIESGO'!$C$36,13,IF(INFORMACION!$F2402=REFERENCIAS!$C$24,10,7))),0)+VLOOKUP(T2402,REFERENCIAS!$C:$D,2,0)*VLOOKUP($T$2,PONDERADORES!A:P,IF(AND(INFORMACION!$T2402='REFERENCIAS RIESGO'!$C$36,INFORMACION!$F2402=REFERENCIAS!$C$24),16,IF(INFORMACION!$T2402='REFERENCIAS RIESGO'!$C$36,13,IF(INFORMACION!$F2402=REFERENCIAS!$C$24,10,7))),0)+VLOOKUP(IF(J2402&lt;=0.2,0.2,IF(AND(J2402&gt;0.2,J2402&lt;=0.4),0.4,IF(AND(J2402&gt;0.4,J2402&lt;=0.6),0.6,IF(AND(J2402&gt;0.6,J2402&lt;=0.8),0.8,IF(AND(J2402&gt;0.8,J2402&lt;=1),1))))),REFERENCIAS!$C:$D,2,0)*VLOOKUP($J$2,PONDERADORES!A:P,IF(AND(INFORMACION!$T2402='REFERENCIAS RIESGO'!$C$36,INFORMACION!$F2402=REFERENCIAS!$C$24),16,IF(INFORMACION!$T2402='REFERENCIAS RIESGO'!$C$36,13,IF(INFORMACION!$F2402=REFERENCIAS!$C$24,10,7))),0)</f>
        <v>#REF!</v>
      </c>
      <c r="Y2402" s="68">
        <f>+VLOOKUP(M2402,REFERENCIAS!$C:$D,2,0)*VLOOKUP($M$2,PONDERADORES!$A$7:$G$9,7,0)+VLOOKUP(N2402,REFERENCIAS!$C:$D,2,0)*VLOOKUP($N$2,PONDERADORES!$A$7:$G$9,7,0)+VLOOKUP(O2402,REFERENCIAS!$C:$D,2,0)*VLOOKUP($O$2,PONDERADORES!$A$7:$G$9,7,0)</f>
        <v>0.2</v>
      </c>
      <c r="Z2402" s="2">
        <f>+VLOOKUP(IF(R2402&lt;0.1,0,IF(AND(R2402&gt;=0.1,R2402&lt;0.2),0.1,IF(AND(R2402&gt;=0.2,R2402&lt;0.3),0.2,IF(R2402&gt;0.3,0.3,)))),REFERENCIAS!$C:$D,2,0)*VLOOKUP($R$2,PONDERADORES!$A$11:$G$11,7,0)</f>
        <v>15</v>
      </c>
      <c r="AA2402" s="92"/>
      <c r="AB2402" s="95" t="e">
        <f t="shared" ca="1" si="147"/>
        <v>#REF!</v>
      </c>
      <c r="AC2402" s="23" t="e">
        <f ca="1">IF(AB2402&gt;REFERENCIAS!$C$62,REFERENCIAS!$B$62,IF(AND(AB2402&gt;=REFERENCIAS!$C$63,AB2402&lt;REFERENCIAS!$D$63),REFERENCIAS!$B$63,IF(AND(AB2402&gt;REFERENCIAS!$C$64,AB2402&lt;=REFERENCIAS!$D$64),REFERENCIAS!$B$64,IF(AND(AB2402&gt;=REFERENCIAS!$C$65,AB2402&lt;REFERENCIAS!$D$65),REFERENCIAS!$B$65, "Revisar"))))</f>
        <v>#REF!</v>
      </c>
      <c r="AD2402" s="94" t="e">
        <f ca="1">VLOOKUP(AC2402,REFERENCIAS!$B$62:$G$65,4,FALSE)</f>
        <v>#REF!</v>
      </c>
    </row>
    <row r="2403" spans="1:30" ht="17.25" x14ac:dyDescent="0.25">
      <c r="A2403" s="74"/>
      <c r="B2403" s="19"/>
      <c r="C2403" s="19"/>
      <c r="D2403" s="50"/>
      <c r="E2403" s="73"/>
      <c r="F2403" s="74"/>
      <c r="G2403" s="9"/>
      <c r="H2403" s="48"/>
      <c r="I2403" s="49">
        <f t="shared" ca="1" si="145"/>
        <v>2022</v>
      </c>
      <c r="J2403" s="22">
        <f t="shared" ca="1" si="144"/>
        <v>1</v>
      </c>
      <c r="K2403" s="19"/>
      <c r="L2403" s="73"/>
      <c r="M2403" s="74"/>
      <c r="N2403" s="19"/>
      <c r="O2403" s="73"/>
      <c r="P2403" s="82">
        <v>1</v>
      </c>
      <c r="Q2403" s="24">
        <v>1</v>
      </c>
      <c r="R2403" s="81">
        <f t="shared" si="146"/>
        <v>1</v>
      </c>
      <c r="S2403" s="87"/>
      <c r="T2403" s="19"/>
      <c r="U2403" s="25"/>
      <c r="V2403" s="25"/>
      <c r="W2403" s="81"/>
      <c r="X2403" s="91" t="e">
        <f ca="1">+VLOOKUP(#REF!,REFERENCIAS!$C:$D,2,0)*VLOOKUP(#REF!,PONDERADORES!A:P,IF(AND(INFORMACION!$T2403='REFERENCIAS RIESGO'!$C$36,INFORMACION!$F2403=REFERENCIAS!$C$24),16,IF(INFORMACION!$T2403='REFERENCIAS RIESGO'!$C$36,13,IF(INFORMACION!$F2403=REFERENCIAS!$C$24,10,7))),0)+VLOOKUP(K2403,REFERENCIAS!$C:$D,2,0)*VLOOKUP($K$2,PONDERADORES!A:P,IF(AND(INFORMACION!$T2403='REFERENCIAS RIESGO'!$C$36,INFORMACION!$F2403=REFERENCIAS!$C$24),16,IF(INFORMACION!$T2403='REFERENCIAS RIESGO'!$C$36,13,IF(INFORMACION!$F2403=REFERENCIAS!$C$24,10,7))),0)+VLOOKUP(L2403,REFERENCIAS!$C:$D,2,0)*VLOOKUP($L$2,PONDERADORES!A:P,IF(AND(INFORMACION!$T2403='REFERENCIAS RIESGO'!$C$36,INFORMACION!$F2403=REFERENCIAS!$C$24),16,IF(INFORMACION!$T2403='REFERENCIAS RIESGO'!$C$36,13,IF(INFORMACION!$F2403=REFERENCIAS!$C$24,10,7))),0)+VLOOKUP(F2403,REFERENCIAS!$C:$D,2,0)*VLOOKUP($F$2,PONDERADORES!A:P,IF(AND(INFORMACION!$T2403='REFERENCIAS RIESGO'!$C$36,INFORMACION!$F2403=REFERENCIAS!$C$24),16,IF(INFORMACION!$T2403='REFERENCIAS RIESGO'!$C$36,13,IF(INFORMACION!$F2403=REFERENCIAS!$C$24,10,7))),0)+VLOOKUP(T2403,REFERENCIAS!$C:$D,2,0)*VLOOKUP($T$2,PONDERADORES!A:P,IF(AND(INFORMACION!$T2403='REFERENCIAS RIESGO'!$C$36,INFORMACION!$F2403=REFERENCIAS!$C$24),16,IF(INFORMACION!$T2403='REFERENCIAS RIESGO'!$C$36,13,IF(INFORMACION!$F2403=REFERENCIAS!$C$24,10,7))),0)+VLOOKUP(IF(J2403&lt;=0.2,0.2,IF(AND(J2403&gt;0.2,J2403&lt;=0.4),0.4,IF(AND(J2403&gt;0.4,J2403&lt;=0.6),0.6,IF(AND(J2403&gt;0.6,J2403&lt;=0.8),0.8,IF(AND(J2403&gt;0.8,J2403&lt;=1),1))))),REFERENCIAS!$C:$D,2,0)*VLOOKUP($J$2,PONDERADORES!A:P,IF(AND(INFORMACION!$T2403='REFERENCIAS RIESGO'!$C$36,INFORMACION!$F2403=REFERENCIAS!$C$24),16,IF(INFORMACION!$T2403='REFERENCIAS RIESGO'!$C$36,13,IF(INFORMACION!$F2403=REFERENCIAS!$C$24,10,7))),0)</f>
        <v>#REF!</v>
      </c>
      <c r="Y2403" s="68">
        <f>+VLOOKUP(M2403,REFERENCIAS!$C:$D,2,0)*VLOOKUP($M$2,PONDERADORES!$A$7:$G$9,7,0)+VLOOKUP(N2403,REFERENCIAS!$C:$D,2,0)*VLOOKUP($N$2,PONDERADORES!$A$7:$G$9,7,0)+VLOOKUP(O2403,REFERENCIAS!$C:$D,2,0)*VLOOKUP($O$2,PONDERADORES!$A$7:$G$9,7,0)</f>
        <v>0.2</v>
      </c>
      <c r="Z2403" s="2">
        <f>+VLOOKUP(IF(R2403&lt;0.1,0,IF(AND(R2403&gt;=0.1,R2403&lt;0.2),0.1,IF(AND(R2403&gt;=0.2,R2403&lt;0.3),0.2,IF(R2403&gt;0.3,0.3,)))),REFERENCIAS!$C:$D,2,0)*VLOOKUP($R$2,PONDERADORES!$A$11:$G$11,7,0)</f>
        <v>15</v>
      </c>
      <c r="AA2403" s="92"/>
      <c r="AB2403" s="95" t="e">
        <f t="shared" ca="1" si="147"/>
        <v>#REF!</v>
      </c>
      <c r="AC2403" s="23" t="e">
        <f ca="1">IF(AB2403&gt;REFERENCIAS!$C$62,REFERENCIAS!$B$62,IF(AND(AB2403&gt;=REFERENCIAS!$C$63,AB2403&lt;REFERENCIAS!$D$63),REFERENCIAS!$B$63,IF(AND(AB2403&gt;REFERENCIAS!$C$64,AB2403&lt;=REFERENCIAS!$D$64),REFERENCIAS!$B$64,IF(AND(AB2403&gt;=REFERENCIAS!$C$65,AB2403&lt;REFERENCIAS!$D$65),REFERENCIAS!$B$65, "Revisar"))))</f>
        <v>#REF!</v>
      </c>
      <c r="AD2403" s="94" t="e">
        <f ca="1">VLOOKUP(AC2403,REFERENCIAS!$B$62:$G$65,4,FALSE)</f>
        <v>#REF!</v>
      </c>
    </row>
    <row r="2404" spans="1:30" ht="17.25" x14ac:dyDescent="0.25">
      <c r="A2404" s="74"/>
      <c r="B2404" s="19"/>
      <c r="C2404" s="19"/>
      <c r="D2404" s="50"/>
      <c r="E2404" s="73"/>
      <c r="F2404" s="74"/>
      <c r="G2404" s="9"/>
      <c r="H2404" s="48"/>
      <c r="I2404" s="49">
        <f t="shared" ca="1" si="145"/>
        <v>2022</v>
      </c>
      <c r="J2404" s="22">
        <f t="shared" ca="1" si="144"/>
        <v>1</v>
      </c>
      <c r="K2404" s="19"/>
      <c r="L2404" s="73"/>
      <c r="M2404" s="74"/>
      <c r="N2404" s="19"/>
      <c r="O2404" s="73"/>
      <c r="P2404" s="82">
        <v>1</v>
      </c>
      <c r="Q2404" s="24">
        <v>1</v>
      </c>
      <c r="R2404" s="81">
        <f t="shared" si="146"/>
        <v>1</v>
      </c>
      <c r="S2404" s="87"/>
      <c r="T2404" s="19"/>
      <c r="U2404" s="25"/>
      <c r="V2404" s="25"/>
      <c r="W2404" s="81"/>
      <c r="X2404" s="91" t="e">
        <f ca="1">+VLOOKUP(#REF!,REFERENCIAS!$C:$D,2,0)*VLOOKUP(#REF!,PONDERADORES!A:P,IF(AND(INFORMACION!$T2404='REFERENCIAS RIESGO'!$C$36,INFORMACION!$F2404=REFERENCIAS!$C$24),16,IF(INFORMACION!$T2404='REFERENCIAS RIESGO'!$C$36,13,IF(INFORMACION!$F2404=REFERENCIAS!$C$24,10,7))),0)+VLOOKUP(K2404,REFERENCIAS!$C:$D,2,0)*VLOOKUP($K$2,PONDERADORES!A:P,IF(AND(INFORMACION!$T2404='REFERENCIAS RIESGO'!$C$36,INFORMACION!$F2404=REFERENCIAS!$C$24),16,IF(INFORMACION!$T2404='REFERENCIAS RIESGO'!$C$36,13,IF(INFORMACION!$F2404=REFERENCIAS!$C$24,10,7))),0)+VLOOKUP(L2404,REFERENCIAS!$C:$D,2,0)*VLOOKUP($L$2,PONDERADORES!A:P,IF(AND(INFORMACION!$T2404='REFERENCIAS RIESGO'!$C$36,INFORMACION!$F2404=REFERENCIAS!$C$24),16,IF(INFORMACION!$T2404='REFERENCIAS RIESGO'!$C$36,13,IF(INFORMACION!$F2404=REFERENCIAS!$C$24,10,7))),0)+VLOOKUP(F2404,REFERENCIAS!$C:$D,2,0)*VLOOKUP($F$2,PONDERADORES!A:P,IF(AND(INFORMACION!$T2404='REFERENCIAS RIESGO'!$C$36,INFORMACION!$F2404=REFERENCIAS!$C$24),16,IF(INFORMACION!$T2404='REFERENCIAS RIESGO'!$C$36,13,IF(INFORMACION!$F2404=REFERENCIAS!$C$24,10,7))),0)+VLOOKUP(T2404,REFERENCIAS!$C:$D,2,0)*VLOOKUP($T$2,PONDERADORES!A:P,IF(AND(INFORMACION!$T2404='REFERENCIAS RIESGO'!$C$36,INFORMACION!$F2404=REFERENCIAS!$C$24),16,IF(INFORMACION!$T2404='REFERENCIAS RIESGO'!$C$36,13,IF(INFORMACION!$F2404=REFERENCIAS!$C$24,10,7))),0)+VLOOKUP(IF(J2404&lt;=0.2,0.2,IF(AND(J2404&gt;0.2,J2404&lt;=0.4),0.4,IF(AND(J2404&gt;0.4,J2404&lt;=0.6),0.6,IF(AND(J2404&gt;0.6,J2404&lt;=0.8),0.8,IF(AND(J2404&gt;0.8,J2404&lt;=1),1))))),REFERENCIAS!$C:$D,2,0)*VLOOKUP($J$2,PONDERADORES!A:P,IF(AND(INFORMACION!$T2404='REFERENCIAS RIESGO'!$C$36,INFORMACION!$F2404=REFERENCIAS!$C$24),16,IF(INFORMACION!$T2404='REFERENCIAS RIESGO'!$C$36,13,IF(INFORMACION!$F2404=REFERENCIAS!$C$24,10,7))),0)</f>
        <v>#REF!</v>
      </c>
      <c r="Y2404" s="68">
        <f>+VLOOKUP(M2404,REFERENCIAS!$C:$D,2,0)*VLOOKUP($M$2,PONDERADORES!$A$7:$G$9,7,0)+VLOOKUP(N2404,REFERENCIAS!$C:$D,2,0)*VLOOKUP($N$2,PONDERADORES!$A$7:$G$9,7,0)+VLOOKUP(O2404,REFERENCIAS!$C:$D,2,0)*VLOOKUP($O$2,PONDERADORES!$A$7:$G$9,7,0)</f>
        <v>0.2</v>
      </c>
      <c r="Z2404" s="2">
        <f>+VLOOKUP(IF(R2404&lt;0.1,0,IF(AND(R2404&gt;=0.1,R2404&lt;0.2),0.1,IF(AND(R2404&gt;=0.2,R2404&lt;0.3),0.2,IF(R2404&gt;0.3,0.3,)))),REFERENCIAS!$C:$D,2,0)*VLOOKUP($R$2,PONDERADORES!$A$11:$G$11,7,0)</f>
        <v>15</v>
      </c>
      <c r="AA2404" s="92"/>
      <c r="AB2404" s="95" t="e">
        <f t="shared" ca="1" si="147"/>
        <v>#REF!</v>
      </c>
      <c r="AC2404" s="23" t="e">
        <f ca="1">IF(AB2404&gt;REFERENCIAS!$C$62,REFERENCIAS!$B$62,IF(AND(AB2404&gt;=REFERENCIAS!$C$63,AB2404&lt;REFERENCIAS!$D$63),REFERENCIAS!$B$63,IF(AND(AB2404&gt;REFERENCIAS!$C$64,AB2404&lt;=REFERENCIAS!$D$64),REFERENCIAS!$B$64,IF(AND(AB2404&gt;=REFERENCIAS!$C$65,AB2404&lt;REFERENCIAS!$D$65),REFERENCIAS!$B$65, "Revisar"))))</f>
        <v>#REF!</v>
      </c>
      <c r="AD2404" s="94" t="e">
        <f ca="1">VLOOKUP(AC2404,REFERENCIAS!$B$62:$G$65,4,FALSE)</f>
        <v>#REF!</v>
      </c>
    </row>
    <row r="2405" spans="1:30" ht="17.25" x14ac:dyDescent="0.25">
      <c r="A2405" s="74"/>
      <c r="B2405" s="19"/>
      <c r="C2405" s="19"/>
      <c r="D2405" s="50"/>
      <c r="E2405" s="73"/>
      <c r="F2405" s="74"/>
      <c r="G2405" s="9"/>
      <c r="H2405" s="48"/>
      <c r="I2405" s="49">
        <f t="shared" ca="1" si="145"/>
        <v>2022</v>
      </c>
      <c r="J2405" s="22">
        <f t="shared" ca="1" si="144"/>
        <v>1</v>
      </c>
      <c r="K2405" s="19"/>
      <c r="L2405" s="73"/>
      <c r="M2405" s="74"/>
      <c r="N2405" s="19"/>
      <c r="O2405" s="73"/>
      <c r="P2405" s="82">
        <v>1</v>
      </c>
      <c r="Q2405" s="24">
        <v>1</v>
      </c>
      <c r="R2405" s="81">
        <f t="shared" si="146"/>
        <v>1</v>
      </c>
      <c r="S2405" s="87"/>
      <c r="T2405" s="19"/>
      <c r="U2405" s="25"/>
      <c r="V2405" s="25"/>
      <c r="W2405" s="81"/>
      <c r="X2405" s="91" t="e">
        <f ca="1">+VLOOKUP(#REF!,REFERENCIAS!$C:$D,2,0)*VLOOKUP(#REF!,PONDERADORES!A:P,IF(AND(INFORMACION!$T2405='REFERENCIAS RIESGO'!$C$36,INFORMACION!$F2405=REFERENCIAS!$C$24),16,IF(INFORMACION!$T2405='REFERENCIAS RIESGO'!$C$36,13,IF(INFORMACION!$F2405=REFERENCIAS!$C$24,10,7))),0)+VLOOKUP(K2405,REFERENCIAS!$C:$D,2,0)*VLOOKUP($K$2,PONDERADORES!A:P,IF(AND(INFORMACION!$T2405='REFERENCIAS RIESGO'!$C$36,INFORMACION!$F2405=REFERENCIAS!$C$24),16,IF(INFORMACION!$T2405='REFERENCIAS RIESGO'!$C$36,13,IF(INFORMACION!$F2405=REFERENCIAS!$C$24,10,7))),0)+VLOOKUP(L2405,REFERENCIAS!$C:$D,2,0)*VLOOKUP($L$2,PONDERADORES!A:P,IF(AND(INFORMACION!$T2405='REFERENCIAS RIESGO'!$C$36,INFORMACION!$F2405=REFERENCIAS!$C$24),16,IF(INFORMACION!$T2405='REFERENCIAS RIESGO'!$C$36,13,IF(INFORMACION!$F2405=REFERENCIAS!$C$24,10,7))),0)+VLOOKUP(F2405,REFERENCIAS!$C:$D,2,0)*VLOOKUP($F$2,PONDERADORES!A:P,IF(AND(INFORMACION!$T2405='REFERENCIAS RIESGO'!$C$36,INFORMACION!$F2405=REFERENCIAS!$C$24),16,IF(INFORMACION!$T2405='REFERENCIAS RIESGO'!$C$36,13,IF(INFORMACION!$F2405=REFERENCIAS!$C$24,10,7))),0)+VLOOKUP(T2405,REFERENCIAS!$C:$D,2,0)*VLOOKUP($T$2,PONDERADORES!A:P,IF(AND(INFORMACION!$T2405='REFERENCIAS RIESGO'!$C$36,INFORMACION!$F2405=REFERENCIAS!$C$24),16,IF(INFORMACION!$T2405='REFERENCIAS RIESGO'!$C$36,13,IF(INFORMACION!$F2405=REFERENCIAS!$C$24,10,7))),0)+VLOOKUP(IF(J2405&lt;=0.2,0.2,IF(AND(J2405&gt;0.2,J2405&lt;=0.4),0.4,IF(AND(J2405&gt;0.4,J2405&lt;=0.6),0.6,IF(AND(J2405&gt;0.6,J2405&lt;=0.8),0.8,IF(AND(J2405&gt;0.8,J2405&lt;=1),1))))),REFERENCIAS!$C:$D,2,0)*VLOOKUP($J$2,PONDERADORES!A:P,IF(AND(INFORMACION!$T2405='REFERENCIAS RIESGO'!$C$36,INFORMACION!$F2405=REFERENCIAS!$C$24),16,IF(INFORMACION!$T2405='REFERENCIAS RIESGO'!$C$36,13,IF(INFORMACION!$F2405=REFERENCIAS!$C$24,10,7))),0)</f>
        <v>#REF!</v>
      </c>
      <c r="Y2405" s="68">
        <f>+VLOOKUP(M2405,REFERENCIAS!$C:$D,2,0)*VLOOKUP($M$2,PONDERADORES!$A$7:$G$9,7,0)+VLOOKUP(N2405,REFERENCIAS!$C:$D,2,0)*VLOOKUP($N$2,PONDERADORES!$A$7:$G$9,7,0)+VLOOKUP(O2405,REFERENCIAS!$C:$D,2,0)*VLOOKUP($O$2,PONDERADORES!$A$7:$G$9,7,0)</f>
        <v>0.2</v>
      </c>
      <c r="Z2405" s="2">
        <f>+VLOOKUP(IF(R2405&lt;0.1,0,IF(AND(R2405&gt;=0.1,R2405&lt;0.2),0.1,IF(AND(R2405&gt;=0.2,R2405&lt;0.3),0.2,IF(R2405&gt;0.3,0.3,)))),REFERENCIAS!$C:$D,2,0)*VLOOKUP($R$2,PONDERADORES!$A$11:$G$11,7,0)</f>
        <v>15</v>
      </c>
      <c r="AA2405" s="92"/>
      <c r="AB2405" s="95" t="e">
        <f t="shared" ca="1" si="147"/>
        <v>#REF!</v>
      </c>
      <c r="AC2405" s="23" t="e">
        <f ca="1">IF(AB2405&gt;REFERENCIAS!$C$62,REFERENCIAS!$B$62,IF(AND(AB2405&gt;=REFERENCIAS!$C$63,AB2405&lt;REFERENCIAS!$D$63),REFERENCIAS!$B$63,IF(AND(AB2405&gt;REFERENCIAS!$C$64,AB2405&lt;=REFERENCIAS!$D$64),REFERENCIAS!$B$64,IF(AND(AB2405&gt;=REFERENCIAS!$C$65,AB2405&lt;REFERENCIAS!$D$65),REFERENCIAS!$B$65, "Revisar"))))</f>
        <v>#REF!</v>
      </c>
      <c r="AD2405" s="94" t="e">
        <f ca="1">VLOOKUP(AC2405,REFERENCIAS!$B$62:$G$65,4,FALSE)</f>
        <v>#REF!</v>
      </c>
    </row>
    <row r="2406" spans="1:30" ht="17.25" x14ac:dyDescent="0.25">
      <c r="A2406" s="74"/>
      <c r="B2406" s="19"/>
      <c r="C2406" s="19"/>
      <c r="D2406" s="50"/>
      <c r="E2406" s="73"/>
      <c r="F2406" s="74"/>
      <c r="G2406" s="9"/>
      <c r="H2406" s="48"/>
      <c r="I2406" s="49">
        <f t="shared" ca="1" si="145"/>
        <v>2022</v>
      </c>
      <c r="J2406" s="22">
        <f t="shared" ca="1" si="144"/>
        <v>1</v>
      </c>
      <c r="K2406" s="19"/>
      <c r="L2406" s="73"/>
      <c r="M2406" s="74"/>
      <c r="N2406" s="19"/>
      <c r="O2406" s="73"/>
      <c r="P2406" s="82">
        <v>1</v>
      </c>
      <c r="Q2406" s="24">
        <v>1</v>
      </c>
      <c r="R2406" s="81">
        <f t="shared" si="146"/>
        <v>1</v>
      </c>
      <c r="S2406" s="87"/>
      <c r="T2406" s="19"/>
      <c r="U2406" s="25"/>
      <c r="V2406" s="25"/>
      <c r="W2406" s="81"/>
      <c r="X2406" s="91" t="e">
        <f ca="1">+VLOOKUP(#REF!,REFERENCIAS!$C:$D,2,0)*VLOOKUP(#REF!,PONDERADORES!A:P,IF(AND(INFORMACION!$T2406='REFERENCIAS RIESGO'!$C$36,INFORMACION!$F2406=REFERENCIAS!$C$24),16,IF(INFORMACION!$T2406='REFERENCIAS RIESGO'!$C$36,13,IF(INFORMACION!$F2406=REFERENCIAS!$C$24,10,7))),0)+VLOOKUP(K2406,REFERENCIAS!$C:$D,2,0)*VLOOKUP($K$2,PONDERADORES!A:P,IF(AND(INFORMACION!$T2406='REFERENCIAS RIESGO'!$C$36,INFORMACION!$F2406=REFERENCIAS!$C$24),16,IF(INFORMACION!$T2406='REFERENCIAS RIESGO'!$C$36,13,IF(INFORMACION!$F2406=REFERENCIAS!$C$24,10,7))),0)+VLOOKUP(L2406,REFERENCIAS!$C:$D,2,0)*VLOOKUP($L$2,PONDERADORES!A:P,IF(AND(INFORMACION!$T2406='REFERENCIAS RIESGO'!$C$36,INFORMACION!$F2406=REFERENCIAS!$C$24),16,IF(INFORMACION!$T2406='REFERENCIAS RIESGO'!$C$36,13,IF(INFORMACION!$F2406=REFERENCIAS!$C$24,10,7))),0)+VLOOKUP(F2406,REFERENCIAS!$C:$D,2,0)*VLOOKUP($F$2,PONDERADORES!A:P,IF(AND(INFORMACION!$T2406='REFERENCIAS RIESGO'!$C$36,INFORMACION!$F2406=REFERENCIAS!$C$24),16,IF(INFORMACION!$T2406='REFERENCIAS RIESGO'!$C$36,13,IF(INFORMACION!$F2406=REFERENCIAS!$C$24,10,7))),0)+VLOOKUP(T2406,REFERENCIAS!$C:$D,2,0)*VLOOKUP($T$2,PONDERADORES!A:P,IF(AND(INFORMACION!$T2406='REFERENCIAS RIESGO'!$C$36,INFORMACION!$F2406=REFERENCIAS!$C$24),16,IF(INFORMACION!$T2406='REFERENCIAS RIESGO'!$C$36,13,IF(INFORMACION!$F2406=REFERENCIAS!$C$24,10,7))),0)+VLOOKUP(IF(J2406&lt;=0.2,0.2,IF(AND(J2406&gt;0.2,J2406&lt;=0.4),0.4,IF(AND(J2406&gt;0.4,J2406&lt;=0.6),0.6,IF(AND(J2406&gt;0.6,J2406&lt;=0.8),0.8,IF(AND(J2406&gt;0.8,J2406&lt;=1),1))))),REFERENCIAS!$C:$D,2,0)*VLOOKUP($J$2,PONDERADORES!A:P,IF(AND(INFORMACION!$T2406='REFERENCIAS RIESGO'!$C$36,INFORMACION!$F2406=REFERENCIAS!$C$24),16,IF(INFORMACION!$T2406='REFERENCIAS RIESGO'!$C$36,13,IF(INFORMACION!$F2406=REFERENCIAS!$C$24,10,7))),0)</f>
        <v>#REF!</v>
      </c>
      <c r="Y2406" s="68">
        <f>+VLOOKUP(M2406,REFERENCIAS!$C:$D,2,0)*VLOOKUP($M$2,PONDERADORES!$A$7:$G$9,7,0)+VLOOKUP(N2406,REFERENCIAS!$C:$D,2,0)*VLOOKUP($N$2,PONDERADORES!$A$7:$G$9,7,0)+VLOOKUP(O2406,REFERENCIAS!$C:$D,2,0)*VLOOKUP($O$2,PONDERADORES!$A$7:$G$9,7,0)</f>
        <v>0.2</v>
      </c>
      <c r="Z2406" s="2">
        <f>+VLOOKUP(IF(R2406&lt;0.1,0,IF(AND(R2406&gt;=0.1,R2406&lt;0.2),0.1,IF(AND(R2406&gt;=0.2,R2406&lt;0.3),0.2,IF(R2406&gt;0.3,0.3,)))),REFERENCIAS!$C:$D,2,0)*VLOOKUP($R$2,PONDERADORES!$A$11:$G$11,7,0)</f>
        <v>15</v>
      </c>
      <c r="AA2406" s="92"/>
      <c r="AB2406" s="95" t="e">
        <f t="shared" ca="1" si="147"/>
        <v>#REF!</v>
      </c>
      <c r="AC2406" s="23" t="e">
        <f ca="1">IF(AB2406&gt;REFERENCIAS!$C$62,REFERENCIAS!$B$62,IF(AND(AB2406&gt;=REFERENCIAS!$C$63,AB2406&lt;REFERENCIAS!$D$63),REFERENCIAS!$B$63,IF(AND(AB2406&gt;REFERENCIAS!$C$64,AB2406&lt;=REFERENCIAS!$D$64),REFERENCIAS!$B$64,IF(AND(AB2406&gt;=REFERENCIAS!$C$65,AB2406&lt;REFERENCIAS!$D$65),REFERENCIAS!$B$65, "Revisar"))))</f>
        <v>#REF!</v>
      </c>
      <c r="AD2406" s="94" t="e">
        <f ca="1">VLOOKUP(AC2406,REFERENCIAS!$B$62:$G$65,4,FALSE)</f>
        <v>#REF!</v>
      </c>
    </row>
    <row r="2407" spans="1:30" ht="17.25" x14ac:dyDescent="0.25">
      <c r="A2407" s="74"/>
      <c r="B2407" s="19"/>
      <c r="C2407" s="19"/>
      <c r="D2407" s="50"/>
      <c r="E2407" s="73"/>
      <c r="F2407" s="74"/>
      <c r="G2407" s="9"/>
      <c r="H2407" s="48"/>
      <c r="I2407" s="49">
        <f t="shared" ca="1" si="145"/>
        <v>2022</v>
      </c>
      <c r="J2407" s="22">
        <f t="shared" ca="1" si="144"/>
        <v>1</v>
      </c>
      <c r="K2407" s="19"/>
      <c r="L2407" s="73"/>
      <c r="M2407" s="74"/>
      <c r="N2407" s="19"/>
      <c r="O2407" s="73"/>
      <c r="P2407" s="82">
        <v>1</v>
      </c>
      <c r="Q2407" s="24">
        <v>1</v>
      </c>
      <c r="R2407" s="81">
        <f t="shared" si="146"/>
        <v>1</v>
      </c>
      <c r="S2407" s="87"/>
      <c r="T2407" s="19"/>
      <c r="U2407" s="25"/>
      <c r="V2407" s="25"/>
      <c r="W2407" s="81"/>
      <c r="X2407" s="91" t="e">
        <f ca="1">+VLOOKUP(#REF!,REFERENCIAS!$C:$D,2,0)*VLOOKUP(#REF!,PONDERADORES!A:P,IF(AND(INFORMACION!$T2407='REFERENCIAS RIESGO'!$C$36,INFORMACION!$F2407=REFERENCIAS!$C$24),16,IF(INFORMACION!$T2407='REFERENCIAS RIESGO'!$C$36,13,IF(INFORMACION!$F2407=REFERENCIAS!$C$24,10,7))),0)+VLOOKUP(K2407,REFERENCIAS!$C:$D,2,0)*VLOOKUP($K$2,PONDERADORES!A:P,IF(AND(INFORMACION!$T2407='REFERENCIAS RIESGO'!$C$36,INFORMACION!$F2407=REFERENCIAS!$C$24),16,IF(INFORMACION!$T2407='REFERENCIAS RIESGO'!$C$36,13,IF(INFORMACION!$F2407=REFERENCIAS!$C$24,10,7))),0)+VLOOKUP(L2407,REFERENCIAS!$C:$D,2,0)*VLOOKUP($L$2,PONDERADORES!A:P,IF(AND(INFORMACION!$T2407='REFERENCIAS RIESGO'!$C$36,INFORMACION!$F2407=REFERENCIAS!$C$24),16,IF(INFORMACION!$T2407='REFERENCIAS RIESGO'!$C$36,13,IF(INFORMACION!$F2407=REFERENCIAS!$C$24,10,7))),0)+VLOOKUP(F2407,REFERENCIAS!$C:$D,2,0)*VLOOKUP($F$2,PONDERADORES!A:P,IF(AND(INFORMACION!$T2407='REFERENCIAS RIESGO'!$C$36,INFORMACION!$F2407=REFERENCIAS!$C$24),16,IF(INFORMACION!$T2407='REFERENCIAS RIESGO'!$C$36,13,IF(INFORMACION!$F2407=REFERENCIAS!$C$24,10,7))),0)+VLOOKUP(T2407,REFERENCIAS!$C:$D,2,0)*VLOOKUP($T$2,PONDERADORES!A:P,IF(AND(INFORMACION!$T2407='REFERENCIAS RIESGO'!$C$36,INFORMACION!$F2407=REFERENCIAS!$C$24),16,IF(INFORMACION!$T2407='REFERENCIAS RIESGO'!$C$36,13,IF(INFORMACION!$F2407=REFERENCIAS!$C$24,10,7))),0)+VLOOKUP(IF(J2407&lt;=0.2,0.2,IF(AND(J2407&gt;0.2,J2407&lt;=0.4),0.4,IF(AND(J2407&gt;0.4,J2407&lt;=0.6),0.6,IF(AND(J2407&gt;0.6,J2407&lt;=0.8),0.8,IF(AND(J2407&gt;0.8,J2407&lt;=1),1))))),REFERENCIAS!$C:$D,2,0)*VLOOKUP($J$2,PONDERADORES!A:P,IF(AND(INFORMACION!$T2407='REFERENCIAS RIESGO'!$C$36,INFORMACION!$F2407=REFERENCIAS!$C$24),16,IF(INFORMACION!$T2407='REFERENCIAS RIESGO'!$C$36,13,IF(INFORMACION!$F2407=REFERENCIAS!$C$24,10,7))),0)</f>
        <v>#REF!</v>
      </c>
      <c r="Y2407" s="68">
        <f>+VLOOKUP(M2407,REFERENCIAS!$C:$D,2,0)*VLOOKUP($M$2,PONDERADORES!$A$7:$G$9,7,0)+VLOOKUP(N2407,REFERENCIAS!$C:$D,2,0)*VLOOKUP($N$2,PONDERADORES!$A$7:$G$9,7,0)+VLOOKUP(O2407,REFERENCIAS!$C:$D,2,0)*VLOOKUP($O$2,PONDERADORES!$A$7:$G$9,7,0)</f>
        <v>0.2</v>
      </c>
      <c r="Z2407" s="2">
        <f>+VLOOKUP(IF(R2407&lt;0.1,0,IF(AND(R2407&gt;=0.1,R2407&lt;0.2),0.1,IF(AND(R2407&gt;=0.2,R2407&lt;0.3),0.2,IF(R2407&gt;0.3,0.3,)))),REFERENCIAS!$C:$D,2,0)*VLOOKUP($R$2,PONDERADORES!$A$11:$G$11,7,0)</f>
        <v>15</v>
      </c>
      <c r="AA2407" s="92"/>
      <c r="AB2407" s="95" t="e">
        <f t="shared" ca="1" si="147"/>
        <v>#REF!</v>
      </c>
      <c r="AC2407" s="23" t="e">
        <f ca="1">IF(AB2407&gt;REFERENCIAS!$C$62,REFERENCIAS!$B$62,IF(AND(AB2407&gt;=REFERENCIAS!$C$63,AB2407&lt;REFERENCIAS!$D$63),REFERENCIAS!$B$63,IF(AND(AB2407&gt;REFERENCIAS!$C$64,AB2407&lt;=REFERENCIAS!$D$64),REFERENCIAS!$B$64,IF(AND(AB2407&gt;=REFERENCIAS!$C$65,AB2407&lt;REFERENCIAS!$D$65),REFERENCIAS!$B$65, "Revisar"))))</f>
        <v>#REF!</v>
      </c>
      <c r="AD2407" s="94" t="e">
        <f ca="1">VLOOKUP(AC2407,REFERENCIAS!$B$62:$G$65,4,FALSE)</f>
        <v>#REF!</v>
      </c>
    </row>
    <row r="2408" spans="1:30" ht="17.25" x14ac:dyDescent="0.25">
      <c r="A2408" s="74"/>
      <c r="B2408" s="19"/>
      <c r="C2408" s="19"/>
      <c r="D2408" s="50"/>
      <c r="E2408" s="73"/>
      <c r="F2408" s="74"/>
      <c r="G2408" s="9"/>
      <c r="H2408" s="48"/>
      <c r="I2408" s="49">
        <f t="shared" ca="1" si="145"/>
        <v>2022</v>
      </c>
      <c r="J2408" s="22">
        <f t="shared" ca="1" si="144"/>
        <v>1</v>
      </c>
      <c r="K2408" s="19"/>
      <c r="L2408" s="73"/>
      <c r="M2408" s="74"/>
      <c r="N2408" s="19"/>
      <c r="O2408" s="73"/>
      <c r="P2408" s="82">
        <v>1</v>
      </c>
      <c r="Q2408" s="24">
        <v>1</v>
      </c>
      <c r="R2408" s="81">
        <f t="shared" si="146"/>
        <v>1</v>
      </c>
      <c r="S2408" s="87"/>
      <c r="T2408" s="19"/>
      <c r="U2408" s="25"/>
      <c r="V2408" s="25"/>
      <c r="W2408" s="81"/>
      <c r="X2408" s="91" t="e">
        <f ca="1">+VLOOKUP(#REF!,REFERENCIAS!$C:$D,2,0)*VLOOKUP(#REF!,PONDERADORES!A:P,IF(AND(INFORMACION!$T2408='REFERENCIAS RIESGO'!$C$36,INFORMACION!$F2408=REFERENCIAS!$C$24),16,IF(INFORMACION!$T2408='REFERENCIAS RIESGO'!$C$36,13,IF(INFORMACION!$F2408=REFERENCIAS!$C$24,10,7))),0)+VLOOKUP(K2408,REFERENCIAS!$C:$D,2,0)*VLOOKUP($K$2,PONDERADORES!A:P,IF(AND(INFORMACION!$T2408='REFERENCIAS RIESGO'!$C$36,INFORMACION!$F2408=REFERENCIAS!$C$24),16,IF(INFORMACION!$T2408='REFERENCIAS RIESGO'!$C$36,13,IF(INFORMACION!$F2408=REFERENCIAS!$C$24,10,7))),0)+VLOOKUP(L2408,REFERENCIAS!$C:$D,2,0)*VLOOKUP($L$2,PONDERADORES!A:P,IF(AND(INFORMACION!$T2408='REFERENCIAS RIESGO'!$C$36,INFORMACION!$F2408=REFERENCIAS!$C$24),16,IF(INFORMACION!$T2408='REFERENCIAS RIESGO'!$C$36,13,IF(INFORMACION!$F2408=REFERENCIAS!$C$24,10,7))),0)+VLOOKUP(F2408,REFERENCIAS!$C:$D,2,0)*VLOOKUP($F$2,PONDERADORES!A:P,IF(AND(INFORMACION!$T2408='REFERENCIAS RIESGO'!$C$36,INFORMACION!$F2408=REFERENCIAS!$C$24),16,IF(INFORMACION!$T2408='REFERENCIAS RIESGO'!$C$36,13,IF(INFORMACION!$F2408=REFERENCIAS!$C$24,10,7))),0)+VLOOKUP(T2408,REFERENCIAS!$C:$D,2,0)*VLOOKUP($T$2,PONDERADORES!A:P,IF(AND(INFORMACION!$T2408='REFERENCIAS RIESGO'!$C$36,INFORMACION!$F2408=REFERENCIAS!$C$24),16,IF(INFORMACION!$T2408='REFERENCIAS RIESGO'!$C$36,13,IF(INFORMACION!$F2408=REFERENCIAS!$C$24,10,7))),0)+VLOOKUP(IF(J2408&lt;=0.2,0.2,IF(AND(J2408&gt;0.2,J2408&lt;=0.4),0.4,IF(AND(J2408&gt;0.4,J2408&lt;=0.6),0.6,IF(AND(J2408&gt;0.6,J2408&lt;=0.8),0.8,IF(AND(J2408&gt;0.8,J2408&lt;=1),1))))),REFERENCIAS!$C:$D,2,0)*VLOOKUP($J$2,PONDERADORES!A:P,IF(AND(INFORMACION!$T2408='REFERENCIAS RIESGO'!$C$36,INFORMACION!$F2408=REFERENCIAS!$C$24),16,IF(INFORMACION!$T2408='REFERENCIAS RIESGO'!$C$36,13,IF(INFORMACION!$F2408=REFERENCIAS!$C$24,10,7))),0)</f>
        <v>#REF!</v>
      </c>
      <c r="Y2408" s="68">
        <f>+VLOOKUP(M2408,REFERENCIAS!$C:$D,2,0)*VLOOKUP($M$2,PONDERADORES!$A$7:$G$9,7,0)+VLOOKUP(N2408,REFERENCIAS!$C:$D,2,0)*VLOOKUP($N$2,PONDERADORES!$A$7:$G$9,7,0)+VLOOKUP(O2408,REFERENCIAS!$C:$D,2,0)*VLOOKUP($O$2,PONDERADORES!$A$7:$G$9,7,0)</f>
        <v>0.2</v>
      </c>
      <c r="Z2408" s="2">
        <f>+VLOOKUP(IF(R2408&lt;0.1,0,IF(AND(R2408&gt;=0.1,R2408&lt;0.2),0.1,IF(AND(R2408&gt;=0.2,R2408&lt;0.3),0.2,IF(R2408&gt;0.3,0.3,)))),REFERENCIAS!$C:$D,2,0)*VLOOKUP($R$2,PONDERADORES!$A$11:$G$11,7,0)</f>
        <v>15</v>
      </c>
      <c r="AA2408" s="92"/>
      <c r="AB2408" s="95" t="e">
        <f t="shared" ca="1" si="147"/>
        <v>#REF!</v>
      </c>
      <c r="AC2408" s="23" t="e">
        <f ca="1">IF(AB2408&gt;REFERENCIAS!$C$62,REFERENCIAS!$B$62,IF(AND(AB2408&gt;=REFERENCIAS!$C$63,AB2408&lt;REFERENCIAS!$D$63),REFERENCIAS!$B$63,IF(AND(AB2408&gt;REFERENCIAS!$C$64,AB2408&lt;=REFERENCIAS!$D$64),REFERENCIAS!$B$64,IF(AND(AB2408&gt;=REFERENCIAS!$C$65,AB2408&lt;REFERENCIAS!$D$65),REFERENCIAS!$B$65, "Revisar"))))</f>
        <v>#REF!</v>
      </c>
      <c r="AD2408" s="94" t="e">
        <f ca="1">VLOOKUP(AC2408,REFERENCIAS!$B$62:$G$65,4,FALSE)</f>
        <v>#REF!</v>
      </c>
    </row>
    <row r="2409" spans="1:30" ht="17.25" x14ac:dyDescent="0.25">
      <c r="A2409" s="74"/>
      <c r="B2409" s="19"/>
      <c r="C2409" s="19"/>
      <c r="D2409" s="50"/>
      <c r="E2409" s="73"/>
      <c r="F2409" s="74"/>
      <c r="G2409" s="9"/>
      <c r="H2409" s="48"/>
      <c r="I2409" s="49">
        <f t="shared" ca="1" si="145"/>
        <v>2022</v>
      </c>
      <c r="J2409" s="22">
        <f t="shared" ca="1" si="144"/>
        <v>1</v>
      </c>
      <c r="K2409" s="19"/>
      <c r="L2409" s="73"/>
      <c r="M2409" s="74"/>
      <c r="N2409" s="19"/>
      <c r="O2409" s="73"/>
      <c r="P2409" s="82">
        <v>1</v>
      </c>
      <c r="Q2409" s="24">
        <v>1</v>
      </c>
      <c r="R2409" s="81">
        <f t="shared" si="146"/>
        <v>1</v>
      </c>
      <c r="S2409" s="87"/>
      <c r="T2409" s="19"/>
      <c r="U2409" s="25"/>
      <c r="V2409" s="25"/>
      <c r="W2409" s="81"/>
      <c r="X2409" s="91" t="e">
        <f ca="1">+VLOOKUP(#REF!,REFERENCIAS!$C:$D,2,0)*VLOOKUP(#REF!,PONDERADORES!A:P,IF(AND(INFORMACION!$T2409='REFERENCIAS RIESGO'!$C$36,INFORMACION!$F2409=REFERENCIAS!$C$24),16,IF(INFORMACION!$T2409='REFERENCIAS RIESGO'!$C$36,13,IF(INFORMACION!$F2409=REFERENCIAS!$C$24,10,7))),0)+VLOOKUP(K2409,REFERENCIAS!$C:$D,2,0)*VLOOKUP($K$2,PONDERADORES!A:P,IF(AND(INFORMACION!$T2409='REFERENCIAS RIESGO'!$C$36,INFORMACION!$F2409=REFERENCIAS!$C$24),16,IF(INFORMACION!$T2409='REFERENCIAS RIESGO'!$C$36,13,IF(INFORMACION!$F2409=REFERENCIAS!$C$24,10,7))),0)+VLOOKUP(L2409,REFERENCIAS!$C:$D,2,0)*VLOOKUP($L$2,PONDERADORES!A:P,IF(AND(INFORMACION!$T2409='REFERENCIAS RIESGO'!$C$36,INFORMACION!$F2409=REFERENCIAS!$C$24),16,IF(INFORMACION!$T2409='REFERENCIAS RIESGO'!$C$36,13,IF(INFORMACION!$F2409=REFERENCIAS!$C$24,10,7))),0)+VLOOKUP(F2409,REFERENCIAS!$C:$D,2,0)*VLOOKUP($F$2,PONDERADORES!A:P,IF(AND(INFORMACION!$T2409='REFERENCIAS RIESGO'!$C$36,INFORMACION!$F2409=REFERENCIAS!$C$24),16,IF(INFORMACION!$T2409='REFERENCIAS RIESGO'!$C$36,13,IF(INFORMACION!$F2409=REFERENCIAS!$C$24,10,7))),0)+VLOOKUP(T2409,REFERENCIAS!$C:$D,2,0)*VLOOKUP($T$2,PONDERADORES!A:P,IF(AND(INFORMACION!$T2409='REFERENCIAS RIESGO'!$C$36,INFORMACION!$F2409=REFERENCIAS!$C$24),16,IF(INFORMACION!$T2409='REFERENCIAS RIESGO'!$C$36,13,IF(INFORMACION!$F2409=REFERENCIAS!$C$24,10,7))),0)+VLOOKUP(IF(J2409&lt;=0.2,0.2,IF(AND(J2409&gt;0.2,J2409&lt;=0.4),0.4,IF(AND(J2409&gt;0.4,J2409&lt;=0.6),0.6,IF(AND(J2409&gt;0.6,J2409&lt;=0.8),0.8,IF(AND(J2409&gt;0.8,J2409&lt;=1),1))))),REFERENCIAS!$C:$D,2,0)*VLOOKUP($J$2,PONDERADORES!A:P,IF(AND(INFORMACION!$T2409='REFERENCIAS RIESGO'!$C$36,INFORMACION!$F2409=REFERENCIAS!$C$24),16,IF(INFORMACION!$T2409='REFERENCIAS RIESGO'!$C$36,13,IF(INFORMACION!$F2409=REFERENCIAS!$C$24,10,7))),0)</f>
        <v>#REF!</v>
      </c>
      <c r="Y2409" s="68">
        <f>+VLOOKUP(M2409,REFERENCIAS!$C:$D,2,0)*VLOOKUP($M$2,PONDERADORES!$A$7:$G$9,7,0)+VLOOKUP(N2409,REFERENCIAS!$C:$D,2,0)*VLOOKUP($N$2,PONDERADORES!$A$7:$G$9,7,0)+VLOOKUP(O2409,REFERENCIAS!$C:$D,2,0)*VLOOKUP($O$2,PONDERADORES!$A$7:$G$9,7,0)</f>
        <v>0.2</v>
      </c>
      <c r="Z2409" s="2">
        <f>+VLOOKUP(IF(R2409&lt;0.1,0,IF(AND(R2409&gt;=0.1,R2409&lt;0.2),0.1,IF(AND(R2409&gt;=0.2,R2409&lt;0.3),0.2,IF(R2409&gt;0.3,0.3,)))),REFERENCIAS!$C:$D,2,0)*VLOOKUP($R$2,PONDERADORES!$A$11:$G$11,7,0)</f>
        <v>15</v>
      </c>
      <c r="AA2409" s="92"/>
      <c r="AB2409" s="95" t="e">
        <f t="shared" ca="1" si="147"/>
        <v>#REF!</v>
      </c>
      <c r="AC2409" s="23" t="e">
        <f ca="1">IF(AB2409&gt;REFERENCIAS!$C$62,REFERENCIAS!$B$62,IF(AND(AB2409&gt;=REFERENCIAS!$C$63,AB2409&lt;REFERENCIAS!$D$63),REFERENCIAS!$B$63,IF(AND(AB2409&gt;REFERENCIAS!$C$64,AB2409&lt;=REFERENCIAS!$D$64),REFERENCIAS!$B$64,IF(AND(AB2409&gt;=REFERENCIAS!$C$65,AB2409&lt;REFERENCIAS!$D$65),REFERENCIAS!$B$65, "Revisar"))))</f>
        <v>#REF!</v>
      </c>
      <c r="AD2409" s="94" t="e">
        <f ca="1">VLOOKUP(AC2409,REFERENCIAS!$B$62:$G$65,4,FALSE)</f>
        <v>#REF!</v>
      </c>
    </row>
    <row r="2410" spans="1:30" ht="17.25" x14ac:dyDescent="0.25">
      <c r="A2410" s="74"/>
      <c r="B2410" s="19"/>
      <c r="C2410" s="19"/>
      <c r="D2410" s="50"/>
      <c r="E2410" s="73"/>
      <c r="F2410" s="74"/>
      <c r="G2410" s="9"/>
      <c r="H2410" s="48"/>
      <c r="I2410" s="49">
        <f t="shared" ca="1" si="145"/>
        <v>2022</v>
      </c>
      <c r="J2410" s="22">
        <f t="shared" ca="1" si="144"/>
        <v>1</v>
      </c>
      <c r="K2410" s="19"/>
      <c r="L2410" s="73"/>
      <c r="M2410" s="74"/>
      <c r="N2410" s="19"/>
      <c r="O2410" s="73"/>
      <c r="P2410" s="82">
        <v>1</v>
      </c>
      <c r="Q2410" s="24">
        <v>1</v>
      </c>
      <c r="R2410" s="81">
        <f t="shared" si="146"/>
        <v>1</v>
      </c>
      <c r="S2410" s="87"/>
      <c r="T2410" s="19"/>
      <c r="U2410" s="25"/>
      <c r="V2410" s="25"/>
      <c r="W2410" s="81"/>
      <c r="X2410" s="91" t="e">
        <f ca="1">+VLOOKUP(#REF!,REFERENCIAS!$C:$D,2,0)*VLOOKUP(#REF!,PONDERADORES!A:P,IF(AND(INFORMACION!$T2410='REFERENCIAS RIESGO'!$C$36,INFORMACION!$F2410=REFERENCIAS!$C$24),16,IF(INFORMACION!$T2410='REFERENCIAS RIESGO'!$C$36,13,IF(INFORMACION!$F2410=REFERENCIAS!$C$24,10,7))),0)+VLOOKUP(K2410,REFERENCIAS!$C:$D,2,0)*VLOOKUP($K$2,PONDERADORES!A:P,IF(AND(INFORMACION!$T2410='REFERENCIAS RIESGO'!$C$36,INFORMACION!$F2410=REFERENCIAS!$C$24),16,IF(INFORMACION!$T2410='REFERENCIAS RIESGO'!$C$36,13,IF(INFORMACION!$F2410=REFERENCIAS!$C$24,10,7))),0)+VLOOKUP(L2410,REFERENCIAS!$C:$D,2,0)*VLOOKUP($L$2,PONDERADORES!A:P,IF(AND(INFORMACION!$T2410='REFERENCIAS RIESGO'!$C$36,INFORMACION!$F2410=REFERENCIAS!$C$24),16,IF(INFORMACION!$T2410='REFERENCIAS RIESGO'!$C$36,13,IF(INFORMACION!$F2410=REFERENCIAS!$C$24,10,7))),0)+VLOOKUP(F2410,REFERENCIAS!$C:$D,2,0)*VLOOKUP($F$2,PONDERADORES!A:P,IF(AND(INFORMACION!$T2410='REFERENCIAS RIESGO'!$C$36,INFORMACION!$F2410=REFERENCIAS!$C$24),16,IF(INFORMACION!$T2410='REFERENCIAS RIESGO'!$C$36,13,IF(INFORMACION!$F2410=REFERENCIAS!$C$24,10,7))),0)+VLOOKUP(T2410,REFERENCIAS!$C:$D,2,0)*VLOOKUP($T$2,PONDERADORES!A:P,IF(AND(INFORMACION!$T2410='REFERENCIAS RIESGO'!$C$36,INFORMACION!$F2410=REFERENCIAS!$C$24),16,IF(INFORMACION!$T2410='REFERENCIAS RIESGO'!$C$36,13,IF(INFORMACION!$F2410=REFERENCIAS!$C$24,10,7))),0)+VLOOKUP(IF(J2410&lt;=0.2,0.2,IF(AND(J2410&gt;0.2,J2410&lt;=0.4),0.4,IF(AND(J2410&gt;0.4,J2410&lt;=0.6),0.6,IF(AND(J2410&gt;0.6,J2410&lt;=0.8),0.8,IF(AND(J2410&gt;0.8,J2410&lt;=1),1))))),REFERENCIAS!$C:$D,2,0)*VLOOKUP($J$2,PONDERADORES!A:P,IF(AND(INFORMACION!$T2410='REFERENCIAS RIESGO'!$C$36,INFORMACION!$F2410=REFERENCIAS!$C$24),16,IF(INFORMACION!$T2410='REFERENCIAS RIESGO'!$C$36,13,IF(INFORMACION!$F2410=REFERENCIAS!$C$24,10,7))),0)</f>
        <v>#REF!</v>
      </c>
      <c r="Y2410" s="68">
        <f>+VLOOKUP(M2410,REFERENCIAS!$C:$D,2,0)*VLOOKUP($M$2,PONDERADORES!$A$7:$G$9,7,0)+VLOOKUP(N2410,REFERENCIAS!$C:$D,2,0)*VLOOKUP($N$2,PONDERADORES!$A$7:$G$9,7,0)+VLOOKUP(O2410,REFERENCIAS!$C:$D,2,0)*VLOOKUP($O$2,PONDERADORES!$A$7:$G$9,7,0)</f>
        <v>0.2</v>
      </c>
      <c r="Z2410" s="2">
        <f>+VLOOKUP(IF(R2410&lt;0.1,0,IF(AND(R2410&gt;=0.1,R2410&lt;0.2),0.1,IF(AND(R2410&gt;=0.2,R2410&lt;0.3),0.2,IF(R2410&gt;0.3,0.3,)))),REFERENCIAS!$C:$D,2,0)*VLOOKUP($R$2,PONDERADORES!$A$11:$G$11,7,0)</f>
        <v>15</v>
      </c>
      <c r="AA2410" s="92"/>
      <c r="AB2410" s="95" t="e">
        <f t="shared" ca="1" si="147"/>
        <v>#REF!</v>
      </c>
      <c r="AC2410" s="23" t="e">
        <f ca="1">IF(AB2410&gt;REFERENCIAS!$C$62,REFERENCIAS!$B$62,IF(AND(AB2410&gt;=REFERENCIAS!$C$63,AB2410&lt;REFERENCIAS!$D$63),REFERENCIAS!$B$63,IF(AND(AB2410&gt;REFERENCIAS!$C$64,AB2410&lt;=REFERENCIAS!$D$64),REFERENCIAS!$B$64,IF(AND(AB2410&gt;=REFERENCIAS!$C$65,AB2410&lt;REFERENCIAS!$D$65),REFERENCIAS!$B$65, "Revisar"))))</f>
        <v>#REF!</v>
      </c>
      <c r="AD2410" s="94" t="e">
        <f ca="1">VLOOKUP(AC2410,REFERENCIAS!$B$62:$G$65,4,FALSE)</f>
        <v>#REF!</v>
      </c>
    </row>
    <row r="2411" spans="1:30" ht="17.25" x14ac:dyDescent="0.25">
      <c r="A2411" s="74"/>
      <c r="B2411" s="19"/>
      <c r="C2411" s="19"/>
      <c r="D2411" s="50"/>
      <c r="E2411" s="73"/>
      <c r="F2411" s="74"/>
      <c r="G2411" s="9"/>
      <c r="H2411" s="48"/>
      <c r="I2411" s="49">
        <f t="shared" ca="1" si="145"/>
        <v>2022</v>
      </c>
      <c r="J2411" s="22">
        <f t="shared" ca="1" si="144"/>
        <v>1</v>
      </c>
      <c r="K2411" s="19"/>
      <c r="L2411" s="73"/>
      <c r="M2411" s="74"/>
      <c r="N2411" s="19"/>
      <c r="O2411" s="73"/>
      <c r="P2411" s="82">
        <v>1</v>
      </c>
      <c r="Q2411" s="24">
        <v>1</v>
      </c>
      <c r="R2411" s="81">
        <f t="shared" si="146"/>
        <v>1</v>
      </c>
      <c r="S2411" s="87"/>
      <c r="T2411" s="19"/>
      <c r="U2411" s="25"/>
      <c r="V2411" s="25"/>
      <c r="W2411" s="81"/>
      <c r="X2411" s="91" t="e">
        <f ca="1">+VLOOKUP(#REF!,REFERENCIAS!$C:$D,2,0)*VLOOKUP(#REF!,PONDERADORES!A:P,IF(AND(INFORMACION!$T2411='REFERENCIAS RIESGO'!$C$36,INFORMACION!$F2411=REFERENCIAS!$C$24),16,IF(INFORMACION!$T2411='REFERENCIAS RIESGO'!$C$36,13,IF(INFORMACION!$F2411=REFERENCIAS!$C$24,10,7))),0)+VLOOKUP(K2411,REFERENCIAS!$C:$D,2,0)*VLOOKUP($K$2,PONDERADORES!A:P,IF(AND(INFORMACION!$T2411='REFERENCIAS RIESGO'!$C$36,INFORMACION!$F2411=REFERENCIAS!$C$24),16,IF(INFORMACION!$T2411='REFERENCIAS RIESGO'!$C$36,13,IF(INFORMACION!$F2411=REFERENCIAS!$C$24,10,7))),0)+VLOOKUP(L2411,REFERENCIAS!$C:$D,2,0)*VLOOKUP($L$2,PONDERADORES!A:P,IF(AND(INFORMACION!$T2411='REFERENCIAS RIESGO'!$C$36,INFORMACION!$F2411=REFERENCIAS!$C$24),16,IF(INFORMACION!$T2411='REFERENCIAS RIESGO'!$C$36,13,IF(INFORMACION!$F2411=REFERENCIAS!$C$24,10,7))),0)+VLOOKUP(F2411,REFERENCIAS!$C:$D,2,0)*VLOOKUP($F$2,PONDERADORES!A:P,IF(AND(INFORMACION!$T2411='REFERENCIAS RIESGO'!$C$36,INFORMACION!$F2411=REFERENCIAS!$C$24),16,IF(INFORMACION!$T2411='REFERENCIAS RIESGO'!$C$36,13,IF(INFORMACION!$F2411=REFERENCIAS!$C$24,10,7))),0)+VLOOKUP(T2411,REFERENCIAS!$C:$D,2,0)*VLOOKUP($T$2,PONDERADORES!A:P,IF(AND(INFORMACION!$T2411='REFERENCIAS RIESGO'!$C$36,INFORMACION!$F2411=REFERENCIAS!$C$24),16,IF(INFORMACION!$T2411='REFERENCIAS RIESGO'!$C$36,13,IF(INFORMACION!$F2411=REFERENCIAS!$C$24,10,7))),0)+VLOOKUP(IF(J2411&lt;=0.2,0.2,IF(AND(J2411&gt;0.2,J2411&lt;=0.4),0.4,IF(AND(J2411&gt;0.4,J2411&lt;=0.6),0.6,IF(AND(J2411&gt;0.6,J2411&lt;=0.8),0.8,IF(AND(J2411&gt;0.8,J2411&lt;=1),1))))),REFERENCIAS!$C:$D,2,0)*VLOOKUP($J$2,PONDERADORES!A:P,IF(AND(INFORMACION!$T2411='REFERENCIAS RIESGO'!$C$36,INFORMACION!$F2411=REFERENCIAS!$C$24),16,IF(INFORMACION!$T2411='REFERENCIAS RIESGO'!$C$36,13,IF(INFORMACION!$F2411=REFERENCIAS!$C$24,10,7))),0)</f>
        <v>#REF!</v>
      </c>
      <c r="Y2411" s="68">
        <f>+VLOOKUP(M2411,REFERENCIAS!$C:$D,2,0)*VLOOKUP($M$2,PONDERADORES!$A$7:$G$9,7,0)+VLOOKUP(N2411,REFERENCIAS!$C:$D,2,0)*VLOOKUP($N$2,PONDERADORES!$A$7:$G$9,7,0)+VLOOKUP(O2411,REFERENCIAS!$C:$D,2,0)*VLOOKUP($O$2,PONDERADORES!$A$7:$G$9,7,0)</f>
        <v>0.2</v>
      </c>
      <c r="Z2411" s="2">
        <f>+VLOOKUP(IF(R2411&lt;0.1,0,IF(AND(R2411&gt;=0.1,R2411&lt;0.2),0.1,IF(AND(R2411&gt;=0.2,R2411&lt;0.3),0.2,IF(R2411&gt;0.3,0.3,)))),REFERENCIAS!$C:$D,2,0)*VLOOKUP($R$2,PONDERADORES!$A$11:$G$11,7,0)</f>
        <v>15</v>
      </c>
      <c r="AA2411" s="92"/>
      <c r="AB2411" s="95" t="e">
        <f t="shared" ca="1" si="147"/>
        <v>#REF!</v>
      </c>
      <c r="AC2411" s="23" t="e">
        <f ca="1">IF(AB2411&gt;REFERENCIAS!$C$62,REFERENCIAS!$B$62,IF(AND(AB2411&gt;=REFERENCIAS!$C$63,AB2411&lt;REFERENCIAS!$D$63),REFERENCIAS!$B$63,IF(AND(AB2411&gt;REFERENCIAS!$C$64,AB2411&lt;=REFERENCIAS!$D$64),REFERENCIAS!$B$64,IF(AND(AB2411&gt;=REFERENCIAS!$C$65,AB2411&lt;REFERENCIAS!$D$65),REFERENCIAS!$B$65, "Revisar"))))</f>
        <v>#REF!</v>
      </c>
      <c r="AD2411" s="94" t="e">
        <f ca="1">VLOOKUP(AC2411,REFERENCIAS!$B$62:$G$65,4,FALSE)</f>
        <v>#REF!</v>
      </c>
    </row>
    <row r="2412" spans="1:30" ht="17.25" x14ac:dyDescent="0.25">
      <c r="A2412" s="74"/>
      <c r="B2412" s="19"/>
      <c r="C2412" s="19"/>
      <c r="D2412" s="50"/>
      <c r="E2412" s="73"/>
      <c r="F2412" s="74"/>
      <c r="G2412" s="9"/>
      <c r="H2412" s="48"/>
      <c r="I2412" s="49">
        <f t="shared" ca="1" si="145"/>
        <v>2022</v>
      </c>
      <c r="J2412" s="22">
        <f t="shared" ca="1" si="144"/>
        <v>1</v>
      </c>
      <c r="K2412" s="19"/>
      <c r="L2412" s="73"/>
      <c r="M2412" s="74"/>
      <c r="N2412" s="19"/>
      <c r="O2412" s="73"/>
      <c r="P2412" s="82">
        <v>1</v>
      </c>
      <c r="Q2412" s="24">
        <v>1</v>
      </c>
      <c r="R2412" s="81">
        <f t="shared" si="146"/>
        <v>1</v>
      </c>
      <c r="S2412" s="87"/>
      <c r="T2412" s="19"/>
      <c r="U2412" s="25"/>
      <c r="V2412" s="25"/>
      <c r="W2412" s="81"/>
      <c r="X2412" s="91" t="e">
        <f ca="1">+VLOOKUP(#REF!,REFERENCIAS!$C:$D,2,0)*VLOOKUP(#REF!,PONDERADORES!A:P,IF(AND(INFORMACION!$T2412='REFERENCIAS RIESGO'!$C$36,INFORMACION!$F2412=REFERENCIAS!$C$24),16,IF(INFORMACION!$T2412='REFERENCIAS RIESGO'!$C$36,13,IF(INFORMACION!$F2412=REFERENCIAS!$C$24,10,7))),0)+VLOOKUP(K2412,REFERENCIAS!$C:$D,2,0)*VLOOKUP($K$2,PONDERADORES!A:P,IF(AND(INFORMACION!$T2412='REFERENCIAS RIESGO'!$C$36,INFORMACION!$F2412=REFERENCIAS!$C$24),16,IF(INFORMACION!$T2412='REFERENCIAS RIESGO'!$C$36,13,IF(INFORMACION!$F2412=REFERENCIAS!$C$24,10,7))),0)+VLOOKUP(L2412,REFERENCIAS!$C:$D,2,0)*VLOOKUP($L$2,PONDERADORES!A:P,IF(AND(INFORMACION!$T2412='REFERENCIAS RIESGO'!$C$36,INFORMACION!$F2412=REFERENCIAS!$C$24),16,IF(INFORMACION!$T2412='REFERENCIAS RIESGO'!$C$36,13,IF(INFORMACION!$F2412=REFERENCIAS!$C$24,10,7))),0)+VLOOKUP(F2412,REFERENCIAS!$C:$D,2,0)*VLOOKUP($F$2,PONDERADORES!A:P,IF(AND(INFORMACION!$T2412='REFERENCIAS RIESGO'!$C$36,INFORMACION!$F2412=REFERENCIAS!$C$24),16,IF(INFORMACION!$T2412='REFERENCIAS RIESGO'!$C$36,13,IF(INFORMACION!$F2412=REFERENCIAS!$C$24,10,7))),0)+VLOOKUP(T2412,REFERENCIAS!$C:$D,2,0)*VLOOKUP($T$2,PONDERADORES!A:P,IF(AND(INFORMACION!$T2412='REFERENCIAS RIESGO'!$C$36,INFORMACION!$F2412=REFERENCIAS!$C$24),16,IF(INFORMACION!$T2412='REFERENCIAS RIESGO'!$C$36,13,IF(INFORMACION!$F2412=REFERENCIAS!$C$24,10,7))),0)+VLOOKUP(IF(J2412&lt;=0.2,0.2,IF(AND(J2412&gt;0.2,J2412&lt;=0.4),0.4,IF(AND(J2412&gt;0.4,J2412&lt;=0.6),0.6,IF(AND(J2412&gt;0.6,J2412&lt;=0.8),0.8,IF(AND(J2412&gt;0.8,J2412&lt;=1),1))))),REFERENCIAS!$C:$D,2,0)*VLOOKUP($J$2,PONDERADORES!A:P,IF(AND(INFORMACION!$T2412='REFERENCIAS RIESGO'!$C$36,INFORMACION!$F2412=REFERENCIAS!$C$24),16,IF(INFORMACION!$T2412='REFERENCIAS RIESGO'!$C$36,13,IF(INFORMACION!$F2412=REFERENCIAS!$C$24,10,7))),0)</f>
        <v>#REF!</v>
      </c>
      <c r="Y2412" s="68">
        <f>+VLOOKUP(M2412,REFERENCIAS!$C:$D,2,0)*VLOOKUP($M$2,PONDERADORES!$A$7:$G$9,7,0)+VLOOKUP(N2412,REFERENCIAS!$C:$D,2,0)*VLOOKUP($N$2,PONDERADORES!$A$7:$G$9,7,0)+VLOOKUP(O2412,REFERENCIAS!$C:$D,2,0)*VLOOKUP($O$2,PONDERADORES!$A$7:$G$9,7,0)</f>
        <v>0.2</v>
      </c>
      <c r="Z2412" s="2">
        <f>+VLOOKUP(IF(R2412&lt;0.1,0,IF(AND(R2412&gt;=0.1,R2412&lt;0.2),0.1,IF(AND(R2412&gt;=0.2,R2412&lt;0.3),0.2,IF(R2412&gt;0.3,0.3,)))),REFERENCIAS!$C:$D,2,0)*VLOOKUP($R$2,PONDERADORES!$A$11:$G$11,7,0)</f>
        <v>15</v>
      </c>
      <c r="AA2412" s="92"/>
      <c r="AB2412" s="95" t="e">
        <f t="shared" ca="1" si="147"/>
        <v>#REF!</v>
      </c>
      <c r="AC2412" s="23" t="e">
        <f ca="1">IF(AB2412&gt;REFERENCIAS!$C$62,REFERENCIAS!$B$62,IF(AND(AB2412&gt;=REFERENCIAS!$C$63,AB2412&lt;REFERENCIAS!$D$63),REFERENCIAS!$B$63,IF(AND(AB2412&gt;REFERENCIAS!$C$64,AB2412&lt;=REFERENCIAS!$D$64),REFERENCIAS!$B$64,IF(AND(AB2412&gt;=REFERENCIAS!$C$65,AB2412&lt;REFERENCIAS!$D$65),REFERENCIAS!$B$65, "Revisar"))))</f>
        <v>#REF!</v>
      </c>
      <c r="AD2412" s="94" t="e">
        <f ca="1">VLOOKUP(AC2412,REFERENCIAS!$B$62:$G$65,4,FALSE)</f>
        <v>#REF!</v>
      </c>
    </row>
    <row r="2413" spans="1:30" ht="17.25" x14ac:dyDescent="0.25">
      <c r="A2413" s="74"/>
      <c r="B2413" s="19"/>
      <c r="C2413" s="19"/>
      <c r="D2413" s="50"/>
      <c r="E2413" s="73"/>
      <c r="F2413" s="74"/>
      <c r="G2413" s="9"/>
      <c r="H2413" s="48"/>
      <c r="I2413" s="49">
        <f t="shared" ca="1" si="145"/>
        <v>2022</v>
      </c>
      <c r="J2413" s="22">
        <f t="shared" ca="1" si="144"/>
        <v>1</v>
      </c>
      <c r="K2413" s="19"/>
      <c r="L2413" s="73"/>
      <c r="M2413" s="74"/>
      <c r="N2413" s="19"/>
      <c r="O2413" s="73"/>
      <c r="P2413" s="82">
        <v>1</v>
      </c>
      <c r="Q2413" s="24">
        <v>1</v>
      </c>
      <c r="R2413" s="81">
        <f t="shared" si="146"/>
        <v>1</v>
      </c>
      <c r="S2413" s="87"/>
      <c r="T2413" s="19"/>
      <c r="U2413" s="25"/>
      <c r="V2413" s="25"/>
      <c r="W2413" s="81"/>
      <c r="X2413" s="91" t="e">
        <f ca="1">+VLOOKUP(#REF!,REFERENCIAS!$C:$D,2,0)*VLOOKUP(#REF!,PONDERADORES!A:P,IF(AND(INFORMACION!$T2413='REFERENCIAS RIESGO'!$C$36,INFORMACION!$F2413=REFERENCIAS!$C$24),16,IF(INFORMACION!$T2413='REFERENCIAS RIESGO'!$C$36,13,IF(INFORMACION!$F2413=REFERENCIAS!$C$24,10,7))),0)+VLOOKUP(K2413,REFERENCIAS!$C:$D,2,0)*VLOOKUP($K$2,PONDERADORES!A:P,IF(AND(INFORMACION!$T2413='REFERENCIAS RIESGO'!$C$36,INFORMACION!$F2413=REFERENCIAS!$C$24),16,IF(INFORMACION!$T2413='REFERENCIAS RIESGO'!$C$36,13,IF(INFORMACION!$F2413=REFERENCIAS!$C$24,10,7))),0)+VLOOKUP(L2413,REFERENCIAS!$C:$D,2,0)*VLOOKUP($L$2,PONDERADORES!A:P,IF(AND(INFORMACION!$T2413='REFERENCIAS RIESGO'!$C$36,INFORMACION!$F2413=REFERENCIAS!$C$24),16,IF(INFORMACION!$T2413='REFERENCIAS RIESGO'!$C$36,13,IF(INFORMACION!$F2413=REFERENCIAS!$C$24,10,7))),0)+VLOOKUP(F2413,REFERENCIAS!$C:$D,2,0)*VLOOKUP($F$2,PONDERADORES!A:P,IF(AND(INFORMACION!$T2413='REFERENCIAS RIESGO'!$C$36,INFORMACION!$F2413=REFERENCIAS!$C$24),16,IF(INFORMACION!$T2413='REFERENCIAS RIESGO'!$C$36,13,IF(INFORMACION!$F2413=REFERENCIAS!$C$24,10,7))),0)+VLOOKUP(T2413,REFERENCIAS!$C:$D,2,0)*VLOOKUP($T$2,PONDERADORES!A:P,IF(AND(INFORMACION!$T2413='REFERENCIAS RIESGO'!$C$36,INFORMACION!$F2413=REFERENCIAS!$C$24),16,IF(INFORMACION!$T2413='REFERENCIAS RIESGO'!$C$36,13,IF(INFORMACION!$F2413=REFERENCIAS!$C$24,10,7))),0)+VLOOKUP(IF(J2413&lt;=0.2,0.2,IF(AND(J2413&gt;0.2,J2413&lt;=0.4),0.4,IF(AND(J2413&gt;0.4,J2413&lt;=0.6),0.6,IF(AND(J2413&gt;0.6,J2413&lt;=0.8),0.8,IF(AND(J2413&gt;0.8,J2413&lt;=1),1))))),REFERENCIAS!$C:$D,2,0)*VLOOKUP($J$2,PONDERADORES!A:P,IF(AND(INFORMACION!$T2413='REFERENCIAS RIESGO'!$C$36,INFORMACION!$F2413=REFERENCIAS!$C$24),16,IF(INFORMACION!$T2413='REFERENCIAS RIESGO'!$C$36,13,IF(INFORMACION!$F2413=REFERENCIAS!$C$24,10,7))),0)</f>
        <v>#REF!</v>
      </c>
      <c r="Y2413" s="68">
        <f>+VLOOKUP(M2413,REFERENCIAS!$C:$D,2,0)*VLOOKUP($M$2,PONDERADORES!$A$7:$G$9,7,0)+VLOOKUP(N2413,REFERENCIAS!$C:$D,2,0)*VLOOKUP($N$2,PONDERADORES!$A$7:$G$9,7,0)+VLOOKUP(O2413,REFERENCIAS!$C:$D,2,0)*VLOOKUP($O$2,PONDERADORES!$A$7:$G$9,7,0)</f>
        <v>0.2</v>
      </c>
      <c r="Z2413" s="2">
        <f>+VLOOKUP(IF(R2413&lt;0.1,0,IF(AND(R2413&gt;=0.1,R2413&lt;0.2),0.1,IF(AND(R2413&gt;=0.2,R2413&lt;0.3),0.2,IF(R2413&gt;0.3,0.3,)))),REFERENCIAS!$C:$D,2,0)*VLOOKUP($R$2,PONDERADORES!$A$11:$G$11,7,0)</f>
        <v>15</v>
      </c>
      <c r="AA2413" s="92"/>
      <c r="AB2413" s="95" t="e">
        <f t="shared" ca="1" si="147"/>
        <v>#REF!</v>
      </c>
      <c r="AC2413" s="23" t="e">
        <f ca="1">IF(AB2413&gt;REFERENCIAS!$C$62,REFERENCIAS!$B$62,IF(AND(AB2413&gt;=REFERENCIAS!$C$63,AB2413&lt;REFERENCIAS!$D$63),REFERENCIAS!$B$63,IF(AND(AB2413&gt;REFERENCIAS!$C$64,AB2413&lt;=REFERENCIAS!$D$64),REFERENCIAS!$B$64,IF(AND(AB2413&gt;=REFERENCIAS!$C$65,AB2413&lt;REFERENCIAS!$D$65),REFERENCIAS!$B$65, "Revisar"))))</f>
        <v>#REF!</v>
      </c>
      <c r="AD2413" s="94" t="e">
        <f ca="1">VLOOKUP(AC2413,REFERENCIAS!$B$62:$G$65,4,FALSE)</f>
        <v>#REF!</v>
      </c>
    </row>
    <row r="2414" spans="1:30" ht="17.25" x14ac:dyDescent="0.25">
      <c r="A2414" s="74"/>
      <c r="B2414" s="19"/>
      <c r="C2414" s="19"/>
      <c r="D2414" s="50"/>
      <c r="E2414" s="73"/>
      <c r="F2414" s="74"/>
      <c r="G2414" s="9"/>
      <c r="H2414" s="48"/>
      <c r="I2414" s="49">
        <f t="shared" ca="1" si="145"/>
        <v>2022</v>
      </c>
      <c r="J2414" s="22">
        <f t="shared" ca="1" si="144"/>
        <v>1</v>
      </c>
      <c r="K2414" s="19"/>
      <c r="L2414" s="73"/>
      <c r="M2414" s="74"/>
      <c r="N2414" s="19"/>
      <c r="O2414" s="73"/>
      <c r="P2414" s="82">
        <v>1</v>
      </c>
      <c r="Q2414" s="24">
        <v>1</v>
      </c>
      <c r="R2414" s="81">
        <f t="shared" si="146"/>
        <v>1</v>
      </c>
      <c r="S2414" s="87"/>
      <c r="T2414" s="19"/>
      <c r="U2414" s="25"/>
      <c r="V2414" s="25"/>
      <c r="W2414" s="81"/>
      <c r="X2414" s="91" t="e">
        <f ca="1">+VLOOKUP(#REF!,REFERENCIAS!$C:$D,2,0)*VLOOKUP(#REF!,PONDERADORES!A:P,IF(AND(INFORMACION!$T2414='REFERENCIAS RIESGO'!$C$36,INFORMACION!$F2414=REFERENCIAS!$C$24),16,IF(INFORMACION!$T2414='REFERENCIAS RIESGO'!$C$36,13,IF(INFORMACION!$F2414=REFERENCIAS!$C$24,10,7))),0)+VLOOKUP(K2414,REFERENCIAS!$C:$D,2,0)*VLOOKUP($K$2,PONDERADORES!A:P,IF(AND(INFORMACION!$T2414='REFERENCIAS RIESGO'!$C$36,INFORMACION!$F2414=REFERENCIAS!$C$24),16,IF(INFORMACION!$T2414='REFERENCIAS RIESGO'!$C$36,13,IF(INFORMACION!$F2414=REFERENCIAS!$C$24,10,7))),0)+VLOOKUP(L2414,REFERENCIAS!$C:$D,2,0)*VLOOKUP($L$2,PONDERADORES!A:P,IF(AND(INFORMACION!$T2414='REFERENCIAS RIESGO'!$C$36,INFORMACION!$F2414=REFERENCIAS!$C$24),16,IF(INFORMACION!$T2414='REFERENCIAS RIESGO'!$C$36,13,IF(INFORMACION!$F2414=REFERENCIAS!$C$24,10,7))),0)+VLOOKUP(F2414,REFERENCIAS!$C:$D,2,0)*VLOOKUP($F$2,PONDERADORES!A:P,IF(AND(INFORMACION!$T2414='REFERENCIAS RIESGO'!$C$36,INFORMACION!$F2414=REFERENCIAS!$C$24),16,IF(INFORMACION!$T2414='REFERENCIAS RIESGO'!$C$36,13,IF(INFORMACION!$F2414=REFERENCIAS!$C$24,10,7))),0)+VLOOKUP(T2414,REFERENCIAS!$C:$D,2,0)*VLOOKUP($T$2,PONDERADORES!A:P,IF(AND(INFORMACION!$T2414='REFERENCIAS RIESGO'!$C$36,INFORMACION!$F2414=REFERENCIAS!$C$24),16,IF(INFORMACION!$T2414='REFERENCIAS RIESGO'!$C$36,13,IF(INFORMACION!$F2414=REFERENCIAS!$C$24,10,7))),0)+VLOOKUP(IF(J2414&lt;=0.2,0.2,IF(AND(J2414&gt;0.2,J2414&lt;=0.4),0.4,IF(AND(J2414&gt;0.4,J2414&lt;=0.6),0.6,IF(AND(J2414&gt;0.6,J2414&lt;=0.8),0.8,IF(AND(J2414&gt;0.8,J2414&lt;=1),1))))),REFERENCIAS!$C:$D,2,0)*VLOOKUP($J$2,PONDERADORES!A:P,IF(AND(INFORMACION!$T2414='REFERENCIAS RIESGO'!$C$36,INFORMACION!$F2414=REFERENCIAS!$C$24),16,IF(INFORMACION!$T2414='REFERENCIAS RIESGO'!$C$36,13,IF(INFORMACION!$F2414=REFERENCIAS!$C$24,10,7))),0)</f>
        <v>#REF!</v>
      </c>
      <c r="Y2414" s="68">
        <f>+VLOOKUP(M2414,REFERENCIAS!$C:$D,2,0)*VLOOKUP($M$2,PONDERADORES!$A$7:$G$9,7,0)+VLOOKUP(N2414,REFERENCIAS!$C:$D,2,0)*VLOOKUP($N$2,PONDERADORES!$A$7:$G$9,7,0)+VLOOKUP(O2414,REFERENCIAS!$C:$D,2,0)*VLOOKUP($O$2,PONDERADORES!$A$7:$G$9,7,0)</f>
        <v>0.2</v>
      </c>
      <c r="Z2414" s="2">
        <f>+VLOOKUP(IF(R2414&lt;0.1,0,IF(AND(R2414&gt;=0.1,R2414&lt;0.2),0.1,IF(AND(R2414&gt;=0.2,R2414&lt;0.3),0.2,IF(R2414&gt;0.3,0.3,)))),REFERENCIAS!$C:$D,2,0)*VLOOKUP($R$2,PONDERADORES!$A$11:$G$11,7,0)</f>
        <v>15</v>
      </c>
      <c r="AA2414" s="92"/>
      <c r="AB2414" s="95" t="e">
        <f t="shared" ca="1" si="147"/>
        <v>#REF!</v>
      </c>
      <c r="AC2414" s="23" t="e">
        <f ca="1">IF(AB2414&gt;REFERENCIAS!$C$62,REFERENCIAS!$B$62,IF(AND(AB2414&gt;=REFERENCIAS!$C$63,AB2414&lt;REFERENCIAS!$D$63),REFERENCIAS!$B$63,IF(AND(AB2414&gt;REFERENCIAS!$C$64,AB2414&lt;=REFERENCIAS!$D$64),REFERENCIAS!$B$64,IF(AND(AB2414&gt;=REFERENCIAS!$C$65,AB2414&lt;REFERENCIAS!$D$65),REFERENCIAS!$B$65, "Revisar"))))</f>
        <v>#REF!</v>
      </c>
      <c r="AD2414" s="94" t="e">
        <f ca="1">VLOOKUP(AC2414,REFERENCIAS!$B$62:$G$65,4,FALSE)</f>
        <v>#REF!</v>
      </c>
    </row>
    <row r="2415" spans="1:30" ht="17.25" x14ac:dyDescent="0.25">
      <c r="A2415" s="74"/>
      <c r="B2415" s="19"/>
      <c r="C2415" s="19"/>
      <c r="D2415" s="50"/>
      <c r="E2415" s="73"/>
      <c r="F2415" s="74"/>
      <c r="G2415" s="9"/>
      <c r="H2415" s="48"/>
      <c r="I2415" s="49">
        <f t="shared" ca="1" si="145"/>
        <v>2022</v>
      </c>
      <c r="J2415" s="22">
        <f t="shared" ca="1" si="144"/>
        <v>1</v>
      </c>
      <c r="K2415" s="19"/>
      <c r="L2415" s="73"/>
      <c r="M2415" s="74"/>
      <c r="N2415" s="19"/>
      <c r="O2415" s="73"/>
      <c r="P2415" s="82">
        <v>1</v>
      </c>
      <c r="Q2415" s="24">
        <v>1</v>
      </c>
      <c r="R2415" s="81">
        <f t="shared" si="146"/>
        <v>1</v>
      </c>
      <c r="S2415" s="87"/>
      <c r="T2415" s="19"/>
      <c r="U2415" s="25"/>
      <c r="V2415" s="25"/>
      <c r="W2415" s="81"/>
      <c r="X2415" s="91" t="e">
        <f ca="1">+VLOOKUP(#REF!,REFERENCIAS!$C:$D,2,0)*VLOOKUP(#REF!,PONDERADORES!A:P,IF(AND(INFORMACION!$T2415='REFERENCIAS RIESGO'!$C$36,INFORMACION!$F2415=REFERENCIAS!$C$24),16,IF(INFORMACION!$T2415='REFERENCIAS RIESGO'!$C$36,13,IF(INFORMACION!$F2415=REFERENCIAS!$C$24,10,7))),0)+VLOOKUP(K2415,REFERENCIAS!$C:$D,2,0)*VLOOKUP($K$2,PONDERADORES!A:P,IF(AND(INFORMACION!$T2415='REFERENCIAS RIESGO'!$C$36,INFORMACION!$F2415=REFERENCIAS!$C$24),16,IF(INFORMACION!$T2415='REFERENCIAS RIESGO'!$C$36,13,IF(INFORMACION!$F2415=REFERENCIAS!$C$24,10,7))),0)+VLOOKUP(L2415,REFERENCIAS!$C:$D,2,0)*VLOOKUP($L$2,PONDERADORES!A:P,IF(AND(INFORMACION!$T2415='REFERENCIAS RIESGO'!$C$36,INFORMACION!$F2415=REFERENCIAS!$C$24),16,IF(INFORMACION!$T2415='REFERENCIAS RIESGO'!$C$36,13,IF(INFORMACION!$F2415=REFERENCIAS!$C$24,10,7))),0)+VLOOKUP(F2415,REFERENCIAS!$C:$D,2,0)*VLOOKUP($F$2,PONDERADORES!A:P,IF(AND(INFORMACION!$T2415='REFERENCIAS RIESGO'!$C$36,INFORMACION!$F2415=REFERENCIAS!$C$24),16,IF(INFORMACION!$T2415='REFERENCIAS RIESGO'!$C$36,13,IF(INFORMACION!$F2415=REFERENCIAS!$C$24,10,7))),0)+VLOOKUP(T2415,REFERENCIAS!$C:$D,2,0)*VLOOKUP($T$2,PONDERADORES!A:P,IF(AND(INFORMACION!$T2415='REFERENCIAS RIESGO'!$C$36,INFORMACION!$F2415=REFERENCIAS!$C$24),16,IF(INFORMACION!$T2415='REFERENCIAS RIESGO'!$C$36,13,IF(INFORMACION!$F2415=REFERENCIAS!$C$24,10,7))),0)+VLOOKUP(IF(J2415&lt;=0.2,0.2,IF(AND(J2415&gt;0.2,J2415&lt;=0.4),0.4,IF(AND(J2415&gt;0.4,J2415&lt;=0.6),0.6,IF(AND(J2415&gt;0.6,J2415&lt;=0.8),0.8,IF(AND(J2415&gt;0.8,J2415&lt;=1),1))))),REFERENCIAS!$C:$D,2,0)*VLOOKUP($J$2,PONDERADORES!A:P,IF(AND(INFORMACION!$T2415='REFERENCIAS RIESGO'!$C$36,INFORMACION!$F2415=REFERENCIAS!$C$24),16,IF(INFORMACION!$T2415='REFERENCIAS RIESGO'!$C$36,13,IF(INFORMACION!$F2415=REFERENCIAS!$C$24,10,7))),0)</f>
        <v>#REF!</v>
      </c>
      <c r="Y2415" s="68">
        <f>+VLOOKUP(M2415,REFERENCIAS!$C:$D,2,0)*VLOOKUP($M$2,PONDERADORES!$A$7:$G$9,7,0)+VLOOKUP(N2415,REFERENCIAS!$C:$D,2,0)*VLOOKUP($N$2,PONDERADORES!$A$7:$G$9,7,0)+VLOOKUP(O2415,REFERENCIAS!$C:$D,2,0)*VLOOKUP($O$2,PONDERADORES!$A$7:$G$9,7,0)</f>
        <v>0.2</v>
      </c>
      <c r="Z2415" s="2">
        <f>+VLOOKUP(IF(R2415&lt;0.1,0,IF(AND(R2415&gt;=0.1,R2415&lt;0.2),0.1,IF(AND(R2415&gt;=0.2,R2415&lt;0.3),0.2,IF(R2415&gt;0.3,0.3,)))),REFERENCIAS!$C:$D,2,0)*VLOOKUP($R$2,PONDERADORES!$A$11:$G$11,7,0)</f>
        <v>15</v>
      </c>
      <c r="AA2415" s="92"/>
      <c r="AB2415" s="95" t="e">
        <f t="shared" ca="1" si="147"/>
        <v>#REF!</v>
      </c>
      <c r="AC2415" s="23" t="e">
        <f ca="1">IF(AB2415&gt;REFERENCIAS!$C$62,REFERENCIAS!$B$62,IF(AND(AB2415&gt;=REFERENCIAS!$C$63,AB2415&lt;REFERENCIAS!$D$63),REFERENCIAS!$B$63,IF(AND(AB2415&gt;REFERENCIAS!$C$64,AB2415&lt;=REFERENCIAS!$D$64),REFERENCIAS!$B$64,IF(AND(AB2415&gt;=REFERENCIAS!$C$65,AB2415&lt;REFERENCIAS!$D$65),REFERENCIAS!$B$65, "Revisar"))))</f>
        <v>#REF!</v>
      </c>
      <c r="AD2415" s="94" t="e">
        <f ca="1">VLOOKUP(AC2415,REFERENCIAS!$B$62:$G$65,4,FALSE)</f>
        <v>#REF!</v>
      </c>
    </row>
    <row r="2416" spans="1:30" ht="17.25" x14ac:dyDescent="0.25">
      <c r="A2416" s="74"/>
      <c r="B2416" s="19"/>
      <c r="C2416" s="19"/>
      <c r="D2416" s="50"/>
      <c r="E2416" s="73"/>
      <c r="F2416" s="74"/>
      <c r="G2416" s="9"/>
      <c r="H2416" s="48"/>
      <c r="I2416" s="49">
        <f t="shared" ca="1" si="145"/>
        <v>2022</v>
      </c>
      <c r="J2416" s="22">
        <f t="shared" ca="1" si="144"/>
        <v>1</v>
      </c>
      <c r="K2416" s="19"/>
      <c r="L2416" s="73"/>
      <c r="M2416" s="74"/>
      <c r="N2416" s="19"/>
      <c r="O2416" s="73"/>
      <c r="P2416" s="82">
        <v>1</v>
      </c>
      <c r="Q2416" s="24">
        <v>1</v>
      </c>
      <c r="R2416" s="81">
        <f t="shared" si="146"/>
        <v>1</v>
      </c>
      <c r="S2416" s="87"/>
      <c r="T2416" s="19"/>
      <c r="U2416" s="25"/>
      <c r="V2416" s="25"/>
      <c r="W2416" s="81"/>
      <c r="X2416" s="91" t="e">
        <f ca="1">+VLOOKUP(#REF!,REFERENCIAS!$C:$D,2,0)*VLOOKUP(#REF!,PONDERADORES!A:P,IF(AND(INFORMACION!$T2416='REFERENCIAS RIESGO'!$C$36,INFORMACION!$F2416=REFERENCIAS!$C$24),16,IF(INFORMACION!$T2416='REFERENCIAS RIESGO'!$C$36,13,IF(INFORMACION!$F2416=REFERENCIAS!$C$24,10,7))),0)+VLOOKUP(K2416,REFERENCIAS!$C:$D,2,0)*VLOOKUP($K$2,PONDERADORES!A:P,IF(AND(INFORMACION!$T2416='REFERENCIAS RIESGO'!$C$36,INFORMACION!$F2416=REFERENCIAS!$C$24),16,IF(INFORMACION!$T2416='REFERENCIAS RIESGO'!$C$36,13,IF(INFORMACION!$F2416=REFERENCIAS!$C$24,10,7))),0)+VLOOKUP(L2416,REFERENCIAS!$C:$D,2,0)*VLOOKUP($L$2,PONDERADORES!A:P,IF(AND(INFORMACION!$T2416='REFERENCIAS RIESGO'!$C$36,INFORMACION!$F2416=REFERENCIAS!$C$24),16,IF(INFORMACION!$T2416='REFERENCIAS RIESGO'!$C$36,13,IF(INFORMACION!$F2416=REFERENCIAS!$C$24,10,7))),0)+VLOOKUP(F2416,REFERENCIAS!$C:$D,2,0)*VLOOKUP($F$2,PONDERADORES!A:P,IF(AND(INFORMACION!$T2416='REFERENCIAS RIESGO'!$C$36,INFORMACION!$F2416=REFERENCIAS!$C$24),16,IF(INFORMACION!$T2416='REFERENCIAS RIESGO'!$C$36,13,IF(INFORMACION!$F2416=REFERENCIAS!$C$24,10,7))),0)+VLOOKUP(T2416,REFERENCIAS!$C:$D,2,0)*VLOOKUP($T$2,PONDERADORES!A:P,IF(AND(INFORMACION!$T2416='REFERENCIAS RIESGO'!$C$36,INFORMACION!$F2416=REFERENCIAS!$C$24),16,IF(INFORMACION!$T2416='REFERENCIAS RIESGO'!$C$36,13,IF(INFORMACION!$F2416=REFERENCIAS!$C$24,10,7))),0)+VLOOKUP(IF(J2416&lt;=0.2,0.2,IF(AND(J2416&gt;0.2,J2416&lt;=0.4),0.4,IF(AND(J2416&gt;0.4,J2416&lt;=0.6),0.6,IF(AND(J2416&gt;0.6,J2416&lt;=0.8),0.8,IF(AND(J2416&gt;0.8,J2416&lt;=1),1))))),REFERENCIAS!$C:$D,2,0)*VLOOKUP($J$2,PONDERADORES!A:P,IF(AND(INFORMACION!$T2416='REFERENCIAS RIESGO'!$C$36,INFORMACION!$F2416=REFERENCIAS!$C$24),16,IF(INFORMACION!$T2416='REFERENCIAS RIESGO'!$C$36,13,IF(INFORMACION!$F2416=REFERENCIAS!$C$24,10,7))),0)</f>
        <v>#REF!</v>
      </c>
      <c r="Y2416" s="68">
        <f>+VLOOKUP(M2416,REFERENCIAS!$C:$D,2,0)*VLOOKUP($M$2,PONDERADORES!$A$7:$G$9,7,0)+VLOOKUP(N2416,REFERENCIAS!$C:$D,2,0)*VLOOKUP($N$2,PONDERADORES!$A$7:$G$9,7,0)+VLOOKUP(O2416,REFERENCIAS!$C:$D,2,0)*VLOOKUP($O$2,PONDERADORES!$A$7:$G$9,7,0)</f>
        <v>0.2</v>
      </c>
      <c r="Z2416" s="2">
        <f>+VLOOKUP(IF(R2416&lt;0.1,0,IF(AND(R2416&gt;=0.1,R2416&lt;0.2),0.1,IF(AND(R2416&gt;=0.2,R2416&lt;0.3),0.2,IF(R2416&gt;0.3,0.3,)))),REFERENCIAS!$C:$D,2,0)*VLOOKUP($R$2,PONDERADORES!$A$11:$G$11,7,0)</f>
        <v>15</v>
      </c>
      <c r="AA2416" s="92"/>
      <c r="AB2416" s="95" t="e">
        <f t="shared" ca="1" si="147"/>
        <v>#REF!</v>
      </c>
      <c r="AC2416" s="23" t="e">
        <f ca="1">IF(AB2416&gt;REFERENCIAS!$C$62,REFERENCIAS!$B$62,IF(AND(AB2416&gt;=REFERENCIAS!$C$63,AB2416&lt;REFERENCIAS!$D$63),REFERENCIAS!$B$63,IF(AND(AB2416&gt;REFERENCIAS!$C$64,AB2416&lt;=REFERENCIAS!$D$64),REFERENCIAS!$B$64,IF(AND(AB2416&gt;=REFERENCIAS!$C$65,AB2416&lt;REFERENCIAS!$D$65),REFERENCIAS!$B$65, "Revisar"))))</f>
        <v>#REF!</v>
      </c>
      <c r="AD2416" s="94" t="e">
        <f ca="1">VLOOKUP(AC2416,REFERENCIAS!$B$62:$G$65,4,FALSE)</f>
        <v>#REF!</v>
      </c>
    </row>
    <row r="2417" spans="1:30" ht="17.25" x14ac:dyDescent="0.25">
      <c r="A2417" s="74"/>
      <c r="B2417" s="19"/>
      <c r="C2417" s="19"/>
      <c r="D2417" s="50"/>
      <c r="E2417" s="73"/>
      <c r="F2417" s="74"/>
      <c r="G2417" s="9"/>
      <c r="H2417" s="48"/>
      <c r="I2417" s="49">
        <f t="shared" ca="1" si="145"/>
        <v>2022</v>
      </c>
      <c r="J2417" s="22">
        <f t="shared" ca="1" si="144"/>
        <v>1</v>
      </c>
      <c r="K2417" s="19"/>
      <c r="L2417" s="73"/>
      <c r="M2417" s="74"/>
      <c r="N2417" s="19"/>
      <c r="O2417" s="73"/>
      <c r="P2417" s="82">
        <v>1</v>
      </c>
      <c r="Q2417" s="24">
        <v>1</v>
      </c>
      <c r="R2417" s="81">
        <f t="shared" si="146"/>
        <v>1</v>
      </c>
      <c r="S2417" s="87"/>
      <c r="T2417" s="19"/>
      <c r="U2417" s="25"/>
      <c r="V2417" s="25"/>
      <c r="W2417" s="81"/>
      <c r="X2417" s="91" t="e">
        <f ca="1">+VLOOKUP(#REF!,REFERENCIAS!$C:$D,2,0)*VLOOKUP(#REF!,PONDERADORES!A:P,IF(AND(INFORMACION!$T2417='REFERENCIAS RIESGO'!$C$36,INFORMACION!$F2417=REFERENCIAS!$C$24),16,IF(INFORMACION!$T2417='REFERENCIAS RIESGO'!$C$36,13,IF(INFORMACION!$F2417=REFERENCIAS!$C$24,10,7))),0)+VLOOKUP(K2417,REFERENCIAS!$C:$D,2,0)*VLOOKUP($K$2,PONDERADORES!A:P,IF(AND(INFORMACION!$T2417='REFERENCIAS RIESGO'!$C$36,INFORMACION!$F2417=REFERENCIAS!$C$24),16,IF(INFORMACION!$T2417='REFERENCIAS RIESGO'!$C$36,13,IF(INFORMACION!$F2417=REFERENCIAS!$C$24,10,7))),0)+VLOOKUP(L2417,REFERENCIAS!$C:$D,2,0)*VLOOKUP($L$2,PONDERADORES!A:P,IF(AND(INFORMACION!$T2417='REFERENCIAS RIESGO'!$C$36,INFORMACION!$F2417=REFERENCIAS!$C$24),16,IF(INFORMACION!$T2417='REFERENCIAS RIESGO'!$C$36,13,IF(INFORMACION!$F2417=REFERENCIAS!$C$24,10,7))),0)+VLOOKUP(F2417,REFERENCIAS!$C:$D,2,0)*VLOOKUP($F$2,PONDERADORES!A:P,IF(AND(INFORMACION!$T2417='REFERENCIAS RIESGO'!$C$36,INFORMACION!$F2417=REFERENCIAS!$C$24),16,IF(INFORMACION!$T2417='REFERENCIAS RIESGO'!$C$36,13,IF(INFORMACION!$F2417=REFERENCIAS!$C$24,10,7))),0)+VLOOKUP(T2417,REFERENCIAS!$C:$D,2,0)*VLOOKUP($T$2,PONDERADORES!A:P,IF(AND(INFORMACION!$T2417='REFERENCIAS RIESGO'!$C$36,INFORMACION!$F2417=REFERENCIAS!$C$24),16,IF(INFORMACION!$T2417='REFERENCIAS RIESGO'!$C$36,13,IF(INFORMACION!$F2417=REFERENCIAS!$C$24,10,7))),0)+VLOOKUP(IF(J2417&lt;=0.2,0.2,IF(AND(J2417&gt;0.2,J2417&lt;=0.4),0.4,IF(AND(J2417&gt;0.4,J2417&lt;=0.6),0.6,IF(AND(J2417&gt;0.6,J2417&lt;=0.8),0.8,IF(AND(J2417&gt;0.8,J2417&lt;=1),1))))),REFERENCIAS!$C:$D,2,0)*VLOOKUP($J$2,PONDERADORES!A:P,IF(AND(INFORMACION!$T2417='REFERENCIAS RIESGO'!$C$36,INFORMACION!$F2417=REFERENCIAS!$C$24),16,IF(INFORMACION!$T2417='REFERENCIAS RIESGO'!$C$36,13,IF(INFORMACION!$F2417=REFERENCIAS!$C$24,10,7))),0)</f>
        <v>#REF!</v>
      </c>
      <c r="Y2417" s="68">
        <f>+VLOOKUP(M2417,REFERENCIAS!$C:$D,2,0)*VLOOKUP($M$2,PONDERADORES!$A$7:$G$9,7,0)+VLOOKUP(N2417,REFERENCIAS!$C:$D,2,0)*VLOOKUP($N$2,PONDERADORES!$A$7:$G$9,7,0)+VLOOKUP(O2417,REFERENCIAS!$C:$D,2,0)*VLOOKUP($O$2,PONDERADORES!$A$7:$G$9,7,0)</f>
        <v>0.2</v>
      </c>
      <c r="Z2417" s="2">
        <f>+VLOOKUP(IF(R2417&lt;0.1,0,IF(AND(R2417&gt;=0.1,R2417&lt;0.2),0.1,IF(AND(R2417&gt;=0.2,R2417&lt;0.3),0.2,IF(R2417&gt;0.3,0.3,)))),REFERENCIAS!$C:$D,2,0)*VLOOKUP($R$2,PONDERADORES!$A$11:$G$11,7,0)</f>
        <v>15</v>
      </c>
      <c r="AA2417" s="92"/>
      <c r="AB2417" s="95" t="e">
        <f t="shared" ca="1" si="147"/>
        <v>#REF!</v>
      </c>
      <c r="AC2417" s="23" t="e">
        <f ca="1">IF(AB2417&gt;REFERENCIAS!$C$62,REFERENCIAS!$B$62,IF(AND(AB2417&gt;=REFERENCIAS!$C$63,AB2417&lt;REFERENCIAS!$D$63),REFERENCIAS!$B$63,IF(AND(AB2417&gt;REFERENCIAS!$C$64,AB2417&lt;=REFERENCIAS!$D$64),REFERENCIAS!$B$64,IF(AND(AB2417&gt;=REFERENCIAS!$C$65,AB2417&lt;REFERENCIAS!$D$65),REFERENCIAS!$B$65, "Revisar"))))</f>
        <v>#REF!</v>
      </c>
      <c r="AD2417" s="94" t="e">
        <f ca="1">VLOOKUP(AC2417,REFERENCIAS!$B$62:$G$65,4,FALSE)</f>
        <v>#REF!</v>
      </c>
    </row>
    <row r="2418" spans="1:30" ht="17.25" x14ac:dyDescent="0.25">
      <c r="A2418" s="74"/>
      <c r="B2418" s="19"/>
      <c r="C2418" s="19"/>
      <c r="D2418" s="50"/>
      <c r="E2418" s="73"/>
      <c r="F2418" s="74"/>
      <c r="G2418" s="9"/>
      <c r="H2418" s="48"/>
      <c r="I2418" s="49">
        <f t="shared" ca="1" si="145"/>
        <v>2022</v>
      </c>
      <c r="J2418" s="22">
        <f t="shared" ca="1" si="144"/>
        <v>1</v>
      </c>
      <c r="K2418" s="19"/>
      <c r="L2418" s="73"/>
      <c r="M2418" s="74"/>
      <c r="N2418" s="19"/>
      <c r="O2418" s="73"/>
      <c r="P2418" s="82">
        <v>1</v>
      </c>
      <c r="Q2418" s="24">
        <v>1</v>
      </c>
      <c r="R2418" s="81">
        <f t="shared" si="146"/>
        <v>1</v>
      </c>
      <c r="S2418" s="87"/>
      <c r="T2418" s="19"/>
      <c r="U2418" s="25"/>
      <c r="V2418" s="25"/>
      <c r="W2418" s="81"/>
      <c r="X2418" s="91" t="e">
        <f ca="1">+VLOOKUP(#REF!,REFERENCIAS!$C:$D,2,0)*VLOOKUP(#REF!,PONDERADORES!A:P,IF(AND(INFORMACION!$T2418='REFERENCIAS RIESGO'!$C$36,INFORMACION!$F2418=REFERENCIAS!$C$24),16,IF(INFORMACION!$T2418='REFERENCIAS RIESGO'!$C$36,13,IF(INFORMACION!$F2418=REFERENCIAS!$C$24,10,7))),0)+VLOOKUP(K2418,REFERENCIAS!$C:$D,2,0)*VLOOKUP($K$2,PONDERADORES!A:P,IF(AND(INFORMACION!$T2418='REFERENCIAS RIESGO'!$C$36,INFORMACION!$F2418=REFERENCIAS!$C$24),16,IF(INFORMACION!$T2418='REFERENCIAS RIESGO'!$C$36,13,IF(INFORMACION!$F2418=REFERENCIAS!$C$24,10,7))),0)+VLOOKUP(L2418,REFERENCIAS!$C:$D,2,0)*VLOOKUP($L$2,PONDERADORES!A:P,IF(AND(INFORMACION!$T2418='REFERENCIAS RIESGO'!$C$36,INFORMACION!$F2418=REFERENCIAS!$C$24),16,IF(INFORMACION!$T2418='REFERENCIAS RIESGO'!$C$36,13,IF(INFORMACION!$F2418=REFERENCIAS!$C$24,10,7))),0)+VLOOKUP(F2418,REFERENCIAS!$C:$D,2,0)*VLOOKUP($F$2,PONDERADORES!A:P,IF(AND(INFORMACION!$T2418='REFERENCIAS RIESGO'!$C$36,INFORMACION!$F2418=REFERENCIAS!$C$24),16,IF(INFORMACION!$T2418='REFERENCIAS RIESGO'!$C$36,13,IF(INFORMACION!$F2418=REFERENCIAS!$C$24,10,7))),0)+VLOOKUP(T2418,REFERENCIAS!$C:$D,2,0)*VLOOKUP($T$2,PONDERADORES!A:P,IF(AND(INFORMACION!$T2418='REFERENCIAS RIESGO'!$C$36,INFORMACION!$F2418=REFERENCIAS!$C$24),16,IF(INFORMACION!$T2418='REFERENCIAS RIESGO'!$C$36,13,IF(INFORMACION!$F2418=REFERENCIAS!$C$24,10,7))),0)+VLOOKUP(IF(J2418&lt;=0.2,0.2,IF(AND(J2418&gt;0.2,J2418&lt;=0.4),0.4,IF(AND(J2418&gt;0.4,J2418&lt;=0.6),0.6,IF(AND(J2418&gt;0.6,J2418&lt;=0.8),0.8,IF(AND(J2418&gt;0.8,J2418&lt;=1),1))))),REFERENCIAS!$C:$D,2,0)*VLOOKUP($J$2,PONDERADORES!A:P,IF(AND(INFORMACION!$T2418='REFERENCIAS RIESGO'!$C$36,INFORMACION!$F2418=REFERENCIAS!$C$24),16,IF(INFORMACION!$T2418='REFERENCIAS RIESGO'!$C$36,13,IF(INFORMACION!$F2418=REFERENCIAS!$C$24,10,7))),0)</f>
        <v>#REF!</v>
      </c>
      <c r="Y2418" s="68">
        <f>+VLOOKUP(M2418,REFERENCIAS!$C:$D,2,0)*VLOOKUP($M$2,PONDERADORES!$A$7:$G$9,7,0)+VLOOKUP(N2418,REFERENCIAS!$C:$D,2,0)*VLOOKUP($N$2,PONDERADORES!$A$7:$G$9,7,0)+VLOOKUP(O2418,REFERENCIAS!$C:$D,2,0)*VLOOKUP($O$2,PONDERADORES!$A$7:$G$9,7,0)</f>
        <v>0.2</v>
      </c>
      <c r="Z2418" s="2">
        <f>+VLOOKUP(IF(R2418&lt;0.1,0,IF(AND(R2418&gt;=0.1,R2418&lt;0.2),0.1,IF(AND(R2418&gt;=0.2,R2418&lt;0.3),0.2,IF(R2418&gt;0.3,0.3,)))),REFERENCIAS!$C:$D,2,0)*VLOOKUP($R$2,PONDERADORES!$A$11:$G$11,7,0)</f>
        <v>15</v>
      </c>
      <c r="AA2418" s="92"/>
      <c r="AB2418" s="95" t="e">
        <f t="shared" ca="1" si="147"/>
        <v>#REF!</v>
      </c>
      <c r="AC2418" s="23" t="e">
        <f ca="1">IF(AB2418&gt;REFERENCIAS!$C$62,REFERENCIAS!$B$62,IF(AND(AB2418&gt;=REFERENCIAS!$C$63,AB2418&lt;REFERENCIAS!$D$63),REFERENCIAS!$B$63,IF(AND(AB2418&gt;REFERENCIAS!$C$64,AB2418&lt;=REFERENCIAS!$D$64),REFERENCIAS!$B$64,IF(AND(AB2418&gt;=REFERENCIAS!$C$65,AB2418&lt;REFERENCIAS!$D$65),REFERENCIAS!$B$65, "Revisar"))))</f>
        <v>#REF!</v>
      </c>
      <c r="AD2418" s="94" t="e">
        <f ca="1">VLOOKUP(AC2418,REFERENCIAS!$B$62:$G$65,4,FALSE)</f>
        <v>#REF!</v>
      </c>
    </row>
    <row r="2419" spans="1:30" ht="17.25" x14ac:dyDescent="0.25">
      <c r="A2419" s="74"/>
      <c r="B2419" s="19"/>
      <c r="C2419" s="19"/>
      <c r="D2419" s="50"/>
      <c r="E2419" s="73"/>
      <c r="F2419" s="74"/>
      <c r="G2419" s="9"/>
      <c r="H2419" s="48"/>
      <c r="I2419" s="49">
        <f t="shared" ca="1" si="145"/>
        <v>2022</v>
      </c>
      <c r="J2419" s="22">
        <f t="shared" ca="1" si="144"/>
        <v>1</v>
      </c>
      <c r="K2419" s="19"/>
      <c r="L2419" s="73"/>
      <c r="M2419" s="74"/>
      <c r="N2419" s="19"/>
      <c r="O2419" s="73"/>
      <c r="P2419" s="82">
        <v>1</v>
      </c>
      <c r="Q2419" s="24">
        <v>1</v>
      </c>
      <c r="R2419" s="81">
        <f t="shared" si="146"/>
        <v>1</v>
      </c>
      <c r="S2419" s="87"/>
      <c r="T2419" s="19"/>
      <c r="U2419" s="25"/>
      <c r="V2419" s="25"/>
      <c r="W2419" s="81"/>
      <c r="X2419" s="91" t="e">
        <f ca="1">+VLOOKUP(#REF!,REFERENCIAS!$C:$D,2,0)*VLOOKUP(#REF!,PONDERADORES!A:P,IF(AND(INFORMACION!$T2419='REFERENCIAS RIESGO'!$C$36,INFORMACION!$F2419=REFERENCIAS!$C$24),16,IF(INFORMACION!$T2419='REFERENCIAS RIESGO'!$C$36,13,IF(INFORMACION!$F2419=REFERENCIAS!$C$24,10,7))),0)+VLOOKUP(K2419,REFERENCIAS!$C:$D,2,0)*VLOOKUP($K$2,PONDERADORES!A:P,IF(AND(INFORMACION!$T2419='REFERENCIAS RIESGO'!$C$36,INFORMACION!$F2419=REFERENCIAS!$C$24),16,IF(INFORMACION!$T2419='REFERENCIAS RIESGO'!$C$36,13,IF(INFORMACION!$F2419=REFERENCIAS!$C$24,10,7))),0)+VLOOKUP(L2419,REFERENCIAS!$C:$D,2,0)*VLOOKUP($L$2,PONDERADORES!A:P,IF(AND(INFORMACION!$T2419='REFERENCIAS RIESGO'!$C$36,INFORMACION!$F2419=REFERENCIAS!$C$24),16,IF(INFORMACION!$T2419='REFERENCIAS RIESGO'!$C$36,13,IF(INFORMACION!$F2419=REFERENCIAS!$C$24,10,7))),0)+VLOOKUP(F2419,REFERENCIAS!$C:$D,2,0)*VLOOKUP($F$2,PONDERADORES!A:P,IF(AND(INFORMACION!$T2419='REFERENCIAS RIESGO'!$C$36,INFORMACION!$F2419=REFERENCIAS!$C$24),16,IF(INFORMACION!$T2419='REFERENCIAS RIESGO'!$C$36,13,IF(INFORMACION!$F2419=REFERENCIAS!$C$24,10,7))),0)+VLOOKUP(T2419,REFERENCIAS!$C:$D,2,0)*VLOOKUP($T$2,PONDERADORES!A:P,IF(AND(INFORMACION!$T2419='REFERENCIAS RIESGO'!$C$36,INFORMACION!$F2419=REFERENCIAS!$C$24),16,IF(INFORMACION!$T2419='REFERENCIAS RIESGO'!$C$36,13,IF(INFORMACION!$F2419=REFERENCIAS!$C$24,10,7))),0)+VLOOKUP(IF(J2419&lt;=0.2,0.2,IF(AND(J2419&gt;0.2,J2419&lt;=0.4),0.4,IF(AND(J2419&gt;0.4,J2419&lt;=0.6),0.6,IF(AND(J2419&gt;0.6,J2419&lt;=0.8),0.8,IF(AND(J2419&gt;0.8,J2419&lt;=1),1))))),REFERENCIAS!$C:$D,2,0)*VLOOKUP($J$2,PONDERADORES!A:P,IF(AND(INFORMACION!$T2419='REFERENCIAS RIESGO'!$C$36,INFORMACION!$F2419=REFERENCIAS!$C$24),16,IF(INFORMACION!$T2419='REFERENCIAS RIESGO'!$C$36,13,IF(INFORMACION!$F2419=REFERENCIAS!$C$24,10,7))),0)</f>
        <v>#REF!</v>
      </c>
      <c r="Y2419" s="68">
        <f>+VLOOKUP(M2419,REFERENCIAS!$C:$D,2,0)*VLOOKUP($M$2,PONDERADORES!$A$7:$G$9,7,0)+VLOOKUP(N2419,REFERENCIAS!$C:$D,2,0)*VLOOKUP($N$2,PONDERADORES!$A$7:$G$9,7,0)+VLOOKUP(O2419,REFERENCIAS!$C:$D,2,0)*VLOOKUP($O$2,PONDERADORES!$A$7:$G$9,7,0)</f>
        <v>0.2</v>
      </c>
      <c r="Z2419" s="2">
        <f>+VLOOKUP(IF(R2419&lt;0.1,0,IF(AND(R2419&gt;=0.1,R2419&lt;0.2),0.1,IF(AND(R2419&gt;=0.2,R2419&lt;0.3),0.2,IF(R2419&gt;0.3,0.3,)))),REFERENCIAS!$C:$D,2,0)*VLOOKUP($R$2,PONDERADORES!$A$11:$G$11,7,0)</f>
        <v>15</v>
      </c>
      <c r="AA2419" s="92"/>
      <c r="AB2419" s="95" t="e">
        <f t="shared" ca="1" si="147"/>
        <v>#REF!</v>
      </c>
      <c r="AC2419" s="23" t="e">
        <f ca="1">IF(AB2419&gt;REFERENCIAS!$C$62,REFERENCIAS!$B$62,IF(AND(AB2419&gt;=REFERENCIAS!$C$63,AB2419&lt;REFERENCIAS!$D$63),REFERENCIAS!$B$63,IF(AND(AB2419&gt;REFERENCIAS!$C$64,AB2419&lt;=REFERENCIAS!$D$64),REFERENCIAS!$B$64,IF(AND(AB2419&gt;=REFERENCIAS!$C$65,AB2419&lt;REFERENCIAS!$D$65),REFERENCIAS!$B$65, "Revisar"))))</f>
        <v>#REF!</v>
      </c>
      <c r="AD2419" s="94" t="e">
        <f ca="1">VLOOKUP(AC2419,REFERENCIAS!$B$62:$G$65,4,FALSE)</f>
        <v>#REF!</v>
      </c>
    </row>
    <row r="2420" spans="1:30" ht="17.25" x14ac:dyDescent="0.25">
      <c r="A2420" s="74"/>
      <c r="B2420" s="19"/>
      <c r="C2420" s="19"/>
      <c r="D2420" s="50"/>
      <c r="E2420" s="73"/>
      <c r="F2420" s="74"/>
      <c r="G2420" s="9"/>
      <c r="H2420" s="48"/>
      <c r="I2420" s="49">
        <f t="shared" ca="1" si="145"/>
        <v>2022</v>
      </c>
      <c r="J2420" s="22">
        <f t="shared" ca="1" si="144"/>
        <v>1</v>
      </c>
      <c r="K2420" s="19"/>
      <c r="L2420" s="73"/>
      <c r="M2420" s="74"/>
      <c r="N2420" s="19"/>
      <c r="O2420" s="73"/>
      <c r="P2420" s="82">
        <v>1</v>
      </c>
      <c r="Q2420" s="24">
        <v>1</v>
      </c>
      <c r="R2420" s="81">
        <f t="shared" si="146"/>
        <v>1</v>
      </c>
      <c r="S2420" s="87"/>
      <c r="T2420" s="19"/>
      <c r="U2420" s="25"/>
      <c r="V2420" s="25"/>
      <c r="W2420" s="81"/>
      <c r="X2420" s="91" t="e">
        <f ca="1">+VLOOKUP(#REF!,REFERENCIAS!$C:$D,2,0)*VLOOKUP(#REF!,PONDERADORES!A:P,IF(AND(INFORMACION!$T2420='REFERENCIAS RIESGO'!$C$36,INFORMACION!$F2420=REFERENCIAS!$C$24),16,IF(INFORMACION!$T2420='REFERENCIAS RIESGO'!$C$36,13,IF(INFORMACION!$F2420=REFERENCIAS!$C$24,10,7))),0)+VLOOKUP(K2420,REFERENCIAS!$C:$D,2,0)*VLOOKUP($K$2,PONDERADORES!A:P,IF(AND(INFORMACION!$T2420='REFERENCIAS RIESGO'!$C$36,INFORMACION!$F2420=REFERENCIAS!$C$24),16,IF(INFORMACION!$T2420='REFERENCIAS RIESGO'!$C$36,13,IF(INFORMACION!$F2420=REFERENCIAS!$C$24,10,7))),0)+VLOOKUP(L2420,REFERENCIAS!$C:$D,2,0)*VLOOKUP($L$2,PONDERADORES!A:P,IF(AND(INFORMACION!$T2420='REFERENCIAS RIESGO'!$C$36,INFORMACION!$F2420=REFERENCIAS!$C$24),16,IF(INFORMACION!$T2420='REFERENCIAS RIESGO'!$C$36,13,IF(INFORMACION!$F2420=REFERENCIAS!$C$24,10,7))),0)+VLOOKUP(F2420,REFERENCIAS!$C:$D,2,0)*VLOOKUP($F$2,PONDERADORES!A:P,IF(AND(INFORMACION!$T2420='REFERENCIAS RIESGO'!$C$36,INFORMACION!$F2420=REFERENCIAS!$C$24),16,IF(INFORMACION!$T2420='REFERENCIAS RIESGO'!$C$36,13,IF(INFORMACION!$F2420=REFERENCIAS!$C$24,10,7))),0)+VLOOKUP(T2420,REFERENCIAS!$C:$D,2,0)*VLOOKUP($T$2,PONDERADORES!A:P,IF(AND(INFORMACION!$T2420='REFERENCIAS RIESGO'!$C$36,INFORMACION!$F2420=REFERENCIAS!$C$24),16,IF(INFORMACION!$T2420='REFERENCIAS RIESGO'!$C$36,13,IF(INFORMACION!$F2420=REFERENCIAS!$C$24,10,7))),0)+VLOOKUP(IF(J2420&lt;=0.2,0.2,IF(AND(J2420&gt;0.2,J2420&lt;=0.4),0.4,IF(AND(J2420&gt;0.4,J2420&lt;=0.6),0.6,IF(AND(J2420&gt;0.6,J2420&lt;=0.8),0.8,IF(AND(J2420&gt;0.8,J2420&lt;=1),1))))),REFERENCIAS!$C:$D,2,0)*VLOOKUP($J$2,PONDERADORES!A:P,IF(AND(INFORMACION!$T2420='REFERENCIAS RIESGO'!$C$36,INFORMACION!$F2420=REFERENCIAS!$C$24),16,IF(INFORMACION!$T2420='REFERENCIAS RIESGO'!$C$36,13,IF(INFORMACION!$F2420=REFERENCIAS!$C$24,10,7))),0)</f>
        <v>#REF!</v>
      </c>
      <c r="Y2420" s="68">
        <f>+VLOOKUP(M2420,REFERENCIAS!$C:$D,2,0)*VLOOKUP($M$2,PONDERADORES!$A$7:$G$9,7,0)+VLOOKUP(N2420,REFERENCIAS!$C:$D,2,0)*VLOOKUP($N$2,PONDERADORES!$A$7:$G$9,7,0)+VLOOKUP(O2420,REFERENCIAS!$C:$D,2,0)*VLOOKUP($O$2,PONDERADORES!$A$7:$G$9,7,0)</f>
        <v>0.2</v>
      </c>
      <c r="Z2420" s="2">
        <f>+VLOOKUP(IF(R2420&lt;0.1,0,IF(AND(R2420&gt;=0.1,R2420&lt;0.2),0.1,IF(AND(R2420&gt;=0.2,R2420&lt;0.3),0.2,IF(R2420&gt;0.3,0.3,)))),REFERENCIAS!$C:$D,2,0)*VLOOKUP($R$2,PONDERADORES!$A$11:$G$11,7,0)</f>
        <v>15</v>
      </c>
      <c r="AA2420" s="92"/>
      <c r="AB2420" s="95" t="e">
        <f t="shared" ca="1" si="147"/>
        <v>#REF!</v>
      </c>
      <c r="AC2420" s="23" t="e">
        <f ca="1">IF(AB2420&gt;REFERENCIAS!$C$62,REFERENCIAS!$B$62,IF(AND(AB2420&gt;=REFERENCIAS!$C$63,AB2420&lt;REFERENCIAS!$D$63),REFERENCIAS!$B$63,IF(AND(AB2420&gt;REFERENCIAS!$C$64,AB2420&lt;=REFERENCIAS!$D$64),REFERENCIAS!$B$64,IF(AND(AB2420&gt;=REFERENCIAS!$C$65,AB2420&lt;REFERENCIAS!$D$65),REFERENCIAS!$B$65, "Revisar"))))</f>
        <v>#REF!</v>
      </c>
      <c r="AD2420" s="94" t="e">
        <f ca="1">VLOOKUP(AC2420,REFERENCIAS!$B$62:$G$65,4,FALSE)</f>
        <v>#REF!</v>
      </c>
    </row>
    <row r="2421" spans="1:30" ht="17.25" x14ac:dyDescent="0.25">
      <c r="A2421" s="74"/>
      <c r="B2421" s="19"/>
      <c r="C2421" s="19"/>
      <c r="D2421" s="50"/>
      <c r="E2421" s="73"/>
      <c r="F2421" s="74"/>
      <c r="G2421" s="9"/>
      <c r="H2421" s="48"/>
      <c r="I2421" s="49">
        <f t="shared" ca="1" si="145"/>
        <v>2022</v>
      </c>
      <c r="J2421" s="22">
        <f t="shared" ca="1" si="144"/>
        <v>1</v>
      </c>
      <c r="K2421" s="19"/>
      <c r="L2421" s="73"/>
      <c r="M2421" s="74"/>
      <c r="N2421" s="19"/>
      <c r="O2421" s="73"/>
      <c r="P2421" s="82">
        <v>1</v>
      </c>
      <c r="Q2421" s="24">
        <v>1</v>
      </c>
      <c r="R2421" s="81">
        <f t="shared" si="146"/>
        <v>1</v>
      </c>
      <c r="S2421" s="87"/>
      <c r="T2421" s="19"/>
      <c r="U2421" s="25"/>
      <c r="V2421" s="25"/>
      <c r="W2421" s="81"/>
      <c r="X2421" s="91" t="e">
        <f ca="1">+VLOOKUP(#REF!,REFERENCIAS!$C:$D,2,0)*VLOOKUP(#REF!,PONDERADORES!A:P,IF(AND(INFORMACION!$T2421='REFERENCIAS RIESGO'!$C$36,INFORMACION!$F2421=REFERENCIAS!$C$24),16,IF(INFORMACION!$T2421='REFERENCIAS RIESGO'!$C$36,13,IF(INFORMACION!$F2421=REFERENCIAS!$C$24,10,7))),0)+VLOOKUP(K2421,REFERENCIAS!$C:$D,2,0)*VLOOKUP($K$2,PONDERADORES!A:P,IF(AND(INFORMACION!$T2421='REFERENCIAS RIESGO'!$C$36,INFORMACION!$F2421=REFERENCIAS!$C$24),16,IF(INFORMACION!$T2421='REFERENCIAS RIESGO'!$C$36,13,IF(INFORMACION!$F2421=REFERENCIAS!$C$24,10,7))),0)+VLOOKUP(L2421,REFERENCIAS!$C:$D,2,0)*VLOOKUP($L$2,PONDERADORES!A:P,IF(AND(INFORMACION!$T2421='REFERENCIAS RIESGO'!$C$36,INFORMACION!$F2421=REFERENCIAS!$C$24),16,IF(INFORMACION!$T2421='REFERENCIAS RIESGO'!$C$36,13,IF(INFORMACION!$F2421=REFERENCIAS!$C$24,10,7))),0)+VLOOKUP(F2421,REFERENCIAS!$C:$D,2,0)*VLOOKUP($F$2,PONDERADORES!A:P,IF(AND(INFORMACION!$T2421='REFERENCIAS RIESGO'!$C$36,INFORMACION!$F2421=REFERENCIAS!$C$24),16,IF(INFORMACION!$T2421='REFERENCIAS RIESGO'!$C$36,13,IF(INFORMACION!$F2421=REFERENCIAS!$C$24,10,7))),0)+VLOOKUP(T2421,REFERENCIAS!$C:$D,2,0)*VLOOKUP($T$2,PONDERADORES!A:P,IF(AND(INFORMACION!$T2421='REFERENCIAS RIESGO'!$C$36,INFORMACION!$F2421=REFERENCIAS!$C$24),16,IF(INFORMACION!$T2421='REFERENCIAS RIESGO'!$C$36,13,IF(INFORMACION!$F2421=REFERENCIAS!$C$24,10,7))),0)+VLOOKUP(IF(J2421&lt;=0.2,0.2,IF(AND(J2421&gt;0.2,J2421&lt;=0.4),0.4,IF(AND(J2421&gt;0.4,J2421&lt;=0.6),0.6,IF(AND(J2421&gt;0.6,J2421&lt;=0.8),0.8,IF(AND(J2421&gt;0.8,J2421&lt;=1),1))))),REFERENCIAS!$C:$D,2,0)*VLOOKUP($J$2,PONDERADORES!A:P,IF(AND(INFORMACION!$T2421='REFERENCIAS RIESGO'!$C$36,INFORMACION!$F2421=REFERENCIAS!$C$24),16,IF(INFORMACION!$T2421='REFERENCIAS RIESGO'!$C$36,13,IF(INFORMACION!$F2421=REFERENCIAS!$C$24,10,7))),0)</f>
        <v>#REF!</v>
      </c>
      <c r="Y2421" s="68">
        <f>+VLOOKUP(M2421,REFERENCIAS!$C:$D,2,0)*VLOOKUP($M$2,PONDERADORES!$A$7:$G$9,7,0)+VLOOKUP(N2421,REFERENCIAS!$C:$D,2,0)*VLOOKUP($N$2,PONDERADORES!$A$7:$G$9,7,0)+VLOOKUP(O2421,REFERENCIAS!$C:$D,2,0)*VLOOKUP($O$2,PONDERADORES!$A$7:$G$9,7,0)</f>
        <v>0.2</v>
      </c>
      <c r="Z2421" s="2">
        <f>+VLOOKUP(IF(R2421&lt;0.1,0,IF(AND(R2421&gt;=0.1,R2421&lt;0.2),0.1,IF(AND(R2421&gt;=0.2,R2421&lt;0.3),0.2,IF(R2421&gt;0.3,0.3,)))),REFERENCIAS!$C:$D,2,0)*VLOOKUP($R$2,PONDERADORES!$A$11:$G$11,7,0)</f>
        <v>15</v>
      </c>
      <c r="AA2421" s="92"/>
      <c r="AB2421" s="95" t="e">
        <f t="shared" ca="1" si="147"/>
        <v>#REF!</v>
      </c>
      <c r="AC2421" s="23" t="e">
        <f ca="1">IF(AB2421&gt;REFERENCIAS!$C$62,REFERENCIAS!$B$62,IF(AND(AB2421&gt;=REFERENCIAS!$C$63,AB2421&lt;REFERENCIAS!$D$63),REFERENCIAS!$B$63,IF(AND(AB2421&gt;REFERENCIAS!$C$64,AB2421&lt;=REFERENCIAS!$D$64),REFERENCIAS!$B$64,IF(AND(AB2421&gt;=REFERENCIAS!$C$65,AB2421&lt;REFERENCIAS!$D$65),REFERENCIAS!$B$65, "Revisar"))))</f>
        <v>#REF!</v>
      </c>
      <c r="AD2421" s="94" t="e">
        <f ca="1">VLOOKUP(AC2421,REFERENCIAS!$B$62:$G$65,4,FALSE)</f>
        <v>#REF!</v>
      </c>
    </row>
    <row r="2422" spans="1:30" ht="17.25" x14ac:dyDescent="0.25">
      <c r="A2422" s="74"/>
      <c r="B2422" s="19"/>
      <c r="C2422" s="19"/>
      <c r="D2422" s="50"/>
      <c r="E2422" s="73"/>
      <c r="F2422" s="74"/>
      <c r="G2422" s="9"/>
      <c r="H2422" s="48"/>
      <c r="I2422" s="49">
        <f t="shared" ca="1" si="145"/>
        <v>2022</v>
      </c>
      <c r="J2422" s="22">
        <f t="shared" ca="1" si="144"/>
        <v>1</v>
      </c>
      <c r="K2422" s="19"/>
      <c r="L2422" s="73"/>
      <c r="M2422" s="74"/>
      <c r="N2422" s="19"/>
      <c r="O2422" s="73"/>
      <c r="P2422" s="82">
        <v>1</v>
      </c>
      <c r="Q2422" s="24">
        <v>1</v>
      </c>
      <c r="R2422" s="81">
        <f t="shared" si="146"/>
        <v>1</v>
      </c>
      <c r="S2422" s="87"/>
      <c r="T2422" s="19"/>
      <c r="U2422" s="25"/>
      <c r="V2422" s="25"/>
      <c r="W2422" s="81"/>
      <c r="X2422" s="91" t="e">
        <f ca="1">+VLOOKUP(#REF!,REFERENCIAS!$C:$D,2,0)*VLOOKUP(#REF!,PONDERADORES!A:P,IF(AND(INFORMACION!$T2422='REFERENCIAS RIESGO'!$C$36,INFORMACION!$F2422=REFERENCIAS!$C$24),16,IF(INFORMACION!$T2422='REFERENCIAS RIESGO'!$C$36,13,IF(INFORMACION!$F2422=REFERENCIAS!$C$24,10,7))),0)+VLOOKUP(K2422,REFERENCIAS!$C:$D,2,0)*VLOOKUP($K$2,PONDERADORES!A:P,IF(AND(INFORMACION!$T2422='REFERENCIAS RIESGO'!$C$36,INFORMACION!$F2422=REFERENCIAS!$C$24),16,IF(INFORMACION!$T2422='REFERENCIAS RIESGO'!$C$36,13,IF(INFORMACION!$F2422=REFERENCIAS!$C$24,10,7))),0)+VLOOKUP(L2422,REFERENCIAS!$C:$D,2,0)*VLOOKUP($L$2,PONDERADORES!A:P,IF(AND(INFORMACION!$T2422='REFERENCIAS RIESGO'!$C$36,INFORMACION!$F2422=REFERENCIAS!$C$24),16,IF(INFORMACION!$T2422='REFERENCIAS RIESGO'!$C$36,13,IF(INFORMACION!$F2422=REFERENCIAS!$C$24,10,7))),0)+VLOOKUP(F2422,REFERENCIAS!$C:$D,2,0)*VLOOKUP($F$2,PONDERADORES!A:P,IF(AND(INFORMACION!$T2422='REFERENCIAS RIESGO'!$C$36,INFORMACION!$F2422=REFERENCIAS!$C$24),16,IF(INFORMACION!$T2422='REFERENCIAS RIESGO'!$C$36,13,IF(INFORMACION!$F2422=REFERENCIAS!$C$24,10,7))),0)+VLOOKUP(T2422,REFERENCIAS!$C:$D,2,0)*VLOOKUP($T$2,PONDERADORES!A:P,IF(AND(INFORMACION!$T2422='REFERENCIAS RIESGO'!$C$36,INFORMACION!$F2422=REFERENCIAS!$C$24),16,IF(INFORMACION!$T2422='REFERENCIAS RIESGO'!$C$36,13,IF(INFORMACION!$F2422=REFERENCIAS!$C$24,10,7))),0)+VLOOKUP(IF(J2422&lt;=0.2,0.2,IF(AND(J2422&gt;0.2,J2422&lt;=0.4),0.4,IF(AND(J2422&gt;0.4,J2422&lt;=0.6),0.6,IF(AND(J2422&gt;0.6,J2422&lt;=0.8),0.8,IF(AND(J2422&gt;0.8,J2422&lt;=1),1))))),REFERENCIAS!$C:$D,2,0)*VLOOKUP($J$2,PONDERADORES!A:P,IF(AND(INFORMACION!$T2422='REFERENCIAS RIESGO'!$C$36,INFORMACION!$F2422=REFERENCIAS!$C$24),16,IF(INFORMACION!$T2422='REFERENCIAS RIESGO'!$C$36,13,IF(INFORMACION!$F2422=REFERENCIAS!$C$24,10,7))),0)</f>
        <v>#REF!</v>
      </c>
      <c r="Y2422" s="68">
        <f>+VLOOKUP(M2422,REFERENCIAS!$C:$D,2,0)*VLOOKUP($M$2,PONDERADORES!$A$7:$G$9,7,0)+VLOOKUP(N2422,REFERENCIAS!$C:$D,2,0)*VLOOKUP($N$2,PONDERADORES!$A$7:$G$9,7,0)+VLOOKUP(O2422,REFERENCIAS!$C:$D,2,0)*VLOOKUP($O$2,PONDERADORES!$A$7:$G$9,7,0)</f>
        <v>0.2</v>
      </c>
      <c r="Z2422" s="2">
        <f>+VLOOKUP(IF(R2422&lt;0.1,0,IF(AND(R2422&gt;=0.1,R2422&lt;0.2),0.1,IF(AND(R2422&gt;=0.2,R2422&lt;0.3),0.2,IF(R2422&gt;0.3,0.3,)))),REFERENCIAS!$C:$D,2,0)*VLOOKUP($R$2,PONDERADORES!$A$11:$G$11,7,0)</f>
        <v>15</v>
      </c>
      <c r="AA2422" s="92"/>
      <c r="AB2422" s="95" t="e">
        <f t="shared" ca="1" si="147"/>
        <v>#REF!</v>
      </c>
      <c r="AC2422" s="23" t="e">
        <f ca="1">IF(AB2422&gt;REFERENCIAS!$C$62,REFERENCIAS!$B$62,IF(AND(AB2422&gt;=REFERENCIAS!$C$63,AB2422&lt;REFERENCIAS!$D$63),REFERENCIAS!$B$63,IF(AND(AB2422&gt;REFERENCIAS!$C$64,AB2422&lt;=REFERENCIAS!$D$64),REFERENCIAS!$B$64,IF(AND(AB2422&gt;=REFERENCIAS!$C$65,AB2422&lt;REFERENCIAS!$D$65),REFERENCIAS!$B$65, "Revisar"))))</f>
        <v>#REF!</v>
      </c>
      <c r="AD2422" s="94" t="e">
        <f ca="1">VLOOKUP(AC2422,REFERENCIAS!$B$62:$G$65,4,FALSE)</f>
        <v>#REF!</v>
      </c>
    </row>
    <row r="2423" spans="1:30" ht="17.25" x14ac:dyDescent="0.25">
      <c r="A2423" s="74"/>
      <c r="B2423" s="19"/>
      <c r="C2423" s="19"/>
      <c r="D2423" s="50"/>
      <c r="E2423" s="73"/>
      <c r="F2423" s="74"/>
      <c r="G2423" s="9"/>
      <c r="H2423" s="48"/>
      <c r="I2423" s="49">
        <f t="shared" ca="1" si="145"/>
        <v>2022</v>
      </c>
      <c r="J2423" s="22">
        <f t="shared" ca="1" si="144"/>
        <v>1</v>
      </c>
      <c r="K2423" s="19"/>
      <c r="L2423" s="73"/>
      <c r="M2423" s="74"/>
      <c r="N2423" s="19"/>
      <c r="O2423" s="73"/>
      <c r="P2423" s="82">
        <v>1</v>
      </c>
      <c r="Q2423" s="24">
        <v>1</v>
      </c>
      <c r="R2423" s="81">
        <f t="shared" si="146"/>
        <v>1</v>
      </c>
      <c r="S2423" s="87"/>
      <c r="T2423" s="19"/>
      <c r="U2423" s="25"/>
      <c r="V2423" s="25"/>
      <c r="W2423" s="81"/>
      <c r="X2423" s="91" t="e">
        <f ca="1">+VLOOKUP(#REF!,REFERENCIAS!$C:$D,2,0)*VLOOKUP(#REF!,PONDERADORES!A:P,IF(AND(INFORMACION!$T2423='REFERENCIAS RIESGO'!$C$36,INFORMACION!$F2423=REFERENCIAS!$C$24),16,IF(INFORMACION!$T2423='REFERENCIAS RIESGO'!$C$36,13,IF(INFORMACION!$F2423=REFERENCIAS!$C$24,10,7))),0)+VLOOKUP(K2423,REFERENCIAS!$C:$D,2,0)*VLOOKUP($K$2,PONDERADORES!A:P,IF(AND(INFORMACION!$T2423='REFERENCIAS RIESGO'!$C$36,INFORMACION!$F2423=REFERENCIAS!$C$24),16,IF(INFORMACION!$T2423='REFERENCIAS RIESGO'!$C$36,13,IF(INFORMACION!$F2423=REFERENCIAS!$C$24,10,7))),0)+VLOOKUP(L2423,REFERENCIAS!$C:$D,2,0)*VLOOKUP($L$2,PONDERADORES!A:P,IF(AND(INFORMACION!$T2423='REFERENCIAS RIESGO'!$C$36,INFORMACION!$F2423=REFERENCIAS!$C$24),16,IF(INFORMACION!$T2423='REFERENCIAS RIESGO'!$C$36,13,IF(INFORMACION!$F2423=REFERENCIAS!$C$24,10,7))),0)+VLOOKUP(F2423,REFERENCIAS!$C:$D,2,0)*VLOOKUP($F$2,PONDERADORES!A:P,IF(AND(INFORMACION!$T2423='REFERENCIAS RIESGO'!$C$36,INFORMACION!$F2423=REFERENCIAS!$C$24),16,IF(INFORMACION!$T2423='REFERENCIAS RIESGO'!$C$36,13,IF(INFORMACION!$F2423=REFERENCIAS!$C$24,10,7))),0)+VLOOKUP(T2423,REFERENCIAS!$C:$D,2,0)*VLOOKUP($T$2,PONDERADORES!A:P,IF(AND(INFORMACION!$T2423='REFERENCIAS RIESGO'!$C$36,INFORMACION!$F2423=REFERENCIAS!$C$24),16,IF(INFORMACION!$T2423='REFERENCIAS RIESGO'!$C$36,13,IF(INFORMACION!$F2423=REFERENCIAS!$C$24,10,7))),0)+VLOOKUP(IF(J2423&lt;=0.2,0.2,IF(AND(J2423&gt;0.2,J2423&lt;=0.4),0.4,IF(AND(J2423&gt;0.4,J2423&lt;=0.6),0.6,IF(AND(J2423&gt;0.6,J2423&lt;=0.8),0.8,IF(AND(J2423&gt;0.8,J2423&lt;=1),1))))),REFERENCIAS!$C:$D,2,0)*VLOOKUP($J$2,PONDERADORES!A:P,IF(AND(INFORMACION!$T2423='REFERENCIAS RIESGO'!$C$36,INFORMACION!$F2423=REFERENCIAS!$C$24),16,IF(INFORMACION!$T2423='REFERENCIAS RIESGO'!$C$36,13,IF(INFORMACION!$F2423=REFERENCIAS!$C$24,10,7))),0)</f>
        <v>#REF!</v>
      </c>
      <c r="Y2423" s="68">
        <f>+VLOOKUP(M2423,REFERENCIAS!$C:$D,2,0)*VLOOKUP($M$2,PONDERADORES!$A$7:$G$9,7,0)+VLOOKUP(N2423,REFERENCIAS!$C:$D,2,0)*VLOOKUP($N$2,PONDERADORES!$A$7:$G$9,7,0)+VLOOKUP(O2423,REFERENCIAS!$C:$D,2,0)*VLOOKUP($O$2,PONDERADORES!$A$7:$G$9,7,0)</f>
        <v>0.2</v>
      </c>
      <c r="Z2423" s="2">
        <f>+VLOOKUP(IF(R2423&lt;0.1,0,IF(AND(R2423&gt;=0.1,R2423&lt;0.2),0.1,IF(AND(R2423&gt;=0.2,R2423&lt;0.3),0.2,IF(R2423&gt;0.3,0.3,)))),REFERENCIAS!$C:$D,2,0)*VLOOKUP($R$2,PONDERADORES!$A$11:$G$11,7,0)</f>
        <v>15</v>
      </c>
      <c r="AA2423" s="92"/>
      <c r="AB2423" s="95" t="e">
        <f t="shared" ca="1" si="147"/>
        <v>#REF!</v>
      </c>
      <c r="AC2423" s="23" t="e">
        <f ca="1">IF(AB2423&gt;REFERENCIAS!$C$62,REFERENCIAS!$B$62,IF(AND(AB2423&gt;=REFERENCIAS!$C$63,AB2423&lt;REFERENCIAS!$D$63),REFERENCIAS!$B$63,IF(AND(AB2423&gt;REFERENCIAS!$C$64,AB2423&lt;=REFERENCIAS!$D$64),REFERENCIAS!$B$64,IF(AND(AB2423&gt;=REFERENCIAS!$C$65,AB2423&lt;REFERENCIAS!$D$65),REFERENCIAS!$B$65, "Revisar"))))</f>
        <v>#REF!</v>
      </c>
      <c r="AD2423" s="94" t="e">
        <f ca="1">VLOOKUP(AC2423,REFERENCIAS!$B$62:$G$65,4,FALSE)</f>
        <v>#REF!</v>
      </c>
    </row>
    <row r="2424" spans="1:30" ht="17.25" x14ac:dyDescent="0.25">
      <c r="A2424" s="74"/>
      <c r="B2424" s="19"/>
      <c r="C2424" s="19"/>
      <c r="D2424" s="50"/>
      <c r="E2424" s="73"/>
      <c r="F2424" s="74"/>
      <c r="G2424" s="9"/>
      <c r="H2424" s="48"/>
      <c r="I2424" s="49">
        <f t="shared" ca="1" si="145"/>
        <v>2022</v>
      </c>
      <c r="J2424" s="22">
        <f t="shared" ca="1" si="144"/>
        <v>1</v>
      </c>
      <c r="K2424" s="19"/>
      <c r="L2424" s="73"/>
      <c r="M2424" s="74"/>
      <c r="N2424" s="19"/>
      <c r="O2424" s="73"/>
      <c r="P2424" s="82">
        <v>1</v>
      </c>
      <c r="Q2424" s="24">
        <v>1</v>
      </c>
      <c r="R2424" s="81">
        <f t="shared" si="146"/>
        <v>1</v>
      </c>
      <c r="S2424" s="87"/>
      <c r="T2424" s="19"/>
      <c r="U2424" s="25"/>
      <c r="V2424" s="25"/>
      <c r="W2424" s="81"/>
      <c r="X2424" s="91" t="e">
        <f ca="1">+VLOOKUP(#REF!,REFERENCIAS!$C:$D,2,0)*VLOOKUP(#REF!,PONDERADORES!A:P,IF(AND(INFORMACION!$T2424='REFERENCIAS RIESGO'!$C$36,INFORMACION!$F2424=REFERENCIAS!$C$24),16,IF(INFORMACION!$T2424='REFERENCIAS RIESGO'!$C$36,13,IF(INFORMACION!$F2424=REFERENCIAS!$C$24,10,7))),0)+VLOOKUP(K2424,REFERENCIAS!$C:$D,2,0)*VLOOKUP($K$2,PONDERADORES!A:P,IF(AND(INFORMACION!$T2424='REFERENCIAS RIESGO'!$C$36,INFORMACION!$F2424=REFERENCIAS!$C$24),16,IF(INFORMACION!$T2424='REFERENCIAS RIESGO'!$C$36,13,IF(INFORMACION!$F2424=REFERENCIAS!$C$24,10,7))),0)+VLOOKUP(L2424,REFERENCIAS!$C:$D,2,0)*VLOOKUP($L$2,PONDERADORES!A:P,IF(AND(INFORMACION!$T2424='REFERENCIAS RIESGO'!$C$36,INFORMACION!$F2424=REFERENCIAS!$C$24),16,IF(INFORMACION!$T2424='REFERENCIAS RIESGO'!$C$36,13,IF(INFORMACION!$F2424=REFERENCIAS!$C$24,10,7))),0)+VLOOKUP(F2424,REFERENCIAS!$C:$D,2,0)*VLOOKUP($F$2,PONDERADORES!A:P,IF(AND(INFORMACION!$T2424='REFERENCIAS RIESGO'!$C$36,INFORMACION!$F2424=REFERENCIAS!$C$24),16,IF(INFORMACION!$T2424='REFERENCIAS RIESGO'!$C$36,13,IF(INFORMACION!$F2424=REFERENCIAS!$C$24,10,7))),0)+VLOOKUP(T2424,REFERENCIAS!$C:$D,2,0)*VLOOKUP($T$2,PONDERADORES!A:P,IF(AND(INFORMACION!$T2424='REFERENCIAS RIESGO'!$C$36,INFORMACION!$F2424=REFERENCIAS!$C$24),16,IF(INFORMACION!$T2424='REFERENCIAS RIESGO'!$C$36,13,IF(INFORMACION!$F2424=REFERENCIAS!$C$24,10,7))),0)+VLOOKUP(IF(J2424&lt;=0.2,0.2,IF(AND(J2424&gt;0.2,J2424&lt;=0.4),0.4,IF(AND(J2424&gt;0.4,J2424&lt;=0.6),0.6,IF(AND(J2424&gt;0.6,J2424&lt;=0.8),0.8,IF(AND(J2424&gt;0.8,J2424&lt;=1),1))))),REFERENCIAS!$C:$D,2,0)*VLOOKUP($J$2,PONDERADORES!A:P,IF(AND(INFORMACION!$T2424='REFERENCIAS RIESGO'!$C$36,INFORMACION!$F2424=REFERENCIAS!$C$24),16,IF(INFORMACION!$T2424='REFERENCIAS RIESGO'!$C$36,13,IF(INFORMACION!$F2424=REFERENCIAS!$C$24,10,7))),0)</f>
        <v>#REF!</v>
      </c>
      <c r="Y2424" s="68">
        <f>+VLOOKUP(M2424,REFERENCIAS!$C:$D,2,0)*VLOOKUP($M$2,PONDERADORES!$A$7:$G$9,7,0)+VLOOKUP(N2424,REFERENCIAS!$C:$D,2,0)*VLOOKUP($N$2,PONDERADORES!$A$7:$G$9,7,0)+VLOOKUP(O2424,REFERENCIAS!$C:$D,2,0)*VLOOKUP($O$2,PONDERADORES!$A$7:$G$9,7,0)</f>
        <v>0.2</v>
      </c>
      <c r="Z2424" s="2">
        <f>+VLOOKUP(IF(R2424&lt;0.1,0,IF(AND(R2424&gt;=0.1,R2424&lt;0.2),0.1,IF(AND(R2424&gt;=0.2,R2424&lt;0.3),0.2,IF(R2424&gt;0.3,0.3,)))),REFERENCIAS!$C:$D,2,0)*VLOOKUP($R$2,PONDERADORES!$A$11:$G$11,7,0)</f>
        <v>15</v>
      </c>
      <c r="AA2424" s="92"/>
      <c r="AB2424" s="95" t="e">
        <f t="shared" ca="1" si="147"/>
        <v>#REF!</v>
      </c>
      <c r="AC2424" s="23" t="e">
        <f ca="1">IF(AB2424&gt;REFERENCIAS!$C$62,REFERENCIAS!$B$62,IF(AND(AB2424&gt;=REFERENCIAS!$C$63,AB2424&lt;REFERENCIAS!$D$63),REFERENCIAS!$B$63,IF(AND(AB2424&gt;REFERENCIAS!$C$64,AB2424&lt;=REFERENCIAS!$D$64),REFERENCIAS!$B$64,IF(AND(AB2424&gt;=REFERENCIAS!$C$65,AB2424&lt;REFERENCIAS!$D$65),REFERENCIAS!$B$65, "Revisar"))))</f>
        <v>#REF!</v>
      </c>
      <c r="AD2424" s="94" t="e">
        <f ca="1">VLOOKUP(AC2424,REFERENCIAS!$B$62:$G$65,4,FALSE)</f>
        <v>#REF!</v>
      </c>
    </row>
    <row r="2425" spans="1:30" ht="17.25" x14ac:dyDescent="0.25">
      <c r="A2425" s="74"/>
      <c r="B2425" s="19"/>
      <c r="C2425" s="19"/>
      <c r="D2425" s="50"/>
      <c r="E2425" s="73"/>
      <c r="F2425" s="74"/>
      <c r="G2425" s="9"/>
      <c r="H2425" s="48"/>
      <c r="I2425" s="49">
        <f t="shared" ca="1" si="145"/>
        <v>2022</v>
      </c>
      <c r="J2425" s="22">
        <f t="shared" ca="1" si="144"/>
        <v>1</v>
      </c>
      <c r="K2425" s="19"/>
      <c r="L2425" s="73"/>
      <c r="M2425" s="74"/>
      <c r="N2425" s="19"/>
      <c r="O2425" s="73"/>
      <c r="P2425" s="82">
        <v>1</v>
      </c>
      <c r="Q2425" s="24">
        <v>1</v>
      </c>
      <c r="R2425" s="81">
        <f t="shared" si="146"/>
        <v>1</v>
      </c>
      <c r="S2425" s="87"/>
      <c r="T2425" s="19"/>
      <c r="U2425" s="25"/>
      <c r="V2425" s="25"/>
      <c r="W2425" s="81"/>
      <c r="X2425" s="91" t="e">
        <f ca="1">+VLOOKUP(#REF!,REFERENCIAS!$C:$D,2,0)*VLOOKUP(#REF!,PONDERADORES!A:P,IF(AND(INFORMACION!$T2425='REFERENCIAS RIESGO'!$C$36,INFORMACION!$F2425=REFERENCIAS!$C$24),16,IF(INFORMACION!$T2425='REFERENCIAS RIESGO'!$C$36,13,IF(INFORMACION!$F2425=REFERENCIAS!$C$24,10,7))),0)+VLOOKUP(K2425,REFERENCIAS!$C:$D,2,0)*VLOOKUP($K$2,PONDERADORES!A:P,IF(AND(INFORMACION!$T2425='REFERENCIAS RIESGO'!$C$36,INFORMACION!$F2425=REFERENCIAS!$C$24),16,IF(INFORMACION!$T2425='REFERENCIAS RIESGO'!$C$36,13,IF(INFORMACION!$F2425=REFERENCIAS!$C$24,10,7))),0)+VLOOKUP(L2425,REFERENCIAS!$C:$D,2,0)*VLOOKUP($L$2,PONDERADORES!A:P,IF(AND(INFORMACION!$T2425='REFERENCIAS RIESGO'!$C$36,INFORMACION!$F2425=REFERENCIAS!$C$24),16,IF(INFORMACION!$T2425='REFERENCIAS RIESGO'!$C$36,13,IF(INFORMACION!$F2425=REFERENCIAS!$C$24,10,7))),0)+VLOOKUP(F2425,REFERENCIAS!$C:$D,2,0)*VLOOKUP($F$2,PONDERADORES!A:P,IF(AND(INFORMACION!$T2425='REFERENCIAS RIESGO'!$C$36,INFORMACION!$F2425=REFERENCIAS!$C$24),16,IF(INFORMACION!$T2425='REFERENCIAS RIESGO'!$C$36,13,IF(INFORMACION!$F2425=REFERENCIAS!$C$24,10,7))),0)+VLOOKUP(T2425,REFERENCIAS!$C:$D,2,0)*VLOOKUP($T$2,PONDERADORES!A:P,IF(AND(INFORMACION!$T2425='REFERENCIAS RIESGO'!$C$36,INFORMACION!$F2425=REFERENCIAS!$C$24),16,IF(INFORMACION!$T2425='REFERENCIAS RIESGO'!$C$36,13,IF(INFORMACION!$F2425=REFERENCIAS!$C$24,10,7))),0)+VLOOKUP(IF(J2425&lt;=0.2,0.2,IF(AND(J2425&gt;0.2,J2425&lt;=0.4),0.4,IF(AND(J2425&gt;0.4,J2425&lt;=0.6),0.6,IF(AND(J2425&gt;0.6,J2425&lt;=0.8),0.8,IF(AND(J2425&gt;0.8,J2425&lt;=1),1))))),REFERENCIAS!$C:$D,2,0)*VLOOKUP($J$2,PONDERADORES!A:P,IF(AND(INFORMACION!$T2425='REFERENCIAS RIESGO'!$C$36,INFORMACION!$F2425=REFERENCIAS!$C$24),16,IF(INFORMACION!$T2425='REFERENCIAS RIESGO'!$C$36,13,IF(INFORMACION!$F2425=REFERENCIAS!$C$24,10,7))),0)</f>
        <v>#REF!</v>
      </c>
      <c r="Y2425" s="68">
        <f>+VLOOKUP(M2425,REFERENCIAS!$C:$D,2,0)*VLOOKUP($M$2,PONDERADORES!$A$7:$G$9,7,0)+VLOOKUP(N2425,REFERENCIAS!$C:$D,2,0)*VLOOKUP($N$2,PONDERADORES!$A$7:$G$9,7,0)+VLOOKUP(O2425,REFERENCIAS!$C:$D,2,0)*VLOOKUP($O$2,PONDERADORES!$A$7:$G$9,7,0)</f>
        <v>0.2</v>
      </c>
      <c r="Z2425" s="2">
        <f>+VLOOKUP(IF(R2425&lt;0.1,0,IF(AND(R2425&gt;=0.1,R2425&lt;0.2),0.1,IF(AND(R2425&gt;=0.2,R2425&lt;0.3),0.2,IF(R2425&gt;0.3,0.3,)))),REFERENCIAS!$C:$D,2,0)*VLOOKUP($R$2,PONDERADORES!$A$11:$G$11,7,0)</f>
        <v>15</v>
      </c>
      <c r="AA2425" s="92"/>
      <c r="AB2425" s="95" t="e">
        <f t="shared" ca="1" si="147"/>
        <v>#REF!</v>
      </c>
      <c r="AC2425" s="23" t="e">
        <f ca="1">IF(AB2425&gt;REFERENCIAS!$C$62,REFERENCIAS!$B$62,IF(AND(AB2425&gt;=REFERENCIAS!$C$63,AB2425&lt;REFERENCIAS!$D$63),REFERENCIAS!$B$63,IF(AND(AB2425&gt;REFERENCIAS!$C$64,AB2425&lt;=REFERENCIAS!$D$64),REFERENCIAS!$B$64,IF(AND(AB2425&gt;=REFERENCIAS!$C$65,AB2425&lt;REFERENCIAS!$D$65),REFERENCIAS!$B$65, "Revisar"))))</f>
        <v>#REF!</v>
      </c>
      <c r="AD2425" s="94" t="e">
        <f ca="1">VLOOKUP(AC2425,REFERENCIAS!$B$62:$G$65,4,FALSE)</f>
        <v>#REF!</v>
      </c>
    </row>
    <row r="2426" spans="1:30" ht="17.25" x14ac:dyDescent="0.25">
      <c r="A2426" s="74"/>
      <c r="B2426" s="19"/>
      <c r="C2426" s="19"/>
      <c r="D2426" s="50"/>
      <c r="E2426" s="73"/>
      <c r="F2426" s="74"/>
      <c r="G2426" s="9"/>
      <c r="H2426" s="48"/>
      <c r="I2426" s="49">
        <f t="shared" ca="1" si="145"/>
        <v>2022</v>
      </c>
      <c r="J2426" s="22">
        <f t="shared" ca="1" si="144"/>
        <v>1</v>
      </c>
      <c r="K2426" s="19"/>
      <c r="L2426" s="73"/>
      <c r="M2426" s="74"/>
      <c r="N2426" s="19"/>
      <c r="O2426" s="73"/>
      <c r="P2426" s="82">
        <v>1</v>
      </c>
      <c r="Q2426" s="24">
        <v>1</v>
      </c>
      <c r="R2426" s="81">
        <f t="shared" si="146"/>
        <v>1</v>
      </c>
      <c r="S2426" s="87"/>
      <c r="T2426" s="19"/>
      <c r="U2426" s="25"/>
      <c r="V2426" s="25"/>
      <c r="W2426" s="81"/>
      <c r="X2426" s="91" t="e">
        <f ca="1">+VLOOKUP(#REF!,REFERENCIAS!$C:$D,2,0)*VLOOKUP(#REF!,PONDERADORES!A:P,IF(AND(INFORMACION!$T2426='REFERENCIAS RIESGO'!$C$36,INFORMACION!$F2426=REFERENCIAS!$C$24),16,IF(INFORMACION!$T2426='REFERENCIAS RIESGO'!$C$36,13,IF(INFORMACION!$F2426=REFERENCIAS!$C$24,10,7))),0)+VLOOKUP(K2426,REFERENCIAS!$C:$D,2,0)*VLOOKUP($K$2,PONDERADORES!A:P,IF(AND(INFORMACION!$T2426='REFERENCIAS RIESGO'!$C$36,INFORMACION!$F2426=REFERENCIAS!$C$24),16,IF(INFORMACION!$T2426='REFERENCIAS RIESGO'!$C$36,13,IF(INFORMACION!$F2426=REFERENCIAS!$C$24,10,7))),0)+VLOOKUP(L2426,REFERENCIAS!$C:$D,2,0)*VLOOKUP($L$2,PONDERADORES!A:P,IF(AND(INFORMACION!$T2426='REFERENCIAS RIESGO'!$C$36,INFORMACION!$F2426=REFERENCIAS!$C$24),16,IF(INFORMACION!$T2426='REFERENCIAS RIESGO'!$C$36,13,IF(INFORMACION!$F2426=REFERENCIAS!$C$24,10,7))),0)+VLOOKUP(F2426,REFERENCIAS!$C:$D,2,0)*VLOOKUP($F$2,PONDERADORES!A:P,IF(AND(INFORMACION!$T2426='REFERENCIAS RIESGO'!$C$36,INFORMACION!$F2426=REFERENCIAS!$C$24),16,IF(INFORMACION!$T2426='REFERENCIAS RIESGO'!$C$36,13,IF(INFORMACION!$F2426=REFERENCIAS!$C$24,10,7))),0)+VLOOKUP(T2426,REFERENCIAS!$C:$D,2,0)*VLOOKUP($T$2,PONDERADORES!A:P,IF(AND(INFORMACION!$T2426='REFERENCIAS RIESGO'!$C$36,INFORMACION!$F2426=REFERENCIAS!$C$24),16,IF(INFORMACION!$T2426='REFERENCIAS RIESGO'!$C$36,13,IF(INFORMACION!$F2426=REFERENCIAS!$C$24,10,7))),0)+VLOOKUP(IF(J2426&lt;=0.2,0.2,IF(AND(J2426&gt;0.2,J2426&lt;=0.4),0.4,IF(AND(J2426&gt;0.4,J2426&lt;=0.6),0.6,IF(AND(J2426&gt;0.6,J2426&lt;=0.8),0.8,IF(AND(J2426&gt;0.8,J2426&lt;=1),1))))),REFERENCIAS!$C:$D,2,0)*VLOOKUP($J$2,PONDERADORES!A:P,IF(AND(INFORMACION!$T2426='REFERENCIAS RIESGO'!$C$36,INFORMACION!$F2426=REFERENCIAS!$C$24),16,IF(INFORMACION!$T2426='REFERENCIAS RIESGO'!$C$36,13,IF(INFORMACION!$F2426=REFERENCIAS!$C$24,10,7))),0)</f>
        <v>#REF!</v>
      </c>
      <c r="Y2426" s="68">
        <f>+VLOOKUP(M2426,REFERENCIAS!$C:$D,2,0)*VLOOKUP($M$2,PONDERADORES!$A$7:$G$9,7,0)+VLOOKUP(N2426,REFERENCIAS!$C:$D,2,0)*VLOOKUP($N$2,PONDERADORES!$A$7:$G$9,7,0)+VLOOKUP(O2426,REFERENCIAS!$C:$D,2,0)*VLOOKUP($O$2,PONDERADORES!$A$7:$G$9,7,0)</f>
        <v>0.2</v>
      </c>
      <c r="Z2426" s="2">
        <f>+VLOOKUP(IF(R2426&lt;0.1,0,IF(AND(R2426&gt;=0.1,R2426&lt;0.2),0.1,IF(AND(R2426&gt;=0.2,R2426&lt;0.3),0.2,IF(R2426&gt;0.3,0.3,)))),REFERENCIAS!$C:$D,2,0)*VLOOKUP($R$2,PONDERADORES!$A$11:$G$11,7,0)</f>
        <v>15</v>
      </c>
      <c r="AA2426" s="92"/>
      <c r="AB2426" s="95" t="e">
        <f t="shared" ca="1" si="147"/>
        <v>#REF!</v>
      </c>
      <c r="AC2426" s="23" t="e">
        <f ca="1">IF(AB2426&gt;REFERENCIAS!$C$62,REFERENCIAS!$B$62,IF(AND(AB2426&gt;=REFERENCIAS!$C$63,AB2426&lt;REFERENCIAS!$D$63),REFERENCIAS!$B$63,IF(AND(AB2426&gt;REFERENCIAS!$C$64,AB2426&lt;=REFERENCIAS!$D$64),REFERENCIAS!$B$64,IF(AND(AB2426&gt;=REFERENCIAS!$C$65,AB2426&lt;REFERENCIAS!$D$65),REFERENCIAS!$B$65, "Revisar"))))</f>
        <v>#REF!</v>
      </c>
      <c r="AD2426" s="94" t="e">
        <f ca="1">VLOOKUP(AC2426,REFERENCIAS!$B$62:$G$65,4,FALSE)</f>
        <v>#REF!</v>
      </c>
    </row>
    <row r="2427" spans="1:30" ht="17.25" x14ac:dyDescent="0.25">
      <c r="A2427" s="74"/>
      <c r="B2427" s="19"/>
      <c r="C2427" s="19"/>
      <c r="D2427" s="50"/>
      <c r="E2427" s="73"/>
      <c r="F2427" s="74"/>
      <c r="G2427" s="9"/>
      <c r="H2427" s="48"/>
      <c r="I2427" s="49">
        <f t="shared" ca="1" si="145"/>
        <v>2022</v>
      </c>
      <c r="J2427" s="22">
        <f t="shared" ca="1" si="144"/>
        <v>1</v>
      </c>
      <c r="K2427" s="19"/>
      <c r="L2427" s="73"/>
      <c r="M2427" s="74"/>
      <c r="N2427" s="19"/>
      <c r="O2427" s="73"/>
      <c r="P2427" s="82">
        <v>1</v>
      </c>
      <c r="Q2427" s="24">
        <v>1</v>
      </c>
      <c r="R2427" s="81">
        <f t="shared" si="146"/>
        <v>1</v>
      </c>
      <c r="S2427" s="87"/>
      <c r="T2427" s="19"/>
      <c r="U2427" s="25"/>
      <c r="V2427" s="25"/>
      <c r="W2427" s="81"/>
      <c r="X2427" s="91" t="e">
        <f ca="1">+VLOOKUP(#REF!,REFERENCIAS!$C:$D,2,0)*VLOOKUP(#REF!,PONDERADORES!A:P,IF(AND(INFORMACION!$T2427='REFERENCIAS RIESGO'!$C$36,INFORMACION!$F2427=REFERENCIAS!$C$24),16,IF(INFORMACION!$T2427='REFERENCIAS RIESGO'!$C$36,13,IF(INFORMACION!$F2427=REFERENCIAS!$C$24,10,7))),0)+VLOOKUP(K2427,REFERENCIAS!$C:$D,2,0)*VLOOKUP($K$2,PONDERADORES!A:P,IF(AND(INFORMACION!$T2427='REFERENCIAS RIESGO'!$C$36,INFORMACION!$F2427=REFERENCIAS!$C$24),16,IF(INFORMACION!$T2427='REFERENCIAS RIESGO'!$C$36,13,IF(INFORMACION!$F2427=REFERENCIAS!$C$24,10,7))),0)+VLOOKUP(L2427,REFERENCIAS!$C:$D,2,0)*VLOOKUP($L$2,PONDERADORES!A:P,IF(AND(INFORMACION!$T2427='REFERENCIAS RIESGO'!$C$36,INFORMACION!$F2427=REFERENCIAS!$C$24),16,IF(INFORMACION!$T2427='REFERENCIAS RIESGO'!$C$36,13,IF(INFORMACION!$F2427=REFERENCIAS!$C$24,10,7))),0)+VLOOKUP(F2427,REFERENCIAS!$C:$D,2,0)*VLOOKUP($F$2,PONDERADORES!A:P,IF(AND(INFORMACION!$T2427='REFERENCIAS RIESGO'!$C$36,INFORMACION!$F2427=REFERENCIAS!$C$24),16,IF(INFORMACION!$T2427='REFERENCIAS RIESGO'!$C$36,13,IF(INFORMACION!$F2427=REFERENCIAS!$C$24,10,7))),0)+VLOOKUP(T2427,REFERENCIAS!$C:$D,2,0)*VLOOKUP($T$2,PONDERADORES!A:P,IF(AND(INFORMACION!$T2427='REFERENCIAS RIESGO'!$C$36,INFORMACION!$F2427=REFERENCIAS!$C$24),16,IF(INFORMACION!$T2427='REFERENCIAS RIESGO'!$C$36,13,IF(INFORMACION!$F2427=REFERENCIAS!$C$24,10,7))),0)+VLOOKUP(IF(J2427&lt;=0.2,0.2,IF(AND(J2427&gt;0.2,J2427&lt;=0.4),0.4,IF(AND(J2427&gt;0.4,J2427&lt;=0.6),0.6,IF(AND(J2427&gt;0.6,J2427&lt;=0.8),0.8,IF(AND(J2427&gt;0.8,J2427&lt;=1),1))))),REFERENCIAS!$C:$D,2,0)*VLOOKUP($J$2,PONDERADORES!A:P,IF(AND(INFORMACION!$T2427='REFERENCIAS RIESGO'!$C$36,INFORMACION!$F2427=REFERENCIAS!$C$24),16,IF(INFORMACION!$T2427='REFERENCIAS RIESGO'!$C$36,13,IF(INFORMACION!$F2427=REFERENCIAS!$C$24,10,7))),0)</f>
        <v>#REF!</v>
      </c>
      <c r="Y2427" s="68">
        <f>+VLOOKUP(M2427,REFERENCIAS!$C:$D,2,0)*VLOOKUP($M$2,PONDERADORES!$A$7:$G$9,7,0)+VLOOKUP(N2427,REFERENCIAS!$C:$D,2,0)*VLOOKUP($N$2,PONDERADORES!$A$7:$G$9,7,0)+VLOOKUP(O2427,REFERENCIAS!$C:$D,2,0)*VLOOKUP($O$2,PONDERADORES!$A$7:$G$9,7,0)</f>
        <v>0.2</v>
      </c>
      <c r="Z2427" s="2">
        <f>+VLOOKUP(IF(R2427&lt;0.1,0,IF(AND(R2427&gt;=0.1,R2427&lt;0.2),0.1,IF(AND(R2427&gt;=0.2,R2427&lt;0.3),0.2,IF(R2427&gt;0.3,0.3,)))),REFERENCIAS!$C:$D,2,0)*VLOOKUP($R$2,PONDERADORES!$A$11:$G$11,7,0)</f>
        <v>15</v>
      </c>
      <c r="AA2427" s="92"/>
      <c r="AB2427" s="95" t="e">
        <f t="shared" ca="1" si="147"/>
        <v>#REF!</v>
      </c>
      <c r="AC2427" s="23" t="e">
        <f ca="1">IF(AB2427&gt;REFERENCIAS!$C$62,REFERENCIAS!$B$62,IF(AND(AB2427&gt;=REFERENCIAS!$C$63,AB2427&lt;REFERENCIAS!$D$63),REFERENCIAS!$B$63,IF(AND(AB2427&gt;REFERENCIAS!$C$64,AB2427&lt;=REFERENCIAS!$D$64),REFERENCIAS!$B$64,IF(AND(AB2427&gt;=REFERENCIAS!$C$65,AB2427&lt;REFERENCIAS!$D$65),REFERENCIAS!$B$65, "Revisar"))))</f>
        <v>#REF!</v>
      </c>
      <c r="AD2427" s="94" t="e">
        <f ca="1">VLOOKUP(AC2427,REFERENCIAS!$B$62:$G$65,4,FALSE)</f>
        <v>#REF!</v>
      </c>
    </row>
    <row r="2428" spans="1:30" ht="17.25" x14ac:dyDescent="0.25">
      <c r="A2428" s="74"/>
      <c r="B2428" s="19"/>
      <c r="C2428" s="19"/>
      <c r="D2428" s="50"/>
      <c r="E2428" s="73"/>
      <c r="F2428" s="74"/>
      <c r="G2428" s="9"/>
      <c r="H2428" s="48"/>
      <c r="I2428" s="49">
        <f t="shared" ca="1" si="145"/>
        <v>2022</v>
      </c>
      <c r="J2428" s="22">
        <f t="shared" ca="1" si="144"/>
        <v>1</v>
      </c>
      <c r="K2428" s="19"/>
      <c r="L2428" s="73"/>
      <c r="M2428" s="74"/>
      <c r="N2428" s="19"/>
      <c r="O2428" s="73"/>
      <c r="P2428" s="82">
        <v>1</v>
      </c>
      <c r="Q2428" s="24">
        <v>1</v>
      </c>
      <c r="R2428" s="81">
        <f t="shared" si="146"/>
        <v>1</v>
      </c>
      <c r="S2428" s="87"/>
      <c r="T2428" s="19"/>
      <c r="U2428" s="25"/>
      <c r="V2428" s="25"/>
      <c r="W2428" s="81"/>
      <c r="X2428" s="91" t="e">
        <f ca="1">+VLOOKUP(#REF!,REFERENCIAS!$C:$D,2,0)*VLOOKUP(#REF!,PONDERADORES!A:P,IF(AND(INFORMACION!$T2428='REFERENCIAS RIESGO'!$C$36,INFORMACION!$F2428=REFERENCIAS!$C$24),16,IF(INFORMACION!$T2428='REFERENCIAS RIESGO'!$C$36,13,IF(INFORMACION!$F2428=REFERENCIAS!$C$24,10,7))),0)+VLOOKUP(K2428,REFERENCIAS!$C:$D,2,0)*VLOOKUP($K$2,PONDERADORES!A:P,IF(AND(INFORMACION!$T2428='REFERENCIAS RIESGO'!$C$36,INFORMACION!$F2428=REFERENCIAS!$C$24),16,IF(INFORMACION!$T2428='REFERENCIAS RIESGO'!$C$36,13,IF(INFORMACION!$F2428=REFERENCIAS!$C$24,10,7))),0)+VLOOKUP(L2428,REFERENCIAS!$C:$D,2,0)*VLOOKUP($L$2,PONDERADORES!A:P,IF(AND(INFORMACION!$T2428='REFERENCIAS RIESGO'!$C$36,INFORMACION!$F2428=REFERENCIAS!$C$24),16,IF(INFORMACION!$T2428='REFERENCIAS RIESGO'!$C$36,13,IF(INFORMACION!$F2428=REFERENCIAS!$C$24,10,7))),0)+VLOOKUP(F2428,REFERENCIAS!$C:$D,2,0)*VLOOKUP($F$2,PONDERADORES!A:P,IF(AND(INFORMACION!$T2428='REFERENCIAS RIESGO'!$C$36,INFORMACION!$F2428=REFERENCIAS!$C$24),16,IF(INFORMACION!$T2428='REFERENCIAS RIESGO'!$C$36,13,IF(INFORMACION!$F2428=REFERENCIAS!$C$24,10,7))),0)+VLOOKUP(T2428,REFERENCIAS!$C:$D,2,0)*VLOOKUP($T$2,PONDERADORES!A:P,IF(AND(INFORMACION!$T2428='REFERENCIAS RIESGO'!$C$36,INFORMACION!$F2428=REFERENCIAS!$C$24),16,IF(INFORMACION!$T2428='REFERENCIAS RIESGO'!$C$36,13,IF(INFORMACION!$F2428=REFERENCIAS!$C$24,10,7))),0)+VLOOKUP(IF(J2428&lt;=0.2,0.2,IF(AND(J2428&gt;0.2,J2428&lt;=0.4),0.4,IF(AND(J2428&gt;0.4,J2428&lt;=0.6),0.6,IF(AND(J2428&gt;0.6,J2428&lt;=0.8),0.8,IF(AND(J2428&gt;0.8,J2428&lt;=1),1))))),REFERENCIAS!$C:$D,2,0)*VLOOKUP($J$2,PONDERADORES!A:P,IF(AND(INFORMACION!$T2428='REFERENCIAS RIESGO'!$C$36,INFORMACION!$F2428=REFERENCIAS!$C$24),16,IF(INFORMACION!$T2428='REFERENCIAS RIESGO'!$C$36,13,IF(INFORMACION!$F2428=REFERENCIAS!$C$24,10,7))),0)</f>
        <v>#REF!</v>
      </c>
      <c r="Y2428" s="68">
        <f>+VLOOKUP(M2428,REFERENCIAS!$C:$D,2,0)*VLOOKUP($M$2,PONDERADORES!$A$7:$G$9,7,0)+VLOOKUP(N2428,REFERENCIAS!$C:$D,2,0)*VLOOKUP($N$2,PONDERADORES!$A$7:$G$9,7,0)+VLOOKUP(O2428,REFERENCIAS!$C:$D,2,0)*VLOOKUP($O$2,PONDERADORES!$A$7:$G$9,7,0)</f>
        <v>0.2</v>
      </c>
      <c r="Z2428" s="2">
        <f>+VLOOKUP(IF(R2428&lt;0.1,0,IF(AND(R2428&gt;=0.1,R2428&lt;0.2),0.1,IF(AND(R2428&gt;=0.2,R2428&lt;0.3),0.2,IF(R2428&gt;0.3,0.3,)))),REFERENCIAS!$C:$D,2,0)*VLOOKUP($R$2,PONDERADORES!$A$11:$G$11,7,0)</f>
        <v>15</v>
      </c>
      <c r="AA2428" s="92"/>
      <c r="AB2428" s="95" t="e">
        <f t="shared" ca="1" si="147"/>
        <v>#REF!</v>
      </c>
      <c r="AC2428" s="23" t="e">
        <f ca="1">IF(AB2428&gt;REFERENCIAS!$C$62,REFERENCIAS!$B$62,IF(AND(AB2428&gt;=REFERENCIAS!$C$63,AB2428&lt;REFERENCIAS!$D$63),REFERENCIAS!$B$63,IF(AND(AB2428&gt;REFERENCIAS!$C$64,AB2428&lt;=REFERENCIAS!$D$64),REFERENCIAS!$B$64,IF(AND(AB2428&gt;=REFERENCIAS!$C$65,AB2428&lt;REFERENCIAS!$D$65),REFERENCIAS!$B$65, "Revisar"))))</f>
        <v>#REF!</v>
      </c>
      <c r="AD2428" s="94" t="e">
        <f ca="1">VLOOKUP(AC2428,REFERENCIAS!$B$62:$G$65,4,FALSE)</f>
        <v>#REF!</v>
      </c>
    </row>
    <row r="2429" spans="1:30" ht="17.25" x14ac:dyDescent="0.25">
      <c r="A2429" s="74"/>
      <c r="B2429" s="19"/>
      <c r="C2429" s="19"/>
      <c r="D2429" s="50"/>
      <c r="E2429" s="73"/>
      <c r="F2429" s="74"/>
      <c r="G2429" s="9"/>
      <c r="H2429" s="48"/>
      <c r="I2429" s="49">
        <f t="shared" ca="1" si="145"/>
        <v>2022</v>
      </c>
      <c r="J2429" s="22">
        <f t="shared" ca="1" si="144"/>
        <v>1</v>
      </c>
      <c r="K2429" s="19"/>
      <c r="L2429" s="73"/>
      <c r="M2429" s="74"/>
      <c r="N2429" s="19"/>
      <c r="O2429" s="73"/>
      <c r="P2429" s="82">
        <v>1</v>
      </c>
      <c r="Q2429" s="24">
        <v>1</v>
      </c>
      <c r="R2429" s="81">
        <f t="shared" si="146"/>
        <v>1</v>
      </c>
      <c r="S2429" s="87"/>
      <c r="T2429" s="19"/>
      <c r="U2429" s="25"/>
      <c r="V2429" s="25"/>
      <c r="W2429" s="81"/>
      <c r="X2429" s="91" t="e">
        <f ca="1">+VLOOKUP(#REF!,REFERENCIAS!$C:$D,2,0)*VLOOKUP(#REF!,PONDERADORES!A:P,IF(AND(INFORMACION!$T2429='REFERENCIAS RIESGO'!$C$36,INFORMACION!$F2429=REFERENCIAS!$C$24),16,IF(INFORMACION!$T2429='REFERENCIAS RIESGO'!$C$36,13,IF(INFORMACION!$F2429=REFERENCIAS!$C$24,10,7))),0)+VLOOKUP(K2429,REFERENCIAS!$C:$D,2,0)*VLOOKUP($K$2,PONDERADORES!A:P,IF(AND(INFORMACION!$T2429='REFERENCIAS RIESGO'!$C$36,INFORMACION!$F2429=REFERENCIAS!$C$24),16,IF(INFORMACION!$T2429='REFERENCIAS RIESGO'!$C$36,13,IF(INFORMACION!$F2429=REFERENCIAS!$C$24,10,7))),0)+VLOOKUP(L2429,REFERENCIAS!$C:$D,2,0)*VLOOKUP($L$2,PONDERADORES!A:P,IF(AND(INFORMACION!$T2429='REFERENCIAS RIESGO'!$C$36,INFORMACION!$F2429=REFERENCIAS!$C$24),16,IF(INFORMACION!$T2429='REFERENCIAS RIESGO'!$C$36,13,IF(INFORMACION!$F2429=REFERENCIAS!$C$24,10,7))),0)+VLOOKUP(F2429,REFERENCIAS!$C:$D,2,0)*VLOOKUP($F$2,PONDERADORES!A:P,IF(AND(INFORMACION!$T2429='REFERENCIAS RIESGO'!$C$36,INFORMACION!$F2429=REFERENCIAS!$C$24),16,IF(INFORMACION!$T2429='REFERENCIAS RIESGO'!$C$36,13,IF(INFORMACION!$F2429=REFERENCIAS!$C$24,10,7))),0)+VLOOKUP(T2429,REFERENCIAS!$C:$D,2,0)*VLOOKUP($T$2,PONDERADORES!A:P,IF(AND(INFORMACION!$T2429='REFERENCIAS RIESGO'!$C$36,INFORMACION!$F2429=REFERENCIAS!$C$24),16,IF(INFORMACION!$T2429='REFERENCIAS RIESGO'!$C$36,13,IF(INFORMACION!$F2429=REFERENCIAS!$C$24,10,7))),0)+VLOOKUP(IF(J2429&lt;=0.2,0.2,IF(AND(J2429&gt;0.2,J2429&lt;=0.4),0.4,IF(AND(J2429&gt;0.4,J2429&lt;=0.6),0.6,IF(AND(J2429&gt;0.6,J2429&lt;=0.8),0.8,IF(AND(J2429&gt;0.8,J2429&lt;=1),1))))),REFERENCIAS!$C:$D,2,0)*VLOOKUP($J$2,PONDERADORES!A:P,IF(AND(INFORMACION!$T2429='REFERENCIAS RIESGO'!$C$36,INFORMACION!$F2429=REFERENCIAS!$C$24),16,IF(INFORMACION!$T2429='REFERENCIAS RIESGO'!$C$36,13,IF(INFORMACION!$F2429=REFERENCIAS!$C$24,10,7))),0)</f>
        <v>#REF!</v>
      </c>
      <c r="Y2429" s="68">
        <f>+VLOOKUP(M2429,REFERENCIAS!$C:$D,2,0)*VLOOKUP($M$2,PONDERADORES!$A$7:$G$9,7,0)+VLOOKUP(N2429,REFERENCIAS!$C:$D,2,0)*VLOOKUP($N$2,PONDERADORES!$A$7:$G$9,7,0)+VLOOKUP(O2429,REFERENCIAS!$C:$D,2,0)*VLOOKUP($O$2,PONDERADORES!$A$7:$G$9,7,0)</f>
        <v>0.2</v>
      </c>
      <c r="Z2429" s="2">
        <f>+VLOOKUP(IF(R2429&lt;0.1,0,IF(AND(R2429&gt;=0.1,R2429&lt;0.2),0.1,IF(AND(R2429&gt;=0.2,R2429&lt;0.3),0.2,IF(R2429&gt;0.3,0.3,)))),REFERENCIAS!$C:$D,2,0)*VLOOKUP($R$2,PONDERADORES!$A$11:$G$11,7,0)</f>
        <v>15</v>
      </c>
      <c r="AA2429" s="92"/>
      <c r="AB2429" s="95" t="e">
        <f t="shared" ca="1" si="147"/>
        <v>#REF!</v>
      </c>
      <c r="AC2429" s="23" t="e">
        <f ca="1">IF(AB2429&gt;REFERENCIAS!$C$62,REFERENCIAS!$B$62,IF(AND(AB2429&gt;=REFERENCIAS!$C$63,AB2429&lt;REFERENCIAS!$D$63),REFERENCIAS!$B$63,IF(AND(AB2429&gt;REFERENCIAS!$C$64,AB2429&lt;=REFERENCIAS!$D$64),REFERENCIAS!$B$64,IF(AND(AB2429&gt;=REFERENCIAS!$C$65,AB2429&lt;REFERENCIAS!$D$65),REFERENCIAS!$B$65, "Revisar"))))</f>
        <v>#REF!</v>
      </c>
      <c r="AD2429" s="94" t="e">
        <f ca="1">VLOOKUP(AC2429,REFERENCIAS!$B$62:$G$65,4,FALSE)</f>
        <v>#REF!</v>
      </c>
    </row>
    <row r="2430" spans="1:30" ht="17.25" x14ac:dyDescent="0.25">
      <c r="A2430" s="74"/>
      <c r="B2430" s="19"/>
      <c r="C2430" s="19"/>
      <c r="D2430" s="50"/>
      <c r="E2430" s="73"/>
      <c r="F2430" s="74"/>
      <c r="G2430" s="9"/>
      <c r="H2430" s="48"/>
      <c r="I2430" s="49">
        <f t="shared" ca="1" si="145"/>
        <v>2022</v>
      </c>
      <c r="J2430" s="22">
        <f t="shared" ca="1" si="144"/>
        <v>1</v>
      </c>
      <c r="K2430" s="19"/>
      <c r="L2430" s="73"/>
      <c r="M2430" s="74"/>
      <c r="N2430" s="19"/>
      <c r="O2430" s="73"/>
      <c r="P2430" s="82">
        <v>1</v>
      </c>
      <c r="Q2430" s="24">
        <v>1</v>
      </c>
      <c r="R2430" s="81">
        <f t="shared" si="146"/>
        <v>1</v>
      </c>
      <c r="S2430" s="87"/>
      <c r="T2430" s="19"/>
      <c r="U2430" s="25"/>
      <c r="V2430" s="25"/>
      <c r="W2430" s="81"/>
      <c r="X2430" s="91" t="e">
        <f ca="1">+VLOOKUP(#REF!,REFERENCIAS!$C:$D,2,0)*VLOOKUP(#REF!,PONDERADORES!A:P,IF(AND(INFORMACION!$T2430='REFERENCIAS RIESGO'!$C$36,INFORMACION!$F2430=REFERENCIAS!$C$24),16,IF(INFORMACION!$T2430='REFERENCIAS RIESGO'!$C$36,13,IF(INFORMACION!$F2430=REFERENCIAS!$C$24,10,7))),0)+VLOOKUP(K2430,REFERENCIAS!$C:$D,2,0)*VLOOKUP($K$2,PONDERADORES!A:P,IF(AND(INFORMACION!$T2430='REFERENCIAS RIESGO'!$C$36,INFORMACION!$F2430=REFERENCIAS!$C$24),16,IF(INFORMACION!$T2430='REFERENCIAS RIESGO'!$C$36,13,IF(INFORMACION!$F2430=REFERENCIAS!$C$24,10,7))),0)+VLOOKUP(L2430,REFERENCIAS!$C:$D,2,0)*VLOOKUP($L$2,PONDERADORES!A:P,IF(AND(INFORMACION!$T2430='REFERENCIAS RIESGO'!$C$36,INFORMACION!$F2430=REFERENCIAS!$C$24),16,IF(INFORMACION!$T2430='REFERENCIAS RIESGO'!$C$36,13,IF(INFORMACION!$F2430=REFERENCIAS!$C$24,10,7))),0)+VLOOKUP(F2430,REFERENCIAS!$C:$D,2,0)*VLOOKUP($F$2,PONDERADORES!A:P,IF(AND(INFORMACION!$T2430='REFERENCIAS RIESGO'!$C$36,INFORMACION!$F2430=REFERENCIAS!$C$24),16,IF(INFORMACION!$T2430='REFERENCIAS RIESGO'!$C$36,13,IF(INFORMACION!$F2430=REFERENCIAS!$C$24,10,7))),0)+VLOOKUP(T2430,REFERENCIAS!$C:$D,2,0)*VLOOKUP($T$2,PONDERADORES!A:P,IF(AND(INFORMACION!$T2430='REFERENCIAS RIESGO'!$C$36,INFORMACION!$F2430=REFERENCIAS!$C$24),16,IF(INFORMACION!$T2430='REFERENCIAS RIESGO'!$C$36,13,IF(INFORMACION!$F2430=REFERENCIAS!$C$24,10,7))),0)+VLOOKUP(IF(J2430&lt;=0.2,0.2,IF(AND(J2430&gt;0.2,J2430&lt;=0.4),0.4,IF(AND(J2430&gt;0.4,J2430&lt;=0.6),0.6,IF(AND(J2430&gt;0.6,J2430&lt;=0.8),0.8,IF(AND(J2430&gt;0.8,J2430&lt;=1),1))))),REFERENCIAS!$C:$D,2,0)*VLOOKUP($J$2,PONDERADORES!A:P,IF(AND(INFORMACION!$T2430='REFERENCIAS RIESGO'!$C$36,INFORMACION!$F2430=REFERENCIAS!$C$24),16,IF(INFORMACION!$T2430='REFERENCIAS RIESGO'!$C$36,13,IF(INFORMACION!$F2430=REFERENCIAS!$C$24,10,7))),0)</f>
        <v>#REF!</v>
      </c>
      <c r="Y2430" s="68">
        <f>+VLOOKUP(M2430,REFERENCIAS!$C:$D,2,0)*VLOOKUP($M$2,PONDERADORES!$A$7:$G$9,7,0)+VLOOKUP(N2430,REFERENCIAS!$C:$D,2,0)*VLOOKUP($N$2,PONDERADORES!$A$7:$G$9,7,0)+VLOOKUP(O2430,REFERENCIAS!$C:$D,2,0)*VLOOKUP($O$2,PONDERADORES!$A$7:$G$9,7,0)</f>
        <v>0.2</v>
      </c>
      <c r="Z2430" s="2">
        <f>+VLOOKUP(IF(R2430&lt;0.1,0,IF(AND(R2430&gt;=0.1,R2430&lt;0.2),0.1,IF(AND(R2430&gt;=0.2,R2430&lt;0.3),0.2,IF(R2430&gt;0.3,0.3,)))),REFERENCIAS!$C:$D,2,0)*VLOOKUP($R$2,PONDERADORES!$A$11:$G$11,7,0)</f>
        <v>15</v>
      </c>
      <c r="AA2430" s="92"/>
      <c r="AB2430" s="95" t="e">
        <f t="shared" ca="1" si="147"/>
        <v>#REF!</v>
      </c>
      <c r="AC2430" s="23" t="e">
        <f ca="1">IF(AB2430&gt;REFERENCIAS!$C$62,REFERENCIAS!$B$62,IF(AND(AB2430&gt;=REFERENCIAS!$C$63,AB2430&lt;REFERENCIAS!$D$63),REFERENCIAS!$B$63,IF(AND(AB2430&gt;REFERENCIAS!$C$64,AB2430&lt;=REFERENCIAS!$D$64),REFERENCIAS!$B$64,IF(AND(AB2430&gt;=REFERENCIAS!$C$65,AB2430&lt;REFERENCIAS!$D$65),REFERENCIAS!$B$65, "Revisar"))))</f>
        <v>#REF!</v>
      </c>
      <c r="AD2430" s="94" t="e">
        <f ca="1">VLOOKUP(AC2430,REFERENCIAS!$B$62:$G$65,4,FALSE)</f>
        <v>#REF!</v>
      </c>
    </row>
    <row r="2431" spans="1:30" ht="17.25" x14ac:dyDescent="0.25">
      <c r="A2431" s="74"/>
      <c r="B2431" s="19"/>
      <c r="C2431" s="19"/>
      <c r="D2431" s="50"/>
      <c r="E2431" s="73"/>
      <c r="F2431" s="74"/>
      <c r="G2431" s="9"/>
      <c r="H2431" s="48"/>
      <c r="I2431" s="49">
        <f t="shared" ca="1" si="145"/>
        <v>2022</v>
      </c>
      <c r="J2431" s="22">
        <f t="shared" ca="1" si="144"/>
        <v>1</v>
      </c>
      <c r="K2431" s="19"/>
      <c r="L2431" s="73"/>
      <c r="M2431" s="74"/>
      <c r="N2431" s="19"/>
      <c r="O2431" s="73"/>
      <c r="P2431" s="82">
        <v>1</v>
      </c>
      <c r="Q2431" s="24">
        <v>1</v>
      </c>
      <c r="R2431" s="81">
        <f t="shared" si="146"/>
        <v>1</v>
      </c>
      <c r="S2431" s="87"/>
      <c r="T2431" s="19"/>
      <c r="U2431" s="25"/>
      <c r="V2431" s="25"/>
      <c r="W2431" s="81"/>
      <c r="X2431" s="91" t="e">
        <f ca="1">+VLOOKUP(#REF!,REFERENCIAS!$C:$D,2,0)*VLOOKUP(#REF!,PONDERADORES!A:P,IF(AND(INFORMACION!$T2431='REFERENCIAS RIESGO'!$C$36,INFORMACION!$F2431=REFERENCIAS!$C$24),16,IF(INFORMACION!$T2431='REFERENCIAS RIESGO'!$C$36,13,IF(INFORMACION!$F2431=REFERENCIAS!$C$24,10,7))),0)+VLOOKUP(K2431,REFERENCIAS!$C:$D,2,0)*VLOOKUP($K$2,PONDERADORES!A:P,IF(AND(INFORMACION!$T2431='REFERENCIAS RIESGO'!$C$36,INFORMACION!$F2431=REFERENCIAS!$C$24),16,IF(INFORMACION!$T2431='REFERENCIAS RIESGO'!$C$36,13,IF(INFORMACION!$F2431=REFERENCIAS!$C$24,10,7))),0)+VLOOKUP(L2431,REFERENCIAS!$C:$D,2,0)*VLOOKUP($L$2,PONDERADORES!A:P,IF(AND(INFORMACION!$T2431='REFERENCIAS RIESGO'!$C$36,INFORMACION!$F2431=REFERENCIAS!$C$24),16,IF(INFORMACION!$T2431='REFERENCIAS RIESGO'!$C$36,13,IF(INFORMACION!$F2431=REFERENCIAS!$C$24,10,7))),0)+VLOOKUP(F2431,REFERENCIAS!$C:$D,2,0)*VLOOKUP($F$2,PONDERADORES!A:P,IF(AND(INFORMACION!$T2431='REFERENCIAS RIESGO'!$C$36,INFORMACION!$F2431=REFERENCIAS!$C$24),16,IF(INFORMACION!$T2431='REFERENCIAS RIESGO'!$C$36,13,IF(INFORMACION!$F2431=REFERENCIAS!$C$24,10,7))),0)+VLOOKUP(T2431,REFERENCIAS!$C:$D,2,0)*VLOOKUP($T$2,PONDERADORES!A:P,IF(AND(INFORMACION!$T2431='REFERENCIAS RIESGO'!$C$36,INFORMACION!$F2431=REFERENCIAS!$C$24),16,IF(INFORMACION!$T2431='REFERENCIAS RIESGO'!$C$36,13,IF(INFORMACION!$F2431=REFERENCIAS!$C$24,10,7))),0)+VLOOKUP(IF(J2431&lt;=0.2,0.2,IF(AND(J2431&gt;0.2,J2431&lt;=0.4),0.4,IF(AND(J2431&gt;0.4,J2431&lt;=0.6),0.6,IF(AND(J2431&gt;0.6,J2431&lt;=0.8),0.8,IF(AND(J2431&gt;0.8,J2431&lt;=1),1))))),REFERENCIAS!$C:$D,2,0)*VLOOKUP($J$2,PONDERADORES!A:P,IF(AND(INFORMACION!$T2431='REFERENCIAS RIESGO'!$C$36,INFORMACION!$F2431=REFERENCIAS!$C$24),16,IF(INFORMACION!$T2431='REFERENCIAS RIESGO'!$C$36,13,IF(INFORMACION!$F2431=REFERENCIAS!$C$24,10,7))),0)</f>
        <v>#REF!</v>
      </c>
      <c r="Y2431" s="68">
        <f>+VLOOKUP(M2431,REFERENCIAS!$C:$D,2,0)*VLOOKUP($M$2,PONDERADORES!$A$7:$G$9,7,0)+VLOOKUP(N2431,REFERENCIAS!$C:$D,2,0)*VLOOKUP($N$2,PONDERADORES!$A$7:$G$9,7,0)+VLOOKUP(O2431,REFERENCIAS!$C:$D,2,0)*VLOOKUP($O$2,PONDERADORES!$A$7:$G$9,7,0)</f>
        <v>0.2</v>
      </c>
      <c r="Z2431" s="2">
        <f>+VLOOKUP(IF(R2431&lt;0.1,0,IF(AND(R2431&gt;=0.1,R2431&lt;0.2),0.1,IF(AND(R2431&gt;=0.2,R2431&lt;0.3),0.2,IF(R2431&gt;0.3,0.3,)))),REFERENCIAS!$C:$D,2,0)*VLOOKUP($R$2,PONDERADORES!$A$11:$G$11,7,0)</f>
        <v>15</v>
      </c>
      <c r="AA2431" s="92"/>
      <c r="AB2431" s="95" t="e">
        <f t="shared" ca="1" si="147"/>
        <v>#REF!</v>
      </c>
      <c r="AC2431" s="23" t="e">
        <f ca="1">IF(AB2431&gt;REFERENCIAS!$C$62,REFERENCIAS!$B$62,IF(AND(AB2431&gt;=REFERENCIAS!$C$63,AB2431&lt;REFERENCIAS!$D$63),REFERENCIAS!$B$63,IF(AND(AB2431&gt;REFERENCIAS!$C$64,AB2431&lt;=REFERENCIAS!$D$64),REFERENCIAS!$B$64,IF(AND(AB2431&gt;=REFERENCIAS!$C$65,AB2431&lt;REFERENCIAS!$D$65),REFERENCIAS!$B$65, "Revisar"))))</f>
        <v>#REF!</v>
      </c>
      <c r="AD2431" s="94" t="e">
        <f ca="1">VLOOKUP(AC2431,REFERENCIAS!$B$62:$G$65,4,FALSE)</f>
        <v>#REF!</v>
      </c>
    </row>
    <row r="2432" spans="1:30" ht="17.25" x14ac:dyDescent="0.25">
      <c r="A2432" s="74"/>
      <c r="B2432" s="19"/>
      <c r="C2432" s="19"/>
      <c r="D2432" s="50"/>
      <c r="E2432" s="73"/>
      <c r="F2432" s="74"/>
      <c r="G2432" s="9"/>
      <c r="H2432" s="48"/>
      <c r="I2432" s="49">
        <f t="shared" ca="1" si="145"/>
        <v>2022</v>
      </c>
      <c r="J2432" s="22">
        <f t="shared" ca="1" si="144"/>
        <v>1</v>
      </c>
      <c r="K2432" s="19"/>
      <c r="L2432" s="73"/>
      <c r="M2432" s="74"/>
      <c r="N2432" s="19"/>
      <c r="O2432" s="73"/>
      <c r="P2432" s="82">
        <v>1</v>
      </c>
      <c r="Q2432" s="24">
        <v>1</v>
      </c>
      <c r="R2432" s="81">
        <f t="shared" si="146"/>
        <v>1</v>
      </c>
      <c r="S2432" s="87"/>
      <c r="T2432" s="19"/>
      <c r="U2432" s="25"/>
      <c r="V2432" s="25"/>
      <c r="W2432" s="81"/>
      <c r="X2432" s="91" t="e">
        <f ca="1">+VLOOKUP(#REF!,REFERENCIAS!$C:$D,2,0)*VLOOKUP(#REF!,PONDERADORES!A:P,IF(AND(INFORMACION!$T2432='REFERENCIAS RIESGO'!$C$36,INFORMACION!$F2432=REFERENCIAS!$C$24),16,IF(INFORMACION!$T2432='REFERENCIAS RIESGO'!$C$36,13,IF(INFORMACION!$F2432=REFERENCIAS!$C$24,10,7))),0)+VLOOKUP(K2432,REFERENCIAS!$C:$D,2,0)*VLOOKUP($K$2,PONDERADORES!A:P,IF(AND(INFORMACION!$T2432='REFERENCIAS RIESGO'!$C$36,INFORMACION!$F2432=REFERENCIAS!$C$24),16,IF(INFORMACION!$T2432='REFERENCIAS RIESGO'!$C$36,13,IF(INFORMACION!$F2432=REFERENCIAS!$C$24,10,7))),0)+VLOOKUP(L2432,REFERENCIAS!$C:$D,2,0)*VLOOKUP($L$2,PONDERADORES!A:P,IF(AND(INFORMACION!$T2432='REFERENCIAS RIESGO'!$C$36,INFORMACION!$F2432=REFERENCIAS!$C$24),16,IF(INFORMACION!$T2432='REFERENCIAS RIESGO'!$C$36,13,IF(INFORMACION!$F2432=REFERENCIAS!$C$24,10,7))),0)+VLOOKUP(F2432,REFERENCIAS!$C:$D,2,0)*VLOOKUP($F$2,PONDERADORES!A:P,IF(AND(INFORMACION!$T2432='REFERENCIAS RIESGO'!$C$36,INFORMACION!$F2432=REFERENCIAS!$C$24),16,IF(INFORMACION!$T2432='REFERENCIAS RIESGO'!$C$36,13,IF(INFORMACION!$F2432=REFERENCIAS!$C$24,10,7))),0)+VLOOKUP(T2432,REFERENCIAS!$C:$D,2,0)*VLOOKUP($T$2,PONDERADORES!A:P,IF(AND(INFORMACION!$T2432='REFERENCIAS RIESGO'!$C$36,INFORMACION!$F2432=REFERENCIAS!$C$24),16,IF(INFORMACION!$T2432='REFERENCIAS RIESGO'!$C$36,13,IF(INFORMACION!$F2432=REFERENCIAS!$C$24,10,7))),0)+VLOOKUP(IF(J2432&lt;=0.2,0.2,IF(AND(J2432&gt;0.2,J2432&lt;=0.4),0.4,IF(AND(J2432&gt;0.4,J2432&lt;=0.6),0.6,IF(AND(J2432&gt;0.6,J2432&lt;=0.8),0.8,IF(AND(J2432&gt;0.8,J2432&lt;=1),1))))),REFERENCIAS!$C:$D,2,0)*VLOOKUP($J$2,PONDERADORES!A:P,IF(AND(INFORMACION!$T2432='REFERENCIAS RIESGO'!$C$36,INFORMACION!$F2432=REFERENCIAS!$C$24),16,IF(INFORMACION!$T2432='REFERENCIAS RIESGO'!$C$36,13,IF(INFORMACION!$F2432=REFERENCIAS!$C$24,10,7))),0)</f>
        <v>#REF!</v>
      </c>
      <c r="Y2432" s="68">
        <f>+VLOOKUP(M2432,REFERENCIAS!$C:$D,2,0)*VLOOKUP($M$2,PONDERADORES!$A$7:$G$9,7,0)+VLOOKUP(N2432,REFERENCIAS!$C:$D,2,0)*VLOOKUP($N$2,PONDERADORES!$A$7:$G$9,7,0)+VLOOKUP(O2432,REFERENCIAS!$C:$D,2,0)*VLOOKUP($O$2,PONDERADORES!$A$7:$G$9,7,0)</f>
        <v>0.2</v>
      </c>
      <c r="Z2432" s="2">
        <f>+VLOOKUP(IF(R2432&lt;0.1,0,IF(AND(R2432&gt;=0.1,R2432&lt;0.2),0.1,IF(AND(R2432&gt;=0.2,R2432&lt;0.3),0.2,IF(R2432&gt;0.3,0.3,)))),REFERENCIAS!$C:$D,2,0)*VLOOKUP($R$2,PONDERADORES!$A$11:$G$11,7,0)</f>
        <v>15</v>
      </c>
      <c r="AA2432" s="92"/>
      <c r="AB2432" s="95" t="e">
        <f t="shared" ca="1" si="147"/>
        <v>#REF!</v>
      </c>
      <c r="AC2432" s="23" t="e">
        <f ca="1">IF(AB2432&gt;REFERENCIAS!$C$62,REFERENCIAS!$B$62,IF(AND(AB2432&gt;=REFERENCIAS!$C$63,AB2432&lt;REFERENCIAS!$D$63),REFERENCIAS!$B$63,IF(AND(AB2432&gt;REFERENCIAS!$C$64,AB2432&lt;=REFERENCIAS!$D$64),REFERENCIAS!$B$64,IF(AND(AB2432&gt;=REFERENCIAS!$C$65,AB2432&lt;REFERENCIAS!$D$65),REFERENCIAS!$B$65, "Revisar"))))</f>
        <v>#REF!</v>
      </c>
      <c r="AD2432" s="94" t="e">
        <f ca="1">VLOOKUP(AC2432,REFERENCIAS!$B$62:$G$65,4,FALSE)</f>
        <v>#REF!</v>
      </c>
    </row>
    <row r="2433" spans="1:30" ht="17.25" x14ac:dyDescent="0.25">
      <c r="A2433" s="74"/>
      <c r="B2433" s="19"/>
      <c r="C2433" s="19"/>
      <c r="D2433" s="50"/>
      <c r="E2433" s="73"/>
      <c r="F2433" s="74"/>
      <c r="G2433" s="9"/>
      <c r="H2433" s="48"/>
      <c r="I2433" s="49">
        <f t="shared" ca="1" si="145"/>
        <v>2022</v>
      </c>
      <c r="J2433" s="22">
        <f t="shared" ca="1" si="144"/>
        <v>1</v>
      </c>
      <c r="K2433" s="19"/>
      <c r="L2433" s="73"/>
      <c r="M2433" s="74"/>
      <c r="N2433" s="19"/>
      <c r="O2433" s="73"/>
      <c r="P2433" s="82">
        <v>1</v>
      </c>
      <c r="Q2433" s="24">
        <v>1</v>
      </c>
      <c r="R2433" s="81">
        <f t="shared" si="146"/>
        <v>1</v>
      </c>
      <c r="S2433" s="87"/>
      <c r="T2433" s="19"/>
      <c r="U2433" s="25"/>
      <c r="V2433" s="25"/>
      <c r="W2433" s="81"/>
      <c r="X2433" s="91" t="e">
        <f ca="1">+VLOOKUP(#REF!,REFERENCIAS!$C:$D,2,0)*VLOOKUP(#REF!,PONDERADORES!A:P,IF(AND(INFORMACION!$T2433='REFERENCIAS RIESGO'!$C$36,INFORMACION!$F2433=REFERENCIAS!$C$24),16,IF(INFORMACION!$T2433='REFERENCIAS RIESGO'!$C$36,13,IF(INFORMACION!$F2433=REFERENCIAS!$C$24,10,7))),0)+VLOOKUP(K2433,REFERENCIAS!$C:$D,2,0)*VLOOKUP($K$2,PONDERADORES!A:P,IF(AND(INFORMACION!$T2433='REFERENCIAS RIESGO'!$C$36,INFORMACION!$F2433=REFERENCIAS!$C$24),16,IF(INFORMACION!$T2433='REFERENCIAS RIESGO'!$C$36,13,IF(INFORMACION!$F2433=REFERENCIAS!$C$24,10,7))),0)+VLOOKUP(L2433,REFERENCIAS!$C:$D,2,0)*VLOOKUP($L$2,PONDERADORES!A:P,IF(AND(INFORMACION!$T2433='REFERENCIAS RIESGO'!$C$36,INFORMACION!$F2433=REFERENCIAS!$C$24),16,IF(INFORMACION!$T2433='REFERENCIAS RIESGO'!$C$36,13,IF(INFORMACION!$F2433=REFERENCIAS!$C$24,10,7))),0)+VLOOKUP(F2433,REFERENCIAS!$C:$D,2,0)*VLOOKUP($F$2,PONDERADORES!A:P,IF(AND(INFORMACION!$T2433='REFERENCIAS RIESGO'!$C$36,INFORMACION!$F2433=REFERENCIAS!$C$24),16,IF(INFORMACION!$T2433='REFERENCIAS RIESGO'!$C$36,13,IF(INFORMACION!$F2433=REFERENCIAS!$C$24,10,7))),0)+VLOOKUP(T2433,REFERENCIAS!$C:$D,2,0)*VLOOKUP($T$2,PONDERADORES!A:P,IF(AND(INFORMACION!$T2433='REFERENCIAS RIESGO'!$C$36,INFORMACION!$F2433=REFERENCIAS!$C$24),16,IF(INFORMACION!$T2433='REFERENCIAS RIESGO'!$C$36,13,IF(INFORMACION!$F2433=REFERENCIAS!$C$24,10,7))),0)+VLOOKUP(IF(J2433&lt;=0.2,0.2,IF(AND(J2433&gt;0.2,J2433&lt;=0.4),0.4,IF(AND(J2433&gt;0.4,J2433&lt;=0.6),0.6,IF(AND(J2433&gt;0.6,J2433&lt;=0.8),0.8,IF(AND(J2433&gt;0.8,J2433&lt;=1),1))))),REFERENCIAS!$C:$D,2,0)*VLOOKUP($J$2,PONDERADORES!A:P,IF(AND(INFORMACION!$T2433='REFERENCIAS RIESGO'!$C$36,INFORMACION!$F2433=REFERENCIAS!$C$24),16,IF(INFORMACION!$T2433='REFERENCIAS RIESGO'!$C$36,13,IF(INFORMACION!$F2433=REFERENCIAS!$C$24,10,7))),0)</f>
        <v>#REF!</v>
      </c>
      <c r="Y2433" s="68">
        <f>+VLOOKUP(M2433,REFERENCIAS!$C:$D,2,0)*VLOOKUP($M$2,PONDERADORES!$A$7:$G$9,7,0)+VLOOKUP(N2433,REFERENCIAS!$C:$D,2,0)*VLOOKUP($N$2,PONDERADORES!$A$7:$G$9,7,0)+VLOOKUP(O2433,REFERENCIAS!$C:$D,2,0)*VLOOKUP($O$2,PONDERADORES!$A$7:$G$9,7,0)</f>
        <v>0.2</v>
      </c>
      <c r="Z2433" s="2">
        <f>+VLOOKUP(IF(R2433&lt;0.1,0,IF(AND(R2433&gt;=0.1,R2433&lt;0.2),0.1,IF(AND(R2433&gt;=0.2,R2433&lt;0.3),0.2,IF(R2433&gt;0.3,0.3,)))),REFERENCIAS!$C:$D,2,0)*VLOOKUP($R$2,PONDERADORES!$A$11:$G$11,7,0)</f>
        <v>15</v>
      </c>
      <c r="AA2433" s="92"/>
      <c r="AB2433" s="95" t="e">
        <f t="shared" ca="1" si="147"/>
        <v>#REF!</v>
      </c>
      <c r="AC2433" s="23" t="e">
        <f ca="1">IF(AB2433&gt;REFERENCIAS!$C$62,REFERENCIAS!$B$62,IF(AND(AB2433&gt;=REFERENCIAS!$C$63,AB2433&lt;REFERENCIAS!$D$63),REFERENCIAS!$B$63,IF(AND(AB2433&gt;REFERENCIAS!$C$64,AB2433&lt;=REFERENCIAS!$D$64),REFERENCIAS!$B$64,IF(AND(AB2433&gt;=REFERENCIAS!$C$65,AB2433&lt;REFERENCIAS!$D$65),REFERENCIAS!$B$65, "Revisar"))))</f>
        <v>#REF!</v>
      </c>
      <c r="AD2433" s="94" t="e">
        <f ca="1">VLOOKUP(AC2433,REFERENCIAS!$B$62:$G$65,4,FALSE)</f>
        <v>#REF!</v>
      </c>
    </row>
    <row r="2434" spans="1:30" ht="17.25" x14ac:dyDescent="0.25">
      <c r="A2434" s="74"/>
      <c r="B2434" s="19"/>
      <c r="C2434" s="19"/>
      <c r="D2434" s="50"/>
      <c r="E2434" s="73"/>
      <c r="F2434" s="74"/>
      <c r="G2434" s="9"/>
      <c r="H2434" s="48"/>
      <c r="I2434" s="49">
        <f t="shared" ca="1" si="145"/>
        <v>2022</v>
      </c>
      <c r="J2434" s="22">
        <f t="shared" ca="1" si="144"/>
        <v>1</v>
      </c>
      <c r="K2434" s="19"/>
      <c r="L2434" s="73"/>
      <c r="M2434" s="74"/>
      <c r="N2434" s="19"/>
      <c r="O2434" s="73"/>
      <c r="P2434" s="82">
        <v>1</v>
      </c>
      <c r="Q2434" s="24">
        <v>1</v>
      </c>
      <c r="R2434" s="81">
        <f t="shared" si="146"/>
        <v>1</v>
      </c>
      <c r="S2434" s="87"/>
      <c r="T2434" s="19"/>
      <c r="U2434" s="25"/>
      <c r="V2434" s="25"/>
      <c r="W2434" s="81"/>
      <c r="X2434" s="91" t="e">
        <f ca="1">+VLOOKUP(#REF!,REFERENCIAS!$C:$D,2,0)*VLOOKUP(#REF!,PONDERADORES!A:P,IF(AND(INFORMACION!$T2434='REFERENCIAS RIESGO'!$C$36,INFORMACION!$F2434=REFERENCIAS!$C$24),16,IF(INFORMACION!$T2434='REFERENCIAS RIESGO'!$C$36,13,IF(INFORMACION!$F2434=REFERENCIAS!$C$24,10,7))),0)+VLOOKUP(K2434,REFERENCIAS!$C:$D,2,0)*VLOOKUP($K$2,PONDERADORES!A:P,IF(AND(INFORMACION!$T2434='REFERENCIAS RIESGO'!$C$36,INFORMACION!$F2434=REFERENCIAS!$C$24),16,IF(INFORMACION!$T2434='REFERENCIAS RIESGO'!$C$36,13,IF(INFORMACION!$F2434=REFERENCIAS!$C$24,10,7))),0)+VLOOKUP(L2434,REFERENCIAS!$C:$D,2,0)*VLOOKUP($L$2,PONDERADORES!A:P,IF(AND(INFORMACION!$T2434='REFERENCIAS RIESGO'!$C$36,INFORMACION!$F2434=REFERENCIAS!$C$24),16,IF(INFORMACION!$T2434='REFERENCIAS RIESGO'!$C$36,13,IF(INFORMACION!$F2434=REFERENCIAS!$C$24,10,7))),0)+VLOOKUP(F2434,REFERENCIAS!$C:$D,2,0)*VLOOKUP($F$2,PONDERADORES!A:P,IF(AND(INFORMACION!$T2434='REFERENCIAS RIESGO'!$C$36,INFORMACION!$F2434=REFERENCIAS!$C$24),16,IF(INFORMACION!$T2434='REFERENCIAS RIESGO'!$C$36,13,IF(INFORMACION!$F2434=REFERENCIAS!$C$24,10,7))),0)+VLOOKUP(T2434,REFERENCIAS!$C:$D,2,0)*VLOOKUP($T$2,PONDERADORES!A:P,IF(AND(INFORMACION!$T2434='REFERENCIAS RIESGO'!$C$36,INFORMACION!$F2434=REFERENCIAS!$C$24),16,IF(INFORMACION!$T2434='REFERENCIAS RIESGO'!$C$36,13,IF(INFORMACION!$F2434=REFERENCIAS!$C$24,10,7))),0)+VLOOKUP(IF(J2434&lt;=0.2,0.2,IF(AND(J2434&gt;0.2,J2434&lt;=0.4),0.4,IF(AND(J2434&gt;0.4,J2434&lt;=0.6),0.6,IF(AND(J2434&gt;0.6,J2434&lt;=0.8),0.8,IF(AND(J2434&gt;0.8,J2434&lt;=1),1))))),REFERENCIAS!$C:$D,2,0)*VLOOKUP($J$2,PONDERADORES!A:P,IF(AND(INFORMACION!$T2434='REFERENCIAS RIESGO'!$C$36,INFORMACION!$F2434=REFERENCIAS!$C$24),16,IF(INFORMACION!$T2434='REFERENCIAS RIESGO'!$C$36,13,IF(INFORMACION!$F2434=REFERENCIAS!$C$24,10,7))),0)</f>
        <v>#REF!</v>
      </c>
      <c r="Y2434" s="68">
        <f>+VLOOKUP(M2434,REFERENCIAS!$C:$D,2,0)*VLOOKUP($M$2,PONDERADORES!$A$7:$G$9,7,0)+VLOOKUP(N2434,REFERENCIAS!$C:$D,2,0)*VLOOKUP($N$2,PONDERADORES!$A$7:$G$9,7,0)+VLOOKUP(O2434,REFERENCIAS!$C:$D,2,0)*VLOOKUP($O$2,PONDERADORES!$A$7:$G$9,7,0)</f>
        <v>0.2</v>
      </c>
      <c r="Z2434" s="2">
        <f>+VLOOKUP(IF(R2434&lt;0.1,0,IF(AND(R2434&gt;=0.1,R2434&lt;0.2),0.1,IF(AND(R2434&gt;=0.2,R2434&lt;0.3),0.2,IF(R2434&gt;0.3,0.3,)))),REFERENCIAS!$C:$D,2,0)*VLOOKUP($R$2,PONDERADORES!$A$11:$G$11,7,0)</f>
        <v>15</v>
      </c>
      <c r="AA2434" s="92"/>
      <c r="AB2434" s="95" t="e">
        <f t="shared" ca="1" si="147"/>
        <v>#REF!</v>
      </c>
      <c r="AC2434" s="23" t="e">
        <f ca="1">IF(AB2434&gt;REFERENCIAS!$C$62,REFERENCIAS!$B$62,IF(AND(AB2434&gt;=REFERENCIAS!$C$63,AB2434&lt;REFERENCIAS!$D$63),REFERENCIAS!$B$63,IF(AND(AB2434&gt;REFERENCIAS!$C$64,AB2434&lt;=REFERENCIAS!$D$64),REFERENCIAS!$B$64,IF(AND(AB2434&gt;=REFERENCIAS!$C$65,AB2434&lt;REFERENCIAS!$D$65),REFERENCIAS!$B$65, "Revisar"))))</f>
        <v>#REF!</v>
      </c>
      <c r="AD2434" s="94" t="e">
        <f ca="1">VLOOKUP(AC2434,REFERENCIAS!$B$62:$G$65,4,FALSE)</f>
        <v>#REF!</v>
      </c>
    </row>
    <row r="2435" spans="1:30" ht="17.25" x14ac:dyDescent="0.25">
      <c r="A2435" s="74"/>
      <c r="B2435" s="19"/>
      <c r="C2435" s="19"/>
      <c r="D2435" s="50"/>
      <c r="E2435" s="73"/>
      <c r="F2435" s="74"/>
      <c r="G2435" s="9"/>
      <c r="H2435" s="48"/>
      <c r="I2435" s="49">
        <f t="shared" ca="1" si="145"/>
        <v>2022</v>
      </c>
      <c r="J2435" s="22">
        <f t="shared" ca="1" si="144"/>
        <v>1</v>
      </c>
      <c r="K2435" s="19"/>
      <c r="L2435" s="73"/>
      <c r="M2435" s="74"/>
      <c r="N2435" s="19"/>
      <c r="O2435" s="73"/>
      <c r="P2435" s="82">
        <v>1</v>
      </c>
      <c r="Q2435" s="24">
        <v>1</v>
      </c>
      <c r="R2435" s="81">
        <f t="shared" si="146"/>
        <v>1</v>
      </c>
      <c r="S2435" s="87"/>
      <c r="T2435" s="19"/>
      <c r="U2435" s="25"/>
      <c r="V2435" s="25"/>
      <c r="W2435" s="81"/>
      <c r="X2435" s="91" t="e">
        <f ca="1">+VLOOKUP(#REF!,REFERENCIAS!$C:$D,2,0)*VLOOKUP(#REF!,PONDERADORES!A:P,IF(AND(INFORMACION!$T2435='REFERENCIAS RIESGO'!$C$36,INFORMACION!$F2435=REFERENCIAS!$C$24),16,IF(INFORMACION!$T2435='REFERENCIAS RIESGO'!$C$36,13,IF(INFORMACION!$F2435=REFERENCIAS!$C$24,10,7))),0)+VLOOKUP(K2435,REFERENCIAS!$C:$D,2,0)*VLOOKUP($K$2,PONDERADORES!A:P,IF(AND(INFORMACION!$T2435='REFERENCIAS RIESGO'!$C$36,INFORMACION!$F2435=REFERENCIAS!$C$24),16,IF(INFORMACION!$T2435='REFERENCIAS RIESGO'!$C$36,13,IF(INFORMACION!$F2435=REFERENCIAS!$C$24,10,7))),0)+VLOOKUP(L2435,REFERENCIAS!$C:$D,2,0)*VLOOKUP($L$2,PONDERADORES!A:P,IF(AND(INFORMACION!$T2435='REFERENCIAS RIESGO'!$C$36,INFORMACION!$F2435=REFERENCIAS!$C$24),16,IF(INFORMACION!$T2435='REFERENCIAS RIESGO'!$C$36,13,IF(INFORMACION!$F2435=REFERENCIAS!$C$24,10,7))),0)+VLOOKUP(F2435,REFERENCIAS!$C:$D,2,0)*VLOOKUP($F$2,PONDERADORES!A:P,IF(AND(INFORMACION!$T2435='REFERENCIAS RIESGO'!$C$36,INFORMACION!$F2435=REFERENCIAS!$C$24),16,IF(INFORMACION!$T2435='REFERENCIAS RIESGO'!$C$36,13,IF(INFORMACION!$F2435=REFERENCIAS!$C$24,10,7))),0)+VLOOKUP(T2435,REFERENCIAS!$C:$D,2,0)*VLOOKUP($T$2,PONDERADORES!A:P,IF(AND(INFORMACION!$T2435='REFERENCIAS RIESGO'!$C$36,INFORMACION!$F2435=REFERENCIAS!$C$24),16,IF(INFORMACION!$T2435='REFERENCIAS RIESGO'!$C$36,13,IF(INFORMACION!$F2435=REFERENCIAS!$C$24,10,7))),0)+VLOOKUP(IF(J2435&lt;=0.2,0.2,IF(AND(J2435&gt;0.2,J2435&lt;=0.4),0.4,IF(AND(J2435&gt;0.4,J2435&lt;=0.6),0.6,IF(AND(J2435&gt;0.6,J2435&lt;=0.8),0.8,IF(AND(J2435&gt;0.8,J2435&lt;=1),1))))),REFERENCIAS!$C:$D,2,0)*VLOOKUP($J$2,PONDERADORES!A:P,IF(AND(INFORMACION!$T2435='REFERENCIAS RIESGO'!$C$36,INFORMACION!$F2435=REFERENCIAS!$C$24),16,IF(INFORMACION!$T2435='REFERENCIAS RIESGO'!$C$36,13,IF(INFORMACION!$F2435=REFERENCIAS!$C$24,10,7))),0)</f>
        <v>#REF!</v>
      </c>
      <c r="Y2435" s="68">
        <f>+VLOOKUP(M2435,REFERENCIAS!$C:$D,2,0)*VLOOKUP($M$2,PONDERADORES!$A$7:$G$9,7,0)+VLOOKUP(N2435,REFERENCIAS!$C:$D,2,0)*VLOOKUP($N$2,PONDERADORES!$A$7:$G$9,7,0)+VLOOKUP(O2435,REFERENCIAS!$C:$D,2,0)*VLOOKUP($O$2,PONDERADORES!$A$7:$G$9,7,0)</f>
        <v>0.2</v>
      </c>
      <c r="Z2435" s="2">
        <f>+VLOOKUP(IF(R2435&lt;0.1,0,IF(AND(R2435&gt;=0.1,R2435&lt;0.2),0.1,IF(AND(R2435&gt;=0.2,R2435&lt;0.3),0.2,IF(R2435&gt;0.3,0.3,)))),REFERENCIAS!$C:$D,2,0)*VLOOKUP($R$2,PONDERADORES!$A$11:$G$11,7,0)</f>
        <v>15</v>
      </c>
      <c r="AA2435" s="92"/>
      <c r="AB2435" s="95" t="e">
        <f t="shared" ca="1" si="147"/>
        <v>#REF!</v>
      </c>
      <c r="AC2435" s="23" t="e">
        <f ca="1">IF(AB2435&gt;REFERENCIAS!$C$62,REFERENCIAS!$B$62,IF(AND(AB2435&gt;=REFERENCIAS!$C$63,AB2435&lt;REFERENCIAS!$D$63),REFERENCIAS!$B$63,IF(AND(AB2435&gt;REFERENCIAS!$C$64,AB2435&lt;=REFERENCIAS!$D$64),REFERENCIAS!$B$64,IF(AND(AB2435&gt;=REFERENCIAS!$C$65,AB2435&lt;REFERENCIAS!$D$65),REFERENCIAS!$B$65, "Revisar"))))</f>
        <v>#REF!</v>
      </c>
      <c r="AD2435" s="94" t="e">
        <f ca="1">VLOOKUP(AC2435,REFERENCIAS!$B$62:$G$65,4,FALSE)</f>
        <v>#REF!</v>
      </c>
    </row>
    <row r="2436" spans="1:30" ht="17.25" x14ac:dyDescent="0.25">
      <c r="A2436" s="74"/>
      <c r="B2436" s="19"/>
      <c r="C2436" s="19"/>
      <c r="D2436" s="50"/>
      <c r="E2436" s="73"/>
      <c r="F2436" s="74"/>
      <c r="G2436" s="9"/>
      <c r="H2436" s="48"/>
      <c r="I2436" s="49">
        <f t="shared" ca="1" si="145"/>
        <v>2022</v>
      </c>
      <c r="J2436" s="22">
        <f t="shared" ref="J2436:J2499" ca="1" si="148">IF(I2436&gt;G2436,1,I2436/G2436)</f>
        <v>1</v>
      </c>
      <c r="K2436" s="19"/>
      <c r="L2436" s="73"/>
      <c r="M2436" s="74"/>
      <c r="N2436" s="19"/>
      <c r="O2436" s="73"/>
      <c r="P2436" s="82">
        <v>1</v>
      </c>
      <c r="Q2436" s="24">
        <v>1</v>
      </c>
      <c r="R2436" s="81">
        <f t="shared" si="146"/>
        <v>1</v>
      </c>
      <c r="S2436" s="87"/>
      <c r="T2436" s="19"/>
      <c r="U2436" s="25"/>
      <c r="V2436" s="25"/>
      <c r="W2436" s="81"/>
      <c r="X2436" s="91" t="e">
        <f ca="1">+VLOOKUP(#REF!,REFERENCIAS!$C:$D,2,0)*VLOOKUP(#REF!,PONDERADORES!A:P,IF(AND(INFORMACION!$T2436='REFERENCIAS RIESGO'!$C$36,INFORMACION!$F2436=REFERENCIAS!$C$24),16,IF(INFORMACION!$T2436='REFERENCIAS RIESGO'!$C$36,13,IF(INFORMACION!$F2436=REFERENCIAS!$C$24,10,7))),0)+VLOOKUP(K2436,REFERENCIAS!$C:$D,2,0)*VLOOKUP($K$2,PONDERADORES!A:P,IF(AND(INFORMACION!$T2436='REFERENCIAS RIESGO'!$C$36,INFORMACION!$F2436=REFERENCIAS!$C$24),16,IF(INFORMACION!$T2436='REFERENCIAS RIESGO'!$C$36,13,IF(INFORMACION!$F2436=REFERENCIAS!$C$24,10,7))),0)+VLOOKUP(L2436,REFERENCIAS!$C:$D,2,0)*VLOOKUP($L$2,PONDERADORES!A:P,IF(AND(INFORMACION!$T2436='REFERENCIAS RIESGO'!$C$36,INFORMACION!$F2436=REFERENCIAS!$C$24),16,IF(INFORMACION!$T2436='REFERENCIAS RIESGO'!$C$36,13,IF(INFORMACION!$F2436=REFERENCIAS!$C$24,10,7))),0)+VLOOKUP(F2436,REFERENCIAS!$C:$D,2,0)*VLOOKUP($F$2,PONDERADORES!A:P,IF(AND(INFORMACION!$T2436='REFERENCIAS RIESGO'!$C$36,INFORMACION!$F2436=REFERENCIAS!$C$24),16,IF(INFORMACION!$T2436='REFERENCIAS RIESGO'!$C$36,13,IF(INFORMACION!$F2436=REFERENCIAS!$C$24,10,7))),0)+VLOOKUP(T2436,REFERENCIAS!$C:$D,2,0)*VLOOKUP($T$2,PONDERADORES!A:P,IF(AND(INFORMACION!$T2436='REFERENCIAS RIESGO'!$C$36,INFORMACION!$F2436=REFERENCIAS!$C$24),16,IF(INFORMACION!$T2436='REFERENCIAS RIESGO'!$C$36,13,IF(INFORMACION!$F2436=REFERENCIAS!$C$24,10,7))),0)+VLOOKUP(IF(J2436&lt;=0.2,0.2,IF(AND(J2436&gt;0.2,J2436&lt;=0.4),0.4,IF(AND(J2436&gt;0.4,J2436&lt;=0.6),0.6,IF(AND(J2436&gt;0.6,J2436&lt;=0.8),0.8,IF(AND(J2436&gt;0.8,J2436&lt;=1),1))))),REFERENCIAS!$C:$D,2,0)*VLOOKUP($J$2,PONDERADORES!A:P,IF(AND(INFORMACION!$T2436='REFERENCIAS RIESGO'!$C$36,INFORMACION!$F2436=REFERENCIAS!$C$24),16,IF(INFORMACION!$T2436='REFERENCIAS RIESGO'!$C$36,13,IF(INFORMACION!$F2436=REFERENCIAS!$C$24,10,7))),0)</f>
        <v>#REF!</v>
      </c>
      <c r="Y2436" s="68">
        <f>+VLOOKUP(M2436,REFERENCIAS!$C:$D,2,0)*VLOOKUP($M$2,PONDERADORES!$A$7:$G$9,7,0)+VLOOKUP(N2436,REFERENCIAS!$C:$D,2,0)*VLOOKUP($N$2,PONDERADORES!$A$7:$G$9,7,0)+VLOOKUP(O2436,REFERENCIAS!$C:$D,2,0)*VLOOKUP($O$2,PONDERADORES!$A$7:$G$9,7,0)</f>
        <v>0.2</v>
      </c>
      <c r="Z2436" s="2">
        <f>+VLOOKUP(IF(R2436&lt;0.1,0,IF(AND(R2436&gt;=0.1,R2436&lt;0.2),0.1,IF(AND(R2436&gt;=0.2,R2436&lt;0.3),0.2,IF(R2436&gt;0.3,0.3,)))),REFERENCIAS!$C:$D,2,0)*VLOOKUP($R$2,PONDERADORES!$A$11:$G$11,7,0)</f>
        <v>15</v>
      </c>
      <c r="AA2436" s="92"/>
      <c r="AB2436" s="95" t="e">
        <f t="shared" ca="1" si="147"/>
        <v>#REF!</v>
      </c>
      <c r="AC2436" s="23" t="e">
        <f ca="1">IF(AB2436&gt;REFERENCIAS!$C$62,REFERENCIAS!$B$62,IF(AND(AB2436&gt;=REFERENCIAS!$C$63,AB2436&lt;REFERENCIAS!$D$63),REFERENCIAS!$B$63,IF(AND(AB2436&gt;REFERENCIAS!$C$64,AB2436&lt;=REFERENCIAS!$D$64),REFERENCIAS!$B$64,IF(AND(AB2436&gt;=REFERENCIAS!$C$65,AB2436&lt;REFERENCIAS!$D$65),REFERENCIAS!$B$65, "Revisar"))))</f>
        <v>#REF!</v>
      </c>
      <c r="AD2436" s="94" t="e">
        <f ca="1">VLOOKUP(AC2436,REFERENCIAS!$B$62:$G$65,4,FALSE)</f>
        <v>#REF!</v>
      </c>
    </row>
    <row r="2437" spans="1:30" ht="17.25" x14ac:dyDescent="0.25">
      <c r="A2437" s="74"/>
      <c r="B2437" s="19"/>
      <c r="C2437" s="19"/>
      <c r="D2437" s="50"/>
      <c r="E2437" s="73"/>
      <c r="F2437" s="74"/>
      <c r="G2437" s="9"/>
      <c r="H2437" s="48"/>
      <c r="I2437" s="49">
        <f t="shared" ref="I2437:I2500" ca="1" si="149">(YEAR(NOW())-H2437)</f>
        <v>2022</v>
      </c>
      <c r="J2437" s="22">
        <f t="shared" ca="1" si="148"/>
        <v>1</v>
      </c>
      <c r="K2437" s="19"/>
      <c r="L2437" s="73"/>
      <c r="M2437" s="74"/>
      <c r="N2437" s="19"/>
      <c r="O2437" s="73"/>
      <c r="P2437" s="82">
        <v>1</v>
      </c>
      <c r="Q2437" s="24">
        <v>1</v>
      </c>
      <c r="R2437" s="81">
        <f t="shared" si="146"/>
        <v>1</v>
      </c>
      <c r="S2437" s="87"/>
      <c r="T2437" s="19"/>
      <c r="U2437" s="25"/>
      <c r="V2437" s="25"/>
      <c r="W2437" s="81"/>
      <c r="X2437" s="91" t="e">
        <f ca="1">+VLOOKUP(#REF!,REFERENCIAS!$C:$D,2,0)*VLOOKUP(#REF!,PONDERADORES!A:P,IF(AND(INFORMACION!$T2437='REFERENCIAS RIESGO'!$C$36,INFORMACION!$F2437=REFERENCIAS!$C$24),16,IF(INFORMACION!$T2437='REFERENCIAS RIESGO'!$C$36,13,IF(INFORMACION!$F2437=REFERENCIAS!$C$24,10,7))),0)+VLOOKUP(K2437,REFERENCIAS!$C:$D,2,0)*VLOOKUP($K$2,PONDERADORES!A:P,IF(AND(INFORMACION!$T2437='REFERENCIAS RIESGO'!$C$36,INFORMACION!$F2437=REFERENCIAS!$C$24),16,IF(INFORMACION!$T2437='REFERENCIAS RIESGO'!$C$36,13,IF(INFORMACION!$F2437=REFERENCIAS!$C$24,10,7))),0)+VLOOKUP(L2437,REFERENCIAS!$C:$D,2,0)*VLOOKUP($L$2,PONDERADORES!A:P,IF(AND(INFORMACION!$T2437='REFERENCIAS RIESGO'!$C$36,INFORMACION!$F2437=REFERENCIAS!$C$24),16,IF(INFORMACION!$T2437='REFERENCIAS RIESGO'!$C$36,13,IF(INFORMACION!$F2437=REFERENCIAS!$C$24,10,7))),0)+VLOOKUP(F2437,REFERENCIAS!$C:$D,2,0)*VLOOKUP($F$2,PONDERADORES!A:P,IF(AND(INFORMACION!$T2437='REFERENCIAS RIESGO'!$C$36,INFORMACION!$F2437=REFERENCIAS!$C$24),16,IF(INFORMACION!$T2437='REFERENCIAS RIESGO'!$C$36,13,IF(INFORMACION!$F2437=REFERENCIAS!$C$24,10,7))),0)+VLOOKUP(T2437,REFERENCIAS!$C:$D,2,0)*VLOOKUP($T$2,PONDERADORES!A:P,IF(AND(INFORMACION!$T2437='REFERENCIAS RIESGO'!$C$36,INFORMACION!$F2437=REFERENCIAS!$C$24),16,IF(INFORMACION!$T2437='REFERENCIAS RIESGO'!$C$36,13,IF(INFORMACION!$F2437=REFERENCIAS!$C$24,10,7))),0)+VLOOKUP(IF(J2437&lt;=0.2,0.2,IF(AND(J2437&gt;0.2,J2437&lt;=0.4),0.4,IF(AND(J2437&gt;0.4,J2437&lt;=0.6),0.6,IF(AND(J2437&gt;0.6,J2437&lt;=0.8),0.8,IF(AND(J2437&gt;0.8,J2437&lt;=1),1))))),REFERENCIAS!$C:$D,2,0)*VLOOKUP($J$2,PONDERADORES!A:P,IF(AND(INFORMACION!$T2437='REFERENCIAS RIESGO'!$C$36,INFORMACION!$F2437=REFERENCIAS!$C$24),16,IF(INFORMACION!$T2437='REFERENCIAS RIESGO'!$C$36,13,IF(INFORMACION!$F2437=REFERENCIAS!$C$24,10,7))),0)</f>
        <v>#REF!</v>
      </c>
      <c r="Y2437" s="68">
        <f>+VLOOKUP(M2437,REFERENCIAS!$C:$D,2,0)*VLOOKUP($M$2,PONDERADORES!$A$7:$G$9,7,0)+VLOOKUP(N2437,REFERENCIAS!$C:$D,2,0)*VLOOKUP($N$2,PONDERADORES!$A$7:$G$9,7,0)+VLOOKUP(O2437,REFERENCIAS!$C:$D,2,0)*VLOOKUP($O$2,PONDERADORES!$A$7:$G$9,7,0)</f>
        <v>0.2</v>
      </c>
      <c r="Z2437" s="2">
        <f>+VLOOKUP(IF(R2437&lt;0.1,0,IF(AND(R2437&gt;=0.1,R2437&lt;0.2),0.1,IF(AND(R2437&gt;=0.2,R2437&lt;0.3),0.2,IF(R2437&gt;0.3,0.3,)))),REFERENCIAS!$C:$D,2,0)*VLOOKUP($R$2,PONDERADORES!$A$11:$G$11,7,0)</f>
        <v>15</v>
      </c>
      <c r="AA2437" s="92"/>
      <c r="AB2437" s="95" t="e">
        <f t="shared" ca="1" si="147"/>
        <v>#REF!</v>
      </c>
      <c r="AC2437" s="23" t="e">
        <f ca="1">IF(AB2437&gt;REFERENCIAS!$C$62,REFERENCIAS!$B$62,IF(AND(AB2437&gt;=REFERENCIAS!$C$63,AB2437&lt;REFERENCIAS!$D$63),REFERENCIAS!$B$63,IF(AND(AB2437&gt;REFERENCIAS!$C$64,AB2437&lt;=REFERENCIAS!$D$64),REFERENCIAS!$B$64,IF(AND(AB2437&gt;=REFERENCIAS!$C$65,AB2437&lt;REFERENCIAS!$D$65),REFERENCIAS!$B$65, "Revisar"))))</f>
        <v>#REF!</v>
      </c>
      <c r="AD2437" s="94" t="e">
        <f ca="1">VLOOKUP(AC2437,REFERENCIAS!$B$62:$G$65,4,FALSE)</f>
        <v>#REF!</v>
      </c>
    </row>
    <row r="2438" spans="1:30" ht="17.25" x14ac:dyDescent="0.25">
      <c r="A2438" s="74"/>
      <c r="B2438" s="19"/>
      <c r="C2438" s="19"/>
      <c r="D2438" s="50"/>
      <c r="E2438" s="73"/>
      <c r="F2438" s="74"/>
      <c r="G2438" s="9"/>
      <c r="H2438" s="48"/>
      <c r="I2438" s="49">
        <f t="shared" ca="1" si="149"/>
        <v>2022</v>
      </c>
      <c r="J2438" s="22">
        <f t="shared" ca="1" si="148"/>
        <v>1</v>
      </c>
      <c r="K2438" s="19"/>
      <c r="L2438" s="73"/>
      <c r="M2438" s="74"/>
      <c r="N2438" s="19"/>
      <c r="O2438" s="73"/>
      <c r="P2438" s="82">
        <v>1</v>
      </c>
      <c r="Q2438" s="24">
        <v>1</v>
      </c>
      <c r="R2438" s="81">
        <f t="shared" ref="R2438:R2501" si="150">+Q2438/P2438</f>
        <v>1</v>
      </c>
      <c r="S2438" s="87"/>
      <c r="T2438" s="19"/>
      <c r="U2438" s="25"/>
      <c r="V2438" s="25"/>
      <c r="W2438" s="81"/>
      <c r="X2438" s="91" t="e">
        <f ca="1">+VLOOKUP(#REF!,REFERENCIAS!$C:$D,2,0)*VLOOKUP(#REF!,PONDERADORES!A:P,IF(AND(INFORMACION!$T2438='REFERENCIAS RIESGO'!$C$36,INFORMACION!$F2438=REFERENCIAS!$C$24),16,IF(INFORMACION!$T2438='REFERENCIAS RIESGO'!$C$36,13,IF(INFORMACION!$F2438=REFERENCIAS!$C$24,10,7))),0)+VLOOKUP(K2438,REFERENCIAS!$C:$D,2,0)*VLOOKUP($K$2,PONDERADORES!A:P,IF(AND(INFORMACION!$T2438='REFERENCIAS RIESGO'!$C$36,INFORMACION!$F2438=REFERENCIAS!$C$24),16,IF(INFORMACION!$T2438='REFERENCIAS RIESGO'!$C$36,13,IF(INFORMACION!$F2438=REFERENCIAS!$C$24,10,7))),0)+VLOOKUP(L2438,REFERENCIAS!$C:$D,2,0)*VLOOKUP($L$2,PONDERADORES!A:P,IF(AND(INFORMACION!$T2438='REFERENCIAS RIESGO'!$C$36,INFORMACION!$F2438=REFERENCIAS!$C$24),16,IF(INFORMACION!$T2438='REFERENCIAS RIESGO'!$C$36,13,IF(INFORMACION!$F2438=REFERENCIAS!$C$24,10,7))),0)+VLOOKUP(F2438,REFERENCIAS!$C:$D,2,0)*VLOOKUP($F$2,PONDERADORES!A:P,IF(AND(INFORMACION!$T2438='REFERENCIAS RIESGO'!$C$36,INFORMACION!$F2438=REFERENCIAS!$C$24),16,IF(INFORMACION!$T2438='REFERENCIAS RIESGO'!$C$36,13,IF(INFORMACION!$F2438=REFERENCIAS!$C$24,10,7))),0)+VLOOKUP(T2438,REFERENCIAS!$C:$D,2,0)*VLOOKUP($T$2,PONDERADORES!A:P,IF(AND(INFORMACION!$T2438='REFERENCIAS RIESGO'!$C$36,INFORMACION!$F2438=REFERENCIAS!$C$24),16,IF(INFORMACION!$T2438='REFERENCIAS RIESGO'!$C$36,13,IF(INFORMACION!$F2438=REFERENCIAS!$C$24,10,7))),0)+VLOOKUP(IF(J2438&lt;=0.2,0.2,IF(AND(J2438&gt;0.2,J2438&lt;=0.4),0.4,IF(AND(J2438&gt;0.4,J2438&lt;=0.6),0.6,IF(AND(J2438&gt;0.6,J2438&lt;=0.8),0.8,IF(AND(J2438&gt;0.8,J2438&lt;=1),1))))),REFERENCIAS!$C:$D,2,0)*VLOOKUP($J$2,PONDERADORES!A:P,IF(AND(INFORMACION!$T2438='REFERENCIAS RIESGO'!$C$36,INFORMACION!$F2438=REFERENCIAS!$C$24),16,IF(INFORMACION!$T2438='REFERENCIAS RIESGO'!$C$36,13,IF(INFORMACION!$F2438=REFERENCIAS!$C$24,10,7))),0)</f>
        <v>#REF!</v>
      </c>
      <c r="Y2438" s="68">
        <f>+VLOOKUP(M2438,REFERENCIAS!$C:$D,2,0)*VLOOKUP($M$2,PONDERADORES!$A$7:$G$9,7,0)+VLOOKUP(N2438,REFERENCIAS!$C:$D,2,0)*VLOOKUP($N$2,PONDERADORES!$A$7:$G$9,7,0)+VLOOKUP(O2438,REFERENCIAS!$C:$D,2,0)*VLOOKUP($O$2,PONDERADORES!$A$7:$G$9,7,0)</f>
        <v>0.2</v>
      </c>
      <c r="Z2438" s="2">
        <f>+VLOOKUP(IF(R2438&lt;0.1,0,IF(AND(R2438&gt;=0.1,R2438&lt;0.2),0.1,IF(AND(R2438&gt;=0.2,R2438&lt;0.3),0.2,IF(R2438&gt;0.3,0.3,)))),REFERENCIAS!$C:$D,2,0)*VLOOKUP($R$2,PONDERADORES!$A$11:$G$11,7,0)</f>
        <v>15</v>
      </c>
      <c r="AA2438" s="92"/>
      <c r="AB2438" s="95" t="e">
        <f t="shared" ref="AB2438:AB2501" ca="1" si="151">+X2438+Y2438+Z2438</f>
        <v>#REF!</v>
      </c>
      <c r="AC2438" s="23" t="e">
        <f ca="1">IF(AB2438&gt;REFERENCIAS!$C$62,REFERENCIAS!$B$62,IF(AND(AB2438&gt;=REFERENCIAS!$C$63,AB2438&lt;REFERENCIAS!$D$63),REFERENCIAS!$B$63,IF(AND(AB2438&gt;REFERENCIAS!$C$64,AB2438&lt;=REFERENCIAS!$D$64),REFERENCIAS!$B$64,IF(AND(AB2438&gt;=REFERENCIAS!$C$65,AB2438&lt;REFERENCIAS!$D$65),REFERENCIAS!$B$65, "Revisar"))))</f>
        <v>#REF!</v>
      </c>
      <c r="AD2438" s="94" t="e">
        <f ca="1">VLOOKUP(AC2438,REFERENCIAS!$B$62:$G$65,4,FALSE)</f>
        <v>#REF!</v>
      </c>
    </row>
    <row r="2439" spans="1:30" ht="17.25" x14ac:dyDescent="0.25">
      <c r="A2439" s="74"/>
      <c r="B2439" s="19"/>
      <c r="C2439" s="19"/>
      <c r="D2439" s="50"/>
      <c r="E2439" s="73"/>
      <c r="F2439" s="74"/>
      <c r="G2439" s="9"/>
      <c r="H2439" s="48"/>
      <c r="I2439" s="49">
        <f t="shared" ca="1" si="149"/>
        <v>2022</v>
      </c>
      <c r="J2439" s="22">
        <f t="shared" ca="1" si="148"/>
        <v>1</v>
      </c>
      <c r="K2439" s="19"/>
      <c r="L2439" s="73"/>
      <c r="M2439" s="74"/>
      <c r="N2439" s="19"/>
      <c r="O2439" s="73"/>
      <c r="P2439" s="82">
        <v>1</v>
      </c>
      <c r="Q2439" s="24">
        <v>1</v>
      </c>
      <c r="R2439" s="81">
        <f t="shared" si="150"/>
        <v>1</v>
      </c>
      <c r="S2439" s="87"/>
      <c r="T2439" s="19"/>
      <c r="U2439" s="25"/>
      <c r="V2439" s="25"/>
      <c r="W2439" s="81"/>
      <c r="X2439" s="91" t="e">
        <f ca="1">+VLOOKUP(#REF!,REFERENCIAS!$C:$D,2,0)*VLOOKUP(#REF!,PONDERADORES!A:P,IF(AND(INFORMACION!$T2439='REFERENCIAS RIESGO'!$C$36,INFORMACION!$F2439=REFERENCIAS!$C$24),16,IF(INFORMACION!$T2439='REFERENCIAS RIESGO'!$C$36,13,IF(INFORMACION!$F2439=REFERENCIAS!$C$24,10,7))),0)+VLOOKUP(K2439,REFERENCIAS!$C:$D,2,0)*VLOOKUP($K$2,PONDERADORES!A:P,IF(AND(INFORMACION!$T2439='REFERENCIAS RIESGO'!$C$36,INFORMACION!$F2439=REFERENCIAS!$C$24),16,IF(INFORMACION!$T2439='REFERENCIAS RIESGO'!$C$36,13,IF(INFORMACION!$F2439=REFERENCIAS!$C$24,10,7))),0)+VLOOKUP(L2439,REFERENCIAS!$C:$D,2,0)*VLOOKUP($L$2,PONDERADORES!A:P,IF(AND(INFORMACION!$T2439='REFERENCIAS RIESGO'!$C$36,INFORMACION!$F2439=REFERENCIAS!$C$24),16,IF(INFORMACION!$T2439='REFERENCIAS RIESGO'!$C$36,13,IF(INFORMACION!$F2439=REFERENCIAS!$C$24,10,7))),0)+VLOOKUP(F2439,REFERENCIAS!$C:$D,2,0)*VLOOKUP($F$2,PONDERADORES!A:P,IF(AND(INFORMACION!$T2439='REFERENCIAS RIESGO'!$C$36,INFORMACION!$F2439=REFERENCIAS!$C$24),16,IF(INFORMACION!$T2439='REFERENCIAS RIESGO'!$C$36,13,IF(INFORMACION!$F2439=REFERENCIAS!$C$24,10,7))),0)+VLOOKUP(T2439,REFERENCIAS!$C:$D,2,0)*VLOOKUP($T$2,PONDERADORES!A:P,IF(AND(INFORMACION!$T2439='REFERENCIAS RIESGO'!$C$36,INFORMACION!$F2439=REFERENCIAS!$C$24),16,IF(INFORMACION!$T2439='REFERENCIAS RIESGO'!$C$36,13,IF(INFORMACION!$F2439=REFERENCIAS!$C$24,10,7))),0)+VLOOKUP(IF(J2439&lt;=0.2,0.2,IF(AND(J2439&gt;0.2,J2439&lt;=0.4),0.4,IF(AND(J2439&gt;0.4,J2439&lt;=0.6),0.6,IF(AND(J2439&gt;0.6,J2439&lt;=0.8),0.8,IF(AND(J2439&gt;0.8,J2439&lt;=1),1))))),REFERENCIAS!$C:$D,2,0)*VLOOKUP($J$2,PONDERADORES!A:P,IF(AND(INFORMACION!$T2439='REFERENCIAS RIESGO'!$C$36,INFORMACION!$F2439=REFERENCIAS!$C$24),16,IF(INFORMACION!$T2439='REFERENCIAS RIESGO'!$C$36,13,IF(INFORMACION!$F2439=REFERENCIAS!$C$24,10,7))),0)</f>
        <v>#REF!</v>
      </c>
      <c r="Y2439" s="68">
        <f>+VLOOKUP(M2439,REFERENCIAS!$C:$D,2,0)*VLOOKUP($M$2,PONDERADORES!$A$7:$G$9,7,0)+VLOOKUP(N2439,REFERENCIAS!$C:$D,2,0)*VLOOKUP($N$2,PONDERADORES!$A$7:$G$9,7,0)+VLOOKUP(O2439,REFERENCIAS!$C:$D,2,0)*VLOOKUP($O$2,PONDERADORES!$A$7:$G$9,7,0)</f>
        <v>0.2</v>
      </c>
      <c r="Z2439" s="2">
        <f>+VLOOKUP(IF(R2439&lt;0.1,0,IF(AND(R2439&gt;=0.1,R2439&lt;0.2),0.1,IF(AND(R2439&gt;=0.2,R2439&lt;0.3),0.2,IF(R2439&gt;0.3,0.3,)))),REFERENCIAS!$C:$D,2,0)*VLOOKUP($R$2,PONDERADORES!$A$11:$G$11,7,0)</f>
        <v>15</v>
      </c>
      <c r="AA2439" s="92"/>
      <c r="AB2439" s="95" t="e">
        <f t="shared" ca="1" si="151"/>
        <v>#REF!</v>
      </c>
      <c r="AC2439" s="23" t="e">
        <f ca="1">IF(AB2439&gt;REFERENCIAS!$C$62,REFERENCIAS!$B$62,IF(AND(AB2439&gt;=REFERENCIAS!$C$63,AB2439&lt;REFERENCIAS!$D$63),REFERENCIAS!$B$63,IF(AND(AB2439&gt;REFERENCIAS!$C$64,AB2439&lt;=REFERENCIAS!$D$64),REFERENCIAS!$B$64,IF(AND(AB2439&gt;=REFERENCIAS!$C$65,AB2439&lt;REFERENCIAS!$D$65),REFERENCIAS!$B$65, "Revisar"))))</f>
        <v>#REF!</v>
      </c>
      <c r="AD2439" s="94" t="e">
        <f ca="1">VLOOKUP(AC2439,REFERENCIAS!$B$62:$G$65,4,FALSE)</f>
        <v>#REF!</v>
      </c>
    </row>
    <row r="2440" spans="1:30" ht="17.25" x14ac:dyDescent="0.25">
      <c r="A2440" s="74"/>
      <c r="B2440" s="19"/>
      <c r="C2440" s="19"/>
      <c r="D2440" s="50"/>
      <c r="E2440" s="73"/>
      <c r="F2440" s="74"/>
      <c r="G2440" s="9"/>
      <c r="H2440" s="48"/>
      <c r="I2440" s="49">
        <f t="shared" ca="1" si="149"/>
        <v>2022</v>
      </c>
      <c r="J2440" s="22">
        <f t="shared" ca="1" si="148"/>
        <v>1</v>
      </c>
      <c r="K2440" s="19"/>
      <c r="L2440" s="73"/>
      <c r="M2440" s="74"/>
      <c r="N2440" s="19"/>
      <c r="O2440" s="73"/>
      <c r="P2440" s="82">
        <v>1</v>
      </c>
      <c r="Q2440" s="24">
        <v>1</v>
      </c>
      <c r="R2440" s="81">
        <f t="shared" si="150"/>
        <v>1</v>
      </c>
      <c r="S2440" s="87"/>
      <c r="T2440" s="19"/>
      <c r="U2440" s="25"/>
      <c r="V2440" s="25"/>
      <c r="W2440" s="81"/>
      <c r="X2440" s="91" t="e">
        <f ca="1">+VLOOKUP(#REF!,REFERENCIAS!$C:$D,2,0)*VLOOKUP(#REF!,PONDERADORES!A:P,IF(AND(INFORMACION!$T2440='REFERENCIAS RIESGO'!$C$36,INFORMACION!$F2440=REFERENCIAS!$C$24),16,IF(INFORMACION!$T2440='REFERENCIAS RIESGO'!$C$36,13,IF(INFORMACION!$F2440=REFERENCIAS!$C$24,10,7))),0)+VLOOKUP(K2440,REFERENCIAS!$C:$D,2,0)*VLOOKUP($K$2,PONDERADORES!A:P,IF(AND(INFORMACION!$T2440='REFERENCIAS RIESGO'!$C$36,INFORMACION!$F2440=REFERENCIAS!$C$24),16,IF(INFORMACION!$T2440='REFERENCIAS RIESGO'!$C$36,13,IF(INFORMACION!$F2440=REFERENCIAS!$C$24,10,7))),0)+VLOOKUP(L2440,REFERENCIAS!$C:$D,2,0)*VLOOKUP($L$2,PONDERADORES!A:P,IF(AND(INFORMACION!$T2440='REFERENCIAS RIESGO'!$C$36,INFORMACION!$F2440=REFERENCIAS!$C$24),16,IF(INFORMACION!$T2440='REFERENCIAS RIESGO'!$C$36,13,IF(INFORMACION!$F2440=REFERENCIAS!$C$24,10,7))),0)+VLOOKUP(F2440,REFERENCIAS!$C:$D,2,0)*VLOOKUP($F$2,PONDERADORES!A:P,IF(AND(INFORMACION!$T2440='REFERENCIAS RIESGO'!$C$36,INFORMACION!$F2440=REFERENCIAS!$C$24),16,IF(INFORMACION!$T2440='REFERENCIAS RIESGO'!$C$36,13,IF(INFORMACION!$F2440=REFERENCIAS!$C$24,10,7))),0)+VLOOKUP(T2440,REFERENCIAS!$C:$D,2,0)*VLOOKUP($T$2,PONDERADORES!A:P,IF(AND(INFORMACION!$T2440='REFERENCIAS RIESGO'!$C$36,INFORMACION!$F2440=REFERENCIAS!$C$24),16,IF(INFORMACION!$T2440='REFERENCIAS RIESGO'!$C$36,13,IF(INFORMACION!$F2440=REFERENCIAS!$C$24,10,7))),0)+VLOOKUP(IF(J2440&lt;=0.2,0.2,IF(AND(J2440&gt;0.2,J2440&lt;=0.4),0.4,IF(AND(J2440&gt;0.4,J2440&lt;=0.6),0.6,IF(AND(J2440&gt;0.6,J2440&lt;=0.8),0.8,IF(AND(J2440&gt;0.8,J2440&lt;=1),1))))),REFERENCIAS!$C:$D,2,0)*VLOOKUP($J$2,PONDERADORES!A:P,IF(AND(INFORMACION!$T2440='REFERENCIAS RIESGO'!$C$36,INFORMACION!$F2440=REFERENCIAS!$C$24),16,IF(INFORMACION!$T2440='REFERENCIAS RIESGO'!$C$36,13,IF(INFORMACION!$F2440=REFERENCIAS!$C$24,10,7))),0)</f>
        <v>#REF!</v>
      </c>
      <c r="Y2440" s="68">
        <f>+VLOOKUP(M2440,REFERENCIAS!$C:$D,2,0)*VLOOKUP($M$2,PONDERADORES!$A$7:$G$9,7,0)+VLOOKUP(N2440,REFERENCIAS!$C:$D,2,0)*VLOOKUP($N$2,PONDERADORES!$A$7:$G$9,7,0)+VLOOKUP(O2440,REFERENCIAS!$C:$D,2,0)*VLOOKUP($O$2,PONDERADORES!$A$7:$G$9,7,0)</f>
        <v>0.2</v>
      </c>
      <c r="Z2440" s="2">
        <f>+VLOOKUP(IF(R2440&lt;0.1,0,IF(AND(R2440&gt;=0.1,R2440&lt;0.2),0.1,IF(AND(R2440&gt;=0.2,R2440&lt;0.3),0.2,IF(R2440&gt;0.3,0.3,)))),REFERENCIAS!$C:$D,2,0)*VLOOKUP($R$2,PONDERADORES!$A$11:$G$11,7,0)</f>
        <v>15</v>
      </c>
      <c r="AA2440" s="92"/>
      <c r="AB2440" s="95" t="e">
        <f t="shared" ca="1" si="151"/>
        <v>#REF!</v>
      </c>
      <c r="AC2440" s="23" t="e">
        <f ca="1">IF(AB2440&gt;REFERENCIAS!$C$62,REFERENCIAS!$B$62,IF(AND(AB2440&gt;=REFERENCIAS!$C$63,AB2440&lt;REFERENCIAS!$D$63),REFERENCIAS!$B$63,IF(AND(AB2440&gt;REFERENCIAS!$C$64,AB2440&lt;=REFERENCIAS!$D$64),REFERENCIAS!$B$64,IF(AND(AB2440&gt;=REFERENCIAS!$C$65,AB2440&lt;REFERENCIAS!$D$65),REFERENCIAS!$B$65, "Revisar"))))</f>
        <v>#REF!</v>
      </c>
      <c r="AD2440" s="94" t="e">
        <f ca="1">VLOOKUP(AC2440,REFERENCIAS!$B$62:$G$65,4,FALSE)</f>
        <v>#REF!</v>
      </c>
    </row>
    <row r="2441" spans="1:30" ht="17.25" x14ac:dyDescent="0.25">
      <c r="A2441" s="74"/>
      <c r="B2441" s="19"/>
      <c r="C2441" s="19"/>
      <c r="D2441" s="50"/>
      <c r="E2441" s="73"/>
      <c r="F2441" s="74"/>
      <c r="G2441" s="9"/>
      <c r="H2441" s="48"/>
      <c r="I2441" s="49">
        <f t="shared" ca="1" si="149"/>
        <v>2022</v>
      </c>
      <c r="J2441" s="22">
        <f t="shared" ca="1" si="148"/>
        <v>1</v>
      </c>
      <c r="K2441" s="19"/>
      <c r="L2441" s="73"/>
      <c r="M2441" s="74"/>
      <c r="N2441" s="19"/>
      <c r="O2441" s="73"/>
      <c r="P2441" s="82">
        <v>1</v>
      </c>
      <c r="Q2441" s="24">
        <v>1</v>
      </c>
      <c r="R2441" s="81">
        <f t="shared" si="150"/>
        <v>1</v>
      </c>
      <c r="S2441" s="87"/>
      <c r="T2441" s="19"/>
      <c r="U2441" s="25"/>
      <c r="V2441" s="25"/>
      <c r="W2441" s="81"/>
      <c r="X2441" s="91" t="e">
        <f ca="1">+VLOOKUP(#REF!,REFERENCIAS!$C:$D,2,0)*VLOOKUP(#REF!,PONDERADORES!A:P,IF(AND(INFORMACION!$T2441='REFERENCIAS RIESGO'!$C$36,INFORMACION!$F2441=REFERENCIAS!$C$24),16,IF(INFORMACION!$T2441='REFERENCIAS RIESGO'!$C$36,13,IF(INFORMACION!$F2441=REFERENCIAS!$C$24,10,7))),0)+VLOOKUP(K2441,REFERENCIAS!$C:$D,2,0)*VLOOKUP($K$2,PONDERADORES!A:P,IF(AND(INFORMACION!$T2441='REFERENCIAS RIESGO'!$C$36,INFORMACION!$F2441=REFERENCIAS!$C$24),16,IF(INFORMACION!$T2441='REFERENCIAS RIESGO'!$C$36,13,IF(INFORMACION!$F2441=REFERENCIAS!$C$24,10,7))),0)+VLOOKUP(L2441,REFERENCIAS!$C:$D,2,0)*VLOOKUP($L$2,PONDERADORES!A:P,IF(AND(INFORMACION!$T2441='REFERENCIAS RIESGO'!$C$36,INFORMACION!$F2441=REFERENCIAS!$C$24),16,IF(INFORMACION!$T2441='REFERENCIAS RIESGO'!$C$36,13,IF(INFORMACION!$F2441=REFERENCIAS!$C$24,10,7))),0)+VLOOKUP(F2441,REFERENCIAS!$C:$D,2,0)*VLOOKUP($F$2,PONDERADORES!A:P,IF(AND(INFORMACION!$T2441='REFERENCIAS RIESGO'!$C$36,INFORMACION!$F2441=REFERENCIAS!$C$24),16,IF(INFORMACION!$T2441='REFERENCIAS RIESGO'!$C$36,13,IF(INFORMACION!$F2441=REFERENCIAS!$C$24,10,7))),0)+VLOOKUP(T2441,REFERENCIAS!$C:$D,2,0)*VLOOKUP($T$2,PONDERADORES!A:P,IF(AND(INFORMACION!$T2441='REFERENCIAS RIESGO'!$C$36,INFORMACION!$F2441=REFERENCIAS!$C$24),16,IF(INFORMACION!$T2441='REFERENCIAS RIESGO'!$C$36,13,IF(INFORMACION!$F2441=REFERENCIAS!$C$24,10,7))),0)+VLOOKUP(IF(J2441&lt;=0.2,0.2,IF(AND(J2441&gt;0.2,J2441&lt;=0.4),0.4,IF(AND(J2441&gt;0.4,J2441&lt;=0.6),0.6,IF(AND(J2441&gt;0.6,J2441&lt;=0.8),0.8,IF(AND(J2441&gt;0.8,J2441&lt;=1),1))))),REFERENCIAS!$C:$D,2,0)*VLOOKUP($J$2,PONDERADORES!A:P,IF(AND(INFORMACION!$T2441='REFERENCIAS RIESGO'!$C$36,INFORMACION!$F2441=REFERENCIAS!$C$24),16,IF(INFORMACION!$T2441='REFERENCIAS RIESGO'!$C$36,13,IF(INFORMACION!$F2441=REFERENCIAS!$C$24,10,7))),0)</f>
        <v>#REF!</v>
      </c>
      <c r="Y2441" s="68">
        <f>+VLOOKUP(M2441,REFERENCIAS!$C:$D,2,0)*VLOOKUP($M$2,PONDERADORES!$A$7:$G$9,7,0)+VLOOKUP(N2441,REFERENCIAS!$C:$D,2,0)*VLOOKUP($N$2,PONDERADORES!$A$7:$G$9,7,0)+VLOOKUP(O2441,REFERENCIAS!$C:$D,2,0)*VLOOKUP($O$2,PONDERADORES!$A$7:$G$9,7,0)</f>
        <v>0.2</v>
      </c>
      <c r="Z2441" s="2">
        <f>+VLOOKUP(IF(R2441&lt;0.1,0,IF(AND(R2441&gt;=0.1,R2441&lt;0.2),0.1,IF(AND(R2441&gt;=0.2,R2441&lt;0.3),0.2,IF(R2441&gt;0.3,0.3,)))),REFERENCIAS!$C:$D,2,0)*VLOOKUP($R$2,PONDERADORES!$A$11:$G$11,7,0)</f>
        <v>15</v>
      </c>
      <c r="AA2441" s="92"/>
      <c r="AB2441" s="95" t="e">
        <f t="shared" ca="1" si="151"/>
        <v>#REF!</v>
      </c>
      <c r="AC2441" s="23" t="e">
        <f ca="1">IF(AB2441&gt;REFERENCIAS!$C$62,REFERENCIAS!$B$62,IF(AND(AB2441&gt;=REFERENCIAS!$C$63,AB2441&lt;REFERENCIAS!$D$63),REFERENCIAS!$B$63,IF(AND(AB2441&gt;REFERENCIAS!$C$64,AB2441&lt;=REFERENCIAS!$D$64),REFERENCIAS!$B$64,IF(AND(AB2441&gt;=REFERENCIAS!$C$65,AB2441&lt;REFERENCIAS!$D$65),REFERENCIAS!$B$65, "Revisar"))))</f>
        <v>#REF!</v>
      </c>
      <c r="AD2441" s="94" t="e">
        <f ca="1">VLOOKUP(AC2441,REFERENCIAS!$B$62:$G$65,4,FALSE)</f>
        <v>#REF!</v>
      </c>
    </row>
    <row r="2442" spans="1:30" ht="17.25" x14ac:dyDescent="0.25">
      <c r="A2442" s="74"/>
      <c r="B2442" s="19"/>
      <c r="C2442" s="19"/>
      <c r="D2442" s="50"/>
      <c r="E2442" s="73"/>
      <c r="F2442" s="74"/>
      <c r="G2442" s="9"/>
      <c r="H2442" s="48"/>
      <c r="I2442" s="49">
        <f t="shared" ca="1" si="149"/>
        <v>2022</v>
      </c>
      <c r="J2442" s="22">
        <f t="shared" ca="1" si="148"/>
        <v>1</v>
      </c>
      <c r="K2442" s="19"/>
      <c r="L2442" s="73"/>
      <c r="M2442" s="74"/>
      <c r="N2442" s="19"/>
      <c r="O2442" s="73"/>
      <c r="P2442" s="82">
        <v>1</v>
      </c>
      <c r="Q2442" s="24">
        <v>1</v>
      </c>
      <c r="R2442" s="81">
        <f t="shared" si="150"/>
        <v>1</v>
      </c>
      <c r="S2442" s="87"/>
      <c r="T2442" s="19"/>
      <c r="U2442" s="25"/>
      <c r="V2442" s="25"/>
      <c r="W2442" s="81"/>
      <c r="X2442" s="91" t="e">
        <f ca="1">+VLOOKUP(#REF!,REFERENCIAS!$C:$D,2,0)*VLOOKUP(#REF!,PONDERADORES!A:P,IF(AND(INFORMACION!$T2442='REFERENCIAS RIESGO'!$C$36,INFORMACION!$F2442=REFERENCIAS!$C$24),16,IF(INFORMACION!$T2442='REFERENCIAS RIESGO'!$C$36,13,IF(INFORMACION!$F2442=REFERENCIAS!$C$24,10,7))),0)+VLOOKUP(K2442,REFERENCIAS!$C:$D,2,0)*VLOOKUP($K$2,PONDERADORES!A:P,IF(AND(INFORMACION!$T2442='REFERENCIAS RIESGO'!$C$36,INFORMACION!$F2442=REFERENCIAS!$C$24),16,IF(INFORMACION!$T2442='REFERENCIAS RIESGO'!$C$36,13,IF(INFORMACION!$F2442=REFERENCIAS!$C$24,10,7))),0)+VLOOKUP(L2442,REFERENCIAS!$C:$D,2,0)*VLOOKUP($L$2,PONDERADORES!A:P,IF(AND(INFORMACION!$T2442='REFERENCIAS RIESGO'!$C$36,INFORMACION!$F2442=REFERENCIAS!$C$24),16,IF(INFORMACION!$T2442='REFERENCIAS RIESGO'!$C$36,13,IF(INFORMACION!$F2442=REFERENCIAS!$C$24,10,7))),0)+VLOOKUP(F2442,REFERENCIAS!$C:$D,2,0)*VLOOKUP($F$2,PONDERADORES!A:P,IF(AND(INFORMACION!$T2442='REFERENCIAS RIESGO'!$C$36,INFORMACION!$F2442=REFERENCIAS!$C$24),16,IF(INFORMACION!$T2442='REFERENCIAS RIESGO'!$C$36,13,IF(INFORMACION!$F2442=REFERENCIAS!$C$24,10,7))),0)+VLOOKUP(T2442,REFERENCIAS!$C:$D,2,0)*VLOOKUP($T$2,PONDERADORES!A:P,IF(AND(INFORMACION!$T2442='REFERENCIAS RIESGO'!$C$36,INFORMACION!$F2442=REFERENCIAS!$C$24),16,IF(INFORMACION!$T2442='REFERENCIAS RIESGO'!$C$36,13,IF(INFORMACION!$F2442=REFERENCIAS!$C$24,10,7))),0)+VLOOKUP(IF(J2442&lt;=0.2,0.2,IF(AND(J2442&gt;0.2,J2442&lt;=0.4),0.4,IF(AND(J2442&gt;0.4,J2442&lt;=0.6),0.6,IF(AND(J2442&gt;0.6,J2442&lt;=0.8),0.8,IF(AND(J2442&gt;0.8,J2442&lt;=1),1))))),REFERENCIAS!$C:$D,2,0)*VLOOKUP($J$2,PONDERADORES!A:P,IF(AND(INFORMACION!$T2442='REFERENCIAS RIESGO'!$C$36,INFORMACION!$F2442=REFERENCIAS!$C$24),16,IF(INFORMACION!$T2442='REFERENCIAS RIESGO'!$C$36,13,IF(INFORMACION!$F2442=REFERENCIAS!$C$24,10,7))),0)</f>
        <v>#REF!</v>
      </c>
      <c r="Y2442" s="68">
        <f>+VLOOKUP(M2442,REFERENCIAS!$C:$D,2,0)*VLOOKUP($M$2,PONDERADORES!$A$7:$G$9,7,0)+VLOOKUP(N2442,REFERENCIAS!$C:$D,2,0)*VLOOKUP($N$2,PONDERADORES!$A$7:$G$9,7,0)+VLOOKUP(O2442,REFERENCIAS!$C:$D,2,0)*VLOOKUP($O$2,PONDERADORES!$A$7:$G$9,7,0)</f>
        <v>0.2</v>
      </c>
      <c r="Z2442" s="2">
        <f>+VLOOKUP(IF(R2442&lt;0.1,0,IF(AND(R2442&gt;=0.1,R2442&lt;0.2),0.1,IF(AND(R2442&gt;=0.2,R2442&lt;0.3),0.2,IF(R2442&gt;0.3,0.3,)))),REFERENCIAS!$C:$D,2,0)*VLOOKUP($R$2,PONDERADORES!$A$11:$G$11,7,0)</f>
        <v>15</v>
      </c>
      <c r="AA2442" s="92"/>
      <c r="AB2442" s="95" t="e">
        <f t="shared" ca="1" si="151"/>
        <v>#REF!</v>
      </c>
      <c r="AC2442" s="23" t="e">
        <f ca="1">IF(AB2442&gt;REFERENCIAS!$C$62,REFERENCIAS!$B$62,IF(AND(AB2442&gt;=REFERENCIAS!$C$63,AB2442&lt;REFERENCIAS!$D$63),REFERENCIAS!$B$63,IF(AND(AB2442&gt;REFERENCIAS!$C$64,AB2442&lt;=REFERENCIAS!$D$64),REFERENCIAS!$B$64,IF(AND(AB2442&gt;=REFERENCIAS!$C$65,AB2442&lt;REFERENCIAS!$D$65),REFERENCIAS!$B$65, "Revisar"))))</f>
        <v>#REF!</v>
      </c>
      <c r="AD2442" s="94" t="e">
        <f ca="1">VLOOKUP(AC2442,REFERENCIAS!$B$62:$G$65,4,FALSE)</f>
        <v>#REF!</v>
      </c>
    </row>
    <row r="2443" spans="1:30" ht="17.25" x14ac:dyDescent="0.25">
      <c r="A2443" s="74"/>
      <c r="B2443" s="19"/>
      <c r="C2443" s="19"/>
      <c r="D2443" s="50"/>
      <c r="E2443" s="73"/>
      <c r="F2443" s="74"/>
      <c r="G2443" s="9"/>
      <c r="H2443" s="48"/>
      <c r="I2443" s="49">
        <f t="shared" ca="1" si="149"/>
        <v>2022</v>
      </c>
      <c r="J2443" s="22">
        <f t="shared" ca="1" si="148"/>
        <v>1</v>
      </c>
      <c r="K2443" s="19"/>
      <c r="L2443" s="73"/>
      <c r="M2443" s="74"/>
      <c r="N2443" s="19"/>
      <c r="O2443" s="73"/>
      <c r="P2443" s="82">
        <v>1</v>
      </c>
      <c r="Q2443" s="24">
        <v>1</v>
      </c>
      <c r="R2443" s="81">
        <f t="shared" si="150"/>
        <v>1</v>
      </c>
      <c r="S2443" s="87"/>
      <c r="T2443" s="19"/>
      <c r="U2443" s="25"/>
      <c r="V2443" s="25"/>
      <c r="W2443" s="81"/>
      <c r="X2443" s="91" t="e">
        <f ca="1">+VLOOKUP(#REF!,REFERENCIAS!$C:$D,2,0)*VLOOKUP(#REF!,PONDERADORES!A:P,IF(AND(INFORMACION!$T2443='REFERENCIAS RIESGO'!$C$36,INFORMACION!$F2443=REFERENCIAS!$C$24),16,IF(INFORMACION!$T2443='REFERENCIAS RIESGO'!$C$36,13,IF(INFORMACION!$F2443=REFERENCIAS!$C$24,10,7))),0)+VLOOKUP(K2443,REFERENCIAS!$C:$D,2,0)*VLOOKUP($K$2,PONDERADORES!A:P,IF(AND(INFORMACION!$T2443='REFERENCIAS RIESGO'!$C$36,INFORMACION!$F2443=REFERENCIAS!$C$24),16,IF(INFORMACION!$T2443='REFERENCIAS RIESGO'!$C$36,13,IF(INFORMACION!$F2443=REFERENCIAS!$C$24,10,7))),0)+VLOOKUP(L2443,REFERENCIAS!$C:$D,2,0)*VLOOKUP($L$2,PONDERADORES!A:P,IF(AND(INFORMACION!$T2443='REFERENCIAS RIESGO'!$C$36,INFORMACION!$F2443=REFERENCIAS!$C$24),16,IF(INFORMACION!$T2443='REFERENCIAS RIESGO'!$C$36,13,IF(INFORMACION!$F2443=REFERENCIAS!$C$24,10,7))),0)+VLOOKUP(F2443,REFERENCIAS!$C:$D,2,0)*VLOOKUP($F$2,PONDERADORES!A:P,IF(AND(INFORMACION!$T2443='REFERENCIAS RIESGO'!$C$36,INFORMACION!$F2443=REFERENCIAS!$C$24),16,IF(INFORMACION!$T2443='REFERENCIAS RIESGO'!$C$36,13,IF(INFORMACION!$F2443=REFERENCIAS!$C$24,10,7))),0)+VLOOKUP(T2443,REFERENCIAS!$C:$D,2,0)*VLOOKUP($T$2,PONDERADORES!A:P,IF(AND(INFORMACION!$T2443='REFERENCIAS RIESGO'!$C$36,INFORMACION!$F2443=REFERENCIAS!$C$24),16,IF(INFORMACION!$T2443='REFERENCIAS RIESGO'!$C$36,13,IF(INFORMACION!$F2443=REFERENCIAS!$C$24,10,7))),0)+VLOOKUP(IF(J2443&lt;=0.2,0.2,IF(AND(J2443&gt;0.2,J2443&lt;=0.4),0.4,IF(AND(J2443&gt;0.4,J2443&lt;=0.6),0.6,IF(AND(J2443&gt;0.6,J2443&lt;=0.8),0.8,IF(AND(J2443&gt;0.8,J2443&lt;=1),1))))),REFERENCIAS!$C:$D,2,0)*VLOOKUP($J$2,PONDERADORES!A:P,IF(AND(INFORMACION!$T2443='REFERENCIAS RIESGO'!$C$36,INFORMACION!$F2443=REFERENCIAS!$C$24),16,IF(INFORMACION!$T2443='REFERENCIAS RIESGO'!$C$36,13,IF(INFORMACION!$F2443=REFERENCIAS!$C$24,10,7))),0)</f>
        <v>#REF!</v>
      </c>
      <c r="Y2443" s="68">
        <f>+VLOOKUP(M2443,REFERENCIAS!$C:$D,2,0)*VLOOKUP($M$2,PONDERADORES!$A$7:$G$9,7,0)+VLOOKUP(N2443,REFERENCIAS!$C:$D,2,0)*VLOOKUP($N$2,PONDERADORES!$A$7:$G$9,7,0)+VLOOKUP(O2443,REFERENCIAS!$C:$D,2,0)*VLOOKUP($O$2,PONDERADORES!$A$7:$G$9,7,0)</f>
        <v>0.2</v>
      </c>
      <c r="Z2443" s="2">
        <f>+VLOOKUP(IF(R2443&lt;0.1,0,IF(AND(R2443&gt;=0.1,R2443&lt;0.2),0.1,IF(AND(R2443&gt;=0.2,R2443&lt;0.3),0.2,IF(R2443&gt;0.3,0.3,)))),REFERENCIAS!$C:$D,2,0)*VLOOKUP($R$2,PONDERADORES!$A$11:$G$11,7,0)</f>
        <v>15</v>
      </c>
      <c r="AA2443" s="92"/>
      <c r="AB2443" s="95" t="e">
        <f t="shared" ca="1" si="151"/>
        <v>#REF!</v>
      </c>
      <c r="AC2443" s="23" t="e">
        <f ca="1">IF(AB2443&gt;REFERENCIAS!$C$62,REFERENCIAS!$B$62,IF(AND(AB2443&gt;=REFERENCIAS!$C$63,AB2443&lt;REFERENCIAS!$D$63),REFERENCIAS!$B$63,IF(AND(AB2443&gt;REFERENCIAS!$C$64,AB2443&lt;=REFERENCIAS!$D$64),REFERENCIAS!$B$64,IF(AND(AB2443&gt;=REFERENCIAS!$C$65,AB2443&lt;REFERENCIAS!$D$65),REFERENCIAS!$B$65, "Revisar"))))</f>
        <v>#REF!</v>
      </c>
      <c r="AD2443" s="94" t="e">
        <f ca="1">VLOOKUP(AC2443,REFERENCIAS!$B$62:$G$65,4,FALSE)</f>
        <v>#REF!</v>
      </c>
    </row>
    <row r="2444" spans="1:30" ht="17.25" x14ac:dyDescent="0.25">
      <c r="A2444" s="74"/>
      <c r="B2444" s="19"/>
      <c r="C2444" s="19"/>
      <c r="D2444" s="50"/>
      <c r="E2444" s="73"/>
      <c r="F2444" s="74"/>
      <c r="G2444" s="9"/>
      <c r="H2444" s="48"/>
      <c r="I2444" s="49">
        <f t="shared" ca="1" si="149"/>
        <v>2022</v>
      </c>
      <c r="J2444" s="22">
        <f t="shared" ca="1" si="148"/>
        <v>1</v>
      </c>
      <c r="K2444" s="19"/>
      <c r="L2444" s="73"/>
      <c r="M2444" s="74"/>
      <c r="N2444" s="19"/>
      <c r="O2444" s="73"/>
      <c r="P2444" s="82">
        <v>1</v>
      </c>
      <c r="Q2444" s="24">
        <v>1</v>
      </c>
      <c r="R2444" s="81">
        <f t="shared" si="150"/>
        <v>1</v>
      </c>
      <c r="S2444" s="87"/>
      <c r="T2444" s="19"/>
      <c r="U2444" s="25"/>
      <c r="V2444" s="25"/>
      <c r="W2444" s="81"/>
      <c r="X2444" s="91" t="e">
        <f ca="1">+VLOOKUP(#REF!,REFERENCIAS!$C:$D,2,0)*VLOOKUP(#REF!,PONDERADORES!A:P,IF(AND(INFORMACION!$T2444='REFERENCIAS RIESGO'!$C$36,INFORMACION!$F2444=REFERENCIAS!$C$24),16,IF(INFORMACION!$T2444='REFERENCIAS RIESGO'!$C$36,13,IF(INFORMACION!$F2444=REFERENCIAS!$C$24,10,7))),0)+VLOOKUP(K2444,REFERENCIAS!$C:$D,2,0)*VLOOKUP($K$2,PONDERADORES!A:P,IF(AND(INFORMACION!$T2444='REFERENCIAS RIESGO'!$C$36,INFORMACION!$F2444=REFERENCIAS!$C$24),16,IF(INFORMACION!$T2444='REFERENCIAS RIESGO'!$C$36,13,IF(INFORMACION!$F2444=REFERENCIAS!$C$24,10,7))),0)+VLOOKUP(L2444,REFERENCIAS!$C:$D,2,0)*VLOOKUP($L$2,PONDERADORES!A:P,IF(AND(INFORMACION!$T2444='REFERENCIAS RIESGO'!$C$36,INFORMACION!$F2444=REFERENCIAS!$C$24),16,IF(INFORMACION!$T2444='REFERENCIAS RIESGO'!$C$36,13,IF(INFORMACION!$F2444=REFERENCIAS!$C$24,10,7))),0)+VLOOKUP(F2444,REFERENCIAS!$C:$D,2,0)*VLOOKUP($F$2,PONDERADORES!A:P,IF(AND(INFORMACION!$T2444='REFERENCIAS RIESGO'!$C$36,INFORMACION!$F2444=REFERENCIAS!$C$24),16,IF(INFORMACION!$T2444='REFERENCIAS RIESGO'!$C$36,13,IF(INFORMACION!$F2444=REFERENCIAS!$C$24,10,7))),0)+VLOOKUP(T2444,REFERENCIAS!$C:$D,2,0)*VLOOKUP($T$2,PONDERADORES!A:P,IF(AND(INFORMACION!$T2444='REFERENCIAS RIESGO'!$C$36,INFORMACION!$F2444=REFERENCIAS!$C$24),16,IF(INFORMACION!$T2444='REFERENCIAS RIESGO'!$C$36,13,IF(INFORMACION!$F2444=REFERENCIAS!$C$24,10,7))),0)+VLOOKUP(IF(J2444&lt;=0.2,0.2,IF(AND(J2444&gt;0.2,J2444&lt;=0.4),0.4,IF(AND(J2444&gt;0.4,J2444&lt;=0.6),0.6,IF(AND(J2444&gt;0.6,J2444&lt;=0.8),0.8,IF(AND(J2444&gt;0.8,J2444&lt;=1),1))))),REFERENCIAS!$C:$D,2,0)*VLOOKUP($J$2,PONDERADORES!A:P,IF(AND(INFORMACION!$T2444='REFERENCIAS RIESGO'!$C$36,INFORMACION!$F2444=REFERENCIAS!$C$24),16,IF(INFORMACION!$T2444='REFERENCIAS RIESGO'!$C$36,13,IF(INFORMACION!$F2444=REFERENCIAS!$C$24,10,7))),0)</f>
        <v>#REF!</v>
      </c>
      <c r="Y2444" s="68">
        <f>+VLOOKUP(M2444,REFERENCIAS!$C:$D,2,0)*VLOOKUP($M$2,PONDERADORES!$A$7:$G$9,7,0)+VLOOKUP(N2444,REFERENCIAS!$C:$D,2,0)*VLOOKUP($N$2,PONDERADORES!$A$7:$G$9,7,0)+VLOOKUP(O2444,REFERENCIAS!$C:$D,2,0)*VLOOKUP($O$2,PONDERADORES!$A$7:$G$9,7,0)</f>
        <v>0.2</v>
      </c>
      <c r="Z2444" s="2">
        <f>+VLOOKUP(IF(R2444&lt;0.1,0,IF(AND(R2444&gt;=0.1,R2444&lt;0.2),0.1,IF(AND(R2444&gt;=0.2,R2444&lt;0.3),0.2,IF(R2444&gt;0.3,0.3,)))),REFERENCIAS!$C:$D,2,0)*VLOOKUP($R$2,PONDERADORES!$A$11:$G$11,7,0)</f>
        <v>15</v>
      </c>
      <c r="AA2444" s="92"/>
      <c r="AB2444" s="95" t="e">
        <f t="shared" ca="1" si="151"/>
        <v>#REF!</v>
      </c>
      <c r="AC2444" s="23" t="e">
        <f ca="1">IF(AB2444&gt;REFERENCIAS!$C$62,REFERENCIAS!$B$62,IF(AND(AB2444&gt;=REFERENCIAS!$C$63,AB2444&lt;REFERENCIAS!$D$63),REFERENCIAS!$B$63,IF(AND(AB2444&gt;REFERENCIAS!$C$64,AB2444&lt;=REFERENCIAS!$D$64),REFERENCIAS!$B$64,IF(AND(AB2444&gt;=REFERENCIAS!$C$65,AB2444&lt;REFERENCIAS!$D$65),REFERENCIAS!$B$65, "Revisar"))))</f>
        <v>#REF!</v>
      </c>
      <c r="AD2444" s="94" t="e">
        <f ca="1">VLOOKUP(AC2444,REFERENCIAS!$B$62:$G$65,4,FALSE)</f>
        <v>#REF!</v>
      </c>
    </row>
    <row r="2445" spans="1:30" ht="17.25" x14ac:dyDescent="0.25">
      <c r="A2445" s="74"/>
      <c r="B2445" s="19"/>
      <c r="C2445" s="19"/>
      <c r="D2445" s="50"/>
      <c r="E2445" s="73"/>
      <c r="F2445" s="74"/>
      <c r="G2445" s="9"/>
      <c r="H2445" s="48"/>
      <c r="I2445" s="49">
        <f t="shared" ca="1" si="149"/>
        <v>2022</v>
      </c>
      <c r="J2445" s="22">
        <f t="shared" ca="1" si="148"/>
        <v>1</v>
      </c>
      <c r="K2445" s="19"/>
      <c r="L2445" s="73"/>
      <c r="M2445" s="74"/>
      <c r="N2445" s="19"/>
      <c r="O2445" s="73"/>
      <c r="P2445" s="82">
        <v>1</v>
      </c>
      <c r="Q2445" s="24">
        <v>1</v>
      </c>
      <c r="R2445" s="81">
        <f t="shared" si="150"/>
        <v>1</v>
      </c>
      <c r="S2445" s="87"/>
      <c r="T2445" s="19"/>
      <c r="U2445" s="25"/>
      <c r="V2445" s="25"/>
      <c r="W2445" s="81"/>
      <c r="X2445" s="91" t="e">
        <f ca="1">+VLOOKUP(#REF!,REFERENCIAS!$C:$D,2,0)*VLOOKUP(#REF!,PONDERADORES!A:P,IF(AND(INFORMACION!$T2445='REFERENCIAS RIESGO'!$C$36,INFORMACION!$F2445=REFERENCIAS!$C$24),16,IF(INFORMACION!$T2445='REFERENCIAS RIESGO'!$C$36,13,IF(INFORMACION!$F2445=REFERENCIAS!$C$24,10,7))),0)+VLOOKUP(K2445,REFERENCIAS!$C:$D,2,0)*VLOOKUP($K$2,PONDERADORES!A:P,IF(AND(INFORMACION!$T2445='REFERENCIAS RIESGO'!$C$36,INFORMACION!$F2445=REFERENCIAS!$C$24),16,IF(INFORMACION!$T2445='REFERENCIAS RIESGO'!$C$36,13,IF(INFORMACION!$F2445=REFERENCIAS!$C$24,10,7))),0)+VLOOKUP(L2445,REFERENCIAS!$C:$D,2,0)*VLOOKUP($L$2,PONDERADORES!A:P,IF(AND(INFORMACION!$T2445='REFERENCIAS RIESGO'!$C$36,INFORMACION!$F2445=REFERENCIAS!$C$24),16,IF(INFORMACION!$T2445='REFERENCIAS RIESGO'!$C$36,13,IF(INFORMACION!$F2445=REFERENCIAS!$C$24,10,7))),0)+VLOOKUP(F2445,REFERENCIAS!$C:$D,2,0)*VLOOKUP($F$2,PONDERADORES!A:P,IF(AND(INFORMACION!$T2445='REFERENCIAS RIESGO'!$C$36,INFORMACION!$F2445=REFERENCIAS!$C$24),16,IF(INFORMACION!$T2445='REFERENCIAS RIESGO'!$C$36,13,IF(INFORMACION!$F2445=REFERENCIAS!$C$24,10,7))),0)+VLOOKUP(T2445,REFERENCIAS!$C:$D,2,0)*VLOOKUP($T$2,PONDERADORES!A:P,IF(AND(INFORMACION!$T2445='REFERENCIAS RIESGO'!$C$36,INFORMACION!$F2445=REFERENCIAS!$C$24),16,IF(INFORMACION!$T2445='REFERENCIAS RIESGO'!$C$36,13,IF(INFORMACION!$F2445=REFERENCIAS!$C$24,10,7))),0)+VLOOKUP(IF(J2445&lt;=0.2,0.2,IF(AND(J2445&gt;0.2,J2445&lt;=0.4),0.4,IF(AND(J2445&gt;0.4,J2445&lt;=0.6),0.6,IF(AND(J2445&gt;0.6,J2445&lt;=0.8),0.8,IF(AND(J2445&gt;0.8,J2445&lt;=1),1))))),REFERENCIAS!$C:$D,2,0)*VLOOKUP($J$2,PONDERADORES!A:P,IF(AND(INFORMACION!$T2445='REFERENCIAS RIESGO'!$C$36,INFORMACION!$F2445=REFERENCIAS!$C$24),16,IF(INFORMACION!$T2445='REFERENCIAS RIESGO'!$C$36,13,IF(INFORMACION!$F2445=REFERENCIAS!$C$24,10,7))),0)</f>
        <v>#REF!</v>
      </c>
      <c r="Y2445" s="68">
        <f>+VLOOKUP(M2445,REFERENCIAS!$C:$D,2,0)*VLOOKUP($M$2,PONDERADORES!$A$7:$G$9,7,0)+VLOOKUP(N2445,REFERENCIAS!$C:$D,2,0)*VLOOKUP($N$2,PONDERADORES!$A$7:$G$9,7,0)+VLOOKUP(O2445,REFERENCIAS!$C:$D,2,0)*VLOOKUP($O$2,PONDERADORES!$A$7:$G$9,7,0)</f>
        <v>0.2</v>
      </c>
      <c r="Z2445" s="2">
        <f>+VLOOKUP(IF(R2445&lt;0.1,0,IF(AND(R2445&gt;=0.1,R2445&lt;0.2),0.1,IF(AND(R2445&gt;=0.2,R2445&lt;0.3),0.2,IF(R2445&gt;0.3,0.3,)))),REFERENCIAS!$C:$D,2,0)*VLOOKUP($R$2,PONDERADORES!$A$11:$G$11,7,0)</f>
        <v>15</v>
      </c>
      <c r="AA2445" s="92"/>
      <c r="AB2445" s="95" t="e">
        <f t="shared" ca="1" si="151"/>
        <v>#REF!</v>
      </c>
      <c r="AC2445" s="23" t="e">
        <f ca="1">IF(AB2445&gt;REFERENCIAS!$C$62,REFERENCIAS!$B$62,IF(AND(AB2445&gt;=REFERENCIAS!$C$63,AB2445&lt;REFERENCIAS!$D$63),REFERENCIAS!$B$63,IF(AND(AB2445&gt;REFERENCIAS!$C$64,AB2445&lt;=REFERENCIAS!$D$64),REFERENCIAS!$B$64,IF(AND(AB2445&gt;=REFERENCIAS!$C$65,AB2445&lt;REFERENCIAS!$D$65),REFERENCIAS!$B$65, "Revisar"))))</f>
        <v>#REF!</v>
      </c>
      <c r="AD2445" s="94" t="e">
        <f ca="1">VLOOKUP(AC2445,REFERENCIAS!$B$62:$G$65,4,FALSE)</f>
        <v>#REF!</v>
      </c>
    </row>
    <row r="2446" spans="1:30" ht="17.25" x14ac:dyDescent="0.25">
      <c r="A2446" s="74"/>
      <c r="B2446" s="19"/>
      <c r="C2446" s="19"/>
      <c r="D2446" s="50"/>
      <c r="E2446" s="73"/>
      <c r="F2446" s="74"/>
      <c r="G2446" s="9"/>
      <c r="H2446" s="48"/>
      <c r="I2446" s="49">
        <f t="shared" ca="1" si="149"/>
        <v>2022</v>
      </c>
      <c r="J2446" s="22">
        <f t="shared" ca="1" si="148"/>
        <v>1</v>
      </c>
      <c r="K2446" s="19"/>
      <c r="L2446" s="73"/>
      <c r="M2446" s="74"/>
      <c r="N2446" s="19"/>
      <c r="O2446" s="73"/>
      <c r="P2446" s="82">
        <v>1</v>
      </c>
      <c r="Q2446" s="24">
        <v>1</v>
      </c>
      <c r="R2446" s="81">
        <f t="shared" si="150"/>
        <v>1</v>
      </c>
      <c r="S2446" s="87"/>
      <c r="T2446" s="19"/>
      <c r="U2446" s="25"/>
      <c r="V2446" s="25"/>
      <c r="W2446" s="81"/>
      <c r="X2446" s="91" t="e">
        <f ca="1">+VLOOKUP(#REF!,REFERENCIAS!$C:$D,2,0)*VLOOKUP(#REF!,PONDERADORES!A:P,IF(AND(INFORMACION!$T2446='REFERENCIAS RIESGO'!$C$36,INFORMACION!$F2446=REFERENCIAS!$C$24),16,IF(INFORMACION!$T2446='REFERENCIAS RIESGO'!$C$36,13,IF(INFORMACION!$F2446=REFERENCIAS!$C$24,10,7))),0)+VLOOKUP(K2446,REFERENCIAS!$C:$D,2,0)*VLOOKUP($K$2,PONDERADORES!A:P,IF(AND(INFORMACION!$T2446='REFERENCIAS RIESGO'!$C$36,INFORMACION!$F2446=REFERENCIAS!$C$24),16,IF(INFORMACION!$T2446='REFERENCIAS RIESGO'!$C$36,13,IF(INFORMACION!$F2446=REFERENCIAS!$C$24,10,7))),0)+VLOOKUP(L2446,REFERENCIAS!$C:$D,2,0)*VLOOKUP($L$2,PONDERADORES!A:P,IF(AND(INFORMACION!$T2446='REFERENCIAS RIESGO'!$C$36,INFORMACION!$F2446=REFERENCIAS!$C$24),16,IF(INFORMACION!$T2446='REFERENCIAS RIESGO'!$C$36,13,IF(INFORMACION!$F2446=REFERENCIAS!$C$24,10,7))),0)+VLOOKUP(F2446,REFERENCIAS!$C:$D,2,0)*VLOOKUP($F$2,PONDERADORES!A:P,IF(AND(INFORMACION!$T2446='REFERENCIAS RIESGO'!$C$36,INFORMACION!$F2446=REFERENCIAS!$C$24),16,IF(INFORMACION!$T2446='REFERENCIAS RIESGO'!$C$36,13,IF(INFORMACION!$F2446=REFERENCIAS!$C$24,10,7))),0)+VLOOKUP(T2446,REFERENCIAS!$C:$D,2,0)*VLOOKUP($T$2,PONDERADORES!A:P,IF(AND(INFORMACION!$T2446='REFERENCIAS RIESGO'!$C$36,INFORMACION!$F2446=REFERENCIAS!$C$24),16,IF(INFORMACION!$T2446='REFERENCIAS RIESGO'!$C$36,13,IF(INFORMACION!$F2446=REFERENCIAS!$C$24,10,7))),0)+VLOOKUP(IF(J2446&lt;=0.2,0.2,IF(AND(J2446&gt;0.2,J2446&lt;=0.4),0.4,IF(AND(J2446&gt;0.4,J2446&lt;=0.6),0.6,IF(AND(J2446&gt;0.6,J2446&lt;=0.8),0.8,IF(AND(J2446&gt;0.8,J2446&lt;=1),1))))),REFERENCIAS!$C:$D,2,0)*VLOOKUP($J$2,PONDERADORES!A:P,IF(AND(INFORMACION!$T2446='REFERENCIAS RIESGO'!$C$36,INFORMACION!$F2446=REFERENCIAS!$C$24),16,IF(INFORMACION!$T2446='REFERENCIAS RIESGO'!$C$36,13,IF(INFORMACION!$F2446=REFERENCIAS!$C$24,10,7))),0)</f>
        <v>#REF!</v>
      </c>
      <c r="Y2446" s="68">
        <f>+VLOOKUP(M2446,REFERENCIAS!$C:$D,2,0)*VLOOKUP($M$2,PONDERADORES!$A$7:$G$9,7,0)+VLOOKUP(N2446,REFERENCIAS!$C:$D,2,0)*VLOOKUP($N$2,PONDERADORES!$A$7:$G$9,7,0)+VLOOKUP(O2446,REFERENCIAS!$C:$D,2,0)*VLOOKUP($O$2,PONDERADORES!$A$7:$G$9,7,0)</f>
        <v>0.2</v>
      </c>
      <c r="Z2446" s="2">
        <f>+VLOOKUP(IF(R2446&lt;0.1,0,IF(AND(R2446&gt;=0.1,R2446&lt;0.2),0.1,IF(AND(R2446&gt;=0.2,R2446&lt;0.3),0.2,IF(R2446&gt;0.3,0.3,)))),REFERENCIAS!$C:$D,2,0)*VLOOKUP($R$2,PONDERADORES!$A$11:$G$11,7,0)</f>
        <v>15</v>
      </c>
      <c r="AA2446" s="92"/>
      <c r="AB2446" s="95" t="e">
        <f t="shared" ca="1" si="151"/>
        <v>#REF!</v>
      </c>
      <c r="AC2446" s="23" t="e">
        <f ca="1">IF(AB2446&gt;REFERENCIAS!$C$62,REFERENCIAS!$B$62,IF(AND(AB2446&gt;=REFERENCIAS!$C$63,AB2446&lt;REFERENCIAS!$D$63),REFERENCIAS!$B$63,IF(AND(AB2446&gt;REFERENCIAS!$C$64,AB2446&lt;=REFERENCIAS!$D$64),REFERENCIAS!$B$64,IF(AND(AB2446&gt;=REFERENCIAS!$C$65,AB2446&lt;REFERENCIAS!$D$65),REFERENCIAS!$B$65, "Revisar"))))</f>
        <v>#REF!</v>
      </c>
      <c r="AD2446" s="94" t="e">
        <f ca="1">VLOOKUP(AC2446,REFERENCIAS!$B$62:$G$65,4,FALSE)</f>
        <v>#REF!</v>
      </c>
    </row>
    <row r="2447" spans="1:30" ht="17.25" x14ac:dyDescent="0.25">
      <c r="A2447" s="74"/>
      <c r="B2447" s="19"/>
      <c r="C2447" s="19"/>
      <c r="D2447" s="50"/>
      <c r="E2447" s="73"/>
      <c r="F2447" s="74"/>
      <c r="G2447" s="9"/>
      <c r="H2447" s="48"/>
      <c r="I2447" s="49">
        <f t="shared" ca="1" si="149"/>
        <v>2022</v>
      </c>
      <c r="J2447" s="22">
        <f t="shared" ca="1" si="148"/>
        <v>1</v>
      </c>
      <c r="K2447" s="19"/>
      <c r="L2447" s="73"/>
      <c r="M2447" s="74"/>
      <c r="N2447" s="19"/>
      <c r="O2447" s="73"/>
      <c r="P2447" s="82">
        <v>1</v>
      </c>
      <c r="Q2447" s="24">
        <v>1</v>
      </c>
      <c r="R2447" s="81">
        <f t="shared" si="150"/>
        <v>1</v>
      </c>
      <c r="S2447" s="87"/>
      <c r="T2447" s="19"/>
      <c r="U2447" s="25"/>
      <c r="V2447" s="25"/>
      <c r="W2447" s="81"/>
      <c r="X2447" s="91" t="e">
        <f ca="1">+VLOOKUP(#REF!,REFERENCIAS!$C:$D,2,0)*VLOOKUP(#REF!,PONDERADORES!A:P,IF(AND(INFORMACION!$T2447='REFERENCIAS RIESGO'!$C$36,INFORMACION!$F2447=REFERENCIAS!$C$24),16,IF(INFORMACION!$T2447='REFERENCIAS RIESGO'!$C$36,13,IF(INFORMACION!$F2447=REFERENCIAS!$C$24,10,7))),0)+VLOOKUP(K2447,REFERENCIAS!$C:$D,2,0)*VLOOKUP($K$2,PONDERADORES!A:P,IF(AND(INFORMACION!$T2447='REFERENCIAS RIESGO'!$C$36,INFORMACION!$F2447=REFERENCIAS!$C$24),16,IF(INFORMACION!$T2447='REFERENCIAS RIESGO'!$C$36,13,IF(INFORMACION!$F2447=REFERENCIAS!$C$24,10,7))),0)+VLOOKUP(L2447,REFERENCIAS!$C:$D,2,0)*VLOOKUP($L$2,PONDERADORES!A:P,IF(AND(INFORMACION!$T2447='REFERENCIAS RIESGO'!$C$36,INFORMACION!$F2447=REFERENCIAS!$C$24),16,IF(INFORMACION!$T2447='REFERENCIAS RIESGO'!$C$36,13,IF(INFORMACION!$F2447=REFERENCIAS!$C$24,10,7))),0)+VLOOKUP(F2447,REFERENCIAS!$C:$D,2,0)*VLOOKUP($F$2,PONDERADORES!A:P,IF(AND(INFORMACION!$T2447='REFERENCIAS RIESGO'!$C$36,INFORMACION!$F2447=REFERENCIAS!$C$24),16,IF(INFORMACION!$T2447='REFERENCIAS RIESGO'!$C$36,13,IF(INFORMACION!$F2447=REFERENCIAS!$C$24,10,7))),0)+VLOOKUP(T2447,REFERENCIAS!$C:$D,2,0)*VLOOKUP($T$2,PONDERADORES!A:P,IF(AND(INFORMACION!$T2447='REFERENCIAS RIESGO'!$C$36,INFORMACION!$F2447=REFERENCIAS!$C$24),16,IF(INFORMACION!$T2447='REFERENCIAS RIESGO'!$C$36,13,IF(INFORMACION!$F2447=REFERENCIAS!$C$24,10,7))),0)+VLOOKUP(IF(J2447&lt;=0.2,0.2,IF(AND(J2447&gt;0.2,J2447&lt;=0.4),0.4,IF(AND(J2447&gt;0.4,J2447&lt;=0.6),0.6,IF(AND(J2447&gt;0.6,J2447&lt;=0.8),0.8,IF(AND(J2447&gt;0.8,J2447&lt;=1),1))))),REFERENCIAS!$C:$D,2,0)*VLOOKUP($J$2,PONDERADORES!A:P,IF(AND(INFORMACION!$T2447='REFERENCIAS RIESGO'!$C$36,INFORMACION!$F2447=REFERENCIAS!$C$24),16,IF(INFORMACION!$T2447='REFERENCIAS RIESGO'!$C$36,13,IF(INFORMACION!$F2447=REFERENCIAS!$C$24,10,7))),0)</f>
        <v>#REF!</v>
      </c>
      <c r="Y2447" s="68">
        <f>+VLOOKUP(M2447,REFERENCIAS!$C:$D,2,0)*VLOOKUP($M$2,PONDERADORES!$A$7:$G$9,7,0)+VLOOKUP(N2447,REFERENCIAS!$C:$D,2,0)*VLOOKUP($N$2,PONDERADORES!$A$7:$G$9,7,0)+VLOOKUP(O2447,REFERENCIAS!$C:$D,2,0)*VLOOKUP($O$2,PONDERADORES!$A$7:$G$9,7,0)</f>
        <v>0.2</v>
      </c>
      <c r="Z2447" s="2">
        <f>+VLOOKUP(IF(R2447&lt;0.1,0,IF(AND(R2447&gt;=0.1,R2447&lt;0.2),0.1,IF(AND(R2447&gt;=0.2,R2447&lt;0.3),0.2,IF(R2447&gt;0.3,0.3,)))),REFERENCIAS!$C:$D,2,0)*VLOOKUP($R$2,PONDERADORES!$A$11:$G$11,7,0)</f>
        <v>15</v>
      </c>
      <c r="AA2447" s="92"/>
      <c r="AB2447" s="95" t="e">
        <f t="shared" ca="1" si="151"/>
        <v>#REF!</v>
      </c>
      <c r="AC2447" s="23" t="e">
        <f ca="1">IF(AB2447&gt;REFERENCIAS!$C$62,REFERENCIAS!$B$62,IF(AND(AB2447&gt;=REFERENCIAS!$C$63,AB2447&lt;REFERENCIAS!$D$63),REFERENCIAS!$B$63,IF(AND(AB2447&gt;REFERENCIAS!$C$64,AB2447&lt;=REFERENCIAS!$D$64),REFERENCIAS!$B$64,IF(AND(AB2447&gt;=REFERENCIAS!$C$65,AB2447&lt;REFERENCIAS!$D$65),REFERENCIAS!$B$65, "Revisar"))))</f>
        <v>#REF!</v>
      </c>
      <c r="AD2447" s="94" t="e">
        <f ca="1">VLOOKUP(AC2447,REFERENCIAS!$B$62:$G$65,4,FALSE)</f>
        <v>#REF!</v>
      </c>
    </row>
    <row r="2448" spans="1:30" ht="17.25" x14ac:dyDescent="0.25">
      <c r="A2448" s="74"/>
      <c r="B2448" s="19"/>
      <c r="C2448" s="19"/>
      <c r="D2448" s="50"/>
      <c r="E2448" s="73"/>
      <c r="F2448" s="74"/>
      <c r="G2448" s="9"/>
      <c r="H2448" s="48"/>
      <c r="I2448" s="49">
        <f t="shared" ca="1" si="149"/>
        <v>2022</v>
      </c>
      <c r="J2448" s="22">
        <f t="shared" ca="1" si="148"/>
        <v>1</v>
      </c>
      <c r="K2448" s="19"/>
      <c r="L2448" s="73"/>
      <c r="M2448" s="74"/>
      <c r="N2448" s="19"/>
      <c r="O2448" s="73"/>
      <c r="P2448" s="82">
        <v>1</v>
      </c>
      <c r="Q2448" s="24">
        <v>1</v>
      </c>
      <c r="R2448" s="81">
        <f t="shared" si="150"/>
        <v>1</v>
      </c>
      <c r="S2448" s="87"/>
      <c r="T2448" s="19"/>
      <c r="U2448" s="25"/>
      <c r="V2448" s="25"/>
      <c r="W2448" s="81"/>
      <c r="X2448" s="91" t="e">
        <f ca="1">+VLOOKUP(#REF!,REFERENCIAS!$C:$D,2,0)*VLOOKUP(#REF!,PONDERADORES!A:P,IF(AND(INFORMACION!$T2448='REFERENCIAS RIESGO'!$C$36,INFORMACION!$F2448=REFERENCIAS!$C$24),16,IF(INFORMACION!$T2448='REFERENCIAS RIESGO'!$C$36,13,IF(INFORMACION!$F2448=REFERENCIAS!$C$24,10,7))),0)+VLOOKUP(K2448,REFERENCIAS!$C:$D,2,0)*VLOOKUP($K$2,PONDERADORES!A:P,IF(AND(INFORMACION!$T2448='REFERENCIAS RIESGO'!$C$36,INFORMACION!$F2448=REFERENCIAS!$C$24),16,IF(INFORMACION!$T2448='REFERENCIAS RIESGO'!$C$36,13,IF(INFORMACION!$F2448=REFERENCIAS!$C$24,10,7))),0)+VLOOKUP(L2448,REFERENCIAS!$C:$D,2,0)*VLOOKUP($L$2,PONDERADORES!A:P,IF(AND(INFORMACION!$T2448='REFERENCIAS RIESGO'!$C$36,INFORMACION!$F2448=REFERENCIAS!$C$24),16,IF(INFORMACION!$T2448='REFERENCIAS RIESGO'!$C$36,13,IF(INFORMACION!$F2448=REFERENCIAS!$C$24,10,7))),0)+VLOOKUP(F2448,REFERENCIAS!$C:$D,2,0)*VLOOKUP($F$2,PONDERADORES!A:P,IF(AND(INFORMACION!$T2448='REFERENCIAS RIESGO'!$C$36,INFORMACION!$F2448=REFERENCIAS!$C$24),16,IF(INFORMACION!$T2448='REFERENCIAS RIESGO'!$C$36,13,IF(INFORMACION!$F2448=REFERENCIAS!$C$24,10,7))),0)+VLOOKUP(T2448,REFERENCIAS!$C:$D,2,0)*VLOOKUP($T$2,PONDERADORES!A:P,IF(AND(INFORMACION!$T2448='REFERENCIAS RIESGO'!$C$36,INFORMACION!$F2448=REFERENCIAS!$C$24),16,IF(INFORMACION!$T2448='REFERENCIAS RIESGO'!$C$36,13,IF(INFORMACION!$F2448=REFERENCIAS!$C$24,10,7))),0)+VLOOKUP(IF(J2448&lt;=0.2,0.2,IF(AND(J2448&gt;0.2,J2448&lt;=0.4),0.4,IF(AND(J2448&gt;0.4,J2448&lt;=0.6),0.6,IF(AND(J2448&gt;0.6,J2448&lt;=0.8),0.8,IF(AND(J2448&gt;0.8,J2448&lt;=1),1))))),REFERENCIAS!$C:$D,2,0)*VLOOKUP($J$2,PONDERADORES!A:P,IF(AND(INFORMACION!$T2448='REFERENCIAS RIESGO'!$C$36,INFORMACION!$F2448=REFERENCIAS!$C$24),16,IF(INFORMACION!$T2448='REFERENCIAS RIESGO'!$C$36,13,IF(INFORMACION!$F2448=REFERENCIAS!$C$24,10,7))),0)</f>
        <v>#REF!</v>
      </c>
      <c r="Y2448" s="68">
        <f>+VLOOKUP(M2448,REFERENCIAS!$C:$D,2,0)*VLOOKUP($M$2,PONDERADORES!$A$7:$G$9,7,0)+VLOOKUP(N2448,REFERENCIAS!$C:$D,2,0)*VLOOKUP($N$2,PONDERADORES!$A$7:$G$9,7,0)+VLOOKUP(O2448,REFERENCIAS!$C:$D,2,0)*VLOOKUP($O$2,PONDERADORES!$A$7:$G$9,7,0)</f>
        <v>0.2</v>
      </c>
      <c r="Z2448" s="2">
        <f>+VLOOKUP(IF(R2448&lt;0.1,0,IF(AND(R2448&gt;=0.1,R2448&lt;0.2),0.1,IF(AND(R2448&gt;=0.2,R2448&lt;0.3),0.2,IF(R2448&gt;0.3,0.3,)))),REFERENCIAS!$C:$D,2,0)*VLOOKUP($R$2,PONDERADORES!$A$11:$G$11,7,0)</f>
        <v>15</v>
      </c>
      <c r="AA2448" s="92"/>
      <c r="AB2448" s="95" t="e">
        <f t="shared" ca="1" si="151"/>
        <v>#REF!</v>
      </c>
      <c r="AC2448" s="23" t="e">
        <f ca="1">IF(AB2448&gt;REFERENCIAS!$C$62,REFERENCIAS!$B$62,IF(AND(AB2448&gt;=REFERENCIAS!$C$63,AB2448&lt;REFERENCIAS!$D$63),REFERENCIAS!$B$63,IF(AND(AB2448&gt;REFERENCIAS!$C$64,AB2448&lt;=REFERENCIAS!$D$64),REFERENCIAS!$B$64,IF(AND(AB2448&gt;=REFERENCIAS!$C$65,AB2448&lt;REFERENCIAS!$D$65),REFERENCIAS!$B$65, "Revisar"))))</f>
        <v>#REF!</v>
      </c>
      <c r="AD2448" s="94" t="e">
        <f ca="1">VLOOKUP(AC2448,REFERENCIAS!$B$62:$G$65,4,FALSE)</f>
        <v>#REF!</v>
      </c>
    </row>
    <row r="2449" spans="1:30" ht="17.25" x14ac:dyDescent="0.25">
      <c r="A2449" s="74"/>
      <c r="B2449" s="19"/>
      <c r="C2449" s="19"/>
      <c r="D2449" s="50"/>
      <c r="E2449" s="73"/>
      <c r="F2449" s="74"/>
      <c r="G2449" s="9"/>
      <c r="H2449" s="48"/>
      <c r="I2449" s="49">
        <f t="shared" ca="1" si="149"/>
        <v>2022</v>
      </c>
      <c r="J2449" s="22">
        <f t="shared" ca="1" si="148"/>
        <v>1</v>
      </c>
      <c r="K2449" s="19"/>
      <c r="L2449" s="73"/>
      <c r="M2449" s="74"/>
      <c r="N2449" s="19"/>
      <c r="O2449" s="73"/>
      <c r="P2449" s="82">
        <v>1</v>
      </c>
      <c r="Q2449" s="24">
        <v>1</v>
      </c>
      <c r="R2449" s="81">
        <f t="shared" si="150"/>
        <v>1</v>
      </c>
      <c r="S2449" s="87"/>
      <c r="T2449" s="19"/>
      <c r="U2449" s="25"/>
      <c r="V2449" s="25"/>
      <c r="W2449" s="81"/>
      <c r="X2449" s="91" t="e">
        <f ca="1">+VLOOKUP(#REF!,REFERENCIAS!$C:$D,2,0)*VLOOKUP(#REF!,PONDERADORES!A:P,IF(AND(INFORMACION!$T2449='REFERENCIAS RIESGO'!$C$36,INFORMACION!$F2449=REFERENCIAS!$C$24),16,IF(INFORMACION!$T2449='REFERENCIAS RIESGO'!$C$36,13,IF(INFORMACION!$F2449=REFERENCIAS!$C$24,10,7))),0)+VLOOKUP(K2449,REFERENCIAS!$C:$D,2,0)*VLOOKUP($K$2,PONDERADORES!A:P,IF(AND(INFORMACION!$T2449='REFERENCIAS RIESGO'!$C$36,INFORMACION!$F2449=REFERENCIAS!$C$24),16,IF(INFORMACION!$T2449='REFERENCIAS RIESGO'!$C$36,13,IF(INFORMACION!$F2449=REFERENCIAS!$C$24,10,7))),0)+VLOOKUP(L2449,REFERENCIAS!$C:$D,2,0)*VLOOKUP($L$2,PONDERADORES!A:P,IF(AND(INFORMACION!$T2449='REFERENCIAS RIESGO'!$C$36,INFORMACION!$F2449=REFERENCIAS!$C$24),16,IF(INFORMACION!$T2449='REFERENCIAS RIESGO'!$C$36,13,IF(INFORMACION!$F2449=REFERENCIAS!$C$24,10,7))),0)+VLOOKUP(F2449,REFERENCIAS!$C:$D,2,0)*VLOOKUP($F$2,PONDERADORES!A:P,IF(AND(INFORMACION!$T2449='REFERENCIAS RIESGO'!$C$36,INFORMACION!$F2449=REFERENCIAS!$C$24),16,IF(INFORMACION!$T2449='REFERENCIAS RIESGO'!$C$36,13,IF(INFORMACION!$F2449=REFERENCIAS!$C$24,10,7))),0)+VLOOKUP(T2449,REFERENCIAS!$C:$D,2,0)*VLOOKUP($T$2,PONDERADORES!A:P,IF(AND(INFORMACION!$T2449='REFERENCIAS RIESGO'!$C$36,INFORMACION!$F2449=REFERENCIAS!$C$24),16,IF(INFORMACION!$T2449='REFERENCIAS RIESGO'!$C$36,13,IF(INFORMACION!$F2449=REFERENCIAS!$C$24,10,7))),0)+VLOOKUP(IF(J2449&lt;=0.2,0.2,IF(AND(J2449&gt;0.2,J2449&lt;=0.4),0.4,IF(AND(J2449&gt;0.4,J2449&lt;=0.6),0.6,IF(AND(J2449&gt;0.6,J2449&lt;=0.8),0.8,IF(AND(J2449&gt;0.8,J2449&lt;=1),1))))),REFERENCIAS!$C:$D,2,0)*VLOOKUP($J$2,PONDERADORES!A:P,IF(AND(INFORMACION!$T2449='REFERENCIAS RIESGO'!$C$36,INFORMACION!$F2449=REFERENCIAS!$C$24),16,IF(INFORMACION!$T2449='REFERENCIAS RIESGO'!$C$36,13,IF(INFORMACION!$F2449=REFERENCIAS!$C$24,10,7))),0)</f>
        <v>#REF!</v>
      </c>
      <c r="Y2449" s="68">
        <f>+VLOOKUP(M2449,REFERENCIAS!$C:$D,2,0)*VLOOKUP($M$2,PONDERADORES!$A$7:$G$9,7,0)+VLOOKUP(N2449,REFERENCIAS!$C:$D,2,0)*VLOOKUP($N$2,PONDERADORES!$A$7:$G$9,7,0)+VLOOKUP(O2449,REFERENCIAS!$C:$D,2,0)*VLOOKUP($O$2,PONDERADORES!$A$7:$G$9,7,0)</f>
        <v>0.2</v>
      </c>
      <c r="Z2449" s="2">
        <f>+VLOOKUP(IF(R2449&lt;0.1,0,IF(AND(R2449&gt;=0.1,R2449&lt;0.2),0.1,IF(AND(R2449&gt;=0.2,R2449&lt;0.3),0.2,IF(R2449&gt;0.3,0.3,)))),REFERENCIAS!$C:$D,2,0)*VLOOKUP($R$2,PONDERADORES!$A$11:$G$11,7,0)</f>
        <v>15</v>
      </c>
      <c r="AA2449" s="92"/>
      <c r="AB2449" s="95" t="e">
        <f t="shared" ca="1" si="151"/>
        <v>#REF!</v>
      </c>
      <c r="AC2449" s="23" t="e">
        <f ca="1">IF(AB2449&gt;REFERENCIAS!$C$62,REFERENCIAS!$B$62,IF(AND(AB2449&gt;=REFERENCIAS!$C$63,AB2449&lt;REFERENCIAS!$D$63),REFERENCIAS!$B$63,IF(AND(AB2449&gt;REFERENCIAS!$C$64,AB2449&lt;=REFERENCIAS!$D$64),REFERENCIAS!$B$64,IF(AND(AB2449&gt;=REFERENCIAS!$C$65,AB2449&lt;REFERENCIAS!$D$65),REFERENCIAS!$B$65, "Revisar"))))</f>
        <v>#REF!</v>
      </c>
      <c r="AD2449" s="94" t="e">
        <f ca="1">VLOOKUP(AC2449,REFERENCIAS!$B$62:$G$65,4,FALSE)</f>
        <v>#REF!</v>
      </c>
    </row>
    <row r="2450" spans="1:30" ht="17.25" x14ac:dyDescent="0.25">
      <c r="A2450" s="74"/>
      <c r="B2450" s="19"/>
      <c r="C2450" s="19"/>
      <c r="D2450" s="50"/>
      <c r="E2450" s="73"/>
      <c r="F2450" s="74"/>
      <c r="G2450" s="9"/>
      <c r="H2450" s="48"/>
      <c r="I2450" s="49">
        <f t="shared" ca="1" si="149"/>
        <v>2022</v>
      </c>
      <c r="J2450" s="22">
        <f t="shared" ca="1" si="148"/>
        <v>1</v>
      </c>
      <c r="K2450" s="19"/>
      <c r="L2450" s="73"/>
      <c r="M2450" s="74"/>
      <c r="N2450" s="19"/>
      <c r="O2450" s="73"/>
      <c r="P2450" s="82">
        <v>1</v>
      </c>
      <c r="Q2450" s="24">
        <v>1</v>
      </c>
      <c r="R2450" s="81">
        <f t="shared" si="150"/>
        <v>1</v>
      </c>
      <c r="S2450" s="87"/>
      <c r="T2450" s="19"/>
      <c r="U2450" s="25"/>
      <c r="V2450" s="25"/>
      <c r="W2450" s="81"/>
      <c r="X2450" s="91" t="e">
        <f ca="1">+VLOOKUP(#REF!,REFERENCIAS!$C:$D,2,0)*VLOOKUP(#REF!,PONDERADORES!A:P,IF(AND(INFORMACION!$T2450='REFERENCIAS RIESGO'!$C$36,INFORMACION!$F2450=REFERENCIAS!$C$24),16,IF(INFORMACION!$T2450='REFERENCIAS RIESGO'!$C$36,13,IF(INFORMACION!$F2450=REFERENCIAS!$C$24,10,7))),0)+VLOOKUP(K2450,REFERENCIAS!$C:$D,2,0)*VLOOKUP($K$2,PONDERADORES!A:P,IF(AND(INFORMACION!$T2450='REFERENCIAS RIESGO'!$C$36,INFORMACION!$F2450=REFERENCIAS!$C$24),16,IF(INFORMACION!$T2450='REFERENCIAS RIESGO'!$C$36,13,IF(INFORMACION!$F2450=REFERENCIAS!$C$24,10,7))),0)+VLOOKUP(L2450,REFERENCIAS!$C:$D,2,0)*VLOOKUP($L$2,PONDERADORES!A:P,IF(AND(INFORMACION!$T2450='REFERENCIAS RIESGO'!$C$36,INFORMACION!$F2450=REFERENCIAS!$C$24),16,IF(INFORMACION!$T2450='REFERENCIAS RIESGO'!$C$36,13,IF(INFORMACION!$F2450=REFERENCIAS!$C$24,10,7))),0)+VLOOKUP(F2450,REFERENCIAS!$C:$D,2,0)*VLOOKUP($F$2,PONDERADORES!A:P,IF(AND(INFORMACION!$T2450='REFERENCIAS RIESGO'!$C$36,INFORMACION!$F2450=REFERENCIAS!$C$24),16,IF(INFORMACION!$T2450='REFERENCIAS RIESGO'!$C$36,13,IF(INFORMACION!$F2450=REFERENCIAS!$C$24,10,7))),0)+VLOOKUP(T2450,REFERENCIAS!$C:$D,2,0)*VLOOKUP($T$2,PONDERADORES!A:P,IF(AND(INFORMACION!$T2450='REFERENCIAS RIESGO'!$C$36,INFORMACION!$F2450=REFERENCIAS!$C$24),16,IF(INFORMACION!$T2450='REFERENCIAS RIESGO'!$C$36,13,IF(INFORMACION!$F2450=REFERENCIAS!$C$24,10,7))),0)+VLOOKUP(IF(J2450&lt;=0.2,0.2,IF(AND(J2450&gt;0.2,J2450&lt;=0.4),0.4,IF(AND(J2450&gt;0.4,J2450&lt;=0.6),0.6,IF(AND(J2450&gt;0.6,J2450&lt;=0.8),0.8,IF(AND(J2450&gt;0.8,J2450&lt;=1),1))))),REFERENCIAS!$C:$D,2,0)*VLOOKUP($J$2,PONDERADORES!A:P,IF(AND(INFORMACION!$T2450='REFERENCIAS RIESGO'!$C$36,INFORMACION!$F2450=REFERENCIAS!$C$24),16,IF(INFORMACION!$T2450='REFERENCIAS RIESGO'!$C$36,13,IF(INFORMACION!$F2450=REFERENCIAS!$C$24,10,7))),0)</f>
        <v>#REF!</v>
      </c>
      <c r="Y2450" s="68">
        <f>+VLOOKUP(M2450,REFERENCIAS!$C:$D,2,0)*VLOOKUP($M$2,PONDERADORES!$A$7:$G$9,7,0)+VLOOKUP(N2450,REFERENCIAS!$C:$D,2,0)*VLOOKUP($N$2,PONDERADORES!$A$7:$G$9,7,0)+VLOOKUP(O2450,REFERENCIAS!$C:$D,2,0)*VLOOKUP($O$2,PONDERADORES!$A$7:$G$9,7,0)</f>
        <v>0.2</v>
      </c>
      <c r="Z2450" s="2">
        <f>+VLOOKUP(IF(R2450&lt;0.1,0,IF(AND(R2450&gt;=0.1,R2450&lt;0.2),0.1,IF(AND(R2450&gt;=0.2,R2450&lt;0.3),0.2,IF(R2450&gt;0.3,0.3,)))),REFERENCIAS!$C:$D,2,0)*VLOOKUP($R$2,PONDERADORES!$A$11:$G$11,7,0)</f>
        <v>15</v>
      </c>
      <c r="AA2450" s="92"/>
      <c r="AB2450" s="95" t="e">
        <f t="shared" ca="1" si="151"/>
        <v>#REF!</v>
      </c>
      <c r="AC2450" s="23" t="e">
        <f ca="1">IF(AB2450&gt;REFERENCIAS!$C$62,REFERENCIAS!$B$62,IF(AND(AB2450&gt;=REFERENCIAS!$C$63,AB2450&lt;REFERENCIAS!$D$63),REFERENCIAS!$B$63,IF(AND(AB2450&gt;REFERENCIAS!$C$64,AB2450&lt;=REFERENCIAS!$D$64),REFERENCIAS!$B$64,IF(AND(AB2450&gt;=REFERENCIAS!$C$65,AB2450&lt;REFERENCIAS!$D$65),REFERENCIAS!$B$65, "Revisar"))))</f>
        <v>#REF!</v>
      </c>
      <c r="AD2450" s="94" t="e">
        <f ca="1">VLOOKUP(AC2450,REFERENCIAS!$B$62:$G$65,4,FALSE)</f>
        <v>#REF!</v>
      </c>
    </row>
    <row r="2451" spans="1:30" ht="17.25" x14ac:dyDescent="0.25">
      <c r="A2451" s="74"/>
      <c r="B2451" s="19"/>
      <c r="C2451" s="19"/>
      <c r="D2451" s="50"/>
      <c r="E2451" s="73"/>
      <c r="F2451" s="74"/>
      <c r="G2451" s="9"/>
      <c r="H2451" s="48"/>
      <c r="I2451" s="49">
        <f t="shared" ca="1" si="149"/>
        <v>2022</v>
      </c>
      <c r="J2451" s="22">
        <f t="shared" ca="1" si="148"/>
        <v>1</v>
      </c>
      <c r="K2451" s="19"/>
      <c r="L2451" s="73"/>
      <c r="M2451" s="74"/>
      <c r="N2451" s="19"/>
      <c r="O2451" s="73"/>
      <c r="P2451" s="82">
        <v>1</v>
      </c>
      <c r="Q2451" s="24">
        <v>1</v>
      </c>
      <c r="R2451" s="81">
        <f t="shared" si="150"/>
        <v>1</v>
      </c>
      <c r="S2451" s="87"/>
      <c r="T2451" s="19"/>
      <c r="U2451" s="25"/>
      <c r="V2451" s="25"/>
      <c r="W2451" s="81"/>
      <c r="X2451" s="91" t="e">
        <f ca="1">+VLOOKUP(#REF!,REFERENCIAS!$C:$D,2,0)*VLOOKUP(#REF!,PONDERADORES!A:P,IF(AND(INFORMACION!$T2451='REFERENCIAS RIESGO'!$C$36,INFORMACION!$F2451=REFERENCIAS!$C$24),16,IF(INFORMACION!$T2451='REFERENCIAS RIESGO'!$C$36,13,IF(INFORMACION!$F2451=REFERENCIAS!$C$24,10,7))),0)+VLOOKUP(K2451,REFERENCIAS!$C:$D,2,0)*VLOOKUP($K$2,PONDERADORES!A:P,IF(AND(INFORMACION!$T2451='REFERENCIAS RIESGO'!$C$36,INFORMACION!$F2451=REFERENCIAS!$C$24),16,IF(INFORMACION!$T2451='REFERENCIAS RIESGO'!$C$36,13,IF(INFORMACION!$F2451=REFERENCIAS!$C$24,10,7))),0)+VLOOKUP(L2451,REFERENCIAS!$C:$D,2,0)*VLOOKUP($L$2,PONDERADORES!A:P,IF(AND(INFORMACION!$T2451='REFERENCIAS RIESGO'!$C$36,INFORMACION!$F2451=REFERENCIAS!$C$24),16,IF(INFORMACION!$T2451='REFERENCIAS RIESGO'!$C$36,13,IF(INFORMACION!$F2451=REFERENCIAS!$C$24,10,7))),0)+VLOOKUP(F2451,REFERENCIAS!$C:$D,2,0)*VLOOKUP($F$2,PONDERADORES!A:P,IF(AND(INFORMACION!$T2451='REFERENCIAS RIESGO'!$C$36,INFORMACION!$F2451=REFERENCIAS!$C$24),16,IF(INFORMACION!$T2451='REFERENCIAS RIESGO'!$C$36,13,IF(INFORMACION!$F2451=REFERENCIAS!$C$24,10,7))),0)+VLOOKUP(T2451,REFERENCIAS!$C:$D,2,0)*VLOOKUP($T$2,PONDERADORES!A:P,IF(AND(INFORMACION!$T2451='REFERENCIAS RIESGO'!$C$36,INFORMACION!$F2451=REFERENCIAS!$C$24),16,IF(INFORMACION!$T2451='REFERENCIAS RIESGO'!$C$36,13,IF(INFORMACION!$F2451=REFERENCIAS!$C$24,10,7))),0)+VLOOKUP(IF(J2451&lt;=0.2,0.2,IF(AND(J2451&gt;0.2,J2451&lt;=0.4),0.4,IF(AND(J2451&gt;0.4,J2451&lt;=0.6),0.6,IF(AND(J2451&gt;0.6,J2451&lt;=0.8),0.8,IF(AND(J2451&gt;0.8,J2451&lt;=1),1))))),REFERENCIAS!$C:$D,2,0)*VLOOKUP($J$2,PONDERADORES!A:P,IF(AND(INFORMACION!$T2451='REFERENCIAS RIESGO'!$C$36,INFORMACION!$F2451=REFERENCIAS!$C$24),16,IF(INFORMACION!$T2451='REFERENCIAS RIESGO'!$C$36,13,IF(INFORMACION!$F2451=REFERENCIAS!$C$24,10,7))),0)</f>
        <v>#REF!</v>
      </c>
      <c r="Y2451" s="68">
        <f>+VLOOKUP(M2451,REFERENCIAS!$C:$D,2,0)*VLOOKUP($M$2,PONDERADORES!$A$7:$G$9,7,0)+VLOOKUP(N2451,REFERENCIAS!$C:$D,2,0)*VLOOKUP($N$2,PONDERADORES!$A$7:$G$9,7,0)+VLOOKUP(O2451,REFERENCIAS!$C:$D,2,0)*VLOOKUP($O$2,PONDERADORES!$A$7:$G$9,7,0)</f>
        <v>0.2</v>
      </c>
      <c r="Z2451" s="2">
        <f>+VLOOKUP(IF(R2451&lt;0.1,0,IF(AND(R2451&gt;=0.1,R2451&lt;0.2),0.1,IF(AND(R2451&gt;=0.2,R2451&lt;0.3),0.2,IF(R2451&gt;0.3,0.3,)))),REFERENCIAS!$C:$D,2,0)*VLOOKUP($R$2,PONDERADORES!$A$11:$G$11,7,0)</f>
        <v>15</v>
      </c>
      <c r="AA2451" s="92"/>
      <c r="AB2451" s="95" t="e">
        <f t="shared" ca="1" si="151"/>
        <v>#REF!</v>
      </c>
      <c r="AC2451" s="23" t="e">
        <f ca="1">IF(AB2451&gt;REFERENCIAS!$C$62,REFERENCIAS!$B$62,IF(AND(AB2451&gt;=REFERENCIAS!$C$63,AB2451&lt;REFERENCIAS!$D$63),REFERENCIAS!$B$63,IF(AND(AB2451&gt;REFERENCIAS!$C$64,AB2451&lt;=REFERENCIAS!$D$64),REFERENCIAS!$B$64,IF(AND(AB2451&gt;=REFERENCIAS!$C$65,AB2451&lt;REFERENCIAS!$D$65),REFERENCIAS!$B$65, "Revisar"))))</f>
        <v>#REF!</v>
      </c>
      <c r="AD2451" s="94" t="e">
        <f ca="1">VLOOKUP(AC2451,REFERENCIAS!$B$62:$G$65,4,FALSE)</f>
        <v>#REF!</v>
      </c>
    </row>
    <row r="2452" spans="1:30" ht="17.25" x14ac:dyDescent="0.25">
      <c r="A2452" s="74"/>
      <c r="B2452" s="19"/>
      <c r="C2452" s="19"/>
      <c r="D2452" s="50"/>
      <c r="E2452" s="73"/>
      <c r="F2452" s="74"/>
      <c r="G2452" s="9"/>
      <c r="H2452" s="48"/>
      <c r="I2452" s="49">
        <f t="shared" ca="1" si="149"/>
        <v>2022</v>
      </c>
      <c r="J2452" s="22">
        <f t="shared" ca="1" si="148"/>
        <v>1</v>
      </c>
      <c r="K2452" s="19"/>
      <c r="L2452" s="73"/>
      <c r="M2452" s="74"/>
      <c r="N2452" s="19"/>
      <c r="O2452" s="73"/>
      <c r="P2452" s="82">
        <v>1</v>
      </c>
      <c r="Q2452" s="24">
        <v>1</v>
      </c>
      <c r="R2452" s="81">
        <f t="shared" si="150"/>
        <v>1</v>
      </c>
      <c r="S2452" s="87"/>
      <c r="T2452" s="19"/>
      <c r="U2452" s="25"/>
      <c r="V2452" s="25"/>
      <c r="W2452" s="81"/>
      <c r="X2452" s="91" t="e">
        <f ca="1">+VLOOKUP(#REF!,REFERENCIAS!$C:$D,2,0)*VLOOKUP(#REF!,PONDERADORES!A:P,IF(AND(INFORMACION!$T2452='REFERENCIAS RIESGO'!$C$36,INFORMACION!$F2452=REFERENCIAS!$C$24),16,IF(INFORMACION!$T2452='REFERENCIAS RIESGO'!$C$36,13,IF(INFORMACION!$F2452=REFERENCIAS!$C$24,10,7))),0)+VLOOKUP(K2452,REFERENCIAS!$C:$D,2,0)*VLOOKUP($K$2,PONDERADORES!A:P,IF(AND(INFORMACION!$T2452='REFERENCIAS RIESGO'!$C$36,INFORMACION!$F2452=REFERENCIAS!$C$24),16,IF(INFORMACION!$T2452='REFERENCIAS RIESGO'!$C$36,13,IF(INFORMACION!$F2452=REFERENCIAS!$C$24,10,7))),0)+VLOOKUP(L2452,REFERENCIAS!$C:$D,2,0)*VLOOKUP($L$2,PONDERADORES!A:P,IF(AND(INFORMACION!$T2452='REFERENCIAS RIESGO'!$C$36,INFORMACION!$F2452=REFERENCIAS!$C$24),16,IF(INFORMACION!$T2452='REFERENCIAS RIESGO'!$C$36,13,IF(INFORMACION!$F2452=REFERENCIAS!$C$24,10,7))),0)+VLOOKUP(F2452,REFERENCIAS!$C:$D,2,0)*VLOOKUP($F$2,PONDERADORES!A:P,IF(AND(INFORMACION!$T2452='REFERENCIAS RIESGO'!$C$36,INFORMACION!$F2452=REFERENCIAS!$C$24),16,IF(INFORMACION!$T2452='REFERENCIAS RIESGO'!$C$36,13,IF(INFORMACION!$F2452=REFERENCIAS!$C$24,10,7))),0)+VLOOKUP(T2452,REFERENCIAS!$C:$D,2,0)*VLOOKUP($T$2,PONDERADORES!A:P,IF(AND(INFORMACION!$T2452='REFERENCIAS RIESGO'!$C$36,INFORMACION!$F2452=REFERENCIAS!$C$24),16,IF(INFORMACION!$T2452='REFERENCIAS RIESGO'!$C$36,13,IF(INFORMACION!$F2452=REFERENCIAS!$C$24,10,7))),0)+VLOOKUP(IF(J2452&lt;=0.2,0.2,IF(AND(J2452&gt;0.2,J2452&lt;=0.4),0.4,IF(AND(J2452&gt;0.4,J2452&lt;=0.6),0.6,IF(AND(J2452&gt;0.6,J2452&lt;=0.8),0.8,IF(AND(J2452&gt;0.8,J2452&lt;=1),1))))),REFERENCIAS!$C:$D,2,0)*VLOOKUP($J$2,PONDERADORES!A:P,IF(AND(INFORMACION!$T2452='REFERENCIAS RIESGO'!$C$36,INFORMACION!$F2452=REFERENCIAS!$C$24),16,IF(INFORMACION!$T2452='REFERENCIAS RIESGO'!$C$36,13,IF(INFORMACION!$F2452=REFERENCIAS!$C$24,10,7))),0)</f>
        <v>#REF!</v>
      </c>
      <c r="Y2452" s="68">
        <f>+VLOOKUP(M2452,REFERENCIAS!$C:$D,2,0)*VLOOKUP($M$2,PONDERADORES!$A$7:$G$9,7,0)+VLOOKUP(N2452,REFERENCIAS!$C:$D,2,0)*VLOOKUP($N$2,PONDERADORES!$A$7:$G$9,7,0)+VLOOKUP(O2452,REFERENCIAS!$C:$D,2,0)*VLOOKUP($O$2,PONDERADORES!$A$7:$G$9,7,0)</f>
        <v>0.2</v>
      </c>
      <c r="Z2452" s="2">
        <f>+VLOOKUP(IF(R2452&lt;0.1,0,IF(AND(R2452&gt;=0.1,R2452&lt;0.2),0.1,IF(AND(R2452&gt;=0.2,R2452&lt;0.3),0.2,IF(R2452&gt;0.3,0.3,)))),REFERENCIAS!$C:$D,2,0)*VLOOKUP($R$2,PONDERADORES!$A$11:$G$11,7,0)</f>
        <v>15</v>
      </c>
      <c r="AA2452" s="92"/>
      <c r="AB2452" s="95" t="e">
        <f t="shared" ca="1" si="151"/>
        <v>#REF!</v>
      </c>
      <c r="AC2452" s="23" t="e">
        <f ca="1">IF(AB2452&gt;REFERENCIAS!$C$62,REFERENCIAS!$B$62,IF(AND(AB2452&gt;=REFERENCIAS!$C$63,AB2452&lt;REFERENCIAS!$D$63),REFERENCIAS!$B$63,IF(AND(AB2452&gt;REFERENCIAS!$C$64,AB2452&lt;=REFERENCIAS!$D$64),REFERENCIAS!$B$64,IF(AND(AB2452&gt;=REFERENCIAS!$C$65,AB2452&lt;REFERENCIAS!$D$65),REFERENCIAS!$B$65, "Revisar"))))</f>
        <v>#REF!</v>
      </c>
      <c r="AD2452" s="94" t="e">
        <f ca="1">VLOOKUP(AC2452,REFERENCIAS!$B$62:$G$65,4,FALSE)</f>
        <v>#REF!</v>
      </c>
    </row>
    <row r="2453" spans="1:30" ht="17.25" x14ac:dyDescent="0.25">
      <c r="A2453" s="74"/>
      <c r="B2453" s="19"/>
      <c r="C2453" s="19"/>
      <c r="D2453" s="50"/>
      <c r="E2453" s="73"/>
      <c r="F2453" s="74"/>
      <c r="G2453" s="9"/>
      <c r="H2453" s="48"/>
      <c r="I2453" s="49">
        <f t="shared" ca="1" si="149"/>
        <v>2022</v>
      </c>
      <c r="J2453" s="22">
        <f t="shared" ca="1" si="148"/>
        <v>1</v>
      </c>
      <c r="K2453" s="19"/>
      <c r="L2453" s="73"/>
      <c r="M2453" s="74"/>
      <c r="N2453" s="19"/>
      <c r="O2453" s="73"/>
      <c r="P2453" s="82">
        <v>1</v>
      </c>
      <c r="Q2453" s="24">
        <v>1</v>
      </c>
      <c r="R2453" s="81">
        <f t="shared" si="150"/>
        <v>1</v>
      </c>
      <c r="S2453" s="87"/>
      <c r="T2453" s="19"/>
      <c r="U2453" s="25"/>
      <c r="V2453" s="25"/>
      <c r="W2453" s="81"/>
      <c r="X2453" s="91" t="e">
        <f ca="1">+VLOOKUP(#REF!,REFERENCIAS!$C:$D,2,0)*VLOOKUP(#REF!,PONDERADORES!A:P,IF(AND(INFORMACION!$T2453='REFERENCIAS RIESGO'!$C$36,INFORMACION!$F2453=REFERENCIAS!$C$24),16,IF(INFORMACION!$T2453='REFERENCIAS RIESGO'!$C$36,13,IF(INFORMACION!$F2453=REFERENCIAS!$C$24,10,7))),0)+VLOOKUP(K2453,REFERENCIAS!$C:$D,2,0)*VLOOKUP($K$2,PONDERADORES!A:P,IF(AND(INFORMACION!$T2453='REFERENCIAS RIESGO'!$C$36,INFORMACION!$F2453=REFERENCIAS!$C$24),16,IF(INFORMACION!$T2453='REFERENCIAS RIESGO'!$C$36,13,IF(INFORMACION!$F2453=REFERENCIAS!$C$24,10,7))),0)+VLOOKUP(L2453,REFERENCIAS!$C:$D,2,0)*VLOOKUP($L$2,PONDERADORES!A:P,IF(AND(INFORMACION!$T2453='REFERENCIAS RIESGO'!$C$36,INFORMACION!$F2453=REFERENCIAS!$C$24),16,IF(INFORMACION!$T2453='REFERENCIAS RIESGO'!$C$36,13,IF(INFORMACION!$F2453=REFERENCIAS!$C$24,10,7))),0)+VLOOKUP(F2453,REFERENCIAS!$C:$D,2,0)*VLOOKUP($F$2,PONDERADORES!A:P,IF(AND(INFORMACION!$T2453='REFERENCIAS RIESGO'!$C$36,INFORMACION!$F2453=REFERENCIAS!$C$24),16,IF(INFORMACION!$T2453='REFERENCIAS RIESGO'!$C$36,13,IF(INFORMACION!$F2453=REFERENCIAS!$C$24,10,7))),0)+VLOOKUP(T2453,REFERENCIAS!$C:$D,2,0)*VLOOKUP($T$2,PONDERADORES!A:P,IF(AND(INFORMACION!$T2453='REFERENCIAS RIESGO'!$C$36,INFORMACION!$F2453=REFERENCIAS!$C$24),16,IF(INFORMACION!$T2453='REFERENCIAS RIESGO'!$C$36,13,IF(INFORMACION!$F2453=REFERENCIAS!$C$24,10,7))),0)+VLOOKUP(IF(J2453&lt;=0.2,0.2,IF(AND(J2453&gt;0.2,J2453&lt;=0.4),0.4,IF(AND(J2453&gt;0.4,J2453&lt;=0.6),0.6,IF(AND(J2453&gt;0.6,J2453&lt;=0.8),0.8,IF(AND(J2453&gt;0.8,J2453&lt;=1),1))))),REFERENCIAS!$C:$D,2,0)*VLOOKUP($J$2,PONDERADORES!A:P,IF(AND(INFORMACION!$T2453='REFERENCIAS RIESGO'!$C$36,INFORMACION!$F2453=REFERENCIAS!$C$24),16,IF(INFORMACION!$T2453='REFERENCIAS RIESGO'!$C$36,13,IF(INFORMACION!$F2453=REFERENCIAS!$C$24,10,7))),0)</f>
        <v>#REF!</v>
      </c>
      <c r="Y2453" s="68">
        <f>+VLOOKUP(M2453,REFERENCIAS!$C:$D,2,0)*VLOOKUP($M$2,PONDERADORES!$A$7:$G$9,7,0)+VLOOKUP(N2453,REFERENCIAS!$C:$D,2,0)*VLOOKUP($N$2,PONDERADORES!$A$7:$G$9,7,0)+VLOOKUP(O2453,REFERENCIAS!$C:$D,2,0)*VLOOKUP($O$2,PONDERADORES!$A$7:$G$9,7,0)</f>
        <v>0.2</v>
      </c>
      <c r="Z2453" s="2">
        <f>+VLOOKUP(IF(R2453&lt;0.1,0,IF(AND(R2453&gt;=0.1,R2453&lt;0.2),0.1,IF(AND(R2453&gt;=0.2,R2453&lt;0.3),0.2,IF(R2453&gt;0.3,0.3,)))),REFERENCIAS!$C:$D,2,0)*VLOOKUP($R$2,PONDERADORES!$A$11:$G$11,7,0)</f>
        <v>15</v>
      </c>
      <c r="AA2453" s="92"/>
      <c r="AB2453" s="95" t="e">
        <f t="shared" ca="1" si="151"/>
        <v>#REF!</v>
      </c>
      <c r="AC2453" s="23" t="e">
        <f ca="1">IF(AB2453&gt;REFERENCIAS!$C$62,REFERENCIAS!$B$62,IF(AND(AB2453&gt;=REFERENCIAS!$C$63,AB2453&lt;REFERENCIAS!$D$63),REFERENCIAS!$B$63,IF(AND(AB2453&gt;REFERENCIAS!$C$64,AB2453&lt;=REFERENCIAS!$D$64),REFERENCIAS!$B$64,IF(AND(AB2453&gt;=REFERENCIAS!$C$65,AB2453&lt;REFERENCIAS!$D$65),REFERENCIAS!$B$65, "Revisar"))))</f>
        <v>#REF!</v>
      </c>
      <c r="AD2453" s="94" t="e">
        <f ca="1">VLOOKUP(AC2453,REFERENCIAS!$B$62:$G$65,4,FALSE)</f>
        <v>#REF!</v>
      </c>
    </row>
    <row r="2454" spans="1:30" ht="17.25" x14ac:dyDescent="0.25">
      <c r="A2454" s="74"/>
      <c r="B2454" s="19"/>
      <c r="C2454" s="19"/>
      <c r="D2454" s="50"/>
      <c r="E2454" s="73"/>
      <c r="F2454" s="74"/>
      <c r="G2454" s="9"/>
      <c r="H2454" s="48"/>
      <c r="I2454" s="49">
        <f t="shared" ca="1" si="149"/>
        <v>2022</v>
      </c>
      <c r="J2454" s="22">
        <f t="shared" ca="1" si="148"/>
        <v>1</v>
      </c>
      <c r="K2454" s="19"/>
      <c r="L2454" s="73"/>
      <c r="M2454" s="74"/>
      <c r="N2454" s="19"/>
      <c r="O2454" s="73"/>
      <c r="P2454" s="82">
        <v>1</v>
      </c>
      <c r="Q2454" s="24">
        <v>1</v>
      </c>
      <c r="R2454" s="81">
        <f t="shared" si="150"/>
        <v>1</v>
      </c>
      <c r="S2454" s="87"/>
      <c r="T2454" s="19"/>
      <c r="U2454" s="25"/>
      <c r="V2454" s="25"/>
      <c r="W2454" s="81"/>
      <c r="X2454" s="91" t="e">
        <f ca="1">+VLOOKUP(#REF!,REFERENCIAS!$C:$D,2,0)*VLOOKUP(#REF!,PONDERADORES!A:P,IF(AND(INFORMACION!$T2454='REFERENCIAS RIESGO'!$C$36,INFORMACION!$F2454=REFERENCIAS!$C$24),16,IF(INFORMACION!$T2454='REFERENCIAS RIESGO'!$C$36,13,IF(INFORMACION!$F2454=REFERENCIAS!$C$24,10,7))),0)+VLOOKUP(K2454,REFERENCIAS!$C:$D,2,0)*VLOOKUP($K$2,PONDERADORES!A:P,IF(AND(INFORMACION!$T2454='REFERENCIAS RIESGO'!$C$36,INFORMACION!$F2454=REFERENCIAS!$C$24),16,IF(INFORMACION!$T2454='REFERENCIAS RIESGO'!$C$36,13,IF(INFORMACION!$F2454=REFERENCIAS!$C$24,10,7))),0)+VLOOKUP(L2454,REFERENCIAS!$C:$D,2,0)*VLOOKUP($L$2,PONDERADORES!A:P,IF(AND(INFORMACION!$T2454='REFERENCIAS RIESGO'!$C$36,INFORMACION!$F2454=REFERENCIAS!$C$24),16,IF(INFORMACION!$T2454='REFERENCIAS RIESGO'!$C$36,13,IF(INFORMACION!$F2454=REFERENCIAS!$C$24,10,7))),0)+VLOOKUP(F2454,REFERENCIAS!$C:$D,2,0)*VLOOKUP($F$2,PONDERADORES!A:P,IF(AND(INFORMACION!$T2454='REFERENCIAS RIESGO'!$C$36,INFORMACION!$F2454=REFERENCIAS!$C$24),16,IF(INFORMACION!$T2454='REFERENCIAS RIESGO'!$C$36,13,IF(INFORMACION!$F2454=REFERENCIAS!$C$24,10,7))),0)+VLOOKUP(T2454,REFERENCIAS!$C:$D,2,0)*VLOOKUP($T$2,PONDERADORES!A:P,IF(AND(INFORMACION!$T2454='REFERENCIAS RIESGO'!$C$36,INFORMACION!$F2454=REFERENCIAS!$C$24),16,IF(INFORMACION!$T2454='REFERENCIAS RIESGO'!$C$36,13,IF(INFORMACION!$F2454=REFERENCIAS!$C$24,10,7))),0)+VLOOKUP(IF(J2454&lt;=0.2,0.2,IF(AND(J2454&gt;0.2,J2454&lt;=0.4),0.4,IF(AND(J2454&gt;0.4,J2454&lt;=0.6),0.6,IF(AND(J2454&gt;0.6,J2454&lt;=0.8),0.8,IF(AND(J2454&gt;0.8,J2454&lt;=1),1))))),REFERENCIAS!$C:$D,2,0)*VLOOKUP($J$2,PONDERADORES!A:P,IF(AND(INFORMACION!$T2454='REFERENCIAS RIESGO'!$C$36,INFORMACION!$F2454=REFERENCIAS!$C$24),16,IF(INFORMACION!$T2454='REFERENCIAS RIESGO'!$C$36,13,IF(INFORMACION!$F2454=REFERENCIAS!$C$24,10,7))),0)</f>
        <v>#REF!</v>
      </c>
      <c r="Y2454" s="68">
        <f>+VLOOKUP(M2454,REFERENCIAS!$C:$D,2,0)*VLOOKUP($M$2,PONDERADORES!$A$7:$G$9,7,0)+VLOOKUP(N2454,REFERENCIAS!$C:$D,2,0)*VLOOKUP($N$2,PONDERADORES!$A$7:$G$9,7,0)+VLOOKUP(O2454,REFERENCIAS!$C:$D,2,0)*VLOOKUP($O$2,PONDERADORES!$A$7:$G$9,7,0)</f>
        <v>0.2</v>
      </c>
      <c r="Z2454" s="2">
        <f>+VLOOKUP(IF(R2454&lt;0.1,0,IF(AND(R2454&gt;=0.1,R2454&lt;0.2),0.1,IF(AND(R2454&gt;=0.2,R2454&lt;0.3),0.2,IF(R2454&gt;0.3,0.3,)))),REFERENCIAS!$C:$D,2,0)*VLOOKUP($R$2,PONDERADORES!$A$11:$G$11,7,0)</f>
        <v>15</v>
      </c>
      <c r="AA2454" s="92"/>
      <c r="AB2454" s="95" t="e">
        <f t="shared" ca="1" si="151"/>
        <v>#REF!</v>
      </c>
      <c r="AC2454" s="23" t="e">
        <f ca="1">IF(AB2454&gt;REFERENCIAS!$C$62,REFERENCIAS!$B$62,IF(AND(AB2454&gt;=REFERENCIAS!$C$63,AB2454&lt;REFERENCIAS!$D$63),REFERENCIAS!$B$63,IF(AND(AB2454&gt;REFERENCIAS!$C$64,AB2454&lt;=REFERENCIAS!$D$64),REFERENCIAS!$B$64,IF(AND(AB2454&gt;=REFERENCIAS!$C$65,AB2454&lt;REFERENCIAS!$D$65),REFERENCIAS!$B$65, "Revisar"))))</f>
        <v>#REF!</v>
      </c>
      <c r="AD2454" s="94" t="e">
        <f ca="1">VLOOKUP(AC2454,REFERENCIAS!$B$62:$G$65,4,FALSE)</f>
        <v>#REF!</v>
      </c>
    </row>
    <row r="2455" spans="1:30" ht="17.25" x14ac:dyDescent="0.25">
      <c r="A2455" s="74"/>
      <c r="B2455" s="19"/>
      <c r="C2455" s="19"/>
      <c r="D2455" s="50"/>
      <c r="E2455" s="73"/>
      <c r="F2455" s="74"/>
      <c r="G2455" s="9"/>
      <c r="H2455" s="48"/>
      <c r="I2455" s="49">
        <f t="shared" ca="1" si="149"/>
        <v>2022</v>
      </c>
      <c r="J2455" s="22">
        <f t="shared" ca="1" si="148"/>
        <v>1</v>
      </c>
      <c r="K2455" s="19"/>
      <c r="L2455" s="73"/>
      <c r="M2455" s="74"/>
      <c r="N2455" s="19"/>
      <c r="O2455" s="73"/>
      <c r="P2455" s="82">
        <v>1</v>
      </c>
      <c r="Q2455" s="24">
        <v>1</v>
      </c>
      <c r="R2455" s="81">
        <f t="shared" si="150"/>
        <v>1</v>
      </c>
      <c r="S2455" s="87"/>
      <c r="T2455" s="19"/>
      <c r="U2455" s="25"/>
      <c r="V2455" s="25"/>
      <c r="W2455" s="81"/>
      <c r="X2455" s="91" t="e">
        <f ca="1">+VLOOKUP(#REF!,REFERENCIAS!$C:$D,2,0)*VLOOKUP(#REF!,PONDERADORES!A:P,IF(AND(INFORMACION!$T2455='REFERENCIAS RIESGO'!$C$36,INFORMACION!$F2455=REFERENCIAS!$C$24),16,IF(INFORMACION!$T2455='REFERENCIAS RIESGO'!$C$36,13,IF(INFORMACION!$F2455=REFERENCIAS!$C$24,10,7))),0)+VLOOKUP(K2455,REFERENCIAS!$C:$D,2,0)*VLOOKUP($K$2,PONDERADORES!A:P,IF(AND(INFORMACION!$T2455='REFERENCIAS RIESGO'!$C$36,INFORMACION!$F2455=REFERENCIAS!$C$24),16,IF(INFORMACION!$T2455='REFERENCIAS RIESGO'!$C$36,13,IF(INFORMACION!$F2455=REFERENCIAS!$C$24,10,7))),0)+VLOOKUP(L2455,REFERENCIAS!$C:$D,2,0)*VLOOKUP($L$2,PONDERADORES!A:P,IF(AND(INFORMACION!$T2455='REFERENCIAS RIESGO'!$C$36,INFORMACION!$F2455=REFERENCIAS!$C$24),16,IF(INFORMACION!$T2455='REFERENCIAS RIESGO'!$C$36,13,IF(INFORMACION!$F2455=REFERENCIAS!$C$24,10,7))),0)+VLOOKUP(F2455,REFERENCIAS!$C:$D,2,0)*VLOOKUP($F$2,PONDERADORES!A:P,IF(AND(INFORMACION!$T2455='REFERENCIAS RIESGO'!$C$36,INFORMACION!$F2455=REFERENCIAS!$C$24),16,IF(INFORMACION!$T2455='REFERENCIAS RIESGO'!$C$36,13,IF(INFORMACION!$F2455=REFERENCIAS!$C$24,10,7))),0)+VLOOKUP(T2455,REFERENCIAS!$C:$D,2,0)*VLOOKUP($T$2,PONDERADORES!A:P,IF(AND(INFORMACION!$T2455='REFERENCIAS RIESGO'!$C$36,INFORMACION!$F2455=REFERENCIAS!$C$24),16,IF(INFORMACION!$T2455='REFERENCIAS RIESGO'!$C$36,13,IF(INFORMACION!$F2455=REFERENCIAS!$C$24,10,7))),0)+VLOOKUP(IF(J2455&lt;=0.2,0.2,IF(AND(J2455&gt;0.2,J2455&lt;=0.4),0.4,IF(AND(J2455&gt;0.4,J2455&lt;=0.6),0.6,IF(AND(J2455&gt;0.6,J2455&lt;=0.8),0.8,IF(AND(J2455&gt;0.8,J2455&lt;=1),1))))),REFERENCIAS!$C:$D,2,0)*VLOOKUP($J$2,PONDERADORES!A:P,IF(AND(INFORMACION!$T2455='REFERENCIAS RIESGO'!$C$36,INFORMACION!$F2455=REFERENCIAS!$C$24),16,IF(INFORMACION!$T2455='REFERENCIAS RIESGO'!$C$36,13,IF(INFORMACION!$F2455=REFERENCIAS!$C$24,10,7))),0)</f>
        <v>#REF!</v>
      </c>
      <c r="Y2455" s="68">
        <f>+VLOOKUP(M2455,REFERENCIAS!$C:$D,2,0)*VLOOKUP($M$2,PONDERADORES!$A$7:$G$9,7,0)+VLOOKUP(N2455,REFERENCIAS!$C:$D,2,0)*VLOOKUP($N$2,PONDERADORES!$A$7:$G$9,7,0)+VLOOKUP(O2455,REFERENCIAS!$C:$D,2,0)*VLOOKUP($O$2,PONDERADORES!$A$7:$G$9,7,0)</f>
        <v>0.2</v>
      </c>
      <c r="Z2455" s="2">
        <f>+VLOOKUP(IF(R2455&lt;0.1,0,IF(AND(R2455&gt;=0.1,R2455&lt;0.2),0.1,IF(AND(R2455&gt;=0.2,R2455&lt;0.3),0.2,IF(R2455&gt;0.3,0.3,)))),REFERENCIAS!$C:$D,2,0)*VLOOKUP($R$2,PONDERADORES!$A$11:$G$11,7,0)</f>
        <v>15</v>
      </c>
      <c r="AA2455" s="92"/>
      <c r="AB2455" s="95" t="e">
        <f t="shared" ca="1" si="151"/>
        <v>#REF!</v>
      </c>
      <c r="AC2455" s="23" t="e">
        <f ca="1">IF(AB2455&gt;REFERENCIAS!$C$62,REFERENCIAS!$B$62,IF(AND(AB2455&gt;=REFERENCIAS!$C$63,AB2455&lt;REFERENCIAS!$D$63),REFERENCIAS!$B$63,IF(AND(AB2455&gt;REFERENCIAS!$C$64,AB2455&lt;=REFERENCIAS!$D$64),REFERENCIAS!$B$64,IF(AND(AB2455&gt;=REFERENCIAS!$C$65,AB2455&lt;REFERENCIAS!$D$65),REFERENCIAS!$B$65, "Revisar"))))</f>
        <v>#REF!</v>
      </c>
      <c r="AD2455" s="94" t="e">
        <f ca="1">VLOOKUP(AC2455,REFERENCIAS!$B$62:$G$65,4,FALSE)</f>
        <v>#REF!</v>
      </c>
    </row>
    <row r="2456" spans="1:30" ht="17.25" x14ac:dyDescent="0.25">
      <c r="A2456" s="74"/>
      <c r="B2456" s="19"/>
      <c r="C2456" s="19"/>
      <c r="D2456" s="50"/>
      <c r="E2456" s="73"/>
      <c r="F2456" s="74"/>
      <c r="G2456" s="9"/>
      <c r="H2456" s="48"/>
      <c r="I2456" s="49">
        <f t="shared" ca="1" si="149"/>
        <v>2022</v>
      </c>
      <c r="J2456" s="22">
        <f t="shared" ca="1" si="148"/>
        <v>1</v>
      </c>
      <c r="K2456" s="19"/>
      <c r="L2456" s="73"/>
      <c r="M2456" s="74"/>
      <c r="N2456" s="19"/>
      <c r="O2456" s="73"/>
      <c r="P2456" s="82">
        <v>1</v>
      </c>
      <c r="Q2456" s="24">
        <v>1</v>
      </c>
      <c r="R2456" s="81">
        <f t="shared" si="150"/>
        <v>1</v>
      </c>
      <c r="S2456" s="87"/>
      <c r="T2456" s="19"/>
      <c r="U2456" s="25"/>
      <c r="V2456" s="25"/>
      <c r="W2456" s="81"/>
      <c r="X2456" s="91" t="e">
        <f ca="1">+VLOOKUP(#REF!,REFERENCIAS!$C:$D,2,0)*VLOOKUP(#REF!,PONDERADORES!A:P,IF(AND(INFORMACION!$T2456='REFERENCIAS RIESGO'!$C$36,INFORMACION!$F2456=REFERENCIAS!$C$24),16,IF(INFORMACION!$T2456='REFERENCIAS RIESGO'!$C$36,13,IF(INFORMACION!$F2456=REFERENCIAS!$C$24,10,7))),0)+VLOOKUP(K2456,REFERENCIAS!$C:$D,2,0)*VLOOKUP($K$2,PONDERADORES!A:P,IF(AND(INFORMACION!$T2456='REFERENCIAS RIESGO'!$C$36,INFORMACION!$F2456=REFERENCIAS!$C$24),16,IF(INFORMACION!$T2456='REFERENCIAS RIESGO'!$C$36,13,IF(INFORMACION!$F2456=REFERENCIAS!$C$24,10,7))),0)+VLOOKUP(L2456,REFERENCIAS!$C:$D,2,0)*VLOOKUP($L$2,PONDERADORES!A:P,IF(AND(INFORMACION!$T2456='REFERENCIAS RIESGO'!$C$36,INFORMACION!$F2456=REFERENCIAS!$C$24),16,IF(INFORMACION!$T2456='REFERENCIAS RIESGO'!$C$36,13,IF(INFORMACION!$F2456=REFERENCIAS!$C$24,10,7))),0)+VLOOKUP(F2456,REFERENCIAS!$C:$D,2,0)*VLOOKUP($F$2,PONDERADORES!A:P,IF(AND(INFORMACION!$T2456='REFERENCIAS RIESGO'!$C$36,INFORMACION!$F2456=REFERENCIAS!$C$24),16,IF(INFORMACION!$T2456='REFERENCIAS RIESGO'!$C$36,13,IF(INFORMACION!$F2456=REFERENCIAS!$C$24,10,7))),0)+VLOOKUP(T2456,REFERENCIAS!$C:$D,2,0)*VLOOKUP($T$2,PONDERADORES!A:P,IF(AND(INFORMACION!$T2456='REFERENCIAS RIESGO'!$C$36,INFORMACION!$F2456=REFERENCIAS!$C$24),16,IF(INFORMACION!$T2456='REFERENCIAS RIESGO'!$C$36,13,IF(INFORMACION!$F2456=REFERENCIAS!$C$24,10,7))),0)+VLOOKUP(IF(J2456&lt;=0.2,0.2,IF(AND(J2456&gt;0.2,J2456&lt;=0.4),0.4,IF(AND(J2456&gt;0.4,J2456&lt;=0.6),0.6,IF(AND(J2456&gt;0.6,J2456&lt;=0.8),0.8,IF(AND(J2456&gt;0.8,J2456&lt;=1),1))))),REFERENCIAS!$C:$D,2,0)*VLOOKUP($J$2,PONDERADORES!A:P,IF(AND(INFORMACION!$T2456='REFERENCIAS RIESGO'!$C$36,INFORMACION!$F2456=REFERENCIAS!$C$24),16,IF(INFORMACION!$T2456='REFERENCIAS RIESGO'!$C$36,13,IF(INFORMACION!$F2456=REFERENCIAS!$C$24,10,7))),0)</f>
        <v>#REF!</v>
      </c>
      <c r="Y2456" s="68">
        <f>+VLOOKUP(M2456,REFERENCIAS!$C:$D,2,0)*VLOOKUP($M$2,PONDERADORES!$A$7:$G$9,7,0)+VLOOKUP(N2456,REFERENCIAS!$C:$D,2,0)*VLOOKUP($N$2,PONDERADORES!$A$7:$G$9,7,0)+VLOOKUP(O2456,REFERENCIAS!$C:$D,2,0)*VLOOKUP($O$2,PONDERADORES!$A$7:$G$9,7,0)</f>
        <v>0.2</v>
      </c>
      <c r="Z2456" s="2">
        <f>+VLOOKUP(IF(R2456&lt;0.1,0,IF(AND(R2456&gt;=0.1,R2456&lt;0.2),0.1,IF(AND(R2456&gt;=0.2,R2456&lt;0.3),0.2,IF(R2456&gt;0.3,0.3,)))),REFERENCIAS!$C:$D,2,0)*VLOOKUP($R$2,PONDERADORES!$A$11:$G$11,7,0)</f>
        <v>15</v>
      </c>
      <c r="AA2456" s="92"/>
      <c r="AB2456" s="95" t="e">
        <f t="shared" ca="1" si="151"/>
        <v>#REF!</v>
      </c>
      <c r="AC2456" s="23" t="e">
        <f ca="1">IF(AB2456&gt;REFERENCIAS!$C$62,REFERENCIAS!$B$62,IF(AND(AB2456&gt;=REFERENCIAS!$C$63,AB2456&lt;REFERENCIAS!$D$63),REFERENCIAS!$B$63,IF(AND(AB2456&gt;REFERENCIAS!$C$64,AB2456&lt;=REFERENCIAS!$D$64),REFERENCIAS!$B$64,IF(AND(AB2456&gt;=REFERENCIAS!$C$65,AB2456&lt;REFERENCIAS!$D$65),REFERENCIAS!$B$65, "Revisar"))))</f>
        <v>#REF!</v>
      </c>
      <c r="AD2456" s="94" t="e">
        <f ca="1">VLOOKUP(AC2456,REFERENCIAS!$B$62:$G$65,4,FALSE)</f>
        <v>#REF!</v>
      </c>
    </row>
    <row r="2457" spans="1:30" ht="17.25" x14ac:dyDescent="0.25">
      <c r="A2457" s="74"/>
      <c r="B2457" s="19"/>
      <c r="C2457" s="19"/>
      <c r="D2457" s="50"/>
      <c r="E2457" s="73"/>
      <c r="F2457" s="74"/>
      <c r="G2457" s="9"/>
      <c r="H2457" s="48"/>
      <c r="I2457" s="49">
        <f t="shared" ca="1" si="149"/>
        <v>2022</v>
      </c>
      <c r="J2457" s="22">
        <f t="shared" ca="1" si="148"/>
        <v>1</v>
      </c>
      <c r="K2457" s="19"/>
      <c r="L2457" s="73"/>
      <c r="M2457" s="74"/>
      <c r="N2457" s="19"/>
      <c r="O2457" s="73"/>
      <c r="P2457" s="82">
        <v>1</v>
      </c>
      <c r="Q2457" s="24">
        <v>1</v>
      </c>
      <c r="R2457" s="81">
        <f t="shared" si="150"/>
        <v>1</v>
      </c>
      <c r="S2457" s="87"/>
      <c r="T2457" s="19"/>
      <c r="U2457" s="25"/>
      <c r="V2457" s="25"/>
      <c r="W2457" s="81"/>
      <c r="X2457" s="91" t="e">
        <f ca="1">+VLOOKUP(#REF!,REFERENCIAS!$C:$D,2,0)*VLOOKUP(#REF!,PONDERADORES!A:P,IF(AND(INFORMACION!$T2457='REFERENCIAS RIESGO'!$C$36,INFORMACION!$F2457=REFERENCIAS!$C$24),16,IF(INFORMACION!$T2457='REFERENCIAS RIESGO'!$C$36,13,IF(INFORMACION!$F2457=REFERENCIAS!$C$24,10,7))),0)+VLOOKUP(K2457,REFERENCIAS!$C:$D,2,0)*VLOOKUP($K$2,PONDERADORES!A:P,IF(AND(INFORMACION!$T2457='REFERENCIAS RIESGO'!$C$36,INFORMACION!$F2457=REFERENCIAS!$C$24),16,IF(INFORMACION!$T2457='REFERENCIAS RIESGO'!$C$36,13,IF(INFORMACION!$F2457=REFERENCIAS!$C$24,10,7))),0)+VLOOKUP(L2457,REFERENCIAS!$C:$D,2,0)*VLOOKUP($L$2,PONDERADORES!A:P,IF(AND(INFORMACION!$T2457='REFERENCIAS RIESGO'!$C$36,INFORMACION!$F2457=REFERENCIAS!$C$24),16,IF(INFORMACION!$T2457='REFERENCIAS RIESGO'!$C$36,13,IF(INFORMACION!$F2457=REFERENCIAS!$C$24,10,7))),0)+VLOOKUP(F2457,REFERENCIAS!$C:$D,2,0)*VLOOKUP($F$2,PONDERADORES!A:P,IF(AND(INFORMACION!$T2457='REFERENCIAS RIESGO'!$C$36,INFORMACION!$F2457=REFERENCIAS!$C$24),16,IF(INFORMACION!$T2457='REFERENCIAS RIESGO'!$C$36,13,IF(INFORMACION!$F2457=REFERENCIAS!$C$24,10,7))),0)+VLOOKUP(T2457,REFERENCIAS!$C:$D,2,0)*VLOOKUP($T$2,PONDERADORES!A:P,IF(AND(INFORMACION!$T2457='REFERENCIAS RIESGO'!$C$36,INFORMACION!$F2457=REFERENCIAS!$C$24),16,IF(INFORMACION!$T2457='REFERENCIAS RIESGO'!$C$36,13,IF(INFORMACION!$F2457=REFERENCIAS!$C$24,10,7))),0)+VLOOKUP(IF(J2457&lt;=0.2,0.2,IF(AND(J2457&gt;0.2,J2457&lt;=0.4),0.4,IF(AND(J2457&gt;0.4,J2457&lt;=0.6),0.6,IF(AND(J2457&gt;0.6,J2457&lt;=0.8),0.8,IF(AND(J2457&gt;0.8,J2457&lt;=1),1))))),REFERENCIAS!$C:$D,2,0)*VLOOKUP($J$2,PONDERADORES!A:P,IF(AND(INFORMACION!$T2457='REFERENCIAS RIESGO'!$C$36,INFORMACION!$F2457=REFERENCIAS!$C$24),16,IF(INFORMACION!$T2457='REFERENCIAS RIESGO'!$C$36,13,IF(INFORMACION!$F2457=REFERENCIAS!$C$24,10,7))),0)</f>
        <v>#REF!</v>
      </c>
      <c r="Y2457" s="68">
        <f>+VLOOKUP(M2457,REFERENCIAS!$C:$D,2,0)*VLOOKUP($M$2,PONDERADORES!$A$7:$G$9,7,0)+VLOOKUP(N2457,REFERENCIAS!$C:$D,2,0)*VLOOKUP($N$2,PONDERADORES!$A$7:$G$9,7,0)+VLOOKUP(O2457,REFERENCIAS!$C:$D,2,0)*VLOOKUP($O$2,PONDERADORES!$A$7:$G$9,7,0)</f>
        <v>0.2</v>
      </c>
      <c r="Z2457" s="2">
        <f>+VLOOKUP(IF(R2457&lt;0.1,0,IF(AND(R2457&gt;=0.1,R2457&lt;0.2),0.1,IF(AND(R2457&gt;=0.2,R2457&lt;0.3),0.2,IF(R2457&gt;0.3,0.3,)))),REFERENCIAS!$C:$D,2,0)*VLOOKUP($R$2,PONDERADORES!$A$11:$G$11,7,0)</f>
        <v>15</v>
      </c>
      <c r="AA2457" s="92"/>
      <c r="AB2457" s="95" t="e">
        <f t="shared" ca="1" si="151"/>
        <v>#REF!</v>
      </c>
      <c r="AC2457" s="23" t="e">
        <f ca="1">IF(AB2457&gt;REFERENCIAS!$C$62,REFERENCIAS!$B$62,IF(AND(AB2457&gt;=REFERENCIAS!$C$63,AB2457&lt;REFERENCIAS!$D$63),REFERENCIAS!$B$63,IF(AND(AB2457&gt;REFERENCIAS!$C$64,AB2457&lt;=REFERENCIAS!$D$64),REFERENCIAS!$B$64,IF(AND(AB2457&gt;=REFERENCIAS!$C$65,AB2457&lt;REFERENCIAS!$D$65),REFERENCIAS!$B$65, "Revisar"))))</f>
        <v>#REF!</v>
      </c>
      <c r="AD2457" s="94" t="e">
        <f ca="1">VLOOKUP(AC2457,REFERENCIAS!$B$62:$G$65,4,FALSE)</f>
        <v>#REF!</v>
      </c>
    </row>
    <row r="2458" spans="1:30" ht="17.25" x14ac:dyDescent="0.25">
      <c r="A2458" s="74"/>
      <c r="B2458" s="19"/>
      <c r="C2458" s="19"/>
      <c r="D2458" s="50"/>
      <c r="E2458" s="73"/>
      <c r="F2458" s="74"/>
      <c r="G2458" s="9"/>
      <c r="H2458" s="48"/>
      <c r="I2458" s="49">
        <f t="shared" ca="1" si="149"/>
        <v>2022</v>
      </c>
      <c r="J2458" s="22">
        <f t="shared" ca="1" si="148"/>
        <v>1</v>
      </c>
      <c r="K2458" s="19"/>
      <c r="L2458" s="73"/>
      <c r="M2458" s="74"/>
      <c r="N2458" s="19"/>
      <c r="O2458" s="73"/>
      <c r="P2458" s="82">
        <v>1</v>
      </c>
      <c r="Q2458" s="24">
        <v>1</v>
      </c>
      <c r="R2458" s="81">
        <f t="shared" si="150"/>
        <v>1</v>
      </c>
      <c r="S2458" s="87"/>
      <c r="T2458" s="19"/>
      <c r="U2458" s="25"/>
      <c r="V2458" s="25"/>
      <c r="W2458" s="81"/>
      <c r="X2458" s="91" t="e">
        <f ca="1">+VLOOKUP(#REF!,REFERENCIAS!$C:$D,2,0)*VLOOKUP(#REF!,PONDERADORES!A:P,IF(AND(INFORMACION!$T2458='REFERENCIAS RIESGO'!$C$36,INFORMACION!$F2458=REFERENCIAS!$C$24),16,IF(INFORMACION!$T2458='REFERENCIAS RIESGO'!$C$36,13,IF(INFORMACION!$F2458=REFERENCIAS!$C$24,10,7))),0)+VLOOKUP(K2458,REFERENCIAS!$C:$D,2,0)*VLOOKUP($K$2,PONDERADORES!A:P,IF(AND(INFORMACION!$T2458='REFERENCIAS RIESGO'!$C$36,INFORMACION!$F2458=REFERENCIAS!$C$24),16,IF(INFORMACION!$T2458='REFERENCIAS RIESGO'!$C$36,13,IF(INFORMACION!$F2458=REFERENCIAS!$C$24,10,7))),0)+VLOOKUP(L2458,REFERENCIAS!$C:$D,2,0)*VLOOKUP($L$2,PONDERADORES!A:P,IF(AND(INFORMACION!$T2458='REFERENCIAS RIESGO'!$C$36,INFORMACION!$F2458=REFERENCIAS!$C$24),16,IF(INFORMACION!$T2458='REFERENCIAS RIESGO'!$C$36,13,IF(INFORMACION!$F2458=REFERENCIAS!$C$24,10,7))),0)+VLOOKUP(F2458,REFERENCIAS!$C:$D,2,0)*VLOOKUP($F$2,PONDERADORES!A:P,IF(AND(INFORMACION!$T2458='REFERENCIAS RIESGO'!$C$36,INFORMACION!$F2458=REFERENCIAS!$C$24),16,IF(INFORMACION!$T2458='REFERENCIAS RIESGO'!$C$36,13,IF(INFORMACION!$F2458=REFERENCIAS!$C$24,10,7))),0)+VLOOKUP(T2458,REFERENCIAS!$C:$D,2,0)*VLOOKUP($T$2,PONDERADORES!A:P,IF(AND(INFORMACION!$T2458='REFERENCIAS RIESGO'!$C$36,INFORMACION!$F2458=REFERENCIAS!$C$24),16,IF(INFORMACION!$T2458='REFERENCIAS RIESGO'!$C$36,13,IF(INFORMACION!$F2458=REFERENCIAS!$C$24,10,7))),0)+VLOOKUP(IF(J2458&lt;=0.2,0.2,IF(AND(J2458&gt;0.2,J2458&lt;=0.4),0.4,IF(AND(J2458&gt;0.4,J2458&lt;=0.6),0.6,IF(AND(J2458&gt;0.6,J2458&lt;=0.8),0.8,IF(AND(J2458&gt;0.8,J2458&lt;=1),1))))),REFERENCIAS!$C:$D,2,0)*VLOOKUP($J$2,PONDERADORES!A:P,IF(AND(INFORMACION!$T2458='REFERENCIAS RIESGO'!$C$36,INFORMACION!$F2458=REFERENCIAS!$C$24),16,IF(INFORMACION!$T2458='REFERENCIAS RIESGO'!$C$36,13,IF(INFORMACION!$F2458=REFERENCIAS!$C$24,10,7))),0)</f>
        <v>#REF!</v>
      </c>
      <c r="Y2458" s="68">
        <f>+VLOOKUP(M2458,REFERENCIAS!$C:$D,2,0)*VLOOKUP($M$2,PONDERADORES!$A$7:$G$9,7,0)+VLOOKUP(N2458,REFERENCIAS!$C:$D,2,0)*VLOOKUP($N$2,PONDERADORES!$A$7:$G$9,7,0)+VLOOKUP(O2458,REFERENCIAS!$C:$D,2,0)*VLOOKUP($O$2,PONDERADORES!$A$7:$G$9,7,0)</f>
        <v>0.2</v>
      </c>
      <c r="Z2458" s="2">
        <f>+VLOOKUP(IF(R2458&lt;0.1,0,IF(AND(R2458&gt;=0.1,R2458&lt;0.2),0.1,IF(AND(R2458&gt;=0.2,R2458&lt;0.3),0.2,IF(R2458&gt;0.3,0.3,)))),REFERENCIAS!$C:$D,2,0)*VLOOKUP($R$2,PONDERADORES!$A$11:$G$11,7,0)</f>
        <v>15</v>
      </c>
      <c r="AA2458" s="92"/>
      <c r="AB2458" s="95" t="e">
        <f t="shared" ca="1" si="151"/>
        <v>#REF!</v>
      </c>
      <c r="AC2458" s="23" t="e">
        <f ca="1">IF(AB2458&gt;REFERENCIAS!$C$62,REFERENCIAS!$B$62,IF(AND(AB2458&gt;=REFERENCIAS!$C$63,AB2458&lt;REFERENCIAS!$D$63),REFERENCIAS!$B$63,IF(AND(AB2458&gt;REFERENCIAS!$C$64,AB2458&lt;=REFERENCIAS!$D$64),REFERENCIAS!$B$64,IF(AND(AB2458&gt;=REFERENCIAS!$C$65,AB2458&lt;REFERENCIAS!$D$65),REFERENCIAS!$B$65, "Revisar"))))</f>
        <v>#REF!</v>
      </c>
      <c r="AD2458" s="94" t="e">
        <f ca="1">VLOOKUP(AC2458,REFERENCIAS!$B$62:$G$65,4,FALSE)</f>
        <v>#REF!</v>
      </c>
    </row>
    <row r="2459" spans="1:30" ht="17.25" x14ac:dyDescent="0.25">
      <c r="A2459" s="74"/>
      <c r="B2459" s="19"/>
      <c r="C2459" s="19"/>
      <c r="D2459" s="50"/>
      <c r="E2459" s="73"/>
      <c r="F2459" s="74"/>
      <c r="G2459" s="9"/>
      <c r="H2459" s="48"/>
      <c r="I2459" s="49">
        <f t="shared" ca="1" si="149"/>
        <v>2022</v>
      </c>
      <c r="J2459" s="22">
        <f t="shared" ca="1" si="148"/>
        <v>1</v>
      </c>
      <c r="K2459" s="19"/>
      <c r="L2459" s="73"/>
      <c r="M2459" s="74"/>
      <c r="N2459" s="19"/>
      <c r="O2459" s="73"/>
      <c r="P2459" s="82">
        <v>1</v>
      </c>
      <c r="Q2459" s="24">
        <v>1</v>
      </c>
      <c r="R2459" s="81">
        <f t="shared" si="150"/>
        <v>1</v>
      </c>
      <c r="S2459" s="87"/>
      <c r="T2459" s="19"/>
      <c r="U2459" s="25"/>
      <c r="V2459" s="25"/>
      <c r="W2459" s="81"/>
      <c r="X2459" s="91" t="e">
        <f ca="1">+VLOOKUP(#REF!,REFERENCIAS!$C:$D,2,0)*VLOOKUP(#REF!,PONDERADORES!A:P,IF(AND(INFORMACION!$T2459='REFERENCIAS RIESGO'!$C$36,INFORMACION!$F2459=REFERENCIAS!$C$24),16,IF(INFORMACION!$T2459='REFERENCIAS RIESGO'!$C$36,13,IF(INFORMACION!$F2459=REFERENCIAS!$C$24,10,7))),0)+VLOOKUP(K2459,REFERENCIAS!$C:$D,2,0)*VLOOKUP($K$2,PONDERADORES!A:P,IF(AND(INFORMACION!$T2459='REFERENCIAS RIESGO'!$C$36,INFORMACION!$F2459=REFERENCIAS!$C$24),16,IF(INFORMACION!$T2459='REFERENCIAS RIESGO'!$C$36,13,IF(INFORMACION!$F2459=REFERENCIAS!$C$24,10,7))),0)+VLOOKUP(L2459,REFERENCIAS!$C:$D,2,0)*VLOOKUP($L$2,PONDERADORES!A:P,IF(AND(INFORMACION!$T2459='REFERENCIAS RIESGO'!$C$36,INFORMACION!$F2459=REFERENCIAS!$C$24),16,IF(INFORMACION!$T2459='REFERENCIAS RIESGO'!$C$36,13,IF(INFORMACION!$F2459=REFERENCIAS!$C$24,10,7))),0)+VLOOKUP(F2459,REFERENCIAS!$C:$D,2,0)*VLOOKUP($F$2,PONDERADORES!A:P,IF(AND(INFORMACION!$T2459='REFERENCIAS RIESGO'!$C$36,INFORMACION!$F2459=REFERENCIAS!$C$24),16,IF(INFORMACION!$T2459='REFERENCIAS RIESGO'!$C$36,13,IF(INFORMACION!$F2459=REFERENCIAS!$C$24,10,7))),0)+VLOOKUP(T2459,REFERENCIAS!$C:$D,2,0)*VLOOKUP($T$2,PONDERADORES!A:P,IF(AND(INFORMACION!$T2459='REFERENCIAS RIESGO'!$C$36,INFORMACION!$F2459=REFERENCIAS!$C$24),16,IF(INFORMACION!$T2459='REFERENCIAS RIESGO'!$C$36,13,IF(INFORMACION!$F2459=REFERENCIAS!$C$24,10,7))),0)+VLOOKUP(IF(J2459&lt;=0.2,0.2,IF(AND(J2459&gt;0.2,J2459&lt;=0.4),0.4,IF(AND(J2459&gt;0.4,J2459&lt;=0.6),0.6,IF(AND(J2459&gt;0.6,J2459&lt;=0.8),0.8,IF(AND(J2459&gt;0.8,J2459&lt;=1),1))))),REFERENCIAS!$C:$D,2,0)*VLOOKUP($J$2,PONDERADORES!A:P,IF(AND(INFORMACION!$T2459='REFERENCIAS RIESGO'!$C$36,INFORMACION!$F2459=REFERENCIAS!$C$24),16,IF(INFORMACION!$T2459='REFERENCIAS RIESGO'!$C$36,13,IF(INFORMACION!$F2459=REFERENCIAS!$C$24,10,7))),0)</f>
        <v>#REF!</v>
      </c>
      <c r="Y2459" s="68">
        <f>+VLOOKUP(M2459,REFERENCIAS!$C:$D,2,0)*VLOOKUP($M$2,PONDERADORES!$A$7:$G$9,7,0)+VLOOKUP(N2459,REFERENCIAS!$C:$D,2,0)*VLOOKUP($N$2,PONDERADORES!$A$7:$G$9,7,0)+VLOOKUP(O2459,REFERENCIAS!$C:$D,2,0)*VLOOKUP($O$2,PONDERADORES!$A$7:$G$9,7,0)</f>
        <v>0.2</v>
      </c>
      <c r="Z2459" s="2">
        <f>+VLOOKUP(IF(R2459&lt;0.1,0,IF(AND(R2459&gt;=0.1,R2459&lt;0.2),0.1,IF(AND(R2459&gt;=0.2,R2459&lt;0.3),0.2,IF(R2459&gt;0.3,0.3,)))),REFERENCIAS!$C:$D,2,0)*VLOOKUP($R$2,PONDERADORES!$A$11:$G$11,7,0)</f>
        <v>15</v>
      </c>
      <c r="AA2459" s="92"/>
      <c r="AB2459" s="95" t="e">
        <f t="shared" ca="1" si="151"/>
        <v>#REF!</v>
      </c>
      <c r="AC2459" s="23" t="e">
        <f ca="1">IF(AB2459&gt;REFERENCIAS!$C$62,REFERENCIAS!$B$62,IF(AND(AB2459&gt;=REFERENCIAS!$C$63,AB2459&lt;REFERENCIAS!$D$63),REFERENCIAS!$B$63,IF(AND(AB2459&gt;REFERENCIAS!$C$64,AB2459&lt;=REFERENCIAS!$D$64),REFERENCIAS!$B$64,IF(AND(AB2459&gt;=REFERENCIAS!$C$65,AB2459&lt;REFERENCIAS!$D$65),REFERENCIAS!$B$65, "Revisar"))))</f>
        <v>#REF!</v>
      </c>
      <c r="AD2459" s="94" t="e">
        <f ca="1">VLOOKUP(AC2459,REFERENCIAS!$B$62:$G$65,4,FALSE)</f>
        <v>#REF!</v>
      </c>
    </row>
    <row r="2460" spans="1:30" ht="17.25" x14ac:dyDescent="0.25">
      <c r="A2460" s="74"/>
      <c r="B2460" s="19"/>
      <c r="C2460" s="19"/>
      <c r="D2460" s="50"/>
      <c r="E2460" s="73"/>
      <c r="F2460" s="74"/>
      <c r="G2460" s="9"/>
      <c r="H2460" s="48"/>
      <c r="I2460" s="49">
        <f t="shared" ca="1" si="149"/>
        <v>2022</v>
      </c>
      <c r="J2460" s="22">
        <f t="shared" ca="1" si="148"/>
        <v>1</v>
      </c>
      <c r="K2460" s="19"/>
      <c r="L2460" s="73"/>
      <c r="M2460" s="74"/>
      <c r="N2460" s="19"/>
      <c r="O2460" s="73"/>
      <c r="P2460" s="82">
        <v>1</v>
      </c>
      <c r="Q2460" s="24">
        <v>1</v>
      </c>
      <c r="R2460" s="81">
        <f t="shared" si="150"/>
        <v>1</v>
      </c>
      <c r="S2460" s="87"/>
      <c r="T2460" s="19"/>
      <c r="U2460" s="25"/>
      <c r="V2460" s="25"/>
      <c r="W2460" s="81"/>
      <c r="X2460" s="91" t="e">
        <f ca="1">+VLOOKUP(#REF!,REFERENCIAS!$C:$D,2,0)*VLOOKUP(#REF!,PONDERADORES!A:P,IF(AND(INFORMACION!$T2460='REFERENCIAS RIESGO'!$C$36,INFORMACION!$F2460=REFERENCIAS!$C$24),16,IF(INFORMACION!$T2460='REFERENCIAS RIESGO'!$C$36,13,IF(INFORMACION!$F2460=REFERENCIAS!$C$24,10,7))),0)+VLOOKUP(K2460,REFERENCIAS!$C:$D,2,0)*VLOOKUP($K$2,PONDERADORES!A:P,IF(AND(INFORMACION!$T2460='REFERENCIAS RIESGO'!$C$36,INFORMACION!$F2460=REFERENCIAS!$C$24),16,IF(INFORMACION!$T2460='REFERENCIAS RIESGO'!$C$36,13,IF(INFORMACION!$F2460=REFERENCIAS!$C$24,10,7))),0)+VLOOKUP(L2460,REFERENCIAS!$C:$D,2,0)*VLOOKUP($L$2,PONDERADORES!A:P,IF(AND(INFORMACION!$T2460='REFERENCIAS RIESGO'!$C$36,INFORMACION!$F2460=REFERENCIAS!$C$24),16,IF(INFORMACION!$T2460='REFERENCIAS RIESGO'!$C$36,13,IF(INFORMACION!$F2460=REFERENCIAS!$C$24,10,7))),0)+VLOOKUP(F2460,REFERENCIAS!$C:$D,2,0)*VLOOKUP($F$2,PONDERADORES!A:P,IF(AND(INFORMACION!$T2460='REFERENCIAS RIESGO'!$C$36,INFORMACION!$F2460=REFERENCIAS!$C$24),16,IF(INFORMACION!$T2460='REFERENCIAS RIESGO'!$C$36,13,IF(INFORMACION!$F2460=REFERENCIAS!$C$24,10,7))),0)+VLOOKUP(T2460,REFERENCIAS!$C:$D,2,0)*VLOOKUP($T$2,PONDERADORES!A:P,IF(AND(INFORMACION!$T2460='REFERENCIAS RIESGO'!$C$36,INFORMACION!$F2460=REFERENCIAS!$C$24),16,IF(INFORMACION!$T2460='REFERENCIAS RIESGO'!$C$36,13,IF(INFORMACION!$F2460=REFERENCIAS!$C$24,10,7))),0)+VLOOKUP(IF(J2460&lt;=0.2,0.2,IF(AND(J2460&gt;0.2,J2460&lt;=0.4),0.4,IF(AND(J2460&gt;0.4,J2460&lt;=0.6),0.6,IF(AND(J2460&gt;0.6,J2460&lt;=0.8),0.8,IF(AND(J2460&gt;0.8,J2460&lt;=1),1))))),REFERENCIAS!$C:$D,2,0)*VLOOKUP($J$2,PONDERADORES!A:P,IF(AND(INFORMACION!$T2460='REFERENCIAS RIESGO'!$C$36,INFORMACION!$F2460=REFERENCIAS!$C$24),16,IF(INFORMACION!$T2460='REFERENCIAS RIESGO'!$C$36,13,IF(INFORMACION!$F2460=REFERENCIAS!$C$24,10,7))),0)</f>
        <v>#REF!</v>
      </c>
      <c r="Y2460" s="68">
        <f>+VLOOKUP(M2460,REFERENCIAS!$C:$D,2,0)*VLOOKUP($M$2,PONDERADORES!$A$7:$G$9,7,0)+VLOOKUP(N2460,REFERENCIAS!$C:$D,2,0)*VLOOKUP($N$2,PONDERADORES!$A$7:$G$9,7,0)+VLOOKUP(O2460,REFERENCIAS!$C:$D,2,0)*VLOOKUP($O$2,PONDERADORES!$A$7:$G$9,7,0)</f>
        <v>0.2</v>
      </c>
      <c r="Z2460" s="2">
        <f>+VLOOKUP(IF(R2460&lt;0.1,0,IF(AND(R2460&gt;=0.1,R2460&lt;0.2),0.1,IF(AND(R2460&gt;=0.2,R2460&lt;0.3),0.2,IF(R2460&gt;0.3,0.3,)))),REFERENCIAS!$C:$D,2,0)*VLOOKUP($R$2,PONDERADORES!$A$11:$G$11,7,0)</f>
        <v>15</v>
      </c>
      <c r="AA2460" s="92"/>
      <c r="AB2460" s="95" t="e">
        <f t="shared" ca="1" si="151"/>
        <v>#REF!</v>
      </c>
      <c r="AC2460" s="23" t="e">
        <f ca="1">IF(AB2460&gt;REFERENCIAS!$C$62,REFERENCIAS!$B$62,IF(AND(AB2460&gt;=REFERENCIAS!$C$63,AB2460&lt;REFERENCIAS!$D$63),REFERENCIAS!$B$63,IF(AND(AB2460&gt;REFERENCIAS!$C$64,AB2460&lt;=REFERENCIAS!$D$64),REFERENCIAS!$B$64,IF(AND(AB2460&gt;=REFERENCIAS!$C$65,AB2460&lt;REFERENCIAS!$D$65),REFERENCIAS!$B$65, "Revisar"))))</f>
        <v>#REF!</v>
      </c>
      <c r="AD2460" s="94" t="e">
        <f ca="1">VLOOKUP(AC2460,REFERENCIAS!$B$62:$G$65,4,FALSE)</f>
        <v>#REF!</v>
      </c>
    </row>
    <row r="2461" spans="1:30" ht="17.25" x14ac:dyDescent="0.25">
      <c r="A2461" s="74"/>
      <c r="B2461" s="19"/>
      <c r="C2461" s="19"/>
      <c r="D2461" s="50"/>
      <c r="E2461" s="73"/>
      <c r="F2461" s="74"/>
      <c r="G2461" s="9"/>
      <c r="H2461" s="48"/>
      <c r="I2461" s="49">
        <f t="shared" ca="1" si="149"/>
        <v>2022</v>
      </c>
      <c r="J2461" s="22">
        <f t="shared" ca="1" si="148"/>
        <v>1</v>
      </c>
      <c r="K2461" s="19"/>
      <c r="L2461" s="73"/>
      <c r="M2461" s="74"/>
      <c r="N2461" s="19"/>
      <c r="O2461" s="73"/>
      <c r="P2461" s="82">
        <v>1</v>
      </c>
      <c r="Q2461" s="24">
        <v>1</v>
      </c>
      <c r="R2461" s="81">
        <f t="shared" si="150"/>
        <v>1</v>
      </c>
      <c r="S2461" s="87"/>
      <c r="T2461" s="19"/>
      <c r="U2461" s="25"/>
      <c r="V2461" s="25"/>
      <c r="W2461" s="81"/>
      <c r="X2461" s="91" t="e">
        <f ca="1">+VLOOKUP(#REF!,REFERENCIAS!$C:$D,2,0)*VLOOKUP(#REF!,PONDERADORES!A:P,IF(AND(INFORMACION!$T2461='REFERENCIAS RIESGO'!$C$36,INFORMACION!$F2461=REFERENCIAS!$C$24),16,IF(INFORMACION!$T2461='REFERENCIAS RIESGO'!$C$36,13,IF(INFORMACION!$F2461=REFERENCIAS!$C$24,10,7))),0)+VLOOKUP(K2461,REFERENCIAS!$C:$D,2,0)*VLOOKUP($K$2,PONDERADORES!A:P,IF(AND(INFORMACION!$T2461='REFERENCIAS RIESGO'!$C$36,INFORMACION!$F2461=REFERENCIAS!$C$24),16,IF(INFORMACION!$T2461='REFERENCIAS RIESGO'!$C$36,13,IF(INFORMACION!$F2461=REFERENCIAS!$C$24,10,7))),0)+VLOOKUP(L2461,REFERENCIAS!$C:$D,2,0)*VLOOKUP($L$2,PONDERADORES!A:P,IF(AND(INFORMACION!$T2461='REFERENCIAS RIESGO'!$C$36,INFORMACION!$F2461=REFERENCIAS!$C$24),16,IF(INFORMACION!$T2461='REFERENCIAS RIESGO'!$C$36,13,IF(INFORMACION!$F2461=REFERENCIAS!$C$24,10,7))),0)+VLOOKUP(F2461,REFERENCIAS!$C:$D,2,0)*VLOOKUP($F$2,PONDERADORES!A:P,IF(AND(INFORMACION!$T2461='REFERENCIAS RIESGO'!$C$36,INFORMACION!$F2461=REFERENCIAS!$C$24),16,IF(INFORMACION!$T2461='REFERENCIAS RIESGO'!$C$36,13,IF(INFORMACION!$F2461=REFERENCIAS!$C$24,10,7))),0)+VLOOKUP(T2461,REFERENCIAS!$C:$D,2,0)*VLOOKUP($T$2,PONDERADORES!A:P,IF(AND(INFORMACION!$T2461='REFERENCIAS RIESGO'!$C$36,INFORMACION!$F2461=REFERENCIAS!$C$24),16,IF(INFORMACION!$T2461='REFERENCIAS RIESGO'!$C$36,13,IF(INFORMACION!$F2461=REFERENCIAS!$C$24,10,7))),0)+VLOOKUP(IF(J2461&lt;=0.2,0.2,IF(AND(J2461&gt;0.2,J2461&lt;=0.4),0.4,IF(AND(J2461&gt;0.4,J2461&lt;=0.6),0.6,IF(AND(J2461&gt;0.6,J2461&lt;=0.8),0.8,IF(AND(J2461&gt;0.8,J2461&lt;=1),1))))),REFERENCIAS!$C:$D,2,0)*VLOOKUP($J$2,PONDERADORES!A:P,IF(AND(INFORMACION!$T2461='REFERENCIAS RIESGO'!$C$36,INFORMACION!$F2461=REFERENCIAS!$C$24),16,IF(INFORMACION!$T2461='REFERENCIAS RIESGO'!$C$36,13,IF(INFORMACION!$F2461=REFERENCIAS!$C$24,10,7))),0)</f>
        <v>#REF!</v>
      </c>
      <c r="Y2461" s="68">
        <f>+VLOOKUP(M2461,REFERENCIAS!$C:$D,2,0)*VLOOKUP($M$2,PONDERADORES!$A$7:$G$9,7,0)+VLOOKUP(N2461,REFERENCIAS!$C:$D,2,0)*VLOOKUP($N$2,PONDERADORES!$A$7:$G$9,7,0)+VLOOKUP(O2461,REFERENCIAS!$C:$D,2,0)*VLOOKUP($O$2,PONDERADORES!$A$7:$G$9,7,0)</f>
        <v>0.2</v>
      </c>
      <c r="Z2461" s="2">
        <f>+VLOOKUP(IF(R2461&lt;0.1,0,IF(AND(R2461&gt;=0.1,R2461&lt;0.2),0.1,IF(AND(R2461&gt;=0.2,R2461&lt;0.3),0.2,IF(R2461&gt;0.3,0.3,)))),REFERENCIAS!$C:$D,2,0)*VLOOKUP($R$2,PONDERADORES!$A$11:$G$11,7,0)</f>
        <v>15</v>
      </c>
      <c r="AA2461" s="92"/>
      <c r="AB2461" s="95" t="e">
        <f t="shared" ca="1" si="151"/>
        <v>#REF!</v>
      </c>
      <c r="AC2461" s="23" t="e">
        <f ca="1">IF(AB2461&gt;REFERENCIAS!$C$62,REFERENCIAS!$B$62,IF(AND(AB2461&gt;=REFERENCIAS!$C$63,AB2461&lt;REFERENCIAS!$D$63),REFERENCIAS!$B$63,IF(AND(AB2461&gt;REFERENCIAS!$C$64,AB2461&lt;=REFERENCIAS!$D$64),REFERENCIAS!$B$64,IF(AND(AB2461&gt;=REFERENCIAS!$C$65,AB2461&lt;REFERENCIAS!$D$65),REFERENCIAS!$B$65, "Revisar"))))</f>
        <v>#REF!</v>
      </c>
      <c r="AD2461" s="94" t="e">
        <f ca="1">VLOOKUP(AC2461,REFERENCIAS!$B$62:$G$65,4,FALSE)</f>
        <v>#REF!</v>
      </c>
    </row>
    <row r="2462" spans="1:30" ht="17.25" x14ac:dyDescent="0.25">
      <c r="A2462" s="74"/>
      <c r="B2462" s="19"/>
      <c r="C2462" s="19"/>
      <c r="D2462" s="50"/>
      <c r="E2462" s="73"/>
      <c r="F2462" s="74"/>
      <c r="G2462" s="9"/>
      <c r="H2462" s="48"/>
      <c r="I2462" s="49">
        <f t="shared" ca="1" si="149"/>
        <v>2022</v>
      </c>
      <c r="J2462" s="22">
        <f t="shared" ca="1" si="148"/>
        <v>1</v>
      </c>
      <c r="K2462" s="19"/>
      <c r="L2462" s="73"/>
      <c r="M2462" s="74"/>
      <c r="N2462" s="19"/>
      <c r="O2462" s="73"/>
      <c r="P2462" s="82">
        <v>1</v>
      </c>
      <c r="Q2462" s="24">
        <v>1</v>
      </c>
      <c r="R2462" s="81">
        <f t="shared" si="150"/>
        <v>1</v>
      </c>
      <c r="S2462" s="87"/>
      <c r="T2462" s="19"/>
      <c r="U2462" s="25"/>
      <c r="V2462" s="25"/>
      <c r="W2462" s="81"/>
      <c r="X2462" s="91" t="e">
        <f ca="1">+VLOOKUP(#REF!,REFERENCIAS!$C:$D,2,0)*VLOOKUP(#REF!,PONDERADORES!A:P,IF(AND(INFORMACION!$T2462='REFERENCIAS RIESGO'!$C$36,INFORMACION!$F2462=REFERENCIAS!$C$24),16,IF(INFORMACION!$T2462='REFERENCIAS RIESGO'!$C$36,13,IF(INFORMACION!$F2462=REFERENCIAS!$C$24,10,7))),0)+VLOOKUP(K2462,REFERENCIAS!$C:$D,2,0)*VLOOKUP($K$2,PONDERADORES!A:P,IF(AND(INFORMACION!$T2462='REFERENCIAS RIESGO'!$C$36,INFORMACION!$F2462=REFERENCIAS!$C$24),16,IF(INFORMACION!$T2462='REFERENCIAS RIESGO'!$C$36,13,IF(INFORMACION!$F2462=REFERENCIAS!$C$24,10,7))),0)+VLOOKUP(L2462,REFERENCIAS!$C:$D,2,0)*VLOOKUP($L$2,PONDERADORES!A:P,IF(AND(INFORMACION!$T2462='REFERENCIAS RIESGO'!$C$36,INFORMACION!$F2462=REFERENCIAS!$C$24),16,IF(INFORMACION!$T2462='REFERENCIAS RIESGO'!$C$36,13,IF(INFORMACION!$F2462=REFERENCIAS!$C$24,10,7))),0)+VLOOKUP(F2462,REFERENCIAS!$C:$D,2,0)*VLOOKUP($F$2,PONDERADORES!A:P,IF(AND(INFORMACION!$T2462='REFERENCIAS RIESGO'!$C$36,INFORMACION!$F2462=REFERENCIAS!$C$24),16,IF(INFORMACION!$T2462='REFERENCIAS RIESGO'!$C$36,13,IF(INFORMACION!$F2462=REFERENCIAS!$C$24,10,7))),0)+VLOOKUP(T2462,REFERENCIAS!$C:$D,2,0)*VLOOKUP($T$2,PONDERADORES!A:P,IF(AND(INFORMACION!$T2462='REFERENCIAS RIESGO'!$C$36,INFORMACION!$F2462=REFERENCIAS!$C$24),16,IF(INFORMACION!$T2462='REFERENCIAS RIESGO'!$C$36,13,IF(INFORMACION!$F2462=REFERENCIAS!$C$24,10,7))),0)+VLOOKUP(IF(J2462&lt;=0.2,0.2,IF(AND(J2462&gt;0.2,J2462&lt;=0.4),0.4,IF(AND(J2462&gt;0.4,J2462&lt;=0.6),0.6,IF(AND(J2462&gt;0.6,J2462&lt;=0.8),0.8,IF(AND(J2462&gt;0.8,J2462&lt;=1),1))))),REFERENCIAS!$C:$D,2,0)*VLOOKUP($J$2,PONDERADORES!A:P,IF(AND(INFORMACION!$T2462='REFERENCIAS RIESGO'!$C$36,INFORMACION!$F2462=REFERENCIAS!$C$24),16,IF(INFORMACION!$T2462='REFERENCIAS RIESGO'!$C$36,13,IF(INFORMACION!$F2462=REFERENCIAS!$C$24,10,7))),0)</f>
        <v>#REF!</v>
      </c>
      <c r="Y2462" s="68">
        <f>+VLOOKUP(M2462,REFERENCIAS!$C:$D,2,0)*VLOOKUP($M$2,PONDERADORES!$A$7:$G$9,7,0)+VLOOKUP(N2462,REFERENCIAS!$C:$D,2,0)*VLOOKUP($N$2,PONDERADORES!$A$7:$G$9,7,0)+VLOOKUP(O2462,REFERENCIAS!$C:$D,2,0)*VLOOKUP($O$2,PONDERADORES!$A$7:$G$9,7,0)</f>
        <v>0.2</v>
      </c>
      <c r="Z2462" s="2">
        <f>+VLOOKUP(IF(R2462&lt;0.1,0,IF(AND(R2462&gt;=0.1,R2462&lt;0.2),0.1,IF(AND(R2462&gt;=0.2,R2462&lt;0.3),0.2,IF(R2462&gt;0.3,0.3,)))),REFERENCIAS!$C:$D,2,0)*VLOOKUP($R$2,PONDERADORES!$A$11:$G$11,7,0)</f>
        <v>15</v>
      </c>
      <c r="AA2462" s="92"/>
      <c r="AB2462" s="95" t="e">
        <f t="shared" ca="1" si="151"/>
        <v>#REF!</v>
      </c>
      <c r="AC2462" s="23" t="e">
        <f ca="1">IF(AB2462&gt;REFERENCIAS!$C$62,REFERENCIAS!$B$62,IF(AND(AB2462&gt;=REFERENCIAS!$C$63,AB2462&lt;REFERENCIAS!$D$63),REFERENCIAS!$B$63,IF(AND(AB2462&gt;REFERENCIAS!$C$64,AB2462&lt;=REFERENCIAS!$D$64),REFERENCIAS!$B$64,IF(AND(AB2462&gt;=REFERENCIAS!$C$65,AB2462&lt;REFERENCIAS!$D$65),REFERENCIAS!$B$65, "Revisar"))))</f>
        <v>#REF!</v>
      </c>
      <c r="AD2462" s="94" t="e">
        <f ca="1">VLOOKUP(AC2462,REFERENCIAS!$B$62:$G$65,4,FALSE)</f>
        <v>#REF!</v>
      </c>
    </row>
    <row r="2463" spans="1:30" ht="17.25" x14ac:dyDescent="0.25">
      <c r="A2463" s="74"/>
      <c r="B2463" s="19"/>
      <c r="C2463" s="19"/>
      <c r="D2463" s="50"/>
      <c r="E2463" s="73"/>
      <c r="F2463" s="74"/>
      <c r="G2463" s="9"/>
      <c r="H2463" s="48"/>
      <c r="I2463" s="49">
        <f t="shared" ca="1" si="149"/>
        <v>2022</v>
      </c>
      <c r="J2463" s="22">
        <f t="shared" ca="1" si="148"/>
        <v>1</v>
      </c>
      <c r="K2463" s="19"/>
      <c r="L2463" s="73"/>
      <c r="M2463" s="74"/>
      <c r="N2463" s="19"/>
      <c r="O2463" s="73"/>
      <c r="P2463" s="82">
        <v>1</v>
      </c>
      <c r="Q2463" s="24">
        <v>1</v>
      </c>
      <c r="R2463" s="81">
        <f t="shared" si="150"/>
        <v>1</v>
      </c>
      <c r="S2463" s="87"/>
      <c r="T2463" s="19"/>
      <c r="U2463" s="25"/>
      <c r="V2463" s="25"/>
      <c r="W2463" s="81"/>
      <c r="X2463" s="91" t="e">
        <f ca="1">+VLOOKUP(#REF!,REFERENCIAS!$C:$D,2,0)*VLOOKUP(#REF!,PONDERADORES!A:P,IF(AND(INFORMACION!$T2463='REFERENCIAS RIESGO'!$C$36,INFORMACION!$F2463=REFERENCIAS!$C$24),16,IF(INFORMACION!$T2463='REFERENCIAS RIESGO'!$C$36,13,IF(INFORMACION!$F2463=REFERENCIAS!$C$24,10,7))),0)+VLOOKUP(K2463,REFERENCIAS!$C:$D,2,0)*VLOOKUP($K$2,PONDERADORES!A:P,IF(AND(INFORMACION!$T2463='REFERENCIAS RIESGO'!$C$36,INFORMACION!$F2463=REFERENCIAS!$C$24),16,IF(INFORMACION!$T2463='REFERENCIAS RIESGO'!$C$36,13,IF(INFORMACION!$F2463=REFERENCIAS!$C$24,10,7))),0)+VLOOKUP(L2463,REFERENCIAS!$C:$D,2,0)*VLOOKUP($L$2,PONDERADORES!A:P,IF(AND(INFORMACION!$T2463='REFERENCIAS RIESGO'!$C$36,INFORMACION!$F2463=REFERENCIAS!$C$24),16,IF(INFORMACION!$T2463='REFERENCIAS RIESGO'!$C$36,13,IF(INFORMACION!$F2463=REFERENCIAS!$C$24,10,7))),0)+VLOOKUP(F2463,REFERENCIAS!$C:$D,2,0)*VLOOKUP($F$2,PONDERADORES!A:P,IF(AND(INFORMACION!$T2463='REFERENCIAS RIESGO'!$C$36,INFORMACION!$F2463=REFERENCIAS!$C$24),16,IF(INFORMACION!$T2463='REFERENCIAS RIESGO'!$C$36,13,IF(INFORMACION!$F2463=REFERENCIAS!$C$24,10,7))),0)+VLOOKUP(T2463,REFERENCIAS!$C:$D,2,0)*VLOOKUP($T$2,PONDERADORES!A:P,IF(AND(INFORMACION!$T2463='REFERENCIAS RIESGO'!$C$36,INFORMACION!$F2463=REFERENCIAS!$C$24),16,IF(INFORMACION!$T2463='REFERENCIAS RIESGO'!$C$36,13,IF(INFORMACION!$F2463=REFERENCIAS!$C$24,10,7))),0)+VLOOKUP(IF(J2463&lt;=0.2,0.2,IF(AND(J2463&gt;0.2,J2463&lt;=0.4),0.4,IF(AND(J2463&gt;0.4,J2463&lt;=0.6),0.6,IF(AND(J2463&gt;0.6,J2463&lt;=0.8),0.8,IF(AND(J2463&gt;0.8,J2463&lt;=1),1))))),REFERENCIAS!$C:$D,2,0)*VLOOKUP($J$2,PONDERADORES!A:P,IF(AND(INFORMACION!$T2463='REFERENCIAS RIESGO'!$C$36,INFORMACION!$F2463=REFERENCIAS!$C$24),16,IF(INFORMACION!$T2463='REFERENCIAS RIESGO'!$C$36,13,IF(INFORMACION!$F2463=REFERENCIAS!$C$24,10,7))),0)</f>
        <v>#REF!</v>
      </c>
      <c r="Y2463" s="68">
        <f>+VLOOKUP(M2463,REFERENCIAS!$C:$D,2,0)*VLOOKUP($M$2,PONDERADORES!$A$7:$G$9,7,0)+VLOOKUP(N2463,REFERENCIAS!$C:$D,2,0)*VLOOKUP($N$2,PONDERADORES!$A$7:$G$9,7,0)+VLOOKUP(O2463,REFERENCIAS!$C:$D,2,0)*VLOOKUP($O$2,PONDERADORES!$A$7:$G$9,7,0)</f>
        <v>0.2</v>
      </c>
      <c r="Z2463" s="2">
        <f>+VLOOKUP(IF(R2463&lt;0.1,0,IF(AND(R2463&gt;=0.1,R2463&lt;0.2),0.1,IF(AND(R2463&gt;=0.2,R2463&lt;0.3),0.2,IF(R2463&gt;0.3,0.3,)))),REFERENCIAS!$C:$D,2,0)*VLOOKUP($R$2,PONDERADORES!$A$11:$G$11,7,0)</f>
        <v>15</v>
      </c>
      <c r="AA2463" s="92"/>
      <c r="AB2463" s="95" t="e">
        <f t="shared" ca="1" si="151"/>
        <v>#REF!</v>
      </c>
      <c r="AC2463" s="23" t="e">
        <f ca="1">IF(AB2463&gt;REFERENCIAS!$C$62,REFERENCIAS!$B$62,IF(AND(AB2463&gt;=REFERENCIAS!$C$63,AB2463&lt;REFERENCIAS!$D$63),REFERENCIAS!$B$63,IF(AND(AB2463&gt;REFERENCIAS!$C$64,AB2463&lt;=REFERENCIAS!$D$64),REFERENCIAS!$B$64,IF(AND(AB2463&gt;=REFERENCIAS!$C$65,AB2463&lt;REFERENCIAS!$D$65),REFERENCIAS!$B$65, "Revisar"))))</f>
        <v>#REF!</v>
      </c>
      <c r="AD2463" s="94" t="e">
        <f ca="1">VLOOKUP(AC2463,REFERENCIAS!$B$62:$G$65,4,FALSE)</f>
        <v>#REF!</v>
      </c>
    </row>
    <row r="2464" spans="1:30" ht="17.25" x14ac:dyDescent="0.25">
      <c r="A2464" s="74"/>
      <c r="B2464" s="19"/>
      <c r="C2464" s="19"/>
      <c r="D2464" s="50"/>
      <c r="E2464" s="73"/>
      <c r="F2464" s="74"/>
      <c r="G2464" s="9"/>
      <c r="H2464" s="48"/>
      <c r="I2464" s="49">
        <f t="shared" ca="1" si="149"/>
        <v>2022</v>
      </c>
      <c r="J2464" s="22">
        <f t="shared" ca="1" si="148"/>
        <v>1</v>
      </c>
      <c r="K2464" s="19"/>
      <c r="L2464" s="73"/>
      <c r="M2464" s="74"/>
      <c r="N2464" s="19"/>
      <c r="O2464" s="73"/>
      <c r="P2464" s="82">
        <v>1</v>
      </c>
      <c r="Q2464" s="24">
        <v>1</v>
      </c>
      <c r="R2464" s="81">
        <f t="shared" si="150"/>
        <v>1</v>
      </c>
      <c r="S2464" s="87"/>
      <c r="T2464" s="19"/>
      <c r="U2464" s="25"/>
      <c r="V2464" s="25"/>
      <c r="W2464" s="81"/>
      <c r="X2464" s="91" t="e">
        <f ca="1">+VLOOKUP(#REF!,REFERENCIAS!$C:$D,2,0)*VLOOKUP(#REF!,PONDERADORES!A:P,IF(AND(INFORMACION!$T2464='REFERENCIAS RIESGO'!$C$36,INFORMACION!$F2464=REFERENCIAS!$C$24),16,IF(INFORMACION!$T2464='REFERENCIAS RIESGO'!$C$36,13,IF(INFORMACION!$F2464=REFERENCIAS!$C$24,10,7))),0)+VLOOKUP(K2464,REFERENCIAS!$C:$D,2,0)*VLOOKUP($K$2,PONDERADORES!A:P,IF(AND(INFORMACION!$T2464='REFERENCIAS RIESGO'!$C$36,INFORMACION!$F2464=REFERENCIAS!$C$24),16,IF(INFORMACION!$T2464='REFERENCIAS RIESGO'!$C$36,13,IF(INFORMACION!$F2464=REFERENCIAS!$C$24,10,7))),0)+VLOOKUP(L2464,REFERENCIAS!$C:$D,2,0)*VLOOKUP($L$2,PONDERADORES!A:P,IF(AND(INFORMACION!$T2464='REFERENCIAS RIESGO'!$C$36,INFORMACION!$F2464=REFERENCIAS!$C$24),16,IF(INFORMACION!$T2464='REFERENCIAS RIESGO'!$C$36,13,IF(INFORMACION!$F2464=REFERENCIAS!$C$24,10,7))),0)+VLOOKUP(F2464,REFERENCIAS!$C:$D,2,0)*VLOOKUP($F$2,PONDERADORES!A:P,IF(AND(INFORMACION!$T2464='REFERENCIAS RIESGO'!$C$36,INFORMACION!$F2464=REFERENCIAS!$C$24),16,IF(INFORMACION!$T2464='REFERENCIAS RIESGO'!$C$36,13,IF(INFORMACION!$F2464=REFERENCIAS!$C$24,10,7))),0)+VLOOKUP(T2464,REFERENCIAS!$C:$D,2,0)*VLOOKUP($T$2,PONDERADORES!A:P,IF(AND(INFORMACION!$T2464='REFERENCIAS RIESGO'!$C$36,INFORMACION!$F2464=REFERENCIAS!$C$24),16,IF(INFORMACION!$T2464='REFERENCIAS RIESGO'!$C$36,13,IF(INFORMACION!$F2464=REFERENCIAS!$C$24,10,7))),0)+VLOOKUP(IF(J2464&lt;=0.2,0.2,IF(AND(J2464&gt;0.2,J2464&lt;=0.4),0.4,IF(AND(J2464&gt;0.4,J2464&lt;=0.6),0.6,IF(AND(J2464&gt;0.6,J2464&lt;=0.8),0.8,IF(AND(J2464&gt;0.8,J2464&lt;=1),1))))),REFERENCIAS!$C:$D,2,0)*VLOOKUP($J$2,PONDERADORES!A:P,IF(AND(INFORMACION!$T2464='REFERENCIAS RIESGO'!$C$36,INFORMACION!$F2464=REFERENCIAS!$C$24),16,IF(INFORMACION!$T2464='REFERENCIAS RIESGO'!$C$36,13,IF(INFORMACION!$F2464=REFERENCIAS!$C$24,10,7))),0)</f>
        <v>#REF!</v>
      </c>
      <c r="Y2464" s="68">
        <f>+VLOOKUP(M2464,REFERENCIAS!$C:$D,2,0)*VLOOKUP($M$2,PONDERADORES!$A$7:$G$9,7,0)+VLOOKUP(N2464,REFERENCIAS!$C:$D,2,0)*VLOOKUP($N$2,PONDERADORES!$A$7:$G$9,7,0)+VLOOKUP(O2464,REFERENCIAS!$C:$D,2,0)*VLOOKUP($O$2,PONDERADORES!$A$7:$G$9,7,0)</f>
        <v>0.2</v>
      </c>
      <c r="Z2464" s="2">
        <f>+VLOOKUP(IF(R2464&lt;0.1,0,IF(AND(R2464&gt;=0.1,R2464&lt;0.2),0.1,IF(AND(R2464&gt;=0.2,R2464&lt;0.3),0.2,IF(R2464&gt;0.3,0.3,)))),REFERENCIAS!$C:$D,2,0)*VLOOKUP($R$2,PONDERADORES!$A$11:$G$11,7,0)</f>
        <v>15</v>
      </c>
      <c r="AA2464" s="92"/>
      <c r="AB2464" s="95" t="e">
        <f t="shared" ca="1" si="151"/>
        <v>#REF!</v>
      </c>
      <c r="AC2464" s="23" t="e">
        <f ca="1">IF(AB2464&gt;REFERENCIAS!$C$62,REFERENCIAS!$B$62,IF(AND(AB2464&gt;=REFERENCIAS!$C$63,AB2464&lt;REFERENCIAS!$D$63),REFERENCIAS!$B$63,IF(AND(AB2464&gt;REFERENCIAS!$C$64,AB2464&lt;=REFERENCIAS!$D$64),REFERENCIAS!$B$64,IF(AND(AB2464&gt;=REFERENCIAS!$C$65,AB2464&lt;REFERENCIAS!$D$65),REFERENCIAS!$B$65, "Revisar"))))</f>
        <v>#REF!</v>
      </c>
      <c r="AD2464" s="94" t="e">
        <f ca="1">VLOOKUP(AC2464,REFERENCIAS!$B$62:$G$65,4,FALSE)</f>
        <v>#REF!</v>
      </c>
    </row>
    <row r="2465" spans="1:30" ht="17.25" x14ac:dyDescent="0.25">
      <c r="A2465" s="74"/>
      <c r="B2465" s="19"/>
      <c r="C2465" s="19"/>
      <c r="D2465" s="50"/>
      <c r="E2465" s="73"/>
      <c r="F2465" s="74"/>
      <c r="G2465" s="9"/>
      <c r="H2465" s="48"/>
      <c r="I2465" s="49">
        <f t="shared" ca="1" si="149"/>
        <v>2022</v>
      </c>
      <c r="J2465" s="22">
        <f t="shared" ca="1" si="148"/>
        <v>1</v>
      </c>
      <c r="K2465" s="19"/>
      <c r="L2465" s="73"/>
      <c r="M2465" s="74"/>
      <c r="N2465" s="19"/>
      <c r="O2465" s="73"/>
      <c r="P2465" s="82">
        <v>1</v>
      </c>
      <c r="Q2465" s="24">
        <v>1</v>
      </c>
      <c r="R2465" s="81">
        <f t="shared" si="150"/>
        <v>1</v>
      </c>
      <c r="S2465" s="87"/>
      <c r="T2465" s="19"/>
      <c r="U2465" s="25"/>
      <c r="V2465" s="25"/>
      <c r="W2465" s="81"/>
      <c r="X2465" s="91" t="e">
        <f ca="1">+VLOOKUP(#REF!,REFERENCIAS!$C:$D,2,0)*VLOOKUP(#REF!,PONDERADORES!A:P,IF(AND(INFORMACION!$T2465='REFERENCIAS RIESGO'!$C$36,INFORMACION!$F2465=REFERENCIAS!$C$24),16,IF(INFORMACION!$T2465='REFERENCIAS RIESGO'!$C$36,13,IF(INFORMACION!$F2465=REFERENCIAS!$C$24,10,7))),0)+VLOOKUP(K2465,REFERENCIAS!$C:$D,2,0)*VLOOKUP($K$2,PONDERADORES!A:P,IF(AND(INFORMACION!$T2465='REFERENCIAS RIESGO'!$C$36,INFORMACION!$F2465=REFERENCIAS!$C$24),16,IF(INFORMACION!$T2465='REFERENCIAS RIESGO'!$C$36,13,IF(INFORMACION!$F2465=REFERENCIAS!$C$24,10,7))),0)+VLOOKUP(L2465,REFERENCIAS!$C:$D,2,0)*VLOOKUP($L$2,PONDERADORES!A:P,IF(AND(INFORMACION!$T2465='REFERENCIAS RIESGO'!$C$36,INFORMACION!$F2465=REFERENCIAS!$C$24),16,IF(INFORMACION!$T2465='REFERENCIAS RIESGO'!$C$36,13,IF(INFORMACION!$F2465=REFERENCIAS!$C$24,10,7))),0)+VLOOKUP(F2465,REFERENCIAS!$C:$D,2,0)*VLOOKUP($F$2,PONDERADORES!A:P,IF(AND(INFORMACION!$T2465='REFERENCIAS RIESGO'!$C$36,INFORMACION!$F2465=REFERENCIAS!$C$24),16,IF(INFORMACION!$T2465='REFERENCIAS RIESGO'!$C$36,13,IF(INFORMACION!$F2465=REFERENCIAS!$C$24,10,7))),0)+VLOOKUP(T2465,REFERENCIAS!$C:$D,2,0)*VLOOKUP($T$2,PONDERADORES!A:P,IF(AND(INFORMACION!$T2465='REFERENCIAS RIESGO'!$C$36,INFORMACION!$F2465=REFERENCIAS!$C$24),16,IF(INFORMACION!$T2465='REFERENCIAS RIESGO'!$C$36,13,IF(INFORMACION!$F2465=REFERENCIAS!$C$24,10,7))),0)+VLOOKUP(IF(J2465&lt;=0.2,0.2,IF(AND(J2465&gt;0.2,J2465&lt;=0.4),0.4,IF(AND(J2465&gt;0.4,J2465&lt;=0.6),0.6,IF(AND(J2465&gt;0.6,J2465&lt;=0.8),0.8,IF(AND(J2465&gt;0.8,J2465&lt;=1),1))))),REFERENCIAS!$C:$D,2,0)*VLOOKUP($J$2,PONDERADORES!A:P,IF(AND(INFORMACION!$T2465='REFERENCIAS RIESGO'!$C$36,INFORMACION!$F2465=REFERENCIAS!$C$24),16,IF(INFORMACION!$T2465='REFERENCIAS RIESGO'!$C$36,13,IF(INFORMACION!$F2465=REFERENCIAS!$C$24,10,7))),0)</f>
        <v>#REF!</v>
      </c>
      <c r="Y2465" s="68">
        <f>+VLOOKUP(M2465,REFERENCIAS!$C:$D,2,0)*VLOOKUP($M$2,PONDERADORES!$A$7:$G$9,7,0)+VLOOKUP(N2465,REFERENCIAS!$C:$D,2,0)*VLOOKUP($N$2,PONDERADORES!$A$7:$G$9,7,0)+VLOOKUP(O2465,REFERENCIAS!$C:$D,2,0)*VLOOKUP($O$2,PONDERADORES!$A$7:$G$9,7,0)</f>
        <v>0.2</v>
      </c>
      <c r="Z2465" s="2">
        <f>+VLOOKUP(IF(R2465&lt;0.1,0,IF(AND(R2465&gt;=0.1,R2465&lt;0.2),0.1,IF(AND(R2465&gt;=0.2,R2465&lt;0.3),0.2,IF(R2465&gt;0.3,0.3,)))),REFERENCIAS!$C:$D,2,0)*VLOOKUP($R$2,PONDERADORES!$A$11:$G$11,7,0)</f>
        <v>15</v>
      </c>
      <c r="AA2465" s="92"/>
      <c r="AB2465" s="95" t="e">
        <f t="shared" ca="1" si="151"/>
        <v>#REF!</v>
      </c>
      <c r="AC2465" s="23" t="e">
        <f ca="1">IF(AB2465&gt;REFERENCIAS!$C$62,REFERENCIAS!$B$62,IF(AND(AB2465&gt;=REFERENCIAS!$C$63,AB2465&lt;REFERENCIAS!$D$63),REFERENCIAS!$B$63,IF(AND(AB2465&gt;REFERENCIAS!$C$64,AB2465&lt;=REFERENCIAS!$D$64),REFERENCIAS!$B$64,IF(AND(AB2465&gt;=REFERENCIAS!$C$65,AB2465&lt;REFERENCIAS!$D$65),REFERENCIAS!$B$65, "Revisar"))))</f>
        <v>#REF!</v>
      </c>
      <c r="AD2465" s="94" t="e">
        <f ca="1">VLOOKUP(AC2465,REFERENCIAS!$B$62:$G$65,4,FALSE)</f>
        <v>#REF!</v>
      </c>
    </row>
    <row r="2466" spans="1:30" ht="17.25" x14ac:dyDescent="0.25">
      <c r="A2466" s="74"/>
      <c r="B2466" s="19"/>
      <c r="C2466" s="19"/>
      <c r="D2466" s="50"/>
      <c r="E2466" s="73"/>
      <c r="F2466" s="74"/>
      <c r="G2466" s="9"/>
      <c r="H2466" s="48"/>
      <c r="I2466" s="49">
        <f t="shared" ca="1" si="149"/>
        <v>2022</v>
      </c>
      <c r="J2466" s="22">
        <f t="shared" ca="1" si="148"/>
        <v>1</v>
      </c>
      <c r="K2466" s="19"/>
      <c r="L2466" s="73"/>
      <c r="M2466" s="74"/>
      <c r="N2466" s="19"/>
      <c r="O2466" s="73"/>
      <c r="P2466" s="82">
        <v>1</v>
      </c>
      <c r="Q2466" s="24">
        <v>1</v>
      </c>
      <c r="R2466" s="81">
        <f t="shared" si="150"/>
        <v>1</v>
      </c>
      <c r="S2466" s="87"/>
      <c r="T2466" s="19"/>
      <c r="U2466" s="25"/>
      <c r="V2466" s="25"/>
      <c r="W2466" s="81"/>
      <c r="X2466" s="91" t="e">
        <f ca="1">+VLOOKUP(#REF!,REFERENCIAS!$C:$D,2,0)*VLOOKUP(#REF!,PONDERADORES!A:P,IF(AND(INFORMACION!$T2466='REFERENCIAS RIESGO'!$C$36,INFORMACION!$F2466=REFERENCIAS!$C$24),16,IF(INFORMACION!$T2466='REFERENCIAS RIESGO'!$C$36,13,IF(INFORMACION!$F2466=REFERENCIAS!$C$24,10,7))),0)+VLOOKUP(K2466,REFERENCIAS!$C:$D,2,0)*VLOOKUP($K$2,PONDERADORES!A:P,IF(AND(INFORMACION!$T2466='REFERENCIAS RIESGO'!$C$36,INFORMACION!$F2466=REFERENCIAS!$C$24),16,IF(INFORMACION!$T2466='REFERENCIAS RIESGO'!$C$36,13,IF(INFORMACION!$F2466=REFERENCIAS!$C$24,10,7))),0)+VLOOKUP(L2466,REFERENCIAS!$C:$D,2,0)*VLOOKUP($L$2,PONDERADORES!A:P,IF(AND(INFORMACION!$T2466='REFERENCIAS RIESGO'!$C$36,INFORMACION!$F2466=REFERENCIAS!$C$24),16,IF(INFORMACION!$T2466='REFERENCIAS RIESGO'!$C$36,13,IF(INFORMACION!$F2466=REFERENCIAS!$C$24,10,7))),0)+VLOOKUP(F2466,REFERENCIAS!$C:$D,2,0)*VLOOKUP($F$2,PONDERADORES!A:P,IF(AND(INFORMACION!$T2466='REFERENCIAS RIESGO'!$C$36,INFORMACION!$F2466=REFERENCIAS!$C$24),16,IF(INFORMACION!$T2466='REFERENCIAS RIESGO'!$C$36,13,IF(INFORMACION!$F2466=REFERENCIAS!$C$24,10,7))),0)+VLOOKUP(T2466,REFERENCIAS!$C:$D,2,0)*VLOOKUP($T$2,PONDERADORES!A:P,IF(AND(INFORMACION!$T2466='REFERENCIAS RIESGO'!$C$36,INFORMACION!$F2466=REFERENCIAS!$C$24),16,IF(INFORMACION!$T2466='REFERENCIAS RIESGO'!$C$36,13,IF(INFORMACION!$F2466=REFERENCIAS!$C$24,10,7))),0)+VLOOKUP(IF(J2466&lt;=0.2,0.2,IF(AND(J2466&gt;0.2,J2466&lt;=0.4),0.4,IF(AND(J2466&gt;0.4,J2466&lt;=0.6),0.6,IF(AND(J2466&gt;0.6,J2466&lt;=0.8),0.8,IF(AND(J2466&gt;0.8,J2466&lt;=1),1))))),REFERENCIAS!$C:$D,2,0)*VLOOKUP($J$2,PONDERADORES!A:P,IF(AND(INFORMACION!$T2466='REFERENCIAS RIESGO'!$C$36,INFORMACION!$F2466=REFERENCIAS!$C$24),16,IF(INFORMACION!$T2466='REFERENCIAS RIESGO'!$C$36,13,IF(INFORMACION!$F2466=REFERENCIAS!$C$24,10,7))),0)</f>
        <v>#REF!</v>
      </c>
      <c r="Y2466" s="68">
        <f>+VLOOKUP(M2466,REFERENCIAS!$C:$D,2,0)*VLOOKUP($M$2,PONDERADORES!$A$7:$G$9,7,0)+VLOOKUP(N2466,REFERENCIAS!$C:$D,2,0)*VLOOKUP($N$2,PONDERADORES!$A$7:$G$9,7,0)+VLOOKUP(O2466,REFERENCIAS!$C:$D,2,0)*VLOOKUP($O$2,PONDERADORES!$A$7:$G$9,7,0)</f>
        <v>0.2</v>
      </c>
      <c r="Z2466" s="2">
        <f>+VLOOKUP(IF(R2466&lt;0.1,0,IF(AND(R2466&gt;=0.1,R2466&lt;0.2),0.1,IF(AND(R2466&gt;=0.2,R2466&lt;0.3),0.2,IF(R2466&gt;0.3,0.3,)))),REFERENCIAS!$C:$D,2,0)*VLOOKUP($R$2,PONDERADORES!$A$11:$G$11,7,0)</f>
        <v>15</v>
      </c>
      <c r="AA2466" s="92"/>
      <c r="AB2466" s="95" t="e">
        <f t="shared" ca="1" si="151"/>
        <v>#REF!</v>
      </c>
      <c r="AC2466" s="23" t="e">
        <f ca="1">IF(AB2466&gt;REFERENCIAS!$C$62,REFERENCIAS!$B$62,IF(AND(AB2466&gt;=REFERENCIAS!$C$63,AB2466&lt;REFERENCIAS!$D$63),REFERENCIAS!$B$63,IF(AND(AB2466&gt;REFERENCIAS!$C$64,AB2466&lt;=REFERENCIAS!$D$64),REFERENCIAS!$B$64,IF(AND(AB2466&gt;=REFERENCIAS!$C$65,AB2466&lt;REFERENCIAS!$D$65),REFERENCIAS!$B$65, "Revisar"))))</f>
        <v>#REF!</v>
      </c>
      <c r="AD2466" s="94" t="e">
        <f ca="1">VLOOKUP(AC2466,REFERENCIAS!$B$62:$G$65,4,FALSE)</f>
        <v>#REF!</v>
      </c>
    </row>
    <row r="2467" spans="1:30" ht="17.25" x14ac:dyDescent="0.25">
      <c r="A2467" s="74"/>
      <c r="B2467" s="19"/>
      <c r="C2467" s="19"/>
      <c r="D2467" s="50"/>
      <c r="E2467" s="73"/>
      <c r="F2467" s="74"/>
      <c r="G2467" s="9"/>
      <c r="H2467" s="48"/>
      <c r="I2467" s="49">
        <f t="shared" ca="1" si="149"/>
        <v>2022</v>
      </c>
      <c r="J2467" s="22">
        <f t="shared" ca="1" si="148"/>
        <v>1</v>
      </c>
      <c r="K2467" s="19"/>
      <c r="L2467" s="73"/>
      <c r="M2467" s="74"/>
      <c r="N2467" s="19"/>
      <c r="O2467" s="73"/>
      <c r="P2467" s="82">
        <v>1</v>
      </c>
      <c r="Q2467" s="24">
        <v>1</v>
      </c>
      <c r="R2467" s="81">
        <f t="shared" si="150"/>
        <v>1</v>
      </c>
      <c r="S2467" s="87"/>
      <c r="T2467" s="19"/>
      <c r="U2467" s="25"/>
      <c r="V2467" s="25"/>
      <c r="W2467" s="81"/>
      <c r="X2467" s="91" t="e">
        <f ca="1">+VLOOKUP(#REF!,REFERENCIAS!$C:$D,2,0)*VLOOKUP(#REF!,PONDERADORES!A:P,IF(AND(INFORMACION!$T2467='REFERENCIAS RIESGO'!$C$36,INFORMACION!$F2467=REFERENCIAS!$C$24),16,IF(INFORMACION!$T2467='REFERENCIAS RIESGO'!$C$36,13,IF(INFORMACION!$F2467=REFERENCIAS!$C$24,10,7))),0)+VLOOKUP(K2467,REFERENCIAS!$C:$D,2,0)*VLOOKUP($K$2,PONDERADORES!A:P,IF(AND(INFORMACION!$T2467='REFERENCIAS RIESGO'!$C$36,INFORMACION!$F2467=REFERENCIAS!$C$24),16,IF(INFORMACION!$T2467='REFERENCIAS RIESGO'!$C$36,13,IF(INFORMACION!$F2467=REFERENCIAS!$C$24,10,7))),0)+VLOOKUP(L2467,REFERENCIAS!$C:$D,2,0)*VLOOKUP($L$2,PONDERADORES!A:P,IF(AND(INFORMACION!$T2467='REFERENCIAS RIESGO'!$C$36,INFORMACION!$F2467=REFERENCIAS!$C$24),16,IF(INFORMACION!$T2467='REFERENCIAS RIESGO'!$C$36,13,IF(INFORMACION!$F2467=REFERENCIAS!$C$24,10,7))),0)+VLOOKUP(F2467,REFERENCIAS!$C:$D,2,0)*VLOOKUP($F$2,PONDERADORES!A:P,IF(AND(INFORMACION!$T2467='REFERENCIAS RIESGO'!$C$36,INFORMACION!$F2467=REFERENCIAS!$C$24),16,IF(INFORMACION!$T2467='REFERENCIAS RIESGO'!$C$36,13,IF(INFORMACION!$F2467=REFERENCIAS!$C$24,10,7))),0)+VLOOKUP(T2467,REFERENCIAS!$C:$D,2,0)*VLOOKUP($T$2,PONDERADORES!A:P,IF(AND(INFORMACION!$T2467='REFERENCIAS RIESGO'!$C$36,INFORMACION!$F2467=REFERENCIAS!$C$24),16,IF(INFORMACION!$T2467='REFERENCIAS RIESGO'!$C$36,13,IF(INFORMACION!$F2467=REFERENCIAS!$C$24,10,7))),0)+VLOOKUP(IF(J2467&lt;=0.2,0.2,IF(AND(J2467&gt;0.2,J2467&lt;=0.4),0.4,IF(AND(J2467&gt;0.4,J2467&lt;=0.6),0.6,IF(AND(J2467&gt;0.6,J2467&lt;=0.8),0.8,IF(AND(J2467&gt;0.8,J2467&lt;=1),1))))),REFERENCIAS!$C:$D,2,0)*VLOOKUP($J$2,PONDERADORES!A:P,IF(AND(INFORMACION!$T2467='REFERENCIAS RIESGO'!$C$36,INFORMACION!$F2467=REFERENCIAS!$C$24),16,IF(INFORMACION!$T2467='REFERENCIAS RIESGO'!$C$36,13,IF(INFORMACION!$F2467=REFERENCIAS!$C$24,10,7))),0)</f>
        <v>#REF!</v>
      </c>
      <c r="Y2467" s="68">
        <f>+VLOOKUP(M2467,REFERENCIAS!$C:$D,2,0)*VLOOKUP($M$2,PONDERADORES!$A$7:$G$9,7,0)+VLOOKUP(N2467,REFERENCIAS!$C:$D,2,0)*VLOOKUP($N$2,PONDERADORES!$A$7:$G$9,7,0)+VLOOKUP(O2467,REFERENCIAS!$C:$D,2,0)*VLOOKUP($O$2,PONDERADORES!$A$7:$G$9,7,0)</f>
        <v>0.2</v>
      </c>
      <c r="Z2467" s="2">
        <f>+VLOOKUP(IF(R2467&lt;0.1,0,IF(AND(R2467&gt;=0.1,R2467&lt;0.2),0.1,IF(AND(R2467&gt;=0.2,R2467&lt;0.3),0.2,IF(R2467&gt;0.3,0.3,)))),REFERENCIAS!$C:$D,2,0)*VLOOKUP($R$2,PONDERADORES!$A$11:$G$11,7,0)</f>
        <v>15</v>
      </c>
      <c r="AA2467" s="92"/>
      <c r="AB2467" s="95" t="e">
        <f t="shared" ca="1" si="151"/>
        <v>#REF!</v>
      </c>
      <c r="AC2467" s="23" t="e">
        <f ca="1">IF(AB2467&gt;REFERENCIAS!$C$62,REFERENCIAS!$B$62,IF(AND(AB2467&gt;=REFERENCIAS!$C$63,AB2467&lt;REFERENCIAS!$D$63),REFERENCIAS!$B$63,IF(AND(AB2467&gt;REFERENCIAS!$C$64,AB2467&lt;=REFERENCIAS!$D$64),REFERENCIAS!$B$64,IF(AND(AB2467&gt;=REFERENCIAS!$C$65,AB2467&lt;REFERENCIAS!$D$65),REFERENCIAS!$B$65, "Revisar"))))</f>
        <v>#REF!</v>
      </c>
      <c r="AD2467" s="94" t="e">
        <f ca="1">VLOOKUP(AC2467,REFERENCIAS!$B$62:$G$65,4,FALSE)</f>
        <v>#REF!</v>
      </c>
    </row>
    <row r="2468" spans="1:30" ht="17.25" x14ac:dyDescent="0.25">
      <c r="A2468" s="74"/>
      <c r="B2468" s="19"/>
      <c r="C2468" s="19"/>
      <c r="D2468" s="50"/>
      <c r="E2468" s="73"/>
      <c r="F2468" s="74"/>
      <c r="G2468" s="9"/>
      <c r="H2468" s="48"/>
      <c r="I2468" s="49">
        <f t="shared" ca="1" si="149"/>
        <v>2022</v>
      </c>
      <c r="J2468" s="22">
        <f t="shared" ca="1" si="148"/>
        <v>1</v>
      </c>
      <c r="K2468" s="19"/>
      <c r="L2468" s="73"/>
      <c r="M2468" s="74"/>
      <c r="N2468" s="19"/>
      <c r="O2468" s="73"/>
      <c r="P2468" s="82">
        <v>1</v>
      </c>
      <c r="Q2468" s="24">
        <v>1</v>
      </c>
      <c r="R2468" s="81">
        <f t="shared" si="150"/>
        <v>1</v>
      </c>
      <c r="S2468" s="87"/>
      <c r="T2468" s="19"/>
      <c r="U2468" s="25"/>
      <c r="V2468" s="25"/>
      <c r="W2468" s="81"/>
      <c r="X2468" s="91" t="e">
        <f ca="1">+VLOOKUP(#REF!,REFERENCIAS!$C:$D,2,0)*VLOOKUP(#REF!,PONDERADORES!A:P,IF(AND(INFORMACION!$T2468='REFERENCIAS RIESGO'!$C$36,INFORMACION!$F2468=REFERENCIAS!$C$24),16,IF(INFORMACION!$T2468='REFERENCIAS RIESGO'!$C$36,13,IF(INFORMACION!$F2468=REFERENCIAS!$C$24,10,7))),0)+VLOOKUP(K2468,REFERENCIAS!$C:$D,2,0)*VLOOKUP($K$2,PONDERADORES!A:P,IF(AND(INFORMACION!$T2468='REFERENCIAS RIESGO'!$C$36,INFORMACION!$F2468=REFERENCIAS!$C$24),16,IF(INFORMACION!$T2468='REFERENCIAS RIESGO'!$C$36,13,IF(INFORMACION!$F2468=REFERENCIAS!$C$24,10,7))),0)+VLOOKUP(L2468,REFERENCIAS!$C:$D,2,0)*VLOOKUP($L$2,PONDERADORES!A:P,IF(AND(INFORMACION!$T2468='REFERENCIAS RIESGO'!$C$36,INFORMACION!$F2468=REFERENCIAS!$C$24),16,IF(INFORMACION!$T2468='REFERENCIAS RIESGO'!$C$36,13,IF(INFORMACION!$F2468=REFERENCIAS!$C$24,10,7))),0)+VLOOKUP(F2468,REFERENCIAS!$C:$D,2,0)*VLOOKUP($F$2,PONDERADORES!A:P,IF(AND(INFORMACION!$T2468='REFERENCIAS RIESGO'!$C$36,INFORMACION!$F2468=REFERENCIAS!$C$24),16,IF(INFORMACION!$T2468='REFERENCIAS RIESGO'!$C$36,13,IF(INFORMACION!$F2468=REFERENCIAS!$C$24,10,7))),0)+VLOOKUP(T2468,REFERENCIAS!$C:$D,2,0)*VLOOKUP($T$2,PONDERADORES!A:P,IF(AND(INFORMACION!$T2468='REFERENCIAS RIESGO'!$C$36,INFORMACION!$F2468=REFERENCIAS!$C$24),16,IF(INFORMACION!$T2468='REFERENCIAS RIESGO'!$C$36,13,IF(INFORMACION!$F2468=REFERENCIAS!$C$24,10,7))),0)+VLOOKUP(IF(J2468&lt;=0.2,0.2,IF(AND(J2468&gt;0.2,J2468&lt;=0.4),0.4,IF(AND(J2468&gt;0.4,J2468&lt;=0.6),0.6,IF(AND(J2468&gt;0.6,J2468&lt;=0.8),0.8,IF(AND(J2468&gt;0.8,J2468&lt;=1),1))))),REFERENCIAS!$C:$D,2,0)*VLOOKUP($J$2,PONDERADORES!A:P,IF(AND(INFORMACION!$T2468='REFERENCIAS RIESGO'!$C$36,INFORMACION!$F2468=REFERENCIAS!$C$24),16,IF(INFORMACION!$T2468='REFERENCIAS RIESGO'!$C$36,13,IF(INFORMACION!$F2468=REFERENCIAS!$C$24,10,7))),0)</f>
        <v>#REF!</v>
      </c>
      <c r="Y2468" s="68">
        <f>+VLOOKUP(M2468,REFERENCIAS!$C:$D,2,0)*VLOOKUP($M$2,PONDERADORES!$A$7:$G$9,7,0)+VLOOKUP(N2468,REFERENCIAS!$C:$D,2,0)*VLOOKUP($N$2,PONDERADORES!$A$7:$G$9,7,0)+VLOOKUP(O2468,REFERENCIAS!$C:$D,2,0)*VLOOKUP($O$2,PONDERADORES!$A$7:$G$9,7,0)</f>
        <v>0.2</v>
      </c>
      <c r="Z2468" s="2">
        <f>+VLOOKUP(IF(R2468&lt;0.1,0,IF(AND(R2468&gt;=0.1,R2468&lt;0.2),0.1,IF(AND(R2468&gt;=0.2,R2468&lt;0.3),0.2,IF(R2468&gt;0.3,0.3,)))),REFERENCIAS!$C:$D,2,0)*VLOOKUP($R$2,PONDERADORES!$A$11:$G$11,7,0)</f>
        <v>15</v>
      </c>
      <c r="AA2468" s="92"/>
      <c r="AB2468" s="95" t="e">
        <f t="shared" ca="1" si="151"/>
        <v>#REF!</v>
      </c>
      <c r="AC2468" s="23" t="e">
        <f ca="1">IF(AB2468&gt;REFERENCIAS!$C$62,REFERENCIAS!$B$62,IF(AND(AB2468&gt;=REFERENCIAS!$C$63,AB2468&lt;REFERENCIAS!$D$63),REFERENCIAS!$B$63,IF(AND(AB2468&gt;REFERENCIAS!$C$64,AB2468&lt;=REFERENCIAS!$D$64),REFERENCIAS!$B$64,IF(AND(AB2468&gt;=REFERENCIAS!$C$65,AB2468&lt;REFERENCIAS!$D$65),REFERENCIAS!$B$65, "Revisar"))))</f>
        <v>#REF!</v>
      </c>
      <c r="AD2468" s="94" t="e">
        <f ca="1">VLOOKUP(AC2468,REFERENCIAS!$B$62:$G$65,4,FALSE)</f>
        <v>#REF!</v>
      </c>
    </row>
    <row r="2469" spans="1:30" ht="17.25" x14ac:dyDescent="0.25">
      <c r="A2469" s="74"/>
      <c r="B2469" s="19"/>
      <c r="C2469" s="19"/>
      <c r="D2469" s="50"/>
      <c r="E2469" s="73"/>
      <c r="F2469" s="74"/>
      <c r="G2469" s="9"/>
      <c r="H2469" s="48"/>
      <c r="I2469" s="49">
        <f t="shared" ca="1" si="149"/>
        <v>2022</v>
      </c>
      <c r="J2469" s="22">
        <f t="shared" ca="1" si="148"/>
        <v>1</v>
      </c>
      <c r="K2469" s="19"/>
      <c r="L2469" s="73"/>
      <c r="M2469" s="74"/>
      <c r="N2469" s="19"/>
      <c r="O2469" s="73"/>
      <c r="P2469" s="82">
        <v>1</v>
      </c>
      <c r="Q2469" s="24">
        <v>1</v>
      </c>
      <c r="R2469" s="81">
        <f t="shared" si="150"/>
        <v>1</v>
      </c>
      <c r="S2469" s="87"/>
      <c r="T2469" s="19"/>
      <c r="U2469" s="25"/>
      <c r="V2469" s="25"/>
      <c r="W2469" s="81"/>
      <c r="X2469" s="91" t="e">
        <f ca="1">+VLOOKUP(#REF!,REFERENCIAS!$C:$D,2,0)*VLOOKUP(#REF!,PONDERADORES!A:P,IF(AND(INFORMACION!$T2469='REFERENCIAS RIESGO'!$C$36,INFORMACION!$F2469=REFERENCIAS!$C$24),16,IF(INFORMACION!$T2469='REFERENCIAS RIESGO'!$C$36,13,IF(INFORMACION!$F2469=REFERENCIAS!$C$24,10,7))),0)+VLOOKUP(K2469,REFERENCIAS!$C:$D,2,0)*VLOOKUP($K$2,PONDERADORES!A:P,IF(AND(INFORMACION!$T2469='REFERENCIAS RIESGO'!$C$36,INFORMACION!$F2469=REFERENCIAS!$C$24),16,IF(INFORMACION!$T2469='REFERENCIAS RIESGO'!$C$36,13,IF(INFORMACION!$F2469=REFERENCIAS!$C$24,10,7))),0)+VLOOKUP(L2469,REFERENCIAS!$C:$D,2,0)*VLOOKUP($L$2,PONDERADORES!A:P,IF(AND(INFORMACION!$T2469='REFERENCIAS RIESGO'!$C$36,INFORMACION!$F2469=REFERENCIAS!$C$24),16,IF(INFORMACION!$T2469='REFERENCIAS RIESGO'!$C$36,13,IF(INFORMACION!$F2469=REFERENCIAS!$C$24,10,7))),0)+VLOOKUP(F2469,REFERENCIAS!$C:$D,2,0)*VLOOKUP($F$2,PONDERADORES!A:P,IF(AND(INFORMACION!$T2469='REFERENCIAS RIESGO'!$C$36,INFORMACION!$F2469=REFERENCIAS!$C$24),16,IF(INFORMACION!$T2469='REFERENCIAS RIESGO'!$C$36,13,IF(INFORMACION!$F2469=REFERENCIAS!$C$24,10,7))),0)+VLOOKUP(T2469,REFERENCIAS!$C:$D,2,0)*VLOOKUP($T$2,PONDERADORES!A:P,IF(AND(INFORMACION!$T2469='REFERENCIAS RIESGO'!$C$36,INFORMACION!$F2469=REFERENCIAS!$C$24),16,IF(INFORMACION!$T2469='REFERENCIAS RIESGO'!$C$36,13,IF(INFORMACION!$F2469=REFERENCIAS!$C$24,10,7))),0)+VLOOKUP(IF(J2469&lt;=0.2,0.2,IF(AND(J2469&gt;0.2,J2469&lt;=0.4),0.4,IF(AND(J2469&gt;0.4,J2469&lt;=0.6),0.6,IF(AND(J2469&gt;0.6,J2469&lt;=0.8),0.8,IF(AND(J2469&gt;0.8,J2469&lt;=1),1))))),REFERENCIAS!$C:$D,2,0)*VLOOKUP($J$2,PONDERADORES!A:P,IF(AND(INFORMACION!$T2469='REFERENCIAS RIESGO'!$C$36,INFORMACION!$F2469=REFERENCIAS!$C$24),16,IF(INFORMACION!$T2469='REFERENCIAS RIESGO'!$C$36,13,IF(INFORMACION!$F2469=REFERENCIAS!$C$24,10,7))),0)</f>
        <v>#REF!</v>
      </c>
      <c r="Y2469" s="68">
        <f>+VLOOKUP(M2469,REFERENCIAS!$C:$D,2,0)*VLOOKUP($M$2,PONDERADORES!$A$7:$G$9,7,0)+VLOOKUP(N2469,REFERENCIAS!$C:$D,2,0)*VLOOKUP($N$2,PONDERADORES!$A$7:$G$9,7,0)+VLOOKUP(O2469,REFERENCIAS!$C:$D,2,0)*VLOOKUP($O$2,PONDERADORES!$A$7:$G$9,7,0)</f>
        <v>0.2</v>
      </c>
      <c r="Z2469" s="2">
        <f>+VLOOKUP(IF(R2469&lt;0.1,0,IF(AND(R2469&gt;=0.1,R2469&lt;0.2),0.1,IF(AND(R2469&gt;=0.2,R2469&lt;0.3),0.2,IF(R2469&gt;0.3,0.3,)))),REFERENCIAS!$C:$D,2,0)*VLOOKUP($R$2,PONDERADORES!$A$11:$G$11,7,0)</f>
        <v>15</v>
      </c>
      <c r="AA2469" s="92"/>
      <c r="AB2469" s="95" t="e">
        <f t="shared" ca="1" si="151"/>
        <v>#REF!</v>
      </c>
      <c r="AC2469" s="23" t="e">
        <f ca="1">IF(AB2469&gt;REFERENCIAS!$C$62,REFERENCIAS!$B$62,IF(AND(AB2469&gt;=REFERENCIAS!$C$63,AB2469&lt;REFERENCIAS!$D$63),REFERENCIAS!$B$63,IF(AND(AB2469&gt;REFERENCIAS!$C$64,AB2469&lt;=REFERENCIAS!$D$64),REFERENCIAS!$B$64,IF(AND(AB2469&gt;=REFERENCIAS!$C$65,AB2469&lt;REFERENCIAS!$D$65),REFERENCIAS!$B$65, "Revisar"))))</f>
        <v>#REF!</v>
      </c>
      <c r="AD2469" s="94" t="e">
        <f ca="1">VLOOKUP(AC2469,REFERENCIAS!$B$62:$G$65,4,FALSE)</f>
        <v>#REF!</v>
      </c>
    </row>
    <row r="2470" spans="1:30" ht="17.25" x14ac:dyDescent="0.25">
      <c r="A2470" s="74"/>
      <c r="B2470" s="19"/>
      <c r="C2470" s="19"/>
      <c r="D2470" s="50"/>
      <c r="E2470" s="73"/>
      <c r="F2470" s="74"/>
      <c r="G2470" s="9"/>
      <c r="H2470" s="48"/>
      <c r="I2470" s="49">
        <f t="shared" ca="1" si="149"/>
        <v>2022</v>
      </c>
      <c r="J2470" s="22">
        <f t="shared" ca="1" si="148"/>
        <v>1</v>
      </c>
      <c r="K2470" s="19"/>
      <c r="L2470" s="73"/>
      <c r="M2470" s="74"/>
      <c r="N2470" s="19"/>
      <c r="O2470" s="73"/>
      <c r="P2470" s="82">
        <v>1</v>
      </c>
      <c r="Q2470" s="24">
        <v>1</v>
      </c>
      <c r="R2470" s="81">
        <f t="shared" si="150"/>
        <v>1</v>
      </c>
      <c r="S2470" s="87"/>
      <c r="T2470" s="19"/>
      <c r="U2470" s="25"/>
      <c r="V2470" s="25"/>
      <c r="W2470" s="81"/>
      <c r="X2470" s="91" t="e">
        <f ca="1">+VLOOKUP(#REF!,REFERENCIAS!$C:$D,2,0)*VLOOKUP(#REF!,PONDERADORES!A:P,IF(AND(INFORMACION!$T2470='REFERENCIAS RIESGO'!$C$36,INFORMACION!$F2470=REFERENCIAS!$C$24),16,IF(INFORMACION!$T2470='REFERENCIAS RIESGO'!$C$36,13,IF(INFORMACION!$F2470=REFERENCIAS!$C$24,10,7))),0)+VLOOKUP(K2470,REFERENCIAS!$C:$D,2,0)*VLOOKUP($K$2,PONDERADORES!A:P,IF(AND(INFORMACION!$T2470='REFERENCIAS RIESGO'!$C$36,INFORMACION!$F2470=REFERENCIAS!$C$24),16,IF(INFORMACION!$T2470='REFERENCIAS RIESGO'!$C$36,13,IF(INFORMACION!$F2470=REFERENCIAS!$C$24,10,7))),0)+VLOOKUP(L2470,REFERENCIAS!$C:$D,2,0)*VLOOKUP($L$2,PONDERADORES!A:P,IF(AND(INFORMACION!$T2470='REFERENCIAS RIESGO'!$C$36,INFORMACION!$F2470=REFERENCIAS!$C$24),16,IF(INFORMACION!$T2470='REFERENCIAS RIESGO'!$C$36,13,IF(INFORMACION!$F2470=REFERENCIAS!$C$24,10,7))),0)+VLOOKUP(F2470,REFERENCIAS!$C:$D,2,0)*VLOOKUP($F$2,PONDERADORES!A:P,IF(AND(INFORMACION!$T2470='REFERENCIAS RIESGO'!$C$36,INFORMACION!$F2470=REFERENCIAS!$C$24),16,IF(INFORMACION!$T2470='REFERENCIAS RIESGO'!$C$36,13,IF(INFORMACION!$F2470=REFERENCIAS!$C$24,10,7))),0)+VLOOKUP(T2470,REFERENCIAS!$C:$D,2,0)*VLOOKUP($T$2,PONDERADORES!A:P,IF(AND(INFORMACION!$T2470='REFERENCIAS RIESGO'!$C$36,INFORMACION!$F2470=REFERENCIAS!$C$24),16,IF(INFORMACION!$T2470='REFERENCIAS RIESGO'!$C$36,13,IF(INFORMACION!$F2470=REFERENCIAS!$C$24,10,7))),0)+VLOOKUP(IF(J2470&lt;=0.2,0.2,IF(AND(J2470&gt;0.2,J2470&lt;=0.4),0.4,IF(AND(J2470&gt;0.4,J2470&lt;=0.6),0.6,IF(AND(J2470&gt;0.6,J2470&lt;=0.8),0.8,IF(AND(J2470&gt;0.8,J2470&lt;=1),1))))),REFERENCIAS!$C:$D,2,0)*VLOOKUP($J$2,PONDERADORES!A:P,IF(AND(INFORMACION!$T2470='REFERENCIAS RIESGO'!$C$36,INFORMACION!$F2470=REFERENCIAS!$C$24),16,IF(INFORMACION!$T2470='REFERENCIAS RIESGO'!$C$36,13,IF(INFORMACION!$F2470=REFERENCIAS!$C$24,10,7))),0)</f>
        <v>#REF!</v>
      </c>
      <c r="Y2470" s="68">
        <f>+VLOOKUP(M2470,REFERENCIAS!$C:$D,2,0)*VLOOKUP($M$2,PONDERADORES!$A$7:$G$9,7,0)+VLOOKUP(N2470,REFERENCIAS!$C:$D,2,0)*VLOOKUP($N$2,PONDERADORES!$A$7:$G$9,7,0)+VLOOKUP(O2470,REFERENCIAS!$C:$D,2,0)*VLOOKUP($O$2,PONDERADORES!$A$7:$G$9,7,0)</f>
        <v>0.2</v>
      </c>
      <c r="Z2470" s="2">
        <f>+VLOOKUP(IF(R2470&lt;0.1,0,IF(AND(R2470&gt;=0.1,R2470&lt;0.2),0.1,IF(AND(R2470&gt;=0.2,R2470&lt;0.3),0.2,IF(R2470&gt;0.3,0.3,)))),REFERENCIAS!$C:$D,2,0)*VLOOKUP($R$2,PONDERADORES!$A$11:$G$11,7,0)</f>
        <v>15</v>
      </c>
      <c r="AA2470" s="92"/>
      <c r="AB2470" s="95" t="e">
        <f t="shared" ca="1" si="151"/>
        <v>#REF!</v>
      </c>
      <c r="AC2470" s="23" t="e">
        <f ca="1">IF(AB2470&gt;REFERENCIAS!$C$62,REFERENCIAS!$B$62,IF(AND(AB2470&gt;=REFERENCIAS!$C$63,AB2470&lt;REFERENCIAS!$D$63),REFERENCIAS!$B$63,IF(AND(AB2470&gt;REFERENCIAS!$C$64,AB2470&lt;=REFERENCIAS!$D$64),REFERENCIAS!$B$64,IF(AND(AB2470&gt;=REFERENCIAS!$C$65,AB2470&lt;REFERENCIAS!$D$65),REFERENCIAS!$B$65, "Revisar"))))</f>
        <v>#REF!</v>
      </c>
      <c r="AD2470" s="94" t="e">
        <f ca="1">VLOOKUP(AC2470,REFERENCIAS!$B$62:$G$65,4,FALSE)</f>
        <v>#REF!</v>
      </c>
    </row>
    <row r="2471" spans="1:30" ht="17.25" x14ac:dyDescent="0.25">
      <c r="A2471" s="74"/>
      <c r="B2471" s="19"/>
      <c r="C2471" s="19"/>
      <c r="D2471" s="50"/>
      <c r="E2471" s="73"/>
      <c r="F2471" s="74"/>
      <c r="G2471" s="9"/>
      <c r="H2471" s="48"/>
      <c r="I2471" s="49">
        <f t="shared" ca="1" si="149"/>
        <v>2022</v>
      </c>
      <c r="J2471" s="22">
        <f t="shared" ca="1" si="148"/>
        <v>1</v>
      </c>
      <c r="K2471" s="19"/>
      <c r="L2471" s="73"/>
      <c r="M2471" s="74"/>
      <c r="N2471" s="19"/>
      <c r="O2471" s="73"/>
      <c r="P2471" s="82">
        <v>1</v>
      </c>
      <c r="Q2471" s="24">
        <v>1</v>
      </c>
      <c r="R2471" s="81">
        <f t="shared" si="150"/>
        <v>1</v>
      </c>
      <c r="S2471" s="87"/>
      <c r="T2471" s="19"/>
      <c r="U2471" s="25"/>
      <c r="V2471" s="25"/>
      <c r="W2471" s="81"/>
      <c r="X2471" s="91" t="e">
        <f ca="1">+VLOOKUP(#REF!,REFERENCIAS!$C:$D,2,0)*VLOOKUP(#REF!,PONDERADORES!A:P,IF(AND(INFORMACION!$T2471='REFERENCIAS RIESGO'!$C$36,INFORMACION!$F2471=REFERENCIAS!$C$24),16,IF(INFORMACION!$T2471='REFERENCIAS RIESGO'!$C$36,13,IF(INFORMACION!$F2471=REFERENCIAS!$C$24,10,7))),0)+VLOOKUP(K2471,REFERENCIAS!$C:$D,2,0)*VLOOKUP($K$2,PONDERADORES!A:P,IF(AND(INFORMACION!$T2471='REFERENCIAS RIESGO'!$C$36,INFORMACION!$F2471=REFERENCIAS!$C$24),16,IF(INFORMACION!$T2471='REFERENCIAS RIESGO'!$C$36,13,IF(INFORMACION!$F2471=REFERENCIAS!$C$24,10,7))),0)+VLOOKUP(L2471,REFERENCIAS!$C:$D,2,0)*VLOOKUP($L$2,PONDERADORES!A:P,IF(AND(INFORMACION!$T2471='REFERENCIAS RIESGO'!$C$36,INFORMACION!$F2471=REFERENCIAS!$C$24),16,IF(INFORMACION!$T2471='REFERENCIAS RIESGO'!$C$36,13,IF(INFORMACION!$F2471=REFERENCIAS!$C$24,10,7))),0)+VLOOKUP(F2471,REFERENCIAS!$C:$D,2,0)*VLOOKUP($F$2,PONDERADORES!A:P,IF(AND(INFORMACION!$T2471='REFERENCIAS RIESGO'!$C$36,INFORMACION!$F2471=REFERENCIAS!$C$24),16,IF(INFORMACION!$T2471='REFERENCIAS RIESGO'!$C$36,13,IF(INFORMACION!$F2471=REFERENCIAS!$C$24,10,7))),0)+VLOOKUP(T2471,REFERENCIAS!$C:$D,2,0)*VLOOKUP($T$2,PONDERADORES!A:P,IF(AND(INFORMACION!$T2471='REFERENCIAS RIESGO'!$C$36,INFORMACION!$F2471=REFERENCIAS!$C$24),16,IF(INFORMACION!$T2471='REFERENCIAS RIESGO'!$C$36,13,IF(INFORMACION!$F2471=REFERENCIAS!$C$24,10,7))),0)+VLOOKUP(IF(J2471&lt;=0.2,0.2,IF(AND(J2471&gt;0.2,J2471&lt;=0.4),0.4,IF(AND(J2471&gt;0.4,J2471&lt;=0.6),0.6,IF(AND(J2471&gt;0.6,J2471&lt;=0.8),0.8,IF(AND(J2471&gt;0.8,J2471&lt;=1),1))))),REFERENCIAS!$C:$D,2,0)*VLOOKUP($J$2,PONDERADORES!A:P,IF(AND(INFORMACION!$T2471='REFERENCIAS RIESGO'!$C$36,INFORMACION!$F2471=REFERENCIAS!$C$24),16,IF(INFORMACION!$T2471='REFERENCIAS RIESGO'!$C$36,13,IF(INFORMACION!$F2471=REFERENCIAS!$C$24,10,7))),0)</f>
        <v>#REF!</v>
      </c>
      <c r="Y2471" s="68">
        <f>+VLOOKUP(M2471,REFERENCIAS!$C:$D,2,0)*VLOOKUP($M$2,PONDERADORES!$A$7:$G$9,7,0)+VLOOKUP(N2471,REFERENCIAS!$C:$D,2,0)*VLOOKUP($N$2,PONDERADORES!$A$7:$G$9,7,0)+VLOOKUP(O2471,REFERENCIAS!$C:$D,2,0)*VLOOKUP($O$2,PONDERADORES!$A$7:$G$9,7,0)</f>
        <v>0.2</v>
      </c>
      <c r="Z2471" s="2">
        <f>+VLOOKUP(IF(R2471&lt;0.1,0,IF(AND(R2471&gt;=0.1,R2471&lt;0.2),0.1,IF(AND(R2471&gt;=0.2,R2471&lt;0.3),0.2,IF(R2471&gt;0.3,0.3,)))),REFERENCIAS!$C:$D,2,0)*VLOOKUP($R$2,PONDERADORES!$A$11:$G$11,7,0)</f>
        <v>15</v>
      </c>
      <c r="AA2471" s="92"/>
      <c r="AB2471" s="95" t="e">
        <f t="shared" ca="1" si="151"/>
        <v>#REF!</v>
      </c>
      <c r="AC2471" s="23" t="e">
        <f ca="1">IF(AB2471&gt;REFERENCIAS!$C$62,REFERENCIAS!$B$62,IF(AND(AB2471&gt;=REFERENCIAS!$C$63,AB2471&lt;REFERENCIAS!$D$63),REFERENCIAS!$B$63,IF(AND(AB2471&gt;REFERENCIAS!$C$64,AB2471&lt;=REFERENCIAS!$D$64),REFERENCIAS!$B$64,IF(AND(AB2471&gt;=REFERENCIAS!$C$65,AB2471&lt;REFERENCIAS!$D$65),REFERENCIAS!$B$65, "Revisar"))))</f>
        <v>#REF!</v>
      </c>
      <c r="AD2471" s="94" t="e">
        <f ca="1">VLOOKUP(AC2471,REFERENCIAS!$B$62:$G$65,4,FALSE)</f>
        <v>#REF!</v>
      </c>
    </row>
    <row r="2472" spans="1:30" ht="17.25" x14ac:dyDescent="0.25">
      <c r="A2472" s="74"/>
      <c r="B2472" s="19"/>
      <c r="C2472" s="19"/>
      <c r="D2472" s="50"/>
      <c r="E2472" s="73"/>
      <c r="F2472" s="74"/>
      <c r="G2472" s="9"/>
      <c r="H2472" s="48"/>
      <c r="I2472" s="49">
        <f t="shared" ca="1" si="149"/>
        <v>2022</v>
      </c>
      <c r="J2472" s="22">
        <f t="shared" ca="1" si="148"/>
        <v>1</v>
      </c>
      <c r="K2472" s="19"/>
      <c r="L2472" s="73"/>
      <c r="M2472" s="74"/>
      <c r="N2472" s="19"/>
      <c r="O2472" s="73"/>
      <c r="P2472" s="82">
        <v>1</v>
      </c>
      <c r="Q2472" s="24">
        <v>1</v>
      </c>
      <c r="R2472" s="81">
        <f t="shared" si="150"/>
        <v>1</v>
      </c>
      <c r="S2472" s="87"/>
      <c r="T2472" s="19"/>
      <c r="U2472" s="25"/>
      <c r="V2472" s="25"/>
      <c r="W2472" s="81"/>
      <c r="X2472" s="91" t="e">
        <f ca="1">+VLOOKUP(#REF!,REFERENCIAS!$C:$D,2,0)*VLOOKUP(#REF!,PONDERADORES!A:P,IF(AND(INFORMACION!$T2472='REFERENCIAS RIESGO'!$C$36,INFORMACION!$F2472=REFERENCIAS!$C$24),16,IF(INFORMACION!$T2472='REFERENCIAS RIESGO'!$C$36,13,IF(INFORMACION!$F2472=REFERENCIAS!$C$24,10,7))),0)+VLOOKUP(K2472,REFERENCIAS!$C:$D,2,0)*VLOOKUP($K$2,PONDERADORES!A:P,IF(AND(INFORMACION!$T2472='REFERENCIAS RIESGO'!$C$36,INFORMACION!$F2472=REFERENCIAS!$C$24),16,IF(INFORMACION!$T2472='REFERENCIAS RIESGO'!$C$36,13,IF(INFORMACION!$F2472=REFERENCIAS!$C$24,10,7))),0)+VLOOKUP(L2472,REFERENCIAS!$C:$D,2,0)*VLOOKUP($L$2,PONDERADORES!A:P,IF(AND(INFORMACION!$T2472='REFERENCIAS RIESGO'!$C$36,INFORMACION!$F2472=REFERENCIAS!$C$24),16,IF(INFORMACION!$T2472='REFERENCIAS RIESGO'!$C$36,13,IF(INFORMACION!$F2472=REFERENCIAS!$C$24,10,7))),0)+VLOOKUP(F2472,REFERENCIAS!$C:$D,2,0)*VLOOKUP($F$2,PONDERADORES!A:P,IF(AND(INFORMACION!$T2472='REFERENCIAS RIESGO'!$C$36,INFORMACION!$F2472=REFERENCIAS!$C$24),16,IF(INFORMACION!$T2472='REFERENCIAS RIESGO'!$C$36,13,IF(INFORMACION!$F2472=REFERENCIAS!$C$24,10,7))),0)+VLOOKUP(T2472,REFERENCIAS!$C:$D,2,0)*VLOOKUP($T$2,PONDERADORES!A:P,IF(AND(INFORMACION!$T2472='REFERENCIAS RIESGO'!$C$36,INFORMACION!$F2472=REFERENCIAS!$C$24),16,IF(INFORMACION!$T2472='REFERENCIAS RIESGO'!$C$36,13,IF(INFORMACION!$F2472=REFERENCIAS!$C$24,10,7))),0)+VLOOKUP(IF(J2472&lt;=0.2,0.2,IF(AND(J2472&gt;0.2,J2472&lt;=0.4),0.4,IF(AND(J2472&gt;0.4,J2472&lt;=0.6),0.6,IF(AND(J2472&gt;0.6,J2472&lt;=0.8),0.8,IF(AND(J2472&gt;0.8,J2472&lt;=1),1))))),REFERENCIAS!$C:$D,2,0)*VLOOKUP($J$2,PONDERADORES!A:P,IF(AND(INFORMACION!$T2472='REFERENCIAS RIESGO'!$C$36,INFORMACION!$F2472=REFERENCIAS!$C$24),16,IF(INFORMACION!$T2472='REFERENCIAS RIESGO'!$C$36,13,IF(INFORMACION!$F2472=REFERENCIAS!$C$24,10,7))),0)</f>
        <v>#REF!</v>
      </c>
      <c r="Y2472" s="68">
        <f>+VLOOKUP(M2472,REFERENCIAS!$C:$D,2,0)*VLOOKUP($M$2,PONDERADORES!$A$7:$G$9,7,0)+VLOOKUP(N2472,REFERENCIAS!$C:$D,2,0)*VLOOKUP($N$2,PONDERADORES!$A$7:$G$9,7,0)+VLOOKUP(O2472,REFERENCIAS!$C:$D,2,0)*VLOOKUP($O$2,PONDERADORES!$A$7:$G$9,7,0)</f>
        <v>0.2</v>
      </c>
      <c r="Z2472" s="2">
        <f>+VLOOKUP(IF(R2472&lt;0.1,0,IF(AND(R2472&gt;=0.1,R2472&lt;0.2),0.1,IF(AND(R2472&gt;=0.2,R2472&lt;0.3),0.2,IF(R2472&gt;0.3,0.3,)))),REFERENCIAS!$C:$D,2,0)*VLOOKUP($R$2,PONDERADORES!$A$11:$G$11,7,0)</f>
        <v>15</v>
      </c>
      <c r="AA2472" s="92"/>
      <c r="AB2472" s="95" t="e">
        <f t="shared" ca="1" si="151"/>
        <v>#REF!</v>
      </c>
      <c r="AC2472" s="23" t="e">
        <f ca="1">IF(AB2472&gt;REFERENCIAS!$C$62,REFERENCIAS!$B$62,IF(AND(AB2472&gt;=REFERENCIAS!$C$63,AB2472&lt;REFERENCIAS!$D$63),REFERENCIAS!$B$63,IF(AND(AB2472&gt;REFERENCIAS!$C$64,AB2472&lt;=REFERENCIAS!$D$64),REFERENCIAS!$B$64,IF(AND(AB2472&gt;=REFERENCIAS!$C$65,AB2472&lt;REFERENCIAS!$D$65),REFERENCIAS!$B$65, "Revisar"))))</f>
        <v>#REF!</v>
      </c>
      <c r="AD2472" s="94" t="e">
        <f ca="1">VLOOKUP(AC2472,REFERENCIAS!$B$62:$G$65,4,FALSE)</f>
        <v>#REF!</v>
      </c>
    </row>
    <row r="2473" spans="1:30" ht="17.25" x14ac:dyDescent="0.25">
      <c r="A2473" s="74"/>
      <c r="B2473" s="19"/>
      <c r="C2473" s="19"/>
      <c r="D2473" s="50"/>
      <c r="E2473" s="73"/>
      <c r="F2473" s="74"/>
      <c r="G2473" s="9"/>
      <c r="H2473" s="48"/>
      <c r="I2473" s="49">
        <f t="shared" ca="1" si="149"/>
        <v>2022</v>
      </c>
      <c r="J2473" s="22">
        <f t="shared" ca="1" si="148"/>
        <v>1</v>
      </c>
      <c r="K2473" s="19"/>
      <c r="L2473" s="73"/>
      <c r="M2473" s="74"/>
      <c r="N2473" s="19"/>
      <c r="O2473" s="73"/>
      <c r="P2473" s="82">
        <v>1</v>
      </c>
      <c r="Q2473" s="24">
        <v>1</v>
      </c>
      <c r="R2473" s="81">
        <f t="shared" si="150"/>
        <v>1</v>
      </c>
      <c r="S2473" s="87"/>
      <c r="T2473" s="19"/>
      <c r="U2473" s="25"/>
      <c r="V2473" s="25"/>
      <c r="W2473" s="81"/>
      <c r="X2473" s="91" t="e">
        <f ca="1">+VLOOKUP(#REF!,REFERENCIAS!$C:$D,2,0)*VLOOKUP(#REF!,PONDERADORES!A:P,IF(AND(INFORMACION!$T2473='REFERENCIAS RIESGO'!$C$36,INFORMACION!$F2473=REFERENCIAS!$C$24),16,IF(INFORMACION!$T2473='REFERENCIAS RIESGO'!$C$36,13,IF(INFORMACION!$F2473=REFERENCIAS!$C$24,10,7))),0)+VLOOKUP(K2473,REFERENCIAS!$C:$D,2,0)*VLOOKUP($K$2,PONDERADORES!A:P,IF(AND(INFORMACION!$T2473='REFERENCIAS RIESGO'!$C$36,INFORMACION!$F2473=REFERENCIAS!$C$24),16,IF(INFORMACION!$T2473='REFERENCIAS RIESGO'!$C$36,13,IF(INFORMACION!$F2473=REFERENCIAS!$C$24,10,7))),0)+VLOOKUP(L2473,REFERENCIAS!$C:$D,2,0)*VLOOKUP($L$2,PONDERADORES!A:P,IF(AND(INFORMACION!$T2473='REFERENCIAS RIESGO'!$C$36,INFORMACION!$F2473=REFERENCIAS!$C$24),16,IF(INFORMACION!$T2473='REFERENCIAS RIESGO'!$C$36,13,IF(INFORMACION!$F2473=REFERENCIAS!$C$24,10,7))),0)+VLOOKUP(F2473,REFERENCIAS!$C:$D,2,0)*VLOOKUP($F$2,PONDERADORES!A:P,IF(AND(INFORMACION!$T2473='REFERENCIAS RIESGO'!$C$36,INFORMACION!$F2473=REFERENCIAS!$C$24),16,IF(INFORMACION!$T2473='REFERENCIAS RIESGO'!$C$36,13,IF(INFORMACION!$F2473=REFERENCIAS!$C$24,10,7))),0)+VLOOKUP(T2473,REFERENCIAS!$C:$D,2,0)*VLOOKUP($T$2,PONDERADORES!A:P,IF(AND(INFORMACION!$T2473='REFERENCIAS RIESGO'!$C$36,INFORMACION!$F2473=REFERENCIAS!$C$24),16,IF(INFORMACION!$T2473='REFERENCIAS RIESGO'!$C$36,13,IF(INFORMACION!$F2473=REFERENCIAS!$C$24,10,7))),0)+VLOOKUP(IF(J2473&lt;=0.2,0.2,IF(AND(J2473&gt;0.2,J2473&lt;=0.4),0.4,IF(AND(J2473&gt;0.4,J2473&lt;=0.6),0.6,IF(AND(J2473&gt;0.6,J2473&lt;=0.8),0.8,IF(AND(J2473&gt;0.8,J2473&lt;=1),1))))),REFERENCIAS!$C:$D,2,0)*VLOOKUP($J$2,PONDERADORES!A:P,IF(AND(INFORMACION!$T2473='REFERENCIAS RIESGO'!$C$36,INFORMACION!$F2473=REFERENCIAS!$C$24),16,IF(INFORMACION!$T2473='REFERENCIAS RIESGO'!$C$36,13,IF(INFORMACION!$F2473=REFERENCIAS!$C$24,10,7))),0)</f>
        <v>#REF!</v>
      </c>
      <c r="Y2473" s="68">
        <f>+VLOOKUP(M2473,REFERENCIAS!$C:$D,2,0)*VLOOKUP($M$2,PONDERADORES!$A$7:$G$9,7,0)+VLOOKUP(N2473,REFERENCIAS!$C:$D,2,0)*VLOOKUP($N$2,PONDERADORES!$A$7:$G$9,7,0)+VLOOKUP(O2473,REFERENCIAS!$C:$D,2,0)*VLOOKUP($O$2,PONDERADORES!$A$7:$G$9,7,0)</f>
        <v>0.2</v>
      </c>
      <c r="Z2473" s="2">
        <f>+VLOOKUP(IF(R2473&lt;0.1,0,IF(AND(R2473&gt;=0.1,R2473&lt;0.2),0.1,IF(AND(R2473&gt;=0.2,R2473&lt;0.3),0.2,IF(R2473&gt;0.3,0.3,)))),REFERENCIAS!$C:$D,2,0)*VLOOKUP($R$2,PONDERADORES!$A$11:$G$11,7,0)</f>
        <v>15</v>
      </c>
      <c r="AA2473" s="92"/>
      <c r="AB2473" s="95" t="e">
        <f t="shared" ca="1" si="151"/>
        <v>#REF!</v>
      </c>
      <c r="AC2473" s="23" t="e">
        <f ca="1">IF(AB2473&gt;REFERENCIAS!$C$62,REFERENCIAS!$B$62,IF(AND(AB2473&gt;=REFERENCIAS!$C$63,AB2473&lt;REFERENCIAS!$D$63),REFERENCIAS!$B$63,IF(AND(AB2473&gt;REFERENCIAS!$C$64,AB2473&lt;=REFERENCIAS!$D$64),REFERENCIAS!$B$64,IF(AND(AB2473&gt;=REFERENCIAS!$C$65,AB2473&lt;REFERENCIAS!$D$65),REFERENCIAS!$B$65, "Revisar"))))</f>
        <v>#REF!</v>
      </c>
      <c r="AD2473" s="94" t="e">
        <f ca="1">VLOOKUP(AC2473,REFERENCIAS!$B$62:$G$65,4,FALSE)</f>
        <v>#REF!</v>
      </c>
    </row>
    <row r="2474" spans="1:30" ht="17.25" x14ac:dyDescent="0.25">
      <c r="A2474" s="74"/>
      <c r="B2474" s="19"/>
      <c r="C2474" s="19"/>
      <c r="D2474" s="50"/>
      <c r="E2474" s="73"/>
      <c r="F2474" s="74"/>
      <c r="G2474" s="9"/>
      <c r="H2474" s="48"/>
      <c r="I2474" s="49">
        <f t="shared" ca="1" si="149"/>
        <v>2022</v>
      </c>
      <c r="J2474" s="22">
        <f t="shared" ca="1" si="148"/>
        <v>1</v>
      </c>
      <c r="K2474" s="19"/>
      <c r="L2474" s="73"/>
      <c r="M2474" s="74"/>
      <c r="N2474" s="19"/>
      <c r="O2474" s="73"/>
      <c r="P2474" s="82">
        <v>1</v>
      </c>
      <c r="Q2474" s="24">
        <v>1</v>
      </c>
      <c r="R2474" s="81">
        <f t="shared" si="150"/>
        <v>1</v>
      </c>
      <c r="S2474" s="87"/>
      <c r="T2474" s="19"/>
      <c r="U2474" s="25"/>
      <c r="V2474" s="25"/>
      <c r="W2474" s="81"/>
      <c r="X2474" s="91" t="e">
        <f ca="1">+VLOOKUP(#REF!,REFERENCIAS!$C:$D,2,0)*VLOOKUP(#REF!,PONDERADORES!A:P,IF(AND(INFORMACION!$T2474='REFERENCIAS RIESGO'!$C$36,INFORMACION!$F2474=REFERENCIAS!$C$24),16,IF(INFORMACION!$T2474='REFERENCIAS RIESGO'!$C$36,13,IF(INFORMACION!$F2474=REFERENCIAS!$C$24,10,7))),0)+VLOOKUP(K2474,REFERENCIAS!$C:$D,2,0)*VLOOKUP($K$2,PONDERADORES!A:P,IF(AND(INFORMACION!$T2474='REFERENCIAS RIESGO'!$C$36,INFORMACION!$F2474=REFERENCIAS!$C$24),16,IF(INFORMACION!$T2474='REFERENCIAS RIESGO'!$C$36,13,IF(INFORMACION!$F2474=REFERENCIAS!$C$24,10,7))),0)+VLOOKUP(L2474,REFERENCIAS!$C:$D,2,0)*VLOOKUP($L$2,PONDERADORES!A:P,IF(AND(INFORMACION!$T2474='REFERENCIAS RIESGO'!$C$36,INFORMACION!$F2474=REFERENCIAS!$C$24),16,IF(INFORMACION!$T2474='REFERENCIAS RIESGO'!$C$36,13,IF(INFORMACION!$F2474=REFERENCIAS!$C$24,10,7))),0)+VLOOKUP(F2474,REFERENCIAS!$C:$D,2,0)*VLOOKUP($F$2,PONDERADORES!A:P,IF(AND(INFORMACION!$T2474='REFERENCIAS RIESGO'!$C$36,INFORMACION!$F2474=REFERENCIAS!$C$24),16,IF(INFORMACION!$T2474='REFERENCIAS RIESGO'!$C$36,13,IF(INFORMACION!$F2474=REFERENCIAS!$C$24,10,7))),0)+VLOOKUP(T2474,REFERENCIAS!$C:$D,2,0)*VLOOKUP($T$2,PONDERADORES!A:P,IF(AND(INFORMACION!$T2474='REFERENCIAS RIESGO'!$C$36,INFORMACION!$F2474=REFERENCIAS!$C$24),16,IF(INFORMACION!$T2474='REFERENCIAS RIESGO'!$C$36,13,IF(INFORMACION!$F2474=REFERENCIAS!$C$24,10,7))),0)+VLOOKUP(IF(J2474&lt;=0.2,0.2,IF(AND(J2474&gt;0.2,J2474&lt;=0.4),0.4,IF(AND(J2474&gt;0.4,J2474&lt;=0.6),0.6,IF(AND(J2474&gt;0.6,J2474&lt;=0.8),0.8,IF(AND(J2474&gt;0.8,J2474&lt;=1),1))))),REFERENCIAS!$C:$D,2,0)*VLOOKUP($J$2,PONDERADORES!A:P,IF(AND(INFORMACION!$T2474='REFERENCIAS RIESGO'!$C$36,INFORMACION!$F2474=REFERENCIAS!$C$24),16,IF(INFORMACION!$T2474='REFERENCIAS RIESGO'!$C$36,13,IF(INFORMACION!$F2474=REFERENCIAS!$C$24,10,7))),0)</f>
        <v>#REF!</v>
      </c>
      <c r="Y2474" s="68">
        <f>+VLOOKUP(M2474,REFERENCIAS!$C:$D,2,0)*VLOOKUP($M$2,PONDERADORES!$A$7:$G$9,7,0)+VLOOKUP(N2474,REFERENCIAS!$C:$D,2,0)*VLOOKUP($N$2,PONDERADORES!$A$7:$G$9,7,0)+VLOOKUP(O2474,REFERENCIAS!$C:$D,2,0)*VLOOKUP($O$2,PONDERADORES!$A$7:$G$9,7,0)</f>
        <v>0.2</v>
      </c>
      <c r="Z2474" s="2">
        <f>+VLOOKUP(IF(R2474&lt;0.1,0,IF(AND(R2474&gt;=0.1,R2474&lt;0.2),0.1,IF(AND(R2474&gt;=0.2,R2474&lt;0.3),0.2,IF(R2474&gt;0.3,0.3,)))),REFERENCIAS!$C:$D,2,0)*VLOOKUP($R$2,PONDERADORES!$A$11:$G$11,7,0)</f>
        <v>15</v>
      </c>
      <c r="AA2474" s="92"/>
      <c r="AB2474" s="95" t="e">
        <f t="shared" ca="1" si="151"/>
        <v>#REF!</v>
      </c>
      <c r="AC2474" s="23" t="e">
        <f ca="1">IF(AB2474&gt;REFERENCIAS!$C$62,REFERENCIAS!$B$62,IF(AND(AB2474&gt;=REFERENCIAS!$C$63,AB2474&lt;REFERENCIAS!$D$63),REFERENCIAS!$B$63,IF(AND(AB2474&gt;REFERENCIAS!$C$64,AB2474&lt;=REFERENCIAS!$D$64),REFERENCIAS!$B$64,IF(AND(AB2474&gt;=REFERENCIAS!$C$65,AB2474&lt;REFERENCIAS!$D$65),REFERENCIAS!$B$65, "Revisar"))))</f>
        <v>#REF!</v>
      </c>
      <c r="AD2474" s="94" t="e">
        <f ca="1">VLOOKUP(AC2474,REFERENCIAS!$B$62:$G$65,4,FALSE)</f>
        <v>#REF!</v>
      </c>
    </row>
    <row r="2475" spans="1:30" ht="17.25" x14ac:dyDescent="0.25">
      <c r="A2475" s="74"/>
      <c r="B2475" s="19"/>
      <c r="C2475" s="19"/>
      <c r="D2475" s="50"/>
      <c r="E2475" s="73"/>
      <c r="F2475" s="74"/>
      <c r="G2475" s="9"/>
      <c r="H2475" s="48"/>
      <c r="I2475" s="49">
        <f t="shared" ca="1" si="149"/>
        <v>2022</v>
      </c>
      <c r="J2475" s="22">
        <f t="shared" ca="1" si="148"/>
        <v>1</v>
      </c>
      <c r="K2475" s="19"/>
      <c r="L2475" s="73"/>
      <c r="M2475" s="74"/>
      <c r="N2475" s="19"/>
      <c r="O2475" s="73"/>
      <c r="P2475" s="82">
        <v>1</v>
      </c>
      <c r="Q2475" s="24">
        <v>1</v>
      </c>
      <c r="R2475" s="81">
        <f t="shared" si="150"/>
        <v>1</v>
      </c>
      <c r="S2475" s="87"/>
      <c r="T2475" s="19"/>
      <c r="U2475" s="25"/>
      <c r="V2475" s="25"/>
      <c r="W2475" s="81"/>
      <c r="X2475" s="91" t="e">
        <f ca="1">+VLOOKUP(#REF!,REFERENCIAS!$C:$D,2,0)*VLOOKUP(#REF!,PONDERADORES!A:P,IF(AND(INFORMACION!$T2475='REFERENCIAS RIESGO'!$C$36,INFORMACION!$F2475=REFERENCIAS!$C$24),16,IF(INFORMACION!$T2475='REFERENCIAS RIESGO'!$C$36,13,IF(INFORMACION!$F2475=REFERENCIAS!$C$24,10,7))),0)+VLOOKUP(K2475,REFERENCIAS!$C:$D,2,0)*VLOOKUP($K$2,PONDERADORES!A:P,IF(AND(INFORMACION!$T2475='REFERENCIAS RIESGO'!$C$36,INFORMACION!$F2475=REFERENCIAS!$C$24),16,IF(INFORMACION!$T2475='REFERENCIAS RIESGO'!$C$36,13,IF(INFORMACION!$F2475=REFERENCIAS!$C$24,10,7))),0)+VLOOKUP(L2475,REFERENCIAS!$C:$D,2,0)*VLOOKUP($L$2,PONDERADORES!A:P,IF(AND(INFORMACION!$T2475='REFERENCIAS RIESGO'!$C$36,INFORMACION!$F2475=REFERENCIAS!$C$24),16,IF(INFORMACION!$T2475='REFERENCIAS RIESGO'!$C$36,13,IF(INFORMACION!$F2475=REFERENCIAS!$C$24,10,7))),0)+VLOOKUP(F2475,REFERENCIAS!$C:$D,2,0)*VLOOKUP($F$2,PONDERADORES!A:P,IF(AND(INFORMACION!$T2475='REFERENCIAS RIESGO'!$C$36,INFORMACION!$F2475=REFERENCIAS!$C$24),16,IF(INFORMACION!$T2475='REFERENCIAS RIESGO'!$C$36,13,IF(INFORMACION!$F2475=REFERENCIAS!$C$24,10,7))),0)+VLOOKUP(T2475,REFERENCIAS!$C:$D,2,0)*VLOOKUP($T$2,PONDERADORES!A:P,IF(AND(INFORMACION!$T2475='REFERENCIAS RIESGO'!$C$36,INFORMACION!$F2475=REFERENCIAS!$C$24),16,IF(INFORMACION!$T2475='REFERENCIAS RIESGO'!$C$36,13,IF(INFORMACION!$F2475=REFERENCIAS!$C$24,10,7))),0)+VLOOKUP(IF(J2475&lt;=0.2,0.2,IF(AND(J2475&gt;0.2,J2475&lt;=0.4),0.4,IF(AND(J2475&gt;0.4,J2475&lt;=0.6),0.6,IF(AND(J2475&gt;0.6,J2475&lt;=0.8),0.8,IF(AND(J2475&gt;0.8,J2475&lt;=1),1))))),REFERENCIAS!$C:$D,2,0)*VLOOKUP($J$2,PONDERADORES!A:P,IF(AND(INFORMACION!$T2475='REFERENCIAS RIESGO'!$C$36,INFORMACION!$F2475=REFERENCIAS!$C$24),16,IF(INFORMACION!$T2475='REFERENCIAS RIESGO'!$C$36,13,IF(INFORMACION!$F2475=REFERENCIAS!$C$24,10,7))),0)</f>
        <v>#REF!</v>
      </c>
      <c r="Y2475" s="68">
        <f>+VLOOKUP(M2475,REFERENCIAS!$C:$D,2,0)*VLOOKUP($M$2,PONDERADORES!$A$7:$G$9,7,0)+VLOOKUP(N2475,REFERENCIAS!$C:$D,2,0)*VLOOKUP($N$2,PONDERADORES!$A$7:$G$9,7,0)+VLOOKUP(O2475,REFERENCIAS!$C:$D,2,0)*VLOOKUP($O$2,PONDERADORES!$A$7:$G$9,7,0)</f>
        <v>0.2</v>
      </c>
      <c r="Z2475" s="2">
        <f>+VLOOKUP(IF(R2475&lt;0.1,0,IF(AND(R2475&gt;=0.1,R2475&lt;0.2),0.1,IF(AND(R2475&gt;=0.2,R2475&lt;0.3),0.2,IF(R2475&gt;0.3,0.3,)))),REFERENCIAS!$C:$D,2,0)*VLOOKUP($R$2,PONDERADORES!$A$11:$G$11,7,0)</f>
        <v>15</v>
      </c>
      <c r="AA2475" s="92"/>
      <c r="AB2475" s="95" t="e">
        <f t="shared" ca="1" si="151"/>
        <v>#REF!</v>
      </c>
      <c r="AC2475" s="23" t="e">
        <f ca="1">IF(AB2475&gt;REFERENCIAS!$C$62,REFERENCIAS!$B$62,IF(AND(AB2475&gt;=REFERENCIAS!$C$63,AB2475&lt;REFERENCIAS!$D$63),REFERENCIAS!$B$63,IF(AND(AB2475&gt;REFERENCIAS!$C$64,AB2475&lt;=REFERENCIAS!$D$64),REFERENCIAS!$B$64,IF(AND(AB2475&gt;=REFERENCIAS!$C$65,AB2475&lt;REFERENCIAS!$D$65),REFERENCIAS!$B$65, "Revisar"))))</f>
        <v>#REF!</v>
      </c>
      <c r="AD2475" s="94" t="e">
        <f ca="1">VLOOKUP(AC2475,REFERENCIAS!$B$62:$G$65,4,FALSE)</f>
        <v>#REF!</v>
      </c>
    </row>
    <row r="2476" spans="1:30" ht="17.25" x14ac:dyDescent="0.25">
      <c r="A2476" s="74"/>
      <c r="B2476" s="19"/>
      <c r="C2476" s="19"/>
      <c r="D2476" s="50"/>
      <c r="E2476" s="73"/>
      <c r="F2476" s="74"/>
      <c r="G2476" s="9"/>
      <c r="H2476" s="48"/>
      <c r="I2476" s="49">
        <f t="shared" ca="1" si="149"/>
        <v>2022</v>
      </c>
      <c r="J2476" s="22">
        <f t="shared" ca="1" si="148"/>
        <v>1</v>
      </c>
      <c r="K2476" s="19"/>
      <c r="L2476" s="73"/>
      <c r="M2476" s="74"/>
      <c r="N2476" s="19"/>
      <c r="O2476" s="73"/>
      <c r="P2476" s="82">
        <v>1</v>
      </c>
      <c r="Q2476" s="24">
        <v>1</v>
      </c>
      <c r="R2476" s="81">
        <f t="shared" si="150"/>
        <v>1</v>
      </c>
      <c r="S2476" s="87"/>
      <c r="T2476" s="19"/>
      <c r="U2476" s="25"/>
      <c r="V2476" s="25"/>
      <c r="W2476" s="81"/>
      <c r="X2476" s="91" t="e">
        <f ca="1">+VLOOKUP(#REF!,REFERENCIAS!$C:$D,2,0)*VLOOKUP(#REF!,PONDERADORES!A:P,IF(AND(INFORMACION!$T2476='REFERENCIAS RIESGO'!$C$36,INFORMACION!$F2476=REFERENCIAS!$C$24),16,IF(INFORMACION!$T2476='REFERENCIAS RIESGO'!$C$36,13,IF(INFORMACION!$F2476=REFERENCIAS!$C$24,10,7))),0)+VLOOKUP(K2476,REFERENCIAS!$C:$D,2,0)*VLOOKUP($K$2,PONDERADORES!A:P,IF(AND(INFORMACION!$T2476='REFERENCIAS RIESGO'!$C$36,INFORMACION!$F2476=REFERENCIAS!$C$24),16,IF(INFORMACION!$T2476='REFERENCIAS RIESGO'!$C$36,13,IF(INFORMACION!$F2476=REFERENCIAS!$C$24,10,7))),0)+VLOOKUP(L2476,REFERENCIAS!$C:$D,2,0)*VLOOKUP($L$2,PONDERADORES!A:P,IF(AND(INFORMACION!$T2476='REFERENCIAS RIESGO'!$C$36,INFORMACION!$F2476=REFERENCIAS!$C$24),16,IF(INFORMACION!$T2476='REFERENCIAS RIESGO'!$C$36,13,IF(INFORMACION!$F2476=REFERENCIAS!$C$24,10,7))),0)+VLOOKUP(F2476,REFERENCIAS!$C:$D,2,0)*VLOOKUP($F$2,PONDERADORES!A:P,IF(AND(INFORMACION!$T2476='REFERENCIAS RIESGO'!$C$36,INFORMACION!$F2476=REFERENCIAS!$C$24),16,IF(INFORMACION!$T2476='REFERENCIAS RIESGO'!$C$36,13,IF(INFORMACION!$F2476=REFERENCIAS!$C$24,10,7))),0)+VLOOKUP(T2476,REFERENCIAS!$C:$D,2,0)*VLOOKUP($T$2,PONDERADORES!A:P,IF(AND(INFORMACION!$T2476='REFERENCIAS RIESGO'!$C$36,INFORMACION!$F2476=REFERENCIAS!$C$24),16,IF(INFORMACION!$T2476='REFERENCIAS RIESGO'!$C$36,13,IF(INFORMACION!$F2476=REFERENCIAS!$C$24,10,7))),0)+VLOOKUP(IF(J2476&lt;=0.2,0.2,IF(AND(J2476&gt;0.2,J2476&lt;=0.4),0.4,IF(AND(J2476&gt;0.4,J2476&lt;=0.6),0.6,IF(AND(J2476&gt;0.6,J2476&lt;=0.8),0.8,IF(AND(J2476&gt;0.8,J2476&lt;=1),1))))),REFERENCIAS!$C:$D,2,0)*VLOOKUP($J$2,PONDERADORES!A:P,IF(AND(INFORMACION!$T2476='REFERENCIAS RIESGO'!$C$36,INFORMACION!$F2476=REFERENCIAS!$C$24),16,IF(INFORMACION!$T2476='REFERENCIAS RIESGO'!$C$36,13,IF(INFORMACION!$F2476=REFERENCIAS!$C$24,10,7))),0)</f>
        <v>#REF!</v>
      </c>
      <c r="Y2476" s="68">
        <f>+VLOOKUP(M2476,REFERENCIAS!$C:$D,2,0)*VLOOKUP($M$2,PONDERADORES!$A$7:$G$9,7,0)+VLOOKUP(N2476,REFERENCIAS!$C:$D,2,0)*VLOOKUP($N$2,PONDERADORES!$A$7:$G$9,7,0)+VLOOKUP(O2476,REFERENCIAS!$C:$D,2,0)*VLOOKUP($O$2,PONDERADORES!$A$7:$G$9,7,0)</f>
        <v>0.2</v>
      </c>
      <c r="Z2476" s="2">
        <f>+VLOOKUP(IF(R2476&lt;0.1,0,IF(AND(R2476&gt;=0.1,R2476&lt;0.2),0.1,IF(AND(R2476&gt;=0.2,R2476&lt;0.3),0.2,IF(R2476&gt;0.3,0.3,)))),REFERENCIAS!$C:$D,2,0)*VLOOKUP($R$2,PONDERADORES!$A$11:$G$11,7,0)</f>
        <v>15</v>
      </c>
      <c r="AA2476" s="92"/>
      <c r="AB2476" s="95" t="e">
        <f t="shared" ca="1" si="151"/>
        <v>#REF!</v>
      </c>
      <c r="AC2476" s="23" t="e">
        <f ca="1">IF(AB2476&gt;REFERENCIAS!$C$62,REFERENCIAS!$B$62,IF(AND(AB2476&gt;=REFERENCIAS!$C$63,AB2476&lt;REFERENCIAS!$D$63),REFERENCIAS!$B$63,IF(AND(AB2476&gt;REFERENCIAS!$C$64,AB2476&lt;=REFERENCIAS!$D$64),REFERENCIAS!$B$64,IF(AND(AB2476&gt;=REFERENCIAS!$C$65,AB2476&lt;REFERENCIAS!$D$65),REFERENCIAS!$B$65, "Revisar"))))</f>
        <v>#REF!</v>
      </c>
      <c r="AD2476" s="94" t="e">
        <f ca="1">VLOOKUP(AC2476,REFERENCIAS!$B$62:$G$65,4,FALSE)</f>
        <v>#REF!</v>
      </c>
    </row>
    <row r="2477" spans="1:30" ht="17.25" x14ac:dyDescent="0.25">
      <c r="A2477" s="74"/>
      <c r="B2477" s="19"/>
      <c r="C2477" s="19"/>
      <c r="D2477" s="50"/>
      <c r="E2477" s="73"/>
      <c r="F2477" s="74"/>
      <c r="G2477" s="9"/>
      <c r="H2477" s="48"/>
      <c r="I2477" s="49">
        <f t="shared" ca="1" si="149"/>
        <v>2022</v>
      </c>
      <c r="J2477" s="22">
        <f t="shared" ca="1" si="148"/>
        <v>1</v>
      </c>
      <c r="K2477" s="19"/>
      <c r="L2477" s="73"/>
      <c r="M2477" s="74"/>
      <c r="N2477" s="19"/>
      <c r="O2477" s="73"/>
      <c r="P2477" s="82">
        <v>1</v>
      </c>
      <c r="Q2477" s="24">
        <v>1</v>
      </c>
      <c r="R2477" s="81">
        <f t="shared" si="150"/>
        <v>1</v>
      </c>
      <c r="S2477" s="87"/>
      <c r="T2477" s="19"/>
      <c r="U2477" s="25"/>
      <c r="V2477" s="25"/>
      <c r="W2477" s="81"/>
      <c r="X2477" s="91" t="e">
        <f ca="1">+VLOOKUP(#REF!,REFERENCIAS!$C:$D,2,0)*VLOOKUP(#REF!,PONDERADORES!A:P,IF(AND(INFORMACION!$T2477='REFERENCIAS RIESGO'!$C$36,INFORMACION!$F2477=REFERENCIAS!$C$24),16,IF(INFORMACION!$T2477='REFERENCIAS RIESGO'!$C$36,13,IF(INFORMACION!$F2477=REFERENCIAS!$C$24,10,7))),0)+VLOOKUP(K2477,REFERENCIAS!$C:$D,2,0)*VLOOKUP($K$2,PONDERADORES!A:P,IF(AND(INFORMACION!$T2477='REFERENCIAS RIESGO'!$C$36,INFORMACION!$F2477=REFERENCIAS!$C$24),16,IF(INFORMACION!$T2477='REFERENCIAS RIESGO'!$C$36,13,IF(INFORMACION!$F2477=REFERENCIAS!$C$24,10,7))),0)+VLOOKUP(L2477,REFERENCIAS!$C:$D,2,0)*VLOOKUP($L$2,PONDERADORES!A:P,IF(AND(INFORMACION!$T2477='REFERENCIAS RIESGO'!$C$36,INFORMACION!$F2477=REFERENCIAS!$C$24),16,IF(INFORMACION!$T2477='REFERENCIAS RIESGO'!$C$36,13,IF(INFORMACION!$F2477=REFERENCIAS!$C$24,10,7))),0)+VLOOKUP(F2477,REFERENCIAS!$C:$D,2,0)*VLOOKUP($F$2,PONDERADORES!A:P,IF(AND(INFORMACION!$T2477='REFERENCIAS RIESGO'!$C$36,INFORMACION!$F2477=REFERENCIAS!$C$24),16,IF(INFORMACION!$T2477='REFERENCIAS RIESGO'!$C$36,13,IF(INFORMACION!$F2477=REFERENCIAS!$C$24,10,7))),0)+VLOOKUP(T2477,REFERENCIAS!$C:$D,2,0)*VLOOKUP($T$2,PONDERADORES!A:P,IF(AND(INFORMACION!$T2477='REFERENCIAS RIESGO'!$C$36,INFORMACION!$F2477=REFERENCIAS!$C$24),16,IF(INFORMACION!$T2477='REFERENCIAS RIESGO'!$C$36,13,IF(INFORMACION!$F2477=REFERENCIAS!$C$24,10,7))),0)+VLOOKUP(IF(J2477&lt;=0.2,0.2,IF(AND(J2477&gt;0.2,J2477&lt;=0.4),0.4,IF(AND(J2477&gt;0.4,J2477&lt;=0.6),0.6,IF(AND(J2477&gt;0.6,J2477&lt;=0.8),0.8,IF(AND(J2477&gt;0.8,J2477&lt;=1),1))))),REFERENCIAS!$C:$D,2,0)*VLOOKUP($J$2,PONDERADORES!A:P,IF(AND(INFORMACION!$T2477='REFERENCIAS RIESGO'!$C$36,INFORMACION!$F2477=REFERENCIAS!$C$24),16,IF(INFORMACION!$T2477='REFERENCIAS RIESGO'!$C$36,13,IF(INFORMACION!$F2477=REFERENCIAS!$C$24,10,7))),0)</f>
        <v>#REF!</v>
      </c>
      <c r="Y2477" s="68">
        <f>+VLOOKUP(M2477,REFERENCIAS!$C:$D,2,0)*VLOOKUP($M$2,PONDERADORES!$A$7:$G$9,7,0)+VLOOKUP(N2477,REFERENCIAS!$C:$D,2,0)*VLOOKUP($N$2,PONDERADORES!$A$7:$G$9,7,0)+VLOOKUP(O2477,REFERENCIAS!$C:$D,2,0)*VLOOKUP($O$2,PONDERADORES!$A$7:$G$9,7,0)</f>
        <v>0.2</v>
      </c>
      <c r="Z2477" s="2">
        <f>+VLOOKUP(IF(R2477&lt;0.1,0,IF(AND(R2477&gt;=0.1,R2477&lt;0.2),0.1,IF(AND(R2477&gt;=0.2,R2477&lt;0.3),0.2,IF(R2477&gt;0.3,0.3,)))),REFERENCIAS!$C:$D,2,0)*VLOOKUP($R$2,PONDERADORES!$A$11:$G$11,7,0)</f>
        <v>15</v>
      </c>
      <c r="AA2477" s="92"/>
      <c r="AB2477" s="95" t="e">
        <f t="shared" ca="1" si="151"/>
        <v>#REF!</v>
      </c>
      <c r="AC2477" s="23" t="e">
        <f ca="1">IF(AB2477&gt;REFERENCIAS!$C$62,REFERENCIAS!$B$62,IF(AND(AB2477&gt;=REFERENCIAS!$C$63,AB2477&lt;REFERENCIAS!$D$63),REFERENCIAS!$B$63,IF(AND(AB2477&gt;REFERENCIAS!$C$64,AB2477&lt;=REFERENCIAS!$D$64),REFERENCIAS!$B$64,IF(AND(AB2477&gt;=REFERENCIAS!$C$65,AB2477&lt;REFERENCIAS!$D$65),REFERENCIAS!$B$65, "Revisar"))))</f>
        <v>#REF!</v>
      </c>
      <c r="AD2477" s="94" t="e">
        <f ca="1">VLOOKUP(AC2477,REFERENCIAS!$B$62:$G$65,4,FALSE)</f>
        <v>#REF!</v>
      </c>
    </row>
    <row r="2478" spans="1:30" ht="17.25" x14ac:dyDescent="0.25">
      <c r="A2478" s="74"/>
      <c r="B2478" s="19"/>
      <c r="C2478" s="19"/>
      <c r="D2478" s="50"/>
      <c r="E2478" s="73"/>
      <c r="F2478" s="74"/>
      <c r="G2478" s="9"/>
      <c r="H2478" s="48"/>
      <c r="I2478" s="49">
        <f t="shared" ca="1" si="149"/>
        <v>2022</v>
      </c>
      <c r="J2478" s="22">
        <f t="shared" ca="1" si="148"/>
        <v>1</v>
      </c>
      <c r="K2478" s="19"/>
      <c r="L2478" s="73"/>
      <c r="M2478" s="74"/>
      <c r="N2478" s="19"/>
      <c r="O2478" s="73"/>
      <c r="P2478" s="82">
        <v>1</v>
      </c>
      <c r="Q2478" s="24">
        <v>1</v>
      </c>
      <c r="R2478" s="81">
        <f t="shared" si="150"/>
        <v>1</v>
      </c>
      <c r="S2478" s="87"/>
      <c r="T2478" s="19"/>
      <c r="U2478" s="25"/>
      <c r="V2478" s="25"/>
      <c r="W2478" s="81"/>
      <c r="X2478" s="91" t="e">
        <f ca="1">+VLOOKUP(#REF!,REFERENCIAS!$C:$D,2,0)*VLOOKUP(#REF!,PONDERADORES!A:P,IF(AND(INFORMACION!$T2478='REFERENCIAS RIESGO'!$C$36,INFORMACION!$F2478=REFERENCIAS!$C$24),16,IF(INFORMACION!$T2478='REFERENCIAS RIESGO'!$C$36,13,IF(INFORMACION!$F2478=REFERENCIAS!$C$24,10,7))),0)+VLOOKUP(K2478,REFERENCIAS!$C:$D,2,0)*VLOOKUP($K$2,PONDERADORES!A:P,IF(AND(INFORMACION!$T2478='REFERENCIAS RIESGO'!$C$36,INFORMACION!$F2478=REFERENCIAS!$C$24),16,IF(INFORMACION!$T2478='REFERENCIAS RIESGO'!$C$36,13,IF(INFORMACION!$F2478=REFERENCIAS!$C$24,10,7))),0)+VLOOKUP(L2478,REFERENCIAS!$C:$D,2,0)*VLOOKUP($L$2,PONDERADORES!A:P,IF(AND(INFORMACION!$T2478='REFERENCIAS RIESGO'!$C$36,INFORMACION!$F2478=REFERENCIAS!$C$24),16,IF(INFORMACION!$T2478='REFERENCIAS RIESGO'!$C$36,13,IF(INFORMACION!$F2478=REFERENCIAS!$C$24,10,7))),0)+VLOOKUP(F2478,REFERENCIAS!$C:$D,2,0)*VLOOKUP($F$2,PONDERADORES!A:P,IF(AND(INFORMACION!$T2478='REFERENCIAS RIESGO'!$C$36,INFORMACION!$F2478=REFERENCIAS!$C$24),16,IF(INFORMACION!$T2478='REFERENCIAS RIESGO'!$C$36,13,IF(INFORMACION!$F2478=REFERENCIAS!$C$24,10,7))),0)+VLOOKUP(T2478,REFERENCIAS!$C:$D,2,0)*VLOOKUP($T$2,PONDERADORES!A:P,IF(AND(INFORMACION!$T2478='REFERENCIAS RIESGO'!$C$36,INFORMACION!$F2478=REFERENCIAS!$C$24),16,IF(INFORMACION!$T2478='REFERENCIAS RIESGO'!$C$36,13,IF(INFORMACION!$F2478=REFERENCIAS!$C$24,10,7))),0)+VLOOKUP(IF(J2478&lt;=0.2,0.2,IF(AND(J2478&gt;0.2,J2478&lt;=0.4),0.4,IF(AND(J2478&gt;0.4,J2478&lt;=0.6),0.6,IF(AND(J2478&gt;0.6,J2478&lt;=0.8),0.8,IF(AND(J2478&gt;0.8,J2478&lt;=1),1))))),REFERENCIAS!$C:$D,2,0)*VLOOKUP($J$2,PONDERADORES!A:P,IF(AND(INFORMACION!$T2478='REFERENCIAS RIESGO'!$C$36,INFORMACION!$F2478=REFERENCIAS!$C$24),16,IF(INFORMACION!$T2478='REFERENCIAS RIESGO'!$C$36,13,IF(INFORMACION!$F2478=REFERENCIAS!$C$24,10,7))),0)</f>
        <v>#REF!</v>
      </c>
      <c r="Y2478" s="68">
        <f>+VLOOKUP(M2478,REFERENCIAS!$C:$D,2,0)*VLOOKUP($M$2,PONDERADORES!$A$7:$G$9,7,0)+VLOOKUP(N2478,REFERENCIAS!$C:$D,2,0)*VLOOKUP($N$2,PONDERADORES!$A$7:$G$9,7,0)+VLOOKUP(O2478,REFERENCIAS!$C:$D,2,0)*VLOOKUP($O$2,PONDERADORES!$A$7:$G$9,7,0)</f>
        <v>0.2</v>
      </c>
      <c r="Z2478" s="2">
        <f>+VLOOKUP(IF(R2478&lt;0.1,0,IF(AND(R2478&gt;=0.1,R2478&lt;0.2),0.1,IF(AND(R2478&gt;=0.2,R2478&lt;0.3),0.2,IF(R2478&gt;0.3,0.3,)))),REFERENCIAS!$C:$D,2,0)*VLOOKUP($R$2,PONDERADORES!$A$11:$G$11,7,0)</f>
        <v>15</v>
      </c>
      <c r="AA2478" s="92"/>
      <c r="AB2478" s="95" t="e">
        <f t="shared" ca="1" si="151"/>
        <v>#REF!</v>
      </c>
      <c r="AC2478" s="23" t="e">
        <f ca="1">IF(AB2478&gt;REFERENCIAS!$C$62,REFERENCIAS!$B$62,IF(AND(AB2478&gt;=REFERENCIAS!$C$63,AB2478&lt;REFERENCIAS!$D$63),REFERENCIAS!$B$63,IF(AND(AB2478&gt;REFERENCIAS!$C$64,AB2478&lt;=REFERENCIAS!$D$64),REFERENCIAS!$B$64,IF(AND(AB2478&gt;=REFERENCIAS!$C$65,AB2478&lt;REFERENCIAS!$D$65),REFERENCIAS!$B$65, "Revisar"))))</f>
        <v>#REF!</v>
      </c>
      <c r="AD2478" s="94" t="e">
        <f ca="1">VLOOKUP(AC2478,REFERENCIAS!$B$62:$G$65,4,FALSE)</f>
        <v>#REF!</v>
      </c>
    </row>
    <row r="2479" spans="1:30" ht="17.25" x14ac:dyDescent="0.25">
      <c r="A2479" s="74"/>
      <c r="B2479" s="19"/>
      <c r="C2479" s="19"/>
      <c r="D2479" s="50"/>
      <c r="E2479" s="73"/>
      <c r="F2479" s="74"/>
      <c r="G2479" s="9"/>
      <c r="H2479" s="48"/>
      <c r="I2479" s="49">
        <f t="shared" ca="1" si="149"/>
        <v>2022</v>
      </c>
      <c r="J2479" s="22">
        <f t="shared" ca="1" si="148"/>
        <v>1</v>
      </c>
      <c r="K2479" s="19"/>
      <c r="L2479" s="73"/>
      <c r="M2479" s="74"/>
      <c r="N2479" s="19"/>
      <c r="O2479" s="73"/>
      <c r="P2479" s="82">
        <v>1</v>
      </c>
      <c r="Q2479" s="24">
        <v>1</v>
      </c>
      <c r="R2479" s="81">
        <f t="shared" si="150"/>
        <v>1</v>
      </c>
      <c r="S2479" s="87"/>
      <c r="T2479" s="19"/>
      <c r="U2479" s="25"/>
      <c r="V2479" s="25"/>
      <c r="W2479" s="81"/>
      <c r="X2479" s="91" t="e">
        <f ca="1">+VLOOKUP(#REF!,REFERENCIAS!$C:$D,2,0)*VLOOKUP(#REF!,PONDERADORES!A:P,IF(AND(INFORMACION!$T2479='REFERENCIAS RIESGO'!$C$36,INFORMACION!$F2479=REFERENCIAS!$C$24),16,IF(INFORMACION!$T2479='REFERENCIAS RIESGO'!$C$36,13,IF(INFORMACION!$F2479=REFERENCIAS!$C$24,10,7))),0)+VLOOKUP(K2479,REFERENCIAS!$C:$D,2,0)*VLOOKUP($K$2,PONDERADORES!A:P,IF(AND(INFORMACION!$T2479='REFERENCIAS RIESGO'!$C$36,INFORMACION!$F2479=REFERENCIAS!$C$24),16,IF(INFORMACION!$T2479='REFERENCIAS RIESGO'!$C$36,13,IF(INFORMACION!$F2479=REFERENCIAS!$C$24,10,7))),0)+VLOOKUP(L2479,REFERENCIAS!$C:$D,2,0)*VLOOKUP($L$2,PONDERADORES!A:P,IF(AND(INFORMACION!$T2479='REFERENCIAS RIESGO'!$C$36,INFORMACION!$F2479=REFERENCIAS!$C$24),16,IF(INFORMACION!$T2479='REFERENCIAS RIESGO'!$C$36,13,IF(INFORMACION!$F2479=REFERENCIAS!$C$24,10,7))),0)+VLOOKUP(F2479,REFERENCIAS!$C:$D,2,0)*VLOOKUP($F$2,PONDERADORES!A:P,IF(AND(INFORMACION!$T2479='REFERENCIAS RIESGO'!$C$36,INFORMACION!$F2479=REFERENCIAS!$C$24),16,IF(INFORMACION!$T2479='REFERENCIAS RIESGO'!$C$36,13,IF(INFORMACION!$F2479=REFERENCIAS!$C$24,10,7))),0)+VLOOKUP(T2479,REFERENCIAS!$C:$D,2,0)*VLOOKUP($T$2,PONDERADORES!A:P,IF(AND(INFORMACION!$T2479='REFERENCIAS RIESGO'!$C$36,INFORMACION!$F2479=REFERENCIAS!$C$24),16,IF(INFORMACION!$T2479='REFERENCIAS RIESGO'!$C$36,13,IF(INFORMACION!$F2479=REFERENCIAS!$C$24,10,7))),0)+VLOOKUP(IF(J2479&lt;=0.2,0.2,IF(AND(J2479&gt;0.2,J2479&lt;=0.4),0.4,IF(AND(J2479&gt;0.4,J2479&lt;=0.6),0.6,IF(AND(J2479&gt;0.6,J2479&lt;=0.8),0.8,IF(AND(J2479&gt;0.8,J2479&lt;=1),1))))),REFERENCIAS!$C:$D,2,0)*VLOOKUP($J$2,PONDERADORES!A:P,IF(AND(INFORMACION!$T2479='REFERENCIAS RIESGO'!$C$36,INFORMACION!$F2479=REFERENCIAS!$C$24),16,IF(INFORMACION!$T2479='REFERENCIAS RIESGO'!$C$36,13,IF(INFORMACION!$F2479=REFERENCIAS!$C$24,10,7))),0)</f>
        <v>#REF!</v>
      </c>
      <c r="Y2479" s="68">
        <f>+VLOOKUP(M2479,REFERENCIAS!$C:$D,2,0)*VLOOKUP($M$2,PONDERADORES!$A$7:$G$9,7,0)+VLOOKUP(N2479,REFERENCIAS!$C:$D,2,0)*VLOOKUP($N$2,PONDERADORES!$A$7:$G$9,7,0)+VLOOKUP(O2479,REFERENCIAS!$C:$D,2,0)*VLOOKUP($O$2,PONDERADORES!$A$7:$G$9,7,0)</f>
        <v>0.2</v>
      </c>
      <c r="Z2479" s="2">
        <f>+VLOOKUP(IF(R2479&lt;0.1,0,IF(AND(R2479&gt;=0.1,R2479&lt;0.2),0.1,IF(AND(R2479&gt;=0.2,R2479&lt;0.3),0.2,IF(R2479&gt;0.3,0.3,)))),REFERENCIAS!$C:$D,2,0)*VLOOKUP($R$2,PONDERADORES!$A$11:$G$11,7,0)</f>
        <v>15</v>
      </c>
      <c r="AA2479" s="92"/>
      <c r="AB2479" s="95" t="e">
        <f t="shared" ca="1" si="151"/>
        <v>#REF!</v>
      </c>
      <c r="AC2479" s="23" t="e">
        <f ca="1">IF(AB2479&gt;REFERENCIAS!$C$62,REFERENCIAS!$B$62,IF(AND(AB2479&gt;=REFERENCIAS!$C$63,AB2479&lt;REFERENCIAS!$D$63),REFERENCIAS!$B$63,IF(AND(AB2479&gt;REFERENCIAS!$C$64,AB2479&lt;=REFERENCIAS!$D$64),REFERENCIAS!$B$64,IF(AND(AB2479&gt;=REFERENCIAS!$C$65,AB2479&lt;REFERENCIAS!$D$65),REFERENCIAS!$B$65, "Revisar"))))</f>
        <v>#REF!</v>
      </c>
      <c r="AD2479" s="94" t="e">
        <f ca="1">VLOOKUP(AC2479,REFERENCIAS!$B$62:$G$65,4,FALSE)</f>
        <v>#REF!</v>
      </c>
    </row>
    <row r="2480" spans="1:30" ht="17.25" x14ac:dyDescent="0.25">
      <c r="A2480" s="74"/>
      <c r="B2480" s="19"/>
      <c r="C2480" s="19"/>
      <c r="D2480" s="50"/>
      <c r="E2480" s="73"/>
      <c r="F2480" s="74"/>
      <c r="G2480" s="9"/>
      <c r="H2480" s="48"/>
      <c r="I2480" s="49">
        <f t="shared" ca="1" si="149"/>
        <v>2022</v>
      </c>
      <c r="J2480" s="22">
        <f t="shared" ca="1" si="148"/>
        <v>1</v>
      </c>
      <c r="K2480" s="19"/>
      <c r="L2480" s="73"/>
      <c r="M2480" s="74"/>
      <c r="N2480" s="19"/>
      <c r="O2480" s="73"/>
      <c r="P2480" s="82">
        <v>1</v>
      </c>
      <c r="Q2480" s="24">
        <v>1</v>
      </c>
      <c r="R2480" s="81">
        <f t="shared" si="150"/>
        <v>1</v>
      </c>
      <c r="S2480" s="87"/>
      <c r="T2480" s="19"/>
      <c r="U2480" s="25"/>
      <c r="V2480" s="25"/>
      <c r="W2480" s="81"/>
      <c r="X2480" s="91" t="e">
        <f ca="1">+VLOOKUP(#REF!,REFERENCIAS!$C:$D,2,0)*VLOOKUP(#REF!,PONDERADORES!A:P,IF(AND(INFORMACION!$T2480='REFERENCIAS RIESGO'!$C$36,INFORMACION!$F2480=REFERENCIAS!$C$24),16,IF(INFORMACION!$T2480='REFERENCIAS RIESGO'!$C$36,13,IF(INFORMACION!$F2480=REFERENCIAS!$C$24,10,7))),0)+VLOOKUP(K2480,REFERENCIAS!$C:$D,2,0)*VLOOKUP($K$2,PONDERADORES!A:P,IF(AND(INFORMACION!$T2480='REFERENCIAS RIESGO'!$C$36,INFORMACION!$F2480=REFERENCIAS!$C$24),16,IF(INFORMACION!$T2480='REFERENCIAS RIESGO'!$C$36,13,IF(INFORMACION!$F2480=REFERENCIAS!$C$24,10,7))),0)+VLOOKUP(L2480,REFERENCIAS!$C:$D,2,0)*VLOOKUP($L$2,PONDERADORES!A:P,IF(AND(INFORMACION!$T2480='REFERENCIAS RIESGO'!$C$36,INFORMACION!$F2480=REFERENCIAS!$C$24),16,IF(INFORMACION!$T2480='REFERENCIAS RIESGO'!$C$36,13,IF(INFORMACION!$F2480=REFERENCIAS!$C$24,10,7))),0)+VLOOKUP(F2480,REFERENCIAS!$C:$D,2,0)*VLOOKUP($F$2,PONDERADORES!A:P,IF(AND(INFORMACION!$T2480='REFERENCIAS RIESGO'!$C$36,INFORMACION!$F2480=REFERENCIAS!$C$24),16,IF(INFORMACION!$T2480='REFERENCIAS RIESGO'!$C$36,13,IF(INFORMACION!$F2480=REFERENCIAS!$C$24,10,7))),0)+VLOOKUP(T2480,REFERENCIAS!$C:$D,2,0)*VLOOKUP($T$2,PONDERADORES!A:P,IF(AND(INFORMACION!$T2480='REFERENCIAS RIESGO'!$C$36,INFORMACION!$F2480=REFERENCIAS!$C$24),16,IF(INFORMACION!$T2480='REFERENCIAS RIESGO'!$C$36,13,IF(INFORMACION!$F2480=REFERENCIAS!$C$24,10,7))),0)+VLOOKUP(IF(J2480&lt;=0.2,0.2,IF(AND(J2480&gt;0.2,J2480&lt;=0.4),0.4,IF(AND(J2480&gt;0.4,J2480&lt;=0.6),0.6,IF(AND(J2480&gt;0.6,J2480&lt;=0.8),0.8,IF(AND(J2480&gt;0.8,J2480&lt;=1),1))))),REFERENCIAS!$C:$D,2,0)*VLOOKUP($J$2,PONDERADORES!A:P,IF(AND(INFORMACION!$T2480='REFERENCIAS RIESGO'!$C$36,INFORMACION!$F2480=REFERENCIAS!$C$24),16,IF(INFORMACION!$T2480='REFERENCIAS RIESGO'!$C$36,13,IF(INFORMACION!$F2480=REFERENCIAS!$C$24,10,7))),0)</f>
        <v>#REF!</v>
      </c>
      <c r="Y2480" s="68">
        <f>+VLOOKUP(M2480,REFERENCIAS!$C:$D,2,0)*VLOOKUP($M$2,PONDERADORES!$A$7:$G$9,7,0)+VLOOKUP(N2480,REFERENCIAS!$C:$D,2,0)*VLOOKUP($N$2,PONDERADORES!$A$7:$G$9,7,0)+VLOOKUP(O2480,REFERENCIAS!$C:$D,2,0)*VLOOKUP($O$2,PONDERADORES!$A$7:$G$9,7,0)</f>
        <v>0.2</v>
      </c>
      <c r="Z2480" s="2">
        <f>+VLOOKUP(IF(R2480&lt;0.1,0,IF(AND(R2480&gt;=0.1,R2480&lt;0.2),0.1,IF(AND(R2480&gt;=0.2,R2480&lt;0.3),0.2,IF(R2480&gt;0.3,0.3,)))),REFERENCIAS!$C:$D,2,0)*VLOOKUP($R$2,PONDERADORES!$A$11:$G$11,7,0)</f>
        <v>15</v>
      </c>
      <c r="AA2480" s="92"/>
      <c r="AB2480" s="95" t="e">
        <f t="shared" ca="1" si="151"/>
        <v>#REF!</v>
      </c>
      <c r="AC2480" s="23" t="e">
        <f ca="1">IF(AB2480&gt;REFERENCIAS!$C$62,REFERENCIAS!$B$62,IF(AND(AB2480&gt;=REFERENCIAS!$C$63,AB2480&lt;REFERENCIAS!$D$63),REFERENCIAS!$B$63,IF(AND(AB2480&gt;REFERENCIAS!$C$64,AB2480&lt;=REFERENCIAS!$D$64),REFERENCIAS!$B$64,IF(AND(AB2480&gt;=REFERENCIAS!$C$65,AB2480&lt;REFERENCIAS!$D$65),REFERENCIAS!$B$65, "Revisar"))))</f>
        <v>#REF!</v>
      </c>
      <c r="AD2480" s="94" t="e">
        <f ca="1">VLOOKUP(AC2480,REFERENCIAS!$B$62:$G$65,4,FALSE)</f>
        <v>#REF!</v>
      </c>
    </row>
    <row r="2481" spans="1:30" ht="17.25" x14ac:dyDescent="0.25">
      <c r="A2481" s="74"/>
      <c r="B2481" s="19"/>
      <c r="C2481" s="19"/>
      <c r="D2481" s="50"/>
      <c r="E2481" s="73"/>
      <c r="F2481" s="74"/>
      <c r="G2481" s="9"/>
      <c r="H2481" s="48"/>
      <c r="I2481" s="49">
        <f t="shared" ca="1" si="149"/>
        <v>2022</v>
      </c>
      <c r="J2481" s="22">
        <f t="shared" ca="1" si="148"/>
        <v>1</v>
      </c>
      <c r="K2481" s="19"/>
      <c r="L2481" s="73"/>
      <c r="M2481" s="74"/>
      <c r="N2481" s="19"/>
      <c r="O2481" s="73"/>
      <c r="P2481" s="82">
        <v>1</v>
      </c>
      <c r="Q2481" s="24">
        <v>1</v>
      </c>
      <c r="R2481" s="81">
        <f t="shared" si="150"/>
        <v>1</v>
      </c>
      <c r="S2481" s="87"/>
      <c r="T2481" s="19"/>
      <c r="U2481" s="25"/>
      <c r="V2481" s="25"/>
      <c r="W2481" s="81"/>
      <c r="X2481" s="91" t="e">
        <f ca="1">+VLOOKUP(#REF!,REFERENCIAS!$C:$D,2,0)*VLOOKUP(#REF!,PONDERADORES!A:P,IF(AND(INFORMACION!$T2481='REFERENCIAS RIESGO'!$C$36,INFORMACION!$F2481=REFERENCIAS!$C$24),16,IF(INFORMACION!$T2481='REFERENCIAS RIESGO'!$C$36,13,IF(INFORMACION!$F2481=REFERENCIAS!$C$24,10,7))),0)+VLOOKUP(K2481,REFERENCIAS!$C:$D,2,0)*VLOOKUP($K$2,PONDERADORES!A:P,IF(AND(INFORMACION!$T2481='REFERENCIAS RIESGO'!$C$36,INFORMACION!$F2481=REFERENCIAS!$C$24),16,IF(INFORMACION!$T2481='REFERENCIAS RIESGO'!$C$36,13,IF(INFORMACION!$F2481=REFERENCIAS!$C$24,10,7))),0)+VLOOKUP(L2481,REFERENCIAS!$C:$D,2,0)*VLOOKUP($L$2,PONDERADORES!A:P,IF(AND(INFORMACION!$T2481='REFERENCIAS RIESGO'!$C$36,INFORMACION!$F2481=REFERENCIAS!$C$24),16,IF(INFORMACION!$T2481='REFERENCIAS RIESGO'!$C$36,13,IF(INFORMACION!$F2481=REFERENCIAS!$C$24,10,7))),0)+VLOOKUP(F2481,REFERENCIAS!$C:$D,2,0)*VLOOKUP($F$2,PONDERADORES!A:P,IF(AND(INFORMACION!$T2481='REFERENCIAS RIESGO'!$C$36,INFORMACION!$F2481=REFERENCIAS!$C$24),16,IF(INFORMACION!$T2481='REFERENCIAS RIESGO'!$C$36,13,IF(INFORMACION!$F2481=REFERENCIAS!$C$24,10,7))),0)+VLOOKUP(T2481,REFERENCIAS!$C:$D,2,0)*VLOOKUP($T$2,PONDERADORES!A:P,IF(AND(INFORMACION!$T2481='REFERENCIAS RIESGO'!$C$36,INFORMACION!$F2481=REFERENCIAS!$C$24),16,IF(INFORMACION!$T2481='REFERENCIAS RIESGO'!$C$36,13,IF(INFORMACION!$F2481=REFERENCIAS!$C$24,10,7))),0)+VLOOKUP(IF(J2481&lt;=0.2,0.2,IF(AND(J2481&gt;0.2,J2481&lt;=0.4),0.4,IF(AND(J2481&gt;0.4,J2481&lt;=0.6),0.6,IF(AND(J2481&gt;0.6,J2481&lt;=0.8),0.8,IF(AND(J2481&gt;0.8,J2481&lt;=1),1))))),REFERENCIAS!$C:$D,2,0)*VLOOKUP($J$2,PONDERADORES!A:P,IF(AND(INFORMACION!$T2481='REFERENCIAS RIESGO'!$C$36,INFORMACION!$F2481=REFERENCIAS!$C$24),16,IF(INFORMACION!$T2481='REFERENCIAS RIESGO'!$C$36,13,IF(INFORMACION!$F2481=REFERENCIAS!$C$24,10,7))),0)</f>
        <v>#REF!</v>
      </c>
      <c r="Y2481" s="68">
        <f>+VLOOKUP(M2481,REFERENCIAS!$C:$D,2,0)*VLOOKUP($M$2,PONDERADORES!$A$7:$G$9,7,0)+VLOOKUP(N2481,REFERENCIAS!$C:$D,2,0)*VLOOKUP($N$2,PONDERADORES!$A$7:$G$9,7,0)+VLOOKUP(O2481,REFERENCIAS!$C:$D,2,0)*VLOOKUP($O$2,PONDERADORES!$A$7:$G$9,7,0)</f>
        <v>0.2</v>
      </c>
      <c r="Z2481" s="2">
        <f>+VLOOKUP(IF(R2481&lt;0.1,0,IF(AND(R2481&gt;=0.1,R2481&lt;0.2),0.1,IF(AND(R2481&gt;=0.2,R2481&lt;0.3),0.2,IF(R2481&gt;0.3,0.3,)))),REFERENCIAS!$C:$D,2,0)*VLOOKUP($R$2,PONDERADORES!$A$11:$G$11,7,0)</f>
        <v>15</v>
      </c>
      <c r="AA2481" s="92"/>
      <c r="AB2481" s="95" t="e">
        <f t="shared" ca="1" si="151"/>
        <v>#REF!</v>
      </c>
      <c r="AC2481" s="23" t="e">
        <f ca="1">IF(AB2481&gt;REFERENCIAS!$C$62,REFERENCIAS!$B$62,IF(AND(AB2481&gt;=REFERENCIAS!$C$63,AB2481&lt;REFERENCIAS!$D$63),REFERENCIAS!$B$63,IF(AND(AB2481&gt;REFERENCIAS!$C$64,AB2481&lt;=REFERENCIAS!$D$64),REFERENCIAS!$B$64,IF(AND(AB2481&gt;=REFERENCIAS!$C$65,AB2481&lt;REFERENCIAS!$D$65),REFERENCIAS!$B$65, "Revisar"))))</f>
        <v>#REF!</v>
      </c>
      <c r="AD2481" s="94" t="e">
        <f ca="1">VLOOKUP(AC2481,REFERENCIAS!$B$62:$G$65,4,FALSE)</f>
        <v>#REF!</v>
      </c>
    </row>
    <row r="2482" spans="1:30" ht="17.25" x14ac:dyDescent="0.25">
      <c r="A2482" s="74"/>
      <c r="B2482" s="19"/>
      <c r="C2482" s="19"/>
      <c r="D2482" s="50"/>
      <c r="E2482" s="73"/>
      <c r="F2482" s="74"/>
      <c r="G2482" s="9"/>
      <c r="H2482" s="48"/>
      <c r="I2482" s="49">
        <f t="shared" ca="1" si="149"/>
        <v>2022</v>
      </c>
      <c r="J2482" s="22">
        <f t="shared" ca="1" si="148"/>
        <v>1</v>
      </c>
      <c r="K2482" s="19"/>
      <c r="L2482" s="73"/>
      <c r="M2482" s="74"/>
      <c r="N2482" s="19"/>
      <c r="O2482" s="73"/>
      <c r="P2482" s="82">
        <v>1</v>
      </c>
      <c r="Q2482" s="24">
        <v>1</v>
      </c>
      <c r="R2482" s="81">
        <f t="shared" si="150"/>
        <v>1</v>
      </c>
      <c r="S2482" s="87"/>
      <c r="T2482" s="19"/>
      <c r="U2482" s="25"/>
      <c r="V2482" s="25"/>
      <c r="W2482" s="81"/>
      <c r="X2482" s="91" t="e">
        <f ca="1">+VLOOKUP(#REF!,REFERENCIAS!$C:$D,2,0)*VLOOKUP(#REF!,PONDERADORES!A:P,IF(AND(INFORMACION!$T2482='REFERENCIAS RIESGO'!$C$36,INFORMACION!$F2482=REFERENCIAS!$C$24),16,IF(INFORMACION!$T2482='REFERENCIAS RIESGO'!$C$36,13,IF(INFORMACION!$F2482=REFERENCIAS!$C$24,10,7))),0)+VLOOKUP(K2482,REFERENCIAS!$C:$D,2,0)*VLOOKUP($K$2,PONDERADORES!A:P,IF(AND(INFORMACION!$T2482='REFERENCIAS RIESGO'!$C$36,INFORMACION!$F2482=REFERENCIAS!$C$24),16,IF(INFORMACION!$T2482='REFERENCIAS RIESGO'!$C$36,13,IF(INFORMACION!$F2482=REFERENCIAS!$C$24,10,7))),0)+VLOOKUP(L2482,REFERENCIAS!$C:$D,2,0)*VLOOKUP($L$2,PONDERADORES!A:P,IF(AND(INFORMACION!$T2482='REFERENCIAS RIESGO'!$C$36,INFORMACION!$F2482=REFERENCIAS!$C$24),16,IF(INFORMACION!$T2482='REFERENCIAS RIESGO'!$C$36,13,IF(INFORMACION!$F2482=REFERENCIAS!$C$24,10,7))),0)+VLOOKUP(F2482,REFERENCIAS!$C:$D,2,0)*VLOOKUP($F$2,PONDERADORES!A:P,IF(AND(INFORMACION!$T2482='REFERENCIAS RIESGO'!$C$36,INFORMACION!$F2482=REFERENCIAS!$C$24),16,IF(INFORMACION!$T2482='REFERENCIAS RIESGO'!$C$36,13,IF(INFORMACION!$F2482=REFERENCIAS!$C$24,10,7))),0)+VLOOKUP(T2482,REFERENCIAS!$C:$D,2,0)*VLOOKUP($T$2,PONDERADORES!A:P,IF(AND(INFORMACION!$T2482='REFERENCIAS RIESGO'!$C$36,INFORMACION!$F2482=REFERENCIAS!$C$24),16,IF(INFORMACION!$T2482='REFERENCIAS RIESGO'!$C$36,13,IF(INFORMACION!$F2482=REFERENCIAS!$C$24,10,7))),0)+VLOOKUP(IF(J2482&lt;=0.2,0.2,IF(AND(J2482&gt;0.2,J2482&lt;=0.4),0.4,IF(AND(J2482&gt;0.4,J2482&lt;=0.6),0.6,IF(AND(J2482&gt;0.6,J2482&lt;=0.8),0.8,IF(AND(J2482&gt;0.8,J2482&lt;=1),1))))),REFERENCIAS!$C:$D,2,0)*VLOOKUP($J$2,PONDERADORES!A:P,IF(AND(INFORMACION!$T2482='REFERENCIAS RIESGO'!$C$36,INFORMACION!$F2482=REFERENCIAS!$C$24),16,IF(INFORMACION!$T2482='REFERENCIAS RIESGO'!$C$36,13,IF(INFORMACION!$F2482=REFERENCIAS!$C$24,10,7))),0)</f>
        <v>#REF!</v>
      </c>
      <c r="Y2482" s="68">
        <f>+VLOOKUP(M2482,REFERENCIAS!$C:$D,2,0)*VLOOKUP($M$2,PONDERADORES!$A$7:$G$9,7,0)+VLOOKUP(N2482,REFERENCIAS!$C:$D,2,0)*VLOOKUP($N$2,PONDERADORES!$A$7:$G$9,7,0)+VLOOKUP(O2482,REFERENCIAS!$C:$D,2,0)*VLOOKUP($O$2,PONDERADORES!$A$7:$G$9,7,0)</f>
        <v>0.2</v>
      </c>
      <c r="Z2482" s="2">
        <f>+VLOOKUP(IF(R2482&lt;0.1,0,IF(AND(R2482&gt;=0.1,R2482&lt;0.2),0.1,IF(AND(R2482&gt;=0.2,R2482&lt;0.3),0.2,IF(R2482&gt;0.3,0.3,)))),REFERENCIAS!$C:$D,2,0)*VLOOKUP($R$2,PONDERADORES!$A$11:$G$11,7,0)</f>
        <v>15</v>
      </c>
      <c r="AA2482" s="92"/>
      <c r="AB2482" s="95" t="e">
        <f t="shared" ca="1" si="151"/>
        <v>#REF!</v>
      </c>
      <c r="AC2482" s="23" t="e">
        <f ca="1">IF(AB2482&gt;REFERENCIAS!$C$62,REFERENCIAS!$B$62,IF(AND(AB2482&gt;=REFERENCIAS!$C$63,AB2482&lt;REFERENCIAS!$D$63),REFERENCIAS!$B$63,IF(AND(AB2482&gt;REFERENCIAS!$C$64,AB2482&lt;=REFERENCIAS!$D$64),REFERENCIAS!$B$64,IF(AND(AB2482&gt;=REFERENCIAS!$C$65,AB2482&lt;REFERENCIAS!$D$65),REFERENCIAS!$B$65, "Revisar"))))</f>
        <v>#REF!</v>
      </c>
      <c r="AD2482" s="94" t="e">
        <f ca="1">VLOOKUP(AC2482,REFERENCIAS!$B$62:$G$65,4,FALSE)</f>
        <v>#REF!</v>
      </c>
    </row>
    <row r="2483" spans="1:30" ht="17.25" x14ac:dyDescent="0.25">
      <c r="A2483" s="74"/>
      <c r="B2483" s="19"/>
      <c r="C2483" s="19"/>
      <c r="D2483" s="50"/>
      <c r="E2483" s="73"/>
      <c r="F2483" s="74"/>
      <c r="G2483" s="9"/>
      <c r="H2483" s="48"/>
      <c r="I2483" s="49">
        <f t="shared" ca="1" si="149"/>
        <v>2022</v>
      </c>
      <c r="J2483" s="22">
        <f t="shared" ca="1" si="148"/>
        <v>1</v>
      </c>
      <c r="K2483" s="19"/>
      <c r="L2483" s="73"/>
      <c r="M2483" s="74"/>
      <c r="N2483" s="19"/>
      <c r="O2483" s="73"/>
      <c r="P2483" s="82">
        <v>1</v>
      </c>
      <c r="Q2483" s="24">
        <v>1</v>
      </c>
      <c r="R2483" s="81">
        <f t="shared" si="150"/>
        <v>1</v>
      </c>
      <c r="S2483" s="87"/>
      <c r="T2483" s="19"/>
      <c r="U2483" s="25"/>
      <c r="V2483" s="25"/>
      <c r="W2483" s="81"/>
      <c r="X2483" s="91" t="e">
        <f ca="1">+VLOOKUP(#REF!,REFERENCIAS!$C:$D,2,0)*VLOOKUP(#REF!,PONDERADORES!A:P,IF(AND(INFORMACION!$T2483='REFERENCIAS RIESGO'!$C$36,INFORMACION!$F2483=REFERENCIAS!$C$24),16,IF(INFORMACION!$T2483='REFERENCIAS RIESGO'!$C$36,13,IF(INFORMACION!$F2483=REFERENCIAS!$C$24,10,7))),0)+VLOOKUP(K2483,REFERENCIAS!$C:$D,2,0)*VLOOKUP($K$2,PONDERADORES!A:P,IF(AND(INFORMACION!$T2483='REFERENCIAS RIESGO'!$C$36,INFORMACION!$F2483=REFERENCIAS!$C$24),16,IF(INFORMACION!$T2483='REFERENCIAS RIESGO'!$C$36,13,IF(INFORMACION!$F2483=REFERENCIAS!$C$24,10,7))),0)+VLOOKUP(L2483,REFERENCIAS!$C:$D,2,0)*VLOOKUP($L$2,PONDERADORES!A:P,IF(AND(INFORMACION!$T2483='REFERENCIAS RIESGO'!$C$36,INFORMACION!$F2483=REFERENCIAS!$C$24),16,IF(INFORMACION!$T2483='REFERENCIAS RIESGO'!$C$36,13,IF(INFORMACION!$F2483=REFERENCIAS!$C$24,10,7))),0)+VLOOKUP(F2483,REFERENCIAS!$C:$D,2,0)*VLOOKUP($F$2,PONDERADORES!A:P,IF(AND(INFORMACION!$T2483='REFERENCIAS RIESGO'!$C$36,INFORMACION!$F2483=REFERENCIAS!$C$24),16,IF(INFORMACION!$T2483='REFERENCIAS RIESGO'!$C$36,13,IF(INFORMACION!$F2483=REFERENCIAS!$C$24,10,7))),0)+VLOOKUP(T2483,REFERENCIAS!$C:$D,2,0)*VLOOKUP($T$2,PONDERADORES!A:P,IF(AND(INFORMACION!$T2483='REFERENCIAS RIESGO'!$C$36,INFORMACION!$F2483=REFERENCIAS!$C$24),16,IF(INFORMACION!$T2483='REFERENCIAS RIESGO'!$C$36,13,IF(INFORMACION!$F2483=REFERENCIAS!$C$24,10,7))),0)+VLOOKUP(IF(J2483&lt;=0.2,0.2,IF(AND(J2483&gt;0.2,J2483&lt;=0.4),0.4,IF(AND(J2483&gt;0.4,J2483&lt;=0.6),0.6,IF(AND(J2483&gt;0.6,J2483&lt;=0.8),0.8,IF(AND(J2483&gt;0.8,J2483&lt;=1),1))))),REFERENCIAS!$C:$D,2,0)*VLOOKUP($J$2,PONDERADORES!A:P,IF(AND(INFORMACION!$T2483='REFERENCIAS RIESGO'!$C$36,INFORMACION!$F2483=REFERENCIAS!$C$24),16,IF(INFORMACION!$T2483='REFERENCIAS RIESGO'!$C$36,13,IF(INFORMACION!$F2483=REFERENCIAS!$C$24,10,7))),0)</f>
        <v>#REF!</v>
      </c>
      <c r="Y2483" s="68">
        <f>+VLOOKUP(M2483,REFERENCIAS!$C:$D,2,0)*VLOOKUP($M$2,PONDERADORES!$A$7:$G$9,7,0)+VLOOKUP(N2483,REFERENCIAS!$C:$D,2,0)*VLOOKUP($N$2,PONDERADORES!$A$7:$G$9,7,0)+VLOOKUP(O2483,REFERENCIAS!$C:$D,2,0)*VLOOKUP($O$2,PONDERADORES!$A$7:$G$9,7,0)</f>
        <v>0.2</v>
      </c>
      <c r="Z2483" s="2">
        <f>+VLOOKUP(IF(R2483&lt;0.1,0,IF(AND(R2483&gt;=0.1,R2483&lt;0.2),0.1,IF(AND(R2483&gt;=0.2,R2483&lt;0.3),0.2,IF(R2483&gt;0.3,0.3,)))),REFERENCIAS!$C:$D,2,0)*VLOOKUP($R$2,PONDERADORES!$A$11:$G$11,7,0)</f>
        <v>15</v>
      </c>
      <c r="AA2483" s="92"/>
      <c r="AB2483" s="95" t="e">
        <f t="shared" ca="1" si="151"/>
        <v>#REF!</v>
      </c>
      <c r="AC2483" s="23" t="e">
        <f ca="1">IF(AB2483&gt;REFERENCIAS!$C$62,REFERENCIAS!$B$62,IF(AND(AB2483&gt;=REFERENCIAS!$C$63,AB2483&lt;REFERENCIAS!$D$63),REFERENCIAS!$B$63,IF(AND(AB2483&gt;REFERENCIAS!$C$64,AB2483&lt;=REFERENCIAS!$D$64),REFERENCIAS!$B$64,IF(AND(AB2483&gt;=REFERENCIAS!$C$65,AB2483&lt;REFERENCIAS!$D$65),REFERENCIAS!$B$65, "Revisar"))))</f>
        <v>#REF!</v>
      </c>
      <c r="AD2483" s="94" t="e">
        <f ca="1">VLOOKUP(AC2483,REFERENCIAS!$B$62:$G$65,4,FALSE)</f>
        <v>#REF!</v>
      </c>
    </row>
    <row r="2484" spans="1:30" ht="17.25" x14ac:dyDescent="0.25">
      <c r="A2484" s="74"/>
      <c r="B2484" s="19"/>
      <c r="C2484" s="19"/>
      <c r="D2484" s="50"/>
      <c r="E2484" s="73"/>
      <c r="F2484" s="74"/>
      <c r="G2484" s="9"/>
      <c r="H2484" s="48"/>
      <c r="I2484" s="49">
        <f t="shared" ca="1" si="149"/>
        <v>2022</v>
      </c>
      <c r="J2484" s="22">
        <f t="shared" ca="1" si="148"/>
        <v>1</v>
      </c>
      <c r="K2484" s="19"/>
      <c r="L2484" s="73"/>
      <c r="M2484" s="74"/>
      <c r="N2484" s="19"/>
      <c r="O2484" s="73"/>
      <c r="P2484" s="82">
        <v>1</v>
      </c>
      <c r="Q2484" s="24">
        <v>1</v>
      </c>
      <c r="R2484" s="81">
        <f t="shared" si="150"/>
        <v>1</v>
      </c>
      <c r="S2484" s="87"/>
      <c r="T2484" s="19"/>
      <c r="U2484" s="25"/>
      <c r="V2484" s="25"/>
      <c r="W2484" s="81"/>
      <c r="X2484" s="91" t="e">
        <f ca="1">+VLOOKUP(#REF!,REFERENCIAS!$C:$D,2,0)*VLOOKUP(#REF!,PONDERADORES!A:P,IF(AND(INFORMACION!$T2484='REFERENCIAS RIESGO'!$C$36,INFORMACION!$F2484=REFERENCIAS!$C$24),16,IF(INFORMACION!$T2484='REFERENCIAS RIESGO'!$C$36,13,IF(INFORMACION!$F2484=REFERENCIAS!$C$24,10,7))),0)+VLOOKUP(K2484,REFERENCIAS!$C:$D,2,0)*VLOOKUP($K$2,PONDERADORES!A:P,IF(AND(INFORMACION!$T2484='REFERENCIAS RIESGO'!$C$36,INFORMACION!$F2484=REFERENCIAS!$C$24),16,IF(INFORMACION!$T2484='REFERENCIAS RIESGO'!$C$36,13,IF(INFORMACION!$F2484=REFERENCIAS!$C$24,10,7))),0)+VLOOKUP(L2484,REFERENCIAS!$C:$D,2,0)*VLOOKUP($L$2,PONDERADORES!A:P,IF(AND(INFORMACION!$T2484='REFERENCIAS RIESGO'!$C$36,INFORMACION!$F2484=REFERENCIAS!$C$24),16,IF(INFORMACION!$T2484='REFERENCIAS RIESGO'!$C$36,13,IF(INFORMACION!$F2484=REFERENCIAS!$C$24,10,7))),0)+VLOOKUP(F2484,REFERENCIAS!$C:$D,2,0)*VLOOKUP($F$2,PONDERADORES!A:P,IF(AND(INFORMACION!$T2484='REFERENCIAS RIESGO'!$C$36,INFORMACION!$F2484=REFERENCIAS!$C$24),16,IF(INFORMACION!$T2484='REFERENCIAS RIESGO'!$C$36,13,IF(INFORMACION!$F2484=REFERENCIAS!$C$24,10,7))),0)+VLOOKUP(T2484,REFERENCIAS!$C:$D,2,0)*VLOOKUP($T$2,PONDERADORES!A:P,IF(AND(INFORMACION!$T2484='REFERENCIAS RIESGO'!$C$36,INFORMACION!$F2484=REFERENCIAS!$C$24),16,IF(INFORMACION!$T2484='REFERENCIAS RIESGO'!$C$36,13,IF(INFORMACION!$F2484=REFERENCIAS!$C$24,10,7))),0)+VLOOKUP(IF(J2484&lt;=0.2,0.2,IF(AND(J2484&gt;0.2,J2484&lt;=0.4),0.4,IF(AND(J2484&gt;0.4,J2484&lt;=0.6),0.6,IF(AND(J2484&gt;0.6,J2484&lt;=0.8),0.8,IF(AND(J2484&gt;0.8,J2484&lt;=1),1))))),REFERENCIAS!$C:$D,2,0)*VLOOKUP($J$2,PONDERADORES!A:P,IF(AND(INFORMACION!$T2484='REFERENCIAS RIESGO'!$C$36,INFORMACION!$F2484=REFERENCIAS!$C$24),16,IF(INFORMACION!$T2484='REFERENCIAS RIESGO'!$C$36,13,IF(INFORMACION!$F2484=REFERENCIAS!$C$24,10,7))),0)</f>
        <v>#REF!</v>
      </c>
      <c r="Y2484" s="68">
        <f>+VLOOKUP(M2484,REFERENCIAS!$C:$D,2,0)*VLOOKUP($M$2,PONDERADORES!$A$7:$G$9,7,0)+VLOOKUP(N2484,REFERENCIAS!$C:$D,2,0)*VLOOKUP($N$2,PONDERADORES!$A$7:$G$9,7,0)+VLOOKUP(O2484,REFERENCIAS!$C:$D,2,0)*VLOOKUP($O$2,PONDERADORES!$A$7:$G$9,7,0)</f>
        <v>0.2</v>
      </c>
      <c r="Z2484" s="2">
        <f>+VLOOKUP(IF(R2484&lt;0.1,0,IF(AND(R2484&gt;=0.1,R2484&lt;0.2),0.1,IF(AND(R2484&gt;=0.2,R2484&lt;0.3),0.2,IF(R2484&gt;0.3,0.3,)))),REFERENCIAS!$C:$D,2,0)*VLOOKUP($R$2,PONDERADORES!$A$11:$G$11,7,0)</f>
        <v>15</v>
      </c>
      <c r="AA2484" s="92"/>
      <c r="AB2484" s="95" t="e">
        <f t="shared" ca="1" si="151"/>
        <v>#REF!</v>
      </c>
      <c r="AC2484" s="23" t="e">
        <f ca="1">IF(AB2484&gt;REFERENCIAS!$C$62,REFERENCIAS!$B$62,IF(AND(AB2484&gt;=REFERENCIAS!$C$63,AB2484&lt;REFERENCIAS!$D$63),REFERENCIAS!$B$63,IF(AND(AB2484&gt;REFERENCIAS!$C$64,AB2484&lt;=REFERENCIAS!$D$64),REFERENCIAS!$B$64,IF(AND(AB2484&gt;=REFERENCIAS!$C$65,AB2484&lt;REFERENCIAS!$D$65),REFERENCIAS!$B$65, "Revisar"))))</f>
        <v>#REF!</v>
      </c>
      <c r="AD2484" s="94" t="e">
        <f ca="1">VLOOKUP(AC2484,REFERENCIAS!$B$62:$G$65,4,FALSE)</f>
        <v>#REF!</v>
      </c>
    </row>
    <row r="2485" spans="1:30" ht="17.25" x14ac:dyDescent="0.25">
      <c r="A2485" s="74"/>
      <c r="B2485" s="19"/>
      <c r="C2485" s="19"/>
      <c r="D2485" s="50"/>
      <c r="E2485" s="73"/>
      <c r="F2485" s="74"/>
      <c r="G2485" s="9"/>
      <c r="H2485" s="48"/>
      <c r="I2485" s="49">
        <f t="shared" ca="1" si="149"/>
        <v>2022</v>
      </c>
      <c r="J2485" s="22">
        <f t="shared" ca="1" si="148"/>
        <v>1</v>
      </c>
      <c r="K2485" s="19"/>
      <c r="L2485" s="73"/>
      <c r="M2485" s="74"/>
      <c r="N2485" s="19"/>
      <c r="O2485" s="73"/>
      <c r="P2485" s="82">
        <v>1</v>
      </c>
      <c r="Q2485" s="24">
        <v>1</v>
      </c>
      <c r="R2485" s="81">
        <f t="shared" si="150"/>
        <v>1</v>
      </c>
      <c r="S2485" s="87"/>
      <c r="T2485" s="19"/>
      <c r="U2485" s="25"/>
      <c r="V2485" s="25"/>
      <c r="W2485" s="81"/>
      <c r="X2485" s="91" t="e">
        <f ca="1">+VLOOKUP(#REF!,REFERENCIAS!$C:$D,2,0)*VLOOKUP(#REF!,PONDERADORES!A:P,IF(AND(INFORMACION!$T2485='REFERENCIAS RIESGO'!$C$36,INFORMACION!$F2485=REFERENCIAS!$C$24),16,IF(INFORMACION!$T2485='REFERENCIAS RIESGO'!$C$36,13,IF(INFORMACION!$F2485=REFERENCIAS!$C$24,10,7))),0)+VLOOKUP(K2485,REFERENCIAS!$C:$D,2,0)*VLOOKUP($K$2,PONDERADORES!A:P,IF(AND(INFORMACION!$T2485='REFERENCIAS RIESGO'!$C$36,INFORMACION!$F2485=REFERENCIAS!$C$24),16,IF(INFORMACION!$T2485='REFERENCIAS RIESGO'!$C$36,13,IF(INFORMACION!$F2485=REFERENCIAS!$C$24,10,7))),0)+VLOOKUP(L2485,REFERENCIAS!$C:$D,2,0)*VLOOKUP($L$2,PONDERADORES!A:P,IF(AND(INFORMACION!$T2485='REFERENCIAS RIESGO'!$C$36,INFORMACION!$F2485=REFERENCIAS!$C$24),16,IF(INFORMACION!$T2485='REFERENCIAS RIESGO'!$C$36,13,IF(INFORMACION!$F2485=REFERENCIAS!$C$24,10,7))),0)+VLOOKUP(F2485,REFERENCIAS!$C:$D,2,0)*VLOOKUP($F$2,PONDERADORES!A:P,IF(AND(INFORMACION!$T2485='REFERENCIAS RIESGO'!$C$36,INFORMACION!$F2485=REFERENCIAS!$C$24),16,IF(INFORMACION!$T2485='REFERENCIAS RIESGO'!$C$36,13,IF(INFORMACION!$F2485=REFERENCIAS!$C$24,10,7))),0)+VLOOKUP(T2485,REFERENCIAS!$C:$D,2,0)*VLOOKUP($T$2,PONDERADORES!A:P,IF(AND(INFORMACION!$T2485='REFERENCIAS RIESGO'!$C$36,INFORMACION!$F2485=REFERENCIAS!$C$24),16,IF(INFORMACION!$T2485='REFERENCIAS RIESGO'!$C$36,13,IF(INFORMACION!$F2485=REFERENCIAS!$C$24,10,7))),0)+VLOOKUP(IF(J2485&lt;=0.2,0.2,IF(AND(J2485&gt;0.2,J2485&lt;=0.4),0.4,IF(AND(J2485&gt;0.4,J2485&lt;=0.6),0.6,IF(AND(J2485&gt;0.6,J2485&lt;=0.8),0.8,IF(AND(J2485&gt;0.8,J2485&lt;=1),1))))),REFERENCIAS!$C:$D,2,0)*VLOOKUP($J$2,PONDERADORES!A:P,IF(AND(INFORMACION!$T2485='REFERENCIAS RIESGO'!$C$36,INFORMACION!$F2485=REFERENCIAS!$C$24),16,IF(INFORMACION!$T2485='REFERENCIAS RIESGO'!$C$36,13,IF(INFORMACION!$F2485=REFERENCIAS!$C$24,10,7))),0)</f>
        <v>#REF!</v>
      </c>
      <c r="Y2485" s="68">
        <f>+VLOOKUP(M2485,REFERENCIAS!$C:$D,2,0)*VLOOKUP($M$2,PONDERADORES!$A$7:$G$9,7,0)+VLOOKUP(N2485,REFERENCIAS!$C:$D,2,0)*VLOOKUP($N$2,PONDERADORES!$A$7:$G$9,7,0)+VLOOKUP(O2485,REFERENCIAS!$C:$D,2,0)*VLOOKUP($O$2,PONDERADORES!$A$7:$G$9,7,0)</f>
        <v>0.2</v>
      </c>
      <c r="Z2485" s="2">
        <f>+VLOOKUP(IF(R2485&lt;0.1,0,IF(AND(R2485&gt;=0.1,R2485&lt;0.2),0.1,IF(AND(R2485&gt;=0.2,R2485&lt;0.3),0.2,IF(R2485&gt;0.3,0.3,)))),REFERENCIAS!$C:$D,2,0)*VLOOKUP($R$2,PONDERADORES!$A$11:$G$11,7,0)</f>
        <v>15</v>
      </c>
      <c r="AA2485" s="92"/>
      <c r="AB2485" s="95" t="e">
        <f t="shared" ca="1" si="151"/>
        <v>#REF!</v>
      </c>
      <c r="AC2485" s="23" t="e">
        <f ca="1">IF(AB2485&gt;REFERENCIAS!$C$62,REFERENCIAS!$B$62,IF(AND(AB2485&gt;=REFERENCIAS!$C$63,AB2485&lt;REFERENCIAS!$D$63),REFERENCIAS!$B$63,IF(AND(AB2485&gt;REFERENCIAS!$C$64,AB2485&lt;=REFERENCIAS!$D$64),REFERENCIAS!$B$64,IF(AND(AB2485&gt;=REFERENCIAS!$C$65,AB2485&lt;REFERENCIAS!$D$65),REFERENCIAS!$B$65, "Revisar"))))</f>
        <v>#REF!</v>
      </c>
      <c r="AD2485" s="94" t="e">
        <f ca="1">VLOOKUP(AC2485,REFERENCIAS!$B$62:$G$65,4,FALSE)</f>
        <v>#REF!</v>
      </c>
    </row>
    <row r="2486" spans="1:30" ht="17.25" x14ac:dyDescent="0.25">
      <c r="A2486" s="74"/>
      <c r="B2486" s="19"/>
      <c r="C2486" s="19"/>
      <c r="D2486" s="50"/>
      <c r="E2486" s="73"/>
      <c r="F2486" s="74"/>
      <c r="G2486" s="9"/>
      <c r="H2486" s="48"/>
      <c r="I2486" s="49">
        <f t="shared" ca="1" si="149"/>
        <v>2022</v>
      </c>
      <c r="J2486" s="22">
        <f t="shared" ca="1" si="148"/>
        <v>1</v>
      </c>
      <c r="K2486" s="19"/>
      <c r="L2486" s="73"/>
      <c r="M2486" s="74"/>
      <c r="N2486" s="19"/>
      <c r="O2486" s="73"/>
      <c r="P2486" s="82">
        <v>1</v>
      </c>
      <c r="Q2486" s="24">
        <v>1</v>
      </c>
      <c r="R2486" s="81">
        <f t="shared" si="150"/>
        <v>1</v>
      </c>
      <c r="S2486" s="87"/>
      <c r="T2486" s="19"/>
      <c r="U2486" s="25"/>
      <c r="V2486" s="25"/>
      <c r="W2486" s="81"/>
      <c r="X2486" s="91" t="e">
        <f ca="1">+VLOOKUP(#REF!,REFERENCIAS!$C:$D,2,0)*VLOOKUP(#REF!,PONDERADORES!A:P,IF(AND(INFORMACION!$T2486='REFERENCIAS RIESGO'!$C$36,INFORMACION!$F2486=REFERENCIAS!$C$24),16,IF(INFORMACION!$T2486='REFERENCIAS RIESGO'!$C$36,13,IF(INFORMACION!$F2486=REFERENCIAS!$C$24,10,7))),0)+VLOOKUP(K2486,REFERENCIAS!$C:$D,2,0)*VLOOKUP($K$2,PONDERADORES!A:P,IF(AND(INFORMACION!$T2486='REFERENCIAS RIESGO'!$C$36,INFORMACION!$F2486=REFERENCIAS!$C$24),16,IF(INFORMACION!$T2486='REFERENCIAS RIESGO'!$C$36,13,IF(INFORMACION!$F2486=REFERENCIAS!$C$24,10,7))),0)+VLOOKUP(L2486,REFERENCIAS!$C:$D,2,0)*VLOOKUP($L$2,PONDERADORES!A:P,IF(AND(INFORMACION!$T2486='REFERENCIAS RIESGO'!$C$36,INFORMACION!$F2486=REFERENCIAS!$C$24),16,IF(INFORMACION!$T2486='REFERENCIAS RIESGO'!$C$36,13,IF(INFORMACION!$F2486=REFERENCIAS!$C$24,10,7))),0)+VLOOKUP(F2486,REFERENCIAS!$C:$D,2,0)*VLOOKUP($F$2,PONDERADORES!A:P,IF(AND(INFORMACION!$T2486='REFERENCIAS RIESGO'!$C$36,INFORMACION!$F2486=REFERENCIAS!$C$24),16,IF(INFORMACION!$T2486='REFERENCIAS RIESGO'!$C$36,13,IF(INFORMACION!$F2486=REFERENCIAS!$C$24,10,7))),0)+VLOOKUP(T2486,REFERENCIAS!$C:$D,2,0)*VLOOKUP($T$2,PONDERADORES!A:P,IF(AND(INFORMACION!$T2486='REFERENCIAS RIESGO'!$C$36,INFORMACION!$F2486=REFERENCIAS!$C$24),16,IF(INFORMACION!$T2486='REFERENCIAS RIESGO'!$C$36,13,IF(INFORMACION!$F2486=REFERENCIAS!$C$24,10,7))),0)+VLOOKUP(IF(J2486&lt;=0.2,0.2,IF(AND(J2486&gt;0.2,J2486&lt;=0.4),0.4,IF(AND(J2486&gt;0.4,J2486&lt;=0.6),0.6,IF(AND(J2486&gt;0.6,J2486&lt;=0.8),0.8,IF(AND(J2486&gt;0.8,J2486&lt;=1),1))))),REFERENCIAS!$C:$D,2,0)*VLOOKUP($J$2,PONDERADORES!A:P,IF(AND(INFORMACION!$T2486='REFERENCIAS RIESGO'!$C$36,INFORMACION!$F2486=REFERENCIAS!$C$24),16,IF(INFORMACION!$T2486='REFERENCIAS RIESGO'!$C$36,13,IF(INFORMACION!$F2486=REFERENCIAS!$C$24,10,7))),0)</f>
        <v>#REF!</v>
      </c>
      <c r="Y2486" s="68">
        <f>+VLOOKUP(M2486,REFERENCIAS!$C:$D,2,0)*VLOOKUP($M$2,PONDERADORES!$A$7:$G$9,7,0)+VLOOKUP(N2486,REFERENCIAS!$C:$D,2,0)*VLOOKUP($N$2,PONDERADORES!$A$7:$G$9,7,0)+VLOOKUP(O2486,REFERENCIAS!$C:$D,2,0)*VLOOKUP($O$2,PONDERADORES!$A$7:$G$9,7,0)</f>
        <v>0.2</v>
      </c>
      <c r="Z2486" s="2">
        <f>+VLOOKUP(IF(R2486&lt;0.1,0,IF(AND(R2486&gt;=0.1,R2486&lt;0.2),0.1,IF(AND(R2486&gt;=0.2,R2486&lt;0.3),0.2,IF(R2486&gt;0.3,0.3,)))),REFERENCIAS!$C:$D,2,0)*VLOOKUP($R$2,PONDERADORES!$A$11:$G$11,7,0)</f>
        <v>15</v>
      </c>
      <c r="AA2486" s="92"/>
      <c r="AB2486" s="95" t="e">
        <f t="shared" ca="1" si="151"/>
        <v>#REF!</v>
      </c>
      <c r="AC2486" s="23" t="e">
        <f ca="1">IF(AB2486&gt;REFERENCIAS!$C$62,REFERENCIAS!$B$62,IF(AND(AB2486&gt;=REFERENCIAS!$C$63,AB2486&lt;REFERENCIAS!$D$63),REFERENCIAS!$B$63,IF(AND(AB2486&gt;REFERENCIAS!$C$64,AB2486&lt;=REFERENCIAS!$D$64),REFERENCIAS!$B$64,IF(AND(AB2486&gt;=REFERENCIAS!$C$65,AB2486&lt;REFERENCIAS!$D$65),REFERENCIAS!$B$65, "Revisar"))))</f>
        <v>#REF!</v>
      </c>
      <c r="AD2486" s="94" t="e">
        <f ca="1">VLOOKUP(AC2486,REFERENCIAS!$B$62:$G$65,4,FALSE)</f>
        <v>#REF!</v>
      </c>
    </row>
    <row r="2487" spans="1:30" ht="17.25" x14ac:dyDescent="0.25">
      <c r="A2487" s="74"/>
      <c r="B2487" s="19"/>
      <c r="C2487" s="19"/>
      <c r="D2487" s="50"/>
      <c r="E2487" s="73"/>
      <c r="F2487" s="74"/>
      <c r="G2487" s="9"/>
      <c r="H2487" s="48"/>
      <c r="I2487" s="49">
        <f t="shared" ca="1" si="149"/>
        <v>2022</v>
      </c>
      <c r="J2487" s="22">
        <f t="shared" ca="1" si="148"/>
        <v>1</v>
      </c>
      <c r="K2487" s="19"/>
      <c r="L2487" s="73"/>
      <c r="M2487" s="74"/>
      <c r="N2487" s="19"/>
      <c r="O2487" s="73"/>
      <c r="P2487" s="82">
        <v>1</v>
      </c>
      <c r="Q2487" s="24">
        <v>1</v>
      </c>
      <c r="R2487" s="81">
        <f t="shared" si="150"/>
        <v>1</v>
      </c>
      <c r="S2487" s="87"/>
      <c r="T2487" s="19"/>
      <c r="U2487" s="25"/>
      <c r="V2487" s="25"/>
      <c r="W2487" s="81"/>
      <c r="X2487" s="91" t="e">
        <f ca="1">+VLOOKUP(#REF!,REFERENCIAS!$C:$D,2,0)*VLOOKUP(#REF!,PONDERADORES!A:P,IF(AND(INFORMACION!$T2487='REFERENCIAS RIESGO'!$C$36,INFORMACION!$F2487=REFERENCIAS!$C$24),16,IF(INFORMACION!$T2487='REFERENCIAS RIESGO'!$C$36,13,IF(INFORMACION!$F2487=REFERENCIAS!$C$24,10,7))),0)+VLOOKUP(K2487,REFERENCIAS!$C:$D,2,0)*VLOOKUP($K$2,PONDERADORES!A:P,IF(AND(INFORMACION!$T2487='REFERENCIAS RIESGO'!$C$36,INFORMACION!$F2487=REFERENCIAS!$C$24),16,IF(INFORMACION!$T2487='REFERENCIAS RIESGO'!$C$36,13,IF(INFORMACION!$F2487=REFERENCIAS!$C$24,10,7))),0)+VLOOKUP(L2487,REFERENCIAS!$C:$D,2,0)*VLOOKUP($L$2,PONDERADORES!A:P,IF(AND(INFORMACION!$T2487='REFERENCIAS RIESGO'!$C$36,INFORMACION!$F2487=REFERENCIAS!$C$24),16,IF(INFORMACION!$T2487='REFERENCIAS RIESGO'!$C$36,13,IF(INFORMACION!$F2487=REFERENCIAS!$C$24,10,7))),0)+VLOOKUP(F2487,REFERENCIAS!$C:$D,2,0)*VLOOKUP($F$2,PONDERADORES!A:P,IF(AND(INFORMACION!$T2487='REFERENCIAS RIESGO'!$C$36,INFORMACION!$F2487=REFERENCIAS!$C$24),16,IF(INFORMACION!$T2487='REFERENCIAS RIESGO'!$C$36,13,IF(INFORMACION!$F2487=REFERENCIAS!$C$24,10,7))),0)+VLOOKUP(T2487,REFERENCIAS!$C:$D,2,0)*VLOOKUP($T$2,PONDERADORES!A:P,IF(AND(INFORMACION!$T2487='REFERENCIAS RIESGO'!$C$36,INFORMACION!$F2487=REFERENCIAS!$C$24),16,IF(INFORMACION!$T2487='REFERENCIAS RIESGO'!$C$36,13,IF(INFORMACION!$F2487=REFERENCIAS!$C$24,10,7))),0)+VLOOKUP(IF(J2487&lt;=0.2,0.2,IF(AND(J2487&gt;0.2,J2487&lt;=0.4),0.4,IF(AND(J2487&gt;0.4,J2487&lt;=0.6),0.6,IF(AND(J2487&gt;0.6,J2487&lt;=0.8),0.8,IF(AND(J2487&gt;0.8,J2487&lt;=1),1))))),REFERENCIAS!$C:$D,2,0)*VLOOKUP($J$2,PONDERADORES!A:P,IF(AND(INFORMACION!$T2487='REFERENCIAS RIESGO'!$C$36,INFORMACION!$F2487=REFERENCIAS!$C$24),16,IF(INFORMACION!$T2487='REFERENCIAS RIESGO'!$C$36,13,IF(INFORMACION!$F2487=REFERENCIAS!$C$24,10,7))),0)</f>
        <v>#REF!</v>
      </c>
      <c r="Y2487" s="68">
        <f>+VLOOKUP(M2487,REFERENCIAS!$C:$D,2,0)*VLOOKUP($M$2,PONDERADORES!$A$7:$G$9,7,0)+VLOOKUP(N2487,REFERENCIAS!$C:$D,2,0)*VLOOKUP($N$2,PONDERADORES!$A$7:$G$9,7,0)+VLOOKUP(O2487,REFERENCIAS!$C:$D,2,0)*VLOOKUP($O$2,PONDERADORES!$A$7:$G$9,7,0)</f>
        <v>0.2</v>
      </c>
      <c r="Z2487" s="2">
        <f>+VLOOKUP(IF(R2487&lt;0.1,0,IF(AND(R2487&gt;=0.1,R2487&lt;0.2),0.1,IF(AND(R2487&gt;=0.2,R2487&lt;0.3),0.2,IF(R2487&gt;0.3,0.3,)))),REFERENCIAS!$C:$D,2,0)*VLOOKUP($R$2,PONDERADORES!$A$11:$G$11,7,0)</f>
        <v>15</v>
      </c>
      <c r="AA2487" s="92"/>
      <c r="AB2487" s="95" t="e">
        <f t="shared" ca="1" si="151"/>
        <v>#REF!</v>
      </c>
      <c r="AC2487" s="23" t="e">
        <f ca="1">IF(AB2487&gt;REFERENCIAS!$C$62,REFERENCIAS!$B$62,IF(AND(AB2487&gt;=REFERENCIAS!$C$63,AB2487&lt;REFERENCIAS!$D$63),REFERENCIAS!$B$63,IF(AND(AB2487&gt;REFERENCIAS!$C$64,AB2487&lt;=REFERENCIAS!$D$64),REFERENCIAS!$B$64,IF(AND(AB2487&gt;=REFERENCIAS!$C$65,AB2487&lt;REFERENCIAS!$D$65),REFERENCIAS!$B$65, "Revisar"))))</f>
        <v>#REF!</v>
      </c>
      <c r="AD2487" s="94" t="e">
        <f ca="1">VLOOKUP(AC2487,REFERENCIAS!$B$62:$G$65,4,FALSE)</f>
        <v>#REF!</v>
      </c>
    </row>
    <row r="2488" spans="1:30" ht="17.25" x14ac:dyDescent="0.25">
      <c r="A2488" s="74"/>
      <c r="B2488" s="19"/>
      <c r="C2488" s="19"/>
      <c r="D2488" s="50"/>
      <c r="E2488" s="73"/>
      <c r="F2488" s="74"/>
      <c r="G2488" s="9"/>
      <c r="H2488" s="48"/>
      <c r="I2488" s="49">
        <f t="shared" ca="1" si="149"/>
        <v>2022</v>
      </c>
      <c r="J2488" s="22">
        <f t="shared" ca="1" si="148"/>
        <v>1</v>
      </c>
      <c r="K2488" s="19"/>
      <c r="L2488" s="73"/>
      <c r="M2488" s="74"/>
      <c r="N2488" s="19"/>
      <c r="O2488" s="73"/>
      <c r="P2488" s="82">
        <v>1</v>
      </c>
      <c r="Q2488" s="24">
        <v>1</v>
      </c>
      <c r="R2488" s="81">
        <f t="shared" si="150"/>
        <v>1</v>
      </c>
      <c r="S2488" s="87"/>
      <c r="T2488" s="19"/>
      <c r="U2488" s="25"/>
      <c r="V2488" s="25"/>
      <c r="W2488" s="81"/>
      <c r="X2488" s="91" t="e">
        <f ca="1">+VLOOKUP(#REF!,REFERENCIAS!$C:$D,2,0)*VLOOKUP(#REF!,PONDERADORES!A:P,IF(AND(INFORMACION!$T2488='REFERENCIAS RIESGO'!$C$36,INFORMACION!$F2488=REFERENCIAS!$C$24),16,IF(INFORMACION!$T2488='REFERENCIAS RIESGO'!$C$36,13,IF(INFORMACION!$F2488=REFERENCIAS!$C$24,10,7))),0)+VLOOKUP(K2488,REFERENCIAS!$C:$D,2,0)*VLOOKUP($K$2,PONDERADORES!A:P,IF(AND(INFORMACION!$T2488='REFERENCIAS RIESGO'!$C$36,INFORMACION!$F2488=REFERENCIAS!$C$24),16,IF(INFORMACION!$T2488='REFERENCIAS RIESGO'!$C$36,13,IF(INFORMACION!$F2488=REFERENCIAS!$C$24,10,7))),0)+VLOOKUP(L2488,REFERENCIAS!$C:$D,2,0)*VLOOKUP($L$2,PONDERADORES!A:P,IF(AND(INFORMACION!$T2488='REFERENCIAS RIESGO'!$C$36,INFORMACION!$F2488=REFERENCIAS!$C$24),16,IF(INFORMACION!$T2488='REFERENCIAS RIESGO'!$C$36,13,IF(INFORMACION!$F2488=REFERENCIAS!$C$24,10,7))),0)+VLOOKUP(F2488,REFERENCIAS!$C:$D,2,0)*VLOOKUP($F$2,PONDERADORES!A:P,IF(AND(INFORMACION!$T2488='REFERENCIAS RIESGO'!$C$36,INFORMACION!$F2488=REFERENCIAS!$C$24),16,IF(INFORMACION!$T2488='REFERENCIAS RIESGO'!$C$36,13,IF(INFORMACION!$F2488=REFERENCIAS!$C$24,10,7))),0)+VLOOKUP(T2488,REFERENCIAS!$C:$D,2,0)*VLOOKUP($T$2,PONDERADORES!A:P,IF(AND(INFORMACION!$T2488='REFERENCIAS RIESGO'!$C$36,INFORMACION!$F2488=REFERENCIAS!$C$24),16,IF(INFORMACION!$T2488='REFERENCIAS RIESGO'!$C$36,13,IF(INFORMACION!$F2488=REFERENCIAS!$C$24,10,7))),0)+VLOOKUP(IF(J2488&lt;=0.2,0.2,IF(AND(J2488&gt;0.2,J2488&lt;=0.4),0.4,IF(AND(J2488&gt;0.4,J2488&lt;=0.6),0.6,IF(AND(J2488&gt;0.6,J2488&lt;=0.8),0.8,IF(AND(J2488&gt;0.8,J2488&lt;=1),1))))),REFERENCIAS!$C:$D,2,0)*VLOOKUP($J$2,PONDERADORES!A:P,IF(AND(INFORMACION!$T2488='REFERENCIAS RIESGO'!$C$36,INFORMACION!$F2488=REFERENCIAS!$C$24),16,IF(INFORMACION!$T2488='REFERENCIAS RIESGO'!$C$36,13,IF(INFORMACION!$F2488=REFERENCIAS!$C$24,10,7))),0)</f>
        <v>#REF!</v>
      </c>
      <c r="Y2488" s="68">
        <f>+VLOOKUP(M2488,REFERENCIAS!$C:$D,2,0)*VLOOKUP($M$2,PONDERADORES!$A$7:$G$9,7,0)+VLOOKUP(N2488,REFERENCIAS!$C:$D,2,0)*VLOOKUP($N$2,PONDERADORES!$A$7:$G$9,7,0)+VLOOKUP(O2488,REFERENCIAS!$C:$D,2,0)*VLOOKUP($O$2,PONDERADORES!$A$7:$G$9,7,0)</f>
        <v>0.2</v>
      </c>
      <c r="Z2488" s="2">
        <f>+VLOOKUP(IF(R2488&lt;0.1,0,IF(AND(R2488&gt;=0.1,R2488&lt;0.2),0.1,IF(AND(R2488&gt;=0.2,R2488&lt;0.3),0.2,IF(R2488&gt;0.3,0.3,)))),REFERENCIAS!$C:$D,2,0)*VLOOKUP($R$2,PONDERADORES!$A$11:$G$11,7,0)</f>
        <v>15</v>
      </c>
      <c r="AA2488" s="92"/>
      <c r="AB2488" s="95" t="e">
        <f t="shared" ca="1" si="151"/>
        <v>#REF!</v>
      </c>
      <c r="AC2488" s="23" t="e">
        <f ca="1">IF(AB2488&gt;REFERENCIAS!$C$62,REFERENCIAS!$B$62,IF(AND(AB2488&gt;=REFERENCIAS!$C$63,AB2488&lt;REFERENCIAS!$D$63),REFERENCIAS!$B$63,IF(AND(AB2488&gt;REFERENCIAS!$C$64,AB2488&lt;=REFERENCIAS!$D$64),REFERENCIAS!$B$64,IF(AND(AB2488&gt;=REFERENCIAS!$C$65,AB2488&lt;REFERENCIAS!$D$65),REFERENCIAS!$B$65, "Revisar"))))</f>
        <v>#REF!</v>
      </c>
      <c r="AD2488" s="94" t="e">
        <f ca="1">VLOOKUP(AC2488,REFERENCIAS!$B$62:$G$65,4,FALSE)</f>
        <v>#REF!</v>
      </c>
    </row>
    <row r="2489" spans="1:30" ht="17.25" x14ac:dyDescent="0.25">
      <c r="A2489" s="74"/>
      <c r="B2489" s="19"/>
      <c r="C2489" s="19"/>
      <c r="D2489" s="50"/>
      <c r="E2489" s="73"/>
      <c r="F2489" s="74"/>
      <c r="G2489" s="9"/>
      <c r="H2489" s="48"/>
      <c r="I2489" s="49">
        <f t="shared" ca="1" si="149"/>
        <v>2022</v>
      </c>
      <c r="J2489" s="22">
        <f t="shared" ca="1" si="148"/>
        <v>1</v>
      </c>
      <c r="K2489" s="19"/>
      <c r="L2489" s="73"/>
      <c r="M2489" s="74"/>
      <c r="N2489" s="19"/>
      <c r="O2489" s="73"/>
      <c r="P2489" s="82">
        <v>1</v>
      </c>
      <c r="Q2489" s="24">
        <v>1</v>
      </c>
      <c r="R2489" s="81">
        <f t="shared" si="150"/>
        <v>1</v>
      </c>
      <c r="S2489" s="87"/>
      <c r="T2489" s="19"/>
      <c r="U2489" s="25"/>
      <c r="V2489" s="25"/>
      <c r="W2489" s="81"/>
      <c r="X2489" s="91" t="e">
        <f ca="1">+VLOOKUP(#REF!,REFERENCIAS!$C:$D,2,0)*VLOOKUP(#REF!,PONDERADORES!A:P,IF(AND(INFORMACION!$T2489='REFERENCIAS RIESGO'!$C$36,INFORMACION!$F2489=REFERENCIAS!$C$24),16,IF(INFORMACION!$T2489='REFERENCIAS RIESGO'!$C$36,13,IF(INFORMACION!$F2489=REFERENCIAS!$C$24,10,7))),0)+VLOOKUP(K2489,REFERENCIAS!$C:$D,2,0)*VLOOKUP($K$2,PONDERADORES!A:P,IF(AND(INFORMACION!$T2489='REFERENCIAS RIESGO'!$C$36,INFORMACION!$F2489=REFERENCIAS!$C$24),16,IF(INFORMACION!$T2489='REFERENCIAS RIESGO'!$C$36,13,IF(INFORMACION!$F2489=REFERENCIAS!$C$24,10,7))),0)+VLOOKUP(L2489,REFERENCIAS!$C:$D,2,0)*VLOOKUP($L$2,PONDERADORES!A:P,IF(AND(INFORMACION!$T2489='REFERENCIAS RIESGO'!$C$36,INFORMACION!$F2489=REFERENCIAS!$C$24),16,IF(INFORMACION!$T2489='REFERENCIAS RIESGO'!$C$36,13,IF(INFORMACION!$F2489=REFERENCIAS!$C$24,10,7))),0)+VLOOKUP(F2489,REFERENCIAS!$C:$D,2,0)*VLOOKUP($F$2,PONDERADORES!A:P,IF(AND(INFORMACION!$T2489='REFERENCIAS RIESGO'!$C$36,INFORMACION!$F2489=REFERENCIAS!$C$24),16,IF(INFORMACION!$T2489='REFERENCIAS RIESGO'!$C$36,13,IF(INFORMACION!$F2489=REFERENCIAS!$C$24,10,7))),0)+VLOOKUP(T2489,REFERENCIAS!$C:$D,2,0)*VLOOKUP($T$2,PONDERADORES!A:P,IF(AND(INFORMACION!$T2489='REFERENCIAS RIESGO'!$C$36,INFORMACION!$F2489=REFERENCIAS!$C$24),16,IF(INFORMACION!$T2489='REFERENCIAS RIESGO'!$C$36,13,IF(INFORMACION!$F2489=REFERENCIAS!$C$24,10,7))),0)+VLOOKUP(IF(J2489&lt;=0.2,0.2,IF(AND(J2489&gt;0.2,J2489&lt;=0.4),0.4,IF(AND(J2489&gt;0.4,J2489&lt;=0.6),0.6,IF(AND(J2489&gt;0.6,J2489&lt;=0.8),0.8,IF(AND(J2489&gt;0.8,J2489&lt;=1),1))))),REFERENCIAS!$C:$D,2,0)*VLOOKUP($J$2,PONDERADORES!A:P,IF(AND(INFORMACION!$T2489='REFERENCIAS RIESGO'!$C$36,INFORMACION!$F2489=REFERENCIAS!$C$24),16,IF(INFORMACION!$T2489='REFERENCIAS RIESGO'!$C$36,13,IF(INFORMACION!$F2489=REFERENCIAS!$C$24,10,7))),0)</f>
        <v>#REF!</v>
      </c>
      <c r="Y2489" s="68">
        <f>+VLOOKUP(M2489,REFERENCIAS!$C:$D,2,0)*VLOOKUP($M$2,PONDERADORES!$A$7:$G$9,7,0)+VLOOKUP(N2489,REFERENCIAS!$C:$D,2,0)*VLOOKUP($N$2,PONDERADORES!$A$7:$G$9,7,0)+VLOOKUP(O2489,REFERENCIAS!$C:$D,2,0)*VLOOKUP($O$2,PONDERADORES!$A$7:$G$9,7,0)</f>
        <v>0.2</v>
      </c>
      <c r="Z2489" s="2">
        <f>+VLOOKUP(IF(R2489&lt;0.1,0,IF(AND(R2489&gt;=0.1,R2489&lt;0.2),0.1,IF(AND(R2489&gt;=0.2,R2489&lt;0.3),0.2,IF(R2489&gt;0.3,0.3,)))),REFERENCIAS!$C:$D,2,0)*VLOOKUP($R$2,PONDERADORES!$A$11:$G$11,7,0)</f>
        <v>15</v>
      </c>
      <c r="AA2489" s="92"/>
      <c r="AB2489" s="95" t="e">
        <f t="shared" ca="1" si="151"/>
        <v>#REF!</v>
      </c>
      <c r="AC2489" s="23" t="e">
        <f ca="1">IF(AB2489&gt;REFERENCIAS!$C$62,REFERENCIAS!$B$62,IF(AND(AB2489&gt;=REFERENCIAS!$C$63,AB2489&lt;REFERENCIAS!$D$63),REFERENCIAS!$B$63,IF(AND(AB2489&gt;REFERENCIAS!$C$64,AB2489&lt;=REFERENCIAS!$D$64),REFERENCIAS!$B$64,IF(AND(AB2489&gt;=REFERENCIAS!$C$65,AB2489&lt;REFERENCIAS!$D$65),REFERENCIAS!$B$65, "Revisar"))))</f>
        <v>#REF!</v>
      </c>
      <c r="AD2489" s="94" t="e">
        <f ca="1">VLOOKUP(AC2489,REFERENCIAS!$B$62:$G$65,4,FALSE)</f>
        <v>#REF!</v>
      </c>
    </row>
    <row r="2490" spans="1:30" ht="17.25" x14ac:dyDescent="0.25">
      <c r="A2490" s="74"/>
      <c r="B2490" s="19"/>
      <c r="C2490" s="19"/>
      <c r="D2490" s="50"/>
      <c r="E2490" s="73"/>
      <c r="F2490" s="74"/>
      <c r="G2490" s="9"/>
      <c r="H2490" s="48"/>
      <c r="I2490" s="49">
        <f t="shared" ca="1" si="149"/>
        <v>2022</v>
      </c>
      <c r="J2490" s="22">
        <f t="shared" ca="1" si="148"/>
        <v>1</v>
      </c>
      <c r="K2490" s="19"/>
      <c r="L2490" s="73"/>
      <c r="M2490" s="74"/>
      <c r="N2490" s="19"/>
      <c r="O2490" s="73"/>
      <c r="P2490" s="82">
        <v>1</v>
      </c>
      <c r="Q2490" s="24">
        <v>1</v>
      </c>
      <c r="R2490" s="81">
        <f t="shared" si="150"/>
        <v>1</v>
      </c>
      <c r="S2490" s="87"/>
      <c r="T2490" s="19"/>
      <c r="U2490" s="25"/>
      <c r="V2490" s="25"/>
      <c r="W2490" s="81"/>
      <c r="X2490" s="91" t="e">
        <f ca="1">+VLOOKUP(#REF!,REFERENCIAS!$C:$D,2,0)*VLOOKUP(#REF!,PONDERADORES!A:P,IF(AND(INFORMACION!$T2490='REFERENCIAS RIESGO'!$C$36,INFORMACION!$F2490=REFERENCIAS!$C$24),16,IF(INFORMACION!$T2490='REFERENCIAS RIESGO'!$C$36,13,IF(INFORMACION!$F2490=REFERENCIAS!$C$24,10,7))),0)+VLOOKUP(K2490,REFERENCIAS!$C:$D,2,0)*VLOOKUP($K$2,PONDERADORES!A:P,IF(AND(INFORMACION!$T2490='REFERENCIAS RIESGO'!$C$36,INFORMACION!$F2490=REFERENCIAS!$C$24),16,IF(INFORMACION!$T2490='REFERENCIAS RIESGO'!$C$36,13,IF(INFORMACION!$F2490=REFERENCIAS!$C$24,10,7))),0)+VLOOKUP(L2490,REFERENCIAS!$C:$D,2,0)*VLOOKUP($L$2,PONDERADORES!A:P,IF(AND(INFORMACION!$T2490='REFERENCIAS RIESGO'!$C$36,INFORMACION!$F2490=REFERENCIAS!$C$24),16,IF(INFORMACION!$T2490='REFERENCIAS RIESGO'!$C$36,13,IF(INFORMACION!$F2490=REFERENCIAS!$C$24,10,7))),0)+VLOOKUP(F2490,REFERENCIAS!$C:$D,2,0)*VLOOKUP($F$2,PONDERADORES!A:P,IF(AND(INFORMACION!$T2490='REFERENCIAS RIESGO'!$C$36,INFORMACION!$F2490=REFERENCIAS!$C$24),16,IF(INFORMACION!$T2490='REFERENCIAS RIESGO'!$C$36,13,IF(INFORMACION!$F2490=REFERENCIAS!$C$24,10,7))),0)+VLOOKUP(T2490,REFERENCIAS!$C:$D,2,0)*VLOOKUP($T$2,PONDERADORES!A:P,IF(AND(INFORMACION!$T2490='REFERENCIAS RIESGO'!$C$36,INFORMACION!$F2490=REFERENCIAS!$C$24),16,IF(INFORMACION!$T2490='REFERENCIAS RIESGO'!$C$36,13,IF(INFORMACION!$F2490=REFERENCIAS!$C$24,10,7))),0)+VLOOKUP(IF(J2490&lt;=0.2,0.2,IF(AND(J2490&gt;0.2,J2490&lt;=0.4),0.4,IF(AND(J2490&gt;0.4,J2490&lt;=0.6),0.6,IF(AND(J2490&gt;0.6,J2490&lt;=0.8),0.8,IF(AND(J2490&gt;0.8,J2490&lt;=1),1))))),REFERENCIAS!$C:$D,2,0)*VLOOKUP($J$2,PONDERADORES!A:P,IF(AND(INFORMACION!$T2490='REFERENCIAS RIESGO'!$C$36,INFORMACION!$F2490=REFERENCIAS!$C$24),16,IF(INFORMACION!$T2490='REFERENCIAS RIESGO'!$C$36,13,IF(INFORMACION!$F2490=REFERENCIAS!$C$24,10,7))),0)</f>
        <v>#REF!</v>
      </c>
      <c r="Y2490" s="68">
        <f>+VLOOKUP(M2490,REFERENCIAS!$C:$D,2,0)*VLOOKUP($M$2,PONDERADORES!$A$7:$G$9,7,0)+VLOOKUP(N2490,REFERENCIAS!$C:$D,2,0)*VLOOKUP($N$2,PONDERADORES!$A$7:$G$9,7,0)+VLOOKUP(O2490,REFERENCIAS!$C:$D,2,0)*VLOOKUP($O$2,PONDERADORES!$A$7:$G$9,7,0)</f>
        <v>0.2</v>
      </c>
      <c r="Z2490" s="2">
        <f>+VLOOKUP(IF(R2490&lt;0.1,0,IF(AND(R2490&gt;=0.1,R2490&lt;0.2),0.1,IF(AND(R2490&gt;=0.2,R2490&lt;0.3),0.2,IF(R2490&gt;0.3,0.3,)))),REFERENCIAS!$C:$D,2,0)*VLOOKUP($R$2,PONDERADORES!$A$11:$G$11,7,0)</f>
        <v>15</v>
      </c>
      <c r="AA2490" s="92"/>
      <c r="AB2490" s="95" t="e">
        <f t="shared" ca="1" si="151"/>
        <v>#REF!</v>
      </c>
      <c r="AC2490" s="23" t="e">
        <f ca="1">IF(AB2490&gt;REFERENCIAS!$C$62,REFERENCIAS!$B$62,IF(AND(AB2490&gt;=REFERENCIAS!$C$63,AB2490&lt;REFERENCIAS!$D$63),REFERENCIAS!$B$63,IF(AND(AB2490&gt;REFERENCIAS!$C$64,AB2490&lt;=REFERENCIAS!$D$64),REFERENCIAS!$B$64,IF(AND(AB2490&gt;=REFERENCIAS!$C$65,AB2490&lt;REFERENCIAS!$D$65),REFERENCIAS!$B$65, "Revisar"))))</f>
        <v>#REF!</v>
      </c>
      <c r="AD2490" s="94" t="e">
        <f ca="1">VLOOKUP(AC2490,REFERENCIAS!$B$62:$G$65,4,FALSE)</f>
        <v>#REF!</v>
      </c>
    </row>
    <row r="2491" spans="1:30" ht="17.25" x14ac:dyDescent="0.25">
      <c r="A2491" s="74"/>
      <c r="B2491" s="19"/>
      <c r="C2491" s="19"/>
      <c r="D2491" s="50"/>
      <c r="E2491" s="73"/>
      <c r="F2491" s="74"/>
      <c r="G2491" s="9"/>
      <c r="H2491" s="48"/>
      <c r="I2491" s="49">
        <f t="shared" ca="1" si="149"/>
        <v>2022</v>
      </c>
      <c r="J2491" s="22">
        <f t="shared" ca="1" si="148"/>
        <v>1</v>
      </c>
      <c r="K2491" s="19"/>
      <c r="L2491" s="73"/>
      <c r="M2491" s="74"/>
      <c r="N2491" s="19"/>
      <c r="O2491" s="73"/>
      <c r="P2491" s="82">
        <v>1</v>
      </c>
      <c r="Q2491" s="24">
        <v>1</v>
      </c>
      <c r="R2491" s="81">
        <f t="shared" si="150"/>
        <v>1</v>
      </c>
      <c r="S2491" s="87"/>
      <c r="T2491" s="19"/>
      <c r="U2491" s="25"/>
      <c r="V2491" s="25"/>
      <c r="W2491" s="81"/>
      <c r="X2491" s="91" t="e">
        <f ca="1">+VLOOKUP(#REF!,REFERENCIAS!$C:$D,2,0)*VLOOKUP(#REF!,PONDERADORES!A:P,IF(AND(INFORMACION!$T2491='REFERENCIAS RIESGO'!$C$36,INFORMACION!$F2491=REFERENCIAS!$C$24),16,IF(INFORMACION!$T2491='REFERENCIAS RIESGO'!$C$36,13,IF(INFORMACION!$F2491=REFERENCIAS!$C$24,10,7))),0)+VLOOKUP(K2491,REFERENCIAS!$C:$D,2,0)*VLOOKUP($K$2,PONDERADORES!A:P,IF(AND(INFORMACION!$T2491='REFERENCIAS RIESGO'!$C$36,INFORMACION!$F2491=REFERENCIAS!$C$24),16,IF(INFORMACION!$T2491='REFERENCIAS RIESGO'!$C$36,13,IF(INFORMACION!$F2491=REFERENCIAS!$C$24,10,7))),0)+VLOOKUP(L2491,REFERENCIAS!$C:$D,2,0)*VLOOKUP($L$2,PONDERADORES!A:P,IF(AND(INFORMACION!$T2491='REFERENCIAS RIESGO'!$C$36,INFORMACION!$F2491=REFERENCIAS!$C$24),16,IF(INFORMACION!$T2491='REFERENCIAS RIESGO'!$C$36,13,IF(INFORMACION!$F2491=REFERENCIAS!$C$24,10,7))),0)+VLOOKUP(F2491,REFERENCIAS!$C:$D,2,0)*VLOOKUP($F$2,PONDERADORES!A:P,IF(AND(INFORMACION!$T2491='REFERENCIAS RIESGO'!$C$36,INFORMACION!$F2491=REFERENCIAS!$C$24),16,IF(INFORMACION!$T2491='REFERENCIAS RIESGO'!$C$36,13,IF(INFORMACION!$F2491=REFERENCIAS!$C$24,10,7))),0)+VLOOKUP(T2491,REFERENCIAS!$C:$D,2,0)*VLOOKUP($T$2,PONDERADORES!A:P,IF(AND(INFORMACION!$T2491='REFERENCIAS RIESGO'!$C$36,INFORMACION!$F2491=REFERENCIAS!$C$24),16,IF(INFORMACION!$T2491='REFERENCIAS RIESGO'!$C$36,13,IF(INFORMACION!$F2491=REFERENCIAS!$C$24,10,7))),0)+VLOOKUP(IF(J2491&lt;=0.2,0.2,IF(AND(J2491&gt;0.2,J2491&lt;=0.4),0.4,IF(AND(J2491&gt;0.4,J2491&lt;=0.6),0.6,IF(AND(J2491&gt;0.6,J2491&lt;=0.8),0.8,IF(AND(J2491&gt;0.8,J2491&lt;=1),1))))),REFERENCIAS!$C:$D,2,0)*VLOOKUP($J$2,PONDERADORES!A:P,IF(AND(INFORMACION!$T2491='REFERENCIAS RIESGO'!$C$36,INFORMACION!$F2491=REFERENCIAS!$C$24),16,IF(INFORMACION!$T2491='REFERENCIAS RIESGO'!$C$36,13,IF(INFORMACION!$F2491=REFERENCIAS!$C$24,10,7))),0)</f>
        <v>#REF!</v>
      </c>
      <c r="Y2491" s="68">
        <f>+VLOOKUP(M2491,REFERENCIAS!$C:$D,2,0)*VLOOKUP($M$2,PONDERADORES!$A$7:$G$9,7,0)+VLOOKUP(N2491,REFERENCIAS!$C:$D,2,0)*VLOOKUP($N$2,PONDERADORES!$A$7:$G$9,7,0)+VLOOKUP(O2491,REFERENCIAS!$C:$D,2,0)*VLOOKUP($O$2,PONDERADORES!$A$7:$G$9,7,0)</f>
        <v>0.2</v>
      </c>
      <c r="Z2491" s="2">
        <f>+VLOOKUP(IF(R2491&lt;0.1,0,IF(AND(R2491&gt;=0.1,R2491&lt;0.2),0.1,IF(AND(R2491&gt;=0.2,R2491&lt;0.3),0.2,IF(R2491&gt;0.3,0.3,)))),REFERENCIAS!$C:$D,2,0)*VLOOKUP($R$2,PONDERADORES!$A$11:$G$11,7,0)</f>
        <v>15</v>
      </c>
      <c r="AA2491" s="92"/>
      <c r="AB2491" s="95" t="e">
        <f t="shared" ca="1" si="151"/>
        <v>#REF!</v>
      </c>
      <c r="AC2491" s="23" t="e">
        <f ca="1">IF(AB2491&gt;REFERENCIAS!$C$62,REFERENCIAS!$B$62,IF(AND(AB2491&gt;=REFERENCIAS!$C$63,AB2491&lt;REFERENCIAS!$D$63),REFERENCIAS!$B$63,IF(AND(AB2491&gt;REFERENCIAS!$C$64,AB2491&lt;=REFERENCIAS!$D$64),REFERENCIAS!$B$64,IF(AND(AB2491&gt;=REFERENCIAS!$C$65,AB2491&lt;REFERENCIAS!$D$65),REFERENCIAS!$B$65, "Revisar"))))</f>
        <v>#REF!</v>
      </c>
      <c r="AD2491" s="94" t="e">
        <f ca="1">VLOOKUP(AC2491,REFERENCIAS!$B$62:$G$65,4,FALSE)</f>
        <v>#REF!</v>
      </c>
    </row>
    <row r="2492" spans="1:30" ht="17.25" x14ac:dyDescent="0.25">
      <c r="A2492" s="74"/>
      <c r="B2492" s="19"/>
      <c r="C2492" s="19"/>
      <c r="D2492" s="50"/>
      <c r="E2492" s="73"/>
      <c r="F2492" s="74"/>
      <c r="G2492" s="9"/>
      <c r="H2492" s="48"/>
      <c r="I2492" s="49">
        <f t="shared" ca="1" si="149"/>
        <v>2022</v>
      </c>
      <c r="J2492" s="22">
        <f t="shared" ca="1" si="148"/>
        <v>1</v>
      </c>
      <c r="K2492" s="19"/>
      <c r="L2492" s="73"/>
      <c r="M2492" s="74"/>
      <c r="N2492" s="19"/>
      <c r="O2492" s="73"/>
      <c r="P2492" s="82">
        <v>1</v>
      </c>
      <c r="Q2492" s="24">
        <v>1</v>
      </c>
      <c r="R2492" s="81">
        <f t="shared" si="150"/>
        <v>1</v>
      </c>
      <c r="S2492" s="87"/>
      <c r="T2492" s="19"/>
      <c r="U2492" s="25"/>
      <c r="V2492" s="25"/>
      <c r="W2492" s="81"/>
      <c r="X2492" s="91" t="e">
        <f ca="1">+VLOOKUP(#REF!,REFERENCIAS!$C:$D,2,0)*VLOOKUP(#REF!,PONDERADORES!A:P,IF(AND(INFORMACION!$T2492='REFERENCIAS RIESGO'!$C$36,INFORMACION!$F2492=REFERENCIAS!$C$24),16,IF(INFORMACION!$T2492='REFERENCIAS RIESGO'!$C$36,13,IF(INFORMACION!$F2492=REFERENCIAS!$C$24,10,7))),0)+VLOOKUP(K2492,REFERENCIAS!$C:$D,2,0)*VLOOKUP($K$2,PONDERADORES!A:P,IF(AND(INFORMACION!$T2492='REFERENCIAS RIESGO'!$C$36,INFORMACION!$F2492=REFERENCIAS!$C$24),16,IF(INFORMACION!$T2492='REFERENCIAS RIESGO'!$C$36,13,IF(INFORMACION!$F2492=REFERENCIAS!$C$24,10,7))),0)+VLOOKUP(L2492,REFERENCIAS!$C:$D,2,0)*VLOOKUP($L$2,PONDERADORES!A:P,IF(AND(INFORMACION!$T2492='REFERENCIAS RIESGO'!$C$36,INFORMACION!$F2492=REFERENCIAS!$C$24),16,IF(INFORMACION!$T2492='REFERENCIAS RIESGO'!$C$36,13,IF(INFORMACION!$F2492=REFERENCIAS!$C$24,10,7))),0)+VLOOKUP(F2492,REFERENCIAS!$C:$D,2,0)*VLOOKUP($F$2,PONDERADORES!A:P,IF(AND(INFORMACION!$T2492='REFERENCIAS RIESGO'!$C$36,INFORMACION!$F2492=REFERENCIAS!$C$24),16,IF(INFORMACION!$T2492='REFERENCIAS RIESGO'!$C$36,13,IF(INFORMACION!$F2492=REFERENCIAS!$C$24,10,7))),0)+VLOOKUP(T2492,REFERENCIAS!$C:$D,2,0)*VLOOKUP($T$2,PONDERADORES!A:P,IF(AND(INFORMACION!$T2492='REFERENCIAS RIESGO'!$C$36,INFORMACION!$F2492=REFERENCIAS!$C$24),16,IF(INFORMACION!$T2492='REFERENCIAS RIESGO'!$C$36,13,IF(INFORMACION!$F2492=REFERENCIAS!$C$24,10,7))),0)+VLOOKUP(IF(J2492&lt;=0.2,0.2,IF(AND(J2492&gt;0.2,J2492&lt;=0.4),0.4,IF(AND(J2492&gt;0.4,J2492&lt;=0.6),0.6,IF(AND(J2492&gt;0.6,J2492&lt;=0.8),0.8,IF(AND(J2492&gt;0.8,J2492&lt;=1),1))))),REFERENCIAS!$C:$D,2,0)*VLOOKUP($J$2,PONDERADORES!A:P,IF(AND(INFORMACION!$T2492='REFERENCIAS RIESGO'!$C$36,INFORMACION!$F2492=REFERENCIAS!$C$24),16,IF(INFORMACION!$T2492='REFERENCIAS RIESGO'!$C$36,13,IF(INFORMACION!$F2492=REFERENCIAS!$C$24,10,7))),0)</f>
        <v>#REF!</v>
      </c>
      <c r="Y2492" s="68">
        <f>+VLOOKUP(M2492,REFERENCIAS!$C:$D,2,0)*VLOOKUP($M$2,PONDERADORES!$A$7:$G$9,7,0)+VLOOKUP(N2492,REFERENCIAS!$C:$D,2,0)*VLOOKUP($N$2,PONDERADORES!$A$7:$G$9,7,0)+VLOOKUP(O2492,REFERENCIAS!$C:$D,2,0)*VLOOKUP($O$2,PONDERADORES!$A$7:$G$9,7,0)</f>
        <v>0.2</v>
      </c>
      <c r="Z2492" s="2">
        <f>+VLOOKUP(IF(R2492&lt;0.1,0,IF(AND(R2492&gt;=0.1,R2492&lt;0.2),0.1,IF(AND(R2492&gt;=0.2,R2492&lt;0.3),0.2,IF(R2492&gt;0.3,0.3,)))),REFERENCIAS!$C:$D,2,0)*VLOOKUP($R$2,PONDERADORES!$A$11:$G$11,7,0)</f>
        <v>15</v>
      </c>
      <c r="AA2492" s="92"/>
      <c r="AB2492" s="95" t="e">
        <f t="shared" ca="1" si="151"/>
        <v>#REF!</v>
      </c>
      <c r="AC2492" s="23" t="e">
        <f ca="1">IF(AB2492&gt;REFERENCIAS!$C$62,REFERENCIAS!$B$62,IF(AND(AB2492&gt;=REFERENCIAS!$C$63,AB2492&lt;REFERENCIAS!$D$63),REFERENCIAS!$B$63,IF(AND(AB2492&gt;REFERENCIAS!$C$64,AB2492&lt;=REFERENCIAS!$D$64),REFERENCIAS!$B$64,IF(AND(AB2492&gt;=REFERENCIAS!$C$65,AB2492&lt;REFERENCIAS!$D$65),REFERENCIAS!$B$65, "Revisar"))))</f>
        <v>#REF!</v>
      </c>
      <c r="AD2492" s="94" t="e">
        <f ca="1">VLOOKUP(AC2492,REFERENCIAS!$B$62:$G$65,4,FALSE)</f>
        <v>#REF!</v>
      </c>
    </row>
    <row r="2493" spans="1:30" ht="17.25" x14ac:dyDescent="0.25">
      <c r="A2493" s="74"/>
      <c r="B2493" s="19"/>
      <c r="C2493" s="19"/>
      <c r="D2493" s="50"/>
      <c r="E2493" s="73"/>
      <c r="F2493" s="74"/>
      <c r="G2493" s="9"/>
      <c r="H2493" s="48"/>
      <c r="I2493" s="49">
        <f t="shared" ca="1" si="149"/>
        <v>2022</v>
      </c>
      <c r="J2493" s="22">
        <f t="shared" ca="1" si="148"/>
        <v>1</v>
      </c>
      <c r="K2493" s="19"/>
      <c r="L2493" s="73"/>
      <c r="M2493" s="74"/>
      <c r="N2493" s="19"/>
      <c r="O2493" s="73"/>
      <c r="P2493" s="82">
        <v>1</v>
      </c>
      <c r="Q2493" s="24">
        <v>1</v>
      </c>
      <c r="R2493" s="81">
        <f t="shared" si="150"/>
        <v>1</v>
      </c>
      <c r="S2493" s="87"/>
      <c r="T2493" s="19"/>
      <c r="U2493" s="25"/>
      <c r="V2493" s="25"/>
      <c r="W2493" s="81"/>
      <c r="X2493" s="91" t="e">
        <f ca="1">+VLOOKUP(#REF!,REFERENCIAS!$C:$D,2,0)*VLOOKUP(#REF!,PONDERADORES!A:P,IF(AND(INFORMACION!$T2493='REFERENCIAS RIESGO'!$C$36,INFORMACION!$F2493=REFERENCIAS!$C$24),16,IF(INFORMACION!$T2493='REFERENCIAS RIESGO'!$C$36,13,IF(INFORMACION!$F2493=REFERENCIAS!$C$24,10,7))),0)+VLOOKUP(K2493,REFERENCIAS!$C:$D,2,0)*VLOOKUP($K$2,PONDERADORES!A:P,IF(AND(INFORMACION!$T2493='REFERENCIAS RIESGO'!$C$36,INFORMACION!$F2493=REFERENCIAS!$C$24),16,IF(INFORMACION!$T2493='REFERENCIAS RIESGO'!$C$36,13,IF(INFORMACION!$F2493=REFERENCIAS!$C$24,10,7))),0)+VLOOKUP(L2493,REFERENCIAS!$C:$D,2,0)*VLOOKUP($L$2,PONDERADORES!A:P,IF(AND(INFORMACION!$T2493='REFERENCIAS RIESGO'!$C$36,INFORMACION!$F2493=REFERENCIAS!$C$24),16,IF(INFORMACION!$T2493='REFERENCIAS RIESGO'!$C$36,13,IF(INFORMACION!$F2493=REFERENCIAS!$C$24,10,7))),0)+VLOOKUP(F2493,REFERENCIAS!$C:$D,2,0)*VLOOKUP($F$2,PONDERADORES!A:P,IF(AND(INFORMACION!$T2493='REFERENCIAS RIESGO'!$C$36,INFORMACION!$F2493=REFERENCIAS!$C$24),16,IF(INFORMACION!$T2493='REFERENCIAS RIESGO'!$C$36,13,IF(INFORMACION!$F2493=REFERENCIAS!$C$24,10,7))),0)+VLOOKUP(T2493,REFERENCIAS!$C:$D,2,0)*VLOOKUP($T$2,PONDERADORES!A:P,IF(AND(INFORMACION!$T2493='REFERENCIAS RIESGO'!$C$36,INFORMACION!$F2493=REFERENCIAS!$C$24),16,IF(INFORMACION!$T2493='REFERENCIAS RIESGO'!$C$36,13,IF(INFORMACION!$F2493=REFERENCIAS!$C$24,10,7))),0)+VLOOKUP(IF(J2493&lt;=0.2,0.2,IF(AND(J2493&gt;0.2,J2493&lt;=0.4),0.4,IF(AND(J2493&gt;0.4,J2493&lt;=0.6),0.6,IF(AND(J2493&gt;0.6,J2493&lt;=0.8),0.8,IF(AND(J2493&gt;0.8,J2493&lt;=1),1))))),REFERENCIAS!$C:$D,2,0)*VLOOKUP($J$2,PONDERADORES!A:P,IF(AND(INFORMACION!$T2493='REFERENCIAS RIESGO'!$C$36,INFORMACION!$F2493=REFERENCIAS!$C$24),16,IF(INFORMACION!$T2493='REFERENCIAS RIESGO'!$C$36,13,IF(INFORMACION!$F2493=REFERENCIAS!$C$24,10,7))),0)</f>
        <v>#REF!</v>
      </c>
      <c r="Y2493" s="68">
        <f>+VLOOKUP(M2493,REFERENCIAS!$C:$D,2,0)*VLOOKUP($M$2,PONDERADORES!$A$7:$G$9,7,0)+VLOOKUP(N2493,REFERENCIAS!$C:$D,2,0)*VLOOKUP($N$2,PONDERADORES!$A$7:$G$9,7,0)+VLOOKUP(O2493,REFERENCIAS!$C:$D,2,0)*VLOOKUP($O$2,PONDERADORES!$A$7:$G$9,7,0)</f>
        <v>0.2</v>
      </c>
      <c r="Z2493" s="2">
        <f>+VLOOKUP(IF(R2493&lt;0.1,0,IF(AND(R2493&gt;=0.1,R2493&lt;0.2),0.1,IF(AND(R2493&gt;=0.2,R2493&lt;0.3),0.2,IF(R2493&gt;0.3,0.3,)))),REFERENCIAS!$C:$D,2,0)*VLOOKUP($R$2,PONDERADORES!$A$11:$G$11,7,0)</f>
        <v>15</v>
      </c>
      <c r="AA2493" s="92"/>
      <c r="AB2493" s="95" t="e">
        <f t="shared" ca="1" si="151"/>
        <v>#REF!</v>
      </c>
      <c r="AC2493" s="23" t="e">
        <f ca="1">IF(AB2493&gt;REFERENCIAS!$C$62,REFERENCIAS!$B$62,IF(AND(AB2493&gt;=REFERENCIAS!$C$63,AB2493&lt;REFERENCIAS!$D$63),REFERENCIAS!$B$63,IF(AND(AB2493&gt;REFERENCIAS!$C$64,AB2493&lt;=REFERENCIAS!$D$64),REFERENCIAS!$B$64,IF(AND(AB2493&gt;=REFERENCIAS!$C$65,AB2493&lt;REFERENCIAS!$D$65),REFERENCIAS!$B$65, "Revisar"))))</f>
        <v>#REF!</v>
      </c>
      <c r="AD2493" s="94" t="e">
        <f ca="1">VLOOKUP(AC2493,REFERENCIAS!$B$62:$G$65,4,FALSE)</f>
        <v>#REF!</v>
      </c>
    </row>
    <row r="2494" spans="1:30" ht="17.25" x14ac:dyDescent="0.25">
      <c r="A2494" s="74"/>
      <c r="B2494" s="19"/>
      <c r="C2494" s="19"/>
      <c r="D2494" s="50"/>
      <c r="E2494" s="73"/>
      <c r="F2494" s="74"/>
      <c r="G2494" s="9"/>
      <c r="H2494" s="48"/>
      <c r="I2494" s="49">
        <f t="shared" ca="1" si="149"/>
        <v>2022</v>
      </c>
      <c r="J2494" s="22">
        <f t="shared" ca="1" si="148"/>
        <v>1</v>
      </c>
      <c r="K2494" s="19"/>
      <c r="L2494" s="73"/>
      <c r="M2494" s="74"/>
      <c r="N2494" s="19"/>
      <c r="O2494" s="73"/>
      <c r="P2494" s="82">
        <v>1</v>
      </c>
      <c r="Q2494" s="24">
        <v>1</v>
      </c>
      <c r="R2494" s="81">
        <f t="shared" si="150"/>
        <v>1</v>
      </c>
      <c r="S2494" s="87"/>
      <c r="T2494" s="19"/>
      <c r="U2494" s="25"/>
      <c r="V2494" s="25"/>
      <c r="W2494" s="81"/>
      <c r="X2494" s="91" t="e">
        <f ca="1">+VLOOKUP(#REF!,REFERENCIAS!$C:$D,2,0)*VLOOKUP(#REF!,PONDERADORES!A:P,IF(AND(INFORMACION!$T2494='REFERENCIAS RIESGO'!$C$36,INFORMACION!$F2494=REFERENCIAS!$C$24),16,IF(INFORMACION!$T2494='REFERENCIAS RIESGO'!$C$36,13,IF(INFORMACION!$F2494=REFERENCIAS!$C$24,10,7))),0)+VLOOKUP(K2494,REFERENCIAS!$C:$D,2,0)*VLOOKUP($K$2,PONDERADORES!A:P,IF(AND(INFORMACION!$T2494='REFERENCIAS RIESGO'!$C$36,INFORMACION!$F2494=REFERENCIAS!$C$24),16,IF(INFORMACION!$T2494='REFERENCIAS RIESGO'!$C$36,13,IF(INFORMACION!$F2494=REFERENCIAS!$C$24,10,7))),0)+VLOOKUP(L2494,REFERENCIAS!$C:$D,2,0)*VLOOKUP($L$2,PONDERADORES!A:P,IF(AND(INFORMACION!$T2494='REFERENCIAS RIESGO'!$C$36,INFORMACION!$F2494=REFERENCIAS!$C$24),16,IF(INFORMACION!$T2494='REFERENCIAS RIESGO'!$C$36,13,IF(INFORMACION!$F2494=REFERENCIAS!$C$24,10,7))),0)+VLOOKUP(F2494,REFERENCIAS!$C:$D,2,0)*VLOOKUP($F$2,PONDERADORES!A:P,IF(AND(INFORMACION!$T2494='REFERENCIAS RIESGO'!$C$36,INFORMACION!$F2494=REFERENCIAS!$C$24),16,IF(INFORMACION!$T2494='REFERENCIAS RIESGO'!$C$36,13,IF(INFORMACION!$F2494=REFERENCIAS!$C$24,10,7))),0)+VLOOKUP(T2494,REFERENCIAS!$C:$D,2,0)*VLOOKUP($T$2,PONDERADORES!A:P,IF(AND(INFORMACION!$T2494='REFERENCIAS RIESGO'!$C$36,INFORMACION!$F2494=REFERENCIAS!$C$24),16,IF(INFORMACION!$T2494='REFERENCIAS RIESGO'!$C$36,13,IF(INFORMACION!$F2494=REFERENCIAS!$C$24,10,7))),0)+VLOOKUP(IF(J2494&lt;=0.2,0.2,IF(AND(J2494&gt;0.2,J2494&lt;=0.4),0.4,IF(AND(J2494&gt;0.4,J2494&lt;=0.6),0.6,IF(AND(J2494&gt;0.6,J2494&lt;=0.8),0.8,IF(AND(J2494&gt;0.8,J2494&lt;=1),1))))),REFERENCIAS!$C:$D,2,0)*VLOOKUP($J$2,PONDERADORES!A:P,IF(AND(INFORMACION!$T2494='REFERENCIAS RIESGO'!$C$36,INFORMACION!$F2494=REFERENCIAS!$C$24),16,IF(INFORMACION!$T2494='REFERENCIAS RIESGO'!$C$36,13,IF(INFORMACION!$F2494=REFERENCIAS!$C$24,10,7))),0)</f>
        <v>#REF!</v>
      </c>
      <c r="Y2494" s="68">
        <f>+VLOOKUP(M2494,REFERENCIAS!$C:$D,2,0)*VLOOKUP($M$2,PONDERADORES!$A$7:$G$9,7,0)+VLOOKUP(N2494,REFERENCIAS!$C:$D,2,0)*VLOOKUP($N$2,PONDERADORES!$A$7:$G$9,7,0)+VLOOKUP(O2494,REFERENCIAS!$C:$D,2,0)*VLOOKUP($O$2,PONDERADORES!$A$7:$G$9,7,0)</f>
        <v>0.2</v>
      </c>
      <c r="Z2494" s="2">
        <f>+VLOOKUP(IF(R2494&lt;0.1,0,IF(AND(R2494&gt;=0.1,R2494&lt;0.2),0.1,IF(AND(R2494&gt;=0.2,R2494&lt;0.3),0.2,IF(R2494&gt;0.3,0.3,)))),REFERENCIAS!$C:$D,2,0)*VLOOKUP($R$2,PONDERADORES!$A$11:$G$11,7,0)</f>
        <v>15</v>
      </c>
      <c r="AA2494" s="92"/>
      <c r="AB2494" s="95" t="e">
        <f t="shared" ca="1" si="151"/>
        <v>#REF!</v>
      </c>
      <c r="AC2494" s="23" t="e">
        <f ca="1">IF(AB2494&gt;REFERENCIAS!$C$62,REFERENCIAS!$B$62,IF(AND(AB2494&gt;=REFERENCIAS!$C$63,AB2494&lt;REFERENCIAS!$D$63),REFERENCIAS!$B$63,IF(AND(AB2494&gt;REFERENCIAS!$C$64,AB2494&lt;=REFERENCIAS!$D$64),REFERENCIAS!$B$64,IF(AND(AB2494&gt;=REFERENCIAS!$C$65,AB2494&lt;REFERENCIAS!$D$65),REFERENCIAS!$B$65, "Revisar"))))</f>
        <v>#REF!</v>
      </c>
      <c r="AD2494" s="94" t="e">
        <f ca="1">VLOOKUP(AC2494,REFERENCIAS!$B$62:$G$65,4,FALSE)</f>
        <v>#REF!</v>
      </c>
    </row>
    <row r="2495" spans="1:30" ht="17.25" x14ac:dyDescent="0.25">
      <c r="A2495" s="74"/>
      <c r="B2495" s="19"/>
      <c r="C2495" s="19"/>
      <c r="D2495" s="50"/>
      <c r="E2495" s="73"/>
      <c r="F2495" s="74"/>
      <c r="G2495" s="9"/>
      <c r="H2495" s="48"/>
      <c r="I2495" s="49">
        <f t="shared" ca="1" si="149"/>
        <v>2022</v>
      </c>
      <c r="J2495" s="22">
        <f t="shared" ca="1" si="148"/>
        <v>1</v>
      </c>
      <c r="K2495" s="19"/>
      <c r="L2495" s="73"/>
      <c r="M2495" s="74"/>
      <c r="N2495" s="19"/>
      <c r="O2495" s="73"/>
      <c r="P2495" s="82">
        <v>1</v>
      </c>
      <c r="Q2495" s="24">
        <v>1</v>
      </c>
      <c r="R2495" s="81">
        <f t="shared" si="150"/>
        <v>1</v>
      </c>
      <c r="S2495" s="87"/>
      <c r="T2495" s="19"/>
      <c r="U2495" s="25"/>
      <c r="V2495" s="25"/>
      <c r="W2495" s="81"/>
      <c r="X2495" s="91" t="e">
        <f ca="1">+VLOOKUP(#REF!,REFERENCIAS!$C:$D,2,0)*VLOOKUP(#REF!,PONDERADORES!A:P,IF(AND(INFORMACION!$T2495='REFERENCIAS RIESGO'!$C$36,INFORMACION!$F2495=REFERENCIAS!$C$24),16,IF(INFORMACION!$T2495='REFERENCIAS RIESGO'!$C$36,13,IF(INFORMACION!$F2495=REFERENCIAS!$C$24,10,7))),0)+VLOOKUP(K2495,REFERENCIAS!$C:$D,2,0)*VLOOKUP($K$2,PONDERADORES!A:P,IF(AND(INFORMACION!$T2495='REFERENCIAS RIESGO'!$C$36,INFORMACION!$F2495=REFERENCIAS!$C$24),16,IF(INFORMACION!$T2495='REFERENCIAS RIESGO'!$C$36,13,IF(INFORMACION!$F2495=REFERENCIAS!$C$24,10,7))),0)+VLOOKUP(L2495,REFERENCIAS!$C:$D,2,0)*VLOOKUP($L$2,PONDERADORES!A:P,IF(AND(INFORMACION!$T2495='REFERENCIAS RIESGO'!$C$36,INFORMACION!$F2495=REFERENCIAS!$C$24),16,IF(INFORMACION!$T2495='REFERENCIAS RIESGO'!$C$36,13,IF(INFORMACION!$F2495=REFERENCIAS!$C$24,10,7))),0)+VLOOKUP(F2495,REFERENCIAS!$C:$D,2,0)*VLOOKUP($F$2,PONDERADORES!A:P,IF(AND(INFORMACION!$T2495='REFERENCIAS RIESGO'!$C$36,INFORMACION!$F2495=REFERENCIAS!$C$24),16,IF(INFORMACION!$T2495='REFERENCIAS RIESGO'!$C$36,13,IF(INFORMACION!$F2495=REFERENCIAS!$C$24,10,7))),0)+VLOOKUP(T2495,REFERENCIAS!$C:$D,2,0)*VLOOKUP($T$2,PONDERADORES!A:P,IF(AND(INFORMACION!$T2495='REFERENCIAS RIESGO'!$C$36,INFORMACION!$F2495=REFERENCIAS!$C$24),16,IF(INFORMACION!$T2495='REFERENCIAS RIESGO'!$C$36,13,IF(INFORMACION!$F2495=REFERENCIAS!$C$24,10,7))),0)+VLOOKUP(IF(J2495&lt;=0.2,0.2,IF(AND(J2495&gt;0.2,J2495&lt;=0.4),0.4,IF(AND(J2495&gt;0.4,J2495&lt;=0.6),0.6,IF(AND(J2495&gt;0.6,J2495&lt;=0.8),0.8,IF(AND(J2495&gt;0.8,J2495&lt;=1),1))))),REFERENCIAS!$C:$D,2,0)*VLOOKUP($J$2,PONDERADORES!A:P,IF(AND(INFORMACION!$T2495='REFERENCIAS RIESGO'!$C$36,INFORMACION!$F2495=REFERENCIAS!$C$24),16,IF(INFORMACION!$T2495='REFERENCIAS RIESGO'!$C$36,13,IF(INFORMACION!$F2495=REFERENCIAS!$C$24,10,7))),0)</f>
        <v>#REF!</v>
      </c>
      <c r="Y2495" s="68">
        <f>+VLOOKUP(M2495,REFERENCIAS!$C:$D,2,0)*VLOOKUP($M$2,PONDERADORES!$A$7:$G$9,7,0)+VLOOKUP(N2495,REFERENCIAS!$C:$D,2,0)*VLOOKUP($N$2,PONDERADORES!$A$7:$G$9,7,0)+VLOOKUP(O2495,REFERENCIAS!$C:$D,2,0)*VLOOKUP($O$2,PONDERADORES!$A$7:$G$9,7,0)</f>
        <v>0.2</v>
      </c>
      <c r="Z2495" s="2">
        <f>+VLOOKUP(IF(R2495&lt;0.1,0,IF(AND(R2495&gt;=0.1,R2495&lt;0.2),0.1,IF(AND(R2495&gt;=0.2,R2495&lt;0.3),0.2,IF(R2495&gt;0.3,0.3,)))),REFERENCIAS!$C:$D,2,0)*VLOOKUP($R$2,PONDERADORES!$A$11:$G$11,7,0)</f>
        <v>15</v>
      </c>
      <c r="AA2495" s="92"/>
      <c r="AB2495" s="95" t="e">
        <f t="shared" ca="1" si="151"/>
        <v>#REF!</v>
      </c>
      <c r="AC2495" s="23" t="e">
        <f ca="1">IF(AB2495&gt;REFERENCIAS!$C$62,REFERENCIAS!$B$62,IF(AND(AB2495&gt;=REFERENCIAS!$C$63,AB2495&lt;REFERENCIAS!$D$63),REFERENCIAS!$B$63,IF(AND(AB2495&gt;REFERENCIAS!$C$64,AB2495&lt;=REFERENCIAS!$D$64),REFERENCIAS!$B$64,IF(AND(AB2495&gt;=REFERENCIAS!$C$65,AB2495&lt;REFERENCIAS!$D$65),REFERENCIAS!$B$65, "Revisar"))))</f>
        <v>#REF!</v>
      </c>
      <c r="AD2495" s="94" t="e">
        <f ca="1">VLOOKUP(AC2495,REFERENCIAS!$B$62:$G$65,4,FALSE)</f>
        <v>#REF!</v>
      </c>
    </row>
    <row r="2496" spans="1:30" ht="17.25" x14ac:dyDescent="0.25">
      <c r="A2496" s="74"/>
      <c r="B2496" s="19"/>
      <c r="C2496" s="19"/>
      <c r="D2496" s="50"/>
      <c r="E2496" s="73"/>
      <c r="F2496" s="74"/>
      <c r="G2496" s="9"/>
      <c r="H2496" s="48"/>
      <c r="I2496" s="49">
        <f t="shared" ca="1" si="149"/>
        <v>2022</v>
      </c>
      <c r="J2496" s="22">
        <f t="shared" ca="1" si="148"/>
        <v>1</v>
      </c>
      <c r="K2496" s="19"/>
      <c r="L2496" s="73"/>
      <c r="M2496" s="74"/>
      <c r="N2496" s="19"/>
      <c r="O2496" s="73"/>
      <c r="P2496" s="82">
        <v>1</v>
      </c>
      <c r="Q2496" s="24">
        <v>1</v>
      </c>
      <c r="R2496" s="81">
        <f t="shared" si="150"/>
        <v>1</v>
      </c>
      <c r="S2496" s="87"/>
      <c r="T2496" s="19"/>
      <c r="U2496" s="25"/>
      <c r="V2496" s="25"/>
      <c r="W2496" s="81"/>
      <c r="X2496" s="91" t="e">
        <f ca="1">+VLOOKUP(#REF!,REFERENCIAS!$C:$D,2,0)*VLOOKUP(#REF!,PONDERADORES!A:P,IF(AND(INFORMACION!$T2496='REFERENCIAS RIESGO'!$C$36,INFORMACION!$F2496=REFERENCIAS!$C$24),16,IF(INFORMACION!$T2496='REFERENCIAS RIESGO'!$C$36,13,IF(INFORMACION!$F2496=REFERENCIAS!$C$24,10,7))),0)+VLOOKUP(K2496,REFERENCIAS!$C:$D,2,0)*VLOOKUP($K$2,PONDERADORES!A:P,IF(AND(INFORMACION!$T2496='REFERENCIAS RIESGO'!$C$36,INFORMACION!$F2496=REFERENCIAS!$C$24),16,IF(INFORMACION!$T2496='REFERENCIAS RIESGO'!$C$36,13,IF(INFORMACION!$F2496=REFERENCIAS!$C$24,10,7))),0)+VLOOKUP(L2496,REFERENCIAS!$C:$D,2,0)*VLOOKUP($L$2,PONDERADORES!A:P,IF(AND(INFORMACION!$T2496='REFERENCIAS RIESGO'!$C$36,INFORMACION!$F2496=REFERENCIAS!$C$24),16,IF(INFORMACION!$T2496='REFERENCIAS RIESGO'!$C$36,13,IF(INFORMACION!$F2496=REFERENCIAS!$C$24,10,7))),0)+VLOOKUP(F2496,REFERENCIAS!$C:$D,2,0)*VLOOKUP($F$2,PONDERADORES!A:P,IF(AND(INFORMACION!$T2496='REFERENCIAS RIESGO'!$C$36,INFORMACION!$F2496=REFERENCIAS!$C$24),16,IF(INFORMACION!$T2496='REFERENCIAS RIESGO'!$C$36,13,IF(INFORMACION!$F2496=REFERENCIAS!$C$24,10,7))),0)+VLOOKUP(T2496,REFERENCIAS!$C:$D,2,0)*VLOOKUP($T$2,PONDERADORES!A:P,IF(AND(INFORMACION!$T2496='REFERENCIAS RIESGO'!$C$36,INFORMACION!$F2496=REFERENCIAS!$C$24),16,IF(INFORMACION!$T2496='REFERENCIAS RIESGO'!$C$36,13,IF(INFORMACION!$F2496=REFERENCIAS!$C$24,10,7))),0)+VLOOKUP(IF(J2496&lt;=0.2,0.2,IF(AND(J2496&gt;0.2,J2496&lt;=0.4),0.4,IF(AND(J2496&gt;0.4,J2496&lt;=0.6),0.6,IF(AND(J2496&gt;0.6,J2496&lt;=0.8),0.8,IF(AND(J2496&gt;0.8,J2496&lt;=1),1))))),REFERENCIAS!$C:$D,2,0)*VLOOKUP($J$2,PONDERADORES!A:P,IF(AND(INFORMACION!$T2496='REFERENCIAS RIESGO'!$C$36,INFORMACION!$F2496=REFERENCIAS!$C$24),16,IF(INFORMACION!$T2496='REFERENCIAS RIESGO'!$C$36,13,IF(INFORMACION!$F2496=REFERENCIAS!$C$24,10,7))),0)</f>
        <v>#REF!</v>
      </c>
      <c r="Y2496" s="68">
        <f>+VLOOKUP(M2496,REFERENCIAS!$C:$D,2,0)*VLOOKUP($M$2,PONDERADORES!$A$7:$G$9,7,0)+VLOOKUP(N2496,REFERENCIAS!$C:$D,2,0)*VLOOKUP($N$2,PONDERADORES!$A$7:$G$9,7,0)+VLOOKUP(O2496,REFERENCIAS!$C:$D,2,0)*VLOOKUP($O$2,PONDERADORES!$A$7:$G$9,7,0)</f>
        <v>0.2</v>
      </c>
      <c r="Z2496" s="2">
        <f>+VLOOKUP(IF(R2496&lt;0.1,0,IF(AND(R2496&gt;=0.1,R2496&lt;0.2),0.1,IF(AND(R2496&gt;=0.2,R2496&lt;0.3),0.2,IF(R2496&gt;0.3,0.3,)))),REFERENCIAS!$C:$D,2,0)*VLOOKUP($R$2,PONDERADORES!$A$11:$G$11,7,0)</f>
        <v>15</v>
      </c>
      <c r="AA2496" s="92"/>
      <c r="AB2496" s="95" t="e">
        <f t="shared" ca="1" si="151"/>
        <v>#REF!</v>
      </c>
      <c r="AC2496" s="23" t="e">
        <f ca="1">IF(AB2496&gt;REFERENCIAS!$C$62,REFERENCIAS!$B$62,IF(AND(AB2496&gt;=REFERENCIAS!$C$63,AB2496&lt;REFERENCIAS!$D$63),REFERENCIAS!$B$63,IF(AND(AB2496&gt;REFERENCIAS!$C$64,AB2496&lt;=REFERENCIAS!$D$64),REFERENCIAS!$B$64,IF(AND(AB2496&gt;=REFERENCIAS!$C$65,AB2496&lt;REFERENCIAS!$D$65),REFERENCIAS!$B$65, "Revisar"))))</f>
        <v>#REF!</v>
      </c>
      <c r="AD2496" s="94" t="e">
        <f ca="1">VLOOKUP(AC2496,REFERENCIAS!$B$62:$G$65,4,FALSE)</f>
        <v>#REF!</v>
      </c>
    </row>
    <row r="2497" spans="1:30" ht="17.25" x14ac:dyDescent="0.25">
      <c r="A2497" s="74"/>
      <c r="B2497" s="19"/>
      <c r="C2497" s="19"/>
      <c r="D2497" s="50"/>
      <c r="E2497" s="73"/>
      <c r="F2497" s="74"/>
      <c r="G2497" s="9"/>
      <c r="H2497" s="48"/>
      <c r="I2497" s="49">
        <f t="shared" ca="1" si="149"/>
        <v>2022</v>
      </c>
      <c r="J2497" s="22">
        <f t="shared" ca="1" si="148"/>
        <v>1</v>
      </c>
      <c r="K2497" s="19"/>
      <c r="L2497" s="73"/>
      <c r="M2497" s="74"/>
      <c r="N2497" s="19"/>
      <c r="O2497" s="73"/>
      <c r="P2497" s="82">
        <v>1</v>
      </c>
      <c r="Q2497" s="24">
        <v>1</v>
      </c>
      <c r="R2497" s="81">
        <f t="shared" si="150"/>
        <v>1</v>
      </c>
      <c r="S2497" s="87"/>
      <c r="T2497" s="19"/>
      <c r="U2497" s="25"/>
      <c r="V2497" s="25"/>
      <c r="W2497" s="81"/>
      <c r="X2497" s="91" t="e">
        <f ca="1">+VLOOKUP(#REF!,REFERENCIAS!$C:$D,2,0)*VLOOKUP(#REF!,PONDERADORES!A:P,IF(AND(INFORMACION!$T2497='REFERENCIAS RIESGO'!$C$36,INFORMACION!$F2497=REFERENCIAS!$C$24),16,IF(INFORMACION!$T2497='REFERENCIAS RIESGO'!$C$36,13,IF(INFORMACION!$F2497=REFERENCIAS!$C$24,10,7))),0)+VLOOKUP(K2497,REFERENCIAS!$C:$D,2,0)*VLOOKUP($K$2,PONDERADORES!A:P,IF(AND(INFORMACION!$T2497='REFERENCIAS RIESGO'!$C$36,INFORMACION!$F2497=REFERENCIAS!$C$24),16,IF(INFORMACION!$T2497='REFERENCIAS RIESGO'!$C$36,13,IF(INFORMACION!$F2497=REFERENCIAS!$C$24,10,7))),0)+VLOOKUP(L2497,REFERENCIAS!$C:$D,2,0)*VLOOKUP($L$2,PONDERADORES!A:P,IF(AND(INFORMACION!$T2497='REFERENCIAS RIESGO'!$C$36,INFORMACION!$F2497=REFERENCIAS!$C$24),16,IF(INFORMACION!$T2497='REFERENCIAS RIESGO'!$C$36,13,IF(INFORMACION!$F2497=REFERENCIAS!$C$24,10,7))),0)+VLOOKUP(F2497,REFERENCIAS!$C:$D,2,0)*VLOOKUP($F$2,PONDERADORES!A:P,IF(AND(INFORMACION!$T2497='REFERENCIAS RIESGO'!$C$36,INFORMACION!$F2497=REFERENCIAS!$C$24),16,IF(INFORMACION!$T2497='REFERENCIAS RIESGO'!$C$36,13,IF(INFORMACION!$F2497=REFERENCIAS!$C$24,10,7))),0)+VLOOKUP(T2497,REFERENCIAS!$C:$D,2,0)*VLOOKUP($T$2,PONDERADORES!A:P,IF(AND(INFORMACION!$T2497='REFERENCIAS RIESGO'!$C$36,INFORMACION!$F2497=REFERENCIAS!$C$24),16,IF(INFORMACION!$T2497='REFERENCIAS RIESGO'!$C$36,13,IF(INFORMACION!$F2497=REFERENCIAS!$C$24,10,7))),0)+VLOOKUP(IF(J2497&lt;=0.2,0.2,IF(AND(J2497&gt;0.2,J2497&lt;=0.4),0.4,IF(AND(J2497&gt;0.4,J2497&lt;=0.6),0.6,IF(AND(J2497&gt;0.6,J2497&lt;=0.8),0.8,IF(AND(J2497&gt;0.8,J2497&lt;=1),1))))),REFERENCIAS!$C:$D,2,0)*VLOOKUP($J$2,PONDERADORES!A:P,IF(AND(INFORMACION!$T2497='REFERENCIAS RIESGO'!$C$36,INFORMACION!$F2497=REFERENCIAS!$C$24),16,IF(INFORMACION!$T2497='REFERENCIAS RIESGO'!$C$36,13,IF(INFORMACION!$F2497=REFERENCIAS!$C$24,10,7))),0)</f>
        <v>#REF!</v>
      </c>
      <c r="Y2497" s="68">
        <f>+VLOOKUP(M2497,REFERENCIAS!$C:$D,2,0)*VLOOKUP($M$2,PONDERADORES!$A$7:$G$9,7,0)+VLOOKUP(N2497,REFERENCIAS!$C:$D,2,0)*VLOOKUP($N$2,PONDERADORES!$A$7:$G$9,7,0)+VLOOKUP(O2497,REFERENCIAS!$C:$D,2,0)*VLOOKUP($O$2,PONDERADORES!$A$7:$G$9,7,0)</f>
        <v>0.2</v>
      </c>
      <c r="Z2497" s="2">
        <f>+VLOOKUP(IF(R2497&lt;0.1,0,IF(AND(R2497&gt;=0.1,R2497&lt;0.2),0.1,IF(AND(R2497&gt;=0.2,R2497&lt;0.3),0.2,IF(R2497&gt;0.3,0.3,)))),REFERENCIAS!$C:$D,2,0)*VLOOKUP($R$2,PONDERADORES!$A$11:$G$11,7,0)</f>
        <v>15</v>
      </c>
      <c r="AA2497" s="92"/>
      <c r="AB2497" s="95" t="e">
        <f t="shared" ca="1" si="151"/>
        <v>#REF!</v>
      </c>
      <c r="AC2497" s="23" t="e">
        <f ca="1">IF(AB2497&gt;REFERENCIAS!$C$62,REFERENCIAS!$B$62,IF(AND(AB2497&gt;=REFERENCIAS!$C$63,AB2497&lt;REFERENCIAS!$D$63),REFERENCIAS!$B$63,IF(AND(AB2497&gt;REFERENCIAS!$C$64,AB2497&lt;=REFERENCIAS!$D$64),REFERENCIAS!$B$64,IF(AND(AB2497&gt;=REFERENCIAS!$C$65,AB2497&lt;REFERENCIAS!$D$65),REFERENCIAS!$B$65, "Revisar"))))</f>
        <v>#REF!</v>
      </c>
      <c r="AD2497" s="94" t="e">
        <f ca="1">VLOOKUP(AC2497,REFERENCIAS!$B$62:$G$65,4,FALSE)</f>
        <v>#REF!</v>
      </c>
    </row>
    <row r="2498" spans="1:30" ht="17.25" x14ac:dyDescent="0.25">
      <c r="A2498" s="74"/>
      <c r="B2498" s="19"/>
      <c r="C2498" s="19"/>
      <c r="D2498" s="50"/>
      <c r="E2498" s="73"/>
      <c r="F2498" s="74"/>
      <c r="G2498" s="9"/>
      <c r="H2498" s="48"/>
      <c r="I2498" s="49">
        <f t="shared" ca="1" si="149"/>
        <v>2022</v>
      </c>
      <c r="J2498" s="22">
        <f t="shared" ca="1" si="148"/>
        <v>1</v>
      </c>
      <c r="K2498" s="19"/>
      <c r="L2498" s="73"/>
      <c r="M2498" s="74"/>
      <c r="N2498" s="19"/>
      <c r="O2498" s="73"/>
      <c r="P2498" s="82">
        <v>1</v>
      </c>
      <c r="Q2498" s="24">
        <v>1</v>
      </c>
      <c r="R2498" s="81">
        <f t="shared" si="150"/>
        <v>1</v>
      </c>
      <c r="S2498" s="87"/>
      <c r="T2498" s="19"/>
      <c r="U2498" s="25"/>
      <c r="V2498" s="25"/>
      <c r="W2498" s="81"/>
      <c r="X2498" s="91" t="e">
        <f ca="1">+VLOOKUP(#REF!,REFERENCIAS!$C:$D,2,0)*VLOOKUP(#REF!,PONDERADORES!A:P,IF(AND(INFORMACION!$T2498='REFERENCIAS RIESGO'!$C$36,INFORMACION!$F2498=REFERENCIAS!$C$24),16,IF(INFORMACION!$T2498='REFERENCIAS RIESGO'!$C$36,13,IF(INFORMACION!$F2498=REFERENCIAS!$C$24,10,7))),0)+VLOOKUP(K2498,REFERENCIAS!$C:$D,2,0)*VLOOKUP($K$2,PONDERADORES!A:P,IF(AND(INFORMACION!$T2498='REFERENCIAS RIESGO'!$C$36,INFORMACION!$F2498=REFERENCIAS!$C$24),16,IF(INFORMACION!$T2498='REFERENCIAS RIESGO'!$C$36,13,IF(INFORMACION!$F2498=REFERENCIAS!$C$24,10,7))),0)+VLOOKUP(L2498,REFERENCIAS!$C:$D,2,0)*VLOOKUP($L$2,PONDERADORES!A:P,IF(AND(INFORMACION!$T2498='REFERENCIAS RIESGO'!$C$36,INFORMACION!$F2498=REFERENCIAS!$C$24),16,IF(INFORMACION!$T2498='REFERENCIAS RIESGO'!$C$36,13,IF(INFORMACION!$F2498=REFERENCIAS!$C$24,10,7))),0)+VLOOKUP(F2498,REFERENCIAS!$C:$D,2,0)*VLOOKUP($F$2,PONDERADORES!A:P,IF(AND(INFORMACION!$T2498='REFERENCIAS RIESGO'!$C$36,INFORMACION!$F2498=REFERENCIAS!$C$24),16,IF(INFORMACION!$T2498='REFERENCIAS RIESGO'!$C$36,13,IF(INFORMACION!$F2498=REFERENCIAS!$C$24,10,7))),0)+VLOOKUP(T2498,REFERENCIAS!$C:$D,2,0)*VLOOKUP($T$2,PONDERADORES!A:P,IF(AND(INFORMACION!$T2498='REFERENCIAS RIESGO'!$C$36,INFORMACION!$F2498=REFERENCIAS!$C$24),16,IF(INFORMACION!$T2498='REFERENCIAS RIESGO'!$C$36,13,IF(INFORMACION!$F2498=REFERENCIAS!$C$24,10,7))),0)+VLOOKUP(IF(J2498&lt;=0.2,0.2,IF(AND(J2498&gt;0.2,J2498&lt;=0.4),0.4,IF(AND(J2498&gt;0.4,J2498&lt;=0.6),0.6,IF(AND(J2498&gt;0.6,J2498&lt;=0.8),0.8,IF(AND(J2498&gt;0.8,J2498&lt;=1),1))))),REFERENCIAS!$C:$D,2,0)*VLOOKUP($J$2,PONDERADORES!A:P,IF(AND(INFORMACION!$T2498='REFERENCIAS RIESGO'!$C$36,INFORMACION!$F2498=REFERENCIAS!$C$24),16,IF(INFORMACION!$T2498='REFERENCIAS RIESGO'!$C$36,13,IF(INFORMACION!$F2498=REFERENCIAS!$C$24,10,7))),0)</f>
        <v>#REF!</v>
      </c>
      <c r="Y2498" s="68">
        <f>+VLOOKUP(M2498,REFERENCIAS!$C:$D,2,0)*VLOOKUP($M$2,PONDERADORES!$A$7:$G$9,7,0)+VLOOKUP(N2498,REFERENCIAS!$C:$D,2,0)*VLOOKUP($N$2,PONDERADORES!$A$7:$G$9,7,0)+VLOOKUP(O2498,REFERENCIAS!$C:$D,2,0)*VLOOKUP($O$2,PONDERADORES!$A$7:$G$9,7,0)</f>
        <v>0.2</v>
      </c>
      <c r="Z2498" s="2">
        <f>+VLOOKUP(IF(R2498&lt;0.1,0,IF(AND(R2498&gt;=0.1,R2498&lt;0.2),0.1,IF(AND(R2498&gt;=0.2,R2498&lt;0.3),0.2,IF(R2498&gt;0.3,0.3,)))),REFERENCIAS!$C:$D,2,0)*VLOOKUP($R$2,PONDERADORES!$A$11:$G$11,7,0)</f>
        <v>15</v>
      </c>
      <c r="AA2498" s="92"/>
      <c r="AB2498" s="95" t="e">
        <f t="shared" ca="1" si="151"/>
        <v>#REF!</v>
      </c>
      <c r="AC2498" s="23" t="e">
        <f ca="1">IF(AB2498&gt;REFERENCIAS!$C$62,REFERENCIAS!$B$62,IF(AND(AB2498&gt;=REFERENCIAS!$C$63,AB2498&lt;REFERENCIAS!$D$63),REFERENCIAS!$B$63,IF(AND(AB2498&gt;REFERENCIAS!$C$64,AB2498&lt;=REFERENCIAS!$D$64),REFERENCIAS!$B$64,IF(AND(AB2498&gt;=REFERENCIAS!$C$65,AB2498&lt;REFERENCIAS!$D$65),REFERENCIAS!$B$65, "Revisar"))))</f>
        <v>#REF!</v>
      </c>
      <c r="AD2498" s="94" t="e">
        <f ca="1">VLOOKUP(AC2498,REFERENCIAS!$B$62:$G$65,4,FALSE)</f>
        <v>#REF!</v>
      </c>
    </row>
    <row r="2499" spans="1:30" ht="17.25" x14ac:dyDescent="0.25">
      <c r="A2499" s="74"/>
      <c r="B2499" s="19"/>
      <c r="C2499" s="19"/>
      <c r="D2499" s="50"/>
      <c r="E2499" s="73"/>
      <c r="F2499" s="74"/>
      <c r="G2499" s="9"/>
      <c r="H2499" s="48"/>
      <c r="I2499" s="49">
        <f t="shared" ca="1" si="149"/>
        <v>2022</v>
      </c>
      <c r="J2499" s="22">
        <f t="shared" ca="1" si="148"/>
        <v>1</v>
      </c>
      <c r="K2499" s="19"/>
      <c r="L2499" s="73"/>
      <c r="M2499" s="74"/>
      <c r="N2499" s="19"/>
      <c r="O2499" s="73"/>
      <c r="P2499" s="82">
        <v>1</v>
      </c>
      <c r="Q2499" s="24">
        <v>1</v>
      </c>
      <c r="R2499" s="81">
        <f t="shared" si="150"/>
        <v>1</v>
      </c>
      <c r="S2499" s="87"/>
      <c r="T2499" s="19"/>
      <c r="U2499" s="25"/>
      <c r="V2499" s="25"/>
      <c r="W2499" s="81"/>
      <c r="X2499" s="91" t="e">
        <f ca="1">+VLOOKUP(#REF!,REFERENCIAS!$C:$D,2,0)*VLOOKUP(#REF!,PONDERADORES!A:P,IF(AND(INFORMACION!$T2499='REFERENCIAS RIESGO'!$C$36,INFORMACION!$F2499=REFERENCIAS!$C$24),16,IF(INFORMACION!$T2499='REFERENCIAS RIESGO'!$C$36,13,IF(INFORMACION!$F2499=REFERENCIAS!$C$24,10,7))),0)+VLOOKUP(K2499,REFERENCIAS!$C:$D,2,0)*VLOOKUP($K$2,PONDERADORES!A:P,IF(AND(INFORMACION!$T2499='REFERENCIAS RIESGO'!$C$36,INFORMACION!$F2499=REFERENCIAS!$C$24),16,IF(INFORMACION!$T2499='REFERENCIAS RIESGO'!$C$36,13,IF(INFORMACION!$F2499=REFERENCIAS!$C$24,10,7))),0)+VLOOKUP(L2499,REFERENCIAS!$C:$D,2,0)*VLOOKUP($L$2,PONDERADORES!A:P,IF(AND(INFORMACION!$T2499='REFERENCIAS RIESGO'!$C$36,INFORMACION!$F2499=REFERENCIAS!$C$24),16,IF(INFORMACION!$T2499='REFERENCIAS RIESGO'!$C$36,13,IF(INFORMACION!$F2499=REFERENCIAS!$C$24,10,7))),0)+VLOOKUP(F2499,REFERENCIAS!$C:$D,2,0)*VLOOKUP($F$2,PONDERADORES!A:P,IF(AND(INFORMACION!$T2499='REFERENCIAS RIESGO'!$C$36,INFORMACION!$F2499=REFERENCIAS!$C$24),16,IF(INFORMACION!$T2499='REFERENCIAS RIESGO'!$C$36,13,IF(INFORMACION!$F2499=REFERENCIAS!$C$24,10,7))),0)+VLOOKUP(T2499,REFERENCIAS!$C:$D,2,0)*VLOOKUP($T$2,PONDERADORES!A:P,IF(AND(INFORMACION!$T2499='REFERENCIAS RIESGO'!$C$36,INFORMACION!$F2499=REFERENCIAS!$C$24),16,IF(INFORMACION!$T2499='REFERENCIAS RIESGO'!$C$36,13,IF(INFORMACION!$F2499=REFERENCIAS!$C$24,10,7))),0)+VLOOKUP(IF(J2499&lt;=0.2,0.2,IF(AND(J2499&gt;0.2,J2499&lt;=0.4),0.4,IF(AND(J2499&gt;0.4,J2499&lt;=0.6),0.6,IF(AND(J2499&gt;0.6,J2499&lt;=0.8),0.8,IF(AND(J2499&gt;0.8,J2499&lt;=1),1))))),REFERENCIAS!$C:$D,2,0)*VLOOKUP($J$2,PONDERADORES!A:P,IF(AND(INFORMACION!$T2499='REFERENCIAS RIESGO'!$C$36,INFORMACION!$F2499=REFERENCIAS!$C$24),16,IF(INFORMACION!$T2499='REFERENCIAS RIESGO'!$C$36,13,IF(INFORMACION!$F2499=REFERENCIAS!$C$24,10,7))),0)</f>
        <v>#REF!</v>
      </c>
      <c r="Y2499" s="68">
        <f>+VLOOKUP(M2499,REFERENCIAS!$C:$D,2,0)*VLOOKUP($M$2,PONDERADORES!$A$7:$G$9,7,0)+VLOOKUP(N2499,REFERENCIAS!$C:$D,2,0)*VLOOKUP($N$2,PONDERADORES!$A$7:$G$9,7,0)+VLOOKUP(O2499,REFERENCIAS!$C:$D,2,0)*VLOOKUP($O$2,PONDERADORES!$A$7:$G$9,7,0)</f>
        <v>0.2</v>
      </c>
      <c r="Z2499" s="2">
        <f>+VLOOKUP(IF(R2499&lt;0.1,0,IF(AND(R2499&gt;=0.1,R2499&lt;0.2),0.1,IF(AND(R2499&gt;=0.2,R2499&lt;0.3),0.2,IF(R2499&gt;0.3,0.3,)))),REFERENCIAS!$C:$D,2,0)*VLOOKUP($R$2,PONDERADORES!$A$11:$G$11,7,0)</f>
        <v>15</v>
      </c>
      <c r="AA2499" s="92"/>
      <c r="AB2499" s="95" t="e">
        <f t="shared" ca="1" si="151"/>
        <v>#REF!</v>
      </c>
      <c r="AC2499" s="23" t="e">
        <f ca="1">IF(AB2499&gt;REFERENCIAS!$C$62,REFERENCIAS!$B$62,IF(AND(AB2499&gt;=REFERENCIAS!$C$63,AB2499&lt;REFERENCIAS!$D$63),REFERENCIAS!$B$63,IF(AND(AB2499&gt;REFERENCIAS!$C$64,AB2499&lt;=REFERENCIAS!$D$64),REFERENCIAS!$B$64,IF(AND(AB2499&gt;=REFERENCIAS!$C$65,AB2499&lt;REFERENCIAS!$D$65),REFERENCIAS!$B$65, "Revisar"))))</f>
        <v>#REF!</v>
      </c>
      <c r="AD2499" s="94" t="e">
        <f ca="1">VLOOKUP(AC2499,REFERENCIAS!$B$62:$G$65,4,FALSE)</f>
        <v>#REF!</v>
      </c>
    </row>
    <row r="2500" spans="1:30" ht="17.25" x14ac:dyDescent="0.25">
      <c r="A2500" s="74"/>
      <c r="B2500" s="19"/>
      <c r="C2500" s="19"/>
      <c r="D2500" s="50"/>
      <c r="E2500" s="73"/>
      <c r="F2500" s="74"/>
      <c r="G2500" s="9"/>
      <c r="H2500" s="48"/>
      <c r="I2500" s="49">
        <f t="shared" ca="1" si="149"/>
        <v>2022</v>
      </c>
      <c r="J2500" s="22">
        <f t="shared" ref="J2500:J2563" ca="1" si="152">IF(I2500&gt;G2500,1,I2500/G2500)</f>
        <v>1</v>
      </c>
      <c r="K2500" s="19"/>
      <c r="L2500" s="73"/>
      <c r="M2500" s="74"/>
      <c r="N2500" s="19"/>
      <c r="O2500" s="73"/>
      <c r="P2500" s="82">
        <v>1</v>
      </c>
      <c r="Q2500" s="24">
        <v>1</v>
      </c>
      <c r="R2500" s="81">
        <f t="shared" si="150"/>
        <v>1</v>
      </c>
      <c r="S2500" s="87"/>
      <c r="T2500" s="19"/>
      <c r="U2500" s="25"/>
      <c r="V2500" s="25"/>
      <c r="W2500" s="81"/>
      <c r="X2500" s="91" t="e">
        <f ca="1">+VLOOKUP(#REF!,REFERENCIAS!$C:$D,2,0)*VLOOKUP(#REF!,PONDERADORES!A:P,IF(AND(INFORMACION!$T2500='REFERENCIAS RIESGO'!$C$36,INFORMACION!$F2500=REFERENCIAS!$C$24),16,IF(INFORMACION!$T2500='REFERENCIAS RIESGO'!$C$36,13,IF(INFORMACION!$F2500=REFERENCIAS!$C$24,10,7))),0)+VLOOKUP(K2500,REFERENCIAS!$C:$D,2,0)*VLOOKUP($K$2,PONDERADORES!A:P,IF(AND(INFORMACION!$T2500='REFERENCIAS RIESGO'!$C$36,INFORMACION!$F2500=REFERENCIAS!$C$24),16,IF(INFORMACION!$T2500='REFERENCIAS RIESGO'!$C$36,13,IF(INFORMACION!$F2500=REFERENCIAS!$C$24,10,7))),0)+VLOOKUP(L2500,REFERENCIAS!$C:$D,2,0)*VLOOKUP($L$2,PONDERADORES!A:P,IF(AND(INFORMACION!$T2500='REFERENCIAS RIESGO'!$C$36,INFORMACION!$F2500=REFERENCIAS!$C$24),16,IF(INFORMACION!$T2500='REFERENCIAS RIESGO'!$C$36,13,IF(INFORMACION!$F2500=REFERENCIAS!$C$24,10,7))),0)+VLOOKUP(F2500,REFERENCIAS!$C:$D,2,0)*VLOOKUP($F$2,PONDERADORES!A:P,IF(AND(INFORMACION!$T2500='REFERENCIAS RIESGO'!$C$36,INFORMACION!$F2500=REFERENCIAS!$C$24),16,IF(INFORMACION!$T2500='REFERENCIAS RIESGO'!$C$36,13,IF(INFORMACION!$F2500=REFERENCIAS!$C$24,10,7))),0)+VLOOKUP(T2500,REFERENCIAS!$C:$D,2,0)*VLOOKUP($T$2,PONDERADORES!A:P,IF(AND(INFORMACION!$T2500='REFERENCIAS RIESGO'!$C$36,INFORMACION!$F2500=REFERENCIAS!$C$24),16,IF(INFORMACION!$T2500='REFERENCIAS RIESGO'!$C$36,13,IF(INFORMACION!$F2500=REFERENCIAS!$C$24,10,7))),0)+VLOOKUP(IF(J2500&lt;=0.2,0.2,IF(AND(J2500&gt;0.2,J2500&lt;=0.4),0.4,IF(AND(J2500&gt;0.4,J2500&lt;=0.6),0.6,IF(AND(J2500&gt;0.6,J2500&lt;=0.8),0.8,IF(AND(J2500&gt;0.8,J2500&lt;=1),1))))),REFERENCIAS!$C:$D,2,0)*VLOOKUP($J$2,PONDERADORES!A:P,IF(AND(INFORMACION!$T2500='REFERENCIAS RIESGO'!$C$36,INFORMACION!$F2500=REFERENCIAS!$C$24),16,IF(INFORMACION!$T2500='REFERENCIAS RIESGO'!$C$36,13,IF(INFORMACION!$F2500=REFERENCIAS!$C$24,10,7))),0)</f>
        <v>#REF!</v>
      </c>
      <c r="Y2500" s="68">
        <f>+VLOOKUP(M2500,REFERENCIAS!$C:$D,2,0)*VLOOKUP($M$2,PONDERADORES!$A$7:$G$9,7,0)+VLOOKUP(N2500,REFERENCIAS!$C:$D,2,0)*VLOOKUP($N$2,PONDERADORES!$A$7:$G$9,7,0)+VLOOKUP(O2500,REFERENCIAS!$C:$D,2,0)*VLOOKUP($O$2,PONDERADORES!$A$7:$G$9,7,0)</f>
        <v>0.2</v>
      </c>
      <c r="Z2500" s="2">
        <f>+VLOOKUP(IF(R2500&lt;0.1,0,IF(AND(R2500&gt;=0.1,R2500&lt;0.2),0.1,IF(AND(R2500&gt;=0.2,R2500&lt;0.3),0.2,IF(R2500&gt;0.3,0.3,)))),REFERENCIAS!$C:$D,2,0)*VLOOKUP($R$2,PONDERADORES!$A$11:$G$11,7,0)</f>
        <v>15</v>
      </c>
      <c r="AA2500" s="92"/>
      <c r="AB2500" s="95" t="e">
        <f t="shared" ca="1" si="151"/>
        <v>#REF!</v>
      </c>
      <c r="AC2500" s="23" t="e">
        <f ca="1">IF(AB2500&gt;REFERENCIAS!$C$62,REFERENCIAS!$B$62,IF(AND(AB2500&gt;=REFERENCIAS!$C$63,AB2500&lt;REFERENCIAS!$D$63),REFERENCIAS!$B$63,IF(AND(AB2500&gt;REFERENCIAS!$C$64,AB2500&lt;=REFERENCIAS!$D$64),REFERENCIAS!$B$64,IF(AND(AB2500&gt;=REFERENCIAS!$C$65,AB2500&lt;REFERENCIAS!$D$65),REFERENCIAS!$B$65, "Revisar"))))</f>
        <v>#REF!</v>
      </c>
      <c r="AD2500" s="94" t="e">
        <f ca="1">VLOOKUP(AC2500,REFERENCIAS!$B$62:$G$65,4,FALSE)</f>
        <v>#REF!</v>
      </c>
    </row>
    <row r="2501" spans="1:30" ht="17.25" x14ac:dyDescent="0.25">
      <c r="A2501" s="74"/>
      <c r="B2501" s="19"/>
      <c r="C2501" s="19"/>
      <c r="D2501" s="50"/>
      <c r="E2501" s="73"/>
      <c r="F2501" s="74"/>
      <c r="G2501" s="9"/>
      <c r="H2501" s="48"/>
      <c r="I2501" s="49">
        <f t="shared" ref="I2501:I2564" ca="1" si="153">(YEAR(NOW())-H2501)</f>
        <v>2022</v>
      </c>
      <c r="J2501" s="22">
        <f t="shared" ca="1" si="152"/>
        <v>1</v>
      </c>
      <c r="K2501" s="19"/>
      <c r="L2501" s="73"/>
      <c r="M2501" s="74"/>
      <c r="N2501" s="19"/>
      <c r="O2501" s="73"/>
      <c r="P2501" s="82">
        <v>1</v>
      </c>
      <c r="Q2501" s="24">
        <v>1</v>
      </c>
      <c r="R2501" s="81">
        <f t="shared" si="150"/>
        <v>1</v>
      </c>
      <c r="S2501" s="87"/>
      <c r="T2501" s="19"/>
      <c r="U2501" s="25"/>
      <c r="V2501" s="25"/>
      <c r="W2501" s="81"/>
      <c r="X2501" s="91" t="e">
        <f ca="1">+VLOOKUP(#REF!,REFERENCIAS!$C:$D,2,0)*VLOOKUP(#REF!,PONDERADORES!A:P,IF(AND(INFORMACION!$T2501='REFERENCIAS RIESGO'!$C$36,INFORMACION!$F2501=REFERENCIAS!$C$24),16,IF(INFORMACION!$T2501='REFERENCIAS RIESGO'!$C$36,13,IF(INFORMACION!$F2501=REFERENCIAS!$C$24,10,7))),0)+VLOOKUP(K2501,REFERENCIAS!$C:$D,2,0)*VLOOKUP($K$2,PONDERADORES!A:P,IF(AND(INFORMACION!$T2501='REFERENCIAS RIESGO'!$C$36,INFORMACION!$F2501=REFERENCIAS!$C$24),16,IF(INFORMACION!$T2501='REFERENCIAS RIESGO'!$C$36,13,IF(INFORMACION!$F2501=REFERENCIAS!$C$24,10,7))),0)+VLOOKUP(L2501,REFERENCIAS!$C:$D,2,0)*VLOOKUP($L$2,PONDERADORES!A:P,IF(AND(INFORMACION!$T2501='REFERENCIAS RIESGO'!$C$36,INFORMACION!$F2501=REFERENCIAS!$C$24),16,IF(INFORMACION!$T2501='REFERENCIAS RIESGO'!$C$36,13,IF(INFORMACION!$F2501=REFERENCIAS!$C$24,10,7))),0)+VLOOKUP(F2501,REFERENCIAS!$C:$D,2,0)*VLOOKUP($F$2,PONDERADORES!A:P,IF(AND(INFORMACION!$T2501='REFERENCIAS RIESGO'!$C$36,INFORMACION!$F2501=REFERENCIAS!$C$24),16,IF(INFORMACION!$T2501='REFERENCIAS RIESGO'!$C$36,13,IF(INFORMACION!$F2501=REFERENCIAS!$C$24,10,7))),0)+VLOOKUP(T2501,REFERENCIAS!$C:$D,2,0)*VLOOKUP($T$2,PONDERADORES!A:P,IF(AND(INFORMACION!$T2501='REFERENCIAS RIESGO'!$C$36,INFORMACION!$F2501=REFERENCIAS!$C$24),16,IF(INFORMACION!$T2501='REFERENCIAS RIESGO'!$C$36,13,IF(INFORMACION!$F2501=REFERENCIAS!$C$24,10,7))),0)+VLOOKUP(IF(J2501&lt;=0.2,0.2,IF(AND(J2501&gt;0.2,J2501&lt;=0.4),0.4,IF(AND(J2501&gt;0.4,J2501&lt;=0.6),0.6,IF(AND(J2501&gt;0.6,J2501&lt;=0.8),0.8,IF(AND(J2501&gt;0.8,J2501&lt;=1),1))))),REFERENCIAS!$C:$D,2,0)*VLOOKUP($J$2,PONDERADORES!A:P,IF(AND(INFORMACION!$T2501='REFERENCIAS RIESGO'!$C$36,INFORMACION!$F2501=REFERENCIAS!$C$24),16,IF(INFORMACION!$T2501='REFERENCIAS RIESGO'!$C$36,13,IF(INFORMACION!$F2501=REFERENCIAS!$C$24,10,7))),0)</f>
        <v>#REF!</v>
      </c>
      <c r="Y2501" s="68">
        <f>+VLOOKUP(M2501,REFERENCIAS!$C:$D,2,0)*VLOOKUP($M$2,PONDERADORES!$A$7:$G$9,7,0)+VLOOKUP(N2501,REFERENCIAS!$C:$D,2,0)*VLOOKUP($N$2,PONDERADORES!$A$7:$G$9,7,0)+VLOOKUP(O2501,REFERENCIAS!$C:$D,2,0)*VLOOKUP($O$2,PONDERADORES!$A$7:$G$9,7,0)</f>
        <v>0.2</v>
      </c>
      <c r="Z2501" s="2">
        <f>+VLOOKUP(IF(R2501&lt;0.1,0,IF(AND(R2501&gt;=0.1,R2501&lt;0.2),0.1,IF(AND(R2501&gt;=0.2,R2501&lt;0.3),0.2,IF(R2501&gt;0.3,0.3,)))),REFERENCIAS!$C:$D,2,0)*VLOOKUP($R$2,PONDERADORES!$A$11:$G$11,7,0)</f>
        <v>15</v>
      </c>
      <c r="AA2501" s="92"/>
      <c r="AB2501" s="95" t="e">
        <f t="shared" ca="1" si="151"/>
        <v>#REF!</v>
      </c>
      <c r="AC2501" s="23" t="e">
        <f ca="1">IF(AB2501&gt;REFERENCIAS!$C$62,REFERENCIAS!$B$62,IF(AND(AB2501&gt;=REFERENCIAS!$C$63,AB2501&lt;REFERENCIAS!$D$63),REFERENCIAS!$B$63,IF(AND(AB2501&gt;REFERENCIAS!$C$64,AB2501&lt;=REFERENCIAS!$D$64),REFERENCIAS!$B$64,IF(AND(AB2501&gt;=REFERENCIAS!$C$65,AB2501&lt;REFERENCIAS!$D$65),REFERENCIAS!$B$65, "Revisar"))))</f>
        <v>#REF!</v>
      </c>
      <c r="AD2501" s="94" t="e">
        <f ca="1">VLOOKUP(AC2501,REFERENCIAS!$B$62:$G$65,4,FALSE)</f>
        <v>#REF!</v>
      </c>
    </row>
    <row r="2502" spans="1:30" ht="17.25" x14ac:dyDescent="0.25">
      <c r="A2502" s="74"/>
      <c r="B2502" s="19"/>
      <c r="C2502" s="19"/>
      <c r="D2502" s="50"/>
      <c r="E2502" s="73"/>
      <c r="F2502" s="74"/>
      <c r="G2502" s="9"/>
      <c r="H2502" s="48"/>
      <c r="I2502" s="49">
        <f t="shared" ca="1" si="153"/>
        <v>2022</v>
      </c>
      <c r="J2502" s="22">
        <f t="shared" ca="1" si="152"/>
        <v>1</v>
      </c>
      <c r="K2502" s="19"/>
      <c r="L2502" s="73"/>
      <c r="M2502" s="74"/>
      <c r="N2502" s="19"/>
      <c r="O2502" s="73"/>
      <c r="P2502" s="82">
        <v>1</v>
      </c>
      <c r="Q2502" s="24">
        <v>1</v>
      </c>
      <c r="R2502" s="81">
        <f t="shared" ref="R2502:R2565" si="154">+Q2502/P2502</f>
        <v>1</v>
      </c>
      <c r="S2502" s="87"/>
      <c r="T2502" s="19"/>
      <c r="U2502" s="25"/>
      <c r="V2502" s="25"/>
      <c r="W2502" s="81"/>
      <c r="X2502" s="91" t="e">
        <f ca="1">+VLOOKUP(#REF!,REFERENCIAS!$C:$D,2,0)*VLOOKUP(#REF!,PONDERADORES!A:P,IF(AND(INFORMACION!$T2502='REFERENCIAS RIESGO'!$C$36,INFORMACION!$F2502=REFERENCIAS!$C$24),16,IF(INFORMACION!$T2502='REFERENCIAS RIESGO'!$C$36,13,IF(INFORMACION!$F2502=REFERENCIAS!$C$24,10,7))),0)+VLOOKUP(K2502,REFERENCIAS!$C:$D,2,0)*VLOOKUP($K$2,PONDERADORES!A:P,IF(AND(INFORMACION!$T2502='REFERENCIAS RIESGO'!$C$36,INFORMACION!$F2502=REFERENCIAS!$C$24),16,IF(INFORMACION!$T2502='REFERENCIAS RIESGO'!$C$36,13,IF(INFORMACION!$F2502=REFERENCIAS!$C$24,10,7))),0)+VLOOKUP(L2502,REFERENCIAS!$C:$D,2,0)*VLOOKUP($L$2,PONDERADORES!A:P,IF(AND(INFORMACION!$T2502='REFERENCIAS RIESGO'!$C$36,INFORMACION!$F2502=REFERENCIAS!$C$24),16,IF(INFORMACION!$T2502='REFERENCIAS RIESGO'!$C$36,13,IF(INFORMACION!$F2502=REFERENCIAS!$C$24,10,7))),0)+VLOOKUP(F2502,REFERENCIAS!$C:$D,2,0)*VLOOKUP($F$2,PONDERADORES!A:P,IF(AND(INFORMACION!$T2502='REFERENCIAS RIESGO'!$C$36,INFORMACION!$F2502=REFERENCIAS!$C$24),16,IF(INFORMACION!$T2502='REFERENCIAS RIESGO'!$C$36,13,IF(INFORMACION!$F2502=REFERENCIAS!$C$24,10,7))),0)+VLOOKUP(T2502,REFERENCIAS!$C:$D,2,0)*VLOOKUP($T$2,PONDERADORES!A:P,IF(AND(INFORMACION!$T2502='REFERENCIAS RIESGO'!$C$36,INFORMACION!$F2502=REFERENCIAS!$C$24),16,IF(INFORMACION!$T2502='REFERENCIAS RIESGO'!$C$36,13,IF(INFORMACION!$F2502=REFERENCIAS!$C$24,10,7))),0)+VLOOKUP(IF(J2502&lt;=0.2,0.2,IF(AND(J2502&gt;0.2,J2502&lt;=0.4),0.4,IF(AND(J2502&gt;0.4,J2502&lt;=0.6),0.6,IF(AND(J2502&gt;0.6,J2502&lt;=0.8),0.8,IF(AND(J2502&gt;0.8,J2502&lt;=1),1))))),REFERENCIAS!$C:$D,2,0)*VLOOKUP($J$2,PONDERADORES!A:P,IF(AND(INFORMACION!$T2502='REFERENCIAS RIESGO'!$C$36,INFORMACION!$F2502=REFERENCIAS!$C$24),16,IF(INFORMACION!$T2502='REFERENCIAS RIESGO'!$C$36,13,IF(INFORMACION!$F2502=REFERENCIAS!$C$24,10,7))),0)</f>
        <v>#REF!</v>
      </c>
      <c r="Y2502" s="68">
        <f>+VLOOKUP(M2502,REFERENCIAS!$C:$D,2,0)*VLOOKUP($M$2,PONDERADORES!$A$7:$G$9,7,0)+VLOOKUP(N2502,REFERENCIAS!$C:$D,2,0)*VLOOKUP($N$2,PONDERADORES!$A$7:$G$9,7,0)+VLOOKUP(O2502,REFERENCIAS!$C:$D,2,0)*VLOOKUP($O$2,PONDERADORES!$A$7:$G$9,7,0)</f>
        <v>0.2</v>
      </c>
      <c r="Z2502" s="2">
        <f>+VLOOKUP(IF(R2502&lt;0.1,0,IF(AND(R2502&gt;=0.1,R2502&lt;0.2),0.1,IF(AND(R2502&gt;=0.2,R2502&lt;0.3),0.2,IF(R2502&gt;0.3,0.3,)))),REFERENCIAS!$C:$D,2,0)*VLOOKUP($R$2,PONDERADORES!$A$11:$G$11,7,0)</f>
        <v>15</v>
      </c>
      <c r="AA2502" s="92"/>
      <c r="AB2502" s="95" t="e">
        <f t="shared" ref="AB2502:AB2565" ca="1" si="155">+X2502+Y2502+Z2502</f>
        <v>#REF!</v>
      </c>
      <c r="AC2502" s="23" t="e">
        <f ca="1">IF(AB2502&gt;REFERENCIAS!$C$62,REFERENCIAS!$B$62,IF(AND(AB2502&gt;=REFERENCIAS!$C$63,AB2502&lt;REFERENCIAS!$D$63),REFERENCIAS!$B$63,IF(AND(AB2502&gt;REFERENCIAS!$C$64,AB2502&lt;=REFERENCIAS!$D$64),REFERENCIAS!$B$64,IF(AND(AB2502&gt;=REFERENCIAS!$C$65,AB2502&lt;REFERENCIAS!$D$65),REFERENCIAS!$B$65, "Revisar"))))</f>
        <v>#REF!</v>
      </c>
      <c r="AD2502" s="94" t="e">
        <f ca="1">VLOOKUP(AC2502,REFERENCIAS!$B$62:$G$65,4,FALSE)</f>
        <v>#REF!</v>
      </c>
    </row>
    <row r="2503" spans="1:30" ht="17.25" x14ac:dyDescent="0.25">
      <c r="A2503" s="74"/>
      <c r="B2503" s="19"/>
      <c r="C2503" s="19"/>
      <c r="D2503" s="50"/>
      <c r="E2503" s="73"/>
      <c r="F2503" s="74"/>
      <c r="G2503" s="9"/>
      <c r="H2503" s="48"/>
      <c r="I2503" s="49">
        <f t="shared" ca="1" si="153"/>
        <v>2022</v>
      </c>
      <c r="J2503" s="22">
        <f t="shared" ca="1" si="152"/>
        <v>1</v>
      </c>
      <c r="K2503" s="19"/>
      <c r="L2503" s="73"/>
      <c r="M2503" s="74"/>
      <c r="N2503" s="19"/>
      <c r="O2503" s="73"/>
      <c r="P2503" s="82">
        <v>1</v>
      </c>
      <c r="Q2503" s="24">
        <v>1</v>
      </c>
      <c r="R2503" s="81">
        <f t="shared" si="154"/>
        <v>1</v>
      </c>
      <c r="S2503" s="87"/>
      <c r="T2503" s="19"/>
      <c r="U2503" s="25"/>
      <c r="V2503" s="25"/>
      <c r="W2503" s="81"/>
      <c r="X2503" s="91" t="e">
        <f ca="1">+VLOOKUP(#REF!,REFERENCIAS!$C:$D,2,0)*VLOOKUP(#REF!,PONDERADORES!A:P,IF(AND(INFORMACION!$T2503='REFERENCIAS RIESGO'!$C$36,INFORMACION!$F2503=REFERENCIAS!$C$24),16,IF(INFORMACION!$T2503='REFERENCIAS RIESGO'!$C$36,13,IF(INFORMACION!$F2503=REFERENCIAS!$C$24,10,7))),0)+VLOOKUP(K2503,REFERENCIAS!$C:$D,2,0)*VLOOKUP($K$2,PONDERADORES!A:P,IF(AND(INFORMACION!$T2503='REFERENCIAS RIESGO'!$C$36,INFORMACION!$F2503=REFERENCIAS!$C$24),16,IF(INFORMACION!$T2503='REFERENCIAS RIESGO'!$C$36,13,IF(INFORMACION!$F2503=REFERENCIAS!$C$24,10,7))),0)+VLOOKUP(L2503,REFERENCIAS!$C:$D,2,0)*VLOOKUP($L$2,PONDERADORES!A:P,IF(AND(INFORMACION!$T2503='REFERENCIAS RIESGO'!$C$36,INFORMACION!$F2503=REFERENCIAS!$C$24),16,IF(INFORMACION!$T2503='REFERENCIAS RIESGO'!$C$36,13,IF(INFORMACION!$F2503=REFERENCIAS!$C$24,10,7))),0)+VLOOKUP(F2503,REFERENCIAS!$C:$D,2,0)*VLOOKUP($F$2,PONDERADORES!A:P,IF(AND(INFORMACION!$T2503='REFERENCIAS RIESGO'!$C$36,INFORMACION!$F2503=REFERENCIAS!$C$24),16,IF(INFORMACION!$T2503='REFERENCIAS RIESGO'!$C$36,13,IF(INFORMACION!$F2503=REFERENCIAS!$C$24,10,7))),0)+VLOOKUP(T2503,REFERENCIAS!$C:$D,2,0)*VLOOKUP($T$2,PONDERADORES!A:P,IF(AND(INFORMACION!$T2503='REFERENCIAS RIESGO'!$C$36,INFORMACION!$F2503=REFERENCIAS!$C$24),16,IF(INFORMACION!$T2503='REFERENCIAS RIESGO'!$C$36,13,IF(INFORMACION!$F2503=REFERENCIAS!$C$24,10,7))),0)+VLOOKUP(IF(J2503&lt;=0.2,0.2,IF(AND(J2503&gt;0.2,J2503&lt;=0.4),0.4,IF(AND(J2503&gt;0.4,J2503&lt;=0.6),0.6,IF(AND(J2503&gt;0.6,J2503&lt;=0.8),0.8,IF(AND(J2503&gt;0.8,J2503&lt;=1),1))))),REFERENCIAS!$C:$D,2,0)*VLOOKUP($J$2,PONDERADORES!A:P,IF(AND(INFORMACION!$T2503='REFERENCIAS RIESGO'!$C$36,INFORMACION!$F2503=REFERENCIAS!$C$24),16,IF(INFORMACION!$T2503='REFERENCIAS RIESGO'!$C$36,13,IF(INFORMACION!$F2503=REFERENCIAS!$C$24,10,7))),0)</f>
        <v>#REF!</v>
      </c>
      <c r="Y2503" s="68">
        <f>+VLOOKUP(M2503,REFERENCIAS!$C:$D,2,0)*VLOOKUP($M$2,PONDERADORES!$A$7:$G$9,7,0)+VLOOKUP(N2503,REFERENCIAS!$C:$D,2,0)*VLOOKUP($N$2,PONDERADORES!$A$7:$G$9,7,0)+VLOOKUP(O2503,REFERENCIAS!$C:$D,2,0)*VLOOKUP($O$2,PONDERADORES!$A$7:$G$9,7,0)</f>
        <v>0.2</v>
      </c>
      <c r="Z2503" s="2">
        <f>+VLOOKUP(IF(R2503&lt;0.1,0,IF(AND(R2503&gt;=0.1,R2503&lt;0.2),0.1,IF(AND(R2503&gt;=0.2,R2503&lt;0.3),0.2,IF(R2503&gt;0.3,0.3,)))),REFERENCIAS!$C:$D,2,0)*VLOOKUP($R$2,PONDERADORES!$A$11:$G$11,7,0)</f>
        <v>15</v>
      </c>
      <c r="AA2503" s="92"/>
      <c r="AB2503" s="95" t="e">
        <f t="shared" ca="1" si="155"/>
        <v>#REF!</v>
      </c>
      <c r="AC2503" s="23" t="e">
        <f ca="1">IF(AB2503&gt;REFERENCIAS!$C$62,REFERENCIAS!$B$62,IF(AND(AB2503&gt;=REFERENCIAS!$C$63,AB2503&lt;REFERENCIAS!$D$63),REFERENCIAS!$B$63,IF(AND(AB2503&gt;REFERENCIAS!$C$64,AB2503&lt;=REFERENCIAS!$D$64),REFERENCIAS!$B$64,IF(AND(AB2503&gt;=REFERENCIAS!$C$65,AB2503&lt;REFERENCIAS!$D$65),REFERENCIAS!$B$65, "Revisar"))))</f>
        <v>#REF!</v>
      </c>
      <c r="AD2503" s="94" t="e">
        <f ca="1">VLOOKUP(AC2503,REFERENCIAS!$B$62:$G$65,4,FALSE)</f>
        <v>#REF!</v>
      </c>
    </row>
    <row r="2504" spans="1:30" ht="17.25" x14ac:dyDescent="0.25">
      <c r="A2504" s="74"/>
      <c r="B2504" s="19"/>
      <c r="C2504" s="19"/>
      <c r="D2504" s="50"/>
      <c r="E2504" s="73"/>
      <c r="F2504" s="74"/>
      <c r="G2504" s="9"/>
      <c r="H2504" s="48"/>
      <c r="I2504" s="49">
        <f t="shared" ca="1" si="153"/>
        <v>2022</v>
      </c>
      <c r="J2504" s="22">
        <f t="shared" ca="1" si="152"/>
        <v>1</v>
      </c>
      <c r="K2504" s="19"/>
      <c r="L2504" s="73"/>
      <c r="M2504" s="74"/>
      <c r="N2504" s="19"/>
      <c r="O2504" s="73"/>
      <c r="P2504" s="82">
        <v>1</v>
      </c>
      <c r="Q2504" s="24">
        <v>1</v>
      </c>
      <c r="R2504" s="81">
        <f t="shared" si="154"/>
        <v>1</v>
      </c>
      <c r="S2504" s="87"/>
      <c r="T2504" s="19"/>
      <c r="U2504" s="25"/>
      <c r="V2504" s="25"/>
      <c r="W2504" s="81"/>
      <c r="X2504" s="91" t="e">
        <f ca="1">+VLOOKUP(#REF!,REFERENCIAS!$C:$D,2,0)*VLOOKUP(#REF!,PONDERADORES!A:P,IF(AND(INFORMACION!$T2504='REFERENCIAS RIESGO'!$C$36,INFORMACION!$F2504=REFERENCIAS!$C$24),16,IF(INFORMACION!$T2504='REFERENCIAS RIESGO'!$C$36,13,IF(INFORMACION!$F2504=REFERENCIAS!$C$24,10,7))),0)+VLOOKUP(K2504,REFERENCIAS!$C:$D,2,0)*VLOOKUP($K$2,PONDERADORES!A:P,IF(AND(INFORMACION!$T2504='REFERENCIAS RIESGO'!$C$36,INFORMACION!$F2504=REFERENCIAS!$C$24),16,IF(INFORMACION!$T2504='REFERENCIAS RIESGO'!$C$36,13,IF(INFORMACION!$F2504=REFERENCIAS!$C$24,10,7))),0)+VLOOKUP(L2504,REFERENCIAS!$C:$D,2,0)*VLOOKUP($L$2,PONDERADORES!A:P,IF(AND(INFORMACION!$T2504='REFERENCIAS RIESGO'!$C$36,INFORMACION!$F2504=REFERENCIAS!$C$24),16,IF(INFORMACION!$T2504='REFERENCIAS RIESGO'!$C$36,13,IF(INFORMACION!$F2504=REFERENCIAS!$C$24,10,7))),0)+VLOOKUP(F2504,REFERENCIAS!$C:$D,2,0)*VLOOKUP($F$2,PONDERADORES!A:P,IF(AND(INFORMACION!$T2504='REFERENCIAS RIESGO'!$C$36,INFORMACION!$F2504=REFERENCIAS!$C$24),16,IF(INFORMACION!$T2504='REFERENCIAS RIESGO'!$C$36,13,IF(INFORMACION!$F2504=REFERENCIAS!$C$24,10,7))),0)+VLOOKUP(T2504,REFERENCIAS!$C:$D,2,0)*VLOOKUP($T$2,PONDERADORES!A:P,IF(AND(INFORMACION!$T2504='REFERENCIAS RIESGO'!$C$36,INFORMACION!$F2504=REFERENCIAS!$C$24),16,IF(INFORMACION!$T2504='REFERENCIAS RIESGO'!$C$36,13,IF(INFORMACION!$F2504=REFERENCIAS!$C$24,10,7))),0)+VLOOKUP(IF(J2504&lt;=0.2,0.2,IF(AND(J2504&gt;0.2,J2504&lt;=0.4),0.4,IF(AND(J2504&gt;0.4,J2504&lt;=0.6),0.6,IF(AND(J2504&gt;0.6,J2504&lt;=0.8),0.8,IF(AND(J2504&gt;0.8,J2504&lt;=1),1))))),REFERENCIAS!$C:$D,2,0)*VLOOKUP($J$2,PONDERADORES!A:P,IF(AND(INFORMACION!$T2504='REFERENCIAS RIESGO'!$C$36,INFORMACION!$F2504=REFERENCIAS!$C$24),16,IF(INFORMACION!$T2504='REFERENCIAS RIESGO'!$C$36,13,IF(INFORMACION!$F2504=REFERENCIAS!$C$24,10,7))),0)</f>
        <v>#REF!</v>
      </c>
      <c r="Y2504" s="68">
        <f>+VLOOKUP(M2504,REFERENCIAS!$C:$D,2,0)*VLOOKUP($M$2,PONDERADORES!$A$7:$G$9,7,0)+VLOOKUP(N2504,REFERENCIAS!$C:$D,2,0)*VLOOKUP($N$2,PONDERADORES!$A$7:$G$9,7,0)+VLOOKUP(O2504,REFERENCIAS!$C:$D,2,0)*VLOOKUP($O$2,PONDERADORES!$A$7:$G$9,7,0)</f>
        <v>0.2</v>
      </c>
      <c r="Z2504" s="2">
        <f>+VLOOKUP(IF(R2504&lt;0.1,0,IF(AND(R2504&gt;=0.1,R2504&lt;0.2),0.1,IF(AND(R2504&gt;=0.2,R2504&lt;0.3),0.2,IF(R2504&gt;0.3,0.3,)))),REFERENCIAS!$C:$D,2,0)*VLOOKUP($R$2,PONDERADORES!$A$11:$G$11,7,0)</f>
        <v>15</v>
      </c>
      <c r="AA2504" s="92"/>
      <c r="AB2504" s="95" t="e">
        <f t="shared" ca="1" si="155"/>
        <v>#REF!</v>
      </c>
      <c r="AC2504" s="23" t="e">
        <f ca="1">IF(AB2504&gt;REFERENCIAS!$C$62,REFERENCIAS!$B$62,IF(AND(AB2504&gt;=REFERENCIAS!$C$63,AB2504&lt;REFERENCIAS!$D$63),REFERENCIAS!$B$63,IF(AND(AB2504&gt;REFERENCIAS!$C$64,AB2504&lt;=REFERENCIAS!$D$64),REFERENCIAS!$B$64,IF(AND(AB2504&gt;=REFERENCIAS!$C$65,AB2504&lt;REFERENCIAS!$D$65),REFERENCIAS!$B$65, "Revisar"))))</f>
        <v>#REF!</v>
      </c>
      <c r="AD2504" s="94" t="e">
        <f ca="1">VLOOKUP(AC2504,REFERENCIAS!$B$62:$G$65,4,FALSE)</f>
        <v>#REF!</v>
      </c>
    </row>
    <row r="2505" spans="1:30" ht="17.25" x14ac:dyDescent="0.25">
      <c r="A2505" s="74"/>
      <c r="B2505" s="19"/>
      <c r="C2505" s="19"/>
      <c r="D2505" s="50"/>
      <c r="E2505" s="73"/>
      <c r="F2505" s="74"/>
      <c r="G2505" s="9"/>
      <c r="H2505" s="48"/>
      <c r="I2505" s="49">
        <f t="shared" ca="1" si="153"/>
        <v>2022</v>
      </c>
      <c r="J2505" s="22">
        <f t="shared" ca="1" si="152"/>
        <v>1</v>
      </c>
      <c r="K2505" s="19"/>
      <c r="L2505" s="73"/>
      <c r="M2505" s="74"/>
      <c r="N2505" s="19"/>
      <c r="O2505" s="73"/>
      <c r="P2505" s="82">
        <v>1</v>
      </c>
      <c r="Q2505" s="24">
        <v>1</v>
      </c>
      <c r="R2505" s="81">
        <f t="shared" si="154"/>
        <v>1</v>
      </c>
      <c r="S2505" s="87"/>
      <c r="T2505" s="19"/>
      <c r="U2505" s="25"/>
      <c r="V2505" s="25"/>
      <c r="W2505" s="81"/>
      <c r="X2505" s="91" t="e">
        <f ca="1">+VLOOKUP(#REF!,REFERENCIAS!$C:$D,2,0)*VLOOKUP(#REF!,PONDERADORES!A:P,IF(AND(INFORMACION!$T2505='REFERENCIAS RIESGO'!$C$36,INFORMACION!$F2505=REFERENCIAS!$C$24),16,IF(INFORMACION!$T2505='REFERENCIAS RIESGO'!$C$36,13,IF(INFORMACION!$F2505=REFERENCIAS!$C$24,10,7))),0)+VLOOKUP(K2505,REFERENCIAS!$C:$D,2,0)*VLOOKUP($K$2,PONDERADORES!A:P,IF(AND(INFORMACION!$T2505='REFERENCIAS RIESGO'!$C$36,INFORMACION!$F2505=REFERENCIAS!$C$24),16,IF(INFORMACION!$T2505='REFERENCIAS RIESGO'!$C$36,13,IF(INFORMACION!$F2505=REFERENCIAS!$C$24,10,7))),0)+VLOOKUP(L2505,REFERENCIAS!$C:$D,2,0)*VLOOKUP($L$2,PONDERADORES!A:P,IF(AND(INFORMACION!$T2505='REFERENCIAS RIESGO'!$C$36,INFORMACION!$F2505=REFERENCIAS!$C$24),16,IF(INFORMACION!$T2505='REFERENCIAS RIESGO'!$C$36,13,IF(INFORMACION!$F2505=REFERENCIAS!$C$24,10,7))),0)+VLOOKUP(F2505,REFERENCIAS!$C:$D,2,0)*VLOOKUP($F$2,PONDERADORES!A:P,IF(AND(INFORMACION!$T2505='REFERENCIAS RIESGO'!$C$36,INFORMACION!$F2505=REFERENCIAS!$C$24),16,IF(INFORMACION!$T2505='REFERENCIAS RIESGO'!$C$36,13,IF(INFORMACION!$F2505=REFERENCIAS!$C$24,10,7))),0)+VLOOKUP(T2505,REFERENCIAS!$C:$D,2,0)*VLOOKUP($T$2,PONDERADORES!A:P,IF(AND(INFORMACION!$T2505='REFERENCIAS RIESGO'!$C$36,INFORMACION!$F2505=REFERENCIAS!$C$24),16,IF(INFORMACION!$T2505='REFERENCIAS RIESGO'!$C$36,13,IF(INFORMACION!$F2505=REFERENCIAS!$C$24,10,7))),0)+VLOOKUP(IF(J2505&lt;=0.2,0.2,IF(AND(J2505&gt;0.2,J2505&lt;=0.4),0.4,IF(AND(J2505&gt;0.4,J2505&lt;=0.6),0.6,IF(AND(J2505&gt;0.6,J2505&lt;=0.8),0.8,IF(AND(J2505&gt;0.8,J2505&lt;=1),1))))),REFERENCIAS!$C:$D,2,0)*VLOOKUP($J$2,PONDERADORES!A:P,IF(AND(INFORMACION!$T2505='REFERENCIAS RIESGO'!$C$36,INFORMACION!$F2505=REFERENCIAS!$C$24),16,IF(INFORMACION!$T2505='REFERENCIAS RIESGO'!$C$36,13,IF(INFORMACION!$F2505=REFERENCIAS!$C$24,10,7))),0)</f>
        <v>#REF!</v>
      </c>
      <c r="Y2505" s="68">
        <f>+VLOOKUP(M2505,REFERENCIAS!$C:$D,2,0)*VLOOKUP($M$2,PONDERADORES!$A$7:$G$9,7,0)+VLOOKUP(N2505,REFERENCIAS!$C:$D,2,0)*VLOOKUP($N$2,PONDERADORES!$A$7:$G$9,7,0)+VLOOKUP(O2505,REFERENCIAS!$C:$D,2,0)*VLOOKUP($O$2,PONDERADORES!$A$7:$G$9,7,0)</f>
        <v>0.2</v>
      </c>
      <c r="Z2505" s="2">
        <f>+VLOOKUP(IF(R2505&lt;0.1,0,IF(AND(R2505&gt;=0.1,R2505&lt;0.2),0.1,IF(AND(R2505&gt;=0.2,R2505&lt;0.3),0.2,IF(R2505&gt;0.3,0.3,)))),REFERENCIAS!$C:$D,2,0)*VLOOKUP($R$2,PONDERADORES!$A$11:$G$11,7,0)</f>
        <v>15</v>
      </c>
      <c r="AA2505" s="92"/>
      <c r="AB2505" s="95" t="e">
        <f t="shared" ca="1" si="155"/>
        <v>#REF!</v>
      </c>
      <c r="AC2505" s="23" t="e">
        <f ca="1">IF(AB2505&gt;REFERENCIAS!$C$62,REFERENCIAS!$B$62,IF(AND(AB2505&gt;=REFERENCIAS!$C$63,AB2505&lt;REFERENCIAS!$D$63),REFERENCIAS!$B$63,IF(AND(AB2505&gt;REFERENCIAS!$C$64,AB2505&lt;=REFERENCIAS!$D$64),REFERENCIAS!$B$64,IF(AND(AB2505&gt;=REFERENCIAS!$C$65,AB2505&lt;REFERENCIAS!$D$65),REFERENCIAS!$B$65, "Revisar"))))</f>
        <v>#REF!</v>
      </c>
      <c r="AD2505" s="94" t="e">
        <f ca="1">VLOOKUP(AC2505,REFERENCIAS!$B$62:$G$65,4,FALSE)</f>
        <v>#REF!</v>
      </c>
    </row>
    <row r="2506" spans="1:30" ht="17.25" x14ac:dyDescent="0.25">
      <c r="A2506" s="74"/>
      <c r="B2506" s="19"/>
      <c r="C2506" s="19"/>
      <c r="D2506" s="50"/>
      <c r="E2506" s="73"/>
      <c r="F2506" s="74"/>
      <c r="G2506" s="9"/>
      <c r="H2506" s="48"/>
      <c r="I2506" s="49">
        <f t="shared" ca="1" si="153"/>
        <v>2022</v>
      </c>
      <c r="J2506" s="22">
        <f t="shared" ca="1" si="152"/>
        <v>1</v>
      </c>
      <c r="K2506" s="19"/>
      <c r="L2506" s="73"/>
      <c r="M2506" s="74"/>
      <c r="N2506" s="19"/>
      <c r="O2506" s="73"/>
      <c r="P2506" s="82">
        <v>1</v>
      </c>
      <c r="Q2506" s="24">
        <v>1</v>
      </c>
      <c r="R2506" s="81">
        <f t="shared" si="154"/>
        <v>1</v>
      </c>
      <c r="S2506" s="87"/>
      <c r="T2506" s="19"/>
      <c r="U2506" s="25"/>
      <c r="V2506" s="25"/>
      <c r="W2506" s="81"/>
      <c r="X2506" s="91" t="e">
        <f ca="1">+VLOOKUP(#REF!,REFERENCIAS!$C:$D,2,0)*VLOOKUP(#REF!,PONDERADORES!A:P,IF(AND(INFORMACION!$T2506='REFERENCIAS RIESGO'!$C$36,INFORMACION!$F2506=REFERENCIAS!$C$24),16,IF(INFORMACION!$T2506='REFERENCIAS RIESGO'!$C$36,13,IF(INFORMACION!$F2506=REFERENCIAS!$C$24,10,7))),0)+VLOOKUP(K2506,REFERENCIAS!$C:$D,2,0)*VLOOKUP($K$2,PONDERADORES!A:P,IF(AND(INFORMACION!$T2506='REFERENCIAS RIESGO'!$C$36,INFORMACION!$F2506=REFERENCIAS!$C$24),16,IF(INFORMACION!$T2506='REFERENCIAS RIESGO'!$C$36,13,IF(INFORMACION!$F2506=REFERENCIAS!$C$24,10,7))),0)+VLOOKUP(L2506,REFERENCIAS!$C:$D,2,0)*VLOOKUP($L$2,PONDERADORES!A:P,IF(AND(INFORMACION!$T2506='REFERENCIAS RIESGO'!$C$36,INFORMACION!$F2506=REFERENCIAS!$C$24),16,IF(INFORMACION!$T2506='REFERENCIAS RIESGO'!$C$36,13,IF(INFORMACION!$F2506=REFERENCIAS!$C$24,10,7))),0)+VLOOKUP(F2506,REFERENCIAS!$C:$D,2,0)*VLOOKUP($F$2,PONDERADORES!A:P,IF(AND(INFORMACION!$T2506='REFERENCIAS RIESGO'!$C$36,INFORMACION!$F2506=REFERENCIAS!$C$24),16,IF(INFORMACION!$T2506='REFERENCIAS RIESGO'!$C$36,13,IF(INFORMACION!$F2506=REFERENCIAS!$C$24,10,7))),0)+VLOOKUP(T2506,REFERENCIAS!$C:$D,2,0)*VLOOKUP($T$2,PONDERADORES!A:P,IF(AND(INFORMACION!$T2506='REFERENCIAS RIESGO'!$C$36,INFORMACION!$F2506=REFERENCIAS!$C$24),16,IF(INFORMACION!$T2506='REFERENCIAS RIESGO'!$C$36,13,IF(INFORMACION!$F2506=REFERENCIAS!$C$24,10,7))),0)+VLOOKUP(IF(J2506&lt;=0.2,0.2,IF(AND(J2506&gt;0.2,J2506&lt;=0.4),0.4,IF(AND(J2506&gt;0.4,J2506&lt;=0.6),0.6,IF(AND(J2506&gt;0.6,J2506&lt;=0.8),0.8,IF(AND(J2506&gt;0.8,J2506&lt;=1),1))))),REFERENCIAS!$C:$D,2,0)*VLOOKUP($J$2,PONDERADORES!A:P,IF(AND(INFORMACION!$T2506='REFERENCIAS RIESGO'!$C$36,INFORMACION!$F2506=REFERENCIAS!$C$24),16,IF(INFORMACION!$T2506='REFERENCIAS RIESGO'!$C$36,13,IF(INFORMACION!$F2506=REFERENCIAS!$C$24,10,7))),0)</f>
        <v>#REF!</v>
      </c>
      <c r="Y2506" s="68">
        <f>+VLOOKUP(M2506,REFERENCIAS!$C:$D,2,0)*VLOOKUP($M$2,PONDERADORES!$A$7:$G$9,7,0)+VLOOKUP(N2506,REFERENCIAS!$C:$D,2,0)*VLOOKUP($N$2,PONDERADORES!$A$7:$G$9,7,0)+VLOOKUP(O2506,REFERENCIAS!$C:$D,2,0)*VLOOKUP($O$2,PONDERADORES!$A$7:$G$9,7,0)</f>
        <v>0.2</v>
      </c>
      <c r="Z2506" s="2">
        <f>+VLOOKUP(IF(R2506&lt;0.1,0,IF(AND(R2506&gt;=0.1,R2506&lt;0.2),0.1,IF(AND(R2506&gt;=0.2,R2506&lt;0.3),0.2,IF(R2506&gt;0.3,0.3,)))),REFERENCIAS!$C:$D,2,0)*VLOOKUP($R$2,PONDERADORES!$A$11:$G$11,7,0)</f>
        <v>15</v>
      </c>
      <c r="AA2506" s="92"/>
      <c r="AB2506" s="95" t="e">
        <f t="shared" ca="1" si="155"/>
        <v>#REF!</v>
      </c>
      <c r="AC2506" s="23" t="e">
        <f ca="1">IF(AB2506&gt;REFERENCIAS!$C$62,REFERENCIAS!$B$62,IF(AND(AB2506&gt;=REFERENCIAS!$C$63,AB2506&lt;REFERENCIAS!$D$63),REFERENCIAS!$B$63,IF(AND(AB2506&gt;REFERENCIAS!$C$64,AB2506&lt;=REFERENCIAS!$D$64),REFERENCIAS!$B$64,IF(AND(AB2506&gt;=REFERENCIAS!$C$65,AB2506&lt;REFERENCIAS!$D$65),REFERENCIAS!$B$65, "Revisar"))))</f>
        <v>#REF!</v>
      </c>
      <c r="AD2506" s="94" t="e">
        <f ca="1">VLOOKUP(AC2506,REFERENCIAS!$B$62:$G$65,4,FALSE)</f>
        <v>#REF!</v>
      </c>
    </row>
    <row r="2507" spans="1:30" ht="17.25" x14ac:dyDescent="0.25">
      <c r="A2507" s="74"/>
      <c r="B2507" s="19"/>
      <c r="C2507" s="19"/>
      <c r="D2507" s="50"/>
      <c r="E2507" s="73"/>
      <c r="F2507" s="74"/>
      <c r="G2507" s="9"/>
      <c r="H2507" s="48"/>
      <c r="I2507" s="49">
        <f t="shared" ca="1" si="153"/>
        <v>2022</v>
      </c>
      <c r="J2507" s="22">
        <f t="shared" ca="1" si="152"/>
        <v>1</v>
      </c>
      <c r="K2507" s="19"/>
      <c r="L2507" s="73"/>
      <c r="M2507" s="74"/>
      <c r="N2507" s="19"/>
      <c r="O2507" s="73"/>
      <c r="P2507" s="82">
        <v>1</v>
      </c>
      <c r="Q2507" s="24">
        <v>1</v>
      </c>
      <c r="R2507" s="81">
        <f t="shared" si="154"/>
        <v>1</v>
      </c>
      <c r="S2507" s="87"/>
      <c r="T2507" s="19"/>
      <c r="U2507" s="25"/>
      <c r="V2507" s="25"/>
      <c r="W2507" s="81"/>
      <c r="X2507" s="91" t="e">
        <f ca="1">+VLOOKUP(#REF!,REFERENCIAS!$C:$D,2,0)*VLOOKUP(#REF!,PONDERADORES!A:P,IF(AND(INFORMACION!$T2507='REFERENCIAS RIESGO'!$C$36,INFORMACION!$F2507=REFERENCIAS!$C$24),16,IF(INFORMACION!$T2507='REFERENCIAS RIESGO'!$C$36,13,IF(INFORMACION!$F2507=REFERENCIAS!$C$24,10,7))),0)+VLOOKUP(K2507,REFERENCIAS!$C:$D,2,0)*VLOOKUP($K$2,PONDERADORES!A:P,IF(AND(INFORMACION!$T2507='REFERENCIAS RIESGO'!$C$36,INFORMACION!$F2507=REFERENCIAS!$C$24),16,IF(INFORMACION!$T2507='REFERENCIAS RIESGO'!$C$36,13,IF(INFORMACION!$F2507=REFERENCIAS!$C$24,10,7))),0)+VLOOKUP(L2507,REFERENCIAS!$C:$D,2,0)*VLOOKUP($L$2,PONDERADORES!A:P,IF(AND(INFORMACION!$T2507='REFERENCIAS RIESGO'!$C$36,INFORMACION!$F2507=REFERENCIAS!$C$24),16,IF(INFORMACION!$T2507='REFERENCIAS RIESGO'!$C$36,13,IF(INFORMACION!$F2507=REFERENCIAS!$C$24,10,7))),0)+VLOOKUP(F2507,REFERENCIAS!$C:$D,2,0)*VLOOKUP($F$2,PONDERADORES!A:P,IF(AND(INFORMACION!$T2507='REFERENCIAS RIESGO'!$C$36,INFORMACION!$F2507=REFERENCIAS!$C$24),16,IF(INFORMACION!$T2507='REFERENCIAS RIESGO'!$C$36,13,IF(INFORMACION!$F2507=REFERENCIAS!$C$24,10,7))),0)+VLOOKUP(T2507,REFERENCIAS!$C:$D,2,0)*VLOOKUP($T$2,PONDERADORES!A:P,IF(AND(INFORMACION!$T2507='REFERENCIAS RIESGO'!$C$36,INFORMACION!$F2507=REFERENCIAS!$C$24),16,IF(INFORMACION!$T2507='REFERENCIAS RIESGO'!$C$36,13,IF(INFORMACION!$F2507=REFERENCIAS!$C$24,10,7))),0)+VLOOKUP(IF(J2507&lt;=0.2,0.2,IF(AND(J2507&gt;0.2,J2507&lt;=0.4),0.4,IF(AND(J2507&gt;0.4,J2507&lt;=0.6),0.6,IF(AND(J2507&gt;0.6,J2507&lt;=0.8),0.8,IF(AND(J2507&gt;0.8,J2507&lt;=1),1))))),REFERENCIAS!$C:$D,2,0)*VLOOKUP($J$2,PONDERADORES!A:P,IF(AND(INFORMACION!$T2507='REFERENCIAS RIESGO'!$C$36,INFORMACION!$F2507=REFERENCIAS!$C$24),16,IF(INFORMACION!$T2507='REFERENCIAS RIESGO'!$C$36,13,IF(INFORMACION!$F2507=REFERENCIAS!$C$24,10,7))),0)</f>
        <v>#REF!</v>
      </c>
      <c r="Y2507" s="68">
        <f>+VLOOKUP(M2507,REFERENCIAS!$C:$D,2,0)*VLOOKUP($M$2,PONDERADORES!$A$7:$G$9,7,0)+VLOOKUP(N2507,REFERENCIAS!$C:$D,2,0)*VLOOKUP($N$2,PONDERADORES!$A$7:$G$9,7,0)+VLOOKUP(O2507,REFERENCIAS!$C:$D,2,0)*VLOOKUP($O$2,PONDERADORES!$A$7:$G$9,7,0)</f>
        <v>0.2</v>
      </c>
      <c r="Z2507" s="2">
        <f>+VLOOKUP(IF(R2507&lt;0.1,0,IF(AND(R2507&gt;=0.1,R2507&lt;0.2),0.1,IF(AND(R2507&gt;=0.2,R2507&lt;0.3),0.2,IF(R2507&gt;0.3,0.3,)))),REFERENCIAS!$C:$D,2,0)*VLOOKUP($R$2,PONDERADORES!$A$11:$G$11,7,0)</f>
        <v>15</v>
      </c>
      <c r="AA2507" s="92"/>
      <c r="AB2507" s="95" t="e">
        <f t="shared" ca="1" si="155"/>
        <v>#REF!</v>
      </c>
      <c r="AC2507" s="23" t="e">
        <f ca="1">IF(AB2507&gt;REFERENCIAS!$C$62,REFERENCIAS!$B$62,IF(AND(AB2507&gt;=REFERENCIAS!$C$63,AB2507&lt;REFERENCIAS!$D$63),REFERENCIAS!$B$63,IF(AND(AB2507&gt;REFERENCIAS!$C$64,AB2507&lt;=REFERENCIAS!$D$64),REFERENCIAS!$B$64,IF(AND(AB2507&gt;=REFERENCIAS!$C$65,AB2507&lt;REFERENCIAS!$D$65),REFERENCIAS!$B$65, "Revisar"))))</f>
        <v>#REF!</v>
      </c>
      <c r="AD2507" s="94" t="e">
        <f ca="1">VLOOKUP(AC2507,REFERENCIAS!$B$62:$G$65,4,FALSE)</f>
        <v>#REF!</v>
      </c>
    </row>
    <row r="2508" spans="1:30" ht="17.25" x14ac:dyDescent="0.25">
      <c r="A2508" s="74"/>
      <c r="B2508" s="19"/>
      <c r="C2508" s="19"/>
      <c r="D2508" s="50"/>
      <c r="E2508" s="73"/>
      <c r="F2508" s="74"/>
      <c r="G2508" s="9"/>
      <c r="H2508" s="48"/>
      <c r="I2508" s="49">
        <f t="shared" ca="1" si="153"/>
        <v>2022</v>
      </c>
      <c r="J2508" s="22">
        <f t="shared" ca="1" si="152"/>
        <v>1</v>
      </c>
      <c r="K2508" s="19"/>
      <c r="L2508" s="73"/>
      <c r="M2508" s="74"/>
      <c r="N2508" s="19"/>
      <c r="O2508" s="73"/>
      <c r="P2508" s="82">
        <v>1</v>
      </c>
      <c r="Q2508" s="24">
        <v>1</v>
      </c>
      <c r="R2508" s="81">
        <f t="shared" si="154"/>
        <v>1</v>
      </c>
      <c r="S2508" s="87"/>
      <c r="T2508" s="19"/>
      <c r="U2508" s="25"/>
      <c r="V2508" s="25"/>
      <c r="W2508" s="81"/>
      <c r="X2508" s="91" t="e">
        <f ca="1">+VLOOKUP(#REF!,REFERENCIAS!$C:$D,2,0)*VLOOKUP(#REF!,PONDERADORES!A:P,IF(AND(INFORMACION!$T2508='REFERENCIAS RIESGO'!$C$36,INFORMACION!$F2508=REFERENCIAS!$C$24),16,IF(INFORMACION!$T2508='REFERENCIAS RIESGO'!$C$36,13,IF(INFORMACION!$F2508=REFERENCIAS!$C$24,10,7))),0)+VLOOKUP(K2508,REFERENCIAS!$C:$D,2,0)*VLOOKUP($K$2,PONDERADORES!A:P,IF(AND(INFORMACION!$T2508='REFERENCIAS RIESGO'!$C$36,INFORMACION!$F2508=REFERENCIAS!$C$24),16,IF(INFORMACION!$T2508='REFERENCIAS RIESGO'!$C$36,13,IF(INFORMACION!$F2508=REFERENCIAS!$C$24,10,7))),0)+VLOOKUP(L2508,REFERENCIAS!$C:$D,2,0)*VLOOKUP($L$2,PONDERADORES!A:P,IF(AND(INFORMACION!$T2508='REFERENCIAS RIESGO'!$C$36,INFORMACION!$F2508=REFERENCIAS!$C$24),16,IF(INFORMACION!$T2508='REFERENCIAS RIESGO'!$C$36,13,IF(INFORMACION!$F2508=REFERENCIAS!$C$24,10,7))),0)+VLOOKUP(F2508,REFERENCIAS!$C:$D,2,0)*VLOOKUP($F$2,PONDERADORES!A:P,IF(AND(INFORMACION!$T2508='REFERENCIAS RIESGO'!$C$36,INFORMACION!$F2508=REFERENCIAS!$C$24),16,IF(INFORMACION!$T2508='REFERENCIAS RIESGO'!$C$36,13,IF(INFORMACION!$F2508=REFERENCIAS!$C$24,10,7))),0)+VLOOKUP(T2508,REFERENCIAS!$C:$D,2,0)*VLOOKUP($T$2,PONDERADORES!A:P,IF(AND(INFORMACION!$T2508='REFERENCIAS RIESGO'!$C$36,INFORMACION!$F2508=REFERENCIAS!$C$24),16,IF(INFORMACION!$T2508='REFERENCIAS RIESGO'!$C$36,13,IF(INFORMACION!$F2508=REFERENCIAS!$C$24,10,7))),0)+VLOOKUP(IF(J2508&lt;=0.2,0.2,IF(AND(J2508&gt;0.2,J2508&lt;=0.4),0.4,IF(AND(J2508&gt;0.4,J2508&lt;=0.6),0.6,IF(AND(J2508&gt;0.6,J2508&lt;=0.8),0.8,IF(AND(J2508&gt;0.8,J2508&lt;=1),1))))),REFERENCIAS!$C:$D,2,0)*VLOOKUP($J$2,PONDERADORES!A:P,IF(AND(INFORMACION!$T2508='REFERENCIAS RIESGO'!$C$36,INFORMACION!$F2508=REFERENCIAS!$C$24),16,IF(INFORMACION!$T2508='REFERENCIAS RIESGO'!$C$36,13,IF(INFORMACION!$F2508=REFERENCIAS!$C$24,10,7))),0)</f>
        <v>#REF!</v>
      </c>
      <c r="Y2508" s="68">
        <f>+VLOOKUP(M2508,REFERENCIAS!$C:$D,2,0)*VLOOKUP($M$2,PONDERADORES!$A$7:$G$9,7,0)+VLOOKUP(N2508,REFERENCIAS!$C:$D,2,0)*VLOOKUP($N$2,PONDERADORES!$A$7:$G$9,7,0)+VLOOKUP(O2508,REFERENCIAS!$C:$D,2,0)*VLOOKUP($O$2,PONDERADORES!$A$7:$G$9,7,0)</f>
        <v>0.2</v>
      </c>
      <c r="Z2508" s="2">
        <f>+VLOOKUP(IF(R2508&lt;0.1,0,IF(AND(R2508&gt;=0.1,R2508&lt;0.2),0.1,IF(AND(R2508&gt;=0.2,R2508&lt;0.3),0.2,IF(R2508&gt;0.3,0.3,)))),REFERENCIAS!$C:$D,2,0)*VLOOKUP($R$2,PONDERADORES!$A$11:$G$11,7,0)</f>
        <v>15</v>
      </c>
      <c r="AA2508" s="92"/>
      <c r="AB2508" s="95" t="e">
        <f t="shared" ca="1" si="155"/>
        <v>#REF!</v>
      </c>
      <c r="AC2508" s="23" t="e">
        <f ca="1">IF(AB2508&gt;REFERENCIAS!$C$62,REFERENCIAS!$B$62,IF(AND(AB2508&gt;=REFERENCIAS!$C$63,AB2508&lt;REFERENCIAS!$D$63),REFERENCIAS!$B$63,IF(AND(AB2508&gt;REFERENCIAS!$C$64,AB2508&lt;=REFERENCIAS!$D$64),REFERENCIAS!$B$64,IF(AND(AB2508&gt;=REFERENCIAS!$C$65,AB2508&lt;REFERENCIAS!$D$65),REFERENCIAS!$B$65, "Revisar"))))</f>
        <v>#REF!</v>
      </c>
      <c r="AD2508" s="94" t="e">
        <f ca="1">VLOOKUP(AC2508,REFERENCIAS!$B$62:$G$65,4,FALSE)</f>
        <v>#REF!</v>
      </c>
    </row>
    <row r="2509" spans="1:30" ht="17.25" x14ac:dyDescent="0.25">
      <c r="A2509" s="74"/>
      <c r="B2509" s="19"/>
      <c r="C2509" s="19"/>
      <c r="D2509" s="50"/>
      <c r="E2509" s="73"/>
      <c r="F2509" s="74"/>
      <c r="G2509" s="9"/>
      <c r="H2509" s="48"/>
      <c r="I2509" s="49">
        <f t="shared" ca="1" si="153"/>
        <v>2022</v>
      </c>
      <c r="J2509" s="22">
        <f t="shared" ca="1" si="152"/>
        <v>1</v>
      </c>
      <c r="K2509" s="19"/>
      <c r="L2509" s="73"/>
      <c r="M2509" s="74"/>
      <c r="N2509" s="19"/>
      <c r="O2509" s="73"/>
      <c r="P2509" s="82">
        <v>1</v>
      </c>
      <c r="Q2509" s="24">
        <v>1</v>
      </c>
      <c r="R2509" s="81">
        <f t="shared" si="154"/>
        <v>1</v>
      </c>
      <c r="S2509" s="87"/>
      <c r="T2509" s="19"/>
      <c r="U2509" s="25"/>
      <c r="V2509" s="25"/>
      <c r="W2509" s="81"/>
      <c r="X2509" s="91" t="e">
        <f ca="1">+VLOOKUP(#REF!,REFERENCIAS!$C:$D,2,0)*VLOOKUP(#REF!,PONDERADORES!A:P,IF(AND(INFORMACION!$T2509='REFERENCIAS RIESGO'!$C$36,INFORMACION!$F2509=REFERENCIAS!$C$24),16,IF(INFORMACION!$T2509='REFERENCIAS RIESGO'!$C$36,13,IF(INFORMACION!$F2509=REFERENCIAS!$C$24,10,7))),0)+VLOOKUP(K2509,REFERENCIAS!$C:$D,2,0)*VLOOKUP($K$2,PONDERADORES!A:P,IF(AND(INFORMACION!$T2509='REFERENCIAS RIESGO'!$C$36,INFORMACION!$F2509=REFERENCIAS!$C$24),16,IF(INFORMACION!$T2509='REFERENCIAS RIESGO'!$C$36,13,IF(INFORMACION!$F2509=REFERENCIAS!$C$24,10,7))),0)+VLOOKUP(L2509,REFERENCIAS!$C:$D,2,0)*VLOOKUP($L$2,PONDERADORES!A:P,IF(AND(INFORMACION!$T2509='REFERENCIAS RIESGO'!$C$36,INFORMACION!$F2509=REFERENCIAS!$C$24),16,IF(INFORMACION!$T2509='REFERENCIAS RIESGO'!$C$36,13,IF(INFORMACION!$F2509=REFERENCIAS!$C$24,10,7))),0)+VLOOKUP(F2509,REFERENCIAS!$C:$D,2,0)*VLOOKUP($F$2,PONDERADORES!A:P,IF(AND(INFORMACION!$T2509='REFERENCIAS RIESGO'!$C$36,INFORMACION!$F2509=REFERENCIAS!$C$24),16,IF(INFORMACION!$T2509='REFERENCIAS RIESGO'!$C$36,13,IF(INFORMACION!$F2509=REFERENCIAS!$C$24,10,7))),0)+VLOOKUP(T2509,REFERENCIAS!$C:$D,2,0)*VLOOKUP($T$2,PONDERADORES!A:P,IF(AND(INFORMACION!$T2509='REFERENCIAS RIESGO'!$C$36,INFORMACION!$F2509=REFERENCIAS!$C$24),16,IF(INFORMACION!$T2509='REFERENCIAS RIESGO'!$C$36,13,IF(INFORMACION!$F2509=REFERENCIAS!$C$24,10,7))),0)+VLOOKUP(IF(J2509&lt;=0.2,0.2,IF(AND(J2509&gt;0.2,J2509&lt;=0.4),0.4,IF(AND(J2509&gt;0.4,J2509&lt;=0.6),0.6,IF(AND(J2509&gt;0.6,J2509&lt;=0.8),0.8,IF(AND(J2509&gt;0.8,J2509&lt;=1),1))))),REFERENCIAS!$C:$D,2,0)*VLOOKUP($J$2,PONDERADORES!A:P,IF(AND(INFORMACION!$T2509='REFERENCIAS RIESGO'!$C$36,INFORMACION!$F2509=REFERENCIAS!$C$24),16,IF(INFORMACION!$T2509='REFERENCIAS RIESGO'!$C$36,13,IF(INFORMACION!$F2509=REFERENCIAS!$C$24,10,7))),0)</f>
        <v>#REF!</v>
      </c>
      <c r="Y2509" s="68">
        <f>+VLOOKUP(M2509,REFERENCIAS!$C:$D,2,0)*VLOOKUP($M$2,PONDERADORES!$A$7:$G$9,7,0)+VLOOKUP(N2509,REFERENCIAS!$C:$D,2,0)*VLOOKUP($N$2,PONDERADORES!$A$7:$G$9,7,0)+VLOOKUP(O2509,REFERENCIAS!$C:$D,2,0)*VLOOKUP($O$2,PONDERADORES!$A$7:$G$9,7,0)</f>
        <v>0.2</v>
      </c>
      <c r="Z2509" s="2">
        <f>+VLOOKUP(IF(R2509&lt;0.1,0,IF(AND(R2509&gt;=0.1,R2509&lt;0.2),0.1,IF(AND(R2509&gt;=0.2,R2509&lt;0.3),0.2,IF(R2509&gt;0.3,0.3,)))),REFERENCIAS!$C:$D,2,0)*VLOOKUP($R$2,PONDERADORES!$A$11:$G$11,7,0)</f>
        <v>15</v>
      </c>
      <c r="AA2509" s="92"/>
      <c r="AB2509" s="95" t="e">
        <f t="shared" ca="1" si="155"/>
        <v>#REF!</v>
      </c>
      <c r="AC2509" s="23" t="e">
        <f ca="1">IF(AB2509&gt;REFERENCIAS!$C$62,REFERENCIAS!$B$62,IF(AND(AB2509&gt;=REFERENCIAS!$C$63,AB2509&lt;REFERENCIAS!$D$63),REFERENCIAS!$B$63,IF(AND(AB2509&gt;REFERENCIAS!$C$64,AB2509&lt;=REFERENCIAS!$D$64),REFERENCIAS!$B$64,IF(AND(AB2509&gt;=REFERENCIAS!$C$65,AB2509&lt;REFERENCIAS!$D$65),REFERENCIAS!$B$65, "Revisar"))))</f>
        <v>#REF!</v>
      </c>
      <c r="AD2509" s="94" t="e">
        <f ca="1">VLOOKUP(AC2509,REFERENCIAS!$B$62:$G$65,4,FALSE)</f>
        <v>#REF!</v>
      </c>
    </row>
    <row r="2510" spans="1:30" ht="17.25" x14ac:dyDescent="0.25">
      <c r="A2510" s="74"/>
      <c r="B2510" s="19"/>
      <c r="C2510" s="19"/>
      <c r="D2510" s="50"/>
      <c r="E2510" s="73"/>
      <c r="F2510" s="74"/>
      <c r="G2510" s="9"/>
      <c r="H2510" s="48"/>
      <c r="I2510" s="49">
        <f t="shared" ca="1" si="153"/>
        <v>2022</v>
      </c>
      <c r="J2510" s="22">
        <f t="shared" ca="1" si="152"/>
        <v>1</v>
      </c>
      <c r="K2510" s="19"/>
      <c r="L2510" s="73"/>
      <c r="M2510" s="74"/>
      <c r="N2510" s="19"/>
      <c r="O2510" s="73"/>
      <c r="P2510" s="82">
        <v>1</v>
      </c>
      <c r="Q2510" s="24">
        <v>1</v>
      </c>
      <c r="R2510" s="81">
        <f t="shared" si="154"/>
        <v>1</v>
      </c>
      <c r="S2510" s="87"/>
      <c r="T2510" s="19"/>
      <c r="U2510" s="25"/>
      <c r="V2510" s="25"/>
      <c r="W2510" s="81"/>
      <c r="X2510" s="91" t="e">
        <f ca="1">+VLOOKUP(#REF!,REFERENCIAS!$C:$D,2,0)*VLOOKUP(#REF!,PONDERADORES!A:P,IF(AND(INFORMACION!$T2510='REFERENCIAS RIESGO'!$C$36,INFORMACION!$F2510=REFERENCIAS!$C$24),16,IF(INFORMACION!$T2510='REFERENCIAS RIESGO'!$C$36,13,IF(INFORMACION!$F2510=REFERENCIAS!$C$24,10,7))),0)+VLOOKUP(K2510,REFERENCIAS!$C:$D,2,0)*VLOOKUP($K$2,PONDERADORES!A:P,IF(AND(INFORMACION!$T2510='REFERENCIAS RIESGO'!$C$36,INFORMACION!$F2510=REFERENCIAS!$C$24),16,IF(INFORMACION!$T2510='REFERENCIAS RIESGO'!$C$36,13,IF(INFORMACION!$F2510=REFERENCIAS!$C$24,10,7))),0)+VLOOKUP(L2510,REFERENCIAS!$C:$D,2,0)*VLOOKUP($L$2,PONDERADORES!A:P,IF(AND(INFORMACION!$T2510='REFERENCIAS RIESGO'!$C$36,INFORMACION!$F2510=REFERENCIAS!$C$24),16,IF(INFORMACION!$T2510='REFERENCIAS RIESGO'!$C$36,13,IF(INFORMACION!$F2510=REFERENCIAS!$C$24,10,7))),0)+VLOOKUP(F2510,REFERENCIAS!$C:$D,2,0)*VLOOKUP($F$2,PONDERADORES!A:P,IF(AND(INFORMACION!$T2510='REFERENCIAS RIESGO'!$C$36,INFORMACION!$F2510=REFERENCIAS!$C$24),16,IF(INFORMACION!$T2510='REFERENCIAS RIESGO'!$C$36,13,IF(INFORMACION!$F2510=REFERENCIAS!$C$24,10,7))),0)+VLOOKUP(T2510,REFERENCIAS!$C:$D,2,0)*VLOOKUP($T$2,PONDERADORES!A:P,IF(AND(INFORMACION!$T2510='REFERENCIAS RIESGO'!$C$36,INFORMACION!$F2510=REFERENCIAS!$C$24),16,IF(INFORMACION!$T2510='REFERENCIAS RIESGO'!$C$36,13,IF(INFORMACION!$F2510=REFERENCIAS!$C$24,10,7))),0)+VLOOKUP(IF(J2510&lt;=0.2,0.2,IF(AND(J2510&gt;0.2,J2510&lt;=0.4),0.4,IF(AND(J2510&gt;0.4,J2510&lt;=0.6),0.6,IF(AND(J2510&gt;0.6,J2510&lt;=0.8),0.8,IF(AND(J2510&gt;0.8,J2510&lt;=1),1))))),REFERENCIAS!$C:$D,2,0)*VLOOKUP($J$2,PONDERADORES!A:P,IF(AND(INFORMACION!$T2510='REFERENCIAS RIESGO'!$C$36,INFORMACION!$F2510=REFERENCIAS!$C$24),16,IF(INFORMACION!$T2510='REFERENCIAS RIESGO'!$C$36,13,IF(INFORMACION!$F2510=REFERENCIAS!$C$24,10,7))),0)</f>
        <v>#REF!</v>
      </c>
      <c r="Y2510" s="68">
        <f>+VLOOKUP(M2510,REFERENCIAS!$C:$D,2,0)*VLOOKUP($M$2,PONDERADORES!$A$7:$G$9,7,0)+VLOOKUP(N2510,REFERENCIAS!$C:$D,2,0)*VLOOKUP($N$2,PONDERADORES!$A$7:$G$9,7,0)+VLOOKUP(O2510,REFERENCIAS!$C:$D,2,0)*VLOOKUP($O$2,PONDERADORES!$A$7:$G$9,7,0)</f>
        <v>0.2</v>
      </c>
      <c r="Z2510" s="2">
        <f>+VLOOKUP(IF(R2510&lt;0.1,0,IF(AND(R2510&gt;=0.1,R2510&lt;0.2),0.1,IF(AND(R2510&gt;=0.2,R2510&lt;0.3),0.2,IF(R2510&gt;0.3,0.3,)))),REFERENCIAS!$C:$D,2,0)*VLOOKUP($R$2,PONDERADORES!$A$11:$G$11,7,0)</f>
        <v>15</v>
      </c>
      <c r="AA2510" s="92"/>
      <c r="AB2510" s="95" t="e">
        <f t="shared" ca="1" si="155"/>
        <v>#REF!</v>
      </c>
      <c r="AC2510" s="23" t="e">
        <f ca="1">IF(AB2510&gt;REFERENCIAS!$C$62,REFERENCIAS!$B$62,IF(AND(AB2510&gt;=REFERENCIAS!$C$63,AB2510&lt;REFERENCIAS!$D$63),REFERENCIAS!$B$63,IF(AND(AB2510&gt;REFERENCIAS!$C$64,AB2510&lt;=REFERENCIAS!$D$64),REFERENCIAS!$B$64,IF(AND(AB2510&gt;=REFERENCIAS!$C$65,AB2510&lt;REFERENCIAS!$D$65),REFERENCIAS!$B$65, "Revisar"))))</f>
        <v>#REF!</v>
      </c>
      <c r="AD2510" s="94" t="e">
        <f ca="1">VLOOKUP(AC2510,REFERENCIAS!$B$62:$G$65,4,FALSE)</f>
        <v>#REF!</v>
      </c>
    </row>
    <row r="2511" spans="1:30" ht="17.25" x14ac:dyDescent="0.25">
      <c r="A2511" s="74"/>
      <c r="B2511" s="19"/>
      <c r="C2511" s="19"/>
      <c r="D2511" s="50"/>
      <c r="E2511" s="73"/>
      <c r="F2511" s="74"/>
      <c r="G2511" s="9"/>
      <c r="H2511" s="48"/>
      <c r="I2511" s="49">
        <f t="shared" ca="1" si="153"/>
        <v>2022</v>
      </c>
      <c r="J2511" s="22">
        <f t="shared" ca="1" si="152"/>
        <v>1</v>
      </c>
      <c r="K2511" s="19"/>
      <c r="L2511" s="73"/>
      <c r="M2511" s="74"/>
      <c r="N2511" s="19"/>
      <c r="O2511" s="73"/>
      <c r="P2511" s="82">
        <v>1</v>
      </c>
      <c r="Q2511" s="24">
        <v>1</v>
      </c>
      <c r="R2511" s="81">
        <f t="shared" si="154"/>
        <v>1</v>
      </c>
      <c r="S2511" s="87"/>
      <c r="T2511" s="19"/>
      <c r="U2511" s="25"/>
      <c r="V2511" s="25"/>
      <c r="W2511" s="81"/>
      <c r="X2511" s="91" t="e">
        <f ca="1">+VLOOKUP(#REF!,REFERENCIAS!$C:$D,2,0)*VLOOKUP(#REF!,PONDERADORES!A:P,IF(AND(INFORMACION!$T2511='REFERENCIAS RIESGO'!$C$36,INFORMACION!$F2511=REFERENCIAS!$C$24),16,IF(INFORMACION!$T2511='REFERENCIAS RIESGO'!$C$36,13,IF(INFORMACION!$F2511=REFERENCIAS!$C$24,10,7))),0)+VLOOKUP(K2511,REFERENCIAS!$C:$D,2,0)*VLOOKUP($K$2,PONDERADORES!A:P,IF(AND(INFORMACION!$T2511='REFERENCIAS RIESGO'!$C$36,INFORMACION!$F2511=REFERENCIAS!$C$24),16,IF(INFORMACION!$T2511='REFERENCIAS RIESGO'!$C$36,13,IF(INFORMACION!$F2511=REFERENCIAS!$C$24,10,7))),0)+VLOOKUP(L2511,REFERENCIAS!$C:$D,2,0)*VLOOKUP($L$2,PONDERADORES!A:P,IF(AND(INFORMACION!$T2511='REFERENCIAS RIESGO'!$C$36,INFORMACION!$F2511=REFERENCIAS!$C$24),16,IF(INFORMACION!$T2511='REFERENCIAS RIESGO'!$C$36,13,IF(INFORMACION!$F2511=REFERENCIAS!$C$24,10,7))),0)+VLOOKUP(F2511,REFERENCIAS!$C:$D,2,0)*VLOOKUP($F$2,PONDERADORES!A:P,IF(AND(INFORMACION!$T2511='REFERENCIAS RIESGO'!$C$36,INFORMACION!$F2511=REFERENCIAS!$C$24),16,IF(INFORMACION!$T2511='REFERENCIAS RIESGO'!$C$36,13,IF(INFORMACION!$F2511=REFERENCIAS!$C$24,10,7))),0)+VLOOKUP(T2511,REFERENCIAS!$C:$D,2,0)*VLOOKUP($T$2,PONDERADORES!A:P,IF(AND(INFORMACION!$T2511='REFERENCIAS RIESGO'!$C$36,INFORMACION!$F2511=REFERENCIAS!$C$24),16,IF(INFORMACION!$T2511='REFERENCIAS RIESGO'!$C$36,13,IF(INFORMACION!$F2511=REFERENCIAS!$C$24,10,7))),0)+VLOOKUP(IF(J2511&lt;=0.2,0.2,IF(AND(J2511&gt;0.2,J2511&lt;=0.4),0.4,IF(AND(J2511&gt;0.4,J2511&lt;=0.6),0.6,IF(AND(J2511&gt;0.6,J2511&lt;=0.8),0.8,IF(AND(J2511&gt;0.8,J2511&lt;=1),1))))),REFERENCIAS!$C:$D,2,0)*VLOOKUP($J$2,PONDERADORES!A:P,IF(AND(INFORMACION!$T2511='REFERENCIAS RIESGO'!$C$36,INFORMACION!$F2511=REFERENCIAS!$C$24),16,IF(INFORMACION!$T2511='REFERENCIAS RIESGO'!$C$36,13,IF(INFORMACION!$F2511=REFERENCIAS!$C$24,10,7))),0)</f>
        <v>#REF!</v>
      </c>
      <c r="Y2511" s="68">
        <f>+VLOOKUP(M2511,REFERENCIAS!$C:$D,2,0)*VLOOKUP($M$2,PONDERADORES!$A$7:$G$9,7,0)+VLOOKUP(N2511,REFERENCIAS!$C:$D,2,0)*VLOOKUP($N$2,PONDERADORES!$A$7:$G$9,7,0)+VLOOKUP(O2511,REFERENCIAS!$C:$D,2,0)*VLOOKUP($O$2,PONDERADORES!$A$7:$G$9,7,0)</f>
        <v>0.2</v>
      </c>
      <c r="Z2511" s="2">
        <f>+VLOOKUP(IF(R2511&lt;0.1,0,IF(AND(R2511&gt;=0.1,R2511&lt;0.2),0.1,IF(AND(R2511&gt;=0.2,R2511&lt;0.3),0.2,IF(R2511&gt;0.3,0.3,)))),REFERENCIAS!$C:$D,2,0)*VLOOKUP($R$2,PONDERADORES!$A$11:$G$11,7,0)</f>
        <v>15</v>
      </c>
      <c r="AA2511" s="92"/>
      <c r="AB2511" s="95" t="e">
        <f t="shared" ca="1" si="155"/>
        <v>#REF!</v>
      </c>
      <c r="AC2511" s="23" t="e">
        <f ca="1">IF(AB2511&gt;REFERENCIAS!$C$62,REFERENCIAS!$B$62,IF(AND(AB2511&gt;=REFERENCIAS!$C$63,AB2511&lt;REFERENCIAS!$D$63),REFERENCIAS!$B$63,IF(AND(AB2511&gt;REFERENCIAS!$C$64,AB2511&lt;=REFERENCIAS!$D$64),REFERENCIAS!$B$64,IF(AND(AB2511&gt;=REFERENCIAS!$C$65,AB2511&lt;REFERENCIAS!$D$65),REFERENCIAS!$B$65, "Revisar"))))</f>
        <v>#REF!</v>
      </c>
      <c r="AD2511" s="94" t="e">
        <f ca="1">VLOOKUP(AC2511,REFERENCIAS!$B$62:$G$65,4,FALSE)</f>
        <v>#REF!</v>
      </c>
    </row>
    <row r="2512" spans="1:30" ht="17.25" x14ac:dyDescent="0.25">
      <c r="A2512" s="74"/>
      <c r="B2512" s="19"/>
      <c r="C2512" s="19"/>
      <c r="D2512" s="50"/>
      <c r="E2512" s="73"/>
      <c r="F2512" s="74"/>
      <c r="G2512" s="9"/>
      <c r="H2512" s="48"/>
      <c r="I2512" s="49">
        <f t="shared" ca="1" si="153"/>
        <v>2022</v>
      </c>
      <c r="J2512" s="22">
        <f t="shared" ca="1" si="152"/>
        <v>1</v>
      </c>
      <c r="K2512" s="19"/>
      <c r="L2512" s="73"/>
      <c r="M2512" s="74"/>
      <c r="N2512" s="19"/>
      <c r="O2512" s="73"/>
      <c r="P2512" s="82">
        <v>1</v>
      </c>
      <c r="Q2512" s="24">
        <v>1</v>
      </c>
      <c r="R2512" s="81">
        <f t="shared" si="154"/>
        <v>1</v>
      </c>
      <c r="S2512" s="87"/>
      <c r="T2512" s="19"/>
      <c r="U2512" s="25"/>
      <c r="V2512" s="25"/>
      <c r="W2512" s="81"/>
      <c r="X2512" s="91" t="e">
        <f ca="1">+VLOOKUP(#REF!,REFERENCIAS!$C:$D,2,0)*VLOOKUP(#REF!,PONDERADORES!A:P,IF(AND(INFORMACION!$T2512='REFERENCIAS RIESGO'!$C$36,INFORMACION!$F2512=REFERENCIAS!$C$24),16,IF(INFORMACION!$T2512='REFERENCIAS RIESGO'!$C$36,13,IF(INFORMACION!$F2512=REFERENCIAS!$C$24,10,7))),0)+VLOOKUP(K2512,REFERENCIAS!$C:$D,2,0)*VLOOKUP($K$2,PONDERADORES!A:P,IF(AND(INFORMACION!$T2512='REFERENCIAS RIESGO'!$C$36,INFORMACION!$F2512=REFERENCIAS!$C$24),16,IF(INFORMACION!$T2512='REFERENCIAS RIESGO'!$C$36,13,IF(INFORMACION!$F2512=REFERENCIAS!$C$24,10,7))),0)+VLOOKUP(L2512,REFERENCIAS!$C:$D,2,0)*VLOOKUP($L$2,PONDERADORES!A:P,IF(AND(INFORMACION!$T2512='REFERENCIAS RIESGO'!$C$36,INFORMACION!$F2512=REFERENCIAS!$C$24),16,IF(INFORMACION!$T2512='REFERENCIAS RIESGO'!$C$36,13,IF(INFORMACION!$F2512=REFERENCIAS!$C$24,10,7))),0)+VLOOKUP(F2512,REFERENCIAS!$C:$D,2,0)*VLOOKUP($F$2,PONDERADORES!A:P,IF(AND(INFORMACION!$T2512='REFERENCIAS RIESGO'!$C$36,INFORMACION!$F2512=REFERENCIAS!$C$24),16,IF(INFORMACION!$T2512='REFERENCIAS RIESGO'!$C$36,13,IF(INFORMACION!$F2512=REFERENCIAS!$C$24,10,7))),0)+VLOOKUP(T2512,REFERENCIAS!$C:$D,2,0)*VLOOKUP($T$2,PONDERADORES!A:P,IF(AND(INFORMACION!$T2512='REFERENCIAS RIESGO'!$C$36,INFORMACION!$F2512=REFERENCIAS!$C$24),16,IF(INFORMACION!$T2512='REFERENCIAS RIESGO'!$C$36,13,IF(INFORMACION!$F2512=REFERENCIAS!$C$24,10,7))),0)+VLOOKUP(IF(J2512&lt;=0.2,0.2,IF(AND(J2512&gt;0.2,J2512&lt;=0.4),0.4,IF(AND(J2512&gt;0.4,J2512&lt;=0.6),0.6,IF(AND(J2512&gt;0.6,J2512&lt;=0.8),0.8,IF(AND(J2512&gt;0.8,J2512&lt;=1),1))))),REFERENCIAS!$C:$D,2,0)*VLOOKUP($J$2,PONDERADORES!A:P,IF(AND(INFORMACION!$T2512='REFERENCIAS RIESGO'!$C$36,INFORMACION!$F2512=REFERENCIAS!$C$24),16,IF(INFORMACION!$T2512='REFERENCIAS RIESGO'!$C$36,13,IF(INFORMACION!$F2512=REFERENCIAS!$C$24,10,7))),0)</f>
        <v>#REF!</v>
      </c>
      <c r="Y2512" s="68">
        <f>+VLOOKUP(M2512,REFERENCIAS!$C:$D,2,0)*VLOOKUP($M$2,PONDERADORES!$A$7:$G$9,7,0)+VLOOKUP(N2512,REFERENCIAS!$C:$D,2,0)*VLOOKUP($N$2,PONDERADORES!$A$7:$G$9,7,0)+VLOOKUP(O2512,REFERENCIAS!$C:$D,2,0)*VLOOKUP($O$2,PONDERADORES!$A$7:$G$9,7,0)</f>
        <v>0.2</v>
      </c>
      <c r="Z2512" s="2">
        <f>+VLOOKUP(IF(R2512&lt;0.1,0,IF(AND(R2512&gt;=0.1,R2512&lt;0.2),0.1,IF(AND(R2512&gt;=0.2,R2512&lt;0.3),0.2,IF(R2512&gt;0.3,0.3,)))),REFERENCIAS!$C:$D,2,0)*VLOOKUP($R$2,PONDERADORES!$A$11:$G$11,7,0)</f>
        <v>15</v>
      </c>
      <c r="AA2512" s="92"/>
      <c r="AB2512" s="95" t="e">
        <f t="shared" ca="1" si="155"/>
        <v>#REF!</v>
      </c>
      <c r="AC2512" s="23" t="e">
        <f ca="1">IF(AB2512&gt;REFERENCIAS!$C$62,REFERENCIAS!$B$62,IF(AND(AB2512&gt;=REFERENCIAS!$C$63,AB2512&lt;REFERENCIAS!$D$63),REFERENCIAS!$B$63,IF(AND(AB2512&gt;REFERENCIAS!$C$64,AB2512&lt;=REFERENCIAS!$D$64),REFERENCIAS!$B$64,IF(AND(AB2512&gt;=REFERENCIAS!$C$65,AB2512&lt;REFERENCIAS!$D$65),REFERENCIAS!$B$65, "Revisar"))))</f>
        <v>#REF!</v>
      </c>
      <c r="AD2512" s="94" t="e">
        <f ca="1">VLOOKUP(AC2512,REFERENCIAS!$B$62:$G$65,4,FALSE)</f>
        <v>#REF!</v>
      </c>
    </row>
    <row r="2513" spans="1:30" ht="17.25" x14ac:dyDescent="0.25">
      <c r="A2513" s="74"/>
      <c r="B2513" s="19"/>
      <c r="C2513" s="19"/>
      <c r="D2513" s="50"/>
      <c r="E2513" s="73"/>
      <c r="F2513" s="74"/>
      <c r="G2513" s="9"/>
      <c r="H2513" s="48"/>
      <c r="I2513" s="49">
        <f t="shared" ca="1" si="153"/>
        <v>2022</v>
      </c>
      <c r="J2513" s="22">
        <f t="shared" ca="1" si="152"/>
        <v>1</v>
      </c>
      <c r="K2513" s="19"/>
      <c r="L2513" s="73"/>
      <c r="M2513" s="74"/>
      <c r="N2513" s="19"/>
      <c r="O2513" s="73"/>
      <c r="P2513" s="82">
        <v>1</v>
      </c>
      <c r="Q2513" s="24">
        <v>1</v>
      </c>
      <c r="R2513" s="81">
        <f t="shared" si="154"/>
        <v>1</v>
      </c>
      <c r="S2513" s="87"/>
      <c r="T2513" s="19"/>
      <c r="U2513" s="25"/>
      <c r="V2513" s="25"/>
      <c r="W2513" s="81"/>
      <c r="X2513" s="91" t="e">
        <f ca="1">+VLOOKUP(#REF!,REFERENCIAS!$C:$D,2,0)*VLOOKUP(#REF!,PONDERADORES!A:P,IF(AND(INFORMACION!$T2513='REFERENCIAS RIESGO'!$C$36,INFORMACION!$F2513=REFERENCIAS!$C$24),16,IF(INFORMACION!$T2513='REFERENCIAS RIESGO'!$C$36,13,IF(INFORMACION!$F2513=REFERENCIAS!$C$24,10,7))),0)+VLOOKUP(K2513,REFERENCIAS!$C:$D,2,0)*VLOOKUP($K$2,PONDERADORES!A:P,IF(AND(INFORMACION!$T2513='REFERENCIAS RIESGO'!$C$36,INFORMACION!$F2513=REFERENCIAS!$C$24),16,IF(INFORMACION!$T2513='REFERENCIAS RIESGO'!$C$36,13,IF(INFORMACION!$F2513=REFERENCIAS!$C$24,10,7))),0)+VLOOKUP(L2513,REFERENCIAS!$C:$D,2,0)*VLOOKUP($L$2,PONDERADORES!A:P,IF(AND(INFORMACION!$T2513='REFERENCIAS RIESGO'!$C$36,INFORMACION!$F2513=REFERENCIAS!$C$24),16,IF(INFORMACION!$T2513='REFERENCIAS RIESGO'!$C$36,13,IF(INFORMACION!$F2513=REFERENCIAS!$C$24,10,7))),0)+VLOOKUP(F2513,REFERENCIAS!$C:$D,2,0)*VLOOKUP($F$2,PONDERADORES!A:P,IF(AND(INFORMACION!$T2513='REFERENCIAS RIESGO'!$C$36,INFORMACION!$F2513=REFERENCIAS!$C$24),16,IF(INFORMACION!$T2513='REFERENCIAS RIESGO'!$C$36,13,IF(INFORMACION!$F2513=REFERENCIAS!$C$24,10,7))),0)+VLOOKUP(T2513,REFERENCIAS!$C:$D,2,0)*VLOOKUP($T$2,PONDERADORES!A:P,IF(AND(INFORMACION!$T2513='REFERENCIAS RIESGO'!$C$36,INFORMACION!$F2513=REFERENCIAS!$C$24),16,IF(INFORMACION!$T2513='REFERENCIAS RIESGO'!$C$36,13,IF(INFORMACION!$F2513=REFERENCIAS!$C$24,10,7))),0)+VLOOKUP(IF(J2513&lt;=0.2,0.2,IF(AND(J2513&gt;0.2,J2513&lt;=0.4),0.4,IF(AND(J2513&gt;0.4,J2513&lt;=0.6),0.6,IF(AND(J2513&gt;0.6,J2513&lt;=0.8),0.8,IF(AND(J2513&gt;0.8,J2513&lt;=1),1))))),REFERENCIAS!$C:$D,2,0)*VLOOKUP($J$2,PONDERADORES!A:P,IF(AND(INFORMACION!$T2513='REFERENCIAS RIESGO'!$C$36,INFORMACION!$F2513=REFERENCIAS!$C$24),16,IF(INFORMACION!$T2513='REFERENCIAS RIESGO'!$C$36,13,IF(INFORMACION!$F2513=REFERENCIAS!$C$24,10,7))),0)</f>
        <v>#REF!</v>
      </c>
      <c r="Y2513" s="68">
        <f>+VLOOKUP(M2513,REFERENCIAS!$C:$D,2,0)*VLOOKUP($M$2,PONDERADORES!$A$7:$G$9,7,0)+VLOOKUP(N2513,REFERENCIAS!$C:$D,2,0)*VLOOKUP($N$2,PONDERADORES!$A$7:$G$9,7,0)+VLOOKUP(O2513,REFERENCIAS!$C:$D,2,0)*VLOOKUP($O$2,PONDERADORES!$A$7:$G$9,7,0)</f>
        <v>0.2</v>
      </c>
      <c r="Z2513" s="2">
        <f>+VLOOKUP(IF(R2513&lt;0.1,0,IF(AND(R2513&gt;=0.1,R2513&lt;0.2),0.1,IF(AND(R2513&gt;=0.2,R2513&lt;0.3),0.2,IF(R2513&gt;0.3,0.3,)))),REFERENCIAS!$C:$D,2,0)*VLOOKUP($R$2,PONDERADORES!$A$11:$G$11,7,0)</f>
        <v>15</v>
      </c>
      <c r="AA2513" s="92"/>
      <c r="AB2513" s="95" t="e">
        <f t="shared" ca="1" si="155"/>
        <v>#REF!</v>
      </c>
      <c r="AC2513" s="23" t="e">
        <f ca="1">IF(AB2513&gt;REFERENCIAS!$C$62,REFERENCIAS!$B$62,IF(AND(AB2513&gt;=REFERENCIAS!$C$63,AB2513&lt;REFERENCIAS!$D$63),REFERENCIAS!$B$63,IF(AND(AB2513&gt;REFERENCIAS!$C$64,AB2513&lt;=REFERENCIAS!$D$64),REFERENCIAS!$B$64,IF(AND(AB2513&gt;=REFERENCIAS!$C$65,AB2513&lt;REFERENCIAS!$D$65),REFERENCIAS!$B$65, "Revisar"))))</f>
        <v>#REF!</v>
      </c>
      <c r="AD2513" s="94" t="e">
        <f ca="1">VLOOKUP(AC2513,REFERENCIAS!$B$62:$G$65,4,FALSE)</f>
        <v>#REF!</v>
      </c>
    </row>
    <row r="2514" spans="1:30" ht="17.25" x14ac:dyDescent="0.25">
      <c r="A2514" s="74"/>
      <c r="B2514" s="19"/>
      <c r="C2514" s="19"/>
      <c r="D2514" s="50"/>
      <c r="E2514" s="73"/>
      <c r="F2514" s="74"/>
      <c r="G2514" s="9"/>
      <c r="H2514" s="48"/>
      <c r="I2514" s="49">
        <f t="shared" ca="1" si="153"/>
        <v>2022</v>
      </c>
      <c r="J2514" s="22">
        <f t="shared" ca="1" si="152"/>
        <v>1</v>
      </c>
      <c r="K2514" s="19"/>
      <c r="L2514" s="73"/>
      <c r="M2514" s="74"/>
      <c r="N2514" s="19"/>
      <c r="O2514" s="73"/>
      <c r="P2514" s="82">
        <v>1</v>
      </c>
      <c r="Q2514" s="24">
        <v>1</v>
      </c>
      <c r="R2514" s="81">
        <f t="shared" si="154"/>
        <v>1</v>
      </c>
      <c r="S2514" s="87"/>
      <c r="T2514" s="19"/>
      <c r="U2514" s="25"/>
      <c r="V2514" s="25"/>
      <c r="W2514" s="81"/>
      <c r="X2514" s="91" t="e">
        <f ca="1">+VLOOKUP(#REF!,REFERENCIAS!$C:$D,2,0)*VLOOKUP(#REF!,PONDERADORES!A:P,IF(AND(INFORMACION!$T2514='REFERENCIAS RIESGO'!$C$36,INFORMACION!$F2514=REFERENCIAS!$C$24),16,IF(INFORMACION!$T2514='REFERENCIAS RIESGO'!$C$36,13,IF(INFORMACION!$F2514=REFERENCIAS!$C$24,10,7))),0)+VLOOKUP(K2514,REFERENCIAS!$C:$D,2,0)*VLOOKUP($K$2,PONDERADORES!A:P,IF(AND(INFORMACION!$T2514='REFERENCIAS RIESGO'!$C$36,INFORMACION!$F2514=REFERENCIAS!$C$24),16,IF(INFORMACION!$T2514='REFERENCIAS RIESGO'!$C$36,13,IF(INFORMACION!$F2514=REFERENCIAS!$C$24,10,7))),0)+VLOOKUP(L2514,REFERENCIAS!$C:$D,2,0)*VLOOKUP($L$2,PONDERADORES!A:P,IF(AND(INFORMACION!$T2514='REFERENCIAS RIESGO'!$C$36,INFORMACION!$F2514=REFERENCIAS!$C$24),16,IF(INFORMACION!$T2514='REFERENCIAS RIESGO'!$C$36,13,IF(INFORMACION!$F2514=REFERENCIAS!$C$24,10,7))),0)+VLOOKUP(F2514,REFERENCIAS!$C:$D,2,0)*VLOOKUP($F$2,PONDERADORES!A:P,IF(AND(INFORMACION!$T2514='REFERENCIAS RIESGO'!$C$36,INFORMACION!$F2514=REFERENCIAS!$C$24),16,IF(INFORMACION!$T2514='REFERENCIAS RIESGO'!$C$36,13,IF(INFORMACION!$F2514=REFERENCIAS!$C$24,10,7))),0)+VLOOKUP(T2514,REFERENCIAS!$C:$D,2,0)*VLOOKUP($T$2,PONDERADORES!A:P,IF(AND(INFORMACION!$T2514='REFERENCIAS RIESGO'!$C$36,INFORMACION!$F2514=REFERENCIAS!$C$24),16,IF(INFORMACION!$T2514='REFERENCIAS RIESGO'!$C$36,13,IF(INFORMACION!$F2514=REFERENCIAS!$C$24,10,7))),0)+VLOOKUP(IF(J2514&lt;=0.2,0.2,IF(AND(J2514&gt;0.2,J2514&lt;=0.4),0.4,IF(AND(J2514&gt;0.4,J2514&lt;=0.6),0.6,IF(AND(J2514&gt;0.6,J2514&lt;=0.8),0.8,IF(AND(J2514&gt;0.8,J2514&lt;=1),1))))),REFERENCIAS!$C:$D,2,0)*VLOOKUP($J$2,PONDERADORES!A:P,IF(AND(INFORMACION!$T2514='REFERENCIAS RIESGO'!$C$36,INFORMACION!$F2514=REFERENCIAS!$C$24),16,IF(INFORMACION!$T2514='REFERENCIAS RIESGO'!$C$36,13,IF(INFORMACION!$F2514=REFERENCIAS!$C$24,10,7))),0)</f>
        <v>#REF!</v>
      </c>
      <c r="Y2514" s="68">
        <f>+VLOOKUP(M2514,REFERENCIAS!$C:$D,2,0)*VLOOKUP($M$2,PONDERADORES!$A$7:$G$9,7,0)+VLOOKUP(N2514,REFERENCIAS!$C:$D,2,0)*VLOOKUP($N$2,PONDERADORES!$A$7:$G$9,7,0)+VLOOKUP(O2514,REFERENCIAS!$C:$D,2,0)*VLOOKUP($O$2,PONDERADORES!$A$7:$G$9,7,0)</f>
        <v>0.2</v>
      </c>
      <c r="Z2514" s="2">
        <f>+VLOOKUP(IF(R2514&lt;0.1,0,IF(AND(R2514&gt;=0.1,R2514&lt;0.2),0.1,IF(AND(R2514&gt;=0.2,R2514&lt;0.3),0.2,IF(R2514&gt;0.3,0.3,)))),REFERENCIAS!$C:$D,2,0)*VLOOKUP($R$2,PONDERADORES!$A$11:$G$11,7,0)</f>
        <v>15</v>
      </c>
      <c r="AA2514" s="92"/>
      <c r="AB2514" s="95" t="e">
        <f t="shared" ca="1" si="155"/>
        <v>#REF!</v>
      </c>
      <c r="AC2514" s="23" t="e">
        <f ca="1">IF(AB2514&gt;REFERENCIAS!$C$62,REFERENCIAS!$B$62,IF(AND(AB2514&gt;=REFERENCIAS!$C$63,AB2514&lt;REFERENCIAS!$D$63),REFERENCIAS!$B$63,IF(AND(AB2514&gt;REFERENCIAS!$C$64,AB2514&lt;=REFERENCIAS!$D$64),REFERENCIAS!$B$64,IF(AND(AB2514&gt;=REFERENCIAS!$C$65,AB2514&lt;REFERENCIAS!$D$65),REFERENCIAS!$B$65, "Revisar"))))</f>
        <v>#REF!</v>
      </c>
      <c r="AD2514" s="94" t="e">
        <f ca="1">VLOOKUP(AC2514,REFERENCIAS!$B$62:$G$65,4,FALSE)</f>
        <v>#REF!</v>
      </c>
    </row>
    <row r="2515" spans="1:30" ht="17.25" x14ac:dyDescent="0.25">
      <c r="A2515" s="74"/>
      <c r="B2515" s="19"/>
      <c r="C2515" s="19"/>
      <c r="D2515" s="50"/>
      <c r="E2515" s="73"/>
      <c r="F2515" s="74"/>
      <c r="G2515" s="9"/>
      <c r="H2515" s="48"/>
      <c r="I2515" s="49">
        <f t="shared" ca="1" si="153"/>
        <v>2022</v>
      </c>
      <c r="J2515" s="22">
        <f t="shared" ca="1" si="152"/>
        <v>1</v>
      </c>
      <c r="K2515" s="19"/>
      <c r="L2515" s="73"/>
      <c r="M2515" s="74"/>
      <c r="N2515" s="19"/>
      <c r="O2515" s="73"/>
      <c r="P2515" s="82">
        <v>1</v>
      </c>
      <c r="Q2515" s="24">
        <v>1</v>
      </c>
      <c r="R2515" s="81">
        <f t="shared" si="154"/>
        <v>1</v>
      </c>
      <c r="S2515" s="87"/>
      <c r="T2515" s="19"/>
      <c r="U2515" s="25"/>
      <c r="V2515" s="25"/>
      <c r="W2515" s="81"/>
      <c r="X2515" s="91" t="e">
        <f ca="1">+VLOOKUP(#REF!,REFERENCIAS!$C:$D,2,0)*VLOOKUP(#REF!,PONDERADORES!A:P,IF(AND(INFORMACION!$T2515='REFERENCIAS RIESGO'!$C$36,INFORMACION!$F2515=REFERENCIAS!$C$24),16,IF(INFORMACION!$T2515='REFERENCIAS RIESGO'!$C$36,13,IF(INFORMACION!$F2515=REFERENCIAS!$C$24,10,7))),0)+VLOOKUP(K2515,REFERENCIAS!$C:$D,2,0)*VLOOKUP($K$2,PONDERADORES!A:P,IF(AND(INFORMACION!$T2515='REFERENCIAS RIESGO'!$C$36,INFORMACION!$F2515=REFERENCIAS!$C$24),16,IF(INFORMACION!$T2515='REFERENCIAS RIESGO'!$C$36,13,IF(INFORMACION!$F2515=REFERENCIAS!$C$24,10,7))),0)+VLOOKUP(L2515,REFERENCIAS!$C:$D,2,0)*VLOOKUP($L$2,PONDERADORES!A:P,IF(AND(INFORMACION!$T2515='REFERENCIAS RIESGO'!$C$36,INFORMACION!$F2515=REFERENCIAS!$C$24),16,IF(INFORMACION!$T2515='REFERENCIAS RIESGO'!$C$36,13,IF(INFORMACION!$F2515=REFERENCIAS!$C$24,10,7))),0)+VLOOKUP(F2515,REFERENCIAS!$C:$D,2,0)*VLOOKUP($F$2,PONDERADORES!A:P,IF(AND(INFORMACION!$T2515='REFERENCIAS RIESGO'!$C$36,INFORMACION!$F2515=REFERENCIAS!$C$24),16,IF(INFORMACION!$T2515='REFERENCIAS RIESGO'!$C$36,13,IF(INFORMACION!$F2515=REFERENCIAS!$C$24,10,7))),0)+VLOOKUP(T2515,REFERENCIAS!$C:$D,2,0)*VLOOKUP($T$2,PONDERADORES!A:P,IF(AND(INFORMACION!$T2515='REFERENCIAS RIESGO'!$C$36,INFORMACION!$F2515=REFERENCIAS!$C$24),16,IF(INFORMACION!$T2515='REFERENCIAS RIESGO'!$C$36,13,IF(INFORMACION!$F2515=REFERENCIAS!$C$24,10,7))),0)+VLOOKUP(IF(J2515&lt;=0.2,0.2,IF(AND(J2515&gt;0.2,J2515&lt;=0.4),0.4,IF(AND(J2515&gt;0.4,J2515&lt;=0.6),0.6,IF(AND(J2515&gt;0.6,J2515&lt;=0.8),0.8,IF(AND(J2515&gt;0.8,J2515&lt;=1),1))))),REFERENCIAS!$C:$D,2,0)*VLOOKUP($J$2,PONDERADORES!A:P,IF(AND(INFORMACION!$T2515='REFERENCIAS RIESGO'!$C$36,INFORMACION!$F2515=REFERENCIAS!$C$24),16,IF(INFORMACION!$T2515='REFERENCIAS RIESGO'!$C$36,13,IF(INFORMACION!$F2515=REFERENCIAS!$C$24,10,7))),0)</f>
        <v>#REF!</v>
      </c>
      <c r="Y2515" s="68">
        <f>+VLOOKUP(M2515,REFERENCIAS!$C:$D,2,0)*VLOOKUP($M$2,PONDERADORES!$A$7:$G$9,7,0)+VLOOKUP(N2515,REFERENCIAS!$C:$D,2,0)*VLOOKUP($N$2,PONDERADORES!$A$7:$G$9,7,0)+VLOOKUP(O2515,REFERENCIAS!$C:$D,2,0)*VLOOKUP($O$2,PONDERADORES!$A$7:$G$9,7,0)</f>
        <v>0.2</v>
      </c>
      <c r="Z2515" s="2">
        <f>+VLOOKUP(IF(R2515&lt;0.1,0,IF(AND(R2515&gt;=0.1,R2515&lt;0.2),0.1,IF(AND(R2515&gt;=0.2,R2515&lt;0.3),0.2,IF(R2515&gt;0.3,0.3,)))),REFERENCIAS!$C:$D,2,0)*VLOOKUP($R$2,PONDERADORES!$A$11:$G$11,7,0)</f>
        <v>15</v>
      </c>
      <c r="AA2515" s="92"/>
      <c r="AB2515" s="95" t="e">
        <f t="shared" ca="1" si="155"/>
        <v>#REF!</v>
      </c>
      <c r="AC2515" s="23" t="e">
        <f ca="1">IF(AB2515&gt;REFERENCIAS!$C$62,REFERENCIAS!$B$62,IF(AND(AB2515&gt;=REFERENCIAS!$C$63,AB2515&lt;REFERENCIAS!$D$63),REFERENCIAS!$B$63,IF(AND(AB2515&gt;REFERENCIAS!$C$64,AB2515&lt;=REFERENCIAS!$D$64),REFERENCIAS!$B$64,IF(AND(AB2515&gt;=REFERENCIAS!$C$65,AB2515&lt;REFERENCIAS!$D$65),REFERENCIAS!$B$65, "Revisar"))))</f>
        <v>#REF!</v>
      </c>
      <c r="AD2515" s="94" t="e">
        <f ca="1">VLOOKUP(AC2515,REFERENCIAS!$B$62:$G$65,4,FALSE)</f>
        <v>#REF!</v>
      </c>
    </row>
    <row r="2516" spans="1:30" ht="17.25" x14ac:dyDescent="0.25">
      <c r="A2516" s="74"/>
      <c r="B2516" s="19"/>
      <c r="C2516" s="19"/>
      <c r="D2516" s="50"/>
      <c r="E2516" s="73"/>
      <c r="F2516" s="74"/>
      <c r="G2516" s="9"/>
      <c r="H2516" s="48"/>
      <c r="I2516" s="49">
        <f t="shared" ca="1" si="153"/>
        <v>2022</v>
      </c>
      <c r="J2516" s="22">
        <f t="shared" ca="1" si="152"/>
        <v>1</v>
      </c>
      <c r="K2516" s="19"/>
      <c r="L2516" s="73"/>
      <c r="M2516" s="74"/>
      <c r="N2516" s="19"/>
      <c r="O2516" s="73"/>
      <c r="P2516" s="82">
        <v>1</v>
      </c>
      <c r="Q2516" s="24">
        <v>1</v>
      </c>
      <c r="R2516" s="81">
        <f t="shared" si="154"/>
        <v>1</v>
      </c>
      <c r="S2516" s="87"/>
      <c r="T2516" s="19"/>
      <c r="U2516" s="25"/>
      <c r="V2516" s="25"/>
      <c r="W2516" s="81"/>
      <c r="X2516" s="91" t="e">
        <f ca="1">+VLOOKUP(#REF!,REFERENCIAS!$C:$D,2,0)*VLOOKUP(#REF!,PONDERADORES!A:P,IF(AND(INFORMACION!$T2516='REFERENCIAS RIESGO'!$C$36,INFORMACION!$F2516=REFERENCIAS!$C$24),16,IF(INFORMACION!$T2516='REFERENCIAS RIESGO'!$C$36,13,IF(INFORMACION!$F2516=REFERENCIAS!$C$24,10,7))),0)+VLOOKUP(K2516,REFERENCIAS!$C:$D,2,0)*VLOOKUP($K$2,PONDERADORES!A:P,IF(AND(INFORMACION!$T2516='REFERENCIAS RIESGO'!$C$36,INFORMACION!$F2516=REFERENCIAS!$C$24),16,IF(INFORMACION!$T2516='REFERENCIAS RIESGO'!$C$36,13,IF(INFORMACION!$F2516=REFERENCIAS!$C$24,10,7))),0)+VLOOKUP(L2516,REFERENCIAS!$C:$D,2,0)*VLOOKUP($L$2,PONDERADORES!A:P,IF(AND(INFORMACION!$T2516='REFERENCIAS RIESGO'!$C$36,INFORMACION!$F2516=REFERENCIAS!$C$24),16,IF(INFORMACION!$T2516='REFERENCIAS RIESGO'!$C$36,13,IF(INFORMACION!$F2516=REFERENCIAS!$C$24,10,7))),0)+VLOOKUP(F2516,REFERENCIAS!$C:$D,2,0)*VLOOKUP($F$2,PONDERADORES!A:P,IF(AND(INFORMACION!$T2516='REFERENCIAS RIESGO'!$C$36,INFORMACION!$F2516=REFERENCIAS!$C$24),16,IF(INFORMACION!$T2516='REFERENCIAS RIESGO'!$C$36,13,IF(INFORMACION!$F2516=REFERENCIAS!$C$24,10,7))),0)+VLOOKUP(T2516,REFERENCIAS!$C:$D,2,0)*VLOOKUP($T$2,PONDERADORES!A:P,IF(AND(INFORMACION!$T2516='REFERENCIAS RIESGO'!$C$36,INFORMACION!$F2516=REFERENCIAS!$C$24),16,IF(INFORMACION!$T2516='REFERENCIAS RIESGO'!$C$36,13,IF(INFORMACION!$F2516=REFERENCIAS!$C$24,10,7))),0)+VLOOKUP(IF(J2516&lt;=0.2,0.2,IF(AND(J2516&gt;0.2,J2516&lt;=0.4),0.4,IF(AND(J2516&gt;0.4,J2516&lt;=0.6),0.6,IF(AND(J2516&gt;0.6,J2516&lt;=0.8),0.8,IF(AND(J2516&gt;0.8,J2516&lt;=1),1))))),REFERENCIAS!$C:$D,2,0)*VLOOKUP($J$2,PONDERADORES!A:P,IF(AND(INFORMACION!$T2516='REFERENCIAS RIESGO'!$C$36,INFORMACION!$F2516=REFERENCIAS!$C$24),16,IF(INFORMACION!$T2516='REFERENCIAS RIESGO'!$C$36,13,IF(INFORMACION!$F2516=REFERENCIAS!$C$24,10,7))),0)</f>
        <v>#REF!</v>
      </c>
      <c r="Y2516" s="68">
        <f>+VLOOKUP(M2516,REFERENCIAS!$C:$D,2,0)*VLOOKUP($M$2,PONDERADORES!$A$7:$G$9,7,0)+VLOOKUP(N2516,REFERENCIAS!$C:$D,2,0)*VLOOKUP($N$2,PONDERADORES!$A$7:$G$9,7,0)+VLOOKUP(O2516,REFERENCIAS!$C:$D,2,0)*VLOOKUP($O$2,PONDERADORES!$A$7:$G$9,7,0)</f>
        <v>0.2</v>
      </c>
      <c r="Z2516" s="2">
        <f>+VLOOKUP(IF(R2516&lt;0.1,0,IF(AND(R2516&gt;=0.1,R2516&lt;0.2),0.1,IF(AND(R2516&gt;=0.2,R2516&lt;0.3),0.2,IF(R2516&gt;0.3,0.3,)))),REFERENCIAS!$C:$D,2,0)*VLOOKUP($R$2,PONDERADORES!$A$11:$G$11,7,0)</f>
        <v>15</v>
      </c>
      <c r="AA2516" s="92"/>
      <c r="AB2516" s="95" t="e">
        <f t="shared" ca="1" si="155"/>
        <v>#REF!</v>
      </c>
      <c r="AC2516" s="23" t="e">
        <f ca="1">IF(AB2516&gt;REFERENCIAS!$C$62,REFERENCIAS!$B$62,IF(AND(AB2516&gt;=REFERENCIAS!$C$63,AB2516&lt;REFERENCIAS!$D$63),REFERENCIAS!$B$63,IF(AND(AB2516&gt;REFERENCIAS!$C$64,AB2516&lt;=REFERENCIAS!$D$64),REFERENCIAS!$B$64,IF(AND(AB2516&gt;=REFERENCIAS!$C$65,AB2516&lt;REFERENCIAS!$D$65),REFERENCIAS!$B$65, "Revisar"))))</f>
        <v>#REF!</v>
      </c>
      <c r="AD2516" s="94" t="e">
        <f ca="1">VLOOKUP(AC2516,REFERENCIAS!$B$62:$G$65,4,FALSE)</f>
        <v>#REF!</v>
      </c>
    </row>
    <row r="2517" spans="1:30" ht="17.25" x14ac:dyDescent="0.25">
      <c r="A2517" s="74"/>
      <c r="B2517" s="19"/>
      <c r="C2517" s="19"/>
      <c r="D2517" s="50"/>
      <c r="E2517" s="73"/>
      <c r="F2517" s="74"/>
      <c r="G2517" s="9"/>
      <c r="H2517" s="48"/>
      <c r="I2517" s="49">
        <f t="shared" ca="1" si="153"/>
        <v>2022</v>
      </c>
      <c r="J2517" s="22">
        <f t="shared" ca="1" si="152"/>
        <v>1</v>
      </c>
      <c r="K2517" s="19"/>
      <c r="L2517" s="73"/>
      <c r="M2517" s="74"/>
      <c r="N2517" s="19"/>
      <c r="O2517" s="73"/>
      <c r="P2517" s="82">
        <v>1</v>
      </c>
      <c r="Q2517" s="24">
        <v>1</v>
      </c>
      <c r="R2517" s="81">
        <f t="shared" si="154"/>
        <v>1</v>
      </c>
      <c r="S2517" s="87"/>
      <c r="T2517" s="19"/>
      <c r="U2517" s="25"/>
      <c r="V2517" s="25"/>
      <c r="W2517" s="81"/>
      <c r="X2517" s="91" t="e">
        <f ca="1">+VLOOKUP(#REF!,REFERENCIAS!$C:$D,2,0)*VLOOKUP(#REF!,PONDERADORES!A:P,IF(AND(INFORMACION!$T2517='REFERENCIAS RIESGO'!$C$36,INFORMACION!$F2517=REFERENCIAS!$C$24),16,IF(INFORMACION!$T2517='REFERENCIAS RIESGO'!$C$36,13,IF(INFORMACION!$F2517=REFERENCIAS!$C$24,10,7))),0)+VLOOKUP(K2517,REFERENCIAS!$C:$D,2,0)*VLOOKUP($K$2,PONDERADORES!A:P,IF(AND(INFORMACION!$T2517='REFERENCIAS RIESGO'!$C$36,INFORMACION!$F2517=REFERENCIAS!$C$24),16,IF(INFORMACION!$T2517='REFERENCIAS RIESGO'!$C$36,13,IF(INFORMACION!$F2517=REFERENCIAS!$C$24,10,7))),0)+VLOOKUP(L2517,REFERENCIAS!$C:$D,2,0)*VLOOKUP($L$2,PONDERADORES!A:P,IF(AND(INFORMACION!$T2517='REFERENCIAS RIESGO'!$C$36,INFORMACION!$F2517=REFERENCIAS!$C$24),16,IF(INFORMACION!$T2517='REFERENCIAS RIESGO'!$C$36,13,IF(INFORMACION!$F2517=REFERENCIAS!$C$24,10,7))),0)+VLOOKUP(F2517,REFERENCIAS!$C:$D,2,0)*VLOOKUP($F$2,PONDERADORES!A:P,IF(AND(INFORMACION!$T2517='REFERENCIAS RIESGO'!$C$36,INFORMACION!$F2517=REFERENCIAS!$C$24),16,IF(INFORMACION!$T2517='REFERENCIAS RIESGO'!$C$36,13,IF(INFORMACION!$F2517=REFERENCIAS!$C$24,10,7))),0)+VLOOKUP(T2517,REFERENCIAS!$C:$D,2,0)*VLOOKUP($T$2,PONDERADORES!A:P,IF(AND(INFORMACION!$T2517='REFERENCIAS RIESGO'!$C$36,INFORMACION!$F2517=REFERENCIAS!$C$24),16,IF(INFORMACION!$T2517='REFERENCIAS RIESGO'!$C$36,13,IF(INFORMACION!$F2517=REFERENCIAS!$C$24,10,7))),0)+VLOOKUP(IF(J2517&lt;=0.2,0.2,IF(AND(J2517&gt;0.2,J2517&lt;=0.4),0.4,IF(AND(J2517&gt;0.4,J2517&lt;=0.6),0.6,IF(AND(J2517&gt;0.6,J2517&lt;=0.8),0.8,IF(AND(J2517&gt;0.8,J2517&lt;=1),1))))),REFERENCIAS!$C:$D,2,0)*VLOOKUP($J$2,PONDERADORES!A:P,IF(AND(INFORMACION!$T2517='REFERENCIAS RIESGO'!$C$36,INFORMACION!$F2517=REFERENCIAS!$C$24),16,IF(INFORMACION!$T2517='REFERENCIAS RIESGO'!$C$36,13,IF(INFORMACION!$F2517=REFERENCIAS!$C$24,10,7))),0)</f>
        <v>#REF!</v>
      </c>
      <c r="Y2517" s="68">
        <f>+VLOOKUP(M2517,REFERENCIAS!$C:$D,2,0)*VLOOKUP($M$2,PONDERADORES!$A$7:$G$9,7,0)+VLOOKUP(N2517,REFERENCIAS!$C:$D,2,0)*VLOOKUP($N$2,PONDERADORES!$A$7:$G$9,7,0)+VLOOKUP(O2517,REFERENCIAS!$C:$D,2,0)*VLOOKUP($O$2,PONDERADORES!$A$7:$G$9,7,0)</f>
        <v>0.2</v>
      </c>
      <c r="Z2517" s="2">
        <f>+VLOOKUP(IF(R2517&lt;0.1,0,IF(AND(R2517&gt;=0.1,R2517&lt;0.2),0.1,IF(AND(R2517&gt;=0.2,R2517&lt;0.3),0.2,IF(R2517&gt;0.3,0.3,)))),REFERENCIAS!$C:$D,2,0)*VLOOKUP($R$2,PONDERADORES!$A$11:$G$11,7,0)</f>
        <v>15</v>
      </c>
      <c r="AA2517" s="92"/>
      <c r="AB2517" s="95" t="e">
        <f t="shared" ca="1" si="155"/>
        <v>#REF!</v>
      </c>
      <c r="AC2517" s="23" t="e">
        <f ca="1">IF(AB2517&gt;REFERENCIAS!$C$62,REFERENCIAS!$B$62,IF(AND(AB2517&gt;=REFERENCIAS!$C$63,AB2517&lt;REFERENCIAS!$D$63),REFERENCIAS!$B$63,IF(AND(AB2517&gt;REFERENCIAS!$C$64,AB2517&lt;=REFERENCIAS!$D$64),REFERENCIAS!$B$64,IF(AND(AB2517&gt;=REFERENCIAS!$C$65,AB2517&lt;REFERENCIAS!$D$65),REFERENCIAS!$B$65, "Revisar"))))</f>
        <v>#REF!</v>
      </c>
      <c r="AD2517" s="94" t="e">
        <f ca="1">VLOOKUP(AC2517,REFERENCIAS!$B$62:$G$65,4,FALSE)</f>
        <v>#REF!</v>
      </c>
    </row>
    <row r="2518" spans="1:30" ht="17.25" x14ac:dyDescent="0.25">
      <c r="A2518" s="74"/>
      <c r="B2518" s="19"/>
      <c r="C2518" s="19"/>
      <c r="D2518" s="50"/>
      <c r="E2518" s="73"/>
      <c r="F2518" s="74"/>
      <c r="G2518" s="9"/>
      <c r="H2518" s="48"/>
      <c r="I2518" s="49">
        <f t="shared" ca="1" si="153"/>
        <v>2022</v>
      </c>
      <c r="J2518" s="22">
        <f t="shared" ca="1" si="152"/>
        <v>1</v>
      </c>
      <c r="K2518" s="19"/>
      <c r="L2518" s="73"/>
      <c r="M2518" s="74"/>
      <c r="N2518" s="19"/>
      <c r="O2518" s="73"/>
      <c r="P2518" s="82">
        <v>1</v>
      </c>
      <c r="Q2518" s="24">
        <v>1</v>
      </c>
      <c r="R2518" s="81">
        <f t="shared" si="154"/>
        <v>1</v>
      </c>
      <c r="S2518" s="87"/>
      <c r="T2518" s="19"/>
      <c r="U2518" s="25"/>
      <c r="V2518" s="25"/>
      <c r="W2518" s="81"/>
      <c r="X2518" s="91" t="e">
        <f ca="1">+VLOOKUP(#REF!,REFERENCIAS!$C:$D,2,0)*VLOOKUP(#REF!,PONDERADORES!A:P,IF(AND(INFORMACION!$T2518='REFERENCIAS RIESGO'!$C$36,INFORMACION!$F2518=REFERENCIAS!$C$24),16,IF(INFORMACION!$T2518='REFERENCIAS RIESGO'!$C$36,13,IF(INFORMACION!$F2518=REFERENCIAS!$C$24,10,7))),0)+VLOOKUP(K2518,REFERENCIAS!$C:$D,2,0)*VLOOKUP($K$2,PONDERADORES!A:P,IF(AND(INFORMACION!$T2518='REFERENCIAS RIESGO'!$C$36,INFORMACION!$F2518=REFERENCIAS!$C$24),16,IF(INFORMACION!$T2518='REFERENCIAS RIESGO'!$C$36,13,IF(INFORMACION!$F2518=REFERENCIAS!$C$24,10,7))),0)+VLOOKUP(L2518,REFERENCIAS!$C:$D,2,0)*VLOOKUP($L$2,PONDERADORES!A:P,IF(AND(INFORMACION!$T2518='REFERENCIAS RIESGO'!$C$36,INFORMACION!$F2518=REFERENCIAS!$C$24),16,IF(INFORMACION!$T2518='REFERENCIAS RIESGO'!$C$36,13,IF(INFORMACION!$F2518=REFERENCIAS!$C$24,10,7))),0)+VLOOKUP(F2518,REFERENCIAS!$C:$D,2,0)*VLOOKUP($F$2,PONDERADORES!A:P,IF(AND(INFORMACION!$T2518='REFERENCIAS RIESGO'!$C$36,INFORMACION!$F2518=REFERENCIAS!$C$24),16,IF(INFORMACION!$T2518='REFERENCIAS RIESGO'!$C$36,13,IF(INFORMACION!$F2518=REFERENCIAS!$C$24,10,7))),0)+VLOOKUP(T2518,REFERENCIAS!$C:$D,2,0)*VLOOKUP($T$2,PONDERADORES!A:P,IF(AND(INFORMACION!$T2518='REFERENCIAS RIESGO'!$C$36,INFORMACION!$F2518=REFERENCIAS!$C$24),16,IF(INFORMACION!$T2518='REFERENCIAS RIESGO'!$C$36,13,IF(INFORMACION!$F2518=REFERENCIAS!$C$24,10,7))),0)+VLOOKUP(IF(J2518&lt;=0.2,0.2,IF(AND(J2518&gt;0.2,J2518&lt;=0.4),0.4,IF(AND(J2518&gt;0.4,J2518&lt;=0.6),0.6,IF(AND(J2518&gt;0.6,J2518&lt;=0.8),0.8,IF(AND(J2518&gt;0.8,J2518&lt;=1),1))))),REFERENCIAS!$C:$D,2,0)*VLOOKUP($J$2,PONDERADORES!A:P,IF(AND(INFORMACION!$T2518='REFERENCIAS RIESGO'!$C$36,INFORMACION!$F2518=REFERENCIAS!$C$24),16,IF(INFORMACION!$T2518='REFERENCIAS RIESGO'!$C$36,13,IF(INFORMACION!$F2518=REFERENCIAS!$C$24,10,7))),0)</f>
        <v>#REF!</v>
      </c>
      <c r="Y2518" s="68">
        <f>+VLOOKUP(M2518,REFERENCIAS!$C:$D,2,0)*VLOOKUP($M$2,PONDERADORES!$A$7:$G$9,7,0)+VLOOKUP(N2518,REFERENCIAS!$C:$D,2,0)*VLOOKUP($N$2,PONDERADORES!$A$7:$G$9,7,0)+VLOOKUP(O2518,REFERENCIAS!$C:$D,2,0)*VLOOKUP($O$2,PONDERADORES!$A$7:$G$9,7,0)</f>
        <v>0.2</v>
      </c>
      <c r="Z2518" s="2">
        <f>+VLOOKUP(IF(R2518&lt;0.1,0,IF(AND(R2518&gt;=0.1,R2518&lt;0.2),0.1,IF(AND(R2518&gt;=0.2,R2518&lt;0.3),0.2,IF(R2518&gt;0.3,0.3,)))),REFERENCIAS!$C:$D,2,0)*VLOOKUP($R$2,PONDERADORES!$A$11:$G$11,7,0)</f>
        <v>15</v>
      </c>
      <c r="AA2518" s="92"/>
      <c r="AB2518" s="95" t="e">
        <f t="shared" ca="1" si="155"/>
        <v>#REF!</v>
      </c>
      <c r="AC2518" s="23" t="e">
        <f ca="1">IF(AB2518&gt;REFERENCIAS!$C$62,REFERENCIAS!$B$62,IF(AND(AB2518&gt;=REFERENCIAS!$C$63,AB2518&lt;REFERENCIAS!$D$63),REFERENCIAS!$B$63,IF(AND(AB2518&gt;REFERENCIAS!$C$64,AB2518&lt;=REFERENCIAS!$D$64),REFERENCIAS!$B$64,IF(AND(AB2518&gt;=REFERENCIAS!$C$65,AB2518&lt;REFERENCIAS!$D$65),REFERENCIAS!$B$65, "Revisar"))))</f>
        <v>#REF!</v>
      </c>
      <c r="AD2518" s="94" t="e">
        <f ca="1">VLOOKUP(AC2518,REFERENCIAS!$B$62:$G$65,4,FALSE)</f>
        <v>#REF!</v>
      </c>
    </row>
    <row r="2519" spans="1:30" ht="17.25" x14ac:dyDescent="0.25">
      <c r="A2519" s="74"/>
      <c r="B2519" s="19"/>
      <c r="C2519" s="19"/>
      <c r="D2519" s="50"/>
      <c r="E2519" s="73"/>
      <c r="F2519" s="74"/>
      <c r="G2519" s="9"/>
      <c r="H2519" s="48"/>
      <c r="I2519" s="49">
        <f t="shared" ca="1" si="153"/>
        <v>2022</v>
      </c>
      <c r="J2519" s="22">
        <f t="shared" ca="1" si="152"/>
        <v>1</v>
      </c>
      <c r="K2519" s="19"/>
      <c r="L2519" s="73"/>
      <c r="M2519" s="74"/>
      <c r="N2519" s="19"/>
      <c r="O2519" s="73"/>
      <c r="P2519" s="82">
        <v>1</v>
      </c>
      <c r="Q2519" s="24">
        <v>1</v>
      </c>
      <c r="R2519" s="81">
        <f t="shared" si="154"/>
        <v>1</v>
      </c>
      <c r="S2519" s="87"/>
      <c r="T2519" s="19"/>
      <c r="U2519" s="25"/>
      <c r="V2519" s="25"/>
      <c r="W2519" s="81"/>
      <c r="X2519" s="91" t="e">
        <f ca="1">+VLOOKUP(#REF!,REFERENCIAS!$C:$D,2,0)*VLOOKUP(#REF!,PONDERADORES!A:P,IF(AND(INFORMACION!$T2519='REFERENCIAS RIESGO'!$C$36,INFORMACION!$F2519=REFERENCIAS!$C$24),16,IF(INFORMACION!$T2519='REFERENCIAS RIESGO'!$C$36,13,IF(INFORMACION!$F2519=REFERENCIAS!$C$24,10,7))),0)+VLOOKUP(K2519,REFERENCIAS!$C:$D,2,0)*VLOOKUP($K$2,PONDERADORES!A:P,IF(AND(INFORMACION!$T2519='REFERENCIAS RIESGO'!$C$36,INFORMACION!$F2519=REFERENCIAS!$C$24),16,IF(INFORMACION!$T2519='REFERENCIAS RIESGO'!$C$36,13,IF(INFORMACION!$F2519=REFERENCIAS!$C$24,10,7))),0)+VLOOKUP(L2519,REFERENCIAS!$C:$D,2,0)*VLOOKUP($L$2,PONDERADORES!A:P,IF(AND(INFORMACION!$T2519='REFERENCIAS RIESGO'!$C$36,INFORMACION!$F2519=REFERENCIAS!$C$24),16,IF(INFORMACION!$T2519='REFERENCIAS RIESGO'!$C$36,13,IF(INFORMACION!$F2519=REFERENCIAS!$C$24,10,7))),0)+VLOOKUP(F2519,REFERENCIAS!$C:$D,2,0)*VLOOKUP($F$2,PONDERADORES!A:P,IF(AND(INFORMACION!$T2519='REFERENCIAS RIESGO'!$C$36,INFORMACION!$F2519=REFERENCIAS!$C$24),16,IF(INFORMACION!$T2519='REFERENCIAS RIESGO'!$C$36,13,IF(INFORMACION!$F2519=REFERENCIAS!$C$24,10,7))),0)+VLOOKUP(T2519,REFERENCIAS!$C:$D,2,0)*VLOOKUP($T$2,PONDERADORES!A:P,IF(AND(INFORMACION!$T2519='REFERENCIAS RIESGO'!$C$36,INFORMACION!$F2519=REFERENCIAS!$C$24),16,IF(INFORMACION!$T2519='REFERENCIAS RIESGO'!$C$36,13,IF(INFORMACION!$F2519=REFERENCIAS!$C$24,10,7))),0)+VLOOKUP(IF(J2519&lt;=0.2,0.2,IF(AND(J2519&gt;0.2,J2519&lt;=0.4),0.4,IF(AND(J2519&gt;0.4,J2519&lt;=0.6),0.6,IF(AND(J2519&gt;0.6,J2519&lt;=0.8),0.8,IF(AND(J2519&gt;0.8,J2519&lt;=1),1))))),REFERENCIAS!$C:$D,2,0)*VLOOKUP($J$2,PONDERADORES!A:P,IF(AND(INFORMACION!$T2519='REFERENCIAS RIESGO'!$C$36,INFORMACION!$F2519=REFERENCIAS!$C$24),16,IF(INFORMACION!$T2519='REFERENCIAS RIESGO'!$C$36,13,IF(INFORMACION!$F2519=REFERENCIAS!$C$24,10,7))),0)</f>
        <v>#REF!</v>
      </c>
      <c r="Y2519" s="68">
        <f>+VLOOKUP(M2519,REFERENCIAS!$C:$D,2,0)*VLOOKUP($M$2,PONDERADORES!$A$7:$G$9,7,0)+VLOOKUP(N2519,REFERENCIAS!$C:$D,2,0)*VLOOKUP($N$2,PONDERADORES!$A$7:$G$9,7,0)+VLOOKUP(O2519,REFERENCIAS!$C:$D,2,0)*VLOOKUP($O$2,PONDERADORES!$A$7:$G$9,7,0)</f>
        <v>0.2</v>
      </c>
      <c r="Z2519" s="2">
        <f>+VLOOKUP(IF(R2519&lt;0.1,0,IF(AND(R2519&gt;=0.1,R2519&lt;0.2),0.1,IF(AND(R2519&gt;=0.2,R2519&lt;0.3),0.2,IF(R2519&gt;0.3,0.3,)))),REFERENCIAS!$C:$D,2,0)*VLOOKUP($R$2,PONDERADORES!$A$11:$G$11,7,0)</f>
        <v>15</v>
      </c>
      <c r="AA2519" s="92"/>
      <c r="AB2519" s="95" t="e">
        <f t="shared" ca="1" si="155"/>
        <v>#REF!</v>
      </c>
      <c r="AC2519" s="23" t="e">
        <f ca="1">IF(AB2519&gt;REFERENCIAS!$C$62,REFERENCIAS!$B$62,IF(AND(AB2519&gt;=REFERENCIAS!$C$63,AB2519&lt;REFERENCIAS!$D$63),REFERENCIAS!$B$63,IF(AND(AB2519&gt;REFERENCIAS!$C$64,AB2519&lt;=REFERENCIAS!$D$64),REFERENCIAS!$B$64,IF(AND(AB2519&gt;=REFERENCIAS!$C$65,AB2519&lt;REFERENCIAS!$D$65),REFERENCIAS!$B$65, "Revisar"))))</f>
        <v>#REF!</v>
      </c>
      <c r="AD2519" s="94" t="e">
        <f ca="1">VLOOKUP(AC2519,REFERENCIAS!$B$62:$G$65,4,FALSE)</f>
        <v>#REF!</v>
      </c>
    </row>
    <row r="2520" spans="1:30" ht="17.25" x14ac:dyDescent="0.25">
      <c r="A2520" s="74"/>
      <c r="B2520" s="19"/>
      <c r="C2520" s="19"/>
      <c r="D2520" s="50"/>
      <c r="E2520" s="73"/>
      <c r="F2520" s="74"/>
      <c r="G2520" s="9"/>
      <c r="H2520" s="48"/>
      <c r="I2520" s="49">
        <f t="shared" ca="1" si="153"/>
        <v>2022</v>
      </c>
      <c r="J2520" s="22">
        <f t="shared" ca="1" si="152"/>
        <v>1</v>
      </c>
      <c r="K2520" s="19"/>
      <c r="L2520" s="73"/>
      <c r="M2520" s="74"/>
      <c r="N2520" s="19"/>
      <c r="O2520" s="73"/>
      <c r="P2520" s="82">
        <v>1</v>
      </c>
      <c r="Q2520" s="24">
        <v>1</v>
      </c>
      <c r="R2520" s="81">
        <f t="shared" si="154"/>
        <v>1</v>
      </c>
      <c r="S2520" s="87"/>
      <c r="T2520" s="19"/>
      <c r="U2520" s="25"/>
      <c r="V2520" s="25"/>
      <c r="W2520" s="81"/>
      <c r="X2520" s="91" t="e">
        <f ca="1">+VLOOKUP(#REF!,REFERENCIAS!$C:$D,2,0)*VLOOKUP(#REF!,PONDERADORES!A:P,IF(AND(INFORMACION!$T2520='REFERENCIAS RIESGO'!$C$36,INFORMACION!$F2520=REFERENCIAS!$C$24),16,IF(INFORMACION!$T2520='REFERENCIAS RIESGO'!$C$36,13,IF(INFORMACION!$F2520=REFERENCIAS!$C$24,10,7))),0)+VLOOKUP(K2520,REFERENCIAS!$C:$D,2,0)*VLOOKUP($K$2,PONDERADORES!A:P,IF(AND(INFORMACION!$T2520='REFERENCIAS RIESGO'!$C$36,INFORMACION!$F2520=REFERENCIAS!$C$24),16,IF(INFORMACION!$T2520='REFERENCIAS RIESGO'!$C$36,13,IF(INFORMACION!$F2520=REFERENCIAS!$C$24,10,7))),0)+VLOOKUP(L2520,REFERENCIAS!$C:$D,2,0)*VLOOKUP($L$2,PONDERADORES!A:P,IF(AND(INFORMACION!$T2520='REFERENCIAS RIESGO'!$C$36,INFORMACION!$F2520=REFERENCIAS!$C$24),16,IF(INFORMACION!$T2520='REFERENCIAS RIESGO'!$C$36,13,IF(INFORMACION!$F2520=REFERENCIAS!$C$24,10,7))),0)+VLOOKUP(F2520,REFERENCIAS!$C:$D,2,0)*VLOOKUP($F$2,PONDERADORES!A:P,IF(AND(INFORMACION!$T2520='REFERENCIAS RIESGO'!$C$36,INFORMACION!$F2520=REFERENCIAS!$C$24),16,IF(INFORMACION!$T2520='REFERENCIAS RIESGO'!$C$36,13,IF(INFORMACION!$F2520=REFERENCIAS!$C$24,10,7))),0)+VLOOKUP(T2520,REFERENCIAS!$C:$D,2,0)*VLOOKUP($T$2,PONDERADORES!A:P,IF(AND(INFORMACION!$T2520='REFERENCIAS RIESGO'!$C$36,INFORMACION!$F2520=REFERENCIAS!$C$24),16,IF(INFORMACION!$T2520='REFERENCIAS RIESGO'!$C$36,13,IF(INFORMACION!$F2520=REFERENCIAS!$C$24,10,7))),0)+VLOOKUP(IF(J2520&lt;=0.2,0.2,IF(AND(J2520&gt;0.2,J2520&lt;=0.4),0.4,IF(AND(J2520&gt;0.4,J2520&lt;=0.6),0.6,IF(AND(J2520&gt;0.6,J2520&lt;=0.8),0.8,IF(AND(J2520&gt;0.8,J2520&lt;=1),1))))),REFERENCIAS!$C:$D,2,0)*VLOOKUP($J$2,PONDERADORES!A:P,IF(AND(INFORMACION!$T2520='REFERENCIAS RIESGO'!$C$36,INFORMACION!$F2520=REFERENCIAS!$C$24),16,IF(INFORMACION!$T2520='REFERENCIAS RIESGO'!$C$36,13,IF(INFORMACION!$F2520=REFERENCIAS!$C$24,10,7))),0)</f>
        <v>#REF!</v>
      </c>
      <c r="Y2520" s="68">
        <f>+VLOOKUP(M2520,REFERENCIAS!$C:$D,2,0)*VLOOKUP($M$2,PONDERADORES!$A$7:$G$9,7,0)+VLOOKUP(N2520,REFERENCIAS!$C:$D,2,0)*VLOOKUP($N$2,PONDERADORES!$A$7:$G$9,7,0)+VLOOKUP(O2520,REFERENCIAS!$C:$D,2,0)*VLOOKUP($O$2,PONDERADORES!$A$7:$G$9,7,0)</f>
        <v>0.2</v>
      </c>
      <c r="Z2520" s="2">
        <f>+VLOOKUP(IF(R2520&lt;0.1,0,IF(AND(R2520&gt;=0.1,R2520&lt;0.2),0.1,IF(AND(R2520&gt;=0.2,R2520&lt;0.3),0.2,IF(R2520&gt;0.3,0.3,)))),REFERENCIAS!$C:$D,2,0)*VLOOKUP($R$2,PONDERADORES!$A$11:$G$11,7,0)</f>
        <v>15</v>
      </c>
      <c r="AA2520" s="92"/>
      <c r="AB2520" s="95" t="e">
        <f t="shared" ca="1" si="155"/>
        <v>#REF!</v>
      </c>
      <c r="AC2520" s="23" t="e">
        <f ca="1">IF(AB2520&gt;REFERENCIAS!$C$62,REFERENCIAS!$B$62,IF(AND(AB2520&gt;=REFERENCIAS!$C$63,AB2520&lt;REFERENCIAS!$D$63),REFERENCIAS!$B$63,IF(AND(AB2520&gt;REFERENCIAS!$C$64,AB2520&lt;=REFERENCIAS!$D$64),REFERENCIAS!$B$64,IF(AND(AB2520&gt;=REFERENCIAS!$C$65,AB2520&lt;REFERENCIAS!$D$65),REFERENCIAS!$B$65, "Revisar"))))</f>
        <v>#REF!</v>
      </c>
      <c r="AD2520" s="94" t="e">
        <f ca="1">VLOOKUP(AC2520,REFERENCIAS!$B$62:$G$65,4,FALSE)</f>
        <v>#REF!</v>
      </c>
    </row>
    <row r="2521" spans="1:30" ht="17.25" x14ac:dyDescent="0.25">
      <c r="A2521" s="74"/>
      <c r="B2521" s="19"/>
      <c r="C2521" s="19"/>
      <c r="D2521" s="50"/>
      <c r="E2521" s="73"/>
      <c r="F2521" s="74"/>
      <c r="G2521" s="9"/>
      <c r="H2521" s="48"/>
      <c r="I2521" s="49">
        <f t="shared" ca="1" si="153"/>
        <v>2022</v>
      </c>
      <c r="J2521" s="22">
        <f t="shared" ca="1" si="152"/>
        <v>1</v>
      </c>
      <c r="K2521" s="19"/>
      <c r="L2521" s="73"/>
      <c r="M2521" s="74"/>
      <c r="N2521" s="19"/>
      <c r="O2521" s="73"/>
      <c r="P2521" s="82">
        <v>1</v>
      </c>
      <c r="Q2521" s="24">
        <v>1</v>
      </c>
      <c r="R2521" s="81">
        <f t="shared" si="154"/>
        <v>1</v>
      </c>
      <c r="S2521" s="87"/>
      <c r="T2521" s="19"/>
      <c r="U2521" s="25"/>
      <c r="V2521" s="25"/>
      <c r="W2521" s="81"/>
      <c r="X2521" s="91" t="e">
        <f ca="1">+VLOOKUP(#REF!,REFERENCIAS!$C:$D,2,0)*VLOOKUP(#REF!,PONDERADORES!A:P,IF(AND(INFORMACION!$T2521='REFERENCIAS RIESGO'!$C$36,INFORMACION!$F2521=REFERENCIAS!$C$24),16,IF(INFORMACION!$T2521='REFERENCIAS RIESGO'!$C$36,13,IF(INFORMACION!$F2521=REFERENCIAS!$C$24,10,7))),0)+VLOOKUP(K2521,REFERENCIAS!$C:$D,2,0)*VLOOKUP($K$2,PONDERADORES!A:P,IF(AND(INFORMACION!$T2521='REFERENCIAS RIESGO'!$C$36,INFORMACION!$F2521=REFERENCIAS!$C$24),16,IF(INFORMACION!$T2521='REFERENCIAS RIESGO'!$C$36,13,IF(INFORMACION!$F2521=REFERENCIAS!$C$24,10,7))),0)+VLOOKUP(L2521,REFERENCIAS!$C:$D,2,0)*VLOOKUP($L$2,PONDERADORES!A:P,IF(AND(INFORMACION!$T2521='REFERENCIAS RIESGO'!$C$36,INFORMACION!$F2521=REFERENCIAS!$C$24),16,IF(INFORMACION!$T2521='REFERENCIAS RIESGO'!$C$36,13,IF(INFORMACION!$F2521=REFERENCIAS!$C$24,10,7))),0)+VLOOKUP(F2521,REFERENCIAS!$C:$D,2,0)*VLOOKUP($F$2,PONDERADORES!A:P,IF(AND(INFORMACION!$T2521='REFERENCIAS RIESGO'!$C$36,INFORMACION!$F2521=REFERENCIAS!$C$24),16,IF(INFORMACION!$T2521='REFERENCIAS RIESGO'!$C$36,13,IF(INFORMACION!$F2521=REFERENCIAS!$C$24,10,7))),0)+VLOOKUP(T2521,REFERENCIAS!$C:$D,2,0)*VLOOKUP($T$2,PONDERADORES!A:P,IF(AND(INFORMACION!$T2521='REFERENCIAS RIESGO'!$C$36,INFORMACION!$F2521=REFERENCIAS!$C$24),16,IF(INFORMACION!$T2521='REFERENCIAS RIESGO'!$C$36,13,IF(INFORMACION!$F2521=REFERENCIAS!$C$24,10,7))),0)+VLOOKUP(IF(J2521&lt;=0.2,0.2,IF(AND(J2521&gt;0.2,J2521&lt;=0.4),0.4,IF(AND(J2521&gt;0.4,J2521&lt;=0.6),0.6,IF(AND(J2521&gt;0.6,J2521&lt;=0.8),0.8,IF(AND(J2521&gt;0.8,J2521&lt;=1),1))))),REFERENCIAS!$C:$D,2,0)*VLOOKUP($J$2,PONDERADORES!A:P,IF(AND(INFORMACION!$T2521='REFERENCIAS RIESGO'!$C$36,INFORMACION!$F2521=REFERENCIAS!$C$24),16,IF(INFORMACION!$T2521='REFERENCIAS RIESGO'!$C$36,13,IF(INFORMACION!$F2521=REFERENCIAS!$C$24,10,7))),0)</f>
        <v>#REF!</v>
      </c>
      <c r="Y2521" s="68">
        <f>+VLOOKUP(M2521,REFERENCIAS!$C:$D,2,0)*VLOOKUP($M$2,PONDERADORES!$A$7:$G$9,7,0)+VLOOKUP(N2521,REFERENCIAS!$C:$D,2,0)*VLOOKUP($N$2,PONDERADORES!$A$7:$G$9,7,0)+VLOOKUP(O2521,REFERENCIAS!$C:$D,2,0)*VLOOKUP($O$2,PONDERADORES!$A$7:$G$9,7,0)</f>
        <v>0.2</v>
      </c>
      <c r="Z2521" s="2">
        <f>+VLOOKUP(IF(R2521&lt;0.1,0,IF(AND(R2521&gt;=0.1,R2521&lt;0.2),0.1,IF(AND(R2521&gt;=0.2,R2521&lt;0.3),0.2,IF(R2521&gt;0.3,0.3,)))),REFERENCIAS!$C:$D,2,0)*VLOOKUP($R$2,PONDERADORES!$A$11:$G$11,7,0)</f>
        <v>15</v>
      </c>
      <c r="AA2521" s="92"/>
      <c r="AB2521" s="95" t="e">
        <f t="shared" ca="1" si="155"/>
        <v>#REF!</v>
      </c>
      <c r="AC2521" s="23" t="e">
        <f ca="1">IF(AB2521&gt;REFERENCIAS!$C$62,REFERENCIAS!$B$62,IF(AND(AB2521&gt;=REFERENCIAS!$C$63,AB2521&lt;REFERENCIAS!$D$63),REFERENCIAS!$B$63,IF(AND(AB2521&gt;REFERENCIAS!$C$64,AB2521&lt;=REFERENCIAS!$D$64),REFERENCIAS!$B$64,IF(AND(AB2521&gt;=REFERENCIAS!$C$65,AB2521&lt;REFERENCIAS!$D$65),REFERENCIAS!$B$65, "Revisar"))))</f>
        <v>#REF!</v>
      </c>
      <c r="AD2521" s="94" t="e">
        <f ca="1">VLOOKUP(AC2521,REFERENCIAS!$B$62:$G$65,4,FALSE)</f>
        <v>#REF!</v>
      </c>
    </row>
    <row r="2522" spans="1:30" ht="17.25" x14ac:dyDescent="0.25">
      <c r="A2522" s="74"/>
      <c r="B2522" s="19"/>
      <c r="C2522" s="19"/>
      <c r="D2522" s="50"/>
      <c r="E2522" s="73"/>
      <c r="F2522" s="74"/>
      <c r="G2522" s="9"/>
      <c r="H2522" s="48"/>
      <c r="I2522" s="49">
        <f t="shared" ca="1" si="153"/>
        <v>2022</v>
      </c>
      <c r="J2522" s="22">
        <f t="shared" ca="1" si="152"/>
        <v>1</v>
      </c>
      <c r="K2522" s="19"/>
      <c r="L2522" s="73"/>
      <c r="M2522" s="74"/>
      <c r="N2522" s="19"/>
      <c r="O2522" s="73"/>
      <c r="P2522" s="82">
        <v>1</v>
      </c>
      <c r="Q2522" s="24">
        <v>1</v>
      </c>
      <c r="R2522" s="81">
        <f t="shared" si="154"/>
        <v>1</v>
      </c>
      <c r="S2522" s="87"/>
      <c r="T2522" s="19"/>
      <c r="U2522" s="25"/>
      <c r="V2522" s="25"/>
      <c r="W2522" s="81"/>
      <c r="X2522" s="91" t="e">
        <f ca="1">+VLOOKUP(#REF!,REFERENCIAS!$C:$D,2,0)*VLOOKUP(#REF!,PONDERADORES!A:P,IF(AND(INFORMACION!$T2522='REFERENCIAS RIESGO'!$C$36,INFORMACION!$F2522=REFERENCIAS!$C$24),16,IF(INFORMACION!$T2522='REFERENCIAS RIESGO'!$C$36,13,IF(INFORMACION!$F2522=REFERENCIAS!$C$24,10,7))),0)+VLOOKUP(K2522,REFERENCIAS!$C:$D,2,0)*VLOOKUP($K$2,PONDERADORES!A:P,IF(AND(INFORMACION!$T2522='REFERENCIAS RIESGO'!$C$36,INFORMACION!$F2522=REFERENCIAS!$C$24),16,IF(INFORMACION!$T2522='REFERENCIAS RIESGO'!$C$36,13,IF(INFORMACION!$F2522=REFERENCIAS!$C$24,10,7))),0)+VLOOKUP(L2522,REFERENCIAS!$C:$D,2,0)*VLOOKUP($L$2,PONDERADORES!A:P,IF(AND(INFORMACION!$T2522='REFERENCIAS RIESGO'!$C$36,INFORMACION!$F2522=REFERENCIAS!$C$24),16,IF(INFORMACION!$T2522='REFERENCIAS RIESGO'!$C$36,13,IF(INFORMACION!$F2522=REFERENCIAS!$C$24,10,7))),0)+VLOOKUP(F2522,REFERENCIAS!$C:$D,2,0)*VLOOKUP($F$2,PONDERADORES!A:P,IF(AND(INFORMACION!$T2522='REFERENCIAS RIESGO'!$C$36,INFORMACION!$F2522=REFERENCIAS!$C$24),16,IF(INFORMACION!$T2522='REFERENCIAS RIESGO'!$C$36,13,IF(INFORMACION!$F2522=REFERENCIAS!$C$24,10,7))),0)+VLOOKUP(T2522,REFERENCIAS!$C:$D,2,0)*VLOOKUP($T$2,PONDERADORES!A:P,IF(AND(INFORMACION!$T2522='REFERENCIAS RIESGO'!$C$36,INFORMACION!$F2522=REFERENCIAS!$C$24),16,IF(INFORMACION!$T2522='REFERENCIAS RIESGO'!$C$36,13,IF(INFORMACION!$F2522=REFERENCIAS!$C$24,10,7))),0)+VLOOKUP(IF(J2522&lt;=0.2,0.2,IF(AND(J2522&gt;0.2,J2522&lt;=0.4),0.4,IF(AND(J2522&gt;0.4,J2522&lt;=0.6),0.6,IF(AND(J2522&gt;0.6,J2522&lt;=0.8),0.8,IF(AND(J2522&gt;0.8,J2522&lt;=1),1))))),REFERENCIAS!$C:$D,2,0)*VLOOKUP($J$2,PONDERADORES!A:P,IF(AND(INFORMACION!$T2522='REFERENCIAS RIESGO'!$C$36,INFORMACION!$F2522=REFERENCIAS!$C$24),16,IF(INFORMACION!$T2522='REFERENCIAS RIESGO'!$C$36,13,IF(INFORMACION!$F2522=REFERENCIAS!$C$24,10,7))),0)</f>
        <v>#REF!</v>
      </c>
      <c r="Y2522" s="68">
        <f>+VLOOKUP(M2522,REFERENCIAS!$C:$D,2,0)*VLOOKUP($M$2,PONDERADORES!$A$7:$G$9,7,0)+VLOOKUP(N2522,REFERENCIAS!$C:$D,2,0)*VLOOKUP($N$2,PONDERADORES!$A$7:$G$9,7,0)+VLOOKUP(O2522,REFERENCIAS!$C:$D,2,0)*VLOOKUP($O$2,PONDERADORES!$A$7:$G$9,7,0)</f>
        <v>0.2</v>
      </c>
      <c r="Z2522" s="2">
        <f>+VLOOKUP(IF(R2522&lt;0.1,0,IF(AND(R2522&gt;=0.1,R2522&lt;0.2),0.1,IF(AND(R2522&gt;=0.2,R2522&lt;0.3),0.2,IF(R2522&gt;0.3,0.3,)))),REFERENCIAS!$C:$D,2,0)*VLOOKUP($R$2,PONDERADORES!$A$11:$G$11,7,0)</f>
        <v>15</v>
      </c>
      <c r="AA2522" s="92"/>
      <c r="AB2522" s="95" t="e">
        <f t="shared" ca="1" si="155"/>
        <v>#REF!</v>
      </c>
      <c r="AC2522" s="23" t="e">
        <f ca="1">IF(AB2522&gt;REFERENCIAS!$C$62,REFERENCIAS!$B$62,IF(AND(AB2522&gt;=REFERENCIAS!$C$63,AB2522&lt;REFERENCIAS!$D$63),REFERENCIAS!$B$63,IF(AND(AB2522&gt;REFERENCIAS!$C$64,AB2522&lt;=REFERENCIAS!$D$64),REFERENCIAS!$B$64,IF(AND(AB2522&gt;=REFERENCIAS!$C$65,AB2522&lt;REFERENCIAS!$D$65),REFERENCIAS!$B$65, "Revisar"))))</f>
        <v>#REF!</v>
      </c>
      <c r="AD2522" s="94" t="e">
        <f ca="1">VLOOKUP(AC2522,REFERENCIAS!$B$62:$G$65,4,FALSE)</f>
        <v>#REF!</v>
      </c>
    </row>
    <row r="2523" spans="1:30" ht="17.25" x14ac:dyDescent="0.25">
      <c r="A2523" s="74"/>
      <c r="B2523" s="19"/>
      <c r="C2523" s="19"/>
      <c r="D2523" s="50"/>
      <c r="E2523" s="73"/>
      <c r="F2523" s="74"/>
      <c r="G2523" s="9"/>
      <c r="H2523" s="48"/>
      <c r="I2523" s="49">
        <f t="shared" ca="1" si="153"/>
        <v>2022</v>
      </c>
      <c r="J2523" s="22">
        <f t="shared" ca="1" si="152"/>
        <v>1</v>
      </c>
      <c r="K2523" s="19"/>
      <c r="L2523" s="73"/>
      <c r="M2523" s="74"/>
      <c r="N2523" s="19"/>
      <c r="O2523" s="73"/>
      <c r="P2523" s="82">
        <v>1</v>
      </c>
      <c r="Q2523" s="24">
        <v>1</v>
      </c>
      <c r="R2523" s="81">
        <f t="shared" si="154"/>
        <v>1</v>
      </c>
      <c r="S2523" s="87"/>
      <c r="T2523" s="19"/>
      <c r="U2523" s="25"/>
      <c r="V2523" s="25"/>
      <c r="W2523" s="81"/>
      <c r="X2523" s="91" t="e">
        <f ca="1">+VLOOKUP(#REF!,REFERENCIAS!$C:$D,2,0)*VLOOKUP(#REF!,PONDERADORES!A:P,IF(AND(INFORMACION!$T2523='REFERENCIAS RIESGO'!$C$36,INFORMACION!$F2523=REFERENCIAS!$C$24),16,IF(INFORMACION!$T2523='REFERENCIAS RIESGO'!$C$36,13,IF(INFORMACION!$F2523=REFERENCIAS!$C$24,10,7))),0)+VLOOKUP(K2523,REFERENCIAS!$C:$D,2,0)*VLOOKUP($K$2,PONDERADORES!A:P,IF(AND(INFORMACION!$T2523='REFERENCIAS RIESGO'!$C$36,INFORMACION!$F2523=REFERENCIAS!$C$24),16,IF(INFORMACION!$T2523='REFERENCIAS RIESGO'!$C$36,13,IF(INFORMACION!$F2523=REFERENCIAS!$C$24,10,7))),0)+VLOOKUP(L2523,REFERENCIAS!$C:$D,2,0)*VLOOKUP($L$2,PONDERADORES!A:P,IF(AND(INFORMACION!$T2523='REFERENCIAS RIESGO'!$C$36,INFORMACION!$F2523=REFERENCIAS!$C$24),16,IF(INFORMACION!$T2523='REFERENCIAS RIESGO'!$C$36,13,IF(INFORMACION!$F2523=REFERENCIAS!$C$24,10,7))),0)+VLOOKUP(F2523,REFERENCIAS!$C:$D,2,0)*VLOOKUP($F$2,PONDERADORES!A:P,IF(AND(INFORMACION!$T2523='REFERENCIAS RIESGO'!$C$36,INFORMACION!$F2523=REFERENCIAS!$C$24),16,IF(INFORMACION!$T2523='REFERENCIAS RIESGO'!$C$36,13,IF(INFORMACION!$F2523=REFERENCIAS!$C$24,10,7))),0)+VLOOKUP(T2523,REFERENCIAS!$C:$D,2,0)*VLOOKUP($T$2,PONDERADORES!A:P,IF(AND(INFORMACION!$T2523='REFERENCIAS RIESGO'!$C$36,INFORMACION!$F2523=REFERENCIAS!$C$24),16,IF(INFORMACION!$T2523='REFERENCIAS RIESGO'!$C$36,13,IF(INFORMACION!$F2523=REFERENCIAS!$C$24,10,7))),0)+VLOOKUP(IF(J2523&lt;=0.2,0.2,IF(AND(J2523&gt;0.2,J2523&lt;=0.4),0.4,IF(AND(J2523&gt;0.4,J2523&lt;=0.6),0.6,IF(AND(J2523&gt;0.6,J2523&lt;=0.8),0.8,IF(AND(J2523&gt;0.8,J2523&lt;=1),1))))),REFERENCIAS!$C:$D,2,0)*VLOOKUP($J$2,PONDERADORES!A:P,IF(AND(INFORMACION!$T2523='REFERENCIAS RIESGO'!$C$36,INFORMACION!$F2523=REFERENCIAS!$C$24),16,IF(INFORMACION!$T2523='REFERENCIAS RIESGO'!$C$36,13,IF(INFORMACION!$F2523=REFERENCIAS!$C$24,10,7))),0)</f>
        <v>#REF!</v>
      </c>
      <c r="Y2523" s="68">
        <f>+VLOOKUP(M2523,REFERENCIAS!$C:$D,2,0)*VLOOKUP($M$2,PONDERADORES!$A$7:$G$9,7,0)+VLOOKUP(N2523,REFERENCIAS!$C:$D,2,0)*VLOOKUP($N$2,PONDERADORES!$A$7:$G$9,7,0)+VLOOKUP(O2523,REFERENCIAS!$C:$D,2,0)*VLOOKUP($O$2,PONDERADORES!$A$7:$G$9,7,0)</f>
        <v>0.2</v>
      </c>
      <c r="Z2523" s="2">
        <f>+VLOOKUP(IF(R2523&lt;0.1,0,IF(AND(R2523&gt;=0.1,R2523&lt;0.2),0.1,IF(AND(R2523&gt;=0.2,R2523&lt;0.3),0.2,IF(R2523&gt;0.3,0.3,)))),REFERENCIAS!$C:$D,2,0)*VLOOKUP($R$2,PONDERADORES!$A$11:$G$11,7,0)</f>
        <v>15</v>
      </c>
      <c r="AA2523" s="92"/>
      <c r="AB2523" s="95" t="e">
        <f t="shared" ca="1" si="155"/>
        <v>#REF!</v>
      </c>
      <c r="AC2523" s="23" t="e">
        <f ca="1">IF(AB2523&gt;REFERENCIAS!$C$62,REFERENCIAS!$B$62,IF(AND(AB2523&gt;=REFERENCIAS!$C$63,AB2523&lt;REFERENCIAS!$D$63),REFERENCIAS!$B$63,IF(AND(AB2523&gt;REFERENCIAS!$C$64,AB2523&lt;=REFERENCIAS!$D$64),REFERENCIAS!$B$64,IF(AND(AB2523&gt;=REFERENCIAS!$C$65,AB2523&lt;REFERENCIAS!$D$65),REFERENCIAS!$B$65, "Revisar"))))</f>
        <v>#REF!</v>
      </c>
      <c r="AD2523" s="94" t="e">
        <f ca="1">VLOOKUP(AC2523,REFERENCIAS!$B$62:$G$65,4,FALSE)</f>
        <v>#REF!</v>
      </c>
    </row>
    <row r="2524" spans="1:30" ht="17.25" x14ac:dyDescent="0.25">
      <c r="A2524" s="74"/>
      <c r="B2524" s="19"/>
      <c r="C2524" s="19"/>
      <c r="D2524" s="50"/>
      <c r="E2524" s="73"/>
      <c r="F2524" s="74"/>
      <c r="G2524" s="9"/>
      <c r="H2524" s="48"/>
      <c r="I2524" s="49">
        <f t="shared" ca="1" si="153"/>
        <v>2022</v>
      </c>
      <c r="J2524" s="22">
        <f t="shared" ca="1" si="152"/>
        <v>1</v>
      </c>
      <c r="K2524" s="19"/>
      <c r="L2524" s="73"/>
      <c r="M2524" s="74"/>
      <c r="N2524" s="19"/>
      <c r="O2524" s="73"/>
      <c r="P2524" s="82">
        <v>1</v>
      </c>
      <c r="Q2524" s="24">
        <v>1</v>
      </c>
      <c r="R2524" s="81">
        <f t="shared" si="154"/>
        <v>1</v>
      </c>
      <c r="S2524" s="87"/>
      <c r="T2524" s="19"/>
      <c r="U2524" s="25"/>
      <c r="V2524" s="25"/>
      <c r="W2524" s="81"/>
      <c r="X2524" s="91" t="e">
        <f ca="1">+VLOOKUP(#REF!,REFERENCIAS!$C:$D,2,0)*VLOOKUP(#REF!,PONDERADORES!A:P,IF(AND(INFORMACION!$T2524='REFERENCIAS RIESGO'!$C$36,INFORMACION!$F2524=REFERENCIAS!$C$24),16,IF(INFORMACION!$T2524='REFERENCIAS RIESGO'!$C$36,13,IF(INFORMACION!$F2524=REFERENCIAS!$C$24,10,7))),0)+VLOOKUP(K2524,REFERENCIAS!$C:$D,2,0)*VLOOKUP($K$2,PONDERADORES!A:P,IF(AND(INFORMACION!$T2524='REFERENCIAS RIESGO'!$C$36,INFORMACION!$F2524=REFERENCIAS!$C$24),16,IF(INFORMACION!$T2524='REFERENCIAS RIESGO'!$C$36,13,IF(INFORMACION!$F2524=REFERENCIAS!$C$24,10,7))),0)+VLOOKUP(L2524,REFERENCIAS!$C:$D,2,0)*VLOOKUP($L$2,PONDERADORES!A:P,IF(AND(INFORMACION!$T2524='REFERENCIAS RIESGO'!$C$36,INFORMACION!$F2524=REFERENCIAS!$C$24),16,IF(INFORMACION!$T2524='REFERENCIAS RIESGO'!$C$36,13,IF(INFORMACION!$F2524=REFERENCIAS!$C$24,10,7))),0)+VLOOKUP(F2524,REFERENCIAS!$C:$D,2,0)*VLOOKUP($F$2,PONDERADORES!A:P,IF(AND(INFORMACION!$T2524='REFERENCIAS RIESGO'!$C$36,INFORMACION!$F2524=REFERENCIAS!$C$24),16,IF(INFORMACION!$T2524='REFERENCIAS RIESGO'!$C$36,13,IF(INFORMACION!$F2524=REFERENCIAS!$C$24,10,7))),0)+VLOOKUP(T2524,REFERENCIAS!$C:$D,2,0)*VLOOKUP($T$2,PONDERADORES!A:P,IF(AND(INFORMACION!$T2524='REFERENCIAS RIESGO'!$C$36,INFORMACION!$F2524=REFERENCIAS!$C$24),16,IF(INFORMACION!$T2524='REFERENCIAS RIESGO'!$C$36,13,IF(INFORMACION!$F2524=REFERENCIAS!$C$24,10,7))),0)+VLOOKUP(IF(J2524&lt;=0.2,0.2,IF(AND(J2524&gt;0.2,J2524&lt;=0.4),0.4,IF(AND(J2524&gt;0.4,J2524&lt;=0.6),0.6,IF(AND(J2524&gt;0.6,J2524&lt;=0.8),0.8,IF(AND(J2524&gt;0.8,J2524&lt;=1),1))))),REFERENCIAS!$C:$D,2,0)*VLOOKUP($J$2,PONDERADORES!A:P,IF(AND(INFORMACION!$T2524='REFERENCIAS RIESGO'!$C$36,INFORMACION!$F2524=REFERENCIAS!$C$24),16,IF(INFORMACION!$T2524='REFERENCIAS RIESGO'!$C$36,13,IF(INFORMACION!$F2524=REFERENCIAS!$C$24,10,7))),0)</f>
        <v>#REF!</v>
      </c>
      <c r="Y2524" s="68">
        <f>+VLOOKUP(M2524,REFERENCIAS!$C:$D,2,0)*VLOOKUP($M$2,PONDERADORES!$A$7:$G$9,7,0)+VLOOKUP(N2524,REFERENCIAS!$C:$D,2,0)*VLOOKUP($N$2,PONDERADORES!$A$7:$G$9,7,0)+VLOOKUP(O2524,REFERENCIAS!$C:$D,2,0)*VLOOKUP($O$2,PONDERADORES!$A$7:$G$9,7,0)</f>
        <v>0.2</v>
      </c>
      <c r="Z2524" s="2">
        <f>+VLOOKUP(IF(R2524&lt;0.1,0,IF(AND(R2524&gt;=0.1,R2524&lt;0.2),0.1,IF(AND(R2524&gt;=0.2,R2524&lt;0.3),0.2,IF(R2524&gt;0.3,0.3,)))),REFERENCIAS!$C:$D,2,0)*VLOOKUP($R$2,PONDERADORES!$A$11:$G$11,7,0)</f>
        <v>15</v>
      </c>
      <c r="AA2524" s="92"/>
      <c r="AB2524" s="95" t="e">
        <f t="shared" ca="1" si="155"/>
        <v>#REF!</v>
      </c>
      <c r="AC2524" s="23" t="e">
        <f ca="1">IF(AB2524&gt;REFERENCIAS!$C$62,REFERENCIAS!$B$62,IF(AND(AB2524&gt;=REFERENCIAS!$C$63,AB2524&lt;REFERENCIAS!$D$63),REFERENCIAS!$B$63,IF(AND(AB2524&gt;REFERENCIAS!$C$64,AB2524&lt;=REFERENCIAS!$D$64),REFERENCIAS!$B$64,IF(AND(AB2524&gt;=REFERENCIAS!$C$65,AB2524&lt;REFERENCIAS!$D$65),REFERENCIAS!$B$65, "Revisar"))))</f>
        <v>#REF!</v>
      </c>
      <c r="AD2524" s="94" t="e">
        <f ca="1">VLOOKUP(AC2524,REFERENCIAS!$B$62:$G$65,4,FALSE)</f>
        <v>#REF!</v>
      </c>
    </row>
    <row r="2525" spans="1:30" ht="17.25" x14ac:dyDescent="0.25">
      <c r="A2525" s="74"/>
      <c r="B2525" s="19"/>
      <c r="C2525" s="19"/>
      <c r="D2525" s="50"/>
      <c r="E2525" s="73"/>
      <c r="F2525" s="74"/>
      <c r="G2525" s="9"/>
      <c r="H2525" s="48"/>
      <c r="I2525" s="49">
        <f t="shared" ca="1" si="153"/>
        <v>2022</v>
      </c>
      <c r="J2525" s="22">
        <f t="shared" ca="1" si="152"/>
        <v>1</v>
      </c>
      <c r="K2525" s="19"/>
      <c r="L2525" s="73"/>
      <c r="M2525" s="74"/>
      <c r="N2525" s="19"/>
      <c r="O2525" s="73"/>
      <c r="P2525" s="82">
        <v>1</v>
      </c>
      <c r="Q2525" s="24">
        <v>1</v>
      </c>
      <c r="R2525" s="81">
        <f t="shared" si="154"/>
        <v>1</v>
      </c>
      <c r="S2525" s="87"/>
      <c r="T2525" s="19"/>
      <c r="U2525" s="25"/>
      <c r="V2525" s="25"/>
      <c r="W2525" s="81"/>
      <c r="X2525" s="91" t="e">
        <f ca="1">+VLOOKUP(#REF!,REFERENCIAS!$C:$D,2,0)*VLOOKUP(#REF!,PONDERADORES!A:P,IF(AND(INFORMACION!$T2525='REFERENCIAS RIESGO'!$C$36,INFORMACION!$F2525=REFERENCIAS!$C$24),16,IF(INFORMACION!$T2525='REFERENCIAS RIESGO'!$C$36,13,IF(INFORMACION!$F2525=REFERENCIAS!$C$24,10,7))),0)+VLOOKUP(K2525,REFERENCIAS!$C:$D,2,0)*VLOOKUP($K$2,PONDERADORES!A:P,IF(AND(INFORMACION!$T2525='REFERENCIAS RIESGO'!$C$36,INFORMACION!$F2525=REFERENCIAS!$C$24),16,IF(INFORMACION!$T2525='REFERENCIAS RIESGO'!$C$36,13,IF(INFORMACION!$F2525=REFERENCIAS!$C$24,10,7))),0)+VLOOKUP(L2525,REFERENCIAS!$C:$D,2,0)*VLOOKUP($L$2,PONDERADORES!A:P,IF(AND(INFORMACION!$T2525='REFERENCIAS RIESGO'!$C$36,INFORMACION!$F2525=REFERENCIAS!$C$24),16,IF(INFORMACION!$T2525='REFERENCIAS RIESGO'!$C$36,13,IF(INFORMACION!$F2525=REFERENCIAS!$C$24,10,7))),0)+VLOOKUP(F2525,REFERENCIAS!$C:$D,2,0)*VLOOKUP($F$2,PONDERADORES!A:P,IF(AND(INFORMACION!$T2525='REFERENCIAS RIESGO'!$C$36,INFORMACION!$F2525=REFERENCIAS!$C$24),16,IF(INFORMACION!$T2525='REFERENCIAS RIESGO'!$C$36,13,IF(INFORMACION!$F2525=REFERENCIAS!$C$24,10,7))),0)+VLOOKUP(T2525,REFERENCIAS!$C:$D,2,0)*VLOOKUP($T$2,PONDERADORES!A:P,IF(AND(INFORMACION!$T2525='REFERENCIAS RIESGO'!$C$36,INFORMACION!$F2525=REFERENCIAS!$C$24),16,IF(INFORMACION!$T2525='REFERENCIAS RIESGO'!$C$36,13,IF(INFORMACION!$F2525=REFERENCIAS!$C$24,10,7))),0)+VLOOKUP(IF(J2525&lt;=0.2,0.2,IF(AND(J2525&gt;0.2,J2525&lt;=0.4),0.4,IF(AND(J2525&gt;0.4,J2525&lt;=0.6),0.6,IF(AND(J2525&gt;0.6,J2525&lt;=0.8),0.8,IF(AND(J2525&gt;0.8,J2525&lt;=1),1))))),REFERENCIAS!$C:$D,2,0)*VLOOKUP($J$2,PONDERADORES!A:P,IF(AND(INFORMACION!$T2525='REFERENCIAS RIESGO'!$C$36,INFORMACION!$F2525=REFERENCIAS!$C$24),16,IF(INFORMACION!$T2525='REFERENCIAS RIESGO'!$C$36,13,IF(INFORMACION!$F2525=REFERENCIAS!$C$24,10,7))),0)</f>
        <v>#REF!</v>
      </c>
      <c r="Y2525" s="68">
        <f>+VLOOKUP(M2525,REFERENCIAS!$C:$D,2,0)*VLOOKUP($M$2,PONDERADORES!$A$7:$G$9,7,0)+VLOOKUP(N2525,REFERENCIAS!$C:$D,2,0)*VLOOKUP($N$2,PONDERADORES!$A$7:$G$9,7,0)+VLOOKUP(O2525,REFERENCIAS!$C:$D,2,0)*VLOOKUP($O$2,PONDERADORES!$A$7:$G$9,7,0)</f>
        <v>0.2</v>
      </c>
      <c r="Z2525" s="2">
        <f>+VLOOKUP(IF(R2525&lt;0.1,0,IF(AND(R2525&gt;=0.1,R2525&lt;0.2),0.1,IF(AND(R2525&gt;=0.2,R2525&lt;0.3),0.2,IF(R2525&gt;0.3,0.3,)))),REFERENCIAS!$C:$D,2,0)*VLOOKUP($R$2,PONDERADORES!$A$11:$G$11,7,0)</f>
        <v>15</v>
      </c>
      <c r="AA2525" s="92"/>
      <c r="AB2525" s="95" t="e">
        <f t="shared" ca="1" si="155"/>
        <v>#REF!</v>
      </c>
      <c r="AC2525" s="23" t="e">
        <f ca="1">IF(AB2525&gt;REFERENCIAS!$C$62,REFERENCIAS!$B$62,IF(AND(AB2525&gt;=REFERENCIAS!$C$63,AB2525&lt;REFERENCIAS!$D$63),REFERENCIAS!$B$63,IF(AND(AB2525&gt;REFERENCIAS!$C$64,AB2525&lt;=REFERENCIAS!$D$64),REFERENCIAS!$B$64,IF(AND(AB2525&gt;=REFERENCIAS!$C$65,AB2525&lt;REFERENCIAS!$D$65),REFERENCIAS!$B$65, "Revisar"))))</f>
        <v>#REF!</v>
      </c>
      <c r="AD2525" s="94" t="e">
        <f ca="1">VLOOKUP(AC2525,REFERENCIAS!$B$62:$G$65,4,FALSE)</f>
        <v>#REF!</v>
      </c>
    </row>
    <row r="2526" spans="1:30" ht="17.25" x14ac:dyDescent="0.25">
      <c r="A2526" s="74"/>
      <c r="B2526" s="19"/>
      <c r="C2526" s="19"/>
      <c r="D2526" s="50"/>
      <c r="E2526" s="73"/>
      <c r="F2526" s="74"/>
      <c r="G2526" s="9"/>
      <c r="H2526" s="48"/>
      <c r="I2526" s="49">
        <f t="shared" ca="1" si="153"/>
        <v>2022</v>
      </c>
      <c r="J2526" s="22">
        <f t="shared" ca="1" si="152"/>
        <v>1</v>
      </c>
      <c r="K2526" s="19"/>
      <c r="L2526" s="73"/>
      <c r="M2526" s="74"/>
      <c r="N2526" s="19"/>
      <c r="O2526" s="73"/>
      <c r="P2526" s="82">
        <v>1</v>
      </c>
      <c r="Q2526" s="24">
        <v>1</v>
      </c>
      <c r="R2526" s="81">
        <f t="shared" si="154"/>
        <v>1</v>
      </c>
      <c r="S2526" s="87"/>
      <c r="T2526" s="19"/>
      <c r="U2526" s="25"/>
      <c r="V2526" s="25"/>
      <c r="W2526" s="81"/>
      <c r="X2526" s="91" t="e">
        <f ca="1">+VLOOKUP(#REF!,REFERENCIAS!$C:$D,2,0)*VLOOKUP(#REF!,PONDERADORES!A:P,IF(AND(INFORMACION!$T2526='REFERENCIAS RIESGO'!$C$36,INFORMACION!$F2526=REFERENCIAS!$C$24),16,IF(INFORMACION!$T2526='REFERENCIAS RIESGO'!$C$36,13,IF(INFORMACION!$F2526=REFERENCIAS!$C$24,10,7))),0)+VLOOKUP(K2526,REFERENCIAS!$C:$D,2,0)*VLOOKUP($K$2,PONDERADORES!A:P,IF(AND(INFORMACION!$T2526='REFERENCIAS RIESGO'!$C$36,INFORMACION!$F2526=REFERENCIAS!$C$24),16,IF(INFORMACION!$T2526='REFERENCIAS RIESGO'!$C$36,13,IF(INFORMACION!$F2526=REFERENCIAS!$C$24,10,7))),0)+VLOOKUP(L2526,REFERENCIAS!$C:$D,2,0)*VLOOKUP($L$2,PONDERADORES!A:P,IF(AND(INFORMACION!$T2526='REFERENCIAS RIESGO'!$C$36,INFORMACION!$F2526=REFERENCIAS!$C$24),16,IF(INFORMACION!$T2526='REFERENCIAS RIESGO'!$C$36,13,IF(INFORMACION!$F2526=REFERENCIAS!$C$24,10,7))),0)+VLOOKUP(F2526,REFERENCIAS!$C:$D,2,0)*VLOOKUP($F$2,PONDERADORES!A:P,IF(AND(INFORMACION!$T2526='REFERENCIAS RIESGO'!$C$36,INFORMACION!$F2526=REFERENCIAS!$C$24),16,IF(INFORMACION!$T2526='REFERENCIAS RIESGO'!$C$36,13,IF(INFORMACION!$F2526=REFERENCIAS!$C$24,10,7))),0)+VLOOKUP(T2526,REFERENCIAS!$C:$D,2,0)*VLOOKUP($T$2,PONDERADORES!A:P,IF(AND(INFORMACION!$T2526='REFERENCIAS RIESGO'!$C$36,INFORMACION!$F2526=REFERENCIAS!$C$24),16,IF(INFORMACION!$T2526='REFERENCIAS RIESGO'!$C$36,13,IF(INFORMACION!$F2526=REFERENCIAS!$C$24,10,7))),0)+VLOOKUP(IF(J2526&lt;=0.2,0.2,IF(AND(J2526&gt;0.2,J2526&lt;=0.4),0.4,IF(AND(J2526&gt;0.4,J2526&lt;=0.6),0.6,IF(AND(J2526&gt;0.6,J2526&lt;=0.8),0.8,IF(AND(J2526&gt;0.8,J2526&lt;=1),1))))),REFERENCIAS!$C:$D,2,0)*VLOOKUP($J$2,PONDERADORES!A:P,IF(AND(INFORMACION!$T2526='REFERENCIAS RIESGO'!$C$36,INFORMACION!$F2526=REFERENCIAS!$C$24),16,IF(INFORMACION!$T2526='REFERENCIAS RIESGO'!$C$36,13,IF(INFORMACION!$F2526=REFERENCIAS!$C$24,10,7))),0)</f>
        <v>#REF!</v>
      </c>
      <c r="Y2526" s="68">
        <f>+VLOOKUP(M2526,REFERENCIAS!$C:$D,2,0)*VLOOKUP($M$2,PONDERADORES!$A$7:$G$9,7,0)+VLOOKUP(N2526,REFERENCIAS!$C:$D,2,0)*VLOOKUP($N$2,PONDERADORES!$A$7:$G$9,7,0)+VLOOKUP(O2526,REFERENCIAS!$C:$D,2,0)*VLOOKUP($O$2,PONDERADORES!$A$7:$G$9,7,0)</f>
        <v>0.2</v>
      </c>
      <c r="Z2526" s="2">
        <f>+VLOOKUP(IF(R2526&lt;0.1,0,IF(AND(R2526&gt;=0.1,R2526&lt;0.2),0.1,IF(AND(R2526&gt;=0.2,R2526&lt;0.3),0.2,IF(R2526&gt;0.3,0.3,)))),REFERENCIAS!$C:$D,2,0)*VLOOKUP($R$2,PONDERADORES!$A$11:$G$11,7,0)</f>
        <v>15</v>
      </c>
      <c r="AA2526" s="92"/>
      <c r="AB2526" s="95" t="e">
        <f t="shared" ca="1" si="155"/>
        <v>#REF!</v>
      </c>
      <c r="AC2526" s="23" t="e">
        <f ca="1">IF(AB2526&gt;REFERENCIAS!$C$62,REFERENCIAS!$B$62,IF(AND(AB2526&gt;=REFERENCIAS!$C$63,AB2526&lt;REFERENCIAS!$D$63),REFERENCIAS!$B$63,IF(AND(AB2526&gt;REFERENCIAS!$C$64,AB2526&lt;=REFERENCIAS!$D$64),REFERENCIAS!$B$64,IF(AND(AB2526&gt;=REFERENCIAS!$C$65,AB2526&lt;REFERENCIAS!$D$65),REFERENCIAS!$B$65, "Revisar"))))</f>
        <v>#REF!</v>
      </c>
      <c r="AD2526" s="94" t="e">
        <f ca="1">VLOOKUP(AC2526,REFERENCIAS!$B$62:$G$65,4,FALSE)</f>
        <v>#REF!</v>
      </c>
    </row>
    <row r="2527" spans="1:30" ht="17.25" x14ac:dyDescent="0.25">
      <c r="A2527" s="74"/>
      <c r="B2527" s="19"/>
      <c r="C2527" s="19"/>
      <c r="D2527" s="50"/>
      <c r="E2527" s="73"/>
      <c r="F2527" s="74"/>
      <c r="G2527" s="9"/>
      <c r="H2527" s="48"/>
      <c r="I2527" s="49">
        <f t="shared" ca="1" si="153"/>
        <v>2022</v>
      </c>
      <c r="J2527" s="22">
        <f t="shared" ca="1" si="152"/>
        <v>1</v>
      </c>
      <c r="K2527" s="19"/>
      <c r="L2527" s="73"/>
      <c r="M2527" s="74"/>
      <c r="N2527" s="19"/>
      <c r="O2527" s="73"/>
      <c r="P2527" s="82">
        <v>1</v>
      </c>
      <c r="Q2527" s="24">
        <v>1</v>
      </c>
      <c r="R2527" s="81">
        <f t="shared" si="154"/>
        <v>1</v>
      </c>
      <c r="S2527" s="87"/>
      <c r="T2527" s="19"/>
      <c r="U2527" s="25"/>
      <c r="V2527" s="25"/>
      <c r="W2527" s="81"/>
      <c r="X2527" s="91" t="e">
        <f ca="1">+VLOOKUP(#REF!,REFERENCIAS!$C:$D,2,0)*VLOOKUP(#REF!,PONDERADORES!A:P,IF(AND(INFORMACION!$T2527='REFERENCIAS RIESGO'!$C$36,INFORMACION!$F2527=REFERENCIAS!$C$24),16,IF(INFORMACION!$T2527='REFERENCIAS RIESGO'!$C$36,13,IF(INFORMACION!$F2527=REFERENCIAS!$C$24,10,7))),0)+VLOOKUP(K2527,REFERENCIAS!$C:$D,2,0)*VLOOKUP($K$2,PONDERADORES!A:P,IF(AND(INFORMACION!$T2527='REFERENCIAS RIESGO'!$C$36,INFORMACION!$F2527=REFERENCIAS!$C$24),16,IF(INFORMACION!$T2527='REFERENCIAS RIESGO'!$C$36,13,IF(INFORMACION!$F2527=REFERENCIAS!$C$24,10,7))),0)+VLOOKUP(L2527,REFERENCIAS!$C:$D,2,0)*VLOOKUP($L$2,PONDERADORES!A:P,IF(AND(INFORMACION!$T2527='REFERENCIAS RIESGO'!$C$36,INFORMACION!$F2527=REFERENCIAS!$C$24),16,IF(INFORMACION!$T2527='REFERENCIAS RIESGO'!$C$36,13,IF(INFORMACION!$F2527=REFERENCIAS!$C$24,10,7))),0)+VLOOKUP(F2527,REFERENCIAS!$C:$D,2,0)*VLOOKUP($F$2,PONDERADORES!A:P,IF(AND(INFORMACION!$T2527='REFERENCIAS RIESGO'!$C$36,INFORMACION!$F2527=REFERENCIAS!$C$24),16,IF(INFORMACION!$T2527='REFERENCIAS RIESGO'!$C$36,13,IF(INFORMACION!$F2527=REFERENCIAS!$C$24,10,7))),0)+VLOOKUP(T2527,REFERENCIAS!$C:$D,2,0)*VLOOKUP($T$2,PONDERADORES!A:P,IF(AND(INFORMACION!$T2527='REFERENCIAS RIESGO'!$C$36,INFORMACION!$F2527=REFERENCIAS!$C$24),16,IF(INFORMACION!$T2527='REFERENCIAS RIESGO'!$C$36,13,IF(INFORMACION!$F2527=REFERENCIAS!$C$24,10,7))),0)+VLOOKUP(IF(J2527&lt;=0.2,0.2,IF(AND(J2527&gt;0.2,J2527&lt;=0.4),0.4,IF(AND(J2527&gt;0.4,J2527&lt;=0.6),0.6,IF(AND(J2527&gt;0.6,J2527&lt;=0.8),0.8,IF(AND(J2527&gt;0.8,J2527&lt;=1),1))))),REFERENCIAS!$C:$D,2,0)*VLOOKUP($J$2,PONDERADORES!A:P,IF(AND(INFORMACION!$T2527='REFERENCIAS RIESGO'!$C$36,INFORMACION!$F2527=REFERENCIAS!$C$24),16,IF(INFORMACION!$T2527='REFERENCIAS RIESGO'!$C$36,13,IF(INFORMACION!$F2527=REFERENCIAS!$C$24,10,7))),0)</f>
        <v>#REF!</v>
      </c>
      <c r="Y2527" s="68">
        <f>+VLOOKUP(M2527,REFERENCIAS!$C:$D,2,0)*VLOOKUP($M$2,PONDERADORES!$A$7:$G$9,7,0)+VLOOKUP(N2527,REFERENCIAS!$C:$D,2,0)*VLOOKUP($N$2,PONDERADORES!$A$7:$G$9,7,0)+VLOOKUP(O2527,REFERENCIAS!$C:$D,2,0)*VLOOKUP($O$2,PONDERADORES!$A$7:$G$9,7,0)</f>
        <v>0.2</v>
      </c>
      <c r="Z2527" s="2">
        <f>+VLOOKUP(IF(R2527&lt;0.1,0,IF(AND(R2527&gt;=0.1,R2527&lt;0.2),0.1,IF(AND(R2527&gt;=0.2,R2527&lt;0.3),0.2,IF(R2527&gt;0.3,0.3,)))),REFERENCIAS!$C:$D,2,0)*VLOOKUP($R$2,PONDERADORES!$A$11:$G$11,7,0)</f>
        <v>15</v>
      </c>
      <c r="AA2527" s="92"/>
      <c r="AB2527" s="95" t="e">
        <f t="shared" ca="1" si="155"/>
        <v>#REF!</v>
      </c>
      <c r="AC2527" s="23" t="e">
        <f ca="1">IF(AB2527&gt;REFERENCIAS!$C$62,REFERENCIAS!$B$62,IF(AND(AB2527&gt;=REFERENCIAS!$C$63,AB2527&lt;REFERENCIAS!$D$63),REFERENCIAS!$B$63,IF(AND(AB2527&gt;REFERENCIAS!$C$64,AB2527&lt;=REFERENCIAS!$D$64),REFERENCIAS!$B$64,IF(AND(AB2527&gt;=REFERENCIAS!$C$65,AB2527&lt;REFERENCIAS!$D$65),REFERENCIAS!$B$65, "Revisar"))))</f>
        <v>#REF!</v>
      </c>
      <c r="AD2527" s="94" t="e">
        <f ca="1">VLOOKUP(AC2527,REFERENCIAS!$B$62:$G$65,4,FALSE)</f>
        <v>#REF!</v>
      </c>
    </row>
    <row r="2528" spans="1:30" ht="17.25" x14ac:dyDescent="0.25">
      <c r="A2528" s="74"/>
      <c r="B2528" s="19"/>
      <c r="C2528" s="19"/>
      <c r="D2528" s="50"/>
      <c r="E2528" s="73"/>
      <c r="F2528" s="74"/>
      <c r="G2528" s="9"/>
      <c r="H2528" s="48"/>
      <c r="I2528" s="49">
        <f t="shared" ca="1" si="153"/>
        <v>2022</v>
      </c>
      <c r="J2528" s="22">
        <f t="shared" ca="1" si="152"/>
        <v>1</v>
      </c>
      <c r="K2528" s="19"/>
      <c r="L2528" s="73"/>
      <c r="M2528" s="74"/>
      <c r="N2528" s="19"/>
      <c r="O2528" s="73"/>
      <c r="P2528" s="82">
        <v>1</v>
      </c>
      <c r="Q2528" s="24">
        <v>1</v>
      </c>
      <c r="R2528" s="81">
        <f t="shared" si="154"/>
        <v>1</v>
      </c>
      <c r="S2528" s="87"/>
      <c r="T2528" s="19"/>
      <c r="U2528" s="25"/>
      <c r="V2528" s="25"/>
      <c r="W2528" s="81"/>
      <c r="X2528" s="91" t="e">
        <f ca="1">+VLOOKUP(#REF!,REFERENCIAS!$C:$D,2,0)*VLOOKUP(#REF!,PONDERADORES!A:P,IF(AND(INFORMACION!$T2528='REFERENCIAS RIESGO'!$C$36,INFORMACION!$F2528=REFERENCIAS!$C$24),16,IF(INFORMACION!$T2528='REFERENCIAS RIESGO'!$C$36,13,IF(INFORMACION!$F2528=REFERENCIAS!$C$24,10,7))),0)+VLOOKUP(K2528,REFERENCIAS!$C:$D,2,0)*VLOOKUP($K$2,PONDERADORES!A:P,IF(AND(INFORMACION!$T2528='REFERENCIAS RIESGO'!$C$36,INFORMACION!$F2528=REFERENCIAS!$C$24),16,IF(INFORMACION!$T2528='REFERENCIAS RIESGO'!$C$36,13,IF(INFORMACION!$F2528=REFERENCIAS!$C$24,10,7))),0)+VLOOKUP(L2528,REFERENCIAS!$C:$D,2,0)*VLOOKUP($L$2,PONDERADORES!A:P,IF(AND(INFORMACION!$T2528='REFERENCIAS RIESGO'!$C$36,INFORMACION!$F2528=REFERENCIAS!$C$24),16,IF(INFORMACION!$T2528='REFERENCIAS RIESGO'!$C$36,13,IF(INFORMACION!$F2528=REFERENCIAS!$C$24,10,7))),0)+VLOOKUP(F2528,REFERENCIAS!$C:$D,2,0)*VLOOKUP($F$2,PONDERADORES!A:P,IF(AND(INFORMACION!$T2528='REFERENCIAS RIESGO'!$C$36,INFORMACION!$F2528=REFERENCIAS!$C$24),16,IF(INFORMACION!$T2528='REFERENCIAS RIESGO'!$C$36,13,IF(INFORMACION!$F2528=REFERENCIAS!$C$24,10,7))),0)+VLOOKUP(T2528,REFERENCIAS!$C:$D,2,0)*VLOOKUP($T$2,PONDERADORES!A:P,IF(AND(INFORMACION!$T2528='REFERENCIAS RIESGO'!$C$36,INFORMACION!$F2528=REFERENCIAS!$C$24),16,IF(INFORMACION!$T2528='REFERENCIAS RIESGO'!$C$36,13,IF(INFORMACION!$F2528=REFERENCIAS!$C$24,10,7))),0)+VLOOKUP(IF(J2528&lt;=0.2,0.2,IF(AND(J2528&gt;0.2,J2528&lt;=0.4),0.4,IF(AND(J2528&gt;0.4,J2528&lt;=0.6),0.6,IF(AND(J2528&gt;0.6,J2528&lt;=0.8),0.8,IF(AND(J2528&gt;0.8,J2528&lt;=1),1))))),REFERENCIAS!$C:$D,2,0)*VLOOKUP($J$2,PONDERADORES!A:P,IF(AND(INFORMACION!$T2528='REFERENCIAS RIESGO'!$C$36,INFORMACION!$F2528=REFERENCIAS!$C$24),16,IF(INFORMACION!$T2528='REFERENCIAS RIESGO'!$C$36,13,IF(INFORMACION!$F2528=REFERENCIAS!$C$24,10,7))),0)</f>
        <v>#REF!</v>
      </c>
      <c r="Y2528" s="68">
        <f>+VLOOKUP(M2528,REFERENCIAS!$C:$D,2,0)*VLOOKUP($M$2,PONDERADORES!$A$7:$G$9,7,0)+VLOOKUP(N2528,REFERENCIAS!$C:$D,2,0)*VLOOKUP($N$2,PONDERADORES!$A$7:$G$9,7,0)+VLOOKUP(O2528,REFERENCIAS!$C:$D,2,0)*VLOOKUP($O$2,PONDERADORES!$A$7:$G$9,7,0)</f>
        <v>0.2</v>
      </c>
      <c r="Z2528" s="2">
        <f>+VLOOKUP(IF(R2528&lt;0.1,0,IF(AND(R2528&gt;=0.1,R2528&lt;0.2),0.1,IF(AND(R2528&gt;=0.2,R2528&lt;0.3),0.2,IF(R2528&gt;0.3,0.3,)))),REFERENCIAS!$C:$D,2,0)*VLOOKUP($R$2,PONDERADORES!$A$11:$G$11,7,0)</f>
        <v>15</v>
      </c>
      <c r="AA2528" s="92"/>
      <c r="AB2528" s="95" t="e">
        <f t="shared" ca="1" si="155"/>
        <v>#REF!</v>
      </c>
      <c r="AC2528" s="23" t="e">
        <f ca="1">IF(AB2528&gt;REFERENCIAS!$C$62,REFERENCIAS!$B$62,IF(AND(AB2528&gt;=REFERENCIAS!$C$63,AB2528&lt;REFERENCIAS!$D$63),REFERENCIAS!$B$63,IF(AND(AB2528&gt;REFERENCIAS!$C$64,AB2528&lt;=REFERENCIAS!$D$64),REFERENCIAS!$B$64,IF(AND(AB2528&gt;=REFERENCIAS!$C$65,AB2528&lt;REFERENCIAS!$D$65),REFERENCIAS!$B$65, "Revisar"))))</f>
        <v>#REF!</v>
      </c>
      <c r="AD2528" s="94" t="e">
        <f ca="1">VLOOKUP(AC2528,REFERENCIAS!$B$62:$G$65,4,FALSE)</f>
        <v>#REF!</v>
      </c>
    </row>
    <row r="2529" spans="1:30" ht="17.25" x14ac:dyDescent="0.25">
      <c r="A2529" s="74"/>
      <c r="B2529" s="19"/>
      <c r="C2529" s="19"/>
      <c r="D2529" s="50"/>
      <c r="E2529" s="73"/>
      <c r="F2529" s="74"/>
      <c r="G2529" s="9"/>
      <c r="H2529" s="48"/>
      <c r="I2529" s="49">
        <f t="shared" ca="1" si="153"/>
        <v>2022</v>
      </c>
      <c r="J2529" s="22">
        <f t="shared" ca="1" si="152"/>
        <v>1</v>
      </c>
      <c r="K2529" s="19"/>
      <c r="L2529" s="73"/>
      <c r="M2529" s="74"/>
      <c r="N2529" s="19"/>
      <c r="O2529" s="73"/>
      <c r="P2529" s="82">
        <v>1</v>
      </c>
      <c r="Q2529" s="24">
        <v>1</v>
      </c>
      <c r="R2529" s="81">
        <f t="shared" si="154"/>
        <v>1</v>
      </c>
      <c r="S2529" s="87"/>
      <c r="T2529" s="19"/>
      <c r="U2529" s="25"/>
      <c r="V2529" s="25"/>
      <c r="W2529" s="81"/>
      <c r="X2529" s="91" t="e">
        <f ca="1">+VLOOKUP(#REF!,REFERENCIAS!$C:$D,2,0)*VLOOKUP(#REF!,PONDERADORES!A:P,IF(AND(INFORMACION!$T2529='REFERENCIAS RIESGO'!$C$36,INFORMACION!$F2529=REFERENCIAS!$C$24),16,IF(INFORMACION!$T2529='REFERENCIAS RIESGO'!$C$36,13,IF(INFORMACION!$F2529=REFERENCIAS!$C$24,10,7))),0)+VLOOKUP(K2529,REFERENCIAS!$C:$D,2,0)*VLOOKUP($K$2,PONDERADORES!A:P,IF(AND(INFORMACION!$T2529='REFERENCIAS RIESGO'!$C$36,INFORMACION!$F2529=REFERENCIAS!$C$24),16,IF(INFORMACION!$T2529='REFERENCIAS RIESGO'!$C$36,13,IF(INFORMACION!$F2529=REFERENCIAS!$C$24,10,7))),0)+VLOOKUP(L2529,REFERENCIAS!$C:$D,2,0)*VLOOKUP($L$2,PONDERADORES!A:P,IF(AND(INFORMACION!$T2529='REFERENCIAS RIESGO'!$C$36,INFORMACION!$F2529=REFERENCIAS!$C$24),16,IF(INFORMACION!$T2529='REFERENCIAS RIESGO'!$C$36,13,IF(INFORMACION!$F2529=REFERENCIAS!$C$24,10,7))),0)+VLOOKUP(F2529,REFERENCIAS!$C:$D,2,0)*VLOOKUP($F$2,PONDERADORES!A:P,IF(AND(INFORMACION!$T2529='REFERENCIAS RIESGO'!$C$36,INFORMACION!$F2529=REFERENCIAS!$C$24),16,IF(INFORMACION!$T2529='REFERENCIAS RIESGO'!$C$36,13,IF(INFORMACION!$F2529=REFERENCIAS!$C$24,10,7))),0)+VLOOKUP(T2529,REFERENCIAS!$C:$D,2,0)*VLOOKUP($T$2,PONDERADORES!A:P,IF(AND(INFORMACION!$T2529='REFERENCIAS RIESGO'!$C$36,INFORMACION!$F2529=REFERENCIAS!$C$24),16,IF(INFORMACION!$T2529='REFERENCIAS RIESGO'!$C$36,13,IF(INFORMACION!$F2529=REFERENCIAS!$C$24,10,7))),0)+VLOOKUP(IF(J2529&lt;=0.2,0.2,IF(AND(J2529&gt;0.2,J2529&lt;=0.4),0.4,IF(AND(J2529&gt;0.4,J2529&lt;=0.6),0.6,IF(AND(J2529&gt;0.6,J2529&lt;=0.8),0.8,IF(AND(J2529&gt;0.8,J2529&lt;=1),1))))),REFERENCIAS!$C:$D,2,0)*VLOOKUP($J$2,PONDERADORES!A:P,IF(AND(INFORMACION!$T2529='REFERENCIAS RIESGO'!$C$36,INFORMACION!$F2529=REFERENCIAS!$C$24),16,IF(INFORMACION!$T2529='REFERENCIAS RIESGO'!$C$36,13,IF(INFORMACION!$F2529=REFERENCIAS!$C$24,10,7))),0)</f>
        <v>#REF!</v>
      </c>
      <c r="Y2529" s="68">
        <f>+VLOOKUP(M2529,REFERENCIAS!$C:$D,2,0)*VLOOKUP($M$2,PONDERADORES!$A$7:$G$9,7,0)+VLOOKUP(N2529,REFERENCIAS!$C:$D,2,0)*VLOOKUP($N$2,PONDERADORES!$A$7:$G$9,7,0)+VLOOKUP(O2529,REFERENCIAS!$C:$D,2,0)*VLOOKUP($O$2,PONDERADORES!$A$7:$G$9,7,0)</f>
        <v>0.2</v>
      </c>
      <c r="Z2529" s="2">
        <f>+VLOOKUP(IF(R2529&lt;0.1,0,IF(AND(R2529&gt;=0.1,R2529&lt;0.2),0.1,IF(AND(R2529&gt;=0.2,R2529&lt;0.3),0.2,IF(R2529&gt;0.3,0.3,)))),REFERENCIAS!$C:$D,2,0)*VLOOKUP($R$2,PONDERADORES!$A$11:$G$11,7,0)</f>
        <v>15</v>
      </c>
      <c r="AA2529" s="92"/>
      <c r="AB2529" s="95" t="e">
        <f t="shared" ca="1" si="155"/>
        <v>#REF!</v>
      </c>
      <c r="AC2529" s="23" t="e">
        <f ca="1">IF(AB2529&gt;REFERENCIAS!$C$62,REFERENCIAS!$B$62,IF(AND(AB2529&gt;=REFERENCIAS!$C$63,AB2529&lt;REFERENCIAS!$D$63),REFERENCIAS!$B$63,IF(AND(AB2529&gt;REFERENCIAS!$C$64,AB2529&lt;=REFERENCIAS!$D$64),REFERENCIAS!$B$64,IF(AND(AB2529&gt;=REFERENCIAS!$C$65,AB2529&lt;REFERENCIAS!$D$65),REFERENCIAS!$B$65, "Revisar"))))</f>
        <v>#REF!</v>
      </c>
      <c r="AD2529" s="94" t="e">
        <f ca="1">VLOOKUP(AC2529,REFERENCIAS!$B$62:$G$65,4,FALSE)</f>
        <v>#REF!</v>
      </c>
    </row>
    <row r="2530" spans="1:30" ht="17.25" x14ac:dyDescent="0.25">
      <c r="A2530" s="74"/>
      <c r="B2530" s="19"/>
      <c r="C2530" s="19"/>
      <c r="D2530" s="50"/>
      <c r="E2530" s="73"/>
      <c r="F2530" s="74"/>
      <c r="G2530" s="9"/>
      <c r="H2530" s="48"/>
      <c r="I2530" s="49">
        <f t="shared" ca="1" si="153"/>
        <v>2022</v>
      </c>
      <c r="J2530" s="22">
        <f t="shared" ca="1" si="152"/>
        <v>1</v>
      </c>
      <c r="K2530" s="19"/>
      <c r="L2530" s="73"/>
      <c r="M2530" s="74"/>
      <c r="N2530" s="19"/>
      <c r="O2530" s="73"/>
      <c r="P2530" s="82">
        <v>1</v>
      </c>
      <c r="Q2530" s="24">
        <v>1</v>
      </c>
      <c r="R2530" s="81">
        <f t="shared" si="154"/>
        <v>1</v>
      </c>
      <c r="S2530" s="87"/>
      <c r="T2530" s="19"/>
      <c r="U2530" s="25"/>
      <c r="V2530" s="25"/>
      <c r="W2530" s="81"/>
      <c r="X2530" s="91" t="e">
        <f ca="1">+VLOOKUP(#REF!,REFERENCIAS!$C:$D,2,0)*VLOOKUP(#REF!,PONDERADORES!A:P,IF(AND(INFORMACION!$T2530='REFERENCIAS RIESGO'!$C$36,INFORMACION!$F2530=REFERENCIAS!$C$24),16,IF(INFORMACION!$T2530='REFERENCIAS RIESGO'!$C$36,13,IF(INFORMACION!$F2530=REFERENCIAS!$C$24,10,7))),0)+VLOOKUP(K2530,REFERENCIAS!$C:$D,2,0)*VLOOKUP($K$2,PONDERADORES!A:P,IF(AND(INFORMACION!$T2530='REFERENCIAS RIESGO'!$C$36,INFORMACION!$F2530=REFERENCIAS!$C$24),16,IF(INFORMACION!$T2530='REFERENCIAS RIESGO'!$C$36,13,IF(INFORMACION!$F2530=REFERENCIAS!$C$24,10,7))),0)+VLOOKUP(L2530,REFERENCIAS!$C:$D,2,0)*VLOOKUP($L$2,PONDERADORES!A:P,IF(AND(INFORMACION!$T2530='REFERENCIAS RIESGO'!$C$36,INFORMACION!$F2530=REFERENCIAS!$C$24),16,IF(INFORMACION!$T2530='REFERENCIAS RIESGO'!$C$36,13,IF(INFORMACION!$F2530=REFERENCIAS!$C$24,10,7))),0)+VLOOKUP(F2530,REFERENCIAS!$C:$D,2,0)*VLOOKUP($F$2,PONDERADORES!A:P,IF(AND(INFORMACION!$T2530='REFERENCIAS RIESGO'!$C$36,INFORMACION!$F2530=REFERENCIAS!$C$24),16,IF(INFORMACION!$T2530='REFERENCIAS RIESGO'!$C$36,13,IF(INFORMACION!$F2530=REFERENCIAS!$C$24,10,7))),0)+VLOOKUP(T2530,REFERENCIAS!$C:$D,2,0)*VLOOKUP($T$2,PONDERADORES!A:P,IF(AND(INFORMACION!$T2530='REFERENCIAS RIESGO'!$C$36,INFORMACION!$F2530=REFERENCIAS!$C$24),16,IF(INFORMACION!$T2530='REFERENCIAS RIESGO'!$C$36,13,IF(INFORMACION!$F2530=REFERENCIAS!$C$24,10,7))),0)+VLOOKUP(IF(J2530&lt;=0.2,0.2,IF(AND(J2530&gt;0.2,J2530&lt;=0.4),0.4,IF(AND(J2530&gt;0.4,J2530&lt;=0.6),0.6,IF(AND(J2530&gt;0.6,J2530&lt;=0.8),0.8,IF(AND(J2530&gt;0.8,J2530&lt;=1),1))))),REFERENCIAS!$C:$D,2,0)*VLOOKUP($J$2,PONDERADORES!A:P,IF(AND(INFORMACION!$T2530='REFERENCIAS RIESGO'!$C$36,INFORMACION!$F2530=REFERENCIAS!$C$24),16,IF(INFORMACION!$T2530='REFERENCIAS RIESGO'!$C$36,13,IF(INFORMACION!$F2530=REFERENCIAS!$C$24,10,7))),0)</f>
        <v>#REF!</v>
      </c>
      <c r="Y2530" s="68">
        <f>+VLOOKUP(M2530,REFERENCIAS!$C:$D,2,0)*VLOOKUP($M$2,PONDERADORES!$A$7:$G$9,7,0)+VLOOKUP(N2530,REFERENCIAS!$C:$D,2,0)*VLOOKUP($N$2,PONDERADORES!$A$7:$G$9,7,0)+VLOOKUP(O2530,REFERENCIAS!$C:$D,2,0)*VLOOKUP($O$2,PONDERADORES!$A$7:$G$9,7,0)</f>
        <v>0.2</v>
      </c>
      <c r="Z2530" s="2">
        <f>+VLOOKUP(IF(R2530&lt;0.1,0,IF(AND(R2530&gt;=0.1,R2530&lt;0.2),0.1,IF(AND(R2530&gt;=0.2,R2530&lt;0.3),0.2,IF(R2530&gt;0.3,0.3,)))),REFERENCIAS!$C:$D,2,0)*VLOOKUP($R$2,PONDERADORES!$A$11:$G$11,7,0)</f>
        <v>15</v>
      </c>
      <c r="AA2530" s="92"/>
      <c r="AB2530" s="95" t="e">
        <f t="shared" ca="1" si="155"/>
        <v>#REF!</v>
      </c>
      <c r="AC2530" s="23" t="e">
        <f ca="1">IF(AB2530&gt;REFERENCIAS!$C$62,REFERENCIAS!$B$62,IF(AND(AB2530&gt;=REFERENCIAS!$C$63,AB2530&lt;REFERENCIAS!$D$63),REFERENCIAS!$B$63,IF(AND(AB2530&gt;REFERENCIAS!$C$64,AB2530&lt;=REFERENCIAS!$D$64),REFERENCIAS!$B$64,IF(AND(AB2530&gt;=REFERENCIAS!$C$65,AB2530&lt;REFERENCIAS!$D$65),REFERENCIAS!$B$65, "Revisar"))))</f>
        <v>#REF!</v>
      </c>
      <c r="AD2530" s="94" t="e">
        <f ca="1">VLOOKUP(AC2530,REFERENCIAS!$B$62:$G$65,4,FALSE)</f>
        <v>#REF!</v>
      </c>
    </row>
    <row r="2531" spans="1:30" ht="17.25" x14ac:dyDescent="0.25">
      <c r="A2531" s="74"/>
      <c r="B2531" s="19"/>
      <c r="C2531" s="19"/>
      <c r="D2531" s="50"/>
      <c r="E2531" s="73"/>
      <c r="F2531" s="74"/>
      <c r="G2531" s="9"/>
      <c r="H2531" s="48"/>
      <c r="I2531" s="49">
        <f t="shared" ca="1" si="153"/>
        <v>2022</v>
      </c>
      <c r="J2531" s="22">
        <f t="shared" ca="1" si="152"/>
        <v>1</v>
      </c>
      <c r="K2531" s="19"/>
      <c r="L2531" s="73"/>
      <c r="M2531" s="74"/>
      <c r="N2531" s="19"/>
      <c r="O2531" s="73"/>
      <c r="P2531" s="82">
        <v>1</v>
      </c>
      <c r="Q2531" s="24">
        <v>1</v>
      </c>
      <c r="R2531" s="81">
        <f t="shared" si="154"/>
        <v>1</v>
      </c>
      <c r="S2531" s="87"/>
      <c r="T2531" s="19"/>
      <c r="U2531" s="25"/>
      <c r="V2531" s="25"/>
      <c r="W2531" s="81"/>
      <c r="X2531" s="91" t="e">
        <f ca="1">+VLOOKUP(#REF!,REFERENCIAS!$C:$D,2,0)*VLOOKUP(#REF!,PONDERADORES!A:P,IF(AND(INFORMACION!$T2531='REFERENCIAS RIESGO'!$C$36,INFORMACION!$F2531=REFERENCIAS!$C$24),16,IF(INFORMACION!$T2531='REFERENCIAS RIESGO'!$C$36,13,IF(INFORMACION!$F2531=REFERENCIAS!$C$24,10,7))),0)+VLOOKUP(K2531,REFERENCIAS!$C:$D,2,0)*VLOOKUP($K$2,PONDERADORES!A:P,IF(AND(INFORMACION!$T2531='REFERENCIAS RIESGO'!$C$36,INFORMACION!$F2531=REFERENCIAS!$C$24),16,IF(INFORMACION!$T2531='REFERENCIAS RIESGO'!$C$36,13,IF(INFORMACION!$F2531=REFERENCIAS!$C$24,10,7))),0)+VLOOKUP(L2531,REFERENCIAS!$C:$D,2,0)*VLOOKUP($L$2,PONDERADORES!A:P,IF(AND(INFORMACION!$T2531='REFERENCIAS RIESGO'!$C$36,INFORMACION!$F2531=REFERENCIAS!$C$24),16,IF(INFORMACION!$T2531='REFERENCIAS RIESGO'!$C$36,13,IF(INFORMACION!$F2531=REFERENCIAS!$C$24,10,7))),0)+VLOOKUP(F2531,REFERENCIAS!$C:$D,2,0)*VLOOKUP($F$2,PONDERADORES!A:P,IF(AND(INFORMACION!$T2531='REFERENCIAS RIESGO'!$C$36,INFORMACION!$F2531=REFERENCIAS!$C$24),16,IF(INFORMACION!$T2531='REFERENCIAS RIESGO'!$C$36,13,IF(INFORMACION!$F2531=REFERENCIAS!$C$24,10,7))),0)+VLOOKUP(T2531,REFERENCIAS!$C:$D,2,0)*VLOOKUP($T$2,PONDERADORES!A:P,IF(AND(INFORMACION!$T2531='REFERENCIAS RIESGO'!$C$36,INFORMACION!$F2531=REFERENCIAS!$C$24),16,IF(INFORMACION!$T2531='REFERENCIAS RIESGO'!$C$36,13,IF(INFORMACION!$F2531=REFERENCIAS!$C$24,10,7))),0)+VLOOKUP(IF(J2531&lt;=0.2,0.2,IF(AND(J2531&gt;0.2,J2531&lt;=0.4),0.4,IF(AND(J2531&gt;0.4,J2531&lt;=0.6),0.6,IF(AND(J2531&gt;0.6,J2531&lt;=0.8),0.8,IF(AND(J2531&gt;0.8,J2531&lt;=1),1))))),REFERENCIAS!$C:$D,2,0)*VLOOKUP($J$2,PONDERADORES!A:P,IF(AND(INFORMACION!$T2531='REFERENCIAS RIESGO'!$C$36,INFORMACION!$F2531=REFERENCIAS!$C$24),16,IF(INFORMACION!$T2531='REFERENCIAS RIESGO'!$C$36,13,IF(INFORMACION!$F2531=REFERENCIAS!$C$24,10,7))),0)</f>
        <v>#REF!</v>
      </c>
      <c r="Y2531" s="68">
        <f>+VLOOKUP(M2531,REFERENCIAS!$C:$D,2,0)*VLOOKUP($M$2,PONDERADORES!$A$7:$G$9,7,0)+VLOOKUP(N2531,REFERENCIAS!$C:$D,2,0)*VLOOKUP($N$2,PONDERADORES!$A$7:$G$9,7,0)+VLOOKUP(O2531,REFERENCIAS!$C:$D,2,0)*VLOOKUP($O$2,PONDERADORES!$A$7:$G$9,7,0)</f>
        <v>0.2</v>
      </c>
      <c r="Z2531" s="2">
        <f>+VLOOKUP(IF(R2531&lt;0.1,0,IF(AND(R2531&gt;=0.1,R2531&lt;0.2),0.1,IF(AND(R2531&gt;=0.2,R2531&lt;0.3),0.2,IF(R2531&gt;0.3,0.3,)))),REFERENCIAS!$C:$D,2,0)*VLOOKUP($R$2,PONDERADORES!$A$11:$G$11,7,0)</f>
        <v>15</v>
      </c>
      <c r="AA2531" s="92"/>
      <c r="AB2531" s="95" t="e">
        <f t="shared" ca="1" si="155"/>
        <v>#REF!</v>
      </c>
      <c r="AC2531" s="23" t="e">
        <f ca="1">IF(AB2531&gt;REFERENCIAS!$C$62,REFERENCIAS!$B$62,IF(AND(AB2531&gt;=REFERENCIAS!$C$63,AB2531&lt;REFERENCIAS!$D$63),REFERENCIAS!$B$63,IF(AND(AB2531&gt;REFERENCIAS!$C$64,AB2531&lt;=REFERENCIAS!$D$64),REFERENCIAS!$B$64,IF(AND(AB2531&gt;=REFERENCIAS!$C$65,AB2531&lt;REFERENCIAS!$D$65),REFERENCIAS!$B$65, "Revisar"))))</f>
        <v>#REF!</v>
      </c>
      <c r="AD2531" s="94" t="e">
        <f ca="1">VLOOKUP(AC2531,REFERENCIAS!$B$62:$G$65,4,FALSE)</f>
        <v>#REF!</v>
      </c>
    </row>
    <row r="2532" spans="1:30" ht="17.25" x14ac:dyDescent="0.25">
      <c r="A2532" s="74"/>
      <c r="B2532" s="19"/>
      <c r="C2532" s="19"/>
      <c r="D2532" s="50"/>
      <c r="E2532" s="73"/>
      <c r="F2532" s="74"/>
      <c r="G2532" s="9"/>
      <c r="H2532" s="48"/>
      <c r="I2532" s="49">
        <f t="shared" ca="1" si="153"/>
        <v>2022</v>
      </c>
      <c r="J2532" s="22">
        <f t="shared" ca="1" si="152"/>
        <v>1</v>
      </c>
      <c r="K2532" s="19"/>
      <c r="L2532" s="73"/>
      <c r="M2532" s="74"/>
      <c r="N2532" s="19"/>
      <c r="O2532" s="73"/>
      <c r="P2532" s="82">
        <v>1</v>
      </c>
      <c r="Q2532" s="24">
        <v>1</v>
      </c>
      <c r="R2532" s="81">
        <f t="shared" si="154"/>
        <v>1</v>
      </c>
      <c r="S2532" s="87"/>
      <c r="T2532" s="19"/>
      <c r="U2532" s="25"/>
      <c r="V2532" s="25"/>
      <c r="W2532" s="81"/>
      <c r="X2532" s="91" t="e">
        <f ca="1">+VLOOKUP(#REF!,REFERENCIAS!$C:$D,2,0)*VLOOKUP(#REF!,PONDERADORES!A:P,IF(AND(INFORMACION!$T2532='REFERENCIAS RIESGO'!$C$36,INFORMACION!$F2532=REFERENCIAS!$C$24),16,IF(INFORMACION!$T2532='REFERENCIAS RIESGO'!$C$36,13,IF(INFORMACION!$F2532=REFERENCIAS!$C$24,10,7))),0)+VLOOKUP(K2532,REFERENCIAS!$C:$D,2,0)*VLOOKUP($K$2,PONDERADORES!A:P,IF(AND(INFORMACION!$T2532='REFERENCIAS RIESGO'!$C$36,INFORMACION!$F2532=REFERENCIAS!$C$24),16,IF(INFORMACION!$T2532='REFERENCIAS RIESGO'!$C$36,13,IF(INFORMACION!$F2532=REFERENCIAS!$C$24,10,7))),0)+VLOOKUP(L2532,REFERENCIAS!$C:$D,2,0)*VLOOKUP($L$2,PONDERADORES!A:P,IF(AND(INFORMACION!$T2532='REFERENCIAS RIESGO'!$C$36,INFORMACION!$F2532=REFERENCIAS!$C$24),16,IF(INFORMACION!$T2532='REFERENCIAS RIESGO'!$C$36,13,IF(INFORMACION!$F2532=REFERENCIAS!$C$24,10,7))),0)+VLOOKUP(F2532,REFERENCIAS!$C:$D,2,0)*VLOOKUP($F$2,PONDERADORES!A:P,IF(AND(INFORMACION!$T2532='REFERENCIAS RIESGO'!$C$36,INFORMACION!$F2532=REFERENCIAS!$C$24),16,IF(INFORMACION!$T2532='REFERENCIAS RIESGO'!$C$36,13,IF(INFORMACION!$F2532=REFERENCIAS!$C$24,10,7))),0)+VLOOKUP(T2532,REFERENCIAS!$C:$D,2,0)*VLOOKUP($T$2,PONDERADORES!A:P,IF(AND(INFORMACION!$T2532='REFERENCIAS RIESGO'!$C$36,INFORMACION!$F2532=REFERENCIAS!$C$24),16,IF(INFORMACION!$T2532='REFERENCIAS RIESGO'!$C$36,13,IF(INFORMACION!$F2532=REFERENCIAS!$C$24,10,7))),0)+VLOOKUP(IF(J2532&lt;=0.2,0.2,IF(AND(J2532&gt;0.2,J2532&lt;=0.4),0.4,IF(AND(J2532&gt;0.4,J2532&lt;=0.6),0.6,IF(AND(J2532&gt;0.6,J2532&lt;=0.8),0.8,IF(AND(J2532&gt;0.8,J2532&lt;=1),1))))),REFERENCIAS!$C:$D,2,0)*VLOOKUP($J$2,PONDERADORES!A:P,IF(AND(INFORMACION!$T2532='REFERENCIAS RIESGO'!$C$36,INFORMACION!$F2532=REFERENCIAS!$C$24),16,IF(INFORMACION!$T2532='REFERENCIAS RIESGO'!$C$36,13,IF(INFORMACION!$F2532=REFERENCIAS!$C$24,10,7))),0)</f>
        <v>#REF!</v>
      </c>
      <c r="Y2532" s="68">
        <f>+VLOOKUP(M2532,REFERENCIAS!$C:$D,2,0)*VLOOKUP($M$2,PONDERADORES!$A$7:$G$9,7,0)+VLOOKUP(N2532,REFERENCIAS!$C:$D,2,0)*VLOOKUP($N$2,PONDERADORES!$A$7:$G$9,7,0)+VLOOKUP(O2532,REFERENCIAS!$C:$D,2,0)*VLOOKUP($O$2,PONDERADORES!$A$7:$G$9,7,0)</f>
        <v>0.2</v>
      </c>
      <c r="Z2532" s="2">
        <f>+VLOOKUP(IF(R2532&lt;0.1,0,IF(AND(R2532&gt;=0.1,R2532&lt;0.2),0.1,IF(AND(R2532&gt;=0.2,R2532&lt;0.3),0.2,IF(R2532&gt;0.3,0.3,)))),REFERENCIAS!$C:$D,2,0)*VLOOKUP($R$2,PONDERADORES!$A$11:$G$11,7,0)</f>
        <v>15</v>
      </c>
      <c r="AA2532" s="92"/>
      <c r="AB2532" s="95" t="e">
        <f t="shared" ca="1" si="155"/>
        <v>#REF!</v>
      </c>
      <c r="AC2532" s="23" t="e">
        <f ca="1">IF(AB2532&gt;REFERENCIAS!$C$62,REFERENCIAS!$B$62,IF(AND(AB2532&gt;=REFERENCIAS!$C$63,AB2532&lt;REFERENCIAS!$D$63),REFERENCIAS!$B$63,IF(AND(AB2532&gt;REFERENCIAS!$C$64,AB2532&lt;=REFERENCIAS!$D$64),REFERENCIAS!$B$64,IF(AND(AB2532&gt;=REFERENCIAS!$C$65,AB2532&lt;REFERENCIAS!$D$65),REFERENCIAS!$B$65, "Revisar"))))</f>
        <v>#REF!</v>
      </c>
      <c r="AD2532" s="94" t="e">
        <f ca="1">VLOOKUP(AC2532,REFERENCIAS!$B$62:$G$65,4,FALSE)</f>
        <v>#REF!</v>
      </c>
    </row>
    <row r="2533" spans="1:30" ht="17.25" x14ac:dyDescent="0.25">
      <c r="A2533" s="74"/>
      <c r="B2533" s="19"/>
      <c r="C2533" s="19"/>
      <c r="D2533" s="50"/>
      <c r="E2533" s="73"/>
      <c r="F2533" s="74"/>
      <c r="G2533" s="9"/>
      <c r="H2533" s="48"/>
      <c r="I2533" s="49">
        <f t="shared" ca="1" si="153"/>
        <v>2022</v>
      </c>
      <c r="J2533" s="22">
        <f t="shared" ca="1" si="152"/>
        <v>1</v>
      </c>
      <c r="K2533" s="19"/>
      <c r="L2533" s="73"/>
      <c r="M2533" s="74"/>
      <c r="N2533" s="19"/>
      <c r="O2533" s="73"/>
      <c r="P2533" s="82">
        <v>1</v>
      </c>
      <c r="Q2533" s="24">
        <v>1</v>
      </c>
      <c r="R2533" s="81">
        <f t="shared" si="154"/>
        <v>1</v>
      </c>
      <c r="S2533" s="87"/>
      <c r="T2533" s="19"/>
      <c r="U2533" s="25"/>
      <c r="V2533" s="25"/>
      <c r="W2533" s="81"/>
      <c r="X2533" s="91" t="e">
        <f ca="1">+VLOOKUP(#REF!,REFERENCIAS!$C:$D,2,0)*VLOOKUP(#REF!,PONDERADORES!A:P,IF(AND(INFORMACION!$T2533='REFERENCIAS RIESGO'!$C$36,INFORMACION!$F2533=REFERENCIAS!$C$24),16,IF(INFORMACION!$T2533='REFERENCIAS RIESGO'!$C$36,13,IF(INFORMACION!$F2533=REFERENCIAS!$C$24,10,7))),0)+VLOOKUP(K2533,REFERENCIAS!$C:$D,2,0)*VLOOKUP($K$2,PONDERADORES!A:P,IF(AND(INFORMACION!$T2533='REFERENCIAS RIESGO'!$C$36,INFORMACION!$F2533=REFERENCIAS!$C$24),16,IF(INFORMACION!$T2533='REFERENCIAS RIESGO'!$C$36,13,IF(INFORMACION!$F2533=REFERENCIAS!$C$24,10,7))),0)+VLOOKUP(L2533,REFERENCIAS!$C:$D,2,0)*VLOOKUP($L$2,PONDERADORES!A:P,IF(AND(INFORMACION!$T2533='REFERENCIAS RIESGO'!$C$36,INFORMACION!$F2533=REFERENCIAS!$C$24),16,IF(INFORMACION!$T2533='REFERENCIAS RIESGO'!$C$36,13,IF(INFORMACION!$F2533=REFERENCIAS!$C$24,10,7))),0)+VLOOKUP(F2533,REFERENCIAS!$C:$D,2,0)*VLOOKUP($F$2,PONDERADORES!A:P,IF(AND(INFORMACION!$T2533='REFERENCIAS RIESGO'!$C$36,INFORMACION!$F2533=REFERENCIAS!$C$24),16,IF(INFORMACION!$T2533='REFERENCIAS RIESGO'!$C$36,13,IF(INFORMACION!$F2533=REFERENCIAS!$C$24,10,7))),0)+VLOOKUP(T2533,REFERENCIAS!$C:$D,2,0)*VLOOKUP($T$2,PONDERADORES!A:P,IF(AND(INFORMACION!$T2533='REFERENCIAS RIESGO'!$C$36,INFORMACION!$F2533=REFERENCIAS!$C$24),16,IF(INFORMACION!$T2533='REFERENCIAS RIESGO'!$C$36,13,IF(INFORMACION!$F2533=REFERENCIAS!$C$24,10,7))),0)+VLOOKUP(IF(J2533&lt;=0.2,0.2,IF(AND(J2533&gt;0.2,J2533&lt;=0.4),0.4,IF(AND(J2533&gt;0.4,J2533&lt;=0.6),0.6,IF(AND(J2533&gt;0.6,J2533&lt;=0.8),0.8,IF(AND(J2533&gt;0.8,J2533&lt;=1),1))))),REFERENCIAS!$C:$D,2,0)*VLOOKUP($J$2,PONDERADORES!A:P,IF(AND(INFORMACION!$T2533='REFERENCIAS RIESGO'!$C$36,INFORMACION!$F2533=REFERENCIAS!$C$24),16,IF(INFORMACION!$T2533='REFERENCIAS RIESGO'!$C$36,13,IF(INFORMACION!$F2533=REFERENCIAS!$C$24,10,7))),0)</f>
        <v>#REF!</v>
      </c>
      <c r="Y2533" s="68">
        <f>+VLOOKUP(M2533,REFERENCIAS!$C:$D,2,0)*VLOOKUP($M$2,PONDERADORES!$A$7:$G$9,7,0)+VLOOKUP(N2533,REFERENCIAS!$C:$D,2,0)*VLOOKUP($N$2,PONDERADORES!$A$7:$G$9,7,0)+VLOOKUP(O2533,REFERENCIAS!$C:$D,2,0)*VLOOKUP($O$2,PONDERADORES!$A$7:$G$9,7,0)</f>
        <v>0.2</v>
      </c>
      <c r="Z2533" s="2">
        <f>+VLOOKUP(IF(R2533&lt;0.1,0,IF(AND(R2533&gt;=0.1,R2533&lt;0.2),0.1,IF(AND(R2533&gt;=0.2,R2533&lt;0.3),0.2,IF(R2533&gt;0.3,0.3,)))),REFERENCIAS!$C:$D,2,0)*VLOOKUP($R$2,PONDERADORES!$A$11:$G$11,7,0)</f>
        <v>15</v>
      </c>
      <c r="AA2533" s="92"/>
      <c r="AB2533" s="95" t="e">
        <f t="shared" ca="1" si="155"/>
        <v>#REF!</v>
      </c>
      <c r="AC2533" s="23" t="e">
        <f ca="1">IF(AB2533&gt;REFERENCIAS!$C$62,REFERENCIAS!$B$62,IF(AND(AB2533&gt;=REFERENCIAS!$C$63,AB2533&lt;REFERENCIAS!$D$63),REFERENCIAS!$B$63,IF(AND(AB2533&gt;REFERENCIAS!$C$64,AB2533&lt;=REFERENCIAS!$D$64),REFERENCIAS!$B$64,IF(AND(AB2533&gt;=REFERENCIAS!$C$65,AB2533&lt;REFERENCIAS!$D$65),REFERENCIAS!$B$65, "Revisar"))))</f>
        <v>#REF!</v>
      </c>
      <c r="AD2533" s="94" t="e">
        <f ca="1">VLOOKUP(AC2533,REFERENCIAS!$B$62:$G$65,4,FALSE)</f>
        <v>#REF!</v>
      </c>
    </row>
    <row r="2534" spans="1:30" ht="17.25" x14ac:dyDescent="0.25">
      <c r="A2534" s="74"/>
      <c r="B2534" s="19"/>
      <c r="C2534" s="19"/>
      <c r="D2534" s="50"/>
      <c r="E2534" s="73"/>
      <c r="F2534" s="74"/>
      <c r="G2534" s="9"/>
      <c r="H2534" s="48"/>
      <c r="I2534" s="49">
        <f t="shared" ca="1" si="153"/>
        <v>2022</v>
      </c>
      <c r="J2534" s="22">
        <f t="shared" ca="1" si="152"/>
        <v>1</v>
      </c>
      <c r="K2534" s="19"/>
      <c r="L2534" s="73"/>
      <c r="M2534" s="74"/>
      <c r="N2534" s="19"/>
      <c r="O2534" s="73"/>
      <c r="P2534" s="82">
        <v>1</v>
      </c>
      <c r="Q2534" s="24">
        <v>1</v>
      </c>
      <c r="R2534" s="81">
        <f t="shared" si="154"/>
        <v>1</v>
      </c>
      <c r="S2534" s="87"/>
      <c r="T2534" s="19"/>
      <c r="U2534" s="25"/>
      <c r="V2534" s="25"/>
      <c r="W2534" s="81"/>
      <c r="X2534" s="91" t="e">
        <f ca="1">+VLOOKUP(#REF!,REFERENCIAS!$C:$D,2,0)*VLOOKUP(#REF!,PONDERADORES!A:P,IF(AND(INFORMACION!$T2534='REFERENCIAS RIESGO'!$C$36,INFORMACION!$F2534=REFERENCIAS!$C$24),16,IF(INFORMACION!$T2534='REFERENCIAS RIESGO'!$C$36,13,IF(INFORMACION!$F2534=REFERENCIAS!$C$24,10,7))),0)+VLOOKUP(K2534,REFERENCIAS!$C:$D,2,0)*VLOOKUP($K$2,PONDERADORES!A:P,IF(AND(INFORMACION!$T2534='REFERENCIAS RIESGO'!$C$36,INFORMACION!$F2534=REFERENCIAS!$C$24),16,IF(INFORMACION!$T2534='REFERENCIAS RIESGO'!$C$36,13,IF(INFORMACION!$F2534=REFERENCIAS!$C$24,10,7))),0)+VLOOKUP(L2534,REFERENCIAS!$C:$D,2,0)*VLOOKUP($L$2,PONDERADORES!A:P,IF(AND(INFORMACION!$T2534='REFERENCIAS RIESGO'!$C$36,INFORMACION!$F2534=REFERENCIAS!$C$24),16,IF(INFORMACION!$T2534='REFERENCIAS RIESGO'!$C$36,13,IF(INFORMACION!$F2534=REFERENCIAS!$C$24,10,7))),0)+VLOOKUP(F2534,REFERENCIAS!$C:$D,2,0)*VLOOKUP($F$2,PONDERADORES!A:P,IF(AND(INFORMACION!$T2534='REFERENCIAS RIESGO'!$C$36,INFORMACION!$F2534=REFERENCIAS!$C$24),16,IF(INFORMACION!$T2534='REFERENCIAS RIESGO'!$C$36,13,IF(INFORMACION!$F2534=REFERENCIAS!$C$24,10,7))),0)+VLOOKUP(T2534,REFERENCIAS!$C:$D,2,0)*VLOOKUP($T$2,PONDERADORES!A:P,IF(AND(INFORMACION!$T2534='REFERENCIAS RIESGO'!$C$36,INFORMACION!$F2534=REFERENCIAS!$C$24),16,IF(INFORMACION!$T2534='REFERENCIAS RIESGO'!$C$36,13,IF(INFORMACION!$F2534=REFERENCIAS!$C$24,10,7))),0)+VLOOKUP(IF(J2534&lt;=0.2,0.2,IF(AND(J2534&gt;0.2,J2534&lt;=0.4),0.4,IF(AND(J2534&gt;0.4,J2534&lt;=0.6),0.6,IF(AND(J2534&gt;0.6,J2534&lt;=0.8),0.8,IF(AND(J2534&gt;0.8,J2534&lt;=1),1))))),REFERENCIAS!$C:$D,2,0)*VLOOKUP($J$2,PONDERADORES!A:P,IF(AND(INFORMACION!$T2534='REFERENCIAS RIESGO'!$C$36,INFORMACION!$F2534=REFERENCIAS!$C$24),16,IF(INFORMACION!$T2534='REFERENCIAS RIESGO'!$C$36,13,IF(INFORMACION!$F2534=REFERENCIAS!$C$24,10,7))),0)</f>
        <v>#REF!</v>
      </c>
      <c r="Y2534" s="68">
        <f>+VLOOKUP(M2534,REFERENCIAS!$C:$D,2,0)*VLOOKUP($M$2,PONDERADORES!$A$7:$G$9,7,0)+VLOOKUP(N2534,REFERENCIAS!$C:$D,2,0)*VLOOKUP($N$2,PONDERADORES!$A$7:$G$9,7,0)+VLOOKUP(O2534,REFERENCIAS!$C:$D,2,0)*VLOOKUP($O$2,PONDERADORES!$A$7:$G$9,7,0)</f>
        <v>0.2</v>
      </c>
      <c r="Z2534" s="2">
        <f>+VLOOKUP(IF(R2534&lt;0.1,0,IF(AND(R2534&gt;=0.1,R2534&lt;0.2),0.1,IF(AND(R2534&gt;=0.2,R2534&lt;0.3),0.2,IF(R2534&gt;0.3,0.3,)))),REFERENCIAS!$C:$D,2,0)*VLOOKUP($R$2,PONDERADORES!$A$11:$G$11,7,0)</f>
        <v>15</v>
      </c>
      <c r="AA2534" s="92"/>
      <c r="AB2534" s="95" t="e">
        <f t="shared" ca="1" si="155"/>
        <v>#REF!</v>
      </c>
      <c r="AC2534" s="23" t="e">
        <f ca="1">IF(AB2534&gt;REFERENCIAS!$C$62,REFERENCIAS!$B$62,IF(AND(AB2534&gt;=REFERENCIAS!$C$63,AB2534&lt;REFERENCIAS!$D$63),REFERENCIAS!$B$63,IF(AND(AB2534&gt;REFERENCIAS!$C$64,AB2534&lt;=REFERENCIAS!$D$64),REFERENCIAS!$B$64,IF(AND(AB2534&gt;=REFERENCIAS!$C$65,AB2534&lt;REFERENCIAS!$D$65),REFERENCIAS!$B$65, "Revisar"))))</f>
        <v>#REF!</v>
      </c>
      <c r="AD2534" s="94" t="e">
        <f ca="1">VLOOKUP(AC2534,REFERENCIAS!$B$62:$G$65,4,FALSE)</f>
        <v>#REF!</v>
      </c>
    </row>
    <row r="2535" spans="1:30" ht="17.25" x14ac:dyDescent="0.25">
      <c r="A2535" s="74"/>
      <c r="B2535" s="19"/>
      <c r="C2535" s="19"/>
      <c r="D2535" s="50"/>
      <c r="E2535" s="73"/>
      <c r="F2535" s="74"/>
      <c r="G2535" s="9"/>
      <c r="H2535" s="48"/>
      <c r="I2535" s="49">
        <f t="shared" ca="1" si="153"/>
        <v>2022</v>
      </c>
      <c r="J2535" s="22">
        <f t="shared" ca="1" si="152"/>
        <v>1</v>
      </c>
      <c r="K2535" s="19"/>
      <c r="L2535" s="73"/>
      <c r="M2535" s="74"/>
      <c r="N2535" s="19"/>
      <c r="O2535" s="73"/>
      <c r="P2535" s="82">
        <v>1</v>
      </c>
      <c r="Q2535" s="24">
        <v>1</v>
      </c>
      <c r="R2535" s="81">
        <f t="shared" si="154"/>
        <v>1</v>
      </c>
      <c r="S2535" s="87"/>
      <c r="T2535" s="19"/>
      <c r="U2535" s="25"/>
      <c r="V2535" s="25"/>
      <c r="W2535" s="81"/>
      <c r="X2535" s="91" t="e">
        <f ca="1">+VLOOKUP(#REF!,REFERENCIAS!$C:$D,2,0)*VLOOKUP(#REF!,PONDERADORES!A:P,IF(AND(INFORMACION!$T2535='REFERENCIAS RIESGO'!$C$36,INFORMACION!$F2535=REFERENCIAS!$C$24),16,IF(INFORMACION!$T2535='REFERENCIAS RIESGO'!$C$36,13,IF(INFORMACION!$F2535=REFERENCIAS!$C$24,10,7))),0)+VLOOKUP(K2535,REFERENCIAS!$C:$D,2,0)*VLOOKUP($K$2,PONDERADORES!A:P,IF(AND(INFORMACION!$T2535='REFERENCIAS RIESGO'!$C$36,INFORMACION!$F2535=REFERENCIAS!$C$24),16,IF(INFORMACION!$T2535='REFERENCIAS RIESGO'!$C$36,13,IF(INFORMACION!$F2535=REFERENCIAS!$C$24,10,7))),0)+VLOOKUP(L2535,REFERENCIAS!$C:$D,2,0)*VLOOKUP($L$2,PONDERADORES!A:P,IF(AND(INFORMACION!$T2535='REFERENCIAS RIESGO'!$C$36,INFORMACION!$F2535=REFERENCIAS!$C$24),16,IF(INFORMACION!$T2535='REFERENCIAS RIESGO'!$C$36,13,IF(INFORMACION!$F2535=REFERENCIAS!$C$24,10,7))),0)+VLOOKUP(F2535,REFERENCIAS!$C:$D,2,0)*VLOOKUP($F$2,PONDERADORES!A:P,IF(AND(INFORMACION!$T2535='REFERENCIAS RIESGO'!$C$36,INFORMACION!$F2535=REFERENCIAS!$C$24),16,IF(INFORMACION!$T2535='REFERENCIAS RIESGO'!$C$36,13,IF(INFORMACION!$F2535=REFERENCIAS!$C$24,10,7))),0)+VLOOKUP(T2535,REFERENCIAS!$C:$D,2,0)*VLOOKUP($T$2,PONDERADORES!A:P,IF(AND(INFORMACION!$T2535='REFERENCIAS RIESGO'!$C$36,INFORMACION!$F2535=REFERENCIAS!$C$24),16,IF(INFORMACION!$T2535='REFERENCIAS RIESGO'!$C$36,13,IF(INFORMACION!$F2535=REFERENCIAS!$C$24,10,7))),0)+VLOOKUP(IF(J2535&lt;=0.2,0.2,IF(AND(J2535&gt;0.2,J2535&lt;=0.4),0.4,IF(AND(J2535&gt;0.4,J2535&lt;=0.6),0.6,IF(AND(J2535&gt;0.6,J2535&lt;=0.8),0.8,IF(AND(J2535&gt;0.8,J2535&lt;=1),1))))),REFERENCIAS!$C:$D,2,0)*VLOOKUP($J$2,PONDERADORES!A:P,IF(AND(INFORMACION!$T2535='REFERENCIAS RIESGO'!$C$36,INFORMACION!$F2535=REFERENCIAS!$C$24),16,IF(INFORMACION!$T2535='REFERENCIAS RIESGO'!$C$36,13,IF(INFORMACION!$F2535=REFERENCIAS!$C$24,10,7))),0)</f>
        <v>#REF!</v>
      </c>
      <c r="Y2535" s="68">
        <f>+VLOOKUP(M2535,REFERENCIAS!$C:$D,2,0)*VLOOKUP($M$2,PONDERADORES!$A$7:$G$9,7,0)+VLOOKUP(N2535,REFERENCIAS!$C:$D,2,0)*VLOOKUP($N$2,PONDERADORES!$A$7:$G$9,7,0)+VLOOKUP(O2535,REFERENCIAS!$C:$D,2,0)*VLOOKUP($O$2,PONDERADORES!$A$7:$G$9,7,0)</f>
        <v>0.2</v>
      </c>
      <c r="Z2535" s="2">
        <f>+VLOOKUP(IF(R2535&lt;0.1,0,IF(AND(R2535&gt;=0.1,R2535&lt;0.2),0.1,IF(AND(R2535&gt;=0.2,R2535&lt;0.3),0.2,IF(R2535&gt;0.3,0.3,)))),REFERENCIAS!$C:$D,2,0)*VLOOKUP($R$2,PONDERADORES!$A$11:$G$11,7,0)</f>
        <v>15</v>
      </c>
      <c r="AA2535" s="92"/>
      <c r="AB2535" s="95" t="e">
        <f t="shared" ca="1" si="155"/>
        <v>#REF!</v>
      </c>
      <c r="AC2535" s="23" t="e">
        <f ca="1">IF(AB2535&gt;REFERENCIAS!$C$62,REFERENCIAS!$B$62,IF(AND(AB2535&gt;=REFERENCIAS!$C$63,AB2535&lt;REFERENCIAS!$D$63),REFERENCIAS!$B$63,IF(AND(AB2535&gt;REFERENCIAS!$C$64,AB2535&lt;=REFERENCIAS!$D$64),REFERENCIAS!$B$64,IF(AND(AB2535&gt;=REFERENCIAS!$C$65,AB2535&lt;REFERENCIAS!$D$65),REFERENCIAS!$B$65, "Revisar"))))</f>
        <v>#REF!</v>
      </c>
      <c r="AD2535" s="94" t="e">
        <f ca="1">VLOOKUP(AC2535,REFERENCIAS!$B$62:$G$65,4,FALSE)</f>
        <v>#REF!</v>
      </c>
    </row>
    <row r="2536" spans="1:30" ht="17.25" x14ac:dyDescent="0.25">
      <c r="A2536" s="74"/>
      <c r="B2536" s="19"/>
      <c r="C2536" s="19"/>
      <c r="D2536" s="50"/>
      <c r="E2536" s="73"/>
      <c r="F2536" s="74"/>
      <c r="G2536" s="9"/>
      <c r="H2536" s="48"/>
      <c r="I2536" s="49">
        <f t="shared" ca="1" si="153"/>
        <v>2022</v>
      </c>
      <c r="J2536" s="22">
        <f t="shared" ca="1" si="152"/>
        <v>1</v>
      </c>
      <c r="K2536" s="19"/>
      <c r="L2536" s="73"/>
      <c r="M2536" s="74"/>
      <c r="N2536" s="19"/>
      <c r="O2536" s="73"/>
      <c r="P2536" s="82">
        <v>1</v>
      </c>
      <c r="Q2536" s="24">
        <v>1</v>
      </c>
      <c r="R2536" s="81">
        <f t="shared" si="154"/>
        <v>1</v>
      </c>
      <c r="S2536" s="87"/>
      <c r="T2536" s="19"/>
      <c r="U2536" s="25"/>
      <c r="V2536" s="25"/>
      <c r="W2536" s="81"/>
      <c r="X2536" s="91" t="e">
        <f ca="1">+VLOOKUP(#REF!,REFERENCIAS!$C:$D,2,0)*VLOOKUP(#REF!,PONDERADORES!A:P,IF(AND(INFORMACION!$T2536='REFERENCIAS RIESGO'!$C$36,INFORMACION!$F2536=REFERENCIAS!$C$24),16,IF(INFORMACION!$T2536='REFERENCIAS RIESGO'!$C$36,13,IF(INFORMACION!$F2536=REFERENCIAS!$C$24,10,7))),0)+VLOOKUP(K2536,REFERENCIAS!$C:$D,2,0)*VLOOKUP($K$2,PONDERADORES!A:P,IF(AND(INFORMACION!$T2536='REFERENCIAS RIESGO'!$C$36,INFORMACION!$F2536=REFERENCIAS!$C$24),16,IF(INFORMACION!$T2536='REFERENCIAS RIESGO'!$C$36,13,IF(INFORMACION!$F2536=REFERENCIAS!$C$24,10,7))),0)+VLOOKUP(L2536,REFERENCIAS!$C:$D,2,0)*VLOOKUP($L$2,PONDERADORES!A:P,IF(AND(INFORMACION!$T2536='REFERENCIAS RIESGO'!$C$36,INFORMACION!$F2536=REFERENCIAS!$C$24),16,IF(INFORMACION!$T2536='REFERENCIAS RIESGO'!$C$36,13,IF(INFORMACION!$F2536=REFERENCIAS!$C$24,10,7))),0)+VLOOKUP(F2536,REFERENCIAS!$C:$D,2,0)*VLOOKUP($F$2,PONDERADORES!A:P,IF(AND(INFORMACION!$T2536='REFERENCIAS RIESGO'!$C$36,INFORMACION!$F2536=REFERENCIAS!$C$24),16,IF(INFORMACION!$T2536='REFERENCIAS RIESGO'!$C$36,13,IF(INFORMACION!$F2536=REFERENCIAS!$C$24,10,7))),0)+VLOOKUP(T2536,REFERENCIAS!$C:$D,2,0)*VLOOKUP($T$2,PONDERADORES!A:P,IF(AND(INFORMACION!$T2536='REFERENCIAS RIESGO'!$C$36,INFORMACION!$F2536=REFERENCIAS!$C$24),16,IF(INFORMACION!$T2536='REFERENCIAS RIESGO'!$C$36,13,IF(INFORMACION!$F2536=REFERENCIAS!$C$24,10,7))),0)+VLOOKUP(IF(J2536&lt;=0.2,0.2,IF(AND(J2536&gt;0.2,J2536&lt;=0.4),0.4,IF(AND(J2536&gt;0.4,J2536&lt;=0.6),0.6,IF(AND(J2536&gt;0.6,J2536&lt;=0.8),0.8,IF(AND(J2536&gt;0.8,J2536&lt;=1),1))))),REFERENCIAS!$C:$D,2,0)*VLOOKUP($J$2,PONDERADORES!A:P,IF(AND(INFORMACION!$T2536='REFERENCIAS RIESGO'!$C$36,INFORMACION!$F2536=REFERENCIAS!$C$24),16,IF(INFORMACION!$T2536='REFERENCIAS RIESGO'!$C$36,13,IF(INFORMACION!$F2536=REFERENCIAS!$C$24,10,7))),0)</f>
        <v>#REF!</v>
      </c>
      <c r="Y2536" s="68">
        <f>+VLOOKUP(M2536,REFERENCIAS!$C:$D,2,0)*VLOOKUP($M$2,PONDERADORES!$A$7:$G$9,7,0)+VLOOKUP(N2536,REFERENCIAS!$C:$D,2,0)*VLOOKUP($N$2,PONDERADORES!$A$7:$G$9,7,0)+VLOOKUP(O2536,REFERENCIAS!$C:$D,2,0)*VLOOKUP($O$2,PONDERADORES!$A$7:$G$9,7,0)</f>
        <v>0.2</v>
      </c>
      <c r="Z2536" s="2">
        <f>+VLOOKUP(IF(R2536&lt;0.1,0,IF(AND(R2536&gt;=0.1,R2536&lt;0.2),0.1,IF(AND(R2536&gt;=0.2,R2536&lt;0.3),0.2,IF(R2536&gt;0.3,0.3,)))),REFERENCIAS!$C:$D,2,0)*VLOOKUP($R$2,PONDERADORES!$A$11:$G$11,7,0)</f>
        <v>15</v>
      </c>
      <c r="AA2536" s="92"/>
      <c r="AB2536" s="95" t="e">
        <f t="shared" ca="1" si="155"/>
        <v>#REF!</v>
      </c>
      <c r="AC2536" s="23" t="e">
        <f ca="1">IF(AB2536&gt;REFERENCIAS!$C$62,REFERENCIAS!$B$62,IF(AND(AB2536&gt;=REFERENCIAS!$C$63,AB2536&lt;REFERENCIAS!$D$63),REFERENCIAS!$B$63,IF(AND(AB2536&gt;REFERENCIAS!$C$64,AB2536&lt;=REFERENCIAS!$D$64),REFERENCIAS!$B$64,IF(AND(AB2536&gt;=REFERENCIAS!$C$65,AB2536&lt;REFERENCIAS!$D$65),REFERENCIAS!$B$65, "Revisar"))))</f>
        <v>#REF!</v>
      </c>
      <c r="AD2536" s="94" t="e">
        <f ca="1">VLOOKUP(AC2536,REFERENCIAS!$B$62:$G$65,4,FALSE)</f>
        <v>#REF!</v>
      </c>
    </row>
    <row r="2537" spans="1:30" ht="17.25" x14ac:dyDescent="0.25">
      <c r="A2537" s="74"/>
      <c r="B2537" s="19"/>
      <c r="C2537" s="19"/>
      <c r="D2537" s="50"/>
      <c r="E2537" s="73"/>
      <c r="F2537" s="74"/>
      <c r="G2537" s="9"/>
      <c r="H2537" s="48"/>
      <c r="I2537" s="49">
        <f t="shared" ca="1" si="153"/>
        <v>2022</v>
      </c>
      <c r="J2537" s="22">
        <f t="shared" ca="1" si="152"/>
        <v>1</v>
      </c>
      <c r="K2537" s="19"/>
      <c r="L2537" s="73"/>
      <c r="M2537" s="74"/>
      <c r="N2537" s="19"/>
      <c r="O2537" s="73"/>
      <c r="P2537" s="82">
        <v>1</v>
      </c>
      <c r="Q2537" s="24">
        <v>1</v>
      </c>
      <c r="R2537" s="81">
        <f t="shared" si="154"/>
        <v>1</v>
      </c>
      <c r="S2537" s="87"/>
      <c r="T2537" s="19"/>
      <c r="U2537" s="25"/>
      <c r="V2537" s="25"/>
      <c r="W2537" s="81"/>
      <c r="X2537" s="91" t="e">
        <f ca="1">+VLOOKUP(#REF!,REFERENCIAS!$C:$D,2,0)*VLOOKUP(#REF!,PONDERADORES!A:P,IF(AND(INFORMACION!$T2537='REFERENCIAS RIESGO'!$C$36,INFORMACION!$F2537=REFERENCIAS!$C$24),16,IF(INFORMACION!$T2537='REFERENCIAS RIESGO'!$C$36,13,IF(INFORMACION!$F2537=REFERENCIAS!$C$24,10,7))),0)+VLOOKUP(K2537,REFERENCIAS!$C:$D,2,0)*VLOOKUP($K$2,PONDERADORES!A:P,IF(AND(INFORMACION!$T2537='REFERENCIAS RIESGO'!$C$36,INFORMACION!$F2537=REFERENCIAS!$C$24),16,IF(INFORMACION!$T2537='REFERENCIAS RIESGO'!$C$36,13,IF(INFORMACION!$F2537=REFERENCIAS!$C$24,10,7))),0)+VLOOKUP(L2537,REFERENCIAS!$C:$D,2,0)*VLOOKUP($L$2,PONDERADORES!A:P,IF(AND(INFORMACION!$T2537='REFERENCIAS RIESGO'!$C$36,INFORMACION!$F2537=REFERENCIAS!$C$24),16,IF(INFORMACION!$T2537='REFERENCIAS RIESGO'!$C$36,13,IF(INFORMACION!$F2537=REFERENCIAS!$C$24,10,7))),0)+VLOOKUP(F2537,REFERENCIAS!$C:$D,2,0)*VLOOKUP($F$2,PONDERADORES!A:P,IF(AND(INFORMACION!$T2537='REFERENCIAS RIESGO'!$C$36,INFORMACION!$F2537=REFERENCIAS!$C$24),16,IF(INFORMACION!$T2537='REFERENCIAS RIESGO'!$C$36,13,IF(INFORMACION!$F2537=REFERENCIAS!$C$24,10,7))),0)+VLOOKUP(T2537,REFERENCIAS!$C:$D,2,0)*VLOOKUP($T$2,PONDERADORES!A:P,IF(AND(INFORMACION!$T2537='REFERENCIAS RIESGO'!$C$36,INFORMACION!$F2537=REFERENCIAS!$C$24),16,IF(INFORMACION!$T2537='REFERENCIAS RIESGO'!$C$36,13,IF(INFORMACION!$F2537=REFERENCIAS!$C$24,10,7))),0)+VLOOKUP(IF(J2537&lt;=0.2,0.2,IF(AND(J2537&gt;0.2,J2537&lt;=0.4),0.4,IF(AND(J2537&gt;0.4,J2537&lt;=0.6),0.6,IF(AND(J2537&gt;0.6,J2537&lt;=0.8),0.8,IF(AND(J2537&gt;0.8,J2537&lt;=1),1))))),REFERENCIAS!$C:$D,2,0)*VLOOKUP($J$2,PONDERADORES!A:P,IF(AND(INFORMACION!$T2537='REFERENCIAS RIESGO'!$C$36,INFORMACION!$F2537=REFERENCIAS!$C$24),16,IF(INFORMACION!$T2537='REFERENCIAS RIESGO'!$C$36,13,IF(INFORMACION!$F2537=REFERENCIAS!$C$24,10,7))),0)</f>
        <v>#REF!</v>
      </c>
      <c r="Y2537" s="68">
        <f>+VLOOKUP(M2537,REFERENCIAS!$C:$D,2,0)*VLOOKUP($M$2,PONDERADORES!$A$7:$G$9,7,0)+VLOOKUP(N2537,REFERENCIAS!$C:$D,2,0)*VLOOKUP($N$2,PONDERADORES!$A$7:$G$9,7,0)+VLOOKUP(O2537,REFERENCIAS!$C:$D,2,0)*VLOOKUP($O$2,PONDERADORES!$A$7:$G$9,7,0)</f>
        <v>0.2</v>
      </c>
      <c r="Z2537" s="2">
        <f>+VLOOKUP(IF(R2537&lt;0.1,0,IF(AND(R2537&gt;=0.1,R2537&lt;0.2),0.1,IF(AND(R2537&gt;=0.2,R2537&lt;0.3),0.2,IF(R2537&gt;0.3,0.3,)))),REFERENCIAS!$C:$D,2,0)*VLOOKUP($R$2,PONDERADORES!$A$11:$G$11,7,0)</f>
        <v>15</v>
      </c>
      <c r="AA2537" s="92"/>
      <c r="AB2537" s="95" t="e">
        <f t="shared" ca="1" si="155"/>
        <v>#REF!</v>
      </c>
      <c r="AC2537" s="23" t="e">
        <f ca="1">IF(AB2537&gt;REFERENCIAS!$C$62,REFERENCIAS!$B$62,IF(AND(AB2537&gt;=REFERENCIAS!$C$63,AB2537&lt;REFERENCIAS!$D$63),REFERENCIAS!$B$63,IF(AND(AB2537&gt;REFERENCIAS!$C$64,AB2537&lt;=REFERENCIAS!$D$64),REFERENCIAS!$B$64,IF(AND(AB2537&gt;=REFERENCIAS!$C$65,AB2537&lt;REFERENCIAS!$D$65),REFERENCIAS!$B$65, "Revisar"))))</f>
        <v>#REF!</v>
      </c>
      <c r="AD2537" s="94" t="e">
        <f ca="1">VLOOKUP(AC2537,REFERENCIAS!$B$62:$G$65,4,FALSE)</f>
        <v>#REF!</v>
      </c>
    </row>
    <row r="2538" spans="1:30" ht="17.25" x14ac:dyDescent="0.25">
      <c r="A2538" s="74"/>
      <c r="B2538" s="19"/>
      <c r="C2538" s="19"/>
      <c r="D2538" s="50"/>
      <c r="E2538" s="73"/>
      <c r="F2538" s="74"/>
      <c r="G2538" s="9"/>
      <c r="H2538" s="48"/>
      <c r="I2538" s="49">
        <f t="shared" ca="1" si="153"/>
        <v>2022</v>
      </c>
      <c r="J2538" s="22">
        <f t="shared" ca="1" si="152"/>
        <v>1</v>
      </c>
      <c r="K2538" s="19"/>
      <c r="L2538" s="73"/>
      <c r="M2538" s="74"/>
      <c r="N2538" s="19"/>
      <c r="O2538" s="73"/>
      <c r="P2538" s="82">
        <v>1</v>
      </c>
      <c r="Q2538" s="24">
        <v>1</v>
      </c>
      <c r="R2538" s="81">
        <f t="shared" si="154"/>
        <v>1</v>
      </c>
      <c r="S2538" s="87"/>
      <c r="T2538" s="19"/>
      <c r="U2538" s="25"/>
      <c r="V2538" s="25"/>
      <c r="W2538" s="81"/>
      <c r="X2538" s="91" t="e">
        <f ca="1">+VLOOKUP(#REF!,REFERENCIAS!$C:$D,2,0)*VLOOKUP(#REF!,PONDERADORES!A:P,IF(AND(INFORMACION!$T2538='REFERENCIAS RIESGO'!$C$36,INFORMACION!$F2538=REFERENCIAS!$C$24),16,IF(INFORMACION!$T2538='REFERENCIAS RIESGO'!$C$36,13,IF(INFORMACION!$F2538=REFERENCIAS!$C$24,10,7))),0)+VLOOKUP(K2538,REFERENCIAS!$C:$D,2,0)*VLOOKUP($K$2,PONDERADORES!A:P,IF(AND(INFORMACION!$T2538='REFERENCIAS RIESGO'!$C$36,INFORMACION!$F2538=REFERENCIAS!$C$24),16,IF(INFORMACION!$T2538='REFERENCIAS RIESGO'!$C$36,13,IF(INFORMACION!$F2538=REFERENCIAS!$C$24,10,7))),0)+VLOOKUP(L2538,REFERENCIAS!$C:$D,2,0)*VLOOKUP($L$2,PONDERADORES!A:P,IF(AND(INFORMACION!$T2538='REFERENCIAS RIESGO'!$C$36,INFORMACION!$F2538=REFERENCIAS!$C$24),16,IF(INFORMACION!$T2538='REFERENCIAS RIESGO'!$C$36,13,IF(INFORMACION!$F2538=REFERENCIAS!$C$24,10,7))),0)+VLOOKUP(F2538,REFERENCIAS!$C:$D,2,0)*VLOOKUP($F$2,PONDERADORES!A:P,IF(AND(INFORMACION!$T2538='REFERENCIAS RIESGO'!$C$36,INFORMACION!$F2538=REFERENCIAS!$C$24),16,IF(INFORMACION!$T2538='REFERENCIAS RIESGO'!$C$36,13,IF(INFORMACION!$F2538=REFERENCIAS!$C$24,10,7))),0)+VLOOKUP(T2538,REFERENCIAS!$C:$D,2,0)*VLOOKUP($T$2,PONDERADORES!A:P,IF(AND(INFORMACION!$T2538='REFERENCIAS RIESGO'!$C$36,INFORMACION!$F2538=REFERENCIAS!$C$24),16,IF(INFORMACION!$T2538='REFERENCIAS RIESGO'!$C$36,13,IF(INFORMACION!$F2538=REFERENCIAS!$C$24,10,7))),0)+VLOOKUP(IF(J2538&lt;=0.2,0.2,IF(AND(J2538&gt;0.2,J2538&lt;=0.4),0.4,IF(AND(J2538&gt;0.4,J2538&lt;=0.6),0.6,IF(AND(J2538&gt;0.6,J2538&lt;=0.8),0.8,IF(AND(J2538&gt;0.8,J2538&lt;=1),1))))),REFERENCIAS!$C:$D,2,0)*VLOOKUP($J$2,PONDERADORES!A:P,IF(AND(INFORMACION!$T2538='REFERENCIAS RIESGO'!$C$36,INFORMACION!$F2538=REFERENCIAS!$C$24),16,IF(INFORMACION!$T2538='REFERENCIAS RIESGO'!$C$36,13,IF(INFORMACION!$F2538=REFERENCIAS!$C$24,10,7))),0)</f>
        <v>#REF!</v>
      </c>
      <c r="Y2538" s="68">
        <f>+VLOOKUP(M2538,REFERENCIAS!$C:$D,2,0)*VLOOKUP($M$2,PONDERADORES!$A$7:$G$9,7,0)+VLOOKUP(N2538,REFERENCIAS!$C:$D,2,0)*VLOOKUP($N$2,PONDERADORES!$A$7:$G$9,7,0)+VLOOKUP(O2538,REFERENCIAS!$C:$D,2,0)*VLOOKUP($O$2,PONDERADORES!$A$7:$G$9,7,0)</f>
        <v>0.2</v>
      </c>
      <c r="Z2538" s="2">
        <f>+VLOOKUP(IF(R2538&lt;0.1,0,IF(AND(R2538&gt;=0.1,R2538&lt;0.2),0.1,IF(AND(R2538&gt;=0.2,R2538&lt;0.3),0.2,IF(R2538&gt;0.3,0.3,)))),REFERENCIAS!$C:$D,2,0)*VLOOKUP($R$2,PONDERADORES!$A$11:$G$11,7,0)</f>
        <v>15</v>
      </c>
      <c r="AA2538" s="92"/>
      <c r="AB2538" s="95" t="e">
        <f t="shared" ca="1" si="155"/>
        <v>#REF!</v>
      </c>
      <c r="AC2538" s="23" t="e">
        <f ca="1">IF(AB2538&gt;REFERENCIAS!$C$62,REFERENCIAS!$B$62,IF(AND(AB2538&gt;=REFERENCIAS!$C$63,AB2538&lt;REFERENCIAS!$D$63),REFERENCIAS!$B$63,IF(AND(AB2538&gt;REFERENCIAS!$C$64,AB2538&lt;=REFERENCIAS!$D$64),REFERENCIAS!$B$64,IF(AND(AB2538&gt;=REFERENCIAS!$C$65,AB2538&lt;REFERENCIAS!$D$65),REFERENCIAS!$B$65, "Revisar"))))</f>
        <v>#REF!</v>
      </c>
      <c r="AD2538" s="94" t="e">
        <f ca="1">VLOOKUP(AC2538,REFERENCIAS!$B$62:$G$65,4,FALSE)</f>
        <v>#REF!</v>
      </c>
    </row>
    <row r="2539" spans="1:30" ht="17.25" x14ac:dyDescent="0.25">
      <c r="A2539" s="74"/>
      <c r="B2539" s="19"/>
      <c r="C2539" s="19"/>
      <c r="D2539" s="50"/>
      <c r="E2539" s="73"/>
      <c r="F2539" s="74"/>
      <c r="G2539" s="9"/>
      <c r="H2539" s="48"/>
      <c r="I2539" s="49">
        <f t="shared" ca="1" si="153"/>
        <v>2022</v>
      </c>
      <c r="J2539" s="22">
        <f t="shared" ca="1" si="152"/>
        <v>1</v>
      </c>
      <c r="K2539" s="19"/>
      <c r="L2539" s="73"/>
      <c r="M2539" s="74"/>
      <c r="N2539" s="19"/>
      <c r="O2539" s="73"/>
      <c r="P2539" s="82">
        <v>1</v>
      </c>
      <c r="Q2539" s="24">
        <v>1</v>
      </c>
      <c r="R2539" s="81">
        <f t="shared" si="154"/>
        <v>1</v>
      </c>
      <c r="S2539" s="87"/>
      <c r="T2539" s="19"/>
      <c r="U2539" s="25"/>
      <c r="V2539" s="25"/>
      <c r="W2539" s="81"/>
      <c r="X2539" s="91" t="e">
        <f ca="1">+VLOOKUP(#REF!,REFERENCIAS!$C:$D,2,0)*VLOOKUP(#REF!,PONDERADORES!A:P,IF(AND(INFORMACION!$T2539='REFERENCIAS RIESGO'!$C$36,INFORMACION!$F2539=REFERENCIAS!$C$24),16,IF(INFORMACION!$T2539='REFERENCIAS RIESGO'!$C$36,13,IF(INFORMACION!$F2539=REFERENCIAS!$C$24,10,7))),0)+VLOOKUP(K2539,REFERENCIAS!$C:$D,2,0)*VLOOKUP($K$2,PONDERADORES!A:P,IF(AND(INFORMACION!$T2539='REFERENCIAS RIESGO'!$C$36,INFORMACION!$F2539=REFERENCIAS!$C$24),16,IF(INFORMACION!$T2539='REFERENCIAS RIESGO'!$C$36,13,IF(INFORMACION!$F2539=REFERENCIAS!$C$24,10,7))),0)+VLOOKUP(L2539,REFERENCIAS!$C:$D,2,0)*VLOOKUP($L$2,PONDERADORES!A:P,IF(AND(INFORMACION!$T2539='REFERENCIAS RIESGO'!$C$36,INFORMACION!$F2539=REFERENCIAS!$C$24),16,IF(INFORMACION!$T2539='REFERENCIAS RIESGO'!$C$36,13,IF(INFORMACION!$F2539=REFERENCIAS!$C$24,10,7))),0)+VLOOKUP(F2539,REFERENCIAS!$C:$D,2,0)*VLOOKUP($F$2,PONDERADORES!A:P,IF(AND(INFORMACION!$T2539='REFERENCIAS RIESGO'!$C$36,INFORMACION!$F2539=REFERENCIAS!$C$24),16,IF(INFORMACION!$T2539='REFERENCIAS RIESGO'!$C$36,13,IF(INFORMACION!$F2539=REFERENCIAS!$C$24,10,7))),0)+VLOOKUP(T2539,REFERENCIAS!$C:$D,2,0)*VLOOKUP($T$2,PONDERADORES!A:P,IF(AND(INFORMACION!$T2539='REFERENCIAS RIESGO'!$C$36,INFORMACION!$F2539=REFERENCIAS!$C$24),16,IF(INFORMACION!$T2539='REFERENCIAS RIESGO'!$C$36,13,IF(INFORMACION!$F2539=REFERENCIAS!$C$24,10,7))),0)+VLOOKUP(IF(J2539&lt;=0.2,0.2,IF(AND(J2539&gt;0.2,J2539&lt;=0.4),0.4,IF(AND(J2539&gt;0.4,J2539&lt;=0.6),0.6,IF(AND(J2539&gt;0.6,J2539&lt;=0.8),0.8,IF(AND(J2539&gt;0.8,J2539&lt;=1),1))))),REFERENCIAS!$C:$D,2,0)*VLOOKUP($J$2,PONDERADORES!A:P,IF(AND(INFORMACION!$T2539='REFERENCIAS RIESGO'!$C$36,INFORMACION!$F2539=REFERENCIAS!$C$24),16,IF(INFORMACION!$T2539='REFERENCIAS RIESGO'!$C$36,13,IF(INFORMACION!$F2539=REFERENCIAS!$C$24,10,7))),0)</f>
        <v>#REF!</v>
      </c>
      <c r="Y2539" s="68">
        <f>+VLOOKUP(M2539,REFERENCIAS!$C:$D,2,0)*VLOOKUP($M$2,PONDERADORES!$A$7:$G$9,7,0)+VLOOKUP(N2539,REFERENCIAS!$C:$D,2,0)*VLOOKUP($N$2,PONDERADORES!$A$7:$G$9,7,0)+VLOOKUP(O2539,REFERENCIAS!$C:$D,2,0)*VLOOKUP($O$2,PONDERADORES!$A$7:$G$9,7,0)</f>
        <v>0.2</v>
      </c>
      <c r="Z2539" s="2">
        <f>+VLOOKUP(IF(R2539&lt;0.1,0,IF(AND(R2539&gt;=0.1,R2539&lt;0.2),0.1,IF(AND(R2539&gt;=0.2,R2539&lt;0.3),0.2,IF(R2539&gt;0.3,0.3,)))),REFERENCIAS!$C:$D,2,0)*VLOOKUP($R$2,PONDERADORES!$A$11:$G$11,7,0)</f>
        <v>15</v>
      </c>
      <c r="AA2539" s="92"/>
      <c r="AB2539" s="95" t="e">
        <f t="shared" ca="1" si="155"/>
        <v>#REF!</v>
      </c>
      <c r="AC2539" s="23" t="e">
        <f ca="1">IF(AB2539&gt;REFERENCIAS!$C$62,REFERENCIAS!$B$62,IF(AND(AB2539&gt;=REFERENCIAS!$C$63,AB2539&lt;REFERENCIAS!$D$63),REFERENCIAS!$B$63,IF(AND(AB2539&gt;REFERENCIAS!$C$64,AB2539&lt;=REFERENCIAS!$D$64),REFERENCIAS!$B$64,IF(AND(AB2539&gt;=REFERENCIAS!$C$65,AB2539&lt;REFERENCIAS!$D$65),REFERENCIAS!$B$65, "Revisar"))))</f>
        <v>#REF!</v>
      </c>
      <c r="AD2539" s="94" t="e">
        <f ca="1">VLOOKUP(AC2539,REFERENCIAS!$B$62:$G$65,4,FALSE)</f>
        <v>#REF!</v>
      </c>
    </row>
    <row r="2540" spans="1:30" ht="17.25" x14ac:dyDescent="0.25">
      <c r="A2540" s="74"/>
      <c r="B2540" s="19"/>
      <c r="C2540" s="19"/>
      <c r="D2540" s="50"/>
      <c r="E2540" s="73"/>
      <c r="F2540" s="74"/>
      <c r="G2540" s="9"/>
      <c r="H2540" s="48"/>
      <c r="I2540" s="49">
        <f t="shared" ca="1" si="153"/>
        <v>2022</v>
      </c>
      <c r="J2540" s="22">
        <f t="shared" ca="1" si="152"/>
        <v>1</v>
      </c>
      <c r="K2540" s="19"/>
      <c r="L2540" s="73"/>
      <c r="M2540" s="74"/>
      <c r="N2540" s="19"/>
      <c r="O2540" s="73"/>
      <c r="P2540" s="82">
        <v>1</v>
      </c>
      <c r="Q2540" s="24">
        <v>1</v>
      </c>
      <c r="R2540" s="81">
        <f t="shared" si="154"/>
        <v>1</v>
      </c>
      <c r="S2540" s="87"/>
      <c r="T2540" s="19"/>
      <c r="U2540" s="25"/>
      <c r="V2540" s="25"/>
      <c r="W2540" s="81"/>
      <c r="X2540" s="91" t="e">
        <f ca="1">+VLOOKUP(#REF!,REFERENCIAS!$C:$D,2,0)*VLOOKUP(#REF!,PONDERADORES!A:P,IF(AND(INFORMACION!$T2540='REFERENCIAS RIESGO'!$C$36,INFORMACION!$F2540=REFERENCIAS!$C$24),16,IF(INFORMACION!$T2540='REFERENCIAS RIESGO'!$C$36,13,IF(INFORMACION!$F2540=REFERENCIAS!$C$24,10,7))),0)+VLOOKUP(K2540,REFERENCIAS!$C:$D,2,0)*VLOOKUP($K$2,PONDERADORES!A:P,IF(AND(INFORMACION!$T2540='REFERENCIAS RIESGO'!$C$36,INFORMACION!$F2540=REFERENCIAS!$C$24),16,IF(INFORMACION!$T2540='REFERENCIAS RIESGO'!$C$36,13,IF(INFORMACION!$F2540=REFERENCIAS!$C$24,10,7))),0)+VLOOKUP(L2540,REFERENCIAS!$C:$D,2,0)*VLOOKUP($L$2,PONDERADORES!A:P,IF(AND(INFORMACION!$T2540='REFERENCIAS RIESGO'!$C$36,INFORMACION!$F2540=REFERENCIAS!$C$24),16,IF(INFORMACION!$T2540='REFERENCIAS RIESGO'!$C$36,13,IF(INFORMACION!$F2540=REFERENCIAS!$C$24,10,7))),0)+VLOOKUP(F2540,REFERENCIAS!$C:$D,2,0)*VLOOKUP($F$2,PONDERADORES!A:P,IF(AND(INFORMACION!$T2540='REFERENCIAS RIESGO'!$C$36,INFORMACION!$F2540=REFERENCIAS!$C$24),16,IF(INFORMACION!$T2540='REFERENCIAS RIESGO'!$C$36,13,IF(INFORMACION!$F2540=REFERENCIAS!$C$24,10,7))),0)+VLOOKUP(T2540,REFERENCIAS!$C:$D,2,0)*VLOOKUP($T$2,PONDERADORES!A:P,IF(AND(INFORMACION!$T2540='REFERENCIAS RIESGO'!$C$36,INFORMACION!$F2540=REFERENCIAS!$C$24),16,IF(INFORMACION!$T2540='REFERENCIAS RIESGO'!$C$36,13,IF(INFORMACION!$F2540=REFERENCIAS!$C$24,10,7))),0)+VLOOKUP(IF(J2540&lt;=0.2,0.2,IF(AND(J2540&gt;0.2,J2540&lt;=0.4),0.4,IF(AND(J2540&gt;0.4,J2540&lt;=0.6),0.6,IF(AND(J2540&gt;0.6,J2540&lt;=0.8),0.8,IF(AND(J2540&gt;0.8,J2540&lt;=1),1))))),REFERENCIAS!$C:$D,2,0)*VLOOKUP($J$2,PONDERADORES!A:P,IF(AND(INFORMACION!$T2540='REFERENCIAS RIESGO'!$C$36,INFORMACION!$F2540=REFERENCIAS!$C$24),16,IF(INFORMACION!$T2540='REFERENCIAS RIESGO'!$C$36,13,IF(INFORMACION!$F2540=REFERENCIAS!$C$24,10,7))),0)</f>
        <v>#REF!</v>
      </c>
      <c r="Y2540" s="68">
        <f>+VLOOKUP(M2540,REFERENCIAS!$C:$D,2,0)*VLOOKUP($M$2,PONDERADORES!$A$7:$G$9,7,0)+VLOOKUP(N2540,REFERENCIAS!$C:$D,2,0)*VLOOKUP($N$2,PONDERADORES!$A$7:$G$9,7,0)+VLOOKUP(O2540,REFERENCIAS!$C:$D,2,0)*VLOOKUP($O$2,PONDERADORES!$A$7:$G$9,7,0)</f>
        <v>0.2</v>
      </c>
      <c r="Z2540" s="2">
        <f>+VLOOKUP(IF(R2540&lt;0.1,0,IF(AND(R2540&gt;=0.1,R2540&lt;0.2),0.1,IF(AND(R2540&gt;=0.2,R2540&lt;0.3),0.2,IF(R2540&gt;0.3,0.3,)))),REFERENCIAS!$C:$D,2,0)*VLOOKUP($R$2,PONDERADORES!$A$11:$G$11,7,0)</f>
        <v>15</v>
      </c>
      <c r="AA2540" s="92"/>
      <c r="AB2540" s="95" t="e">
        <f t="shared" ca="1" si="155"/>
        <v>#REF!</v>
      </c>
      <c r="AC2540" s="23" t="e">
        <f ca="1">IF(AB2540&gt;REFERENCIAS!$C$62,REFERENCIAS!$B$62,IF(AND(AB2540&gt;=REFERENCIAS!$C$63,AB2540&lt;REFERENCIAS!$D$63),REFERENCIAS!$B$63,IF(AND(AB2540&gt;REFERENCIAS!$C$64,AB2540&lt;=REFERENCIAS!$D$64),REFERENCIAS!$B$64,IF(AND(AB2540&gt;=REFERENCIAS!$C$65,AB2540&lt;REFERENCIAS!$D$65),REFERENCIAS!$B$65, "Revisar"))))</f>
        <v>#REF!</v>
      </c>
      <c r="AD2540" s="94" t="e">
        <f ca="1">VLOOKUP(AC2540,REFERENCIAS!$B$62:$G$65,4,FALSE)</f>
        <v>#REF!</v>
      </c>
    </row>
    <row r="2541" spans="1:30" ht="17.25" x14ac:dyDescent="0.25">
      <c r="A2541" s="74"/>
      <c r="B2541" s="19"/>
      <c r="C2541" s="19"/>
      <c r="D2541" s="50"/>
      <c r="E2541" s="73"/>
      <c r="F2541" s="74"/>
      <c r="G2541" s="9"/>
      <c r="H2541" s="48"/>
      <c r="I2541" s="49">
        <f t="shared" ca="1" si="153"/>
        <v>2022</v>
      </c>
      <c r="J2541" s="22">
        <f t="shared" ca="1" si="152"/>
        <v>1</v>
      </c>
      <c r="K2541" s="19"/>
      <c r="L2541" s="73"/>
      <c r="M2541" s="74"/>
      <c r="N2541" s="19"/>
      <c r="O2541" s="73"/>
      <c r="P2541" s="82">
        <v>1</v>
      </c>
      <c r="Q2541" s="24">
        <v>1</v>
      </c>
      <c r="R2541" s="81">
        <f t="shared" si="154"/>
        <v>1</v>
      </c>
      <c r="S2541" s="87"/>
      <c r="T2541" s="19"/>
      <c r="U2541" s="25"/>
      <c r="V2541" s="25"/>
      <c r="W2541" s="81"/>
      <c r="X2541" s="91" t="e">
        <f ca="1">+VLOOKUP(#REF!,REFERENCIAS!$C:$D,2,0)*VLOOKUP(#REF!,PONDERADORES!A:P,IF(AND(INFORMACION!$T2541='REFERENCIAS RIESGO'!$C$36,INFORMACION!$F2541=REFERENCIAS!$C$24),16,IF(INFORMACION!$T2541='REFERENCIAS RIESGO'!$C$36,13,IF(INFORMACION!$F2541=REFERENCIAS!$C$24,10,7))),0)+VLOOKUP(K2541,REFERENCIAS!$C:$D,2,0)*VLOOKUP($K$2,PONDERADORES!A:P,IF(AND(INFORMACION!$T2541='REFERENCIAS RIESGO'!$C$36,INFORMACION!$F2541=REFERENCIAS!$C$24),16,IF(INFORMACION!$T2541='REFERENCIAS RIESGO'!$C$36,13,IF(INFORMACION!$F2541=REFERENCIAS!$C$24,10,7))),0)+VLOOKUP(L2541,REFERENCIAS!$C:$D,2,0)*VLOOKUP($L$2,PONDERADORES!A:P,IF(AND(INFORMACION!$T2541='REFERENCIAS RIESGO'!$C$36,INFORMACION!$F2541=REFERENCIAS!$C$24),16,IF(INFORMACION!$T2541='REFERENCIAS RIESGO'!$C$36,13,IF(INFORMACION!$F2541=REFERENCIAS!$C$24,10,7))),0)+VLOOKUP(F2541,REFERENCIAS!$C:$D,2,0)*VLOOKUP($F$2,PONDERADORES!A:P,IF(AND(INFORMACION!$T2541='REFERENCIAS RIESGO'!$C$36,INFORMACION!$F2541=REFERENCIAS!$C$24),16,IF(INFORMACION!$T2541='REFERENCIAS RIESGO'!$C$36,13,IF(INFORMACION!$F2541=REFERENCIAS!$C$24,10,7))),0)+VLOOKUP(T2541,REFERENCIAS!$C:$D,2,0)*VLOOKUP($T$2,PONDERADORES!A:P,IF(AND(INFORMACION!$T2541='REFERENCIAS RIESGO'!$C$36,INFORMACION!$F2541=REFERENCIAS!$C$24),16,IF(INFORMACION!$T2541='REFERENCIAS RIESGO'!$C$36,13,IF(INFORMACION!$F2541=REFERENCIAS!$C$24,10,7))),0)+VLOOKUP(IF(J2541&lt;=0.2,0.2,IF(AND(J2541&gt;0.2,J2541&lt;=0.4),0.4,IF(AND(J2541&gt;0.4,J2541&lt;=0.6),0.6,IF(AND(J2541&gt;0.6,J2541&lt;=0.8),0.8,IF(AND(J2541&gt;0.8,J2541&lt;=1),1))))),REFERENCIAS!$C:$D,2,0)*VLOOKUP($J$2,PONDERADORES!A:P,IF(AND(INFORMACION!$T2541='REFERENCIAS RIESGO'!$C$36,INFORMACION!$F2541=REFERENCIAS!$C$24),16,IF(INFORMACION!$T2541='REFERENCIAS RIESGO'!$C$36,13,IF(INFORMACION!$F2541=REFERENCIAS!$C$24,10,7))),0)</f>
        <v>#REF!</v>
      </c>
      <c r="Y2541" s="68">
        <f>+VLOOKUP(M2541,REFERENCIAS!$C:$D,2,0)*VLOOKUP($M$2,PONDERADORES!$A$7:$G$9,7,0)+VLOOKUP(N2541,REFERENCIAS!$C:$D,2,0)*VLOOKUP($N$2,PONDERADORES!$A$7:$G$9,7,0)+VLOOKUP(O2541,REFERENCIAS!$C:$D,2,0)*VLOOKUP($O$2,PONDERADORES!$A$7:$G$9,7,0)</f>
        <v>0.2</v>
      </c>
      <c r="Z2541" s="2">
        <f>+VLOOKUP(IF(R2541&lt;0.1,0,IF(AND(R2541&gt;=0.1,R2541&lt;0.2),0.1,IF(AND(R2541&gt;=0.2,R2541&lt;0.3),0.2,IF(R2541&gt;0.3,0.3,)))),REFERENCIAS!$C:$D,2,0)*VLOOKUP($R$2,PONDERADORES!$A$11:$G$11,7,0)</f>
        <v>15</v>
      </c>
      <c r="AA2541" s="92"/>
      <c r="AB2541" s="95" t="e">
        <f t="shared" ca="1" si="155"/>
        <v>#REF!</v>
      </c>
      <c r="AC2541" s="23" t="e">
        <f ca="1">IF(AB2541&gt;REFERENCIAS!$C$62,REFERENCIAS!$B$62,IF(AND(AB2541&gt;=REFERENCIAS!$C$63,AB2541&lt;REFERENCIAS!$D$63),REFERENCIAS!$B$63,IF(AND(AB2541&gt;REFERENCIAS!$C$64,AB2541&lt;=REFERENCIAS!$D$64),REFERENCIAS!$B$64,IF(AND(AB2541&gt;=REFERENCIAS!$C$65,AB2541&lt;REFERENCIAS!$D$65),REFERENCIAS!$B$65, "Revisar"))))</f>
        <v>#REF!</v>
      </c>
      <c r="AD2541" s="94" t="e">
        <f ca="1">VLOOKUP(AC2541,REFERENCIAS!$B$62:$G$65,4,FALSE)</f>
        <v>#REF!</v>
      </c>
    </row>
    <row r="2542" spans="1:30" ht="17.25" x14ac:dyDescent="0.25">
      <c r="A2542" s="74"/>
      <c r="B2542" s="19"/>
      <c r="C2542" s="19"/>
      <c r="D2542" s="50"/>
      <c r="E2542" s="73"/>
      <c r="F2542" s="74"/>
      <c r="G2542" s="9"/>
      <c r="H2542" s="48"/>
      <c r="I2542" s="49">
        <f t="shared" ca="1" si="153"/>
        <v>2022</v>
      </c>
      <c r="J2542" s="22">
        <f t="shared" ca="1" si="152"/>
        <v>1</v>
      </c>
      <c r="K2542" s="19"/>
      <c r="L2542" s="73"/>
      <c r="M2542" s="74"/>
      <c r="N2542" s="19"/>
      <c r="O2542" s="73"/>
      <c r="P2542" s="82">
        <v>1</v>
      </c>
      <c r="Q2542" s="24">
        <v>1</v>
      </c>
      <c r="R2542" s="81">
        <f t="shared" si="154"/>
        <v>1</v>
      </c>
      <c r="S2542" s="87"/>
      <c r="T2542" s="19"/>
      <c r="U2542" s="25"/>
      <c r="V2542" s="25"/>
      <c r="W2542" s="81"/>
      <c r="X2542" s="91" t="e">
        <f ca="1">+VLOOKUP(#REF!,REFERENCIAS!$C:$D,2,0)*VLOOKUP(#REF!,PONDERADORES!A:P,IF(AND(INFORMACION!$T2542='REFERENCIAS RIESGO'!$C$36,INFORMACION!$F2542=REFERENCIAS!$C$24),16,IF(INFORMACION!$T2542='REFERENCIAS RIESGO'!$C$36,13,IF(INFORMACION!$F2542=REFERENCIAS!$C$24,10,7))),0)+VLOOKUP(K2542,REFERENCIAS!$C:$D,2,0)*VLOOKUP($K$2,PONDERADORES!A:P,IF(AND(INFORMACION!$T2542='REFERENCIAS RIESGO'!$C$36,INFORMACION!$F2542=REFERENCIAS!$C$24),16,IF(INFORMACION!$T2542='REFERENCIAS RIESGO'!$C$36,13,IF(INFORMACION!$F2542=REFERENCIAS!$C$24,10,7))),0)+VLOOKUP(L2542,REFERENCIAS!$C:$D,2,0)*VLOOKUP($L$2,PONDERADORES!A:P,IF(AND(INFORMACION!$T2542='REFERENCIAS RIESGO'!$C$36,INFORMACION!$F2542=REFERENCIAS!$C$24),16,IF(INFORMACION!$T2542='REFERENCIAS RIESGO'!$C$36,13,IF(INFORMACION!$F2542=REFERENCIAS!$C$24,10,7))),0)+VLOOKUP(F2542,REFERENCIAS!$C:$D,2,0)*VLOOKUP($F$2,PONDERADORES!A:P,IF(AND(INFORMACION!$T2542='REFERENCIAS RIESGO'!$C$36,INFORMACION!$F2542=REFERENCIAS!$C$24),16,IF(INFORMACION!$T2542='REFERENCIAS RIESGO'!$C$36,13,IF(INFORMACION!$F2542=REFERENCIAS!$C$24,10,7))),0)+VLOOKUP(T2542,REFERENCIAS!$C:$D,2,0)*VLOOKUP($T$2,PONDERADORES!A:P,IF(AND(INFORMACION!$T2542='REFERENCIAS RIESGO'!$C$36,INFORMACION!$F2542=REFERENCIAS!$C$24),16,IF(INFORMACION!$T2542='REFERENCIAS RIESGO'!$C$36,13,IF(INFORMACION!$F2542=REFERENCIAS!$C$24,10,7))),0)+VLOOKUP(IF(J2542&lt;=0.2,0.2,IF(AND(J2542&gt;0.2,J2542&lt;=0.4),0.4,IF(AND(J2542&gt;0.4,J2542&lt;=0.6),0.6,IF(AND(J2542&gt;0.6,J2542&lt;=0.8),0.8,IF(AND(J2542&gt;0.8,J2542&lt;=1),1))))),REFERENCIAS!$C:$D,2,0)*VLOOKUP($J$2,PONDERADORES!A:P,IF(AND(INFORMACION!$T2542='REFERENCIAS RIESGO'!$C$36,INFORMACION!$F2542=REFERENCIAS!$C$24),16,IF(INFORMACION!$T2542='REFERENCIAS RIESGO'!$C$36,13,IF(INFORMACION!$F2542=REFERENCIAS!$C$24,10,7))),0)</f>
        <v>#REF!</v>
      </c>
      <c r="Y2542" s="68">
        <f>+VLOOKUP(M2542,REFERENCIAS!$C:$D,2,0)*VLOOKUP($M$2,PONDERADORES!$A$7:$G$9,7,0)+VLOOKUP(N2542,REFERENCIAS!$C:$D,2,0)*VLOOKUP($N$2,PONDERADORES!$A$7:$G$9,7,0)+VLOOKUP(O2542,REFERENCIAS!$C:$D,2,0)*VLOOKUP($O$2,PONDERADORES!$A$7:$G$9,7,0)</f>
        <v>0.2</v>
      </c>
      <c r="Z2542" s="2">
        <f>+VLOOKUP(IF(R2542&lt;0.1,0,IF(AND(R2542&gt;=0.1,R2542&lt;0.2),0.1,IF(AND(R2542&gt;=0.2,R2542&lt;0.3),0.2,IF(R2542&gt;0.3,0.3,)))),REFERENCIAS!$C:$D,2,0)*VLOOKUP($R$2,PONDERADORES!$A$11:$G$11,7,0)</f>
        <v>15</v>
      </c>
      <c r="AA2542" s="92"/>
      <c r="AB2542" s="95" t="e">
        <f t="shared" ca="1" si="155"/>
        <v>#REF!</v>
      </c>
      <c r="AC2542" s="23" t="e">
        <f ca="1">IF(AB2542&gt;REFERENCIAS!$C$62,REFERENCIAS!$B$62,IF(AND(AB2542&gt;=REFERENCIAS!$C$63,AB2542&lt;REFERENCIAS!$D$63),REFERENCIAS!$B$63,IF(AND(AB2542&gt;REFERENCIAS!$C$64,AB2542&lt;=REFERENCIAS!$D$64),REFERENCIAS!$B$64,IF(AND(AB2542&gt;=REFERENCIAS!$C$65,AB2542&lt;REFERENCIAS!$D$65),REFERENCIAS!$B$65, "Revisar"))))</f>
        <v>#REF!</v>
      </c>
      <c r="AD2542" s="94" t="e">
        <f ca="1">VLOOKUP(AC2542,REFERENCIAS!$B$62:$G$65,4,FALSE)</f>
        <v>#REF!</v>
      </c>
    </row>
    <row r="2543" spans="1:30" ht="17.25" x14ac:dyDescent="0.25">
      <c r="A2543" s="74"/>
      <c r="B2543" s="19"/>
      <c r="C2543" s="19"/>
      <c r="D2543" s="50"/>
      <c r="E2543" s="73"/>
      <c r="F2543" s="74"/>
      <c r="G2543" s="9"/>
      <c r="H2543" s="48"/>
      <c r="I2543" s="49">
        <f t="shared" ca="1" si="153"/>
        <v>2022</v>
      </c>
      <c r="J2543" s="22">
        <f t="shared" ca="1" si="152"/>
        <v>1</v>
      </c>
      <c r="K2543" s="19"/>
      <c r="L2543" s="73"/>
      <c r="M2543" s="74"/>
      <c r="N2543" s="19"/>
      <c r="O2543" s="73"/>
      <c r="P2543" s="82">
        <v>1</v>
      </c>
      <c r="Q2543" s="24">
        <v>1</v>
      </c>
      <c r="R2543" s="81">
        <f t="shared" si="154"/>
        <v>1</v>
      </c>
      <c r="S2543" s="87"/>
      <c r="T2543" s="19"/>
      <c r="U2543" s="25"/>
      <c r="V2543" s="25"/>
      <c r="W2543" s="81"/>
      <c r="X2543" s="91" t="e">
        <f ca="1">+VLOOKUP(#REF!,REFERENCIAS!$C:$D,2,0)*VLOOKUP(#REF!,PONDERADORES!A:P,IF(AND(INFORMACION!$T2543='REFERENCIAS RIESGO'!$C$36,INFORMACION!$F2543=REFERENCIAS!$C$24),16,IF(INFORMACION!$T2543='REFERENCIAS RIESGO'!$C$36,13,IF(INFORMACION!$F2543=REFERENCIAS!$C$24,10,7))),0)+VLOOKUP(K2543,REFERENCIAS!$C:$D,2,0)*VLOOKUP($K$2,PONDERADORES!A:P,IF(AND(INFORMACION!$T2543='REFERENCIAS RIESGO'!$C$36,INFORMACION!$F2543=REFERENCIAS!$C$24),16,IF(INFORMACION!$T2543='REFERENCIAS RIESGO'!$C$36,13,IF(INFORMACION!$F2543=REFERENCIAS!$C$24,10,7))),0)+VLOOKUP(L2543,REFERENCIAS!$C:$D,2,0)*VLOOKUP($L$2,PONDERADORES!A:P,IF(AND(INFORMACION!$T2543='REFERENCIAS RIESGO'!$C$36,INFORMACION!$F2543=REFERENCIAS!$C$24),16,IF(INFORMACION!$T2543='REFERENCIAS RIESGO'!$C$36,13,IF(INFORMACION!$F2543=REFERENCIAS!$C$24,10,7))),0)+VLOOKUP(F2543,REFERENCIAS!$C:$D,2,0)*VLOOKUP($F$2,PONDERADORES!A:P,IF(AND(INFORMACION!$T2543='REFERENCIAS RIESGO'!$C$36,INFORMACION!$F2543=REFERENCIAS!$C$24),16,IF(INFORMACION!$T2543='REFERENCIAS RIESGO'!$C$36,13,IF(INFORMACION!$F2543=REFERENCIAS!$C$24,10,7))),0)+VLOOKUP(T2543,REFERENCIAS!$C:$D,2,0)*VLOOKUP($T$2,PONDERADORES!A:P,IF(AND(INFORMACION!$T2543='REFERENCIAS RIESGO'!$C$36,INFORMACION!$F2543=REFERENCIAS!$C$24),16,IF(INFORMACION!$T2543='REFERENCIAS RIESGO'!$C$36,13,IF(INFORMACION!$F2543=REFERENCIAS!$C$24,10,7))),0)+VLOOKUP(IF(J2543&lt;=0.2,0.2,IF(AND(J2543&gt;0.2,J2543&lt;=0.4),0.4,IF(AND(J2543&gt;0.4,J2543&lt;=0.6),0.6,IF(AND(J2543&gt;0.6,J2543&lt;=0.8),0.8,IF(AND(J2543&gt;0.8,J2543&lt;=1),1))))),REFERENCIAS!$C:$D,2,0)*VLOOKUP($J$2,PONDERADORES!A:P,IF(AND(INFORMACION!$T2543='REFERENCIAS RIESGO'!$C$36,INFORMACION!$F2543=REFERENCIAS!$C$24),16,IF(INFORMACION!$T2543='REFERENCIAS RIESGO'!$C$36,13,IF(INFORMACION!$F2543=REFERENCIAS!$C$24,10,7))),0)</f>
        <v>#REF!</v>
      </c>
      <c r="Y2543" s="68">
        <f>+VLOOKUP(M2543,REFERENCIAS!$C:$D,2,0)*VLOOKUP($M$2,PONDERADORES!$A$7:$G$9,7,0)+VLOOKUP(N2543,REFERENCIAS!$C:$D,2,0)*VLOOKUP($N$2,PONDERADORES!$A$7:$G$9,7,0)+VLOOKUP(O2543,REFERENCIAS!$C:$D,2,0)*VLOOKUP($O$2,PONDERADORES!$A$7:$G$9,7,0)</f>
        <v>0.2</v>
      </c>
      <c r="Z2543" s="2">
        <f>+VLOOKUP(IF(R2543&lt;0.1,0,IF(AND(R2543&gt;=0.1,R2543&lt;0.2),0.1,IF(AND(R2543&gt;=0.2,R2543&lt;0.3),0.2,IF(R2543&gt;0.3,0.3,)))),REFERENCIAS!$C:$D,2,0)*VLOOKUP($R$2,PONDERADORES!$A$11:$G$11,7,0)</f>
        <v>15</v>
      </c>
      <c r="AA2543" s="92"/>
      <c r="AB2543" s="95" t="e">
        <f t="shared" ca="1" si="155"/>
        <v>#REF!</v>
      </c>
      <c r="AC2543" s="23" t="e">
        <f ca="1">IF(AB2543&gt;REFERENCIAS!$C$62,REFERENCIAS!$B$62,IF(AND(AB2543&gt;=REFERENCIAS!$C$63,AB2543&lt;REFERENCIAS!$D$63),REFERENCIAS!$B$63,IF(AND(AB2543&gt;REFERENCIAS!$C$64,AB2543&lt;=REFERENCIAS!$D$64),REFERENCIAS!$B$64,IF(AND(AB2543&gt;=REFERENCIAS!$C$65,AB2543&lt;REFERENCIAS!$D$65),REFERENCIAS!$B$65, "Revisar"))))</f>
        <v>#REF!</v>
      </c>
      <c r="AD2543" s="94" t="e">
        <f ca="1">VLOOKUP(AC2543,REFERENCIAS!$B$62:$G$65,4,FALSE)</f>
        <v>#REF!</v>
      </c>
    </row>
    <row r="2544" spans="1:30" ht="17.25" x14ac:dyDescent="0.25">
      <c r="A2544" s="74"/>
      <c r="B2544" s="19"/>
      <c r="C2544" s="19"/>
      <c r="D2544" s="50"/>
      <c r="E2544" s="73"/>
      <c r="F2544" s="74"/>
      <c r="G2544" s="9"/>
      <c r="H2544" s="48"/>
      <c r="I2544" s="49">
        <f t="shared" ca="1" si="153"/>
        <v>2022</v>
      </c>
      <c r="J2544" s="22">
        <f t="shared" ca="1" si="152"/>
        <v>1</v>
      </c>
      <c r="K2544" s="19"/>
      <c r="L2544" s="73"/>
      <c r="M2544" s="74"/>
      <c r="N2544" s="19"/>
      <c r="O2544" s="73"/>
      <c r="P2544" s="82">
        <v>1</v>
      </c>
      <c r="Q2544" s="24">
        <v>1</v>
      </c>
      <c r="R2544" s="81">
        <f t="shared" si="154"/>
        <v>1</v>
      </c>
      <c r="S2544" s="87"/>
      <c r="T2544" s="19"/>
      <c r="U2544" s="25"/>
      <c r="V2544" s="25"/>
      <c r="W2544" s="81"/>
      <c r="X2544" s="91" t="e">
        <f ca="1">+VLOOKUP(#REF!,REFERENCIAS!$C:$D,2,0)*VLOOKUP(#REF!,PONDERADORES!A:P,IF(AND(INFORMACION!$T2544='REFERENCIAS RIESGO'!$C$36,INFORMACION!$F2544=REFERENCIAS!$C$24),16,IF(INFORMACION!$T2544='REFERENCIAS RIESGO'!$C$36,13,IF(INFORMACION!$F2544=REFERENCIAS!$C$24,10,7))),0)+VLOOKUP(K2544,REFERENCIAS!$C:$D,2,0)*VLOOKUP($K$2,PONDERADORES!A:P,IF(AND(INFORMACION!$T2544='REFERENCIAS RIESGO'!$C$36,INFORMACION!$F2544=REFERENCIAS!$C$24),16,IF(INFORMACION!$T2544='REFERENCIAS RIESGO'!$C$36,13,IF(INFORMACION!$F2544=REFERENCIAS!$C$24,10,7))),0)+VLOOKUP(L2544,REFERENCIAS!$C:$D,2,0)*VLOOKUP($L$2,PONDERADORES!A:P,IF(AND(INFORMACION!$T2544='REFERENCIAS RIESGO'!$C$36,INFORMACION!$F2544=REFERENCIAS!$C$24),16,IF(INFORMACION!$T2544='REFERENCIAS RIESGO'!$C$36,13,IF(INFORMACION!$F2544=REFERENCIAS!$C$24,10,7))),0)+VLOOKUP(F2544,REFERENCIAS!$C:$D,2,0)*VLOOKUP($F$2,PONDERADORES!A:P,IF(AND(INFORMACION!$T2544='REFERENCIAS RIESGO'!$C$36,INFORMACION!$F2544=REFERENCIAS!$C$24),16,IF(INFORMACION!$T2544='REFERENCIAS RIESGO'!$C$36,13,IF(INFORMACION!$F2544=REFERENCIAS!$C$24,10,7))),0)+VLOOKUP(T2544,REFERENCIAS!$C:$D,2,0)*VLOOKUP($T$2,PONDERADORES!A:P,IF(AND(INFORMACION!$T2544='REFERENCIAS RIESGO'!$C$36,INFORMACION!$F2544=REFERENCIAS!$C$24),16,IF(INFORMACION!$T2544='REFERENCIAS RIESGO'!$C$36,13,IF(INFORMACION!$F2544=REFERENCIAS!$C$24,10,7))),0)+VLOOKUP(IF(J2544&lt;=0.2,0.2,IF(AND(J2544&gt;0.2,J2544&lt;=0.4),0.4,IF(AND(J2544&gt;0.4,J2544&lt;=0.6),0.6,IF(AND(J2544&gt;0.6,J2544&lt;=0.8),0.8,IF(AND(J2544&gt;0.8,J2544&lt;=1),1))))),REFERENCIAS!$C:$D,2,0)*VLOOKUP($J$2,PONDERADORES!A:P,IF(AND(INFORMACION!$T2544='REFERENCIAS RIESGO'!$C$36,INFORMACION!$F2544=REFERENCIAS!$C$24),16,IF(INFORMACION!$T2544='REFERENCIAS RIESGO'!$C$36,13,IF(INFORMACION!$F2544=REFERENCIAS!$C$24,10,7))),0)</f>
        <v>#REF!</v>
      </c>
      <c r="Y2544" s="68">
        <f>+VLOOKUP(M2544,REFERENCIAS!$C:$D,2,0)*VLOOKUP($M$2,PONDERADORES!$A$7:$G$9,7,0)+VLOOKUP(N2544,REFERENCIAS!$C:$D,2,0)*VLOOKUP($N$2,PONDERADORES!$A$7:$G$9,7,0)+VLOOKUP(O2544,REFERENCIAS!$C:$D,2,0)*VLOOKUP($O$2,PONDERADORES!$A$7:$G$9,7,0)</f>
        <v>0.2</v>
      </c>
      <c r="Z2544" s="2">
        <f>+VLOOKUP(IF(R2544&lt;0.1,0,IF(AND(R2544&gt;=0.1,R2544&lt;0.2),0.1,IF(AND(R2544&gt;=0.2,R2544&lt;0.3),0.2,IF(R2544&gt;0.3,0.3,)))),REFERENCIAS!$C:$D,2,0)*VLOOKUP($R$2,PONDERADORES!$A$11:$G$11,7,0)</f>
        <v>15</v>
      </c>
      <c r="AA2544" s="92"/>
      <c r="AB2544" s="95" t="e">
        <f t="shared" ca="1" si="155"/>
        <v>#REF!</v>
      </c>
      <c r="AC2544" s="23" t="e">
        <f ca="1">IF(AB2544&gt;REFERENCIAS!$C$62,REFERENCIAS!$B$62,IF(AND(AB2544&gt;=REFERENCIAS!$C$63,AB2544&lt;REFERENCIAS!$D$63),REFERENCIAS!$B$63,IF(AND(AB2544&gt;REFERENCIAS!$C$64,AB2544&lt;=REFERENCIAS!$D$64),REFERENCIAS!$B$64,IF(AND(AB2544&gt;=REFERENCIAS!$C$65,AB2544&lt;REFERENCIAS!$D$65),REFERENCIAS!$B$65, "Revisar"))))</f>
        <v>#REF!</v>
      </c>
      <c r="AD2544" s="94" t="e">
        <f ca="1">VLOOKUP(AC2544,REFERENCIAS!$B$62:$G$65,4,FALSE)</f>
        <v>#REF!</v>
      </c>
    </row>
    <row r="2545" spans="1:30" ht="17.25" x14ac:dyDescent="0.25">
      <c r="A2545" s="74"/>
      <c r="B2545" s="19"/>
      <c r="C2545" s="19"/>
      <c r="D2545" s="50"/>
      <c r="E2545" s="73"/>
      <c r="F2545" s="74"/>
      <c r="G2545" s="9"/>
      <c r="H2545" s="48"/>
      <c r="I2545" s="49">
        <f t="shared" ca="1" si="153"/>
        <v>2022</v>
      </c>
      <c r="J2545" s="22">
        <f t="shared" ca="1" si="152"/>
        <v>1</v>
      </c>
      <c r="K2545" s="19"/>
      <c r="L2545" s="73"/>
      <c r="M2545" s="74"/>
      <c r="N2545" s="19"/>
      <c r="O2545" s="73"/>
      <c r="P2545" s="82">
        <v>1</v>
      </c>
      <c r="Q2545" s="24">
        <v>1</v>
      </c>
      <c r="R2545" s="81">
        <f t="shared" si="154"/>
        <v>1</v>
      </c>
      <c r="S2545" s="87"/>
      <c r="T2545" s="19"/>
      <c r="U2545" s="25"/>
      <c r="V2545" s="25"/>
      <c r="W2545" s="81"/>
      <c r="X2545" s="91" t="e">
        <f ca="1">+VLOOKUP(#REF!,REFERENCIAS!$C:$D,2,0)*VLOOKUP(#REF!,PONDERADORES!A:P,IF(AND(INFORMACION!$T2545='REFERENCIAS RIESGO'!$C$36,INFORMACION!$F2545=REFERENCIAS!$C$24),16,IF(INFORMACION!$T2545='REFERENCIAS RIESGO'!$C$36,13,IF(INFORMACION!$F2545=REFERENCIAS!$C$24,10,7))),0)+VLOOKUP(K2545,REFERENCIAS!$C:$D,2,0)*VLOOKUP($K$2,PONDERADORES!A:P,IF(AND(INFORMACION!$T2545='REFERENCIAS RIESGO'!$C$36,INFORMACION!$F2545=REFERENCIAS!$C$24),16,IF(INFORMACION!$T2545='REFERENCIAS RIESGO'!$C$36,13,IF(INFORMACION!$F2545=REFERENCIAS!$C$24,10,7))),0)+VLOOKUP(L2545,REFERENCIAS!$C:$D,2,0)*VLOOKUP($L$2,PONDERADORES!A:P,IF(AND(INFORMACION!$T2545='REFERENCIAS RIESGO'!$C$36,INFORMACION!$F2545=REFERENCIAS!$C$24),16,IF(INFORMACION!$T2545='REFERENCIAS RIESGO'!$C$36,13,IF(INFORMACION!$F2545=REFERENCIAS!$C$24,10,7))),0)+VLOOKUP(F2545,REFERENCIAS!$C:$D,2,0)*VLOOKUP($F$2,PONDERADORES!A:P,IF(AND(INFORMACION!$T2545='REFERENCIAS RIESGO'!$C$36,INFORMACION!$F2545=REFERENCIAS!$C$24),16,IF(INFORMACION!$T2545='REFERENCIAS RIESGO'!$C$36,13,IF(INFORMACION!$F2545=REFERENCIAS!$C$24,10,7))),0)+VLOOKUP(T2545,REFERENCIAS!$C:$D,2,0)*VLOOKUP($T$2,PONDERADORES!A:P,IF(AND(INFORMACION!$T2545='REFERENCIAS RIESGO'!$C$36,INFORMACION!$F2545=REFERENCIAS!$C$24),16,IF(INFORMACION!$T2545='REFERENCIAS RIESGO'!$C$36,13,IF(INFORMACION!$F2545=REFERENCIAS!$C$24,10,7))),0)+VLOOKUP(IF(J2545&lt;=0.2,0.2,IF(AND(J2545&gt;0.2,J2545&lt;=0.4),0.4,IF(AND(J2545&gt;0.4,J2545&lt;=0.6),0.6,IF(AND(J2545&gt;0.6,J2545&lt;=0.8),0.8,IF(AND(J2545&gt;0.8,J2545&lt;=1),1))))),REFERENCIAS!$C:$D,2,0)*VLOOKUP($J$2,PONDERADORES!A:P,IF(AND(INFORMACION!$T2545='REFERENCIAS RIESGO'!$C$36,INFORMACION!$F2545=REFERENCIAS!$C$24),16,IF(INFORMACION!$T2545='REFERENCIAS RIESGO'!$C$36,13,IF(INFORMACION!$F2545=REFERENCIAS!$C$24,10,7))),0)</f>
        <v>#REF!</v>
      </c>
      <c r="Y2545" s="68">
        <f>+VLOOKUP(M2545,REFERENCIAS!$C:$D,2,0)*VLOOKUP($M$2,PONDERADORES!$A$7:$G$9,7,0)+VLOOKUP(N2545,REFERENCIAS!$C:$D,2,0)*VLOOKUP($N$2,PONDERADORES!$A$7:$G$9,7,0)+VLOOKUP(O2545,REFERENCIAS!$C:$D,2,0)*VLOOKUP($O$2,PONDERADORES!$A$7:$G$9,7,0)</f>
        <v>0.2</v>
      </c>
      <c r="Z2545" s="2">
        <f>+VLOOKUP(IF(R2545&lt;0.1,0,IF(AND(R2545&gt;=0.1,R2545&lt;0.2),0.1,IF(AND(R2545&gt;=0.2,R2545&lt;0.3),0.2,IF(R2545&gt;0.3,0.3,)))),REFERENCIAS!$C:$D,2,0)*VLOOKUP($R$2,PONDERADORES!$A$11:$G$11,7,0)</f>
        <v>15</v>
      </c>
      <c r="AA2545" s="92"/>
      <c r="AB2545" s="95" t="e">
        <f t="shared" ca="1" si="155"/>
        <v>#REF!</v>
      </c>
      <c r="AC2545" s="23" t="e">
        <f ca="1">IF(AB2545&gt;REFERENCIAS!$C$62,REFERENCIAS!$B$62,IF(AND(AB2545&gt;=REFERENCIAS!$C$63,AB2545&lt;REFERENCIAS!$D$63),REFERENCIAS!$B$63,IF(AND(AB2545&gt;REFERENCIAS!$C$64,AB2545&lt;=REFERENCIAS!$D$64),REFERENCIAS!$B$64,IF(AND(AB2545&gt;=REFERENCIAS!$C$65,AB2545&lt;REFERENCIAS!$D$65),REFERENCIAS!$B$65, "Revisar"))))</f>
        <v>#REF!</v>
      </c>
      <c r="AD2545" s="94" t="e">
        <f ca="1">VLOOKUP(AC2545,REFERENCIAS!$B$62:$G$65,4,FALSE)</f>
        <v>#REF!</v>
      </c>
    </row>
    <row r="2546" spans="1:30" ht="17.25" x14ac:dyDescent="0.25">
      <c r="A2546" s="74"/>
      <c r="B2546" s="19"/>
      <c r="C2546" s="19"/>
      <c r="D2546" s="50"/>
      <c r="E2546" s="73"/>
      <c r="F2546" s="74"/>
      <c r="G2546" s="9"/>
      <c r="H2546" s="48"/>
      <c r="I2546" s="49">
        <f t="shared" ca="1" si="153"/>
        <v>2022</v>
      </c>
      <c r="J2546" s="22">
        <f t="shared" ca="1" si="152"/>
        <v>1</v>
      </c>
      <c r="K2546" s="19"/>
      <c r="L2546" s="73"/>
      <c r="M2546" s="74"/>
      <c r="N2546" s="19"/>
      <c r="O2546" s="73"/>
      <c r="P2546" s="82">
        <v>1</v>
      </c>
      <c r="Q2546" s="24">
        <v>1</v>
      </c>
      <c r="R2546" s="81">
        <f t="shared" si="154"/>
        <v>1</v>
      </c>
      <c r="S2546" s="87"/>
      <c r="T2546" s="19"/>
      <c r="U2546" s="25"/>
      <c r="V2546" s="25"/>
      <c r="W2546" s="81"/>
      <c r="X2546" s="91" t="e">
        <f ca="1">+VLOOKUP(#REF!,REFERENCIAS!$C:$D,2,0)*VLOOKUP(#REF!,PONDERADORES!A:P,IF(AND(INFORMACION!$T2546='REFERENCIAS RIESGO'!$C$36,INFORMACION!$F2546=REFERENCIAS!$C$24),16,IF(INFORMACION!$T2546='REFERENCIAS RIESGO'!$C$36,13,IF(INFORMACION!$F2546=REFERENCIAS!$C$24,10,7))),0)+VLOOKUP(K2546,REFERENCIAS!$C:$D,2,0)*VLOOKUP($K$2,PONDERADORES!A:P,IF(AND(INFORMACION!$T2546='REFERENCIAS RIESGO'!$C$36,INFORMACION!$F2546=REFERENCIAS!$C$24),16,IF(INFORMACION!$T2546='REFERENCIAS RIESGO'!$C$36,13,IF(INFORMACION!$F2546=REFERENCIAS!$C$24,10,7))),0)+VLOOKUP(L2546,REFERENCIAS!$C:$D,2,0)*VLOOKUP($L$2,PONDERADORES!A:P,IF(AND(INFORMACION!$T2546='REFERENCIAS RIESGO'!$C$36,INFORMACION!$F2546=REFERENCIAS!$C$24),16,IF(INFORMACION!$T2546='REFERENCIAS RIESGO'!$C$36,13,IF(INFORMACION!$F2546=REFERENCIAS!$C$24,10,7))),0)+VLOOKUP(F2546,REFERENCIAS!$C:$D,2,0)*VLOOKUP($F$2,PONDERADORES!A:P,IF(AND(INFORMACION!$T2546='REFERENCIAS RIESGO'!$C$36,INFORMACION!$F2546=REFERENCIAS!$C$24),16,IF(INFORMACION!$T2546='REFERENCIAS RIESGO'!$C$36,13,IF(INFORMACION!$F2546=REFERENCIAS!$C$24,10,7))),0)+VLOOKUP(T2546,REFERENCIAS!$C:$D,2,0)*VLOOKUP($T$2,PONDERADORES!A:P,IF(AND(INFORMACION!$T2546='REFERENCIAS RIESGO'!$C$36,INFORMACION!$F2546=REFERENCIAS!$C$24),16,IF(INFORMACION!$T2546='REFERENCIAS RIESGO'!$C$36,13,IF(INFORMACION!$F2546=REFERENCIAS!$C$24,10,7))),0)+VLOOKUP(IF(J2546&lt;=0.2,0.2,IF(AND(J2546&gt;0.2,J2546&lt;=0.4),0.4,IF(AND(J2546&gt;0.4,J2546&lt;=0.6),0.6,IF(AND(J2546&gt;0.6,J2546&lt;=0.8),0.8,IF(AND(J2546&gt;0.8,J2546&lt;=1),1))))),REFERENCIAS!$C:$D,2,0)*VLOOKUP($J$2,PONDERADORES!A:P,IF(AND(INFORMACION!$T2546='REFERENCIAS RIESGO'!$C$36,INFORMACION!$F2546=REFERENCIAS!$C$24),16,IF(INFORMACION!$T2546='REFERENCIAS RIESGO'!$C$36,13,IF(INFORMACION!$F2546=REFERENCIAS!$C$24,10,7))),0)</f>
        <v>#REF!</v>
      </c>
      <c r="Y2546" s="68">
        <f>+VLOOKUP(M2546,REFERENCIAS!$C:$D,2,0)*VLOOKUP($M$2,PONDERADORES!$A$7:$G$9,7,0)+VLOOKUP(N2546,REFERENCIAS!$C:$D,2,0)*VLOOKUP($N$2,PONDERADORES!$A$7:$G$9,7,0)+VLOOKUP(O2546,REFERENCIAS!$C:$D,2,0)*VLOOKUP($O$2,PONDERADORES!$A$7:$G$9,7,0)</f>
        <v>0.2</v>
      </c>
      <c r="Z2546" s="2">
        <f>+VLOOKUP(IF(R2546&lt;0.1,0,IF(AND(R2546&gt;=0.1,R2546&lt;0.2),0.1,IF(AND(R2546&gt;=0.2,R2546&lt;0.3),0.2,IF(R2546&gt;0.3,0.3,)))),REFERENCIAS!$C:$D,2,0)*VLOOKUP($R$2,PONDERADORES!$A$11:$G$11,7,0)</f>
        <v>15</v>
      </c>
      <c r="AA2546" s="92"/>
      <c r="AB2546" s="95" t="e">
        <f t="shared" ca="1" si="155"/>
        <v>#REF!</v>
      </c>
      <c r="AC2546" s="23" t="e">
        <f ca="1">IF(AB2546&gt;REFERENCIAS!$C$62,REFERENCIAS!$B$62,IF(AND(AB2546&gt;=REFERENCIAS!$C$63,AB2546&lt;REFERENCIAS!$D$63),REFERENCIAS!$B$63,IF(AND(AB2546&gt;REFERENCIAS!$C$64,AB2546&lt;=REFERENCIAS!$D$64),REFERENCIAS!$B$64,IF(AND(AB2546&gt;=REFERENCIAS!$C$65,AB2546&lt;REFERENCIAS!$D$65),REFERENCIAS!$B$65, "Revisar"))))</f>
        <v>#REF!</v>
      </c>
      <c r="AD2546" s="94" t="e">
        <f ca="1">VLOOKUP(AC2546,REFERENCIAS!$B$62:$G$65,4,FALSE)</f>
        <v>#REF!</v>
      </c>
    </row>
    <row r="2547" spans="1:30" ht="17.25" x14ac:dyDescent="0.25">
      <c r="A2547" s="74"/>
      <c r="B2547" s="19"/>
      <c r="C2547" s="19"/>
      <c r="D2547" s="50"/>
      <c r="E2547" s="73"/>
      <c r="F2547" s="74"/>
      <c r="G2547" s="9"/>
      <c r="H2547" s="48"/>
      <c r="I2547" s="49">
        <f t="shared" ca="1" si="153"/>
        <v>2022</v>
      </c>
      <c r="J2547" s="22">
        <f t="shared" ca="1" si="152"/>
        <v>1</v>
      </c>
      <c r="K2547" s="19"/>
      <c r="L2547" s="73"/>
      <c r="M2547" s="74"/>
      <c r="N2547" s="19"/>
      <c r="O2547" s="73"/>
      <c r="P2547" s="82">
        <v>1</v>
      </c>
      <c r="Q2547" s="24">
        <v>1</v>
      </c>
      <c r="R2547" s="81">
        <f t="shared" si="154"/>
        <v>1</v>
      </c>
      <c r="S2547" s="87"/>
      <c r="T2547" s="19"/>
      <c r="U2547" s="25"/>
      <c r="V2547" s="25"/>
      <c r="W2547" s="81"/>
      <c r="X2547" s="91" t="e">
        <f ca="1">+VLOOKUP(#REF!,REFERENCIAS!$C:$D,2,0)*VLOOKUP(#REF!,PONDERADORES!A:P,IF(AND(INFORMACION!$T2547='REFERENCIAS RIESGO'!$C$36,INFORMACION!$F2547=REFERENCIAS!$C$24),16,IF(INFORMACION!$T2547='REFERENCIAS RIESGO'!$C$36,13,IF(INFORMACION!$F2547=REFERENCIAS!$C$24,10,7))),0)+VLOOKUP(K2547,REFERENCIAS!$C:$D,2,0)*VLOOKUP($K$2,PONDERADORES!A:P,IF(AND(INFORMACION!$T2547='REFERENCIAS RIESGO'!$C$36,INFORMACION!$F2547=REFERENCIAS!$C$24),16,IF(INFORMACION!$T2547='REFERENCIAS RIESGO'!$C$36,13,IF(INFORMACION!$F2547=REFERENCIAS!$C$24,10,7))),0)+VLOOKUP(L2547,REFERENCIAS!$C:$D,2,0)*VLOOKUP($L$2,PONDERADORES!A:P,IF(AND(INFORMACION!$T2547='REFERENCIAS RIESGO'!$C$36,INFORMACION!$F2547=REFERENCIAS!$C$24),16,IF(INFORMACION!$T2547='REFERENCIAS RIESGO'!$C$36,13,IF(INFORMACION!$F2547=REFERENCIAS!$C$24,10,7))),0)+VLOOKUP(F2547,REFERENCIAS!$C:$D,2,0)*VLOOKUP($F$2,PONDERADORES!A:P,IF(AND(INFORMACION!$T2547='REFERENCIAS RIESGO'!$C$36,INFORMACION!$F2547=REFERENCIAS!$C$24),16,IF(INFORMACION!$T2547='REFERENCIAS RIESGO'!$C$36,13,IF(INFORMACION!$F2547=REFERENCIAS!$C$24,10,7))),0)+VLOOKUP(T2547,REFERENCIAS!$C:$D,2,0)*VLOOKUP($T$2,PONDERADORES!A:P,IF(AND(INFORMACION!$T2547='REFERENCIAS RIESGO'!$C$36,INFORMACION!$F2547=REFERENCIAS!$C$24),16,IF(INFORMACION!$T2547='REFERENCIAS RIESGO'!$C$36,13,IF(INFORMACION!$F2547=REFERENCIAS!$C$24,10,7))),0)+VLOOKUP(IF(J2547&lt;=0.2,0.2,IF(AND(J2547&gt;0.2,J2547&lt;=0.4),0.4,IF(AND(J2547&gt;0.4,J2547&lt;=0.6),0.6,IF(AND(J2547&gt;0.6,J2547&lt;=0.8),0.8,IF(AND(J2547&gt;0.8,J2547&lt;=1),1))))),REFERENCIAS!$C:$D,2,0)*VLOOKUP($J$2,PONDERADORES!A:P,IF(AND(INFORMACION!$T2547='REFERENCIAS RIESGO'!$C$36,INFORMACION!$F2547=REFERENCIAS!$C$24),16,IF(INFORMACION!$T2547='REFERENCIAS RIESGO'!$C$36,13,IF(INFORMACION!$F2547=REFERENCIAS!$C$24,10,7))),0)</f>
        <v>#REF!</v>
      </c>
      <c r="Y2547" s="68">
        <f>+VLOOKUP(M2547,REFERENCIAS!$C:$D,2,0)*VLOOKUP($M$2,PONDERADORES!$A$7:$G$9,7,0)+VLOOKUP(N2547,REFERENCIAS!$C:$D,2,0)*VLOOKUP($N$2,PONDERADORES!$A$7:$G$9,7,0)+VLOOKUP(O2547,REFERENCIAS!$C:$D,2,0)*VLOOKUP($O$2,PONDERADORES!$A$7:$G$9,7,0)</f>
        <v>0.2</v>
      </c>
      <c r="Z2547" s="2">
        <f>+VLOOKUP(IF(R2547&lt;0.1,0,IF(AND(R2547&gt;=0.1,R2547&lt;0.2),0.1,IF(AND(R2547&gt;=0.2,R2547&lt;0.3),0.2,IF(R2547&gt;0.3,0.3,)))),REFERENCIAS!$C:$D,2,0)*VLOOKUP($R$2,PONDERADORES!$A$11:$G$11,7,0)</f>
        <v>15</v>
      </c>
      <c r="AA2547" s="92"/>
      <c r="AB2547" s="95" t="e">
        <f t="shared" ca="1" si="155"/>
        <v>#REF!</v>
      </c>
      <c r="AC2547" s="23" t="e">
        <f ca="1">IF(AB2547&gt;REFERENCIAS!$C$62,REFERENCIAS!$B$62,IF(AND(AB2547&gt;=REFERENCIAS!$C$63,AB2547&lt;REFERENCIAS!$D$63),REFERENCIAS!$B$63,IF(AND(AB2547&gt;REFERENCIAS!$C$64,AB2547&lt;=REFERENCIAS!$D$64),REFERENCIAS!$B$64,IF(AND(AB2547&gt;=REFERENCIAS!$C$65,AB2547&lt;REFERENCIAS!$D$65),REFERENCIAS!$B$65, "Revisar"))))</f>
        <v>#REF!</v>
      </c>
      <c r="AD2547" s="94" t="e">
        <f ca="1">VLOOKUP(AC2547,REFERENCIAS!$B$62:$G$65,4,FALSE)</f>
        <v>#REF!</v>
      </c>
    </row>
    <row r="2548" spans="1:30" ht="17.25" x14ac:dyDescent="0.25">
      <c r="A2548" s="74"/>
      <c r="B2548" s="19"/>
      <c r="C2548" s="19"/>
      <c r="D2548" s="50"/>
      <c r="E2548" s="73"/>
      <c r="F2548" s="74"/>
      <c r="G2548" s="9"/>
      <c r="H2548" s="48"/>
      <c r="I2548" s="49">
        <f t="shared" ca="1" si="153"/>
        <v>2022</v>
      </c>
      <c r="J2548" s="22">
        <f t="shared" ca="1" si="152"/>
        <v>1</v>
      </c>
      <c r="K2548" s="19"/>
      <c r="L2548" s="73"/>
      <c r="M2548" s="74"/>
      <c r="N2548" s="19"/>
      <c r="O2548" s="73"/>
      <c r="P2548" s="82">
        <v>1</v>
      </c>
      <c r="Q2548" s="24">
        <v>1</v>
      </c>
      <c r="R2548" s="81">
        <f t="shared" si="154"/>
        <v>1</v>
      </c>
      <c r="S2548" s="87"/>
      <c r="T2548" s="19"/>
      <c r="U2548" s="25"/>
      <c r="V2548" s="25"/>
      <c r="W2548" s="81"/>
      <c r="X2548" s="91" t="e">
        <f ca="1">+VLOOKUP(#REF!,REFERENCIAS!$C:$D,2,0)*VLOOKUP(#REF!,PONDERADORES!A:P,IF(AND(INFORMACION!$T2548='REFERENCIAS RIESGO'!$C$36,INFORMACION!$F2548=REFERENCIAS!$C$24),16,IF(INFORMACION!$T2548='REFERENCIAS RIESGO'!$C$36,13,IF(INFORMACION!$F2548=REFERENCIAS!$C$24,10,7))),0)+VLOOKUP(K2548,REFERENCIAS!$C:$D,2,0)*VLOOKUP($K$2,PONDERADORES!A:P,IF(AND(INFORMACION!$T2548='REFERENCIAS RIESGO'!$C$36,INFORMACION!$F2548=REFERENCIAS!$C$24),16,IF(INFORMACION!$T2548='REFERENCIAS RIESGO'!$C$36,13,IF(INFORMACION!$F2548=REFERENCIAS!$C$24,10,7))),0)+VLOOKUP(L2548,REFERENCIAS!$C:$D,2,0)*VLOOKUP($L$2,PONDERADORES!A:P,IF(AND(INFORMACION!$T2548='REFERENCIAS RIESGO'!$C$36,INFORMACION!$F2548=REFERENCIAS!$C$24),16,IF(INFORMACION!$T2548='REFERENCIAS RIESGO'!$C$36,13,IF(INFORMACION!$F2548=REFERENCIAS!$C$24,10,7))),0)+VLOOKUP(F2548,REFERENCIAS!$C:$D,2,0)*VLOOKUP($F$2,PONDERADORES!A:P,IF(AND(INFORMACION!$T2548='REFERENCIAS RIESGO'!$C$36,INFORMACION!$F2548=REFERENCIAS!$C$24),16,IF(INFORMACION!$T2548='REFERENCIAS RIESGO'!$C$36,13,IF(INFORMACION!$F2548=REFERENCIAS!$C$24,10,7))),0)+VLOOKUP(T2548,REFERENCIAS!$C:$D,2,0)*VLOOKUP($T$2,PONDERADORES!A:P,IF(AND(INFORMACION!$T2548='REFERENCIAS RIESGO'!$C$36,INFORMACION!$F2548=REFERENCIAS!$C$24),16,IF(INFORMACION!$T2548='REFERENCIAS RIESGO'!$C$36,13,IF(INFORMACION!$F2548=REFERENCIAS!$C$24,10,7))),0)+VLOOKUP(IF(J2548&lt;=0.2,0.2,IF(AND(J2548&gt;0.2,J2548&lt;=0.4),0.4,IF(AND(J2548&gt;0.4,J2548&lt;=0.6),0.6,IF(AND(J2548&gt;0.6,J2548&lt;=0.8),0.8,IF(AND(J2548&gt;0.8,J2548&lt;=1),1))))),REFERENCIAS!$C:$D,2,0)*VLOOKUP($J$2,PONDERADORES!A:P,IF(AND(INFORMACION!$T2548='REFERENCIAS RIESGO'!$C$36,INFORMACION!$F2548=REFERENCIAS!$C$24),16,IF(INFORMACION!$T2548='REFERENCIAS RIESGO'!$C$36,13,IF(INFORMACION!$F2548=REFERENCIAS!$C$24,10,7))),0)</f>
        <v>#REF!</v>
      </c>
      <c r="Y2548" s="68">
        <f>+VLOOKUP(M2548,REFERENCIAS!$C:$D,2,0)*VLOOKUP($M$2,PONDERADORES!$A$7:$G$9,7,0)+VLOOKUP(N2548,REFERENCIAS!$C:$D,2,0)*VLOOKUP($N$2,PONDERADORES!$A$7:$G$9,7,0)+VLOOKUP(O2548,REFERENCIAS!$C:$D,2,0)*VLOOKUP($O$2,PONDERADORES!$A$7:$G$9,7,0)</f>
        <v>0.2</v>
      </c>
      <c r="Z2548" s="2">
        <f>+VLOOKUP(IF(R2548&lt;0.1,0,IF(AND(R2548&gt;=0.1,R2548&lt;0.2),0.1,IF(AND(R2548&gt;=0.2,R2548&lt;0.3),0.2,IF(R2548&gt;0.3,0.3,)))),REFERENCIAS!$C:$D,2,0)*VLOOKUP($R$2,PONDERADORES!$A$11:$G$11,7,0)</f>
        <v>15</v>
      </c>
      <c r="AA2548" s="92"/>
      <c r="AB2548" s="95" t="e">
        <f t="shared" ca="1" si="155"/>
        <v>#REF!</v>
      </c>
      <c r="AC2548" s="23" t="e">
        <f ca="1">IF(AB2548&gt;REFERENCIAS!$C$62,REFERENCIAS!$B$62,IF(AND(AB2548&gt;=REFERENCIAS!$C$63,AB2548&lt;REFERENCIAS!$D$63),REFERENCIAS!$B$63,IF(AND(AB2548&gt;REFERENCIAS!$C$64,AB2548&lt;=REFERENCIAS!$D$64),REFERENCIAS!$B$64,IF(AND(AB2548&gt;=REFERENCIAS!$C$65,AB2548&lt;REFERENCIAS!$D$65),REFERENCIAS!$B$65, "Revisar"))))</f>
        <v>#REF!</v>
      </c>
      <c r="AD2548" s="94" t="e">
        <f ca="1">VLOOKUP(AC2548,REFERENCIAS!$B$62:$G$65,4,FALSE)</f>
        <v>#REF!</v>
      </c>
    </row>
    <row r="2549" spans="1:30" ht="17.25" x14ac:dyDescent="0.25">
      <c r="A2549" s="74"/>
      <c r="B2549" s="19"/>
      <c r="C2549" s="19"/>
      <c r="D2549" s="50"/>
      <c r="E2549" s="73"/>
      <c r="F2549" s="74"/>
      <c r="G2549" s="9"/>
      <c r="H2549" s="48"/>
      <c r="I2549" s="49">
        <f t="shared" ca="1" si="153"/>
        <v>2022</v>
      </c>
      <c r="J2549" s="22">
        <f t="shared" ca="1" si="152"/>
        <v>1</v>
      </c>
      <c r="K2549" s="19"/>
      <c r="L2549" s="73"/>
      <c r="M2549" s="74"/>
      <c r="N2549" s="19"/>
      <c r="O2549" s="73"/>
      <c r="P2549" s="82">
        <v>1</v>
      </c>
      <c r="Q2549" s="24">
        <v>1</v>
      </c>
      <c r="R2549" s="81">
        <f t="shared" si="154"/>
        <v>1</v>
      </c>
      <c r="S2549" s="87"/>
      <c r="T2549" s="19"/>
      <c r="U2549" s="25"/>
      <c r="V2549" s="25"/>
      <c r="W2549" s="81"/>
      <c r="X2549" s="91" t="e">
        <f ca="1">+VLOOKUP(#REF!,REFERENCIAS!$C:$D,2,0)*VLOOKUP(#REF!,PONDERADORES!A:P,IF(AND(INFORMACION!$T2549='REFERENCIAS RIESGO'!$C$36,INFORMACION!$F2549=REFERENCIAS!$C$24),16,IF(INFORMACION!$T2549='REFERENCIAS RIESGO'!$C$36,13,IF(INFORMACION!$F2549=REFERENCIAS!$C$24,10,7))),0)+VLOOKUP(K2549,REFERENCIAS!$C:$D,2,0)*VLOOKUP($K$2,PONDERADORES!A:P,IF(AND(INFORMACION!$T2549='REFERENCIAS RIESGO'!$C$36,INFORMACION!$F2549=REFERENCIAS!$C$24),16,IF(INFORMACION!$T2549='REFERENCIAS RIESGO'!$C$36,13,IF(INFORMACION!$F2549=REFERENCIAS!$C$24,10,7))),0)+VLOOKUP(L2549,REFERENCIAS!$C:$D,2,0)*VLOOKUP($L$2,PONDERADORES!A:P,IF(AND(INFORMACION!$T2549='REFERENCIAS RIESGO'!$C$36,INFORMACION!$F2549=REFERENCIAS!$C$24),16,IF(INFORMACION!$T2549='REFERENCIAS RIESGO'!$C$36,13,IF(INFORMACION!$F2549=REFERENCIAS!$C$24,10,7))),0)+VLOOKUP(F2549,REFERENCIAS!$C:$D,2,0)*VLOOKUP($F$2,PONDERADORES!A:P,IF(AND(INFORMACION!$T2549='REFERENCIAS RIESGO'!$C$36,INFORMACION!$F2549=REFERENCIAS!$C$24),16,IF(INFORMACION!$T2549='REFERENCIAS RIESGO'!$C$36,13,IF(INFORMACION!$F2549=REFERENCIAS!$C$24,10,7))),0)+VLOOKUP(T2549,REFERENCIAS!$C:$D,2,0)*VLOOKUP($T$2,PONDERADORES!A:P,IF(AND(INFORMACION!$T2549='REFERENCIAS RIESGO'!$C$36,INFORMACION!$F2549=REFERENCIAS!$C$24),16,IF(INFORMACION!$T2549='REFERENCIAS RIESGO'!$C$36,13,IF(INFORMACION!$F2549=REFERENCIAS!$C$24,10,7))),0)+VLOOKUP(IF(J2549&lt;=0.2,0.2,IF(AND(J2549&gt;0.2,J2549&lt;=0.4),0.4,IF(AND(J2549&gt;0.4,J2549&lt;=0.6),0.6,IF(AND(J2549&gt;0.6,J2549&lt;=0.8),0.8,IF(AND(J2549&gt;0.8,J2549&lt;=1),1))))),REFERENCIAS!$C:$D,2,0)*VLOOKUP($J$2,PONDERADORES!A:P,IF(AND(INFORMACION!$T2549='REFERENCIAS RIESGO'!$C$36,INFORMACION!$F2549=REFERENCIAS!$C$24),16,IF(INFORMACION!$T2549='REFERENCIAS RIESGO'!$C$36,13,IF(INFORMACION!$F2549=REFERENCIAS!$C$24,10,7))),0)</f>
        <v>#REF!</v>
      </c>
      <c r="Y2549" s="68">
        <f>+VLOOKUP(M2549,REFERENCIAS!$C:$D,2,0)*VLOOKUP($M$2,PONDERADORES!$A$7:$G$9,7,0)+VLOOKUP(N2549,REFERENCIAS!$C:$D,2,0)*VLOOKUP($N$2,PONDERADORES!$A$7:$G$9,7,0)+VLOOKUP(O2549,REFERENCIAS!$C:$D,2,0)*VLOOKUP($O$2,PONDERADORES!$A$7:$G$9,7,0)</f>
        <v>0.2</v>
      </c>
      <c r="Z2549" s="2">
        <f>+VLOOKUP(IF(R2549&lt;0.1,0,IF(AND(R2549&gt;=0.1,R2549&lt;0.2),0.1,IF(AND(R2549&gt;=0.2,R2549&lt;0.3),0.2,IF(R2549&gt;0.3,0.3,)))),REFERENCIAS!$C:$D,2,0)*VLOOKUP($R$2,PONDERADORES!$A$11:$G$11,7,0)</f>
        <v>15</v>
      </c>
      <c r="AA2549" s="92"/>
      <c r="AB2549" s="95" t="e">
        <f t="shared" ca="1" si="155"/>
        <v>#REF!</v>
      </c>
      <c r="AC2549" s="23" t="e">
        <f ca="1">IF(AB2549&gt;REFERENCIAS!$C$62,REFERENCIAS!$B$62,IF(AND(AB2549&gt;=REFERENCIAS!$C$63,AB2549&lt;REFERENCIAS!$D$63),REFERENCIAS!$B$63,IF(AND(AB2549&gt;REFERENCIAS!$C$64,AB2549&lt;=REFERENCIAS!$D$64),REFERENCIAS!$B$64,IF(AND(AB2549&gt;=REFERENCIAS!$C$65,AB2549&lt;REFERENCIAS!$D$65),REFERENCIAS!$B$65, "Revisar"))))</f>
        <v>#REF!</v>
      </c>
      <c r="AD2549" s="94" t="e">
        <f ca="1">VLOOKUP(AC2549,REFERENCIAS!$B$62:$G$65,4,FALSE)</f>
        <v>#REF!</v>
      </c>
    </row>
    <row r="2550" spans="1:30" ht="17.25" x14ac:dyDescent="0.25">
      <c r="A2550" s="74"/>
      <c r="B2550" s="19"/>
      <c r="C2550" s="19"/>
      <c r="D2550" s="50"/>
      <c r="E2550" s="73"/>
      <c r="F2550" s="74"/>
      <c r="G2550" s="9"/>
      <c r="H2550" s="48"/>
      <c r="I2550" s="49">
        <f t="shared" ca="1" si="153"/>
        <v>2022</v>
      </c>
      <c r="J2550" s="22">
        <f t="shared" ca="1" si="152"/>
        <v>1</v>
      </c>
      <c r="K2550" s="19"/>
      <c r="L2550" s="73"/>
      <c r="M2550" s="74"/>
      <c r="N2550" s="19"/>
      <c r="O2550" s="73"/>
      <c r="P2550" s="82">
        <v>1</v>
      </c>
      <c r="Q2550" s="24">
        <v>1</v>
      </c>
      <c r="R2550" s="81">
        <f t="shared" si="154"/>
        <v>1</v>
      </c>
      <c r="S2550" s="87"/>
      <c r="T2550" s="19"/>
      <c r="U2550" s="25"/>
      <c r="V2550" s="25"/>
      <c r="W2550" s="81"/>
      <c r="X2550" s="91" t="e">
        <f ca="1">+VLOOKUP(#REF!,REFERENCIAS!$C:$D,2,0)*VLOOKUP(#REF!,PONDERADORES!A:P,IF(AND(INFORMACION!$T2550='REFERENCIAS RIESGO'!$C$36,INFORMACION!$F2550=REFERENCIAS!$C$24),16,IF(INFORMACION!$T2550='REFERENCIAS RIESGO'!$C$36,13,IF(INFORMACION!$F2550=REFERENCIAS!$C$24,10,7))),0)+VLOOKUP(K2550,REFERENCIAS!$C:$D,2,0)*VLOOKUP($K$2,PONDERADORES!A:P,IF(AND(INFORMACION!$T2550='REFERENCIAS RIESGO'!$C$36,INFORMACION!$F2550=REFERENCIAS!$C$24),16,IF(INFORMACION!$T2550='REFERENCIAS RIESGO'!$C$36,13,IF(INFORMACION!$F2550=REFERENCIAS!$C$24,10,7))),0)+VLOOKUP(L2550,REFERENCIAS!$C:$D,2,0)*VLOOKUP($L$2,PONDERADORES!A:P,IF(AND(INFORMACION!$T2550='REFERENCIAS RIESGO'!$C$36,INFORMACION!$F2550=REFERENCIAS!$C$24),16,IF(INFORMACION!$T2550='REFERENCIAS RIESGO'!$C$36,13,IF(INFORMACION!$F2550=REFERENCIAS!$C$24,10,7))),0)+VLOOKUP(F2550,REFERENCIAS!$C:$D,2,0)*VLOOKUP($F$2,PONDERADORES!A:P,IF(AND(INFORMACION!$T2550='REFERENCIAS RIESGO'!$C$36,INFORMACION!$F2550=REFERENCIAS!$C$24),16,IF(INFORMACION!$T2550='REFERENCIAS RIESGO'!$C$36,13,IF(INFORMACION!$F2550=REFERENCIAS!$C$24,10,7))),0)+VLOOKUP(T2550,REFERENCIAS!$C:$D,2,0)*VLOOKUP($T$2,PONDERADORES!A:P,IF(AND(INFORMACION!$T2550='REFERENCIAS RIESGO'!$C$36,INFORMACION!$F2550=REFERENCIAS!$C$24),16,IF(INFORMACION!$T2550='REFERENCIAS RIESGO'!$C$36,13,IF(INFORMACION!$F2550=REFERENCIAS!$C$24,10,7))),0)+VLOOKUP(IF(J2550&lt;=0.2,0.2,IF(AND(J2550&gt;0.2,J2550&lt;=0.4),0.4,IF(AND(J2550&gt;0.4,J2550&lt;=0.6),0.6,IF(AND(J2550&gt;0.6,J2550&lt;=0.8),0.8,IF(AND(J2550&gt;0.8,J2550&lt;=1),1))))),REFERENCIAS!$C:$D,2,0)*VLOOKUP($J$2,PONDERADORES!A:P,IF(AND(INFORMACION!$T2550='REFERENCIAS RIESGO'!$C$36,INFORMACION!$F2550=REFERENCIAS!$C$24),16,IF(INFORMACION!$T2550='REFERENCIAS RIESGO'!$C$36,13,IF(INFORMACION!$F2550=REFERENCIAS!$C$24,10,7))),0)</f>
        <v>#REF!</v>
      </c>
      <c r="Y2550" s="68">
        <f>+VLOOKUP(M2550,REFERENCIAS!$C:$D,2,0)*VLOOKUP($M$2,PONDERADORES!$A$7:$G$9,7,0)+VLOOKUP(N2550,REFERENCIAS!$C:$D,2,0)*VLOOKUP($N$2,PONDERADORES!$A$7:$G$9,7,0)+VLOOKUP(O2550,REFERENCIAS!$C:$D,2,0)*VLOOKUP($O$2,PONDERADORES!$A$7:$G$9,7,0)</f>
        <v>0.2</v>
      </c>
      <c r="Z2550" s="2">
        <f>+VLOOKUP(IF(R2550&lt;0.1,0,IF(AND(R2550&gt;=0.1,R2550&lt;0.2),0.1,IF(AND(R2550&gt;=0.2,R2550&lt;0.3),0.2,IF(R2550&gt;0.3,0.3,)))),REFERENCIAS!$C:$D,2,0)*VLOOKUP($R$2,PONDERADORES!$A$11:$G$11,7,0)</f>
        <v>15</v>
      </c>
      <c r="AA2550" s="92"/>
      <c r="AB2550" s="95" t="e">
        <f t="shared" ca="1" si="155"/>
        <v>#REF!</v>
      </c>
      <c r="AC2550" s="23" t="e">
        <f ca="1">IF(AB2550&gt;REFERENCIAS!$C$62,REFERENCIAS!$B$62,IF(AND(AB2550&gt;=REFERENCIAS!$C$63,AB2550&lt;REFERENCIAS!$D$63),REFERENCIAS!$B$63,IF(AND(AB2550&gt;REFERENCIAS!$C$64,AB2550&lt;=REFERENCIAS!$D$64),REFERENCIAS!$B$64,IF(AND(AB2550&gt;=REFERENCIAS!$C$65,AB2550&lt;REFERENCIAS!$D$65),REFERENCIAS!$B$65, "Revisar"))))</f>
        <v>#REF!</v>
      </c>
      <c r="AD2550" s="94" t="e">
        <f ca="1">VLOOKUP(AC2550,REFERENCIAS!$B$62:$G$65,4,FALSE)</f>
        <v>#REF!</v>
      </c>
    </row>
    <row r="2551" spans="1:30" ht="17.25" x14ac:dyDescent="0.25">
      <c r="A2551" s="74"/>
      <c r="B2551" s="19"/>
      <c r="C2551" s="19"/>
      <c r="D2551" s="50"/>
      <c r="E2551" s="73"/>
      <c r="F2551" s="74"/>
      <c r="G2551" s="9"/>
      <c r="H2551" s="48"/>
      <c r="I2551" s="49">
        <f t="shared" ca="1" si="153"/>
        <v>2022</v>
      </c>
      <c r="J2551" s="22">
        <f t="shared" ca="1" si="152"/>
        <v>1</v>
      </c>
      <c r="K2551" s="19"/>
      <c r="L2551" s="73"/>
      <c r="M2551" s="74"/>
      <c r="N2551" s="19"/>
      <c r="O2551" s="73"/>
      <c r="P2551" s="82">
        <v>1</v>
      </c>
      <c r="Q2551" s="24">
        <v>1</v>
      </c>
      <c r="R2551" s="81">
        <f t="shared" si="154"/>
        <v>1</v>
      </c>
      <c r="S2551" s="87"/>
      <c r="T2551" s="19"/>
      <c r="U2551" s="25"/>
      <c r="V2551" s="25"/>
      <c r="W2551" s="81"/>
      <c r="X2551" s="91" t="e">
        <f ca="1">+VLOOKUP(#REF!,REFERENCIAS!$C:$D,2,0)*VLOOKUP(#REF!,PONDERADORES!A:P,IF(AND(INFORMACION!$T2551='REFERENCIAS RIESGO'!$C$36,INFORMACION!$F2551=REFERENCIAS!$C$24),16,IF(INFORMACION!$T2551='REFERENCIAS RIESGO'!$C$36,13,IF(INFORMACION!$F2551=REFERENCIAS!$C$24,10,7))),0)+VLOOKUP(K2551,REFERENCIAS!$C:$D,2,0)*VLOOKUP($K$2,PONDERADORES!A:P,IF(AND(INFORMACION!$T2551='REFERENCIAS RIESGO'!$C$36,INFORMACION!$F2551=REFERENCIAS!$C$24),16,IF(INFORMACION!$T2551='REFERENCIAS RIESGO'!$C$36,13,IF(INFORMACION!$F2551=REFERENCIAS!$C$24,10,7))),0)+VLOOKUP(L2551,REFERENCIAS!$C:$D,2,0)*VLOOKUP($L$2,PONDERADORES!A:P,IF(AND(INFORMACION!$T2551='REFERENCIAS RIESGO'!$C$36,INFORMACION!$F2551=REFERENCIAS!$C$24),16,IF(INFORMACION!$T2551='REFERENCIAS RIESGO'!$C$36,13,IF(INFORMACION!$F2551=REFERENCIAS!$C$24,10,7))),0)+VLOOKUP(F2551,REFERENCIAS!$C:$D,2,0)*VLOOKUP($F$2,PONDERADORES!A:P,IF(AND(INFORMACION!$T2551='REFERENCIAS RIESGO'!$C$36,INFORMACION!$F2551=REFERENCIAS!$C$24),16,IF(INFORMACION!$T2551='REFERENCIAS RIESGO'!$C$36,13,IF(INFORMACION!$F2551=REFERENCIAS!$C$24,10,7))),0)+VLOOKUP(T2551,REFERENCIAS!$C:$D,2,0)*VLOOKUP($T$2,PONDERADORES!A:P,IF(AND(INFORMACION!$T2551='REFERENCIAS RIESGO'!$C$36,INFORMACION!$F2551=REFERENCIAS!$C$24),16,IF(INFORMACION!$T2551='REFERENCIAS RIESGO'!$C$36,13,IF(INFORMACION!$F2551=REFERENCIAS!$C$24,10,7))),0)+VLOOKUP(IF(J2551&lt;=0.2,0.2,IF(AND(J2551&gt;0.2,J2551&lt;=0.4),0.4,IF(AND(J2551&gt;0.4,J2551&lt;=0.6),0.6,IF(AND(J2551&gt;0.6,J2551&lt;=0.8),0.8,IF(AND(J2551&gt;0.8,J2551&lt;=1),1))))),REFERENCIAS!$C:$D,2,0)*VLOOKUP($J$2,PONDERADORES!A:P,IF(AND(INFORMACION!$T2551='REFERENCIAS RIESGO'!$C$36,INFORMACION!$F2551=REFERENCIAS!$C$24),16,IF(INFORMACION!$T2551='REFERENCIAS RIESGO'!$C$36,13,IF(INFORMACION!$F2551=REFERENCIAS!$C$24,10,7))),0)</f>
        <v>#REF!</v>
      </c>
      <c r="Y2551" s="68">
        <f>+VLOOKUP(M2551,REFERENCIAS!$C:$D,2,0)*VLOOKUP($M$2,PONDERADORES!$A$7:$G$9,7,0)+VLOOKUP(N2551,REFERENCIAS!$C:$D,2,0)*VLOOKUP($N$2,PONDERADORES!$A$7:$G$9,7,0)+VLOOKUP(O2551,REFERENCIAS!$C:$D,2,0)*VLOOKUP($O$2,PONDERADORES!$A$7:$G$9,7,0)</f>
        <v>0.2</v>
      </c>
      <c r="Z2551" s="2">
        <f>+VLOOKUP(IF(R2551&lt;0.1,0,IF(AND(R2551&gt;=0.1,R2551&lt;0.2),0.1,IF(AND(R2551&gt;=0.2,R2551&lt;0.3),0.2,IF(R2551&gt;0.3,0.3,)))),REFERENCIAS!$C:$D,2,0)*VLOOKUP($R$2,PONDERADORES!$A$11:$G$11,7,0)</f>
        <v>15</v>
      </c>
      <c r="AA2551" s="92"/>
      <c r="AB2551" s="95" t="e">
        <f t="shared" ca="1" si="155"/>
        <v>#REF!</v>
      </c>
      <c r="AC2551" s="23" t="e">
        <f ca="1">IF(AB2551&gt;REFERENCIAS!$C$62,REFERENCIAS!$B$62,IF(AND(AB2551&gt;=REFERENCIAS!$C$63,AB2551&lt;REFERENCIAS!$D$63),REFERENCIAS!$B$63,IF(AND(AB2551&gt;REFERENCIAS!$C$64,AB2551&lt;=REFERENCIAS!$D$64),REFERENCIAS!$B$64,IF(AND(AB2551&gt;=REFERENCIAS!$C$65,AB2551&lt;REFERENCIAS!$D$65),REFERENCIAS!$B$65, "Revisar"))))</f>
        <v>#REF!</v>
      </c>
      <c r="AD2551" s="94" t="e">
        <f ca="1">VLOOKUP(AC2551,REFERENCIAS!$B$62:$G$65,4,FALSE)</f>
        <v>#REF!</v>
      </c>
    </row>
    <row r="2552" spans="1:30" ht="17.25" x14ac:dyDescent="0.25">
      <c r="A2552" s="74"/>
      <c r="B2552" s="19"/>
      <c r="C2552" s="19"/>
      <c r="D2552" s="50"/>
      <c r="E2552" s="73"/>
      <c r="F2552" s="74"/>
      <c r="G2552" s="9"/>
      <c r="H2552" s="48"/>
      <c r="I2552" s="49">
        <f t="shared" ca="1" si="153"/>
        <v>2022</v>
      </c>
      <c r="J2552" s="22">
        <f t="shared" ca="1" si="152"/>
        <v>1</v>
      </c>
      <c r="K2552" s="19"/>
      <c r="L2552" s="73"/>
      <c r="M2552" s="74"/>
      <c r="N2552" s="19"/>
      <c r="O2552" s="73"/>
      <c r="P2552" s="82">
        <v>1</v>
      </c>
      <c r="Q2552" s="24">
        <v>1</v>
      </c>
      <c r="R2552" s="81">
        <f t="shared" si="154"/>
        <v>1</v>
      </c>
      <c r="S2552" s="87"/>
      <c r="T2552" s="19"/>
      <c r="U2552" s="25"/>
      <c r="V2552" s="25"/>
      <c r="W2552" s="81"/>
      <c r="X2552" s="91" t="e">
        <f ca="1">+VLOOKUP(#REF!,REFERENCIAS!$C:$D,2,0)*VLOOKUP(#REF!,PONDERADORES!A:P,IF(AND(INFORMACION!$T2552='REFERENCIAS RIESGO'!$C$36,INFORMACION!$F2552=REFERENCIAS!$C$24),16,IF(INFORMACION!$T2552='REFERENCIAS RIESGO'!$C$36,13,IF(INFORMACION!$F2552=REFERENCIAS!$C$24,10,7))),0)+VLOOKUP(K2552,REFERENCIAS!$C:$D,2,0)*VLOOKUP($K$2,PONDERADORES!A:P,IF(AND(INFORMACION!$T2552='REFERENCIAS RIESGO'!$C$36,INFORMACION!$F2552=REFERENCIAS!$C$24),16,IF(INFORMACION!$T2552='REFERENCIAS RIESGO'!$C$36,13,IF(INFORMACION!$F2552=REFERENCIAS!$C$24,10,7))),0)+VLOOKUP(L2552,REFERENCIAS!$C:$D,2,0)*VLOOKUP($L$2,PONDERADORES!A:P,IF(AND(INFORMACION!$T2552='REFERENCIAS RIESGO'!$C$36,INFORMACION!$F2552=REFERENCIAS!$C$24),16,IF(INFORMACION!$T2552='REFERENCIAS RIESGO'!$C$36,13,IF(INFORMACION!$F2552=REFERENCIAS!$C$24,10,7))),0)+VLOOKUP(F2552,REFERENCIAS!$C:$D,2,0)*VLOOKUP($F$2,PONDERADORES!A:P,IF(AND(INFORMACION!$T2552='REFERENCIAS RIESGO'!$C$36,INFORMACION!$F2552=REFERENCIAS!$C$24),16,IF(INFORMACION!$T2552='REFERENCIAS RIESGO'!$C$36,13,IF(INFORMACION!$F2552=REFERENCIAS!$C$24,10,7))),0)+VLOOKUP(T2552,REFERENCIAS!$C:$D,2,0)*VLOOKUP($T$2,PONDERADORES!A:P,IF(AND(INFORMACION!$T2552='REFERENCIAS RIESGO'!$C$36,INFORMACION!$F2552=REFERENCIAS!$C$24),16,IF(INFORMACION!$T2552='REFERENCIAS RIESGO'!$C$36,13,IF(INFORMACION!$F2552=REFERENCIAS!$C$24,10,7))),0)+VLOOKUP(IF(J2552&lt;=0.2,0.2,IF(AND(J2552&gt;0.2,J2552&lt;=0.4),0.4,IF(AND(J2552&gt;0.4,J2552&lt;=0.6),0.6,IF(AND(J2552&gt;0.6,J2552&lt;=0.8),0.8,IF(AND(J2552&gt;0.8,J2552&lt;=1),1))))),REFERENCIAS!$C:$D,2,0)*VLOOKUP($J$2,PONDERADORES!A:P,IF(AND(INFORMACION!$T2552='REFERENCIAS RIESGO'!$C$36,INFORMACION!$F2552=REFERENCIAS!$C$24),16,IF(INFORMACION!$T2552='REFERENCIAS RIESGO'!$C$36,13,IF(INFORMACION!$F2552=REFERENCIAS!$C$24,10,7))),0)</f>
        <v>#REF!</v>
      </c>
      <c r="Y2552" s="68">
        <f>+VLOOKUP(M2552,REFERENCIAS!$C:$D,2,0)*VLOOKUP($M$2,PONDERADORES!$A$7:$G$9,7,0)+VLOOKUP(N2552,REFERENCIAS!$C:$D,2,0)*VLOOKUP($N$2,PONDERADORES!$A$7:$G$9,7,0)+VLOOKUP(O2552,REFERENCIAS!$C:$D,2,0)*VLOOKUP($O$2,PONDERADORES!$A$7:$G$9,7,0)</f>
        <v>0.2</v>
      </c>
      <c r="Z2552" s="2">
        <f>+VLOOKUP(IF(R2552&lt;0.1,0,IF(AND(R2552&gt;=0.1,R2552&lt;0.2),0.1,IF(AND(R2552&gt;=0.2,R2552&lt;0.3),0.2,IF(R2552&gt;0.3,0.3,)))),REFERENCIAS!$C:$D,2,0)*VLOOKUP($R$2,PONDERADORES!$A$11:$G$11,7,0)</f>
        <v>15</v>
      </c>
      <c r="AA2552" s="92"/>
      <c r="AB2552" s="95" t="e">
        <f t="shared" ca="1" si="155"/>
        <v>#REF!</v>
      </c>
      <c r="AC2552" s="23" t="e">
        <f ca="1">IF(AB2552&gt;REFERENCIAS!$C$62,REFERENCIAS!$B$62,IF(AND(AB2552&gt;=REFERENCIAS!$C$63,AB2552&lt;REFERENCIAS!$D$63),REFERENCIAS!$B$63,IF(AND(AB2552&gt;REFERENCIAS!$C$64,AB2552&lt;=REFERENCIAS!$D$64),REFERENCIAS!$B$64,IF(AND(AB2552&gt;=REFERENCIAS!$C$65,AB2552&lt;REFERENCIAS!$D$65),REFERENCIAS!$B$65, "Revisar"))))</f>
        <v>#REF!</v>
      </c>
      <c r="AD2552" s="94" t="e">
        <f ca="1">VLOOKUP(AC2552,REFERENCIAS!$B$62:$G$65,4,FALSE)</f>
        <v>#REF!</v>
      </c>
    </row>
    <row r="2553" spans="1:30" ht="17.25" x14ac:dyDescent="0.25">
      <c r="A2553" s="74"/>
      <c r="B2553" s="19"/>
      <c r="C2553" s="19"/>
      <c r="D2553" s="50"/>
      <c r="E2553" s="73"/>
      <c r="F2553" s="74"/>
      <c r="G2553" s="9"/>
      <c r="H2553" s="48"/>
      <c r="I2553" s="49">
        <f t="shared" ca="1" si="153"/>
        <v>2022</v>
      </c>
      <c r="J2553" s="22">
        <f t="shared" ca="1" si="152"/>
        <v>1</v>
      </c>
      <c r="K2553" s="19"/>
      <c r="L2553" s="73"/>
      <c r="M2553" s="74"/>
      <c r="N2553" s="19"/>
      <c r="O2553" s="73"/>
      <c r="P2553" s="82">
        <v>1</v>
      </c>
      <c r="Q2553" s="24">
        <v>1</v>
      </c>
      <c r="R2553" s="81">
        <f t="shared" si="154"/>
        <v>1</v>
      </c>
      <c r="S2553" s="87"/>
      <c r="T2553" s="19"/>
      <c r="U2553" s="25"/>
      <c r="V2553" s="25"/>
      <c r="W2553" s="81"/>
      <c r="X2553" s="91" t="e">
        <f ca="1">+VLOOKUP(#REF!,REFERENCIAS!$C:$D,2,0)*VLOOKUP(#REF!,PONDERADORES!A:P,IF(AND(INFORMACION!$T2553='REFERENCIAS RIESGO'!$C$36,INFORMACION!$F2553=REFERENCIAS!$C$24),16,IF(INFORMACION!$T2553='REFERENCIAS RIESGO'!$C$36,13,IF(INFORMACION!$F2553=REFERENCIAS!$C$24,10,7))),0)+VLOOKUP(K2553,REFERENCIAS!$C:$D,2,0)*VLOOKUP($K$2,PONDERADORES!A:P,IF(AND(INFORMACION!$T2553='REFERENCIAS RIESGO'!$C$36,INFORMACION!$F2553=REFERENCIAS!$C$24),16,IF(INFORMACION!$T2553='REFERENCIAS RIESGO'!$C$36,13,IF(INFORMACION!$F2553=REFERENCIAS!$C$24,10,7))),0)+VLOOKUP(L2553,REFERENCIAS!$C:$D,2,0)*VLOOKUP($L$2,PONDERADORES!A:P,IF(AND(INFORMACION!$T2553='REFERENCIAS RIESGO'!$C$36,INFORMACION!$F2553=REFERENCIAS!$C$24),16,IF(INFORMACION!$T2553='REFERENCIAS RIESGO'!$C$36,13,IF(INFORMACION!$F2553=REFERENCIAS!$C$24,10,7))),0)+VLOOKUP(F2553,REFERENCIAS!$C:$D,2,0)*VLOOKUP($F$2,PONDERADORES!A:P,IF(AND(INFORMACION!$T2553='REFERENCIAS RIESGO'!$C$36,INFORMACION!$F2553=REFERENCIAS!$C$24),16,IF(INFORMACION!$T2553='REFERENCIAS RIESGO'!$C$36,13,IF(INFORMACION!$F2553=REFERENCIAS!$C$24,10,7))),0)+VLOOKUP(T2553,REFERENCIAS!$C:$D,2,0)*VLOOKUP($T$2,PONDERADORES!A:P,IF(AND(INFORMACION!$T2553='REFERENCIAS RIESGO'!$C$36,INFORMACION!$F2553=REFERENCIAS!$C$24),16,IF(INFORMACION!$T2553='REFERENCIAS RIESGO'!$C$36,13,IF(INFORMACION!$F2553=REFERENCIAS!$C$24,10,7))),0)+VLOOKUP(IF(J2553&lt;=0.2,0.2,IF(AND(J2553&gt;0.2,J2553&lt;=0.4),0.4,IF(AND(J2553&gt;0.4,J2553&lt;=0.6),0.6,IF(AND(J2553&gt;0.6,J2553&lt;=0.8),0.8,IF(AND(J2553&gt;0.8,J2553&lt;=1),1))))),REFERENCIAS!$C:$D,2,0)*VLOOKUP($J$2,PONDERADORES!A:P,IF(AND(INFORMACION!$T2553='REFERENCIAS RIESGO'!$C$36,INFORMACION!$F2553=REFERENCIAS!$C$24),16,IF(INFORMACION!$T2553='REFERENCIAS RIESGO'!$C$36,13,IF(INFORMACION!$F2553=REFERENCIAS!$C$24,10,7))),0)</f>
        <v>#REF!</v>
      </c>
      <c r="Y2553" s="68">
        <f>+VLOOKUP(M2553,REFERENCIAS!$C:$D,2,0)*VLOOKUP($M$2,PONDERADORES!$A$7:$G$9,7,0)+VLOOKUP(N2553,REFERENCIAS!$C:$D,2,0)*VLOOKUP($N$2,PONDERADORES!$A$7:$G$9,7,0)+VLOOKUP(O2553,REFERENCIAS!$C:$D,2,0)*VLOOKUP($O$2,PONDERADORES!$A$7:$G$9,7,0)</f>
        <v>0.2</v>
      </c>
      <c r="Z2553" s="2">
        <f>+VLOOKUP(IF(R2553&lt;0.1,0,IF(AND(R2553&gt;=0.1,R2553&lt;0.2),0.1,IF(AND(R2553&gt;=0.2,R2553&lt;0.3),0.2,IF(R2553&gt;0.3,0.3,)))),REFERENCIAS!$C:$D,2,0)*VLOOKUP($R$2,PONDERADORES!$A$11:$G$11,7,0)</f>
        <v>15</v>
      </c>
      <c r="AA2553" s="92"/>
      <c r="AB2553" s="95" t="e">
        <f t="shared" ca="1" si="155"/>
        <v>#REF!</v>
      </c>
      <c r="AC2553" s="23" t="e">
        <f ca="1">IF(AB2553&gt;REFERENCIAS!$C$62,REFERENCIAS!$B$62,IF(AND(AB2553&gt;=REFERENCIAS!$C$63,AB2553&lt;REFERENCIAS!$D$63),REFERENCIAS!$B$63,IF(AND(AB2553&gt;REFERENCIAS!$C$64,AB2553&lt;=REFERENCIAS!$D$64),REFERENCIAS!$B$64,IF(AND(AB2553&gt;=REFERENCIAS!$C$65,AB2553&lt;REFERENCIAS!$D$65),REFERENCIAS!$B$65, "Revisar"))))</f>
        <v>#REF!</v>
      </c>
      <c r="AD2553" s="94" t="e">
        <f ca="1">VLOOKUP(AC2553,REFERENCIAS!$B$62:$G$65,4,FALSE)</f>
        <v>#REF!</v>
      </c>
    </row>
    <row r="2554" spans="1:30" ht="17.25" x14ac:dyDescent="0.25">
      <c r="A2554" s="74"/>
      <c r="B2554" s="19"/>
      <c r="C2554" s="19"/>
      <c r="D2554" s="50"/>
      <c r="E2554" s="73"/>
      <c r="F2554" s="74"/>
      <c r="G2554" s="9"/>
      <c r="H2554" s="48"/>
      <c r="I2554" s="49">
        <f t="shared" ca="1" si="153"/>
        <v>2022</v>
      </c>
      <c r="J2554" s="22">
        <f t="shared" ca="1" si="152"/>
        <v>1</v>
      </c>
      <c r="K2554" s="19"/>
      <c r="L2554" s="73"/>
      <c r="M2554" s="74"/>
      <c r="N2554" s="19"/>
      <c r="O2554" s="73"/>
      <c r="P2554" s="82">
        <v>1</v>
      </c>
      <c r="Q2554" s="24">
        <v>1</v>
      </c>
      <c r="R2554" s="81">
        <f t="shared" si="154"/>
        <v>1</v>
      </c>
      <c r="S2554" s="87"/>
      <c r="T2554" s="19"/>
      <c r="U2554" s="25"/>
      <c r="V2554" s="25"/>
      <c r="W2554" s="81"/>
      <c r="X2554" s="91" t="e">
        <f ca="1">+VLOOKUP(#REF!,REFERENCIAS!$C:$D,2,0)*VLOOKUP(#REF!,PONDERADORES!A:P,IF(AND(INFORMACION!$T2554='REFERENCIAS RIESGO'!$C$36,INFORMACION!$F2554=REFERENCIAS!$C$24),16,IF(INFORMACION!$T2554='REFERENCIAS RIESGO'!$C$36,13,IF(INFORMACION!$F2554=REFERENCIAS!$C$24,10,7))),0)+VLOOKUP(K2554,REFERENCIAS!$C:$D,2,0)*VLOOKUP($K$2,PONDERADORES!A:P,IF(AND(INFORMACION!$T2554='REFERENCIAS RIESGO'!$C$36,INFORMACION!$F2554=REFERENCIAS!$C$24),16,IF(INFORMACION!$T2554='REFERENCIAS RIESGO'!$C$36,13,IF(INFORMACION!$F2554=REFERENCIAS!$C$24,10,7))),0)+VLOOKUP(L2554,REFERENCIAS!$C:$D,2,0)*VLOOKUP($L$2,PONDERADORES!A:P,IF(AND(INFORMACION!$T2554='REFERENCIAS RIESGO'!$C$36,INFORMACION!$F2554=REFERENCIAS!$C$24),16,IF(INFORMACION!$T2554='REFERENCIAS RIESGO'!$C$36,13,IF(INFORMACION!$F2554=REFERENCIAS!$C$24,10,7))),0)+VLOOKUP(F2554,REFERENCIAS!$C:$D,2,0)*VLOOKUP($F$2,PONDERADORES!A:P,IF(AND(INFORMACION!$T2554='REFERENCIAS RIESGO'!$C$36,INFORMACION!$F2554=REFERENCIAS!$C$24),16,IF(INFORMACION!$T2554='REFERENCIAS RIESGO'!$C$36,13,IF(INFORMACION!$F2554=REFERENCIAS!$C$24,10,7))),0)+VLOOKUP(T2554,REFERENCIAS!$C:$D,2,0)*VLOOKUP($T$2,PONDERADORES!A:P,IF(AND(INFORMACION!$T2554='REFERENCIAS RIESGO'!$C$36,INFORMACION!$F2554=REFERENCIAS!$C$24),16,IF(INFORMACION!$T2554='REFERENCIAS RIESGO'!$C$36,13,IF(INFORMACION!$F2554=REFERENCIAS!$C$24,10,7))),0)+VLOOKUP(IF(J2554&lt;=0.2,0.2,IF(AND(J2554&gt;0.2,J2554&lt;=0.4),0.4,IF(AND(J2554&gt;0.4,J2554&lt;=0.6),0.6,IF(AND(J2554&gt;0.6,J2554&lt;=0.8),0.8,IF(AND(J2554&gt;0.8,J2554&lt;=1),1))))),REFERENCIAS!$C:$D,2,0)*VLOOKUP($J$2,PONDERADORES!A:P,IF(AND(INFORMACION!$T2554='REFERENCIAS RIESGO'!$C$36,INFORMACION!$F2554=REFERENCIAS!$C$24),16,IF(INFORMACION!$T2554='REFERENCIAS RIESGO'!$C$36,13,IF(INFORMACION!$F2554=REFERENCIAS!$C$24,10,7))),0)</f>
        <v>#REF!</v>
      </c>
      <c r="Y2554" s="68">
        <f>+VLOOKUP(M2554,REFERENCIAS!$C:$D,2,0)*VLOOKUP($M$2,PONDERADORES!$A$7:$G$9,7,0)+VLOOKUP(N2554,REFERENCIAS!$C:$D,2,0)*VLOOKUP($N$2,PONDERADORES!$A$7:$G$9,7,0)+VLOOKUP(O2554,REFERENCIAS!$C:$D,2,0)*VLOOKUP($O$2,PONDERADORES!$A$7:$G$9,7,0)</f>
        <v>0.2</v>
      </c>
      <c r="Z2554" s="2">
        <f>+VLOOKUP(IF(R2554&lt;0.1,0,IF(AND(R2554&gt;=0.1,R2554&lt;0.2),0.1,IF(AND(R2554&gt;=0.2,R2554&lt;0.3),0.2,IF(R2554&gt;0.3,0.3,)))),REFERENCIAS!$C:$D,2,0)*VLOOKUP($R$2,PONDERADORES!$A$11:$G$11,7,0)</f>
        <v>15</v>
      </c>
      <c r="AA2554" s="92"/>
      <c r="AB2554" s="95" t="e">
        <f t="shared" ca="1" si="155"/>
        <v>#REF!</v>
      </c>
      <c r="AC2554" s="23" t="e">
        <f ca="1">IF(AB2554&gt;REFERENCIAS!$C$62,REFERENCIAS!$B$62,IF(AND(AB2554&gt;=REFERENCIAS!$C$63,AB2554&lt;REFERENCIAS!$D$63),REFERENCIAS!$B$63,IF(AND(AB2554&gt;REFERENCIAS!$C$64,AB2554&lt;=REFERENCIAS!$D$64),REFERENCIAS!$B$64,IF(AND(AB2554&gt;=REFERENCIAS!$C$65,AB2554&lt;REFERENCIAS!$D$65),REFERENCIAS!$B$65, "Revisar"))))</f>
        <v>#REF!</v>
      </c>
      <c r="AD2554" s="94" t="e">
        <f ca="1">VLOOKUP(AC2554,REFERENCIAS!$B$62:$G$65,4,FALSE)</f>
        <v>#REF!</v>
      </c>
    </row>
    <row r="2555" spans="1:30" ht="17.25" x14ac:dyDescent="0.25">
      <c r="A2555" s="74"/>
      <c r="B2555" s="19"/>
      <c r="C2555" s="19"/>
      <c r="D2555" s="50"/>
      <c r="E2555" s="73"/>
      <c r="F2555" s="74"/>
      <c r="G2555" s="9"/>
      <c r="H2555" s="48"/>
      <c r="I2555" s="49">
        <f t="shared" ca="1" si="153"/>
        <v>2022</v>
      </c>
      <c r="J2555" s="22">
        <f t="shared" ca="1" si="152"/>
        <v>1</v>
      </c>
      <c r="K2555" s="19"/>
      <c r="L2555" s="73"/>
      <c r="M2555" s="74"/>
      <c r="N2555" s="19"/>
      <c r="O2555" s="73"/>
      <c r="P2555" s="82">
        <v>1</v>
      </c>
      <c r="Q2555" s="24">
        <v>1</v>
      </c>
      <c r="R2555" s="81">
        <f t="shared" si="154"/>
        <v>1</v>
      </c>
      <c r="S2555" s="87"/>
      <c r="T2555" s="19"/>
      <c r="U2555" s="25"/>
      <c r="V2555" s="25"/>
      <c r="W2555" s="81"/>
      <c r="X2555" s="91" t="e">
        <f ca="1">+VLOOKUP(#REF!,REFERENCIAS!$C:$D,2,0)*VLOOKUP(#REF!,PONDERADORES!A:P,IF(AND(INFORMACION!$T2555='REFERENCIAS RIESGO'!$C$36,INFORMACION!$F2555=REFERENCIAS!$C$24),16,IF(INFORMACION!$T2555='REFERENCIAS RIESGO'!$C$36,13,IF(INFORMACION!$F2555=REFERENCIAS!$C$24,10,7))),0)+VLOOKUP(K2555,REFERENCIAS!$C:$D,2,0)*VLOOKUP($K$2,PONDERADORES!A:P,IF(AND(INFORMACION!$T2555='REFERENCIAS RIESGO'!$C$36,INFORMACION!$F2555=REFERENCIAS!$C$24),16,IF(INFORMACION!$T2555='REFERENCIAS RIESGO'!$C$36,13,IF(INFORMACION!$F2555=REFERENCIAS!$C$24,10,7))),0)+VLOOKUP(L2555,REFERENCIAS!$C:$D,2,0)*VLOOKUP($L$2,PONDERADORES!A:P,IF(AND(INFORMACION!$T2555='REFERENCIAS RIESGO'!$C$36,INFORMACION!$F2555=REFERENCIAS!$C$24),16,IF(INFORMACION!$T2555='REFERENCIAS RIESGO'!$C$36,13,IF(INFORMACION!$F2555=REFERENCIAS!$C$24,10,7))),0)+VLOOKUP(F2555,REFERENCIAS!$C:$D,2,0)*VLOOKUP($F$2,PONDERADORES!A:P,IF(AND(INFORMACION!$T2555='REFERENCIAS RIESGO'!$C$36,INFORMACION!$F2555=REFERENCIAS!$C$24),16,IF(INFORMACION!$T2555='REFERENCIAS RIESGO'!$C$36,13,IF(INFORMACION!$F2555=REFERENCIAS!$C$24,10,7))),0)+VLOOKUP(T2555,REFERENCIAS!$C:$D,2,0)*VLOOKUP($T$2,PONDERADORES!A:P,IF(AND(INFORMACION!$T2555='REFERENCIAS RIESGO'!$C$36,INFORMACION!$F2555=REFERENCIAS!$C$24),16,IF(INFORMACION!$T2555='REFERENCIAS RIESGO'!$C$36,13,IF(INFORMACION!$F2555=REFERENCIAS!$C$24,10,7))),0)+VLOOKUP(IF(J2555&lt;=0.2,0.2,IF(AND(J2555&gt;0.2,J2555&lt;=0.4),0.4,IF(AND(J2555&gt;0.4,J2555&lt;=0.6),0.6,IF(AND(J2555&gt;0.6,J2555&lt;=0.8),0.8,IF(AND(J2555&gt;0.8,J2555&lt;=1),1))))),REFERENCIAS!$C:$D,2,0)*VLOOKUP($J$2,PONDERADORES!A:P,IF(AND(INFORMACION!$T2555='REFERENCIAS RIESGO'!$C$36,INFORMACION!$F2555=REFERENCIAS!$C$24),16,IF(INFORMACION!$T2555='REFERENCIAS RIESGO'!$C$36,13,IF(INFORMACION!$F2555=REFERENCIAS!$C$24,10,7))),0)</f>
        <v>#REF!</v>
      </c>
      <c r="Y2555" s="68">
        <f>+VLOOKUP(M2555,REFERENCIAS!$C:$D,2,0)*VLOOKUP($M$2,PONDERADORES!$A$7:$G$9,7,0)+VLOOKUP(N2555,REFERENCIAS!$C:$D,2,0)*VLOOKUP($N$2,PONDERADORES!$A$7:$G$9,7,0)+VLOOKUP(O2555,REFERENCIAS!$C:$D,2,0)*VLOOKUP($O$2,PONDERADORES!$A$7:$G$9,7,0)</f>
        <v>0.2</v>
      </c>
      <c r="Z2555" s="2">
        <f>+VLOOKUP(IF(R2555&lt;0.1,0,IF(AND(R2555&gt;=0.1,R2555&lt;0.2),0.1,IF(AND(R2555&gt;=0.2,R2555&lt;0.3),0.2,IF(R2555&gt;0.3,0.3,)))),REFERENCIAS!$C:$D,2,0)*VLOOKUP($R$2,PONDERADORES!$A$11:$G$11,7,0)</f>
        <v>15</v>
      </c>
      <c r="AA2555" s="92"/>
      <c r="AB2555" s="95" t="e">
        <f t="shared" ca="1" si="155"/>
        <v>#REF!</v>
      </c>
      <c r="AC2555" s="23" t="e">
        <f ca="1">IF(AB2555&gt;REFERENCIAS!$C$62,REFERENCIAS!$B$62,IF(AND(AB2555&gt;=REFERENCIAS!$C$63,AB2555&lt;REFERENCIAS!$D$63),REFERENCIAS!$B$63,IF(AND(AB2555&gt;REFERENCIAS!$C$64,AB2555&lt;=REFERENCIAS!$D$64),REFERENCIAS!$B$64,IF(AND(AB2555&gt;=REFERENCIAS!$C$65,AB2555&lt;REFERENCIAS!$D$65),REFERENCIAS!$B$65, "Revisar"))))</f>
        <v>#REF!</v>
      </c>
      <c r="AD2555" s="94" t="e">
        <f ca="1">VLOOKUP(AC2555,REFERENCIAS!$B$62:$G$65,4,FALSE)</f>
        <v>#REF!</v>
      </c>
    </row>
    <row r="2556" spans="1:30" ht="17.25" x14ac:dyDescent="0.25">
      <c r="A2556" s="74"/>
      <c r="B2556" s="19"/>
      <c r="C2556" s="19"/>
      <c r="D2556" s="50"/>
      <c r="E2556" s="73"/>
      <c r="F2556" s="74"/>
      <c r="G2556" s="9"/>
      <c r="H2556" s="48"/>
      <c r="I2556" s="49">
        <f t="shared" ca="1" si="153"/>
        <v>2022</v>
      </c>
      <c r="J2556" s="22">
        <f t="shared" ca="1" si="152"/>
        <v>1</v>
      </c>
      <c r="K2556" s="19"/>
      <c r="L2556" s="73"/>
      <c r="M2556" s="74"/>
      <c r="N2556" s="19"/>
      <c r="O2556" s="73"/>
      <c r="P2556" s="82">
        <v>1</v>
      </c>
      <c r="Q2556" s="24">
        <v>1</v>
      </c>
      <c r="R2556" s="81">
        <f t="shared" si="154"/>
        <v>1</v>
      </c>
      <c r="S2556" s="87"/>
      <c r="T2556" s="19"/>
      <c r="U2556" s="25"/>
      <c r="V2556" s="25"/>
      <c r="W2556" s="81"/>
      <c r="X2556" s="91" t="e">
        <f ca="1">+VLOOKUP(#REF!,REFERENCIAS!$C:$D,2,0)*VLOOKUP(#REF!,PONDERADORES!A:P,IF(AND(INFORMACION!$T2556='REFERENCIAS RIESGO'!$C$36,INFORMACION!$F2556=REFERENCIAS!$C$24),16,IF(INFORMACION!$T2556='REFERENCIAS RIESGO'!$C$36,13,IF(INFORMACION!$F2556=REFERENCIAS!$C$24,10,7))),0)+VLOOKUP(K2556,REFERENCIAS!$C:$D,2,0)*VLOOKUP($K$2,PONDERADORES!A:P,IF(AND(INFORMACION!$T2556='REFERENCIAS RIESGO'!$C$36,INFORMACION!$F2556=REFERENCIAS!$C$24),16,IF(INFORMACION!$T2556='REFERENCIAS RIESGO'!$C$36,13,IF(INFORMACION!$F2556=REFERENCIAS!$C$24,10,7))),0)+VLOOKUP(L2556,REFERENCIAS!$C:$D,2,0)*VLOOKUP($L$2,PONDERADORES!A:P,IF(AND(INFORMACION!$T2556='REFERENCIAS RIESGO'!$C$36,INFORMACION!$F2556=REFERENCIAS!$C$24),16,IF(INFORMACION!$T2556='REFERENCIAS RIESGO'!$C$36,13,IF(INFORMACION!$F2556=REFERENCIAS!$C$24,10,7))),0)+VLOOKUP(F2556,REFERENCIAS!$C:$D,2,0)*VLOOKUP($F$2,PONDERADORES!A:P,IF(AND(INFORMACION!$T2556='REFERENCIAS RIESGO'!$C$36,INFORMACION!$F2556=REFERENCIAS!$C$24),16,IF(INFORMACION!$T2556='REFERENCIAS RIESGO'!$C$36,13,IF(INFORMACION!$F2556=REFERENCIAS!$C$24,10,7))),0)+VLOOKUP(T2556,REFERENCIAS!$C:$D,2,0)*VLOOKUP($T$2,PONDERADORES!A:P,IF(AND(INFORMACION!$T2556='REFERENCIAS RIESGO'!$C$36,INFORMACION!$F2556=REFERENCIAS!$C$24),16,IF(INFORMACION!$T2556='REFERENCIAS RIESGO'!$C$36,13,IF(INFORMACION!$F2556=REFERENCIAS!$C$24,10,7))),0)+VLOOKUP(IF(J2556&lt;=0.2,0.2,IF(AND(J2556&gt;0.2,J2556&lt;=0.4),0.4,IF(AND(J2556&gt;0.4,J2556&lt;=0.6),0.6,IF(AND(J2556&gt;0.6,J2556&lt;=0.8),0.8,IF(AND(J2556&gt;0.8,J2556&lt;=1),1))))),REFERENCIAS!$C:$D,2,0)*VLOOKUP($J$2,PONDERADORES!A:P,IF(AND(INFORMACION!$T2556='REFERENCIAS RIESGO'!$C$36,INFORMACION!$F2556=REFERENCIAS!$C$24),16,IF(INFORMACION!$T2556='REFERENCIAS RIESGO'!$C$36,13,IF(INFORMACION!$F2556=REFERENCIAS!$C$24,10,7))),0)</f>
        <v>#REF!</v>
      </c>
      <c r="Y2556" s="68">
        <f>+VLOOKUP(M2556,REFERENCIAS!$C:$D,2,0)*VLOOKUP($M$2,PONDERADORES!$A$7:$G$9,7,0)+VLOOKUP(N2556,REFERENCIAS!$C:$D,2,0)*VLOOKUP($N$2,PONDERADORES!$A$7:$G$9,7,0)+VLOOKUP(O2556,REFERENCIAS!$C:$D,2,0)*VLOOKUP($O$2,PONDERADORES!$A$7:$G$9,7,0)</f>
        <v>0.2</v>
      </c>
      <c r="Z2556" s="2">
        <f>+VLOOKUP(IF(R2556&lt;0.1,0,IF(AND(R2556&gt;=0.1,R2556&lt;0.2),0.1,IF(AND(R2556&gt;=0.2,R2556&lt;0.3),0.2,IF(R2556&gt;0.3,0.3,)))),REFERENCIAS!$C:$D,2,0)*VLOOKUP($R$2,PONDERADORES!$A$11:$G$11,7,0)</f>
        <v>15</v>
      </c>
      <c r="AA2556" s="92"/>
      <c r="AB2556" s="95" t="e">
        <f t="shared" ca="1" si="155"/>
        <v>#REF!</v>
      </c>
      <c r="AC2556" s="23" t="e">
        <f ca="1">IF(AB2556&gt;REFERENCIAS!$C$62,REFERENCIAS!$B$62,IF(AND(AB2556&gt;=REFERENCIAS!$C$63,AB2556&lt;REFERENCIAS!$D$63),REFERENCIAS!$B$63,IF(AND(AB2556&gt;REFERENCIAS!$C$64,AB2556&lt;=REFERENCIAS!$D$64),REFERENCIAS!$B$64,IF(AND(AB2556&gt;=REFERENCIAS!$C$65,AB2556&lt;REFERENCIAS!$D$65),REFERENCIAS!$B$65, "Revisar"))))</f>
        <v>#REF!</v>
      </c>
      <c r="AD2556" s="94" t="e">
        <f ca="1">VLOOKUP(AC2556,REFERENCIAS!$B$62:$G$65,4,FALSE)</f>
        <v>#REF!</v>
      </c>
    </row>
    <row r="2557" spans="1:30" ht="17.25" x14ac:dyDescent="0.25">
      <c r="A2557" s="74"/>
      <c r="B2557" s="19"/>
      <c r="C2557" s="19"/>
      <c r="D2557" s="50"/>
      <c r="E2557" s="73"/>
      <c r="F2557" s="74"/>
      <c r="G2557" s="9"/>
      <c r="H2557" s="48"/>
      <c r="I2557" s="49">
        <f t="shared" ca="1" si="153"/>
        <v>2022</v>
      </c>
      <c r="J2557" s="22">
        <f t="shared" ca="1" si="152"/>
        <v>1</v>
      </c>
      <c r="K2557" s="19"/>
      <c r="L2557" s="73"/>
      <c r="M2557" s="74"/>
      <c r="N2557" s="19"/>
      <c r="O2557" s="73"/>
      <c r="P2557" s="82">
        <v>1</v>
      </c>
      <c r="Q2557" s="24">
        <v>1</v>
      </c>
      <c r="R2557" s="81">
        <f t="shared" si="154"/>
        <v>1</v>
      </c>
      <c r="S2557" s="87"/>
      <c r="T2557" s="19"/>
      <c r="U2557" s="25"/>
      <c r="V2557" s="25"/>
      <c r="W2557" s="81"/>
      <c r="X2557" s="91" t="e">
        <f ca="1">+VLOOKUP(#REF!,REFERENCIAS!$C:$D,2,0)*VLOOKUP(#REF!,PONDERADORES!A:P,IF(AND(INFORMACION!$T2557='REFERENCIAS RIESGO'!$C$36,INFORMACION!$F2557=REFERENCIAS!$C$24),16,IF(INFORMACION!$T2557='REFERENCIAS RIESGO'!$C$36,13,IF(INFORMACION!$F2557=REFERENCIAS!$C$24,10,7))),0)+VLOOKUP(K2557,REFERENCIAS!$C:$D,2,0)*VLOOKUP($K$2,PONDERADORES!A:P,IF(AND(INFORMACION!$T2557='REFERENCIAS RIESGO'!$C$36,INFORMACION!$F2557=REFERENCIAS!$C$24),16,IF(INFORMACION!$T2557='REFERENCIAS RIESGO'!$C$36,13,IF(INFORMACION!$F2557=REFERENCIAS!$C$24,10,7))),0)+VLOOKUP(L2557,REFERENCIAS!$C:$D,2,0)*VLOOKUP($L$2,PONDERADORES!A:P,IF(AND(INFORMACION!$T2557='REFERENCIAS RIESGO'!$C$36,INFORMACION!$F2557=REFERENCIAS!$C$24),16,IF(INFORMACION!$T2557='REFERENCIAS RIESGO'!$C$36,13,IF(INFORMACION!$F2557=REFERENCIAS!$C$24,10,7))),0)+VLOOKUP(F2557,REFERENCIAS!$C:$D,2,0)*VLOOKUP($F$2,PONDERADORES!A:P,IF(AND(INFORMACION!$T2557='REFERENCIAS RIESGO'!$C$36,INFORMACION!$F2557=REFERENCIAS!$C$24),16,IF(INFORMACION!$T2557='REFERENCIAS RIESGO'!$C$36,13,IF(INFORMACION!$F2557=REFERENCIAS!$C$24,10,7))),0)+VLOOKUP(T2557,REFERENCIAS!$C:$D,2,0)*VLOOKUP($T$2,PONDERADORES!A:P,IF(AND(INFORMACION!$T2557='REFERENCIAS RIESGO'!$C$36,INFORMACION!$F2557=REFERENCIAS!$C$24),16,IF(INFORMACION!$T2557='REFERENCIAS RIESGO'!$C$36,13,IF(INFORMACION!$F2557=REFERENCIAS!$C$24,10,7))),0)+VLOOKUP(IF(J2557&lt;=0.2,0.2,IF(AND(J2557&gt;0.2,J2557&lt;=0.4),0.4,IF(AND(J2557&gt;0.4,J2557&lt;=0.6),0.6,IF(AND(J2557&gt;0.6,J2557&lt;=0.8),0.8,IF(AND(J2557&gt;0.8,J2557&lt;=1),1))))),REFERENCIAS!$C:$D,2,0)*VLOOKUP($J$2,PONDERADORES!A:P,IF(AND(INFORMACION!$T2557='REFERENCIAS RIESGO'!$C$36,INFORMACION!$F2557=REFERENCIAS!$C$24),16,IF(INFORMACION!$T2557='REFERENCIAS RIESGO'!$C$36,13,IF(INFORMACION!$F2557=REFERENCIAS!$C$24,10,7))),0)</f>
        <v>#REF!</v>
      </c>
      <c r="Y2557" s="68">
        <f>+VLOOKUP(M2557,REFERENCIAS!$C:$D,2,0)*VLOOKUP($M$2,PONDERADORES!$A$7:$G$9,7,0)+VLOOKUP(N2557,REFERENCIAS!$C:$D,2,0)*VLOOKUP($N$2,PONDERADORES!$A$7:$G$9,7,0)+VLOOKUP(O2557,REFERENCIAS!$C:$D,2,0)*VLOOKUP($O$2,PONDERADORES!$A$7:$G$9,7,0)</f>
        <v>0.2</v>
      </c>
      <c r="Z2557" s="2">
        <f>+VLOOKUP(IF(R2557&lt;0.1,0,IF(AND(R2557&gt;=0.1,R2557&lt;0.2),0.1,IF(AND(R2557&gt;=0.2,R2557&lt;0.3),0.2,IF(R2557&gt;0.3,0.3,)))),REFERENCIAS!$C:$D,2,0)*VLOOKUP($R$2,PONDERADORES!$A$11:$G$11,7,0)</f>
        <v>15</v>
      </c>
      <c r="AA2557" s="92"/>
      <c r="AB2557" s="95" t="e">
        <f t="shared" ca="1" si="155"/>
        <v>#REF!</v>
      </c>
      <c r="AC2557" s="23" t="e">
        <f ca="1">IF(AB2557&gt;REFERENCIAS!$C$62,REFERENCIAS!$B$62,IF(AND(AB2557&gt;=REFERENCIAS!$C$63,AB2557&lt;REFERENCIAS!$D$63),REFERENCIAS!$B$63,IF(AND(AB2557&gt;REFERENCIAS!$C$64,AB2557&lt;=REFERENCIAS!$D$64),REFERENCIAS!$B$64,IF(AND(AB2557&gt;=REFERENCIAS!$C$65,AB2557&lt;REFERENCIAS!$D$65),REFERENCIAS!$B$65, "Revisar"))))</f>
        <v>#REF!</v>
      </c>
      <c r="AD2557" s="94" t="e">
        <f ca="1">VLOOKUP(AC2557,REFERENCIAS!$B$62:$G$65,4,FALSE)</f>
        <v>#REF!</v>
      </c>
    </row>
    <row r="2558" spans="1:30" ht="17.25" x14ac:dyDescent="0.25">
      <c r="A2558" s="74"/>
      <c r="B2558" s="19"/>
      <c r="C2558" s="19"/>
      <c r="D2558" s="50"/>
      <c r="E2558" s="73"/>
      <c r="F2558" s="74"/>
      <c r="G2558" s="9"/>
      <c r="H2558" s="48"/>
      <c r="I2558" s="49">
        <f t="shared" ca="1" si="153"/>
        <v>2022</v>
      </c>
      <c r="J2558" s="22">
        <f t="shared" ca="1" si="152"/>
        <v>1</v>
      </c>
      <c r="K2558" s="19"/>
      <c r="L2558" s="73"/>
      <c r="M2558" s="74"/>
      <c r="N2558" s="19"/>
      <c r="O2558" s="73"/>
      <c r="P2558" s="82">
        <v>1</v>
      </c>
      <c r="Q2558" s="24">
        <v>1</v>
      </c>
      <c r="R2558" s="81">
        <f t="shared" si="154"/>
        <v>1</v>
      </c>
      <c r="S2558" s="87"/>
      <c r="T2558" s="19"/>
      <c r="U2558" s="25"/>
      <c r="V2558" s="25"/>
      <c r="W2558" s="81"/>
      <c r="X2558" s="91" t="e">
        <f ca="1">+VLOOKUP(#REF!,REFERENCIAS!$C:$D,2,0)*VLOOKUP(#REF!,PONDERADORES!A:P,IF(AND(INFORMACION!$T2558='REFERENCIAS RIESGO'!$C$36,INFORMACION!$F2558=REFERENCIAS!$C$24),16,IF(INFORMACION!$T2558='REFERENCIAS RIESGO'!$C$36,13,IF(INFORMACION!$F2558=REFERENCIAS!$C$24,10,7))),0)+VLOOKUP(K2558,REFERENCIAS!$C:$D,2,0)*VLOOKUP($K$2,PONDERADORES!A:P,IF(AND(INFORMACION!$T2558='REFERENCIAS RIESGO'!$C$36,INFORMACION!$F2558=REFERENCIAS!$C$24),16,IF(INFORMACION!$T2558='REFERENCIAS RIESGO'!$C$36,13,IF(INFORMACION!$F2558=REFERENCIAS!$C$24,10,7))),0)+VLOOKUP(L2558,REFERENCIAS!$C:$D,2,0)*VLOOKUP($L$2,PONDERADORES!A:P,IF(AND(INFORMACION!$T2558='REFERENCIAS RIESGO'!$C$36,INFORMACION!$F2558=REFERENCIAS!$C$24),16,IF(INFORMACION!$T2558='REFERENCIAS RIESGO'!$C$36,13,IF(INFORMACION!$F2558=REFERENCIAS!$C$24,10,7))),0)+VLOOKUP(F2558,REFERENCIAS!$C:$D,2,0)*VLOOKUP($F$2,PONDERADORES!A:P,IF(AND(INFORMACION!$T2558='REFERENCIAS RIESGO'!$C$36,INFORMACION!$F2558=REFERENCIAS!$C$24),16,IF(INFORMACION!$T2558='REFERENCIAS RIESGO'!$C$36,13,IF(INFORMACION!$F2558=REFERENCIAS!$C$24,10,7))),0)+VLOOKUP(T2558,REFERENCIAS!$C:$D,2,0)*VLOOKUP($T$2,PONDERADORES!A:P,IF(AND(INFORMACION!$T2558='REFERENCIAS RIESGO'!$C$36,INFORMACION!$F2558=REFERENCIAS!$C$24),16,IF(INFORMACION!$T2558='REFERENCIAS RIESGO'!$C$36,13,IF(INFORMACION!$F2558=REFERENCIAS!$C$24,10,7))),0)+VLOOKUP(IF(J2558&lt;=0.2,0.2,IF(AND(J2558&gt;0.2,J2558&lt;=0.4),0.4,IF(AND(J2558&gt;0.4,J2558&lt;=0.6),0.6,IF(AND(J2558&gt;0.6,J2558&lt;=0.8),0.8,IF(AND(J2558&gt;0.8,J2558&lt;=1),1))))),REFERENCIAS!$C:$D,2,0)*VLOOKUP($J$2,PONDERADORES!A:P,IF(AND(INFORMACION!$T2558='REFERENCIAS RIESGO'!$C$36,INFORMACION!$F2558=REFERENCIAS!$C$24),16,IF(INFORMACION!$T2558='REFERENCIAS RIESGO'!$C$36,13,IF(INFORMACION!$F2558=REFERENCIAS!$C$24,10,7))),0)</f>
        <v>#REF!</v>
      </c>
      <c r="Y2558" s="68">
        <f>+VLOOKUP(M2558,REFERENCIAS!$C:$D,2,0)*VLOOKUP($M$2,PONDERADORES!$A$7:$G$9,7,0)+VLOOKUP(N2558,REFERENCIAS!$C:$D,2,0)*VLOOKUP($N$2,PONDERADORES!$A$7:$G$9,7,0)+VLOOKUP(O2558,REFERENCIAS!$C:$D,2,0)*VLOOKUP($O$2,PONDERADORES!$A$7:$G$9,7,0)</f>
        <v>0.2</v>
      </c>
      <c r="Z2558" s="2">
        <f>+VLOOKUP(IF(R2558&lt;0.1,0,IF(AND(R2558&gt;=0.1,R2558&lt;0.2),0.1,IF(AND(R2558&gt;=0.2,R2558&lt;0.3),0.2,IF(R2558&gt;0.3,0.3,)))),REFERENCIAS!$C:$D,2,0)*VLOOKUP($R$2,PONDERADORES!$A$11:$G$11,7,0)</f>
        <v>15</v>
      </c>
      <c r="AA2558" s="92"/>
      <c r="AB2558" s="95" t="e">
        <f t="shared" ca="1" si="155"/>
        <v>#REF!</v>
      </c>
      <c r="AC2558" s="23" t="e">
        <f ca="1">IF(AB2558&gt;REFERENCIAS!$C$62,REFERENCIAS!$B$62,IF(AND(AB2558&gt;=REFERENCIAS!$C$63,AB2558&lt;REFERENCIAS!$D$63),REFERENCIAS!$B$63,IF(AND(AB2558&gt;REFERENCIAS!$C$64,AB2558&lt;=REFERENCIAS!$D$64),REFERENCIAS!$B$64,IF(AND(AB2558&gt;=REFERENCIAS!$C$65,AB2558&lt;REFERENCIAS!$D$65),REFERENCIAS!$B$65, "Revisar"))))</f>
        <v>#REF!</v>
      </c>
      <c r="AD2558" s="94" t="e">
        <f ca="1">VLOOKUP(AC2558,REFERENCIAS!$B$62:$G$65,4,FALSE)</f>
        <v>#REF!</v>
      </c>
    </row>
    <row r="2559" spans="1:30" ht="17.25" x14ac:dyDescent="0.25">
      <c r="A2559" s="74"/>
      <c r="B2559" s="19"/>
      <c r="C2559" s="19"/>
      <c r="D2559" s="50"/>
      <c r="E2559" s="73"/>
      <c r="F2559" s="74"/>
      <c r="G2559" s="9"/>
      <c r="H2559" s="48"/>
      <c r="I2559" s="49">
        <f t="shared" ca="1" si="153"/>
        <v>2022</v>
      </c>
      <c r="J2559" s="22">
        <f t="shared" ca="1" si="152"/>
        <v>1</v>
      </c>
      <c r="K2559" s="19"/>
      <c r="L2559" s="73"/>
      <c r="M2559" s="74"/>
      <c r="N2559" s="19"/>
      <c r="O2559" s="73"/>
      <c r="P2559" s="82">
        <v>1</v>
      </c>
      <c r="Q2559" s="24">
        <v>1</v>
      </c>
      <c r="R2559" s="81">
        <f t="shared" si="154"/>
        <v>1</v>
      </c>
      <c r="S2559" s="87"/>
      <c r="T2559" s="19"/>
      <c r="U2559" s="25"/>
      <c r="V2559" s="25"/>
      <c r="W2559" s="81"/>
      <c r="X2559" s="91" t="e">
        <f ca="1">+VLOOKUP(#REF!,REFERENCIAS!$C:$D,2,0)*VLOOKUP(#REF!,PONDERADORES!A:P,IF(AND(INFORMACION!$T2559='REFERENCIAS RIESGO'!$C$36,INFORMACION!$F2559=REFERENCIAS!$C$24),16,IF(INFORMACION!$T2559='REFERENCIAS RIESGO'!$C$36,13,IF(INFORMACION!$F2559=REFERENCIAS!$C$24,10,7))),0)+VLOOKUP(K2559,REFERENCIAS!$C:$D,2,0)*VLOOKUP($K$2,PONDERADORES!A:P,IF(AND(INFORMACION!$T2559='REFERENCIAS RIESGO'!$C$36,INFORMACION!$F2559=REFERENCIAS!$C$24),16,IF(INFORMACION!$T2559='REFERENCIAS RIESGO'!$C$36,13,IF(INFORMACION!$F2559=REFERENCIAS!$C$24,10,7))),0)+VLOOKUP(L2559,REFERENCIAS!$C:$D,2,0)*VLOOKUP($L$2,PONDERADORES!A:P,IF(AND(INFORMACION!$T2559='REFERENCIAS RIESGO'!$C$36,INFORMACION!$F2559=REFERENCIAS!$C$24),16,IF(INFORMACION!$T2559='REFERENCIAS RIESGO'!$C$36,13,IF(INFORMACION!$F2559=REFERENCIAS!$C$24,10,7))),0)+VLOOKUP(F2559,REFERENCIAS!$C:$D,2,0)*VLOOKUP($F$2,PONDERADORES!A:P,IF(AND(INFORMACION!$T2559='REFERENCIAS RIESGO'!$C$36,INFORMACION!$F2559=REFERENCIAS!$C$24),16,IF(INFORMACION!$T2559='REFERENCIAS RIESGO'!$C$36,13,IF(INFORMACION!$F2559=REFERENCIAS!$C$24,10,7))),0)+VLOOKUP(T2559,REFERENCIAS!$C:$D,2,0)*VLOOKUP($T$2,PONDERADORES!A:P,IF(AND(INFORMACION!$T2559='REFERENCIAS RIESGO'!$C$36,INFORMACION!$F2559=REFERENCIAS!$C$24),16,IF(INFORMACION!$T2559='REFERENCIAS RIESGO'!$C$36,13,IF(INFORMACION!$F2559=REFERENCIAS!$C$24,10,7))),0)+VLOOKUP(IF(J2559&lt;=0.2,0.2,IF(AND(J2559&gt;0.2,J2559&lt;=0.4),0.4,IF(AND(J2559&gt;0.4,J2559&lt;=0.6),0.6,IF(AND(J2559&gt;0.6,J2559&lt;=0.8),0.8,IF(AND(J2559&gt;0.8,J2559&lt;=1),1))))),REFERENCIAS!$C:$D,2,0)*VLOOKUP($J$2,PONDERADORES!A:P,IF(AND(INFORMACION!$T2559='REFERENCIAS RIESGO'!$C$36,INFORMACION!$F2559=REFERENCIAS!$C$24),16,IF(INFORMACION!$T2559='REFERENCIAS RIESGO'!$C$36,13,IF(INFORMACION!$F2559=REFERENCIAS!$C$24,10,7))),0)</f>
        <v>#REF!</v>
      </c>
      <c r="Y2559" s="68">
        <f>+VLOOKUP(M2559,REFERENCIAS!$C:$D,2,0)*VLOOKUP($M$2,PONDERADORES!$A$7:$G$9,7,0)+VLOOKUP(N2559,REFERENCIAS!$C:$D,2,0)*VLOOKUP($N$2,PONDERADORES!$A$7:$G$9,7,0)+VLOOKUP(O2559,REFERENCIAS!$C:$D,2,0)*VLOOKUP($O$2,PONDERADORES!$A$7:$G$9,7,0)</f>
        <v>0.2</v>
      </c>
      <c r="Z2559" s="2">
        <f>+VLOOKUP(IF(R2559&lt;0.1,0,IF(AND(R2559&gt;=0.1,R2559&lt;0.2),0.1,IF(AND(R2559&gt;=0.2,R2559&lt;0.3),0.2,IF(R2559&gt;0.3,0.3,)))),REFERENCIAS!$C:$D,2,0)*VLOOKUP($R$2,PONDERADORES!$A$11:$G$11,7,0)</f>
        <v>15</v>
      </c>
      <c r="AA2559" s="92"/>
      <c r="AB2559" s="95" t="e">
        <f t="shared" ca="1" si="155"/>
        <v>#REF!</v>
      </c>
      <c r="AC2559" s="23" t="e">
        <f ca="1">IF(AB2559&gt;REFERENCIAS!$C$62,REFERENCIAS!$B$62,IF(AND(AB2559&gt;=REFERENCIAS!$C$63,AB2559&lt;REFERENCIAS!$D$63),REFERENCIAS!$B$63,IF(AND(AB2559&gt;REFERENCIAS!$C$64,AB2559&lt;=REFERENCIAS!$D$64),REFERENCIAS!$B$64,IF(AND(AB2559&gt;=REFERENCIAS!$C$65,AB2559&lt;REFERENCIAS!$D$65),REFERENCIAS!$B$65, "Revisar"))))</f>
        <v>#REF!</v>
      </c>
      <c r="AD2559" s="94" t="e">
        <f ca="1">VLOOKUP(AC2559,REFERENCIAS!$B$62:$G$65,4,FALSE)</f>
        <v>#REF!</v>
      </c>
    </row>
    <row r="2560" spans="1:30" ht="17.25" x14ac:dyDescent="0.25">
      <c r="A2560" s="74"/>
      <c r="B2560" s="19"/>
      <c r="C2560" s="19"/>
      <c r="D2560" s="50"/>
      <c r="E2560" s="73"/>
      <c r="F2560" s="74"/>
      <c r="G2560" s="9"/>
      <c r="H2560" s="48"/>
      <c r="I2560" s="49">
        <f t="shared" ca="1" si="153"/>
        <v>2022</v>
      </c>
      <c r="J2560" s="22">
        <f t="shared" ca="1" si="152"/>
        <v>1</v>
      </c>
      <c r="K2560" s="19"/>
      <c r="L2560" s="73"/>
      <c r="M2560" s="74"/>
      <c r="N2560" s="19"/>
      <c r="O2560" s="73"/>
      <c r="P2560" s="82">
        <v>1</v>
      </c>
      <c r="Q2560" s="24">
        <v>1</v>
      </c>
      <c r="R2560" s="81">
        <f t="shared" si="154"/>
        <v>1</v>
      </c>
      <c r="S2560" s="87"/>
      <c r="T2560" s="19"/>
      <c r="U2560" s="25"/>
      <c r="V2560" s="25"/>
      <c r="W2560" s="81"/>
      <c r="X2560" s="91" t="e">
        <f ca="1">+VLOOKUP(#REF!,REFERENCIAS!$C:$D,2,0)*VLOOKUP(#REF!,PONDERADORES!A:P,IF(AND(INFORMACION!$T2560='REFERENCIAS RIESGO'!$C$36,INFORMACION!$F2560=REFERENCIAS!$C$24),16,IF(INFORMACION!$T2560='REFERENCIAS RIESGO'!$C$36,13,IF(INFORMACION!$F2560=REFERENCIAS!$C$24,10,7))),0)+VLOOKUP(K2560,REFERENCIAS!$C:$D,2,0)*VLOOKUP($K$2,PONDERADORES!A:P,IF(AND(INFORMACION!$T2560='REFERENCIAS RIESGO'!$C$36,INFORMACION!$F2560=REFERENCIAS!$C$24),16,IF(INFORMACION!$T2560='REFERENCIAS RIESGO'!$C$36,13,IF(INFORMACION!$F2560=REFERENCIAS!$C$24,10,7))),0)+VLOOKUP(L2560,REFERENCIAS!$C:$D,2,0)*VLOOKUP($L$2,PONDERADORES!A:P,IF(AND(INFORMACION!$T2560='REFERENCIAS RIESGO'!$C$36,INFORMACION!$F2560=REFERENCIAS!$C$24),16,IF(INFORMACION!$T2560='REFERENCIAS RIESGO'!$C$36,13,IF(INFORMACION!$F2560=REFERENCIAS!$C$24,10,7))),0)+VLOOKUP(F2560,REFERENCIAS!$C:$D,2,0)*VLOOKUP($F$2,PONDERADORES!A:P,IF(AND(INFORMACION!$T2560='REFERENCIAS RIESGO'!$C$36,INFORMACION!$F2560=REFERENCIAS!$C$24),16,IF(INFORMACION!$T2560='REFERENCIAS RIESGO'!$C$36,13,IF(INFORMACION!$F2560=REFERENCIAS!$C$24,10,7))),0)+VLOOKUP(T2560,REFERENCIAS!$C:$D,2,0)*VLOOKUP($T$2,PONDERADORES!A:P,IF(AND(INFORMACION!$T2560='REFERENCIAS RIESGO'!$C$36,INFORMACION!$F2560=REFERENCIAS!$C$24),16,IF(INFORMACION!$T2560='REFERENCIAS RIESGO'!$C$36,13,IF(INFORMACION!$F2560=REFERENCIAS!$C$24,10,7))),0)+VLOOKUP(IF(J2560&lt;=0.2,0.2,IF(AND(J2560&gt;0.2,J2560&lt;=0.4),0.4,IF(AND(J2560&gt;0.4,J2560&lt;=0.6),0.6,IF(AND(J2560&gt;0.6,J2560&lt;=0.8),0.8,IF(AND(J2560&gt;0.8,J2560&lt;=1),1))))),REFERENCIAS!$C:$D,2,0)*VLOOKUP($J$2,PONDERADORES!A:P,IF(AND(INFORMACION!$T2560='REFERENCIAS RIESGO'!$C$36,INFORMACION!$F2560=REFERENCIAS!$C$24),16,IF(INFORMACION!$T2560='REFERENCIAS RIESGO'!$C$36,13,IF(INFORMACION!$F2560=REFERENCIAS!$C$24,10,7))),0)</f>
        <v>#REF!</v>
      </c>
      <c r="Y2560" s="68">
        <f>+VLOOKUP(M2560,REFERENCIAS!$C:$D,2,0)*VLOOKUP($M$2,PONDERADORES!$A$7:$G$9,7,0)+VLOOKUP(N2560,REFERENCIAS!$C:$D,2,0)*VLOOKUP($N$2,PONDERADORES!$A$7:$G$9,7,0)+VLOOKUP(O2560,REFERENCIAS!$C:$D,2,0)*VLOOKUP($O$2,PONDERADORES!$A$7:$G$9,7,0)</f>
        <v>0.2</v>
      </c>
      <c r="Z2560" s="2">
        <f>+VLOOKUP(IF(R2560&lt;0.1,0,IF(AND(R2560&gt;=0.1,R2560&lt;0.2),0.1,IF(AND(R2560&gt;=0.2,R2560&lt;0.3),0.2,IF(R2560&gt;0.3,0.3,)))),REFERENCIAS!$C:$D,2,0)*VLOOKUP($R$2,PONDERADORES!$A$11:$G$11,7,0)</f>
        <v>15</v>
      </c>
      <c r="AA2560" s="92"/>
      <c r="AB2560" s="95" t="e">
        <f t="shared" ca="1" si="155"/>
        <v>#REF!</v>
      </c>
      <c r="AC2560" s="23" t="e">
        <f ca="1">IF(AB2560&gt;REFERENCIAS!$C$62,REFERENCIAS!$B$62,IF(AND(AB2560&gt;=REFERENCIAS!$C$63,AB2560&lt;REFERENCIAS!$D$63),REFERENCIAS!$B$63,IF(AND(AB2560&gt;REFERENCIAS!$C$64,AB2560&lt;=REFERENCIAS!$D$64),REFERENCIAS!$B$64,IF(AND(AB2560&gt;=REFERENCIAS!$C$65,AB2560&lt;REFERENCIAS!$D$65),REFERENCIAS!$B$65, "Revisar"))))</f>
        <v>#REF!</v>
      </c>
      <c r="AD2560" s="94" t="e">
        <f ca="1">VLOOKUP(AC2560,REFERENCIAS!$B$62:$G$65,4,FALSE)</f>
        <v>#REF!</v>
      </c>
    </row>
    <row r="2561" spans="1:30" ht="17.25" x14ac:dyDescent="0.25">
      <c r="A2561" s="74"/>
      <c r="B2561" s="19"/>
      <c r="C2561" s="19"/>
      <c r="D2561" s="50"/>
      <c r="E2561" s="73"/>
      <c r="F2561" s="74"/>
      <c r="G2561" s="9"/>
      <c r="H2561" s="48"/>
      <c r="I2561" s="49">
        <f t="shared" ca="1" si="153"/>
        <v>2022</v>
      </c>
      <c r="J2561" s="22">
        <f t="shared" ca="1" si="152"/>
        <v>1</v>
      </c>
      <c r="K2561" s="19"/>
      <c r="L2561" s="73"/>
      <c r="M2561" s="74"/>
      <c r="N2561" s="19"/>
      <c r="O2561" s="73"/>
      <c r="P2561" s="82">
        <v>1</v>
      </c>
      <c r="Q2561" s="24">
        <v>1</v>
      </c>
      <c r="R2561" s="81">
        <f t="shared" si="154"/>
        <v>1</v>
      </c>
      <c r="S2561" s="87"/>
      <c r="T2561" s="19"/>
      <c r="U2561" s="25"/>
      <c r="V2561" s="25"/>
      <c r="W2561" s="81"/>
      <c r="X2561" s="91" t="e">
        <f ca="1">+VLOOKUP(#REF!,REFERENCIAS!$C:$D,2,0)*VLOOKUP(#REF!,PONDERADORES!A:P,IF(AND(INFORMACION!$T2561='REFERENCIAS RIESGO'!$C$36,INFORMACION!$F2561=REFERENCIAS!$C$24),16,IF(INFORMACION!$T2561='REFERENCIAS RIESGO'!$C$36,13,IF(INFORMACION!$F2561=REFERENCIAS!$C$24,10,7))),0)+VLOOKUP(K2561,REFERENCIAS!$C:$D,2,0)*VLOOKUP($K$2,PONDERADORES!A:P,IF(AND(INFORMACION!$T2561='REFERENCIAS RIESGO'!$C$36,INFORMACION!$F2561=REFERENCIAS!$C$24),16,IF(INFORMACION!$T2561='REFERENCIAS RIESGO'!$C$36,13,IF(INFORMACION!$F2561=REFERENCIAS!$C$24,10,7))),0)+VLOOKUP(L2561,REFERENCIAS!$C:$D,2,0)*VLOOKUP($L$2,PONDERADORES!A:P,IF(AND(INFORMACION!$T2561='REFERENCIAS RIESGO'!$C$36,INFORMACION!$F2561=REFERENCIAS!$C$24),16,IF(INFORMACION!$T2561='REFERENCIAS RIESGO'!$C$36,13,IF(INFORMACION!$F2561=REFERENCIAS!$C$24,10,7))),0)+VLOOKUP(F2561,REFERENCIAS!$C:$D,2,0)*VLOOKUP($F$2,PONDERADORES!A:P,IF(AND(INFORMACION!$T2561='REFERENCIAS RIESGO'!$C$36,INFORMACION!$F2561=REFERENCIAS!$C$24),16,IF(INFORMACION!$T2561='REFERENCIAS RIESGO'!$C$36,13,IF(INFORMACION!$F2561=REFERENCIAS!$C$24,10,7))),0)+VLOOKUP(T2561,REFERENCIAS!$C:$D,2,0)*VLOOKUP($T$2,PONDERADORES!A:P,IF(AND(INFORMACION!$T2561='REFERENCIAS RIESGO'!$C$36,INFORMACION!$F2561=REFERENCIAS!$C$24),16,IF(INFORMACION!$T2561='REFERENCIAS RIESGO'!$C$36,13,IF(INFORMACION!$F2561=REFERENCIAS!$C$24,10,7))),0)+VLOOKUP(IF(J2561&lt;=0.2,0.2,IF(AND(J2561&gt;0.2,J2561&lt;=0.4),0.4,IF(AND(J2561&gt;0.4,J2561&lt;=0.6),0.6,IF(AND(J2561&gt;0.6,J2561&lt;=0.8),0.8,IF(AND(J2561&gt;0.8,J2561&lt;=1),1))))),REFERENCIAS!$C:$D,2,0)*VLOOKUP($J$2,PONDERADORES!A:P,IF(AND(INFORMACION!$T2561='REFERENCIAS RIESGO'!$C$36,INFORMACION!$F2561=REFERENCIAS!$C$24),16,IF(INFORMACION!$T2561='REFERENCIAS RIESGO'!$C$36,13,IF(INFORMACION!$F2561=REFERENCIAS!$C$24,10,7))),0)</f>
        <v>#REF!</v>
      </c>
      <c r="Y2561" s="68">
        <f>+VLOOKUP(M2561,REFERENCIAS!$C:$D,2,0)*VLOOKUP($M$2,PONDERADORES!$A$7:$G$9,7,0)+VLOOKUP(N2561,REFERENCIAS!$C:$D,2,0)*VLOOKUP($N$2,PONDERADORES!$A$7:$G$9,7,0)+VLOOKUP(O2561,REFERENCIAS!$C:$D,2,0)*VLOOKUP($O$2,PONDERADORES!$A$7:$G$9,7,0)</f>
        <v>0.2</v>
      </c>
      <c r="Z2561" s="2">
        <f>+VLOOKUP(IF(R2561&lt;0.1,0,IF(AND(R2561&gt;=0.1,R2561&lt;0.2),0.1,IF(AND(R2561&gt;=0.2,R2561&lt;0.3),0.2,IF(R2561&gt;0.3,0.3,)))),REFERENCIAS!$C:$D,2,0)*VLOOKUP($R$2,PONDERADORES!$A$11:$G$11,7,0)</f>
        <v>15</v>
      </c>
      <c r="AA2561" s="92"/>
      <c r="AB2561" s="95" t="e">
        <f t="shared" ca="1" si="155"/>
        <v>#REF!</v>
      </c>
      <c r="AC2561" s="23" t="e">
        <f ca="1">IF(AB2561&gt;REFERENCIAS!$C$62,REFERENCIAS!$B$62,IF(AND(AB2561&gt;=REFERENCIAS!$C$63,AB2561&lt;REFERENCIAS!$D$63),REFERENCIAS!$B$63,IF(AND(AB2561&gt;REFERENCIAS!$C$64,AB2561&lt;=REFERENCIAS!$D$64),REFERENCIAS!$B$64,IF(AND(AB2561&gt;=REFERENCIAS!$C$65,AB2561&lt;REFERENCIAS!$D$65),REFERENCIAS!$B$65, "Revisar"))))</f>
        <v>#REF!</v>
      </c>
      <c r="AD2561" s="94" t="e">
        <f ca="1">VLOOKUP(AC2561,REFERENCIAS!$B$62:$G$65,4,FALSE)</f>
        <v>#REF!</v>
      </c>
    </row>
    <row r="2562" spans="1:30" ht="17.25" x14ac:dyDescent="0.25">
      <c r="A2562" s="74"/>
      <c r="B2562" s="19"/>
      <c r="C2562" s="19"/>
      <c r="D2562" s="50"/>
      <c r="E2562" s="73"/>
      <c r="F2562" s="74"/>
      <c r="G2562" s="9"/>
      <c r="H2562" s="48"/>
      <c r="I2562" s="49">
        <f t="shared" ca="1" si="153"/>
        <v>2022</v>
      </c>
      <c r="J2562" s="22">
        <f t="shared" ca="1" si="152"/>
        <v>1</v>
      </c>
      <c r="K2562" s="19"/>
      <c r="L2562" s="73"/>
      <c r="M2562" s="74"/>
      <c r="N2562" s="19"/>
      <c r="O2562" s="73"/>
      <c r="P2562" s="82">
        <v>1</v>
      </c>
      <c r="Q2562" s="24">
        <v>1</v>
      </c>
      <c r="R2562" s="81">
        <f t="shared" si="154"/>
        <v>1</v>
      </c>
      <c r="S2562" s="87"/>
      <c r="T2562" s="19"/>
      <c r="U2562" s="25"/>
      <c r="V2562" s="25"/>
      <c r="W2562" s="81"/>
      <c r="X2562" s="91" t="e">
        <f ca="1">+VLOOKUP(#REF!,REFERENCIAS!$C:$D,2,0)*VLOOKUP(#REF!,PONDERADORES!A:P,IF(AND(INFORMACION!$T2562='REFERENCIAS RIESGO'!$C$36,INFORMACION!$F2562=REFERENCIAS!$C$24),16,IF(INFORMACION!$T2562='REFERENCIAS RIESGO'!$C$36,13,IF(INFORMACION!$F2562=REFERENCIAS!$C$24,10,7))),0)+VLOOKUP(K2562,REFERENCIAS!$C:$D,2,0)*VLOOKUP($K$2,PONDERADORES!A:P,IF(AND(INFORMACION!$T2562='REFERENCIAS RIESGO'!$C$36,INFORMACION!$F2562=REFERENCIAS!$C$24),16,IF(INFORMACION!$T2562='REFERENCIAS RIESGO'!$C$36,13,IF(INFORMACION!$F2562=REFERENCIAS!$C$24,10,7))),0)+VLOOKUP(L2562,REFERENCIAS!$C:$D,2,0)*VLOOKUP($L$2,PONDERADORES!A:P,IF(AND(INFORMACION!$T2562='REFERENCIAS RIESGO'!$C$36,INFORMACION!$F2562=REFERENCIAS!$C$24),16,IF(INFORMACION!$T2562='REFERENCIAS RIESGO'!$C$36,13,IF(INFORMACION!$F2562=REFERENCIAS!$C$24,10,7))),0)+VLOOKUP(F2562,REFERENCIAS!$C:$D,2,0)*VLOOKUP($F$2,PONDERADORES!A:P,IF(AND(INFORMACION!$T2562='REFERENCIAS RIESGO'!$C$36,INFORMACION!$F2562=REFERENCIAS!$C$24),16,IF(INFORMACION!$T2562='REFERENCIAS RIESGO'!$C$36,13,IF(INFORMACION!$F2562=REFERENCIAS!$C$24,10,7))),0)+VLOOKUP(T2562,REFERENCIAS!$C:$D,2,0)*VLOOKUP($T$2,PONDERADORES!A:P,IF(AND(INFORMACION!$T2562='REFERENCIAS RIESGO'!$C$36,INFORMACION!$F2562=REFERENCIAS!$C$24),16,IF(INFORMACION!$T2562='REFERENCIAS RIESGO'!$C$36,13,IF(INFORMACION!$F2562=REFERENCIAS!$C$24,10,7))),0)+VLOOKUP(IF(J2562&lt;=0.2,0.2,IF(AND(J2562&gt;0.2,J2562&lt;=0.4),0.4,IF(AND(J2562&gt;0.4,J2562&lt;=0.6),0.6,IF(AND(J2562&gt;0.6,J2562&lt;=0.8),0.8,IF(AND(J2562&gt;0.8,J2562&lt;=1),1))))),REFERENCIAS!$C:$D,2,0)*VLOOKUP($J$2,PONDERADORES!A:P,IF(AND(INFORMACION!$T2562='REFERENCIAS RIESGO'!$C$36,INFORMACION!$F2562=REFERENCIAS!$C$24),16,IF(INFORMACION!$T2562='REFERENCIAS RIESGO'!$C$36,13,IF(INFORMACION!$F2562=REFERENCIAS!$C$24,10,7))),0)</f>
        <v>#REF!</v>
      </c>
      <c r="Y2562" s="68">
        <f>+VLOOKUP(M2562,REFERENCIAS!$C:$D,2,0)*VLOOKUP($M$2,PONDERADORES!$A$7:$G$9,7,0)+VLOOKUP(N2562,REFERENCIAS!$C:$D,2,0)*VLOOKUP($N$2,PONDERADORES!$A$7:$G$9,7,0)+VLOOKUP(O2562,REFERENCIAS!$C:$D,2,0)*VLOOKUP($O$2,PONDERADORES!$A$7:$G$9,7,0)</f>
        <v>0.2</v>
      </c>
      <c r="Z2562" s="2">
        <f>+VLOOKUP(IF(R2562&lt;0.1,0,IF(AND(R2562&gt;=0.1,R2562&lt;0.2),0.1,IF(AND(R2562&gt;=0.2,R2562&lt;0.3),0.2,IF(R2562&gt;0.3,0.3,)))),REFERENCIAS!$C:$D,2,0)*VLOOKUP($R$2,PONDERADORES!$A$11:$G$11,7,0)</f>
        <v>15</v>
      </c>
      <c r="AA2562" s="92"/>
      <c r="AB2562" s="95" t="e">
        <f t="shared" ca="1" si="155"/>
        <v>#REF!</v>
      </c>
      <c r="AC2562" s="23" t="e">
        <f ca="1">IF(AB2562&gt;REFERENCIAS!$C$62,REFERENCIAS!$B$62,IF(AND(AB2562&gt;=REFERENCIAS!$C$63,AB2562&lt;REFERENCIAS!$D$63),REFERENCIAS!$B$63,IF(AND(AB2562&gt;REFERENCIAS!$C$64,AB2562&lt;=REFERENCIAS!$D$64),REFERENCIAS!$B$64,IF(AND(AB2562&gt;=REFERENCIAS!$C$65,AB2562&lt;REFERENCIAS!$D$65),REFERENCIAS!$B$65, "Revisar"))))</f>
        <v>#REF!</v>
      </c>
      <c r="AD2562" s="94" t="e">
        <f ca="1">VLOOKUP(AC2562,REFERENCIAS!$B$62:$G$65,4,FALSE)</f>
        <v>#REF!</v>
      </c>
    </row>
    <row r="2563" spans="1:30" ht="17.25" x14ac:dyDescent="0.25">
      <c r="A2563" s="74"/>
      <c r="B2563" s="19"/>
      <c r="C2563" s="19"/>
      <c r="D2563" s="50"/>
      <c r="E2563" s="73"/>
      <c r="F2563" s="74"/>
      <c r="G2563" s="9"/>
      <c r="H2563" s="48"/>
      <c r="I2563" s="49">
        <f t="shared" ca="1" si="153"/>
        <v>2022</v>
      </c>
      <c r="J2563" s="22">
        <f t="shared" ca="1" si="152"/>
        <v>1</v>
      </c>
      <c r="K2563" s="19"/>
      <c r="L2563" s="73"/>
      <c r="M2563" s="74"/>
      <c r="N2563" s="19"/>
      <c r="O2563" s="73"/>
      <c r="P2563" s="82">
        <v>1</v>
      </c>
      <c r="Q2563" s="24">
        <v>1</v>
      </c>
      <c r="R2563" s="81">
        <f t="shared" si="154"/>
        <v>1</v>
      </c>
      <c r="S2563" s="87"/>
      <c r="T2563" s="19"/>
      <c r="U2563" s="25"/>
      <c r="V2563" s="25"/>
      <c r="W2563" s="81"/>
      <c r="X2563" s="91" t="e">
        <f ca="1">+VLOOKUP(#REF!,REFERENCIAS!$C:$D,2,0)*VLOOKUP(#REF!,PONDERADORES!A:P,IF(AND(INFORMACION!$T2563='REFERENCIAS RIESGO'!$C$36,INFORMACION!$F2563=REFERENCIAS!$C$24),16,IF(INFORMACION!$T2563='REFERENCIAS RIESGO'!$C$36,13,IF(INFORMACION!$F2563=REFERENCIAS!$C$24,10,7))),0)+VLOOKUP(K2563,REFERENCIAS!$C:$D,2,0)*VLOOKUP($K$2,PONDERADORES!A:P,IF(AND(INFORMACION!$T2563='REFERENCIAS RIESGO'!$C$36,INFORMACION!$F2563=REFERENCIAS!$C$24),16,IF(INFORMACION!$T2563='REFERENCIAS RIESGO'!$C$36,13,IF(INFORMACION!$F2563=REFERENCIAS!$C$24,10,7))),0)+VLOOKUP(L2563,REFERENCIAS!$C:$D,2,0)*VLOOKUP($L$2,PONDERADORES!A:P,IF(AND(INFORMACION!$T2563='REFERENCIAS RIESGO'!$C$36,INFORMACION!$F2563=REFERENCIAS!$C$24),16,IF(INFORMACION!$T2563='REFERENCIAS RIESGO'!$C$36,13,IF(INFORMACION!$F2563=REFERENCIAS!$C$24,10,7))),0)+VLOOKUP(F2563,REFERENCIAS!$C:$D,2,0)*VLOOKUP($F$2,PONDERADORES!A:P,IF(AND(INFORMACION!$T2563='REFERENCIAS RIESGO'!$C$36,INFORMACION!$F2563=REFERENCIAS!$C$24),16,IF(INFORMACION!$T2563='REFERENCIAS RIESGO'!$C$36,13,IF(INFORMACION!$F2563=REFERENCIAS!$C$24,10,7))),0)+VLOOKUP(T2563,REFERENCIAS!$C:$D,2,0)*VLOOKUP($T$2,PONDERADORES!A:P,IF(AND(INFORMACION!$T2563='REFERENCIAS RIESGO'!$C$36,INFORMACION!$F2563=REFERENCIAS!$C$24),16,IF(INFORMACION!$T2563='REFERENCIAS RIESGO'!$C$36,13,IF(INFORMACION!$F2563=REFERENCIAS!$C$24,10,7))),0)+VLOOKUP(IF(J2563&lt;=0.2,0.2,IF(AND(J2563&gt;0.2,J2563&lt;=0.4),0.4,IF(AND(J2563&gt;0.4,J2563&lt;=0.6),0.6,IF(AND(J2563&gt;0.6,J2563&lt;=0.8),0.8,IF(AND(J2563&gt;0.8,J2563&lt;=1),1))))),REFERENCIAS!$C:$D,2,0)*VLOOKUP($J$2,PONDERADORES!A:P,IF(AND(INFORMACION!$T2563='REFERENCIAS RIESGO'!$C$36,INFORMACION!$F2563=REFERENCIAS!$C$24),16,IF(INFORMACION!$T2563='REFERENCIAS RIESGO'!$C$36,13,IF(INFORMACION!$F2563=REFERENCIAS!$C$24,10,7))),0)</f>
        <v>#REF!</v>
      </c>
      <c r="Y2563" s="68">
        <f>+VLOOKUP(M2563,REFERENCIAS!$C:$D,2,0)*VLOOKUP($M$2,PONDERADORES!$A$7:$G$9,7,0)+VLOOKUP(N2563,REFERENCIAS!$C:$D,2,0)*VLOOKUP($N$2,PONDERADORES!$A$7:$G$9,7,0)+VLOOKUP(O2563,REFERENCIAS!$C:$D,2,0)*VLOOKUP($O$2,PONDERADORES!$A$7:$G$9,7,0)</f>
        <v>0.2</v>
      </c>
      <c r="Z2563" s="2">
        <f>+VLOOKUP(IF(R2563&lt;0.1,0,IF(AND(R2563&gt;=0.1,R2563&lt;0.2),0.1,IF(AND(R2563&gt;=0.2,R2563&lt;0.3),0.2,IF(R2563&gt;0.3,0.3,)))),REFERENCIAS!$C:$D,2,0)*VLOOKUP($R$2,PONDERADORES!$A$11:$G$11,7,0)</f>
        <v>15</v>
      </c>
      <c r="AA2563" s="92"/>
      <c r="AB2563" s="95" t="e">
        <f t="shared" ca="1" si="155"/>
        <v>#REF!</v>
      </c>
      <c r="AC2563" s="23" t="e">
        <f ca="1">IF(AB2563&gt;REFERENCIAS!$C$62,REFERENCIAS!$B$62,IF(AND(AB2563&gt;=REFERENCIAS!$C$63,AB2563&lt;REFERENCIAS!$D$63),REFERENCIAS!$B$63,IF(AND(AB2563&gt;REFERENCIAS!$C$64,AB2563&lt;=REFERENCIAS!$D$64),REFERENCIAS!$B$64,IF(AND(AB2563&gt;=REFERENCIAS!$C$65,AB2563&lt;REFERENCIAS!$D$65),REFERENCIAS!$B$65, "Revisar"))))</f>
        <v>#REF!</v>
      </c>
      <c r="AD2563" s="94" t="e">
        <f ca="1">VLOOKUP(AC2563,REFERENCIAS!$B$62:$G$65,4,FALSE)</f>
        <v>#REF!</v>
      </c>
    </row>
    <row r="2564" spans="1:30" ht="17.25" x14ac:dyDescent="0.25">
      <c r="A2564" s="74"/>
      <c r="B2564" s="19"/>
      <c r="C2564" s="19"/>
      <c r="D2564" s="50"/>
      <c r="E2564" s="73"/>
      <c r="F2564" s="74"/>
      <c r="G2564" s="9"/>
      <c r="H2564" s="48"/>
      <c r="I2564" s="49">
        <f t="shared" ca="1" si="153"/>
        <v>2022</v>
      </c>
      <c r="J2564" s="22">
        <f t="shared" ref="J2564:J2627" ca="1" si="156">IF(I2564&gt;G2564,1,I2564/G2564)</f>
        <v>1</v>
      </c>
      <c r="K2564" s="19"/>
      <c r="L2564" s="73"/>
      <c r="M2564" s="74"/>
      <c r="N2564" s="19"/>
      <c r="O2564" s="73"/>
      <c r="P2564" s="82">
        <v>1</v>
      </c>
      <c r="Q2564" s="24">
        <v>1</v>
      </c>
      <c r="R2564" s="81">
        <f t="shared" si="154"/>
        <v>1</v>
      </c>
      <c r="S2564" s="87"/>
      <c r="T2564" s="19"/>
      <c r="U2564" s="25"/>
      <c r="V2564" s="25"/>
      <c r="W2564" s="81"/>
      <c r="X2564" s="91" t="e">
        <f ca="1">+VLOOKUP(#REF!,REFERENCIAS!$C:$D,2,0)*VLOOKUP(#REF!,PONDERADORES!A:P,IF(AND(INFORMACION!$T2564='REFERENCIAS RIESGO'!$C$36,INFORMACION!$F2564=REFERENCIAS!$C$24),16,IF(INFORMACION!$T2564='REFERENCIAS RIESGO'!$C$36,13,IF(INFORMACION!$F2564=REFERENCIAS!$C$24,10,7))),0)+VLOOKUP(K2564,REFERENCIAS!$C:$D,2,0)*VLOOKUP($K$2,PONDERADORES!A:P,IF(AND(INFORMACION!$T2564='REFERENCIAS RIESGO'!$C$36,INFORMACION!$F2564=REFERENCIAS!$C$24),16,IF(INFORMACION!$T2564='REFERENCIAS RIESGO'!$C$36,13,IF(INFORMACION!$F2564=REFERENCIAS!$C$24,10,7))),0)+VLOOKUP(L2564,REFERENCIAS!$C:$D,2,0)*VLOOKUP($L$2,PONDERADORES!A:P,IF(AND(INFORMACION!$T2564='REFERENCIAS RIESGO'!$C$36,INFORMACION!$F2564=REFERENCIAS!$C$24),16,IF(INFORMACION!$T2564='REFERENCIAS RIESGO'!$C$36,13,IF(INFORMACION!$F2564=REFERENCIAS!$C$24,10,7))),0)+VLOOKUP(F2564,REFERENCIAS!$C:$D,2,0)*VLOOKUP($F$2,PONDERADORES!A:P,IF(AND(INFORMACION!$T2564='REFERENCIAS RIESGO'!$C$36,INFORMACION!$F2564=REFERENCIAS!$C$24),16,IF(INFORMACION!$T2564='REFERENCIAS RIESGO'!$C$36,13,IF(INFORMACION!$F2564=REFERENCIAS!$C$24,10,7))),0)+VLOOKUP(T2564,REFERENCIAS!$C:$D,2,0)*VLOOKUP($T$2,PONDERADORES!A:P,IF(AND(INFORMACION!$T2564='REFERENCIAS RIESGO'!$C$36,INFORMACION!$F2564=REFERENCIAS!$C$24),16,IF(INFORMACION!$T2564='REFERENCIAS RIESGO'!$C$36,13,IF(INFORMACION!$F2564=REFERENCIAS!$C$24,10,7))),0)+VLOOKUP(IF(J2564&lt;=0.2,0.2,IF(AND(J2564&gt;0.2,J2564&lt;=0.4),0.4,IF(AND(J2564&gt;0.4,J2564&lt;=0.6),0.6,IF(AND(J2564&gt;0.6,J2564&lt;=0.8),0.8,IF(AND(J2564&gt;0.8,J2564&lt;=1),1))))),REFERENCIAS!$C:$D,2,0)*VLOOKUP($J$2,PONDERADORES!A:P,IF(AND(INFORMACION!$T2564='REFERENCIAS RIESGO'!$C$36,INFORMACION!$F2564=REFERENCIAS!$C$24),16,IF(INFORMACION!$T2564='REFERENCIAS RIESGO'!$C$36,13,IF(INFORMACION!$F2564=REFERENCIAS!$C$24,10,7))),0)</f>
        <v>#REF!</v>
      </c>
      <c r="Y2564" s="68">
        <f>+VLOOKUP(M2564,REFERENCIAS!$C:$D,2,0)*VLOOKUP($M$2,PONDERADORES!$A$7:$G$9,7,0)+VLOOKUP(N2564,REFERENCIAS!$C:$D,2,0)*VLOOKUP($N$2,PONDERADORES!$A$7:$G$9,7,0)+VLOOKUP(O2564,REFERENCIAS!$C:$D,2,0)*VLOOKUP($O$2,PONDERADORES!$A$7:$G$9,7,0)</f>
        <v>0.2</v>
      </c>
      <c r="Z2564" s="2">
        <f>+VLOOKUP(IF(R2564&lt;0.1,0,IF(AND(R2564&gt;=0.1,R2564&lt;0.2),0.1,IF(AND(R2564&gt;=0.2,R2564&lt;0.3),0.2,IF(R2564&gt;0.3,0.3,)))),REFERENCIAS!$C:$D,2,0)*VLOOKUP($R$2,PONDERADORES!$A$11:$G$11,7,0)</f>
        <v>15</v>
      </c>
      <c r="AA2564" s="92"/>
      <c r="AB2564" s="95" t="e">
        <f t="shared" ca="1" si="155"/>
        <v>#REF!</v>
      </c>
      <c r="AC2564" s="23" t="e">
        <f ca="1">IF(AB2564&gt;REFERENCIAS!$C$62,REFERENCIAS!$B$62,IF(AND(AB2564&gt;=REFERENCIAS!$C$63,AB2564&lt;REFERENCIAS!$D$63),REFERENCIAS!$B$63,IF(AND(AB2564&gt;REFERENCIAS!$C$64,AB2564&lt;=REFERENCIAS!$D$64),REFERENCIAS!$B$64,IF(AND(AB2564&gt;=REFERENCIAS!$C$65,AB2564&lt;REFERENCIAS!$D$65),REFERENCIAS!$B$65, "Revisar"))))</f>
        <v>#REF!</v>
      </c>
      <c r="AD2564" s="94" t="e">
        <f ca="1">VLOOKUP(AC2564,REFERENCIAS!$B$62:$G$65,4,FALSE)</f>
        <v>#REF!</v>
      </c>
    </row>
    <row r="2565" spans="1:30" ht="17.25" x14ac:dyDescent="0.25">
      <c r="A2565" s="74"/>
      <c r="B2565" s="19"/>
      <c r="C2565" s="19"/>
      <c r="D2565" s="50"/>
      <c r="E2565" s="73"/>
      <c r="F2565" s="74"/>
      <c r="G2565" s="9"/>
      <c r="H2565" s="48"/>
      <c r="I2565" s="49">
        <f t="shared" ref="I2565:I2628" ca="1" si="157">(YEAR(NOW())-H2565)</f>
        <v>2022</v>
      </c>
      <c r="J2565" s="22">
        <f t="shared" ca="1" si="156"/>
        <v>1</v>
      </c>
      <c r="K2565" s="19"/>
      <c r="L2565" s="73"/>
      <c r="M2565" s="74"/>
      <c r="N2565" s="19"/>
      <c r="O2565" s="73"/>
      <c r="P2565" s="82">
        <v>1</v>
      </c>
      <c r="Q2565" s="24">
        <v>1</v>
      </c>
      <c r="R2565" s="81">
        <f t="shared" si="154"/>
        <v>1</v>
      </c>
      <c r="S2565" s="87"/>
      <c r="T2565" s="19"/>
      <c r="U2565" s="25"/>
      <c r="V2565" s="25"/>
      <c r="W2565" s="81"/>
      <c r="X2565" s="91" t="e">
        <f ca="1">+VLOOKUP(#REF!,REFERENCIAS!$C:$D,2,0)*VLOOKUP(#REF!,PONDERADORES!A:P,IF(AND(INFORMACION!$T2565='REFERENCIAS RIESGO'!$C$36,INFORMACION!$F2565=REFERENCIAS!$C$24),16,IF(INFORMACION!$T2565='REFERENCIAS RIESGO'!$C$36,13,IF(INFORMACION!$F2565=REFERENCIAS!$C$24,10,7))),0)+VLOOKUP(K2565,REFERENCIAS!$C:$D,2,0)*VLOOKUP($K$2,PONDERADORES!A:P,IF(AND(INFORMACION!$T2565='REFERENCIAS RIESGO'!$C$36,INFORMACION!$F2565=REFERENCIAS!$C$24),16,IF(INFORMACION!$T2565='REFERENCIAS RIESGO'!$C$36,13,IF(INFORMACION!$F2565=REFERENCIAS!$C$24,10,7))),0)+VLOOKUP(L2565,REFERENCIAS!$C:$D,2,0)*VLOOKUP($L$2,PONDERADORES!A:P,IF(AND(INFORMACION!$T2565='REFERENCIAS RIESGO'!$C$36,INFORMACION!$F2565=REFERENCIAS!$C$24),16,IF(INFORMACION!$T2565='REFERENCIAS RIESGO'!$C$36,13,IF(INFORMACION!$F2565=REFERENCIAS!$C$24,10,7))),0)+VLOOKUP(F2565,REFERENCIAS!$C:$D,2,0)*VLOOKUP($F$2,PONDERADORES!A:P,IF(AND(INFORMACION!$T2565='REFERENCIAS RIESGO'!$C$36,INFORMACION!$F2565=REFERENCIAS!$C$24),16,IF(INFORMACION!$T2565='REFERENCIAS RIESGO'!$C$36,13,IF(INFORMACION!$F2565=REFERENCIAS!$C$24,10,7))),0)+VLOOKUP(T2565,REFERENCIAS!$C:$D,2,0)*VLOOKUP($T$2,PONDERADORES!A:P,IF(AND(INFORMACION!$T2565='REFERENCIAS RIESGO'!$C$36,INFORMACION!$F2565=REFERENCIAS!$C$24),16,IF(INFORMACION!$T2565='REFERENCIAS RIESGO'!$C$36,13,IF(INFORMACION!$F2565=REFERENCIAS!$C$24,10,7))),0)+VLOOKUP(IF(J2565&lt;=0.2,0.2,IF(AND(J2565&gt;0.2,J2565&lt;=0.4),0.4,IF(AND(J2565&gt;0.4,J2565&lt;=0.6),0.6,IF(AND(J2565&gt;0.6,J2565&lt;=0.8),0.8,IF(AND(J2565&gt;0.8,J2565&lt;=1),1))))),REFERENCIAS!$C:$D,2,0)*VLOOKUP($J$2,PONDERADORES!A:P,IF(AND(INFORMACION!$T2565='REFERENCIAS RIESGO'!$C$36,INFORMACION!$F2565=REFERENCIAS!$C$24),16,IF(INFORMACION!$T2565='REFERENCIAS RIESGO'!$C$36,13,IF(INFORMACION!$F2565=REFERENCIAS!$C$24,10,7))),0)</f>
        <v>#REF!</v>
      </c>
      <c r="Y2565" s="68">
        <f>+VLOOKUP(M2565,REFERENCIAS!$C:$D,2,0)*VLOOKUP($M$2,PONDERADORES!$A$7:$G$9,7,0)+VLOOKUP(N2565,REFERENCIAS!$C:$D,2,0)*VLOOKUP($N$2,PONDERADORES!$A$7:$G$9,7,0)+VLOOKUP(O2565,REFERENCIAS!$C:$D,2,0)*VLOOKUP($O$2,PONDERADORES!$A$7:$G$9,7,0)</f>
        <v>0.2</v>
      </c>
      <c r="Z2565" s="2">
        <f>+VLOOKUP(IF(R2565&lt;0.1,0,IF(AND(R2565&gt;=0.1,R2565&lt;0.2),0.1,IF(AND(R2565&gt;=0.2,R2565&lt;0.3),0.2,IF(R2565&gt;0.3,0.3,)))),REFERENCIAS!$C:$D,2,0)*VLOOKUP($R$2,PONDERADORES!$A$11:$G$11,7,0)</f>
        <v>15</v>
      </c>
      <c r="AA2565" s="92"/>
      <c r="AB2565" s="95" t="e">
        <f t="shared" ca="1" si="155"/>
        <v>#REF!</v>
      </c>
      <c r="AC2565" s="23" t="e">
        <f ca="1">IF(AB2565&gt;REFERENCIAS!$C$62,REFERENCIAS!$B$62,IF(AND(AB2565&gt;=REFERENCIAS!$C$63,AB2565&lt;REFERENCIAS!$D$63),REFERENCIAS!$B$63,IF(AND(AB2565&gt;REFERENCIAS!$C$64,AB2565&lt;=REFERENCIAS!$D$64),REFERENCIAS!$B$64,IF(AND(AB2565&gt;=REFERENCIAS!$C$65,AB2565&lt;REFERENCIAS!$D$65),REFERENCIAS!$B$65, "Revisar"))))</f>
        <v>#REF!</v>
      </c>
      <c r="AD2565" s="94" t="e">
        <f ca="1">VLOOKUP(AC2565,REFERENCIAS!$B$62:$G$65,4,FALSE)</f>
        <v>#REF!</v>
      </c>
    </row>
    <row r="2566" spans="1:30" ht="17.25" x14ac:dyDescent="0.25">
      <c r="A2566" s="74"/>
      <c r="B2566" s="19"/>
      <c r="C2566" s="19"/>
      <c r="D2566" s="50"/>
      <c r="E2566" s="73"/>
      <c r="F2566" s="74"/>
      <c r="G2566" s="9"/>
      <c r="H2566" s="48"/>
      <c r="I2566" s="49">
        <f t="shared" ca="1" si="157"/>
        <v>2022</v>
      </c>
      <c r="J2566" s="22">
        <f t="shared" ca="1" si="156"/>
        <v>1</v>
      </c>
      <c r="K2566" s="19"/>
      <c r="L2566" s="73"/>
      <c r="M2566" s="74"/>
      <c r="N2566" s="19"/>
      <c r="O2566" s="73"/>
      <c r="P2566" s="82">
        <v>1</v>
      </c>
      <c r="Q2566" s="24">
        <v>1</v>
      </c>
      <c r="R2566" s="81">
        <f t="shared" ref="R2566:R2629" si="158">+Q2566/P2566</f>
        <v>1</v>
      </c>
      <c r="S2566" s="87"/>
      <c r="T2566" s="19"/>
      <c r="U2566" s="25"/>
      <c r="V2566" s="25"/>
      <c r="W2566" s="81"/>
      <c r="X2566" s="91" t="e">
        <f ca="1">+VLOOKUP(#REF!,REFERENCIAS!$C:$D,2,0)*VLOOKUP(#REF!,PONDERADORES!A:P,IF(AND(INFORMACION!$T2566='REFERENCIAS RIESGO'!$C$36,INFORMACION!$F2566=REFERENCIAS!$C$24),16,IF(INFORMACION!$T2566='REFERENCIAS RIESGO'!$C$36,13,IF(INFORMACION!$F2566=REFERENCIAS!$C$24,10,7))),0)+VLOOKUP(K2566,REFERENCIAS!$C:$D,2,0)*VLOOKUP($K$2,PONDERADORES!A:P,IF(AND(INFORMACION!$T2566='REFERENCIAS RIESGO'!$C$36,INFORMACION!$F2566=REFERENCIAS!$C$24),16,IF(INFORMACION!$T2566='REFERENCIAS RIESGO'!$C$36,13,IF(INFORMACION!$F2566=REFERENCIAS!$C$24,10,7))),0)+VLOOKUP(L2566,REFERENCIAS!$C:$D,2,0)*VLOOKUP($L$2,PONDERADORES!A:P,IF(AND(INFORMACION!$T2566='REFERENCIAS RIESGO'!$C$36,INFORMACION!$F2566=REFERENCIAS!$C$24),16,IF(INFORMACION!$T2566='REFERENCIAS RIESGO'!$C$36,13,IF(INFORMACION!$F2566=REFERENCIAS!$C$24,10,7))),0)+VLOOKUP(F2566,REFERENCIAS!$C:$D,2,0)*VLOOKUP($F$2,PONDERADORES!A:P,IF(AND(INFORMACION!$T2566='REFERENCIAS RIESGO'!$C$36,INFORMACION!$F2566=REFERENCIAS!$C$24),16,IF(INFORMACION!$T2566='REFERENCIAS RIESGO'!$C$36,13,IF(INFORMACION!$F2566=REFERENCIAS!$C$24,10,7))),0)+VLOOKUP(T2566,REFERENCIAS!$C:$D,2,0)*VLOOKUP($T$2,PONDERADORES!A:P,IF(AND(INFORMACION!$T2566='REFERENCIAS RIESGO'!$C$36,INFORMACION!$F2566=REFERENCIAS!$C$24),16,IF(INFORMACION!$T2566='REFERENCIAS RIESGO'!$C$36,13,IF(INFORMACION!$F2566=REFERENCIAS!$C$24,10,7))),0)+VLOOKUP(IF(J2566&lt;=0.2,0.2,IF(AND(J2566&gt;0.2,J2566&lt;=0.4),0.4,IF(AND(J2566&gt;0.4,J2566&lt;=0.6),0.6,IF(AND(J2566&gt;0.6,J2566&lt;=0.8),0.8,IF(AND(J2566&gt;0.8,J2566&lt;=1),1))))),REFERENCIAS!$C:$D,2,0)*VLOOKUP($J$2,PONDERADORES!A:P,IF(AND(INFORMACION!$T2566='REFERENCIAS RIESGO'!$C$36,INFORMACION!$F2566=REFERENCIAS!$C$24),16,IF(INFORMACION!$T2566='REFERENCIAS RIESGO'!$C$36,13,IF(INFORMACION!$F2566=REFERENCIAS!$C$24,10,7))),0)</f>
        <v>#REF!</v>
      </c>
      <c r="Y2566" s="68">
        <f>+VLOOKUP(M2566,REFERENCIAS!$C:$D,2,0)*VLOOKUP($M$2,PONDERADORES!$A$7:$G$9,7,0)+VLOOKUP(N2566,REFERENCIAS!$C:$D,2,0)*VLOOKUP($N$2,PONDERADORES!$A$7:$G$9,7,0)+VLOOKUP(O2566,REFERENCIAS!$C:$D,2,0)*VLOOKUP($O$2,PONDERADORES!$A$7:$G$9,7,0)</f>
        <v>0.2</v>
      </c>
      <c r="Z2566" s="2">
        <f>+VLOOKUP(IF(R2566&lt;0.1,0,IF(AND(R2566&gt;=0.1,R2566&lt;0.2),0.1,IF(AND(R2566&gt;=0.2,R2566&lt;0.3),0.2,IF(R2566&gt;0.3,0.3,)))),REFERENCIAS!$C:$D,2,0)*VLOOKUP($R$2,PONDERADORES!$A$11:$G$11,7,0)</f>
        <v>15</v>
      </c>
      <c r="AA2566" s="92"/>
      <c r="AB2566" s="95" t="e">
        <f t="shared" ref="AB2566:AB2629" ca="1" si="159">+X2566+Y2566+Z2566</f>
        <v>#REF!</v>
      </c>
      <c r="AC2566" s="23" t="e">
        <f ca="1">IF(AB2566&gt;REFERENCIAS!$C$62,REFERENCIAS!$B$62,IF(AND(AB2566&gt;=REFERENCIAS!$C$63,AB2566&lt;REFERENCIAS!$D$63),REFERENCIAS!$B$63,IF(AND(AB2566&gt;REFERENCIAS!$C$64,AB2566&lt;=REFERENCIAS!$D$64),REFERENCIAS!$B$64,IF(AND(AB2566&gt;=REFERENCIAS!$C$65,AB2566&lt;REFERENCIAS!$D$65),REFERENCIAS!$B$65, "Revisar"))))</f>
        <v>#REF!</v>
      </c>
      <c r="AD2566" s="94" t="e">
        <f ca="1">VLOOKUP(AC2566,REFERENCIAS!$B$62:$G$65,4,FALSE)</f>
        <v>#REF!</v>
      </c>
    </row>
    <row r="2567" spans="1:30" ht="17.25" x14ac:dyDescent="0.25">
      <c r="A2567" s="74"/>
      <c r="B2567" s="19"/>
      <c r="C2567" s="19"/>
      <c r="D2567" s="50"/>
      <c r="E2567" s="73"/>
      <c r="F2567" s="74"/>
      <c r="G2567" s="9"/>
      <c r="H2567" s="48"/>
      <c r="I2567" s="49">
        <f t="shared" ca="1" si="157"/>
        <v>2022</v>
      </c>
      <c r="J2567" s="22">
        <f t="shared" ca="1" si="156"/>
        <v>1</v>
      </c>
      <c r="K2567" s="19"/>
      <c r="L2567" s="73"/>
      <c r="M2567" s="74"/>
      <c r="N2567" s="19"/>
      <c r="O2567" s="73"/>
      <c r="P2567" s="82">
        <v>1</v>
      </c>
      <c r="Q2567" s="24">
        <v>1</v>
      </c>
      <c r="R2567" s="81">
        <f t="shared" si="158"/>
        <v>1</v>
      </c>
      <c r="S2567" s="87"/>
      <c r="T2567" s="19"/>
      <c r="U2567" s="25"/>
      <c r="V2567" s="25"/>
      <c r="W2567" s="81"/>
      <c r="X2567" s="91" t="e">
        <f ca="1">+VLOOKUP(#REF!,REFERENCIAS!$C:$D,2,0)*VLOOKUP(#REF!,PONDERADORES!A:P,IF(AND(INFORMACION!$T2567='REFERENCIAS RIESGO'!$C$36,INFORMACION!$F2567=REFERENCIAS!$C$24),16,IF(INFORMACION!$T2567='REFERENCIAS RIESGO'!$C$36,13,IF(INFORMACION!$F2567=REFERENCIAS!$C$24,10,7))),0)+VLOOKUP(K2567,REFERENCIAS!$C:$D,2,0)*VLOOKUP($K$2,PONDERADORES!A:P,IF(AND(INFORMACION!$T2567='REFERENCIAS RIESGO'!$C$36,INFORMACION!$F2567=REFERENCIAS!$C$24),16,IF(INFORMACION!$T2567='REFERENCIAS RIESGO'!$C$36,13,IF(INFORMACION!$F2567=REFERENCIAS!$C$24,10,7))),0)+VLOOKUP(L2567,REFERENCIAS!$C:$D,2,0)*VLOOKUP($L$2,PONDERADORES!A:P,IF(AND(INFORMACION!$T2567='REFERENCIAS RIESGO'!$C$36,INFORMACION!$F2567=REFERENCIAS!$C$24),16,IF(INFORMACION!$T2567='REFERENCIAS RIESGO'!$C$36,13,IF(INFORMACION!$F2567=REFERENCIAS!$C$24,10,7))),0)+VLOOKUP(F2567,REFERENCIAS!$C:$D,2,0)*VLOOKUP($F$2,PONDERADORES!A:P,IF(AND(INFORMACION!$T2567='REFERENCIAS RIESGO'!$C$36,INFORMACION!$F2567=REFERENCIAS!$C$24),16,IF(INFORMACION!$T2567='REFERENCIAS RIESGO'!$C$36,13,IF(INFORMACION!$F2567=REFERENCIAS!$C$24,10,7))),0)+VLOOKUP(T2567,REFERENCIAS!$C:$D,2,0)*VLOOKUP($T$2,PONDERADORES!A:P,IF(AND(INFORMACION!$T2567='REFERENCIAS RIESGO'!$C$36,INFORMACION!$F2567=REFERENCIAS!$C$24),16,IF(INFORMACION!$T2567='REFERENCIAS RIESGO'!$C$36,13,IF(INFORMACION!$F2567=REFERENCIAS!$C$24,10,7))),0)+VLOOKUP(IF(J2567&lt;=0.2,0.2,IF(AND(J2567&gt;0.2,J2567&lt;=0.4),0.4,IF(AND(J2567&gt;0.4,J2567&lt;=0.6),0.6,IF(AND(J2567&gt;0.6,J2567&lt;=0.8),0.8,IF(AND(J2567&gt;0.8,J2567&lt;=1),1))))),REFERENCIAS!$C:$D,2,0)*VLOOKUP($J$2,PONDERADORES!A:P,IF(AND(INFORMACION!$T2567='REFERENCIAS RIESGO'!$C$36,INFORMACION!$F2567=REFERENCIAS!$C$24),16,IF(INFORMACION!$T2567='REFERENCIAS RIESGO'!$C$36,13,IF(INFORMACION!$F2567=REFERENCIAS!$C$24,10,7))),0)</f>
        <v>#REF!</v>
      </c>
      <c r="Y2567" s="68">
        <f>+VLOOKUP(M2567,REFERENCIAS!$C:$D,2,0)*VLOOKUP($M$2,PONDERADORES!$A$7:$G$9,7,0)+VLOOKUP(N2567,REFERENCIAS!$C:$D,2,0)*VLOOKUP($N$2,PONDERADORES!$A$7:$G$9,7,0)+VLOOKUP(O2567,REFERENCIAS!$C:$D,2,0)*VLOOKUP($O$2,PONDERADORES!$A$7:$G$9,7,0)</f>
        <v>0.2</v>
      </c>
      <c r="Z2567" s="2">
        <f>+VLOOKUP(IF(R2567&lt;0.1,0,IF(AND(R2567&gt;=0.1,R2567&lt;0.2),0.1,IF(AND(R2567&gt;=0.2,R2567&lt;0.3),0.2,IF(R2567&gt;0.3,0.3,)))),REFERENCIAS!$C:$D,2,0)*VLOOKUP($R$2,PONDERADORES!$A$11:$G$11,7,0)</f>
        <v>15</v>
      </c>
      <c r="AA2567" s="92"/>
      <c r="AB2567" s="95" t="e">
        <f t="shared" ca="1" si="159"/>
        <v>#REF!</v>
      </c>
      <c r="AC2567" s="23" t="e">
        <f ca="1">IF(AB2567&gt;REFERENCIAS!$C$62,REFERENCIAS!$B$62,IF(AND(AB2567&gt;=REFERENCIAS!$C$63,AB2567&lt;REFERENCIAS!$D$63),REFERENCIAS!$B$63,IF(AND(AB2567&gt;REFERENCIAS!$C$64,AB2567&lt;=REFERENCIAS!$D$64),REFERENCIAS!$B$64,IF(AND(AB2567&gt;=REFERENCIAS!$C$65,AB2567&lt;REFERENCIAS!$D$65),REFERENCIAS!$B$65, "Revisar"))))</f>
        <v>#REF!</v>
      </c>
      <c r="AD2567" s="94" t="e">
        <f ca="1">VLOOKUP(AC2567,REFERENCIAS!$B$62:$G$65,4,FALSE)</f>
        <v>#REF!</v>
      </c>
    </row>
    <row r="2568" spans="1:30" ht="17.25" x14ac:dyDescent="0.25">
      <c r="A2568" s="74"/>
      <c r="B2568" s="19"/>
      <c r="C2568" s="19"/>
      <c r="D2568" s="50"/>
      <c r="E2568" s="73"/>
      <c r="F2568" s="74"/>
      <c r="G2568" s="9"/>
      <c r="H2568" s="48"/>
      <c r="I2568" s="49">
        <f t="shared" ca="1" si="157"/>
        <v>2022</v>
      </c>
      <c r="J2568" s="22">
        <f t="shared" ca="1" si="156"/>
        <v>1</v>
      </c>
      <c r="K2568" s="19"/>
      <c r="L2568" s="73"/>
      <c r="M2568" s="74"/>
      <c r="N2568" s="19"/>
      <c r="O2568" s="73"/>
      <c r="P2568" s="82">
        <v>1</v>
      </c>
      <c r="Q2568" s="24">
        <v>1</v>
      </c>
      <c r="R2568" s="81">
        <f t="shared" si="158"/>
        <v>1</v>
      </c>
      <c r="S2568" s="87"/>
      <c r="T2568" s="19"/>
      <c r="U2568" s="25"/>
      <c r="V2568" s="25"/>
      <c r="W2568" s="81"/>
      <c r="X2568" s="91" t="e">
        <f ca="1">+VLOOKUP(#REF!,REFERENCIAS!$C:$D,2,0)*VLOOKUP(#REF!,PONDERADORES!A:P,IF(AND(INFORMACION!$T2568='REFERENCIAS RIESGO'!$C$36,INFORMACION!$F2568=REFERENCIAS!$C$24),16,IF(INFORMACION!$T2568='REFERENCIAS RIESGO'!$C$36,13,IF(INFORMACION!$F2568=REFERENCIAS!$C$24,10,7))),0)+VLOOKUP(K2568,REFERENCIAS!$C:$D,2,0)*VLOOKUP($K$2,PONDERADORES!A:P,IF(AND(INFORMACION!$T2568='REFERENCIAS RIESGO'!$C$36,INFORMACION!$F2568=REFERENCIAS!$C$24),16,IF(INFORMACION!$T2568='REFERENCIAS RIESGO'!$C$36,13,IF(INFORMACION!$F2568=REFERENCIAS!$C$24,10,7))),0)+VLOOKUP(L2568,REFERENCIAS!$C:$D,2,0)*VLOOKUP($L$2,PONDERADORES!A:P,IF(AND(INFORMACION!$T2568='REFERENCIAS RIESGO'!$C$36,INFORMACION!$F2568=REFERENCIAS!$C$24),16,IF(INFORMACION!$T2568='REFERENCIAS RIESGO'!$C$36,13,IF(INFORMACION!$F2568=REFERENCIAS!$C$24,10,7))),0)+VLOOKUP(F2568,REFERENCIAS!$C:$D,2,0)*VLOOKUP($F$2,PONDERADORES!A:P,IF(AND(INFORMACION!$T2568='REFERENCIAS RIESGO'!$C$36,INFORMACION!$F2568=REFERENCIAS!$C$24),16,IF(INFORMACION!$T2568='REFERENCIAS RIESGO'!$C$36,13,IF(INFORMACION!$F2568=REFERENCIAS!$C$24,10,7))),0)+VLOOKUP(T2568,REFERENCIAS!$C:$D,2,0)*VLOOKUP($T$2,PONDERADORES!A:P,IF(AND(INFORMACION!$T2568='REFERENCIAS RIESGO'!$C$36,INFORMACION!$F2568=REFERENCIAS!$C$24),16,IF(INFORMACION!$T2568='REFERENCIAS RIESGO'!$C$36,13,IF(INFORMACION!$F2568=REFERENCIAS!$C$24,10,7))),0)+VLOOKUP(IF(J2568&lt;=0.2,0.2,IF(AND(J2568&gt;0.2,J2568&lt;=0.4),0.4,IF(AND(J2568&gt;0.4,J2568&lt;=0.6),0.6,IF(AND(J2568&gt;0.6,J2568&lt;=0.8),0.8,IF(AND(J2568&gt;0.8,J2568&lt;=1),1))))),REFERENCIAS!$C:$D,2,0)*VLOOKUP($J$2,PONDERADORES!A:P,IF(AND(INFORMACION!$T2568='REFERENCIAS RIESGO'!$C$36,INFORMACION!$F2568=REFERENCIAS!$C$24),16,IF(INFORMACION!$T2568='REFERENCIAS RIESGO'!$C$36,13,IF(INFORMACION!$F2568=REFERENCIAS!$C$24,10,7))),0)</f>
        <v>#REF!</v>
      </c>
      <c r="Y2568" s="68">
        <f>+VLOOKUP(M2568,REFERENCIAS!$C:$D,2,0)*VLOOKUP($M$2,PONDERADORES!$A$7:$G$9,7,0)+VLOOKUP(N2568,REFERENCIAS!$C:$D,2,0)*VLOOKUP($N$2,PONDERADORES!$A$7:$G$9,7,0)+VLOOKUP(O2568,REFERENCIAS!$C:$D,2,0)*VLOOKUP($O$2,PONDERADORES!$A$7:$G$9,7,0)</f>
        <v>0.2</v>
      </c>
      <c r="Z2568" s="2">
        <f>+VLOOKUP(IF(R2568&lt;0.1,0,IF(AND(R2568&gt;=0.1,R2568&lt;0.2),0.1,IF(AND(R2568&gt;=0.2,R2568&lt;0.3),0.2,IF(R2568&gt;0.3,0.3,)))),REFERENCIAS!$C:$D,2,0)*VLOOKUP($R$2,PONDERADORES!$A$11:$G$11,7,0)</f>
        <v>15</v>
      </c>
      <c r="AA2568" s="92"/>
      <c r="AB2568" s="95" t="e">
        <f t="shared" ca="1" si="159"/>
        <v>#REF!</v>
      </c>
      <c r="AC2568" s="23" t="e">
        <f ca="1">IF(AB2568&gt;REFERENCIAS!$C$62,REFERENCIAS!$B$62,IF(AND(AB2568&gt;=REFERENCIAS!$C$63,AB2568&lt;REFERENCIAS!$D$63),REFERENCIAS!$B$63,IF(AND(AB2568&gt;REFERENCIAS!$C$64,AB2568&lt;=REFERENCIAS!$D$64),REFERENCIAS!$B$64,IF(AND(AB2568&gt;=REFERENCIAS!$C$65,AB2568&lt;REFERENCIAS!$D$65),REFERENCIAS!$B$65, "Revisar"))))</f>
        <v>#REF!</v>
      </c>
      <c r="AD2568" s="94" t="e">
        <f ca="1">VLOOKUP(AC2568,REFERENCIAS!$B$62:$G$65,4,FALSE)</f>
        <v>#REF!</v>
      </c>
    </row>
    <row r="2569" spans="1:30" ht="17.25" x14ac:dyDescent="0.25">
      <c r="A2569" s="74"/>
      <c r="B2569" s="19"/>
      <c r="C2569" s="19"/>
      <c r="D2569" s="50"/>
      <c r="E2569" s="73"/>
      <c r="F2569" s="74"/>
      <c r="G2569" s="9"/>
      <c r="H2569" s="48"/>
      <c r="I2569" s="49">
        <f t="shared" ca="1" si="157"/>
        <v>2022</v>
      </c>
      <c r="J2569" s="22">
        <f t="shared" ca="1" si="156"/>
        <v>1</v>
      </c>
      <c r="K2569" s="19"/>
      <c r="L2569" s="73"/>
      <c r="M2569" s="74"/>
      <c r="N2569" s="19"/>
      <c r="O2569" s="73"/>
      <c r="P2569" s="82">
        <v>1</v>
      </c>
      <c r="Q2569" s="24">
        <v>1</v>
      </c>
      <c r="R2569" s="81">
        <f t="shared" si="158"/>
        <v>1</v>
      </c>
      <c r="S2569" s="87"/>
      <c r="T2569" s="19"/>
      <c r="U2569" s="25"/>
      <c r="V2569" s="25"/>
      <c r="W2569" s="81"/>
      <c r="X2569" s="91" t="e">
        <f ca="1">+VLOOKUP(#REF!,REFERENCIAS!$C:$D,2,0)*VLOOKUP(#REF!,PONDERADORES!A:P,IF(AND(INFORMACION!$T2569='REFERENCIAS RIESGO'!$C$36,INFORMACION!$F2569=REFERENCIAS!$C$24),16,IF(INFORMACION!$T2569='REFERENCIAS RIESGO'!$C$36,13,IF(INFORMACION!$F2569=REFERENCIAS!$C$24,10,7))),0)+VLOOKUP(K2569,REFERENCIAS!$C:$D,2,0)*VLOOKUP($K$2,PONDERADORES!A:P,IF(AND(INFORMACION!$T2569='REFERENCIAS RIESGO'!$C$36,INFORMACION!$F2569=REFERENCIAS!$C$24),16,IF(INFORMACION!$T2569='REFERENCIAS RIESGO'!$C$36,13,IF(INFORMACION!$F2569=REFERENCIAS!$C$24,10,7))),0)+VLOOKUP(L2569,REFERENCIAS!$C:$D,2,0)*VLOOKUP($L$2,PONDERADORES!A:P,IF(AND(INFORMACION!$T2569='REFERENCIAS RIESGO'!$C$36,INFORMACION!$F2569=REFERENCIAS!$C$24),16,IF(INFORMACION!$T2569='REFERENCIAS RIESGO'!$C$36,13,IF(INFORMACION!$F2569=REFERENCIAS!$C$24,10,7))),0)+VLOOKUP(F2569,REFERENCIAS!$C:$D,2,0)*VLOOKUP($F$2,PONDERADORES!A:P,IF(AND(INFORMACION!$T2569='REFERENCIAS RIESGO'!$C$36,INFORMACION!$F2569=REFERENCIAS!$C$24),16,IF(INFORMACION!$T2569='REFERENCIAS RIESGO'!$C$36,13,IF(INFORMACION!$F2569=REFERENCIAS!$C$24,10,7))),0)+VLOOKUP(T2569,REFERENCIAS!$C:$D,2,0)*VLOOKUP($T$2,PONDERADORES!A:P,IF(AND(INFORMACION!$T2569='REFERENCIAS RIESGO'!$C$36,INFORMACION!$F2569=REFERENCIAS!$C$24),16,IF(INFORMACION!$T2569='REFERENCIAS RIESGO'!$C$36,13,IF(INFORMACION!$F2569=REFERENCIAS!$C$24,10,7))),0)+VLOOKUP(IF(J2569&lt;=0.2,0.2,IF(AND(J2569&gt;0.2,J2569&lt;=0.4),0.4,IF(AND(J2569&gt;0.4,J2569&lt;=0.6),0.6,IF(AND(J2569&gt;0.6,J2569&lt;=0.8),0.8,IF(AND(J2569&gt;0.8,J2569&lt;=1),1))))),REFERENCIAS!$C:$D,2,0)*VLOOKUP($J$2,PONDERADORES!A:P,IF(AND(INFORMACION!$T2569='REFERENCIAS RIESGO'!$C$36,INFORMACION!$F2569=REFERENCIAS!$C$24),16,IF(INFORMACION!$T2569='REFERENCIAS RIESGO'!$C$36,13,IF(INFORMACION!$F2569=REFERENCIAS!$C$24,10,7))),0)</f>
        <v>#REF!</v>
      </c>
      <c r="Y2569" s="68">
        <f>+VLOOKUP(M2569,REFERENCIAS!$C:$D,2,0)*VLOOKUP($M$2,PONDERADORES!$A$7:$G$9,7,0)+VLOOKUP(N2569,REFERENCIAS!$C:$D,2,0)*VLOOKUP($N$2,PONDERADORES!$A$7:$G$9,7,0)+VLOOKUP(O2569,REFERENCIAS!$C:$D,2,0)*VLOOKUP($O$2,PONDERADORES!$A$7:$G$9,7,0)</f>
        <v>0.2</v>
      </c>
      <c r="Z2569" s="2">
        <f>+VLOOKUP(IF(R2569&lt;0.1,0,IF(AND(R2569&gt;=0.1,R2569&lt;0.2),0.1,IF(AND(R2569&gt;=0.2,R2569&lt;0.3),0.2,IF(R2569&gt;0.3,0.3,)))),REFERENCIAS!$C:$D,2,0)*VLOOKUP($R$2,PONDERADORES!$A$11:$G$11,7,0)</f>
        <v>15</v>
      </c>
      <c r="AA2569" s="92"/>
      <c r="AB2569" s="95" t="e">
        <f t="shared" ca="1" si="159"/>
        <v>#REF!</v>
      </c>
      <c r="AC2569" s="23" t="e">
        <f ca="1">IF(AB2569&gt;REFERENCIAS!$C$62,REFERENCIAS!$B$62,IF(AND(AB2569&gt;=REFERENCIAS!$C$63,AB2569&lt;REFERENCIAS!$D$63),REFERENCIAS!$B$63,IF(AND(AB2569&gt;REFERENCIAS!$C$64,AB2569&lt;=REFERENCIAS!$D$64),REFERENCIAS!$B$64,IF(AND(AB2569&gt;=REFERENCIAS!$C$65,AB2569&lt;REFERENCIAS!$D$65),REFERENCIAS!$B$65, "Revisar"))))</f>
        <v>#REF!</v>
      </c>
      <c r="AD2569" s="94" t="e">
        <f ca="1">VLOOKUP(AC2569,REFERENCIAS!$B$62:$G$65,4,FALSE)</f>
        <v>#REF!</v>
      </c>
    </row>
    <row r="2570" spans="1:30" ht="17.25" x14ac:dyDescent="0.25">
      <c r="A2570" s="74"/>
      <c r="B2570" s="19"/>
      <c r="C2570" s="19"/>
      <c r="D2570" s="50"/>
      <c r="E2570" s="73"/>
      <c r="F2570" s="74"/>
      <c r="G2570" s="9"/>
      <c r="H2570" s="48"/>
      <c r="I2570" s="49">
        <f t="shared" ca="1" si="157"/>
        <v>2022</v>
      </c>
      <c r="J2570" s="22">
        <f t="shared" ca="1" si="156"/>
        <v>1</v>
      </c>
      <c r="K2570" s="19"/>
      <c r="L2570" s="73"/>
      <c r="M2570" s="74"/>
      <c r="N2570" s="19"/>
      <c r="O2570" s="73"/>
      <c r="P2570" s="82">
        <v>1</v>
      </c>
      <c r="Q2570" s="24">
        <v>1</v>
      </c>
      <c r="R2570" s="81">
        <f t="shared" si="158"/>
        <v>1</v>
      </c>
      <c r="S2570" s="87"/>
      <c r="T2570" s="19"/>
      <c r="U2570" s="25"/>
      <c r="V2570" s="25"/>
      <c r="W2570" s="81"/>
      <c r="X2570" s="91" t="e">
        <f ca="1">+VLOOKUP(#REF!,REFERENCIAS!$C:$D,2,0)*VLOOKUP(#REF!,PONDERADORES!A:P,IF(AND(INFORMACION!$T2570='REFERENCIAS RIESGO'!$C$36,INFORMACION!$F2570=REFERENCIAS!$C$24),16,IF(INFORMACION!$T2570='REFERENCIAS RIESGO'!$C$36,13,IF(INFORMACION!$F2570=REFERENCIAS!$C$24,10,7))),0)+VLOOKUP(K2570,REFERENCIAS!$C:$D,2,0)*VLOOKUP($K$2,PONDERADORES!A:P,IF(AND(INFORMACION!$T2570='REFERENCIAS RIESGO'!$C$36,INFORMACION!$F2570=REFERENCIAS!$C$24),16,IF(INFORMACION!$T2570='REFERENCIAS RIESGO'!$C$36,13,IF(INFORMACION!$F2570=REFERENCIAS!$C$24,10,7))),0)+VLOOKUP(L2570,REFERENCIAS!$C:$D,2,0)*VLOOKUP($L$2,PONDERADORES!A:P,IF(AND(INFORMACION!$T2570='REFERENCIAS RIESGO'!$C$36,INFORMACION!$F2570=REFERENCIAS!$C$24),16,IF(INFORMACION!$T2570='REFERENCIAS RIESGO'!$C$36,13,IF(INFORMACION!$F2570=REFERENCIAS!$C$24,10,7))),0)+VLOOKUP(F2570,REFERENCIAS!$C:$D,2,0)*VLOOKUP($F$2,PONDERADORES!A:P,IF(AND(INFORMACION!$T2570='REFERENCIAS RIESGO'!$C$36,INFORMACION!$F2570=REFERENCIAS!$C$24),16,IF(INFORMACION!$T2570='REFERENCIAS RIESGO'!$C$36,13,IF(INFORMACION!$F2570=REFERENCIAS!$C$24,10,7))),0)+VLOOKUP(T2570,REFERENCIAS!$C:$D,2,0)*VLOOKUP($T$2,PONDERADORES!A:P,IF(AND(INFORMACION!$T2570='REFERENCIAS RIESGO'!$C$36,INFORMACION!$F2570=REFERENCIAS!$C$24),16,IF(INFORMACION!$T2570='REFERENCIAS RIESGO'!$C$36,13,IF(INFORMACION!$F2570=REFERENCIAS!$C$24,10,7))),0)+VLOOKUP(IF(J2570&lt;=0.2,0.2,IF(AND(J2570&gt;0.2,J2570&lt;=0.4),0.4,IF(AND(J2570&gt;0.4,J2570&lt;=0.6),0.6,IF(AND(J2570&gt;0.6,J2570&lt;=0.8),0.8,IF(AND(J2570&gt;0.8,J2570&lt;=1),1))))),REFERENCIAS!$C:$D,2,0)*VLOOKUP($J$2,PONDERADORES!A:P,IF(AND(INFORMACION!$T2570='REFERENCIAS RIESGO'!$C$36,INFORMACION!$F2570=REFERENCIAS!$C$24),16,IF(INFORMACION!$T2570='REFERENCIAS RIESGO'!$C$36,13,IF(INFORMACION!$F2570=REFERENCIAS!$C$24,10,7))),0)</f>
        <v>#REF!</v>
      </c>
      <c r="Y2570" s="68">
        <f>+VLOOKUP(M2570,REFERENCIAS!$C:$D,2,0)*VLOOKUP($M$2,PONDERADORES!$A$7:$G$9,7,0)+VLOOKUP(N2570,REFERENCIAS!$C:$D,2,0)*VLOOKUP($N$2,PONDERADORES!$A$7:$G$9,7,0)+VLOOKUP(O2570,REFERENCIAS!$C:$D,2,0)*VLOOKUP($O$2,PONDERADORES!$A$7:$G$9,7,0)</f>
        <v>0.2</v>
      </c>
      <c r="Z2570" s="2">
        <f>+VLOOKUP(IF(R2570&lt;0.1,0,IF(AND(R2570&gt;=0.1,R2570&lt;0.2),0.1,IF(AND(R2570&gt;=0.2,R2570&lt;0.3),0.2,IF(R2570&gt;0.3,0.3,)))),REFERENCIAS!$C:$D,2,0)*VLOOKUP($R$2,PONDERADORES!$A$11:$G$11,7,0)</f>
        <v>15</v>
      </c>
      <c r="AA2570" s="92"/>
      <c r="AB2570" s="95" t="e">
        <f t="shared" ca="1" si="159"/>
        <v>#REF!</v>
      </c>
      <c r="AC2570" s="23" t="e">
        <f ca="1">IF(AB2570&gt;REFERENCIAS!$C$62,REFERENCIAS!$B$62,IF(AND(AB2570&gt;=REFERENCIAS!$C$63,AB2570&lt;REFERENCIAS!$D$63),REFERENCIAS!$B$63,IF(AND(AB2570&gt;REFERENCIAS!$C$64,AB2570&lt;=REFERENCIAS!$D$64),REFERENCIAS!$B$64,IF(AND(AB2570&gt;=REFERENCIAS!$C$65,AB2570&lt;REFERENCIAS!$D$65),REFERENCIAS!$B$65, "Revisar"))))</f>
        <v>#REF!</v>
      </c>
      <c r="AD2570" s="94" t="e">
        <f ca="1">VLOOKUP(AC2570,REFERENCIAS!$B$62:$G$65,4,FALSE)</f>
        <v>#REF!</v>
      </c>
    </row>
    <row r="2571" spans="1:30" ht="17.25" x14ac:dyDescent="0.25">
      <c r="A2571" s="74"/>
      <c r="B2571" s="19"/>
      <c r="C2571" s="19"/>
      <c r="D2571" s="50"/>
      <c r="E2571" s="73"/>
      <c r="F2571" s="74"/>
      <c r="G2571" s="9"/>
      <c r="H2571" s="48"/>
      <c r="I2571" s="49">
        <f t="shared" ca="1" si="157"/>
        <v>2022</v>
      </c>
      <c r="J2571" s="22">
        <f t="shared" ca="1" si="156"/>
        <v>1</v>
      </c>
      <c r="K2571" s="19"/>
      <c r="L2571" s="73"/>
      <c r="M2571" s="74"/>
      <c r="N2571" s="19"/>
      <c r="O2571" s="73"/>
      <c r="P2571" s="82">
        <v>1</v>
      </c>
      <c r="Q2571" s="24">
        <v>1</v>
      </c>
      <c r="R2571" s="81">
        <f t="shared" si="158"/>
        <v>1</v>
      </c>
      <c r="S2571" s="87"/>
      <c r="T2571" s="19"/>
      <c r="U2571" s="25"/>
      <c r="V2571" s="25"/>
      <c r="W2571" s="81"/>
      <c r="X2571" s="91" t="e">
        <f ca="1">+VLOOKUP(#REF!,REFERENCIAS!$C:$D,2,0)*VLOOKUP(#REF!,PONDERADORES!A:P,IF(AND(INFORMACION!$T2571='REFERENCIAS RIESGO'!$C$36,INFORMACION!$F2571=REFERENCIAS!$C$24),16,IF(INFORMACION!$T2571='REFERENCIAS RIESGO'!$C$36,13,IF(INFORMACION!$F2571=REFERENCIAS!$C$24,10,7))),0)+VLOOKUP(K2571,REFERENCIAS!$C:$D,2,0)*VLOOKUP($K$2,PONDERADORES!A:P,IF(AND(INFORMACION!$T2571='REFERENCIAS RIESGO'!$C$36,INFORMACION!$F2571=REFERENCIAS!$C$24),16,IF(INFORMACION!$T2571='REFERENCIAS RIESGO'!$C$36,13,IF(INFORMACION!$F2571=REFERENCIAS!$C$24,10,7))),0)+VLOOKUP(L2571,REFERENCIAS!$C:$D,2,0)*VLOOKUP($L$2,PONDERADORES!A:P,IF(AND(INFORMACION!$T2571='REFERENCIAS RIESGO'!$C$36,INFORMACION!$F2571=REFERENCIAS!$C$24),16,IF(INFORMACION!$T2571='REFERENCIAS RIESGO'!$C$36,13,IF(INFORMACION!$F2571=REFERENCIAS!$C$24,10,7))),0)+VLOOKUP(F2571,REFERENCIAS!$C:$D,2,0)*VLOOKUP($F$2,PONDERADORES!A:P,IF(AND(INFORMACION!$T2571='REFERENCIAS RIESGO'!$C$36,INFORMACION!$F2571=REFERENCIAS!$C$24),16,IF(INFORMACION!$T2571='REFERENCIAS RIESGO'!$C$36,13,IF(INFORMACION!$F2571=REFERENCIAS!$C$24,10,7))),0)+VLOOKUP(T2571,REFERENCIAS!$C:$D,2,0)*VLOOKUP($T$2,PONDERADORES!A:P,IF(AND(INFORMACION!$T2571='REFERENCIAS RIESGO'!$C$36,INFORMACION!$F2571=REFERENCIAS!$C$24),16,IF(INFORMACION!$T2571='REFERENCIAS RIESGO'!$C$36,13,IF(INFORMACION!$F2571=REFERENCIAS!$C$24,10,7))),0)+VLOOKUP(IF(J2571&lt;=0.2,0.2,IF(AND(J2571&gt;0.2,J2571&lt;=0.4),0.4,IF(AND(J2571&gt;0.4,J2571&lt;=0.6),0.6,IF(AND(J2571&gt;0.6,J2571&lt;=0.8),0.8,IF(AND(J2571&gt;0.8,J2571&lt;=1),1))))),REFERENCIAS!$C:$D,2,0)*VLOOKUP($J$2,PONDERADORES!A:P,IF(AND(INFORMACION!$T2571='REFERENCIAS RIESGO'!$C$36,INFORMACION!$F2571=REFERENCIAS!$C$24),16,IF(INFORMACION!$T2571='REFERENCIAS RIESGO'!$C$36,13,IF(INFORMACION!$F2571=REFERENCIAS!$C$24,10,7))),0)</f>
        <v>#REF!</v>
      </c>
      <c r="Y2571" s="68">
        <f>+VLOOKUP(M2571,REFERENCIAS!$C:$D,2,0)*VLOOKUP($M$2,PONDERADORES!$A$7:$G$9,7,0)+VLOOKUP(N2571,REFERENCIAS!$C:$D,2,0)*VLOOKUP($N$2,PONDERADORES!$A$7:$G$9,7,0)+VLOOKUP(O2571,REFERENCIAS!$C:$D,2,0)*VLOOKUP($O$2,PONDERADORES!$A$7:$G$9,7,0)</f>
        <v>0.2</v>
      </c>
      <c r="Z2571" s="2">
        <f>+VLOOKUP(IF(R2571&lt;0.1,0,IF(AND(R2571&gt;=0.1,R2571&lt;0.2),0.1,IF(AND(R2571&gt;=0.2,R2571&lt;0.3),0.2,IF(R2571&gt;0.3,0.3,)))),REFERENCIAS!$C:$D,2,0)*VLOOKUP($R$2,PONDERADORES!$A$11:$G$11,7,0)</f>
        <v>15</v>
      </c>
      <c r="AA2571" s="92"/>
      <c r="AB2571" s="95" t="e">
        <f t="shared" ca="1" si="159"/>
        <v>#REF!</v>
      </c>
      <c r="AC2571" s="23" t="e">
        <f ca="1">IF(AB2571&gt;REFERENCIAS!$C$62,REFERENCIAS!$B$62,IF(AND(AB2571&gt;=REFERENCIAS!$C$63,AB2571&lt;REFERENCIAS!$D$63),REFERENCIAS!$B$63,IF(AND(AB2571&gt;REFERENCIAS!$C$64,AB2571&lt;=REFERENCIAS!$D$64),REFERENCIAS!$B$64,IF(AND(AB2571&gt;=REFERENCIAS!$C$65,AB2571&lt;REFERENCIAS!$D$65),REFERENCIAS!$B$65, "Revisar"))))</f>
        <v>#REF!</v>
      </c>
      <c r="AD2571" s="94" t="e">
        <f ca="1">VLOOKUP(AC2571,REFERENCIAS!$B$62:$G$65,4,FALSE)</f>
        <v>#REF!</v>
      </c>
    </row>
    <row r="2572" spans="1:30" ht="17.25" x14ac:dyDescent="0.25">
      <c r="A2572" s="74"/>
      <c r="B2572" s="19"/>
      <c r="C2572" s="19"/>
      <c r="D2572" s="50"/>
      <c r="E2572" s="73"/>
      <c r="F2572" s="74"/>
      <c r="G2572" s="9"/>
      <c r="H2572" s="48"/>
      <c r="I2572" s="49">
        <f t="shared" ca="1" si="157"/>
        <v>2022</v>
      </c>
      <c r="J2572" s="22">
        <f t="shared" ca="1" si="156"/>
        <v>1</v>
      </c>
      <c r="K2572" s="19"/>
      <c r="L2572" s="73"/>
      <c r="M2572" s="74"/>
      <c r="N2572" s="19"/>
      <c r="O2572" s="73"/>
      <c r="P2572" s="82">
        <v>1</v>
      </c>
      <c r="Q2572" s="24">
        <v>1</v>
      </c>
      <c r="R2572" s="81">
        <f t="shared" si="158"/>
        <v>1</v>
      </c>
      <c r="S2572" s="87"/>
      <c r="T2572" s="19"/>
      <c r="U2572" s="25"/>
      <c r="V2572" s="25"/>
      <c r="W2572" s="81"/>
      <c r="X2572" s="91" t="e">
        <f ca="1">+VLOOKUP(#REF!,REFERENCIAS!$C:$D,2,0)*VLOOKUP(#REF!,PONDERADORES!A:P,IF(AND(INFORMACION!$T2572='REFERENCIAS RIESGO'!$C$36,INFORMACION!$F2572=REFERENCIAS!$C$24),16,IF(INFORMACION!$T2572='REFERENCIAS RIESGO'!$C$36,13,IF(INFORMACION!$F2572=REFERENCIAS!$C$24,10,7))),0)+VLOOKUP(K2572,REFERENCIAS!$C:$D,2,0)*VLOOKUP($K$2,PONDERADORES!A:P,IF(AND(INFORMACION!$T2572='REFERENCIAS RIESGO'!$C$36,INFORMACION!$F2572=REFERENCIAS!$C$24),16,IF(INFORMACION!$T2572='REFERENCIAS RIESGO'!$C$36,13,IF(INFORMACION!$F2572=REFERENCIAS!$C$24,10,7))),0)+VLOOKUP(L2572,REFERENCIAS!$C:$D,2,0)*VLOOKUP($L$2,PONDERADORES!A:P,IF(AND(INFORMACION!$T2572='REFERENCIAS RIESGO'!$C$36,INFORMACION!$F2572=REFERENCIAS!$C$24),16,IF(INFORMACION!$T2572='REFERENCIAS RIESGO'!$C$36,13,IF(INFORMACION!$F2572=REFERENCIAS!$C$24,10,7))),0)+VLOOKUP(F2572,REFERENCIAS!$C:$D,2,0)*VLOOKUP($F$2,PONDERADORES!A:P,IF(AND(INFORMACION!$T2572='REFERENCIAS RIESGO'!$C$36,INFORMACION!$F2572=REFERENCIAS!$C$24),16,IF(INFORMACION!$T2572='REFERENCIAS RIESGO'!$C$36,13,IF(INFORMACION!$F2572=REFERENCIAS!$C$24,10,7))),0)+VLOOKUP(T2572,REFERENCIAS!$C:$D,2,0)*VLOOKUP($T$2,PONDERADORES!A:P,IF(AND(INFORMACION!$T2572='REFERENCIAS RIESGO'!$C$36,INFORMACION!$F2572=REFERENCIAS!$C$24),16,IF(INFORMACION!$T2572='REFERENCIAS RIESGO'!$C$36,13,IF(INFORMACION!$F2572=REFERENCIAS!$C$24,10,7))),0)+VLOOKUP(IF(J2572&lt;=0.2,0.2,IF(AND(J2572&gt;0.2,J2572&lt;=0.4),0.4,IF(AND(J2572&gt;0.4,J2572&lt;=0.6),0.6,IF(AND(J2572&gt;0.6,J2572&lt;=0.8),0.8,IF(AND(J2572&gt;0.8,J2572&lt;=1),1))))),REFERENCIAS!$C:$D,2,0)*VLOOKUP($J$2,PONDERADORES!A:P,IF(AND(INFORMACION!$T2572='REFERENCIAS RIESGO'!$C$36,INFORMACION!$F2572=REFERENCIAS!$C$24),16,IF(INFORMACION!$T2572='REFERENCIAS RIESGO'!$C$36,13,IF(INFORMACION!$F2572=REFERENCIAS!$C$24,10,7))),0)</f>
        <v>#REF!</v>
      </c>
      <c r="Y2572" s="68">
        <f>+VLOOKUP(M2572,REFERENCIAS!$C:$D,2,0)*VLOOKUP($M$2,PONDERADORES!$A$7:$G$9,7,0)+VLOOKUP(N2572,REFERENCIAS!$C:$D,2,0)*VLOOKUP($N$2,PONDERADORES!$A$7:$G$9,7,0)+VLOOKUP(O2572,REFERENCIAS!$C:$D,2,0)*VLOOKUP($O$2,PONDERADORES!$A$7:$G$9,7,0)</f>
        <v>0.2</v>
      </c>
      <c r="Z2572" s="2">
        <f>+VLOOKUP(IF(R2572&lt;0.1,0,IF(AND(R2572&gt;=0.1,R2572&lt;0.2),0.1,IF(AND(R2572&gt;=0.2,R2572&lt;0.3),0.2,IF(R2572&gt;0.3,0.3,)))),REFERENCIAS!$C:$D,2,0)*VLOOKUP($R$2,PONDERADORES!$A$11:$G$11,7,0)</f>
        <v>15</v>
      </c>
      <c r="AA2572" s="92"/>
      <c r="AB2572" s="95" t="e">
        <f t="shared" ca="1" si="159"/>
        <v>#REF!</v>
      </c>
      <c r="AC2572" s="23" t="e">
        <f ca="1">IF(AB2572&gt;REFERENCIAS!$C$62,REFERENCIAS!$B$62,IF(AND(AB2572&gt;=REFERENCIAS!$C$63,AB2572&lt;REFERENCIAS!$D$63),REFERENCIAS!$B$63,IF(AND(AB2572&gt;REFERENCIAS!$C$64,AB2572&lt;=REFERENCIAS!$D$64),REFERENCIAS!$B$64,IF(AND(AB2572&gt;=REFERENCIAS!$C$65,AB2572&lt;REFERENCIAS!$D$65),REFERENCIAS!$B$65, "Revisar"))))</f>
        <v>#REF!</v>
      </c>
      <c r="AD2572" s="94" t="e">
        <f ca="1">VLOOKUP(AC2572,REFERENCIAS!$B$62:$G$65,4,FALSE)</f>
        <v>#REF!</v>
      </c>
    </row>
    <row r="2573" spans="1:30" ht="17.25" x14ac:dyDescent="0.25">
      <c r="A2573" s="74"/>
      <c r="B2573" s="19"/>
      <c r="C2573" s="19"/>
      <c r="D2573" s="50"/>
      <c r="E2573" s="73"/>
      <c r="F2573" s="74"/>
      <c r="G2573" s="9"/>
      <c r="H2573" s="48"/>
      <c r="I2573" s="49">
        <f t="shared" ca="1" si="157"/>
        <v>2022</v>
      </c>
      <c r="J2573" s="22">
        <f t="shared" ca="1" si="156"/>
        <v>1</v>
      </c>
      <c r="K2573" s="19"/>
      <c r="L2573" s="73"/>
      <c r="M2573" s="74"/>
      <c r="N2573" s="19"/>
      <c r="O2573" s="73"/>
      <c r="P2573" s="82">
        <v>1</v>
      </c>
      <c r="Q2573" s="24">
        <v>1</v>
      </c>
      <c r="R2573" s="81">
        <f t="shared" si="158"/>
        <v>1</v>
      </c>
      <c r="S2573" s="87"/>
      <c r="T2573" s="19"/>
      <c r="U2573" s="25"/>
      <c r="V2573" s="25"/>
      <c r="W2573" s="81"/>
      <c r="X2573" s="91" t="e">
        <f ca="1">+VLOOKUP(#REF!,REFERENCIAS!$C:$D,2,0)*VLOOKUP(#REF!,PONDERADORES!A:P,IF(AND(INFORMACION!$T2573='REFERENCIAS RIESGO'!$C$36,INFORMACION!$F2573=REFERENCIAS!$C$24),16,IF(INFORMACION!$T2573='REFERENCIAS RIESGO'!$C$36,13,IF(INFORMACION!$F2573=REFERENCIAS!$C$24,10,7))),0)+VLOOKUP(K2573,REFERENCIAS!$C:$D,2,0)*VLOOKUP($K$2,PONDERADORES!A:P,IF(AND(INFORMACION!$T2573='REFERENCIAS RIESGO'!$C$36,INFORMACION!$F2573=REFERENCIAS!$C$24),16,IF(INFORMACION!$T2573='REFERENCIAS RIESGO'!$C$36,13,IF(INFORMACION!$F2573=REFERENCIAS!$C$24,10,7))),0)+VLOOKUP(L2573,REFERENCIAS!$C:$D,2,0)*VLOOKUP($L$2,PONDERADORES!A:P,IF(AND(INFORMACION!$T2573='REFERENCIAS RIESGO'!$C$36,INFORMACION!$F2573=REFERENCIAS!$C$24),16,IF(INFORMACION!$T2573='REFERENCIAS RIESGO'!$C$36,13,IF(INFORMACION!$F2573=REFERENCIAS!$C$24,10,7))),0)+VLOOKUP(F2573,REFERENCIAS!$C:$D,2,0)*VLOOKUP($F$2,PONDERADORES!A:P,IF(AND(INFORMACION!$T2573='REFERENCIAS RIESGO'!$C$36,INFORMACION!$F2573=REFERENCIAS!$C$24),16,IF(INFORMACION!$T2573='REFERENCIAS RIESGO'!$C$36,13,IF(INFORMACION!$F2573=REFERENCIAS!$C$24,10,7))),0)+VLOOKUP(T2573,REFERENCIAS!$C:$D,2,0)*VLOOKUP($T$2,PONDERADORES!A:P,IF(AND(INFORMACION!$T2573='REFERENCIAS RIESGO'!$C$36,INFORMACION!$F2573=REFERENCIAS!$C$24),16,IF(INFORMACION!$T2573='REFERENCIAS RIESGO'!$C$36,13,IF(INFORMACION!$F2573=REFERENCIAS!$C$24,10,7))),0)+VLOOKUP(IF(J2573&lt;=0.2,0.2,IF(AND(J2573&gt;0.2,J2573&lt;=0.4),0.4,IF(AND(J2573&gt;0.4,J2573&lt;=0.6),0.6,IF(AND(J2573&gt;0.6,J2573&lt;=0.8),0.8,IF(AND(J2573&gt;0.8,J2573&lt;=1),1))))),REFERENCIAS!$C:$D,2,0)*VLOOKUP($J$2,PONDERADORES!A:P,IF(AND(INFORMACION!$T2573='REFERENCIAS RIESGO'!$C$36,INFORMACION!$F2573=REFERENCIAS!$C$24),16,IF(INFORMACION!$T2573='REFERENCIAS RIESGO'!$C$36,13,IF(INFORMACION!$F2573=REFERENCIAS!$C$24,10,7))),0)</f>
        <v>#REF!</v>
      </c>
      <c r="Y2573" s="68">
        <f>+VLOOKUP(M2573,REFERENCIAS!$C:$D,2,0)*VLOOKUP($M$2,PONDERADORES!$A$7:$G$9,7,0)+VLOOKUP(N2573,REFERENCIAS!$C:$D,2,0)*VLOOKUP($N$2,PONDERADORES!$A$7:$G$9,7,0)+VLOOKUP(O2573,REFERENCIAS!$C:$D,2,0)*VLOOKUP($O$2,PONDERADORES!$A$7:$G$9,7,0)</f>
        <v>0.2</v>
      </c>
      <c r="Z2573" s="2">
        <f>+VLOOKUP(IF(R2573&lt;0.1,0,IF(AND(R2573&gt;=0.1,R2573&lt;0.2),0.1,IF(AND(R2573&gt;=0.2,R2573&lt;0.3),0.2,IF(R2573&gt;0.3,0.3,)))),REFERENCIAS!$C:$D,2,0)*VLOOKUP($R$2,PONDERADORES!$A$11:$G$11,7,0)</f>
        <v>15</v>
      </c>
      <c r="AA2573" s="92"/>
      <c r="AB2573" s="95" t="e">
        <f t="shared" ca="1" si="159"/>
        <v>#REF!</v>
      </c>
      <c r="AC2573" s="23" t="e">
        <f ca="1">IF(AB2573&gt;REFERENCIAS!$C$62,REFERENCIAS!$B$62,IF(AND(AB2573&gt;=REFERENCIAS!$C$63,AB2573&lt;REFERENCIAS!$D$63),REFERENCIAS!$B$63,IF(AND(AB2573&gt;REFERENCIAS!$C$64,AB2573&lt;=REFERENCIAS!$D$64),REFERENCIAS!$B$64,IF(AND(AB2573&gt;=REFERENCIAS!$C$65,AB2573&lt;REFERENCIAS!$D$65),REFERENCIAS!$B$65, "Revisar"))))</f>
        <v>#REF!</v>
      </c>
      <c r="AD2573" s="94" t="e">
        <f ca="1">VLOOKUP(AC2573,REFERENCIAS!$B$62:$G$65,4,FALSE)</f>
        <v>#REF!</v>
      </c>
    </row>
    <row r="2574" spans="1:30" ht="17.25" x14ac:dyDescent="0.25">
      <c r="A2574" s="74"/>
      <c r="B2574" s="19"/>
      <c r="C2574" s="19"/>
      <c r="D2574" s="50"/>
      <c r="E2574" s="73"/>
      <c r="F2574" s="74"/>
      <c r="G2574" s="9"/>
      <c r="H2574" s="48"/>
      <c r="I2574" s="49">
        <f t="shared" ca="1" si="157"/>
        <v>2022</v>
      </c>
      <c r="J2574" s="22">
        <f t="shared" ca="1" si="156"/>
        <v>1</v>
      </c>
      <c r="K2574" s="19"/>
      <c r="L2574" s="73"/>
      <c r="M2574" s="74"/>
      <c r="N2574" s="19"/>
      <c r="O2574" s="73"/>
      <c r="P2574" s="82">
        <v>1</v>
      </c>
      <c r="Q2574" s="24">
        <v>1</v>
      </c>
      <c r="R2574" s="81">
        <f t="shared" si="158"/>
        <v>1</v>
      </c>
      <c r="S2574" s="87"/>
      <c r="T2574" s="19"/>
      <c r="U2574" s="25"/>
      <c r="V2574" s="25"/>
      <c r="W2574" s="81"/>
      <c r="X2574" s="91" t="e">
        <f ca="1">+VLOOKUP(#REF!,REFERENCIAS!$C:$D,2,0)*VLOOKUP(#REF!,PONDERADORES!A:P,IF(AND(INFORMACION!$T2574='REFERENCIAS RIESGO'!$C$36,INFORMACION!$F2574=REFERENCIAS!$C$24),16,IF(INFORMACION!$T2574='REFERENCIAS RIESGO'!$C$36,13,IF(INFORMACION!$F2574=REFERENCIAS!$C$24,10,7))),0)+VLOOKUP(K2574,REFERENCIAS!$C:$D,2,0)*VLOOKUP($K$2,PONDERADORES!A:P,IF(AND(INFORMACION!$T2574='REFERENCIAS RIESGO'!$C$36,INFORMACION!$F2574=REFERENCIAS!$C$24),16,IF(INFORMACION!$T2574='REFERENCIAS RIESGO'!$C$36,13,IF(INFORMACION!$F2574=REFERENCIAS!$C$24,10,7))),0)+VLOOKUP(L2574,REFERENCIAS!$C:$D,2,0)*VLOOKUP($L$2,PONDERADORES!A:P,IF(AND(INFORMACION!$T2574='REFERENCIAS RIESGO'!$C$36,INFORMACION!$F2574=REFERENCIAS!$C$24),16,IF(INFORMACION!$T2574='REFERENCIAS RIESGO'!$C$36,13,IF(INFORMACION!$F2574=REFERENCIAS!$C$24,10,7))),0)+VLOOKUP(F2574,REFERENCIAS!$C:$D,2,0)*VLOOKUP($F$2,PONDERADORES!A:P,IF(AND(INFORMACION!$T2574='REFERENCIAS RIESGO'!$C$36,INFORMACION!$F2574=REFERENCIAS!$C$24),16,IF(INFORMACION!$T2574='REFERENCIAS RIESGO'!$C$36,13,IF(INFORMACION!$F2574=REFERENCIAS!$C$24,10,7))),0)+VLOOKUP(T2574,REFERENCIAS!$C:$D,2,0)*VLOOKUP($T$2,PONDERADORES!A:P,IF(AND(INFORMACION!$T2574='REFERENCIAS RIESGO'!$C$36,INFORMACION!$F2574=REFERENCIAS!$C$24),16,IF(INFORMACION!$T2574='REFERENCIAS RIESGO'!$C$36,13,IF(INFORMACION!$F2574=REFERENCIAS!$C$24,10,7))),0)+VLOOKUP(IF(J2574&lt;=0.2,0.2,IF(AND(J2574&gt;0.2,J2574&lt;=0.4),0.4,IF(AND(J2574&gt;0.4,J2574&lt;=0.6),0.6,IF(AND(J2574&gt;0.6,J2574&lt;=0.8),0.8,IF(AND(J2574&gt;0.8,J2574&lt;=1),1))))),REFERENCIAS!$C:$D,2,0)*VLOOKUP($J$2,PONDERADORES!A:P,IF(AND(INFORMACION!$T2574='REFERENCIAS RIESGO'!$C$36,INFORMACION!$F2574=REFERENCIAS!$C$24),16,IF(INFORMACION!$T2574='REFERENCIAS RIESGO'!$C$36,13,IF(INFORMACION!$F2574=REFERENCIAS!$C$24,10,7))),0)</f>
        <v>#REF!</v>
      </c>
      <c r="Y2574" s="68">
        <f>+VLOOKUP(M2574,REFERENCIAS!$C:$D,2,0)*VLOOKUP($M$2,PONDERADORES!$A$7:$G$9,7,0)+VLOOKUP(N2574,REFERENCIAS!$C:$D,2,0)*VLOOKUP($N$2,PONDERADORES!$A$7:$G$9,7,0)+VLOOKUP(O2574,REFERENCIAS!$C:$D,2,0)*VLOOKUP($O$2,PONDERADORES!$A$7:$G$9,7,0)</f>
        <v>0.2</v>
      </c>
      <c r="Z2574" s="2">
        <f>+VLOOKUP(IF(R2574&lt;0.1,0,IF(AND(R2574&gt;=0.1,R2574&lt;0.2),0.1,IF(AND(R2574&gt;=0.2,R2574&lt;0.3),0.2,IF(R2574&gt;0.3,0.3,)))),REFERENCIAS!$C:$D,2,0)*VLOOKUP($R$2,PONDERADORES!$A$11:$G$11,7,0)</f>
        <v>15</v>
      </c>
      <c r="AA2574" s="92"/>
      <c r="AB2574" s="95" t="e">
        <f t="shared" ca="1" si="159"/>
        <v>#REF!</v>
      </c>
      <c r="AC2574" s="23" t="e">
        <f ca="1">IF(AB2574&gt;REFERENCIAS!$C$62,REFERENCIAS!$B$62,IF(AND(AB2574&gt;=REFERENCIAS!$C$63,AB2574&lt;REFERENCIAS!$D$63),REFERENCIAS!$B$63,IF(AND(AB2574&gt;REFERENCIAS!$C$64,AB2574&lt;=REFERENCIAS!$D$64),REFERENCIAS!$B$64,IF(AND(AB2574&gt;=REFERENCIAS!$C$65,AB2574&lt;REFERENCIAS!$D$65),REFERENCIAS!$B$65, "Revisar"))))</f>
        <v>#REF!</v>
      </c>
      <c r="AD2574" s="94" t="e">
        <f ca="1">VLOOKUP(AC2574,REFERENCIAS!$B$62:$G$65,4,FALSE)</f>
        <v>#REF!</v>
      </c>
    </row>
    <row r="2575" spans="1:30" ht="17.25" x14ac:dyDescent="0.25">
      <c r="A2575" s="74"/>
      <c r="B2575" s="19"/>
      <c r="C2575" s="19"/>
      <c r="D2575" s="50"/>
      <c r="E2575" s="73"/>
      <c r="F2575" s="74"/>
      <c r="G2575" s="9"/>
      <c r="H2575" s="48"/>
      <c r="I2575" s="49">
        <f t="shared" ca="1" si="157"/>
        <v>2022</v>
      </c>
      <c r="J2575" s="22">
        <f t="shared" ca="1" si="156"/>
        <v>1</v>
      </c>
      <c r="K2575" s="19"/>
      <c r="L2575" s="73"/>
      <c r="M2575" s="74"/>
      <c r="N2575" s="19"/>
      <c r="O2575" s="73"/>
      <c r="P2575" s="82">
        <v>1</v>
      </c>
      <c r="Q2575" s="24">
        <v>1</v>
      </c>
      <c r="R2575" s="81">
        <f t="shared" si="158"/>
        <v>1</v>
      </c>
      <c r="S2575" s="87"/>
      <c r="T2575" s="19"/>
      <c r="U2575" s="25"/>
      <c r="V2575" s="25"/>
      <c r="W2575" s="81"/>
      <c r="X2575" s="91" t="e">
        <f ca="1">+VLOOKUP(#REF!,REFERENCIAS!$C:$D,2,0)*VLOOKUP(#REF!,PONDERADORES!A:P,IF(AND(INFORMACION!$T2575='REFERENCIAS RIESGO'!$C$36,INFORMACION!$F2575=REFERENCIAS!$C$24),16,IF(INFORMACION!$T2575='REFERENCIAS RIESGO'!$C$36,13,IF(INFORMACION!$F2575=REFERENCIAS!$C$24,10,7))),0)+VLOOKUP(K2575,REFERENCIAS!$C:$D,2,0)*VLOOKUP($K$2,PONDERADORES!A:P,IF(AND(INFORMACION!$T2575='REFERENCIAS RIESGO'!$C$36,INFORMACION!$F2575=REFERENCIAS!$C$24),16,IF(INFORMACION!$T2575='REFERENCIAS RIESGO'!$C$36,13,IF(INFORMACION!$F2575=REFERENCIAS!$C$24,10,7))),0)+VLOOKUP(L2575,REFERENCIAS!$C:$D,2,0)*VLOOKUP($L$2,PONDERADORES!A:P,IF(AND(INFORMACION!$T2575='REFERENCIAS RIESGO'!$C$36,INFORMACION!$F2575=REFERENCIAS!$C$24),16,IF(INFORMACION!$T2575='REFERENCIAS RIESGO'!$C$36,13,IF(INFORMACION!$F2575=REFERENCIAS!$C$24,10,7))),0)+VLOOKUP(F2575,REFERENCIAS!$C:$D,2,0)*VLOOKUP($F$2,PONDERADORES!A:P,IF(AND(INFORMACION!$T2575='REFERENCIAS RIESGO'!$C$36,INFORMACION!$F2575=REFERENCIAS!$C$24),16,IF(INFORMACION!$T2575='REFERENCIAS RIESGO'!$C$36,13,IF(INFORMACION!$F2575=REFERENCIAS!$C$24,10,7))),0)+VLOOKUP(T2575,REFERENCIAS!$C:$D,2,0)*VLOOKUP($T$2,PONDERADORES!A:P,IF(AND(INFORMACION!$T2575='REFERENCIAS RIESGO'!$C$36,INFORMACION!$F2575=REFERENCIAS!$C$24),16,IF(INFORMACION!$T2575='REFERENCIAS RIESGO'!$C$36,13,IF(INFORMACION!$F2575=REFERENCIAS!$C$24,10,7))),0)+VLOOKUP(IF(J2575&lt;=0.2,0.2,IF(AND(J2575&gt;0.2,J2575&lt;=0.4),0.4,IF(AND(J2575&gt;0.4,J2575&lt;=0.6),0.6,IF(AND(J2575&gt;0.6,J2575&lt;=0.8),0.8,IF(AND(J2575&gt;0.8,J2575&lt;=1),1))))),REFERENCIAS!$C:$D,2,0)*VLOOKUP($J$2,PONDERADORES!A:P,IF(AND(INFORMACION!$T2575='REFERENCIAS RIESGO'!$C$36,INFORMACION!$F2575=REFERENCIAS!$C$24),16,IF(INFORMACION!$T2575='REFERENCIAS RIESGO'!$C$36,13,IF(INFORMACION!$F2575=REFERENCIAS!$C$24,10,7))),0)</f>
        <v>#REF!</v>
      </c>
      <c r="Y2575" s="68">
        <f>+VLOOKUP(M2575,REFERENCIAS!$C:$D,2,0)*VLOOKUP($M$2,PONDERADORES!$A$7:$G$9,7,0)+VLOOKUP(N2575,REFERENCIAS!$C:$D,2,0)*VLOOKUP($N$2,PONDERADORES!$A$7:$G$9,7,0)+VLOOKUP(O2575,REFERENCIAS!$C:$D,2,0)*VLOOKUP($O$2,PONDERADORES!$A$7:$G$9,7,0)</f>
        <v>0.2</v>
      </c>
      <c r="Z2575" s="2">
        <f>+VLOOKUP(IF(R2575&lt;0.1,0,IF(AND(R2575&gt;=0.1,R2575&lt;0.2),0.1,IF(AND(R2575&gt;=0.2,R2575&lt;0.3),0.2,IF(R2575&gt;0.3,0.3,)))),REFERENCIAS!$C:$D,2,0)*VLOOKUP($R$2,PONDERADORES!$A$11:$G$11,7,0)</f>
        <v>15</v>
      </c>
      <c r="AA2575" s="92"/>
      <c r="AB2575" s="95" t="e">
        <f t="shared" ca="1" si="159"/>
        <v>#REF!</v>
      </c>
      <c r="AC2575" s="23" t="e">
        <f ca="1">IF(AB2575&gt;REFERENCIAS!$C$62,REFERENCIAS!$B$62,IF(AND(AB2575&gt;=REFERENCIAS!$C$63,AB2575&lt;REFERENCIAS!$D$63),REFERENCIAS!$B$63,IF(AND(AB2575&gt;REFERENCIAS!$C$64,AB2575&lt;=REFERENCIAS!$D$64),REFERENCIAS!$B$64,IF(AND(AB2575&gt;=REFERENCIAS!$C$65,AB2575&lt;REFERENCIAS!$D$65),REFERENCIAS!$B$65, "Revisar"))))</f>
        <v>#REF!</v>
      </c>
      <c r="AD2575" s="94" t="e">
        <f ca="1">VLOOKUP(AC2575,REFERENCIAS!$B$62:$G$65,4,FALSE)</f>
        <v>#REF!</v>
      </c>
    </row>
    <row r="2576" spans="1:30" ht="17.25" x14ac:dyDescent="0.25">
      <c r="A2576" s="74"/>
      <c r="B2576" s="19"/>
      <c r="C2576" s="19"/>
      <c r="D2576" s="50"/>
      <c r="E2576" s="73"/>
      <c r="F2576" s="74"/>
      <c r="G2576" s="9"/>
      <c r="H2576" s="48"/>
      <c r="I2576" s="49">
        <f t="shared" ca="1" si="157"/>
        <v>2022</v>
      </c>
      <c r="J2576" s="22">
        <f t="shared" ca="1" si="156"/>
        <v>1</v>
      </c>
      <c r="K2576" s="19"/>
      <c r="L2576" s="73"/>
      <c r="M2576" s="74"/>
      <c r="N2576" s="19"/>
      <c r="O2576" s="73"/>
      <c r="P2576" s="82">
        <v>1</v>
      </c>
      <c r="Q2576" s="24">
        <v>1</v>
      </c>
      <c r="R2576" s="81">
        <f t="shared" si="158"/>
        <v>1</v>
      </c>
      <c r="S2576" s="87"/>
      <c r="T2576" s="19"/>
      <c r="U2576" s="25"/>
      <c r="V2576" s="25"/>
      <c r="W2576" s="81"/>
      <c r="X2576" s="91" t="e">
        <f ca="1">+VLOOKUP(#REF!,REFERENCIAS!$C:$D,2,0)*VLOOKUP(#REF!,PONDERADORES!A:P,IF(AND(INFORMACION!$T2576='REFERENCIAS RIESGO'!$C$36,INFORMACION!$F2576=REFERENCIAS!$C$24),16,IF(INFORMACION!$T2576='REFERENCIAS RIESGO'!$C$36,13,IF(INFORMACION!$F2576=REFERENCIAS!$C$24,10,7))),0)+VLOOKUP(K2576,REFERENCIAS!$C:$D,2,0)*VLOOKUP($K$2,PONDERADORES!A:P,IF(AND(INFORMACION!$T2576='REFERENCIAS RIESGO'!$C$36,INFORMACION!$F2576=REFERENCIAS!$C$24),16,IF(INFORMACION!$T2576='REFERENCIAS RIESGO'!$C$36,13,IF(INFORMACION!$F2576=REFERENCIAS!$C$24,10,7))),0)+VLOOKUP(L2576,REFERENCIAS!$C:$D,2,0)*VLOOKUP($L$2,PONDERADORES!A:P,IF(AND(INFORMACION!$T2576='REFERENCIAS RIESGO'!$C$36,INFORMACION!$F2576=REFERENCIAS!$C$24),16,IF(INFORMACION!$T2576='REFERENCIAS RIESGO'!$C$36,13,IF(INFORMACION!$F2576=REFERENCIAS!$C$24,10,7))),0)+VLOOKUP(F2576,REFERENCIAS!$C:$D,2,0)*VLOOKUP($F$2,PONDERADORES!A:P,IF(AND(INFORMACION!$T2576='REFERENCIAS RIESGO'!$C$36,INFORMACION!$F2576=REFERENCIAS!$C$24),16,IF(INFORMACION!$T2576='REFERENCIAS RIESGO'!$C$36,13,IF(INFORMACION!$F2576=REFERENCIAS!$C$24,10,7))),0)+VLOOKUP(T2576,REFERENCIAS!$C:$D,2,0)*VLOOKUP($T$2,PONDERADORES!A:P,IF(AND(INFORMACION!$T2576='REFERENCIAS RIESGO'!$C$36,INFORMACION!$F2576=REFERENCIAS!$C$24),16,IF(INFORMACION!$T2576='REFERENCIAS RIESGO'!$C$36,13,IF(INFORMACION!$F2576=REFERENCIAS!$C$24,10,7))),0)+VLOOKUP(IF(J2576&lt;=0.2,0.2,IF(AND(J2576&gt;0.2,J2576&lt;=0.4),0.4,IF(AND(J2576&gt;0.4,J2576&lt;=0.6),0.6,IF(AND(J2576&gt;0.6,J2576&lt;=0.8),0.8,IF(AND(J2576&gt;0.8,J2576&lt;=1),1))))),REFERENCIAS!$C:$D,2,0)*VLOOKUP($J$2,PONDERADORES!A:P,IF(AND(INFORMACION!$T2576='REFERENCIAS RIESGO'!$C$36,INFORMACION!$F2576=REFERENCIAS!$C$24),16,IF(INFORMACION!$T2576='REFERENCIAS RIESGO'!$C$36,13,IF(INFORMACION!$F2576=REFERENCIAS!$C$24,10,7))),0)</f>
        <v>#REF!</v>
      </c>
      <c r="Y2576" s="68">
        <f>+VLOOKUP(M2576,REFERENCIAS!$C:$D,2,0)*VLOOKUP($M$2,PONDERADORES!$A$7:$G$9,7,0)+VLOOKUP(N2576,REFERENCIAS!$C:$D,2,0)*VLOOKUP($N$2,PONDERADORES!$A$7:$G$9,7,0)+VLOOKUP(O2576,REFERENCIAS!$C:$D,2,0)*VLOOKUP($O$2,PONDERADORES!$A$7:$G$9,7,0)</f>
        <v>0.2</v>
      </c>
      <c r="Z2576" s="2">
        <f>+VLOOKUP(IF(R2576&lt;0.1,0,IF(AND(R2576&gt;=0.1,R2576&lt;0.2),0.1,IF(AND(R2576&gt;=0.2,R2576&lt;0.3),0.2,IF(R2576&gt;0.3,0.3,)))),REFERENCIAS!$C:$D,2,0)*VLOOKUP($R$2,PONDERADORES!$A$11:$G$11,7,0)</f>
        <v>15</v>
      </c>
      <c r="AA2576" s="92"/>
      <c r="AB2576" s="95" t="e">
        <f t="shared" ca="1" si="159"/>
        <v>#REF!</v>
      </c>
      <c r="AC2576" s="23" t="e">
        <f ca="1">IF(AB2576&gt;REFERENCIAS!$C$62,REFERENCIAS!$B$62,IF(AND(AB2576&gt;=REFERENCIAS!$C$63,AB2576&lt;REFERENCIAS!$D$63),REFERENCIAS!$B$63,IF(AND(AB2576&gt;REFERENCIAS!$C$64,AB2576&lt;=REFERENCIAS!$D$64),REFERENCIAS!$B$64,IF(AND(AB2576&gt;=REFERENCIAS!$C$65,AB2576&lt;REFERENCIAS!$D$65),REFERENCIAS!$B$65, "Revisar"))))</f>
        <v>#REF!</v>
      </c>
      <c r="AD2576" s="94" t="e">
        <f ca="1">VLOOKUP(AC2576,REFERENCIAS!$B$62:$G$65,4,FALSE)</f>
        <v>#REF!</v>
      </c>
    </row>
    <row r="2577" spans="1:30" ht="17.25" x14ac:dyDescent="0.25">
      <c r="A2577" s="74"/>
      <c r="B2577" s="19"/>
      <c r="C2577" s="19"/>
      <c r="D2577" s="50"/>
      <c r="E2577" s="73"/>
      <c r="F2577" s="74"/>
      <c r="G2577" s="9"/>
      <c r="H2577" s="48"/>
      <c r="I2577" s="49">
        <f t="shared" ca="1" si="157"/>
        <v>2022</v>
      </c>
      <c r="J2577" s="22">
        <f t="shared" ca="1" si="156"/>
        <v>1</v>
      </c>
      <c r="K2577" s="19"/>
      <c r="L2577" s="73"/>
      <c r="M2577" s="74"/>
      <c r="N2577" s="19"/>
      <c r="O2577" s="73"/>
      <c r="P2577" s="82">
        <v>1</v>
      </c>
      <c r="Q2577" s="24">
        <v>1</v>
      </c>
      <c r="R2577" s="81">
        <f t="shared" si="158"/>
        <v>1</v>
      </c>
      <c r="S2577" s="87"/>
      <c r="T2577" s="19"/>
      <c r="U2577" s="25"/>
      <c r="V2577" s="25"/>
      <c r="W2577" s="81"/>
      <c r="X2577" s="91" t="e">
        <f ca="1">+VLOOKUP(#REF!,REFERENCIAS!$C:$D,2,0)*VLOOKUP(#REF!,PONDERADORES!A:P,IF(AND(INFORMACION!$T2577='REFERENCIAS RIESGO'!$C$36,INFORMACION!$F2577=REFERENCIAS!$C$24),16,IF(INFORMACION!$T2577='REFERENCIAS RIESGO'!$C$36,13,IF(INFORMACION!$F2577=REFERENCIAS!$C$24,10,7))),0)+VLOOKUP(K2577,REFERENCIAS!$C:$D,2,0)*VLOOKUP($K$2,PONDERADORES!A:P,IF(AND(INFORMACION!$T2577='REFERENCIAS RIESGO'!$C$36,INFORMACION!$F2577=REFERENCIAS!$C$24),16,IF(INFORMACION!$T2577='REFERENCIAS RIESGO'!$C$36,13,IF(INFORMACION!$F2577=REFERENCIAS!$C$24,10,7))),0)+VLOOKUP(L2577,REFERENCIAS!$C:$D,2,0)*VLOOKUP($L$2,PONDERADORES!A:P,IF(AND(INFORMACION!$T2577='REFERENCIAS RIESGO'!$C$36,INFORMACION!$F2577=REFERENCIAS!$C$24),16,IF(INFORMACION!$T2577='REFERENCIAS RIESGO'!$C$36,13,IF(INFORMACION!$F2577=REFERENCIAS!$C$24,10,7))),0)+VLOOKUP(F2577,REFERENCIAS!$C:$D,2,0)*VLOOKUP($F$2,PONDERADORES!A:P,IF(AND(INFORMACION!$T2577='REFERENCIAS RIESGO'!$C$36,INFORMACION!$F2577=REFERENCIAS!$C$24),16,IF(INFORMACION!$T2577='REFERENCIAS RIESGO'!$C$36,13,IF(INFORMACION!$F2577=REFERENCIAS!$C$24,10,7))),0)+VLOOKUP(T2577,REFERENCIAS!$C:$D,2,0)*VLOOKUP($T$2,PONDERADORES!A:P,IF(AND(INFORMACION!$T2577='REFERENCIAS RIESGO'!$C$36,INFORMACION!$F2577=REFERENCIAS!$C$24),16,IF(INFORMACION!$T2577='REFERENCIAS RIESGO'!$C$36,13,IF(INFORMACION!$F2577=REFERENCIAS!$C$24,10,7))),0)+VLOOKUP(IF(J2577&lt;=0.2,0.2,IF(AND(J2577&gt;0.2,J2577&lt;=0.4),0.4,IF(AND(J2577&gt;0.4,J2577&lt;=0.6),0.6,IF(AND(J2577&gt;0.6,J2577&lt;=0.8),0.8,IF(AND(J2577&gt;0.8,J2577&lt;=1),1))))),REFERENCIAS!$C:$D,2,0)*VLOOKUP($J$2,PONDERADORES!A:P,IF(AND(INFORMACION!$T2577='REFERENCIAS RIESGO'!$C$36,INFORMACION!$F2577=REFERENCIAS!$C$24),16,IF(INFORMACION!$T2577='REFERENCIAS RIESGO'!$C$36,13,IF(INFORMACION!$F2577=REFERENCIAS!$C$24,10,7))),0)</f>
        <v>#REF!</v>
      </c>
      <c r="Y2577" s="68">
        <f>+VLOOKUP(M2577,REFERENCIAS!$C:$D,2,0)*VLOOKUP($M$2,PONDERADORES!$A$7:$G$9,7,0)+VLOOKUP(N2577,REFERENCIAS!$C:$D,2,0)*VLOOKUP($N$2,PONDERADORES!$A$7:$G$9,7,0)+VLOOKUP(O2577,REFERENCIAS!$C:$D,2,0)*VLOOKUP($O$2,PONDERADORES!$A$7:$G$9,7,0)</f>
        <v>0.2</v>
      </c>
      <c r="Z2577" s="2">
        <f>+VLOOKUP(IF(R2577&lt;0.1,0,IF(AND(R2577&gt;=0.1,R2577&lt;0.2),0.1,IF(AND(R2577&gt;=0.2,R2577&lt;0.3),0.2,IF(R2577&gt;0.3,0.3,)))),REFERENCIAS!$C:$D,2,0)*VLOOKUP($R$2,PONDERADORES!$A$11:$G$11,7,0)</f>
        <v>15</v>
      </c>
      <c r="AA2577" s="92"/>
      <c r="AB2577" s="95" t="e">
        <f t="shared" ca="1" si="159"/>
        <v>#REF!</v>
      </c>
      <c r="AC2577" s="23" t="e">
        <f ca="1">IF(AB2577&gt;REFERENCIAS!$C$62,REFERENCIAS!$B$62,IF(AND(AB2577&gt;=REFERENCIAS!$C$63,AB2577&lt;REFERENCIAS!$D$63),REFERENCIAS!$B$63,IF(AND(AB2577&gt;REFERENCIAS!$C$64,AB2577&lt;=REFERENCIAS!$D$64),REFERENCIAS!$B$64,IF(AND(AB2577&gt;=REFERENCIAS!$C$65,AB2577&lt;REFERENCIAS!$D$65),REFERENCIAS!$B$65, "Revisar"))))</f>
        <v>#REF!</v>
      </c>
      <c r="AD2577" s="94" t="e">
        <f ca="1">VLOOKUP(AC2577,REFERENCIAS!$B$62:$G$65,4,FALSE)</f>
        <v>#REF!</v>
      </c>
    </row>
    <row r="2578" spans="1:30" ht="17.25" x14ac:dyDescent="0.25">
      <c r="A2578" s="74"/>
      <c r="B2578" s="19"/>
      <c r="C2578" s="19"/>
      <c r="D2578" s="50"/>
      <c r="E2578" s="73"/>
      <c r="F2578" s="74"/>
      <c r="G2578" s="9"/>
      <c r="H2578" s="48"/>
      <c r="I2578" s="49">
        <f t="shared" ca="1" si="157"/>
        <v>2022</v>
      </c>
      <c r="J2578" s="22">
        <f t="shared" ca="1" si="156"/>
        <v>1</v>
      </c>
      <c r="K2578" s="19"/>
      <c r="L2578" s="73"/>
      <c r="M2578" s="74"/>
      <c r="N2578" s="19"/>
      <c r="O2578" s="73"/>
      <c r="P2578" s="82">
        <v>1</v>
      </c>
      <c r="Q2578" s="24">
        <v>1</v>
      </c>
      <c r="R2578" s="81">
        <f t="shared" si="158"/>
        <v>1</v>
      </c>
      <c r="S2578" s="87"/>
      <c r="T2578" s="19"/>
      <c r="U2578" s="25"/>
      <c r="V2578" s="25"/>
      <c r="W2578" s="81"/>
      <c r="X2578" s="91" t="e">
        <f ca="1">+VLOOKUP(#REF!,REFERENCIAS!$C:$D,2,0)*VLOOKUP(#REF!,PONDERADORES!A:P,IF(AND(INFORMACION!$T2578='REFERENCIAS RIESGO'!$C$36,INFORMACION!$F2578=REFERENCIAS!$C$24),16,IF(INFORMACION!$T2578='REFERENCIAS RIESGO'!$C$36,13,IF(INFORMACION!$F2578=REFERENCIAS!$C$24,10,7))),0)+VLOOKUP(K2578,REFERENCIAS!$C:$D,2,0)*VLOOKUP($K$2,PONDERADORES!A:P,IF(AND(INFORMACION!$T2578='REFERENCIAS RIESGO'!$C$36,INFORMACION!$F2578=REFERENCIAS!$C$24),16,IF(INFORMACION!$T2578='REFERENCIAS RIESGO'!$C$36,13,IF(INFORMACION!$F2578=REFERENCIAS!$C$24,10,7))),0)+VLOOKUP(L2578,REFERENCIAS!$C:$D,2,0)*VLOOKUP($L$2,PONDERADORES!A:P,IF(AND(INFORMACION!$T2578='REFERENCIAS RIESGO'!$C$36,INFORMACION!$F2578=REFERENCIAS!$C$24),16,IF(INFORMACION!$T2578='REFERENCIAS RIESGO'!$C$36,13,IF(INFORMACION!$F2578=REFERENCIAS!$C$24,10,7))),0)+VLOOKUP(F2578,REFERENCIAS!$C:$D,2,0)*VLOOKUP($F$2,PONDERADORES!A:P,IF(AND(INFORMACION!$T2578='REFERENCIAS RIESGO'!$C$36,INFORMACION!$F2578=REFERENCIAS!$C$24),16,IF(INFORMACION!$T2578='REFERENCIAS RIESGO'!$C$36,13,IF(INFORMACION!$F2578=REFERENCIAS!$C$24,10,7))),0)+VLOOKUP(T2578,REFERENCIAS!$C:$D,2,0)*VLOOKUP($T$2,PONDERADORES!A:P,IF(AND(INFORMACION!$T2578='REFERENCIAS RIESGO'!$C$36,INFORMACION!$F2578=REFERENCIAS!$C$24),16,IF(INFORMACION!$T2578='REFERENCIAS RIESGO'!$C$36,13,IF(INFORMACION!$F2578=REFERENCIAS!$C$24,10,7))),0)+VLOOKUP(IF(J2578&lt;=0.2,0.2,IF(AND(J2578&gt;0.2,J2578&lt;=0.4),0.4,IF(AND(J2578&gt;0.4,J2578&lt;=0.6),0.6,IF(AND(J2578&gt;0.6,J2578&lt;=0.8),0.8,IF(AND(J2578&gt;0.8,J2578&lt;=1),1))))),REFERENCIAS!$C:$D,2,0)*VLOOKUP($J$2,PONDERADORES!A:P,IF(AND(INFORMACION!$T2578='REFERENCIAS RIESGO'!$C$36,INFORMACION!$F2578=REFERENCIAS!$C$24),16,IF(INFORMACION!$T2578='REFERENCIAS RIESGO'!$C$36,13,IF(INFORMACION!$F2578=REFERENCIAS!$C$24,10,7))),0)</f>
        <v>#REF!</v>
      </c>
      <c r="Y2578" s="68">
        <f>+VLOOKUP(M2578,REFERENCIAS!$C:$D,2,0)*VLOOKUP($M$2,PONDERADORES!$A$7:$G$9,7,0)+VLOOKUP(N2578,REFERENCIAS!$C:$D,2,0)*VLOOKUP($N$2,PONDERADORES!$A$7:$G$9,7,0)+VLOOKUP(O2578,REFERENCIAS!$C:$D,2,0)*VLOOKUP($O$2,PONDERADORES!$A$7:$G$9,7,0)</f>
        <v>0.2</v>
      </c>
      <c r="Z2578" s="2">
        <f>+VLOOKUP(IF(R2578&lt;0.1,0,IF(AND(R2578&gt;=0.1,R2578&lt;0.2),0.1,IF(AND(R2578&gt;=0.2,R2578&lt;0.3),0.2,IF(R2578&gt;0.3,0.3,)))),REFERENCIAS!$C:$D,2,0)*VLOOKUP($R$2,PONDERADORES!$A$11:$G$11,7,0)</f>
        <v>15</v>
      </c>
      <c r="AA2578" s="92"/>
      <c r="AB2578" s="95" t="e">
        <f t="shared" ca="1" si="159"/>
        <v>#REF!</v>
      </c>
      <c r="AC2578" s="23" t="e">
        <f ca="1">IF(AB2578&gt;REFERENCIAS!$C$62,REFERENCIAS!$B$62,IF(AND(AB2578&gt;=REFERENCIAS!$C$63,AB2578&lt;REFERENCIAS!$D$63),REFERENCIAS!$B$63,IF(AND(AB2578&gt;REFERENCIAS!$C$64,AB2578&lt;=REFERENCIAS!$D$64),REFERENCIAS!$B$64,IF(AND(AB2578&gt;=REFERENCIAS!$C$65,AB2578&lt;REFERENCIAS!$D$65),REFERENCIAS!$B$65, "Revisar"))))</f>
        <v>#REF!</v>
      </c>
      <c r="AD2578" s="94" t="e">
        <f ca="1">VLOOKUP(AC2578,REFERENCIAS!$B$62:$G$65,4,FALSE)</f>
        <v>#REF!</v>
      </c>
    </row>
    <row r="2579" spans="1:30" ht="17.25" x14ac:dyDescent="0.25">
      <c r="A2579" s="74"/>
      <c r="B2579" s="19"/>
      <c r="C2579" s="19"/>
      <c r="D2579" s="50"/>
      <c r="E2579" s="73"/>
      <c r="F2579" s="74"/>
      <c r="G2579" s="9"/>
      <c r="H2579" s="48"/>
      <c r="I2579" s="49">
        <f t="shared" ca="1" si="157"/>
        <v>2022</v>
      </c>
      <c r="J2579" s="22">
        <f t="shared" ca="1" si="156"/>
        <v>1</v>
      </c>
      <c r="K2579" s="19"/>
      <c r="L2579" s="73"/>
      <c r="M2579" s="74"/>
      <c r="N2579" s="19"/>
      <c r="O2579" s="73"/>
      <c r="P2579" s="82">
        <v>1</v>
      </c>
      <c r="Q2579" s="24">
        <v>1</v>
      </c>
      <c r="R2579" s="81">
        <f t="shared" si="158"/>
        <v>1</v>
      </c>
      <c r="S2579" s="87"/>
      <c r="T2579" s="19"/>
      <c r="U2579" s="25"/>
      <c r="V2579" s="25"/>
      <c r="W2579" s="81"/>
      <c r="X2579" s="91" t="e">
        <f ca="1">+VLOOKUP(#REF!,REFERENCIAS!$C:$D,2,0)*VLOOKUP(#REF!,PONDERADORES!A:P,IF(AND(INFORMACION!$T2579='REFERENCIAS RIESGO'!$C$36,INFORMACION!$F2579=REFERENCIAS!$C$24),16,IF(INFORMACION!$T2579='REFERENCIAS RIESGO'!$C$36,13,IF(INFORMACION!$F2579=REFERENCIAS!$C$24,10,7))),0)+VLOOKUP(K2579,REFERENCIAS!$C:$D,2,0)*VLOOKUP($K$2,PONDERADORES!A:P,IF(AND(INFORMACION!$T2579='REFERENCIAS RIESGO'!$C$36,INFORMACION!$F2579=REFERENCIAS!$C$24),16,IF(INFORMACION!$T2579='REFERENCIAS RIESGO'!$C$36,13,IF(INFORMACION!$F2579=REFERENCIAS!$C$24,10,7))),0)+VLOOKUP(L2579,REFERENCIAS!$C:$D,2,0)*VLOOKUP($L$2,PONDERADORES!A:P,IF(AND(INFORMACION!$T2579='REFERENCIAS RIESGO'!$C$36,INFORMACION!$F2579=REFERENCIAS!$C$24),16,IF(INFORMACION!$T2579='REFERENCIAS RIESGO'!$C$36,13,IF(INFORMACION!$F2579=REFERENCIAS!$C$24,10,7))),0)+VLOOKUP(F2579,REFERENCIAS!$C:$D,2,0)*VLOOKUP($F$2,PONDERADORES!A:P,IF(AND(INFORMACION!$T2579='REFERENCIAS RIESGO'!$C$36,INFORMACION!$F2579=REFERENCIAS!$C$24),16,IF(INFORMACION!$T2579='REFERENCIAS RIESGO'!$C$36,13,IF(INFORMACION!$F2579=REFERENCIAS!$C$24,10,7))),0)+VLOOKUP(T2579,REFERENCIAS!$C:$D,2,0)*VLOOKUP($T$2,PONDERADORES!A:P,IF(AND(INFORMACION!$T2579='REFERENCIAS RIESGO'!$C$36,INFORMACION!$F2579=REFERENCIAS!$C$24),16,IF(INFORMACION!$T2579='REFERENCIAS RIESGO'!$C$36,13,IF(INFORMACION!$F2579=REFERENCIAS!$C$24,10,7))),0)+VLOOKUP(IF(J2579&lt;=0.2,0.2,IF(AND(J2579&gt;0.2,J2579&lt;=0.4),0.4,IF(AND(J2579&gt;0.4,J2579&lt;=0.6),0.6,IF(AND(J2579&gt;0.6,J2579&lt;=0.8),0.8,IF(AND(J2579&gt;0.8,J2579&lt;=1),1))))),REFERENCIAS!$C:$D,2,0)*VLOOKUP($J$2,PONDERADORES!A:P,IF(AND(INFORMACION!$T2579='REFERENCIAS RIESGO'!$C$36,INFORMACION!$F2579=REFERENCIAS!$C$24),16,IF(INFORMACION!$T2579='REFERENCIAS RIESGO'!$C$36,13,IF(INFORMACION!$F2579=REFERENCIAS!$C$24,10,7))),0)</f>
        <v>#REF!</v>
      </c>
      <c r="Y2579" s="68">
        <f>+VLOOKUP(M2579,REFERENCIAS!$C:$D,2,0)*VLOOKUP($M$2,PONDERADORES!$A$7:$G$9,7,0)+VLOOKUP(N2579,REFERENCIAS!$C:$D,2,0)*VLOOKUP($N$2,PONDERADORES!$A$7:$G$9,7,0)+VLOOKUP(O2579,REFERENCIAS!$C:$D,2,0)*VLOOKUP($O$2,PONDERADORES!$A$7:$G$9,7,0)</f>
        <v>0.2</v>
      </c>
      <c r="Z2579" s="2">
        <f>+VLOOKUP(IF(R2579&lt;0.1,0,IF(AND(R2579&gt;=0.1,R2579&lt;0.2),0.1,IF(AND(R2579&gt;=0.2,R2579&lt;0.3),0.2,IF(R2579&gt;0.3,0.3,)))),REFERENCIAS!$C:$D,2,0)*VLOOKUP($R$2,PONDERADORES!$A$11:$G$11,7,0)</f>
        <v>15</v>
      </c>
      <c r="AA2579" s="92"/>
      <c r="AB2579" s="95" t="e">
        <f t="shared" ca="1" si="159"/>
        <v>#REF!</v>
      </c>
      <c r="AC2579" s="23" t="e">
        <f ca="1">IF(AB2579&gt;REFERENCIAS!$C$62,REFERENCIAS!$B$62,IF(AND(AB2579&gt;=REFERENCIAS!$C$63,AB2579&lt;REFERENCIAS!$D$63),REFERENCIAS!$B$63,IF(AND(AB2579&gt;REFERENCIAS!$C$64,AB2579&lt;=REFERENCIAS!$D$64),REFERENCIAS!$B$64,IF(AND(AB2579&gt;=REFERENCIAS!$C$65,AB2579&lt;REFERENCIAS!$D$65),REFERENCIAS!$B$65, "Revisar"))))</f>
        <v>#REF!</v>
      </c>
      <c r="AD2579" s="94" t="e">
        <f ca="1">VLOOKUP(AC2579,REFERENCIAS!$B$62:$G$65,4,FALSE)</f>
        <v>#REF!</v>
      </c>
    </row>
    <row r="2580" spans="1:30" ht="17.25" x14ac:dyDescent="0.25">
      <c r="A2580" s="74"/>
      <c r="B2580" s="19"/>
      <c r="C2580" s="19"/>
      <c r="D2580" s="50"/>
      <c r="E2580" s="73"/>
      <c r="F2580" s="74"/>
      <c r="G2580" s="9"/>
      <c r="H2580" s="48"/>
      <c r="I2580" s="49">
        <f t="shared" ca="1" si="157"/>
        <v>2022</v>
      </c>
      <c r="J2580" s="22">
        <f t="shared" ca="1" si="156"/>
        <v>1</v>
      </c>
      <c r="K2580" s="19"/>
      <c r="L2580" s="73"/>
      <c r="M2580" s="74"/>
      <c r="N2580" s="19"/>
      <c r="O2580" s="73"/>
      <c r="P2580" s="82">
        <v>1</v>
      </c>
      <c r="Q2580" s="24">
        <v>1</v>
      </c>
      <c r="R2580" s="81">
        <f t="shared" si="158"/>
        <v>1</v>
      </c>
      <c r="S2580" s="87"/>
      <c r="T2580" s="19"/>
      <c r="U2580" s="25"/>
      <c r="V2580" s="25"/>
      <c r="W2580" s="81"/>
      <c r="X2580" s="91" t="e">
        <f ca="1">+VLOOKUP(#REF!,REFERENCIAS!$C:$D,2,0)*VLOOKUP(#REF!,PONDERADORES!A:P,IF(AND(INFORMACION!$T2580='REFERENCIAS RIESGO'!$C$36,INFORMACION!$F2580=REFERENCIAS!$C$24),16,IF(INFORMACION!$T2580='REFERENCIAS RIESGO'!$C$36,13,IF(INFORMACION!$F2580=REFERENCIAS!$C$24,10,7))),0)+VLOOKUP(K2580,REFERENCIAS!$C:$D,2,0)*VLOOKUP($K$2,PONDERADORES!A:P,IF(AND(INFORMACION!$T2580='REFERENCIAS RIESGO'!$C$36,INFORMACION!$F2580=REFERENCIAS!$C$24),16,IF(INFORMACION!$T2580='REFERENCIAS RIESGO'!$C$36,13,IF(INFORMACION!$F2580=REFERENCIAS!$C$24,10,7))),0)+VLOOKUP(L2580,REFERENCIAS!$C:$D,2,0)*VLOOKUP($L$2,PONDERADORES!A:P,IF(AND(INFORMACION!$T2580='REFERENCIAS RIESGO'!$C$36,INFORMACION!$F2580=REFERENCIAS!$C$24),16,IF(INFORMACION!$T2580='REFERENCIAS RIESGO'!$C$36,13,IF(INFORMACION!$F2580=REFERENCIAS!$C$24,10,7))),0)+VLOOKUP(F2580,REFERENCIAS!$C:$D,2,0)*VLOOKUP($F$2,PONDERADORES!A:P,IF(AND(INFORMACION!$T2580='REFERENCIAS RIESGO'!$C$36,INFORMACION!$F2580=REFERENCIAS!$C$24),16,IF(INFORMACION!$T2580='REFERENCIAS RIESGO'!$C$36,13,IF(INFORMACION!$F2580=REFERENCIAS!$C$24,10,7))),0)+VLOOKUP(T2580,REFERENCIAS!$C:$D,2,0)*VLOOKUP($T$2,PONDERADORES!A:P,IF(AND(INFORMACION!$T2580='REFERENCIAS RIESGO'!$C$36,INFORMACION!$F2580=REFERENCIAS!$C$24),16,IF(INFORMACION!$T2580='REFERENCIAS RIESGO'!$C$36,13,IF(INFORMACION!$F2580=REFERENCIAS!$C$24,10,7))),0)+VLOOKUP(IF(J2580&lt;=0.2,0.2,IF(AND(J2580&gt;0.2,J2580&lt;=0.4),0.4,IF(AND(J2580&gt;0.4,J2580&lt;=0.6),0.6,IF(AND(J2580&gt;0.6,J2580&lt;=0.8),0.8,IF(AND(J2580&gt;0.8,J2580&lt;=1),1))))),REFERENCIAS!$C:$D,2,0)*VLOOKUP($J$2,PONDERADORES!A:P,IF(AND(INFORMACION!$T2580='REFERENCIAS RIESGO'!$C$36,INFORMACION!$F2580=REFERENCIAS!$C$24),16,IF(INFORMACION!$T2580='REFERENCIAS RIESGO'!$C$36,13,IF(INFORMACION!$F2580=REFERENCIAS!$C$24,10,7))),0)</f>
        <v>#REF!</v>
      </c>
      <c r="Y2580" s="68">
        <f>+VLOOKUP(M2580,REFERENCIAS!$C:$D,2,0)*VLOOKUP($M$2,PONDERADORES!$A$7:$G$9,7,0)+VLOOKUP(N2580,REFERENCIAS!$C:$D,2,0)*VLOOKUP($N$2,PONDERADORES!$A$7:$G$9,7,0)+VLOOKUP(O2580,REFERENCIAS!$C:$D,2,0)*VLOOKUP($O$2,PONDERADORES!$A$7:$G$9,7,0)</f>
        <v>0.2</v>
      </c>
      <c r="Z2580" s="2">
        <f>+VLOOKUP(IF(R2580&lt;0.1,0,IF(AND(R2580&gt;=0.1,R2580&lt;0.2),0.1,IF(AND(R2580&gt;=0.2,R2580&lt;0.3),0.2,IF(R2580&gt;0.3,0.3,)))),REFERENCIAS!$C:$D,2,0)*VLOOKUP($R$2,PONDERADORES!$A$11:$G$11,7,0)</f>
        <v>15</v>
      </c>
      <c r="AA2580" s="92"/>
      <c r="AB2580" s="95" t="e">
        <f t="shared" ca="1" si="159"/>
        <v>#REF!</v>
      </c>
      <c r="AC2580" s="23" t="e">
        <f ca="1">IF(AB2580&gt;REFERENCIAS!$C$62,REFERENCIAS!$B$62,IF(AND(AB2580&gt;=REFERENCIAS!$C$63,AB2580&lt;REFERENCIAS!$D$63),REFERENCIAS!$B$63,IF(AND(AB2580&gt;REFERENCIAS!$C$64,AB2580&lt;=REFERENCIAS!$D$64),REFERENCIAS!$B$64,IF(AND(AB2580&gt;=REFERENCIAS!$C$65,AB2580&lt;REFERENCIAS!$D$65),REFERENCIAS!$B$65, "Revisar"))))</f>
        <v>#REF!</v>
      </c>
      <c r="AD2580" s="94" t="e">
        <f ca="1">VLOOKUP(AC2580,REFERENCIAS!$B$62:$G$65,4,FALSE)</f>
        <v>#REF!</v>
      </c>
    </row>
    <row r="2581" spans="1:30" ht="17.25" x14ac:dyDescent="0.25">
      <c r="A2581" s="74"/>
      <c r="B2581" s="19"/>
      <c r="C2581" s="19"/>
      <c r="D2581" s="50"/>
      <c r="E2581" s="73"/>
      <c r="F2581" s="74"/>
      <c r="G2581" s="9"/>
      <c r="H2581" s="48"/>
      <c r="I2581" s="49">
        <f t="shared" ca="1" si="157"/>
        <v>2022</v>
      </c>
      <c r="J2581" s="22">
        <f t="shared" ca="1" si="156"/>
        <v>1</v>
      </c>
      <c r="K2581" s="19"/>
      <c r="L2581" s="73"/>
      <c r="M2581" s="74"/>
      <c r="N2581" s="19"/>
      <c r="O2581" s="73"/>
      <c r="P2581" s="82">
        <v>1</v>
      </c>
      <c r="Q2581" s="24">
        <v>1</v>
      </c>
      <c r="R2581" s="81">
        <f t="shared" si="158"/>
        <v>1</v>
      </c>
      <c r="S2581" s="87"/>
      <c r="T2581" s="19"/>
      <c r="U2581" s="25"/>
      <c r="V2581" s="25"/>
      <c r="W2581" s="81"/>
      <c r="X2581" s="91" t="e">
        <f ca="1">+VLOOKUP(#REF!,REFERENCIAS!$C:$D,2,0)*VLOOKUP(#REF!,PONDERADORES!A:P,IF(AND(INFORMACION!$T2581='REFERENCIAS RIESGO'!$C$36,INFORMACION!$F2581=REFERENCIAS!$C$24),16,IF(INFORMACION!$T2581='REFERENCIAS RIESGO'!$C$36,13,IF(INFORMACION!$F2581=REFERENCIAS!$C$24,10,7))),0)+VLOOKUP(K2581,REFERENCIAS!$C:$D,2,0)*VLOOKUP($K$2,PONDERADORES!A:P,IF(AND(INFORMACION!$T2581='REFERENCIAS RIESGO'!$C$36,INFORMACION!$F2581=REFERENCIAS!$C$24),16,IF(INFORMACION!$T2581='REFERENCIAS RIESGO'!$C$36,13,IF(INFORMACION!$F2581=REFERENCIAS!$C$24,10,7))),0)+VLOOKUP(L2581,REFERENCIAS!$C:$D,2,0)*VLOOKUP($L$2,PONDERADORES!A:P,IF(AND(INFORMACION!$T2581='REFERENCIAS RIESGO'!$C$36,INFORMACION!$F2581=REFERENCIAS!$C$24),16,IF(INFORMACION!$T2581='REFERENCIAS RIESGO'!$C$36,13,IF(INFORMACION!$F2581=REFERENCIAS!$C$24,10,7))),0)+VLOOKUP(F2581,REFERENCIAS!$C:$D,2,0)*VLOOKUP($F$2,PONDERADORES!A:P,IF(AND(INFORMACION!$T2581='REFERENCIAS RIESGO'!$C$36,INFORMACION!$F2581=REFERENCIAS!$C$24),16,IF(INFORMACION!$T2581='REFERENCIAS RIESGO'!$C$36,13,IF(INFORMACION!$F2581=REFERENCIAS!$C$24,10,7))),0)+VLOOKUP(T2581,REFERENCIAS!$C:$D,2,0)*VLOOKUP($T$2,PONDERADORES!A:P,IF(AND(INFORMACION!$T2581='REFERENCIAS RIESGO'!$C$36,INFORMACION!$F2581=REFERENCIAS!$C$24),16,IF(INFORMACION!$T2581='REFERENCIAS RIESGO'!$C$36,13,IF(INFORMACION!$F2581=REFERENCIAS!$C$24,10,7))),0)+VLOOKUP(IF(J2581&lt;=0.2,0.2,IF(AND(J2581&gt;0.2,J2581&lt;=0.4),0.4,IF(AND(J2581&gt;0.4,J2581&lt;=0.6),0.6,IF(AND(J2581&gt;0.6,J2581&lt;=0.8),0.8,IF(AND(J2581&gt;0.8,J2581&lt;=1),1))))),REFERENCIAS!$C:$D,2,0)*VLOOKUP($J$2,PONDERADORES!A:P,IF(AND(INFORMACION!$T2581='REFERENCIAS RIESGO'!$C$36,INFORMACION!$F2581=REFERENCIAS!$C$24),16,IF(INFORMACION!$T2581='REFERENCIAS RIESGO'!$C$36,13,IF(INFORMACION!$F2581=REFERENCIAS!$C$24,10,7))),0)</f>
        <v>#REF!</v>
      </c>
      <c r="Y2581" s="68">
        <f>+VLOOKUP(M2581,REFERENCIAS!$C:$D,2,0)*VLOOKUP($M$2,PONDERADORES!$A$7:$G$9,7,0)+VLOOKUP(N2581,REFERENCIAS!$C:$D,2,0)*VLOOKUP($N$2,PONDERADORES!$A$7:$G$9,7,0)+VLOOKUP(O2581,REFERENCIAS!$C:$D,2,0)*VLOOKUP($O$2,PONDERADORES!$A$7:$G$9,7,0)</f>
        <v>0.2</v>
      </c>
      <c r="Z2581" s="2">
        <f>+VLOOKUP(IF(R2581&lt;0.1,0,IF(AND(R2581&gt;=0.1,R2581&lt;0.2),0.1,IF(AND(R2581&gt;=0.2,R2581&lt;0.3),0.2,IF(R2581&gt;0.3,0.3,)))),REFERENCIAS!$C:$D,2,0)*VLOOKUP($R$2,PONDERADORES!$A$11:$G$11,7,0)</f>
        <v>15</v>
      </c>
      <c r="AA2581" s="92"/>
      <c r="AB2581" s="95" t="e">
        <f t="shared" ca="1" si="159"/>
        <v>#REF!</v>
      </c>
      <c r="AC2581" s="23" t="e">
        <f ca="1">IF(AB2581&gt;REFERENCIAS!$C$62,REFERENCIAS!$B$62,IF(AND(AB2581&gt;=REFERENCIAS!$C$63,AB2581&lt;REFERENCIAS!$D$63),REFERENCIAS!$B$63,IF(AND(AB2581&gt;REFERENCIAS!$C$64,AB2581&lt;=REFERENCIAS!$D$64),REFERENCIAS!$B$64,IF(AND(AB2581&gt;=REFERENCIAS!$C$65,AB2581&lt;REFERENCIAS!$D$65),REFERENCIAS!$B$65, "Revisar"))))</f>
        <v>#REF!</v>
      </c>
      <c r="AD2581" s="94" t="e">
        <f ca="1">VLOOKUP(AC2581,REFERENCIAS!$B$62:$G$65,4,FALSE)</f>
        <v>#REF!</v>
      </c>
    </row>
    <row r="2582" spans="1:30" ht="17.25" x14ac:dyDescent="0.25">
      <c r="A2582" s="74"/>
      <c r="B2582" s="19"/>
      <c r="C2582" s="19"/>
      <c r="D2582" s="50"/>
      <c r="E2582" s="73"/>
      <c r="F2582" s="74"/>
      <c r="G2582" s="9"/>
      <c r="H2582" s="48"/>
      <c r="I2582" s="49">
        <f t="shared" ca="1" si="157"/>
        <v>2022</v>
      </c>
      <c r="J2582" s="22">
        <f t="shared" ca="1" si="156"/>
        <v>1</v>
      </c>
      <c r="K2582" s="19"/>
      <c r="L2582" s="73"/>
      <c r="M2582" s="74"/>
      <c r="N2582" s="19"/>
      <c r="O2582" s="73"/>
      <c r="P2582" s="82">
        <v>1</v>
      </c>
      <c r="Q2582" s="24">
        <v>1</v>
      </c>
      <c r="R2582" s="81">
        <f t="shared" si="158"/>
        <v>1</v>
      </c>
      <c r="S2582" s="87"/>
      <c r="T2582" s="19"/>
      <c r="U2582" s="25"/>
      <c r="V2582" s="25"/>
      <c r="W2582" s="81"/>
      <c r="X2582" s="91" t="e">
        <f ca="1">+VLOOKUP(#REF!,REFERENCIAS!$C:$D,2,0)*VLOOKUP(#REF!,PONDERADORES!A:P,IF(AND(INFORMACION!$T2582='REFERENCIAS RIESGO'!$C$36,INFORMACION!$F2582=REFERENCIAS!$C$24),16,IF(INFORMACION!$T2582='REFERENCIAS RIESGO'!$C$36,13,IF(INFORMACION!$F2582=REFERENCIAS!$C$24,10,7))),0)+VLOOKUP(K2582,REFERENCIAS!$C:$D,2,0)*VLOOKUP($K$2,PONDERADORES!A:P,IF(AND(INFORMACION!$T2582='REFERENCIAS RIESGO'!$C$36,INFORMACION!$F2582=REFERENCIAS!$C$24),16,IF(INFORMACION!$T2582='REFERENCIAS RIESGO'!$C$36,13,IF(INFORMACION!$F2582=REFERENCIAS!$C$24,10,7))),0)+VLOOKUP(L2582,REFERENCIAS!$C:$D,2,0)*VLOOKUP($L$2,PONDERADORES!A:P,IF(AND(INFORMACION!$T2582='REFERENCIAS RIESGO'!$C$36,INFORMACION!$F2582=REFERENCIAS!$C$24),16,IF(INFORMACION!$T2582='REFERENCIAS RIESGO'!$C$36,13,IF(INFORMACION!$F2582=REFERENCIAS!$C$24,10,7))),0)+VLOOKUP(F2582,REFERENCIAS!$C:$D,2,0)*VLOOKUP($F$2,PONDERADORES!A:P,IF(AND(INFORMACION!$T2582='REFERENCIAS RIESGO'!$C$36,INFORMACION!$F2582=REFERENCIAS!$C$24),16,IF(INFORMACION!$T2582='REFERENCIAS RIESGO'!$C$36,13,IF(INFORMACION!$F2582=REFERENCIAS!$C$24,10,7))),0)+VLOOKUP(T2582,REFERENCIAS!$C:$D,2,0)*VLOOKUP($T$2,PONDERADORES!A:P,IF(AND(INFORMACION!$T2582='REFERENCIAS RIESGO'!$C$36,INFORMACION!$F2582=REFERENCIAS!$C$24),16,IF(INFORMACION!$T2582='REFERENCIAS RIESGO'!$C$36,13,IF(INFORMACION!$F2582=REFERENCIAS!$C$24,10,7))),0)+VLOOKUP(IF(J2582&lt;=0.2,0.2,IF(AND(J2582&gt;0.2,J2582&lt;=0.4),0.4,IF(AND(J2582&gt;0.4,J2582&lt;=0.6),0.6,IF(AND(J2582&gt;0.6,J2582&lt;=0.8),0.8,IF(AND(J2582&gt;0.8,J2582&lt;=1),1))))),REFERENCIAS!$C:$D,2,0)*VLOOKUP($J$2,PONDERADORES!A:P,IF(AND(INFORMACION!$T2582='REFERENCIAS RIESGO'!$C$36,INFORMACION!$F2582=REFERENCIAS!$C$24),16,IF(INFORMACION!$T2582='REFERENCIAS RIESGO'!$C$36,13,IF(INFORMACION!$F2582=REFERENCIAS!$C$24,10,7))),0)</f>
        <v>#REF!</v>
      </c>
      <c r="Y2582" s="68">
        <f>+VLOOKUP(M2582,REFERENCIAS!$C:$D,2,0)*VLOOKUP($M$2,PONDERADORES!$A$7:$G$9,7,0)+VLOOKUP(N2582,REFERENCIAS!$C:$D,2,0)*VLOOKUP($N$2,PONDERADORES!$A$7:$G$9,7,0)+VLOOKUP(O2582,REFERENCIAS!$C:$D,2,0)*VLOOKUP($O$2,PONDERADORES!$A$7:$G$9,7,0)</f>
        <v>0.2</v>
      </c>
      <c r="Z2582" s="2">
        <f>+VLOOKUP(IF(R2582&lt;0.1,0,IF(AND(R2582&gt;=0.1,R2582&lt;0.2),0.1,IF(AND(R2582&gt;=0.2,R2582&lt;0.3),0.2,IF(R2582&gt;0.3,0.3,)))),REFERENCIAS!$C:$D,2,0)*VLOOKUP($R$2,PONDERADORES!$A$11:$G$11,7,0)</f>
        <v>15</v>
      </c>
      <c r="AA2582" s="92"/>
      <c r="AB2582" s="95" t="e">
        <f t="shared" ca="1" si="159"/>
        <v>#REF!</v>
      </c>
      <c r="AC2582" s="23" t="e">
        <f ca="1">IF(AB2582&gt;REFERENCIAS!$C$62,REFERENCIAS!$B$62,IF(AND(AB2582&gt;=REFERENCIAS!$C$63,AB2582&lt;REFERENCIAS!$D$63),REFERENCIAS!$B$63,IF(AND(AB2582&gt;REFERENCIAS!$C$64,AB2582&lt;=REFERENCIAS!$D$64),REFERENCIAS!$B$64,IF(AND(AB2582&gt;=REFERENCIAS!$C$65,AB2582&lt;REFERENCIAS!$D$65),REFERENCIAS!$B$65, "Revisar"))))</f>
        <v>#REF!</v>
      </c>
      <c r="AD2582" s="94" t="e">
        <f ca="1">VLOOKUP(AC2582,REFERENCIAS!$B$62:$G$65,4,FALSE)</f>
        <v>#REF!</v>
      </c>
    </row>
    <row r="2583" spans="1:30" ht="17.25" x14ac:dyDescent="0.25">
      <c r="A2583" s="74"/>
      <c r="B2583" s="19"/>
      <c r="C2583" s="19"/>
      <c r="D2583" s="50"/>
      <c r="E2583" s="73"/>
      <c r="F2583" s="74"/>
      <c r="G2583" s="9"/>
      <c r="H2583" s="48"/>
      <c r="I2583" s="49">
        <f t="shared" ca="1" si="157"/>
        <v>2022</v>
      </c>
      <c r="J2583" s="22">
        <f t="shared" ca="1" si="156"/>
        <v>1</v>
      </c>
      <c r="K2583" s="19"/>
      <c r="L2583" s="73"/>
      <c r="M2583" s="74"/>
      <c r="N2583" s="19"/>
      <c r="O2583" s="73"/>
      <c r="P2583" s="82">
        <v>1</v>
      </c>
      <c r="Q2583" s="24">
        <v>1</v>
      </c>
      <c r="R2583" s="81">
        <f t="shared" si="158"/>
        <v>1</v>
      </c>
      <c r="S2583" s="87"/>
      <c r="T2583" s="19"/>
      <c r="U2583" s="25"/>
      <c r="V2583" s="25"/>
      <c r="W2583" s="81"/>
      <c r="X2583" s="91" t="e">
        <f ca="1">+VLOOKUP(#REF!,REFERENCIAS!$C:$D,2,0)*VLOOKUP(#REF!,PONDERADORES!A:P,IF(AND(INFORMACION!$T2583='REFERENCIAS RIESGO'!$C$36,INFORMACION!$F2583=REFERENCIAS!$C$24),16,IF(INFORMACION!$T2583='REFERENCIAS RIESGO'!$C$36,13,IF(INFORMACION!$F2583=REFERENCIAS!$C$24,10,7))),0)+VLOOKUP(K2583,REFERENCIAS!$C:$D,2,0)*VLOOKUP($K$2,PONDERADORES!A:P,IF(AND(INFORMACION!$T2583='REFERENCIAS RIESGO'!$C$36,INFORMACION!$F2583=REFERENCIAS!$C$24),16,IF(INFORMACION!$T2583='REFERENCIAS RIESGO'!$C$36,13,IF(INFORMACION!$F2583=REFERENCIAS!$C$24,10,7))),0)+VLOOKUP(L2583,REFERENCIAS!$C:$D,2,0)*VLOOKUP($L$2,PONDERADORES!A:P,IF(AND(INFORMACION!$T2583='REFERENCIAS RIESGO'!$C$36,INFORMACION!$F2583=REFERENCIAS!$C$24),16,IF(INFORMACION!$T2583='REFERENCIAS RIESGO'!$C$36,13,IF(INFORMACION!$F2583=REFERENCIAS!$C$24,10,7))),0)+VLOOKUP(F2583,REFERENCIAS!$C:$D,2,0)*VLOOKUP($F$2,PONDERADORES!A:P,IF(AND(INFORMACION!$T2583='REFERENCIAS RIESGO'!$C$36,INFORMACION!$F2583=REFERENCIAS!$C$24),16,IF(INFORMACION!$T2583='REFERENCIAS RIESGO'!$C$36,13,IF(INFORMACION!$F2583=REFERENCIAS!$C$24,10,7))),0)+VLOOKUP(T2583,REFERENCIAS!$C:$D,2,0)*VLOOKUP($T$2,PONDERADORES!A:P,IF(AND(INFORMACION!$T2583='REFERENCIAS RIESGO'!$C$36,INFORMACION!$F2583=REFERENCIAS!$C$24),16,IF(INFORMACION!$T2583='REFERENCIAS RIESGO'!$C$36,13,IF(INFORMACION!$F2583=REFERENCIAS!$C$24,10,7))),0)+VLOOKUP(IF(J2583&lt;=0.2,0.2,IF(AND(J2583&gt;0.2,J2583&lt;=0.4),0.4,IF(AND(J2583&gt;0.4,J2583&lt;=0.6),0.6,IF(AND(J2583&gt;0.6,J2583&lt;=0.8),0.8,IF(AND(J2583&gt;0.8,J2583&lt;=1),1))))),REFERENCIAS!$C:$D,2,0)*VLOOKUP($J$2,PONDERADORES!A:P,IF(AND(INFORMACION!$T2583='REFERENCIAS RIESGO'!$C$36,INFORMACION!$F2583=REFERENCIAS!$C$24),16,IF(INFORMACION!$T2583='REFERENCIAS RIESGO'!$C$36,13,IF(INFORMACION!$F2583=REFERENCIAS!$C$24,10,7))),0)</f>
        <v>#REF!</v>
      </c>
      <c r="Y2583" s="68">
        <f>+VLOOKUP(M2583,REFERENCIAS!$C:$D,2,0)*VLOOKUP($M$2,PONDERADORES!$A$7:$G$9,7,0)+VLOOKUP(N2583,REFERENCIAS!$C:$D,2,0)*VLOOKUP($N$2,PONDERADORES!$A$7:$G$9,7,0)+VLOOKUP(O2583,REFERENCIAS!$C:$D,2,0)*VLOOKUP($O$2,PONDERADORES!$A$7:$G$9,7,0)</f>
        <v>0.2</v>
      </c>
      <c r="Z2583" s="2">
        <f>+VLOOKUP(IF(R2583&lt;0.1,0,IF(AND(R2583&gt;=0.1,R2583&lt;0.2),0.1,IF(AND(R2583&gt;=0.2,R2583&lt;0.3),0.2,IF(R2583&gt;0.3,0.3,)))),REFERENCIAS!$C:$D,2,0)*VLOOKUP($R$2,PONDERADORES!$A$11:$G$11,7,0)</f>
        <v>15</v>
      </c>
      <c r="AA2583" s="92"/>
      <c r="AB2583" s="95" t="e">
        <f t="shared" ca="1" si="159"/>
        <v>#REF!</v>
      </c>
      <c r="AC2583" s="23" t="e">
        <f ca="1">IF(AB2583&gt;REFERENCIAS!$C$62,REFERENCIAS!$B$62,IF(AND(AB2583&gt;=REFERENCIAS!$C$63,AB2583&lt;REFERENCIAS!$D$63),REFERENCIAS!$B$63,IF(AND(AB2583&gt;REFERENCIAS!$C$64,AB2583&lt;=REFERENCIAS!$D$64),REFERENCIAS!$B$64,IF(AND(AB2583&gt;=REFERENCIAS!$C$65,AB2583&lt;REFERENCIAS!$D$65),REFERENCIAS!$B$65, "Revisar"))))</f>
        <v>#REF!</v>
      </c>
      <c r="AD2583" s="94" t="e">
        <f ca="1">VLOOKUP(AC2583,REFERENCIAS!$B$62:$G$65,4,FALSE)</f>
        <v>#REF!</v>
      </c>
    </row>
    <row r="2584" spans="1:30" ht="17.25" x14ac:dyDescent="0.25">
      <c r="A2584" s="74"/>
      <c r="B2584" s="19"/>
      <c r="C2584" s="19"/>
      <c r="D2584" s="50"/>
      <c r="E2584" s="73"/>
      <c r="F2584" s="74"/>
      <c r="G2584" s="9"/>
      <c r="H2584" s="48"/>
      <c r="I2584" s="49">
        <f t="shared" ca="1" si="157"/>
        <v>2022</v>
      </c>
      <c r="J2584" s="22">
        <f t="shared" ca="1" si="156"/>
        <v>1</v>
      </c>
      <c r="K2584" s="19"/>
      <c r="L2584" s="73"/>
      <c r="M2584" s="74"/>
      <c r="N2584" s="19"/>
      <c r="O2584" s="73"/>
      <c r="P2584" s="82">
        <v>1</v>
      </c>
      <c r="Q2584" s="24">
        <v>1</v>
      </c>
      <c r="R2584" s="81">
        <f t="shared" si="158"/>
        <v>1</v>
      </c>
      <c r="S2584" s="87"/>
      <c r="T2584" s="19"/>
      <c r="U2584" s="25"/>
      <c r="V2584" s="25"/>
      <c r="W2584" s="81"/>
      <c r="X2584" s="91" t="e">
        <f ca="1">+VLOOKUP(#REF!,REFERENCIAS!$C:$D,2,0)*VLOOKUP(#REF!,PONDERADORES!A:P,IF(AND(INFORMACION!$T2584='REFERENCIAS RIESGO'!$C$36,INFORMACION!$F2584=REFERENCIAS!$C$24),16,IF(INFORMACION!$T2584='REFERENCIAS RIESGO'!$C$36,13,IF(INFORMACION!$F2584=REFERENCIAS!$C$24,10,7))),0)+VLOOKUP(K2584,REFERENCIAS!$C:$D,2,0)*VLOOKUP($K$2,PONDERADORES!A:P,IF(AND(INFORMACION!$T2584='REFERENCIAS RIESGO'!$C$36,INFORMACION!$F2584=REFERENCIAS!$C$24),16,IF(INFORMACION!$T2584='REFERENCIAS RIESGO'!$C$36,13,IF(INFORMACION!$F2584=REFERENCIAS!$C$24,10,7))),0)+VLOOKUP(L2584,REFERENCIAS!$C:$D,2,0)*VLOOKUP($L$2,PONDERADORES!A:P,IF(AND(INFORMACION!$T2584='REFERENCIAS RIESGO'!$C$36,INFORMACION!$F2584=REFERENCIAS!$C$24),16,IF(INFORMACION!$T2584='REFERENCIAS RIESGO'!$C$36,13,IF(INFORMACION!$F2584=REFERENCIAS!$C$24,10,7))),0)+VLOOKUP(F2584,REFERENCIAS!$C:$D,2,0)*VLOOKUP($F$2,PONDERADORES!A:P,IF(AND(INFORMACION!$T2584='REFERENCIAS RIESGO'!$C$36,INFORMACION!$F2584=REFERENCIAS!$C$24),16,IF(INFORMACION!$T2584='REFERENCIAS RIESGO'!$C$36,13,IF(INFORMACION!$F2584=REFERENCIAS!$C$24,10,7))),0)+VLOOKUP(T2584,REFERENCIAS!$C:$D,2,0)*VLOOKUP($T$2,PONDERADORES!A:P,IF(AND(INFORMACION!$T2584='REFERENCIAS RIESGO'!$C$36,INFORMACION!$F2584=REFERENCIAS!$C$24),16,IF(INFORMACION!$T2584='REFERENCIAS RIESGO'!$C$36,13,IF(INFORMACION!$F2584=REFERENCIAS!$C$24,10,7))),0)+VLOOKUP(IF(J2584&lt;=0.2,0.2,IF(AND(J2584&gt;0.2,J2584&lt;=0.4),0.4,IF(AND(J2584&gt;0.4,J2584&lt;=0.6),0.6,IF(AND(J2584&gt;0.6,J2584&lt;=0.8),0.8,IF(AND(J2584&gt;0.8,J2584&lt;=1),1))))),REFERENCIAS!$C:$D,2,0)*VLOOKUP($J$2,PONDERADORES!A:P,IF(AND(INFORMACION!$T2584='REFERENCIAS RIESGO'!$C$36,INFORMACION!$F2584=REFERENCIAS!$C$24),16,IF(INFORMACION!$T2584='REFERENCIAS RIESGO'!$C$36,13,IF(INFORMACION!$F2584=REFERENCIAS!$C$24,10,7))),0)</f>
        <v>#REF!</v>
      </c>
      <c r="Y2584" s="68">
        <f>+VLOOKUP(M2584,REFERENCIAS!$C:$D,2,0)*VLOOKUP($M$2,PONDERADORES!$A$7:$G$9,7,0)+VLOOKUP(N2584,REFERENCIAS!$C:$D,2,0)*VLOOKUP($N$2,PONDERADORES!$A$7:$G$9,7,0)+VLOOKUP(O2584,REFERENCIAS!$C:$D,2,0)*VLOOKUP($O$2,PONDERADORES!$A$7:$G$9,7,0)</f>
        <v>0.2</v>
      </c>
      <c r="Z2584" s="2">
        <f>+VLOOKUP(IF(R2584&lt;0.1,0,IF(AND(R2584&gt;=0.1,R2584&lt;0.2),0.1,IF(AND(R2584&gt;=0.2,R2584&lt;0.3),0.2,IF(R2584&gt;0.3,0.3,)))),REFERENCIAS!$C:$D,2,0)*VLOOKUP($R$2,PONDERADORES!$A$11:$G$11,7,0)</f>
        <v>15</v>
      </c>
      <c r="AA2584" s="92"/>
      <c r="AB2584" s="95" t="e">
        <f t="shared" ca="1" si="159"/>
        <v>#REF!</v>
      </c>
      <c r="AC2584" s="23" t="e">
        <f ca="1">IF(AB2584&gt;REFERENCIAS!$C$62,REFERENCIAS!$B$62,IF(AND(AB2584&gt;=REFERENCIAS!$C$63,AB2584&lt;REFERENCIAS!$D$63),REFERENCIAS!$B$63,IF(AND(AB2584&gt;REFERENCIAS!$C$64,AB2584&lt;=REFERENCIAS!$D$64),REFERENCIAS!$B$64,IF(AND(AB2584&gt;=REFERENCIAS!$C$65,AB2584&lt;REFERENCIAS!$D$65),REFERENCIAS!$B$65, "Revisar"))))</f>
        <v>#REF!</v>
      </c>
      <c r="AD2584" s="94" t="e">
        <f ca="1">VLOOKUP(AC2584,REFERENCIAS!$B$62:$G$65,4,FALSE)</f>
        <v>#REF!</v>
      </c>
    </row>
    <row r="2585" spans="1:30" ht="17.25" x14ac:dyDescent="0.25">
      <c r="A2585" s="74"/>
      <c r="B2585" s="19"/>
      <c r="C2585" s="19"/>
      <c r="D2585" s="50"/>
      <c r="E2585" s="73"/>
      <c r="F2585" s="74"/>
      <c r="G2585" s="9"/>
      <c r="H2585" s="48"/>
      <c r="I2585" s="49">
        <f t="shared" ca="1" si="157"/>
        <v>2022</v>
      </c>
      <c r="J2585" s="22">
        <f t="shared" ca="1" si="156"/>
        <v>1</v>
      </c>
      <c r="K2585" s="19"/>
      <c r="L2585" s="73"/>
      <c r="M2585" s="74"/>
      <c r="N2585" s="19"/>
      <c r="O2585" s="73"/>
      <c r="P2585" s="82">
        <v>1</v>
      </c>
      <c r="Q2585" s="24">
        <v>1</v>
      </c>
      <c r="R2585" s="81">
        <f t="shared" si="158"/>
        <v>1</v>
      </c>
      <c r="S2585" s="87"/>
      <c r="T2585" s="19"/>
      <c r="U2585" s="25"/>
      <c r="V2585" s="25"/>
      <c r="W2585" s="81"/>
      <c r="X2585" s="91" t="e">
        <f ca="1">+VLOOKUP(#REF!,REFERENCIAS!$C:$D,2,0)*VLOOKUP(#REF!,PONDERADORES!A:P,IF(AND(INFORMACION!$T2585='REFERENCIAS RIESGO'!$C$36,INFORMACION!$F2585=REFERENCIAS!$C$24),16,IF(INFORMACION!$T2585='REFERENCIAS RIESGO'!$C$36,13,IF(INFORMACION!$F2585=REFERENCIAS!$C$24,10,7))),0)+VLOOKUP(K2585,REFERENCIAS!$C:$D,2,0)*VLOOKUP($K$2,PONDERADORES!A:P,IF(AND(INFORMACION!$T2585='REFERENCIAS RIESGO'!$C$36,INFORMACION!$F2585=REFERENCIAS!$C$24),16,IF(INFORMACION!$T2585='REFERENCIAS RIESGO'!$C$36,13,IF(INFORMACION!$F2585=REFERENCIAS!$C$24,10,7))),0)+VLOOKUP(L2585,REFERENCIAS!$C:$D,2,0)*VLOOKUP($L$2,PONDERADORES!A:P,IF(AND(INFORMACION!$T2585='REFERENCIAS RIESGO'!$C$36,INFORMACION!$F2585=REFERENCIAS!$C$24),16,IF(INFORMACION!$T2585='REFERENCIAS RIESGO'!$C$36,13,IF(INFORMACION!$F2585=REFERENCIAS!$C$24,10,7))),0)+VLOOKUP(F2585,REFERENCIAS!$C:$D,2,0)*VLOOKUP($F$2,PONDERADORES!A:P,IF(AND(INFORMACION!$T2585='REFERENCIAS RIESGO'!$C$36,INFORMACION!$F2585=REFERENCIAS!$C$24),16,IF(INFORMACION!$T2585='REFERENCIAS RIESGO'!$C$36,13,IF(INFORMACION!$F2585=REFERENCIAS!$C$24,10,7))),0)+VLOOKUP(T2585,REFERENCIAS!$C:$D,2,0)*VLOOKUP($T$2,PONDERADORES!A:P,IF(AND(INFORMACION!$T2585='REFERENCIAS RIESGO'!$C$36,INFORMACION!$F2585=REFERENCIAS!$C$24),16,IF(INFORMACION!$T2585='REFERENCIAS RIESGO'!$C$36,13,IF(INFORMACION!$F2585=REFERENCIAS!$C$24,10,7))),0)+VLOOKUP(IF(J2585&lt;=0.2,0.2,IF(AND(J2585&gt;0.2,J2585&lt;=0.4),0.4,IF(AND(J2585&gt;0.4,J2585&lt;=0.6),0.6,IF(AND(J2585&gt;0.6,J2585&lt;=0.8),0.8,IF(AND(J2585&gt;0.8,J2585&lt;=1),1))))),REFERENCIAS!$C:$D,2,0)*VLOOKUP($J$2,PONDERADORES!A:P,IF(AND(INFORMACION!$T2585='REFERENCIAS RIESGO'!$C$36,INFORMACION!$F2585=REFERENCIAS!$C$24),16,IF(INFORMACION!$T2585='REFERENCIAS RIESGO'!$C$36,13,IF(INFORMACION!$F2585=REFERENCIAS!$C$24,10,7))),0)</f>
        <v>#REF!</v>
      </c>
      <c r="Y2585" s="68">
        <f>+VLOOKUP(M2585,REFERENCIAS!$C:$D,2,0)*VLOOKUP($M$2,PONDERADORES!$A$7:$G$9,7,0)+VLOOKUP(N2585,REFERENCIAS!$C:$D,2,0)*VLOOKUP($N$2,PONDERADORES!$A$7:$G$9,7,0)+VLOOKUP(O2585,REFERENCIAS!$C:$D,2,0)*VLOOKUP($O$2,PONDERADORES!$A$7:$G$9,7,0)</f>
        <v>0.2</v>
      </c>
      <c r="Z2585" s="2">
        <f>+VLOOKUP(IF(R2585&lt;0.1,0,IF(AND(R2585&gt;=0.1,R2585&lt;0.2),0.1,IF(AND(R2585&gt;=0.2,R2585&lt;0.3),0.2,IF(R2585&gt;0.3,0.3,)))),REFERENCIAS!$C:$D,2,0)*VLOOKUP($R$2,PONDERADORES!$A$11:$G$11,7,0)</f>
        <v>15</v>
      </c>
      <c r="AA2585" s="92"/>
      <c r="AB2585" s="95" t="e">
        <f t="shared" ca="1" si="159"/>
        <v>#REF!</v>
      </c>
      <c r="AC2585" s="23" t="e">
        <f ca="1">IF(AB2585&gt;REFERENCIAS!$C$62,REFERENCIAS!$B$62,IF(AND(AB2585&gt;=REFERENCIAS!$C$63,AB2585&lt;REFERENCIAS!$D$63),REFERENCIAS!$B$63,IF(AND(AB2585&gt;REFERENCIAS!$C$64,AB2585&lt;=REFERENCIAS!$D$64),REFERENCIAS!$B$64,IF(AND(AB2585&gt;=REFERENCIAS!$C$65,AB2585&lt;REFERENCIAS!$D$65),REFERENCIAS!$B$65, "Revisar"))))</f>
        <v>#REF!</v>
      </c>
      <c r="AD2585" s="94" t="e">
        <f ca="1">VLOOKUP(AC2585,REFERENCIAS!$B$62:$G$65,4,FALSE)</f>
        <v>#REF!</v>
      </c>
    </row>
    <row r="2586" spans="1:30" ht="17.25" x14ac:dyDescent="0.25">
      <c r="A2586" s="74"/>
      <c r="B2586" s="19"/>
      <c r="C2586" s="19"/>
      <c r="D2586" s="50"/>
      <c r="E2586" s="73"/>
      <c r="F2586" s="74"/>
      <c r="G2586" s="9"/>
      <c r="H2586" s="48"/>
      <c r="I2586" s="49">
        <f t="shared" ca="1" si="157"/>
        <v>2022</v>
      </c>
      <c r="J2586" s="22">
        <f t="shared" ca="1" si="156"/>
        <v>1</v>
      </c>
      <c r="K2586" s="19"/>
      <c r="L2586" s="73"/>
      <c r="M2586" s="74"/>
      <c r="N2586" s="19"/>
      <c r="O2586" s="73"/>
      <c r="P2586" s="82">
        <v>1</v>
      </c>
      <c r="Q2586" s="24">
        <v>1</v>
      </c>
      <c r="R2586" s="81">
        <f t="shared" si="158"/>
        <v>1</v>
      </c>
      <c r="S2586" s="87"/>
      <c r="T2586" s="19"/>
      <c r="U2586" s="25"/>
      <c r="V2586" s="25"/>
      <c r="W2586" s="81"/>
      <c r="X2586" s="91" t="e">
        <f ca="1">+VLOOKUP(#REF!,REFERENCIAS!$C:$D,2,0)*VLOOKUP(#REF!,PONDERADORES!A:P,IF(AND(INFORMACION!$T2586='REFERENCIAS RIESGO'!$C$36,INFORMACION!$F2586=REFERENCIAS!$C$24),16,IF(INFORMACION!$T2586='REFERENCIAS RIESGO'!$C$36,13,IF(INFORMACION!$F2586=REFERENCIAS!$C$24,10,7))),0)+VLOOKUP(K2586,REFERENCIAS!$C:$D,2,0)*VLOOKUP($K$2,PONDERADORES!A:P,IF(AND(INFORMACION!$T2586='REFERENCIAS RIESGO'!$C$36,INFORMACION!$F2586=REFERENCIAS!$C$24),16,IF(INFORMACION!$T2586='REFERENCIAS RIESGO'!$C$36,13,IF(INFORMACION!$F2586=REFERENCIAS!$C$24,10,7))),0)+VLOOKUP(L2586,REFERENCIAS!$C:$D,2,0)*VLOOKUP($L$2,PONDERADORES!A:P,IF(AND(INFORMACION!$T2586='REFERENCIAS RIESGO'!$C$36,INFORMACION!$F2586=REFERENCIAS!$C$24),16,IF(INFORMACION!$T2586='REFERENCIAS RIESGO'!$C$36,13,IF(INFORMACION!$F2586=REFERENCIAS!$C$24,10,7))),0)+VLOOKUP(F2586,REFERENCIAS!$C:$D,2,0)*VLOOKUP($F$2,PONDERADORES!A:P,IF(AND(INFORMACION!$T2586='REFERENCIAS RIESGO'!$C$36,INFORMACION!$F2586=REFERENCIAS!$C$24),16,IF(INFORMACION!$T2586='REFERENCIAS RIESGO'!$C$36,13,IF(INFORMACION!$F2586=REFERENCIAS!$C$24,10,7))),0)+VLOOKUP(T2586,REFERENCIAS!$C:$D,2,0)*VLOOKUP($T$2,PONDERADORES!A:P,IF(AND(INFORMACION!$T2586='REFERENCIAS RIESGO'!$C$36,INFORMACION!$F2586=REFERENCIAS!$C$24),16,IF(INFORMACION!$T2586='REFERENCIAS RIESGO'!$C$36,13,IF(INFORMACION!$F2586=REFERENCIAS!$C$24,10,7))),0)+VLOOKUP(IF(J2586&lt;=0.2,0.2,IF(AND(J2586&gt;0.2,J2586&lt;=0.4),0.4,IF(AND(J2586&gt;0.4,J2586&lt;=0.6),0.6,IF(AND(J2586&gt;0.6,J2586&lt;=0.8),0.8,IF(AND(J2586&gt;0.8,J2586&lt;=1),1))))),REFERENCIAS!$C:$D,2,0)*VLOOKUP($J$2,PONDERADORES!A:P,IF(AND(INFORMACION!$T2586='REFERENCIAS RIESGO'!$C$36,INFORMACION!$F2586=REFERENCIAS!$C$24),16,IF(INFORMACION!$T2586='REFERENCIAS RIESGO'!$C$36,13,IF(INFORMACION!$F2586=REFERENCIAS!$C$24,10,7))),0)</f>
        <v>#REF!</v>
      </c>
      <c r="Y2586" s="68">
        <f>+VLOOKUP(M2586,REFERENCIAS!$C:$D,2,0)*VLOOKUP($M$2,PONDERADORES!$A$7:$G$9,7,0)+VLOOKUP(N2586,REFERENCIAS!$C:$D,2,0)*VLOOKUP($N$2,PONDERADORES!$A$7:$G$9,7,0)+VLOOKUP(O2586,REFERENCIAS!$C:$D,2,0)*VLOOKUP($O$2,PONDERADORES!$A$7:$G$9,7,0)</f>
        <v>0.2</v>
      </c>
      <c r="Z2586" s="2">
        <f>+VLOOKUP(IF(R2586&lt;0.1,0,IF(AND(R2586&gt;=0.1,R2586&lt;0.2),0.1,IF(AND(R2586&gt;=0.2,R2586&lt;0.3),0.2,IF(R2586&gt;0.3,0.3,)))),REFERENCIAS!$C:$D,2,0)*VLOOKUP($R$2,PONDERADORES!$A$11:$G$11,7,0)</f>
        <v>15</v>
      </c>
      <c r="AA2586" s="92"/>
      <c r="AB2586" s="95" t="e">
        <f t="shared" ca="1" si="159"/>
        <v>#REF!</v>
      </c>
      <c r="AC2586" s="23" t="e">
        <f ca="1">IF(AB2586&gt;REFERENCIAS!$C$62,REFERENCIAS!$B$62,IF(AND(AB2586&gt;=REFERENCIAS!$C$63,AB2586&lt;REFERENCIAS!$D$63),REFERENCIAS!$B$63,IF(AND(AB2586&gt;REFERENCIAS!$C$64,AB2586&lt;=REFERENCIAS!$D$64),REFERENCIAS!$B$64,IF(AND(AB2586&gt;=REFERENCIAS!$C$65,AB2586&lt;REFERENCIAS!$D$65),REFERENCIAS!$B$65, "Revisar"))))</f>
        <v>#REF!</v>
      </c>
      <c r="AD2586" s="94" t="e">
        <f ca="1">VLOOKUP(AC2586,REFERENCIAS!$B$62:$G$65,4,FALSE)</f>
        <v>#REF!</v>
      </c>
    </row>
    <row r="2587" spans="1:30" ht="17.25" x14ac:dyDescent="0.25">
      <c r="A2587" s="74"/>
      <c r="B2587" s="19"/>
      <c r="C2587" s="19"/>
      <c r="D2587" s="50"/>
      <c r="E2587" s="73"/>
      <c r="F2587" s="74"/>
      <c r="G2587" s="9"/>
      <c r="H2587" s="48"/>
      <c r="I2587" s="49">
        <f t="shared" ca="1" si="157"/>
        <v>2022</v>
      </c>
      <c r="J2587" s="22">
        <f t="shared" ca="1" si="156"/>
        <v>1</v>
      </c>
      <c r="K2587" s="19"/>
      <c r="L2587" s="73"/>
      <c r="M2587" s="74"/>
      <c r="N2587" s="19"/>
      <c r="O2587" s="73"/>
      <c r="P2587" s="82">
        <v>1</v>
      </c>
      <c r="Q2587" s="24">
        <v>1</v>
      </c>
      <c r="R2587" s="81">
        <f t="shared" si="158"/>
        <v>1</v>
      </c>
      <c r="S2587" s="87"/>
      <c r="T2587" s="19"/>
      <c r="U2587" s="25"/>
      <c r="V2587" s="25"/>
      <c r="W2587" s="81"/>
      <c r="X2587" s="91" t="e">
        <f ca="1">+VLOOKUP(#REF!,REFERENCIAS!$C:$D,2,0)*VLOOKUP(#REF!,PONDERADORES!A:P,IF(AND(INFORMACION!$T2587='REFERENCIAS RIESGO'!$C$36,INFORMACION!$F2587=REFERENCIAS!$C$24),16,IF(INFORMACION!$T2587='REFERENCIAS RIESGO'!$C$36,13,IF(INFORMACION!$F2587=REFERENCIAS!$C$24,10,7))),0)+VLOOKUP(K2587,REFERENCIAS!$C:$D,2,0)*VLOOKUP($K$2,PONDERADORES!A:P,IF(AND(INFORMACION!$T2587='REFERENCIAS RIESGO'!$C$36,INFORMACION!$F2587=REFERENCIAS!$C$24),16,IF(INFORMACION!$T2587='REFERENCIAS RIESGO'!$C$36,13,IF(INFORMACION!$F2587=REFERENCIAS!$C$24,10,7))),0)+VLOOKUP(L2587,REFERENCIAS!$C:$D,2,0)*VLOOKUP($L$2,PONDERADORES!A:P,IF(AND(INFORMACION!$T2587='REFERENCIAS RIESGO'!$C$36,INFORMACION!$F2587=REFERENCIAS!$C$24),16,IF(INFORMACION!$T2587='REFERENCIAS RIESGO'!$C$36,13,IF(INFORMACION!$F2587=REFERENCIAS!$C$24,10,7))),0)+VLOOKUP(F2587,REFERENCIAS!$C:$D,2,0)*VLOOKUP($F$2,PONDERADORES!A:P,IF(AND(INFORMACION!$T2587='REFERENCIAS RIESGO'!$C$36,INFORMACION!$F2587=REFERENCIAS!$C$24),16,IF(INFORMACION!$T2587='REFERENCIAS RIESGO'!$C$36,13,IF(INFORMACION!$F2587=REFERENCIAS!$C$24,10,7))),0)+VLOOKUP(T2587,REFERENCIAS!$C:$D,2,0)*VLOOKUP($T$2,PONDERADORES!A:P,IF(AND(INFORMACION!$T2587='REFERENCIAS RIESGO'!$C$36,INFORMACION!$F2587=REFERENCIAS!$C$24),16,IF(INFORMACION!$T2587='REFERENCIAS RIESGO'!$C$36,13,IF(INFORMACION!$F2587=REFERENCIAS!$C$24,10,7))),0)+VLOOKUP(IF(J2587&lt;=0.2,0.2,IF(AND(J2587&gt;0.2,J2587&lt;=0.4),0.4,IF(AND(J2587&gt;0.4,J2587&lt;=0.6),0.6,IF(AND(J2587&gt;0.6,J2587&lt;=0.8),0.8,IF(AND(J2587&gt;0.8,J2587&lt;=1),1))))),REFERENCIAS!$C:$D,2,0)*VLOOKUP($J$2,PONDERADORES!A:P,IF(AND(INFORMACION!$T2587='REFERENCIAS RIESGO'!$C$36,INFORMACION!$F2587=REFERENCIAS!$C$24),16,IF(INFORMACION!$T2587='REFERENCIAS RIESGO'!$C$36,13,IF(INFORMACION!$F2587=REFERENCIAS!$C$24,10,7))),0)</f>
        <v>#REF!</v>
      </c>
      <c r="Y2587" s="68">
        <f>+VLOOKUP(M2587,REFERENCIAS!$C:$D,2,0)*VLOOKUP($M$2,PONDERADORES!$A$7:$G$9,7,0)+VLOOKUP(N2587,REFERENCIAS!$C:$D,2,0)*VLOOKUP($N$2,PONDERADORES!$A$7:$G$9,7,0)+VLOOKUP(O2587,REFERENCIAS!$C:$D,2,0)*VLOOKUP($O$2,PONDERADORES!$A$7:$G$9,7,0)</f>
        <v>0.2</v>
      </c>
      <c r="Z2587" s="2">
        <f>+VLOOKUP(IF(R2587&lt;0.1,0,IF(AND(R2587&gt;=0.1,R2587&lt;0.2),0.1,IF(AND(R2587&gt;=0.2,R2587&lt;0.3),0.2,IF(R2587&gt;0.3,0.3,)))),REFERENCIAS!$C:$D,2,0)*VLOOKUP($R$2,PONDERADORES!$A$11:$G$11,7,0)</f>
        <v>15</v>
      </c>
      <c r="AA2587" s="92"/>
      <c r="AB2587" s="95" t="e">
        <f t="shared" ca="1" si="159"/>
        <v>#REF!</v>
      </c>
      <c r="AC2587" s="23" t="e">
        <f ca="1">IF(AB2587&gt;REFERENCIAS!$C$62,REFERENCIAS!$B$62,IF(AND(AB2587&gt;=REFERENCIAS!$C$63,AB2587&lt;REFERENCIAS!$D$63),REFERENCIAS!$B$63,IF(AND(AB2587&gt;REFERENCIAS!$C$64,AB2587&lt;=REFERENCIAS!$D$64),REFERENCIAS!$B$64,IF(AND(AB2587&gt;=REFERENCIAS!$C$65,AB2587&lt;REFERENCIAS!$D$65),REFERENCIAS!$B$65, "Revisar"))))</f>
        <v>#REF!</v>
      </c>
      <c r="AD2587" s="94" t="e">
        <f ca="1">VLOOKUP(AC2587,REFERENCIAS!$B$62:$G$65,4,FALSE)</f>
        <v>#REF!</v>
      </c>
    </row>
    <row r="2588" spans="1:30" ht="17.25" x14ac:dyDescent="0.25">
      <c r="A2588" s="74"/>
      <c r="B2588" s="19"/>
      <c r="C2588" s="19"/>
      <c r="D2588" s="50"/>
      <c r="E2588" s="73"/>
      <c r="F2588" s="74"/>
      <c r="G2588" s="9"/>
      <c r="H2588" s="48"/>
      <c r="I2588" s="49">
        <f t="shared" ca="1" si="157"/>
        <v>2022</v>
      </c>
      <c r="J2588" s="22">
        <f t="shared" ca="1" si="156"/>
        <v>1</v>
      </c>
      <c r="K2588" s="19"/>
      <c r="L2588" s="73"/>
      <c r="M2588" s="74"/>
      <c r="N2588" s="19"/>
      <c r="O2588" s="73"/>
      <c r="P2588" s="82">
        <v>1</v>
      </c>
      <c r="Q2588" s="24">
        <v>1</v>
      </c>
      <c r="R2588" s="81">
        <f t="shared" si="158"/>
        <v>1</v>
      </c>
      <c r="S2588" s="87"/>
      <c r="T2588" s="19"/>
      <c r="U2588" s="25"/>
      <c r="V2588" s="25"/>
      <c r="W2588" s="81"/>
      <c r="X2588" s="91" t="e">
        <f ca="1">+VLOOKUP(#REF!,REFERENCIAS!$C:$D,2,0)*VLOOKUP(#REF!,PONDERADORES!A:P,IF(AND(INFORMACION!$T2588='REFERENCIAS RIESGO'!$C$36,INFORMACION!$F2588=REFERENCIAS!$C$24),16,IF(INFORMACION!$T2588='REFERENCIAS RIESGO'!$C$36,13,IF(INFORMACION!$F2588=REFERENCIAS!$C$24,10,7))),0)+VLOOKUP(K2588,REFERENCIAS!$C:$D,2,0)*VLOOKUP($K$2,PONDERADORES!A:P,IF(AND(INFORMACION!$T2588='REFERENCIAS RIESGO'!$C$36,INFORMACION!$F2588=REFERENCIAS!$C$24),16,IF(INFORMACION!$T2588='REFERENCIAS RIESGO'!$C$36,13,IF(INFORMACION!$F2588=REFERENCIAS!$C$24,10,7))),0)+VLOOKUP(L2588,REFERENCIAS!$C:$D,2,0)*VLOOKUP($L$2,PONDERADORES!A:P,IF(AND(INFORMACION!$T2588='REFERENCIAS RIESGO'!$C$36,INFORMACION!$F2588=REFERENCIAS!$C$24),16,IF(INFORMACION!$T2588='REFERENCIAS RIESGO'!$C$36,13,IF(INFORMACION!$F2588=REFERENCIAS!$C$24,10,7))),0)+VLOOKUP(F2588,REFERENCIAS!$C:$D,2,0)*VLOOKUP($F$2,PONDERADORES!A:P,IF(AND(INFORMACION!$T2588='REFERENCIAS RIESGO'!$C$36,INFORMACION!$F2588=REFERENCIAS!$C$24),16,IF(INFORMACION!$T2588='REFERENCIAS RIESGO'!$C$36,13,IF(INFORMACION!$F2588=REFERENCIAS!$C$24,10,7))),0)+VLOOKUP(T2588,REFERENCIAS!$C:$D,2,0)*VLOOKUP($T$2,PONDERADORES!A:P,IF(AND(INFORMACION!$T2588='REFERENCIAS RIESGO'!$C$36,INFORMACION!$F2588=REFERENCIAS!$C$24),16,IF(INFORMACION!$T2588='REFERENCIAS RIESGO'!$C$36,13,IF(INFORMACION!$F2588=REFERENCIAS!$C$24,10,7))),0)+VLOOKUP(IF(J2588&lt;=0.2,0.2,IF(AND(J2588&gt;0.2,J2588&lt;=0.4),0.4,IF(AND(J2588&gt;0.4,J2588&lt;=0.6),0.6,IF(AND(J2588&gt;0.6,J2588&lt;=0.8),0.8,IF(AND(J2588&gt;0.8,J2588&lt;=1),1))))),REFERENCIAS!$C:$D,2,0)*VLOOKUP($J$2,PONDERADORES!A:P,IF(AND(INFORMACION!$T2588='REFERENCIAS RIESGO'!$C$36,INFORMACION!$F2588=REFERENCIAS!$C$24),16,IF(INFORMACION!$T2588='REFERENCIAS RIESGO'!$C$36,13,IF(INFORMACION!$F2588=REFERENCIAS!$C$24,10,7))),0)</f>
        <v>#REF!</v>
      </c>
      <c r="Y2588" s="68">
        <f>+VLOOKUP(M2588,REFERENCIAS!$C:$D,2,0)*VLOOKUP($M$2,PONDERADORES!$A$7:$G$9,7,0)+VLOOKUP(N2588,REFERENCIAS!$C:$D,2,0)*VLOOKUP($N$2,PONDERADORES!$A$7:$G$9,7,0)+VLOOKUP(O2588,REFERENCIAS!$C:$D,2,0)*VLOOKUP($O$2,PONDERADORES!$A$7:$G$9,7,0)</f>
        <v>0.2</v>
      </c>
      <c r="Z2588" s="2">
        <f>+VLOOKUP(IF(R2588&lt;0.1,0,IF(AND(R2588&gt;=0.1,R2588&lt;0.2),0.1,IF(AND(R2588&gt;=0.2,R2588&lt;0.3),0.2,IF(R2588&gt;0.3,0.3,)))),REFERENCIAS!$C:$D,2,0)*VLOOKUP($R$2,PONDERADORES!$A$11:$G$11,7,0)</f>
        <v>15</v>
      </c>
      <c r="AA2588" s="92"/>
      <c r="AB2588" s="95" t="e">
        <f t="shared" ca="1" si="159"/>
        <v>#REF!</v>
      </c>
      <c r="AC2588" s="23" t="e">
        <f ca="1">IF(AB2588&gt;REFERENCIAS!$C$62,REFERENCIAS!$B$62,IF(AND(AB2588&gt;=REFERENCIAS!$C$63,AB2588&lt;REFERENCIAS!$D$63),REFERENCIAS!$B$63,IF(AND(AB2588&gt;REFERENCIAS!$C$64,AB2588&lt;=REFERENCIAS!$D$64),REFERENCIAS!$B$64,IF(AND(AB2588&gt;=REFERENCIAS!$C$65,AB2588&lt;REFERENCIAS!$D$65),REFERENCIAS!$B$65, "Revisar"))))</f>
        <v>#REF!</v>
      </c>
      <c r="AD2588" s="94" t="e">
        <f ca="1">VLOOKUP(AC2588,REFERENCIAS!$B$62:$G$65,4,FALSE)</f>
        <v>#REF!</v>
      </c>
    </row>
    <row r="2589" spans="1:30" ht="17.25" x14ac:dyDescent="0.25">
      <c r="A2589" s="74"/>
      <c r="B2589" s="19"/>
      <c r="C2589" s="19"/>
      <c r="D2589" s="50"/>
      <c r="E2589" s="73"/>
      <c r="F2589" s="74"/>
      <c r="G2589" s="9"/>
      <c r="H2589" s="48"/>
      <c r="I2589" s="49">
        <f t="shared" ca="1" si="157"/>
        <v>2022</v>
      </c>
      <c r="J2589" s="22">
        <f t="shared" ca="1" si="156"/>
        <v>1</v>
      </c>
      <c r="K2589" s="19"/>
      <c r="L2589" s="73"/>
      <c r="M2589" s="74"/>
      <c r="N2589" s="19"/>
      <c r="O2589" s="73"/>
      <c r="P2589" s="82">
        <v>1</v>
      </c>
      <c r="Q2589" s="24">
        <v>1</v>
      </c>
      <c r="R2589" s="81">
        <f t="shared" si="158"/>
        <v>1</v>
      </c>
      <c r="S2589" s="87"/>
      <c r="T2589" s="19"/>
      <c r="U2589" s="25"/>
      <c r="V2589" s="25"/>
      <c r="W2589" s="81"/>
      <c r="X2589" s="91" t="e">
        <f ca="1">+VLOOKUP(#REF!,REFERENCIAS!$C:$D,2,0)*VLOOKUP(#REF!,PONDERADORES!A:P,IF(AND(INFORMACION!$T2589='REFERENCIAS RIESGO'!$C$36,INFORMACION!$F2589=REFERENCIAS!$C$24),16,IF(INFORMACION!$T2589='REFERENCIAS RIESGO'!$C$36,13,IF(INFORMACION!$F2589=REFERENCIAS!$C$24,10,7))),0)+VLOOKUP(K2589,REFERENCIAS!$C:$D,2,0)*VLOOKUP($K$2,PONDERADORES!A:P,IF(AND(INFORMACION!$T2589='REFERENCIAS RIESGO'!$C$36,INFORMACION!$F2589=REFERENCIAS!$C$24),16,IF(INFORMACION!$T2589='REFERENCIAS RIESGO'!$C$36,13,IF(INFORMACION!$F2589=REFERENCIAS!$C$24,10,7))),0)+VLOOKUP(L2589,REFERENCIAS!$C:$D,2,0)*VLOOKUP($L$2,PONDERADORES!A:P,IF(AND(INFORMACION!$T2589='REFERENCIAS RIESGO'!$C$36,INFORMACION!$F2589=REFERENCIAS!$C$24),16,IF(INFORMACION!$T2589='REFERENCIAS RIESGO'!$C$36,13,IF(INFORMACION!$F2589=REFERENCIAS!$C$24,10,7))),0)+VLOOKUP(F2589,REFERENCIAS!$C:$D,2,0)*VLOOKUP($F$2,PONDERADORES!A:P,IF(AND(INFORMACION!$T2589='REFERENCIAS RIESGO'!$C$36,INFORMACION!$F2589=REFERENCIAS!$C$24),16,IF(INFORMACION!$T2589='REFERENCIAS RIESGO'!$C$36,13,IF(INFORMACION!$F2589=REFERENCIAS!$C$24,10,7))),0)+VLOOKUP(T2589,REFERENCIAS!$C:$D,2,0)*VLOOKUP($T$2,PONDERADORES!A:P,IF(AND(INFORMACION!$T2589='REFERENCIAS RIESGO'!$C$36,INFORMACION!$F2589=REFERENCIAS!$C$24),16,IF(INFORMACION!$T2589='REFERENCIAS RIESGO'!$C$36,13,IF(INFORMACION!$F2589=REFERENCIAS!$C$24,10,7))),0)+VLOOKUP(IF(J2589&lt;=0.2,0.2,IF(AND(J2589&gt;0.2,J2589&lt;=0.4),0.4,IF(AND(J2589&gt;0.4,J2589&lt;=0.6),0.6,IF(AND(J2589&gt;0.6,J2589&lt;=0.8),0.8,IF(AND(J2589&gt;0.8,J2589&lt;=1),1))))),REFERENCIAS!$C:$D,2,0)*VLOOKUP($J$2,PONDERADORES!A:P,IF(AND(INFORMACION!$T2589='REFERENCIAS RIESGO'!$C$36,INFORMACION!$F2589=REFERENCIAS!$C$24),16,IF(INFORMACION!$T2589='REFERENCIAS RIESGO'!$C$36,13,IF(INFORMACION!$F2589=REFERENCIAS!$C$24,10,7))),0)</f>
        <v>#REF!</v>
      </c>
      <c r="Y2589" s="68">
        <f>+VLOOKUP(M2589,REFERENCIAS!$C:$D,2,0)*VLOOKUP($M$2,PONDERADORES!$A$7:$G$9,7,0)+VLOOKUP(N2589,REFERENCIAS!$C:$D,2,0)*VLOOKUP($N$2,PONDERADORES!$A$7:$G$9,7,0)+VLOOKUP(O2589,REFERENCIAS!$C:$D,2,0)*VLOOKUP($O$2,PONDERADORES!$A$7:$G$9,7,0)</f>
        <v>0.2</v>
      </c>
      <c r="Z2589" s="2">
        <f>+VLOOKUP(IF(R2589&lt;0.1,0,IF(AND(R2589&gt;=0.1,R2589&lt;0.2),0.1,IF(AND(R2589&gt;=0.2,R2589&lt;0.3),0.2,IF(R2589&gt;0.3,0.3,)))),REFERENCIAS!$C:$D,2,0)*VLOOKUP($R$2,PONDERADORES!$A$11:$G$11,7,0)</f>
        <v>15</v>
      </c>
      <c r="AA2589" s="92"/>
      <c r="AB2589" s="95" t="e">
        <f t="shared" ca="1" si="159"/>
        <v>#REF!</v>
      </c>
      <c r="AC2589" s="23" t="e">
        <f ca="1">IF(AB2589&gt;REFERENCIAS!$C$62,REFERENCIAS!$B$62,IF(AND(AB2589&gt;=REFERENCIAS!$C$63,AB2589&lt;REFERENCIAS!$D$63),REFERENCIAS!$B$63,IF(AND(AB2589&gt;REFERENCIAS!$C$64,AB2589&lt;=REFERENCIAS!$D$64),REFERENCIAS!$B$64,IF(AND(AB2589&gt;=REFERENCIAS!$C$65,AB2589&lt;REFERENCIAS!$D$65),REFERENCIAS!$B$65, "Revisar"))))</f>
        <v>#REF!</v>
      </c>
      <c r="AD2589" s="94" t="e">
        <f ca="1">VLOOKUP(AC2589,REFERENCIAS!$B$62:$G$65,4,FALSE)</f>
        <v>#REF!</v>
      </c>
    </row>
    <row r="2590" spans="1:30" ht="17.25" x14ac:dyDescent="0.25">
      <c r="A2590" s="74"/>
      <c r="B2590" s="19"/>
      <c r="C2590" s="19"/>
      <c r="D2590" s="50"/>
      <c r="E2590" s="73"/>
      <c r="F2590" s="74"/>
      <c r="G2590" s="9"/>
      <c r="H2590" s="48"/>
      <c r="I2590" s="49">
        <f t="shared" ca="1" si="157"/>
        <v>2022</v>
      </c>
      <c r="J2590" s="22">
        <f t="shared" ca="1" si="156"/>
        <v>1</v>
      </c>
      <c r="K2590" s="19"/>
      <c r="L2590" s="73"/>
      <c r="M2590" s="74"/>
      <c r="N2590" s="19"/>
      <c r="O2590" s="73"/>
      <c r="P2590" s="82">
        <v>1</v>
      </c>
      <c r="Q2590" s="24">
        <v>1</v>
      </c>
      <c r="R2590" s="81">
        <f t="shared" si="158"/>
        <v>1</v>
      </c>
      <c r="S2590" s="87"/>
      <c r="T2590" s="19"/>
      <c r="U2590" s="25"/>
      <c r="V2590" s="25"/>
      <c r="W2590" s="81"/>
      <c r="X2590" s="91" t="e">
        <f ca="1">+VLOOKUP(#REF!,REFERENCIAS!$C:$D,2,0)*VLOOKUP(#REF!,PONDERADORES!A:P,IF(AND(INFORMACION!$T2590='REFERENCIAS RIESGO'!$C$36,INFORMACION!$F2590=REFERENCIAS!$C$24),16,IF(INFORMACION!$T2590='REFERENCIAS RIESGO'!$C$36,13,IF(INFORMACION!$F2590=REFERENCIAS!$C$24,10,7))),0)+VLOOKUP(K2590,REFERENCIAS!$C:$D,2,0)*VLOOKUP($K$2,PONDERADORES!A:P,IF(AND(INFORMACION!$T2590='REFERENCIAS RIESGO'!$C$36,INFORMACION!$F2590=REFERENCIAS!$C$24),16,IF(INFORMACION!$T2590='REFERENCIAS RIESGO'!$C$36,13,IF(INFORMACION!$F2590=REFERENCIAS!$C$24,10,7))),0)+VLOOKUP(L2590,REFERENCIAS!$C:$D,2,0)*VLOOKUP($L$2,PONDERADORES!A:P,IF(AND(INFORMACION!$T2590='REFERENCIAS RIESGO'!$C$36,INFORMACION!$F2590=REFERENCIAS!$C$24),16,IF(INFORMACION!$T2590='REFERENCIAS RIESGO'!$C$36,13,IF(INFORMACION!$F2590=REFERENCIAS!$C$24,10,7))),0)+VLOOKUP(F2590,REFERENCIAS!$C:$D,2,0)*VLOOKUP($F$2,PONDERADORES!A:P,IF(AND(INFORMACION!$T2590='REFERENCIAS RIESGO'!$C$36,INFORMACION!$F2590=REFERENCIAS!$C$24),16,IF(INFORMACION!$T2590='REFERENCIAS RIESGO'!$C$36,13,IF(INFORMACION!$F2590=REFERENCIAS!$C$24,10,7))),0)+VLOOKUP(T2590,REFERENCIAS!$C:$D,2,0)*VLOOKUP($T$2,PONDERADORES!A:P,IF(AND(INFORMACION!$T2590='REFERENCIAS RIESGO'!$C$36,INFORMACION!$F2590=REFERENCIAS!$C$24),16,IF(INFORMACION!$T2590='REFERENCIAS RIESGO'!$C$36,13,IF(INFORMACION!$F2590=REFERENCIAS!$C$24,10,7))),0)+VLOOKUP(IF(J2590&lt;=0.2,0.2,IF(AND(J2590&gt;0.2,J2590&lt;=0.4),0.4,IF(AND(J2590&gt;0.4,J2590&lt;=0.6),0.6,IF(AND(J2590&gt;0.6,J2590&lt;=0.8),0.8,IF(AND(J2590&gt;0.8,J2590&lt;=1),1))))),REFERENCIAS!$C:$D,2,0)*VLOOKUP($J$2,PONDERADORES!A:P,IF(AND(INFORMACION!$T2590='REFERENCIAS RIESGO'!$C$36,INFORMACION!$F2590=REFERENCIAS!$C$24),16,IF(INFORMACION!$T2590='REFERENCIAS RIESGO'!$C$36,13,IF(INFORMACION!$F2590=REFERENCIAS!$C$24,10,7))),0)</f>
        <v>#REF!</v>
      </c>
      <c r="Y2590" s="68">
        <f>+VLOOKUP(M2590,REFERENCIAS!$C:$D,2,0)*VLOOKUP($M$2,PONDERADORES!$A$7:$G$9,7,0)+VLOOKUP(N2590,REFERENCIAS!$C:$D,2,0)*VLOOKUP($N$2,PONDERADORES!$A$7:$G$9,7,0)+VLOOKUP(O2590,REFERENCIAS!$C:$D,2,0)*VLOOKUP($O$2,PONDERADORES!$A$7:$G$9,7,0)</f>
        <v>0.2</v>
      </c>
      <c r="Z2590" s="2">
        <f>+VLOOKUP(IF(R2590&lt;0.1,0,IF(AND(R2590&gt;=0.1,R2590&lt;0.2),0.1,IF(AND(R2590&gt;=0.2,R2590&lt;0.3),0.2,IF(R2590&gt;0.3,0.3,)))),REFERENCIAS!$C:$D,2,0)*VLOOKUP($R$2,PONDERADORES!$A$11:$G$11,7,0)</f>
        <v>15</v>
      </c>
      <c r="AA2590" s="92"/>
      <c r="AB2590" s="95" t="e">
        <f t="shared" ca="1" si="159"/>
        <v>#REF!</v>
      </c>
      <c r="AC2590" s="23" t="e">
        <f ca="1">IF(AB2590&gt;REFERENCIAS!$C$62,REFERENCIAS!$B$62,IF(AND(AB2590&gt;=REFERENCIAS!$C$63,AB2590&lt;REFERENCIAS!$D$63),REFERENCIAS!$B$63,IF(AND(AB2590&gt;REFERENCIAS!$C$64,AB2590&lt;=REFERENCIAS!$D$64),REFERENCIAS!$B$64,IF(AND(AB2590&gt;=REFERENCIAS!$C$65,AB2590&lt;REFERENCIAS!$D$65),REFERENCIAS!$B$65, "Revisar"))))</f>
        <v>#REF!</v>
      </c>
      <c r="AD2590" s="94" t="e">
        <f ca="1">VLOOKUP(AC2590,REFERENCIAS!$B$62:$G$65,4,FALSE)</f>
        <v>#REF!</v>
      </c>
    </row>
    <row r="2591" spans="1:30" ht="17.25" x14ac:dyDescent="0.25">
      <c r="A2591" s="74"/>
      <c r="B2591" s="19"/>
      <c r="C2591" s="19"/>
      <c r="D2591" s="50"/>
      <c r="E2591" s="73"/>
      <c r="F2591" s="74"/>
      <c r="G2591" s="9"/>
      <c r="H2591" s="48"/>
      <c r="I2591" s="49">
        <f t="shared" ca="1" si="157"/>
        <v>2022</v>
      </c>
      <c r="J2591" s="22">
        <f t="shared" ca="1" si="156"/>
        <v>1</v>
      </c>
      <c r="K2591" s="19"/>
      <c r="L2591" s="73"/>
      <c r="M2591" s="74"/>
      <c r="N2591" s="19"/>
      <c r="O2591" s="73"/>
      <c r="P2591" s="82">
        <v>1</v>
      </c>
      <c r="Q2591" s="24">
        <v>1</v>
      </c>
      <c r="R2591" s="81">
        <f t="shared" si="158"/>
        <v>1</v>
      </c>
      <c r="S2591" s="87"/>
      <c r="T2591" s="19"/>
      <c r="U2591" s="25"/>
      <c r="V2591" s="25"/>
      <c r="W2591" s="81"/>
      <c r="X2591" s="91" t="e">
        <f ca="1">+VLOOKUP(#REF!,REFERENCIAS!$C:$D,2,0)*VLOOKUP(#REF!,PONDERADORES!A:P,IF(AND(INFORMACION!$T2591='REFERENCIAS RIESGO'!$C$36,INFORMACION!$F2591=REFERENCIAS!$C$24),16,IF(INFORMACION!$T2591='REFERENCIAS RIESGO'!$C$36,13,IF(INFORMACION!$F2591=REFERENCIAS!$C$24,10,7))),0)+VLOOKUP(K2591,REFERENCIAS!$C:$D,2,0)*VLOOKUP($K$2,PONDERADORES!A:P,IF(AND(INFORMACION!$T2591='REFERENCIAS RIESGO'!$C$36,INFORMACION!$F2591=REFERENCIAS!$C$24),16,IF(INFORMACION!$T2591='REFERENCIAS RIESGO'!$C$36,13,IF(INFORMACION!$F2591=REFERENCIAS!$C$24,10,7))),0)+VLOOKUP(L2591,REFERENCIAS!$C:$D,2,0)*VLOOKUP($L$2,PONDERADORES!A:P,IF(AND(INFORMACION!$T2591='REFERENCIAS RIESGO'!$C$36,INFORMACION!$F2591=REFERENCIAS!$C$24),16,IF(INFORMACION!$T2591='REFERENCIAS RIESGO'!$C$36,13,IF(INFORMACION!$F2591=REFERENCIAS!$C$24,10,7))),0)+VLOOKUP(F2591,REFERENCIAS!$C:$D,2,0)*VLOOKUP($F$2,PONDERADORES!A:P,IF(AND(INFORMACION!$T2591='REFERENCIAS RIESGO'!$C$36,INFORMACION!$F2591=REFERENCIAS!$C$24),16,IF(INFORMACION!$T2591='REFERENCIAS RIESGO'!$C$36,13,IF(INFORMACION!$F2591=REFERENCIAS!$C$24,10,7))),0)+VLOOKUP(T2591,REFERENCIAS!$C:$D,2,0)*VLOOKUP($T$2,PONDERADORES!A:P,IF(AND(INFORMACION!$T2591='REFERENCIAS RIESGO'!$C$36,INFORMACION!$F2591=REFERENCIAS!$C$24),16,IF(INFORMACION!$T2591='REFERENCIAS RIESGO'!$C$36,13,IF(INFORMACION!$F2591=REFERENCIAS!$C$24,10,7))),0)+VLOOKUP(IF(J2591&lt;=0.2,0.2,IF(AND(J2591&gt;0.2,J2591&lt;=0.4),0.4,IF(AND(J2591&gt;0.4,J2591&lt;=0.6),0.6,IF(AND(J2591&gt;0.6,J2591&lt;=0.8),0.8,IF(AND(J2591&gt;0.8,J2591&lt;=1),1))))),REFERENCIAS!$C:$D,2,0)*VLOOKUP($J$2,PONDERADORES!A:P,IF(AND(INFORMACION!$T2591='REFERENCIAS RIESGO'!$C$36,INFORMACION!$F2591=REFERENCIAS!$C$24),16,IF(INFORMACION!$T2591='REFERENCIAS RIESGO'!$C$36,13,IF(INFORMACION!$F2591=REFERENCIAS!$C$24,10,7))),0)</f>
        <v>#REF!</v>
      </c>
      <c r="Y2591" s="68">
        <f>+VLOOKUP(M2591,REFERENCIAS!$C:$D,2,0)*VLOOKUP($M$2,PONDERADORES!$A$7:$G$9,7,0)+VLOOKUP(N2591,REFERENCIAS!$C:$D,2,0)*VLOOKUP($N$2,PONDERADORES!$A$7:$G$9,7,0)+VLOOKUP(O2591,REFERENCIAS!$C:$D,2,0)*VLOOKUP($O$2,PONDERADORES!$A$7:$G$9,7,0)</f>
        <v>0.2</v>
      </c>
      <c r="Z2591" s="2">
        <f>+VLOOKUP(IF(R2591&lt;0.1,0,IF(AND(R2591&gt;=0.1,R2591&lt;0.2),0.1,IF(AND(R2591&gt;=0.2,R2591&lt;0.3),0.2,IF(R2591&gt;0.3,0.3,)))),REFERENCIAS!$C:$D,2,0)*VLOOKUP($R$2,PONDERADORES!$A$11:$G$11,7,0)</f>
        <v>15</v>
      </c>
      <c r="AA2591" s="92"/>
      <c r="AB2591" s="95" t="e">
        <f t="shared" ca="1" si="159"/>
        <v>#REF!</v>
      </c>
      <c r="AC2591" s="23" t="e">
        <f ca="1">IF(AB2591&gt;REFERENCIAS!$C$62,REFERENCIAS!$B$62,IF(AND(AB2591&gt;=REFERENCIAS!$C$63,AB2591&lt;REFERENCIAS!$D$63),REFERENCIAS!$B$63,IF(AND(AB2591&gt;REFERENCIAS!$C$64,AB2591&lt;=REFERENCIAS!$D$64),REFERENCIAS!$B$64,IF(AND(AB2591&gt;=REFERENCIAS!$C$65,AB2591&lt;REFERENCIAS!$D$65),REFERENCIAS!$B$65, "Revisar"))))</f>
        <v>#REF!</v>
      </c>
      <c r="AD2591" s="94" t="e">
        <f ca="1">VLOOKUP(AC2591,REFERENCIAS!$B$62:$G$65,4,FALSE)</f>
        <v>#REF!</v>
      </c>
    </row>
    <row r="2592" spans="1:30" ht="17.25" x14ac:dyDescent="0.25">
      <c r="A2592" s="74"/>
      <c r="B2592" s="19"/>
      <c r="C2592" s="19"/>
      <c r="D2592" s="50"/>
      <c r="E2592" s="73"/>
      <c r="F2592" s="74"/>
      <c r="G2592" s="9"/>
      <c r="H2592" s="48"/>
      <c r="I2592" s="49">
        <f t="shared" ca="1" si="157"/>
        <v>2022</v>
      </c>
      <c r="J2592" s="22">
        <f t="shared" ca="1" si="156"/>
        <v>1</v>
      </c>
      <c r="K2592" s="19"/>
      <c r="L2592" s="73"/>
      <c r="M2592" s="74"/>
      <c r="N2592" s="19"/>
      <c r="O2592" s="73"/>
      <c r="P2592" s="82">
        <v>1</v>
      </c>
      <c r="Q2592" s="24">
        <v>1</v>
      </c>
      <c r="R2592" s="81">
        <f t="shared" si="158"/>
        <v>1</v>
      </c>
      <c r="S2592" s="87"/>
      <c r="T2592" s="19"/>
      <c r="U2592" s="25"/>
      <c r="V2592" s="25"/>
      <c r="W2592" s="81"/>
      <c r="X2592" s="91" t="e">
        <f ca="1">+VLOOKUP(#REF!,REFERENCIAS!$C:$D,2,0)*VLOOKUP(#REF!,PONDERADORES!A:P,IF(AND(INFORMACION!$T2592='REFERENCIAS RIESGO'!$C$36,INFORMACION!$F2592=REFERENCIAS!$C$24),16,IF(INFORMACION!$T2592='REFERENCIAS RIESGO'!$C$36,13,IF(INFORMACION!$F2592=REFERENCIAS!$C$24,10,7))),0)+VLOOKUP(K2592,REFERENCIAS!$C:$D,2,0)*VLOOKUP($K$2,PONDERADORES!A:P,IF(AND(INFORMACION!$T2592='REFERENCIAS RIESGO'!$C$36,INFORMACION!$F2592=REFERENCIAS!$C$24),16,IF(INFORMACION!$T2592='REFERENCIAS RIESGO'!$C$36,13,IF(INFORMACION!$F2592=REFERENCIAS!$C$24,10,7))),0)+VLOOKUP(L2592,REFERENCIAS!$C:$D,2,0)*VLOOKUP($L$2,PONDERADORES!A:P,IF(AND(INFORMACION!$T2592='REFERENCIAS RIESGO'!$C$36,INFORMACION!$F2592=REFERENCIAS!$C$24),16,IF(INFORMACION!$T2592='REFERENCIAS RIESGO'!$C$36,13,IF(INFORMACION!$F2592=REFERENCIAS!$C$24,10,7))),0)+VLOOKUP(F2592,REFERENCIAS!$C:$D,2,0)*VLOOKUP($F$2,PONDERADORES!A:P,IF(AND(INFORMACION!$T2592='REFERENCIAS RIESGO'!$C$36,INFORMACION!$F2592=REFERENCIAS!$C$24),16,IF(INFORMACION!$T2592='REFERENCIAS RIESGO'!$C$36,13,IF(INFORMACION!$F2592=REFERENCIAS!$C$24,10,7))),0)+VLOOKUP(T2592,REFERENCIAS!$C:$D,2,0)*VLOOKUP($T$2,PONDERADORES!A:P,IF(AND(INFORMACION!$T2592='REFERENCIAS RIESGO'!$C$36,INFORMACION!$F2592=REFERENCIAS!$C$24),16,IF(INFORMACION!$T2592='REFERENCIAS RIESGO'!$C$36,13,IF(INFORMACION!$F2592=REFERENCIAS!$C$24,10,7))),0)+VLOOKUP(IF(J2592&lt;=0.2,0.2,IF(AND(J2592&gt;0.2,J2592&lt;=0.4),0.4,IF(AND(J2592&gt;0.4,J2592&lt;=0.6),0.6,IF(AND(J2592&gt;0.6,J2592&lt;=0.8),0.8,IF(AND(J2592&gt;0.8,J2592&lt;=1),1))))),REFERENCIAS!$C:$D,2,0)*VLOOKUP($J$2,PONDERADORES!A:P,IF(AND(INFORMACION!$T2592='REFERENCIAS RIESGO'!$C$36,INFORMACION!$F2592=REFERENCIAS!$C$24),16,IF(INFORMACION!$T2592='REFERENCIAS RIESGO'!$C$36,13,IF(INFORMACION!$F2592=REFERENCIAS!$C$24,10,7))),0)</f>
        <v>#REF!</v>
      </c>
      <c r="Y2592" s="68">
        <f>+VLOOKUP(M2592,REFERENCIAS!$C:$D,2,0)*VLOOKUP($M$2,PONDERADORES!$A$7:$G$9,7,0)+VLOOKUP(N2592,REFERENCIAS!$C:$D,2,0)*VLOOKUP($N$2,PONDERADORES!$A$7:$G$9,7,0)+VLOOKUP(O2592,REFERENCIAS!$C:$D,2,0)*VLOOKUP($O$2,PONDERADORES!$A$7:$G$9,7,0)</f>
        <v>0.2</v>
      </c>
      <c r="Z2592" s="2">
        <f>+VLOOKUP(IF(R2592&lt;0.1,0,IF(AND(R2592&gt;=0.1,R2592&lt;0.2),0.1,IF(AND(R2592&gt;=0.2,R2592&lt;0.3),0.2,IF(R2592&gt;0.3,0.3,)))),REFERENCIAS!$C:$D,2,0)*VLOOKUP($R$2,PONDERADORES!$A$11:$G$11,7,0)</f>
        <v>15</v>
      </c>
      <c r="AA2592" s="92"/>
      <c r="AB2592" s="95" t="e">
        <f t="shared" ca="1" si="159"/>
        <v>#REF!</v>
      </c>
      <c r="AC2592" s="23" t="e">
        <f ca="1">IF(AB2592&gt;REFERENCIAS!$C$62,REFERENCIAS!$B$62,IF(AND(AB2592&gt;=REFERENCIAS!$C$63,AB2592&lt;REFERENCIAS!$D$63),REFERENCIAS!$B$63,IF(AND(AB2592&gt;REFERENCIAS!$C$64,AB2592&lt;=REFERENCIAS!$D$64),REFERENCIAS!$B$64,IF(AND(AB2592&gt;=REFERENCIAS!$C$65,AB2592&lt;REFERENCIAS!$D$65),REFERENCIAS!$B$65, "Revisar"))))</f>
        <v>#REF!</v>
      </c>
      <c r="AD2592" s="94" t="e">
        <f ca="1">VLOOKUP(AC2592,REFERENCIAS!$B$62:$G$65,4,FALSE)</f>
        <v>#REF!</v>
      </c>
    </row>
    <row r="2593" spans="1:30" ht="17.25" x14ac:dyDescent="0.25">
      <c r="A2593" s="74"/>
      <c r="B2593" s="19"/>
      <c r="C2593" s="19"/>
      <c r="D2593" s="50"/>
      <c r="E2593" s="73"/>
      <c r="F2593" s="74"/>
      <c r="G2593" s="9"/>
      <c r="H2593" s="48"/>
      <c r="I2593" s="49">
        <f t="shared" ca="1" si="157"/>
        <v>2022</v>
      </c>
      <c r="J2593" s="22">
        <f t="shared" ca="1" si="156"/>
        <v>1</v>
      </c>
      <c r="K2593" s="19"/>
      <c r="L2593" s="73"/>
      <c r="M2593" s="74"/>
      <c r="N2593" s="19"/>
      <c r="O2593" s="73"/>
      <c r="P2593" s="82">
        <v>1</v>
      </c>
      <c r="Q2593" s="24">
        <v>1</v>
      </c>
      <c r="R2593" s="81">
        <f t="shared" si="158"/>
        <v>1</v>
      </c>
      <c r="S2593" s="87"/>
      <c r="T2593" s="19"/>
      <c r="U2593" s="25"/>
      <c r="V2593" s="25"/>
      <c r="W2593" s="81"/>
      <c r="X2593" s="91" t="e">
        <f ca="1">+VLOOKUP(#REF!,REFERENCIAS!$C:$D,2,0)*VLOOKUP(#REF!,PONDERADORES!A:P,IF(AND(INFORMACION!$T2593='REFERENCIAS RIESGO'!$C$36,INFORMACION!$F2593=REFERENCIAS!$C$24),16,IF(INFORMACION!$T2593='REFERENCIAS RIESGO'!$C$36,13,IF(INFORMACION!$F2593=REFERENCIAS!$C$24,10,7))),0)+VLOOKUP(K2593,REFERENCIAS!$C:$D,2,0)*VLOOKUP($K$2,PONDERADORES!A:P,IF(AND(INFORMACION!$T2593='REFERENCIAS RIESGO'!$C$36,INFORMACION!$F2593=REFERENCIAS!$C$24),16,IF(INFORMACION!$T2593='REFERENCIAS RIESGO'!$C$36,13,IF(INFORMACION!$F2593=REFERENCIAS!$C$24,10,7))),0)+VLOOKUP(L2593,REFERENCIAS!$C:$D,2,0)*VLOOKUP($L$2,PONDERADORES!A:P,IF(AND(INFORMACION!$T2593='REFERENCIAS RIESGO'!$C$36,INFORMACION!$F2593=REFERENCIAS!$C$24),16,IF(INFORMACION!$T2593='REFERENCIAS RIESGO'!$C$36,13,IF(INFORMACION!$F2593=REFERENCIAS!$C$24,10,7))),0)+VLOOKUP(F2593,REFERENCIAS!$C:$D,2,0)*VLOOKUP($F$2,PONDERADORES!A:P,IF(AND(INFORMACION!$T2593='REFERENCIAS RIESGO'!$C$36,INFORMACION!$F2593=REFERENCIAS!$C$24),16,IF(INFORMACION!$T2593='REFERENCIAS RIESGO'!$C$36,13,IF(INFORMACION!$F2593=REFERENCIAS!$C$24,10,7))),0)+VLOOKUP(T2593,REFERENCIAS!$C:$D,2,0)*VLOOKUP($T$2,PONDERADORES!A:P,IF(AND(INFORMACION!$T2593='REFERENCIAS RIESGO'!$C$36,INFORMACION!$F2593=REFERENCIAS!$C$24),16,IF(INFORMACION!$T2593='REFERENCIAS RIESGO'!$C$36,13,IF(INFORMACION!$F2593=REFERENCIAS!$C$24,10,7))),0)+VLOOKUP(IF(J2593&lt;=0.2,0.2,IF(AND(J2593&gt;0.2,J2593&lt;=0.4),0.4,IF(AND(J2593&gt;0.4,J2593&lt;=0.6),0.6,IF(AND(J2593&gt;0.6,J2593&lt;=0.8),0.8,IF(AND(J2593&gt;0.8,J2593&lt;=1),1))))),REFERENCIAS!$C:$D,2,0)*VLOOKUP($J$2,PONDERADORES!A:P,IF(AND(INFORMACION!$T2593='REFERENCIAS RIESGO'!$C$36,INFORMACION!$F2593=REFERENCIAS!$C$24),16,IF(INFORMACION!$T2593='REFERENCIAS RIESGO'!$C$36,13,IF(INFORMACION!$F2593=REFERENCIAS!$C$24,10,7))),0)</f>
        <v>#REF!</v>
      </c>
      <c r="Y2593" s="68">
        <f>+VLOOKUP(M2593,REFERENCIAS!$C:$D,2,0)*VLOOKUP($M$2,PONDERADORES!$A$7:$G$9,7,0)+VLOOKUP(N2593,REFERENCIAS!$C:$D,2,0)*VLOOKUP($N$2,PONDERADORES!$A$7:$G$9,7,0)+VLOOKUP(O2593,REFERENCIAS!$C:$D,2,0)*VLOOKUP($O$2,PONDERADORES!$A$7:$G$9,7,0)</f>
        <v>0.2</v>
      </c>
      <c r="Z2593" s="2">
        <f>+VLOOKUP(IF(R2593&lt;0.1,0,IF(AND(R2593&gt;=0.1,R2593&lt;0.2),0.1,IF(AND(R2593&gt;=0.2,R2593&lt;0.3),0.2,IF(R2593&gt;0.3,0.3,)))),REFERENCIAS!$C:$D,2,0)*VLOOKUP($R$2,PONDERADORES!$A$11:$G$11,7,0)</f>
        <v>15</v>
      </c>
      <c r="AA2593" s="92"/>
      <c r="AB2593" s="95" t="e">
        <f t="shared" ca="1" si="159"/>
        <v>#REF!</v>
      </c>
      <c r="AC2593" s="23" t="e">
        <f ca="1">IF(AB2593&gt;REFERENCIAS!$C$62,REFERENCIAS!$B$62,IF(AND(AB2593&gt;=REFERENCIAS!$C$63,AB2593&lt;REFERENCIAS!$D$63),REFERENCIAS!$B$63,IF(AND(AB2593&gt;REFERENCIAS!$C$64,AB2593&lt;=REFERENCIAS!$D$64),REFERENCIAS!$B$64,IF(AND(AB2593&gt;=REFERENCIAS!$C$65,AB2593&lt;REFERENCIAS!$D$65),REFERENCIAS!$B$65, "Revisar"))))</f>
        <v>#REF!</v>
      </c>
      <c r="AD2593" s="94" t="e">
        <f ca="1">VLOOKUP(AC2593,REFERENCIAS!$B$62:$G$65,4,FALSE)</f>
        <v>#REF!</v>
      </c>
    </row>
    <row r="2594" spans="1:30" ht="17.25" x14ac:dyDescent="0.25">
      <c r="A2594" s="74"/>
      <c r="B2594" s="19"/>
      <c r="C2594" s="19"/>
      <c r="D2594" s="50"/>
      <c r="E2594" s="73"/>
      <c r="F2594" s="74"/>
      <c r="G2594" s="9"/>
      <c r="H2594" s="48"/>
      <c r="I2594" s="49">
        <f t="shared" ca="1" si="157"/>
        <v>2022</v>
      </c>
      <c r="J2594" s="22">
        <f t="shared" ca="1" si="156"/>
        <v>1</v>
      </c>
      <c r="K2594" s="19"/>
      <c r="L2594" s="73"/>
      <c r="M2594" s="74"/>
      <c r="N2594" s="19"/>
      <c r="O2594" s="73"/>
      <c r="P2594" s="82">
        <v>1</v>
      </c>
      <c r="Q2594" s="24">
        <v>1</v>
      </c>
      <c r="R2594" s="81">
        <f t="shared" si="158"/>
        <v>1</v>
      </c>
      <c r="S2594" s="87"/>
      <c r="T2594" s="19"/>
      <c r="U2594" s="25"/>
      <c r="V2594" s="25"/>
      <c r="W2594" s="81"/>
      <c r="X2594" s="91" t="e">
        <f ca="1">+VLOOKUP(#REF!,REFERENCIAS!$C:$D,2,0)*VLOOKUP(#REF!,PONDERADORES!A:P,IF(AND(INFORMACION!$T2594='REFERENCIAS RIESGO'!$C$36,INFORMACION!$F2594=REFERENCIAS!$C$24),16,IF(INFORMACION!$T2594='REFERENCIAS RIESGO'!$C$36,13,IF(INFORMACION!$F2594=REFERENCIAS!$C$24,10,7))),0)+VLOOKUP(K2594,REFERENCIAS!$C:$D,2,0)*VLOOKUP($K$2,PONDERADORES!A:P,IF(AND(INFORMACION!$T2594='REFERENCIAS RIESGO'!$C$36,INFORMACION!$F2594=REFERENCIAS!$C$24),16,IF(INFORMACION!$T2594='REFERENCIAS RIESGO'!$C$36,13,IF(INFORMACION!$F2594=REFERENCIAS!$C$24,10,7))),0)+VLOOKUP(L2594,REFERENCIAS!$C:$D,2,0)*VLOOKUP($L$2,PONDERADORES!A:P,IF(AND(INFORMACION!$T2594='REFERENCIAS RIESGO'!$C$36,INFORMACION!$F2594=REFERENCIAS!$C$24),16,IF(INFORMACION!$T2594='REFERENCIAS RIESGO'!$C$36,13,IF(INFORMACION!$F2594=REFERENCIAS!$C$24,10,7))),0)+VLOOKUP(F2594,REFERENCIAS!$C:$D,2,0)*VLOOKUP($F$2,PONDERADORES!A:P,IF(AND(INFORMACION!$T2594='REFERENCIAS RIESGO'!$C$36,INFORMACION!$F2594=REFERENCIAS!$C$24),16,IF(INFORMACION!$T2594='REFERENCIAS RIESGO'!$C$36,13,IF(INFORMACION!$F2594=REFERENCIAS!$C$24,10,7))),0)+VLOOKUP(T2594,REFERENCIAS!$C:$D,2,0)*VLOOKUP($T$2,PONDERADORES!A:P,IF(AND(INFORMACION!$T2594='REFERENCIAS RIESGO'!$C$36,INFORMACION!$F2594=REFERENCIAS!$C$24),16,IF(INFORMACION!$T2594='REFERENCIAS RIESGO'!$C$36,13,IF(INFORMACION!$F2594=REFERENCIAS!$C$24,10,7))),0)+VLOOKUP(IF(J2594&lt;=0.2,0.2,IF(AND(J2594&gt;0.2,J2594&lt;=0.4),0.4,IF(AND(J2594&gt;0.4,J2594&lt;=0.6),0.6,IF(AND(J2594&gt;0.6,J2594&lt;=0.8),0.8,IF(AND(J2594&gt;0.8,J2594&lt;=1),1))))),REFERENCIAS!$C:$D,2,0)*VLOOKUP($J$2,PONDERADORES!A:P,IF(AND(INFORMACION!$T2594='REFERENCIAS RIESGO'!$C$36,INFORMACION!$F2594=REFERENCIAS!$C$24),16,IF(INFORMACION!$T2594='REFERENCIAS RIESGO'!$C$36,13,IF(INFORMACION!$F2594=REFERENCIAS!$C$24,10,7))),0)</f>
        <v>#REF!</v>
      </c>
      <c r="Y2594" s="68">
        <f>+VLOOKUP(M2594,REFERENCIAS!$C:$D,2,0)*VLOOKUP($M$2,PONDERADORES!$A$7:$G$9,7,0)+VLOOKUP(N2594,REFERENCIAS!$C:$D,2,0)*VLOOKUP($N$2,PONDERADORES!$A$7:$G$9,7,0)+VLOOKUP(O2594,REFERENCIAS!$C:$D,2,0)*VLOOKUP($O$2,PONDERADORES!$A$7:$G$9,7,0)</f>
        <v>0.2</v>
      </c>
      <c r="Z2594" s="2">
        <f>+VLOOKUP(IF(R2594&lt;0.1,0,IF(AND(R2594&gt;=0.1,R2594&lt;0.2),0.1,IF(AND(R2594&gt;=0.2,R2594&lt;0.3),0.2,IF(R2594&gt;0.3,0.3,)))),REFERENCIAS!$C:$D,2,0)*VLOOKUP($R$2,PONDERADORES!$A$11:$G$11,7,0)</f>
        <v>15</v>
      </c>
      <c r="AA2594" s="92"/>
      <c r="AB2594" s="95" t="e">
        <f t="shared" ca="1" si="159"/>
        <v>#REF!</v>
      </c>
      <c r="AC2594" s="23" t="e">
        <f ca="1">IF(AB2594&gt;REFERENCIAS!$C$62,REFERENCIAS!$B$62,IF(AND(AB2594&gt;=REFERENCIAS!$C$63,AB2594&lt;REFERENCIAS!$D$63),REFERENCIAS!$B$63,IF(AND(AB2594&gt;REFERENCIAS!$C$64,AB2594&lt;=REFERENCIAS!$D$64),REFERENCIAS!$B$64,IF(AND(AB2594&gt;=REFERENCIAS!$C$65,AB2594&lt;REFERENCIAS!$D$65),REFERENCIAS!$B$65, "Revisar"))))</f>
        <v>#REF!</v>
      </c>
      <c r="AD2594" s="94" t="e">
        <f ca="1">VLOOKUP(AC2594,REFERENCIAS!$B$62:$G$65,4,FALSE)</f>
        <v>#REF!</v>
      </c>
    </row>
    <row r="2595" spans="1:30" ht="17.25" x14ac:dyDescent="0.25">
      <c r="A2595" s="74"/>
      <c r="B2595" s="19"/>
      <c r="C2595" s="19"/>
      <c r="D2595" s="50"/>
      <c r="E2595" s="73"/>
      <c r="F2595" s="74"/>
      <c r="G2595" s="9"/>
      <c r="H2595" s="48"/>
      <c r="I2595" s="49">
        <f t="shared" ca="1" si="157"/>
        <v>2022</v>
      </c>
      <c r="J2595" s="22">
        <f t="shared" ca="1" si="156"/>
        <v>1</v>
      </c>
      <c r="K2595" s="19"/>
      <c r="L2595" s="73"/>
      <c r="M2595" s="74"/>
      <c r="N2595" s="19"/>
      <c r="O2595" s="73"/>
      <c r="P2595" s="82">
        <v>1</v>
      </c>
      <c r="Q2595" s="24">
        <v>1</v>
      </c>
      <c r="R2595" s="81">
        <f t="shared" si="158"/>
        <v>1</v>
      </c>
      <c r="S2595" s="87"/>
      <c r="T2595" s="19"/>
      <c r="U2595" s="25"/>
      <c r="V2595" s="25"/>
      <c r="W2595" s="81"/>
      <c r="X2595" s="91" t="e">
        <f ca="1">+VLOOKUP(#REF!,REFERENCIAS!$C:$D,2,0)*VLOOKUP(#REF!,PONDERADORES!A:P,IF(AND(INFORMACION!$T2595='REFERENCIAS RIESGO'!$C$36,INFORMACION!$F2595=REFERENCIAS!$C$24),16,IF(INFORMACION!$T2595='REFERENCIAS RIESGO'!$C$36,13,IF(INFORMACION!$F2595=REFERENCIAS!$C$24,10,7))),0)+VLOOKUP(K2595,REFERENCIAS!$C:$D,2,0)*VLOOKUP($K$2,PONDERADORES!A:P,IF(AND(INFORMACION!$T2595='REFERENCIAS RIESGO'!$C$36,INFORMACION!$F2595=REFERENCIAS!$C$24),16,IF(INFORMACION!$T2595='REFERENCIAS RIESGO'!$C$36,13,IF(INFORMACION!$F2595=REFERENCIAS!$C$24,10,7))),0)+VLOOKUP(L2595,REFERENCIAS!$C:$D,2,0)*VLOOKUP($L$2,PONDERADORES!A:P,IF(AND(INFORMACION!$T2595='REFERENCIAS RIESGO'!$C$36,INFORMACION!$F2595=REFERENCIAS!$C$24),16,IF(INFORMACION!$T2595='REFERENCIAS RIESGO'!$C$36,13,IF(INFORMACION!$F2595=REFERENCIAS!$C$24,10,7))),0)+VLOOKUP(F2595,REFERENCIAS!$C:$D,2,0)*VLOOKUP($F$2,PONDERADORES!A:P,IF(AND(INFORMACION!$T2595='REFERENCIAS RIESGO'!$C$36,INFORMACION!$F2595=REFERENCIAS!$C$24),16,IF(INFORMACION!$T2595='REFERENCIAS RIESGO'!$C$36,13,IF(INFORMACION!$F2595=REFERENCIAS!$C$24,10,7))),0)+VLOOKUP(T2595,REFERENCIAS!$C:$D,2,0)*VLOOKUP($T$2,PONDERADORES!A:P,IF(AND(INFORMACION!$T2595='REFERENCIAS RIESGO'!$C$36,INFORMACION!$F2595=REFERENCIAS!$C$24),16,IF(INFORMACION!$T2595='REFERENCIAS RIESGO'!$C$36,13,IF(INFORMACION!$F2595=REFERENCIAS!$C$24,10,7))),0)+VLOOKUP(IF(J2595&lt;=0.2,0.2,IF(AND(J2595&gt;0.2,J2595&lt;=0.4),0.4,IF(AND(J2595&gt;0.4,J2595&lt;=0.6),0.6,IF(AND(J2595&gt;0.6,J2595&lt;=0.8),0.8,IF(AND(J2595&gt;0.8,J2595&lt;=1),1))))),REFERENCIAS!$C:$D,2,0)*VLOOKUP($J$2,PONDERADORES!A:P,IF(AND(INFORMACION!$T2595='REFERENCIAS RIESGO'!$C$36,INFORMACION!$F2595=REFERENCIAS!$C$24),16,IF(INFORMACION!$T2595='REFERENCIAS RIESGO'!$C$36,13,IF(INFORMACION!$F2595=REFERENCIAS!$C$24,10,7))),0)</f>
        <v>#REF!</v>
      </c>
      <c r="Y2595" s="68">
        <f>+VLOOKUP(M2595,REFERENCIAS!$C:$D,2,0)*VLOOKUP($M$2,PONDERADORES!$A$7:$G$9,7,0)+VLOOKUP(N2595,REFERENCIAS!$C:$D,2,0)*VLOOKUP($N$2,PONDERADORES!$A$7:$G$9,7,0)+VLOOKUP(O2595,REFERENCIAS!$C:$D,2,0)*VLOOKUP($O$2,PONDERADORES!$A$7:$G$9,7,0)</f>
        <v>0.2</v>
      </c>
      <c r="Z2595" s="2">
        <f>+VLOOKUP(IF(R2595&lt;0.1,0,IF(AND(R2595&gt;=0.1,R2595&lt;0.2),0.1,IF(AND(R2595&gt;=0.2,R2595&lt;0.3),0.2,IF(R2595&gt;0.3,0.3,)))),REFERENCIAS!$C:$D,2,0)*VLOOKUP($R$2,PONDERADORES!$A$11:$G$11,7,0)</f>
        <v>15</v>
      </c>
      <c r="AA2595" s="92"/>
      <c r="AB2595" s="95" t="e">
        <f t="shared" ca="1" si="159"/>
        <v>#REF!</v>
      </c>
      <c r="AC2595" s="23" t="e">
        <f ca="1">IF(AB2595&gt;REFERENCIAS!$C$62,REFERENCIAS!$B$62,IF(AND(AB2595&gt;=REFERENCIAS!$C$63,AB2595&lt;REFERENCIAS!$D$63),REFERENCIAS!$B$63,IF(AND(AB2595&gt;REFERENCIAS!$C$64,AB2595&lt;=REFERENCIAS!$D$64),REFERENCIAS!$B$64,IF(AND(AB2595&gt;=REFERENCIAS!$C$65,AB2595&lt;REFERENCIAS!$D$65),REFERENCIAS!$B$65, "Revisar"))))</f>
        <v>#REF!</v>
      </c>
      <c r="AD2595" s="94" t="e">
        <f ca="1">VLOOKUP(AC2595,REFERENCIAS!$B$62:$G$65,4,FALSE)</f>
        <v>#REF!</v>
      </c>
    </row>
    <row r="2596" spans="1:30" ht="17.25" x14ac:dyDescent="0.25">
      <c r="A2596" s="74"/>
      <c r="B2596" s="19"/>
      <c r="C2596" s="19"/>
      <c r="D2596" s="50"/>
      <c r="E2596" s="73"/>
      <c r="F2596" s="74"/>
      <c r="G2596" s="9"/>
      <c r="H2596" s="48"/>
      <c r="I2596" s="49">
        <f t="shared" ca="1" si="157"/>
        <v>2022</v>
      </c>
      <c r="J2596" s="22">
        <f t="shared" ca="1" si="156"/>
        <v>1</v>
      </c>
      <c r="K2596" s="19"/>
      <c r="L2596" s="73"/>
      <c r="M2596" s="74"/>
      <c r="N2596" s="19"/>
      <c r="O2596" s="73"/>
      <c r="P2596" s="82">
        <v>1</v>
      </c>
      <c r="Q2596" s="24">
        <v>1</v>
      </c>
      <c r="R2596" s="81">
        <f t="shared" si="158"/>
        <v>1</v>
      </c>
      <c r="S2596" s="87"/>
      <c r="T2596" s="19"/>
      <c r="U2596" s="25"/>
      <c r="V2596" s="25"/>
      <c r="W2596" s="81"/>
      <c r="X2596" s="91" t="e">
        <f ca="1">+VLOOKUP(#REF!,REFERENCIAS!$C:$D,2,0)*VLOOKUP(#REF!,PONDERADORES!A:P,IF(AND(INFORMACION!$T2596='REFERENCIAS RIESGO'!$C$36,INFORMACION!$F2596=REFERENCIAS!$C$24),16,IF(INFORMACION!$T2596='REFERENCIAS RIESGO'!$C$36,13,IF(INFORMACION!$F2596=REFERENCIAS!$C$24,10,7))),0)+VLOOKUP(K2596,REFERENCIAS!$C:$D,2,0)*VLOOKUP($K$2,PONDERADORES!A:P,IF(AND(INFORMACION!$T2596='REFERENCIAS RIESGO'!$C$36,INFORMACION!$F2596=REFERENCIAS!$C$24),16,IF(INFORMACION!$T2596='REFERENCIAS RIESGO'!$C$36,13,IF(INFORMACION!$F2596=REFERENCIAS!$C$24,10,7))),0)+VLOOKUP(L2596,REFERENCIAS!$C:$D,2,0)*VLOOKUP($L$2,PONDERADORES!A:P,IF(AND(INFORMACION!$T2596='REFERENCIAS RIESGO'!$C$36,INFORMACION!$F2596=REFERENCIAS!$C$24),16,IF(INFORMACION!$T2596='REFERENCIAS RIESGO'!$C$36,13,IF(INFORMACION!$F2596=REFERENCIAS!$C$24,10,7))),0)+VLOOKUP(F2596,REFERENCIAS!$C:$D,2,0)*VLOOKUP($F$2,PONDERADORES!A:P,IF(AND(INFORMACION!$T2596='REFERENCIAS RIESGO'!$C$36,INFORMACION!$F2596=REFERENCIAS!$C$24),16,IF(INFORMACION!$T2596='REFERENCIAS RIESGO'!$C$36,13,IF(INFORMACION!$F2596=REFERENCIAS!$C$24,10,7))),0)+VLOOKUP(T2596,REFERENCIAS!$C:$D,2,0)*VLOOKUP($T$2,PONDERADORES!A:P,IF(AND(INFORMACION!$T2596='REFERENCIAS RIESGO'!$C$36,INFORMACION!$F2596=REFERENCIAS!$C$24),16,IF(INFORMACION!$T2596='REFERENCIAS RIESGO'!$C$36,13,IF(INFORMACION!$F2596=REFERENCIAS!$C$24,10,7))),0)+VLOOKUP(IF(J2596&lt;=0.2,0.2,IF(AND(J2596&gt;0.2,J2596&lt;=0.4),0.4,IF(AND(J2596&gt;0.4,J2596&lt;=0.6),0.6,IF(AND(J2596&gt;0.6,J2596&lt;=0.8),0.8,IF(AND(J2596&gt;0.8,J2596&lt;=1),1))))),REFERENCIAS!$C:$D,2,0)*VLOOKUP($J$2,PONDERADORES!A:P,IF(AND(INFORMACION!$T2596='REFERENCIAS RIESGO'!$C$36,INFORMACION!$F2596=REFERENCIAS!$C$24),16,IF(INFORMACION!$T2596='REFERENCIAS RIESGO'!$C$36,13,IF(INFORMACION!$F2596=REFERENCIAS!$C$24,10,7))),0)</f>
        <v>#REF!</v>
      </c>
      <c r="Y2596" s="68">
        <f>+VLOOKUP(M2596,REFERENCIAS!$C:$D,2,0)*VLOOKUP($M$2,PONDERADORES!$A$7:$G$9,7,0)+VLOOKUP(N2596,REFERENCIAS!$C:$D,2,0)*VLOOKUP($N$2,PONDERADORES!$A$7:$G$9,7,0)+VLOOKUP(O2596,REFERENCIAS!$C:$D,2,0)*VLOOKUP($O$2,PONDERADORES!$A$7:$G$9,7,0)</f>
        <v>0.2</v>
      </c>
      <c r="Z2596" s="2">
        <f>+VLOOKUP(IF(R2596&lt;0.1,0,IF(AND(R2596&gt;=0.1,R2596&lt;0.2),0.1,IF(AND(R2596&gt;=0.2,R2596&lt;0.3),0.2,IF(R2596&gt;0.3,0.3,)))),REFERENCIAS!$C:$D,2,0)*VLOOKUP($R$2,PONDERADORES!$A$11:$G$11,7,0)</f>
        <v>15</v>
      </c>
      <c r="AA2596" s="92"/>
      <c r="AB2596" s="95" t="e">
        <f t="shared" ca="1" si="159"/>
        <v>#REF!</v>
      </c>
      <c r="AC2596" s="23" t="e">
        <f ca="1">IF(AB2596&gt;REFERENCIAS!$C$62,REFERENCIAS!$B$62,IF(AND(AB2596&gt;=REFERENCIAS!$C$63,AB2596&lt;REFERENCIAS!$D$63),REFERENCIAS!$B$63,IF(AND(AB2596&gt;REFERENCIAS!$C$64,AB2596&lt;=REFERENCIAS!$D$64),REFERENCIAS!$B$64,IF(AND(AB2596&gt;=REFERENCIAS!$C$65,AB2596&lt;REFERENCIAS!$D$65),REFERENCIAS!$B$65, "Revisar"))))</f>
        <v>#REF!</v>
      </c>
      <c r="AD2596" s="94" t="e">
        <f ca="1">VLOOKUP(AC2596,REFERENCIAS!$B$62:$G$65,4,FALSE)</f>
        <v>#REF!</v>
      </c>
    </row>
    <row r="2597" spans="1:30" ht="17.25" x14ac:dyDescent="0.25">
      <c r="A2597" s="74"/>
      <c r="B2597" s="19"/>
      <c r="C2597" s="19"/>
      <c r="D2597" s="50"/>
      <c r="E2597" s="73"/>
      <c r="F2597" s="74"/>
      <c r="G2597" s="9"/>
      <c r="H2597" s="48"/>
      <c r="I2597" s="49">
        <f t="shared" ca="1" si="157"/>
        <v>2022</v>
      </c>
      <c r="J2597" s="22">
        <f t="shared" ca="1" si="156"/>
        <v>1</v>
      </c>
      <c r="K2597" s="19"/>
      <c r="L2597" s="73"/>
      <c r="M2597" s="74"/>
      <c r="N2597" s="19"/>
      <c r="O2597" s="73"/>
      <c r="P2597" s="82">
        <v>1</v>
      </c>
      <c r="Q2597" s="24">
        <v>1</v>
      </c>
      <c r="R2597" s="81">
        <f t="shared" si="158"/>
        <v>1</v>
      </c>
      <c r="S2597" s="87"/>
      <c r="T2597" s="19"/>
      <c r="U2597" s="25"/>
      <c r="V2597" s="25"/>
      <c r="W2597" s="81"/>
      <c r="X2597" s="91" t="e">
        <f ca="1">+VLOOKUP(#REF!,REFERENCIAS!$C:$D,2,0)*VLOOKUP(#REF!,PONDERADORES!A:P,IF(AND(INFORMACION!$T2597='REFERENCIAS RIESGO'!$C$36,INFORMACION!$F2597=REFERENCIAS!$C$24),16,IF(INFORMACION!$T2597='REFERENCIAS RIESGO'!$C$36,13,IF(INFORMACION!$F2597=REFERENCIAS!$C$24,10,7))),0)+VLOOKUP(K2597,REFERENCIAS!$C:$D,2,0)*VLOOKUP($K$2,PONDERADORES!A:P,IF(AND(INFORMACION!$T2597='REFERENCIAS RIESGO'!$C$36,INFORMACION!$F2597=REFERENCIAS!$C$24),16,IF(INFORMACION!$T2597='REFERENCIAS RIESGO'!$C$36,13,IF(INFORMACION!$F2597=REFERENCIAS!$C$24,10,7))),0)+VLOOKUP(L2597,REFERENCIAS!$C:$D,2,0)*VLOOKUP($L$2,PONDERADORES!A:P,IF(AND(INFORMACION!$T2597='REFERENCIAS RIESGO'!$C$36,INFORMACION!$F2597=REFERENCIAS!$C$24),16,IF(INFORMACION!$T2597='REFERENCIAS RIESGO'!$C$36,13,IF(INFORMACION!$F2597=REFERENCIAS!$C$24,10,7))),0)+VLOOKUP(F2597,REFERENCIAS!$C:$D,2,0)*VLOOKUP($F$2,PONDERADORES!A:P,IF(AND(INFORMACION!$T2597='REFERENCIAS RIESGO'!$C$36,INFORMACION!$F2597=REFERENCIAS!$C$24),16,IF(INFORMACION!$T2597='REFERENCIAS RIESGO'!$C$36,13,IF(INFORMACION!$F2597=REFERENCIAS!$C$24,10,7))),0)+VLOOKUP(T2597,REFERENCIAS!$C:$D,2,0)*VLOOKUP($T$2,PONDERADORES!A:P,IF(AND(INFORMACION!$T2597='REFERENCIAS RIESGO'!$C$36,INFORMACION!$F2597=REFERENCIAS!$C$24),16,IF(INFORMACION!$T2597='REFERENCIAS RIESGO'!$C$36,13,IF(INFORMACION!$F2597=REFERENCIAS!$C$24,10,7))),0)+VLOOKUP(IF(J2597&lt;=0.2,0.2,IF(AND(J2597&gt;0.2,J2597&lt;=0.4),0.4,IF(AND(J2597&gt;0.4,J2597&lt;=0.6),0.6,IF(AND(J2597&gt;0.6,J2597&lt;=0.8),0.8,IF(AND(J2597&gt;0.8,J2597&lt;=1),1))))),REFERENCIAS!$C:$D,2,0)*VLOOKUP($J$2,PONDERADORES!A:P,IF(AND(INFORMACION!$T2597='REFERENCIAS RIESGO'!$C$36,INFORMACION!$F2597=REFERENCIAS!$C$24),16,IF(INFORMACION!$T2597='REFERENCIAS RIESGO'!$C$36,13,IF(INFORMACION!$F2597=REFERENCIAS!$C$24,10,7))),0)</f>
        <v>#REF!</v>
      </c>
      <c r="Y2597" s="68">
        <f>+VLOOKUP(M2597,REFERENCIAS!$C:$D,2,0)*VLOOKUP($M$2,PONDERADORES!$A$7:$G$9,7,0)+VLOOKUP(N2597,REFERENCIAS!$C:$D,2,0)*VLOOKUP($N$2,PONDERADORES!$A$7:$G$9,7,0)+VLOOKUP(O2597,REFERENCIAS!$C:$D,2,0)*VLOOKUP($O$2,PONDERADORES!$A$7:$G$9,7,0)</f>
        <v>0.2</v>
      </c>
      <c r="Z2597" s="2">
        <f>+VLOOKUP(IF(R2597&lt;0.1,0,IF(AND(R2597&gt;=0.1,R2597&lt;0.2),0.1,IF(AND(R2597&gt;=0.2,R2597&lt;0.3),0.2,IF(R2597&gt;0.3,0.3,)))),REFERENCIAS!$C:$D,2,0)*VLOOKUP($R$2,PONDERADORES!$A$11:$G$11,7,0)</f>
        <v>15</v>
      </c>
      <c r="AA2597" s="92"/>
      <c r="AB2597" s="95" t="e">
        <f t="shared" ca="1" si="159"/>
        <v>#REF!</v>
      </c>
      <c r="AC2597" s="23" t="e">
        <f ca="1">IF(AB2597&gt;REFERENCIAS!$C$62,REFERENCIAS!$B$62,IF(AND(AB2597&gt;=REFERENCIAS!$C$63,AB2597&lt;REFERENCIAS!$D$63),REFERENCIAS!$B$63,IF(AND(AB2597&gt;REFERENCIAS!$C$64,AB2597&lt;=REFERENCIAS!$D$64),REFERENCIAS!$B$64,IF(AND(AB2597&gt;=REFERENCIAS!$C$65,AB2597&lt;REFERENCIAS!$D$65),REFERENCIAS!$B$65, "Revisar"))))</f>
        <v>#REF!</v>
      </c>
      <c r="AD2597" s="94" t="e">
        <f ca="1">VLOOKUP(AC2597,REFERENCIAS!$B$62:$G$65,4,FALSE)</f>
        <v>#REF!</v>
      </c>
    </row>
    <row r="2598" spans="1:30" ht="17.25" x14ac:dyDescent="0.25">
      <c r="A2598" s="74"/>
      <c r="B2598" s="19"/>
      <c r="C2598" s="19"/>
      <c r="D2598" s="50"/>
      <c r="E2598" s="73"/>
      <c r="F2598" s="74"/>
      <c r="G2598" s="9"/>
      <c r="H2598" s="48"/>
      <c r="I2598" s="49">
        <f t="shared" ca="1" si="157"/>
        <v>2022</v>
      </c>
      <c r="J2598" s="22">
        <f t="shared" ca="1" si="156"/>
        <v>1</v>
      </c>
      <c r="K2598" s="19"/>
      <c r="L2598" s="73"/>
      <c r="M2598" s="74"/>
      <c r="N2598" s="19"/>
      <c r="O2598" s="73"/>
      <c r="P2598" s="82">
        <v>1</v>
      </c>
      <c r="Q2598" s="24">
        <v>1</v>
      </c>
      <c r="R2598" s="81">
        <f t="shared" si="158"/>
        <v>1</v>
      </c>
      <c r="S2598" s="87"/>
      <c r="T2598" s="19"/>
      <c r="U2598" s="25"/>
      <c r="V2598" s="25"/>
      <c r="W2598" s="81"/>
      <c r="X2598" s="91" t="e">
        <f ca="1">+VLOOKUP(#REF!,REFERENCIAS!$C:$D,2,0)*VLOOKUP(#REF!,PONDERADORES!A:P,IF(AND(INFORMACION!$T2598='REFERENCIAS RIESGO'!$C$36,INFORMACION!$F2598=REFERENCIAS!$C$24),16,IF(INFORMACION!$T2598='REFERENCIAS RIESGO'!$C$36,13,IF(INFORMACION!$F2598=REFERENCIAS!$C$24,10,7))),0)+VLOOKUP(K2598,REFERENCIAS!$C:$D,2,0)*VLOOKUP($K$2,PONDERADORES!A:P,IF(AND(INFORMACION!$T2598='REFERENCIAS RIESGO'!$C$36,INFORMACION!$F2598=REFERENCIAS!$C$24),16,IF(INFORMACION!$T2598='REFERENCIAS RIESGO'!$C$36,13,IF(INFORMACION!$F2598=REFERENCIAS!$C$24,10,7))),0)+VLOOKUP(L2598,REFERENCIAS!$C:$D,2,0)*VLOOKUP($L$2,PONDERADORES!A:P,IF(AND(INFORMACION!$T2598='REFERENCIAS RIESGO'!$C$36,INFORMACION!$F2598=REFERENCIAS!$C$24),16,IF(INFORMACION!$T2598='REFERENCIAS RIESGO'!$C$36,13,IF(INFORMACION!$F2598=REFERENCIAS!$C$24,10,7))),0)+VLOOKUP(F2598,REFERENCIAS!$C:$D,2,0)*VLOOKUP($F$2,PONDERADORES!A:P,IF(AND(INFORMACION!$T2598='REFERENCIAS RIESGO'!$C$36,INFORMACION!$F2598=REFERENCIAS!$C$24),16,IF(INFORMACION!$T2598='REFERENCIAS RIESGO'!$C$36,13,IF(INFORMACION!$F2598=REFERENCIAS!$C$24,10,7))),0)+VLOOKUP(T2598,REFERENCIAS!$C:$D,2,0)*VLOOKUP($T$2,PONDERADORES!A:P,IF(AND(INFORMACION!$T2598='REFERENCIAS RIESGO'!$C$36,INFORMACION!$F2598=REFERENCIAS!$C$24),16,IF(INFORMACION!$T2598='REFERENCIAS RIESGO'!$C$36,13,IF(INFORMACION!$F2598=REFERENCIAS!$C$24,10,7))),0)+VLOOKUP(IF(J2598&lt;=0.2,0.2,IF(AND(J2598&gt;0.2,J2598&lt;=0.4),0.4,IF(AND(J2598&gt;0.4,J2598&lt;=0.6),0.6,IF(AND(J2598&gt;0.6,J2598&lt;=0.8),0.8,IF(AND(J2598&gt;0.8,J2598&lt;=1),1))))),REFERENCIAS!$C:$D,2,0)*VLOOKUP($J$2,PONDERADORES!A:P,IF(AND(INFORMACION!$T2598='REFERENCIAS RIESGO'!$C$36,INFORMACION!$F2598=REFERENCIAS!$C$24),16,IF(INFORMACION!$T2598='REFERENCIAS RIESGO'!$C$36,13,IF(INFORMACION!$F2598=REFERENCIAS!$C$24,10,7))),0)</f>
        <v>#REF!</v>
      </c>
      <c r="Y2598" s="68">
        <f>+VLOOKUP(M2598,REFERENCIAS!$C:$D,2,0)*VLOOKUP($M$2,PONDERADORES!$A$7:$G$9,7,0)+VLOOKUP(N2598,REFERENCIAS!$C:$D,2,0)*VLOOKUP($N$2,PONDERADORES!$A$7:$G$9,7,0)+VLOOKUP(O2598,REFERENCIAS!$C:$D,2,0)*VLOOKUP($O$2,PONDERADORES!$A$7:$G$9,7,0)</f>
        <v>0.2</v>
      </c>
      <c r="Z2598" s="2">
        <f>+VLOOKUP(IF(R2598&lt;0.1,0,IF(AND(R2598&gt;=0.1,R2598&lt;0.2),0.1,IF(AND(R2598&gt;=0.2,R2598&lt;0.3),0.2,IF(R2598&gt;0.3,0.3,)))),REFERENCIAS!$C:$D,2,0)*VLOOKUP($R$2,PONDERADORES!$A$11:$G$11,7,0)</f>
        <v>15</v>
      </c>
      <c r="AA2598" s="92"/>
      <c r="AB2598" s="95" t="e">
        <f t="shared" ca="1" si="159"/>
        <v>#REF!</v>
      </c>
      <c r="AC2598" s="23" t="e">
        <f ca="1">IF(AB2598&gt;REFERENCIAS!$C$62,REFERENCIAS!$B$62,IF(AND(AB2598&gt;=REFERENCIAS!$C$63,AB2598&lt;REFERENCIAS!$D$63),REFERENCIAS!$B$63,IF(AND(AB2598&gt;REFERENCIAS!$C$64,AB2598&lt;=REFERENCIAS!$D$64),REFERENCIAS!$B$64,IF(AND(AB2598&gt;=REFERENCIAS!$C$65,AB2598&lt;REFERENCIAS!$D$65),REFERENCIAS!$B$65, "Revisar"))))</f>
        <v>#REF!</v>
      </c>
      <c r="AD2598" s="94" t="e">
        <f ca="1">VLOOKUP(AC2598,REFERENCIAS!$B$62:$G$65,4,FALSE)</f>
        <v>#REF!</v>
      </c>
    </row>
    <row r="2599" spans="1:30" ht="17.25" x14ac:dyDescent="0.25">
      <c r="A2599" s="74"/>
      <c r="B2599" s="19"/>
      <c r="C2599" s="19"/>
      <c r="D2599" s="50"/>
      <c r="E2599" s="73"/>
      <c r="F2599" s="74"/>
      <c r="G2599" s="9"/>
      <c r="H2599" s="48"/>
      <c r="I2599" s="49">
        <f t="shared" ca="1" si="157"/>
        <v>2022</v>
      </c>
      <c r="J2599" s="22">
        <f t="shared" ca="1" si="156"/>
        <v>1</v>
      </c>
      <c r="K2599" s="19"/>
      <c r="L2599" s="73"/>
      <c r="M2599" s="74"/>
      <c r="N2599" s="19"/>
      <c r="O2599" s="73"/>
      <c r="P2599" s="82">
        <v>1</v>
      </c>
      <c r="Q2599" s="24">
        <v>1</v>
      </c>
      <c r="R2599" s="81">
        <f t="shared" si="158"/>
        <v>1</v>
      </c>
      <c r="S2599" s="87"/>
      <c r="T2599" s="19"/>
      <c r="U2599" s="25"/>
      <c r="V2599" s="25"/>
      <c r="W2599" s="81"/>
      <c r="X2599" s="91" t="e">
        <f ca="1">+VLOOKUP(#REF!,REFERENCIAS!$C:$D,2,0)*VLOOKUP(#REF!,PONDERADORES!A:P,IF(AND(INFORMACION!$T2599='REFERENCIAS RIESGO'!$C$36,INFORMACION!$F2599=REFERENCIAS!$C$24),16,IF(INFORMACION!$T2599='REFERENCIAS RIESGO'!$C$36,13,IF(INFORMACION!$F2599=REFERENCIAS!$C$24,10,7))),0)+VLOOKUP(K2599,REFERENCIAS!$C:$D,2,0)*VLOOKUP($K$2,PONDERADORES!A:P,IF(AND(INFORMACION!$T2599='REFERENCIAS RIESGO'!$C$36,INFORMACION!$F2599=REFERENCIAS!$C$24),16,IF(INFORMACION!$T2599='REFERENCIAS RIESGO'!$C$36,13,IF(INFORMACION!$F2599=REFERENCIAS!$C$24,10,7))),0)+VLOOKUP(L2599,REFERENCIAS!$C:$D,2,0)*VLOOKUP($L$2,PONDERADORES!A:P,IF(AND(INFORMACION!$T2599='REFERENCIAS RIESGO'!$C$36,INFORMACION!$F2599=REFERENCIAS!$C$24),16,IF(INFORMACION!$T2599='REFERENCIAS RIESGO'!$C$36,13,IF(INFORMACION!$F2599=REFERENCIAS!$C$24,10,7))),0)+VLOOKUP(F2599,REFERENCIAS!$C:$D,2,0)*VLOOKUP($F$2,PONDERADORES!A:P,IF(AND(INFORMACION!$T2599='REFERENCIAS RIESGO'!$C$36,INFORMACION!$F2599=REFERENCIAS!$C$24),16,IF(INFORMACION!$T2599='REFERENCIAS RIESGO'!$C$36,13,IF(INFORMACION!$F2599=REFERENCIAS!$C$24,10,7))),0)+VLOOKUP(T2599,REFERENCIAS!$C:$D,2,0)*VLOOKUP($T$2,PONDERADORES!A:P,IF(AND(INFORMACION!$T2599='REFERENCIAS RIESGO'!$C$36,INFORMACION!$F2599=REFERENCIAS!$C$24),16,IF(INFORMACION!$T2599='REFERENCIAS RIESGO'!$C$36,13,IF(INFORMACION!$F2599=REFERENCIAS!$C$24,10,7))),0)+VLOOKUP(IF(J2599&lt;=0.2,0.2,IF(AND(J2599&gt;0.2,J2599&lt;=0.4),0.4,IF(AND(J2599&gt;0.4,J2599&lt;=0.6),0.6,IF(AND(J2599&gt;0.6,J2599&lt;=0.8),0.8,IF(AND(J2599&gt;0.8,J2599&lt;=1),1))))),REFERENCIAS!$C:$D,2,0)*VLOOKUP($J$2,PONDERADORES!A:P,IF(AND(INFORMACION!$T2599='REFERENCIAS RIESGO'!$C$36,INFORMACION!$F2599=REFERENCIAS!$C$24),16,IF(INFORMACION!$T2599='REFERENCIAS RIESGO'!$C$36,13,IF(INFORMACION!$F2599=REFERENCIAS!$C$24,10,7))),0)</f>
        <v>#REF!</v>
      </c>
      <c r="Y2599" s="68">
        <f>+VLOOKUP(M2599,REFERENCIAS!$C:$D,2,0)*VLOOKUP($M$2,PONDERADORES!$A$7:$G$9,7,0)+VLOOKUP(N2599,REFERENCIAS!$C:$D,2,0)*VLOOKUP($N$2,PONDERADORES!$A$7:$G$9,7,0)+VLOOKUP(O2599,REFERENCIAS!$C:$D,2,0)*VLOOKUP($O$2,PONDERADORES!$A$7:$G$9,7,0)</f>
        <v>0.2</v>
      </c>
      <c r="Z2599" s="2">
        <f>+VLOOKUP(IF(R2599&lt;0.1,0,IF(AND(R2599&gt;=0.1,R2599&lt;0.2),0.1,IF(AND(R2599&gt;=0.2,R2599&lt;0.3),0.2,IF(R2599&gt;0.3,0.3,)))),REFERENCIAS!$C:$D,2,0)*VLOOKUP($R$2,PONDERADORES!$A$11:$G$11,7,0)</f>
        <v>15</v>
      </c>
      <c r="AA2599" s="92"/>
      <c r="AB2599" s="95" t="e">
        <f t="shared" ca="1" si="159"/>
        <v>#REF!</v>
      </c>
      <c r="AC2599" s="23" t="e">
        <f ca="1">IF(AB2599&gt;REFERENCIAS!$C$62,REFERENCIAS!$B$62,IF(AND(AB2599&gt;=REFERENCIAS!$C$63,AB2599&lt;REFERENCIAS!$D$63),REFERENCIAS!$B$63,IF(AND(AB2599&gt;REFERENCIAS!$C$64,AB2599&lt;=REFERENCIAS!$D$64),REFERENCIAS!$B$64,IF(AND(AB2599&gt;=REFERENCIAS!$C$65,AB2599&lt;REFERENCIAS!$D$65),REFERENCIAS!$B$65, "Revisar"))))</f>
        <v>#REF!</v>
      </c>
      <c r="AD2599" s="94" t="e">
        <f ca="1">VLOOKUP(AC2599,REFERENCIAS!$B$62:$G$65,4,FALSE)</f>
        <v>#REF!</v>
      </c>
    </row>
    <row r="2600" spans="1:30" ht="17.25" x14ac:dyDescent="0.25">
      <c r="A2600" s="74"/>
      <c r="B2600" s="19"/>
      <c r="C2600" s="19"/>
      <c r="D2600" s="50"/>
      <c r="E2600" s="73"/>
      <c r="F2600" s="74"/>
      <c r="G2600" s="9"/>
      <c r="H2600" s="48"/>
      <c r="I2600" s="49">
        <f t="shared" ca="1" si="157"/>
        <v>2022</v>
      </c>
      <c r="J2600" s="22">
        <f t="shared" ca="1" si="156"/>
        <v>1</v>
      </c>
      <c r="K2600" s="19"/>
      <c r="L2600" s="73"/>
      <c r="M2600" s="74"/>
      <c r="N2600" s="19"/>
      <c r="O2600" s="73"/>
      <c r="P2600" s="82">
        <v>1</v>
      </c>
      <c r="Q2600" s="24">
        <v>1</v>
      </c>
      <c r="R2600" s="81">
        <f t="shared" si="158"/>
        <v>1</v>
      </c>
      <c r="S2600" s="87"/>
      <c r="T2600" s="19"/>
      <c r="U2600" s="25"/>
      <c r="V2600" s="25"/>
      <c r="W2600" s="81"/>
      <c r="X2600" s="91" t="e">
        <f ca="1">+VLOOKUP(#REF!,REFERENCIAS!$C:$D,2,0)*VLOOKUP(#REF!,PONDERADORES!A:P,IF(AND(INFORMACION!$T2600='REFERENCIAS RIESGO'!$C$36,INFORMACION!$F2600=REFERENCIAS!$C$24),16,IF(INFORMACION!$T2600='REFERENCIAS RIESGO'!$C$36,13,IF(INFORMACION!$F2600=REFERENCIAS!$C$24,10,7))),0)+VLOOKUP(K2600,REFERENCIAS!$C:$D,2,0)*VLOOKUP($K$2,PONDERADORES!A:P,IF(AND(INFORMACION!$T2600='REFERENCIAS RIESGO'!$C$36,INFORMACION!$F2600=REFERENCIAS!$C$24),16,IF(INFORMACION!$T2600='REFERENCIAS RIESGO'!$C$36,13,IF(INFORMACION!$F2600=REFERENCIAS!$C$24,10,7))),0)+VLOOKUP(L2600,REFERENCIAS!$C:$D,2,0)*VLOOKUP($L$2,PONDERADORES!A:P,IF(AND(INFORMACION!$T2600='REFERENCIAS RIESGO'!$C$36,INFORMACION!$F2600=REFERENCIAS!$C$24),16,IF(INFORMACION!$T2600='REFERENCIAS RIESGO'!$C$36,13,IF(INFORMACION!$F2600=REFERENCIAS!$C$24,10,7))),0)+VLOOKUP(F2600,REFERENCIAS!$C:$D,2,0)*VLOOKUP($F$2,PONDERADORES!A:P,IF(AND(INFORMACION!$T2600='REFERENCIAS RIESGO'!$C$36,INFORMACION!$F2600=REFERENCIAS!$C$24),16,IF(INFORMACION!$T2600='REFERENCIAS RIESGO'!$C$36,13,IF(INFORMACION!$F2600=REFERENCIAS!$C$24,10,7))),0)+VLOOKUP(T2600,REFERENCIAS!$C:$D,2,0)*VLOOKUP($T$2,PONDERADORES!A:P,IF(AND(INFORMACION!$T2600='REFERENCIAS RIESGO'!$C$36,INFORMACION!$F2600=REFERENCIAS!$C$24),16,IF(INFORMACION!$T2600='REFERENCIAS RIESGO'!$C$36,13,IF(INFORMACION!$F2600=REFERENCIAS!$C$24,10,7))),0)+VLOOKUP(IF(J2600&lt;=0.2,0.2,IF(AND(J2600&gt;0.2,J2600&lt;=0.4),0.4,IF(AND(J2600&gt;0.4,J2600&lt;=0.6),0.6,IF(AND(J2600&gt;0.6,J2600&lt;=0.8),0.8,IF(AND(J2600&gt;0.8,J2600&lt;=1),1))))),REFERENCIAS!$C:$D,2,0)*VLOOKUP($J$2,PONDERADORES!A:P,IF(AND(INFORMACION!$T2600='REFERENCIAS RIESGO'!$C$36,INFORMACION!$F2600=REFERENCIAS!$C$24),16,IF(INFORMACION!$T2600='REFERENCIAS RIESGO'!$C$36,13,IF(INFORMACION!$F2600=REFERENCIAS!$C$24,10,7))),0)</f>
        <v>#REF!</v>
      </c>
      <c r="Y2600" s="68">
        <f>+VLOOKUP(M2600,REFERENCIAS!$C:$D,2,0)*VLOOKUP($M$2,PONDERADORES!$A$7:$G$9,7,0)+VLOOKUP(N2600,REFERENCIAS!$C:$D,2,0)*VLOOKUP($N$2,PONDERADORES!$A$7:$G$9,7,0)+VLOOKUP(O2600,REFERENCIAS!$C:$D,2,0)*VLOOKUP($O$2,PONDERADORES!$A$7:$G$9,7,0)</f>
        <v>0.2</v>
      </c>
      <c r="Z2600" s="2">
        <f>+VLOOKUP(IF(R2600&lt;0.1,0,IF(AND(R2600&gt;=0.1,R2600&lt;0.2),0.1,IF(AND(R2600&gt;=0.2,R2600&lt;0.3),0.2,IF(R2600&gt;0.3,0.3,)))),REFERENCIAS!$C:$D,2,0)*VLOOKUP($R$2,PONDERADORES!$A$11:$G$11,7,0)</f>
        <v>15</v>
      </c>
      <c r="AA2600" s="92"/>
      <c r="AB2600" s="95" t="e">
        <f t="shared" ca="1" si="159"/>
        <v>#REF!</v>
      </c>
      <c r="AC2600" s="23" t="e">
        <f ca="1">IF(AB2600&gt;REFERENCIAS!$C$62,REFERENCIAS!$B$62,IF(AND(AB2600&gt;=REFERENCIAS!$C$63,AB2600&lt;REFERENCIAS!$D$63),REFERENCIAS!$B$63,IF(AND(AB2600&gt;REFERENCIAS!$C$64,AB2600&lt;=REFERENCIAS!$D$64),REFERENCIAS!$B$64,IF(AND(AB2600&gt;=REFERENCIAS!$C$65,AB2600&lt;REFERENCIAS!$D$65),REFERENCIAS!$B$65, "Revisar"))))</f>
        <v>#REF!</v>
      </c>
      <c r="AD2600" s="94" t="e">
        <f ca="1">VLOOKUP(AC2600,REFERENCIAS!$B$62:$G$65,4,FALSE)</f>
        <v>#REF!</v>
      </c>
    </row>
    <row r="2601" spans="1:30" ht="17.25" x14ac:dyDescent="0.25">
      <c r="A2601" s="74"/>
      <c r="B2601" s="19"/>
      <c r="C2601" s="19"/>
      <c r="D2601" s="50"/>
      <c r="E2601" s="73"/>
      <c r="F2601" s="74"/>
      <c r="G2601" s="9"/>
      <c r="H2601" s="48"/>
      <c r="I2601" s="49">
        <f t="shared" ca="1" si="157"/>
        <v>2022</v>
      </c>
      <c r="J2601" s="22">
        <f t="shared" ca="1" si="156"/>
        <v>1</v>
      </c>
      <c r="K2601" s="19"/>
      <c r="L2601" s="73"/>
      <c r="M2601" s="74"/>
      <c r="N2601" s="19"/>
      <c r="O2601" s="73"/>
      <c r="P2601" s="82">
        <v>1</v>
      </c>
      <c r="Q2601" s="24">
        <v>1</v>
      </c>
      <c r="R2601" s="81">
        <f t="shared" si="158"/>
        <v>1</v>
      </c>
      <c r="S2601" s="87"/>
      <c r="T2601" s="19"/>
      <c r="U2601" s="25"/>
      <c r="V2601" s="25"/>
      <c r="W2601" s="81"/>
      <c r="X2601" s="91" t="e">
        <f ca="1">+VLOOKUP(#REF!,REFERENCIAS!$C:$D,2,0)*VLOOKUP(#REF!,PONDERADORES!A:P,IF(AND(INFORMACION!$T2601='REFERENCIAS RIESGO'!$C$36,INFORMACION!$F2601=REFERENCIAS!$C$24),16,IF(INFORMACION!$T2601='REFERENCIAS RIESGO'!$C$36,13,IF(INFORMACION!$F2601=REFERENCIAS!$C$24,10,7))),0)+VLOOKUP(K2601,REFERENCIAS!$C:$D,2,0)*VLOOKUP($K$2,PONDERADORES!A:P,IF(AND(INFORMACION!$T2601='REFERENCIAS RIESGO'!$C$36,INFORMACION!$F2601=REFERENCIAS!$C$24),16,IF(INFORMACION!$T2601='REFERENCIAS RIESGO'!$C$36,13,IF(INFORMACION!$F2601=REFERENCIAS!$C$24,10,7))),0)+VLOOKUP(L2601,REFERENCIAS!$C:$D,2,0)*VLOOKUP($L$2,PONDERADORES!A:P,IF(AND(INFORMACION!$T2601='REFERENCIAS RIESGO'!$C$36,INFORMACION!$F2601=REFERENCIAS!$C$24),16,IF(INFORMACION!$T2601='REFERENCIAS RIESGO'!$C$36,13,IF(INFORMACION!$F2601=REFERENCIAS!$C$24,10,7))),0)+VLOOKUP(F2601,REFERENCIAS!$C:$D,2,0)*VLOOKUP($F$2,PONDERADORES!A:P,IF(AND(INFORMACION!$T2601='REFERENCIAS RIESGO'!$C$36,INFORMACION!$F2601=REFERENCIAS!$C$24),16,IF(INFORMACION!$T2601='REFERENCIAS RIESGO'!$C$36,13,IF(INFORMACION!$F2601=REFERENCIAS!$C$24,10,7))),0)+VLOOKUP(T2601,REFERENCIAS!$C:$D,2,0)*VLOOKUP($T$2,PONDERADORES!A:P,IF(AND(INFORMACION!$T2601='REFERENCIAS RIESGO'!$C$36,INFORMACION!$F2601=REFERENCIAS!$C$24),16,IF(INFORMACION!$T2601='REFERENCIAS RIESGO'!$C$36,13,IF(INFORMACION!$F2601=REFERENCIAS!$C$24,10,7))),0)+VLOOKUP(IF(J2601&lt;=0.2,0.2,IF(AND(J2601&gt;0.2,J2601&lt;=0.4),0.4,IF(AND(J2601&gt;0.4,J2601&lt;=0.6),0.6,IF(AND(J2601&gt;0.6,J2601&lt;=0.8),0.8,IF(AND(J2601&gt;0.8,J2601&lt;=1),1))))),REFERENCIAS!$C:$D,2,0)*VLOOKUP($J$2,PONDERADORES!A:P,IF(AND(INFORMACION!$T2601='REFERENCIAS RIESGO'!$C$36,INFORMACION!$F2601=REFERENCIAS!$C$24),16,IF(INFORMACION!$T2601='REFERENCIAS RIESGO'!$C$36,13,IF(INFORMACION!$F2601=REFERENCIAS!$C$24,10,7))),0)</f>
        <v>#REF!</v>
      </c>
      <c r="Y2601" s="68">
        <f>+VLOOKUP(M2601,REFERENCIAS!$C:$D,2,0)*VLOOKUP($M$2,PONDERADORES!$A$7:$G$9,7,0)+VLOOKUP(N2601,REFERENCIAS!$C:$D,2,0)*VLOOKUP($N$2,PONDERADORES!$A$7:$G$9,7,0)+VLOOKUP(O2601,REFERENCIAS!$C:$D,2,0)*VLOOKUP($O$2,PONDERADORES!$A$7:$G$9,7,0)</f>
        <v>0.2</v>
      </c>
      <c r="Z2601" s="2">
        <f>+VLOOKUP(IF(R2601&lt;0.1,0,IF(AND(R2601&gt;=0.1,R2601&lt;0.2),0.1,IF(AND(R2601&gt;=0.2,R2601&lt;0.3),0.2,IF(R2601&gt;0.3,0.3,)))),REFERENCIAS!$C:$D,2,0)*VLOOKUP($R$2,PONDERADORES!$A$11:$G$11,7,0)</f>
        <v>15</v>
      </c>
      <c r="AA2601" s="92"/>
      <c r="AB2601" s="95" t="e">
        <f t="shared" ca="1" si="159"/>
        <v>#REF!</v>
      </c>
      <c r="AC2601" s="23" t="e">
        <f ca="1">IF(AB2601&gt;REFERENCIAS!$C$62,REFERENCIAS!$B$62,IF(AND(AB2601&gt;=REFERENCIAS!$C$63,AB2601&lt;REFERENCIAS!$D$63),REFERENCIAS!$B$63,IF(AND(AB2601&gt;REFERENCIAS!$C$64,AB2601&lt;=REFERENCIAS!$D$64),REFERENCIAS!$B$64,IF(AND(AB2601&gt;=REFERENCIAS!$C$65,AB2601&lt;REFERENCIAS!$D$65),REFERENCIAS!$B$65, "Revisar"))))</f>
        <v>#REF!</v>
      </c>
      <c r="AD2601" s="94" t="e">
        <f ca="1">VLOOKUP(AC2601,REFERENCIAS!$B$62:$G$65,4,FALSE)</f>
        <v>#REF!</v>
      </c>
    </row>
    <row r="2602" spans="1:30" ht="17.25" x14ac:dyDescent="0.25">
      <c r="A2602" s="74"/>
      <c r="B2602" s="19"/>
      <c r="C2602" s="19"/>
      <c r="D2602" s="50"/>
      <c r="E2602" s="73"/>
      <c r="F2602" s="74"/>
      <c r="G2602" s="9"/>
      <c r="H2602" s="48"/>
      <c r="I2602" s="49">
        <f t="shared" ca="1" si="157"/>
        <v>2022</v>
      </c>
      <c r="J2602" s="22">
        <f t="shared" ca="1" si="156"/>
        <v>1</v>
      </c>
      <c r="K2602" s="19"/>
      <c r="L2602" s="73"/>
      <c r="M2602" s="74"/>
      <c r="N2602" s="19"/>
      <c r="O2602" s="73"/>
      <c r="P2602" s="82">
        <v>1</v>
      </c>
      <c r="Q2602" s="24">
        <v>1</v>
      </c>
      <c r="R2602" s="81">
        <f t="shared" si="158"/>
        <v>1</v>
      </c>
      <c r="S2602" s="87"/>
      <c r="T2602" s="19"/>
      <c r="U2602" s="25"/>
      <c r="V2602" s="25"/>
      <c r="W2602" s="81"/>
      <c r="X2602" s="91" t="e">
        <f ca="1">+VLOOKUP(#REF!,REFERENCIAS!$C:$D,2,0)*VLOOKUP(#REF!,PONDERADORES!A:P,IF(AND(INFORMACION!$T2602='REFERENCIAS RIESGO'!$C$36,INFORMACION!$F2602=REFERENCIAS!$C$24),16,IF(INFORMACION!$T2602='REFERENCIAS RIESGO'!$C$36,13,IF(INFORMACION!$F2602=REFERENCIAS!$C$24,10,7))),0)+VLOOKUP(K2602,REFERENCIAS!$C:$D,2,0)*VLOOKUP($K$2,PONDERADORES!A:P,IF(AND(INFORMACION!$T2602='REFERENCIAS RIESGO'!$C$36,INFORMACION!$F2602=REFERENCIAS!$C$24),16,IF(INFORMACION!$T2602='REFERENCIAS RIESGO'!$C$36,13,IF(INFORMACION!$F2602=REFERENCIAS!$C$24,10,7))),0)+VLOOKUP(L2602,REFERENCIAS!$C:$D,2,0)*VLOOKUP($L$2,PONDERADORES!A:P,IF(AND(INFORMACION!$T2602='REFERENCIAS RIESGO'!$C$36,INFORMACION!$F2602=REFERENCIAS!$C$24),16,IF(INFORMACION!$T2602='REFERENCIAS RIESGO'!$C$36,13,IF(INFORMACION!$F2602=REFERENCIAS!$C$24,10,7))),0)+VLOOKUP(F2602,REFERENCIAS!$C:$D,2,0)*VLOOKUP($F$2,PONDERADORES!A:P,IF(AND(INFORMACION!$T2602='REFERENCIAS RIESGO'!$C$36,INFORMACION!$F2602=REFERENCIAS!$C$24),16,IF(INFORMACION!$T2602='REFERENCIAS RIESGO'!$C$36,13,IF(INFORMACION!$F2602=REFERENCIAS!$C$24,10,7))),0)+VLOOKUP(T2602,REFERENCIAS!$C:$D,2,0)*VLOOKUP($T$2,PONDERADORES!A:P,IF(AND(INFORMACION!$T2602='REFERENCIAS RIESGO'!$C$36,INFORMACION!$F2602=REFERENCIAS!$C$24),16,IF(INFORMACION!$T2602='REFERENCIAS RIESGO'!$C$36,13,IF(INFORMACION!$F2602=REFERENCIAS!$C$24,10,7))),0)+VLOOKUP(IF(J2602&lt;=0.2,0.2,IF(AND(J2602&gt;0.2,J2602&lt;=0.4),0.4,IF(AND(J2602&gt;0.4,J2602&lt;=0.6),0.6,IF(AND(J2602&gt;0.6,J2602&lt;=0.8),0.8,IF(AND(J2602&gt;0.8,J2602&lt;=1),1))))),REFERENCIAS!$C:$D,2,0)*VLOOKUP($J$2,PONDERADORES!A:P,IF(AND(INFORMACION!$T2602='REFERENCIAS RIESGO'!$C$36,INFORMACION!$F2602=REFERENCIAS!$C$24),16,IF(INFORMACION!$T2602='REFERENCIAS RIESGO'!$C$36,13,IF(INFORMACION!$F2602=REFERENCIAS!$C$24,10,7))),0)</f>
        <v>#REF!</v>
      </c>
      <c r="Y2602" s="68">
        <f>+VLOOKUP(M2602,REFERENCIAS!$C:$D,2,0)*VLOOKUP($M$2,PONDERADORES!$A$7:$G$9,7,0)+VLOOKUP(N2602,REFERENCIAS!$C:$D,2,0)*VLOOKUP($N$2,PONDERADORES!$A$7:$G$9,7,0)+VLOOKUP(O2602,REFERENCIAS!$C:$D,2,0)*VLOOKUP($O$2,PONDERADORES!$A$7:$G$9,7,0)</f>
        <v>0.2</v>
      </c>
      <c r="Z2602" s="2">
        <f>+VLOOKUP(IF(R2602&lt;0.1,0,IF(AND(R2602&gt;=0.1,R2602&lt;0.2),0.1,IF(AND(R2602&gt;=0.2,R2602&lt;0.3),0.2,IF(R2602&gt;0.3,0.3,)))),REFERENCIAS!$C:$D,2,0)*VLOOKUP($R$2,PONDERADORES!$A$11:$G$11,7,0)</f>
        <v>15</v>
      </c>
      <c r="AA2602" s="92"/>
      <c r="AB2602" s="95" t="e">
        <f t="shared" ca="1" si="159"/>
        <v>#REF!</v>
      </c>
      <c r="AC2602" s="23" t="e">
        <f ca="1">IF(AB2602&gt;REFERENCIAS!$C$62,REFERENCIAS!$B$62,IF(AND(AB2602&gt;=REFERENCIAS!$C$63,AB2602&lt;REFERENCIAS!$D$63),REFERENCIAS!$B$63,IF(AND(AB2602&gt;REFERENCIAS!$C$64,AB2602&lt;=REFERENCIAS!$D$64),REFERENCIAS!$B$64,IF(AND(AB2602&gt;=REFERENCIAS!$C$65,AB2602&lt;REFERENCIAS!$D$65),REFERENCIAS!$B$65, "Revisar"))))</f>
        <v>#REF!</v>
      </c>
      <c r="AD2602" s="94" t="e">
        <f ca="1">VLOOKUP(AC2602,REFERENCIAS!$B$62:$G$65,4,FALSE)</f>
        <v>#REF!</v>
      </c>
    </row>
    <row r="2603" spans="1:30" ht="17.25" x14ac:dyDescent="0.25">
      <c r="A2603" s="74"/>
      <c r="B2603" s="19"/>
      <c r="C2603" s="19"/>
      <c r="D2603" s="50"/>
      <c r="E2603" s="73"/>
      <c r="F2603" s="74"/>
      <c r="G2603" s="9"/>
      <c r="H2603" s="48"/>
      <c r="I2603" s="49">
        <f t="shared" ca="1" si="157"/>
        <v>2022</v>
      </c>
      <c r="J2603" s="22">
        <f t="shared" ca="1" si="156"/>
        <v>1</v>
      </c>
      <c r="K2603" s="19"/>
      <c r="L2603" s="73"/>
      <c r="M2603" s="74"/>
      <c r="N2603" s="19"/>
      <c r="O2603" s="73"/>
      <c r="P2603" s="82">
        <v>1</v>
      </c>
      <c r="Q2603" s="24">
        <v>1</v>
      </c>
      <c r="R2603" s="81">
        <f t="shared" si="158"/>
        <v>1</v>
      </c>
      <c r="S2603" s="87"/>
      <c r="T2603" s="19"/>
      <c r="U2603" s="25"/>
      <c r="V2603" s="25"/>
      <c r="W2603" s="81"/>
      <c r="X2603" s="91" t="e">
        <f ca="1">+VLOOKUP(#REF!,REFERENCIAS!$C:$D,2,0)*VLOOKUP(#REF!,PONDERADORES!A:P,IF(AND(INFORMACION!$T2603='REFERENCIAS RIESGO'!$C$36,INFORMACION!$F2603=REFERENCIAS!$C$24),16,IF(INFORMACION!$T2603='REFERENCIAS RIESGO'!$C$36,13,IF(INFORMACION!$F2603=REFERENCIAS!$C$24,10,7))),0)+VLOOKUP(K2603,REFERENCIAS!$C:$D,2,0)*VLOOKUP($K$2,PONDERADORES!A:P,IF(AND(INFORMACION!$T2603='REFERENCIAS RIESGO'!$C$36,INFORMACION!$F2603=REFERENCIAS!$C$24),16,IF(INFORMACION!$T2603='REFERENCIAS RIESGO'!$C$36,13,IF(INFORMACION!$F2603=REFERENCIAS!$C$24,10,7))),0)+VLOOKUP(L2603,REFERENCIAS!$C:$D,2,0)*VLOOKUP($L$2,PONDERADORES!A:P,IF(AND(INFORMACION!$T2603='REFERENCIAS RIESGO'!$C$36,INFORMACION!$F2603=REFERENCIAS!$C$24),16,IF(INFORMACION!$T2603='REFERENCIAS RIESGO'!$C$36,13,IF(INFORMACION!$F2603=REFERENCIAS!$C$24,10,7))),0)+VLOOKUP(F2603,REFERENCIAS!$C:$D,2,0)*VLOOKUP($F$2,PONDERADORES!A:P,IF(AND(INFORMACION!$T2603='REFERENCIAS RIESGO'!$C$36,INFORMACION!$F2603=REFERENCIAS!$C$24),16,IF(INFORMACION!$T2603='REFERENCIAS RIESGO'!$C$36,13,IF(INFORMACION!$F2603=REFERENCIAS!$C$24,10,7))),0)+VLOOKUP(T2603,REFERENCIAS!$C:$D,2,0)*VLOOKUP($T$2,PONDERADORES!A:P,IF(AND(INFORMACION!$T2603='REFERENCIAS RIESGO'!$C$36,INFORMACION!$F2603=REFERENCIAS!$C$24),16,IF(INFORMACION!$T2603='REFERENCIAS RIESGO'!$C$36,13,IF(INFORMACION!$F2603=REFERENCIAS!$C$24,10,7))),0)+VLOOKUP(IF(J2603&lt;=0.2,0.2,IF(AND(J2603&gt;0.2,J2603&lt;=0.4),0.4,IF(AND(J2603&gt;0.4,J2603&lt;=0.6),0.6,IF(AND(J2603&gt;0.6,J2603&lt;=0.8),0.8,IF(AND(J2603&gt;0.8,J2603&lt;=1),1))))),REFERENCIAS!$C:$D,2,0)*VLOOKUP($J$2,PONDERADORES!A:P,IF(AND(INFORMACION!$T2603='REFERENCIAS RIESGO'!$C$36,INFORMACION!$F2603=REFERENCIAS!$C$24),16,IF(INFORMACION!$T2603='REFERENCIAS RIESGO'!$C$36,13,IF(INFORMACION!$F2603=REFERENCIAS!$C$24,10,7))),0)</f>
        <v>#REF!</v>
      </c>
      <c r="Y2603" s="68">
        <f>+VLOOKUP(M2603,REFERENCIAS!$C:$D,2,0)*VLOOKUP($M$2,PONDERADORES!$A$7:$G$9,7,0)+VLOOKUP(N2603,REFERENCIAS!$C:$D,2,0)*VLOOKUP($N$2,PONDERADORES!$A$7:$G$9,7,0)+VLOOKUP(O2603,REFERENCIAS!$C:$D,2,0)*VLOOKUP($O$2,PONDERADORES!$A$7:$G$9,7,0)</f>
        <v>0.2</v>
      </c>
      <c r="Z2603" s="2">
        <f>+VLOOKUP(IF(R2603&lt;0.1,0,IF(AND(R2603&gt;=0.1,R2603&lt;0.2),0.1,IF(AND(R2603&gt;=0.2,R2603&lt;0.3),0.2,IF(R2603&gt;0.3,0.3,)))),REFERENCIAS!$C:$D,2,0)*VLOOKUP($R$2,PONDERADORES!$A$11:$G$11,7,0)</f>
        <v>15</v>
      </c>
      <c r="AA2603" s="92"/>
      <c r="AB2603" s="95" t="e">
        <f t="shared" ca="1" si="159"/>
        <v>#REF!</v>
      </c>
      <c r="AC2603" s="23" t="e">
        <f ca="1">IF(AB2603&gt;REFERENCIAS!$C$62,REFERENCIAS!$B$62,IF(AND(AB2603&gt;=REFERENCIAS!$C$63,AB2603&lt;REFERENCIAS!$D$63),REFERENCIAS!$B$63,IF(AND(AB2603&gt;REFERENCIAS!$C$64,AB2603&lt;=REFERENCIAS!$D$64),REFERENCIAS!$B$64,IF(AND(AB2603&gt;=REFERENCIAS!$C$65,AB2603&lt;REFERENCIAS!$D$65),REFERENCIAS!$B$65, "Revisar"))))</f>
        <v>#REF!</v>
      </c>
      <c r="AD2603" s="94" t="e">
        <f ca="1">VLOOKUP(AC2603,REFERENCIAS!$B$62:$G$65,4,FALSE)</f>
        <v>#REF!</v>
      </c>
    </row>
    <row r="2604" spans="1:30" ht="17.25" x14ac:dyDescent="0.25">
      <c r="A2604" s="74"/>
      <c r="B2604" s="19"/>
      <c r="C2604" s="19"/>
      <c r="D2604" s="50"/>
      <c r="E2604" s="73"/>
      <c r="F2604" s="74"/>
      <c r="G2604" s="9"/>
      <c r="H2604" s="48"/>
      <c r="I2604" s="49">
        <f t="shared" ca="1" si="157"/>
        <v>2022</v>
      </c>
      <c r="J2604" s="22">
        <f t="shared" ca="1" si="156"/>
        <v>1</v>
      </c>
      <c r="K2604" s="19"/>
      <c r="L2604" s="73"/>
      <c r="M2604" s="74"/>
      <c r="N2604" s="19"/>
      <c r="O2604" s="73"/>
      <c r="P2604" s="82">
        <v>1</v>
      </c>
      <c r="Q2604" s="24">
        <v>1</v>
      </c>
      <c r="R2604" s="81">
        <f t="shared" si="158"/>
        <v>1</v>
      </c>
      <c r="S2604" s="87"/>
      <c r="T2604" s="19"/>
      <c r="U2604" s="25"/>
      <c r="V2604" s="25"/>
      <c r="W2604" s="81"/>
      <c r="X2604" s="91" t="e">
        <f ca="1">+VLOOKUP(#REF!,REFERENCIAS!$C:$D,2,0)*VLOOKUP(#REF!,PONDERADORES!A:P,IF(AND(INFORMACION!$T2604='REFERENCIAS RIESGO'!$C$36,INFORMACION!$F2604=REFERENCIAS!$C$24),16,IF(INFORMACION!$T2604='REFERENCIAS RIESGO'!$C$36,13,IF(INFORMACION!$F2604=REFERENCIAS!$C$24,10,7))),0)+VLOOKUP(K2604,REFERENCIAS!$C:$D,2,0)*VLOOKUP($K$2,PONDERADORES!A:P,IF(AND(INFORMACION!$T2604='REFERENCIAS RIESGO'!$C$36,INFORMACION!$F2604=REFERENCIAS!$C$24),16,IF(INFORMACION!$T2604='REFERENCIAS RIESGO'!$C$36,13,IF(INFORMACION!$F2604=REFERENCIAS!$C$24,10,7))),0)+VLOOKUP(L2604,REFERENCIAS!$C:$D,2,0)*VLOOKUP($L$2,PONDERADORES!A:P,IF(AND(INFORMACION!$T2604='REFERENCIAS RIESGO'!$C$36,INFORMACION!$F2604=REFERENCIAS!$C$24),16,IF(INFORMACION!$T2604='REFERENCIAS RIESGO'!$C$36,13,IF(INFORMACION!$F2604=REFERENCIAS!$C$24,10,7))),0)+VLOOKUP(F2604,REFERENCIAS!$C:$D,2,0)*VLOOKUP($F$2,PONDERADORES!A:P,IF(AND(INFORMACION!$T2604='REFERENCIAS RIESGO'!$C$36,INFORMACION!$F2604=REFERENCIAS!$C$24),16,IF(INFORMACION!$T2604='REFERENCIAS RIESGO'!$C$36,13,IF(INFORMACION!$F2604=REFERENCIAS!$C$24,10,7))),0)+VLOOKUP(T2604,REFERENCIAS!$C:$D,2,0)*VLOOKUP($T$2,PONDERADORES!A:P,IF(AND(INFORMACION!$T2604='REFERENCIAS RIESGO'!$C$36,INFORMACION!$F2604=REFERENCIAS!$C$24),16,IF(INFORMACION!$T2604='REFERENCIAS RIESGO'!$C$36,13,IF(INFORMACION!$F2604=REFERENCIAS!$C$24,10,7))),0)+VLOOKUP(IF(J2604&lt;=0.2,0.2,IF(AND(J2604&gt;0.2,J2604&lt;=0.4),0.4,IF(AND(J2604&gt;0.4,J2604&lt;=0.6),0.6,IF(AND(J2604&gt;0.6,J2604&lt;=0.8),0.8,IF(AND(J2604&gt;0.8,J2604&lt;=1),1))))),REFERENCIAS!$C:$D,2,0)*VLOOKUP($J$2,PONDERADORES!A:P,IF(AND(INFORMACION!$T2604='REFERENCIAS RIESGO'!$C$36,INFORMACION!$F2604=REFERENCIAS!$C$24),16,IF(INFORMACION!$T2604='REFERENCIAS RIESGO'!$C$36,13,IF(INFORMACION!$F2604=REFERENCIAS!$C$24,10,7))),0)</f>
        <v>#REF!</v>
      </c>
      <c r="Y2604" s="68">
        <f>+VLOOKUP(M2604,REFERENCIAS!$C:$D,2,0)*VLOOKUP($M$2,PONDERADORES!$A$7:$G$9,7,0)+VLOOKUP(N2604,REFERENCIAS!$C:$D,2,0)*VLOOKUP($N$2,PONDERADORES!$A$7:$G$9,7,0)+VLOOKUP(O2604,REFERENCIAS!$C:$D,2,0)*VLOOKUP($O$2,PONDERADORES!$A$7:$G$9,7,0)</f>
        <v>0.2</v>
      </c>
      <c r="Z2604" s="2">
        <f>+VLOOKUP(IF(R2604&lt;0.1,0,IF(AND(R2604&gt;=0.1,R2604&lt;0.2),0.1,IF(AND(R2604&gt;=0.2,R2604&lt;0.3),0.2,IF(R2604&gt;0.3,0.3,)))),REFERENCIAS!$C:$D,2,0)*VLOOKUP($R$2,PONDERADORES!$A$11:$G$11,7,0)</f>
        <v>15</v>
      </c>
      <c r="AA2604" s="92"/>
      <c r="AB2604" s="95" t="e">
        <f t="shared" ca="1" si="159"/>
        <v>#REF!</v>
      </c>
      <c r="AC2604" s="23" t="e">
        <f ca="1">IF(AB2604&gt;REFERENCIAS!$C$62,REFERENCIAS!$B$62,IF(AND(AB2604&gt;=REFERENCIAS!$C$63,AB2604&lt;REFERENCIAS!$D$63),REFERENCIAS!$B$63,IF(AND(AB2604&gt;REFERENCIAS!$C$64,AB2604&lt;=REFERENCIAS!$D$64),REFERENCIAS!$B$64,IF(AND(AB2604&gt;=REFERENCIAS!$C$65,AB2604&lt;REFERENCIAS!$D$65),REFERENCIAS!$B$65, "Revisar"))))</f>
        <v>#REF!</v>
      </c>
      <c r="AD2604" s="94" t="e">
        <f ca="1">VLOOKUP(AC2604,REFERENCIAS!$B$62:$G$65,4,FALSE)</f>
        <v>#REF!</v>
      </c>
    </row>
    <row r="2605" spans="1:30" ht="17.25" x14ac:dyDescent="0.25">
      <c r="A2605" s="74"/>
      <c r="B2605" s="19"/>
      <c r="C2605" s="19"/>
      <c r="D2605" s="50"/>
      <c r="E2605" s="73"/>
      <c r="F2605" s="74"/>
      <c r="G2605" s="9"/>
      <c r="H2605" s="48"/>
      <c r="I2605" s="49">
        <f t="shared" ca="1" si="157"/>
        <v>2022</v>
      </c>
      <c r="J2605" s="22">
        <f t="shared" ca="1" si="156"/>
        <v>1</v>
      </c>
      <c r="K2605" s="19"/>
      <c r="L2605" s="73"/>
      <c r="M2605" s="74"/>
      <c r="N2605" s="19"/>
      <c r="O2605" s="73"/>
      <c r="P2605" s="82">
        <v>1</v>
      </c>
      <c r="Q2605" s="24">
        <v>1</v>
      </c>
      <c r="R2605" s="81">
        <f t="shared" si="158"/>
        <v>1</v>
      </c>
      <c r="S2605" s="87"/>
      <c r="T2605" s="19"/>
      <c r="U2605" s="25"/>
      <c r="V2605" s="25"/>
      <c r="W2605" s="81"/>
      <c r="X2605" s="91" t="e">
        <f ca="1">+VLOOKUP(#REF!,REFERENCIAS!$C:$D,2,0)*VLOOKUP(#REF!,PONDERADORES!A:P,IF(AND(INFORMACION!$T2605='REFERENCIAS RIESGO'!$C$36,INFORMACION!$F2605=REFERENCIAS!$C$24),16,IF(INFORMACION!$T2605='REFERENCIAS RIESGO'!$C$36,13,IF(INFORMACION!$F2605=REFERENCIAS!$C$24,10,7))),0)+VLOOKUP(K2605,REFERENCIAS!$C:$D,2,0)*VLOOKUP($K$2,PONDERADORES!A:P,IF(AND(INFORMACION!$T2605='REFERENCIAS RIESGO'!$C$36,INFORMACION!$F2605=REFERENCIAS!$C$24),16,IF(INFORMACION!$T2605='REFERENCIAS RIESGO'!$C$36,13,IF(INFORMACION!$F2605=REFERENCIAS!$C$24,10,7))),0)+VLOOKUP(L2605,REFERENCIAS!$C:$D,2,0)*VLOOKUP($L$2,PONDERADORES!A:P,IF(AND(INFORMACION!$T2605='REFERENCIAS RIESGO'!$C$36,INFORMACION!$F2605=REFERENCIAS!$C$24),16,IF(INFORMACION!$T2605='REFERENCIAS RIESGO'!$C$36,13,IF(INFORMACION!$F2605=REFERENCIAS!$C$24,10,7))),0)+VLOOKUP(F2605,REFERENCIAS!$C:$D,2,0)*VLOOKUP($F$2,PONDERADORES!A:P,IF(AND(INFORMACION!$T2605='REFERENCIAS RIESGO'!$C$36,INFORMACION!$F2605=REFERENCIAS!$C$24),16,IF(INFORMACION!$T2605='REFERENCIAS RIESGO'!$C$36,13,IF(INFORMACION!$F2605=REFERENCIAS!$C$24,10,7))),0)+VLOOKUP(T2605,REFERENCIAS!$C:$D,2,0)*VLOOKUP($T$2,PONDERADORES!A:P,IF(AND(INFORMACION!$T2605='REFERENCIAS RIESGO'!$C$36,INFORMACION!$F2605=REFERENCIAS!$C$24),16,IF(INFORMACION!$T2605='REFERENCIAS RIESGO'!$C$36,13,IF(INFORMACION!$F2605=REFERENCIAS!$C$24,10,7))),0)+VLOOKUP(IF(J2605&lt;=0.2,0.2,IF(AND(J2605&gt;0.2,J2605&lt;=0.4),0.4,IF(AND(J2605&gt;0.4,J2605&lt;=0.6),0.6,IF(AND(J2605&gt;0.6,J2605&lt;=0.8),0.8,IF(AND(J2605&gt;0.8,J2605&lt;=1),1))))),REFERENCIAS!$C:$D,2,0)*VLOOKUP($J$2,PONDERADORES!A:P,IF(AND(INFORMACION!$T2605='REFERENCIAS RIESGO'!$C$36,INFORMACION!$F2605=REFERENCIAS!$C$24),16,IF(INFORMACION!$T2605='REFERENCIAS RIESGO'!$C$36,13,IF(INFORMACION!$F2605=REFERENCIAS!$C$24,10,7))),0)</f>
        <v>#REF!</v>
      </c>
      <c r="Y2605" s="68">
        <f>+VLOOKUP(M2605,REFERENCIAS!$C:$D,2,0)*VLOOKUP($M$2,PONDERADORES!$A$7:$G$9,7,0)+VLOOKUP(N2605,REFERENCIAS!$C:$D,2,0)*VLOOKUP($N$2,PONDERADORES!$A$7:$G$9,7,0)+VLOOKUP(O2605,REFERENCIAS!$C:$D,2,0)*VLOOKUP($O$2,PONDERADORES!$A$7:$G$9,7,0)</f>
        <v>0.2</v>
      </c>
      <c r="Z2605" s="2">
        <f>+VLOOKUP(IF(R2605&lt;0.1,0,IF(AND(R2605&gt;=0.1,R2605&lt;0.2),0.1,IF(AND(R2605&gt;=0.2,R2605&lt;0.3),0.2,IF(R2605&gt;0.3,0.3,)))),REFERENCIAS!$C:$D,2,0)*VLOOKUP($R$2,PONDERADORES!$A$11:$G$11,7,0)</f>
        <v>15</v>
      </c>
      <c r="AA2605" s="92"/>
      <c r="AB2605" s="95" t="e">
        <f t="shared" ca="1" si="159"/>
        <v>#REF!</v>
      </c>
      <c r="AC2605" s="23" t="e">
        <f ca="1">IF(AB2605&gt;REFERENCIAS!$C$62,REFERENCIAS!$B$62,IF(AND(AB2605&gt;=REFERENCIAS!$C$63,AB2605&lt;REFERENCIAS!$D$63),REFERENCIAS!$B$63,IF(AND(AB2605&gt;REFERENCIAS!$C$64,AB2605&lt;=REFERENCIAS!$D$64),REFERENCIAS!$B$64,IF(AND(AB2605&gt;=REFERENCIAS!$C$65,AB2605&lt;REFERENCIAS!$D$65),REFERENCIAS!$B$65, "Revisar"))))</f>
        <v>#REF!</v>
      </c>
      <c r="AD2605" s="94" t="e">
        <f ca="1">VLOOKUP(AC2605,REFERENCIAS!$B$62:$G$65,4,FALSE)</f>
        <v>#REF!</v>
      </c>
    </row>
    <row r="2606" spans="1:30" ht="17.25" x14ac:dyDescent="0.25">
      <c r="A2606" s="74"/>
      <c r="B2606" s="19"/>
      <c r="C2606" s="19"/>
      <c r="D2606" s="50"/>
      <c r="E2606" s="73"/>
      <c r="F2606" s="74"/>
      <c r="G2606" s="9"/>
      <c r="H2606" s="48"/>
      <c r="I2606" s="49">
        <f t="shared" ca="1" si="157"/>
        <v>2022</v>
      </c>
      <c r="J2606" s="22">
        <f t="shared" ca="1" si="156"/>
        <v>1</v>
      </c>
      <c r="K2606" s="19"/>
      <c r="L2606" s="73"/>
      <c r="M2606" s="74"/>
      <c r="N2606" s="19"/>
      <c r="O2606" s="73"/>
      <c r="P2606" s="82">
        <v>1</v>
      </c>
      <c r="Q2606" s="24">
        <v>1</v>
      </c>
      <c r="R2606" s="81">
        <f t="shared" si="158"/>
        <v>1</v>
      </c>
      <c r="S2606" s="87"/>
      <c r="T2606" s="19"/>
      <c r="U2606" s="25"/>
      <c r="V2606" s="25"/>
      <c r="W2606" s="81"/>
      <c r="X2606" s="91" t="e">
        <f ca="1">+VLOOKUP(#REF!,REFERENCIAS!$C:$D,2,0)*VLOOKUP(#REF!,PONDERADORES!A:P,IF(AND(INFORMACION!$T2606='REFERENCIAS RIESGO'!$C$36,INFORMACION!$F2606=REFERENCIAS!$C$24),16,IF(INFORMACION!$T2606='REFERENCIAS RIESGO'!$C$36,13,IF(INFORMACION!$F2606=REFERENCIAS!$C$24,10,7))),0)+VLOOKUP(K2606,REFERENCIAS!$C:$D,2,0)*VLOOKUP($K$2,PONDERADORES!A:P,IF(AND(INFORMACION!$T2606='REFERENCIAS RIESGO'!$C$36,INFORMACION!$F2606=REFERENCIAS!$C$24),16,IF(INFORMACION!$T2606='REFERENCIAS RIESGO'!$C$36,13,IF(INFORMACION!$F2606=REFERENCIAS!$C$24,10,7))),0)+VLOOKUP(L2606,REFERENCIAS!$C:$D,2,0)*VLOOKUP($L$2,PONDERADORES!A:P,IF(AND(INFORMACION!$T2606='REFERENCIAS RIESGO'!$C$36,INFORMACION!$F2606=REFERENCIAS!$C$24),16,IF(INFORMACION!$T2606='REFERENCIAS RIESGO'!$C$36,13,IF(INFORMACION!$F2606=REFERENCIAS!$C$24,10,7))),0)+VLOOKUP(F2606,REFERENCIAS!$C:$D,2,0)*VLOOKUP($F$2,PONDERADORES!A:P,IF(AND(INFORMACION!$T2606='REFERENCIAS RIESGO'!$C$36,INFORMACION!$F2606=REFERENCIAS!$C$24),16,IF(INFORMACION!$T2606='REFERENCIAS RIESGO'!$C$36,13,IF(INFORMACION!$F2606=REFERENCIAS!$C$24,10,7))),0)+VLOOKUP(T2606,REFERENCIAS!$C:$D,2,0)*VLOOKUP($T$2,PONDERADORES!A:P,IF(AND(INFORMACION!$T2606='REFERENCIAS RIESGO'!$C$36,INFORMACION!$F2606=REFERENCIAS!$C$24),16,IF(INFORMACION!$T2606='REFERENCIAS RIESGO'!$C$36,13,IF(INFORMACION!$F2606=REFERENCIAS!$C$24,10,7))),0)+VLOOKUP(IF(J2606&lt;=0.2,0.2,IF(AND(J2606&gt;0.2,J2606&lt;=0.4),0.4,IF(AND(J2606&gt;0.4,J2606&lt;=0.6),0.6,IF(AND(J2606&gt;0.6,J2606&lt;=0.8),0.8,IF(AND(J2606&gt;0.8,J2606&lt;=1),1))))),REFERENCIAS!$C:$D,2,0)*VLOOKUP($J$2,PONDERADORES!A:P,IF(AND(INFORMACION!$T2606='REFERENCIAS RIESGO'!$C$36,INFORMACION!$F2606=REFERENCIAS!$C$24),16,IF(INFORMACION!$T2606='REFERENCIAS RIESGO'!$C$36,13,IF(INFORMACION!$F2606=REFERENCIAS!$C$24,10,7))),0)</f>
        <v>#REF!</v>
      </c>
      <c r="Y2606" s="68">
        <f>+VLOOKUP(M2606,REFERENCIAS!$C:$D,2,0)*VLOOKUP($M$2,PONDERADORES!$A$7:$G$9,7,0)+VLOOKUP(N2606,REFERENCIAS!$C:$D,2,0)*VLOOKUP($N$2,PONDERADORES!$A$7:$G$9,7,0)+VLOOKUP(O2606,REFERENCIAS!$C:$D,2,0)*VLOOKUP($O$2,PONDERADORES!$A$7:$G$9,7,0)</f>
        <v>0.2</v>
      </c>
      <c r="Z2606" s="2">
        <f>+VLOOKUP(IF(R2606&lt;0.1,0,IF(AND(R2606&gt;=0.1,R2606&lt;0.2),0.1,IF(AND(R2606&gt;=0.2,R2606&lt;0.3),0.2,IF(R2606&gt;0.3,0.3,)))),REFERENCIAS!$C:$D,2,0)*VLOOKUP($R$2,PONDERADORES!$A$11:$G$11,7,0)</f>
        <v>15</v>
      </c>
      <c r="AA2606" s="92"/>
      <c r="AB2606" s="95" t="e">
        <f t="shared" ca="1" si="159"/>
        <v>#REF!</v>
      </c>
      <c r="AC2606" s="23" t="e">
        <f ca="1">IF(AB2606&gt;REFERENCIAS!$C$62,REFERENCIAS!$B$62,IF(AND(AB2606&gt;=REFERENCIAS!$C$63,AB2606&lt;REFERENCIAS!$D$63),REFERENCIAS!$B$63,IF(AND(AB2606&gt;REFERENCIAS!$C$64,AB2606&lt;=REFERENCIAS!$D$64),REFERENCIAS!$B$64,IF(AND(AB2606&gt;=REFERENCIAS!$C$65,AB2606&lt;REFERENCIAS!$D$65),REFERENCIAS!$B$65, "Revisar"))))</f>
        <v>#REF!</v>
      </c>
      <c r="AD2606" s="94" t="e">
        <f ca="1">VLOOKUP(AC2606,REFERENCIAS!$B$62:$G$65,4,FALSE)</f>
        <v>#REF!</v>
      </c>
    </row>
    <row r="2607" spans="1:30" ht="17.25" x14ac:dyDescent="0.25">
      <c r="A2607" s="74"/>
      <c r="B2607" s="19"/>
      <c r="C2607" s="19"/>
      <c r="D2607" s="50"/>
      <c r="E2607" s="73"/>
      <c r="F2607" s="74"/>
      <c r="G2607" s="9"/>
      <c r="H2607" s="48"/>
      <c r="I2607" s="49">
        <f t="shared" ca="1" si="157"/>
        <v>2022</v>
      </c>
      <c r="J2607" s="22">
        <f t="shared" ca="1" si="156"/>
        <v>1</v>
      </c>
      <c r="K2607" s="19"/>
      <c r="L2607" s="73"/>
      <c r="M2607" s="74"/>
      <c r="N2607" s="19"/>
      <c r="O2607" s="73"/>
      <c r="P2607" s="82">
        <v>1</v>
      </c>
      <c r="Q2607" s="24">
        <v>1</v>
      </c>
      <c r="R2607" s="81">
        <f t="shared" si="158"/>
        <v>1</v>
      </c>
      <c r="S2607" s="87"/>
      <c r="T2607" s="19"/>
      <c r="U2607" s="25"/>
      <c r="V2607" s="25"/>
      <c r="W2607" s="81"/>
      <c r="X2607" s="91" t="e">
        <f ca="1">+VLOOKUP(#REF!,REFERENCIAS!$C:$D,2,0)*VLOOKUP(#REF!,PONDERADORES!A:P,IF(AND(INFORMACION!$T2607='REFERENCIAS RIESGO'!$C$36,INFORMACION!$F2607=REFERENCIAS!$C$24),16,IF(INFORMACION!$T2607='REFERENCIAS RIESGO'!$C$36,13,IF(INFORMACION!$F2607=REFERENCIAS!$C$24,10,7))),0)+VLOOKUP(K2607,REFERENCIAS!$C:$D,2,0)*VLOOKUP($K$2,PONDERADORES!A:P,IF(AND(INFORMACION!$T2607='REFERENCIAS RIESGO'!$C$36,INFORMACION!$F2607=REFERENCIAS!$C$24),16,IF(INFORMACION!$T2607='REFERENCIAS RIESGO'!$C$36,13,IF(INFORMACION!$F2607=REFERENCIAS!$C$24,10,7))),0)+VLOOKUP(L2607,REFERENCIAS!$C:$D,2,0)*VLOOKUP($L$2,PONDERADORES!A:P,IF(AND(INFORMACION!$T2607='REFERENCIAS RIESGO'!$C$36,INFORMACION!$F2607=REFERENCIAS!$C$24),16,IF(INFORMACION!$T2607='REFERENCIAS RIESGO'!$C$36,13,IF(INFORMACION!$F2607=REFERENCIAS!$C$24,10,7))),0)+VLOOKUP(F2607,REFERENCIAS!$C:$D,2,0)*VLOOKUP($F$2,PONDERADORES!A:P,IF(AND(INFORMACION!$T2607='REFERENCIAS RIESGO'!$C$36,INFORMACION!$F2607=REFERENCIAS!$C$24),16,IF(INFORMACION!$T2607='REFERENCIAS RIESGO'!$C$36,13,IF(INFORMACION!$F2607=REFERENCIAS!$C$24,10,7))),0)+VLOOKUP(T2607,REFERENCIAS!$C:$D,2,0)*VLOOKUP($T$2,PONDERADORES!A:P,IF(AND(INFORMACION!$T2607='REFERENCIAS RIESGO'!$C$36,INFORMACION!$F2607=REFERENCIAS!$C$24),16,IF(INFORMACION!$T2607='REFERENCIAS RIESGO'!$C$36,13,IF(INFORMACION!$F2607=REFERENCIAS!$C$24,10,7))),0)+VLOOKUP(IF(J2607&lt;=0.2,0.2,IF(AND(J2607&gt;0.2,J2607&lt;=0.4),0.4,IF(AND(J2607&gt;0.4,J2607&lt;=0.6),0.6,IF(AND(J2607&gt;0.6,J2607&lt;=0.8),0.8,IF(AND(J2607&gt;0.8,J2607&lt;=1),1))))),REFERENCIAS!$C:$D,2,0)*VLOOKUP($J$2,PONDERADORES!A:P,IF(AND(INFORMACION!$T2607='REFERENCIAS RIESGO'!$C$36,INFORMACION!$F2607=REFERENCIAS!$C$24),16,IF(INFORMACION!$T2607='REFERENCIAS RIESGO'!$C$36,13,IF(INFORMACION!$F2607=REFERENCIAS!$C$24,10,7))),0)</f>
        <v>#REF!</v>
      </c>
      <c r="Y2607" s="68">
        <f>+VLOOKUP(M2607,REFERENCIAS!$C:$D,2,0)*VLOOKUP($M$2,PONDERADORES!$A$7:$G$9,7,0)+VLOOKUP(N2607,REFERENCIAS!$C:$D,2,0)*VLOOKUP($N$2,PONDERADORES!$A$7:$G$9,7,0)+VLOOKUP(O2607,REFERENCIAS!$C:$D,2,0)*VLOOKUP($O$2,PONDERADORES!$A$7:$G$9,7,0)</f>
        <v>0.2</v>
      </c>
      <c r="Z2607" s="2">
        <f>+VLOOKUP(IF(R2607&lt;0.1,0,IF(AND(R2607&gt;=0.1,R2607&lt;0.2),0.1,IF(AND(R2607&gt;=0.2,R2607&lt;0.3),0.2,IF(R2607&gt;0.3,0.3,)))),REFERENCIAS!$C:$D,2,0)*VLOOKUP($R$2,PONDERADORES!$A$11:$G$11,7,0)</f>
        <v>15</v>
      </c>
      <c r="AA2607" s="92"/>
      <c r="AB2607" s="95" t="e">
        <f t="shared" ca="1" si="159"/>
        <v>#REF!</v>
      </c>
      <c r="AC2607" s="23" t="e">
        <f ca="1">IF(AB2607&gt;REFERENCIAS!$C$62,REFERENCIAS!$B$62,IF(AND(AB2607&gt;=REFERENCIAS!$C$63,AB2607&lt;REFERENCIAS!$D$63),REFERENCIAS!$B$63,IF(AND(AB2607&gt;REFERENCIAS!$C$64,AB2607&lt;=REFERENCIAS!$D$64),REFERENCIAS!$B$64,IF(AND(AB2607&gt;=REFERENCIAS!$C$65,AB2607&lt;REFERENCIAS!$D$65),REFERENCIAS!$B$65, "Revisar"))))</f>
        <v>#REF!</v>
      </c>
      <c r="AD2607" s="94" t="e">
        <f ca="1">VLOOKUP(AC2607,REFERENCIAS!$B$62:$G$65,4,FALSE)</f>
        <v>#REF!</v>
      </c>
    </row>
    <row r="2608" spans="1:30" ht="17.25" x14ac:dyDescent="0.25">
      <c r="A2608" s="74"/>
      <c r="B2608" s="19"/>
      <c r="C2608" s="19"/>
      <c r="D2608" s="50"/>
      <c r="E2608" s="73"/>
      <c r="F2608" s="74"/>
      <c r="G2608" s="9"/>
      <c r="H2608" s="48"/>
      <c r="I2608" s="49">
        <f t="shared" ca="1" si="157"/>
        <v>2022</v>
      </c>
      <c r="J2608" s="22">
        <f t="shared" ca="1" si="156"/>
        <v>1</v>
      </c>
      <c r="K2608" s="19"/>
      <c r="L2608" s="73"/>
      <c r="M2608" s="74"/>
      <c r="N2608" s="19"/>
      <c r="O2608" s="73"/>
      <c r="P2608" s="82">
        <v>1</v>
      </c>
      <c r="Q2608" s="24">
        <v>1</v>
      </c>
      <c r="R2608" s="81">
        <f t="shared" si="158"/>
        <v>1</v>
      </c>
      <c r="S2608" s="87"/>
      <c r="T2608" s="19"/>
      <c r="U2608" s="25"/>
      <c r="V2608" s="25"/>
      <c r="W2608" s="81"/>
      <c r="X2608" s="91" t="e">
        <f ca="1">+VLOOKUP(#REF!,REFERENCIAS!$C:$D,2,0)*VLOOKUP(#REF!,PONDERADORES!A:P,IF(AND(INFORMACION!$T2608='REFERENCIAS RIESGO'!$C$36,INFORMACION!$F2608=REFERENCIAS!$C$24),16,IF(INFORMACION!$T2608='REFERENCIAS RIESGO'!$C$36,13,IF(INFORMACION!$F2608=REFERENCIAS!$C$24,10,7))),0)+VLOOKUP(K2608,REFERENCIAS!$C:$D,2,0)*VLOOKUP($K$2,PONDERADORES!A:P,IF(AND(INFORMACION!$T2608='REFERENCIAS RIESGO'!$C$36,INFORMACION!$F2608=REFERENCIAS!$C$24),16,IF(INFORMACION!$T2608='REFERENCIAS RIESGO'!$C$36,13,IF(INFORMACION!$F2608=REFERENCIAS!$C$24,10,7))),0)+VLOOKUP(L2608,REFERENCIAS!$C:$D,2,0)*VLOOKUP($L$2,PONDERADORES!A:P,IF(AND(INFORMACION!$T2608='REFERENCIAS RIESGO'!$C$36,INFORMACION!$F2608=REFERENCIAS!$C$24),16,IF(INFORMACION!$T2608='REFERENCIAS RIESGO'!$C$36,13,IF(INFORMACION!$F2608=REFERENCIAS!$C$24,10,7))),0)+VLOOKUP(F2608,REFERENCIAS!$C:$D,2,0)*VLOOKUP($F$2,PONDERADORES!A:P,IF(AND(INFORMACION!$T2608='REFERENCIAS RIESGO'!$C$36,INFORMACION!$F2608=REFERENCIAS!$C$24),16,IF(INFORMACION!$T2608='REFERENCIAS RIESGO'!$C$36,13,IF(INFORMACION!$F2608=REFERENCIAS!$C$24,10,7))),0)+VLOOKUP(T2608,REFERENCIAS!$C:$D,2,0)*VLOOKUP($T$2,PONDERADORES!A:P,IF(AND(INFORMACION!$T2608='REFERENCIAS RIESGO'!$C$36,INFORMACION!$F2608=REFERENCIAS!$C$24),16,IF(INFORMACION!$T2608='REFERENCIAS RIESGO'!$C$36,13,IF(INFORMACION!$F2608=REFERENCIAS!$C$24,10,7))),0)+VLOOKUP(IF(J2608&lt;=0.2,0.2,IF(AND(J2608&gt;0.2,J2608&lt;=0.4),0.4,IF(AND(J2608&gt;0.4,J2608&lt;=0.6),0.6,IF(AND(J2608&gt;0.6,J2608&lt;=0.8),0.8,IF(AND(J2608&gt;0.8,J2608&lt;=1),1))))),REFERENCIAS!$C:$D,2,0)*VLOOKUP($J$2,PONDERADORES!A:P,IF(AND(INFORMACION!$T2608='REFERENCIAS RIESGO'!$C$36,INFORMACION!$F2608=REFERENCIAS!$C$24),16,IF(INFORMACION!$T2608='REFERENCIAS RIESGO'!$C$36,13,IF(INFORMACION!$F2608=REFERENCIAS!$C$24,10,7))),0)</f>
        <v>#REF!</v>
      </c>
      <c r="Y2608" s="68">
        <f>+VLOOKUP(M2608,REFERENCIAS!$C:$D,2,0)*VLOOKUP($M$2,PONDERADORES!$A$7:$G$9,7,0)+VLOOKUP(N2608,REFERENCIAS!$C:$D,2,0)*VLOOKUP($N$2,PONDERADORES!$A$7:$G$9,7,0)+VLOOKUP(O2608,REFERENCIAS!$C:$D,2,0)*VLOOKUP($O$2,PONDERADORES!$A$7:$G$9,7,0)</f>
        <v>0.2</v>
      </c>
      <c r="Z2608" s="2">
        <f>+VLOOKUP(IF(R2608&lt;0.1,0,IF(AND(R2608&gt;=0.1,R2608&lt;0.2),0.1,IF(AND(R2608&gt;=0.2,R2608&lt;0.3),0.2,IF(R2608&gt;0.3,0.3,)))),REFERENCIAS!$C:$D,2,0)*VLOOKUP($R$2,PONDERADORES!$A$11:$G$11,7,0)</f>
        <v>15</v>
      </c>
      <c r="AA2608" s="92"/>
      <c r="AB2608" s="95" t="e">
        <f t="shared" ca="1" si="159"/>
        <v>#REF!</v>
      </c>
      <c r="AC2608" s="23" t="e">
        <f ca="1">IF(AB2608&gt;REFERENCIAS!$C$62,REFERENCIAS!$B$62,IF(AND(AB2608&gt;=REFERENCIAS!$C$63,AB2608&lt;REFERENCIAS!$D$63),REFERENCIAS!$B$63,IF(AND(AB2608&gt;REFERENCIAS!$C$64,AB2608&lt;=REFERENCIAS!$D$64),REFERENCIAS!$B$64,IF(AND(AB2608&gt;=REFERENCIAS!$C$65,AB2608&lt;REFERENCIAS!$D$65),REFERENCIAS!$B$65, "Revisar"))))</f>
        <v>#REF!</v>
      </c>
      <c r="AD2608" s="94" t="e">
        <f ca="1">VLOOKUP(AC2608,REFERENCIAS!$B$62:$G$65,4,FALSE)</f>
        <v>#REF!</v>
      </c>
    </row>
    <row r="2609" spans="1:30" ht="17.25" x14ac:dyDescent="0.25">
      <c r="A2609" s="74"/>
      <c r="B2609" s="19"/>
      <c r="C2609" s="19"/>
      <c r="D2609" s="50"/>
      <c r="E2609" s="73"/>
      <c r="F2609" s="74"/>
      <c r="G2609" s="9"/>
      <c r="H2609" s="48"/>
      <c r="I2609" s="49">
        <f t="shared" ca="1" si="157"/>
        <v>2022</v>
      </c>
      <c r="J2609" s="22">
        <f t="shared" ca="1" si="156"/>
        <v>1</v>
      </c>
      <c r="K2609" s="19"/>
      <c r="L2609" s="73"/>
      <c r="M2609" s="74"/>
      <c r="N2609" s="19"/>
      <c r="O2609" s="73"/>
      <c r="P2609" s="82">
        <v>1</v>
      </c>
      <c r="Q2609" s="24">
        <v>1</v>
      </c>
      <c r="R2609" s="81">
        <f t="shared" si="158"/>
        <v>1</v>
      </c>
      <c r="S2609" s="87"/>
      <c r="T2609" s="19"/>
      <c r="U2609" s="25"/>
      <c r="V2609" s="25"/>
      <c r="W2609" s="81"/>
      <c r="X2609" s="91" t="e">
        <f ca="1">+VLOOKUP(#REF!,REFERENCIAS!$C:$D,2,0)*VLOOKUP(#REF!,PONDERADORES!A:P,IF(AND(INFORMACION!$T2609='REFERENCIAS RIESGO'!$C$36,INFORMACION!$F2609=REFERENCIAS!$C$24),16,IF(INFORMACION!$T2609='REFERENCIAS RIESGO'!$C$36,13,IF(INFORMACION!$F2609=REFERENCIAS!$C$24,10,7))),0)+VLOOKUP(K2609,REFERENCIAS!$C:$D,2,0)*VLOOKUP($K$2,PONDERADORES!A:P,IF(AND(INFORMACION!$T2609='REFERENCIAS RIESGO'!$C$36,INFORMACION!$F2609=REFERENCIAS!$C$24),16,IF(INFORMACION!$T2609='REFERENCIAS RIESGO'!$C$36,13,IF(INFORMACION!$F2609=REFERENCIAS!$C$24,10,7))),0)+VLOOKUP(L2609,REFERENCIAS!$C:$D,2,0)*VLOOKUP($L$2,PONDERADORES!A:P,IF(AND(INFORMACION!$T2609='REFERENCIAS RIESGO'!$C$36,INFORMACION!$F2609=REFERENCIAS!$C$24),16,IF(INFORMACION!$T2609='REFERENCIAS RIESGO'!$C$36,13,IF(INFORMACION!$F2609=REFERENCIAS!$C$24,10,7))),0)+VLOOKUP(F2609,REFERENCIAS!$C:$D,2,0)*VLOOKUP($F$2,PONDERADORES!A:P,IF(AND(INFORMACION!$T2609='REFERENCIAS RIESGO'!$C$36,INFORMACION!$F2609=REFERENCIAS!$C$24),16,IF(INFORMACION!$T2609='REFERENCIAS RIESGO'!$C$36,13,IF(INFORMACION!$F2609=REFERENCIAS!$C$24,10,7))),0)+VLOOKUP(T2609,REFERENCIAS!$C:$D,2,0)*VLOOKUP($T$2,PONDERADORES!A:P,IF(AND(INFORMACION!$T2609='REFERENCIAS RIESGO'!$C$36,INFORMACION!$F2609=REFERENCIAS!$C$24),16,IF(INFORMACION!$T2609='REFERENCIAS RIESGO'!$C$36,13,IF(INFORMACION!$F2609=REFERENCIAS!$C$24,10,7))),0)+VLOOKUP(IF(J2609&lt;=0.2,0.2,IF(AND(J2609&gt;0.2,J2609&lt;=0.4),0.4,IF(AND(J2609&gt;0.4,J2609&lt;=0.6),0.6,IF(AND(J2609&gt;0.6,J2609&lt;=0.8),0.8,IF(AND(J2609&gt;0.8,J2609&lt;=1),1))))),REFERENCIAS!$C:$D,2,0)*VLOOKUP($J$2,PONDERADORES!A:P,IF(AND(INFORMACION!$T2609='REFERENCIAS RIESGO'!$C$36,INFORMACION!$F2609=REFERENCIAS!$C$24),16,IF(INFORMACION!$T2609='REFERENCIAS RIESGO'!$C$36,13,IF(INFORMACION!$F2609=REFERENCIAS!$C$24,10,7))),0)</f>
        <v>#REF!</v>
      </c>
      <c r="Y2609" s="68">
        <f>+VLOOKUP(M2609,REFERENCIAS!$C:$D,2,0)*VLOOKUP($M$2,PONDERADORES!$A$7:$G$9,7,0)+VLOOKUP(N2609,REFERENCIAS!$C:$D,2,0)*VLOOKUP($N$2,PONDERADORES!$A$7:$G$9,7,0)+VLOOKUP(O2609,REFERENCIAS!$C:$D,2,0)*VLOOKUP($O$2,PONDERADORES!$A$7:$G$9,7,0)</f>
        <v>0.2</v>
      </c>
      <c r="Z2609" s="2">
        <f>+VLOOKUP(IF(R2609&lt;0.1,0,IF(AND(R2609&gt;=0.1,R2609&lt;0.2),0.1,IF(AND(R2609&gt;=0.2,R2609&lt;0.3),0.2,IF(R2609&gt;0.3,0.3,)))),REFERENCIAS!$C:$D,2,0)*VLOOKUP($R$2,PONDERADORES!$A$11:$G$11,7,0)</f>
        <v>15</v>
      </c>
      <c r="AA2609" s="92"/>
      <c r="AB2609" s="95" t="e">
        <f t="shared" ca="1" si="159"/>
        <v>#REF!</v>
      </c>
      <c r="AC2609" s="23" t="e">
        <f ca="1">IF(AB2609&gt;REFERENCIAS!$C$62,REFERENCIAS!$B$62,IF(AND(AB2609&gt;=REFERENCIAS!$C$63,AB2609&lt;REFERENCIAS!$D$63),REFERENCIAS!$B$63,IF(AND(AB2609&gt;REFERENCIAS!$C$64,AB2609&lt;=REFERENCIAS!$D$64),REFERENCIAS!$B$64,IF(AND(AB2609&gt;=REFERENCIAS!$C$65,AB2609&lt;REFERENCIAS!$D$65),REFERENCIAS!$B$65, "Revisar"))))</f>
        <v>#REF!</v>
      </c>
      <c r="AD2609" s="94" t="e">
        <f ca="1">VLOOKUP(AC2609,REFERENCIAS!$B$62:$G$65,4,FALSE)</f>
        <v>#REF!</v>
      </c>
    </row>
    <row r="2610" spans="1:30" ht="17.25" x14ac:dyDescent="0.25">
      <c r="A2610" s="74"/>
      <c r="B2610" s="19"/>
      <c r="C2610" s="19"/>
      <c r="D2610" s="50"/>
      <c r="E2610" s="73"/>
      <c r="F2610" s="74"/>
      <c r="G2610" s="9"/>
      <c r="H2610" s="48"/>
      <c r="I2610" s="49">
        <f t="shared" ca="1" si="157"/>
        <v>2022</v>
      </c>
      <c r="J2610" s="22">
        <f t="shared" ca="1" si="156"/>
        <v>1</v>
      </c>
      <c r="K2610" s="19"/>
      <c r="L2610" s="73"/>
      <c r="M2610" s="74"/>
      <c r="N2610" s="19"/>
      <c r="O2610" s="73"/>
      <c r="P2610" s="82">
        <v>1</v>
      </c>
      <c r="Q2610" s="24">
        <v>1</v>
      </c>
      <c r="R2610" s="81">
        <f t="shared" si="158"/>
        <v>1</v>
      </c>
      <c r="S2610" s="87"/>
      <c r="T2610" s="19"/>
      <c r="U2610" s="25"/>
      <c r="V2610" s="25"/>
      <c r="W2610" s="81"/>
      <c r="X2610" s="91" t="e">
        <f ca="1">+VLOOKUP(#REF!,REFERENCIAS!$C:$D,2,0)*VLOOKUP(#REF!,PONDERADORES!A:P,IF(AND(INFORMACION!$T2610='REFERENCIAS RIESGO'!$C$36,INFORMACION!$F2610=REFERENCIAS!$C$24),16,IF(INFORMACION!$T2610='REFERENCIAS RIESGO'!$C$36,13,IF(INFORMACION!$F2610=REFERENCIAS!$C$24,10,7))),0)+VLOOKUP(K2610,REFERENCIAS!$C:$D,2,0)*VLOOKUP($K$2,PONDERADORES!A:P,IF(AND(INFORMACION!$T2610='REFERENCIAS RIESGO'!$C$36,INFORMACION!$F2610=REFERENCIAS!$C$24),16,IF(INFORMACION!$T2610='REFERENCIAS RIESGO'!$C$36,13,IF(INFORMACION!$F2610=REFERENCIAS!$C$24,10,7))),0)+VLOOKUP(L2610,REFERENCIAS!$C:$D,2,0)*VLOOKUP($L$2,PONDERADORES!A:P,IF(AND(INFORMACION!$T2610='REFERENCIAS RIESGO'!$C$36,INFORMACION!$F2610=REFERENCIAS!$C$24),16,IF(INFORMACION!$T2610='REFERENCIAS RIESGO'!$C$36,13,IF(INFORMACION!$F2610=REFERENCIAS!$C$24,10,7))),0)+VLOOKUP(F2610,REFERENCIAS!$C:$D,2,0)*VLOOKUP($F$2,PONDERADORES!A:P,IF(AND(INFORMACION!$T2610='REFERENCIAS RIESGO'!$C$36,INFORMACION!$F2610=REFERENCIAS!$C$24),16,IF(INFORMACION!$T2610='REFERENCIAS RIESGO'!$C$36,13,IF(INFORMACION!$F2610=REFERENCIAS!$C$24,10,7))),0)+VLOOKUP(T2610,REFERENCIAS!$C:$D,2,0)*VLOOKUP($T$2,PONDERADORES!A:P,IF(AND(INFORMACION!$T2610='REFERENCIAS RIESGO'!$C$36,INFORMACION!$F2610=REFERENCIAS!$C$24),16,IF(INFORMACION!$T2610='REFERENCIAS RIESGO'!$C$36,13,IF(INFORMACION!$F2610=REFERENCIAS!$C$24,10,7))),0)+VLOOKUP(IF(J2610&lt;=0.2,0.2,IF(AND(J2610&gt;0.2,J2610&lt;=0.4),0.4,IF(AND(J2610&gt;0.4,J2610&lt;=0.6),0.6,IF(AND(J2610&gt;0.6,J2610&lt;=0.8),0.8,IF(AND(J2610&gt;0.8,J2610&lt;=1),1))))),REFERENCIAS!$C:$D,2,0)*VLOOKUP($J$2,PONDERADORES!A:P,IF(AND(INFORMACION!$T2610='REFERENCIAS RIESGO'!$C$36,INFORMACION!$F2610=REFERENCIAS!$C$24),16,IF(INFORMACION!$T2610='REFERENCIAS RIESGO'!$C$36,13,IF(INFORMACION!$F2610=REFERENCIAS!$C$24,10,7))),0)</f>
        <v>#REF!</v>
      </c>
      <c r="Y2610" s="68">
        <f>+VLOOKUP(M2610,REFERENCIAS!$C:$D,2,0)*VLOOKUP($M$2,PONDERADORES!$A$7:$G$9,7,0)+VLOOKUP(N2610,REFERENCIAS!$C:$D,2,0)*VLOOKUP($N$2,PONDERADORES!$A$7:$G$9,7,0)+VLOOKUP(O2610,REFERENCIAS!$C:$D,2,0)*VLOOKUP($O$2,PONDERADORES!$A$7:$G$9,7,0)</f>
        <v>0.2</v>
      </c>
      <c r="Z2610" s="2">
        <f>+VLOOKUP(IF(R2610&lt;0.1,0,IF(AND(R2610&gt;=0.1,R2610&lt;0.2),0.1,IF(AND(R2610&gt;=0.2,R2610&lt;0.3),0.2,IF(R2610&gt;0.3,0.3,)))),REFERENCIAS!$C:$D,2,0)*VLOOKUP($R$2,PONDERADORES!$A$11:$G$11,7,0)</f>
        <v>15</v>
      </c>
      <c r="AA2610" s="92"/>
      <c r="AB2610" s="95" t="e">
        <f t="shared" ca="1" si="159"/>
        <v>#REF!</v>
      </c>
      <c r="AC2610" s="23" t="e">
        <f ca="1">IF(AB2610&gt;REFERENCIAS!$C$62,REFERENCIAS!$B$62,IF(AND(AB2610&gt;=REFERENCIAS!$C$63,AB2610&lt;REFERENCIAS!$D$63),REFERENCIAS!$B$63,IF(AND(AB2610&gt;REFERENCIAS!$C$64,AB2610&lt;=REFERENCIAS!$D$64),REFERENCIAS!$B$64,IF(AND(AB2610&gt;=REFERENCIAS!$C$65,AB2610&lt;REFERENCIAS!$D$65),REFERENCIAS!$B$65, "Revisar"))))</f>
        <v>#REF!</v>
      </c>
      <c r="AD2610" s="94" t="e">
        <f ca="1">VLOOKUP(AC2610,REFERENCIAS!$B$62:$G$65,4,FALSE)</f>
        <v>#REF!</v>
      </c>
    </row>
    <row r="2611" spans="1:30" ht="17.25" x14ac:dyDescent="0.25">
      <c r="A2611" s="74"/>
      <c r="B2611" s="19"/>
      <c r="C2611" s="19"/>
      <c r="D2611" s="50"/>
      <c r="E2611" s="73"/>
      <c r="F2611" s="74"/>
      <c r="G2611" s="9"/>
      <c r="H2611" s="48"/>
      <c r="I2611" s="49">
        <f t="shared" ca="1" si="157"/>
        <v>2022</v>
      </c>
      <c r="J2611" s="22">
        <f t="shared" ca="1" si="156"/>
        <v>1</v>
      </c>
      <c r="K2611" s="19"/>
      <c r="L2611" s="73"/>
      <c r="M2611" s="74"/>
      <c r="N2611" s="19"/>
      <c r="O2611" s="73"/>
      <c r="P2611" s="82">
        <v>1</v>
      </c>
      <c r="Q2611" s="24">
        <v>1</v>
      </c>
      <c r="R2611" s="81">
        <f t="shared" si="158"/>
        <v>1</v>
      </c>
      <c r="S2611" s="87"/>
      <c r="T2611" s="19"/>
      <c r="U2611" s="25"/>
      <c r="V2611" s="25"/>
      <c r="W2611" s="81"/>
      <c r="X2611" s="91" t="e">
        <f ca="1">+VLOOKUP(#REF!,REFERENCIAS!$C:$D,2,0)*VLOOKUP(#REF!,PONDERADORES!A:P,IF(AND(INFORMACION!$T2611='REFERENCIAS RIESGO'!$C$36,INFORMACION!$F2611=REFERENCIAS!$C$24),16,IF(INFORMACION!$T2611='REFERENCIAS RIESGO'!$C$36,13,IF(INFORMACION!$F2611=REFERENCIAS!$C$24,10,7))),0)+VLOOKUP(K2611,REFERENCIAS!$C:$D,2,0)*VLOOKUP($K$2,PONDERADORES!A:P,IF(AND(INFORMACION!$T2611='REFERENCIAS RIESGO'!$C$36,INFORMACION!$F2611=REFERENCIAS!$C$24),16,IF(INFORMACION!$T2611='REFERENCIAS RIESGO'!$C$36,13,IF(INFORMACION!$F2611=REFERENCIAS!$C$24,10,7))),0)+VLOOKUP(L2611,REFERENCIAS!$C:$D,2,0)*VLOOKUP($L$2,PONDERADORES!A:P,IF(AND(INFORMACION!$T2611='REFERENCIAS RIESGO'!$C$36,INFORMACION!$F2611=REFERENCIAS!$C$24),16,IF(INFORMACION!$T2611='REFERENCIAS RIESGO'!$C$36,13,IF(INFORMACION!$F2611=REFERENCIAS!$C$24,10,7))),0)+VLOOKUP(F2611,REFERENCIAS!$C:$D,2,0)*VLOOKUP($F$2,PONDERADORES!A:P,IF(AND(INFORMACION!$T2611='REFERENCIAS RIESGO'!$C$36,INFORMACION!$F2611=REFERENCIAS!$C$24),16,IF(INFORMACION!$T2611='REFERENCIAS RIESGO'!$C$36,13,IF(INFORMACION!$F2611=REFERENCIAS!$C$24,10,7))),0)+VLOOKUP(T2611,REFERENCIAS!$C:$D,2,0)*VLOOKUP($T$2,PONDERADORES!A:P,IF(AND(INFORMACION!$T2611='REFERENCIAS RIESGO'!$C$36,INFORMACION!$F2611=REFERENCIAS!$C$24),16,IF(INFORMACION!$T2611='REFERENCIAS RIESGO'!$C$36,13,IF(INFORMACION!$F2611=REFERENCIAS!$C$24,10,7))),0)+VLOOKUP(IF(J2611&lt;=0.2,0.2,IF(AND(J2611&gt;0.2,J2611&lt;=0.4),0.4,IF(AND(J2611&gt;0.4,J2611&lt;=0.6),0.6,IF(AND(J2611&gt;0.6,J2611&lt;=0.8),0.8,IF(AND(J2611&gt;0.8,J2611&lt;=1),1))))),REFERENCIAS!$C:$D,2,0)*VLOOKUP($J$2,PONDERADORES!A:P,IF(AND(INFORMACION!$T2611='REFERENCIAS RIESGO'!$C$36,INFORMACION!$F2611=REFERENCIAS!$C$24),16,IF(INFORMACION!$T2611='REFERENCIAS RIESGO'!$C$36,13,IF(INFORMACION!$F2611=REFERENCIAS!$C$24,10,7))),0)</f>
        <v>#REF!</v>
      </c>
      <c r="Y2611" s="68">
        <f>+VLOOKUP(M2611,REFERENCIAS!$C:$D,2,0)*VLOOKUP($M$2,PONDERADORES!$A$7:$G$9,7,0)+VLOOKUP(N2611,REFERENCIAS!$C:$D,2,0)*VLOOKUP($N$2,PONDERADORES!$A$7:$G$9,7,0)+VLOOKUP(O2611,REFERENCIAS!$C:$D,2,0)*VLOOKUP($O$2,PONDERADORES!$A$7:$G$9,7,0)</f>
        <v>0.2</v>
      </c>
      <c r="Z2611" s="2">
        <f>+VLOOKUP(IF(R2611&lt;0.1,0,IF(AND(R2611&gt;=0.1,R2611&lt;0.2),0.1,IF(AND(R2611&gt;=0.2,R2611&lt;0.3),0.2,IF(R2611&gt;0.3,0.3,)))),REFERENCIAS!$C:$D,2,0)*VLOOKUP($R$2,PONDERADORES!$A$11:$G$11,7,0)</f>
        <v>15</v>
      </c>
      <c r="AA2611" s="92"/>
      <c r="AB2611" s="95" t="e">
        <f t="shared" ca="1" si="159"/>
        <v>#REF!</v>
      </c>
      <c r="AC2611" s="23" t="e">
        <f ca="1">IF(AB2611&gt;REFERENCIAS!$C$62,REFERENCIAS!$B$62,IF(AND(AB2611&gt;=REFERENCIAS!$C$63,AB2611&lt;REFERENCIAS!$D$63),REFERENCIAS!$B$63,IF(AND(AB2611&gt;REFERENCIAS!$C$64,AB2611&lt;=REFERENCIAS!$D$64),REFERENCIAS!$B$64,IF(AND(AB2611&gt;=REFERENCIAS!$C$65,AB2611&lt;REFERENCIAS!$D$65),REFERENCIAS!$B$65, "Revisar"))))</f>
        <v>#REF!</v>
      </c>
      <c r="AD2611" s="94" t="e">
        <f ca="1">VLOOKUP(AC2611,REFERENCIAS!$B$62:$G$65,4,FALSE)</f>
        <v>#REF!</v>
      </c>
    </row>
    <row r="2612" spans="1:30" ht="17.25" x14ac:dyDescent="0.25">
      <c r="A2612" s="74"/>
      <c r="B2612" s="19"/>
      <c r="C2612" s="19"/>
      <c r="D2612" s="50"/>
      <c r="E2612" s="73"/>
      <c r="F2612" s="74"/>
      <c r="G2612" s="9"/>
      <c r="H2612" s="48"/>
      <c r="I2612" s="49">
        <f t="shared" ca="1" si="157"/>
        <v>2022</v>
      </c>
      <c r="J2612" s="22">
        <f t="shared" ca="1" si="156"/>
        <v>1</v>
      </c>
      <c r="K2612" s="19"/>
      <c r="L2612" s="73"/>
      <c r="M2612" s="74"/>
      <c r="N2612" s="19"/>
      <c r="O2612" s="73"/>
      <c r="P2612" s="82">
        <v>1</v>
      </c>
      <c r="Q2612" s="24">
        <v>1</v>
      </c>
      <c r="R2612" s="81">
        <f t="shared" si="158"/>
        <v>1</v>
      </c>
      <c r="S2612" s="87"/>
      <c r="T2612" s="19"/>
      <c r="U2612" s="25"/>
      <c r="V2612" s="25"/>
      <c r="W2612" s="81"/>
      <c r="X2612" s="91" t="e">
        <f ca="1">+VLOOKUP(#REF!,REFERENCIAS!$C:$D,2,0)*VLOOKUP(#REF!,PONDERADORES!A:P,IF(AND(INFORMACION!$T2612='REFERENCIAS RIESGO'!$C$36,INFORMACION!$F2612=REFERENCIAS!$C$24),16,IF(INFORMACION!$T2612='REFERENCIAS RIESGO'!$C$36,13,IF(INFORMACION!$F2612=REFERENCIAS!$C$24,10,7))),0)+VLOOKUP(K2612,REFERENCIAS!$C:$D,2,0)*VLOOKUP($K$2,PONDERADORES!A:P,IF(AND(INFORMACION!$T2612='REFERENCIAS RIESGO'!$C$36,INFORMACION!$F2612=REFERENCIAS!$C$24),16,IF(INFORMACION!$T2612='REFERENCIAS RIESGO'!$C$36,13,IF(INFORMACION!$F2612=REFERENCIAS!$C$24,10,7))),0)+VLOOKUP(L2612,REFERENCIAS!$C:$D,2,0)*VLOOKUP($L$2,PONDERADORES!A:P,IF(AND(INFORMACION!$T2612='REFERENCIAS RIESGO'!$C$36,INFORMACION!$F2612=REFERENCIAS!$C$24),16,IF(INFORMACION!$T2612='REFERENCIAS RIESGO'!$C$36,13,IF(INFORMACION!$F2612=REFERENCIAS!$C$24,10,7))),0)+VLOOKUP(F2612,REFERENCIAS!$C:$D,2,0)*VLOOKUP($F$2,PONDERADORES!A:P,IF(AND(INFORMACION!$T2612='REFERENCIAS RIESGO'!$C$36,INFORMACION!$F2612=REFERENCIAS!$C$24),16,IF(INFORMACION!$T2612='REFERENCIAS RIESGO'!$C$36,13,IF(INFORMACION!$F2612=REFERENCIAS!$C$24,10,7))),0)+VLOOKUP(T2612,REFERENCIAS!$C:$D,2,0)*VLOOKUP($T$2,PONDERADORES!A:P,IF(AND(INFORMACION!$T2612='REFERENCIAS RIESGO'!$C$36,INFORMACION!$F2612=REFERENCIAS!$C$24),16,IF(INFORMACION!$T2612='REFERENCIAS RIESGO'!$C$36,13,IF(INFORMACION!$F2612=REFERENCIAS!$C$24,10,7))),0)+VLOOKUP(IF(J2612&lt;=0.2,0.2,IF(AND(J2612&gt;0.2,J2612&lt;=0.4),0.4,IF(AND(J2612&gt;0.4,J2612&lt;=0.6),0.6,IF(AND(J2612&gt;0.6,J2612&lt;=0.8),0.8,IF(AND(J2612&gt;0.8,J2612&lt;=1),1))))),REFERENCIAS!$C:$D,2,0)*VLOOKUP($J$2,PONDERADORES!A:P,IF(AND(INFORMACION!$T2612='REFERENCIAS RIESGO'!$C$36,INFORMACION!$F2612=REFERENCIAS!$C$24),16,IF(INFORMACION!$T2612='REFERENCIAS RIESGO'!$C$36,13,IF(INFORMACION!$F2612=REFERENCIAS!$C$24,10,7))),0)</f>
        <v>#REF!</v>
      </c>
      <c r="Y2612" s="68">
        <f>+VLOOKUP(M2612,REFERENCIAS!$C:$D,2,0)*VLOOKUP($M$2,PONDERADORES!$A$7:$G$9,7,0)+VLOOKUP(N2612,REFERENCIAS!$C:$D,2,0)*VLOOKUP($N$2,PONDERADORES!$A$7:$G$9,7,0)+VLOOKUP(O2612,REFERENCIAS!$C:$D,2,0)*VLOOKUP($O$2,PONDERADORES!$A$7:$G$9,7,0)</f>
        <v>0.2</v>
      </c>
      <c r="Z2612" s="2">
        <f>+VLOOKUP(IF(R2612&lt;0.1,0,IF(AND(R2612&gt;=0.1,R2612&lt;0.2),0.1,IF(AND(R2612&gt;=0.2,R2612&lt;0.3),0.2,IF(R2612&gt;0.3,0.3,)))),REFERENCIAS!$C:$D,2,0)*VLOOKUP($R$2,PONDERADORES!$A$11:$G$11,7,0)</f>
        <v>15</v>
      </c>
      <c r="AA2612" s="92"/>
      <c r="AB2612" s="95" t="e">
        <f t="shared" ca="1" si="159"/>
        <v>#REF!</v>
      </c>
      <c r="AC2612" s="23" t="e">
        <f ca="1">IF(AB2612&gt;REFERENCIAS!$C$62,REFERENCIAS!$B$62,IF(AND(AB2612&gt;=REFERENCIAS!$C$63,AB2612&lt;REFERENCIAS!$D$63),REFERENCIAS!$B$63,IF(AND(AB2612&gt;REFERENCIAS!$C$64,AB2612&lt;=REFERENCIAS!$D$64),REFERENCIAS!$B$64,IF(AND(AB2612&gt;=REFERENCIAS!$C$65,AB2612&lt;REFERENCIAS!$D$65),REFERENCIAS!$B$65, "Revisar"))))</f>
        <v>#REF!</v>
      </c>
      <c r="AD2612" s="94" t="e">
        <f ca="1">VLOOKUP(AC2612,REFERENCIAS!$B$62:$G$65,4,FALSE)</f>
        <v>#REF!</v>
      </c>
    </row>
    <row r="2613" spans="1:30" ht="17.25" x14ac:dyDescent="0.25">
      <c r="A2613" s="74"/>
      <c r="B2613" s="19"/>
      <c r="C2613" s="19"/>
      <c r="D2613" s="50"/>
      <c r="E2613" s="73"/>
      <c r="F2613" s="74"/>
      <c r="G2613" s="9"/>
      <c r="H2613" s="48"/>
      <c r="I2613" s="49">
        <f t="shared" ca="1" si="157"/>
        <v>2022</v>
      </c>
      <c r="J2613" s="22">
        <f t="shared" ca="1" si="156"/>
        <v>1</v>
      </c>
      <c r="K2613" s="19"/>
      <c r="L2613" s="73"/>
      <c r="M2613" s="74"/>
      <c r="N2613" s="19"/>
      <c r="O2613" s="73"/>
      <c r="P2613" s="82">
        <v>1</v>
      </c>
      <c r="Q2613" s="24">
        <v>1</v>
      </c>
      <c r="R2613" s="81">
        <f t="shared" si="158"/>
        <v>1</v>
      </c>
      <c r="S2613" s="87"/>
      <c r="T2613" s="19"/>
      <c r="U2613" s="25"/>
      <c r="V2613" s="25"/>
      <c r="W2613" s="81"/>
      <c r="X2613" s="91" t="e">
        <f ca="1">+VLOOKUP(#REF!,REFERENCIAS!$C:$D,2,0)*VLOOKUP(#REF!,PONDERADORES!A:P,IF(AND(INFORMACION!$T2613='REFERENCIAS RIESGO'!$C$36,INFORMACION!$F2613=REFERENCIAS!$C$24),16,IF(INFORMACION!$T2613='REFERENCIAS RIESGO'!$C$36,13,IF(INFORMACION!$F2613=REFERENCIAS!$C$24,10,7))),0)+VLOOKUP(K2613,REFERENCIAS!$C:$D,2,0)*VLOOKUP($K$2,PONDERADORES!A:P,IF(AND(INFORMACION!$T2613='REFERENCIAS RIESGO'!$C$36,INFORMACION!$F2613=REFERENCIAS!$C$24),16,IF(INFORMACION!$T2613='REFERENCIAS RIESGO'!$C$36,13,IF(INFORMACION!$F2613=REFERENCIAS!$C$24,10,7))),0)+VLOOKUP(L2613,REFERENCIAS!$C:$D,2,0)*VLOOKUP($L$2,PONDERADORES!A:P,IF(AND(INFORMACION!$T2613='REFERENCIAS RIESGO'!$C$36,INFORMACION!$F2613=REFERENCIAS!$C$24),16,IF(INFORMACION!$T2613='REFERENCIAS RIESGO'!$C$36,13,IF(INFORMACION!$F2613=REFERENCIAS!$C$24,10,7))),0)+VLOOKUP(F2613,REFERENCIAS!$C:$D,2,0)*VLOOKUP($F$2,PONDERADORES!A:P,IF(AND(INFORMACION!$T2613='REFERENCIAS RIESGO'!$C$36,INFORMACION!$F2613=REFERENCIAS!$C$24),16,IF(INFORMACION!$T2613='REFERENCIAS RIESGO'!$C$36,13,IF(INFORMACION!$F2613=REFERENCIAS!$C$24,10,7))),0)+VLOOKUP(T2613,REFERENCIAS!$C:$D,2,0)*VLOOKUP($T$2,PONDERADORES!A:P,IF(AND(INFORMACION!$T2613='REFERENCIAS RIESGO'!$C$36,INFORMACION!$F2613=REFERENCIAS!$C$24),16,IF(INFORMACION!$T2613='REFERENCIAS RIESGO'!$C$36,13,IF(INFORMACION!$F2613=REFERENCIAS!$C$24,10,7))),0)+VLOOKUP(IF(J2613&lt;=0.2,0.2,IF(AND(J2613&gt;0.2,J2613&lt;=0.4),0.4,IF(AND(J2613&gt;0.4,J2613&lt;=0.6),0.6,IF(AND(J2613&gt;0.6,J2613&lt;=0.8),0.8,IF(AND(J2613&gt;0.8,J2613&lt;=1),1))))),REFERENCIAS!$C:$D,2,0)*VLOOKUP($J$2,PONDERADORES!A:P,IF(AND(INFORMACION!$T2613='REFERENCIAS RIESGO'!$C$36,INFORMACION!$F2613=REFERENCIAS!$C$24),16,IF(INFORMACION!$T2613='REFERENCIAS RIESGO'!$C$36,13,IF(INFORMACION!$F2613=REFERENCIAS!$C$24,10,7))),0)</f>
        <v>#REF!</v>
      </c>
      <c r="Y2613" s="68">
        <f>+VLOOKUP(M2613,REFERENCIAS!$C:$D,2,0)*VLOOKUP($M$2,PONDERADORES!$A$7:$G$9,7,0)+VLOOKUP(N2613,REFERENCIAS!$C:$D,2,0)*VLOOKUP($N$2,PONDERADORES!$A$7:$G$9,7,0)+VLOOKUP(O2613,REFERENCIAS!$C:$D,2,0)*VLOOKUP($O$2,PONDERADORES!$A$7:$G$9,7,0)</f>
        <v>0.2</v>
      </c>
      <c r="Z2613" s="2">
        <f>+VLOOKUP(IF(R2613&lt;0.1,0,IF(AND(R2613&gt;=0.1,R2613&lt;0.2),0.1,IF(AND(R2613&gt;=0.2,R2613&lt;0.3),0.2,IF(R2613&gt;0.3,0.3,)))),REFERENCIAS!$C:$D,2,0)*VLOOKUP($R$2,PONDERADORES!$A$11:$G$11,7,0)</f>
        <v>15</v>
      </c>
      <c r="AA2613" s="92"/>
      <c r="AB2613" s="95" t="e">
        <f t="shared" ca="1" si="159"/>
        <v>#REF!</v>
      </c>
      <c r="AC2613" s="23" t="e">
        <f ca="1">IF(AB2613&gt;REFERENCIAS!$C$62,REFERENCIAS!$B$62,IF(AND(AB2613&gt;=REFERENCIAS!$C$63,AB2613&lt;REFERENCIAS!$D$63),REFERENCIAS!$B$63,IF(AND(AB2613&gt;REFERENCIAS!$C$64,AB2613&lt;=REFERENCIAS!$D$64),REFERENCIAS!$B$64,IF(AND(AB2613&gt;=REFERENCIAS!$C$65,AB2613&lt;REFERENCIAS!$D$65),REFERENCIAS!$B$65, "Revisar"))))</f>
        <v>#REF!</v>
      </c>
      <c r="AD2613" s="94" t="e">
        <f ca="1">VLOOKUP(AC2613,REFERENCIAS!$B$62:$G$65,4,FALSE)</f>
        <v>#REF!</v>
      </c>
    </row>
    <row r="2614" spans="1:30" ht="17.25" x14ac:dyDescent="0.25">
      <c r="A2614" s="74"/>
      <c r="B2614" s="19"/>
      <c r="C2614" s="19"/>
      <c r="D2614" s="50"/>
      <c r="E2614" s="73"/>
      <c r="F2614" s="74"/>
      <c r="G2614" s="9"/>
      <c r="H2614" s="48"/>
      <c r="I2614" s="49">
        <f t="shared" ca="1" si="157"/>
        <v>2022</v>
      </c>
      <c r="J2614" s="22">
        <f t="shared" ca="1" si="156"/>
        <v>1</v>
      </c>
      <c r="K2614" s="19"/>
      <c r="L2614" s="73"/>
      <c r="M2614" s="74"/>
      <c r="N2614" s="19"/>
      <c r="O2614" s="73"/>
      <c r="P2614" s="82">
        <v>1</v>
      </c>
      <c r="Q2614" s="24">
        <v>1</v>
      </c>
      <c r="R2614" s="81">
        <f t="shared" si="158"/>
        <v>1</v>
      </c>
      <c r="S2614" s="87"/>
      <c r="T2614" s="19"/>
      <c r="U2614" s="25"/>
      <c r="V2614" s="25"/>
      <c r="W2614" s="81"/>
      <c r="X2614" s="91" t="e">
        <f ca="1">+VLOOKUP(#REF!,REFERENCIAS!$C:$D,2,0)*VLOOKUP(#REF!,PONDERADORES!A:P,IF(AND(INFORMACION!$T2614='REFERENCIAS RIESGO'!$C$36,INFORMACION!$F2614=REFERENCIAS!$C$24),16,IF(INFORMACION!$T2614='REFERENCIAS RIESGO'!$C$36,13,IF(INFORMACION!$F2614=REFERENCIAS!$C$24,10,7))),0)+VLOOKUP(K2614,REFERENCIAS!$C:$D,2,0)*VLOOKUP($K$2,PONDERADORES!A:P,IF(AND(INFORMACION!$T2614='REFERENCIAS RIESGO'!$C$36,INFORMACION!$F2614=REFERENCIAS!$C$24),16,IF(INFORMACION!$T2614='REFERENCIAS RIESGO'!$C$36,13,IF(INFORMACION!$F2614=REFERENCIAS!$C$24,10,7))),0)+VLOOKUP(L2614,REFERENCIAS!$C:$D,2,0)*VLOOKUP($L$2,PONDERADORES!A:P,IF(AND(INFORMACION!$T2614='REFERENCIAS RIESGO'!$C$36,INFORMACION!$F2614=REFERENCIAS!$C$24),16,IF(INFORMACION!$T2614='REFERENCIAS RIESGO'!$C$36,13,IF(INFORMACION!$F2614=REFERENCIAS!$C$24,10,7))),0)+VLOOKUP(F2614,REFERENCIAS!$C:$D,2,0)*VLOOKUP($F$2,PONDERADORES!A:P,IF(AND(INFORMACION!$T2614='REFERENCIAS RIESGO'!$C$36,INFORMACION!$F2614=REFERENCIAS!$C$24),16,IF(INFORMACION!$T2614='REFERENCIAS RIESGO'!$C$36,13,IF(INFORMACION!$F2614=REFERENCIAS!$C$24,10,7))),0)+VLOOKUP(T2614,REFERENCIAS!$C:$D,2,0)*VLOOKUP($T$2,PONDERADORES!A:P,IF(AND(INFORMACION!$T2614='REFERENCIAS RIESGO'!$C$36,INFORMACION!$F2614=REFERENCIAS!$C$24),16,IF(INFORMACION!$T2614='REFERENCIAS RIESGO'!$C$36,13,IF(INFORMACION!$F2614=REFERENCIAS!$C$24,10,7))),0)+VLOOKUP(IF(J2614&lt;=0.2,0.2,IF(AND(J2614&gt;0.2,J2614&lt;=0.4),0.4,IF(AND(J2614&gt;0.4,J2614&lt;=0.6),0.6,IF(AND(J2614&gt;0.6,J2614&lt;=0.8),0.8,IF(AND(J2614&gt;0.8,J2614&lt;=1),1))))),REFERENCIAS!$C:$D,2,0)*VLOOKUP($J$2,PONDERADORES!A:P,IF(AND(INFORMACION!$T2614='REFERENCIAS RIESGO'!$C$36,INFORMACION!$F2614=REFERENCIAS!$C$24),16,IF(INFORMACION!$T2614='REFERENCIAS RIESGO'!$C$36,13,IF(INFORMACION!$F2614=REFERENCIAS!$C$24,10,7))),0)</f>
        <v>#REF!</v>
      </c>
      <c r="Y2614" s="68">
        <f>+VLOOKUP(M2614,REFERENCIAS!$C:$D,2,0)*VLOOKUP($M$2,PONDERADORES!$A$7:$G$9,7,0)+VLOOKUP(N2614,REFERENCIAS!$C:$D,2,0)*VLOOKUP($N$2,PONDERADORES!$A$7:$G$9,7,0)+VLOOKUP(O2614,REFERENCIAS!$C:$D,2,0)*VLOOKUP($O$2,PONDERADORES!$A$7:$G$9,7,0)</f>
        <v>0.2</v>
      </c>
      <c r="Z2614" s="2">
        <f>+VLOOKUP(IF(R2614&lt;0.1,0,IF(AND(R2614&gt;=0.1,R2614&lt;0.2),0.1,IF(AND(R2614&gt;=0.2,R2614&lt;0.3),0.2,IF(R2614&gt;0.3,0.3,)))),REFERENCIAS!$C:$D,2,0)*VLOOKUP($R$2,PONDERADORES!$A$11:$G$11,7,0)</f>
        <v>15</v>
      </c>
      <c r="AA2614" s="92"/>
      <c r="AB2614" s="95" t="e">
        <f t="shared" ca="1" si="159"/>
        <v>#REF!</v>
      </c>
      <c r="AC2614" s="23" t="e">
        <f ca="1">IF(AB2614&gt;REFERENCIAS!$C$62,REFERENCIAS!$B$62,IF(AND(AB2614&gt;=REFERENCIAS!$C$63,AB2614&lt;REFERENCIAS!$D$63),REFERENCIAS!$B$63,IF(AND(AB2614&gt;REFERENCIAS!$C$64,AB2614&lt;=REFERENCIAS!$D$64),REFERENCIAS!$B$64,IF(AND(AB2614&gt;=REFERENCIAS!$C$65,AB2614&lt;REFERENCIAS!$D$65),REFERENCIAS!$B$65, "Revisar"))))</f>
        <v>#REF!</v>
      </c>
      <c r="AD2614" s="94" t="e">
        <f ca="1">VLOOKUP(AC2614,REFERENCIAS!$B$62:$G$65,4,FALSE)</f>
        <v>#REF!</v>
      </c>
    </row>
    <row r="2615" spans="1:30" ht="17.25" x14ac:dyDescent="0.25">
      <c r="A2615" s="74"/>
      <c r="B2615" s="19"/>
      <c r="C2615" s="19"/>
      <c r="D2615" s="50"/>
      <c r="E2615" s="73"/>
      <c r="F2615" s="74"/>
      <c r="G2615" s="9"/>
      <c r="H2615" s="48"/>
      <c r="I2615" s="49">
        <f t="shared" ca="1" si="157"/>
        <v>2022</v>
      </c>
      <c r="J2615" s="22">
        <f t="shared" ca="1" si="156"/>
        <v>1</v>
      </c>
      <c r="K2615" s="19"/>
      <c r="L2615" s="73"/>
      <c r="M2615" s="74"/>
      <c r="N2615" s="19"/>
      <c r="O2615" s="73"/>
      <c r="P2615" s="82">
        <v>1</v>
      </c>
      <c r="Q2615" s="24">
        <v>1</v>
      </c>
      <c r="R2615" s="81">
        <f t="shared" si="158"/>
        <v>1</v>
      </c>
      <c r="S2615" s="87"/>
      <c r="T2615" s="19"/>
      <c r="U2615" s="25"/>
      <c r="V2615" s="25"/>
      <c r="W2615" s="81"/>
      <c r="X2615" s="91" t="e">
        <f ca="1">+VLOOKUP(#REF!,REFERENCIAS!$C:$D,2,0)*VLOOKUP(#REF!,PONDERADORES!A:P,IF(AND(INFORMACION!$T2615='REFERENCIAS RIESGO'!$C$36,INFORMACION!$F2615=REFERENCIAS!$C$24),16,IF(INFORMACION!$T2615='REFERENCIAS RIESGO'!$C$36,13,IF(INFORMACION!$F2615=REFERENCIAS!$C$24,10,7))),0)+VLOOKUP(K2615,REFERENCIAS!$C:$D,2,0)*VLOOKUP($K$2,PONDERADORES!A:P,IF(AND(INFORMACION!$T2615='REFERENCIAS RIESGO'!$C$36,INFORMACION!$F2615=REFERENCIAS!$C$24),16,IF(INFORMACION!$T2615='REFERENCIAS RIESGO'!$C$36,13,IF(INFORMACION!$F2615=REFERENCIAS!$C$24,10,7))),0)+VLOOKUP(L2615,REFERENCIAS!$C:$D,2,0)*VLOOKUP($L$2,PONDERADORES!A:P,IF(AND(INFORMACION!$T2615='REFERENCIAS RIESGO'!$C$36,INFORMACION!$F2615=REFERENCIAS!$C$24),16,IF(INFORMACION!$T2615='REFERENCIAS RIESGO'!$C$36,13,IF(INFORMACION!$F2615=REFERENCIAS!$C$24,10,7))),0)+VLOOKUP(F2615,REFERENCIAS!$C:$D,2,0)*VLOOKUP($F$2,PONDERADORES!A:P,IF(AND(INFORMACION!$T2615='REFERENCIAS RIESGO'!$C$36,INFORMACION!$F2615=REFERENCIAS!$C$24),16,IF(INFORMACION!$T2615='REFERENCIAS RIESGO'!$C$36,13,IF(INFORMACION!$F2615=REFERENCIAS!$C$24,10,7))),0)+VLOOKUP(T2615,REFERENCIAS!$C:$D,2,0)*VLOOKUP($T$2,PONDERADORES!A:P,IF(AND(INFORMACION!$T2615='REFERENCIAS RIESGO'!$C$36,INFORMACION!$F2615=REFERENCIAS!$C$24),16,IF(INFORMACION!$T2615='REFERENCIAS RIESGO'!$C$36,13,IF(INFORMACION!$F2615=REFERENCIAS!$C$24,10,7))),0)+VLOOKUP(IF(J2615&lt;=0.2,0.2,IF(AND(J2615&gt;0.2,J2615&lt;=0.4),0.4,IF(AND(J2615&gt;0.4,J2615&lt;=0.6),0.6,IF(AND(J2615&gt;0.6,J2615&lt;=0.8),0.8,IF(AND(J2615&gt;0.8,J2615&lt;=1),1))))),REFERENCIAS!$C:$D,2,0)*VLOOKUP($J$2,PONDERADORES!A:P,IF(AND(INFORMACION!$T2615='REFERENCIAS RIESGO'!$C$36,INFORMACION!$F2615=REFERENCIAS!$C$24),16,IF(INFORMACION!$T2615='REFERENCIAS RIESGO'!$C$36,13,IF(INFORMACION!$F2615=REFERENCIAS!$C$24,10,7))),0)</f>
        <v>#REF!</v>
      </c>
      <c r="Y2615" s="68">
        <f>+VLOOKUP(M2615,REFERENCIAS!$C:$D,2,0)*VLOOKUP($M$2,PONDERADORES!$A$7:$G$9,7,0)+VLOOKUP(N2615,REFERENCIAS!$C:$D,2,0)*VLOOKUP($N$2,PONDERADORES!$A$7:$G$9,7,0)+VLOOKUP(O2615,REFERENCIAS!$C:$D,2,0)*VLOOKUP($O$2,PONDERADORES!$A$7:$G$9,7,0)</f>
        <v>0.2</v>
      </c>
      <c r="Z2615" s="2">
        <f>+VLOOKUP(IF(R2615&lt;0.1,0,IF(AND(R2615&gt;=0.1,R2615&lt;0.2),0.1,IF(AND(R2615&gt;=0.2,R2615&lt;0.3),0.2,IF(R2615&gt;0.3,0.3,)))),REFERENCIAS!$C:$D,2,0)*VLOOKUP($R$2,PONDERADORES!$A$11:$G$11,7,0)</f>
        <v>15</v>
      </c>
      <c r="AA2615" s="92"/>
      <c r="AB2615" s="95" t="e">
        <f t="shared" ca="1" si="159"/>
        <v>#REF!</v>
      </c>
      <c r="AC2615" s="23" t="e">
        <f ca="1">IF(AB2615&gt;REFERENCIAS!$C$62,REFERENCIAS!$B$62,IF(AND(AB2615&gt;=REFERENCIAS!$C$63,AB2615&lt;REFERENCIAS!$D$63),REFERENCIAS!$B$63,IF(AND(AB2615&gt;REFERENCIAS!$C$64,AB2615&lt;=REFERENCIAS!$D$64),REFERENCIAS!$B$64,IF(AND(AB2615&gt;=REFERENCIAS!$C$65,AB2615&lt;REFERENCIAS!$D$65),REFERENCIAS!$B$65, "Revisar"))))</f>
        <v>#REF!</v>
      </c>
      <c r="AD2615" s="94" t="e">
        <f ca="1">VLOOKUP(AC2615,REFERENCIAS!$B$62:$G$65,4,FALSE)</f>
        <v>#REF!</v>
      </c>
    </row>
    <row r="2616" spans="1:30" ht="17.25" x14ac:dyDescent="0.25">
      <c r="A2616" s="74"/>
      <c r="B2616" s="19"/>
      <c r="C2616" s="19"/>
      <c r="D2616" s="50"/>
      <c r="E2616" s="73"/>
      <c r="F2616" s="74"/>
      <c r="G2616" s="9"/>
      <c r="H2616" s="48"/>
      <c r="I2616" s="49">
        <f t="shared" ca="1" si="157"/>
        <v>2022</v>
      </c>
      <c r="J2616" s="22">
        <f t="shared" ca="1" si="156"/>
        <v>1</v>
      </c>
      <c r="K2616" s="19"/>
      <c r="L2616" s="73"/>
      <c r="M2616" s="74"/>
      <c r="N2616" s="19"/>
      <c r="O2616" s="73"/>
      <c r="P2616" s="82">
        <v>1</v>
      </c>
      <c r="Q2616" s="24">
        <v>1</v>
      </c>
      <c r="R2616" s="81">
        <f t="shared" si="158"/>
        <v>1</v>
      </c>
      <c r="S2616" s="87"/>
      <c r="T2616" s="19"/>
      <c r="U2616" s="25"/>
      <c r="V2616" s="25"/>
      <c r="W2616" s="81"/>
      <c r="X2616" s="91" t="e">
        <f ca="1">+VLOOKUP(#REF!,REFERENCIAS!$C:$D,2,0)*VLOOKUP(#REF!,PONDERADORES!A:P,IF(AND(INFORMACION!$T2616='REFERENCIAS RIESGO'!$C$36,INFORMACION!$F2616=REFERENCIAS!$C$24),16,IF(INFORMACION!$T2616='REFERENCIAS RIESGO'!$C$36,13,IF(INFORMACION!$F2616=REFERENCIAS!$C$24,10,7))),0)+VLOOKUP(K2616,REFERENCIAS!$C:$D,2,0)*VLOOKUP($K$2,PONDERADORES!A:P,IF(AND(INFORMACION!$T2616='REFERENCIAS RIESGO'!$C$36,INFORMACION!$F2616=REFERENCIAS!$C$24),16,IF(INFORMACION!$T2616='REFERENCIAS RIESGO'!$C$36,13,IF(INFORMACION!$F2616=REFERENCIAS!$C$24,10,7))),0)+VLOOKUP(L2616,REFERENCIAS!$C:$D,2,0)*VLOOKUP($L$2,PONDERADORES!A:P,IF(AND(INFORMACION!$T2616='REFERENCIAS RIESGO'!$C$36,INFORMACION!$F2616=REFERENCIAS!$C$24),16,IF(INFORMACION!$T2616='REFERENCIAS RIESGO'!$C$36,13,IF(INFORMACION!$F2616=REFERENCIAS!$C$24,10,7))),0)+VLOOKUP(F2616,REFERENCIAS!$C:$D,2,0)*VLOOKUP($F$2,PONDERADORES!A:P,IF(AND(INFORMACION!$T2616='REFERENCIAS RIESGO'!$C$36,INFORMACION!$F2616=REFERENCIAS!$C$24),16,IF(INFORMACION!$T2616='REFERENCIAS RIESGO'!$C$36,13,IF(INFORMACION!$F2616=REFERENCIAS!$C$24,10,7))),0)+VLOOKUP(T2616,REFERENCIAS!$C:$D,2,0)*VLOOKUP($T$2,PONDERADORES!A:P,IF(AND(INFORMACION!$T2616='REFERENCIAS RIESGO'!$C$36,INFORMACION!$F2616=REFERENCIAS!$C$24),16,IF(INFORMACION!$T2616='REFERENCIAS RIESGO'!$C$36,13,IF(INFORMACION!$F2616=REFERENCIAS!$C$24,10,7))),0)+VLOOKUP(IF(J2616&lt;=0.2,0.2,IF(AND(J2616&gt;0.2,J2616&lt;=0.4),0.4,IF(AND(J2616&gt;0.4,J2616&lt;=0.6),0.6,IF(AND(J2616&gt;0.6,J2616&lt;=0.8),0.8,IF(AND(J2616&gt;0.8,J2616&lt;=1),1))))),REFERENCIAS!$C:$D,2,0)*VLOOKUP($J$2,PONDERADORES!A:P,IF(AND(INFORMACION!$T2616='REFERENCIAS RIESGO'!$C$36,INFORMACION!$F2616=REFERENCIAS!$C$24),16,IF(INFORMACION!$T2616='REFERENCIAS RIESGO'!$C$36,13,IF(INFORMACION!$F2616=REFERENCIAS!$C$24,10,7))),0)</f>
        <v>#REF!</v>
      </c>
      <c r="Y2616" s="68">
        <f>+VLOOKUP(M2616,REFERENCIAS!$C:$D,2,0)*VLOOKUP($M$2,PONDERADORES!$A$7:$G$9,7,0)+VLOOKUP(N2616,REFERENCIAS!$C:$D,2,0)*VLOOKUP($N$2,PONDERADORES!$A$7:$G$9,7,0)+VLOOKUP(O2616,REFERENCIAS!$C:$D,2,0)*VLOOKUP($O$2,PONDERADORES!$A$7:$G$9,7,0)</f>
        <v>0.2</v>
      </c>
      <c r="Z2616" s="2">
        <f>+VLOOKUP(IF(R2616&lt;0.1,0,IF(AND(R2616&gt;=0.1,R2616&lt;0.2),0.1,IF(AND(R2616&gt;=0.2,R2616&lt;0.3),0.2,IF(R2616&gt;0.3,0.3,)))),REFERENCIAS!$C:$D,2,0)*VLOOKUP($R$2,PONDERADORES!$A$11:$G$11,7,0)</f>
        <v>15</v>
      </c>
      <c r="AA2616" s="92"/>
      <c r="AB2616" s="95" t="e">
        <f t="shared" ca="1" si="159"/>
        <v>#REF!</v>
      </c>
      <c r="AC2616" s="23" t="e">
        <f ca="1">IF(AB2616&gt;REFERENCIAS!$C$62,REFERENCIAS!$B$62,IF(AND(AB2616&gt;=REFERENCIAS!$C$63,AB2616&lt;REFERENCIAS!$D$63),REFERENCIAS!$B$63,IF(AND(AB2616&gt;REFERENCIAS!$C$64,AB2616&lt;=REFERENCIAS!$D$64),REFERENCIAS!$B$64,IF(AND(AB2616&gt;=REFERENCIAS!$C$65,AB2616&lt;REFERENCIAS!$D$65),REFERENCIAS!$B$65, "Revisar"))))</f>
        <v>#REF!</v>
      </c>
      <c r="AD2616" s="94" t="e">
        <f ca="1">VLOOKUP(AC2616,REFERENCIAS!$B$62:$G$65,4,FALSE)</f>
        <v>#REF!</v>
      </c>
    </row>
    <row r="2617" spans="1:30" ht="17.25" x14ac:dyDescent="0.25">
      <c r="A2617" s="74"/>
      <c r="B2617" s="19"/>
      <c r="C2617" s="19"/>
      <c r="D2617" s="50"/>
      <c r="E2617" s="73"/>
      <c r="F2617" s="74"/>
      <c r="G2617" s="9"/>
      <c r="H2617" s="48"/>
      <c r="I2617" s="49">
        <f t="shared" ca="1" si="157"/>
        <v>2022</v>
      </c>
      <c r="J2617" s="22">
        <f t="shared" ca="1" si="156"/>
        <v>1</v>
      </c>
      <c r="K2617" s="19"/>
      <c r="L2617" s="73"/>
      <c r="M2617" s="74"/>
      <c r="N2617" s="19"/>
      <c r="O2617" s="73"/>
      <c r="P2617" s="82">
        <v>1</v>
      </c>
      <c r="Q2617" s="24">
        <v>1</v>
      </c>
      <c r="R2617" s="81">
        <f t="shared" si="158"/>
        <v>1</v>
      </c>
      <c r="S2617" s="87"/>
      <c r="T2617" s="19"/>
      <c r="U2617" s="25"/>
      <c r="V2617" s="25"/>
      <c r="W2617" s="81"/>
      <c r="X2617" s="91" t="e">
        <f ca="1">+VLOOKUP(#REF!,REFERENCIAS!$C:$D,2,0)*VLOOKUP(#REF!,PONDERADORES!A:P,IF(AND(INFORMACION!$T2617='REFERENCIAS RIESGO'!$C$36,INFORMACION!$F2617=REFERENCIAS!$C$24),16,IF(INFORMACION!$T2617='REFERENCIAS RIESGO'!$C$36,13,IF(INFORMACION!$F2617=REFERENCIAS!$C$24,10,7))),0)+VLOOKUP(K2617,REFERENCIAS!$C:$D,2,0)*VLOOKUP($K$2,PONDERADORES!A:P,IF(AND(INFORMACION!$T2617='REFERENCIAS RIESGO'!$C$36,INFORMACION!$F2617=REFERENCIAS!$C$24),16,IF(INFORMACION!$T2617='REFERENCIAS RIESGO'!$C$36,13,IF(INFORMACION!$F2617=REFERENCIAS!$C$24,10,7))),0)+VLOOKUP(L2617,REFERENCIAS!$C:$D,2,0)*VLOOKUP($L$2,PONDERADORES!A:P,IF(AND(INFORMACION!$T2617='REFERENCIAS RIESGO'!$C$36,INFORMACION!$F2617=REFERENCIAS!$C$24),16,IF(INFORMACION!$T2617='REFERENCIAS RIESGO'!$C$36,13,IF(INFORMACION!$F2617=REFERENCIAS!$C$24,10,7))),0)+VLOOKUP(F2617,REFERENCIAS!$C:$D,2,0)*VLOOKUP($F$2,PONDERADORES!A:P,IF(AND(INFORMACION!$T2617='REFERENCIAS RIESGO'!$C$36,INFORMACION!$F2617=REFERENCIAS!$C$24),16,IF(INFORMACION!$T2617='REFERENCIAS RIESGO'!$C$36,13,IF(INFORMACION!$F2617=REFERENCIAS!$C$24,10,7))),0)+VLOOKUP(T2617,REFERENCIAS!$C:$D,2,0)*VLOOKUP($T$2,PONDERADORES!A:P,IF(AND(INFORMACION!$T2617='REFERENCIAS RIESGO'!$C$36,INFORMACION!$F2617=REFERENCIAS!$C$24),16,IF(INFORMACION!$T2617='REFERENCIAS RIESGO'!$C$36,13,IF(INFORMACION!$F2617=REFERENCIAS!$C$24,10,7))),0)+VLOOKUP(IF(J2617&lt;=0.2,0.2,IF(AND(J2617&gt;0.2,J2617&lt;=0.4),0.4,IF(AND(J2617&gt;0.4,J2617&lt;=0.6),0.6,IF(AND(J2617&gt;0.6,J2617&lt;=0.8),0.8,IF(AND(J2617&gt;0.8,J2617&lt;=1),1))))),REFERENCIAS!$C:$D,2,0)*VLOOKUP($J$2,PONDERADORES!A:P,IF(AND(INFORMACION!$T2617='REFERENCIAS RIESGO'!$C$36,INFORMACION!$F2617=REFERENCIAS!$C$24),16,IF(INFORMACION!$T2617='REFERENCIAS RIESGO'!$C$36,13,IF(INFORMACION!$F2617=REFERENCIAS!$C$24,10,7))),0)</f>
        <v>#REF!</v>
      </c>
      <c r="Y2617" s="68">
        <f>+VLOOKUP(M2617,REFERENCIAS!$C:$D,2,0)*VLOOKUP($M$2,PONDERADORES!$A$7:$G$9,7,0)+VLOOKUP(N2617,REFERENCIAS!$C:$D,2,0)*VLOOKUP($N$2,PONDERADORES!$A$7:$G$9,7,0)+VLOOKUP(O2617,REFERENCIAS!$C:$D,2,0)*VLOOKUP($O$2,PONDERADORES!$A$7:$G$9,7,0)</f>
        <v>0.2</v>
      </c>
      <c r="Z2617" s="2">
        <f>+VLOOKUP(IF(R2617&lt;0.1,0,IF(AND(R2617&gt;=0.1,R2617&lt;0.2),0.1,IF(AND(R2617&gt;=0.2,R2617&lt;0.3),0.2,IF(R2617&gt;0.3,0.3,)))),REFERENCIAS!$C:$D,2,0)*VLOOKUP($R$2,PONDERADORES!$A$11:$G$11,7,0)</f>
        <v>15</v>
      </c>
      <c r="AA2617" s="92"/>
      <c r="AB2617" s="95" t="e">
        <f t="shared" ca="1" si="159"/>
        <v>#REF!</v>
      </c>
      <c r="AC2617" s="23" t="e">
        <f ca="1">IF(AB2617&gt;REFERENCIAS!$C$62,REFERENCIAS!$B$62,IF(AND(AB2617&gt;=REFERENCIAS!$C$63,AB2617&lt;REFERENCIAS!$D$63),REFERENCIAS!$B$63,IF(AND(AB2617&gt;REFERENCIAS!$C$64,AB2617&lt;=REFERENCIAS!$D$64),REFERENCIAS!$B$64,IF(AND(AB2617&gt;=REFERENCIAS!$C$65,AB2617&lt;REFERENCIAS!$D$65),REFERENCIAS!$B$65, "Revisar"))))</f>
        <v>#REF!</v>
      </c>
      <c r="AD2617" s="94" t="e">
        <f ca="1">VLOOKUP(AC2617,REFERENCIAS!$B$62:$G$65,4,FALSE)</f>
        <v>#REF!</v>
      </c>
    </row>
    <row r="2618" spans="1:30" ht="17.25" x14ac:dyDescent="0.25">
      <c r="A2618" s="74"/>
      <c r="B2618" s="19"/>
      <c r="C2618" s="19"/>
      <c r="D2618" s="50"/>
      <c r="E2618" s="73"/>
      <c r="F2618" s="74"/>
      <c r="G2618" s="9"/>
      <c r="H2618" s="48"/>
      <c r="I2618" s="49">
        <f t="shared" ca="1" si="157"/>
        <v>2022</v>
      </c>
      <c r="J2618" s="22">
        <f t="shared" ca="1" si="156"/>
        <v>1</v>
      </c>
      <c r="K2618" s="19"/>
      <c r="L2618" s="73"/>
      <c r="M2618" s="74"/>
      <c r="N2618" s="19"/>
      <c r="O2618" s="73"/>
      <c r="P2618" s="82">
        <v>1</v>
      </c>
      <c r="Q2618" s="24">
        <v>1</v>
      </c>
      <c r="R2618" s="81">
        <f t="shared" si="158"/>
        <v>1</v>
      </c>
      <c r="S2618" s="87"/>
      <c r="T2618" s="19"/>
      <c r="U2618" s="25"/>
      <c r="V2618" s="25"/>
      <c r="W2618" s="81"/>
      <c r="X2618" s="91" t="e">
        <f ca="1">+VLOOKUP(#REF!,REFERENCIAS!$C:$D,2,0)*VLOOKUP(#REF!,PONDERADORES!A:P,IF(AND(INFORMACION!$T2618='REFERENCIAS RIESGO'!$C$36,INFORMACION!$F2618=REFERENCIAS!$C$24),16,IF(INFORMACION!$T2618='REFERENCIAS RIESGO'!$C$36,13,IF(INFORMACION!$F2618=REFERENCIAS!$C$24,10,7))),0)+VLOOKUP(K2618,REFERENCIAS!$C:$D,2,0)*VLOOKUP($K$2,PONDERADORES!A:P,IF(AND(INFORMACION!$T2618='REFERENCIAS RIESGO'!$C$36,INFORMACION!$F2618=REFERENCIAS!$C$24),16,IF(INFORMACION!$T2618='REFERENCIAS RIESGO'!$C$36,13,IF(INFORMACION!$F2618=REFERENCIAS!$C$24,10,7))),0)+VLOOKUP(L2618,REFERENCIAS!$C:$D,2,0)*VLOOKUP($L$2,PONDERADORES!A:P,IF(AND(INFORMACION!$T2618='REFERENCIAS RIESGO'!$C$36,INFORMACION!$F2618=REFERENCIAS!$C$24),16,IF(INFORMACION!$T2618='REFERENCIAS RIESGO'!$C$36,13,IF(INFORMACION!$F2618=REFERENCIAS!$C$24,10,7))),0)+VLOOKUP(F2618,REFERENCIAS!$C:$D,2,0)*VLOOKUP($F$2,PONDERADORES!A:P,IF(AND(INFORMACION!$T2618='REFERENCIAS RIESGO'!$C$36,INFORMACION!$F2618=REFERENCIAS!$C$24),16,IF(INFORMACION!$T2618='REFERENCIAS RIESGO'!$C$36,13,IF(INFORMACION!$F2618=REFERENCIAS!$C$24,10,7))),0)+VLOOKUP(T2618,REFERENCIAS!$C:$D,2,0)*VLOOKUP($T$2,PONDERADORES!A:P,IF(AND(INFORMACION!$T2618='REFERENCIAS RIESGO'!$C$36,INFORMACION!$F2618=REFERENCIAS!$C$24),16,IF(INFORMACION!$T2618='REFERENCIAS RIESGO'!$C$36,13,IF(INFORMACION!$F2618=REFERENCIAS!$C$24,10,7))),0)+VLOOKUP(IF(J2618&lt;=0.2,0.2,IF(AND(J2618&gt;0.2,J2618&lt;=0.4),0.4,IF(AND(J2618&gt;0.4,J2618&lt;=0.6),0.6,IF(AND(J2618&gt;0.6,J2618&lt;=0.8),0.8,IF(AND(J2618&gt;0.8,J2618&lt;=1),1))))),REFERENCIAS!$C:$D,2,0)*VLOOKUP($J$2,PONDERADORES!A:P,IF(AND(INFORMACION!$T2618='REFERENCIAS RIESGO'!$C$36,INFORMACION!$F2618=REFERENCIAS!$C$24),16,IF(INFORMACION!$T2618='REFERENCIAS RIESGO'!$C$36,13,IF(INFORMACION!$F2618=REFERENCIAS!$C$24,10,7))),0)</f>
        <v>#REF!</v>
      </c>
      <c r="Y2618" s="68">
        <f>+VLOOKUP(M2618,REFERENCIAS!$C:$D,2,0)*VLOOKUP($M$2,PONDERADORES!$A$7:$G$9,7,0)+VLOOKUP(N2618,REFERENCIAS!$C:$D,2,0)*VLOOKUP($N$2,PONDERADORES!$A$7:$G$9,7,0)+VLOOKUP(O2618,REFERENCIAS!$C:$D,2,0)*VLOOKUP($O$2,PONDERADORES!$A$7:$G$9,7,0)</f>
        <v>0.2</v>
      </c>
      <c r="Z2618" s="2">
        <f>+VLOOKUP(IF(R2618&lt;0.1,0,IF(AND(R2618&gt;=0.1,R2618&lt;0.2),0.1,IF(AND(R2618&gt;=0.2,R2618&lt;0.3),0.2,IF(R2618&gt;0.3,0.3,)))),REFERENCIAS!$C:$D,2,0)*VLOOKUP($R$2,PONDERADORES!$A$11:$G$11,7,0)</f>
        <v>15</v>
      </c>
      <c r="AA2618" s="92"/>
      <c r="AB2618" s="95" t="e">
        <f t="shared" ca="1" si="159"/>
        <v>#REF!</v>
      </c>
      <c r="AC2618" s="23" t="e">
        <f ca="1">IF(AB2618&gt;REFERENCIAS!$C$62,REFERENCIAS!$B$62,IF(AND(AB2618&gt;=REFERENCIAS!$C$63,AB2618&lt;REFERENCIAS!$D$63),REFERENCIAS!$B$63,IF(AND(AB2618&gt;REFERENCIAS!$C$64,AB2618&lt;=REFERENCIAS!$D$64),REFERENCIAS!$B$64,IF(AND(AB2618&gt;=REFERENCIAS!$C$65,AB2618&lt;REFERENCIAS!$D$65),REFERENCIAS!$B$65, "Revisar"))))</f>
        <v>#REF!</v>
      </c>
      <c r="AD2618" s="94" t="e">
        <f ca="1">VLOOKUP(AC2618,REFERENCIAS!$B$62:$G$65,4,FALSE)</f>
        <v>#REF!</v>
      </c>
    </row>
    <row r="2619" spans="1:30" ht="17.25" x14ac:dyDescent="0.25">
      <c r="A2619" s="74"/>
      <c r="B2619" s="19"/>
      <c r="C2619" s="19"/>
      <c r="D2619" s="50"/>
      <c r="E2619" s="73"/>
      <c r="F2619" s="74"/>
      <c r="G2619" s="9"/>
      <c r="H2619" s="48"/>
      <c r="I2619" s="49">
        <f t="shared" ca="1" si="157"/>
        <v>2022</v>
      </c>
      <c r="J2619" s="22">
        <f t="shared" ca="1" si="156"/>
        <v>1</v>
      </c>
      <c r="K2619" s="19"/>
      <c r="L2619" s="73"/>
      <c r="M2619" s="74"/>
      <c r="N2619" s="19"/>
      <c r="O2619" s="73"/>
      <c r="P2619" s="82">
        <v>1</v>
      </c>
      <c r="Q2619" s="24">
        <v>1</v>
      </c>
      <c r="R2619" s="81">
        <f t="shared" si="158"/>
        <v>1</v>
      </c>
      <c r="S2619" s="87"/>
      <c r="T2619" s="19"/>
      <c r="U2619" s="25"/>
      <c r="V2619" s="25"/>
      <c r="W2619" s="81"/>
      <c r="X2619" s="91" t="e">
        <f ca="1">+VLOOKUP(#REF!,REFERENCIAS!$C:$D,2,0)*VLOOKUP(#REF!,PONDERADORES!A:P,IF(AND(INFORMACION!$T2619='REFERENCIAS RIESGO'!$C$36,INFORMACION!$F2619=REFERENCIAS!$C$24),16,IF(INFORMACION!$T2619='REFERENCIAS RIESGO'!$C$36,13,IF(INFORMACION!$F2619=REFERENCIAS!$C$24,10,7))),0)+VLOOKUP(K2619,REFERENCIAS!$C:$D,2,0)*VLOOKUP($K$2,PONDERADORES!A:P,IF(AND(INFORMACION!$T2619='REFERENCIAS RIESGO'!$C$36,INFORMACION!$F2619=REFERENCIAS!$C$24),16,IF(INFORMACION!$T2619='REFERENCIAS RIESGO'!$C$36,13,IF(INFORMACION!$F2619=REFERENCIAS!$C$24,10,7))),0)+VLOOKUP(L2619,REFERENCIAS!$C:$D,2,0)*VLOOKUP($L$2,PONDERADORES!A:P,IF(AND(INFORMACION!$T2619='REFERENCIAS RIESGO'!$C$36,INFORMACION!$F2619=REFERENCIAS!$C$24),16,IF(INFORMACION!$T2619='REFERENCIAS RIESGO'!$C$36,13,IF(INFORMACION!$F2619=REFERENCIAS!$C$24,10,7))),0)+VLOOKUP(F2619,REFERENCIAS!$C:$D,2,0)*VLOOKUP($F$2,PONDERADORES!A:P,IF(AND(INFORMACION!$T2619='REFERENCIAS RIESGO'!$C$36,INFORMACION!$F2619=REFERENCIAS!$C$24),16,IF(INFORMACION!$T2619='REFERENCIAS RIESGO'!$C$36,13,IF(INFORMACION!$F2619=REFERENCIAS!$C$24,10,7))),0)+VLOOKUP(T2619,REFERENCIAS!$C:$D,2,0)*VLOOKUP($T$2,PONDERADORES!A:P,IF(AND(INFORMACION!$T2619='REFERENCIAS RIESGO'!$C$36,INFORMACION!$F2619=REFERENCIAS!$C$24),16,IF(INFORMACION!$T2619='REFERENCIAS RIESGO'!$C$36,13,IF(INFORMACION!$F2619=REFERENCIAS!$C$24,10,7))),0)+VLOOKUP(IF(J2619&lt;=0.2,0.2,IF(AND(J2619&gt;0.2,J2619&lt;=0.4),0.4,IF(AND(J2619&gt;0.4,J2619&lt;=0.6),0.6,IF(AND(J2619&gt;0.6,J2619&lt;=0.8),0.8,IF(AND(J2619&gt;0.8,J2619&lt;=1),1))))),REFERENCIAS!$C:$D,2,0)*VLOOKUP($J$2,PONDERADORES!A:P,IF(AND(INFORMACION!$T2619='REFERENCIAS RIESGO'!$C$36,INFORMACION!$F2619=REFERENCIAS!$C$24),16,IF(INFORMACION!$T2619='REFERENCIAS RIESGO'!$C$36,13,IF(INFORMACION!$F2619=REFERENCIAS!$C$24,10,7))),0)</f>
        <v>#REF!</v>
      </c>
      <c r="Y2619" s="68">
        <f>+VLOOKUP(M2619,REFERENCIAS!$C:$D,2,0)*VLOOKUP($M$2,PONDERADORES!$A$7:$G$9,7,0)+VLOOKUP(N2619,REFERENCIAS!$C:$D,2,0)*VLOOKUP($N$2,PONDERADORES!$A$7:$G$9,7,0)+VLOOKUP(O2619,REFERENCIAS!$C:$D,2,0)*VLOOKUP($O$2,PONDERADORES!$A$7:$G$9,7,0)</f>
        <v>0.2</v>
      </c>
      <c r="Z2619" s="2">
        <f>+VLOOKUP(IF(R2619&lt;0.1,0,IF(AND(R2619&gt;=0.1,R2619&lt;0.2),0.1,IF(AND(R2619&gt;=0.2,R2619&lt;0.3),0.2,IF(R2619&gt;0.3,0.3,)))),REFERENCIAS!$C:$D,2,0)*VLOOKUP($R$2,PONDERADORES!$A$11:$G$11,7,0)</f>
        <v>15</v>
      </c>
      <c r="AA2619" s="92"/>
      <c r="AB2619" s="95" t="e">
        <f t="shared" ca="1" si="159"/>
        <v>#REF!</v>
      </c>
      <c r="AC2619" s="23" t="e">
        <f ca="1">IF(AB2619&gt;REFERENCIAS!$C$62,REFERENCIAS!$B$62,IF(AND(AB2619&gt;=REFERENCIAS!$C$63,AB2619&lt;REFERENCIAS!$D$63),REFERENCIAS!$B$63,IF(AND(AB2619&gt;REFERENCIAS!$C$64,AB2619&lt;=REFERENCIAS!$D$64),REFERENCIAS!$B$64,IF(AND(AB2619&gt;=REFERENCIAS!$C$65,AB2619&lt;REFERENCIAS!$D$65),REFERENCIAS!$B$65, "Revisar"))))</f>
        <v>#REF!</v>
      </c>
      <c r="AD2619" s="94" t="e">
        <f ca="1">VLOOKUP(AC2619,REFERENCIAS!$B$62:$G$65,4,FALSE)</f>
        <v>#REF!</v>
      </c>
    </row>
    <row r="2620" spans="1:30" ht="17.25" x14ac:dyDescent="0.25">
      <c r="A2620" s="74"/>
      <c r="B2620" s="19"/>
      <c r="C2620" s="19"/>
      <c r="D2620" s="50"/>
      <c r="E2620" s="73"/>
      <c r="F2620" s="74"/>
      <c r="G2620" s="9"/>
      <c r="H2620" s="48"/>
      <c r="I2620" s="49">
        <f t="shared" ca="1" si="157"/>
        <v>2022</v>
      </c>
      <c r="J2620" s="22">
        <f t="shared" ca="1" si="156"/>
        <v>1</v>
      </c>
      <c r="K2620" s="19"/>
      <c r="L2620" s="73"/>
      <c r="M2620" s="74"/>
      <c r="N2620" s="19"/>
      <c r="O2620" s="73"/>
      <c r="P2620" s="82">
        <v>1</v>
      </c>
      <c r="Q2620" s="24">
        <v>1</v>
      </c>
      <c r="R2620" s="81">
        <f t="shared" si="158"/>
        <v>1</v>
      </c>
      <c r="S2620" s="87"/>
      <c r="T2620" s="19"/>
      <c r="U2620" s="25"/>
      <c r="V2620" s="25"/>
      <c r="W2620" s="81"/>
      <c r="X2620" s="91" t="e">
        <f ca="1">+VLOOKUP(#REF!,REFERENCIAS!$C:$D,2,0)*VLOOKUP(#REF!,PONDERADORES!A:P,IF(AND(INFORMACION!$T2620='REFERENCIAS RIESGO'!$C$36,INFORMACION!$F2620=REFERENCIAS!$C$24),16,IF(INFORMACION!$T2620='REFERENCIAS RIESGO'!$C$36,13,IF(INFORMACION!$F2620=REFERENCIAS!$C$24,10,7))),0)+VLOOKUP(K2620,REFERENCIAS!$C:$D,2,0)*VLOOKUP($K$2,PONDERADORES!A:P,IF(AND(INFORMACION!$T2620='REFERENCIAS RIESGO'!$C$36,INFORMACION!$F2620=REFERENCIAS!$C$24),16,IF(INFORMACION!$T2620='REFERENCIAS RIESGO'!$C$36,13,IF(INFORMACION!$F2620=REFERENCIAS!$C$24,10,7))),0)+VLOOKUP(L2620,REFERENCIAS!$C:$D,2,0)*VLOOKUP($L$2,PONDERADORES!A:P,IF(AND(INFORMACION!$T2620='REFERENCIAS RIESGO'!$C$36,INFORMACION!$F2620=REFERENCIAS!$C$24),16,IF(INFORMACION!$T2620='REFERENCIAS RIESGO'!$C$36,13,IF(INFORMACION!$F2620=REFERENCIAS!$C$24,10,7))),0)+VLOOKUP(F2620,REFERENCIAS!$C:$D,2,0)*VLOOKUP($F$2,PONDERADORES!A:P,IF(AND(INFORMACION!$T2620='REFERENCIAS RIESGO'!$C$36,INFORMACION!$F2620=REFERENCIAS!$C$24),16,IF(INFORMACION!$T2620='REFERENCIAS RIESGO'!$C$36,13,IF(INFORMACION!$F2620=REFERENCIAS!$C$24,10,7))),0)+VLOOKUP(T2620,REFERENCIAS!$C:$D,2,0)*VLOOKUP($T$2,PONDERADORES!A:P,IF(AND(INFORMACION!$T2620='REFERENCIAS RIESGO'!$C$36,INFORMACION!$F2620=REFERENCIAS!$C$24),16,IF(INFORMACION!$T2620='REFERENCIAS RIESGO'!$C$36,13,IF(INFORMACION!$F2620=REFERENCIAS!$C$24,10,7))),0)+VLOOKUP(IF(J2620&lt;=0.2,0.2,IF(AND(J2620&gt;0.2,J2620&lt;=0.4),0.4,IF(AND(J2620&gt;0.4,J2620&lt;=0.6),0.6,IF(AND(J2620&gt;0.6,J2620&lt;=0.8),0.8,IF(AND(J2620&gt;0.8,J2620&lt;=1),1))))),REFERENCIAS!$C:$D,2,0)*VLOOKUP($J$2,PONDERADORES!A:P,IF(AND(INFORMACION!$T2620='REFERENCIAS RIESGO'!$C$36,INFORMACION!$F2620=REFERENCIAS!$C$24),16,IF(INFORMACION!$T2620='REFERENCIAS RIESGO'!$C$36,13,IF(INFORMACION!$F2620=REFERENCIAS!$C$24,10,7))),0)</f>
        <v>#REF!</v>
      </c>
      <c r="Y2620" s="68">
        <f>+VLOOKUP(M2620,REFERENCIAS!$C:$D,2,0)*VLOOKUP($M$2,PONDERADORES!$A$7:$G$9,7,0)+VLOOKUP(N2620,REFERENCIAS!$C:$D,2,0)*VLOOKUP($N$2,PONDERADORES!$A$7:$G$9,7,0)+VLOOKUP(O2620,REFERENCIAS!$C:$D,2,0)*VLOOKUP($O$2,PONDERADORES!$A$7:$G$9,7,0)</f>
        <v>0.2</v>
      </c>
      <c r="Z2620" s="2">
        <f>+VLOOKUP(IF(R2620&lt;0.1,0,IF(AND(R2620&gt;=0.1,R2620&lt;0.2),0.1,IF(AND(R2620&gt;=0.2,R2620&lt;0.3),0.2,IF(R2620&gt;0.3,0.3,)))),REFERENCIAS!$C:$D,2,0)*VLOOKUP($R$2,PONDERADORES!$A$11:$G$11,7,0)</f>
        <v>15</v>
      </c>
      <c r="AA2620" s="92"/>
      <c r="AB2620" s="95" t="e">
        <f t="shared" ca="1" si="159"/>
        <v>#REF!</v>
      </c>
      <c r="AC2620" s="23" t="e">
        <f ca="1">IF(AB2620&gt;REFERENCIAS!$C$62,REFERENCIAS!$B$62,IF(AND(AB2620&gt;=REFERENCIAS!$C$63,AB2620&lt;REFERENCIAS!$D$63),REFERENCIAS!$B$63,IF(AND(AB2620&gt;REFERENCIAS!$C$64,AB2620&lt;=REFERENCIAS!$D$64),REFERENCIAS!$B$64,IF(AND(AB2620&gt;=REFERENCIAS!$C$65,AB2620&lt;REFERENCIAS!$D$65),REFERENCIAS!$B$65, "Revisar"))))</f>
        <v>#REF!</v>
      </c>
      <c r="AD2620" s="94" t="e">
        <f ca="1">VLOOKUP(AC2620,REFERENCIAS!$B$62:$G$65,4,FALSE)</f>
        <v>#REF!</v>
      </c>
    </row>
    <row r="2621" spans="1:30" ht="17.25" x14ac:dyDescent="0.25">
      <c r="A2621" s="74"/>
      <c r="B2621" s="19"/>
      <c r="C2621" s="19"/>
      <c r="D2621" s="50"/>
      <c r="E2621" s="73"/>
      <c r="F2621" s="74"/>
      <c r="G2621" s="9"/>
      <c r="H2621" s="48"/>
      <c r="I2621" s="49">
        <f t="shared" ca="1" si="157"/>
        <v>2022</v>
      </c>
      <c r="J2621" s="22">
        <f t="shared" ca="1" si="156"/>
        <v>1</v>
      </c>
      <c r="K2621" s="19"/>
      <c r="L2621" s="73"/>
      <c r="M2621" s="74"/>
      <c r="N2621" s="19"/>
      <c r="O2621" s="73"/>
      <c r="P2621" s="82">
        <v>1</v>
      </c>
      <c r="Q2621" s="24">
        <v>1</v>
      </c>
      <c r="R2621" s="81">
        <f t="shared" si="158"/>
        <v>1</v>
      </c>
      <c r="S2621" s="87"/>
      <c r="T2621" s="19"/>
      <c r="U2621" s="25"/>
      <c r="V2621" s="25"/>
      <c r="W2621" s="81"/>
      <c r="X2621" s="91" t="e">
        <f ca="1">+VLOOKUP(#REF!,REFERENCIAS!$C:$D,2,0)*VLOOKUP(#REF!,PONDERADORES!A:P,IF(AND(INFORMACION!$T2621='REFERENCIAS RIESGO'!$C$36,INFORMACION!$F2621=REFERENCIAS!$C$24),16,IF(INFORMACION!$T2621='REFERENCIAS RIESGO'!$C$36,13,IF(INFORMACION!$F2621=REFERENCIAS!$C$24,10,7))),0)+VLOOKUP(K2621,REFERENCIAS!$C:$D,2,0)*VLOOKUP($K$2,PONDERADORES!A:P,IF(AND(INFORMACION!$T2621='REFERENCIAS RIESGO'!$C$36,INFORMACION!$F2621=REFERENCIAS!$C$24),16,IF(INFORMACION!$T2621='REFERENCIAS RIESGO'!$C$36,13,IF(INFORMACION!$F2621=REFERENCIAS!$C$24,10,7))),0)+VLOOKUP(L2621,REFERENCIAS!$C:$D,2,0)*VLOOKUP($L$2,PONDERADORES!A:P,IF(AND(INFORMACION!$T2621='REFERENCIAS RIESGO'!$C$36,INFORMACION!$F2621=REFERENCIAS!$C$24),16,IF(INFORMACION!$T2621='REFERENCIAS RIESGO'!$C$36,13,IF(INFORMACION!$F2621=REFERENCIAS!$C$24,10,7))),0)+VLOOKUP(F2621,REFERENCIAS!$C:$D,2,0)*VLOOKUP($F$2,PONDERADORES!A:P,IF(AND(INFORMACION!$T2621='REFERENCIAS RIESGO'!$C$36,INFORMACION!$F2621=REFERENCIAS!$C$24),16,IF(INFORMACION!$T2621='REFERENCIAS RIESGO'!$C$36,13,IF(INFORMACION!$F2621=REFERENCIAS!$C$24,10,7))),0)+VLOOKUP(T2621,REFERENCIAS!$C:$D,2,0)*VLOOKUP($T$2,PONDERADORES!A:P,IF(AND(INFORMACION!$T2621='REFERENCIAS RIESGO'!$C$36,INFORMACION!$F2621=REFERENCIAS!$C$24),16,IF(INFORMACION!$T2621='REFERENCIAS RIESGO'!$C$36,13,IF(INFORMACION!$F2621=REFERENCIAS!$C$24,10,7))),0)+VLOOKUP(IF(J2621&lt;=0.2,0.2,IF(AND(J2621&gt;0.2,J2621&lt;=0.4),0.4,IF(AND(J2621&gt;0.4,J2621&lt;=0.6),0.6,IF(AND(J2621&gt;0.6,J2621&lt;=0.8),0.8,IF(AND(J2621&gt;0.8,J2621&lt;=1),1))))),REFERENCIAS!$C:$D,2,0)*VLOOKUP($J$2,PONDERADORES!A:P,IF(AND(INFORMACION!$T2621='REFERENCIAS RIESGO'!$C$36,INFORMACION!$F2621=REFERENCIAS!$C$24),16,IF(INFORMACION!$T2621='REFERENCIAS RIESGO'!$C$36,13,IF(INFORMACION!$F2621=REFERENCIAS!$C$24,10,7))),0)</f>
        <v>#REF!</v>
      </c>
      <c r="Y2621" s="68">
        <f>+VLOOKUP(M2621,REFERENCIAS!$C:$D,2,0)*VLOOKUP($M$2,PONDERADORES!$A$7:$G$9,7,0)+VLOOKUP(N2621,REFERENCIAS!$C:$D,2,0)*VLOOKUP($N$2,PONDERADORES!$A$7:$G$9,7,0)+VLOOKUP(O2621,REFERENCIAS!$C:$D,2,0)*VLOOKUP($O$2,PONDERADORES!$A$7:$G$9,7,0)</f>
        <v>0.2</v>
      </c>
      <c r="Z2621" s="2">
        <f>+VLOOKUP(IF(R2621&lt;0.1,0,IF(AND(R2621&gt;=0.1,R2621&lt;0.2),0.1,IF(AND(R2621&gt;=0.2,R2621&lt;0.3),0.2,IF(R2621&gt;0.3,0.3,)))),REFERENCIAS!$C:$D,2,0)*VLOOKUP($R$2,PONDERADORES!$A$11:$G$11,7,0)</f>
        <v>15</v>
      </c>
      <c r="AA2621" s="92"/>
      <c r="AB2621" s="95" t="e">
        <f t="shared" ca="1" si="159"/>
        <v>#REF!</v>
      </c>
      <c r="AC2621" s="23" t="e">
        <f ca="1">IF(AB2621&gt;REFERENCIAS!$C$62,REFERENCIAS!$B$62,IF(AND(AB2621&gt;=REFERENCIAS!$C$63,AB2621&lt;REFERENCIAS!$D$63),REFERENCIAS!$B$63,IF(AND(AB2621&gt;REFERENCIAS!$C$64,AB2621&lt;=REFERENCIAS!$D$64),REFERENCIAS!$B$64,IF(AND(AB2621&gt;=REFERENCIAS!$C$65,AB2621&lt;REFERENCIAS!$D$65),REFERENCIAS!$B$65, "Revisar"))))</f>
        <v>#REF!</v>
      </c>
      <c r="AD2621" s="94" t="e">
        <f ca="1">VLOOKUP(AC2621,REFERENCIAS!$B$62:$G$65,4,FALSE)</f>
        <v>#REF!</v>
      </c>
    </row>
    <row r="2622" spans="1:30" ht="17.25" x14ac:dyDescent="0.25">
      <c r="A2622" s="74"/>
      <c r="B2622" s="19"/>
      <c r="C2622" s="19"/>
      <c r="D2622" s="50"/>
      <c r="E2622" s="73"/>
      <c r="F2622" s="74"/>
      <c r="G2622" s="9"/>
      <c r="H2622" s="48"/>
      <c r="I2622" s="49">
        <f t="shared" ca="1" si="157"/>
        <v>2022</v>
      </c>
      <c r="J2622" s="22">
        <f t="shared" ca="1" si="156"/>
        <v>1</v>
      </c>
      <c r="K2622" s="19"/>
      <c r="L2622" s="73"/>
      <c r="M2622" s="74"/>
      <c r="N2622" s="19"/>
      <c r="O2622" s="73"/>
      <c r="P2622" s="82">
        <v>1</v>
      </c>
      <c r="Q2622" s="24">
        <v>1</v>
      </c>
      <c r="R2622" s="81">
        <f t="shared" si="158"/>
        <v>1</v>
      </c>
      <c r="S2622" s="87"/>
      <c r="T2622" s="19"/>
      <c r="U2622" s="25"/>
      <c r="V2622" s="25"/>
      <c r="W2622" s="81"/>
      <c r="X2622" s="91" t="e">
        <f ca="1">+VLOOKUP(#REF!,REFERENCIAS!$C:$D,2,0)*VLOOKUP(#REF!,PONDERADORES!A:P,IF(AND(INFORMACION!$T2622='REFERENCIAS RIESGO'!$C$36,INFORMACION!$F2622=REFERENCIAS!$C$24),16,IF(INFORMACION!$T2622='REFERENCIAS RIESGO'!$C$36,13,IF(INFORMACION!$F2622=REFERENCIAS!$C$24,10,7))),0)+VLOOKUP(K2622,REFERENCIAS!$C:$D,2,0)*VLOOKUP($K$2,PONDERADORES!A:P,IF(AND(INFORMACION!$T2622='REFERENCIAS RIESGO'!$C$36,INFORMACION!$F2622=REFERENCIAS!$C$24),16,IF(INFORMACION!$T2622='REFERENCIAS RIESGO'!$C$36,13,IF(INFORMACION!$F2622=REFERENCIAS!$C$24,10,7))),0)+VLOOKUP(L2622,REFERENCIAS!$C:$D,2,0)*VLOOKUP($L$2,PONDERADORES!A:P,IF(AND(INFORMACION!$T2622='REFERENCIAS RIESGO'!$C$36,INFORMACION!$F2622=REFERENCIAS!$C$24),16,IF(INFORMACION!$T2622='REFERENCIAS RIESGO'!$C$36,13,IF(INFORMACION!$F2622=REFERENCIAS!$C$24,10,7))),0)+VLOOKUP(F2622,REFERENCIAS!$C:$D,2,0)*VLOOKUP($F$2,PONDERADORES!A:P,IF(AND(INFORMACION!$T2622='REFERENCIAS RIESGO'!$C$36,INFORMACION!$F2622=REFERENCIAS!$C$24),16,IF(INFORMACION!$T2622='REFERENCIAS RIESGO'!$C$36,13,IF(INFORMACION!$F2622=REFERENCIAS!$C$24,10,7))),0)+VLOOKUP(T2622,REFERENCIAS!$C:$D,2,0)*VLOOKUP($T$2,PONDERADORES!A:P,IF(AND(INFORMACION!$T2622='REFERENCIAS RIESGO'!$C$36,INFORMACION!$F2622=REFERENCIAS!$C$24),16,IF(INFORMACION!$T2622='REFERENCIAS RIESGO'!$C$36,13,IF(INFORMACION!$F2622=REFERENCIAS!$C$24,10,7))),0)+VLOOKUP(IF(J2622&lt;=0.2,0.2,IF(AND(J2622&gt;0.2,J2622&lt;=0.4),0.4,IF(AND(J2622&gt;0.4,J2622&lt;=0.6),0.6,IF(AND(J2622&gt;0.6,J2622&lt;=0.8),0.8,IF(AND(J2622&gt;0.8,J2622&lt;=1),1))))),REFERENCIAS!$C:$D,2,0)*VLOOKUP($J$2,PONDERADORES!A:P,IF(AND(INFORMACION!$T2622='REFERENCIAS RIESGO'!$C$36,INFORMACION!$F2622=REFERENCIAS!$C$24),16,IF(INFORMACION!$T2622='REFERENCIAS RIESGO'!$C$36,13,IF(INFORMACION!$F2622=REFERENCIAS!$C$24,10,7))),0)</f>
        <v>#REF!</v>
      </c>
      <c r="Y2622" s="68">
        <f>+VLOOKUP(M2622,REFERENCIAS!$C:$D,2,0)*VLOOKUP($M$2,PONDERADORES!$A$7:$G$9,7,0)+VLOOKUP(N2622,REFERENCIAS!$C:$D,2,0)*VLOOKUP($N$2,PONDERADORES!$A$7:$G$9,7,0)+VLOOKUP(O2622,REFERENCIAS!$C:$D,2,0)*VLOOKUP($O$2,PONDERADORES!$A$7:$G$9,7,0)</f>
        <v>0.2</v>
      </c>
      <c r="Z2622" s="2">
        <f>+VLOOKUP(IF(R2622&lt;0.1,0,IF(AND(R2622&gt;=0.1,R2622&lt;0.2),0.1,IF(AND(R2622&gt;=0.2,R2622&lt;0.3),0.2,IF(R2622&gt;0.3,0.3,)))),REFERENCIAS!$C:$D,2,0)*VLOOKUP($R$2,PONDERADORES!$A$11:$G$11,7,0)</f>
        <v>15</v>
      </c>
      <c r="AA2622" s="92"/>
      <c r="AB2622" s="95" t="e">
        <f t="shared" ca="1" si="159"/>
        <v>#REF!</v>
      </c>
      <c r="AC2622" s="23" t="e">
        <f ca="1">IF(AB2622&gt;REFERENCIAS!$C$62,REFERENCIAS!$B$62,IF(AND(AB2622&gt;=REFERENCIAS!$C$63,AB2622&lt;REFERENCIAS!$D$63),REFERENCIAS!$B$63,IF(AND(AB2622&gt;REFERENCIAS!$C$64,AB2622&lt;=REFERENCIAS!$D$64),REFERENCIAS!$B$64,IF(AND(AB2622&gt;=REFERENCIAS!$C$65,AB2622&lt;REFERENCIAS!$D$65),REFERENCIAS!$B$65, "Revisar"))))</f>
        <v>#REF!</v>
      </c>
      <c r="AD2622" s="94" t="e">
        <f ca="1">VLOOKUP(AC2622,REFERENCIAS!$B$62:$G$65,4,FALSE)</f>
        <v>#REF!</v>
      </c>
    </row>
    <row r="2623" spans="1:30" ht="17.25" x14ac:dyDescent="0.25">
      <c r="A2623" s="74"/>
      <c r="B2623" s="19"/>
      <c r="C2623" s="19"/>
      <c r="D2623" s="50"/>
      <c r="E2623" s="73"/>
      <c r="F2623" s="74"/>
      <c r="G2623" s="9"/>
      <c r="H2623" s="48"/>
      <c r="I2623" s="49">
        <f t="shared" ca="1" si="157"/>
        <v>2022</v>
      </c>
      <c r="J2623" s="22">
        <f t="shared" ca="1" si="156"/>
        <v>1</v>
      </c>
      <c r="K2623" s="19"/>
      <c r="L2623" s="73"/>
      <c r="M2623" s="74"/>
      <c r="N2623" s="19"/>
      <c r="O2623" s="73"/>
      <c r="P2623" s="82">
        <v>1</v>
      </c>
      <c r="Q2623" s="24">
        <v>1</v>
      </c>
      <c r="R2623" s="81">
        <f t="shared" si="158"/>
        <v>1</v>
      </c>
      <c r="S2623" s="87"/>
      <c r="T2623" s="19"/>
      <c r="U2623" s="25"/>
      <c r="V2623" s="25"/>
      <c r="W2623" s="81"/>
      <c r="X2623" s="91" t="e">
        <f ca="1">+VLOOKUP(#REF!,REFERENCIAS!$C:$D,2,0)*VLOOKUP(#REF!,PONDERADORES!A:P,IF(AND(INFORMACION!$T2623='REFERENCIAS RIESGO'!$C$36,INFORMACION!$F2623=REFERENCIAS!$C$24),16,IF(INFORMACION!$T2623='REFERENCIAS RIESGO'!$C$36,13,IF(INFORMACION!$F2623=REFERENCIAS!$C$24,10,7))),0)+VLOOKUP(K2623,REFERENCIAS!$C:$D,2,0)*VLOOKUP($K$2,PONDERADORES!A:P,IF(AND(INFORMACION!$T2623='REFERENCIAS RIESGO'!$C$36,INFORMACION!$F2623=REFERENCIAS!$C$24),16,IF(INFORMACION!$T2623='REFERENCIAS RIESGO'!$C$36,13,IF(INFORMACION!$F2623=REFERENCIAS!$C$24,10,7))),0)+VLOOKUP(L2623,REFERENCIAS!$C:$D,2,0)*VLOOKUP($L$2,PONDERADORES!A:P,IF(AND(INFORMACION!$T2623='REFERENCIAS RIESGO'!$C$36,INFORMACION!$F2623=REFERENCIAS!$C$24),16,IF(INFORMACION!$T2623='REFERENCIAS RIESGO'!$C$36,13,IF(INFORMACION!$F2623=REFERENCIAS!$C$24,10,7))),0)+VLOOKUP(F2623,REFERENCIAS!$C:$D,2,0)*VLOOKUP($F$2,PONDERADORES!A:P,IF(AND(INFORMACION!$T2623='REFERENCIAS RIESGO'!$C$36,INFORMACION!$F2623=REFERENCIAS!$C$24),16,IF(INFORMACION!$T2623='REFERENCIAS RIESGO'!$C$36,13,IF(INFORMACION!$F2623=REFERENCIAS!$C$24,10,7))),0)+VLOOKUP(T2623,REFERENCIAS!$C:$D,2,0)*VLOOKUP($T$2,PONDERADORES!A:P,IF(AND(INFORMACION!$T2623='REFERENCIAS RIESGO'!$C$36,INFORMACION!$F2623=REFERENCIAS!$C$24),16,IF(INFORMACION!$T2623='REFERENCIAS RIESGO'!$C$36,13,IF(INFORMACION!$F2623=REFERENCIAS!$C$24,10,7))),0)+VLOOKUP(IF(J2623&lt;=0.2,0.2,IF(AND(J2623&gt;0.2,J2623&lt;=0.4),0.4,IF(AND(J2623&gt;0.4,J2623&lt;=0.6),0.6,IF(AND(J2623&gt;0.6,J2623&lt;=0.8),0.8,IF(AND(J2623&gt;0.8,J2623&lt;=1),1))))),REFERENCIAS!$C:$D,2,0)*VLOOKUP($J$2,PONDERADORES!A:P,IF(AND(INFORMACION!$T2623='REFERENCIAS RIESGO'!$C$36,INFORMACION!$F2623=REFERENCIAS!$C$24),16,IF(INFORMACION!$T2623='REFERENCIAS RIESGO'!$C$36,13,IF(INFORMACION!$F2623=REFERENCIAS!$C$24,10,7))),0)</f>
        <v>#REF!</v>
      </c>
      <c r="Y2623" s="68">
        <f>+VLOOKUP(M2623,REFERENCIAS!$C:$D,2,0)*VLOOKUP($M$2,PONDERADORES!$A$7:$G$9,7,0)+VLOOKUP(N2623,REFERENCIAS!$C:$D,2,0)*VLOOKUP($N$2,PONDERADORES!$A$7:$G$9,7,0)+VLOOKUP(O2623,REFERENCIAS!$C:$D,2,0)*VLOOKUP($O$2,PONDERADORES!$A$7:$G$9,7,0)</f>
        <v>0.2</v>
      </c>
      <c r="Z2623" s="2">
        <f>+VLOOKUP(IF(R2623&lt;0.1,0,IF(AND(R2623&gt;=0.1,R2623&lt;0.2),0.1,IF(AND(R2623&gt;=0.2,R2623&lt;0.3),0.2,IF(R2623&gt;0.3,0.3,)))),REFERENCIAS!$C:$D,2,0)*VLOOKUP($R$2,PONDERADORES!$A$11:$G$11,7,0)</f>
        <v>15</v>
      </c>
      <c r="AA2623" s="92"/>
      <c r="AB2623" s="95" t="e">
        <f t="shared" ca="1" si="159"/>
        <v>#REF!</v>
      </c>
      <c r="AC2623" s="23" t="e">
        <f ca="1">IF(AB2623&gt;REFERENCIAS!$C$62,REFERENCIAS!$B$62,IF(AND(AB2623&gt;=REFERENCIAS!$C$63,AB2623&lt;REFERENCIAS!$D$63),REFERENCIAS!$B$63,IF(AND(AB2623&gt;REFERENCIAS!$C$64,AB2623&lt;=REFERENCIAS!$D$64),REFERENCIAS!$B$64,IF(AND(AB2623&gt;=REFERENCIAS!$C$65,AB2623&lt;REFERENCIAS!$D$65),REFERENCIAS!$B$65, "Revisar"))))</f>
        <v>#REF!</v>
      </c>
      <c r="AD2623" s="94" t="e">
        <f ca="1">VLOOKUP(AC2623,REFERENCIAS!$B$62:$G$65,4,FALSE)</f>
        <v>#REF!</v>
      </c>
    </row>
    <row r="2624" spans="1:30" ht="17.25" x14ac:dyDescent="0.25">
      <c r="A2624" s="74"/>
      <c r="B2624" s="19"/>
      <c r="C2624" s="19"/>
      <c r="D2624" s="50"/>
      <c r="E2624" s="73"/>
      <c r="F2624" s="74"/>
      <c r="G2624" s="9"/>
      <c r="H2624" s="48"/>
      <c r="I2624" s="49">
        <f t="shared" ca="1" si="157"/>
        <v>2022</v>
      </c>
      <c r="J2624" s="22">
        <f t="shared" ca="1" si="156"/>
        <v>1</v>
      </c>
      <c r="K2624" s="19"/>
      <c r="L2624" s="73"/>
      <c r="M2624" s="74"/>
      <c r="N2624" s="19"/>
      <c r="O2624" s="73"/>
      <c r="P2624" s="82">
        <v>1</v>
      </c>
      <c r="Q2624" s="24">
        <v>1</v>
      </c>
      <c r="R2624" s="81">
        <f t="shared" si="158"/>
        <v>1</v>
      </c>
      <c r="S2624" s="87"/>
      <c r="T2624" s="19"/>
      <c r="U2624" s="25"/>
      <c r="V2624" s="25"/>
      <c r="W2624" s="81"/>
      <c r="X2624" s="91" t="e">
        <f ca="1">+VLOOKUP(#REF!,REFERENCIAS!$C:$D,2,0)*VLOOKUP(#REF!,PONDERADORES!A:P,IF(AND(INFORMACION!$T2624='REFERENCIAS RIESGO'!$C$36,INFORMACION!$F2624=REFERENCIAS!$C$24),16,IF(INFORMACION!$T2624='REFERENCIAS RIESGO'!$C$36,13,IF(INFORMACION!$F2624=REFERENCIAS!$C$24,10,7))),0)+VLOOKUP(K2624,REFERENCIAS!$C:$D,2,0)*VLOOKUP($K$2,PONDERADORES!A:P,IF(AND(INFORMACION!$T2624='REFERENCIAS RIESGO'!$C$36,INFORMACION!$F2624=REFERENCIAS!$C$24),16,IF(INFORMACION!$T2624='REFERENCIAS RIESGO'!$C$36,13,IF(INFORMACION!$F2624=REFERENCIAS!$C$24,10,7))),0)+VLOOKUP(L2624,REFERENCIAS!$C:$D,2,0)*VLOOKUP($L$2,PONDERADORES!A:P,IF(AND(INFORMACION!$T2624='REFERENCIAS RIESGO'!$C$36,INFORMACION!$F2624=REFERENCIAS!$C$24),16,IF(INFORMACION!$T2624='REFERENCIAS RIESGO'!$C$36,13,IF(INFORMACION!$F2624=REFERENCIAS!$C$24,10,7))),0)+VLOOKUP(F2624,REFERENCIAS!$C:$D,2,0)*VLOOKUP($F$2,PONDERADORES!A:P,IF(AND(INFORMACION!$T2624='REFERENCIAS RIESGO'!$C$36,INFORMACION!$F2624=REFERENCIAS!$C$24),16,IF(INFORMACION!$T2624='REFERENCIAS RIESGO'!$C$36,13,IF(INFORMACION!$F2624=REFERENCIAS!$C$24,10,7))),0)+VLOOKUP(T2624,REFERENCIAS!$C:$D,2,0)*VLOOKUP($T$2,PONDERADORES!A:P,IF(AND(INFORMACION!$T2624='REFERENCIAS RIESGO'!$C$36,INFORMACION!$F2624=REFERENCIAS!$C$24),16,IF(INFORMACION!$T2624='REFERENCIAS RIESGO'!$C$36,13,IF(INFORMACION!$F2624=REFERENCIAS!$C$24,10,7))),0)+VLOOKUP(IF(J2624&lt;=0.2,0.2,IF(AND(J2624&gt;0.2,J2624&lt;=0.4),0.4,IF(AND(J2624&gt;0.4,J2624&lt;=0.6),0.6,IF(AND(J2624&gt;0.6,J2624&lt;=0.8),0.8,IF(AND(J2624&gt;0.8,J2624&lt;=1),1))))),REFERENCIAS!$C:$D,2,0)*VLOOKUP($J$2,PONDERADORES!A:P,IF(AND(INFORMACION!$T2624='REFERENCIAS RIESGO'!$C$36,INFORMACION!$F2624=REFERENCIAS!$C$24),16,IF(INFORMACION!$T2624='REFERENCIAS RIESGO'!$C$36,13,IF(INFORMACION!$F2624=REFERENCIAS!$C$24,10,7))),0)</f>
        <v>#REF!</v>
      </c>
      <c r="Y2624" s="68">
        <f>+VLOOKUP(M2624,REFERENCIAS!$C:$D,2,0)*VLOOKUP($M$2,PONDERADORES!$A$7:$G$9,7,0)+VLOOKUP(N2624,REFERENCIAS!$C:$D,2,0)*VLOOKUP($N$2,PONDERADORES!$A$7:$G$9,7,0)+VLOOKUP(O2624,REFERENCIAS!$C:$D,2,0)*VLOOKUP($O$2,PONDERADORES!$A$7:$G$9,7,0)</f>
        <v>0.2</v>
      </c>
      <c r="Z2624" s="2">
        <f>+VLOOKUP(IF(R2624&lt;0.1,0,IF(AND(R2624&gt;=0.1,R2624&lt;0.2),0.1,IF(AND(R2624&gt;=0.2,R2624&lt;0.3),0.2,IF(R2624&gt;0.3,0.3,)))),REFERENCIAS!$C:$D,2,0)*VLOOKUP($R$2,PONDERADORES!$A$11:$G$11,7,0)</f>
        <v>15</v>
      </c>
      <c r="AA2624" s="92"/>
      <c r="AB2624" s="95" t="e">
        <f t="shared" ca="1" si="159"/>
        <v>#REF!</v>
      </c>
      <c r="AC2624" s="23" t="e">
        <f ca="1">IF(AB2624&gt;REFERENCIAS!$C$62,REFERENCIAS!$B$62,IF(AND(AB2624&gt;=REFERENCIAS!$C$63,AB2624&lt;REFERENCIAS!$D$63),REFERENCIAS!$B$63,IF(AND(AB2624&gt;REFERENCIAS!$C$64,AB2624&lt;=REFERENCIAS!$D$64),REFERENCIAS!$B$64,IF(AND(AB2624&gt;=REFERENCIAS!$C$65,AB2624&lt;REFERENCIAS!$D$65),REFERENCIAS!$B$65, "Revisar"))))</f>
        <v>#REF!</v>
      </c>
      <c r="AD2624" s="94" t="e">
        <f ca="1">VLOOKUP(AC2624,REFERENCIAS!$B$62:$G$65,4,FALSE)</f>
        <v>#REF!</v>
      </c>
    </row>
    <row r="2625" spans="1:30" ht="17.25" x14ac:dyDescent="0.25">
      <c r="A2625" s="74"/>
      <c r="B2625" s="19"/>
      <c r="C2625" s="19"/>
      <c r="D2625" s="50"/>
      <c r="E2625" s="73"/>
      <c r="F2625" s="74"/>
      <c r="G2625" s="9"/>
      <c r="H2625" s="48"/>
      <c r="I2625" s="49">
        <f t="shared" ca="1" si="157"/>
        <v>2022</v>
      </c>
      <c r="J2625" s="22">
        <f t="shared" ca="1" si="156"/>
        <v>1</v>
      </c>
      <c r="K2625" s="19"/>
      <c r="L2625" s="73"/>
      <c r="M2625" s="74"/>
      <c r="N2625" s="19"/>
      <c r="O2625" s="73"/>
      <c r="P2625" s="82">
        <v>1</v>
      </c>
      <c r="Q2625" s="24">
        <v>1</v>
      </c>
      <c r="R2625" s="81">
        <f t="shared" si="158"/>
        <v>1</v>
      </c>
      <c r="S2625" s="87"/>
      <c r="T2625" s="19"/>
      <c r="U2625" s="25"/>
      <c r="V2625" s="25"/>
      <c r="W2625" s="81"/>
      <c r="X2625" s="91" t="e">
        <f ca="1">+VLOOKUP(#REF!,REFERENCIAS!$C:$D,2,0)*VLOOKUP(#REF!,PONDERADORES!A:P,IF(AND(INFORMACION!$T2625='REFERENCIAS RIESGO'!$C$36,INFORMACION!$F2625=REFERENCIAS!$C$24),16,IF(INFORMACION!$T2625='REFERENCIAS RIESGO'!$C$36,13,IF(INFORMACION!$F2625=REFERENCIAS!$C$24,10,7))),0)+VLOOKUP(K2625,REFERENCIAS!$C:$D,2,0)*VLOOKUP($K$2,PONDERADORES!A:P,IF(AND(INFORMACION!$T2625='REFERENCIAS RIESGO'!$C$36,INFORMACION!$F2625=REFERENCIAS!$C$24),16,IF(INFORMACION!$T2625='REFERENCIAS RIESGO'!$C$36,13,IF(INFORMACION!$F2625=REFERENCIAS!$C$24,10,7))),0)+VLOOKUP(L2625,REFERENCIAS!$C:$D,2,0)*VLOOKUP($L$2,PONDERADORES!A:P,IF(AND(INFORMACION!$T2625='REFERENCIAS RIESGO'!$C$36,INFORMACION!$F2625=REFERENCIAS!$C$24),16,IF(INFORMACION!$T2625='REFERENCIAS RIESGO'!$C$36,13,IF(INFORMACION!$F2625=REFERENCIAS!$C$24,10,7))),0)+VLOOKUP(F2625,REFERENCIAS!$C:$D,2,0)*VLOOKUP($F$2,PONDERADORES!A:P,IF(AND(INFORMACION!$T2625='REFERENCIAS RIESGO'!$C$36,INFORMACION!$F2625=REFERENCIAS!$C$24),16,IF(INFORMACION!$T2625='REFERENCIAS RIESGO'!$C$36,13,IF(INFORMACION!$F2625=REFERENCIAS!$C$24,10,7))),0)+VLOOKUP(T2625,REFERENCIAS!$C:$D,2,0)*VLOOKUP($T$2,PONDERADORES!A:P,IF(AND(INFORMACION!$T2625='REFERENCIAS RIESGO'!$C$36,INFORMACION!$F2625=REFERENCIAS!$C$24),16,IF(INFORMACION!$T2625='REFERENCIAS RIESGO'!$C$36,13,IF(INFORMACION!$F2625=REFERENCIAS!$C$24,10,7))),0)+VLOOKUP(IF(J2625&lt;=0.2,0.2,IF(AND(J2625&gt;0.2,J2625&lt;=0.4),0.4,IF(AND(J2625&gt;0.4,J2625&lt;=0.6),0.6,IF(AND(J2625&gt;0.6,J2625&lt;=0.8),0.8,IF(AND(J2625&gt;0.8,J2625&lt;=1),1))))),REFERENCIAS!$C:$D,2,0)*VLOOKUP($J$2,PONDERADORES!A:P,IF(AND(INFORMACION!$T2625='REFERENCIAS RIESGO'!$C$36,INFORMACION!$F2625=REFERENCIAS!$C$24),16,IF(INFORMACION!$T2625='REFERENCIAS RIESGO'!$C$36,13,IF(INFORMACION!$F2625=REFERENCIAS!$C$24,10,7))),0)</f>
        <v>#REF!</v>
      </c>
      <c r="Y2625" s="68">
        <f>+VLOOKUP(M2625,REFERENCIAS!$C:$D,2,0)*VLOOKUP($M$2,PONDERADORES!$A$7:$G$9,7,0)+VLOOKUP(N2625,REFERENCIAS!$C:$D,2,0)*VLOOKUP($N$2,PONDERADORES!$A$7:$G$9,7,0)+VLOOKUP(O2625,REFERENCIAS!$C:$D,2,0)*VLOOKUP($O$2,PONDERADORES!$A$7:$G$9,7,0)</f>
        <v>0.2</v>
      </c>
      <c r="Z2625" s="2">
        <f>+VLOOKUP(IF(R2625&lt;0.1,0,IF(AND(R2625&gt;=0.1,R2625&lt;0.2),0.1,IF(AND(R2625&gt;=0.2,R2625&lt;0.3),0.2,IF(R2625&gt;0.3,0.3,)))),REFERENCIAS!$C:$D,2,0)*VLOOKUP($R$2,PONDERADORES!$A$11:$G$11,7,0)</f>
        <v>15</v>
      </c>
      <c r="AA2625" s="92"/>
      <c r="AB2625" s="95" t="e">
        <f t="shared" ca="1" si="159"/>
        <v>#REF!</v>
      </c>
      <c r="AC2625" s="23" t="e">
        <f ca="1">IF(AB2625&gt;REFERENCIAS!$C$62,REFERENCIAS!$B$62,IF(AND(AB2625&gt;=REFERENCIAS!$C$63,AB2625&lt;REFERENCIAS!$D$63),REFERENCIAS!$B$63,IF(AND(AB2625&gt;REFERENCIAS!$C$64,AB2625&lt;=REFERENCIAS!$D$64),REFERENCIAS!$B$64,IF(AND(AB2625&gt;=REFERENCIAS!$C$65,AB2625&lt;REFERENCIAS!$D$65),REFERENCIAS!$B$65, "Revisar"))))</f>
        <v>#REF!</v>
      </c>
      <c r="AD2625" s="94" t="e">
        <f ca="1">VLOOKUP(AC2625,REFERENCIAS!$B$62:$G$65,4,FALSE)</f>
        <v>#REF!</v>
      </c>
    </row>
    <row r="2626" spans="1:30" ht="17.25" x14ac:dyDescent="0.25">
      <c r="A2626" s="74"/>
      <c r="B2626" s="19"/>
      <c r="C2626" s="19"/>
      <c r="D2626" s="50"/>
      <c r="E2626" s="73"/>
      <c r="F2626" s="74"/>
      <c r="G2626" s="9"/>
      <c r="H2626" s="48"/>
      <c r="I2626" s="49">
        <f t="shared" ca="1" si="157"/>
        <v>2022</v>
      </c>
      <c r="J2626" s="22">
        <f t="shared" ca="1" si="156"/>
        <v>1</v>
      </c>
      <c r="K2626" s="19"/>
      <c r="L2626" s="73"/>
      <c r="M2626" s="74"/>
      <c r="N2626" s="19"/>
      <c r="O2626" s="73"/>
      <c r="P2626" s="82">
        <v>1</v>
      </c>
      <c r="Q2626" s="24">
        <v>1</v>
      </c>
      <c r="R2626" s="81">
        <f t="shared" si="158"/>
        <v>1</v>
      </c>
      <c r="S2626" s="87"/>
      <c r="T2626" s="19"/>
      <c r="U2626" s="25"/>
      <c r="V2626" s="25"/>
      <c r="W2626" s="81"/>
      <c r="X2626" s="91" t="e">
        <f ca="1">+VLOOKUP(#REF!,REFERENCIAS!$C:$D,2,0)*VLOOKUP(#REF!,PONDERADORES!A:P,IF(AND(INFORMACION!$T2626='REFERENCIAS RIESGO'!$C$36,INFORMACION!$F2626=REFERENCIAS!$C$24),16,IF(INFORMACION!$T2626='REFERENCIAS RIESGO'!$C$36,13,IF(INFORMACION!$F2626=REFERENCIAS!$C$24,10,7))),0)+VLOOKUP(K2626,REFERENCIAS!$C:$D,2,0)*VLOOKUP($K$2,PONDERADORES!A:P,IF(AND(INFORMACION!$T2626='REFERENCIAS RIESGO'!$C$36,INFORMACION!$F2626=REFERENCIAS!$C$24),16,IF(INFORMACION!$T2626='REFERENCIAS RIESGO'!$C$36,13,IF(INFORMACION!$F2626=REFERENCIAS!$C$24,10,7))),0)+VLOOKUP(L2626,REFERENCIAS!$C:$D,2,0)*VLOOKUP($L$2,PONDERADORES!A:P,IF(AND(INFORMACION!$T2626='REFERENCIAS RIESGO'!$C$36,INFORMACION!$F2626=REFERENCIAS!$C$24),16,IF(INFORMACION!$T2626='REFERENCIAS RIESGO'!$C$36,13,IF(INFORMACION!$F2626=REFERENCIAS!$C$24,10,7))),0)+VLOOKUP(F2626,REFERENCIAS!$C:$D,2,0)*VLOOKUP($F$2,PONDERADORES!A:P,IF(AND(INFORMACION!$T2626='REFERENCIAS RIESGO'!$C$36,INFORMACION!$F2626=REFERENCIAS!$C$24),16,IF(INFORMACION!$T2626='REFERENCIAS RIESGO'!$C$36,13,IF(INFORMACION!$F2626=REFERENCIAS!$C$24,10,7))),0)+VLOOKUP(T2626,REFERENCIAS!$C:$D,2,0)*VLOOKUP($T$2,PONDERADORES!A:P,IF(AND(INFORMACION!$T2626='REFERENCIAS RIESGO'!$C$36,INFORMACION!$F2626=REFERENCIAS!$C$24),16,IF(INFORMACION!$T2626='REFERENCIAS RIESGO'!$C$36,13,IF(INFORMACION!$F2626=REFERENCIAS!$C$24,10,7))),0)+VLOOKUP(IF(J2626&lt;=0.2,0.2,IF(AND(J2626&gt;0.2,J2626&lt;=0.4),0.4,IF(AND(J2626&gt;0.4,J2626&lt;=0.6),0.6,IF(AND(J2626&gt;0.6,J2626&lt;=0.8),0.8,IF(AND(J2626&gt;0.8,J2626&lt;=1),1))))),REFERENCIAS!$C:$D,2,0)*VLOOKUP($J$2,PONDERADORES!A:P,IF(AND(INFORMACION!$T2626='REFERENCIAS RIESGO'!$C$36,INFORMACION!$F2626=REFERENCIAS!$C$24),16,IF(INFORMACION!$T2626='REFERENCIAS RIESGO'!$C$36,13,IF(INFORMACION!$F2626=REFERENCIAS!$C$24,10,7))),0)</f>
        <v>#REF!</v>
      </c>
      <c r="Y2626" s="68">
        <f>+VLOOKUP(M2626,REFERENCIAS!$C:$D,2,0)*VLOOKUP($M$2,PONDERADORES!$A$7:$G$9,7,0)+VLOOKUP(N2626,REFERENCIAS!$C:$D,2,0)*VLOOKUP($N$2,PONDERADORES!$A$7:$G$9,7,0)+VLOOKUP(O2626,REFERENCIAS!$C:$D,2,0)*VLOOKUP($O$2,PONDERADORES!$A$7:$G$9,7,0)</f>
        <v>0.2</v>
      </c>
      <c r="Z2626" s="2">
        <f>+VLOOKUP(IF(R2626&lt;0.1,0,IF(AND(R2626&gt;=0.1,R2626&lt;0.2),0.1,IF(AND(R2626&gt;=0.2,R2626&lt;0.3),0.2,IF(R2626&gt;0.3,0.3,)))),REFERENCIAS!$C:$D,2,0)*VLOOKUP($R$2,PONDERADORES!$A$11:$G$11,7,0)</f>
        <v>15</v>
      </c>
      <c r="AA2626" s="92"/>
      <c r="AB2626" s="95" t="e">
        <f t="shared" ca="1" si="159"/>
        <v>#REF!</v>
      </c>
      <c r="AC2626" s="23" t="e">
        <f ca="1">IF(AB2626&gt;REFERENCIAS!$C$62,REFERENCIAS!$B$62,IF(AND(AB2626&gt;=REFERENCIAS!$C$63,AB2626&lt;REFERENCIAS!$D$63),REFERENCIAS!$B$63,IF(AND(AB2626&gt;REFERENCIAS!$C$64,AB2626&lt;=REFERENCIAS!$D$64),REFERENCIAS!$B$64,IF(AND(AB2626&gt;=REFERENCIAS!$C$65,AB2626&lt;REFERENCIAS!$D$65),REFERENCIAS!$B$65, "Revisar"))))</f>
        <v>#REF!</v>
      </c>
      <c r="AD2626" s="94" t="e">
        <f ca="1">VLOOKUP(AC2626,REFERENCIAS!$B$62:$G$65,4,FALSE)</f>
        <v>#REF!</v>
      </c>
    </row>
    <row r="2627" spans="1:30" ht="17.25" x14ac:dyDescent="0.25">
      <c r="A2627" s="74"/>
      <c r="B2627" s="19"/>
      <c r="C2627" s="19"/>
      <c r="D2627" s="50"/>
      <c r="E2627" s="73"/>
      <c r="F2627" s="74"/>
      <c r="G2627" s="9"/>
      <c r="H2627" s="48"/>
      <c r="I2627" s="49">
        <f t="shared" ca="1" si="157"/>
        <v>2022</v>
      </c>
      <c r="J2627" s="22">
        <f t="shared" ca="1" si="156"/>
        <v>1</v>
      </c>
      <c r="K2627" s="19"/>
      <c r="L2627" s="73"/>
      <c r="M2627" s="74"/>
      <c r="N2627" s="19"/>
      <c r="O2627" s="73"/>
      <c r="P2627" s="82">
        <v>1</v>
      </c>
      <c r="Q2627" s="24">
        <v>1</v>
      </c>
      <c r="R2627" s="81">
        <f t="shared" si="158"/>
        <v>1</v>
      </c>
      <c r="S2627" s="87"/>
      <c r="T2627" s="19"/>
      <c r="U2627" s="25"/>
      <c r="V2627" s="25"/>
      <c r="W2627" s="81"/>
      <c r="X2627" s="91" t="e">
        <f ca="1">+VLOOKUP(#REF!,REFERENCIAS!$C:$D,2,0)*VLOOKUP(#REF!,PONDERADORES!A:P,IF(AND(INFORMACION!$T2627='REFERENCIAS RIESGO'!$C$36,INFORMACION!$F2627=REFERENCIAS!$C$24),16,IF(INFORMACION!$T2627='REFERENCIAS RIESGO'!$C$36,13,IF(INFORMACION!$F2627=REFERENCIAS!$C$24,10,7))),0)+VLOOKUP(K2627,REFERENCIAS!$C:$D,2,0)*VLOOKUP($K$2,PONDERADORES!A:P,IF(AND(INFORMACION!$T2627='REFERENCIAS RIESGO'!$C$36,INFORMACION!$F2627=REFERENCIAS!$C$24),16,IF(INFORMACION!$T2627='REFERENCIAS RIESGO'!$C$36,13,IF(INFORMACION!$F2627=REFERENCIAS!$C$24,10,7))),0)+VLOOKUP(L2627,REFERENCIAS!$C:$D,2,0)*VLOOKUP($L$2,PONDERADORES!A:P,IF(AND(INFORMACION!$T2627='REFERENCIAS RIESGO'!$C$36,INFORMACION!$F2627=REFERENCIAS!$C$24),16,IF(INFORMACION!$T2627='REFERENCIAS RIESGO'!$C$36,13,IF(INFORMACION!$F2627=REFERENCIAS!$C$24,10,7))),0)+VLOOKUP(F2627,REFERENCIAS!$C:$D,2,0)*VLOOKUP($F$2,PONDERADORES!A:P,IF(AND(INFORMACION!$T2627='REFERENCIAS RIESGO'!$C$36,INFORMACION!$F2627=REFERENCIAS!$C$24),16,IF(INFORMACION!$T2627='REFERENCIAS RIESGO'!$C$36,13,IF(INFORMACION!$F2627=REFERENCIAS!$C$24,10,7))),0)+VLOOKUP(T2627,REFERENCIAS!$C:$D,2,0)*VLOOKUP($T$2,PONDERADORES!A:P,IF(AND(INFORMACION!$T2627='REFERENCIAS RIESGO'!$C$36,INFORMACION!$F2627=REFERENCIAS!$C$24),16,IF(INFORMACION!$T2627='REFERENCIAS RIESGO'!$C$36,13,IF(INFORMACION!$F2627=REFERENCIAS!$C$24,10,7))),0)+VLOOKUP(IF(J2627&lt;=0.2,0.2,IF(AND(J2627&gt;0.2,J2627&lt;=0.4),0.4,IF(AND(J2627&gt;0.4,J2627&lt;=0.6),0.6,IF(AND(J2627&gt;0.6,J2627&lt;=0.8),0.8,IF(AND(J2627&gt;0.8,J2627&lt;=1),1))))),REFERENCIAS!$C:$D,2,0)*VLOOKUP($J$2,PONDERADORES!A:P,IF(AND(INFORMACION!$T2627='REFERENCIAS RIESGO'!$C$36,INFORMACION!$F2627=REFERENCIAS!$C$24),16,IF(INFORMACION!$T2627='REFERENCIAS RIESGO'!$C$36,13,IF(INFORMACION!$F2627=REFERENCIAS!$C$24,10,7))),0)</f>
        <v>#REF!</v>
      </c>
      <c r="Y2627" s="68">
        <f>+VLOOKUP(M2627,REFERENCIAS!$C:$D,2,0)*VLOOKUP($M$2,PONDERADORES!$A$7:$G$9,7,0)+VLOOKUP(N2627,REFERENCIAS!$C:$D,2,0)*VLOOKUP($N$2,PONDERADORES!$A$7:$G$9,7,0)+VLOOKUP(O2627,REFERENCIAS!$C:$D,2,0)*VLOOKUP($O$2,PONDERADORES!$A$7:$G$9,7,0)</f>
        <v>0.2</v>
      </c>
      <c r="Z2627" s="2">
        <f>+VLOOKUP(IF(R2627&lt;0.1,0,IF(AND(R2627&gt;=0.1,R2627&lt;0.2),0.1,IF(AND(R2627&gt;=0.2,R2627&lt;0.3),0.2,IF(R2627&gt;0.3,0.3,)))),REFERENCIAS!$C:$D,2,0)*VLOOKUP($R$2,PONDERADORES!$A$11:$G$11,7,0)</f>
        <v>15</v>
      </c>
      <c r="AA2627" s="92"/>
      <c r="AB2627" s="95" t="e">
        <f t="shared" ca="1" si="159"/>
        <v>#REF!</v>
      </c>
      <c r="AC2627" s="23" t="e">
        <f ca="1">IF(AB2627&gt;REFERENCIAS!$C$62,REFERENCIAS!$B$62,IF(AND(AB2627&gt;=REFERENCIAS!$C$63,AB2627&lt;REFERENCIAS!$D$63),REFERENCIAS!$B$63,IF(AND(AB2627&gt;REFERENCIAS!$C$64,AB2627&lt;=REFERENCIAS!$D$64),REFERENCIAS!$B$64,IF(AND(AB2627&gt;=REFERENCIAS!$C$65,AB2627&lt;REFERENCIAS!$D$65),REFERENCIAS!$B$65, "Revisar"))))</f>
        <v>#REF!</v>
      </c>
      <c r="AD2627" s="94" t="e">
        <f ca="1">VLOOKUP(AC2627,REFERENCIAS!$B$62:$G$65,4,FALSE)</f>
        <v>#REF!</v>
      </c>
    </row>
    <row r="2628" spans="1:30" ht="17.25" x14ac:dyDescent="0.25">
      <c r="A2628" s="74"/>
      <c r="B2628" s="19"/>
      <c r="C2628" s="19"/>
      <c r="D2628" s="50"/>
      <c r="E2628" s="73"/>
      <c r="F2628" s="74"/>
      <c r="G2628" s="9"/>
      <c r="H2628" s="48"/>
      <c r="I2628" s="49">
        <f t="shared" ca="1" si="157"/>
        <v>2022</v>
      </c>
      <c r="J2628" s="22">
        <f t="shared" ref="J2628:J2691" ca="1" si="160">IF(I2628&gt;G2628,1,I2628/G2628)</f>
        <v>1</v>
      </c>
      <c r="K2628" s="19"/>
      <c r="L2628" s="73"/>
      <c r="M2628" s="74"/>
      <c r="N2628" s="19"/>
      <c r="O2628" s="73"/>
      <c r="P2628" s="82">
        <v>1</v>
      </c>
      <c r="Q2628" s="24">
        <v>1</v>
      </c>
      <c r="R2628" s="81">
        <f t="shared" si="158"/>
        <v>1</v>
      </c>
      <c r="S2628" s="87"/>
      <c r="T2628" s="19"/>
      <c r="U2628" s="25"/>
      <c r="V2628" s="25"/>
      <c r="W2628" s="81"/>
      <c r="X2628" s="91" t="e">
        <f ca="1">+VLOOKUP(#REF!,REFERENCIAS!$C:$D,2,0)*VLOOKUP(#REF!,PONDERADORES!A:P,IF(AND(INFORMACION!$T2628='REFERENCIAS RIESGO'!$C$36,INFORMACION!$F2628=REFERENCIAS!$C$24),16,IF(INFORMACION!$T2628='REFERENCIAS RIESGO'!$C$36,13,IF(INFORMACION!$F2628=REFERENCIAS!$C$24,10,7))),0)+VLOOKUP(K2628,REFERENCIAS!$C:$D,2,0)*VLOOKUP($K$2,PONDERADORES!A:P,IF(AND(INFORMACION!$T2628='REFERENCIAS RIESGO'!$C$36,INFORMACION!$F2628=REFERENCIAS!$C$24),16,IF(INFORMACION!$T2628='REFERENCIAS RIESGO'!$C$36,13,IF(INFORMACION!$F2628=REFERENCIAS!$C$24,10,7))),0)+VLOOKUP(L2628,REFERENCIAS!$C:$D,2,0)*VLOOKUP($L$2,PONDERADORES!A:P,IF(AND(INFORMACION!$T2628='REFERENCIAS RIESGO'!$C$36,INFORMACION!$F2628=REFERENCIAS!$C$24),16,IF(INFORMACION!$T2628='REFERENCIAS RIESGO'!$C$36,13,IF(INFORMACION!$F2628=REFERENCIAS!$C$24,10,7))),0)+VLOOKUP(F2628,REFERENCIAS!$C:$D,2,0)*VLOOKUP($F$2,PONDERADORES!A:P,IF(AND(INFORMACION!$T2628='REFERENCIAS RIESGO'!$C$36,INFORMACION!$F2628=REFERENCIAS!$C$24),16,IF(INFORMACION!$T2628='REFERENCIAS RIESGO'!$C$36,13,IF(INFORMACION!$F2628=REFERENCIAS!$C$24,10,7))),0)+VLOOKUP(T2628,REFERENCIAS!$C:$D,2,0)*VLOOKUP($T$2,PONDERADORES!A:P,IF(AND(INFORMACION!$T2628='REFERENCIAS RIESGO'!$C$36,INFORMACION!$F2628=REFERENCIAS!$C$24),16,IF(INFORMACION!$T2628='REFERENCIAS RIESGO'!$C$36,13,IF(INFORMACION!$F2628=REFERENCIAS!$C$24,10,7))),0)+VLOOKUP(IF(J2628&lt;=0.2,0.2,IF(AND(J2628&gt;0.2,J2628&lt;=0.4),0.4,IF(AND(J2628&gt;0.4,J2628&lt;=0.6),0.6,IF(AND(J2628&gt;0.6,J2628&lt;=0.8),0.8,IF(AND(J2628&gt;0.8,J2628&lt;=1),1))))),REFERENCIAS!$C:$D,2,0)*VLOOKUP($J$2,PONDERADORES!A:P,IF(AND(INFORMACION!$T2628='REFERENCIAS RIESGO'!$C$36,INFORMACION!$F2628=REFERENCIAS!$C$24),16,IF(INFORMACION!$T2628='REFERENCIAS RIESGO'!$C$36,13,IF(INFORMACION!$F2628=REFERENCIAS!$C$24,10,7))),0)</f>
        <v>#REF!</v>
      </c>
      <c r="Y2628" s="68">
        <f>+VLOOKUP(M2628,REFERENCIAS!$C:$D,2,0)*VLOOKUP($M$2,PONDERADORES!$A$7:$G$9,7,0)+VLOOKUP(N2628,REFERENCIAS!$C:$D,2,0)*VLOOKUP($N$2,PONDERADORES!$A$7:$G$9,7,0)+VLOOKUP(O2628,REFERENCIAS!$C:$D,2,0)*VLOOKUP($O$2,PONDERADORES!$A$7:$G$9,7,0)</f>
        <v>0.2</v>
      </c>
      <c r="Z2628" s="2">
        <f>+VLOOKUP(IF(R2628&lt;0.1,0,IF(AND(R2628&gt;=0.1,R2628&lt;0.2),0.1,IF(AND(R2628&gt;=0.2,R2628&lt;0.3),0.2,IF(R2628&gt;0.3,0.3,)))),REFERENCIAS!$C:$D,2,0)*VLOOKUP($R$2,PONDERADORES!$A$11:$G$11,7,0)</f>
        <v>15</v>
      </c>
      <c r="AA2628" s="92"/>
      <c r="AB2628" s="95" t="e">
        <f t="shared" ca="1" si="159"/>
        <v>#REF!</v>
      </c>
      <c r="AC2628" s="23" t="e">
        <f ca="1">IF(AB2628&gt;REFERENCIAS!$C$62,REFERENCIAS!$B$62,IF(AND(AB2628&gt;=REFERENCIAS!$C$63,AB2628&lt;REFERENCIAS!$D$63),REFERENCIAS!$B$63,IF(AND(AB2628&gt;REFERENCIAS!$C$64,AB2628&lt;=REFERENCIAS!$D$64),REFERENCIAS!$B$64,IF(AND(AB2628&gt;=REFERENCIAS!$C$65,AB2628&lt;REFERENCIAS!$D$65),REFERENCIAS!$B$65, "Revisar"))))</f>
        <v>#REF!</v>
      </c>
      <c r="AD2628" s="94" t="e">
        <f ca="1">VLOOKUP(AC2628,REFERENCIAS!$B$62:$G$65,4,FALSE)</f>
        <v>#REF!</v>
      </c>
    </row>
    <row r="2629" spans="1:30" ht="17.25" x14ac:dyDescent="0.25">
      <c r="A2629" s="74"/>
      <c r="B2629" s="19"/>
      <c r="C2629" s="19"/>
      <c r="D2629" s="50"/>
      <c r="E2629" s="73"/>
      <c r="F2629" s="74"/>
      <c r="G2629" s="9"/>
      <c r="H2629" s="48"/>
      <c r="I2629" s="49">
        <f t="shared" ref="I2629:I2692" ca="1" si="161">(YEAR(NOW())-H2629)</f>
        <v>2022</v>
      </c>
      <c r="J2629" s="22">
        <f t="shared" ca="1" si="160"/>
        <v>1</v>
      </c>
      <c r="K2629" s="19"/>
      <c r="L2629" s="73"/>
      <c r="M2629" s="74"/>
      <c r="N2629" s="19"/>
      <c r="O2629" s="73"/>
      <c r="P2629" s="82">
        <v>1</v>
      </c>
      <c r="Q2629" s="24">
        <v>1</v>
      </c>
      <c r="R2629" s="81">
        <f t="shared" si="158"/>
        <v>1</v>
      </c>
      <c r="S2629" s="87"/>
      <c r="T2629" s="19"/>
      <c r="U2629" s="25"/>
      <c r="V2629" s="25"/>
      <c r="W2629" s="81"/>
      <c r="X2629" s="91" t="e">
        <f ca="1">+VLOOKUP(#REF!,REFERENCIAS!$C:$D,2,0)*VLOOKUP(#REF!,PONDERADORES!A:P,IF(AND(INFORMACION!$T2629='REFERENCIAS RIESGO'!$C$36,INFORMACION!$F2629=REFERENCIAS!$C$24),16,IF(INFORMACION!$T2629='REFERENCIAS RIESGO'!$C$36,13,IF(INFORMACION!$F2629=REFERENCIAS!$C$24,10,7))),0)+VLOOKUP(K2629,REFERENCIAS!$C:$D,2,0)*VLOOKUP($K$2,PONDERADORES!A:P,IF(AND(INFORMACION!$T2629='REFERENCIAS RIESGO'!$C$36,INFORMACION!$F2629=REFERENCIAS!$C$24),16,IF(INFORMACION!$T2629='REFERENCIAS RIESGO'!$C$36,13,IF(INFORMACION!$F2629=REFERENCIAS!$C$24,10,7))),0)+VLOOKUP(L2629,REFERENCIAS!$C:$D,2,0)*VLOOKUP($L$2,PONDERADORES!A:P,IF(AND(INFORMACION!$T2629='REFERENCIAS RIESGO'!$C$36,INFORMACION!$F2629=REFERENCIAS!$C$24),16,IF(INFORMACION!$T2629='REFERENCIAS RIESGO'!$C$36,13,IF(INFORMACION!$F2629=REFERENCIAS!$C$24,10,7))),0)+VLOOKUP(F2629,REFERENCIAS!$C:$D,2,0)*VLOOKUP($F$2,PONDERADORES!A:P,IF(AND(INFORMACION!$T2629='REFERENCIAS RIESGO'!$C$36,INFORMACION!$F2629=REFERENCIAS!$C$24),16,IF(INFORMACION!$T2629='REFERENCIAS RIESGO'!$C$36,13,IF(INFORMACION!$F2629=REFERENCIAS!$C$24,10,7))),0)+VLOOKUP(T2629,REFERENCIAS!$C:$D,2,0)*VLOOKUP($T$2,PONDERADORES!A:P,IF(AND(INFORMACION!$T2629='REFERENCIAS RIESGO'!$C$36,INFORMACION!$F2629=REFERENCIAS!$C$24),16,IF(INFORMACION!$T2629='REFERENCIAS RIESGO'!$C$36,13,IF(INFORMACION!$F2629=REFERENCIAS!$C$24,10,7))),0)+VLOOKUP(IF(J2629&lt;=0.2,0.2,IF(AND(J2629&gt;0.2,J2629&lt;=0.4),0.4,IF(AND(J2629&gt;0.4,J2629&lt;=0.6),0.6,IF(AND(J2629&gt;0.6,J2629&lt;=0.8),0.8,IF(AND(J2629&gt;0.8,J2629&lt;=1),1))))),REFERENCIAS!$C:$D,2,0)*VLOOKUP($J$2,PONDERADORES!A:P,IF(AND(INFORMACION!$T2629='REFERENCIAS RIESGO'!$C$36,INFORMACION!$F2629=REFERENCIAS!$C$24),16,IF(INFORMACION!$T2629='REFERENCIAS RIESGO'!$C$36,13,IF(INFORMACION!$F2629=REFERENCIAS!$C$24,10,7))),0)</f>
        <v>#REF!</v>
      </c>
      <c r="Y2629" s="68">
        <f>+VLOOKUP(M2629,REFERENCIAS!$C:$D,2,0)*VLOOKUP($M$2,PONDERADORES!$A$7:$G$9,7,0)+VLOOKUP(N2629,REFERENCIAS!$C:$D,2,0)*VLOOKUP($N$2,PONDERADORES!$A$7:$G$9,7,0)+VLOOKUP(O2629,REFERENCIAS!$C:$D,2,0)*VLOOKUP($O$2,PONDERADORES!$A$7:$G$9,7,0)</f>
        <v>0.2</v>
      </c>
      <c r="Z2629" s="2">
        <f>+VLOOKUP(IF(R2629&lt;0.1,0,IF(AND(R2629&gt;=0.1,R2629&lt;0.2),0.1,IF(AND(R2629&gt;=0.2,R2629&lt;0.3),0.2,IF(R2629&gt;0.3,0.3,)))),REFERENCIAS!$C:$D,2,0)*VLOOKUP($R$2,PONDERADORES!$A$11:$G$11,7,0)</f>
        <v>15</v>
      </c>
      <c r="AA2629" s="92"/>
      <c r="AB2629" s="95" t="e">
        <f t="shared" ca="1" si="159"/>
        <v>#REF!</v>
      </c>
      <c r="AC2629" s="23" t="e">
        <f ca="1">IF(AB2629&gt;REFERENCIAS!$C$62,REFERENCIAS!$B$62,IF(AND(AB2629&gt;=REFERENCIAS!$C$63,AB2629&lt;REFERENCIAS!$D$63),REFERENCIAS!$B$63,IF(AND(AB2629&gt;REFERENCIAS!$C$64,AB2629&lt;=REFERENCIAS!$D$64),REFERENCIAS!$B$64,IF(AND(AB2629&gt;=REFERENCIAS!$C$65,AB2629&lt;REFERENCIAS!$D$65),REFERENCIAS!$B$65, "Revisar"))))</f>
        <v>#REF!</v>
      </c>
      <c r="AD2629" s="94" t="e">
        <f ca="1">VLOOKUP(AC2629,REFERENCIAS!$B$62:$G$65,4,FALSE)</f>
        <v>#REF!</v>
      </c>
    </row>
    <row r="2630" spans="1:30" ht="17.25" x14ac:dyDescent="0.25">
      <c r="A2630" s="74"/>
      <c r="B2630" s="19"/>
      <c r="C2630" s="19"/>
      <c r="D2630" s="50"/>
      <c r="E2630" s="73"/>
      <c r="F2630" s="74"/>
      <c r="G2630" s="9"/>
      <c r="H2630" s="48"/>
      <c r="I2630" s="49">
        <f t="shared" ca="1" si="161"/>
        <v>2022</v>
      </c>
      <c r="J2630" s="22">
        <f t="shared" ca="1" si="160"/>
        <v>1</v>
      </c>
      <c r="K2630" s="19"/>
      <c r="L2630" s="73"/>
      <c r="M2630" s="74"/>
      <c r="N2630" s="19"/>
      <c r="O2630" s="73"/>
      <c r="P2630" s="82">
        <v>1</v>
      </c>
      <c r="Q2630" s="24">
        <v>1</v>
      </c>
      <c r="R2630" s="81">
        <f t="shared" ref="R2630:R2693" si="162">+Q2630/P2630</f>
        <v>1</v>
      </c>
      <c r="S2630" s="87"/>
      <c r="T2630" s="19"/>
      <c r="U2630" s="25"/>
      <c r="V2630" s="25"/>
      <c r="W2630" s="81"/>
      <c r="X2630" s="91" t="e">
        <f ca="1">+VLOOKUP(#REF!,REFERENCIAS!$C:$D,2,0)*VLOOKUP(#REF!,PONDERADORES!A:P,IF(AND(INFORMACION!$T2630='REFERENCIAS RIESGO'!$C$36,INFORMACION!$F2630=REFERENCIAS!$C$24),16,IF(INFORMACION!$T2630='REFERENCIAS RIESGO'!$C$36,13,IF(INFORMACION!$F2630=REFERENCIAS!$C$24,10,7))),0)+VLOOKUP(K2630,REFERENCIAS!$C:$D,2,0)*VLOOKUP($K$2,PONDERADORES!A:P,IF(AND(INFORMACION!$T2630='REFERENCIAS RIESGO'!$C$36,INFORMACION!$F2630=REFERENCIAS!$C$24),16,IF(INFORMACION!$T2630='REFERENCIAS RIESGO'!$C$36,13,IF(INFORMACION!$F2630=REFERENCIAS!$C$24,10,7))),0)+VLOOKUP(L2630,REFERENCIAS!$C:$D,2,0)*VLOOKUP($L$2,PONDERADORES!A:P,IF(AND(INFORMACION!$T2630='REFERENCIAS RIESGO'!$C$36,INFORMACION!$F2630=REFERENCIAS!$C$24),16,IF(INFORMACION!$T2630='REFERENCIAS RIESGO'!$C$36,13,IF(INFORMACION!$F2630=REFERENCIAS!$C$24,10,7))),0)+VLOOKUP(F2630,REFERENCIAS!$C:$D,2,0)*VLOOKUP($F$2,PONDERADORES!A:P,IF(AND(INFORMACION!$T2630='REFERENCIAS RIESGO'!$C$36,INFORMACION!$F2630=REFERENCIAS!$C$24),16,IF(INFORMACION!$T2630='REFERENCIAS RIESGO'!$C$36,13,IF(INFORMACION!$F2630=REFERENCIAS!$C$24,10,7))),0)+VLOOKUP(T2630,REFERENCIAS!$C:$D,2,0)*VLOOKUP($T$2,PONDERADORES!A:P,IF(AND(INFORMACION!$T2630='REFERENCIAS RIESGO'!$C$36,INFORMACION!$F2630=REFERENCIAS!$C$24),16,IF(INFORMACION!$T2630='REFERENCIAS RIESGO'!$C$36,13,IF(INFORMACION!$F2630=REFERENCIAS!$C$24,10,7))),0)+VLOOKUP(IF(J2630&lt;=0.2,0.2,IF(AND(J2630&gt;0.2,J2630&lt;=0.4),0.4,IF(AND(J2630&gt;0.4,J2630&lt;=0.6),0.6,IF(AND(J2630&gt;0.6,J2630&lt;=0.8),0.8,IF(AND(J2630&gt;0.8,J2630&lt;=1),1))))),REFERENCIAS!$C:$D,2,0)*VLOOKUP($J$2,PONDERADORES!A:P,IF(AND(INFORMACION!$T2630='REFERENCIAS RIESGO'!$C$36,INFORMACION!$F2630=REFERENCIAS!$C$24),16,IF(INFORMACION!$T2630='REFERENCIAS RIESGO'!$C$36,13,IF(INFORMACION!$F2630=REFERENCIAS!$C$24,10,7))),0)</f>
        <v>#REF!</v>
      </c>
      <c r="Y2630" s="68">
        <f>+VLOOKUP(M2630,REFERENCIAS!$C:$D,2,0)*VLOOKUP($M$2,PONDERADORES!$A$7:$G$9,7,0)+VLOOKUP(N2630,REFERENCIAS!$C:$D,2,0)*VLOOKUP($N$2,PONDERADORES!$A$7:$G$9,7,0)+VLOOKUP(O2630,REFERENCIAS!$C:$D,2,0)*VLOOKUP($O$2,PONDERADORES!$A$7:$G$9,7,0)</f>
        <v>0.2</v>
      </c>
      <c r="Z2630" s="2">
        <f>+VLOOKUP(IF(R2630&lt;0.1,0,IF(AND(R2630&gt;=0.1,R2630&lt;0.2),0.1,IF(AND(R2630&gt;=0.2,R2630&lt;0.3),0.2,IF(R2630&gt;0.3,0.3,)))),REFERENCIAS!$C:$D,2,0)*VLOOKUP($R$2,PONDERADORES!$A$11:$G$11,7,0)</f>
        <v>15</v>
      </c>
      <c r="AA2630" s="92"/>
      <c r="AB2630" s="95" t="e">
        <f t="shared" ref="AB2630:AB2693" ca="1" si="163">+X2630+Y2630+Z2630</f>
        <v>#REF!</v>
      </c>
      <c r="AC2630" s="23" t="e">
        <f ca="1">IF(AB2630&gt;REFERENCIAS!$C$62,REFERENCIAS!$B$62,IF(AND(AB2630&gt;=REFERENCIAS!$C$63,AB2630&lt;REFERENCIAS!$D$63),REFERENCIAS!$B$63,IF(AND(AB2630&gt;REFERENCIAS!$C$64,AB2630&lt;=REFERENCIAS!$D$64),REFERENCIAS!$B$64,IF(AND(AB2630&gt;=REFERENCIAS!$C$65,AB2630&lt;REFERENCIAS!$D$65),REFERENCIAS!$B$65, "Revisar"))))</f>
        <v>#REF!</v>
      </c>
      <c r="AD2630" s="94" t="e">
        <f ca="1">VLOOKUP(AC2630,REFERENCIAS!$B$62:$G$65,4,FALSE)</f>
        <v>#REF!</v>
      </c>
    </row>
    <row r="2631" spans="1:30" ht="17.25" x14ac:dyDescent="0.25">
      <c r="A2631" s="74"/>
      <c r="B2631" s="19"/>
      <c r="C2631" s="19"/>
      <c r="D2631" s="50"/>
      <c r="E2631" s="73"/>
      <c r="F2631" s="74"/>
      <c r="G2631" s="9"/>
      <c r="H2631" s="48"/>
      <c r="I2631" s="49">
        <f t="shared" ca="1" si="161"/>
        <v>2022</v>
      </c>
      <c r="J2631" s="22">
        <f t="shared" ca="1" si="160"/>
        <v>1</v>
      </c>
      <c r="K2631" s="19"/>
      <c r="L2631" s="73"/>
      <c r="M2631" s="74"/>
      <c r="N2631" s="19"/>
      <c r="O2631" s="73"/>
      <c r="P2631" s="82">
        <v>1</v>
      </c>
      <c r="Q2631" s="24">
        <v>1</v>
      </c>
      <c r="R2631" s="81">
        <f t="shared" si="162"/>
        <v>1</v>
      </c>
      <c r="S2631" s="87"/>
      <c r="T2631" s="19"/>
      <c r="U2631" s="25"/>
      <c r="V2631" s="25"/>
      <c r="W2631" s="81"/>
      <c r="X2631" s="91" t="e">
        <f ca="1">+VLOOKUP(#REF!,REFERENCIAS!$C:$D,2,0)*VLOOKUP(#REF!,PONDERADORES!A:P,IF(AND(INFORMACION!$T2631='REFERENCIAS RIESGO'!$C$36,INFORMACION!$F2631=REFERENCIAS!$C$24),16,IF(INFORMACION!$T2631='REFERENCIAS RIESGO'!$C$36,13,IF(INFORMACION!$F2631=REFERENCIAS!$C$24,10,7))),0)+VLOOKUP(K2631,REFERENCIAS!$C:$D,2,0)*VLOOKUP($K$2,PONDERADORES!A:P,IF(AND(INFORMACION!$T2631='REFERENCIAS RIESGO'!$C$36,INFORMACION!$F2631=REFERENCIAS!$C$24),16,IF(INFORMACION!$T2631='REFERENCIAS RIESGO'!$C$36,13,IF(INFORMACION!$F2631=REFERENCIAS!$C$24,10,7))),0)+VLOOKUP(L2631,REFERENCIAS!$C:$D,2,0)*VLOOKUP($L$2,PONDERADORES!A:P,IF(AND(INFORMACION!$T2631='REFERENCIAS RIESGO'!$C$36,INFORMACION!$F2631=REFERENCIAS!$C$24),16,IF(INFORMACION!$T2631='REFERENCIAS RIESGO'!$C$36,13,IF(INFORMACION!$F2631=REFERENCIAS!$C$24,10,7))),0)+VLOOKUP(F2631,REFERENCIAS!$C:$D,2,0)*VLOOKUP($F$2,PONDERADORES!A:P,IF(AND(INFORMACION!$T2631='REFERENCIAS RIESGO'!$C$36,INFORMACION!$F2631=REFERENCIAS!$C$24),16,IF(INFORMACION!$T2631='REFERENCIAS RIESGO'!$C$36,13,IF(INFORMACION!$F2631=REFERENCIAS!$C$24,10,7))),0)+VLOOKUP(T2631,REFERENCIAS!$C:$D,2,0)*VLOOKUP($T$2,PONDERADORES!A:P,IF(AND(INFORMACION!$T2631='REFERENCIAS RIESGO'!$C$36,INFORMACION!$F2631=REFERENCIAS!$C$24),16,IF(INFORMACION!$T2631='REFERENCIAS RIESGO'!$C$36,13,IF(INFORMACION!$F2631=REFERENCIAS!$C$24,10,7))),0)+VLOOKUP(IF(J2631&lt;=0.2,0.2,IF(AND(J2631&gt;0.2,J2631&lt;=0.4),0.4,IF(AND(J2631&gt;0.4,J2631&lt;=0.6),0.6,IF(AND(J2631&gt;0.6,J2631&lt;=0.8),0.8,IF(AND(J2631&gt;0.8,J2631&lt;=1),1))))),REFERENCIAS!$C:$D,2,0)*VLOOKUP($J$2,PONDERADORES!A:P,IF(AND(INFORMACION!$T2631='REFERENCIAS RIESGO'!$C$36,INFORMACION!$F2631=REFERENCIAS!$C$24),16,IF(INFORMACION!$T2631='REFERENCIAS RIESGO'!$C$36,13,IF(INFORMACION!$F2631=REFERENCIAS!$C$24,10,7))),0)</f>
        <v>#REF!</v>
      </c>
      <c r="Y2631" s="68">
        <f>+VLOOKUP(M2631,REFERENCIAS!$C:$D,2,0)*VLOOKUP($M$2,PONDERADORES!$A$7:$G$9,7,0)+VLOOKUP(N2631,REFERENCIAS!$C:$D,2,0)*VLOOKUP($N$2,PONDERADORES!$A$7:$G$9,7,0)+VLOOKUP(O2631,REFERENCIAS!$C:$D,2,0)*VLOOKUP($O$2,PONDERADORES!$A$7:$G$9,7,0)</f>
        <v>0.2</v>
      </c>
      <c r="Z2631" s="2">
        <f>+VLOOKUP(IF(R2631&lt;0.1,0,IF(AND(R2631&gt;=0.1,R2631&lt;0.2),0.1,IF(AND(R2631&gt;=0.2,R2631&lt;0.3),0.2,IF(R2631&gt;0.3,0.3,)))),REFERENCIAS!$C:$D,2,0)*VLOOKUP($R$2,PONDERADORES!$A$11:$G$11,7,0)</f>
        <v>15</v>
      </c>
      <c r="AA2631" s="92"/>
      <c r="AB2631" s="95" t="e">
        <f t="shared" ca="1" si="163"/>
        <v>#REF!</v>
      </c>
      <c r="AC2631" s="23" t="e">
        <f ca="1">IF(AB2631&gt;REFERENCIAS!$C$62,REFERENCIAS!$B$62,IF(AND(AB2631&gt;=REFERENCIAS!$C$63,AB2631&lt;REFERENCIAS!$D$63),REFERENCIAS!$B$63,IF(AND(AB2631&gt;REFERENCIAS!$C$64,AB2631&lt;=REFERENCIAS!$D$64),REFERENCIAS!$B$64,IF(AND(AB2631&gt;=REFERENCIAS!$C$65,AB2631&lt;REFERENCIAS!$D$65),REFERENCIAS!$B$65, "Revisar"))))</f>
        <v>#REF!</v>
      </c>
      <c r="AD2631" s="94" t="e">
        <f ca="1">VLOOKUP(AC2631,REFERENCIAS!$B$62:$G$65,4,FALSE)</f>
        <v>#REF!</v>
      </c>
    </row>
    <row r="2632" spans="1:30" ht="17.25" x14ac:dyDescent="0.25">
      <c r="A2632" s="74"/>
      <c r="B2632" s="19"/>
      <c r="C2632" s="19"/>
      <c r="D2632" s="50"/>
      <c r="E2632" s="73"/>
      <c r="F2632" s="74"/>
      <c r="G2632" s="9"/>
      <c r="H2632" s="48"/>
      <c r="I2632" s="49">
        <f t="shared" ca="1" si="161"/>
        <v>2022</v>
      </c>
      <c r="J2632" s="22">
        <f t="shared" ca="1" si="160"/>
        <v>1</v>
      </c>
      <c r="K2632" s="19"/>
      <c r="L2632" s="73"/>
      <c r="M2632" s="74"/>
      <c r="N2632" s="19"/>
      <c r="O2632" s="73"/>
      <c r="P2632" s="82">
        <v>1</v>
      </c>
      <c r="Q2632" s="24">
        <v>1</v>
      </c>
      <c r="R2632" s="81">
        <f t="shared" si="162"/>
        <v>1</v>
      </c>
      <c r="S2632" s="87"/>
      <c r="T2632" s="19"/>
      <c r="U2632" s="25"/>
      <c r="V2632" s="25"/>
      <c r="W2632" s="81"/>
      <c r="X2632" s="91" t="e">
        <f ca="1">+VLOOKUP(#REF!,REFERENCIAS!$C:$D,2,0)*VLOOKUP(#REF!,PONDERADORES!A:P,IF(AND(INFORMACION!$T2632='REFERENCIAS RIESGO'!$C$36,INFORMACION!$F2632=REFERENCIAS!$C$24),16,IF(INFORMACION!$T2632='REFERENCIAS RIESGO'!$C$36,13,IF(INFORMACION!$F2632=REFERENCIAS!$C$24,10,7))),0)+VLOOKUP(K2632,REFERENCIAS!$C:$D,2,0)*VLOOKUP($K$2,PONDERADORES!A:P,IF(AND(INFORMACION!$T2632='REFERENCIAS RIESGO'!$C$36,INFORMACION!$F2632=REFERENCIAS!$C$24),16,IF(INFORMACION!$T2632='REFERENCIAS RIESGO'!$C$36,13,IF(INFORMACION!$F2632=REFERENCIAS!$C$24,10,7))),0)+VLOOKUP(L2632,REFERENCIAS!$C:$D,2,0)*VLOOKUP($L$2,PONDERADORES!A:P,IF(AND(INFORMACION!$T2632='REFERENCIAS RIESGO'!$C$36,INFORMACION!$F2632=REFERENCIAS!$C$24),16,IF(INFORMACION!$T2632='REFERENCIAS RIESGO'!$C$36,13,IF(INFORMACION!$F2632=REFERENCIAS!$C$24,10,7))),0)+VLOOKUP(F2632,REFERENCIAS!$C:$D,2,0)*VLOOKUP($F$2,PONDERADORES!A:P,IF(AND(INFORMACION!$T2632='REFERENCIAS RIESGO'!$C$36,INFORMACION!$F2632=REFERENCIAS!$C$24),16,IF(INFORMACION!$T2632='REFERENCIAS RIESGO'!$C$36,13,IF(INFORMACION!$F2632=REFERENCIAS!$C$24,10,7))),0)+VLOOKUP(T2632,REFERENCIAS!$C:$D,2,0)*VLOOKUP($T$2,PONDERADORES!A:P,IF(AND(INFORMACION!$T2632='REFERENCIAS RIESGO'!$C$36,INFORMACION!$F2632=REFERENCIAS!$C$24),16,IF(INFORMACION!$T2632='REFERENCIAS RIESGO'!$C$36,13,IF(INFORMACION!$F2632=REFERENCIAS!$C$24,10,7))),0)+VLOOKUP(IF(J2632&lt;=0.2,0.2,IF(AND(J2632&gt;0.2,J2632&lt;=0.4),0.4,IF(AND(J2632&gt;0.4,J2632&lt;=0.6),0.6,IF(AND(J2632&gt;0.6,J2632&lt;=0.8),0.8,IF(AND(J2632&gt;0.8,J2632&lt;=1),1))))),REFERENCIAS!$C:$D,2,0)*VLOOKUP($J$2,PONDERADORES!A:P,IF(AND(INFORMACION!$T2632='REFERENCIAS RIESGO'!$C$36,INFORMACION!$F2632=REFERENCIAS!$C$24),16,IF(INFORMACION!$T2632='REFERENCIAS RIESGO'!$C$36,13,IF(INFORMACION!$F2632=REFERENCIAS!$C$24,10,7))),0)</f>
        <v>#REF!</v>
      </c>
      <c r="Y2632" s="68">
        <f>+VLOOKUP(M2632,REFERENCIAS!$C:$D,2,0)*VLOOKUP($M$2,PONDERADORES!$A$7:$G$9,7,0)+VLOOKUP(N2632,REFERENCIAS!$C:$D,2,0)*VLOOKUP($N$2,PONDERADORES!$A$7:$G$9,7,0)+VLOOKUP(O2632,REFERENCIAS!$C:$D,2,0)*VLOOKUP($O$2,PONDERADORES!$A$7:$G$9,7,0)</f>
        <v>0.2</v>
      </c>
      <c r="Z2632" s="2">
        <f>+VLOOKUP(IF(R2632&lt;0.1,0,IF(AND(R2632&gt;=0.1,R2632&lt;0.2),0.1,IF(AND(R2632&gt;=0.2,R2632&lt;0.3),0.2,IF(R2632&gt;0.3,0.3,)))),REFERENCIAS!$C:$D,2,0)*VLOOKUP($R$2,PONDERADORES!$A$11:$G$11,7,0)</f>
        <v>15</v>
      </c>
      <c r="AA2632" s="92"/>
      <c r="AB2632" s="95" t="e">
        <f t="shared" ca="1" si="163"/>
        <v>#REF!</v>
      </c>
      <c r="AC2632" s="23" t="e">
        <f ca="1">IF(AB2632&gt;REFERENCIAS!$C$62,REFERENCIAS!$B$62,IF(AND(AB2632&gt;=REFERENCIAS!$C$63,AB2632&lt;REFERENCIAS!$D$63),REFERENCIAS!$B$63,IF(AND(AB2632&gt;REFERENCIAS!$C$64,AB2632&lt;=REFERENCIAS!$D$64),REFERENCIAS!$B$64,IF(AND(AB2632&gt;=REFERENCIAS!$C$65,AB2632&lt;REFERENCIAS!$D$65),REFERENCIAS!$B$65, "Revisar"))))</f>
        <v>#REF!</v>
      </c>
      <c r="AD2632" s="94" t="e">
        <f ca="1">VLOOKUP(AC2632,REFERENCIAS!$B$62:$G$65,4,FALSE)</f>
        <v>#REF!</v>
      </c>
    </row>
    <row r="2633" spans="1:30" ht="17.25" x14ac:dyDescent="0.25">
      <c r="A2633" s="74"/>
      <c r="B2633" s="19"/>
      <c r="C2633" s="19"/>
      <c r="D2633" s="50"/>
      <c r="E2633" s="73"/>
      <c r="F2633" s="74"/>
      <c r="G2633" s="9"/>
      <c r="H2633" s="48"/>
      <c r="I2633" s="49">
        <f t="shared" ca="1" si="161"/>
        <v>2022</v>
      </c>
      <c r="J2633" s="22">
        <f t="shared" ca="1" si="160"/>
        <v>1</v>
      </c>
      <c r="K2633" s="19"/>
      <c r="L2633" s="73"/>
      <c r="M2633" s="74"/>
      <c r="N2633" s="19"/>
      <c r="O2633" s="73"/>
      <c r="P2633" s="82">
        <v>1</v>
      </c>
      <c r="Q2633" s="24">
        <v>1</v>
      </c>
      <c r="R2633" s="81">
        <f t="shared" si="162"/>
        <v>1</v>
      </c>
      <c r="S2633" s="87"/>
      <c r="T2633" s="19"/>
      <c r="U2633" s="25"/>
      <c r="V2633" s="25"/>
      <c r="W2633" s="81"/>
      <c r="X2633" s="91" t="e">
        <f ca="1">+VLOOKUP(#REF!,REFERENCIAS!$C:$D,2,0)*VLOOKUP(#REF!,PONDERADORES!A:P,IF(AND(INFORMACION!$T2633='REFERENCIAS RIESGO'!$C$36,INFORMACION!$F2633=REFERENCIAS!$C$24),16,IF(INFORMACION!$T2633='REFERENCIAS RIESGO'!$C$36,13,IF(INFORMACION!$F2633=REFERENCIAS!$C$24,10,7))),0)+VLOOKUP(K2633,REFERENCIAS!$C:$D,2,0)*VLOOKUP($K$2,PONDERADORES!A:P,IF(AND(INFORMACION!$T2633='REFERENCIAS RIESGO'!$C$36,INFORMACION!$F2633=REFERENCIAS!$C$24),16,IF(INFORMACION!$T2633='REFERENCIAS RIESGO'!$C$36,13,IF(INFORMACION!$F2633=REFERENCIAS!$C$24,10,7))),0)+VLOOKUP(L2633,REFERENCIAS!$C:$D,2,0)*VLOOKUP($L$2,PONDERADORES!A:P,IF(AND(INFORMACION!$T2633='REFERENCIAS RIESGO'!$C$36,INFORMACION!$F2633=REFERENCIAS!$C$24),16,IF(INFORMACION!$T2633='REFERENCIAS RIESGO'!$C$36,13,IF(INFORMACION!$F2633=REFERENCIAS!$C$24,10,7))),0)+VLOOKUP(F2633,REFERENCIAS!$C:$D,2,0)*VLOOKUP($F$2,PONDERADORES!A:P,IF(AND(INFORMACION!$T2633='REFERENCIAS RIESGO'!$C$36,INFORMACION!$F2633=REFERENCIAS!$C$24),16,IF(INFORMACION!$T2633='REFERENCIAS RIESGO'!$C$36,13,IF(INFORMACION!$F2633=REFERENCIAS!$C$24,10,7))),0)+VLOOKUP(T2633,REFERENCIAS!$C:$D,2,0)*VLOOKUP($T$2,PONDERADORES!A:P,IF(AND(INFORMACION!$T2633='REFERENCIAS RIESGO'!$C$36,INFORMACION!$F2633=REFERENCIAS!$C$24),16,IF(INFORMACION!$T2633='REFERENCIAS RIESGO'!$C$36,13,IF(INFORMACION!$F2633=REFERENCIAS!$C$24,10,7))),0)+VLOOKUP(IF(J2633&lt;=0.2,0.2,IF(AND(J2633&gt;0.2,J2633&lt;=0.4),0.4,IF(AND(J2633&gt;0.4,J2633&lt;=0.6),0.6,IF(AND(J2633&gt;0.6,J2633&lt;=0.8),0.8,IF(AND(J2633&gt;0.8,J2633&lt;=1),1))))),REFERENCIAS!$C:$D,2,0)*VLOOKUP($J$2,PONDERADORES!A:P,IF(AND(INFORMACION!$T2633='REFERENCIAS RIESGO'!$C$36,INFORMACION!$F2633=REFERENCIAS!$C$24),16,IF(INFORMACION!$T2633='REFERENCIAS RIESGO'!$C$36,13,IF(INFORMACION!$F2633=REFERENCIAS!$C$24,10,7))),0)</f>
        <v>#REF!</v>
      </c>
      <c r="Y2633" s="68">
        <f>+VLOOKUP(M2633,REFERENCIAS!$C:$D,2,0)*VLOOKUP($M$2,PONDERADORES!$A$7:$G$9,7,0)+VLOOKUP(N2633,REFERENCIAS!$C:$D,2,0)*VLOOKUP($N$2,PONDERADORES!$A$7:$G$9,7,0)+VLOOKUP(O2633,REFERENCIAS!$C:$D,2,0)*VLOOKUP($O$2,PONDERADORES!$A$7:$G$9,7,0)</f>
        <v>0.2</v>
      </c>
      <c r="Z2633" s="2">
        <f>+VLOOKUP(IF(R2633&lt;0.1,0,IF(AND(R2633&gt;=0.1,R2633&lt;0.2),0.1,IF(AND(R2633&gt;=0.2,R2633&lt;0.3),0.2,IF(R2633&gt;0.3,0.3,)))),REFERENCIAS!$C:$D,2,0)*VLOOKUP($R$2,PONDERADORES!$A$11:$G$11,7,0)</f>
        <v>15</v>
      </c>
      <c r="AA2633" s="92"/>
      <c r="AB2633" s="95" t="e">
        <f t="shared" ca="1" si="163"/>
        <v>#REF!</v>
      </c>
      <c r="AC2633" s="23" t="e">
        <f ca="1">IF(AB2633&gt;REFERENCIAS!$C$62,REFERENCIAS!$B$62,IF(AND(AB2633&gt;=REFERENCIAS!$C$63,AB2633&lt;REFERENCIAS!$D$63),REFERENCIAS!$B$63,IF(AND(AB2633&gt;REFERENCIAS!$C$64,AB2633&lt;=REFERENCIAS!$D$64),REFERENCIAS!$B$64,IF(AND(AB2633&gt;=REFERENCIAS!$C$65,AB2633&lt;REFERENCIAS!$D$65),REFERENCIAS!$B$65, "Revisar"))))</f>
        <v>#REF!</v>
      </c>
      <c r="AD2633" s="94" t="e">
        <f ca="1">VLOOKUP(AC2633,REFERENCIAS!$B$62:$G$65,4,FALSE)</f>
        <v>#REF!</v>
      </c>
    </row>
    <row r="2634" spans="1:30" ht="17.25" x14ac:dyDescent="0.25">
      <c r="A2634" s="74"/>
      <c r="B2634" s="19"/>
      <c r="C2634" s="19"/>
      <c r="D2634" s="50"/>
      <c r="E2634" s="73"/>
      <c r="F2634" s="74"/>
      <c r="G2634" s="9"/>
      <c r="H2634" s="48"/>
      <c r="I2634" s="49">
        <f t="shared" ca="1" si="161"/>
        <v>2022</v>
      </c>
      <c r="J2634" s="22">
        <f t="shared" ca="1" si="160"/>
        <v>1</v>
      </c>
      <c r="K2634" s="19"/>
      <c r="L2634" s="73"/>
      <c r="M2634" s="74"/>
      <c r="N2634" s="19"/>
      <c r="O2634" s="73"/>
      <c r="P2634" s="82">
        <v>1</v>
      </c>
      <c r="Q2634" s="24">
        <v>1</v>
      </c>
      <c r="R2634" s="81">
        <f t="shared" si="162"/>
        <v>1</v>
      </c>
      <c r="S2634" s="87"/>
      <c r="T2634" s="19"/>
      <c r="U2634" s="25"/>
      <c r="V2634" s="25"/>
      <c r="W2634" s="81"/>
      <c r="X2634" s="91" t="e">
        <f ca="1">+VLOOKUP(#REF!,REFERENCIAS!$C:$D,2,0)*VLOOKUP(#REF!,PONDERADORES!A:P,IF(AND(INFORMACION!$T2634='REFERENCIAS RIESGO'!$C$36,INFORMACION!$F2634=REFERENCIAS!$C$24),16,IF(INFORMACION!$T2634='REFERENCIAS RIESGO'!$C$36,13,IF(INFORMACION!$F2634=REFERENCIAS!$C$24,10,7))),0)+VLOOKUP(K2634,REFERENCIAS!$C:$D,2,0)*VLOOKUP($K$2,PONDERADORES!A:P,IF(AND(INFORMACION!$T2634='REFERENCIAS RIESGO'!$C$36,INFORMACION!$F2634=REFERENCIAS!$C$24),16,IF(INFORMACION!$T2634='REFERENCIAS RIESGO'!$C$36,13,IF(INFORMACION!$F2634=REFERENCIAS!$C$24,10,7))),0)+VLOOKUP(L2634,REFERENCIAS!$C:$D,2,0)*VLOOKUP($L$2,PONDERADORES!A:P,IF(AND(INFORMACION!$T2634='REFERENCIAS RIESGO'!$C$36,INFORMACION!$F2634=REFERENCIAS!$C$24),16,IF(INFORMACION!$T2634='REFERENCIAS RIESGO'!$C$36,13,IF(INFORMACION!$F2634=REFERENCIAS!$C$24,10,7))),0)+VLOOKUP(F2634,REFERENCIAS!$C:$D,2,0)*VLOOKUP($F$2,PONDERADORES!A:P,IF(AND(INFORMACION!$T2634='REFERENCIAS RIESGO'!$C$36,INFORMACION!$F2634=REFERENCIAS!$C$24),16,IF(INFORMACION!$T2634='REFERENCIAS RIESGO'!$C$36,13,IF(INFORMACION!$F2634=REFERENCIAS!$C$24,10,7))),0)+VLOOKUP(T2634,REFERENCIAS!$C:$D,2,0)*VLOOKUP($T$2,PONDERADORES!A:P,IF(AND(INFORMACION!$T2634='REFERENCIAS RIESGO'!$C$36,INFORMACION!$F2634=REFERENCIAS!$C$24),16,IF(INFORMACION!$T2634='REFERENCIAS RIESGO'!$C$36,13,IF(INFORMACION!$F2634=REFERENCIAS!$C$24,10,7))),0)+VLOOKUP(IF(J2634&lt;=0.2,0.2,IF(AND(J2634&gt;0.2,J2634&lt;=0.4),0.4,IF(AND(J2634&gt;0.4,J2634&lt;=0.6),0.6,IF(AND(J2634&gt;0.6,J2634&lt;=0.8),0.8,IF(AND(J2634&gt;0.8,J2634&lt;=1),1))))),REFERENCIAS!$C:$D,2,0)*VLOOKUP($J$2,PONDERADORES!A:P,IF(AND(INFORMACION!$T2634='REFERENCIAS RIESGO'!$C$36,INFORMACION!$F2634=REFERENCIAS!$C$24),16,IF(INFORMACION!$T2634='REFERENCIAS RIESGO'!$C$36,13,IF(INFORMACION!$F2634=REFERENCIAS!$C$24,10,7))),0)</f>
        <v>#REF!</v>
      </c>
      <c r="Y2634" s="68">
        <f>+VLOOKUP(M2634,REFERENCIAS!$C:$D,2,0)*VLOOKUP($M$2,PONDERADORES!$A$7:$G$9,7,0)+VLOOKUP(N2634,REFERENCIAS!$C:$D,2,0)*VLOOKUP($N$2,PONDERADORES!$A$7:$G$9,7,0)+VLOOKUP(O2634,REFERENCIAS!$C:$D,2,0)*VLOOKUP($O$2,PONDERADORES!$A$7:$G$9,7,0)</f>
        <v>0.2</v>
      </c>
      <c r="Z2634" s="2">
        <f>+VLOOKUP(IF(R2634&lt;0.1,0,IF(AND(R2634&gt;=0.1,R2634&lt;0.2),0.1,IF(AND(R2634&gt;=0.2,R2634&lt;0.3),0.2,IF(R2634&gt;0.3,0.3,)))),REFERENCIAS!$C:$D,2,0)*VLOOKUP($R$2,PONDERADORES!$A$11:$G$11,7,0)</f>
        <v>15</v>
      </c>
      <c r="AA2634" s="92"/>
      <c r="AB2634" s="95" t="e">
        <f t="shared" ca="1" si="163"/>
        <v>#REF!</v>
      </c>
      <c r="AC2634" s="23" t="e">
        <f ca="1">IF(AB2634&gt;REFERENCIAS!$C$62,REFERENCIAS!$B$62,IF(AND(AB2634&gt;=REFERENCIAS!$C$63,AB2634&lt;REFERENCIAS!$D$63),REFERENCIAS!$B$63,IF(AND(AB2634&gt;REFERENCIAS!$C$64,AB2634&lt;=REFERENCIAS!$D$64),REFERENCIAS!$B$64,IF(AND(AB2634&gt;=REFERENCIAS!$C$65,AB2634&lt;REFERENCIAS!$D$65),REFERENCIAS!$B$65, "Revisar"))))</f>
        <v>#REF!</v>
      </c>
      <c r="AD2634" s="94" t="e">
        <f ca="1">VLOOKUP(AC2634,REFERENCIAS!$B$62:$G$65,4,FALSE)</f>
        <v>#REF!</v>
      </c>
    </row>
    <row r="2635" spans="1:30" ht="17.25" x14ac:dyDescent="0.25">
      <c r="A2635" s="74"/>
      <c r="B2635" s="19"/>
      <c r="C2635" s="19"/>
      <c r="D2635" s="50"/>
      <c r="E2635" s="73"/>
      <c r="F2635" s="74"/>
      <c r="G2635" s="9"/>
      <c r="H2635" s="48"/>
      <c r="I2635" s="49">
        <f t="shared" ca="1" si="161"/>
        <v>2022</v>
      </c>
      <c r="J2635" s="22">
        <f t="shared" ca="1" si="160"/>
        <v>1</v>
      </c>
      <c r="K2635" s="19"/>
      <c r="L2635" s="73"/>
      <c r="M2635" s="74"/>
      <c r="N2635" s="19"/>
      <c r="O2635" s="73"/>
      <c r="P2635" s="82">
        <v>1</v>
      </c>
      <c r="Q2635" s="24">
        <v>1</v>
      </c>
      <c r="R2635" s="81">
        <f t="shared" si="162"/>
        <v>1</v>
      </c>
      <c r="S2635" s="87"/>
      <c r="T2635" s="19"/>
      <c r="U2635" s="25"/>
      <c r="V2635" s="25"/>
      <c r="W2635" s="81"/>
      <c r="X2635" s="91" t="e">
        <f ca="1">+VLOOKUP(#REF!,REFERENCIAS!$C:$D,2,0)*VLOOKUP(#REF!,PONDERADORES!A:P,IF(AND(INFORMACION!$T2635='REFERENCIAS RIESGO'!$C$36,INFORMACION!$F2635=REFERENCIAS!$C$24),16,IF(INFORMACION!$T2635='REFERENCIAS RIESGO'!$C$36,13,IF(INFORMACION!$F2635=REFERENCIAS!$C$24,10,7))),0)+VLOOKUP(K2635,REFERENCIAS!$C:$D,2,0)*VLOOKUP($K$2,PONDERADORES!A:P,IF(AND(INFORMACION!$T2635='REFERENCIAS RIESGO'!$C$36,INFORMACION!$F2635=REFERENCIAS!$C$24),16,IF(INFORMACION!$T2635='REFERENCIAS RIESGO'!$C$36,13,IF(INFORMACION!$F2635=REFERENCIAS!$C$24,10,7))),0)+VLOOKUP(L2635,REFERENCIAS!$C:$D,2,0)*VLOOKUP($L$2,PONDERADORES!A:P,IF(AND(INFORMACION!$T2635='REFERENCIAS RIESGO'!$C$36,INFORMACION!$F2635=REFERENCIAS!$C$24),16,IF(INFORMACION!$T2635='REFERENCIAS RIESGO'!$C$36,13,IF(INFORMACION!$F2635=REFERENCIAS!$C$24,10,7))),0)+VLOOKUP(F2635,REFERENCIAS!$C:$D,2,0)*VLOOKUP($F$2,PONDERADORES!A:P,IF(AND(INFORMACION!$T2635='REFERENCIAS RIESGO'!$C$36,INFORMACION!$F2635=REFERENCIAS!$C$24),16,IF(INFORMACION!$T2635='REFERENCIAS RIESGO'!$C$36,13,IF(INFORMACION!$F2635=REFERENCIAS!$C$24,10,7))),0)+VLOOKUP(T2635,REFERENCIAS!$C:$D,2,0)*VLOOKUP($T$2,PONDERADORES!A:P,IF(AND(INFORMACION!$T2635='REFERENCIAS RIESGO'!$C$36,INFORMACION!$F2635=REFERENCIAS!$C$24),16,IF(INFORMACION!$T2635='REFERENCIAS RIESGO'!$C$36,13,IF(INFORMACION!$F2635=REFERENCIAS!$C$24,10,7))),0)+VLOOKUP(IF(J2635&lt;=0.2,0.2,IF(AND(J2635&gt;0.2,J2635&lt;=0.4),0.4,IF(AND(J2635&gt;0.4,J2635&lt;=0.6),0.6,IF(AND(J2635&gt;0.6,J2635&lt;=0.8),0.8,IF(AND(J2635&gt;0.8,J2635&lt;=1),1))))),REFERENCIAS!$C:$D,2,0)*VLOOKUP($J$2,PONDERADORES!A:P,IF(AND(INFORMACION!$T2635='REFERENCIAS RIESGO'!$C$36,INFORMACION!$F2635=REFERENCIAS!$C$24),16,IF(INFORMACION!$T2635='REFERENCIAS RIESGO'!$C$36,13,IF(INFORMACION!$F2635=REFERENCIAS!$C$24,10,7))),0)</f>
        <v>#REF!</v>
      </c>
      <c r="Y2635" s="68">
        <f>+VLOOKUP(M2635,REFERENCIAS!$C:$D,2,0)*VLOOKUP($M$2,PONDERADORES!$A$7:$G$9,7,0)+VLOOKUP(N2635,REFERENCIAS!$C:$D,2,0)*VLOOKUP($N$2,PONDERADORES!$A$7:$G$9,7,0)+VLOOKUP(O2635,REFERENCIAS!$C:$D,2,0)*VLOOKUP($O$2,PONDERADORES!$A$7:$G$9,7,0)</f>
        <v>0.2</v>
      </c>
      <c r="Z2635" s="2">
        <f>+VLOOKUP(IF(R2635&lt;0.1,0,IF(AND(R2635&gt;=0.1,R2635&lt;0.2),0.1,IF(AND(R2635&gt;=0.2,R2635&lt;0.3),0.2,IF(R2635&gt;0.3,0.3,)))),REFERENCIAS!$C:$D,2,0)*VLOOKUP($R$2,PONDERADORES!$A$11:$G$11,7,0)</f>
        <v>15</v>
      </c>
      <c r="AA2635" s="92"/>
      <c r="AB2635" s="95" t="e">
        <f t="shared" ca="1" si="163"/>
        <v>#REF!</v>
      </c>
      <c r="AC2635" s="23" t="e">
        <f ca="1">IF(AB2635&gt;REFERENCIAS!$C$62,REFERENCIAS!$B$62,IF(AND(AB2635&gt;=REFERENCIAS!$C$63,AB2635&lt;REFERENCIAS!$D$63),REFERENCIAS!$B$63,IF(AND(AB2635&gt;REFERENCIAS!$C$64,AB2635&lt;=REFERENCIAS!$D$64),REFERENCIAS!$B$64,IF(AND(AB2635&gt;=REFERENCIAS!$C$65,AB2635&lt;REFERENCIAS!$D$65),REFERENCIAS!$B$65, "Revisar"))))</f>
        <v>#REF!</v>
      </c>
      <c r="AD2635" s="94" t="e">
        <f ca="1">VLOOKUP(AC2635,REFERENCIAS!$B$62:$G$65,4,FALSE)</f>
        <v>#REF!</v>
      </c>
    </row>
    <row r="2636" spans="1:30" ht="17.25" x14ac:dyDescent="0.25">
      <c r="A2636" s="74"/>
      <c r="B2636" s="19"/>
      <c r="C2636" s="19"/>
      <c r="D2636" s="50"/>
      <c r="E2636" s="73"/>
      <c r="F2636" s="74"/>
      <c r="G2636" s="9"/>
      <c r="H2636" s="48"/>
      <c r="I2636" s="49">
        <f t="shared" ca="1" si="161"/>
        <v>2022</v>
      </c>
      <c r="J2636" s="22">
        <f t="shared" ca="1" si="160"/>
        <v>1</v>
      </c>
      <c r="K2636" s="19"/>
      <c r="L2636" s="73"/>
      <c r="M2636" s="74"/>
      <c r="N2636" s="19"/>
      <c r="O2636" s="73"/>
      <c r="P2636" s="82">
        <v>1</v>
      </c>
      <c r="Q2636" s="24">
        <v>1</v>
      </c>
      <c r="R2636" s="81">
        <f t="shared" si="162"/>
        <v>1</v>
      </c>
      <c r="S2636" s="87"/>
      <c r="T2636" s="19"/>
      <c r="U2636" s="25"/>
      <c r="V2636" s="25"/>
      <c r="W2636" s="81"/>
      <c r="X2636" s="91" t="e">
        <f ca="1">+VLOOKUP(#REF!,REFERENCIAS!$C:$D,2,0)*VLOOKUP(#REF!,PONDERADORES!A:P,IF(AND(INFORMACION!$T2636='REFERENCIAS RIESGO'!$C$36,INFORMACION!$F2636=REFERENCIAS!$C$24),16,IF(INFORMACION!$T2636='REFERENCIAS RIESGO'!$C$36,13,IF(INFORMACION!$F2636=REFERENCIAS!$C$24,10,7))),0)+VLOOKUP(K2636,REFERENCIAS!$C:$D,2,0)*VLOOKUP($K$2,PONDERADORES!A:P,IF(AND(INFORMACION!$T2636='REFERENCIAS RIESGO'!$C$36,INFORMACION!$F2636=REFERENCIAS!$C$24),16,IF(INFORMACION!$T2636='REFERENCIAS RIESGO'!$C$36,13,IF(INFORMACION!$F2636=REFERENCIAS!$C$24,10,7))),0)+VLOOKUP(L2636,REFERENCIAS!$C:$D,2,0)*VLOOKUP($L$2,PONDERADORES!A:P,IF(AND(INFORMACION!$T2636='REFERENCIAS RIESGO'!$C$36,INFORMACION!$F2636=REFERENCIAS!$C$24),16,IF(INFORMACION!$T2636='REFERENCIAS RIESGO'!$C$36,13,IF(INFORMACION!$F2636=REFERENCIAS!$C$24,10,7))),0)+VLOOKUP(F2636,REFERENCIAS!$C:$D,2,0)*VLOOKUP($F$2,PONDERADORES!A:P,IF(AND(INFORMACION!$T2636='REFERENCIAS RIESGO'!$C$36,INFORMACION!$F2636=REFERENCIAS!$C$24),16,IF(INFORMACION!$T2636='REFERENCIAS RIESGO'!$C$36,13,IF(INFORMACION!$F2636=REFERENCIAS!$C$24,10,7))),0)+VLOOKUP(T2636,REFERENCIAS!$C:$D,2,0)*VLOOKUP($T$2,PONDERADORES!A:P,IF(AND(INFORMACION!$T2636='REFERENCIAS RIESGO'!$C$36,INFORMACION!$F2636=REFERENCIAS!$C$24),16,IF(INFORMACION!$T2636='REFERENCIAS RIESGO'!$C$36,13,IF(INFORMACION!$F2636=REFERENCIAS!$C$24,10,7))),0)+VLOOKUP(IF(J2636&lt;=0.2,0.2,IF(AND(J2636&gt;0.2,J2636&lt;=0.4),0.4,IF(AND(J2636&gt;0.4,J2636&lt;=0.6),0.6,IF(AND(J2636&gt;0.6,J2636&lt;=0.8),0.8,IF(AND(J2636&gt;0.8,J2636&lt;=1),1))))),REFERENCIAS!$C:$D,2,0)*VLOOKUP($J$2,PONDERADORES!A:P,IF(AND(INFORMACION!$T2636='REFERENCIAS RIESGO'!$C$36,INFORMACION!$F2636=REFERENCIAS!$C$24),16,IF(INFORMACION!$T2636='REFERENCIAS RIESGO'!$C$36,13,IF(INFORMACION!$F2636=REFERENCIAS!$C$24,10,7))),0)</f>
        <v>#REF!</v>
      </c>
      <c r="Y2636" s="68">
        <f>+VLOOKUP(M2636,REFERENCIAS!$C:$D,2,0)*VLOOKUP($M$2,PONDERADORES!$A$7:$G$9,7,0)+VLOOKUP(N2636,REFERENCIAS!$C:$D,2,0)*VLOOKUP($N$2,PONDERADORES!$A$7:$G$9,7,0)+VLOOKUP(O2636,REFERENCIAS!$C:$D,2,0)*VLOOKUP($O$2,PONDERADORES!$A$7:$G$9,7,0)</f>
        <v>0.2</v>
      </c>
      <c r="Z2636" s="2">
        <f>+VLOOKUP(IF(R2636&lt;0.1,0,IF(AND(R2636&gt;=0.1,R2636&lt;0.2),0.1,IF(AND(R2636&gt;=0.2,R2636&lt;0.3),0.2,IF(R2636&gt;0.3,0.3,)))),REFERENCIAS!$C:$D,2,0)*VLOOKUP($R$2,PONDERADORES!$A$11:$G$11,7,0)</f>
        <v>15</v>
      </c>
      <c r="AA2636" s="92"/>
      <c r="AB2636" s="95" t="e">
        <f t="shared" ca="1" si="163"/>
        <v>#REF!</v>
      </c>
      <c r="AC2636" s="23" t="e">
        <f ca="1">IF(AB2636&gt;REFERENCIAS!$C$62,REFERENCIAS!$B$62,IF(AND(AB2636&gt;=REFERENCIAS!$C$63,AB2636&lt;REFERENCIAS!$D$63),REFERENCIAS!$B$63,IF(AND(AB2636&gt;REFERENCIAS!$C$64,AB2636&lt;=REFERENCIAS!$D$64),REFERENCIAS!$B$64,IF(AND(AB2636&gt;=REFERENCIAS!$C$65,AB2636&lt;REFERENCIAS!$D$65),REFERENCIAS!$B$65, "Revisar"))))</f>
        <v>#REF!</v>
      </c>
      <c r="AD2636" s="94" t="e">
        <f ca="1">VLOOKUP(AC2636,REFERENCIAS!$B$62:$G$65,4,FALSE)</f>
        <v>#REF!</v>
      </c>
    </row>
    <row r="2637" spans="1:30" ht="17.25" x14ac:dyDescent="0.25">
      <c r="A2637" s="74"/>
      <c r="B2637" s="19"/>
      <c r="C2637" s="19"/>
      <c r="D2637" s="50"/>
      <c r="E2637" s="73"/>
      <c r="F2637" s="74"/>
      <c r="G2637" s="9"/>
      <c r="H2637" s="48"/>
      <c r="I2637" s="49">
        <f t="shared" ca="1" si="161"/>
        <v>2022</v>
      </c>
      <c r="J2637" s="22">
        <f t="shared" ca="1" si="160"/>
        <v>1</v>
      </c>
      <c r="K2637" s="19"/>
      <c r="L2637" s="73"/>
      <c r="M2637" s="74"/>
      <c r="N2637" s="19"/>
      <c r="O2637" s="73"/>
      <c r="P2637" s="82">
        <v>1</v>
      </c>
      <c r="Q2637" s="24">
        <v>1</v>
      </c>
      <c r="R2637" s="81">
        <f t="shared" si="162"/>
        <v>1</v>
      </c>
      <c r="S2637" s="87"/>
      <c r="T2637" s="19"/>
      <c r="U2637" s="25"/>
      <c r="V2637" s="25"/>
      <c r="W2637" s="81"/>
      <c r="X2637" s="91" t="e">
        <f ca="1">+VLOOKUP(#REF!,REFERENCIAS!$C:$D,2,0)*VLOOKUP(#REF!,PONDERADORES!A:P,IF(AND(INFORMACION!$T2637='REFERENCIAS RIESGO'!$C$36,INFORMACION!$F2637=REFERENCIAS!$C$24),16,IF(INFORMACION!$T2637='REFERENCIAS RIESGO'!$C$36,13,IF(INFORMACION!$F2637=REFERENCIAS!$C$24,10,7))),0)+VLOOKUP(K2637,REFERENCIAS!$C:$D,2,0)*VLOOKUP($K$2,PONDERADORES!A:P,IF(AND(INFORMACION!$T2637='REFERENCIAS RIESGO'!$C$36,INFORMACION!$F2637=REFERENCIAS!$C$24),16,IF(INFORMACION!$T2637='REFERENCIAS RIESGO'!$C$36,13,IF(INFORMACION!$F2637=REFERENCIAS!$C$24,10,7))),0)+VLOOKUP(L2637,REFERENCIAS!$C:$D,2,0)*VLOOKUP($L$2,PONDERADORES!A:P,IF(AND(INFORMACION!$T2637='REFERENCIAS RIESGO'!$C$36,INFORMACION!$F2637=REFERENCIAS!$C$24),16,IF(INFORMACION!$T2637='REFERENCIAS RIESGO'!$C$36,13,IF(INFORMACION!$F2637=REFERENCIAS!$C$24,10,7))),0)+VLOOKUP(F2637,REFERENCIAS!$C:$D,2,0)*VLOOKUP($F$2,PONDERADORES!A:P,IF(AND(INFORMACION!$T2637='REFERENCIAS RIESGO'!$C$36,INFORMACION!$F2637=REFERENCIAS!$C$24),16,IF(INFORMACION!$T2637='REFERENCIAS RIESGO'!$C$36,13,IF(INFORMACION!$F2637=REFERENCIAS!$C$24,10,7))),0)+VLOOKUP(T2637,REFERENCIAS!$C:$D,2,0)*VLOOKUP($T$2,PONDERADORES!A:P,IF(AND(INFORMACION!$T2637='REFERENCIAS RIESGO'!$C$36,INFORMACION!$F2637=REFERENCIAS!$C$24),16,IF(INFORMACION!$T2637='REFERENCIAS RIESGO'!$C$36,13,IF(INFORMACION!$F2637=REFERENCIAS!$C$24,10,7))),0)+VLOOKUP(IF(J2637&lt;=0.2,0.2,IF(AND(J2637&gt;0.2,J2637&lt;=0.4),0.4,IF(AND(J2637&gt;0.4,J2637&lt;=0.6),0.6,IF(AND(J2637&gt;0.6,J2637&lt;=0.8),0.8,IF(AND(J2637&gt;0.8,J2637&lt;=1),1))))),REFERENCIAS!$C:$D,2,0)*VLOOKUP($J$2,PONDERADORES!A:P,IF(AND(INFORMACION!$T2637='REFERENCIAS RIESGO'!$C$36,INFORMACION!$F2637=REFERENCIAS!$C$24),16,IF(INFORMACION!$T2637='REFERENCIAS RIESGO'!$C$36,13,IF(INFORMACION!$F2637=REFERENCIAS!$C$24,10,7))),0)</f>
        <v>#REF!</v>
      </c>
      <c r="Y2637" s="68">
        <f>+VLOOKUP(M2637,REFERENCIAS!$C:$D,2,0)*VLOOKUP($M$2,PONDERADORES!$A$7:$G$9,7,0)+VLOOKUP(N2637,REFERENCIAS!$C:$D,2,0)*VLOOKUP($N$2,PONDERADORES!$A$7:$G$9,7,0)+VLOOKUP(O2637,REFERENCIAS!$C:$D,2,0)*VLOOKUP($O$2,PONDERADORES!$A$7:$G$9,7,0)</f>
        <v>0.2</v>
      </c>
      <c r="Z2637" s="2">
        <f>+VLOOKUP(IF(R2637&lt;0.1,0,IF(AND(R2637&gt;=0.1,R2637&lt;0.2),0.1,IF(AND(R2637&gt;=0.2,R2637&lt;0.3),0.2,IF(R2637&gt;0.3,0.3,)))),REFERENCIAS!$C:$D,2,0)*VLOOKUP($R$2,PONDERADORES!$A$11:$G$11,7,0)</f>
        <v>15</v>
      </c>
      <c r="AA2637" s="92"/>
      <c r="AB2637" s="95" t="e">
        <f t="shared" ca="1" si="163"/>
        <v>#REF!</v>
      </c>
      <c r="AC2637" s="23" t="e">
        <f ca="1">IF(AB2637&gt;REFERENCIAS!$C$62,REFERENCIAS!$B$62,IF(AND(AB2637&gt;=REFERENCIAS!$C$63,AB2637&lt;REFERENCIAS!$D$63),REFERENCIAS!$B$63,IF(AND(AB2637&gt;REFERENCIAS!$C$64,AB2637&lt;=REFERENCIAS!$D$64),REFERENCIAS!$B$64,IF(AND(AB2637&gt;=REFERENCIAS!$C$65,AB2637&lt;REFERENCIAS!$D$65),REFERENCIAS!$B$65, "Revisar"))))</f>
        <v>#REF!</v>
      </c>
      <c r="AD2637" s="94" t="e">
        <f ca="1">VLOOKUP(AC2637,REFERENCIAS!$B$62:$G$65,4,FALSE)</f>
        <v>#REF!</v>
      </c>
    </row>
    <row r="2638" spans="1:30" ht="17.25" x14ac:dyDescent="0.25">
      <c r="A2638" s="74"/>
      <c r="B2638" s="19"/>
      <c r="C2638" s="19"/>
      <c r="D2638" s="50"/>
      <c r="E2638" s="73"/>
      <c r="F2638" s="74"/>
      <c r="G2638" s="9"/>
      <c r="H2638" s="48"/>
      <c r="I2638" s="49">
        <f t="shared" ca="1" si="161"/>
        <v>2022</v>
      </c>
      <c r="J2638" s="22">
        <f t="shared" ca="1" si="160"/>
        <v>1</v>
      </c>
      <c r="K2638" s="19"/>
      <c r="L2638" s="73"/>
      <c r="M2638" s="74"/>
      <c r="N2638" s="19"/>
      <c r="O2638" s="73"/>
      <c r="P2638" s="82">
        <v>1</v>
      </c>
      <c r="Q2638" s="24">
        <v>1</v>
      </c>
      <c r="R2638" s="81">
        <f t="shared" si="162"/>
        <v>1</v>
      </c>
      <c r="S2638" s="87"/>
      <c r="T2638" s="19"/>
      <c r="U2638" s="25"/>
      <c r="V2638" s="25"/>
      <c r="W2638" s="81"/>
      <c r="X2638" s="91" t="e">
        <f ca="1">+VLOOKUP(#REF!,REFERENCIAS!$C:$D,2,0)*VLOOKUP(#REF!,PONDERADORES!A:P,IF(AND(INFORMACION!$T2638='REFERENCIAS RIESGO'!$C$36,INFORMACION!$F2638=REFERENCIAS!$C$24),16,IF(INFORMACION!$T2638='REFERENCIAS RIESGO'!$C$36,13,IF(INFORMACION!$F2638=REFERENCIAS!$C$24,10,7))),0)+VLOOKUP(K2638,REFERENCIAS!$C:$D,2,0)*VLOOKUP($K$2,PONDERADORES!A:P,IF(AND(INFORMACION!$T2638='REFERENCIAS RIESGO'!$C$36,INFORMACION!$F2638=REFERENCIAS!$C$24),16,IF(INFORMACION!$T2638='REFERENCIAS RIESGO'!$C$36,13,IF(INFORMACION!$F2638=REFERENCIAS!$C$24,10,7))),0)+VLOOKUP(L2638,REFERENCIAS!$C:$D,2,0)*VLOOKUP($L$2,PONDERADORES!A:P,IF(AND(INFORMACION!$T2638='REFERENCIAS RIESGO'!$C$36,INFORMACION!$F2638=REFERENCIAS!$C$24),16,IF(INFORMACION!$T2638='REFERENCIAS RIESGO'!$C$36,13,IF(INFORMACION!$F2638=REFERENCIAS!$C$24,10,7))),0)+VLOOKUP(F2638,REFERENCIAS!$C:$D,2,0)*VLOOKUP($F$2,PONDERADORES!A:P,IF(AND(INFORMACION!$T2638='REFERENCIAS RIESGO'!$C$36,INFORMACION!$F2638=REFERENCIAS!$C$24),16,IF(INFORMACION!$T2638='REFERENCIAS RIESGO'!$C$36,13,IF(INFORMACION!$F2638=REFERENCIAS!$C$24,10,7))),0)+VLOOKUP(T2638,REFERENCIAS!$C:$D,2,0)*VLOOKUP($T$2,PONDERADORES!A:P,IF(AND(INFORMACION!$T2638='REFERENCIAS RIESGO'!$C$36,INFORMACION!$F2638=REFERENCIAS!$C$24),16,IF(INFORMACION!$T2638='REFERENCIAS RIESGO'!$C$36,13,IF(INFORMACION!$F2638=REFERENCIAS!$C$24,10,7))),0)+VLOOKUP(IF(J2638&lt;=0.2,0.2,IF(AND(J2638&gt;0.2,J2638&lt;=0.4),0.4,IF(AND(J2638&gt;0.4,J2638&lt;=0.6),0.6,IF(AND(J2638&gt;0.6,J2638&lt;=0.8),0.8,IF(AND(J2638&gt;0.8,J2638&lt;=1),1))))),REFERENCIAS!$C:$D,2,0)*VLOOKUP($J$2,PONDERADORES!A:P,IF(AND(INFORMACION!$T2638='REFERENCIAS RIESGO'!$C$36,INFORMACION!$F2638=REFERENCIAS!$C$24),16,IF(INFORMACION!$T2638='REFERENCIAS RIESGO'!$C$36,13,IF(INFORMACION!$F2638=REFERENCIAS!$C$24,10,7))),0)</f>
        <v>#REF!</v>
      </c>
      <c r="Y2638" s="68">
        <f>+VLOOKUP(M2638,REFERENCIAS!$C:$D,2,0)*VLOOKUP($M$2,PONDERADORES!$A$7:$G$9,7,0)+VLOOKUP(N2638,REFERENCIAS!$C:$D,2,0)*VLOOKUP($N$2,PONDERADORES!$A$7:$G$9,7,0)+VLOOKUP(O2638,REFERENCIAS!$C:$D,2,0)*VLOOKUP($O$2,PONDERADORES!$A$7:$G$9,7,0)</f>
        <v>0.2</v>
      </c>
      <c r="Z2638" s="2">
        <f>+VLOOKUP(IF(R2638&lt;0.1,0,IF(AND(R2638&gt;=0.1,R2638&lt;0.2),0.1,IF(AND(R2638&gt;=0.2,R2638&lt;0.3),0.2,IF(R2638&gt;0.3,0.3,)))),REFERENCIAS!$C:$D,2,0)*VLOOKUP($R$2,PONDERADORES!$A$11:$G$11,7,0)</f>
        <v>15</v>
      </c>
      <c r="AA2638" s="92"/>
      <c r="AB2638" s="95" t="e">
        <f t="shared" ca="1" si="163"/>
        <v>#REF!</v>
      </c>
      <c r="AC2638" s="23" t="e">
        <f ca="1">IF(AB2638&gt;REFERENCIAS!$C$62,REFERENCIAS!$B$62,IF(AND(AB2638&gt;=REFERENCIAS!$C$63,AB2638&lt;REFERENCIAS!$D$63),REFERENCIAS!$B$63,IF(AND(AB2638&gt;REFERENCIAS!$C$64,AB2638&lt;=REFERENCIAS!$D$64),REFERENCIAS!$B$64,IF(AND(AB2638&gt;=REFERENCIAS!$C$65,AB2638&lt;REFERENCIAS!$D$65),REFERENCIAS!$B$65, "Revisar"))))</f>
        <v>#REF!</v>
      </c>
      <c r="AD2638" s="94" t="e">
        <f ca="1">VLOOKUP(AC2638,REFERENCIAS!$B$62:$G$65,4,FALSE)</f>
        <v>#REF!</v>
      </c>
    </row>
    <row r="2639" spans="1:30" ht="17.25" x14ac:dyDescent="0.25">
      <c r="A2639" s="74"/>
      <c r="B2639" s="19"/>
      <c r="C2639" s="19"/>
      <c r="D2639" s="50"/>
      <c r="E2639" s="73"/>
      <c r="F2639" s="74"/>
      <c r="G2639" s="9"/>
      <c r="H2639" s="48"/>
      <c r="I2639" s="49">
        <f t="shared" ca="1" si="161"/>
        <v>2022</v>
      </c>
      <c r="J2639" s="22">
        <f t="shared" ca="1" si="160"/>
        <v>1</v>
      </c>
      <c r="K2639" s="19"/>
      <c r="L2639" s="73"/>
      <c r="M2639" s="74"/>
      <c r="N2639" s="19"/>
      <c r="O2639" s="73"/>
      <c r="P2639" s="82">
        <v>1</v>
      </c>
      <c r="Q2639" s="24">
        <v>1</v>
      </c>
      <c r="R2639" s="81">
        <f t="shared" si="162"/>
        <v>1</v>
      </c>
      <c r="S2639" s="87"/>
      <c r="T2639" s="19"/>
      <c r="U2639" s="25"/>
      <c r="V2639" s="25"/>
      <c r="W2639" s="81"/>
      <c r="X2639" s="91" t="e">
        <f ca="1">+VLOOKUP(#REF!,REFERENCIAS!$C:$D,2,0)*VLOOKUP(#REF!,PONDERADORES!A:P,IF(AND(INFORMACION!$T2639='REFERENCIAS RIESGO'!$C$36,INFORMACION!$F2639=REFERENCIAS!$C$24),16,IF(INFORMACION!$T2639='REFERENCIAS RIESGO'!$C$36,13,IF(INFORMACION!$F2639=REFERENCIAS!$C$24,10,7))),0)+VLOOKUP(K2639,REFERENCIAS!$C:$D,2,0)*VLOOKUP($K$2,PONDERADORES!A:P,IF(AND(INFORMACION!$T2639='REFERENCIAS RIESGO'!$C$36,INFORMACION!$F2639=REFERENCIAS!$C$24),16,IF(INFORMACION!$T2639='REFERENCIAS RIESGO'!$C$36,13,IF(INFORMACION!$F2639=REFERENCIAS!$C$24,10,7))),0)+VLOOKUP(L2639,REFERENCIAS!$C:$D,2,0)*VLOOKUP($L$2,PONDERADORES!A:P,IF(AND(INFORMACION!$T2639='REFERENCIAS RIESGO'!$C$36,INFORMACION!$F2639=REFERENCIAS!$C$24),16,IF(INFORMACION!$T2639='REFERENCIAS RIESGO'!$C$36,13,IF(INFORMACION!$F2639=REFERENCIAS!$C$24,10,7))),0)+VLOOKUP(F2639,REFERENCIAS!$C:$D,2,0)*VLOOKUP($F$2,PONDERADORES!A:P,IF(AND(INFORMACION!$T2639='REFERENCIAS RIESGO'!$C$36,INFORMACION!$F2639=REFERENCIAS!$C$24),16,IF(INFORMACION!$T2639='REFERENCIAS RIESGO'!$C$36,13,IF(INFORMACION!$F2639=REFERENCIAS!$C$24,10,7))),0)+VLOOKUP(T2639,REFERENCIAS!$C:$D,2,0)*VLOOKUP($T$2,PONDERADORES!A:P,IF(AND(INFORMACION!$T2639='REFERENCIAS RIESGO'!$C$36,INFORMACION!$F2639=REFERENCIAS!$C$24),16,IF(INFORMACION!$T2639='REFERENCIAS RIESGO'!$C$36,13,IF(INFORMACION!$F2639=REFERENCIAS!$C$24,10,7))),0)+VLOOKUP(IF(J2639&lt;=0.2,0.2,IF(AND(J2639&gt;0.2,J2639&lt;=0.4),0.4,IF(AND(J2639&gt;0.4,J2639&lt;=0.6),0.6,IF(AND(J2639&gt;0.6,J2639&lt;=0.8),0.8,IF(AND(J2639&gt;0.8,J2639&lt;=1),1))))),REFERENCIAS!$C:$D,2,0)*VLOOKUP($J$2,PONDERADORES!A:P,IF(AND(INFORMACION!$T2639='REFERENCIAS RIESGO'!$C$36,INFORMACION!$F2639=REFERENCIAS!$C$24),16,IF(INFORMACION!$T2639='REFERENCIAS RIESGO'!$C$36,13,IF(INFORMACION!$F2639=REFERENCIAS!$C$24,10,7))),0)</f>
        <v>#REF!</v>
      </c>
      <c r="Y2639" s="68">
        <f>+VLOOKUP(M2639,REFERENCIAS!$C:$D,2,0)*VLOOKUP($M$2,PONDERADORES!$A$7:$G$9,7,0)+VLOOKUP(N2639,REFERENCIAS!$C:$D,2,0)*VLOOKUP($N$2,PONDERADORES!$A$7:$G$9,7,0)+VLOOKUP(O2639,REFERENCIAS!$C:$D,2,0)*VLOOKUP($O$2,PONDERADORES!$A$7:$G$9,7,0)</f>
        <v>0.2</v>
      </c>
      <c r="Z2639" s="2">
        <f>+VLOOKUP(IF(R2639&lt;0.1,0,IF(AND(R2639&gt;=0.1,R2639&lt;0.2),0.1,IF(AND(R2639&gt;=0.2,R2639&lt;0.3),0.2,IF(R2639&gt;0.3,0.3,)))),REFERENCIAS!$C:$D,2,0)*VLOOKUP($R$2,PONDERADORES!$A$11:$G$11,7,0)</f>
        <v>15</v>
      </c>
      <c r="AA2639" s="92"/>
      <c r="AB2639" s="95" t="e">
        <f t="shared" ca="1" si="163"/>
        <v>#REF!</v>
      </c>
      <c r="AC2639" s="23" t="e">
        <f ca="1">IF(AB2639&gt;REFERENCIAS!$C$62,REFERENCIAS!$B$62,IF(AND(AB2639&gt;=REFERENCIAS!$C$63,AB2639&lt;REFERENCIAS!$D$63),REFERENCIAS!$B$63,IF(AND(AB2639&gt;REFERENCIAS!$C$64,AB2639&lt;=REFERENCIAS!$D$64),REFERENCIAS!$B$64,IF(AND(AB2639&gt;=REFERENCIAS!$C$65,AB2639&lt;REFERENCIAS!$D$65),REFERENCIAS!$B$65, "Revisar"))))</f>
        <v>#REF!</v>
      </c>
      <c r="AD2639" s="94" t="e">
        <f ca="1">VLOOKUP(AC2639,REFERENCIAS!$B$62:$G$65,4,FALSE)</f>
        <v>#REF!</v>
      </c>
    </row>
    <row r="2640" spans="1:30" ht="17.25" x14ac:dyDescent="0.25">
      <c r="A2640" s="74"/>
      <c r="B2640" s="19"/>
      <c r="C2640" s="19"/>
      <c r="D2640" s="50"/>
      <c r="E2640" s="73"/>
      <c r="F2640" s="74"/>
      <c r="G2640" s="9"/>
      <c r="H2640" s="48"/>
      <c r="I2640" s="49">
        <f t="shared" ca="1" si="161"/>
        <v>2022</v>
      </c>
      <c r="J2640" s="22">
        <f t="shared" ca="1" si="160"/>
        <v>1</v>
      </c>
      <c r="K2640" s="19"/>
      <c r="L2640" s="73"/>
      <c r="M2640" s="74"/>
      <c r="N2640" s="19"/>
      <c r="O2640" s="73"/>
      <c r="P2640" s="82">
        <v>1</v>
      </c>
      <c r="Q2640" s="24">
        <v>1</v>
      </c>
      <c r="R2640" s="81">
        <f t="shared" si="162"/>
        <v>1</v>
      </c>
      <c r="S2640" s="87"/>
      <c r="T2640" s="19"/>
      <c r="U2640" s="25"/>
      <c r="V2640" s="25"/>
      <c r="W2640" s="81"/>
      <c r="X2640" s="91" t="e">
        <f ca="1">+VLOOKUP(#REF!,REFERENCIAS!$C:$D,2,0)*VLOOKUP(#REF!,PONDERADORES!A:P,IF(AND(INFORMACION!$T2640='REFERENCIAS RIESGO'!$C$36,INFORMACION!$F2640=REFERENCIAS!$C$24),16,IF(INFORMACION!$T2640='REFERENCIAS RIESGO'!$C$36,13,IF(INFORMACION!$F2640=REFERENCIAS!$C$24,10,7))),0)+VLOOKUP(K2640,REFERENCIAS!$C:$D,2,0)*VLOOKUP($K$2,PONDERADORES!A:P,IF(AND(INFORMACION!$T2640='REFERENCIAS RIESGO'!$C$36,INFORMACION!$F2640=REFERENCIAS!$C$24),16,IF(INFORMACION!$T2640='REFERENCIAS RIESGO'!$C$36,13,IF(INFORMACION!$F2640=REFERENCIAS!$C$24,10,7))),0)+VLOOKUP(L2640,REFERENCIAS!$C:$D,2,0)*VLOOKUP($L$2,PONDERADORES!A:P,IF(AND(INFORMACION!$T2640='REFERENCIAS RIESGO'!$C$36,INFORMACION!$F2640=REFERENCIAS!$C$24),16,IF(INFORMACION!$T2640='REFERENCIAS RIESGO'!$C$36,13,IF(INFORMACION!$F2640=REFERENCIAS!$C$24,10,7))),0)+VLOOKUP(F2640,REFERENCIAS!$C:$D,2,0)*VLOOKUP($F$2,PONDERADORES!A:P,IF(AND(INFORMACION!$T2640='REFERENCIAS RIESGO'!$C$36,INFORMACION!$F2640=REFERENCIAS!$C$24),16,IF(INFORMACION!$T2640='REFERENCIAS RIESGO'!$C$36,13,IF(INFORMACION!$F2640=REFERENCIAS!$C$24,10,7))),0)+VLOOKUP(T2640,REFERENCIAS!$C:$D,2,0)*VLOOKUP($T$2,PONDERADORES!A:P,IF(AND(INFORMACION!$T2640='REFERENCIAS RIESGO'!$C$36,INFORMACION!$F2640=REFERENCIAS!$C$24),16,IF(INFORMACION!$T2640='REFERENCIAS RIESGO'!$C$36,13,IF(INFORMACION!$F2640=REFERENCIAS!$C$24,10,7))),0)+VLOOKUP(IF(J2640&lt;=0.2,0.2,IF(AND(J2640&gt;0.2,J2640&lt;=0.4),0.4,IF(AND(J2640&gt;0.4,J2640&lt;=0.6),0.6,IF(AND(J2640&gt;0.6,J2640&lt;=0.8),0.8,IF(AND(J2640&gt;0.8,J2640&lt;=1),1))))),REFERENCIAS!$C:$D,2,0)*VLOOKUP($J$2,PONDERADORES!A:P,IF(AND(INFORMACION!$T2640='REFERENCIAS RIESGO'!$C$36,INFORMACION!$F2640=REFERENCIAS!$C$24),16,IF(INFORMACION!$T2640='REFERENCIAS RIESGO'!$C$36,13,IF(INFORMACION!$F2640=REFERENCIAS!$C$24,10,7))),0)</f>
        <v>#REF!</v>
      </c>
      <c r="Y2640" s="68">
        <f>+VLOOKUP(M2640,REFERENCIAS!$C:$D,2,0)*VLOOKUP($M$2,PONDERADORES!$A$7:$G$9,7,0)+VLOOKUP(N2640,REFERENCIAS!$C:$D,2,0)*VLOOKUP($N$2,PONDERADORES!$A$7:$G$9,7,0)+VLOOKUP(O2640,REFERENCIAS!$C:$D,2,0)*VLOOKUP($O$2,PONDERADORES!$A$7:$G$9,7,0)</f>
        <v>0.2</v>
      </c>
      <c r="Z2640" s="2">
        <f>+VLOOKUP(IF(R2640&lt;0.1,0,IF(AND(R2640&gt;=0.1,R2640&lt;0.2),0.1,IF(AND(R2640&gt;=0.2,R2640&lt;0.3),0.2,IF(R2640&gt;0.3,0.3,)))),REFERENCIAS!$C:$D,2,0)*VLOOKUP($R$2,PONDERADORES!$A$11:$G$11,7,0)</f>
        <v>15</v>
      </c>
      <c r="AA2640" s="92"/>
      <c r="AB2640" s="95" t="e">
        <f t="shared" ca="1" si="163"/>
        <v>#REF!</v>
      </c>
      <c r="AC2640" s="23" t="e">
        <f ca="1">IF(AB2640&gt;REFERENCIAS!$C$62,REFERENCIAS!$B$62,IF(AND(AB2640&gt;=REFERENCIAS!$C$63,AB2640&lt;REFERENCIAS!$D$63),REFERENCIAS!$B$63,IF(AND(AB2640&gt;REFERENCIAS!$C$64,AB2640&lt;=REFERENCIAS!$D$64),REFERENCIAS!$B$64,IF(AND(AB2640&gt;=REFERENCIAS!$C$65,AB2640&lt;REFERENCIAS!$D$65),REFERENCIAS!$B$65, "Revisar"))))</f>
        <v>#REF!</v>
      </c>
      <c r="AD2640" s="94" t="e">
        <f ca="1">VLOOKUP(AC2640,REFERENCIAS!$B$62:$G$65,4,FALSE)</f>
        <v>#REF!</v>
      </c>
    </row>
    <row r="2641" spans="1:30" ht="17.25" x14ac:dyDescent="0.25">
      <c r="A2641" s="74"/>
      <c r="B2641" s="19"/>
      <c r="C2641" s="19"/>
      <c r="D2641" s="50"/>
      <c r="E2641" s="73"/>
      <c r="F2641" s="74"/>
      <c r="G2641" s="9"/>
      <c r="H2641" s="48"/>
      <c r="I2641" s="49">
        <f t="shared" ca="1" si="161"/>
        <v>2022</v>
      </c>
      <c r="J2641" s="22">
        <f t="shared" ca="1" si="160"/>
        <v>1</v>
      </c>
      <c r="K2641" s="19"/>
      <c r="L2641" s="73"/>
      <c r="M2641" s="74"/>
      <c r="N2641" s="19"/>
      <c r="O2641" s="73"/>
      <c r="P2641" s="82">
        <v>1</v>
      </c>
      <c r="Q2641" s="24">
        <v>1</v>
      </c>
      <c r="R2641" s="81">
        <f t="shared" si="162"/>
        <v>1</v>
      </c>
      <c r="S2641" s="87"/>
      <c r="T2641" s="19"/>
      <c r="U2641" s="25"/>
      <c r="V2641" s="25"/>
      <c r="W2641" s="81"/>
      <c r="X2641" s="91" t="e">
        <f ca="1">+VLOOKUP(#REF!,REFERENCIAS!$C:$D,2,0)*VLOOKUP(#REF!,PONDERADORES!A:P,IF(AND(INFORMACION!$T2641='REFERENCIAS RIESGO'!$C$36,INFORMACION!$F2641=REFERENCIAS!$C$24),16,IF(INFORMACION!$T2641='REFERENCIAS RIESGO'!$C$36,13,IF(INFORMACION!$F2641=REFERENCIAS!$C$24,10,7))),0)+VLOOKUP(K2641,REFERENCIAS!$C:$D,2,0)*VLOOKUP($K$2,PONDERADORES!A:P,IF(AND(INFORMACION!$T2641='REFERENCIAS RIESGO'!$C$36,INFORMACION!$F2641=REFERENCIAS!$C$24),16,IF(INFORMACION!$T2641='REFERENCIAS RIESGO'!$C$36,13,IF(INFORMACION!$F2641=REFERENCIAS!$C$24,10,7))),0)+VLOOKUP(L2641,REFERENCIAS!$C:$D,2,0)*VLOOKUP($L$2,PONDERADORES!A:P,IF(AND(INFORMACION!$T2641='REFERENCIAS RIESGO'!$C$36,INFORMACION!$F2641=REFERENCIAS!$C$24),16,IF(INFORMACION!$T2641='REFERENCIAS RIESGO'!$C$36,13,IF(INFORMACION!$F2641=REFERENCIAS!$C$24,10,7))),0)+VLOOKUP(F2641,REFERENCIAS!$C:$D,2,0)*VLOOKUP($F$2,PONDERADORES!A:P,IF(AND(INFORMACION!$T2641='REFERENCIAS RIESGO'!$C$36,INFORMACION!$F2641=REFERENCIAS!$C$24),16,IF(INFORMACION!$T2641='REFERENCIAS RIESGO'!$C$36,13,IF(INFORMACION!$F2641=REFERENCIAS!$C$24,10,7))),0)+VLOOKUP(T2641,REFERENCIAS!$C:$D,2,0)*VLOOKUP($T$2,PONDERADORES!A:P,IF(AND(INFORMACION!$T2641='REFERENCIAS RIESGO'!$C$36,INFORMACION!$F2641=REFERENCIAS!$C$24),16,IF(INFORMACION!$T2641='REFERENCIAS RIESGO'!$C$36,13,IF(INFORMACION!$F2641=REFERENCIAS!$C$24,10,7))),0)+VLOOKUP(IF(J2641&lt;=0.2,0.2,IF(AND(J2641&gt;0.2,J2641&lt;=0.4),0.4,IF(AND(J2641&gt;0.4,J2641&lt;=0.6),0.6,IF(AND(J2641&gt;0.6,J2641&lt;=0.8),0.8,IF(AND(J2641&gt;0.8,J2641&lt;=1),1))))),REFERENCIAS!$C:$D,2,0)*VLOOKUP($J$2,PONDERADORES!A:P,IF(AND(INFORMACION!$T2641='REFERENCIAS RIESGO'!$C$36,INFORMACION!$F2641=REFERENCIAS!$C$24),16,IF(INFORMACION!$T2641='REFERENCIAS RIESGO'!$C$36,13,IF(INFORMACION!$F2641=REFERENCIAS!$C$24,10,7))),0)</f>
        <v>#REF!</v>
      </c>
      <c r="Y2641" s="68">
        <f>+VLOOKUP(M2641,REFERENCIAS!$C:$D,2,0)*VLOOKUP($M$2,PONDERADORES!$A$7:$G$9,7,0)+VLOOKUP(N2641,REFERENCIAS!$C:$D,2,0)*VLOOKUP($N$2,PONDERADORES!$A$7:$G$9,7,0)+VLOOKUP(O2641,REFERENCIAS!$C:$D,2,0)*VLOOKUP($O$2,PONDERADORES!$A$7:$G$9,7,0)</f>
        <v>0.2</v>
      </c>
      <c r="Z2641" s="2">
        <f>+VLOOKUP(IF(R2641&lt;0.1,0,IF(AND(R2641&gt;=0.1,R2641&lt;0.2),0.1,IF(AND(R2641&gt;=0.2,R2641&lt;0.3),0.2,IF(R2641&gt;0.3,0.3,)))),REFERENCIAS!$C:$D,2,0)*VLOOKUP($R$2,PONDERADORES!$A$11:$G$11,7,0)</f>
        <v>15</v>
      </c>
      <c r="AA2641" s="92"/>
      <c r="AB2641" s="95" t="e">
        <f t="shared" ca="1" si="163"/>
        <v>#REF!</v>
      </c>
      <c r="AC2641" s="23" t="e">
        <f ca="1">IF(AB2641&gt;REFERENCIAS!$C$62,REFERENCIAS!$B$62,IF(AND(AB2641&gt;=REFERENCIAS!$C$63,AB2641&lt;REFERENCIAS!$D$63),REFERENCIAS!$B$63,IF(AND(AB2641&gt;REFERENCIAS!$C$64,AB2641&lt;=REFERENCIAS!$D$64),REFERENCIAS!$B$64,IF(AND(AB2641&gt;=REFERENCIAS!$C$65,AB2641&lt;REFERENCIAS!$D$65),REFERENCIAS!$B$65, "Revisar"))))</f>
        <v>#REF!</v>
      </c>
      <c r="AD2641" s="94" t="e">
        <f ca="1">VLOOKUP(AC2641,REFERENCIAS!$B$62:$G$65,4,FALSE)</f>
        <v>#REF!</v>
      </c>
    </row>
    <row r="2642" spans="1:30" ht="17.25" x14ac:dyDescent="0.25">
      <c r="A2642" s="74"/>
      <c r="B2642" s="19"/>
      <c r="C2642" s="19"/>
      <c r="D2642" s="50"/>
      <c r="E2642" s="73"/>
      <c r="F2642" s="74"/>
      <c r="G2642" s="9"/>
      <c r="H2642" s="48"/>
      <c r="I2642" s="49">
        <f t="shared" ca="1" si="161"/>
        <v>2022</v>
      </c>
      <c r="J2642" s="22">
        <f t="shared" ca="1" si="160"/>
        <v>1</v>
      </c>
      <c r="K2642" s="19"/>
      <c r="L2642" s="73"/>
      <c r="M2642" s="74"/>
      <c r="N2642" s="19"/>
      <c r="O2642" s="73"/>
      <c r="P2642" s="82">
        <v>1</v>
      </c>
      <c r="Q2642" s="24">
        <v>1</v>
      </c>
      <c r="R2642" s="81">
        <f t="shared" si="162"/>
        <v>1</v>
      </c>
      <c r="S2642" s="87"/>
      <c r="T2642" s="19"/>
      <c r="U2642" s="25"/>
      <c r="V2642" s="25"/>
      <c r="W2642" s="81"/>
      <c r="X2642" s="91" t="e">
        <f ca="1">+VLOOKUP(#REF!,REFERENCIAS!$C:$D,2,0)*VLOOKUP(#REF!,PONDERADORES!A:P,IF(AND(INFORMACION!$T2642='REFERENCIAS RIESGO'!$C$36,INFORMACION!$F2642=REFERENCIAS!$C$24),16,IF(INFORMACION!$T2642='REFERENCIAS RIESGO'!$C$36,13,IF(INFORMACION!$F2642=REFERENCIAS!$C$24,10,7))),0)+VLOOKUP(K2642,REFERENCIAS!$C:$D,2,0)*VLOOKUP($K$2,PONDERADORES!A:P,IF(AND(INFORMACION!$T2642='REFERENCIAS RIESGO'!$C$36,INFORMACION!$F2642=REFERENCIAS!$C$24),16,IF(INFORMACION!$T2642='REFERENCIAS RIESGO'!$C$36,13,IF(INFORMACION!$F2642=REFERENCIAS!$C$24,10,7))),0)+VLOOKUP(L2642,REFERENCIAS!$C:$D,2,0)*VLOOKUP($L$2,PONDERADORES!A:P,IF(AND(INFORMACION!$T2642='REFERENCIAS RIESGO'!$C$36,INFORMACION!$F2642=REFERENCIAS!$C$24),16,IF(INFORMACION!$T2642='REFERENCIAS RIESGO'!$C$36,13,IF(INFORMACION!$F2642=REFERENCIAS!$C$24,10,7))),0)+VLOOKUP(F2642,REFERENCIAS!$C:$D,2,0)*VLOOKUP($F$2,PONDERADORES!A:P,IF(AND(INFORMACION!$T2642='REFERENCIAS RIESGO'!$C$36,INFORMACION!$F2642=REFERENCIAS!$C$24),16,IF(INFORMACION!$T2642='REFERENCIAS RIESGO'!$C$36,13,IF(INFORMACION!$F2642=REFERENCIAS!$C$24,10,7))),0)+VLOOKUP(T2642,REFERENCIAS!$C:$D,2,0)*VLOOKUP($T$2,PONDERADORES!A:P,IF(AND(INFORMACION!$T2642='REFERENCIAS RIESGO'!$C$36,INFORMACION!$F2642=REFERENCIAS!$C$24),16,IF(INFORMACION!$T2642='REFERENCIAS RIESGO'!$C$36,13,IF(INFORMACION!$F2642=REFERENCIAS!$C$24,10,7))),0)+VLOOKUP(IF(J2642&lt;=0.2,0.2,IF(AND(J2642&gt;0.2,J2642&lt;=0.4),0.4,IF(AND(J2642&gt;0.4,J2642&lt;=0.6),0.6,IF(AND(J2642&gt;0.6,J2642&lt;=0.8),0.8,IF(AND(J2642&gt;0.8,J2642&lt;=1),1))))),REFERENCIAS!$C:$D,2,0)*VLOOKUP($J$2,PONDERADORES!A:P,IF(AND(INFORMACION!$T2642='REFERENCIAS RIESGO'!$C$36,INFORMACION!$F2642=REFERENCIAS!$C$24),16,IF(INFORMACION!$T2642='REFERENCIAS RIESGO'!$C$36,13,IF(INFORMACION!$F2642=REFERENCIAS!$C$24,10,7))),0)</f>
        <v>#REF!</v>
      </c>
      <c r="Y2642" s="68">
        <f>+VLOOKUP(M2642,REFERENCIAS!$C:$D,2,0)*VLOOKUP($M$2,PONDERADORES!$A$7:$G$9,7,0)+VLOOKUP(N2642,REFERENCIAS!$C:$D,2,0)*VLOOKUP($N$2,PONDERADORES!$A$7:$G$9,7,0)+VLOOKUP(O2642,REFERENCIAS!$C:$D,2,0)*VLOOKUP($O$2,PONDERADORES!$A$7:$G$9,7,0)</f>
        <v>0.2</v>
      </c>
      <c r="Z2642" s="2">
        <f>+VLOOKUP(IF(R2642&lt;0.1,0,IF(AND(R2642&gt;=0.1,R2642&lt;0.2),0.1,IF(AND(R2642&gt;=0.2,R2642&lt;0.3),0.2,IF(R2642&gt;0.3,0.3,)))),REFERENCIAS!$C:$D,2,0)*VLOOKUP($R$2,PONDERADORES!$A$11:$G$11,7,0)</f>
        <v>15</v>
      </c>
      <c r="AA2642" s="92"/>
      <c r="AB2642" s="95" t="e">
        <f t="shared" ca="1" si="163"/>
        <v>#REF!</v>
      </c>
      <c r="AC2642" s="23" t="e">
        <f ca="1">IF(AB2642&gt;REFERENCIAS!$C$62,REFERENCIAS!$B$62,IF(AND(AB2642&gt;=REFERENCIAS!$C$63,AB2642&lt;REFERENCIAS!$D$63),REFERENCIAS!$B$63,IF(AND(AB2642&gt;REFERENCIAS!$C$64,AB2642&lt;=REFERENCIAS!$D$64),REFERENCIAS!$B$64,IF(AND(AB2642&gt;=REFERENCIAS!$C$65,AB2642&lt;REFERENCIAS!$D$65),REFERENCIAS!$B$65, "Revisar"))))</f>
        <v>#REF!</v>
      </c>
      <c r="AD2642" s="94" t="e">
        <f ca="1">VLOOKUP(AC2642,REFERENCIAS!$B$62:$G$65,4,FALSE)</f>
        <v>#REF!</v>
      </c>
    </row>
    <row r="2643" spans="1:30" ht="17.25" x14ac:dyDescent="0.25">
      <c r="A2643" s="74"/>
      <c r="B2643" s="19"/>
      <c r="C2643" s="19"/>
      <c r="D2643" s="50"/>
      <c r="E2643" s="73"/>
      <c r="F2643" s="74"/>
      <c r="G2643" s="9"/>
      <c r="H2643" s="48"/>
      <c r="I2643" s="49">
        <f t="shared" ca="1" si="161"/>
        <v>2022</v>
      </c>
      <c r="J2643" s="22">
        <f t="shared" ca="1" si="160"/>
        <v>1</v>
      </c>
      <c r="K2643" s="19"/>
      <c r="L2643" s="73"/>
      <c r="M2643" s="74"/>
      <c r="N2643" s="19"/>
      <c r="O2643" s="73"/>
      <c r="P2643" s="82">
        <v>1</v>
      </c>
      <c r="Q2643" s="24">
        <v>1</v>
      </c>
      <c r="R2643" s="81">
        <f t="shared" si="162"/>
        <v>1</v>
      </c>
      <c r="S2643" s="87"/>
      <c r="T2643" s="19"/>
      <c r="U2643" s="25"/>
      <c r="V2643" s="25"/>
      <c r="W2643" s="81"/>
      <c r="X2643" s="91" t="e">
        <f ca="1">+VLOOKUP(#REF!,REFERENCIAS!$C:$D,2,0)*VLOOKUP(#REF!,PONDERADORES!A:P,IF(AND(INFORMACION!$T2643='REFERENCIAS RIESGO'!$C$36,INFORMACION!$F2643=REFERENCIAS!$C$24),16,IF(INFORMACION!$T2643='REFERENCIAS RIESGO'!$C$36,13,IF(INFORMACION!$F2643=REFERENCIAS!$C$24,10,7))),0)+VLOOKUP(K2643,REFERENCIAS!$C:$D,2,0)*VLOOKUP($K$2,PONDERADORES!A:P,IF(AND(INFORMACION!$T2643='REFERENCIAS RIESGO'!$C$36,INFORMACION!$F2643=REFERENCIAS!$C$24),16,IF(INFORMACION!$T2643='REFERENCIAS RIESGO'!$C$36,13,IF(INFORMACION!$F2643=REFERENCIAS!$C$24,10,7))),0)+VLOOKUP(L2643,REFERENCIAS!$C:$D,2,0)*VLOOKUP($L$2,PONDERADORES!A:P,IF(AND(INFORMACION!$T2643='REFERENCIAS RIESGO'!$C$36,INFORMACION!$F2643=REFERENCIAS!$C$24),16,IF(INFORMACION!$T2643='REFERENCIAS RIESGO'!$C$36,13,IF(INFORMACION!$F2643=REFERENCIAS!$C$24,10,7))),0)+VLOOKUP(F2643,REFERENCIAS!$C:$D,2,0)*VLOOKUP($F$2,PONDERADORES!A:P,IF(AND(INFORMACION!$T2643='REFERENCIAS RIESGO'!$C$36,INFORMACION!$F2643=REFERENCIAS!$C$24),16,IF(INFORMACION!$T2643='REFERENCIAS RIESGO'!$C$36,13,IF(INFORMACION!$F2643=REFERENCIAS!$C$24,10,7))),0)+VLOOKUP(T2643,REFERENCIAS!$C:$D,2,0)*VLOOKUP($T$2,PONDERADORES!A:P,IF(AND(INFORMACION!$T2643='REFERENCIAS RIESGO'!$C$36,INFORMACION!$F2643=REFERENCIAS!$C$24),16,IF(INFORMACION!$T2643='REFERENCIAS RIESGO'!$C$36,13,IF(INFORMACION!$F2643=REFERENCIAS!$C$24,10,7))),0)+VLOOKUP(IF(J2643&lt;=0.2,0.2,IF(AND(J2643&gt;0.2,J2643&lt;=0.4),0.4,IF(AND(J2643&gt;0.4,J2643&lt;=0.6),0.6,IF(AND(J2643&gt;0.6,J2643&lt;=0.8),0.8,IF(AND(J2643&gt;0.8,J2643&lt;=1),1))))),REFERENCIAS!$C:$D,2,0)*VLOOKUP($J$2,PONDERADORES!A:P,IF(AND(INFORMACION!$T2643='REFERENCIAS RIESGO'!$C$36,INFORMACION!$F2643=REFERENCIAS!$C$24),16,IF(INFORMACION!$T2643='REFERENCIAS RIESGO'!$C$36,13,IF(INFORMACION!$F2643=REFERENCIAS!$C$24,10,7))),0)</f>
        <v>#REF!</v>
      </c>
      <c r="Y2643" s="68">
        <f>+VLOOKUP(M2643,REFERENCIAS!$C:$D,2,0)*VLOOKUP($M$2,PONDERADORES!$A$7:$G$9,7,0)+VLOOKUP(N2643,REFERENCIAS!$C:$D,2,0)*VLOOKUP($N$2,PONDERADORES!$A$7:$G$9,7,0)+VLOOKUP(O2643,REFERENCIAS!$C:$D,2,0)*VLOOKUP($O$2,PONDERADORES!$A$7:$G$9,7,0)</f>
        <v>0.2</v>
      </c>
      <c r="Z2643" s="2">
        <f>+VLOOKUP(IF(R2643&lt;0.1,0,IF(AND(R2643&gt;=0.1,R2643&lt;0.2),0.1,IF(AND(R2643&gt;=0.2,R2643&lt;0.3),0.2,IF(R2643&gt;0.3,0.3,)))),REFERENCIAS!$C:$D,2,0)*VLOOKUP($R$2,PONDERADORES!$A$11:$G$11,7,0)</f>
        <v>15</v>
      </c>
      <c r="AA2643" s="92"/>
      <c r="AB2643" s="95" t="e">
        <f t="shared" ca="1" si="163"/>
        <v>#REF!</v>
      </c>
      <c r="AC2643" s="23" t="e">
        <f ca="1">IF(AB2643&gt;REFERENCIAS!$C$62,REFERENCIAS!$B$62,IF(AND(AB2643&gt;=REFERENCIAS!$C$63,AB2643&lt;REFERENCIAS!$D$63),REFERENCIAS!$B$63,IF(AND(AB2643&gt;REFERENCIAS!$C$64,AB2643&lt;=REFERENCIAS!$D$64),REFERENCIAS!$B$64,IF(AND(AB2643&gt;=REFERENCIAS!$C$65,AB2643&lt;REFERENCIAS!$D$65),REFERENCIAS!$B$65, "Revisar"))))</f>
        <v>#REF!</v>
      </c>
      <c r="AD2643" s="94" t="e">
        <f ca="1">VLOOKUP(AC2643,REFERENCIAS!$B$62:$G$65,4,FALSE)</f>
        <v>#REF!</v>
      </c>
    </row>
    <row r="2644" spans="1:30" ht="17.25" x14ac:dyDescent="0.25">
      <c r="A2644" s="74"/>
      <c r="B2644" s="19"/>
      <c r="C2644" s="19"/>
      <c r="D2644" s="50"/>
      <c r="E2644" s="73"/>
      <c r="F2644" s="74"/>
      <c r="G2644" s="9"/>
      <c r="H2644" s="48"/>
      <c r="I2644" s="49">
        <f t="shared" ca="1" si="161"/>
        <v>2022</v>
      </c>
      <c r="J2644" s="22">
        <f t="shared" ca="1" si="160"/>
        <v>1</v>
      </c>
      <c r="K2644" s="19"/>
      <c r="L2644" s="73"/>
      <c r="M2644" s="74"/>
      <c r="N2644" s="19"/>
      <c r="O2644" s="73"/>
      <c r="P2644" s="82">
        <v>1</v>
      </c>
      <c r="Q2644" s="24">
        <v>1</v>
      </c>
      <c r="R2644" s="81">
        <f t="shared" si="162"/>
        <v>1</v>
      </c>
      <c r="S2644" s="87"/>
      <c r="T2644" s="19"/>
      <c r="U2644" s="25"/>
      <c r="V2644" s="25"/>
      <c r="W2644" s="81"/>
      <c r="X2644" s="91" t="e">
        <f ca="1">+VLOOKUP(#REF!,REFERENCIAS!$C:$D,2,0)*VLOOKUP(#REF!,PONDERADORES!A:P,IF(AND(INFORMACION!$T2644='REFERENCIAS RIESGO'!$C$36,INFORMACION!$F2644=REFERENCIAS!$C$24),16,IF(INFORMACION!$T2644='REFERENCIAS RIESGO'!$C$36,13,IF(INFORMACION!$F2644=REFERENCIAS!$C$24,10,7))),0)+VLOOKUP(K2644,REFERENCIAS!$C:$D,2,0)*VLOOKUP($K$2,PONDERADORES!A:P,IF(AND(INFORMACION!$T2644='REFERENCIAS RIESGO'!$C$36,INFORMACION!$F2644=REFERENCIAS!$C$24),16,IF(INFORMACION!$T2644='REFERENCIAS RIESGO'!$C$36,13,IF(INFORMACION!$F2644=REFERENCIAS!$C$24,10,7))),0)+VLOOKUP(L2644,REFERENCIAS!$C:$D,2,0)*VLOOKUP($L$2,PONDERADORES!A:P,IF(AND(INFORMACION!$T2644='REFERENCIAS RIESGO'!$C$36,INFORMACION!$F2644=REFERENCIAS!$C$24),16,IF(INFORMACION!$T2644='REFERENCIAS RIESGO'!$C$36,13,IF(INFORMACION!$F2644=REFERENCIAS!$C$24,10,7))),0)+VLOOKUP(F2644,REFERENCIAS!$C:$D,2,0)*VLOOKUP($F$2,PONDERADORES!A:P,IF(AND(INFORMACION!$T2644='REFERENCIAS RIESGO'!$C$36,INFORMACION!$F2644=REFERENCIAS!$C$24),16,IF(INFORMACION!$T2644='REFERENCIAS RIESGO'!$C$36,13,IF(INFORMACION!$F2644=REFERENCIAS!$C$24,10,7))),0)+VLOOKUP(T2644,REFERENCIAS!$C:$D,2,0)*VLOOKUP($T$2,PONDERADORES!A:P,IF(AND(INFORMACION!$T2644='REFERENCIAS RIESGO'!$C$36,INFORMACION!$F2644=REFERENCIAS!$C$24),16,IF(INFORMACION!$T2644='REFERENCIAS RIESGO'!$C$36,13,IF(INFORMACION!$F2644=REFERENCIAS!$C$24,10,7))),0)+VLOOKUP(IF(J2644&lt;=0.2,0.2,IF(AND(J2644&gt;0.2,J2644&lt;=0.4),0.4,IF(AND(J2644&gt;0.4,J2644&lt;=0.6),0.6,IF(AND(J2644&gt;0.6,J2644&lt;=0.8),0.8,IF(AND(J2644&gt;0.8,J2644&lt;=1),1))))),REFERENCIAS!$C:$D,2,0)*VLOOKUP($J$2,PONDERADORES!A:P,IF(AND(INFORMACION!$T2644='REFERENCIAS RIESGO'!$C$36,INFORMACION!$F2644=REFERENCIAS!$C$24),16,IF(INFORMACION!$T2644='REFERENCIAS RIESGO'!$C$36,13,IF(INFORMACION!$F2644=REFERENCIAS!$C$24,10,7))),0)</f>
        <v>#REF!</v>
      </c>
      <c r="Y2644" s="68">
        <f>+VLOOKUP(M2644,REFERENCIAS!$C:$D,2,0)*VLOOKUP($M$2,PONDERADORES!$A$7:$G$9,7,0)+VLOOKUP(N2644,REFERENCIAS!$C:$D,2,0)*VLOOKUP($N$2,PONDERADORES!$A$7:$G$9,7,0)+VLOOKUP(O2644,REFERENCIAS!$C:$D,2,0)*VLOOKUP($O$2,PONDERADORES!$A$7:$G$9,7,0)</f>
        <v>0.2</v>
      </c>
      <c r="Z2644" s="2">
        <f>+VLOOKUP(IF(R2644&lt;0.1,0,IF(AND(R2644&gt;=0.1,R2644&lt;0.2),0.1,IF(AND(R2644&gt;=0.2,R2644&lt;0.3),0.2,IF(R2644&gt;0.3,0.3,)))),REFERENCIAS!$C:$D,2,0)*VLOOKUP($R$2,PONDERADORES!$A$11:$G$11,7,0)</f>
        <v>15</v>
      </c>
      <c r="AA2644" s="92"/>
      <c r="AB2644" s="95" t="e">
        <f t="shared" ca="1" si="163"/>
        <v>#REF!</v>
      </c>
      <c r="AC2644" s="23" t="e">
        <f ca="1">IF(AB2644&gt;REFERENCIAS!$C$62,REFERENCIAS!$B$62,IF(AND(AB2644&gt;=REFERENCIAS!$C$63,AB2644&lt;REFERENCIAS!$D$63),REFERENCIAS!$B$63,IF(AND(AB2644&gt;REFERENCIAS!$C$64,AB2644&lt;=REFERENCIAS!$D$64),REFERENCIAS!$B$64,IF(AND(AB2644&gt;=REFERENCIAS!$C$65,AB2644&lt;REFERENCIAS!$D$65),REFERENCIAS!$B$65, "Revisar"))))</f>
        <v>#REF!</v>
      </c>
      <c r="AD2644" s="94" t="e">
        <f ca="1">VLOOKUP(AC2644,REFERENCIAS!$B$62:$G$65,4,FALSE)</f>
        <v>#REF!</v>
      </c>
    </row>
    <row r="2645" spans="1:30" ht="17.25" x14ac:dyDescent="0.25">
      <c r="A2645" s="74"/>
      <c r="B2645" s="19"/>
      <c r="C2645" s="19"/>
      <c r="D2645" s="50"/>
      <c r="E2645" s="73"/>
      <c r="F2645" s="74"/>
      <c r="G2645" s="9"/>
      <c r="H2645" s="48"/>
      <c r="I2645" s="49">
        <f t="shared" ca="1" si="161"/>
        <v>2022</v>
      </c>
      <c r="J2645" s="22">
        <f t="shared" ca="1" si="160"/>
        <v>1</v>
      </c>
      <c r="K2645" s="19"/>
      <c r="L2645" s="73"/>
      <c r="M2645" s="74"/>
      <c r="N2645" s="19"/>
      <c r="O2645" s="73"/>
      <c r="P2645" s="82">
        <v>1</v>
      </c>
      <c r="Q2645" s="24">
        <v>1</v>
      </c>
      <c r="R2645" s="81">
        <f t="shared" si="162"/>
        <v>1</v>
      </c>
      <c r="S2645" s="87"/>
      <c r="T2645" s="19"/>
      <c r="U2645" s="25"/>
      <c r="V2645" s="25"/>
      <c r="W2645" s="81"/>
      <c r="X2645" s="91" t="e">
        <f ca="1">+VLOOKUP(#REF!,REFERENCIAS!$C:$D,2,0)*VLOOKUP(#REF!,PONDERADORES!A:P,IF(AND(INFORMACION!$T2645='REFERENCIAS RIESGO'!$C$36,INFORMACION!$F2645=REFERENCIAS!$C$24),16,IF(INFORMACION!$T2645='REFERENCIAS RIESGO'!$C$36,13,IF(INFORMACION!$F2645=REFERENCIAS!$C$24,10,7))),0)+VLOOKUP(K2645,REFERENCIAS!$C:$D,2,0)*VLOOKUP($K$2,PONDERADORES!A:P,IF(AND(INFORMACION!$T2645='REFERENCIAS RIESGO'!$C$36,INFORMACION!$F2645=REFERENCIAS!$C$24),16,IF(INFORMACION!$T2645='REFERENCIAS RIESGO'!$C$36,13,IF(INFORMACION!$F2645=REFERENCIAS!$C$24,10,7))),0)+VLOOKUP(L2645,REFERENCIAS!$C:$D,2,0)*VLOOKUP($L$2,PONDERADORES!A:P,IF(AND(INFORMACION!$T2645='REFERENCIAS RIESGO'!$C$36,INFORMACION!$F2645=REFERENCIAS!$C$24),16,IF(INFORMACION!$T2645='REFERENCIAS RIESGO'!$C$36,13,IF(INFORMACION!$F2645=REFERENCIAS!$C$24,10,7))),0)+VLOOKUP(F2645,REFERENCIAS!$C:$D,2,0)*VLOOKUP($F$2,PONDERADORES!A:P,IF(AND(INFORMACION!$T2645='REFERENCIAS RIESGO'!$C$36,INFORMACION!$F2645=REFERENCIAS!$C$24),16,IF(INFORMACION!$T2645='REFERENCIAS RIESGO'!$C$36,13,IF(INFORMACION!$F2645=REFERENCIAS!$C$24,10,7))),0)+VLOOKUP(T2645,REFERENCIAS!$C:$D,2,0)*VLOOKUP($T$2,PONDERADORES!A:P,IF(AND(INFORMACION!$T2645='REFERENCIAS RIESGO'!$C$36,INFORMACION!$F2645=REFERENCIAS!$C$24),16,IF(INFORMACION!$T2645='REFERENCIAS RIESGO'!$C$36,13,IF(INFORMACION!$F2645=REFERENCIAS!$C$24,10,7))),0)+VLOOKUP(IF(J2645&lt;=0.2,0.2,IF(AND(J2645&gt;0.2,J2645&lt;=0.4),0.4,IF(AND(J2645&gt;0.4,J2645&lt;=0.6),0.6,IF(AND(J2645&gt;0.6,J2645&lt;=0.8),0.8,IF(AND(J2645&gt;0.8,J2645&lt;=1),1))))),REFERENCIAS!$C:$D,2,0)*VLOOKUP($J$2,PONDERADORES!A:P,IF(AND(INFORMACION!$T2645='REFERENCIAS RIESGO'!$C$36,INFORMACION!$F2645=REFERENCIAS!$C$24),16,IF(INFORMACION!$T2645='REFERENCIAS RIESGO'!$C$36,13,IF(INFORMACION!$F2645=REFERENCIAS!$C$24,10,7))),0)</f>
        <v>#REF!</v>
      </c>
      <c r="Y2645" s="68">
        <f>+VLOOKUP(M2645,REFERENCIAS!$C:$D,2,0)*VLOOKUP($M$2,PONDERADORES!$A$7:$G$9,7,0)+VLOOKUP(N2645,REFERENCIAS!$C:$D,2,0)*VLOOKUP($N$2,PONDERADORES!$A$7:$G$9,7,0)+VLOOKUP(O2645,REFERENCIAS!$C:$D,2,0)*VLOOKUP($O$2,PONDERADORES!$A$7:$G$9,7,0)</f>
        <v>0.2</v>
      </c>
      <c r="Z2645" s="2">
        <f>+VLOOKUP(IF(R2645&lt;0.1,0,IF(AND(R2645&gt;=0.1,R2645&lt;0.2),0.1,IF(AND(R2645&gt;=0.2,R2645&lt;0.3),0.2,IF(R2645&gt;0.3,0.3,)))),REFERENCIAS!$C:$D,2,0)*VLOOKUP($R$2,PONDERADORES!$A$11:$G$11,7,0)</f>
        <v>15</v>
      </c>
      <c r="AA2645" s="92"/>
      <c r="AB2645" s="95" t="e">
        <f t="shared" ca="1" si="163"/>
        <v>#REF!</v>
      </c>
      <c r="AC2645" s="23" t="e">
        <f ca="1">IF(AB2645&gt;REFERENCIAS!$C$62,REFERENCIAS!$B$62,IF(AND(AB2645&gt;=REFERENCIAS!$C$63,AB2645&lt;REFERENCIAS!$D$63),REFERENCIAS!$B$63,IF(AND(AB2645&gt;REFERENCIAS!$C$64,AB2645&lt;=REFERENCIAS!$D$64),REFERENCIAS!$B$64,IF(AND(AB2645&gt;=REFERENCIAS!$C$65,AB2645&lt;REFERENCIAS!$D$65),REFERENCIAS!$B$65, "Revisar"))))</f>
        <v>#REF!</v>
      </c>
      <c r="AD2645" s="94" t="e">
        <f ca="1">VLOOKUP(AC2645,REFERENCIAS!$B$62:$G$65,4,FALSE)</f>
        <v>#REF!</v>
      </c>
    </row>
    <row r="2646" spans="1:30" ht="17.25" x14ac:dyDescent="0.25">
      <c r="A2646" s="74"/>
      <c r="B2646" s="19"/>
      <c r="C2646" s="19"/>
      <c r="D2646" s="50"/>
      <c r="E2646" s="73"/>
      <c r="F2646" s="74"/>
      <c r="G2646" s="9"/>
      <c r="H2646" s="48"/>
      <c r="I2646" s="49">
        <f t="shared" ca="1" si="161"/>
        <v>2022</v>
      </c>
      <c r="J2646" s="22">
        <f t="shared" ca="1" si="160"/>
        <v>1</v>
      </c>
      <c r="K2646" s="19"/>
      <c r="L2646" s="73"/>
      <c r="M2646" s="74"/>
      <c r="N2646" s="19"/>
      <c r="O2646" s="73"/>
      <c r="P2646" s="82">
        <v>1</v>
      </c>
      <c r="Q2646" s="24">
        <v>1</v>
      </c>
      <c r="R2646" s="81">
        <f t="shared" si="162"/>
        <v>1</v>
      </c>
      <c r="S2646" s="87"/>
      <c r="T2646" s="19"/>
      <c r="U2646" s="25"/>
      <c r="V2646" s="25"/>
      <c r="W2646" s="81"/>
      <c r="X2646" s="91" t="e">
        <f ca="1">+VLOOKUP(#REF!,REFERENCIAS!$C:$D,2,0)*VLOOKUP(#REF!,PONDERADORES!A:P,IF(AND(INFORMACION!$T2646='REFERENCIAS RIESGO'!$C$36,INFORMACION!$F2646=REFERENCIAS!$C$24),16,IF(INFORMACION!$T2646='REFERENCIAS RIESGO'!$C$36,13,IF(INFORMACION!$F2646=REFERENCIAS!$C$24,10,7))),0)+VLOOKUP(K2646,REFERENCIAS!$C:$D,2,0)*VLOOKUP($K$2,PONDERADORES!A:P,IF(AND(INFORMACION!$T2646='REFERENCIAS RIESGO'!$C$36,INFORMACION!$F2646=REFERENCIAS!$C$24),16,IF(INFORMACION!$T2646='REFERENCIAS RIESGO'!$C$36,13,IF(INFORMACION!$F2646=REFERENCIAS!$C$24,10,7))),0)+VLOOKUP(L2646,REFERENCIAS!$C:$D,2,0)*VLOOKUP($L$2,PONDERADORES!A:P,IF(AND(INFORMACION!$T2646='REFERENCIAS RIESGO'!$C$36,INFORMACION!$F2646=REFERENCIAS!$C$24),16,IF(INFORMACION!$T2646='REFERENCIAS RIESGO'!$C$36,13,IF(INFORMACION!$F2646=REFERENCIAS!$C$24,10,7))),0)+VLOOKUP(F2646,REFERENCIAS!$C:$D,2,0)*VLOOKUP($F$2,PONDERADORES!A:P,IF(AND(INFORMACION!$T2646='REFERENCIAS RIESGO'!$C$36,INFORMACION!$F2646=REFERENCIAS!$C$24),16,IF(INFORMACION!$T2646='REFERENCIAS RIESGO'!$C$36,13,IF(INFORMACION!$F2646=REFERENCIAS!$C$24,10,7))),0)+VLOOKUP(T2646,REFERENCIAS!$C:$D,2,0)*VLOOKUP($T$2,PONDERADORES!A:P,IF(AND(INFORMACION!$T2646='REFERENCIAS RIESGO'!$C$36,INFORMACION!$F2646=REFERENCIAS!$C$24),16,IF(INFORMACION!$T2646='REFERENCIAS RIESGO'!$C$36,13,IF(INFORMACION!$F2646=REFERENCIAS!$C$24,10,7))),0)+VLOOKUP(IF(J2646&lt;=0.2,0.2,IF(AND(J2646&gt;0.2,J2646&lt;=0.4),0.4,IF(AND(J2646&gt;0.4,J2646&lt;=0.6),0.6,IF(AND(J2646&gt;0.6,J2646&lt;=0.8),0.8,IF(AND(J2646&gt;0.8,J2646&lt;=1),1))))),REFERENCIAS!$C:$D,2,0)*VLOOKUP($J$2,PONDERADORES!A:P,IF(AND(INFORMACION!$T2646='REFERENCIAS RIESGO'!$C$36,INFORMACION!$F2646=REFERENCIAS!$C$24),16,IF(INFORMACION!$T2646='REFERENCIAS RIESGO'!$C$36,13,IF(INFORMACION!$F2646=REFERENCIAS!$C$24,10,7))),0)</f>
        <v>#REF!</v>
      </c>
      <c r="Y2646" s="68">
        <f>+VLOOKUP(M2646,REFERENCIAS!$C:$D,2,0)*VLOOKUP($M$2,PONDERADORES!$A$7:$G$9,7,0)+VLOOKUP(N2646,REFERENCIAS!$C:$D,2,0)*VLOOKUP($N$2,PONDERADORES!$A$7:$G$9,7,0)+VLOOKUP(O2646,REFERENCIAS!$C:$D,2,0)*VLOOKUP($O$2,PONDERADORES!$A$7:$G$9,7,0)</f>
        <v>0.2</v>
      </c>
      <c r="Z2646" s="2">
        <f>+VLOOKUP(IF(R2646&lt;0.1,0,IF(AND(R2646&gt;=0.1,R2646&lt;0.2),0.1,IF(AND(R2646&gt;=0.2,R2646&lt;0.3),0.2,IF(R2646&gt;0.3,0.3,)))),REFERENCIAS!$C:$D,2,0)*VLOOKUP($R$2,PONDERADORES!$A$11:$G$11,7,0)</f>
        <v>15</v>
      </c>
      <c r="AA2646" s="92"/>
      <c r="AB2646" s="95" t="e">
        <f t="shared" ca="1" si="163"/>
        <v>#REF!</v>
      </c>
      <c r="AC2646" s="23" t="e">
        <f ca="1">IF(AB2646&gt;REFERENCIAS!$C$62,REFERENCIAS!$B$62,IF(AND(AB2646&gt;=REFERENCIAS!$C$63,AB2646&lt;REFERENCIAS!$D$63),REFERENCIAS!$B$63,IF(AND(AB2646&gt;REFERENCIAS!$C$64,AB2646&lt;=REFERENCIAS!$D$64),REFERENCIAS!$B$64,IF(AND(AB2646&gt;=REFERENCIAS!$C$65,AB2646&lt;REFERENCIAS!$D$65),REFERENCIAS!$B$65, "Revisar"))))</f>
        <v>#REF!</v>
      </c>
      <c r="AD2646" s="94" t="e">
        <f ca="1">VLOOKUP(AC2646,REFERENCIAS!$B$62:$G$65,4,FALSE)</f>
        <v>#REF!</v>
      </c>
    </row>
    <row r="2647" spans="1:30" ht="17.25" x14ac:dyDescent="0.25">
      <c r="A2647" s="74"/>
      <c r="B2647" s="19"/>
      <c r="C2647" s="19"/>
      <c r="D2647" s="50"/>
      <c r="E2647" s="73"/>
      <c r="F2647" s="74"/>
      <c r="G2647" s="9"/>
      <c r="H2647" s="48"/>
      <c r="I2647" s="49">
        <f t="shared" ca="1" si="161"/>
        <v>2022</v>
      </c>
      <c r="J2647" s="22">
        <f t="shared" ca="1" si="160"/>
        <v>1</v>
      </c>
      <c r="K2647" s="19"/>
      <c r="L2647" s="73"/>
      <c r="M2647" s="74"/>
      <c r="N2647" s="19"/>
      <c r="O2647" s="73"/>
      <c r="P2647" s="82">
        <v>1</v>
      </c>
      <c r="Q2647" s="24">
        <v>1</v>
      </c>
      <c r="R2647" s="81">
        <f t="shared" si="162"/>
        <v>1</v>
      </c>
      <c r="S2647" s="87"/>
      <c r="T2647" s="19"/>
      <c r="U2647" s="25"/>
      <c r="V2647" s="25"/>
      <c r="W2647" s="81"/>
      <c r="X2647" s="91" t="e">
        <f ca="1">+VLOOKUP(#REF!,REFERENCIAS!$C:$D,2,0)*VLOOKUP(#REF!,PONDERADORES!A:P,IF(AND(INFORMACION!$T2647='REFERENCIAS RIESGO'!$C$36,INFORMACION!$F2647=REFERENCIAS!$C$24),16,IF(INFORMACION!$T2647='REFERENCIAS RIESGO'!$C$36,13,IF(INFORMACION!$F2647=REFERENCIAS!$C$24,10,7))),0)+VLOOKUP(K2647,REFERENCIAS!$C:$D,2,0)*VLOOKUP($K$2,PONDERADORES!A:P,IF(AND(INFORMACION!$T2647='REFERENCIAS RIESGO'!$C$36,INFORMACION!$F2647=REFERENCIAS!$C$24),16,IF(INFORMACION!$T2647='REFERENCIAS RIESGO'!$C$36,13,IF(INFORMACION!$F2647=REFERENCIAS!$C$24,10,7))),0)+VLOOKUP(L2647,REFERENCIAS!$C:$D,2,0)*VLOOKUP($L$2,PONDERADORES!A:P,IF(AND(INFORMACION!$T2647='REFERENCIAS RIESGO'!$C$36,INFORMACION!$F2647=REFERENCIAS!$C$24),16,IF(INFORMACION!$T2647='REFERENCIAS RIESGO'!$C$36,13,IF(INFORMACION!$F2647=REFERENCIAS!$C$24,10,7))),0)+VLOOKUP(F2647,REFERENCIAS!$C:$D,2,0)*VLOOKUP($F$2,PONDERADORES!A:P,IF(AND(INFORMACION!$T2647='REFERENCIAS RIESGO'!$C$36,INFORMACION!$F2647=REFERENCIAS!$C$24),16,IF(INFORMACION!$T2647='REFERENCIAS RIESGO'!$C$36,13,IF(INFORMACION!$F2647=REFERENCIAS!$C$24,10,7))),0)+VLOOKUP(T2647,REFERENCIAS!$C:$D,2,0)*VLOOKUP($T$2,PONDERADORES!A:P,IF(AND(INFORMACION!$T2647='REFERENCIAS RIESGO'!$C$36,INFORMACION!$F2647=REFERENCIAS!$C$24),16,IF(INFORMACION!$T2647='REFERENCIAS RIESGO'!$C$36,13,IF(INFORMACION!$F2647=REFERENCIAS!$C$24,10,7))),0)+VLOOKUP(IF(J2647&lt;=0.2,0.2,IF(AND(J2647&gt;0.2,J2647&lt;=0.4),0.4,IF(AND(J2647&gt;0.4,J2647&lt;=0.6),0.6,IF(AND(J2647&gt;0.6,J2647&lt;=0.8),0.8,IF(AND(J2647&gt;0.8,J2647&lt;=1),1))))),REFERENCIAS!$C:$D,2,0)*VLOOKUP($J$2,PONDERADORES!A:P,IF(AND(INFORMACION!$T2647='REFERENCIAS RIESGO'!$C$36,INFORMACION!$F2647=REFERENCIAS!$C$24),16,IF(INFORMACION!$T2647='REFERENCIAS RIESGO'!$C$36,13,IF(INFORMACION!$F2647=REFERENCIAS!$C$24,10,7))),0)</f>
        <v>#REF!</v>
      </c>
      <c r="Y2647" s="68">
        <f>+VLOOKUP(M2647,REFERENCIAS!$C:$D,2,0)*VLOOKUP($M$2,PONDERADORES!$A$7:$G$9,7,0)+VLOOKUP(N2647,REFERENCIAS!$C:$D,2,0)*VLOOKUP($N$2,PONDERADORES!$A$7:$G$9,7,0)+VLOOKUP(O2647,REFERENCIAS!$C:$D,2,0)*VLOOKUP($O$2,PONDERADORES!$A$7:$G$9,7,0)</f>
        <v>0.2</v>
      </c>
      <c r="Z2647" s="2">
        <f>+VLOOKUP(IF(R2647&lt;0.1,0,IF(AND(R2647&gt;=0.1,R2647&lt;0.2),0.1,IF(AND(R2647&gt;=0.2,R2647&lt;0.3),0.2,IF(R2647&gt;0.3,0.3,)))),REFERENCIAS!$C:$D,2,0)*VLOOKUP($R$2,PONDERADORES!$A$11:$G$11,7,0)</f>
        <v>15</v>
      </c>
      <c r="AA2647" s="92"/>
      <c r="AB2647" s="95" t="e">
        <f t="shared" ca="1" si="163"/>
        <v>#REF!</v>
      </c>
      <c r="AC2647" s="23" t="e">
        <f ca="1">IF(AB2647&gt;REFERENCIAS!$C$62,REFERENCIAS!$B$62,IF(AND(AB2647&gt;=REFERENCIAS!$C$63,AB2647&lt;REFERENCIAS!$D$63),REFERENCIAS!$B$63,IF(AND(AB2647&gt;REFERENCIAS!$C$64,AB2647&lt;=REFERENCIAS!$D$64),REFERENCIAS!$B$64,IF(AND(AB2647&gt;=REFERENCIAS!$C$65,AB2647&lt;REFERENCIAS!$D$65),REFERENCIAS!$B$65, "Revisar"))))</f>
        <v>#REF!</v>
      </c>
      <c r="AD2647" s="94" t="e">
        <f ca="1">VLOOKUP(AC2647,REFERENCIAS!$B$62:$G$65,4,FALSE)</f>
        <v>#REF!</v>
      </c>
    </row>
    <row r="2648" spans="1:30" ht="17.25" x14ac:dyDescent="0.25">
      <c r="A2648" s="74"/>
      <c r="B2648" s="19"/>
      <c r="C2648" s="19"/>
      <c r="D2648" s="50"/>
      <c r="E2648" s="73"/>
      <c r="F2648" s="74"/>
      <c r="G2648" s="9"/>
      <c r="H2648" s="48"/>
      <c r="I2648" s="49">
        <f t="shared" ca="1" si="161"/>
        <v>2022</v>
      </c>
      <c r="J2648" s="22">
        <f t="shared" ca="1" si="160"/>
        <v>1</v>
      </c>
      <c r="K2648" s="19"/>
      <c r="L2648" s="73"/>
      <c r="M2648" s="74"/>
      <c r="N2648" s="19"/>
      <c r="O2648" s="73"/>
      <c r="P2648" s="82">
        <v>1</v>
      </c>
      <c r="Q2648" s="24">
        <v>1</v>
      </c>
      <c r="R2648" s="81">
        <f t="shared" si="162"/>
        <v>1</v>
      </c>
      <c r="S2648" s="87"/>
      <c r="T2648" s="19"/>
      <c r="U2648" s="25"/>
      <c r="V2648" s="25"/>
      <c r="W2648" s="81"/>
      <c r="X2648" s="91" t="e">
        <f ca="1">+VLOOKUP(#REF!,REFERENCIAS!$C:$D,2,0)*VLOOKUP(#REF!,PONDERADORES!A:P,IF(AND(INFORMACION!$T2648='REFERENCIAS RIESGO'!$C$36,INFORMACION!$F2648=REFERENCIAS!$C$24),16,IF(INFORMACION!$T2648='REFERENCIAS RIESGO'!$C$36,13,IF(INFORMACION!$F2648=REFERENCIAS!$C$24,10,7))),0)+VLOOKUP(K2648,REFERENCIAS!$C:$D,2,0)*VLOOKUP($K$2,PONDERADORES!A:P,IF(AND(INFORMACION!$T2648='REFERENCIAS RIESGO'!$C$36,INFORMACION!$F2648=REFERENCIAS!$C$24),16,IF(INFORMACION!$T2648='REFERENCIAS RIESGO'!$C$36,13,IF(INFORMACION!$F2648=REFERENCIAS!$C$24,10,7))),0)+VLOOKUP(L2648,REFERENCIAS!$C:$D,2,0)*VLOOKUP($L$2,PONDERADORES!A:P,IF(AND(INFORMACION!$T2648='REFERENCIAS RIESGO'!$C$36,INFORMACION!$F2648=REFERENCIAS!$C$24),16,IF(INFORMACION!$T2648='REFERENCIAS RIESGO'!$C$36,13,IF(INFORMACION!$F2648=REFERENCIAS!$C$24,10,7))),0)+VLOOKUP(F2648,REFERENCIAS!$C:$D,2,0)*VLOOKUP($F$2,PONDERADORES!A:P,IF(AND(INFORMACION!$T2648='REFERENCIAS RIESGO'!$C$36,INFORMACION!$F2648=REFERENCIAS!$C$24),16,IF(INFORMACION!$T2648='REFERENCIAS RIESGO'!$C$36,13,IF(INFORMACION!$F2648=REFERENCIAS!$C$24,10,7))),0)+VLOOKUP(T2648,REFERENCIAS!$C:$D,2,0)*VLOOKUP($T$2,PONDERADORES!A:P,IF(AND(INFORMACION!$T2648='REFERENCIAS RIESGO'!$C$36,INFORMACION!$F2648=REFERENCIAS!$C$24),16,IF(INFORMACION!$T2648='REFERENCIAS RIESGO'!$C$36,13,IF(INFORMACION!$F2648=REFERENCIAS!$C$24,10,7))),0)+VLOOKUP(IF(J2648&lt;=0.2,0.2,IF(AND(J2648&gt;0.2,J2648&lt;=0.4),0.4,IF(AND(J2648&gt;0.4,J2648&lt;=0.6),0.6,IF(AND(J2648&gt;0.6,J2648&lt;=0.8),0.8,IF(AND(J2648&gt;0.8,J2648&lt;=1),1))))),REFERENCIAS!$C:$D,2,0)*VLOOKUP($J$2,PONDERADORES!A:P,IF(AND(INFORMACION!$T2648='REFERENCIAS RIESGO'!$C$36,INFORMACION!$F2648=REFERENCIAS!$C$24),16,IF(INFORMACION!$T2648='REFERENCIAS RIESGO'!$C$36,13,IF(INFORMACION!$F2648=REFERENCIAS!$C$24,10,7))),0)</f>
        <v>#REF!</v>
      </c>
      <c r="Y2648" s="68">
        <f>+VLOOKUP(M2648,REFERENCIAS!$C:$D,2,0)*VLOOKUP($M$2,PONDERADORES!$A$7:$G$9,7,0)+VLOOKUP(N2648,REFERENCIAS!$C:$D,2,0)*VLOOKUP($N$2,PONDERADORES!$A$7:$G$9,7,0)+VLOOKUP(O2648,REFERENCIAS!$C:$D,2,0)*VLOOKUP($O$2,PONDERADORES!$A$7:$G$9,7,0)</f>
        <v>0.2</v>
      </c>
      <c r="Z2648" s="2">
        <f>+VLOOKUP(IF(R2648&lt;0.1,0,IF(AND(R2648&gt;=0.1,R2648&lt;0.2),0.1,IF(AND(R2648&gt;=0.2,R2648&lt;0.3),0.2,IF(R2648&gt;0.3,0.3,)))),REFERENCIAS!$C:$D,2,0)*VLOOKUP($R$2,PONDERADORES!$A$11:$G$11,7,0)</f>
        <v>15</v>
      </c>
      <c r="AA2648" s="92"/>
      <c r="AB2648" s="95" t="e">
        <f t="shared" ca="1" si="163"/>
        <v>#REF!</v>
      </c>
      <c r="AC2648" s="23" t="e">
        <f ca="1">IF(AB2648&gt;REFERENCIAS!$C$62,REFERENCIAS!$B$62,IF(AND(AB2648&gt;=REFERENCIAS!$C$63,AB2648&lt;REFERENCIAS!$D$63),REFERENCIAS!$B$63,IF(AND(AB2648&gt;REFERENCIAS!$C$64,AB2648&lt;=REFERENCIAS!$D$64),REFERENCIAS!$B$64,IF(AND(AB2648&gt;=REFERENCIAS!$C$65,AB2648&lt;REFERENCIAS!$D$65),REFERENCIAS!$B$65, "Revisar"))))</f>
        <v>#REF!</v>
      </c>
      <c r="AD2648" s="94" t="e">
        <f ca="1">VLOOKUP(AC2648,REFERENCIAS!$B$62:$G$65,4,FALSE)</f>
        <v>#REF!</v>
      </c>
    </row>
    <row r="2649" spans="1:30" ht="17.25" x14ac:dyDescent="0.25">
      <c r="A2649" s="74"/>
      <c r="B2649" s="19"/>
      <c r="C2649" s="19"/>
      <c r="D2649" s="50"/>
      <c r="E2649" s="73"/>
      <c r="F2649" s="74"/>
      <c r="G2649" s="9"/>
      <c r="H2649" s="48"/>
      <c r="I2649" s="49">
        <f t="shared" ca="1" si="161"/>
        <v>2022</v>
      </c>
      <c r="J2649" s="22">
        <f t="shared" ca="1" si="160"/>
        <v>1</v>
      </c>
      <c r="K2649" s="19"/>
      <c r="L2649" s="73"/>
      <c r="M2649" s="74"/>
      <c r="N2649" s="19"/>
      <c r="O2649" s="73"/>
      <c r="P2649" s="82">
        <v>1</v>
      </c>
      <c r="Q2649" s="24">
        <v>1</v>
      </c>
      <c r="R2649" s="81">
        <f t="shared" si="162"/>
        <v>1</v>
      </c>
      <c r="S2649" s="87"/>
      <c r="T2649" s="19"/>
      <c r="U2649" s="25"/>
      <c r="V2649" s="25"/>
      <c r="W2649" s="81"/>
      <c r="X2649" s="91" t="e">
        <f ca="1">+VLOOKUP(#REF!,REFERENCIAS!$C:$D,2,0)*VLOOKUP(#REF!,PONDERADORES!A:P,IF(AND(INFORMACION!$T2649='REFERENCIAS RIESGO'!$C$36,INFORMACION!$F2649=REFERENCIAS!$C$24),16,IF(INFORMACION!$T2649='REFERENCIAS RIESGO'!$C$36,13,IF(INFORMACION!$F2649=REFERENCIAS!$C$24,10,7))),0)+VLOOKUP(K2649,REFERENCIAS!$C:$D,2,0)*VLOOKUP($K$2,PONDERADORES!A:P,IF(AND(INFORMACION!$T2649='REFERENCIAS RIESGO'!$C$36,INFORMACION!$F2649=REFERENCIAS!$C$24),16,IF(INFORMACION!$T2649='REFERENCIAS RIESGO'!$C$36,13,IF(INFORMACION!$F2649=REFERENCIAS!$C$24,10,7))),0)+VLOOKUP(L2649,REFERENCIAS!$C:$D,2,0)*VLOOKUP($L$2,PONDERADORES!A:P,IF(AND(INFORMACION!$T2649='REFERENCIAS RIESGO'!$C$36,INFORMACION!$F2649=REFERENCIAS!$C$24),16,IF(INFORMACION!$T2649='REFERENCIAS RIESGO'!$C$36,13,IF(INFORMACION!$F2649=REFERENCIAS!$C$24,10,7))),0)+VLOOKUP(F2649,REFERENCIAS!$C:$D,2,0)*VLOOKUP($F$2,PONDERADORES!A:P,IF(AND(INFORMACION!$T2649='REFERENCIAS RIESGO'!$C$36,INFORMACION!$F2649=REFERENCIAS!$C$24),16,IF(INFORMACION!$T2649='REFERENCIAS RIESGO'!$C$36,13,IF(INFORMACION!$F2649=REFERENCIAS!$C$24,10,7))),0)+VLOOKUP(T2649,REFERENCIAS!$C:$D,2,0)*VLOOKUP($T$2,PONDERADORES!A:P,IF(AND(INFORMACION!$T2649='REFERENCIAS RIESGO'!$C$36,INFORMACION!$F2649=REFERENCIAS!$C$24),16,IF(INFORMACION!$T2649='REFERENCIAS RIESGO'!$C$36,13,IF(INFORMACION!$F2649=REFERENCIAS!$C$24,10,7))),0)+VLOOKUP(IF(J2649&lt;=0.2,0.2,IF(AND(J2649&gt;0.2,J2649&lt;=0.4),0.4,IF(AND(J2649&gt;0.4,J2649&lt;=0.6),0.6,IF(AND(J2649&gt;0.6,J2649&lt;=0.8),0.8,IF(AND(J2649&gt;0.8,J2649&lt;=1),1))))),REFERENCIAS!$C:$D,2,0)*VLOOKUP($J$2,PONDERADORES!A:P,IF(AND(INFORMACION!$T2649='REFERENCIAS RIESGO'!$C$36,INFORMACION!$F2649=REFERENCIAS!$C$24),16,IF(INFORMACION!$T2649='REFERENCIAS RIESGO'!$C$36,13,IF(INFORMACION!$F2649=REFERENCIAS!$C$24,10,7))),0)</f>
        <v>#REF!</v>
      </c>
      <c r="Y2649" s="68">
        <f>+VLOOKUP(M2649,REFERENCIAS!$C:$D,2,0)*VLOOKUP($M$2,PONDERADORES!$A$7:$G$9,7,0)+VLOOKUP(N2649,REFERENCIAS!$C:$D,2,0)*VLOOKUP($N$2,PONDERADORES!$A$7:$G$9,7,0)+VLOOKUP(O2649,REFERENCIAS!$C:$D,2,0)*VLOOKUP($O$2,PONDERADORES!$A$7:$G$9,7,0)</f>
        <v>0.2</v>
      </c>
      <c r="Z2649" s="2">
        <f>+VLOOKUP(IF(R2649&lt;0.1,0,IF(AND(R2649&gt;=0.1,R2649&lt;0.2),0.1,IF(AND(R2649&gt;=0.2,R2649&lt;0.3),0.2,IF(R2649&gt;0.3,0.3,)))),REFERENCIAS!$C:$D,2,0)*VLOOKUP($R$2,PONDERADORES!$A$11:$G$11,7,0)</f>
        <v>15</v>
      </c>
      <c r="AA2649" s="92"/>
      <c r="AB2649" s="95" t="e">
        <f t="shared" ca="1" si="163"/>
        <v>#REF!</v>
      </c>
      <c r="AC2649" s="23" t="e">
        <f ca="1">IF(AB2649&gt;REFERENCIAS!$C$62,REFERENCIAS!$B$62,IF(AND(AB2649&gt;=REFERENCIAS!$C$63,AB2649&lt;REFERENCIAS!$D$63),REFERENCIAS!$B$63,IF(AND(AB2649&gt;REFERENCIAS!$C$64,AB2649&lt;=REFERENCIAS!$D$64),REFERENCIAS!$B$64,IF(AND(AB2649&gt;=REFERENCIAS!$C$65,AB2649&lt;REFERENCIAS!$D$65),REFERENCIAS!$B$65, "Revisar"))))</f>
        <v>#REF!</v>
      </c>
      <c r="AD2649" s="94" t="e">
        <f ca="1">VLOOKUP(AC2649,REFERENCIAS!$B$62:$G$65,4,FALSE)</f>
        <v>#REF!</v>
      </c>
    </row>
    <row r="2650" spans="1:30" ht="17.25" x14ac:dyDescent="0.25">
      <c r="A2650" s="74"/>
      <c r="B2650" s="19"/>
      <c r="C2650" s="19"/>
      <c r="D2650" s="50"/>
      <c r="E2650" s="73"/>
      <c r="F2650" s="74"/>
      <c r="G2650" s="9"/>
      <c r="H2650" s="48"/>
      <c r="I2650" s="49">
        <f t="shared" ca="1" si="161"/>
        <v>2022</v>
      </c>
      <c r="J2650" s="22">
        <f t="shared" ca="1" si="160"/>
        <v>1</v>
      </c>
      <c r="K2650" s="19"/>
      <c r="L2650" s="73"/>
      <c r="M2650" s="74"/>
      <c r="N2650" s="19"/>
      <c r="O2650" s="73"/>
      <c r="P2650" s="82">
        <v>1</v>
      </c>
      <c r="Q2650" s="24">
        <v>1</v>
      </c>
      <c r="R2650" s="81">
        <f t="shared" si="162"/>
        <v>1</v>
      </c>
      <c r="S2650" s="87"/>
      <c r="T2650" s="19"/>
      <c r="U2650" s="25"/>
      <c r="V2650" s="25"/>
      <c r="W2650" s="81"/>
      <c r="X2650" s="91" t="e">
        <f ca="1">+VLOOKUP(#REF!,REFERENCIAS!$C:$D,2,0)*VLOOKUP(#REF!,PONDERADORES!A:P,IF(AND(INFORMACION!$T2650='REFERENCIAS RIESGO'!$C$36,INFORMACION!$F2650=REFERENCIAS!$C$24),16,IF(INFORMACION!$T2650='REFERENCIAS RIESGO'!$C$36,13,IF(INFORMACION!$F2650=REFERENCIAS!$C$24,10,7))),0)+VLOOKUP(K2650,REFERENCIAS!$C:$D,2,0)*VLOOKUP($K$2,PONDERADORES!A:P,IF(AND(INFORMACION!$T2650='REFERENCIAS RIESGO'!$C$36,INFORMACION!$F2650=REFERENCIAS!$C$24),16,IF(INFORMACION!$T2650='REFERENCIAS RIESGO'!$C$36,13,IF(INFORMACION!$F2650=REFERENCIAS!$C$24,10,7))),0)+VLOOKUP(L2650,REFERENCIAS!$C:$D,2,0)*VLOOKUP($L$2,PONDERADORES!A:P,IF(AND(INFORMACION!$T2650='REFERENCIAS RIESGO'!$C$36,INFORMACION!$F2650=REFERENCIAS!$C$24),16,IF(INFORMACION!$T2650='REFERENCIAS RIESGO'!$C$36,13,IF(INFORMACION!$F2650=REFERENCIAS!$C$24,10,7))),0)+VLOOKUP(F2650,REFERENCIAS!$C:$D,2,0)*VLOOKUP($F$2,PONDERADORES!A:P,IF(AND(INFORMACION!$T2650='REFERENCIAS RIESGO'!$C$36,INFORMACION!$F2650=REFERENCIAS!$C$24),16,IF(INFORMACION!$T2650='REFERENCIAS RIESGO'!$C$36,13,IF(INFORMACION!$F2650=REFERENCIAS!$C$24,10,7))),0)+VLOOKUP(T2650,REFERENCIAS!$C:$D,2,0)*VLOOKUP($T$2,PONDERADORES!A:P,IF(AND(INFORMACION!$T2650='REFERENCIAS RIESGO'!$C$36,INFORMACION!$F2650=REFERENCIAS!$C$24),16,IF(INFORMACION!$T2650='REFERENCIAS RIESGO'!$C$36,13,IF(INFORMACION!$F2650=REFERENCIAS!$C$24,10,7))),0)+VLOOKUP(IF(J2650&lt;=0.2,0.2,IF(AND(J2650&gt;0.2,J2650&lt;=0.4),0.4,IF(AND(J2650&gt;0.4,J2650&lt;=0.6),0.6,IF(AND(J2650&gt;0.6,J2650&lt;=0.8),0.8,IF(AND(J2650&gt;0.8,J2650&lt;=1),1))))),REFERENCIAS!$C:$D,2,0)*VLOOKUP($J$2,PONDERADORES!A:P,IF(AND(INFORMACION!$T2650='REFERENCIAS RIESGO'!$C$36,INFORMACION!$F2650=REFERENCIAS!$C$24),16,IF(INFORMACION!$T2650='REFERENCIAS RIESGO'!$C$36,13,IF(INFORMACION!$F2650=REFERENCIAS!$C$24,10,7))),0)</f>
        <v>#REF!</v>
      </c>
      <c r="Y2650" s="68">
        <f>+VLOOKUP(M2650,REFERENCIAS!$C:$D,2,0)*VLOOKUP($M$2,PONDERADORES!$A$7:$G$9,7,0)+VLOOKUP(N2650,REFERENCIAS!$C:$D,2,0)*VLOOKUP($N$2,PONDERADORES!$A$7:$G$9,7,0)+VLOOKUP(O2650,REFERENCIAS!$C:$D,2,0)*VLOOKUP($O$2,PONDERADORES!$A$7:$G$9,7,0)</f>
        <v>0.2</v>
      </c>
      <c r="Z2650" s="2">
        <f>+VLOOKUP(IF(R2650&lt;0.1,0,IF(AND(R2650&gt;=0.1,R2650&lt;0.2),0.1,IF(AND(R2650&gt;=0.2,R2650&lt;0.3),0.2,IF(R2650&gt;0.3,0.3,)))),REFERENCIAS!$C:$D,2,0)*VLOOKUP($R$2,PONDERADORES!$A$11:$G$11,7,0)</f>
        <v>15</v>
      </c>
      <c r="AA2650" s="92"/>
      <c r="AB2650" s="95" t="e">
        <f t="shared" ca="1" si="163"/>
        <v>#REF!</v>
      </c>
      <c r="AC2650" s="23" t="e">
        <f ca="1">IF(AB2650&gt;REFERENCIAS!$C$62,REFERENCIAS!$B$62,IF(AND(AB2650&gt;=REFERENCIAS!$C$63,AB2650&lt;REFERENCIAS!$D$63),REFERENCIAS!$B$63,IF(AND(AB2650&gt;REFERENCIAS!$C$64,AB2650&lt;=REFERENCIAS!$D$64),REFERENCIAS!$B$64,IF(AND(AB2650&gt;=REFERENCIAS!$C$65,AB2650&lt;REFERENCIAS!$D$65),REFERENCIAS!$B$65, "Revisar"))))</f>
        <v>#REF!</v>
      </c>
      <c r="AD2650" s="94" t="e">
        <f ca="1">VLOOKUP(AC2650,REFERENCIAS!$B$62:$G$65,4,FALSE)</f>
        <v>#REF!</v>
      </c>
    </row>
    <row r="2651" spans="1:30" ht="17.25" x14ac:dyDescent="0.25">
      <c r="A2651" s="74"/>
      <c r="B2651" s="19"/>
      <c r="C2651" s="19"/>
      <c r="D2651" s="50"/>
      <c r="E2651" s="73"/>
      <c r="F2651" s="74"/>
      <c r="G2651" s="9"/>
      <c r="H2651" s="48"/>
      <c r="I2651" s="49">
        <f t="shared" ca="1" si="161"/>
        <v>2022</v>
      </c>
      <c r="J2651" s="22">
        <f t="shared" ca="1" si="160"/>
        <v>1</v>
      </c>
      <c r="K2651" s="19"/>
      <c r="L2651" s="73"/>
      <c r="M2651" s="74"/>
      <c r="N2651" s="19"/>
      <c r="O2651" s="73"/>
      <c r="P2651" s="82">
        <v>1</v>
      </c>
      <c r="Q2651" s="24">
        <v>1</v>
      </c>
      <c r="R2651" s="81">
        <f t="shared" si="162"/>
        <v>1</v>
      </c>
      <c r="S2651" s="87"/>
      <c r="T2651" s="19"/>
      <c r="U2651" s="25"/>
      <c r="V2651" s="25"/>
      <c r="W2651" s="81"/>
      <c r="X2651" s="91" t="e">
        <f ca="1">+VLOOKUP(#REF!,REFERENCIAS!$C:$D,2,0)*VLOOKUP(#REF!,PONDERADORES!A:P,IF(AND(INFORMACION!$T2651='REFERENCIAS RIESGO'!$C$36,INFORMACION!$F2651=REFERENCIAS!$C$24),16,IF(INFORMACION!$T2651='REFERENCIAS RIESGO'!$C$36,13,IF(INFORMACION!$F2651=REFERENCIAS!$C$24,10,7))),0)+VLOOKUP(K2651,REFERENCIAS!$C:$D,2,0)*VLOOKUP($K$2,PONDERADORES!A:P,IF(AND(INFORMACION!$T2651='REFERENCIAS RIESGO'!$C$36,INFORMACION!$F2651=REFERENCIAS!$C$24),16,IF(INFORMACION!$T2651='REFERENCIAS RIESGO'!$C$36,13,IF(INFORMACION!$F2651=REFERENCIAS!$C$24,10,7))),0)+VLOOKUP(L2651,REFERENCIAS!$C:$D,2,0)*VLOOKUP($L$2,PONDERADORES!A:P,IF(AND(INFORMACION!$T2651='REFERENCIAS RIESGO'!$C$36,INFORMACION!$F2651=REFERENCIAS!$C$24),16,IF(INFORMACION!$T2651='REFERENCIAS RIESGO'!$C$36,13,IF(INFORMACION!$F2651=REFERENCIAS!$C$24,10,7))),0)+VLOOKUP(F2651,REFERENCIAS!$C:$D,2,0)*VLOOKUP($F$2,PONDERADORES!A:P,IF(AND(INFORMACION!$T2651='REFERENCIAS RIESGO'!$C$36,INFORMACION!$F2651=REFERENCIAS!$C$24),16,IF(INFORMACION!$T2651='REFERENCIAS RIESGO'!$C$36,13,IF(INFORMACION!$F2651=REFERENCIAS!$C$24,10,7))),0)+VLOOKUP(T2651,REFERENCIAS!$C:$D,2,0)*VLOOKUP($T$2,PONDERADORES!A:P,IF(AND(INFORMACION!$T2651='REFERENCIAS RIESGO'!$C$36,INFORMACION!$F2651=REFERENCIAS!$C$24),16,IF(INFORMACION!$T2651='REFERENCIAS RIESGO'!$C$36,13,IF(INFORMACION!$F2651=REFERENCIAS!$C$24,10,7))),0)+VLOOKUP(IF(J2651&lt;=0.2,0.2,IF(AND(J2651&gt;0.2,J2651&lt;=0.4),0.4,IF(AND(J2651&gt;0.4,J2651&lt;=0.6),0.6,IF(AND(J2651&gt;0.6,J2651&lt;=0.8),0.8,IF(AND(J2651&gt;0.8,J2651&lt;=1),1))))),REFERENCIAS!$C:$D,2,0)*VLOOKUP($J$2,PONDERADORES!A:P,IF(AND(INFORMACION!$T2651='REFERENCIAS RIESGO'!$C$36,INFORMACION!$F2651=REFERENCIAS!$C$24),16,IF(INFORMACION!$T2651='REFERENCIAS RIESGO'!$C$36,13,IF(INFORMACION!$F2651=REFERENCIAS!$C$24,10,7))),0)</f>
        <v>#REF!</v>
      </c>
      <c r="Y2651" s="68">
        <f>+VLOOKUP(M2651,REFERENCIAS!$C:$D,2,0)*VLOOKUP($M$2,PONDERADORES!$A$7:$G$9,7,0)+VLOOKUP(N2651,REFERENCIAS!$C:$D,2,0)*VLOOKUP($N$2,PONDERADORES!$A$7:$G$9,7,0)+VLOOKUP(O2651,REFERENCIAS!$C:$D,2,0)*VLOOKUP($O$2,PONDERADORES!$A$7:$G$9,7,0)</f>
        <v>0.2</v>
      </c>
      <c r="Z2651" s="2">
        <f>+VLOOKUP(IF(R2651&lt;0.1,0,IF(AND(R2651&gt;=0.1,R2651&lt;0.2),0.1,IF(AND(R2651&gt;=0.2,R2651&lt;0.3),0.2,IF(R2651&gt;0.3,0.3,)))),REFERENCIAS!$C:$D,2,0)*VLOOKUP($R$2,PONDERADORES!$A$11:$G$11,7,0)</f>
        <v>15</v>
      </c>
      <c r="AA2651" s="92"/>
      <c r="AB2651" s="95" t="e">
        <f t="shared" ca="1" si="163"/>
        <v>#REF!</v>
      </c>
      <c r="AC2651" s="23" t="e">
        <f ca="1">IF(AB2651&gt;REFERENCIAS!$C$62,REFERENCIAS!$B$62,IF(AND(AB2651&gt;=REFERENCIAS!$C$63,AB2651&lt;REFERENCIAS!$D$63),REFERENCIAS!$B$63,IF(AND(AB2651&gt;REFERENCIAS!$C$64,AB2651&lt;=REFERENCIAS!$D$64),REFERENCIAS!$B$64,IF(AND(AB2651&gt;=REFERENCIAS!$C$65,AB2651&lt;REFERENCIAS!$D$65),REFERENCIAS!$B$65, "Revisar"))))</f>
        <v>#REF!</v>
      </c>
      <c r="AD2651" s="94" t="e">
        <f ca="1">VLOOKUP(AC2651,REFERENCIAS!$B$62:$G$65,4,FALSE)</f>
        <v>#REF!</v>
      </c>
    </row>
    <row r="2652" spans="1:30" ht="17.25" x14ac:dyDescent="0.25">
      <c r="A2652" s="74"/>
      <c r="B2652" s="19"/>
      <c r="C2652" s="19"/>
      <c r="D2652" s="50"/>
      <c r="E2652" s="73"/>
      <c r="F2652" s="74"/>
      <c r="G2652" s="9"/>
      <c r="H2652" s="48"/>
      <c r="I2652" s="49">
        <f t="shared" ca="1" si="161"/>
        <v>2022</v>
      </c>
      <c r="J2652" s="22">
        <f t="shared" ca="1" si="160"/>
        <v>1</v>
      </c>
      <c r="K2652" s="19"/>
      <c r="L2652" s="73"/>
      <c r="M2652" s="74"/>
      <c r="N2652" s="19"/>
      <c r="O2652" s="73"/>
      <c r="P2652" s="82">
        <v>1</v>
      </c>
      <c r="Q2652" s="24">
        <v>1</v>
      </c>
      <c r="R2652" s="81">
        <f t="shared" si="162"/>
        <v>1</v>
      </c>
      <c r="S2652" s="87"/>
      <c r="T2652" s="19"/>
      <c r="U2652" s="25"/>
      <c r="V2652" s="25"/>
      <c r="W2652" s="81"/>
      <c r="X2652" s="91" t="e">
        <f ca="1">+VLOOKUP(#REF!,REFERENCIAS!$C:$D,2,0)*VLOOKUP(#REF!,PONDERADORES!A:P,IF(AND(INFORMACION!$T2652='REFERENCIAS RIESGO'!$C$36,INFORMACION!$F2652=REFERENCIAS!$C$24),16,IF(INFORMACION!$T2652='REFERENCIAS RIESGO'!$C$36,13,IF(INFORMACION!$F2652=REFERENCIAS!$C$24,10,7))),0)+VLOOKUP(K2652,REFERENCIAS!$C:$D,2,0)*VLOOKUP($K$2,PONDERADORES!A:P,IF(AND(INFORMACION!$T2652='REFERENCIAS RIESGO'!$C$36,INFORMACION!$F2652=REFERENCIAS!$C$24),16,IF(INFORMACION!$T2652='REFERENCIAS RIESGO'!$C$36,13,IF(INFORMACION!$F2652=REFERENCIAS!$C$24,10,7))),0)+VLOOKUP(L2652,REFERENCIAS!$C:$D,2,0)*VLOOKUP($L$2,PONDERADORES!A:P,IF(AND(INFORMACION!$T2652='REFERENCIAS RIESGO'!$C$36,INFORMACION!$F2652=REFERENCIAS!$C$24),16,IF(INFORMACION!$T2652='REFERENCIAS RIESGO'!$C$36,13,IF(INFORMACION!$F2652=REFERENCIAS!$C$24,10,7))),0)+VLOOKUP(F2652,REFERENCIAS!$C:$D,2,0)*VLOOKUP($F$2,PONDERADORES!A:P,IF(AND(INFORMACION!$T2652='REFERENCIAS RIESGO'!$C$36,INFORMACION!$F2652=REFERENCIAS!$C$24),16,IF(INFORMACION!$T2652='REFERENCIAS RIESGO'!$C$36,13,IF(INFORMACION!$F2652=REFERENCIAS!$C$24,10,7))),0)+VLOOKUP(T2652,REFERENCIAS!$C:$D,2,0)*VLOOKUP($T$2,PONDERADORES!A:P,IF(AND(INFORMACION!$T2652='REFERENCIAS RIESGO'!$C$36,INFORMACION!$F2652=REFERENCIAS!$C$24),16,IF(INFORMACION!$T2652='REFERENCIAS RIESGO'!$C$36,13,IF(INFORMACION!$F2652=REFERENCIAS!$C$24,10,7))),0)+VLOOKUP(IF(J2652&lt;=0.2,0.2,IF(AND(J2652&gt;0.2,J2652&lt;=0.4),0.4,IF(AND(J2652&gt;0.4,J2652&lt;=0.6),0.6,IF(AND(J2652&gt;0.6,J2652&lt;=0.8),0.8,IF(AND(J2652&gt;0.8,J2652&lt;=1),1))))),REFERENCIAS!$C:$D,2,0)*VLOOKUP($J$2,PONDERADORES!A:P,IF(AND(INFORMACION!$T2652='REFERENCIAS RIESGO'!$C$36,INFORMACION!$F2652=REFERENCIAS!$C$24),16,IF(INFORMACION!$T2652='REFERENCIAS RIESGO'!$C$36,13,IF(INFORMACION!$F2652=REFERENCIAS!$C$24,10,7))),0)</f>
        <v>#REF!</v>
      </c>
      <c r="Y2652" s="68">
        <f>+VLOOKUP(M2652,REFERENCIAS!$C:$D,2,0)*VLOOKUP($M$2,PONDERADORES!$A$7:$G$9,7,0)+VLOOKUP(N2652,REFERENCIAS!$C:$D,2,0)*VLOOKUP($N$2,PONDERADORES!$A$7:$G$9,7,0)+VLOOKUP(O2652,REFERENCIAS!$C:$D,2,0)*VLOOKUP($O$2,PONDERADORES!$A$7:$G$9,7,0)</f>
        <v>0.2</v>
      </c>
      <c r="Z2652" s="2">
        <f>+VLOOKUP(IF(R2652&lt;0.1,0,IF(AND(R2652&gt;=0.1,R2652&lt;0.2),0.1,IF(AND(R2652&gt;=0.2,R2652&lt;0.3),0.2,IF(R2652&gt;0.3,0.3,)))),REFERENCIAS!$C:$D,2,0)*VLOOKUP($R$2,PONDERADORES!$A$11:$G$11,7,0)</f>
        <v>15</v>
      </c>
      <c r="AA2652" s="92"/>
      <c r="AB2652" s="95" t="e">
        <f t="shared" ca="1" si="163"/>
        <v>#REF!</v>
      </c>
      <c r="AC2652" s="23" t="e">
        <f ca="1">IF(AB2652&gt;REFERENCIAS!$C$62,REFERENCIAS!$B$62,IF(AND(AB2652&gt;=REFERENCIAS!$C$63,AB2652&lt;REFERENCIAS!$D$63),REFERENCIAS!$B$63,IF(AND(AB2652&gt;REFERENCIAS!$C$64,AB2652&lt;=REFERENCIAS!$D$64),REFERENCIAS!$B$64,IF(AND(AB2652&gt;=REFERENCIAS!$C$65,AB2652&lt;REFERENCIAS!$D$65),REFERENCIAS!$B$65, "Revisar"))))</f>
        <v>#REF!</v>
      </c>
      <c r="AD2652" s="94" t="e">
        <f ca="1">VLOOKUP(AC2652,REFERENCIAS!$B$62:$G$65,4,FALSE)</f>
        <v>#REF!</v>
      </c>
    </row>
    <row r="2653" spans="1:30" ht="17.25" x14ac:dyDescent="0.25">
      <c r="A2653" s="74"/>
      <c r="B2653" s="19"/>
      <c r="C2653" s="19"/>
      <c r="D2653" s="50"/>
      <c r="E2653" s="73"/>
      <c r="F2653" s="74"/>
      <c r="G2653" s="9"/>
      <c r="H2653" s="48"/>
      <c r="I2653" s="49">
        <f t="shared" ca="1" si="161"/>
        <v>2022</v>
      </c>
      <c r="J2653" s="22">
        <f t="shared" ca="1" si="160"/>
        <v>1</v>
      </c>
      <c r="K2653" s="19"/>
      <c r="L2653" s="73"/>
      <c r="M2653" s="74"/>
      <c r="N2653" s="19"/>
      <c r="O2653" s="73"/>
      <c r="P2653" s="82">
        <v>1</v>
      </c>
      <c r="Q2653" s="24">
        <v>1</v>
      </c>
      <c r="R2653" s="81">
        <f t="shared" si="162"/>
        <v>1</v>
      </c>
      <c r="S2653" s="87"/>
      <c r="T2653" s="19"/>
      <c r="U2653" s="25"/>
      <c r="V2653" s="25"/>
      <c r="W2653" s="81"/>
      <c r="X2653" s="91" t="e">
        <f ca="1">+VLOOKUP(#REF!,REFERENCIAS!$C:$D,2,0)*VLOOKUP(#REF!,PONDERADORES!A:P,IF(AND(INFORMACION!$T2653='REFERENCIAS RIESGO'!$C$36,INFORMACION!$F2653=REFERENCIAS!$C$24),16,IF(INFORMACION!$T2653='REFERENCIAS RIESGO'!$C$36,13,IF(INFORMACION!$F2653=REFERENCIAS!$C$24,10,7))),0)+VLOOKUP(K2653,REFERENCIAS!$C:$D,2,0)*VLOOKUP($K$2,PONDERADORES!A:P,IF(AND(INFORMACION!$T2653='REFERENCIAS RIESGO'!$C$36,INFORMACION!$F2653=REFERENCIAS!$C$24),16,IF(INFORMACION!$T2653='REFERENCIAS RIESGO'!$C$36,13,IF(INFORMACION!$F2653=REFERENCIAS!$C$24,10,7))),0)+VLOOKUP(L2653,REFERENCIAS!$C:$D,2,0)*VLOOKUP($L$2,PONDERADORES!A:P,IF(AND(INFORMACION!$T2653='REFERENCIAS RIESGO'!$C$36,INFORMACION!$F2653=REFERENCIAS!$C$24),16,IF(INFORMACION!$T2653='REFERENCIAS RIESGO'!$C$36,13,IF(INFORMACION!$F2653=REFERENCIAS!$C$24,10,7))),0)+VLOOKUP(F2653,REFERENCIAS!$C:$D,2,0)*VLOOKUP($F$2,PONDERADORES!A:P,IF(AND(INFORMACION!$T2653='REFERENCIAS RIESGO'!$C$36,INFORMACION!$F2653=REFERENCIAS!$C$24),16,IF(INFORMACION!$T2653='REFERENCIAS RIESGO'!$C$36,13,IF(INFORMACION!$F2653=REFERENCIAS!$C$24,10,7))),0)+VLOOKUP(T2653,REFERENCIAS!$C:$D,2,0)*VLOOKUP($T$2,PONDERADORES!A:P,IF(AND(INFORMACION!$T2653='REFERENCIAS RIESGO'!$C$36,INFORMACION!$F2653=REFERENCIAS!$C$24),16,IF(INFORMACION!$T2653='REFERENCIAS RIESGO'!$C$36,13,IF(INFORMACION!$F2653=REFERENCIAS!$C$24,10,7))),0)+VLOOKUP(IF(J2653&lt;=0.2,0.2,IF(AND(J2653&gt;0.2,J2653&lt;=0.4),0.4,IF(AND(J2653&gt;0.4,J2653&lt;=0.6),0.6,IF(AND(J2653&gt;0.6,J2653&lt;=0.8),0.8,IF(AND(J2653&gt;0.8,J2653&lt;=1),1))))),REFERENCIAS!$C:$D,2,0)*VLOOKUP($J$2,PONDERADORES!A:P,IF(AND(INFORMACION!$T2653='REFERENCIAS RIESGO'!$C$36,INFORMACION!$F2653=REFERENCIAS!$C$24),16,IF(INFORMACION!$T2653='REFERENCIAS RIESGO'!$C$36,13,IF(INFORMACION!$F2653=REFERENCIAS!$C$24,10,7))),0)</f>
        <v>#REF!</v>
      </c>
      <c r="Y2653" s="68">
        <f>+VLOOKUP(M2653,REFERENCIAS!$C:$D,2,0)*VLOOKUP($M$2,PONDERADORES!$A$7:$G$9,7,0)+VLOOKUP(N2653,REFERENCIAS!$C:$D,2,0)*VLOOKUP($N$2,PONDERADORES!$A$7:$G$9,7,0)+VLOOKUP(O2653,REFERENCIAS!$C:$D,2,0)*VLOOKUP($O$2,PONDERADORES!$A$7:$G$9,7,0)</f>
        <v>0.2</v>
      </c>
      <c r="Z2653" s="2">
        <f>+VLOOKUP(IF(R2653&lt;0.1,0,IF(AND(R2653&gt;=0.1,R2653&lt;0.2),0.1,IF(AND(R2653&gt;=0.2,R2653&lt;0.3),0.2,IF(R2653&gt;0.3,0.3,)))),REFERENCIAS!$C:$D,2,0)*VLOOKUP($R$2,PONDERADORES!$A$11:$G$11,7,0)</f>
        <v>15</v>
      </c>
      <c r="AA2653" s="92"/>
      <c r="AB2653" s="95" t="e">
        <f t="shared" ca="1" si="163"/>
        <v>#REF!</v>
      </c>
      <c r="AC2653" s="23" t="e">
        <f ca="1">IF(AB2653&gt;REFERENCIAS!$C$62,REFERENCIAS!$B$62,IF(AND(AB2653&gt;=REFERENCIAS!$C$63,AB2653&lt;REFERENCIAS!$D$63),REFERENCIAS!$B$63,IF(AND(AB2653&gt;REFERENCIAS!$C$64,AB2653&lt;=REFERENCIAS!$D$64),REFERENCIAS!$B$64,IF(AND(AB2653&gt;=REFERENCIAS!$C$65,AB2653&lt;REFERENCIAS!$D$65),REFERENCIAS!$B$65, "Revisar"))))</f>
        <v>#REF!</v>
      </c>
      <c r="AD2653" s="94" t="e">
        <f ca="1">VLOOKUP(AC2653,REFERENCIAS!$B$62:$G$65,4,FALSE)</f>
        <v>#REF!</v>
      </c>
    </row>
    <row r="2654" spans="1:30" ht="17.25" x14ac:dyDescent="0.25">
      <c r="A2654" s="74"/>
      <c r="B2654" s="19"/>
      <c r="C2654" s="19"/>
      <c r="D2654" s="50"/>
      <c r="E2654" s="73"/>
      <c r="F2654" s="74"/>
      <c r="G2654" s="9"/>
      <c r="H2654" s="48"/>
      <c r="I2654" s="49">
        <f t="shared" ca="1" si="161"/>
        <v>2022</v>
      </c>
      <c r="J2654" s="22">
        <f t="shared" ca="1" si="160"/>
        <v>1</v>
      </c>
      <c r="K2654" s="19"/>
      <c r="L2654" s="73"/>
      <c r="M2654" s="74"/>
      <c r="N2654" s="19"/>
      <c r="O2654" s="73"/>
      <c r="P2654" s="82">
        <v>1</v>
      </c>
      <c r="Q2654" s="24">
        <v>1</v>
      </c>
      <c r="R2654" s="81">
        <f t="shared" si="162"/>
        <v>1</v>
      </c>
      <c r="S2654" s="87"/>
      <c r="T2654" s="19"/>
      <c r="U2654" s="25"/>
      <c r="V2654" s="25"/>
      <c r="W2654" s="81"/>
      <c r="X2654" s="91" t="e">
        <f ca="1">+VLOOKUP(#REF!,REFERENCIAS!$C:$D,2,0)*VLOOKUP(#REF!,PONDERADORES!A:P,IF(AND(INFORMACION!$T2654='REFERENCIAS RIESGO'!$C$36,INFORMACION!$F2654=REFERENCIAS!$C$24),16,IF(INFORMACION!$T2654='REFERENCIAS RIESGO'!$C$36,13,IF(INFORMACION!$F2654=REFERENCIAS!$C$24,10,7))),0)+VLOOKUP(K2654,REFERENCIAS!$C:$D,2,0)*VLOOKUP($K$2,PONDERADORES!A:P,IF(AND(INFORMACION!$T2654='REFERENCIAS RIESGO'!$C$36,INFORMACION!$F2654=REFERENCIAS!$C$24),16,IF(INFORMACION!$T2654='REFERENCIAS RIESGO'!$C$36,13,IF(INFORMACION!$F2654=REFERENCIAS!$C$24,10,7))),0)+VLOOKUP(L2654,REFERENCIAS!$C:$D,2,0)*VLOOKUP($L$2,PONDERADORES!A:P,IF(AND(INFORMACION!$T2654='REFERENCIAS RIESGO'!$C$36,INFORMACION!$F2654=REFERENCIAS!$C$24),16,IF(INFORMACION!$T2654='REFERENCIAS RIESGO'!$C$36,13,IF(INFORMACION!$F2654=REFERENCIAS!$C$24,10,7))),0)+VLOOKUP(F2654,REFERENCIAS!$C:$D,2,0)*VLOOKUP($F$2,PONDERADORES!A:P,IF(AND(INFORMACION!$T2654='REFERENCIAS RIESGO'!$C$36,INFORMACION!$F2654=REFERENCIAS!$C$24),16,IF(INFORMACION!$T2654='REFERENCIAS RIESGO'!$C$36,13,IF(INFORMACION!$F2654=REFERENCIAS!$C$24,10,7))),0)+VLOOKUP(T2654,REFERENCIAS!$C:$D,2,0)*VLOOKUP($T$2,PONDERADORES!A:P,IF(AND(INFORMACION!$T2654='REFERENCIAS RIESGO'!$C$36,INFORMACION!$F2654=REFERENCIAS!$C$24),16,IF(INFORMACION!$T2654='REFERENCIAS RIESGO'!$C$36,13,IF(INFORMACION!$F2654=REFERENCIAS!$C$24,10,7))),0)+VLOOKUP(IF(J2654&lt;=0.2,0.2,IF(AND(J2654&gt;0.2,J2654&lt;=0.4),0.4,IF(AND(J2654&gt;0.4,J2654&lt;=0.6),0.6,IF(AND(J2654&gt;0.6,J2654&lt;=0.8),0.8,IF(AND(J2654&gt;0.8,J2654&lt;=1),1))))),REFERENCIAS!$C:$D,2,0)*VLOOKUP($J$2,PONDERADORES!A:P,IF(AND(INFORMACION!$T2654='REFERENCIAS RIESGO'!$C$36,INFORMACION!$F2654=REFERENCIAS!$C$24),16,IF(INFORMACION!$T2654='REFERENCIAS RIESGO'!$C$36,13,IF(INFORMACION!$F2654=REFERENCIAS!$C$24,10,7))),0)</f>
        <v>#REF!</v>
      </c>
      <c r="Y2654" s="68">
        <f>+VLOOKUP(M2654,REFERENCIAS!$C:$D,2,0)*VLOOKUP($M$2,PONDERADORES!$A$7:$G$9,7,0)+VLOOKUP(N2654,REFERENCIAS!$C:$D,2,0)*VLOOKUP($N$2,PONDERADORES!$A$7:$G$9,7,0)+VLOOKUP(O2654,REFERENCIAS!$C:$D,2,0)*VLOOKUP($O$2,PONDERADORES!$A$7:$G$9,7,0)</f>
        <v>0.2</v>
      </c>
      <c r="Z2654" s="2">
        <f>+VLOOKUP(IF(R2654&lt;0.1,0,IF(AND(R2654&gt;=0.1,R2654&lt;0.2),0.1,IF(AND(R2654&gt;=0.2,R2654&lt;0.3),0.2,IF(R2654&gt;0.3,0.3,)))),REFERENCIAS!$C:$D,2,0)*VLOOKUP($R$2,PONDERADORES!$A$11:$G$11,7,0)</f>
        <v>15</v>
      </c>
      <c r="AA2654" s="92"/>
      <c r="AB2654" s="95" t="e">
        <f t="shared" ca="1" si="163"/>
        <v>#REF!</v>
      </c>
      <c r="AC2654" s="23" t="e">
        <f ca="1">IF(AB2654&gt;REFERENCIAS!$C$62,REFERENCIAS!$B$62,IF(AND(AB2654&gt;=REFERENCIAS!$C$63,AB2654&lt;REFERENCIAS!$D$63),REFERENCIAS!$B$63,IF(AND(AB2654&gt;REFERENCIAS!$C$64,AB2654&lt;=REFERENCIAS!$D$64),REFERENCIAS!$B$64,IF(AND(AB2654&gt;=REFERENCIAS!$C$65,AB2654&lt;REFERENCIAS!$D$65),REFERENCIAS!$B$65, "Revisar"))))</f>
        <v>#REF!</v>
      </c>
      <c r="AD2654" s="94" t="e">
        <f ca="1">VLOOKUP(AC2654,REFERENCIAS!$B$62:$G$65,4,FALSE)</f>
        <v>#REF!</v>
      </c>
    </row>
    <row r="2655" spans="1:30" ht="17.25" x14ac:dyDescent="0.25">
      <c r="A2655" s="74"/>
      <c r="B2655" s="19"/>
      <c r="C2655" s="19"/>
      <c r="D2655" s="50"/>
      <c r="E2655" s="73"/>
      <c r="F2655" s="74"/>
      <c r="G2655" s="9"/>
      <c r="H2655" s="48"/>
      <c r="I2655" s="49">
        <f t="shared" ca="1" si="161"/>
        <v>2022</v>
      </c>
      <c r="J2655" s="22">
        <f t="shared" ca="1" si="160"/>
        <v>1</v>
      </c>
      <c r="K2655" s="19"/>
      <c r="L2655" s="73"/>
      <c r="M2655" s="74"/>
      <c r="N2655" s="19"/>
      <c r="O2655" s="73"/>
      <c r="P2655" s="82">
        <v>1</v>
      </c>
      <c r="Q2655" s="24">
        <v>1</v>
      </c>
      <c r="R2655" s="81">
        <f t="shared" si="162"/>
        <v>1</v>
      </c>
      <c r="S2655" s="87"/>
      <c r="T2655" s="19"/>
      <c r="U2655" s="25"/>
      <c r="V2655" s="25"/>
      <c r="W2655" s="81"/>
      <c r="X2655" s="91" t="e">
        <f ca="1">+VLOOKUP(#REF!,REFERENCIAS!$C:$D,2,0)*VLOOKUP(#REF!,PONDERADORES!A:P,IF(AND(INFORMACION!$T2655='REFERENCIAS RIESGO'!$C$36,INFORMACION!$F2655=REFERENCIAS!$C$24),16,IF(INFORMACION!$T2655='REFERENCIAS RIESGO'!$C$36,13,IF(INFORMACION!$F2655=REFERENCIAS!$C$24,10,7))),0)+VLOOKUP(K2655,REFERENCIAS!$C:$D,2,0)*VLOOKUP($K$2,PONDERADORES!A:P,IF(AND(INFORMACION!$T2655='REFERENCIAS RIESGO'!$C$36,INFORMACION!$F2655=REFERENCIAS!$C$24),16,IF(INFORMACION!$T2655='REFERENCIAS RIESGO'!$C$36,13,IF(INFORMACION!$F2655=REFERENCIAS!$C$24,10,7))),0)+VLOOKUP(L2655,REFERENCIAS!$C:$D,2,0)*VLOOKUP($L$2,PONDERADORES!A:P,IF(AND(INFORMACION!$T2655='REFERENCIAS RIESGO'!$C$36,INFORMACION!$F2655=REFERENCIAS!$C$24),16,IF(INFORMACION!$T2655='REFERENCIAS RIESGO'!$C$36,13,IF(INFORMACION!$F2655=REFERENCIAS!$C$24,10,7))),0)+VLOOKUP(F2655,REFERENCIAS!$C:$D,2,0)*VLOOKUP($F$2,PONDERADORES!A:P,IF(AND(INFORMACION!$T2655='REFERENCIAS RIESGO'!$C$36,INFORMACION!$F2655=REFERENCIAS!$C$24),16,IF(INFORMACION!$T2655='REFERENCIAS RIESGO'!$C$36,13,IF(INFORMACION!$F2655=REFERENCIAS!$C$24,10,7))),0)+VLOOKUP(T2655,REFERENCIAS!$C:$D,2,0)*VLOOKUP($T$2,PONDERADORES!A:P,IF(AND(INFORMACION!$T2655='REFERENCIAS RIESGO'!$C$36,INFORMACION!$F2655=REFERENCIAS!$C$24),16,IF(INFORMACION!$T2655='REFERENCIAS RIESGO'!$C$36,13,IF(INFORMACION!$F2655=REFERENCIAS!$C$24,10,7))),0)+VLOOKUP(IF(J2655&lt;=0.2,0.2,IF(AND(J2655&gt;0.2,J2655&lt;=0.4),0.4,IF(AND(J2655&gt;0.4,J2655&lt;=0.6),0.6,IF(AND(J2655&gt;0.6,J2655&lt;=0.8),0.8,IF(AND(J2655&gt;0.8,J2655&lt;=1),1))))),REFERENCIAS!$C:$D,2,0)*VLOOKUP($J$2,PONDERADORES!A:P,IF(AND(INFORMACION!$T2655='REFERENCIAS RIESGO'!$C$36,INFORMACION!$F2655=REFERENCIAS!$C$24),16,IF(INFORMACION!$T2655='REFERENCIAS RIESGO'!$C$36,13,IF(INFORMACION!$F2655=REFERENCIAS!$C$24,10,7))),0)</f>
        <v>#REF!</v>
      </c>
      <c r="Y2655" s="68">
        <f>+VLOOKUP(M2655,REFERENCIAS!$C:$D,2,0)*VLOOKUP($M$2,PONDERADORES!$A$7:$G$9,7,0)+VLOOKUP(N2655,REFERENCIAS!$C:$D,2,0)*VLOOKUP($N$2,PONDERADORES!$A$7:$G$9,7,0)+VLOOKUP(O2655,REFERENCIAS!$C:$D,2,0)*VLOOKUP($O$2,PONDERADORES!$A$7:$G$9,7,0)</f>
        <v>0.2</v>
      </c>
      <c r="Z2655" s="2">
        <f>+VLOOKUP(IF(R2655&lt;0.1,0,IF(AND(R2655&gt;=0.1,R2655&lt;0.2),0.1,IF(AND(R2655&gt;=0.2,R2655&lt;0.3),0.2,IF(R2655&gt;0.3,0.3,)))),REFERENCIAS!$C:$D,2,0)*VLOOKUP($R$2,PONDERADORES!$A$11:$G$11,7,0)</f>
        <v>15</v>
      </c>
      <c r="AA2655" s="92"/>
      <c r="AB2655" s="95" t="e">
        <f t="shared" ca="1" si="163"/>
        <v>#REF!</v>
      </c>
      <c r="AC2655" s="23" t="e">
        <f ca="1">IF(AB2655&gt;REFERENCIAS!$C$62,REFERENCIAS!$B$62,IF(AND(AB2655&gt;=REFERENCIAS!$C$63,AB2655&lt;REFERENCIAS!$D$63),REFERENCIAS!$B$63,IF(AND(AB2655&gt;REFERENCIAS!$C$64,AB2655&lt;=REFERENCIAS!$D$64),REFERENCIAS!$B$64,IF(AND(AB2655&gt;=REFERENCIAS!$C$65,AB2655&lt;REFERENCIAS!$D$65),REFERENCIAS!$B$65, "Revisar"))))</f>
        <v>#REF!</v>
      </c>
      <c r="AD2655" s="94" t="e">
        <f ca="1">VLOOKUP(AC2655,REFERENCIAS!$B$62:$G$65,4,FALSE)</f>
        <v>#REF!</v>
      </c>
    </row>
    <row r="2656" spans="1:30" ht="17.25" x14ac:dyDescent="0.25">
      <c r="A2656" s="74"/>
      <c r="B2656" s="19"/>
      <c r="C2656" s="19"/>
      <c r="D2656" s="50"/>
      <c r="E2656" s="73"/>
      <c r="F2656" s="74"/>
      <c r="G2656" s="9"/>
      <c r="H2656" s="48"/>
      <c r="I2656" s="49">
        <f t="shared" ca="1" si="161"/>
        <v>2022</v>
      </c>
      <c r="J2656" s="22">
        <f t="shared" ca="1" si="160"/>
        <v>1</v>
      </c>
      <c r="K2656" s="19"/>
      <c r="L2656" s="73"/>
      <c r="M2656" s="74"/>
      <c r="N2656" s="19"/>
      <c r="O2656" s="73"/>
      <c r="P2656" s="82">
        <v>1</v>
      </c>
      <c r="Q2656" s="24">
        <v>1</v>
      </c>
      <c r="R2656" s="81">
        <f t="shared" si="162"/>
        <v>1</v>
      </c>
      <c r="S2656" s="87"/>
      <c r="T2656" s="19"/>
      <c r="U2656" s="25"/>
      <c r="V2656" s="25"/>
      <c r="W2656" s="81"/>
      <c r="X2656" s="91" t="e">
        <f ca="1">+VLOOKUP(#REF!,REFERENCIAS!$C:$D,2,0)*VLOOKUP(#REF!,PONDERADORES!A:P,IF(AND(INFORMACION!$T2656='REFERENCIAS RIESGO'!$C$36,INFORMACION!$F2656=REFERENCIAS!$C$24),16,IF(INFORMACION!$T2656='REFERENCIAS RIESGO'!$C$36,13,IF(INFORMACION!$F2656=REFERENCIAS!$C$24,10,7))),0)+VLOOKUP(K2656,REFERENCIAS!$C:$D,2,0)*VLOOKUP($K$2,PONDERADORES!A:P,IF(AND(INFORMACION!$T2656='REFERENCIAS RIESGO'!$C$36,INFORMACION!$F2656=REFERENCIAS!$C$24),16,IF(INFORMACION!$T2656='REFERENCIAS RIESGO'!$C$36,13,IF(INFORMACION!$F2656=REFERENCIAS!$C$24,10,7))),0)+VLOOKUP(L2656,REFERENCIAS!$C:$D,2,0)*VLOOKUP($L$2,PONDERADORES!A:P,IF(AND(INFORMACION!$T2656='REFERENCIAS RIESGO'!$C$36,INFORMACION!$F2656=REFERENCIAS!$C$24),16,IF(INFORMACION!$T2656='REFERENCIAS RIESGO'!$C$36,13,IF(INFORMACION!$F2656=REFERENCIAS!$C$24,10,7))),0)+VLOOKUP(F2656,REFERENCIAS!$C:$D,2,0)*VLOOKUP($F$2,PONDERADORES!A:P,IF(AND(INFORMACION!$T2656='REFERENCIAS RIESGO'!$C$36,INFORMACION!$F2656=REFERENCIAS!$C$24),16,IF(INFORMACION!$T2656='REFERENCIAS RIESGO'!$C$36,13,IF(INFORMACION!$F2656=REFERENCIAS!$C$24,10,7))),0)+VLOOKUP(T2656,REFERENCIAS!$C:$D,2,0)*VLOOKUP($T$2,PONDERADORES!A:P,IF(AND(INFORMACION!$T2656='REFERENCIAS RIESGO'!$C$36,INFORMACION!$F2656=REFERENCIAS!$C$24),16,IF(INFORMACION!$T2656='REFERENCIAS RIESGO'!$C$36,13,IF(INFORMACION!$F2656=REFERENCIAS!$C$24,10,7))),0)+VLOOKUP(IF(J2656&lt;=0.2,0.2,IF(AND(J2656&gt;0.2,J2656&lt;=0.4),0.4,IF(AND(J2656&gt;0.4,J2656&lt;=0.6),0.6,IF(AND(J2656&gt;0.6,J2656&lt;=0.8),0.8,IF(AND(J2656&gt;0.8,J2656&lt;=1),1))))),REFERENCIAS!$C:$D,2,0)*VLOOKUP($J$2,PONDERADORES!A:P,IF(AND(INFORMACION!$T2656='REFERENCIAS RIESGO'!$C$36,INFORMACION!$F2656=REFERENCIAS!$C$24),16,IF(INFORMACION!$T2656='REFERENCIAS RIESGO'!$C$36,13,IF(INFORMACION!$F2656=REFERENCIAS!$C$24,10,7))),0)</f>
        <v>#REF!</v>
      </c>
      <c r="Y2656" s="68">
        <f>+VLOOKUP(M2656,REFERENCIAS!$C:$D,2,0)*VLOOKUP($M$2,PONDERADORES!$A$7:$G$9,7,0)+VLOOKUP(N2656,REFERENCIAS!$C:$D,2,0)*VLOOKUP($N$2,PONDERADORES!$A$7:$G$9,7,0)+VLOOKUP(O2656,REFERENCIAS!$C:$D,2,0)*VLOOKUP($O$2,PONDERADORES!$A$7:$G$9,7,0)</f>
        <v>0.2</v>
      </c>
      <c r="Z2656" s="2">
        <f>+VLOOKUP(IF(R2656&lt;0.1,0,IF(AND(R2656&gt;=0.1,R2656&lt;0.2),0.1,IF(AND(R2656&gt;=0.2,R2656&lt;0.3),0.2,IF(R2656&gt;0.3,0.3,)))),REFERENCIAS!$C:$D,2,0)*VLOOKUP($R$2,PONDERADORES!$A$11:$G$11,7,0)</f>
        <v>15</v>
      </c>
      <c r="AA2656" s="92"/>
      <c r="AB2656" s="95" t="e">
        <f t="shared" ca="1" si="163"/>
        <v>#REF!</v>
      </c>
      <c r="AC2656" s="23" t="e">
        <f ca="1">IF(AB2656&gt;REFERENCIAS!$C$62,REFERENCIAS!$B$62,IF(AND(AB2656&gt;=REFERENCIAS!$C$63,AB2656&lt;REFERENCIAS!$D$63),REFERENCIAS!$B$63,IF(AND(AB2656&gt;REFERENCIAS!$C$64,AB2656&lt;=REFERENCIAS!$D$64),REFERENCIAS!$B$64,IF(AND(AB2656&gt;=REFERENCIAS!$C$65,AB2656&lt;REFERENCIAS!$D$65),REFERENCIAS!$B$65, "Revisar"))))</f>
        <v>#REF!</v>
      </c>
      <c r="AD2656" s="94" t="e">
        <f ca="1">VLOOKUP(AC2656,REFERENCIAS!$B$62:$G$65,4,FALSE)</f>
        <v>#REF!</v>
      </c>
    </row>
    <row r="2657" spans="1:30" ht="17.25" x14ac:dyDescent="0.25">
      <c r="A2657" s="74"/>
      <c r="B2657" s="19"/>
      <c r="C2657" s="19"/>
      <c r="D2657" s="50"/>
      <c r="E2657" s="73"/>
      <c r="F2657" s="74"/>
      <c r="G2657" s="9"/>
      <c r="H2657" s="48"/>
      <c r="I2657" s="49">
        <f t="shared" ca="1" si="161"/>
        <v>2022</v>
      </c>
      <c r="J2657" s="22">
        <f t="shared" ca="1" si="160"/>
        <v>1</v>
      </c>
      <c r="K2657" s="19"/>
      <c r="L2657" s="73"/>
      <c r="M2657" s="74"/>
      <c r="N2657" s="19"/>
      <c r="O2657" s="73"/>
      <c r="P2657" s="82">
        <v>1</v>
      </c>
      <c r="Q2657" s="24">
        <v>1</v>
      </c>
      <c r="R2657" s="81">
        <f t="shared" si="162"/>
        <v>1</v>
      </c>
      <c r="S2657" s="87"/>
      <c r="T2657" s="19"/>
      <c r="U2657" s="25"/>
      <c r="V2657" s="25"/>
      <c r="W2657" s="81"/>
      <c r="X2657" s="91" t="e">
        <f ca="1">+VLOOKUP(#REF!,REFERENCIAS!$C:$D,2,0)*VLOOKUP(#REF!,PONDERADORES!A:P,IF(AND(INFORMACION!$T2657='REFERENCIAS RIESGO'!$C$36,INFORMACION!$F2657=REFERENCIAS!$C$24),16,IF(INFORMACION!$T2657='REFERENCIAS RIESGO'!$C$36,13,IF(INFORMACION!$F2657=REFERENCIAS!$C$24,10,7))),0)+VLOOKUP(K2657,REFERENCIAS!$C:$D,2,0)*VLOOKUP($K$2,PONDERADORES!A:P,IF(AND(INFORMACION!$T2657='REFERENCIAS RIESGO'!$C$36,INFORMACION!$F2657=REFERENCIAS!$C$24),16,IF(INFORMACION!$T2657='REFERENCIAS RIESGO'!$C$36,13,IF(INFORMACION!$F2657=REFERENCIAS!$C$24,10,7))),0)+VLOOKUP(L2657,REFERENCIAS!$C:$D,2,0)*VLOOKUP($L$2,PONDERADORES!A:P,IF(AND(INFORMACION!$T2657='REFERENCIAS RIESGO'!$C$36,INFORMACION!$F2657=REFERENCIAS!$C$24),16,IF(INFORMACION!$T2657='REFERENCIAS RIESGO'!$C$36,13,IF(INFORMACION!$F2657=REFERENCIAS!$C$24,10,7))),0)+VLOOKUP(F2657,REFERENCIAS!$C:$D,2,0)*VLOOKUP($F$2,PONDERADORES!A:P,IF(AND(INFORMACION!$T2657='REFERENCIAS RIESGO'!$C$36,INFORMACION!$F2657=REFERENCIAS!$C$24),16,IF(INFORMACION!$T2657='REFERENCIAS RIESGO'!$C$36,13,IF(INFORMACION!$F2657=REFERENCIAS!$C$24,10,7))),0)+VLOOKUP(T2657,REFERENCIAS!$C:$D,2,0)*VLOOKUP($T$2,PONDERADORES!A:P,IF(AND(INFORMACION!$T2657='REFERENCIAS RIESGO'!$C$36,INFORMACION!$F2657=REFERENCIAS!$C$24),16,IF(INFORMACION!$T2657='REFERENCIAS RIESGO'!$C$36,13,IF(INFORMACION!$F2657=REFERENCIAS!$C$24,10,7))),0)+VLOOKUP(IF(J2657&lt;=0.2,0.2,IF(AND(J2657&gt;0.2,J2657&lt;=0.4),0.4,IF(AND(J2657&gt;0.4,J2657&lt;=0.6),0.6,IF(AND(J2657&gt;0.6,J2657&lt;=0.8),0.8,IF(AND(J2657&gt;0.8,J2657&lt;=1),1))))),REFERENCIAS!$C:$D,2,0)*VLOOKUP($J$2,PONDERADORES!A:P,IF(AND(INFORMACION!$T2657='REFERENCIAS RIESGO'!$C$36,INFORMACION!$F2657=REFERENCIAS!$C$24),16,IF(INFORMACION!$T2657='REFERENCIAS RIESGO'!$C$36,13,IF(INFORMACION!$F2657=REFERENCIAS!$C$24,10,7))),0)</f>
        <v>#REF!</v>
      </c>
      <c r="Y2657" s="68">
        <f>+VLOOKUP(M2657,REFERENCIAS!$C:$D,2,0)*VLOOKUP($M$2,PONDERADORES!$A$7:$G$9,7,0)+VLOOKUP(N2657,REFERENCIAS!$C:$D,2,0)*VLOOKUP($N$2,PONDERADORES!$A$7:$G$9,7,0)+VLOOKUP(O2657,REFERENCIAS!$C:$D,2,0)*VLOOKUP($O$2,PONDERADORES!$A$7:$G$9,7,0)</f>
        <v>0.2</v>
      </c>
      <c r="Z2657" s="2">
        <f>+VLOOKUP(IF(R2657&lt;0.1,0,IF(AND(R2657&gt;=0.1,R2657&lt;0.2),0.1,IF(AND(R2657&gt;=0.2,R2657&lt;0.3),0.2,IF(R2657&gt;0.3,0.3,)))),REFERENCIAS!$C:$D,2,0)*VLOOKUP($R$2,PONDERADORES!$A$11:$G$11,7,0)</f>
        <v>15</v>
      </c>
      <c r="AA2657" s="92"/>
      <c r="AB2657" s="95" t="e">
        <f t="shared" ca="1" si="163"/>
        <v>#REF!</v>
      </c>
      <c r="AC2657" s="23" t="e">
        <f ca="1">IF(AB2657&gt;REFERENCIAS!$C$62,REFERENCIAS!$B$62,IF(AND(AB2657&gt;=REFERENCIAS!$C$63,AB2657&lt;REFERENCIAS!$D$63),REFERENCIAS!$B$63,IF(AND(AB2657&gt;REFERENCIAS!$C$64,AB2657&lt;=REFERENCIAS!$D$64),REFERENCIAS!$B$64,IF(AND(AB2657&gt;=REFERENCIAS!$C$65,AB2657&lt;REFERENCIAS!$D$65),REFERENCIAS!$B$65, "Revisar"))))</f>
        <v>#REF!</v>
      </c>
      <c r="AD2657" s="94" t="e">
        <f ca="1">VLOOKUP(AC2657,REFERENCIAS!$B$62:$G$65,4,FALSE)</f>
        <v>#REF!</v>
      </c>
    </row>
    <row r="2658" spans="1:30" ht="17.25" x14ac:dyDescent="0.25">
      <c r="A2658" s="74"/>
      <c r="B2658" s="19"/>
      <c r="C2658" s="19"/>
      <c r="D2658" s="50"/>
      <c r="E2658" s="73"/>
      <c r="F2658" s="74"/>
      <c r="G2658" s="9"/>
      <c r="H2658" s="48"/>
      <c r="I2658" s="49">
        <f t="shared" ca="1" si="161"/>
        <v>2022</v>
      </c>
      <c r="J2658" s="22">
        <f t="shared" ca="1" si="160"/>
        <v>1</v>
      </c>
      <c r="K2658" s="19"/>
      <c r="L2658" s="73"/>
      <c r="M2658" s="74"/>
      <c r="N2658" s="19"/>
      <c r="O2658" s="73"/>
      <c r="P2658" s="82">
        <v>1</v>
      </c>
      <c r="Q2658" s="24">
        <v>1</v>
      </c>
      <c r="R2658" s="81">
        <f t="shared" si="162"/>
        <v>1</v>
      </c>
      <c r="S2658" s="87"/>
      <c r="T2658" s="19"/>
      <c r="U2658" s="25"/>
      <c r="V2658" s="25"/>
      <c r="W2658" s="81"/>
      <c r="X2658" s="91" t="e">
        <f ca="1">+VLOOKUP(#REF!,REFERENCIAS!$C:$D,2,0)*VLOOKUP(#REF!,PONDERADORES!A:P,IF(AND(INFORMACION!$T2658='REFERENCIAS RIESGO'!$C$36,INFORMACION!$F2658=REFERENCIAS!$C$24),16,IF(INFORMACION!$T2658='REFERENCIAS RIESGO'!$C$36,13,IF(INFORMACION!$F2658=REFERENCIAS!$C$24,10,7))),0)+VLOOKUP(K2658,REFERENCIAS!$C:$D,2,0)*VLOOKUP($K$2,PONDERADORES!A:P,IF(AND(INFORMACION!$T2658='REFERENCIAS RIESGO'!$C$36,INFORMACION!$F2658=REFERENCIAS!$C$24),16,IF(INFORMACION!$T2658='REFERENCIAS RIESGO'!$C$36,13,IF(INFORMACION!$F2658=REFERENCIAS!$C$24,10,7))),0)+VLOOKUP(L2658,REFERENCIAS!$C:$D,2,0)*VLOOKUP($L$2,PONDERADORES!A:P,IF(AND(INFORMACION!$T2658='REFERENCIAS RIESGO'!$C$36,INFORMACION!$F2658=REFERENCIAS!$C$24),16,IF(INFORMACION!$T2658='REFERENCIAS RIESGO'!$C$36,13,IF(INFORMACION!$F2658=REFERENCIAS!$C$24,10,7))),0)+VLOOKUP(F2658,REFERENCIAS!$C:$D,2,0)*VLOOKUP($F$2,PONDERADORES!A:P,IF(AND(INFORMACION!$T2658='REFERENCIAS RIESGO'!$C$36,INFORMACION!$F2658=REFERENCIAS!$C$24),16,IF(INFORMACION!$T2658='REFERENCIAS RIESGO'!$C$36,13,IF(INFORMACION!$F2658=REFERENCIAS!$C$24,10,7))),0)+VLOOKUP(T2658,REFERENCIAS!$C:$D,2,0)*VLOOKUP($T$2,PONDERADORES!A:P,IF(AND(INFORMACION!$T2658='REFERENCIAS RIESGO'!$C$36,INFORMACION!$F2658=REFERENCIAS!$C$24),16,IF(INFORMACION!$T2658='REFERENCIAS RIESGO'!$C$36,13,IF(INFORMACION!$F2658=REFERENCIAS!$C$24,10,7))),0)+VLOOKUP(IF(J2658&lt;=0.2,0.2,IF(AND(J2658&gt;0.2,J2658&lt;=0.4),0.4,IF(AND(J2658&gt;0.4,J2658&lt;=0.6),0.6,IF(AND(J2658&gt;0.6,J2658&lt;=0.8),0.8,IF(AND(J2658&gt;0.8,J2658&lt;=1),1))))),REFERENCIAS!$C:$D,2,0)*VLOOKUP($J$2,PONDERADORES!A:P,IF(AND(INFORMACION!$T2658='REFERENCIAS RIESGO'!$C$36,INFORMACION!$F2658=REFERENCIAS!$C$24),16,IF(INFORMACION!$T2658='REFERENCIAS RIESGO'!$C$36,13,IF(INFORMACION!$F2658=REFERENCIAS!$C$24,10,7))),0)</f>
        <v>#REF!</v>
      </c>
      <c r="Y2658" s="68">
        <f>+VLOOKUP(M2658,REFERENCIAS!$C:$D,2,0)*VLOOKUP($M$2,PONDERADORES!$A$7:$G$9,7,0)+VLOOKUP(N2658,REFERENCIAS!$C:$D,2,0)*VLOOKUP($N$2,PONDERADORES!$A$7:$G$9,7,0)+VLOOKUP(O2658,REFERENCIAS!$C:$D,2,0)*VLOOKUP($O$2,PONDERADORES!$A$7:$G$9,7,0)</f>
        <v>0.2</v>
      </c>
      <c r="Z2658" s="2">
        <f>+VLOOKUP(IF(R2658&lt;0.1,0,IF(AND(R2658&gt;=0.1,R2658&lt;0.2),0.1,IF(AND(R2658&gt;=0.2,R2658&lt;0.3),0.2,IF(R2658&gt;0.3,0.3,)))),REFERENCIAS!$C:$D,2,0)*VLOOKUP($R$2,PONDERADORES!$A$11:$G$11,7,0)</f>
        <v>15</v>
      </c>
      <c r="AA2658" s="92"/>
      <c r="AB2658" s="95" t="e">
        <f t="shared" ca="1" si="163"/>
        <v>#REF!</v>
      </c>
      <c r="AC2658" s="23" t="e">
        <f ca="1">IF(AB2658&gt;REFERENCIAS!$C$62,REFERENCIAS!$B$62,IF(AND(AB2658&gt;=REFERENCIAS!$C$63,AB2658&lt;REFERENCIAS!$D$63),REFERENCIAS!$B$63,IF(AND(AB2658&gt;REFERENCIAS!$C$64,AB2658&lt;=REFERENCIAS!$D$64),REFERENCIAS!$B$64,IF(AND(AB2658&gt;=REFERENCIAS!$C$65,AB2658&lt;REFERENCIAS!$D$65),REFERENCIAS!$B$65, "Revisar"))))</f>
        <v>#REF!</v>
      </c>
      <c r="AD2658" s="94" t="e">
        <f ca="1">VLOOKUP(AC2658,REFERENCIAS!$B$62:$G$65,4,FALSE)</f>
        <v>#REF!</v>
      </c>
    </row>
    <row r="2659" spans="1:30" ht="17.25" x14ac:dyDescent="0.25">
      <c r="A2659" s="74"/>
      <c r="B2659" s="19"/>
      <c r="C2659" s="19"/>
      <c r="D2659" s="50"/>
      <c r="E2659" s="73"/>
      <c r="F2659" s="74"/>
      <c r="G2659" s="9"/>
      <c r="H2659" s="48"/>
      <c r="I2659" s="49">
        <f t="shared" ca="1" si="161"/>
        <v>2022</v>
      </c>
      <c r="J2659" s="22">
        <f t="shared" ca="1" si="160"/>
        <v>1</v>
      </c>
      <c r="K2659" s="19"/>
      <c r="L2659" s="73"/>
      <c r="M2659" s="74"/>
      <c r="N2659" s="19"/>
      <c r="O2659" s="73"/>
      <c r="P2659" s="82">
        <v>1</v>
      </c>
      <c r="Q2659" s="24">
        <v>1</v>
      </c>
      <c r="R2659" s="81">
        <f t="shared" si="162"/>
        <v>1</v>
      </c>
      <c r="S2659" s="87"/>
      <c r="T2659" s="19"/>
      <c r="U2659" s="25"/>
      <c r="V2659" s="25"/>
      <c r="W2659" s="81"/>
      <c r="X2659" s="91" t="e">
        <f ca="1">+VLOOKUP(#REF!,REFERENCIAS!$C:$D,2,0)*VLOOKUP(#REF!,PONDERADORES!A:P,IF(AND(INFORMACION!$T2659='REFERENCIAS RIESGO'!$C$36,INFORMACION!$F2659=REFERENCIAS!$C$24),16,IF(INFORMACION!$T2659='REFERENCIAS RIESGO'!$C$36,13,IF(INFORMACION!$F2659=REFERENCIAS!$C$24,10,7))),0)+VLOOKUP(K2659,REFERENCIAS!$C:$D,2,0)*VLOOKUP($K$2,PONDERADORES!A:P,IF(AND(INFORMACION!$T2659='REFERENCIAS RIESGO'!$C$36,INFORMACION!$F2659=REFERENCIAS!$C$24),16,IF(INFORMACION!$T2659='REFERENCIAS RIESGO'!$C$36,13,IF(INFORMACION!$F2659=REFERENCIAS!$C$24,10,7))),0)+VLOOKUP(L2659,REFERENCIAS!$C:$D,2,0)*VLOOKUP($L$2,PONDERADORES!A:P,IF(AND(INFORMACION!$T2659='REFERENCIAS RIESGO'!$C$36,INFORMACION!$F2659=REFERENCIAS!$C$24),16,IF(INFORMACION!$T2659='REFERENCIAS RIESGO'!$C$36,13,IF(INFORMACION!$F2659=REFERENCIAS!$C$24,10,7))),0)+VLOOKUP(F2659,REFERENCIAS!$C:$D,2,0)*VLOOKUP($F$2,PONDERADORES!A:P,IF(AND(INFORMACION!$T2659='REFERENCIAS RIESGO'!$C$36,INFORMACION!$F2659=REFERENCIAS!$C$24),16,IF(INFORMACION!$T2659='REFERENCIAS RIESGO'!$C$36,13,IF(INFORMACION!$F2659=REFERENCIAS!$C$24,10,7))),0)+VLOOKUP(T2659,REFERENCIAS!$C:$D,2,0)*VLOOKUP($T$2,PONDERADORES!A:P,IF(AND(INFORMACION!$T2659='REFERENCIAS RIESGO'!$C$36,INFORMACION!$F2659=REFERENCIAS!$C$24),16,IF(INFORMACION!$T2659='REFERENCIAS RIESGO'!$C$36,13,IF(INFORMACION!$F2659=REFERENCIAS!$C$24,10,7))),0)+VLOOKUP(IF(J2659&lt;=0.2,0.2,IF(AND(J2659&gt;0.2,J2659&lt;=0.4),0.4,IF(AND(J2659&gt;0.4,J2659&lt;=0.6),0.6,IF(AND(J2659&gt;0.6,J2659&lt;=0.8),0.8,IF(AND(J2659&gt;0.8,J2659&lt;=1),1))))),REFERENCIAS!$C:$D,2,0)*VLOOKUP($J$2,PONDERADORES!A:P,IF(AND(INFORMACION!$T2659='REFERENCIAS RIESGO'!$C$36,INFORMACION!$F2659=REFERENCIAS!$C$24),16,IF(INFORMACION!$T2659='REFERENCIAS RIESGO'!$C$36,13,IF(INFORMACION!$F2659=REFERENCIAS!$C$24,10,7))),0)</f>
        <v>#REF!</v>
      </c>
      <c r="Y2659" s="68">
        <f>+VLOOKUP(M2659,REFERENCIAS!$C:$D,2,0)*VLOOKUP($M$2,PONDERADORES!$A$7:$G$9,7,0)+VLOOKUP(N2659,REFERENCIAS!$C:$D,2,0)*VLOOKUP($N$2,PONDERADORES!$A$7:$G$9,7,0)+VLOOKUP(O2659,REFERENCIAS!$C:$D,2,0)*VLOOKUP($O$2,PONDERADORES!$A$7:$G$9,7,0)</f>
        <v>0.2</v>
      </c>
      <c r="Z2659" s="2">
        <f>+VLOOKUP(IF(R2659&lt;0.1,0,IF(AND(R2659&gt;=0.1,R2659&lt;0.2),0.1,IF(AND(R2659&gt;=0.2,R2659&lt;0.3),0.2,IF(R2659&gt;0.3,0.3,)))),REFERENCIAS!$C:$D,2,0)*VLOOKUP($R$2,PONDERADORES!$A$11:$G$11,7,0)</f>
        <v>15</v>
      </c>
      <c r="AA2659" s="92"/>
      <c r="AB2659" s="95" t="e">
        <f t="shared" ca="1" si="163"/>
        <v>#REF!</v>
      </c>
      <c r="AC2659" s="23" t="e">
        <f ca="1">IF(AB2659&gt;REFERENCIAS!$C$62,REFERENCIAS!$B$62,IF(AND(AB2659&gt;=REFERENCIAS!$C$63,AB2659&lt;REFERENCIAS!$D$63),REFERENCIAS!$B$63,IF(AND(AB2659&gt;REFERENCIAS!$C$64,AB2659&lt;=REFERENCIAS!$D$64),REFERENCIAS!$B$64,IF(AND(AB2659&gt;=REFERENCIAS!$C$65,AB2659&lt;REFERENCIAS!$D$65),REFERENCIAS!$B$65, "Revisar"))))</f>
        <v>#REF!</v>
      </c>
      <c r="AD2659" s="94" t="e">
        <f ca="1">VLOOKUP(AC2659,REFERENCIAS!$B$62:$G$65,4,FALSE)</f>
        <v>#REF!</v>
      </c>
    </row>
    <row r="2660" spans="1:30" ht="17.25" x14ac:dyDescent="0.25">
      <c r="A2660" s="74"/>
      <c r="B2660" s="19"/>
      <c r="C2660" s="19"/>
      <c r="D2660" s="50"/>
      <c r="E2660" s="73"/>
      <c r="F2660" s="74"/>
      <c r="G2660" s="9"/>
      <c r="H2660" s="48"/>
      <c r="I2660" s="49">
        <f t="shared" ca="1" si="161"/>
        <v>2022</v>
      </c>
      <c r="J2660" s="22">
        <f t="shared" ca="1" si="160"/>
        <v>1</v>
      </c>
      <c r="K2660" s="19"/>
      <c r="L2660" s="73"/>
      <c r="M2660" s="74"/>
      <c r="N2660" s="19"/>
      <c r="O2660" s="73"/>
      <c r="P2660" s="82">
        <v>1</v>
      </c>
      <c r="Q2660" s="24">
        <v>1</v>
      </c>
      <c r="R2660" s="81">
        <f t="shared" si="162"/>
        <v>1</v>
      </c>
      <c r="S2660" s="87"/>
      <c r="T2660" s="19"/>
      <c r="U2660" s="25"/>
      <c r="V2660" s="25"/>
      <c r="W2660" s="81"/>
      <c r="X2660" s="91" t="e">
        <f ca="1">+VLOOKUP(#REF!,REFERENCIAS!$C:$D,2,0)*VLOOKUP(#REF!,PONDERADORES!A:P,IF(AND(INFORMACION!$T2660='REFERENCIAS RIESGO'!$C$36,INFORMACION!$F2660=REFERENCIAS!$C$24),16,IF(INFORMACION!$T2660='REFERENCIAS RIESGO'!$C$36,13,IF(INFORMACION!$F2660=REFERENCIAS!$C$24,10,7))),0)+VLOOKUP(K2660,REFERENCIAS!$C:$D,2,0)*VLOOKUP($K$2,PONDERADORES!A:P,IF(AND(INFORMACION!$T2660='REFERENCIAS RIESGO'!$C$36,INFORMACION!$F2660=REFERENCIAS!$C$24),16,IF(INFORMACION!$T2660='REFERENCIAS RIESGO'!$C$36,13,IF(INFORMACION!$F2660=REFERENCIAS!$C$24,10,7))),0)+VLOOKUP(L2660,REFERENCIAS!$C:$D,2,0)*VLOOKUP($L$2,PONDERADORES!A:P,IF(AND(INFORMACION!$T2660='REFERENCIAS RIESGO'!$C$36,INFORMACION!$F2660=REFERENCIAS!$C$24),16,IF(INFORMACION!$T2660='REFERENCIAS RIESGO'!$C$36,13,IF(INFORMACION!$F2660=REFERENCIAS!$C$24,10,7))),0)+VLOOKUP(F2660,REFERENCIAS!$C:$D,2,0)*VLOOKUP($F$2,PONDERADORES!A:P,IF(AND(INFORMACION!$T2660='REFERENCIAS RIESGO'!$C$36,INFORMACION!$F2660=REFERENCIAS!$C$24),16,IF(INFORMACION!$T2660='REFERENCIAS RIESGO'!$C$36,13,IF(INFORMACION!$F2660=REFERENCIAS!$C$24,10,7))),0)+VLOOKUP(T2660,REFERENCIAS!$C:$D,2,0)*VLOOKUP($T$2,PONDERADORES!A:P,IF(AND(INFORMACION!$T2660='REFERENCIAS RIESGO'!$C$36,INFORMACION!$F2660=REFERENCIAS!$C$24),16,IF(INFORMACION!$T2660='REFERENCIAS RIESGO'!$C$36,13,IF(INFORMACION!$F2660=REFERENCIAS!$C$24,10,7))),0)+VLOOKUP(IF(J2660&lt;=0.2,0.2,IF(AND(J2660&gt;0.2,J2660&lt;=0.4),0.4,IF(AND(J2660&gt;0.4,J2660&lt;=0.6),0.6,IF(AND(J2660&gt;0.6,J2660&lt;=0.8),0.8,IF(AND(J2660&gt;0.8,J2660&lt;=1),1))))),REFERENCIAS!$C:$D,2,0)*VLOOKUP($J$2,PONDERADORES!A:P,IF(AND(INFORMACION!$T2660='REFERENCIAS RIESGO'!$C$36,INFORMACION!$F2660=REFERENCIAS!$C$24),16,IF(INFORMACION!$T2660='REFERENCIAS RIESGO'!$C$36,13,IF(INFORMACION!$F2660=REFERENCIAS!$C$24,10,7))),0)</f>
        <v>#REF!</v>
      </c>
      <c r="Y2660" s="68">
        <f>+VLOOKUP(M2660,REFERENCIAS!$C:$D,2,0)*VLOOKUP($M$2,PONDERADORES!$A$7:$G$9,7,0)+VLOOKUP(N2660,REFERENCIAS!$C:$D,2,0)*VLOOKUP($N$2,PONDERADORES!$A$7:$G$9,7,0)+VLOOKUP(O2660,REFERENCIAS!$C:$D,2,0)*VLOOKUP($O$2,PONDERADORES!$A$7:$G$9,7,0)</f>
        <v>0.2</v>
      </c>
      <c r="Z2660" s="2">
        <f>+VLOOKUP(IF(R2660&lt;0.1,0,IF(AND(R2660&gt;=0.1,R2660&lt;0.2),0.1,IF(AND(R2660&gt;=0.2,R2660&lt;0.3),0.2,IF(R2660&gt;0.3,0.3,)))),REFERENCIAS!$C:$D,2,0)*VLOOKUP($R$2,PONDERADORES!$A$11:$G$11,7,0)</f>
        <v>15</v>
      </c>
      <c r="AA2660" s="92"/>
      <c r="AB2660" s="95" t="e">
        <f t="shared" ca="1" si="163"/>
        <v>#REF!</v>
      </c>
      <c r="AC2660" s="23" t="e">
        <f ca="1">IF(AB2660&gt;REFERENCIAS!$C$62,REFERENCIAS!$B$62,IF(AND(AB2660&gt;=REFERENCIAS!$C$63,AB2660&lt;REFERENCIAS!$D$63),REFERENCIAS!$B$63,IF(AND(AB2660&gt;REFERENCIAS!$C$64,AB2660&lt;=REFERENCIAS!$D$64),REFERENCIAS!$B$64,IF(AND(AB2660&gt;=REFERENCIAS!$C$65,AB2660&lt;REFERENCIAS!$D$65),REFERENCIAS!$B$65, "Revisar"))))</f>
        <v>#REF!</v>
      </c>
      <c r="AD2660" s="94" t="e">
        <f ca="1">VLOOKUP(AC2660,REFERENCIAS!$B$62:$G$65,4,FALSE)</f>
        <v>#REF!</v>
      </c>
    </row>
    <row r="2661" spans="1:30" ht="17.25" x14ac:dyDescent="0.25">
      <c r="A2661" s="74"/>
      <c r="B2661" s="19"/>
      <c r="C2661" s="19"/>
      <c r="D2661" s="50"/>
      <c r="E2661" s="73"/>
      <c r="F2661" s="74"/>
      <c r="G2661" s="9"/>
      <c r="H2661" s="48"/>
      <c r="I2661" s="49">
        <f t="shared" ca="1" si="161"/>
        <v>2022</v>
      </c>
      <c r="J2661" s="22">
        <f t="shared" ca="1" si="160"/>
        <v>1</v>
      </c>
      <c r="K2661" s="19"/>
      <c r="L2661" s="73"/>
      <c r="M2661" s="74"/>
      <c r="N2661" s="19"/>
      <c r="O2661" s="73"/>
      <c r="P2661" s="82">
        <v>1</v>
      </c>
      <c r="Q2661" s="24">
        <v>1</v>
      </c>
      <c r="R2661" s="81">
        <f t="shared" si="162"/>
        <v>1</v>
      </c>
      <c r="S2661" s="87"/>
      <c r="T2661" s="19"/>
      <c r="U2661" s="25"/>
      <c r="V2661" s="25"/>
      <c r="W2661" s="81"/>
      <c r="X2661" s="91" t="e">
        <f ca="1">+VLOOKUP(#REF!,REFERENCIAS!$C:$D,2,0)*VLOOKUP(#REF!,PONDERADORES!A:P,IF(AND(INFORMACION!$T2661='REFERENCIAS RIESGO'!$C$36,INFORMACION!$F2661=REFERENCIAS!$C$24),16,IF(INFORMACION!$T2661='REFERENCIAS RIESGO'!$C$36,13,IF(INFORMACION!$F2661=REFERENCIAS!$C$24,10,7))),0)+VLOOKUP(K2661,REFERENCIAS!$C:$D,2,0)*VLOOKUP($K$2,PONDERADORES!A:P,IF(AND(INFORMACION!$T2661='REFERENCIAS RIESGO'!$C$36,INFORMACION!$F2661=REFERENCIAS!$C$24),16,IF(INFORMACION!$T2661='REFERENCIAS RIESGO'!$C$36,13,IF(INFORMACION!$F2661=REFERENCIAS!$C$24,10,7))),0)+VLOOKUP(L2661,REFERENCIAS!$C:$D,2,0)*VLOOKUP($L$2,PONDERADORES!A:P,IF(AND(INFORMACION!$T2661='REFERENCIAS RIESGO'!$C$36,INFORMACION!$F2661=REFERENCIAS!$C$24),16,IF(INFORMACION!$T2661='REFERENCIAS RIESGO'!$C$36,13,IF(INFORMACION!$F2661=REFERENCIAS!$C$24,10,7))),0)+VLOOKUP(F2661,REFERENCIAS!$C:$D,2,0)*VLOOKUP($F$2,PONDERADORES!A:P,IF(AND(INFORMACION!$T2661='REFERENCIAS RIESGO'!$C$36,INFORMACION!$F2661=REFERENCIAS!$C$24),16,IF(INFORMACION!$T2661='REFERENCIAS RIESGO'!$C$36,13,IF(INFORMACION!$F2661=REFERENCIAS!$C$24,10,7))),0)+VLOOKUP(T2661,REFERENCIAS!$C:$D,2,0)*VLOOKUP($T$2,PONDERADORES!A:P,IF(AND(INFORMACION!$T2661='REFERENCIAS RIESGO'!$C$36,INFORMACION!$F2661=REFERENCIAS!$C$24),16,IF(INFORMACION!$T2661='REFERENCIAS RIESGO'!$C$36,13,IF(INFORMACION!$F2661=REFERENCIAS!$C$24,10,7))),0)+VLOOKUP(IF(J2661&lt;=0.2,0.2,IF(AND(J2661&gt;0.2,J2661&lt;=0.4),0.4,IF(AND(J2661&gt;0.4,J2661&lt;=0.6),0.6,IF(AND(J2661&gt;0.6,J2661&lt;=0.8),0.8,IF(AND(J2661&gt;0.8,J2661&lt;=1),1))))),REFERENCIAS!$C:$D,2,0)*VLOOKUP($J$2,PONDERADORES!A:P,IF(AND(INFORMACION!$T2661='REFERENCIAS RIESGO'!$C$36,INFORMACION!$F2661=REFERENCIAS!$C$24),16,IF(INFORMACION!$T2661='REFERENCIAS RIESGO'!$C$36,13,IF(INFORMACION!$F2661=REFERENCIAS!$C$24,10,7))),0)</f>
        <v>#REF!</v>
      </c>
      <c r="Y2661" s="68">
        <f>+VLOOKUP(M2661,REFERENCIAS!$C:$D,2,0)*VLOOKUP($M$2,PONDERADORES!$A$7:$G$9,7,0)+VLOOKUP(N2661,REFERENCIAS!$C:$D,2,0)*VLOOKUP($N$2,PONDERADORES!$A$7:$G$9,7,0)+VLOOKUP(O2661,REFERENCIAS!$C:$D,2,0)*VLOOKUP($O$2,PONDERADORES!$A$7:$G$9,7,0)</f>
        <v>0.2</v>
      </c>
      <c r="Z2661" s="2">
        <f>+VLOOKUP(IF(R2661&lt;0.1,0,IF(AND(R2661&gt;=0.1,R2661&lt;0.2),0.1,IF(AND(R2661&gt;=0.2,R2661&lt;0.3),0.2,IF(R2661&gt;0.3,0.3,)))),REFERENCIAS!$C:$D,2,0)*VLOOKUP($R$2,PONDERADORES!$A$11:$G$11,7,0)</f>
        <v>15</v>
      </c>
      <c r="AA2661" s="92"/>
      <c r="AB2661" s="95" t="e">
        <f t="shared" ca="1" si="163"/>
        <v>#REF!</v>
      </c>
      <c r="AC2661" s="23" t="e">
        <f ca="1">IF(AB2661&gt;REFERENCIAS!$C$62,REFERENCIAS!$B$62,IF(AND(AB2661&gt;=REFERENCIAS!$C$63,AB2661&lt;REFERENCIAS!$D$63),REFERENCIAS!$B$63,IF(AND(AB2661&gt;REFERENCIAS!$C$64,AB2661&lt;=REFERENCIAS!$D$64),REFERENCIAS!$B$64,IF(AND(AB2661&gt;=REFERENCIAS!$C$65,AB2661&lt;REFERENCIAS!$D$65),REFERENCIAS!$B$65, "Revisar"))))</f>
        <v>#REF!</v>
      </c>
      <c r="AD2661" s="94" t="e">
        <f ca="1">VLOOKUP(AC2661,REFERENCIAS!$B$62:$G$65,4,FALSE)</f>
        <v>#REF!</v>
      </c>
    </row>
    <row r="2662" spans="1:30" ht="17.25" x14ac:dyDescent="0.25">
      <c r="A2662" s="74"/>
      <c r="B2662" s="19"/>
      <c r="C2662" s="19"/>
      <c r="D2662" s="50"/>
      <c r="E2662" s="73"/>
      <c r="F2662" s="74"/>
      <c r="G2662" s="9"/>
      <c r="H2662" s="48"/>
      <c r="I2662" s="49">
        <f t="shared" ca="1" si="161"/>
        <v>2022</v>
      </c>
      <c r="J2662" s="22">
        <f t="shared" ca="1" si="160"/>
        <v>1</v>
      </c>
      <c r="K2662" s="19"/>
      <c r="L2662" s="73"/>
      <c r="M2662" s="74"/>
      <c r="N2662" s="19"/>
      <c r="O2662" s="73"/>
      <c r="P2662" s="82">
        <v>1</v>
      </c>
      <c r="Q2662" s="24">
        <v>1</v>
      </c>
      <c r="R2662" s="81">
        <f t="shared" si="162"/>
        <v>1</v>
      </c>
      <c r="S2662" s="87"/>
      <c r="T2662" s="19"/>
      <c r="U2662" s="25"/>
      <c r="V2662" s="25"/>
      <c r="W2662" s="81"/>
      <c r="X2662" s="91" t="e">
        <f ca="1">+VLOOKUP(#REF!,REFERENCIAS!$C:$D,2,0)*VLOOKUP(#REF!,PONDERADORES!A:P,IF(AND(INFORMACION!$T2662='REFERENCIAS RIESGO'!$C$36,INFORMACION!$F2662=REFERENCIAS!$C$24),16,IF(INFORMACION!$T2662='REFERENCIAS RIESGO'!$C$36,13,IF(INFORMACION!$F2662=REFERENCIAS!$C$24,10,7))),0)+VLOOKUP(K2662,REFERENCIAS!$C:$D,2,0)*VLOOKUP($K$2,PONDERADORES!A:P,IF(AND(INFORMACION!$T2662='REFERENCIAS RIESGO'!$C$36,INFORMACION!$F2662=REFERENCIAS!$C$24),16,IF(INFORMACION!$T2662='REFERENCIAS RIESGO'!$C$36,13,IF(INFORMACION!$F2662=REFERENCIAS!$C$24,10,7))),0)+VLOOKUP(L2662,REFERENCIAS!$C:$D,2,0)*VLOOKUP($L$2,PONDERADORES!A:P,IF(AND(INFORMACION!$T2662='REFERENCIAS RIESGO'!$C$36,INFORMACION!$F2662=REFERENCIAS!$C$24),16,IF(INFORMACION!$T2662='REFERENCIAS RIESGO'!$C$36,13,IF(INFORMACION!$F2662=REFERENCIAS!$C$24,10,7))),0)+VLOOKUP(F2662,REFERENCIAS!$C:$D,2,0)*VLOOKUP($F$2,PONDERADORES!A:P,IF(AND(INFORMACION!$T2662='REFERENCIAS RIESGO'!$C$36,INFORMACION!$F2662=REFERENCIAS!$C$24),16,IF(INFORMACION!$T2662='REFERENCIAS RIESGO'!$C$36,13,IF(INFORMACION!$F2662=REFERENCIAS!$C$24,10,7))),0)+VLOOKUP(T2662,REFERENCIAS!$C:$D,2,0)*VLOOKUP($T$2,PONDERADORES!A:P,IF(AND(INFORMACION!$T2662='REFERENCIAS RIESGO'!$C$36,INFORMACION!$F2662=REFERENCIAS!$C$24),16,IF(INFORMACION!$T2662='REFERENCIAS RIESGO'!$C$36,13,IF(INFORMACION!$F2662=REFERENCIAS!$C$24,10,7))),0)+VLOOKUP(IF(J2662&lt;=0.2,0.2,IF(AND(J2662&gt;0.2,J2662&lt;=0.4),0.4,IF(AND(J2662&gt;0.4,J2662&lt;=0.6),0.6,IF(AND(J2662&gt;0.6,J2662&lt;=0.8),0.8,IF(AND(J2662&gt;0.8,J2662&lt;=1),1))))),REFERENCIAS!$C:$D,2,0)*VLOOKUP($J$2,PONDERADORES!A:P,IF(AND(INFORMACION!$T2662='REFERENCIAS RIESGO'!$C$36,INFORMACION!$F2662=REFERENCIAS!$C$24),16,IF(INFORMACION!$T2662='REFERENCIAS RIESGO'!$C$36,13,IF(INFORMACION!$F2662=REFERENCIAS!$C$24,10,7))),0)</f>
        <v>#REF!</v>
      </c>
      <c r="Y2662" s="68">
        <f>+VLOOKUP(M2662,REFERENCIAS!$C:$D,2,0)*VLOOKUP($M$2,PONDERADORES!$A$7:$G$9,7,0)+VLOOKUP(N2662,REFERENCIAS!$C:$D,2,0)*VLOOKUP($N$2,PONDERADORES!$A$7:$G$9,7,0)+VLOOKUP(O2662,REFERENCIAS!$C:$D,2,0)*VLOOKUP($O$2,PONDERADORES!$A$7:$G$9,7,0)</f>
        <v>0.2</v>
      </c>
      <c r="Z2662" s="2">
        <f>+VLOOKUP(IF(R2662&lt;0.1,0,IF(AND(R2662&gt;=0.1,R2662&lt;0.2),0.1,IF(AND(R2662&gt;=0.2,R2662&lt;0.3),0.2,IF(R2662&gt;0.3,0.3,)))),REFERENCIAS!$C:$D,2,0)*VLOOKUP($R$2,PONDERADORES!$A$11:$G$11,7,0)</f>
        <v>15</v>
      </c>
      <c r="AA2662" s="92"/>
      <c r="AB2662" s="95" t="e">
        <f t="shared" ca="1" si="163"/>
        <v>#REF!</v>
      </c>
      <c r="AC2662" s="23" t="e">
        <f ca="1">IF(AB2662&gt;REFERENCIAS!$C$62,REFERENCIAS!$B$62,IF(AND(AB2662&gt;=REFERENCIAS!$C$63,AB2662&lt;REFERENCIAS!$D$63),REFERENCIAS!$B$63,IF(AND(AB2662&gt;REFERENCIAS!$C$64,AB2662&lt;=REFERENCIAS!$D$64),REFERENCIAS!$B$64,IF(AND(AB2662&gt;=REFERENCIAS!$C$65,AB2662&lt;REFERENCIAS!$D$65),REFERENCIAS!$B$65, "Revisar"))))</f>
        <v>#REF!</v>
      </c>
      <c r="AD2662" s="94" t="e">
        <f ca="1">VLOOKUP(AC2662,REFERENCIAS!$B$62:$G$65,4,FALSE)</f>
        <v>#REF!</v>
      </c>
    </row>
    <row r="2663" spans="1:30" ht="17.25" x14ac:dyDescent="0.25">
      <c r="A2663" s="74"/>
      <c r="B2663" s="19"/>
      <c r="C2663" s="19"/>
      <c r="D2663" s="50"/>
      <c r="E2663" s="73"/>
      <c r="F2663" s="74"/>
      <c r="G2663" s="9"/>
      <c r="H2663" s="48"/>
      <c r="I2663" s="49">
        <f t="shared" ca="1" si="161"/>
        <v>2022</v>
      </c>
      <c r="J2663" s="22">
        <f t="shared" ca="1" si="160"/>
        <v>1</v>
      </c>
      <c r="K2663" s="19"/>
      <c r="L2663" s="73"/>
      <c r="M2663" s="74"/>
      <c r="N2663" s="19"/>
      <c r="O2663" s="73"/>
      <c r="P2663" s="82">
        <v>1</v>
      </c>
      <c r="Q2663" s="24">
        <v>1</v>
      </c>
      <c r="R2663" s="81">
        <f t="shared" si="162"/>
        <v>1</v>
      </c>
      <c r="S2663" s="87"/>
      <c r="T2663" s="19"/>
      <c r="U2663" s="25"/>
      <c r="V2663" s="25"/>
      <c r="W2663" s="81"/>
      <c r="X2663" s="91" t="e">
        <f ca="1">+VLOOKUP(#REF!,REFERENCIAS!$C:$D,2,0)*VLOOKUP(#REF!,PONDERADORES!A:P,IF(AND(INFORMACION!$T2663='REFERENCIAS RIESGO'!$C$36,INFORMACION!$F2663=REFERENCIAS!$C$24),16,IF(INFORMACION!$T2663='REFERENCIAS RIESGO'!$C$36,13,IF(INFORMACION!$F2663=REFERENCIAS!$C$24,10,7))),0)+VLOOKUP(K2663,REFERENCIAS!$C:$D,2,0)*VLOOKUP($K$2,PONDERADORES!A:P,IF(AND(INFORMACION!$T2663='REFERENCIAS RIESGO'!$C$36,INFORMACION!$F2663=REFERENCIAS!$C$24),16,IF(INFORMACION!$T2663='REFERENCIAS RIESGO'!$C$36,13,IF(INFORMACION!$F2663=REFERENCIAS!$C$24,10,7))),0)+VLOOKUP(L2663,REFERENCIAS!$C:$D,2,0)*VLOOKUP($L$2,PONDERADORES!A:P,IF(AND(INFORMACION!$T2663='REFERENCIAS RIESGO'!$C$36,INFORMACION!$F2663=REFERENCIAS!$C$24),16,IF(INFORMACION!$T2663='REFERENCIAS RIESGO'!$C$36,13,IF(INFORMACION!$F2663=REFERENCIAS!$C$24,10,7))),0)+VLOOKUP(F2663,REFERENCIAS!$C:$D,2,0)*VLOOKUP($F$2,PONDERADORES!A:P,IF(AND(INFORMACION!$T2663='REFERENCIAS RIESGO'!$C$36,INFORMACION!$F2663=REFERENCIAS!$C$24),16,IF(INFORMACION!$T2663='REFERENCIAS RIESGO'!$C$36,13,IF(INFORMACION!$F2663=REFERENCIAS!$C$24,10,7))),0)+VLOOKUP(T2663,REFERENCIAS!$C:$D,2,0)*VLOOKUP($T$2,PONDERADORES!A:P,IF(AND(INFORMACION!$T2663='REFERENCIAS RIESGO'!$C$36,INFORMACION!$F2663=REFERENCIAS!$C$24),16,IF(INFORMACION!$T2663='REFERENCIAS RIESGO'!$C$36,13,IF(INFORMACION!$F2663=REFERENCIAS!$C$24,10,7))),0)+VLOOKUP(IF(J2663&lt;=0.2,0.2,IF(AND(J2663&gt;0.2,J2663&lt;=0.4),0.4,IF(AND(J2663&gt;0.4,J2663&lt;=0.6),0.6,IF(AND(J2663&gt;0.6,J2663&lt;=0.8),0.8,IF(AND(J2663&gt;0.8,J2663&lt;=1),1))))),REFERENCIAS!$C:$D,2,0)*VLOOKUP($J$2,PONDERADORES!A:P,IF(AND(INFORMACION!$T2663='REFERENCIAS RIESGO'!$C$36,INFORMACION!$F2663=REFERENCIAS!$C$24),16,IF(INFORMACION!$T2663='REFERENCIAS RIESGO'!$C$36,13,IF(INFORMACION!$F2663=REFERENCIAS!$C$24,10,7))),0)</f>
        <v>#REF!</v>
      </c>
      <c r="Y2663" s="68">
        <f>+VLOOKUP(M2663,REFERENCIAS!$C:$D,2,0)*VLOOKUP($M$2,PONDERADORES!$A$7:$G$9,7,0)+VLOOKUP(N2663,REFERENCIAS!$C:$D,2,0)*VLOOKUP($N$2,PONDERADORES!$A$7:$G$9,7,0)+VLOOKUP(O2663,REFERENCIAS!$C:$D,2,0)*VLOOKUP($O$2,PONDERADORES!$A$7:$G$9,7,0)</f>
        <v>0.2</v>
      </c>
      <c r="Z2663" s="2">
        <f>+VLOOKUP(IF(R2663&lt;0.1,0,IF(AND(R2663&gt;=0.1,R2663&lt;0.2),0.1,IF(AND(R2663&gt;=0.2,R2663&lt;0.3),0.2,IF(R2663&gt;0.3,0.3,)))),REFERENCIAS!$C:$D,2,0)*VLOOKUP($R$2,PONDERADORES!$A$11:$G$11,7,0)</f>
        <v>15</v>
      </c>
      <c r="AA2663" s="92"/>
      <c r="AB2663" s="95" t="e">
        <f t="shared" ca="1" si="163"/>
        <v>#REF!</v>
      </c>
      <c r="AC2663" s="23" t="e">
        <f ca="1">IF(AB2663&gt;REFERENCIAS!$C$62,REFERENCIAS!$B$62,IF(AND(AB2663&gt;=REFERENCIAS!$C$63,AB2663&lt;REFERENCIAS!$D$63),REFERENCIAS!$B$63,IF(AND(AB2663&gt;REFERENCIAS!$C$64,AB2663&lt;=REFERENCIAS!$D$64),REFERENCIAS!$B$64,IF(AND(AB2663&gt;=REFERENCIAS!$C$65,AB2663&lt;REFERENCIAS!$D$65),REFERENCIAS!$B$65, "Revisar"))))</f>
        <v>#REF!</v>
      </c>
      <c r="AD2663" s="94" t="e">
        <f ca="1">VLOOKUP(AC2663,REFERENCIAS!$B$62:$G$65,4,FALSE)</f>
        <v>#REF!</v>
      </c>
    </row>
    <row r="2664" spans="1:30" ht="17.25" x14ac:dyDescent="0.25">
      <c r="A2664" s="74"/>
      <c r="B2664" s="19"/>
      <c r="C2664" s="19"/>
      <c r="D2664" s="50"/>
      <c r="E2664" s="73"/>
      <c r="F2664" s="74"/>
      <c r="G2664" s="9"/>
      <c r="H2664" s="48"/>
      <c r="I2664" s="49">
        <f t="shared" ca="1" si="161"/>
        <v>2022</v>
      </c>
      <c r="J2664" s="22">
        <f t="shared" ca="1" si="160"/>
        <v>1</v>
      </c>
      <c r="K2664" s="19"/>
      <c r="L2664" s="73"/>
      <c r="M2664" s="74"/>
      <c r="N2664" s="19"/>
      <c r="O2664" s="73"/>
      <c r="P2664" s="82">
        <v>1</v>
      </c>
      <c r="Q2664" s="24">
        <v>1</v>
      </c>
      <c r="R2664" s="81">
        <f t="shared" si="162"/>
        <v>1</v>
      </c>
      <c r="S2664" s="87"/>
      <c r="T2664" s="19"/>
      <c r="U2664" s="25"/>
      <c r="V2664" s="25"/>
      <c r="W2664" s="81"/>
      <c r="X2664" s="91" t="e">
        <f ca="1">+VLOOKUP(#REF!,REFERENCIAS!$C:$D,2,0)*VLOOKUP(#REF!,PONDERADORES!A:P,IF(AND(INFORMACION!$T2664='REFERENCIAS RIESGO'!$C$36,INFORMACION!$F2664=REFERENCIAS!$C$24),16,IF(INFORMACION!$T2664='REFERENCIAS RIESGO'!$C$36,13,IF(INFORMACION!$F2664=REFERENCIAS!$C$24,10,7))),0)+VLOOKUP(K2664,REFERENCIAS!$C:$D,2,0)*VLOOKUP($K$2,PONDERADORES!A:P,IF(AND(INFORMACION!$T2664='REFERENCIAS RIESGO'!$C$36,INFORMACION!$F2664=REFERENCIAS!$C$24),16,IF(INFORMACION!$T2664='REFERENCIAS RIESGO'!$C$36,13,IF(INFORMACION!$F2664=REFERENCIAS!$C$24,10,7))),0)+VLOOKUP(L2664,REFERENCIAS!$C:$D,2,0)*VLOOKUP($L$2,PONDERADORES!A:P,IF(AND(INFORMACION!$T2664='REFERENCIAS RIESGO'!$C$36,INFORMACION!$F2664=REFERENCIAS!$C$24),16,IF(INFORMACION!$T2664='REFERENCIAS RIESGO'!$C$36,13,IF(INFORMACION!$F2664=REFERENCIAS!$C$24,10,7))),0)+VLOOKUP(F2664,REFERENCIAS!$C:$D,2,0)*VLOOKUP($F$2,PONDERADORES!A:P,IF(AND(INFORMACION!$T2664='REFERENCIAS RIESGO'!$C$36,INFORMACION!$F2664=REFERENCIAS!$C$24),16,IF(INFORMACION!$T2664='REFERENCIAS RIESGO'!$C$36,13,IF(INFORMACION!$F2664=REFERENCIAS!$C$24,10,7))),0)+VLOOKUP(T2664,REFERENCIAS!$C:$D,2,0)*VLOOKUP($T$2,PONDERADORES!A:P,IF(AND(INFORMACION!$T2664='REFERENCIAS RIESGO'!$C$36,INFORMACION!$F2664=REFERENCIAS!$C$24),16,IF(INFORMACION!$T2664='REFERENCIAS RIESGO'!$C$36,13,IF(INFORMACION!$F2664=REFERENCIAS!$C$24,10,7))),0)+VLOOKUP(IF(J2664&lt;=0.2,0.2,IF(AND(J2664&gt;0.2,J2664&lt;=0.4),0.4,IF(AND(J2664&gt;0.4,J2664&lt;=0.6),0.6,IF(AND(J2664&gt;0.6,J2664&lt;=0.8),0.8,IF(AND(J2664&gt;0.8,J2664&lt;=1),1))))),REFERENCIAS!$C:$D,2,0)*VLOOKUP($J$2,PONDERADORES!A:P,IF(AND(INFORMACION!$T2664='REFERENCIAS RIESGO'!$C$36,INFORMACION!$F2664=REFERENCIAS!$C$24),16,IF(INFORMACION!$T2664='REFERENCIAS RIESGO'!$C$36,13,IF(INFORMACION!$F2664=REFERENCIAS!$C$24,10,7))),0)</f>
        <v>#REF!</v>
      </c>
      <c r="Y2664" s="68">
        <f>+VLOOKUP(M2664,REFERENCIAS!$C:$D,2,0)*VLOOKUP($M$2,PONDERADORES!$A$7:$G$9,7,0)+VLOOKUP(N2664,REFERENCIAS!$C:$D,2,0)*VLOOKUP($N$2,PONDERADORES!$A$7:$G$9,7,0)+VLOOKUP(O2664,REFERENCIAS!$C:$D,2,0)*VLOOKUP($O$2,PONDERADORES!$A$7:$G$9,7,0)</f>
        <v>0.2</v>
      </c>
      <c r="Z2664" s="2">
        <f>+VLOOKUP(IF(R2664&lt;0.1,0,IF(AND(R2664&gt;=0.1,R2664&lt;0.2),0.1,IF(AND(R2664&gt;=0.2,R2664&lt;0.3),0.2,IF(R2664&gt;0.3,0.3,)))),REFERENCIAS!$C:$D,2,0)*VLOOKUP($R$2,PONDERADORES!$A$11:$G$11,7,0)</f>
        <v>15</v>
      </c>
      <c r="AA2664" s="92"/>
      <c r="AB2664" s="95" t="e">
        <f t="shared" ca="1" si="163"/>
        <v>#REF!</v>
      </c>
      <c r="AC2664" s="23" t="e">
        <f ca="1">IF(AB2664&gt;REFERENCIAS!$C$62,REFERENCIAS!$B$62,IF(AND(AB2664&gt;=REFERENCIAS!$C$63,AB2664&lt;REFERENCIAS!$D$63),REFERENCIAS!$B$63,IF(AND(AB2664&gt;REFERENCIAS!$C$64,AB2664&lt;=REFERENCIAS!$D$64),REFERENCIAS!$B$64,IF(AND(AB2664&gt;=REFERENCIAS!$C$65,AB2664&lt;REFERENCIAS!$D$65),REFERENCIAS!$B$65, "Revisar"))))</f>
        <v>#REF!</v>
      </c>
      <c r="AD2664" s="94" t="e">
        <f ca="1">VLOOKUP(AC2664,REFERENCIAS!$B$62:$G$65,4,FALSE)</f>
        <v>#REF!</v>
      </c>
    </row>
    <row r="2665" spans="1:30" ht="17.25" x14ac:dyDescent="0.25">
      <c r="A2665" s="74"/>
      <c r="B2665" s="19"/>
      <c r="C2665" s="19"/>
      <c r="D2665" s="50"/>
      <c r="E2665" s="73"/>
      <c r="F2665" s="74"/>
      <c r="G2665" s="9"/>
      <c r="H2665" s="48"/>
      <c r="I2665" s="49">
        <f t="shared" ca="1" si="161"/>
        <v>2022</v>
      </c>
      <c r="J2665" s="22">
        <f t="shared" ca="1" si="160"/>
        <v>1</v>
      </c>
      <c r="K2665" s="19"/>
      <c r="L2665" s="73"/>
      <c r="M2665" s="74"/>
      <c r="N2665" s="19"/>
      <c r="O2665" s="73"/>
      <c r="P2665" s="82">
        <v>1</v>
      </c>
      <c r="Q2665" s="24">
        <v>1</v>
      </c>
      <c r="R2665" s="81">
        <f t="shared" si="162"/>
        <v>1</v>
      </c>
      <c r="S2665" s="87"/>
      <c r="T2665" s="19"/>
      <c r="U2665" s="25"/>
      <c r="V2665" s="25"/>
      <c r="W2665" s="81"/>
      <c r="X2665" s="91" t="e">
        <f ca="1">+VLOOKUP(#REF!,REFERENCIAS!$C:$D,2,0)*VLOOKUP(#REF!,PONDERADORES!A:P,IF(AND(INFORMACION!$T2665='REFERENCIAS RIESGO'!$C$36,INFORMACION!$F2665=REFERENCIAS!$C$24),16,IF(INFORMACION!$T2665='REFERENCIAS RIESGO'!$C$36,13,IF(INFORMACION!$F2665=REFERENCIAS!$C$24,10,7))),0)+VLOOKUP(K2665,REFERENCIAS!$C:$D,2,0)*VLOOKUP($K$2,PONDERADORES!A:P,IF(AND(INFORMACION!$T2665='REFERENCIAS RIESGO'!$C$36,INFORMACION!$F2665=REFERENCIAS!$C$24),16,IF(INFORMACION!$T2665='REFERENCIAS RIESGO'!$C$36,13,IF(INFORMACION!$F2665=REFERENCIAS!$C$24,10,7))),0)+VLOOKUP(L2665,REFERENCIAS!$C:$D,2,0)*VLOOKUP($L$2,PONDERADORES!A:P,IF(AND(INFORMACION!$T2665='REFERENCIAS RIESGO'!$C$36,INFORMACION!$F2665=REFERENCIAS!$C$24),16,IF(INFORMACION!$T2665='REFERENCIAS RIESGO'!$C$36,13,IF(INFORMACION!$F2665=REFERENCIAS!$C$24,10,7))),0)+VLOOKUP(F2665,REFERENCIAS!$C:$D,2,0)*VLOOKUP($F$2,PONDERADORES!A:P,IF(AND(INFORMACION!$T2665='REFERENCIAS RIESGO'!$C$36,INFORMACION!$F2665=REFERENCIAS!$C$24),16,IF(INFORMACION!$T2665='REFERENCIAS RIESGO'!$C$36,13,IF(INFORMACION!$F2665=REFERENCIAS!$C$24,10,7))),0)+VLOOKUP(T2665,REFERENCIAS!$C:$D,2,0)*VLOOKUP($T$2,PONDERADORES!A:P,IF(AND(INFORMACION!$T2665='REFERENCIAS RIESGO'!$C$36,INFORMACION!$F2665=REFERENCIAS!$C$24),16,IF(INFORMACION!$T2665='REFERENCIAS RIESGO'!$C$36,13,IF(INFORMACION!$F2665=REFERENCIAS!$C$24,10,7))),0)+VLOOKUP(IF(J2665&lt;=0.2,0.2,IF(AND(J2665&gt;0.2,J2665&lt;=0.4),0.4,IF(AND(J2665&gt;0.4,J2665&lt;=0.6),0.6,IF(AND(J2665&gt;0.6,J2665&lt;=0.8),0.8,IF(AND(J2665&gt;0.8,J2665&lt;=1),1))))),REFERENCIAS!$C:$D,2,0)*VLOOKUP($J$2,PONDERADORES!A:P,IF(AND(INFORMACION!$T2665='REFERENCIAS RIESGO'!$C$36,INFORMACION!$F2665=REFERENCIAS!$C$24),16,IF(INFORMACION!$T2665='REFERENCIAS RIESGO'!$C$36,13,IF(INFORMACION!$F2665=REFERENCIAS!$C$24,10,7))),0)</f>
        <v>#REF!</v>
      </c>
      <c r="Y2665" s="68">
        <f>+VLOOKUP(M2665,REFERENCIAS!$C:$D,2,0)*VLOOKUP($M$2,PONDERADORES!$A$7:$G$9,7,0)+VLOOKUP(N2665,REFERENCIAS!$C:$D,2,0)*VLOOKUP($N$2,PONDERADORES!$A$7:$G$9,7,0)+VLOOKUP(O2665,REFERENCIAS!$C:$D,2,0)*VLOOKUP($O$2,PONDERADORES!$A$7:$G$9,7,0)</f>
        <v>0.2</v>
      </c>
      <c r="Z2665" s="2">
        <f>+VLOOKUP(IF(R2665&lt;0.1,0,IF(AND(R2665&gt;=0.1,R2665&lt;0.2),0.1,IF(AND(R2665&gt;=0.2,R2665&lt;0.3),0.2,IF(R2665&gt;0.3,0.3,)))),REFERENCIAS!$C:$D,2,0)*VLOOKUP($R$2,PONDERADORES!$A$11:$G$11,7,0)</f>
        <v>15</v>
      </c>
      <c r="AA2665" s="92"/>
      <c r="AB2665" s="95" t="e">
        <f t="shared" ca="1" si="163"/>
        <v>#REF!</v>
      </c>
      <c r="AC2665" s="23" t="e">
        <f ca="1">IF(AB2665&gt;REFERENCIAS!$C$62,REFERENCIAS!$B$62,IF(AND(AB2665&gt;=REFERENCIAS!$C$63,AB2665&lt;REFERENCIAS!$D$63),REFERENCIAS!$B$63,IF(AND(AB2665&gt;REFERENCIAS!$C$64,AB2665&lt;=REFERENCIAS!$D$64),REFERENCIAS!$B$64,IF(AND(AB2665&gt;=REFERENCIAS!$C$65,AB2665&lt;REFERENCIAS!$D$65),REFERENCIAS!$B$65, "Revisar"))))</f>
        <v>#REF!</v>
      </c>
      <c r="AD2665" s="94" t="e">
        <f ca="1">VLOOKUP(AC2665,REFERENCIAS!$B$62:$G$65,4,FALSE)</f>
        <v>#REF!</v>
      </c>
    </row>
    <row r="2666" spans="1:30" ht="17.25" x14ac:dyDescent="0.25">
      <c r="A2666" s="74"/>
      <c r="B2666" s="19"/>
      <c r="C2666" s="19"/>
      <c r="D2666" s="50"/>
      <c r="E2666" s="73"/>
      <c r="F2666" s="74"/>
      <c r="G2666" s="9"/>
      <c r="H2666" s="48"/>
      <c r="I2666" s="49">
        <f t="shared" ca="1" si="161"/>
        <v>2022</v>
      </c>
      <c r="J2666" s="22">
        <f t="shared" ca="1" si="160"/>
        <v>1</v>
      </c>
      <c r="K2666" s="19"/>
      <c r="L2666" s="73"/>
      <c r="M2666" s="74"/>
      <c r="N2666" s="19"/>
      <c r="O2666" s="73"/>
      <c r="P2666" s="82">
        <v>1</v>
      </c>
      <c r="Q2666" s="24">
        <v>1</v>
      </c>
      <c r="R2666" s="81">
        <f t="shared" si="162"/>
        <v>1</v>
      </c>
      <c r="S2666" s="87"/>
      <c r="T2666" s="19"/>
      <c r="U2666" s="25"/>
      <c r="V2666" s="25"/>
      <c r="W2666" s="81"/>
      <c r="X2666" s="91" t="e">
        <f ca="1">+VLOOKUP(#REF!,REFERENCIAS!$C:$D,2,0)*VLOOKUP(#REF!,PONDERADORES!A:P,IF(AND(INFORMACION!$T2666='REFERENCIAS RIESGO'!$C$36,INFORMACION!$F2666=REFERENCIAS!$C$24),16,IF(INFORMACION!$T2666='REFERENCIAS RIESGO'!$C$36,13,IF(INFORMACION!$F2666=REFERENCIAS!$C$24,10,7))),0)+VLOOKUP(K2666,REFERENCIAS!$C:$D,2,0)*VLOOKUP($K$2,PONDERADORES!A:P,IF(AND(INFORMACION!$T2666='REFERENCIAS RIESGO'!$C$36,INFORMACION!$F2666=REFERENCIAS!$C$24),16,IF(INFORMACION!$T2666='REFERENCIAS RIESGO'!$C$36,13,IF(INFORMACION!$F2666=REFERENCIAS!$C$24,10,7))),0)+VLOOKUP(L2666,REFERENCIAS!$C:$D,2,0)*VLOOKUP($L$2,PONDERADORES!A:P,IF(AND(INFORMACION!$T2666='REFERENCIAS RIESGO'!$C$36,INFORMACION!$F2666=REFERENCIAS!$C$24),16,IF(INFORMACION!$T2666='REFERENCIAS RIESGO'!$C$36,13,IF(INFORMACION!$F2666=REFERENCIAS!$C$24,10,7))),0)+VLOOKUP(F2666,REFERENCIAS!$C:$D,2,0)*VLOOKUP($F$2,PONDERADORES!A:P,IF(AND(INFORMACION!$T2666='REFERENCIAS RIESGO'!$C$36,INFORMACION!$F2666=REFERENCIAS!$C$24),16,IF(INFORMACION!$T2666='REFERENCIAS RIESGO'!$C$36,13,IF(INFORMACION!$F2666=REFERENCIAS!$C$24,10,7))),0)+VLOOKUP(T2666,REFERENCIAS!$C:$D,2,0)*VLOOKUP($T$2,PONDERADORES!A:P,IF(AND(INFORMACION!$T2666='REFERENCIAS RIESGO'!$C$36,INFORMACION!$F2666=REFERENCIAS!$C$24),16,IF(INFORMACION!$T2666='REFERENCIAS RIESGO'!$C$36,13,IF(INFORMACION!$F2666=REFERENCIAS!$C$24,10,7))),0)+VLOOKUP(IF(J2666&lt;=0.2,0.2,IF(AND(J2666&gt;0.2,J2666&lt;=0.4),0.4,IF(AND(J2666&gt;0.4,J2666&lt;=0.6),0.6,IF(AND(J2666&gt;0.6,J2666&lt;=0.8),0.8,IF(AND(J2666&gt;0.8,J2666&lt;=1),1))))),REFERENCIAS!$C:$D,2,0)*VLOOKUP($J$2,PONDERADORES!A:P,IF(AND(INFORMACION!$T2666='REFERENCIAS RIESGO'!$C$36,INFORMACION!$F2666=REFERENCIAS!$C$24),16,IF(INFORMACION!$T2666='REFERENCIAS RIESGO'!$C$36,13,IF(INFORMACION!$F2666=REFERENCIAS!$C$24,10,7))),0)</f>
        <v>#REF!</v>
      </c>
      <c r="Y2666" s="68">
        <f>+VLOOKUP(M2666,REFERENCIAS!$C:$D,2,0)*VLOOKUP($M$2,PONDERADORES!$A$7:$G$9,7,0)+VLOOKUP(N2666,REFERENCIAS!$C:$D,2,0)*VLOOKUP($N$2,PONDERADORES!$A$7:$G$9,7,0)+VLOOKUP(O2666,REFERENCIAS!$C:$D,2,0)*VLOOKUP($O$2,PONDERADORES!$A$7:$G$9,7,0)</f>
        <v>0.2</v>
      </c>
      <c r="Z2666" s="2">
        <f>+VLOOKUP(IF(R2666&lt;0.1,0,IF(AND(R2666&gt;=0.1,R2666&lt;0.2),0.1,IF(AND(R2666&gt;=0.2,R2666&lt;0.3),0.2,IF(R2666&gt;0.3,0.3,)))),REFERENCIAS!$C:$D,2,0)*VLOOKUP($R$2,PONDERADORES!$A$11:$G$11,7,0)</f>
        <v>15</v>
      </c>
      <c r="AA2666" s="92"/>
      <c r="AB2666" s="95" t="e">
        <f t="shared" ca="1" si="163"/>
        <v>#REF!</v>
      </c>
      <c r="AC2666" s="23" t="e">
        <f ca="1">IF(AB2666&gt;REFERENCIAS!$C$62,REFERENCIAS!$B$62,IF(AND(AB2666&gt;=REFERENCIAS!$C$63,AB2666&lt;REFERENCIAS!$D$63),REFERENCIAS!$B$63,IF(AND(AB2666&gt;REFERENCIAS!$C$64,AB2666&lt;=REFERENCIAS!$D$64),REFERENCIAS!$B$64,IF(AND(AB2666&gt;=REFERENCIAS!$C$65,AB2666&lt;REFERENCIAS!$D$65),REFERENCIAS!$B$65, "Revisar"))))</f>
        <v>#REF!</v>
      </c>
      <c r="AD2666" s="94" t="e">
        <f ca="1">VLOOKUP(AC2666,REFERENCIAS!$B$62:$G$65,4,FALSE)</f>
        <v>#REF!</v>
      </c>
    </row>
    <row r="2667" spans="1:30" ht="17.25" x14ac:dyDescent="0.25">
      <c r="A2667" s="74"/>
      <c r="B2667" s="19"/>
      <c r="C2667" s="19"/>
      <c r="D2667" s="50"/>
      <c r="E2667" s="73"/>
      <c r="F2667" s="74"/>
      <c r="G2667" s="9"/>
      <c r="H2667" s="48"/>
      <c r="I2667" s="49">
        <f t="shared" ca="1" si="161"/>
        <v>2022</v>
      </c>
      <c r="J2667" s="22">
        <f t="shared" ca="1" si="160"/>
        <v>1</v>
      </c>
      <c r="K2667" s="19"/>
      <c r="L2667" s="73"/>
      <c r="M2667" s="74"/>
      <c r="N2667" s="19"/>
      <c r="O2667" s="73"/>
      <c r="P2667" s="82">
        <v>1</v>
      </c>
      <c r="Q2667" s="24">
        <v>1</v>
      </c>
      <c r="R2667" s="81">
        <f t="shared" si="162"/>
        <v>1</v>
      </c>
      <c r="S2667" s="87"/>
      <c r="T2667" s="19"/>
      <c r="U2667" s="25"/>
      <c r="V2667" s="25"/>
      <c r="W2667" s="81"/>
      <c r="X2667" s="91" t="e">
        <f ca="1">+VLOOKUP(#REF!,REFERENCIAS!$C:$D,2,0)*VLOOKUP(#REF!,PONDERADORES!A:P,IF(AND(INFORMACION!$T2667='REFERENCIAS RIESGO'!$C$36,INFORMACION!$F2667=REFERENCIAS!$C$24),16,IF(INFORMACION!$T2667='REFERENCIAS RIESGO'!$C$36,13,IF(INFORMACION!$F2667=REFERENCIAS!$C$24,10,7))),0)+VLOOKUP(K2667,REFERENCIAS!$C:$D,2,0)*VLOOKUP($K$2,PONDERADORES!A:P,IF(AND(INFORMACION!$T2667='REFERENCIAS RIESGO'!$C$36,INFORMACION!$F2667=REFERENCIAS!$C$24),16,IF(INFORMACION!$T2667='REFERENCIAS RIESGO'!$C$36,13,IF(INFORMACION!$F2667=REFERENCIAS!$C$24,10,7))),0)+VLOOKUP(L2667,REFERENCIAS!$C:$D,2,0)*VLOOKUP($L$2,PONDERADORES!A:P,IF(AND(INFORMACION!$T2667='REFERENCIAS RIESGO'!$C$36,INFORMACION!$F2667=REFERENCIAS!$C$24),16,IF(INFORMACION!$T2667='REFERENCIAS RIESGO'!$C$36,13,IF(INFORMACION!$F2667=REFERENCIAS!$C$24,10,7))),0)+VLOOKUP(F2667,REFERENCIAS!$C:$D,2,0)*VLOOKUP($F$2,PONDERADORES!A:P,IF(AND(INFORMACION!$T2667='REFERENCIAS RIESGO'!$C$36,INFORMACION!$F2667=REFERENCIAS!$C$24),16,IF(INFORMACION!$T2667='REFERENCIAS RIESGO'!$C$36,13,IF(INFORMACION!$F2667=REFERENCIAS!$C$24,10,7))),0)+VLOOKUP(T2667,REFERENCIAS!$C:$D,2,0)*VLOOKUP($T$2,PONDERADORES!A:P,IF(AND(INFORMACION!$T2667='REFERENCIAS RIESGO'!$C$36,INFORMACION!$F2667=REFERENCIAS!$C$24),16,IF(INFORMACION!$T2667='REFERENCIAS RIESGO'!$C$36,13,IF(INFORMACION!$F2667=REFERENCIAS!$C$24,10,7))),0)+VLOOKUP(IF(J2667&lt;=0.2,0.2,IF(AND(J2667&gt;0.2,J2667&lt;=0.4),0.4,IF(AND(J2667&gt;0.4,J2667&lt;=0.6),0.6,IF(AND(J2667&gt;0.6,J2667&lt;=0.8),0.8,IF(AND(J2667&gt;0.8,J2667&lt;=1),1))))),REFERENCIAS!$C:$D,2,0)*VLOOKUP($J$2,PONDERADORES!A:P,IF(AND(INFORMACION!$T2667='REFERENCIAS RIESGO'!$C$36,INFORMACION!$F2667=REFERENCIAS!$C$24),16,IF(INFORMACION!$T2667='REFERENCIAS RIESGO'!$C$36,13,IF(INFORMACION!$F2667=REFERENCIAS!$C$24,10,7))),0)</f>
        <v>#REF!</v>
      </c>
      <c r="Y2667" s="68">
        <f>+VLOOKUP(M2667,REFERENCIAS!$C:$D,2,0)*VLOOKUP($M$2,PONDERADORES!$A$7:$G$9,7,0)+VLOOKUP(N2667,REFERENCIAS!$C:$D,2,0)*VLOOKUP($N$2,PONDERADORES!$A$7:$G$9,7,0)+VLOOKUP(O2667,REFERENCIAS!$C:$D,2,0)*VLOOKUP($O$2,PONDERADORES!$A$7:$G$9,7,0)</f>
        <v>0.2</v>
      </c>
      <c r="Z2667" s="2">
        <f>+VLOOKUP(IF(R2667&lt;0.1,0,IF(AND(R2667&gt;=0.1,R2667&lt;0.2),0.1,IF(AND(R2667&gt;=0.2,R2667&lt;0.3),0.2,IF(R2667&gt;0.3,0.3,)))),REFERENCIAS!$C:$D,2,0)*VLOOKUP($R$2,PONDERADORES!$A$11:$G$11,7,0)</f>
        <v>15</v>
      </c>
      <c r="AA2667" s="92"/>
      <c r="AB2667" s="95" t="e">
        <f t="shared" ca="1" si="163"/>
        <v>#REF!</v>
      </c>
      <c r="AC2667" s="23" t="e">
        <f ca="1">IF(AB2667&gt;REFERENCIAS!$C$62,REFERENCIAS!$B$62,IF(AND(AB2667&gt;=REFERENCIAS!$C$63,AB2667&lt;REFERENCIAS!$D$63),REFERENCIAS!$B$63,IF(AND(AB2667&gt;REFERENCIAS!$C$64,AB2667&lt;=REFERENCIAS!$D$64),REFERENCIAS!$B$64,IF(AND(AB2667&gt;=REFERENCIAS!$C$65,AB2667&lt;REFERENCIAS!$D$65),REFERENCIAS!$B$65, "Revisar"))))</f>
        <v>#REF!</v>
      </c>
      <c r="AD2667" s="94" t="e">
        <f ca="1">VLOOKUP(AC2667,REFERENCIAS!$B$62:$G$65,4,FALSE)</f>
        <v>#REF!</v>
      </c>
    </row>
    <row r="2668" spans="1:30" ht="17.25" x14ac:dyDescent="0.25">
      <c r="A2668" s="74"/>
      <c r="B2668" s="19"/>
      <c r="C2668" s="19"/>
      <c r="D2668" s="50"/>
      <c r="E2668" s="73"/>
      <c r="F2668" s="74"/>
      <c r="G2668" s="9"/>
      <c r="H2668" s="48"/>
      <c r="I2668" s="49">
        <f t="shared" ca="1" si="161"/>
        <v>2022</v>
      </c>
      <c r="J2668" s="22">
        <f t="shared" ca="1" si="160"/>
        <v>1</v>
      </c>
      <c r="K2668" s="19"/>
      <c r="L2668" s="73"/>
      <c r="M2668" s="74"/>
      <c r="N2668" s="19"/>
      <c r="O2668" s="73"/>
      <c r="P2668" s="82">
        <v>1</v>
      </c>
      <c r="Q2668" s="24">
        <v>1</v>
      </c>
      <c r="R2668" s="81">
        <f t="shared" si="162"/>
        <v>1</v>
      </c>
      <c r="S2668" s="87"/>
      <c r="T2668" s="19"/>
      <c r="U2668" s="25"/>
      <c r="V2668" s="25"/>
      <c r="W2668" s="81"/>
      <c r="X2668" s="91" t="e">
        <f ca="1">+VLOOKUP(#REF!,REFERENCIAS!$C:$D,2,0)*VLOOKUP(#REF!,PONDERADORES!A:P,IF(AND(INFORMACION!$T2668='REFERENCIAS RIESGO'!$C$36,INFORMACION!$F2668=REFERENCIAS!$C$24),16,IF(INFORMACION!$T2668='REFERENCIAS RIESGO'!$C$36,13,IF(INFORMACION!$F2668=REFERENCIAS!$C$24,10,7))),0)+VLOOKUP(K2668,REFERENCIAS!$C:$D,2,0)*VLOOKUP($K$2,PONDERADORES!A:P,IF(AND(INFORMACION!$T2668='REFERENCIAS RIESGO'!$C$36,INFORMACION!$F2668=REFERENCIAS!$C$24),16,IF(INFORMACION!$T2668='REFERENCIAS RIESGO'!$C$36,13,IF(INFORMACION!$F2668=REFERENCIAS!$C$24,10,7))),0)+VLOOKUP(L2668,REFERENCIAS!$C:$D,2,0)*VLOOKUP($L$2,PONDERADORES!A:P,IF(AND(INFORMACION!$T2668='REFERENCIAS RIESGO'!$C$36,INFORMACION!$F2668=REFERENCIAS!$C$24),16,IF(INFORMACION!$T2668='REFERENCIAS RIESGO'!$C$36,13,IF(INFORMACION!$F2668=REFERENCIAS!$C$24,10,7))),0)+VLOOKUP(F2668,REFERENCIAS!$C:$D,2,0)*VLOOKUP($F$2,PONDERADORES!A:P,IF(AND(INFORMACION!$T2668='REFERENCIAS RIESGO'!$C$36,INFORMACION!$F2668=REFERENCIAS!$C$24),16,IF(INFORMACION!$T2668='REFERENCIAS RIESGO'!$C$36,13,IF(INFORMACION!$F2668=REFERENCIAS!$C$24,10,7))),0)+VLOOKUP(T2668,REFERENCIAS!$C:$D,2,0)*VLOOKUP($T$2,PONDERADORES!A:P,IF(AND(INFORMACION!$T2668='REFERENCIAS RIESGO'!$C$36,INFORMACION!$F2668=REFERENCIAS!$C$24),16,IF(INFORMACION!$T2668='REFERENCIAS RIESGO'!$C$36,13,IF(INFORMACION!$F2668=REFERENCIAS!$C$24,10,7))),0)+VLOOKUP(IF(J2668&lt;=0.2,0.2,IF(AND(J2668&gt;0.2,J2668&lt;=0.4),0.4,IF(AND(J2668&gt;0.4,J2668&lt;=0.6),0.6,IF(AND(J2668&gt;0.6,J2668&lt;=0.8),0.8,IF(AND(J2668&gt;0.8,J2668&lt;=1),1))))),REFERENCIAS!$C:$D,2,0)*VLOOKUP($J$2,PONDERADORES!A:P,IF(AND(INFORMACION!$T2668='REFERENCIAS RIESGO'!$C$36,INFORMACION!$F2668=REFERENCIAS!$C$24),16,IF(INFORMACION!$T2668='REFERENCIAS RIESGO'!$C$36,13,IF(INFORMACION!$F2668=REFERENCIAS!$C$24,10,7))),0)</f>
        <v>#REF!</v>
      </c>
      <c r="Y2668" s="68">
        <f>+VLOOKUP(M2668,REFERENCIAS!$C:$D,2,0)*VLOOKUP($M$2,PONDERADORES!$A$7:$G$9,7,0)+VLOOKUP(N2668,REFERENCIAS!$C:$D,2,0)*VLOOKUP($N$2,PONDERADORES!$A$7:$G$9,7,0)+VLOOKUP(O2668,REFERENCIAS!$C:$D,2,0)*VLOOKUP($O$2,PONDERADORES!$A$7:$G$9,7,0)</f>
        <v>0.2</v>
      </c>
      <c r="Z2668" s="2">
        <f>+VLOOKUP(IF(R2668&lt;0.1,0,IF(AND(R2668&gt;=0.1,R2668&lt;0.2),0.1,IF(AND(R2668&gt;=0.2,R2668&lt;0.3),0.2,IF(R2668&gt;0.3,0.3,)))),REFERENCIAS!$C:$D,2,0)*VLOOKUP($R$2,PONDERADORES!$A$11:$G$11,7,0)</f>
        <v>15</v>
      </c>
      <c r="AA2668" s="92"/>
      <c r="AB2668" s="95" t="e">
        <f t="shared" ca="1" si="163"/>
        <v>#REF!</v>
      </c>
      <c r="AC2668" s="23" t="e">
        <f ca="1">IF(AB2668&gt;REFERENCIAS!$C$62,REFERENCIAS!$B$62,IF(AND(AB2668&gt;=REFERENCIAS!$C$63,AB2668&lt;REFERENCIAS!$D$63),REFERENCIAS!$B$63,IF(AND(AB2668&gt;REFERENCIAS!$C$64,AB2668&lt;=REFERENCIAS!$D$64),REFERENCIAS!$B$64,IF(AND(AB2668&gt;=REFERENCIAS!$C$65,AB2668&lt;REFERENCIAS!$D$65),REFERENCIAS!$B$65, "Revisar"))))</f>
        <v>#REF!</v>
      </c>
      <c r="AD2668" s="94" t="e">
        <f ca="1">VLOOKUP(AC2668,REFERENCIAS!$B$62:$G$65,4,FALSE)</f>
        <v>#REF!</v>
      </c>
    </row>
    <row r="2669" spans="1:30" ht="17.25" x14ac:dyDescent="0.25">
      <c r="A2669" s="74"/>
      <c r="B2669" s="19"/>
      <c r="C2669" s="19"/>
      <c r="D2669" s="50"/>
      <c r="E2669" s="73"/>
      <c r="F2669" s="74"/>
      <c r="G2669" s="9"/>
      <c r="H2669" s="48"/>
      <c r="I2669" s="49">
        <f t="shared" ca="1" si="161"/>
        <v>2022</v>
      </c>
      <c r="J2669" s="22">
        <f t="shared" ca="1" si="160"/>
        <v>1</v>
      </c>
      <c r="K2669" s="19"/>
      <c r="L2669" s="73"/>
      <c r="M2669" s="74"/>
      <c r="N2669" s="19"/>
      <c r="O2669" s="73"/>
      <c r="P2669" s="82">
        <v>1</v>
      </c>
      <c r="Q2669" s="24">
        <v>1</v>
      </c>
      <c r="R2669" s="81">
        <f t="shared" si="162"/>
        <v>1</v>
      </c>
      <c r="S2669" s="87"/>
      <c r="T2669" s="19"/>
      <c r="U2669" s="25"/>
      <c r="V2669" s="25"/>
      <c r="W2669" s="81"/>
      <c r="X2669" s="91" t="e">
        <f ca="1">+VLOOKUP(#REF!,REFERENCIAS!$C:$D,2,0)*VLOOKUP(#REF!,PONDERADORES!A:P,IF(AND(INFORMACION!$T2669='REFERENCIAS RIESGO'!$C$36,INFORMACION!$F2669=REFERENCIAS!$C$24),16,IF(INFORMACION!$T2669='REFERENCIAS RIESGO'!$C$36,13,IF(INFORMACION!$F2669=REFERENCIAS!$C$24,10,7))),0)+VLOOKUP(K2669,REFERENCIAS!$C:$D,2,0)*VLOOKUP($K$2,PONDERADORES!A:P,IF(AND(INFORMACION!$T2669='REFERENCIAS RIESGO'!$C$36,INFORMACION!$F2669=REFERENCIAS!$C$24),16,IF(INFORMACION!$T2669='REFERENCIAS RIESGO'!$C$36,13,IF(INFORMACION!$F2669=REFERENCIAS!$C$24,10,7))),0)+VLOOKUP(L2669,REFERENCIAS!$C:$D,2,0)*VLOOKUP($L$2,PONDERADORES!A:P,IF(AND(INFORMACION!$T2669='REFERENCIAS RIESGO'!$C$36,INFORMACION!$F2669=REFERENCIAS!$C$24),16,IF(INFORMACION!$T2669='REFERENCIAS RIESGO'!$C$36,13,IF(INFORMACION!$F2669=REFERENCIAS!$C$24,10,7))),0)+VLOOKUP(F2669,REFERENCIAS!$C:$D,2,0)*VLOOKUP($F$2,PONDERADORES!A:P,IF(AND(INFORMACION!$T2669='REFERENCIAS RIESGO'!$C$36,INFORMACION!$F2669=REFERENCIAS!$C$24),16,IF(INFORMACION!$T2669='REFERENCIAS RIESGO'!$C$36,13,IF(INFORMACION!$F2669=REFERENCIAS!$C$24,10,7))),0)+VLOOKUP(T2669,REFERENCIAS!$C:$D,2,0)*VLOOKUP($T$2,PONDERADORES!A:P,IF(AND(INFORMACION!$T2669='REFERENCIAS RIESGO'!$C$36,INFORMACION!$F2669=REFERENCIAS!$C$24),16,IF(INFORMACION!$T2669='REFERENCIAS RIESGO'!$C$36,13,IF(INFORMACION!$F2669=REFERENCIAS!$C$24,10,7))),0)+VLOOKUP(IF(J2669&lt;=0.2,0.2,IF(AND(J2669&gt;0.2,J2669&lt;=0.4),0.4,IF(AND(J2669&gt;0.4,J2669&lt;=0.6),0.6,IF(AND(J2669&gt;0.6,J2669&lt;=0.8),0.8,IF(AND(J2669&gt;0.8,J2669&lt;=1),1))))),REFERENCIAS!$C:$D,2,0)*VLOOKUP($J$2,PONDERADORES!A:P,IF(AND(INFORMACION!$T2669='REFERENCIAS RIESGO'!$C$36,INFORMACION!$F2669=REFERENCIAS!$C$24),16,IF(INFORMACION!$T2669='REFERENCIAS RIESGO'!$C$36,13,IF(INFORMACION!$F2669=REFERENCIAS!$C$24,10,7))),0)</f>
        <v>#REF!</v>
      </c>
      <c r="Y2669" s="68">
        <f>+VLOOKUP(M2669,REFERENCIAS!$C:$D,2,0)*VLOOKUP($M$2,PONDERADORES!$A$7:$G$9,7,0)+VLOOKUP(N2669,REFERENCIAS!$C:$D,2,0)*VLOOKUP($N$2,PONDERADORES!$A$7:$G$9,7,0)+VLOOKUP(O2669,REFERENCIAS!$C:$D,2,0)*VLOOKUP($O$2,PONDERADORES!$A$7:$G$9,7,0)</f>
        <v>0.2</v>
      </c>
      <c r="Z2669" s="2">
        <f>+VLOOKUP(IF(R2669&lt;0.1,0,IF(AND(R2669&gt;=0.1,R2669&lt;0.2),0.1,IF(AND(R2669&gt;=0.2,R2669&lt;0.3),0.2,IF(R2669&gt;0.3,0.3,)))),REFERENCIAS!$C:$D,2,0)*VLOOKUP($R$2,PONDERADORES!$A$11:$G$11,7,0)</f>
        <v>15</v>
      </c>
      <c r="AA2669" s="92"/>
      <c r="AB2669" s="95" t="e">
        <f t="shared" ca="1" si="163"/>
        <v>#REF!</v>
      </c>
      <c r="AC2669" s="23" t="e">
        <f ca="1">IF(AB2669&gt;REFERENCIAS!$C$62,REFERENCIAS!$B$62,IF(AND(AB2669&gt;=REFERENCIAS!$C$63,AB2669&lt;REFERENCIAS!$D$63),REFERENCIAS!$B$63,IF(AND(AB2669&gt;REFERENCIAS!$C$64,AB2669&lt;=REFERENCIAS!$D$64),REFERENCIAS!$B$64,IF(AND(AB2669&gt;=REFERENCIAS!$C$65,AB2669&lt;REFERENCIAS!$D$65),REFERENCIAS!$B$65, "Revisar"))))</f>
        <v>#REF!</v>
      </c>
      <c r="AD2669" s="94" t="e">
        <f ca="1">VLOOKUP(AC2669,REFERENCIAS!$B$62:$G$65,4,FALSE)</f>
        <v>#REF!</v>
      </c>
    </row>
    <row r="2670" spans="1:30" ht="17.25" x14ac:dyDescent="0.25">
      <c r="A2670" s="74"/>
      <c r="B2670" s="19"/>
      <c r="C2670" s="19"/>
      <c r="D2670" s="50"/>
      <c r="E2670" s="73"/>
      <c r="F2670" s="74"/>
      <c r="G2670" s="9"/>
      <c r="H2670" s="48"/>
      <c r="I2670" s="49">
        <f t="shared" ca="1" si="161"/>
        <v>2022</v>
      </c>
      <c r="J2670" s="22">
        <f t="shared" ca="1" si="160"/>
        <v>1</v>
      </c>
      <c r="K2670" s="19"/>
      <c r="L2670" s="73"/>
      <c r="M2670" s="74"/>
      <c r="N2670" s="19"/>
      <c r="O2670" s="73"/>
      <c r="P2670" s="82">
        <v>1</v>
      </c>
      <c r="Q2670" s="24">
        <v>1</v>
      </c>
      <c r="R2670" s="81">
        <f t="shared" si="162"/>
        <v>1</v>
      </c>
      <c r="S2670" s="87"/>
      <c r="T2670" s="19"/>
      <c r="U2670" s="25"/>
      <c r="V2670" s="25"/>
      <c r="W2670" s="81"/>
      <c r="X2670" s="91" t="e">
        <f ca="1">+VLOOKUP(#REF!,REFERENCIAS!$C:$D,2,0)*VLOOKUP(#REF!,PONDERADORES!A:P,IF(AND(INFORMACION!$T2670='REFERENCIAS RIESGO'!$C$36,INFORMACION!$F2670=REFERENCIAS!$C$24),16,IF(INFORMACION!$T2670='REFERENCIAS RIESGO'!$C$36,13,IF(INFORMACION!$F2670=REFERENCIAS!$C$24,10,7))),0)+VLOOKUP(K2670,REFERENCIAS!$C:$D,2,0)*VLOOKUP($K$2,PONDERADORES!A:P,IF(AND(INFORMACION!$T2670='REFERENCIAS RIESGO'!$C$36,INFORMACION!$F2670=REFERENCIAS!$C$24),16,IF(INFORMACION!$T2670='REFERENCIAS RIESGO'!$C$36,13,IF(INFORMACION!$F2670=REFERENCIAS!$C$24,10,7))),0)+VLOOKUP(L2670,REFERENCIAS!$C:$D,2,0)*VLOOKUP($L$2,PONDERADORES!A:P,IF(AND(INFORMACION!$T2670='REFERENCIAS RIESGO'!$C$36,INFORMACION!$F2670=REFERENCIAS!$C$24),16,IF(INFORMACION!$T2670='REFERENCIAS RIESGO'!$C$36,13,IF(INFORMACION!$F2670=REFERENCIAS!$C$24,10,7))),0)+VLOOKUP(F2670,REFERENCIAS!$C:$D,2,0)*VLOOKUP($F$2,PONDERADORES!A:P,IF(AND(INFORMACION!$T2670='REFERENCIAS RIESGO'!$C$36,INFORMACION!$F2670=REFERENCIAS!$C$24),16,IF(INFORMACION!$T2670='REFERENCIAS RIESGO'!$C$36,13,IF(INFORMACION!$F2670=REFERENCIAS!$C$24,10,7))),0)+VLOOKUP(T2670,REFERENCIAS!$C:$D,2,0)*VLOOKUP($T$2,PONDERADORES!A:P,IF(AND(INFORMACION!$T2670='REFERENCIAS RIESGO'!$C$36,INFORMACION!$F2670=REFERENCIAS!$C$24),16,IF(INFORMACION!$T2670='REFERENCIAS RIESGO'!$C$36,13,IF(INFORMACION!$F2670=REFERENCIAS!$C$24,10,7))),0)+VLOOKUP(IF(J2670&lt;=0.2,0.2,IF(AND(J2670&gt;0.2,J2670&lt;=0.4),0.4,IF(AND(J2670&gt;0.4,J2670&lt;=0.6),0.6,IF(AND(J2670&gt;0.6,J2670&lt;=0.8),0.8,IF(AND(J2670&gt;0.8,J2670&lt;=1),1))))),REFERENCIAS!$C:$D,2,0)*VLOOKUP($J$2,PONDERADORES!A:P,IF(AND(INFORMACION!$T2670='REFERENCIAS RIESGO'!$C$36,INFORMACION!$F2670=REFERENCIAS!$C$24),16,IF(INFORMACION!$T2670='REFERENCIAS RIESGO'!$C$36,13,IF(INFORMACION!$F2670=REFERENCIAS!$C$24,10,7))),0)</f>
        <v>#REF!</v>
      </c>
      <c r="Y2670" s="68">
        <f>+VLOOKUP(M2670,REFERENCIAS!$C:$D,2,0)*VLOOKUP($M$2,PONDERADORES!$A$7:$G$9,7,0)+VLOOKUP(N2670,REFERENCIAS!$C:$D,2,0)*VLOOKUP($N$2,PONDERADORES!$A$7:$G$9,7,0)+VLOOKUP(O2670,REFERENCIAS!$C:$D,2,0)*VLOOKUP($O$2,PONDERADORES!$A$7:$G$9,7,0)</f>
        <v>0.2</v>
      </c>
      <c r="Z2670" s="2">
        <f>+VLOOKUP(IF(R2670&lt;0.1,0,IF(AND(R2670&gt;=0.1,R2670&lt;0.2),0.1,IF(AND(R2670&gt;=0.2,R2670&lt;0.3),0.2,IF(R2670&gt;0.3,0.3,)))),REFERENCIAS!$C:$D,2,0)*VLOOKUP($R$2,PONDERADORES!$A$11:$G$11,7,0)</f>
        <v>15</v>
      </c>
      <c r="AA2670" s="92"/>
      <c r="AB2670" s="95" t="e">
        <f t="shared" ca="1" si="163"/>
        <v>#REF!</v>
      </c>
      <c r="AC2670" s="23" t="e">
        <f ca="1">IF(AB2670&gt;REFERENCIAS!$C$62,REFERENCIAS!$B$62,IF(AND(AB2670&gt;=REFERENCIAS!$C$63,AB2670&lt;REFERENCIAS!$D$63),REFERENCIAS!$B$63,IF(AND(AB2670&gt;REFERENCIAS!$C$64,AB2670&lt;=REFERENCIAS!$D$64),REFERENCIAS!$B$64,IF(AND(AB2670&gt;=REFERENCIAS!$C$65,AB2670&lt;REFERENCIAS!$D$65),REFERENCIAS!$B$65, "Revisar"))))</f>
        <v>#REF!</v>
      </c>
      <c r="AD2670" s="94" t="e">
        <f ca="1">VLOOKUP(AC2670,REFERENCIAS!$B$62:$G$65,4,FALSE)</f>
        <v>#REF!</v>
      </c>
    </row>
    <row r="2671" spans="1:30" ht="17.25" x14ac:dyDescent="0.25">
      <c r="A2671" s="74"/>
      <c r="B2671" s="19"/>
      <c r="C2671" s="19"/>
      <c r="D2671" s="50"/>
      <c r="E2671" s="73"/>
      <c r="F2671" s="74"/>
      <c r="G2671" s="9"/>
      <c r="H2671" s="48"/>
      <c r="I2671" s="49">
        <f t="shared" ca="1" si="161"/>
        <v>2022</v>
      </c>
      <c r="J2671" s="22">
        <f t="shared" ca="1" si="160"/>
        <v>1</v>
      </c>
      <c r="K2671" s="19"/>
      <c r="L2671" s="73"/>
      <c r="M2671" s="74"/>
      <c r="N2671" s="19"/>
      <c r="O2671" s="73"/>
      <c r="P2671" s="82">
        <v>1</v>
      </c>
      <c r="Q2671" s="24">
        <v>1</v>
      </c>
      <c r="R2671" s="81">
        <f t="shared" si="162"/>
        <v>1</v>
      </c>
      <c r="S2671" s="87"/>
      <c r="T2671" s="19"/>
      <c r="U2671" s="25"/>
      <c r="V2671" s="25"/>
      <c r="W2671" s="81"/>
      <c r="X2671" s="91" t="e">
        <f ca="1">+VLOOKUP(#REF!,REFERENCIAS!$C:$D,2,0)*VLOOKUP(#REF!,PONDERADORES!A:P,IF(AND(INFORMACION!$T2671='REFERENCIAS RIESGO'!$C$36,INFORMACION!$F2671=REFERENCIAS!$C$24),16,IF(INFORMACION!$T2671='REFERENCIAS RIESGO'!$C$36,13,IF(INFORMACION!$F2671=REFERENCIAS!$C$24,10,7))),0)+VLOOKUP(K2671,REFERENCIAS!$C:$D,2,0)*VLOOKUP($K$2,PONDERADORES!A:P,IF(AND(INFORMACION!$T2671='REFERENCIAS RIESGO'!$C$36,INFORMACION!$F2671=REFERENCIAS!$C$24),16,IF(INFORMACION!$T2671='REFERENCIAS RIESGO'!$C$36,13,IF(INFORMACION!$F2671=REFERENCIAS!$C$24,10,7))),0)+VLOOKUP(L2671,REFERENCIAS!$C:$D,2,0)*VLOOKUP($L$2,PONDERADORES!A:P,IF(AND(INFORMACION!$T2671='REFERENCIAS RIESGO'!$C$36,INFORMACION!$F2671=REFERENCIAS!$C$24),16,IF(INFORMACION!$T2671='REFERENCIAS RIESGO'!$C$36,13,IF(INFORMACION!$F2671=REFERENCIAS!$C$24,10,7))),0)+VLOOKUP(F2671,REFERENCIAS!$C:$D,2,0)*VLOOKUP($F$2,PONDERADORES!A:P,IF(AND(INFORMACION!$T2671='REFERENCIAS RIESGO'!$C$36,INFORMACION!$F2671=REFERENCIAS!$C$24),16,IF(INFORMACION!$T2671='REFERENCIAS RIESGO'!$C$36,13,IF(INFORMACION!$F2671=REFERENCIAS!$C$24,10,7))),0)+VLOOKUP(T2671,REFERENCIAS!$C:$D,2,0)*VLOOKUP($T$2,PONDERADORES!A:P,IF(AND(INFORMACION!$T2671='REFERENCIAS RIESGO'!$C$36,INFORMACION!$F2671=REFERENCIAS!$C$24),16,IF(INFORMACION!$T2671='REFERENCIAS RIESGO'!$C$36,13,IF(INFORMACION!$F2671=REFERENCIAS!$C$24,10,7))),0)+VLOOKUP(IF(J2671&lt;=0.2,0.2,IF(AND(J2671&gt;0.2,J2671&lt;=0.4),0.4,IF(AND(J2671&gt;0.4,J2671&lt;=0.6),0.6,IF(AND(J2671&gt;0.6,J2671&lt;=0.8),0.8,IF(AND(J2671&gt;0.8,J2671&lt;=1),1))))),REFERENCIAS!$C:$D,2,0)*VLOOKUP($J$2,PONDERADORES!A:P,IF(AND(INFORMACION!$T2671='REFERENCIAS RIESGO'!$C$36,INFORMACION!$F2671=REFERENCIAS!$C$24),16,IF(INFORMACION!$T2671='REFERENCIAS RIESGO'!$C$36,13,IF(INFORMACION!$F2671=REFERENCIAS!$C$24,10,7))),0)</f>
        <v>#REF!</v>
      </c>
      <c r="Y2671" s="68">
        <f>+VLOOKUP(M2671,REFERENCIAS!$C:$D,2,0)*VLOOKUP($M$2,PONDERADORES!$A$7:$G$9,7,0)+VLOOKUP(N2671,REFERENCIAS!$C:$D,2,0)*VLOOKUP($N$2,PONDERADORES!$A$7:$G$9,7,0)+VLOOKUP(O2671,REFERENCIAS!$C:$D,2,0)*VLOOKUP($O$2,PONDERADORES!$A$7:$G$9,7,0)</f>
        <v>0.2</v>
      </c>
      <c r="Z2671" s="2">
        <f>+VLOOKUP(IF(R2671&lt;0.1,0,IF(AND(R2671&gt;=0.1,R2671&lt;0.2),0.1,IF(AND(R2671&gt;=0.2,R2671&lt;0.3),0.2,IF(R2671&gt;0.3,0.3,)))),REFERENCIAS!$C:$D,2,0)*VLOOKUP($R$2,PONDERADORES!$A$11:$G$11,7,0)</f>
        <v>15</v>
      </c>
      <c r="AA2671" s="92"/>
      <c r="AB2671" s="95" t="e">
        <f t="shared" ca="1" si="163"/>
        <v>#REF!</v>
      </c>
      <c r="AC2671" s="23" t="e">
        <f ca="1">IF(AB2671&gt;REFERENCIAS!$C$62,REFERENCIAS!$B$62,IF(AND(AB2671&gt;=REFERENCIAS!$C$63,AB2671&lt;REFERENCIAS!$D$63),REFERENCIAS!$B$63,IF(AND(AB2671&gt;REFERENCIAS!$C$64,AB2671&lt;=REFERENCIAS!$D$64),REFERENCIAS!$B$64,IF(AND(AB2671&gt;=REFERENCIAS!$C$65,AB2671&lt;REFERENCIAS!$D$65),REFERENCIAS!$B$65, "Revisar"))))</f>
        <v>#REF!</v>
      </c>
      <c r="AD2671" s="94" t="e">
        <f ca="1">VLOOKUP(AC2671,REFERENCIAS!$B$62:$G$65,4,FALSE)</f>
        <v>#REF!</v>
      </c>
    </row>
    <row r="2672" spans="1:30" ht="17.25" x14ac:dyDescent="0.25">
      <c r="A2672" s="74"/>
      <c r="B2672" s="19"/>
      <c r="C2672" s="19"/>
      <c r="D2672" s="50"/>
      <c r="E2672" s="73"/>
      <c r="F2672" s="74"/>
      <c r="G2672" s="9"/>
      <c r="H2672" s="48"/>
      <c r="I2672" s="49">
        <f t="shared" ca="1" si="161"/>
        <v>2022</v>
      </c>
      <c r="J2672" s="22">
        <f t="shared" ca="1" si="160"/>
        <v>1</v>
      </c>
      <c r="K2672" s="19"/>
      <c r="L2672" s="73"/>
      <c r="M2672" s="74"/>
      <c r="N2672" s="19"/>
      <c r="O2672" s="73"/>
      <c r="P2672" s="82">
        <v>1</v>
      </c>
      <c r="Q2672" s="24">
        <v>1</v>
      </c>
      <c r="R2672" s="81">
        <f t="shared" si="162"/>
        <v>1</v>
      </c>
      <c r="S2672" s="87"/>
      <c r="T2672" s="19"/>
      <c r="U2672" s="25"/>
      <c r="V2672" s="25"/>
      <c r="W2672" s="81"/>
      <c r="X2672" s="91" t="e">
        <f ca="1">+VLOOKUP(#REF!,REFERENCIAS!$C:$D,2,0)*VLOOKUP(#REF!,PONDERADORES!A:P,IF(AND(INFORMACION!$T2672='REFERENCIAS RIESGO'!$C$36,INFORMACION!$F2672=REFERENCIAS!$C$24),16,IF(INFORMACION!$T2672='REFERENCIAS RIESGO'!$C$36,13,IF(INFORMACION!$F2672=REFERENCIAS!$C$24,10,7))),0)+VLOOKUP(K2672,REFERENCIAS!$C:$D,2,0)*VLOOKUP($K$2,PONDERADORES!A:P,IF(AND(INFORMACION!$T2672='REFERENCIAS RIESGO'!$C$36,INFORMACION!$F2672=REFERENCIAS!$C$24),16,IF(INFORMACION!$T2672='REFERENCIAS RIESGO'!$C$36,13,IF(INFORMACION!$F2672=REFERENCIAS!$C$24,10,7))),0)+VLOOKUP(L2672,REFERENCIAS!$C:$D,2,0)*VLOOKUP($L$2,PONDERADORES!A:P,IF(AND(INFORMACION!$T2672='REFERENCIAS RIESGO'!$C$36,INFORMACION!$F2672=REFERENCIAS!$C$24),16,IF(INFORMACION!$T2672='REFERENCIAS RIESGO'!$C$36,13,IF(INFORMACION!$F2672=REFERENCIAS!$C$24,10,7))),0)+VLOOKUP(F2672,REFERENCIAS!$C:$D,2,0)*VLOOKUP($F$2,PONDERADORES!A:P,IF(AND(INFORMACION!$T2672='REFERENCIAS RIESGO'!$C$36,INFORMACION!$F2672=REFERENCIAS!$C$24),16,IF(INFORMACION!$T2672='REFERENCIAS RIESGO'!$C$36,13,IF(INFORMACION!$F2672=REFERENCIAS!$C$24,10,7))),0)+VLOOKUP(T2672,REFERENCIAS!$C:$D,2,0)*VLOOKUP($T$2,PONDERADORES!A:P,IF(AND(INFORMACION!$T2672='REFERENCIAS RIESGO'!$C$36,INFORMACION!$F2672=REFERENCIAS!$C$24),16,IF(INFORMACION!$T2672='REFERENCIAS RIESGO'!$C$36,13,IF(INFORMACION!$F2672=REFERENCIAS!$C$24,10,7))),0)+VLOOKUP(IF(J2672&lt;=0.2,0.2,IF(AND(J2672&gt;0.2,J2672&lt;=0.4),0.4,IF(AND(J2672&gt;0.4,J2672&lt;=0.6),0.6,IF(AND(J2672&gt;0.6,J2672&lt;=0.8),0.8,IF(AND(J2672&gt;0.8,J2672&lt;=1),1))))),REFERENCIAS!$C:$D,2,0)*VLOOKUP($J$2,PONDERADORES!A:P,IF(AND(INFORMACION!$T2672='REFERENCIAS RIESGO'!$C$36,INFORMACION!$F2672=REFERENCIAS!$C$24),16,IF(INFORMACION!$T2672='REFERENCIAS RIESGO'!$C$36,13,IF(INFORMACION!$F2672=REFERENCIAS!$C$24,10,7))),0)</f>
        <v>#REF!</v>
      </c>
      <c r="Y2672" s="68">
        <f>+VLOOKUP(M2672,REFERENCIAS!$C:$D,2,0)*VLOOKUP($M$2,PONDERADORES!$A$7:$G$9,7,0)+VLOOKUP(N2672,REFERENCIAS!$C:$D,2,0)*VLOOKUP($N$2,PONDERADORES!$A$7:$G$9,7,0)+VLOOKUP(O2672,REFERENCIAS!$C:$D,2,0)*VLOOKUP($O$2,PONDERADORES!$A$7:$G$9,7,0)</f>
        <v>0.2</v>
      </c>
      <c r="Z2672" s="2">
        <f>+VLOOKUP(IF(R2672&lt;0.1,0,IF(AND(R2672&gt;=0.1,R2672&lt;0.2),0.1,IF(AND(R2672&gt;=0.2,R2672&lt;0.3),0.2,IF(R2672&gt;0.3,0.3,)))),REFERENCIAS!$C:$D,2,0)*VLOOKUP($R$2,PONDERADORES!$A$11:$G$11,7,0)</f>
        <v>15</v>
      </c>
      <c r="AA2672" s="92"/>
      <c r="AB2672" s="95" t="e">
        <f t="shared" ca="1" si="163"/>
        <v>#REF!</v>
      </c>
      <c r="AC2672" s="23" t="e">
        <f ca="1">IF(AB2672&gt;REFERENCIAS!$C$62,REFERENCIAS!$B$62,IF(AND(AB2672&gt;=REFERENCIAS!$C$63,AB2672&lt;REFERENCIAS!$D$63),REFERENCIAS!$B$63,IF(AND(AB2672&gt;REFERENCIAS!$C$64,AB2672&lt;=REFERENCIAS!$D$64),REFERENCIAS!$B$64,IF(AND(AB2672&gt;=REFERENCIAS!$C$65,AB2672&lt;REFERENCIAS!$D$65),REFERENCIAS!$B$65, "Revisar"))))</f>
        <v>#REF!</v>
      </c>
      <c r="AD2672" s="94" t="e">
        <f ca="1">VLOOKUP(AC2672,REFERENCIAS!$B$62:$G$65,4,FALSE)</f>
        <v>#REF!</v>
      </c>
    </row>
    <row r="2673" spans="1:30" ht="17.25" x14ac:dyDescent="0.25">
      <c r="A2673" s="74"/>
      <c r="B2673" s="19"/>
      <c r="C2673" s="19"/>
      <c r="D2673" s="50"/>
      <c r="E2673" s="73"/>
      <c r="F2673" s="74"/>
      <c r="G2673" s="9"/>
      <c r="H2673" s="48"/>
      <c r="I2673" s="49">
        <f t="shared" ca="1" si="161"/>
        <v>2022</v>
      </c>
      <c r="J2673" s="22">
        <f t="shared" ca="1" si="160"/>
        <v>1</v>
      </c>
      <c r="K2673" s="19"/>
      <c r="L2673" s="73"/>
      <c r="M2673" s="74"/>
      <c r="N2673" s="19"/>
      <c r="O2673" s="73"/>
      <c r="P2673" s="82">
        <v>1</v>
      </c>
      <c r="Q2673" s="24">
        <v>1</v>
      </c>
      <c r="R2673" s="81">
        <f t="shared" si="162"/>
        <v>1</v>
      </c>
      <c r="S2673" s="87"/>
      <c r="T2673" s="19"/>
      <c r="U2673" s="25"/>
      <c r="V2673" s="25"/>
      <c r="W2673" s="81"/>
      <c r="X2673" s="91" t="e">
        <f ca="1">+VLOOKUP(#REF!,REFERENCIAS!$C:$D,2,0)*VLOOKUP(#REF!,PONDERADORES!A:P,IF(AND(INFORMACION!$T2673='REFERENCIAS RIESGO'!$C$36,INFORMACION!$F2673=REFERENCIAS!$C$24),16,IF(INFORMACION!$T2673='REFERENCIAS RIESGO'!$C$36,13,IF(INFORMACION!$F2673=REFERENCIAS!$C$24,10,7))),0)+VLOOKUP(K2673,REFERENCIAS!$C:$D,2,0)*VLOOKUP($K$2,PONDERADORES!A:P,IF(AND(INFORMACION!$T2673='REFERENCIAS RIESGO'!$C$36,INFORMACION!$F2673=REFERENCIAS!$C$24),16,IF(INFORMACION!$T2673='REFERENCIAS RIESGO'!$C$36,13,IF(INFORMACION!$F2673=REFERENCIAS!$C$24,10,7))),0)+VLOOKUP(L2673,REFERENCIAS!$C:$D,2,0)*VLOOKUP($L$2,PONDERADORES!A:P,IF(AND(INFORMACION!$T2673='REFERENCIAS RIESGO'!$C$36,INFORMACION!$F2673=REFERENCIAS!$C$24),16,IF(INFORMACION!$T2673='REFERENCIAS RIESGO'!$C$36,13,IF(INFORMACION!$F2673=REFERENCIAS!$C$24,10,7))),0)+VLOOKUP(F2673,REFERENCIAS!$C:$D,2,0)*VLOOKUP($F$2,PONDERADORES!A:P,IF(AND(INFORMACION!$T2673='REFERENCIAS RIESGO'!$C$36,INFORMACION!$F2673=REFERENCIAS!$C$24),16,IF(INFORMACION!$T2673='REFERENCIAS RIESGO'!$C$36,13,IF(INFORMACION!$F2673=REFERENCIAS!$C$24,10,7))),0)+VLOOKUP(T2673,REFERENCIAS!$C:$D,2,0)*VLOOKUP($T$2,PONDERADORES!A:P,IF(AND(INFORMACION!$T2673='REFERENCIAS RIESGO'!$C$36,INFORMACION!$F2673=REFERENCIAS!$C$24),16,IF(INFORMACION!$T2673='REFERENCIAS RIESGO'!$C$36,13,IF(INFORMACION!$F2673=REFERENCIAS!$C$24,10,7))),0)+VLOOKUP(IF(J2673&lt;=0.2,0.2,IF(AND(J2673&gt;0.2,J2673&lt;=0.4),0.4,IF(AND(J2673&gt;0.4,J2673&lt;=0.6),0.6,IF(AND(J2673&gt;0.6,J2673&lt;=0.8),0.8,IF(AND(J2673&gt;0.8,J2673&lt;=1),1))))),REFERENCIAS!$C:$D,2,0)*VLOOKUP($J$2,PONDERADORES!A:P,IF(AND(INFORMACION!$T2673='REFERENCIAS RIESGO'!$C$36,INFORMACION!$F2673=REFERENCIAS!$C$24),16,IF(INFORMACION!$T2673='REFERENCIAS RIESGO'!$C$36,13,IF(INFORMACION!$F2673=REFERENCIAS!$C$24,10,7))),0)</f>
        <v>#REF!</v>
      </c>
      <c r="Y2673" s="68">
        <f>+VLOOKUP(M2673,REFERENCIAS!$C:$D,2,0)*VLOOKUP($M$2,PONDERADORES!$A$7:$G$9,7,0)+VLOOKUP(N2673,REFERENCIAS!$C:$D,2,0)*VLOOKUP($N$2,PONDERADORES!$A$7:$G$9,7,0)+VLOOKUP(O2673,REFERENCIAS!$C:$D,2,0)*VLOOKUP($O$2,PONDERADORES!$A$7:$G$9,7,0)</f>
        <v>0.2</v>
      </c>
      <c r="Z2673" s="2">
        <f>+VLOOKUP(IF(R2673&lt;0.1,0,IF(AND(R2673&gt;=0.1,R2673&lt;0.2),0.1,IF(AND(R2673&gt;=0.2,R2673&lt;0.3),0.2,IF(R2673&gt;0.3,0.3,)))),REFERENCIAS!$C:$D,2,0)*VLOOKUP($R$2,PONDERADORES!$A$11:$G$11,7,0)</f>
        <v>15</v>
      </c>
      <c r="AA2673" s="92"/>
      <c r="AB2673" s="95" t="e">
        <f t="shared" ca="1" si="163"/>
        <v>#REF!</v>
      </c>
      <c r="AC2673" s="23" t="e">
        <f ca="1">IF(AB2673&gt;REFERENCIAS!$C$62,REFERENCIAS!$B$62,IF(AND(AB2673&gt;=REFERENCIAS!$C$63,AB2673&lt;REFERENCIAS!$D$63),REFERENCIAS!$B$63,IF(AND(AB2673&gt;REFERENCIAS!$C$64,AB2673&lt;=REFERENCIAS!$D$64),REFERENCIAS!$B$64,IF(AND(AB2673&gt;=REFERENCIAS!$C$65,AB2673&lt;REFERENCIAS!$D$65),REFERENCIAS!$B$65, "Revisar"))))</f>
        <v>#REF!</v>
      </c>
      <c r="AD2673" s="94" t="e">
        <f ca="1">VLOOKUP(AC2673,REFERENCIAS!$B$62:$G$65,4,FALSE)</f>
        <v>#REF!</v>
      </c>
    </row>
    <row r="2674" spans="1:30" ht="17.25" x14ac:dyDescent="0.25">
      <c r="A2674" s="74"/>
      <c r="B2674" s="19"/>
      <c r="C2674" s="19"/>
      <c r="D2674" s="50"/>
      <c r="E2674" s="73"/>
      <c r="F2674" s="74"/>
      <c r="G2674" s="9"/>
      <c r="H2674" s="48"/>
      <c r="I2674" s="49">
        <f t="shared" ca="1" si="161"/>
        <v>2022</v>
      </c>
      <c r="J2674" s="22">
        <f t="shared" ca="1" si="160"/>
        <v>1</v>
      </c>
      <c r="K2674" s="19"/>
      <c r="L2674" s="73"/>
      <c r="M2674" s="74"/>
      <c r="N2674" s="19"/>
      <c r="O2674" s="73"/>
      <c r="P2674" s="82">
        <v>1</v>
      </c>
      <c r="Q2674" s="24">
        <v>1</v>
      </c>
      <c r="R2674" s="81">
        <f t="shared" si="162"/>
        <v>1</v>
      </c>
      <c r="S2674" s="87"/>
      <c r="T2674" s="19"/>
      <c r="U2674" s="25"/>
      <c r="V2674" s="25"/>
      <c r="W2674" s="81"/>
      <c r="X2674" s="91" t="e">
        <f ca="1">+VLOOKUP(#REF!,REFERENCIAS!$C:$D,2,0)*VLOOKUP(#REF!,PONDERADORES!A:P,IF(AND(INFORMACION!$T2674='REFERENCIAS RIESGO'!$C$36,INFORMACION!$F2674=REFERENCIAS!$C$24),16,IF(INFORMACION!$T2674='REFERENCIAS RIESGO'!$C$36,13,IF(INFORMACION!$F2674=REFERENCIAS!$C$24,10,7))),0)+VLOOKUP(K2674,REFERENCIAS!$C:$D,2,0)*VLOOKUP($K$2,PONDERADORES!A:P,IF(AND(INFORMACION!$T2674='REFERENCIAS RIESGO'!$C$36,INFORMACION!$F2674=REFERENCIAS!$C$24),16,IF(INFORMACION!$T2674='REFERENCIAS RIESGO'!$C$36,13,IF(INFORMACION!$F2674=REFERENCIAS!$C$24,10,7))),0)+VLOOKUP(L2674,REFERENCIAS!$C:$D,2,0)*VLOOKUP($L$2,PONDERADORES!A:P,IF(AND(INFORMACION!$T2674='REFERENCIAS RIESGO'!$C$36,INFORMACION!$F2674=REFERENCIAS!$C$24),16,IF(INFORMACION!$T2674='REFERENCIAS RIESGO'!$C$36,13,IF(INFORMACION!$F2674=REFERENCIAS!$C$24,10,7))),0)+VLOOKUP(F2674,REFERENCIAS!$C:$D,2,0)*VLOOKUP($F$2,PONDERADORES!A:P,IF(AND(INFORMACION!$T2674='REFERENCIAS RIESGO'!$C$36,INFORMACION!$F2674=REFERENCIAS!$C$24),16,IF(INFORMACION!$T2674='REFERENCIAS RIESGO'!$C$36,13,IF(INFORMACION!$F2674=REFERENCIAS!$C$24,10,7))),0)+VLOOKUP(T2674,REFERENCIAS!$C:$D,2,0)*VLOOKUP($T$2,PONDERADORES!A:P,IF(AND(INFORMACION!$T2674='REFERENCIAS RIESGO'!$C$36,INFORMACION!$F2674=REFERENCIAS!$C$24),16,IF(INFORMACION!$T2674='REFERENCIAS RIESGO'!$C$36,13,IF(INFORMACION!$F2674=REFERENCIAS!$C$24,10,7))),0)+VLOOKUP(IF(J2674&lt;=0.2,0.2,IF(AND(J2674&gt;0.2,J2674&lt;=0.4),0.4,IF(AND(J2674&gt;0.4,J2674&lt;=0.6),0.6,IF(AND(J2674&gt;0.6,J2674&lt;=0.8),0.8,IF(AND(J2674&gt;0.8,J2674&lt;=1),1))))),REFERENCIAS!$C:$D,2,0)*VLOOKUP($J$2,PONDERADORES!A:P,IF(AND(INFORMACION!$T2674='REFERENCIAS RIESGO'!$C$36,INFORMACION!$F2674=REFERENCIAS!$C$24),16,IF(INFORMACION!$T2674='REFERENCIAS RIESGO'!$C$36,13,IF(INFORMACION!$F2674=REFERENCIAS!$C$24,10,7))),0)</f>
        <v>#REF!</v>
      </c>
      <c r="Y2674" s="68">
        <f>+VLOOKUP(M2674,REFERENCIAS!$C:$D,2,0)*VLOOKUP($M$2,PONDERADORES!$A$7:$G$9,7,0)+VLOOKUP(N2674,REFERENCIAS!$C:$D,2,0)*VLOOKUP($N$2,PONDERADORES!$A$7:$G$9,7,0)+VLOOKUP(O2674,REFERENCIAS!$C:$D,2,0)*VLOOKUP($O$2,PONDERADORES!$A$7:$G$9,7,0)</f>
        <v>0.2</v>
      </c>
      <c r="Z2674" s="2">
        <f>+VLOOKUP(IF(R2674&lt;0.1,0,IF(AND(R2674&gt;=0.1,R2674&lt;0.2),0.1,IF(AND(R2674&gt;=0.2,R2674&lt;0.3),0.2,IF(R2674&gt;0.3,0.3,)))),REFERENCIAS!$C:$D,2,0)*VLOOKUP($R$2,PONDERADORES!$A$11:$G$11,7,0)</f>
        <v>15</v>
      </c>
      <c r="AA2674" s="92"/>
      <c r="AB2674" s="95" t="e">
        <f t="shared" ca="1" si="163"/>
        <v>#REF!</v>
      </c>
      <c r="AC2674" s="23" t="e">
        <f ca="1">IF(AB2674&gt;REFERENCIAS!$C$62,REFERENCIAS!$B$62,IF(AND(AB2674&gt;=REFERENCIAS!$C$63,AB2674&lt;REFERENCIAS!$D$63),REFERENCIAS!$B$63,IF(AND(AB2674&gt;REFERENCIAS!$C$64,AB2674&lt;=REFERENCIAS!$D$64),REFERENCIAS!$B$64,IF(AND(AB2674&gt;=REFERENCIAS!$C$65,AB2674&lt;REFERENCIAS!$D$65),REFERENCIAS!$B$65, "Revisar"))))</f>
        <v>#REF!</v>
      </c>
      <c r="AD2674" s="94" t="e">
        <f ca="1">VLOOKUP(AC2674,REFERENCIAS!$B$62:$G$65,4,FALSE)</f>
        <v>#REF!</v>
      </c>
    </row>
    <row r="2675" spans="1:30" ht="17.25" x14ac:dyDescent="0.25">
      <c r="A2675" s="74"/>
      <c r="B2675" s="19"/>
      <c r="C2675" s="19"/>
      <c r="D2675" s="50"/>
      <c r="E2675" s="73"/>
      <c r="F2675" s="74"/>
      <c r="G2675" s="9"/>
      <c r="H2675" s="48"/>
      <c r="I2675" s="49">
        <f t="shared" ca="1" si="161"/>
        <v>2022</v>
      </c>
      <c r="J2675" s="22">
        <f t="shared" ca="1" si="160"/>
        <v>1</v>
      </c>
      <c r="K2675" s="19"/>
      <c r="L2675" s="73"/>
      <c r="M2675" s="74"/>
      <c r="N2675" s="19"/>
      <c r="O2675" s="73"/>
      <c r="P2675" s="82">
        <v>1</v>
      </c>
      <c r="Q2675" s="24">
        <v>1</v>
      </c>
      <c r="R2675" s="81">
        <f t="shared" si="162"/>
        <v>1</v>
      </c>
      <c r="S2675" s="87"/>
      <c r="T2675" s="19"/>
      <c r="U2675" s="25"/>
      <c r="V2675" s="25"/>
      <c r="W2675" s="81"/>
      <c r="X2675" s="91" t="e">
        <f ca="1">+VLOOKUP(#REF!,REFERENCIAS!$C:$D,2,0)*VLOOKUP(#REF!,PONDERADORES!A:P,IF(AND(INFORMACION!$T2675='REFERENCIAS RIESGO'!$C$36,INFORMACION!$F2675=REFERENCIAS!$C$24),16,IF(INFORMACION!$T2675='REFERENCIAS RIESGO'!$C$36,13,IF(INFORMACION!$F2675=REFERENCIAS!$C$24,10,7))),0)+VLOOKUP(K2675,REFERENCIAS!$C:$D,2,0)*VLOOKUP($K$2,PONDERADORES!A:P,IF(AND(INFORMACION!$T2675='REFERENCIAS RIESGO'!$C$36,INFORMACION!$F2675=REFERENCIAS!$C$24),16,IF(INFORMACION!$T2675='REFERENCIAS RIESGO'!$C$36,13,IF(INFORMACION!$F2675=REFERENCIAS!$C$24,10,7))),0)+VLOOKUP(L2675,REFERENCIAS!$C:$D,2,0)*VLOOKUP($L$2,PONDERADORES!A:P,IF(AND(INFORMACION!$T2675='REFERENCIAS RIESGO'!$C$36,INFORMACION!$F2675=REFERENCIAS!$C$24),16,IF(INFORMACION!$T2675='REFERENCIAS RIESGO'!$C$36,13,IF(INFORMACION!$F2675=REFERENCIAS!$C$24,10,7))),0)+VLOOKUP(F2675,REFERENCIAS!$C:$D,2,0)*VLOOKUP($F$2,PONDERADORES!A:P,IF(AND(INFORMACION!$T2675='REFERENCIAS RIESGO'!$C$36,INFORMACION!$F2675=REFERENCIAS!$C$24),16,IF(INFORMACION!$T2675='REFERENCIAS RIESGO'!$C$36,13,IF(INFORMACION!$F2675=REFERENCIAS!$C$24,10,7))),0)+VLOOKUP(T2675,REFERENCIAS!$C:$D,2,0)*VLOOKUP($T$2,PONDERADORES!A:P,IF(AND(INFORMACION!$T2675='REFERENCIAS RIESGO'!$C$36,INFORMACION!$F2675=REFERENCIAS!$C$24),16,IF(INFORMACION!$T2675='REFERENCIAS RIESGO'!$C$36,13,IF(INFORMACION!$F2675=REFERENCIAS!$C$24,10,7))),0)+VLOOKUP(IF(J2675&lt;=0.2,0.2,IF(AND(J2675&gt;0.2,J2675&lt;=0.4),0.4,IF(AND(J2675&gt;0.4,J2675&lt;=0.6),0.6,IF(AND(J2675&gt;0.6,J2675&lt;=0.8),0.8,IF(AND(J2675&gt;0.8,J2675&lt;=1),1))))),REFERENCIAS!$C:$D,2,0)*VLOOKUP($J$2,PONDERADORES!A:P,IF(AND(INFORMACION!$T2675='REFERENCIAS RIESGO'!$C$36,INFORMACION!$F2675=REFERENCIAS!$C$24),16,IF(INFORMACION!$T2675='REFERENCIAS RIESGO'!$C$36,13,IF(INFORMACION!$F2675=REFERENCIAS!$C$24,10,7))),0)</f>
        <v>#REF!</v>
      </c>
      <c r="Y2675" s="68">
        <f>+VLOOKUP(M2675,REFERENCIAS!$C:$D,2,0)*VLOOKUP($M$2,PONDERADORES!$A$7:$G$9,7,0)+VLOOKUP(N2675,REFERENCIAS!$C:$D,2,0)*VLOOKUP($N$2,PONDERADORES!$A$7:$G$9,7,0)+VLOOKUP(O2675,REFERENCIAS!$C:$D,2,0)*VLOOKUP($O$2,PONDERADORES!$A$7:$G$9,7,0)</f>
        <v>0.2</v>
      </c>
      <c r="Z2675" s="2">
        <f>+VLOOKUP(IF(R2675&lt;0.1,0,IF(AND(R2675&gt;=0.1,R2675&lt;0.2),0.1,IF(AND(R2675&gt;=0.2,R2675&lt;0.3),0.2,IF(R2675&gt;0.3,0.3,)))),REFERENCIAS!$C:$D,2,0)*VLOOKUP($R$2,PONDERADORES!$A$11:$G$11,7,0)</f>
        <v>15</v>
      </c>
      <c r="AA2675" s="92"/>
      <c r="AB2675" s="95" t="e">
        <f t="shared" ca="1" si="163"/>
        <v>#REF!</v>
      </c>
      <c r="AC2675" s="23" t="e">
        <f ca="1">IF(AB2675&gt;REFERENCIAS!$C$62,REFERENCIAS!$B$62,IF(AND(AB2675&gt;=REFERENCIAS!$C$63,AB2675&lt;REFERENCIAS!$D$63),REFERENCIAS!$B$63,IF(AND(AB2675&gt;REFERENCIAS!$C$64,AB2675&lt;=REFERENCIAS!$D$64),REFERENCIAS!$B$64,IF(AND(AB2675&gt;=REFERENCIAS!$C$65,AB2675&lt;REFERENCIAS!$D$65),REFERENCIAS!$B$65, "Revisar"))))</f>
        <v>#REF!</v>
      </c>
      <c r="AD2675" s="94" t="e">
        <f ca="1">VLOOKUP(AC2675,REFERENCIAS!$B$62:$G$65,4,FALSE)</f>
        <v>#REF!</v>
      </c>
    </row>
    <row r="2676" spans="1:30" ht="17.25" x14ac:dyDescent="0.25">
      <c r="A2676" s="74"/>
      <c r="B2676" s="19"/>
      <c r="C2676" s="19"/>
      <c r="D2676" s="50"/>
      <c r="E2676" s="73"/>
      <c r="F2676" s="74"/>
      <c r="G2676" s="9"/>
      <c r="H2676" s="48"/>
      <c r="I2676" s="49">
        <f t="shared" ca="1" si="161"/>
        <v>2022</v>
      </c>
      <c r="J2676" s="22">
        <f t="shared" ca="1" si="160"/>
        <v>1</v>
      </c>
      <c r="K2676" s="19"/>
      <c r="L2676" s="73"/>
      <c r="M2676" s="74"/>
      <c r="N2676" s="19"/>
      <c r="O2676" s="73"/>
      <c r="P2676" s="82">
        <v>1</v>
      </c>
      <c r="Q2676" s="24">
        <v>1</v>
      </c>
      <c r="R2676" s="81">
        <f t="shared" si="162"/>
        <v>1</v>
      </c>
      <c r="S2676" s="87"/>
      <c r="T2676" s="19"/>
      <c r="U2676" s="25"/>
      <c r="V2676" s="25"/>
      <c r="W2676" s="81"/>
      <c r="X2676" s="91" t="e">
        <f ca="1">+VLOOKUP(#REF!,REFERENCIAS!$C:$D,2,0)*VLOOKUP(#REF!,PONDERADORES!A:P,IF(AND(INFORMACION!$T2676='REFERENCIAS RIESGO'!$C$36,INFORMACION!$F2676=REFERENCIAS!$C$24),16,IF(INFORMACION!$T2676='REFERENCIAS RIESGO'!$C$36,13,IF(INFORMACION!$F2676=REFERENCIAS!$C$24,10,7))),0)+VLOOKUP(K2676,REFERENCIAS!$C:$D,2,0)*VLOOKUP($K$2,PONDERADORES!A:P,IF(AND(INFORMACION!$T2676='REFERENCIAS RIESGO'!$C$36,INFORMACION!$F2676=REFERENCIAS!$C$24),16,IF(INFORMACION!$T2676='REFERENCIAS RIESGO'!$C$36,13,IF(INFORMACION!$F2676=REFERENCIAS!$C$24,10,7))),0)+VLOOKUP(L2676,REFERENCIAS!$C:$D,2,0)*VLOOKUP($L$2,PONDERADORES!A:P,IF(AND(INFORMACION!$T2676='REFERENCIAS RIESGO'!$C$36,INFORMACION!$F2676=REFERENCIAS!$C$24),16,IF(INFORMACION!$T2676='REFERENCIAS RIESGO'!$C$36,13,IF(INFORMACION!$F2676=REFERENCIAS!$C$24,10,7))),0)+VLOOKUP(F2676,REFERENCIAS!$C:$D,2,0)*VLOOKUP($F$2,PONDERADORES!A:P,IF(AND(INFORMACION!$T2676='REFERENCIAS RIESGO'!$C$36,INFORMACION!$F2676=REFERENCIAS!$C$24),16,IF(INFORMACION!$T2676='REFERENCIAS RIESGO'!$C$36,13,IF(INFORMACION!$F2676=REFERENCIAS!$C$24,10,7))),0)+VLOOKUP(T2676,REFERENCIAS!$C:$D,2,0)*VLOOKUP($T$2,PONDERADORES!A:P,IF(AND(INFORMACION!$T2676='REFERENCIAS RIESGO'!$C$36,INFORMACION!$F2676=REFERENCIAS!$C$24),16,IF(INFORMACION!$T2676='REFERENCIAS RIESGO'!$C$36,13,IF(INFORMACION!$F2676=REFERENCIAS!$C$24,10,7))),0)+VLOOKUP(IF(J2676&lt;=0.2,0.2,IF(AND(J2676&gt;0.2,J2676&lt;=0.4),0.4,IF(AND(J2676&gt;0.4,J2676&lt;=0.6),0.6,IF(AND(J2676&gt;0.6,J2676&lt;=0.8),0.8,IF(AND(J2676&gt;0.8,J2676&lt;=1),1))))),REFERENCIAS!$C:$D,2,0)*VLOOKUP($J$2,PONDERADORES!A:P,IF(AND(INFORMACION!$T2676='REFERENCIAS RIESGO'!$C$36,INFORMACION!$F2676=REFERENCIAS!$C$24),16,IF(INFORMACION!$T2676='REFERENCIAS RIESGO'!$C$36,13,IF(INFORMACION!$F2676=REFERENCIAS!$C$24,10,7))),0)</f>
        <v>#REF!</v>
      </c>
      <c r="Y2676" s="68">
        <f>+VLOOKUP(M2676,REFERENCIAS!$C:$D,2,0)*VLOOKUP($M$2,PONDERADORES!$A$7:$G$9,7,0)+VLOOKUP(N2676,REFERENCIAS!$C:$D,2,0)*VLOOKUP($N$2,PONDERADORES!$A$7:$G$9,7,0)+VLOOKUP(O2676,REFERENCIAS!$C:$D,2,0)*VLOOKUP($O$2,PONDERADORES!$A$7:$G$9,7,0)</f>
        <v>0.2</v>
      </c>
      <c r="Z2676" s="2">
        <f>+VLOOKUP(IF(R2676&lt;0.1,0,IF(AND(R2676&gt;=0.1,R2676&lt;0.2),0.1,IF(AND(R2676&gt;=0.2,R2676&lt;0.3),0.2,IF(R2676&gt;0.3,0.3,)))),REFERENCIAS!$C:$D,2,0)*VLOOKUP($R$2,PONDERADORES!$A$11:$G$11,7,0)</f>
        <v>15</v>
      </c>
      <c r="AA2676" s="92"/>
      <c r="AB2676" s="95" t="e">
        <f t="shared" ca="1" si="163"/>
        <v>#REF!</v>
      </c>
      <c r="AC2676" s="23" t="e">
        <f ca="1">IF(AB2676&gt;REFERENCIAS!$C$62,REFERENCIAS!$B$62,IF(AND(AB2676&gt;=REFERENCIAS!$C$63,AB2676&lt;REFERENCIAS!$D$63),REFERENCIAS!$B$63,IF(AND(AB2676&gt;REFERENCIAS!$C$64,AB2676&lt;=REFERENCIAS!$D$64),REFERENCIAS!$B$64,IF(AND(AB2676&gt;=REFERENCIAS!$C$65,AB2676&lt;REFERENCIAS!$D$65),REFERENCIAS!$B$65, "Revisar"))))</f>
        <v>#REF!</v>
      </c>
      <c r="AD2676" s="94" t="e">
        <f ca="1">VLOOKUP(AC2676,REFERENCIAS!$B$62:$G$65,4,FALSE)</f>
        <v>#REF!</v>
      </c>
    </row>
    <row r="2677" spans="1:30" ht="17.25" x14ac:dyDescent="0.25">
      <c r="A2677" s="74"/>
      <c r="B2677" s="19"/>
      <c r="C2677" s="19"/>
      <c r="D2677" s="50"/>
      <c r="E2677" s="73"/>
      <c r="F2677" s="74"/>
      <c r="G2677" s="9"/>
      <c r="H2677" s="48"/>
      <c r="I2677" s="49">
        <f t="shared" ca="1" si="161"/>
        <v>2022</v>
      </c>
      <c r="J2677" s="22">
        <f t="shared" ca="1" si="160"/>
        <v>1</v>
      </c>
      <c r="K2677" s="19"/>
      <c r="L2677" s="73"/>
      <c r="M2677" s="74"/>
      <c r="N2677" s="19"/>
      <c r="O2677" s="73"/>
      <c r="P2677" s="82">
        <v>1</v>
      </c>
      <c r="Q2677" s="24">
        <v>1</v>
      </c>
      <c r="R2677" s="81">
        <f t="shared" si="162"/>
        <v>1</v>
      </c>
      <c r="S2677" s="87"/>
      <c r="T2677" s="19"/>
      <c r="U2677" s="25"/>
      <c r="V2677" s="25"/>
      <c r="W2677" s="81"/>
      <c r="X2677" s="91" t="e">
        <f ca="1">+VLOOKUP(#REF!,REFERENCIAS!$C:$D,2,0)*VLOOKUP(#REF!,PONDERADORES!A:P,IF(AND(INFORMACION!$T2677='REFERENCIAS RIESGO'!$C$36,INFORMACION!$F2677=REFERENCIAS!$C$24),16,IF(INFORMACION!$T2677='REFERENCIAS RIESGO'!$C$36,13,IF(INFORMACION!$F2677=REFERENCIAS!$C$24,10,7))),0)+VLOOKUP(K2677,REFERENCIAS!$C:$D,2,0)*VLOOKUP($K$2,PONDERADORES!A:P,IF(AND(INFORMACION!$T2677='REFERENCIAS RIESGO'!$C$36,INFORMACION!$F2677=REFERENCIAS!$C$24),16,IF(INFORMACION!$T2677='REFERENCIAS RIESGO'!$C$36,13,IF(INFORMACION!$F2677=REFERENCIAS!$C$24,10,7))),0)+VLOOKUP(L2677,REFERENCIAS!$C:$D,2,0)*VLOOKUP($L$2,PONDERADORES!A:P,IF(AND(INFORMACION!$T2677='REFERENCIAS RIESGO'!$C$36,INFORMACION!$F2677=REFERENCIAS!$C$24),16,IF(INFORMACION!$T2677='REFERENCIAS RIESGO'!$C$36,13,IF(INFORMACION!$F2677=REFERENCIAS!$C$24,10,7))),0)+VLOOKUP(F2677,REFERENCIAS!$C:$D,2,0)*VLOOKUP($F$2,PONDERADORES!A:P,IF(AND(INFORMACION!$T2677='REFERENCIAS RIESGO'!$C$36,INFORMACION!$F2677=REFERENCIAS!$C$24),16,IF(INFORMACION!$T2677='REFERENCIAS RIESGO'!$C$36,13,IF(INFORMACION!$F2677=REFERENCIAS!$C$24,10,7))),0)+VLOOKUP(T2677,REFERENCIAS!$C:$D,2,0)*VLOOKUP($T$2,PONDERADORES!A:P,IF(AND(INFORMACION!$T2677='REFERENCIAS RIESGO'!$C$36,INFORMACION!$F2677=REFERENCIAS!$C$24),16,IF(INFORMACION!$T2677='REFERENCIAS RIESGO'!$C$36,13,IF(INFORMACION!$F2677=REFERENCIAS!$C$24,10,7))),0)+VLOOKUP(IF(J2677&lt;=0.2,0.2,IF(AND(J2677&gt;0.2,J2677&lt;=0.4),0.4,IF(AND(J2677&gt;0.4,J2677&lt;=0.6),0.6,IF(AND(J2677&gt;0.6,J2677&lt;=0.8),0.8,IF(AND(J2677&gt;0.8,J2677&lt;=1),1))))),REFERENCIAS!$C:$D,2,0)*VLOOKUP($J$2,PONDERADORES!A:P,IF(AND(INFORMACION!$T2677='REFERENCIAS RIESGO'!$C$36,INFORMACION!$F2677=REFERENCIAS!$C$24),16,IF(INFORMACION!$T2677='REFERENCIAS RIESGO'!$C$36,13,IF(INFORMACION!$F2677=REFERENCIAS!$C$24,10,7))),0)</f>
        <v>#REF!</v>
      </c>
      <c r="Y2677" s="68">
        <f>+VLOOKUP(M2677,REFERENCIAS!$C:$D,2,0)*VLOOKUP($M$2,PONDERADORES!$A$7:$G$9,7,0)+VLOOKUP(N2677,REFERENCIAS!$C:$D,2,0)*VLOOKUP($N$2,PONDERADORES!$A$7:$G$9,7,0)+VLOOKUP(O2677,REFERENCIAS!$C:$D,2,0)*VLOOKUP($O$2,PONDERADORES!$A$7:$G$9,7,0)</f>
        <v>0.2</v>
      </c>
      <c r="Z2677" s="2">
        <f>+VLOOKUP(IF(R2677&lt;0.1,0,IF(AND(R2677&gt;=0.1,R2677&lt;0.2),0.1,IF(AND(R2677&gt;=0.2,R2677&lt;0.3),0.2,IF(R2677&gt;0.3,0.3,)))),REFERENCIAS!$C:$D,2,0)*VLOOKUP($R$2,PONDERADORES!$A$11:$G$11,7,0)</f>
        <v>15</v>
      </c>
      <c r="AA2677" s="92"/>
      <c r="AB2677" s="95" t="e">
        <f t="shared" ca="1" si="163"/>
        <v>#REF!</v>
      </c>
      <c r="AC2677" s="23" t="e">
        <f ca="1">IF(AB2677&gt;REFERENCIAS!$C$62,REFERENCIAS!$B$62,IF(AND(AB2677&gt;=REFERENCIAS!$C$63,AB2677&lt;REFERENCIAS!$D$63),REFERENCIAS!$B$63,IF(AND(AB2677&gt;REFERENCIAS!$C$64,AB2677&lt;=REFERENCIAS!$D$64),REFERENCIAS!$B$64,IF(AND(AB2677&gt;=REFERENCIAS!$C$65,AB2677&lt;REFERENCIAS!$D$65),REFERENCIAS!$B$65, "Revisar"))))</f>
        <v>#REF!</v>
      </c>
      <c r="AD2677" s="94" t="e">
        <f ca="1">VLOOKUP(AC2677,REFERENCIAS!$B$62:$G$65,4,FALSE)</f>
        <v>#REF!</v>
      </c>
    </row>
    <row r="2678" spans="1:30" ht="17.25" x14ac:dyDescent="0.25">
      <c r="A2678" s="74"/>
      <c r="B2678" s="19"/>
      <c r="C2678" s="19"/>
      <c r="D2678" s="50"/>
      <c r="E2678" s="73"/>
      <c r="F2678" s="74"/>
      <c r="G2678" s="9"/>
      <c r="H2678" s="48"/>
      <c r="I2678" s="49">
        <f t="shared" ca="1" si="161"/>
        <v>2022</v>
      </c>
      <c r="J2678" s="22">
        <f t="shared" ca="1" si="160"/>
        <v>1</v>
      </c>
      <c r="K2678" s="19"/>
      <c r="L2678" s="73"/>
      <c r="M2678" s="74"/>
      <c r="N2678" s="19"/>
      <c r="O2678" s="73"/>
      <c r="P2678" s="82">
        <v>1</v>
      </c>
      <c r="Q2678" s="24">
        <v>1</v>
      </c>
      <c r="R2678" s="81">
        <f t="shared" si="162"/>
        <v>1</v>
      </c>
      <c r="S2678" s="87"/>
      <c r="T2678" s="19"/>
      <c r="U2678" s="25"/>
      <c r="V2678" s="25"/>
      <c r="W2678" s="81"/>
      <c r="X2678" s="91" t="e">
        <f ca="1">+VLOOKUP(#REF!,REFERENCIAS!$C:$D,2,0)*VLOOKUP(#REF!,PONDERADORES!A:P,IF(AND(INFORMACION!$T2678='REFERENCIAS RIESGO'!$C$36,INFORMACION!$F2678=REFERENCIAS!$C$24),16,IF(INFORMACION!$T2678='REFERENCIAS RIESGO'!$C$36,13,IF(INFORMACION!$F2678=REFERENCIAS!$C$24,10,7))),0)+VLOOKUP(K2678,REFERENCIAS!$C:$D,2,0)*VLOOKUP($K$2,PONDERADORES!A:P,IF(AND(INFORMACION!$T2678='REFERENCIAS RIESGO'!$C$36,INFORMACION!$F2678=REFERENCIAS!$C$24),16,IF(INFORMACION!$T2678='REFERENCIAS RIESGO'!$C$36,13,IF(INFORMACION!$F2678=REFERENCIAS!$C$24,10,7))),0)+VLOOKUP(L2678,REFERENCIAS!$C:$D,2,0)*VLOOKUP($L$2,PONDERADORES!A:P,IF(AND(INFORMACION!$T2678='REFERENCIAS RIESGO'!$C$36,INFORMACION!$F2678=REFERENCIAS!$C$24),16,IF(INFORMACION!$T2678='REFERENCIAS RIESGO'!$C$36,13,IF(INFORMACION!$F2678=REFERENCIAS!$C$24,10,7))),0)+VLOOKUP(F2678,REFERENCIAS!$C:$D,2,0)*VLOOKUP($F$2,PONDERADORES!A:P,IF(AND(INFORMACION!$T2678='REFERENCIAS RIESGO'!$C$36,INFORMACION!$F2678=REFERENCIAS!$C$24),16,IF(INFORMACION!$T2678='REFERENCIAS RIESGO'!$C$36,13,IF(INFORMACION!$F2678=REFERENCIAS!$C$24,10,7))),0)+VLOOKUP(T2678,REFERENCIAS!$C:$D,2,0)*VLOOKUP($T$2,PONDERADORES!A:P,IF(AND(INFORMACION!$T2678='REFERENCIAS RIESGO'!$C$36,INFORMACION!$F2678=REFERENCIAS!$C$24),16,IF(INFORMACION!$T2678='REFERENCIAS RIESGO'!$C$36,13,IF(INFORMACION!$F2678=REFERENCIAS!$C$24,10,7))),0)+VLOOKUP(IF(J2678&lt;=0.2,0.2,IF(AND(J2678&gt;0.2,J2678&lt;=0.4),0.4,IF(AND(J2678&gt;0.4,J2678&lt;=0.6),0.6,IF(AND(J2678&gt;0.6,J2678&lt;=0.8),0.8,IF(AND(J2678&gt;0.8,J2678&lt;=1),1))))),REFERENCIAS!$C:$D,2,0)*VLOOKUP($J$2,PONDERADORES!A:P,IF(AND(INFORMACION!$T2678='REFERENCIAS RIESGO'!$C$36,INFORMACION!$F2678=REFERENCIAS!$C$24),16,IF(INFORMACION!$T2678='REFERENCIAS RIESGO'!$C$36,13,IF(INFORMACION!$F2678=REFERENCIAS!$C$24,10,7))),0)</f>
        <v>#REF!</v>
      </c>
      <c r="Y2678" s="68">
        <f>+VLOOKUP(M2678,REFERENCIAS!$C:$D,2,0)*VLOOKUP($M$2,PONDERADORES!$A$7:$G$9,7,0)+VLOOKUP(N2678,REFERENCIAS!$C:$D,2,0)*VLOOKUP($N$2,PONDERADORES!$A$7:$G$9,7,0)+VLOOKUP(O2678,REFERENCIAS!$C:$D,2,0)*VLOOKUP($O$2,PONDERADORES!$A$7:$G$9,7,0)</f>
        <v>0.2</v>
      </c>
      <c r="Z2678" s="2">
        <f>+VLOOKUP(IF(R2678&lt;0.1,0,IF(AND(R2678&gt;=0.1,R2678&lt;0.2),0.1,IF(AND(R2678&gt;=0.2,R2678&lt;0.3),0.2,IF(R2678&gt;0.3,0.3,)))),REFERENCIAS!$C:$D,2,0)*VLOOKUP($R$2,PONDERADORES!$A$11:$G$11,7,0)</f>
        <v>15</v>
      </c>
      <c r="AA2678" s="92"/>
      <c r="AB2678" s="95" t="e">
        <f t="shared" ca="1" si="163"/>
        <v>#REF!</v>
      </c>
      <c r="AC2678" s="23" t="e">
        <f ca="1">IF(AB2678&gt;REFERENCIAS!$C$62,REFERENCIAS!$B$62,IF(AND(AB2678&gt;=REFERENCIAS!$C$63,AB2678&lt;REFERENCIAS!$D$63),REFERENCIAS!$B$63,IF(AND(AB2678&gt;REFERENCIAS!$C$64,AB2678&lt;=REFERENCIAS!$D$64),REFERENCIAS!$B$64,IF(AND(AB2678&gt;=REFERENCIAS!$C$65,AB2678&lt;REFERENCIAS!$D$65),REFERENCIAS!$B$65, "Revisar"))))</f>
        <v>#REF!</v>
      </c>
      <c r="AD2678" s="94" t="e">
        <f ca="1">VLOOKUP(AC2678,REFERENCIAS!$B$62:$G$65,4,FALSE)</f>
        <v>#REF!</v>
      </c>
    </row>
    <row r="2679" spans="1:30" ht="17.25" x14ac:dyDescent="0.25">
      <c r="A2679" s="74"/>
      <c r="B2679" s="19"/>
      <c r="C2679" s="19"/>
      <c r="D2679" s="50"/>
      <c r="E2679" s="73"/>
      <c r="F2679" s="74"/>
      <c r="G2679" s="9"/>
      <c r="H2679" s="48"/>
      <c r="I2679" s="49">
        <f t="shared" ca="1" si="161"/>
        <v>2022</v>
      </c>
      <c r="J2679" s="22">
        <f t="shared" ca="1" si="160"/>
        <v>1</v>
      </c>
      <c r="K2679" s="19"/>
      <c r="L2679" s="73"/>
      <c r="M2679" s="74"/>
      <c r="N2679" s="19"/>
      <c r="O2679" s="73"/>
      <c r="P2679" s="82">
        <v>1</v>
      </c>
      <c r="Q2679" s="24">
        <v>1</v>
      </c>
      <c r="R2679" s="81">
        <f t="shared" si="162"/>
        <v>1</v>
      </c>
      <c r="S2679" s="87"/>
      <c r="T2679" s="19"/>
      <c r="U2679" s="25"/>
      <c r="V2679" s="25"/>
      <c r="W2679" s="81"/>
      <c r="X2679" s="91" t="e">
        <f ca="1">+VLOOKUP(#REF!,REFERENCIAS!$C:$D,2,0)*VLOOKUP(#REF!,PONDERADORES!A:P,IF(AND(INFORMACION!$T2679='REFERENCIAS RIESGO'!$C$36,INFORMACION!$F2679=REFERENCIAS!$C$24),16,IF(INFORMACION!$T2679='REFERENCIAS RIESGO'!$C$36,13,IF(INFORMACION!$F2679=REFERENCIAS!$C$24,10,7))),0)+VLOOKUP(K2679,REFERENCIAS!$C:$D,2,0)*VLOOKUP($K$2,PONDERADORES!A:P,IF(AND(INFORMACION!$T2679='REFERENCIAS RIESGO'!$C$36,INFORMACION!$F2679=REFERENCIAS!$C$24),16,IF(INFORMACION!$T2679='REFERENCIAS RIESGO'!$C$36,13,IF(INFORMACION!$F2679=REFERENCIAS!$C$24,10,7))),0)+VLOOKUP(L2679,REFERENCIAS!$C:$D,2,0)*VLOOKUP($L$2,PONDERADORES!A:P,IF(AND(INFORMACION!$T2679='REFERENCIAS RIESGO'!$C$36,INFORMACION!$F2679=REFERENCIAS!$C$24),16,IF(INFORMACION!$T2679='REFERENCIAS RIESGO'!$C$36,13,IF(INFORMACION!$F2679=REFERENCIAS!$C$24,10,7))),0)+VLOOKUP(F2679,REFERENCIAS!$C:$D,2,0)*VLOOKUP($F$2,PONDERADORES!A:P,IF(AND(INFORMACION!$T2679='REFERENCIAS RIESGO'!$C$36,INFORMACION!$F2679=REFERENCIAS!$C$24),16,IF(INFORMACION!$T2679='REFERENCIAS RIESGO'!$C$36,13,IF(INFORMACION!$F2679=REFERENCIAS!$C$24,10,7))),0)+VLOOKUP(T2679,REFERENCIAS!$C:$D,2,0)*VLOOKUP($T$2,PONDERADORES!A:P,IF(AND(INFORMACION!$T2679='REFERENCIAS RIESGO'!$C$36,INFORMACION!$F2679=REFERENCIAS!$C$24),16,IF(INFORMACION!$T2679='REFERENCIAS RIESGO'!$C$36,13,IF(INFORMACION!$F2679=REFERENCIAS!$C$24,10,7))),0)+VLOOKUP(IF(J2679&lt;=0.2,0.2,IF(AND(J2679&gt;0.2,J2679&lt;=0.4),0.4,IF(AND(J2679&gt;0.4,J2679&lt;=0.6),0.6,IF(AND(J2679&gt;0.6,J2679&lt;=0.8),0.8,IF(AND(J2679&gt;0.8,J2679&lt;=1),1))))),REFERENCIAS!$C:$D,2,0)*VLOOKUP($J$2,PONDERADORES!A:P,IF(AND(INFORMACION!$T2679='REFERENCIAS RIESGO'!$C$36,INFORMACION!$F2679=REFERENCIAS!$C$24),16,IF(INFORMACION!$T2679='REFERENCIAS RIESGO'!$C$36,13,IF(INFORMACION!$F2679=REFERENCIAS!$C$24,10,7))),0)</f>
        <v>#REF!</v>
      </c>
      <c r="Y2679" s="68">
        <f>+VLOOKUP(M2679,REFERENCIAS!$C:$D,2,0)*VLOOKUP($M$2,PONDERADORES!$A$7:$G$9,7,0)+VLOOKUP(N2679,REFERENCIAS!$C:$D,2,0)*VLOOKUP($N$2,PONDERADORES!$A$7:$G$9,7,0)+VLOOKUP(O2679,REFERENCIAS!$C:$D,2,0)*VLOOKUP($O$2,PONDERADORES!$A$7:$G$9,7,0)</f>
        <v>0.2</v>
      </c>
      <c r="Z2679" s="2">
        <f>+VLOOKUP(IF(R2679&lt;0.1,0,IF(AND(R2679&gt;=0.1,R2679&lt;0.2),0.1,IF(AND(R2679&gt;=0.2,R2679&lt;0.3),0.2,IF(R2679&gt;0.3,0.3,)))),REFERENCIAS!$C:$D,2,0)*VLOOKUP($R$2,PONDERADORES!$A$11:$G$11,7,0)</f>
        <v>15</v>
      </c>
      <c r="AA2679" s="92"/>
      <c r="AB2679" s="95" t="e">
        <f t="shared" ca="1" si="163"/>
        <v>#REF!</v>
      </c>
      <c r="AC2679" s="23" t="e">
        <f ca="1">IF(AB2679&gt;REFERENCIAS!$C$62,REFERENCIAS!$B$62,IF(AND(AB2679&gt;=REFERENCIAS!$C$63,AB2679&lt;REFERENCIAS!$D$63),REFERENCIAS!$B$63,IF(AND(AB2679&gt;REFERENCIAS!$C$64,AB2679&lt;=REFERENCIAS!$D$64),REFERENCIAS!$B$64,IF(AND(AB2679&gt;=REFERENCIAS!$C$65,AB2679&lt;REFERENCIAS!$D$65),REFERENCIAS!$B$65, "Revisar"))))</f>
        <v>#REF!</v>
      </c>
      <c r="AD2679" s="94" t="e">
        <f ca="1">VLOOKUP(AC2679,REFERENCIAS!$B$62:$G$65,4,FALSE)</f>
        <v>#REF!</v>
      </c>
    </row>
    <row r="2680" spans="1:30" ht="17.25" x14ac:dyDescent="0.25">
      <c r="A2680" s="74"/>
      <c r="B2680" s="19"/>
      <c r="C2680" s="19"/>
      <c r="D2680" s="50"/>
      <c r="E2680" s="73"/>
      <c r="F2680" s="74"/>
      <c r="G2680" s="9"/>
      <c r="H2680" s="48"/>
      <c r="I2680" s="49">
        <f t="shared" ca="1" si="161"/>
        <v>2022</v>
      </c>
      <c r="J2680" s="22">
        <f t="shared" ca="1" si="160"/>
        <v>1</v>
      </c>
      <c r="K2680" s="19"/>
      <c r="L2680" s="73"/>
      <c r="M2680" s="74"/>
      <c r="N2680" s="19"/>
      <c r="O2680" s="73"/>
      <c r="P2680" s="82">
        <v>1</v>
      </c>
      <c r="Q2680" s="24">
        <v>1</v>
      </c>
      <c r="R2680" s="81">
        <f t="shared" si="162"/>
        <v>1</v>
      </c>
      <c r="S2680" s="87"/>
      <c r="T2680" s="19"/>
      <c r="U2680" s="25"/>
      <c r="V2680" s="25"/>
      <c r="W2680" s="81"/>
      <c r="X2680" s="91" t="e">
        <f ca="1">+VLOOKUP(#REF!,REFERENCIAS!$C:$D,2,0)*VLOOKUP(#REF!,PONDERADORES!A:P,IF(AND(INFORMACION!$T2680='REFERENCIAS RIESGO'!$C$36,INFORMACION!$F2680=REFERENCIAS!$C$24),16,IF(INFORMACION!$T2680='REFERENCIAS RIESGO'!$C$36,13,IF(INFORMACION!$F2680=REFERENCIAS!$C$24,10,7))),0)+VLOOKUP(K2680,REFERENCIAS!$C:$D,2,0)*VLOOKUP($K$2,PONDERADORES!A:P,IF(AND(INFORMACION!$T2680='REFERENCIAS RIESGO'!$C$36,INFORMACION!$F2680=REFERENCIAS!$C$24),16,IF(INFORMACION!$T2680='REFERENCIAS RIESGO'!$C$36,13,IF(INFORMACION!$F2680=REFERENCIAS!$C$24,10,7))),0)+VLOOKUP(L2680,REFERENCIAS!$C:$D,2,0)*VLOOKUP($L$2,PONDERADORES!A:P,IF(AND(INFORMACION!$T2680='REFERENCIAS RIESGO'!$C$36,INFORMACION!$F2680=REFERENCIAS!$C$24),16,IF(INFORMACION!$T2680='REFERENCIAS RIESGO'!$C$36,13,IF(INFORMACION!$F2680=REFERENCIAS!$C$24,10,7))),0)+VLOOKUP(F2680,REFERENCIAS!$C:$D,2,0)*VLOOKUP($F$2,PONDERADORES!A:P,IF(AND(INFORMACION!$T2680='REFERENCIAS RIESGO'!$C$36,INFORMACION!$F2680=REFERENCIAS!$C$24),16,IF(INFORMACION!$T2680='REFERENCIAS RIESGO'!$C$36,13,IF(INFORMACION!$F2680=REFERENCIAS!$C$24,10,7))),0)+VLOOKUP(T2680,REFERENCIAS!$C:$D,2,0)*VLOOKUP($T$2,PONDERADORES!A:P,IF(AND(INFORMACION!$T2680='REFERENCIAS RIESGO'!$C$36,INFORMACION!$F2680=REFERENCIAS!$C$24),16,IF(INFORMACION!$T2680='REFERENCIAS RIESGO'!$C$36,13,IF(INFORMACION!$F2680=REFERENCIAS!$C$24,10,7))),0)+VLOOKUP(IF(J2680&lt;=0.2,0.2,IF(AND(J2680&gt;0.2,J2680&lt;=0.4),0.4,IF(AND(J2680&gt;0.4,J2680&lt;=0.6),0.6,IF(AND(J2680&gt;0.6,J2680&lt;=0.8),0.8,IF(AND(J2680&gt;0.8,J2680&lt;=1),1))))),REFERENCIAS!$C:$D,2,0)*VLOOKUP($J$2,PONDERADORES!A:P,IF(AND(INFORMACION!$T2680='REFERENCIAS RIESGO'!$C$36,INFORMACION!$F2680=REFERENCIAS!$C$24),16,IF(INFORMACION!$T2680='REFERENCIAS RIESGO'!$C$36,13,IF(INFORMACION!$F2680=REFERENCIAS!$C$24,10,7))),0)</f>
        <v>#REF!</v>
      </c>
      <c r="Y2680" s="68">
        <f>+VLOOKUP(M2680,REFERENCIAS!$C:$D,2,0)*VLOOKUP($M$2,PONDERADORES!$A$7:$G$9,7,0)+VLOOKUP(N2680,REFERENCIAS!$C:$D,2,0)*VLOOKUP($N$2,PONDERADORES!$A$7:$G$9,7,0)+VLOOKUP(O2680,REFERENCIAS!$C:$D,2,0)*VLOOKUP($O$2,PONDERADORES!$A$7:$G$9,7,0)</f>
        <v>0.2</v>
      </c>
      <c r="Z2680" s="2">
        <f>+VLOOKUP(IF(R2680&lt;0.1,0,IF(AND(R2680&gt;=0.1,R2680&lt;0.2),0.1,IF(AND(R2680&gt;=0.2,R2680&lt;0.3),0.2,IF(R2680&gt;0.3,0.3,)))),REFERENCIAS!$C:$D,2,0)*VLOOKUP($R$2,PONDERADORES!$A$11:$G$11,7,0)</f>
        <v>15</v>
      </c>
      <c r="AA2680" s="92"/>
      <c r="AB2680" s="95" t="e">
        <f t="shared" ca="1" si="163"/>
        <v>#REF!</v>
      </c>
      <c r="AC2680" s="23" t="e">
        <f ca="1">IF(AB2680&gt;REFERENCIAS!$C$62,REFERENCIAS!$B$62,IF(AND(AB2680&gt;=REFERENCIAS!$C$63,AB2680&lt;REFERENCIAS!$D$63),REFERENCIAS!$B$63,IF(AND(AB2680&gt;REFERENCIAS!$C$64,AB2680&lt;=REFERENCIAS!$D$64),REFERENCIAS!$B$64,IF(AND(AB2680&gt;=REFERENCIAS!$C$65,AB2680&lt;REFERENCIAS!$D$65),REFERENCIAS!$B$65, "Revisar"))))</f>
        <v>#REF!</v>
      </c>
      <c r="AD2680" s="94" t="e">
        <f ca="1">VLOOKUP(AC2680,REFERENCIAS!$B$62:$G$65,4,FALSE)</f>
        <v>#REF!</v>
      </c>
    </row>
    <row r="2681" spans="1:30" ht="17.25" x14ac:dyDescent="0.25">
      <c r="A2681" s="74"/>
      <c r="B2681" s="19"/>
      <c r="C2681" s="19"/>
      <c r="D2681" s="50"/>
      <c r="E2681" s="73"/>
      <c r="F2681" s="74"/>
      <c r="G2681" s="9"/>
      <c r="H2681" s="48"/>
      <c r="I2681" s="49">
        <f t="shared" ca="1" si="161"/>
        <v>2022</v>
      </c>
      <c r="J2681" s="22">
        <f t="shared" ca="1" si="160"/>
        <v>1</v>
      </c>
      <c r="K2681" s="19"/>
      <c r="L2681" s="73"/>
      <c r="M2681" s="74"/>
      <c r="N2681" s="19"/>
      <c r="O2681" s="73"/>
      <c r="P2681" s="82">
        <v>1</v>
      </c>
      <c r="Q2681" s="24">
        <v>1</v>
      </c>
      <c r="R2681" s="81">
        <f t="shared" si="162"/>
        <v>1</v>
      </c>
      <c r="S2681" s="87"/>
      <c r="T2681" s="19"/>
      <c r="U2681" s="25"/>
      <c r="V2681" s="25"/>
      <c r="W2681" s="81"/>
      <c r="X2681" s="91" t="e">
        <f ca="1">+VLOOKUP(#REF!,REFERENCIAS!$C:$D,2,0)*VLOOKUP(#REF!,PONDERADORES!A:P,IF(AND(INFORMACION!$T2681='REFERENCIAS RIESGO'!$C$36,INFORMACION!$F2681=REFERENCIAS!$C$24),16,IF(INFORMACION!$T2681='REFERENCIAS RIESGO'!$C$36,13,IF(INFORMACION!$F2681=REFERENCIAS!$C$24,10,7))),0)+VLOOKUP(K2681,REFERENCIAS!$C:$D,2,0)*VLOOKUP($K$2,PONDERADORES!A:P,IF(AND(INFORMACION!$T2681='REFERENCIAS RIESGO'!$C$36,INFORMACION!$F2681=REFERENCIAS!$C$24),16,IF(INFORMACION!$T2681='REFERENCIAS RIESGO'!$C$36,13,IF(INFORMACION!$F2681=REFERENCIAS!$C$24,10,7))),0)+VLOOKUP(L2681,REFERENCIAS!$C:$D,2,0)*VLOOKUP($L$2,PONDERADORES!A:P,IF(AND(INFORMACION!$T2681='REFERENCIAS RIESGO'!$C$36,INFORMACION!$F2681=REFERENCIAS!$C$24),16,IF(INFORMACION!$T2681='REFERENCIAS RIESGO'!$C$36,13,IF(INFORMACION!$F2681=REFERENCIAS!$C$24,10,7))),0)+VLOOKUP(F2681,REFERENCIAS!$C:$D,2,0)*VLOOKUP($F$2,PONDERADORES!A:P,IF(AND(INFORMACION!$T2681='REFERENCIAS RIESGO'!$C$36,INFORMACION!$F2681=REFERENCIAS!$C$24),16,IF(INFORMACION!$T2681='REFERENCIAS RIESGO'!$C$36,13,IF(INFORMACION!$F2681=REFERENCIAS!$C$24,10,7))),0)+VLOOKUP(T2681,REFERENCIAS!$C:$D,2,0)*VLOOKUP($T$2,PONDERADORES!A:P,IF(AND(INFORMACION!$T2681='REFERENCIAS RIESGO'!$C$36,INFORMACION!$F2681=REFERENCIAS!$C$24),16,IF(INFORMACION!$T2681='REFERENCIAS RIESGO'!$C$36,13,IF(INFORMACION!$F2681=REFERENCIAS!$C$24,10,7))),0)+VLOOKUP(IF(J2681&lt;=0.2,0.2,IF(AND(J2681&gt;0.2,J2681&lt;=0.4),0.4,IF(AND(J2681&gt;0.4,J2681&lt;=0.6),0.6,IF(AND(J2681&gt;0.6,J2681&lt;=0.8),0.8,IF(AND(J2681&gt;0.8,J2681&lt;=1),1))))),REFERENCIAS!$C:$D,2,0)*VLOOKUP($J$2,PONDERADORES!A:P,IF(AND(INFORMACION!$T2681='REFERENCIAS RIESGO'!$C$36,INFORMACION!$F2681=REFERENCIAS!$C$24),16,IF(INFORMACION!$T2681='REFERENCIAS RIESGO'!$C$36,13,IF(INFORMACION!$F2681=REFERENCIAS!$C$24,10,7))),0)</f>
        <v>#REF!</v>
      </c>
      <c r="Y2681" s="68">
        <f>+VLOOKUP(M2681,REFERENCIAS!$C:$D,2,0)*VLOOKUP($M$2,PONDERADORES!$A$7:$G$9,7,0)+VLOOKUP(N2681,REFERENCIAS!$C:$D,2,0)*VLOOKUP($N$2,PONDERADORES!$A$7:$G$9,7,0)+VLOOKUP(O2681,REFERENCIAS!$C:$D,2,0)*VLOOKUP($O$2,PONDERADORES!$A$7:$G$9,7,0)</f>
        <v>0.2</v>
      </c>
      <c r="Z2681" s="2">
        <f>+VLOOKUP(IF(R2681&lt;0.1,0,IF(AND(R2681&gt;=0.1,R2681&lt;0.2),0.1,IF(AND(R2681&gt;=0.2,R2681&lt;0.3),0.2,IF(R2681&gt;0.3,0.3,)))),REFERENCIAS!$C:$D,2,0)*VLOOKUP($R$2,PONDERADORES!$A$11:$G$11,7,0)</f>
        <v>15</v>
      </c>
      <c r="AA2681" s="92"/>
      <c r="AB2681" s="95" t="e">
        <f t="shared" ca="1" si="163"/>
        <v>#REF!</v>
      </c>
      <c r="AC2681" s="23" t="e">
        <f ca="1">IF(AB2681&gt;REFERENCIAS!$C$62,REFERENCIAS!$B$62,IF(AND(AB2681&gt;=REFERENCIAS!$C$63,AB2681&lt;REFERENCIAS!$D$63),REFERENCIAS!$B$63,IF(AND(AB2681&gt;REFERENCIAS!$C$64,AB2681&lt;=REFERENCIAS!$D$64),REFERENCIAS!$B$64,IF(AND(AB2681&gt;=REFERENCIAS!$C$65,AB2681&lt;REFERENCIAS!$D$65),REFERENCIAS!$B$65, "Revisar"))))</f>
        <v>#REF!</v>
      </c>
      <c r="AD2681" s="94" t="e">
        <f ca="1">VLOOKUP(AC2681,REFERENCIAS!$B$62:$G$65,4,FALSE)</f>
        <v>#REF!</v>
      </c>
    </row>
    <row r="2682" spans="1:30" ht="17.25" x14ac:dyDescent="0.25">
      <c r="A2682" s="74"/>
      <c r="B2682" s="19"/>
      <c r="C2682" s="19"/>
      <c r="D2682" s="50"/>
      <c r="E2682" s="73"/>
      <c r="F2682" s="74"/>
      <c r="G2682" s="9"/>
      <c r="H2682" s="48"/>
      <c r="I2682" s="49">
        <f t="shared" ca="1" si="161"/>
        <v>2022</v>
      </c>
      <c r="J2682" s="22">
        <f t="shared" ca="1" si="160"/>
        <v>1</v>
      </c>
      <c r="K2682" s="19"/>
      <c r="L2682" s="73"/>
      <c r="M2682" s="74"/>
      <c r="N2682" s="19"/>
      <c r="O2682" s="73"/>
      <c r="P2682" s="82">
        <v>1</v>
      </c>
      <c r="Q2682" s="24">
        <v>1</v>
      </c>
      <c r="R2682" s="81">
        <f t="shared" si="162"/>
        <v>1</v>
      </c>
      <c r="S2682" s="87"/>
      <c r="T2682" s="19"/>
      <c r="U2682" s="25"/>
      <c r="V2682" s="25"/>
      <c r="W2682" s="81"/>
      <c r="X2682" s="91" t="e">
        <f ca="1">+VLOOKUP(#REF!,REFERENCIAS!$C:$D,2,0)*VLOOKUP(#REF!,PONDERADORES!A:P,IF(AND(INFORMACION!$T2682='REFERENCIAS RIESGO'!$C$36,INFORMACION!$F2682=REFERENCIAS!$C$24),16,IF(INFORMACION!$T2682='REFERENCIAS RIESGO'!$C$36,13,IF(INFORMACION!$F2682=REFERENCIAS!$C$24,10,7))),0)+VLOOKUP(K2682,REFERENCIAS!$C:$D,2,0)*VLOOKUP($K$2,PONDERADORES!A:P,IF(AND(INFORMACION!$T2682='REFERENCIAS RIESGO'!$C$36,INFORMACION!$F2682=REFERENCIAS!$C$24),16,IF(INFORMACION!$T2682='REFERENCIAS RIESGO'!$C$36,13,IF(INFORMACION!$F2682=REFERENCIAS!$C$24,10,7))),0)+VLOOKUP(L2682,REFERENCIAS!$C:$D,2,0)*VLOOKUP($L$2,PONDERADORES!A:P,IF(AND(INFORMACION!$T2682='REFERENCIAS RIESGO'!$C$36,INFORMACION!$F2682=REFERENCIAS!$C$24),16,IF(INFORMACION!$T2682='REFERENCIAS RIESGO'!$C$36,13,IF(INFORMACION!$F2682=REFERENCIAS!$C$24,10,7))),0)+VLOOKUP(F2682,REFERENCIAS!$C:$D,2,0)*VLOOKUP($F$2,PONDERADORES!A:P,IF(AND(INFORMACION!$T2682='REFERENCIAS RIESGO'!$C$36,INFORMACION!$F2682=REFERENCIAS!$C$24),16,IF(INFORMACION!$T2682='REFERENCIAS RIESGO'!$C$36,13,IF(INFORMACION!$F2682=REFERENCIAS!$C$24,10,7))),0)+VLOOKUP(T2682,REFERENCIAS!$C:$D,2,0)*VLOOKUP($T$2,PONDERADORES!A:P,IF(AND(INFORMACION!$T2682='REFERENCIAS RIESGO'!$C$36,INFORMACION!$F2682=REFERENCIAS!$C$24),16,IF(INFORMACION!$T2682='REFERENCIAS RIESGO'!$C$36,13,IF(INFORMACION!$F2682=REFERENCIAS!$C$24,10,7))),0)+VLOOKUP(IF(J2682&lt;=0.2,0.2,IF(AND(J2682&gt;0.2,J2682&lt;=0.4),0.4,IF(AND(J2682&gt;0.4,J2682&lt;=0.6),0.6,IF(AND(J2682&gt;0.6,J2682&lt;=0.8),0.8,IF(AND(J2682&gt;0.8,J2682&lt;=1),1))))),REFERENCIAS!$C:$D,2,0)*VLOOKUP($J$2,PONDERADORES!A:P,IF(AND(INFORMACION!$T2682='REFERENCIAS RIESGO'!$C$36,INFORMACION!$F2682=REFERENCIAS!$C$24),16,IF(INFORMACION!$T2682='REFERENCIAS RIESGO'!$C$36,13,IF(INFORMACION!$F2682=REFERENCIAS!$C$24,10,7))),0)</f>
        <v>#REF!</v>
      </c>
      <c r="Y2682" s="68">
        <f>+VLOOKUP(M2682,REFERENCIAS!$C:$D,2,0)*VLOOKUP($M$2,PONDERADORES!$A$7:$G$9,7,0)+VLOOKUP(N2682,REFERENCIAS!$C:$D,2,0)*VLOOKUP($N$2,PONDERADORES!$A$7:$G$9,7,0)+VLOOKUP(O2682,REFERENCIAS!$C:$D,2,0)*VLOOKUP($O$2,PONDERADORES!$A$7:$G$9,7,0)</f>
        <v>0.2</v>
      </c>
      <c r="Z2682" s="2">
        <f>+VLOOKUP(IF(R2682&lt;0.1,0,IF(AND(R2682&gt;=0.1,R2682&lt;0.2),0.1,IF(AND(R2682&gt;=0.2,R2682&lt;0.3),0.2,IF(R2682&gt;0.3,0.3,)))),REFERENCIAS!$C:$D,2,0)*VLOOKUP($R$2,PONDERADORES!$A$11:$G$11,7,0)</f>
        <v>15</v>
      </c>
      <c r="AA2682" s="92"/>
      <c r="AB2682" s="95" t="e">
        <f t="shared" ca="1" si="163"/>
        <v>#REF!</v>
      </c>
      <c r="AC2682" s="23" t="e">
        <f ca="1">IF(AB2682&gt;REFERENCIAS!$C$62,REFERENCIAS!$B$62,IF(AND(AB2682&gt;=REFERENCIAS!$C$63,AB2682&lt;REFERENCIAS!$D$63),REFERENCIAS!$B$63,IF(AND(AB2682&gt;REFERENCIAS!$C$64,AB2682&lt;=REFERENCIAS!$D$64),REFERENCIAS!$B$64,IF(AND(AB2682&gt;=REFERENCIAS!$C$65,AB2682&lt;REFERENCIAS!$D$65),REFERENCIAS!$B$65, "Revisar"))))</f>
        <v>#REF!</v>
      </c>
      <c r="AD2682" s="94" t="e">
        <f ca="1">VLOOKUP(AC2682,REFERENCIAS!$B$62:$G$65,4,FALSE)</f>
        <v>#REF!</v>
      </c>
    </row>
    <row r="2683" spans="1:30" ht="17.25" x14ac:dyDescent="0.25">
      <c r="A2683" s="74"/>
      <c r="B2683" s="19"/>
      <c r="C2683" s="19"/>
      <c r="D2683" s="50"/>
      <c r="E2683" s="73"/>
      <c r="F2683" s="74"/>
      <c r="G2683" s="9"/>
      <c r="H2683" s="48"/>
      <c r="I2683" s="49">
        <f t="shared" ca="1" si="161"/>
        <v>2022</v>
      </c>
      <c r="J2683" s="22">
        <f t="shared" ca="1" si="160"/>
        <v>1</v>
      </c>
      <c r="K2683" s="19"/>
      <c r="L2683" s="73"/>
      <c r="M2683" s="74"/>
      <c r="N2683" s="19"/>
      <c r="O2683" s="73"/>
      <c r="P2683" s="82">
        <v>1</v>
      </c>
      <c r="Q2683" s="24">
        <v>1</v>
      </c>
      <c r="R2683" s="81">
        <f t="shared" si="162"/>
        <v>1</v>
      </c>
      <c r="S2683" s="87"/>
      <c r="T2683" s="19"/>
      <c r="U2683" s="25"/>
      <c r="V2683" s="25"/>
      <c r="W2683" s="81"/>
      <c r="X2683" s="91" t="e">
        <f ca="1">+VLOOKUP(#REF!,REFERENCIAS!$C:$D,2,0)*VLOOKUP(#REF!,PONDERADORES!A:P,IF(AND(INFORMACION!$T2683='REFERENCIAS RIESGO'!$C$36,INFORMACION!$F2683=REFERENCIAS!$C$24),16,IF(INFORMACION!$T2683='REFERENCIAS RIESGO'!$C$36,13,IF(INFORMACION!$F2683=REFERENCIAS!$C$24,10,7))),0)+VLOOKUP(K2683,REFERENCIAS!$C:$D,2,0)*VLOOKUP($K$2,PONDERADORES!A:P,IF(AND(INFORMACION!$T2683='REFERENCIAS RIESGO'!$C$36,INFORMACION!$F2683=REFERENCIAS!$C$24),16,IF(INFORMACION!$T2683='REFERENCIAS RIESGO'!$C$36,13,IF(INFORMACION!$F2683=REFERENCIAS!$C$24,10,7))),0)+VLOOKUP(L2683,REFERENCIAS!$C:$D,2,0)*VLOOKUP($L$2,PONDERADORES!A:P,IF(AND(INFORMACION!$T2683='REFERENCIAS RIESGO'!$C$36,INFORMACION!$F2683=REFERENCIAS!$C$24),16,IF(INFORMACION!$T2683='REFERENCIAS RIESGO'!$C$36,13,IF(INFORMACION!$F2683=REFERENCIAS!$C$24,10,7))),0)+VLOOKUP(F2683,REFERENCIAS!$C:$D,2,0)*VLOOKUP($F$2,PONDERADORES!A:P,IF(AND(INFORMACION!$T2683='REFERENCIAS RIESGO'!$C$36,INFORMACION!$F2683=REFERENCIAS!$C$24),16,IF(INFORMACION!$T2683='REFERENCIAS RIESGO'!$C$36,13,IF(INFORMACION!$F2683=REFERENCIAS!$C$24,10,7))),0)+VLOOKUP(T2683,REFERENCIAS!$C:$D,2,0)*VLOOKUP($T$2,PONDERADORES!A:P,IF(AND(INFORMACION!$T2683='REFERENCIAS RIESGO'!$C$36,INFORMACION!$F2683=REFERENCIAS!$C$24),16,IF(INFORMACION!$T2683='REFERENCIAS RIESGO'!$C$36,13,IF(INFORMACION!$F2683=REFERENCIAS!$C$24,10,7))),0)+VLOOKUP(IF(J2683&lt;=0.2,0.2,IF(AND(J2683&gt;0.2,J2683&lt;=0.4),0.4,IF(AND(J2683&gt;0.4,J2683&lt;=0.6),0.6,IF(AND(J2683&gt;0.6,J2683&lt;=0.8),0.8,IF(AND(J2683&gt;0.8,J2683&lt;=1),1))))),REFERENCIAS!$C:$D,2,0)*VLOOKUP($J$2,PONDERADORES!A:P,IF(AND(INFORMACION!$T2683='REFERENCIAS RIESGO'!$C$36,INFORMACION!$F2683=REFERENCIAS!$C$24),16,IF(INFORMACION!$T2683='REFERENCIAS RIESGO'!$C$36,13,IF(INFORMACION!$F2683=REFERENCIAS!$C$24,10,7))),0)</f>
        <v>#REF!</v>
      </c>
      <c r="Y2683" s="68">
        <f>+VLOOKUP(M2683,REFERENCIAS!$C:$D,2,0)*VLOOKUP($M$2,PONDERADORES!$A$7:$G$9,7,0)+VLOOKUP(N2683,REFERENCIAS!$C:$D,2,0)*VLOOKUP($N$2,PONDERADORES!$A$7:$G$9,7,0)+VLOOKUP(O2683,REFERENCIAS!$C:$D,2,0)*VLOOKUP($O$2,PONDERADORES!$A$7:$G$9,7,0)</f>
        <v>0.2</v>
      </c>
      <c r="Z2683" s="2">
        <f>+VLOOKUP(IF(R2683&lt;0.1,0,IF(AND(R2683&gt;=0.1,R2683&lt;0.2),0.1,IF(AND(R2683&gt;=0.2,R2683&lt;0.3),0.2,IF(R2683&gt;0.3,0.3,)))),REFERENCIAS!$C:$D,2,0)*VLOOKUP($R$2,PONDERADORES!$A$11:$G$11,7,0)</f>
        <v>15</v>
      </c>
      <c r="AA2683" s="92"/>
      <c r="AB2683" s="95" t="e">
        <f t="shared" ca="1" si="163"/>
        <v>#REF!</v>
      </c>
      <c r="AC2683" s="23" t="e">
        <f ca="1">IF(AB2683&gt;REFERENCIAS!$C$62,REFERENCIAS!$B$62,IF(AND(AB2683&gt;=REFERENCIAS!$C$63,AB2683&lt;REFERENCIAS!$D$63),REFERENCIAS!$B$63,IF(AND(AB2683&gt;REFERENCIAS!$C$64,AB2683&lt;=REFERENCIAS!$D$64),REFERENCIAS!$B$64,IF(AND(AB2683&gt;=REFERENCIAS!$C$65,AB2683&lt;REFERENCIAS!$D$65),REFERENCIAS!$B$65, "Revisar"))))</f>
        <v>#REF!</v>
      </c>
      <c r="AD2683" s="94" t="e">
        <f ca="1">VLOOKUP(AC2683,REFERENCIAS!$B$62:$G$65,4,FALSE)</f>
        <v>#REF!</v>
      </c>
    </row>
    <row r="2684" spans="1:30" ht="17.25" x14ac:dyDescent="0.25">
      <c r="A2684" s="74"/>
      <c r="B2684" s="19"/>
      <c r="C2684" s="19"/>
      <c r="D2684" s="50"/>
      <c r="E2684" s="73"/>
      <c r="F2684" s="74"/>
      <c r="G2684" s="9"/>
      <c r="H2684" s="48"/>
      <c r="I2684" s="49">
        <f t="shared" ca="1" si="161"/>
        <v>2022</v>
      </c>
      <c r="J2684" s="22">
        <f t="shared" ca="1" si="160"/>
        <v>1</v>
      </c>
      <c r="K2684" s="19"/>
      <c r="L2684" s="73"/>
      <c r="M2684" s="74"/>
      <c r="N2684" s="19"/>
      <c r="O2684" s="73"/>
      <c r="P2684" s="82">
        <v>1</v>
      </c>
      <c r="Q2684" s="24">
        <v>1</v>
      </c>
      <c r="R2684" s="81">
        <f t="shared" si="162"/>
        <v>1</v>
      </c>
      <c r="S2684" s="87"/>
      <c r="T2684" s="19"/>
      <c r="U2684" s="25"/>
      <c r="V2684" s="25"/>
      <c r="W2684" s="81"/>
      <c r="X2684" s="91" t="e">
        <f ca="1">+VLOOKUP(#REF!,REFERENCIAS!$C:$D,2,0)*VLOOKUP(#REF!,PONDERADORES!A:P,IF(AND(INFORMACION!$T2684='REFERENCIAS RIESGO'!$C$36,INFORMACION!$F2684=REFERENCIAS!$C$24),16,IF(INFORMACION!$T2684='REFERENCIAS RIESGO'!$C$36,13,IF(INFORMACION!$F2684=REFERENCIAS!$C$24,10,7))),0)+VLOOKUP(K2684,REFERENCIAS!$C:$D,2,0)*VLOOKUP($K$2,PONDERADORES!A:P,IF(AND(INFORMACION!$T2684='REFERENCIAS RIESGO'!$C$36,INFORMACION!$F2684=REFERENCIAS!$C$24),16,IF(INFORMACION!$T2684='REFERENCIAS RIESGO'!$C$36,13,IF(INFORMACION!$F2684=REFERENCIAS!$C$24,10,7))),0)+VLOOKUP(L2684,REFERENCIAS!$C:$D,2,0)*VLOOKUP($L$2,PONDERADORES!A:P,IF(AND(INFORMACION!$T2684='REFERENCIAS RIESGO'!$C$36,INFORMACION!$F2684=REFERENCIAS!$C$24),16,IF(INFORMACION!$T2684='REFERENCIAS RIESGO'!$C$36,13,IF(INFORMACION!$F2684=REFERENCIAS!$C$24,10,7))),0)+VLOOKUP(F2684,REFERENCIAS!$C:$D,2,0)*VLOOKUP($F$2,PONDERADORES!A:P,IF(AND(INFORMACION!$T2684='REFERENCIAS RIESGO'!$C$36,INFORMACION!$F2684=REFERENCIAS!$C$24),16,IF(INFORMACION!$T2684='REFERENCIAS RIESGO'!$C$36,13,IF(INFORMACION!$F2684=REFERENCIAS!$C$24,10,7))),0)+VLOOKUP(T2684,REFERENCIAS!$C:$D,2,0)*VLOOKUP($T$2,PONDERADORES!A:P,IF(AND(INFORMACION!$T2684='REFERENCIAS RIESGO'!$C$36,INFORMACION!$F2684=REFERENCIAS!$C$24),16,IF(INFORMACION!$T2684='REFERENCIAS RIESGO'!$C$36,13,IF(INFORMACION!$F2684=REFERENCIAS!$C$24,10,7))),0)+VLOOKUP(IF(J2684&lt;=0.2,0.2,IF(AND(J2684&gt;0.2,J2684&lt;=0.4),0.4,IF(AND(J2684&gt;0.4,J2684&lt;=0.6),0.6,IF(AND(J2684&gt;0.6,J2684&lt;=0.8),0.8,IF(AND(J2684&gt;0.8,J2684&lt;=1),1))))),REFERENCIAS!$C:$D,2,0)*VLOOKUP($J$2,PONDERADORES!A:P,IF(AND(INFORMACION!$T2684='REFERENCIAS RIESGO'!$C$36,INFORMACION!$F2684=REFERENCIAS!$C$24),16,IF(INFORMACION!$T2684='REFERENCIAS RIESGO'!$C$36,13,IF(INFORMACION!$F2684=REFERENCIAS!$C$24,10,7))),0)</f>
        <v>#REF!</v>
      </c>
      <c r="Y2684" s="68">
        <f>+VLOOKUP(M2684,REFERENCIAS!$C:$D,2,0)*VLOOKUP($M$2,PONDERADORES!$A$7:$G$9,7,0)+VLOOKUP(N2684,REFERENCIAS!$C:$D,2,0)*VLOOKUP($N$2,PONDERADORES!$A$7:$G$9,7,0)+VLOOKUP(O2684,REFERENCIAS!$C:$D,2,0)*VLOOKUP($O$2,PONDERADORES!$A$7:$G$9,7,0)</f>
        <v>0.2</v>
      </c>
      <c r="Z2684" s="2">
        <f>+VLOOKUP(IF(R2684&lt;0.1,0,IF(AND(R2684&gt;=0.1,R2684&lt;0.2),0.1,IF(AND(R2684&gt;=0.2,R2684&lt;0.3),0.2,IF(R2684&gt;0.3,0.3,)))),REFERENCIAS!$C:$D,2,0)*VLOOKUP($R$2,PONDERADORES!$A$11:$G$11,7,0)</f>
        <v>15</v>
      </c>
      <c r="AA2684" s="92"/>
      <c r="AB2684" s="95" t="e">
        <f t="shared" ca="1" si="163"/>
        <v>#REF!</v>
      </c>
      <c r="AC2684" s="23" t="e">
        <f ca="1">IF(AB2684&gt;REFERENCIAS!$C$62,REFERENCIAS!$B$62,IF(AND(AB2684&gt;=REFERENCIAS!$C$63,AB2684&lt;REFERENCIAS!$D$63),REFERENCIAS!$B$63,IF(AND(AB2684&gt;REFERENCIAS!$C$64,AB2684&lt;=REFERENCIAS!$D$64),REFERENCIAS!$B$64,IF(AND(AB2684&gt;=REFERENCIAS!$C$65,AB2684&lt;REFERENCIAS!$D$65),REFERENCIAS!$B$65, "Revisar"))))</f>
        <v>#REF!</v>
      </c>
      <c r="AD2684" s="94" t="e">
        <f ca="1">VLOOKUP(AC2684,REFERENCIAS!$B$62:$G$65,4,FALSE)</f>
        <v>#REF!</v>
      </c>
    </row>
    <row r="2685" spans="1:30" ht="17.25" x14ac:dyDescent="0.25">
      <c r="A2685" s="74"/>
      <c r="B2685" s="19"/>
      <c r="C2685" s="19"/>
      <c r="D2685" s="50"/>
      <c r="E2685" s="73"/>
      <c r="F2685" s="74"/>
      <c r="G2685" s="9"/>
      <c r="H2685" s="48"/>
      <c r="I2685" s="49">
        <f t="shared" ca="1" si="161"/>
        <v>2022</v>
      </c>
      <c r="J2685" s="22">
        <f t="shared" ca="1" si="160"/>
        <v>1</v>
      </c>
      <c r="K2685" s="19"/>
      <c r="L2685" s="73"/>
      <c r="M2685" s="74"/>
      <c r="N2685" s="19"/>
      <c r="O2685" s="73"/>
      <c r="P2685" s="82">
        <v>1</v>
      </c>
      <c r="Q2685" s="24">
        <v>1</v>
      </c>
      <c r="R2685" s="81">
        <f t="shared" si="162"/>
        <v>1</v>
      </c>
      <c r="S2685" s="87"/>
      <c r="T2685" s="19"/>
      <c r="U2685" s="25"/>
      <c r="V2685" s="25"/>
      <c r="W2685" s="81"/>
      <c r="X2685" s="91" t="e">
        <f ca="1">+VLOOKUP(#REF!,REFERENCIAS!$C:$D,2,0)*VLOOKUP(#REF!,PONDERADORES!A:P,IF(AND(INFORMACION!$T2685='REFERENCIAS RIESGO'!$C$36,INFORMACION!$F2685=REFERENCIAS!$C$24),16,IF(INFORMACION!$T2685='REFERENCIAS RIESGO'!$C$36,13,IF(INFORMACION!$F2685=REFERENCIAS!$C$24,10,7))),0)+VLOOKUP(K2685,REFERENCIAS!$C:$D,2,0)*VLOOKUP($K$2,PONDERADORES!A:P,IF(AND(INFORMACION!$T2685='REFERENCIAS RIESGO'!$C$36,INFORMACION!$F2685=REFERENCIAS!$C$24),16,IF(INFORMACION!$T2685='REFERENCIAS RIESGO'!$C$36,13,IF(INFORMACION!$F2685=REFERENCIAS!$C$24,10,7))),0)+VLOOKUP(L2685,REFERENCIAS!$C:$D,2,0)*VLOOKUP($L$2,PONDERADORES!A:P,IF(AND(INFORMACION!$T2685='REFERENCIAS RIESGO'!$C$36,INFORMACION!$F2685=REFERENCIAS!$C$24),16,IF(INFORMACION!$T2685='REFERENCIAS RIESGO'!$C$36,13,IF(INFORMACION!$F2685=REFERENCIAS!$C$24,10,7))),0)+VLOOKUP(F2685,REFERENCIAS!$C:$D,2,0)*VLOOKUP($F$2,PONDERADORES!A:P,IF(AND(INFORMACION!$T2685='REFERENCIAS RIESGO'!$C$36,INFORMACION!$F2685=REFERENCIAS!$C$24),16,IF(INFORMACION!$T2685='REFERENCIAS RIESGO'!$C$36,13,IF(INFORMACION!$F2685=REFERENCIAS!$C$24,10,7))),0)+VLOOKUP(T2685,REFERENCIAS!$C:$D,2,0)*VLOOKUP($T$2,PONDERADORES!A:P,IF(AND(INFORMACION!$T2685='REFERENCIAS RIESGO'!$C$36,INFORMACION!$F2685=REFERENCIAS!$C$24),16,IF(INFORMACION!$T2685='REFERENCIAS RIESGO'!$C$36,13,IF(INFORMACION!$F2685=REFERENCIAS!$C$24,10,7))),0)+VLOOKUP(IF(J2685&lt;=0.2,0.2,IF(AND(J2685&gt;0.2,J2685&lt;=0.4),0.4,IF(AND(J2685&gt;0.4,J2685&lt;=0.6),0.6,IF(AND(J2685&gt;0.6,J2685&lt;=0.8),0.8,IF(AND(J2685&gt;0.8,J2685&lt;=1),1))))),REFERENCIAS!$C:$D,2,0)*VLOOKUP($J$2,PONDERADORES!A:P,IF(AND(INFORMACION!$T2685='REFERENCIAS RIESGO'!$C$36,INFORMACION!$F2685=REFERENCIAS!$C$24),16,IF(INFORMACION!$T2685='REFERENCIAS RIESGO'!$C$36,13,IF(INFORMACION!$F2685=REFERENCIAS!$C$24,10,7))),0)</f>
        <v>#REF!</v>
      </c>
      <c r="Y2685" s="68">
        <f>+VLOOKUP(M2685,REFERENCIAS!$C:$D,2,0)*VLOOKUP($M$2,PONDERADORES!$A$7:$G$9,7,0)+VLOOKUP(N2685,REFERENCIAS!$C:$D,2,0)*VLOOKUP($N$2,PONDERADORES!$A$7:$G$9,7,0)+VLOOKUP(O2685,REFERENCIAS!$C:$D,2,0)*VLOOKUP($O$2,PONDERADORES!$A$7:$G$9,7,0)</f>
        <v>0.2</v>
      </c>
      <c r="Z2685" s="2">
        <f>+VLOOKUP(IF(R2685&lt;0.1,0,IF(AND(R2685&gt;=0.1,R2685&lt;0.2),0.1,IF(AND(R2685&gt;=0.2,R2685&lt;0.3),0.2,IF(R2685&gt;0.3,0.3,)))),REFERENCIAS!$C:$D,2,0)*VLOOKUP($R$2,PONDERADORES!$A$11:$G$11,7,0)</f>
        <v>15</v>
      </c>
      <c r="AA2685" s="92"/>
      <c r="AB2685" s="95" t="e">
        <f t="shared" ca="1" si="163"/>
        <v>#REF!</v>
      </c>
      <c r="AC2685" s="23" t="e">
        <f ca="1">IF(AB2685&gt;REFERENCIAS!$C$62,REFERENCIAS!$B$62,IF(AND(AB2685&gt;=REFERENCIAS!$C$63,AB2685&lt;REFERENCIAS!$D$63),REFERENCIAS!$B$63,IF(AND(AB2685&gt;REFERENCIAS!$C$64,AB2685&lt;=REFERENCIAS!$D$64),REFERENCIAS!$B$64,IF(AND(AB2685&gt;=REFERENCIAS!$C$65,AB2685&lt;REFERENCIAS!$D$65),REFERENCIAS!$B$65, "Revisar"))))</f>
        <v>#REF!</v>
      </c>
      <c r="AD2685" s="94" t="e">
        <f ca="1">VLOOKUP(AC2685,REFERENCIAS!$B$62:$G$65,4,FALSE)</f>
        <v>#REF!</v>
      </c>
    </row>
    <row r="2686" spans="1:30" ht="17.25" x14ac:dyDescent="0.25">
      <c r="A2686" s="74"/>
      <c r="B2686" s="19"/>
      <c r="C2686" s="19"/>
      <c r="D2686" s="50"/>
      <c r="E2686" s="73"/>
      <c r="F2686" s="74"/>
      <c r="G2686" s="9"/>
      <c r="H2686" s="48"/>
      <c r="I2686" s="49">
        <f t="shared" ca="1" si="161"/>
        <v>2022</v>
      </c>
      <c r="J2686" s="22">
        <f t="shared" ca="1" si="160"/>
        <v>1</v>
      </c>
      <c r="K2686" s="19"/>
      <c r="L2686" s="73"/>
      <c r="M2686" s="74"/>
      <c r="N2686" s="19"/>
      <c r="O2686" s="73"/>
      <c r="P2686" s="82">
        <v>1</v>
      </c>
      <c r="Q2686" s="24">
        <v>1</v>
      </c>
      <c r="R2686" s="81">
        <f t="shared" si="162"/>
        <v>1</v>
      </c>
      <c r="S2686" s="87"/>
      <c r="T2686" s="19"/>
      <c r="U2686" s="25"/>
      <c r="V2686" s="25"/>
      <c r="W2686" s="81"/>
      <c r="X2686" s="91" t="e">
        <f ca="1">+VLOOKUP(#REF!,REFERENCIAS!$C:$D,2,0)*VLOOKUP(#REF!,PONDERADORES!A:P,IF(AND(INFORMACION!$T2686='REFERENCIAS RIESGO'!$C$36,INFORMACION!$F2686=REFERENCIAS!$C$24),16,IF(INFORMACION!$T2686='REFERENCIAS RIESGO'!$C$36,13,IF(INFORMACION!$F2686=REFERENCIAS!$C$24,10,7))),0)+VLOOKUP(K2686,REFERENCIAS!$C:$D,2,0)*VLOOKUP($K$2,PONDERADORES!A:P,IF(AND(INFORMACION!$T2686='REFERENCIAS RIESGO'!$C$36,INFORMACION!$F2686=REFERENCIAS!$C$24),16,IF(INFORMACION!$T2686='REFERENCIAS RIESGO'!$C$36,13,IF(INFORMACION!$F2686=REFERENCIAS!$C$24,10,7))),0)+VLOOKUP(L2686,REFERENCIAS!$C:$D,2,0)*VLOOKUP($L$2,PONDERADORES!A:P,IF(AND(INFORMACION!$T2686='REFERENCIAS RIESGO'!$C$36,INFORMACION!$F2686=REFERENCIAS!$C$24),16,IF(INFORMACION!$T2686='REFERENCIAS RIESGO'!$C$36,13,IF(INFORMACION!$F2686=REFERENCIAS!$C$24,10,7))),0)+VLOOKUP(F2686,REFERENCIAS!$C:$D,2,0)*VLOOKUP($F$2,PONDERADORES!A:P,IF(AND(INFORMACION!$T2686='REFERENCIAS RIESGO'!$C$36,INFORMACION!$F2686=REFERENCIAS!$C$24),16,IF(INFORMACION!$T2686='REFERENCIAS RIESGO'!$C$36,13,IF(INFORMACION!$F2686=REFERENCIAS!$C$24,10,7))),0)+VLOOKUP(T2686,REFERENCIAS!$C:$D,2,0)*VLOOKUP($T$2,PONDERADORES!A:P,IF(AND(INFORMACION!$T2686='REFERENCIAS RIESGO'!$C$36,INFORMACION!$F2686=REFERENCIAS!$C$24),16,IF(INFORMACION!$T2686='REFERENCIAS RIESGO'!$C$36,13,IF(INFORMACION!$F2686=REFERENCIAS!$C$24,10,7))),0)+VLOOKUP(IF(J2686&lt;=0.2,0.2,IF(AND(J2686&gt;0.2,J2686&lt;=0.4),0.4,IF(AND(J2686&gt;0.4,J2686&lt;=0.6),0.6,IF(AND(J2686&gt;0.6,J2686&lt;=0.8),0.8,IF(AND(J2686&gt;0.8,J2686&lt;=1),1))))),REFERENCIAS!$C:$D,2,0)*VLOOKUP($J$2,PONDERADORES!A:P,IF(AND(INFORMACION!$T2686='REFERENCIAS RIESGO'!$C$36,INFORMACION!$F2686=REFERENCIAS!$C$24),16,IF(INFORMACION!$T2686='REFERENCIAS RIESGO'!$C$36,13,IF(INFORMACION!$F2686=REFERENCIAS!$C$24,10,7))),0)</f>
        <v>#REF!</v>
      </c>
      <c r="Y2686" s="68">
        <f>+VLOOKUP(M2686,REFERENCIAS!$C:$D,2,0)*VLOOKUP($M$2,PONDERADORES!$A$7:$G$9,7,0)+VLOOKUP(N2686,REFERENCIAS!$C:$D,2,0)*VLOOKUP($N$2,PONDERADORES!$A$7:$G$9,7,0)+VLOOKUP(O2686,REFERENCIAS!$C:$D,2,0)*VLOOKUP($O$2,PONDERADORES!$A$7:$G$9,7,0)</f>
        <v>0.2</v>
      </c>
      <c r="Z2686" s="2">
        <f>+VLOOKUP(IF(R2686&lt;0.1,0,IF(AND(R2686&gt;=0.1,R2686&lt;0.2),0.1,IF(AND(R2686&gt;=0.2,R2686&lt;0.3),0.2,IF(R2686&gt;0.3,0.3,)))),REFERENCIAS!$C:$D,2,0)*VLOOKUP($R$2,PONDERADORES!$A$11:$G$11,7,0)</f>
        <v>15</v>
      </c>
      <c r="AA2686" s="92"/>
      <c r="AB2686" s="95" t="e">
        <f t="shared" ca="1" si="163"/>
        <v>#REF!</v>
      </c>
      <c r="AC2686" s="23" t="e">
        <f ca="1">IF(AB2686&gt;REFERENCIAS!$C$62,REFERENCIAS!$B$62,IF(AND(AB2686&gt;=REFERENCIAS!$C$63,AB2686&lt;REFERENCIAS!$D$63),REFERENCIAS!$B$63,IF(AND(AB2686&gt;REFERENCIAS!$C$64,AB2686&lt;=REFERENCIAS!$D$64),REFERENCIAS!$B$64,IF(AND(AB2686&gt;=REFERENCIAS!$C$65,AB2686&lt;REFERENCIAS!$D$65),REFERENCIAS!$B$65, "Revisar"))))</f>
        <v>#REF!</v>
      </c>
      <c r="AD2686" s="94" t="e">
        <f ca="1">VLOOKUP(AC2686,REFERENCIAS!$B$62:$G$65,4,FALSE)</f>
        <v>#REF!</v>
      </c>
    </row>
    <row r="2687" spans="1:30" ht="17.25" x14ac:dyDescent="0.25">
      <c r="A2687" s="74"/>
      <c r="B2687" s="19"/>
      <c r="C2687" s="19"/>
      <c r="D2687" s="50"/>
      <c r="E2687" s="73"/>
      <c r="F2687" s="74"/>
      <c r="G2687" s="9"/>
      <c r="H2687" s="48"/>
      <c r="I2687" s="49">
        <f t="shared" ca="1" si="161"/>
        <v>2022</v>
      </c>
      <c r="J2687" s="22">
        <f t="shared" ca="1" si="160"/>
        <v>1</v>
      </c>
      <c r="K2687" s="19"/>
      <c r="L2687" s="73"/>
      <c r="M2687" s="74"/>
      <c r="N2687" s="19"/>
      <c r="O2687" s="73"/>
      <c r="P2687" s="82">
        <v>1</v>
      </c>
      <c r="Q2687" s="24">
        <v>1</v>
      </c>
      <c r="R2687" s="81">
        <f t="shared" si="162"/>
        <v>1</v>
      </c>
      <c r="S2687" s="87"/>
      <c r="T2687" s="19"/>
      <c r="U2687" s="25"/>
      <c r="V2687" s="25"/>
      <c r="W2687" s="81"/>
      <c r="X2687" s="91" t="e">
        <f ca="1">+VLOOKUP(#REF!,REFERENCIAS!$C:$D,2,0)*VLOOKUP(#REF!,PONDERADORES!A:P,IF(AND(INFORMACION!$T2687='REFERENCIAS RIESGO'!$C$36,INFORMACION!$F2687=REFERENCIAS!$C$24),16,IF(INFORMACION!$T2687='REFERENCIAS RIESGO'!$C$36,13,IF(INFORMACION!$F2687=REFERENCIAS!$C$24,10,7))),0)+VLOOKUP(K2687,REFERENCIAS!$C:$D,2,0)*VLOOKUP($K$2,PONDERADORES!A:P,IF(AND(INFORMACION!$T2687='REFERENCIAS RIESGO'!$C$36,INFORMACION!$F2687=REFERENCIAS!$C$24),16,IF(INFORMACION!$T2687='REFERENCIAS RIESGO'!$C$36,13,IF(INFORMACION!$F2687=REFERENCIAS!$C$24,10,7))),0)+VLOOKUP(L2687,REFERENCIAS!$C:$D,2,0)*VLOOKUP($L$2,PONDERADORES!A:P,IF(AND(INFORMACION!$T2687='REFERENCIAS RIESGO'!$C$36,INFORMACION!$F2687=REFERENCIAS!$C$24),16,IF(INFORMACION!$T2687='REFERENCIAS RIESGO'!$C$36,13,IF(INFORMACION!$F2687=REFERENCIAS!$C$24,10,7))),0)+VLOOKUP(F2687,REFERENCIAS!$C:$D,2,0)*VLOOKUP($F$2,PONDERADORES!A:P,IF(AND(INFORMACION!$T2687='REFERENCIAS RIESGO'!$C$36,INFORMACION!$F2687=REFERENCIAS!$C$24),16,IF(INFORMACION!$T2687='REFERENCIAS RIESGO'!$C$36,13,IF(INFORMACION!$F2687=REFERENCIAS!$C$24,10,7))),0)+VLOOKUP(T2687,REFERENCIAS!$C:$D,2,0)*VLOOKUP($T$2,PONDERADORES!A:P,IF(AND(INFORMACION!$T2687='REFERENCIAS RIESGO'!$C$36,INFORMACION!$F2687=REFERENCIAS!$C$24),16,IF(INFORMACION!$T2687='REFERENCIAS RIESGO'!$C$36,13,IF(INFORMACION!$F2687=REFERENCIAS!$C$24,10,7))),0)+VLOOKUP(IF(J2687&lt;=0.2,0.2,IF(AND(J2687&gt;0.2,J2687&lt;=0.4),0.4,IF(AND(J2687&gt;0.4,J2687&lt;=0.6),0.6,IF(AND(J2687&gt;0.6,J2687&lt;=0.8),0.8,IF(AND(J2687&gt;0.8,J2687&lt;=1),1))))),REFERENCIAS!$C:$D,2,0)*VLOOKUP($J$2,PONDERADORES!A:P,IF(AND(INFORMACION!$T2687='REFERENCIAS RIESGO'!$C$36,INFORMACION!$F2687=REFERENCIAS!$C$24),16,IF(INFORMACION!$T2687='REFERENCIAS RIESGO'!$C$36,13,IF(INFORMACION!$F2687=REFERENCIAS!$C$24,10,7))),0)</f>
        <v>#REF!</v>
      </c>
      <c r="Y2687" s="68">
        <f>+VLOOKUP(M2687,REFERENCIAS!$C:$D,2,0)*VLOOKUP($M$2,PONDERADORES!$A$7:$G$9,7,0)+VLOOKUP(N2687,REFERENCIAS!$C:$D,2,0)*VLOOKUP($N$2,PONDERADORES!$A$7:$G$9,7,0)+VLOOKUP(O2687,REFERENCIAS!$C:$D,2,0)*VLOOKUP($O$2,PONDERADORES!$A$7:$G$9,7,0)</f>
        <v>0.2</v>
      </c>
      <c r="Z2687" s="2">
        <f>+VLOOKUP(IF(R2687&lt;0.1,0,IF(AND(R2687&gt;=0.1,R2687&lt;0.2),0.1,IF(AND(R2687&gt;=0.2,R2687&lt;0.3),0.2,IF(R2687&gt;0.3,0.3,)))),REFERENCIAS!$C:$D,2,0)*VLOOKUP($R$2,PONDERADORES!$A$11:$G$11,7,0)</f>
        <v>15</v>
      </c>
      <c r="AA2687" s="92"/>
      <c r="AB2687" s="95" t="e">
        <f t="shared" ca="1" si="163"/>
        <v>#REF!</v>
      </c>
      <c r="AC2687" s="23" t="e">
        <f ca="1">IF(AB2687&gt;REFERENCIAS!$C$62,REFERENCIAS!$B$62,IF(AND(AB2687&gt;=REFERENCIAS!$C$63,AB2687&lt;REFERENCIAS!$D$63),REFERENCIAS!$B$63,IF(AND(AB2687&gt;REFERENCIAS!$C$64,AB2687&lt;=REFERENCIAS!$D$64),REFERENCIAS!$B$64,IF(AND(AB2687&gt;=REFERENCIAS!$C$65,AB2687&lt;REFERENCIAS!$D$65),REFERENCIAS!$B$65, "Revisar"))))</f>
        <v>#REF!</v>
      </c>
      <c r="AD2687" s="94" t="e">
        <f ca="1">VLOOKUP(AC2687,REFERENCIAS!$B$62:$G$65,4,FALSE)</f>
        <v>#REF!</v>
      </c>
    </row>
    <row r="2688" spans="1:30" ht="17.25" x14ac:dyDescent="0.25">
      <c r="A2688" s="74"/>
      <c r="B2688" s="19"/>
      <c r="C2688" s="19"/>
      <c r="D2688" s="50"/>
      <c r="E2688" s="73"/>
      <c r="F2688" s="74"/>
      <c r="G2688" s="9"/>
      <c r="H2688" s="48"/>
      <c r="I2688" s="49">
        <f t="shared" ca="1" si="161"/>
        <v>2022</v>
      </c>
      <c r="J2688" s="22">
        <f t="shared" ca="1" si="160"/>
        <v>1</v>
      </c>
      <c r="K2688" s="19"/>
      <c r="L2688" s="73"/>
      <c r="M2688" s="74"/>
      <c r="N2688" s="19"/>
      <c r="O2688" s="73"/>
      <c r="P2688" s="82">
        <v>1</v>
      </c>
      <c r="Q2688" s="24">
        <v>1</v>
      </c>
      <c r="R2688" s="81">
        <f t="shared" si="162"/>
        <v>1</v>
      </c>
      <c r="S2688" s="87"/>
      <c r="T2688" s="19"/>
      <c r="U2688" s="25"/>
      <c r="V2688" s="25"/>
      <c r="W2688" s="81"/>
      <c r="X2688" s="91" t="e">
        <f ca="1">+VLOOKUP(#REF!,REFERENCIAS!$C:$D,2,0)*VLOOKUP(#REF!,PONDERADORES!A:P,IF(AND(INFORMACION!$T2688='REFERENCIAS RIESGO'!$C$36,INFORMACION!$F2688=REFERENCIAS!$C$24),16,IF(INFORMACION!$T2688='REFERENCIAS RIESGO'!$C$36,13,IF(INFORMACION!$F2688=REFERENCIAS!$C$24,10,7))),0)+VLOOKUP(K2688,REFERENCIAS!$C:$D,2,0)*VLOOKUP($K$2,PONDERADORES!A:P,IF(AND(INFORMACION!$T2688='REFERENCIAS RIESGO'!$C$36,INFORMACION!$F2688=REFERENCIAS!$C$24),16,IF(INFORMACION!$T2688='REFERENCIAS RIESGO'!$C$36,13,IF(INFORMACION!$F2688=REFERENCIAS!$C$24,10,7))),0)+VLOOKUP(L2688,REFERENCIAS!$C:$D,2,0)*VLOOKUP($L$2,PONDERADORES!A:P,IF(AND(INFORMACION!$T2688='REFERENCIAS RIESGO'!$C$36,INFORMACION!$F2688=REFERENCIAS!$C$24),16,IF(INFORMACION!$T2688='REFERENCIAS RIESGO'!$C$36,13,IF(INFORMACION!$F2688=REFERENCIAS!$C$24,10,7))),0)+VLOOKUP(F2688,REFERENCIAS!$C:$D,2,0)*VLOOKUP($F$2,PONDERADORES!A:P,IF(AND(INFORMACION!$T2688='REFERENCIAS RIESGO'!$C$36,INFORMACION!$F2688=REFERENCIAS!$C$24),16,IF(INFORMACION!$T2688='REFERENCIAS RIESGO'!$C$36,13,IF(INFORMACION!$F2688=REFERENCIAS!$C$24,10,7))),0)+VLOOKUP(T2688,REFERENCIAS!$C:$D,2,0)*VLOOKUP($T$2,PONDERADORES!A:P,IF(AND(INFORMACION!$T2688='REFERENCIAS RIESGO'!$C$36,INFORMACION!$F2688=REFERENCIAS!$C$24),16,IF(INFORMACION!$T2688='REFERENCIAS RIESGO'!$C$36,13,IF(INFORMACION!$F2688=REFERENCIAS!$C$24,10,7))),0)+VLOOKUP(IF(J2688&lt;=0.2,0.2,IF(AND(J2688&gt;0.2,J2688&lt;=0.4),0.4,IF(AND(J2688&gt;0.4,J2688&lt;=0.6),0.6,IF(AND(J2688&gt;0.6,J2688&lt;=0.8),0.8,IF(AND(J2688&gt;0.8,J2688&lt;=1),1))))),REFERENCIAS!$C:$D,2,0)*VLOOKUP($J$2,PONDERADORES!A:P,IF(AND(INFORMACION!$T2688='REFERENCIAS RIESGO'!$C$36,INFORMACION!$F2688=REFERENCIAS!$C$24),16,IF(INFORMACION!$T2688='REFERENCIAS RIESGO'!$C$36,13,IF(INFORMACION!$F2688=REFERENCIAS!$C$24,10,7))),0)</f>
        <v>#REF!</v>
      </c>
      <c r="Y2688" s="68">
        <f>+VLOOKUP(M2688,REFERENCIAS!$C:$D,2,0)*VLOOKUP($M$2,PONDERADORES!$A$7:$G$9,7,0)+VLOOKUP(N2688,REFERENCIAS!$C:$D,2,0)*VLOOKUP($N$2,PONDERADORES!$A$7:$G$9,7,0)+VLOOKUP(O2688,REFERENCIAS!$C:$D,2,0)*VLOOKUP($O$2,PONDERADORES!$A$7:$G$9,7,0)</f>
        <v>0.2</v>
      </c>
      <c r="Z2688" s="2">
        <f>+VLOOKUP(IF(R2688&lt;0.1,0,IF(AND(R2688&gt;=0.1,R2688&lt;0.2),0.1,IF(AND(R2688&gt;=0.2,R2688&lt;0.3),0.2,IF(R2688&gt;0.3,0.3,)))),REFERENCIAS!$C:$D,2,0)*VLOOKUP($R$2,PONDERADORES!$A$11:$G$11,7,0)</f>
        <v>15</v>
      </c>
      <c r="AA2688" s="92"/>
      <c r="AB2688" s="95" t="e">
        <f t="shared" ca="1" si="163"/>
        <v>#REF!</v>
      </c>
      <c r="AC2688" s="23" t="e">
        <f ca="1">IF(AB2688&gt;REFERENCIAS!$C$62,REFERENCIAS!$B$62,IF(AND(AB2688&gt;=REFERENCIAS!$C$63,AB2688&lt;REFERENCIAS!$D$63),REFERENCIAS!$B$63,IF(AND(AB2688&gt;REFERENCIAS!$C$64,AB2688&lt;=REFERENCIAS!$D$64),REFERENCIAS!$B$64,IF(AND(AB2688&gt;=REFERENCIAS!$C$65,AB2688&lt;REFERENCIAS!$D$65),REFERENCIAS!$B$65, "Revisar"))))</f>
        <v>#REF!</v>
      </c>
      <c r="AD2688" s="94" t="e">
        <f ca="1">VLOOKUP(AC2688,REFERENCIAS!$B$62:$G$65,4,FALSE)</f>
        <v>#REF!</v>
      </c>
    </row>
    <row r="2689" spans="1:30" ht="17.25" x14ac:dyDescent="0.25">
      <c r="A2689" s="74"/>
      <c r="B2689" s="19"/>
      <c r="C2689" s="19"/>
      <c r="D2689" s="50"/>
      <c r="E2689" s="73"/>
      <c r="F2689" s="74"/>
      <c r="G2689" s="9"/>
      <c r="H2689" s="48"/>
      <c r="I2689" s="49">
        <f t="shared" ca="1" si="161"/>
        <v>2022</v>
      </c>
      <c r="J2689" s="22">
        <f t="shared" ca="1" si="160"/>
        <v>1</v>
      </c>
      <c r="K2689" s="19"/>
      <c r="L2689" s="73"/>
      <c r="M2689" s="74"/>
      <c r="N2689" s="19"/>
      <c r="O2689" s="73"/>
      <c r="P2689" s="82">
        <v>1</v>
      </c>
      <c r="Q2689" s="24">
        <v>1</v>
      </c>
      <c r="R2689" s="81">
        <f t="shared" si="162"/>
        <v>1</v>
      </c>
      <c r="S2689" s="87"/>
      <c r="T2689" s="19"/>
      <c r="U2689" s="25"/>
      <c r="V2689" s="25"/>
      <c r="W2689" s="81"/>
      <c r="X2689" s="91" t="e">
        <f ca="1">+VLOOKUP(#REF!,REFERENCIAS!$C:$D,2,0)*VLOOKUP(#REF!,PONDERADORES!A:P,IF(AND(INFORMACION!$T2689='REFERENCIAS RIESGO'!$C$36,INFORMACION!$F2689=REFERENCIAS!$C$24),16,IF(INFORMACION!$T2689='REFERENCIAS RIESGO'!$C$36,13,IF(INFORMACION!$F2689=REFERENCIAS!$C$24,10,7))),0)+VLOOKUP(K2689,REFERENCIAS!$C:$D,2,0)*VLOOKUP($K$2,PONDERADORES!A:P,IF(AND(INFORMACION!$T2689='REFERENCIAS RIESGO'!$C$36,INFORMACION!$F2689=REFERENCIAS!$C$24),16,IF(INFORMACION!$T2689='REFERENCIAS RIESGO'!$C$36,13,IF(INFORMACION!$F2689=REFERENCIAS!$C$24,10,7))),0)+VLOOKUP(L2689,REFERENCIAS!$C:$D,2,0)*VLOOKUP($L$2,PONDERADORES!A:P,IF(AND(INFORMACION!$T2689='REFERENCIAS RIESGO'!$C$36,INFORMACION!$F2689=REFERENCIAS!$C$24),16,IF(INFORMACION!$T2689='REFERENCIAS RIESGO'!$C$36,13,IF(INFORMACION!$F2689=REFERENCIAS!$C$24,10,7))),0)+VLOOKUP(F2689,REFERENCIAS!$C:$D,2,0)*VLOOKUP($F$2,PONDERADORES!A:P,IF(AND(INFORMACION!$T2689='REFERENCIAS RIESGO'!$C$36,INFORMACION!$F2689=REFERENCIAS!$C$24),16,IF(INFORMACION!$T2689='REFERENCIAS RIESGO'!$C$36,13,IF(INFORMACION!$F2689=REFERENCIAS!$C$24,10,7))),0)+VLOOKUP(T2689,REFERENCIAS!$C:$D,2,0)*VLOOKUP($T$2,PONDERADORES!A:P,IF(AND(INFORMACION!$T2689='REFERENCIAS RIESGO'!$C$36,INFORMACION!$F2689=REFERENCIAS!$C$24),16,IF(INFORMACION!$T2689='REFERENCIAS RIESGO'!$C$36,13,IF(INFORMACION!$F2689=REFERENCIAS!$C$24,10,7))),0)+VLOOKUP(IF(J2689&lt;=0.2,0.2,IF(AND(J2689&gt;0.2,J2689&lt;=0.4),0.4,IF(AND(J2689&gt;0.4,J2689&lt;=0.6),0.6,IF(AND(J2689&gt;0.6,J2689&lt;=0.8),0.8,IF(AND(J2689&gt;0.8,J2689&lt;=1),1))))),REFERENCIAS!$C:$D,2,0)*VLOOKUP($J$2,PONDERADORES!A:P,IF(AND(INFORMACION!$T2689='REFERENCIAS RIESGO'!$C$36,INFORMACION!$F2689=REFERENCIAS!$C$24),16,IF(INFORMACION!$T2689='REFERENCIAS RIESGO'!$C$36,13,IF(INFORMACION!$F2689=REFERENCIAS!$C$24,10,7))),0)</f>
        <v>#REF!</v>
      </c>
      <c r="Y2689" s="68">
        <f>+VLOOKUP(M2689,REFERENCIAS!$C:$D,2,0)*VLOOKUP($M$2,PONDERADORES!$A$7:$G$9,7,0)+VLOOKUP(N2689,REFERENCIAS!$C:$D,2,0)*VLOOKUP($N$2,PONDERADORES!$A$7:$G$9,7,0)+VLOOKUP(O2689,REFERENCIAS!$C:$D,2,0)*VLOOKUP($O$2,PONDERADORES!$A$7:$G$9,7,0)</f>
        <v>0.2</v>
      </c>
      <c r="Z2689" s="2">
        <f>+VLOOKUP(IF(R2689&lt;0.1,0,IF(AND(R2689&gt;=0.1,R2689&lt;0.2),0.1,IF(AND(R2689&gt;=0.2,R2689&lt;0.3),0.2,IF(R2689&gt;0.3,0.3,)))),REFERENCIAS!$C:$D,2,0)*VLOOKUP($R$2,PONDERADORES!$A$11:$G$11,7,0)</f>
        <v>15</v>
      </c>
      <c r="AA2689" s="92"/>
      <c r="AB2689" s="95" t="e">
        <f t="shared" ca="1" si="163"/>
        <v>#REF!</v>
      </c>
      <c r="AC2689" s="23" t="e">
        <f ca="1">IF(AB2689&gt;REFERENCIAS!$C$62,REFERENCIAS!$B$62,IF(AND(AB2689&gt;=REFERENCIAS!$C$63,AB2689&lt;REFERENCIAS!$D$63),REFERENCIAS!$B$63,IF(AND(AB2689&gt;REFERENCIAS!$C$64,AB2689&lt;=REFERENCIAS!$D$64),REFERENCIAS!$B$64,IF(AND(AB2689&gt;=REFERENCIAS!$C$65,AB2689&lt;REFERENCIAS!$D$65),REFERENCIAS!$B$65, "Revisar"))))</f>
        <v>#REF!</v>
      </c>
      <c r="AD2689" s="94" t="e">
        <f ca="1">VLOOKUP(AC2689,REFERENCIAS!$B$62:$G$65,4,FALSE)</f>
        <v>#REF!</v>
      </c>
    </row>
    <row r="2690" spans="1:30" ht="17.25" x14ac:dyDescent="0.25">
      <c r="A2690" s="74"/>
      <c r="B2690" s="19"/>
      <c r="C2690" s="19"/>
      <c r="D2690" s="50"/>
      <c r="E2690" s="73"/>
      <c r="F2690" s="74"/>
      <c r="G2690" s="9"/>
      <c r="H2690" s="48"/>
      <c r="I2690" s="49">
        <f t="shared" ca="1" si="161"/>
        <v>2022</v>
      </c>
      <c r="J2690" s="22">
        <f t="shared" ca="1" si="160"/>
        <v>1</v>
      </c>
      <c r="K2690" s="19"/>
      <c r="L2690" s="73"/>
      <c r="M2690" s="74"/>
      <c r="N2690" s="19"/>
      <c r="O2690" s="73"/>
      <c r="P2690" s="82">
        <v>1</v>
      </c>
      <c r="Q2690" s="24">
        <v>1</v>
      </c>
      <c r="R2690" s="81">
        <f t="shared" si="162"/>
        <v>1</v>
      </c>
      <c r="S2690" s="87"/>
      <c r="T2690" s="19"/>
      <c r="U2690" s="25"/>
      <c r="V2690" s="25"/>
      <c r="W2690" s="81"/>
      <c r="X2690" s="91" t="e">
        <f ca="1">+VLOOKUP(#REF!,REFERENCIAS!$C:$D,2,0)*VLOOKUP(#REF!,PONDERADORES!A:P,IF(AND(INFORMACION!$T2690='REFERENCIAS RIESGO'!$C$36,INFORMACION!$F2690=REFERENCIAS!$C$24),16,IF(INFORMACION!$T2690='REFERENCIAS RIESGO'!$C$36,13,IF(INFORMACION!$F2690=REFERENCIAS!$C$24,10,7))),0)+VLOOKUP(K2690,REFERENCIAS!$C:$D,2,0)*VLOOKUP($K$2,PONDERADORES!A:P,IF(AND(INFORMACION!$T2690='REFERENCIAS RIESGO'!$C$36,INFORMACION!$F2690=REFERENCIAS!$C$24),16,IF(INFORMACION!$T2690='REFERENCIAS RIESGO'!$C$36,13,IF(INFORMACION!$F2690=REFERENCIAS!$C$24,10,7))),0)+VLOOKUP(L2690,REFERENCIAS!$C:$D,2,0)*VLOOKUP($L$2,PONDERADORES!A:P,IF(AND(INFORMACION!$T2690='REFERENCIAS RIESGO'!$C$36,INFORMACION!$F2690=REFERENCIAS!$C$24),16,IF(INFORMACION!$T2690='REFERENCIAS RIESGO'!$C$36,13,IF(INFORMACION!$F2690=REFERENCIAS!$C$24,10,7))),0)+VLOOKUP(F2690,REFERENCIAS!$C:$D,2,0)*VLOOKUP($F$2,PONDERADORES!A:P,IF(AND(INFORMACION!$T2690='REFERENCIAS RIESGO'!$C$36,INFORMACION!$F2690=REFERENCIAS!$C$24),16,IF(INFORMACION!$T2690='REFERENCIAS RIESGO'!$C$36,13,IF(INFORMACION!$F2690=REFERENCIAS!$C$24,10,7))),0)+VLOOKUP(T2690,REFERENCIAS!$C:$D,2,0)*VLOOKUP($T$2,PONDERADORES!A:P,IF(AND(INFORMACION!$T2690='REFERENCIAS RIESGO'!$C$36,INFORMACION!$F2690=REFERENCIAS!$C$24),16,IF(INFORMACION!$T2690='REFERENCIAS RIESGO'!$C$36,13,IF(INFORMACION!$F2690=REFERENCIAS!$C$24,10,7))),0)+VLOOKUP(IF(J2690&lt;=0.2,0.2,IF(AND(J2690&gt;0.2,J2690&lt;=0.4),0.4,IF(AND(J2690&gt;0.4,J2690&lt;=0.6),0.6,IF(AND(J2690&gt;0.6,J2690&lt;=0.8),0.8,IF(AND(J2690&gt;0.8,J2690&lt;=1),1))))),REFERENCIAS!$C:$D,2,0)*VLOOKUP($J$2,PONDERADORES!A:P,IF(AND(INFORMACION!$T2690='REFERENCIAS RIESGO'!$C$36,INFORMACION!$F2690=REFERENCIAS!$C$24),16,IF(INFORMACION!$T2690='REFERENCIAS RIESGO'!$C$36,13,IF(INFORMACION!$F2690=REFERENCIAS!$C$24,10,7))),0)</f>
        <v>#REF!</v>
      </c>
      <c r="Y2690" s="68">
        <f>+VLOOKUP(M2690,REFERENCIAS!$C:$D,2,0)*VLOOKUP($M$2,PONDERADORES!$A$7:$G$9,7,0)+VLOOKUP(N2690,REFERENCIAS!$C:$D,2,0)*VLOOKUP($N$2,PONDERADORES!$A$7:$G$9,7,0)+VLOOKUP(O2690,REFERENCIAS!$C:$D,2,0)*VLOOKUP($O$2,PONDERADORES!$A$7:$G$9,7,0)</f>
        <v>0.2</v>
      </c>
      <c r="Z2690" s="2">
        <f>+VLOOKUP(IF(R2690&lt;0.1,0,IF(AND(R2690&gt;=0.1,R2690&lt;0.2),0.1,IF(AND(R2690&gt;=0.2,R2690&lt;0.3),0.2,IF(R2690&gt;0.3,0.3,)))),REFERENCIAS!$C:$D,2,0)*VLOOKUP($R$2,PONDERADORES!$A$11:$G$11,7,0)</f>
        <v>15</v>
      </c>
      <c r="AA2690" s="92"/>
      <c r="AB2690" s="95" t="e">
        <f t="shared" ca="1" si="163"/>
        <v>#REF!</v>
      </c>
      <c r="AC2690" s="23" t="e">
        <f ca="1">IF(AB2690&gt;REFERENCIAS!$C$62,REFERENCIAS!$B$62,IF(AND(AB2690&gt;=REFERENCIAS!$C$63,AB2690&lt;REFERENCIAS!$D$63),REFERENCIAS!$B$63,IF(AND(AB2690&gt;REFERENCIAS!$C$64,AB2690&lt;=REFERENCIAS!$D$64),REFERENCIAS!$B$64,IF(AND(AB2690&gt;=REFERENCIAS!$C$65,AB2690&lt;REFERENCIAS!$D$65),REFERENCIAS!$B$65, "Revisar"))))</f>
        <v>#REF!</v>
      </c>
      <c r="AD2690" s="94" t="e">
        <f ca="1">VLOOKUP(AC2690,REFERENCIAS!$B$62:$G$65,4,FALSE)</f>
        <v>#REF!</v>
      </c>
    </row>
    <row r="2691" spans="1:30" ht="17.25" x14ac:dyDescent="0.25">
      <c r="A2691" s="74"/>
      <c r="B2691" s="19"/>
      <c r="C2691" s="19"/>
      <c r="D2691" s="50"/>
      <c r="E2691" s="73"/>
      <c r="F2691" s="74"/>
      <c r="G2691" s="9"/>
      <c r="H2691" s="48"/>
      <c r="I2691" s="49">
        <f t="shared" ca="1" si="161"/>
        <v>2022</v>
      </c>
      <c r="J2691" s="22">
        <f t="shared" ca="1" si="160"/>
        <v>1</v>
      </c>
      <c r="K2691" s="19"/>
      <c r="L2691" s="73"/>
      <c r="M2691" s="74"/>
      <c r="N2691" s="19"/>
      <c r="O2691" s="73"/>
      <c r="P2691" s="82">
        <v>1</v>
      </c>
      <c r="Q2691" s="24">
        <v>1</v>
      </c>
      <c r="R2691" s="81">
        <f t="shared" si="162"/>
        <v>1</v>
      </c>
      <c r="S2691" s="87"/>
      <c r="T2691" s="19"/>
      <c r="U2691" s="25"/>
      <c r="V2691" s="25"/>
      <c r="W2691" s="81"/>
      <c r="X2691" s="91" t="e">
        <f ca="1">+VLOOKUP(#REF!,REFERENCIAS!$C:$D,2,0)*VLOOKUP(#REF!,PONDERADORES!A:P,IF(AND(INFORMACION!$T2691='REFERENCIAS RIESGO'!$C$36,INFORMACION!$F2691=REFERENCIAS!$C$24),16,IF(INFORMACION!$T2691='REFERENCIAS RIESGO'!$C$36,13,IF(INFORMACION!$F2691=REFERENCIAS!$C$24,10,7))),0)+VLOOKUP(K2691,REFERENCIAS!$C:$D,2,0)*VLOOKUP($K$2,PONDERADORES!A:P,IF(AND(INFORMACION!$T2691='REFERENCIAS RIESGO'!$C$36,INFORMACION!$F2691=REFERENCIAS!$C$24),16,IF(INFORMACION!$T2691='REFERENCIAS RIESGO'!$C$36,13,IF(INFORMACION!$F2691=REFERENCIAS!$C$24,10,7))),0)+VLOOKUP(L2691,REFERENCIAS!$C:$D,2,0)*VLOOKUP($L$2,PONDERADORES!A:P,IF(AND(INFORMACION!$T2691='REFERENCIAS RIESGO'!$C$36,INFORMACION!$F2691=REFERENCIAS!$C$24),16,IF(INFORMACION!$T2691='REFERENCIAS RIESGO'!$C$36,13,IF(INFORMACION!$F2691=REFERENCIAS!$C$24,10,7))),0)+VLOOKUP(F2691,REFERENCIAS!$C:$D,2,0)*VLOOKUP($F$2,PONDERADORES!A:P,IF(AND(INFORMACION!$T2691='REFERENCIAS RIESGO'!$C$36,INFORMACION!$F2691=REFERENCIAS!$C$24),16,IF(INFORMACION!$T2691='REFERENCIAS RIESGO'!$C$36,13,IF(INFORMACION!$F2691=REFERENCIAS!$C$24,10,7))),0)+VLOOKUP(T2691,REFERENCIAS!$C:$D,2,0)*VLOOKUP($T$2,PONDERADORES!A:P,IF(AND(INFORMACION!$T2691='REFERENCIAS RIESGO'!$C$36,INFORMACION!$F2691=REFERENCIAS!$C$24),16,IF(INFORMACION!$T2691='REFERENCIAS RIESGO'!$C$36,13,IF(INFORMACION!$F2691=REFERENCIAS!$C$24,10,7))),0)+VLOOKUP(IF(J2691&lt;=0.2,0.2,IF(AND(J2691&gt;0.2,J2691&lt;=0.4),0.4,IF(AND(J2691&gt;0.4,J2691&lt;=0.6),0.6,IF(AND(J2691&gt;0.6,J2691&lt;=0.8),0.8,IF(AND(J2691&gt;0.8,J2691&lt;=1),1))))),REFERENCIAS!$C:$D,2,0)*VLOOKUP($J$2,PONDERADORES!A:P,IF(AND(INFORMACION!$T2691='REFERENCIAS RIESGO'!$C$36,INFORMACION!$F2691=REFERENCIAS!$C$24),16,IF(INFORMACION!$T2691='REFERENCIAS RIESGO'!$C$36,13,IF(INFORMACION!$F2691=REFERENCIAS!$C$24,10,7))),0)</f>
        <v>#REF!</v>
      </c>
      <c r="Y2691" s="68">
        <f>+VLOOKUP(M2691,REFERENCIAS!$C:$D,2,0)*VLOOKUP($M$2,PONDERADORES!$A$7:$G$9,7,0)+VLOOKUP(N2691,REFERENCIAS!$C:$D,2,0)*VLOOKUP($N$2,PONDERADORES!$A$7:$G$9,7,0)+VLOOKUP(O2691,REFERENCIAS!$C:$D,2,0)*VLOOKUP($O$2,PONDERADORES!$A$7:$G$9,7,0)</f>
        <v>0.2</v>
      </c>
      <c r="Z2691" s="2">
        <f>+VLOOKUP(IF(R2691&lt;0.1,0,IF(AND(R2691&gt;=0.1,R2691&lt;0.2),0.1,IF(AND(R2691&gt;=0.2,R2691&lt;0.3),0.2,IF(R2691&gt;0.3,0.3,)))),REFERENCIAS!$C:$D,2,0)*VLOOKUP($R$2,PONDERADORES!$A$11:$G$11,7,0)</f>
        <v>15</v>
      </c>
      <c r="AA2691" s="92"/>
      <c r="AB2691" s="95" t="e">
        <f t="shared" ca="1" si="163"/>
        <v>#REF!</v>
      </c>
      <c r="AC2691" s="23" t="e">
        <f ca="1">IF(AB2691&gt;REFERENCIAS!$C$62,REFERENCIAS!$B$62,IF(AND(AB2691&gt;=REFERENCIAS!$C$63,AB2691&lt;REFERENCIAS!$D$63),REFERENCIAS!$B$63,IF(AND(AB2691&gt;REFERENCIAS!$C$64,AB2691&lt;=REFERENCIAS!$D$64),REFERENCIAS!$B$64,IF(AND(AB2691&gt;=REFERENCIAS!$C$65,AB2691&lt;REFERENCIAS!$D$65),REFERENCIAS!$B$65, "Revisar"))))</f>
        <v>#REF!</v>
      </c>
      <c r="AD2691" s="94" t="e">
        <f ca="1">VLOOKUP(AC2691,REFERENCIAS!$B$62:$G$65,4,FALSE)</f>
        <v>#REF!</v>
      </c>
    </row>
    <row r="2692" spans="1:30" ht="17.25" x14ac:dyDescent="0.25">
      <c r="A2692" s="74"/>
      <c r="B2692" s="19"/>
      <c r="C2692" s="19"/>
      <c r="D2692" s="50"/>
      <c r="E2692" s="73"/>
      <c r="F2692" s="74"/>
      <c r="G2692" s="9"/>
      <c r="H2692" s="48"/>
      <c r="I2692" s="49">
        <f t="shared" ca="1" si="161"/>
        <v>2022</v>
      </c>
      <c r="J2692" s="22">
        <f t="shared" ref="J2692:J2755" ca="1" si="164">IF(I2692&gt;G2692,1,I2692/G2692)</f>
        <v>1</v>
      </c>
      <c r="K2692" s="19"/>
      <c r="L2692" s="73"/>
      <c r="M2692" s="74"/>
      <c r="N2692" s="19"/>
      <c r="O2692" s="73"/>
      <c r="P2692" s="82">
        <v>1</v>
      </c>
      <c r="Q2692" s="24">
        <v>1</v>
      </c>
      <c r="R2692" s="81">
        <f t="shared" si="162"/>
        <v>1</v>
      </c>
      <c r="S2692" s="87"/>
      <c r="T2692" s="19"/>
      <c r="U2692" s="25"/>
      <c r="V2692" s="25"/>
      <c r="W2692" s="81"/>
      <c r="X2692" s="91" t="e">
        <f ca="1">+VLOOKUP(#REF!,REFERENCIAS!$C:$D,2,0)*VLOOKUP(#REF!,PONDERADORES!A:P,IF(AND(INFORMACION!$T2692='REFERENCIAS RIESGO'!$C$36,INFORMACION!$F2692=REFERENCIAS!$C$24),16,IF(INFORMACION!$T2692='REFERENCIAS RIESGO'!$C$36,13,IF(INFORMACION!$F2692=REFERENCIAS!$C$24,10,7))),0)+VLOOKUP(K2692,REFERENCIAS!$C:$D,2,0)*VLOOKUP($K$2,PONDERADORES!A:P,IF(AND(INFORMACION!$T2692='REFERENCIAS RIESGO'!$C$36,INFORMACION!$F2692=REFERENCIAS!$C$24),16,IF(INFORMACION!$T2692='REFERENCIAS RIESGO'!$C$36,13,IF(INFORMACION!$F2692=REFERENCIAS!$C$24,10,7))),0)+VLOOKUP(L2692,REFERENCIAS!$C:$D,2,0)*VLOOKUP($L$2,PONDERADORES!A:P,IF(AND(INFORMACION!$T2692='REFERENCIAS RIESGO'!$C$36,INFORMACION!$F2692=REFERENCIAS!$C$24),16,IF(INFORMACION!$T2692='REFERENCIAS RIESGO'!$C$36,13,IF(INFORMACION!$F2692=REFERENCIAS!$C$24,10,7))),0)+VLOOKUP(F2692,REFERENCIAS!$C:$D,2,0)*VLOOKUP($F$2,PONDERADORES!A:P,IF(AND(INFORMACION!$T2692='REFERENCIAS RIESGO'!$C$36,INFORMACION!$F2692=REFERENCIAS!$C$24),16,IF(INFORMACION!$T2692='REFERENCIAS RIESGO'!$C$36,13,IF(INFORMACION!$F2692=REFERENCIAS!$C$24,10,7))),0)+VLOOKUP(T2692,REFERENCIAS!$C:$D,2,0)*VLOOKUP($T$2,PONDERADORES!A:P,IF(AND(INFORMACION!$T2692='REFERENCIAS RIESGO'!$C$36,INFORMACION!$F2692=REFERENCIAS!$C$24),16,IF(INFORMACION!$T2692='REFERENCIAS RIESGO'!$C$36,13,IF(INFORMACION!$F2692=REFERENCIAS!$C$24,10,7))),0)+VLOOKUP(IF(J2692&lt;=0.2,0.2,IF(AND(J2692&gt;0.2,J2692&lt;=0.4),0.4,IF(AND(J2692&gt;0.4,J2692&lt;=0.6),0.6,IF(AND(J2692&gt;0.6,J2692&lt;=0.8),0.8,IF(AND(J2692&gt;0.8,J2692&lt;=1),1))))),REFERENCIAS!$C:$D,2,0)*VLOOKUP($J$2,PONDERADORES!A:P,IF(AND(INFORMACION!$T2692='REFERENCIAS RIESGO'!$C$36,INFORMACION!$F2692=REFERENCIAS!$C$24),16,IF(INFORMACION!$T2692='REFERENCIAS RIESGO'!$C$36,13,IF(INFORMACION!$F2692=REFERENCIAS!$C$24,10,7))),0)</f>
        <v>#REF!</v>
      </c>
      <c r="Y2692" s="68">
        <f>+VLOOKUP(M2692,REFERENCIAS!$C:$D,2,0)*VLOOKUP($M$2,PONDERADORES!$A$7:$G$9,7,0)+VLOOKUP(N2692,REFERENCIAS!$C:$D,2,0)*VLOOKUP($N$2,PONDERADORES!$A$7:$G$9,7,0)+VLOOKUP(O2692,REFERENCIAS!$C:$D,2,0)*VLOOKUP($O$2,PONDERADORES!$A$7:$G$9,7,0)</f>
        <v>0.2</v>
      </c>
      <c r="Z2692" s="2">
        <f>+VLOOKUP(IF(R2692&lt;0.1,0,IF(AND(R2692&gt;=0.1,R2692&lt;0.2),0.1,IF(AND(R2692&gt;=0.2,R2692&lt;0.3),0.2,IF(R2692&gt;0.3,0.3,)))),REFERENCIAS!$C:$D,2,0)*VLOOKUP($R$2,PONDERADORES!$A$11:$G$11,7,0)</f>
        <v>15</v>
      </c>
      <c r="AA2692" s="92"/>
      <c r="AB2692" s="95" t="e">
        <f t="shared" ca="1" si="163"/>
        <v>#REF!</v>
      </c>
      <c r="AC2692" s="23" t="e">
        <f ca="1">IF(AB2692&gt;REFERENCIAS!$C$62,REFERENCIAS!$B$62,IF(AND(AB2692&gt;=REFERENCIAS!$C$63,AB2692&lt;REFERENCIAS!$D$63),REFERENCIAS!$B$63,IF(AND(AB2692&gt;REFERENCIAS!$C$64,AB2692&lt;=REFERENCIAS!$D$64),REFERENCIAS!$B$64,IF(AND(AB2692&gt;=REFERENCIAS!$C$65,AB2692&lt;REFERENCIAS!$D$65),REFERENCIAS!$B$65, "Revisar"))))</f>
        <v>#REF!</v>
      </c>
      <c r="AD2692" s="94" t="e">
        <f ca="1">VLOOKUP(AC2692,REFERENCIAS!$B$62:$G$65,4,FALSE)</f>
        <v>#REF!</v>
      </c>
    </row>
    <row r="2693" spans="1:30" ht="17.25" x14ac:dyDescent="0.25">
      <c r="A2693" s="74"/>
      <c r="B2693" s="19"/>
      <c r="C2693" s="19"/>
      <c r="D2693" s="50"/>
      <c r="E2693" s="73"/>
      <c r="F2693" s="74"/>
      <c r="G2693" s="9"/>
      <c r="H2693" s="48"/>
      <c r="I2693" s="49">
        <f t="shared" ref="I2693:I2756" ca="1" si="165">(YEAR(NOW())-H2693)</f>
        <v>2022</v>
      </c>
      <c r="J2693" s="22">
        <f t="shared" ca="1" si="164"/>
        <v>1</v>
      </c>
      <c r="K2693" s="19"/>
      <c r="L2693" s="73"/>
      <c r="M2693" s="74"/>
      <c r="N2693" s="19"/>
      <c r="O2693" s="73"/>
      <c r="P2693" s="82">
        <v>1</v>
      </c>
      <c r="Q2693" s="24">
        <v>1</v>
      </c>
      <c r="R2693" s="81">
        <f t="shared" si="162"/>
        <v>1</v>
      </c>
      <c r="S2693" s="87"/>
      <c r="T2693" s="19"/>
      <c r="U2693" s="25"/>
      <c r="V2693" s="25"/>
      <c r="W2693" s="81"/>
      <c r="X2693" s="91" t="e">
        <f ca="1">+VLOOKUP(#REF!,REFERENCIAS!$C:$D,2,0)*VLOOKUP(#REF!,PONDERADORES!A:P,IF(AND(INFORMACION!$T2693='REFERENCIAS RIESGO'!$C$36,INFORMACION!$F2693=REFERENCIAS!$C$24),16,IF(INFORMACION!$T2693='REFERENCIAS RIESGO'!$C$36,13,IF(INFORMACION!$F2693=REFERENCIAS!$C$24,10,7))),0)+VLOOKUP(K2693,REFERENCIAS!$C:$D,2,0)*VLOOKUP($K$2,PONDERADORES!A:P,IF(AND(INFORMACION!$T2693='REFERENCIAS RIESGO'!$C$36,INFORMACION!$F2693=REFERENCIAS!$C$24),16,IF(INFORMACION!$T2693='REFERENCIAS RIESGO'!$C$36,13,IF(INFORMACION!$F2693=REFERENCIAS!$C$24,10,7))),0)+VLOOKUP(L2693,REFERENCIAS!$C:$D,2,0)*VLOOKUP($L$2,PONDERADORES!A:P,IF(AND(INFORMACION!$T2693='REFERENCIAS RIESGO'!$C$36,INFORMACION!$F2693=REFERENCIAS!$C$24),16,IF(INFORMACION!$T2693='REFERENCIAS RIESGO'!$C$36,13,IF(INFORMACION!$F2693=REFERENCIAS!$C$24,10,7))),0)+VLOOKUP(F2693,REFERENCIAS!$C:$D,2,0)*VLOOKUP($F$2,PONDERADORES!A:P,IF(AND(INFORMACION!$T2693='REFERENCIAS RIESGO'!$C$36,INFORMACION!$F2693=REFERENCIAS!$C$24),16,IF(INFORMACION!$T2693='REFERENCIAS RIESGO'!$C$36,13,IF(INFORMACION!$F2693=REFERENCIAS!$C$24,10,7))),0)+VLOOKUP(T2693,REFERENCIAS!$C:$D,2,0)*VLOOKUP($T$2,PONDERADORES!A:P,IF(AND(INFORMACION!$T2693='REFERENCIAS RIESGO'!$C$36,INFORMACION!$F2693=REFERENCIAS!$C$24),16,IF(INFORMACION!$T2693='REFERENCIAS RIESGO'!$C$36,13,IF(INFORMACION!$F2693=REFERENCIAS!$C$24,10,7))),0)+VLOOKUP(IF(J2693&lt;=0.2,0.2,IF(AND(J2693&gt;0.2,J2693&lt;=0.4),0.4,IF(AND(J2693&gt;0.4,J2693&lt;=0.6),0.6,IF(AND(J2693&gt;0.6,J2693&lt;=0.8),0.8,IF(AND(J2693&gt;0.8,J2693&lt;=1),1))))),REFERENCIAS!$C:$D,2,0)*VLOOKUP($J$2,PONDERADORES!A:P,IF(AND(INFORMACION!$T2693='REFERENCIAS RIESGO'!$C$36,INFORMACION!$F2693=REFERENCIAS!$C$24),16,IF(INFORMACION!$T2693='REFERENCIAS RIESGO'!$C$36,13,IF(INFORMACION!$F2693=REFERENCIAS!$C$24,10,7))),0)</f>
        <v>#REF!</v>
      </c>
      <c r="Y2693" s="68">
        <f>+VLOOKUP(M2693,REFERENCIAS!$C:$D,2,0)*VLOOKUP($M$2,PONDERADORES!$A$7:$G$9,7,0)+VLOOKUP(N2693,REFERENCIAS!$C:$D,2,0)*VLOOKUP($N$2,PONDERADORES!$A$7:$G$9,7,0)+VLOOKUP(O2693,REFERENCIAS!$C:$D,2,0)*VLOOKUP($O$2,PONDERADORES!$A$7:$G$9,7,0)</f>
        <v>0.2</v>
      </c>
      <c r="Z2693" s="2">
        <f>+VLOOKUP(IF(R2693&lt;0.1,0,IF(AND(R2693&gt;=0.1,R2693&lt;0.2),0.1,IF(AND(R2693&gt;=0.2,R2693&lt;0.3),0.2,IF(R2693&gt;0.3,0.3,)))),REFERENCIAS!$C:$D,2,0)*VLOOKUP($R$2,PONDERADORES!$A$11:$G$11,7,0)</f>
        <v>15</v>
      </c>
      <c r="AA2693" s="92"/>
      <c r="AB2693" s="95" t="e">
        <f t="shared" ca="1" si="163"/>
        <v>#REF!</v>
      </c>
      <c r="AC2693" s="23" t="e">
        <f ca="1">IF(AB2693&gt;REFERENCIAS!$C$62,REFERENCIAS!$B$62,IF(AND(AB2693&gt;=REFERENCIAS!$C$63,AB2693&lt;REFERENCIAS!$D$63),REFERENCIAS!$B$63,IF(AND(AB2693&gt;REFERENCIAS!$C$64,AB2693&lt;=REFERENCIAS!$D$64),REFERENCIAS!$B$64,IF(AND(AB2693&gt;=REFERENCIAS!$C$65,AB2693&lt;REFERENCIAS!$D$65),REFERENCIAS!$B$65, "Revisar"))))</f>
        <v>#REF!</v>
      </c>
      <c r="AD2693" s="94" t="e">
        <f ca="1">VLOOKUP(AC2693,REFERENCIAS!$B$62:$G$65,4,FALSE)</f>
        <v>#REF!</v>
      </c>
    </row>
    <row r="2694" spans="1:30" ht="17.25" x14ac:dyDescent="0.25">
      <c r="A2694" s="74"/>
      <c r="B2694" s="19"/>
      <c r="C2694" s="19"/>
      <c r="D2694" s="50"/>
      <c r="E2694" s="73"/>
      <c r="F2694" s="74"/>
      <c r="G2694" s="9"/>
      <c r="H2694" s="48"/>
      <c r="I2694" s="49">
        <f t="shared" ca="1" si="165"/>
        <v>2022</v>
      </c>
      <c r="J2694" s="22">
        <f t="shared" ca="1" si="164"/>
        <v>1</v>
      </c>
      <c r="K2694" s="19"/>
      <c r="L2694" s="73"/>
      <c r="M2694" s="74"/>
      <c r="N2694" s="19"/>
      <c r="O2694" s="73"/>
      <c r="P2694" s="82">
        <v>1</v>
      </c>
      <c r="Q2694" s="24">
        <v>1</v>
      </c>
      <c r="R2694" s="81">
        <f t="shared" ref="R2694:R2757" si="166">+Q2694/P2694</f>
        <v>1</v>
      </c>
      <c r="S2694" s="87"/>
      <c r="T2694" s="19"/>
      <c r="U2694" s="25"/>
      <c r="V2694" s="25"/>
      <c r="W2694" s="81"/>
      <c r="X2694" s="91" t="e">
        <f ca="1">+VLOOKUP(#REF!,REFERENCIAS!$C:$D,2,0)*VLOOKUP(#REF!,PONDERADORES!A:P,IF(AND(INFORMACION!$T2694='REFERENCIAS RIESGO'!$C$36,INFORMACION!$F2694=REFERENCIAS!$C$24),16,IF(INFORMACION!$T2694='REFERENCIAS RIESGO'!$C$36,13,IF(INFORMACION!$F2694=REFERENCIAS!$C$24,10,7))),0)+VLOOKUP(K2694,REFERENCIAS!$C:$D,2,0)*VLOOKUP($K$2,PONDERADORES!A:P,IF(AND(INFORMACION!$T2694='REFERENCIAS RIESGO'!$C$36,INFORMACION!$F2694=REFERENCIAS!$C$24),16,IF(INFORMACION!$T2694='REFERENCIAS RIESGO'!$C$36,13,IF(INFORMACION!$F2694=REFERENCIAS!$C$24,10,7))),0)+VLOOKUP(L2694,REFERENCIAS!$C:$D,2,0)*VLOOKUP($L$2,PONDERADORES!A:P,IF(AND(INFORMACION!$T2694='REFERENCIAS RIESGO'!$C$36,INFORMACION!$F2694=REFERENCIAS!$C$24),16,IF(INFORMACION!$T2694='REFERENCIAS RIESGO'!$C$36,13,IF(INFORMACION!$F2694=REFERENCIAS!$C$24,10,7))),0)+VLOOKUP(F2694,REFERENCIAS!$C:$D,2,0)*VLOOKUP($F$2,PONDERADORES!A:P,IF(AND(INFORMACION!$T2694='REFERENCIAS RIESGO'!$C$36,INFORMACION!$F2694=REFERENCIAS!$C$24),16,IF(INFORMACION!$T2694='REFERENCIAS RIESGO'!$C$36,13,IF(INFORMACION!$F2694=REFERENCIAS!$C$24,10,7))),0)+VLOOKUP(T2694,REFERENCIAS!$C:$D,2,0)*VLOOKUP($T$2,PONDERADORES!A:P,IF(AND(INFORMACION!$T2694='REFERENCIAS RIESGO'!$C$36,INFORMACION!$F2694=REFERENCIAS!$C$24),16,IF(INFORMACION!$T2694='REFERENCIAS RIESGO'!$C$36,13,IF(INFORMACION!$F2694=REFERENCIAS!$C$24,10,7))),0)+VLOOKUP(IF(J2694&lt;=0.2,0.2,IF(AND(J2694&gt;0.2,J2694&lt;=0.4),0.4,IF(AND(J2694&gt;0.4,J2694&lt;=0.6),0.6,IF(AND(J2694&gt;0.6,J2694&lt;=0.8),0.8,IF(AND(J2694&gt;0.8,J2694&lt;=1),1))))),REFERENCIAS!$C:$D,2,0)*VLOOKUP($J$2,PONDERADORES!A:P,IF(AND(INFORMACION!$T2694='REFERENCIAS RIESGO'!$C$36,INFORMACION!$F2694=REFERENCIAS!$C$24),16,IF(INFORMACION!$T2694='REFERENCIAS RIESGO'!$C$36,13,IF(INFORMACION!$F2694=REFERENCIAS!$C$24,10,7))),0)</f>
        <v>#REF!</v>
      </c>
      <c r="Y2694" s="68">
        <f>+VLOOKUP(M2694,REFERENCIAS!$C:$D,2,0)*VLOOKUP($M$2,PONDERADORES!$A$7:$G$9,7,0)+VLOOKUP(N2694,REFERENCIAS!$C:$D,2,0)*VLOOKUP($N$2,PONDERADORES!$A$7:$G$9,7,0)+VLOOKUP(O2694,REFERENCIAS!$C:$D,2,0)*VLOOKUP($O$2,PONDERADORES!$A$7:$G$9,7,0)</f>
        <v>0.2</v>
      </c>
      <c r="Z2694" s="2">
        <f>+VLOOKUP(IF(R2694&lt;0.1,0,IF(AND(R2694&gt;=0.1,R2694&lt;0.2),0.1,IF(AND(R2694&gt;=0.2,R2694&lt;0.3),0.2,IF(R2694&gt;0.3,0.3,)))),REFERENCIAS!$C:$D,2,0)*VLOOKUP($R$2,PONDERADORES!$A$11:$G$11,7,0)</f>
        <v>15</v>
      </c>
      <c r="AA2694" s="92"/>
      <c r="AB2694" s="95" t="e">
        <f t="shared" ref="AB2694:AB2757" ca="1" si="167">+X2694+Y2694+Z2694</f>
        <v>#REF!</v>
      </c>
      <c r="AC2694" s="23" t="e">
        <f ca="1">IF(AB2694&gt;REFERENCIAS!$C$62,REFERENCIAS!$B$62,IF(AND(AB2694&gt;=REFERENCIAS!$C$63,AB2694&lt;REFERENCIAS!$D$63),REFERENCIAS!$B$63,IF(AND(AB2694&gt;REFERENCIAS!$C$64,AB2694&lt;=REFERENCIAS!$D$64),REFERENCIAS!$B$64,IF(AND(AB2694&gt;=REFERENCIAS!$C$65,AB2694&lt;REFERENCIAS!$D$65),REFERENCIAS!$B$65, "Revisar"))))</f>
        <v>#REF!</v>
      </c>
      <c r="AD2694" s="94" t="e">
        <f ca="1">VLOOKUP(AC2694,REFERENCIAS!$B$62:$G$65,4,FALSE)</f>
        <v>#REF!</v>
      </c>
    </row>
    <row r="2695" spans="1:30" ht="17.25" x14ac:dyDescent="0.25">
      <c r="A2695" s="74"/>
      <c r="B2695" s="19"/>
      <c r="C2695" s="19"/>
      <c r="D2695" s="50"/>
      <c r="E2695" s="73"/>
      <c r="F2695" s="74"/>
      <c r="G2695" s="9"/>
      <c r="H2695" s="48"/>
      <c r="I2695" s="49">
        <f t="shared" ca="1" si="165"/>
        <v>2022</v>
      </c>
      <c r="J2695" s="22">
        <f t="shared" ca="1" si="164"/>
        <v>1</v>
      </c>
      <c r="K2695" s="19"/>
      <c r="L2695" s="73"/>
      <c r="M2695" s="74"/>
      <c r="N2695" s="19"/>
      <c r="O2695" s="73"/>
      <c r="P2695" s="82">
        <v>1</v>
      </c>
      <c r="Q2695" s="24">
        <v>1</v>
      </c>
      <c r="R2695" s="81">
        <f t="shared" si="166"/>
        <v>1</v>
      </c>
      <c r="S2695" s="87"/>
      <c r="T2695" s="19"/>
      <c r="U2695" s="25"/>
      <c r="V2695" s="25"/>
      <c r="W2695" s="81"/>
      <c r="X2695" s="91" t="e">
        <f ca="1">+VLOOKUP(#REF!,REFERENCIAS!$C:$D,2,0)*VLOOKUP(#REF!,PONDERADORES!A:P,IF(AND(INFORMACION!$T2695='REFERENCIAS RIESGO'!$C$36,INFORMACION!$F2695=REFERENCIAS!$C$24),16,IF(INFORMACION!$T2695='REFERENCIAS RIESGO'!$C$36,13,IF(INFORMACION!$F2695=REFERENCIAS!$C$24,10,7))),0)+VLOOKUP(K2695,REFERENCIAS!$C:$D,2,0)*VLOOKUP($K$2,PONDERADORES!A:P,IF(AND(INFORMACION!$T2695='REFERENCIAS RIESGO'!$C$36,INFORMACION!$F2695=REFERENCIAS!$C$24),16,IF(INFORMACION!$T2695='REFERENCIAS RIESGO'!$C$36,13,IF(INFORMACION!$F2695=REFERENCIAS!$C$24,10,7))),0)+VLOOKUP(L2695,REFERENCIAS!$C:$D,2,0)*VLOOKUP($L$2,PONDERADORES!A:P,IF(AND(INFORMACION!$T2695='REFERENCIAS RIESGO'!$C$36,INFORMACION!$F2695=REFERENCIAS!$C$24),16,IF(INFORMACION!$T2695='REFERENCIAS RIESGO'!$C$36,13,IF(INFORMACION!$F2695=REFERENCIAS!$C$24,10,7))),0)+VLOOKUP(F2695,REFERENCIAS!$C:$D,2,0)*VLOOKUP($F$2,PONDERADORES!A:P,IF(AND(INFORMACION!$T2695='REFERENCIAS RIESGO'!$C$36,INFORMACION!$F2695=REFERENCIAS!$C$24),16,IF(INFORMACION!$T2695='REFERENCIAS RIESGO'!$C$36,13,IF(INFORMACION!$F2695=REFERENCIAS!$C$24,10,7))),0)+VLOOKUP(T2695,REFERENCIAS!$C:$D,2,0)*VLOOKUP($T$2,PONDERADORES!A:P,IF(AND(INFORMACION!$T2695='REFERENCIAS RIESGO'!$C$36,INFORMACION!$F2695=REFERENCIAS!$C$24),16,IF(INFORMACION!$T2695='REFERENCIAS RIESGO'!$C$36,13,IF(INFORMACION!$F2695=REFERENCIAS!$C$24,10,7))),0)+VLOOKUP(IF(J2695&lt;=0.2,0.2,IF(AND(J2695&gt;0.2,J2695&lt;=0.4),0.4,IF(AND(J2695&gt;0.4,J2695&lt;=0.6),0.6,IF(AND(J2695&gt;0.6,J2695&lt;=0.8),0.8,IF(AND(J2695&gt;0.8,J2695&lt;=1),1))))),REFERENCIAS!$C:$D,2,0)*VLOOKUP($J$2,PONDERADORES!A:P,IF(AND(INFORMACION!$T2695='REFERENCIAS RIESGO'!$C$36,INFORMACION!$F2695=REFERENCIAS!$C$24),16,IF(INFORMACION!$T2695='REFERENCIAS RIESGO'!$C$36,13,IF(INFORMACION!$F2695=REFERENCIAS!$C$24,10,7))),0)</f>
        <v>#REF!</v>
      </c>
      <c r="Y2695" s="68">
        <f>+VLOOKUP(M2695,REFERENCIAS!$C:$D,2,0)*VLOOKUP($M$2,PONDERADORES!$A$7:$G$9,7,0)+VLOOKUP(N2695,REFERENCIAS!$C:$D,2,0)*VLOOKUP($N$2,PONDERADORES!$A$7:$G$9,7,0)+VLOOKUP(O2695,REFERENCIAS!$C:$D,2,0)*VLOOKUP($O$2,PONDERADORES!$A$7:$G$9,7,0)</f>
        <v>0.2</v>
      </c>
      <c r="Z2695" s="2">
        <f>+VLOOKUP(IF(R2695&lt;0.1,0,IF(AND(R2695&gt;=0.1,R2695&lt;0.2),0.1,IF(AND(R2695&gt;=0.2,R2695&lt;0.3),0.2,IF(R2695&gt;0.3,0.3,)))),REFERENCIAS!$C:$D,2,0)*VLOOKUP($R$2,PONDERADORES!$A$11:$G$11,7,0)</f>
        <v>15</v>
      </c>
      <c r="AA2695" s="92"/>
      <c r="AB2695" s="95" t="e">
        <f t="shared" ca="1" si="167"/>
        <v>#REF!</v>
      </c>
      <c r="AC2695" s="23" t="e">
        <f ca="1">IF(AB2695&gt;REFERENCIAS!$C$62,REFERENCIAS!$B$62,IF(AND(AB2695&gt;=REFERENCIAS!$C$63,AB2695&lt;REFERENCIAS!$D$63),REFERENCIAS!$B$63,IF(AND(AB2695&gt;REFERENCIAS!$C$64,AB2695&lt;=REFERENCIAS!$D$64),REFERENCIAS!$B$64,IF(AND(AB2695&gt;=REFERENCIAS!$C$65,AB2695&lt;REFERENCIAS!$D$65),REFERENCIAS!$B$65, "Revisar"))))</f>
        <v>#REF!</v>
      </c>
      <c r="AD2695" s="94" t="e">
        <f ca="1">VLOOKUP(AC2695,REFERENCIAS!$B$62:$G$65,4,FALSE)</f>
        <v>#REF!</v>
      </c>
    </row>
    <row r="2696" spans="1:30" ht="17.25" x14ac:dyDescent="0.25">
      <c r="A2696" s="74"/>
      <c r="B2696" s="19"/>
      <c r="C2696" s="19"/>
      <c r="D2696" s="50"/>
      <c r="E2696" s="73"/>
      <c r="F2696" s="74"/>
      <c r="G2696" s="9"/>
      <c r="H2696" s="48"/>
      <c r="I2696" s="49">
        <f t="shared" ca="1" si="165"/>
        <v>2022</v>
      </c>
      <c r="J2696" s="22">
        <f t="shared" ca="1" si="164"/>
        <v>1</v>
      </c>
      <c r="K2696" s="19"/>
      <c r="L2696" s="73"/>
      <c r="M2696" s="74"/>
      <c r="N2696" s="19"/>
      <c r="O2696" s="73"/>
      <c r="P2696" s="82">
        <v>1</v>
      </c>
      <c r="Q2696" s="24">
        <v>1</v>
      </c>
      <c r="R2696" s="81">
        <f t="shared" si="166"/>
        <v>1</v>
      </c>
      <c r="S2696" s="87"/>
      <c r="T2696" s="19"/>
      <c r="U2696" s="25"/>
      <c r="V2696" s="25"/>
      <c r="W2696" s="81"/>
      <c r="X2696" s="91" t="e">
        <f ca="1">+VLOOKUP(#REF!,REFERENCIAS!$C:$D,2,0)*VLOOKUP(#REF!,PONDERADORES!A:P,IF(AND(INFORMACION!$T2696='REFERENCIAS RIESGO'!$C$36,INFORMACION!$F2696=REFERENCIAS!$C$24),16,IF(INFORMACION!$T2696='REFERENCIAS RIESGO'!$C$36,13,IF(INFORMACION!$F2696=REFERENCIAS!$C$24,10,7))),0)+VLOOKUP(K2696,REFERENCIAS!$C:$D,2,0)*VLOOKUP($K$2,PONDERADORES!A:P,IF(AND(INFORMACION!$T2696='REFERENCIAS RIESGO'!$C$36,INFORMACION!$F2696=REFERENCIAS!$C$24),16,IF(INFORMACION!$T2696='REFERENCIAS RIESGO'!$C$36,13,IF(INFORMACION!$F2696=REFERENCIAS!$C$24,10,7))),0)+VLOOKUP(L2696,REFERENCIAS!$C:$D,2,0)*VLOOKUP($L$2,PONDERADORES!A:P,IF(AND(INFORMACION!$T2696='REFERENCIAS RIESGO'!$C$36,INFORMACION!$F2696=REFERENCIAS!$C$24),16,IF(INFORMACION!$T2696='REFERENCIAS RIESGO'!$C$36,13,IF(INFORMACION!$F2696=REFERENCIAS!$C$24,10,7))),0)+VLOOKUP(F2696,REFERENCIAS!$C:$D,2,0)*VLOOKUP($F$2,PONDERADORES!A:P,IF(AND(INFORMACION!$T2696='REFERENCIAS RIESGO'!$C$36,INFORMACION!$F2696=REFERENCIAS!$C$24),16,IF(INFORMACION!$T2696='REFERENCIAS RIESGO'!$C$36,13,IF(INFORMACION!$F2696=REFERENCIAS!$C$24,10,7))),0)+VLOOKUP(T2696,REFERENCIAS!$C:$D,2,0)*VLOOKUP($T$2,PONDERADORES!A:P,IF(AND(INFORMACION!$T2696='REFERENCIAS RIESGO'!$C$36,INFORMACION!$F2696=REFERENCIAS!$C$24),16,IF(INFORMACION!$T2696='REFERENCIAS RIESGO'!$C$36,13,IF(INFORMACION!$F2696=REFERENCIAS!$C$24,10,7))),0)+VLOOKUP(IF(J2696&lt;=0.2,0.2,IF(AND(J2696&gt;0.2,J2696&lt;=0.4),0.4,IF(AND(J2696&gt;0.4,J2696&lt;=0.6),0.6,IF(AND(J2696&gt;0.6,J2696&lt;=0.8),0.8,IF(AND(J2696&gt;0.8,J2696&lt;=1),1))))),REFERENCIAS!$C:$D,2,0)*VLOOKUP($J$2,PONDERADORES!A:P,IF(AND(INFORMACION!$T2696='REFERENCIAS RIESGO'!$C$36,INFORMACION!$F2696=REFERENCIAS!$C$24),16,IF(INFORMACION!$T2696='REFERENCIAS RIESGO'!$C$36,13,IF(INFORMACION!$F2696=REFERENCIAS!$C$24,10,7))),0)</f>
        <v>#REF!</v>
      </c>
      <c r="Y2696" s="68">
        <f>+VLOOKUP(M2696,REFERENCIAS!$C:$D,2,0)*VLOOKUP($M$2,PONDERADORES!$A$7:$G$9,7,0)+VLOOKUP(N2696,REFERENCIAS!$C:$D,2,0)*VLOOKUP($N$2,PONDERADORES!$A$7:$G$9,7,0)+VLOOKUP(O2696,REFERENCIAS!$C:$D,2,0)*VLOOKUP($O$2,PONDERADORES!$A$7:$G$9,7,0)</f>
        <v>0.2</v>
      </c>
      <c r="Z2696" s="2">
        <f>+VLOOKUP(IF(R2696&lt;0.1,0,IF(AND(R2696&gt;=0.1,R2696&lt;0.2),0.1,IF(AND(R2696&gt;=0.2,R2696&lt;0.3),0.2,IF(R2696&gt;0.3,0.3,)))),REFERENCIAS!$C:$D,2,0)*VLOOKUP($R$2,PONDERADORES!$A$11:$G$11,7,0)</f>
        <v>15</v>
      </c>
      <c r="AA2696" s="92"/>
      <c r="AB2696" s="95" t="e">
        <f t="shared" ca="1" si="167"/>
        <v>#REF!</v>
      </c>
      <c r="AC2696" s="23" t="e">
        <f ca="1">IF(AB2696&gt;REFERENCIAS!$C$62,REFERENCIAS!$B$62,IF(AND(AB2696&gt;=REFERENCIAS!$C$63,AB2696&lt;REFERENCIAS!$D$63),REFERENCIAS!$B$63,IF(AND(AB2696&gt;REFERENCIAS!$C$64,AB2696&lt;=REFERENCIAS!$D$64),REFERENCIAS!$B$64,IF(AND(AB2696&gt;=REFERENCIAS!$C$65,AB2696&lt;REFERENCIAS!$D$65),REFERENCIAS!$B$65, "Revisar"))))</f>
        <v>#REF!</v>
      </c>
      <c r="AD2696" s="94" t="e">
        <f ca="1">VLOOKUP(AC2696,REFERENCIAS!$B$62:$G$65,4,FALSE)</f>
        <v>#REF!</v>
      </c>
    </row>
    <row r="2697" spans="1:30" ht="17.25" x14ac:dyDescent="0.25">
      <c r="A2697" s="74"/>
      <c r="B2697" s="19"/>
      <c r="C2697" s="19"/>
      <c r="D2697" s="50"/>
      <c r="E2697" s="73"/>
      <c r="F2697" s="74"/>
      <c r="G2697" s="9"/>
      <c r="H2697" s="48"/>
      <c r="I2697" s="49">
        <f t="shared" ca="1" si="165"/>
        <v>2022</v>
      </c>
      <c r="J2697" s="22">
        <f t="shared" ca="1" si="164"/>
        <v>1</v>
      </c>
      <c r="K2697" s="19"/>
      <c r="L2697" s="73"/>
      <c r="M2697" s="74"/>
      <c r="N2697" s="19"/>
      <c r="O2697" s="73"/>
      <c r="P2697" s="82">
        <v>1</v>
      </c>
      <c r="Q2697" s="24">
        <v>1</v>
      </c>
      <c r="R2697" s="81">
        <f t="shared" si="166"/>
        <v>1</v>
      </c>
      <c r="S2697" s="87"/>
      <c r="T2697" s="19"/>
      <c r="U2697" s="25"/>
      <c r="V2697" s="25"/>
      <c r="W2697" s="81"/>
      <c r="X2697" s="91" t="e">
        <f ca="1">+VLOOKUP(#REF!,REFERENCIAS!$C:$D,2,0)*VLOOKUP(#REF!,PONDERADORES!A:P,IF(AND(INFORMACION!$T2697='REFERENCIAS RIESGO'!$C$36,INFORMACION!$F2697=REFERENCIAS!$C$24),16,IF(INFORMACION!$T2697='REFERENCIAS RIESGO'!$C$36,13,IF(INFORMACION!$F2697=REFERENCIAS!$C$24,10,7))),0)+VLOOKUP(K2697,REFERENCIAS!$C:$D,2,0)*VLOOKUP($K$2,PONDERADORES!A:P,IF(AND(INFORMACION!$T2697='REFERENCIAS RIESGO'!$C$36,INFORMACION!$F2697=REFERENCIAS!$C$24),16,IF(INFORMACION!$T2697='REFERENCIAS RIESGO'!$C$36,13,IF(INFORMACION!$F2697=REFERENCIAS!$C$24,10,7))),0)+VLOOKUP(L2697,REFERENCIAS!$C:$D,2,0)*VLOOKUP($L$2,PONDERADORES!A:P,IF(AND(INFORMACION!$T2697='REFERENCIAS RIESGO'!$C$36,INFORMACION!$F2697=REFERENCIAS!$C$24),16,IF(INFORMACION!$T2697='REFERENCIAS RIESGO'!$C$36,13,IF(INFORMACION!$F2697=REFERENCIAS!$C$24,10,7))),0)+VLOOKUP(F2697,REFERENCIAS!$C:$D,2,0)*VLOOKUP($F$2,PONDERADORES!A:P,IF(AND(INFORMACION!$T2697='REFERENCIAS RIESGO'!$C$36,INFORMACION!$F2697=REFERENCIAS!$C$24),16,IF(INFORMACION!$T2697='REFERENCIAS RIESGO'!$C$36,13,IF(INFORMACION!$F2697=REFERENCIAS!$C$24,10,7))),0)+VLOOKUP(T2697,REFERENCIAS!$C:$D,2,0)*VLOOKUP($T$2,PONDERADORES!A:P,IF(AND(INFORMACION!$T2697='REFERENCIAS RIESGO'!$C$36,INFORMACION!$F2697=REFERENCIAS!$C$24),16,IF(INFORMACION!$T2697='REFERENCIAS RIESGO'!$C$36,13,IF(INFORMACION!$F2697=REFERENCIAS!$C$24,10,7))),0)+VLOOKUP(IF(J2697&lt;=0.2,0.2,IF(AND(J2697&gt;0.2,J2697&lt;=0.4),0.4,IF(AND(J2697&gt;0.4,J2697&lt;=0.6),0.6,IF(AND(J2697&gt;0.6,J2697&lt;=0.8),0.8,IF(AND(J2697&gt;0.8,J2697&lt;=1),1))))),REFERENCIAS!$C:$D,2,0)*VLOOKUP($J$2,PONDERADORES!A:P,IF(AND(INFORMACION!$T2697='REFERENCIAS RIESGO'!$C$36,INFORMACION!$F2697=REFERENCIAS!$C$24),16,IF(INFORMACION!$T2697='REFERENCIAS RIESGO'!$C$36,13,IF(INFORMACION!$F2697=REFERENCIAS!$C$24,10,7))),0)</f>
        <v>#REF!</v>
      </c>
      <c r="Y2697" s="68">
        <f>+VLOOKUP(M2697,REFERENCIAS!$C:$D,2,0)*VLOOKUP($M$2,PONDERADORES!$A$7:$G$9,7,0)+VLOOKUP(N2697,REFERENCIAS!$C:$D,2,0)*VLOOKUP($N$2,PONDERADORES!$A$7:$G$9,7,0)+VLOOKUP(O2697,REFERENCIAS!$C:$D,2,0)*VLOOKUP($O$2,PONDERADORES!$A$7:$G$9,7,0)</f>
        <v>0.2</v>
      </c>
      <c r="Z2697" s="2">
        <f>+VLOOKUP(IF(R2697&lt;0.1,0,IF(AND(R2697&gt;=0.1,R2697&lt;0.2),0.1,IF(AND(R2697&gt;=0.2,R2697&lt;0.3),0.2,IF(R2697&gt;0.3,0.3,)))),REFERENCIAS!$C:$D,2,0)*VLOOKUP($R$2,PONDERADORES!$A$11:$G$11,7,0)</f>
        <v>15</v>
      </c>
      <c r="AA2697" s="92"/>
      <c r="AB2697" s="95" t="e">
        <f t="shared" ca="1" si="167"/>
        <v>#REF!</v>
      </c>
      <c r="AC2697" s="23" t="e">
        <f ca="1">IF(AB2697&gt;REFERENCIAS!$C$62,REFERENCIAS!$B$62,IF(AND(AB2697&gt;=REFERENCIAS!$C$63,AB2697&lt;REFERENCIAS!$D$63),REFERENCIAS!$B$63,IF(AND(AB2697&gt;REFERENCIAS!$C$64,AB2697&lt;=REFERENCIAS!$D$64),REFERENCIAS!$B$64,IF(AND(AB2697&gt;=REFERENCIAS!$C$65,AB2697&lt;REFERENCIAS!$D$65),REFERENCIAS!$B$65, "Revisar"))))</f>
        <v>#REF!</v>
      </c>
      <c r="AD2697" s="94" t="e">
        <f ca="1">VLOOKUP(AC2697,REFERENCIAS!$B$62:$G$65,4,FALSE)</f>
        <v>#REF!</v>
      </c>
    </row>
    <row r="2698" spans="1:30" ht="17.25" x14ac:dyDescent="0.25">
      <c r="A2698" s="74"/>
      <c r="B2698" s="19"/>
      <c r="C2698" s="19"/>
      <c r="D2698" s="50"/>
      <c r="E2698" s="73"/>
      <c r="F2698" s="74"/>
      <c r="G2698" s="9"/>
      <c r="H2698" s="48"/>
      <c r="I2698" s="49">
        <f t="shared" ca="1" si="165"/>
        <v>2022</v>
      </c>
      <c r="J2698" s="22">
        <f t="shared" ca="1" si="164"/>
        <v>1</v>
      </c>
      <c r="K2698" s="19"/>
      <c r="L2698" s="73"/>
      <c r="M2698" s="74"/>
      <c r="N2698" s="19"/>
      <c r="O2698" s="73"/>
      <c r="P2698" s="82">
        <v>1</v>
      </c>
      <c r="Q2698" s="24">
        <v>1</v>
      </c>
      <c r="R2698" s="81">
        <f t="shared" si="166"/>
        <v>1</v>
      </c>
      <c r="S2698" s="87"/>
      <c r="T2698" s="19"/>
      <c r="U2698" s="25"/>
      <c r="V2698" s="25"/>
      <c r="W2698" s="81"/>
      <c r="X2698" s="91" t="e">
        <f ca="1">+VLOOKUP(#REF!,REFERENCIAS!$C:$D,2,0)*VLOOKUP(#REF!,PONDERADORES!A:P,IF(AND(INFORMACION!$T2698='REFERENCIAS RIESGO'!$C$36,INFORMACION!$F2698=REFERENCIAS!$C$24),16,IF(INFORMACION!$T2698='REFERENCIAS RIESGO'!$C$36,13,IF(INFORMACION!$F2698=REFERENCIAS!$C$24,10,7))),0)+VLOOKUP(K2698,REFERENCIAS!$C:$D,2,0)*VLOOKUP($K$2,PONDERADORES!A:P,IF(AND(INFORMACION!$T2698='REFERENCIAS RIESGO'!$C$36,INFORMACION!$F2698=REFERENCIAS!$C$24),16,IF(INFORMACION!$T2698='REFERENCIAS RIESGO'!$C$36,13,IF(INFORMACION!$F2698=REFERENCIAS!$C$24,10,7))),0)+VLOOKUP(L2698,REFERENCIAS!$C:$D,2,0)*VLOOKUP($L$2,PONDERADORES!A:P,IF(AND(INFORMACION!$T2698='REFERENCIAS RIESGO'!$C$36,INFORMACION!$F2698=REFERENCIAS!$C$24),16,IF(INFORMACION!$T2698='REFERENCIAS RIESGO'!$C$36,13,IF(INFORMACION!$F2698=REFERENCIAS!$C$24,10,7))),0)+VLOOKUP(F2698,REFERENCIAS!$C:$D,2,0)*VLOOKUP($F$2,PONDERADORES!A:P,IF(AND(INFORMACION!$T2698='REFERENCIAS RIESGO'!$C$36,INFORMACION!$F2698=REFERENCIAS!$C$24),16,IF(INFORMACION!$T2698='REFERENCIAS RIESGO'!$C$36,13,IF(INFORMACION!$F2698=REFERENCIAS!$C$24,10,7))),0)+VLOOKUP(T2698,REFERENCIAS!$C:$D,2,0)*VLOOKUP($T$2,PONDERADORES!A:P,IF(AND(INFORMACION!$T2698='REFERENCIAS RIESGO'!$C$36,INFORMACION!$F2698=REFERENCIAS!$C$24),16,IF(INFORMACION!$T2698='REFERENCIAS RIESGO'!$C$36,13,IF(INFORMACION!$F2698=REFERENCIAS!$C$24,10,7))),0)+VLOOKUP(IF(J2698&lt;=0.2,0.2,IF(AND(J2698&gt;0.2,J2698&lt;=0.4),0.4,IF(AND(J2698&gt;0.4,J2698&lt;=0.6),0.6,IF(AND(J2698&gt;0.6,J2698&lt;=0.8),0.8,IF(AND(J2698&gt;0.8,J2698&lt;=1),1))))),REFERENCIAS!$C:$D,2,0)*VLOOKUP($J$2,PONDERADORES!A:P,IF(AND(INFORMACION!$T2698='REFERENCIAS RIESGO'!$C$36,INFORMACION!$F2698=REFERENCIAS!$C$24),16,IF(INFORMACION!$T2698='REFERENCIAS RIESGO'!$C$36,13,IF(INFORMACION!$F2698=REFERENCIAS!$C$24,10,7))),0)</f>
        <v>#REF!</v>
      </c>
      <c r="Y2698" s="68">
        <f>+VLOOKUP(M2698,REFERENCIAS!$C:$D,2,0)*VLOOKUP($M$2,PONDERADORES!$A$7:$G$9,7,0)+VLOOKUP(N2698,REFERENCIAS!$C:$D,2,0)*VLOOKUP($N$2,PONDERADORES!$A$7:$G$9,7,0)+VLOOKUP(O2698,REFERENCIAS!$C:$D,2,0)*VLOOKUP($O$2,PONDERADORES!$A$7:$G$9,7,0)</f>
        <v>0.2</v>
      </c>
      <c r="Z2698" s="2">
        <f>+VLOOKUP(IF(R2698&lt;0.1,0,IF(AND(R2698&gt;=0.1,R2698&lt;0.2),0.1,IF(AND(R2698&gt;=0.2,R2698&lt;0.3),0.2,IF(R2698&gt;0.3,0.3,)))),REFERENCIAS!$C:$D,2,0)*VLOOKUP($R$2,PONDERADORES!$A$11:$G$11,7,0)</f>
        <v>15</v>
      </c>
      <c r="AA2698" s="92"/>
      <c r="AB2698" s="95" t="e">
        <f t="shared" ca="1" si="167"/>
        <v>#REF!</v>
      </c>
      <c r="AC2698" s="23" t="e">
        <f ca="1">IF(AB2698&gt;REFERENCIAS!$C$62,REFERENCIAS!$B$62,IF(AND(AB2698&gt;=REFERENCIAS!$C$63,AB2698&lt;REFERENCIAS!$D$63),REFERENCIAS!$B$63,IF(AND(AB2698&gt;REFERENCIAS!$C$64,AB2698&lt;=REFERENCIAS!$D$64),REFERENCIAS!$B$64,IF(AND(AB2698&gt;=REFERENCIAS!$C$65,AB2698&lt;REFERENCIAS!$D$65),REFERENCIAS!$B$65, "Revisar"))))</f>
        <v>#REF!</v>
      </c>
      <c r="AD2698" s="94" t="e">
        <f ca="1">VLOOKUP(AC2698,REFERENCIAS!$B$62:$G$65,4,FALSE)</f>
        <v>#REF!</v>
      </c>
    </row>
    <row r="2699" spans="1:30" ht="17.25" x14ac:dyDescent="0.25">
      <c r="A2699" s="74"/>
      <c r="B2699" s="19"/>
      <c r="C2699" s="19"/>
      <c r="D2699" s="50"/>
      <c r="E2699" s="73"/>
      <c r="F2699" s="74"/>
      <c r="G2699" s="9"/>
      <c r="H2699" s="48"/>
      <c r="I2699" s="49">
        <f t="shared" ca="1" si="165"/>
        <v>2022</v>
      </c>
      <c r="J2699" s="22">
        <f t="shared" ca="1" si="164"/>
        <v>1</v>
      </c>
      <c r="K2699" s="19"/>
      <c r="L2699" s="73"/>
      <c r="M2699" s="74"/>
      <c r="N2699" s="19"/>
      <c r="O2699" s="73"/>
      <c r="P2699" s="82">
        <v>1</v>
      </c>
      <c r="Q2699" s="24">
        <v>1</v>
      </c>
      <c r="R2699" s="81">
        <f t="shared" si="166"/>
        <v>1</v>
      </c>
      <c r="S2699" s="87"/>
      <c r="T2699" s="19"/>
      <c r="U2699" s="25"/>
      <c r="V2699" s="25"/>
      <c r="W2699" s="81"/>
      <c r="X2699" s="91" t="e">
        <f ca="1">+VLOOKUP(#REF!,REFERENCIAS!$C:$D,2,0)*VLOOKUP(#REF!,PONDERADORES!A:P,IF(AND(INFORMACION!$T2699='REFERENCIAS RIESGO'!$C$36,INFORMACION!$F2699=REFERENCIAS!$C$24),16,IF(INFORMACION!$T2699='REFERENCIAS RIESGO'!$C$36,13,IF(INFORMACION!$F2699=REFERENCIAS!$C$24,10,7))),0)+VLOOKUP(K2699,REFERENCIAS!$C:$D,2,0)*VLOOKUP($K$2,PONDERADORES!A:P,IF(AND(INFORMACION!$T2699='REFERENCIAS RIESGO'!$C$36,INFORMACION!$F2699=REFERENCIAS!$C$24),16,IF(INFORMACION!$T2699='REFERENCIAS RIESGO'!$C$36,13,IF(INFORMACION!$F2699=REFERENCIAS!$C$24,10,7))),0)+VLOOKUP(L2699,REFERENCIAS!$C:$D,2,0)*VLOOKUP($L$2,PONDERADORES!A:P,IF(AND(INFORMACION!$T2699='REFERENCIAS RIESGO'!$C$36,INFORMACION!$F2699=REFERENCIAS!$C$24),16,IF(INFORMACION!$T2699='REFERENCIAS RIESGO'!$C$36,13,IF(INFORMACION!$F2699=REFERENCIAS!$C$24,10,7))),0)+VLOOKUP(F2699,REFERENCIAS!$C:$D,2,0)*VLOOKUP($F$2,PONDERADORES!A:P,IF(AND(INFORMACION!$T2699='REFERENCIAS RIESGO'!$C$36,INFORMACION!$F2699=REFERENCIAS!$C$24),16,IF(INFORMACION!$T2699='REFERENCIAS RIESGO'!$C$36,13,IF(INFORMACION!$F2699=REFERENCIAS!$C$24,10,7))),0)+VLOOKUP(T2699,REFERENCIAS!$C:$D,2,0)*VLOOKUP($T$2,PONDERADORES!A:P,IF(AND(INFORMACION!$T2699='REFERENCIAS RIESGO'!$C$36,INFORMACION!$F2699=REFERENCIAS!$C$24),16,IF(INFORMACION!$T2699='REFERENCIAS RIESGO'!$C$36,13,IF(INFORMACION!$F2699=REFERENCIAS!$C$24,10,7))),0)+VLOOKUP(IF(J2699&lt;=0.2,0.2,IF(AND(J2699&gt;0.2,J2699&lt;=0.4),0.4,IF(AND(J2699&gt;0.4,J2699&lt;=0.6),0.6,IF(AND(J2699&gt;0.6,J2699&lt;=0.8),0.8,IF(AND(J2699&gt;0.8,J2699&lt;=1),1))))),REFERENCIAS!$C:$D,2,0)*VLOOKUP($J$2,PONDERADORES!A:P,IF(AND(INFORMACION!$T2699='REFERENCIAS RIESGO'!$C$36,INFORMACION!$F2699=REFERENCIAS!$C$24),16,IF(INFORMACION!$T2699='REFERENCIAS RIESGO'!$C$36,13,IF(INFORMACION!$F2699=REFERENCIAS!$C$24,10,7))),0)</f>
        <v>#REF!</v>
      </c>
      <c r="Y2699" s="68">
        <f>+VLOOKUP(M2699,REFERENCIAS!$C:$D,2,0)*VLOOKUP($M$2,PONDERADORES!$A$7:$G$9,7,0)+VLOOKUP(N2699,REFERENCIAS!$C:$D,2,0)*VLOOKUP($N$2,PONDERADORES!$A$7:$G$9,7,0)+VLOOKUP(O2699,REFERENCIAS!$C:$D,2,0)*VLOOKUP($O$2,PONDERADORES!$A$7:$G$9,7,0)</f>
        <v>0.2</v>
      </c>
      <c r="Z2699" s="2">
        <f>+VLOOKUP(IF(R2699&lt;0.1,0,IF(AND(R2699&gt;=0.1,R2699&lt;0.2),0.1,IF(AND(R2699&gt;=0.2,R2699&lt;0.3),0.2,IF(R2699&gt;0.3,0.3,)))),REFERENCIAS!$C:$D,2,0)*VLOOKUP($R$2,PONDERADORES!$A$11:$G$11,7,0)</f>
        <v>15</v>
      </c>
      <c r="AA2699" s="92"/>
      <c r="AB2699" s="95" t="e">
        <f t="shared" ca="1" si="167"/>
        <v>#REF!</v>
      </c>
      <c r="AC2699" s="23" t="e">
        <f ca="1">IF(AB2699&gt;REFERENCIAS!$C$62,REFERENCIAS!$B$62,IF(AND(AB2699&gt;=REFERENCIAS!$C$63,AB2699&lt;REFERENCIAS!$D$63),REFERENCIAS!$B$63,IF(AND(AB2699&gt;REFERENCIAS!$C$64,AB2699&lt;=REFERENCIAS!$D$64),REFERENCIAS!$B$64,IF(AND(AB2699&gt;=REFERENCIAS!$C$65,AB2699&lt;REFERENCIAS!$D$65),REFERENCIAS!$B$65, "Revisar"))))</f>
        <v>#REF!</v>
      </c>
      <c r="AD2699" s="94" t="e">
        <f ca="1">VLOOKUP(AC2699,REFERENCIAS!$B$62:$G$65,4,FALSE)</f>
        <v>#REF!</v>
      </c>
    </row>
    <row r="2700" spans="1:30" ht="17.25" x14ac:dyDescent="0.25">
      <c r="A2700" s="74"/>
      <c r="B2700" s="19"/>
      <c r="C2700" s="19"/>
      <c r="D2700" s="50"/>
      <c r="E2700" s="73"/>
      <c r="F2700" s="74"/>
      <c r="G2700" s="9"/>
      <c r="H2700" s="48"/>
      <c r="I2700" s="49">
        <f t="shared" ca="1" si="165"/>
        <v>2022</v>
      </c>
      <c r="J2700" s="22">
        <f t="shared" ca="1" si="164"/>
        <v>1</v>
      </c>
      <c r="K2700" s="19"/>
      <c r="L2700" s="73"/>
      <c r="M2700" s="74"/>
      <c r="N2700" s="19"/>
      <c r="O2700" s="73"/>
      <c r="P2700" s="82">
        <v>1</v>
      </c>
      <c r="Q2700" s="24">
        <v>1</v>
      </c>
      <c r="R2700" s="81">
        <f t="shared" si="166"/>
        <v>1</v>
      </c>
      <c r="S2700" s="87"/>
      <c r="T2700" s="19"/>
      <c r="U2700" s="25"/>
      <c r="V2700" s="25"/>
      <c r="W2700" s="81"/>
      <c r="X2700" s="91" t="e">
        <f ca="1">+VLOOKUP(#REF!,REFERENCIAS!$C:$D,2,0)*VLOOKUP(#REF!,PONDERADORES!A:P,IF(AND(INFORMACION!$T2700='REFERENCIAS RIESGO'!$C$36,INFORMACION!$F2700=REFERENCIAS!$C$24),16,IF(INFORMACION!$T2700='REFERENCIAS RIESGO'!$C$36,13,IF(INFORMACION!$F2700=REFERENCIAS!$C$24,10,7))),0)+VLOOKUP(K2700,REFERENCIAS!$C:$D,2,0)*VLOOKUP($K$2,PONDERADORES!A:P,IF(AND(INFORMACION!$T2700='REFERENCIAS RIESGO'!$C$36,INFORMACION!$F2700=REFERENCIAS!$C$24),16,IF(INFORMACION!$T2700='REFERENCIAS RIESGO'!$C$36,13,IF(INFORMACION!$F2700=REFERENCIAS!$C$24,10,7))),0)+VLOOKUP(L2700,REFERENCIAS!$C:$D,2,0)*VLOOKUP($L$2,PONDERADORES!A:P,IF(AND(INFORMACION!$T2700='REFERENCIAS RIESGO'!$C$36,INFORMACION!$F2700=REFERENCIAS!$C$24),16,IF(INFORMACION!$T2700='REFERENCIAS RIESGO'!$C$36,13,IF(INFORMACION!$F2700=REFERENCIAS!$C$24,10,7))),0)+VLOOKUP(F2700,REFERENCIAS!$C:$D,2,0)*VLOOKUP($F$2,PONDERADORES!A:P,IF(AND(INFORMACION!$T2700='REFERENCIAS RIESGO'!$C$36,INFORMACION!$F2700=REFERENCIAS!$C$24),16,IF(INFORMACION!$T2700='REFERENCIAS RIESGO'!$C$36,13,IF(INFORMACION!$F2700=REFERENCIAS!$C$24,10,7))),0)+VLOOKUP(T2700,REFERENCIAS!$C:$D,2,0)*VLOOKUP($T$2,PONDERADORES!A:P,IF(AND(INFORMACION!$T2700='REFERENCIAS RIESGO'!$C$36,INFORMACION!$F2700=REFERENCIAS!$C$24),16,IF(INFORMACION!$T2700='REFERENCIAS RIESGO'!$C$36,13,IF(INFORMACION!$F2700=REFERENCIAS!$C$24,10,7))),0)+VLOOKUP(IF(J2700&lt;=0.2,0.2,IF(AND(J2700&gt;0.2,J2700&lt;=0.4),0.4,IF(AND(J2700&gt;0.4,J2700&lt;=0.6),0.6,IF(AND(J2700&gt;0.6,J2700&lt;=0.8),0.8,IF(AND(J2700&gt;0.8,J2700&lt;=1),1))))),REFERENCIAS!$C:$D,2,0)*VLOOKUP($J$2,PONDERADORES!A:P,IF(AND(INFORMACION!$T2700='REFERENCIAS RIESGO'!$C$36,INFORMACION!$F2700=REFERENCIAS!$C$24),16,IF(INFORMACION!$T2700='REFERENCIAS RIESGO'!$C$36,13,IF(INFORMACION!$F2700=REFERENCIAS!$C$24,10,7))),0)</f>
        <v>#REF!</v>
      </c>
      <c r="Y2700" s="68">
        <f>+VLOOKUP(M2700,REFERENCIAS!$C:$D,2,0)*VLOOKUP($M$2,PONDERADORES!$A$7:$G$9,7,0)+VLOOKUP(N2700,REFERENCIAS!$C:$D,2,0)*VLOOKUP($N$2,PONDERADORES!$A$7:$G$9,7,0)+VLOOKUP(O2700,REFERENCIAS!$C:$D,2,0)*VLOOKUP($O$2,PONDERADORES!$A$7:$G$9,7,0)</f>
        <v>0.2</v>
      </c>
      <c r="Z2700" s="2">
        <f>+VLOOKUP(IF(R2700&lt;0.1,0,IF(AND(R2700&gt;=0.1,R2700&lt;0.2),0.1,IF(AND(R2700&gt;=0.2,R2700&lt;0.3),0.2,IF(R2700&gt;0.3,0.3,)))),REFERENCIAS!$C:$D,2,0)*VLOOKUP($R$2,PONDERADORES!$A$11:$G$11,7,0)</f>
        <v>15</v>
      </c>
      <c r="AA2700" s="92"/>
      <c r="AB2700" s="95" t="e">
        <f t="shared" ca="1" si="167"/>
        <v>#REF!</v>
      </c>
      <c r="AC2700" s="23" t="e">
        <f ca="1">IF(AB2700&gt;REFERENCIAS!$C$62,REFERENCIAS!$B$62,IF(AND(AB2700&gt;=REFERENCIAS!$C$63,AB2700&lt;REFERENCIAS!$D$63),REFERENCIAS!$B$63,IF(AND(AB2700&gt;REFERENCIAS!$C$64,AB2700&lt;=REFERENCIAS!$D$64),REFERENCIAS!$B$64,IF(AND(AB2700&gt;=REFERENCIAS!$C$65,AB2700&lt;REFERENCIAS!$D$65),REFERENCIAS!$B$65, "Revisar"))))</f>
        <v>#REF!</v>
      </c>
      <c r="AD2700" s="94" t="e">
        <f ca="1">VLOOKUP(AC2700,REFERENCIAS!$B$62:$G$65,4,FALSE)</f>
        <v>#REF!</v>
      </c>
    </row>
    <row r="2701" spans="1:30" ht="17.25" x14ac:dyDescent="0.25">
      <c r="A2701" s="74"/>
      <c r="B2701" s="19"/>
      <c r="C2701" s="19"/>
      <c r="D2701" s="50"/>
      <c r="E2701" s="73"/>
      <c r="F2701" s="74"/>
      <c r="G2701" s="9"/>
      <c r="H2701" s="48"/>
      <c r="I2701" s="49">
        <f t="shared" ca="1" si="165"/>
        <v>2022</v>
      </c>
      <c r="J2701" s="22">
        <f t="shared" ca="1" si="164"/>
        <v>1</v>
      </c>
      <c r="K2701" s="19"/>
      <c r="L2701" s="73"/>
      <c r="M2701" s="74"/>
      <c r="N2701" s="19"/>
      <c r="O2701" s="73"/>
      <c r="P2701" s="82">
        <v>1</v>
      </c>
      <c r="Q2701" s="24">
        <v>1</v>
      </c>
      <c r="R2701" s="81">
        <f t="shared" si="166"/>
        <v>1</v>
      </c>
      <c r="S2701" s="87"/>
      <c r="T2701" s="19"/>
      <c r="U2701" s="25"/>
      <c r="V2701" s="25"/>
      <c r="W2701" s="81"/>
      <c r="X2701" s="91" t="e">
        <f ca="1">+VLOOKUP(#REF!,REFERENCIAS!$C:$D,2,0)*VLOOKUP(#REF!,PONDERADORES!A:P,IF(AND(INFORMACION!$T2701='REFERENCIAS RIESGO'!$C$36,INFORMACION!$F2701=REFERENCIAS!$C$24),16,IF(INFORMACION!$T2701='REFERENCIAS RIESGO'!$C$36,13,IF(INFORMACION!$F2701=REFERENCIAS!$C$24,10,7))),0)+VLOOKUP(K2701,REFERENCIAS!$C:$D,2,0)*VLOOKUP($K$2,PONDERADORES!A:P,IF(AND(INFORMACION!$T2701='REFERENCIAS RIESGO'!$C$36,INFORMACION!$F2701=REFERENCIAS!$C$24),16,IF(INFORMACION!$T2701='REFERENCIAS RIESGO'!$C$36,13,IF(INFORMACION!$F2701=REFERENCIAS!$C$24,10,7))),0)+VLOOKUP(L2701,REFERENCIAS!$C:$D,2,0)*VLOOKUP($L$2,PONDERADORES!A:P,IF(AND(INFORMACION!$T2701='REFERENCIAS RIESGO'!$C$36,INFORMACION!$F2701=REFERENCIAS!$C$24),16,IF(INFORMACION!$T2701='REFERENCIAS RIESGO'!$C$36,13,IF(INFORMACION!$F2701=REFERENCIAS!$C$24,10,7))),0)+VLOOKUP(F2701,REFERENCIAS!$C:$D,2,0)*VLOOKUP($F$2,PONDERADORES!A:P,IF(AND(INFORMACION!$T2701='REFERENCIAS RIESGO'!$C$36,INFORMACION!$F2701=REFERENCIAS!$C$24),16,IF(INFORMACION!$T2701='REFERENCIAS RIESGO'!$C$36,13,IF(INFORMACION!$F2701=REFERENCIAS!$C$24,10,7))),0)+VLOOKUP(T2701,REFERENCIAS!$C:$D,2,0)*VLOOKUP($T$2,PONDERADORES!A:P,IF(AND(INFORMACION!$T2701='REFERENCIAS RIESGO'!$C$36,INFORMACION!$F2701=REFERENCIAS!$C$24),16,IF(INFORMACION!$T2701='REFERENCIAS RIESGO'!$C$36,13,IF(INFORMACION!$F2701=REFERENCIAS!$C$24,10,7))),0)+VLOOKUP(IF(J2701&lt;=0.2,0.2,IF(AND(J2701&gt;0.2,J2701&lt;=0.4),0.4,IF(AND(J2701&gt;0.4,J2701&lt;=0.6),0.6,IF(AND(J2701&gt;0.6,J2701&lt;=0.8),0.8,IF(AND(J2701&gt;0.8,J2701&lt;=1),1))))),REFERENCIAS!$C:$D,2,0)*VLOOKUP($J$2,PONDERADORES!A:P,IF(AND(INFORMACION!$T2701='REFERENCIAS RIESGO'!$C$36,INFORMACION!$F2701=REFERENCIAS!$C$24),16,IF(INFORMACION!$T2701='REFERENCIAS RIESGO'!$C$36,13,IF(INFORMACION!$F2701=REFERENCIAS!$C$24,10,7))),0)</f>
        <v>#REF!</v>
      </c>
      <c r="Y2701" s="68">
        <f>+VLOOKUP(M2701,REFERENCIAS!$C:$D,2,0)*VLOOKUP($M$2,PONDERADORES!$A$7:$G$9,7,0)+VLOOKUP(N2701,REFERENCIAS!$C:$D,2,0)*VLOOKUP($N$2,PONDERADORES!$A$7:$G$9,7,0)+VLOOKUP(O2701,REFERENCIAS!$C:$D,2,0)*VLOOKUP($O$2,PONDERADORES!$A$7:$G$9,7,0)</f>
        <v>0.2</v>
      </c>
      <c r="Z2701" s="2">
        <f>+VLOOKUP(IF(R2701&lt;0.1,0,IF(AND(R2701&gt;=0.1,R2701&lt;0.2),0.1,IF(AND(R2701&gt;=0.2,R2701&lt;0.3),0.2,IF(R2701&gt;0.3,0.3,)))),REFERENCIAS!$C:$D,2,0)*VLOOKUP($R$2,PONDERADORES!$A$11:$G$11,7,0)</f>
        <v>15</v>
      </c>
      <c r="AA2701" s="92"/>
      <c r="AB2701" s="95" t="e">
        <f t="shared" ca="1" si="167"/>
        <v>#REF!</v>
      </c>
      <c r="AC2701" s="23" t="e">
        <f ca="1">IF(AB2701&gt;REFERENCIAS!$C$62,REFERENCIAS!$B$62,IF(AND(AB2701&gt;=REFERENCIAS!$C$63,AB2701&lt;REFERENCIAS!$D$63),REFERENCIAS!$B$63,IF(AND(AB2701&gt;REFERENCIAS!$C$64,AB2701&lt;=REFERENCIAS!$D$64),REFERENCIAS!$B$64,IF(AND(AB2701&gt;=REFERENCIAS!$C$65,AB2701&lt;REFERENCIAS!$D$65),REFERENCIAS!$B$65, "Revisar"))))</f>
        <v>#REF!</v>
      </c>
      <c r="AD2701" s="94" t="e">
        <f ca="1">VLOOKUP(AC2701,REFERENCIAS!$B$62:$G$65,4,FALSE)</f>
        <v>#REF!</v>
      </c>
    </row>
    <row r="2702" spans="1:30" ht="17.25" x14ac:dyDescent="0.25">
      <c r="A2702" s="74"/>
      <c r="B2702" s="19"/>
      <c r="C2702" s="19"/>
      <c r="D2702" s="50"/>
      <c r="E2702" s="73"/>
      <c r="F2702" s="74"/>
      <c r="G2702" s="9"/>
      <c r="H2702" s="48"/>
      <c r="I2702" s="49">
        <f t="shared" ca="1" si="165"/>
        <v>2022</v>
      </c>
      <c r="J2702" s="22">
        <f t="shared" ca="1" si="164"/>
        <v>1</v>
      </c>
      <c r="K2702" s="19"/>
      <c r="L2702" s="73"/>
      <c r="M2702" s="74"/>
      <c r="N2702" s="19"/>
      <c r="O2702" s="73"/>
      <c r="P2702" s="82">
        <v>1</v>
      </c>
      <c r="Q2702" s="24">
        <v>1</v>
      </c>
      <c r="R2702" s="81">
        <f t="shared" si="166"/>
        <v>1</v>
      </c>
      <c r="S2702" s="87"/>
      <c r="T2702" s="19"/>
      <c r="U2702" s="25"/>
      <c r="V2702" s="25"/>
      <c r="W2702" s="81"/>
      <c r="X2702" s="91" t="e">
        <f ca="1">+VLOOKUP(#REF!,REFERENCIAS!$C:$D,2,0)*VLOOKUP(#REF!,PONDERADORES!A:P,IF(AND(INFORMACION!$T2702='REFERENCIAS RIESGO'!$C$36,INFORMACION!$F2702=REFERENCIAS!$C$24),16,IF(INFORMACION!$T2702='REFERENCIAS RIESGO'!$C$36,13,IF(INFORMACION!$F2702=REFERENCIAS!$C$24,10,7))),0)+VLOOKUP(K2702,REFERENCIAS!$C:$D,2,0)*VLOOKUP($K$2,PONDERADORES!A:P,IF(AND(INFORMACION!$T2702='REFERENCIAS RIESGO'!$C$36,INFORMACION!$F2702=REFERENCIAS!$C$24),16,IF(INFORMACION!$T2702='REFERENCIAS RIESGO'!$C$36,13,IF(INFORMACION!$F2702=REFERENCIAS!$C$24,10,7))),0)+VLOOKUP(L2702,REFERENCIAS!$C:$D,2,0)*VLOOKUP($L$2,PONDERADORES!A:P,IF(AND(INFORMACION!$T2702='REFERENCIAS RIESGO'!$C$36,INFORMACION!$F2702=REFERENCIAS!$C$24),16,IF(INFORMACION!$T2702='REFERENCIAS RIESGO'!$C$36,13,IF(INFORMACION!$F2702=REFERENCIAS!$C$24,10,7))),0)+VLOOKUP(F2702,REFERENCIAS!$C:$D,2,0)*VLOOKUP($F$2,PONDERADORES!A:P,IF(AND(INFORMACION!$T2702='REFERENCIAS RIESGO'!$C$36,INFORMACION!$F2702=REFERENCIAS!$C$24),16,IF(INFORMACION!$T2702='REFERENCIAS RIESGO'!$C$36,13,IF(INFORMACION!$F2702=REFERENCIAS!$C$24,10,7))),0)+VLOOKUP(T2702,REFERENCIAS!$C:$D,2,0)*VLOOKUP($T$2,PONDERADORES!A:P,IF(AND(INFORMACION!$T2702='REFERENCIAS RIESGO'!$C$36,INFORMACION!$F2702=REFERENCIAS!$C$24),16,IF(INFORMACION!$T2702='REFERENCIAS RIESGO'!$C$36,13,IF(INFORMACION!$F2702=REFERENCIAS!$C$24,10,7))),0)+VLOOKUP(IF(J2702&lt;=0.2,0.2,IF(AND(J2702&gt;0.2,J2702&lt;=0.4),0.4,IF(AND(J2702&gt;0.4,J2702&lt;=0.6),0.6,IF(AND(J2702&gt;0.6,J2702&lt;=0.8),0.8,IF(AND(J2702&gt;0.8,J2702&lt;=1),1))))),REFERENCIAS!$C:$D,2,0)*VLOOKUP($J$2,PONDERADORES!A:P,IF(AND(INFORMACION!$T2702='REFERENCIAS RIESGO'!$C$36,INFORMACION!$F2702=REFERENCIAS!$C$24),16,IF(INFORMACION!$T2702='REFERENCIAS RIESGO'!$C$36,13,IF(INFORMACION!$F2702=REFERENCIAS!$C$24,10,7))),0)</f>
        <v>#REF!</v>
      </c>
      <c r="Y2702" s="68">
        <f>+VLOOKUP(M2702,REFERENCIAS!$C:$D,2,0)*VLOOKUP($M$2,PONDERADORES!$A$7:$G$9,7,0)+VLOOKUP(N2702,REFERENCIAS!$C:$D,2,0)*VLOOKUP($N$2,PONDERADORES!$A$7:$G$9,7,0)+VLOOKUP(O2702,REFERENCIAS!$C:$D,2,0)*VLOOKUP($O$2,PONDERADORES!$A$7:$G$9,7,0)</f>
        <v>0.2</v>
      </c>
      <c r="Z2702" s="2">
        <f>+VLOOKUP(IF(R2702&lt;0.1,0,IF(AND(R2702&gt;=0.1,R2702&lt;0.2),0.1,IF(AND(R2702&gt;=0.2,R2702&lt;0.3),0.2,IF(R2702&gt;0.3,0.3,)))),REFERENCIAS!$C:$D,2,0)*VLOOKUP($R$2,PONDERADORES!$A$11:$G$11,7,0)</f>
        <v>15</v>
      </c>
      <c r="AA2702" s="92"/>
      <c r="AB2702" s="95" t="e">
        <f t="shared" ca="1" si="167"/>
        <v>#REF!</v>
      </c>
      <c r="AC2702" s="23" t="e">
        <f ca="1">IF(AB2702&gt;REFERENCIAS!$C$62,REFERENCIAS!$B$62,IF(AND(AB2702&gt;=REFERENCIAS!$C$63,AB2702&lt;REFERENCIAS!$D$63),REFERENCIAS!$B$63,IF(AND(AB2702&gt;REFERENCIAS!$C$64,AB2702&lt;=REFERENCIAS!$D$64),REFERENCIAS!$B$64,IF(AND(AB2702&gt;=REFERENCIAS!$C$65,AB2702&lt;REFERENCIAS!$D$65),REFERENCIAS!$B$65, "Revisar"))))</f>
        <v>#REF!</v>
      </c>
      <c r="AD2702" s="94" t="e">
        <f ca="1">VLOOKUP(AC2702,REFERENCIAS!$B$62:$G$65,4,FALSE)</f>
        <v>#REF!</v>
      </c>
    </row>
    <row r="2703" spans="1:30" ht="17.25" x14ac:dyDescent="0.25">
      <c r="A2703" s="74"/>
      <c r="B2703" s="19"/>
      <c r="C2703" s="19"/>
      <c r="D2703" s="50"/>
      <c r="E2703" s="73"/>
      <c r="F2703" s="74"/>
      <c r="G2703" s="9"/>
      <c r="H2703" s="48"/>
      <c r="I2703" s="49">
        <f t="shared" ca="1" si="165"/>
        <v>2022</v>
      </c>
      <c r="J2703" s="22">
        <f t="shared" ca="1" si="164"/>
        <v>1</v>
      </c>
      <c r="K2703" s="19"/>
      <c r="L2703" s="73"/>
      <c r="M2703" s="74"/>
      <c r="N2703" s="19"/>
      <c r="O2703" s="73"/>
      <c r="P2703" s="82">
        <v>1</v>
      </c>
      <c r="Q2703" s="24">
        <v>1</v>
      </c>
      <c r="R2703" s="81">
        <f t="shared" si="166"/>
        <v>1</v>
      </c>
      <c r="S2703" s="87"/>
      <c r="T2703" s="19"/>
      <c r="U2703" s="25"/>
      <c r="V2703" s="25"/>
      <c r="W2703" s="81"/>
      <c r="X2703" s="91" t="e">
        <f ca="1">+VLOOKUP(#REF!,REFERENCIAS!$C:$D,2,0)*VLOOKUP(#REF!,PONDERADORES!A:P,IF(AND(INFORMACION!$T2703='REFERENCIAS RIESGO'!$C$36,INFORMACION!$F2703=REFERENCIAS!$C$24),16,IF(INFORMACION!$T2703='REFERENCIAS RIESGO'!$C$36,13,IF(INFORMACION!$F2703=REFERENCIAS!$C$24,10,7))),0)+VLOOKUP(K2703,REFERENCIAS!$C:$D,2,0)*VLOOKUP($K$2,PONDERADORES!A:P,IF(AND(INFORMACION!$T2703='REFERENCIAS RIESGO'!$C$36,INFORMACION!$F2703=REFERENCIAS!$C$24),16,IF(INFORMACION!$T2703='REFERENCIAS RIESGO'!$C$36,13,IF(INFORMACION!$F2703=REFERENCIAS!$C$24,10,7))),0)+VLOOKUP(L2703,REFERENCIAS!$C:$D,2,0)*VLOOKUP($L$2,PONDERADORES!A:P,IF(AND(INFORMACION!$T2703='REFERENCIAS RIESGO'!$C$36,INFORMACION!$F2703=REFERENCIAS!$C$24),16,IF(INFORMACION!$T2703='REFERENCIAS RIESGO'!$C$36,13,IF(INFORMACION!$F2703=REFERENCIAS!$C$24,10,7))),0)+VLOOKUP(F2703,REFERENCIAS!$C:$D,2,0)*VLOOKUP($F$2,PONDERADORES!A:P,IF(AND(INFORMACION!$T2703='REFERENCIAS RIESGO'!$C$36,INFORMACION!$F2703=REFERENCIAS!$C$24),16,IF(INFORMACION!$T2703='REFERENCIAS RIESGO'!$C$36,13,IF(INFORMACION!$F2703=REFERENCIAS!$C$24,10,7))),0)+VLOOKUP(T2703,REFERENCIAS!$C:$D,2,0)*VLOOKUP($T$2,PONDERADORES!A:P,IF(AND(INFORMACION!$T2703='REFERENCIAS RIESGO'!$C$36,INFORMACION!$F2703=REFERENCIAS!$C$24),16,IF(INFORMACION!$T2703='REFERENCIAS RIESGO'!$C$36,13,IF(INFORMACION!$F2703=REFERENCIAS!$C$24,10,7))),0)+VLOOKUP(IF(J2703&lt;=0.2,0.2,IF(AND(J2703&gt;0.2,J2703&lt;=0.4),0.4,IF(AND(J2703&gt;0.4,J2703&lt;=0.6),0.6,IF(AND(J2703&gt;0.6,J2703&lt;=0.8),0.8,IF(AND(J2703&gt;0.8,J2703&lt;=1),1))))),REFERENCIAS!$C:$D,2,0)*VLOOKUP($J$2,PONDERADORES!A:P,IF(AND(INFORMACION!$T2703='REFERENCIAS RIESGO'!$C$36,INFORMACION!$F2703=REFERENCIAS!$C$24),16,IF(INFORMACION!$T2703='REFERENCIAS RIESGO'!$C$36,13,IF(INFORMACION!$F2703=REFERENCIAS!$C$24,10,7))),0)</f>
        <v>#REF!</v>
      </c>
      <c r="Y2703" s="68">
        <f>+VLOOKUP(M2703,REFERENCIAS!$C:$D,2,0)*VLOOKUP($M$2,PONDERADORES!$A$7:$G$9,7,0)+VLOOKUP(N2703,REFERENCIAS!$C:$D,2,0)*VLOOKUP($N$2,PONDERADORES!$A$7:$G$9,7,0)+VLOOKUP(O2703,REFERENCIAS!$C:$D,2,0)*VLOOKUP($O$2,PONDERADORES!$A$7:$G$9,7,0)</f>
        <v>0.2</v>
      </c>
      <c r="Z2703" s="2">
        <f>+VLOOKUP(IF(R2703&lt;0.1,0,IF(AND(R2703&gt;=0.1,R2703&lt;0.2),0.1,IF(AND(R2703&gt;=0.2,R2703&lt;0.3),0.2,IF(R2703&gt;0.3,0.3,)))),REFERENCIAS!$C:$D,2,0)*VLOOKUP($R$2,PONDERADORES!$A$11:$G$11,7,0)</f>
        <v>15</v>
      </c>
      <c r="AA2703" s="92"/>
      <c r="AB2703" s="95" t="e">
        <f t="shared" ca="1" si="167"/>
        <v>#REF!</v>
      </c>
      <c r="AC2703" s="23" t="e">
        <f ca="1">IF(AB2703&gt;REFERENCIAS!$C$62,REFERENCIAS!$B$62,IF(AND(AB2703&gt;=REFERENCIAS!$C$63,AB2703&lt;REFERENCIAS!$D$63),REFERENCIAS!$B$63,IF(AND(AB2703&gt;REFERENCIAS!$C$64,AB2703&lt;=REFERENCIAS!$D$64),REFERENCIAS!$B$64,IF(AND(AB2703&gt;=REFERENCIAS!$C$65,AB2703&lt;REFERENCIAS!$D$65),REFERENCIAS!$B$65, "Revisar"))))</f>
        <v>#REF!</v>
      </c>
      <c r="AD2703" s="94" t="e">
        <f ca="1">VLOOKUP(AC2703,REFERENCIAS!$B$62:$G$65,4,FALSE)</f>
        <v>#REF!</v>
      </c>
    </row>
    <row r="2704" spans="1:30" ht="17.25" x14ac:dyDescent="0.25">
      <c r="A2704" s="74"/>
      <c r="B2704" s="19"/>
      <c r="C2704" s="19"/>
      <c r="D2704" s="50"/>
      <c r="E2704" s="73"/>
      <c r="F2704" s="74"/>
      <c r="G2704" s="9"/>
      <c r="H2704" s="48"/>
      <c r="I2704" s="49">
        <f t="shared" ca="1" si="165"/>
        <v>2022</v>
      </c>
      <c r="J2704" s="22">
        <f t="shared" ca="1" si="164"/>
        <v>1</v>
      </c>
      <c r="K2704" s="19"/>
      <c r="L2704" s="73"/>
      <c r="M2704" s="74"/>
      <c r="N2704" s="19"/>
      <c r="O2704" s="73"/>
      <c r="P2704" s="82">
        <v>1</v>
      </c>
      <c r="Q2704" s="24">
        <v>1</v>
      </c>
      <c r="R2704" s="81">
        <f t="shared" si="166"/>
        <v>1</v>
      </c>
      <c r="S2704" s="87"/>
      <c r="T2704" s="19"/>
      <c r="U2704" s="25"/>
      <c r="V2704" s="25"/>
      <c r="W2704" s="81"/>
      <c r="X2704" s="91" t="e">
        <f ca="1">+VLOOKUP(#REF!,REFERENCIAS!$C:$D,2,0)*VLOOKUP(#REF!,PONDERADORES!A:P,IF(AND(INFORMACION!$T2704='REFERENCIAS RIESGO'!$C$36,INFORMACION!$F2704=REFERENCIAS!$C$24),16,IF(INFORMACION!$T2704='REFERENCIAS RIESGO'!$C$36,13,IF(INFORMACION!$F2704=REFERENCIAS!$C$24,10,7))),0)+VLOOKUP(K2704,REFERENCIAS!$C:$D,2,0)*VLOOKUP($K$2,PONDERADORES!A:P,IF(AND(INFORMACION!$T2704='REFERENCIAS RIESGO'!$C$36,INFORMACION!$F2704=REFERENCIAS!$C$24),16,IF(INFORMACION!$T2704='REFERENCIAS RIESGO'!$C$36,13,IF(INFORMACION!$F2704=REFERENCIAS!$C$24,10,7))),0)+VLOOKUP(L2704,REFERENCIAS!$C:$D,2,0)*VLOOKUP($L$2,PONDERADORES!A:P,IF(AND(INFORMACION!$T2704='REFERENCIAS RIESGO'!$C$36,INFORMACION!$F2704=REFERENCIAS!$C$24),16,IF(INFORMACION!$T2704='REFERENCIAS RIESGO'!$C$36,13,IF(INFORMACION!$F2704=REFERENCIAS!$C$24,10,7))),0)+VLOOKUP(F2704,REFERENCIAS!$C:$D,2,0)*VLOOKUP($F$2,PONDERADORES!A:P,IF(AND(INFORMACION!$T2704='REFERENCIAS RIESGO'!$C$36,INFORMACION!$F2704=REFERENCIAS!$C$24),16,IF(INFORMACION!$T2704='REFERENCIAS RIESGO'!$C$36,13,IF(INFORMACION!$F2704=REFERENCIAS!$C$24,10,7))),0)+VLOOKUP(T2704,REFERENCIAS!$C:$D,2,0)*VLOOKUP($T$2,PONDERADORES!A:P,IF(AND(INFORMACION!$T2704='REFERENCIAS RIESGO'!$C$36,INFORMACION!$F2704=REFERENCIAS!$C$24),16,IF(INFORMACION!$T2704='REFERENCIAS RIESGO'!$C$36,13,IF(INFORMACION!$F2704=REFERENCIAS!$C$24,10,7))),0)+VLOOKUP(IF(J2704&lt;=0.2,0.2,IF(AND(J2704&gt;0.2,J2704&lt;=0.4),0.4,IF(AND(J2704&gt;0.4,J2704&lt;=0.6),0.6,IF(AND(J2704&gt;0.6,J2704&lt;=0.8),0.8,IF(AND(J2704&gt;0.8,J2704&lt;=1),1))))),REFERENCIAS!$C:$D,2,0)*VLOOKUP($J$2,PONDERADORES!A:P,IF(AND(INFORMACION!$T2704='REFERENCIAS RIESGO'!$C$36,INFORMACION!$F2704=REFERENCIAS!$C$24),16,IF(INFORMACION!$T2704='REFERENCIAS RIESGO'!$C$36,13,IF(INFORMACION!$F2704=REFERENCIAS!$C$24,10,7))),0)</f>
        <v>#REF!</v>
      </c>
      <c r="Y2704" s="68">
        <f>+VLOOKUP(M2704,REFERENCIAS!$C:$D,2,0)*VLOOKUP($M$2,PONDERADORES!$A$7:$G$9,7,0)+VLOOKUP(N2704,REFERENCIAS!$C:$D,2,0)*VLOOKUP($N$2,PONDERADORES!$A$7:$G$9,7,0)+VLOOKUP(O2704,REFERENCIAS!$C:$D,2,0)*VLOOKUP($O$2,PONDERADORES!$A$7:$G$9,7,0)</f>
        <v>0.2</v>
      </c>
      <c r="Z2704" s="2">
        <f>+VLOOKUP(IF(R2704&lt;0.1,0,IF(AND(R2704&gt;=0.1,R2704&lt;0.2),0.1,IF(AND(R2704&gt;=0.2,R2704&lt;0.3),0.2,IF(R2704&gt;0.3,0.3,)))),REFERENCIAS!$C:$D,2,0)*VLOOKUP($R$2,PONDERADORES!$A$11:$G$11,7,0)</f>
        <v>15</v>
      </c>
      <c r="AA2704" s="92"/>
      <c r="AB2704" s="95" t="e">
        <f t="shared" ca="1" si="167"/>
        <v>#REF!</v>
      </c>
      <c r="AC2704" s="23" t="e">
        <f ca="1">IF(AB2704&gt;REFERENCIAS!$C$62,REFERENCIAS!$B$62,IF(AND(AB2704&gt;=REFERENCIAS!$C$63,AB2704&lt;REFERENCIAS!$D$63),REFERENCIAS!$B$63,IF(AND(AB2704&gt;REFERENCIAS!$C$64,AB2704&lt;=REFERENCIAS!$D$64),REFERENCIAS!$B$64,IF(AND(AB2704&gt;=REFERENCIAS!$C$65,AB2704&lt;REFERENCIAS!$D$65),REFERENCIAS!$B$65, "Revisar"))))</f>
        <v>#REF!</v>
      </c>
      <c r="AD2704" s="94" t="e">
        <f ca="1">VLOOKUP(AC2704,REFERENCIAS!$B$62:$G$65,4,FALSE)</f>
        <v>#REF!</v>
      </c>
    </row>
    <row r="2705" spans="1:30" ht="17.25" x14ac:dyDescent="0.25">
      <c r="A2705" s="74"/>
      <c r="B2705" s="19"/>
      <c r="C2705" s="19"/>
      <c r="D2705" s="50"/>
      <c r="E2705" s="73"/>
      <c r="F2705" s="74"/>
      <c r="G2705" s="9"/>
      <c r="H2705" s="48"/>
      <c r="I2705" s="49">
        <f t="shared" ca="1" si="165"/>
        <v>2022</v>
      </c>
      <c r="J2705" s="22">
        <f t="shared" ca="1" si="164"/>
        <v>1</v>
      </c>
      <c r="K2705" s="19"/>
      <c r="L2705" s="73"/>
      <c r="M2705" s="74"/>
      <c r="N2705" s="19"/>
      <c r="O2705" s="73"/>
      <c r="P2705" s="82">
        <v>1</v>
      </c>
      <c r="Q2705" s="24">
        <v>1</v>
      </c>
      <c r="R2705" s="81">
        <f t="shared" si="166"/>
        <v>1</v>
      </c>
      <c r="S2705" s="87"/>
      <c r="T2705" s="19"/>
      <c r="U2705" s="25"/>
      <c r="V2705" s="25"/>
      <c r="W2705" s="81"/>
      <c r="X2705" s="91" t="e">
        <f ca="1">+VLOOKUP(#REF!,REFERENCIAS!$C:$D,2,0)*VLOOKUP(#REF!,PONDERADORES!A:P,IF(AND(INFORMACION!$T2705='REFERENCIAS RIESGO'!$C$36,INFORMACION!$F2705=REFERENCIAS!$C$24),16,IF(INFORMACION!$T2705='REFERENCIAS RIESGO'!$C$36,13,IF(INFORMACION!$F2705=REFERENCIAS!$C$24,10,7))),0)+VLOOKUP(K2705,REFERENCIAS!$C:$D,2,0)*VLOOKUP($K$2,PONDERADORES!A:P,IF(AND(INFORMACION!$T2705='REFERENCIAS RIESGO'!$C$36,INFORMACION!$F2705=REFERENCIAS!$C$24),16,IF(INFORMACION!$T2705='REFERENCIAS RIESGO'!$C$36,13,IF(INFORMACION!$F2705=REFERENCIAS!$C$24,10,7))),0)+VLOOKUP(L2705,REFERENCIAS!$C:$D,2,0)*VLOOKUP($L$2,PONDERADORES!A:P,IF(AND(INFORMACION!$T2705='REFERENCIAS RIESGO'!$C$36,INFORMACION!$F2705=REFERENCIAS!$C$24),16,IF(INFORMACION!$T2705='REFERENCIAS RIESGO'!$C$36,13,IF(INFORMACION!$F2705=REFERENCIAS!$C$24,10,7))),0)+VLOOKUP(F2705,REFERENCIAS!$C:$D,2,0)*VLOOKUP($F$2,PONDERADORES!A:P,IF(AND(INFORMACION!$T2705='REFERENCIAS RIESGO'!$C$36,INFORMACION!$F2705=REFERENCIAS!$C$24),16,IF(INFORMACION!$T2705='REFERENCIAS RIESGO'!$C$36,13,IF(INFORMACION!$F2705=REFERENCIAS!$C$24,10,7))),0)+VLOOKUP(T2705,REFERENCIAS!$C:$D,2,0)*VLOOKUP($T$2,PONDERADORES!A:P,IF(AND(INFORMACION!$T2705='REFERENCIAS RIESGO'!$C$36,INFORMACION!$F2705=REFERENCIAS!$C$24),16,IF(INFORMACION!$T2705='REFERENCIAS RIESGO'!$C$36,13,IF(INFORMACION!$F2705=REFERENCIAS!$C$24,10,7))),0)+VLOOKUP(IF(J2705&lt;=0.2,0.2,IF(AND(J2705&gt;0.2,J2705&lt;=0.4),0.4,IF(AND(J2705&gt;0.4,J2705&lt;=0.6),0.6,IF(AND(J2705&gt;0.6,J2705&lt;=0.8),0.8,IF(AND(J2705&gt;0.8,J2705&lt;=1),1))))),REFERENCIAS!$C:$D,2,0)*VLOOKUP($J$2,PONDERADORES!A:P,IF(AND(INFORMACION!$T2705='REFERENCIAS RIESGO'!$C$36,INFORMACION!$F2705=REFERENCIAS!$C$24),16,IF(INFORMACION!$T2705='REFERENCIAS RIESGO'!$C$36,13,IF(INFORMACION!$F2705=REFERENCIAS!$C$24,10,7))),0)</f>
        <v>#REF!</v>
      </c>
      <c r="Y2705" s="68">
        <f>+VLOOKUP(M2705,REFERENCIAS!$C:$D,2,0)*VLOOKUP($M$2,PONDERADORES!$A$7:$G$9,7,0)+VLOOKUP(N2705,REFERENCIAS!$C:$D,2,0)*VLOOKUP($N$2,PONDERADORES!$A$7:$G$9,7,0)+VLOOKUP(O2705,REFERENCIAS!$C:$D,2,0)*VLOOKUP($O$2,PONDERADORES!$A$7:$G$9,7,0)</f>
        <v>0.2</v>
      </c>
      <c r="Z2705" s="2">
        <f>+VLOOKUP(IF(R2705&lt;0.1,0,IF(AND(R2705&gt;=0.1,R2705&lt;0.2),0.1,IF(AND(R2705&gt;=0.2,R2705&lt;0.3),0.2,IF(R2705&gt;0.3,0.3,)))),REFERENCIAS!$C:$D,2,0)*VLOOKUP($R$2,PONDERADORES!$A$11:$G$11,7,0)</f>
        <v>15</v>
      </c>
      <c r="AA2705" s="92"/>
      <c r="AB2705" s="95" t="e">
        <f t="shared" ca="1" si="167"/>
        <v>#REF!</v>
      </c>
      <c r="AC2705" s="23" t="e">
        <f ca="1">IF(AB2705&gt;REFERENCIAS!$C$62,REFERENCIAS!$B$62,IF(AND(AB2705&gt;=REFERENCIAS!$C$63,AB2705&lt;REFERENCIAS!$D$63),REFERENCIAS!$B$63,IF(AND(AB2705&gt;REFERENCIAS!$C$64,AB2705&lt;=REFERENCIAS!$D$64),REFERENCIAS!$B$64,IF(AND(AB2705&gt;=REFERENCIAS!$C$65,AB2705&lt;REFERENCIAS!$D$65),REFERENCIAS!$B$65, "Revisar"))))</f>
        <v>#REF!</v>
      </c>
      <c r="AD2705" s="94" t="e">
        <f ca="1">VLOOKUP(AC2705,REFERENCIAS!$B$62:$G$65,4,FALSE)</f>
        <v>#REF!</v>
      </c>
    </row>
    <row r="2706" spans="1:30" ht="17.25" x14ac:dyDescent="0.25">
      <c r="A2706" s="74"/>
      <c r="B2706" s="19"/>
      <c r="C2706" s="19"/>
      <c r="D2706" s="50"/>
      <c r="E2706" s="73"/>
      <c r="F2706" s="74"/>
      <c r="G2706" s="9"/>
      <c r="H2706" s="48"/>
      <c r="I2706" s="49">
        <f t="shared" ca="1" si="165"/>
        <v>2022</v>
      </c>
      <c r="J2706" s="22">
        <f t="shared" ca="1" si="164"/>
        <v>1</v>
      </c>
      <c r="K2706" s="19"/>
      <c r="L2706" s="73"/>
      <c r="M2706" s="74"/>
      <c r="N2706" s="19"/>
      <c r="O2706" s="73"/>
      <c r="P2706" s="82">
        <v>1</v>
      </c>
      <c r="Q2706" s="24">
        <v>1</v>
      </c>
      <c r="R2706" s="81">
        <f t="shared" si="166"/>
        <v>1</v>
      </c>
      <c r="S2706" s="87"/>
      <c r="T2706" s="19"/>
      <c r="U2706" s="25"/>
      <c r="V2706" s="25"/>
      <c r="W2706" s="81"/>
      <c r="X2706" s="91" t="e">
        <f ca="1">+VLOOKUP(#REF!,REFERENCIAS!$C:$D,2,0)*VLOOKUP(#REF!,PONDERADORES!A:P,IF(AND(INFORMACION!$T2706='REFERENCIAS RIESGO'!$C$36,INFORMACION!$F2706=REFERENCIAS!$C$24),16,IF(INFORMACION!$T2706='REFERENCIAS RIESGO'!$C$36,13,IF(INFORMACION!$F2706=REFERENCIAS!$C$24,10,7))),0)+VLOOKUP(K2706,REFERENCIAS!$C:$D,2,0)*VLOOKUP($K$2,PONDERADORES!A:P,IF(AND(INFORMACION!$T2706='REFERENCIAS RIESGO'!$C$36,INFORMACION!$F2706=REFERENCIAS!$C$24),16,IF(INFORMACION!$T2706='REFERENCIAS RIESGO'!$C$36,13,IF(INFORMACION!$F2706=REFERENCIAS!$C$24,10,7))),0)+VLOOKUP(L2706,REFERENCIAS!$C:$D,2,0)*VLOOKUP($L$2,PONDERADORES!A:P,IF(AND(INFORMACION!$T2706='REFERENCIAS RIESGO'!$C$36,INFORMACION!$F2706=REFERENCIAS!$C$24),16,IF(INFORMACION!$T2706='REFERENCIAS RIESGO'!$C$36,13,IF(INFORMACION!$F2706=REFERENCIAS!$C$24,10,7))),0)+VLOOKUP(F2706,REFERENCIAS!$C:$D,2,0)*VLOOKUP($F$2,PONDERADORES!A:P,IF(AND(INFORMACION!$T2706='REFERENCIAS RIESGO'!$C$36,INFORMACION!$F2706=REFERENCIAS!$C$24),16,IF(INFORMACION!$T2706='REFERENCIAS RIESGO'!$C$36,13,IF(INFORMACION!$F2706=REFERENCIAS!$C$24,10,7))),0)+VLOOKUP(T2706,REFERENCIAS!$C:$D,2,0)*VLOOKUP($T$2,PONDERADORES!A:P,IF(AND(INFORMACION!$T2706='REFERENCIAS RIESGO'!$C$36,INFORMACION!$F2706=REFERENCIAS!$C$24),16,IF(INFORMACION!$T2706='REFERENCIAS RIESGO'!$C$36,13,IF(INFORMACION!$F2706=REFERENCIAS!$C$24,10,7))),0)+VLOOKUP(IF(J2706&lt;=0.2,0.2,IF(AND(J2706&gt;0.2,J2706&lt;=0.4),0.4,IF(AND(J2706&gt;0.4,J2706&lt;=0.6),0.6,IF(AND(J2706&gt;0.6,J2706&lt;=0.8),0.8,IF(AND(J2706&gt;0.8,J2706&lt;=1),1))))),REFERENCIAS!$C:$D,2,0)*VLOOKUP($J$2,PONDERADORES!A:P,IF(AND(INFORMACION!$T2706='REFERENCIAS RIESGO'!$C$36,INFORMACION!$F2706=REFERENCIAS!$C$24),16,IF(INFORMACION!$T2706='REFERENCIAS RIESGO'!$C$36,13,IF(INFORMACION!$F2706=REFERENCIAS!$C$24,10,7))),0)</f>
        <v>#REF!</v>
      </c>
      <c r="Y2706" s="68">
        <f>+VLOOKUP(M2706,REFERENCIAS!$C:$D,2,0)*VLOOKUP($M$2,PONDERADORES!$A$7:$G$9,7,0)+VLOOKUP(N2706,REFERENCIAS!$C:$D,2,0)*VLOOKUP($N$2,PONDERADORES!$A$7:$G$9,7,0)+VLOOKUP(O2706,REFERENCIAS!$C:$D,2,0)*VLOOKUP($O$2,PONDERADORES!$A$7:$G$9,7,0)</f>
        <v>0.2</v>
      </c>
      <c r="Z2706" s="2">
        <f>+VLOOKUP(IF(R2706&lt;0.1,0,IF(AND(R2706&gt;=0.1,R2706&lt;0.2),0.1,IF(AND(R2706&gt;=0.2,R2706&lt;0.3),0.2,IF(R2706&gt;0.3,0.3,)))),REFERENCIAS!$C:$D,2,0)*VLOOKUP($R$2,PONDERADORES!$A$11:$G$11,7,0)</f>
        <v>15</v>
      </c>
      <c r="AA2706" s="92"/>
      <c r="AB2706" s="95" t="e">
        <f t="shared" ca="1" si="167"/>
        <v>#REF!</v>
      </c>
      <c r="AC2706" s="23" t="e">
        <f ca="1">IF(AB2706&gt;REFERENCIAS!$C$62,REFERENCIAS!$B$62,IF(AND(AB2706&gt;=REFERENCIAS!$C$63,AB2706&lt;REFERENCIAS!$D$63),REFERENCIAS!$B$63,IF(AND(AB2706&gt;REFERENCIAS!$C$64,AB2706&lt;=REFERENCIAS!$D$64),REFERENCIAS!$B$64,IF(AND(AB2706&gt;=REFERENCIAS!$C$65,AB2706&lt;REFERENCIAS!$D$65),REFERENCIAS!$B$65, "Revisar"))))</f>
        <v>#REF!</v>
      </c>
      <c r="AD2706" s="94" t="e">
        <f ca="1">VLOOKUP(AC2706,REFERENCIAS!$B$62:$G$65,4,FALSE)</f>
        <v>#REF!</v>
      </c>
    </row>
    <row r="2707" spans="1:30" ht="17.25" x14ac:dyDescent="0.25">
      <c r="A2707" s="74"/>
      <c r="B2707" s="19"/>
      <c r="C2707" s="19"/>
      <c r="D2707" s="50"/>
      <c r="E2707" s="73"/>
      <c r="F2707" s="74"/>
      <c r="G2707" s="9"/>
      <c r="H2707" s="48"/>
      <c r="I2707" s="49">
        <f t="shared" ca="1" si="165"/>
        <v>2022</v>
      </c>
      <c r="J2707" s="22">
        <f t="shared" ca="1" si="164"/>
        <v>1</v>
      </c>
      <c r="K2707" s="19"/>
      <c r="L2707" s="73"/>
      <c r="M2707" s="74"/>
      <c r="N2707" s="19"/>
      <c r="O2707" s="73"/>
      <c r="P2707" s="82">
        <v>1</v>
      </c>
      <c r="Q2707" s="24">
        <v>1</v>
      </c>
      <c r="R2707" s="81">
        <f t="shared" si="166"/>
        <v>1</v>
      </c>
      <c r="S2707" s="87"/>
      <c r="T2707" s="19"/>
      <c r="U2707" s="25"/>
      <c r="V2707" s="25"/>
      <c r="W2707" s="81"/>
      <c r="X2707" s="91" t="e">
        <f ca="1">+VLOOKUP(#REF!,REFERENCIAS!$C:$D,2,0)*VLOOKUP(#REF!,PONDERADORES!A:P,IF(AND(INFORMACION!$T2707='REFERENCIAS RIESGO'!$C$36,INFORMACION!$F2707=REFERENCIAS!$C$24),16,IF(INFORMACION!$T2707='REFERENCIAS RIESGO'!$C$36,13,IF(INFORMACION!$F2707=REFERENCIAS!$C$24,10,7))),0)+VLOOKUP(K2707,REFERENCIAS!$C:$D,2,0)*VLOOKUP($K$2,PONDERADORES!A:P,IF(AND(INFORMACION!$T2707='REFERENCIAS RIESGO'!$C$36,INFORMACION!$F2707=REFERENCIAS!$C$24),16,IF(INFORMACION!$T2707='REFERENCIAS RIESGO'!$C$36,13,IF(INFORMACION!$F2707=REFERENCIAS!$C$24,10,7))),0)+VLOOKUP(L2707,REFERENCIAS!$C:$D,2,0)*VLOOKUP($L$2,PONDERADORES!A:P,IF(AND(INFORMACION!$T2707='REFERENCIAS RIESGO'!$C$36,INFORMACION!$F2707=REFERENCIAS!$C$24),16,IF(INFORMACION!$T2707='REFERENCIAS RIESGO'!$C$36,13,IF(INFORMACION!$F2707=REFERENCIAS!$C$24,10,7))),0)+VLOOKUP(F2707,REFERENCIAS!$C:$D,2,0)*VLOOKUP($F$2,PONDERADORES!A:P,IF(AND(INFORMACION!$T2707='REFERENCIAS RIESGO'!$C$36,INFORMACION!$F2707=REFERENCIAS!$C$24),16,IF(INFORMACION!$T2707='REFERENCIAS RIESGO'!$C$36,13,IF(INFORMACION!$F2707=REFERENCIAS!$C$24,10,7))),0)+VLOOKUP(T2707,REFERENCIAS!$C:$D,2,0)*VLOOKUP($T$2,PONDERADORES!A:P,IF(AND(INFORMACION!$T2707='REFERENCIAS RIESGO'!$C$36,INFORMACION!$F2707=REFERENCIAS!$C$24),16,IF(INFORMACION!$T2707='REFERENCIAS RIESGO'!$C$36,13,IF(INFORMACION!$F2707=REFERENCIAS!$C$24,10,7))),0)+VLOOKUP(IF(J2707&lt;=0.2,0.2,IF(AND(J2707&gt;0.2,J2707&lt;=0.4),0.4,IF(AND(J2707&gt;0.4,J2707&lt;=0.6),0.6,IF(AND(J2707&gt;0.6,J2707&lt;=0.8),0.8,IF(AND(J2707&gt;0.8,J2707&lt;=1),1))))),REFERENCIAS!$C:$D,2,0)*VLOOKUP($J$2,PONDERADORES!A:P,IF(AND(INFORMACION!$T2707='REFERENCIAS RIESGO'!$C$36,INFORMACION!$F2707=REFERENCIAS!$C$24),16,IF(INFORMACION!$T2707='REFERENCIAS RIESGO'!$C$36,13,IF(INFORMACION!$F2707=REFERENCIAS!$C$24,10,7))),0)</f>
        <v>#REF!</v>
      </c>
      <c r="Y2707" s="68">
        <f>+VLOOKUP(M2707,REFERENCIAS!$C:$D,2,0)*VLOOKUP($M$2,PONDERADORES!$A$7:$G$9,7,0)+VLOOKUP(N2707,REFERENCIAS!$C:$D,2,0)*VLOOKUP($N$2,PONDERADORES!$A$7:$G$9,7,0)+VLOOKUP(O2707,REFERENCIAS!$C:$D,2,0)*VLOOKUP($O$2,PONDERADORES!$A$7:$G$9,7,0)</f>
        <v>0.2</v>
      </c>
      <c r="Z2707" s="2">
        <f>+VLOOKUP(IF(R2707&lt;0.1,0,IF(AND(R2707&gt;=0.1,R2707&lt;0.2),0.1,IF(AND(R2707&gt;=0.2,R2707&lt;0.3),0.2,IF(R2707&gt;0.3,0.3,)))),REFERENCIAS!$C:$D,2,0)*VLOOKUP($R$2,PONDERADORES!$A$11:$G$11,7,0)</f>
        <v>15</v>
      </c>
      <c r="AA2707" s="92"/>
      <c r="AB2707" s="95" t="e">
        <f t="shared" ca="1" si="167"/>
        <v>#REF!</v>
      </c>
      <c r="AC2707" s="23" t="e">
        <f ca="1">IF(AB2707&gt;REFERENCIAS!$C$62,REFERENCIAS!$B$62,IF(AND(AB2707&gt;=REFERENCIAS!$C$63,AB2707&lt;REFERENCIAS!$D$63),REFERENCIAS!$B$63,IF(AND(AB2707&gt;REFERENCIAS!$C$64,AB2707&lt;=REFERENCIAS!$D$64),REFERENCIAS!$B$64,IF(AND(AB2707&gt;=REFERENCIAS!$C$65,AB2707&lt;REFERENCIAS!$D$65),REFERENCIAS!$B$65, "Revisar"))))</f>
        <v>#REF!</v>
      </c>
      <c r="AD2707" s="94" t="e">
        <f ca="1">VLOOKUP(AC2707,REFERENCIAS!$B$62:$G$65,4,FALSE)</f>
        <v>#REF!</v>
      </c>
    </row>
    <row r="2708" spans="1:30" ht="17.25" x14ac:dyDescent="0.25">
      <c r="A2708" s="74"/>
      <c r="B2708" s="19"/>
      <c r="C2708" s="19"/>
      <c r="D2708" s="50"/>
      <c r="E2708" s="73"/>
      <c r="F2708" s="74"/>
      <c r="G2708" s="9"/>
      <c r="H2708" s="48"/>
      <c r="I2708" s="49">
        <f t="shared" ca="1" si="165"/>
        <v>2022</v>
      </c>
      <c r="J2708" s="22">
        <f t="shared" ca="1" si="164"/>
        <v>1</v>
      </c>
      <c r="K2708" s="19"/>
      <c r="L2708" s="73"/>
      <c r="M2708" s="74"/>
      <c r="N2708" s="19"/>
      <c r="O2708" s="73"/>
      <c r="P2708" s="82">
        <v>1</v>
      </c>
      <c r="Q2708" s="24">
        <v>1</v>
      </c>
      <c r="R2708" s="81">
        <f t="shared" si="166"/>
        <v>1</v>
      </c>
      <c r="S2708" s="87"/>
      <c r="T2708" s="19"/>
      <c r="U2708" s="25"/>
      <c r="V2708" s="25"/>
      <c r="W2708" s="81"/>
      <c r="X2708" s="91" t="e">
        <f ca="1">+VLOOKUP(#REF!,REFERENCIAS!$C:$D,2,0)*VLOOKUP(#REF!,PONDERADORES!A:P,IF(AND(INFORMACION!$T2708='REFERENCIAS RIESGO'!$C$36,INFORMACION!$F2708=REFERENCIAS!$C$24),16,IF(INFORMACION!$T2708='REFERENCIAS RIESGO'!$C$36,13,IF(INFORMACION!$F2708=REFERENCIAS!$C$24,10,7))),0)+VLOOKUP(K2708,REFERENCIAS!$C:$D,2,0)*VLOOKUP($K$2,PONDERADORES!A:P,IF(AND(INFORMACION!$T2708='REFERENCIAS RIESGO'!$C$36,INFORMACION!$F2708=REFERENCIAS!$C$24),16,IF(INFORMACION!$T2708='REFERENCIAS RIESGO'!$C$36,13,IF(INFORMACION!$F2708=REFERENCIAS!$C$24,10,7))),0)+VLOOKUP(L2708,REFERENCIAS!$C:$D,2,0)*VLOOKUP($L$2,PONDERADORES!A:P,IF(AND(INFORMACION!$T2708='REFERENCIAS RIESGO'!$C$36,INFORMACION!$F2708=REFERENCIAS!$C$24),16,IF(INFORMACION!$T2708='REFERENCIAS RIESGO'!$C$36,13,IF(INFORMACION!$F2708=REFERENCIAS!$C$24,10,7))),0)+VLOOKUP(F2708,REFERENCIAS!$C:$D,2,0)*VLOOKUP($F$2,PONDERADORES!A:P,IF(AND(INFORMACION!$T2708='REFERENCIAS RIESGO'!$C$36,INFORMACION!$F2708=REFERENCIAS!$C$24),16,IF(INFORMACION!$T2708='REFERENCIAS RIESGO'!$C$36,13,IF(INFORMACION!$F2708=REFERENCIAS!$C$24,10,7))),0)+VLOOKUP(T2708,REFERENCIAS!$C:$D,2,0)*VLOOKUP($T$2,PONDERADORES!A:P,IF(AND(INFORMACION!$T2708='REFERENCIAS RIESGO'!$C$36,INFORMACION!$F2708=REFERENCIAS!$C$24),16,IF(INFORMACION!$T2708='REFERENCIAS RIESGO'!$C$36,13,IF(INFORMACION!$F2708=REFERENCIAS!$C$24,10,7))),0)+VLOOKUP(IF(J2708&lt;=0.2,0.2,IF(AND(J2708&gt;0.2,J2708&lt;=0.4),0.4,IF(AND(J2708&gt;0.4,J2708&lt;=0.6),0.6,IF(AND(J2708&gt;0.6,J2708&lt;=0.8),0.8,IF(AND(J2708&gt;0.8,J2708&lt;=1),1))))),REFERENCIAS!$C:$D,2,0)*VLOOKUP($J$2,PONDERADORES!A:P,IF(AND(INFORMACION!$T2708='REFERENCIAS RIESGO'!$C$36,INFORMACION!$F2708=REFERENCIAS!$C$24),16,IF(INFORMACION!$T2708='REFERENCIAS RIESGO'!$C$36,13,IF(INFORMACION!$F2708=REFERENCIAS!$C$24,10,7))),0)</f>
        <v>#REF!</v>
      </c>
      <c r="Y2708" s="68">
        <f>+VLOOKUP(M2708,REFERENCIAS!$C:$D,2,0)*VLOOKUP($M$2,PONDERADORES!$A$7:$G$9,7,0)+VLOOKUP(N2708,REFERENCIAS!$C:$D,2,0)*VLOOKUP($N$2,PONDERADORES!$A$7:$G$9,7,0)+VLOOKUP(O2708,REFERENCIAS!$C:$D,2,0)*VLOOKUP($O$2,PONDERADORES!$A$7:$G$9,7,0)</f>
        <v>0.2</v>
      </c>
      <c r="Z2708" s="2">
        <f>+VLOOKUP(IF(R2708&lt;0.1,0,IF(AND(R2708&gt;=0.1,R2708&lt;0.2),0.1,IF(AND(R2708&gt;=0.2,R2708&lt;0.3),0.2,IF(R2708&gt;0.3,0.3,)))),REFERENCIAS!$C:$D,2,0)*VLOOKUP($R$2,PONDERADORES!$A$11:$G$11,7,0)</f>
        <v>15</v>
      </c>
      <c r="AA2708" s="92"/>
      <c r="AB2708" s="95" t="e">
        <f t="shared" ca="1" si="167"/>
        <v>#REF!</v>
      </c>
      <c r="AC2708" s="23" t="e">
        <f ca="1">IF(AB2708&gt;REFERENCIAS!$C$62,REFERENCIAS!$B$62,IF(AND(AB2708&gt;=REFERENCIAS!$C$63,AB2708&lt;REFERENCIAS!$D$63),REFERENCIAS!$B$63,IF(AND(AB2708&gt;REFERENCIAS!$C$64,AB2708&lt;=REFERENCIAS!$D$64),REFERENCIAS!$B$64,IF(AND(AB2708&gt;=REFERENCIAS!$C$65,AB2708&lt;REFERENCIAS!$D$65),REFERENCIAS!$B$65, "Revisar"))))</f>
        <v>#REF!</v>
      </c>
      <c r="AD2708" s="94" t="e">
        <f ca="1">VLOOKUP(AC2708,REFERENCIAS!$B$62:$G$65,4,FALSE)</f>
        <v>#REF!</v>
      </c>
    </row>
    <row r="2709" spans="1:30" ht="17.25" x14ac:dyDescent="0.25">
      <c r="A2709" s="74"/>
      <c r="B2709" s="19"/>
      <c r="C2709" s="19"/>
      <c r="D2709" s="50"/>
      <c r="E2709" s="73"/>
      <c r="F2709" s="74"/>
      <c r="G2709" s="9"/>
      <c r="H2709" s="48"/>
      <c r="I2709" s="49">
        <f t="shared" ca="1" si="165"/>
        <v>2022</v>
      </c>
      <c r="J2709" s="22">
        <f t="shared" ca="1" si="164"/>
        <v>1</v>
      </c>
      <c r="K2709" s="19"/>
      <c r="L2709" s="73"/>
      <c r="M2709" s="74"/>
      <c r="N2709" s="19"/>
      <c r="O2709" s="73"/>
      <c r="P2709" s="82">
        <v>1</v>
      </c>
      <c r="Q2709" s="24">
        <v>1</v>
      </c>
      <c r="R2709" s="81">
        <f t="shared" si="166"/>
        <v>1</v>
      </c>
      <c r="S2709" s="87"/>
      <c r="T2709" s="19"/>
      <c r="U2709" s="25"/>
      <c r="V2709" s="25"/>
      <c r="W2709" s="81"/>
      <c r="X2709" s="91" t="e">
        <f ca="1">+VLOOKUP(#REF!,REFERENCIAS!$C:$D,2,0)*VLOOKUP(#REF!,PONDERADORES!A:P,IF(AND(INFORMACION!$T2709='REFERENCIAS RIESGO'!$C$36,INFORMACION!$F2709=REFERENCIAS!$C$24),16,IF(INFORMACION!$T2709='REFERENCIAS RIESGO'!$C$36,13,IF(INFORMACION!$F2709=REFERENCIAS!$C$24,10,7))),0)+VLOOKUP(K2709,REFERENCIAS!$C:$D,2,0)*VLOOKUP($K$2,PONDERADORES!A:P,IF(AND(INFORMACION!$T2709='REFERENCIAS RIESGO'!$C$36,INFORMACION!$F2709=REFERENCIAS!$C$24),16,IF(INFORMACION!$T2709='REFERENCIAS RIESGO'!$C$36,13,IF(INFORMACION!$F2709=REFERENCIAS!$C$24,10,7))),0)+VLOOKUP(L2709,REFERENCIAS!$C:$D,2,0)*VLOOKUP($L$2,PONDERADORES!A:P,IF(AND(INFORMACION!$T2709='REFERENCIAS RIESGO'!$C$36,INFORMACION!$F2709=REFERENCIAS!$C$24),16,IF(INFORMACION!$T2709='REFERENCIAS RIESGO'!$C$36,13,IF(INFORMACION!$F2709=REFERENCIAS!$C$24,10,7))),0)+VLOOKUP(F2709,REFERENCIAS!$C:$D,2,0)*VLOOKUP($F$2,PONDERADORES!A:P,IF(AND(INFORMACION!$T2709='REFERENCIAS RIESGO'!$C$36,INFORMACION!$F2709=REFERENCIAS!$C$24),16,IF(INFORMACION!$T2709='REFERENCIAS RIESGO'!$C$36,13,IF(INFORMACION!$F2709=REFERENCIAS!$C$24,10,7))),0)+VLOOKUP(T2709,REFERENCIAS!$C:$D,2,0)*VLOOKUP($T$2,PONDERADORES!A:P,IF(AND(INFORMACION!$T2709='REFERENCIAS RIESGO'!$C$36,INFORMACION!$F2709=REFERENCIAS!$C$24),16,IF(INFORMACION!$T2709='REFERENCIAS RIESGO'!$C$36,13,IF(INFORMACION!$F2709=REFERENCIAS!$C$24,10,7))),0)+VLOOKUP(IF(J2709&lt;=0.2,0.2,IF(AND(J2709&gt;0.2,J2709&lt;=0.4),0.4,IF(AND(J2709&gt;0.4,J2709&lt;=0.6),0.6,IF(AND(J2709&gt;0.6,J2709&lt;=0.8),0.8,IF(AND(J2709&gt;0.8,J2709&lt;=1),1))))),REFERENCIAS!$C:$D,2,0)*VLOOKUP($J$2,PONDERADORES!A:P,IF(AND(INFORMACION!$T2709='REFERENCIAS RIESGO'!$C$36,INFORMACION!$F2709=REFERENCIAS!$C$24),16,IF(INFORMACION!$T2709='REFERENCIAS RIESGO'!$C$36,13,IF(INFORMACION!$F2709=REFERENCIAS!$C$24,10,7))),0)</f>
        <v>#REF!</v>
      </c>
      <c r="Y2709" s="68">
        <f>+VLOOKUP(M2709,REFERENCIAS!$C:$D,2,0)*VLOOKUP($M$2,PONDERADORES!$A$7:$G$9,7,0)+VLOOKUP(N2709,REFERENCIAS!$C:$D,2,0)*VLOOKUP($N$2,PONDERADORES!$A$7:$G$9,7,0)+VLOOKUP(O2709,REFERENCIAS!$C:$D,2,0)*VLOOKUP($O$2,PONDERADORES!$A$7:$G$9,7,0)</f>
        <v>0.2</v>
      </c>
      <c r="Z2709" s="2">
        <f>+VLOOKUP(IF(R2709&lt;0.1,0,IF(AND(R2709&gt;=0.1,R2709&lt;0.2),0.1,IF(AND(R2709&gt;=0.2,R2709&lt;0.3),0.2,IF(R2709&gt;0.3,0.3,)))),REFERENCIAS!$C:$D,2,0)*VLOOKUP($R$2,PONDERADORES!$A$11:$G$11,7,0)</f>
        <v>15</v>
      </c>
      <c r="AA2709" s="92"/>
      <c r="AB2709" s="95" t="e">
        <f t="shared" ca="1" si="167"/>
        <v>#REF!</v>
      </c>
      <c r="AC2709" s="23" t="e">
        <f ca="1">IF(AB2709&gt;REFERENCIAS!$C$62,REFERENCIAS!$B$62,IF(AND(AB2709&gt;=REFERENCIAS!$C$63,AB2709&lt;REFERENCIAS!$D$63),REFERENCIAS!$B$63,IF(AND(AB2709&gt;REFERENCIAS!$C$64,AB2709&lt;=REFERENCIAS!$D$64),REFERENCIAS!$B$64,IF(AND(AB2709&gt;=REFERENCIAS!$C$65,AB2709&lt;REFERENCIAS!$D$65),REFERENCIAS!$B$65, "Revisar"))))</f>
        <v>#REF!</v>
      </c>
      <c r="AD2709" s="94" t="e">
        <f ca="1">VLOOKUP(AC2709,REFERENCIAS!$B$62:$G$65,4,FALSE)</f>
        <v>#REF!</v>
      </c>
    </row>
    <row r="2710" spans="1:30" ht="17.25" x14ac:dyDescent="0.25">
      <c r="A2710" s="74"/>
      <c r="B2710" s="19"/>
      <c r="C2710" s="19"/>
      <c r="D2710" s="50"/>
      <c r="E2710" s="73"/>
      <c r="F2710" s="74"/>
      <c r="G2710" s="9"/>
      <c r="H2710" s="48"/>
      <c r="I2710" s="49">
        <f t="shared" ca="1" si="165"/>
        <v>2022</v>
      </c>
      <c r="J2710" s="22">
        <f t="shared" ca="1" si="164"/>
        <v>1</v>
      </c>
      <c r="K2710" s="19"/>
      <c r="L2710" s="73"/>
      <c r="M2710" s="74"/>
      <c r="N2710" s="19"/>
      <c r="O2710" s="73"/>
      <c r="P2710" s="82">
        <v>1</v>
      </c>
      <c r="Q2710" s="24">
        <v>1</v>
      </c>
      <c r="R2710" s="81">
        <f t="shared" si="166"/>
        <v>1</v>
      </c>
      <c r="S2710" s="87"/>
      <c r="T2710" s="19"/>
      <c r="U2710" s="25"/>
      <c r="V2710" s="25"/>
      <c r="W2710" s="81"/>
      <c r="X2710" s="91" t="e">
        <f ca="1">+VLOOKUP(#REF!,REFERENCIAS!$C:$D,2,0)*VLOOKUP(#REF!,PONDERADORES!A:P,IF(AND(INFORMACION!$T2710='REFERENCIAS RIESGO'!$C$36,INFORMACION!$F2710=REFERENCIAS!$C$24),16,IF(INFORMACION!$T2710='REFERENCIAS RIESGO'!$C$36,13,IF(INFORMACION!$F2710=REFERENCIAS!$C$24,10,7))),0)+VLOOKUP(K2710,REFERENCIAS!$C:$D,2,0)*VLOOKUP($K$2,PONDERADORES!A:P,IF(AND(INFORMACION!$T2710='REFERENCIAS RIESGO'!$C$36,INFORMACION!$F2710=REFERENCIAS!$C$24),16,IF(INFORMACION!$T2710='REFERENCIAS RIESGO'!$C$36,13,IF(INFORMACION!$F2710=REFERENCIAS!$C$24,10,7))),0)+VLOOKUP(L2710,REFERENCIAS!$C:$D,2,0)*VLOOKUP($L$2,PONDERADORES!A:P,IF(AND(INFORMACION!$T2710='REFERENCIAS RIESGO'!$C$36,INFORMACION!$F2710=REFERENCIAS!$C$24),16,IF(INFORMACION!$T2710='REFERENCIAS RIESGO'!$C$36,13,IF(INFORMACION!$F2710=REFERENCIAS!$C$24,10,7))),0)+VLOOKUP(F2710,REFERENCIAS!$C:$D,2,0)*VLOOKUP($F$2,PONDERADORES!A:P,IF(AND(INFORMACION!$T2710='REFERENCIAS RIESGO'!$C$36,INFORMACION!$F2710=REFERENCIAS!$C$24),16,IF(INFORMACION!$T2710='REFERENCIAS RIESGO'!$C$36,13,IF(INFORMACION!$F2710=REFERENCIAS!$C$24,10,7))),0)+VLOOKUP(T2710,REFERENCIAS!$C:$D,2,0)*VLOOKUP($T$2,PONDERADORES!A:P,IF(AND(INFORMACION!$T2710='REFERENCIAS RIESGO'!$C$36,INFORMACION!$F2710=REFERENCIAS!$C$24),16,IF(INFORMACION!$T2710='REFERENCIAS RIESGO'!$C$36,13,IF(INFORMACION!$F2710=REFERENCIAS!$C$24,10,7))),0)+VLOOKUP(IF(J2710&lt;=0.2,0.2,IF(AND(J2710&gt;0.2,J2710&lt;=0.4),0.4,IF(AND(J2710&gt;0.4,J2710&lt;=0.6),0.6,IF(AND(J2710&gt;0.6,J2710&lt;=0.8),0.8,IF(AND(J2710&gt;0.8,J2710&lt;=1),1))))),REFERENCIAS!$C:$D,2,0)*VLOOKUP($J$2,PONDERADORES!A:P,IF(AND(INFORMACION!$T2710='REFERENCIAS RIESGO'!$C$36,INFORMACION!$F2710=REFERENCIAS!$C$24),16,IF(INFORMACION!$T2710='REFERENCIAS RIESGO'!$C$36,13,IF(INFORMACION!$F2710=REFERENCIAS!$C$24,10,7))),0)</f>
        <v>#REF!</v>
      </c>
      <c r="Y2710" s="68">
        <f>+VLOOKUP(M2710,REFERENCIAS!$C:$D,2,0)*VLOOKUP($M$2,PONDERADORES!$A$7:$G$9,7,0)+VLOOKUP(N2710,REFERENCIAS!$C:$D,2,0)*VLOOKUP($N$2,PONDERADORES!$A$7:$G$9,7,0)+VLOOKUP(O2710,REFERENCIAS!$C:$D,2,0)*VLOOKUP($O$2,PONDERADORES!$A$7:$G$9,7,0)</f>
        <v>0.2</v>
      </c>
      <c r="Z2710" s="2">
        <f>+VLOOKUP(IF(R2710&lt;0.1,0,IF(AND(R2710&gt;=0.1,R2710&lt;0.2),0.1,IF(AND(R2710&gt;=0.2,R2710&lt;0.3),0.2,IF(R2710&gt;0.3,0.3,)))),REFERENCIAS!$C:$D,2,0)*VLOOKUP($R$2,PONDERADORES!$A$11:$G$11,7,0)</f>
        <v>15</v>
      </c>
      <c r="AA2710" s="92"/>
      <c r="AB2710" s="95" t="e">
        <f t="shared" ca="1" si="167"/>
        <v>#REF!</v>
      </c>
      <c r="AC2710" s="23" t="e">
        <f ca="1">IF(AB2710&gt;REFERENCIAS!$C$62,REFERENCIAS!$B$62,IF(AND(AB2710&gt;=REFERENCIAS!$C$63,AB2710&lt;REFERENCIAS!$D$63),REFERENCIAS!$B$63,IF(AND(AB2710&gt;REFERENCIAS!$C$64,AB2710&lt;=REFERENCIAS!$D$64),REFERENCIAS!$B$64,IF(AND(AB2710&gt;=REFERENCIAS!$C$65,AB2710&lt;REFERENCIAS!$D$65),REFERENCIAS!$B$65, "Revisar"))))</f>
        <v>#REF!</v>
      </c>
      <c r="AD2710" s="94" t="e">
        <f ca="1">VLOOKUP(AC2710,REFERENCIAS!$B$62:$G$65,4,FALSE)</f>
        <v>#REF!</v>
      </c>
    </row>
    <row r="2711" spans="1:30" ht="17.25" x14ac:dyDescent="0.25">
      <c r="A2711" s="74"/>
      <c r="B2711" s="19"/>
      <c r="C2711" s="19"/>
      <c r="D2711" s="50"/>
      <c r="E2711" s="73"/>
      <c r="F2711" s="74"/>
      <c r="G2711" s="9"/>
      <c r="H2711" s="48"/>
      <c r="I2711" s="49">
        <f t="shared" ca="1" si="165"/>
        <v>2022</v>
      </c>
      <c r="J2711" s="22">
        <f t="shared" ca="1" si="164"/>
        <v>1</v>
      </c>
      <c r="K2711" s="19"/>
      <c r="L2711" s="73"/>
      <c r="M2711" s="74"/>
      <c r="N2711" s="19"/>
      <c r="O2711" s="73"/>
      <c r="P2711" s="82">
        <v>1</v>
      </c>
      <c r="Q2711" s="24">
        <v>1</v>
      </c>
      <c r="R2711" s="81">
        <f t="shared" si="166"/>
        <v>1</v>
      </c>
      <c r="S2711" s="87"/>
      <c r="T2711" s="19"/>
      <c r="U2711" s="25"/>
      <c r="V2711" s="25"/>
      <c r="W2711" s="81"/>
      <c r="X2711" s="91" t="e">
        <f ca="1">+VLOOKUP(#REF!,REFERENCIAS!$C:$D,2,0)*VLOOKUP(#REF!,PONDERADORES!A:P,IF(AND(INFORMACION!$T2711='REFERENCIAS RIESGO'!$C$36,INFORMACION!$F2711=REFERENCIAS!$C$24),16,IF(INFORMACION!$T2711='REFERENCIAS RIESGO'!$C$36,13,IF(INFORMACION!$F2711=REFERENCIAS!$C$24,10,7))),0)+VLOOKUP(K2711,REFERENCIAS!$C:$D,2,0)*VLOOKUP($K$2,PONDERADORES!A:P,IF(AND(INFORMACION!$T2711='REFERENCIAS RIESGO'!$C$36,INFORMACION!$F2711=REFERENCIAS!$C$24),16,IF(INFORMACION!$T2711='REFERENCIAS RIESGO'!$C$36,13,IF(INFORMACION!$F2711=REFERENCIAS!$C$24,10,7))),0)+VLOOKUP(L2711,REFERENCIAS!$C:$D,2,0)*VLOOKUP($L$2,PONDERADORES!A:P,IF(AND(INFORMACION!$T2711='REFERENCIAS RIESGO'!$C$36,INFORMACION!$F2711=REFERENCIAS!$C$24),16,IF(INFORMACION!$T2711='REFERENCIAS RIESGO'!$C$36,13,IF(INFORMACION!$F2711=REFERENCIAS!$C$24,10,7))),0)+VLOOKUP(F2711,REFERENCIAS!$C:$D,2,0)*VLOOKUP($F$2,PONDERADORES!A:P,IF(AND(INFORMACION!$T2711='REFERENCIAS RIESGO'!$C$36,INFORMACION!$F2711=REFERENCIAS!$C$24),16,IF(INFORMACION!$T2711='REFERENCIAS RIESGO'!$C$36,13,IF(INFORMACION!$F2711=REFERENCIAS!$C$24,10,7))),0)+VLOOKUP(T2711,REFERENCIAS!$C:$D,2,0)*VLOOKUP($T$2,PONDERADORES!A:P,IF(AND(INFORMACION!$T2711='REFERENCIAS RIESGO'!$C$36,INFORMACION!$F2711=REFERENCIAS!$C$24),16,IF(INFORMACION!$T2711='REFERENCIAS RIESGO'!$C$36,13,IF(INFORMACION!$F2711=REFERENCIAS!$C$24,10,7))),0)+VLOOKUP(IF(J2711&lt;=0.2,0.2,IF(AND(J2711&gt;0.2,J2711&lt;=0.4),0.4,IF(AND(J2711&gt;0.4,J2711&lt;=0.6),0.6,IF(AND(J2711&gt;0.6,J2711&lt;=0.8),0.8,IF(AND(J2711&gt;0.8,J2711&lt;=1),1))))),REFERENCIAS!$C:$D,2,0)*VLOOKUP($J$2,PONDERADORES!A:P,IF(AND(INFORMACION!$T2711='REFERENCIAS RIESGO'!$C$36,INFORMACION!$F2711=REFERENCIAS!$C$24),16,IF(INFORMACION!$T2711='REFERENCIAS RIESGO'!$C$36,13,IF(INFORMACION!$F2711=REFERENCIAS!$C$24,10,7))),0)</f>
        <v>#REF!</v>
      </c>
      <c r="Y2711" s="68">
        <f>+VLOOKUP(M2711,REFERENCIAS!$C:$D,2,0)*VLOOKUP($M$2,PONDERADORES!$A$7:$G$9,7,0)+VLOOKUP(N2711,REFERENCIAS!$C:$D,2,0)*VLOOKUP($N$2,PONDERADORES!$A$7:$G$9,7,0)+VLOOKUP(O2711,REFERENCIAS!$C:$D,2,0)*VLOOKUP($O$2,PONDERADORES!$A$7:$G$9,7,0)</f>
        <v>0.2</v>
      </c>
      <c r="Z2711" s="2">
        <f>+VLOOKUP(IF(R2711&lt;0.1,0,IF(AND(R2711&gt;=0.1,R2711&lt;0.2),0.1,IF(AND(R2711&gt;=0.2,R2711&lt;0.3),0.2,IF(R2711&gt;0.3,0.3,)))),REFERENCIAS!$C:$D,2,0)*VLOOKUP($R$2,PONDERADORES!$A$11:$G$11,7,0)</f>
        <v>15</v>
      </c>
      <c r="AA2711" s="92"/>
      <c r="AB2711" s="95" t="e">
        <f t="shared" ca="1" si="167"/>
        <v>#REF!</v>
      </c>
      <c r="AC2711" s="23" t="e">
        <f ca="1">IF(AB2711&gt;REFERENCIAS!$C$62,REFERENCIAS!$B$62,IF(AND(AB2711&gt;=REFERENCIAS!$C$63,AB2711&lt;REFERENCIAS!$D$63),REFERENCIAS!$B$63,IF(AND(AB2711&gt;REFERENCIAS!$C$64,AB2711&lt;=REFERENCIAS!$D$64),REFERENCIAS!$B$64,IF(AND(AB2711&gt;=REFERENCIAS!$C$65,AB2711&lt;REFERENCIAS!$D$65),REFERENCIAS!$B$65, "Revisar"))))</f>
        <v>#REF!</v>
      </c>
      <c r="AD2711" s="94" t="e">
        <f ca="1">VLOOKUP(AC2711,REFERENCIAS!$B$62:$G$65,4,FALSE)</f>
        <v>#REF!</v>
      </c>
    </row>
    <row r="2712" spans="1:30" ht="17.25" x14ac:dyDescent="0.25">
      <c r="A2712" s="74"/>
      <c r="B2712" s="19"/>
      <c r="C2712" s="19"/>
      <c r="D2712" s="50"/>
      <c r="E2712" s="73"/>
      <c r="F2712" s="74"/>
      <c r="G2712" s="9"/>
      <c r="H2712" s="48"/>
      <c r="I2712" s="49">
        <f t="shared" ca="1" si="165"/>
        <v>2022</v>
      </c>
      <c r="J2712" s="22">
        <f t="shared" ca="1" si="164"/>
        <v>1</v>
      </c>
      <c r="K2712" s="19"/>
      <c r="L2712" s="73"/>
      <c r="M2712" s="74"/>
      <c r="N2712" s="19"/>
      <c r="O2712" s="73"/>
      <c r="P2712" s="82">
        <v>1</v>
      </c>
      <c r="Q2712" s="24">
        <v>1</v>
      </c>
      <c r="R2712" s="81">
        <f t="shared" si="166"/>
        <v>1</v>
      </c>
      <c r="S2712" s="87"/>
      <c r="T2712" s="19"/>
      <c r="U2712" s="25"/>
      <c r="V2712" s="25"/>
      <c r="W2712" s="81"/>
      <c r="X2712" s="91" t="e">
        <f ca="1">+VLOOKUP(#REF!,REFERENCIAS!$C:$D,2,0)*VLOOKUP(#REF!,PONDERADORES!A:P,IF(AND(INFORMACION!$T2712='REFERENCIAS RIESGO'!$C$36,INFORMACION!$F2712=REFERENCIAS!$C$24),16,IF(INFORMACION!$T2712='REFERENCIAS RIESGO'!$C$36,13,IF(INFORMACION!$F2712=REFERENCIAS!$C$24,10,7))),0)+VLOOKUP(K2712,REFERENCIAS!$C:$D,2,0)*VLOOKUP($K$2,PONDERADORES!A:P,IF(AND(INFORMACION!$T2712='REFERENCIAS RIESGO'!$C$36,INFORMACION!$F2712=REFERENCIAS!$C$24),16,IF(INFORMACION!$T2712='REFERENCIAS RIESGO'!$C$36,13,IF(INFORMACION!$F2712=REFERENCIAS!$C$24,10,7))),0)+VLOOKUP(L2712,REFERENCIAS!$C:$D,2,0)*VLOOKUP($L$2,PONDERADORES!A:P,IF(AND(INFORMACION!$T2712='REFERENCIAS RIESGO'!$C$36,INFORMACION!$F2712=REFERENCIAS!$C$24),16,IF(INFORMACION!$T2712='REFERENCIAS RIESGO'!$C$36,13,IF(INFORMACION!$F2712=REFERENCIAS!$C$24,10,7))),0)+VLOOKUP(F2712,REFERENCIAS!$C:$D,2,0)*VLOOKUP($F$2,PONDERADORES!A:P,IF(AND(INFORMACION!$T2712='REFERENCIAS RIESGO'!$C$36,INFORMACION!$F2712=REFERENCIAS!$C$24),16,IF(INFORMACION!$T2712='REFERENCIAS RIESGO'!$C$36,13,IF(INFORMACION!$F2712=REFERENCIAS!$C$24,10,7))),0)+VLOOKUP(T2712,REFERENCIAS!$C:$D,2,0)*VLOOKUP($T$2,PONDERADORES!A:P,IF(AND(INFORMACION!$T2712='REFERENCIAS RIESGO'!$C$36,INFORMACION!$F2712=REFERENCIAS!$C$24),16,IF(INFORMACION!$T2712='REFERENCIAS RIESGO'!$C$36,13,IF(INFORMACION!$F2712=REFERENCIAS!$C$24,10,7))),0)+VLOOKUP(IF(J2712&lt;=0.2,0.2,IF(AND(J2712&gt;0.2,J2712&lt;=0.4),0.4,IF(AND(J2712&gt;0.4,J2712&lt;=0.6),0.6,IF(AND(J2712&gt;0.6,J2712&lt;=0.8),0.8,IF(AND(J2712&gt;0.8,J2712&lt;=1),1))))),REFERENCIAS!$C:$D,2,0)*VLOOKUP($J$2,PONDERADORES!A:P,IF(AND(INFORMACION!$T2712='REFERENCIAS RIESGO'!$C$36,INFORMACION!$F2712=REFERENCIAS!$C$24),16,IF(INFORMACION!$T2712='REFERENCIAS RIESGO'!$C$36,13,IF(INFORMACION!$F2712=REFERENCIAS!$C$24,10,7))),0)</f>
        <v>#REF!</v>
      </c>
      <c r="Y2712" s="68">
        <f>+VLOOKUP(M2712,REFERENCIAS!$C:$D,2,0)*VLOOKUP($M$2,PONDERADORES!$A$7:$G$9,7,0)+VLOOKUP(N2712,REFERENCIAS!$C:$D,2,0)*VLOOKUP($N$2,PONDERADORES!$A$7:$G$9,7,0)+VLOOKUP(O2712,REFERENCIAS!$C:$D,2,0)*VLOOKUP($O$2,PONDERADORES!$A$7:$G$9,7,0)</f>
        <v>0.2</v>
      </c>
      <c r="Z2712" s="2">
        <f>+VLOOKUP(IF(R2712&lt;0.1,0,IF(AND(R2712&gt;=0.1,R2712&lt;0.2),0.1,IF(AND(R2712&gt;=0.2,R2712&lt;0.3),0.2,IF(R2712&gt;0.3,0.3,)))),REFERENCIAS!$C:$D,2,0)*VLOOKUP($R$2,PONDERADORES!$A$11:$G$11,7,0)</f>
        <v>15</v>
      </c>
      <c r="AA2712" s="92"/>
      <c r="AB2712" s="95" t="e">
        <f t="shared" ca="1" si="167"/>
        <v>#REF!</v>
      </c>
      <c r="AC2712" s="23" t="e">
        <f ca="1">IF(AB2712&gt;REFERENCIAS!$C$62,REFERENCIAS!$B$62,IF(AND(AB2712&gt;=REFERENCIAS!$C$63,AB2712&lt;REFERENCIAS!$D$63),REFERENCIAS!$B$63,IF(AND(AB2712&gt;REFERENCIAS!$C$64,AB2712&lt;=REFERENCIAS!$D$64),REFERENCIAS!$B$64,IF(AND(AB2712&gt;=REFERENCIAS!$C$65,AB2712&lt;REFERENCIAS!$D$65),REFERENCIAS!$B$65, "Revisar"))))</f>
        <v>#REF!</v>
      </c>
      <c r="AD2712" s="94" t="e">
        <f ca="1">VLOOKUP(AC2712,REFERENCIAS!$B$62:$G$65,4,FALSE)</f>
        <v>#REF!</v>
      </c>
    </row>
    <row r="2713" spans="1:30" ht="17.25" x14ac:dyDescent="0.25">
      <c r="A2713" s="74"/>
      <c r="B2713" s="19"/>
      <c r="C2713" s="19"/>
      <c r="D2713" s="50"/>
      <c r="E2713" s="73"/>
      <c r="F2713" s="74"/>
      <c r="G2713" s="9"/>
      <c r="H2713" s="48"/>
      <c r="I2713" s="49">
        <f t="shared" ca="1" si="165"/>
        <v>2022</v>
      </c>
      <c r="J2713" s="22">
        <f t="shared" ca="1" si="164"/>
        <v>1</v>
      </c>
      <c r="K2713" s="19"/>
      <c r="L2713" s="73"/>
      <c r="M2713" s="74"/>
      <c r="N2713" s="19"/>
      <c r="O2713" s="73"/>
      <c r="P2713" s="82">
        <v>1</v>
      </c>
      <c r="Q2713" s="24">
        <v>1</v>
      </c>
      <c r="R2713" s="81">
        <f t="shared" si="166"/>
        <v>1</v>
      </c>
      <c r="S2713" s="87"/>
      <c r="T2713" s="19"/>
      <c r="U2713" s="25"/>
      <c r="V2713" s="25"/>
      <c r="W2713" s="81"/>
      <c r="X2713" s="91" t="e">
        <f ca="1">+VLOOKUP(#REF!,REFERENCIAS!$C:$D,2,0)*VLOOKUP(#REF!,PONDERADORES!A:P,IF(AND(INFORMACION!$T2713='REFERENCIAS RIESGO'!$C$36,INFORMACION!$F2713=REFERENCIAS!$C$24),16,IF(INFORMACION!$T2713='REFERENCIAS RIESGO'!$C$36,13,IF(INFORMACION!$F2713=REFERENCIAS!$C$24,10,7))),0)+VLOOKUP(K2713,REFERENCIAS!$C:$D,2,0)*VLOOKUP($K$2,PONDERADORES!A:P,IF(AND(INFORMACION!$T2713='REFERENCIAS RIESGO'!$C$36,INFORMACION!$F2713=REFERENCIAS!$C$24),16,IF(INFORMACION!$T2713='REFERENCIAS RIESGO'!$C$36,13,IF(INFORMACION!$F2713=REFERENCIAS!$C$24,10,7))),0)+VLOOKUP(L2713,REFERENCIAS!$C:$D,2,0)*VLOOKUP($L$2,PONDERADORES!A:P,IF(AND(INFORMACION!$T2713='REFERENCIAS RIESGO'!$C$36,INFORMACION!$F2713=REFERENCIAS!$C$24),16,IF(INFORMACION!$T2713='REFERENCIAS RIESGO'!$C$36,13,IF(INFORMACION!$F2713=REFERENCIAS!$C$24,10,7))),0)+VLOOKUP(F2713,REFERENCIAS!$C:$D,2,0)*VLOOKUP($F$2,PONDERADORES!A:P,IF(AND(INFORMACION!$T2713='REFERENCIAS RIESGO'!$C$36,INFORMACION!$F2713=REFERENCIAS!$C$24),16,IF(INFORMACION!$T2713='REFERENCIAS RIESGO'!$C$36,13,IF(INFORMACION!$F2713=REFERENCIAS!$C$24,10,7))),0)+VLOOKUP(T2713,REFERENCIAS!$C:$D,2,0)*VLOOKUP($T$2,PONDERADORES!A:P,IF(AND(INFORMACION!$T2713='REFERENCIAS RIESGO'!$C$36,INFORMACION!$F2713=REFERENCIAS!$C$24),16,IF(INFORMACION!$T2713='REFERENCIAS RIESGO'!$C$36,13,IF(INFORMACION!$F2713=REFERENCIAS!$C$24,10,7))),0)+VLOOKUP(IF(J2713&lt;=0.2,0.2,IF(AND(J2713&gt;0.2,J2713&lt;=0.4),0.4,IF(AND(J2713&gt;0.4,J2713&lt;=0.6),0.6,IF(AND(J2713&gt;0.6,J2713&lt;=0.8),0.8,IF(AND(J2713&gt;0.8,J2713&lt;=1),1))))),REFERENCIAS!$C:$D,2,0)*VLOOKUP($J$2,PONDERADORES!A:P,IF(AND(INFORMACION!$T2713='REFERENCIAS RIESGO'!$C$36,INFORMACION!$F2713=REFERENCIAS!$C$24),16,IF(INFORMACION!$T2713='REFERENCIAS RIESGO'!$C$36,13,IF(INFORMACION!$F2713=REFERENCIAS!$C$24,10,7))),0)</f>
        <v>#REF!</v>
      </c>
      <c r="Y2713" s="68">
        <f>+VLOOKUP(M2713,REFERENCIAS!$C:$D,2,0)*VLOOKUP($M$2,PONDERADORES!$A$7:$G$9,7,0)+VLOOKUP(N2713,REFERENCIAS!$C:$D,2,0)*VLOOKUP($N$2,PONDERADORES!$A$7:$G$9,7,0)+VLOOKUP(O2713,REFERENCIAS!$C:$D,2,0)*VLOOKUP($O$2,PONDERADORES!$A$7:$G$9,7,0)</f>
        <v>0.2</v>
      </c>
      <c r="Z2713" s="2">
        <f>+VLOOKUP(IF(R2713&lt;0.1,0,IF(AND(R2713&gt;=0.1,R2713&lt;0.2),0.1,IF(AND(R2713&gt;=0.2,R2713&lt;0.3),0.2,IF(R2713&gt;0.3,0.3,)))),REFERENCIAS!$C:$D,2,0)*VLOOKUP($R$2,PONDERADORES!$A$11:$G$11,7,0)</f>
        <v>15</v>
      </c>
      <c r="AA2713" s="92"/>
      <c r="AB2713" s="95" t="e">
        <f t="shared" ca="1" si="167"/>
        <v>#REF!</v>
      </c>
      <c r="AC2713" s="23" t="e">
        <f ca="1">IF(AB2713&gt;REFERENCIAS!$C$62,REFERENCIAS!$B$62,IF(AND(AB2713&gt;=REFERENCIAS!$C$63,AB2713&lt;REFERENCIAS!$D$63),REFERENCIAS!$B$63,IF(AND(AB2713&gt;REFERENCIAS!$C$64,AB2713&lt;=REFERENCIAS!$D$64),REFERENCIAS!$B$64,IF(AND(AB2713&gt;=REFERENCIAS!$C$65,AB2713&lt;REFERENCIAS!$D$65),REFERENCIAS!$B$65, "Revisar"))))</f>
        <v>#REF!</v>
      </c>
      <c r="AD2713" s="94" t="e">
        <f ca="1">VLOOKUP(AC2713,REFERENCIAS!$B$62:$G$65,4,FALSE)</f>
        <v>#REF!</v>
      </c>
    </row>
    <row r="2714" spans="1:30" ht="17.25" x14ac:dyDescent="0.25">
      <c r="A2714" s="74"/>
      <c r="B2714" s="19"/>
      <c r="C2714" s="19"/>
      <c r="D2714" s="50"/>
      <c r="E2714" s="73"/>
      <c r="F2714" s="74"/>
      <c r="G2714" s="9"/>
      <c r="H2714" s="48"/>
      <c r="I2714" s="49">
        <f t="shared" ca="1" si="165"/>
        <v>2022</v>
      </c>
      <c r="J2714" s="22">
        <f t="shared" ca="1" si="164"/>
        <v>1</v>
      </c>
      <c r="K2714" s="19"/>
      <c r="L2714" s="73"/>
      <c r="M2714" s="74"/>
      <c r="N2714" s="19"/>
      <c r="O2714" s="73"/>
      <c r="P2714" s="82">
        <v>1</v>
      </c>
      <c r="Q2714" s="24">
        <v>1</v>
      </c>
      <c r="R2714" s="81">
        <f t="shared" si="166"/>
        <v>1</v>
      </c>
      <c r="S2714" s="87"/>
      <c r="T2714" s="19"/>
      <c r="U2714" s="25"/>
      <c r="V2714" s="25"/>
      <c r="W2714" s="81"/>
      <c r="X2714" s="91" t="e">
        <f ca="1">+VLOOKUP(#REF!,REFERENCIAS!$C:$D,2,0)*VLOOKUP(#REF!,PONDERADORES!A:P,IF(AND(INFORMACION!$T2714='REFERENCIAS RIESGO'!$C$36,INFORMACION!$F2714=REFERENCIAS!$C$24),16,IF(INFORMACION!$T2714='REFERENCIAS RIESGO'!$C$36,13,IF(INFORMACION!$F2714=REFERENCIAS!$C$24,10,7))),0)+VLOOKUP(K2714,REFERENCIAS!$C:$D,2,0)*VLOOKUP($K$2,PONDERADORES!A:P,IF(AND(INFORMACION!$T2714='REFERENCIAS RIESGO'!$C$36,INFORMACION!$F2714=REFERENCIAS!$C$24),16,IF(INFORMACION!$T2714='REFERENCIAS RIESGO'!$C$36,13,IF(INFORMACION!$F2714=REFERENCIAS!$C$24,10,7))),0)+VLOOKUP(L2714,REFERENCIAS!$C:$D,2,0)*VLOOKUP($L$2,PONDERADORES!A:P,IF(AND(INFORMACION!$T2714='REFERENCIAS RIESGO'!$C$36,INFORMACION!$F2714=REFERENCIAS!$C$24),16,IF(INFORMACION!$T2714='REFERENCIAS RIESGO'!$C$36,13,IF(INFORMACION!$F2714=REFERENCIAS!$C$24,10,7))),0)+VLOOKUP(F2714,REFERENCIAS!$C:$D,2,0)*VLOOKUP($F$2,PONDERADORES!A:P,IF(AND(INFORMACION!$T2714='REFERENCIAS RIESGO'!$C$36,INFORMACION!$F2714=REFERENCIAS!$C$24),16,IF(INFORMACION!$T2714='REFERENCIAS RIESGO'!$C$36,13,IF(INFORMACION!$F2714=REFERENCIAS!$C$24,10,7))),0)+VLOOKUP(T2714,REFERENCIAS!$C:$D,2,0)*VLOOKUP($T$2,PONDERADORES!A:P,IF(AND(INFORMACION!$T2714='REFERENCIAS RIESGO'!$C$36,INFORMACION!$F2714=REFERENCIAS!$C$24),16,IF(INFORMACION!$T2714='REFERENCIAS RIESGO'!$C$36,13,IF(INFORMACION!$F2714=REFERENCIAS!$C$24,10,7))),0)+VLOOKUP(IF(J2714&lt;=0.2,0.2,IF(AND(J2714&gt;0.2,J2714&lt;=0.4),0.4,IF(AND(J2714&gt;0.4,J2714&lt;=0.6),0.6,IF(AND(J2714&gt;0.6,J2714&lt;=0.8),0.8,IF(AND(J2714&gt;0.8,J2714&lt;=1),1))))),REFERENCIAS!$C:$D,2,0)*VLOOKUP($J$2,PONDERADORES!A:P,IF(AND(INFORMACION!$T2714='REFERENCIAS RIESGO'!$C$36,INFORMACION!$F2714=REFERENCIAS!$C$24),16,IF(INFORMACION!$T2714='REFERENCIAS RIESGO'!$C$36,13,IF(INFORMACION!$F2714=REFERENCIAS!$C$24,10,7))),0)</f>
        <v>#REF!</v>
      </c>
      <c r="Y2714" s="68">
        <f>+VLOOKUP(M2714,REFERENCIAS!$C:$D,2,0)*VLOOKUP($M$2,PONDERADORES!$A$7:$G$9,7,0)+VLOOKUP(N2714,REFERENCIAS!$C:$D,2,0)*VLOOKUP($N$2,PONDERADORES!$A$7:$G$9,7,0)+VLOOKUP(O2714,REFERENCIAS!$C:$D,2,0)*VLOOKUP($O$2,PONDERADORES!$A$7:$G$9,7,0)</f>
        <v>0.2</v>
      </c>
      <c r="Z2714" s="2">
        <f>+VLOOKUP(IF(R2714&lt;0.1,0,IF(AND(R2714&gt;=0.1,R2714&lt;0.2),0.1,IF(AND(R2714&gt;=0.2,R2714&lt;0.3),0.2,IF(R2714&gt;0.3,0.3,)))),REFERENCIAS!$C:$D,2,0)*VLOOKUP($R$2,PONDERADORES!$A$11:$G$11,7,0)</f>
        <v>15</v>
      </c>
      <c r="AA2714" s="92"/>
      <c r="AB2714" s="95" t="e">
        <f t="shared" ca="1" si="167"/>
        <v>#REF!</v>
      </c>
      <c r="AC2714" s="23" t="e">
        <f ca="1">IF(AB2714&gt;REFERENCIAS!$C$62,REFERENCIAS!$B$62,IF(AND(AB2714&gt;=REFERENCIAS!$C$63,AB2714&lt;REFERENCIAS!$D$63),REFERENCIAS!$B$63,IF(AND(AB2714&gt;REFERENCIAS!$C$64,AB2714&lt;=REFERENCIAS!$D$64),REFERENCIAS!$B$64,IF(AND(AB2714&gt;=REFERENCIAS!$C$65,AB2714&lt;REFERENCIAS!$D$65),REFERENCIAS!$B$65, "Revisar"))))</f>
        <v>#REF!</v>
      </c>
      <c r="AD2714" s="94" t="e">
        <f ca="1">VLOOKUP(AC2714,REFERENCIAS!$B$62:$G$65,4,FALSE)</f>
        <v>#REF!</v>
      </c>
    </row>
    <row r="2715" spans="1:30" ht="17.25" x14ac:dyDescent="0.25">
      <c r="A2715" s="74"/>
      <c r="B2715" s="19"/>
      <c r="C2715" s="19"/>
      <c r="D2715" s="50"/>
      <c r="E2715" s="73"/>
      <c r="F2715" s="74"/>
      <c r="G2715" s="9"/>
      <c r="H2715" s="48"/>
      <c r="I2715" s="49">
        <f t="shared" ca="1" si="165"/>
        <v>2022</v>
      </c>
      <c r="J2715" s="22">
        <f t="shared" ca="1" si="164"/>
        <v>1</v>
      </c>
      <c r="K2715" s="19"/>
      <c r="L2715" s="73"/>
      <c r="M2715" s="74"/>
      <c r="N2715" s="19"/>
      <c r="O2715" s="73"/>
      <c r="P2715" s="82">
        <v>1</v>
      </c>
      <c r="Q2715" s="24">
        <v>1</v>
      </c>
      <c r="R2715" s="81">
        <f t="shared" si="166"/>
        <v>1</v>
      </c>
      <c r="S2715" s="87"/>
      <c r="T2715" s="19"/>
      <c r="U2715" s="25"/>
      <c r="V2715" s="25"/>
      <c r="W2715" s="81"/>
      <c r="X2715" s="91" t="e">
        <f ca="1">+VLOOKUP(#REF!,REFERENCIAS!$C:$D,2,0)*VLOOKUP(#REF!,PONDERADORES!A:P,IF(AND(INFORMACION!$T2715='REFERENCIAS RIESGO'!$C$36,INFORMACION!$F2715=REFERENCIAS!$C$24),16,IF(INFORMACION!$T2715='REFERENCIAS RIESGO'!$C$36,13,IF(INFORMACION!$F2715=REFERENCIAS!$C$24,10,7))),0)+VLOOKUP(K2715,REFERENCIAS!$C:$D,2,0)*VLOOKUP($K$2,PONDERADORES!A:P,IF(AND(INFORMACION!$T2715='REFERENCIAS RIESGO'!$C$36,INFORMACION!$F2715=REFERENCIAS!$C$24),16,IF(INFORMACION!$T2715='REFERENCIAS RIESGO'!$C$36,13,IF(INFORMACION!$F2715=REFERENCIAS!$C$24,10,7))),0)+VLOOKUP(L2715,REFERENCIAS!$C:$D,2,0)*VLOOKUP($L$2,PONDERADORES!A:P,IF(AND(INFORMACION!$T2715='REFERENCIAS RIESGO'!$C$36,INFORMACION!$F2715=REFERENCIAS!$C$24),16,IF(INFORMACION!$T2715='REFERENCIAS RIESGO'!$C$36,13,IF(INFORMACION!$F2715=REFERENCIAS!$C$24,10,7))),0)+VLOOKUP(F2715,REFERENCIAS!$C:$D,2,0)*VLOOKUP($F$2,PONDERADORES!A:P,IF(AND(INFORMACION!$T2715='REFERENCIAS RIESGO'!$C$36,INFORMACION!$F2715=REFERENCIAS!$C$24),16,IF(INFORMACION!$T2715='REFERENCIAS RIESGO'!$C$36,13,IF(INFORMACION!$F2715=REFERENCIAS!$C$24,10,7))),0)+VLOOKUP(T2715,REFERENCIAS!$C:$D,2,0)*VLOOKUP($T$2,PONDERADORES!A:P,IF(AND(INFORMACION!$T2715='REFERENCIAS RIESGO'!$C$36,INFORMACION!$F2715=REFERENCIAS!$C$24),16,IF(INFORMACION!$T2715='REFERENCIAS RIESGO'!$C$36,13,IF(INFORMACION!$F2715=REFERENCIAS!$C$24,10,7))),0)+VLOOKUP(IF(J2715&lt;=0.2,0.2,IF(AND(J2715&gt;0.2,J2715&lt;=0.4),0.4,IF(AND(J2715&gt;0.4,J2715&lt;=0.6),0.6,IF(AND(J2715&gt;0.6,J2715&lt;=0.8),0.8,IF(AND(J2715&gt;0.8,J2715&lt;=1),1))))),REFERENCIAS!$C:$D,2,0)*VLOOKUP($J$2,PONDERADORES!A:P,IF(AND(INFORMACION!$T2715='REFERENCIAS RIESGO'!$C$36,INFORMACION!$F2715=REFERENCIAS!$C$24),16,IF(INFORMACION!$T2715='REFERENCIAS RIESGO'!$C$36,13,IF(INFORMACION!$F2715=REFERENCIAS!$C$24,10,7))),0)</f>
        <v>#REF!</v>
      </c>
      <c r="Y2715" s="68">
        <f>+VLOOKUP(M2715,REFERENCIAS!$C:$D,2,0)*VLOOKUP($M$2,PONDERADORES!$A$7:$G$9,7,0)+VLOOKUP(N2715,REFERENCIAS!$C:$D,2,0)*VLOOKUP($N$2,PONDERADORES!$A$7:$G$9,7,0)+VLOOKUP(O2715,REFERENCIAS!$C:$D,2,0)*VLOOKUP($O$2,PONDERADORES!$A$7:$G$9,7,0)</f>
        <v>0.2</v>
      </c>
      <c r="Z2715" s="2">
        <f>+VLOOKUP(IF(R2715&lt;0.1,0,IF(AND(R2715&gt;=0.1,R2715&lt;0.2),0.1,IF(AND(R2715&gt;=0.2,R2715&lt;0.3),0.2,IF(R2715&gt;0.3,0.3,)))),REFERENCIAS!$C:$D,2,0)*VLOOKUP($R$2,PONDERADORES!$A$11:$G$11,7,0)</f>
        <v>15</v>
      </c>
      <c r="AA2715" s="92"/>
      <c r="AB2715" s="95" t="e">
        <f t="shared" ca="1" si="167"/>
        <v>#REF!</v>
      </c>
      <c r="AC2715" s="23" t="e">
        <f ca="1">IF(AB2715&gt;REFERENCIAS!$C$62,REFERENCIAS!$B$62,IF(AND(AB2715&gt;=REFERENCIAS!$C$63,AB2715&lt;REFERENCIAS!$D$63),REFERENCIAS!$B$63,IF(AND(AB2715&gt;REFERENCIAS!$C$64,AB2715&lt;=REFERENCIAS!$D$64),REFERENCIAS!$B$64,IF(AND(AB2715&gt;=REFERENCIAS!$C$65,AB2715&lt;REFERENCIAS!$D$65),REFERENCIAS!$B$65, "Revisar"))))</f>
        <v>#REF!</v>
      </c>
      <c r="AD2715" s="94" t="e">
        <f ca="1">VLOOKUP(AC2715,REFERENCIAS!$B$62:$G$65,4,FALSE)</f>
        <v>#REF!</v>
      </c>
    </row>
    <row r="2716" spans="1:30" ht="17.25" x14ac:dyDescent="0.25">
      <c r="A2716" s="74"/>
      <c r="B2716" s="19"/>
      <c r="C2716" s="19"/>
      <c r="D2716" s="50"/>
      <c r="E2716" s="73"/>
      <c r="F2716" s="74"/>
      <c r="G2716" s="9"/>
      <c r="H2716" s="48"/>
      <c r="I2716" s="49">
        <f t="shared" ca="1" si="165"/>
        <v>2022</v>
      </c>
      <c r="J2716" s="22">
        <f t="shared" ca="1" si="164"/>
        <v>1</v>
      </c>
      <c r="K2716" s="19"/>
      <c r="L2716" s="73"/>
      <c r="M2716" s="74"/>
      <c r="N2716" s="19"/>
      <c r="O2716" s="73"/>
      <c r="P2716" s="82">
        <v>1</v>
      </c>
      <c r="Q2716" s="24">
        <v>1</v>
      </c>
      <c r="R2716" s="81">
        <f t="shared" si="166"/>
        <v>1</v>
      </c>
      <c r="S2716" s="87"/>
      <c r="T2716" s="19"/>
      <c r="U2716" s="25"/>
      <c r="V2716" s="25"/>
      <c r="W2716" s="81"/>
      <c r="X2716" s="91" t="e">
        <f ca="1">+VLOOKUP(#REF!,REFERENCIAS!$C:$D,2,0)*VLOOKUP(#REF!,PONDERADORES!A:P,IF(AND(INFORMACION!$T2716='REFERENCIAS RIESGO'!$C$36,INFORMACION!$F2716=REFERENCIAS!$C$24),16,IF(INFORMACION!$T2716='REFERENCIAS RIESGO'!$C$36,13,IF(INFORMACION!$F2716=REFERENCIAS!$C$24,10,7))),0)+VLOOKUP(K2716,REFERENCIAS!$C:$D,2,0)*VLOOKUP($K$2,PONDERADORES!A:P,IF(AND(INFORMACION!$T2716='REFERENCIAS RIESGO'!$C$36,INFORMACION!$F2716=REFERENCIAS!$C$24),16,IF(INFORMACION!$T2716='REFERENCIAS RIESGO'!$C$36,13,IF(INFORMACION!$F2716=REFERENCIAS!$C$24,10,7))),0)+VLOOKUP(L2716,REFERENCIAS!$C:$D,2,0)*VLOOKUP($L$2,PONDERADORES!A:P,IF(AND(INFORMACION!$T2716='REFERENCIAS RIESGO'!$C$36,INFORMACION!$F2716=REFERENCIAS!$C$24),16,IF(INFORMACION!$T2716='REFERENCIAS RIESGO'!$C$36,13,IF(INFORMACION!$F2716=REFERENCIAS!$C$24,10,7))),0)+VLOOKUP(F2716,REFERENCIAS!$C:$D,2,0)*VLOOKUP($F$2,PONDERADORES!A:P,IF(AND(INFORMACION!$T2716='REFERENCIAS RIESGO'!$C$36,INFORMACION!$F2716=REFERENCIAS!$C$24),16,IF(INFORMACION!$T2716='REFERENCIAS RIESGO'!$C$36,13,IF(INFORMACION!$F2716=REFERENCIAS!$C$24,10,7))),0)+VLOOKUP(T2716,REFERENCIAS!$C:$D,2,0)*VLOOKUP($T$2,PONDERADORES!A:P,IF(AND(INFORMACION!$T2716='REFERENCIAS RIESGO'!$C$36,INFORMACION!$F2716=REFERENCIAS!$C$24),16,IF(INFORMACION!$T2716='REFERENCIAS RIESGO'!$C$36,13,IF(INFORMACION!$F2716=REFERENCIAS!$C$24,10,7))),0)+VLOOKUP(IF(J2716&lt;=0.2,0.2,IF(AND(J2716&gt;0.2,J2716&lt;=0.4),0.4,IF(AND(J2716&gt;0.4,J2716&lt;=0.6),0.6,IF(AND(J2716&gt;0.6,J2716&lt;=0.8),0.8,IF(AND(J2716&gt;0.8,J2716&lt;=1),1))))),REFERENCIAS!$C:$D,2,0)*VLOOKUP($J$2,PONDERADORES!A:P,IF(AND(INFORMACION!$T2716='REFERENCIAS RIESGO'!$C$36,INFORMACION!$F2716=REFERENCIAS!$C$24),16,IF(INFORMACION!$T2716='REFERENCIAS RIESGO'!$C$36,13,IF(INFORMACION!$F2716=REFERENCIAS!$C$24,10,7))),0)</f>
        <v>#REF!</v>
      </c>
      <c r="Y2716" s="68">
        <f>+VLOOKUP(M2716,REFERENCIAS!$C:$D,2,0)*VLOOKUP($M$2,PONDERADORES!$A$7:$G$9,7,0)+VLOOKUP(N2716,REFERENCIAS!$C:$D,2,0)*VLOOKUP($N$2,PONDERADORES!$A$7:$G$9,7,0)+VLOOKUP(O2716,REFERENCIAS!$C:$D,2,0)*VLOOKUP($O$2,PONDERADORES!$A$7:$G$9,7,0)</f>
        <v>0.2</v>
      </c>
      <c r="Z2716" s="2">
        <f>+VLOOKUP(IF(R2716&lt;0.1,0,IF(AND(R2716&gt;=0.1,R2716&lt;0.2),0.1,IF(AND(R2716&gt;=0.2,R2716&lt;0.3),0.2,IF(R2716&gt;0.3,0.3,)))),REFERENCIAS!$C:$D,2,0)*VLOOKUP($R$2,PONDERADORES!$A$11:$G$11,7,0)</f>
        <v>15</v>
      </c>
      <c r="AA2716" s="92"/>
      <c r="AB2716" s="95" t="e">
        <f t="shared" ca="1" si="167"/>
        <v>#REF!</v>
      </c>
      <c r="AC2716" s="23" t="e">
        <f ca="1">IF(AB2716&gt;REFERENCIAS!$C$62,REFERENCIAS!$B$62,IF(AND(AB2716&gt;=REFERENCIAS!$C$63,AB2716&lt;REFERENCIAS!$D$63),REFERENCIAS!$B$63,IF(AND(AB2716&gt;REFERENCIAS!$C$64,AB2716&lt;=REFERENCIAS!$D$64),REFERENCIAS!$B$64,IF(AND(AB2716&gt;=REFERENCIAS!$C$65,AB2716&lt;REFERENCIAS!$D$65),REFERENCIAS!$B$65, "Revisar"))))</f>
        <v>#REF!</v>
      </c>
      <c r="AD2716" s="94" t="e">
        <f ca="1">VLOOKUP(AC2716,REFERENCIAS!$B$62:$G$65,4,FALSE)</f>
        <v>#REF!</v>
      </c>
    </row>
    <row r="2717" spans="1:30" ht="17.25" x14ac:dyDescent="0.25">
      <c r="A2717" s="74"/>
      <c r="B2717" s="19"/>
      <c r="C2717" s="19"/>
      <c r="D2717" s="50"/>
      <c r="E2717" s="73"/>
      <c r="F2717" s="74"/>
      <c r="G2717" s="9"/>
      <c r="H2717" s="48"/>
      <c r="I2717" s="49">
        <f t="shared" ca="1" si="165"/>
        <v>2022</v>
      </c>
      <c r="J2717" s="22">
        <f t="shared" ca="1" si="164"/>
        <v>1</v>
      </c>
      <c r="K2717" s="19"/>
      <c r="L2717" s="73"/>
      <c r="M2717" s="74"/>
      <c r="N2717" s="19"/>
      <c r="O2717" s="73"/>
      <c r="P2717" s="82">
        <v>1</v>
      </c>
      <c r="Q2717" s="24">
        <v>1</v>
      </c>
      <c r="R2717" s="81">
        <f t="shared" si="166"/>
        <v>1</v>
      </c>
      <c r="S2717" s="87"/>
      <c r="T2717" s="19"/>
      <c r="U2717" s="25"/>
      <c r="V2717" s="25"/>
      <c r="W2717" s="81"/>
      <c r="X2717" s="91" t="e">
        <f ca="1">+VLOOKUP(#REF!,REFERENCIAS!$C:$D,2,0)*VLOOKUP(#REF!,PONDERADORES!A:P,IF(AND(INFORMACION!$T2717='REFERENCIAS RIESGO'!$C$36,INFORMACION!$F2717=REFERENCIAS!$C$24),16,IF(INFORMACION!$T2717='REFERENCIAS RIESGO'!$C$36,13,IF(INFORMACION!$F2717=REFERENCIAS!$C$24,10,7))),0)+VLOOKUP(K2717,REFERENCIAS!$C:$D,2,0)*VLOOKUP($K$2,PONDERADORES!A:P,IF(AND(INFORMACION!$T2717='REFERENCIAS RIESGO'!$C$36,INFORMACION!$F2717=REFERENCIAS!$C$24),16,IF(INFORMACION!$T2717='REFERENCIAS RIESGO'!$C$36,13,IF(INFORMACION!$F2717=REFERENCIAS!$C$24,10,7))),0)+VLOOKUP(L2717,REFERENCIAS!$C:$D,2,0)*VLOOKUP($L$2,PONDERADORES!A:P,IF(AND(INFORMACION!$T2717='REFERENCIAS RIESGO'!$C$36,INFORMACION!$F2717=REFERENCIAS!$C$24),16,IF(INFORMACION!$T2717='REFERENCIAS RIESGO'!$C$36,13,IF(INFORMACION!$F2717=REFERENCIAS!$C$24,10,7))),0)+VLOOKUP(F2717,REFERENCIAS!$C:$D,2,0)*VLOOKUP($F$2,PONDERADORES!A:P,IF(AND(INFORMACION!$T2717='REFERENCIAS RIESGO'!$C$36,INFORMACION!$F2717=REFERENCIAS!$C$24),16,IF(INFORMACION!$T2717='REFERENCIAS RIESGO'!$C$36,13,IF(INFORMACION!$F2717=REFERENCIAS!$C$24,10,7))),0)+VLOOKUP(T2717,REFERENCIAS!$C:$D,2,0)*VLOOKUP($T$2,PONDERADORES!A:P,IF(AND(INFORMACION!$T2717='REFERENCIAS RIESGO'!$C$36,INFORMACION!$F2717=REFERENCIAS!$C$24),16,IF(INFORMACION!$T2717='REFERENCIAS RIESGO'!$C$36,13,IF(INFORMACION!$F2717=REFERENCIAS!$C$24,10,7))),0)+VLOOKUP(IF(J2717&lt;=0.2,0.2,IF(AND(J2717&gt;0.2,J2717&lt;=0.4),0.4,IF(AND(J2717&gt;0.4,J2717&lt;=0.6),0.6,IF(AND(J2717&gt;0.6,J2717&lt;=0.8),0.8,IF(AND(J2717&gt;0.8,J2717&lt;=1),1))))),REFERENCIAS!$C:$D,2,0)*VLOOKUP($J$2,PONDERADORES!A:P,IF(AND(INFORMACION!$T2717='REFERENCIAS RIESGO'!$C$36,INFORMACION!$F2717=REFERENCIAS!$C$24),16,IF(INFORMACION!$T2717='REFERENCIAS RIESGO'!$C$36,13,IF(INFORMACION!$F2717=REFERENCIAS!$C$24,10,7))),0)</f>
        <v>#REF!</v>
      </c>
      <c r="Y2717" s="68">
        <f>+VLOOKUP(M2717,REFERENCIAS!$C:$D,2,0)*VLOOKUP($M$2,PONDERADORES!$A$7:$G$9,7,0)+VLOOKUP(N2717,REFERENCIAS!$C:$D,2,0)*VLOOKUP($N$2,PONDERADORES!$A$7:$G$9,7,0)+VLOOKUP(O2717,REFERENCIAS!$C:$D,2,0)*VLOOKUP($O$2,PONDERADORES!$A$7:$G$9,7,0)</f>
        <v>0.2</v>
      </c>
      <c r="Z2717" s="2">
        <f>+VLOOKUP(IF(R2717&lt;0.1,0,IF(AND(R2717&gt;=0.1,R2717&lt;0.2),0.1,IF(AND(R2717&gt;=0.2,R2717&lt;0.3),0.2,IF(R2717&gt;0.3,0.3,)))),REFERENCIAS!$C:$D,2,0)*VLOOKUP($R$2,PONDERADORES!$A$11:$G$11,7,0)</f>
        <v>15</v>
      </c>
      <c r="AA2717" s="92"/>
      <c r="AB2717" s="95" t="e">
        <f t="shared" ca="1" si="167"/>
        <v>#REF!</v>
      </c>
      <c r="AC2717" s="23" t="e">
        <f ca="1">IF(AB2717&gt;REFERENCIAS!$C$62,REFERENCIAS!$B$62,IF(AND(AB2717&gt;=REFERENCIAS!$C$63,AB2717&lt;REFERENCIAS!$D$63),REFERENCIAS!$B$63,IF(AND(AB2717&gt;REFERENCIAS!$C$64,AB2717&lt;=REFERENCIAS!$D$64),REFERENCIAS!$B$64,IF(AND(AB2717&gt;=REFERENCIAS!$C$65,AB2717&lt;REFERENCIAS!$D$65),REFERENCIAS!$B$65, "Revisar"))))</f>
        <v>#REF!</v>
      </c>
      <c r="AD2717" s="94" t="e">
        <f ca="1">VLOOKUP(AC2717,REFERENCIAS!$B$62:$G$65,4,FALSE)</f>
        <v>#REF!</v>
      </c>
    </row>
    <row r="2718" spans="1:30" ht="17.25" x14ac:dyDescent="0.25">
      <c r="A2718" s="74"/>
      <c r="B2718" s="19"/>
      <c r="C2718" s="19"/>
      <c r="D2718" s="50"/>
      <c r="E2718" s="73"/>
      <c r="F2718" s="74"/>
      <c r="G2718" s="9"/>
      <c r="H2718" s="48"/>
      <c r="I2718" s="49">
        <f t="shared" ca="1" si="165"/>
        <v>2022</v>
      </c>
      <c r="J2718" s="22">
        <f t="shared" ca="1" si="164"/>
        <v>1</v>
      </c>
      <c r="K2718" s="19"/>
      <c r="L2718" s="73"/>
      <c r="M2718" s="74"/>
      <c r="N2718" s="19"/>
      <c r="O2718" s="73"/>
      <c r="P2718" s="82">
        <v>1</v>
      </c>
      <c r="Q2718" s="24">
        <v>1</v>
      </c>
      <c r="R2718" s="81">
        <f t="shared" si="166"/>
        <v>1</v>
      </c>
      <c r="S2718" s="87"/>
      <c r="T2718" s="19"/>
      <c r="U2718" s="25"/>
      <c r="V2718" s="25"/>
      <c r="W2718" s="81"/>
      <c r="X2718" s="91" t="e">
        <f ca="1">+VLOOKUP(#REF!,REFERENCIAS!$C:$D,2,0)*VLOOKUP(#REF!,PONDERADORES!A:P,IF(AND(INFORMACION!$T2718='REFERENCIAS RIESGO'!$C$36,INFORMACION!$F2718=REFERENCIAS!$C$24),16,IF(INFORMACION!$T2718='REFERENCIAS RIESGO'!$C$36,13,IF(INFORMACION!$F2718=REFERENCIAS!$C$24,10,7))),0)+VLOOKUP(K2718,REFERENCIAS!$C:$D,2,0)*VLOOKUP($K$2,PONDERADORES!A:P,IF(AND(INFORMACION!$T2718='REFERENCIAS RIESGO'!$C$36,INFORMACION!$F2718=REFERENCIAS!$C$24),16,IF(INFORMACION!$T2718='REFERENCIAS RIESGO'!$C$36,13,IF(INFORMACION!$F2718=REFERENCIAS!$C$24,10,7))),0)+VLOOKUP(L2718,REFERENCIAS!$C:$D,2,0)*VLOOKUP($L$2,PONDERADORES!A:P,IF(AND(INFORMACION!$T2718='REFERENCIAS RIESGO'!$C$36,INFORMACION!$F2718=REFERENCIAS!$C$24),16,IF(INFORMACION!$T2718='REFERENCIAS RIESGO'!$C$36,13,IF(INFORMACION!$F2718=REFERENCIAS!$C$24,10,7))),0)+VLOOKUP(F2718,REFERENCIAS!$C:$D,2,0)*VLOOKUP($F$2,PONDERADORES!A:P,IF(AND(INFORMACION!$T2718='REFERENCIAS RIESGO'!$C$36,INFORMACION!$F2718=REFERENCIAS!$C$24),16,IF(INFORMACION!$T2718='REFERENCIAS RIESGO'!$C$36,13,IF(INFORMACION!$F2718=REFERENCIAS!$C$24,10,7))),0)+VLOOKUP(T2718,REFERENCIAS!$C:$D,2,0)*VLOOKUP($T$2,PONDERADORES!A:P,IF(AND(INFORMACION!$T2718='REFERENCIAS RIESGO'!$C$36,INFORMACION!$F2718=REFERENCIAS!$C$24),16,IF(INFORMACION!$T2718='REFERENCIAS RIESGO'!$C$36,13,IF(INFORMACION!$F2718=REFERENCIAS!$C$24,10,7))),0)+VLOOKUP(IF(J2718&lt;=0.2,0.2,IF(AND(J2718&gt;0.2,J2718&lt;=0.4),0.4,IF(AND(J2718&gt;0.4,J2718&lt;=0.6),0.6,IF(AND(J2718&gt;0.6,J2718&lt;=0.8),0.8,IF(AND(J2718&gt;0.8,J2718&lt;=1),1))))),REFERENCIAS!$C:$D,2,0)*VLOOKUP($J$2,PONDERADORES!A:P,IF(AND(INFORMACION!$T2718='REFERENCIAS RIESGO'!$C$36,INFORMACION!$F2718=REFERENCIAS!$C$24),16,IF(INFORMACION!$T2718='REFERENCIAS RIESGO'!$C$36,13,IF(INFORMACION!$F2718=REFERENCIAS!$C$24,10,7))),0)</f>
        <v>#REF!</v>
      </c>
      <c r="Y2718" s="68">
        <f>+VLOOKUP(M2718,REFERENCIAS!$C:$D,2,0)*VLOOKUP($M$2,PONDERADORES!$A$7:$G$9,7,0)+VLOOKUP(N2718,REFERENCIAS!$C:$D,2,0)*VLOOKUP($N$2,PONDERADORES!$A$7:$G$9,7,0)+VLOOKUP(O2718,REFERENCIAS!$C:$D,2,0)*VLOOKUP($O$2,PONDERADORES!$A$7:$G$9,7,0)</f>
        <v>0.2</v>
      </c>
      <c r="Z2718" s="2">
        <f>+VLOOKUP(IF(R2718&lt;0.1,0,IF(AND(R2718&gt;=0.1,R2718&lt;0.2),0.1,IF(AND(R2718&gt;=0.2,R2718&lt;0.3),0.2,IF(R2718&gt;0.3,0.3,)))),REFERENCIAS!$C:$D,2,0)*VLOOKUP($R$2,PONDERADORES!$A$11:$G$11,7,0)</f>
        <v>15</v>
      </c>
      <c r="AA2718" s="92"/>
      <c r="AB2718" s="95" t="e">
        <f t="shared" ca="1" si="167"/>
        <v>#REF!</v>
      </c>
      <c r="AC2718" s="23" t="e">
        <f ca="1">IF(AB2718&gt;REFERENCIAS!$C$62,REFERENCIAS!$B$62,IF(AND(AB2718&gt;=REFERENCIAS!$C$63,AB2718&lt;REFERENCIAS!$D$63),REFERENCIAS!$B$63,IF(AND(AB2718&gt;REFERENCIAS!$C$64,AB2718&lt;=REFERENCIAS!$D$64),REFERENCIAS!$B$64,IF(AND(AB2718&gt;=REFERENCIAS!$C$65,AB2718&lt;REFERENCIAS!$D$65),REFERENCIAS!$B$65, "Revisar"))))</f>
        <v>#REF!</v>
      </c>
      <c r="AD2718" s="94" t="e">
        <f ca="1">VLOOKUP(AC2718,REFERENCIAS!$B$62:$G$65,4,FALSE)</f>
        <v>#REF!</v>
      </c>
    </row>
    <row r="2719" spans="1:30" ht="17.25" x14ac:dyDescent="0.25">
      <c r="A2719" s="74"/>
      <c r="B2719" s="19"/>
      <c r="C2719" s="19"/>
      <c r="D2719" s="50"/>
      <c r="E2719" s="73"/>
      <c r="F2719" s="74"/>
      <c r="G2719" s="9"/>
      <c r="H2719" s="48"/>
      <c r="I2719" s="49">
        <f t="shared" ca="1" si="165"/>
        <v>2022</v>
      </c>
      <c r="J2719" s="22">
        <f t="shared" ca="1" si="164"/>
        <v>1</v>
      </c>
      <c r="K2719" s="19"/>
      <c r="L2719" s="73"/>
      <c r="M2719" s="74"/>
      <c r="N2719" s="19"/>
      <c r="O2719" s="73"/>
      <c r="P2719" s="82">
        <v>1</v>
      </c>
      <c r="Q2719" s="24">
        <v>1</v>
      </c>
      <c r="R2719" s="81">
        <f t="shared" si="166"/>
        <v>1</v>
      </c>
      <c r="S2719" s="87"/>
      <c r="T2719" s="19"/>
      <c r="U2719" s="25"/>
      <c r="V2719" s="25"/>
      <c r="W2719" s="81"/>
      <c r="X2719" s="91" t="e">
        <f ca="1">+VLOOKUP(#REF!,REFERENCIAS!$C:$D,2,0)*VLOOKUP(#REF!,PONDERADORES!A:P,IF(AND(INFORMACION!$T2719='REFERENCIAS RIESGO'!$C$36,INFORMACION!$F2719=REFERENCIAS!$C$24),16,IF(INFORMACION!$T2719='REFERENCIAS RIESGO'!$C$36,13,IF(INFORMACION!$F2719=REFERENCIAS!$C$24,10,7))),0)+VLOOKUP(K2719,REFERENCIAS!$C:$D,2,0)*VLOOKUP($K$2,PONDERADORES!A:P,IF(AND(INFORMACION!$T2719='REFERENCIAS RIESGO'!$C$36,INFORMACION!$F2719=REFERENCIAS!$C$24),16,IF(INFORMACION!$T2719='REFERENCIAS RIESGO'!$C$36,13,IF(INFORMACION!$F2719=REFERENCIAS!$C$24,10,7))),0)+VLOOKUP(L2719,REFERENCIAS!$C:$D,2,0)*VLOOKUP($L$2,PONDERADORES!A:P,IF(AND(INFORMACION!$T2719='REFERENCIAS RIESGO'!$C$36,INFORMACION!$F2719=REFERENCIAS!$C$24),16,IF(INFORMACION!$T2719='REFERENCIAS RIESGO'!$C$36,13,IF(INFORMACION!$F2719=REFERENCIAS!$C$24,10,7))),0)+VLOOKUP(F2719,REFERENCIAS!$C:$D,2,0)*VLOOKUP($F$2,PONDERADORES!A:P,IF(AND(INFORMACION!$T2719='REFERENCIAS RIESGO'!$C$36,INFORMACION!$F2719=REFERENCIAS!$C$24),16,IF(INFORMACION!$T2719='REFERENCIAS RIESGO'!$C$36,13,IF(INFORMACION!$F2719=REFERENCIAS!$C$24,10,7))),0)+VLOOKUP(T2719,REFERENCIAS!$C:$D,2,0)*VLOOKUP($T$2,PONDERADORES!A:P,IF(AND(INFORMACION!$T2719='REFERENCIAS RIESGO'!$C$36,INFORMACION!$F2719=REFERENCIAS!$C$24),16,IF(INFORMACION!$T2719='REFERENCIAS RIESGO'!$C$36,13,IF(INFORMACION!$F2719=REFERENCIAS!$C$24,10,7))),0)+VLOOKUP(IF(J2719&lt;=0.2,0.2,IF(AND(J2719&gt;0.2,J2719&lt;=0.4),0.4,IF(AND(J2719&gt;0.4,J2719&lt;=0.6),0.6,IF(AND(J2719&gt;0.6,J2719&lt;=0.8),0.8,IF(AND(J2719&gt;0.8,J2719&lt;=1),1))))),REFERENCIAS!$C:$D,2,0)*VLOOKUP($J$2,PONDERADORES!A:P,IF(AND(INFORMACION!$T2719='REFERENCIAS RIESGO'!$C$36,INFORMACION!$F2719=REFERENCIAS!$C$24),16,IF(INFORMACION!$T2719='REFERENCIAS RIESGO'!$C$36,13,IF(INFORMACION!$F2719=REFERENCIAS!$C$24,10,7))),0)</f>
        <v>#REF!</v>
      </c>
      <c r="Y2719" s="68">
        <f>+VLOOKUP(M2719,REFERENCIAS!$C:$D,2,0)*VLOOKUP($M$2,PONDERADORES!$A$7:$G$9,7,0)+VLOOKUP(N2719,REFERENCIAS!$C:$D,2,0)*VLOOKUP($N$2,PONDERADORES!$A$7:$G$9,7,0)+VLOOKUP(O2719,REFERENCIAS!$C:$D,2,0)*VLOOKUP($O$2,PONDERADORES!$A$7:$G$9,7,0)</f>
        <v>0.2</v>
      </c>
      <c r="Z2719" s="2">
        <f>+VLOOKUP(IF(R2719&lt;0.1,0,IF(AND(R2719&gt;=0.1,R2719&lt;0.2),0.1,IF(AND(R2719&gt;=0.2,R2719&lt;0.3),0.2,IF(R2719&gt;0.3,0.3,)))),REFERENCIAS!$C:$D,2,0)*VLOOKUP($R$2,PONDERADORES!$A$11:$G$11,7,0)</f>
        <v>15</v>
      </c>
      <c r="AA2719" s="92"/>
      <c r="AB2719" s="95" t="e">
        <f t="shared" ca="1" si="167"/>
        <v>#REF!</v>
      </c>
      <c r="AC2719" s="23" t="e">
        <f ca="1">IF(AB2719&gt;REFERENCIAS!$C$62,REFERENCIAS!$B$62,IF(AND(AB2719&gt;=REFERENCIAS!$C$63,AB2719&lt;REFERENCIAS!$D$63),REFERENCIAS!$B$63,IF(AND(AB2719&gt;REFERENCIAS!$C$64,AB2719&lt;=REFERENCIAS!$D$64),REFERENCIAS!$B$64,IF(AND(AB2719&gt;=REFERENCIAS!$C$65,AB2719&lt;REFERENCIAS!$D$65),REFERENCIAS!$B$65, "Revisar"))))</f>
        <v>#REF!</v>
      </c>
      <c r="AD2719" s="94" t="e">
        <f ca="1">VLOOKUP(AC2719,REFERENCIAS!$B$62:$G$65,4,FALSE)</f>
        <v>#REF!</v>
      </c>
    </row>
    <row r="2720" spans="1:30" ht="17.25" x14ac:dyDescent="0.25">
      <c r="A2720" s="74"/>
      <c r="B2720" s="19"/>
      <c r="C2720" s="19"/>
      <c r="D2720" s="50"/>
      <c r="E2720" s="73"/>
      <c r="F2720" s="74"/>
      <c r="G2720" s="9"/>
      <c r="H2720" s="48"/>
      <c r="I2720" s="49">
        <f t="shared" ca="1" si="165"/>
        <v>2022</v>
      </c>
      <c r="J2720" s="22">
        <f t="shared" ca="1" si="164"/>
        <v>1</v>
      </c>
      <c r="K2720" s="19"/>
      <c r="L2720" s="73"/>
      <c r="M2720" s="74"/>
      <c r="N2720" s="19"/>
      <c r="O2720" s="73"/>
      <c r="P2720" s="82">
        <v>1</v>
      </c>
      <c r="Q2720" s="24">
        <v>1</v>
      </c>
      <c r="R2720" s="81">
        <f t="shared" si="166"/>
        <v>1</v>
      </c>
      <c r="S2720" s="87"/>
      <c r="T2720" s="19"/>
      <c r="U2720" s="25"/>
      <c r="V2720" s="25"/>
      <c r="W2720" s="81"/>
      <c r="X2720" s="91" t="e">
        <f ca="1">+VLOOKUP(#REF!,REFERENCIAS!$C:$D,2,0)*VLOOKUP(#REF!,PONDERADORES!A:P,IF(AND(INFORMACION!$T2720='REFERENCIAS RIESGO'!$C$36,INFORMACION!$F2720=REFERENCIAS!$C$24),16,IF(INFORMACION!$T2720='REFERENCIAS RIESGO'!$C$36,13,IF(INFORMACION!$F2720=REFERENCIAS!$C$24,10,7))),0)+VLOOKUP(K2720,REFERENCIAS!$C:$D,2,0)*VLOOKUP($K$2,PONDERADORES!A:P,IF(AND(INFORMACION!$T2720='REFERENCIAS RIESGO'!$C$36,INFORMACION!$F2720=REFERENCIAS!$C$24),16,IF(INFORMACION!$T2720='REFERENCIAS RIESGO'!$C$36,13,IF(INFORMACION!$F2720=REFERENCIAS!$C$24,10,7))),0)+VLOOKUP(L2720,REFERENCIAS!$C:$D,2,0)*VLOOKUP($L$2,PONDERADORES!A:P,IF(AND(INFORMACION!$T2720='REFERENCIAS RIESGO'!$C$36,INFORMACION!$F2720=REFERENCIAS!$C$24),16,IF(INFORMACION!$T2720='REFERENCIAS RIESGO'!$C$36,13,IF(INFORMACION!$F2720=REFERENCIAS!$C$24,10,7))),0)+VLOOKUP(F2720,REFERENCIAS!$C:$D,2,0)*VLOOKUP($F$2,PONDERADORES!A:P,IF(AND(INFORMACION!$T2720='REFERENCIAS RIESGO'!$C$36,INFORMACION!$F2720=REFERENCIAS!$C$24),16,IF(INFORMACION!$T2720='REFERENCIAS RIESGO'!$C$36,13,IF(INFORMACION!$F2720=REFERENCIAS!$C$24,10,7))),0)+VLOOKUP(T2720,REFERENCIAS!$C:$D,2,0)*VLOOKUP($T$2,PONDERADORES!A:P,IF(AND(INFORMACION!$T2720='REFERENCIAS RIESGO'!$C$36,INFORMACION!$F2720=REFERENCIAS!$C$24),16,IF(INFORMACION!$T2720='REFERENCIAS RIESGO'!$C$36,13,IF(INFORMACION!$F2720=REFERENCIAS!$C$24,10,7))),0)+VLOOKUP(IF(J2720&lt;=0.2,0.2,IF(AND(J2720&gt;0.2,J2720&lt;=0.4),0.4,IF(AND(J2720&gt;0.4,J2720&lt;=0.6),0.6,IF(AND(J2720&gt;0.6,J2720&lt;=0.8),0.8,IF(AND(J2720&gt;0.8,J2720&lt;=1),1))))),REFERENCIAS!$C:$D,2,0)*VLOOKUP($J$2,PONDERADORES!A:P,IF(AND(INFORMACION!$T2720='REFERENCIAS RIESGO'!$C$36,INFORMACION!$F2720=REFERENCIAS!$C$24),16,IF(INFORMACION!$T2720='REFERENCIAS RIESGO'!$C$36,13,IF(INFORMACION!$F2720=REFERENCIAS!$C$24,10,7))),0)</f>
        <v>#REF!</v>
      </c>
      <c r="Y2720" s="68">
        <f>+VLOOKUP(M2720,REFERENCIAS!$C:$D,2,0)*VLOOKUP($M$2,PONDERADORES!$A$7:$G$9,7,0)+VLOOKUP(N2720,REFERENCIAS!$C:$D,2,0)*VLOOKUP($N$2,PONDERADORES!$A$7:$G$9,7,0)+VLOOKUP(O2720,REFERENCIAS!$C:$D,2,0)*VLOOKUP($O$2,PONDERADORES!$A$7:$G$9,7,0)</f>
        <v>0.2</v>
      </c>
      <c r="Z2720" s="2">
        <f>+VLOOKUP(IF(R2720&lt;0.1,0,IF(AND(R2720&gt;=0.1,R2720&lt;0.2),0.1,IF(AND(R2720&gt;=0.2,R2720&lt;0.3),0.2,IF(R2720&gt;0.3,0.3,)))),REFERENCIAS!$C:$D,2,0)*VLOOKUP($R$2,PONDERADORES!$A$11:$G$11,7,0)</f>
        <v>15</v>
      </c>
      <c r="AA2720" s="92"/>
      <c r="AB2720" s="95" t="e">
        <f t="shared" ca="1" si="167"/>
        <v>#REF!</v>
      </c>
      <c r="AC2720" s="23" t="e">
        <f ca="1">IF(AB2720&gt;REFERENCIAS!$C$62,REFERENCIAS!$B$62,IF(AND(AB2720&gt;=REFERENCIAS!$C$63,AB2720&lt;REFERENCIAS!$D$63),REFERENCIAS!$B$63,IF(AND(AB2720&gt;REFERENCIAS!$C$64,AB2720&lt;=REFERENCIAS!$D$64),REFERENCIAS!$B$64,IF(AND(AB2720&gt;=REFERENCIAS!$C$65,AB2720&lt;REFERENCIAS!$D$65),REFERENCIAS!$B$65, "Revisar"))))</f>
        <v>#REF!</v>
      </c>
      <c r="AD2720" s="94" t="e">
        <f ca="1">VLOOKUP(AC2720,REFERENCIAS!$B$62:$G$65,4,FALSE)</f>
        <v>#REF!</v>
      </c>
    </row>
    <row r="2721" spans="1:30" ht="17.25" x14ac:dyDescent="0.25">
      <c r="A2721" s="74"/>
      <c r="B2721" s="19"/>
      <c r="C2721" s="19"/>
      <c r="D2721" s="50"/>
      <c r="E2721" s="73"/>
      <c r="F2721" s="74"/>
      <c r="G2721" s="9"/>
      <c r="H2721" s="48"/>
      <c r="I2721" s="49">
        <f t="shared" ca="1" si="165"/>
        <v>2022</v>
      </c>
      <c r="J2721" s="22">
        <f t="shared" ca="1" si="164"/>
        <v>1</v>
      </c>
      <c r="K2721" s="19"/>
      <c r="L2721" s="73"/>
      <c r="M2721" s="74"/>
      <c r="N2721" s="19"/>
      <c r="O2721" s="73"/>
      <c r="P2721" s="82">
        <v>1</v>
      </c>
      <c r="Q2721" s="24">
        <v>1</v>
      </c>
      <c r="R2721" s="81">
        <f t="shared" si="166"/>
        <v>1</v>
      </c>
      <c r="S2721" s="87"/>
      <c r="T2721" s="19"/>
      <c r="U2721" s="25"/>
      <c r="V2721" s="25"/>
      <c r="W2721" s="81"/>
      <c r="X2721" s="91" t="e">
        <f ca="1">+VLOOKUP(#REF!,REFERENCIAS!$C:$D,2,0)*VLOOKUP(#REF!,PONDERADORES!A:P,IF(AND(INFORMACION!$T2721='REFERENCIAS RIESGO'!$C$36,INFORMACION!$F2721=REFERENCIAS!$C$24),16,IF(INFORMACION!$T2721='REFERENCIAS RIESGO'!$C$36,13,IF(INFORMACION!$F2721=REFERENCIAS!$C$24,10,7))),0)+VLOOKUP(K2721,REFERENCIAS!$C:$D,2,0)*VLOOKUP($K$2,PONDERADORES!A:P,IF(AND(INFORMACION!$T2721='REFERENCIAS RIESGO'!$C$36,INFORMACION!$F2721=REFERENCIAS!$C$24),16,IF(INFORMACION!$T2721='REFERENCIAS RIESGO'!$C$36,13,IF(INFORMACION!$F2721=REFERENCIAS!$C$24,10,7))),0)+VLOOKUP(L2721,REFERENCIAS!$C:$D,2,0)*VLOOKUP($L$2,PONDERADORES!A:P,IF(AND(INFORMACION!$T2721='REFERENCIAS RIESGO'!$C$36,INFORMACION!$F2721=REFERENCIAS!$C$24),16,IF(INFORMACION!$T2721='REFERENCIAS RIESGO'!$C$36,13,IF(INFORMACION!$F2721=REFERENCIAS!$C$24,10,7))),0)+VLOOKUP(F2721,REFERENCIAS!$C:$D,2,0)*VLOOKUP($F$2,PONDERADORES!A:P,IF(AND(INFORMACION!$T2721='REFERENCIAS RIESGO'!$C$36,INFORMACION!$F2721=REFERENCIAS!$C$24),16,IF(INFORMACION!$T2721='REFERENCIAS RIESGO'!$C$36,13,IF(INFORMACION!$F2721=REFERENCIAS!$C$24,10,7))),0)+VLOOKUP(T2721,REFERENCIAS!$C:$D,2,0)*VLOOKUP($T$2,PONDERADORES!A:P,IF(AND(INFORMACION!$T2721='REFERENCIAS RIESGO'!$C$36,INFORMACION!$F2721=REFERENCIAS!$C$24),16,IF(INFORMACION!$T2721='REFERENCIAS RIESGO'!$C$36,13,IF(INFORMACION!$F2721=REFERENCIAS!$C$24,10,7))),0)+VLOOKUP(IF(J2721&lt;=0.2,0.2,IF(AND(J2721&gt;0.2,J2721&lt;=0.4),0.4,IF(AND(J2721&gt;0.4,J2721&lt;=0.6),0.6,IF(AND(J2721&gt;0.6,J2721&lt;=0.8),0.8,IF(AND(J2721&gt;0.8,J2721&lt;=1),1))))),REFERENCIAS!$C:$D,2,0)*VLOOKUP($J$2,PONDERADORES!A:P,IF(AND(INFORMACION!$T2721='REFERENCIAS RIESGO'!$C$36,INFORMACION!$F2721=REFERENCIAS!$C$24),16,IF(INFORMACION!$T2721='REFERENCIAS RIESGO'!$C$36,13,IF(INFORMACION!$F2721=REFERENCIAS!$C$24,10,7))),0)</f>
        <v>#REF!</v>
      </c>
      <c r="Y2721" s="68">
        <f>+VLOOKUP(M2721,REFERENCIAS!$C:$D,2,0)*VLOOKUP($M$2,PONDERADORES!$A$7:$G$9,7,0)+VLOOKUP(N2721,REFERENCIAS!$C:$D,2,0)*VLOOKUP($N$2,PONDERADORES!$A$7:$G$9,7,0)+VLOOKUP(O2721,REFERENCIAS!$C:$D,2,0)*VLOOKUP($O$2,PONDERADORES!$A$7:$G$9,7,0)</f>
        <v>0.2</v>
      </c>
      <c r="Z2721" s="2">
        <f>+VLOOKUP(IF(R2721&lt;0.1,0,IF(AND(R2721&gt;=0.1,R2721&lt;0.2),0.1,IF(AND(R2721&gt;=0.2,R2721&lt;0.3),0.2,IF(R2721&gt;0.3,0.3,)))),REFERENCIAS!$C:$D,2,0)*VLOOKUP($R$2,PONDERADORES!$A$11:$G$11,7,0)</f>
        <v>15</v>
      </c>
      <c r="AA2721" s="92"/>
      <c r="AB2721" s="95" t="e">
        <f t="shared" ca="1" si="167"/>
        <v>#REF!</v>
      </c>
      <c r="AC2721" s="23" t="e">
        <f ca="1">IF(AB2721&gt;REFERENCIAS!$C$62,REFERENCIAS!$B$62,IF(AND(AB2721&gt;=REFERENCIAS!$C$63,AB2721&lt;REFERENCIAS!$D$63),REFERENCIAS!$B$63,IF(AND(AB2721&gt;REFERENCIAS!$C$64,AB2721&lt;=REFERENCIAS!$D$64),REFERENCIAS!$B$64,IF(AND(AB2721&gt;=REFERENCIAS!$C$65,AB2721&lt;REFERENCIAS!$D$65),REFERENCIAS!$B$65, "Revisar"))))</f>
        <v>#REF!</v>
      </c>
      <c r="AD2721" s="94" t="e">
        <f ca="1">VLOOKUP(AC2721,REFERENCIAS!$B$62:$G$65,4,FALSE)</f>
        <v>#REF!</v>
      </c>
    </row>
    <row r="2722" spans="1:30" ht="17.25" x14ac:dyDescent="0.25">
      <c r="A2722" s="74"/>
      <c r="B2722" s="19"/>
      <c r="C2722" s="19"/>
      <c r="D2722" s="50"/>
      <c r="E2722" s="73"/>
      <c r="F2722" s="74"/>
      <c r="G2722" s="9"/>
      <c r="H2722" s="48"/>
      <c r="I2722" s="49">
        <f t="shared" ca="1" si="165"/>
        <v>2022</v>
      </c>
      <c r="J2722" s="22">
        <f t="shared" ca="1" si="164"/>
        <v>1</v>
      </c>
      <c r="K2722" s="19"/>
      <c r="L2722" s="73"/>
      <c r="M2722" s="74"/>
      <c r="N2722" s="19"/>
      <c r="O2722" s="73"/>
      <c r="P2722" s="82">
        <v>1</v>
      </c>
      <c r="Q2722" s="24">
        <v>1</v>
      </c>
      <c r="R2722" s="81">
        <f t="shared" si="166"/>
        <v>1</v>
      </c>
      <c r="S2722" s="87"/>
      <c r="T2722" s="19"/>
      <c r="U2722" s="25"/>
      <c r="V2722" s="25"/>
      <c r="W2722" s="81"/>
      <c r="X2722" s="91" t="e">
        <f ca="1">+VLOOKUP(#REF!,REFERENCIAS!$C:$D,2,0)*VLOOKUP(#REF!,PONDERADORES!A:P,IF(AND(INFORMACION!$T2722='REFERENCIAS RIESGO'!$C$36,INFORMACION!$F2722=REFERENCIAS!$C$24),16,IF(INFORMACION!$T2722='REFERENCIAS RIESGO'!$C$36,13,IF(INFORMACION!$F2722=REFERENCIAS!$C$24,10,7))),0)+VLOOKUP(K2722,REFERENCIAS!$C:$D,2,0)*VLOOKUP($K$2,PONDERADORES!A:P,IF(AND(INFORMACION!$T2722='REFERENCIAS RIESGO'!$C$36,INFORMACION!$F2722=REFERENCIAS!$C$24),16,IF(INFORMACION!$T2722='REFERENCIAS RIESGO'!$C$36,13,IF(INFORMACION!$F2722=REFERENCIAS!$C$24,10,7))),0)+VLOOKUP(L2722,REFERENCIAS!$C:$D,2,0)*VLOOKUP($L$2,PONDERADORES!A:P,IF(AND(INFORMACION!$T2722='REFERENCIAS RIESGO'!$C$36,INFORMACION!$F2722=REFERENCIAS!$C$24),16,IF(INFORMACION!$T2722='REFERENCIAS RIESGO'!$C$36,13,IF(INFORMACION!$F2722=REFERENCIAS!$C$24,10,7))),0)+VLOOKUP(F2722,REFERENCIAS!$C:$D,2,0)*VLOOKUP($F$2,PONDERADORES!A:P,IF(AND(INFORMACION!$T2722='REFERENCIAS RIESGO'!$C$36,INFORMACION!$F2722=REFERENCIAS!$C$24),16,IF(INFORMACION!$T2722='REFERENCIAS RIESGO'!$C$36,13,IF(INFORMACION!$F2722=REFERENCIAS!$C$24,10,7))),0)+VLOOKUP(T2722,REFERENCIAS!$C:$D,2,0)*VLOOKUP($T$2,PONDERADORES!A:P,IF(AND(INFORMACION!$T2722='REFERENCIAS RIESGO'!$C$36,INFORMACION!$F2722=REFERENCIAS!$C$24),16,IF(INFORMACION!$T2722='REFERENCIAS RIESGO'!$C$36,13,IF(INFORMACION!$F2722=REFERENCIAS!$C$24,10,7))),0)+VLOOKUP(IF(J2722&lt;=0.2,0.2,IF(AND(J2722&gt;0.2,J2722&lt;=0.4),0.4,IF(AND(J2722&gt;0.4,J2722&lt;=0.6),0.6,IF(AND(J2722&gt;0.6,J2722&lt;=0.8),0.8,IF(AND(J2722&gt;0.8,J2722&lt;=1),1))))),REFERENCIAS!$C:$D,2,0)*VLOOKUP($J$2,PONDERADORES!A:P,IF(AND(INFORMACION!$T2722='REFERENCIAS RIESGO'!$C$36,INFORMACION!$F2722=REFERENCIAS!$C$24),16,IF(INFORMACION!$T2722='REFERENCIAS RIESGO'!$C$36,13,IF(INFORMACION!$F2722=REFERENCIAS!$C$24,10,7))),0)</f>
        <v>#REF!</v>
      </c>
      <c r="Y2722" s="68">
        <f>+VLOOKUP(M2722,REFERENCIAS!$C:$D,2,0)*VLOOKUP($M$2,PONDERADORES!$A$7:$G$9,7,0)+VLOOKUP(N2722,REFERENCIAS!$C:$D,2,0)*VLOOKUP($N$2,PONDERADORES!$A$7:$G$9,7,0)+VLOOKUP(O2722,REFERENCIAS!$C:$D,2,0)*VLOOKUP($O$2,PONDERADORES!$A$7:$G$9,7,0)</f>
        <v>0.2</v>
      </c>
      <c r="Z2722" s="2">
        <f>+VLOOKUP(IF(R2722&lt;0.1,0,IF(AND(R2722&gt;=0.1,R2722&lt;0.2),0.1,IF(AND(R2722&gt;=0.2,R2722&lt;0.3),0.2,IF(R2722&gt;0.3,0.3,)))),REFERENCIAS!$C:$D,2,0)*VLOOKUP($R$2,PONDERADORES!$A$11:$G$11,7,0)</f>
        <v>15</v>
      </c>
      <c r="AA2722" s="92"/>
      <c r="AB2722" s="95" t="e">
        <f t="shared" ca="1" si="167"/>
        <v>#REF!</v>
      </c>
      <c r="AC2722" s="23" t="e">
        <f ca="1">IF(AB2722&gt;REFERENCIAS!$C$62,REFERENCIAS!$B$62,IF(AND(AB2722&gt;=REFERENCIAS!$C$63,AB2722&lt;REFERENCIAS!$D$63),REFERENCIAS!$B$63,IF(AND(AB2722&gt;REFERENCIAS!$C$64,AB2722&lt;=REFERENCIAS!$D$64),REFERENCIAS!$B$64,IF(AND(AB2722&gt;=REFERENCIAS!$C$65,AB2722&lt;REFERENCIAS!$D$65),REFERENCIAS!$B$65, "Revisar"))))</f>
        <v>#REF!</v>
      </c>
      <c r="AD2722" s="94" t="e">
        <f ca="1">VLOOKUP(AC2722,REFERENCIAS!$B$62:$G$65,4,FALSE)</f>
        <v>#REF!</v>
      </c>
    </row>
    <row r="2723" spans="1:30" ht="17.25" x14ac:dyDescent="0.25">
      <c r="A2723" s="74"/>
      <c r="B2723" s="19"/>
      <c r="C2723" s="19"/>
      <c r="D2723" s="50"/>
      <c r="E2723" s="73"/>
      <c r="F2723" s="74"/>
      <c r="G2723" s="9"/>
      <c r="H2723" s="48"/>
      <c r="I2723" s="49">
        <f t="shared" ca="1" si="165"/>
        <v>2022</v>
      </c>
      <c r="J2723" s="22">
        <f t="shared" ca="1" si="164"/>
        <v>1</v>
      </c>
      <c r="K2723" s="19"/>
      <c r="L2723" s="73"/>
      <c r="M2723" s="74"/>
      <c r="N2723" s="19"/>
      <c r="O2723" s="73"/>
      <c r="P2723" s="82">
        <v>1</v>
      </c>
      <c r="Q2723" s="24">
        <v>1</v>
      </c>
      <c r="R2723" s="81">
        <f t="shared" si="166"/>
        <v>1</v>
      </c>
      <c r="S2723" s="87"/>
      <c r="T2723" s="19"/>
      <c r="U2723" s="25"/>
      <c r="V2723" s="25"/>
      <c r="W2723" s="81"/>
      <c r="X2723" s="91" t="e">
        <f ca="1">+VLOOKUP(#REF!,REFERENCIAS!$C:$D,2,0)*VLOOKUP(#REF!,PONDERADORES!A:P,IF(AND(INFORMACION!$T2723='REFERENCIAS RIESGO'!$C$36,INFORMACION!$F2723=REFERENCIAS!$C$24),16,IF(INFORMACION!$T2723='REFERENCIAS RIESGO'!$C$36,13,IF(INFORMACION!$F2723=REFERENCIAS!$C$24,10,7))),0)+VLOOKUP(K2723,REFERENCIAS!$C:$D,2,0)*VLOOKUP($K$2,PONDERADORES!A:P,IF(AND(INFORMACION!$T2723='REFERENCIAS RIESGO'!$C$36,INFORMACION!$F2723=REFERENCIAS!$C$24),16,IF(INFORMACION!$T2723='REFERENCIAS RIESGO'!$C$36,13,IF(INFORMACION!$F2723=REFERENCIAS!$C$24,10,7))),0)+VLOOKUP(L2723,REFERENCIAS!$C:$D,2,0)*VLOOKUP($L$2,PONDERADORES!A:P,IF(AND(INFORMACION!$T2723='REFERENCIAS RIESGO'!$C$36,INFORMACION!$F2723=REFERENCIAS!$C$24),16,IF(INFORMACION!$T2723='REFERENCIAS RIESGO'!$C$36,13,IF(INFORMACION!$F2723=REFERENCIAS!$C$24,10,7))),0)+VLOOKUP(F2723,REFERENCIAS!$C:$D,2,0)*VLOOKUP($F$2,PONDERADORES!A:P,IF(AND(INFORMACION!$T2723='REFERENCIAS RIESGO'!$C$36,INFORMACION!$F2723=REFERENCIAS!$C$24),16,IF(INFORMACION!$T2723='REFERENCIAS RIESGO'!$C$36,13,IF(INFORMACION!$F2723=REFERENCIAS!$C$24,10,7))),0)+VLOOKUP(T2723,REFERENCIAS!$C:$D,2,0)*VLOOKUP($T$2,PONDERADORES!A:P,IF(AND(INFORMACION!$T2723='REFERENCIAS RIESGO'!$C$36,INFORMACION!$F2723=REFERENCIAS!$C$24),16,IF(INFORMACION!$T2723='REFERENCIAS RIESGO'!$C$36,13,IF(INFORMACION!$F2723=REFERENCIAS!$C$24,10,7))),0)+VLOOKUP(IF(J2723&lt;=0.2,0.2,IF(AND(J2723&gt;0.2,J2723&lt;=0.4),0.4,IF(AND(J2723&gt;0.4,J2723&lt;=0.6),0.6,IF(AND(J2723&gt;0.6,J2723&lt;=0.8),0.8,IF(AND(J2723&gt;0.8,J2723&lt;=1),1))))),REFERENCIAS!$C:$D,2,0)*VLOOKUP($J$2,PONDERADORES!A:P,IF(AND(INFORMACION!$T2723='REFERENCIAS RIESGO'!$C$36,INFORMACION!$F2723=REFERENCIAS!$C$24),16,IF(INFORMACION!$T2723='REFERENCIAS RIESGO'!$C$36,13,IF(INFORMACION!$F2723=REFERENCIAS!$C$24,10,7))),0)</f>
        <v>#REF!</v>
      </c>
      <c r="Y2723" s="68">
        <f>+VLOOKUP(M2723,REFERENCIAS!$C:$D,2,0)*VLOOKUP($M$2,PONDERADORES!$A$7:$G$9,7,0)+VLOOKUP(N2723,REFERENCIAS!$C:$D,2,0)*VLOOKUP($N$2,PONDERADORES!$A$7:$G$9,7,0)+VLOOKUP(O2723,REFERENCIAS!$C:$D,2,0)*VLOOKUP($O$2,PONDERADORES!$A$7:$G$9,7,0)</f>
        <v>0.2</v>
      </c>
      <c r="Z2723" s="2">
        <f>+VLOOKUP(IF(R2723&lt;0.1,0,IF(AND(R2723&gt;=0.1,R2723&lt;0.2),0.1,IF(AND(R2723&gt;=0.2,R2723&lt;0.3),0.2,IF(R2723&gt;0.3,0.3,)))),REFERENCIAS!$C:$D,2,0)*VLOOKUP($R$2,PONDERADORES!$A$11:$G$11,7,0)</f>
        <v>15</v>
      </c>
      <c r="AA2723" s="92"/>
      <c r="AB2723" s="95" t="e">
        <f t="shared" ca="1" si="167"/>
        <v>#REF!</v>
      </c>
      <c r="AC2723" s="23" t="e">
        <f ca="1">IF(AB2723&gt;REFERENCIAS!$C$62,REFERENCIAS!$B$62,IF(AND(AB2723&gt;=REFERENCIAS!$C$63,AB2723&lt;REFERENCIAS!$D$63),REFERENCIAS!$B$63,IF(AND(AB2723&gt;REFERENCIAS!$C$64,AB2723&lt;=REFERENCIAS!$D$64),REFERENCIAS!$B$64,IF(AND(AB2723&gt;=REFERENCIAS!$C$65,AB2723&lt;REFERENCIAS!$D$65),REFERENCIAS!$B$65, "Revisar"))))</f>
        <v>#REF!</v>
      </c>
      <c r="AD2723" s="94" t="e">
        <f ca="1">VLOOKUP(AC2723,REFERENCIAS!$B$62:$G$65,4,FALSE)</f>
        <v>#REF!</v>
      </c>
    </row>
    <row r="2724" spans="1:30" ht="17.25" x14ac:dyDescent="0.25">
      <c r="A2724" s="74"/>
      <c r="B2724" s="19"/>
      <c r="C2724" s="19"/>
      <c r="D2724" s="50"/>
      <c r="E2724" s="73"/>
      <c r="F2724" s="74"/>
      <c r="G2724" s="9"/>
      <c r="H2724" s="48"/>
      <c r="I2724" s="49">
        <f t="shared" ca="1" si="165"/>
        <v>2022</v>
      </c>
      <c r="J2724" s="22">
        <f t="shared" ca="1" si="164"/>
        <v>1</v>
      </c>
      <c r="K2724" s="19"/>
      <c r="L2724" s="73"/>
      <c r="M2724" s="74"/>
      <c r="N2724" s="19"/>
      <c r="O2724" s="73"/>
      <c r="P2724" s="82">
        <v>1</v>
      </c>
      <c r="Q2724" s="24">
        <v>1</v>
      </c>
      <c r="R2724" s="81">
        <f t="shared" si="166"/>
        <v>1</v>
      </c>
      <c r="S2724" s="87"/>
      <c r="T2724" s="19"/>
      <c r="U2724" s="25"/>
      <c r="V2724" s="25"/>
      <c r="W2724" s="81"/>
      <c r="X2724" s="91" t="e">
        <f ca="1">+VLOOKUP(#REF!,REFERENCIAS!$C:$D,2,0)*VLOOKUP(#REF!,PONDERADORES!A:P,IF(AND(INFORMACION!$T2724='REFERENCIAS RIESGO'!$C$36,INFORMACION!$F2724=REFERENCIAS!$C$24),16,IF(INFORMACION!$T2724='REFERENCIAS RIESGO'!$C$36,13,IF(INFORMACION!$F2724=REFERENCIAS!$C$24,10,7))),0)+VLOOKUP(K2724,REFERENCIAS!$C:$D,2,0)*VLOOKUP($K$2,PONDERADORES!A:P,IF(AND(INFORMACION!$T2724='REFERENCIAS RIESGO'!$C$36,INFORMACION!$F2724=REFERENCIAS!$C$24),16,IF(INFORMACION!$T2724='REFERENCIAS RIESGO'!$C$36,13,IF(INFORMACION!$F2724=REFERENCIAS!$C$24,10,7))),0)+VLOOKUP(L2724,REFERENCIAS!$C:$D,2,0)*VLOOKUP($L$2,PONDERADORES!A:P,IF(AND(INFORMACION!$T2724='REFERENCIAS RIESGO'!$C$36,INFORMACION!$F2724=REFERENCIAS!$C$24),16,IF(INFORMACION!$T2724='REFERENCIAS RIESGO'!$C$36,13,IF(INFORMACION!$F2724=REFERENCIAS!$C$24,10,7))),0)+VLOOKUP(F2724,REFERENCIAS!$C:$D,2,0)*VLOOKUP($F$2,PONDERADORES!A:P,IF(AND(INFORMACION!$T2724='REFERENCIAS RIESGO'!$C$36,INFORMACION!$F2724=REFERENCIAS!$C$24),16,IF(INFORMACION!$T2724='REFERENCIAS RIESGO'!$C$36,13,IF(INFORMACION!$F2724=REFERENCIAS!$C$24,10,7))),0)+VLOOKUP(T2724,REFERENCIAS!$C:$D,2,0)*VLOOKUP($T$2,PONDERADORES!A:P,IF(AND(INFORMACION!$T2724='REFERENCIAS RIESGO'!$C$36,INFORMACION!$F2724=REFERENCIAS!$C$24),16,IF(INFORMACION!$T2724='REFERENCIAS RIESGO'!$C$36,13,IF(INFORMACION!$F2724=REFERENCIAS!$C$24,10,7))),0)+VLOOKUP(IF(J2724&lt;=0.2,0.2,IF(AND(J2724&gt;0.2,J2724&lt;=0.4),0.4,IF(AND(J2724&gt;0.4,J2724&lt;=0.6),0.6,IF(AND(J2724&gt;0.6,J2724&lt;=0.8),0.8,IF(AND(J2724&gt;0.8,J2724&lt;=1),1))))),REFERENCIAS!$C:$D,2,0)*VLOOKUP($J$2,PONDERADORES!A:P,IF(AND(INFORMACION!$T2724='REFERENCIAS RIESGO'!$C$36,INFORMACION!$F2724=REFERENCIAS!$C$24),16,IF(INFORMACION!$T2724='REFERENCIAS RIESGO'!$C$36,13,IF(INFORMACION!$F2724=REFERENCIAS!$C$24,10,7))),0)</f>
        <v>#REF!</v>
      </c>
      <c r="Y2724" s="68">
        <f>+VLOOKUP(M2724,REFERENCIAS!$C:$D,2,0)*VLOOKUP($M$2,PONDERADORES!$A$7:$G$9,7,0)+VLOOKUP(N2724,REFERENCIAS!$C:$D,2,0)*VLOOKUP($N$2,PONDERADORES!$A$7:$G$9,7,0)+VLOOKUP(O2724,REFERENCIAS!$C:$D,2,0)*VLOOKUP($O$2,PONDERADORES!$A$7:$G$9,7,0)</f>
        <v>0.2</v>
      </c>
      <c r="Z2724" s="2">
        <f>+VLOOKUP(IF(R2724&lt;0.1,0,IF(AND(R2724&gt;=0.1,R2724&lt;0.2),0.1,IF(AND(R2724&gt;=0.2,R2724&lt;0.3),0.2,IF(R2724&gt;0.3,0.3,)))),REFERENCIAS!$C:$D,2,0)*VLOOKUP($R$2,PONDERADORES!$A$11:$G$11,7,0)</f>
        <v>15</v>
      </c>
      <c r="AA2724" s="92"/>
      <c r="AB2724" s="95" t="e">
        <f t="shared" ca="1" si="167"/>
        <v>#REF!</v>
      </c>
      <c r="AC2724" s="23" t="e">
        <f ca="1">IF(AB2724&gt;REFERENCIAS!$C$62,REFERENCIAS!$B$62,IF(AND(AB2724&gt;=REFERENCIAS!$C$63,AB2724&lt;REFERENCIAS!$D$63),REFERENCIAS!$B$63,IF(AND(AB2724&gt;REFERENCIAS!$C$64,AB2724&lt;=REFERENCIAS!$D$64),REFERENCIAS!$B$64,IF(AND(AB2724&gt;=REFERENCIAS!$C$65,AB2724&lt;REFERENCIAS!$D$65),REFERENCIAS!$B$65, "Revisar"))))</f>
        <v>#REF!</v>
      </c>
      <c r="AD2724" s="94" t="e">
        <f ca="1">VLOOKUP(AC2724,REFERENCIAS!$B$62:$G$65,4,FALSE)</f>
        <v>#REF!</v>
      </c>
    </row>
    <row r="2725" spans="1:30" ht="17.25" x14ac:dyDescent="0.25">
      <c r="A2725" s="74"/>
      <c r="B2725" s="19"/>
      <c r="C2725" s="19"/>
      <c r="D2725" s="50"/>
      <c r="E2725" s="73"/>
      <c r="F2725" s="74"/>
      <c r="G2725" s="9"/>
      <c r="H2725" s="48"/>
      <c r="I2725" s="49">
        <f t="shared" ca="1" si="165"/>
        <v>2022</v>
      </c>
      <c r="J2725" s="22">
        <f t="shared" ca="1" si="164"/>
        <v>1</v>
      </c>
      <c r="K2725" s="19"/>
      <c r="L2725" s="73"/>
      <c r="M2725" s="74"/>
      <c r="N2725" s="19"/>
      <c r="O2725" s="73"/>
      <c r="P2725" s="82">
        <v>1</v>
      </c>
      <c r="Q2725" s="24">
        <v>1</v>
      </c>
      <c r="R2725" s="81">
        <f t="shared" si="166"/>
        <v>1</v>
      </c>
      <c r="S2725" s="87"/>
      <c r="T2725" s="19"/>
      <c r="U2725" s="25"/>
      <c r="V2725" s="25"/>
      <c r="W2725" s="81"/>
      <c r="X2725" s="91" t="e">
        <f ca="1">+VLOOKUP(#REF!,REFERENCIAS!$C:$D,2,0)*VLOOKUP(#REF!,PONDERADORES!A:P,IF(AND(INFORMACION!$T2725='REFERENCIAS RIESGO'!$C$36,INFORMACION!$F2725=REFERENCIAS!$C$24),16,IF(INFORMACION!$T2725='REFERENCIAS RIESGO'!$C$36,13,IF(INFORMACION!$F2725=REFERENCIAS!$C$24,10,7))),0)+VLOOKUP(K2725,REFERENCIAS!$C:$D,2,0)*VLOOKUP($K$2,PONDERADORES!A:P,IF(AND(INFORMACION!$T2725='REFERENCIAS RIESGO'!$C$36,INFORMACION!$F2725=REFERENCIAS!$C$24),16,IF(INFORMACION!$T2725='REFERENCIAS RIESGO'!$C$36,13,IF(INFORMACION!$F2725=REFERENCIAS!$C$24,10,7))),0)+VLOOKUP(L2725,REFERENCIAS!$C:$D,2,0)*VLOOKUP($L$2,PONDERADORES!A:P,IF(AND(INFORMACION!$T2725='REFERENCIAS RIESGO'!$C$36,INFORMACION!$F2725=REFERENCIAS!$C$24),16,IF(INFORMACION!$T2725='REFERENCIAS RIESGO'!$C$36,13,IF(INFORMACION!$F2725=REFERENCIAS!$C$24,10,7))),0)+VLOOKUP(F2725,REFERENCIAS!$C:$D,2,0)*VLOOKUP($F$2,PONDERADORES!A:P,IF(AND(INFORMACION!$T2725='REFERENCIAS RIESGO'!$C$36,INFORMACION!$F2725=REFERENCIAS!$C$24),16,IF(INFORMACION!$T2725='REFERENCIAS RIESGO'!$C$36,13,IF(INFORMACION!$F2725=REFERENCIAS!$C$24,10,7))),0)+VLOOKUP(T2725,REFERENCIAS!$C:$D,2,0)*VLOOKUP($T$2,PONDERADORES!A:P,IF(AND(INFORMACION!$T2725='REFERENCIAS RIESGO'!$C$36,INFORMACION!$F2725=REFERENCIAS!$C$24),16,IF(INFORMACION!$T2725='REFERENCIAS RIESGO'!$C$36,13,IF(INFORMACION!$F2725=REFERENCIAS!$C$24,10,7))),0)+VLOOKUP(IF(J2725&lt;=0.2,0.2,IF(AND(J2725&gt;0.2,J2725&lt;=0.4),0.4,IF(AND(J2725&gt;0.4,J2725&lt;=0.6),0.6,IF(AND(J2725&gt;0.6,J2725&lt;=0.8),0.8,IF(AND(J2725&gt;0.8,J2725&lt;=1),1))))),REFERENCIAS!$C:$D,2,0)*VLOOKUP($J$2,PONDERADORES!A:P,IF(AND(INFORMACION!$T2725='REFERENCIAS RIESGO'!$C$36,INFORMACION!$F2725=REFERENCIAS!$C$24),16,IF(INFORMACION!$T2725='REFERENCIAS RIESGO'!$C$36,13,IF(INFORMACION!$F2725=REFERENCIAS!$C$24,10,7))),0)</f>
        <v>#REF!</v>
      </c>
      <c r="Y2725" s="68">
        <f>+VLOOKUP(M2725,REFERENCIAS!$C:$D,2,0)*VLOOKUP($M$2,PONDERADORES!$A$7:$G$9,7,0)+VLOOKUP(N2725,REFERENCIAS!$C:$D,2,0)*VLOOKUP($N$2,PONDERADORES!$A$7:$G$9,7,0)+VLOOKUP(O2725,REFERENCIAS!$C:$D,2,0)*VLOOKUP($O$2,PONDERADORES!$A$7:$G$9,7,0)</f>
        <v>0.2</v>
      </c>
      <c r="Z2725" s="2">
        <f>+VLOOKUP(IF(R2725&lt;0.1,0,IF(AND(R2725&gt;=0.1,R2725&lt;0.2),0.1,IF(AND(R2725&gt;=0.2,R2725&lt;0.3),0.2,IF(R2725&gt;0.3,0.3,)))),REFERENCIAS!$C:$D,2,0)*VLOOKUP($R$2,PONDERADORES!$A$11:$G$11,7,0)</f>
        <v>15</v>
      </c>
      <c r="AA2725" s="92"/>
      <c r="AB2725" s="95" t="e">
        <f t="shared" ca="1" si="167"/>
        <v>#REF!</v>
      </c>
      <c r="AC2725" s="23" t="e">
        <f ca="1">IF(AB2725&gt;REFERENCIAS!$C$62,REFERENCIAS!$B$62,IF(AND(AB2725&gt;=REFERENCIAS!$C$63,AB2725&lt;REFERENCIAS!$D$63),REFERENCIAS!$B$63,IF(AND(AB2725&gt;REFERENCIAS!$C$64,AB2725&lt;=REFERENCIAS!$D$64),REFERENCIAS!$B$64,IF(AND(AB2725&gt;=REFERENCIAS!$C$65,AB2725&lt;REFERENCIAS!$D$65),REFERENCIAS!$B$65, "Revisar"))))</f>
        <v>#REF!</v>
      </c>
      <c r="AD2725" s="94" t="e">
        <f ca="1">VLOOKUP(AC2725,REFERENCIAS!$B$62:$G$65,4,FALSE)</f>
        <v>#REF!</v>
      </c>
    </row>
    <row r="2726" spans="1:30" ht="17.25" x14ac:dyDescent="0.25">
      <c r="A2726" s="74"/>
      <c r="B2726" s="19"/>
      <c r="C2726" s="19"/>
      <c r="D2726" s="50"/>
      <c r="E2726" s="73"/>
      <c r="F2726" s="74"/>
      <c r="G2726" s="9"/>
      <c r="H2726" s="48"/>
      <c r="I2726" s="49">
        <f t="shared" ca="1" si="165"/>
        <v>2022</v>
      </c>
      <c r="J2726" s="22">
        <f t="shared" ca="1" si="164"/>
        <v>1</v>
      </c>
      <c r="K2726" s="19"/>
      <c r="L2726" s="73"/>
      <c r="M2726" s="74"/>
      <c r="N2726" s="19"/>
      <c r="O2726" s="73"/>
      <c r="P2726" s="82">
        <v>1</v>
      </c>
      <c r="Q2726" s="24">
        <v>1</v>
      </c>
      <c r="R2726" s="81">
        <f t="shared" si="166"/>
        <v>1</v>
      </c>
      <c r="S2726" s="87"/>
      <c r="T2726" s="19"/>
      <c r="U2726" s="25"/>
      <c r="V2726" s="25"/>
      <c r="W2726" s="81"/>
      <c r="X2726" s="91" t="e">
        <f ca="1">+VLOOKUP(#REF!,REFERENCIAS!$C:$D,2,0)*VLOOKUP(#REF!,PONDERADORES!A:P,IF(AND(INFORMACION!$T2726='REFERENCIAS RIESGO'!$C$36,INFORMACION!$F2726=REFERENCIAS!$C$24),16,IF(INFORMACION!$T2726='REFERENCIAS RIESGO'!$C$36,13,IF(INFORMACION!$F2726=REFERENCIAS!$C$24,10,7))),0)+VLOOKUP(K2726,REFERENCIAS!$C:$D,2,0)*VLOOKUP($K$2,PONDERADORES!A:P,IF(AND(INFORMACION!$T2726='REFERENCIAS RIESGO'!$C$36,INFORMACION!$F2726=REFERENCIAS!$C$24),16,IF(INFORMACION!$T2726='REFERENCIAS RIESGO'!$C$36,13,IF(INFORMACION!$F2726=REFERENCIAS!$C$24,10,7))),0)+VLOOKUP(L2726,REFERENCIAS!$C:$D,2,0)*VLOOKUP($L$2,PONDERADORES!A:P,IF(AND(INFORMACION!$T2726='REFERENCIAS RIESGO'!$C$36,INFORMACION!$F2726=REFERENCIAS!$C$24),16,IF(INFORMACION!$T2726='REFERENCIAS RIESGO'!$C$36,13,IF(INFORMACION!$F2726=REFERENCIAS!$C$24,10,7))),0)+VLOOKUP(F2726,REFERENCIAS!$C:$D,2,0)*VLOOKUP($F$2,PONDERADORES!A:P,IF(AND(INFORMACION!$T2726='REFERENCIAS RIESGO'!$C$36,INFORMACION!$F2726=REFERENCIAS!$C$24),16,IF(INFORMACION!$T2726='REFERENCIAS RIESGO'!$C$36,13,IF(INFORMACION!$F2726=REFERENCIAS!$C$24,10,7))),0)+VLOOKUP(T2726,REFERENCIAS!$C:$D,2,0)*VLOOKUP($T$2,PONDERADORES!A:P,IF(AND(INFORMACION!$T2726='REFERENCIAS RIESGO'!$C$36,INFORMACION!$F2726=REFERENCIAS!$C$24),16,IF(INFORMACION!$T2726='REFERENCIAS RIESGO'!$C$36,13,IF(INFORMACION!$F2726=REFERENCIAS!$C$24,10,7))),0)+VLOOKUP(IF(J2726&lt;=0.2,0.2,IF(AND(J2726&gt;0.2,J2726&lt;=0.4),0.4,IF(AND(J2726&gt;0.4,J2726&lt;=0.6),0.6,IF(AND(J2726&gt;0.6,J2726&lt;=0.8),0.8,IF(AND(J2726&gt;0.8,J2726&lt;=1),1))))),REFERENCIAS!$C:$D,2,0)*VLOOKUP($J$2,PONDERADORES!A:P,IF(AND(INFORMACION!$T2726='REFERENCIAS RIESGO'!$C$36,INFORMACION!$F2726=REFERENCIAS!$C$24),16,IF(INFORMACION!$T2726='REFERENCIAS RIESGO'!$C$36,13,IF(INFORMACION!$F2726=REFERENCIAS!$C$24,10,7))),0)</f>
        <v>#REF!</v>
      </c>
      <c r="Y2726" s="68">
        <f>+VLOOKUP(M2726,REFERENCIAS!$C:$D,2,0)*VLOOKUP($M$2,PONDERADORES!$A$7:$G$9,7,0)+VLOOKUP(N2726,REFERENCIAS!$C:$D,2,0)*VLOOKUP($N$2,PONDERADORES!$A$7:$G$9,7,0)+VLOOKUP(O2726,REFERENCIAS!$C:$D,2,0)*VLOOKUP($O$2,PONDERADORES!$A$7:$G$9,7,0)</f>
        <v>0.2</v>
      </c>
      <c r="Z2726" s="2">
        <f>+VLOOKUP(IF(R2726&lt;0.1,0,IF(AND(R2726&gt;=0.1,R2726&lt;0.2),0.1,IF(AND(R2726&gt;=0.2,R2726&lt;0.3),0.2,IF(R2726&gt;0.3,0.3,)))),REFERENCIAS!$C:$D,2,0)*VLOOKUP($R$2,PONDERADORES!$A$11:$G$11,7,0)</f>
        <v>15</v>
      </c>
      <c r="AA2726" s="92"/>
      <c r="AB2726" s="95" t="e">
        <f t="shared" ca="1" si="167"/>
        <v>#REF!</v>
      </c>
      <c r="AC2726" s="23" t="e">
        <f ca="1">IF(AB2726&gt;REFERENCIAS!$C$62,REFERENCIAS!$B$62,IF(AND(AB2726&gt;=REFERENCIAS!$C$63,AB2726&lt;REFERENCIAS!$D$63),REFERENCIAS!$B$63,IF(AND(AB2726&gt;REFERENCIAS!$C$64,AB2726&lt;=REFERENCIAS!$D$64),REFERENCIAS!$B$64,IF(AND(AB2726&gt;=REFERENCIAS!$C$65,AB2726&lt;REFERENCIAS!$D$65),REFERENCIAS!$B$65, "Revisar"))))</f>
        <v>#REF!</v>
      </c>
      <c r="AD2726" s="94" t="e">
        <f ca="1">VLOOKUP(AC2726,REFERENCIAS!$B$62:$G$65,4,FALSE)</f>
        <v>#REF!</v>
      </c>
    </row>
    <row r="2727" spans="1:30" ht="17.25" x14ac:dyDescent="0.25">
      <c r="A2727" s="74"/>
      <c r="B2727" s="19"/>
      <c r="C2727" s="19"/>
      <c r="D2727" s="50"/>
      <c r="E2727" s="73"/>
      <c r="F2727" s="74"/>
      <c r="G2727" s="9"/>
      <c r="H2727" s="48"/>
      <c r="I2727" s="49">
        <f t="shared" ca="1" si="165"/>
        <v>2022</v>
      </c>
      <c r="J2727" s="22">
        <f t="shared" ca="1" si="164"/>
        <v>1</v>
      </c>
      <c r="K2727" s="19"/>
      <c r="L2727" s="73"/>
      <c r="M2727" s="74"/>
      <c r="N2727" s="19"/>
      <c r="O2727" s="73"/>
      <c r="P2727" s="82">
        <v>1</v>
      </c>
      <c r="Q2727" s="24">
        <v>1</v>
      </c>
      <c r="R2727" s="81">
        <f t="shared" si="166"/>
        <v>1</v>
      </c>
      <c r="S2727" s="87"/>
      <c r="T2727" s="19"/>
      <c r="U2727" s="25"/>
      <c r="V2727" s="25"/>
      <c r="W2727" s="81"/>
      <c r="X2727" s="91" t="e">
        <f ca="1">+VLOOKUP(#REF!,REFERENCIAS!$C:$D,2,0)*VLOOKUP(#REF!,PONDERADORES!A:P,IF(AND(INFORMACION!$T2727='REFERENCIAS RIESGO'!$C$36,INFORMACION!$F2727=REFERENCIAS!$C$24),16,IF(INFORMACION!$T2727='REFERENCIAS RIESGO'!$C$36,13,IF(INFORMACION!$F2727=REFERENCIAS!$C$24,10,7))),0)+VLOOKUP(K2727,REFERENCIAS!$C:$D,2,0)*VLOOKUP($K$2,PONDERADORES!A:P,IF(AND(INFORMACION!$T2727='REFERENCIAS RIESGO'!$C$36,INFORMACION!$F2727=REFERENCIAS!$C$24),16,IF(INFORMACION!$T2727='REFERENCIAS RIESGO'!$C$36,13,IF(INFORMACION!$F2727=REFERENCIAS!$C$24,10,7))),0)+VLOOKUP(L2727,REFERENCIAS!$C:$D,2,0)*VLOOKUP($L$2,PONDERADORES!A:P,IF(AND(INFORMACION!$T2727='REFERENCIAS RIESGO'!$C$36,INFORMACION!$F2727=REFERENCIAS!$C$24),16,IF(INFORMACION!$T2727='REFERENCIAS RIESGO'!$C$36,13,IF(INFORMACION!$F2727=REFERENCIAS!$C$24,10,7))),0)+VLOOKUP(F2727,REFERENCIAS!$C:$D,2,0)*VLOOKUP($F$2,PONDERADORES!A:P,IF(AND(INFORMACION!$T2727='REFERENCIAS RIESGO'!$C$36,INFORMACION!$F2727=REFERENCIAS!$C$24),16,IF(INFORMACION!$T2727='REFERENCIAS RIESGO'!$C$36,13,IF(INFORMACION!$F2727=REFERENCIAS!$C$24,10,7))),0)+VLOOKUP(T2727,REFERENCIAS!$C:$D,2,0)*VLOOKUP($T$2,PONDERADORES!A:P,IF(AND(INFORMACION!$T2727='REFERENCIAS RIESGO'!$C$36,INFORMACION!$F2727=REFERENCIAS!$C$24),16,IF(INFORMACION!$T2727='REFERENCIAS RIESGO'!$C$36,13,IF(INFORMACION!$F2727=REFERENCIAS!$C$24,10,7))),0)+VLOOKUP(IF(J2727&lt;=0.2,0.2,IF(AND(J2727&gt;0.2,J2727&lt;=0.4),0.4,IF(AND(J2727&gt;0.4,J2727&lt;=0.6),0.6,IF(AND(J2727&gt;0.6,J2727&lt;=0.8),0.8,IF(AND(J2727&gt;0.8,J2727&lt;=1),1))))),REFERENCIAS!$C:$D,2,0)*VLOOKUP($J$2,PONDERADORES!A:P,IF(AND(INFORMACION!$T2727='REFERENCIAS RIESGO'!$C$36,INFORMACION!$F2727=REFERENCIAS!$C$24),16,IF(INFORMACION!$T2727='REFERENCIAS RIESGO'!$C$36,13,IF(INFORMACION!$F2727=REFERENCIAS!$C$24,10,7))),0)</f>
        <v>#REF!</v>
      </c>
      <c r="Y2727" s="68">
        <f>+VLOOKUP(M2727,REFERENCIAS!$C:$D,2,0)*VLOOKUP($M$2,PONDERADORES!$A$7:$G$9,7,0)+VLOOKUP(N2727,REFERENCIAS!$C:$D,2,0)*VLOOKUP($N$2,PONDERADORES!$A$7:$G$9,7,0)+VLOOKUP(O2727,REFERENCIAS!$C:$D,2,0)*VLOOKUP($O$2,PONDERADORES!$A$7:$G$9,7,0)</f>
        <v>0.2</v>
      </c>
      <c r="Z2727" s="2">
        <f>+VLOOKUP(IF(R2727&lt;0.1,0,IF(AND(R2727&gt;=0.1,R2727&lt;0.2),0.1,IF(AND(R2727&gt;=0.2,R2727&lt;0.3),0.2,IF(R2727&gt;0.3,0.3,)))),REFERENCIAS!$C:$D,2,0)*VLOOKUP($R$2,PONDERADORES!$A$11:$G$11,7,0)</f>
        <v>15</v>
      </c>
      <c r="AA2727" s="92"/>
      <c r="AB2727" s="95" t="e">
        <f t="shared" ca="1" si="167"/>
        <v>#REF!</v>
      </c>
      <c r="AC2727" s="23" t="e">
        <f ca="1">IF(AB2727&gt;REFERENCIAS!$C$62,REFERENCIAS!$B$62,IF(AND(AB2727&gt;=REFERENCIAS!$C$63,AB2727&lt;REFERENCIAS!$D$63),REFERENCIAS!$B$63,IF(AND(AB2727&gt;REFERENCIAS!$C$64,AB2727&lt;=REFERENCIAS!$D$64),REFERENCIAS!$B$64,IF(AND(AB2727&gt;=REFERENCIAS!$C$65,AB2727&lt;REFERENCIAS!$D$65),REFERENCIAS!$B$65, "Revisar"))))</f>
        <v>#REF!</v>
      </c>
      <c r="AD2727" s="94" t="e">
        <f ca="1">VLOOKUP(AC2727,REFERENCIAS!$B$62:$G$65,4,FALSE)</f>
        <v>#REF!</v>
      </c>
    </row>
    <row r="2728" spans="1:30" ht="17.25" x14ac:dyDescent="0.25">
      <c r="A2728" s="74"/>
      <c r="B2728" s="19"/>
      <c r="C2728" s="19"/>
      <c r="D2728" s="50"/>
      <c r="E2728" s="73"/>
      <c r="F2728" s="74"/>
      <c r="G2728" s="9"/>
      <c r="H2728" s="48"/>
      <c r="I2728" s="49">
        <f t="shared" ca="1" si="165"/>
        <v>2022</v>
      </c>
      <c r="J2728" s="22">
        <f t="shared" ca="1" si="164"/>
        <v>1</v>
      </c>
      <c r="K2728" s="19"/>
      <c r="L2728" s="73"/>
      <c r="M2728" s="74"/>
      <c r="N2728" s="19"/>
      <c r="O2728" s="73"/>
      <c r="P2728" s="82">
        <v>1</v>
      </c>
      <c r="Q2728" s="24">
        <v>1</v>
      </c>
      <c r="R2728" s="81">
        <f t="shared" si="166"/>
        <v>1</v>
      </c>
      <c r="S2728" s="87"/>
      <c r="T2728" s="19"/>
      <c r="U2728" s="25"/>
      <c r="V2728" s="25"/>
      <c r="W2728" s="81"/>
      <c r="X2728" s="91" t="e">
        <f ca="1">+VLOOKUP(#REF!,REFERENCIAS!$C:$D,2,0)*VLOOKUP(#REF!,PONDERADORES!A:P,IF(AND(INFORMACION!$T2728='REFERENCIAS RIESGO'!$C$36,INFORMACION!$F2728=REFERENCIAS!$C$24),16,IF(INFORMACION!$T2728='REFERENCIAS RIESGO'!$C$36,13,IF(INFORMACION!$F2728=REFERENCIAS!$C$24,10,7))),0)+VLOOKUP(K2728,REFERENCIAS!$C:$D,2,0)*VLOOKUP($K$2,PONDERADORES!A:P,IF(AND(INFORMACION!$T2728='REFERENCIAS RIESGO'!$C$36,INFORMACION!$F2728=REFERENCIAS!$C$24),16,IF(INFORMACION!$T2728='REFERENCIAS RIESGO'!$C$36,13,IF(INFORMACION!$F2728=REFERENCIAS!$C$24,10,7))),0)+VLOOKUP(L2728,REFERENCIAS!$C:$D,2,0)*VLOOKUP($L$2,PONDERADORES!A:P,IF(AND(INFORMACION!$T2728='REFERENCIAS RIESGO'!$C$36,INFORMACION!$F2728=REFERENCIAS!$C$24),16,IF(INFORMACION!$T2728='REFERENCIAS RIESGO'!$C$36,13,IF(INFORMACION!$F2728=REFERENCIAS!$C$24,10,7))),0)+VLOOKUP(F2728,REFERENCIAS!$C:$D,2,0)*VLOOKUP($F$2,PONDERADORES!A:P,IF(AND(INFORMACION!$T2728='REFERENCIAS RIESGO'!$C$36,INFORMACION!$F2728=REFERENCIAS!$C$24),16,IF(INFORMACION!$T2728='REFERENCIAS RIESGO'!$C$36,13,IF(INFORMACION!$F2728=REFERENCIAS!$C$24,10,7))),0)+VLOOKUP(T2728,REFERENCIAS!$C:$D,2,0)*VLOOKUP($T$2,PONDERADORES!A:P,IF(AND(INFORMACION!$T2728='REFERENCIAS RIESGO'!$C$36,INFORMACION!$F2728=REFERENCIAS!$C$24),16,IF(INFORMACION!$T2728='REFERENCIAS RIESGO'!$C$36,13,IF(INFORMACION!$F2728=REFERENCIAS!$C$24,10,7))),0)+VLOOKUP(IF(J2728&lt;=0.2,0.2,IF(AND(J2728&gt;0.2,J2728&lt;=0.4),0.4,IF(AND(J2728&gt;0.4,J2728&lt;=0.6),0.6,IF(AND(J2728&gt;0.6,J2728&lt;=0.8),0.8,IF(AND(J2728&gt;0.8,J2728&lt;=1),1))))),REFERENCIAS!$C:$D,2,0)*VLOOKUP($J$2,PONDERADORES!A:P,IF(AND(INFORMACION!$T2728='REFERENCIAS RIESGO'!$C$36,INFORMACION!$F2728=REFERENCIAS!$C$24),16,IF(INFORMACION!$T2728='REFERENCIAS RIESGO'!$C$36,13,IF(INFORMACION!$F2728=REFERENCIAS!$C$24,10,7))),0)</f>
        <v>#REF!</v>
      </c>
      <c r="Y2728" s="68">
        <f>+VLOOKUP(M2728,REFERENCIAS!$C:$D,2,0)*VLOOKUP($M$2,PONDERADORES!$A$7:$G$9,7,0)+VLOOKUP(N2728,REFERENCIAS!$C:$D,2,0)*VLOOKUP($N$2,PONDERADORES!$A$7:$G$9,7,0)+VLOOKUP(O2728,REFERENCIAS!$C:$D,2,0)*VLOOKUP($O$2,PONDERADORES!$A$7:$G$9,7,0)</f>
        <v>0.2</v>
      </c>
      <c r="Z2728" s="2">
        <f>+VLOOKUP(IF(R2728&lt;0.1,0,IF(AND(R2728&gt;=0.1,R2728&lt;0.2),0.1,IF(AND(R2728&gt;=0.2,R2728&lt;0.3),0.2,IF(R2728&gt;0.3,0.3,)))),REFERENCIAS!$C:$D,2,0)*VLOOKUP($R$2,PONDERADORES!$A$11:$G$11,7,0)</f>
        <v>15</v>
      </c>
      <c r="AA2728" s="92"/>
      <c r="AB2728" s="95" t="e">
        <f t="shared" ca="1" si="167"/>
        <v>#REF!</v>
      </c>
      <c r="AC2728" s="23" t="e">
        <f ca="1">IF(AB2728&gt;REFERENCIAS!$C$62,REFERENCIAS!$B$62,IF(AND(AB2728&gt;=REFERENCIAS!$C$63,AB2728&lt;REFERENCIAS!$D$63),REFERENCIAS!$B$63,IF(AND(AB2728&gt;REFERENCIAS!$C$64,AB2728&lt;=REFERENCIAS!$D$64),REFERENCIAS!$B$64,IF(AND(AB2728&gt;=REFERENCIAS!$C$65,AB2728&lt;REFERENCIAS!$D$65),REFERENCIAS!$B$65, "Revisar"))))</f>
        <v>#REF!</v>
      </c>
      <c r="AD2728" s="94" t="e">
        <f ca="1">VLOOKUP(AC2728,REFERENCIAS!$B$62:$G$65,4,FALSE)</f>
        <v>#REF!</v>
      </c>
    </row>
    <row r="2729" spans="1:30" ht="17.25" x14ac:dyDescent="0.25">
      <c r="A2729" s="74"/>
      <c r="B2729" s="19"/>
      <c r="C2729" s="19"/>
      <c r="D2729" s="50"/>
      <c r="E2729" s="73"/>
      <c r="F2729" s="74"/>
      <c r="G2729" s="9"/>
      <c r="H2729" s="48"/>
      <c r="I2729" s="49">
        <f t="shared" ca="1" si="165"/>
        <v>2022</v>
      </c>
      <c r="J2729" s="22">
        <f t="shared" ca="1" si="164"/>
        <v>1</v>
      </c>
      <c r="K2729" s="19"/>
      <c r="L2729" s="73"/>
      <c r="M2729" s="74"/>
      <c r="N2729" s="19"/>
      <c r="O2729" s="73"/>
      <c r="P2729" s="82">
        <v>1</v>
      </c>
      <c r="Q2729" s="24">
        <v>1</v>
      </c>
      <c r="R2729" s="81">
        <f t="shared" si="166"/>
        <v>1</v>
      </c>
      <c r="S2729" s="87"/>
      <c r="T2729" s="19"/>
      <c r="U2729" s="25"/>
      <c r="V2729" s="25"/>
      <c r="W2729" s="81"/>
      <c r="X2729" s="91" t="e">
        <f ca="1">+VLOOKUP(#REF!,REFERENCIAS!$C:$D,2,0)*VLOOKUP(#REF!,PONDERADORES!A:P,IF(AND(INFORMACION!$T2729='REFERENCIAS RIESGO'!$C$36,INFORMACION!$F2729=REFERENCIAS!$C$24),16,IF(INFORMACION!$T2729='REFERENCIAS RIESGO'!$C$36,13,IF(INFORMACION!$F2729=REFERENCIAS!$C$24,10,7))),0)+VLOOKUP(K2729,REFERENCIAS!$C:$D,2,0)*VLOOKUP($K$2,PONDERADORES!A:P,IF(AND(INFORMACION!$T2729='REFERENCIAS RIESGO'!$C$36,INFORMACION!$F2729=REFERENCIAS!$C$24),16,IF(INFORMACION!$T2729='REFERENCIAS RIESGO'!$C$36,13,IF(INFORMACION!$F2729=REFERENCIAS!$C$24,10,7))),0)+VLOOKUP(L2729,REFERENCIAS!$C:$D,2,0)*VLOOKUP($L$2,PONDERADORES!A:P,IF(AND(INFORMACION!$T2729='REFERENCIAS RIESGO'!$C$36,INFORMACION!$F2729=REFERENCIAS!$C$24),16,IF(INFORMACION!$T2729='REFERENCIAS RIESGO'!$C$36,13,IF(INFORMACION!$F2729=REFERENCIAS!$C$24,10,7))),0)+VLOOKUP(F2729,REFERENCIAS!$C:$D,2,0)*VLOOKUP($F$2,PONDERADORES!A:P,IF(AND(INFORMACION!$T2729='REFERENCIAS RIESGO'!$C$36,INFORMACION!$F2729=REFERENCIAS!$C$24),16,IF(INFORMACION!$T2729='REFERENCIAS RIESGO'!$C$36,13,IF(INFORMACION!$F2729=REFERENCIAS!$C$24,10,7))),0)+VLOOKUP(T2729,REFERENCIAS!$C:$D,2,0)*VLOOKUP($T$2,PONDERADORES!A:P,IF(AND(INFORMACION!$T2729='REFERENCIAS RIESGO'!$C$36,INFORMACION!$F2729=REFERENCIAS!$C$24),16,IF(INFORMACION!$T2729='REFERENCIAS RIESGO'!$C$36,13,IF(INFORMACION!$F2729=REFERENCIAS!$C$24,10,7))),0)+VLOOKUP(IF(J2729&lt;=0.2,0.2,IF(AND(J2729&gt;0.2,J2729&lt;=0.4),0.4,IF(AND(J2729&gt;0.4,J2729&lt;=0.6),0.6,IF(AND(J2729&gt;0.6,J2729&lt;=0.8),0.8,IF(AND(J2729&gt;0.8,J2729&lt;=1),1))))),REFERENCIAS!$C:$D,2,0)*VLOOKUP($J$2,PONDERADORES!A:P,IF(AND(INFORMACION!$T2729='REFERENCIAS RIESGO'!$C$36,INFORMACION!$F2729=REFERENCIAS!$C$24),16,IF(INFORMACION!$T2729='REFERENCIAS RIESGO'!$C$36,13,IF(INFORMACION!$F2729=REFERENCIAS!$C$24,10,7))),0)</f>
        <v>#REF!</v>
      </c>
      <c r="Y2729" s="68">
        <f>+VLOOKUP(M2729,REFERENCIAS!$C:$D,2,0)*VLOOKUP($M$2,PONDERADORES!$A$7:$G$9,7,0)+VLOOKUP(N2729,REFERENCIAS!$C:$D,2,0)*VLOOKUP($N$2,PONDERADORES!$A$7:$G$9,7,0)+VLOOKUP(O2729,REFERENCIAS!$C:$D,2,0)*VLOOKUP($O$2,PONDERADORES!$A$7:$G$9,7,0)</f>
        <v>0.2</v>
      </c>
      <c r="Z2729" s="2">
        <f>+VLOOKUP(IF(R2729&lt;0.1,0,IF(AND(R2729&gt;=0.1,R2729&lt;0.2),0.1,IF(AND(R2729&gt;=0.2,R2729&lt;0.3),0.2,IF(R2729&gt;0.3,0.3,)))),REFERENCIAS!$C:$D,2,0)*VLOOKUP($R$2,PONDERADORES!$A$11:$G$11,7,0)</f>
        <v>15</v>
      </c>
      <c r="AA2729" s="92"/>
      <c r="AB2729" s="95" t="e">
        <f t="shared" ca="1" si="167"/>
        <v>#REF!</v>
      </c>
      <c r="AC2729" s="23" t="e">
        <f ca="1">IF(AB2729&gt;REFERENCIAS!$C$62,REFERENCIAS!$B$62,IF(AND(AB2729&gt;=REFERENCIAS!$C$63,AB2729&lt;REFERENCIAS!$D$63),REFERENCIAS!$B$63,IF(AND(AB2729&gt;REFERENCIAS!$C$64,AB2729&lt;=REFERENCIAS!$D$64),REFERENCIAS!$B$64,IF(AND(AB2729&gt;=REFERENCIAS!$C$65,AB2729&lt;REFERENCIAS!$D$65),REFERENCIAS!$B$65, "Revisar"))))</f>
        <v>#REF!</v>
      </c>
      <c r="AD2729" s="94" t="e">
        <f ca="1">VLOOKUP(AC2729,REFERENCIAS!$B$62:$G$65,4,FALSE)</f>
        <v>#REF!</v>
      </c>
    </row>
    <row r="2730" spans="1:30" ht="17.25" x14ac:dyDescent="0.25">
      <c r="A2730" s="74"/>
      <c r="B2730" s="19"/>
      <c r="C2730" s="19"/>
      <c r="D2730" s="50"/>
      <c r="E2730" s="73"/>
      <c r="F2730" s="74"/>
      <c r="G2730" s="9"/>
      <c r="H2730" s="48"/>
      <c r="I2730" s="49">
        <f t="shared" ca="1" si="165"/>
        <v>2022</v>
      </c>
      <c r="J2730" s="22">
        <f t="shared" ca="1" si="164"/>
        <v>1</v>
      </c>
      <c r="K2730" s="19"/>
      <c r="L2730" s="73"/>
      <c r="M2730" s="74"/>
      <c r="N2730" s="19"/>
      <c r="O2730" s="73"/>
      <c r="P2730" s="82">
        <v>1</v>
      </c>
      <c r="Q2730" s="24">
        <v>1</v>
      </c>
      <c r="R2730" s="81">
        <f t="shared" si="166"/>
        <v>1</v>
      </c>
      <c r="S2730" s="87"/>
      <c r="T2730" s="19"/>
      <c r="U2730" s="25"/>
      <c r="V2730" s="25"/>
      <c r="W2730" s="81"/>
      <c r="X2730" s="91" t="e">
        <f ca="1">+VLOOKUP(#REF!,REFERENCIAS!$C:$D,2,0)*VLOOKUP(#REF!,PONDERADORES!A:P,IF(AND(INFORMACION!$T2730='REFERENCIAS RIESGO'!$C$36,INFORMACION!$F2730=REFERENCIAS!$C$24),16,IF(INFORMACION!$T2730='REFERENCIAS RIESGO'!$C$36,13,IF(INFORMACION!$F2730=REFERENCIAS!$C$24,10,7))),0)+VLOOKUP(K2730,REFERENCIAS!$C:$D,2,0)*VLOOKUP($K$2,PONDERADORES!A:P,IF(AND(INFORMACION!$T2730='REFERENCIAS RIESGO'!$C$36,INFORMACION!$F2730=REFERENCIAS!$C$24),16,IF(INFORMACION!$T2730='REFERENCIAS RIESGO'!$C$36,13,IF(INFORMACION!$F2730=REFERENCIAS!$C$24,10,7))),0)+VLOOKUP(L2730,REFERENCIAS!$C:$D,2,0)*VLOOKUP($L$2,PONDERADORES!A:P,IF(AND(INFORMACION!$T2730='REFERENCIAS RIESGO'!$C$36,INFORMACION!$F2730=REFERENCIAS!$C$24),16,IF(INFORMACION!$T2730='REFERENCIAS RIESGO'!$C$36,13,IF(INFORMACION!$F2730=REFERENCIAS!$C$24,10,7))),0)+VLOOKUP(F2730,REFERENCIAS!$C:$D,2,0)*VLOOKUP($F$2,PONDERADORES!A:P,IF(AND(INFORMACION!$T2730='REFERENCIAS RIESGO'!$C$36,INFORMACION!$F2730=REFERENCIAS!$C$24),16,IF(INFORMACION!$T2730='REFERENCIAS RIESGO'!$C$36,13,IF(INFORMACION!$F2730=REFERENCIAS!$C$24,10,7))),0)+VLOOKUP(T2730,REFERENCIAS!$C:$D,2,0)*VLOOKUP($T$2,PONDERADORES!A:P,IF(AND(INFORMACION!$T2730='REFERENCIAS RIESGO'!$C$36,INFORMACION!$F2730=REFERENCIAS!$C$24),16,IF(INFORMACION!$T2730='REFERENCIAS RIESGO'!$C$36,13,IF(INFORMACION!$F2730=REFERENCIAS!$C$24,10,7))),0)+VLOOKUP(IF(J2730&lt;=0.2,0.2,IF(AND(J2730&gt;0.2,J2730&lt;=0.4),0.4,IF(AND(J2730&gt;0.4,J2730&lt;=0.6),0.6,IF(AND(J2730&gt;0.6,J2730&lt;=0.8),0.8,IF(AND(J2730&gt;0.8,J2730&lt;=1),1))))),REFERENCIAS!$C:$D,2,0)*VLOOKUP($J$2,PONDERADORES!A:P,IF(AND(INFORMACION!$T2730='REFERENCIAS RIESGO'!$C$36,INFORMACION!$F2730=REFERENCIAS!$C$24),16,IF(INFORMACION!$T2730='REFERENCIAS RIESGO'!$C$36,13,IF(INFORMACION!$F2730=REFERENCIAS!$C$24,10,7))),0)</f>
        <v>#REF!</v>
      </c>
      <c r="Y2730" s="68">
        <f>+VLOOKUP(M2730,REFERENCIAS!$C:$D,2,0)*VLOOKUP($M$2,PONDERADORES!$A$7:$G$9,7,0)+VLOOKUP(N2730,REFERENCIAS!$C:$D,2,0)*VLOOKUP($N$2,PONDERADORES!$A$7:$G$9,7,0)+VLOOKUP(O2730,REFERENCIAS!$C:$D,2,0)*VLOOKUP($O$2,PONDERADORES!$A$7:$G$9,7,0)</f>
        <v>0.2</v>
      </c>
      <c r="Z2730" s="2">
        <f>+VLOOKUP(IF(R2730&lt;0.1,0,IF(AND(R2730&gt;=0.1,R2730&lt;0.2),0.1,IF(AND(R2730&gt;=0.2,R2730&lt;0.3),0.2,IF(R2730&gt;0.3,0.3,)))),REFERENCIAS!$C:$D,2,0)*VLOOKUP($R$2,PONDERADORES!$A$11:$G$11,7,0)</f>
        <v>15</v>
      </c>
      <c r="AA2730" s="92"/>
      <c r="AB2730" s="95" t="e">
        <f t="shared" ca="1" si="167"/>
        <v>#REF!</v>
      </c>
      <c r="AC2730" s="23" t="e">
        <f ca="1">IF(AB2730&gt;REFERENCIAS!$C$62,REFERENCIAS!$B$62,IF(AND(AB2730&gt;=REFERENCIAS!$C$63,AB2730&lt;REFERENCIAS!$D$63),REFERENCIAS!$B$63,IF(AND(AB2730&gt;REFERENCIAS!$C$64,AB2730&lt;=REFERENCIAS!$D$64),REFERENCIAS!$B$64,IF(AND(AB2730&gt;=REFERENCIAS!$C$65,AB2730&lt;REFERENCIAS!$D$65),REFERENCIAS!$B$65, "Revisar"))))</f>
        <v>#REF!</v>
      </c>
      <c r="AD2730" s="94" t="e">
        <f ca="1">VLOOKUP(AC2730,REFERENCIAS!$B$62:$G$65,4,FALSE)</f>
        <v>#REF!</v>
      </c>
    </row>
    <row r="2731" spans="1:30" ht="17.25" x14ac:dyDescent="0.25">
      <c r="A2731" s="74"/>
      <c r="B2731" s="19"/>
      <c r="C2731" s="19"/>
      <c r="D2731" s="50"/>
      <c r="E2731" s="73"/>
      <c r="F2731" s="74"/>
      <c r="G2731" s="9"/>
      <c r="H2731" s="48"/>
      <c r="I2731" s="49">
        <f t="shared" ca="1" si="165"/>
        <v>2022</v>
      </c>
      <c r="J2731" s="22">
        <f t="shared" ca="1" si="164"/>
        <v>1</v>
      </c>
      <c r="K2731" s="19"/>
      <c r="L2731" s="73"/>
      <c r="M2731" s="74"/>
      <c r="N2731" s="19"/>
      <c r="O2731" s="73"/>
      <c r="P2731" s="82">
        <v>1</v>
      </c>
      <c r="Q2731" s="24">
        <v>1</v>
      </c>
      <c r="R2731" s="81">
        <f t="shared" si="166"/>
        <v>1</v>
      </c>
      <c r="S2731" s="87"/>
      <c r="T2731" s="19"/>
      <c r="U2731" s="25"/>
      <c r="V2731" s="25"/>
      <c r="W2731" s="81"/>
      <c r="X2731" s="91" t="e">
        <f ca="1">+VLOOKUP(#REF!,REFERENCIAS!$C:$D,2,0)*VLOOKUP(#REF!,PONDERADORES!A:P,IF(AND(INFORMACION!$T2731='REFERENCIAS RIESGO'!$C$36,INFORMACION!$F2731=REFERENCIAS!$C$24),16,IF(INFORMACION!$T2731='REFERENCIAS RIESGO'!$C$36,13,IF(INFORMACION!$F2731=REFERENCIAS!$C$24,10,7))),0)+VLOOKUP(K2731,REFERENCIAS!$C:$D,2,0)*VLOOKUP($K$2,PONDERADORES!A:P,IF(AND(INFORMACION!$T2731='REFERENCIAS RIESGO'!$C$36,INFORMACION!$F2731=REFERENCIAS!$C$24),16,IF(INFORMACION!$T2731='REFERENCIAS RIESGO'!$C$36,13,IF(INFORMACION!$F2731=REFERENCIAS!$C$24,10,7))),0)+VLOOKUP(L2731,REFERENCIAS!$C:$D,2,0)*VLOOKUP($L$2,PONDERADORES!A:P,IF(AND(INFORMACION!$T2731='REFERENCIAS RIESGO'!$C$36,INFORMACION!$F2731=REFERENCIAS!$C$24),16,IF(INFORMACION!$T2731='REFERENCIAS RIESGO'!$C$36,13,IF(INFORMACION!$F2731=REFERENCIAS!$C$24,10,7))),0)+VLOOKUP(F2731,REFERENCIAS!$C:$D,2,0)*VLOOKUP($F$2,PONDERADORES!A:P,IF(AND(INFORMACION!$T2731='REFERENCIAS RIESGO'!$C$36,INFORMACION!$F2731=REFERENCIAS!$C$24),16,IF(INFORMACION!$T2731='REFERENCIAS RIESGO'!$C$36,13,IF(INFORMACION!$F2731=REFERENCIAS!$C$24,10,7))),0)+VLOOKUP(T2731,REFERENCIAS!$C:$D,2,0)*VLOOKUP($T$2,PONDERADORES!A:P,IF(AND(INFORMACION!$T2731='REFERENCIAS RIESGO'!$C$36,INFORMACION!$F2731=REFERENCIAS!$C$24),16,IF(INFORMACION!$T2731='REFERENCIAS RIESGO'!$C$36,13,IF(INFORMACION!$F2731=REFERENCIAS!$C$24,10,7))),0)+VLOOKUP(IF(J2731&lt;=0.2,0.2,IF(AND(J2731&gt;0.2,J2731&lt;=0.4),0.4,IF(AND(J2731&gt;0.4,J2731&lt;=0.6),0.6,IF(AND(J2731&gt;0.6,J2731&lt;=0.8),0.8,IF(AND(J2731&gt;0.8,J2731&lt;=1),1))))),REFERENCIAS!$C:$D,2,0)*VLOOKUP($J$2,PONDERADORES!A:P,IF(AND(INFORMACION!$T2731='REFERENCIAS RIESGO'!$C$36,INFORMACION!$F2731=REFERENCIAS!$C$24),16,IF(INFORMACION!$T2731='REFERENCIAS RIESGO'!$C$36,13,IF(INFORMACION!$F2731=REFERENCIAS!$C$24,10,7))),0)</f>
        <v>#REF!</v>
      </c>
      <c r="Y2731" s="68">
        <f>+VLOOKUP(M2731,REFERENCIAS!$C:$D,2,0)*VLOOKUP($M$2,PONDERADORES!$A$7:$G$9,7,0)+VLOOKUP(N2731,REFERENCIAS!$C:$D,2,0)*VLOOKUP($N$2,PONDERADORES!$A$7:$G$9,7,0)+VLOOKUP(O2731,REFERENCIAS!$C:$D,2,0)*VLOOKUP($O$2,PONDERADORES!$A$7:$G$9,7,0)</f>
        <v>0.2</v>
      </c>
      <c r="Z2731" s="2">
        <f>+VLOOKUP(IF(R2731&lt;0.1,0,IF(AND(R2731&gt;=0.1,R2731&lt;0.2),0.1,IF(AND(R2731&gt;=0.2,R2731&lt;0.3),0.2,IF(R2731&gt;0.3,0.3,)))),REFERENCIAS!$C:$D,2,0)*VLOOKUP($R$2,PONDERADORES!$A$11:$G$11,7,0)</f>
        <v>15</v>
      </c>
      <c r="AA2731" s="92"/>
      <c r="AB2731" s="95" t="e">
        <f t="shared" ca="1" si="167"/>
        <v>#REF!</v>
      </c>
      <c r="AC2731" s="23" t="e">
        <f ca="1">IF(AB2731&gt;REFERENCIAS!$C$62,REFERENCIAS!$B$62,IF(AND(AB2731&gt;=REFERENCIAS!$C$63,AB2731&lt;REFERENCIAS!$D$63),REFERENCIAS!$B$63,IF(AND(AB2731&gt;REFERENCIAS!$C$64,AB2731&lt;=REFERENCIAS!$D$64),REFERENCIAS!$B$64,IF(AND(AB2731&gt;=REFERENCIAS!$C$65,AB2731&lt;REFERENCIAS!$D$65),REFERENCIAS!$B$65, "Revisar"))))</f>
        <v>#REF!</v>
      </c>
      <c r="AD2731" s="94" t="e">
        <f ca="1">VLOOKUP(AC2731,REFERENCIAS!$B$62:$G$65,4,FALSE)</f>
        <v>#REF!</v>
      </c>
    </row>
    <row r="2732" spans="1:30" ht="17.25" x14ac:dyDescent="0.25">
      <c r="A2732" s="74"/>
      <c r="B2732" s="19"/>
      <c r="C2732" s="19"/>
      <c r="D2732" s="50"/>
      <c r="E2732" s="73"/>
      <c r="F2732" s="74"/>
      <c r="G2732" s="9"/>
      <c r="H2732" s="48"/>
      <c r="I2732" s="49">
        <f t="shared" ca="1" si="165"/>
        <v>2022</v>
      </c>
      <c r="J2732" s="22">
        <f t="shared" ca="1" si="164"/>
        <v>1</v>
      </c>
      <c r="K2732" s="19"/>
      <c r="L2732" s="73"/>
      <c r="M2732" s="74"/>
      <c r="N2732" s="19"/>
      <c r="O2732" s="73"/>
      <c r="P2732" s="82">
        <v>1</v>
      </c>
      <c r="Q2732" s="24">
        <v>1</v>
      </c>
      <c r="R2732" s="81">
        <f t="shared" si="166"/>
        <v>1</v>
      </c>
      <c r="S2732" s="87"/>
      <c r="T2732" s="19"/>
      <c r="U2732" s="25"/>
      <c r="V2732" s="25"/>
      <c r="W2732" s="81"/>
      <c r="X2732" s="91" t="e">
        <f ca="1">+VLOOKUP(#REF!,REFERENCIAS!$C:$D,2,0)*VLOOKUP(#REF!,PONDERADORES!A:P,IF(AND(INFORMACION!$T2732='REFERENCIAS RIESGO'!$C$36,INFORMACION!$F2732=REFERENCIAS!$C$24),16,IF(INFORMACION!$T2732='REFERENCIAS RIESGO'!$C$36,13,IF(INFORMACION!$F2732=REFERENCIAS!$C$24,10,7))),0)+VLOOKUP(K2732,REFERENCIAS!$C:$D,2,0)*VLOOKUP($K$2,PONDERADORES!A:P,IF(AND(INFORMACION!$T2732='REFERENCIAS RIESGO'!$C$36,INFORMACION!$F2732=REFERENCIAS!$C$24),16,IF(INFORMACION!$T2732='REFERENCIAS RIESGO'!$C$36,13,IF(INFORMACION!$F2732=REFERENCIAS!$C$24,10,7))),0)+VLOOKUP(L2732,REFERENCIAS!$C:$D,2,0)*VLOOKUP($L$2,PONDERADORES!A:P,IF(AND(INFORMACION!$T2732='REFERENCIAS RIESGO'!$C$36,INFORMACION!$F2732=REFERENCIAS!$C$24),16,IF(INFORMACION!$T2732='REFERENCIAS RIESGO'!$C$36,13,IF(INFORMACION!$F2732=REFERENCIAS!$C$24,10,7))),0)+VLOOKUP(F2732,REFERENCIAS!$C:$D,2,0)*VLOOKUP($F$2,PONDERADORES!A:P,IF(AND(INFORMACION!$T2732='REFERENCIAS RIESGO'!$C$36,INFORMACION!$F2732=REFERENCIAS!$C$24),16,IF(INFORMACION!$T2732='REFERENCIAS RIESGO'!$C$36,13,IF(INFORMACION!$F2732=REFERENCIAS!$C$24,10,7))),0)+VLOOKUP(T2732,REFERENCIAS!$C:$D,2,0)*VLOOKUP($T$2,PONDERADORES!A:P,IF(AND(INFORMACION!$T2732='REFERENCIAS RIESGO'!$C$36,INFORMACION!$F2732=REFERENCIAS!$C$24),16,IF(INFORMACION!$T2732='REFERENCIAS RIESGO'!$C$36,13,IF(INFORMACION!$F2732=REFERENCIAS!$C$24,10,7))),0)+VLOOKUP(IF(J2732&lt;=0.2,0.2,IF(AND(J2732&gt;0.2,J2732&lt;=0.4),0.4,IF(AND(J2732&gt;0.4,J2732&lt;=0.6),0.6,IF(AND(J2732&gt;0.6,J2732&lt;=0.8),0.8,IF(AND(J2732&gt;0.8,J2732&lt;=1),1))))),REFERENCIAS!$C:$D,2,0)*VLOOKUP($J$2,PONDERADORES!A:P,IF(AND(INFORMACION!$T2732='REFERENCIAS RIESGO'!$C$36,INFORMACION!$F2732=REFERENCIAS!$C$24),16,IF(INFORMACION!$T2732='REFERENCIAS RIESGO'!$C$36,13,IF(INFORMACION!$F2732=REFERENCIAS!$C$24,10,7))),0)</f>
        <v>#REF!</v>
      </c>
      <c r="Y2732" s="68">
        <f>+VLOOKUP(M2732,REFERENCIAS!$C:$D,2,0)*VLOOKUP($M$2,PONDERADORES!$A$7:$G$9,7,0)+VLOOKUP(N2732,REFERENCIAS!$C:$D,2,0)*VLOOKUP($N$2,PONDERADORES!$A$7:$G$9,7,0)+VLOOKUP(O2732,REFERENCIAS!$C:$D,2,0)*VLOOKUP($O$2,PONDERADORES!$A$7:$G$9,7,0)</f>
        <v>0.2</v>
      </c>
      <c r="Z2732" s="2">
        <f>+VLOOKUP(IF(R2732&lt;0.1,0,IF(AND(R2732&gt;=0.1,R2732&lt;0.2),0.1,IF(AND(R2732&gt;=0.2,R2732&lt;0.3),0.2,IF(R2732&gt;0.3,0.3,)))),REFERENCIAS!$C:$D,2,0)*VLOOKUP($R$2,PONDERADORES!$A$11:$G$11,7,0)</f>
        <v>15</v>
      </c>
      <c r="AA2732" s="92"/>
      <c r="AB2732" s="95" t="e">
        <f t="shared" ca="1" si="167"/>
        <v>#REF!</v>
      </c>
      <c r="AC2732" s="23" t="e">
        <f ca="1">IF(AB2732&gt;REFERENCIAS!$C$62,REFERENCIAS!$B$62,IF(AND(AB2732&gt;=REFERENCIAS!$C$63,AB2732&lt;REFERENCIAS!$D$63),REFERENCIAS!$B$63,IF(AND(AB2732&gt;REFERENCIAS!$C$64,AB2732&lt;=REFERENCIAS!$D$64),REFERENCIAS!$B$64,IF(AND(AB2732&gt;=REFERENCIAS!$C$65,AB2732&lt;REFERENCIAS!$D$65),REFERENCIAS!$B$65, "Revisar"))))</f>
        <v>#REF!</v>
      </c>
      <c r="AD2732" s="94" t="e">
        <f ca="1">VLOOKUP(AC2732,REFERENCIAS!$B$62:$G$65,4,FALSE)</f>
        <v>#REF!</v>
      </c>
    </row>
    <row r="2733" spans="1:30" ht="17.25" x14ac:dyDescent="0.25">
      <c r="A2733" s="74"/>
      <c r="B2733" s="19"/>
      <c r="C2733" s="19"/>
      <c r="D2733" s="50"/>
      <c r="E2733" s="73"/>
      <c r="F2733" s="74"/>
      <c r="G2733" s="9"/>
      <c r="H2733" s="48"/>
      <c r="I2733" s="49">
        <f t="shared" ca="1" si="165"/>
        <v>2022</v>
      </c>
      <c r="J2733" s="22">
        <f t="shared" ca="1" si="164"/>
        <v>1</v>
      </c>
      <c r="K2733" s="19"/>
      <c r="L2733" s="73"/>
      <c r="M2733" s="74"/>
      <c r="N2733" s="19"/>
      <c r="O2733" s="73"/>
      <c r="P2733" s="82">
        <v>1</v>
      </c>
      <c r="Q2733" s="24">
        <v>1</v>
      </c>
      <c r="R2733" s="81">
        <f t="shared" si="166"/>
        <v>1</v>
      </c>
      <c r="S2733" s="87"/>
      <c r="T2733" s="19"/>
      <c r="U2733" s="25"/>
      <c r="V2733" s="25"/>
      <c r="W2733" s="81"/>
      <c r="X2733" s="91" t="e">
        <f ca="1">+VLOOKUP(#REF!,REFERENCIAS!$C:$D,2,0)*VLOOKUP(#REF!,PONDERADORES!A:P,IF(AND(INFORMACION!$T2733='REFERENCIAS RIESGO'!$C$36,INFORMACION!$F2733=REFERENCIAS!$C$24),16,IF(INFORMACION!$T2733='REFERENCIAS RIESGO'!$C$36,13,IF(INFORMACION!$F2733=REFERENCIAS!$C$24,10,7))),0)+VLOOKUP(K2733,REFERENCIAS!$C:$D,2,0)*VLOOKUP($K$2,PONDERADORES!A:P,IF(AND(INFORMACION!$T2733='REFERENCIAS RIESGO'!$C$36,INFORMACION!$F2733=REFERENCIAS!$C$24),16,IF(INFORMACION!$T2733='REFERENCIAS RIESGO'!$C$36,13,IF(INFORMACION!$F2733=REFERENCIAS!$C$24,10,7))),0)+VLOOKUP(L2733,REFERENCIAS!$C:$D,2,0)*VLOOKUP($L$2,PONDERADORES!A:P,IF(AND(INFORMACION!$T2733='REFERENCIAS RIESGO'!$C$36,INFORMACION!$F2733=REFERENCIAS!$C$24),16,IF(INFORMACION!$T2733='REFERENCIAS RIESGO'!$C$36,13,IF(INFORMACION!$F2733=REFERENCIAS!$C$24,10,7))),0)+VLOOKUP(F2733,REFERENCIAS!$C:$D,2,0)*VLOOKUP($F$2,PONDERADORES!A:P,IF(AND(INFORMACION!$T2733='REFERENCIAS RIESGO'!$C$36,INFORMACION!$F2733=REFERENCIAS!$C$24),16,IF(INFORMACION!$T2733='REFERENCIAS RIESGO'!$C$36,13,IF(INFORMACION!$F2733=REFERENCIAS!$C$24,10,7))),0)+VLOOKUP(T2733,REFERENCIAS!$C:$D,2,0)*VLOOKUP($T$2,PONDERADORES!A:P,IF(AND(INFORMACION!$T2733='REFERENCIAS RIESGO'!$C$36,INFORMACION!$F2733=REFERENCIAS!$C$24),16,IF(INFORMACION!$T2733='REFERENCIAS RIESGO'!$C$36,13,IF(INFORMACION!$F2733=REFERENCIAS!$C$24,10,7))),0)+VLOOKUP(IF(J2733&lt;=0.2,0.2,IF(AND(J2733&gt;0.2,J2733&lt;=0.4),0.4,IF(AND(J2733&gt;0.4,J2733&lt;=0.6),0.6,IF(AND(J2733&gt;0.6,J2733&lt;=0.8),0.8,IF(AND(J2733&gt;0.8,J2733&lt;=1),1))))),REFERENCIAS!$C:$D,2,0)*VLOOKUP($J$2,PONDERADORES!A:P,IF(AND(INFORMACION!$T2733='REFERENCIAS RIESGO'!$C$36,INFORMACION!$F2733=REFERENCIAS!$C$24),16,IF(INFORMACION!$T2733='REFERENCIAS RIESGO'!$C$36,13,IF(INFORMACION!$F2733=REFERENCIAS!$C$24,10,7))),0)</f>
        <v>#REF!</v>
      </c>
      <c r="Y2733" s="68">
        <f>+VLOOKUP(M2733,REFERENCIAS!$C:$D,2,0)*VLOOKUP($M$2,PONDERADORES!$A$7:$G$9,7,0)+VLOOKUP(N2733,REFERENCIAS!$C:$D,2,0)*VLOOKUP($N$2,PONDERADORES!$A$7:$G$9,7,0)+VLOOKUP(O2733,REFERENCIAS!$C:$D,2,0)*VLOOKUP($O$2,PONDERADORES!$A$7:$G$9,7,0)</f>
        <v>0.2</v>
      </c>
      <c r="Z2733" s="2">
        <f>+VLOOKUP(IF(R2733&lt;0.1,0,IF(AND(R2733&gt;=0.1,R2733&lt;0.2),0.1,IF(AND(R2733&gt;=0.2,R2733&lt;0.3),0.2,IF(R2733&gt;0.3,0.3,)))),REFERENCIAS!$C:$D,2,0)*VLOOKUP($R$2,PONDERADORES!$A$11:$G$11,7,0)</f>
        <v>15</v>
      </c>
      <c r="AA2733" s="92"/>
      <c r="AB2733" s="95" t="e">
        <f t="shared" ca="1" si="167"/>
        <v>#REF!</v>
      </c>
      <c r="AC2733" s="23" t="e">
        <f ca="1">IF(AB2733&gt;REFERENCIAS!$C$62,REFERENCIAS!$B$62,IF(AND(AB2733&gt;=REFERENCIAS!$C$63,AB2733&lt;REFERENCIAS!$D$63),REFERENCIAS!$B$63,IF(AND(AB2733&gt;REFERENCIAS!$C$64,AB2733&lt;=REFERENCIAS!$D$64),REFERENCIAS!$B$64,IF(AND(AB2733&gt;=REFERENCIAS!$C$65,AB2733&lt;REFERENCIAS!$D$65),REFERENCIAS!$B$65, "Revisar"))))</f>
        <v>#REF!</v>
      </c>
      <c r="AD2733" s="94" t="e">
        <f ca="1">VLOOKUP(AC2733,REFERENCIAS!$B$62:$G$65,4,FALSE)</f>
        <v>#REF!</v>
      </c>
    </row>
    <row r="2734" spans="1:30" ht="17.25" x14ac:dyDescent="0.25">
      <c r="A2734" s="74"/>
      <c r="B2734" s="19"/>
      <c r="C2734" s="19"/>
      <c r="D2734" s="50"/>
      <c r="E2734" s="73"/>
      <c r="F2734" s="74"/>
      <c r="G2734" s="9"/>
      <c r="H2734" s="48"/>
      <c r="I2734" s="49">
        <f t="shared" ca="1" si="165"/>
        <v>2022</v>
      </c>
      <c r="J2734" s="22">
        <f t="shared" ca="1" si="164"/>
        <v>1</v>
      </c>
      <c r="K2734" s="19"/>
      <c r="L2734" s="73"/>
      <c r="M2734" s="74"/>
      <c r="N2734" s="19"/>
      <c r="O2734" s="73"/>
      <c r="P2734" s="82">
        <v>1</v>
      </c>
      <c r="Q2734" s="24">
        <v>1</v>
      </c>
      <c r="R2734" s="81">
        <f t="shared" si="166"/>
        <v>1</v>
      </c>
      <c r="S2734" s="87"/>
      <c r="T2734" s="19"/>
      <c r="U2734" s="25"/>
      <c r="V2734" s="25"/>
      <c r="W2734" s="81"/>
      <c r="X2734" s="91" t="e">
        <f ca="1">+VLOOKUP(#REF!,REFERENCIAS!$C:$D,2,0)*VLOOKUP(#REF!,PONDERADORES!A:P,IF(AND(INFORMACION!$T2734='REFERENCIAS RIESGO'!$C$36,INFORMACION!$F2734=REFERENCIAS!$C$24),16,IF(INFORMACION!$T2734='REFERENCIAS RIESGO'!$C$36,13,IF(INFORMACION!$F2734=REFERENCIAS!$C$24,10,7))),0)+VLOOKUP(K2734,REFERENCIAS!$C:$D,2,0)*VLOOKUP($K$2,PONDERADORES!A:P,IF(AND(INFORMACION!$T2734='REFERENCIAS RIESGO'!$C$36,INFORMACION!$F2734=REFERENCIAS!$C$24),16,IF(INFORMACION!$T2734='REFERENCIAS RIESGO'!$C$36,13,IF(INFORMACION!$F2734=REFERENCIAS!$C$24,10,7))),0)+VLOOKUP(L2734,REFERENCIAS!$C:$D,2,0)*VLOOKUP($L$2,PONDERADORES!A:P,IF(AND(INFORMACION!$T2734='REFERENCIAS RIESGO'!$C$36,INFORMACION!$F2734=REFERENCIAS!$C$24),16,IF(INFORMACION!$T2734='REFERENCIAS RIESGO'!$C$36,13,IF(INFORMACION!$F2734=REFERENCIAS!$C$24,10,7))),0)+VLOOKUP(F2734,REFERENCIAS!$C:$D,2,0)*VLOOKUP($F$2,PONDERADORES!A:P,IF(AND(INFORMACION!$T2734='REFERENCIAS RIESGO'!$C$36,INFORMACION!$F2734=REFERENCIAS!$C$24),16,IF(INFORMACION!$T2734='REFERENCIAS RIESGO'!$C$36,13,IF(INFORMACION!$F2734=REFERENCIAS!$C$24,10,7))),0)+VLOOKUP(T2734,REFERENCIAS!$C:$D,2,0)*VLOOKUP($T$2,PONDERADORES!A:P,IF(AND(INFORMACION!$T2734='REFERENCIAS RIESGO'!$C$36,INFORMACION!$F2734=REFERENCIAS!$C$24),16,IF(INFORMACION!$T2734='REFERENCIAS RIESGO'!$C$36,13,IF(INFORMACION!$F2734=REFERENCIAS!$C$24,10,7))),0)+VLOOKUP(IF(J2734&lt;=0.2,0.2,IF(AND(J2734&gt;0.2,J2734&lt;=0.4),0.4,IF(AND(J2734&gt;0.4,J2734&lt;=0.6),0.6,IF(AND(J2734&gt;0.6,J2734&lt;=0.8),0.8,IF(AND(J2734&gt;0.8,J2734&lt;=1),1))))),REFERENCIAS!$C:$D,2,0)*VLOOKUP($J$2,PONDERADORES!A:P,IF(AND(INFORMACION!$T2734='REFERENCIAS RIESGO'!$C$36,INFORMACION!$F2734=REFERENCIAS!$C$24),16,IF(INFORMACION!$T2734='REFERENCIAS RIESGO'!$C$36,13,IF(INFORMACION!$F2734=REFERENCIAS!$C$24,10,7))),0)</f>
        <v>#REF!</v>
      </c>
      <c r="Y2734" s="68">
        <f>+VLOOKUP(M2734,REFERENCIAS!$C:$D,2,0)*VLOOKUP($M$2,PONDERADORES!$A$7:$G$9,7,0)+VLOOKUP(N2734,REFERENCIAS!$C:$D,2,0)*VLOOKUP($N$2,PONDERADORES!$A$7:$G$9,7,0)+VLOOKUP(O2734,REFERENCIAS!$C:$D,2,0)*VLOOKUP($O$2,PONDERADORES!$A$7:$G$9,7,0)</f>
        <v>0.2</v>
      </c>
      <c r="Z2734" s="2">
        <f>+VLOOKUP(IF(R2734&lt;0.1,0,IF(AND(R2734&gt;=0.1,R2734&lt;0.2),0.1,IF(AND(R2734&gt;=0.2,R2734&lt;0.3),0.2,IF(R2734&gt;0.3,0.3,)))),REFERENCIAS!$C:$D,2,0)*VLOOKUP($R$2,PONDERADORES!$A$11:$G$11,7,0)</f>
        <v>15</v>
      </c>
      <c r="AA2734" s="92"/>
      <c r="AB2734" s="95" t="e">
        <f t="shared" ca="1" si="167"/>
        <v>#REF!</v>
      </c>
      <c r="AC2734" s="23" t="e">
        <f ca="1">IF(AB2734&gt;REFERENCIAS!$C$62,REFERENCIAS!$B$62,IF(AND(AB2734&gt;=REFERENCIAS!$C$63,AB2734&lt;REFERENCIAS!$D$63),REFERENCIAS!$B$63,IF(AND(AB2734&gt;REFERENCIAS!$C$64,AB2734&lt;=REFERENCIAS!$D$64),REFERENCIAS!$B$64,IF(AND(AB2734&gt;=REFERENCIAS!$C$65,AB2734&lt;REFERENCIAS!$D$65),REFERENCIAS!$B$65, "Revisar"))))</f>
        <v>#REF!</v>
      </c>
      <c r="AD2734" s="94" t="e">
        <f ca="1">VLOOKUP(AC2734,REFERENCIAS!$B$62:$G$65,4,FALSE)</f>
        <v>#REF!</v>
      </c>
    </row>
    <row r="2735" spans="1:30" ht="17.25" x14ac:dyDescent="0.25">
      <c r="A2735" s="74"/>
      <c r="B2735" s="19"/>
      <c r="C2735" s="19"/>
      <c r="D2735" s="50"/>
      <c r="E2735" s="73"/>
      <c r="F2735" s="74"/>
      <c r="G2735" s="9"/>
      <c r="H2735" s="48"/>
      <c r="I2735" s="49">
        <f t="shared" ca="1" si="165"/>
        <v>2022</v>
      </c>
      <c r="J2735" s="22">
        <f t="shared" ca="1" si="164"/>
        <v>1</v>
      </c>
      <c r="K2735" s="19"/>
      <c r="L2735" s="73"/>
      <c r="M2735" s="74"/>
      <c r="N2735" s="19"/>
      <c r="O2735" s="73"/>
      <c r="P2735" s="82">
        <v>1</v>
      </c>
      <c r="Q2735" s="24">
        <v>1</v>
      </c>
      <c r="R2735" s="81">
        <f t="shared" si="166"/>
        <v>1</v>
      </c>
      <c r="S2735" s="87"/>
      <c r="T2735" s="19"/>
      <c r="U2735" s="25"/>
      <c r="V2735" s="25"/>
      <c r="W2735" s="81"/>
      <c r="X2735" s="91" t="e">
        <f ca="1">+VLOOKUP(#REF!,REFERENCIAS!$C:$D,2,0)*VLOOKUP(#REF!,PONDERADORES!A:P,IF(AND(INFORMACION!$T2735='REFERENCIAS RIESGO'!$C$36,INFORMACION!$F2735=REFERENCIAS!$C$24),16,IF(INFORMACION!$T2735='REFERENCIAS RIESGO'!$C$36,13,IF(INFORMACION!$F2735=REFERENCIAS!$C$24,10,7))),0)+VLOOKUP(K2735,REFERENCIAS!$C:$D,2,0)*VLOOKUP($K$2,PONDERADORES!A:P,IF(AND(INFORMACION!$T2735='REFERENCIAS RIESGO'!$C$36,INFORMACION!$F2735=REFERENCIAS!$C$24),16,IF(INFORMACION!$T2735='REFERENCIAS RIESGO'!$C$36,13,IF(INFORMACION!$F2735=REFERENCIAS!$C$24,10,7))),0)+VLOOKUP(L2735,REFERENCIAS!$C:$D,2,0)*VLOOKUP($L$2,PONDERADORES!A:P,IF(AND(INFORMACION!$T2735='REFERENCIAS RIESGO'!$C$36,INFORMACION!$F2735=REFERENCIAS!$C$24),16,IF(INFORMACION!$T2735='REFERENCIAS RIESGO'!$C$36,13,IF(INFORMACION!$F2735=REFERENCIAS!$C$24,10,7))),0)+VLOOKUP(F2735,REFERENCIAS!$C:$D,2,0)*VLOOKUP($F$2,PONDERADORES!A:P,IF(AND(INFORMACION!$T2735='REFERENCIAS RIESGO'!$C$36,INFORMACION!$F2735=REFERENCIAS!$C$24),16,IF(INFORMACION!$T2735='REFERENCIAS RIESGO'!$C$36,13,IF(INFORMACION!$F2735=REFERENCIAS!$C$24,10,7))),0)+VLOOKUP(T2735,REFERENCIAS!$C:$D,2,0)*VLOOKUP($T$2,PONDERADORES!A:P,IF(AND(INFORMACION!$T2735='REFERENCIAS RIESGO'!$C$36,INFORMACION!$F2735=REFERENCIAS!$C$24),16,IF(INFORMACION!$T2735='REFERENCIAS RIESGO'!$C$36,13,IF(INFORMACION!$F2735=REFERENCIAS!$C$24,10,7))),0)+VLOOKUP(IF(J2735&lt;=0.2,0.2,IF(AND(J2735&gt;0.2,J2735&lt;=0.4),0.4,IF(AND(J2735&gt;0.4,J2735&lt;=0.6),0.6,IF(AND(J2735&gt;0.6,J2735&lt;=0.8),0.8,IF(AND(J2735&gt;0.8,J2735&lt;=1),1))))),REFERENCIAS!$C:$D,2,0)*VLOOKUP($J$2,PONDERADORES!A:P,IF(AND(INFORMACION!$T2735='REFERENCIAS RIESGO'!$C$36,INFORMACION!$F2735=REFERENCIAS!$C$24),16,IF(INFORMACION!$T2735='REFERENCIAS RIESGO'!$C$36,13,IF(INFORMACION!$F2735=REFERENCIAS!$C$24,10,7))),0)</f>
        <v>#REF!</v>
      </c>
      <c r="Y2735" s="68">
        <f>+VLOOKUP(M2735,REFERENCIAS!$C:$D,2,0)*VLOOKUP($M$2,PONDERADORES!$A$7:$G$9,7,0)+VLOOKUP(N2735,REFERENCIAS!$C:$D,2,0)*VLOOKUP($N$2,PONDERADORES!$A$7:$G$9,7,0)+VLOOKUP(O2735,REFERENCIAS!$C:$D,2,0)*VLOOKUP($O$2,PONDERADORES!$A$7:$G$9,7,0)</f>
        <v>0.2</v>
      </c>
      <c r="Z2735" s="2">
        <f>+VLOOKUP(IF(R2735&lt;0.1,0,IF(AND(R2735&gt;=0.1,R2735&lt;0.2),0.1,IF(AND(R2735&gt;=0.2,R2735&lt;0.3),0.2,IF(R2735&gt;0.3,0.3,)))),REFERENCIAS!$C:$D,2,0)*VLOOKUP($R$2,PONDERADORES!$A$11:$G$11,7,0)</f>
        <v>15</v>
      </c>
      <c r="AA2735" s="92"/>
      <c r="AB2735" s="95" t="e">
        <f t="shared" ca="1" si="167"/>
        <v>#REF!</v>
      </c>
      <c r="AC2735" s="23" t="e">
        <f ca="1">IF(AB2735&gt;REFERENCIAS!$C$62,REFERENCIAS!$B$62,IF(AND(AB2735&gt;=REFERENCIAS!$C$63,AB2735&lt;REFERENCIAS!$D$63),REFERENCIAS!$B$63,IF(AND(AB2735&gt;REFERENCIAS!$C$64,AB2735&lt;=REFERENCIAS!$D$64),REFERENCIAS!$B$64,IF(AND(AB2735&gt;=REFERENCIAS!$C$65,AB2735&lt;REFERENCIAS!$D$65),REFERENCIAS!$B$65, "Revisar"))))</f>
        <v>#REF!</v>
      </c>
      <c r="AD2735" s="94" t="e">
        <f ca="1">VLOOKUP(AC2735,REFERENCIAS!$B$62:$G$65,4,FALSE)</f>
        <v>#REF!</v>
      </c>
    </row>
    <row r="2736" spans="1:30" ht="17.25" x14ac:dyDescent="0.25">
      <c r="A2736" s="74"/>
      <c r="B2736" s="19"/>
      <c r="C2736" s="19"/>
      <c r="D2736" s="50"/>
      <c r="E2736" s="73"/>
      <c r="F2736" s="74"/>
      <c r="G2736" s="9"/>
      <c r="H2736" s="48"/>
      <c r="I2736" s="49">
        <f t="shared" ca="1" si="165"/>
        <v>2022</v>
      </c>
      <c r="J2736" s="22">
        <f t="shared" ca="1" si="164"/>
        <v>1</v>
      </c>
      <c r="K2736" s="19"/>
      <c r="L2736" s="73"/>
      <c r="M2736" s="74"/>
      <c r="N2736" s="19"/>
      <c r="O2736" s="73"/>
      <c r="P2736" s="82">
        <v>1</v>
      </c>
      <c r="Q2736" s="24">
        <v>1</v>
      </c>
      <c r="R2736" s="81">
        <f t="shared" si="166"/>
        <v>1</v>
      </c>
      <c r="S2736" s="87"/>
      <c r="T2736" s="19"/>
      <c r="U2736" s="25"/>
      <c r="V2736" s="25"/>
      <c r="W2736" s="81"/>
      <c r="X2736" s="91" t="e">
        <f ca="1">+VLOOKUP(#REF!,REFERENCIAS!$C:$D,2,0)*VLOOKUP(#REF!,PONDERADORES!A:P,IF(AND(INFORMACION!$T2736='REFERENCIAS RIESGO'!$C$36,INFORMACION!$F2736=REFERENCIAS!$C$24),16,IF(INFORMACION!$T2736='REFERENCIAS RIESGO'!$C$36,13,IF(INFORMACION!$F2736=REFERENCIAS!$C$24,10,7))),0)+VLOOKUP(K2736,REFERENCIAS!$C:$D,2,0)*VLOOKUP($K$2,PONDERADORES!A:P,IF(AND(INFORMACION!$T2736='REFERENCIAS RIESGO'!$C$36,INFORMACION!$F2736=REFERENCIAS!$C$24),16,IF(INFORMACION!$T2736='REFERENCIAS RIESGO'!$C$36,13,IF(INFORMACION!$F2736=REFERENCIAS!$C$24,10,7))),0)+VLOOKUP(L2736,REFERENCIAS!$C:$D,2,0)*VLOOKUP($L$2,PONDERADORES!A:P,IF(AND(INFORMACION!$T2736='REFERENCIAS RIESGO'!$C$36,INFORMACION!$F2736=REFERENCIAS!$C$24),16,IF(INFORMACION!$T2736='REFERENCIAS RIESGO'!$C$36,13,IF(INFORMACION!$F2736=REFERENCIAS!$C$24,10,7))),0)+VLOOKUP(F2736,REFERENCIAS!$C:$D,2,0)*VLOOKUP($F$2,PONDERADORES!A:P,IF(AND(INFORMACION!$T2736='REFERENCIAS RIESGO'!$C$36,INFORMACION!$F2736=REFERENCIAS!$C$24),16,IF(INFORMACION!$T2736='REFERENCIAS RIESGO'!$C$36,13,IF(INFORMACION!$F2736=REFERENCIAS!$C$24,10,7))),0)+VLOOKUP(T2736,REFERENCIAS!$C:$D,2,0)*VLOOKUP($T$2,PONDERADORES!A:P,IF(AND(INFORMACION!$T2736='REFERENCIAS RIESGO'!$C$36,INFORMACION!$F2736=REFERENCIAS!$C$24),16,IF(INFORMACION!$T2736='REFERENCIAS RIESGO'!$C$36,13,IF(INFORMACION!$F2736=REFERENCIAS!$C$24,10,7))),0)+VLOOKUP(IF(J2736&lt;=0.2,0.2,IF(AND(J2736&gt;0.2,J2736&lt;=0.4),0.4,IF(AND(J2736&gt;0.4,J2736&lt;=0.6),0.6,IF(AND(J2736&gt;0.6,J2736&lt;=0.8),0.8,IF(AND(J2736&gt;0.8,J2736&lt;=1),1))))),REFERENCIAS!$C:$D,2,0)*VLOOKUP($J$2,PONDERADORES!A:P,IF(AND(INFORMACION!$T2736='REFERENCIAS RIESGO'!$C$36,INFORMACION!$F2736=REFERENCIAS!$C$24),16,IF(INFORMACION!$T2736='REFERENCIAS RIESGO'!$C$36,13,IF(INFORMACION!$F2736=REFERENCIAS!$C$24,10,7))),0)</f>
        <v>#REF!</v>
      </c>
      <c r="Y2736" s="68">
        <f>+VLOOKUP(M2736,REFERENCIAS!$C:$D,2,0)*VLOOKUP($M$2,PONDERADORES!$A$7:$G$9,7,0)+VLOOKUP(N2736,REFERENCIAS!$C:$D,2,0)*VLOOKUP($N$2,PONDERADORES!$A$7:$G$9,7,0)+VLOOKUP(O2736,REFERENCIAS!$C:$D,2,0)*VLOOKUP($O$2,PONDERADORES!$A$7:$G$9,7,0)</f>
        <v>0.2</v>
      </c>
      <c r="Z2736" s="2">
        <f>+VLOOKUP(IF(R2736&lt;0.1,0,IF(AND(R2736&gt;=0.1,R2736&lt;0.2),0.1,IF(AND(R2736&gt;=0.2,R2736&lt;0.3),0.2,IF(R2736&gt;0.3,0.3,)))),REFERENCIAS!$C:$D,2,0)*VLOOKUP($R$2,PONDERADORES!$A$11:$G$11,7,0)</f>
        <v>15</v>
      </c>
      <c r="AA2736" s="92"/>
      <c r="AB2736" s="95" t="e">
        <f t="shared" ca="1" si="167"/>
        <v>#REF!</v>
      </c>
      <c r="AC2736" s="23" t="e">
        <f ca="1">IF(AB2736&gt;REFERENCIAS!$C$62,REFERENCIAS!$B$62,IF(AND(AB2736&gt;=REFERENCIAS!$C$63,AB2736&lt;REFERENCIAS!$D$63),REFERENCIAS!$B$63,IF(AND(AB2736&gt;REFERENCIAS!$C$64,AB2736&lt;=REFERENCIAS!$D$64),REFERENCIAS!$B$64,IF(AND(AB2736&gt;=REFERENCIAS!$C$65,AB2736&lt;REFERENCIAS!$D$65),REFERENCIAS!$B$65, "Revisar"))))</f>
        <v>#REF!</v>
      </c>
      <c r="AD2736" s="94" t="e">
        <f ca="1">VLOOKUP(AC2736,REFERENCIAS!$B$62:$G$65,4,FALSE)</f>
        <v>#REF!</v>
      </c>
    </row>
    <row r="2737" spans="1:30" ht="17.25" x14ac:dyDescent="0.25">
      <c r="A2737" s="74"/>
      <c r="B2737" s="19"/>
      <c r="C2737" s="19"/>
      <c r="D2737" s="50"/>
      <c r="E2737" s="73"/>
      <c r="F2737" s="74"/>
      <c r="G2737" s="9"/>
      <c r="H2737" s="48"/>
      <c r="I2737" s="49">
        <f t="shared" ca="1" si="165"/>
        <v>2022</v>
      </c>
      <c r="J2737" s="22">
        <f t="shared" ca="1" si="164"/>
        <v>1</v>
      </c>
      <c r="K2737" s="19"/>
      <c r="L2737" s="73"/>
      <c r="M2737" s="74"/>
      <c r="N2737" s="19"/>
      <c r="O2737" s="73"/>
      <c r="P2737" s="82">
        <v>1</v>
      </c>
      <c r="Q2737" s="24">
        <v>1</v>
      </c>
      <c r="R2737" s="81">
        <f t="shared" si="166"/>
        <v>1</v>
      </c>
      <c r="S2737" s="87"/>
      <c r="T2737" s="19"/>
      <c r="U2737" s="25"/>
      <c r="V2737" s="25"/>
      <c r="W2737" s="81"/>
      <c r="X2737" s="91" t="e">
        <f ca="1">+VLOOKUP(#REF!,REFERENCIAS!$C:$D,2,0)*VLOOKUP(#REF!,PONDERADORES!A:P,IF(AND(INFORMACION!$T2737='REFERENCIAS RIESGO'!$C$36,INFORMACION!$F2737=REFERENCIAS!$C$24),16,IF(INFORMACION!$T2737='REFERENCIAS RIESGO'!$C$36,13,IF(INFORMACION!$F2737=REFERENCIAS!$C$24,10,7))),0)+VLOOKUP(K2737,REFERENCIAS!$C:$D,2,0)*VLOOKUP($K$2,PONDERADORES!A:P,IF(AND(INFORMACION!$T2737='REFERENCIAS RIESGO'!$C$36,INFORMACION!$F2737=REFERENCIAS!$C$24),16,IF(INFORMACION!$T2737='REFERENCIAS RIESGO'!$C$36,13,IF(INFORMACION!$F2737=REFERENCIAS!$C$24,10,7))),0)+VLOOKUP(L2737,REFERENCIAS!$C:$D,2,0)*VLOOKUP($L$2,PONDERADORES!A:P,IF(AND(INFORMACION!$T2737='REFERENCIAS RIESGO'!$C$36,INFORMACION!$F2737=REFERENCIAS!$C$24),16,IF(INFORMACION!$T2737='REFERENCIAS RIESGO'!$C$36,13,IF(INFORMACION!$F2737=REFERENCIAS!$C$24,10,7))),0)+VLOOKUP(F2737,REFERENCIAS!$C:$D,2,0)*VLOOKUP($F$2,PONDERADORES!A:P,IF(AND(INFORMACION!$T2737='REFERENCIAS RIESGO'!$C$36,INFORMACION!$F2737=REFERENCIAS!$C$24),16,IF(INFORMACION!$T2737='REFERENCIAS RIESGO'!$C$36,13,IF(INFORMACION!$F2737=REFERENCIAS!$C$24,10,7))),0)+VLOOKUP(T2737,REFERENCIAS!$C:$D,2,0)*VLOOKUP($T$2,PONDERADORES!A:P,IF(AND(INFORMACION!$T2737='REFERENCIAS RIESGO'!$C$36,INFORMACION!$F2737=REFERENCIAS!$C$24),16,IF(INFORMACION!$T2737='REFERENCIAS RIESGO'!$C$36,13,IF(INFORMACION!$F2737=REFERENCIAS!$C$24,10,7))),0)+VLOOKUP(IF(J2737&lt;=0.2,0.2,IF(AND(J2737&gt;0.2,J2737&lt;=0.4),0.4,IF(AND(J2737&gt;0.4,J2737&lt;=0.6),0.6,IF(AND(J2737&gt;0.6,J2737&lt;=0.8),0.8,IF(AND(J2737&gt;0.8,J2737&lt;=1),1))))),REFERENCIAS!$C:$D,2,0)*VLOOKUP($J$2,PONDERADORES!A:P,IF(AND(INFORMACION!$T2737='REFERENCIAS RIESGO'!$C$36,INFORMACION!$F2737=REFERENCIAS!$C$24),16,IF(INFORMACION!$T2737='REFERENCIAS RIESGO'!$C$36,13,IF(INFORMACION!$F2737=REFERENCIAS!$C$24,10,7))),0)</f>
        <v>#REF!</v>
      </c>
      <c r="Y2737" s="68">
        <f>+VLOOKUP(M2737,REFERENCIAS!$C:$D,2,0)*VLOOKUP($M$2,PONDERADORES!$A$7:$G$9,7,0)+VLOOKUP(N2737,REFERENCIAS!$C:$D,2,0)*VLOOKUP($N$2,PONDERADORES!$A$7:$G$9,7,0)+VLOOKUP(O2737,REFERENCIAS!$C:$D,2,0)*VLOOKUP($O$2,PONDERADORES!$A$7:$G$9,7,0)</f>
        <v>0.2</v>
      </c>
      <c r="Z2737" s="2">
        <f>+VLOOKUP(IF(R2737&lt;0.1,0,IF(AND(R2737&gt;=0.1,R2737&lt;0.2),0.1,IF(AND(R2737&gt;=0.2,R2737&lt;0.3),0.2,IF(R2737&gt;0.3,0.3,)))),REFERENCIAS!$C:$D,2,0)*VLOOKUP($R$2,PONDERADORES!$A$11:$G$11,7,0)</f>
        <v>15</v>
      </c>
      <c r="AA2737" s="92"/>
      <c r="AB2737" s="95" t="e">
        <f t="shared" ca="1" si="167"/>
        <v>#REF!</v>
      </c>
      <c r="AC2737" s="23" t="e">
        <f ca="1">IF(AB2737&gt;REFERENCIAS!$C$62,REFERENCIAS!$B$62,IF(AND(AB2737&gt;=REFERENCIAS!$C$63,AB2737&lt;REFERENCIAS!$D$63),REFERENCIAS!$B$63,IF(AND(AB2737&gt;REFERENCIAS!$C$64,AB2737&lt;=REFERENCIAS!$D$64),REFERENCIAS!$B$64,IF(AND(AB2737&gt;=REFERENCIAS!$C$65,AB2737&lt;REFERENCIAS!$D$65),REFERENCIAS!$B$65, "Revisar"))))</f>
        <v>#REF!</v>
      </c>
      <c r="AD2737" s="94" t="e">
        <f ca="1">VLOOKUP(AC2737,REFERENCIAS!$B$62:$G$65,4,FALSE)</f>
        <v>#REF!</v>
      </c>
    </row>
    <row r="2738" spans="1:30" ht="17.25" x14ac:dyDescent="0.25">
      <c r="A2738" s="74"/>
      <c r="B2738" s="19"/>
      <c r="C2738" s="19"/>
      <c r="D2738" s="50"/>
      <c r="E2738" s="73"/>
      <c r="F2738" s="74"/>
      <c r="G2738" s="9"/>
      <c r="H2738" s="48"/>
      <c r="I2738" s="49">
        <f t="shared" ca="1" si="165"/>
        <v>2022</v>
      </c>
      <c r="J2738" s="22">
        <f t="shared" ca="1" si="164"/>
        <v>1</v>
      </c>
      <c r="K2738" s="19"/>
      <c r="L2738" s="73"/>
      <c r="M2738" s="74"/>
      <c r="N2738" s="19"/>
      <c r="O2738" s="73"/>
      <c r="P2738" s="82">
        <v>1</v>
      </c>
      <c r="Q2738" s="24">
        <v>1</v>
      </c>
      <c r="R2738" s="81">
        <f t="shared" si="166"/>
        <v>1</v>
      </c>
      <c r="S2738" s="87"/>
      <c r="T2738" s="19"/>
      <c r="U2738" s="25"/>
      <c r="V2738" s="25"/>
      <c r="W2738" s="81"/>
      <c r="X2738" s="91" t="e">
        <f ca="1">+VLOOKUP(#REF!,REFERENCIAS!$C:$D,2,0)*VLOOKUP(#REF!,PONDERADORES!A:P,IF(AND(INFORMACION!$T2738='REFERENCIAS RIESGO'!$C$36,INFORMACION!$F2738=REFERENCIAS!$C$24),16,IF(INFORMACION!$T2738='REFERENCIAS RIESGO'!$C$36,13,IF(INFORMACION!$F2738=REFERENCIAS!$C$24,10,7))),0)+VLOOKUP(K2738,REFERENCIAS!$C:$D,2,0)*VLOOKUP($K$2,PONDERADORES!A:P,IF(AND(INFORMACION!$T2738='REFERENCIAS RIESGO'!$C$36,INFORMACION!$F2738=REFERENCIAS!$C$24),16,IF(INFORMACION!$T2738='REFERENCIAS RIESGO'!$C$36,13,IF(INFORMACION!$F2738=REFERENCIAS!$C$24,10,7))),0)+VLOOKUP(L2738,REFERENCIAS!$C:$D,2,0)*VLOOKUP($L$2,PONDERADORES!A:P,IF(AND(INFORMACION!$T2738='REFERENCIAS RIESGO'!$C$36,INFORMACION!$F2738=REFERENCIAS!$C$24),16,IF(INFORMACION!$T2738='REFERENCIAS RIESGO'!$C$36,13,IF(INFORMACION!$F2738=REFERENCIAS!$C$24,10,7))),0)+VLOOKUP(F2738,REFERENCIAS!$C:$D,2,0)*VLOOKUP($F$2,PONDERADORES!A:P,IF(AND(INFORMACION!$T2738='REFERENCIAS RIESGO'!$C$36,INFORMACION!$F2738=REFERENCIAS!$C$24),16,IF(INFORMACION!$T2738='REFERENCIAS RIESGO'!$C$36,13,IF(INFORMACION!$F2738=REFERENCIAS!$C$24,10,7))),0)+VLOOKUP(T2738,REFERENCIAS!$C:$D,2,0)*VLOOKUP($T$2,PONDERADORES!A:P,IF(AND(INFORMACION!$T2738='REFERENCIAS RIESGO'!$C$36,INFORMACION!$F2738=REFERENCIAS!$C$24),16,IF(INFORMACION!$T2738='REFERENCIAS RIESGO'!$C$36,13,IF(INFORMACION!$F2738=REFERENCIAS!$C$24,10,7))),0)+VLOOKUP(IF(J2738&lt;=0.2,0.2,IF(AND(J2738&gt;0.2,J2738&lt;=0.4),0.4,IF(AND(J2738&gt;0.4,J2738&lt;=0.6),0.6,IF(AND(J2738&gt;0.6,J2738&lt;=0.8),0.8,IF(AND(J2738&gt;0.8,J2738&lt;=1),1))))),REFERENCIAS!$C:$D,2,0)*VLOOKUP($J$2,PONDERADORES!A:P,IF(AND(INFORMACION!$T2738='REFERENCIAS RIESGO'!$C$36,INFORMACION!$F2738=REFERENCIAS!$C$24),16,IF(INFORMACION!$T2738='REFERENCIAS RIESGO'!$C$36,13,IF(INFORMACION!$F2738=REFERENCIAS!$C$24,10,7))),0)</f>
        <v>#REF!</v>
      </c>
      <c r="Y2738" s="68">
        <f>+VLOOKUP(M2738,REFERENCIAS!$C:$D,2,0)*VLOOKUP($M$2,PONDERADORES!$A$7:$G$9,7,0)+VLOOKUP(N2738,REFERENCIAS!$C:$D,2,0)*VLOOKUP($N$2,PONDERADORES!$A$7:$G$9,7,0)+VLOOKUP(O2738,REFERENCIAS!$C:$D,2,0)*VLOOKUP($O$2,PONDERADORES!$A$7:$G$9,7,0)</f>
        <v>0.2</v>
      </c>
      <c r="Z2738" s="2">
        <f>+VLOOKUP(IF(R2738&lt;0.1,0,IF(AND(R2738&gt;=0.1,R2738&lt;0.2),0.1,IF(AND(R2738&gt;=0.2,R2738&lt;0.3),0.2,IF(R2738&gt;0.3,0.3,)))),REFERENCIAS!$C:$D,2,0)*VLOOKUP($R$2,PONDERADORES!$A$11:$G$11,7,0)</f>
        <v>15</v>
      </c>
      <c r="AA2738" s="92"/>
      <c r="AB2738" s="95" t="e">
        <f t="shared" ca="1" si="167"/>
        <v>#REF!</v>
      </c>
      <c r="AC2738" s="23" t="e">
        <f ca="1">IF(AB2738&gt;REFERENCIAS!$C$62,REFERENCIAS!$B$62,IF(AND(AB2738&gt;=REFERENCIAS!$C$63,AB2738&lt;REFERENCIAS!$D$63),REFERENCIAS!$B$63,IF(AND(AB2738&gt;REFERENCIAS!$C$64,AB2738&lt;=REFERENCIAS!$D$64),REFERENCIAS!$B$64,IF(AND(AB2738&gt;=REFERENCIAS!$C$65,AB2738&lt;REFERENCIAS!$D$65),REFERENCIAS!$B$65, "Revisar"))))</f>
        <v>#REF!</v>
      </c>
      <c r="AD2738" s="94" t="e">
        <f ca="1">VLOOKUP(AC2738,REFERENCIAS!$B$62:$G$65,4,FALSE)</f>
        <v>#REF!</v>
      </c>
    </row>
    <row r="2739" spans="1:30" ht="17.25" x14ac:dyDescent="0.25">
      <c r="A2739" s="74"/>
      <c r="B2739" s="19"/>
      <c r="C2739" s="19"/>
      <c r="D2739" s="50"/>
      <c r="E2739" s="73"/>
      <c r="F2739" s="74"/>
      <c r="G2739" s="9"/>
      <c r="H2739" s="48"/>
      <c r="I2739" s="49">
        <f t="shared" ca="1" si="165"/>
        <v>2022</v>
      </c>
      <c r="J2739" s="22">
        <f t="shared" ca="1" si="164"/>
        <v>1</v>
      </c>
      <c r="K2739" s="19"/>
      <c r="L2739" s="73"/>
      <c r="M2739" s="74"/>
      <c r="N2739" s="19"/>
      <c r="O2739" s="73"/>
      <c r="P2739" s="82">
        <v>1</v>
      </c>
      <c r="Q2739" s="24">
        <v>1</v>
      </c>
      <c r="R2739" s="81">
        <f t="shared" si="166"/>
        <v>1</v>
      </c>
      <c r="S2739" s="87"/>
      <c r="T2739" s="19"/>
      <c r="U2739" s="25"/>
      <c r="V2739" s="25"/>
      <c r="W2739" s="81"/>
      <c r="X2739" s="91" t="e">
        <f ca="1">+VLOOKUP(#REF!,REFERENCIAS!$C:$D,2,0)*VLOOKUP(#REF!,PONDERADORES!A:P,IF(AND(INFORMACION!$T2739='REFERENCIAS RIESGO'!$C$36,INFORMACION!$F2739=REFERENCIAS!$C$24),16,IF(INFORMACION!$T2739='REFERENCIAS RIESGO'!$C$36,13,IF(INFORMACION!$F2739=REFERENCIAS!$C$24,10,7))),0)+VLOOKUP(K2739,REFERENCIAS!$C:$D,2,0)*VLOOKUP($K$2,PONDERADORES!A:P,IF(AND(INFORMACION!$T2739='REFERENCIAS RIESGO'!$C$36,INFORMACION!$F2739=REFERENCIAS!$C$24),16,IF(INFORMACION!$T2739='REFERENCIAS RIESGO'!$C$36,13,IF(INFORMACION!$F2739=REFERENCIAS!$C$24,10,7))),0)+VLOOKUP(L2739,REFERENCIAS!$C:$D,2,0)*VLOOKUP($L$2,PONDERADORES!A:P,IF(AND(INFORMACION!$T2739='REFERENCIAS RIESGO'!$C$36,INFORMACION!$F2739=REFERENCIAS!$C$24),16,IF(INFORMACION!$T2739='REFERENCIAS RIESGO'!$C$36,13,IF(INFORMACION!$F2739=REFERENCIAS!$C$24,10,7))),0)+VLOOKUP(F2739,REFERENCIAS!$C:$D,2,0)*VLOOKUP($F$2,PONDERADORES!A:P,IF(AND(INFORMACION!$T2739='REFERENCIAS RIESGO'!$C$36,INFORMACION!$F2739=REFERENCIAS!$C$24),16,IF(INFORMACION!$T2739='REFERENCIAS RIESGO'!$C$36,13,IF(INFORMACION!$F2739=REFERENCIAS!$C$24,10,7))),0)+VLOOKUP(T2739,REFERENCIAS!$C:$D,2,0)*VLOOKUP($T$2,PONDERADORES!A:P,IF(AND(INFORMACION!$T2739='REFERENCIAS RIESGO'!$C$36,INFORMACION!$F2739=REFERENCIAS!$C$24),16,IF(INFORMACION!$T2739='REFERENCIAS RIESGO'!$C$36,13,IF(INFORMACION!$F2739=REFERENCIAS!$C$24,10,7))),0)+VLOOKUP(IF(J2739&lt;=0.2,0.2,IF(AND(J2739&gt;0.2,J2739&lt;=0.4),0.4,IF(AND(J2739&gt;0.4,J2739&lt;=0.6),0.6,IF(AND(J2739&gt;0.6,J2739&lt;=0.8),0.8,IF(AND(J2739&gt;0.8,J2739&lt;=1),1))))),REFERENCIAS!$C:$D,2,0)*VLOOKUP($J$2,PONDERADORES!A:P,IF(AND(INFORMACION!$T2739='REFERENCIAS RIESGO'!$C$36,INFORMACION!$F2739=REFERENCIAS!$C$24),16,IF(INFORMACION!$T2739='REFERENCIAS RIESGO'!$C$36,13,IF(INFORMACION!$F2739=REFERENCIAS!$C$24,10,7))),0)</f>
        <v>#REF!</v>
      </c>
      <c r="Y2739" s="68">
        <f>+VLOOKUP(M2739,REFERENCIAS!$C:$D,2,0)*VLOOKUP($M$2,PONDERADORES!$A$7:$G$9,7,0)+VLOOKUP(N2739,REFERENCIAS!$C:$D,2,0)*VLOOKUP($N$2,PONDERADORES!$A$7:$G$9,7,0)+VLOOKUP(O2739,REFERENCIAS!$C:$D,2,0)*VLOOKUP($O$2,PONDERADORES!$A$7:$G$9,7,0)</f>
        <v>0.2</v>
      </c>
      <c r="Z2739" s="2">
        <f>+VLOOKUP(IF(R2739&lt;0.1,0,IF(AND(R2739&gt;=0.1,R2739&lt;0.2),0.1,IF(AND(R2739&gt;=0.2,R2739&lt;0.3),0.2,IF(R2739&gt;0.3,0.3,)))),REFERENCIAS!$C:$D,2,0)*VLOOKUP($R$2,PONDERADORES!$A$11:$G$11,7,0)</f>
        <v>15</v>
      </c>
      <c r="AA2739" s="92"/>
      <c r="AB2739" s="95" t="e">
        <f t="shared" ca="1" si="167"/>
        <v>#REF!</v>
      </c>
      <c r="AC2739" s="23" t="e">
        <f ca="1">IF(AB2739&gt;REFERENCIAS!$C$62,REFERENCIAS!$B$62,IF(AND(AB2739&gt;=REFERENCIAS!$C$63,AB2739&lt;REFERENCIAS!$D$63),REFERENCIAS!$B$63,IF(AND(AB2739&gt;REFERENCIAS!$C$64,AB2739&lt;=REFERENCIAS!$D$64),REFERENCIAS!$B$64,IF(AND(AB2739&gt;=REFERENCIAS!$C$65,AB2739&lt;REFERENCIAS!$D$65),REFERENCIAS!$B$65, "Revisar"))))</f>
        <v>#REF!</v>
      </c>
      <c r="AD2739" s="94" t="e">
        <f ca="1">VLOOKUP(AC2739,REFERENCIAS!$B$62:$G$65,4,FALSE)</f>
        <v>#REF!</v>
      </c>
    </row>
    <row r="2740" spans="1:30" ht="17.25" x14ac:dyDescent="0.25">
      <c r="A2740" s="74"/>
      <c r="B2740" s="19"/>
      <c r="C2740" s="19"/>
      <c r="D2740" s="50"/>
      <c r="E2740" s="73"/>
      <c r="F2740" s="74"/>
      <c r="G2740" s="9"/>
      <c r="H2740" s="48"/>
      <c r="I2740" s="49">
        <f t="shared" ca="1" si="165"/>
        <v>2022</v>
      </c>
      <c r="J2740" s="22">
        <f t="shared" ca="1" si="164"/>
        <v>1</v>
      </c>
      <c r="K2740" s="19"/>
      <c r="L2740" s="73"/>
      <c r="M2740" s="74"/>
      <c r="N2740" s="19"/>
      <c r="O2740" s="73"/>
      <c r="P2740" s="82">
        <v>1</v>
      </c>
      <c r="Q2740" s="24">
        <v>1</v>
      </c>
      <c r="R2740" s="81">
        <f t="shared" si="166"/>
        <v>1</v>
      </c>
      <c r="S2740" s="87"/>
      <c r="T2740" s="19"/>
      <c r="U2740" s="25"/>
      <c r="V2740" s="25"/>
      <c r="W2740" s="81"/>
      <c r="X2740" s="91" t="e">
        <f ca="1">+VLOOKUP(#REF!,REFERENCIAS!$C:$D,2,0)*VLOOKUP(#REF!,PONDERADORES!A:P,IF(AND(INFORMACION!$T2740='REFERENCIAS RIESGO'!$C$36,INFORMACION!$F2740=REFERENCIAS!$C$24),16,IF(INFORMACION!$T2740='REFERENCIAS RIESGO'!$C$36,13,IF(INFORMACION!$F2740=REFERENCIAS!$C$24,10,7))),0)+VLOOKUP(K2740,REFERENCIAS!$C:$D,2,0)*VLOOKUP($K$2,PONDERADORES!A:P,IF(AND(INFORMACION!$T2740='REFERENCIAS RIESGO'!$C$36,INFORMACION!$F2740=REFERENCIAS!$C$24),16,IF(INFORMACION!$T2740='REFERENCIAS RIESGO'!$C$36,13,IF(INFORMACION!$F2740=REFERENCIAS!$C$24,10,7))),0)+VLOOKUP(L2740,REFERENCIAS!$C:$D,2,0)*VLOOKUP($L$2,PONDERADORES!A:P,IF(AND(INFORMACION!$T2740='REFERENCIAS RIESGO'!$C$36,INFORMACION!$F2740=REFERENCIAS!$C$24),16,IF(INFORMACION!$T2740='REFERENCIAS RIESGO'!$C$36,13,IF(INFORMACION!$F2740=REFERENCIAS!$C$24,10,7))),0)+VLOOKUP(F2740,REFERENCIAS!$C:$D,2,0)*VLOOKUP($F$2,PONDERADORES!A:P,IF(AND(INFORMACION!$T2740='REFERENCIAS RIESGO'!$C$36,INFORMACION!$F2740=REFERENCIAS!$C$24),16,IF(INFORMACION!$T2740='REFERENCIAS RIESGO'!$C$36,13,IF(INFORMACION!$F2740=REFERENCIAS!$C$24,10,7))),0)+VLOOKUP(T2740,REFERENCIAS!$C:$D,2,0)*VLOOKUP($T$2,PONDERADORES!A:P,IF(AND(INFORMACION!$T2740='REFERENCIAS RIESGO'!$C$36,INFORMACION!$F2740=REFERENCIAS!$C$24),16,IF(INFORMACION!$T2740='REFERENCIAS RIESGO'!$C$36,13,IF(INFORMACION!$F2740=REFERENCIAS!$C$24,10,7))),0)+VLOOKUP(IF(J2740&lt;=0.2,0.2,IF(AND(J2740&gt;0.2,J2740&lt;=0.4),0.4,IF(AND(J2740&gt;0.4,J2740&lt;=0.6),0.6,IF(AND(J2740&gt;0.6,J2740&lt;=0.8),0.8,IF(AND(J2740&gt;0.8,J2740&lt;=1),1))))),REFERENCIAS!$C:$D,2,0)*VLOOKUP($J$2,PONDERADORES!A:P,IF(AND(INFORMACION!$T2740='REFERENCIAS RIESGO'!$C$36,INFORMACION!$F2740=REFERENCIAS!$C$24),16,IF(INFORMACION!$T2740='REFERENCIAS RIESGO'!$C$36,13,IF(INFORMACION!$F2740=REFERENCIAS!$C$24,10,7))),0)</f>
        <v>#REF!</v>
      </c>
      <c r="Y2740" s="68">
        <f>+VLOOKUP(M2740,REFERENCIAS!$C:$D,2,0)*VLOOKUP($M$2,PONDERADORES!$A$7:$G$9,7,0)+VLOOKUP(N2740,REFERENCIAS!$C:$D,2,0)*VLOOKUP($N$2,PONDERADORES!$A$7:$G$9,7,0)+VLOOKUP(O2740,REFERENCIAS!$C:$D,2,0)*VLOOKUP($O$2,PONDERADORES!$A$7:$G$9,7,0)</f>
        <v>0.2</v>
      </c>
      <c r="Z2740" s="2">
        <f>+VLOOKUP(IF(R2740&lt;0.1,0,IF(AND(R2740&gt;=0.1,R2740&lt;0.2),0.1,IF(AND(R2740&gt;=0.2,R2740&lt;0.3),0.2,IF(R2740&gt;0.3,0.3,)))),REFERENCIAS!$C:$D,2,0)*VLOOKUP($R$2,PONDERADORES!$A$11:$G$11,7,0)</f>
        <v>15</v>
      </c>
      <c r="AA2740" s="92"/>
      <c r="AB2740" s="95" t="e">
        <f t="shared" ca="1" si="167"/>
        <v>#REF!</v>
      </c>
      <c r="AC2740" s="23" t="e">
        <f ca="1">IF(AB2740&gt;REFERENCIAS!$C$62,REFERENCIAS!$B$62,IF(AND(AB2740&gt;=REFERENCIAS!$C$63,AB2740&lt;REFERENCIAS!$D$63),REFERENCIAS!$B$63,IF(AND(AB2740&gt;REFERENCIAS!$C$64,AB2740&lt;=REFERENCIAS!$D$64),REFERENCIAS!$B$64,IF(AND(AB2740&gt;=REFERENCIAS!$C$65,AB2740&lt;REFERENCIAS!$D$65),REFERENCIAS!$B$65, "Revisar"))))</f>
        <v>#REF!</v>
      </c>
      <c r="AD2740" s="94" t="e">
        <f ca="1">VLOOKUP(AC2740,REFERENCIAS!$B$62:$G$65,4,FALSE)</f>
        <v>#REF!</v>
      </c>
    </row>
    <row r="2741" spans="1:30" ht="17.25" x14ac:dyDescent="0.25">
      <c r="A2741" s="74"/>
      <c r="B2741" s="19"/>
      <c r="C2741" s="19"/>
      <c r="D2741" s="50"/>
      <c r="E2741" s="73"/>
      <c r="F2741" s="74"/>
      <c r="G2741" s="9"/>
      <c r="H2741" s="48"/>
      <c r="I2741" s="49">
        <f t="shared" ca="1" si="165"/>
        <v>2022</v>
      </c>
      <c r="J2741" s="22">
        <f t="shared" ca="1" si="164"/>
        <v>1</v>
      </c>
      <c r="K2741" s="19"/>
      <c r="L2741" s="73"/>
      <c r="M2741" s="74"/>
      <c r="N2741" s="19"/>
      <c r="O2741" s="73"/>
      <c r="P2741" s="82">
        <v>1</v>
      </c>
      <c r="Q2741" s="24">
        <v>1</v>
      </c>
      <c r="R2741" s="81">
        <f t="shared" si="166"/>
        <v>1</v>
      </c>
      <c r="S2741" s="87"/>
      <c r="T2741" s="19"/>
      <c r="U2741" s="25"/>
      <c r="V2741" s="25"/>
      <c r="W2741" s="81"/>
      <c r="X2741" s="91" t="e">
        <f ca="1">+VLOOKUP(#REF!,REFERENCIAS!$C:$D,2,0)*VLOOKUP(#REF!,PONDERADORES!A:P,IF(AND(INFORMACION!$T2741='REFERENCIAS RIESGO'!$C$36,INFORMACION!$F2741=REFERENCIAS!$C$24),16,IF(INFORMACION!$T2741='REFERENCIAS RIESGO'!$C$36,13,IF(INFORMACION!$F2741=REFERENCIAS!$C$24,10,7))),0)+VLOOKUP(K2741,REFERENCIAS!$C:$D,2,0)*VLOOKUP($K$2,PONDERADORES!A:P,IF(AND(INFORMACION!$T2741='REFERENCIAS RIESGO'!$C$36,INFORMACION!$F2741=REFERENCIAS!$C$24),16,IF(INFORMACION!$T2741='REFERENCIAS RIESGO'!$C$36,13,IF(INFORMACION!$F2741=REFERENCIAS!$C$24,10,7))),0)+VLOOKUP(L2741,REFERENCIAS!$C:$D,2,0)*VLOOKUP($L$2,PONDERADORES!A:P,IF(AND(INFORMACION!$T2741='REFERENCIAS RIESGO'!$C$36,INFORMACION!$F2741=REFERENCIAS!$C$24),16,IF(INFORMACION!$T2741='REFERENCIAS RIESGO'!$C$36,13,IF(INFORMACION!$F2741=REFERENCIAS!$C$24,10,7))),0)+VLOOKUP(F2741,REFERENCIAS!$C:$D,2,0)*VLOOKUP($F$2,PONDERADORES!A:P,IF(AND(INFORMACION!$T2741='REFERENCIAS RIESGO'!$C$36,INFORMACION!$F2741=REFERENCIAS!$C$24),16,IF(INFORMACION!$T2741='REFERENCIAS RIESGO'!$C$36,13,IF(INFORMACION!$F2741=REFERENCIAS!$C$24,10,7))),0)+VLOOKUP(T2741,REFERENCIAS!$C:$D,2,0)*VLOOKUP($T$2,PONDERADORES!A:P,IF(AND(INFORMACION!$T2741='REFERENCIAS RIESGO'!$C$36,INFORMACION!$F2741=REFERENCIAS!$C$24),16,IF(INFORMACION!$T2741='REFERENCIAS RIESGO'!$C$36,13,IF(INFORMACION!$F2741=REFERENCIAS!$C$24,10,7))),0)+VLOOKUP(IF(J2741&lt;=0.2,0.2,IF(AND(J2741&gt;0.2,J2741&lt;=0.4),0.4,IF(AND(J2741&gt;0.4,J2741&lt;=0.6),0.6,IF(AND(J2741&gt;0.6,J2741&lt;=0.8),0.8,IF(AND(J2741&gt;0.8,J2741&lt;=1),1))))),REFERENCIAS!$C:$D,2,0)*VLOOKUP($J$2,PONDERADORES!A:P,IF(AND(INFORMACION!$T2741='REFERENCIAS RIESGO'!$C$36,INFORMACION!$F2741=REFERENCIAS!$C$24),16,IF(INFORMACION!$T2741='REFERENCIAS RIESGO'!$C$36,13,IF(INFORMACION!$F2741=REFERENCIAS!$C$24,10,7))),0)</f>
        <v>#REF!</v>
      </c>
      <c r="Y2741" s="68">
        <f>+VLOOKUP(M2741,REFERENCIAS!$C:$D,2,0)*VLOOKUP($M$2,PONDERADORES!$A$7:$G$9,7,0)+VLOOKUP(N2741,REFERENCIAS!$C:$D,2,0)*VLOOKUP($N$2,PONDERADORES!$A$7:$G$9,7,0)+VLOOKUP(O2741,REFERENCIAS!$C:$D,2,0)*VLOOKUP($O$2,PONDERADORES!$A$7:$G$9,7,0)</f>
        <v>0.2</v>
      </c>
      <c r="Z2741" s="2">
        <f>+VLOOKUP(IF(R2741&lt;0.1,0,IF(AND(R2741&gt;=0.1,R2741&lt;0.2),0.1,IF(AND(R2741&gt;=0.2,R2741&lt;0.3),0.2,IF(R2741&gt;0.3,0.3,)))),REFERENCIAS!$C:$D,2,0)*VLOOKUP($R$2,PONDERADORES!$A$11:$G$11,7,0)</f>
        <v>15</v>
      </c>
      <c r="AA2741" s="92"/>
      <c r="AB2741" s="95" t="e">
        <f t="shared" ca="1" si="167"/>
        <v>#REF!</v>
      </c>
      <c r="AC2741" s="23" t="e">
        <f ca="1">IF(AB2741&gt;REFERENCIAS!$C$62,REFERENCIAS!$B$62,IF(AND(AB2741&gt;=REFERENCIAS!$C$63,AB2741&lt;REFERENCIAS!$D$63),REFERENCIAS!$B$63,IF(AND(AB2741&gt;REFERENCIAS!$C$64,AB2741&lt;=REFERENCIAS!$D$64),REFERENCIAS!$B$64,IF(AND(AB2741&gt;=REFERENCIAS!$C$65,AB2741&lt;REFERENCIAS!$D$65),REFERENCIAS!$B$65, "Revisar"))))</f>
        <v>#REF!</v>
      </c>
      <c r="AD2741" s="94" t="e">
        <f ca="1">VLOOKUP(AC2741,REFERENCIAS!$B$62:$G$65,4,FALSE)</f>
        <v>#REF!</v>
      </c>
    </row>
    <row r="2742" spans="1:30" ht="17.25" x14ac:dyDescent="0.25">
      <c r="A2742" s="74"/>
      <c r="B2742" s="19"/>
      <c r="C2742" s="19"/>
      <c r="D2742" s="50"/>
      <c r="E2742" s="73"/>
      <c r="F2742" s="74"/>
      <c r="G2742" s="9"/>
      <c r="H2742" s="48"/>
      <c r="I2742" s="49">
        <f t="shared" ca="1" si="165"/>
        <v>2022</v>
      </c>
      <c r="J2742" s="22">
        <f t="shared" ca="1" si="164"/>
        <v>1</v>
      </c>
      <c r="K2742" s="19"/>
      <c r="L2742" s="73"/>
      <c r="M2742" s="74"/>
      <c r="N2742" s="19"/>
      <c r="O2742" s="73"/>
      <c r="P2742" s="82">
        <v>1</v>
      </c>
      <c r="Q2742" s="24">
        <v>1</v>
      </c>
      <c r="R2742" s="81">
        <f t="shared" si="166"/>
        <v>1</v>
      </c>
      <c r="S2742" s="87"/>
      <c r="T2742" s="19"/>
      <c r="U2742" s="25"/>
      <c r="V2742" s="25"/>
      <c r="W2742" s="81"/>
      <c r="X2742" s="91" t="e">
        <f ca="1">+VLOOKUP(#REF!,REFERENCIAS!$C:$D,2,0)*VLOOKUP(#REF!,PONDERADORES!A:P,IF(AND(INFORMACION!$T2742='REFERENCIAS RIESGO'!$C$36,INFORMACION!$F2742=REFERENCIAS!$C$24),16,IF(INFORMACION!$T2742='REFERENCIAS RIESGO'!$C$36,13,IF(INFORMACION!$F2742=REFERENCIAS!$C$24,10,7))),0)+VLOOKUP(K2742,REFERENCIAS!$C:$D,2,0)*VLOOKUP($K$2,PONDERADORES!A:P,IF(AND(INFORMACION!$T2742='REFERENCIAS RIESGO'!$C$36,INFORMACION!$F2742=REFERENCIAS!$C$24),16,IF(INFORMACION!$T2742='REFERENCIAS RIESGO'!$C$36,13,IF(INFORMACION!$F2742=REFERENCIAS!$C$24,10,7))),0)+VLOOKUP(L2742,REFERENCIAS!$C:$D,2,0)*VLOOKUP($L$2,PONDERADORES!A:P,IF(AND(INFORMACION!$T2742='REFERENCIAS RIESGO'!$C$36,INFORMACION!$F2742=REFERENCIAS!$C$24),16,IF(INFORMACION!$T2742='REFERENCIAS RIESGO'!$C$36,13,IF(INFORMACION!$F2742=REFERENCIAS!$C$24,10,7))),0)+VLOOKUP(F2742,REFERENCIAS!$C:$D,2,0)*VLOOKUP($F$2,PONDERADORES!A:P,IF(AND(INFORMACION!$T2742='REFERENCIAS RIESGO'!$C$36,INFORMACION!$F2742=REFERENCIAS!$C$24),16,IF(INFORMACION!$T2742='REFERENCIAS RIESGO'!$C$36,13,IF(INFORMACION!$F2742=REFERENCIAS!$C$24,10,7))),0)+VLOOKUP(T2742,REFERENCIAS!$C:$D,2,0)*VLOOKUP($T$2,PONDERADORES!A:P,IF(AND(INFORMACION!$T2742='REFERENCIAS RIESGO'!$C$36,INFORMACION!$F2742=REFERENCIAS!$C$24),16,IF(INFORMACION!$T2742='REFERENCIAS RIESGO'!$C$36,13,IF(INFORMACION!$F2742=REFERENCIAS!$C$24,10,7))),0)+VLOOKUP(IF(J2742&lt;=0.2,0.2,IF(AND(J2742&gt;0.2,J2742&lt;=0.4),0.4,IF(AND(J2742&gt;0.4,J2742&lt;=0.6),0.6,IF(AND(J2742&gt;0.6,J2742&lt;=0.8),0.8,IF(AND(J2742&gt;0.8,J2742&lt;=1),1))))),REFERENCIAS!$C:$D,2,0)*VLOOKUP($J$2,PONDERADORES!A:P,IF(AND(INFORMACION!$T2742='REFERENCIAS RIESGO'!$C$36,INFORMACION!$F2742=REFERENCIAS!$C$24),16,IF(INFORMACION!$T2742='REFERENCIAS RIESGO'!$C$36,13,IF(INFORMACION!$F2742=REFERENCIAS!$C$24,10,7))),0)</f>
        <v>#REF!</v>
      </c>
      <c r="Y2742" s="68">
        <f>+VLOOKUP(M2742,REFERENCIAS!$C:$D,2,0)*VLOOKUP($M$2,PONDERADORES!$A$7:$G$9,7,0)+VLOOKUP(N2742,REFERENCIAS!$C:$D,2,0)*VLOOKUP($N$2,PONDERADORES!$A$7:$G$9,7,0)+VLOOKUP(O2742,REFERENCIAS!$C:$D,2,0)*VLOOKUP($O$2,PONDERADORES!$A$7:$G$9,7,0)</f>
        <v>0.2</v>
      </c>
      <c r="Z2742" s="2">
        <f>+VLOOKUP(IF(R2742&lt;0.1,0,IF(AND(R2742&gt;=0.1,R2742&lt;0.2),0.1,IF(AND(R2742&gt;=0.2,R2742&lt;0.3),0.2,IF(R2742&gt;0.3,0.3,)))),REFERENCIAS!$C:$D,2,0)*VLOOKUP($R$2,PONDERADORES!$A$11:$G$11,7,0)</f>
        <v>15</v>
      </c>
      <c r="AA2742" s="92"/>
      <c r="AB2742" s="95" t="e">
        <f t="shared" ca="1" si="167"/>
        <v>#REF!</v>
      </c>
      <c r="AC2742" s="23" t="e">
        <f ca="1">IF(AB2742&gt;REFERENCIAS!$C$62,REFERENCIAS!$B$62,IF(AND(AB2742&gt;=REFERENCIAS!$C$63,AB2742&lt;REFERENCIAS!$D$63),REFERENCIAS!$B$63,IF(AND(AB2742&gt;REFERENCIAS!$C$64,AB2742&lt;=REFERENCIAS!$D$64),REFERENCIAS!$B$64,IF(AND(AB2742&gt;=REFERENCIAS!$C$65,AB2742&lt;REFERENCIAS!$D$65),REFERENCIAS!$B$65, "Revisar"))))</f>
        <v>#REF!</v>
      </c>
      <c r="AD2742" s="94" t="e">
        <f ca="1">VLOOKUP(AC2742,REFERENCIAS!$B$62:$G$65,4,FALSE)</f>
        <v>#REF!</v>
      </c>
    </row>
    <row r="2743" spans="1:30" ht="17.25" x14ac:dyDescent="0.25">
      <c r="A2743" s="74"/>
      <c r="B2743" s="19"/>
      <c r="C2743" s="19"/>
      <c r="D2743" s="50"/>
      <c r="E2743" s="73"/>
      <c r="F2743" s="74"/>
      <c r="G2743" s="9"/>
      <c r="H2743" s="48"/>
      <c r="I2743" s="49">
        <f t="shared" ca="1" si="165"/>
        <v>2022</v>
      </c>
      <c r="J2743" s="22">
        <f t="shared" ca="1" si="164"/>
        <v>1</v>
      </c>
      <c r="K2743" s="19"/>
      <c r="L2743" s="73"/>
      <c r="M2743" s="74"/>
      <c r="N2743" s="19"/>
      <c r="O2743" s="73"/>
      <c r="P2743" s="82">
        <v>1</v>
      </c>
      <c r="Q2743" s="24">
        <v>1</v>
      </c>
      <c r="R2743" s="81">
        <f t="shared" si="166"/>
        <v>1</v>
      </c>
      <c r="S2743" s="87"/>
      <c r="T2743" s="19"/>
      <c r="U2743" s="25"/>
      <c r="V2743" s="25"/>
      <c r="W2743" s="81"/>
      <c r="X2743" s="91" t="e">
        <f ca="1">+VLOOKUP(#REF!,REFERENCIAS!$C:$D,2,0)*VLOOKUP(#REF!,PONDERADORES!A:P,IF(AND(INFORMACION!$T2743='REFERENCIAS RIESGO'!$C$36,INFORMACION!$F2743=REFERENCIAS!$C$24),16,IF(INFORMACION!$T2743='REFERENCIAS RIESGO'!$C$36,13,IF(INFORMACION!$F2743=REFERENCIAS!$C$24,10,7))),0)+VLOOKUP(K2743,REFERENCIAS!$C:$D,2,0)*VLOOKUP($K$2,PONDERADORES!A:P,IF(AND(INFORMACION!$T2743='REFERENCIAS RIESGO'!$C$36,INFORMACION!$F2743=REFERENCIAS!$C$24),16,IF(INFORMACION!$T2743='REFERENCIAS RIESGO'!$C$36,13,IF(INFORMACION!$F2743=REFERENCIAS!$C$24,10,7))),0)+VLOOKUP(L2743,REFERENCIAS!$C:$D,2,0)*VLOOKUP($L$2,PONDERADORES!A:P,IF(AND(INFORMACION!$T2743='REFERENCIAS RIESGO'!$C$36,INFORMACION!$F2743=REFERENCIAS!$C$24),16,IF(INFORMACION!$T2743='REFERENCIAS RIESGO'!$C$36,13,IF(INFORMACION!$F2743=REFERENCIAS!$C$24,10,7))),0)+VLOOKUP(F2743,REFERENCIAS!$C:$D,2,0)*VLOOKUP($F$2,PONDERADORES!A:P,IF(AND(INFORMACION!$T2743='REFERENCIAS RIESGO'!$C$36,INFORMACION!$F2743=REFERENCIAS!$C$24),16,IF(INFORMACION!$T2743='REFERENCIAS RIESGO'!$C$36,13,IF(INFORMACION!$F2743=REFERENCIAS!$C$24,10,7))),0)+VLOOKUP(T2743,REFERENCIAS!$C:$D,2,0)*VLOOKUP($T$2,PONDERADORES!A:P,IF(AND(INFORMACION!$T2743='REFERENCIAS RIESGO'!$C$36,INFORMACION!$F2743=REFERENCIAS!$C$24),16,IF(INFORMACION!$T2743='REFERENCIAS RIESGO'!$C$36,13,IF(INFORMACION!$F2743=REFERENCIAS!$C$24,10,7))),0)+VLOOKUP(IF(J2743&lt;=0.2,0.2,IF(AND(J2743&gt;0.2,J2743&lt;=0.4),0.4,IF(AND(J2743&gt;0.4,J2743&lt;=0.6),0.6,IF(AND(J2743&gt;0.6,J2743&lt;=0.8),0.8,IF(AND(J2743&gt;0.8,J2743&lt;=1),1))))),REFERENCIAS!$C:$D,2,0)*VLOOKUP($J$2,PONDERADORES!A:P,IF(AND(INFORMACION!$T2743='REFERENCIAS RIESGO'!$C$36,INFORMACION!$F2743=REFERENCIAS!$C$24),16,IF(INFORMACION!$T2743='REFERENCIAS RIESGO'!$C$36,13,IF(INFORMACION!$F2743=REFERENCIAS!$C$24,10,7))),0)</f>
        <v>#REF!</v>
      </c>
      <c r="Y2743" s="68">
        <f>+VLOOKUP(M2743,REFERENCIAS!$C:$D,2,0)*VLOOKUP($M$2,PONDERADORES!$A$7:$G$9,7,0)+VLOOKUP(N2743,REFERENCIAS!$C:$D,2,0)*VLOOKUP($N$2,PONDERADORES!$A$7:$G$9,7,0)+VLOOKUP(O2743,REFERENCIAS!$C:$D,2,0)*VLOOKUP($O$2,PONDERADORES!$A$7:$G$9,7,0)</f>
        <v>0.2</v>
      </c>
      <c r="Z2743" s="2">
        <f>+VLOOKUP(IF(R2743&lt;0.1,0,IF(AND(R2743&gt;=0.1,R2743&lt;0.2),0.1,IF(AND(R2743&gt;=0.2,R2743&lt;0.3),0.2,IF(R2743&gt;0.3,0.3,)))),REFERENCIAS!$C:$D,2,0)*VLOOKUP($R$2,PONDERADORES!$A$11:$G$11,7,0)</f>
        <v>15</v>
      </c>
      <c r="AA2743" s="92"/>
      <c r="AB2743" s="95" t="e">
        <f t="shared" ca="1" si="167"/>
        <v>#REF!</v>
      </c>
      <c r="AC2743" s="23" t="e">
        <f ca="1">IF(AB2743&gt;REFERENCIAS!$C$62,REFERENCIAS!$B$62,IF(AND(AB2743&gt;=REFERENCIAS!$C$63,AB2743&lt;REFERENCIAS!$D$63),REFERENCIAS!$B$63,IF(AND(AB2743&gt;REFERENCIAS!$C$64,AB2743&lt;=REFERENCIAS!$D$64),REFERENCIAS!$B$64,IF(AND(AB2743&gt;=REFERENCIAS!$C$65,AB2743&lt;REFERENCIAS!$D$65),REFERENCIAS!$B$65, "Revisar"))))</f>
        <v>#REF!</v>
      </c>
      <c r="AD2743" s="94" t="e">
        <f ca="1">VLOOKUP(AC2743,REFERENCIAS!$B$62:$G$65,4,FALSE)</f>
        <v>#REF!</v>
      </c>
    </row>
    <row r="2744" spans="1:30" ht="17.25" x14ac:dyDescent="0.25">
      <c r="A2744" s="74"/>
      <c r="B2744" s="19"/>
      <c r="C2744" s="19"/>
      <c r="D2744" s="50"/>
      <c r="E2744" s="73"/>
      <c r="F2744" s="74"/>
      <c r="G2744" s="9"/>
      <c r="H2744" s="48"/>
      <c r="I2744" s="49">
        <f t="shared" ca="1" si="165"/>
        <v>2022</v>
      </c>
      <c r="J2744" s="22">
        <f t="shared" ca="1" si="164"/>
        <v>1</v>
      </c>
      <c r="K2744" s="19"/>
      <c r="L2744" s="73"/>
      <c r="M2744" s="74"/>
      <c r="N2744" s="19"/>
      <c r="O2744" s="73"/>
      <c r="P2744" s="82">
        <v>1</v>
      </c>
      <c r="Q2744" s="24">
        <v>1</v>
      </c>
      <c r="R2744" s="81">
        <f t="shared" si="166"/>
        <v>1</v>
      </c>
      <c r="S2744" s="87"/>
      <c r="T2744" s="19"/>
      <c r="U2744" s="25"/>
      <c r="V2744" s="25"/>
      <c r="W2744" s="81"/>
      <c r="X2744" s="91" t="e">
        <f ca="1">+VLOOKUP(#REF!,REFERENCIAS!$C:$D,2,0)*VLOOKUP(#REF!,PONDERADORES!A:P,IF(AND(INFORMACION!$T2744='REFERENCIAS RIESGO'!$C$36,INFORMACION!$F2744=REFERENCIAS!$C$24),16,IF(INFORMACION!$T2744='REFERENCIAS RIESGO'!$C$36,13,IF(INFORMACION!$F2744=REFERENCIAS!$C$24,10,7))),0)+VLOOKUP(K2744,REFERENCIAS!$C:$D,2,0)*VLOOKUP($K$2,PONDERADORES!A:P,IF(AND(INFORMACION!$T2744='REFERENCIAS RIESGO'!$C$36,INFORMACION!$F2744=REFERENCIAS!$C$24),16,IF(INFORMACION!$T2744='REFERENCIAS RIESGO'!$C$36,13,IF(INFORMACION!$F2744=REFERENCIAS!$C$24,10,7))),0)+VLOOKUP(L2744,REFERENCIAS!$C:$D,2,0)*VLOOKUP($L$2,PONDERADORES!A:P,IF(AND(INFORMACION!$T2744='REFERENCIAS RIESGO'!$C$36,INFORMACION!$F2744=REFERENCIAS!$C$24),16,IF(INFORMACION!$T2744='REFERENCIAS RIESGO'!$C$36,13,IF(INFORMACION!$F2744=REFERENCIAS!$C$24,10,7))),0)+VLOOKUP(F2744,REFERENCIAS!$C:$D,2,0)*VLOOKUP($F$2,PONDERADORES!A:P,IF(AND(INFORMACION!$T2744='REFERENCIAS RIESGO'!$C$36,INFORMACION!$F2744=REFERENCIAS!$C$24),16,IF(INFORMACION!$T2744='REFERENCIAS RIESGO'!$C$36,13,IF(INFORMACION!$F2744=REFERENCIAS!$C$24,10,7))),0)+VLOOKUP(T2744,REFERENCIAS!$C:$D,2,0)*VLOOKUP($T$2,PONDERADORES!A:P,IF(AND(INFORMACION!$T2744='REFERENCIAS RIESGO'!$C$36,INFORMACION!$F2744=REFERENCIAS!$C$24),16,IF(INFORMACION!$T2744='REFERENCIAS RIESGO'!$C$36,13,IF(INFORMACION!$F2744=REFERENCIAS!$C$24,10,7))),0)+VLOOKUP(IF(J2744&lt;=0.2,0.2,IF(AND(J2744&gt;0.2,J2744&lt;=0.4),0.4,IF(AND(J2744&gt;0.4,J2744&lt;=0.6),0.6,IF(AND(J2744&gt;0.6,J2744&lt;=0.8),0.8,IF(AND(J2744&gt;0.8,J2744&lt;=1),1))))),REFERENCIAS!$C:$D,2,0)*VLOOKUP($J$2,PONDERADORES!A:P,IF(AND(INFORMACION!$T2744='REFERENCIAS RIESGO'!$C$36,INFORMACION!$F2744=REFERENCIAS!$C$24),16,IF(INFORMACION!$T2744='REFERENCIAS RIESGO'!$C$36,13,IF(INFORMACION!$F2744=REFERENCIAS!$C$24,10,7))),0)</f>
        <v>#REF!</v>
      </c>
      <c r="Y2744" s="68">
        <f>+VLOOKUP(M2744,REFERENCIAS!$C:$D,2,0)*VLOOKUP($M$2,PONDERADORES!$A$7:$G$9,7,0)+VLOOKUP(N2744,REFERENCIAS!$C:$D,2,0)*VLOOKUP($N$2,PONDERADORES!$A$7:$G$9,7,0)+VLOOKUP(O2744,REFERENCIAS!$C:$D,2,0)*VLOOKUP($O$2,PONDERADORES!$A$7:$G$9,7,0)</f>
        <v>0.2</v>
      </c>
      <c r="Z2744" s="2">
        <f>+VLOOKUP(IF(R2744&lt;0.1,0,IF(AND(R2744&gt;=0.1,R2744&lt;0.2),0.1,IF(AND(R2744&gt;=0.2,R2744&lt;0.3),0.2,IF(R2744&gt;0.3,0.3,)))),REFERENCIAS!$C:$D,2,0)*VLOOKUP($R$2,PONDERADORES!$A$11:$G$11,7,0)</f>
        <v>15</v>
      </c>
      <c r="AA2744" s="92"/>
      <c r="AB2744" s="95" t="e">
        <f t="shared" ca="1" si="167"/>
        <v>#REF!</v>
      </c>
      <c r="AC2744" s="23" t="e">
        <f ca="1">IF(AB2744&gt;REFERENCIAS!$C$62,REFERENCIAS!$B$62,IF(AND(AB2744&gt;=REFERENCIAS!$C$63,AB2744&lt;REFERENCIAS!$D$63),REFERENCIAS!$B$63,IF(AND(AB2744&gt;REFERENCIAS!$C$64,AB2744&lt;=REFERENCIAS!$D$64),REFERENCIAS!$B$64,IF(AND(AB2744&gt;=REFERENCIAS!$C$65,AB2744&lt;REFERENCIAS!$D$65),REFERENCIAS!$B$65, "Revisar"))))</f>
        <v>#REF!</v>
      </c>
      <c r="AD2744" s="94" t="e">
        <f ca="1">VLOOKUP(AC2744,REFERENCIAS!$B$62:$G$65,4,FALSE)</f>
        <v>#REF!</v>
      </c>
    </row>
    <row r="2745" spans="1:30" ht="17.25" x14ac:dyDescent="0.25">
      <c r="A2745" s="74"/>
      <c r="B2745" s="19"/>
      <c r="C2745" s="19"/>
      <c r="D2745" s="50"/>
      <c r="E2745" s="73"/>
      <c r="F2745" s="74"/>
      <c r="G2745" s="9"/>
      <c r="H2745" s="48"/>
      <c r="I2745" s="49">
        <f t="shared" ca="1" si="165"/>
        <v>2022</v>
      </c>
      <c r="J2745" s="22">
        <f t="shared" ca="1" si="164"/>
        <v>1</v>
      </c>
      <c r="K2745" s="19"/>
      <c r="L2745" s="73"/>
      <c r="M2745" s="74"/>
      <c r="N2745" s="19"/>
      <c r="O2745" s="73"/>
      <c r="P2745" s="82">
        <v>1</v>
      </c>
      <c r="Q2745" s="24">
        <v>1</v>
      </c>
      <c r="R2745" s="81">
        <f t="shared" si="166"/>
        <v>1</v>
      </c>
      <c r="S2745" s="87"/>
      <c r="T2745" s="19"/>
      <c r="U2745" s="25"/>
      <c r="V2745" s="25"/>
      <c r="W2745" s="81"/>
      <c r="X2745" s="91" t="e">
        <f ca="1">+VLOOKUP(#REF!,REFERENCIAS!$C:$D,2,0)*VLOOKUP(#REF!,PONDERADORES!A:P,IF(AND(INFORMACION!$T2745='REFERENCIAS RIESGO'!$C$36,INFORMACION!$F2745=REFERENCIAS!$C$24),16,IF(INFORMACION!$T2745='REFERENCIAS RIESGO'!$C$36,13,IF(INFORMACION!$F2745=REFERENCIAS!$C$24,10,7))),0)+VLOOKUP(K2745,REFERENCIAS!$C:$D,2,0)*VLOOKUP($K$2,PONDERADORES!A:P,IF(AND(INFORMACION!$T2745='REFERENCIAS RIESGO'!$C$36,INFORMACION!$F2745=REFERENCIAS!$C$24),16,IF(INFORMACION!$T2745='REFERENCIAS RIESGO'!$C$36,13,IF(INFORMACION!$F2745=REFERENCIAS!$C$24,10,7))),0)+VLOOKUP(L2745,REFERENCIAS!$C:$D,2,0)*VLOOKUP($L$2,PONDERADORES!A:P,IF(AND(INFORMACION!$T2745='REFERENCIAS RIESGO'!$C$36,INFORMACION!$F2745=REFERENCIAS!$C$24),16,IF(INFORMACION!$T2745='REFERENCIAS RIESGO'!$C$36,13,IF(INFORMACION!$F2745=REFERENCIAS!$C$24,10,7))),0)+VLOOKUP(F2745,REFERENCIAS!$C:$D,2,0)*VLOOKUP($F$2,PONDERADORES!A:P,IF(AND(INFORMACION!$T2745='REFERENCIAS RIESGO'!$C$36,INFORMACION!$F2745=REFERENCIAS!$C$24),16,IF(INFORMACION!$T2745='REFERENCIAS RIESGO'!$C$36,13,IF(INFORMACION!$F2745=REFERENCIAS!$C$24,10,7))),0)+VLOOKUP(T2745,REFERENCIAS!$C:$D,2,0)*VLOOKUP($T$2,PONDERADORES!A:P,IF(AND(INFORMACION!$T2745='REFERENCIAS RIESGO'!$C$36,INFORMACION!$F2745=REFERENCIAS!$C$24),16,IF(INFORMACION!$T2745='REFERENCIAS RIESGO'!$C$36,13,IF(INFORMACION!$F2745=REFERENCIAS!$C$24,10,7))),0)+VLOOKUP(IF(J2745&lt;=0.2,0.2,IF(AND(J2745&gt;0.2,J2745&lt;=0.4),0.4,IF(AND(J2745&gt;0.4,J2745&lt;=0.6),0.6,IF(AND(J2745&gt;0.6,J2745&lt;=0.8),0.8,IF(AND(J2745&gt;0.8,J2745&lt;=1),1))))),REFERENCIAS!$C:$D,2,0)*VLOOKUP($J$2,PONDERADORES!A:P,IF(AND(INFORMACION!$T2745='REFERENCIAS RIESGO'!$C$36,INFORMACION!$F2745=REFERENCIAS!$C$24),16,IF(INFORMACION!$T2745='REFERENCIAS RIESGO'!$C$36,13,IF(INFORMACION!$F2745=REFERENCIAS!$C$24,10,7))),0)</f>
        <v>#REF!</v>
      </c>
      <c r="Y2745" s="68">
        <f>+VLOOKUP(M2745,REFERENCIAS!$C:$D,2,0)*VLOOKUP($M$2,PONDERADORES!$A$7:$G$9,7,0)+VLOOKUP(N2745,REFERENCIAS!$C:$D,2,0)*VLOOKUP($N$2,PONDERADORES!$A$7:$G$9,7,0)+VLOOKUP(O2745,REFERENCIAS!$C:$D,2,0)*VLOOKUP($O$2,PONDERADORES!$A$7:$G$9,7,0)</f>
        <v>0.2</v>
      </c>
      <c r="Z2745" s="2">
        <f>+VLOOKUP(IF(R2745&lt;0.1,0,IF(AND(R2745&gt;=0.1,R2745&lt;0.2),0.1,IF(AND(R2745&gt;=0.2,R2745&lt;0.3),0.2,IF(R2745&gt;0.3,0.3,)))),REFERENCIAS!$C:$D,2,0)*VLOOKUP($R$2,PONDERADORES!$A$11:$G$11,7,0)</f>
        <v>15</v>
      </c>
      <c r="AA2745" s="92"/>
      <c r="AB2745" s="95" t="e">
        <f t="shared" ca="1" si="167"/>
        <v>#REF!</v>
      </c>
      <c r="AC2745" s="23" t="e">
        <f ca="1">IF(AB2745&gt;REFERENCIAS!$C$62,REFERENCIAS!$B$62,IF(AND(AB2745&gt;=REFERENCIAS!$C$63,AB2745&lt;REFERENCIAS!$D$63),REFERENCIAS!$B$63,IF(AND(AB2745&gt;REFERENCIAS!$C$64,AB2745&lt;=REFERENCIAS!$D$64),REFERENCIAS!$B$64,IF(AND(AB2745&gt;=REFERENCIAS!$C$65,AB2745&lt;REFERENCIAS!$D$65),REFERENCIAS!$B$65, "Revisar"))))</f>
        <v>#REF!</v>
      </c>
      <c r="AD2745" s="94" t="e">
        <f ca="1">VLOOKUP(AC2745,REFERENCIAS!$B$62:$G$65,4,FALSE)</f>
        <v>#REF!</v>
      </c>
    </row>
    <row r="2746" spans="1:30" ht="17.25" x14ac:dyDescent="0.25">
      <c r="A2746" s="74"/>
      <c r="B2746" s="19"/>
      <c r="C2746" s="19"/>
      <c r="D2746" s="50"/>
      <c r="E2746" s="73"/>
      <c r="F2746" s="74"/>
      <c r="G2746" s="9"/>
      <c r="H2746" s="48"/>
      <c r="I2746" s="49">
        <f t="shared" ca="1" si="165"/>
        <v>2022</v>
      </c>
      <c r="J2746" s="22">
        <f t="shared" ca="1" si="164"/>
        <v>1</v>
      </c>
      <c r="K2746" s="19"/>
      <c r="L2746" s="73"/>
      <c r="M2746" s="74"/>
      <c r="N2746" s="19"/>
      <c r="O2746" s="73"/>
      <c r="P2746" s="82">
        <v>1</v>
      </c>
      <c r="Q2746" s="24">
        <v>1</v>
      </c>
      <c r="R2746" s="81">
        <f t="shared" si="166"/>
        <v>1</v>
      </c>
      <c r="S2746" s="87"/>
      <c r="T2746" s="19"/>
      <c r="U2746" s="25"/>
      <c r="V2746" s="25"/>
      <c r="W2746" s="81"/>
      <c r="X2746" s="91" t="e">
        <f ca="1">+VLOOKUP(#REF!,REFERENCIAS!$C:$D,2,0)*VLOOKUP(#REF!,PONDERADORES!A:P,IF(AND(INFORMACION!$T2746='REFERENCIAS RIESGO'!$C$36,INFORMACION!$F2746=REFERENCIAS!$C$24),16,IF(INFORMACION!$T2746='REFERENCIAS RIESGO'!$C$36,13,IF(INFORMACION!$F2746=REFERENCIAS!$C$24,10,7))),0)+VLOOKUP(K2746,REFERENCIAS!$C:$D,2,0)*VLOOKUP($K$2,PONDERADORES!A:P,IF(AND(INFORMACION!$T2746='REFERENCIAS RIESGO'!$C$36,INFORMACION!$F2746=REFERENCIAS!$C$24),16,IF(INFORMACION!$T2746='REFERENCIAS RIESGO'!$C$36,13,IF(INFORMACION!$F2746=REFERENCIAS!$C$24,10,7))),0)+VLOOKUP(L2746,REFERENCIAS!$C:$D,2,0)*VLOOKUP($L$2,PONDERADORES!A:P,IF(AND(INFORMACION!$T2746='REFERENCIAS RIESGO'!$C$36,INFORMACION!$F2746=REFERENCIAS!$C$24),16,IF(INFORMACION!$T2746='REFERENCIAS RIESGO'!$C$36,13,IF(INFORMACION!$F2746=REFERENCIAS!$C$24,10,7))),0)+VLOOKUP(F2746,REFERENCIAS!$C:$D,2,0)*VLOOKUP($F$2,PONDERADORES!A:P,IF(AND(INFORMACION!$T2746='REFERENCIAS RIESGO'!$C$36,INFORMACION!$F2746=REFERENCIAS!$C$24),16,IF(INFORMACION!$T2746='REFERENCIAS RIESGO'!$C$36,13,IF(INFORMACION!$F2746=REFERENCIAS!$C$24,10,7))),0)+VLOOKUP(T2746,REFERENCIAS!$C:$D,2,0)*VLOOKUP($T$2,PONDERADORES!A:P,IF(AND(INFORMACION!$T2746='REFERENCIAS RIESGO'!$C$36,INFORMACION!$F2746=REFERENCIAS!$C$24),16,IF(INFORMACION!$T2746='REFERENCIAS RIESGO'!$C$36,13,IF(INFORMACION!$F2746=REFERENCIAS!$C$24,10,7))),0)+VLOOKUP(IF(J2746&lt;=0.2,0.2,IF(AND(J2746&gt;0.2,J2746&lt;=0.4),0.4,IF(AND(J2746&gt;0.4,J2746&lt;=0.6),0.6,IF(AND(J2746&gt;0.6,J2746&lt;=0.8),0.8,IF(AND(J2746&gt;0.8,J2746&lt;=1),1))))),REFERENCIAS!$C:$D,2,0)*VLOOKUP($J$2,PONDERADORES!A:P,IF(AND(INFORMACION!$T2746='REFERENCIAS RIESGO'!$C$36,INFORMACION!$F2746=REFERENCIAS!$C$24),16,IF(INFORMACION!$T2746='REFERENCIAS RIESGO'!$C$36,13,IF(INFORMACION!$F2746=REFERENCIAS!$C$24,10,7))),0)</f>
        <v>#REF!</v>
      </c>
      <c r="Y2746" s="68">
        <f>+VLOOKUP(M2746,REFERENCIAS!$C:$D,2,0)*VLOOKUP($M$2,PONDERADORES!$A$7:$G$9,7,0)+VLOOKUP(N2746,REFERENCIAS!$C:$D,2,0)*VLOOKUP($N$2,PONDERADORES!$A$7:$G$9,7,0)+VLOOKUP(O2746,REFERENCIAS!$C:$D,2,0)*VLOOKUP($O$2,PONDERADORES!$A$7:$G$9,7,0)</f>
        <v>0.2</v>
      </c>
      <c r="Z2746" s="2">
        <f>+VLOOKUP(IF(R2746&lt;0.1,0,IF(AND(R2746&gt;=0.1,R2746&lt;0.2),0.1,IF(AND(R2746&gt;=0.2,R2746&lt;0.3),0.2,IF(R2746&gt;0.3,0.3,)))),REFERENCIAS!$C:$D,2,0)*VLOOKUP($R$2,PONDERADORES!$A$11:$G$11,7,0)</f>
        <v>15</v>
      </c>
      <c r="AA2746" s="92"/>
      <c r="AB2746" s="95" t="e">
        <f t="shared" ca="1" si="167"/>
        <v>#REF!</v>
      </c>
      <c r="AC2746" s="23" t="e">
        <f ca="1">IF(AB2746&gt;REFERENCIAS!$C$62,REFERENCIAS!$B$62,IF(AND(AB2746&gt;=REFERENCIAS!$C$63,AB2746&lt;REFERENCIAS!$D$63),REFERENCIAS!$B$63,IF(AND(AB2746&gt;REFERENCIAS!$C$64,AB2746&lt;=REFERENCIAS!$D$64),REFERENCIAS!$B$64,IF(AND(AB2746&gt;=REFERENCIAS!$C$65,AB2746&lt;REFERENCIAS!$D$65),REFERENCIAS!$B$65, "Revisar"))))</f>
        <v>#REF!</v>
      </c>
      <c r="AD2746" s="94" t="e">
        <f ca="1">VLOOKUP(AC2746,REFERENCIAS!$B$62:$G$65,4,FALSE)</f>
        <v>#REF!</v>
      </c>
    </row>
    <row r="2747" spans="1:30" ht="17.25" x14ac:dyDescent="0.25">
      <c r="A2747" s="74"/>
      <c r="B2747" s="19"/>
      <c r="C2747" s="19"/>
      <c r="D2747" s="50"/>
      <c r="E2747" s="73"/>
      <c r="F2747" s="74"/>
      <c r="G2747" s="9"/>
      <c r="H2747" s="48"/>
      <c r="I2747" s="49">
        <f t="shared" ca="1" si="165"/>
        <v>2022</v>
      </c>
      <c r="J2747" s="22">
        <f t="shared" ca="1" si="164"/>
        <v>1</v>
      </c>
      <c r="K2747" s="19"/>
      <c r="L2747" s="73"/>
      <c r="M2747" s="74"/>
      <c r="N2747" s="19"/>
      <c r="O2747" s="73"/>
      <c r="P2747" s="82">
        <v>1</v>
      </c>
      <c r="Q2747" s="24">
        <v>1</v>
      </c>
      <c r="R2747" s="81">
        <f t="shared" si="166"/>
        <v>1</v>
      </c>
      <c r="S2747" s="87"/>
      <c r="T2747" s="19"/>
      <c r="U2747" s="25"/>
      <c r="V2747" s="25"/>
      <c r="W2747" s="81"/>
      <c r="X2747" s="91" t="e">
        <f ca="1">+VLOOKUP(#REF!,REFERENCIAS!$C:$D,2,0)*VLOOKUP(#REF!,PONDERADORES!A:P,IF(AND(INFORMACION!$T2747='REFERENCIAS RIESGO'!$C$36,INFORMACION!$F2747=REFERENCIAS!$C$24),16,IF(INFORMACION!$T2747='REFERENCIAS RIESGO'!$C$36,13,IF(INFORMACION!$F2747=REFERENCIAS!$C$24,10,7))),0)+VLOOKUP(K2747,REFERENCIAS!$C:$D,2,0)*VLOOKUP($K$2,PONDERADORES!A:P,IF(AND(INFORMACION!$T2747='REFERENCIAS RIESGO'!$C$36,INFORMACION!$F2747=REFERENCIAS!$C$24),16,IF(INFORMACION!$T2747='REFERENCIAS RIESGO'!$C$36,13,IF(INFORMACION!$F2747=REFERENCIAS!$C$24,10,7))),0)+VLOOKUP(L2747,REFERENCIAS!$C:$D,2,0)*VLOOKUP($L$2,PONDERADORES!A:P,IF(AND(INFORMACION!$T2747='REFERENCIAS RIESGO'!$C$36,INFORMACION!$F2747=REFERENCIAS!$C$24),16,IF(INFORMACION!$T2747='REFERENCIAS RIESGO'!$C$36,13,IF(INFORMACION!$F2747=REFERENCIAS!$C$24,10,7))),0)+VLOOKUP(F2747,REFERENCIAS!$C:$D,2,0)*VLOOKUP($F$2,PONDERADORES!A:P,IF(AND(INFORMACION!$T2747='REFERENCIAS RIESGO'!$C$36,INFORMACION!$F2747=REFERENCIAS!$C$24),16,IF(INFORMACION!$T2747='REFERENCIAS RIESGO'!$C$36,13,IF(INFORMACION!$F2747=REFERENCIAS!$C$24,10,7))),0)+VLOOKUP(T2747,REFERENCIAS!$C:$D,2,0)*VLOOKUP($T$2,PONDERADORES!A:P,IF(AND(INFORMACION!$T2747='REFERENCIAS RIESGO'!$C$36,INFORMACION!$F2747=REFERENCIAS!$C$24),16,IF(INFORMACION!$T2747='REFERENCIAS RIESGO'!$C$36,13,IF(INFORMACION!$F2747=REFERENCIAS!$C$24,10,7))),0)+VLOOKUP(IF(J2747&lt;=0.2,0.2,IF(AND(J2747&gt;0.2,J2747&lt;=0.4),0.4,IF(AND(J2747&gt;0.4,J2747&lt;=0.6),0.6,IF(AND(J2747&gt;0.6,J2747&lt;=0.8),0.8,IF(AND(J2747&gt;0.8,J2747&lt;=1),1))))),REFERENCIAS!$C:$D,2,0)*VLOOKUP($J$2,PONDERADORES!A:P,IF(AND(INFORMACION!$T2747='REFERENCIAS RIESGO'!$C$36,INFORMACION!$F2747=REFERENCIAS!$C$24),16,IF(INFORMACION!$T2747='REFERENCIAS RIESGO'!$C$36,13,IF(INFORMACION!$F2747=REFERENCIAS!$C$24,10,7))),0)</f>
        <v>#REF!</v>
      </c>
      <c r="Y2747" s="68">
        <f>+VLOOKUP(M2747,REFERENCIAS!$C:$D,2,0)*VLOOKUP($M$2,PONDERADORES!$A$7:$G$9,7,0)+VLOOKUP(N2747,REFERENCIAS!$C:$D,2,0)*VLOOKUP($N$2,PONDERADORES!$A$7:$G$9,7,0)+VLOOKUP(O2747,REFERENCIAS!$C:$D,2,0)*VLOOKUP($O$2,PONDERADORES!$A$7:$G$9,7,0)</f>
        <v>0.2</v>
      </c>
      <c r="Z2747" s="2">
        <f>+VLOOKUP(IF(R2747&lt;0.1,0,IF(AND(R2747&gt;=0.1,R2747&lt;0.2),0.1,IF(AND(R2747&gt;=0.2,R2747&lt;0.3),0.2,IF(R2747&gt;0.3,0.3,)))),REFERENCIAS!$C:$D,2,0)*VLOOKUP($R$2,PONDERADORES!$A$11:$G$11,7,0)</f>
        <v>15</v>
      </c>
      <c r="AA2747" s="92"/>
      <c r="AB2747" s="95" t="e">
        <f t="shared" ca="1" si="167"/>
        <v>#REF!</v>
      </c>
      <c r="AC2747" s="23" t="e">
        <f ca="1">IF(AB2747&gt;REFERENCIAS!$C$62,REFERENCIAS!$B$62,IF(AND(AB2747&gt;=REFERENCIAS!$C$63,AB2747&lt;REFERENCIAS!$D$63),REFERENCIAS!$B$63,IF(AND(AB2747&gt;REFERENCIAS!$C$64,AB2747&lt;=REFERENCIAS!$D$64),REFERENCIAS!$B$64,IF(AND(AB2747&gt;=REFERENCIAS!$C$65,AB2747&lt;REFERENCIAS!$D$65),REFERENCIAS!$B$65, "Revisar"))))</f>
        <v>#REF!</v>
      </c>
      <c r="AD2747" s="94" t="e">
        <f ca="1">VLOOKUP(AC2747,REFERENCIAS!$B$62:$G$65,4,FALSE)</f>
        <v>#REF!</v>
      </c>
    </row>
    <row r="2748" spans="1:30" ht="17.25" x14ac:dyDescent="0.25">
      <c r="A2748" s="74"/>
      <c r="B2748" s="19"/>
      <c r="C2748" s="19"/>
      <c r="D2748" s="50"/>
      <c r="E2748" s="73"/>
      <c r="F2748" s="74"/>
      <c r="G2748" s="9"/>
      <c r="H2748" s="48"/>
      <c r="I2748" s="49">
        <f t="shared" ca="1" si="165"/>
        <v>2022</v>
      </c>
      <c r="J2748" s="22">
        <f t="shared" ca="1" si="164"/>
        <v>1</v>
      </c>
      <c r="K2748" s="19"/>
      <c r="L2748" s="73"/>
      <c r="M2748" s="74"/>
      <c r="N2748" s="19"/>
      <c r="O2748" s="73"/>
      <c r="P2748" s="82">
        <v>1</v>
      </c>
      <c r="Q2748" s="24">
        <v>1</v>
      </c>
      <c r="R2748" s="81">
        <f t="shared" si="166"/>
        <v>1</v>
      </c>
      <c r="S2748" s="87"/>
      <c r="T2748" s="19"/>
      <c r="U2748" s="25"/>
      <c r="V2748" s="25"/>
      <c r="W2748" s="81"/>
      <c r="X2748" s="91" t="e">
        <f ca="1">+VLOOKUP(#REF!,REFERENCIAS!$C:$D,2,0)*VLOOKUP(#REF!,PONDERADORES!A:P,IF(AND(INFORMACION!$T2748='REFERENCIAS RIESGO'!$C$36,INFORMACION!$F2748=REFERENCIAS!$C$24),16,IF(INFORMACION!$T2748='REFERENCIAS RIESGO'!$C$36,13,IF(INFORMACION!$F2748=REFERENCIAS!$C$24,10,7))),0)+VLOOKUP(K2748,REFERENCIAS!$C:$D,2,0)*VLOOKUP($K$2,PONDERADORES!A:P,IF(AND(INFORMACION!$T2748='REFERENCIAS RIESGO'!$C$36,INFORMACION!$F2748=REFERENCIAS!$C$24),16,IF(INFORMACION!$T2748='REFERENCIAS RIESGO'!$C$36,13,IF(INFORMACION!$F2748=REFERENCIAS!$C$24,10,7))),0)+VLOOKUP(L2748,REFERENCIAS!$C:$D,2,0)*VLOOKUP($L$2,PONDERADORES!A:P,IF(AND(INFORMACION!$T2748='REFERENCIAS RIESGO'!$C$36,INFORMACION!$F2748=REFERENCIAS!$C$24),16,IF(INFORMACION!$T2748='REFERENCIAS RIESGO'!$C$36,13,IF(INFORMACION!$F2748=REFERENCIAS!$C$24,10,7))),0)+VLOOKUP(F2748,REFERENCIAS!$C:$D,2,0)*VLOOKUP($F$2,PONDERADORES!A:P,IF(AND(INFORMACION!$T2748='REFERENCIAS RIESGO'!$C$36,INFORMACION!$F2748=REFERENCIAS!$C$24),16,IF(INFORMACION!$T2748='REFERENCIAS RIESGO'!$C$36,13,IF(INFORMACION!$F2748=REFERENCIAS!$C$24,10,7))),0)+VLOOKUP(T2748,REFERENCIAS!$C:$D,2,0)*VLOOKUP($T$2,PONDERADORES!A:P,IF(AND(INFORMACION!$T2748='REFERENCIAS RIESGO'!$C$36,INFORMACION!$F2748=REFERENCIAS!$C$24),16,IF(INFORMACION!$T2748='REFERENCIAS RIESGO'!$C$36,13,IF(INFORMACION!$F2748=REFERENCIAS!$C$24,10,7))),0)+VLOOKUP(IF(J2748&lt;=0.2,0.2,IF(AND(J2748&gt;0.2,J2748&lt;=0.4),0.4,IF(AND(J2748&gt;0.4,J2748&lt;=0.6),0.6,IF(AND(J2748&gt;0.6,J2748&lt;=0.8),0.8,IF(AND(J2748&gt;0.8,J2748&lt;=1),1))))),REFERENCIAS!$C:$D,2,0)*VLOOKUP($J$2,PONDERADORES!A:P,IF(AND(INFORMACION!$T2748='REFERENCIAS RIESGO'!$C$36,INFORMACION!$F2748=REFERENCIAS!$C$24),16,IF(INFORMACION!$T2748='REFERENCIAS RIESGO'!$C$36,13,IF(INFORMACION!$F2748=REFERENCIAS!$C$24,10,7))),0)</f>
        <v>#REF!</v>
      </c>
      <c r="Y2748" s="68">
        <f>+VLOOKUP(M2748,REFERENCIAS!$C:$D,2,0)*VLOOKUP($M$2,PONDERADORES!$A$7:$G$9,7,0)+VLOOKUP(N2748,REFERENCIAS!$C:$D,2,0)*VLOOKUP($N$2,PONDERADORES!$A$7:$G$9,7,0)+VLOOKUP(O2748,REFERENCIAS!$C:$D,2,0)*VLOOKUP($O$2,PONDERADORES!$A$7:$G$9,7,0)</f>
        <v>0.2</v>
      </c>
      <c r="Z2748" s="2">
        <f>+VLOOKUP(IF(R2748&lt;0.1,0,IF(AND(R2748&gt;=0.1,R2748&lt;0.2),0.1,IF(AND(R2748&gt;=0.2,R2748&lt;0.3),0.2,IF(R2748&gt;0.3,0.3,)))),REFERENCIAS!$C:$D,2,0)*VLOOKUP($R$2,PONDERADORES!$A$11:$G$11,7,0)</f>
        <v>15</v>
      </c>
      <c r="AA2748" s="92"/>
      <c r="AB2748" s="95" t="e">
        <f t="shared" ca="1" si="167"/>
        <v>#REF!</v>
      </c>
      <c r="AC2748" s="23" t="e">
        <f ca="1">IF(AB2748&gt;REFERENCIAS!$C$62,REFERENCIAS!$B$62,IF(AND(AB2748&gt;=REFERENCIAS!$C$63,AB2748&lt;REFERENCIAS!$D$63),REFERENCIAS!$B$63,IF(AND(AB2748&gt;REFERENCIAS!$C$64,AB2748&lt;=REFERENCIAS!$D$64),REFERENCIAS!$B$64,IF(AND(AB2748&gt;=REFERENCIAS!$C$65,AB2748&lt;REFERENCIAS!$D$65),REFERENCIAS!$B$65, "Revisar"))))</f>
        <v>#REF!</v>
      </c>
      <c r="AD2748" s="94" t="e">
        <f ca="1">VLOOKUP(AC2748,REFERENCIAS!$B$62:$G$65,4,FALSE)</f>
        <v>#REF!</v>
      </c>
    </row>
    <row r="2749" spans="1:30" ht="17.25" x14ac:dyDescent="0.25">
      <c r="A2749" s="74"/>
      <c r="B2749" s="19"/>
      <c r="C2749" s="19"/>
      <c r="D2749" s="50"/>
      <c r="E2749" s="73"/>
      <c r="F2749" s="74"/>
      <c r="G2749" s="9"/>
      <c r="H2749" s="48"/>
      <c r="I2749" s="49">
        <f t="shared" ca="1" si="165"/>
        <v>2022</v>
      </c>
      <c r="J2749" s="22">
        <f t="shared" ca="1" si="164"/>
        <v>1</v>
      </c>
      <c r="K2749" s="19"/>
      <c r="L2749" s="73"/>
      <c r="M2749" s="74"/>
      <c r="N2749" s="19"/>
      <c r="O2749" s="73"/>
      <c r="P2749" s="82">
        <v>1</v>
      </c>
      <c r="Q2749" s="24">
        <v>1</v>
      </c>
      <c r="R2749" s="81">
        <f t="shared" si="166"/>
        <v>1</v>
      </c>
      <c r="S2749" s="87"/>
      <c r="T2749" s="19"/>
      <c r="U2749" s="25"/>
      <c r="V2749" s="25"/>
      <c r="W2749" s="81"/>
      <c r="X2749" s="91" t="e">
        <f ca="1">+VLOOKUP(#REF!,REFERENCIAS!$C:$D,2,0)*VLOOKUP(#REF!,PONDERADORES!A:P,IF(AND(INFORMACION!$T2749='REFERENCIAS RIESGO'!$C$36,INFORMACION!$F2749=REFERENCIAS!$C$24),16,IF(INFORMACION!$T2749='REFERENCIAS RIESGO'!$C$36,13,IF(INFORMACION!$F2749=REFERENCIAS!$C$24,10,7))),0)+VLOOKUP(K2749,REFERENCIAS!$C:$D,2,0)*VLOOKUP($K$2,PONDERADORES!A:P,IF(AND(INFORMACION!$T2749='REFERENCIAS RIESGO'!$C$36,INFORMACION!$F2749=REFERENCIAS!$C$24),16,IF(INFORMACION!$T2749='REFERENCIAS RIESGO'!$C$36,13,IF(INFORMACION!$F2749=REFERENCIAS!$C$24,10,7))),0)+VLOOKUP(L2749,REFERENCIAS!$C:$D,2,0)*VLOOKUP($L$2,PONDERADORES!A:P,IF(AND(INFORMACION!$T2749='REFERENCIAS RIESGO'!$C$36,INFORMACION!$F2749=REFERENCIAS!$C$24),16,IF(INFORMACION!$T2749='REFERENCIAS RIESGO'!$C$36,13,IF(INFORMACION!$F2749=REFERENCIAS!$C$24,10,7))),0)+VLOOKUP(F2749,REFERENCIAS!$C:$D,2,0)*VLOOKUP($F$2,PONDERADORES!A:P,IF(AND(INFORMACION!$T2749='REFERENCIAS RIESGO'!$C$36,INFORMACION!$F2749=REFERENCIAS!$C$24),16,IF(INFORMACION!$T2749='REFERENCIAS RIESGO'!$C$36,13,IF(INFORMACION!$F2749=REFERENCIAS!$C$24,10,7))),0)+VLOOKUP(T2749,REFERENCIAS!$C:$D,2,0)*VLOOKUP($T$2,PONDERADORES!A:P,IF(AND(INFORMACION!$T2749='REFERENCIAS RIESGO'!$C$36,INFORMACION!$F2749=REFERENCIAS!$C$24),16,IF(INFORMACION!$T2749='REFERENCIAS RIESGO'!$C$36,13,IF(INFORMACION!$F2749=REFERENCIAS!$C$24,10,7))),0)+VLOOKUP(IF(J2749&lt;=0.2,0.2,IF(AND(J2749&gt;0.2,J2749&lt;=0.4),0.4,IF(AND(J2749&gt;0.4,J2749&lt;=0.6),0.6,IF(AND(J2749&gt;0.6,J2749&lt;=0.8),0.8,IF(AND(J2749&gt;0.8,J2749&lt;=1),1))))),REFERENCIAS!$C:$D,2,0)*VLOOKUP($J$2,PONDERADORES!A:P,IF(AND(INFORMACION!$T2749='REFERENCIAS RIESGO'!$C$36,INFORMACION!$F2749=REFERENCIAS!$C$24),16,IF(INFORMACION!$T2749='REFERENCIAS RIESGO'!$C$36,13,IF(INFORMACION!$F2749=REFERENCIAS!$C$24,10,7))),0)</f>
        <v>#REF!</v>
      </c>
      <c r="Y2749" s="68">
        <f>+VLOOKUP(M2749,REFERENCIAS!$C:$D,2,0)*VLOOKUP($M$2,PONDERADORES!$A$7:$G$9,7,0)+VLOOKUP(N2749,REFERENCIAS!$C:$D,2,0)*VLOOKUP($N$2,PONDERADORES!$A$7:$G$9,7,0)+VLOOKUP(O2749,REFERENCIAS!$C:$D,2,0)*VLOOKUP($O$2,PONDERADORES!$A$7:$G$9,7,0)</f>
        <v>0.2</v>
      </c>
      <c r="Z2749" s="2">
        <f>+VLOOKUP(IF(R2749&lt;0.1,0,IF(AND(R2749&gt;=0.1,R2749&lt;0.2),0.1,IF(AND(R2749&gt;=0.2,R2749&lt;0.3),0.2,IF(R2749&gt;0.3,0.3,)))),REFERENCIAS!$C:$D,2,0)*VLOOKUP($R$2,PONDERADORES!$A$11:$G$11,7,0)</f>
        <v>15</v>
      </c>
      <c r="AA2749" s="92"/>
      <c r="AB2749" s="95" t="e">
        <f t="shared" ca="1" si="167"/>
        <v>#REF!</v>
      </c>
      <c r="AC2749" s="23" t="e">
        <f ca="1">IF(AB2749&gt;REFERENCIAS!$C$62,REFERENCIAS!$B$62,IF(AND(AB2749&gt;=REFERENCIAS!$C$63,AB2749&lt;REFERENCIAS!$D$63),REFERENCIAS!$B$63,IF(AND(AB2749&gt;REFERENCIAS!$C$64,AB2749&lt;=REFERENCIAS!$D$64),REFERENCIAS!$B$64,IF(AND(AB2749&gt;=REFERENCIAS!$C$65,AB2749&lt;REFERENCIAS!$D$65),REFERENCIAS!$B$65, "Revisar"))))</f>
        <v>#REF!</v>
      </c>
      <c r="AD2749" s="94" t="e">
        <f ca="1">VLOOKUP(AC2749,REFERENCIAS!$B$62:$G$65,4,FALSE)</f>
        <v>#REF!</v>
      </c>
    </row>
    <row r="2750" spans="1:30" ht="17.25" x14ac:dyDescent="0.25">
      <c r="A2750" s="74"/>
      <c r="B2750" s="19"/>
      <c r="C2750" s="19"/>
      <c r="D2750" s="50"/>
      <c r="E2750" s="73"/>
      <c r="F2750" s="74"/>
      <c r="G2750" s="9"/>
      <c r="H2750" s="48"/>
      <c r="I2750" s="49">
        <f t="shared" ca="1" si="165"/>
        <v>2022</v>
      </c>
      <c r="J2750" s="22">
        <f t="shared" ca="1" si="164"/>
        <v>1</v>
      </c>
      <c r="K2750" s="19"/>
      <c r="L2750" s="73"/>
      <c r="M2750" s="74"/>
      <c r="N2750" s="19"/>
      <c r="O2750" s="73"/>
      <c r="P2750" s="82">
        <v>1</v>
      </c>
      <c r="Q2750" s="24">
        <v>1</v>
      </c>
      <c r="R2750" s="81">
        <f t="shared" si="166"/>
        <v>1</v>
      </c>
      <c r="S2750" s="87"/>
      <c r="T2750" s="19"/>
      <c r="U2750" s="25"/>
      <c r="V2750" s="25"/>
      <c r="W2750" s="81"/>
      <c r="X2750" s="91" t="e">
        <f ca="1">+VLOOKUP(#REF!,REFERENCIAS!$C:$D,2,0)*VLOOKUP(#REF!,PONDERADORES!A:P,IF(AND(INFORMACION!$T2750='REFERENCIAS RIESGO'!$C$36,INFORMACION!$F2750=REFERENCIAS!$C$24),16,IF(INFORMACION!$T2750='REFERENCIAS RIESGO'!$C$36,13,IF(INFORMACION!$F2750=REFERENCIAS!$C$24,10,7))),0)+VLOOKUP(K2750,REFERENCIAS!$C:$D,2,0)*VLOOKUP($K$2,PONDERADORES!A:P,IF(AND(INFORMACION!$T2750='REFERENCIAS RIESGO'!$C$36,INFORMACION!$F2750=REFERENCIAS!$C$24),16,IF(INFORMACION!$T2750='REFERENCIAS RIESGO'!$C$36,13,IF(INFORMACION!$F2750=REFERENCIAS!$C$24,10,7))),0)+VLOOKUP(L2750,REFERENCIAS!$C:$D,2,0)*VLOOKUP($L$2,PONDERADORES!A:P,IF(AND(INFORMACION!$T2750='REFERENCIAS RIESGO'!$C$36,INFORMACION!$F2750=REFERENCIAS!$C$24),16,IF(INFORMACION!$T2750='REFERENCIAS RIESGO'!$C$36,13,IF(INFORMACION!$F2750=REFERENCIAS!$C$24,10,7))),0)+VLOOKUP(F2750,REFERENCIAS!$C:$D,2,0)*VLOOKUP($F$2,PONDERADORES!A:P,IF(AND(INFORMACION!$T2750='REFERENCIAS RIESGO'!$C$36,INFORMACION!$F2750=REFERENCIAS!$C$24),16,IF(INFORMACION!$T2750='REFERENCIAS RIESGO'!$C$36,13,IF(INFORMACION!$F2750=REFERENCIAS!$C$24,10,7))),0)+VLOOKUP(T2750,REFERENCIAS!$C:$D,2,0)*VLOOKUP($T$2,PONDERADORES!A:P,IF(AND(INFORMACION!$T2750='REFERENCIAS RIESGO'!$C$36,INFORMACION!$F2750=REFERENCIAS!$C$24),16,IF(INFORMACION!$T2750='REFERENCIAS RIESGO'!$C$36,13,IF(INFORMACION!$F2750=REFERENCIAS!$C$24,10,7))),0)+VLOOKUP(IF(J2750&lt;=0.2,0.2,IF(AND(J2750&gt;0.2,J2750&lt;=0.4),0.4,IF(AND(J2750&gt;0.4,J2750&lt;=0.6),0.6,IF(AND(J2750&gt;0.6,J2750&lt;=0.8),0.8,IF(AND(J2750&gt;0.8,J2750&lt;=1),1))))),REFERENCIAS!$C:$D,2,0)*VLOOKUP($J$2,PONDERADORES!A:P,IF(AND(INFORMACION!$T2750='REFERENCIAS RIESGO'!$C$36,INFORMACION!$F2750=REFERENCIAS!$C$24),16,IF(INFORMACION!$T2750='REFERENCIAS RIESGO'!$C$36,13,IF(INFORMACION!$F2750=REFERENCIAS!$C$24,10,7))),0)</f>
        <v>#REF!</v>
      </c>
      <c r="Y2750" s="68">
        <f>+VLOOKUP(M2750,REFERENCIAS!$C:$D,2,0)*VLOOKUP($M$2,PONDERADORES!$A$7:$G$9,7,0)+VLOOKUP(N2750,REFERENCIAS!$C:$D,2,0)*VLOOKUP($N$2,PONDERADORES!$A$7:$G$9,7,0)+VLOOKUP(O2750,REFERENCIAS!$C:$D,2,0)*VLOOKUP($O$2,PONDERADORES!$A$7:$G$9,7,0)</f>
        <v>0.2</v>
      </c>
      <c r="Z2750" s="2">
        <f>+VLOOKUP(IF(R2750&lt;0.1,0,IF(AND(R2750&gt;=0.1,R2750&lt;0.2),0.1,IF(AND(R2750&gt;=0.2,R2750&lt;0.3),0.2,IF(R2750&gt;0.3,0.3,)))),REFERENCIAS!$C:$D,2,0)*VLOOKUP($R$2,PONDERADORES!$A$11:$G$11,7,0)</f>
        <v>15</v>
      </c>
      <c r="AA2750" s="92"/>
      <c r="AB2750" s="95" t="e">
        <f t="shared" ca="1" si="167"/>
        <v>#REF!</v>
      </c>
      <c r="AC2750" s="23" t="e">
        <f ca="1">IF(AB2750&gt;REFERENCIAS!$C$62,REFERENCIAS!$B$62,IF(AND(AB2750&gt;=REFERENCIAS!$C$63,AB2750&lt;REFERENCIAS!$D$63),REFERENCIAS!$B$63,IF(AND(AB2750&gt;REFERENCIAS!$C$64,AB2750&lt;=REFERENCIAS!$D$64),REFERENCIAS!$B$64,IF(AND(AB2750&gt;=REFERENCIAS!$C$65,AB2750&lt;REFERENCIAS!$D$65),REFERENCIAS!$B$65, "Revisar"))))</f>
        <v>#REF!</v>
      </c>
      <c r="AD2750" s="94" t="e">
        <f ca="1">VLOOKUP(AC2750,REFERENCIAS!$B$62:$G$65,4,FALSE)</f>
        <v>#REF!</v>
      </c>
    </row>
    <row r="2751" spans="1:30" ht="17.25" x14ac:dyDescent="0.25">
      <c r="A2751" s="74"/>
      <c r="B2751" s="19"/>
      <c r="C2751" s="19"/>
      <c r="D2751" s="50"/>
      <c r="E2751" s="73"/>
      <c r="F2751" s="74"/>
      <c r="G2751" s="9"/>
      <c r="H2751" s="48"/>
      <c r="I2751" s="49">
        <f t="shared" ca="1" si="165"/>
        <v>2022</v>
      </c>
      <c r="J2751" s="22">
        <f t="shared" ca="1" si="164"/>
        <v>1</v>
      </c>
      <c r="K2751" s="19"/>
      <c r="L2751" s="73"/>
      <c r="M2751" s="74"/>
      <c r="N2751" s="19"/>
      <c r="O2751" s="73"/>
      <c r="P2751" s="82">
        <v>1</v>
      </c>
      <c r="Q2751" s="24">
        <v>1</v>
      </c>
      <c r="R2751" s="81">
        <f t="shared" si="166"/>
        <v>1</v>
      </c>
      <c r="S2751" s="87"/>
      <c r="T2751" s="19"/>
      <c r="U2751" s="25"/>
      <c r="V2751" s="25"/>
      <c r="W2751" s="81"/>
      <c r="X2751" s="91" t="e">
        <f ca="1">+VLOOKUP(#REF!,REFERENCIAS!$C:$D,2,0)*VLOOKUP(#REF!,PONDERADORES!A:P,IF(AND(INFORMACION!$T2751='REFERENCIAS RIESGO'!$C$36,INFORMACION!$F2751=REFERENCIAS!$C$24),16,IF(INFORMACION!$T2751='REFERENCIAS RIESGO'!$C$36,13,IF(INFORMACION!$F2751=REFERENCIAS!$C$24,10,7))),0)+VLOOKUP(K2751,REFERENCIAS!$C:$D,2,0)*VLOOKUP($K$2,PONDERADORES!A:P,IF(AND(INFORMACION!$T2751='REFERENCIAS RIESGO'!$C$36,INFORMACION!$F2751=REFERENCIAS!$C$24),16,IF(INFORMACION!$T2751='REFERENCIAS RIESGO'!$C$36,13,IF(INFORMACION!$F2751=REFERENCIAS!$C$24,10,7))),0)+VLOOKUP(L2751,REFERENCIAS!$C:$D,2,0)*VLOOKUP($L$2,PONDERADORES!A:P,IF(AND(INFORMACION!$T2751='REFERENCIAS RIESGO'!$C$36,INFORMACION!$F2751=REFERENCIAS!$C$24),16,IF(INFORMACION!$T2751='REFERENCIAS RIESGO'!$C$36,13,IF(INFORMACION!$F2751=REFERENCIAS!$C$24,10,7))),0)+VLOOKUP(F2751,REFERENCIAS!$C:$D,2,0)*VLOOKUP($F$2,PONDERADORES!A:P,IF(AND(INFORMACION!$T2751='REFERENCIAS RIESGO'!$C$36,INFORMACION!$F2751=REFERENCIAS!$C$24),16,IF(INFORMACION!$T2751='REFERENCIAS RIESGO'!$C$36,13,IF(INFORMACION!$F2751=REFERENCIAS!$C$24,10,7))),0)+VLOOKUP(T2751,REFERENCIAS!$C:$D,2,0)*VLOOKUP($T$2,PONDERADORES!A:P,IF(AND(INFORMACION!$T2751='REFERENCIAS RIESGO'!$C$36,INFORMACION!$F2751=REFERENCIAS!$C$24),16,IF(INFORMACION!$T2751='REFERENCIAS RIESGO'!$C$36,13,IF(INFORMACION!$F2751=REFERENCIAS!$C$24,10,7))),0)+VLOOKUP(IF(J2751&lt;=0.2,0.2,IF(AND(J2751&gt;0.2,J2751&lt;=0.4),0.4,IF(AND(J2751&gt;0.4,J2751&lt;=0.6),0.6,IF(AND(J2751&gt;0.6,J2751&lt;=0.8),0.8,IF(AND(J2751&gt;0.8,J2751&lt;=1),1))))),REFERENCIAS!$C:$D,2,0)*VLOOKUP($J$2,PONDERADORES!A:P,IF(AND(INFORMACION!$T2751='REFERENCIAS RIESGO'!$C$36,INFORMACION!$F2751=REFERENCIAS!$C$24),16,IF(INFORMACION!$T2751='REFERENCIAS RIESGO'!$C$36,13,IF(INFORMACION!$F2751=REFERENCIAS!$C$24,10,7))),0)</f>
        <v>#REF!</v>
      </c>
      <c r="Y2751" s="68">
        <f>+VLOOKUP(M2751,REFERENCIAS!$C:$D,2,0)*VLOOKUP($M$2,PONDERADORES!$A$7:$G$9,7,0)+VLOOKUP(N2751,REFERENCIAS!$C:$D,2,0)*VLOOKUP($N$2,PONDERADORES!$A$7:$G$9,7,0)+VLOOKUP(O2751,REFERENCIAS!$C:$D,2,0)*VLOOKUP($O$2,PONDERADORES!$A$7:$G$9,7,0)</f>
        <v>0.2</v>
      </c>
      <c r="Z2751" s="2">
        <f>+VLOOKUP(IF(R2751&lt;0.1,0,IF(AND(R2751&gt;=0.1,R2751&lt;0.2),0.1,IF(AND(R2751&gt;=0.2,R2751&lt;0.3),0.2,IF(R2751&gt;0.3,0.3,)))),REFERENCIAS!$C:$D,2,0)*VLOOKUP($R$2,PONDERADORES!$A$11:$G$11,7,0)</f>
        <v>15</v>
      </c>
      <c r="AA2751" s="92"/>
      <c r="AB2751" s="95" t="e">
        <f t="shared" ca="1" si="167"/>
        <v>#REF!</v>
      </c>
      <c r="AC2751" s="23" t="e">
        <f ca="1">IF(AB2751&gt;REFERENCIAS!$C$62,REFERENCIAS!$B$62,IF(AND(AB2751&gt;=REFERENCIAS!$C$63,AB2751&lt;REFERENCIAS!$D$63),REFERENCIAS!$B$63,IF(AND(AB2751&gt;REFERENCIAS!$C$64,AB2751&lt;=REFERENCIAS!$D$64),REFERENCIAS!$B$64,IF(AND(AB2751&gt;=REFERENCIAS!$C$65,AB2751&lt;REFERENCIAS!$D$65),REFERENCIAS!$B$65, "Revisar"))))</f>
        <v>#REF!</v>
      </c>
      <c r="AD2751" s="94" t="e">
        <f ca="1">VLOOKUP(AC2751,REFERENCIAS!$B$62:$G$65,4,FALSE)</f>
        <v>#REF!</v>
      </c>
    </row>
    <row r="2752" spans="1:30" ht="17.25" x14ac:dyDescent="0.25">
      <c r="A2752" s="74"/>
      <c r="B2752" s="19"/>
      <c r="C2752" s="19"/>
      <c r="D2752" s="50"/>
      <c r="E2752" s="73"/>
      <c r="F2752" s="74"/>
      <c r="G2752" s="9"/>
      <c r="H2752" s="48"/>
      <c r="I2752" s="49">
        <f t="shared" ca="1" si="165"/>
        <v>2022</v>
      </c>
      <c r="J2752" s="22">
        <f t="shared" ca="1" si="164"/>
        <v>1</v>
      </c>
      <c r="K2752" s="19"/>
      <c r="L2752" s="73"/>
      <c r="M2752" s="74"/>
      <c r="N2752" s="19"/>
      <c r="O2752" s="73"/>
      <c r="P2752" s="82">
        <v>1</v>
      </c>
      <c r="Q2752" s="24">
        <v>1</v>
      </c>
      <c r="R2752" s="81">
        <f t="shared" si="166"/>
        <v>1</v>
      </c>
      <c r="S2752" s="87"/>
      <c r="T2752" s="19"/>
      <c r="U2752" s="25"/>
      <c r="V2752" s="25"/>
      <c r="W2752" s="81"/>
      <c r="X2752" s="91" t="e">
        <f ca="1">+VLOOKUP(#REF!,REFERENCIAS!$C:$D,2,0)*VLOOKUP(#REF!,PONDERADORES!A:P,IF(AND(INFORMACION!$T2752='REFERENCIAS RIESGO'!$C$36,INFORMACION!$F2752=REFERENCIAS!$C$24),16,IF(INFORMACION!$T2752='REFERENCIAS RIESGO'!$C$36,13,IF(INFORMACION!$F2752=REFERENCIAS!$C$24,10,7))),0)+VLOOKUP(K2752,REFERENCIAS!$C:$D,2,0)*VLOOKUP($K$2,PONDERADORES!A:P,IF(AND(INFORMACION!$T2752='REFERENCIAS RIESGO'!$C$36,INFORMACION!$F2752=REFERENCIAS!$C$24),16,IF(INFORMACION!$T2752='REFERENCIAS RIESGO'!$C$36,13,IF(INFORMACION!$F2752=REFERENCIAS!$C$24,10,7))),0)+VLOOKUP(L2752,REFERENCIAS!$C:$D,2,0)*VLOOKUP($L$2,PONDERADORES!A:P,IF(AND(INFORMACION!$T2752='REFERENCIAS RIESGO'!$C$36,INFORMACION!$F2752=REFERENCIAS!$C$24),16,IF(INFORMACION!$T2752='REFERENCIAS RIESGO'!$C$36,13,IF(INFORMACION!$F2752=REFERENCIAS!$C$24,10,7))),0)+VLOOKUP(F2752,REFERENCIAS!$C:$D,2,0)*VLOOKUP($F$2,PONDERADORES!A:P,IF(AND(INFORMACION!$T2752='REFERENCIAS RIESGO'!$C$36,INFORMACION!$F2752=REFERENCIAS!$C$24),16,IF(INFORMACION!$T2752='REFERENCIAS RIESGO'!$C$36,13,IF(INFORMACION!$F2752=REFERENCIAS!$C$24,10,7))),0)+VLOOKUP(T2752,REFERENCIAS!$C:$D,2,0)*VLOOKUP($T$2,PONDERADORES!A:P,IF(AND(INFORMACION!$T2752='REFERENCIAS RIESGO'!$C$36,INFORMACION!$F2752=REFERENCIAS!$C$24),16,IF(INFORMACION!$T2752='REFERENCIAS RIESGO'!$C$36,13,IF(INFORMACION!$F2752=REFERENCIAS!$C$24,10,7))),0)+VLOOKUP(IF(J2752&lt;=0.2,0.2,IF(AND(J2752&gt;0.2,J2752&lt;=0.4),0.4,IF(AND(J2752&gt;0.4,J2752&lt;=0.6),0.6,IF(AND(J2752&gt;0.6,J2752&lt;=0.8),0.8,IF(AND(J2752&gt;0.8,J2752&lt;=1),1))))),REFERENCIAS!$C:$D,2,0)*VLOOKUP($J$2,PONDERADORES!A:P,IF(AND(INFORMACION!$T2752='REFERENCIAS RIESGO'!$C$36,INFORMACION!$F2752=REFERENCIAS!$C$24),16,IF(INFORMACION!$T2752='REFERENCIAS RIESGO'!$C$36,13,IF(INFORMACION!$F2752=REFERENCIAS!$C$24,10,7))),0)</f>
        <v>#REF!</v>
      </c>
      <c r="Y2752" s="68">
        <f>+VLOOKUP(M2752,REFERENCIAS!$C:$D,2,0)*VLOOKUP($M$2,PONDERADORES!$A$7:$G$9,7,0)+VLOOKUP(N2752,REFERENCIAS!$C:$D,2,0)*VLOOKUP($N$2,PONDERADORES!$A$7:$G$9,7,0)+VLOOKUP(O2752,REFERENCIAS!$C:$D,2,0)*VLOOKUP($O$2,PONDERADORES!$A$7:$G$9,7,0)</f>
        <v>0.2</v>
      </c>
      <c r="Z2752" s="2">
        <f>+VLOOKUP(IF(R2752&lt;0.1,0,IF(AND(R2752&gt;=0.1,R2752&lt;0.2),0.1,IF(AND(R2752&gt;=0.2,R2752&lt;0.3),0.2,IF(R2752&gt;0.3,0.3,)))),REFERENCIAS!$C:$D,2,0)*VLOOKUP($R$2,PONDERADORES!$A$11:$G$11,7,0)</f>
        <v>15</v>
      </c>
      <c r="AA2752" s="92"/>
      <c r="AB2752" s="95" t="e">
        <f t="shared" ca="1" si="167"/>
        <v>#REF!</v>
      </c>
      <c r="AC2752" s="23" t="e">
        <f ca="1">IF(AB2752&gt;REFERENCIAS!$C$62,REFERENCIAS!$B$62,IF(AND(AB2752&gt;=REFERENCIAS!$C$63,AB2752&lt;REFERENCIAS!$D$63),REFERENCIAS!$B$63,IF(AND(AB2752&gt;REFERENCIAS!$C$64,AB2752&lt;=REFERENCIAS!$D$64),REFERENCIAS!$B$64,IF(AND(AB2752&gt;=REFERENCIAS!$C$65,AB2752&lt;REFERENCIAS!$D$65),REFERENCIAS!$B$65, "Revisar"))))</f>
        <v>#REF!</v>
      </c>
      <c r="AD2752" s="94" t="e">
        <f ca="1">VLOOKUP(AC2752,REFERENCIAS!$B$62:$G$65,4,FALSE)</f>
        <v>#REF!</v>
      </c>
    </row>
    <row r="2753" spans="1:30" ht="17.25" x14ac:dyDescent="0.25">
      <c r="A2753" s="74"/>
      <c r="B2753" s="19"/>
      <c r="C2753" s="19"/>
      <c r="D2753" s="50"/>
      <c r="E2753" s="73"/>
      <c r="F2753" s="74"/>
      <c r="G2753" s="9"/>
      <c r="H2753" s="48"/>
      <c r="I2753" s="49">
        <f t="shared" ca="1" si="165"/>
        <v>2022</v>
      </c>
      <c r="J2753" s="22">
        <f t="shared" ca="1" si="164"/>
        <v>1</v>
      </c>
      <c r="K2753" s="19"/>
      <c r="L2753" s="73"/>
      <c r="M2753" s="74"/>
      <c r="N2753" s="19"/>
      <c r="O2753" s="73"/>
      <c r="P2753" s="82">
        <v>1</v>
      </c>
      <c r="Q2753" s="24">
        <v>1</v>
      </c>
      <c r="R2753" s="81">
        <f t="shared" si="166"/>
        <v>1</v>
      </c>
      <c r="S2753" s="87"/>
      <c r="T2753" s="19"/>
      <c r="U2753" s="25"/>
      <c r="V2753" s="25"/>
      <c r="W2753" s="81"/>
      <c r="X2753" s="91" t="e">
        <f ca="1">+VLOOKUP(#REF!,REFERENCIAS!$C:$D,2,0)*VLOOKUP(#REF!,PONDERADORES!A:P,IF(AND(INFORMACION!$T2753='REFERENCIAS RIESGO'!$C$36,INFORMACION!$F2753=REFERENCIAS!$C$24),16,IF(INFORMACION!$T2753='REFERENCIAS RIESGO'!$C$36,13,IF(INFORMACION!$F2753=REFERENCIAS!$C$24,10,7))),0)+VLOOKUP(K2753,REFERENCIAS!$C:$D,2,0)*VLOOKUP($K$2,PONDERADORES!A:P,IF(AND(INFORMACION!$T2753='REFERENCIAS RIESGO'!$C$36,INFORMACION!$F2753=REFERENCIAS!$C$24),16,IF(INFORMACION!$T2753='REFERENCIAS RIESGO'!$C$36,13,IF(INFORMACION!$F2753=REFERENCIAS!$C$24,10,7))),0)+VLOOKUP(L2753,REFERENCIAS!$C:$D,2,0)*VLOOKUP($L$2,PONDERADORES!A:P,IF(AND(INFORMACION!$T2753='REFERENCIAS RIESGO'!$C$36,INFORMACION!$F2753=REFERENCIAS!$C$24),16,IF(INFORMACION!$T2753='REFERENCIAS RIESGO'!$C$36,13,IF(INFORMACION!$F2753=REFERENCIAS!$C$24,10,7))),0)+VLOOKUP(F2753,REFERENCIAS!$C:$D,2,0)*VLOOKUP($F$2,PONDERADORES!A:P,IF(AND(INFORMACION!$T2753='REFERENCIAS RIESGO'!$C$36,INFORMACION!$F2753=REFERENCIAS!$C$24),16,IF(INFORMACION!$T2753='REFERENCIAS RIESGO'!$C$36,13,IF(INFORMACION!$F2753=REFERENCIAS!$C$24,10,7))),0)+VLOOKUP(T2753,REFERENCIAS!$C:$D,2,0)*VLOOKUP($T$2,PONDERADORES!A:P,IF(AND(INFORMACION!$T2753='REFERENCIAS RIESGO'!$C$36,INFORMACION!$F2753=REFERENCIAS!$C$24),16,IF(INFORMACION!$T2753='REFERENCIAS RIESGO'!$C$36,13,IF(INFORMACION!$F2753=REFERENCIAS!$C$24,10,7))),0)+VLOOKUP(IF(J2753&lt;=0.2,0.2,IF(AND(J2753&gt;0.2,J2753&lt;=0.4),0.4,IF(AND(J2753&gt;0.4,J2753&lt;=0.6),0.6,IF(AND(J2753&gt;0.6,J2753&lt;=0.8),0.8,IF(AND(J2753&gt;0.8,J2753&lt;=1),1))))),REFERENCIAS!$C:$D,2,0)*VLOOKUP($J$2,PONDERADORES!A:P,IF(AND(INFORMACION!$T2753='REFERENCIAS RIESGO'!$C$36,INFORMACION!$F2753=REFERENCIAS!$C$24),16,IF(INFORMACION!$T2753='REFERENCIAS RIESGO'!$C$36,13,IF(INFORMACION!$F2753=REFERENCIAS!$C$24,10,7))),0)</f>
        <v>#REF!</v>
      </c>
      <c r="Y2753" s="68">
        <f>+VLOOKUP(M2753,REFERENCIAS!$C:$D,2,0)*VLOOKUP($M$2,PONDERADORES!$A$7:$G$9,7,0)+VLOOKUP(N2753,REFERENCIAS!$C:$D,2,0)*VLOOKUP($N$2,PONDERADORES!$A$7:$G$9,7,0)+VLOOKUP(O2753,REFERENCIAS!$C:$D,2,0)*VLOOKUP($O$2,PONDERADORES!$A$7:$G$9,7,0)</f>
        <v>0.2</v>
      </c>
      <c r="Z2753" s="2">
        <f>+VLOOKUP(IF(R2753&lt;0.1,0,IF(AND(R2753&gt;=0.1,R2753&lt;0.2),0.1,IF(AND(R2753&gt;=0.2,R2753&lt;0.3),0.2,IF(R2753&gt;0.3,0.3,)))),REFERENCIAS!$C:$D,2,0)*VLOOKUP($R$2,PONDERADORES!$A$11:$G$11,7,0)</f>
        <v>15</v>
      </c>
      <c r="AA2753" s="92"/>
      <c r="AB2753" s="95" t="e">
        <f t="shared" ca="1" si="167"/>
        <v>#REF!</v>
      </c>
      <c r="AC2753" s="23" t="e">
        <f ca="1">IF(AB2753&gt;REFERENCIAS!$C$62,REFERENCIAS!$B$62,IF(AND(AB2753&gt;=REFERENCIAS!$C$63,AB2753&lt;REFERENCIAS!$D$63),REFERENCIAS!$B$63,IF(AND(AB2753&gt;REFERENCIAS!$C$64,AB2753&lt;=REFERENCIAS!$D$64),REFERENCIAS!$B$64,IF(AND(AB2753&gt;=REFERENCIAS!$C$65,AB2753&lt;REFERENCIAS!$D$65),REFERENCIAS!$B$65, "Revisar"))))</f>
        <v>#REF!</v>
      </c>
      <c r="AD2753" s="94" t="e">
        <f ca="1">VLOOKUP(AC2753,REFERENCIAS!$B$62:$G$65,4,FALSE)</f>
        <v>#REF!</v>
      </c>
    </row>
    <row r="2754" spans="1:30" ht="17.25" x14ac:dyDescent="0.25">
      <c r="A2754" s="74"/>
      <c r="B2754" s="19"/>
      <c r="C2754" s="19"/>
      <c r="D2754" s="50"/>
      <c r="E2754" s="73"/>
      <c r="F2754" s="74"/>
      <c r="G2754" s="9"/>
      <c r="H2754" s="48"/>
      <c r="I2754" s="49">
        <f t="shared" ca="1" si="165"/>
        <v>2022</v>
      </c>
      <c r="J2754" s="22">
        <f t="shared" ca="1" si="164"/>
        <v>1</v>
      </c>
      <c r="K2754" s="19"/>
      <c r="L2754" s="73"/>
      <c r="M2754" s="74"/>
      <c r="N2754" s="19"/>
      <c r="O2754" s="73"/>
      <c r="P2754" s="82">
        <v>1</v>
      </c>
      <c r="Q2754" s="24">
        <v>1</v>
      </c>
      <c r="R2754" s="81">
        <f t="shared" si="166"/>
        <v>1</v>
      </c>
      <c r="S2754" s="87"/>
      <c r="T2754" s="19"/>
      <c r="U2754" s="25"/>
      <c r="V2754" s="25"/>
      <c r="W2754" s="81"/>
      <c r="X2754" s="91" t="e">
        <f ca="1">+VLOOKUP(#REF!,REFERENCIAS!$C:$D,2,0)*VLOOKUP(#REF!,PONDERADORES!A:P,IF(AND(INFORMACION!$T2754='REFERENCIAS RIESGO'!$C$36,INFORMACION!$F2754=REFERENCIAS!$C$24),16,IF(INFORMACION!$T2754='REFERENCIAS RIESGO'!$C$36,13,IF(INFORMACION!$F2754=REFERENCIAS!$C$24,10,7))),0)+VLOOKUP(K2754,REFERENCIAS!$C:$D,2,0)*VLOOKUP($K$2,PONDERADORES!A:P,IF(AND(INFORMACION!$T2754='REFERENCIAS RIESGO'!$C$36,INFORMACION!$F2754=REFERENCIAS!$C$24),16,IF(INFORMACION!$T2754='REFERENCIAS RIESGO'!$C$36,13,IF(INFORMACION!$F2754=REFERENCIAS!$C$24,10,7))),0)+VLOOKUP(L2754,REFERENCIAS!$C:$D,2,0)*VLOOKUP($L$2,PONDERADORES!A:P,IF(AND(INFORMACION!$T2754='REFERENCIAS RIESGO'!$C$36,INFORMACION!$F2754=REFERENCIAS!$C$24),16,IF(INFORMACION!$T2754='REFERENCIAS RIESGO'!$C$36,13,IF(INFORMACION!$F2754=REFERENCIAS!$C$24,10,7))),0)+VLOOKUP(F2754,REFERENCIAS!$C:$D,2,0)*VLOOKUP($F$2,PONDERADORES!A:P,IF(AND(INFORMACION!$T2754='REFERENCIAS RIESGO'!$C$36,INFORMACION!$F2754=REFERENCIAS!$C$24),16,IF(INFORMACION!$T2754='REFERENCIAS RIESGO'!$C$36,13,IF(INFORMACION!$F2754=REFERENCIAS!$C$24,10,7))),0)+VLOOKUP(T2754,REFERENCIAS!$C:$D,2,0)*VLOOKUP($T$2,PONDERADORES!A:P,IF(AND(INFORMACION!$T2754='REFERENCIAS RIESGO'!$C$36,INFORMACION!$F2754=REFERENCIAS!$C$24),16,IF(INFORMACION!$T2754='REFERENCIAS RIESGO'!$C$36,13,IF(INFORMACION!$F2754=REFERENCIAS!$C$24,10,7))),0)+VLOOKUP(IF(J2754&lt;=0.2,0.2,IF(AND(J2754&gt;0.2,J2754&lt;=0.4),0.4,IF(AND(J2754&gt;0.4,J2754&lt;=0.6),0.6,IF(AND(J2754&gt;0.6,J2754&lt;=0.8),0.8,IF(AND(J2754&gt;0.8,J2754&lt;=1),1))))),REFERENCIAS!$C:$D,2,0)*VLOOKUP($J$2,PONDERADORES!A:P,IF(AND(INFORMACION!$T2754='REFERENCIAS RIESGO'!$C$36,INFORMACION!$F2754=REFERENCIAS!$C$24),16,IF(INFORMACION!$T2754='REFERENCIAS RIESGO'!$C$36,13,IF(INFORMACION!$F2754=REFERENCIAS!$C$24,10,7))),0)</f>
        <v>#REF!</v>
      </c>
      <c r="Y2754" s="68">
        <f>+VLOOKUP(M2754,REFERENCIAS!$C:$D,2,0)*VLOOKUP($M$2,PONDERADORES!$A$7:$G$9,7,0)+VLOOKUP(N2754,REFERENCIAS!$C:$D,2,0)*VLOOKUP($N$2,PONDERADORES!$A$7:$G$9,7,0)+VLOOKUP(O2754,REFERENCIAS!$C:$D,2,0)*VLOOKUP($O$2,PONDERADORES!$A$7:$G$9,7,0)</f>
        <v>0.2</v>
      </c>
      <c r="Z2754" s="2">
        <f>+VLOOKUP(IF(R2754&lt;0.1,0,IF(AND(R2754&gt;=0.1,R2754&lt;0.2),0.1,IF(AND(R2754&gt;=0.2,R2754&lt;0.3),0.2,IF(R2754&gt;0.3,0.3,)))),REFERENCIAS!$C:$D,2,0)*VLOOKUP($R$2,PONDERADORES!$A$11:$G$11,7,0)</f>
        <v>15</v>
      </c>
      <c r="AA2754" s="92"/>
      <c r="AB2754" s="95" t="e">
        <f t="shared" ca="1" si="167"/>
        <v>#REF!</v>
      </c>
      <c r="AC2754" s="23" t="e">
        <f ca="1">IF(AB2754&gt;REFERENCIAS!$C$62,REFERENCIAS!$B$62,IF(AND(AB2754&gt;=REFERENCIAS!$C$63,AB2754&lt;REFERENCIAS!$D$63),REFERENCIAS!$B$63,IF(AND(AB2754&gt;REFERENCIAS!$C$64,AB2754&lt;=REFERENCIAS!$D$64),REFERENCIAS!$B$64,IF(AND(AB2754&gt;=REFERENCIAS!$C$65,AB2754&lt;REFERENCIAS!$D$65),REFERENCIAS!$B$65, "Revisar"))))</f>
        <v>#REF!</v>
      </c>
      <c r="AD2754" s="94" t="e">
        <f ca="1">VLOOKUP(AC2754,REFERENCIAS!$B$62:$G$65,4,FALSE)</f>
        <v>#REF!</v>
      </c>
    </row>
    <row r="2755" spans="1:30" ht="17.25" x14ac:dyDescent="0.25">
      <c r="A2755" s="74"/>
      <c r="B2755" s="19"/>
      <c r="C2755" s="19"/>
      <c r="D2755" s="50"/>
      <c r="E2755" s="73"/>
      <c r="F2755" s="74"/>
      <c r="G2755" s="9"/>
      <c r="H2755" s="48"/>
      <c r="I2755" s="49">
        <f t="shared" ca="1" si="165"/>
        <v>2022</v>
      </c>
      <c r="J2755" s="22">
        <f t="shared" ca="1" si="164"/>
        <v>1</v>
      </c>
      <c r="K2755" s="19"/>
      <c r="L2755" s="73"/>
      <c r="M2755" s="74"/>
      <c r="N2755" s="19"/>
      <c r="O2755" s="73"/>
      <c r="P2755" s="82">
        <v>1</v>
      </c>
      <c r="Q2755" s="24">
        <v>1</v>
      </c>
      <c r="R2755" s="81">
        <f t="shared" si="166"/>
        <v>1</v>
      </c>
      <c r="S2755" s="87"/>
      <c r="T2755" s="19"/>
      <c r="U2755" s="25"/>
      <c r="V2755" s="25"/>
      <c r="W2755" s="81"/>
      <c r="X2755" s="91" t="e">
        <f ca="1">+VLOOKUP(#REF!,REFERENCIAS!$C:$D,2,0)*VLOOKUP(#REF!,PONDERADORES!A:P,IF(AND(INFORMACION!$T2755='REFERENCIAS RIESGO'!$C$36,INFORMACION!$F2755=REFERENCIAS!$C$24),16,IF(INFORMACION!$T2755='REFERENCIAS RIESGO'!$C$36,13,IF(INFORMACION!$F2755=REFERENCIAS!$C$24,10,7))),0)+VLOOKUP(K2755,REFERENCIAS!$C:$D,2,0)*VLOOKUP($K$2,PONDERADORES!A:P,IF(AND(INFORMACION!$T2755='REFERENCIAS RIESGO'!$C$36,INFORMACION!$F2755=REFERENCIAS!$C$24),16,IF(INFORMACION!$T2755='REFERENCIAS RIESGO'!$C$36,13,IF(INFORMACION!$F2755=REFERENCIAS!$C$24,10,7))),0)+VLOOKUP(L2755,REFERENCIAS!$C:$D,2,0)*VLOOKUP($L$2,PONDERADORES!A:P,IF(AND(INFORMACION!$T2755='REFERENCIAS RIESGO'!$C$36,INFORMACION!$F2755=REFERENCIAS!$C$24),16,IF(INFORMACION!$T2755='REFERENCIAS RIESGO'!$C$36,13,IF(INFORMACION!$F2755=REFERENCIAS!$C$24,10,7))),0)+VLOOKUP(F2755,REFERENCIAS!$C:$D,2,0)*VLOOKUP($F$2,PONDERADORES!A:P,IF(AND(INFORMACION!$T2755='REFERENCIAS RIESGO'!$C$36,INFORMACION!$F2755=REFERENCIAS!$C$24),16,IF(INFORMACION!$T2755='REFERENCIAS RIESGO'!$C$36,13,IF(INFORMACION!$F2755=REFERENCIAS!$C$24,10,7))),0)+VLOOKUP(T2755,REFERENCIAS!$C:$D,2,0)*VLOOKUP($T$2,PONDERADORES!A:P,IF(AND(INFORMACION!$T2755='REFERENCIAS RIESGO'!$C$36,INFORMACION!$F2755=REFERENCIAS!$C$24),16,IF(INFORMACION!$T2755='REFERENCIAS RIESGO'!$C$36,13,IF(INFORMACION!$F2755=REFERENCIAS!$C$24,10,7))),0)+VLOOKUP(IF(J2755&lt;=0.2,0.2,IF(AND(J2755&gt;0.2,J2755&lt;=0.4),0.4,IF(AND(J2755&gt;0.4,J2755&lt;=0.6),0.6,IF(AND(J2755&gt;0.6,J2755&lt;=0.8),0.8,IF(AND(J2755&gt;0.8,J2755&lt;=1),1))))),REFERENCIAS!$C:$D,2,0)*VLOOKUP($J$2,PONDERADORES!A:P,IF(AND(INFORMACION!$T2755='REFERENCIAS RIESGO'!$C$36,INFORMACION!$F2755=REFERENCIAS!$C$24),16,IF(INFORMACION!$T2755='REFERENCIAS RIESGO'!$C$36,13,IF(INFORMACION!$F2755=REFERENCIAS!$C$24,10,7))),0)</f>
        <v>#REF!</v>
      </c>
      <c r="Y2755" s="68">
        <f>+VLOOKUP(M2755,REFERENCIAS!$C:$D,2,0)*VLOOKUP($M$2,PONDERADORES!$A$7:$G$9,7,0)+VLOOKUP(N2755,REFERENCIAS!$C:$D,2,0)*VLOOKUP($N$2,PONDERADORES!$A$7:$G$9,7,0)+VLOOKUP(O2755,REFERENCIAS!$C:$D,2,0)*VLOOKUP($O$2,PONDERADORES!$A$7:$G$9,7,0)</f>
        <v>0.2</v>
      </c>
      <c r="Z2755" s="2">
        <f>+VLOOKUP(IF(R2755&lt;0.1,0,IF(AND(R2755&gt;=0.1,R2755&lt;0.2),0.1,IF(AND(R2755&gt;=0.2,R2755&lt;0.3),0.2,IF(R2755&gt;0.3,0.3,)))),REFERENCIAS!$C:$D,2,0)*VLOOKUP($R$2,PONDERADORES!$A$11:$G$11,7,0)</f>
        <v>15</v>
      </c>
      <c r="AA2755" s="92"/>
      <c r="AB2755" s="95" t="e">
        <f t="shared" ca="1" si="167"/>
        <v>#REF!</v>
      </c>
      <c r="AC2755" s="23" t="e">
        <f ca="1">IF(AB2755&gt;REFERENCIAS!$C$62,REFERENCIAS!$B$62,IF(AND(AB2755&gt;=REFERENCIAS!$C$63,AB2755&lt;REFERENCIAS!$D$63),REFERENCIAS!$B$63,IF(AND(AB2755&gt;REFERENCIAS!$C$64,AB2755&lt;=REFERENCIAS!$D$64),REFERENCIAS!$B$64,IF(AND(AB2755&gt;=REFERENCIAS!$C$65,AB2755&lt;REFERENCIAS!$D$65),REFERENCIAS!$B$65, "Revisar"))))</f>
        <v>#REF!</v>
      </c>
      <c r="AD2755" s="94" t="e">
        <f ca="1">VLOOKUP(AC2755,REFERENCIAS!$B$62:$G$65,4,FALSE)</f>
        <v>#REF!</v>
      </c>
    </row>
    <row r="2756" spans="1:30" ht="17.25" x14ac:dyDescent="0.25">
      <c r="A2756" s="74"/>
      <c r="B2756" s="19"/>
      <c r="C2756" s="19"/>
      <c r="D2756" s="50"/>
      <c r="E2756" s="73"/>
      <c r="F2756" s="74"/>
      <c r="G2756" s="9"/>
      <c r="H2756" s="48"/>
      <c r="I2756" s="49">
        <f t="shared" ca="1" si="165"/>
        <v>2022</v>
      </c>
      <c r="J2756" s="22">
        <f t="shared" ref="J2756:J2819" ca="1" si="168">IF(I2756&gt;G2756,1,I2756/G2756)</f>
        <v>1</v>
      </c>
      <c r="K2756" s="19"/>
      <c r="L2756" s="73"/>
      <c r="M2756" s="74"/>
      <c r="N2756" s="19"/>
      <c r="O2756" s="73"/>
      <c r="P2756" s="82">
        <v>1</v>
      </c>
      <c r="Q2756" s="24">
        <v>1</v>
      </c>
      <c r="R2756" s="81">
        <f t="shared" si="166"/>
        <v>1</v>
      </c>
      <c r="S2756" s="87"/>
      <c r="T2756" s="19"/>
      <c r="U2756" s="25"/>
      <c r="V2756" s="25"/>
      <c r="W2756" s="81"/>
      <c r="X2756" s="91" t="e">
        <f ca="1">+VLOOKUP(#REF!,REFERENCIAS!$C:$D,2,0)*VLOOKUP(#REF!,PONDERADORES!A:P,IF(AND(INFORMACION!$T2756='REFERENCIAS RIESGO'!$C$36,INFORMACION!$F2756=REFERENCIAS!$C$24),16,IF(INFORMACION!$T2756='REFERENCIAS RIESGO'!$C$36,13,IF(INFORMACION!$F2756=REFERENCIAS!$C$24,10,7))),0)+VLOOKUP(K2756,REFERENCIAS!$C:$D,2,0)*VLOOKUP($K$2,PONDERADORES!A:P,IF(AND(INFORMACION!$T2756='REFERENCIAS RIESGO'!$C$36,INFORMACION!$F2756=REFERENCIAS!$C$24),16,IF(INFORMACION!$T2756='REFERENCIAS RIESGO'!$C$36,13,IF(INFORMACION!$F2756=REFERENCIAS!$C$24,10,7))),0)+VLOOKUP(L2756,REFERENCIAS!$C:$D,2,0)*VLOOKUP($L$2,PONDERADORES!A:P,IF(AND(INFORMACION!$T2756='REFERENCIAS RIESGO'!$C$36,INFORMACION!$F2756=REFERENCIAS!$C$24),16,IF(INFORMACION!$T2756='REFERENCIAS RIESGO'!$C$36,13,IF(INFORMACION!$F2756=REFERENCIAS!$C$24,10,7))),0)+VLOOKUP(F2756,REFERENCIAS!$C:$D,2,0)*VLOOKUP($F$2,PONDERADORES!A:P,IF(AND(INFORMACION!$T2756='REFERENCIAS RIESGO'!$C$36,INFORMACION!$F2756=REFERENCIAS!$C$24),16,IF(INFORMACION!$T2756='REFERENCIAS RIESGO'!$C$36,13,IF(INFORMACION!$F2756=REFERENCIAS!$C$24,10,7))),0)+VLOOKUP(T2756,REFERENCIAS!$C:$D,2,0)*VLOOKUP($T$2,PONDERADORES!A:P,IF(AND(INFORMACION!$T2756='REFERENCIAS RIESGO'!$C$36,INFORMACION!$F2756=REFERENCIAS!$C$24),16,IF(INFORMACION!$T2756='REFERENCIAS RIESGO'!$C$36,13,IF(INFORMACION!$F2756=REFERENCIAS!$C$24,10,7))),0)+VLOOKUP(IF(J2756&lt;=0.2,0.2,IF(AND(J2756&gt;0.2,J2756&lt;=0.4),0.4,IF(AND(J2756&gt;0.4,J2756&lt;=0.6),0.6,IF(AND(J2756&gt;0.6,J2756&lt;=0.8),0.8,IF(AND(J2756&gt;0.8,J2756&lt;=1),1))))),REFERENCIAS!$C:$D,2,0)*VLOOKUP($J$2,PONDERADORES!A:P,IF(AND(INFORMACION!$T2756='REFERENCIAS RIESGO'!$C$36,INFORMACION!$F2756=REFERENCIAS!$C$24),16,IF(INFORMACION!$T2756='REFERENCIAS RIESGO'!$C$36,13,IF(INFORMACION!$F2756=REFERENCIAS!$C$24,10,7))),0)</f>
        <v>#REF!</v>
      </c>
      <c r="Y2756" s="68">
        <f>+VLOOKUP(M2756,REFERENCIAS!$C:$D,2,0)*VLOOKUP($M$2,PONDERADORES!$A$7:$G$9,7,0)+VLOOKUP(N2756,REFERENCIAS!$C:$D,2,0)*VLOOKUP($N$2,PONDERADORES!$A$7:$G$9,7,0)+VLOOKUP(O2756,REFERENCIAS!$C:$D,2,0)*VLOOKUP($O$2,PONDERADORES!$A$7:$G$9,7,0)</f>
        <v>0.2</v>
      </c>
      <c r="Z2756" s="2">
        <f>+VLOOKUP(IF(R2756&lt;0.1,0,IF(AND(R2756&gt;=0.1,R2756&lt;0.2),0.1,IF(AND(R2756&gt;=0.2,R2756&lt;0.3),0.2,IF(R2756&gt;0.3,0.3,)))),REFERENCIAS!$C:$D,2,0)*VLOOKUP($R$2,PONDERADORES!$A$11:$G$11,7,0)</f>
        <v>15</v>
      </c>
      <c r="AA2756" s="92"/>
      <c r="AB2756" s="95" t="e">
        <f t="shared" ca="1" si="167"/>
        <v>#REF!</v>
      </c>
      <c r="AC2756" s="23" t="e">
        <f ca="1">IF(AB2756&gt;REFERENCIAS!$C$62,REFERENCIAS!$B$62,IF(AND(AB2756&gt;=REFERENCIAS!$C$63,AB2756&lt;REFERENCIAS!$D$63),REFERENCIAS!$B$63,IF(AND(AB2756&gt;REFERENCIAS!$C$64,AB2756&lt;=REFERENCIAS!$D$64),REFERENCIAS!$B$64,IF(AND(AB2756&gt;=REFERENCIAS!$C$65,AB2756&lt;REFERENCIAS!$D$65),REFERENCIAS!$B$65, "Revisar"))))</f>
        <v>#REF!</v>
      </c>
      <c r="AD2756" s="94" t="e">
        <f ca="1">VLOOKUP(AC2756,REFERENCIAS!$B$62:$G$65,4,FALSE)</f>
        <v>#REF!</v>
      </c>
    </row>
    <row r="2757" spans="1:30" ht="17.25" x14ac:dyDescent="0.25">
      <c r="A2757" s="74"/>
      <c r="B2757" s="19"/>
      <c r="C2757" s="19"/>
      <c r="D2757" s="50"/>
      <c r="E2757" s="73"/>
      <c r="F2757" s="74"/>
      <c r="G2757" s="9"/>
      <c r="H2757" s="48"/>
      <c r="I2757" s="49">
        <f t="shared" ref="I2757:I2820" ca="1" si="169">(YEAR(NOW())-H2757)</f>
        <v>2022</v>
      </c>
      <c r="J2757" s="22">
        <f t="shared" ca="1" si="168"/>
        <v>1</v>
      </c>
      <c r="K2757" s="19"/>
      <c r="L2757" s="73"/>
      <c r="M2757" s="74"/>
      <c r="N2757" s="19"/>
      <c r="O2757" s="73"/>
      <c r="P2757" s="82">
        <v>1</v>
      </c>
      <c r="Q2757" s="24">
        <v>1</v>
      </c>
      <c r="R2757" s="81">
        <f t="shared" si="166"/>
        <v>1</v>
      </c>
      <c r="S2757" s="87"/>
      <c r="T2757" s="19"/>
      <c r="U2757" s="25"/>
      <c r="V2757" s="25"/>
      <c r="W2757" s="81"/>
      <c r="X2757" s="91" t="e">
        <f ca="1">+VLOOKUP(#REF!,REFERENCIAS!$C:$D,2,0)*VLOOKUP(#REF!,PONDERADORES!A:P,IF(AND(INFORMACION!$T2757='REFERENCIAS RIESGO'!$C$36,INFORMACION!$F2757=REFERENCIAS!$C$24),16,IF(INFORMACION!$T2757='REFERENCIAS RIESGO'!$C$36,13,IF(INFORMACION!$F2757=REFERENCIAS!$C$24,10,7))),0)+VLOOKUP(K2757,REFERENCIAS!$C:$D,2,0)*VLOOKUP($K$2,PONDERADORES!A:P,IF(AND(INFORMACION!$T2757='REFERENCIAS RIESGO'!$C$36,INFORMACION!$F2757=REFERENCIAS!$C$24),16,IF(INFORMACION!$T2757='REFERENCIAS RIESGO'!$C$36,13,IF(INFORMACION!$F2757=REFERENCIAS!$C$24,10,7))),0)+VLOOKUP(L2757,REFERENCIAS!$C:$D,2,0)*VLOOKUP($L$2,PONDERADORES!A:P,IF(AND(INFORMACION!$T2757='REFERENCIAS RIESGO'!$C$36,INFORMACION!$F2757=REFERENCIAS!$C$24),16,IF(INFORMACION!$T2757='REFERENCIAS RIESGO'!$C$36,13,IF(INFORMACION!$F2757=REFERENCIAS!$C$24,10,7))),0)+VLOOKUP(F2757,REFERENCIAS!$C:$D,2,0)*VLOOKUP($F$2,PONDERADORES!A:P,IF(AND(INFORMACION!$T2757='REFERENCIAS RIESGO'!$C$36,INFORMACION!$F2757=REFERENCIAS!$C$24),16,IF(INFORMACION!$T2757='REFERENCIAS RIESGO'!$C$36,13,IF(INFORMACION!$F2757=REFERENCIAS!$C$24,10,7))),0)+VLOOKUP(T2757,REFERENCIAS!$C:$D,2,0)*VLOOKUP($T$2,PONDERADORES!A:P,IF(AND(INFORMACION!$T2757='REFERENCIAS RIESGO'!$C$36,INFORMACION!$F2757=REFERENCIAS!$C$24),16,IF(INFORMACION!$T2757='REFERENCIAS RIESGO'!$C$36,13,IF(INFORMACION!$F2757=REFERENCIAS!$C$24,10,7))),0)+VLOOKUP(IF(J2757&lt;=0.2,0.2,IF(AND(J2757&gt;0.2,J2757&lt;=0.4),0.4,IF(AND(J2757&gt;0.4,J2757&lt;=0.6),0.6,IF(AND(J2757&gt;0.6,J2757&lt;=0.8),0.8,IF(AND(J2757&gt;0.8,J2757&lt;=1),1))))),REFERENCIAS!$C:$D,2,0)*VLOOKUP($J$2,PONDERADORES!A:P,IF(AND(INFORMACION!$T2757='REFERENCIAS RIESGO'!$C$36,INFORMACION!$F2757=REFERENCIAS!$C$24),16,IF(INFORMACION!$T2757='REFERENCIAS RIESGO'!$C$36,13,IF(INFORMACION!$F2757=REFERENCIAS!$C$24,10,7))),0)</f>
        <v>#REF!</v>
      </c>
      <c r="Y2757" s="68">
        <f>+VLOOKUP(M2757,REFERENCIAS!$C:$D,2,0)*VLOOKUP($M$2,PONDERADORES!$A$7:$G$9,7,0)+VLOOKUP(N2757,REFERENCIAS!$C:$D,2,0)*VLOOKUP($N$2,PONDERADORES!$A$7:$G$9,7,0)+VLOOKUP(O2757,REFERENCIAS!$C:$D,2,0)*VLOOKUP($O$2,PONDERADORES!$A$7:$G$9,7,0)</f>
        <v>0.2</v>
      </c>
      <c r="Z2757" s="2">
        <f>+VLOOKUP(IF(R2757&lt;0.1,0,IF(AND(R2757&gt;=0.1,R2757&lt;0.2),0.1,IF(AND(R2757&gt;=0.2,R2757&lt;0.3),0.2,IF(R2757&gt;0.3,0.3,)))),REFERENCIAS!$C:$D,2,0)*VLOOKUP($R$2,PONDERADORES!$A$11:$G$11,7,0)</f>
        <v>15</v>
      </c>
      <c r="AA2757" s="92"/>
      <c r="AB2757" s="95" t="e">
        <f t="shared" ca="1" si="167"/>
        <v>#REF!</v>
      </c>
      <c r="AC2757" s="23" t="e">
        <f ca="1">IF(AB2757&gt;REFERENCIAS!$C$62,REFERENCIAS!$B$62,IF(AND(AB2757&gt;=REFERENCIAS!$C$63,AB2757&lt;REFERENCIAS!$D$63),REFERENCIAS!$B$63,IF(AND(AB2757&gt;REFERENCIAS!$C$64,AB2757&lt;=REFERENCIAS!$D$64),REFERENCIAS!$B$64,IF(AND(AB2757&gt;=REFERENCIAS!$C$65,AB2757&lt;REFERENCIAS!$D$65),REFERENCIAS!$B$65, "Revisar"))))</f>
        <v>#REF!</v>
      </c>
      <c r="AD2757" s="94" t="e">
        <f ca="1">VLOOKUP(AC2757,REFERENCIAS!$B$62:$G$65,4,FALSE)</f>
        <v>#REF!</v>
      </c>
    </row>
    <row r="2758" spans="1:30" ht="17.25" x14ac:dyDescent="0.25">
      <c r="A2758" s="74"/>
      <c r="B2758" s="19"/>
      <c r="C2758" s="19"/>
      <c r="D2758" s="50"/>
      <c r="E2758" s="73"/>
      <c r="F2758" s="74"/>
      <c r="G2758" s="9"/>
      <c r="H2758" s="48"/>
      <c r="I2758" s="49">
        <f t="shared" ca="1" si="169"/>
        <v>2022</v>
      </c>
      <c r="J2758" s="22">
        <f t="shared" ca="1" si="168"/>
        <v>1</v>
      </c>
      <c r="K2758" s="19"/>
      <c r="L2758" s="73"/>
      <c r="M2758" s="74"/>
      <c r="N2758" s="19"/>
      <c r="O2758" s="73"/>
      <c r="P2758" s="82">
        <v>1</v>
      </c>
      <c r="Q2758" s="24">
        <v>1</v>
      </c>
      <c r="R2758" s="81">
        <f t="shared" ref="R2758:R2821" si="170">+Q2758/P2758</f>
        <v>1</v>
      </c>
      <c r="S2758" s="87"/>
      <c r="T2758" s="19"/>
      <c r="U2758" s="25"/>
      <c r="V2758" s="25"/>
      <c r="W2758" s="81"/>
      <c r="X2758" s="91" t="e">
        <f ca="1">+VLOOKUP(#REF!,REFERENCIAS!$C:$D,2,0)*VLOOKUP(#REF!,PONDERADORES!A:P,IF(AND(INFORMACION!$T2758='REFERENCIAS RIESGO'!$C$36,INFORMACION!$F2758=REFERENCIAS!$C$24),16,IF(INFORMACION!$T2758='REFERENCIAS RIESGO'!$C$36,13,IF(INFORMACION!$F2758=REFERENCIAS!$C$24,10,7))),0)+VLOOKUP(K2758,REFERENCIAS!$C:$D,2,0)*VLOOKUP($K$2,PONDERADORES!A:P,IF(AND(INFORMACION!$T2758='REFERENCIAS RIESGO'!$C$36,INFORMACION!$F2758=REFERENCIAS!$C$24),16,IF(INFORMACION!$T2758='REFERENCIAS RIESGO'!$C$36,13,IF(INFORMACION!$F2758=REFERENCIAS!$C$24,10,7))),0)+VLOOKUP(L2758,REFERENCIAS!$C:$D,2,0)*VLOOKUP($L$2,PONDERADORES!A:P,IF(AND(INFORMACION!$T2758='REFERENCIAS RIESGO'!$C$36,INFORMACION!$F2758=REFERENCIAS!$C$24),16,IF(INFORMACION!$T2758='REFERENCIAS RIESGO'!$C$36,13,IF(INFORMACION!$F2758=REFERENCIAS!$C$24,10,7))),0)+VLOOKUP(F2758,REFERENCIAS!$C:$D,2,0)*VLOOKUP($F$2,PONDERADORES!A:P,IF(AND(INFORMACION!$T2758='REFERENCIAS RIESGO'!$C$36,INFORMACION!$F2758=REFERENCIAS!$C$24),16,IF(INFORMACION!$T2758='REFERENCIAS RIESGO'!$C$36,13,IF(INFORMACION!$F2758=REFERENCIAS!$C$24,10,7))),0)+VLOOKUP(T2758,REFERENCIAS!$C:$D,2,0)*VLOOKUP($T$2,PONDERADORES!A:P,IF(AND(INFORMACION!$T2758='REFERENCIAS RIESGO'!$C$36,INFORMACION!$F2758=REFERENCIAS!$C$24),16,IF(INFORMACION!$T2758='REFERENCIAS RIESGO'!$C$36,13,IF(INFORMACION!$F2758=REFERENCIAS!$C$24,10,7))),0)+VLOOKUP(IF(J2758&lt;=0.2,0.2,IF(AND(J2758&gt;0.2,J2758&lt;=0.4),0.4,IF(AND(J2758&gt;0.4,J2758&lt;=0.6),0.6,IF(AND(J2758&gt;0.6,J2758&lt;=0.8),0.8,IF(AND(J2758&gt;0.8,J2758&lt;=1),1))))),REFERENCIAS!$C:$D,2,0)*VLOOKUP($J$2,PONDERADORES!A:P,IF(AND(INFORMACION!$T2758='REFERENCIAS RIESGO'!$C$36,INFORMACION!$F2758=REFERENCIAS!$C$24),16,IF(INFORMACION!$T2758='REFERENCIAS RIESGO'!$C$36,13,IF(INFORMACION!$F2758=REFERENCIAS!$C$24,10,7))),0)</f>
        <v>#REF!</v>
      </c>
      <c r="Y2758" s="68">
        <f>+VLOOKUP(M2758,REFERENCIAS!$C:$D,2,0)*VLOOKUP($M$2,PONDERADORES!$A$7:$G$9,7,0)+VLOOKUP(N2758,REFERENCIAS!$C:$D,2,0)*VLOOKUP($N$2,PONDERADORES!$A$7:$G$9,7,0)+VLOOKUP(O2758,REFERENCIAS!$C:$D,2,0)*VLOOKUP($O$2,PONDERADORES!$A$7:$G$9,7,0)</f>
        <v>0.2</v>
      </c>
      <c r="Z2758" s="2">
        <f>+VLOOKUP(IF(R2758&lt;0.1,0,IF(AND(R2758&gt;=0.1,R2758&lt;0.2),0.1,IF(AND(R2758&gt;=0.2,R2758&lt;0.3),0.2,IF(R2758&gt;0.3,0.3,)))),REFERENCIAS!$C:$D,2,0)*VLOOKUP($R$2,PONDERADORES!$A$11:$G$11,7,0)</f>
        <v>15</v>
      </c>
      <c r="AA2758" s="92"/>
      <c r="AB2758" s="95" t="e">
        <f t="shared" ref="AB2758:AB2821" ca="1" si="171">+X2758+Y2758+Z2758</f>
        <v>#REF!</v>
      </c>
      <c r="AC2758" s="23" t="e">
        <f ca="1">IF(AB2758&gt;REFERENCIAS!$C$62,REFERENCIAS!$B$62,IF(AND(AB2758&gt;=REFERENCIAS!$C$63,AB2758&lt;REFERENCIAS!$D$63),REFERENCIAS!$B$63,IF(AND(AB2758&gt;REFERENCIAS!$C$64,AB2758&lt;=REFERENCIAS!$D$64),REFERENCIAS!$B$64,IF(AND(AB2758&gt;=REFERENCIAS!$C$65,AB2758&lt;REFERENCIAS!$D$65),REFERENCIAS!$B$65, "Revisar"))))</f>
        <v>#REF!</v>
      </c>
      <c r="AD2758" s="94" t="e">
        <f ca="1">VLOOKUP(AC2758,REFERENCIAS!$B$62:$G$65,4,FALSE)</f>
        <v>#REF!</v>
      </c>
    </row>
    <row r="2759" spans="1:30" ht="17.25" x14ac:dyDescent="0.25">
      <c r="A2759" s="74"/>
      <c r="B2759" s="19"/>
      <c r="C2759" s="19"/>
      <c r="D2759" s="50"/>
      <c r="E2759" s="73"/>
      <c r="F2759" s="74"/>
      <c r="G2759" s="9"/>
      <c r="H2759" s="48"/>
      <c r="I2759" s="49">
        <f t="shared" ca="1" si="169"/>
        <v>2022</v>
      </c>
      <c r="J2759" s="22">
        <f t="shared" ca="1" si="168"/>
        <v>1</v>
      </c>
      <c r="K2759" s="19"/>
      <c r="L2759" s="73"/>
      <c r="M2759" s="74"/>
      <c r="N2759" s="19"/>
      <c r="O2759" s="73"/>
      <c r="P2759" s="82">
        <v>1</v>
      </c>
      <c r="Q2759" s="24">
        <v>1</v>
      </c>
      <c r="R2759" s="81">
        <f t="shared" si="170"/>
        <v>1</v>
      </c>
      <c r="S2759" s="87"/>
      <c r="T2759" s="19"/>
      <c r="U2759" s="25"/>
      <c r="V2759" s="25"/>
      <c r="W2759" s="81"/>
      <c r="X2759" s="91" t="e">
        <f ca="1">+VLOOKUP(#REF!,REFERENCIAS!$C:$D,2,0)*VLOOKUP(#REF!,PONDERADORES!A:P,IF(AND(INFORMACION!$T2759='REFERENCIAS RIESGO'!$C$36,INFORMACION!$F2759=REFERENCIAS!$C$24),16,IF(INFORMACION!$T2759='REFERENCIAS RIESGO'!$C$36,13,IF(INFORMACION!$F2759=REFERENCIAS!$C$24,10,7))),0)+VLOOKUP(K2759,REFERENCIAS!$C:$D,2,0)*VLOOKUP($K$2,PONDERADORES!A:P,IF(AND(INFORMACION!$T2759='REFERENCIAS RIESGO'!$C$36,INFORMACION!$F2759=REFERENCIAS!$C$24),16,IF(INFORMACION!$T2759='REFERENCIAS RIESGO'!$C$36,13,IF(INFORMACION!$F2759=REFERENCIAS!$C$24,10,7))),0)+VLOOKUP(L2759,REFERENCIAS!$C:$D,2,0)*VLOOKUP($L$2,PONDERADORES!A:P,IF(AND(INFORMACION!$T2759='REFERENCIAS RIESGO'!$C$36,INFORMACION!$F2759=REFERENCIAS!$C$24),16,IF(INFORMACION!$T2759='REFERENCIAS RIESGO'!$C$36,13,IF(INFORMACION!$F2759=REFERENCIAS!$C$24,10,7))),0)+VLOOKUP(F2759,REFERENCIAS!$C:$D,2,0)*VLOOKUP($F$2,PONDERADORES!A:P,IF(AND(INFORMACION!$T2759='REFERENCIAS RIESGO'!$C$36,INFORMACION!$F2759=REFERENCIAS!$C$24),16,IF(INFORMACION!$T2759='REFERENCIAS RIESGO'!$C$36,13,IF(INFORMACION!$F2759=REFERENCIAS!$C$24,10,7))),0)+VLOOKUP(T2759,REFERENCIAS!$C:$D,2,0)*VLOOKUP($T$2,PONDERADORES!A:P,IF(AND(INFORMACION!$T2759='REFERENCIAS RIESGO'!$C$36,INFORMACION!$F2759=REFERENCIAS!$C$24),16,IF(INFORMACION!$T2759='REFERENCIAS RIESGO'!$C$36,13,IF(INFORMACION!$F2759=REFERENCIAS!$C$24,10,7))),0)+VLOOKUP(IF(J2759&lt;=0.2,0.2,IF(AND(J2759&gt;0.2,J2759&lt;=0.4),0.4,IF(AND(J2759&gt;0.4,J2759&lt;=0.6),0.6,IF(AND(J2759&gt;0.6,J2759&lt;=0.8),0.8,IF(AND(J2759&gt;0.8,J2759&lt;=1),1))))),REFERENCIAS!$C:$D,2,0)*VLOOKUP($J$2,PONDERADORES!A:P,IF(AND(INFORMACION!$T2759='REFERENCIAS RIESGO'!$C$36,INFORMACION!$F2759=REFERENCIAS!$C$24),16,IF(INFORMACION!$T2759='REFERENCIAS RIESGO'!$C$36,13,IF(INFORMACION!$F2759=REFERENCIAS!$C$24,10,7))),0)</f>
        <v>#REF!</v>
      </c>
      <c r="Y2759" s="68">
        <f>+VLOOKUP(M2759,REFERENCIAS!$C:$D,2,0)*VLOOKUP($M$2,PONDERADORES!$A$7:$G$9,7,0)+VLOOKUP(N2759,REFERENCIAS!$C:$D,2,0)*VLOOKUP($N$2,PONDERADORES!$A$7:$G$9,7,0)+VLOOKUP(O2759,REFERENCIAS!$C:$D,2,0)*VLOOKUP($O$2,PONDERADORES!$A$7:$G$9,7,0)</f>
        <v>0.2</v>
      </c>
      <c r="Z2759" s="2">
        <f>+VLOOKUP(IF(R2759&lt;0.1,0,IF(AND(R2759&gt;=0.1,R2759&lt;0.2),0.1,IF(AND(R2759&gt;=0.2,R2759&lt;0.3),0.2,IF(R2759&gt;0.3,0.3,)))),REFERENCIAS!$C:$D,2,0)*VLOOKUP($R$2,PONDERADORES!$A$11:$G$11,7,0)</f>
        <v>15</v>
      </c>
      <c r="AA2759" s="92"/>
      <c r="AB2759" s="95" t="e">
        <f t="shared" ca="1" si="171"/>
        <v>#REF!</v>
      </c>
      <c r="AC2759" s="23" t="e">
        <f ca="1">IF(AB2759&gt;REFERENCIAS!$C$62,REFERENCIAS!$B$62,IF(AND(AB2759&gt;=REFERENCIAS!$C$63,AB2759&lt;REFERENCIAS!$D$63),REFERENCIAS!$B$63,IF(AND(AB2759&gt;REFERENCIAS!$C$64,AB2759&lt;=REFERENCIAS!$D$64),REFERENCIAS!$B$64,IF(AND(AB2759&gt;=REFERENCIAS!$C$65,AB2759&lt;REFERENCIAS!$D$65),REFERENCIAS!$B$65, "Revisar"))))</f>
        <v>#REF!</v>
      </c>
      <c r="AD2759" s="94" t="e">
        <f ca="1">VLOOKUP(AC2759,REFERENCIAS!$B$62:$G$65,4,FALSE)</f>
        <v>#REF!</v>
      </c>
    </row>
    <row r="2760" spans="1:30" ht="17.25" x14ac:dyDescent="0.25">
      <c r="A2760" s="74"/>
      <c r="B2760" s="19"/>
      <c r="C2760" s="19"/>
      <c r="D2760" s="50"/>
      <c r="E2760" s="73"/>
      <c r="F2760" s="74"/>
      <c r="G2760" s="9"/>
      <c r="H2760" s="48"/>
      <c r="I2760" s="49">
        <f t="shared" ca="1" si="169"/>
        <v>2022</v>
      </c>
      <c r="J2760" s="22">
        <f t="shared" ca="1" si="168"/>
        <v>1</v>
      </c>
      <c r="K2760" s="19"/>
      <c r="L2760" s="73"/>
      <c r="M2760" s="74"/>
      <c r="N2760" s="19"/>
      <c r="O2760" s="73"/>
      <c r="P2760" s="82">
        <v>1</v>
      </c>
      <c r="Q2760" s="24">
        <v>1</v>
      </c>
      <c r="R2760" s="81">
        <f t="shared" si="170"/>
        <v>1</v>
      </c>
      <c r="S2760" s="87"/>
      <c r="T2760" s="19"/>
      <c r="U2760" s="25"/>
      <c r="V2760" s="25"/>
      <c r="W2760" s="81"/>
      <c r="X2760" s="91" t="e">
        <f ca="1">+VLOOKUP(#REF!,REFERENCIAS!$C:$D,2,0)*VLOOKUP(#REF!,PONDERADORES!A:P,IF(AND(INFORMACION!$T2760='REFERENCIAS RIESGO'!$C$36,INFORMACION!$F2760=REFERENCIAS!$C$24),16,IF(INFORMACION!$T2760='REFERENCIAS RIESGO'!$C$36,13,IF(INFORMACION!$F2760=REFERENCIAS!$C$24,10,7))),0)+VLOOKUP(K2760,REFERENCIAS!$C:$D,2,0)*VLOOKUP($K$2,PONDERADORES!A:P,IF(AND(INFORMACION!$T2760='REFERENCIAS RIESGO'!$C$36,INFORMACION!$F2760=REFERENCIAS!$C$24),16,IF(INFORMACION!$T2760='REFERENCIAS RIESGO'!$C$36,13,IF(INFORMACION!$F2760=REFERENCIAS!$C$24,10,7))),0)+VLOOKUP(L2760,REFERENCIAS!$C:$D,2,0)*VLOOKUP($L$2,PONDERADORES!A:P,IF(AND(INFORMACION!$T2760='REFERENCIAS RIESGO'!$C$36,INFORMACION!$F2760=REFERENCIAS!$C$24),16,IF(INFORMACION!$T2760='REFERENCIAS RIESGO'!$C$36,13,IF(INFORMACION!$F2760=REFERENCIAS!$C$24,10,7))),0)+VLOOKUP(F2760,REFERENCIAS!$C:$D,2,0)*VLOOKUP($F$2,PONDERADORES!A:P,IF(AND(INFORMACION!$T2760='REFERENCIAS RIESGO'!$C$36,INFORMACION!$F2760=REFERENCIAS!$C$24),16,IF(INFORMACION!$T2760='REFERENCIAS RIESGO'!$C$36,13,IF(INFORMACION!$F2760=REFERENCIAS!$C$24,10,7))),0)+VLOOKUP(T2760,REFERENCIAS!$C:$D,2,0)*VLOOKUP($T$2,PONDERADORES!A:P,IF(AND(INFORMACION!$T2760='REFERENCIAS RIESGO'!$C$36,INFORMACION!$F2760=REFERENCIAS!$C$24),16,IF(INFORMACION!$T2760='REFERENCIAS RIESGO'!$C$36,13,IF(INFORMACION!$F2760=REFERENCIAS!$C$24,10,7))),0)+VLOOKUP(IF(J2760&lt;=0.2,0.2,IF(AND(J2760&gt;0.2,J2760&lt;=0.4),0.4,IF(AND(J2760&gt;0.4,J2760&lt;=0.6),0.6,IF(AND(J2760&gt;0.6,J2760&lt;=0.8),0.8,IF(AND(J2760&gt;0.8,J2760&lt;=1),1))))),REFERENCIAS!$C:$D,2,0)*VLOOKUP($J$2,PONDERADORES!A:P,IF(AND(INFORMACION!$T2760='REFERENCIAS RIESGO'!$C$36,INFORMACION!$F2760=REFERENCIAS!$C$24),16,IF(INFORMACION!$T2760='REFERENCIAS RIESGO'!$C$36,13,IF(INFORMACION!$F2760=REFERENCIAS!$C$24,10,7))),0)</f>
        <v>#REF!</v>
      </c>
      <c r="Y2760" s="68">
        <f>+VLOOKUP(M2760,REFERENCIAS!$C:$D,2,0)*VLOOKUP($M$2,PONDERADORES!$A$7:$G$9,7,0)+VLOOKUP(N2760,REFERENCIAS!$C:$D,2,0)*VLOOKUP($N$2,PONDERADORES!$A$7:$G$9,7,0)+VLOOKUP(O2760,REFERENCIAS!$C:$D,2,0)*VLOOKUP($O$2,PONDERADORES!$A$7:$G$9,7,0)</f>
        <v>0.2</v>
      </c>
      <c r="Z2760" s="2">
        <f>+VLOOKUP(IF(R2760&lt;0.1,0,IF(AND(R2760&gt;=0.1,R2760&lt;0.2),0.1,IF(AND(R2760&gt;=0.2,R2760&lt;0.3),0.2,IF(R2760&gt;0.3,0.3,)))),REFERENCIAS!$C:$D,2,0)*VLOOKUP($R$2,PONDERADORES!$A$11:$G$11,7,0)</f>
        <v>15</v>
      </c>
      <c r="AA2760" s="92"/>
      <c r="AB2760" s="95" t="e">
        <f t="shared" ca="1" si="171"/>
        <v>#REF!</v>
      </c>
      <c r="AC2760" s="23" t="e">
        <f ca="1">IF(AB2760&gt;REFERENCIAS!$C$62,REFERENCIAS!$B$62,IF(AND(AB2760&gt;=REFERENCIAS!$C$63,AB2760&lt;REFERENCIAS!$D$63),REFERENCIAS!$B$63,IF(AND(AB2760&gt;REFERENCIAS!$C$64,AB2760&lt;=REFERENCIAS!$D$64),REFERENCIAS!$B$64,IF(AND(AB2760&gt;=REFERENCIAS!$C$65,AB2760&lt;REFERENCIAS!$D$65),REFERENCIAS!$B$65, "Revisar"))))</f>
        <v>#REF!</v>
      </c>
      <c r="AD2760" s="94" t="e">
        <f ca="1">VLOOKUP(AC2760,REFERENCIAS!$B$62:$G$65,4,FALSE)</f>
        <v>#REF!</v>
      </c>
    </row>
    <row r="2761" spans="1:30" ht="17.25" x14ac:dyDescent="0.25">
      <c r="A2761" s="74"/>
      <c r="B2761" s="19"/>
      <c r="C2761" s="19"/>
      <c r="D2761" s="50"/>
      <c r="E2761" s="73"/>
      <c r="F2761" s="74"/>
      <c r="G2761" s="9"/>
      <c r="H2761" s="48"/>
      <c r="I2761" s="49">
        <f t="shared" ca="1" si="169"/>
        <v>2022</v>
      </c>
      <c r="J2761" s="22">
        <f t="shared" ca="1" si="168"/>
        <v>1</v>
      </c>
      <c r="K2761" s="19"/>
      <c r="L2761" s="73"/>
      <c r="M2761" s="74"/>
      <c r="N2761" s="19"/>
      <c r="O2761" s="73"/>
      <c r="P2761" s="82">
        <v>1</v>
      </c>
      <c r="Q2761" s="24">
        <v>1</v>
      </c>
      <c r="R2761" s="81">
        <f t="shared" si="170"/>
        <v>1</v>
      </c>
      <c r="S2761" s="87"/>
      <c r="T2761" s="19"/>
      <c r="U2761" s="25"/>
      <c r="V2761" s="25"/>
      <c r="W2761" s="81"/>
      <c r="X2761" s="91" t="e">
        <f ca="1">+VLOOKUP(#REF!,REFERENCIAS!$C:$D,2,0)*VLOOKUP(#REF!,PONDERADORES!A:P,IF(AND(INFORMACION!$T2761='REFERENCIAS RIESGO'!$C$36,INFORMACION!$F2761=REFERENCIAS!$C$24),16,IF(INFORMACION!$T2761='REFERENCIAS RIESGO'!$C$36,13,IF(INFORMACION!$F2761=REFERENCIAS!$C$24,10,7))),0)+VLOOKUP(K2761,REFERENCIAS!$C:$D,2,0)*VLOOKUP($K$2,PONDERADORES!A:P,IF(AND(INFORMACION!$T2761='REFERENCIAS RIESGO'!$C$36,INFORMACION!$F2761=REFERENCIAS!$C$24),16,IF(INFORMACION!$T2761='REFERENCIAS RIESGO'!$C$36,13,IF(INFORMACION!$F2761=REFERENCIAS!$C$24,10,7))),0)+VLOOKUP(L2761,REFERENCIAS!$C:$D,2,0)*VLOOKUP($L$2,PONDERADORES!A:P,IF(AND(INFORMACION!$T2761='REFERENCIAS RIESGO'!$C$36,INFORMACION!$F2761=REFERENCIAS!$C$24),16,IF(INFORMACION!$T2761='REFERENCIAS RIESGO'!$C$36,13,IF(INFORMACION!$F2761=REFERENCIAS!$C$24,10,7))),0)+VLOOKUP(F2761,REFERENCIAS!$C:$D,2,0)*VLOOKUP($F$2,PONDERADORES!A:P,IF(AND(INFORMACION!$T2761='REFERENCIAS RIESGO'!$C$36,INFORMACION!$F2761=REFERENCIAS!$C$24),16,IF(INFORMACION!$T2761='REFERENCIAS RIESGO'!$C$36,13,IF(INFORMACION!$F2761=REFERENCIAS!$C$24,10,7))),0)+VLOOKUP(T2761,REFERENCIAS!$C:$D,2,0)*VLOOKUP($T$2,PONDERADORES!A:P,IF(AND(INFORMACION!$T2761='REFERENCIAS RIESGO'!$C$36,INFORMACION!$F2761=REFERENCIAS!$C$24),16,IF(INFORMACION!$T2761='REFERENCIAS RIESGO'!$C$36,13,IF(INFORMACION!$F2761=REFERENCIAS!$C$24,10,7))),0)+VLOOKUP(IF(J2761&lt;=0.2,0.2,IF(AND(J2761&gt;0.2,J2761&lt;=0.4),0.4,IF(AND(J2761&gt;0.4,J2761&lt;=0.6),0.6,IF(AND(J2761&gt;0.6,J2761&lt;=0.8),0.8,IF(AND(J2761&gt;0.8,J2761&lt;=1),1))))),REFERENCIAS!$C:$D,2,0)*VLOOKUP($J$2,PONDERADORES!A:P,IF(AND(INFORMACION!$T2761='REFERENCIAS RIESGO'!$C$36,INFORMACION!$F2761=REFERENCIAS!$C$24),16,IF(INFORMACION!$T2761='REFERENCIAS RIESGO'!$C$36,13,IF(INFORMACION!$F2761=REFERENCIAS!$C$24,10,7))),0)</f>
        <v>#REF!</v>
      </c>
      <c r="Y2761" s="68">
        <f>+VLOOKUP(M2761,REFERENCIAS!$C:$D,2,0)*VLOOKUP($M$2,PONDERADORES!$A$7:$G$9,7,0)+VLOOKUP(N2761,REFERENCIAS!$C:$D,2,0)*VLOOKUP($N$2,PONDERADORES!$A$7:$G$9,7,0)+VLOOKUP(O2761,REFERENCIAS!$C:$D,2,0)*VLOOKUP($O$2,PONDERADORES!$A$7:$G$9,7,0)</f>
        <v>0.2</v>
      </c>
      <c r="Z2761" s="2">
        <f>+VLOOKUP(IF(R2761&lt;0.1,0,IF(AND(R2761&gt;=0.1,R2761&lt;0.2),0.1,IF(AND(R2761&gt;=0.2,R2761&lt;0.3),0.2,IF(R2761&gt;0.3,0.3,)))),REFERENCIAS!$C:$D,2,0)*VLOOKUP($R$2,PONDERADORES!$A$11:$G$11,7,0)</f>
        <v>15</v>
      </c>
      <c r="AA2761" s="92"/>
      <c r="AB2761" s="95" t="e">
        <f t="shared" ca="1" si="171"/>
        <v>#REF!</v>
      </c>
      <c r="AC2761" s="23" t="e">
        <f ca="1">IF(AB2761&gt;REFERENCIAS!$C$62,REFERENCIAS!$B$62,IF(AND(AB2761&gt;=REFERENCIAS!$C$63,AB2761&lt;REFERENCIAS!$D$63),REFERENCIAS!$B$63,IF(AND(AB2761&gt;REFERENCIAS!$C$64,AB2761&lt;=REFERENCIAS!$D$64),REFERENCIAS!$B$64,IF(AND(AB2761&gt;=REFERENCIAS!$C$65,AB2761&lt;REFERENCIAS!$D$65),REFERENCIAS!$B$65, "Revisar"))))</f>
        <v>#REF!</v>
      </c>
      <c r="AD2761" s="94" t="e">
        <f ca="1">VLOOKUP(AC2761,REFERENCIAS!$B$62:$G$65,4,FALSE)</f>
        <v>#REF!</v>
      </c>
    </row>
    <row r="2762" spans="1:30" ht="17.25" x14ac:dyDescent="0.25">
      <c r="A2762" s="74"/>
      <c r="B2762" s="19"/>
      <c r="C2762" s="19"/>
      <c r="D2762" s="50"/>
      <c r="E2762" s="73"/>
      <c r="F2762" s="74"/>
      <c r="G2762" s="9"/>
      <c r="H2762" s="48"/>
      <c r="I2762" s="49">
        <f t="shared" ca="1" si="169"/>
        <v>2022</v>
      </c>
      <c r="J2762" s="22">
        <f t="shared" ca="1" si="168"/>
        <v>1</v>
      </c>
      <c r="K2762" s="19"/>
      <c r="L2762" s="73"/>
      <c r="M2762" s="74"/>
      <c r="N2762" s="19"/>
      <c r="O2762" s="73"/>
      <c r="P2762" s="82">
        <v>1</v>
      </c>
      <c r="Q2762" s="24">
        <v>1</v>
      </c>
      <c r="R2762" s="81">
        <f t="shared" si="170"/>
        <v>1</v>
      </c>
      <c r="S2762" s="87"/>
      <c r="T2762" s="19"/>
      <c r="U2762" s="25"/>
      <c r="V2762" s="25"/>
      <c r="W2762" s="81"/>
      <c r="X2762" s="91" t="e">
        <f ca="1">+VLOOKUP(#REF!,REFERENCIAS!$C:$D,2,0)*VLOOKUP(#REF!,PONDERADORES!A:P,IF(AND(INFORMACION!$T2762='REFERENCIAS RIESGO'!$C$36,INFORMACION!$F2762=REFERENCIAS!$C$24),16,IF(INFORMACION!$T2762='REFERENCIAS RIESGO'!$C$36,13,IF(INFORMACION!$F2762=REFERENCIAS!$C$24,10,7))),0)+VLOOKUP(K2762,REFERENCIAS!$C:$D,2,0)*VLOOKUP($K$2,PONDERADORES!A:P,IF(AND(INFORMACION!$T2762='REFERENCIAS RIESGO'!$C$36,INFORMACION!$F2762=REFERENCIAS!$C$24),16,IF(INFORMACION!$T2762='REFERENCIAS RIESGO'!$C$36,13,IF(INFORMACION!$F2762=REFERENCIAS!$C$24,10,7))),0)+VLOOKUP(L2762,REFERENCIAS!$C:$D,2,0)*VLOOKUP($L$2,PONDERADORES!A:P,IF(AND(INFORMACION!$T2762='REFERENCIAS RIESGO'!$C$36,INFORMACION!$F2762=REFERENCIAS!$C$24),16,IF(INFORMACION!$T2762='REFERENCIAS RIESGO'!$C$36,13,IF(INFORMACION!$F2762=REFERENCIAS!$C$24,10,7))),0)+VLOOKUP(F2762,REFERENCIAS!$C:$D,2,0)*VLOOKUP($F$2,PONDERADORES!A:P,IF(AND(INFORMACION!$T2762='REFERENCIAS RIESGO'!$C$36,INFORMACION!$F2762=REFERENCIAS!$C$24),16,IF(INFORMACION!$T2762='REFERENCIAS RIESGO'!$C$36,13,IF(INFORMACION!$F2762=REFERENCIAS!$C$24,10,7))),0)+VLOOKUP(T2762,REFERENCIAS!$C:$D,2,0)*VLOOKUP($T$2,PONDERADORES!A:P,IF(AND(INFORMACION!$T2762='REFERENCIAS RIESGO'!$C$36,INFORMACION!$F2762=REFERENCIAS!$C$24),16,IF(INFORMACION!$T2762='REFERENCIAS RIESGO'!$C$36,13,IF(INFORMACION!$F2762=REFERENCIAS!$C$24,10,7))),0)+VLOOKUP(IF(J2762&lt;=0.2,0.2,IF(AND(J2762&gt;0.2,J2762&lt;=0.4),0.4,IF(AND(J2762&gt;0.4,J2762&lt;=0.6),0.6,IF(AND(J2762&gt;0.6,J2762&lt;=0.8),0.8,IF(AND(J2762&gt;0.8,J2762&lt;=1),1))))),REFERENCIAS!$C:$D,2,0)*VLOOKUP($J$2,PONDERADORES!A:P,IF(AND(INFORMACION!$T2762='REFERENCIAS RIESGO'!$C$36,INFORMACION!$F2762=REFERENCIAS!$C$24),16,IF(INFORMACION!$T2762='REFERENCIAS RIESGO'!$C$36,13,IF(INFORMACION!$F2762=REFERENCIAS!$C$24,10,7))),0)</f>
        <v>#REF!</v>
      </c>
      <c r="Y2762" s="68">
        <f>+VLOOKUP(M2762,REFERENCIAS!$C:$D,2,0)*VLOOKUP($M$2,PONDERADORES!$A$7:$G$9,7,0)+VLOOKUP(N2762,REFERENCIAS!$C:$D,2,0)*VLOOKUP($N$2,PONDERADORES!$A$7:$G$9,7,0)+VLOOKUP(O2762,REFERENCIAS!$C:$D,2,0)*VLOOKUP($O$2,PONDERADORES!$A$7:$G$9,7,0)</f>
        <v>0.2</v>
      </c>
      <c r="Z2762" s="2">
        <f>+VLOOKUP(IF(R2762&lt;0.1,0,IF(AND(R2762&gt;=0.1,R2762&lt;0.2),0.1,IF(AND(R2762&gt;=0.2,R2762&lt;0.3),0.2,IF(R2762&gt;0.3,0.3,)))),REFERENCIAS!$C:$D,2,0)*VLOOKUP($R$2,PONDERADORES!$A$11:$G$11,7,0)</f>
        <v>15</v>
      </c>
      <c r="AA2762" s="92"/>
      <c r="AB2762" s="95" t="e">
        <f t="shared" ca="1" si="171"/>
        <v>#REF!</v>
      </c>
      <c r="AC2762" s="23" t="e">
        <f ca="1">IF(AB2762&gt;REFERENCIAS!$C$62,REFERENCIAS!$B$62,IF(AND(AB2762&gt;=REFERENCIAS!$C$63,AB2762&lt;REFERENCIAS!$D$63),REFERENCIAS!$B$63,IF(AND(AB2762&gt;REFERENCIAS!$C$64,AB2762&lt;=REFERENCIAS!$D$64),REFERENCIAS!$B$64,IF(AND(AB2762&gt;=REFERENCIAS!$C$65,AB2762&lt;REFERENCIAS!$D$65),REFERENCIAS!$B$65, "Revisar"))))</f>
        <v>#REF!</v>
      </c>
      <c r="AD2762" s="94" t="e">
        <f ca="1">VLOOKUP(AC2762,REFERENCIAS!$B$62:$G$65,4,FALSE)</f>
        <v>#REF!</v>
      </c>
    </row>
    <row r="2763" spans="1:30" ht="17.25" x14ac:dyDescent="0.25">
      <c r="A2763" s="74"/>
      <c r="B2763" s="19"/>
      <c r="C2763" s="19"/>
      <c r="D2763" s="50"/>
      <c r="E2763" s="73"/>
      <c r="F2763" s="74"/>
      <c r="G2763" s="9"/>
      <c r="H2763" s="48"/>
      <c r="I2763" s="49">
        <f t="shared" ca="1" si="169"/>
        <v>2022</v>
      </c>
      <c r="J2763" s="22">
        <f t="shared" ca="1" si="168"/>
        <v>1</v>
      </c>
      <c r="K2763" s="19"/>
      <c r="L2763" s="73"/>
      <c r="M2763" s="74"/>
      <c r="N2763" s="19"/>
      <c r="O2763" s="73"/>
      <c r="P2763" s="82">
        <v>1</v>
      </c>
      <c r="Q2763" s="24">
        <v>1</v>
      </c>
      <c r="R2763" s="81">
        <f t="shared" si="170"/>
        <v>1</v>
      </c>
      <c r="S2763" s="87"/>
      <c r="T2763" s="19"/>
      <c r="U2763" s="25"/>
      <c r="V2763" s="25"/>
      <c r="W2763" s="81"/>
      <c r="X2763" s="91" t="e">
        <f ca="1">+VLOOKUP(#REF!,REFERENCIAS!$C:$D,2,0)*VLOOKUP(#REF!,PONDERADORES!A:P,IF(AND(INFORMACION!$T2763='REFERENCIAS RIESGO'!$C$36,INFORMACION!$F2763=REFERENCIAS!$C$24),16,IF(INFORMACION!$T2763='REFERENCIAS RIESGO'!$C$36,13,IF(INFORMACION!$F2763=REFERENCIAS!$C$24,10,7))),0)+VLOOKUP(K2763,REFERENCIAS!$C:$D,2,0)*VLOOKUP($K$2,PONDERADORES!A:P,IF(AND(INFORMACION!$T2763='REFERENCIAS RIESGO'!$C$36,INFORMACION!$F2763=REFERENCIAS!$C$24),16,IF(INFORMACION!$T2763='REFERENCIAS RIESGO'!$C$36,13,IF(INFORMACION!$F2763=REFERENCIAS!$C$24,10,7))),0)+VLOOKUP(L2763,REFERENCIAS!$C:$D,2,0)*VLOOKUP($L$2,PONDERADORES!A:P,IF(AND(INFORMACION!$T2763='REFERENCIAS RIESGO'!$C$36,INFORMACION!$F2763=REFERENCIAS!$C$24),16,IF(INFORMACION!$T2763='REFERENCIAS RIESGO'!$C$36,13,IF(INFORMACION!$F2763=REFERENCIAS!$C$24,10,7))),0)+VLOOKUP(F2763,REFERENCIAS!$C:$D,2,0)*VLOOKUP($F$2,PONDERADORES!A:P,IF(AND(INFORMACION!$T2763='REFERENCIAS RIESGO'!$C$36,INFORMACION!$F2763=REFERENCIAS!$C$24),16,IF(INFORMACION!$T2763='REFERENCIAS RIESGO'!$C$36,13,IF(INFORMACION!$F2763=REFERENCIAS!$C$24,10,7))),0)+VLOOKUP(T2763,REFERENCIAS!$C:$D,2,0)*VLOOKUP($T$2,PONDERADORES!A:P,IF(AND(INFORMACION!$T2763='REFERENCIAS RIESGO'!$C$36,INFORMACION!$F2763=REFERENCIAS!$C$24),16,IF(INFORMACION!$T2763='REFERENCIAS RIESGO'!$C$36,13,IF(INFORMACION!$F2763=REFERENCIAS!$C$24,10,7))),0)+VLOOKUP(IF(J2763&lt;=0.2,0.2,IF(AND(J2763&gt;0.2,J2763&lt;=0.4),0.4,IF(AND(J2763&gt;0.4,J2763&lt;=0.6),0.6,IF(AND(J2763&gt;0.6,J2763&lt;=0.8),0.8,IF(AND(J2763&gt;0.8,J2763&lt;=1),1))))),REFERENCIAS!$C:$D,2,0)*VLOOKUP($J$2,PONDERADORES!A:P,IF(AND(INFORMACION!$T2763='REFERENCIAS RIESGO'!$C$36,INFORMACION!$F2763=REFERENCIAS!$C$24),16,IF(INFORMACION!$T2763='REFERENCIAS RIESGO'!$C$36,13,IF(INFORMACION!$F2763=REFERENCIAS!$C$24,10,7))),0)</f>
        <v>#REF!</v>
      </c>
      <c r="Y2763" s="68">
        <f>+VLOOKUP(M2763,REFERENCIAS!$C:$D,2,0)*VLOOKUP($M$2,PONDERADORES!$A$7:$G$9,7,0)+VLOOKUP(N2763,REFERENCIAS!$C:$D,2,0)*VLOOKUP($N$2,PONDERADORES!$A$7:$G$9,7,0)+VLOOKUP(O2763,REFERENCIAS!$C:$D,2,0)*VLOOKUP($O$2,PONDERADORES!$A$7:$G$9,7,0)</f>
        <v>0.2</v>
      </c>
      <c r="Z2763" s="2">
        <f>+VLOOKUP(IF(R2763&lt;0.1,0,IF(AND(R2763&gt;=0.1,R2763&lt;0.2),0.1,IF(AND(R2763&gt;=0.2,R2763&lt;0.3),0.2,IF(R2763&gt;0.3,0.3,)))),REFERENCIAS!$C:$D,2,0)*VLOOKUP($R$2,PONDERADORES!$A$11:$G$11,7,0)</f>
        <v>15</v>
      </c>
      <c r="AA2763" s="92"/>
      <c r="AB2763" s="95" t="e">
        <f t="shared" ca="1" si="171"/>
        <v>#REF!</v>
      </c>
      <c r="AC2763" s="23" t="e">
        <f ca="1">IF(AB2763&gt;REFERENCIAS!$C$62,REFERENCIAS!$B$62,IF(AND(AB2763&gt;=REFERENCIAS!$C$63,AB2763&lt;REFERENCIAS!$D$63),REFERENCIAS!$B$63,IF(AND(AB2763&gt;REFERENCIAS!$C$64,AB2763&lt;=REFERENCIAS!$D$64),REFERENCIAS!$B$64,IF(AND(AB2763&gt;=REFERENCIAS!$C$65,AB2763&lt;REFERENCIAS!$D$65),REFERENCIAS!$B$65, "Revisar"))))</f>
        <v>#REF!</v>
      </c>
      <c r="AD2763" s="94" t="e">
        <f ca="1">VLOOKUP(AC2763,REFERENCIAS!$B$62:$G$65,4,FALSE)</f>
        <v>#REF!</v>
      </c>
    </row>
    <row r="2764" spans="1:30" ht="17.25" x14ac:dyDescent="0.25">
      <c r="A2764" s="74"/>
      <c r="B2764" s="19"/>
      <c r="C2764" s="19"/>
      <c r="D2764" s="50"/>
      <c r="E2764" s="73"/>
      <c r="F2764" s="74"/>
      <c r="G2764" s="9"/>
      <c r="H2764" s="48"/>
      <c r="I2764" s="49">
        <f t="shared" ca="1" si="169"/>
        <v>2022</v>
      </c>
      <c r="J2764" s="22">
        <f t="shared" ca="1" si="168"/>
        <v>1</v>
      </c>
      <c r="K2764" s="19"/>
      <c r="L2764" s="73"/>
      <c r="M2764" s="74"/>
      <c r="N2764" s="19"/>
      <c r="O2764" s="73"/>
      <c r="P2764" s="82">
        <v>1</v>
      </c>
      <c r="Q2764" s="24">
        <v>1</v>
      </c>
      <c r="R2764" s="81">
        <f t="shared" si="170"/>
        <v>1</v>
      </c>
      <c r="S2764" s="87"/>
      <c r="T2764" s="19"/>
      <c r="U2764" s="25"/>
      <c r="V2764" s="25"/>
      <c r="W2764" s="81"/>
      <c r="X2764" s="91" t="e">
        <f ca="1">+VLOOKUP(#REF!,REFERENCIAS!$C:$D,2,0)*VLOOKUP(#REF!,PONDERADORES!A:P,IF(AND(INFORMACION!$T2764='REFERENCIAS RIESGO'!$C$36,INFORMACION!$F2764=REFERENCIAS!$C$24),16,IF(INFORMACION!$T2764='REFERENCIAS RIESGO'!$C$36,13,IF(INFORMACION!$F2764=REFERENCIAS!$C$24,10,7))),0)+VLOOKUP(K2764,REFERENCIAS!$C:$D,2,0)*VLOOKUP($K$2,PONDERADORES!A:P,IF(AND(INFORMACION!$T2764='REFERENCIAS RIESGO'!$C$36,INFORMACION!$F2764=REFERENCIAS!$C$24),16,IF(INFORMACION!$T2764='REFERENCIAS RIESGO'!$C$36,13,IF(INFORMACION!$F2764=REFERENCIAS!$C$24,10,7))),0)+VLOOKUP(L2764,REFERENCIAS!$C:$D,2,0)*VLOOKUP($L$2,PONDERADORES!A:P,IF(AND(INFORMACION!$T2764='REFERENCIAS RIESGO'!$C$36,INFORMACION!$F2764=REFERENCIAS!$C$24),16,IF(INFORMACION!$T2764='REFERENCIAS RIESGO'!$C$36,13,IF(INFORMACION!$F2764=REFERENCIAS!$C$24,10,7))),0)+VLOOKUP(F2764,REFERENCIAS!$C:$D,2,0)*VLOOKUP($F$2,PONDERADORES!A:P,IF(AND(INFORMACION!$T2764='REFERENCIAS RIESGO'!$C$36,INFORMACION!$F2764=REFERENCIAS!$C$24),16,IF(INFORMACION!$T2764='REFERENCIAS RIESGO'!$C$36,13,IF(INFORMACION!$F2764=REFERENCIAS!$C$24,10,7))),0)+VLOOKUP(T2764,REFERENCIAS!$C:$D,2,0)*VLOOKUP($T$2,PONDERADORES!A:P,IF(AND(INFORMACION!$T2764='REFERENCIAS RIESGO'!$C$36,INFORMACION!$F2764=REFERENCIAS!$C$24),16,IF(INFORMACION!$T2764='REFERENCIAS RIESGO'!$C$36,13,IF(INFORMACION!$F2764=REFERENCIAS!$C$24,10,7))),0)+VLOOKUP(IF(J2764&lt;=0.2,0.2,IF(AND(J2764&gt;0.2,J2764&lt;=0.4),0.4,IF(AND(J2764&gt;0.4,J2764&lt;=0.6),0.6,IF(AND(J2764&gt;0.6,J2764&lt;=0.8),0.8,IF(AND(J2764&gt;0.8,J2764&lt;=1),1))))),REFERENCIAS!$C:$D,2,0)*VLOOKUP($J$2,PONDERADORES!A:P,IF(AND(INFORMACION!$T2764='REFERENCIAS RIESGO'!$C$36,INFORMACION!$F2764=REFERENCIAS!$C$24),16,IF(INFORMACION!$T2764='REFERENCIAS RIESGO'!$C$36,13,IF(INFORMACION!$F2764=REFERENCIAS!$C$24,10,7))),0)</f>
        <v>#REF!</v>
      </c>
      <c r="Y2764" s="68">
        <f>+VLOOKUP(M2764,REFERENCIAS!$C:$D,2,0)*VLOOKUP($M$2,PONDERADORES!$A$7:$G$9,7,0)+VLOOKUP(N2764,REFERENCIAS!$C:$D,2,0)*VLOOKUP($N$2,PONDERADORES!$A$7:$G$9,7,0)+VLOOKUP(O2764,REFERENCIAS!$C:$D,2,0)*VLOOKUP($O$2,PONDERADORES!$A$7:$G$9,7,0)</f>
        <v>0.2</v>
      </c>
      <c r="Z2764" s="2">
        <f>+VLOOKUP(IF(R2764&lt;0.1,0,IF(AND(R2764&gt;=0.1,R2764&lt;0.2),0.1,IF(AND(R2764&gt;=0.2,R2764&lt;0.3),0.2,IF(R2764&gt;0.3,0.3,)))),REFERENCIAS!$C:$D,2,0)*VLOOKUP($R$2,PONDERADORES!$A$11:$G$11,7,0)</f>
        <v>15</v>
      </c>
      <c r="AA2764" s="92"/>
      <c r="AB2764" s="95" t="e">
        <f t="shared" ca="1" si="171"/>
        <v>#REF!</v>
      </c>
      <c r="AC2764" s="23" t="e">
        <f ca="1">IF(AB2764&gt;REFERENCIAS!$C$62,REFERENCIAS!$B$62,IF(AND(AB2764&gt;=REFERENCIAS!$C$63,AB2764&lt;REFERENCIAS!$D$63),REFERENCIAS!$B$63,IF(AND(AB2764&gt;REFERENCIAS!$C$64,AB2764&lt;=REFERENCIAS!$D$64),REFERENCIAS!$B$64,IF(AND(AB2764&gt;=REFERENCIAS!$C$65,AB2764&lt;REFERENCIAS!$D$65),REFERENCIAS!$B$65, "Revisar"))))</f>
        <v>#REF!</v>
      </c>
      <c r="AD2764" s="94" t="e">
        <f ca="1">VLOOKUP(AC2764,REFERENCIAS!$B$62:$G$65,4,FALSE)</f>
        <v>#REF!</v>
      </c>
    </row>
    <row r="2765" spans="1:30" ht="17.25" x14ac:dyDescent="0.25">
      <c r="A2765" s="74"/>
      <c r="B2765" s="19"/>
      <c r="C2765" s="19"/>
      <c r="D2765" s="50"/>
      <c r="E2765" s="73"/>
      <c r="F2765" s="74"/>
      <c r="G2765" s="9"/>
      <c r="H2765" s="48"/>
      <c r="I2765" s="49">
        <f t="shared" ca="1" si="169"/>
        <v>2022</v>
      </c>
      <c r="J2765" s="22">
        <f t="shared" ca="1" si="168"/>
        <v>1</v>
      </c>
      <c r="K2765" s="19"/>
      <c r="L2765" s="73"/>
      <c r="M2765" s="74"/>
      <c r="N2765" s="19"/>
      <c r="O2765" s="73"/>
      <c r="P2765" s="82">
        <v>1</v>
      </c>
      <c r="Q2765" s="24">
        <v>1</v>
      </c>
      <c r="R2765" s="81">
        <f t="shared" si="170"/>
        <v>1</v>
      </c>
      <c r="S2765" s="87"/>
      <c r="T2765" s="19"/>
      <c r="U2765" s="25"/>
      <c r="V2765" s="25"/>
      <c r="W2765" s="81"/>
      <c r="X2765" s="91" t="e">
        <f ca="1">+VLOOKUP(#REF!,REFERENCIAS!$C:$D,2,0)*VLOOKUP(#REF!,PONDERADORES!A:P,IF(AND(INFORMACION!$T2765='REFERENCIAS RIESGO'!$C$36,INFORMACION!$F2765=REFERENCIAS!$C$24),16,IF(INFORMACION!$T2765='REFERENCIAS RIESGO'!$C$36,13,IF(INFORMACION!$F2765=REFERENCIAS!$C$24,10,7))),0)+VLOOKUP(K2765,REFERENCIAS!$C:$D,2,0)*VLOOKUP($K$2,PONDERADORES!A:P,IF(AND(INFORMACION!$T2765='REFERENCIAS RIESGO'!$C$36,INFORMACION!$F2765=REFERENCIAS!$C$24),16,IF(INFORMACION!$T2765='REFERENCIAS RIESGO'!$C$36,13,IF(INFORMACION!$F2765=REFERENCIAS!$C$24,10,7))),0)+VLOOKUP(L2765,REFERENCIAS!$C:$D,2,0)*VLOOKUP($L$2,PONDERADORES!A:P,IF(AND(INFORMACION!$T2765='REFERENCIAS RIESGO'!$C$36,INFORMACION!$F2765=REFERENCIAS!$C$24),16,IF(INFORMACION!$T2765='REFERENCIAS RIESGO'!$C$36,13,IF(INFORMACION!$F2765=REFERENCIAS!$C$24,10,7))),0)+VLOOKUP(F2765,REFERENCIAS!$C:$D,2,0)*VLOOKUP($F$2,PONDERADORES!A:P,IF(AND(INFORMACION!$T2765='REFERENCIAS RIESGO'!$C$36,INFORMACION!$F2765=REFERENCIAS!$C$24),16,IF(INFORMACION!$T2765='REFERENCIAS RIESGO'!$C$36,13,IF(INFORMACION!$F2765=REFERENCIAS!$C$24,10,7))),0)+VLOOKUP(T2765,REFERENCIAS!$C:$D,2,0)*VLOOKUP($T$2,PONDERADORES!A:P,IF(AND(INFORMACION!$T2765='REFERENCIAS RIESGO'!$C$36,INFORMACION!$F2765=REFERENCIAS!$C$24),16,IF(INFORMACION!$T2765='REFERENCIAS RIESGO'!$C$36,13,IF(INFORMACION!$F2765=REFERENCIAS!$C$24,10,7))),0)+VLOOKUP(IF(J2765&lt;=0.2,0.2,IF(AND(J2765&gt;0.2,J2765&lt;=0.4),0.4,IF(AND(J2765&gt;0.4,J2765&lt;=0.6),0.6,IF(AND(J2765&gt;0.6,J2765&lt;=0.8),0.8,IF(AND(J2765&gt;0.8,J2765&lt;=1),1))))),REFERENCIAS!$C:$D,2,0)*VLOOKUP($J$2,PONDERADORES!A:P,IF(AND(INFORMACION!$T2765='REFERENCIAS RIESGO'!$C$36,INFORMACION!$F2765=REFERENCIAS!$C$24),16,IF(INFORMACION!$T2765='REFERENCIAS RIESGO'!$C$36,13,IF(INFORMACION!$F2765=REFERENCIAS!$C$24,10,7))),0)</f>
        <v>#REF!</v>
      </c>
      <c r="Y2765" s="68">
        <f>+VLOOKUP(M2765,REFERENCIAS!$C:$D,2,0)*VLOOKUP($M$2,PONDERADORES!$A$7:$G$9,7,0)+VLOOKUP(N2765,REFERENCIAS!$C:$D,2,0)*VLOOKUP($N$2,PONDERADORES!$A$7:$G$9,7,0)+VLOOKUP(O2765,REFERENCIAS!$C:$D,2,0)*VLOOKUP($O$2,PONDERADORES!$A$7:$G$9,7,0)</f>
        <v>0.2</v>
      </c>
      <c r="Z2765" s="2">
        <f>+VLOOKUP(IF(R2765&lt;0.1,0,IF(AND(R2765&gt;=0.1,R2765&lt;0.2),0.1,IF(AND(R2765&gt;=0.2,R2765&lt;0.3),0.2,IF(R2765&gt;0.3,0.3,)))),REFERENCIAS!$C:$D,2,0)*VLOOKUP($R$2,PONDERADORES!$A$11:$G$11,7,0)</f>
        <v>15</v>
      </c>
      <c r="AA2765" s="92"/>
      <c r="AB2765" s="95" t="e">
        <f t="shared" ca="1" si="171"/>
        <v>#REF!</v>
      </c>
      <c r="AC2765" s="23" t="e">
        <f ca="1">IF(AB2765&gt;REFERENCIAS!$C$62,REFERENCIAS!$B$62,IF(AND(AB2765&gt;=REFERENCIAS!$C$63,AB2765&lt;REFERENCIAS!$D$63),REFERENCIAS!$B$63,IF(AND(AB2765&gt;REFERENCIAS!$C$64,AB2765&lt;=REFERENCIAS!$D$64),REFERENCIAS!$B$64,IF(AND(AB2765&gt;=REFERENCIAS!$C$65,AB2765&lt;REFERENCIAS!$D$65),REFERENCIAS!$B$65, "Revisar"))))</f>
        <v>#REF!</v>
      </c>
      <c r="AD2765" s="94" t="e">
        <f ca="1">VLOOKUP(AC2765,REFERENCIAS!$B$62:$G$65,4,FALSE)</f>
        <v>#REF!</v>
      </c>
    </row>
    <row r="2766" spans="1:30" ht="17.25" x14ac:dyDescent="0.25">
      <c r="A2766" s="74"/>
      <c r="B2766" s="19"/>
      <c r="C2766" s="19"/>
      <c r="D2766" s="50"/>
      <c r="E2766" s="73"/>
      <c r="F2766" s="74"/>
      <c r="G2766" s="9"/>
      <c r="H2766" s="48"/>
      <c r="I2766" s="49">
        <f t="shared" ca="1" si="169"/>
        <v>2022</v>
      </c>
      <c r="J2766" s="22">
        <f t="shared" ca="1" si="168"/>
        <v>1</v>
      </c>
      <c r="K2766" s="19"/>
      <c r="L2766" s="73"/>
      <c r="M2766" s="74"/>
      <c r="N2766" s="19"/>
      <c r="O2766" s="73"/>
      <c r="P2766" s="82">
        <v>1</v>
      </c>
      <c r="Q2766" s="24">
        <v>1</v>
      </c>
      <c r="R2766" s="81">
        <f t="shared" si="170"/>
        <v>1</v>
      </c>
      <c r="S2766" s="87"/>
      <c r="T2766" s="19"/>
      <c r="U2766" s="25"/>
      <c r="V2766" s="25"/>
      <c r="W2766" s="81"/>
      <c r="X2766" s="91" t="e">
        <f ca="1">+VLOOKUP(#REF!,REFERENCIAS!$C:$D,2,0)*VLOOKUP(#REF!,PONDERADORES!A:P,IF(AND(INFORMACION!$T2766='REFERENCIAS RIESGO'!$C$36,INFORMACION!$F2766=REFERENCIAS!$C$24),16,IF(INFORMACION!$T2766='REFERENCIAS RIESGO'!$C$36,13,IF(INFORMACION!$F2766=REFERENCIAS!$C$24,10,7))),0)+VLOOKUP(K2766,REFERENCIAS!$C:$D,2,0)*VLOOKUP($K$2,PONDERADORES!A:P,IF(AND(INFORMACION!$T2766='REFERENCIAS RIESGO'!$C$36,INFORMACION!$F2766=REFERENCIAS!$C$24),16,IF(INFORMACION!$T2766='REFERENCIAS RIESGO'!$C$36,13,IF(INFORMACION!$F2766=REFERENCIAS!$C$24,10,7))),0)+VLOOKUP(L2766,REFERENCIAS!$C:$D,2,0)*VLOOKUP($L$2,PONDERADORES!A:P,IF(AND(INFORMACION!$T2766='REFERENCIAS RIESGO'!$C$36,INFORMACION!$F2766=REFERENCIAS!$C$24),16,IF(INFORMACION!$T2766='REFERENCIAS RIESGO'!$C$36,13,IF(INFORMACION!$F2766=REFERENCIAS!$C$24,10,7))),0)+VLOOKUP(F2766,REFERENCIAS!$C:$D,2,0)*VLOOKUP($F$2,PONDERADORES!A:P,IF(AND(INFORMACION!$T2766='REFERENCIAS RIESGO'!$C$36,INFORMACION!$F2766=REFERENCIAS!$C$24),16,IF(INFORMACION!$T2766='REFERENCIAS RIESGO'!$C$36,13,IF(INFORMACION!$F2766=REFERENCIAS!$C$24,10,7))),0)+VLOOKUP(T2766,REFERENCIAS!$C:$D,2,0)*VLOOKUP($T$2,PONDERADORES!A:P,IF(AND(INFORMACION!$T2766='REFERENCIAS RIESGO'!$C$36,INFORMACION!$F2766=REFERENCIAS!$C$24),16,IF(INFORMACION!$T2766='REFERENCIAS RIESGO'!$C$36,13,IF(INFORMACION!$F2766=REFERENCIAS!$C$24,10,7))),0)+VLOOKUP(IF(J2766&lt;=0.2,0.2,IF(AND(J2766&gt;0.2,J2766&lt;=0.4),0.4,IF(AND(J2766&gt;0.4,J2766&lt;=0.6),0.6,IF(AND(J2766&gt;0.6,J2766&lt;=0.8),0.8,IF(AND(J2766&gt;0.8,J2766&lt;=1),1))))),REFERENCIAS!$C:$D,2,0)*VLOOKUP($J$2,PONDERADORES!A:P,IF(AND(INFORMACION!$T2766='REFERENCIAS RIESGO'!$C$36,INFORMACION!$F2766=REFERENCIAS!$C$24),16,IF(INFORMACION!$T2766='REFERENCIAS RIESGO'!$C$36,13,IF(INFORMACION!$F2766=REFERENCIAS!$C$24,10,7))),0)</f>
        <v>#REF!</v>
      </c>
      <c r="Y2766" s="68">
        <f>+VLOOKUP(M2766,REFERENCIAS!$C:$D,2,0)*VLOOKUP($M$2,PONDERADORES!$A$7:$G$9,7,0)+VLOOKUP(N2766,REFERENCIAS!$C:$D,2,0)*VLOOKUP($N$2,PONDERADORES!$A$7:$G$9,7,0)+VLOOKUP(O2766,REFERENCIAS!$C:$D,2,0)*VLOOKUP($O$2,PONDERADORES!$A$7:$G$9,7,0)</f>
        <v>0.2</v>
      </c>
      <c r="Z2766" s="2">
        <f>+VLOOKUP(IF(R2766&lt;0.1,0,IF(AND(R2766&gt;=0.1,R2766&lt;0.2),0.1,IF(AND(R2766&gt;=0.2,R2766&lt;0.3),0.2,IF(R2766&gt;0.3,0.3,)))),REFERENCIAS!$C:$D,2,0)*VLOOKUP($R$2,PONDERADORES!$A$11:$G$11,7,0)</f>
        <v>15</v>
      </c>
      <c r="AA2766" s="92"/>
      <c r="AB2766" s="95" t="e">
        <f t="shared" ca="1" si="171"/>
        <v>#REF!</v>
      </c>
      <c r="AC2766" s="23" t="e">
        <f ca="1">IF(AB2766&gt;REFERENCIAS!$C$62,REFERENCIAS!$B$62,IF(AND(AB2766&gt;=REFERENCIAS!$C$63,AB2766&lt;REFERENCIAS!$D$63),REFERENCIAS!$B$63,IF(AND(AB2766&gt;REFERENCIAS!$C$64,AB2766&lt;=REFERENCIAS!$D$64),REFERENCIAS!$B$64,IF(AND(AB2766&gt;=REFERENCIAS!$C$65,AB2766&lt;REFERENCIAS!$D$65),REFERENCIAS!$B$65, "Revisar"))))</f>
        <v>#REF!</v>
      </c>
      <c r="AD2766" s="94" t="e">
        <f ca="1">VLOOKUP(AC2766,REFERENCIAS!$B$62:$G$65,4,FALSE)</f>
        <v>#REF!</v>
      </c>
    </row>
    <row r="2767" spans="1:30" ht="17.25" x14ac:dyDescent="0.25">
      <c r="A2767" s="74"/>
      <c r="B2767" s="19"/>
      <c r="C2767" s="19"/>
      <c r="D2767" s="50"/>
      <c r="E2767" s="73"/>
      <c r="F2767" s="74"/>
      <c r="G2767" s="9"/>
      <c r="H2767" s="48"/>
      <c r="I2767" s="49">
        <f t="shared" ca="1" si="169"/>
        <v>2022</v>
      </c>
      <c r="J2767" s="22">
        <f t="shared" ca="1" si="168"/>
        <v>1</v>
      </c>
      <c r="K2767" s="19"/>
      <c r="L2767" s="73"/>
      <c r="M2767" s="74"/>
      <c r="N2767" s="19"/>
      <c r="O2767" s="73"/>
      <c r="P2767" s="82">
        <v>1</v>
      </c>
      <c r="Q2767" s="24">
        <v>1</v>
      </c>
      <c r="R2767" s="81">
        <f t="shared" si="170"/>
        <v>1</v>
      </c>
      <c r="S2767" s="87"/>
      <c r="T2767" s="19"/>
      <c r="U2767" s="25"/>
      <c r="V2767" s="25"/>
      <c r="W2767" s="81"/>
      <c r="X2767" s="91" t="e">
        <f ca="1">+VLOOKUP(#REF!,REFERENCIAS!$C:$D,2,0)*VLOOKUP(#REF!,PONDERADORES!A:P,IF(AND(INFORMACION!$T2767='REFERENCIAS RIESGO'!$C$36,INFORMACION!$F2767=REFERENCIAS!$C$24),16,IF(INFORMACION!$T2767='REFERENCIAS RIESGO'!$C$36,13,IF(INFORMACION!$F2767=REFERENCIAS!$C$24,10,7))),0)+VLOOKUP(K2767,REFERENCIAS!$C:$D,2,0)*VLOOKUP($K$2,PONDERADORES!A:P,IF(AND(INFORMACION!$T2767='REFERENCIAS RIESGO'!$C$36,INFORMACION!$F2767=REFERENCIAS!$C$24),16,IF(INFORMACION!$T2767='REFERENCIAS RIESGO'!$C$36,13,IF(INFORMACION!$F2767=REFERENCIAS!$C$24,10,7))),0)+VLOOKUP(L2767,REFERENCIAS!$C:$D,2,0)*VLOOKUP($L$2,PONDERADORES!A:P,IF(AND(INFORMACION!$T2767='REFERENCIAS RIESGO'!$C$36,INFORMACION!$F2767=REFERENCIAS!$C$24),16,IF(INFORMACION!$T2767='REFERENCIAS RIESGO'!$C$36,13,IF(INFORMACION!$F2767=REFERENCIAS!$C$24,10,7))),0)+VLOOKUP(F2767,REFERENCIAS!$C:$D,2,0)*VLOOKUP($F$2,PONDERADORES!A:P,IF(AND(INFORMACION!$T2767='REFERENCIAS RIESGO'!$C$36,INFORMACION!$F2767=REFERENCIAS!$C$24),16,IF(INFORMACION!$T2767='REFERENCIAS RIESGO'!$C$36,13,IF(INFORMACION!$F2767=REFERENCIAS!$C$24,10,7))),0)+VLOOKUP(T2767,REFERENCIAS!$C:$D,2,0)*VLOOKUP($T$2,PONDERADORES!A:P,IF(AND(INFORMACION!$T2767='REFERENCIAS RIESGO'!$C$36,INFORMACION!$F2767=REFERENCIAS!$C$24),16,IF(INFORMACION!$T2767='REFERENCIAS RIESGO'!$C$36,13,IF(INFORMACION!$F2767=REFERENCIAS!$C$24,10,7))),0)+VLOOKUP(IF(J2767&lt;=0.2,0.2,IF(AND(J2767&gt;0.2,J2767&lt;=0.4),0.4,IF(AND(J2767&gt;0.4,J2767&lt;=0.6),0.6,IF(AND(J2767&gt;0.6,J2767&lt;=0.8),0.8,IF(AND(J2767&gt;0.8,J2767&lt;=1),1))))),REFERENCIAS!$C:$D,2,0)*VLOOKUP($J$2,PONDERADORES!A:P,IF(AND(INFORMACION!$T2767='REFERENCIAS RIESGO'!$C$36,INFORMACION!$F2767=REFERENCIAS!$C$24),16,IF(INFORMACION!$T2767='REFERENCIAS RIESGO'!$C$36,13,IF(INFORMACION!$F2767=REFERENCIAS!$C$24,10,7))),0)</f>
        <v>#REF!</v>
      </c>
      <c r="Y2767" s="68">
        <f>+VLOOKUP(M2767,REFERENCIAS!$C:$D,2,0)*VLOOKUP($M$2,PONDERADORES!$A$7:$G$9,7,0)+VLOOKUP(N2767,REFERENCIAS!$C:$D,2,0)*VLOOKUP($N$2,PONDERADORES!$A$7:$G$9,7,0)+VLOOKUP(O2767,REFERENCIAS!$C:$D,2,0)*VLOOKUP($O$2,PONDERADORES!$A$7:$G$9,7,0)</f>
        <v>0.2</v>
      </c>
      <c r="Z2767" s="2">
        <f>+VLOOKUP(IF(R2767&lt;0.1,0,IF(AND(R2767&gt;=0.1,R2767&lt;0.2),0.1,IF(AND(R2767&gt;=0.2,R2767&lt;0.3),0.2,IF(R2767&gt;0.3,0.3,)))),REFERENCIAS!$C:$D,2,0)*VLOOKUP($R$2,PONDERADORES!$A$11:$G$11,7,0)</f>
        <v>15</v>
      </c>
      <c r="AA2767" s="92"/>
      <c r="AB2767" s="95" t="e">
        <f t="shared" ca="1" si="171"/>
        <v>#REF!</v>
      </c>
      <c r="AC2767" s="23" t="e">
        <f ca="1">IF(AB2767&gt;REFERENCIAS!$C$62,REFERENCIAS!$B$62,IF(AND(AB2767&gt;=REFERENCIAS!$C$63,AB2767&lt;REFERENCIAS!$D$63),REFERENCIAS!$B$63,IF(AND(AB2767&gt;REFERENCIAS!$C$64,AB2767&lt;=REFERENCIAS!$D$64),REFERENCIAS!$B$64,IF(AND(AB2767&gt;=REFERENCIAS!$C$65,AB2767&lt;REFERENCIAS!$D$65),REFERENCIAS!$B$65, "Revisar"))))</f>
        <v>#REF!</v>
      </c>
      <c r="AD2767" s="94" t="e">
        <f ca="1">VLOOKUP(AC2767,REFERENCIAS!$B$62:$G$65,4,FALSE)</f>
        <v>#REF!</v>
      </c>
    </row>
    <row r="2768" spans="1:30" ht="17.25" x14ac:dyDescent="0.25">
      <c r="A2768" s="74"/>
      <c r="B2768" s="19"/>
      <c r="C2768" s="19"/>
      <c r="D2768" s="50"/>
      <c r="E2768" s="73"/>
      <c r="F2768" s="74"/>
      <c r="G2768" s="9"/>
      <c r="H2768" s="48"/>
      <c r="I2768" s="49">
        <f t="shared" ca="1" si="169"/>
        <v>2022</v>
      </c>
      <c r="J2768" s="22">
        <f t="shared" ca="1" si="168"/>
        <v>1</v>
      </c>
      <c r="K2768" s="19"/>
      <c r="L2768" s="73"/>
      <c r="M2768" s="74"/>
      <c r="N2768" s="19"/>
      <c r="O2768" s="73"/>
      <c r="P2768" s="82">
        <v>1</v>
      </c>
      <c r="Q2768" s="24">
        <v>1</v>
      </c>
      <c r="R2768" s="81">
        <f t="shared" si="170"/>
        <v>1</v>
      </c>
      <c r="S2768" s="87"/>
      <c r="T2768" s="19"/>
      <c r="U2768" s="25"/>
      <c r="V2768" s="25"/>
      <c r="W2768" s="81"/>
      <c r="X2768" s="91" t="e">
        <f ca="1">+VLOOKUP(#REF!,REFERENCIAS!$C:$D,2,0)*VLOOKUP(#REF!,PONDERADORES!A:P,IF(AND(INFORMACION!$T2768='REFERENCIAS RIESGO'!$C$36,INFORMACION!$F2768=REFERENCIAS!$C$24),16,IF(INFORMACION!$T2768='REFERENCIAS RIESGO'!$C$36,13,IF(INFORMACION!$F2768=REFERENCIAS!$C$24,10,7))),0)+VLOOKUP(K2768,REFERENCIAS!$C:$D,2,0)*VLOOKUP($K$2,PONDERADORES!A:P,IF(AND(INFORMACION!$T2768='REFERENCIAS RIESGO'!$C$36,INFORMACION!$F2768=REFERENCIAS!$C$24),16,IF(INFORMACION!$T2768='REFERENCIAS RIESGO'!$C$36,13,IF(INFORMACION!$F2768=REFERENCIAS!$C$24,10,7))),0)+VLOOKUP(L2768,REFERENCIAS!$C:$D,2,0)*VLOOKUP($L$2,PONDERADORES!A:P,IF(AND(INFORMACION!$T2768='REFERENCIAS RIESGO'!$C$36,INFORMACION!$F2768=REFERENCIAS!$C$24),16,IF(INFORMACION!$T2768='REFERENCIAS RIESGO'!$C$36,13,IF(INFORMACION!$F2768=REFERENCIAS!$C$24,10,7))),0)+VLOOKUP(F2768,REFERENCIAS!$C:$D,2,0)*VLOOKUP($F$2,PONDERADORES!A:P,IF(AND(INFORMACION!$T2768='REFERENCIAS RIESGO'!$C$36,INFORMACION!$F2768=REFERENCIAS!$C$24),16,IF(INFORMACION!$T2768='REFERENCIAS RIESGO'!$C$36,13,IF(INFORMACION!$F2768=REFERENCIAS!$C$24,10,7))),0)+VLOOKUP(T2768,REFERENCIAS!$C:$D,2,0)*VLOOKUP($T$2,PONDERADORES!A:P,IF(AND(INFORMACION!$T2768='REFERENCIAS RIESGO'!$C$36,INFORMACION!$F2768=REFERENCIAS!$C$24),16,IF(INFORMACION!$T2768='REFERENCIAS RIESGO'!$C$36,13,IF(INFORMACION!$F2768=REFERENCIAS!$C$24,10,7))),0)+VLOOKUP(IF(J2768&lt;=0.2,0.2,IF(AND(J2768&gt;0.2,J2768&lt;=0.4),0.4,IF(AND(J2768&gt;0.4,J2768&lt;=0.6),0.6,IF(AND(J2768&gt;0.6,J2768&lt;=0.8),0.8,IF(AND(J2768&gt;0.8,J2768&lt;=1),1))))),REFERENCIAS!$C:$D,2,0)*VLOOKUP($J$2,PONDERADORES!A:P,IF(AND(INFORMACION!$T2768='REFERENCIAS RIESGO'!$C$36,INFORMACION!$F2768=REFERENCIAS!$C$24),16,IF(INFORMACION!$T2768='REFERENCIAS RIESGO'!$C$36,13,IF(INFORMACION!$F2768=REFERENCIAS!$C$24,10,7))),0)</f>
        <v>#REF!</v>
      </c>
      <c r="Y2768" s="68">
        <f>+VLOOKUP(M2768,REFERENCIAS!$C:$D,2,0)*VLOOKUP($M$2,PONDERADORES!$A$7:$G$9,7,0)+VLOOKUP(N2768,REFERENCIAS!$C:$D,2,0)*VLOOKUP($N$2,PONDERADORES!$A$7:$G$9,7,0)+VLOOKUP(O2768,REFERENCIAS!$C:$D,2,0)*VLOOKUP($O$2,PONDERADORES!$A$7:$G$9,7,0)</f>
        <v>0.2</v>
      </c>
      <c r="Z2768" s="2">
        <f>+VLOOKUP(IF(R2768&lt;0.1,0,IF(AND(R2768&gt;=0.1,R2768&lt;0.2),0.1,IF(AND(R2768&gt;=0.2,R2768&lt;0.3),0.2,IF(R2768&gt;0.3,0.3,)))),REFERENCIAS!$C:$D,2,0)*VLOOKUP($R$2,PONDERADORES!$A$11:$G$11,7,0)</f>
        <v>15</v>
      </c>
      <c r="AA2768" s="92"/>
      <c r="AB2768" s="95" t="e">
        <f t="shared" ca="1" si="171"/>
        <v>#REF!</v>
      </c>
      <c r="AC2768" s="23" t="e">
        <f ca="1">IF(AB2768&gt;REFERENCIAS!$C$62,REFERENCIAS!$B$62,IF(AND(AB2768&gt;=REFERENCIAS!$C$63,AB2768&lt;REFERENCIAS!$D$63),REFERENCIAS!$B$63,IF(AND(AB2768&gt;REFERENCIAS!$C$64,AB2768&lt;=REFERENCIAS!$D$64),REFERENCIAS!$B$64,IF(AND(AB2768&gt;=REFERENCIAS!$C$65,AB2768&lt;REFERENCIAS!$D$65),REFERENCIAS!$B$65, "Revisar"))))</f>
        <v>#REF!</v>
      </c>
      <c r="AD2768" s="94" t="e">
        <f ca="1">VLOOKUP(AC2768,REFERENCIAS!$B$62:$G$65,4,FALSE)</f>
        <v>#REF!</v>
      </c>
    </row>
    <row r="2769" spans="1:30" ht="17.25" x14ac:dyDescent="0.25">
      <c r="A2769" s="74"/>
      <c r="B2769" s="19"/>
      <c r="C2769" s="19"/>
      <c r="D2769" s="50"/>
      <c r="E2769" s="73"/>
      <c r="F2769" s="74"/>
      <c r="G2769" s="9"/>
      <c r="H2769" s="48"/>
      <c r="I2769" s="49">
        <f t="shared" ca="1" si="169"/>
        <v>2022</v>
      </c>
      <c r="J2769" s="22">
        <f t="shared" ca="1" si="168"/>
        <v>1</v>
      </c>
      <c r="K2769" s="19"/>
      <c r="L2769" s="73"/>
      <c r="M2769" s="74"/>
      <c r="N2769" s="19"/>
      <c r="O2769" s="73"/>
      <c r="P2769" s="82">
        <v>1</v>
      </c>
      <c r="Q2769" s="24">
        <v>1</v>
      </c>
      <c r="R2769" s="81">
        <f t="shared" si="170"/>
        <v>1</v>
      </c>
      <c r="S2769" s="87"/>
      <c r="T2769" s="19"/>
      <c r="U2769" s="25"/>
      <c r="V2769" s="25"/>
      <c r="W2769" s="81"/>
      <c r="X2769" s="91" t="e">
        <f ca="1">+VLOOKUP(#REF!,REFERENCIAS!$C:$D,2,0)*VLOOKUP(#REF!,PONDERADORES!A:P,IF(AND(INFORMACION!$T2769='REFERENCIAS RIESGO'!$C$36,INFORMACION!$F2769=REFERENCIAS!$C$24),16,IF(INFORMACION!$T2769='REFERENCIAS RIESGO'!$C$36,13,IF(INFORMACION!$F2769=REFERENCIAS!$C$24,10,7))),0)+VLOOKUP(K2769,REFERENCIAS!$C:$D,2,0)*VLOOKUP($K$2,PONDERADORES!A:P,IF(AND(INFORMACION!$T2769='REFERENCIAS RIESGO'!$C$36,INFORMACION!$F2769=REFERENCIAS!$C$24),16,IF(INFORMACION!$T2769='REFERENCIAS RIESGO'!$C$36,13,IF(INFORMACION!$F2769=REFERENCIAS!$C$24,10,7))),0)+VLOOKUP(L2769,REFERENCIAS!$C:$D,2,0)*VLOOKUP($L$2,PONDERADORES!A:P,IF(AND(INFORMACION!$T2769='REFERENCIAS RIESGO'!$C$36,INFORMACION!$F2769=REFERENCIAS!$C$24),16,IF(INFORMACION!$T2769='REFERENCIAS RIESGO'!$C$36,13,IF(INFORMACION!$F2769=REFERENCIAS!$C$24,10,7))),0)+VLOOKUP(F2769,REFERENCIAS!$C:$D,2,0)*VLOOKUP($F$2,PONDERADORES!A:P,IF(AND(INFORMACION!$T2769='REFERENCIAS RIESGO'!$C$36,INFORMACION!$F2769=REFERENCIAS!$C$24),16,IF(INFORMACION!$T2769='REFERENCIAS RIESGO'!$C$36,13,IF(INFORMACION!$F2769=REFERENCIAS!$C$24,10,7))),0)+VLOOKUP(T2769,REFERENCIAS!$C:$D,2,0)*VLOOKUP($T$2,PONDERADORES!A:P,IF(AND(INFORMACION!$T2769='REFERENCIAS RIESGO'!$C$36,INFORMACION!$F2769=REFERENCIAS!$C$24),16,IF(INFORMACION!$T2769='REFERENCIAS RIESGO'!$C$36,13,IF(INFORMACION!$F2769=REFERENCIAS!$C$24,10,7))),0)+VLOOKUP(IF(J2769&lt;=0.2,0.2,IF(AND(J2769&gt;0.2,J2769&lt;=0.4),0.4,IF(AND(J2769&gt;0.4,J2769&lt;=0.6),0.6,IF(AND(J2769&gt;0.6,J2769&lt;=0.8),0.8,IF(AND(J2769&gt;0.8,J2769&lt;=1),1))))),REFERENCIAS!$C:$D,2,0)*VLOOKUP($J$2,PONDERADORES!A:P,IF(AND(INFORMACION!$T2769='REFERENCIAS RIESGO'!$C$36,INFORMACION!$F2769=REFERENCIAS!$C$24),16,IF(INFORMACION!$T2769='REFERENCIAS RIESGO'!$C$36,13,IF(INFORMACION!$F2769=REFERENCIAS!$C$24,10,7))),0)</f>
        <v>#REF!</v>
      </c>
      <c r="Y2769" s="68">
        <f>+VLOOKUP(M2769,REFERENCIAS!$C:$D,2,0)*VLOOKUP($M$2,PONDERADORES!$A$7:$G$9,7,0)+VLOOKUP(N2769,REFERENCIAS!$C:$D,2,0)*VLOOKUP($N$2,PONDERADORES!$A$7:$G$9,7,0)+VLOOKUP(O2769,REFERENCIAS!$C:$D,2,0)*VLOOKUP($O$2,PONDERADORES!$A$7:$G$9,7,0)</f>
        <v>0.2</v>
      </c>
      <c r="Z2769" s="2">
        <f>+VLOOKUP(IF(R2769&lt;0.1,0,IF(AND(R2769&gt;=0.1,R2769&lt;0.2),0.1,IF(AND(R2769&gt;=0.2,R2769&lt;0.3),0.2,IF(R2769&gt;0.3,0.3,)))),REFERENCIAS!$C:$D,2,0)*VLOOKUP($R$2,PONDERADORES!$A$11:$G$11,7,0)</f>
        <v>15</v>
      </c>
      <c r="AA2769" s="92"/>
      <c r="AB2769" s="95" t="e">
        <f t="shared" ca="1" si="171"/>
        <v>#REF!</v>
      </c>
      <c r="AC2769" s="23" t="e">
        <f ca="1">IF(AB2769&gt;REFERENCIAS!$C$62,REFERENCIAS!$B$62,IF(AND(AB2769&gt;=REFERENCIAS!$C$63,AB2769&lt;REFERENCIAS!$D$63),REFERENCIAS!$B$63,IF(AND(AB2769&gt;REFERENCIAS!$C$64,AB2769&lt;=REFERENCIAS!$D$64),REFERENCIAS!$B$64,IF(AND(AB2769&gt;=REFERENCIAS!$C$65,AB2769&lt;REFERENCIAS!$D$65),REFERENCIAS!$B$65, "Revisar"))))</f>
        <v>#REF!</v>
      </c>
      <c r="AD2769" s="94" t="e">
        <f ca="1">VLOOKUP(AC2769,REFERENCIAS!$B$62:$G$65,4,FALSE)</f>
        <v>#REF!</v>
      </c>
    </row>
    <row r="2770" spans="1:30" ht="17.25" x14ac:dyDescent="0.25">
      <c r="A2770" s="74"/>
      <c r="B2770" s="19"/>
      <c r="C2770" s="19"/>
      <c r="D2770" s="50"/>
      <c r="E2770" s="73"/>
      <c r="F2770" s="74"/>
      <c r="G2770" s="9"/>
      <c r="H2770" s="48"/>
      <c r="I2770" s="49">
        <f t="shared" ca="1" si="169"/>
        <v>2022</v>
      </c>
      <c r="J2770" s="22">
        <f t="shared" ca="1" si="168"/>
        <v>1</v>
      </c>
      <c r="K2770" s="19"/>
      <c r="L2770" s="73"/>
      <c r="M2770" s="74"/>
      <c r="N2770" s="19"/>
      <c r="O2770" s="73"/>
      <c r="P2770" s="82">
        <v>1</v>
      </c>
      <c r="Q2770" s="24">
        <v>1</v>
      </c>
      <c r="R2770" s="81">
        <f t="shared" si="170"/>
        <v>1</v>
      </c>
      <c r="S2770" s="87"/>
      <c r="T2770" s="19"/>
      <c r="U2770" s="25"/>
      <c r="V2770" s="25"/>
      <c r="W2770" s="81"/>
      <c r="X2770" s="91" t="e">
        <f ca="1">+VLOOKUP(#REF!,REFERENCIAS!$C:$D,2,0)*VLOOKUP(#REF!,PONDERADORES!A:P,IF(AND(INFORMACION!$T2770='REFERENCIAS RIESGO'!$C$36,INFORMACION!$F2770=REFERENCIAS!$C$24),16,IF(INFORMACION!$T2770='REFERENCIAS RIESGO'!$C$36,13,IF(INFORMACION!$F2770=REFERENCIAS!$C$24,10,7))),0)+VLOOKUP(K2770,REFERENCIAS!$C:$D,2,0)*VLOOKUP($K$2,PONDERADORES!A:P,IF(AND(INFORMACION!$T2770='REFERENCIAS RIESGO'!$C$36,INFORMACION!$F2770=REFERENCIAS!$C$24),16,IF(INFORMACION!$T2770='REFERENCIAS RIESGO'!$C$36,13,IF(INFORMACION!$F2770=REFERENCIAS!$C$24,10,7))),0)+VLOOKUP(L2770,REFERENCIAS!$C:$D,2,0)*VLOOKUP($L$2,PONDERADORES!A:P,IF(AND(INFORMACION!$T2770='REFERENCIAS RIESGO'!$C$36,INFORMACION!$F2770=REFERENCIAS!$C$24),16,IF(INFORMACION!$T2770='REFERENCIAS RIESGO'!$C$36,13,IF(INFORMACION!$F2770=REFERENCIAS!$C$24,10,7))),0)+VLOOKUP(F2770,REFERENCIAS!$C:$D,2,0)*VLOOKUP($F$2,PONDERADORES!A:P,IF(AND(INFORMACION!$T2770='REFERENCIAS RIESGO'!$C$36,INFORMACION!$F2770=REFERENCIAS!$C$24),16,IF(INFORMACION!$T2770='REFERENCIAS RIESGO'!$C$36,13,IF(INFORMACION!$F2770=REFERENCIAS!$C$24,10,7))),0)+VLOOKUP(T2770,REFERENCIAS!$C:$D,2,0)*VLOOKUP($T$2,PONDERADORES!A:P,IF(AND(INFORMACION!$T2770='REFERENCIAS RIESGO'!$C$36,INFORMACION!$F2770=REFERENCIAS!$C$24),16,IF(INFORMACION!$T2770='REFERENCIAS RIESGO'!$C$36,13,IF(INFORMACION!$F2770=REFERENCIAS!$C$24,10,7))),0)+VLOOKUP(IF(J2770&lt;=0.2,0.2,IF(AND(J2770&gt;0.2,J2770&lt;=0.4),0.4,IF(AND(J2770&gt;0.4,J2770&lt;=0.6),0.6,IF(AND(J2770&gt;0.6,J2770&lt;=0.8),0.8,IF(AND(J2770&gt;0.8,J2770&lt;=1),1))))),REFERENCIAS!$C:$D,2,0)*VLOOKUP($J$2,PONDERADORES!A:P,IF(AND(INFORMACION!$T2770='REFERENCIAS RIESGO'!$C$36,INFORMACION!$F2770=REFERENCIAS!$C$24),16,IF(INFORMACION!$T2770='REFERENCIAS RIESGO'!$C$36,13,IF(INFORMACION!$F2770=REFERENCIAS!$C$24,10,7))),0)</f>
        <v>#REF!</v>
      </c>
      <c r="Y2770" s="68">
        <f>+VLOOKUP(M2770,REFERENCIAS!$C:$D,2,0)*VLOOKUP($M$2,PONDERADORES!$A$7:$G$9,7,0)+VLOOKUP(N2770,REFERENCIAS!$C:$D,2,0)*VLOOKUP($N$2,PONDERADORES!$A$7:$G$9,7,0)+VLOOKUP(O2770,REFERENCIAS!$C:$D,2,0)*VLOOKUP($O$2,PONDERADORES!$A$7:$G$9,7,0)</f>
        <v>0.2</v>
      </c>
      <c r="Z2770" s="2">
        <f>+VLOOKUP(IF(R2770&lt;0.1,0,IF(AND(R2770&gt;=0.1,R2770&lt;0.2),0.1,IF(AND(R2770&gt;=0.2,R2770&lt;0.3),0.2,IF(R2770&gt;0.3,0.3,)))),REFERENCIAS!$C:$D,2,0)*VLOOKUP($R$2,PONDERADORES!$A$11:$G$11,7,0)</f>
        <v>15</v>
      </c>
      <c r="AA2770" s="92"/>
      <c r="AB2770" s="95" t="e">
        <f t="shared" ca="1" si="171"/>
        <v>#REF!</v>
      </c>
      <c r="AC2770" s="23" t="e">
        <f ca="1">IF(AB2770&gt;REFERENCIAS!$C$62,REFERENCIAS!$B$62,IF(AND(AB2770&gt;=REFERENCIAS!$C$63,AB2770&lt;REFERENCIAS!$D$63),REFERENCIAS!$B$63,IF(AND(AB2770&gt;REFERENCIAS!$C$64,AB2770&lt;=REFERENCIAS!$D$64),REFERENCIAS!$B$64,IF(AND(AB2770&gt;=REFERENCIAS!$C$65,AB2770&lt;REFERENCIAS!$D$65),REFERENCIAS!$B$65, "Revisar"))))</f>
        <v>#REF!</v>
      </c>
      <c r="AD2770" s="94" t="e">
        <f ca="1">VLOOKUP(AC2770,REFERENCIAS!$B$62:$G$65,4,FALSE)</f>
        <v>#REF!</v>
      </c>
    </row>
    <row r="2771" spans="1:30" ht="17.25" x14ac:dyDescent="0.25">
      <c r="A2771" s="74"/>
      <c r="B2771" s="19"/>
      <c r="C2771" s="19"/>
      <c r="D2771" s="50"/>
      <c r="E2771" s="73"/>
      <c r="F2771" s="74"/>
      <c r="G2771" s="9"/>
      <c r="H2771" s="48"/>
      <c r="I2771" s="49">
        <f t="shared" ca="1" si="169"/>
        <v>2022</v>
      </c>
      <c r="J2771" s="22">
        <f t="shared" ca="1" si="168"/>
        <v>1</v>
      </c>
      <c r="K2771" s="19"/>
      <c r="L2771" s="73"/>
      <c r="M2771" s="74"/>
      <c r="N2771" s="19"/>
      <c r="O2771" s="73"/>
      <c r="P2771" s="82">
        <v>1</v>
      </c>
      <c r="Q2771" s="24">
        <v>1</v>
      </c>
      <c r="R2771" s="81">
        <f t="shared" si="170"/>
        <v>1</v>
      </c>
      <c r="S2771" s="87"/>
      <c r="T2771" s="19"/>
      <c r="U2771" s="25"/>
      <c r="V2771" s="25"/>
      <c r="W2771" s="81"/>
      <c r="X2771" s="91" t="e">
        <f ca="1">+VLOOKUP(#REF!,REFERENCIAS!$C:$D,2,0)*VLOOKUP(#REF!,PONDERADORES!A:P,IF(AND(INFORMACION!$T2771='REFERENCIAS RIESGO'!$C$36,INFORMACION!$F2771=REFERENCIAS!$C$24),16,IF(INFORMACION!$T2771='REFERENCIAS RIESGO'!$C$36,13,IF(INFORMACION!$F2771=REFERENCIAS!$C$24,10,7))),0)+VLOOKUP(K2771,REFERENCIAS!$C:$D,2,0)*VLOOKUP($K$2,PONDERADORES!A:P,IF(AND(INFORMACION!$T2771='REFERENCIAS RIESGO'!$C$36,INFORMACION!$F2771=REFERENCIAS!$C$24),16,IF(INFORMACION!$T2771='REFERENCIAS RIESGO'!$C$36,13,IF(INFORMACION!$F2771=REFERENCIAS!$C$24,10,7))),0)+VLOOKUP(L2771,REFERENCIAS!$C:$D,2,0)*VLOOKUP($L$2,PONDERADORES!A:P,IF(AND(INFORMACION!$T2771='REFERENCIAS RIESGO'!$C$36,INFORMACION!$F2771=REFERENCIAS!$C$24),16,IF(INFORMACION!$T2771='REFERENCIAS RIESGO'!$C$36,13,IF(INFORMACION!$F2771=REFERENCIAS!$C$24,10,7))),0)+VLOOKUP(F2771,REFERENCIAS!$C:$D,2,0)*VLOOKUP($F$2,PONDERADORES!A:P,IF(AND(INFORMACION!$T2771='REFERENCIAS RIESGO'!$C$36,INFORMACION!$F2771=REFERENCIAS!$C$24),16,IF(INFORMACION!$T2771='REFERENCIAS RIESGO'!$C$36,13,IF(INFORMACION!$F2771=REFERENCIAS!$C$24,10,7))),0)+VLOOKUP(T2771,REFERENCIAS!$C:$D,2,0)*VLOOKUP($T$2,PONDERADORES!A:P,IF(AND(INFORMACION!$T2771='REFERENCIAS RIESGO'!$C$36,INFORMACION!$F2771=REFERENCIAS!$C$24),16,IF(INFORMACION!$T2771='REFERENCIAS RIESGO'!$C$36,13,IF(INFORMACION!$F2771=REFERENCIAS!$C$24,10,7))),0)+VLOOKUP(IF(J2771&lt;=0.2,0.2,IF(AND(J2771&gt;0.2,J2771&lt;=0.4),0.4,IF(AND(J2771&gt;0.4,J2771&lt;=0.6),0.6,IF(AND(J2771&gt;0.6,J2771&lt;=0.8),0.8,IF(AND(J2771&gt;0.8,J2771&lt;=1),1))))),REFERENCIAS!$C:$D,2,0)*VLOOKUP($J$2,PONDERADORES!A:P,IF(AND(INFORMACION!$T2771='REFERENCIAS RIESGO'!$C$36,INFORMACION!$F2771=REFERENCIAS!$C$24),16,IF(INFORMACION!$T2771='REFERENCIAS RIESGO'!$C$36,13,IF(INFORMACION!$F2771=REFERENCIAS!$C$24,10,7))),0)</f>
        <v>#REF!</v>
      </c>
      <c r="Y2771" s="68">
        <f>+VLOOKUP(M2771,REFERENCIAS!$C:$D,2,0)*VLOOKUP($M$2,PONDERADORES!$A$7:$G$9,7,0)+VLOOKUP(N2771,REFERENCIAS!$C:$D,2,0)*VLOOKUP($N$2,PONDERADORES!$A$7:$G$9,7,0)+VLOOKUP(O2771,REFERENCIAS!$C:$D,2,0)*VLOOKUP($O$2,PONDERADORES!$A$7:$G$9,7,0)</f>
        <v>0.2</v>
      </c>
      <c r="Z2771" s="2">
        <f>+VLOOKUP(IF(R2771&lt;0.1,0,IF(AND(R2771&gt;=0.1,R2771&lt;0.2),0.1,IF(AND(R2771&gt;=0.2,R2771&lt;0.3),0.2,IF(R2771&gt;0.3,0.3,)))),REFERENCIAS!$C:$D,2,0)*VLOOKUP($R$2,PONDERADORES!$A$11:$G$11,7,0)</f>
        <v>15</v>
      </c>
      <c r="AA2771" s="92"/>
      <c r="AB2771" s="95" t="e">
        <f t="shared" ca="1" si="171"/>
        <v>#REF!</v>
      </c>
      <c r="AC2771" s="23" t="e">
        <f ca="1">IF(AB2771&gt;REFERENCIAS!$C$62,REFERENCIAS!$B$62,IF(AND(AB2771&gt;=REFERENCIAS!$C$63,AB2771&lt;REFERENCIAS!$D$63),REFERENCIAS!$B$63,IF(AND(AB2771&gt;REFERENCIAS!$C$64,AB2771&lt;=REFERENCIAS!$D$64),REFERENCIAS!$B$64,IF(AND(AB2771&gt;=REFERENCIAS!$C$65,AB2771&lt;REFERENCIAS!$D$65),REFERENCIAS!$B$65, "Revisar"))))</f>
        <v>#REF!</v>
      </c>
      <c r="AD2771" s="94" t="e">
        <f ca="1">VLOOKUP(AC2771,REFERENCIAS!$B$62:$G$65,4,FALSE)</f>
        <v>#REF!</v>
      </c>
    </row>
    <row r="2772" spans="1:30" ht="17.25" x14ac:dyDescent="0.25">
      <c r="A2772" s="74"/>
      <c r="B2772" s="19"/>
      <c r="C2772" s="19"/>
      <c r="D2772" s="50"/>
      <c r="E2772" s="73"/>
      <c r="F2772" s="74"/>
      <c r="G2772" s="9"/>
      <c r="H2772" s="48"/>
      <c r="I2772" s="49">
        <f t="shared" ca="1" si="169"/>
        <v>2022</v>
      </c>
      <c r="J2772" s="22">
        <f t="shared" ca="1" si="168"/>
        <v>1</v>
      </c>
      <c r="K2772" s="19"/>
      <c r="L2772" s="73"/>
      <c r="M2772" s="74"/>
      <c r="N2772" s="19"/>
      <c r="O2772" s="73"/>
      <c r="P2772" s="82">
        <v>1</v>
      </c>
      <c r="Q2772" s="24">
        <v>1</v>
      </c>
      <c r="R2772" s="81">
        <f t="shared" si="170"/>
        <v>1</v>
      </c>
      <c r="S2772" s="87"/>
      <c r="T2772" s="19"/>
      <c r="U2772" s="25"/>
      <c r="V2772" s="25"/>
      <c r="W2772" s="81"/>
      <c r="X2772" s="91" t="e">
        <f ca="1">+VLOOKUP(#REF!,REFERENCIAS!$C:$D,2,0)*VLOOKUP(#REF!,PONDERADORES!A:P,IF(AND(INFORMACION!$T2772='REFERENCIAS RIESGO'!$C$36,INFORMACION!$F2772=REFERENCIAS!$C$24),16,IF(INFORMACION!$T2772='REFERENCIAS RIESGO'!$C$36,13,IF(INFORMACION!$F2772=REFERENCIAS!$C$24,10,7))),0)+VLOOKUP(K2772,REFERENCIAS!$C:$D,2,0)*VLOOKUP($K$2,PONDERADORES!A:P,IF(AND(INFORMACION!$T2772='REFERENCIAS RIESGO'!$C$36,INFORMACION!$F2772=REFERENCIAS!$C$24),16,IF(INFORMACION!$T2772='REFERENCIAS RIESGO'!$C$36,13,IF(INFORMACION!$F2772=REFERENCIAS!$C$24,10,7))),0)+VLOOKUP(L2772,REFERENCIAS!$C:$D,2,0)*VLOOKUP($L$2,PONDERADORES!A:P,IF(AND(INFORMACION!$T2772='REFERENCIAS RIESGO'!$C$36,INFORMACION!$F2772=REFERENCIAS!$C$24),16,IF(INFORMACION!$T2772='REFERENCIAS RIESGO'!$C$36,13,IF(INFORMACION!$F2772=REFERENCIAS!$C$24,10,7))),0)+VLOOKUP(F2772,REFERENCIAS!$C:$D,2,0)*VLOOKUP($F$2,PONDERADORES!A:P,IF(AND(INFORMACION!$T2772='REFERENCIAS RIESGO'!$C$36,INFORMACION!$F2772=REFERENCIAS!$C$24),16,IF(INFORMACION!$T2772='REFERENCIAS RIESGO'!$C$36,13,IF(INFORMACION!$F2772=REFERENCIAS!$C$24,10,7))),0)+VLOOKUP(T2772,REFERENCIAS!$C:$D,2,0)*VLOOKUP($T$2,PONDERADORES!A:P,IF(AND(INFORMACION!$T2772='REFERENCIAS RIESGO'!$C$36,INFORMACION!$F2772=REFERENCIAS!$C$24),16,IF(INFORMACION!$T2772='REFERENCIAS RIESGO'!$C$36,13,IF(INFORMACION!$F2772=REFERENCIAS!$C$24,10,7))),0)+VLOOKUP(IF(J2772&lt;=0.2,0.2,IF(AND(J2772&gt;0.2,J2772&lt;=0.4),0.4,IF(AND(J2772&gt;0.4,J2772&lt;=0.6),0.6,IF(AND(J2772&gt;0.6,J2772&lt;=0.8),0.8,IF(AND(J2772&gt;0.8,J2772&lt;=1),1))))),REFERENCIAS!$C:$D,2,0)*VLOOKUP($J$2,PONDERADORES!A:P,IF(AND(INFORMACION!$T2772='REFERENCIAS RIESGO'!$C$36,INFORMACION!$F2772=REFERENCIAS!$C$24),16,IF(INFORMACION!$T2772='REFERENCIAS RIESGO'!$C$36,13,IF(INFORMACION!$F2772=REFERENCIAS!$C$24,10,7))),0)</f>
        <v>#REF!</v>
      </c>
      <c r="Y2772" s="68">
        <f>+VLOOKUP(M2772,REFERENCIAS!$C:$D,2,0)*VLOOKUP($M$2,PONDERADORES!$A$7:$G$9,7,0)+VLOOKUP(N2772,REFERENCIAS!$C:$D,2,0)*VLOOKUP($N$2,PONDERADORES!$A$7:$G$9,7,0)+VLOOKUP(O2772,REFERENCIAS!$C:$D,2,0)*VLOOKUP($O$2,PONDERADORES!$A$7:$G$9,7,0)</f>
        <v>0.2</v>
      </c>
      <c r="Z2772" s="2">
        <f>+VLOOKUP(IF(R2772&lt;0.1,0,IF(AND(R2772&gt;=0.1,R2772&lt;0.2),0.1,IF(AND(R2772&gt;=0.2,R2772&lt;0.3),0.2,IF(R2772&gt;0.3,0.3,)))),REFERENCIAS!$C:$D,2,0)*VLOOKUP($R$2,PONDERADORES!$A$11:$G$11,7,0)</f>
        <v>15</v>
      </c>
      <c r="AA2772" s="92"/>
      <c r="AB2772" s="95" t="e">
        <f t="shared" ca="1" si="171"/>
        <v>#REF!</v>
      </c>
      <c r="AC2772" s="23" t="e">
        <f ca="1">IF(AB2772&gt;REFERENCIAS!$C$62,REFERENCIAS!$B$62,IF(AND(AB2772&gt;=REFERENCIAS!$C$63,AB2772&lt;REFERENCIAS!$D$63),REFERENCIAS!$B$63,IF(AND(AB2772&gt;REFERENCIAS!$C$64,AB2772&lt;=REFERENCIAS!$D$64),REFERENCIAS!$B$64,IF(AND(AB2772&gt;=REFERENCIAS!$C$65,AB2772&lt;REFERENCIAS!$D$65),REFERENCIAS!$B$65, "Revisar"))))</f>
        <v>#REF!</v>
      </c>
      <c r="AD2772" s="94" t="e">
        <f ca="1">VLOOKUP(AC2772,REFERENCIAS!$B$62:$G$65,4,FALSE)</f>
        <v>#REF!</v>
      </c>
    </row>
    <row r="2773" spans="1:30" ht="17.25" x14ac:dyDescent="0.25">
      <c r="A2773" s="74"/>
      <c r="B2773" s="19"/>
      <c r="C2773" s="19"/>
      <c r="D2773" s="50"/>
      <c r="E2773" s="73"/>
      <c r="F2773" s="74"/>
      <c r="G2773" s="9"/>
      <c r="H2773" s="48"/>
      <c r="I2773" s="49">
        <f t="shared" ca="1" si="169"/>
        <v>2022</v>
      </c>
      <c r="J2773" s="22">
        <f t="shared" ca="1" si="168"/>
        <v>1</v>
      </c>
      <c r="K2773" s="19"/>
      <c r="L2773" s="73"/>
      <c r="M2773" s="74"/>
      <c r="N2773" s="19"/>
      <c r="O2773" s="73"/>
      <c r="P2773" s="82">
        <v>1</v>
      </c>
      <c r="Q2773" s="24">
        <v>1</v>
      </c>
      <c r="R2773" s="81">
        <f t="shared" si="170"/>
        <v>1</v>
      </c>
      <c r="S2773" s="87"/>
      <c r="T2773" s="19"/>
      <c r="U2773" s="25"/>
      <c r="V2773" s="25"/>
      <c r="W2773" s="81"/>
      <c r="X2773" s="91" t="e">
        <f ca="1">+VLOOKUP(#REF!,REFERENCIAS!$C:$D,2,0)*VLOOKUP(#REF!,PONDERADORES!A:P,IF(AND(INFORMACION!$T2773='REFERENCIAS RIESGO'!$C$36,INFORMACION!$F2773=REFERENCIAS!$C$24),16,IF(INFORMACION!$T2773='REFERENCIAS RIESGO'!$C$36,13,IF(INFORMACION!$F2773=REFERENCIAS!$C$24,10,7))),0)+VLOOKUP(K2773,REFERENCIAS!$C:$D,2,0)*VLOOKUP($K$2,PONDERADORES!A:P,IF(AND(INFORMACION!$T2773='REFERENCIAS RIESGO'!$C$36,INFORMACION!$F2773=REFERENCIAS!$C$24),16,IF(INFORMACION!$T2773='REFERENCIAS RIESGO'!$C$36,13,IF(INFORMACION!$F2773=REFERENCIAS!$C$24,10,7))),0)+VLOOKUP(L2773,REFERENCIAS!$C:$D,2,0)*VLOOKUP($L$2,PONDERADORES!A:P,IF(AND(INFORMACION!$T2773='REFERENCIAS RIESGO'!$C$36,INFORMACION!$F2773=REFERENCIAS!$C$24),16,IF(INFORMACION!$T2773='REFERENCIAS RIESGO'!$C$36,13,IF(INFORMACION!$F2773=REFERENCIAS!$C$24,10,7))),0)+VLOOKUP(F2773,REFERENCIAS!$C:$D,2,0)*VLOOKUP($F$2,PONDERADORES!A:P,IF(AND(INFORMACION!$T2773='REFERENCIAS RIESGO'!$C$36,INFORMACION!$F2773=REFERENCIAS!$C$24),16,IF(INFORMACION!$T2773='REFERENCIAS RIESGO'!$C$36,13,IF(INFORMACION!$F2773=REFERENCIAS!$C$24,10,7))),0)+VLOOKUP(T2773,REFERENCIAS!$C:$D,2,0)*VLOOKUP($T$2,PONDERADORES!A:P,IF(AND(INFORMACION!$T2773='REFERENCIAS RIESGO'!$C$36,INFORMACION!$F2773=REFERENCIAS!$C$24),16,IF(INFORMACION!$T2773='REFERENCIAS RIESGO'!$C$36,13,IF(INFORMACION!$F2773=REFERENCIAS!$C$24,10,7))),0)+VLOOKUP(IF(J2773&lt;=0.2,0.2,IF(AND(J2773&gt;0.2,J2773&lt;=0.4),0.4,IF(AND(J2773&gt;0.4,J2773&lt;=0.6),0.6,IF(AND(J2773&gt;0.6,J2773&lt;=0.8),0.8,IF(AND(J2773&gt;0.8,J2773&lt;=1),1))))),REFERENCIAS!$C:$D,2,0)*VLOOKUP($J$2,PONDERADORES!A:P,IF(AND(INFORMACION!$T2773='REFERENCIAS RIESGO'!$C$36,INFORMACION!$F2773=REFERENCIAS!$C$24),16,IF(INFORMACION!$T2773='REFERENCIAS RIESGO'!$C$36,13,IF(INFORMACION!$F2773=REFERENCIAS!$C$24,10,7))),0)</f>
        <v>#REF!</v>
      </c>
      <c r="Y2773" s="68">
        <f>+VLOOKUP(M2773,REFERENCIAS!$C:$D,2,0)*VLOOKUP($M$2,PONDERADORES!$A$7:$G$9,7,0)+VLOOKUP(N2773,REFERENCIAS!$C:$D,2,0)*VLOOKUP($N$2,PONDERADORES!$A$7:$G$9,7,0)+VLOOKUP(O2773,REFERENCIAS!$C:$D,2,0)*VLOOKUP($O$2,PONDERADORES!$A$7:$G$9,7,0)</f>
        <v>0.2</v>
      </c>
      <c r="Z2773" s="2">
        <f>+VLOOKUP(IF(R2773&lt;0.1,0,IF(AND(R2773&gt;=0.1,R2773&lt;0.2),0.1,IF(AND(R2773&gt;=0.2,R2773&lt;0.3),0.2,IF(R2773&gt;0.3,0.3,)))),REFERENCIAS!$C:$D,2,0)*VLOOKUP($R$2,PONDERADORES!$A$11:$G$11,7,0)</f>
        <v>15</v>
      </c>
      <c r="AA2773" s="92"/>
      <c r="AB2773" s="95" t="e">
        <f t="shared" ca="1" si="171"/>
        <v>#REF!</v>
      </c>
      <c r="AC2773" s="23" t="e">
        <f ca="1">IF(AB2773&gt;REFERENCIAS!$C$62,REFERENCIAS!$B$62,IF(AND(AB2773&gt;=REFERENCIAS!$C$63,AB2773&lt;REFERENCIAS!$D$63),REFERENCIAS!$B$63,IF(AND(AB2773&gt;REFERENCIAS!$C$64,AB2773&lt;=REFERENCIAS!$D$64),REFERENCIAS!$B$64,IF(AND(AB2773&gt;=REFERENCIAS!$C$65,AB2773&lt;REFERENCIAS!$D$65),REFERENCIAS!$B$65, "Revisar"))))</f>
        <v>#REF!</v>
      </c>
      <c r="AD2773" s="94" t="e">
        <f ca="1">VLOOKUP(AC2773,REFERENCIAS!$B$62:$G$65,4,FALSE)</f>
        <v>#REF!</v>
      </c>
    </row>
    <row r="2774" spans="1:30" ht="17.25" x14ac:dyDescent="0.25">
      <c r="A2774" s="74"/>
      <c r="B2774" s="19"/>
      <c r="C2774" s="19"/>
      <c r="D2774" s="50"/>
      <c r="E2774" s="73"/>
      <c r="F2774" s="74"/>
      <c r="G2774" s="9"/>
      <c r="H2774" s="48"/>
      <c r="I2774" s="49">
        <f t="shared" ca="1" si="169"/>
        <v>2022</v>
      </c>
      <c r="J2774" s="22">
        <f t="shared" ca="1" si="168"/>
        <v>1</v>
      </c>
      <c r="K2774" s="19"/>
      <c r="L2774" s="73"/>
      <c r="M2774" s="74"/>
      <c r="N2774" s="19"/>
      <c r="O2774" s="73"/>
      <c r="P2774" s="82">
        <v>1</v>
      </c>
      <c r="Q2774" s="24">
        <v>1</v>
      </c>
      <c r="R2774" s="81">
        <f t="shared" si="170"/>
        <v>1</v>
      </c>
      <c r="S2774" s="87"/>
      <c r="T2774" s="19"/>
      <c r="U2774" s="25"/>
      <c r="V2774" s="25"/>
      <c r="W2774" s="81"/>
      <c r="X2774" s="91" t="e">
        <f ca="1">+VLOOKUP(#REF!,REFERENCIAS!$C:$D,2,0)*VLOOKUP(#REF!,PONDERADORES!A:P,IF(AND(INFORMACION!$T2774='REFERENCIAS RIESGO'!$C$36,INFORMACION!$F2774=REFERENCIAS!$C$24),16,IF(INFORMACION!$T2774='REFERENCIAS RIESGO'!$C$36,13,IF(INFORMACION!$F2774=REFERENCIAS!$C$24,10,7))),0)+VLOOKUP(K2774,REFERENCIAS!$C:$D,2,0)*VLOOKUP($K$2,PONDERADORES!A:P,IF(AND(INFORMACION!$T2774='REFERENCIAS RIESGO'!$C$36,INFORMACION!$F2774=REFERENCIAS!$C$24),16,IF(INFORMACION!$T2774='REFERENCIAS RIESGO'!$C$36,13,IF(INFORMACION!$F2774=REFERENCIAS!$C$24,10,7))),0)+VLOOKUP(L2774,REFERENCIAS!$C:$D,2,0)*VLOOKUP($L$2,PONDERADORES!A:P,IF(AND(INFORMACION!$T2774='REFERENCIAS RIESGO'!$C$36,INFORMACION!$F2774=REFERENCIAS!$C$24),16,IF(INFORMACION!$T2774='REFERENCIAS RIESGO'!$C$36,13,IF(INFORMACION!$F2774=REFERENCIAS!$C$24,10,7))),0)+VLOOKUP(F2774,REFERENCIAS!$C:$D,2,0)*VLOOKUP($F$2,PONDERADORES!A:P,IF(AND(INFORMACION!$T2774='REFERENCIAS RIESGO'!$C$36,INFORMACION!$F2774=REFERENCIAS!$C$24),16,IF(INFORMACION!$T2774='REFERENCIAS RIESGO'!$C$36,13,IF(INFORMACION!$F2774=REFERENCIAS!$C$24,10,7))),0)+VLOOKUP(T2774,REFERENCIAS!$C:$D,2,0)*VLOOKUP($T$2,PONDERADORES!A:P,IF(AND(INFORMACION!$T2774='REFERENCIAS RIESGO'!$C$36,INFORMACION!$F2774=REFERENCIAS!$C$24),16,IF(INFORMACION!$T2774='REFERENCIAS RIESGO'!$C$36,13,IF(INFORMACION!$F2774=REFERENCIAS!$C$24,10,7))),0)+VLOOKUP(IF(J2774&lt;=0.2,0.2,IF(AND(J2774&gt;0.2,J2774&lt;=0.4),0.4,IF(AND(J2774&gt;0.4,J2774&lt;=0.6),0.6,IF(AND(J2774&gt;0.6,J2774&lt;=0.8),0.8,IF(AND(J2774&gt;0.8,J2774&lt;=1),1))))),REFERENCIAS!$C:$D,2,0)*VLOOKUP($J$2,PONDERADORES!A:P,IF(AND(INFORMACION!$T2774='REFERENCIAS RIESGO'!$C$36,INFORMACION!$F2774=REFERENCIAS!$C$24),16,IF(INFORMACION!$T2774='REFERENCIAS RIESGO'!$C$36,13,IF(INFORMACION!$F2774=REFERENCIAS!$C$24,10,7))),0)</f>
        <v>#REF!</v>
      </c>
      <c r="Y2774" s="68">
        <f>+VLOOKUP(M2774,REFERENCIAS!$C:$D,2,0)*VLOOKUP($M$2,PONDERADORES!$A$7:$G$9,7,0)+VLOOKUP(N2774,REFERENCIAS!$C:$D,2,0)*VLOOKUP($N$2,PONDERADORES!$A$7:$G$9,7,0)+VLOOKUP(O2774,REFERENCIAS!$C:$D,2,0)*VLOOKUP($O$2,PONDERADORES!$A$7:$G$9,7,0)</f>
        <v>0.2</v>
      </c>
      <c r="Z2774" s="2">
        <f>+VLOOKUP(IF(R2774&lt;0.1,0,IF(AND(R2774&gt;=0.1,R2774&lt;0.2),0.1,IF(AND(R2774&gt;=0.2,R2774&lt;0.3),0.2,IF(R2774&gt;0.3,0.3,)))),REFERENCIAS!$C:$D,2,0)*VLOOKUP($R$2,PONDERADORES!$A$11:$G$11,7,0)</f>
        <v>15</v>
      </c>
      <c r="AA2774" s="92"/>
      <c r="AB2774" s="95" t="e">
        <f t="shared" ca="1" si="171"/>
        <v>#REF!</v>
      </c>
      <c r="AC2774" s="23" t="e">
        <f ca="1">IF(AB2774&gt;REFERENCIAS!$C$62,REFERENCIAS!$B$62,IF(AND(AB2774&gt;=REFERENCIAS!$C$63,AB2774&lt;REFERENCIAS!$D$63),REFERENCIAS!$B$63,IF(AND(AB2774&gt;REFERENCIAS!$C$64,AB2774&lt;=REFERENCIAS!$D$64),REFERENCIAS!$B$64,IF(AND(AB2774&gt;=REFERENCIAS!$C$65,AB2774&lt;REFERENCIAS!$D$65),REFERENCIAS!$B$65, "Revisar"))))</f>
        <v>#REF!</v>
      </c>
      <c r="AD2774" s="94" t="e">
        <f ca="1">VLOOKUP(AC2774,REFERENCIAS!$B$62:$G$65,4,FALSE)</f>
        <v>#REF!</v>
      </c>
    </row>
    <row r="2775" spans="1:30" ht="17.25" x14ac:dyDescent="0.25">
      <c r="A2775" s="74"/>
      <c r="B2775" s="19"/>
      <c r="C2775" s="19"/>
      <c r="D2775" s="50"/>
      <c r="E2775" s="73"/>
      <c r="F2775" s="74"/>
      <c r="G2775" s="9"/>
      <c r="H2775" s="48"/>
      <c r="I2775" s="49">
        <f t="shared" ca="1" si="169"/>
        <v>2022</v>
      </c>
      <c r="J2775" s="22">
        <f t="shared" ca="1" si="168"/>
        <v>1</v>
      </c>
      <c r="K2775" s="19"/>
      <c r="L2775" s="73"/>
      <c r="M2775" s="74"/>
      <c r="N2775" s="19"/>
      <c r="O2775" s="73"/>
      <c r="P2775" s="82">
        <v>1</v>
      </c>
      <c r="Q2775" s="24">
        <v>1</v>
      </c>
      <c r="R2775" s="81">
        <f t="shared" si="170"/>
        <v>1</v>
      </c>
      <c r="S2775" s="87"/>
      <c r="T2775" s="19"/>
      <c r="U2775" s="25"/>
      <c r="V2775" s="25"/>
      <c r="W2775" s="81"/>
      <c r="X2775" s="91" t="e">
        <f ca="1">+VLOOKUP(#REF!,REFERENCIAS!$C:$D,2,0)*VLOOKUP(#REF!,PONDERADORES!A:P,IF(AND(INFORMACION!$T2775='REFERENCIAS RIESGO'!$C$36,INFORMACION!$F2775=REFERENCIAS!$C$24),16,IF(INFORMACION!$T2775='REFERENCIAS RIESGO'!$C$36,13,IF(INFORMACION!$F2775=REFERENCIAS!$C$24,10,7))),0)+VLOOKUP(K2775,REFERENCIAS!$C:$D,2,0)*VLOOKUP($K$2,PONDERADORES!A:P,IF(AND(INFORMACION!$T2775='REFERENCIAS RIESGO'!$C$36,INFORMACION!$F2775=REFERENCIAS!$C$24),16,IF(INFORMACION!$T2775='REFERENCIAS RIESGO'!$C$36,13,IF(INFORMACION!$F2775=REFERENCIAS!$C$24,10,7))),0)+VLOOKUP(L2775,REFERENCIAS!$C:$D,2,0)*VLOOKUP($L$2,PONDERADORES!A:P,IF(AND(INFORMACION!$T2775='REFERENCIAS RIESGO'!$C$36,INFORMACION!$F2775=REFERENCIAS!$C$24),16,IF(INFORMACION!$T2775='REFERENCIAS RIESGO'!$C$36,13,IF(INFORMACION!$F2775=REFERENCIAS!$C$24,10,7))),0)+VLOOKUP(F2775,REFERENCIAS!$C:$D,2,0)*VLOOKUP($F$2,PONDERADORES!A:P,IF(AND(INFORMACION!$T2775='REFERENCIAS RIESGO'!$C$36,INFORMACION!$F2775=REFERENCIAS!$C$24),16,IF(INFORMACION!$T2775='REFERENCIAS RIESGO'!$C$36,13,IF(INFORMACION!$F2775=REFERENCIAS!$C$24,10,7))),0)+VLOOKUP(T2775,REFERENCIAS!$C:$D,2,0)*VLOOKUP($T$2,PONDERADORES!A:P,IF(AND(INFORMACION!$T2775='REFERENCIAS RIESGO'!$C$36,INFORMACION!$F2775=REFERENCIAS!$C$24),16,IF(INFORMACION!$T2775='REFERENCIAS RIESGO'!$C$36,13,IF(INFORMACION!$F2775=REFERENCIAS!$C$24,10,7))),0)+VLOOKUP(IF(J2775&lt;=0.2,0.2,IF(AND(J2775&gt;0.2,J2775&lt;=0.4),0.4,IF(AND(J2775&gt;0.4,J2775&lt;=0.6),0.6,IF(AND(J2775&gt;0.6,J2775&lt;=0.8),0.8,IF(AND(J2775&gt;0.8,J2775&lt;=1),1))))),REFERENCIAS!$C:$D,2,0)*VLOOKUP($J$2,PONDERADORES!A:P,IF(AND(INFORMACION!$T2775='REFERENCIAS RIESGO'!$C$36,INFORMACION!$F2775=REFERENCIAS!$C$24),16,IF(INFORMACION!$T2775='REFERENCIAS RIESGO'!$C$36,13,IF(INFORMACION!$F2775=REFERENCIAS!$C$24,10,7))),0)</f>
        <v>#REF!</v>
      </c>
      <c r="Y2775" s="68">
        <f>+VLOOKUP(M2775,REFERENCIAS!$C:$D,2,0)*VLOOKUP($M$2,PONDERADORES!$A$7:$G$9,7,0)+VLOOKUP(N2775,REFERENCIAS!$C:$D,2,0)*VLOOKUP($N$2,PONDERADORES!$A$7:$G$9,7,0)+VLOOKUP(O2775,REFERENCIAS!$C:$D,2,0)*VLOOKUP($O$2,PONDERADORES!$A$7:$G$9,7,0)</f>
        <v>0.2</v>
      </c>
      <c r="Z2775" s="2">
        <f>+VLOOKUP(IF(R2775&lt;0.1,0,IF(AND(R2775&gt;=0.1,R2775&lt;0.2),0.1,IF(AND(R2775&gt;=0.2,R2775&lt;0.3),0.2,IF(R2775&gt;0.3,0.3,)))),REFERENCIAS!$C:$D,2,0)*VLOOKUP($R$2,PONDERADORES!$A$11:$G$11,7,0)</f>
        <v>15</v>
      </c>
      <c r="AA2775" s="92"/>
      <c r="AB2775" s="95" t="e">
        <f t="shared" ca="1" si="171"/>
        <v>#REF!</v>
      </c>
      <c r="AC2775" s="23" t="e">
        <f ca="1">IF(AB2775&gt;REFERENCIAS!$C$62,REFERENCIAS!$B$62,IF(AND(AB2775&gt;=REFERENCIAS!$C$63,AB2775&lt;REFERENCIAS!$D$63),REFERENCIAS!$B$63,IF(AND(AB2775&gt;REFERENCIAS!$C$64,AB2775&lt;=REFERENCIAS!$D$64),REFERENCIAS!$B$64,IF(AND(AB2775&gt;=REFERENCIAS!$C$65,AB2775&lt;REFERENCIAS!$D$65),REFERENCIAS!$B$65, "Revisar"))))</f>
        <v>#REF!</v>
      </c>
      <c r="AD2775" s="94" t="e">
        <f ca="1">VLOOKUP(AC2775,REFERENCIAS!$B$62:$G$65,4,FALSE)</f>
        <v>#REF!</v>
      </c>
    </row>
    <row r="2776" spans="1:30" ht="17.25" x14ac:dyDescent="0.25">
      <c r="A2776" s="74"/>
      <c r="B2776" s="19"/>
      <c r="C2776" s="19"/>
      <c r="D2776" s="50"/>
      <c r="E2776" s="73"/>
      <c r="F2776" s="74"/>
      <c r="G2776" s="9"/>
      <c r="H2776" s="48"/>
      <c r="I2776" s="49">
        <f t="shared" ca="1" si="169"/>
        <v>2022</v>
      </c>
      <c r="J2776" s="22">
        <f t="shared" ca="1" si="168"/>
        <v>1</v>
      </c>
      <c r="K2776" s="19"/>
      <c r="L2776" s="73"/>
      <c r="M2776" s="74"/>
      <c r="N2776" s="19"/>
      <c r="O2776" s="73"/>
      <c r="P2776" s="82">
        <v>1</v>
      </c>
      <c r="Q2776" s="24">
        <v>1</v>
      </c>
      <c r="R2776" s="81">
        <f t="shared" si="170"/>
        <v>1</v>
      </c>
      <c r="S2776" s="87"/>
      <c r="T2776" s="19"/>
      <c r="U2776" s="25"/>
      <c r="V2776" s="25"/>
      <c r="W2776" s="81"/>
      <c r="X2776" s="91" t="e">
        <f ca="1">+VLOOKUP(#REF!,REFERENCIAS!$C:$D,2,0)*VLOOKUP(#REF!,PONDERADORES!A:P,IF(AND(INFORMACION!$T2776='REFERENCIAS RIESGO'!$C$36,INFORMACION!$F2776=REFERENCIAS!$C$24),16,IF(INFORMACION!$T2776='REFERENCIAS RIESGO'!$C$36,13,IF(INFORMACION!$F2776=REFERENCIAS!$C$24,10,7))),0)+VLOOKUP(K2776,REFERENCIAS!$C:$D,2,0)*VLOOKUP($K$2,PONDERADORES!A:P,IF(AND(INFORMACION!$T2776='REFERENCIAS RIESGO'!$C$36,INFORMACION!$F2776=REFERENCIAS!$C$24),16,IF(INFORMACION!$T2776='REFERENCIAS RIESGO'!$C$36,13,IF(INFORMACION!$F2776=REFERENCIAS!$C$24,10,7))),0)+VLOOKUP(L2776,REFERENCIAS!$C:$D,2,0)*VLOOKUP($L$2,PONDERADORES!A:P,IF(AND(INFORMACION!$T2776='REFERENCIAS RIESGO'!$C$36,INFORMACION!$F2776=REFERENCIAS!$C$24),16,IF(INFORMACION!$T2776='REFERENCIAS RIESGO'!$C$36,13,IF(INFORMACION!$F2776=REFERENCIAS!$C$24,10,7))),0)+VLOOKUP(F2776,REFERENCIAS!$C:$D,2,0)*VLOOKUP($F$2,PONDERADORES!A:P,IF(AND(INFORMACION!$T2776='REFERENCIAS RIESGO'!$C$36,INFORMACION!$F2776=REFERENCIAS!$C$24),16,IF(INFORMACION!$T2776='REFERENCIAS RIESGO'!$C$36,13,IF(INFORMACION!$F2776=REFERENCIAS!$C$24,10,7))),0)+VLOOKUP(T2776,REFERENCIAS!$C:$D,2,0)*VLOOKUP($T$2,PONDERADORES!A:P,IF(AND(INFORMACION!$T2776='REFERENCIAS RIESGO'!$C$36,INFORMACION!$F2776=REFERENCIAS!$C$24),16,IF(INFORMACION!$T2776='REFERENCIAS RIESGO'!$C$36,13,IF(INFORMACION!$F2776=REFERENCIAS!$C$24,10,7))),0)+VLOOKUP(IF(J2776&lt;=0.2,0.2,IF(AND(J2776&gt;0.2,J2776&lt;=0.4),0.4,IF(AND(J2776&gt;0.4,J2776&lt;=0.6),0.6,IF(AND(J2776&gt;0.6,J2776&lt;=0.8),0.8,IF(AND(J2776&gt;0.8,J2776&lt;=1),1))))),REFERENCIAS!$C:$D,2,0)*VLOOKUP($J$2,PONDERADORES!A:P,IF(AND(INFORMACION!$T2776='REFERENCIAS RIESGO'!$C$36,INFORMACION!$F2776=REFERENCIAS!$C$24),16,IF(INFORMACION!$T2776='REFERENCIAS RIESGO'!$C$36,13,IF(INFORMACION!$F2776=REFERENCIAS!$C$24,10,7))),0)</f>
        <v>#REF!</v>
      </c>
      <c r="Y2776" s="68">
        <f>+VLOOKUP(M2776,REFERENCIAS!$C:$D,2,0)*VLOOKUP($M$2,PONDERADORES!$A$7:$G$9,7,0)+VLOOKUP(N2776,REFERENCIAS!$C:$D,2,0)*VLOOKUP($N$2,PONDERADORES!$A$7:$G$9,7,0)+VLOOKUP(O2776,REFERENCIAS!$C:$D,2,0)*VLOOKUP($O$2,PONDERADORES!$A$7:$G$9,7,0)</f>
        <v>0.2</v>
      </c>
      <c r="Z2776" s="2">
        <f>+VLOOKUP(IF(R2776&lt;0.1,0,IF(AND(R2776&gt;=0.1,R2776&lt;0.2),0.1,IF(AND(R2776&gt;=0.2,R2776&lt;0.3),0.2,IF(R2776&gt;0.3,0.3,)))),REFERENCIAS!$C:$D,2,0)*VLOOKUP($R$2,PONDERADORES!$A$11:$G$11,7,0)</f>
        <v>15</v>
      </c>
      <c r="AA2776" s="92"/>
      <c r="AB2776" s="95" t="e">
        <f t="shared" ca="1" si="171"/>
        <v>#REF!</v>
      </c>
      <c r="AC2776" s="23" t="e">
        <f ca="1">IF(AB2776&gt;REFERENCIAS!$C$62,REFERENCIAS!$B$62,IF(AND(AB2776&gt;=REFERENCIAS!$C$63,AB2776&lt;REFERENCIAS!$D$63),REFERENCIAS!$B$63,IF(AND(AB2776&gt;REFERENCIAS!$C$64,AB2776&lt;=REFERENCIAS!$D$64),REFERENCIAS!$B$64,IF(AND(AB2776&gt;=REFERENCIAS!$C$65,AB2776&lt;REFERENCIAS!$D$65),REFERENCIAS!$B$65, "Revisar"))))</f>
        <v>#REF!</v>
      </c>
      <c r="AD2776" s="94" t="e">
        <f ca="1">VLOOKUP(AC2776,REFERENCIAS!$B$62:$G$65,4,FALSE)</f>
        <v>#REF!</v>
      </c>
    </row>
    <row r="2777" spans="1:30" ht="17.25" x14ac:dyDescent="0.25">
      <c r="A2777" s="74"/>
      <c r="B2777" s="19"/>
      <c r="C2777" s="19"/>
      <c r="D2777" s="50"/>
      <c r="E2777" s="73"/>
      <c r="F2777" s="74"/>
      <c r="G2777" s="9"/>
      <c r="H2777" s="48"/>
      <c r="I2777" s="49">
        <f t="shared" ca="1" si="169"/>
        <v>2022</v>
      </c>
      <c r="J2777" s="22">
        <f t="shared" ca="1" si="168"/>
        <v>1</v>
      </c>
      <c r="K2777" s="19"/>
      <c r="L2777" s="73"/>
      <c r="M2777" s="74"/>
      <c r="N2777" s="19"/>
      <c r="O2777" s="73"/>
      <c r="P2777" s="82">
        <v>1</v>
      </c>
      <c r="Q2777" s="24">
        <v>1</v>
      </c>
      <c r="R2777" s="81">
        <f t="shared" si="170"/>
        <v>1</v>
      </c>
      <c r="S2777" s="87"/>
      <c r="T2777" s="19"/>
      <c r="U2777" s="25"/>
      <c r="V2777" s="25"/>
      <c r="W2777" s="81"/>
      <c r="X2777" s="91" t="e">
        <f ca="1">+VLOOKUP(#REF!,REFERENCIAS!$C:$D,2,0)*VLOOKUP(#REF!,PONDERADORES!A:P,IF(AND(INFORMACION!$T2777='REFERENCIAS RIESGO'!$C$36,INFORMACION!$F2777=REFERENCIAS!$C$24),16,IF(INFORMACION!$T2777='REFERENCIAS RIESGO'!$C$36,13,IF(INFORMACION!$F2777=REFERENCIAS!$C$24,10,7))),0)+VLOOKUP(K2777,REFERENCIAS!$C:$D,2,0)*VLOOKUP($K$2,PONDERADORES!A:P,IF(AND(INFORMACION!$T2777='REFERENCIAS RIESGO'!$C$36,INFORMACION!$F2777=REFERENCIAS!$C$24),16,IF(INFORMACION!$T2777='REFERENCIAS RIESGO'!$C$36,13,IF(INFORMACION!$F2777=REFERENCIAS!$C$24,10,7))),0)+VLOOKUP(L2777,REFERENCIAS!$C:$D,2,0)*VLOOKUP($L$2,PONDERADORES!A:P,IF(AND(INFORMACION!$T2777='REFERENCIAS RIESGO'!$C$36,INFORMACION!$F2777=REFERENCIAS!$C$24),16,IF(INFORMACION!$T2777='REFERENCIAS RIESGO'!$C$36,13,IF(INFORMACION!$F2777=REFERENCIAS!$C$24,10,7))),0)+VLOOKUP(F2777,REFERENCIAS!$C:$D,2,0)*VLOOKUP($F$2,PONDERADORES!A:P,IF(AND(INFORMACION!$T2777='REFERENCIAS RIESGO'!$C$36,INFORMACION!$F2777=REFERENCIAS!$C$24),16,IF(INFORMACION!$T2777='REFERENCIAS RIESGO'!$C$36,13,IF(INFORMACION!$F2777=REFERENCIAS!$C$24,10,7))),0)+VLOOKUP(T2777,REFERENCIAS!$C:$D,2,0)*VLOOKUP($T$2,PONDERADORES!A:P,IF(AND(INFORMACION!$T2777='REFERENCIAS RIESGO'!$C$36,INFORMACION!$F2777=REFERENCIAS!$C$24),16,IF(INFORMACION!$T2777='REFERENCIAS RIESGO'!$C$36,13,IF(INFORMACION!$F2777=REFERENCIAS!$C$24,10,7))),0)+VLOOKUP(IF(J2777&lt;=0.2,0.2,IF(AND(J2777&gt;0.2,J2777&lt;=0.4),0.4,IF(AND(J2777&gt;0.4,J2777&lt;=0.6),0.6,IF(AND(J2777&gt;0.6,J2777&lt;=0.8),0.8,IF(AND(J2777&gt;0.8,J2777&lt;=1),1))))),REFERENCIAS!$C:$D,2,0)*VLOOKUP($J$2,PONDERADORES!A:P,IF(AND(INFORMACION!$T2777='REFERENCIAS RIESGO'!$C$36,INFORMACION!$F2777=REFERENCIAS!$C$24),16,IF(INFORMACION!$T2777='REFERENCIAS RIESGO'!$C$36,13,IF(INFORMACION!$F2777=REFERENCIAS!$C$24,10,7))),0)</f>
        <v>#REF!</v>
      </c>
      <c r="Y2777" s="68">
        <f>+VLOOKUP(M2777,REFERENCIAS!$C:$D,2,0)*VLOOKUP($M$2,PONDERADORES!$A$7:$G$9,7,0)+VLOOKUP(N2777,REFERENCIAS!$C:$D,2,0)*VLOOKUP($N$2,PONDERADORES!$A$7:$G$9,7,0)+VLOOKUP(O2777,REFERENCIAS!$C:$D,2,0)*VLOOKUP($O$2,PONDERADORES!$A$7:$G$9,7,0)</f>
        <v>0.2</v>
      </c>
      <c r="Z2777" s="2">
        <f>+VLOOKUP(IF(R2777&lt;0.1,0,IF(AND(R2777&gt;=0.1,R2777&lt;0.2),0.1,IF(AND(R2777&gt;=0.2,R2777&lt;0.3),0.2,IF(R2777&gt;0.3,0.3,)))),REFERENCIAS!$C:$D,2,0)*VLOOKUP($R$2,PONDERADORES!$A$11:$G$11,7,0)</f>
        <v>15</v>
      </c>
      <c r="AA2777" s="92"/>
      <c r="AB2777" s="95" t="e">
        <f t="shared" ca="1" si="171"/>
        <v>#REF!</v>
      </c>
      <c r="AC2777" s="23" t="e">
        <f ca="1">IF(AB2777&gt;REFERENCIAS!$C$62,REFERENCIAS!$B$62,IF(AND(AB2777&gt;=REFERENCIAS!$C$63,AB2777&lt;REFERENCIAS!$D$63),REFERENCIAS!$B$63,IF(AND(AB2777&gt;REFERENCIAS!$C$64,AB2777&lt;=REFERENCIAS!$D$64),REFERENCIAS!$B$64,IF(AND(AB2777&gt;=REFERENCIAS!$C$65,AB2777&lt;REFERENCIAS!$D$65),REFERENCIAS!$B$65, "Revisar"))))</f>
        <v>#REF!</v>
      </c>
      <c r="AD2777" s="94" t="e">
        <f ca="1">VLOOKUP(AC2777,REFERENCIAS!$B$62:$G$65,4,FALSE)</f>
        <v>#REF!</v>
      </c>
    </row>
    <row r="2778" spans="1:30" ht="17.25" x14ac:dyDescent="0.25">
      <c r="A2778" s="74"/>
      <c r="B2778" s="19"/>
      <c r="C2778" s="19"/>
      <c r="D2778" s="50"/>
      <c r="E2778" s="73"/>
      <c r="F2778" s="74"/>
      <c r="G2778" s="9"/>
      <c r="H2778" s="48"/>
      <c r="I2778" s="49">
        <f t="shared" ca="1" si="169"/>
        <v>2022</v>
      </c>
      <c r="J2778" s="22">
        <f t="shared" ca="1" si="168"/>
        <v>1</v>
      </c>
      <c r="K2778" s="19"/>
      <c r="L2778" s="73"/>
      <c r="M2778" s="74"/>
      <c r="N2778" s="19"/>
      <c r="O2778" s="73"/>
      <c r="P2778" s="82">
        <v>1</v>
      </c>
      <c r="Q2778" s="24">
        <v>1</v>
      </c>
      <c r="R2778" s="81">
        <f t="shared" si="170"/>
        <v>1</v>
      </c>
      <c r="S2778" s="87"/>
      <c r="T2778" s="19"/>
      <c r="U2778" s="25"/>
      <c r="V2778" s="25"/>
      <c r="W2778" s="81"/>
      <c r="X2778" s="91" t="e">
        <f ca="1">+VLOOKUP(#REF!,REFERENCIAS!$C:$D,2,0)*VLOOKUP(#REF!,PONDERADORES!A:P,IF(AND(INFORMACION!$T2778='REFERENCIAS RIESGO'!$C$36,INFORMACION!$F2778=REFERENCIAS!$C$24),16,IF(INFORMACION!$T2778='REFERENCIAS RIESGO'!$C$36,13,IF(INFORMACION!$F2778=REFERENCIAS!$C$24,10,7))),0)+VLOOKUP(K2778,REFERENCIAS!$C:$D,2,0)*VLOOKUP($K$2,PONDERADORES!A:P,IF(AND(INFORMACION!$T2778='REFERENCIAS RIESGO'!$C$36,INFORMACION!$F2778=REFERENCIAS!$C$24),16,IF(INFORMACION!$T2778='REFERENCIAS RIESGO'!$C$36,13,IF(INFORMACION!$F2778=REFERENCIAS!$C$24,10,7))),0)+VLOOKUP(L2778,REFERENCIAS!$C:$D,2,0)*VLOOKUP($L$2,PONDERADORES!A:P,IF(AND(INFORMACION!$T2778='REFERENCIAS RIESGO'!$C$36,INFORMACION!$F2778=REFERENCIAS!$C$24),16,IF(INFORMACION!$T2778='REFERENCIAS RIESGO'!$C$36,13,IF(INFORMACION!$F2778=REFERENCIAS!$C$24,10,7))),0)+VLOOKUP(F2778,REFERENCIAS!$C:$D,2,0)*VLOOKUP($F$2,PONDERADORES!A:P,IF(AND(INFORMACION!$T2778='REFERENCIAS RIESGO'!$C$36,INFORMACION!$F2778=REFERENCIAS!$C$24),16,IF(INFORMACION!$T2778='REFERENCIAS RIESGO'!$C$36,13,IF(INFORMACION!$F2778=REFERENCIAS!$C$24,10,7))),0)+VLOOKUP(T2778,REFERENCIAS!$C:$D,2,0)*VLOOKUP($T$2,PONDERADORES!A:P,IF(AND(INFORMACION!$T2778='REFERENCIAS RIESGO'!$C$36,INFORMACION!$F2778=REFERENCIAS!$C$24),16,IF(INFORMACION!$T2778='REFERENCIAS RIESGO'!$C$36,13,IF(INFORMACION!$F2778=REFERENCIAS!$C$24,10,7))),0)+VLOOKUP(IF(J2778&lt;=0.2,0.2,IF(AND(J2778&gt;0.2,J2778&lt;=0.4),0.4,IF(AND(J2778&gt;0.4,J2778&lt;=0.6),0.6,IF(AND(J2778&gt;0.6,J2778&lt;=0.8),0.8,IF(AND(J2778&gt;0.8,J2778&lt;=1),1))))),REFERENCIAS!$C:$D,2,0)*VLOOKUP($J$2,PONDERADORES!A:P,IF(AND(INFORMACION!$T2778='REFERENCIAS RIESGO'!$C$36,INFORMACION!$F2778=REFERENCIAS!$C$24),16,IF(INFORMACION!$T2778='REFERENCIAS RIESGO'!$C$36,13,IF(INFORMACION!$F2778=REFERENCIAS!$C$24,10,7))),0)</f>
        <v>#REF!</v>
      </c>
      <c r="Y2778" s="68">
        <f>+VLOOKUP(M2778,REFERENCIAS!$C:$D,2,0)*VLOOKUP($M$2,PONDERADORES!$A$7:$G$9,7,0)+VLOOKUP(N2778,REFERENCIAS!$C:$D,2,0)*VLOOKUP($N$2,PONDERADORES!$A$7:$G$9,7,0)+VLOOKUP(O2778,REFERENCIAS!$C:$D,2,0)*VLOOKUP($O$2,PONDERADORES!$A$7:$G$9,7,0)</f>
        <v>0.2</v>
      </c>
      <c r="Z2778" s="2">
        <f>+VLOOKUP(IF(R2778&lt;0.1,0,IF(AND(R2778&gt;=0.1,R2778&lt;0.2),0.1,IF(AND(R2778&gt;=0.2,R2778&lt;0.3),0.2,IF(R2778&gt;0.3,0.3,)))),REFERENCIAS!$C:$D,2,0)*VLOOKUP($R$2,PONDERADORES!$A$11:$G$11,7,0)</f>
        <v>15</v>
      </c>
      <c r="AA2778" s="92"/>
      <c r="AB2778" s="95" t="e">
        <f t="shared" ca="1" si="171"/>
        <v>#REF!</v>
      </c>
      <c r="AC2778" s="23" t="e">
        <f ca="1">IF(AB2778&gt;REFERENCIAS!$C$62,REFERENCIAS!$B$62,IF(AND(AB2778&gt;=REFERENCIAS!$C$63,AB2778&lt;REFERENCIAS!$D$63),REFERENCIAS!$B$63,IF(AND(AB2778&gt;REFERENCIAS!$C$64,AB2778&lt;=REFERENCIAS!$D$64),REFERENCIAS!$B$64,IF(AND(AB2778&gt;=REFERENCIAS!$C$65,AB2778&lt;REFERENCIAS!$D$65),REFERENCIAS!$B$65, "Revisar"))))</f>
        <v>#REF!</v>
      </c>
      <c r="AD2778" s="94" t="e">
        <f ca="1">VLOOKUP(AC2778,REFERENCIAS!$B$62:$G$65,4,FALSE)</f>
        <v>#REF!</v>
      </c>
    </row>
    <row r="2779" spans="1:30" ht="17.25" x14ac:dyDescent="0.25">
      <c r="A2779" s="74"/>
      <c r="B2779" s="19"/>
      <c r="C2779" s="19"/>
      <c r="D2779" s="50"/>
      <c r="E2779" s="73"/>
      <c r="F2779" s="74"/>
      <c r="G2779" s="9"/>
      <c r="H2779" s="48"/>
      <c r="I2779" s="49">
        <f t="shared" ca="1" si="169"/>
        <v>2022</v>
      </c>
      <c r="J2779" s="22">
        <f t="shared" ca="1" si="168"/>
        <v>1</v>
      </c>
      <c r="K2779" s="19"/>
      <c r="L2779" s="73"/>
      <c r="M2779" s="74"/>
      <c r="N2779" s="19"/>
      <c r="O2779" s="73"/>
      <c r="P2779" s="82">
        <v>1</v>
      </c>
      <c r="Q2779" s="24">
        <v>1</v>
      </c>
      <c r="R2779" s="81">
        <f t="shared" si="170"/>
        <v>1</v>
      </c>
      <c r="S2779" s="87"/>
      <c r="T2779" s="19"/>
      <c r="U2779" s="25"/>
      <c r="V2779" s="25"/>
      <c r="W2779" s="81"/>
      <c r="X2779" s="91" t="e">
        <f ca="1">+VLOOKUP(#REF!,REFERENCIAS!$C:$D,2,0)*VLOOKUP(#REF!,PONDERADORES!A:P,IF(AND(INFORMACION!$T2779='REFERENCIAS RIESGO'!$C$36,INFORMACION!$F2779=REFERENCIAS!$C$24),16,IF(INFORMACION!$T2779='REFERENCIAS RIESGO'!$C$36,13,IF(INFORMACION!$F2779=REFERENCIAS!$C$24,10,7))),0)+VLOOKUP(K2779,REFERENCIAS!$C:$D,2,0)*VLOOKUP($K$2,PONDERADORES!A:P,IF(AND(INFORMACION!$T2779='REFERENCIAS RIESGO'!$C$36,INFORMACION!$F2779=REFERENCIAS!$C$24),16,IF(INFORMACION!$T2779='REFERENCIAS RIESGO'!$C$36,13,IF(INFORMACION!$F2779=REFERENCIAS!$C$24,10,7))),0)+VLOOKUP(L2779,REFERENCIAS!$C:$D,2,0)*VLOOKUP($L$2,PONDERADORES!A:P,IF(AND(INFORMACION!$T2779='REFERENCIAS RIESGO'!$C$36,INFORMACION!$F2779=REFERENCIAS!$C$24),16,IF(INFORMACION!$T2779='REFERENCIAS RIESGO'!$C$36,13,IF(INFORMACION!$F2779=REFERENCIAS!$C$24,10,7))),0)+VLOOKUP(F2779,REFERENCIAS!$C:$D,2,0)*VLOOKUP($F$2,PONDERADORES!A:P,IF(AND(INFORMACION!$T2779='REFERENCIAS RIESGO'!$C$36,INFORMACION!$F2779=REFERENCIAS!$C$24),16,IF(INFORMACION!$T2779='REFERENCIAS RIESGO'!$C$36,13,IF(INFORMACION!$F2779=REFERENCIAS!$C$24,10,7))),0)+VLOOKUP(T2779,REFERENCIAS!$C:$D,2,0)*VLOOKUP($T$2,PONDERADORES!A:P,IF(AND(INFORMACION!$T2779='REFERENCIAS RIESGO'!$C$36,INFORMACION!$F2779=REFERENCIAS!$C$24),16,IF(INFORMACION!$T2779='REFERENCIAS RIESGO'!$C$36,13,IF(INFORMACION!$F2779=REFERENCIAS!$C$24,10,7))),0)+VLOOKUP(IF(J2779&lt;=0.2,0.2,IF(AND(J2779&gt;0.2,J2779&lt;=0.4),0.4,IF(AND(J2779&gt;0.4,J2779&lt;=0.6),0.6,IF(AND(J2779&gt;0.6,J2779&lt;=0.8),0.8,IF(AND(J2779&gt;0.8,J2779&lt;=1),1))))),REFERENCIAS!$C:$D,2,0)*VLOOKUP($J$2,PONDERADORES!A:P,IF(AND(INFORMACION!$T2779='REFERENCIAS RIESGO'!$C$36,INFORMACION!$F2779=REFERENCIAS!$C$24),16,IF(INFORMACION!$T2779='REFERENCIAS RIESGO'!$C$36,13,IF(INFORMACION!$F2779=REFERENCIAS!$C$24,10,7))),0)</f>
        <v>#REF!</v>
      </c>
      <c r="Y2779" s="68">
        <f>+VLOOKUP(M2779,REFERENCIAS!$C:$D,2,0)*VLOOKUP($M$2,PONDERADORES!$A$7:$G$9,7,0)+VLOOKUP(N2779,REFERENCIAS!$C:$D,2,0)*VLOOKUP($N$2,PONDERADORES!$A$7:$G$9,7,0)+VLOOKUP(O2779,REFERENCIAS!$C:$D,2,0)*VLOOKUP($O$2,PONDERADORES!$A$7:$G$9,7,0)</f>
        <v>0.2</v>
      </c>
      <c r="Z2779" s="2">
        <f>+VLOOKUP(IF(R2779&lt;0.1,0,IF(AND(R2779&gt;=0.1,R2779&lt;0.2),0.1,IF(AND(R2779&gt;=0.2,R2779&lt;0.3),0.2,IF(R2779&gt;0.3,0.3,)))),REFERENCIAS!$C:$D,2,0)*VLOOKUP($R$2,PONDERADORES!$A$11:$G$11,7,0)</f>
        <v>15</v>
      </c>
      <c r="AA2779" s="92"/>
      <c r="AB2779" s="95" t="e">
        <f t="shared" ca="1" si="171"/>
        <v>#REF!</v>
      </c>
      <c r="AC2779" s="23" t="e">
        <f ca="1">IF(AB2779&gt;REFERENCIAS!$C$62,REFERENCIAS!$B$62,IF(AND(AB2779&gt;=REFERENCIAS!$C$63,AB2779&lt;REFERENCIAS!$D$63),REFERENCIAS!$B$63,IF(AND(AB2779&gt;REFERENCIAS!$C$64,AB2779&lt;=REFERENCIAS!$D$64),REFERENCIAS!$B$64,IF(AND(AB2779&gt;=REFERENCIAS!$C$65,AB2779&lt;REFERENCIAS!$D$65),REFERENCIAS!$B$65, "Revisar"))))</f>
        <v>#REF!</v>
      </c>
      <c r="AD2779" s="94" t="e">
        <f ca="1">VLOOKUP(AC2779,REFERENCIAS!$B$62:$G$65,4,FALSE)</f>
        <v>#REF!</v>
      </c>
    </row>
    <row r="2780" spans="1:30" ht="17.25" x14ac:dyDescent="0.25">
      <c r="A2780" s="74"/>
      <c r="B2780" s="19"/>
      <c r="C2780" s="19"/>
      <c r="D2780" s="50"/>
      <c r="E2780" s="73"/>
      <c r="F2780" s="74"/>
      <c r="G2780" s="9"/>
      <c r="H2780" s="48"/>
      <c r="I2780" s="49">
        <f t="shared" ca="1" si="169"/>
        <v>2022</v>
      </c>
      <c r="J2780" s="22">
        <f t="shared" ca="1" si="168"/>
        <v>1</v>
      </c>
      <c r="K2780" s="19"/>
      <c r="L2780" s="73"/>
      <c r="M2780" s="74"/>
      <c r="N2780" s="19"/>
      <c r="O2780" s="73"/>
      <c r="P2780" s="82">
        <v>1</v>
      </c>
      <c r="Q2780" s="24">
        <v>1</v>
      </c>
      <c r="R2780" s="81">
        <f t="shared" si="170"/>
        <v>1</v>
      </c>
      <c r="S2780" s="87"/>
      <c r="T2780" s="19"/>
      <c r="U2780" s="25"/>
      <c r="V2780" s="25"/>
      <c r="W2780" s="81"/>
      <c r="X2780" s="91" t="e">
        <f ca="1">+VLOOKUP(#REF!,REFERENCIAS!$C:$D,2,0)*VLOOKUP(#REF!,PONDERADORES!A:P,IF(AND(INFORMACION!$T2780='REFERENCIAS RIESGO'!$C$36,INFORMACION!$F2780=REFERENCIAS!$C$24),16,IF(INFORMACION!$T2780='REFERENCIAS RIESGO'!$C$36,13,IF(INFORMACION!$F2780=REFERENCIAS!$C$24,10,7))),0)+VLOOKUP(K2780,REFERENCIAS!$C:$D,2,0)*VLOOKUP($K$2,PONDERADORES!A:P,IF(AND(INFORMACION!$T2780='REFERENCIAS RIESGO'!$C$36,INFORMACION!$F2780=REFERENCIAS!$C$24),16,IF(INFORMACION!$T2780='REFERENCIAS RIESGO'!$C$36,13,IF(INFORMACION!$F2780=REFERENCIAS!$C$24,10,7))),0)+VLOOKUP(L2780,REFERENCIAS!$C:$D,2,0)*VLOOKUP($L$2,PONDERADORES!A:P,IF(AND(INFORMACION!$T2780='REFERENCIAS RIESGO'!$C$36,INFORMACION!$F2780=REFERENCIAS!$C$24),16,IF(INFORMACION!$T2780='REFERENCIAS RIESGO'!$C$36,13,IF(INFORMACION!$F2780=REFERENCIAS!$C$24,10,7))),0)+VLOOKUP(F2780,REFERENCIAS!$C:$D,2,0)*VLOOKUP($F$2,PONDERADORES!A:P,IF(AND(INFORMACION!$T2780='REFERENCIAS RIESGO'!$C$36,INFORMACION!$F2780=REFERENCIAS!$C$24),16,IF(INFORMACION!$T2780='REFERENCIAS RIESGO'!$C$36,13,IF(INFORMACION!$F2780=REFERENCIAS!$C$24,10,7))),0)+VLOOKUP(T2780,REFERENCIAS!$C:$D,2,0)*VLOOKUP($T$2,PONDERADORES!A:P,IF(AND(INFORMACION!$T2780='REFERENCIAS RIESGO'!$C$36,INFORMACION!$F2780=REFERENCIAS!$C$24),16,IF(INFORMACION!$T2780='REFERENCIAS RIESGO'!$C$36,13,IF(INFORMACION!$F2780=REFERENCIAS!$C$24,10,7))),0)+VLOOKUP(IF(J2780&lt;=0.2,0.2,IF(AND(J2780&gt;0.2,J2780&lt;=0.4),0.4,IF(AND(J2780&gt;0.4,J2780&lt;=0.6),0.6,IF(AND(J2780&gt;0.6,J2780&lt;=0.8),0.8,IF(AND(J2780&gt;0.8,J2780&lt;=1),1))))),REFERENCIAS!$C:$D,2,0)*VLOOKUP($J$2,PONDERADORES!A:P,IF(AND(INFORMACION!$T2780='REFERENCIAS RIESGO'!$C$36,INFORMACION!$F2780=REFERENCIAS!$C$24),16,IF(INFORMACION!$T2780='REFERENCIAS RIESGO'!$C$36,13,IF(INFORMACION!$F2780=REFERENCIAS!$C$24,10,7))),0)</f>
        <v>#REF!</v>
      </c>
      <c r="Y2780" s="68">
        <f>+VLOOKUP(M2780,REFERENCIAS!$C:$D,2,0)*VLOOKUP($M$2,PONDERADORES!$A$7:$G$9,7,0)+VLOOKUP(N2780,REFERENCIAS!$C:$D,2,0)*VLOOKUP($N$2,PONDERADORES!$A$7:$G$9,7,0)+VLOOKUP(O2780,REFERENCIAS!$C:$D,2,0)*VLOOKUP($O$2,PONDERADORES!$A$7:$G$9,7,0)</f>
        <v>0.2</v>
      </c>
      <c r="Z2780" s="2">
        <f>+VLOOKUP(IF(R2780&lt;0.1,0,IF(AND(R2780&gt;=0.1,R2780&lt;0.2),0.1,IF(AND(R2780&gt;=0.2,R2780&lt;0.3),0.2,IF(R2780&gt;0.3,0.3,)))),REFERENCIAS!$C:$D,2,0)*VLOOKUP($R$2,PONDERADORES!$A$11:$G$11,7,0)</f>
        <v>15</v>
      </c>
      <c r="AA2780" s="92"/>
      <c r="AB2780" s="95" t="e">
        <f t="shared" ca="1" si="171"/>
        <v>#REF!</v>
      </c>
      <c r="AC2780" s="23" t="e">
        <f ca="1">IF(AB2780&gt;REFERENCIAS!$C$62,REFERENCIAS!$B$62,IF(AND(AB2780&gt;=REFERENCIAS!$C$63,AB2780&lt;REFERENCIAS!$D$63),REFERENCIAS!$B$63,IF(AND(AB2780&gt;REFERENCIAS!$C$64,AB2780&lt;=REFERENCIAS!$D$64),REFERENCIAS!$B$64,IF(AND(AB2780&gt;=REFERENCIAS!$C$65,AB2780&lt;REFERENCIAS!$D$65),REFERENCIAS!$B$65, "Revisar"))))</f>
        <v>#REF!</v>
      </c>
      <c r="AD2780" s="94" t="e">
        <f ca="1">VLOOKUP(AC2780,REFERENCIAS!$B$62:$G$65,4,FALSE)</f>
        <v>#REF!</v>
      </c>
    </row>
    <row r="2781" spans="1:30" ht="17.25" x14ac:dyDescent="0.25">
      <c r="A2781" s="74"/>
      <c r="B2781" s="19"/>
      <c r="C2781" s="19"/>
      <c r="D2781" s="50"/>
      <c r="E2781" s="73"/>
      <c r="F2781" s="74"/>
      <c r="G2781" s="9"/>
      <c r="H2781" s="48"/>
      <c r="I2781" s="49">
        <f t="shared" ca="1" si="169"/>
        <v>2022</v>
      </c>
      <c r="J2781" s="22">
        <f t="shared" ca="1" si="168"/>
        <v>1</v>
      </c>
      <c r="K2781" s="19"/>
      <c r="L2781" s="73"/>
      <c r="M2781" s="74"/>
      <c r="N2781" s="19"/>
      <c r="O2781" s="73"/>
      <c r="P2781" s="82">
        <v>1</v>
      </c>
      <c r="Q2781" s="24">
        <v>1</v>
      </c>
      <c r="R2781" s="81">
        <f t="shared" si="170"/>
        <v>1</v>
      </c>
      <c r="S2781" s="87"/>
      <c r="T2781" s="19"/>
      <c r="U2781" s="25"/>
      <c r="V2781" s="25"/>
      <c r="W2781" s="81"/>
      <c r="X2781" s="91" t="e">
        <f ca="1">+VLOOKUP(#REF!,REFERENCIAS!$C:$D,2,0)*VLOOKUP(#REF!,PONDERADORES!A:P,IF(AND(INFORMACION!$T2781='REFERENCIAS RIESGO'!$C$36,INFORMACION!$F2781=REFERENCIAS!$C$24),16,IF(INFORMACION!$T2781='REFERENCIAS RIESGO'!$C$36,13,IF(INFORMACION!$F2781=REFERENCIAS!$C$24,10,7))),0)+VLOOKUP(K2781,REFERENCIAS!$C:$D,2,0)*VLOOKUP($K$2,PONDERADORES!A:P,IF(AND(INFORMACION!$T2781='REFERENCIAS RIESGO'!$C$36,INFORMACION!$F2781=REFERENCIAS!$C$24),16,IF(INFORMACION!$T2781='REFERENCIAS RIESGO'!$C$36,13,IF(INFORMACION!$F2781=REFERENCIAS!$C$24,10,7))),0)+VLOOKUP(L2781,REFERENCIAS!$C:$D,2,0)*VLOOKUP($L$2,PONDERADORES!A:P,IF(AND(INFORMACION!$T2781='REFERENCIAS RIESGO'!$C$36,INFORMACION!$F2781=REFERENCIAS!$C$24),16,IF(INFORMACION!$T2781='REFERENCIAS RIESGO'!$C$36,13,IF(INFORMACION!$F2781=REFERENCIAS!$C$24,10,7))),0)+VLOOKUP(F2781,REFERENCIAS!$C:$D,2,0)*VLOOKUP($F$2,PONDERADORES!A:P,IF(AND(INFORMACION!$T2781='REFERENCIAS RIESGO'!$C$36,INFORMACION!$F2781=REFERENCIAS!$C$24),16,IF(INFORMACION!$T2781='REFERENCIAS RIESGO'!$C$36,13,IF(INFORMACION!$F2781=REFERENCIAS!$C$24,10,7))),0)+VLOOKUP(T2781,REFERENCIAS!$C:$D,2,0)*VLOOKUP($T$2,PONDERADORES!A:P,IF(AND(INFORMACION!$T2781='REFERENCIAS RIESGO'!$C$36,INFORMACION!$F2781=REFERENCIAS!$C$24),16,IF(INFORMACION!$T2781='REFERENCIAS RIESGO'!$C$36,13,IF(INFORMACION!$F2781=REFERENCIAS!$C$24,10,7))),0)+VLOOKUP(IF(J2781&lt;=0.2,0.2,IF(AND(J2781&gt;0.2,J2781&lt;=0.4),0.4,IF(AND(J2781&gt;0.4,J2781&lt;=0.6),0.6,IF(AND(J2781&gt;0.6,J2781&lt;=0.8),0.8,IF(AND(J2781&gt;0.8,J2781&lt;=1),1))))),REFERENCIAS!$C:$D,2,0)*VLOOKUP($J$2,PONDERADORES!A:P,IF(AND(INFORMACION!$T2781='REFERENCIAS RIESGO'!$C$36,INFORMACION!$F2781=REFERENCIAS!$C$24),16,IF(INFORMACION!$T2781='REFERENCIAS RIESGO'!$C$36,13,IF(INFORMACION!$F2781=REFERENCIAS!$C$24,10,7))),0)</f>
        <v>#REF!</v>
      </c>
      <c r="Y2781" s="68">
        <f>+VLOOKUP(M2781,REFERENCIAS!$C:$D,2,0)*VLOOKUP($M$2,PONDERADORES!$A$7:$G$9,7,0)+VLOOKUP(N2781,REFERENCIAS!$C:$D,2,0)*VLOOKUP($N$2,PONDERADORES!$A$7:$G$9,7,0)+VLOOKUP(O2781,REFERENCIAS!$C:$D,2,0)*VLOOKUP($O$2,PONDERADORES!$A$7:$G$9,7,0)</f>
        <v>0.2</v>
      </c>
      <c r="Z2781" s="2">
        <f>+VLOOKUP(IF(R2781&lt;0.1,0,IF(AND(R2781&gt;=0.1,R2781&lt;0.2),0.1,IF(AND(R2781&gt;=0.2,R2781&lt;0.3),0.2,IF(R2781&gt;0.3,0.3,)))),REFERENCIAS!$C:$D,2,0)*VLOOKUP($R$2,PONDERADORES!$A$11:$G$11,7,0)</f>
        <v>15</v>
      </c>
      <c r="AA2781" s="92"/>
      <c r="AB2781" s="95" t="e">
        <f t="shared" ca="1" si="171"/>
        <v>#REF!</v>
      </c>
      <c r="AC2781" s="23" t="e">
        <f ca="1">IF(AB2781&gt;REFERENCIAS!$C$62,REFERENCIAS!$B$62,IF(AND(AB2781&gt;=REFERENCIAS!$C$63,AB2781&lt;REFERENCIAS!$D$63),REFERENCIAS!$B$63,IF(AND(AB2781&gt;REFERENCIAS!$C$64,AB2781&lt;=REFERENCIAS!$D$64),REFERENCIAS!$B$64,IF(AND(AB2781&gt;=REFERENCIAS!$C$65,AB2781&lt;REFERENCIAS!$D$65),REFERENCIAS!$B$65, "Revisar"))))</f>
        <v>#REF!</v>
      </c>
      <c r="AD2781" s="94" t="e">
        <f ca="1">VLOOKUP(AC2781,REFERENCIAS!$B$62:$G$65,4,FALSE)</f>
        <v>#REF!</v>
      </c>
    </row>
    <row r="2782" spans="1:30" ht="17.25" x14ac:dyDescent="0.25">
      <c r="A2782" s="74"/>
      <c r="B2782" s="19"/>
      <c r="C2782" s="19"/>
      <c r="D2782" s="50"/>
      <c r="E2782" s="73"/>
      <c r="F2782" s="74"/>
      <c r="G2782" s="9"/>
      <c r="H2782" s="48"/>
      <c r="I2782" s="49">
        <f t="shared" ca="1" si="169"/>
        <v>2022</v>
      </c>
      <c r="J2782" s="22">
        <f t="shared" ca="1" si="168"/>
        <v>1</v>
      </c>
      <c r="K2782" s="19"/>
      <c r="L2782" s="73"/>
      <c r="M2782" s="74"/>
      <c r="N2782" s="19"/>
      <c r="O2782" s="73"/>
      <c r="P2782" s="82">
        <v>1</v>
      </c>
      <c r="Q2782" s="24">
        <v>1</v>
      </c>
      <c r="R2782" s="81">
        <f t="shared" si="170"/>
        <v>1</v>
      </c>
      <c r="S2782" s="87"/>
      <c r="T2782" s="19"/>
      <c r="U2782" s="25"/>
      <c r="V2782" s="25"/>
      <c r="W2782" s="81"/>
      <c r="X2782" s="91" t="e">
        <f ca="1">+VLOOKUP(#REF!,REFERENCIAS!$C:$D,2,0)*VLOOKUP(#REF!,PONDERADORES!A:P,IF(AND(INFORMACION!$T2782='REFERENCIAS RIESGO'!$C$36,INFORMACION!$F2782=REFERENCIAS!$C$24),16,IF(INFORMACION!$T2782='REFERENCIAS RIESGO'!$C$36,13,IF(INFORMACION!$F2782=REFERENCIAS!$C$24,10,7))),0)+VLOOKUP(K2782,REFERENCIAS!$C:$D,2,0)*VLOOKUP($K$2,PONDERADORES!A:P,IF(AND(INFORMACION!$T2782='REFERENCIAS RIESGO'!$C$36,INFORMACION!$F2782=REFERENCIAS!$C$24),16,IF(INFORMACION!$T2782='REFERENCIAS RIESGO'!$C$36,13,IF(INFORMACION!$F2782=REFERENCIAS!$C$24,10,7))),0)+VLOOKUP(L2782,REFERENCIAS!$C:$D,2,0)*VLOOKUP($L$2,PONDERADORES!A:P,IF(AND(INFORMACION!$T2782='REFERENCIAS RIESGO'!$C$36,INFORMACION!$F2782=REFERENCIAS!$C$24),16,IF(INFORMACION!$T2782='REFERENCIAS RIESGO'!$C$36,13,IF(INFORMACION!$F2782=REFERENCIAS!$C$24,10,7))),0)+VLOOKUP(F2782,REFERENCIAS!$C:$D,2,0)*VLOOKUP($F$2,PONDERADORES!A:P,IF(AND(INFORMACION!$T2782='REFERENCIAS RIESGO'!$C$36,INFORMACION!$F2782=REFERENCIAS!$C$24),16,IF(INFORMACION!$T2782='REFERENCIAS RIESGO'!$C$36,13,IF(INFORMACION!$F2782=REFERENCIAS!$C$24,10,7))),0)+VLOOKUP(T2782,REFERENCIAS!$C:$D,2,0)*VLOOKUP($T$2,PONDERADORES!A:P,IF(AND(INFORMACION!$T2782='REFERENCIAS RIESGO'!$C$36,INFORMACION!$F2782=REFERENCIAS!$C$24),16,IF(INFORMACION!$T2782='REFERENCIAS RIESGO'!$C$36,13,IF(INFORMACION!$F2782=REFERENCIAS!$C$24,10,7))),0)+VLOOKUP(IF(J2782&lt;=0.2,0.2,IF(AND(J2782&gt;0.2,J2782&lt;=0.4),0.4,IF(AND(J2782&gt;0.4,J2782&lt;=0.6),0.6,IF(AND(J2782&gt;0.6,J2782&lt;=0.8),0.8,IF(AND(J2782&gt;0.8,J2782&lt;=1),1))))),REFERENCIAS!$C:$D,2,0)*VLOOKUP($J$2,PONDERADORES!A:P,IF(AND(INFORMACION!$T2782='REFERENCIAS RIESGO'!$C$36,INFORMACION!$F2782=REFERENCIAS!$C$24),16,IF(INFORMACION!$T2782='REFERENCIAS RIESGO'!$C$36,13,IF(INFORMACION!$F2782=REFERENCIAS!$C$24,10,7))),0)</f>
        <v>#REF!</v>
      </c>
      <c r="Y2782" s="68">
        <f>+VLOOKUP(M2782,REFERENCIAS!$C:$D,2,0)*VLOOKUP($M$2,PONDERADORES!$A$7:$G$9,7,0)+VLOOKUP(N2782,REFERENCIAS!$C:$D,2,0)*VLOOKUP($N$2,PONDERADORES!$A$7:$G$9,7,0)+VLOOKUP(O2782,REFERENCIAS!$C:$D,2,0)*VLOOKUP($O$2,PONDERADORES!$A$7:$G$9,7,0)</f>
        <v>0.2</v>
      </c>
      <c r="Z2782" s="2">
        <f>+VLOOKUP(IF(R2782&lt;0.1,0,IF(AND(R2782&gt;=0.1,R2782&lt;0.2),0.1,IF(AND(R2782&gt;=0.2,R2782&lt;0.3),0.2,IF(R2782&gt;0.3,0.3,)))),REFERENCIAS!$C:$D,2,0)*VLOOKUP($R$2,PONDERADORES!$A$11:$G$11,7,0)</f>
        <v>15</v>
      </c>
      <c r="AA2782" s="92"/>
      <c r="AB2782" s="95" t="e">
        <f t="shared" ca="1" si="171"/>
        <v>#REF!</v>
      </c>
      <c r="AC2782" s="23" t="e">
        <f ca="1">IF(AB2782&gt;REFERENCIAS!$C$62,REFERENCIAS!$B$62,IF(AND(AB2782&gt;=REFERENCIAS!$C$63,AB2782&lt;REFERENCIAS!$D$63),REFERENCIAS!$B$63,IF(AND(AB2782&gt;REFERENCIAS!$C$64,AB2782&lt;=REFERENCIAS!$D$64),REFERENCIAS!$B$64,IF(AND(AB2782&gt;=REFERENCIAS!$C$65,AB2782&lt;REFERENCIAS!$D$65),REFERENCIAS!$B$65, "Revisar"))))</f>
        <v>#REF!</v>
      </c>
      <c r="AD2782" s="94" t="e">
        <f ca="1">VLOOKUP(AC2782,REFERENCIAS!$B$62:$G$65,4,FALSE)</f>
        <v>#REF!</v>
      </c>
    </row>
    <row r="2783" spans="1:30" ht="17.25" x14ac:dyDescent="0.25">
      <c r="A2783" s="74"/>
      <c r="B2783" s="19"/>
      <c r="C2783" s="19"/>
      <c r="D2783" s="50"/>
      <c r="E2783" s="73"/>
      <c r="F2783" s="74"/>
      <c r="G2783" s="9"/>
      <c r="H2783" s="48"/>
      <c r="I2783" s="49">
        <f t="shared" ca="1" si="169"/>
        <v>2022</v>
      </c>
      <c r="J2783" s="22">
        <f t="shared" ca="1" si="168"/>
        <v>1</v>
      </c>
      <c r="K2783" s="19"/>
      <c r="L2783" s="73"/>
      <c r="M2783" s="74"/>
      <c r="N2783" s="19"/>
      <c r="O2783" s="73"/>
      <c r="P2783" s="82">
        <v>1</v>
      </c>
      <c r="Q2783" s="24">
        <v>1</v>
      </c>
      <c r="R2783" s="81">
        <f t="shared" si="170"/>
        <v>1</v>
      </c>
      <c r="S2783" s="87"/>
      <c r="T2783" s="19"/>
      <c r="U2783" s="25"/>
      <c r="V2783" s="25"/>
      <c r="W2783" s="81"/>
      <c r="X2783" s="91" t="e">
        <f ca="1">+VLOOKUP(#REF!,REFERENCIAS!$C:$D,2,0)*VLOOKUP(#REF!,PONDERADORES!A:P,IF(AND(INFORMACION!$T2783='REFERENCIAS RIESGO'!$C$36,INFORMACION!$F2783=REFERENCIAS!$C$24),16,IF(INFORMACION!$T2783='REFERENCIAS RIESGO'!$C$36,13,IF(INFORMACION!$F2783=REFERENCIAS!$C$24,10,7))),0)+VLOOKUP(K2783,REFERENCIAS!$C:$D,2,0)*VLOOKUP($K$2,PONDERADORES!A:P,IF(AND(INFORMACION!$T2783='REFERENCIAS RIESGO'!$C$36,INFORMACION!$F2783=REFERENCIAS!$C$24),16,IF(INFORMACION!$T2783='REFERENCIAS RIESGO'!$C$36,13,IF(INFORMACION!$F2783=REFERENCIAS!$C$24,10,7))),0)+VLOOKUP(L2783,REFERENCIAS!$C:$D,2,0)*VLOOKUP($L$2,PONDERADORES!A:P,IF(AND(INFORMACION!$T2783='REFERENCIAS RIESGO'!$C$36,INFORMACION!$F2783=REFERENCIAS!$C$24),16,IF(INFORMACION!$T2783='REFERENCIAS RIESGO'!$C$36,13,IF(INFORMACION!$F2783=REFERENCIAS!$C$24,10,7))),0)+VLOOKUP(F2783,REFERENCIAS!$C:$D,2,0)*VLOOKUP($F$2,PONDERADORES!A:P,IF(AND(INFORMACION!$T2783='REFERENCIAS RIESGO'!$C$36,INFORMACION!$F2783=REFERENCIAS!$C$24),16,IF(INFORMACION!$T2783='REFERENCIAS RIESGO'!$C$36,13,IF(INFORMACION!$F2783=REFERENCIAS!$C$24,10,7))),0)+VLOOKUP(T2783,REFERENCIAS!$C:$D,2,0)*VLOOKUP($T$2,PONDERADORES!A:P,IF(AND(INFORMACION!$T2783='REFERENCIAS RIESGO'!$C$36,INFORMACION!$F2783=REFERENCIAS!$C$24),16,IF(INFORMACION!$T2783='REFERENCIAS RIESGO'!$C$36,13,IF(INFORMACION!$F2783=REFERENCIAS!$C$24,10,7))),0)+VLOOKUP(IF(J2783&lt;=0.2,0.2,IF(AND(J2783&gt;0.2,J2783&lt;=0.4),0.4,IF(AND(J2783&gt;0.4,J2783&lt;=0.6),0.6,IF(AND(J2783&gt;0.6,J2783&lt;=0.8),0.8,IF(AND(J2783&gt;0.8,J2783&lt;=1),1))))),REFERENCIAS!$C:$D,2,0)*VLOOKUP($J$2,PONDERADORES!A:P,IF(AND(INFORMACION!$T2783='REFERENCIAS RIESGO'!$C$36,INFORMACION!$F2783=REFERENCIAS!$C$24),16,IF(INFORMACION!$T2783='REFERENCIAS RIESGO'!$C$36,13,IF(INFORMACION!$F2783=REFERENCIAS!$C$24,10,7))),0)</f>
        <v>#REF!</v>
      </c>
      <c r="Y2783" s="68">
        <f>+VLOOKUP(M2783,REFERENCIAS!$C:$D,2,0)*VLOOKUP($M$2,PONDERADORES!$A$7:$G$9,7,0)+VLOOKUP(N2783,REFERENCIAS!$C:$D,2,0)*VLOOKUP($N$2,PONDERADORES!$A$7:$G$9,7,0)+VLOOKUP(O2783,REFERENCIAS!$C:$D,2,0)*VLOOKUP($O$2,PONDERADORES!$A$7:$G$9,7,0)</f>
        <v>0.2</v>
      </c>
      <c r="Z2783" s="2">
        <f>+VLOOKUP(IF(R2783&lt;0.1,0,IF(AND(R2783&gt;=0.1,R2783&lt;0.2),0.1,IF(AND(R2783&gt;=0.2,R2783&lt;0.3),0.2,IF(R2783&gt;0.3,0.3,)))),REFERENCIAS!$C:$D,2,0)*VLOOKUP($R$2,PONDERADORES!$A$11:$G$11,7,0)</f>
        <v>15</v>
      </c>
      <c r="AA2783" s="92"/>
      <c r="AB2783" s="95" t="e">
        <f t="shared" ca="1" si="171"/>
        <v>#REF!</v>
      </c>
      <c r="AC2783" s="23" t="e">
        <f ca="1">IF(AB2783&gt;REFERENCIAS!$C$62,REFERENCIAS!$B$62,IF(AND(AB2783&gt;=REFERENCIAS!$C$63,AB2783&lt;REFERENCIAS!$D$63),REFERENCIAS!$B$63,IF(AND(AB2783&gt;REFERENCIAS!$C$64,AB2783&lt;=REFERENCIAS!$D$64),REFERENCIAS!$B$64,IF(AND(AB2783&gt;=REFERENCIAS!$C$65,AB2783&lt;REFERENCIAS!$D$65),REFERENCIAS!$B$65, "Revisar"))))</f>
        <v>#REF!</v>
      </c>
      <c r="AD2783" s="94" t="e">
        <f ca="1">VLOOKUP(AC2783,REFERENCIAS!$B$62:$G$65,4,FALSE)</f>
        <v>#REF!</v>
      </c>
    </row>
    <row r="2784" spans="1:30" ht="17.25" x14ac:dyDescent="0.25">
      <c r="A2784" s="74"/>
      <c r="B2784" s="19"/>
      <c r="C2784" s="19"/>
      <c r="D2784" s="50"/>
      <c r="E2784" s="73"/>
      <c r="F2784" s="74"/>
      <c r="G2784" s="9"/>
      <c r="H2784" s="48"/>
      <c r="I2784" s="49">
        <f t="shared" ca="1" si="169"/>
        <v>2022</v>
      </c>
      <c r="J2784" s="22">
        <f t="shared" ca="1" si="168"/>
        <v>1</v>
      </c>
      <c r="K2784" s="19"/>
      <c r="L2784" s="73"/>
      <c r="M2784" s="74"/>
      <c r="N2784" s="19"/>
      <c r="O2784" s="73"/>
      <c r="P2784" s="82">
        <v>1</v>
      </c>
      <c r="Q2784" s="24">
        <v>1</v>
      </c>
      <c r="R2784" s="81">
        <f t="shared" si="170"/>
        <v>1</v>
      </c>
      <c r="S2784" s="87"/>
      <c r="T2784" s="19"/>
      <c r="U2784" s="25"/>
      <c r="V2784" s="25"/>
      <c r="W2784" s="81"/>
      <c r="X2784" s="91" t="e">
        <f ca="1">+VLOOKUP(#REF!,REFERENCIAS!$C:$D,2,0)*VLOOKUP(#REF!,PONDERADORES!A:P,IF(AND(INFORMACION!$T2784='REFERENCIAS RIESGO'!$C$36,INFORMACION!$F2784=REFERENCIAS!$C$24),16,IF(INFORMACION!$T2784='REFERENCIAS RIESGO'!$C$36,13,IF(INFORMACION!$F2784=REFERENCIAS!$C$24,10,7))),0)+VLOOKUP(K2784,REFERENCIAS!$C:$D,2,0)*VLOOKUP($K$2,PONDERADORES!A:P,IF(AND(INFORMACION!$T2784='REFERENCIAS RIESGO'!$C$36,INFORMACION!$F2784=REFERENCIAS!$C$24),16,IF(INFORMACION!$T2784='REFERENCIAS RIESGO'!$C$36,13,IF(INFORMACION!$F2784=REFERENCIAS!$C$24,10,7))),0)+VLOOKUP(L2784,REFERENCIAS!$C:$D,2,0)*VLOOKUP($L$2,PONDERADORES!A:P,IF(AND(INFORMACION!$T2784='REFERENCIAS RIESGO'!$C$36,INFORMACION!$F2784=REFERENCIAS!$C$24),16,IF(INFORMACION!$T2784='REFERENCIAS RIESGO'!$C$36,13,IF(INFORMACION!$F2784=REFERENCIAS!$C$24,10,7))),0)+VLOOKUP(F2784,REFERENCIAS!$C:$D,2,0)*VLOOKUP($F$2,PONDERADORES!A:P,IF(AND(INFORMACION!$T2784='REFERENCIAS RIESGO'!$C$36,INFORMACION!$F2784=REFERENCIAS!$C$24),16,IF(INFORMACION!$T2784='REFERENCIAS RIESGO'!$C$36,13,IF(INFORMACION!$F2784=REFERENCIAS!$C$24,10,7))),0)+VLOOKUP(T2784,REFERENCIAS!$C:$D,2,0)*VLOOKUP($T$2,PONDERADORES!A:P,IF(AND(INFORMACION!$T2784='REFERENCIAS RIESGO'!$C$36,INFORMACION!$F2784=REFERENCIAS!$C$24),16,IF(INFORMACION!$T2784='REFERENCIAS RIESGO'!$C$36,13,IF(INFORMACION!$F2784=REFERENCIAS!$C$24,10,7))),0)+VLOOKUP(IF(J2784&lt;=0.2,0.2,IF(AND(J2784&gt;0.2,J2784&lt;=0.4),0.4,IF(AND(J2784&gt;0.4,J2784&lt;=0.6),0.6,IF(AND(J2784&gt;0.6,J2784&lt;=0.8),0.8,IF(AND(J2784&gt;0.8,J2784&lt;=1),1))))),REFERENCIAS!$C:$D,2,0)*VLOOKUP($J$2,PONDERADORES!A:P,IF(AND(INFORMACION!$T2784='REFERENCIAS RIESGO'!$C$36,INFORMACION!$F2784=REFERENCIAS!$C$24),16,IF(INFORMACION!$T2784='REFERENCIAS RIESGO'!$C$36,13,IF(INFORMACION!$F2784=REFERENCIAS!$C$24,10,7))),0)</f>
        <v>#REF!</v>
      </c>
      <c r="Y2784" s="68">
        <f>+VLOOKUP(M2784,REFERENCIAS!$C:$D,2,0)*VLOOKUP($M$2,PONDERADORES!$A$7:$G$9,7,0)+VLOOKUP(N2784,REFERENCIAS!$C:$D,2,0)*VLOOKUP($N$2,PONDERADORES!$A$7:$G$9,7,0)+VLOOKUP(O2784,REFERENCIAS!$C:$D,2,0)*VLOOKUP($O$2,PONDERADORES!$A$7:$G$9,7,0)</f>
        <v>0.2</v>
      </c>
      <c r="Z2784" s="2">
        <f>+VLOOKUP(IF(R2784&lt;0.1,0,IF(AND(R2784&gt;=0.1,R2784&lt;0.2),0.1,IF(AND(R2784&gt;=0.2,R2784&lt;0.3),0.2,IF(R2784&gt;0.3,0.3,)))),REFERENCIAS!$C:$D,2,0)*VLOOKUP($R$2,PONDERADORES!$A$11:$G$11,7,0)</f>
        <v>15</v>
      </c>
      <c r="AA2784" s="92"/>
      <c r="AB2784" s="95" t="e">
        <f t="shared" ca="1" si="171"/>
        <v>#REF!</v>
      </c>
      <c r="AC2784" s="23" t="e">
        <f ca="1">IF(AB2784&gt;REFERENCIAS!$C$62,REFERENCIAS!$B$62,IF(AND(AB2784&gt;=REFERENCIAS!$C$63,AB2784&lt;REFERENCIAS!$D$63),REFERENCIAS!$B$63,IF(AND(AB2784&gt;REFERENCIAS!$C$64,AB2784&lt;=REFERENCIAS!$D$64),REFERENCIAS!$B$64,IF(AND(AB2784&gt;=REFERENCIAS!$C$65,AB2784&lt;REFERENCIAS!$D$65),REFERENCIAS!$B$65, "Revisar"))))</f>
        <v>#REF!</v>
      </c>
      <c r="AD2784" s="94" t="e">
        <f ca="1">VLOOKUP(AC2784,REFERENCIAS!$B$62:$G$65,4,FALSE)</f>
        <v>#REF!</v>
      </c>
    </row>
    <row r="2785" spans="1:30" ht="17.25" x14ac:dyDescent="0.25">
      <c r="A2785" s="74"/>
      <c r="B2785" s="19"/>
      <c r="C2785" s="19"/>
      <c r="D2785" s="50"/>
      <c r="E2785" s="73"/>
      <c r="F2785" s="74"/>
      <c r="G2785" s="9"/>
      <c r="H2785" s="48"/>
      <c r="I2785" s="49">
        <f t="shared" ca="1" si="169"/>
        <v>2022</v>
      </c>
      <c r="J2785" s="22">
        <f t="shared" ca="1" si="168"/>
        <v>1</v>
      </c>
      <c r="K2785" s="19"/>
      <c r="L2785" s="73"/>
      <c r="M2785" s="74"/>
      <c r="N2785" s="19"/>
      <c r="O2785" s="73"/>
      <c r="P2785" s="82">
        <v>1</v>
      </c>
      <c r="Q2785" s="24">
        <v>1</v>
      </c>
      <c r="R2785" s="81">
        <f t="shared" si="170"/>
        <v>1</v>
      </c>
      <c r="S2785" s="87"/>
      <c r="T2785" s="19"/>
      <c r="U2785" s="25"/>
      <c r="V2785" s="25"/>
      <c r="W2785" s="81"/>
      <c r="X2785" s="91" t="e">
        <f ca="1">+VLOOKUP(#REF!,REFERENCIAS!$C:$D,2,0)*VLOOKUP(#REF!,PONDERADORES!A:P,IF(AND(INFORMACION!$T2785='REFERENCIAS RIESGO'!$C$36,INFORMACION!$F2785=REFERENCIAS!$C$24),16,IF(INFORMACION!$T2785='REFERENCIAS RIESGO'!$C$36,13,IF(INFORMACION!$F2785=REFERENCIAS!$C$24,10,7))),0)+VLOOKUP(K2785,REFERENCIAS!$C:$D,2,0)*VLOOKUP($K$2,PONDERADORES!A:P,IF(AND(INFORMACION!$T2785='REFERENCIAS RIESGO'!$C$36,INFORMACION!$F2785=REFERENCIAS!$C$24),16,IF(INFORMACION!$T2785='REFERENCIAS RIESGO'!$C$36,13,IF(INFORMACION!$F2785=REFERENCIAS!$C$24,10,7))),0)+VLOOKUP(L2785,REFERENCIAS!$C:$D,2,0)*VLOOKUP($L$2,PONDERADORES!A:P,IF(AND(INFORMACION!$T2785='REFERENCIAS RIESGO'!$C$36,INFORMACION!$F2785=REFERENCIAS!$C$24),16,IF(INFORMACION!$T2785='REFERENCIAS RIESGO'!$C$36,13,IF(INFORMACION!$F2785=REFERENCIAS!$C$24,10,7))),0)+VLOOKUP(F2785,REFERENCIAS!$C:$D,2,0)*VLOOKUP($F$2,PONDERADORES!A:P,IF(AND(INFORMACION!$T2785='REFERENCIAS RIESGO'!$C$36,INFORMACION!$F2785=REFERENCIAS!$C$24),16,IF(INFORMACION!$T2785='REFERENCIAS RIESGO'!$C$36,13,IF(INFORMACION!$F2785=REFERENCIAS!$C$24,10,7))),0)+VLOOKUP(T2785,REFERENCIAS!$C:$D,2,0)*VLOOKUP($T$2,PONDERADORES!A:P,IF(AND(INFORMACION!$T2785='REFERENCIAS RIESGO'!$C$36,INFORMACION!$F2785=REFERENCIAS!$C$24),16,IF(INFORMACION!$T2785='REFERENCIAS RIESGO'!$C$36,13,IF(INFORMACION!$F2785=REFERENCIAS!$C$24,10,7))),0)+VLOOKUP(IF(J2785&lt;=0.2,0.2,IF(AND(J2785&gt;0.2,J2785&lt;=0.4),0.4,IF(AND(J2785&gt;0.4,J2785&lt;=0.6),0.6,IF(AND(J2785&gt;0.6,J2785&lt;=0.8),0.8,IF(AND(J2785&gt;0.8,J2785&lt;=1),1))))),REFERENCIAS!$C:$D,2,0)*VLOOKUP($J$2,PONDERADORES!A:P,IF(AND(INFORMACION!$T2785='REFERENCIAS RIESGO'!$C$36,INFORMACION!$F2785=REFERENCIAS!$C$24),16,IF(INFORMACION!$T2785='REFERENCIAS RIESGO'!$C$36,13,IF(INFORMACION!$F2785=REFERENCIAS!$C$24,10,7))),0)</f>
        <v>#REF!</v>
      </c>
      <c r="Y2785" s="68">
        <f>+VLOOKUP(M2785,REFERENCIAS!$C:$D,2,0)*VLOOKUP($M$2,PONDERADORES!$A$7:$G$9,7,0)+VLOOKUP(N2785,REFERENCIAS!$C:$D,2,0)*VLOOKUP($N$2,PONDERADORES!$A$7:$G$9,7,0)+VLOOKUP(O2785,REFERENCIAS!$C:$D,2,0)*VLOOKUP($O$2,PONDERADORES!$A$7:$G$9,7,0)</f>
        <v>0.2</v>
      </c>
      <c r="Z2785" s="2">
        <f>+VLOOKUP(IF(R2785&lt;0.1,0,IF(AND(R2785&gt;=0.1,R2785&lt;0.2),0.1,IF(AND(R2785&gt;=0.2,R2785&lt;0.3),0.2,IF(R2785&gt;0.3,0.3,)))),REFERENCIAS!$C:$D,2,0)*VLOOKUP($R$2,PONDERADORES!$A$11:$G$11,7,0)</f>
        <v>15</v>
      </c>
      <c r="AA2785" s="92"/>
      <c r="AB2785" s="95" t="e">
        <f t="shared" ca="1" si="171"/>
        <v>#REF!</v>
      </c>
      <c r="AC2785" s="23" t="e">
        <f ca="1">IF(AB2785&gt;REFERENCIAS!$C$62,REFERENCIAS!$B$62,IF(AND(AB2785&gt;=REFERENCIAS!$C$63,AB2785&lt;REFERENCIAS!$D$63),REFERENCIAS!$B$63,IF(AND(AB2785&gt;REFERENCIAS!$C$64,AB2785&lt;=REFERENCIAS!$D$64),REFERENCIAS!$B$64,IF(AND(AB2785&gt;=REFERENCIAS!$C$65,AB2785&lt;REFERENCIAS!$D$65),REFERENCIAS!$B$65, "Revisar"))))</f>
        <v>#REF!</v>
      </c>
      <c r="AD2785" s="94" t="e">
        <f ca="1">VLOOKUP(AC2785,REFERENCIAS!$B$62:$G$65,4,FALSE)</f>
        <v>#REF!</v>
      </c>
    </row>
    <row r="2786" spans="1:30" ht="17.25" x14ac:dyDescent="0.25">
      <c r="A2786" s="74"/>
      <c r="B2786" s="19"/>
      <c r="C2786" s="19"/>
      <c r="D2786" s="50"/>
      <c r="E2786" s="73"/>
      <c r="F2786" s="74"/>
      <c r="G2786" s="9"/>
      <c r="H2786" s="48"/>
      <c r="I2786" s="49">
        <f t="shared" ca="1" si="169"/>
        <v>2022</v>
      </c>
      <c r="J2786" s="22">
        <f t="shared" ca="1" si="168"/>
        <v>1</v>
      </c>
      <c r="K2786" s="19"/>
      <c r="L2786" s="73"/>
      <c r="M2786" s="74"/>
      <c r="N2786" s="19"/>
      <c r="O2786" s="73"/>
      <c r="P2786" s="82">
        <v>1</v>
      </c>
      <c r="Q2786" s="24">
        <v>1</v>
      </c>
      <c r="R2786" s="81">
        <f t="shared" si="170"/>
        <v>1</v>
      </c>
      <c r="S2786" s="87"/>
      <c r="T2786" s="19"/>
      <c r="U2786" s="25"/>
      <c r="V2786" s="25"/>
      <c r="W2786" s="81"/>
      <c r="X2786" s="91" t="e">
        <f ca="1">+VLOOKUP(#REF!,REFERENCIAS!$C:$D,2,0)*VLOOKUP(#REF!,PONDERADORES!A:P,IF(AND(INFORMACION!$T2786='REFERENCIAS RIESGO'!$C$36,INFORMACION!$F2786=REFERENCIAS!$C$24),16,IF(INFORMACION!$T2786='REFERENCIAS RIESGO'!$C$36,13,IF(INFORMACION!$F2786=REFERENCIAS!$C$24,10,7))),0)+VLOOKUP(K2786,REFERENCIAS!$C:$D,2,0)*VLOOKUP($K$2,PONDERADORES!A:P,IF(AND(INFORMACION!$T2786='REFERENCIAS RIESGO'!$C$36,INFORMACION!$F2786=REFERENCIAS!$C$24),16,IF(INFORMACION!$T2786='REFERENCIAS RIESGO'!$C$36,13,IF(INFORMACION!$F2786=REFERENCIAS!$C$24,10,7))),0)+VLOOKUP(L2786,REFERENCIAS!$C:$D,2,0)*VLOOKUP($L$2,PONDERADORES!A:P,IF(AND(INFORMACION!$T2786='REFERENCIAS RIESGO'!$C$36,INFORMACION!$F2786=REFERENCIAS!$C$24),16,IF(INFORMACION!$T2786='REFERENCIAS RIESGO'!$C$36,13,IF(INFORMACION!$F2786=REFERENCIAS!$C$24,10,7))),0)+VLOOKUP(F2786,REFERENCIAS!$C:$D,2,0)*VLOOKUP($F$2,PONDERADORES!A:P,IF(AND(INFORMACION!$T2786='REFERENCIAS RIESGO'!$C$36,INFORMACION!$F2786=REFERENCIAS!$C$24),16,IF(INFORMACION!$T2786='REFERENCIAS RIESGO'!$C$36,13,IF(INFORMACION!$F2786=REFERENCIAS!$C$24,10,7))),0)+VLOOKUP(T2786,REFERENCIAS!$C:$D,2,0)*VLOOKUP($T$2,PONDERADORES!A:P,IF(AND(INFORMACION!$T2786='REFERENCIAS RIESGO'!$C$36,INFORMACION!$F2786=REFERENCIAS!$C$24),16,IF(INFORMACION!$T2786='REFERENCIAS RIESGO'!$C$36,13,IF(INFORMACION!$F2786=REFERENCIAS!$C$24,10,7))),0)+VLOOKUP(IF(J2786&lt;=0.2,0.2,IF(AND(J2786&gt;0.2,J2786&lt;=0.4),0.4,IF(AND(J2786&gt;0.4,J2786&lt;=0.6),0.6,IF(AND(J2786&gt;0.6,J2786&lt;=0.8),0.8,IF(AND(J2786&gt;0.8,J2786&lt;=1),1))))),REFERENCIAS!$C:$D,2,0)*VLOOKUP($J$2,PONDERADORES!A:P,IF(AND(INFORMACION!$T2786='REFERENCIAS RIESGO'!$C$36,INFORMACION!$F2786=REFERENCIAS!$C$24),16,IF(INFORMACION!$T2786='REFERENCIAS RIESGO'!$C$36,13,IF(INFORMACION!$F2786=REFERENCIAS!$C$24,10,7))),0)</f>
        <v>#REF!</v>
      </c>
      <c r="Y2786" s="68">
        <f>+VLOOKUP(M2786,REFERENCIAS!$C:$D,2,0)*VLOOKUP($M$2,PONDERADORES!$A$7:$G$9,7,0)+VLOOKUP(N2786,REFERENCIAS!$C:$D,2,0)*VLOOKUP($N$2,PONDERADORES!$A$7:$G$9,7,0)+VLOOKUP(O2786,REFERENCIAS!$C:$D,2,0)*VLOOKUP($O$2,PONDERADORES!$A$7:$G$9,7,0)</f>
        <v>0.2</v>
      </c>
      <c r="Z2786" s="2">
        <f>+VLOOKUP(IF(R2786&lt;0.1,0,IF(AND(R2786&gt;=0.1,R2786&lt;0.2),0.1,IF(AND(R2786&gt;=0.2,R2786&lt;0.3),0.2,IF(R2786&gt;0.3,0.3,)))),REFERENCIAS!$C:$D,2,0)*VLOOKUP($R$2,PONDERADORES!$A$11:$G$11,7,0)</f>
        <v>15</v>
      </c>
      <c r="AA2786" s="92"/>
      <c r="AB2786" s="95" t="e">
        <f t="shared" ca="1" si="171"/>
        <v>#REF!</v>
      </c>
      <c r="AC2786" s="23" t="e">
        <f ca="1">IF(AB2786&gt;REFERENCIAS!$C$62,REFERENCIAS!$B$62,IF(AND(AB2786&gt;=REFERENCIAS!$C$63,AB2786&lt;REFERENCIAS!$D$63),REFERENCIAS!$B$63,IF(AND(AB2786&gt;REFERENCIAS!$C$64,AB2786&lt;=REFERENCIAS!$D$64),REFERENCIAS!$B$64,IF(AND(AB2786&gt;=REFERENCIAS!$C$65,AB2786&lt;REFERENCIAS!$D$65),REFERENCIAS!$B$65, "Revisar"))))</f>
        <v>#REF!</v>
      </c>
      <c r="AD2786" s="94" t="e">
        <f ca="1">VLOOKUP(AC2786,REFERENCIAS!$B$62:$G$65,4,FALSE)</f>
        <v>#REF!</v>
      </c>
    </row>
    <row r="2787" spans="1:30" ht="17.25" x14ac:dyDescent="0.25">
      <c r="A2787" s="74"/>
      <c r="B2787" s="19"/>
      <c r="C2787" s="19"/>
      <c r="D2787" s="50"/>
      <c r="E2787" s="73"/>
      <c r="F2787" s="74"/>
      <c r="G2787" s="9"/>
      <c r="H2787" s="48"/>
      <c r="I2787" s="49">
        <f t="shared" ca="1" si="169"/>
        <v>2022</v>
      </c>
      <c r="J2787" s="22">
        <f t="shared" ca="1" si="168"/>
        <v>1</v>
      </c>
      <c r="K2787" s="19"/>
      <c r="L2787" s="73"/>
      <c r="M2787" s="74"/>
      <c r="N2787" s="19"/>
      <c r="O2787" s="73"/>
      <c r="P2787" s="82">
        <v>1</v>
      </c>
      <c r="Q2787" s="24">
        <v>1</v>
      </c>
      <c r="R2787" s="81">
        <f t="shared" si="170"/>
        <v>1</v>
      </c>
      <c r="S2787" s="87"/>
      <c r="T2787" s="19"/>
      <c r="U2787" s="25"/>
      <c r="V2787" s="25"/>
      <c r="W2787" s="81"/>
      <c r="X2787" s="91" t="e">
        <f ca="1">+VLOOKUP(#REF!,REFERENCIAS!$C:$D,2,0)*VLOOKUP(#REF!,PONDERADORES!A:P,IF(AND(INFORMACION!$T2787='REFERENCIAS RIESGO'!$C$36,INFORMACION!$F2787=REFERENCIAS!$C$24),16,IF(INFORMACION!$T2787='REFERENCIAS RIESGO'!$C$36,13,IF(INFORMACION!$F2787=REFERENCIAS!$C$24,10,7))),0)+VLOOKUP(K2787,REFERENCIAS!$C:$D,2,0)*VLOOKUP($K$2,PONDERADORES!A:P,IF(AND(INFORMACION!$T2787='REFERENCIAS RIESGO'!$C$36,INFORMACION!$F2787=REFERENCIAS!$C$24),16,IF(INFORMACION!$T2787='REFERENCIAS RIESGO'!$C$36,13,IF(INFORMACION!$F2787=REFERENCIAS!$C$24,10,7))),0)+VLOOKUP(L2787,REFERENCIAS!$C:$D,2,0)*VLOOKUP($L$2,PONDERADORES!A:P,IF(AND(INFORMACION!$T2787='REFERENCIAS RIESGO'!$C$36,INFORMACION!$F2787=REFERENCIAS!$C$24),16,IF(INFORMACION!$T2787='REFERENCIAS RIESGO'!$C$36,13,IF(INFORMACION!$F2787=REFERENCIAS!$C$24,10,7))),0)+VLOOKUP(F2787,REFERENCIAS!$C:$D,2,0)*VLOOKUP($F$2,PONDERADORES!A:P,IF(AND(INFORMACION!$T2787='REFERENCIAS RIESGO'!$C$36,INFORMACION!$F2787=REFERENCIAS!$C$24),16,IF(INFORMACION!$T2787='REFERENCIAS RIESGO'!$C$36,13,IF(INFORMACION!$F2787=REFERENCIAS!$C$24,10,7))),0)+VLOOKUP(T2787,REFERENCIAS!$C:$D,2,0)*VLOOKUP($T$2,PONDERADORES!A:P,IF(AND(INFORMACION!$T2787='REFERENCIAS RIESGO'!$C$36,INFORMACION!$F2787=REFERENCIAS!$C$24),16,IF(INFORMACION!$T2787='REFERENCIAS RIESGO'!$C$36,13,IF(INFORMACION!$F2787=REFERENCIAS!$C$24,10,7))),0)+VLOOKUP(IF(J2787&lt;=0.2,0.2,IF(AND(J2787&gt;0.2,J2787&lt;=0.4),0.4,IF(AND(J2787&gt;0.4,J2787&lt;=0.6),0.6,IF(AND(J2787&gt;0.6,J2787&lt;=0.8),0.8,IF(AND(J2787&gt;0.8,J2787&lt;=1),1))))),REFERENCIAS!$C:$D,2,0)*VLOOKUP($J$2,PONDERADORES!A:P,IF(AND(INFORMACION!$T2787='REFERENCIAS RIESGO'!$C$36,INFORMACION!$F2787=REFERENCIAS!$C$24),16,IF(INFORMACION!$T2787='REFERENCIAS RIESGO'!$C$36,13,IF(INFORMACION!$F2787=REFERENCIAS!$C$24,10,7))),0)</f>
        <v>#REF!</v>
      </c>
      <c r="Y2787" s="68">
        <f>+VLOOKUP(M2787,REFERENCIAS!$C:$D,2,0)*VLOOKUP($M$2,PONDERADORES!$A$7:$G$9,7,0)+VLOOKUP(N2787,REFERENCIAS!$C:$D,2,0)*VLOOKUP($N$2,PONDERADORES!$A$7:$G$9,7,0)+VLOOKUP(O2787,REFERENCIAS!$C:$D,2,0)*VLOOKUP($O$2,PONDERADORES!$A$7:$G$9,7,0)</f>
        <v>0.2</v>
      </c>
      <c r="Z2787" s="2">
        <f>+VLOOKUP(IF(R2787&lt;0.1,0,IF(AND(R2787&gt;=0.1,R2787&lt;0.2),0.1,IF(AND(R2787&gt;=0.2,R2787&lt;0.3),0.2,IF(R2787&gt;0.3,0.3,)))),REFERENCIAS!$C:$D,2,0)*VLOOKUP($R$2,PONDERADORES!$A$11:$G$11,7,0)</f>
        <v>15</v>
      </c>
      <c r="AA2787" s="92"/>
      <c r="AB2787" s="95" t="e">
        <f t="shared" ca="1" si="171"/>
        <v>#REF!</v>
      </c>
      <c r="AC2787" s="23" t="e">
        <f ca="1">IF(AB2787&gt;REFERENCIAS!$C$62,REFERENCIAS!$B$62,IF(AND(AB2787&gt;=REFERENCIAS!$C$63,AB2787&lt;REFERENCIAS!$D$63),REFERENCIAS!$B$63,IF(AND(AB2787&gt;REFERENCIAS!$C$64,AB2787&lt;=REFERENCIAS!$D$64),REFERENCIAS!$B$64,IF(AND(AB2787&gt;=REFERENCIAS!$C$65,AB2787&lt;REFERENCIAS!$D$65),REFERENCIAS!$B$65, "Revisar"))))</f>
        <v>#REF!</v>
      </c>
      <c r="AD2787" s="94" t="e">
        <f ca="1">VLOOKUP(AC2787,REFERENCIAS!$B$62:$G$65,4,FALSE)</f>
        <v>#REF!</v>
      </c>
    </row>
    <row r="2788" spans="1:30" ht="17.25" x14ac:dyDescent="0.25">
      <c r="A2788" s="74"/>
      <c r="B2788" s="19"/>
      <c r="C2788" s="19"/>
      <c r="D2788" s="50"/>
      <c r="E2788" s="73"/>
      <c r="F2788" s="74"/>
      <c r="G2788" s="9"/>
      <c r="H2788" s="48"/>
      <c r="I2788" s="49">
        <f t="shared" ca="1" si="169"/>
        <v>2022</v>
      </c>
      <c r="J2788" s="22">
        <f t="shared" ca="1" si="168"/>
        <v>1</v>
      </c>
      <c r="K2788" s="19"/>
      <c r="L2788" s="73"/>
      <c r="M2788" s="74"/>
      <c r="N2788" s="19"/>
      <c r="O2788" s="73"/>
      <c r="P2788" s="82">
        <v>1</v>
      </c>
      <c r="Q2788" s="24">
        <v>1</v>
      </c>
      <c r="R2788" s="81">
        <f t="shared" si="170"/>
        <v>1</v>
      </c>
      <c r="S2788" s="87"/>
      <c r="T2788" s="19"/>
      <c r="U2788" s="25"/>
      <c r="V2788" s="25"/>
      <c r="W2788" s="81"/>
      <c r="X2788" s="91" t="e">
        <f ca="1">+VLOOKUP(#REF!,REFERENCIAS!$C:$D,2,0)*VLOOKUP(#REF!,PONDERADORES!A:P,IF(AND(INFORMACION!$T2788='REFERENCIAS RIESGO'!$C$36,INFORMACION!$F2788=REFERENCIAS!$C$24),16,IF(INFORMACION!$T2788='REFERENCIAS RIESGO'!$C$36,13,IF(INFORMACION!$F2788=REFERENCIAS!$C$24,10,7))),0)+VLOOKUP(K2788,REFERENCIAS!$C:$D,2,0)*VLOOKUP($K$2,PONDERADORES!A:P,IF(AND(INFORMACION!$T2788='REFERENCIAS RIESGO'!$C$36,INFORMACION!$F2788=REFERENCIAS!$C$24),16,IF(INFORMACION!$T2788='REFERENCIAS RIESGO'!$C$36,13,IF(INFORMACION!$F2788=REFERENCIAS!$C$24,10,7))),0)+VLOOKUP(L2788,REFERENCIAS!$C:$D,2,0)*VLOOKUP($L$2,PONDERADORES!A:P,IF(AND(INFORMACION!$T2788='REFERENCIAS RIESGO'!$C$36,INFORMACION!$F2788=REFERENCIAS!$C$24),16,IF(INFORMACION!$T2788='REFERENCIAS RIESGO'!$C$36,13,IF(INFORMACION!$F2788=REFERENCIAS!$C$24,10,7))),0)+VLOOKUP(F2788,REFERENCIAS!$C:$D,2,0)*VLOOKUP($F$2,PONDERADORES!A:P,IF(AND(INFORMACION!$T2788='REFERENCIAS RIESGO'!$C$36,INFORMACION!$F2788=REFERENCIAS!$C$24),16,IF(INFORMACION!$T2788='REFERENCIAS RIESGO'!$C$36,13,IF(INFORMACION!$F2788=REFERENCIAS!$C$24,10,7))),0)+VLOOKUP(T2788,REFERENCIAS!$C:$D,2,0)*VLOOKUP($T$2,PONDERADORES!A:P,IF(AND(INFORMACION!$T2788='REFERENCIAS RIESGO'!$C$36,INFORMACION!$F2788=REFERENCIAS!$C$24),16,IF(INFORMACION!$T2788='REFERENCIAS RIESGO'!$C$36,13,IF(INFORMACION!$F2788=REFERENCIAS!$C$24,10,7))),0)+VLOOKUP(IF(J2788&lt;=0.2,0.2,IF(AND(J2788&gt;0.2,J2788&lt;=0.4),0.4,IF(AND(J2788&gt;0.4,J2788&lt;=0.6),0.6,IF(AND(J2788&gt;0.6,J2788&lt;=0.8),0.8,IF(AND(J2788&gt;0.8,J2788&lt;=1),1))))),REFERENCIAS!$C:$D,2,0)*VLOOKUP($J$2,PONDERADORES!A:P,IF(AND(INFORMACION!$T2788='REFERENCIAS RIESGO'!$C$36,INFORMACION!$F2788=REFERENCIAS!$C$24),16,IF(INFORMACION!$T2788='REFERENCIAS RIESGO'!$C$36,13,IF(INFORMACION!$F2788=REFERENCIAS!$C$24,10,7))),0)</f>
        <v>#REF!</v>
      </c>
      <c r="Y2788" s="68">
        <f>+VLOOKUP(M2788,REFERENCIAS!$C:$D,2,0)*VLOOKUP($M$2,PONDERADORES!$A$7:$G$9,7,0)+VLOOKUP(N2788,REFERENCIAS!$C:$D,2,0)*VLOOKUP($N$2,PONDERADORES!$A$7:$G$9,7,0)+VLOOKUP(O2788,REFERENCIAS!$C:$D,2,0)*VLOOKUP($O$2,PONDERADORES!$A$7:$G$9,7,0)</f>
        <v>0.2</v>
      </c>
      <c r="Z2788" s="2">
        <f>+VLOOKUP(IF(R2788&lt;0.1,0,IF(AND(R2788&gt;=0.1,R2788&lt;0.2),0.1,IF(AND(R2788&gt;=0.2,R2788&lt;0.3),0.2,IF(R2788&gt;0.3,0.3,)))),REFERENCIAS!$C:$D,2,0)*VLOOKUP($R$2,PONDERADORES!$A$11:$G$11,7,0)</f>
        <v>15</v>
      </c>
      <c r="AA2788" s="92"/>
      <c r="AB2788" s="95" t="e">
        <f t="shared" ca="1" si="171"/>
        <v>#REF!</v>
      </c>
      <c r="AC2788" s="23" t="e">
        <f ca="1">IF(AB2788&gt;REFERENCIAS!$C$62,REFERENCIAS!$B$62,IF(AND(AB2788&gt;=REFERENCIAS!$C$63,AB2788&lt;REFERENCIAS!$D$63),REFERENCIAS!$B$63,IF(AND(AB2788&gt;REFERENCIAS!$C$64,AB2788&lt;=REFERENCIAS!$D$64),REFERENCIAS!$B$64,IF(AND(AB2788&gt;=REFERENCIAS!$C$65,AB2788&lt;REFERENCIAS!$D$65),REFERENCIAS!$B$65, "Revisar"))))</f>
        <v>#REF!</v>
      </c>
      <c r="AD2788" s="94" t="e">
        <f ca="1">VLOOKUP(AC2788,REFERENCIAS!$B$62:$G$65,4,FALSE)</f>
        <v>#REF!</v>
      </c>
    </row>
    <row r="2789" spans="1:30" ht="17.25" x14ac:dyDescent="0.25">
      <c r="A2789" s="74"/>
      <c r="B2789" s="19"/>
      <c r="C2789" s="19"/>
      <c r="D2789" s="50"/>
      <c r="E2789" s="73"/>
      <c r="F2789" s="74"/>
      <c r="G2789" s="9"/>
      <c r="H2789" s="48"/>
      <c r="I2789" s="49">
        <f t="shared" ca="1" si="169"/>
        <v>2022</v>
      </c>
      <c r="J2789" s="22">
        <f t="shared" ca="1" si="168"/>
        <v>1</v>
      </c>
      <c r="K2789" s="19"/>
      <c r="L2789" s="73"/>
      <c r="M2789" s="74"/>
      <c r="N2789" s="19"/>
      <c r="O2789" s="73"/>
      <c r="P2789" s="82">
        <v>1</v>
      </c>
      <c r="Q2789" s="24">
        <v>1</v>
      </c>
      <c r="R2789" s="81">
        <f t="shared" si="170"/>
        <v>1</v>
      </c>
      <c r="S2789" s="87"/>
      <c r="T2789" s="19"/>
      <c r="U2789" s="25"/>
      <c r="V2789" s="25"/>
      <c r="W2789" s="81"/>
      <c r="X2789" s="91" t="e">
        <f ca="1">+VLOOKUP(#REF!,REFERENCIAS!$C:$D,2,0)*VLOOKUP(#REF!,PONDERADORES!A:P,IF(AND(INFORMACION!$T2789='REFERENCIAS RIESGO'!$C$36,INFORMACION!$F2789=REFERENCIAS!$C$24),16,IF(INFORMACION!$T2789='REFERENCIAS RIESGO'!$C$36,13,IF(INFORMACION!$F2789=REFERENCIAS!$C$24,10,7))),0)+VLOOKUP(K2789,REFERENCIAS!$C:$D,2,0)*VLOOKUP($K$2,PONDERADORES!A:P,IF(AND(INFORMACION!$T2789='REFERENCIAS RIESGO'!$C$36,INFORMACION!$F2789=REFERENCIAS!$C$24),16,IF(INFORMACION!$T2789='REFERENCIAS RIESGO'!$C$36,13,IF(INFORMACION!$F2789=REFERENCIAS!$C$24,10,7))),0)+VLOOKUP(L2789,REFERENCIAS!$C:$D,2,0)*VLOOKUP($L$2,PONDERADORES!A:P,IF(AND(INFORMACION!$T2789='REFERENCIAS RIESGO'!$C$36,INFORMACION!$F2789=REFERENCIAS!$C$24),16,IF(INFORMACION!$T2789='REFERENCIAS RIESGO'!$C$36,13,IF(INFORMACION!$F2789=REFERENCIAS!$C$24,10,7))),0)+VLOOKUP(F2789,REFERENCIAS!$C:$D,2,0)*VLOOKUP($F$2,PONDERADORES!A:P,IF(AND(INFORMACION!$T2789='REFERENCIAS RIESGO'!$C$36,INFORMACION!$F2789=REFERENCIAS!$C$24),16,IF(INFORMACION!$T2789='REFERENCIAS RIESGO'!$C$36,13,IF(INFORMACION!$F2789=REFERENCIAS!$C$24,10,7))),0)+VLOOKUP(T2789,REFERENCIAS!$C:$D,2,0)*VLOOKUP($T$2,PONDERADORES!A:P,IF(AND(INFORMACION!$T2789='REFERENCIAS RIESGO'!$C$36,INFORMACION!$F2789=REFERENCIAS!$C$24),16,IF(INFORMACION!$T2789='REFERENCIAS RIESGO'!$C$36,13,IF(INFORMACION!$F2789=REFERENCIAS!$C$24,10,7))),0)+VLOOKUP(IF(J2789&lt;=0.2,0.2,IF(AND(J2789&gt;0.2,J2789&lt;=0.4),0.4,IF(AND(J2789&gt;0.4,J2789&lt;=0.6),0.6,IF(AND(J2789&gt;0.6,J2789&lt;=0.8),0.8,IF(AND(J2789&gt;0.8,J2789&lt;=1),1))))),REFERENCIAS!$C:$D,2,0)*VLOOKUP($J$2,PONDERADORES!A:P,IF(AND(INFORMACION!$T2789='REFERENCIAS RIESGO'!$C$36,INFORMACION!$F2789=REFERENCIAS!$C$24),16,IF(INFORMACION!$T2789='REFERENCIAS RIESGO'!$C$36,13,IF(INFORMACION!$F2789=REFERENCIAS!$C$24,10,7))),0)</f>
        <v>#REF!</v>
      </c>
      <c r="Y2789" s="68">
        <f>+VLOOKUP(M2789,REFERENCIAS!$C:$D,2,0)*VLOOKUP($M$2,PONDERADORES!$A$7:$G$9,7,0)+VLOOKUP(N2789,REFERENCIAS!$C:$D,2,0)*VLOOKUP($N$2,PONDERADORES!$A$7:$G$9,7,0)+VLOOKUP(O2789,REFERENCIAS!$C:$D,2,0)*VLOOKUP($O$2,PONDERADORES!$A$7:$G$9,7,0)</f>
        <v>0.2</v>
      </c>
      <c r="Z2789" s="2">
        <f>+VLOOKUP(IF(R2789&lt;0.1,0,IF(AND(R2789&gt;=0.1,R2789&lt;0.2),0.1,IF(AND(R2789&gt;=0.2,R2789&lt;0.3),0.2,IF(R2789&gt;0.3,0.3,)))),REFERENCIAS!$C:$D,2,0)*VLOOKUP($R$2,PONDERADORES!$A$11:$G$11,7,0)</f>
        <v>15</v>
      </c>
      <c r="AA2789" s="92"/>
      <c r="AB2789" s="95" t="e">
        <f t="shared" ca="1" si="171"/>
        <v>#REF!</v>
      </c>
      <c r="AC2789" s="23" t="e">
        <f ca="1">IF(AB2789&gt;REFERENCIAS!$C$62,REFERENCIAS!$B$62,IF(AND(AB2789&gt;=REFERENCIAS!$C$63,AB2789&lt;REFERENCIAS!$D$63),REFERENCIAS!$B$63,IF(AND(AB2789&gt;REFERENCIAS!$C$64,AB2789&lt;=REFERENCIAS!$D$64),REFERENCIAS!$B$64,IF(AND(AB2789&gt;=REFERENCIAS!$C$65,AB2789&lt;REFERENCIAS!$D$65),REFERENCIAS!$B$65, "Revisar"))))</f>
        <v>#REF!</v>
      </c>
      <c r="AD2789" s="94" t="e">
        <f ca="1">VLOOKUP(AC2789,REFERENCIAS!$B$62:$G$65,4,FALSE)</f>
        <v>#REF!</v>
      </c>
    </row>
    <row r="2790" spans="1:30" ht="17.25" x14ac:dyDescent="0.25">
      <c r="A2790" s="74"/>
      <c r="B2790" s="19"/>
      <c r="C2790" s="19"/>
      <c r="D2790" s="50"/>
      <c r="E2790" s="73"/>
      <c r="F2790" s="74"/>
      <c r="G2790" s="9"/>
      <c r="H2790" s="48"/>
      <c r="I2790" s="49">
        <f t="shared" ca="1" si="169"/>
        <v>2022</v>
      </c>
      <c r="J2790" s="22">
        <f t="shared" ca="1" si="168"/>
        <v>1</v>
      </c>
      <c r="K2790" s="19"/>
      <c r="L2790" s="73"/>
      <c r="M2790" s="74"/>
      <c r="N2790" s="19"/>
      <c r="O2790" s="73"/>
      <c r="P2790" s="82">
        <v>1</v>
      </c>
      <c r="Q2790" s="24">
        <v>1</v>
      </c>
      <c r="R2790" s="81">
        <f t="shared" si="170"/>
        <v>1</v>
      </c>
      <c r="S2790" s="87"/>
      <c r="T2790" s="19"/>
      <c r="U2790" s="25"/>
      <c r="V2790" s="25"/>
      <c r="W2790" s="81"/>
      <c r="X2790" s="91" t="e">
        <f ca="1">+VLOOKUP(#REF!,REFERENCIAS!$C:$D,2,0)*VLOOKUP(#REF!,PONDERADORES!A:P,IF(AND(INFORMACION!$T2790='REFERENCIAS RIESGO'!$C$36,INFORMACION!$F2790=REFERENCIAS!$C$24),16,IF(INFORMACION!$T2790='REFERENCIAS RIESGO'!$C$36,13,IF(INFORMACION!$F2790=REFERENCIAS!$C$24,10,7))),0)+VLOOKUP(K2790,REFERENCIAS!$C:$D,2,0)*VLOOKUP($K$2,PONDERADORES!A:P,IF(AND(INFORMACION!$T2790='REFERENCIAS RIESGO'!$C$36,INFORMACION!$F2790=REFERENCIAS!$C$24),16,IF(INFORMACION!$T2790='REFERENCIAS RIESGO'!$C$36,13,IF(INFORMACION!$F2790=REFERENCIAS!$C$24,10,7))),0)+VLOOKUP(L2790,REFERENCIAS!$C:$D,2,0)*VLOOKUP($L$2,PONDERADORES!A:P,IF(AND(INFORMACION!$T2790='REFERENCIAS RIESGO'!$C$36,INFORMACION!$F2790=REFERENCIAS!$C$24),16,IF(INFORMACION!$T2790='REFERENCIAS RIESGO'!$C$36,13,IF(INFORMACION!$F2790=REFERENCIAS!$C$24,10,7))),0)+VLOOKUP(F2790,REFERENCIAS!$C:$D,2,0)*VLOOKUP($F$2,PONDERADORES!A:P,IF(AND(INFORMACION!$T2790='REFERENCIAS RIESGO'!$C$36,INFORMACION!$F2790=REFERENCIAS!$C$24),16,IF(INFORMACION!$T2790='REFERENCIAS RIESGO'!$C$36,13,IF(INFORMACION!$F2790=REFERENCIAS!$C$24,10,7))),0)+VLOOKUP(T2790,REFERENCIAS!$C:$D,2,0)*VLOOKUP($T$2,PONDERADORES!A:P,IF(AND(INFORMACION!$T2790='REFERENCIAS RIESGO'!$C$36,INFORMACION!$F2790=REFERENCIAS!$C$24),16,IF(INFORMACION!$T2790='REFERENCIAS RIESGO'!$C$36,13,IF(INFORMACION!$F2790=REFERENCIAS!$C$24,10,7))),0)+VLOOKUP(IF(J2790&lt;=0.2,0.2,IF(AND(J2790&gt;0.2,J2790&lt;=0.4),0.4,IF(AND(J2790&gt;0.4,J2790&lt;=0.6),0.6,IF(AND(J2790&gt;0.6,J2790&lt;=0.8),0.8,IF(AND(J2790&gt;0.8,J2790&lt;=1),1))))),REFERENCIAS!$C:$D,2,0)*VLOOKUP($J$2,PONDERADORES!A:P,IF(AND(INFORMACION!$T2790='REFERENCIAS RIESGO'!$C$36,INFORMACION!$F2790=REFERENCIAS!$C$24),16,IF(INFORMACION!$T2790='REFERENCIAS RIESGO'!$C$36,13,IF(INFORMACION!$F2790=REFERENCIAS!$C$24,10,7))),0)</f>
        <v>#REF!</v>
      </c>
      <c r="Y2790" s="68">
        <f>+VLOOKUP(M2790,REFERENCIAS!$C:$D,2,0)*VLOOKUP($M$2,PONDERADORES!$A$7:$G$9,7,0)+VLOOKUP(N2790,REFERENCIAS!$C:$D,2,0)*VLOOKUP($N$2,PONDERADORES!$A$7:$G$9,7,0)+VLOOKUP(O2790,REFERENCIAS!$C:$D,2,0)*VLOOKUP($O$2,PONDERADORES!$A$7:$G$9,7,0)</f>
        <v>0.2</v>
      </c>
      <c r="Z2790" s="2">
        <f>+VLOOKUP(IF(R2790&lt;0.1,0,IF(AND(R2790&gt;=0.1,R2790&lt;0.2),0.1,IF(AND(R2790&gt;=0.2,R2790&lt;0.3),0.2,IF(R2790&gt;0.3,0.3,)))),REFERENCIAS!$C:$D,2,0)*VLOOKUP($R$2,PONDERADORES!$A$11:$G$11,7,0)</f>
        <v>15</v>
      </c>
      <c r="AA2790" s="92"/>
      <c r="AB2790" s="95" t="e">
        <f t="shared" ca="1" si="171"/>
        <v>#REF!</v>
      </c>
      <c r="AC2790" s="23" t="e">
        <f ca="1">IF(AB2790&gt;REFERENCIAS!$C$62,REFERENCIAS!$B$62,IF(AND(AB2790&gt;=REFERENCIAS!$C$63,AB2790&lt;REFERENCIAS!$D$63),REFERENCIAS!$B$63,IF(AND(AB2790&gt;REFERENCIAS!$C$64,AB2790&lt;=REFERENCIAS!$D$64),REFERENCIAS!$B$64,IF(AND(AB2790&gt;=REFERENCIAS!$C$65,AB2790&lt;REFERENCIAS!$D$65),REFERENCIAS!$B$65, "Revisar"))))</f>
        <v>#REF!</v>
      </c>
      <c r="AD2790" s="94" t="e">
        <f ca="1">VLOOKUP(AC2790,REFERENCIAS!$B$62:$G$65,4,FALSE)</f>
        <v>#REF!</v>
      </c>
    </row>
    <row r="2791" spans="1:30" ht="17.25" x14ac:dyDescent="0.25">
      <c r="A2791" s="74"/>
      <c r="B2791" s="19"/>
      <c r="C2791" s="19"/>
      <c r="D2791" s="50"/>
      <c r="E2791" s="73"/>
      <c r="F2791" s="74"/>
      <c r="G2791" s="9"/>
      <c r="H2791" s="48"/>
      <c r="I2791" s="49">
        <f t="shared" ca="1" si="169"/>
        <v>2022</v>
      </c>
      <c r="J2791" s="22">
        <f t="shared" ca="1" si="168"/>
        <v>1</v>
      </c>
      <c r="K2791" s="19"/>
      <c r="L2791" s="73"/>
      <c r="M2791" s="74"/>
      <c r="N2791" s="19"/>
      <c r="O2791" s="73"/>
      <c r="P2791" s="82">
        <v>1</v>
      </c>
      <c r="Q2791" s="24">
        <v>1</v>
      </c>
      <c r="R2791" s="81">
        <f t="shared" si="170"/>
        <v>1</v>
      </c>
      <c r="S2791" s="87"/>
      <c r="T2791" s="19"/>
      <c r="U2791" s="25"/>
      <c r="V2791" s="25"/>
      <c r="W2791" s="81"/>
      <c r="X2791" s="91" t="e">
        <f ca="1">+VLOOKUP(#REF!,REFERENCIAS!$C:$D,2,0)*VLOOKUP(#REF!,PONDERADORES!A:P,IF(AND(INFORMACION!$T2791='REFERENCIAS RIESGO'!$C$36,INFORMACION!$F2791=REFERENCIAS!$C$24),16,IF(INFORMACION!$T2791='REFERENCIAS RIESGO'!$C$36,13,IF(INFORMACION!$F2791=REFERENCIAS!$C$24,10,7))),0)+VLOOKUP(K2791,REFERENCIAS!$C:$D,2,0)*VLOOKUP($K$2,PONDERADORES!A:P,IF(AND(INFORMACION!$T2791='REFERENCIAS RIESGO'!$C$36,INFORMACION!$F2791=REFERENCIAS!$C$24),16,IF(INFORMACION!$T2791='REFERENCIAS RIESGO'!$C$36,13,IF(INFORMACION!$F2791=REFERENCIAS!$C$24,10,7))),0)+VLOOKUP(L2791,REFERENCIAS!$C:$D,2,0)*VLOOKUP($L$2,PONDERADORES!A:P,IF(AND(INFORMACION!$T2791='REFERENCIAS RIESGO'!$C$36,INFORMACION!$F2791=REFERENCIAS!$C$24),16,IF(INFORMACION!$T2791='REFERENCIAS RIESGO'!$C$36,13,IF(INFORMACION!$F2791=REFERENCIAS!$C$24,10,7))),0)+VLOOKUP(F2791,REFERENCIAS!$C:$D,2,0)*VLOOKUP($F$2,PONDERADORES!A:P,IF(AND(INFORMACION!$T2791='REFERENCIAS RIESGO'!$C$36,INFORMACION!$F2791=REFERENCIAS!$C$24),16,IF(INFORMACION!$T2791='REFERENCIAS RIESGO'!$C$36,13,IF(INFORMACION!$F2791=REFERENCIAS!$C$24,10,7))),0)+VLOOKUP(T2791,REFERENCIAS!$C:$D,2,0)*VLOOKUP($T$2,PONDERADORES!A:P,IF(AND(INFORMACION!$T2791='REFERENCIAS RIESGO'!$C$36,INFORMACION!$F2791=REFERENCIAS!$C$24),16,IF(INFORMACION!$T2791='REFERENCIAS RIESGO'!$C$36,13,IF(INFORMACION!$F2791=REFERENCIAS!$C$24,10,7))),0)+VLOOKUP(IF(J2791&lt;=0.2,0.2,IF(AND(J2791&gt;0.2,J2791&lt;=0.4),0.4,IF(AND(J2791&gt;0.4,J2791&lt;=0.6),0.6,IF(AND(J2791&gt;0.6,J2791&lt;=0.8),0.8,IF(AND(J2791&gt;0.8,J2791&lt;=1),1))))),REFERENCIAS!$C:$D,2,0)*VLOOKUP($J$2,PONDERADORES!A:P,IF(AND(INFORMACION!$T2791='REFERENCIAS RIESGO'!$C$36,INFORMACION!$F2791=REFERENCIAS!$C$24),16,IF(INFORMACION!$T2791='REFERENCIAS RIESGO'!$C$36,13,IF(INFORMACION!$F2791=REFERENCIAS!$C$24,10,7))),0)</f>
        <v>#REF!</v>
      </c>
      <c r="Y2791" s="68">
        <f>+VLOOKUP(M2791,REFERENCIAS!$C:$D,2,0)*VLOOKUP($M$2,PONDERADORES!$A$7:$G$9,7,0)+VLOOKUP(N2791,REFERENCIAS!$C:$D,2,0)*VLOOKUP($N$2,PONDERADORES!$A$7:$G$9,7,0)+VLOOKUP(O2791,REFERENCIAS!$C:$D,2,0)*VLOOKUP($O$2,PONDERADORES!$A$7:$G$9,7,0)</f>
        <v>0.2</v>
      </c>
      <c r="Z2791" s="2">
        <f>+VLOOKUP(IF(R2791&lt;0.1,0,IF(AND(R2791&gt;=0.1,R2791&lt;0.2),0.1,IF(AND(R2791&gt;=0.2,R2791&lt;0.3),0.2,IF(R2791&gt;0.3,0.3,)))),REFERENCIAS!$C:$D,2,0)*VLOOKUP($R$2,PONDERADORES!$A$11:$G$11,7,0)</f>
        <v>15</v>
      </c>
      <c r="AA2791" s="92"/>
      <c r="AB2791" s="95" t="e">
        <f t="shared" ca="1" si="171"/>
        <v>#REF!</v>
      </c>
      <c r="AC2791" s="23" t="e">
        <f ca="1">IF(AB2791&gt;REFERENCIAS!$C$62,REFERENCIAS!$B$62,IF(AND(AB2791&gt;=REFERENCIAS!$C$63,AB2791&lt;REFERENCIAS!$D$63),REFERENCIAS!$B$63,IF(AND(AB2791&gt;REFERENCIAS!$C$64,AB2791&lt;=REFERENCIAS!$D$64),REFERENCIAS!$B$64,IF(AND(AB2791&gt;=REFERENCIAS!$C$65,AB2791&lt;REFERENCIAS!$D$65),REFERENCIAS!$B$65, "Revisar"))))</f>
        <v>#REF!</v>
      </c>
      <c r="AD2791" s="94" t="e">
        <f ca="1">VLOOKUP(AC2791,REFERENCIAS!$B$62:$G$65,4,FALSE)</f>
        <v>#REF!</v>
      </c>
    </row>
    <row r="2792" spans="1:30" ht="17.25" x14ac:dyDescent="0.25">
      <c r="A2792" s="74"/>
      <c r="B2792" s="19"/>
      <c r="C2792" s="19"/>
      <c r="D2792" s="50"/>
      <c r="E2792" s="73"/>
      <c r="F2792" s="74"/>
      <c r="G2792" s="9"/>
      <c r="H2792" s="48"/>
      <c r="I2792" s="49">
        <f t="shared" ca="1" si="169"/>
        <v>2022</v>
      </c>
      <c r="J2792" s="22">
        <f t="shared" ca="1" si="168"/>
        <v>1</v>
      </c>
      <c r="K2792" s="19"/>
      <c r="L2792" s="73"/>
      <c r="M2792" s="74"/>
      <c r="N2792" s="19"/>
      <c r="O2792" s="73"/>
      <c r="P2792" s="82">
        <v>1</v>
      </c>
      <c r="Q2792" s="24">
        <v>1</v>
      </c>
      <c r="R2792" s="81">
        <f t="shared" si="170"/>
        <v>1</v>
      </c>
      <c r="S2792" s="87"/>
      <c r="T2792" s="19"/>
      <c r="U2792" s="25"/>
      <c r="V2792" s="25"/>
      <c r="W2792" s="81"/>
      <c r="X2792" s="91" t="e">
        <f ca="1">+VLOOKUP(#REF!,REFERENCIAS!$C:$D,2,0)*VLOOKUP(#REF!,PONDERADORES!A:P,IF(AND(INFORMACION!$T2792='REFERENCIAS RIESGO'!$C$36,INFORMACION!$F2792=REFERENCIAS!$C$24),16,IF(INFORMACION!$T2792='REFERENCIAS RIESGO'!$C$36,13,IF(INFORMACION!$F2792=REFERENCIAS!$C$24,10,7))),0)+VLOOKUP(K2792,REFERENCIAS!$C:$D,2,0)*VLOOKUP($K$2,PONDERADORES!A:P,IF(AND(INFORMACION!$T2792='REFERENCIAS RIESGO'!$C$36,INFORMACION!$F2792=REFERENCIAS!$C$24),16,IF(INFORMACION!$T2792='REFERENCIAS RIESGO'!$C$36,13,IF(INFORMACION!$F2792=REFERENCIAS!$C$24,10,7))),0)+VLOOKUP(L2792,REFERENCIAS!$C:$D,2,0)*VLOOKUP($L$2,PONDERADORES!A:P,IF(AND(INFORMACION!$T2792='REFERENCIAS RIESGO'!$C$36,INFORMACION!$F2792=REFERENCIAS!$C$24),16,IF(INFORMACION!$T2792='REFERENCIAS RIESGO'!$C$36,13,IF(INFORMACION!$F2792=REFERENCIAS!$C$24,10,7))),0)+VLOOKUP(F2792,REFERENCIAS!$C:$D,2,0)*VLOOKUP($F$2,PONDERADORES!A:P,IF(AND(INFORMACION!$T2792='REFERENCIAS RIESGO'!$C$36,INFORMACION!$F2792=REFERENCIAS!$C$24),16,IF(INFORMACION!$T2792='REFERENCIAS RIESGO'!$C$36,13,IF(INFORMACION!$F2792=REFERENCIAS!$C$24,10,7))),0)+VLOOKUP(T2792,REFERENCIAS!$C:$D,2,0)*VLOOKUP($T$2,PONDERADORES!A:P,IF(AND(INFORMACION!$T2792='REFERENCIAS RIESGO'!$C$36,INFORMACION!$F2792=REFERENCIAS!$C$24),16,IF(INFORMACION!$T2792='REFERENCIAS RIESGO'!$C$36,13,IF(INFORMACION!$F2792=REFERENCIAS!$C$24,10,7))),0)+VLOOKUP(IF(J2792&lt;=0.2,0.2,IF(AND(J2792&gt;0.2,J2792&lt;=0.4),0.4,IF(AND(J2792&gt;0.4,J2792&lt;=0.6),0.6,IF(AND(J2792&gt;0.6,J2792&lt;=0.8),0.8,IF(AND(J2792&gt;0.8,J2792&lt;=1),1))))),REFERENCIAS!$C:$D,2,0)*VLOOKUP($J$2,PONDERADORES!A:P,IF(AND(INFORMACION!$T2792='REFERENCIAS RIESGO'!$C$36,INFORMACION!$F2792=REFERENCIAS!$C$24),16,IF(INFORMACION!$T2792='REFERENCIAS RIESGO'!$C$36,13,IF(INFORMACION!$F2792=REFERENCIAS!$C$24,10,7))),0)</f>
        <v>#REF!</v>
      </c>
      <c r="Y2792" s="68">
        <f>+VLOOKUP(M2792,REFERENCIAS!$C:$D,2,0)*VLOOKUP($M$2,PONDERADORES!$A$7:$G$9,7,0)+VLOOKUP(N2792,REFERENCIAS!$C:$D,2,0)*VLOOKUP($N$2,PONDERADORES!$A$7:$G$9,7,0)+VLOOKUP(O2792,REFERENCIAS!$C:$D,2,0)*VLOOKUP($O$2,PONDERADORES!$A$7:$G$9,7,0)</f>
        <v>0.2</v>
      </c>
      <c r="Z2792" s="2">
        <f>+VLOOKUP(IF(R2792&lt;0.1,0,IF(AND(R2792&gt;=0.1,R2792&lt;0.2),0.1,IF(AND(R2792&gt;=0.2,R2792&lt;0.3),0.2,IF(R2792&gt;0.3,0.3,)))),REFERENCIAS!$C:$D,2,0)*VLOOKUP($R$2,PONDERADORES!$A$11:$G$11,7,0)</f>
        <v>15</v>
      </c>
      <c r="AA2792" s="92"/>
      <c r="AB2792" s="95" t="e">
        <f t="shared" ca="1" si="171"/>
        <v>#REF!</v>
      </c>
      <c r="AC2792" s="23" t="e">
        <f ca="1">IF(AB2792&gt;REFERENCIAS!$C$62,REFERENCIAS!$B$62,IF(AND(AB2792&gt;=REFERENCIAS!$C$63,AB2792&lt;REFERENCIAS!$D$63),REFERENCIAS!$B$63,IF(AND(AB2792&gt;REFERENCIAS!$C$64,AB2792&lt;=REFERENCIAS!$D$64),REFERENCIAS!$B$64,IF(AND(AB2792&gt;=REFERENCIAS!$C$65,AB2792&lt;REFERENCIAS!$D$65),REFERENCIAS!$B$65, "Revisar"))))</f>
        <v>#REF!</v>
      </c>
      <c r="AD2792" s="94" t="e">
        <f ca="1">VLOOKUP(AC2792,REFERENCIAS!$B$62:$G$65,4,FALSE)</f>
        <v>#REF!</v>
      </c>
    </row>
    <row r="2793" spans="1:30" ht="17.25" x14ac:dyDescent="0.25">
      <c r="A2793" s="74"/>
      <c r="B2793" s="19"/>
      <c r="C2793" s="19"/>
      <c r="D2793" s="50"/>
      <c r="E2793" s="73"/>
      <c r="F2793" s="74"/>
      <c r="G2793" s="9"/>
      <c r="H2793" s="48"/>
      <c r="I2793" s="49">
        <f t="shared" ca="1" si="169"/>
        <v>2022</v>
      </c>
      <c r="J2793" s="22">
        <f t="shared" ca="1" si="168"/>
        <v>1</v>
      </c>
      <c r="K2793" s="19"/>
      <c r="L2793" s="73"/>
      <c r="M2793" s="74"/>
      <c r="N2793" s="19"/>
      <c r="O2793" s="73"/>
      <c r="P2793" s="82">
        <v>1</v>
      </c>
      <c r="Q2793" s="24">
        <v>1</v>
      </c>
      <c r="R2793" s="81">
        <f t="shared" si="170"/>
        <v>1</v>
      </c>
      <c r="S2793" s="87"/>
      <c r="T2793" s="19"/>
      <c r="U2793" s="25"/>
      <c r="V2793" s="25"/>
      <c r="W2793" s="81"/>
      <c r="X2793" s="91" t="e">
        <f ca="1">+VLOOKUP(#REF!,REFERENCIAS!$C:$D,2,0)*VLOOKUP(#REF!,PONDERADORES!A:P,IF(AND(INFORMACION!$T2793='REFERENCIAS RIESGO'!$C$36,INFORMACION!$F2793=REFERENCIAS!$C$24),16,IF(INFORMACION!$T2793='REFERENCIAS RIESGO'!$C$36,13,IF(INFORMACION!$F2793=REFERENCIAS!$C$24,10,7))),0)+VLOOKUP(K2793,REFERENCIAS!$C:$D,2,0)*VLOOKUP($K$2,PONDERADORES!A:P,IF(AND(INFORMACION!$T2793='REFERENCIAS RIESGO'!$C$36,INFORMACION!$F2793=REFERENCIAS!$C$24),16,IF(INFORMACION!$T2793='REFERENCIAS RIESGO'!$C$36,13,IF(INFORMACION!$F2793=REFERENCIAS!$C$24,10,7))),0)+VLOOKUP(L2793,REFERENCIAS!$C:$D,2,0)*VLOOKUP($L$2,PONDERADORES!A:P,IF(AND(INFORMACION!$T2793='REFERENCIAS RIESGO'!$C$36,INFORMACION!$F2793=REFERENCIAS!$C$24),16,IF(INFORMACION!$T2793='REFERENCIAS RIESGO'!$C$36,13,IF(INFORMACION!$F2793=REFERENCIAS!$C$24,10,7))),0)+VLOOKUP(F2793,REFERENCIAS!$C:$D,2,0)*VLOOKUP($F$2,PONDERADORES!A:P,IF(AND(INFORMACION!$T2793='REFERENCIAS RIESGO'!$C$36,INFORMACION!$F2793=REFERENCIAS!$C$24),16,IF(INFORMACION!$T2793='REFERENCIAS RIESGO'!$C$36,13,IF(INFORMACION!$F2793=REFERENCIAS!$C$24,10,7))),0)+VLOOKUP(T2793,REFERENCIAS!$C:$D,2,0)*VLOOKUP($T$2,PONDERADORES!A:P,IF(AND(INFORMACION!$T2793='REFERENCIAS RIESGO'!$C$36,INFORMACION!$F2793=REFERENCIAS!$C$24),16,IF(INFORMACION!$T2793='REFERENCIAS RIESGO'!$C$36,13,IF(INFORMACION!$F2793=REFERENCIAS!$C$24,10,7))),0)+VLOOKUP(IF(J2793&lt;=0.2,0.2,IF(AND(J2793&gt;0.2,J2793&lt;=0.4),0.4,IF(AND(J2793&gt;0.4,J2793&lt;=0.6),0.6,IF(AND(J2793&gt;0.6,J2793&lt;=0.8),0.8,IF(AND(J2793&gt;0.8,J2793&lt;=1),1))))),REFERENCIAS!$C:$D,2,0)*VLOOKUP($J$2,PONDERADORES!A:P,IF(AND(INFORMACION!$T2793='REFERENCIAS RIESGO'!$C$36,INFORMACION!$F2793=REFERENCIAS!$C$24),16,IF(INFORMACION!$T2793='REFERENCIAS RIESGO'!$C$36,13,IF(INFORMACION!$F2793=REFERENCIAS!$C$24,10,7))),0)</f>
        <v>#REF!</v>
      </c>
      <c r="Y2793" s="68">
        <f>+VLOOKUP(M2793,REFERENCIAS!$C:$D,2,0)*VLOOKUP($M$2,PONDERADORES!$A$7:$G$9,7,0)+VLOOKUP(N2793,REFERENCIAS!$C:$D,2,0)*VLOOKUP($N$2,PONDERADORES!$A$7:$G$9,7,0)+VLOOKUP(O2793,REFERENCIAS!$C:$D,2,0)*VLOOKUP($O$2,PONDERADORES!$A$7:$G$9,7,0)</f>
        <v>0.2</v>
      </c>
      <c r="Z2793" s="2">
        <f>+VLOOKUP(IF(R2793&lt;0.1,0,IF(AND(R2793&gt;=0.1,R2793&lt;0.2),0.1,IF(AND(R2793&gt;=0.2,R2793&lt;0.3),0.2,IF(R2793&gt;0.3,0.3,)))),REFERENCIAS!$C:$D,2,0)*VLOOKUP($R$2,PONDERADORES!$A$11:$G$11,7,0)</f>
        <v>15</v>
      </c>
      <c r="AA2793" s="92"/>
      <c r="AB2793" s="95" t="e">
        <f t="shared" ca="1" si="171"/>
        <v>#REF!</v>
      </c>
      <c r="AC2793" s="23" t="e">
        <f ca="1">IF(AB2793&gt;REFERENCIAS!$C$62,REFERENCIAS!$B$62,IF(AND(AB2793&gt;=REFERENCIAS!$C$63,AB2793&lt;REFERENCIAS!$D$63),REFERENCIAS!$B$63,IF(AND(AB2793&gt;REFERENCIAS!$C$64,AB2793&lt;=REFERENCIAS!$D$64),REFERENCIAS!$B$64,IF(AND(AB2793&gt;=REFERENCIAS!$C$65,AB2793&lt;REFERENCIAS!$D$65),REFERENCIAS!$B$65, "Revisar"))))</f>
        <v>#REF!</v>
      </c>
      <c r="AD2793" s="94" t="e">
        <f ca="1">VLOOKUP(AC2793,REFERENCIAS!$B$62:$G$65,4,FALSE)</f>
        <v>#REF!</v>
      </c>
    </row>
    <row r="2794" spans="1:30" ht="17.25" x14ac:dyDescent="0.25">
      <c r="A2794" s="74"/>
      <c r="B2794" s="19"/>
      <c r="C2794" s="19"/>
      <c r="D2794" s="50"/>
      <c r="E2794" s="73"/>
      <c r="F2794" s="74"/>
      <c r="G2794" s="9"/>
      <c r="H2794" s="48"/>
      <c r="I2794" s="49">
        <f t="shared" ca="1" si="169"/>
        <v>2022</v>
      </c>
      <c r="J2794" s="22">
        <f t="shared" ca="1" si="168"/>
        <v>1</v>
      </c>
      <c r="K2794" s="19"/>
      <c r="L2794" s="73"/>
      <c r="M2794" s="74"/>
      <c r="N2794" s="19"/>
      <c r="O2794" s="73"/>
      <c r="P2794" s="82">
        <v>1</v>
      </c>
      <c r="Q2794" s="24">
        <v>1</v>
      </c>
      <c r="R2794" s="81">
        <f t="shared" si="170"/>
        <v>1</v>
      </c>
      <c r="S2794" s="87"/>
      <c r="T2794" s="19"/>
      <c r="U2794" s="25"/>
      <c r="V2794" s="25"/>
      <c r="W2794" s="81"/>
      <c r="X2794" s="91" t="e">
        <f ca="1">+VLOOKUP(#REF!,REFERENCIAS!$C:$D,2,0)*VLOOKUP(#REF!,PONDERADORES!A:P,IF(AND(INFORMACION!$T2794='REFERENCIAS RIESGO'!$C$36,INFORMACION!$F2794=REFERENCIAS!$C$24),16,IF(INFORMACION!$T2794='REFERENCIAS RIESGO'!$C$36,13,IF(INFORMACION!$F2794=REFERENCIAS!$C$24,10,7))),0)+VLOOKUP(K2794,REFERENCIAS!$C:$D,2,0)*VLOOKUP($K$2,PONDERADORES!A:P,IF(AND(INFORMACION!$T2794='REFERENCIAS RIESGO'!$C$36,INFORMACION!$F2794=REFERENCIAS!$C$24),16,IF(INFORMACION!$T2794='REFERENCIAS RIESGO'!$C$36,13,IF(INFORMACION!$F2794=REFERENCIAS!$C$24,10,7))),0)+VLOOKUP(L2794,REFERENCIAS!$C:$D,2,0)*VLOOKUP($L$2,PONDERADORES!A:P,IF(AND(INFORMACION!$T2794='REFERENCIAS RIESGO'!$C$36,INFORMACION!$F2794=REFERENCIAS!$C$24),16,IF(INFORMACION!$T2794='REFERENCIAS RIESGO'!$C$36,13,IF(INFORMACION!$F2794=REFERENCIAS!$C$24,10,7))),0)+VLOOKUP(F2794,REFERENCIAS!$C:$D,2,0)*VLOOKUP($F$2,PONDERADORES!A:P,IF(AND(INFORMACION!$T2794='REFERENCIAS RIESGO'!$C$36,INFORMACION!$F2794=REFERENCIAS!$C$24),16,IF(INFORMACION!$T2794='REFERENCIAS RIESGO'!$C$36,13,IF(INFORMACION!$F2794=REFERENCIAS!$C$24,10,7))),0)+VLOOKUP(T2794,REFERENCIAS!$C:$D,2,0)*VLOOKUP($T$2,PONDERADORES!A:P,IF(AND(INFORMACION!$T2794='REFERENCIAS RIESGO'!$C$36,INFORMACION!$F2794=REFERENCIAS!$C$24),16,IF(INFORMACION!$T2794='REFERENCIAS RIESGO'!$C$36,13,IF(INFORMACION!$F2794=REFERENCIAS!$C$24,10,7))),0)+VLOOKUP(IF(J2794&lt;=0.2,0.2,IF(AND(J2794&gt;0.2,J2794&lt;=0.4),0.4,IF(AND(J2794&gt;0.4,J2794&lt;=0.6),0.6,IF(AND(J2794&gt;0.6,J2794&lt;=0.8),0.8,IF(AND(J2794&gt;0.8,J2794&lt;=1),1))))),REFERENCIAS!$C:$D,2,0)*VLOOKUP($J$2,PONDERADORES!A:P,IF(AND(INFORMACION!$T2794='REFERENCIAS RIESGO'!$C$36,INFORMACION!$F2794=REFERENCIAS!$C$24),16,IF(INFORMACION!$T2794='REFERENCIAS RIESGO'!$C$36,13,IF(INFORMACION!$F2794=REFERENCIAS!$C$24,10,7))),0)</f>
        <v>#REF!</v>
      </c>
      <c r="Y2794" s="68">
        <f>+VLOOKUP(M2794,REFERENCIAS!$C:$D,2,0)*VLOOKUP($M$2,PONDERADORES!$A$7:$G$9,7,0)+VLOOKUP(N2794,REFERENCIAS!$C:$D,2,0)*VLOOKUP($N$2,PONDERADORES!$A$7:$G$9,7,0)+VLOOKUP(O2794,REFERENCIAS!$C:$D,2,0)*VLOOKUP($O$2,PONDERADORES!$A$7:$G$9,7,0)</f>
        <v>0.2</v>
      </c>
      <c r="Z2794" s="2">
        <f>+VLOOKUP(IF(R2794&lt;0.1,0,IF(AND(R2794&gt;=0.1,R2794&lt;0.2),0.1,IF(AND(R2794&gt;=0.2,R2794&lt;0.3),0.2,IF(R2794&gt;0.3,0.3,)))),REFERENCIAS!$C:$D,2,0)*VLOOKUP($R$2,PONDERADORES!$A$11:$G$11,7,0)</f>
        <v>15</v>
      </c>
      <c r="AA2794" s="92"/>
      <c r="AB2794" s="95" t="e">
        <f t="shared" ca="1" si="171"/>
        <v>#REF!</v>
      </c>
      <c r="AC2794" s="23" t="e">
        <f ca="1">IF(AB2794&gt;REFERENCIAS!$C$62,REFERENCIAS!$B$62,IF(AND(AB2794&gt;=REFERENCIAS!$C$63,AB2794&lt;REFERENCIAS!$D$63),REFERENCIAS!$B$63,IF(AND(AB2794&gt;REFERENCIAS!$C$64,AB2794&lt;=REFERENCIAS!$D$64),REFERENCIAS!$B$64,IF(AND(AB2794&gt;=REFERENCIAS!$C$65,AB2794&lt;REFERENCIAS!$D$65),REFERENCIAS!$B$65, "Revisar"))))</f>
        <v>#REF!</v>
      </c>
      <c r="AD2794" s="94" t="e">
        <f ca="1">VLOOKUP(AC2794,REFERENCIAS!$B$62:$G$65,4,FALSE)</f>
        <v>#REF!</v>
      </c>
    </row>
    <row r="2795" spans="1:30" ht="17.25" x14ac:dyDescent="0.25">
      <c r="A2795" s="74"/>
      <c r="B2795" s="19"/>
      <c r="C2795" s="19"/>
      <c r="D2795" s="50"/>
      <c r="E2795" s="73"/>
      <c r="F2795" s="74"/>
      <c r="G2795" s="9"/>
      <c r="H2795" s="48"/>
      <c r="I2795" s="49">
        <f t="shared" ca="1" si="169"/>
        <v>2022</v>
      </c>
      <c r="J2795" s="22">
        <f t="shared" ca="1" si="168"/>
        <v>1</v>
      </c>
      <c r="K2795" s="19"/>
      <c r="L2795" s="73"/>
      <c r="M2795" s="74"/>
      <c r="N2795" s="19"/>
      <c r="O2795" s="73"/>
      <c r="P2795" s="82">
        <v>1</v>
      </c>
      <c r="Q2795" s="24">
        <v>1</v>
      </c>
      <c r="R2795" s="81">
        <f t="shared" si="170"/>
        <v>1</v>
      </c>
      <c r="S2795" s="87"/>
      <c r="T2795" s="19"/>
      <c r="U2795" s="25"/>
      <c r="V2795" s="25"/>
      <c r="W2795" s="81"/>
      <c r="X2795" s="91" t="e">
        <f ca="1">+VLOOKUP(#REF!,REFERENCIAS!$C:$D,2,0)*VLOOKUP(#REF!,PONDERADORES!A:P,IF(AND(INFORMACION!$T2795='REFERENCIAS RIESGO'!$C$36,INFORMACION!$F2795=REFERENCIAS!$C$24),16,IF(INFORMACION!$T2795='REFERENCIAS RIESGO'!$C$36,13,IF(INFORMACION!$F2795=REFERENCIAS!$C$24,10,7))),0)+VLOOKUP(K2795,REFERENCIAS!$C:$D,2,0)*VLOOKUP($K$2,PONDERADORES!A:P,IF(AND(INFORMACION!$T2795='REFERENCIAS RIESGO'!$C$36,INFORMACION!$F2795=REFERENCIAS!$C$24),16,IF(INFORMACION!$T2795='REFERENCIAS RIESGO'!$C$36,13,IF(INFORMACION!$F2795=REFERENCIAS!$C$24,10,7))),0)+VLOOKUP(L2795,REFERENCIAS!$C:$D,2,0)*VLOOKUP($L$2,PONDERADORES!A:P,IF(AND(INFORMACION!$T2795='REFERENCIAS RIESGO'!$C$36,INFORMACION!$F2795=REFERENCIAS!$C$24),16,IF(INFORMACION!$T2795='REFERENCIAS RIESGO'!$C$36,13,IF(INFORMACION!$F2795=REFERENCIAS!$C$24,10,7))),0)+VLOOKUP(F2795,REFERENCIAS!$C:$D,2,0)*VLOOKUP($F$2,PONDERADORES!A:P,IF(AND(INFORMACION!$T2795='REFERENCIAS RIESGO'!$C$36,INFORMACION!$F2795=REFERENCIAS!$C$24),16,IF(INFORMACION!$T2795='REFERENCIAS RIESGO'!$C$36,13,IF(INFORMACION!$F2795=REFERENCIAS!$C$24,10,7))),0)+VLOOKUP(T2795,REFERENCIAS!$C:$D,2,0)*VLOOKUP($T$2,PONDERADORES!A:P,IF(AND(INFORMACION!$T2795='REFERENCIAS RIESGO'!$C$36,INFORMACION!$F2795=REFERENCIAS!$C$24),16,IF(INFORMACION!$T2795='REFERENCIAS RIESGO'!$C$36,13,IF(INFORMACION!$F2795=REFERENCIAS!$C$24,10,7))),0)+VLOOKUP(IF(J2795&lt;=0.2,0.2,IF(AND(J2795&gt;0.2,J2795&lt;=0.4),0.4,IF(AND(J2795&gt;0.4,J2795&lt;=0.6),0.6,IF(AND(J2795&gt;0.6,J2795&lt;=0.8),0.8,IF(AND(J2795&gt;0.8,J2795&lt;=1),1))))),REFERENCIAS!$C:$D,2,0)*VLOOKUP($J$2,PONDERADORES!A:P,IF(AND(INFORMACION!$T2795='REFERENCIAS RIESGO'!$C$36,INFORMACION!$F2795=REFERENCIAS!$C$24),16,IF(INFORMACION!$T2795='REFERENCIAS RIESGO'!$C$36,13,IF(INFORMACION!$F2795=REFERENCIAS!$C$24,10,7))),0)</f>
        <v>#REF!</v>
      </c>
      <c r="Y2795" s="68">
        <f>+VLOOKUP(M2795,REFERENCIAS!$C:$D,2,0)*VLOOKUP($M$2,PONDERADORES!$A$7:$G$9,7,0)+VLOOKUP(N2795,REFERENCIAS!$C:$D,2,0)*VLOOKUP($N$2,PONDERADORES!$A$7:$G$9,7,0)+VLOOKUP(O2795,REFERENCIAS!$C:$D,2,0)*VLOOKUP($O$2,PONDERADORES!$A$7:$G$9,7,0)</f>
        <v>0.2</v>
      </c>
      <c r="Z2795" s="2">
        <f>+VLOOKUP(IF(R2795&lt;0.1,0,IF(AND(R2795&gt;=0.1,R2795&lt;0.2),0.1,IF(AND(R2795&gt;=0.2,R2795&lt;0.3),0.2,IF(R2795&gt;0.3,0.3,)))),REFERENCIAS!$C:$D,2,0)*VLOOKUP($R$2,PONDERADORES!$A$11:$G$11,7,0)</f>
        <v>15</v>
      </c>
      <c r="AA2795" s="92"/>
      <c r="AB2795" s="95" t="e">
        <f t="shared" ca="1" si="171"/>
        <v>#REF!</v>
      </c>
      <c r="AC2795" s="23" t="e">
        <f ca="1">IF(AB2795&gt;REFERENCIAS!$C$62,REFERENCIAS!$B$62,IF(AND(AB2795&gt;=REFERENCIAS!$C$63,AB2795&lt;REFERENCIAS!$D$63),REFERENCIAS!$B$63,IF(AND(AB2795&gt;REFERENCIAS!$C$64,AB2795&lt;=REFERENCIAS!$D$64),REFERENCIAS!$B$64,IF(AND(AB2795&gt;=REFERENCIAS!$C$65,AB2795&lt;REFERENCIAS!$D$65),REFERENCIAS!$B$65, "Revisar"))))</f>
        <v>#REF!</v>
      </c>
      <c r="AD2795" s="94" t="e">
        <f ca="1">VLOOKUP(AC2795,REFERENCIAS!$B$62:$G$65,4,FALSE)</f>
        <v>#REF!</v>
      </c>
    </row>
    <row r="2796" spans="1:30" ht="17.25" x14ac:dyDescent="0.25">
      <c r="A2796" s="74"/>
      <c r="B2796" s="19"/>
      <c r="C2796" s="19"/>
      <c r="D2796" s="50"/>
      <c r="E2796" s="73"/>
      <c r="F2796" s="74"/>
      <c r="G2796" s="9"/>
      <c r="H2796" s="48"/>
      <c r="I2796" s="49">
        <f t="shared" ca="1" si="169"/>
        <v>2022</v>
      </c>
      <c r="J2796" s="22">
        <f t="shared" ca="1" si="168"/>
        <v>1</v>
      </c>
      <c r="K2796" s="19"/>
      <c r="L2796" s="73"/>
      <c r="M2796" s="74"/>
      <c r="N2796" s="19"/>
      <c r="O2796" s="73"/>
      <c r="P2796" s="82">
        <v>1</v>
      </c>
      <c r="Q2796" s="24">
        <v>1</v>
      </c>
      <c r="R2796" s="81">
        <f t="shared" si="170"/>
        <v>1</v>
      </c>
      <c r="S2796" s="87"/>
      <c r="T2796" s="19"/>
      <c r="U2796" s="25"/>
      <c r="V2796" s="25"/>
      <c r="W2796" s="81"/>
      <c r="X2796" s="91" t="e">
        <f ca="1">+VLOOKUP(#REF!,REFERENCIAS!$C:$D,2,0)*VLOOKUP(#REF!,PONDERADORES!A:P,IF(AND(INFORMACION!$T2796='REFERENCIAS RIESGO'!$C$36,INFORMACION!$F2796=REFERENCIAS!$C$24),16,IF(INFORMACION!$T2796='REFERENCIAS RIESGO'!$C$36,13,IF(INFORMACION!$F2796=REFERENCIAS!$C$24,10,7))),0)+VLOOKUP(K2796,REFERENCIAS!$C:$D,2,0)*VLOOKUP($K$2,PONDERADORES!A:P,IF(AND(INFORMACION!$T2796='REFERENCIAS RIESGO'!$C$36,INFORMACION!$F2796=REFERENCIAS!$C$24),16,IF(INFORMACION!$T2796='REFERENCIAS RIESGO'!$C$36,13,IF(INFORMACION!$F2796=REFERENCIAS!$C$24,10,7))),0)+VLOOKUP(L2796,REFERENCIAS!$C:$D,2,0)*VLOOKUP($L$2,PONDERADORES!A:P,IF(AND(INFORMACION!$T2796='REFERENCIAS RIESGO'!$C$36,INFORMACION!$F2796=REFERENCIAS!$C$24),16,IF(INFORMACION!$T2796='REFERENCIAS RIESGO'!$C$36,13,IF(INFORMACION!$F2796=REFERENCIAS!$C$24,10,7))),0)+VLOOKUP(F2796,REFERENCIAS!$C:$D,2,0)*VLOOKUP($F$2,PONDERADORES!A:P,IF(AND(INFORMACION!$T2796='REFERENCIAS RIESGO'!$C$36,INFORMACION!$F2796=REFERENCIAS!$C$24),16,IF(INFORMACION!$T2796='REFERENCIAS RIESGO'!$C$36,13,IF(INFORMACION!$F2796=REFERENCIAS!$C$24,10,7))),0)+VLOOKUP(T2796,REFERENCIAS!$C:$D,2,0)*VLOOKUP($T$2,PONDERADORES!A:P,IF(AND(INFORMACION!$T2796='REFERENCIAS RIESGO'!$C$36,INFORMACION!$F2796=REFERENCIAS!$C$24),16,IF(INFORMACION!$T2796='REFERENCIAS RIESGO'!$C$36,13,IF(INFORMACION!$F2796=REFERENCIAS!$C$24,10,7))),0)+VLOOKUP(IF(J2796&lt;=0.2,0.2,IF(AND(J2796&gt;0.2,J2796&lt;=0.4),0.4,IF(AND(J2796&gt;0.4,J2796&lt;=0.6),0.6,IF(AND(J2796&gt;0.6,J2796&lt;=0.8),0.8,IF(AND(J2796&gt;0.8,J2796&lt;=1),1))))),REFERENCIAS!$C:$D,2,0)*VLOOKUP($J$2,PONDERADORES!A:P,IF(AND(INFORMACION!$T2796='REFERENCIAS RIESGO'!$C$36,INFORMACION!$F2796=REFERENCIAS!$C$24),16,IF(INFORMACION!$T2796='REFERENCIAS RIESGO'!$C$36,13,IF(INFORMACION!$F2796=REFERENCIAS!$C$24,10,7))),0)</f>
        <v>#REF!</v>
      </c>
      <c r="Y2796" s="68">
        <f>+VLOOKUP(M2796,REFERENCIAS!$C:$D,2,0)*VLOOKUP($M$2,PONDERADORES!$A$7:$G$9,7,0)+VLOOKUP(N2796,REFERENCIAS!$C:$D,2,0)*VLOOKUP($N$2,PONDERADORES!$A$7:$G$9,7,0)+VLOOKUP(O2796,REFERENCIAS!$C:$D,2,0)*VLOOKUP($O$2,PONDERADORES!$A$7:$G$9,7,0)</f>
        <v>0.2</v>
      </c>
      <c r="Z2796" s="2">
        <f>+VLOOKUP(IF(R2796&lt;0.1,0,IF(AND(R2796&gt;=0.1,R2796&lt;0.2),0.1,IF(AND(R2796&gt;=0.2,R2796&lt;0.3),0.2,IF(R2796&gt;0.3,0.3,)))),REFERENCIAS!$C:$D,2,0)*VLOOKUP($R$2,PONDERADORES!$A$11:$G$11,7,0)</f>
        <v>15</v>
      </c>
      <c r="AA2796" s="92"/>
      <c r="AB2796" s="95" t="e">
        <f t="shared" ca="1" si="171"/>
        <v>#REF!</v>
      </c>
      <c r="AC2796" s="23" t="e">
        <f ca="1">IF(AB2796&gt;REFERENCIAS!$C$62,REFERENCIAS!$B$62,IF(AND(AB2796&gt;=REFERENCIAS!$C$63,AB2796&lt;REFERENCIAS!$D$63),REFERENCIAS!$B$63,IF(AND(AB2796&gt;REFERENCIAS!$C$64,AB2796&lt;=REFERENCIAS!$D$64),REFERENCIAS!$B$64,IF(AND(AB2796&gt;=REFERENCIAS!$C$65,AB2796&lt;REFERENCIAS!$D$65),REFERENCIAS!$B$65, "Revisar"))))</f>
        <v>#REF!</v>
      </c>
      <c r="AD2796" s="94" t="e">
        <f ca="1">VLOOKUP(AC2796,REFERENCIAS!$B$62:$G$65,4,FALSE)</f>
        <v>#REF!</v>
      </c>
    </row>
    <row r="2797" spans="1:30" ht="17.25" x14ac:dyDescent="0.25">
      <c r="A2797" s="74"/>
      <c r="B2797" s="19"/>
      <c r="C2797" s="19"/>
      <c r="D2797" s="50"/>
      <c r="E2797" s="73"/>
      <c r="F2797" s="74"/>
      <c r="G2797" s="9"/>
      <c r="H2797" s="48"/>
      <c r="I2797" s="49">
        <f t="shared" ca="1" si="169"/>
        <v>2022</v>
      </c>
      <c r="J2797" s="22">
        <f t="shared" ca="1" si="168"/>
        <v>1</v>
      </c>
      <c r="K2797" s="19"/>
      <c r="L2797" s="73"/>
      <c r="M2797" s="74"/>
      <c r="N2797" s="19"/>
      <c r="O2797" s="73"/>
      <c r="P2797" s="82">
        <v>1</v>
      </c>
      <c r="Q2797" s="24">
        <v>1</v>
      </c>
      <c r="R2797" s="81">
        <f t="shared" si="170"/>
        <v>1</v>
      </c>
      <c r="S2797" s="87"/>
      <c r="T2797" s="19"/>
      <c r="U2797" s="25"/>
      <c r="V2797" s="25"/>
      <c r="W2797" s="81"/>
      <c r="X2797" s="91" t="e">
        <f ca="1">+VLOOKUP(#REF!,REFERENCIAS!$C:$D,2,0)*VLOOKUP(#REF!,PONDERADORES!A:P,IF(AND(INFORMACION!$T2797='REFERENCIAS RIESGO'!$C$36,INFORMACION!$F2797=REFERENCIAS!$C$24),16,IF(INFORMACION!$T2797='REFERENCIAS RIESGO'!$C$36,13,IF(INFORMACION!$F2797=REFERENCIAS!$C$24,10,7))),0)+VLOOKUP(K2797,REFERENCIAS!$C:$D,2,0)*VLOOKUP($K$2,PONDERADORES!A:P,IF(AND(INFORMACION!$T2797='REFERENCIAS RIESGO'!$C$36,INFORMACION!$F2797=REFERENCIAS!$C$24),16,IF(INFORMACION!$T2797='REFERENCIAS RIESGO'!$C$36,13,IF(INFORMACION!$F2797=REFERENCIAS!$C$24,10,7))),0)+VLOOKUP(L2797,REFERENCIAS!$C:$D,2,0)*VLOOKUP($L$2,PONDERADORES!A:P,IF(AND(INFORMACION!$T2797='REFERENCIAS RIESGO'!$C$36,INFORMACION!$F2797=REFERENCIAS!$C$24),16,IF(INFORMACION!$T2797='REFERENCIAS RIESGO'!$C$36,13,IF(INFORMACION!$F2797=REFERENCIAS!$C$24,10,7))),0)+VLOOKUP(F2797,REFERENCIAS!$C:$D,2,0)*VLOOKUP($F$2,PONDERADORES!A:P,IF(AND(INFORMACION!$T2797='REFERENCIAS RIESGO'!$C$36,INFORMACION!$F2797=REFERENCIAS!$C$24),16,IF(INFORMACION!$T2797='REFERENCIAS RIESGO'!$C$36,13,IF(INFORMACION!$F2797=REFERENCIAS!$C$24,10,7))),0)+VLOOKUP(T2797,REFERENCIAS!$C:$D,2,0)*VLOOKUP($T$2,PONDERADORES!A:P,IF(AND(INFORMACION!$T2797='REFERENCIAS RIESGO'!$C$36,INFORMACION!$F2797=REFERENCIAS!$C$24),16,IF(INFORMACION!$T2797='REFERENCIAS RIESGO'!$C$36,13,IF(INFORMACION!$F2797=REFERENCIAS!$C$24,10,7))),0)+VLOOKUP(IF(J2797&lt;=0.2,0.2,IF(AND(J2797&gt;0.2,J2797&lt;=0.4),0.4,IF(AND(J2797&gt;0.4,J2797&lt;=0.6),0.6,IF(AND(J2797&gt;0.6,J2797&lt;=0.8),0.8,IF(AND(J2797&gt;0.8,J2797&lt;=1),1))))),REFERENCIAS!$C:$D,2,0)*VLOOKUP($J$2,PONDERADORES!A:P,IF(AND(INFORMACION!$T2797='REFERENCIAS RIESGO'!$C$36,INFORMACION!$F2797=REFERENCIAS!$C$24),16,IF(INFORMACION!$T2797='REFERENCIAS RIESGO'!$C$36,13,IF(INFORMACION!$F2797=REFERENCIAS!$C$24,10,7))),0)</f>
        <v>#REF!</v>
      </c>
      <c r="Y2797" s="68">
        <f>+VLOOKUP(M2797,REFERENCIAS!$C:$D,2,0)*VLOOKUP($M$2,PONDERADORES!$A$7:$G$9,7,0)+VLOOKUP(N2797,REFERENCIAS!$C:$D,2,0)*VLOOKUP($N$2,PONDERADORES!$A$7:$G$9,7,0)+VLOOKUP(O2797,REFERENCIAS!$C:$D,2,0)*VLOOKUP($O$2,PONDERADORES!$A$7:$G$9,7,0)</f>
        <v>0.2</v>
      </c>
      <c r="Z2797" s="2">
        <f>+VLOOKUP(IF(R2797&lt;0.1,0,IF(AND(R2797&gt;=0.1,R2797&lt;0.2),0.1,IF(AND(R2797&gt;=0.2,R2797&lt;0.3),0.2,IF(R2797&gt;0.3,0.3,)))),REFERENCIAS!$C:$D,2,0)*VLOOKUP($R$2,PONDERADORES!$A$11:$G$11,7,0)</f>
        <v>15</v>
      </c>
      <c r="AA2797" s="92"/>
      <c r="AB2797" s="95" t="e">
        <f t="shared" ca="1" si="171"/>
        <v>#REF!</v>
      </c>
      <c r="AC2797" s="23" t="e">
        <f ca="1">IF(AB2797&gt;REFERENCIAS!$C$62,REFERENCIAS!$B$62,IF(AND(AB2797&gt;=REFERENCIAS!$C$63,AB2797&lt;REFERENCIAS!$D$63),REFERENCIAS!$B$63,IF(AND(AB2797&gt;REFERENCIAS!$C$64,AB2797&lt;=REFERENCIAS!$D$64),REFERENCIAS!$B$64,IF(AND(AB2797&gt;=REFERENCIAS!$C$65,AB2797&lt;REFERENCIAS!$D$65),REFERENCIAS!$B$65, "Revisar"))))</f>
        <v>#REF!</v>
      </c>
      <c r="AD2797" s="94" t="e">
        <f ca="1">VLOOKUP(AC2797,REFERENCIAS!$B$62:$G$65,4,FALSE)</f>
        <v>#REF!</v>
      </c>
    </row>
    <row r="2798" spans="1:30" ht="17.25" x14ac:dyDescent="0.25">
      <c r="A2798" s="74"/>
      <c r="B2798" s="19"/>
      <c r="C2798" s="19"/>
      <c r="D2798" s="50"/>
      <c r="E2798" s="73"/>
      <c r="F2798" s="74"/>
      <c r="G2798" s="9"/>
      <c r="H2798" s="48"/>
      <c r="I2798" s="49">
        <f t="shared" ca="1" si="169"/>
        <v>2022</v>
      </c>
      <c r="J2798" s="22">
        <f t="shared" ca="1" si="168"/>
        <v>1</v>
      </c>
      <c r="K2798" s="19"/>
      <c r="L2798" s="73"/>
      <c r="M2798" s="74"/>
      <c r="N2798" s="19"/>
      <c r="O2798" s="73"/>
      <c r="P2798" s="82">
        <v>1</v>
      </c>
      <c r="Q2798" s="24">
        <v>1</v>
      </c>
      <c r="R2798" s="81">
        <f t="shared" si="170"/>
        <v>1</v>
      </c>
      <c r="S2798" s="87"/>
      <c r="T2798" s="19"/>
      <c r="U2798" s="25"/>
      <c r="V2798" s="25"/>
      <c r="W2798" s="81"/>
      <c r="X2798" s="91" t="e">
        <f ca="1">+VLOOKUP(#REF!,REFERENCIAS!$C:$D,2,0)*VLOOKUP(#REF!,PONDERADORES!A:P,IF(AND(INFORMACION!$T2798='REFERENCIAS RIESGO'!$C$36,INFORMACION!$F2798=REFERENCIAS!$C$24),16,IF(INFORMACION!$T2798='REFERENCIAS RIESGO'!$C$36,13,IF(INFORMACION!$F2798=REFERENCIAS!$C$24,10,7))),0)+VLOOKUP(K2798,REFERENCIAS!$C:$D,2,0)*VLOOKUP($K$2,PONDERADORES!A:P,IF(AND(INFORMACION!$T2798='REFERENCIAS RIESGO'!$C$36,INFORMACION!$F2798=REFERENCIAS!$C$24),16,IF(INFORMACION!$T2798='REFERENCIAS RIESGO'!$C$36,13,IF(INFORMACION!$F2798=REFERENCIAS!$C$24,10,7))),0)+VLOOKUP(L2798,REFERENCIAS!$C:$D,2,0)*VLOOKUP($L$2,PONDERADORES!A:P,IF(AND(INFORMACION!$T2798='REFERENCIAS RIESGO'!$C$36,INFORMACION!$F2798=REFERENCIAS!$C$24),16,IF(INFORMACION!$T2798='REFERENCIAS RIESGO'!$C$36,13,IF(INFORMACION!$F2798=REFERENCIAS!$C$24,10,7))),0)+VLOOKUP(F2798,REFERENCIAS!$C:$D,2,0)*VLOOKUP($F$2,PONDERADORES!A:P,IF(AND(INFORMACION!$T2798='REFERENCIAS RIESGO'!$C$36,INFORMACION!$F2798=REFERENCIAS!$C$24),16,IF(INFORMACION!$T2798='REFERENCIAS RIESGO'!$C$36,13,IF(INFORMACION!$F2798=REFERENCIAS!$C$24,10,7))),0)+VLOOKUP(T2798,REFERENCIAS!$C:$D,2,0)*VLOOKUP($T$2,PONDERADORES!A:P,IF(AND(INFORMACION!$T2798='REFERENCIAS RIESGO'!$C$36,INFORMACION!$F2798=REFERENCIAS!$C$24),16,IF(INFORMACION!$T2798='REFERENCIAS RIESGO'!$C$36,13,IF(INFORMACION!$F2798=REFERENCIAS!$C$24,10,7))),0)+VLOOKUP(IF(J2798&lt;=0.2,0.2,IF(AND(J2798&gt;0.2,J2798&lt;=0.4),0.4,IF(AND(J2798&gt;0.4,J2798&lt;=0.6),0.6,IF(AND(J2798&gt;0.6,J2798&lt;=0.8),0.8,IF(AND(J2798&gt;0.8,J2798&lt;=1),1))))),REFERENCIAS!$C:$D,2,0)*VLOOKUP($J$2,PONDERADORES!A:P,IF(AND(INFORMACION!$T2798='REFERENCIAS RIESGO'!$C$36,INFORMACION!$F2798=REFERENCIAS!$C$24),16,IF(INFORMACION!$T2798='REFERENCIAS RIESGO'!$C$36,13,IF(INFORMACION!$F2798=REFERENCIAS!$C$24,10,7))),0)</f>
        <v>#REF!</v>
      </c>
      <c r="Y2798" s="68">
        <f>+VLOOKUP(M2798,REFERENCIAS!$C:$D,2,0)*VLOOKUP($M$2,PONDERADORES!$A$7:$G$9,7,0)+VLOOKUP(N2798,REFERENCIAS!$C:$D,2,0)*VLOOKUP($N$2,PONDERADORES!$A$7:$G$9,7,0)+VLOOKUP(O2798,REFERENCIAS!$C:$D,2,0)*VLOOKUP($O$2,PONDERADORES!$A$7:$G$9,7,0)</f>
        <v>0.2</v>
      </c>
      <c r="Z2798" s="2">
        <f>+VLOOKUP(IF(R2798&lt;0.1,0,IF(AND(R2798&gt;=0.1,R2798&lt;0.2),0.1,IF(AND(R2798&gt;=0.2,R2798&lt;0.3),0.2,IF(R2798&gt;0.3,0.3,)))),REFERENCIAS!$C:$D,2,0)*VLOOKUP($R$2,PONDERADORES!$A$11:$G$11,7,0)</f>
        <v>15</v>
      </c>
      <c r="AA2798" s="92"/>
      <c r="AB2798" s="95" t="e">
        <f t="shared" ca="1" si="171"/>
        <v>#REF!</v>
      </c>
      <c r="AC2798" s="23" t="e">
        <f ca="1">IF(AB2798&gt;REFERENCIAS!$C$62,REFERENCIAS!$B$62,IF(AND(AB2798&gt;=REFERENCIAS!$C$63,AB2798&lt;REFERENCIAS!$D$63),REFERENCIAS!$B$63,IF(AND(AB2798&gt;REFERENCIAS!$C$64,AB2798&lt;=REFERENCIAS!$D$64),REFERENCIAS!$B$64,IF(AND(AB2798&gt;=REFERENCIAS!$C$65,AB2798&lt;REFERENCIAS!$D$65),REFERENCIAS!$B$65, "Revisar"))))</f>
        <v>#REF!</v>
      </c>
      <c r="AD2798" s="94" t="e">
        <f ca="1">VLOOKUP(AC2798,REFERENCIAS!$B$62:$G$65,4,FALSE)</f>
        <v>#REF!</v>
      </c>
    </row>
    <row r="2799" spans="1:30" ht="17.25" x14ac:dyDescent="0.25">
      <c r="A2799" s="74"/>
      <c r="B2799" s="19"/>
      <c r="C2799" s="19"/>
      <c r="D2799" s="50"/>
      <c r="E2799" s="73"/>
      <c r="F2799" s="74"/>
      <c r="G2799" s="9"/>
      <c r="H2799" s="48"/>
      <c r="I2799" s="49">
        <f t="shared" ca="1" si="169"/>
        <v>2022</v>
      </c>
      <c r="J2799" s="22">
        <f t="shared" ca="1" si="168"/>
        <v>1</v>
      </c>
      <c r="K2799" s="19"/>
      <c r="L2799" s="73"/>
      <c r="M2799" s="74"/>
      <c r="N2799" s="19"/>
      <c r="O2799" s="73"/>
      <c r="P2799" s="82">
        <v>1</v>
      </c>
      <c r="Q2799" s="24">
        <v>1</v>
      </c>
      <c r="R2799" s="81">
        <f t="shared" si="170"/>
        <v>1</v>
      </c>
      <c r="S2799" s="87"/>
      <c r="T2799" s="19"/>
      <c r="U2799" s="25"/>
      <c r="V2799" s="25"/>
      <c r="W2799" s="81"/>
      <c r="X2799" s="91" t="e">
        <f ca="1">+VLOOKUP(#REF!,REFERENCIAS!$C:$D,2,0)*VLOOKUP(#REF!,PONDERADORES!A:P,IF(AND(INFORMACION!$T2799='REFERENCIAS RIESGO'!$C$36,INFORMACION!$F2799=REFERENCIAS!$C$24),16,IF(INFORMACION!$T2799='REFERENCIAS RIESGO'!$C$36,13,IF(INFORMACION!$F2799=REFERENCIAS!$C$24,10,7))),0)+VLOOKUP(K2799,REFERENCIAS!$C:$D,2,0)*VLOOKUP($K$2,PONDERADORES!A:P,IF(AND(INFORMACION!$T2799='REFERENCIAS RIESGO'!$C$36,INFORMACION!$F2799=REFERENCIAS!$C$24),16,IF(INFORMACION!$T2799='REFERENCIAS RIESGO'!$C$36,13,IF(INFORMACION!$F2799=REFERENCIAS!$C$24,10,7))),0)+VLOOKUP(L2799,REFERENCIAS!$C:$D,2,0)*VLOOKUP($L$2,PONDERADORES!A:P,IF(AND(INFORMACION!$T2799='REFERENCIAS RIESGO'!$C$36,INFORMACION!$F2799=REFERENCIAS!$C$24),16,IF(INFORMACION!$T2799='REFERENCIAS RIESGO'!$C$36,13,IF(INFORMACION!$F2799=REFERENCIAS!$C$24,10,7))),0)+VLOOKUP(F2799,REFERENCIAS!$C:$D,2,0)*VLOOKUP($F$2,PONDERADORES!A:P,IF(AND(INFORMACION!$T2799='REFERENCIAS RIESGO'!$C$36,INFORMACION!$F2799=REFERENCIAS!$C$24),16,IF(INFORMACION!$T2799='REFERENCIAS RIESGO'!$C$36,13,IF(INFORMACION!$F2799=REFERENCIAS!$C$24,10,7))),0)+VLOOKUP(T2799,REFERENCIAS!$C:$D,2,0)*VLOOKUP($T$2,PONDERADORES!A:P,IF(AND(INFORMACION!$T2799='REFERENCIAS RIESGO'!$C$36,INFORMACION!$F2799=REFERENCIAS!$C$24),16,IF(INFORMACION!$T2799='REFERENCIAS RIESGO'!$C$36,13,IF(INFORMACION!$F2799=REFERENCIAS!$C$24,10,7))),0)+VLOOKUP(IF(J2799&lt;=0.2,0.2,IF(AND(J2799&gt;0.2,J2799&lt;=0.4),0.4,IF(AND(J2799&gt;0.4,J2799&lt;=0.6),0.6,IF(AND(J2799&gt;0.6,J2799&lt;=0.8),0.8,IF(AND(J2799&gt;0.8,J2799&lt;=1),1))))),REFERENCIAS!$C:$D,2,0)*VLOOKUP($J$2,PONDERADORES!A:P,IF(AND(INFORMACION!$T2799='REFERENCIAS RIESGO'!$C$36,INFORMACION!$F2799=REFERENCIAS!$C$24),16,IF(INFORMACION!$T2799='REFERENCIAS RIESGO'!$C$36,13,IF(INFORMACION!$F2799=REFERENCIAS!$C$24,10,7))),0)</f>
        <v>#REF!</v>
      </c>
      <c r="Y2799" s="68">
        <f>+VLOOKUP(M2799,REFERENCIAS!$C:$D,2,0)*VLOOKUP($M$2,PONDERADORES!$A$7:$G$9,7,0)+VLOOKUP(N2799,REFERENCIAS!$C:$D,2,0)*VLOOKUP($N$2,PONDERADORES!$A$7:$G$9,7,0)+VLOOKUP(O2799,REFERENCIAS!$C:$D,2,0)*VLOOKUP($O$2,PONDERADORES!$A$7:$G$9,7,0)</f>
        <v>0.2</v>
      </c>
      <c r="Z2799" s="2">
        <f>+VLOOKUP(IF(R2799&lt;0.1,0,IF(AND(R2799&gt;=0.1,R2799&lt;0.2),0.1,IF(AND(R2799&gt;=0.2,R2799&lt;0.3),0.2,IF(R2799&gt;0.3,0.3,)))),REFERENCIAS!$C:$D,2,0)*VLOOKUP($R$2,PONDERADORES!$A$11:$G$11,7,0)</f>
        <v>15</v>
      </c>
      <c r="AA2799" s="92"/>
      <c r="AB2799" s="95" t="e">
        <f t="shared" ca="1" si="171"/>
        <v>#REF!</v>
      </c>
      <c r="AC2799" s="23" t="e">
        <f ca="1">IF(AB2799&gt;REFERENCIAS!$C$62,REFERENCIAS!$B$62,IF(AND(AB2799&gt;=REFERENCIAS!$C$63,AB2799&lt;REFERENCIAS!$D$63),REFERENCIAS!$B$63,IF(AND(AB2799&gt;REFERENCIAS!$C$64,AB2799&lt;=REFERENCIAS!$D$64),REFERENCIAS!$B$64,IF(AND(AB2799&gt;=REFERENCIAS!$C$65,AB2799&lt;REFERENCIAS!$D$65),REFERENCIAS!$B$65, "Revisar"))))</f>
        <v>#REF!</v>
      </c>
      <c r="AD2799" s="94" t="e">
        <f ca="1">VLOOKUP(AC2799,REFERENCIAS!$B$62:$G$65,4,FALSE)</f>
        <v>#REF!</v>
      </c>
    </row>
    <row r="2800" spans="1:30" ht="17.25" x14ac:dyDescent="0.25">
      <c r="A2800" s="74"/>
      <c r="B2800" s="19"/>
      <c r="C2800" s="19"/>
      <c r="D2800" s="50"/>
      <c r="E2800" s="73"/>
      <c r="F2800" s="74"/>
      <c r="G2800" s="9"/>
      <c r="H2800" s="48"/>
      <c r="I2800" s="49">
        <f t="shared" ca="1" si="169"/>
        <v>2022</v>
      </c>
      <c r="J2800" s="22">
        <f t="shared" ca="1" si="168"/>
        <v>1</v>
      </c>
      <c r="K2800" s="19"/>
      <c r="L2800" s="73"/>
      <c r="M2800" s="74"/>
      <c r="N2800" s="19"/>
      <c r="O2800" s="73"/>
      <c r="P2800" s="82">
        <v>1</v>
      </c>
      <c r="Q2800" s="24">
        <v>1</v>
      </c>
      <c r="R2800" s="81">
        <f t="shared" si="170"/>
        <v>1</v>
      </c>
      <c r="S2800" s="87"/>
      <c r="T2800" s="19"/>
      <c r="U2800" s="25"/>
      <c r="V2800" s="25"/>
      <c r="W2800" s="81"/>
      <c r="X2800" s="91" t="e">
        <f ca="1">+VLOOKUP(#REF!,REFERENCIAS!$C:$D,2,0)*VLOOKUP(#REF!,PONDERADORES!A:P,IF(AND(INFORMACION!$T2800='REFERENCIAS RIESGO'!$C$36,INFORMACION!$F2800=REFERENCIAS!$C$24),16,IF(INFORMACION!$T2800='REFERENCIAS RIESGO'!$C$36,13,IF(INFORMACION!$F2800=REFERENCIAS!$C$24,10,7))),0)+VLOOKUP(K2800,REFERENCIAS!$C:$D,2,0)*VLOOKUP($K$2,PONDERADORES!A:P,IF(AND(INFORMACION!$T2800='REFERENCIAS RIESGO'!$C$36,INFORMACION!$F2800=REFERENCIAS!$C$24),16,IF(INFORMACION!$T2800='REFERENCIAS RIESGO'!$C$36,13,IF(INFORMACION!$F2800=REFERENCIAS!$C$24,10,7))),0)+VLOOKUP(L2800,REFERENCIAS!$C:$D,2,0)*VLOOKUP($L$2,PONDERADORES!A:P,IF(AND(INFORMACION!$T2800='REFERENCIAS RIESGO'!$C$36,INFORMACION!$F2800=REFERENCIAS!$C$24),16,IF(INFORMACION!$T2800='REFERENCIAS RIESGO'!$C$36,13,IF(INFORMACION!$F2800=REFERENCIAS!$C$24,10,7))),0)+VLOOKUP(F2800,REFERENCIAS!$C:$D,2,0)*VLOOKUP($F$2,PONDERADORES!A:P,IF(AND(INFORMACION!$T2800='REFERENCIAS RIESGO'!$C$36,INFORMACION!$F2800=REFERENCIAS!$C$24),16,IF(INFORMACION!$T2800='REFERENCIAS RIESGO'!$C$36,13,IF(INFORMACION!$F2800=REFERENCIAS!$C$24,10,7))),0)+VLOOKUP(T2800,REFERENCIAS!$C:$D,2,0)*VLOOKUP($T$2,PONDERADORES!A:P,IF(AND(INFORMACION!$T2800='REFERENCIAS RIESGO'!$C$36,INFORMACION!$F2800=REFERENCIAS!$C$24),16,IF(INFORMACION!$T2800='REFERENCIAS RIESGO'!$C$36,13,IF(INFORMACION!$F2800=REFERENCIAS!$C$24,10,7))),0)+VLOOKUP(IF(J2800&lt;=0.2,0.2,IF(AND(J2800&gt;0.2,J2800&lt;=0.4),0.4,IF(AND(J2800&gt;0.4,J2800&lt;=0.6),0.6,IF(AND(J2800&gt;0.6,J2800&lt;=0.8),0.8,IF(AND(J2800&gt;0.8,J2800&lt;=1),1))))),REFERENCIAS!$C:$D,2,0)*VLOOKUP($J$2,PONDERADORES!A:P,IF(AND(INFORMACION!$T2800='REFERENCIAS RIESGO'!$C$36,INFORMACION!$F2800=REFERENCIAS!$C$24),16,IF(INFORMACION!$T2800='REFERENCIAS RIESGO'!$C$36,13,IF(INFORMACION!$F2800=REFERENCIAS!$C$24,10,7))),0)</f>
        <v>#REF!</v>
      </c>
      <c r="Y2800" s="68">
        <f>+VLOOKUP(M2800,REFERENCIAS!$C:$D,2,0)*VLOOKUP($M$2,PONDERADORES!$A$7:$G$9,7,0)+VLOOKUP(N2800,REFERENCIAS!$C:$D,2,0)*VLOOKUP($N$2,PONDERADORES!$A$7:$G$9,7,0)+VLOOKUP(O2800,REFERENCIAS!$C:$D,2,0)*VLOOKUP($O$2,PONDERADORES!$A$7:$G$9,7,0)</f>
        <v>0.2</v>
      </c>
      <c r="Z2800" s="2">
        <f>+VLOOKUP(IF(R2800&lt;0.1,0,IF(AND(R2800&gt;=0.1,R2800&lt;0.2),0.1,IF(AND(R2800&gt;=0.2,R2800&lt;0.3),0.2,IF(R2800&gt;0.3,0.3,)))),REFERENCIAS!$C:$D,2,0)*VLOOKUP($R$2,PONDERADORES!$A$11:$G$11,7,0)</f>
        <v>15</v>
      </c>
      <c r="AA2800" s="92"/>
      <c r="AB2800" s="95" t="e">
        <f t="shared" ca="1" si="171"/>
        <v>#REF!</v>
      </c>
      <c r="AC2800" s="23" t="e">
        <f ca="1">IF(AB2800&gt;REFERENCIAS!$C$62,REFERENCIAS!$B$62,IF(AND(AB2800&gt;=REFERENCIAS!$C$63,AB2800&lt;REFERENCIAS!$D$63),REFERENCIAS!$B$63,IF(AND(AB2800&gt;REFERENCIAS!$C$64,AB2800&lt;=REFERENCIAS!$D$64),REFERENCIAS!$B$64,IF(AND(AB2800&gt;=REFERENCIAS!$C$65,AB2800&lt;REFERENCIAS!$D$65),REFERENCIAS!$B$65, "Revisar"))))</f>
        <v>#REF!</v>
      </c>
      <c r="AD2800" s="94" t="e">
        <f ca="1">VLOOKUP(AC2800,REFERENCIAS!$B$62:$G$65,4,FALSE)</f>
        <v>#REF!</v>
      </c>
    </row>
    <row r="2801" spans="1:30" ht="17.25" x14ac:dyDescent="0.25">
      <c r="A2801" s="74"/>
      <c r="B2801" s="19"/>
      <c r="C2801" s="19"/>
      <c r="D2801" s="50"/>
      <c r="E2801" s="73"/>
      <c r="F2801" s="74"/>
      <c r="G2801" s="9"/>
      <c r="H2801" s="48"/>
      <c r="I2801" s="49">
        <f t="shared" ca="1" si="169"/>
        <v>2022</v>
      </c>
      <c r="J2801" s="22">
        <f t="shared" ca="1" si="168"/>
        <v>1</v>
      </c>
      <c r="K2801" s="19"/>
      <c r="L2801" s="73"/>
      <c r="M2801" s="74"/>
      <c r="N2801" s="19"/>
      <c r="O2801" s="73"/>
      <c r="P2801" s="82">
        <v>1</v>
      </c>
      <c r="Q2801" s="24">
        <v>1</v>
      </c>
      <c r="R2801" s="81">
        <f t="shared" si="170"/>
        <v>1</v>
      </c>
      <c r="S2801" s="87"/>
      <c r="T2801" s="19"/>
      <c r="U2801" s="25"/>
      <c r="V2801" s="25"/>
      <c r="W2801" s="81"/>
      <c r="X2801" s="91" t="e">
        <f ca="1">+VLOOKUP(#REF!,REFERENCIAS!$C:$D,2,0)*VLOOKUP(#REF!,PONDERADORES!A:P,IF(AND(INFORMACION!$T2801='REFERENCIAS RIESGO'!$C$36,INFORMACION!$F2801=REFERENCIAS!$C$24),16,IF(INFORMACION!$T2801='REFERENCIAS RIESGO'!$C$36,13,IF(INFORMACION!$F2801=REFERENCIAS!$C$24,10,7))),0)+VLOOKUP(K2801,REFERENCIAS!$C:$D,2,0)*VLOOKUP($K$2,PONDERADORES!A:P,IF(AND(INFORMACION!$T2801='REFERENCIAS RIESGO'!$C$36,INFORMACION!$F2801=REFERENCIAS!$C$24),16,IF(INFORMACION!$T2801='REFERENCIAS RIESGO'!$C$36,13,IF(INFORMACION!$F2801=REFERENCIAS!$C$24,10,7))),0)+VLOOKUP(L2801,REFERENCIAS!$C:$D,2,0)*VLOOKUP($L$2,PONDERADORES!A:P,IF(AND(INFORMACION!$T2801='REFERENCIAS RIESGO'!$C$36,INFORMACION!$F2801=REFERENCIAS!$C$24),16,IF(INFORMACION!$T2801='REFERENCIAS RIESGO'!$C$36,13,IF(INFORMACION!$F2801=REFERENCIAS!$C$24,10,7))),0)+VLOOKUP(F2801,REFERENCIAS!$C:$D,2,0)*VLOOKUP($F$2,PONDERADORES!A:P,IF(AND(INFORMACION!$T2801='REFERENCIAS RIESGO'!$C$36,INFORMACION!$F2801=REFERENCIAS!$C$24),16,IF(INFORMACION!$T2801='REFERENCIAS RIESGO'!$C$36,13,IF(INFORMACION!$F2801=REFERENCIAS!$C$24,10,7))),0)+VLOOKUP(T2801,REFERENCIAS!$C:$D,2,0)*VLOOKUP($T$2,PONDERADORES!A:P,IF(AND(INFORMACION!$T2801='REFERENCIAS RIESGO'!$C$36,INFORMACION!$F2801=REFERENCIAS!$C$24),16,IF(INFORMACION!$T2801='REFERENCIAS RIESGO'!$C$36,13,IF(INFORMACION!$F2801=REFERENCIAS!$C$24,10,7))),0)+VLOOKUP(IF(J2801&lt;=0.2,0.2,IF(AND(J2801&gt;0.2,J2801&lt;=0.4),0.4,IF(AND(J2801&gt;0.4,J2801&lt;=0.6),0.6,IF(AND(J2801&gt;0.6,J2801&lt;=0.8),0.8,IF(AND(J2801&gt;0.8,J2801&lt;=1),1))))),REFERENCIAS!$C:$D,2,0)*VLOOKUP($J$2,PONDERADORES!A:P,IF(AND(INFORMACION!$T2801='REFERENCIAS RIESGO'!$C$36,INFORMACION!$F2801=REFERENCIAS!$C$24),16,IF(INFORMACION!$T2801='REFERENCIAS RIESGO'!$C$36,13,IF(INFORMACION!$F2801=REFERENCIAS!$C$24,10,7))),0)</f>
        <v>#REF!</v>
      </c>
      <c r="Y2801" s="68">
        <f>+VLOOKUP(M2801,REFERENCIAS!$C:$D,2,0)*VLOOKUP($M$2,PONDERADORES!$A$7:$G$9,7,0)+VLOOKUP(N2801,REFERENCIAS!$C:$D,2,0)*VLOOKUP($N$2,PONDERADORES!$A$7:$G$9,7,0)+VLOOKUP(O2801,REFERENCIAS!$C:$D,2,0)*VLOOKUP($O$2,PONDERADORES!$A$7:$G$9,7,0)</f>
        <v>0.2</v>
      </c>
      <c r="Z2801" s="2">
        <f>+VLOOKUP(IF(R2801&lt;0.1,0,IF(AND(R2801&gt;=0.1,R2801&lt;0.2),0.1,IF(AND(R2801&gt;=0.2,R2801&lt;0.3),0.2,IF(R2801&gt;0.3,0.3,)))),REFERENCIAS!$C:$D,2,0)*VLOOKUP($R$2,PONDERADORES!$A$11:$G$11,7,0)</f>
        <v>15</v>
      </c>
      <c r="AA2801" s="92"/>
      <c r="AB2801" s="95" t="e">
        <f t="shared" ca="1" si="171"/>
        <v>#REF!</v>
      </c>
      <c r="AC2801" s="23" t="e">
        <f ca="1">IF(AB2801&gt;REFERENCIAS!$C$62,REFERENCIAS!$B$62,IF(AND(AB2801&gt;=REFERENCIAS!$C$63,AB2801&lt;REFERENCIAS!$D$63),REFERENCIAS!$B$63,IF(AND(AB2801&gt;REFERENCIAS!$C$64,AB2801&lt;=REFERENCIAS!$D$64),REFERENCIAS!$B$64,IF(AND(AB2801&gt;=REFERENCIAS!$C$65,AB2801&lt;REFERENCIAS!$D$65),REFERENCIAS!$B$65, "Revisar"))))</f>
        <v>#REF!</v>
      </c>
      <c r="AD2801" s="94" t="e">
        <f ca="1">VLOOKUP(AC2801,REFERENCIAS!$B$62:$G$65,4,FALSE)</f>
        <v>#REF!</v>
      </c>
    </row>
    <row r="2802" spans="1:30" ht="17.25" x14ac:dyDescent="0.25">
      <c r="A2802" s="74"/>
      <c r="B2802" s="19"/>
      <c r="C2802" s="19"/>
      <c r="D2802" s="50"/>
      <c r="E2802" s="73"/>
      <c r="F2802" s="74"/>
      <c r="G2802" s="9"/>
      <c r="H2802" s="48"/>
      <c r="I2802" s="49">
        <f t="shared" ca="1" si="169"/>
        <v>2022</v>
      </c>
      <c r="J2802" s="22">
        <f t="shared" ca="1" si="168"/>
        <v>1</v>
      </c>
      <c r="K2802" s="19"/>
      <c r="L2802" s="73"/>
      <c r="M2802" s="74"/>
      <c r="N2802" s="19"/>
      <c r="O2802" s="73"/>
      <c r="P2802" s="82">
        <v>1</v>
      </c>
      <c r="Q2802" s="24">
        <v>1</v>
      </c>
      <c r="R2802" s="81">
        <f t="shared" si="170"/>
        <v>1</v>
      </c>
      <c r="S2802" s="87"/>
      <c r="T2802" s="19"/>
      <c r="U2802" s="25"/>
      <c r="V2802" s="25"/>
      <c r="W2802" s="81"/>
      <c r="X2802" s="91" t="e">
        <f ca="1">+VLOOKUP(#REF!,REFERENCIAS!$C:$D,2,0)*VLOOKUP(#REF!,PONDERADORES!A:P,IF(AND(INFORMACION!$T2802='REFERENCIAS RIESGO'!$C$36,INFORMACION!$F2802=REFERENCIAS!$C$24),16,IF(INFORMACION!$T2802='REFERENCIAS RIESGO'!$C$36,13,IF(INFORMACION!$F2802=REFERENCIAS!$C$24,10,7))),0)+VLOOKUP(K2802,REFERENCIAS!$C:$D,2,0)*VLOOKUP($K$2,PONDERADORES!A:P,IF(AND(INFORMACION!$T2802='REFERENCIAS RIESGO'!$C$36,INFORMACION!$F2802=REFERENCIAS!$C$24),16,IF(INFORMACION!$T2802='REFERENCIAS RIESGO'!$C$36,13,IF(INFORMACION!$F2802=REFERENCIAS!$C$24,10,7))),0)+VLOOKUP(L2802,REFERENCIAS!$C:$D,2,0)*VLOOKUP($L$2,PONDERADORES!A:P,IF(AND(INFORMACION!$T2802='REFERENCIAS RIESGO'!$C$36,INFORMACION!$F2802=REFERENCIAS!$C$24),16,IF(INFORMACION!$T2802='REFERENCIAS RIESGO'!$C$36,13,IF(INFORMACION!$F2802=REFERENCIAS!$C$24,10,7))),0)+VLOOKUP(F2802,REFERENCIAS!$C:$D,2,0)*VLOOKUP($F$2,PONDERADORES!A:P,IF(AND(INFORMACION!$T2802='REFERENCIAS RIESGO'!$C$36,INFORMACION!$F2802=REFERENCIAS!$C$24),16,IF(INFORMACION!$T2802='REFERENCIAS RIESGO'!$C$36,13,IF(INFORMACION!$F2802=REFERENCIAS!$C$24,10,7))),0)+VLOOKUP(T2802,REFERENCIAS!$C:$D,2,0)*VLOOKUP($T$2,PONDERADORES!A:P,IF(AND(INFORMACION!$T2802='REFERENCIAS RIESGO'!$C$36,INFORMACION!$F2802=REFERENCIAS!$C$24),16,IF(INFORMACION!$T2802='REFERENCIAS RIESGO'!$C$36,13,IF(INFORMACION!$F2802=REFERENCIAS!$C$24,10,7))),0)+VLOOKUP(IF(J2802&lt;=0.2,0.2,IF(AND(J2802&gt;0.2,J2802&lt;=0.4),0.4,IF(AND(J2802&gt;0.4,J2802&lt;=0.6),0.6,IF(AND(J2802&gt;0.6,J2802&lt;=0.8),0.8,IF(AND(J2802&gt;0.8,J2802&lt;=1),1))))),REFERENCIAS!$C:$D,2,0)*VLOOKUP($J$2,PONDERADORES!A:P,IF(AND(INFORMACION!$T2802='REFERENCIAS RIESGO'!$C$36,INFORMACION!$F2802=REFERENCIAS!$C$24),16,IF(INFORMACION!$T2802='REFERENCIAS RIESGO'!$C$36,13,IF(INFORMACION!$F2802=REFERENCIAS!$C$24,10,7))),0)</f>
        <v>#REF!</v>
      </c>
      <c r="Y2802" s="68">
        <f>+VLOOKUP(M2802,REFERENCIAS!$C:$D,2,0)*VLOOKUP($M$2,PONDERADORES!$A$7:$G$9,7,0)+VLOOKUP(N2802,REFERENCIAS!$C:$D,2,0)*VLOOKUP($N$2,PONDERADORES!$A$7:$G$9,7,0)+VLOOKUP(O2802,REFERENCIAS!$C:$D,2,0)*VLOOKUP($O$2,PONDERADORES!$A$7:$G$9,7,0)</f>
        <v>0.2</v>
      </c>
      <c r="Z2802" s="2">
        <f>+VLOOKUP(IF(R2802&lt;0.1,0,IF(AND(R2802&gt;=0.1,R2802&lt;0.2),0.1,IF(AND(R2802&gt;=0.2,R2802&lt;0.3),0.2,IF(R2802&gt;0.3,0.3,)))),REFERENCIAS!$C:$D,2,0)*VLOOKUP($R$2,PONDERADORES!$A$11:$G$11,7,0)</f>
        <v>15</v>
      </c>
      <c r="AA2802" s="92"/>
      <c r="AB2802" s="95" t="e">
        <f t="shared" ca="1" si="171"/>
        <v>#REF!</v>
      </c>
      <c r="AC2802" s="23" t="e">
        <f ca="1">IF(AB2802&gt;REFERENCIAS!$C$62,REFERENCIAS!$B$62,IF(AND(AB2802&gt;=REFERENCIAS!$C$63,AB2802&lt;REFERENCIAS!$D$63),REFERENCIAS!$B$63,IF(AND(AB2802&gt;REFERENCIAS!$C$64,AB2802&lt;=REFERENCIAS!$D$64),REFERENCIAS!$B$64,IF(AND(AB2802&gt;=REFERENCIAS!$C$65,AB2802&lt;REFERENCIAS!$D$65),REFERENCIAS!$B$65, "Revisar"))))</f>
        <v>#REF!</v>
      </c>
      <c r="AD2802" s="94" t="e">
        <f ca="1">VLOOKUP(AC2802,REFERENCIAS!$B$62:$G$65,4,FALSE)</f>
        <v>#REF!</v>
      </c>
    </row>
    <row r="2803" spans="1:30" ht="17.25" x14ac:dyDescent="0.25">
      <c r="A2803" s="74"/>
      <c r="B2803" s="19"/>
      <c r="C2803" s="19"/>
      <c r="D2803" s="50"/>
      <c r="E2803" s="73"/>
      <c r="F2803" s="74"/>
      <c r="G2803" s="9"/>
      <c r="H2803" s="48"/>
      <c r="I2803" s="49">
        <f t="shared" ca="1" si="169"/>
        <v>2022</v>
      </c>
      <c r="J2803" s="22">
        <f t="shared" ca="1" si="168"/>
        <v>1</v>
      </c>
      <c r="K2803" s="19"/>
      <c r="L2803" s="73"/>
      <c r="M2803" s="74"/>
      <c r="N2803" s="19"/>
      <c r="O2803" s="73"/>
      <c r="P2803" s="82">
        <v>1</v>
      </c>
      <c r="Q2803" s="24">
        <v>1</v>
      </c>
      <c r="R2803" s="81">
        <f t="shared" si="170"/>
        <v>1</v>
      </c>
      <c r="S2803" s="87"/>
      <c r="T2803" s="19"/>
      <c r="U2803" s="25"/>
      <c r="V2803" s="25"/>
      <c r="W2803" s="81"/>
      <c r="X2803" s="91" t="e">
        <f ca="1">+VLOOKUP(#REF!,REFERENCIAS!$C:$D,2,0)*VLOOKUP(#REF!,PONDERADORES!A:P,IF(AND(INFORMACION!$T2803='REFERENCIAS RIESGO'!$C$36,INFORMACION!$F2803=REFERENCIAS!$C$24),16,IF(INFORMACION!$T2803='REFERENCIAS RIESGO'!$C$36,13,IF(INFORMACION!$F2803=REFERENCIAS!$C$24,10,7))),0)+VLOOKUP(K2803,REFERENCIAS!$C:$D,2,0)*VLOOKUP($K$2,PONDERADORES!A:P,IF(AND(INFORMACION!$T2803='REFERENCIAS RIESGO'!$C$36,INFORMACION!$F2803=REFERENCIAS!$C$24),16,IF(INFORMACION!$T2803='REFERENCIAS RIESGO'!$C$36,13,IF(INFORMACION!$F2803=REFERENCIAS!$C$24,10,7))),0)+VLOOKUP(L2803,REFERENCIAS!$C:$D,2,0)*VLOOKUP($L$2,PONDERADORES!A:P,IF(AND(INFORMACION!$T2803='REFERENCIAS RIESGO'!$C$36,INFORMACION!$F2803=REFERENCIAS!$C$24),16,IF(INFORMACION!$T2803='REFERENCIAS RIESGO'!$C$36,13,IF(INFORMACION!$F2803=REFERENCIAS!$C$24,10,7))),0)+VLOOKUP(F2803,REFERENCIAS!$C:$D,2,0)*VLOOKUP($F$2,PONDERADORES!A:P,IF(AND(INFORMACION!$T2803='REFERENCIAS RIESGO'!$C$36,INFORMACION!$F2803=REFERENCIAS!$C$24),16,IF(INFORMACION!$T2803='REFERENCIAS RIESGO'!$C$36,13,IF(INFORMACION!$F2803=REFERENCIAS!$C$24,10,7))),0)+VLOOKUP(T2803,REFERENCIAS!$C:$D,2,0)*VLOOKUP($T$2,PONDERADORES!A:P,IF(AND(INFORMACION!$T2803='REFERENCIAS RIESGO'!$C$36,INFORMACION!$F2803=REFERENCIAS!$C$24),16,IF(INFORMACION!$T2803='REFERENCIAS RIESGO'!$C$36,13,IF(INFORMACION!$F2803=REFERENCIAS!$C$24,10,7))),0)+VLOOKUP(IF(J2803&lt;=0.2,0.2,IF(AND(J2803&gt;0.2,J2803&lt;=0.4),0.4,IF(AND(J2803&gt;0.4,J2803&lt;=0.6),0.6,IF(AND(J2803&gt;0.6,J2803&lt;=0.8),0.8,IF(AND(J2803&gt;0.8,J2803&lt;=1),1))))),REFERENCIAS!$C:$D,2,0)*VLOOKUP($J$2,PONDERADORES!A:P,IF(AND(INFORMACION!$T2803='REFERENCIAS RIESGO'!$C$36,INFORMACION!$F2803=REFERENCIAS!$C$24),16,IF(INFORMACION!$T2803='REFERENCIAS RIESGO'!$C$36,13,IF(INFORMACION!$F2803=REFERENCIAS!$C$24,10,7))),0)</f>
        <v>#REF!</v>
      </c>
      <c r="Y2803" s="68">
        <f>+VLOOKUP(M2803,REFERENCIAS!$C:$D,2,0)*VLOOKUP($M$2,PONDERADORES!$A$7:$G$9,7,0)+VLOOKUP(N2803,REFERENCIAS!$C:$D,2,0)*VLOOKUP($N$2,PONDERADORES!$A$7:$G$9,7,0)+VLOOKUP(O2803,REFERENCIAS!$C:$D,2,0)*VLOOKUP($O$2,PONDERADORES!$A$7:$G$9,7,0)</f>
        <v>0.2</v>
      </c>
      <c r="Z2803" s="2">
        <f>+VLOOKUP(IF(R2803&lt;0.1,0,IF(AND(R2803&gt;=0.1,R2803&lt;0.2),0.1,IF(AND(R2803&gt;=0.2,R2803&lt;0.3),0.2,IF(R2803&gt;0.3,0.3,)))),REFERENCIAS!$C:$D,2,0)*VLOOKUP($R$2,PONDERADORES!$A$11:$G$11,7,0)</f>
        <v>15</v>
      </c>
      <c r="AA2803" s="92"/>
      <c r="AB2803" s="95" t="e">
        <f t="shared" ca="1" si="171"/>
        <v>#REF!</v>
      </c>
      <c r="AC2803" s="23" t="e">
        <f ca="1">IF(AB2803&gt;REFERENCIAS!$C$62,REFERENCIAS!$B$62,IF(AND(AB2803&gt;=REFERENCIAS!$C$63,AB2803&lt;REFERENCIAS!$D$63),REFERENCIAS!$B$63,IF(AND(AB2803&gt;REFERENCIAS!$C$64,AB2803&lt;=REFERENCIAS!$D$64),REFERENCIAS!$B$64,IF(AND(AB2803&gt;=REFERENCIAS!$C$65,AB2803&lt;REFERENCIAS!$D$65),REFERENCIAS!$B$65, "Revisar"))))</f>
        <v>#REF!</v>
      </c>
      <c r="AD2803" s="94" t="e">
        <f ca="1">VLOOKUP(AC2803,REFERENCIAS!$B$62:$G$65,4,FALSE)</f>
        <v>#REF!</v>
      </c>
    </row>
    <row r="2804" spans="1:30" ht="17.25" x14ac:dyDescent="0.25">
      <c r="A2804" s="74"/>
      <c r="B2804" s="19"/>
      <c r="C2804" s="19"/>
      <c r="D2804" s="50"/>
      <c r="E2804" s="73"/>
      <c r="F2804" s="74"/>
      <c r="G2804" s="9"/>
      <c r="H2804" s="48"/>
      <c r="I2804" s="49">
        <f t="shared" ca="1" si="169"/>
        <v>2022</v>
      </c>
      <c r="J2804" s="22">
        <f t="shared" ca="1" si="168"/>
        <v>1</v>
      </c>
      <c r="K2804" s="19"/>
      <c r="L2804" s="73"/>
      <c r="M2804" s="74"/>
      <c r="N2804" s="19"/>
      <c r="O2804" s="73"/>
      <c r="P2804" s="82">
        <v>1</v>
      </c>
      <c r="Q2804" s="24">
        <v>1</v>
      </c>
      <c r="R2804" s="81">
        <f t="shared" si="170"/>
        <v>1</v>
      </c>
      <c r="S2804" s="87"/>
      <c r="T2804" s="19"/>
      <c r="U2804" s="25"/>
      <c r="V2804" s="25"/>
      <c r="W2804" s="81"/>
      <c r="X2804" s="91" t="e">
        <f ca="1">+VLOOKUP(#REF!,REFERENCIAS!$C:$D,2,0)*VLOOKUP(#REF!,PONDERADORES!A:P,IF(AND(INFORMACION!$T2804='REFERENCIAS RIESGO'!$C$36,INFORMACION!$F2804=REFERENCIAS!$C$24),16,IF(INFORMACION!$T2804='REFERENCIAS RIESGO'!$C$36,13,IF(INFORMACION!$F2804=REFERENCIAS!$C$24,10,7))),0)+VLOOKUP(K2804,REFERENCIAS!$C:$D,2,0)*VLOOKUP($K$2,PONDERADORES!A:P,IF(AND(INFORMACION!$T2804='REFERENCIAS RIESGO'!$C$36,INFORMACION!$F2804=REFERENCIAS!$C$24),16,IF(INFORMACION!$T2804='REFERENCIAS RIESGO'!$C$36,13,IF(INFORMACION!$F2804=REFERENCIAS!$C$24,10,7))),0)+VLOOKUP(L2804,REFERENCIAS!$C:$D,2,0)*VLOOKUP($L$2,PONDERADORES!A:P,IF(AND(INFORMACION!$T2804='REFERENCIAS RIESGO'!$C$36,INFORMACION!$F2804=REFERENCIAS!$C$24),16,IF(INFORMACION!$T2804='REFERENCIAS RIESGO'!$C$36,13,IF(INFORMACION!$F2804=REFERENCIAS!$C$24,10,7))),0)+VLOOKUP(F2804,REFERENCIAS!$C:$D,2,0)*VLOOKUP($F$2,PONDERADORES!A:P,IF(AND(INFORMACION!$T2804='REFERENCIAS RIESGO'!$C$36,INFORMACION!$F2804=REFERENCIAS!$C$24),16,IF(INFORMACION!$T2804='REFERENCIAS RIESGO'!$C$36,13,IF(INFORMACION!$F2804=REFERENCIAS!$C$24,10,7))),0)+VLOOKUP(T2804,REFERENCIAS!$C:$D,2,0)*VLOOKUP($T$2,PONDERADORES!A:P,IF(AND(INFORMACION!$T2804='REFERENCIAS RIESGO'!$C$36,INFORMACION!$F2804=REFERENCIAS!$C$24),16,IF(INFORMACION!$T2804='REFERENCIAS RIESGO'!$C$36,13,IF(INFORMACION!$F2804=REFERENCIAS!$C$24,10,7))),0)+VLOOKUP(IF(J2804&lt;=0.2,0.2,IF(AND(J2804&gt;0.2,J2804&lt;=0.4),0.4,IF(AND(J2804&gt;0.4,J2804&lt;=0.6),0.6,IF(AND(J2804&gt;0.6,J2804&lt;=0.8),0.8,IF(AND(J2804&gt;0.8,J2804&lt;=1),1))))),REFERENCIAS!$C:$D,2,0)*VLOOKUP($J$2,PONDERADORES!A:P,IF(AND(INFORMACION!$T2804='REFERENCIAS RIESGO'!$C$36,INFORMACION!$F2804=REFERENCIAS!$C$24),16,IF(INFORMACION!$T2804='REFERENCIAS RIESGO'!$C$36,13,IF(INFORMACION!$F2804=REFERENCIAS!$C$24,10,7))),0)</f>
        <v>#REF!</v>
      </c>
      <c r="Y2804" s="68">
        <f>+VLOOKUP(M2804,REFERENCIAS!$C:$D,2,0)*VLOOKUP($M$2,PONDERADORES!$A$7:$G$9,7,0)+VLOOKUP(N2804,REFERENCIAS!$C:$D,2,0)*VLOOKUP($N$2,PONDERADORES!$A$7:$G$9,7,0)+VLOOKUP(O2804,REFERENCIAS!$C:$D,2,0)*VLOOKUP($O$2,PONDERADORES!$A$7:$G$9,7,0)</f>
        <v>0.2</v>
      </c>
      <c r="Z2804" s="2">
        <f>+VLOOKUP(IF(R2804&lt;0.1,0,IF(AND(R2804&gt;=0.1,R2804&lt;0.2),0.1,IF(AND(R2804&gt;=0.2,R2804&lt;0.3),0.2,IF(R2804&gt;0.3,0.3,)))),REFERENCIAS!$C:$D,2,0)*VLOOKUP($R$2,PONDERADORES!$A$11:$G$11,7,0)</f>
        <v>15</v>
      </c>
      <c r="AA2804" s="92"/>
      <c r="AB2804" s="95" t="e">
        <f t="shared" ca="1" si="171"/>
        <v>#REF!</v>
      </c>
      <c r="AC2804" s="23" t="e">
        <f ca="1">IF(AB2804&gt;REFERENCIAS!$C$62,REFERENCIAS!$B$62,IF(AND(AB2804&gt;=REFERENCIAS!$C$63,AB2804&lt;REFERENCIAS!$D$63),REFERENCIAS!$B$63,IF(AND(AB2804&gt;REFERENCIAS!$C$64,AB2804&lt;=REFERENCIAS!$D$64),REFERENCIAS!$B$64,IF(AND(AB2804&gt;=REFERENCIAS!$C$65,AB2804&lt;REFERENCIAS!$D$65),REFERENCIAS!$B$65, "Revisar"))))</f>
        <v>#REF!</v>
      </c>
      <c r="AD2804" s="94" t="e">
        <f ca="1">VLOOKUP(AC2804,REFERENCIAS!$B$62:$G$65,4,FALSE)</f>
        <v>#REF!</v>
      </c>
    </row>
    <row r="2805" spans="1:30" ht="17.25" x14ac:dyDescent="0.25">
      <c r="A2805" s="74"/>
      <c r="B2805" s="19"/>
      <c r="C2805" s="19"/>
      <c r="D2805" s="50"/>
      <c r="E2805" s="73"/>
      <c r="F2805" s="74"/>
      <c r="G2805" s="9"/>
      <c r="H2805" s="48"/>
      <c r="I2805" s="49">
        <f t="shared" ca="1" si="169"/>
        <v>2022</v>
      </c>
      <c r="J2805" s="22">
        <f t="shared" ca="1" si="168"/>
        <v>1</v>
      </c>
      <c r="K2805" s="19"/>
      <c r="L2805" s="73"/>
      <c r="M2805" s="74"/>
      <c r="N2805" s="19"/>
      <c r="O2805" s="73"/>
      <c r="P2805" s="82">
        <v>1</v>
      </c>
      <c r="Q2805" s="24">
        <v>1</v>
      </c>
      <c r="R2805" s="81">
        <f t="shared" si="170"/>
        <v>1</v>
      </c>
      <c r="S2805" s="87"/>
      <c r="T2805" s="19"/>
      <c r="U2805" s="25"/>
      <c r="V2805" s="25"/>
      <c r="W2805" s="81"/>
      <c r="X2805" s="91" t="e">
        <f ca="1">+VLOOKUP(#REF!,REFERENCIAS!$C:$D,2,0)*VLOOKUP(#REF!,PONDERADORES!A:P,IF(AND(INFORMACION!$T2805='REFERENCIAS RIESGO'!$C$36,INFORMACION!$F2805=REFERENCIAS!$C$24),16,IF(INFORMACION!$T2805='REFERENCIAS RIESGO'!$C$36,13,IF(INFORMACION!$F2805=REFERENCIAS!$C$24,10,7))),0)+VLOOKUP(K2805,REFERENCIAS!$C:$D,2,0)*VLOOKUP($K$2,PONDERADORES!A:P,IF(AND(INFORMACION!$T2805='REFERENCIAS RIESGO'!$C$36,INFORMACION!$F2805=REFERENCIAS!$C$24),16,IF(INFORMACION!$T2805='REFERENCIAS RIESGO'!$C$36,13,IF(INFORMACION!$F2805=REFERENCIAS!$C$24,10,7))),0)+VLOOKUP(L2805,REFERENCIAS!$C:$D,2,0)*VLOOKUP($L$2,PONDERADORES!A:P,IF(AND(INFORMACION!$T2805='REFERENCIAS RIESGO'!$C$36,INFORMACION!$F2805=REFERENCIAS!$C$24),16,IF(INFORMACION!$T2805='REFERENCIAS RIESGO'!$C$36,13,IF(INFORMACION!$F2805=REFERENCIAS!$C$24,10,7))),0)+VLOOKUP(F2805,REFERENCIAS!$C:$D,2,0)*VLOOKUP($F$2,PONDERADORES!A:P,IF(AND(INFORMACION!$T2805='REFERENCIAS RIESGO'!$C$36,INFORMACION!$F2805=REFERENCIAS!$C$24),16,IF(INFORMACION!$T2805='REFERENCIAS RIESGO'!$C$36,13,IF(INFORMACION!$F2805=REFERENCIAS!$C$24,10,7))),0)+VLOOKUP(T2805,REFERENCIAS!$C:$D,2,0)*VLOOKUP($T$2,PONDERADORES!A:P,IF(AND(INFORMACION!$T2805='REFERENCIAS RIESGO'!$C$36,INFORMACION!$F2805=REFERENCIAS!$C$24),16,IF(INFORMACION!$T2805='REFERENCIAS RIESGO'!$C$36,13,IF(INFORMACION!$F2805=REFERENCIAS!$C$24,10,7))),0)+VLOOKUP(IF(J2805&lt;=0.2,0.2,IF(AND(J2805&gt;0.2,J2805&lt;=0.4),0.4,IF(AND(J2805&gt;0.4,J2805&lt;=0.6),0.6,IF(AND(J2805&gt;0.6,J2805&lt;=0.8),0.8,IF(AND(J2805&gt;0.8,J2805&lt;=1),1))))),REFERENCIAS!$C:$D,2,0)*VLOOKUP($J$2,PONDERADORES!A:P,IF(AND(INFORMACION!$T2805='REFERENCIAS RIESGO'!$C$36,INFORMACION!$F2805=REFERENCIAS!$C$24),16,IF(INFORMACION!$T2805='REFERENCIAS RIESGO'!$C$36,13,IF(INFORMACION!$F2805=REFERENCIAS!$C$24,10,7))),0)</f>
        <v>#REF!</v>
      </c>
      <c r="Y2805" s="68">
        <f>+VLOOKUP(M2805,REFERENCIAS!$C:$D,2,0)*VLOOKUP($M$2,PONDERADORES!$A$7:$G$9,7,0)+VLOOKUP(N2805,REFERENCIAS!$C:$D,2,0)*VLOOKUP($N$2,PONDERADORES!$A$7:$G$9,7,0)+VLOOKUP(O2805,REFERENCIAS!$C:$D,2,0)*VLOOKUP($O$2,PONDERADORES!$A$7:$G$9,7,0)</f>
        <v>0.2</v>
      </c>
      <c r="Z2805" s="2">
        <f>+VLOOKUP(IF(R2805&lt;0.1,0,IF(AND(R2805&gt;=0.1,R2805&lt;0.2),0.1,IF(AND(R2805&gt;=0.2,R2805&lt;0.3),0.2,IF(R2805&gt;0.3,0.3,)))),REFERENCIAS!$C:$D,2,0)*VLOOKUP($R$2,PONDERADORES!$A$11:$G$11,7,0)</f>
        <v>15</v>
      </c>
      <c r="AA2805" s="92"/>
      <c r="AB2805" s="95" t="e">
        <f t="shared" ca="1" si="171"/>
        <v>#REF!</v>
      </c>
      <c r="AC2805" s="23" t="e">
        <f ca="1">IF(AB2805&gt;REFERENCIAS!$C$62,REFERENCIAS!$B$62,IF(AND(AB2805&gt;=REFERENCIAS!$C$63,AB2805&lt;REFERENCIAS!$D$63),REFERENCIAS!$B$63,IF(AND(AB2805&gt;REFERENCIAS!$C$64,AB2805&lt;=REFERENCIAS!$D$64),REFERENCIAS!$B$64,IF(AND(AB2805&gt;=REFERENCIAS!$C$65,AB2805&lt;REFERENCIAS!$D$65),REFERENCIAS!$B$65, "Revisar"))))</f>
        <v>#REF!</v>
      </c>
      <c r="AD2805" s="94" t="e">
        <f ca="1">VLOOKUP(AC2805,REFERENCIAS!$B$62:$G$65,4,FALSE)</f>
        <v>#REF!</v>
      </c>
    </row>
    <row r="2806" spans="1:30" ht="17.25" x14ac:dyDescent="0.25">
      <c r="A2806" s="74"/>
      <c r="B2806" s="19"/>
      <c r="C2806" s="19"/>
      <c r="D2806" s="50"/>
      <c r="E2806" s="73"/>
      <c r="F2806" s="74"/>
      <c r="G2806" s="9"/>
      <c r="H2806" s="48"/>
      <c r="I2806" s="49">
        <f t="shared" ca="1" si="169"/>
        <v>2022</v>
      </c>
      <c r="J2806" s="22">
        <f t="shared" ca="1" si="168"/>
        <v>1</v>
      </c>
      <c r="K2806" s="19"/>
      <c r="L2806" s="73"/>
      <c r="M2806" s="74"/>
      <c r="N2806" s="19"/>
      <c r="O2806" s="73"/>
      <c r="P2806" s="82">
        <v>1</v>
      </c>
      <c r="Q2806" s="24">
        <v>1</v>
      </c>
      <c r="R2806" s="81">
        <f t="shared" si="170"/>
        <v>1</v>
      </c>
      <c r="S2806" s="87"/>
      <c r="T2806" s="19"/>
      <c r="U2806" s="25"/>
      <c r="V2806" s="25"/>
      <c r="W2806" s="81"/>
      <c r="X2806" s="91" t="e">
        <f ca="1">+VLOOKUP(#REF!,REFERENCIAS!$C:$D,2,0)*VLOOKUP(#REF!,PONDERADORES!A:P,IF(AND(INFORMACION!$T2806='REFERENCIAS RIESGO'!$C$36,INFORMACION!$F2806=REFERENCIAS!$C$24),16,IF(INFORMACION!$T2806='REFERENCIAS RIESGO'!$C$36,13,IF(INFORMACION!$F2806=REFERENCIAS!$C$24,10,7))),0)+VLOOKUP(K2806,REFERENCIAS!$C:$D,2,0)*VLOOKUP($K$2,PONDERADORES!A:P,IF(AND(INFORMACION!$T2806='REFERENCIAS RIESGO'!$C$36,INFORMACION!$F2806=REFERENCIAS!$C$24),16,IF(INFORMACION!$T2806='REFERENCIAS RIESGO'!$C$36,13,IF(INFORMACION!$F2806=REFERENCIAS!$C$24,10,7))),0)+VLOOKUP(L2806,REFERENCIAS!$C:$D,2,0)*VLOOKUP($L$2,PONDERADORES!A:P,IF(AND(INFORMACION!$T2806='REFERENCIAS RIESGO'!$C$36,INFORMACION!$F2806=REFERENCIAS!$C$24),16,IF(INFORMACION!$T2806='REFERENCIAS RIESGO'!$C$36,13,IF(INFORMACION!$F2806=REFERENCIAS!$C$24,10,7))),0)+VLOOKUP(F2806,REFERENCIAS!$C:$D,2,0)*VLOOKUP($F$2,PONDERADORES!A:P,IF(AND(INFORMACION!$T2806='REFERENCIAS RIESGO'!$C$36,INFORMACION!$F2806=REFERENCIAS!$C$24),16,IF(INFORMACION!$T2806='REFERENCIAS RIESGO'!$C$36,13,IF(INFORMACION!$F2806=REFERENCIAS!$C$24,10,7))),0)+VLOOKUP(T2806,REFERENCIAS!$C:$D,2,0)*VLOOKUP($T$2,PONDERADORES!A:P,IF(AND(INFORMACION!$T2806='REFERENCIAS RIESGO'!$C$36,INFORMACION!$F2806=REFERENCIAS!$C$24),16,IF(INFORMACION!$T2806='REFERENCIAS RIESGO'!$C$36,13,IF(INFORMACION!$F2806=REFERENCIAS!$C$24,10,7))),0)+VLOOKUP(IF(J2806&lt;=0.2,0.2,IF(AND(J2806&gt;0.2,J2806&lt;=0.4),0.4,IF(AND(J2806&gt;0.4,J2806&lt;=0.6),0.6,IF(AND(J2806&gt;0.6,J2806&lt;=0.8),0.8,IF(AND(J2806&gt;0.8,J2806&lt;=1),1))))),REFERENCIAS!$C:$D,2,0)*VLOOKUP($J$2,PONDERADORES!A:P,IF(AND(INFORMACION!$T2806='REFERENCIAS RIESGO'!$C$36,INFORMACION!$F2806=REFERENCIAS!$C$24),16,IF(INFORMACION!$T2806='REFERENCIAS RIESGO'!$C$36,13,IF(INFORMACION!$F2806=REFERENCIAS!$C$24,10,7))),0)</f>
        <v>#REF!</v>
      </c>
      <c r="Y2806" s="68">
        <f>+VLOOKUP(M2806,REFERENCIAS!$C:$D,2,0)*VLOOKUP($M$2,PONDERADORES!$A$7:$G$9,7,0)+VLOOKUP(N2806,REFERENCIAS!$C:$D,2,0)*VLOOKUP($N$2,PONDERADORES!$A$7:$G$9,7,0)+VLOOKUP(O2806,REFERENCIAS!$C:$D,2,0)*VLOOKUP($O$2,PONDERADORES!$A$7:$G$9,7,0)</f>
        <v>0.2</v>
      </c>
      <c r="Z2806" s="2">
        <f>+VLOOKUP(IF(R2806&lt;0.1,0,IF(AND(R2806&gt;=0.1,R2806&lt;0.2),0.1,IF(AND(R2806&gt;=0.2,R2806&lt;0.3),0.2,IF(R2806&gt;0.3,0.3,)))),REFERENCIAS!$C:$D,2,0)*VLOOKUP($R$2,PONDERADORES!$A$11:$G$11,7,0)</f>
        <v>15</v>
      </c>
      <c r="AA2806" s="92"/>
      <c r="AB2806" s="95" t="e">
        <f t="shared" ca="1" si="171"/>
        <v>#REF!</v>
      </c>
      <c r="AC2806" s="23" t="e">
        <f ca="1">IF(AB2806&gt;REFERENCIAS!$C$62,REFERENCIAS!$B$62,IF(AND(AB2806&gt;=REFERENCIAS!$C$63,AB2806&lt;REFERENCIAS!$D$63),REFERENCIAS!$B$63,IF(AND(AB2806&gt;REFERENCIAS!$C$64,AB2806&lt;=REFERENCIAS!$D$64),REFERENCIAS!$B$64,IF(AND(AB2806&gt;=REFERENCIAS!$C$65,AB2806&lt;REFERENCIAS!$D$65),REFERENCIAS!$B$65, "Revisar"))))</f>
        <v>#REF!</v>
      </c>
      <c r="AD2806" s="94" t="e">
        <f ca="1">VLOOKUP(AC2806,REFERENCIAS!$B$62:$G$65,4,FALSE)</f>
        <v>#REF!</v>
      </c>
    </row>
    <row r="2807" spans="1:30" ht="17.25" x14ac:dyDescent="0.25">
      <c r="A2807" s="74"/>
      <c r="B2807" s="19"/>
      <c r="C2807" s="19"/>
      <c r="D2807" s="50"/>
      <c r="E2807" s="73"/>
      <c r="F2807" s="74"/>
      <c r="G2807" s="9"/>
      <c r="H2807" s="48"/>
      <c r="I2807" s="49">
        <f t="shared" ca="1" si="169"/>
        <v>2022</v>
      </c>
      <c r="J2807" s="22">
        <f t="shared" ca="1" si="168"/>
        <v>1</v>
      </c>
      <c r="K2807" s="19"/>
      <c r="L2807" s="73"/>
      <c r="M2807" s="74"/>
      <c r="N2807" s="19"/>
      <c r="O2807" s="73"/>
      <c r="P2807" s="82">
        <v>1</v>
      </c>
      <c r="Q2807" s="24">
        <v>1</v>
      </c>
      <c r="R2807" s="81">
        <f t="shared" si="170"/>
        <v>1</v>
      </c>
      <c r="S2807" s="87"/>
      <c r="T2807" s="19"/>
      <c r="U2807" s="25"/>
      <c r="V2807" s="25"/>
      <c r="W2807" s="81"/>
      <c r="X2807" s="91" t="e">
        <f ca="1">+VLOOKUP(#REF!,REFERENCIAS!$C:$D,2,0)*VLOOKUP(#REF!,PONDERADORES!A:P,IF(AND(INFORMACION!$T2807='REFERENCIAS RIESGO'!$C$36,INFORMACION!$F2807=REFERENCIAS!$C$24),16,IF(INFORMACION!$T2807='REFERENCIAS RIESGO'!$C$36,13,IF(INFORMACION!$F2807=REFERENCIAS!$C$24,10,7))),0)+VLOOKUP(K2807,REFERENCIAS!$C:$D,2,0)*VLOOKUP($K$2,PONDERADORES!A:P,IF(AND(INFORMACION!$T2807='REFERENCIAS RIESGO'!$C$36,INFORMACION!$F2807=REFERENCIAS!$C$24),16,IF(INFORMACION!$T2807='REFERENCIAS RIESGO'!$C$36,13,IF(INFORMACION!$F2807=REFERENCIAS!$C$24,10,7))),0)+VLOOKUP(L2807,REFERENCIAS!$C:$D,2,0)*VLOOKUP($L$2,PONDERADORES!A:P,IF(AND(INFORMACION!$T2807='REFERENCIAS RIESGO'!$C$36,INFORMACION!$F2807=REFERENCIAS!$C$24),16,IF(INFORMACION!$T2807='REFERENCIAS RIESGO'!$C$36,13,IF(INFORMACION!$F2807=REFERENCIAS!$C$24,10,7))),0)+VLOOKUP(F2807,REFERENCIAS!$C:$D,2,0)*VLOOKUP($F$2,PONDERADORES!A:P,IF(AND(INFORMACION!$T2807='REFERENCIAS RIESGO'!$C$36,INFORMACION!$F2807=REFERENCIAS!$C$24),16,IF(INFORMACION!$T2807='REFERENCIAS RIESGO'!$C$36,13,IF(INFORMACION!$F2807=REFERENCIAS!$C$24,10,7))),0)+VLOOKUP(T2807,REFERENCIAS!$C:$D,2,0)*VLOOKUP($T$2,PONDERADORES!A:P,IF(AND(INFORMACION!$T2807='REFERENCIAS RIESGO'!$C$36,INFORMACION!$F2807=REFERENCIAS!$C$24),16,IF(INFORMACION!$T2807='REFERENCIAS RIESGO'!$C$36,13,IF(INFORMACION!$F2807=REFERENCIAS!$C$24,10,7))),0)+VLOOKUP(IF(J2807&lt;=0.2,0.2,IF(AND(J2807&gt;0.2,J2807&lt;=0.4),0.4,IF(AND(J2807&gt;0.4,J2807&lt;=0.6),0.6,IF(AND(J2807&gt;0.6,J2807&lt;=0.8),0.8,IF(AND(J2807&gt;0.8,J2807&lt;=1),1))))),REFERENCIAS!$C:$D,2,0)*VLOOKUP($J$2,PONDERADORES!A:P,IF(AND(INFORMACION!$T2807='REFERENCIAS RIESGO'!$C$36,INFORMACION!$F2807=REFERENCIAS!$C$24),16,IF(INFORMACION!$T2807='REFERENCIAS RIESGO'!$C$36,13,IF(INFORMACION!$F2807=REFERENCIAS!$C$24,10,7))),0)</f>
        <v>#REF!</v>
      </c>
      <c r="Y2807" s="68">
        <f>+VLOOKUP(M2807,REFERENCIAS!$C:$D,2,0)*VLOOKUP($M$2,PONDERADORES!$A$7:$G$9,7,0)+VLOOKUP(N2807,REFERENCIAS!$C:$D,2,0)*VLOOKUP($N$2,PONDERADORES!$A$7:$G$9,7,0)+VLOOKUP(O2807,REFERENCIAS!$C:$D,2,0)*VLOOKUP($O$2,PONDERADORES!$A$7:$G$9,7,0)</f>
        <v>0.2</v>
      </c>
      <c r="Z2807" s="2">
        <f>+VLOOKUP(IF(R2807&lt;0.1,0,IF(AND(R2807&gt;=0.1,R2807&lt;0.2),0.1,IF(AND(R2807&gt;=0.2,R2807&lt;0.3),0.2,IF(R2807&gt;0.3,0.3,)))),REFERENCIAS!$C:$D,2,0)*VLOOKUP($R$2,PONDERADORES!$A$11:$G$11,7,0)</f>
        <v>15</v>
      </c>
      <c r="AA2807" s="92"/>
      <c r="AB2807" s="95" t="e">
        <f t="shared" ca="1" si="171"/>
        <v>#REF!</v>
      </c>
      <c r="AC2807" s="23" t="e">
        <f ca="1">IF(AB2807&gt;REFERENCIAS!$C$62,REFERENCIAS!$B$62,IF(AND(AB2807&gt;=REFERENCIAS!$C$63,AB2807&lt;REFERENCIAS!$D$63),REFERENCIAS!$B$63,IF(AND(AB2807&gt;REFERENCIAS!$C$64,AB2807&lt;=REFERENCIAS!$D$64),REFERENCIAS!$B$64,IF(AND(AB2807&gt;=REFERENCIAS!$C$65,AB2807&lt;REFERENCIAS!$D$65),REFERENCIAS!$B$65, "Revisar"))))</f>
        <v>#REF!</v>
      </c>
      <c r="AD2807" s="94" t="e">
        <f ca="1">VLOOKUP(AC2807,REFERENCIAS!$B$62:$G$65,4,FALSE)</f>
        <v>#REF!</v>
      </c>
    </row>
    <row r="2808" spans="1:30" ht="17.25" x14ac:dyDescent="0.25">
      <c r="A2808" s="74"/>
      <c r="B2808" s="19"/>
      <c r="C2808" s="19"/>
      <c r="D2808" s="50"/>
      <c r="E2808" s="73"/>
      <c r="F2808" s="74"/>
      <c r="G2808" s="9"/>
      <c r="H2808" s="48"/>
      <c r="I2808" s="49">
        <f t="shared" ca="1" si="169"/>
        <v>2022</v>
      </c>
      <c r="J2808" s="22">
        <f t="shared" ca="1" si="168"/>
        <v>1</v>
      </c>
      <c r="K2808" s="19"/>
      <c r="L2808" s="73"/>
      <c r="M2808" s="74"/>
      <c r="N2808" s="19"/>
      <c r="O2808" s="73"/>
      <c r="P2808" s="82">
        <v>1</v>
      </c>
      <c r="Q2808" s="24">
        <v>1</v>
      </c>
      <c r="R2808" s="81">
        <f t="shared" si="170"/>
        <v>1</v>
      </c>
      <c r="S2808" s="87"/>
      <c r="T2808" s="19"/>
      <c r="U2808" s="25"/>
      <c r="V2808" s="25"/>
      <c r="W2808" s="81"/>
      <c r="X2808" s="91" t="e">
        <f ca="1">+VLOOKUP(#REF!,REFERENCIAS!$C:$D,2,0)*VLOOKUP(#REF!,PONDERADORES!A:P,IF(AND(INFORMACION!$T2808='REFERENCIAS RIESGO'!$C$36,INFORMACION!$F2808=REFERENCIAS!$C$24),16,IF(INFORMACION!$T2808='REFERENCIAS RIESGO'!$C$36,13,IF(INFORMACION!$F2808=REFERENCIAS!$C$24,10,7))),0)+VLOOKUP(K2808,REFERENCIAS!$C:$D,2,0)*VLOOKUP($K$2,PONDERADORES!A:P,IF(AND(INFORMACION!$T2808='REFERENCIAS RIESGO'!$C$36,INFORMACION!$F2808=REFERENCIAS!$C$24),16,IF(INFORMACION!$T2808='REFERENCIAS RIESGO'!$C$36,13,IF(INFORMACION!$F2808=REFERENCIAS!$C$24,10,7))),0)+VLOOKUP(L2808,REFERENCIAS!$C:$D,2,0)*VLOOKUP($L$2,PONDERADORES!A:P,IF(AND(INFORMACION!$T2808='REFERENCIAS RIESGO'!$C$36,INFORMACION!$F2808=REFERENCIAS!$C$24),16,IF(INFORMACION!$T2808='REFERENCIAS RIESGO'!$C$36,13,IF(INFORMACION!$F2808=REFERENCIAS!$C$24,10,7))),0)+VLOOKUP(F2808,REFERENCIAS!$C:$D,2,0)*VLOOKUP($F$2,PONDERADORES!A:P,IF(AND(INFORMACION!$T2808='REFERENCIAS RIESGO'!$C$36,INFORMACION!$F2808=REFERENCIAS!$C$24),16,IF(INFORMACION!$T2808='REFERENCIAS RIESGO'!$C$36,13,IF(INFORMACION!$F2808=REFERENCIAS!$C$24,10,7))),0)+VLOOKUP(T2808,REFERENCIAS!$C:$D,2,0)*VLOOKUP($T$2,PONDERADORES!A:P,IF(AND(INFORMACION!$T2808='REFERENCIAS RIESGO'!$C$36,INFORMACION!$F2808=REFERENCIAS!$C$24),16,IF(INFORMACION!$T2808='REFERENCIAS RIESGO'!$C$36,13,IF(INFORMACION!$F2808=REFERENCIAS!$C$24,10,7))),0)+VLOOKUP(IF(J2808&lt;=0.2,0.2,IF(AND(J2808&gt;0.2,J2808&lt;=0.4),0.4,IF(AND(J2808&gt;0.4,J2808&lt;=0.6),0.6,IF(AND(J2808&gt;0.6,J2808&lt;=0.8),0.8,IF(AND(J2808&gt;0.8,J2808&lt;=1),1))))),REFERENCIAS!$C:$D,2,0)*VLOOKUP($J$2,PONDERADORES!A:P,IF(AND(INFORMACION!$T2808='REFERENCIAS RIESGO'!$C$36,INFORMACION!$F2808=REFERENCIAS!$C$24),16,IF(INFORMACION!$T2808='REFERENCIAS RIESGO'!$C$36,13,IF(INFORMACION!$F2808=REFERENCIAS!$C$24,10,7))),0)</f>
        <v>#REF!</v>
      </c>
      <c r="Y2808" s="68">
        <f>+VLOOKUP(M2808,REFERENCIAS!$C:$D,2,0)*VLOOKUP($M$2,PONDERADORES!$A$7:$G$9,7,0)+VLOOKUP(N2808,REFERENCIAS!$C:$D,2,0)*VLOOKUP($N$2,PONDERADORES!$A$7:$G$9,7,0)+VLOOKUP(O2808,REFERENCIAS!$C:$D,2,0)*VLOOKUP($O$2,PONDERADORES!$A$7:$G$9,7,0)</f>
        <v>0.2</v>
      </c>
      <c r="Z2808" s="2">
        <f>+VLOOKUP(IF(R2808&lt;0.1,0,IF(AND(R2808&gt;=0.1,R2808&lt;0.2),0.1,IF(AND(R2808&gt;=0.2,R2808&lt;0.3),0.2,IF(R2808&gt;0.3,0.3,)))),REFERENCIAS!$C:$D,2,0)*VLOOKUP($R$2,PONDERADORES!$A$11:$G$11,7,0)</f>
        <v>15</v>
      </c>
      <c r="AA2808" s="92"/>
      <c r="AB2808" s="95" t="e">
        <f t="shared" ca="1" si="171"/>
        <v>#REF!</v>
      </c>
      <c r="AC2808" s="23" t="e">
        <f ca="1">IF(AB2808&gt;REFERENCIAS!$C$62,REFERENCIAS!$B$62,IF(AND(AB2808&gt;=REFERENCIAS!$C$63,AB2808&lt;REFERENCIAS!$D$63),REFERENCIAS!$B$63,IF(AND(AB2808&gt;REFERENCIAS!$C$64,AB2808&lt;=REFERENCIAS!$D$64),REFERENCIAS!$B$64,IF(AND(AB2808&gt;=REFERENCIAS!$C$65,AB2808&lt;REFERENCIAS!$D$65),REFERENCIAS!$B$65, "Revisar"))))</f>
        <v>#REF!</v>
      </c>
      <c r="AD2808" s="94" t="e">
        <f ca="1">VLOOKUP(AC2808,REFERENCIAS!$B$62:$G$65,4,FALSE)</f>
        <v>#REF!</v>
      </c>
    </row>
    <row r="2809" spans="1:30" ht="17.25" x14ac:dyDescent="0.25">
      <c r="A2809" s="74"/>
      <c r="B2809" s="19"/>
      <c r="C2809" s="19"/>
      <c r="D2809" s="50"/>
      <c r="E2809" s="73"/>
      <c r="F2809" s="74"/>
      <c r="G2809" s="9"/>
      <c r="H2809" s="48"/>
      <c r="I2809" s="49">
        <f t="shared" ca="1" si="169"/>
        <v>2022</v>
      </c>
      <c r="J2809" s="22">
        <f t="shared" ca="1" si="168"/>
        <v>1</v>
      </c>
      <c r="K2809" s="19"/>
      <c r="L2809" s="73"/>
      <c r="M2809" s="74"/>
      <c r="N2809" s="19"/>
      <c r="O2809" s="73"/>
      <c r="P2809" s="82">
        <v>1</v>
      </c>
      <c r="Q2809" s="24">
        <v>1</v>
      </c>
      <c r="R2809" s="81">
        <f t="shared" si="170"/>
        <v>1</v>
      </c>
      <c r="S2809" s="87"/>
      <c r="T2809" s="19"/>
      <c r="U2809" s="25"/>
      <c r="V2809" s="25"/>
      <c r="W2809" s="81"/>
      <c r="X2809" s="91" t="e">
        <f ca="1">+VLOOKUP(#REF!,REFERENCIAS!$C:$D,2,0)*VLOOKUP(#REF!,PONDERADORES!A:P,IF(AND(INFORMACION!$T2809='REFERENCIAS RIESGO'!$C$36,INFORMACION!$F2809=REFERENCIAS!$C$24),16,IF(INFORMACION!$T2809='REFERENCIAS RIESGO'!$C$36,13,IF(INFORMACION!$F2809=REFERENCIAS!$C$24,10,7))),0)+VLOOKUP(K2809,REFERENCIAS!$C:$D,2,0)*VLOOKUP($K$2,PONDERADORES!A:P,IF(AND(INFORMACION!$T2809='REFERENCIAS RIESGO'!$C$36,INFORMACION!$F2809=REFERENCIAS!$C$24),16,IF(INFORMACION!$T2809='REFERENCIAS RIESGO'!$C$36,13,IF(INFORMACION!$F2809=REFERENCIAS!$C$24,10,7))),0)+VLOOKUP(L2809,REFERENCIAS!$C:$D,2,0)*VLOOKUP($L$2,PONDERADORES!A:P,IF(AND(INFORMACION!$T2809='REFERENCIAS RIESGO'!$C$36,INFORMACION!$F2809=REFERENCIAS!$C$24),16,IF(INFORMACION!$T2809='REFERENCIAS RIESGO'!$C$36,13,IF(INFORMACION!$F2809=REFERENCIAS!$C$24,10,7))),0)+VLOOKUP(F2809,REFERENCIAS!$C:$D,2,0)*VLOOKUP($F$2,PONDERADORES!A:P,IF(AND(INFORMACION!$T2809='REFERENCIAS RIESGO'!$C$36,INFORMACION!$F2809=REFERENCIAS!$C$24),16,IF(INFORMACION!$T2809='REFERENCIAS RIESGO'!$C$36,13,IF(INFORMACION!$F2809=REFERENCIAS!$C$24,10,7))),0)+VLOOKUP(T2809,REFERENCIAS!$C:$D,2,0)*VLOOKUP($T$2,PONDERADORES!A:P,IF(AND(INFORMACION!$T2809='REFERENCIAS RIESGO'!$C$36,INFORMACION!$F2809=REFERENCIAS!$C$24),16,IF(INFORMACION!$T2809='REFERENCIAS RIESGO'!$C$36,13,IF(INFORMACION!$F2809=REFERENCIAS!$C$24,10,7))),0)+VLOOKUP(IF(J2809&lt;=0.2,0.2,IF(AND(J2809&gt;0.2,J2809&lt;=0.4),0.4,IF(AND(J2809&gt;0.4,J2809&lt;=0.6),0.6,IF(AND(J2809&gt;0.6,J2809&lt;=0.8),0.8,IF(AND(J2809&gt;0.8,J2809&lt;=1),1))))),REFERENCIAS!$C:$D,2,0)*VLOOKUP($J$2,PONDERADORES!A:P,IF(AND(INFORMACION!$T2809='REFERENCIAS RIESGO'!$C$36,INFORMACION!$F2809=REFERENCIAS!$C$24),16,IF(INFORMACION!$T2809='REFERENCIAS RIESGO'!$C$36,13,IF(INFORMACION!$F2809=REFERENCIAS!$C$24,10,7))),0)</f>
        <v>#REF!</v>
      </c>
      <c r="Y2809" s="68">
        <f>+VLOOKUP(M2809,REFERENCIAS!$C:$D,2,0)*VLOOKUP($M$2,PONDERADORES!$A$7:$G$9,7,0)+VLOOKUP(N2809,REFERENCIAS!$C:$D,2,0)*VLOOKUP($N$2,PONDERADORES!$A$7:$G$9,7,0)+VLOOKUP(O2809,REFERENCIAS!$C:$D,2,0)*VLOOKUP($O$2,PONDERADORES!$A$7:$G$9,7,0)</f>
        <v>0.2</v>
      </c>
      <c r="Z2809" s="2">
        <f>+VLOOKUP(IF(R2809&lt;0.1,0,IF(AND(R2809&gt;=0.1,R2809&lt;0.2),0.1,IF(AND(R2809&gt;=0.2,R2809&lt;0.3),0.2,IF(R2809&gt;0.3,0.3,)))),REFERENCIAS!$C:$D,2,0)*VLOOKUP($R$2,PONDERADORES!$A$11:$G$11,7,0)</f>
        <v>15</v>
      </c>
      <c r="AA2809" s="92"/>
      <c r="AB2809" s="95" t="e">
        <f t="shared" ca="1" si="171"/>
        <v>#REF!</v>
      </c>
      <c r="AC2809" s="23" t="e">
        <f ca="1">IF(AB2809&gt;REFERENCIAS!$C$62,REFERENCIAS!$B$62,IF(AND(AB2809&gt;=REFERENCIAS!$C$63,AB2809&lt;REFERENCIAS!$D$63),REFERENCIAS!$B$63,IF(AND(AB2809&gt;REFERENCIAS!$C$64,AB2809&lt;=REFERENCIAS!$D$64),REFERENCIAS!$B$64,IF(AND(AB2809&gt;=REFERENCIAS!$C$65,AB2809&lt;REFERENCIAS!$D$65),REFERENCIAS!$B$65, "Revisar"))))</f>
        <v>#REF!</v>
      </c>
      <c r="AD2809" s="94" t="e">
        <f ca="1">VLOOKUP(AC2809,REFERENCIAS!$B$62:$G$65,4,FALSE)</f>
        <v>#REF!</v>
      </c>
    </row>
    <row r="2810" spans="1:30" ht="17.25" x14ac:dyDescent="0.25">
      <c r="A2810" s="74"/>
      <c r="B2810" s="19"/>
      <c r="C2810" s="19"/>
      <c r="D2810" s="50"/>
      <c r="E2810" s="73"/>
      <c r="F2810" s="74"/>
      <c r="G2810" s="9"/>
      <c r="H2810" s="48"/>
      <c r="I2810" s="49">
        <f t="shared" ca="1" si="169"/>
        <v>2022</v>
      </c>
      <c r="J2810" s="22">
        <f t="shared" ca="1" si="168"/>
        <v>1</v>
      </c>
      <c r="K2810" s="19"/>
      <c r="L2810" s="73"/>
      <c r="M2810" s="74"/>
      <c r="N2810" s="19"/>
      <c r="O2810" s="73"/>
      <c r="P2810" s="82">
        <v>1</v>
      </c>
      <c r="Q2810" s="24">
        <v>1</v>
      </c>
      <c r="R2810" s="81">
        <f t="shared" si="170"/>
        <v>1</v>
      </c>
      <c r="S2810" s="87"/>
      <c r="T2810" s="19"/>
      <c r="U2810" s="25"/>
      <c r="V2810" s="25"/>
      <c r="W2810" s="81"/>
      <c r="X2810" s="91" t="e">
        <f ca="1">+VLOOKUP(#REF!,REFERENCIAS!$C:$D,2,0)*VLOOKUP(#REF!,PONDERADORES!A:P,IF(AND(INFORMACION!$T2810='REFERENCIAS RIESGO'!$C$36,INFORMACION!$F2810=REFERENCIAS!$C$24),16,IF(INFORMACION!$T2810='REFERENCIAS RIESGO'!$C$36,13,IF(INFORMACION!$F2810=REFERENCIAS!$C$24,10,7))),0)+VLOOKUP(K2810,REFERENCIAS!$C:$D,2,0)*VLOOKUP($K$2,PONDERADORES!A:P,IF(AND(INFORMACION!$T2810='REFERENCIAS RIESGO'!$C$36,INFORMACION!$F2810=REFERENCIAS!$C$24),16,IF(INFORMACION!$T2810='REFERENCIAS RIESGO'!$C$36,13,IF(INFORMACION!$F2810=REFERENCIAS!$C$24,10,7))),0)+VLOOKUP(L2810,REFERENCIAS!$C:$D,2,0)*VLOOKUP($L$2,PONDERADORES!A:P,IF(AND(INFORMACION!$T2810='REFERENCIAS RIESGO'!$C$36,INFORMACION!$F2810=REFERENCIAS!$C$24),16,IF(INFORMACION!$T2810='REFERENCIAS RIESGO'!$C$36,13,IF(INFORMACION!$F2810=REFERENCIAS!$C$24,10,7))),0)+VLOOKUP(F2810,REFERENCIAS!$C:$D,2,0)*VLOOKUP($F$2,PONDERADORES!A:P,IF(AND(INFORMACION!$T2810='REFERENCIAS RIESGO'!$C$36,INFORMACION!$F2810=REFERENCIAS!$C$24),16,IF(INFORMACION!$T2810='REFERENCIAS RIESGO'!$C$36,13,IF(INFORMACION!$F2810=REFERENCIAS!$C$24,10,7))),0)+VLOOKUP(T2810,REFERENCIAS!$C:$D,2,0)*VLOOKUP($T$2,PONDERADORES!A:P,IF(AND(INFORMACION!$T2810='REFERENCIAS RIESGO'!$C$36,INFORMACION!$F2810=REFERENCIAS!$C$24),16,IF(INFORMACION!$T2810='REFERENCIAS RIESGO'!$C$36,13,IF(INFORMACION!$F2810=REFERENCIAS!$C$24,10,7))),0)+VLOOKUP(IF(J2810&lt;=0.2,0.2,IF(AND(J2810&gt;0.2,J2810&lt;=0.4),0.4,IF(AND(J2810&gt;0.4,J2810&lt;=0.6),0.6,IF(AND(J2810&gt;0.6,J2810&lt;=0.8),0.8,IF(AND(J2810&gt;0.8,J2810&lt;=1),1))))),REFERENCIAS!$C:$D,2,0)*VLOOKUP($J$2,PONDERADORES!A:P,IF(AND(INFORMACION!$T2810='REFERENCIAS RIESGO'!$C$36,INFORMACION!$F2810=REFERENCIAS!$C$24),16,IF(INFORMACION!$T2810='REFERENCIAS RIESGO'!$C$36,13,IF(INFORMACION!$F2810=REFERENCIAS!$C$24,10,7))),0)</f>
        <v>#REF!</v>
      </c>
      <c r="Y2810" s="68">
        <f>+VLOOKUP(M2810,REFERENCIAS!$C:$D,2,0)*VLOOKUP($M$2,PONDERADORES!$A$7:$G$9,7,0)+VLOOKUP(N2810,REFERENCIAS!$C:$D,2,0)*VLOOKUP($N$2,PONDERADORES!$A$7:$G$9,7,0)+VLOOKUP(O2810,REFERENCIAS!$C:$D,2,0)*VLOOKUP($O$2,PONDERADORES!$A$7:$G$9,7,0)</f>
        <v>0.2</v>
      </c>
      <c r="Z2810" s="2">
        <f>+VLOOKUP(IF(R2810&lt;0.1,0,IF(AND(R2810&gt;=0.1,R2810&lt;0.2),0.1,IF(AND(R2810&gt;=0.2,R2810&lt;0.3),0.2,IF(R2810&gt;0.3,0.3,)))),REFERENCIAS!$C:$D,2,0)*VLOOKUP($R$2,PONDERADORES!$A$11:$G$11,7,0)</f>
        <v>15</v>
      </c>
      <c r="AA2810" s="92"/>
      <c r="AB2810" s="95" t="e">
        <f t="shared" ca="1" si="171"/>
        <v>#REF!</v>
      </c>
      <c r="AC2810" s="23" t="e">
        <f ca="1">IF(AB2810&gt;REFERENCIAS!$C$62,REFERENCIAS!$B$62,IF(AND(AB2810&gt;=REFERENCIAS!$C$63,AB2810&lt;REFERENCIAS!$D$63),REFERENCIAS!$B$63,IF(AND(AB2810&gt;REFERENCIAS!$C$64,AB2810&lt;=REFERENCIAS!$D$64),REFERENCIAS!$B$64,IF(AND(AB2810&gt;=REFERENCIAS!$C$65,AB2810&lt;REFERENCIAS!$D$65),REFERENCIAS!$B$65, "Revisar"))))</f>
        <v>#REF!</v>
      </c>
      <c r="AD2810" s="94" t="e">
        <f ca="1">VLOOKUP(AC2810,REFERENCIAS!$B$62:$G$65,4,FALSE)</f>
        <v>#REF!</v>
      </c>
    </row>
    <row r="2811" spans="1:30" ht="17.25" x14ac:dyDescent="0.25">
      <c r="A2811" s="74"/>
      <c r="B2811" s="19"/>
      <c r="C2811" s="19"/>
      <c r="D2811" s="50"/>
      <c r="E2811" s="73"/>
      <c r="F2811" s="74"/>
      <c r="G2811" s="9"/>
      <c r="H2811" s="48"/>
      <c r="I2811" s="49">
        <f t="shared" ca="1" si="169"/>
        <v>2022</v>
      </c>
      <c r="J2811" s="22">
        <f t="shared" ca="1" si="168"/>
        <v>1</v>
      </c>
      <c r="K2811" s="19"/>
      <c r="L2811" s="73"/>
      <c r="M2811" s="74"/>
      <c r="N2811" s="19"/>
      <c r="O2811" s="73"/>
      <c r="P2811" s="82">
        <v>1</v>
      </c>
      <c r="Q2811" s="24">
        <v>1</v>
      </c>
      <c r="R2811" s="81">
        <f t="shared" si="170"/>
        <v>1</v>
      </c>
      <c r="S2811" s="87"/>
      <c r="T2811" s="19"/>
      <c r="U2811" s="25"/>
      <c r="V2811" s="25"/>
      <c r="W2811" s="81"/>
      <c r="X2811" s="91" t="e">
        <f ca="1">+VLOOKUP(#REF!,REFERENCIAS!$C:$D,2,0)*VLOOKUP(#REF!,PONDERADORES!A:P,IF(AND(INFORMACION!$T2811='REFERENCIAS RIESGO'!$C$36,INFORMACION!$F2811=REFERENCIAS!$C$24),16,IF(INFORMACION!$T2811='REFERENCIAS RIESGO'!$C$36,13,IF(INFORMACION!$F2811=REFERENCIAS!$C$24,10,7))),0)+VLOOKUP(K2811,REFERENCIAS!$C:$D,2,0)*VLOOKUP($K$2,PONDERADORES!A:P,IF(AND(INFORMACION!$T2811='REFERENCIAS RIESGO'!$C$36,INFORMACION!$F2811=REFERENCIAS!$C$24),16,IF(INFORMACION!$T2811='REFERENCIAS RIESGO'!$C$36,13,IF(INFORMACION!$F2811=REFERENCIAS!$C$24,10,7))),0)+VLOOKUP(L2811,REFERENCIAS!$C:$D,2,0)*VLOOKUP($L$2,PONDERADORES!A:P,IF(AND(INFORMACION!$T2811='REFERENCIAS RIESGO'!$C$36,INFORMACION!$F2811=REFERENCIAS!$C$24),16,IF(INFORMACION!$T2811='REFERENCIAS RIESGO'!$C$36,13,IF(INFORMACION!$F2811=REFERENCIAS!$C$24,10,7))),0)+VLOOKUP(F2811,REFERENCIAS!$C:$D,2,0)*VLOOKUP($F$2,PONDERADORES!A:P,IF(AND(INFORMACION!$T2811='REFERENCIAS RIESGO'!$C$36,INFORMACION!$F2811=REFERENCIAS!$C$24),16,IF(INFORMACION!$T2811='REFERENCIAS RIESGO'!$C$36,13,IF(INFORMACION!$F2811=REFERENCIAS!$C$24,10,7))),0)+VLOOKUP(T2811,REFERENCIAS!$C:$D,2,0)*VLOOKUP($T$2,PONDERADORES!A:P,IF(AND(INFORMACION!$T2811='REFERENCIAS RIESGO'!$C$36,INFORMACION!$F2811=REFERENCIAS!$C$24),16,IF(INFORMACION!$T2811='REFERENCIAS RIESGO'!$C$36,13,IF(INFORMACION!$F2811=REFERENCIAS!$C$24,10,7))),0)+VLOOKUP(IF(J2811&lt;=0.2,0.2,IF(AND(J2811&gt;0.2,J2811&lt;=0.4),0.4,IF(AND(J2811&gt;0.4,J2811&lt;=0.6),0.6,IF(AND(J2811&gt;0.6,J2811&lt;=0.8),0.8,IF(AND(J2811&gt;0.8,J2811&lt;=1),1))))),REFERENCIAS!$C:$D,2,0)*VLOOKUP($J$2,PONDERADORES!A:P,IF(AND(INFORMACION!$T2811='REFERENCIAS RIESGO'!$C$36,INFORMACION!$F2811=REFERENCIAS!$C$24),16,IF(INFORMACION!$T2811='REFERENCIAS RIESGO'!$C$36,13,IF(INFORMACION!$F2811=REFERENCIAS!$C$24,10,7))),0)</f>
        <v>#REF!</v>
      </c>
      <c r="Y2811" s="68">
        <f>+VLOOKUP(M2811,REFERENCIAS!$C:$D,2,0)*VLOOKUP($M$2,PONDERADORES!$A$7:$G$9,7,0)+VLOOKUP(N2811,REFERENCIAS!$C:$D,2,0)*VLOOKUP($N$2,PONDERADORES!$A$7:$G$9,7,0)+VLOOKUP(O2811,REFERENCIAS!$C:$D,2,0)*VLOOKUP($O$2,PONDERADORES!$A$7:$G$9,7,0)</f>
        <v>0.2</v>
      </c>
      <c r="Z2811" s="2">
        <f>+VLOOKUP(IF(R2811&lt;0.1,0,IF(AND(R2811&gt;=0.1,R2811&lt;0.2),0.1,IF(AND(R2811&gt;=0.2,R2811&lt;0.3),0.2,IF(R2811&gt;0.3,0.3,)))),REFERENCIAS!$C:$D,2,0)*VLOOKUP($R$2,PONDERADORES!$A$11:$G$11,7,0)</f>
        <v>15</v>
      </c>
      <c r="AA2811" s="92"/>
      <c r="AB2811" s="95" t="e">
        <f t="shared" ca="1" si="171"/>
        <v>#REF!</v>
      </c>
      <c r="AC2811" s="23" t="e">
        <f ca="1">IF(AB2811&gt;REFERENCIAS!$C$62,REFERENCIAS!$B$62,IF(AND(AB2811&gt;=REFERENCIAS!$C$63,AB2811&lt;REFERENCIAS!$D$63),REFERENCIAS!$B$63,IF(AND(AB2811&gt;REFERENCIAS!$C$64,AB2811&lt;=REFERENCIAS!$D$64),REFERENCIAS!$B$64,IF(AND(AB2811&gt;=REFERENCIAS!$C$65,AB2811&lt;REFERENCIAS!$D$65),REFERENCIAS!$B$65, "Revisar"))))</f>
        <v>#REF!</v>
      </c>
      <c r="AD2811" s="94" t="e">
        <f ca="1">VLOOKUP(AC2811,REFERENCIAS!$B$62:$G$65,4,FALSE)</f>
        <v>#REF!</v>
      </c>
    </row>
    <row r="2812" spans="1:30" ht="17.25" x14ac:dyDescent="0.25">
      <c r="A2812" s="74"/>
      <c r="B2812" s="19"/>
      <c r="C2812" s="19"/>
      <c r="D2812" s="50"/>
      <c r="E2812" s="73"/>
      <c r="F2812" s="74"/>
      <c r="G2812" s="9"/>
      <c r="H2812" s="48"/>
      <c r="I2812" s="49">
        <f t="shared" ca="1" si="169"/>
        <v>2022</v>
      </c>
      <c r="J2812" s="22">
        <f t="shared" ca="1" si="168"/>
        <v>1</v>
      </c>
      <c r="K2812" s="19"/>
      <c r="L2812" s="73"/>
      <c r="M2812" s="74"/>
      <c r="N2812" s="19"/>
      <c r="O2812" s="73"/>
      <c r="P2812" s="82">
        <v>1</v>
      </c>
      <c r="Q2812" s="24">
        <v>1</v>
      </c>
      <c r="R2812" s="81">
        <f t="shared" si="170"/>
        <v>1</v>
      </c>
      <c r="S2812" s="87"/>
      <c r="T2812" s="19"/>
      <c r="U2812" s="25"/>
      <c r="V2812" s="25"/>
      <c r="W2812" s="81"/>
      <c r="X2812" s="91" t="e">
        <f ca="1">+VLOOKUP(#REF!,REFERENCIAS!$C:$D,2,0)*VLOOKUP(#REF!,PONDERADORES!A:P,IF(AND(INFORMACION!$T2812='REFERENCIAS RIESGO'!$C$36,INFORMACION!$F2812=REFERENCIAS!$C$24),16,IF(INFORMACION!$T2812='REFERENCIAS RIESGO'!$C$36,13,IF(INFORMACION!$F2812=REFERENCIAS!$C$24,10,7))),0)+VLOOKUP(K2812,REFERENCIAS!$C:$D,2,0)*VLOOKUP($K$2,PONDERADORES!A:P,IF(AND(INFORMACION!$T2812='REFERENCIAS RIESGO'!$C$36,INFORMACION!$F2812=REFERENCIAS!$C$24),16,IF(INFORMACION!$T2812='REFERENCIAS RIESGO'!$C$36,13,IF(INFORMACION!$F2812=REFERENCIAS!$C$24,10,7))),0)+VLOOKUP(L2812,REFERENCIAS!$C:$D,2,0)*VLOOKUP($L$2,PONDERADORES!A:P,IF(AND(INFORMACION!$T2812='REFERENCIAS RIESGO'!$C$36,INFORMACION!$F2812=REFERENCIAS!$C$24),16,IF(INFORMACION!$T2812='REFERENCIAS RIESGO'!$C$36,13,IF(INFORMACION!$F2812=REFERENCIAS!$C$24,10,7))),0)+VLOOKUP(F2812,REFERENCIAS!$C:$D,2,0)*VLOOKUP($F$2,PONDERADORES!A:P,IF(AND(INFORMACION!$T2812='REFERENCIAS RIESGO'!$C$36,INFORMACION!$F2812=REFERENCIAS!$C$24),16,IF(INFORMACION!$T2812='REFERENCIAS RIESGO'!$C$36,13,IF(INFORMACION!$F2812=REFERENCIAS!$C$24,10,7))),0)+VLOOKUP(T2812,REFERENCIAS!$C:$D,2,0)*VLOOKUP($T$2,PONDERADORES!A:P,IF(AND(INFORMACION!$T2812='REFERENCIAS RIESGO'!$C$36,INFORMACION!$F2812=REFERENCIAS!$C$24),16,IF(INFORMACION!$T2812='REFERENCIAS RIESGO'!$C$36,13,IF(INFORMACION!$F2812=REFERENCIAS!$C$24,10,7))),0)+VLOOKUP(IF(J2812&lt;=0.2,0.2,IF(AND(J2812&gt;0.2,J2812&lt;=0.4),0.4,IF(AND(J2812&gt;0.4,J2812&lt;=0.6),0.6,IF(AND(J2812&gt;0.6,J2812&lt;=0.8),0.8,IF(AND(J2812&gt;0.8,J2812&lt;=1),1))))),REFERENCIAS!$C:$D,2,0)*VLOOKUP($J$2,PONDERADORES!A:P,IF(AND(INFORMACION!$T2812='REFERENCIAS RIESGO'!$C$36,INFORMACION!$F2812=REFERENCIAS!$C$24),16,IF(INFORMACION!$T2812='REFERENCIAS RIESGO'!$C$36,13,IF(INFORMACION!$F2812=REFERENCIAS!$C$24,10,7))),0)</f>
        <v>#REF!</v>
      </c>
      <c r="Y2812" s="68">
        <f>+VLOOKUP(M2812,REFERENCIAS!$C:$D,2,0)*VLOOKUP($M$2,PONDERADORES!$A$7:$G$9,7,0)+VLOOKUP(N2812,REFERENCIAS!$C:$D,2,0)*VLOOKUP($N$2,PONDERADORES!$A$7:$G$9,7,0)+VLOOKUP(O2812,REFERENCIAS!$C:$D,2,0)*VLOOKUP($O$2,PONDERADORES!$A$7:$G$9,7,0)</f>
        <v>0.2</v>
      </c>
      <c r="Z2812" s="2">
        <f>+VLOOKUP(IF(R2812&lt;0.1,0,IF(AND(R2812&gt;=0.1,R2812&lt;0.2),0.1,IF(AND(R2812&gt;=0.2,R2812&lt;0.3),0.2,IF(R2812&gt;0.3,0.3,)))),REFERENCIAS!$C:$D,2,0)*VLOOKUP($R$2,PONDERADORES!$A$11:$G$11,7,0)</f>
        <v>15</v>
      </c>
      <c r="AA2812" s="92"/>
      <c r="AB2812" s="95" t="e">
        <f t="shared" ca="1" si="171"/>
        <v>#REF!</v>
      </c>
      <c r="AC2812" s="23" t="e">
        <f ca="1">IF(AB2812&gt;REFERENCIAS!$C$62,REFERENCIAS!$B$62,IF(AND(AB2812&gt;=REFERENCIAS!$C$63,AB2812&lt;REFERENCIAS!$D$63),REFERENCIAS!$B$63,IF(AND(AB2812&gt;REFERENCIAS!$C$64,AB2812&lt;=REFERENCIAS!$D$64),REFERENCIAS!$B$64,IF(AND(AB2812&gt;=REFERENCIAS!$C$65,AB2812&lt;REFERENCIAS!$D$65),REFERENCIAS!$B$65, "Revisar"))))</f>
        <v>#REF!</v>
      </c>
      <c r="AD2812" s="94" t="e">
        <f ca="1">VLOOKUP(AC2812,REFERENCIAS!$B$62:$G$65,4,FALSE)</f>
        <v>#REF!</v>
      </c>
    </row>
    <row r="2813" spans="1:30" ht="17.25" x14ac:dyDescent="0.25">
      <c r="A2813" s="74"/>
      <c r="B2813" s="19"/>
      <c r="C2813" s="19"/>
      <c r="D2813" s="50"/>
      <c r="E2813" s="73"/>
      <c r="F2813" s="74"/>
      <c r="G2813" s="9"/>
      <c r="H2813" s="48"/>
      <c r="I2813" s="49">
        <f t="shared" ca="1" si="169"/>
        <v>2022</v>
      </c>
      <c r="J2813" s="22">
        <f t="shared" ca="1" si="168"/>
        <v>1</v>
      </c>
      <c r="K2813" s="19"/>
      <c r="L2813" s="73"/>
      <c r="M2813" s="74"/>
      <c r="N2813" s="19"/>
      <c r="O2813" s="73"/>
      <c r="P2813" s="82">
        <v>1</v>
      </c>
      <c r="Q2813" s="24">
        <v>1</v>
      </c>
      <c r="R2813" s="81">
        <f t="shared" si="170"/>
        <v>1</v>
      </c>
      <c r="S2813" s="87"/>
      <c r="T2813" s="19"/>
      <c r="U2813" s="25"/>
      <c r="V2813" s="25"/>
      <c r="W2813" s="81"/>
      <c r="X2813" s="91" t="e">
        <f ca="1">+VLOOKUP(#REF!,REFERENCIAS!$C:$D,2,0)*VLOOKUP(#REF!,PONDERADORES!A:P,IF(AND(INFORMACION!$T2813='REFERENCIAS RIESGO'!$C$36,INFORMACION!$F2813=REFERENCIAS!$C$24),16,IF(INFORMACION!$T2813='REFERENCIAS RIESGO'!$C$36,13,IF(INFORMACION!$F2813=REFERENCIAS!$C$24,10,7))),0)+VLOOKUP(K2813,REFERENCIAS!$C:$D,2,0)*VLOOKUP($K$2,PONDERADORES!A:P,IF(AND(INFORMACION!$T2813='REFERENCIAS RIESGO'!$C$36,INFORMACION!$F2813=REFERENCIAS!$C$24),16,IF(INFORMACION!$T2813='REFERENCIAS RIESGO'!$C$36,13,IF(INFORMACION!$F2813=REFERENCIAS!$C$24,10,7))),0)+VLOOKUP(L2813,REFERENCIAS!$C:$D,2,0)*VLOOKUP($L$2,PONDERADORES!A:P,IF(AND(INFORMACION!$T2813='REFERENCIAS RIESGO'!$C$36,INFORMACION!$F2813=REFERENCIAS!$C$24),16,IF(INFORMACION!$T2813='REFERENCIAS RIESGO'!$C$36,13,IF(INFORMACION!$F2813=REFERENCIAS!$C$24,10,7))),0)+VLOOKUP(F2813,REFERENCIAS!$C:$D,2,0)*VLOOKUP($F$2,PONDERADORES!A:P,IF(AND(INFORMACION!$T2813='REFERENCIAS RIESGO'!$C$36,INFORMACION!$F2813=REFERENCIAS!$C$24),16,IF(INFORMACION!$T2813='REFERENCIAS RIESGO'!$C$36,13,IF(INFORMACION!$F2813=REFERENCIAS!$C$24,10,7))),0)+VLOOKUP(T2813,REFERENCIAS!$C:$D,2,0)*VLOOKUP($T$2,PONDERADORES!A:P,IF(AND(INFORMACION!$T2813='REFERENCIAS RIESGO'!$C$36,INFORMACION!$F2813=REFERENCIAS!$C$24),16,IF(INFORMACION!$T2813='REFERENCIAS RIESGO'!$C$36,13,IF(INFORMACION!$F2813=REFERENCIAS!$C$24,10,7))),0)+VLOOKUP(IF(J2813&lt;=0.2,0.2,IF(AND(J2813&gt;0.2,J2813&lt;=0.4),0.4,IF(AND(J2813&gt;0.4,J2813&lt;=0.6),0.6,IF(AND(J2813&gt;0.6,J2813&lt;=0.8),0.8,IF(AND(J2813&gt;0.8,J2813&lt;=1),1))))),REFERENCIAS!$C:$D,2,0)*VLOOKUP($J$2,PONDERADORES!A:P,IF(AND(INFORMACION!$T2813='REFERENCIAS RIESGO'!$C$36,INFORMACION!$F2813=REFERENCIAS!$C$24),16,IF(INFORMACION!$T2813='REFERENCIAS RIESGO'!$C$36,13,IF(INFORMACION!$F2813=REFERENCIAS!$C$24,10,7))),0)</f>
        <v>#REF!</v>
      </c>
      <c r="Y2813" s="68">
        <f>+VLOOKUP(M2813,REFERENCIAS!$C:$D,2,0)*VLOOKUP($M$2,PONDERADORES!$A$7:$G$9,7,0)+VLOOKUP(N2813,REFERENCIAS!$C:$D,2,0)*VLOOKUP($N$2,PONDERADORES!$A$7:$G$9,7,0)+VLOOKUP(O2813,REFERENCIAS!$C:$D,2,0)*VLOOKUP($O$2,PONDERADORES!$A$7:$G$9,7,0)</f>
        <v>0.2</v>
      </c>
      <c r="Z2813" s="2">
        <f>+VLOOKUP(IF(R2813&lt;0.1,0,IF(AND(R2813&gt;=0.1,R2813&lt;0.2),0.1,IF(AND(R2813&gt;=0.2,R2813&lt;0.3),0.2,IF(R2813&gt;0.3,0.3,)))),REFERENCIAS!$C:$D,2,0)*VLOOKUP($R$2,PONDERADORES!$A$11:$G$11,7,0)</f>
        <v>15</v>
      </c>
      <c r="AA2813" s="92"/>
      <c r="AB2813" s="95" t="e">
        <f t="shared" ca="1" si="171"/>
        <v>#REF!</v>
      </c>
      <c r="AC2813" s="23" t="e">
        <f ca="1">IF(AB2813&gt;REFERENCIAS!$C$62,REFERENCIAS!$B$62,IF(AND(AB2813&gt;=REFERENCIAS!$C$63,AB2813&lt;REFERENCIAS!$D$63),REFERENCIAS!$B$63,IF(AND(AB2813&gt;REFERENCIAS!$C$64,AB2813&lt;=REFERENCIAS!$D$64),REFERENCIAS!$B$64,IF(AND(AB2813&gt;=REFERENCIAS!$C$65,AB2813&lt;REFERENCIAS!$D$65),REFERENCIAS!$B$65, "Revisar"))))</f>
        <v>#REF!</v>
      </c>
      <c r="AD2813" s="94" t="e">
        <f ca="1">VLOOKUP(AC2813,REFERENCIAS!$B$62:$G$65,4,FALSE)</f>
        <v>#REF!</v>
      </c>
    </row>
    <row r="2814" spans="1:30" ht="17.25" x14ac:dyDescent="0.25">
      <c r="A2814" s="74"/>
      <c r="B2814" s="19"/>
      <c r="C2814" s="19"/>
      <c r="D2814" s="50"/>
      <c r="E2814" s="73"/>
      <c r="F2814" s="74"/>
      <c r="G2814" s="9"/>
      <c r="H2814" s="48"/>
      <c r="I2814" s="49">
        <f t="shared" ca="1" si="169"/>
        <v>2022</v>
      </c>
      <c r="J2814" s="22">
        <f t="shared" ca="1" si="168"/>
        <v>1</v>
      </c>
      <c r="K2814" s="19"/>
      <c r="L2814" s="73"/>
      <c r="M2814" s="74"/>
      <c r="N2814" s="19"/>
      <c r="O2814" s="73"/>
      <c r="P2814" s="82">
        <v>1</v>
      </c>
      <c r="Q2814" s="24">
        <v>1</v>
      </c>
      <c r="R2814" s="81">
        <f t="shared" si="170"/>
        <v>1</v>
      </c>
      <c r="S2814" s="87"/>
      <c r="T2814" s="19"/>
      <c r="U2814" s="25"/>
      <c r="V2814" s="25"/>
      <c r="W2814" s="81"/>
      <c r="X2814" s="91" t="e">
        <f ca="1">+VLOOKUP(#REF!,REFERENCIAS!$C:$D,2,0)*VLOOKUP(#REF!,PONDERADORES!A:P,IF(AND(INFORMACION!$T2814='REFERENCIAS RIESGO'!$C$36,INFORMACION!$F2814=REFERENCIAS!$C$24),16,IF(INFORMACION!$T2814='REFERENCIAS RIESGO'!$C$36,13,IF(INFORMACION!$F2814=REFERENCIAS!$C$24,10,7))),0)+VLOOKUP(K2814,REFERENCIAS!$C:$D,2,0)*VLOOKUP($K$2,PONDERADORES!A:P,IF(AND(INFORMACION!$T2814='REFERENCIAS RIESGO'!$C$36,INFORMACION!$F2814=REFERENCIAS!$C$24),16,IF(INFORMACION!$T2814='REFERENCIAS RIESGO'!$C$36,13,IF(INFORMACION!$F2814=REFERENCIAS!$C$24,10,7))),0)+VLOOKUP(L2814,REFERENCIAS!$C:$D,2,0)*VLOOKUP($L$2,PONDERADORES!A:P,IF(AND(INFORMACION!$T2814='REFERENCIAS RIESGO'!$C$36,INFORMACION!$F2814=REFERENCIAS!$C$24),16,IF(INFORMACION!$T2814='REFERENCIAS RIESGO'!$C$36,13,IF(INFORMACION!$F2814=REFERENCIAS!$C$24,10,7))),0)+VLOOKUP(F2814,REFERENCIAS!$C:$D,2,0)*VLOOKUP($F$2,PONDERADORES!A:P,IF(AND(INFORMACION!$T2814='REFERENCIAS RIESGO'!$C$36,INFORMACION!$F2814=REFERENCIAS!$C$24),16,IF(INFORMACION!$T2814='REFERENCIAS RIESGO'!$C$36,13,IF(INFORMACION!$F2814=REFERENCIAS!$C$24,10,7))),0)+VLOOKUP(T2814,REFERENCIAS!$C:$D,2,0)*VLOOKUP($T$2,PONDERADORES!A:P,IF(AND(INFORMACION!$T2814='REFERENCIAS RIESGO'!$C$36,INFORMACION!$F2814=REFERENCIAS!$C$24),16,IF(INFORMACION!$T2814='REFERENCIAS RIESGO'!$C$36,13,IF(INFORMACION!$F2814=REFERENCIAS!$C$24,10,7))),0)+VLOOKUP(IF(J2814&lt;=0.2,0.2,IF(AND(J2814&gt;0.2,J2814&lt;=0.4),0.4,IF(AND(J2814&gt;0.4,J2814&lt;=0.6),0.6,IF(AND(J2814&gt;0.6,J2814&lt;=0.8),0.8,IF(AND(J2814&gt;0.8,J2814&lt;=1),1))))),REFERENCIAS!$C:$D,2,0)*VLOOKUP($J$2,PONDERADORES!A:P,IF(AND(INFORMACION!$T2814='REFERENCIAS RIESGO'!$C$36,INFORMACION!$F2814=REFERENCIAS!$C$24),16,IF(INFORMACION!$T2814='REFERENCIAS RIESGO'!$C$36,13,IF(INFORMACION!$F2814=REFERENCIAS!$C$24,10,7))),0)</f>
        <v>#REF!</v>
      </c>
      <c r="Y2814" s="68">
        <f>+VLOOKUP(M2814,REFERENCIAS!$C:$D,2,0)*VLOOKUP($M$2,PONDERADORES!$A$7:$G$9,7,0)+VLOOKUP(N2814,REFERENCIAS!$C:$D,2,0)*VLOOKUP($N$2,PONDERADORES!$A$7:$G$9,7,0)+VLOOKUP(O2814,REFERENCIAS!$C:$D,2,0)*VLOOKUP($O$2,PONDERADORES!$A$7:$G$9,7,0)</f>
        <v>0.2</v>
      </c>
      <c r="Z2814" s="2">
        <f>+VLOOKUP(IF(R2814&lt;0.1,0,IF(AND(R2814&gt;=0.1,R2814&lt;0.2),0.1,IF(AND(R2814&gt;=0.2,R2814&lt;0.3),0.2,IF(R2814&gt;0.3,0.3,)))),REFERENCIAS!$C:$D,2,0)*VLOOKUP($R$2,PONDERADORES!$A$11:$G$11,7,0)</f>
        <v>15</v>
      </c>
      <c r="AA2814" s="92"/>
      <c r="AB2814" s="95" t="e">
        <f t="shared" ca="1" si="171"/>
        <v>#REF!</v>
      </c>
      <c r="AC2814" s="23" t="e">
        <f ca="1">IF(AB2814&gt;REFERENCIAS!$C$62,REFERENCIAS!$B$62,IF(AND(AB2814&gt;=REFERENCIAS!$C$63,AB2814&lt;REFERENCIAS!$D$63),REFERENCIAS!$B$63,IF(AND(AB2814&gt;REFERENCIAS!$C$64,AB2814&lt;=REFERENCIAS!$D$64),REFERENCIAS!$B$64,IF(AND(AB2814&gt;=REFERENCIAS!$C$65,AB2814&lt;REFERENCIAS!$D$65),REFERENCIAS!$B$65, "Revisar"))))</f>
        <v>#REF!</v>
      </c>
      <c r="AD2814" s="94" t="e">
        <f ca="1">VLOOKUP(AC2814,REFERENCIAS!$B$62:$G$65,4,FALSE)</f>
        <v>#REF!</v>
      </c>
    </row>
    <row r="2815" spans="1:30" ht="17.25" x14ac:dyDescent="0.25">
      <c r="A2815" s="74"/>
      <c r="B2815" s="19"/>
      <c r="C2815" s="19"/>
      <c r="D2815" s="50"/>
      <c r="E2815" s="73"/>
      <c r="F2815" s="74"/>
      <c r="G2815" s="9"/>
      <c r="H2815" s="48"/>
      <c r="I2815" s="49">
        <f t="shared" ca="1" si="169"/>
        <v>2022</v>
      </c>
      <c r="J2815" s="22">
        <f t="shared" ca="1" si="168"/>
        <v>1</v>
      </c>
      <c r="K2815" s="19"/>
      <c r="L2815" s="73"/>
      <c r="M2815" s="74"/>
      <c r="N2815" s="19"/>
      <c r="O2815" s="73"/>
      <c r="P2815" s="82">
        <v>1</v>
      </c>
      <c r="Q2815" s="24">
        <v>1</v>
      </c>
      <c r="R2815" s="81">
        <f t="shared" si="170"/>
        <v>1</v>
      </c>
      <c r="S2815" s="87"/>
      <c r="T2815" s="19"/>
      <c r="U2815" s="25"/>
      <c r="V2815" s="25"/>
      <c r="W2815" s="81"/>
      <c r="X2815" s="91" t="e">
        <f ca="1">+VLOOKUP(#REF!,REFERENCIAS!$C:$D,2,0)*VLOOKUP(#REF!,PONDERADORES!A:P,IF(AND(INFORMACION!$T2815='REFERENCIAS RIESGO'!$C$36,INFORMACION!$F2815=REFERENCIAS!$C$24),16,IF(INFORMACION!$T2815='REFERENCIAS RIESGO'!$C$36,13,IF(INFORMACION!$F2815=REFERENCIAS!$C$24,10,7))),0)+VLOOKUP(K2815,REFERENCIAS!$C:$D,2,0)*VLOOKUP($K$2,PONDERADORES!A:P,IF(AND(INFORMACION!$T2815='REFERENCIAS RIESGO'!$C$36,INFORMACION!$F2815=REFERENCIAS!$C$24),16,IF(INFORMACION!$T2815='REFERENCIAS RIESGO'!$C$36,13,IF(INFORMACION!$F2815=REFERENCIAS!$C$24,10,7))),0)+VLOOKUP(L2815,REFERENCIAS!$C:$D,2,0)*VLOOKUP($L$2,PONDERADORES!A:P,IF(AND(INFORMACION!$T2815='REFERENCIAS RIESGO'!$C$36,INFORMACION!$F2815=REFERENCIAS!$C$24),16,IF(INFORMACION!$T2815='REFERENCIAS RIESGO'!$C$36,13,IF(INFORMACION!$F2815=REFERENCIAS!$C$24,10,7))),0)+VLOOKUP(F2815,REFERENCIAS!$C:$D,2,0)*VLOOKUP($F$2,PONDERADORES!A:P,IF(AND(INFORMACION!$T2815='REFERENCIAS RIESGO'!$C$36,INFORMACION!$F2815=REFERENCIAS!$C$24),16,IF(INFORMACION!$T2815='REFERENCIAS RIESGO'!$C$36,13,IF(INFORMACION!$F2815=REFERENCIAS!$C$24,10,7))),0)+VLOOKUP(T2815,REFERENCIAS!$C:$D,2,0)*VLOOKUP($T$2,PONDERADORES!A:P,IF(AND(INFORMACION!$T2815='REFERENCIAS RIESGO'!$C$36,INFORMACION!$F2815=REFERENCIAS!$C$24),16,IF(INFORMACION!$T2815='REFERENCIAS RIESGO'!$C$36,13,IF(INFORMACION!$F2815=REFERENCIAS!$C$24,10,7))),0)+VLOOKUP(IF(J2815&lt;=0.2,0.2,IF(AND(J2815&gt;0.2,J2815&lt;=0.4),0.4,IF(AND(J2815&gt;0.4,J2815&lt;=0.6),0.6,IF(AND(J2815&gt;0.6,J2815&lt;=0.8),0.8,IF(AND(J2815&gt;0.8,J2815&lt;=1),1))))),REFERENCIAS!$C:$D,2,0)*VLOOKUP($J$2,PONDERADORES!A:P,IF(AND(INFORMACION!$T2815='REFERENCIAS RIESGO'!$C$36,INFORMACION!$F2815=REFERENCIAS!$C$24),16,IF(INFORMACION!$T2815='REFERENCIAS RIESGO'!$C$36,13,IF(INFORMACION!$F2815=REFERENCIAS!$C$24,10,7))),0)</f>
        <v>#REF!</v>
      </c>
      <c r="Y2815" s="68">
        <f>+VLOOKUP(M2815,REFERENCIAS!$C:$D,2,0)*VLOOKUP($M$2,PONDERADORES!$A$7:$G$9,7,0)+VLOOKUP(N2815,REFERENCIAS!$C:$D,2,0)*VLOOKUP($N$2,PONDERADORES!$A$7:$G$9,7,0)+VLOOKUP(O2815,REFERENCIAS!$C:$D,2,0)*VLOOKUP($O$2,PONDERADORES!$A$7:$G$9,7,0)</f>
        <v>0.2</v>
      </c>
      <c r="Z2815" s="2">
        <f>+VLOOKUP(IF(R2815&lt;0.1,0,IF(AND(R2815&gt;=0.1,R2815&lt;0.2),0.1,IF(AND(R2815&gt;=0.2,R2815&lt;0.3),0.2,IF(R2815&gt;0.3,0.3,)))),REFERENCIAS!$C:$D,2,0)*VLOOKUP($R$2,PONDERADORES!$A$11:$G$11,7,0)</f>
        <v>15</v>
      </c>
      <c r="AA2815" s="92"/>
      <c r="AB2815" s="95" t="e">
        <f t="shared" ca="1" si="171"/>
        <v>#REF!</v>
      </c>
      <c r="AC2815" s="23" t="e">
        <f ca="1">IF(AB2815&gt;REFERENCIAS!$C$62,REFERENCIAS!$B$62,IF(AND(AB2815&gt;=REFERENCIAS!$C$63,AB2815&lt;REFERENCIAS!$D$63),REFERENCIAS!$B$63,IF(AND(AB2815&gt;REFERENCIAS!$C$64,AB2815&lt;=REFERENCIAS!$D$64),REFERENCIAS!$B$64,IF(AND(AB2815&gt;=REFERENCIAS!$C$65,AB2815&lt;REFERENCIAS!$D$65),REFERENCIAS!$B$65, "Revisar"))))</f>
        <v>#REF!</v>
      </c>
      <c r="AD2815" s="94" t="e">
        <f ca="1">VLOOKUP(AC2815,REFERENCIAS!$B$62:$G$65,4,FALSE)</f>
        <v>#REF!</v>
      </c>
    </row>
    <row r="2816" spans="1:30" ht="17.25" x14ac:dyDescent="0.25">
      <c r="A2816" s="74"/>
      <c r="B2816" s="19"/>
      <c r="C2816" s="19"/>
      <c r="D2816" s="50"/>
      <c r="E2816" s="73"/>
      <c r="F2816" s="74"/>
      <c r="G2816" s="9"/>
      <c r="H2816" s="48"/>
      <c r="I2816" s="49">
        <f t="shared" ca="1" si="169"/>
        <v>2022</v>
      </c>
      <c r="J2816" s="22">
        <f t="shared" ca="1" si="168"/>
        <v>1</v>
      </c>
      <c r="K2816" s="19"/>
      <c r="L2816" s="73"/>
      <c r="M2816" s="74"/>
      <c r="N2816" s="19"/>
      <c r="O2816" s="73"/>
      <c r="P2816" s="82">
        <v>1</v>
      </c>
      <c r="Q2816" s="24">
        <v>1</v>
      </c>
      <c r="R2816" s="81">
        <f t="shared" si="170"/>
        <v>1</v>
      </c>
      <c r="S2816" s="87"/>
      <c r="T2816" s="19"/>
      <c r="U2816" s="25"/>
      <c r="V2816" s="25"/>
      <c r="W2816" s="81"/>
      <c r="X2816" s="91" t="e">
        <f ca="1">+VLOOKUP(#REF!,REFERENCIAS!$C:$D,2,0)*VLOOKUP(#REF!,PONDERADORES!A:P,IF(AND(INFORMACION!$T2816='REFERENCIAS RIESGO'!$C$36,INFORMACION!$F2816=REFERENCIAS!$C$24),16,IF(INFORMACION!$T2816='REFERENCIAS RIESGO'!$C$36,13,IF(INFORMACION!$F2816=REFERENCIAS!$C$24,10,7))),0)+VLOOKUP(K2816,REFERENCIAS!$C:$D,2,0)*VLOOKUP($K$2,PONDERADORES!A:P,IF(AND(INFORMACION!$T2816='REFERENCIAS RIESGO'!$C$36,INFORMACION!$F2816=REFERENCIAS!$C$24),16,IF(INFORMACION!$T2816='REFERENCIAS RIESGO'!$C$36,13,IF(INFORMACION!$F2816=REFERENCIAS!$C$24,10,7))),0)+VLOOKUP(L2816,REFERENCIAS!$C:$D,2,0)*VLOOKUP($L$2,PONDERADORES!A:P,IF(AND(INFORMACION!$T2816='REFERENCIAS RIESGO'!$C$36,INFORMACION!$F2816=REFERENCIAS!$C$24),16,IF(INFORMACION!$T2816='REFERENCIAS RIESGO'!$C$36,13,IF(INFORMACION!$F2816=REFERENCIAS!$C$24,10,7))),0)+VLOOKUP(F2816,REFERENCIAS!$C:$D,2,0)*VLOOKUP($F$2,PONDERADORES!A:P,IF(AND(INFORMACION!$T2816='REFERENCIAS RIESGO'!$C$36,INFORMACION!$F2816=REFERENCIAS!$C$24),16,IF(INFORMACION!$T2816='REFERENCIAS RIESGO'!$C$36,13,IF(INFORMACION!$F2816=REFERENCIAS!$C$24,10,7))),0)+VLOOKUP(T2816,REFERENCIAS!$C:$D,2,0)*VLOOKUP($T$2,PONDERADORES!A:P,IF(AND(INFORMACION!$T2816='REFERENCIAS RIESGO'!$C$36,INFORMACION!$F2816=REFERENCIAS!$C$24),16,IF(INFORMACION!$T2816='REFERENCIAS RIESGO'!$C$36,13,IF(INFORMACION!$F2816=REFERENCIAS!$C$24,10,7))),0)+VLOOKUP(IF(J2816&lt;=0.2,0.2,IF(AND(J2816&gt;0.2,J2816&lt;=0.4),0.4,IF(AND(J2816&gt;0.4,J2816&lt;=0.6),0.6,IF(AND(J2816&gt;0.6,J2816&lt;=0.8),0.8,IF(AND(J2816&gt;0.8,J2816&lt;=1),1))))),REFERENCIAS!$C:$D,2,0)*VLOOKUP($J$2,PONDERADORES!A:P,IF(AND(INFORMACION!$T2816='REFERENCIAS RIESGO'!$C$36,INFORMACION!$F2816=REFERENCIAS!$C$24),16,IF(INFORMACION!$T2816='REFERENCIAS RIESGO'!$C$36,13,IF(INFORMACION!$F2816=REFERENCIAS!$C$24,10,7))),0)</f>
        <v>#REF!</v>
      </c>
      <c r="Y2816" s="68">
        <f>+VLOOKUP(M2816,REFERENCIAS!$C:$D,2,0)*VLOOKUP($M$2,PONDERADORES!$A$7:$G$9,7,0)+VLOOKUP(N2816,REFERENCIAS!$C:$D,2,0)*VLOOKUP($N$2,PONDERADORES!$A$7:$G$9,7,0)+VLOOKUP(O2816,REFERENCIAS!$C:$D,2,0)*VLOOKUP($O$2,PONDERADORES!$A$7:$G$9,7,0)</f>
        <v>0.2</v>
      </c>
      <c r="Z2816" s="2">
        <f>+VLOOKUP(IF(R2816&lt;0.1,0,IF(AND(R2816&gt;=0.1,R2816&lt;0.2),0.1,IF(AND(R2816&gt;=0.2,R2816&lt;0.3),0.2,IF(R2816&gt;0.3,0.3,)))),REFERENCIAS!$C:$D,2,0)*VLOOKUP($R$2,PONDERADORES!$A$11:$G$11,7,0)</f>
        <v>15</v>
      </c>
      <c r="AA2816" s="92"/>
      <c r="AB2816" s="95" t="e">
        <f t="shared" ca="1" si="171"/>
        <v>#REF!</v>
      </c>
      <c r="AC2816" s="23" t="e">
        <f ca="1">IF(AB2816&gt;REFERENCIAS!$C$62,REFERENCIAS!$B$62,IF(AND(AB2816&gt;=REFERENCIAS!$C$63,AB2816&lt;REFERENCIAS!$D$63),REFERENCIAS!$B$63,IF(AND(AB2816&gt;REFERENCIAS!$C$64,AB2816&lt;=REFERENCIAS!$D$64),REFERENCIAS!$B$64,IF(AND(AB2816&gt;=REFERENCIAS!$C$65,AB2816&lt;REFERENCIAS!$D$65),REFERENCIAS!$B$65, "Revisar"))))</f>
        <v>#REF!</v>
      </c>
      <c r="AD2816" s="94" t="e">
        <f ca="1">VLOOKUP(AC2816,REFERENCIAS!$B$62:$G$65,4,FALSE)</f>
        <v>#REF!</v>
      </c>
    </row>
    <row r="2817" spans="1:30" ht="17.25" x14ac:dyDescent="0.25">
      <c r="A2817" s="74"/>
      <c r="B2817" s="19"/>
      <c r="C2817" s="19"/>
      <c r="D2817" s="50"/>
      <c r="E2817" s="73"/>
      <c r="F2817" s="74"/>
      <c r="G2817" s="9"/>
      <c r="H2817" s="48"/>
      <c r="I2817" s="49">
        <f t="shared" ca="1" si="169"/>
        <v>2022</v>
      </c>
      <c r="J2817" s="22">
        <f t="shared" ca="1" si="168"/>
        <v>1</v>
      </c>
      <c r="K2817" s="19"/>
      <c r="L2817" s="73"/>
      <c r="M2817" s="74"/>
      <c r="N2817" s="19"/>
      <c r="O2817" s="73"/>
      <c r="P2817" s="82">
        <v>1</v>
      </c>
      <c r="Q2817" s="24">
        <v>1</v>
      </c>
      <c r="R2817" s="81">
        <f t="shared" si="170"/>
        <v>1</v>
      </c>
      <c r="S2817" s="87"/>
      <c r="T2817" s="19"/>
      <c r="U2817" s="25"/>
      <c r="V2817" s="25"/>
      <c r="W2817" s="81"/>
      <c r="X2817" s="91" t="e">
        <f ca="1">+VLOOKUP(#REF!,REFERENCIAS!$C:$D,2,0)*VLOOKUP(#REF!,PONDERADORES!A:P,IF(AND(INFORMACION!$T2817='REFERENCIAS RIESGO'!$C$36,INFORMACION!$F2817=REFERENCIAS!$C$24),16,IF(INFORMACION!$T2817='REFERENCIAS RIESGO'!$C$36,13,IF(INFORMACION!$F2817=REFERENCIAS!$C$24,10,7))),0)+VLOOKUP(K2817,REFERENCIAS!$C:$D,2,0)*VLOOKUP($K$2,PONDERADORES!A:P,IF(AND(INFORMACION!$T2817='REFERENCIAS RIESGO'!$C$36,INFORMACION!$F2817=REFERENCIAS!$C$24),16,IF(INFORMACION!$T2817='REFERENCIAS RIESGO'!$C$36,13,IF(INFORMACION!$F2817=REFERENCIAS!$C$24,10,7))),0)+VLOOKUP(L2817,REFERENCIAS!$C:$D,2,0)*VLOOKUP($L$2,PONDERADORES!A:P,IF(AND(INFORMACION!$T2817='REFERENCIAS RIESGO'!$C$36,INFORMACION!$F2817=REFERENCIAS!$C$24),16,IF(INFORMACION!$T2817='REFERENCIAS RIESGO'!$C$36,13,IF(INFORMACION!$F2817=REFERENCIAS!$C$24,10,7))),0)+VLOOKUP(F2817,REFERENCIAS!$C:$D,2,0)*VLOOKUP($F$2,PONDERADORES!A:P,IF(AND(INFORMACION!$T2817='REFERENCIAS RIESGO'!$C$36,INFORMACION!$F2817=REFERENCIAS!$C$24),16,IF(INFORMACION!$T2817='REFERENCIAS RIESGO'!$C$36,13,IF(INFORMACION!$F2817=REFERENCIAS!$C$24,10,7))),0)+VLOOKUP(T2817,REFERENCIAS!$C:$D,2,0)*VLOOKUP($T$2,PONDERADORES!A:P,IF(AND(INFORMACION!$T2817='REFERENCIAS RIESGO'!$C$36,INFORMACION!$F2817=REFERENCIAS!$C$24),16,IF(INFORMACION!$T2817='REFERENCIAS RIESGO'!$C$36,13,IF(INFORMACION!$F2817=REFERENCIAS!$C$24,10,7))),0)+VLOOKUP(IF(J2817&lt;=0.2,0.2,IF(AND(J2817&gt;0.2,J2817&lt;=0.4),0.4,IF(AND(J2817&gt;0.4,J2817&lt;=0.6),0.6,IF(AND(J2817&gt;0.6,J2817&lt;=0.8),0.8,IF(AND(J2817&gt;0.8,J2817&lt;=1),1))))),REFERENCIAS!$C:$D,2,0)*VLOOKUP($J$2,PONDERADORES!A:P,IF(AND(INFORMACION!$T2817='REFERENCIAS RIESGO'!$C$36,INFORMACION!$F2817=REFERENCIAS!$C$24),16,IF(INFORMACION!$T2817='REFERENCIAS RIESGO'!$C$36,13,IF(INFORMACION!$F2817=REFERENCIAS!$C$24,10,7))),0)</f>
        <v>#REF!</v>
      </c>
      <c r="Y2817" s="68">
        <f>+VLOOKUP(M2817,REFERENCIAS!$C:$D,2,0)*VLOOKUP($M$2,PONDERADORES!$A$7:$G$9,7,0)+VLOOKUP(N2817,REFERENCIAS!$C:$D,2,0)*VLOOKUP($N$2,PONDERADORES!$A$7:$G$9,7,0)+VLOOKUP(O2817,REFERENCIAS!$C:$D,2,0)*VLOOKUP($O$2,PONDERADORES!$A$7:$G$9,7,0)</f>
        <v>0.2</v>
      </c>
      <c r="Z2817" s="2">
        <f>+VLOOKUP(IF(R2817&lt;0.1,0,IF(AND(R2817&gt;=0.1,R2817&lt;0.2),0.1,IF(AND(R2817&gt;=0.2,R2817&lt;0.3),0.2,IF(R2817&gt;0.3,0.3,)))),REFERENCIAS!$C:$D,2,0)*VLOOKUP($R$2,PONDERADORES!$A$11:$G$11,7,0)</f>
        <v>15</v>
      </c>
      <c r="AA2817" s="92"/>
      <c r="AB2817" s="95" t="e">
        <f t="shared" ca="1" si="171"/>
        <v>#REF!</v>
      </c>
      <c r="AC2817" s="23" t="e">
        <f ca="1">IF(AB2817&gt;REFERENCIAS!$C$62,REFERENCIAS!$B$62,IF(AND(AB2817&gt;=REFERENCIAS!$C$63,AB2817&lt;REFERENCIAS!$D$63),REFERENCIAS!$B$63,IF(AND(AB2817&gt;REFERENCIAS!$C$64,AB2817&lt;=REFERENCIAS!$D$64),REFERENCIAS!$B$64,IF(AND(AB2817&gt;=REFERENCIAS!$C$65,AB2817&lt;REFERENCIAS!$D$65),REFERENCIAS!$B$65, "Revisar"))))</f>
        <v>#REF!</v>
      </c>
      <c r="AD2817" s="94" t="e">
        <f ca="1">VLOOKUP(AC2817,REFERENCIAS!$B$62:$G$65,4,FALSE)</f>
        <v>#REF!</v>
      </c>
    </row>
    <row r="2818" spans="1:30" ht="17.25" x14ac:dyDescent="0.25">
      <c r="A2818" s="74"/>
      <c r="B2818" s="19"/>
      <c r="C2818" s="19"/>
      <c r="D2818" s="50"/>
      <c r="E2818" s="73"/>
      <c r="F2818" s="74"/>
      <c r="G2818" s="9"/>
      <c r="H2818" s="48"/>
      <c r="I2818" s="49">
        <f t="shared" ca="1" si="169"/>
        <v>2022</v>
      </c>
      <c r="J2818" s="22">
        <f t="shared" ca="1" si="168"/>
        <v>1</v>
      </c>
      <c r="K2818" s="19"/>
      <c r="L2818" s="73"/>
      <c r="M2818" s="74"/>
      <c r="N2818" s="19"/>
      <c r="O2818" s="73"/>
      <c r="P2818" s="82">
        <v>1</v>
      </c>
      <c r="Q2818" s="24">
        <v>1</v>
      </c>
      <c r="R2818" s="81">
        <f t="shared" si="170"/>
        <v>1</v>
      </c>
      <c r="S2818" s="87"/>
      <c r="T2818" s="19"/>
      <c r="U2818" s="25"/>
      <c r="V2818" s="25"/>
      <c r="W2818" s="81"/>
      <c r="X2818" s="91" t="e">
        <f ca="1">+VLOOKUP(#REF!,REFERENCIAS!$C:$D,2,0)*VLOOKUP(#REF!,PONDERADORES!A:P,IF(AND(INFORMACION!$T2818='REFERENCIAS RIESGO'!$C$36,INFORMACION!$F2818=REFERENCIAS!$C$24),16,IF(INFORMACION!$T2818='REFERENCIAS RIESGO'!$C$36,13,IF(INFORMACION!$F2818=REFERENCIAS!$C$24,10,7))),0)+VLOOKUP(K2818,REFERENCIAS!$C:$D,2,0)*VLOOKUP($K$2,PONDERADORES!A:P,IF(AND(INFORMACION!$T2818='REFERENCIAS RIESGO'!$C$36,INFORMACION!$F2818=REFERENCIAS!$C$24),16,IF(INFORMACION!$T2818='REFERENCIAS RIESGO'!$C$36,13,IF(INFORMACION!$F2818=REFERENCIAS!$C$24,10,7))),0)+VLOOKUP(L2818,REFERENCIAS!$C:$D,2,0)*VLOOKUP($L$2,PONDERADORES!A:P,IF(AND(INFORMACION!$T2818='REFERENCIAS RIESGO'!$C$36,INFORMACION!$F2818=REFERENCIAS!$C$24),16,IF(INFORMACION!$T2818='REFERENCIAS RIESGO'!$C$36,13,IF(INFORMACION!$F2818=REFERENCIAS!$C$24,10,7))),0)+VLOOKUP(F2818,REFERENCIAS!$C:$D,2,0)*VLOOKUP($F$2,PONDERADORES!A:P,IF(AND(INFORMACION!$T2818='REFERENCIAS RIESGO'!$C$36,INFORMACION!$F2818=REFERENCIAS!$C$24),16,IF(INFORMACION!$T2818='REFERENCIAS RIESGO'!$C$36,13,IF(INFORMACION!$F2818=REFERENCIAS!$C$24,10,7))),0)+VLOOKUP(T2818,REFERENCIAS!$C:$D,2,0)*VLOOKUP($T$2,PONDERADORES!A:P,IF(AND(INFORMACION!$T2818='REFERENCIAS RIESGO'!$C$36,INFORMACION!$F2818=REFERENCIAS!$C$24),16,IF(INFORMACION!$T2818='REFERENCIAS RIESGO'!$C$36,13,IF(INFORMACION!$F2818=REFERENCIAS!$C$24,10,7))),0)+VLOOKUP(IF(J2818&lt;=0.2,0.2,IF(AND(J2818&gt;0.2,J2818&lt;=0.4),0.4,IF(AND(J2818&gt;0.4,J2818&lt;=0.6),0.6,IF(AND(J2818&gt;0.6,J2818&lt;=0.8),0.8,IF(AND(J2818&gt;0.8,J2818&lt;=1),1))))),REFERENCIAS!$C:$D,2,0)*VLOOKUP($J$2,PONDERADORES!A:P,IF(AND(INFORMACION!$T2818='REFERENCIAS RIESGO'!$C$36,INFORMACION!$F2818=REFERENCIAS!$C$24),16,IF(INFORMACION!$T2818='REFERENCIAS RIESGO'!$C$36,13,IF(INFORMACION!$F2818=REFERENCIAS!$C$24,10,7))),0)</f>
        <v>#REF!</v>
      </c>
      <c r="Y2818" s="68">
        <f>+VLOOKUP(M2818,REFERENCIAS!$C:$D,2,0)*VLOOKUP($M$2,PONDERADORES!$A$7:$G$9,7,0)+VLOOKUP(N2818,REFERENCIAS!$C:$D,2,0)*VLOOKUP($N$2,PONDERADORES!$A$7:$G$9,7,0)+VLOOKUP(O2818,REFERENCIAS!$C:$D,2,0)*VLOOKUP($O$2,PONDERADORES!$A$7:$G$9,7,0)</f>
        <v>0.2</v>
      </c>
      <c r="Z2818" s="2">
        <f>+VLOOKUP(IF(R2818&lt;0.1,0,IF(AND(R2818&gt;=0.1,R2818&lt;0.2),0.1,IF(AND(R2818&gt;=0.2,R2818&lt;0.3),0.2,IF(R2818&gt;0.3,0.3,)))),REFERENCIAS!$C:$D,2,0)*VLOOKUP($R$2,PONDERADORES!$A$11:$G$11,7,0)</f>
        <v>15</v>
      </c>
      <c r="AA2818" s="92"/>
      <c r="AB2818" s="95" t="e">
        <f t="shared" ca="1" si="171"/>
        <v>#REF!</v>
      </c>
      <c r="AC2818" s="23" t="e">
        <f ca="1">IF(AB2818&gt;REFERENCIAS!$C$62,REFERENCIAS!$B$62,IF(AND(AB2818&gt;=REFERENCIAS!$C$63,AB2818&lt;REFERENCIAS!$D$63),REFERENCIAS!$B$63,IF(AND(AB2818&gt;REFERENCIAS!$C$64,AB2818&lt;=REFERENCIAS!$D$64),REFERENCIAS!$B$64,IF(AND(AB2818&gt;=REFERENCIAS!$C$65,AB2818&lt;REFERENCIAS!$D$65),REFERENCIAS!$B$65, "Revisar"))))</f>
        <v>#REF!</v>
      </c>
      <c r="AD2818" s="94" t="e">
        <f ca="1">VLOOKUP(AC2818,REFERENCIAS!$B$62:$G$65,4,FALSE)</f>
        <v>#REF!</v>
      </c>
    </row>
    <row r="2819" spans="1:30" ht="17.25" x14ac:dyDescent="0.25">
      <c r="A2819" s="74"/>
      <c r="B2819" s="19"/>
      <c r="C2819" s="19"/>
      <c r="D2819" s="50"/>
      <c r="E2819" s="73"/>
      <c r="F2819" s="74"/>
      <c r="G2819" s="9"/>
      <c r="H2819" s="48"/>
      <c r="I2819" s="49">
        <f t="shared" ca="1" si="169"/>
        <v>2022</v>
      </c>
      <c r="J2819" s="22">
        <f t="shared" ca="1" si="168"/>
        <v>1</v>
      </c>
      <c r="K2819" s="19"/>
      <c r="L2819" s="73"/>
      <c r="M2819" s="74"/>
      <c r="N2819" s="19"/>
      <c r="O2819" s="73"/>
      <c r="P2819" s="82">
        <v>1</v>
      </c>
      <c r="Q2819" s="24">
        <v>1</v>
      </c>
      <c r="R2819" s="81">
        <f t="shared" si="170"/>
        <v>1</v>
      </c>
      <c r="S2819" s="87"/>
      <c r="T2819" s="19"/>
      <c r="U2819" s="25"/>
      <c r="V2819" s="25"/>
      <c r="W2819" s="81"/>
      <c r="X2819" s="91" t="e">
        <f ca="1">+VLOOKUP(#REF!,REFERENCIAS!$C:$D,2,0)*VLOOKUP(#REF!,PONDERADORES!A:P,IF(AND(INFORMACION!$T2819='REFERENCIAS RIESGO'!$C$36,INFORMACION!$F2819=REFERENCIAS!$C$24),16,IF(INFORMACION!$T2819='REFERENCIAS RIESGO'!$C$36,13,IF(INFORMACION!$F2819=REFERENCIAS!$C$24,10,7))),0)+VLOOKUP(K2819,REFERENCIAS!$C:$D,2,0)*VLOOKUP($K$2,PONDERADORES!A:P,IF(AND(INFORMACION!$T2819='REFERENCIAS RIESGO'!$C$36,INFORMACION!$F2819=REFERENCIAS!$C$24),16,IF(INFORMACION!$T2819='REFERENCIAS RIESGO'!$C$36,13,IF(INFORMACION!$F2819=REFERENCIAS!$C$24,10,7))),0)+VLOOKUP(L2819,REFERENCIAS!$C:$D,2,0)*VLOOKUP($L$2,PONDERADORES!A:P,IF(AND(INFORMACION!$T2819='REFERENCIAS RIESGO'!$C$36,INFORMACION!$F2819=REFERENCIAS!$C$24),16,IF(INFORMACION!$T2819='REFERENCIAS RIESGO'!$C$36,13,IF(INFORMACION!$F2819=REFERENCIAS!$C$24,10,7))),0)+VLOOKUP(F2819,REFERENCIAS!$C:$D,2,0)*VLOOKUP($F$2,PONDERADORES!A:P,IF(AND(INFORMACION!$T2819='REFERENCIAS RIESGO'!$C$36,INFORMACION!$F2819=REFERENCIAS!$C$24),16,IF(INFORMACION!$T2819='REFERENCIAS RIESGO'!$C$36,13,IF(INFORMACION!$F2819=REFERENCIAS!$C$24,10,7))),0)+VLOOKUP(T2819,REFERENCIAS!$C:$D,2,0)*VLOOKUP($T$2,PONDERADORES!A:P,IF(AND(INFORMACION!$T2819='REFERENCIAS RIESGO'!$C$36,INFORMACION!$F2819=REFERENCIAS!$C$24),16,IF(INFORMACION!$T2819='REFERENCIAS RIESGO'!$C$36,13,IF(INFORMACION!$F2819=REFERENCIAS!$C$24,10,7))),0)+VLOOKUP(IF(J2819&lt;=0.2,0.2,IF(AND(J2819&gt;0.2,J2819&lt;=0.4),0.4,IF(AND(J2819&gt;0.4,J2819&lt;=0.6),0.6,IF(AND(J2819&gt;0.6,J2819&lt;=0.8),0.8,IF(AND(J2819&gt;0.8,J2819&lt;=1),1))))),REFERENCIAS!$C:$D,2,0)*VLOOKUP($J$2,PONDERADORES!A:P,IF(AND(INFORMACION!$T2819='REFERENCIAS RIESGO'!$C$36,INFORMACION!$F2819=REFERENCIAS!$C$24),16,IF(INFORMACION!$T2819='REFERENCIAS RIESGO'!$C$36,13,IF(INFORMACION!$F2819=REFERENCIAS!$C$24,10,7))),0)</f>
        <v>#REF!</v>
      </c>
      <c r="Y2819" s="68">
        <f>+VLOOKUP(M2819,REFERENCIAS!$C:$D,2,0)*VLOOKUP($M$2,PONDERADORES!$A$7:$G$9,7,0)+VLOOKUP(N2819,REFERENCIAS!$C:$D,2,0)*VLOOKUP($N$2,PONDERADORES!$A$7:$G$9,7,0)+VLOOKUP(O2819,REFERENCIAS!$C:$D,2,0)*VLOOKUP($O$2,PONDERADORES!$A$7:$G$9,7,0)</f>
        <v>0.2</v>
      </c>
      <c r="Z2819" s="2">
        <f>+VLOOKUP(IF(R2819&lt;0.1,0,IF(AND(R2819&gt;=0.1,R2819&lt;0.2),0.1,IF(AND(R2819&gt;=0.2,R2819&lt;0.3),0.2,IF(R2819&gt;0.3,0.3,)))),REFERENCIAS!$C:$D,2,0)*VLOOKUP($R$2,PONDERADORES!$A$11:$G$11,7,0)</f>
        <v>15</v>
      </c>
      <c r="AA2819" s="92"/>
      <c r="AB2819" s="95" t="e">
        <f t="shared" ca="1" si="171"/>
        <v>#REF!</v>
      </c>
      <c r="AC2819" s="23" t="e">
        <f ca="1">IF(AB2819&gt;REFERENCIAS!$C$62,REFERENCIAS!$B$62,IF(AND(AB2819&gt;=REFERENCIAS!$C$63,AB2819&lt;REFERENCIAS!$D$63),REFERENCIAS!$B$63,IF(AND(AB2819&gt;REFERENCIAS!$C$64,AB2819&lt;=REFERENCIAS!$D$64),REFERENCIAS!$B$64,IF(AND(AB2819&gt;=REFERENCIAS!$C$65,AB2819&lt;REFERENCIAS!$D$65),REFERENCIAS!$B$65, "Revisar"))))</f>
        <v>#REF!</v>
      </c>
      <c r="AD2819" s="94" t="e">
        <f ca="1">VLOOKUP(AC2819,REFERENCIAS!$B$62:$G$65,4,FALSE)</f>
        <v>#REF!</v>
      </c>
    </row>
    <row r="2820" spans="1:30" ht="17.25" x14ac:dyDescent="0.25">
      <c r="A2820" s="74"/>
      <c r="B2820" s="19"/>
      <c r="C2820" s="19"/>
      <c r="D2820" s="50"/>
      <c r="E2820" s="73"/>
      <c r="F2820" s="74"/>
      <c r="G2820" s="9"/>
      <c r="H2820" s="48"/>
      <c r="I2820" s="49">
        <f t="shared" ca="1" si="169"/>
        <v>2022</v>
      </c>
      <c r="J2820" s="22">
        <f t="shared" ref="J2820:J2883" ca="1" si="172">IF(I2820&gt;G2820,1,I2820/G2820)</f>
        <v>1</v>
      </c>
      <c r="K2820" s="19"/>
      <c r="L2820" s="73"/>
      <c r="M2820" s="74"/>
      <c r="N2820" s="19"/>
      <c r="O2820" s="73"/>
      <c r="P2820" s="82">
        <v>1</v>
      </c>
      <c r="Q2820" s="24">
        <v>1</v>
      </c>
      <c r="R2820" s="81">
        <f t="shared" si="170"/>
        <v>1</v>
      </c>
      <c r="S2820" s="87"/>
      <c r="T2820" s="19"/>
      <c r="U2820" s="25"/>
      <c r="V2820" s="25"/>
      <c r="W2820" s="81"/>
      <c r="X2820" s="91" t="e">
        <f ca="1">+VLOOKUP(#REF!,REFERENCIAS!$C:$D,2,0)*VLOOKUP(#REF!,PONDERADORES!A:P,IF(AND(INFORMACION!$T2820='REFERENCIAS RIESGO'!$C$36,INFORMACION!$F2820=REFERENCIAS!$C$24),16,IF(INFORMACION!$T2820='REFERENCIAS RIESGO'!$C$36,13,IF(INFORMACION!$F2820=REFERENCIAS!$C$24,10,7))),0)+VLOOKUP(K2820,REFERENCIAS!$C:$D,2,0)*VLOOKUP($K$2,PONDERADORES!A:P,IF(AND(INFORMACION!$T2820='REFERENCIAS RIESGO'!$C$36,INFORMACION!$F2820=REFERENCIAS!$C$24),16,IF(INFORMACION!$T2820='REFERENCIAS RIESGO'!$C$36,13,IF(INFORMACION!$F2820=REFERENCIAS!$C$24,10,7))),0)+VLOOKUP(L2820,REFERENCIAS!$C:$D,2,0)*VLOOKUP($L$2,PONDERADORES!A:P,IF(AND(INFORMACION!$T2820='REFERENCIAS RIESGO'!$C$36,INFORMACION!$F2820=REFERENCIAS!$C$24),16,IF(INFORMACION!$T2820='REFERENCIAS RIESGO'!$C$36,13,IF(INFORMACION!$F2820=REFERENCIAS!$C$24,10,7))),0)+VLOOKUP(F2820,REFERENCIAS!$C:$D,2,0)*VLOOKUP($F$2,PONDERADORES!A:P,IF(AND(INFORMACION!$T2820='REFERENCIAS RIESGO'!$C$36,INFORMACION!$F2820=REFERENCIAS!$C$24),16,IF(INFORMACION!$T2820='REFERENCIAS RIESGO'!$C$36,13,IF(INFORMACION!$F2820=REFERENCIAS!$C$24,10,7))),0)+VLOOKUP(T2820,REFERENCIAS!$C:$D,2,0)*VLOOKUP($T$2,PONDERADORES!A:P,IF(AND(INFORMACION!$T2820='REFERENCIAS RIESGO'!$C$36,INFORMACION!$F2820=REFERENCIAS!$C$24),16,IF(INFORMACION!$T2820='REFERENCIAS RIESGO'!$C$36,13,IF(INFORMACION!$F2820=REFERENCIAS!$C$24,10,7))),0)+VLOOKUP(IF(J2820&lt;=0.2,0.2,IF(AND(J2820&gt;0.2,J2820&lt;=0.4),0.4,IF(AND(J2820&gt;0.4,J2820&lt;=0.6),0.6,IF(AND(J2820&gt;0.6,J2820&lt;=0.8),0.8,IF(AND(J2820&gt;0.8,J2820&lt;=1),1))))),REFERENCIAS!$C:$D,2,0)*VLOOKUP($J$2,PONDERADORES!A:P,IF(AND(INFORMACION!$T2820='REFERENCIAS RIESGO'!$C$36,INFORMACION!$F2820=REFERENCIAS!$C$24),16,IF(INFORMACION!$T2820='REFERENCIAS RIESGO'!$C$36,13,IF(INFORMACION!$F2820=REFERENCIAS!$C$24,10,7))),0)</f>
        <v>#REF!</v>
      </c>
      <c r="Y2820" s="68">
        <f>+VLOOKUP(M2820,REFERENCIAS!$C:$D,2,0)*VLOOKUP($M$2,PONDERADORES!$A$7:$G$9,7,0)+VLOOKUP(N2820,REFERENCIAS!$C:$D,2,0)*VLOOKUP($N$2,PONDERADORES!$A$7:$G$9,7,0)+VLOOKUP(O2820,REFERENCIAS!$C:$D,2,0)*VLOOKUP($O$2,PONDERADORES!$A$7:$G$9,7,0)</f>
        <v>0.2</v>
      </c>
      <c r="Z2820" s="2">
        <f>+VLOOKUP(IF(R2820&lt;0.1,0,IF(AND(R2820&gt;=0.1,R2820&lt;0.2),0.1,IF(AND(R2820&gt;=0.2,R2820&lt;0.3),0.2,IF(R2820&gt;0.3,0.3,)))),REFERENCIAS!$C:$D,2,0)*VLOOKUP($R$2,PONDERADORES!$A$11:$G$11,7,0)</f>
        <v>15</v>
      </c>
      <c r="AA2820" s="92"/>
      <c r="AB2820" s="95" t="e">
        <f t="shared" ca="1" si="171"/>
        <v>#REF!</v>
      </c>
      <c r="AC2820" s="23" t="e">
        <f ca="1">IF(AB2820&gt;REFERENCIAS!$C$62,REFERENCIAS!$B$62,IF(AND(AB2820&gt;=REFERENCIAS!$C$63,AB2820&lt;REFERENCIAS!$D$63),REFERENCIAS!$B$63,IF(AND(AB2820&gt;REFERENCIAS!$C$64,AB2820&lt;=REFERENCIAS!$D$64),REFERENCIAS!$B$64,IF(AND(AB2820&gt;=REFERENCIAS!$C$65,AB2820&lt;REFERENCIAS!$D$65),REFERENCIAS!$B$65, "Revisar"))))</f>
        <v>#REF!</v>
      </c>
      <c r="AD2820" s="94" t="e">
        <f ca="1">VLOOKUP(AC2820,REFERENCIAS!$B$62:$G$65,4,FALSE)</f>
        <v>#REF!</v>
      </c>
    </row>
    <row r="2821" spans="1:30" ht="17.25" x14ac:dyDescent="0.25">
      <c r="A2821" s="74"/>
      <c r="B2821" s="19"/>
      <c r="C2821" s="19"/>
      <c r="D2821" s="50"/>
      <c r="E2821" s="73"/>
      <c r="F2821" s="74"/>
      <c r="G2821" s="9"/>
      <c r="H2821" s="48"/>
      <c r="I2821" s="49">
        <f t="shared" ref="I2821:I2884" ca="1" si="173">(YEAR(NOW())-H2821)</f>
        <v>2022</v>
      </c>
      <c r="J2821" s="22">
        <f t="shared" ca="1" si="172"/>
        <v>1</v>
      </c>
      <c r="K2821" s="19"/>
      <c r="L2821" s="73"/>
      <c r="M2821" s="74"/>
      <c r="N2821" s="19"/>
      <c r="O2821" s="73"/>
      <c r="P2821" s="82">
        <v>1</v>
      </c>
      <c r="Q2821" s="24">
        <v>1</v>
      </c>
      <c r="R2821" s="81">
        <f t="shared" si="170"/>
        <v>1</v>
      </c>
      <c r="S2821" s="87"/>
      <c r="T2821" s="19"/>
      <c r="U2821" s="25"/>
      <c r="V2821" s="25"/>
      <c r="W2821" s="81"/>
      <c r="X2821" s="91" t="e">
        <f ca="1">+VLOOKUP(#REF!,REFERENCIAS!$C:$D,2,0)*VLOOKUP(#REF!,PONDERADORES!A:P,IF(AND(INFORMACION!$T2821='REFERENCIAS RIESGO'!$C$36,INFORMACION!$F2821=REFERENCIAS!$C$24),16,IF(INFORMACION!$T2821='REFERENCIAS RIESGO'!$C$36,13,IF(INFORMACION!$F2821=REFERENCIAS!$C$24,10,7))),0)+VLOOKUP(K2821,REFERENCIAS!$C:$D,2,0)*VLOOKUP($K$2,PONDERADORES!A:P,IF(AND(INFORMACION!$T2821='REFERENCIAS RIESGO'!$C$36,INFORMACION!$F2821=REFERENCIAS!$C$24),16,IF(INFORMACION!$T2821='REFERENCIAS RIESGO'!$C$36,13,IF(INFORMACION!$F2821=REFERENCIAS!$C$24,10,7))),0)+VLOOKUP(L2821,REFERENCIAS!$C:$D,2,0)*VLOOKUP($L$2,PONDERADORES!A:P,IF(AND(INFORMACION!$T2821='REFERENCIAS RIESGO'!$C$36,INFORMACION!$F2821=REFERENCIAS!$C$24),16,IF(INFORMACION!$T2821='REFERENCIAS RIESGO'!$C$36,13,IF(INFORMACION!$F2821=REFERENCIAS!$C$24,10,7))),0)+VLOOKUP(F2821,REFERENCIAS!$C:$D,2,0)*VLOOKUP($F$2,PONDERADORES!A:P,IF(AND(INFORMACION!$T2821='REFERENCIAS RIESGO'!$C$36,INFORMACION!$F2821=REFERENCIAS!$C$24),16,IF(INFORMACION!$T2821='REFERENCIAS RIESGO'!$C$36,13,IF(INFORMACION!$F2821=REFERENCIAS!$C$24,10,7))),0)+VLOOKUP(T2821,REFERENCIAS!$C:$D,2,0)*VLOOKUP($T$2,PONDERADORES!A:P,IF(AND(INFORMACION!$T2821='REFERENCIAS RIESGO'!$C$36,INFORMACION!$F2821=REFERENCIAS!$C$24),16,IF(INFORMACION!$T2821='REFERENCIAS RIESGO'!$C$36,13,IF(INFORMACION!$F2821=REFERENCIAS!$C$24,10,7))),0)+VLOOKUP(IF(J2821&lt;=0.2,0.2,IF(AND(J2821&gt;0.2,J2821&lt;=0.4),0.4,IF(AND(J2821&gt;0.4,J2821&lt;=0.6),0.6,IF(AND(J2821&gt;0.6,J2821&lt;=0.8),0.8,IF(AND(J2821&gt;0.8,J2821&lt;=1),1))))),REFERENCIAS!$C:$D,2,0)*VLOOKUP($J$2,PONDERADORES!A:P,IF(AND(INFORMACION!$T2821='REFERENCIAS RIESGO'!$C$36,INFORMACION!$F2821=REFERENCIAS!$C$24),16,IF(INFORMACION!$T2821='REFERENCIAS RIESGO'!$C$36,13,IF(INFORMACION!$F2821=REFERENCIAS!$C$24,10,7))),0)</f>
        <v>#REF!</v>
      </c>
      <c r="Y2821" s="68">
        <f>+VLOOKUP(M2821,REFERENCIAS!$C:$D,2,0)*VLOOKUP($M$2,PONDERADORES!$A$7:$G$9,7,0)+VLOOKUP(N2821,REFERENCIAS!$C:$D,2,0)*VLOOKUP($N$2,PONDERADORES!$A$7:$G$9,7,0)+VLOOKUP(O2821,REFERENCIAS!$C:$D,2,0)*VLOOKUP($O$2,PONDERADORES!$A$7:$G$9,7,0)</f>
        <v>0.2</v>
      </c>
      <c r="Z2821" s="2">
        <f>+VLOOKUP(IF(R2821&lt;0.1,0,IF(AND(R2821&gt;=0.1,R2821&lt;0.2),0.1,IF(AND(R2821&gt;=0.2,R2821&lt;0.3),0.2,IF(R2821&gt;0.3,0.3,)))),REFERENCIAS!$C:$D,2,0)*VLOOKUP($R$2,PONDERADORES!$A$11:$G$11,7,0)</f>
        <v>15</v>
      </c>
      <c r="AA2821" s="92"/>
      <c r="AB2821" s="95" t="e">
        <f t="shared" ca="1" si="171"/>
        <v>#REF!</v>
      </c>
      <c r="AC2821" s="23" t="e">
        <f ca="1">IF(AB2821&gt;REFERENCIAS!$C$62,REFERENCIAS!$B$62,IF(AND(AB2821&gt;=REFERENCIAS!$C$63,AB2821&lt;REFERENCIAS!$D$63),REFERENCIAS!$B$63,IF(AND(AB2821&gt;REFERENCIAS!$C$64,AB2821&lt;=REFERENCIAS!$D$64),REFERENCIAS!$B$64,IF(AND(AB2821&gt;=REFERENCIAS!$C$65,AB2821&lt;REFERENCIAS!$D$65),REFERENCIAS!$B$65, "Revisar"))))</f>
        <v>#REF!</v>
      </c>
      <c r="AD2821" s="94" t="e">
        <f ca="1">VLOOKUP(AC2821,REFERENCIAS!$B$62:$G$65,4,FALSE)</f>
        <v>#REF!</v>
      </c>
    </row>
    <row r="2822" spans="1:30" ht="17.25" x14ac:dyDescent="0.25">
      <c r="A2822" s="74"/>
      <c r="B2822" s="19"/>
      <c r="C2822" s="19"/>
      <c r="D2822" s="50"/>
      <c r="E2822" s="73"/>
      <c r="F2822" s="74"/>
      <c r="G2822" s="9"/>
      <c r="H2822" s="48"/>
      <c r="I2822" s="49">
        <f t="shared" ca="1" si="173"/>
        <v>2022</v>
      </c>
      <c r="J2822" s="22">
        <f t="shared" ca="1" si="172"/>
        <v>1</v>
      </c>
      <c r="K2822" s="19"/>
      <c r="L2822" s="73"/>
      <c r="M2822" s="74"/>
      <c r="N2822" s="19"/>
      <c r="O2822" s="73"/>
      <c r="P2822" s="82">
        <v>1</v>
      </c>
      <c r="Q2822" s="24">
        <v>1</v>
      </c>
      <c r="R2822" s="81">
        <f t="shared" ref="R2822:R2885" si="174">+Q2822/P2822</f>
        <v>1</v>
      </c>
      <c r="S2822" s="87"/>
      <c r="T2822" s="19"/>
      <c r="U2822" s="25"/>
      <c r="V2822" s="25"/>
      <c r="W2822" s="81"/>
      <c r="X2822" s="91" t="e">
        <f ca="1">+VLOOKUP(#REF!,REFERENCIAS!$C:$D,2,0)*VLOOKUP(#REF!,PONDERADORES!A:P,IF(AND(INFORMACION!$T2822='REFERENCIAS RIESGO'!$C$36,INFORMACION!$F2822=REFERENCIAS!$C$24),16,IF(INFORMACION!$T2822='REFERENCIAS RIESGO'!$C$36,13,IF(INFORMACION!$F2822=REFERENCIAS!$C$24,10,7))),0)+VLOOKUP(K2822,REFERENCIAS!$C:$D,2,0)*VLOOKUP($K$2,PONDERADORES!A:P,IF(AND(INFORMACION!$T2822='REFERENCIAS RIESGO'!$C$36,INFORMACION!$F2822=REFERENCIAS!$C$24),16,IF(INFORMACION!$T2822='REFERENCIAS RIESGO'!$C$36,13,IF(INFORMACION!$F2822=REFERENCIAS!$C$24,10,7))),0)+VLOOKUP(L2822,REFERENCIAS!$C:$D,2,0)*VLOOKUP($L$2,PONDERADORES!A:P,IF(AND(INFORMACION!$T2822='REFERENCIAS RIESGO'!$C$36,INFORMACION!$F2822=REFERENCIAS!$C$24),16,IF(INFORMACION!$T2822='REFERENCIAS RIESGO'!$C$36,13,IF(INFORMACION!$F2822=REFERENCIAS!$C$24,10,7))),0)+VLOOKUP(F2822,REFERENCIAS!$C:$D,2,0)*VLOOKUP($F$2,PONDERADORES!A:P,IF(AND(INFORMACION!$T2822='REFERENCIAS RIESGO'!$C$36,INFORMACION!$F2822=REFERENCIAS!$C$24),16,IF(INFORMACION!$T2822='REFERENCIAS RIESGO'!$C$36,13,IF(INFORMACION!$F2822=REFERENCIAS!$C$24,10,7))),0)+VLOOKUP(T2822,REFERENCIAS!$C:$D,2,0)*VLOOKUP($T$2,PONDERADORES!A:P,IF(AND(INFORMACION!$T2822='REFERENCIAS RIESGO'!$C$36,INFORMACION!$F2822=REFERENCIAS!$C$24),16,IF(INFORMACION!$T2822='REFERENCIAS RIESGO'!$C$36,13,IF(INFORMACION!$F2822=REFERENCIAS!$C$24,10,7))),0)+VLOOKUP(IF(J2822&lt;=0.2,0.2,IF(AND(J2822&gt;0.2,J2822&lt;=0.4),0.4,IF(AND(J2822&gt;0.4,J2822&lt;=0.6),0.6,IF(AND(J2822&gt;0.6,J2822&lt;=0.8),0.8,IF(AND(J2822&gt;0.8,J2822&lt;=1),1))))),REFERENCIAS!$C:$D,2,0)*VLOOKUP($J$2,PONDERADORES!A:P,IF(AND(INFORMACION!$T2822='REFERENCIAS RIESGO'!$C$36,INFORMACION!$F2822=REFERENCIAS!$C$24),16,IF(INFORMACION!$T2822='REFERENCIAS RIESGO'!$C$36,13,IF(INFORMACION!$F2822=REFERENCIAS!$C$24,10,7))),0)</f>
        <v>#REF!</v>
      </c>
      <c r="Y2822" s="68">
        <f>+VLOOKUP(M2822,REFERENCIAS!$C:$D,2,0)*VLOOKUP($M$2,PONDERADORES!$A$7:$G$9,7,0)+VLOOKUP(N2822,REFERENCIAS!$C:$D,2,0)*VLOOKUP($N$2,PONDERADORES!$A$7:$G$9,7,0)+VLOOKUP(O2822,REFERENCIAS!$C:$D,2,0)*VLOOKUP($O$2,PONDERADORES!$A$7:$G$9,7,0)</f>
        <v>0.2</v>
      </c>
      <c r="Z2822" s="2">
        <f>+VLOOKUP(IF(R2822&lt;0.1,0,IF(AND(R2822&gt;=0.1,R2822&lt;0.2),0.1,IF(AND(R2822&gt;=0.2,R2822&lt;0.3),0.2,IF(R2822&gt;0.3,0.3,)))),REFERENCIAS!$C:$D,2,0)*VLOOKUP($R$2,PONDERADORES!$A$11:$G$11,7,0)</f>
        <v>15</v>
      </c>
      <c r="AA2822" s="92"/>
      <c r="AB2822" s="95" t="e">
        <f t="shared" ref="AB2822:AB2885" ca="1" si="175">+X2822+Y2822+Z2822</f>
        <v>#REF!</v>
      </c>
      <c r="AC2822" s="23" t="e">
        <f ca="1">IF(AB2822&gt;REFERENCIAS!$C$62,REFERENCIAS!$B$62,IF(AND(AB2822&gt;=REFERENCIAS!$C$63,AB2822&lt;REFERENCIAS!$D$63),REFERENCIAS!$B$63,IF(AND(AB2822&gt;REFERENCIAS!$C$64,AB2822&lt;=REFERENCIAS!$D$64),REFERENCIAS!$B$64,IF(AND(AB2822&gt;=REFERENCIAS!$C$65,AB2822&lt;REFERENCIAS!$D$65),REFERENCIAS!$B$65, "Revisar"))))</f>
        <v>#REF!</v>
      </c>
      <c r="AD2822" s="94" t="e">
        <f ca="1">VLOOKUP(AC2822,REFERENCIAS!$B$62:$G$65,4,FALSE)</f>
        <v>#REF!</v>
      </c>
    </row>
    <row r="2823" spans="1:30" ht="17.25" x14ac:dyDescent="0.25">
      <c r="A2823" s="74"/>
      <c r="B2823" s="19"/>
      <c r="C2823" s="19"/>
      <c r="D2823" s="50"/>
      <c r="E2823" s="73"/>
      <c r="F2823" s="74"/>
      <c r="G2823" s="9"/>
      <c r="H2823" s="48"/>
      <c r="I2823" s="49">
        <f t="shared" ca="1" si="173"/>
        <v>2022</v>
      </c>
      <c r="J2823" s="22">
        <f t="shared" ca="1" si="172"/>
        <v>1</v>
      </c>
      <c r="K2823" s="19"/>
      <c r="L2823" s="73"/>
      <c r="M2823" s="74"/>
      <c r="N2823" s="19"/>
      <c r="O2823" s="73"/>
      <c r="P2823" s="82">
        <v>1</v>
      </c>
      <c r="Q2823" s="24">
        <v>1</v>
      </c>
      <c r="R2823" s="81">
        <f t="shared" si="174"/>
        <v>1</v>
      </c>
      <c r="S2823" s="87"/>
      <c r="T2823" s="19"/>
      <c r="U2823" s="25"/>
      <c r="V2823" s="25"/>
      <c r="W2823" s="81"/>
      <c r="X2823" s="91" t="e">
        <f ca="1">+VLOOKUP(#REF!,REFERENCIAS!$C:$D,2,0)*VLOOKUP(#REF!,PONDERADORES!A:P,IF(AND(INFORMACION!$T2823='REFERENCIAS RIESGO'!$C$36,INFORMACION!$F2823=REFERENCIAS!$C$24),16,IF(INFORMACION!$T2823='REFERENCIAS RIESGO'!$C$36,13,IF(INFORMACION!$F2823=REFERENCIAS!$C$24,10,7))),0)+VLOOKUP(K2823,REFERENCIAS!$C:$D,2,0)*VLOOKUP($K$2,PONDERADORES!A:P,IF(AND(INFORMACION!$T2823='REFERENCIAS RIESGO'!$C$36,INFORMACION!$F2823=REFERENCIAS!$C$24),16,IF(INFORMACION!$T2823='REFERENCIAS RIESGO'!$C$36,13,IF(INFORMACION!$F2823=REFERENCIAS!$C$24,10,7))),0)+VLOOKUP(L2823,REFERENCIAS!$C:$D,2,0)*VLOOKUP($L$2,PONDERADORES!A:P,IF(AND(INFORMACION!$T2823='REFERENCIAS RIESGO'!$C$36,INFORMACION!$F2823=REFERENCIAS!$C$24),16,IF(INFORMACION!$T2823='REFERENCIAS RIESGO'!$C$36,13,IF(INFORMACION!$F2823=REFERENCIAS!$C$24,10,7))),0)+VLOOKUP(F2823,REFERENCIAS!$C:$D,2,0)*VLOOKUP($F$2,PONDERADORES!A:P,IF(AND(INFORMACION!$T2823='REFERENCIAS RIESGO'!$C$36,INFORMACION!$F2823=REFERENCIAS!$C$24),16,IF(INFORMACION!$T2823='REFERENCIAS RIESGO'!$C$36,13,IF(INFORMACION!$F2823=REFERENCIAS!$C$24,10,7))),0)+VLOOKUP(T2823,REFERENCIAS!$C:$D,2,0)*VLOOKUP($T$2,PONDERADORES!A:P,IF(AND(INFORMACION!$T2823='REFERENCIAS RIESGO'!$C$36,INFORMACION!$F2823=REFERENCIAS!$C$24),16,IF(INFORMACION!$T2823='REFERENCIAS RIESGO'!$C$36,13,IF(INFORMACION!$F2823=REFERENCIAS!$C$24,10,7))),0)+VLOOKUP(IF(J2823&lt;=0.2,0.2,IF(AND(J2823&gt;0.2,J2823&lt;=0.4),0.4,IF(AND(J2823&gt;0.4,J2823&lt;=0.6),0.6,IF(AND(J2823&gt;0.6,J2823&lt;=0.8),0.8,IF(AND(J2823&gt;0.8,J2823&lt;=1),1))))),REFERENCIAS!$C:$D,2,0)*VLOOKUP($J$2,PONDERADORES!A:P,IF(AND(INFORMACION!$T2823='REFERENCIAS RIESGO'!$C$36,INFORMACION!$F2823=REFERENCIAS!$C$24),16,IF(INFORMACION!$T2823='REFERENCIAS RIESGO'!$C$36,13,IF(INFORMACION!$F2823=REFERENCIAS!$C$24,10,7))),0)</f>
        <v>#REF!</v>
      </c>
      <c r="Y2823" s="68">
        <f>+VLOOKUP(M2823,REFERENCIAS!$C:$D,2,0)*VLOOKUP($M$2,PONDERADORES!$A$7:$G$9,7,0)+VLOOKUP(N2823,REFERENCIAS!$C:$D,2,0)*VLOOKUP($N$2,PONDERADORES!$A$7:$G$9,7,0)+VLOOKUP(O2823,REFERENCIAS!$C:$D,2,0)*VLOOKUP($O$2,PONDERADORES!$A$7:$G$9,7,0)</f>
        <v>0.2</v>
      </c>
      <c r="Z2823" s="2">
        <f>+VLOOKUP(IF(R2823&lt;0.1,0,IF(AND(R2823&gt;=0.1,R2823&lt;0.2),0.1,IF(AND(R2823&gt;=0.2,R2823&lt;0.3),0.2,IF(R2823&gt;0.3,0.3,)))),REFERENCIAS!$C:$D,2,0)*VLOOKUP($R$2,PONDERADORES!$A$11:$G$11,7,0)</f>
        <v>15</v>
      </c>
      <c r="AA2823" s="92"/>
      <c r="AB2823" s="95" t="e">
        <f t="shared" ca="1" si="175"/>
        <v>#REF!</v>
      </c>
      <c r="AC2823" s="23" t="e">
        <f ca="1">IF(AB2823&gt;REFERENCIAS!$C$62,REFERENCIAS!$B$62,IF(AND(AB2823&gt;=REFERENCIAS!$C$63,AB2823&lt;REFERENCIAS!$D$63),REFERENCIAS!$B$63,IF(AND(AB2823&gt;REFERENCIAS!$C$64,AB2823&lt;=REFERENCIAS!$D$64),REFERENCIAS!$B$64,IF(AND(AB2823&gt;=REFERENCIAS!$C$65,AB2823&lt;REFERENCIAS!$D$65),REFERENCIAS!$B$65, "Revisar"))))</f>
        <v>#REF!</v>
      </c>
      <c r="AD2823" s="94" t="e">
        <f ca="1">VLOOKUP(AC2823,REFERENCIAS!$B$62:$G$65,4,FALSE)</f>
        <v>#REF!</v>
      </c>
    </row>
    <row r="2824" spans="1:30" ht="17.25" x14ac:dyDescent="0.25">
      <c r="A2824" s="74"/>
      <c r="B2824" s="19"/>
      <c r="C2824" s="19"/>
      <c r="D2824" s="50"/>
      <c r="E2824" s="73"/>
      <c r="F2824" s="74"/>
      <c r="G2824" s="9"/>
      <c r="H2824" s="48"/>
      <c r="I2824" s="49">
        <f t="shared" ca="1" si="173"/>
        <v>2022</v>
      </c>
      <c r="J2824" s="22">
        <f t="shared" ca="1" si="172"/>
        <v>1</v>
      </c>
      <c r="K2824" s="19"/>
      <c r="L2824" s="73"/>
      <c r="M2824" s="74"/>
      <c r="N2824" s="19"/>
      <c r="O2824" s="73"/>
      <c r="P2824" s="82">
        <v>1</v>
      </c>
      <c r="Q2824" s="24">
        <v>1</v>
      </c>
      <c r="R2824" s="81">
        <f t="shared" si="174"/>
        <v>1</v>
      </c>
      <c r="S2824" s="87"/>
      <c r="T2824" s="19"/>
      <c r="U2824" s="25"/>
      <c r="V2824" s="25"/>
      <c r="W2824" s="81"/>
      <c r="X2824" s="91" t="e">
        <f ca="1">+VLOOKUP(#REF!,REFERENCIAS!$C:$D,2,0)*VLOOKUP(#REF!,PONDERADORES!A:P,IF(AND(INFORMACION!$T2824='REFERENCIAS RIESGO'!$C$36,INFORMACION!$F2824=REFERENCIAS!$C$24),16,IF(INFORMACION!$T2824='REFERENCIAS RIESGO'!$C$36,13,IF(INFORMACION!$F2824=REFERENCIAS!$C$24,10,7))),0)+VLOOKUP(K2824,REFERENCIAS!$C:$D,2,0)*VLOOKUP($K$2,PONDERADORES!A:P,IF(AND(INFORMACION!$T2824='REFERENCIAS RIESGO'!$C$36,INFORMACION!$F2824=REFERENCIAS!$C$24),16,IF(INFORMACION!$T2824='REFERENCIAS RIESGO'!$C$36,13,IF(INFORMACION!$F2824=REFERENCIAS!$C$24,10,7))),0)+VLOOKUP(L2824,REFERENCIAS!$C:$D,2,0)*VLOOKUP($L$2,PONDERADORES!A:P,IF(AND(INFORMACION!$T2824='REFERENCIAS RIESGO'!$C$36,INFORMACION!$F2824=REFERENCIAS!$C$24),16,IF(INFORMACION!$T2824='REFERENCIAS RIESGO'!$C$36,13,IF(INFORMACION!$F2824=REFERENCIAS!$C$24,10,7))),0)+VLOOKUP(F2824,REFERENCIAS!$C:$D,2,0)*VLOOKUP($F$2,PONDERADORES!A:P,IF(AND(INFORMACION!$T2824='REFERENCIAS RIESGO'!$C$36,INFORMACION!$F2824=REFERENCIAS!$C$24),16,IF(INFORMACION!$T2824='REFERENCIAS RIESGO'!$C$36,13,IF(INFORMACION!$F2824=REFERENCIAS!$C$24,10,7))),0)+VLOOKUP(T2824,REFERENCIAS!$C:$D,2,0)*VLOOKUP($T$2,PONDERADORES!A:P,IF(AND(INFORMACION!$T2824='REFERENCIAS RIESGO'!$C$36,INFORMACION!$F2824=REFERENCIAS!$C$24),16,IF(INFORMACION!$T2824='REFERENCIAS RIESGO'!$C$36,13,IF(INFORMACION!$F2824=REFERENCIAS!$C$24,10,7))),0)+VLOOKUP(IF(J2824&lt;=0.2,0.2,IF(AND(J2824&gt;0.2,J2824&lt;=0.4),0.4,IF(AND(J2824&gt;0.4,J2824&lt;=0.6),0.6,IF(AND(J2824&gt;0.6,J2824&lt;=0.8),0.8,IF(AND(J2824&gt;0.8,J2824&lt;=1),1))))),REFERENCIAS!$C:$D,2,0)*VLOOKUP($J$2,PONDERADORES!A:P,IF(AND(INFORMACION!$T2824='REFERENCIAS RIESGO'!$C$36,INFORMACION!$F2824=REFERENCIAS!$C$24),16,IF(INFORMACION!$T2824='REFERENCIAS RIESGO'!$C$36,13,IF(INFORMACION!$F2824=REFERENCIAS!$C$24,10,7))),0)</f>
        <v>#REF!</v>
      </c>
      <c r="Y2824" s="68">
        <f>+VLOOKUP(M2824,REFERENCIAS!$C:$D,2,0)*VLOOKUP($M$2,PONDERADORES!$A$7:$G$9,7,0)+VLOOKUP(N2824,REFERENCIAS!$C:$D,2,0)*VLOOKUP($N$2,PONDERADORES!$A$7:$G$9,7,0)+VLOOKUP(O2824,REFERENCIAS!$C:$D,2,0)*VLOOKUP($O$2,PONDERADORES!$A$7:$G$9,7,0)</f>
        <v>0.2</v>
      </c>
      <c r="Z2824" s="2">
        <f>+VLOOKUP(IF(R2824&lt;0.1,0,IF(AND(R2824&gt;=0.1,R2824&lt;0.2),0.1,IF(AND(R2824&gt;=0.2,R2824&lt;0.3),0.2,IF(R2824&gt;0.3,0.3,)))),REFERENCIAS!$C:$D,2,0)*VLOOKUP($R$2,PONDERADORES!$A$11:$G$11,7,0)</f>
        <v>15</v>
      </c>
      <c r="AA2824" s="92"/>
      <c r="AB2824" s="95" t="e">
        <f t="shared" ca="1" si="175"/>
        <v>#REF!</v>
      </c>
      <c r="AC2824" s="23" t="e">
        <f ca="1">IF(AB2824&gt;REFERENCIAS!$C$62,REFERENCIAS!$B$62,IF(AND(AB2824&gt;=REFERENCIAS!$C$63,AB2824&lt;REFERENCIAS!$D$63),REFERENCIAS!$B$63,IF(AND(AB2824&gt;REFERENCIAS!$C$64,AB2824&lt;=REFERENCIAS!$D$64),REFERENCIAS!$B$64,IF(AND(AB2824&gt;=REFERENCIAS!$C$65,AB2824&lt;REFERENCIAS!$D$65),REFERENCIAS!$B$65, "Revisar"))))</f>
        <v>#REF!</v>
      </c>
      <c r="AD2824" s="94" t="e">
        <f ca="1">VLOOKUP(AC2824,REFERENCIAS!$B$62:$G$65,4,FALSE)</f>
        <v>#REF!</v>
      </c>
    </row>
    <row r="2825" spans="1:30" ht="17.25" x14ac:dyDescent="0.25">
      <c r="A2825" s="74"/>
      <c r="B2825" s="19"/>
      <c r="C2825" s="19"/>
      <c r="D2825" s="50"/>
      <c r="E2825" s="73"/>
      <c r="F2825" s="74"/>
      <c r="G2825" s="9"/>
      <c r="H2825" s="48"/>
      <c r="I2825" s="49">
        <f t="shared" ca="1" si="173"/>
        <v>2022</v>
      </c>
      <c r="J2825" s="22">
        <f t="shared" ca="1" si="172"/>
        <v>1</v>
      </c>
      <c r="K2825" s="19"/>
      <c r="L2825" s="73"/>
      <c r="M2825" s="74"/>
      <c r="N2825" s="19"/>
      <c r="O2825" s="73"/>
      <c r="P2825" s="82">
        <v>1</v>
      </c>
      <c r="Q2825" s="24">
        <v>1</v>
      </c>
      <c r="R2825" s="81">
        <f t="shared" si="174"/>
        <v>1</v>
      </c>
      <c r="S2825" s="87"/>
      <c r="T2825" s="19"/>
      <c r="U2825" s="25"/>
      <c r="V2825" s="25"/>
      <c r="W2825" s="81"/>
      <c r="X2825" s="91" t="e">
        <f ca="1">+VLOOKUP(#REF!,REFERENCIAS!$C:$D,2,0)*VLOOKUP(#REF!,PONDERADORES!A:P,IF(AND(INFORMACION!$T2825='REFERENCIAS RIESGO'!$C$36,INFORMACION!$F2825=REFERENCIAS!$C$24),16,IF(INFORMACION!$T2825='REFERENCIAS RIESGO'!$C$36,13,IF(INFORMACION!$F2825=REFERENCIAS!$C$24,10,7))),0)+VLOOKUP(K2825,REFERENCIAS!$C:$D,2,0)*VLOOKUP($K$2,PONDERADORES!A:P,IF(AND(INFORMACION!$T2825='REFERENCIAS RIESGO'!$C$36,INFORMACION!$F2825=REFERENCIAS!$C$24),16,IF(INFORMACION!$T2825='REFERENCIAS RIESGO'!$C$36,13,IF(INFORMACION!$F2825=REFERENCIAS!$C$24,10,7))),0)+VLOOKUP(L2825,REFERENCIAS!$C:$D,2,0)*VLOOKUP($L$2,PONDERADORES!A:P,IF(AND(INFORMACION!$T2825='REFERENCIAS RIESGO'!$C$36,INFORMACION!$F2825=REFERENCIAS!$C$24),16,IF(INFORMACION!$T2825='REFERENCIAS RIESGO'!$C$36,13,IF(INFORMACION!$F2825=REFERENCIAS!$C$24,10,7))),0)+VLOOKUP(F2825,REFERENCIAS!$C:$D,2,0)*VLOOKUP($F$2,PONDERADORES!A:P,IF(AND(INFORMACION!$T2825='REFERENCIAS RIESGO'!$C$36,INFORMACION!$F2825=REFERENCIAS!$C$24),16,IF(INFORMACION!$T2825='REFERENCIAS RIESGO'!$C$36,13,IF(INFORMACION!$F2825=REFERENCIAS!$C$24,10,7))),0)+VLOOKUP(T2825,REFERENCIAS!$C:$D,2,0)*VLOOKUP($T$2,PONDERADORES!A:P,IF(AND(INFORMACION!$T2825='REFERENCIAS RIESGO'!$C$36,INFORMACION!$F2825=REFERENCIAS!$C$24),16,IF(INFORMACION!$T2825='REFERENCIAS RIESGO'!$C$36,13,IF(INFORMACION!$F2825=REFERENCIAS!$C$24,10,7))),0)+VLOOKUP(IF(J2825&lt;=0.2,0.2,IF(AND(J2825&gt;0.2,J2825&lt;=0.4),0.4,IF(AND(J2825&gt;0.4,J2825&lt;=0.6),0.6,IF(AND(J2825&gt;0.6,J2825&lt;=0.8),0.8,IF(AND(J2825&gt;0.8,J2825&lt;=1),1))))),REFERENCIAS!$C:$D,2,0)*VLOOKUP($J$2,PONDERADORES!A:P,IF(AND(INFORMACION!$T2825='REFERENCIAS RIESGO'!$C$36,INFORMACION!$F2825=REFERENCIAS!$C$24),16,IF(INFORMACION!$T2825='REFERENCIAS RIESGO'!$C$36,13,IF(INFORMACION!$F2825=REFERENCIAS!$C$24,10,7))),0)</f>
        <v>#REF!</v>
      </c>
      <c r="Y2825" s="68">
        <f>+VLOOKUP(M2825,REFERENCIAS!$C:$D,2,0)*VLOOKUP($M$2,PONDERADORES!$A$7:$G$9,7,0)+VLOOKUP(N2825,REFERENCIAS!$C:$D,2,0)*VLOOKUP($N$2,PONDERADORES!$A$7:$G$9,7,0)+VLOOKUP(O2825,REFERENCIAS!$C:$D,2,0)*VLOOKUP($O$2,PONDERADORES!$A$7:$G$9,7,0)</f>
        <v>0.2</v>
      </c>
      <c r="Z2825" s="2">
        <f>+VLOOKUP(IF(R2825&lt;0.1,0,IF(AND(R2825&gt;=0.1,R2825&lt;0.2),0.1,IF(AND(R2825&gt;=0.2,R2825&lt;0.3),0.2,IF(R2825&gt;0.3,0.3,)))),REFERENCIAS!$C:$D,2,0)*VLOOKUP($R$2,PONDERADORES!$A$11:$G$11,7,0)</f>
        <v>15</v>
      </c>
      <c r="AA2825" s="92"/>
      <c r="AB2825" s="95" t="e">
        <f t="shared" ca="1" si="175"/>
        <v>#REF!</v>
      </c>
      <c r="AC2825" s="23" t="e">
        <f ca="1">IF(AB2825&gt;REFERENCIAS!$C$62,REFERENCIAS!$B$62,IF(AND(AB2825&gt;=REFERENCIAS!$C$63,AB2825&lt;REFERENCIAS!$D$63),REFERENCIAS!$B$63,IF(AND(AB2825&gt;REFERENCIAS!$C$64,AB2825&lt;=REFERENCIAS!$D$64),REFERENCIAS!$B$64,IF(AND(AB2825&gt;=REFERENCIAS!$C$65,AB2825&lt;REFERENCIAS!$D$65),REFERENCIAS!$B$65, "Revisar"))))</f>
        <v>#REF!</v>
      </c>
      <c r="AD2825" s="94" t="e">
        <f ca="1">VLOOKUP(AC2825,REFERENCIAS!$B$62:$G$65,4,FALSE)</f>
        <v>#REF!</v>
      </c>
    </row>
    <row r="2826" spans="1:30" ht="17.25" x14ac:dyDescent="0.25">
      <c r="A2826" s="74"/>
      <c r="B2826" s="19"/>
      <c r="C2826" s="19"/>
      <c r="D2826" s="50"/>
      <c r="E2826" s="73"/>
      <c r="F2826" s="74"/>
      <c r="G2826" s="9"/>
      <c r="H2826" s="48"/>
      <c r="I2826" s="49">
        <f t="shared" ca="1" si="173"/>
        <v>2022</v>
      </c>
      <c r="J2826" s="22">
        <f t="shared" ca="1" si="172"/>
        <v>1</v>
      </c>
      <c r="K2826" s="19"/>
      <c r="L2826" s="73"/>
      <c r="M2826" s="74"/>
      <c r="N2826" s="19"/>
      <c r="O2826" s="73"/>
      <c r="P2826" s="82">
        <v>1</v>
      </c>
      <c r="Q2826" s="24">
        <v>1</v>
      </c>
      <c r="R2826" s="81">
        <f t="shared" si="174"/>
        <v>1</v>
      </c>
      <c r="S2826" s="87"/>
      <c r="T2826" s="19"/>
      <c r="U2826" s="25"/>
      <c r="V2826" s="25"/>
      <c r="W2826" s="81"/>
      <c r="X2826" s="91" t="e">
        <f ca="1">+VLOOKUP(#REF!,REFERENCIAS!$C:$D,2,0)*VLOOKUP(#REF!,PONDERADORES!A:P,IF(AND(INFORMACION!$T2826='REFERENCIAS RIESGO'!$C$36,INFORMACION!$F2826=REFERENCIAS!$C$24),16,IF(INFORMACION!$T2826='REFERENCIAS RIESGO'!$C$36,13,IF(INFORMACION!$F2826=REFERENCIAS!$C$24,10,7))),0)+VLOOKUP(K2826,REFERENCIAS!$C:$D,2,0)*VLOOKUP($K$2,PONDERADORES!A:P,IF(AND(INFORMACION!$T2826='REFERENCIAS RIESGO'!$C$36,INFORMACION!$F2826=REFERENCIAS!$C$24),16,IF(INFORMACION!$T2826='REFERENCIAS RIESGO'!$C$36,13,IF(INFORMACION!$F2826=REFERENCIAS!$C$24,10,7))),0)+VLOOKUP(L2826,REFERENCIAS!$C:$D,2,0)*VLOOKUP($L$2,PONDERADORES!A:P,IF(AND(INFORMACION!$T2826='REFERENCIAS RIESGO'!$C$36,INFORMACION!$F2826=REFERENCIAS!$C$24),16,IF(INFORMACION!$T2826='REFERENCIAS RIESGO'!$C$36,13,IF(INFORMACION!$F2826=REFERENCIAS!$C$24,10,7))),0)+VLOOKUP(F2826,REFERENCIAS!$C:$D,2,0)*VLOOKUP($F$2,PONDERADORES!A:P,IF(AND(INFORMACION!$T2826='REFERENCIAS RIESGO'!$C$36,INFORMACION!$F2826=REFERENCIAS!$C$24),16,IF(INFORMACION!$T2826='REFERENCIAS RIESGO'!$C$36,13,IF(INFORMACION!$F2826=REFERENCIAS!$C$24,10,7))),0)+VLOOKUP(T2826,REFERENCIAS!$C:$D,2,0)*VLOOKUP($T$2,PONDERADORES!A:P,IF(AND(INFORMACION!$T2826='REFERENCIAS RIESGO'!$C$36,INFORMACION!$F2826=REFERENCIAS!$C$24),16,IF(INFORMACION!$T2826='REFERENCIAS RIESGO'!$C$36,13,IF(INFORMACION!$F2826=REFERENCIAS!$C$24,10,7))),0)+VLOOKUP(IF(J2826&lt;=0.2,0.2,IF(AND(J2826&gt;0.2,J2826&lt;=0.4),0.4,IF(AND(J2826&gt;0.4,J2826&lt;=0.6),0.6,IF(AND(J2826&gt;0.6,J2826&lt;=0.8),0.8,IF(AND(J2826&gt;0.8,J2826&lt;=1),1))))),REFERENCIAS!$C:$D,2,0)*VLOOKUP($J$2,PONDERADORES!A:P,IF(AND(INFORMACION!$T2826='REFERENCIAS RIESGO'!$C$36,INFORMACION!$F2826=REFERENCIAS!$C$24),16,IF(INFORMACION!$T2826='REFERENCIAS RIESGO'!$C$36,13,IF(INFORMACION!$F2826=REFERENCIAS!$C$24,10,7))),0)</f>
        <v>#REF!</v>
      </c>
      <c r="Y2826" s="68">
        <f>+VLOOKUP(M2826,REFERENCIAS!$C:$D,2,0)*VLOOKUP($M$2,PONDERADORES!$A$7:$G$9,7,0)+VLOOKUP(N2826,REFERENCIAS!$C:$D,2,0)*VLOOKUP($N$2,PONDERADORES!$A$7:$G$9,7,0)+VLOOKUP(O2826,REFERENCIAS!$C:$D,2,0)*VLOOKUP($O$2,PONDERADORES!$A$7:$G$9,7,0)</f>
        <v>0.2</v>
      </c>
      <c r="Z2826" s="2">
        <f>+VLOOKUP(IF(R2826&lt;0.1,0,IF(AND(R2826&gt;=0.1,R2826&lt;0.2),0.1,IF(AND(R2826&gt;=0.2,R2826&lt;0.3),0.2,IF(R2826&gt;0.3,0.3,)))),REFERENCIAS!$C:$D,2,0)*VLOOKUP($R$2,PONDERADORES!$A$11:$G$11,7,0)</f>
        <v>15</v>
      </c>
      <c r="AA2826" s="92"/>
      <c r="AB2826" s="95" t="e">
        <f t="shared" ca="1" si="175"/>
        <v>#REF!</v>
      </c>
      <c r="AC2826" s="23" t="e">
        <f ca="1">IF(AB2826&gt;REFERENCIAS!$C$62,REFERENCIAS!$B$62,IF(AND(AB2826&gt;=REFERENCIAS!$C$63,AB2826&lt;REFERENCIAS!$D$63),REFERENCIAS!$B$63,IF(AND(AB2826&gt;REFERENCIAS!$C$64,AB2826&lt;=REFERENCIAS!$D$64),REFERENCIAS!$B$64,IF(AND(AB2826&gt;=REFERENCIAS!$C$65,AB2826&lt;REFERENCIAS!$D$65),REFERENCIAS!$B$65, "Revisar"))))</f>
        <v>#REF!</v>
      </c>
      <c r="AD2826" s="94" t="e">
        <f ca="1">VLOOKUP(AC2826,REFERENCIAS!$B$62:$G$65,4,FALSE)</f>
        <v>#REF!</v>
      </c>
    </row>
    <row r="2827" spans="1:30" ht="17.25" x14ac:dyDescent="0.25">
      <c r="A2827" s="74"/>
      <c r="B2827" s="19"/>
      <c r="C2827" s="19"/>
      <c r="D2827" s="50"/>
      <c r="E2827" s="73"/>
      <c r="F2827" s="74"/>
      <c r="G2827" s="9"/>
      <c r="H2827" s="48"/>
      <c r="I2827" s="49">
        <f t="shared" ca="1" si="173"/>
        <v>2022</v>
      </c>
      <c r="J2827" s="22">
        <f t="shared" ca="1" si="172"/>
        <v>1</v>
      </c>
      <c r="K2827" s="19"/>
      <c r="L2827" s="73"/>
      <c r="M2827" s="74"/>
      <c r="N2827" s="19"/>
      <c r="O2827" s="73"/>
      <c r="P2827" s="82">
        <v>1</v>
      </c>
      <c r="Q2827" s="24">
        <v>1</v>
      </c>
      <c r="R2827" s="81">
        <f t="shared" si="174"/>
        <v>1</v>
      </c>
      <c r="S2827" s="87"/>
      <c r="T2827" s="19"/>
      <c r="U2827" s="25"/>
      <c r="V2827" s="25"/>
      <c r="W2827" s="81"/>
      <c r="X2827" s="91" t="e">
        <f ca="1">+VLOOKUP(#REF!,REFERENCIAS!$C:$D,2,0)*VLOOKUP(#REF!,PONDERADORES!A:P,IF(AND(INFORMACION!$T2827='REFERENCIAS RIESGO'!$C$36,INFORMACION!$F2827=REFERENCIAS!$C$24),16,IF(INFORMACION!$T2827='REFERENCIAS RIESGO'!$C$36,13,IF(INFORMACION!$F2827=REFERENCIAS!$C$24,10,7))),0)+VLOOKUP(K2827,REFERENCIAS!$C:$D,2,0)*VLOOKUP($K$2,PONDERADORES!A:P,IF(AND(INFORMACION!$T2827='REFERENCIAS RIESGO'!$C$36,INFORMACION!$F2827=REFERENCIAS!$C$24),16,IF(INFORMACION!$T2827='REFERENCIAS RIESGO'!$C$36,13,IF(INFORMACION!$F2827=REFERENCIAS!$C$24,10,7))),0)+VLOOKUP(L2827,REFERENCIAS!$C:$D,2,0)*VLOOKUP($L$2,PONDERADORES!A:P,IF(AND(INFORMACION!$T2827='REFERENCIAS RIESGO'!$C$36,INFORMACION!$F2827=REFERENCIAS!$C$24),16,IF(INFORMACION!$T2827='REFERENCIAS RIESGO'!$C$36,13,IF(INFORMACION!$F2827=REFERENCIAS!$C$24,10,7))),0)+VLOOKUP(F2827,REFERENCIAS!$C:$D,2,0)*VLOOKUP($F$2,PONDERADORES!A:P,IF(AND(INFORMACION!$T2827='REFERENCIAS RIESGO'!$C$36,INFORMACION!$F2827=REFERENCIAS!$C$24),16,IF(INFORMACION!$T2827='REFERENCIAS RIESGO'!$C$36,13,IF(INFORMACION!$F2827=REFERENCIAS!$C$24,10,7))),0)+VLOOKUP(T2827,REFERENCIAS!$C:$D,2,0)*VLOOKUP($T$2,PONDERADORES!A:P,IF(AND(INFORMACION!$T2827='REFERENCIAS RIESGO'!$C$36,INFORMACION!$F2827=REFERENCIAS!$C$24),16,IF(INFORMACION!$T2827='REFERENCIAS RIESGO'!$C$36,13,IF(INFORMACION!$F2827=REFERENCIAS!$C$24,10,7))),0)+VLOOKUP(IF(J2827&lt;=0.2,0.2,IF(AND(J2827&gt;0.2,J2827&lt;=0.4),0.4,IF(AND(J2827&gt;0.4,J2827&lt;=0.6),0.6,IF(AND(J2827&gt;0.6,J2827&lt;=0.8),0.8,IF(AND(J2827&gt;0.8,J2827&lt;=1),1))))),REFERENCIAS!$C:$D,2,0)*VLOOKUP($J$2,PONDERADORES!A:P,IF(AND(INFORMACION!$T2827='REFERENCIAS RIESGO'!$C$36,INFORMACION!$F2827=REFERENCIAS!$C$24),16,IF(INFORMACION!$T2827='REFERENCIAS RIESGO'!$C$36,13,IF(INFORMACION!$F2827=REFERENCIAS!$C$24,10,7))),0)</f>
        <v>#REF!</v>
      </c>
      <c r="Y2827" s="68">
        <f>+VLOOKUP(M2827,REFERENCIAS!$C:$D,2,0)*VLOOKUP($M$2,PONDERADORES!$A$7:$G$9,7,0)+VLOOKUP(N2827,REFERENCIAS!$C:$D,2,0)*VLOOKUP($N$2,PONDERADORES!$A$7:$G$9,7,0)+VLOOKUP(O2827,REFERENCIAS!$C:$D,2,0)*VLOOKUP($O$2,PONDERADORES!$A$7:$G$9,7,0)</f>
        <v>0.2</v>
      </c>
      <c r="Z2827" s="2">
        <f>+VLOOKUP(IF(R2827&lt;0.1,0,IF(AND(R2827&gt;=0.1,R2827&lt;0.2),0.1,IF(AND(R2827&gt;=0.2,R2827&lt;0.3),0.2,IF(R2827&gt;0.3,0.3,)))),REFERENCIAS!$C:$D,2,0)*VLOOKUP($R$2,PONDERADORES!$A$11:$G$11,7,0)</f>
        <v>15</v>
      </c>
      <c r="AA2827" s="92"/>
      <c r="AB2827" s="95" t="e">
        <f t="shared" ca="1" si="175"/>
        <v>#REF!</v>
      </c>
      <c r="AC2827" s="23" t="e">
        <f ca="1">IF(AB2827&gt;REFERENCIAS!$C$62,REFERENCIAS!$B$62,IF(AND(AB2827&gt;=REFERENCIAS!$C$63,AB2827&lt;REFERENCIAS!$D$63),REFERENCIAS!$B$63,IF(AND(AB2827&gt;REFERENCIAS!$C$64,AB2827&lt;=REFERENCIAS!$D$64),REFERENCIAS!$B$64,IF(AND(AB2827&gt;=REFERENCIAS!$C$65,AB2827&lt;REFERENCIAS!$D$65),REFERENCIAS!$B$65, "Revisar"))))</f>
        <v>#REF!</v>
      </c>
      <c r="AD2827" s="94" t="e">
        <f ca="1">VLOOKUP(AC2827,REFERENCIAS!$B$62:$G$65,4,FALSE)</f>
        <v>#REF!</v>
      </c>
    </row>
    <row r="2828" spans="1:30" ht="17.25" x14ac:dyDescent="0.25">
      <c r="A2828" s="74"/>
      <c r="B2828" s="19"/>
      <c r="C2828" s="19"/>
      <c r="D2828" s="50"/>
      <c r="E2828" s="73"/>
      <c r="F2828" s="74"/>
      <c r="G2828" s="9"/>
      <c r="H2828" s="48"/>
      <c r="I2828" s="49">
        <f t="shared" ca="1" si="173"/>
        <v>2022</v>
      </c>
      <c r="J2828" s="22">
        <f t="shared" ca="1" si="172"/>
        <v>1</v>
      </c>
      <c r="K2828" s="19"/>
      <c r="L2828" s="73"/>
      <c r="M2828" s="74"/>
      <c r="N2828" s="19"/>
      <c r="O2828" s="73"/>
      <c r="P2828" s="82">
        <v>1</v>
      </c>
      <c r="Q2828" s="24">
        <v>1</v>
      </c>
      <c r="R2828" s="81">
        <f t="shared" si="174"/>
        <v>1</v>
      </c>
      <c r="S2828" s="87"/>
      <c r="T2828" s="19"/>
      <c r="U2828" s="25"/>
      <c r="V2828" s="25"/>
      <c r="W2828" s="81"/>
      <c r="X2828" s="91" t="e">
        <f ca="1">+VLOOKUP(#REF!,REFERENCIAS!$C:$D,2,0)*VLOOKUP(#REF!,PONDERADORES!A:P,IF(AND(INFORMACION!$T2828='REFERENCIAS RIESGO'!$C$36,INFORMACION!$F2828=REFERENCIAS!$C$24),16,IF(INFORMACION!$T2828='REFERENCIAS RIESGO'!$C$36,13,IF(INFORMACION!$F2828=REFERENCIAS!$C$24,10,7))),0)+VLOOKUP(K2828,REFERENCIAS!$C:$D,2,0)*VLOOKUP($K$2,PONDERADORES!A:P,IF(AND(INFORMACION!$T2828='REFERENCIAS RIESGO'!$C$36,INFORMACION!$F2828=REFERENCIAS!$C$24),16,IF(INFORMACION!$T2828='REFERENCIAS RIESGO'!$C$36,13,IF(INFORMACION!$F2828=REFERENCIAS!$C$24,10,7))),0)+VLOOKUP(L2828,REFERENCIAS!$C:$D,2,0)*VLOOKUP($L$2,PONDERADORES!A:P,IF(AND(INFORMACION!$T2828='REFERENCIAS RIESGO'!$C$36,INFORMACION!$F2828=REFERENCIAS!$C$24),16,IF(INFORMACION!$T2828='REFERENCIAS RIESGO'!$C$36,13,IF(INFORMACION!$F2828=REFERENCIAS!$C$24,10,7))),0)+VLOOKUP(F2828,REFERENCIAS!$C:$D,2,0)*VLOOKUP($F$2,PONDERADORES!A:P,IF(AND(INFORMACION!$T2828='REFERENCIAS RIESGO'!$C$36,INFORMACION!$F2828=REFERENCIAS!$C$24),16,IF(INFORMACION!$T2828='REFERENCIAS RIESGO'!$C$36,13,IF(INFORMACION!$F2828=REFERENCIAS!$C$24,10,7))),0)+VLOOKUP(T2828,REFERENCIAS!$C:$D,2,0)*VLOOKUP($T$2,PONDERADORES!A:P,IF(AND(INFORMACION!$T2828='REFERENCIAS RIESGO'!$C$36,INFORMACION!$F2828=REFERENCIAS!$C$24),16,IF(INFORMACION!$T2828='REFERENCIAS RIESGO'!$C$36,13,IF(INFORMACION!$F2828=REFERENCIAS!$C$24,10,7))),0)+VLOOKUP(IF(J2828&lt;=0.2,0.2,IF(AND(J2828&gt;0.2,J2828&lt;=0.4),0.4,IF(AND(J2828&gt;0.4,J2828&lt;=0.6),0.6,IF(AND(J2828&gt;0.6,J2828&lt;=0.8),0.8,IF(AND(J2828&gt;0.8,J2828&lt;=1),1))))),REFERENCIAS!$C:$D,2,0)*VLOOKUP($J$2,PONDERADORES!A:P,IF(AND(INFORMACION!$T2828='REFERENCIAS RIESGO'!$C$36,INFORMACION!$F2828=REFERENCIAS!$C$24),16,IF(INFORMACION!$T2828='REFERENCIAS RIESGO'!$C$36,13,IF(INFORMACION!$F2828=REFERENCIAS!$C$24,10,7))),0)</f>
        <v>#REF!</v>
      </c>
      <c r="Y2828" s="68">
        <f>+VLOOKUP(M2828,REFERENCIAS!$C:$D,2,0)*VLOOKUP($M$2,PONDERADORES!$A$7:$G$9,7,0)+VLOOKUP(N2828,REFERENCIAS!$C:$D,2,0)*VLOOKUP($N$2,PONDERADORES!$A$7:$G$9,7,0)+VLOOKUP(O2828,REFERENCIAS!$C:$D,2,0)*VLOOKUP($O$2,PONDERADORES!$A$7:$G$9,7,0)</f>
        <v>0.2</v>
      </c>
      <c r="Z2828" s="2">
        <f>+VLOOKUP(IF(R2828&lt;0.1,0,IF(AND(R2828&gt;=0.1,R2828&lt;0.2),0.1,IF(AND(R2828&gt;=0.2,R2828&lt;0.3),0.2,IF(R2828&gt;0.3,0.3,)))),REFERENCIAS!$C:$D,2,0)*VLOOKUP($R$2,PONDERADORES!$A$11:$G$11,7,0)</f>
        <v>15</v>
      </c>
      <c r="AA2828" s="92"/>
      <c r="AB2828" s="95" t="e">
        <f t="shared" ca="1" si="175"/>
        <v>#REF!</v>
      </c>
      <c r="AC2828" s="23" t="e">
        <f ca="1">IF(AB2828&gt;REFERENCIAS!$C$62,REFERENCIAS!$B$62,IF(AND(AB2828&gt;=REFERENCIAS!$C$63,AB2828&lt;REFERENCIAS!$D$63),REFERENCIAS!$B$63,IF(AND(AB2828&gt;REFERENCIAS!$C$64,AB2828&lt;=REFERENCIAS!$D$64),REFERENCIAS!$B$64,IF(AND(AB2828&gt;=REFERENCIAS!$C$65,AB2828&lt;REFERENCIAS!$D$65),REFERENCIAS!$B$65, "Revisar"))))</f>
        <v>#REF!</v>
      </c>
      <c r="AD2828" s="94" t="e">
        <f ca="1">VLOOKUP(AC2828,REFERENCIAS!$B$62:$G$65,4,FALSE)</f>
        <v>#REF!</v>
      </c>
    </row>
    <row r="2829" spans="1:30" ht="17.25" x14ac:dyDescent="0.25">
      <c r="A2829" s="74"/>
      <c r="B2829" s="19"/>
      <c r="C2829" s="19"/>
      <c r="D2829" s="50"/>
      <c r="E2829" s="73"/>
      <c r="F2829" s="74"/>
      <c r="G2829" s="9"/>
      <c r="H2829" s="48"/>
      <c r="I2829" s="49">
        <f t="shared" ca="1" si="173"/>
        <v>2022</v>
      </c>
      <c r="J2829" s="22">
        <f t="shared" ca="1" si="172"/>
        <v>1</v>
      </c>
      <c r="K2829" s="19"/>
      <c r="L2829" s="73"/>
      <c r="M2829" s="74"/>
      <c r="N2829" s="19"/>
      <c r="O2829" s="73"/>
      <c r="P2829" s="82">
        <v>1</v>
      </c>
      <c r="Q2829" s="24">
        <v>1</v>
      </c>
      <c r="R2829" s="81">
        <f t="shared" si="174"/>
        <v>1</v>
      </c>
      <c r="S2829" s="87"/>
      <c r="T2829" s="19"/>
      <c r="U2829" s="25"/>
      <c r="V2829" s="25"/>
      <c r="W2829" s="81"/>
      <c r="X2829" s="91" t="e">
        <f ca="1">+VLOOKUP(#REF!,REFERENCIAS!$C:$D,2,0)*VLOOKUP(#REF!,PONDERADORES!A:P,IF(AND(INFORMACION!$T2829='REFERENCIAS RIESGO'!$C$36,INFORMACION!$F2829=REFERENCIAS!$C$24),16,IF(INFORMACION!$T2829='REFERENCIAS RIESGO'!$C$36,13,IF(INFORMACION!$F2829=REFERENCIAS!$C$24,10,7))),0)+VLOOKUP(K2829,REFERENCIAS!$C:$D,2,0)*VLOOKUP($K$2,PONDERADORES!A:P,IF(AND(INFORMACION!$T2829='REFERENCIAS RIESGO'!$C$36,INFORMACION!$F2829=REFERENCIAS!$C$24),16,IF(INFORMACION!$T2829='REFERENCIAS RIESGO'!$C$36,13,IF(INFORMACION!$F2829=REFERENCIAS!$C$24,10,7))),0)+VLOOKUP(L2829,REFERENCIAS!$C:$D,2,0)*VLOOKUP($L$2,PONDERADORES!A:P,IF(AND(INFORMACION!$T2829='REFERENCIAS RIESGO'!$C$36,INFORMACION!$F2829=REFERENCIAS!$C$24),16,IF(INFORMACION!$T2829='REFERENCIAS RIESGO'!$C$36,13,IF(INFORMACION!$F2829=REFERENCIAS!$C$24,10,7))),0)+VLOOKUP(F2829,REFERENCIAS!$C:$D,2,0)*VLOOKUP($F$2,PONDERADORES!A:P,IF(AND(INFORMACION!$T2829='REFERENCIAS RIESGO'!$C$36,INFORMACION!$F2829=REFERENCIAS!$C$24),16,IF(INFORMACION!$T2829='REFERENCIAS RIESGO'!$C$36,13,IF(INFORMACION!$F2829=REFERENCIAS!$C$24,10,7))),0)+VLOOKUP(T2829,REFERENCIAS!$C:$D,2,0)*VLOOKUP($T$2,PONDERADORES!A:P,IF(AND(INFORMACION!$T2829='REFERENCIAS RIESGO'!$C$36,INFORMACION!$F2829=REFERENCIAS!$C$24),16,IF(INFORMACION!$T2829='REFERENCIAS RIESGO'!$C$36,13,IF(INFORMACION!$F2829=REFERENCIAS!$C$24,10,7))),0)+VLOOKUP(IF(J2829&lt;=0.2,0.2,IF(AND(J2829&gt;0.2,J2829&lt;=0.4),0.4,IF(AND(J2829&gt;0.4,J2829&lt;=0.6),0.6,IF(AND(J2829&gt;0.6,J2829&lt;=0.8),0.8,IF(AND(J2829&gt;0.8,J2829&lt;=1),1))))),REFERENCIAS!$C:$D,2,0)*VLOOKUP($J$2,PONDERADORES!A:P,IF(AND(INFORMACION!$T2829='REFERENCIAS RIESGO'!$C$36,INFORMACION!$F2829=REFERENCIAS!$C$24),16,IF(INFORMACION!$T2829='REFERENCIAS RIESGO'!$C$36,13,IF(INFORMACION!$F2829=REFERENCIAS!$C$24,10,7))),0)</f>
        <v>#REF!</v>
      </c>
      <c r="Y2829" s="68">
        <f>+VLOOKUP(M2829,REFERENCIAS!$C:$D,2,0)*VLOOKUP($M$2,PONDERADORES!$A$7:$G$9,7,0)+VLOOKUP(N2829,REFERENCIAS!$C:$D,2,0)*VLOOKUP($N$2,PONDERADORES!$A$7:$G$9,7,0)+VLOOKUP(O2829,REFERENCIAS!$C:$D,2,0)*VLOOKUP($O$2,PONDERADORES!$A$7:$G$9,7,0)</f>
        <v>0.2</v>
      </c>
      <c r="Z2829" s="2">
        <f>+VLOOKUP(IF(R2829&lt;0.1,0,IF(AND(R2829&gt;=0.1,R2829&lt;0.2),0.1,IF(AND(R2829&gt;=0.2,R2829&lt;0.3),0.2,IF(R2829&gt;0.3,0.3,)))),REFERENCIAS!$C:$D,2,0)*VLOOKUP($R$2,PONDERADORES!$A$11:$G$11,7,0)</f>
        <v>15</v>
      </c>
      <c r="AA2829" s="92"/>
      <c r="AB2829" s="95" t="e">
        <f t="shared" ca="1" si="175"/>
        <v>#REF!</v>
      </c>
      <c r="AC2829" s="23" t="e">
        <f ca="1">IF(AB2829&gt;REFERENCIAS!$C$62,REFERENCIAS!$B$62,IF(AND(AB2829&gt;=REFERENCIAS!$C$63,AB2829&lt;REFERENCIAS!$D$63),REFERENCIAS!$B$63,IF(AND(AB2829&gt;REFERENCIAS!$C$64,AB2829&lt;=REFERENCIAS!$D$64),REFERENCIAS!$B$64,IF(AND(AB2829&gt;=REFERENCIAS!$C$65,AB2829&lt;REFERENCIAS!$D$65),REFERENCIAS!$B$65, "Revisar"))))</f>
        <v>#REF!</v>
      </c>
      <c r="AD2829" s="94" t="e">
        <f ca="1">VLOOKUP(AC2829,REFERENCIAS!$B$62:$G$65,4,FALSE)</f>
        <v>#REF!</v>
      </c>
    </row>
    <row r="2830" spans="1:30" ht="17.25" x14ac:dyDescent="0.25">
      <c r="A2830" s="74"/>
      <c r="B2830" s="19"/>
      <c r="C2830" s="19"/>
      <c r="D2830" s="50"/>
      <c r="E2830" s="73"/>
      <c r="F2830" s="74"/>
      <c r="G2830" s="9"/>
      <c r="H2830" s="48"/>
      <c r="I2830" s="49">
        <f t="shared" ca="1" si="173"/>
        <v>2022</v>
      </c>
      <c r="J2830" s="22">
        <f t="shared" ca="1" si="172"/>
        <v>1</v>
      </c>
      <c r="K2830" s="19"/>
      <c r="L2830" s="73"/>
      <c r="M2830" s="74"/>
      <c r="N2830" s="19"/>
      <c r="O2830" s="73"/>
      <c r="P2830" s="82">
        <v>1</v>
      </c>
      <c r="Q2830" s="24">
        <v>1</v>
      </c>
      <c r="R2830" s="81">
        <f t="shared" si="174"/>
        <v>1</v>
      </c>
      <c r="S2830" s="87"/>
      <c r="T2830" s="19"/>
      <c r="U2830" s="25"/>
      <c r="V2830" s="25"/>
      <c r="W2830" s="81"/>
      <c r="X2830" s="91" t="e">
        <f ca="1">+VLOOKUP(#REF!,REFERENCIAS!$C:$D,2,0)*VLOOKUP(#REF!,PONDERADORES!A:P,IF(AND(INFORMACION!$T2830='REFERENCIAS RIESGO'!$C$36,INFORMACION!$F2830=REFERENCIAS!$C$24),16,IF(INFORMACION!$T2830='REFERENCIAS RIESGO'!$C$36,13,IF(INFORMACION!$F2830=REFERENCIAS!$C$24,10,7))),0)+VLOOKUP(K2830,REFERENCIAS!$C:$D,2,0)*VLOOKUP($K$2,PONDERADORES!A:P,IF(AND(INFORMACION!$T2830='REFERENCIAS RIESGO'!$C$36,INFORMACION!$F2830=REFERENCIAS!$C$24),16,IF(INFORMACION!$T2830='REFERENCIAS RIESGO'!$C$36,13,IF(INFORMACION!$F2830=REFERENCIAS!$C$24,10,7))),0)+VLOOKUP(L2830,REFERENCIAS!$C:$D,2,0)*VLOOKUP($L$2,PONDERADORES!A:P,IF(AND(INFORMACION!$T2830='REFERENCIAS RIESGO'!$C$36,INFORMACION!$F2830=REFERENCIAS!$C$24),16,IF(INFORMACION!$T2830='REFERENCIAS RIESGO'!$C$36,13,IF(INFORMACION!$F2830=REFERENCIAS!$C$24,10,7))),0)+VLOOKUP(F2830,REFERENCIAS!$C:$D,2,0)*VLOOKUP($F$2,PONDERADORES!A:P,IF(AND(INFORMACION!$T2830='REFERENCIAS RIESGO'!$C$36,INFORMACION!$F2830=REFERENCIAS!$C$24),16,IF(INFORMACION!$T2830='REFERENCIAS RIESGO'!$C$36,13,IF(INFORMACION!$F2830=REFERENCIAS!$C$24,10,7))),0)+VLOOKUP(T2830,REFERENCIAS!$C:$D,2,0)*VLOOKUP($T$2,PONDERADORES!A:P,IF(AND(INFORMACION!$T2830='REFERENCIAS RIESGO'!$C$36,INFORMACION!$F2830=REFERENCIAS!$C$24),16,IF(INFORMACION!$T2830='REFERENCIAS RIESGO'!$C$36,13,IF(INFORMACION!$F2830=REFERENCIAS!$C$24,10,7))),0)+VLOOKUP(IF(J2830&lt;=0.2,0.2,IF(AND(J2830&gt;0.2,J2830&lt;=0.4),0.4,IF(AND(J2830&gt;0.4,J2830&lt;=0.6),0.6,IF(AND(J2830&gt;0.6,J2830&lt;=0.8),0.8,IF(AND(J2830&gt;0.8,J2830&lt;=1),1))))),REFERENCIAS!$C:$D,2,0)*VLOOKUP($J$2,PONDERADORES!A:P,IF(AND(INFORMACION!$T2830='REFERENCIAS RIESGO'!$C$36,INFORMACION!$F2830=REFERENCIAS!$C$24),16,IF(INFORMACION!$T2830='REFERENCIAS RIESGO'!$C$36,13,IF(INFORMACION!$F2830=REFERENCIAS!$C$24,10,7))),0)</f>
        <v>#REF!</v>
      </c>
      <c r="Y2830" s="68">
        <f>+VLOOKUP(M2830,REFERENCIAS!$C:$D,2,0)*VLOOKUP($M$2,PONDERADORES!$A$7:$G$9,7,0)+VLOOKUP(N2830,REFERENCIAS!$C:$D,2,0)*VLOOKUP($N$2,PONDERADORES!$A$7:$G$9,7,0)+VLOOKUP(O2830,REFERENCIAS!$C:$D,2,0)*VLOOKUP($O$2,PONDERADORES!$A$7:$G$9,7,0)</f>
        <v>0.2</v>
      </c>
      <c r="Z2830" s="2">
        <f>+VLOOKUP(IF(R2830&lt;0.1,0,IF(AND(R2830&gt;=0.1,R2830&lt;0.2),0.1,IF(AND(R2830&gt;=0.2,R2830&lt;0.3),0.2,IF(R2830&gt;0.3,0.3,)))),REFERENCIAS!$C:$D,2,0)*VLOOKUP($R$2,PONDERADORES!$A$11:$G$11,7,0)</f>
        <v>15</v>
      </c>
      <c r="AA2830" s="92"/>
      <c r="AB2830" s="95" t="e">
        <f t="shared" ca="1" si="175"/>
        <v>#REF!</v>
      </c>
      <c r="AC2830" s="23" t="e">
        <f ca="1">IF(AB2830&gt;REFERENCIAS!$C$62,REFERENCIAS!$B$62,IF(AND(AB2830&gt;=REFERENCIAS!$C$63,AB2830&lt;REFERENCIAS!$D$63),REFERENCIAS!$B$63,IF(AND(AB2830&gt;REFERENCIAS!$C$64,AB2830&lt;=REFERENCIAS!$D$64),REFERENCIAS!$B$64,IF(AND(AB2830&gt;=REFERENCIAS!$C$65,AB2830&lt;REFERENCIAS!$D$65),REFERENCIAS!$B$65, "Revisar"))))</f>
        <v>#REF!</v>
      </c>
      <c r="AD2830" s="94" t="e">
        <f ca="1">VLOOKUP(AC2830,REFERENCIAS!$B$62:$G$65,4,FALSE)</f>
        <v>#REF!</v>
      </c>
    </row>
    <row r="2831" spans="1:30" ht="17.25" x14ac:dyDescent="0.25">
      <c r="A2831" s="74"/>
      <c r="B2831" s="19"/>
      <c r="C2831" s="19"/>
      <c r="D2831" s="50"/>
      <c r="E2831" s="73"/>
      <c r="F2831" s="74"/>
      <c r="G2831" s="9"/>
      <c r="H2831" s="48"/>
      <c r="I2831" s="49">
        <f t="shared" ca="1" si="173"/>
        <v>2022</v>
      </c>
      <c r="J2831" s="22">
        <f t="shared" ca="1" si="172"/>
        <v>1</v>
      </c>
      <c r="K2831" s="19"/>
      <c r="L2831" s="73"/>
      <c r="M2831" s="74"/>
      <c r="N2831" s="19"/>
      <c r="O2831" s="73"/>
      <c r="P2831" s="82">
        <v>1</v>
      </c>
      <c r="Q2831" s="24">
        <v>1</v>
      </c>
      <c r="R2831" s="81">
        <f t="shared" si="174"/>
        <v>1</v>
      </c>
      <c r="S2831" s="87"/>
      <c r="T2831" s="19"/>
      <c r="U2831" s="25"/>
      <c r="V2831" s="25"/>
      <c r="W2831" s="81"/>
      <c r="X2831" s="91" t="e">
        <f ca="1">+VLOOKUP(#REF!,REFERENCIAS!$C:$D,2,0)*VLOOKUP(#REF!,PONDERADORES!A:P,IF(AND(INFORMACION!$T2831='REFERENCIAS RIESGO'!$C$36,INFORMACION!$F2831=REFERENCIAS!$C$24),16,IF(INFORMACION!$T2831='REFERENCIAS RIESGO'!$C$36,13,IF(INFORMACION!$F2831=REFERENCIAS!$C$24,10,7))),0)+VLOOKUP(K2831,REFERENCIAS!$C:$D,2,0)*VLOOKUP($K$2,PONDERADORES!A:P,IF(AND(INFORMACION!$T2831='REFERENCIAS RIESGO'!$C$36,INFORMACION!$F2831=REFERENCIAS!$C$24),16,IF(INFORMACION!$T2831='REFERENCIAS RIESGO'!$C$36,13,IF(INFORMACION!$F2831=REFERENCIAS!$C$24,10,7))),0)+VLOOKUP(L2831,REFERENCIAS!$C:$D,2,0)*VLOOKUP($L$2,PONDERADORES!A:P,IF(AND(INFORMACION!$T2831='REFERENCIAS RIESGO'!$C$36,INFORMACION!$F2831=REFERENCIAS!$C$24),16,IF(INFORMACION!$T2831='REFERENCIAS RIESGO'!$C$36,13,IF(INFORMACION!$F2831=REFERENCIAS!$C$24,10,7))),0)+VLOOKUP(F2831,REFERENCIAS!$C:$D,2,0)*VLOOKUP($F$2,PONDERADORES!A:P,IF(AND(INFORMACION!$T2831='REFERENCIAS RIESGO'!$C$36,INFORMACION!$F2831=REFERENCIAS!$C$24),16,IF(INFORMACION!$T2831='REFERENCIAS RIESGO'!$C$36,13,IF(INFORMACION!$F2831=REFERENCIAS!$C$24,10,7))),0)+VLOOKUP(T2831,REFERENCIAS!$C:$D,2,0)*VLOOKUP($T$2,PONDERADORES!A:P,IF(AND(INFORMACION!$T2831='REFERENCIAS RIESGO'!$C$36,INFORMACION!$F2831=REFERENCIAS!$C$24),16,IF(INFORMACION!$T2831='REFERENCIAS RIESGO'!$C$36,13,IF(INFORMACION!$F2831=REFERENCIAS!$C$24,10,7))),0)+VLOOKUP(IF(J2831&lt;=0.2,0.2,IF(AND(J2831&gt;0.2,J2831&lt;=0.4),0.4,IF(AND(J2831&gt;0.4,J2831&lt;=0.6),0.6,IF(AND(J2831&gt;0.6,J2831&lt;=0.8),0.8,IF(AND(J2831&gt;0.8,J2831&lt;=1),1))))),REFERENCIAS!$C:$D,2,0)*VLOOKUP($J$2,PONDERADORES!A:P,IF(AND(INFORMACION!$T2831='REFERENCIAS RIESGO'!$C$36,INFORMACION!$F2831=REFERENCIAS!$C$24),16,IF(INFORMACION!$T2831='REFERENCIAS RIESGO'!$C$36,13,IF(INFORMACION!$F2831=REFERENCIAS!$C$24,10,7))),0)</f>
        <v>#REF!</v>
      </c>
      <c r="Y2831" s="68">
        <f>+VLOOKUP(M2831,REFERENCIAS!$C:$D,2,0)*VLOOKUP($M$2,PONDERADORES!$A$7:$G$9,7,0)+VLOOKUP(N2831,REFERENCIAS!$C:$D,2,0)*VLOOKUP($N$2,PONDERADORES!$A$7:$G$9,7,0)+VLOOKUP(O2831,REFERENCIAS!$C:$D,2,0)*VLOOKUP($O$2,PONDERADORES!$A$7:$G$9,7,0)</f>
        <v>0.2</v>
      </c>
      <c r="Z2831" s="2">
        <f>+VLOOKUP(IF(R2831&lt;0.1,0,IF(AND(R2831&gt;=0.1,R2831&lt;0.2),0.1,IF(AND(R2831&gt;=0.2,R2831&lt;0.3),0.2,IF(R2831&gt;0.3,0.3,)))),REFERENCIAS!$C:$D,2,0)*VLOOKUP($R$2,PONDERADORES!$A$11:$G$11,7,0)</f>
        <v>15</v>
      </c>
      <c r="AA2831" s="92"/>
      <c r="AB2831" s="95" t="e">
        <f t="shared" ca="1" si="175"/>
        <v>#REF!</v>
      </c>
      <c r="AC2831" s="23" t="e">
        <f ca="1">IF(AB2831&gt;REFERENCIAS!$C$62,REFERENCIAS!$B$62,IF(AND(AB2831&gt;=REFERENCIAS!$C$63,AB2831&lt;REFERENCIAS!$D$63),REFERENCIAS!$B$63,IF(AND(AB2831&gt;REFERENCIAS!$C$64,AB2831&lt;=REFERENCIAS!$D$64),REFERENCIAS!$B$64,IF(AND(AB2831&gt;=REFERENCIAS!$C$65,AB2831&lt;REFERENCIAS!$D$65),REFERENCIAS!$B$65, "Revisar"))))</f>
        <v>#REF!</v>
      </c>
      <c r="AD2831" s="94" t="e">
        <f ca="1">VLOOKUP(AC2831,REFERENCIAS!$B$62:$G$65,4,FALSE)</f>
        <v>#REF!</v>
      </c>
    </row>
    <row r="2832" spans="1:30" ht="17.25" x14ac:dyDescent="0.25">
      <c r="A2832" s="74"/>
      <c r="B2832" s="19"/>
      <c r="C2832" s="19"/>
      <c r="D2832" s="50"/>
      <c r="E2832" s="73"/>
      <c r="F2832" s="74"/>
      <c r="G2832" s="9"/>
      <c r="H2832" s="48"/>
      <c r="I2832" s="49">
        <f t="shared" ca="1" si="173"/>
        <v>2022</v>
      </c>
      <c r="J2832" s="22">
        <f t="shared" ca="1" si="172"/>
        <v>1</v>
      </c>
      <c r="K2832" s="19"/>
      <c r="L2832" s="73"/>
      <c r="M2832" s="74"/>
      <c r="N2832" s="19"/>
      <c r="O2832" s="73"/>
      <c r="P2832" s="82">
        <v>1</v>
      </c>
      <c r="Q2832" s="24">
        <v>1</v>
      </c>
      <c r="R2832" s="81">
        <f t="shared" si="174"/>
        <v>1</v>
      </c>
      <c r="S2832" s="87"/>
      <c r="T2832" s="19"/>
      <c r="U2832" s="25"/>
      <c r="V2832" s="25"/>
      <c r="W2832" s="81"/>
      <c r="X2832" s="91" t="e">
        <f ca="1">+VLOOKUP(#REF!,REFERENCIAS!$C:$D,2,0)*VLOOKUP(#REF!,PONDERADORES!A:P,IF(AND(INFORMACION!$T2832='REFERENCIAS RIESGO'!$C$36,INFORMACION!$F2832=REFERENCIAS!$C$24),16,IF(INFORMACION!$T2832='REFERENCIAS RIESGO'!$C$36,13,IF(INFORMACION!$F2832=REFERENCIAS!$C$24,10,7))),0)+VLOOKUP(K2832,REFERENCIAS!$C:$D,2,0)*VLOOKUP($K$2,PONDERADORES!A:P,IF(AND(INFORMACION!$T2832='REFERENCIAS RIESGO'!$C$36,INFORMACION!$F2832=REFERENCIAS!$C$24),16,IF(INFORMACION!$T2832='REFERENCIAS RIESGO'!$C$36,13,IF(INFORMACION!$F2832=REFERENCIAS!$C$24,10,7))),0)+VLOOKUP(L2832,REFERENCIAS!$C:$D,2,0)*VLOOKUP($L$2,PONDERADORES!A:P,IF(AND(INFORMACION!$T2832='REFERENCIAS RIESGO'!$C$36,INFORMACION!$F2832=REFERENCIAS!$C$24),16,IF(INFORMACION!$T2832='REFERENCIAS RIESGO'!$C$36,13,IF(INFORMACION!$F2832=REFERENCIAS!$C$24,10,7))),0)+VLOOKUP(F2832,REFERENCIAS!$C:$D,2,0)*VLOOKUP($F$2,PONDERADORES!A:P,IF(AND(INFORMACION!$T2832='REFERENCIAS RIESGO'!$C$36,INFORMACION!$F2832=REFERENCIAS!$C$24),16,IF(INFORMACION!$T2832='REFERENCIAS RIESGO'!$C$36,13,IF(INFORMACION!$F2832=REFERENCIAS!$C$24,10,7))),0)+VLOOKUP(T2832,REFERENCIAS!$C:$D,2,0)*VLOOKUP($T$2,PONDERADORES!A:P,IF(AND(INFORMACION!$T2832='REFERENCIAS RIESGO'!$C$36,INFORMACION!$F2832=REFERENCIAS!$C$24),16,IF(INFORMACION!$T2832='REFERENCIAS RIESGO'!$C$36,13,IF(INFORMACION!$F2832=REFERENCIAS!$C$24,10,7))),0)+VLOOKUP(IF(J2832&lt;=0.2,0.2,IF(AND(J2832&gt;0.2,J2832&lt;=0.4),0.4,IF(AND(J2832&gt;0.4,J2832&lt;=0.6),0.6,IF(AND(J2832&gt;0.6,J2832&lt;=0.8),0.8,IF(AND(J2832&gt;0.8,J2832&lt;=1),1))))),REFERENCIAS!$C:$D,2,0)*VLOOKUP($J$2,PONDERADORES!A:P,IF(AND(INFORMACION!$T2832='REFERENCIAS RIESGO'!$C$36,INFORMACION!$F2832=REFERENCIAS!$C$24),16,IF(INFORMACION!$T2832='REFERENCIAS RIESGO'!$C$36,13,IF(INFORMACION!$F2832=REFERENCIAS!$C$24,10,7))),0)</f>
        <v>#REF!</v>
      </c>
      <c r="Y2832" s="68">
        <f>+VLOOKUP(M2832,REFERENCIAS!$C:$D,2,0)*VLOOKUP($M$2,PONDERADORES!$A$7:$G$9,7,0)+VLOOKUP(N2832,REFERENCIAS!$C:$D,2,0)*VLOOKUP($N$2,PONDERADORES!$A$7:$G$9,7,0)+VLOOKUP(O2832,REFERENCIAS!$C:$D,2,0)*VLOOKUP($O$2,PONDERADORES!$A$7:$G$9,7,0)</f>
        <v>0.2</v>
      </c>
      <c r="Z2832" s="2">
        <f>+VLOOKUP(IF(R2832&lt;0.1,0,IF(AND(R2832&gt;=0.1,R2832&lt;0.2),0.1,IF(AND(R2832&gt;=0.2,R2832&lt;0.3),0.2,IF(R2832&gt;0.3,0.3,)))),REFERENCIAS!$C:$D,2,0)*VLOOKUP($R$2,PONDERADORES!$A$11:$G$11,7,0)</f>
        <v>15</v>
      </c>
      <c r="AA2832" s="92"/>
      <c r="AB2832" s="95" t="e">
        <f t="shared" ca="1" si="175"/>
        <v>#REF!</v>
      </c>
      <c r="AC2832" s="23" t="e">
        <f ca="1">IF(AB2832&gt;REFERENCIAS!$C$62,REFERENCIAS!$B$62,IF(AND(AB2832&gt;=REFERENCIAS!$C$63,AB2832&lt;REFERENCIAS!$D$63),REFERENCIAS!$B$63,IF(AND(AB2832&gt;REFERENCIAS!$C$64,AB2832&lt;=REFERENCIAS!$D$64),REFERENCIAS!$B$64,IF(AND(AB2832&gt;=REFERENCIAS!$C$65,AB2832&lt;REFERENCIAS!$D$65),REFERENCIAS!$B$65, "Revisar"))))</f>
        <v>#REF!</v>
      </c>
      <c r="AD2832" s="94" t="e">
        <f ca="1">VLOOKUP(AC2832,REFERENCIAS!$B$62:$G$65,4,FALSE)</f>
        <v>#REF!</v>
      </c>
    </row>
    <row r="2833" spans="1:30" ht="17.25" x14ac:dyDescent="0.25">
      <c r="A2833" s="74"/>
      <c r="B2833" s="19"/>
      <c r="C2833" s="19"/>
      <c r="D2833" s="50"/>
      <c r="E2833" s="73"/>
      <c r="F2833" s="74"/>
      <c r="G2833" s="9"/>
      <c r="H2833" s="48"/>
      <c r="I2833" s="49">
        <f t="shared" ca="1" si="173"/>
        <v>2022</v>
      </c>
      <c r="J2833" s="22">
        <f t="shared" ca="1" si="172"/>
        <v>1</v>
      </c>
      <c r="K2833" s="19"/>
      <c r="L2833" s="73"/>
      <c r="M2833" s="74"/>
      <c r="N2833" s="19"/>
      <c r="O2833" s="73"/>
      <c r="P2833" s="82">
        <v>1</v>
      </c>
      <c r="Q2833" s="24">
        <v>1</v>
      </c>
      <c r="R2833" s="81">
        <f t="shared" si="174"/>
        <v>1</v>
      </c>
      <c r="S2833" s="87"/>
      <c r="T2833" s="19"/>
      <c r="U2833" s="25"/>
      <c r="V2833" s="25"/>
      <c r="W2833" s="81"/>
      <c r="X2833" s="91" t="e">
        <f ca="1">+VLOOKUP(#REF!,REFERENCIAS!$C:$D,2,0)*VLOOKUP(#REF!,PONDERADORES!A:P,IF(AND(INFORMACION!$T2833='REFERENCIAS RIESGO'!$C$36,INFORMACION!$F2833=REFERENCIAS!$C$24),16,IF(INFORMACION!$T2833='REFERENCIAS RIESGO'!$C$36,13,IF(INFORMACION!$F2833=REFERENCIAS!$C$24,10,7))),0)+VLOOKUP(K2833,REFERENCIAS!$C:$D,2,0)*VLOOKUP($K$2,PONDERADORES!A:P,IF(AND(INFORMACION!$T2833='REFERENCIAS RIESGO'!$C$36,INFORMACION!$F2833=REFERENCIAS!$C$24),16,IF(INFORMACION!$T2833='REFERENCIAS RIESGO'!$C$36,13,IF(INFORMACION!$F2833=REFERENCIAS!$C$24,10,7))),0)+VLOOKUP(L2833,REFERENCIAS!$C:$D,2,0)*VLOOKUP($L$2,PONDERADORES!A:P,IF(AND(INFORMACION!$T2833='REFERENCIAS RIESGO'!$C$36,INFORMACION!$F2833=REFERENCIAS!$C$24),16,IF(INFORMACION!$T2833='REFERENCIAS RIESGO'!$C$36,13,IF(INFORMACION!$F2833=REFERENCIAS!$C$24,10,7))),0)+VLOOKUP(F2833,REFERENCIAS!$C:$D,2,0)*VLOOKUP($F$2,PONDERADORES!A:P,IF(AND(INFORMACION!$T2833='REFERENCIAS RIESGO'!$C$36,INFORMACION!$F2833=REFERENCIAS!$C$24),16,IF(INFORMACION!$T2833='REFERENCIAS RIESGO'!$C$36,13,IF(INFORMACION!$F2833=REFERENCIAS!$C$24,10,7))),0)+VLOOKUP(T2833,REFERENCIAS!$C:$D,2,0)*VLOOKUP($T$2,PONDERADORES!A:P,IF(AND(INFORMACION!$T2833='REFERENCIAS RIESGO'!$C$36,INFORMACION!$F2833=REFERENCIAS!$C$24),16,IF(INFORMACION!$T2833='REFERENCIAS RIESGO'!$C$36,13,IF(INFORMACION!$F2833=REFERENCIAS!$C$24,10,7))),0)+VLOOKUP(IF(J2833&lt;=0.2,0.2,IF(AND(J2833&gt;0.2,J2833&lt;=0.4),0.4,IF(AND(J2833&gt;0.4,J2833&lt;=0.6),0.6,IF(AND(J2833&gt;0.6,J2833&lt;=0.8),0.8,IF(AND(J2833&gt;0.8,J2833&lt;=1),1))))),REFERENCIAS!$C:$D,2,0)*VLOOKUP($J$2,PONDERADORES!A:P,IF(AND(INFORMACION!$T2833='REFERENCIAS RIESGO'!$C$36,INFORMACION!$F2833=REFERENCIAS!$C$24),16,IF(INFORMACION!$T2833='REFERENCIAS RIESGO'!$C$36,13,IF(INFORMACION!$F2833=REFERENCIAS!$C$24,10,7))),0)</f>
        <v>#REF!</v>
      </c>
      <c r="Y2833" s="68">
        <f>+VLOOKUP(M2833,REFERENCIAS!$C:$D,2,0)*VLOOKUP($M$2,PONDERADORES!$A$7:$G$9,7,0)+VLOOKUP(N2833,REFERENCIAS!$C:$D,2,0)*VLOOKUP($N$2,PONDERADORES!$A$7:$G$9,7,0)+VLOOKUP(O2833,REFERENCIAS!$C:$D,2,0)*VLOOKUP($O$2,PONDERADORES!$A$7:$G$9,7,0)</f>
        <v>0.2</v>
      </c>
      <c r="Z2833" s="2">
        <f>+VLOOKUP(IF(R2833&lt;0.1,0,IF(AND(R2833&gt;=0.1,R2833&lt;0.2),0.1,IF(AND(R2833&gt;=0.2,R2833&lt;0.3),0.2,IF(R2833&gt;0.3,0.3,)))),REFERENCIAS!$C:$D,2,0)*VLOOKUP($R$2,PONDERADORES!$A$11:$G$11,7,0)</f>
        <v>15</v>
      </c>
      <c r="AA2833" s="92"/>
      <c r="AB2833" s="95" t="e">
        <f t="shared" ca="1" si="175"/>
        <v>#REF!</v>
      </c>
      <c r="AC2833" s="23" t="e">
        <f ca="1">IF(AB2833&gt;REFERENCIAS!$C$62,REFERENCIAS!$B$62,IF(AND(AB2833&gt;=REFERENCIAS!$C$63,AB2833&lt;REFERENCIAS!$D$63),REFERENCIAS!$B$63,IF(AND(AB2833&gt;REFERENCIAS!$C$64,AB2833&lt;=REFERENCIAS!$D$64),REFERENCIAS!$B$64,IF(AND(AB2833&gt;=REFERENCIAS!$C$65,AB2833&lt;REFERENCIAS!$D$65),REFERENCIAS!$B$65, "Revisar"))))</f>
        <v>#REF!</v>
      </c>
      <c r="AD2833" s="94" t="e">
        <f ca="1">VLOOKUP(AC2833,REFERENCIAS!$B$62:$G$65,4,FALSE)</f>
        <v>#REF!</v>
      </c>
    </row>
    <row r="2834" spans="1:30" ht="17.25" x14ac:dyDescent="0.25">
      <c r="A2834" s="74"/>
      <c r="B2834" s="19"/>
      <c r="C2834" s="19"/>
      <c r="D2834" s="50"/>
      <c r="E2834" s="73"/>
      <c r="F2834" s="74"/>
      <c r="G2834" s="9"/>
      <c r="H2834" s="48"/>
      <c r="I2834" s="49">
        <f t="shared" ca="1" si="173"/>
        <v>2022</v>
      </c>
      <c r="J2834" s="22">
        <f t="shared" ca="1" si="172"/>
        <v>1</v>
      </c>
      <c r="K2834" s="19"/>
      <c r="L2834" s="73"/>
      <c r="M2834" s="74"/>
      <c r="N2834" s="19"/>
      <c r="O2834" s="73"/>
      <c r="P2834" s="82">
        <v>1</v>
      </c>
      <c r="Q2834" s="24">
        <v>1</v>
      </c>
      <c r="R2834" s="81">
        <f t="shared" si="174"/>
        <v>1</v>
      </c>
      <c r="S2834" s="87"/>
      <c r="T2834" s="19"/>
      <c r="U2834" s="25"/>
      <c r="V2834" s="25"/>
      <c r="W2834" s="81"/>
      <c r="X2834" s="91" t="e">
        <f ca="1">+VLOOKUP(#REF!,REFERENCIAS!$C:$D,2,0)*VLOOKUP(#REF!,PONDERADORES!A:P,IF(AND(INFORMACION!$T2834='REFERENCIAS RIESGO'!$C$36,INFORMACION!$F2834=REFERENCIAS!$C$24),16,IF(INFORMACION!$T2834='REFERENCIAS RIESGO'!$C$36,13,IF(INFORMACION!$F2834=REFERENCIAS!$C$24,10,7))),0)+VLOOKUP(K2834,REFERENCIAS!$C:$D,2,0)*VLOOKUP($K$2,PONDERADORES!A:P,IF(AND(INFORMACION!$T2834='REFERENCIAS RIESGO'!$C$36,INFORMACION!$F2834=REFERENCIAS!$C$24),16,IF(INFORMACION!$T2834='REFERENCIAS RIESGO'!$C$36,13,IF(INFORMACION!$F2834=REFERENCIAS!$C$24,10,7))),0)+VLOOKUP(L2834,REFERENCIAS!$C:$D,2,0)*VLOOKUP($L$2,PONDERADORES!A:P,IF(AND(INFORMACION!$T2834='REFERENCIAS RIESGO'!$C$36,INFORMACION!$F2834=REFERENCIAS!$C$24),16,IF(INFORMACION!$T2834='REFERENCIAS RIESGO'!$C$36,13,IF(INFORMACION!$F2834=REFERENCIAS!$C$24,10,7))),0)+VLOOKUP(F2834,REFERENCIAS!$C:$D,2,0)*VLOOKUP($F$2,PONDERADORES!A:P,IF(AND(INFORMACION!$T2834='REFERENCIAS RIESGO'!$C$36,INFORMACION!$F2834=REFERENCIAS!$C$24),16,IF(INFORMACION!$T2834='REFERENCIAS RIESGO'!$C$36,13,IF(INFORMACION!$F2834=REFERENCIAS!$C$24,10,7))),0)+VLOOKUP(T2834,REFERENCIAS!$C:$D,2,0)*VLOOKUP($T$2,PONDERADORES!A:P,IF(AND(INFORMACION!$T2834='REFERENCIAS RIESGO'!$C$36,INFORMACION!$F2834=REFERENCIAS!$C$24),16,IF(INFORMACION!$T2834='REFERENCIAS RIESGO'!$C$36,13,IF(INFORMACION!$F2834=REFERENCIAS!$C$24,10,7))),0)+VLOOKUP(IF(J2834&lt;=0.2,0.2,IF(AND(J2834&gt;0.2,J2834&lt;=0.4),0.4,IF(AND(J2834&gt;0.4,J2834&lt;=0.6),0.6,IF(AND(J2834&gt;0.6,J2834&lt;=0.8),0.8,IF(AND(J2834&gt;0.8,J2834&lt;=1),1))))),REFERENCIAS!$C:$D,2,0)*VLOOKUP($J$2,PONDERADORES!A:P,IF(AND(INFORMACION!$T2834='REFERENCIAS RIESGO'!$C$36,INFORMACION!$F2834=REFERENCIAS!$C$24),16,IF(INFORMACION!$T2834='REFERENCIAS RIESGO'!$C$36,13,IF(INFORMACION!$F2834=REFERENCIAS!$C$24,10,7))),0)</f>
        <v>#REF!</v>
      </c>
      <c r="Y2834" s="68">
        <f>+VLOOKUP(M2834,REFERENCIAS!$C:$D,2,0)*VLOOKUP($M$2,PONDERADORES!$A$7:$G$9,7,0)+VLOOKUP(N2834,REFERENCIAS!$C:$D,2,0)*VLOOKUP($N$2,PONDERADORES!$A$7:$G$9,7,0)+VLOOKUP(O2834,REFERENCIAS!$C:$D,2,0)*VLOOKUP($O$2,PONDERADORES!$A$7:$G$9,7,0)</f>
        <v>0.2</v>
      </c>
      <c r="Z2834" s="2">
        <f>+VLOOKUP(IF(R2834&lt;0.1,0,IF(AND(R2834&gt;=0.1,R2834&lt;0.2),0.1,IF(AND(R2834&gt;=0.2,R2834&lt;0.3),0.2,IF(R2834&gt;0.3,0.3,)))),REFERENCIAS!$C:$D,2,0)*VLOOKUP($R$2,PONDERADORES!$A$11:$G$11,7,0)</f>
        <v>15</v>
      </c>
      <c r="AA2834" s="92"/>
      <c r="AB2834" s="95" t="e">
        <f t="shared" ca="1" si="175"/>
        <v>#REF!</v>
      </c>
      <c r="AC2834" s="23" t="e">
        <f ca="1">IF(AB2834&gt;REFERENCIAS!$C$62,REFERENCIAS!$B$62,IF(AND(AB2834&gt;=REFERENCIAS!$C$63,AB2834&lt;REFERENCIAS!$D$63),REFERENCIAS!$B$63,IF(AND(AB2834&gt;REFERENCIAS!$C$64,AB2834&lt;=REFERENCIAS!$D$64),REFERENCIAS!$B$64,IF(AND(AB2834&gt;=REFERENCIAS!$C$65,AB2834&lt;REFERENCIAS!$D$65),REFERENCIAS!$B$65, "Revisar"))))</f>
        <v>#REF!</v>
      </c>
      <c r="AD2834" s="94" t="e">
        <f ca="1">VLOOKUP(AC2834,REFERENCIAS!$B$62:$G$65,4,FALSE)</f>
        <v>#REF!</v>
      </c>
    </row>
    <row r="2835" spans="1:30" ht="17.25" x14ac:dyDescent="0.25">
      <c r="A2835" s="74"/>
      <c r="B2835" s="19"/>
      <c r="C2835" s="19"/>
      <c r="D2835" s="50"/>
      <c r="E2835" s="73"/>
      <c r="F2835" s="74"/>
      <c r="G2835" s="9"/>
      <c r="H2835" s="48"/>
      <c r="I2835" s="49">
        <f t="shared" ca="1" si="173"/>
        <v>2022</v>
      </c>
      <c r="J2835" s="22">
        <f t="shared" ca="1" si="172"/>
        <v>1</v>
      </c>
      <c r="K2835" s="19"/>
      <c r="L2835" s="73"/>
      <c r="M2835" s="74"/>
      <c r="N2835" s="19"/>
      <c r="O2835" s="73"/>
      <c r="P2835" s="82">
        <v>1</v>
      </c>
      <c r="Q2835" s="24">
        <v>1</v>
      </c>
      <c r="R2835" s="81">
        <f t="shared" si="174"/>
        <v>1</v>
      </c>
      <c r="S2835" s="87"/>
      <c r="T2835" s="19"/>
      <c r="U2835" s="25"/>
      <c r="V2835" s="25"/>
      <c r="W2835" s="81"/>
      <c r="X2835" s="91" t="e">
        <f ca="1">+VLOOKUP(#REF!,REFERENCIAS!$C:$D,2,0)*VLOOKUP(#REF!,PONDERADORES!A:P,IF(AND(INFORMACION!$T2835='REFERENCIAS RIESGO'!$C$36,INFORMACION!$F2835=REFERENCIAS!$C$24),16,IF(INFORMACION!$T2835='REFERENCIAS RIESGO'!$C$36,13,IF(INFORMACION!$F2835=REFERENCIAS!$C$24,10,7))),0)+VLOOKUP(K2835,REFERENCIAS!$C:$D,2,0)*VLOOKUP($K$2,PONDERADORES!A:P,IF(AND(INFORMACION!$T2835='REFERENCIAS RIESGO'!$C$36,INFORMACION!$F2835=REFERENCIAS!$C$24),16,IF(INFORMACION!$T2835='REFERENCIAS RIESGO'!$C$36,13,IF(INFORMACION!$F2835=REFERENCIAS!$C$24,10,7))),0)+VLOOKUP(L2835,REFERENCIAS!$C:$D,2,0)*VLOOKUP($L$2,PONDERADORES!A:P,IF(AND(INFORMACION!$T2835='REFERENCIAS RIESGO'!$C$36,INFORMACION!$F2835=REFERENCIAS!$C$24),16,IF(INFORMACION!$T2835='REFERENCIAS RIESGO'!$C$36,13,IF(INFORMACION!$F2835=REFERENCIAS!$C$24,10,7))),0)+VLOOKUP(F2835,REFERENCIAS!$C:$D,2,0)*VLOOKUP($F$2,PONDERADORES!A:P,IF(AND(INFORMACION!$T2835='REFERENCIAS RIESGO'!$C$36,INFORMACION!$F2835=REFERENCIAS!$C$24),16,IF(INFORMACION!$T2835='REFERENCIAS RIESGO'!$C$36,13,IF(INFORMACION!$F2835=REFERENCIAS!$C$24,10,7))),0)+VLOOKUP(T2835,REFERENCIAS!$C:$D,2,0)*VLOOKUP($T$2,PONDERADORES!A:P,IF(AND(INFORMACION!$T2835='REFERENCIAS RIESGO'!$C$36,INFORMACION!$F2835=REFERENCIAS!$C$24),16,IF(INFORMACION!$T2835='REFERENCIAS RIESGO'!$C$36,13,IF(INFORMACION!$F2835=REFERENCIAS!$C$24,10,7))),0)+VLOOKUP(IF(J2835&lt;=0.2,0.2,IF(AND(J2835&gt;0.2,J2835&lt;=0.4),0.4,IF(AND(J2835&gt;0.4,J2835&lt;=0.6),0.6,IF(AND(J2835&gt;0.6,J2835&lt;=0.8),0.8,IF(AND(J2835&gt;0.8,J2835&lt;=1),1))))),REFERENCIAS!$C:$D,2,0)*VLOOKUP($J$2,PONDERADORES!A:P,IF(AND(INFORMACION!$T2835='REFERENCIAS RIESGO'!$C$36,INFORMACION!$F2835=REFERENCIAS!$C$24),16,IF(INFORMACION!$T2835='REFERENCIAS RIESGO'!$C$36,13,IF(INFORMACION!$F2835=REFERENCIAS!$C$24,10,7))),0)</f>
        <v>#REF!</v>
      </c>
      <c r="Y2835" s="68">
        <f>+VLOOKUP(M2835,REFERENCIAS!$C:$D,2,0)*VLOOKUP($M$2,PONDERADORES!$A$7:$G$9,7,0)+VLOOKUP(N2835,REFERENCIAS!$C:$D,2,0)*VLOOKUP($N$2,PONDERADORES!$A$7:$G$9,7,0)+VLOOKUP(O2835,REFERENCIAS!$C:$D,2,0)*VLOOKUP($O$2,PONDERADORES!$A$7:$G$9,7,0)</f>
        <v>0.2</v>
      </c>
      <c r="Z2835" s="2">
        <f>+VLOOKUP(IF(R2835&lt;0.1,0,IF(AND(R2835&gt;=0.1,R2835&lt;0.2),0.1,IF(AND(R2835&gt;=0.2,R2835&lt;0.3),0.2,IF(R2835&gt;0.3,0.3,)))),REFERENCIAS!$C:$D,2,0)*VLOOKUP($R$2,PONDERADORES!$A$11:$G$11,7,0)</f>
        <v>15</v>
      </c>
      <c r="AA2835" s="92"/>
      <c r="AB2835" s="95" t="e">
        <f t="shared" ca="1" si="175"/>
        <v>#REF!</v>
      </c>
      <c r="AC2835" s="23" t="e">
        <f ca="1">IF(AB2835&gt;REFERENCIAS!$C$62,REFERENCIAS!$B$62,IF(AND(AB2835&gt;=REFERENCIAS!$C$63,AB2835&lt;REFERENCIAS!$D$63),REFERENCIAS!$B$63,IF(AND(AB2835&gt;REFERENCIAS!$C$64,AB2835&lt;=REFERENCIAS!$D$64),REFERENCIAS!$B$64,IF(AND(AB2835&gt;=REFERENCIAS!$C$65,AB2835&lt;REFERENCIAS!$D$65),REFERENCIAS!$B$65, "Revisar"))))</f>
        <v>#REF!</v>
      </c>
      <c r="AD2835" s="94" t="e">
        <f ca="1">VLOOKUP(AC2835,REFERENCIAS!$B$62:$G$65,4,FALSE)</f>
        <v>#REF!</v>
      </c>
    </row>
    <row r="2836" spans="1:30" ht="17.25" x14ac:dyDescent="0.25">
      <c r="A2836" s="74"/>
      <c r="B2836" s="19"/>
      <c r="C2836" s="19"/>
      <c r="D2836" s="50"/>
      <c r="E2836" s="73"/>
      <c r="F2836" s="74"/>
      <c r="G2836" s="9"/>
      <c r="H2836" s="48"/>
      <c r="I2836" s="49">
        <f t="shared" ca="1" si="173"/>
        <v>2022</v>
      </c>
      <c r="J2836" s="22">
        <f t="shared" ca="1" si="172"/>
        <v>1</v>
      </c>
      <c r="K2836" s="19"/>
      <c r="L2836" s="73"/>
      <c r="M2836" s="74"/>
      <c r="N2836" s="19"/>
      <c r="O2836" s="73"/>
      <c r="P2836" s="82">
        <v>1</v>
      </c>
      <c r="Q2836" s="24">
        <v>1</v>
      </c>
      <c r="R2836" s="81">
        <f t="shared" si="174"/>
        <v>1</v>
      </c>
      <c r="S2836" s="87"/>
      <c r="T2836" s="19"/>
      <c r="U2836" s="25"/>
      <c r="V2836" s="25"/>
      <c r="W2836" s="81"/>
      <c r="X2836" s="91" t="e">
        <f ca="1">+VLOOKUP(#REF!,REFERENCIAS!$C:$D,2,0)*VLOOKUP(#REF!,PONDERADORES!A:P,IF(AND(INFORMACION!$T2836='REFERENCIAS RIESGO'!$C$36,INFORMACION!$F2836=REFERENCIAS!$C$24),16,IF(INFORMACION!$T2836='REFERENCIAS RIESGO'!$C$36,13,IF(INFORMACION!$F2836=REFERENCIAS!$C$24,10,7))),0)+VLOOKUP(K2836,REFERENCIAS!$C:$D,2,0)*VLOOKUP($K$2,PONDERADORES!A:P,IF(AND(INFORMACION!$T2836='REFERENCIAS RIESGO'!$C$36,INFORMACION!$F2836=REFERENCIAS!$C$24),16,IF(INFORMACION!$T2836='REFERENCIAS RIESGO'!$C$36,13,IF(INFORMACION!$F2836=REFERENCIAS!$C$24,10,7))),0)+VLOOKUP(L2836,REFERENCIAS!$C:$D,2,0)*VLOOKUP($L$2,PONDERADORES!A:P,IF(AND(INFORMACION!$T2836='REFERENCIAS RIESGO'!$C$36,INFORMACION!$F2836=REFERENCIAS!$C$24),16,IF(INFORMACION!$T2836='REFERENCIAS RIESGO'!$C$36,13,IF(INFORMACION!$F2836=REFERENCIAS!$C$24,10,7))),0)+VLOOKUP(F2836,REFERENCIAS!$C:$D,2,0)*VLOOKUP($F$2,PONDERADORES!A:P,IF(AND(INFORMACION!$T2836='REFERENCIAS RIESGO'!$C$36,INFORMACION!$F2836=REFERENCIAS!$C$24),16,IF(INFORMACION!$T2836='REFERENCIAS RIESGO'!$C$36,13,IF(INFORMACION!$F2836=REFERENCIAS!$C$24,10,7))),0)+VLOOKUP(T2836,REFERENCIAS!$C:$D,2,0)*VLOOKUP($T$2,PONDERADORES!A:P,IF(AND(INFORMACION!$T2836='REFERENCIAS RIESGO'!$C$36,INFORMACION!$F2836=REFERENCIAS!$C$24),16,IF(INFORMACION!$T2836='REFERENCIAS RIESGO'!$C$36,13,IF(INFORMACION!$F2836=REFERENCIAS!$C$24,10,7))),0)+VLOOKUP(IF(J2836&lt;=0.2,0.2,IF(AND(J2836&gt;0.2,J2836&lt;=0.4),0.4,IF(AND(J2836&gt;0.4,J2836&lt;=0.6),0.6,IF(AND(J2836&gt;0.6,J2836&lt;=0.8),0.8,IF(AND(J2836&gt;0.8,J2836&lt;=1),1))))),REFERENCIAS!$C:$D,2,0)*VLOOKUP($J$2,PONDERADORES!A:P,IF(AND(INFORMACION!$T2836='REFERENCIAS RIESGO'!$C$36,INFORMACION!$F2836=REFERENCIAS!$C$24),16,IF(INFORMACION!$T2836='REFERENCIAS RIESGO'!$C$36,13,IF(INFORMACION!$F2836=REFERENCIAS!$C$24,10,7))),0)</f>
        <v>#REF!</v>
      </c>
      <c r="Y2836" s="68">
        <f>+VLOOKUP(M2836,REFERENCIAS!$C:$D,2,0)*VLOOKUP($M$2,PONDERADORES!$A$7:$G$9,7,0)+VLOOKUP(N2836,REFERENCIAS!$C:$D,2,0)*VLOOKUP($N$2,PONDERADORES!$A$7:$G$9,7,0)+VLOOKUP(O2836,REFERENCIAS!$C:$D,2,0)*VLOOKUP($O$2,PONDERADORES!$A$7:$G$9,7,0)</f>
        <v>0.2</v>
      </c>
      <c r="Z2836" s="2">
        <f>+VLOOKUP(IF(R2836&lt;0.1,0,IF(AND(R2836&gt;=0.1,R2836&lt;0.2),0.1,IF(AND(R2836&gt;=0.2,R2836&lt;0.3),0.2,IF(R2836&gt;0.3,0.3,)))),REFERENCIAS!$C:$D,2,0)*VLOOKUP($R$2,PONDERADORES!$A$11:$G$11,7,0)</f>
        <v>15</v>
      </c>
      <c r="AA2836" s="92"/>
      <c r="AB2836" s="95" t="e">
        <f t="shared" ca="1" si="175"/>
        <v>#REF!</v>
      </c>
      <c r="AC2836" s="23" t="e">
        <f ca="1">IF(AB2836&gt;REFERENCIAS!$C$62,REFERENCIAS!$B$62,IF(AND(AB2836&gt;=REFERENCIAS!$C$63,AB2836&lt;REFERENCIAS!$D$63),REFERENCIAS!$B$63,IF(AND(AB2836&gt;REFERENCIAS!$C$64,AB2836&lt;=REFERENCIAS!$D$64),REFERENCIAS!$B$64,IF(AND(AB2836&gt;=REFERENCIAS!$C$65,AB2836&lt;REFERENCIAS!$D$65),REFERENCIAS!$B$65, "Revisar"))))</f>
        <v>#REF!</v>
      </c>
      <c r="AD2836" s="94" t="e">
        <f ca="1">VLOOKUP(AC2836,REFERENCIAS!$B$62:$G$65,4,FALSE)</f>
        <v>#REF!</v>
      </c>
    </row>
    <row r="2837" spans="1:30" ht="17.25" x14ac:dyDescent="0.25">
      <c r="A2837" s="74"/>
      <c r="B2837" s="19"/>
      <c r="C2837" s="19"/>
      <c r="D2837" s="50"/>
      <c r="E2837" s="73"/>
      <c r="F2837" s="74"/>
      <c r="G2837" s="9"/>
      <c r="H2837" s="48"/>
      <c r="I2837" s="49">
        <f t="shared" ca="1" si="173"/>
        <v>2022</v>
      </c>
      <c r="J2837" s="22">
        <f t="shared" ca="1" si="172"/>
        <v>1</v>
      </c>
      <c r="K2837" s="19"/>
      <c r="L2837" s="73"/>
      <c r="M2837" s="74"/>
      <c r="N2837" s="19"/>
      <c r="O2837" s="73"/>
      <c r="P2837" s="82">
        <v>1</v>
      </c>
      <c r="Q2837" s="24">
        <v>1</v>
      </c>
      <c r="R2837" s="81">
        <f t="shared" si="174"/>
        <v>1</v>
      </c>
      <c r="S2837" s="87"/>
      <c r="T2837" s="19"/>
      <c r="U2837" s="25"/>
      <c r="V2837" s="25"/>
      <c r="W2837" s="81"/>
      <c r="X2837" s="91" t="e">
        <f ca="1">+VLOOKUP(#REF!,REFERENCIAS!$C:$D,2,0)*VLOOKUP(#REF!,PONDERADORES!A:P,IF(AND(INFORMACION!$T2837='REFERENCIAS RIESGO'!$C$36,INFORMACION!$F2837=REFERENCIAS!$C$24),16,IF(INFORMACION!$T2837='REFERENCIAS RIESGO'!$C$36,13,IF(INFORMACION!$F2837=REFERENCIAS!$C$24,10,7))),0)+VLOOKUP(K2837,REFERENCIAS!$C:$D,2,0)*VLOOKUP($K$2,PONDERADORES!A:P,IF(AND(INFORMACION!$T2837='REFERENCIAS RIESGO'!$C$36,INFORMACION!$F2837=REFERENCIAS!$C$24),16,IF(INFORMACION!$T2837='REFERENCIAS RIESGO'!$C$36,13,IF(INFORMACION!$F2837=REFERENCIAS!$C$24,10,7))),0)+VLOOKUP(L2837,REFERENCIAS!$C:$D,2,0)*VLOOKUP($L$2,PONDERADORES!A:P,IF(AND(INFORMACION!$T2837='REFERENCIAS RIESGO'!$C$36,INFORMACION!$F2837=REFERENCIAS!$C$24),16,IF(INFORMACION!$T2837='REFERENCIAS RIESGO'!$C$36,13,IF(INFORMACION!$F2837=REFERENCIAS!$C$24,10,7))),0)+VLOOKUP(F2837,REFERENCIAS!$C:$D,2,0)*VLOOKUP($F$2,PONDERADORES!A:P,IF(AND(INFORMACION!$T2837='REFERENCIAS RIESGO'!$C$36,INFORMACION!$F2837=REFERENCIAS!$C$24),16,IF(INFORMACION!$T2837='REFERENCIAS RIESGO'!$C$36,13,IF(INFORMACION!$F2837=REFERENCIAS!$C$24,10,7))),0)+VLOOKUP(T2837,REFERENCIAS!$C:$D,2,0)*VLOOKUP($T$2,PONDERADORES!A:P,IF(AND(INFORMACION!$T2837='REFERENCIAS RIESGO'!$C$36,INFORMACION!$F2837=REFERENCIAS!$C$24),16,IF(INFORMACION!$T2837='REFERENCIAS RIESGO'!$C$36,13,IF(INFORMACION!$F2837=REFERENCIAS!$C$24,10,7))),0)+VLOOKUP(IF(J2837&lt;=0.2,0.2,IF(AND(J2837&gt;0.2,J2837&lt;=0.4),0.4,IF(AND(J2837&gt;0.4,J2837&lt;=0.6),0.6,IF(AND(J2837&gt;0.6,J2837&lt;=0.8),0.8,IF(AND(J2837&gt;0.8,J2837&lt;=1),1))))),REFERENCIAS!$C:$D,2,0)*VLOOKUP($J$2,PONDERADORES!A:P,IF(AND(INFORMACION!$T2837='REFERENCIAS RIESGO'!$C$36,INFORMACION!$F2837=REFERENCIAS!$C$24),16,IF(INFORMACION!$T2837='REFERENCIAS RIESGO'!$C$36,13,IF(INFORMACION!$F2837=REFERENCIAS!$C$24,10,7))),0)</f>
        <v>#REF!</v>
      </c>
      <c r="Y2837" s="68">
        <f>+VLOOKUP(M2837,REFERENCIAS!$C:$D,2,0)*VLOOKUP($M$2,PONDERADORES!$A$7:$G$9,7,0)+VLOOKUP(N2837,REFERENCIAS!$C:$D,2,0)*VLOOKUP($N$2,PONDERADORES!$A$7:$G$9,7,0)+VLOOKUP(O2837,REFERENCIAS!$C:$D,2,0)*VLOOKUP($O$2,PONDERADORES!$A$7:$G$9,7,0)</f>
        <v>0.2</v>
      </c>
      <c r="Z2837" s="2">
        <f>+VLOOKUP(IF(R2837&lt;0.1,0,IF(AND(R2837&gt;=0.1,R2837&lt;0.2),0.1,IF(AND(R2837&gt;=0.2,R2837&lt;0.3),0.2,IF(R2837&gt;0.3,0.3,)))),REFERENCIAS!$C:$D,2,0)*VLOOKUP($R$2,PONDERADORES!$A$11:$G$11,7,0)</f>
        <v>15</v>
      </c>
      <c r="AA2837" s="92"/>
      <c r="AB2837" s="95" t="e">
        <f t="shared" ca="1" si="175"/>
        <v>#REF!</v>
      </c>
      <c r="AC2837" s="23" t="e">
        <f ca="1">IF(AB2837&gt;REFERENCIAS!$C$62,REFERENCIAS!$B$62,IF(AND(AB2837&gt;=REFERENCIAS!$C$63,AB2837&lt;REFERENCIAS!$D$63),REFERENCIAS!$B$63,IF(AND(AB2837&gt;REFERENCIAS!$C$64,AB2837&lt;=REFERENCIAS!$D$64),REFERENCIAS!$B$64,IF(AND(AB2837&gt;=REFERENCIAS!$C$65,AB2837&lt;REFERENCIAS!$D$65),REFERENCIAS!$B$65, "Revisar"))))</f>
        <v>#REF!</v>
      </c>
      <c r="AD2837" s="94" t="e">
        <f ca="1">VLOOKUP(AC2837,REFERENCIAS!$B$62:$G$65,4,FALSE)</f>
        <v>#REF!</v>
      </c>
    </row>
    <row r="2838" spans="1:30" ht="17.25" x14ac:dyDescent="0.25">
      <c r="A2838" s="74"/>
      <c r="B2838" s="19"/>
      <c r="C2838" s="19"/>
      <c r="D2838" s="50"/>
      <c r="E2838" s="73"/>
      <c r="F2838" s="74"/>
      <c r="G2838" s="9"/>
      <c r="H2838" s="48"/>
      <c r="I2838" s="49">
        <f t="shared" ca="1" si="173"/>
        <v>2022</v>
      </c>
      <c r="J2838" s="22">
        <f t="shared" ca="1" si="172"/>
        <v>1</v>
      </c>
      <c r="K2838" s="19"/>
      <c r="L2838" s="73"/>
      <c r="M2838" s="74"/>
      <c r="N2838" s="19"/>
      <c r="O2838" s="73"/>
      <c r="P2838" s="82">
        <v>1</v>
      </c>
      <c r="Q2838" s="24">
        <v>1</v>
      </c>
      <c r="R2838" s="81">
        <f t="shared" si="174"/>
        <v>1</v>
      </c>
      <c r="S2838" s="87"/>
      <c r="T2838" s="19"/>
      <c r="U2838" s="25"/>
      <c r="V2838" s="25"/>
      <c r="W2838" s="81"/>
      <c r="X2838" s="91" t="e">
        <f ca="1">+VLOOKUP(#REF!,REFERENCIAS!$C:$D,2,0)*VLOOKUP(#REF!,PONDERADORES!A:P,IF(AND(INFORMACION!$T2838='REFERENCIAS RIESGO'!$C$36,INFORMACION!$F2838=REFERENCIAS!$C$24),16,IF(INFORMACION!$T2838='REFERENCIAS RIESGO'!$C$36,13,IF(INFORMACION!$F2838=REFERENCIAS!$C$24,10,7))),0)+VLOOKUP(K2838,REFERENCIAS!$C:$D,2,0)*VLOOKUP($K$2,PONDERADORES!A:P,IF(AND(INFORMACION!$T2838='REFERENCIAS RIESGO'!$C$36,INFORMACION!$F2838=REFERENCIAS!$C$24),16,IF(INFORMACION!$T2838='REFERENCIAS RIESGO'!$C$36,13,IF(INFORMACION!$F2838=REFERENCIAS!$C$24,10,7))),0)+VLOOKUP(L2838,REFERENCIAS!$C:$D,2,0)*VLOOKUP($L$2,PONDERADORES!A:P,IF(AND(INFORMACION!$T2838='REFERENCIAS RIESGO'!$C$36,INFORMACION!$F2838=REFERENCIAS!$C$24),16,IF(INFORMACION!$T2838='REFERENCIAS RIESGO'!$C$36,13,IF(INFORMACION!$F2838=REFERENCIAS!$C$24,10,7))),0)+VLOOKUP(F2838,REFERENCIAS!$C:$D,2,0)*VLOOKUP($F$2,PONDERADORES!A:P,IF(AND(INFORMACION!$T2838='REFERENCIAS RIESGO'!$C$36,INFORMACION!$F2838=REFERENCIAS!$C$24),16,IF(INFORMACION!$T2838='REFERENCIAS RIESGO'!$C$36,13,IF(INFORMACION!$F2838=REFERENCIAS!$C$24,10,7))),0)+VLOOKUP(T2838,REFERENCIAS!$C:$D,2,0)*VLOOKUP($T$2,PONDERADORES!A:P,IF(AND(INFORMACION!$T2838='REFERENCIAS RIESGO'!$C$36,INFORMACION!$F2838=REFERENCIAS!$C$24),16,IF(INFORMACION!$T2838='REFERENCIAS RIESGO'!$C$36,13,IF(INFORMACION!$F2838=REFERENCIAS!$C$24,10,7))),0)+VLOOKUP(IF(J2838&lt;=0.2,0.2,IF(AND(J2838&gt;0.2,J2838&lt;=0.4),0.4,IF(AND(J2838&gt;0.4,J2838&lt;=0.6),0.6,IF(AND(J2838&gt;0.6,J2838&lt;=0.8),0.8,IF(AND(J2838&gt;0.8,J2838&lt;=1),1))))),REFERENCIAS!$C:$D,2,0)*VLOOKUP($J$2,PONDERADORES!A:P,IF(AND(INFORMACION!$T2838='REFERENCIAS RIESGO'!$C$36,INFORMACION!$F2838=REFERENCIAS!$C$24),16,IF(INFORMACION!$T2838='REFERENCIAS RIESGO'!$C$36,13,IF(INFORMACION!$F2838=REFERENCIAS!$C$24,10,7))),0)</f>
        <v>#REF!</v>
      </c>
      <c r="Y2838" s="68">
        <f>+VLOOKUP(M2838,REFERENCIAS!$C:$D,2,0)*VLOOKUP($M$2,PONDERADORES!$A$7:$G$9,7,0)+VLOOKUP(N2838,REFERENCIAS!$C:$D,2,0)*VLOOKUP($N$2,PONDERADORES!$A$7:$G$9,7,0)+VLOOKUP(O2838,REFERENCIAS!$C:$D,2,0)*VLOOKUP($O$2,PONDERADORES!$A$7:$G$9,7,0)</f>
        <v>0.2</v>
      </c>
      <c r="Z2838" s="2">
        <f>+VLOOKUP(IF(R2838&lt;0.1,0,IF(AND(R2838&gt;=0.1,R2838&lt;0.2),0.1,IF(AND(R2838&gt;=0.2,R2838&lt;0.3),0.2,IF(R2838&gt;0.3,0.3,)))),REFERENCIAS!$C:$D,2,0)*VLOOKUP($R$2,PONDERADORES!$A$11:$G$11,7,0)</f>
        <v>15</v>
      </c>
      <c r="AA2838" s="92"/>
      <c r="AB2838" s="95" t="e">
        <f t="shared" ca="1" si="175"/>
        <v>#REF!</v>
      </c>
      <c r="AC2838" s="23" t="e">
        <f ca="1">IF(AB2838&gt;REFERENCIAS!$C$62,REFERENCIAS!$B$62,IF(AND(AB2838&gt;=REFERENCIAS!$C$63,AB2838&lt;REFERENCIAS!$D$63),REFERENCIAS!$B$63,IF(AND(AB2838&gt;REFERENCIAS!$C$64,AB2838&lt;=REFERENCIAS!$D$64),REFERENCIAS!$B$64,IF(AND(AB2838&gt;=REFERENCIAS!$C$65,AB2838&lt;REFERENCIAS!$D$65),REFERENCIAS!$B$65, "Revisar"))))</f>
        <v>#REF!</v>
      </c>
      <c r="AD2838" s="94" t="e">
        <f ca="1">VLOOKUP(AC2838,REFERENCIAS!$B$62:$G$65,4,FALSE)</f>
        <v>#REF!</v>
      </c>
    </row>
    <row r="2839" spans="1:30" ht="17.25" x14ac:dyDescent="0.25">
      <c r="A2839" s="74"/>
      <c r="B2839" s="19"/>
      <c r="C2839" s="19"/>
      <c r="D2839" s="50"/>
      <c r="E2839" s="73"/>
      <c r="F2839" s="74"/>
      <c r="G2839" s="9"/>
      <c r="H2839" s="48"/>
      <c r="I2839" s="49">
        <f t="shared" ca="1" si="173"/>
        <v>2022</v>
      </c>
      <c r="J2839" s="22">
        <f t="shared" ca="1" si="172"/>
        <v>1</v>
      </c>
      <c r="K2839" s="19"/>
      <c r="L2839" s="73"/>
      <c r="M2839" s="74"/>
      <c r="N2839" s="19"/>
      <c r="O2839" s="73"/>
      <c r="P2839" s="82">
        <v>1</v>
      </c>
      <c r="Q2839" s="24">
        <v>1</v>
      </c>
      <c r="R2839" s="81">
        <f t="shared" si="174"/>
        <v>1</v>
      </c>
      <c r="S2839" s="87"/>
      <c r="T2839" s="19"/>
      <c r="U2839" s="25"/>
      <c r="V2839" s="25"/>
      <c r="W2839" s="81"/>
      <c r="X2839" s="91" t="e">
        <f ca="1">+VLOOKUP(#REF!,REFERENCIAS!$C:$D,2,0)*VLOOKUP(#REF!,PONDERADORES!A:P,IF(AND(INFORMACION!$T2839='REFERENCIAS RIESGO'!$C$36,INFORMACION!$F2839=REFERENCIAS!$C$24),16,IF(INFORMACION!$T2839='REFERENCIAS RIESGO'!$C$36,13,IF(INFORMACION!$F2839=REFERENCIAS!$C$24,10,7))),0)+VLOOKUP(K2839,REFERENCIAS!$C:$D,2,0)*VLOOKUP($K$2,PONDERADORES!A:P,IF(AND(INFORMACION!$T2839='REFERENCIAS RIESGO'!$C$36,INFORMACION!$F2839=REFERENCIAS!$C$24),16,IF(INFORMACION!$T2839='REFERENCIAS RIESGO'!$C$36,13,IF(INFORMACION!$F2839=REFERENCIAS!$C$24,10,7))),0)+VLOOKUP(L2839,REFERENCIAS!$C:$D,2,0)*VLOOKUP($L$2,PONDERADORES!A:P,IF(AND(INFORMACION!$T2839='REFERENCIAS RIESGO'!$C$36,INFORMACION!$F2839=REFERENCIAS!$C$24),16,IF(INFORMACION!$T2839='REFERENCIAS RIESGO'!$C$36,13,IF(INFORMACION!$F2839=REFERENCIAS!$C$24,10,7))),0)+VLOOKUP(F2839,REFERENCIAS!$C:$D,2,0)*VLOOKUP($F$2,PONDERADORES!A:P,IF(AND(INFORMACION!$T2839='REFERENCIAS RIESGO'!$C$36,INFORMACION!$F2839=REFERENCIAS!$C$24),16,IF(INFORMACION!$T2839='REFERENCIAS RIESGO'!$C$36,13,IF(INFORMACION!$F2839=REFERENCIAS!$C$24,10,7))),0)+VLOOKUP(T2839,REFERENCIAS!$C:$D,2,0)*VLOOKUP($T$2,PONDERADORES!A:P,IF(AND(INFORMACION!$T2839='REFERENCIAS RIESGO'!$C$36,INFORMACION!$F2839=REFERENCIAS!$C$24),16,IF(INFORMACION!$T2839='REFERENCIAS RIESGO'!$C$36,13,IF(INFORMACION!$F2839=REFERENCIAS!$C$24,10,7))),0)+VLOOKUP(IF(J2839&lt;=0.2,0.2,IF(AND(J2839&gt;0.2,J2839&lt;=0.4),0.4,IF(AND(J2839&gt;0.4,J2839&lt;=0.6),0.6,IF(AND(J2839&gt;0.6,J2839&lt;=0.8),0.8,IF(AND(J2839&gt;0.8,J2839&lt;=1),1))))),REFERENCIAS!$C:$D,2,0)*VLOOKUP($J$2,PONDERADORES!A:P,IF(AND(INFORMACION!$T2839='REFERENCIAS RIESGO'!$C$36,INFORMACION!$F2839=REFERENCIAS!$C$24),16,IF(INFORMACION!$T2839='REFERENCIAS RIESGO'!$C$36,13,IF(INFORMACION!$F2839=REFERENCIAS!$C$24,10,7))),0)</f>
        <v>#REF!</v>
      </c>
      <c r="Y2839" s="68">
        <f>+VLOOKUP(M2839,REFERENCIAS!$C:$D,2,0)*VLOOKUP($M$2,PONDERADORES!$A$7:$G$9,7,0)+VLOOKUP(N2839,REFERENCIAS!$C:$D,2,0)*VLOOKUP($N$2,PONDERADORES!$A$7:$G$9,7,0)+VLOOKUP(O2839,REFERENCIAS!$C:$D,2,0)*VLOOKUP($O$2,PONDERADORES!$A$7:$G$9,7,0)</f>
        <v>0.2</v>
      </c>
      <c r="Z2839" s="2">
        <f>+VLOOKUP(IF(R2839&lt;0.1,0,IF(AND(R2839&gt;=0.1,R2839&lt;0.2),0.1,IF(AND(R2839&gt;=0.2,R2839&lt;0.3),0.2,IF(R2839&gt;0.3,0.3,)))),REFERENCIAS!$C:$D,2,0)*VLOOKUP($R$2,PONDERADORES!$A$11:$G$11,7,0)</f>
        <v>15</v>
      </c>
      <c r="AA2839" s="92"/>
      <c r="AB2839" s="95" t="e">
        <f t="shared" ca="1" si="175"/>
        <v>#REF!</v>
      </c>
      <c r="AC2839" s="23" t="e">
        <f ca="1">IF(AB2839&gt;REFERENCIAS!$C$62,REFERENCIAS!$B$62,IF(AND(AB2839&gt;=REFERENCIAS!$C$63,AB2839&lt;REFERENCIAS!$D$63),REFERENCIAS!$B$63,IF(AND(AB2839&gt;REFERENCIAS!$C$64,AB2839&lt;=REFERENCIAS!$D$64),REFERENCIAS!$B$64,IF(AND(AB2839&gt;=REFERENCIAS!$C$65,AB2839&lt;REFERENCIAS!$D$65),REFERENCIAS!$B$65, "Revisar"))))</f>
        <v>#REF!</v>
      </c>
      <c r="AD2839" s="94" t="e">
        <f ca="1">VLOOKUP(AC2839,REFERENCIAS!$B$62:$G$65,4,FALSE)</f>
        <v>#REF!</v>
      </c>
    </row>
    <row r="2840" spans="1:30" ht="17.25" x14ac:dyDescent="0.25">
      <c r="A2840" s="74"/>
      <c r="B2840" s="19"/>
      <c r="C2840" s="19"/>
      <c r="D2840" s="50"/>
      <c r="E2840" s="73"/>
      <c r="F2840" s="74"/>
      <c r="G2840" s="9"/>
      <c r="H2840" s="48"/>
      <c r="I2840" s="49">
        <f t="shared" ca="1" si="173"/>
        <v>2022</v>
      </c>
      <c r="J2840" s="22">
        <f t="shared" ca="1" si="172"/>
        <v>1</v>
      </c>
      <c r="K2840" s="19"/>
      <c r="L2840" s="73"/>
      <c r="M2840" s="74"/>
      <c r="N2840" s="19"/>
      <c r="O2840" s="73"/>
      <c r="P2840" s="82">
        <v>1</v>
      </c>
      <c r="Q2840" s="24">
        <v>1</v>
      </c>
      <c r="R2840" s="81">
        <f t="shared" si="174"/>
        <v>1</v>
      </c>
      <c r="S2840" s="87"/>
      <c r="T2840" s="19"/>
      <c r="U2840" s="25"/>
      <c r="V2840" s="25"/>
      <c r="W2840" s="81"/>
      <c r="X2840" s="91" t="e">
        <f ca="1">+VLOOKUP(#REF!,REFERENCIAS!$C:$D,2,0)*VLOOKUP(#REF!,PONDERADORES!A:P,IF(AND(INFORMACION!$T2840='REFERENCIAS RIESGO'!$C$36,INFORMACION!$F2840=REFERENCIAS!$C$24),16,IF(INFORMACION!$T2840='REFERENCIAS RIESGO'!$C$36,13,IF(INFORMACION!$F2840=REFERENCIAS!$C$24,10,7))),0)+VLOOKUP(K2840,REFERENCIAS!$C:$D,2,0)*VLOOKUP($K$2,PONDERADORES!A:P,IF(AND(INFORMACION!$T2840='REFERENCIAS RIESGO'!$C$36,INFORMACION!$F2840=REFERENCIAS!$C$24),16,IF(INFORMACION!$T2840='REFERENCIAS RIESGO'!$C$36,13,IF(INFORMACION!$F2840=REFERENCIAS!$C$24,10,7))),0)+VLOOKUP(L2840,REFERENCIAS!$C:$D,2,0)*VLOOKUP($L$2,PONDERADORES!A:P,IF(AND(INFORMACION!$T2840='REFERENCIAS RIESGO'!$C$36,INFORMACION!$F2840=REFERENCIAS!$C$24),16,IF(INFORMACION!$T2840='REFERENCIAS RIESGO'!$C$36,13,IF(INFORMACION!$F2840=REFERENCIAS!$C$24,10,7))),0)+VLOOKUP(F2840,REFERENCIAS!$C:$D,2,0)*VLOOKUP($F$2,PONDERADORES!A:P,IF(AND(INFORMACION!$T2840='REFERENCIAS RIESGO'!$C$36,INFORMACION!$F2840=REFERENCIAS!$C$24),16,IF(INFORMACION!$T2840='REFERENCIAS RIESGO'!$C$36,13,IF(INFORMACION!$F2840=REFERENCIAS!$C$24,10,7))),0)+VLOOKUP(T2840,REFERENCIAS!$C:$D,2,0)*VLOOKUP($T$2,PONDERADORES!A:P,IF(AND(INFORMACION!$T2840='REFERENCIAS RIESGO'!$C$36,INFORMACION!$F2840=REFERENCIAS!$C$24),16,IF(INFORMACION!$T2840='REFERENCIAS RIESGO'!$C$36,13,IF(INFORMACION!$F2840=REFERENCIAS!$C$24,10,7))),0)+VLOOKUP(IF(J2840&lt;=0.2,0.2,IF(AND(J2840&gt;0.2,J2840&lt;=0.4),0.4,IF(AND(J2840&gt;0.4,J2840&lt;=0.6),0.6,IF(AND(J2840&gt;0.6,J2840&lt;=0.8),0.8,IF(AND(J2840&gt;0.8,J2840&lt;=1),1))))),REFERENCIAS!$C:$D,2,0)*VLOOKUP($J$2,PONDERADORES!A:P,IF(AND(INFORMACION!$T2840='REFERENCIAS RIESGO'!$C$36,INFORMACION!$F2840=REFERENCIAS!$C$24),16,IF(INFORMACION!$T2840='REFERENCIAS RIESGO'!$C$36,13,IF(INFORMACION!$F2840=REFERENCIAS!$C$24,10,7))),0)</f>
        <v>#REF!</v>
      </c>
      <c r="Y2840" s="68">
        <f>+VLOOKUP(M2840,REFERENCIAS!$C:$D,2,0)*VLOOKUP($M$2,PONDERADORES!$A$7:$G$9,7,0)+VLOOKUP(N2840,REFERENCIAS!$C:$D,2,0)*VLOOKUP($N$2,PONDERADORES!$A$7:$G$9,7,0)+VLOOKUP(O2840,REFERENCIAS!$C:$D,2,0)*VLOOKUP($O$2,PONDERADORES!$A$7:$G$9,7,0)</f>
        <v>0.2</v>
      </c>
      <c r="Z2840" s="2">
        <f>+VLOOKUP(IF(R2840&lt;0.1,0,IF(AND(R2840&gt;=0.1,R2840&lt;0.2),0.1,IF(AND(R2840&gt;=0.2,R2840&lt;0.3),0.2,IF(R2840&gt;0.3,0.3,)))),REFERENCIAS!$C:$D,2,0)*VLOOKUP($R$2,PONDERADORES!$A$11:$G$11,7,0)</f>
        <v>15</v>
      </c>
      <c r="AA2840" s="92"/>
      <c r="AB2840" s="95" t="e">
        <f t="shared" ca="1" si="175"/>
        <v>#REF!</v>
      </c>
      <c r="AC2840" s="23" t="e">
        <f ca="1">IF(AB2840&gt;REFERENCIAS!$C$62,REFERENCIAS!$B$62,IF(AND(AB2840&gt;=REFERENCIAS!$C$63,AB2840&lt;REFERENCIAS!$D$63),REFERENCIAS!$B$63,IF(AND(AB2840&gt;REFERENCIAS!$C$64,AB2840&lt;=REFERENCIAS!$D$64),REFERENCIAS!$B$64,IF(AND(AB2840&gt;=REFERENCIAS!$C$65,AB2840&lt;REFERENCIAS!$D$65),REFERENCIAS!$B$65, "Revisar"))))</f>
        <v>#REF!</v>
      </c>
      <c r="AD2840" s="94" t="e">
        <f ca="1">VLOOKUP(AC2840,REFERENCIAS!$B$62:$G$65,4,FALSE)</f>
        <v>#REF!</v>
      </c>
    </row>
    <row r="2841" spans="1:30" ht="17.25" x14ac:dyDescent="0.25">
      <c r="A2841" s="74"/>
      <c r="B2841" s="19"/>
      <c r="C2841" s="19"/>
      <c r="D2841" s="50"/>
      <c r="E2841" s="73"/>
      <c r="F2841" s="74"/>
      <c r="G2841" s="9"/>
      <c r="H2841" s="48"/>
      <c r="I2841" s="49">
        <f t="shared" ca="1" si="173"/>
        <v>2022</v>
      </c>
      <c r="J2841" s="22">
        <f t="shared" ca="1" si="172"/>
        <v>1</v>
      </c>
      <c r="K2841" s="19"/>
      <c r="L2841" s="73"/>
      <c r="M2841" s="74"/>
      <c r="N2841" s="19"/>
      <c r="O2841" s="73"/>
      <c r="P2841" s="82">
        <v>1</v>
      </c>
      <c r="Q2841" s="24">
        <v>1</v>
      </c>
      <c r="R2841" s="81">
        <f t="shared" si="174"/>
        <v>1</v>
      </c>
      <c r="S2841" s="87"/>
      <c r="T2841" s="19"/>
      <c r="U2841" s="25"/>
      <c r="V2841" s="25"/>
      <c r="W2841" s="81"/>
      <c r="X2841" s="91" t="e">
        <f ca="1">+VLOOKUP(#REF!,REFERENCIAS!$C:$D,2,0)*VLOOKUP(#REF!,PONDERADORES!A:P,IF(AND(INFORMACION!$T2841='REFERENCIAS RIESGO'!$C$36,INFORMACION!$F2841=REFERENCIAS!$C$24),16,IF(INFORMACION!$T2841='REFERENCIAS RIESGO'!$C$36,13,IF(INFORMACION!$F2841=REFERENCIAS!$C$24,10,7))),0)+VLOOKUP(K2841,REFERENCIAS!$C:$D,2,0)*VLOOKUP($K$2,PONDERADORES!A:P,IF(AND(INFORMACION!$T2841='REFERENCIAS RIESGO'!$C$36,INFORMACION!$F2841=REFERENCIAS!$C$24),16,IF(INFORMACION!$T2841='REFERENCIAS RIESGO'!$C$36,13,IF(INFORMACION!$F2841=REFERENCIAS!$C$24,10,7))),0)+VLOOKUP(L2841,REFERENCIAS!$C:$D,2,0)*VLOOKUP($L$2,PONDERADORES!A:P,IF(AND(INFORMACION!$T2841='REFERENCIAS RIESGO'!$C$36,INFORMACION!$F2841=REFERENCIAS!$C$24),16,IF(INFORMACION!$T2841='REFERENCIAS RIESGO'!$C$36,13,IF(INFORMACION!$F2841=REFERENCIAS!$C$24,10,7))),0)+VLOOKUP(F2841,REFERENCIAS!$C:$D,2,0)*VLOOKUP($F$2,PONDERADORES!A:P,IF(AND(INFORMACION!$T2841='REFERENCIAS RIESGO'!$C$36,INFORMACION!$F2841=REFERENCIAS!$C$24),16,IF(INFORMACION!$T2841='REFERENCIAS RIESGO'!$C$36,13,IF(INFORMACION!$F2841=REFERENCIAS!$C$24,10,7))),0)+VLOOKUP(T2841,REFERENCIAS!$C:$D,2,0)*VLOOKUP($T$2,PONDERADORES!A:P,IF(AND(INFORMACION!$T2841='REFERENCIAS RIESGO'!$C$36,INFORMACION!$F2841=REFERENCIAS!$C$24),16,IF(INFORMACION!$T2841='REFERENCIAS RIESGO'!$C$36,13,IF(INFORMACION!$F2841=REFERENCIAS!$C$24,10,7))),0)+VLOOKUP(IF(J2841&lt;=0.2,0.2,IF(AND(J2841&gt;0.2,J2841&lt;=0.4),0.4,IF(AND(J2841&gt;0.4,J2841&lt;=0.6),0.6,IF(AND(J2841&gt;0.6,J2841&lt;=0.8),0.8,IF(AND(J2841&gt;0.8,J2841&lt;=1),1))))),REFERENCIAS!$C:$D,2,0)*VLOOKUP($J$2,PONDERADORES!A:P,IF(AND(INFORMACION!$T2841='REFERENCIAS RIESGO'!$C$36,INFORMACION!$F2841=REFERENCIAS!$C$24),16,IF(INFORMACION!$T2841='REFERENCIAS RIESGO'!$C$36,13,IF(INFORMACION!$F2841=REFERENCIAS!$C$24,10,7))),0)</f>
        <v>#REF!</v>
      </c>
      <c r="Y2841" s="68">
        <f>+VLOOKUP(M2841,REFERENCIAS!$C:$D,2,0)*VLOOKUP($M$2,PONDERADORES!$A$7:$G$9,7,0)+VLOOKUP(N2841,REFERENCIAS!$C:$D,2,0)*VLOOKUP($N$2,PONDERADORES!$A$7:$G$9,7,0)+VLOOKUP(O2841,REFERENCIAS!$C:$D,2,0)*VLOOKUP($O$2,PONDERADORES!$A$7:$G$9,7,0)</f>
        <v>0.2</v>
      </c>
      <c r="Z2841" s="2">
        <f>+VLOOKUP(IF(R2841&lt;0.1,0,IF(AND(R2841&gt;=0.1,R2841&lt;0.2),0.1,IF(AND(R2841&gt;=0.2,R2841&lt;0.3),0.2,IF(R2841&gt;0.3,0.3,)))),REFERENCIAS!$C:$D,2,0)*VLOOKUP($R$2,PONDERADORES!$A$11:$G$11,7,0)</f>
        <v>15</v>
      </c>
      <c r="AA2841" s="92"/>
      <c r="AB2841" s="95" t="e">
        <f t="shared" ca="1" si="175"/>
        <v>#REF!</v>
      </c>
      <c r="AC2841" s="23" t="e">
        <f ca="1">IF(AB2841&gt;REFERENCIAS!$C$62,REFERENCIAS!$B$62,IF(AND(AB2841&gt;=REFERENCIAS!$C$63,AB2841&lt;REFERENCIAS!$D$63),REFERENCIAS!$B$63,IF(AND(AB2841&gt;REFERENCIAS!$C$64,AB2841&lt;=REFERENCIAS!$D$64),REFERENCIAS!$B$64,IF(AND(AB2841&gt;=REFERENCIAS!$C$65,AB2841&lt;REFERENCIAS!$D$65),REFERENCIAS!$B$65, "Revisar"))))</f>
        <v>#REF!</v>
      </c>
      <c r="AD2841" s="94" t="e">
        <f ca="1">VLOOKUP(AC2841,REFERENCIAS!$B$62:$G$65,4,FALSE)</f>
        <v>#REF!</v>
      </c>
    </row>
    <row r="2842" spans="1:30" ht="17.25" x14ac:dyDescent="0.25">
      <c r="A2842" s="74"/>
      <c r="B2842" s="19"/>
      <c r="C2842" s="19"/>
      <c r="D2842" s="50"/>
      <c r="E2842" s="73"/>
      <c r="F2842" s="74"/>
      <c r="G2842" s="9"/>
      <c r="H2842" s="48"/>
      <c r="I2842" s="49">
        <f t="shared" ca="1" si="173"/>
        <v>2022</v>
      </c>
      <c r="J2842" s="22">
        <f t="shared" ca="1" si="172"/>
        <v>1</v>
      </c>
      <c r="K2842" s="19"/>
      <c r="L2842" s="73"/>
      <c r="M2842" s="74"/>
      <c r="N2842" s="19"/>
      <c r="O2842" s="73"/>
      <c r="P2842" s="82">
        <v>1</v>
      </c>
      <c r="Q2842" s="24">
        <v>1</v>
      </c>
      <c r="R2842" s="81">
        <f t="shared" si="174"/>
        <v>1</v>
      </c>
      <c r="S2842" s="87"/>
      <c r="T2842" s="19"/>
      <c r="U2842" s="25"/>
      <c r="V2842" s="25"/>
      <c r="W2842" s="81"/>
      <c r="X2842" s="91" t="e">
        <f ca="1">+VLOOKUP(#REF!,REFERENCIAS!$C:$D,2,0)*VLOOKUP(#REF!,PONDERADORES!A:P,IF(AND(INFORMACION!$T2842='REFERENCIAS RIESGO'!$C$36,INFORMACION!$F2842=REFERENCIAS!$C$24),16,IF(INFORMACION!$T2842='REFERENCIAS RIESGO'!$C$36,13,IF(INFORMACION!$F2842=REFERENCIAS!$C$24,10,7))),0)+VLOOKUP(K2842,REFERENCIAS!$C:$D,2,0)*VLOOKUP($K$2,PONDERADORES!A:P,IF(AND(INFORMACION!$T2842='REFERENCIAS RIESGO'!$C$36,INFORMACION!$F2842=REFERENCIAS!$C$24),16,IF(INFORMACION!$T2842='REFERENCIAS RIESGO'!$C$36,13,IF(INFORMACION!$F2842=REFERENCIAS!$C$24,10,7))),0)+VLOOKUP(L2842,REFERENCIAS!$C:$D,2,0)*VLOOKUP($L$2,PONDERADORES!A:P,IF(AND(INFORMACION!$T2842='REFERENCIAS RIESGO'!$C$36,INFORMACION!$F2842=REFERENCIAS!$C$24),16,IF(INFORMACION!$T2842='REFERENCIAS RIESGO'!$C$36,13,IF(INFORMACION!$F2842=REFERENCIAS!$C$24,10,7))),0)+VLOOKUP(F2842,REFERENCIAS!$C:$D,2,0)*VLOOKUP($F$2,PONDERADORES!A:P,IF(AND(INFORMACION!$T2842='REFERENCIAS RIESGO'!$C$36,INFORMACION!$F2842=REFERENCIAS!$C$24),16,IF(INFORMACION!$T2842='REFERENCIAS RIESGO'!$C$36,13,IF(INFORMACION!$F2842=REFERENCIAS!$C$24,10,7))),0)+VLOOKUP(T2842,REFERENCIAS!$C:$D,2,0)*VLOOKUP($T$2,PONDERADORES!A:P,IF(AND(INFORMACION!$T2842='REFERENCIAS RIESGO'!$C$36,INFORMACION!$F2842=REFERENCIAS!$C$24),16,IF(INFORMACION!$T2842='REFERENCIAS RIESGO'!$C$36,13,IF(INFORMACION!$F2842=REFERENCIAS!$C$24,10,7))),0)+VLOOKUP(IF(J2842&lt;=0.2,0.2,IF(AND(J2842&gt;0.2,J2842&lt;=0.4),0.4,IF(AND(J2842&gt;0.4,J2842&lt;=0.6),0.6,IF(AND(J2842&gt;0.6,J2842&lt;=0.8),0.8,IF(AND(J2842&gt;0.8,J2842&lt;=1),1))))),REFERENCIAS!$C:$D,2,0)*VLOOKUP($J$2,PONDERADORES!A:P,IF(AND(INFORMACION!$T2842='REFERENCIAS RIESGO'!$C$36,INFORMACION!$F2842=REFERENCIAS!$C$24),16,IF(INFORMACION!$T2842='REFERENCIAS RIESGO'!$C$36,13,IF(INFORMACION!$F2842=REFERENCIAS!$C$24,10,7))),0)</f>
        <v>#REF!</v>
      </c>
      <c r="Y2842" s="68">
        <f>+VLOOKUP(M2842,REFERENCIAS!$C:$D,2,0)*VLOOKUP($M$2,PONDERADORES!$A$7:$G$9,7,0)+VLOOKUP(N2842,REFERENCIAS!$C:$D,2,0)*VLOOKUP($N$2,PONDERADORES!$A$7:$G$9,7,0)+VLOOKUP(O2842,REFERENCIAS!$C:$D,2,0)*VLOOKUP($O$2,PONDERADORES!$A$7:$G$9,7,0)</f>
        <v>0.2</v>
      </c>
      <c r="Z2842" s="2">
        <f>+VLOOKUP(IF(R2842&lt;0.1,0,IF(AND(R2842&gt;=0.1,R2842&lt;0.2),0.1,IF(AND(R2842&gt;=0.2,R2842&lt;0.3),0.2,IF(R2842&gt;0.3,0.3,)))),REFERENCIAS!$C:$D,2,0)*VLOOKUP($R$2,PONDERADORES!$A$11:$G$11,7,0)</f>
        <v>15</v>
      </c>
      <c r="AA2842" s="92"/>
      <c r="AB2842" s="95" t="e">
        <f t="shared" ca="1" si="175"/>
        <v>#REF!</v>
      </c>
      <c r="AC2842" s="23" t="e">
        <f ca="1">IF(AB2842&gt;REFERENCIAS!$C$62,REFERENCIAS!$B$62,IF(AND(AB2842&gt;=REFERENCIAS!$C$63,AB2842&lt;REFERENCIAS!$D$63),REFERENCIAS!$B$63,IF(AND(AB2842&gt;REFERENCIAS!$C$64,AB2842&lt;=REFERENCIAS!$D$64),REFERENCIAS!$B$64,IF(AND(AB2842&gt;=REFERENCIAS!$C$65,AB2842&lt;REFERENCIAS!$D$65),REFERENCIAS!$B$65, "Revisar"))))</f>
        <v>#REF!</v>
      </c>
      <c r="AD2842" s="94" t="e">
        <f ca="1">VLOOKUP(AC2842,REFERENCIAS!$B$62:$G$65,4,FALSE)</f>
        <v>#REF!</v>
      </c>
    </row>
    <row r="2843" spans="1:30" ht="17.25" x14ac:dyDescent="0.25">
      <c r="A2843" s="74"/>
      <c r="B2843" s="19"/>
      <c r="C2843" s="19"/>
      <c r="D2843" s="50"/>
      <c r="E2843" s="73"/>
      <c r="F2843" s="74"/>
      <c r="G2843" s="9"/>
      <c r="H2843" s="48"/>
      <c r="I2843" s="49">
        <f t="shared" ca="1" si="173"/>
        <v>2022</v>
      </c>
      <c r="J2843" s="22">
        <f t="shared" ca="1" si="172"/>
        <v>1</v>
      </c>
      <c r="K2843" s="19"/>
      <c r="L2843" s="73"/>
      <c r="M2843" s="74"/>
      <c r="N2843" s="19"/>
      <c r="O2843" s="73"/>
      <c r="P2843" s="82">
        <v>1</v>
      </c>
      <c r="Q2843" s="24">
        <v>1</v>
      </c>
      <c r="R2843" s="81">
        <f t="shared" si="174"/>
        <v>1</v>
      </c>
      <c r="S2843" s="87"/>
      <c r="T2843" s="19"/>
      <c r="U2843" s="25"/>
      <c r="V2843" s="25"/>
      <c r="W2843" s="81"/>
      <c r="X2843" s="91" t="e">
        <f ca="1">+VLOOKUP(#REF!,REFERENCIAS!$C:$D,2,0)*VLOOKUP(#REF!,PONDERADORES!A:P,IF(AND(INFORMACION!$T2843='REFERENCIAS RIESGO'!$C$36,INFORMACION!$F2843=REFERENCIAS!$C$24),16,IF(INFORMACION!$T2843='REFERENCIAS RIESGO'!$C$36,13,IF(INFORMACION!$F2843=REFERENCIAS!$C$24,10,7))),0)+VLOOKUP(K2843,REFERENCIAS!$C:$D,2,0)*VLOOKUP($K$2,PONDERADORES!A:P,IF(AND(INFORMACION!$T2843='REFERENCIAS RIESGO'!$C$36,INFORMACION!$F2843=REFERENCIAS!$C$24),16,IF(INFORMACION!$T2843='REFERENCIAS RIESGO'!$C$36,13,IF(INFORMACION!$F2843=REFERENCIAS!$C$24,10,7))),0)+VLOOKUP(L2843,REFERENCIAS!$C:$D,2,0)*VLOOKUP($L$2,PONDERADORES!A:P,IF(AND(INFORMACION!$T2843='REFERENCIAS RIESGO'!$C$36,INFORMACION!$F2843=REFERENCIAS!$C$24),16,IF(INFORMACION!$T2843='REFERENCIAS RIESGO'!$C$36,13,IF(INFORMACION!$F2843=REFERENCIAS!$C$24,10,7))),0)+VLOOKUP(F2843,REFERENCIAS!$C:$D,2,0)*VLOOKUP($F$2,PONDERADORES!A:P,IF(AND(INFORMACION!$T2843='REFERENCIAS RIESGO'!$C$36,INFORMACION!$F2843=REFERENCIAS!$C$24),16,IF(INFORMACION!$T2843='REFERENCIAS RIESGO'!$C$36,13,IF(INFORMACION!$F2843=REFERENCIAS!$C$24,10,7))),0)+VLOOKUP(T2843,REFERENCIAS!$C:$D,2,0)*VLOOKUP($T$2,PONDERADORES!A:P,IF(AND(INFORMACION!$T2843='REFERENCIAS RIESGO'!$C$36,INFORMACION!$F2843=REFERENCIAS!$C$24),16,IF(INFORMACION!$T2843='REFERENCIAS RIESGO'!$C$36,13,IF(INFORMACION!$F2843=REFERENCIAS!$C$24,10,7))),0)+VLOOKUP(IF(J2843&lt;=0.2,0.2,IF(AND(J2843&gt;0.2,J2843&lt;=0.4),0.4,IF(AND(J2843&gt;0.4,J2843&lt;=0.6),0.6,IF(AND(J2843&gt;0.6,J2843&lt;=0.8),0.8,IF(AND(J2843&gt;0.8,J2843&lt;=1),1))))),REFERENCIAS!$C:$D,2,0)*VLOOKUP($J$2,PONDERADORES!A:P,IF(AND(INFORMACION!$T2843='REFERENCIAS RIESGO'!$C$36,INFORMACION!$F2843=REFERENCIAS!$C$24),16,IF(INFORMACION!$T2843='REFERENCIAS RIESGO'!$C$36,13,IF(INFORMACION!$F2843=REFERENCIAS!$C$24,10,7))),0)</f>
        <v>#REF!</v>
      </c>
      <c r="Y2843" s="68">
        <f>+VLOOKUP(M2843,REFERENCIAS!$C:$D,2,0)*VLOOKUP($M$2,PONDERADORES!$A$7:$G$9,7,0)+VLOOKUP(N2843,REFERENCIAS!$C:$D,2,0)*VLOOKUP($N$2,PONDERADORES!$A$7:$G$9,7,0)+VLOOKUP(O2843,REFERENCIAS!$C:$D,2,0)*VLOOKUP($O$2,PONDERADORES!$A$7:$G$9,7,0)</f>
        <v>0.2</v>
      </c>
      <c r="Z2843" s="2">
        <f>+VLOOKUP(IF(R2843&lt;0.1,0,IF(AND(R2843&gt;=0.1,R2843&lt;0.2),0.1,IF(AND(R2843&gt;=0.2,R2843&lt;0.3),0.2,IF(R2843&gt;0.3,0.3,)))),REFERENCIAS!$C:$D,2,0)*VLOOKUP($R$2,PONDERADORES!$A$11:$G$11,7,0)</f>
        <v>15</v>
      </c>
      <c r="AA2843" s="92"/>
      <c r="AB2843" s="95" t="e">
        <f t="shared" ca="1" si="175"/>
        <v>#REF!</v>
      </c>
      <c r="AC2843" s="23" t="e">
        <f ca="1">IF(AB2843&gt;REFERENCIAS!$C$62,REFERENCIAS!$B$62,IF(AND(AB2843&gt;=REFERENCIAS!$C$63,AB2843&lt;REFERENCIAS!$D$63),REFERENCIAS!$B$63,IF(AND(AB2843&gt;REFERENCIAS!$C$64,AB2843&lt;=REFERENCIAS!$D$64),REFERENCIAS!$B$64,IF(AND(AB2843&gt;=REFERENCIAS!$C$65,AB2843&lt;REFERENCIAS!$D$65),REFERENCIAS!$B$65, "Revisar"))))</f>
        <v>#REF!</v>
      </c>
      <c r="AD2843" s="94" t="e">
        <f ca="1">VLOOKUP(AC2843,REFERENCIAS!$B$62:$G$65,4,FALSE)</f>
        <v>#REF!</v>
      </c>
    </row>
    <row r="2844" spans="1:30" ht="17.25" x14ac:dyDescent="0.25">
      <c r="A2844" s="74"/>
      <c r="B2844" s="19"/>
      <c r="C2844" s="19"/>
      <c r="D2844" s="50"/>
      <c r="E2844" s="73"/>
      <c r="F2844" s="74"/>
      <c r="G2844" s="9"/>
      <c r="H2844" s="48"/>
      <c r="I2844" s="49">
        <f t="shared" ca="1" si="173"/>
        <v>2022</v>
      </c>
      <c r="J2844" s="22">
        <f t="shared" ca="1" si="172"/>
        <v>1</v>
      </c>
      <c r="K2844" s="19"/>
      <c r="L2844" s="73"/>
      <c r="M2844" s="74"/>
      <c r="N2844" s="19"/>
      <c r="O2844" s="73"/>
      <c r="P2844" s="82">
        <v>1</v>
      </c>
      <c r="Q2844" s="24">
        <v>1</v>
      </c>
      <c r="R2844" s="81">
        <f t="shared" si="174"/>
        <v>1</v>
      </c>
      <c r="S2844" s="87"/>
      <c r="T2844" s="19"/>
      <c r="U2844" s="25"/>
      <c r="V2844" s="25"/>
      <c r="W2844" s="81"/>
      <c r="X2844" s="91" t="e">
        <f ca="1">+VLOOKUP(#REF!,REFERENCIAS!$C:$D,2,0)*VLOOKUP(#REF!,PONDERADORES!A:P,IF(AND(INFORMACION!$T2844='REFERENCIAS RIESGO'!$C$36,INFORMACION!$F2844=REFERENCIAS!$C$24),16,IF(INFORMACION!$T2844='REFERENCIAS RIESGO'!$C$36,13,IF(INFORMACION!$F2844=REFERENCIAS!$C$24,10,7))),0)+VLOOKUP(K2844,REFERENCIAS!$C:$D,2,0)*VLOOKUP($K$2,PONDERADORES!A:P,IF(AND(INFORMACION!$T2844='REFERENCIAS RIESGO'!$C$36,INFORMACION!$F2844=REFERENCIAS!$C$24),16,IF(INFORMACION!$T2844='REFERENCIAS RIESGO'!$C$36,13,IF(INFORMACION!$F2844=REFERENCIAS!$C$24,10,7))),0)+VLOOKUP(L2844,REFERENCIAS!$C:$D,2,0)*VLOOKUP($L$2,PONDERADORES!A:P,IF(AND(INFORMACION!$T2844='REFERENCIAS RIESGO'!$C$36,INFORMACION!$F2844=REFERENCIAS!$C$24),16,IF(INFORMACION!$T2844='REFERENCIAS RIESGO'!$C$36,13,IF(INFORMACION!$F2844=REFERENCIAS!$C$24,10,7))),0)+VLOOKUP(F2844,REFERENCIAS!$C:$D,2,0)*VLOOKUP($F$2,PONDERADORES!A:P,IF(AND(INFORMACION!$T2844='REFERENCIAS RIESGO'!$C$36,INFORMACION!$F2844=REFERENCIAS!$C$24),16,IF(INFORMACION!$T2844='REFERENCIAS RIESGO'!$C$36,13,IF(INFORMACION!$F2844=REFERENCIAS!$C$24,10,7))),0)+VLOOKUP(T2844,REFERENCIAS!$C:$D,2,0)*VLOOKUP($T$2,PONDERADORES!A:P,IF(AND(INFORMACION!$T2844='REFERENCIAS RIESGO'!$C$36,INFORMACION!$F2844=REFERENCIAS!$C$24),16,IF(INFORMACION!$T2844='REFERENCIAS RIESGO'!$C$36,13,IF(INFORMACION!$F2844=REFERENCIAS!$C$24,10,7))),0)+VLOOKUP(IF(J2844&lt;=0.2,0.2,IF(AND(J2844&gt;0.2,J2844&lt;=0.4),0.4,IF(AND(J2844&gt;0.4,J2844&lt;=0.6),0.6,IF(AND(J2844&gt;0.6,J2844&lt;=0.8),0.8,IF(AND(J2844&gt;0.8,J2844&lt;=1),1))))),REFERENCIAS!$C:$D,2,0)*VLOOKUP($J$2,PONDERADORES!A:P,IF(AND(INFORMACION!$T2844='REFERENCIAS RIESGO'!$C$36,INFORMACION!$F2844=REFERENCIAS!$C$24),16,IF(INFORMACION!$T2844='REFERENCIAS RIESGO'!$C$36,13,IF(INFORMACION!$F2844=REFERENCIAS!$C$24,10,7))),0)</f>
        <v>#REF!</v>
      </c>
      <c r="Y2844" s="68">
        <f>+VLOOKUP(M2844,REFERENCIAS!$C:$D,2,0)*VLOOKUP($M$2,PONDERADORES!$A$7:$G$9,7,0)+VLOOKUP(N2844,REFERENCIAS!$C:$D,2,0)*VLOOKUP($N$2,PONDERADORES!$A$7:$G$9,7,0)+VLOOKUP(O2844,REFERENCIAS!$C:$D,2,0)*VLOOKUP($O$2,PONDERADORES!$A$7:$G$9,7,0)</f>
        <v>0.2</v>
      </c>
      <c r="Z2844" s="2">
        <f>+VLOOKUP(IF(R2844&lt;0.1,0,IF(AND(R2844&gt;=0.1,R2844&lt;0.2),0.1,IF(AND(R2844&gt;=0.2,R2844&lt;0.3),0.2,IF(R2844&gt;0.3,0.3,)))),REFERENCIAS!$C:$D,2,0)*VLOOKUP($R$2,PONDERADORES!$A$11:$G$11,7,0)</f>
        <v>15</v>
      </c>
      <c r="AA2844" s="92"/>
      <c r="AB2844" s="95" t="e">
        <f t="shared" ca="1" si="175"/>
        <v>#REF!</v>
      </c>
      <c r="AC2844" s="23" t="e">
        <f ca="1">IF(AB2844&gt;REFERENCIAS!$C$62,REFERENCIAS!$B$62,IF(AND(AB2844&gt;=REFERENCIAS!$C$63,AB2844&lt;REFERENCIAS!$D$63),REFERENCIAS!$B$63,IF(AND(AB2844&gt;REFERENCIAS!$C$64,AB2844&lt;=REFERENCIAS!$D$64),REFERENCIAS!$B$64,IF(AND(AB2844&gt;=REFERENCIAS!$C$65,AB2844&lt;REFERENCIAS!$D$65),REFERENCIAS!$B$65, "Revisar"))))</f>
        <v>#REF!</v>
      </c>
      <c r="AD2844" s="94" t="e">
        <f ca="1">VLOOKUP(AC2844,REFERENCIAS!$B$62:$G$65,4,FALSE)</f>
        <v>#REF!</v>
      </c>
    </row>
    <row r="2845" spans="1:30" ht="17.25" x14ac:dyDescent="0.25">
      <c r="A2845" s="74"/>
      <c r="B2845" s="19"/>
      <c r="C2845" s="19"/>
      <c r="D2845" s="50"/>
      <c r="E2845" s="73"/>
      <c r="F2845" s="74"/>
      <c r="G2845" s="9"/>
      <c r="H2845" s="48"/>
      <c r="I2845" s="49">
        <f t="shared" ca="1" si="173"/>
        <v>2022</v>
      </c>
      <c r="J2845" s="22">
        <f t="shared" ca="1" si="172"/>
        <v>1</v>
      </c>
      <c r="K2845" s="19"/>
      <c r="L2845" s="73"/>
      <c r="M2845" s="74"/>
      <c r="N2845" s="19"/>
      <c r="O2845" s="73"/>
      <c r="P2845" s="82">
        <v>1</v>
      </c>
      <c r="Q2845" s="24">
        <v>1</v>
      </c>
      <c r="R2845" s="81">
        <f t="shared" si="174"/>
        <v>1</v>
      </c>
      <c r="S2845" s="87"/>
      <c r="T2845" s="19"/>
      <c r="U2845" s="25"/>
      <c r="V2845" s="25"/>
      <c r="W2845" s="81"/>
      <c r="X2845" s="91" t="e">
        <f ca="1">+VLOOKUP(#REF!,REFERENCIAS!$C:$D,2,0)*VLOOKUP(#REF!,PONDERADORES!A:P,IF(AND(INFORMACION!$T2845='REFERENCIAS RIESGO'!$C$36,INFORMACION!$F2845=REFERENCIAS!$C$24),16,IF(INFORMACION!$T2845='REFERENCIAS RIESGO'!$C$36,13,IF(INFORMACION!$F2845=REFERENCIAS!$C$24,10,7))),0)+VLOOKUP(K2845,REFERENCIAS!$C:$D,2,0)*VLOOKUP($K$2,PONDERADORES!A:P,IF(AND(INFORMACION!$T2845='REFERENCIAS RIESGO'!$C$36,INFORMACION!$F2845=REFERENCIAS!$C$24),16,IF(INFORMACION!$T2845='REFERENCIAS RIESGO'!$C$36,13,IF(INFORMACION!$F2845=REFERENCIAS!$C$24,10,7))),0)+VLOOKUP(L2845,REFERENCIAS!$C:$D,2,0)*VLOOKUP($L$2,PONDERADORES!A:P,IF(AND(INFORMACION!$T2845='REFERENCIAS RIESGO'!$C$36,INFORMACION!$F2845=REFERENCIAS!$C$24),16,IF(INFORMACION!$T2845='REFERENCIAS RIESGO'!$C$36,13,IF(INFORMACION!$F2845=REFERENCIAS!$C$24,10,7))),0)+VLOOKUP(F2845,REFERENCIAS!$C:$D,2,0)*VLOOKUP($F$2,PONDERADORES!A:P,IF(AND(INFORMACION!$T2845='REFERENCIAS RIESGO'!$C$36,INFORMACION!$F2845=REFERENCIAS!$C$24),16,IF(INFORMACION!$T2845='REFERENCIAS RIESGO'!$C$36,13,IF(INFORMACION!$F2845=REFERENCIAS!$C$24,10,7))),0)+VLOOKUP(T2845,REFERENCIAS!$C:$D,2,0)*VLOOKUP($T$2,PONDERADORES!A:P,IF(AND(INFORMACION!$T2845='REFERENCIAS RIESGO'!$C$36,INFORMACION!$F2845=REFERENCIAS!$C$24),16,IF(INFORMACION!$T2845='REFERENCIAS RIESGO'!$C$36,13,IF(INFORMACION!$F2845=REFERENCIAS!$C$24,10,7))),0)+VLOOKUP(IF(J2845&lt;=0.2,0.2,IF(AND(J2845&gt;0.2,J2845&lt;=0.4),0.4,IF(AND(J2845&gt;0.4,J2845&lt;=0.6),0.6,IF(AND(J2845&gt;0.6,J2845&lt;=0.8),0.8,IF(AND(J2845&gt;0.8,J2845&lt;=1),1))))),REFERENCIAS!$C:$D,2,0)*VLOOKUP($J$2,PONDERADORES!A:P,IF(AND(INFORMACION!$T2845='REFERENCIAS RIESGO'!$C$36,INFORMACION!$F2845=REFERENCIAS!$C$24),16,IF(INFORMACION!$T2845='REFERENCIAS RIESGO'!$C$36,13,IF(INFORMACION!$F2845=REFERENCIAS!$C$24,10,7))),0)</f>
        <v>#REF!</v>
      </c>
      <c r="Y2845" s="68">
        <f>+VLOOKUP(M2845,REFERENCIAS!$C:$D,2,0)*VLOOKUP($M$2,PONDERADORES!$A$7:$G$9,7,0)+VLOOKUP(N2845,REFERENCIAS!$C:$D,2,0)*VLOOKUP($N$2,PONDERADORES!$A$7:$G$9,7,0)+VLOOKUP(O2845,REFERENCIAS!$C:$D,2,0)*VLOOKUP($O$2,PONDERADORES!$A$7:$G$9,7,0)</f>
        <v>0.2</v>
      </c>
      <c r="Z2845" s="2">
        <f>+VLOOKUP(IF(R2845&lt;0.1,0,IF(AND(R2845&gt;=0.1,R2845&lt;0.2),0.1,IF(AND(R2845&gt;=0.2,R2845&lt;0.3),0.2,IF(R2845&gt;0.3,0.3,)))),REFERENCIAS!$C:$D,2,0)*VLOOKUP($R$2,PONDERADORES!$A$11:$G$11,7,0)</f>
        <v>15</v>
      </c>
      <c r="AA2845" s="92"/>
      <c r="AB2845" s="95" t="e">
        <f t="shared" ca="1" si="175"/>
        <v>#REF!</v>
      </c>
      <c r="AC2845" s="23" t="e">
        <f ca="1">IF(AB2845&gt;REFERENCIAS!$C$62,REFERENCIAS!$B$62,IF(AND(AB2845&gt;=REFERENCIAS!$C$63,AB2845&lt;REFERENCIAS!$D$63),REFERENCIAS!$B$63,IF(AND(AB2845&gt;REFERENCIAS!$C$64,AB2845&lt;=REFERENCIAS!$D$64),REFERENCIAS!$B$64,IF(AND(AB2845&gt;=REFERENCIAS!$C$65,AB2845&lt;REFERENCIAS!$D$65),REFERENCIAS!$B$65, "Revisar"))))</f>
        <v>#REF!</v>
      </c>
      <c r="AD2845" s="94" t="e">
        <f ca="1">VLOOKUP(AC2845,REFERENCIAS!$B$62:$G$65,4,FALSE)</f>
        <v>#REF!</v>
      </c>
    </row>
    <row r="2846" spans="1:30" ht="17.25" x14ac:dyDescent="0.25">
      <c r="A2846" s="74"/>
      <c r="B2846" s="19"/>
      <c r="C2846" s="19"/>
      <c r="D2846" s="50"/>
      <c r="E2846" s="73"/>
      <c r="F2846" s="74"/>
      <c r="G2846" s="9"/>
      <c r="H2846" s="48"/>
      <c r="I2846" s="49">
        <f t="shared" ca="1" si="173"/>
        <v>2022</v>
      </c>
      <c r="J2846" s="22">
        <f t="shared" ca="1" si="172"/>
        <v>1</v>
      </c>
      <c r="K2846" s="19"/>
      <c r="L2846" s="73"/>
      <c r="M2846" s="74"/>
      <c r="N2846" s="19"/>
      <c r="O2846" s="73"/>
      <c r="P2846" s="82">
        <v>1</v>
      </c>
      <c r="Q2846" s="24">
        <v>1</v>
      </c>
      <c r="R2846" s="81">
        <f t="shared" si="174"/>
        <v>1</v>
      </c>
      <c r="S2846" s="87"/>
      <c r="T2846" s="19"/>
      <c r="U2846" s="25"/>
      <c r="V2846" s="25"/>
      <c r="W2846" s="81"/>
      <c r="X2846" s="91" t="e">
        <f ca="1">+VLOOKUP(#REF!,REFERENCIAS!$C:$D,2,0)*VLOOKUP(#REF!,PONDERADORES!A:P,IF(AND(INFORMACION!$T2846='REFERENCIAS RIESGO'!$C$36,INFORMACION!$F2846=REFERENCIAS!$C$24),16,IF(INFORMACION!$T2846='REFERENCIAS RIESGO'!$C$36,13,IF(INFORMACION!$F2846=REFERENCIAS!$C$24,10,7))),0)+VLOOKUP(K2846,REFERENCIAS!$C:$D,2,0)*VLOOKUP($K$2,PONDERADORES!A:P,IF(AND(INFORMACION!$T2846='REFERENCIAS RIESGO'!$C$36,INFORMACION!$F2846=REFERENCIAS!$C$24),16,IF(INFORMACION!$T2846='REFERENCIAS RIESGO'!$C$36,13,IF(INFORMACION!$F2846=REFERENCIAS!$C$24,10,7))),0)+VLOOKUP(L2846,REFERENCIAS!$C:$D,2,0)*VLOOKUP($L$2,PONDERADORES!A:P,IF(AND(INFORMACION!$T2846='REFERENCIAS RIESGO'!$C$36,INFORMACION!$F2846=REFERENCIAS!$C$24),16,IF(INFORMACION!$T2846='REFERENCIAS RIESGO'!$C$36,13,IF(INFORMACION!$F2846=REFERENCIAS!$C$24,10,7))),0)+VLOOKUP(F2846,REFERENCIAS!$C:$D,2,0)*VLOOKUP($F$2,PONDERADORES!A:P,IF(AND(INFORMACION!$T2846='REFERENCIAS RIESGO'!$C$36,INFORMACION!$F2846=REFERENCIAS!$C$24),16,IF(INFORMACION!$T2846='REFERENCIAS RIESGO'!$C$36,13,IF(INFORMACION!$F2846=REFERENCIAS!$C$24,10,7))),0)+VLOOKUP(T2846,REFERENCIAS!$C:$D,2,0)*VLOOKUP($T$2,PONDERADORES!A:P,IF(AND(INFORMACION!$T2846='REFERENCIAS RIESGO'!$C$36,INFORMACION!$F2846=REFERENCIAS!$C$24),16,IF(INFORMACION!$T2846='REFERENCIAS RIESGO'!$C$36,13,IF(INFORMACION!$F2846=REFERENCIAS!$C$24,10,7))),0)+VLOOKUP(IF(J2846&lt;=0.2,0.2,IF(AND(J2846&gt;0.2,J2846&lt;=0.4),0.4,IF(AND(J2846&gt;0.4,J2846&lt;=0.6),0.6,IF(AND(J2846&gt;0.6,J2846&lt;=0.8),0.8,IF(AND(J2846&gt;0.8,J2846&lt;=1),1))))),REFERENCIAS!$C:$D,2,0)*VLOOKUP($J$2,PONDERADORES!A:P,IF(AND(INFORMACION!$T2846='REFERENCIAS RIESGO'!$C$36,INFORMACION!$F2846=REFERENCIAS!$C$24),16,IF(INFORMACION!$T2846='REFERENCIAS RIESGO'!$C$36,13,IF(INFORMACION!$F2846=REFERENCIAS!$C$24,10,7))),0)</f>
        <v>#REF!</v>
      </c>
      <c r="Y2846" s="68">
        <f>+VLOOKUP(M2846,REFERENCIAS!$C:$D,2,0)*VLOOKUP($M$2,PONDERADORES!$A$7:$G$9,7,0)+VLOOKUP(N2846,REFERENCIAS!$C:$D,2,0)*VLOOKUP($N$2,PONDERADORES!$A$7:$G$9,7,0)+VLOOKUP(O2846,REFERENCIAS!$C:$D,2,0)*VLOOKUP($O$2,PONDERADORES!$A$7:$G$9,7,0)</f>
        <v>0.2</v>
      </c>
      <c r="Z2846" s="2">
        <f>+VLOOKUP(IF(R2846&lt;0.1,0,IF(AND(R2846&gt;=0.1,R2846&lt;0.2),0.1,IF(AND(R2846&gt;=0.2,R2846&lt;0.3),0.2,IF(R2846&gt;0.3,0.3,)))),REFERENCIAS!$C:$D,2,0)*VLOOKUP($R$2,PONDERADORES!$A$11:$G$11,7,0)</f>
        <v>15</v>
      </c>
      <c r="AA2846" s="92"/>
      <c r="AB2846" s="95" t="e">
        <f t="shared" ca="1" si="175"/>
        <v>#REF!</v>
      </c>
      <c r="AC2846" s="23" t="e">
        <f ca="1">IF(AB2846&gt;REFERENCIAS!$C$62,REFERENCIAS!$B$62,IF(AND(AB2846&gt;=REFERENCIAS!$C$63,AB2846&lt;REFERENCIAS!$D$63),REFERENCIAS!$B$63,IF(AND(AB2846&gt;REFERENCIAS!$C$64,AB2846&lt;=REFERENCIAS!$D$64),REFERENCIAS!$B$64,IF(AND(AB2846&gt;=REFERENCIAS!$C$65,AB2846&lt;REFERENCIAS!$D$65),REFERENCIAS!$B$65, "Revisar"))))</f>
        <v>#REF!</v>
      </c>
      <c r="AD2846" s="94" t="e">
        <f ca="1">VLOOKUP(AC2846,REFERENCIAS!$B$62:$G$65,4,FALSE)</f>
        <v>#REF!</v>
      </c>
    </row>
    <row r="2847" spans="1:30" ht="17.25" x14ac:dyDescent="0.25">
      <c r="A2847" s="74"/>
      <c r="B2847" s="19"/>
      <c r="C2847" s="19"/>
      <c r="D2847" s="50"/>
      <c r="E2847" s="73"/>
      <c r="F2847" s="74"/>
      <c r="G2847" s="9"/>
      <c r="H2847" s="48"/>
      <c r="I2847" s="49">
        <f t="shared" ca="1" si="173"/>
        <v>2022</v>
      </c>
      <c r="J2847" s="22">
        <f t="shared" ca="1" si="172"/>
        <v>1</v>
      </c>
      <c r="K2847" s="19"/>
      <c r="L2847" s="73"/>
      <c r="M2847" s="74"/>
      <c r="N2847" s="19"/>
      <c r="O2847" s="73"/>
      <c r="P2847" s="82">
        <v>1</v>
      </c>
      <c r="Q2847" s="24">
        <v>1</v>
      </c>
      <c r="R2847" s="81">
        <f t="shared" si="174"/>
        <v>1</v>
      </c>
      <c r="S2847" s="87"/>
      <c r="T2847" s="19"/>
      <c r="U2847" s="25"/>
      <c r="V2847" s="25"/>
      <c r="W2847" s="81"/>
      <c r="X2847" s="91" t="e">
        <f ca="1">+VLOOKUP(#REF!,REFERENCIAS!$C:$D,2,0)*VLOOKUP(#REF!,PONDERADORES!A:P,IF(AND(INFORMACION!$T2847='REFERENCIAS RIESGO'!$C$36,INFORMACION!$F2847=REFERENCIAS!$C$24),16,IF(INFORMACION!$T2847='REFERENCIAS RIESGO'!$C$36,13,IF(INFORMACION!$F2847=REFERENCIAS!$C$24,10,7))),0)+VLOOKUP(K2847,REFERENCIAS!$C:$D,2,0)*VLOOKUP($K$2,PONDERADORES!A:P,IF(AND(INFORMACION!$T2847='REFERENCIAS RIESGO'!$C$36,INFORMACION!$F2847=REFERENCIAS!$C$24),16,IF(INFORMACION!$T2847='REFERENCIAS RIESGO'!$C$36,13,IF(INFORMACION!$F2847=REFERENCIAS!$C$24,10,7))),0)+VLOOKUP(L2847,REFERENCIAS!$C:$D,2,0)*VLOOKUP($L$2,PONDERADORES!A:P,IF(AND(INFORMACION!$T2847='REFERENCIAS RIESGO'!$C$36,INFORMACION!$F2847=REFERENCIAS!$C$24),16,IF(INFORMACION!$T2847='REFERENCIAS RIESGO'!$C$36,13,IF(INFORMACION!$F2847=REFERENCIAS!$C$24,10,7))),0)+VLOOKUP(F2847,REFERENCIAS!$C:$D,2,0)*VLOOKUP($F$2,PONDERADORES!A:P,IF(AND(INFORMACION!$T2847='REFERENCIAS RIESGO'!$C$36,INFORMACION!$F2847=REFERENCIAS!$C$24),16,IF(INFORMACION!$T2847='REFERENCIAS RIESGO'!$C$36,13,IF(INFORMACION!$F2847=REFERENCIAS!$C$24,10,7))),0)+VLOOKUP(T2847,REFERENCIAS!$C:$D,2,0)*VLOOKUP($T$2,PONDERADORES!A:P,IF(AND(INFORMACION!$T2847='REFERENCIAS RIESGO'!$C$36,INFORMACION!$F2847=REFERENCIAS!$C$24),16,IF(INFORMACION!$T2847='REFERENCIAS RIESGO'!$C$36,13,IF(INFORMACION!$F2847=REFERENCIAS!$C$24,10,7))),0)+VLOOKUP(IF(J2847&lt;=0.2,0.2,IF(AND(J2847&gt;0.2,J2847&lt;=0.4),0.4,IF(AND(J2847&gt;0.4,J2847&lt;=0.6),0.6,IF(AND(J2847&gt;0.6,J2847&lt;=0.8),0.8,IF(AND(J2847&gt;0.8,J2847&lt;=1),1))))),REFERENCIAS!$C:$D,2,0)*VLOOKUP($J$2,PONDERADORES!A:P,IF(AND(INFORMACION!$T2847='REFERENCIAS RIESGO'!$C$36,INFORMACION!$F2847=REFERENCIAS!$C$24),16,IF(INFORMACION!$T2847='REFERENCIAS RIESGO'!$C$36,13,IF(INFORMACION!$F2847=REFERENCIAS!$C$24,10,7))),0)</f>
        <v>#REF!</v>
      </c>
      <c r="Y2847" s="68">
        <f>+VLOOKUP(M2847,REFERENCIAS!$C:$D,2,0)*VLOOKUP($M$2,PONDERADORES!$A$7:$G$9,7,0)+VLOOKUP(N2847,REFERENCIAS!$C:$D,2,0)*VLOOKUP($N$2,PONDERADORES!$A$7:$G$9,7,0)+VLOOKUP(O2847,REFERENCIAS!$C:$D,2,0)*VLOOKUP($O$2,PONDERADORES!$A$7:$G$9,7,0)</f>
        <v>0.2</v>
      </c>
      <c r="Z2847" s="2">
        <f>+VLOOKUP(IF(R2847&lt;0.1,0,IF(AND(R2847&gt;=0.1,R2847&lt;0.2),0.1,IF(AND(R2847&gt;=0.2,R2847&lt;0.3),0.2,IF(R2847&gt;0.3,0.3,)))),REFERENCIAS!$C:$D,2,0)*VLOOKUP($R$2,PONDERADORES!$A$11:$G$11,7,0)</f>
        <v>15</v>
      </c>
      <c r="AA2847" s="92"/>
      <c r="AB2847" s="95" t="e">
        <f t="shared" ca="1" si="175"/>
        <v>#REF!</v>
      </c>
      <c r="AC2847" s="23" t="e">
        <f ca="1">IF(AB2847&gt;REFERENCIAS!$C$62,REFERENCIAS!$B$62,IF(AND(AB2847&gt;=REFERENCIAS!$C$63,AB2847&lt;REFERENCIAS!$D$63),REFERENCIAS!$B$63,IF(AND(AB2847&gt;REFERENCIAS!$C$64,AB2847&lt;=REFERENCIAS!$D$64),REFERENCIAS!$B$64,IF(AND(AB2847&gt;=REFERENCIAS!$C$65,AB2847&lt;REFERENCIAS!$D$65),REFERENCIAS!$B$65, "Revisar"))))</f>
        <v>#REF!</v>
      </c>
      <c r="AD2847" s="94" t="e">
        <f ca="1">VLOOKUP(AC2847,REFERENCIAS!$B$62:$G$65,4,FALSE)</f>
        <v>#REF!</v>
      </c>
    </row>
    <row r="2848" spans="1:30" ht="17.25" x14ac:dyDescent="0.25">
      <c r="A2848" s="74"/>
      <c r="B2848" s="19"/>
      <c r="C2848" s="19"/>
      <c r="D2848" s="50"/>
      <c r="E2848" s="73"/>
      <c r="F2848" s="74"/>
      <c r="G2848" s="9"/>
      <c r="H2848" s="48"/>
      <c r="I2848" s="49">
        <f t="shared" ca="1" si="173"/>
        <v>2022</v>
      </c>
      <c r="J2848" s="22">
        <f t="shared" ca="1" si="172"/>
        <v>1</v>
      </c>
      <c r="K2848" s="19"/>
      <c r="L2848" s="73"/>
      <c r="M2848" s="74"/>
      <c r="N2848" s="19"/>
      <c r="O2848" s="73"/>
      <c r="P2848" s="82">
        <v>1</v>
      </c>
      <c r="Q2848" s="24">
        <v>1</v>
      </c>
      <c r="R2848" s="81">
        <f t="shared" si="174"/>
        <v>1</v>
      </c>
      <c r="S2848" s="87"/>
      <c r="T2848" s="19"/>
      <c r="U2848" s="25"/>
      <c r="V2848" s="25"/>
      <c r="W2848" s="81"/>
      <c r="X2848" s="91" t="e">
        <f ca="1">+VLOOKUP(#REF!,REFERENCIAS!$C:$D,2,0)*VLOOKUP(#REF!,PONDERADORES!A:P,IF(AND(INFORMACION!$T2848='REFERENCIAS RIESGO'!$C$36,INFORMACION!$F2848=REFERENCIAS!$C$24),16,IF(INFORMACION!$T2848='REFERENCIAS RIESGO'!$C$36,13,IF(INFORMACION!$F2848=REFERENCIAS!$C$24,10,7))),0)+VLOOKUP(K2848,REFERENCIAS!$C:$D,2,0)*VLOOKUP($K$2,PONDERADORES!A:P,IF(AND(INFORMACION!$T2848='REFERENCIAS RIESGO'!$C$36,INFORMACION!$F2848=REFERENCIAS!$C$24),16,IF(INFORMACION!$T2848='REFERENCIAS RIESGO'!$C$36,13,IF(INFORMACION!$F2848=REFERENCIAS!$C$24,10,7))),0)+VLOOKUP(L2848,REFERENCIAS!$C:$D,2,0)*VLOOKUP($L$2,PONDERADORES!A:P,IF(AND(INFORMACION!$T2848='REFERENCIAS RIESGO'!$C$36,INFORMACION!$F2848=REFERENCIAS!$C$24),16,IF(INFORMACION!$T2848='REFERENCIAS RIESGO'!$C$36,13,IF(INFORMACION!$F2848=REFERENCIAS!$C$24,10,7))),0)+VLOOKUP(F2848,REFERENCIAS!$C:$D,2,0)*VLOOKUP($F$2,PONDERADORES!A:P,IF(AND(INFORMACION!$T2848='REFERENCIAS RIESGO'!$C$36,INFORMACION!$F2848=REFERENCIAS!$C$24),16,IF(INFORMACION!$T2848='REFERENCIAS RIESGO'!$C$36,13,IF(INFORMACION!$F2848=REFERENCIAS!$C$24,10,7))),0)+VLOOKUP(T2848,REFERENCIAS!$C:$D,2,0)*VLOOKUP($T$2,PONDERADORES!A:P,IF(AND(INFORMACION!$T2848='REFERENCIAS RIESGO'!$C$36,INFORMACION!$F2848=REFERENCIAS!$C$24),16,IF(INFORMACION!$T2848='REFERENCIAS RIESGO'!$C$36,13,IF(INFORMACION!$F2848=REFERENCIAS!$C$24,10,7))),0)+VLOOKUP(IF(J2848&lt;=0.2,0.2,IF(AND(J2848&gt;0.2,J2848&lt;=0.4),0.4,IF(AND(J2848&gt;0.4,J2848&lt;=0.6),0.6,IF(AND(J2848&gt;0.6,J2848&lt;=0.8),0.8,IF(AND(J2848&gt;0.8,J2848&lt;=1),1))))),REFERENCIAS!$C:$D,2,0)*VLOOKUP($J$2,PONDERADORES!A:P,IF(AND(INFORMACION!$T2848='REFERENCIAS RIESGO'!$C$36,INFORMACION!$F2848=REFERENCIAS!$C$24),16,IF(INFORMACION!$T2848='REFERENCIAS RIESGO'!$C$36,13,IF(INFORMACION!$F2848=REFERENCIAS!$C$24,10,7))),0)</f>
        <v>#REF!</v>
      </c>
      <c r="Y2848" s="68">
        <f>+VLOOKUP(M2848,REFERENCIAS!$C:$D,2,0)*VLOOKUP($M$2,PONDERADORES!$A$7:$G$9,7,0)+VLOOKUP(N2848,REFERENCIAS!$C:$D,2,0)*VLOOKUP($N$2,PONDERADORES!$A$7:$G$9,7,0)+VLOOKUP(O2848,REFERENCIAS!$C:$D,2,0)*VLOOKUP($O$2,PONDERADORES!$A$7:$G$9,7,0)</f>
        <v>0.2</v>
      </c>
      <c r="Z2848" s="2">
        <f>+VLOOKUP(IF(R2848&lt;0.1,0,IF(AND(R2848&gt;=0.1,R2848&lt;0.2),0.1,IF(AND(R2848&gt;=0.2,R2848&lt;0.3),0.2,IF(R2848&gt;0.3,0.3,)))),REFERENCIAS!$C:$D,2,0)*VLOOKUP($R$2,PONDERADORES!$A$11:$G$11,7,0)</f>
        <v>15</v>
      </c>
      <c r="AA2848" s="92"/>
      <c r="AB2848" s="95" t="e">
        <f t="shared" ca="1" si="175"/>
        <v>#REF!</v>
      </c>
      <c r="AC2848" s="23" t="e">
        <f ca="1">IF(AB2848&gt;REFERENCIAS!$C$62,REFERENCIAS!$B$62,IF(AND(AB2848&gt;=REFERENCIAS!$C$63,AB2848&lt;REFERENCIAS!$D$63),REFERENCIAS!$B$63,IF(AND(AB2848&gt;REFERENCIAS!$C$64,AB2848&lt;=REFERENCIAS!$D$64),REFERENCIAS!$B$64,IF(AND(AB2848&gt;=REFERENCIAS!$C$65,AB2848&lt;REFERENCIAS!$D$65),REFERENCIAS!$B$65, "Revisar"))))</f>
        <v>#REF!</v>
      </c>
      <c r="AD2848" s="94" t="e">
        <f ca="1">VLOOKUP(AC2848,REFERENCIAS!$B$62:$G$65,4,FALSE)</f>
        <v>#REF!</v>
      </c>
    </row>
    <row r="2849" spans="1:30" ht="17.25" x14ac:dyDescent="0.25">
      <c r="A2849" s="74"/>
      <c r="B2849" s="19"/>
      <c r="C2849" s="19"/>
      <c r="D2849" s="50"/>
      <c r="E2849" s="73"/>
      <c r="F2849" s="74"/>
      <c r="G2849" s="9"/>
      <c r="H2849" s="48"/>
      <c r="I2849" s="49">
        <f t="shared" ca="1" si="173"/>
        <v>2022</v>
      </c>
      <c r="J2849" s="22">
        <f t="shared" ca="1" si="172"/>
        <v>1</v>
      </c>
      <c r="K2849" s="19"/>
      <c r="L2849" s="73"/>
      <c r="M2849" s="74"/>
      <c r="N2849" s="19"/>
      <c r="O2849" s="73"/>
      <c r="P2849" s="82">
        <v>1</v>
      </c>
      <c r="Q2849" s="24">
        <v>1</v>
      </c>
      <c r="R2849" s="81">
        <f t="shared" si="174"/>
        <v>1</v>
      </c>
      <c r="S2849" s="87"/>
      <c r="T2849" s="19"/>
      <c r="U2849" s="25"/>
      <c r="V2849" s="25"/>
      <c r="W2849" s="81"/>
      <c r="X2849" s="91" t="e">
        <f ca="1">+VLOOKUP(#REF!,REFERENCIAS!$C:$D,2,0)*VLOOKUP(#REF!,PONDERADORES!A:P,IF(AND(INFORMACION!$T2849='REFERENCIAS RIESGO'!$C$36,INFORMACION!$F2849=REFERENCIAS!$C$24),16,IF(INFORMACION!$T2849='REFERENCIAS RIESGO'!$C$36,13,IF(INFORMACION!$F2849=REFERENCIAS!$C$24,10,7))),0)+VLOOKUP(K2849,REFERENCIAS!$C:$D,2,0)*VLOOKUP($K$2,PONDERADORES!A:P,IF(AND(INFORMACION!$T2849='REFERENCIAS RIESGO'!$C$36,INFORMACION!$F2849=REFERENCIAS!$C$24),16,IF(INFORMACION!$T2849='REFERENCIAS RIESGO'!$C$36,13,IF(INFORMACION!$F2849=REFERENCIAS!$C$24,10,7))),0)+VLOOKUP(L2849,REFERENCIAS!$C:$D,2,0)*VLOOKUP($L$2,PONDERADORES!A:P,IF(AND(INFORMACION!$T2849='REFERENCIAS RIESGO'!$C$36,INFORMACION!$F2849=REFERENCIAS!$C$24),16,IF(INFORMACION!$T2849='REFERENCIAS RIESGO'!$C$36,13,IF(INFORMACION!$F2849=REFERENCIAS!$C$24,10,7))),0)+VLOOKUP(F2849,REFERENCIAS!$C:$D,2,0)*VLOOKUP($F$2,PONDERADORES!A:P,IF(AND(INFORMACION!$T2849='REFERENCIAS RIESGO'!$C$36,INFORMACION!$F2849=REFERENCIAS!$C$24),16,IF(INFORMACION!$T2849='REFERENCIAS RIESGO'!$C$36,13,IF(INFORMACION!$F2849=REFERENCIAS!$C$24,10,7))),0)+VLOOKUP(T2849,REFERENCIAS!$C:$D,2,0)*VLOOKUP($T$2,PONDERADORES!A:P,IF(AND(INFORMACION!$T2849='REFERENCIAS RIESGO'!$C$36,INFORMACION!$F2849=REFERENCIAS!$C$24),16,IF(INFORMACION!$T2849='REFERENCIAS RIESGO'!$C$36,13,IF(INFORMACION!$F2849=REFERENCIAS!$C$24,10,7))),0)+VLOOKUP(IF(J2849&lt;=0.2,0.2,IF(AND(J2849&gt;0.2,J2849&lt;=0.4),0.4,IF(AND(J2849&gt;0.4,J2849&lt;=0.6),0.6,IF(AND(J2849&gt;0.6,J2849&lt;=0.8),0.8,IF(AND(J2849&gt;0.8,J2849&lt;=1),1))))),REFERENCIAS!$C:$D,2,0)*VLOOKUP($J$2,PONDERADORES!A:P,IF(AND(INFORMACION!$T2849='REFERENCIAS RIESGO'!$C$36,INFORMACION!$F2849=REFERENCIAS!$C$24),16,IF(INFORMACION!$T2849='REFERENCIAS RIESGO'!$C$36,13,IF(INFORMACION!$F2849=REFERENCIAS!$C$24,10,7))),0)</f>
        <v>#REF!</v>
      </c>
      <c r="Y2849" s="68">
        <f>+VLOOKUP(M2849,REFERENCIAS!$C:$D,2,0)*VLOOKUP($M$2,PONDERADORES!$A$7:$G$9,7,0)+VLOOKUP(N2849,REFERENCIAS!$C:$D,2,0)*VLOOKUP($N$2,PONDERADORES!$A$7:$G$9,7,0)+VLOOKUP(O2849,REFERENCIAS!$C:$D,2,0)*VLOOKUP($O$2,PONDERADORES!$A$7:$G$9,7,0)</f>
        <v>0.2</v>
      </c>
      <c r="Z2849" s="2">
        <f>+VLOOKUP(IF(R2849&lt;0.1,0,IF(AND(R2849&gt;=0.1,R2849&lt;0.2),0.1,IF(AND(R2849&gt;=0.2,R2849&lt;0.3),0.2,IF(R2849&gt;0.3,0.3,)))),REFERENCIAS!$C:$D,2,0)*VLOOKUP($R$2,PONDERADORES!$A$11:$G$11,7,0)</f>
        <v>15</v>
      </c>
      <c r="AA2849" s="92"/>
      <c r="AB2849" s="95" t="e">
        <f t="shared" ca="1" si="175"/>
        <v>#REF!</v>
      </c>
      <c r="AC2849" s="23" t="e">
        <f ca="1">IF(AB2849&gt;REFERENCIAS!$C$62,REFERENCIAS!$B$62,IF(AND(AB2849&gt;=REFERENCIAS!$C$63,AB2849&lt;REFERENCIAS!$D$63),REFERENCIAS!$B$63,IF(AND(AB2849&gt;REFERENCIAS!$C$64,AB2849&lt;=REFERENCIAS!$D$64),REFERENCIAS!$B$64,IF(AND(AB2849&gt;=REFERENCIAS!$C$65,AB2849&lt;REFERENCIAS!$D$65),REFERENCIAS!$B$65, "Revisar"))))</f>
        <v>#REF!</v>
      </c>
      <c r="AD2849" s="94" t="e">
        <f ca="1">VLOOKUP(AC2849,REFERENCIAS!$B$62:$G$65,4,FALSE)</f>
        <v>#REF!</v>
      </c>
    </row>
    <row r="2850" spans="1:30" ht="17.25" x14ac:dyDescent="0.25">
      <c r="A2850" s="74"/>
      <c r="B2850" s="19"/>
      <c r="C2850" s="19"/>
      <c r="D2850" s="50"/>
      <c r="E2850" s="73"/>
      <c r="F2850" s="74"/>
      <c r="G2850" s="9"/>
      <c r="H2850" s="48"/>
      <c r="I2850" s="49">
        <f t="shared" ca="1" si="173"/>
        <v>2022</v>
      </c>
      <c r="J2850" s="22">
        <f t="shared" ca="1" si="172"/>
        <v>1</v>
      </c>
      <c r="K2850" s="19"/>
      <c r="L2850" s="73"/>
      <c r="M2850" s="74"/>
      <c r="N2850" s="19"/>
      <c r="O2850" s="73"/>
      <c r="P2850" s="82">
        <v>1</v>
      </c>
      <c r="Q2850" s="24">
        <v>1</v>
      </c>
      <c r="R2850" s="81">
        <f t="shared" si="174"/>
        <v>1</v>
      </c>
      <c r="S2850" s="87"/>
      <c r="T2850" s="19"/>
      <c r="U2850" s="25"/>
      <c r="V2850" s="25"/>
      <c r="W2850" s="81"/>
      <c r="X2850" s="91" t="e">
        <f ca="1">+VLOOKUP(#REF!,REFERENCIAS!$C:$D,2,0)*VLOOKUP(#REF!,PONDERADORES!A:P,IF(AND(INFORMACION!$T2850='REFERENCIAS RIESGO'!$C$36,INFORMACION!$F2850=REFERENCIAS!$C$24),16,IF(INFORMACION!$T2850='REFERENCIAS RIESGO'!$C$36,13,IF(INFORMACION!$F2850=REFERENCIAS!$C$24,10,7))),0)+VLOOKUP(K2850,REFERENCIAS!$C:$D,2,0)*VLOOKUP($K$2,PONDERADORES!A:P,IF(AND(INFORMACION!$T2850='REFERENCIAS RIESGO'!$C$36,INFORMACION!$F2850=REFERENCIAS!$C$24),16,IF(INFORMACION!$T2850='REFERENCIAS RIESGO'!$C$36,13,IF(INFORMACION!$F2850=REFERENCIAS!$C$24,10,7))),0)+VLOOKUP(L2850,REFERENCIAS!$C:$D,2,0)*VLOOKUP($L$2,PONDERADORES!A:P,IF(AND(INFORMACION!$T2850='REFERENCIAS RIESGO'!$C$36,INFORMACION!$F2850=REFERENCIAS!$C$24),16,IF(INFORMACION!$T2850='REFERENCIAS RIESGO'!$C$36,13,IF(INFORMACION!$F2850=REFERENCIAS!$C$24,10,7))),0)+VLOOKUP(F2850,REFERENCIAS!$C:$D,2,0)*VLOOKUP($F$2,PONDERADORES!A:P,IF(AND(INFORMACION!$T2850='REFERENCIAS RIESGO'!$C$36,INFORMACION!$F2850=REFERENCIAS!$C$24),16,IF(INFORMACION!$T2850='REFERENCIAS RIESGO'!$C$36,13,IF(INFORMACION!$F2850=REFERENCIAS!$C$24,10,7))),0)+VLOOKUP(T2850,REFERENCIAS!$C:$D,2,0)*VLOOKUP($T$2,PONDERADORES!A:P,IF(AND(INFORMACION!$T2850='REFERENCIAS RIESGO'!$C$36,INFORMACION!$F2850=REFERENCIAS!$C$24),16,IF(INFORMACION!$T2850='REFERENCIAS RIESGO'!$C$36,13,IF(INFORMACION!$F2850=REFERENCIAS!$C$24,10,7))),0)+VLOOKUP(IF(J2850&lt;=0.2,0.2,IF(AND(J2850&gt;0.2,J2850&lt;=0.4),0.4,IF(AND(J2850&gt;0.4,J2850&lt;=0.6),0.6,IF(AND(J2850&gt;0.6,J2850&lt;=0.8),0.8,IF(AND(J2850&gt;0.8,J2850&lt;=1),1))))),REFERENCIAS!$C:$D,2,0)*VLOOKUP($J$2,PONDERADORES!A:P,IF(AND(INFORMACION!$T2850='REFERENCIAS RIESGO'!$C$36,INFORMACION!$F2850=REFERENCIAS!$C$24),16,IF(INFORMACION!$T2850='REFERENCIAS RIESGO'!$C$36,13,IF(INFORMACION!$F2850=REFERENCIAS!$C$24,10,7))),0)</f>
        <v>#REF!</v>
      </c>
      <c r="Y2850" s="68">
        <f>+VLOOKUP(M2850,REFERENCIAS!$C:$D,2,0)*VLOOKUP($M$2,PONDERADORES!$A$7:$G$9,7,0)+VLOOKUP(N2850,REFERENCIAS!$C:$D,2,0)*VLOOKUP($N$2,PONDERADORES!$A$7:$G$9,7,0)+VLOOKUP(O2850,REFERENCIAS!$C:$D,2,0)*VLOOKUP($O$2,PONDERADORES!$A$7:$G$9,7,0)</f>
        <v>0.2</v>
      </c>
      <c r="Z2850" s="2">
        <f>+VLOOKUP(IF(R2850&lt;0.1,0,IF(AND(R2850&gt;=0.1,R2850&lt;0.2),0.1,IF(AND(R2850&gt;=0.2,R2850&lt;0.3),0.2,IF(R2850&gt;0.3,0.3,)))),REFERENCIAS!$C:$D,2,0)*VLOOKUP($R$2,PONDERADORES!$A$11:$G$11,7,0)</f>
        <v>15</v>
      </c>
      <c r="AA2850" s="92"/>
      <c r="AB2850" s="95" t="e">
        <f t="shared" ca="1" si="175"/>
        <v>#REF!</v>
      </c>
      <c r="AC2850" s="23" t="e">
        <f ca="1">IF(AB2850&gt;REFERENCIAS!$C$62,REFERENCIAS!$B$62,IF(AND(AB2850&gt;=REFERENCIAS!$C$63,AB2850&lt;REFERENCIAS!$D$63),REFERENCIAS!$B$63,IF(AND(AB2850&gt;REFERENCIAS!$C$64,AB2850&lt;=REFERENCIAS!$D$64),REFERENCIAS!$B$64,IF(AND(AB2850&gt;=REFERENCIAS!$C$65,AB2850&lt;REFERENCIAS!$D$65),REFERENCIAS!$B$65, "Revisar"))))</f>
        <v>#REF!</v>
      </c>
      <c r="AD2850" s="94" t="e">
        <f ca="1">VLOOKUP(AC2850,REFERENCIAS!$B$62:$G$65,4,FALSE)</f>
        <v>#REF!</v>
      </c>
    </row>
    <row r="2851" spans="1:30" ht="17.25" x14ac:dyDescent="0.25">
      <c r="A2851" s="74"/>
      <c r="B2851" s="19"/>
      <c r="C2851" s="19"/>
      <c r="D2851" s="50"/>
      <c r="E2851" s="73"/>
      <c r="F2851" s="74"/>
      <c r="G2851" s="9"/>
      <c r="H2851" s="48"/>
      <c r="I2851" s="49">
        <f t="shared" ca="1" si="173"/>
        <v>2022</v>
      </c>
      <c r="J2851" s="22">
        <f t="shared" ca="1" si="172"/>
        <v>1</v>
      </c>
      <c r="K2851" s="19"/>
      <c r="L2851" s="73"/>
      <c r="M2851" s="74"/>
      <c r="N2851" s="19"/>
      <c r="O2851" s="73"/>
      <c r="P2851" s="82">
        <v>1</v>
      </c>
      <c r="Q2851" s="24">
        <v>1</v>
      </c>
      <c r="R2851" s="81">
        <f t="shared" si="174"/>
        <v>1</v>
      </c>
      <c r="S2851" s="87"/>
      <c r="T2851" s="19"/>
      <c r="U2851" s="25"/>
      <c r="V2851" s="25"/>
      <c r="W2851" s="81"/>
      <c r="X2851" s="91" t="e">
        <f ca="1">+VLOOKUP(#REF!,REFERENCIAS!$C:$D,2,0)*VLOOKUP(#REF!,PONDERADORES!A:P,IF(AND(INFORMACION!$T2851='REFERENCIAS RIESGO'!$C$36,INFORMACION!$F2851=REFERENCIAS!$C$24),16,IF(INFORMACION!$T2851='REFERENCIAS RIESGO'!$C$36,13,IF(INFORMACION!$F2851=REFERENCIAS!$C$24,10,7))),0)+VLOOKUP(K2851,REFERENCIAS!$C:$D,2,0)*VLOOKUP($K$2,PONDERADORES!A:P,IF(AND(INFORMACION!$T2851='REFERENCIAS RIESGO'!$C$36,INFORMACION!$F2851=REFERENCIAS!$C$24),16,IF(INFORMACION!$T2851='REFERENCIAS RIESGO'!$C$36,13,IF(INFORMACION!$F2851=REFERENCIAS!$C$24,10,7))),0)+VLOOKUP(L2851,REFERENCIAS!$C:$D,2,0)*VLOOKUP($L$2,PONDERADORES!A:P,IF(AND(INFORMACION!$T2851='REFERENCIAS RIESGO'!$C$36,INFORMACION!$F2851=REFERENCIAS!$C$24),16,IF(INFORMACION!$T2851='REFERENCIAS RIESGO'!$C$36,13,IF(INFORMACION!$F2851=REFERENCIAS!$C$24,10,7))),0)+VLOOKUP(F2851,REFERENCIAS!$C:$D,2,0)*VLOOKUP($F$2,PONDERADORES!A:P,IF(AND(INFORMACION!$T2851='REFERENCIAS RIESGO'!$C$36,INFORMACION!$F2851=REFERENCIAS!$C$24),16,IF(INFORMACION!$T2851='REFERENCIAS RIESGO'!$C$36,13,IF(INFORMACION!$F2851=REFERENCIAS!$C$24,10,7))),0)+VLOOKUP(T2851,REFERENCIAS!$C:$D,2,0)*VLOOKUP($T$2,PONDERADORES!A:P,IF(AND(INFORMACION!$T2851='REFERENCIAS RIESGO'!$C$36,INFORMACION!$F2851=REFERENCIAS!$C$24),16,IF(INFORMACION!$T2851='REFERENCIAS RIESGO'!$C$36,13,IF(INFORMACION!$F2851=REFERENCIAS!$C$24,10,7))),0)+VLOOKUP(IF(J2851&lt;=0.2,0.2,IF(AND(J2851&gt;0.2,J2851&lt;=0.4),0.4,IF(AND(J2851&gt;0.4,J2851&lt;=0.6),0.6,IF(AND(J2851&gt;0.6,J2851&lt;=0.8),0.8,IF(AND(J2851&gt;0.8,J2851&lt;=1),1))))),REFERENCIAS!$C:$D,2,0)*VLOOKUP($J$2,PONDERADORES!A:P,IF(AND(INFORMACION!$T2851='REFERENCIAS RIESGO'!$C$36,INFORMACION!$F2851=REFERENCIAS!$C$24),16,IF(INFORMACION!$T2851='REFERENCIAS RIESGO'!$C$36,13,IF(INFORMACION!$F2851=REFERENCIAS!$C$24,10,7))),0)</f>
        <v>#REF!</v>
      </c>
      <c r="Y2851" s="68">
        <f>+VLOOKUP(M2851,REFERENCIAS!$C:$D,2,0)*VLOOKUP($M$2,PONDERADORES!$A$7:$G$9,7,0)+VLOOKUP(N2851,REFERENCIAS!$C:$D,2,0)*VLOOKUP($N$2,PONDERADORES!$A$7:$G$9,7,0)+VLOOKUP(O2851,REFERENCIAS!$C:$D,2,0)*VLOOKUP($O$2,PONDERADORES!$A$7:$G$9,7,0)</f>
        <v>0.2</v>
      </c>
      <c r="Z2851" s="2">
        <f>+VLOOKUP(IF(R2851&lt;0.1,0,IF(AND(R2851&gt;=0.1,R2851&lt;0.2),0.1,IF(AND(R2851&gt;=0.2,R2851&lt;0.3),0.2,IF(R2851&gt;0.3,0.3,)))),REFERENCIAS!$C:$D,2,0)*VLOOKUP($R$2,PONDERADORES!$A$11:$G$11,7,0)</f>
        <v>15</v>
      </c>
      <c r="AA2851" s="92"/>
      <c r="AB2851" s="95" t="e">
        <f t="shared" ca="1" si="175"/>
        <v>#REF!</v>
      </c>
      <c r="AC2851" s="23" t="e">
        <f ca="1">IF(AB2851&gt;REFERENCIAS!$C$62,REFERENCIAS!$B$62,IF(AND(AB2851&gt;=REFERENCIAS!$C$63,AB2851&lt;REFERENCIAS!$D$63),REFERENCIAS!$B$63,IF(AND(AB2851&gt;REFERENCIAS!$C$64,AB2851&lt;=REFERENCIAS!$D$64),REFERENCIAS!$B$64,IF(AND(AB2851&gt;=REFERENCIAS!$C$65,AB2851&lt;REFERENCIAS!$D$65),REFERENCIAS!$B$65, "Revisar"))))</f>
        <v>#REF!</v>
      </c>
      <c r="AD2851" s="94" t="e">
        <f ca="1">VLOOKUP(AC2851,REFERENCIAS!$B$62:$G$65,4,FALSE)</f>
        <v>#REF!</v>
      </c>
    </row>
    <row r="2852" spans="1:30" ht="17.25" x14ac:dyDescent="0.25">
      <c r="A2852" s="74"/>
      <c r="B2852" s="19"/>
      <c r="C2852" s="19"/>
      <c r="D2852" s="50"/>
      <c r="E2852" s="73"/>
      <c r="F2852" s="74"/>
      <c r="G2852" s="9"/>
      <c r="H2852" s="48"/>
      <c r="I2852" s="49">
        <f t="shared" ca="1" si="173"/>
        <v>2022</v>
      </c>
      <c r="J2852" s="22">
        <f t="shared" ca="1" si="172"/>
        <v>1</v>
      </c>
      <c r="K2852" s="19"/>
      <c r="L2852" s="73"/>
      <c r="M2852" s="74"/>
      <c r="N2852" s="19"/>
      <c r="O2852" s="73"/>
      <c r="P2852" s="82">
        <v>1</v>
      </c>
      <c r="Q2852" s="24">
        <v>1</v>
      </c>
      <c r="R2852" s="81">
        <f t="shared" si="174"/>
        <v>1</v>
      </c>
      <c r="S2852" s="87"/>
      <c r="T2852" s="19"/>
      <c r="U2852" s="25"/>
      <c r="V2852" s="25"/>
      <c r="W2852" s="81"/>
      <c r="X2852" s="91" t="e">
        <f ca="1">+VLOOKUP(#REF!,REFERENCIAS!$C:$D,2,0)*VLOOKUP(#REF!,PONDERADORES!A:P,IF(AND(INFORMACION!$T2852='REFERENCIAS RIESGO'!$C$36,INFORMACION!$F2852=REFERENCIAS!$C$24),16,IF(INFORMACION!$T2852='REFERENCIAS RIESGO'!$C$36,13,IF(INFORMACION!$F2852=REFERENCIAS!$C$24,10,7))),0)+VLOOKUP(K2852,REFERENCIAS!$C:$D,2,0)*VLOOKUP($K$2,PONDERADORES!A:P,IF(AND(INFORMACION!$T2852='REFERENCIAS RIESGO'!$C$36,INFORMACION!$F2852=REFERENCIAS!$C$24),16,IF(INFORMACION!$T2852='REFERENCIAS RIESGO'!$C$36,13,IF(INFORMACION!$F2852=REFERENCIAS!$C$24,10,7))),0)+VLOOKUP(L2852,REFERENCIAS!$C:$D,2,0)*VLOOKUP($L$2,PONDERADORES!A:P,IF(AND(INFORMACION!$T2852='REFERENCIAS RIESGO'!$C$36,INFORMACION!$F2852=REFERENCIAS!$C$24),16,IF(INFORMACION!$T2852='REFERENCIAS RIESGO'!$C$36,13,IF(INFORMACION!$F2852=REFERENCIAS!$C$24,10,7))),0)+VLOOKUP(F2852,REFERENCIAS!$C:$D,2,0)*VLOOKUP($F$2,PONDERADORES!A:P,IF(AND(INFORMACION!$T2852='REFERENCIAS RIESGO'!$C$36,INFORMACION!$F2852=REFERENCIAS!$C$24),16,IF(INFORMACION!$T2852='REFERENCIAS RIESGO'!$C$36,13,IF(INFORMACION!$F2852=REFERENCIAS!$C$24,10,7))),0)+VLOOKUP(T2852,REFERENCIAS!$C:$D,2,0)*VLOOKUP($T$2,PONDERADORES!A:P,IF(AND(INFORMACION!$T2852='REFERENCIAS RIESGO'!$C$36,INFORMACION!$F2852=REFERENCIAS!$C$24),16,IF(INFORMACION!$T2852='REFERENCIAS RIESGO'!$C$36,13,IF(INFORMACION!$F2852=REFERENCIAS!$C$24,10,7))),0)+VLOOKUP(IF(J2852&lt;=0.2,0.2,IF(AND(J2852&gt;0.2,J2852&lt;=0.4),0.4,IF(AND(J2852&gt;0.4,J2852&lt;=0.6),0.6,IF(AND(J2852&gt;0.6,J2852&lt;=0.8),0.8,IF(AND(J2852&gt;0.8,J2852&lt;=1),1))))),REFERENCIAS!$C:$D,2,0)*VLOOKUP($J$2,PONDERADORES!A:P,IF(AND(INFORMACION!$T2852='REFERENCIAS RIESGO'!$C$36,INFORMACION!$F2852=REFERENCIAS!$C$24),16,IF(INFORMACION!$T2852='REFERENCIAS RIESGO'!$C$36,13,IF(INFORMACION!$F2852=REFERENCIAS!$C$24,10,7))),0)</f>
        <v>#REF!</v>
      </c>
      <c r="Y2852" s="68">
        <f>+VLOOKUP(M2852,REFERENCIAS!$C:$D,2,0)*VLOOKUP($M$2,PONDERADORES!$A$7:$G$9,7,0)+VLOOKUP(N2852,REFERENCIAS!$C:$D,2,0)*VLOOKUP($N$2,PONDERADORES!$A$7:$G$9,7,0)+VLOOKUP(O2852,REFERENCIAS!$C:$D,2,0)*VLOOKUP($O$2,PONDERADORES!$A$7:$G$9,7,0)</f>
        <v>0.2</v>
      </c>
      <c r="Z2852" s="2">
        <f>+VLOOKUP(IF(R2852&lt;0.1,0,IF(AND(R2852&gt;=0.1,R2852&lt;0.2),0.1,IF(AND(R2852&gt;=0.2,R2852&lt;0.3),0.2,IF(R2852&gt;0.3,0.3,)))),REFERENCIAS!$C:$D,2,0)*VLOOKUP($R$2,PONDERADORES!$A$11:$G$11,7,0)</f>
        <v>15</v>
      </c>
      <c r="AA2852" s="92"/>
      <c r="AB2852" s="95" t="e">
        <f t="shared" ca="1" si="175"/>
        <v>#REF!</v>
      </c>
      <c r="AC2852" s="23" t="e">
        <f ca="1">IF(AB2852&gt;REFERENCIAS!$C$62,REFERENCIAS!$B$62,IF(AND(AB2852&gt;=REFERENCIAS!$C$63,AB2852&lt;REFERENCIAS!$D$63),REFERENCIAS!$B$63,IF(AND(AB2852&gt;REFERENCIAS!$C$64,AB2852&lt;=REFERENCIAS!$D$64),REFERENCIAS!$B$64,IF(AND(AB2852&gt;=REFERENCIAS!$C$65,AB2852&lt;REFERENCIAS!$D$65),REFERENCIAS!$B$65, "Revisar"))))</f>
        <v>#REF!</v>
      </c>
      <c r="AD2852" s="94" t="e">
        <f ca="1">VLOOKUP(AC2852,REFERENCIAS!$B$62:$G$65,4,FALSE)</f>
        <v>#REF!</v>
      </c>
    </row>
    <row r="2853" spans="1:30" ht="17.25" x14ac:dyDescent="0.25">
      <c r="A2853" s="74"/>
      <c r="B2853" s="19"/>
      <c r="C2853" s="19"/>
      <c r="D2853" s="50"/>
      <c r="E2853" s="73"/>
      <c r="F2853" s="74"/>
      <c r="G2853" s="9"/>
      <c r="H2853" s="48"/>
      <c r="I2853" s="49">
        <f t="shared" ca="1" si="173"/>
        <v>2022</v>
      </c>
      <c r="J2853" s="22">
        <f t="shared" ca="1" si="172"/>
        <v>1</v>
      </c>
      <c r="K2853" s="19"/>
      <c r="L2853" s="73"/>
      <c r="M2853" s="74"/>
      <c r="N2853" s="19"/>
      <c r="O2853" s="73"/>
      <c r="P2853" s="82">
        <v>1</v>
      </c>
      <c r="Q2853" s="24">
        <v>1</v>
      </c>
      <c r="R2853" s="81">
        <f t="shared" si="174"/>
        <v>1</v>
      </c>
      <c r="S2853" s="87"/>
      <c r="T2853" s="19"/>
      <c r="U2853" s="25"/>
      <c r="V2853" s="25"/>
      <c r="W2853" s="81"/>
      <c r="X2853" s="91" t="e">
        <f ca="1">+VLOOKUP(#REF!,REFERENCIAS!$C:$D,2,0)*VLOOKUP(#REF!,PONDERADORES!A:P,IF(AND(INFORMACION!$T2853='REFERENCIAS RIESGO'!$C$36,INFORMACION!$F2853=REFERENCIAS!$C$24),16,IF(INFORMACION!$T2853='REFERENCIAS RIESGO'!$C$36,13,IF(INFORMACION!$F2853=REFERENCIAS!$C$24,10,7))),0)+VLOOKUP(K2853,REFERENCIAS!$C:$D,2,0)*VLOOKUP($K$2,PONDERADORES!A:P,IF(AND(INFORMACION!$T2853='REFERENCIAS RIESGO'!$C$36,INFORMACION!$F2853=REFERENCIAS!$C$24),16,IF(INFORMACION!$T2853='REFERENCIAS RIESGO'!$C$36,13,IF(INFORMACION!$F2853=REFERENCIAS!$C$24,10,7))),0)+VLOOKUP(L2853,REFERENCIAS!$C:$D,2,0)*VLOOKUP($L$2,PONDERADORES!A:P,IF(AND(INFORMACION!$T2853='REFERENCIAS RIESGO'!$C$36,INFORMACION!$F2853=REFERENCIAS!$C$24),16,IF(INFORMACION!$T2853='REFERENCIAS RIESGO'!$C$36,13,IF(INFORMACION!$F2853=REFERENCIAS!$C$24,10,7))),0)+VLOOKUP(F2853,REFERENCIAS!$C:$D,2,0)*VLOOKUP($F$2,PONDERADORES!A:P,IF(AND(INFORMACION!$T2853='REFERENCIAS RIESGO'!$C$36,INFORMACION!$F2853=REFERENCIAS!$C$24),16,IF(INFORMACION!$T2853='REFERENCIAS RIESGO'!$C$36,13,IF(INFORMACION!$F2853=REFERENCIAS!$C$24,10,7))),0)+VLOOKUP(T2853,REFERENCIAS!$C:$D,2,0)*VLOOKUP($T$2,PONDERADORES!A:P,IF(AND(INFORMACION!$T2853='REFERENCIAS RIESGO'!$C$36,INFORMACION!$F2853=REFERENCIAS!$C$24),16,IF(INFORMACION!$T2853='REFERENCIAS RIESGO'!$C$36,13,IF(INFORMACION!$F2853=REFERENCIAS!$C$24,10,7))),0)+VLOOKUP(IF(J2853&lt;=0.2,0.2,IF(AND(J2853&gt;0.2,J2853&lt;=0.4),0.4,IF(AND(J2853&gt;0.4,J2853&lt;=0.6),0.6,IF(AND(J2853&gt;0.6,J2853&lt;=0.8),0.8,IF(AND(J2853&gt;0.8,J2853&lt;=1),1))))),REFERENCIAS!$C:$D,2,0)*VLOOKUP($J$2,PONDERADORES!A:P,IF(AND(INFORMACION!$T2853='REFERENCIAS RIESGO'!$C$36,INFORMACION!$F2853=REFERENCIAS!$C$24),16,IF(INFORMACION!$T2853='REFERENCIAS RIESGO'!$C$36,13,IF(INFORMACION!$F2853=REFERENCIAS!$C$24,10,7))),0)</f>
        <v>#REF!</v>
      </c>
      <c r="Y2853" s="68">
        <f>+VLOOKUP(M2853,REFERENCIAS!$C:$D,2,0)*VLOOKUP($M$2,PONDERADORES!$A$7:$G$9,7,0)+VLOOKUP(N2853,REFERENCIAS!$C:$D,2,0)*VLOOKUP($N$2,PONDERADORES!$A$7:$G$9,7,0)+VLOOKUP(O2853,REFERENCIAS!$C:$D,2,0)*VLOOKUP($O$2,PONDERADORES!$A$7:$G$9,7,0)</f>
        <v>0.2</v>
      </c>
      <c r="Z2853" s="2">
        <f>+VLOOKUP(IF(R2853&lt;0.1,0,IF(AND(R2853&gt;=0.1,R2853&lt;0.2),0.1,IF(AND(R2853&gt;=0.2,R2853&lt;0.3),0.2,IF(R2853&gt;0.3,0.3,)))),REFERENCIAS!$C:$D,2,0)*VLOOKUP($R$2,PONDERADORES!$A$11:$G$11,7,0)</f>
        <v>15</v>
      </c>
      <c r="AA2853" s="92"/>
      <c r="AB2853" s="95" t="e">
        <f t="shared" ca="1" si="175"/>
        <v>#REF!</v>
      </c>
      <c r="AC2853" s="23" t="e">
        <f ca="1">IF(AB2853&gt;REFERENCIAS!$C$62,REFERENCIAS!$B$62,IF(AND(AB2853&gt;=REFERENCIAS!$C$63,AB2853&lt;REFERENCIAS!$D$63),REFERENCIAS!$B$63,IF(AND(AB2853&gt;REFERENCIAS!$C$64,AB2853&lt;=REFERENCIAS!$D$64),REFERENCIAS!$B$64,IF(AND(AB2853&gt;=REFERENCIAS!$C$65,AB2853&lt;REFERENCIAS!$D$65),REFERENCIAS!$B$65, "Revisar"))))</f>
        <v>#REF!</v>
      </c>
      <c r="AD2853" s="94" t="e">
        <f ca="1">VLOOKUP(AC2853,REFERENCIAS!$B$62:$G$65,4,FALSE)</f>
        <v>#REF!</v>
      </c>
    </row>
    <row r="2854" spans="1:30" ht="17.25" x14ac:dyDescent="0.25">
      <c r="A2854" s="74"/>
      <c r="B2854" s="19"/>
      <c r="C2854" s="19"/>
      <c r="D2854" s="50"/>
      <c r="E2854" s="73"/>
      <c r="F2854" s="74"/>
      <c r="G2854" s="9"/>
      <c r="H2854" s="48"/>
      <c r="I2854" s="49">
        <f t="shared" ca="1" si="173"/>
        <v>2022</v>
      </c>
      <c r="J2854" s="22">
        <f t="shared" ca="1" si="172"/>
        <v>1</v>
      </c>
      <c r="K2854" s="19"/>
      <c r="L2854" s="73"/>
      <c r="M2854" s="74"/>
      <c r="N2854" s="19"/>
      <c r="O2854" s="73"/>
      <c r="P2854" s="82">
        <v>1</v>
      </c>
      <c r="Q2854" s="24">
        <v>1</v>
      </c>
      <c r="R2854" s="81">
        <f t="shared" si="174"/>
        <v>1</v>
      </c>
      <c r="S2854" s="87"/>
      <c r="T2854" s="19"/>
      <c r="U2854" s="25"/>
      <c r="V2854" s="25"/>
      <c r="W2854" s="81"/>
      <c r="X2854" s="91" t="e">
        <f ca="1">+VLOOKUP(#REF!,REFERENCIAS!$C:$D,2,0)*VLOOKUP(#REF!,PONDERADORES!A:P,IF(AND(INFORMACION!$T2854='REFERENCIAS RIESGO'!$C$36,INFORMACION!$F2854=REFERENCIAS!$C$24),16,IF(INFORMACION!$T2854='REFERENCIAS RIESGO'!$C$36,13,IF(INFORMACION!$F2854=REFERENCIAS!$C$24,10,7))),0)+VLOOKUP(K2854,REFERENCIAS!$C:$D,2,0)*VLOOKUP($K$2,PONDERADORES!A:P,IF(AND(INFORMACION!$T2854='REFERENCIAS RIESGO'!$C$36,INFORMACION!$F2854=REFERENCIAS!$C$24),16,IF(INFORMACION!$T2854='REFERENCIAS RIESGO'!$C$36,13,IF(INFORMACION!$F2854=REFERENCIAS!$C$24,10,7))),0)+VLOOKUP(L2854,REFERENCIAS!$C:$D,2,0)*VLOOKUP($L$2,PONDERADORES!A:P,IF(AND(INFORMACION!$T2854='REFERENCIAS RIESGO'!$C$36,INFORMACION!$F2854=REFERENCIAS!$C$24),16,IF(INFORMACION!$T2854='REFERENCIAS RIESGO'!$C$36,13,IF(INFORMACION!$F2854=REFERENCIAS!$C$24,10,7))),0)+VLOOKUP(F2854,REFERENCIAS!$C:$D,2,0)*VLOOKUP($F$2,PONDERADORES!A:P,IF(AND(INFORMACION!$T2854='REFERENCIAS RIESGO'!$C$36,INFORMACION!$F2854=REFERENCIAS!$C$24),16,IF(INFORMACION!$T2854='REFERENCIAS RIESGO'!$C$36,13,IF(INFORMACION!$F2854=REFERENCIAS!$C$24,10,7))),0)+VLOOKUP(T2854,REFERENCIAS!$C:$D,2,0)*VLOOKUP($T$2,PONDERADORES!A:P,IF(AND(INFORMACION!$T2854='REFERENCIAS RIESGO'!$C$36,INFORMACION!$F2854=REFERENCIAS!$C$24),16,IF(INFORMACION!$T2854='REFERENCIAS RIESGO'!$C$36,13,IF(INFORMACION!$F2854=REFERENCIAS!$C$24,10,7))),0)+VLOOKUP(IF(J2854&lt;=0.2,0.2,IF(AND(J2854&gt;0.2,J2854&lt;=0.4),0.4,IF(AND(J2854&gt;0.4,J2854&lt;=0.6),0.6,IF(AND(J2854&gt;0.6,J2854&lt;=0.8),0.8,IF(AND(J2854&gt;0.8,J2854&lt;=1),1))))),REFERENCIAS!$C:$D,2,0)*VLOOKUP($J$2,PONDERADORES!A:P,IF(AND(INFORMACION!$T2854='REFERENCIAS RIESGO'!$C$36,INFORMACION!$F2854=REFERENCIAS!$C$24),16,IF(INFORMACION!$T2854='REFERENCIAS RIESGO'!$C$36,13,IF(INFORMACION!$F2854=REFERENCIAS!$C$24,10,7))),0)</f>
        <v>#REF!</v>
      </c>
      <c r="Y2854" s="68">
        <f>+VLOOKUP(M2854,REFERENCIAS!$C:$D,2,0)*VLOOKUP($M$2,PONDERADORES!$A$7:$G$9,7,0)+VLOOKUP(N2854,REFERENCIAS!$C:$D,2,0)*VLOOKUP($N$2,PONDERADORES!$A$7:$G$9,7,0)+VLOOKUP(O2854,REFERENCIAS!$C:$D,2,0)*VLOOKUP($O$2,PONDERADORES!$A$7:$G$9,7,0)</f>
        <v>0.2</v>
      </c>
      <c r="Z2854" s="2">
        <f>+VLOOKUP(IF(R2854&lt;0.1,0,IF(AND(R2854&gt;=0.1,R2854&lt;0.2),0.1,IF(AND(R2854&gt;=0.2,R2854&lt;0.3),0.2,IF(R2854&gt;0.3,0.3,)))),REFERENCIAS!$C:$D,2,0)*VLOOKUP($R$2,PONDERADORES!$A$11:$G$11,7,0)</f>
        <v>15</v>
      </c>
      <c r="AA2854" s="92"/>
      <c r="AB2854" s="95" t="e">
        <f t="shared" ca="1" si="175"/>
        <v>#REF!</v>
      </c>
      <c r="AC2854" s="23" t="e">
        <f ca="1">IF(AB2854&gt;REFERENCIAS!$C$62,REFERENCIAS!$B$62,IF(AND(AB2854&gt;=REFERENCIAS!$C$63,AB2854&lt;REFERENCIAS!$D$63),REFERENCIAS!$B$63,IF(AND(AB2854&gt;REFERENCIAS!$C$64,AB2854&lt;=REFERENCIAS!$D$64),REFERENCIAS!$B$64,IF(AND(AB2854&gt;=REFERENCIAS!$C$65,AB2854&lt;REFERENCIAS!$D$65),REFERENCIAS!$B$65, "Revisar"))))</f>
        <v>#REF!</v>
      </c>
      <c r="AD2854" s="94" t="e">
        <f ca="1">VLOOKUP(AC2854,REFERENCIAS!$B$62:$G$65,4,FALSE)</f>
        <v>#REF!</v>
      </c>
    </row>
    <row r="2855" spans="1:30" ht="17.25" x14ac:dyDescent="0.25">
      <c r="A2855" s="74"/>
      <c r="B2855" s="19"/>
      <c r="C2855" s="19"/>
      <c r="D2855" s="50"/>
      <c r="E2855" s="73"/>
      <c r="F2855" s="74"/>
      <c r="G2855" s="9"/>
      <c r="H2855" s="48"/>
      <c r="I2855" s="49">
        <f t="shared" ca="1" si="173"/>
        <v>2022</v>
      </c>
      <c r="J2855" s="22">
        <f t="shared" ca="1" si="172"/>
        <v>1</v>
      </c>
      <c r="K2855" s="19"/>
      <c r="L2855" s="73"/>
      <c r="M2855" s="74"/>
      <c r="N2855" s="19"/>
      <c r="O2855" s="73"/>
      <c r="P2855" s="82">
        <v>1</v>
      </c>
      <c r="Q2855" s="24">
        <v>1</v>
      </c>
      <c r="R2855" s="81">
        <f t="shared" si="174"/>
        <v>1</v>
      </c>
      <c r="S2855" s="87"/>
      <c r="T2855" s="19"/>
      <c r="U2855" s="25"/>
      <c r="V2855" s="25"/>
      <c r="W2855" s="81"/>
      <c r="X2855" s="91" t="e">
        <f ca="1">+VLOOKUP(#REF!,REFERENCIAS!$C:$D,2,0)*VLOOKUP(#REF!,PONDERADORES!A:P,IF(AND(INFORMACION!$T2855='REFERENCIAS RIESGO'!$C$36,INFORMACION!$F2855=REFERENCIAS!$C$24),16,IF(INFORMACION!$T2855='REFERENCIAS RIESGO'!$C$36,13,IF(INFORMACION!$F2855=REFERENCIAS!$C$24,10,7))),0)+VLOOKUP(K2855,REFERENCIAS!$C:$D,2,0)*VLOOKUP($K$2,PONDERADORES!A:P,IF(AND(INFORMACION!$T2855='REFERENCIAS RIESGO'!$C$36,INFORMACION!$F2855=REFERENCIAS!$C$24),16,IF(INFORMACION!$T2855='REFERENCIAS RIESGO'!$C$36,13,IF(INFORMACION!$F2855=REFERENCIAS!$C$24,10,7))),0)+VLOOKUP(L2855,REFERENCIAS!$C:$D,2,0)*VLOOKUP($L$2,PONDERADORES!A:P,IF(AND(INFORMACION!$T2855='REFERENCIAS RIESGO'!$C$36,INFORMACION!$F2855=REFERENCIAS!$C$24),16,IF(INFORMACION!$T2855='REFERENCIAS RIESGO'!$C$36,13,IF(INFORMACION!$F2855=REFERENCIAS!$C$24,10,7))),0)+VLOOKUP(F2855,REFERENCIAS!$C:$D,2,0)*VLOOKUP($F$2,PONDERADORES!A:P,IF(AND(INFORMACION!$T2855='REFERENCIAS RIESGO'!$C$36,INFORMACION!$F2855=REFERENCIAS!$C$24),16,IF(INFORMACION!$T2855='REFERENCIAS RIESGO'!$C$36,13,IF(INFORMACION!$F2855=REFERENCIAS!$C$24,10,7))),0)+VLOOKUP(T2855,REFERENCIAS!$C:$D,2,0)*VLOOKUP($T$2,PONDERADORES!A:P,IF(AND(INFORMACION!$T2855='REFERENCIAS RIESGO'!$C$36,INFORMACION!$F2855=REFERENCIAS!$C$24),16,IF(INFORMACION!$T2855='REFERENCIAS RIESGO'!$C$36,13,IF(INFORMACION!$F2855=REFERENCIAS!$C$24,10,7))),0)+VLOOKUP(IF(J2855&lt;=0.2,0.2,IF(AND(J2855&gt;0.2,J2855&lt;=0.4),0.4,IF(AND(J2855&gt;0.4,J2855&lt;=0.6),0.6,IF(AND(J2855&gt;0.6,J2855&lt;=0.8),0.8,IF(AND(J2855&gt;0.8,J2855&lt;=1),1))))),REFERENCIAS!$C:$D,2,0)*VLOOKUP($J$2,PONDERADORES!A:P,IF(AND(INFORMACION!$T2855='REFERENCIAS RIESGO'!$C$36,INFORMACION!$F2855=REFERENCIAS!$C$24),16,IF(INFORMACION!$T2855='REFERENCIAS RIESGO'!$C$36,13,IF(INFORMACION!$F2855=REFERENCIAS!$C$24,10,7))),0)</f>
        <v>#REF!</v>
      </c>
      <c r="Y2855" s="68">
        <f>+VLOOKUP(M2855,REFERENCIAS!$C:$D,2,0)*VLOOKUP($M$2,PONDERADORES!$A$7:$G$9,7,0)+VLOOKUP(N2855,REFERENCIAS!$C:$D,2,0)*VLOOKUP($N$2,PONDERADORES!$A$7:$G$9,7,0)+VLOOKUP(O2855,REFERENCIAS!$C:$D,2,0)*VLOOKUP($O$2,PONDERADORES!$A$7:$G$9,7,0)</f>
        <v>0.2</v>
      </c>
      <c r="Z2855" s="2">
        <f>+VLOOKUP(IF(R2855&lt;0.1,0,IF(AND(R2855&gt;=0.1,R2855&lt;0.2),0.1,IF(AND(R2855&gt;=0.2,R2855&lt;0.3),0.2,IF(R2855&gt;0.3,0.3,)))),REFERENCIAS!$C:$D,2,0)*VLOOKUP($R$2,PONDERADORES!$A$11:$G$11,7,0)</f>
        <v>15</v>
      </c>
      <c r="AA2855" s="92"/>
      <c r="AB2855" s="95" t="e">
        <f t="shared" ca="1" si="175"/>
        <v>#REF!</v>
      </c>
      <c r="AC2855" s="23" t="e">
        <f ca="1">IF(AB2855&gt;REFERENCIAS!$C$62,REFERENCIAS!$B$62,IF(AND(AB2855&gt;=REFERENCIAS!$C$63,AB2855&lt;REFERENCIAS!$D$63),REFERENCIAS!$B$63,IF(AND(AB2855&gt;REFERENCIAS!$C$64,AB2855&lt;=REFERENCIAS!$D$64),REFERENCIAS!$B$64,IF(AND(AB2855&gt;=REFERENCIAS!$C$65,AB2855&lt;REFERENCIAS!$D$65),REFERENCIAS!$B$65, "Revisar"))))</f>
        <v>#REF!</v>
      </c>
      <c r="AD2855" s="94" t="e">
        <f ca="1">VLOOKUP(AC2855,REFERENCIAS!$B$62:$G$65,4,FALSE)</f>
        <v>#REF!</v>
      </c>
    </row>
    <row r="2856" spans="1:30" ht="17.25" x14ac:dyDescent="0.25">
      <c r="A2856" s="74"/>
      <c r="B2856" s="19"/>
      <c r="C2856" s="19"/>
      <c r="D2856" s="50"/>
      <c r="E2856" s="73"/>
      <c r="F2856" s="74"/>
      <c r="G2856" s="9"/>
      <c r="H2856" s="48"/>
      <c r="I2856" s="49">
        <f t="shared" ca="1" si="173"/>
        <v>2022</v>
      </c>
      <c r="J2856" s="22">
        <f t="shared" ca="1" si="172"/>
        <v>1</v>
      </c>
      <c r="K2856" s="19"/>
      <c r="L2856" s="73"/>
      <c r="M2856" s="74"/>
      <c r="N2856" s="19"/>
      <c r="O2856" s="73"/>
      <c r="P2856" s="82">
        <v>1</v>
      </c>
      <c r="Q2856" s="24">
        <v>1</v>
      </c>
      <c r="R2856" s="81">
        <f t="shared" si="174"/>
        <v>1</v>
      </c>
      <c r="S2856" s="87"/>
      <c r="T2856" s="19"/>
      <c r="U2856" s="25"/>
      <c r="V2856" s="25"/>
      <c r="W2856" s="81"/>
      <c r="X2856" s="91" t="e">
        <f ca="1">+VLOOKUP(#REF!,REFERENCIAS!$C:$D,2,0)*VLOOKUP(#REF!,PONDERADORES!A:P,IF(AND(INFORMACION!$T2856='REFERENCIAS RIESGO'!$C$36,INFORMACION!$F2856=REFERENCIAS!$C$24),16,IF(INFORMACION!$T2856='REFERENCIAS RIESGO'!$C$36,13,IF(INFORMACION!$F2856=REFERENCIAS!$C$24,10,7))),0)+VLOOKUP(K2856,REFERENCIAS!$C:$D,2,0)*VLOOKUP($K$2,PONDERADORES!A:P,IF(AND(INFORMACION!$T2856='REFERENCIAS RIESGO'!$C$36,INFORMACION!$F2856=REFERENCIAS!$C$24),16,IF(INFORMACION!$T2856='REFERENCIAS RIESGO'!$C$36,13,IF(INFORMACION!$F2856=REFERENCIAS!$C$24,10,7))),0)+VLOOKUP(L2856,REFERENCIAS!$C:$D,2,0)*VLOOKUP($L$2,PONDERADORES!A:P,IF(AND(INFORMACION!$T2856='REFERENCIAS RIESGO'!$C$36,INFORMACION!$F2856=REFERENCIAS!$C$24),16,IF(INFORMACION!$T2856='REFERENCIAS RIESGO'!$C$36,13,IF(INFORMACION!$F2856=REFERENCIAS!$C$24,10,7))),0)+VLOOKUP(F2856,REFERENCIAS!$C:$D,2,0)*VLOOKUP($F$2,PONDERADORES!A:P,IF(AND(INFORMACION!$T2856='REFERENCIAS RIESGO'!$C$36,INFORMACION!$F2856=REFERENCIAS!$C$24),16,IF(INFORMACION!$T2856='REFERENCIAS RIESGO'!$C$36,13,IF(INFORMACION!$F2856=REFERENCIAS!$C$24,10,7))),0)+VLOOKUP(T2856,REFERENCIAS!$C:$D,2,0)*VLOOKUP($T$2,PONDERADORES!A:P,IF(AND(INFORMACION!$T2856='REFERENCIAS RIESGO'!$C$36,INFORMACION!$F2856=REFERENCIAS!$C$24),16,IF(INFORMACION!$T2856='REFERENCIAS RIESGO'!$C$36,13,IF(INFORMACION!$F2856=REFERENCIAS!$C$24,10,7))),0)+VLOOKUP(IF(J2856&lt;=0.2,0.2,IF(AND(J2856&gt;0.2,J2856&lt;=0.4),0.4,IF(AND(J2856&gt;0.4,J2856&lt;=0.6),0.6,IF(AND(J2856&gt;0.6,J2856&lt;=0.8),0.8,IF(AND(J2856&gt;0.8,J2856&lt;=1),1))))),REFERENCIAS!$C:$D,2,0)*VLOOKUP($J$2,PONDERADORES!A:P,IF(AND(INFORMACION!$T2856='REFERENCIAS RIESGO'!$C$36,INFORMACION!$F2856=REFERENCIAS!$C$24),16,IF(INFORMACION!$T2856='REFERENCIAS RIESGO'!$C$36,13,IF(INFORMACION!$F2856=REFERENCIAS!$C$24,10,7))),0)</f>
        <v>#REF!</v>
      </c>
      <c r="Y2856" s="68">
        <f>+VLOOKUP(M2856,REFERENCIAS!$C:$D,2,0)*VLOOKUP($M$2,PONDERADORES!$A$7:$G$9,7,0)+VLOOKUP(N2856,REFERENCIAS!$C:$D,2,0)*VLOOKUP($N$2,PONDERADORES!$A$7:$G$9,7,0)+VLOOKUP(O2856,REFERENCIAS!$C:$D,2,0)*VLOOKUP($O$2,PONDERADORES!$A$7:$G$9,7,0)</f>
        <v>0.2</v>
      </c>
      <c r="Z2856" s="2">
        <f>+VLOOKUP(IF(R2856&lt;0.1,0,IF(AND(R2856&gt;=0.1,R2856&lt;0.2),0.1,IF(AND(R2856&gt;=0.2,R2856&lt;0.3),0.2,IF(R2856&gt;0.3,0.3,)))),REFERENCIAS!$C:$D,2,0)*VLOOKUP($R$2,PONDERADORES!$A$11:$G$11,7,0)</f>
        <v>15</v>
      </c>
      <c r="AA2856" s="92"/>
      <c r="AB2856" s="95" t="e">
        <f t="shared" ca="1" si="175"/>
        <v>#REF!</v>
      </c>
      <c r="AC2856" s="23" t="e">
        <f ca="1">IF(AB2856&gt;REFERENCIAS!$C$62,REFERENCIAS!$B$62,IF(AND(AB2856&gt;=REFERENCIAS!$C$63,AB2856&lt;REFERENCIAS!$D$63),REFERENCIAS!$B$63,IF(AND(AB2856&gt;REFERENCIAS!$C$64,AB2856&lt;=REFERENCIAS!$D$64),REFERENCIAS!$B$64,IF(AND(AB2856&gt;=REFERENCIAS!$C$65,AB2856&lt;REFERENCIAS!$D$65),REFERENCIAS!$B$65, "Revisar"))))</f>
        <v>#REF!</v>
      </c>
      <c r="AD2856" s="94" t="e">
        <f ca="1">VLOOKUP(AC2856,REFERENCIAS!$B$62:$G$65,4,FALSE)</f>
        <v>#REF!</v>
      </c>
    </row>
    <row r="2857" spans="1:30" ht="17.25" x14ac:dyDescent="0.25">
      <c r="A2857" s="74"/>
      <c r="B2857" s="19"/>
      <c r="C2857" s="19"/>
      <c r="D2857" s="50"/>
      <c r="E2857" s="73"/>
      <c r="F2857" s="74"/>
      <c r="G2857" s="9"/>
      <c r="H2857" s="48"/>
      <c r="I2857" s="49">
        <f t="shared" ca="1" si="173"/>
        <v>2022</v>
      </c>
      <c r="J2857" s="22">
        <f t="shared" ca="1" si="172"/>
        <v>1</v>
      </c>
      <c r="K2857" s="19"/>
      <c r="L2857" s="73"/>
      <c r="M2857" s="74"/>
      <c r="N2857" s="19"/>
      <c r="O2857" s="73"/>
      <c r="P2857" s="82">
        <v>1</v>
      </c>
      <c r="Q2857" s="24">
        <v>1</v>
      </c>
      <c r="R2857" s="81">
        <f t="shared" si="174"/>
        <v>1</v>
      </c>
      <c r="S2857" s="87"/>
      <c r="T2857" s="19"/>
      <c r="U2857" s="25"/>
      <c r="V2857" s="25"/>
      <c r="W2857" s="81"/>
      <c r="X2857" s="91" t="e">
        <f ca="1">+VLOOKUP(#REF!,REFERENCIAS!$C:$D,2,0)*VLOOKUP(#REF!,PONDERADORES!A:P,IF(AND(INFORMACION!$T2857='REFERENCIAS RIESGO'!$C$36,INFORMACION!$F2857=REFERENCIAS!$C$24),16,IF(INFORMACION!$T2857='REFERENCIAS RIESGO'!$C$36,13,IF(INFORMACION!$F2857=REFERENCIAS!$C$24,10,7))),0)+VLOOKUP(K2857,REFERENCIAS!$C:$D,2,0)*VLOOKUP($K$2,PONDERADORES!A:P,IF(AND(INFORMACION!$T2857='REFERENCIAS RIESGO'!$C$36,INFORMACION!$F2857=REFERENCIAS!$C$24),16,IF(INFORMACION!$T2857='REFERENCIAS RIESGO'!$C$36,13,IF(INFORMACION!$F2857=REFERENCIAS!$C$24,10,7))),0)+VLOOKUP(L2857,REFERENCIAS!$C:$D,2,0)*VLOOKUP($L$2,PONDERADORES!A:P,IF(AND(INFORMACION!$T2857='REFERENCIAS RIESGO'!$C$36,INFORMACION!$F2857=REFERENCIAS!$C$24),16,IF(INFORMACION!$T2857='REFERENCIAS RIESGO'!$C$36,13,IF(INFORMACION!$F2857=REFERENCIAS!$C$24,10,7))),0)+VLOOKUP(F2857,REFERENCIAS!$C:$D,2,0)*VLOOKUP($F$2,PONDERADORES!A:P,IF(AND(INFORMACION!$T2857='REFERENCIAS RIESGO'!$C$36,INFORMACION!$F2857=REFERENCIAS!$C$24),16,IF(INFORMACION!$T2857='REFERENCIAS RIESGO'!$C$36,13,IF(INFORMACION!$F2857=REFERENCIAS!$C$24,10,7))),0)+VLOOKUP(T2857,REFERENCIAS!$C:$D,2,0)*VLOOKUP($T$2,PONDERADORES!A:P,IF(AND(INFORMACION!$T2857='REFERENCIAS RIESGO'!$C$36,INFORMACION!$F2857=REFERENCIAS!$C$24),16,IF(INFORMACION!$T2857='REFERENCIAS RIESGO'!$C$36,13,IF(INFORMACION!$F2857=REFERENCIAS!$C$24,10,7))),0)+VLOOKUP(IF(J2857&lt;=0.2,0.2,IF(AND(J2857&gt;0.2,J2857&lt;=0.4),0.4,IF(AND(J2857&gt;0.4,J2857&lt;=0.6),0.6,IF(AND(J2857&gt;0.6,J2857&lt;=0.8),0.8,IF(AND(J2857&gt;0.8,J2857&lt;=1),1))))),REFERENCIAS!$C:$D,2,0)*VLOOKUP($J$2,PONDERADORES!A:P,IF(AND(INFORMACION!$T2857='REFERENCIAS RIESGO'!$C$36,INFORMACION!$F2857=REFERENCIAS!$C$24),16,IF(INFORMACION!$T2857='REFERENCIAS RIESGO'!$C$36,13,IF(INFORMACION!$F2857=REFERENCIAS!$C$24,10,7))),0)</f>
        <v>#REF!</v>
      </c>
      <c r="Y2857" s="68">
        <f>+VLOOKUP(M2857,REFERENCIAS!$C:$D,2,0)*VLOOKUP($M$2,PONDERADORES!$A$7:$G$9,7,0)+VLOOKUP(N2857,REFERENCIAS!$C:$D,2,0)*VLOOKUP($N$2,PONDERADORES!$A$7:$G$9,7,0)+VLOOKUP(O2857,REFERENCIAS!$C:$D,2,0)*VLOOKUP($O$2,PONDERADORES!$A$7:$G$9,7,0)</f>
        <v>0.2</v>
      </c>
      <c r="Z2857" s="2">
        <f>+VLOOKUP(IF(R2857&lt;0.1,0,IF(AND(R2857&gt;=0.1,R2857&lt;0.2),0.1,IF(AND(R2857&gt;=0.2,R2857&lt;0.3),0.2,IF(R2857&gt;0.3,0.3,)))),REFERENCIAS!$C:$D,2,0)*VLOOKUP($R$2,PONDERADORES!$A$11:$G$11,7,0)</f>
        <v>15</v>
      </c>
      <c r="AA2857" s="92"/>
      <c r="AB2857" s="95" t="e">
        <f t="shared" ca="1" si="175"/>
        <v>#REF!</v>
      </c>
      <c r="AC2857" s="23" t="e">
        <f ca="1">IF(AB2857&gt;REFERENCIAS!$C$62,REFERENCIAS!$B$62,IF(AND(AB2857&gt;=REFERENCIAS!$C$63,AB2857&lt;REFERENCIAS!$D$63),REFERENCIAS!$B$63,IF(AND(AB2857&gt;REFERENCIAS!$C$64,AB2857&lt;=REFERENCIAS!$D$64),REFERENCIAS!$B$64,IF(AND(AB2857&gt;=REFERENCIAS!$C$65,AB2857&lt;REFERENCIAS!$D$65),REFERENCIAS!$B$65, "Revisar"))))</f>
        <v>#REF!</v>
      </c>
      <c r="AD2857" s="94" t="e">
        <f ca="1">VLOOKUP(AC2857,REFERENCIAS!$B$62:$G$65,4,FALSE)</f>
        <v>#REF!</v>
      </c>
    </row>
    <row r="2858" spans="1:30" ht="17.25" x14ac:dyDescent="0.25">
      <c r="A2858" s="74"/>
      <c r="B2858" s="19"/>
      <c r="C2858" s="19"/>
      <c r="D2858" s="50"/>
      <c r="E2858" s="73"/>
      <c r="F2858" s="74"/>
      <c r="G2858" s="9"/>
      <c r="H2858" s="48"/>
      <c r="I2858" s="49">
        <f t="shared" ca="1" si="173"/>
        <v>2022</v>
      </c>
      <c r="J2858" s="22">
        <f t="shared" ca="1" si="172"/>
        <v>1</v>
      </c>
      <c r="K2858" s="19"/>
      <c r="L2858" s="73"/>
      <c r="M2858" s="74"/>
      <c r="N2858" s="19"/>
      <c r="O2858" s="73"/>
      <c r="P2858" s="82">
        <v>1</v>
      </c>
      <c r="Q2858" s="24">
        <v>1</v>
      </c>
      <c r="R2858" s="81">
        <f t="shared" si="174"/>
        <v>1</v>
      </c>
      <c r="S2858" s="87"/>
      <c r="T2858" s="19"/>
      <c r="U2858" s="25"/>
      <c r="V2858" s="25"/>
      <c r="W2858" s="81"/>
      <c r="X2858" s="91" t="e">
        <f ca="1">+VLOOKUP(#REF!,REFERENCIAS!$C:$D,2,0)*VLOOKUP(#REF!,PONDERADORES!A:P,IF(AND(INFORMACION!$T2858='REFERENCIAS RIESGO'!$C$36,INFORMACION!$F2858=REFERENCIAS!$C$24),16,IF(INFORMACION!$T2858='REFERENCIAS RIESGO'!$C$36,13,IF(INFORMACION!$F2858=REFERENCIAS!$C$24,10,7))),0)+VLOOKUP(K2858,REFERENCIAS!$C:$D,2,0)*VLOOKUP($K$2,PONDERADORES!A:P,IF(AND(INFORMACION!$T2858='REFERENCIAS RIESGO'!$C$36,INFORMACION!$F2858=REFERENCIAS!$C$24),16,IF(INFORMACION!$T2858='REFERENCIAS RIESGO'!$C$36,13,IF(INFORMACION!$F2858=REFERENCIAS!$C$24,10,7))),0)+VLOOKUP(L2858,REFERENCIAS!$C:$D,2,0)*VLOOKUP($L$2,PONDERADORES!A:P,IF(AND(INFORMACION!$T2858='REFERENCIAS RIESGO'!$C$36,INFORMACION!$F2858=REFERENCIAS!$C$24),16,IF(INFORMACION!$T2858='REFERENCIAS RIESGO'!$C$36,13,IF(INFORMACION!$F2858=REFERENCIAS!$C$24,10,7))),0)+VLOOKUP(F2858,REFERENCIAS!$C:$D,2,0)*VLOOKUP($F$2,PONDERADORES!A:P,IF(AND(INFORMACION!$T2858='REFERENCIAS RIESGO'!$C$36,INFORMACION!$F2858=REFERENCIAS!$C$24),16,IF(INFORMACION!$T2858='REFERENCIAS RIESGO'!$C$36,13,IF(INFORMACION!$F2858=REFERENCIAS!$C$24,10,7))),0)+VLOOKUP(T2858,REFERENCIAS!$C:$D,2,0)*VLOOKUP($T$2,PONDERADORES!A:P,IF(AND(INFORMACION!$T2858='REFERENCIAS RIESGO'!$C$36,INFORMACION!$F2858=REFERENCIAS!$C$24),16,IF(INFORMACION!$T2858='REFERENCIAS RIESGO'!$C$36,13,IF(INFORMACION!$F2858=REFERENCIAS!$C$24,10,7))),0)+VLOOKUP(IF(J2858&lt;=0.2,0.2,IF(AND(J2858&gt;0.2,J2858&lt;=0.4),0.4,IF(AND(J2858&gt;0.4,J2858&lt;=0.6),0.6,IF(AND(J2858&gt;0.6,J2858&lt;=0.8),0.8,IF(AND(J2858&gt;0.8,J2858&lt;=1),1))))),REFERENCIAS!$C:$D,2,0)*VLOOKUP($J$2,PONDERADORES!A:P,IF(AND(INFORMACION!$T2858='REFERENCIAS RIESGO'!$C$36,INFORMACION!$F2858=REFERENCIAS!$C$24),16,IF(INFORMACION!$T2858='REFERENCIAS RIESGO'!$C$36,13,IF(INFORMACION!$F2858=REFERENCIAS!$C$24,10,7))),0)</f>
        <v>#REF!</v>
      </c>
      <c r="Y2858" s="68">
        <f>+VLOOKUP(M2858,REFERENCIAS!$C:$D,2,0)*VLOOKUP($M$2,PONDERADORES!$A$7:$G$9,7,0)+VLOOKUP(N2858,REFERENCIAS!$C:$D,2,0)*VLOOKUP($N$2,PONDERADORES!$A$7:$G$9,7,0)+VLOOKUP(O2858,REFERENCIAS!$C:$D,2,0)*VLOOKUP($O$2,PONDERADORES!$A$7:$G$9,7,0)</f>
        <v>0.2</v>
      </c>
      <c r="Z2858" s="2">
        <f>+VLOOKUP(IF(R2858&lt;0.1,0,IF(AND(R2858&gt;=0.1,R2858&lt;0.2),0.1,IF(AND(R2858&gt;=0.2,R2858&lt;0.3),0.2,IF(R2858&gt;0.3,0.3,)))),REFERENCIAS!$C:$D,2,0)*VLOOKUP($R$2,PONDERADORES!$A$11:$G$11,7,0)</f>
        <v>15</v>
      </c>
      <c r="AA2858" s="92"/>
      <c r="AB2858" s="95" t="e">
        <f t="shared" ca="1" si="175"/>
        <v>#REF!</v>
      </c>
      <c r="AC2858" s="23" t="e">
        <f ca="1">IF(AB2858&gt;REFERENCIAS!$C$62,REFERENCIAS!$B$62,IF(AND(AB2858&gt;=REFERENCIAS!$C$63,AB2858&lt;REFERENCIAS!$D$63),REFERENCIAS!$B$63,IF(AND(AB2858&gt;REFERENCIAS!$C$64,AB2858&lt;=REFERENCIAS!$D$64),REFERENCIAS!$B$64,IF(AND(AB2858&gt;=REFERENCIAS!$C$65,AB2858&lt;REFERENCIAS!$D$65),REFERENCIAS!$B$65, "Revisar"))))</f>
        <v>#REF!</v>
      </c>
      <c r="AD2858" s="94" t="e">
        <f ca="1">VLOOKUP(AC2858,REFERENCIAS!$B$62:$G$65,4,FALSE)</f>
        <v>#REF!</v>
      </c>
    </row>
    <row r="2859" spans="1:30" ht="17.25" x14ac:dyDescent="0.25">
      <c r="A2859" s="74"/>
      <c r="B2859" s="19"/>
      <c r="C2859" s="19"/>
      <c r="D2859" s="50"/>
      <c r="E2859" s="73"/>
      <c r="F2859" s="74"/>
      <c r="G2859" s="9"/>
      <c r="H2859" s="48"/>
      <c r="I2859" s="49">
        <f t="shared" ca="1" si="173"/>
        <v>2022</v>
      </c>
      <c r="J2859" s="22">
        <f t="shared" ca="1" si="172"/>
        <v>1</v>
      </c>
      <c r="K2859" s="19"/>
      <c r="L2859" s="73"/>
      <c r="M2859" s="74"/>
      <c r="N2859" s="19"/>
      <c r="O2859" s="73"/>
      <c r="P2859" s="82">
        <v>1</v>
      </c>
      <c r="Q2859" s="24">
        <v>1</v>
      </c>
      <c r="R2859" s="81">
        <f t="shared" si="174"/>
        <v>1</v>
      </c>
      <c r="S2859" s="87"/>
      <c r="T2859" s="19"/>
      <c r="U2859" s="25"/>
      <c r="V2859" s="25"/>
      <c r="W2859" s="81"/>
      <c r="X2859" s="91" t="e">
        <f ca="1">+VLOOKUP(#REF!,REFERENCIAS!$C:$D,2,0)*VLOOKUP(#REF!,PONDERADORES!A:P,IF(AND(INFORMACION!$T2859='REFERENCIAS RIESGO'!$C$36,INFORMACION!$F2859=REFERENCIAS!$C$24),16,IF(INFORMACION!$T2859='REFERENCIAS RIESGO'!$C$36,13,IF(INFORMACION!$F2859=REFERENCIAS!$C$24,10,7))),0)+VLOOKUP(K2859,REFERENCIAS!$C:$D,2,0)*VLOOKUP($K$2,PONDERADORES!A:P,IF(AND(INFORMACION!$T2859='REFERENCIAS RIESGO'!$C$36,INFORMACION!$F2859=REFERENCIAS!$C$24),16,IF(INFORMACION!$T2859='REFERENCIAS RIESGO'!$C$36,13,IF(INFORMACION!$F2859=REFERENCIAS!$C$24,10,7))),0)+VLOOKUP(L2859,REFERENCIAS!$C:$D,2,0)*VLOOKUP($L$2,PONDERADORES!A:P,IF(AND(INFORMACION!$T2859='REFERENCIAS RIESGO'!$C$36,INFORMACION!$F2859=REFERENCIAS!$C$24),16,IF(INFORMACION!$T2859='REFERENCIAS RIESGO'!$C$36,13,IF(INFORMACION!$F2859=REFERENCIAS!$C$24,10,7))),0)+VLOOKUP(F2859,REFERENCIAS!$C:$D,2,0)*VLOOKUP($F$2,PONDERADORES!A:P,IF(AND(INFORMACION!$T2859='REFERENCIAS RIESGO'!$C$36,INFORMACION!$F2859=REFERENCIAS!$C$24),16,IF(INFORMACION!$T2859='REFERENCIAS RIESGO'!$C$36,13,IF(INFORMACION!$F2859=REFERENCIAS!$C$24,10,7))),0)+VLOOKUP(T2859,REFERENCIAS!$C:$D,2,0)*VLOOKUP($T$2,PONDERADORES!A:P,IF(AND(INFORMACION!$T2859='REFERENCIAS RIESGO'!$C$36,INFORMACION!$F2859=REFERENCIAS!$C$24),16,IF(INFORMACION!$T2859='REFERENCIAS RIESGO'!$C$36,13,IF(INFORMACION!$F2859=REFERENCIAS!$C$24,10,7))),0)+VLOOKUP(IF(J2859&lt;=0.2,0.2,IF(AND(J2859&gt;0.2,J2859&lt;=0.4),0.4,IF(AND(J2859&gt;0.4,J2859&lt;=0.6),0.6,IF(AND(J2859&gt;0.6,J2859&lt;=0.8),0.8,IF(AND(J2859&gt;0.8,J2859&lt;=1),1))))),REFERENCIAS!$C:$D,2,0)*VLOOKUP($J$2,PONDERADORES!A:P,IF(AND(INFORMACION!$T2859='REFERENCIAS RIESGO'!$C$36,INFORMACION!$F2859=REFERENCIAS!$C$24),16,IF(INFORMACION!$T2859='REFERENCIAS RIESGO'!$C$36,13,IF(INFORMACION!$F2859=REFERENCIAS!$C$24,10,7))),0)</f>
        <v>#REF!</v>
      </c>
      <c r="Y2859" s="68">
        <f>+VLOOKUP(M2859,REFERENCIAS!$C:$D,2,0)*VLOOKUP($M$2,PONDERADORES!$A$7:$G$9,7,0)+VLOOKUP(N2859,REFERENCIAS!$C:$D,2,0)*VLOOKUP($N$2,PONDERADORES!$A$7:$G$9,7,0)+VLOOKUP(O2859,REFERENCIAS!$C:$D,2,0)*VLOOKUP($O$2,PONDERADORES!$A$7:$G$9,7,0)</f>
        <v>0.2</v>
      </c>
      <c r="Z2859" s="2">
        <f>+VLOOKUP(IF(R2859&lt;0.1,0,IF(AND(R2859&gt;=0.1,R2859&lt;0.2),0.1,IF(AND(R2859&gt;=0.2,R2859&lt;0.3),0.2,IF(R2859&gt;0.3,0.3,)))),REFERENCIAS!$C:$D,2,0)*VLOOKUP($R$2,PONDERADORES!$A$11:$G$11,7,0)</f>
        <v>15</v>
      </c>
      <c r="AA2859" s="92"/>
      <c r="AB2859" s="95" t="e">
        <f t="shared" ca="1" si="175"/>
        <v>#REF!</v>
      </c>
      <c r="AC2859" s="23" t="e">
        <f ca="1">IF(AB2859&gt;REFERENCIAS!$C$62,REFERENCIAS!$B$62,IF(AND(AB2859&gt;=REFERENCIAS!$C$63,AB2859&lt;REFERENCIAS!$D$63),REFERENCIAS!$B$63,IF(AND(AB2859&gt;REFERENCIAS!$C$64,AB2859&lt;=REFERENCIAS!$D$64),REFERENCIAS!$B$64,IF(AND(AB2859&gt;=REFERENCIAS!$C$65,AB2859&lt;REFERENCIAS!$D$65),REFERENCIAS!$B$65, "Revisar"))))</f>
        <v>#REF!</v>
      </c>
      <c r="AD2859" s="94" t="e">
        <f ca="1">VLOOKUP(AC2859,REFERENCIAS!$B$62:$G$65,4,FALSE)</f>
        <v>#REF!</v>
      </c>
    </row>
    <row r="2860" spans="1:30" ht="17.25" x14ac:dyDescent="0.25">
      <c r="A2860" s="74"/>
      <c r="B2860" s="19"/>
      <c r="C2860" s="19"/>
      <c r="D2860" s="50"/>
      <c r="E2860" s="73"/>
      <c r="F2860" s="74"/>
      <c r="G2860" s="9"/>
      <c r="H2860" s="48"/>
      <c r="I2860" s="49">
        <f t="shared" ca="1" si="173"/>
        <v>2022</v>
      </c>
      <c r="J2860" s="22">
        <f t="shared" ca="1" si="172"/>
        <v>1</v>
      </c>
      <c r="K2860" s="19"/>
      <c r="L2860" s="73"/>
      <c r="M2860" s="74"/>
      <c r="N2860" s="19"/>
      <c r="O2860" s="73"/>
      <c r="P2860" s="82">
        <v>1</v>
      </c>
      <c r="Q2860" s="24">
        <v>1</v>
      </c>
      <c r="R2860" s="81">
        <f t="shared" si="174"/>
        <v>1</v>
      </c>
      <c r="S2860" s="87"/>
      <c r="T2860" s="19"/>
      <c r="U2860" s="25"/>
      <c r="V2860" s="25"/>
      <c r="W2860" s="81"/>
      <c r="X2860" s="91" t="e">
        <f ca="1">+VLOOKUP(#REF!,REFERENCIAS!$C:$D,2,0)*VLOOKUP(#REF!,PONDERADORES!A:P,IF(AND(INFORMACION!$T2860='REFERENCIAS RIESGO'!$C$36,INFORMACION!$F2860=REFERENCIAS!$C$24),16,IF(INFORMACION!$T2860='REFERENCIAS RIESGO'!$C$36,13,IF(INFORMACION!$F2860=REFERENCIAS!$C$24,10,7))),0)+VLOOKUP(K2860,REFERENCIAS!$C:$D,2,0)*VLOOKUP($K$2,PONDERADORES!A:P,IF(AND(INFORMACION!$T2860='REFERENCIAS RIESGO'!$C$36,INFORMACION!$F2860=REFERENCIAS!$C$24),16,IF(INFORMACION!$T2860='REFERENCIAS RIESGO'!$C$36,13,IF(INFORMACION!$F2860=REFERENCIAS!$C$24,10,7))),0)+VLOOKUP(L2860,REFERENCIAS!$C:$D,2,0)*VLOOKUP($L$2,PONDERADORES!A:P,IF(AND(INFORMACION!$T2860='REFERENCIAS RIESGO'!$C$36,INFORMACION!$F2860=REFERENCIAS!$C$24),16,IF(INFORMACION!$T2860='REFERENCIAS RIESGO'!$C$36,13,IF(INFORMACION!$F2860=REFERENCIAS!$C$24,10,7))),0)+VLOOKUP(F2860,REFERENCIAS!$C:$D,2,0)*VLOOKUP($F$2,PONDERADORES!A:P,IF(AND(INFORMACION!$T2860='REFERENCIAS RIESGO'!$C$36,INFORMACION!$F2860=REFERENCIAS!$C$24),16,IF(INFORMACION!$T2860='REFERENCIAS RIESGO'!$C$36,13,IF(INFORMACION!$F2860=REFERENCIAS!$C$24,10,7))),0)+VLOOKUP(T2860,REFERENCIAS!$C:$D,2,0)*VLOOKUP($T$2,PONDERADORES!A:P,IF(AND(INFORMACION!$T2860='REFERENCIAS RIESGO'!$C$36,INFORMACION!$F2860=REFERENCIAS!$C$24),16,IF(INFORMACION!$T2860='REFERENCIAS RIESGO'!$C$36,13,IF(INFORMACION!$F2860=REFERENCIAS!$C$24,10,7))),0)+VLOOKUP(IF(J2860&lt;=0.2,0.2,IF(AND(J2860&gt;0.2,J2860&lt;=0.4),0.4,IF(AND(J2860&gt;0.4,J2860&lt;=0.6),0.6,IF(AND(J2860&gt;0.6,J2860&lt;=0.8),0.8,IF(AND(J2860&gt;0.8,J2860&lt;=1),1))))),REFERENCIAS!$C:$D,2,0)*VLOOKUP($J$2,PONDERADORES!A:P,IF(AND(INFORMACION!$T2860='REFERENCIAS RIESGO'!$C$36,INFORMACION!$F2860=REFERENCIAS!$C$24),16,IF(INFORMACION!$T2860='REFERENCIAS RIESGO'!$C$36,13,IF(INFORMACION!$F2860=REFERENCIAS!$C$24,10,7))),0)</f>
        <v>#REF!</v>
      </c>
      <c r="Y2860" s="68">
        <f>+VLOOKUP(M2860,REFERENCIAS!$C:$D,2,0)*VLOOKUP($M$2,PONDERADORES!$A$7:$G$9,7,0)+VLOOKUP(N2860,REFERENCIAS!$C:$D,2,0)*VLOOKUP($N$2,PONDERADORES!$A$7:$G$9,7,0)+VLOOKUP(O2860,REFERENCIAS!$C:$D,2,0)*VLOOKUP($O$2,PONDERADORES!$A$7:$G$9,7,0)</f>
        <v>0.2</v>
      </c>
      <c r="Z2860" s="2">
        <f>+VLOOKUP(IF(R2860&lt;0.1,0,IF(AND(R2860&gt;=0.1,R2860&lt;0.2),0.1,IF(AND(R2860&gt;=0.2,R2860&lt;0.3),0.2,IF(R2860&gt;0.3,0.3,)))),REFERENCIAS!$C:$D,2,0)*VLOOKUP($R$2,PONDERADORES!$A$11:$G$11,7,0)</f>
        <v>15</v>
      </c>
      <c r="AA2860" s="92"/>
      <c r="AB2860" s="95" t="e">
        <f t="shared" ca="1" si="175"/>
        <v>#REF!</v>
      </c>
      <c r="AC2860" s="23" t="e">
        <f ca="1">IF(AB2860&gt;REFERENCIAS!$C$62,REFERENCIAS!$B$62,IF(AND(AB2860&gt;=REFERENCIAS!$C$63,AB2860&lt;REFERENCIAS!$D$63),REFERENCIAS!$B$63,IF(AND(AB2860&gt;REFERENCIAS!$C$64,AB2860&lt;=REFERENCIAS!$D$64),REFERENCIAS!$B$64,IF(AND(AB2860&gt;=REFERENCIAS!$C$65,AB2860&lt;REFERENCIAS!$D$65),REFERENCIAS!$B$65, "Revisar"))))</f>
        <v>#REF!</v>
      </c>
      <c r="AD2860" s="94" t="e">
        <f ca="1">VLOOKUP(AC2860,REFERENCIAS!$B$62:$G$65,4,FALSE)</f>
        <v>#REF!</v>
      </c>
    </row>
    <row r="2861" spans="1:30" ht="17.25" x14ac:dyDescent="0.25">
      <c r="A2861" s="74"/>
      <c r="B2861" s="19"/>
      <c r="C2861" s="19"/>
      <c r="D2861" s="50"/>
      <c r="E2861" s="73"/>
      <c r="F2861" s="74"/>
      <c r="G2861" s="9"/>
      <c r="H2861" s="48"/>
      <c r="I2861" s="49">
        <f t="shared" ca="1" si="173"/>
        <v>2022</v>
      </c>
      <c r="J2861" s="22">
        <f t="shared" ca="1" si="172"/>
        <v>1</v>
      </c>
      <c r="K2861" s="19"/>
      <c r="L2861" s="73"/>
      <c r="M2861" s="74"/>
      <c r="N2861" s="19"/>
      <c r="O2861" s="73"/>
      <c r="P2861" s="82">
        <v>1</v>
      </c>
      <c r="Q2861" s="24">
        <v>1</v>
      </c>
      <c r="R2861" s="81">
        <f t="shared" si="174"/>
        <v>1</v>
      </c>
      <c r="S2861" s="87"/>
      <c r="T2861" s="19"/>
      <c r="U2861" s="25"/>
      <c r="V2861" s="25"/>
      <c r="W2861" s="81"/>
      <c r="X2861" s="91" t="e">
        <f ca="1">+VLOOKUP(#REF!,REFERENCIAS!$C:$D,2,0)*VLOOKUP(#REF!,PONDERADORES!A:P,IF(AND(INFORMACION!$T2861='REFERENCIAS RIESGO'!$C$36,INFORMACION!$F2861=REFERENCIAS!$C$24),16,IF(INFORMACION!$T2861='REFERENCIAS RIESGO'!$C$36,13,IF(INFORMACION!$F2861=REFERENCIAS!$C$24,10,7))),0)+VLOOKUP(K2861,REFERENCIAS!$C:$D,2,0)*VLOOKUP($K$2,PONDERADORES!A:P,IF(AND(INFORMACION!$T2861='REFERENCIAS RIESGO'!$C$36,INFORMACION!$F2861=REFERENCIAS!$C$24),16,IF(INFORMACION!$T2861='REFERENCIAS RIESGO'!$C$36,13,IF(INFORMACION!$F2861=REFERENCIAS!$C$24,10,7))),0)+VLOOKUP(L2861,REFERENCIAS!$C:$D,2,0)*VLOOKUP($L$2,PONDERADORES!A:P,IF(AND(INFORMACION!$T2861='REFERENCIAS RIESGO'!$C$36,INFORMACION!$F2861=REFERENCIAS!$C$24),16,IF(INFORMACION!$T2861='REFERENCIAS RIESGO'!$C$36,13,IF(INFORMACION!$F2861=REFERENCIAS!$C$24,10,7))),0)+VLOOKUP(F2861,REFERENCIAS!$C:$D,2,0)*VLOOKUP($F$2,PONDERADORES!A:P,IF(AND(INFORMACION!$T2861='REFERENCIAS RIESGO'!$C$36,INFORMACION!$F2861=REFERENCIAS!$C$24),16,IF(INFORMACION!$T2861='REFERENCIAS RIESGO'!$C$36,13,IF(INFORMACION!$F2861=REFERENCIAS!$C$24,10,7))),0)+VLOOKUP(T2861,REFERENCIAS!$C:$D,2,0)*VLOOKUP($T$2,PONDERADORES!A:P,IF(AND(INFORMACION!$T2861='REFERENCIAS RIESGO'!$C$36,INFORMACION!$F2861=REFERENCIAS!$C$24),16,IF(INFORMACION!$T2861='REFERENCIAS RIESGO'!$C$36,13,IF(INFORMACION!$F2861=REFERENCIAS!$C$24,10,7))),0)+VLOOKUP(IF(J2861&lt;=0.2,0.2,IF(AND(J2861&gt;0.2,J2861&lt;=0.4),0.4,IF(AND(J2861&gt;0.4,J2861&lt;=0.6),0.6,IF(AND(J2861&gt;0.6,J2861&lt;=0.8),0.8,IF(AND(J2861&gt;0.8,J2861&lt;=1),1))))),REFERENCIAS!$C:$D,2,0)*VLOOKUP($J$2,PONDERADORES!A:P,IF(AND(INFORMACION!$T2861='REFERENCIAS RIESGO'!$C$36,INFORMACION!$F2861=REFERENCIAS!$C$24),16,IF(INFORMACION!$T2861='REFERENCIAS RIESGO'!$C$36,13,IF(INFORMACION!$F2861=REFERENCIAS!$C$24,10,7))),0)</f>
        <v>#REF!</v>
      </c>
      <c r="Y2861" s="68">
        <f>+VLOOKUP(M2861,REFERENCIAS!$C:$D,2,0)*VLOOKUP($M$2,PONDERADORES!$A$7:$G$9,7,0)+VLOOKUP(N2861,REFERENCIAS!$C:$D,2,0)*VLOOKUP($N$2,PONDERADORES!$A$7:$G$9,7,0)+VLOOKUP(O2861,REFERENCIAS!$C:$D,2,0)*VLOOKUP($O$2,PONDERADORES!$A$7:$G$9,7,0)</f>
        <v>0.2</v>
      </c>
      <c r="Z2861" s="2">
        <f>+VLOOKUP(IF(R2861&lt;0.1,0,IF(AND(R2861&gt;=0.1,R2861&lt;0.2),0.1,IF(AND(R2861&gt;=0.2,R2861&lt;0.3),0.2,IF(R2861&gt;0.3,0.3,)))),REFERENCIAS!$C:$D,2,0)*VLOOKUP($R$2,PONDERADORES!$A$11:$G$11,7,0)</f>
        <v>15</v>
      </c>
      <c r="AA2861" s="92"/>
      <c r="AB2861" s="95" t="e">
        <f t="shared" ca="1" si="175"/>
        <v>#REF!</v>
      </c>
      <c r="AC2861" s="23" t="e">
        <f ca="1">IF(AB2861&gt;REFERENCIAS!$C$62,REFERENCIAS!$B$62,IF(AND(AB2861&gt;=REFERENCIAS!$C$63,AB2861&lt;REFERENCIAS!$D$63),REFERENCIAS!$B$63,IF(AND(AB2861&gt;REFERENCIAS!$C$64,AB2861&lt;=REFERENCIAS!$D$64),REFERENCIAS!$B$64,IF(AND(AB2861&gt;=REFERENCIAS!$C$65,AB2861&lt;REFERENCIAS!$D$65),REFERENCIAS!$B$65, "Revisar"))))</f>
        <v>#REF!</v>
      </c>
      <c r="AD2861" s="94" t="e">
        <f ca="1">VLOOKUP(AC2861,REFERENCIAS!$B$62:$G$65,4,FALSE)</f>
        <v>#REF!</v>
      </c>
    </row>
    <row r="2862" spans="1:30" ht="17.25" x14ac:dyDescent="0.25">
      <c r="A2862" s="74"/>
      <c r="B2862" s="19"/>
      <c r="C2862" s="19"/>
      <c r="D2862" s="50"/>
      <c r="E2862" s="73"/>
      <c r="F2862" s="74"/>
      <c r="G2862" s="9"/>
      <c r="H2862" s="48"/>
      <c r="I2862" s="49">
        <f t="shared" ca="1" si="173"/>
        <v>2022</v>
      </c>
      <c r="J2862" s="22">
        <f t="shared" ca="1" si="172"/>
        <v>1</v>
      </c>
      <c r="K2862" s="19"/>
      <c r="L2862" s="73"/>
      <c r="M2862" s="74"/>
      <c r="N2862" s="19"/>
      <c r="O2862" s="73"/>
      <c r="P2862" s="82">
        <v>1</v>
      </c>
      <c r="Q2862" s="24">
        <v>1</v>
      </c>
      <c r="R2862" s="81">
        <f t="shared" si="174"/>
        <v>1</v>
      </c>
      <c r="S2862" s="87"/>
      <c r="T2862" s="19"/>
      <c r="U2862" s="25"/>
      <c r="V2862" s="25"/>
      <c r="W2862" s="81"/>
      <c r="X2862" s="91" t="e">
        <f ca="1">+VLOOKUP(#REF!,REFERENCIAS!$C:$D,2,0)*VLOOKUP(#REF!,PONDERADORES!A:P,IF(AND(INFORMACION!$T2862='REFERENCIAS RIESGO'!$C$36,INFORMACION!$F2862=REFERENCIAS!$C$24),16,IF(INFORMACION!$T2862='REFERENCIAS RIESGO'!$C$36,13,IF(INFORMACION!$F2862=REFERENCIAS!$C$24,10,7))),0)+VLOOKUP(K2862,REFERENCIAS!$C:$D,2,0)*VLOOKUP($K$2,PONDERADORES!A:P,IF(AND(INFORMACION!$T2862='REFERENCIAS RIESGO'!$C$36,INFORMACION!$F2862=REFERENCIAS!$C$24),16,IF(INFORMACION!$T2862='REFERENCIAS RIESGO'!$C$36,13,IF(INFORMACION!$F2862=REFERENCIAS!$C$24,10,7))),0)+VLOOKUP(L2862,REFERENCIAS!$C:$D,2,0)*VLOOKUP($L$2,PONDERADORES!A:P,IF(AND(INFORMACION!$T2862='REFERENCIAS RIESGO'!$C$36,INFORMACION!$F2862=REFERENCIAS!$C$24),16,IF(INFORMACION!$T2862='REFERENCIAS RIESGO'!$C$36,13,IF(INFORMACION!$F2862=REFERENCIAS!$C$24,10,7))),0)+VLOOKUP(F2862,REFERENCIAS!$C:$D,2,0)*VLOOKUP($F$2,PONDERADORES!A:P,IF(AND(INFORMACION!$T2862='REFERENCIAS RIESGO'!$C$36,INFORMACION!$F2862=REFERENCIAS!$C$24),16,IF(INFORMACION!$T2862='REFERENCIAS RIESGO'!$C$36,13,IF(INFORMACION!$F2862=REFERENCIAS!$C$24,10,7))),0)+VLOOKUP(T2862,REFERENCIAS!$C:$D,2,0)*VLOOKUP($T$2,PONDERADORES!A:P,IF(AND(INFORMACION!$T2862='REFERENCIAS RIESGO'!$C$36,INFORMACION!$F2862=REFERENCIAS!$C$24),16,IF(INFORMACION!$T2862='REFERENCIAS RIESGO'!$C$36,13,IF(INFORMACION!$F2862=REFERENCIAS!$C$24,10,7))),0)+VLOOKUP(IF(J2862&lt;=0.2,0.2,IF(AND(J2862&gt;0.2,J2862&lt;=0.4),0.4,IF(AND(J2862&gt;0.4,J2862&lt;=0.6),0.6,IF(AND(J2862&gt;0.6,J2862&lt;=0.8),0.8,IF(AND(J2862&gt;0.8,J2862&lt;=1),1))))),REFERENCIAS!$C:$D,2,0)*VLOOKUP($J$2,PONDERADORES!A:P,IF(AND(INFORMACION!$T2862='REFERENCIAS RIESGO'!$C$36,INFORMACION!$F2862=REFERENCIAS!$C$24),16,IF(INFORMACION!$T2862='REFERENCIAS RIESGO'!$C$36,13,IF(INFORMACION!$F2862=REFERENCIAS!$C$24,10,7))),0)</f>
        <v>#REF!</v>
      </c>
      <c r="Y2862" s="68">
        <f>+VLOOKUP(M2862,REFERENCIAS!$C:$D,2,0)*VLOOKUP($M$2,PONDERADORES!$A$7:$G$9,7,0)+VLOOKUP(N2862,REFERENCIAS!$C:$D,2,0)*VLOOKUP($N$2,PONDERADORES!$A$7:$G$9,7,0)+VLOOKUP(O2862,REFERENCIAS!$C:$D,2,0)*VLOOKUP($O$2,PONDERADORES!$A$7:$G$9,7,0)</f>
        <v>0.2</v>
      </c>
      <c r="Z2862" s="2">
        <f>+VLOOKUP(IF(R2862&lt;0.1,0,IF(AND(R2862&gt;=0.1,R2862&lt;0.2),0.1,IF(AND(R2862&gt;=0.2,R2862&lt;0.3),0.2,IF(R2862&gt;0.3,0.3,)))),REFERENCIAS!$C:$D,2,0)*VLOOKUP($R$2,PONDERADORES!$A$11:$G$11,7,0)</f>
        <v>15</v>
      </c>
      <c r="AA2862" s="92"/>
      <c r="AB2862" s="95" t="e">
        <f t="shared" ca="1" si="175"/>
        <v>#REF!</v>
      </c>
      <c r="AC2862" s="23" t="e">
        <f ca="1">IF(AB2862&gt;REFERENCIAS!$C$62,REFERENCIAS!$B$62,IF(AND(AB2862&gt;=REFERENCIAS!$C$63,AB2862&lt;REFERENCIAS!$D$63),REFERENCIAS!$B$63,IF(AND(AB2862&gt;REFERENCIAS!$C$64,AB2862&lt;=REFERENCIAS!$D$64),REFERENCIAS!$B$64,IF(AND(AB2862&gt;=REFERENCIAS!$C$65,AB2862&lt;REFERENCIAS!$D$65),REFERENCIAS!$B$65, "Revisar"))))</f>
        <v>#REF!</v>
      </c>
      <c r="AD2862" s="94" t="e">
        <f ca="1">VLOOKUP(AC2862,REFERENCIAS!$B$62:$G$65,4,FALSE)</f>
        <v>#REF!</v>
      </c>
    </row>
    <row r="2863" spans="1:30" ht="17.25" x14ac:dyDescent="0.25">
      <c r="A2863" s="74"/>
      <c r="B2863" s="19"/>
      <c r="C2863" s="19"/>
      <c r="D2863" s="50"/>
      <c r="E2863" s="73"/>
      <c r="F2863" s="74"/>
      <c r="G2863" s="9"/>
      <c r="H2863" s="48"/>
      <c r="I2863" s="49">
        <f t="shared" ca="1" si="173"/>
        <v>2022</v>
      </c>
      <c r="J2863" s="22">
        <f t="shared" ca="1" si="172"/>
        <v>1</v>
      </c>
      <c r="K2863" s="19"/>
      <c r="L2863" s="73"/>
      <c r="M2863" s="74"/>
      <c r="N2863" s="19"/>
      <c r="O2863" s="73"/>
      <c r="P2863" s="82">
        <v>1</v>
      </c>
      <c r="Q2863" s="24">
        <v>1</v>
      </c>
      <c r="R2863" s="81">
        <f t="shared" si="174"/>
        <v>1</v>
      </c>
      <c r="S2863" s="87"/>
      <c r="T2863" s="19"/>
      <c r="U2863" s="25"/>
      <c r="V2863" s="25"/>
      <c r="W2863" s="81"/>
      <c r="X2863" s="91" t="e">
        <f ca="1">+VLOOKUP(#REF!,REFERENCIAS!$C:$D,2,0)*VLOOKUP(#REF!,PONDERADORES!A:P,IF(AND(INFORMACION!$T2863='REFERENCIAS RIESGO'!$C$36,INFORMACION!$F2863=REFERENCIAS!$C$24),16,IF(INFORMACION!$T2863='REFERENCIAS RIESGO'!$C$36,13,IF(INFORMACION!$F2863=REFERENCIAS!$C$24,10,7))),0)+VLOOKUP(K2863,REFERENCIAS!$C:$D,2,0)*VLOOKUP($K$2,PONDERADORES!A:P,IF(AND(INFORMACION!$T2863='REFERENCIAS RIESGO'!$C$36,INFORMACION!$F2863=REFERENCIAS!$C$24),16,IF(INFORMACION!$T2863='REFERENCIAS RIESGO'!$C$36,13,IF(INFORMACION!$F2863=REFERENCIAS!$C$24,10,7))),0)+VLOOKUP(L2863,REFERENCIAS!$C:$D,2,0)*VLOOKUP($L$2,PONDERADORES!A:P,IF(AND(INFORMACION!$T2863='REFERENCIAS RIESGO'!$C$36,INFORMACION!$F2863=REFERENCIAS!$C$24),16,IF(INFORMACION!$T2863='REFERENCIAS RIESGO'!$C$36,13,IF(INFORMACION!$F2863=REFERENCIAS!$C$24,10,7))),0)+VLOOKUP(F2863,REFERENCIAS!$C:$D,2,0)*VLOOKUP($F$2,PONDERADORES!A:P,IF(AND(INFORMACION!$T2863='REFERENCIAS RIESGO'!$C$36,INFORMACION!$F2863=REFERENCIAS!$C$24),16,IF(INFORMACION!$T2863='REFERENCIAS RIESGO'!$C$36,13,IF(INFORMACION!$F2863=REFERENCIAS!$C$24,10,7))),0)+VLOOKUP(T2863,REFERENCIAS!$C:$D,2,0)*VLOOKUP($T$2,PONDERADORES!A:P,IF(AND(INFORMACION!$T2863='REFERENCIAS RIESGO'!$C$36,INFORMACION!$F2863=REFERENCIAS!$C$24),16,IF(INFORMACION!$T2863='REFERENCIAS RIESGO'!$C$36,13,IF(INFORMACION!$F2863=REFERENCIAS!$C$24,10,7))),0)+VLOOKUP(IF(J2863&lt;=0.2,0.2,IF(AND(J2863&gt;0.2,J2863&lt;=0.4),0.4,IF(AND(J2863&gt;0.4,J2863&lt;=0.6),0.6,IF(AND(J2863&gt;0.6,J2863&lt;=0.8),0.8,IF(AND(J2863&gt;0.8,J2863&lt;=1),1))))),REFERENCIAS!$C:$D,2,0)*VLOOKUP($J$2,PONDERADORES!A:P,IF(AND(INFORMACION!$T2863='REFERENCIAS RIESGO'!$C$36,INFORMACION!$F2863=REFERENCIAS!$C$24),16,IF(INFORMACION!$T2863='REFERENCIAS RIESGO'!$C$36,13,IF(INFORMACION!$F2863=REFERENCIAS!$C$24,10,7))),0)</f>
        <v>#REF!</v>
      </c>
      <c r="Y2863" s="68">
        <f>+VLOOKUP(M2863,REFERENCIAS!$C:$D,2,0)*VLOOKUP($M$2,PONDERADORES!$A$7:$G$9,7,0)+VLOOKUP(N2863,REFERENCIAS!$C:$D,2,0)*VLOOKUP($N$2,PONDERADORES!$A$7:$G$9,7,0)+VLOOKUP(O2863,REFERENCIAS!$C:$D,2,0)*VLOOKUP($O$2,PONDERADORES!$A$7:$G$9,7,0)</f>
        <v>0.2</v>
      </c>
      <c r="Z2863" s="2">
        <f>+VLOOKUP(IF(R2863&lt;0.1,0,IF(AND(R2863&gt;=0.1,R2863&lt;0.2),0.1,IF(AND(R2863&gt;=0.2,R2863&lt;0.3),0.2,IF(R2863&gt;0.3,0.3,)))),REFERENCIAS!$C:$D,2,0)*VLOOKUP($R$2,PONDERADORES!$A$11:$G$11,7,0)</f>
        <v>15</v>
      </c>
      <c r="AA2863" s="92"/>
      <c r="AB2863" s="95" t="e">
        <f t="shared" ca="1" si="175"/>
        <v>#REF!</v>
      </c>
      <c r="AC2863" s="23" t="e">
        <f ca="1">IF(AB2863&gt;REFERENCIAS!$C$62,REFERENCIAS!$B$62,IF(AND(AB2863&gt;=REFERENCIAS!$C$63,AB2863&lt;REFERENCIAS!$D$63),REFERENCIAS!$B$63,IF(AND(AB2863&gt;REFERENCIAS!$C$64,AB2863&lt;=REFERENCIAS!$D$64),REFERENCIAS!$B$64,IF(AND(AB2863&gt;=REFERENCIAS!$C$65,AB2863&lt;REFERENCIAS!$D$65),REFERENCIAS!$B$65, "Revisar"))))</f>
        <v>#REF!</v>
      </c>
      <c r="AD2863" s="94" t="e">
        <f ca="1">VLOOKUP(AC2863,REFERENCIAS!$B$62:$G$65,4,FALSE)</f>
        <v>#REF!</v>
      </c>
    </row>
    <row r="2864" spans="1:30" ht="17.25" x14ac:dyDescent="0.25">
      <c r="A2864" s="74"/>
      <c r="B2864" s="19"/>
      <c r="C2864" s="19"/>
      <c r="D2864" s="50"/>
      <c r="E2864" s="73"/>
      <c r="F2864" s="74"/>
      <c r="G2864" s="9"/>
      <c r="H2864" s="48"/>
      <c r="I2864" s="49">
        <f t="shared" ca="1" si="173"/>
        <v>2022</v>
      </c>
      <c r="J2864" s="22">
        <f t="shared" ca="1" si="172"/>
        <v>1</v>
      </c>
      <c r="K2864" s="19"/>
      <c r="L2864" s="73"/>
      <c r="M2864" s="74"/>
      <c r="N2864" s="19"/>
      <c r="O2864" s="73"/>
      <c r="P2864" s="82">
        <v>1</v>
      </c>
      <c r="Q2864" s="24">
        <v>1</v>
      </c>
      <c r="R2864" s="81">
        <f t="shared" si="174"/>
        <v>1</v>
      </c>
      <c r="S2864" s="87"/>
      <c r="T2864" s="19"/>
      <c r="U2864" s="25"/>
      <c r="V2864" s="25"/>
      <c r="W2864" s="81"/>
      <c r="X2864" s="91" t="e">
        <f ca="1">+VLOOKUP(#REF!,REFERENCIAS!$C:$D,2,0)*VLOOKUP(#REF!,PONDERADORES!A:P,IF(AND(INFORMACION!$T2864='REFERENCIAS RIESGO'!$C$36,INFORMACION!$F2864=REFERENCIAS!$C$24),16,IF(INFORMACION!$T2864='REFERENCIAS RIESGO'!$C$36,13,IF(INFORMACION!$F2864=REFERENCIAS!$C$24,10,7))),0)+VLOOKUP(K2864,REFERENCIAS!$C:$D,2,0)*VLOOKUP($K$2,PONDERADORES!A:P,IF(AND(INFORMACION!$T2864='REFERENCIAS RIESGO'!$C$36,INFORMACION!$F2864=REFERENCIAS!$C$24),16,IF(INFORMACION!$T2864='REFERENCIAS RIESGO'!$C$36,13,IF(INFORMACION!$F2864=REFERENCIAS!$C$24,10,7))),0)+VLOOKUP(L2864,REFERENCIAS!$C:$D,2,0)*VLOOKUP($L$2,PONDERADORES!A:P,IF(AND(INFORMACION!$T2864='REFERENCIAS RIESGO'!$C$36,INFORMACION!$F2864=REFERENCIAS!$C$24),16,IF(INFORMACION!$T2864='REFERENCIAS RIESGO'!$C$36,13,IF(INFORMACION!$F2864=REFERENCIAS!$C$24,10,7))),0)+VLOOKUP(F2864,REFERENCIAS!$C:$D,2,0)*VLOOKUP($F$2,PONDERADORES!A:P,IF(AND(INFORMACION!$T2864='REFERENCIAS RIESGO'!$C$36,INFORMACION!$F2864=REFERENCIAS!$C$24),16,IF(INFORMACION!$T2864='REFERENCIAS RIESGO'!$C$36,13,IF(INFORMACION!$F2864=REFERENCIAS!$C$24,10,7))),0)+VLOOKUP(T2864,REFERENCIAS!$C:$D,2,0)*VLOOKUP($T$2,PONDERADORES!A:P,IF(AND(INFORMACION!$T2864='REFERENCIAS RIESGO'!$C$36,INFORMACION!$F2864=REFERENCIAS!$C$24),16,IF(INFORMACION!$T2864='REFERENCIAS RIESGO'!$C$36,13,IF(INFORMACION!$F2864=REFERENCIAS!$C$24,10,7))),0)+VLOOKUP(IF(J2864&lt;=0.2,0.2,IF(AND(J2864&gt;0.2,J2864&lt;=0.4),0.4,IF(AND(J2864&gt;0.4,J2864&lt;=0.6),0.6,IF(AND(J2864&gt;0.6,J2864&lt;=0.8),0.8,IF(AND(J2864&gt;0.8,J2864&lt;=1),1))))),REFERENCIAS!$C:$D,2,0)*VLOOKUP($J$2,PONDERADORES!A:P,IF(AND(INFORMACION!$T2864='REFERENCIAS RIESGO'!$C$36,INFORMACION!$F2864=REFERENCIAS!$C$24),16,IF(INFORMACION!$T2864='REFERENCIAS RIESGO'!$C$36,13,IF(INFORMACION!$F2864=REFERENCIAS!$C$24,10,7))),0)</f>
        <v>#REF!</v>
      </c>
      <c r="Y2864" s="68">
        <f>+VLOOKUP(M2864,REFERENCIAS!$C:$D,2,0)*VLOOKUP($M$2,PONDERADORES!$A$7:$G$9,7,0)+VLOOKUP(N2864,REFERENCIAS!$C:$D,2,0)*VLOOKUP($N$2,PONDERADORES!$A$7:$G$9,7,0)+VLOOKUP(O2864,REFERENCIAS!$C:$D,2,0)*VLOOKUP($O$2,PONDERADORES!$A$7:$G$9,7,0)</f>
        <v>0.2</v>
      </c>
      <c r="Z2864" s="2">
        <f>+VLOOKUP(IF(R2864&lt;0.1,0,IF(AND(R2864&gt;=0.1,R2864&lt;0.2),0.1,IF(AND(R2864&gt;=0.2,R2864&lt;0.3),0.2,IF(R2864&gt;0.3,0.3,)))),REFERENCIAS!$C:$D,2,0)*VLOOKUP($R$2,PONDERADORES!$A$11:$G$11,7,0)</f>
        <v>15</v>
      </c>
      <c r="AA2864" s="92"/>
      <c r="AB2864" s="95" t="e">
        <f t="shared" ca="1" si="175"/>
        <v>#REF!</v>
      </c>
      <c r="AC2864" s="23" t="e">
        <f ca="1">IF(AB2864&gt;REFERENCIAS!$C$62,REFERENCIAS!$B$62,IF(AND(AB2864&gt;=REFERENCIAS!$C$63,AB2864&lt;REFERENCIAS!$D$63),REFERENCIAS!$B$63,IF(AND(AB2864&gt;REFERENCIAS!$C$64,AB2864&lt;=REFERENCIAS!$D$64),REFERENCIAS!$B$64,IF(AND(AB2864&gt;=REFERENCIAS!$C$65,AB2864&lt;REFERENCIAS!$D$65),REFERENCIAS!$B$65, "Revisar"))))</f>
        <v>#REF!</v>
      </c>
      <c r="AD2864" s="94" t="e">
        <f ca="1">VLOOKUP(AC2864,REFERENCIAS!$B$62:$G$65,4,FALSE)</f>
        <v>#REF!</v>
      </c>
    </row>
    <row r="2865" spans="1:30" ht="17.25" x14ac:dyDescent="0.25">
      <c r="A2865" s="74"/>
      <c r="B2865" s="19"/>
      <c r="C2865" s="19"/>
      <c r="D2865" s="50"/>
      <c r="E2865" s="73"/>
      <c r="F2865" s="74"/>
      <c r="G2865" s="9"/>
      <c r="H2865" s="48"/>
      <c r="I2865" s="49">
        <f t="shared" ca="1" si="173"/>
        <v>2022</v>
      </c>
      <c r="J2865" s="22">
        <f t="shared" ca="1" si="172"/>
        <v>1</v>
      </c>
      <c r="K2865" s="19"/>
      <c r="L2865" s="73"/>
      <c r="M2865" s="74"/>
      <c r="N2865" s="19"/>
      <c r="O2865" s="73"/>
      <c r="P2865" s="82">
        <v>1</v>
      </c>
      <c r="Q2865" s="24">
        <v>1</v>
      </c>
      <c r="R2865" s="81">
        <f t="shared" si="174"/>
        <v>1</v>
      </c>
      <c r="S2865" s="87"/>
      <c r="T2865" s="19"/>
      <c r="U2865" s="25"/>
      <c r="V2865" s="25"/>
      <c r="W2865" s="81"/>
      <c r="X2865" s="91" t="e">
        <f ca="1">+VLOOKUP(#REF!,REFERENCIAS!$C:$D,2,0)*VLOOKUP(#REF!,PONDERADORES!A:P,IF(AND(INFORMACION!$T2865='REFERENCIAS RIESGO'!$C$36,INFORMACION!$F2865=REFERENCIAS!$C$24),16,IF(INFORMACION!$T2865='REFERENCIAS RIESGO'!$C$36,13,IF(INFORMACION!$F2865=REFERENCIAS!$C$24,10,7))),0)+VLOOKUP(K2865,REFERENCIAS!$C:$D,2,0)*VLOOKUP($K$2,PONDERADORES!A:P,IF(AND(INFORMACION!$T2865='REFERENCIAS RIESGO'!$C$36,INFORMACION!$F2865=REFERENCIAS!$C$24),16,IF(INFORMACION!$T2865='REFERENCIAS RIESGO'!$C$36,13,IF(INFORMACION!$F2865=REFERENCIAS!$C$24,10,7))),0)+VLOOKUP(L2865,REFERENCIAS!$C:$D,2,0)*VLOOKUP($L$2,PONDERADORES!A:P,IF(AND(INFORMACION!$T2865='REFERENCIAS RIESGO'!$C$36,INFORMACION!$F2865=REFERENCIAS!$C$24),16,IF(INFORMACION!$T2865='REFERENCIAS RIESGO'!$C$36,13,IF(INFORMACION!$F2865=REFERENCIAS!$C$24,10,7))),0)+VLOOKUP(F2865,REFERENCIAS!$C:$D,2,0)*VLOOKUP($F$2,PONDERADORES!A:P,IF(AND(INFORMACION!$T2865='REFERENCIAS RIESGO'!$C$36,INFORMACION!$F2865=REFERENCIAS!$C$24),16,IF(INFORMACION!$T2865='REFERENCIAS RIESGO'!$C$36,13,IF(INFORMACION!$F2865=REFERENCIAS!$C$24,10,7))),0)+VLOOKUP(T2865,REFERENCIAS!$C:$D,2,0)*VLOOKUP($T$2,PONDERADORES!A:P,IF(AND(INFORMACION!$T2865='REFERENCIAS RIESGO'!$C$36,INFORMACION!$F2865=REFERENCIAS!$C$24),16,IF(INFORMACION!$T2865='REFERENCIAS RIESGO'!$C$36,13,IF(INFORMACION!$F2865=REFERENCIAS!$C$24,10,7))),0)+VLOOKUP(IF(J2865&lt;=0.2,0.2,IF(AND(J2865&gt;0.2,J2865&lt;=0.4),0.4,IF(AND(J2865&gt;0.4,J2865&lt;=0.6),0.6,IF(AND(J2865&gt;0.6,J2865&lt;=0.8),0.8,IF(AND(J2865&gt;0.8,J2865&lt;=1),1))))),REFERENCIAS!$C:$D,2,0)*VLOOKUP($J$2,PONDERADORES!A:P,IF(AND(INFORMACION!$T2865='REFERENCIAS RIESGO'!$C$36,INFORMACION!$F2865=REFERENCIAS!$C$24),16,IF(INFORMACION!$T2865='REFERENCIAS RIESGO'!$C$36,13,IF(INFORMACION!$F2865=REFERENCIAS!$C$24,10,7))),0)</f>
        <v>#REF!</v>
      </c>
      <c r="Y2865" s="68">
        <f>+VLOOKUP(M2865,REFERENCIAS!$C:$D,2,0)*VLOOKUP($M$2,PONDERADORES!$A$7:$G$9,7,0)+VLOOKUP(N2865,REFERENCIAS!$C:$D,2,0)*VLOOKUP($N$2,PONDERADORES!$A$7:$G$9,7,0)+VLOOKUP(O2865,REFERENCIAS!$C:$D,2,0)*VLOOKUP($O$2,PONDERADORES!$A$7:$G$9,7,0)</f>
        <v>0.2</v>
      </c>
      <c r="Z2865" s="2">
        <f>+VLOOKUP(IF(R2865&lt;0.1,0,IF(AND(R2865&gt;=0.1,R2865&lt;0.2),0.1,IF(AND(R2865&gt;=0.2,R2865&lt;0.3),0.2,IF(R2865&gt;0.3,0.3,)))),REFERENCIAS!$C:$D,2,0)*VLOOKUP($R$2,PONDERADORES!$A$11:$G$11,7,0)</f>
        <v>15</v>
      </c>
      <c r="AA2865" s="92"/>
      <c r="AB2865" s="95" t="e">
        <f t="shared" ca="1" si="175"/>
        <v>#REF!</v>
      </c>
      <c r="AC2865" s="23" t="e">
        <f ca="1">IF(AB2865&gt;REFERENCIAS!$C$62,REFERENCIAS!$B$62,IF(AND(AB2865&gt;=REFERENCIAS!$C$63,AB2865&lt;REFERENCIAS!$D$63),REFERENCIAS!$B$63,IF(AND(AB2865&gt;REFERENCIAS!$C$64,AB2865&lt;=REFERENCIAS!$D$64),REFERENCIAS!$B$64,IF(AND(AB2865&gt;=REFERENCIAS!$C$65,AB2865&lt;REFERENCIAS!$D$65),REFERENCIAS!$B$65, "Revisar"))))</f>
        <v>#REF!</v>
      </c>
      <c r="AD2865" s="94" t="e">
        <f ca="1">VLOOKUP(AC2865,REFERENCIAS!$B$62:$G$65,4,FALSE)</f>
        <v>#REF!</v>
      </c>
    </row>
    <row r="2866" spans="1:30" ht="17.25" x14ac:dyDescent="0.25">
      <c r="A2866" s="74"/>
      <c r="B2866" s="19"/>
      <c r="C2866" s="19"/>
      <c r="D2866" s="50"/>
      <c r="E2866" s="73"/>
      <c r="F2866" s="74"/>
      <c r="G2866" s="9"/>
      <c r="H2866" s="48"/>
      <c r="I2866" s="49">
        <f t="shared" ca="1" si="173"/>
        <v>2022</v>
      </c>
      <c r="J2866" s="22">
        <f t="shared" ca="1" si="172"/>
        <v>1</v>
      </c>
      <c r="K2866" s="19"/>
      <c r="L2866" s="73"/>
      <c r="M2866" s="74"/>
      <c r="N2866" s="19"/>
      <c r="O2866" s="73"/>
      <c r="P2866" s="82">
        <v>1</v>
      </c>
      <c r="Q2866" s="24">
        <v>1</v>
      </c>
      <c r="R2866" s="81">
        <f t="shared" si="174"/>
        <v>1</v>
      </c>
      <c r="S2866" s="87"/>
      <c r="T2866" s="19"/>
      <c r="U2866" s="25"/>
      <c r="V2866" s="25"/>
      <c r="W2866" s="81"/>
      <c r="X2866" s="91" t="e">
        <f ca="1">+VLOOKUP(#REF!,REFERENCIAS!$C:$D,2,0)*VLOOKUP(#REF!,PONDERADORES!A:P,IF(AND(INFORMACION!$T2866='REFERENCIAS RIESGO'!$C$36,INFORMACION!$F2866=REFERENCIAS!$C$24),16,IF(INFORMACION!$T2866='REFERENCIAS RIESGO'!$C$36,13,IF(INFORMACION!$F2866=REFERENCIAS!$C$24,10,7))),0)+VLOOKUP(K2866,REFERENCIAS!$C:$D,2,0)*VLOOKUP($K$2,PONDERADORES!A:P,IF(AND(INFORMACION!$T2866='REFERENCIAS RIESGO'!$C$36,INFORMACION!$F2866=REFERENCIAS!$C$24),16,IF(INFORMACION!$T2866='REFERENCIAS RIESGO'!$C$36,13,IF(INFORMACION!$F2866=REFERENCIAS!$C$24,10,7))),0)+VLOOKUP(L2866,REFERENCIAS!$C:$D,2,0)*VLOOKUP($L$2,PONDERADORES!A:P,IF(AND(INFORMACION!$T2866='REFERENCIAS RIESGO'!$C$36,INFORMACION!$F2866=REFERENCIAS!$C$24),16,IF(INFORMACION!$T2866='REFERENCIAS RIESGO'!$C$36,13,IF(INFORMACION!$F2866=REFERENCIAS!$C$24,10,7))),0)+VLOOKUP(F2866,REFERENCIAS!$C:$D,2,0)*VLOOKUP($F$2,PONDERADORES!A:P,IF(AND(INFORMACION!$T2866='REFERENCIAS RIESGO'!$C$36,INFORMACION!$F2866=REFERENCIAS!$C$24),16,IF(INFORMACION!$T2866='REFERENCIAS RIESGO'!$C$36,13,IF(INFORMACION!$F2866=REFERENCIAS!$C$24,10,7))),0)+VLOOKUP(T2866,REFERENCIAS!$C:$D,2,0)*VLOOKUP($T$2,PONDERADORES!A:P,IF(AND(INFORMACION!$T2866='REFERENCIAS RIESGO'!$C$36,INFORMACION!$F2866=REFERENCIAS!$C$24),16,IF(INFORMACION!$T2866='REFERENCIAS RIESGO'!$C$36,13,IF(INFORMACION!$F2866=REFERENCIAS!$C$24,10,7))),0)+VLOOKUP(IF(J2866&lt;=0.2,0.2,IF(AND(J2866&gt;0.2,J2866&lt;=0.4),0.4,IF(AND(J2866&gt;0.4,J2866&lt;=0.6),0.6,IF(AND(J2866&gt;0.6,J2866&lt;=0.8),0.8,IF(AND(J2866&gt;0.8,J2866&lt;=1),1))))),REFERENCIAS!$C:$D,2,0)*VLOOKUP($J$2,PONDERADORES!A:P,IF(AND(INFORMACION!$T2866='REFERENCIAS RIESGO'!$C$36,INFORMACION!$F2866=REFERENCIAS!$C$24),16,IF(INFORMACION!$T2866='REFERENCIAS RIESGO'!$C$36,13,IF(INFORMACION!$F2866=REFERENCIAS!$C$24,10,7))),0)</f>
        <v>#REF!</v>
      </c>
      <c r="Y2866" s="68">
        <f>+VLOOKUP(M2866,REFERENCIAS!$C:$D,2,0)*VLOOKUP($M$2,PONDERADORES!$A$7:$G$9,7,0)+VLOOKUP(N2866,REFERENCIAS!$C:$D,2,0)*VLOOKUP($N$2,PONDERADORES!$A$7:$G$9,7,0)+VLOOKUP(O2866,REFERENCIAS!$C:$D,2,0)*VLOOKUP($O$2,PONDERADORES!$A$7:$G$9,7,0)</f>
        <v>0.2</v>
      </c>
      <c r="Z2866" s="2">
        <f>+VLOOKUP(IF(R2866&lt;0.1,0,IF(AND(R2866&gt;=0.1,R2866&lt;0.2),0.1,IF(AND(R2866&gt;=0.2,R2866&lt;0.3),0.2,IF(R2866&gt;0.3,0.3,)))),REFERENCIAS!$C:$D,2,0)*VLOOKUP($R$2,PONDERADORES!$A$11:$G$11,7,0)</f>
        <v>15</v>
      </c>
      <c r="AA2866" s="92"/>
      <c r="AB2866" s="95" t="e">
        <f t="shared" ca="1" si="175"/>
        <v>#REF!</v>
      </c>
      <c r="AC2866" s="23" t="e">
        <f ca="1">IF(AB2866&gt;REFERENCIAS!$C$62,REFERENCIAS!$B$62,IF(AND(AB2866&gt;=REFERENCIAS!$C$63,AB2866&lt;REFERENCIAS!$D$63),REFERENCIAS!$B$63,IF(AND(AB2866&gt;REFERENCIAS!$C$64,AB2866&lt;=REFERENCIAS!$D$64),REFERENCIAS!$B$64,IF(AND(AB2866&gt;=REFERENCIAS!$C$65,AB2866&lt;REFERENCIAS!$D$65),REFERENCIAS!$B$65, "Revisar"))))</f>
        <v>#REF!</v>
      </c>
      <c r="AD2866" s="94" t="e">
        <f ca="1">VLOOKUP(AC2866,REFERENCIAS!$B$62:$G$65,4,FALSE)</f>
        <v>#REF!</v>
      </c>
    </row>
    <row r="2867" spans="1:30" ht="17.25" x14ac:dyDescent="0.25">
      <c r="A2867" s="74"/>
      <c r="B2867" s="19"/>
      <c r="C2867" s="19"/>
      <c r="D2867" s="50"/>
      <c r="E2867" s="73"/>
      <c r="F2867" s="74"/>
      <c r="G2867" s="9"/>
      <c r="H2867" s="48"/>
      <c r="I2867" s="49">
        <f t="shared" ca="1" si="173"/>
        <v>2022</v>
      </c>
      <c r="J2867" s="22">
        <f t="shared" ca="1" si="172"/>
        <v>1</v>
      </c>
      <c r="K2867" s="19"/>
      <c r="L2867" s="73"/>
      <c r="M2867" s="74"/>
      <c r="N2867" s="19"/>
      <c r="O2867" s="73"/>
      <c r="P2867" s="82">
        <v>1</v>
      </c>
      <c r="Q2867" s="24">
        <v>1</v>
      </c>
      <c r="R2867" s="81">
        <f t="shared" si="174"/>
        <v>1</v>
      </c>
      <c r="S2867" s="87"/>
      <c r="T2867" s="19"/>
      <c r="U2867" s="25"/>
      <c r="V2867" s="25"/>
      <c r="W2867" s="81"/>
      <c r="X2867" s="91" t="e">
        <f ca="1">+VLOOKUP(#REF!,REFERENCIAS!$C:$D,2,0)*VLOOKUP(#REF!,PONDERADORES!A:P,IF(AND(INFORMACION!$T2867='REFERENCIAS RIESGO'!$C$36,INFORMACION!$F2867=REFERENCIAS!$C$24),16,IF(INFORMACION!$T2867='REFERENCIAS RIESGO'!$C$36,13,IF(INFORMACION!$F2867=REFERENCIAS!$C$24,10,7))),0)+VLOOKUP(K2867,REFERENCIAS!$C:$D,2,0)*VLOOKUP($K$2,PONDERADORES!A:P,IF(AND(INFORMACION!$T2867='REFERENCIAS RIESGO'!$C$36,INFORMACION!$F2867=REFERENCIAS!$C$24),16,IF(INFORMACION!$T2867='REFERENCIAS RIESGO'!$C$36,13,IF(INFORMACION!$F2867=REFERENCIAS!$C$24,10,7))),0)+VLOOKUP(L2867,REFERENCIAS!$C:$D,2,0)*VLOOKUP($L$2,PONDERADORES!A:P,IF(AND(INFORMACION!$T2867='REFERENCIAS RIESGO'!$C$36,INFORMACION!$F2867=REFERENCIAS!$C$24),16,IF(INFORMACION!$T2867='REFERENCIAS RIESGO'!$C$36,13,IF(INFORMACION!$F2867=REFERENCIAS!$C$24,10,7))),0)+VLOOKUP(F2867,REFERENCIAS!$C:$D,2,0)*VLOOKUP($F$2,PONDERADORES!A:P,IF(AND(INFORMACION!$T2867='REFERENCIAS RIESGO'!$C$36,INFORMACION!$F2867=REFERENCIAS!$C$24),16,IF(INFORMACION!$T2867='REFERENCIAS RIESGO'!$C$36,13,IF(INFORMACION!$F2867=REFERENCIAS!$C$24,10,7))),0)+VLOOKUP(T2867,REFERENCIAS!$C:$D,2,0)*VLOOKUP($T$2,PONDERADORES!A:P,IF(AND(INFORMACION!$T2867='REFERENCIAS RIESGO'!$C$36,INFORMACION!$F2867=REFERENCIAS!$C$24),16,IF(INFORMACION!$T2867='REFERENCIAS RIESGO'!$C$36,13,IF(INFORMACION!$F2867=REFERENCIAS!$C$24,10,7))),0)+VLOOKUP(IF(J2867&lt;=0.2,0.2,IF(AND(J2867&gt;0.2,J2867&lt;=0.4),0.4,IF(AND(J2867&gt;0.4,J2867&lt;=0.6),0.6,IF(AND(J2867&gt;0.6,J2867&lt;=0.8),0.8,IF(AND(J2867&gt;0.8,J2867&lt;=1),1))))),REFERENCIAS!$C:$D,2,0)*VLOOKUP($J$2,PONDERADORES!A:P,IF(AND(INFORMACION!$T2867='REFERENCIAS RIESGO'!$C$36,INFORMACION!$F2867=REFERENCIAS!$C$24),16,IF(INFORMACION!$T2867='REFERENCIAS RIESGO'!$C$36,13,IF(INFORMACION!$F2867=REFERENCIAS!$C$24,10,7))),0)</f>
        <v>#REF!</v>
      </c>
      <c r="Y2867" s="68">
        <f>+VLOOKUP(M2867,REFERENCIAS!$C:$D,2,0)*VLOOKUP($M$2,PONDERADORES!$A$7:$G$9,7,0)+VLOOKUP(N2867,REFERENCIAS!$C:$D,2,0)*VLOOKUP($N$2,PONDERADORES!$A$7:$G$9,7,0)+VLOOKUP(O2867,REFERENCIAS!$C:$D,2,0)*VLOOKUP($O$2,PONDERADORES!$A$7:$G$9,7,0)</f>
        <v>0.2</v>
      </c>
      <c r="Z2867" s="2">
        <f>+VLOOKUP(IF(R2867&lt;0.1,0,IF(AND(R2867&gt;=0.1,R2867&lt;0.2),0.1,IF(AND(R2867&gt;=0.2,R2867&lt;0.3),0.2,IF(R2867&gt;0.3,0.3,)))),REFERENCIAS!$C:$D,2,0)*VLOOKUP($R$2,PONDERADORES!$A$11:$G$11,7,0)</f>
        <v>15</v>
      </c>
      <c r="AA2867" s="92"/>
      <c r="AB2867" s="95" t="e">
        <f t="shared" ca="1" si="175"/>
        <v>#REF!</v>
      </c>
      <c r="AC2867" s="23" t="e">
        <f ca="1">IF(AB2867&gt;REFERENCIAS!$C$62,REFERENCIAS!$B$62,IF(AND(AB2867&gt;=REFERENCIAS!$C$63,AB2867&lt;REFERENCIAS!$D$63),REFERENCIAS!$B$63,IF(AND(AB2867&gt;REFERENCIAS!$C$64,AB2867&lt;=REFERENCIAS!$D$64),REFERENCIAS!$B$64,IF(AND(AB2867&gt;=REFERENCIAS!$C$65,AB2867&lt;REFERENCIAS!$D$65),REFERENCIAS!$B$65, "Revisar"))))</f>
        <v>#REF!</v>
      </c>
      <c r="AD2867" s="94" t="e">
        <f ca="1">VLOOKUP(AC2867,REFERENCIAS!$B$62:$G$65,4,FALSE)</f>
        <v>#REF!</v>
      </c>
    </row>
    <row r="2868" spans="1:30" ht="17.25" x14ac:dyDescent="0.25">
      <c r="A2868" s="74"/>
      <c r="B2868" s="19"/>
      <c r="C2868" s="19"/>
      <c r="D2868" s="50"/>
      <c r="E2868" s="73"/>
      <c r="F2868" s="74"/>
      <c r="G2868" s="9"/>
      <c r="H2868" s="48"/>
      <c r="I2868" s="49">
        <f t="shared" ca="1" si="173"/>
        <v>2022</v>
      </c>
      <c r="J2868" s="22">
        <f t="shared" ca="1" si="172"/>
        <v>1</v>
      </c>
      <c r="K2868" s="19"/>
      <c r="L2868" s="73"/>
      <c r="M2868" s="74"/>
      <c r="N2868" s="19"/>
      <c r="O2868" s="73"/>
      <c r="P2868" s="82">
        <v>1</v>
      </c>
      <c r="Q2868" s="24">
        <v>1</v>
      </c>
      <c r="R2868" s="81">
        <f t="shared" si="174"/>
        <v>1</v>
      </c>
      <c r="S2868" s="87"/>
      <c r="T2868" s="19"/>
      <c r="U2868" s="25"/>
      <c r="V2868" s="25"/>
      <c r="W2868" s="81"/>
      <c r="X2868" s="91" t="e">
        <f ca="1">+VLOOKUP(#REF!,REFERENCIAS!$C:$D,2,0)*VLOOKUP(#REF!,PONDERADORES!A:P,IF(AND(INFORMACION!$T2868='REFERENCIAS RIESGO'!$C$36,INFORMACION!$F2868=REFERENCIAS!$C$24),16,IF(INFORMACION!$T2868='REFERENCIAS RIESGO'!$C$36,13,IF(INFORMACION!$F2868=REFERENCIAS!$C$24,10,7))),0)+VLOOKUP(K2868,REFERENCIAS!$C:$D,2,0)*VLOOKUP($K$2,PONDERADORES!A:P,IF(AND(INFORMACION!$T2868='REFERENCIAS RIESGO'!$C$36,INFORMACION!$F2868=REFERENCIAS!$C$24),16,IF(INFORMACION!$T2868='REFERENCIAS RIESGO'!$C$36,13,IF(INFORMACION!$F2868=REFERENCIAS!$C$24,10,7))),0)+VLOOKUP(L2868,REFERENCIAS!$C:$D,2,0)*VLOOKUP($L$2,PONDERADORES!A:P,IF(AND(INFORMACION!$T2868='REFERENCIAS RIESGO'!$C$36,INFORMACION!$F2868=REFERENCIAS!$C$24),16,IF(INFORMACION!$T2868='REFERENCIAS RIESGO'!$C$36,13,IF(INFORMACION!$F2868=REFERENCIAS!$C$24,10,7))),0)+VLOOKUP(F2868,REFERENCIAS!$C:$D,2,0)*VLOOKUP($F$2,PONDERADORES!A:P,IF(AND(INFORMACION!$T2868='REFERENCIAS RIESGO'!$C$36,INFORMACION!$F2868=REFERENCIAS!$C$24),16,IF(INFORMACION!$T2868='REFERENCIAS RIESGO'!$C$36,13,IF(INFORMACION!$F2868=REFERENCIAS!$C$24,10,7))),0)+VLOOKUP(T2868,REFERENCIAS!$C:$D,2,0)*VLOOKUP($T$2,PONDERADORES!A:P,IF(AND(INFORMACION!$T2868='REFERENCIAS RIESGO'!$C$36,INFORMACION!$F2868=REFERENCIAS!$C$24),16,IF(INFORMACION!$T2868='REFERENCIAS RIESGO'!$C$36,13,IF(INFORMACION!$F2868=REFERENCIAS!$C$24,10,7))),0)+VLOOKUP(IF(J2868&lt;=0.2,0.2,IF(AND(J2868&gt;0.2,J2868&lt;=0.4),0.4,IF(AND(J2868&gt;0.4,J2868&lt;=0.6),0.6,IF(AND(J2868&gt;0.6,J2868&lt;=0.8),0.8,IF(AND(J2868&gt;0.8,J2868&lt;=1),1))))),REFERENCIAS!$C:$D,2,0)*VLOOKUP($J$2,PONDERADORES!A:P,IF(AND(INFORMACION!$T2868='REFERENCIAS RIESGO'!$C$36,INFORMACION!$F2868=REFERENCIAS!$C$24),16,IF(INFORMACION!$T2868='REFERENCIAS RIESGO'!$C$36,13,IF(INFORMACION!$F2868=REFERENCIAS!$C$24,10,7))),0)</f>
        <v>#REF!</v>
      </c>
      <c r="Y2868" s="68">
        <f>+VLOOKUP(M2868,REFERENCIAS!$C:$D,2,0)*VLOOKUP($M$2,PONDERADORES!$A$7:$G$9,7,0)+VLOOKUP(N2868,REFERENCIAS!$C:$D,2,0)*VLOOKUP($N$2,PONDERADORES!$A$7:$G$9,7,0)+VLOOKUP(O2868,REFERENCIAS!$C:$D,2,0)*VLOOKUP($O$2,PONDERADORES!$A$7:$G$9,7,0)</f>
        <v>0.2</v>
      </c>
      <c r="Z2868" s="2">
        <f>+VLOOKUP(IF(R2868&lt;0.1,0,IF(AND(R2868&gt;=0.1,R2868&lt;0.2),0.1,IF(AND(R2868&gt;=0.2,R2868&lt;0.3),0.2,IF(R2868&gt;0.3,0.3,)))),REFERENCIAS!$C:$D,2,0)*VLOOKUP($R$2,PONDERADORES!$A$11:$G$11,7,0)</f>
        <v>15</v>
      </c>
      <c r="AA2868" s="92"/>
      <c r="AB2868" s="95" t="e">
        <f t="shared" ca="1" si="175"/>
        <v>#REF!</v>
      </c>
      <c r="AC2868" s="23" t="e">
        <f ca="1">IF(AB2868&gt;REFERENCIAS!$C$62,REFERENCIAS!$B$62,IF(AND(AB2868&gt;=REFERENCIAS!$C$63,AB2868&lt;REFERENCIAS!$D$63),REFERENCIAS!$B$63,IF(AND(AB2868&gt;REFERENCIAS!$C$64,AB2868&lt;=REFERENCIAS!$D$64),REFERENCIAS!$B$64,IF(AND(AB2868&gt;=REFERENCIAS!$C$65,AB2868&lt;REFERENCIAS!$D$65),REFERENCIAS!$B$65, "Revisar"))))</f>
        <v>#REF!</v>
      </c>
      <c r="AD2868" s="94" t="e">
        <f ca="1">VLOOKUP(AC2868,REFERENCIAS!$B$62:$G$65,4,FALSE)</f>
        <v>#REF!</v>
      </c>
    </row>
    <row r="2869" spans="1:30" ht="17.25" x14ac:dyDescent="0.25">
      <c r="A2869" s="74"/>
      <c r="B2869" s="19"/>
      <c r="C2869" s="19"/>
      <c r="D2869" s="50"/>
      <c r="E2869" s="73"/>
      <c r="F2869" s="74"/>
      <c r="G2869" s="9"/>
      <c r="H2869" s="48"/>
      <c r="I2869" s="49">
        <f t="shared" ca="1" si="173"/>
        <v>2022</v>
      </c>
      <c r="J2869" s="22">
        <f t="shared" ca="1" si="172"/>
        <v>1</v>
      </c>
      <c r="K2869" s="19"/>
      <c r="L2869" s="73"/>
      <c r="M2869" s="74"/>
      <c r="N2869" s="19"/>
      <c r="O2869" s="73"/>
      <c r="P2869" s="82">
        <v>1</v>
      </c>
      <c r="Q2869" s="24">
        <v>1</v>
      </c>
      <c r="R2869" s="81">
        <f t="shared" si="174"/>
        <v>1</v>
      </c>
      <c r="S2869" s="87"/>
      <c r="T2869" s="19"/>
      <c r="U2869" s="25"/>
      <c r="V2869" s="25"/>
      <c r="W2869" s="81"/>
      <c r="X2869" s="91" t="e">
        <f ca="1">+VLOOKUP(#REF!,REFERENCIAS!$C:$D,2,0)*VLOOKUP(#REF!,PONDERADORES!A:P,IF(AND(INFORMACION!$T2869='REFERENCIAS RIESGO'!$C$36,INFORMACION!$F2869=REFERENCIAS!$C$24),16,IF(INFORMACION!$T2869='REFERENCIAS RIESGO'!$C$36,13,IF(INFORMACION!$F2869=REFERENCIAS!$C$24,10,7))),0)+VLOOKUP(K2869,REFERENCIAS!$C:$D,2,0)*VLOOKUP($K$2,PONDERADORES!A:P,IF(AND(INFORMACION!$T2869='REFERENCIAS RIESGO'!$C$36,INFORMACION!$F2869=REFERENCIAS!$C$24),16,IF(INFORMACION!$T2869='REFERENCIAS RIESGO'!$C$36,13,IF(INFORMACION!$F2869=REFERENCIAS!$C$24,10,7))),0)+VLOOKUP(L2869,REFERENCIAS!$C:$D,2,0)*VLOOKUP($L$2,PONDERADORES!A:P,IF(AND(INFORMACION!$T2869='REFERENCIAS RIESGO'!$C$36,INFORMACION!$F2869=REFERENCIAS!$C$24),16,IF(INFORMACION!$T2869='REFERENCIAS RIESGO'!$C$36,13,IF(INFORMACION!$F2869=REFERENCIAS!$C$24,10,7))),0)+VLOOKUP(F2869,REFERENCIAS!$C:$D,2,0)*VLOOKUP($F$2,PONDERADORES!A:P,IF(AND(INFORMACION!$T2869='REFERENCIAS RIESGO'!$C$36,INFORMACION!$F2869=REFERENCIAS!$C$24),16,IF(INFORMACION!$T2869='REFERENCIAS RIESGO'!$C$36,13,IF(INFORMACION!$F2869=REFERENCIAS!$C$24,10,7))),0)+VLOOKUP(T2869,REFERENCIAS!$C:$D,2,0)*VLOOKUP($T$2,PONDERADORES!A:P,IF(AND(INFORMACION!$T2869='REFERENCIAS RIESGO'!$C$36,INFORMACION!$F2869=REFERENCIAS!$C$24),16,IF(INFORMACION!$T2869='REFERENCIAS RIESGO'!$C$36,13,IF(INFORMACION!$F2869=REFERENCIAS!$C$24,10,7))),0)+VLOOKUP(IF(J2869&lt;=0.2,0.2,IF(AND(J2869&gt;0.2,J2869&lt;=0.4),0.4,IF(AND(J2869&gt;0.4,J2869&lt;=0.6),0.6,IF(AND(J2869&gt;0.6,J2869&lt;=0.8),0.8,IF(AND(J2869&gt;0.8,J2869&lt;=1),1))))),REFERENCIAS!$C:$D,2,0)*VLOOKUP($J$2,PONDERADORES!A:P,IF(AND(INFORMACION!$T2869='REFERENCIAS RIESGO'!$C$36,INFORMACION!$F2869=REFERENCIAS!$C$24),16,IF(INFORMACION!$T2869='REFERENCIAS RIESGO'!$C$36,13,IF(INFORMACION!$F2869=REFERENCIAS!$C$24,10,7))),0)</f>
        <v>#REF!</v>
      </c>
      <c r="Y2869" s="68">
        <f>+VLOOKUP(M2869,REFERENCIAS!$C:$D,2,0)*VLOOKUP($M$2,PONDERADORES!$A$7:$G$9,7,0)+VLOOKUP(N2869,REFERENCIAS!$C:$D,2,0)*VLOOKUP($N$2,PONDERADORES!$A$7:$G$9,7,0)+VLOOKUP(O2869,REFERENCIAS!$C:$D,2,0)*VLOOKUP($O$2,PONDERADORES!$A$7:$G$9,7,0)</f>
        <v>0.2</v>
      </c>
      <c r="Z2869" s="2">
        <f>+VLOOKUP(IF(R2869&lt;0.1,0,IF(AND(R2869&gt;=0.1,R2869&lt;0.2),0.1,IF(AND(R2869&gt;=0.2,R2869&lt;0.3),0.2,IF(R2869&gt;0.3,0.3,)))),REFERENCIAS!$C:$D,2,0)*VLOOKUP($R$2,PONDERADORES!$A$11:$G$11,7,0)</f>
        <v>15</v>
      </c>
      <c r="AA2869" s="92"/>
      <c r="AB2869" s="95" t="e">
        <f t="shared" ca="1" si="175"/>
        <v>#REF!</v>
      </c>
      <c r="AC2869" s="23" t="e">
        <f ca="1">IF(AB2869&gt;REFERENCIAS!$C$62,REFERENCIAS!$B$62,IF(AND(AB2869&gt;=REFERENCIAS!$C$63,AB2869&lt;REFERENCIAS!$D$63),REFERENCIAS!$B$63,IF(AND(AB2869&gt;REFERENCIAS!$C$64,AB2869&lt;=REFERENCIAS!$D$64),REFERENCIAS!$B$64,IF(AND(AB2869&gt;=REFERENCIAS!$C$65,AB2869&lt;REFERENCIAS!$D$65),REFERENCIAS!$B$65, "Revisar"))))</f>
        <v>#REF!</v>
      </c>
      <c r="AD2869" s="94" t="e">
        <f ca="1">VLOOKUP(AC2869,REFERENCIAS!$B$62:$G$65,4,FALSE)</f>
        <v>#REF!</v>
      </c>
    </row>
    <row r="2870" spans="1:30" ht="17.25" x14ac:dyDescent="0.25">
      <c r="A2870" s="74"/>
      <c r="B2870" s="19"/>
      <c r="C2870" s="19"/>
      <c r="D2870" s="50"/>
      <c r="E2870" s="73"/>
      <c r="F2870" s="74"/>
      <c r="G2870" s="9"/>
      <c r="H2870" s="48"/>
      <c r="I2870" s="49">
        <f t="shared" ca="1" si="173"/>
        <v>2022</v>
      </c>
      <c r="J2870" s="22">
        <f t="shared" ca="1" si="172"/>
        <v>1</v>
      </c>
      <c r="K2870" s="19"/>
      <c r="L2870" s="73"/>
      <c r="M2870" s="74"/>
      <c r="N2870" s="19"/>
      <c r="O2870" s="73"/>
      <c r="P2870" s="82">
        <v>1</v>
      </c>
      <c r="Q2870" s="24">
        <v>1</v>
      </c>
      <c r="R2870" s="81">
        <f t="shared" si="174"/>
        <v>1</v>
      </c>
      <c r="S2870" s="87"/>
      <c r="T2870" s="19"/>
      <c r="U2870" s="25"/>
      <c r="V2870" s="25"/>
      <c r="W2870" s="81"/>
      <c r="X2870" s="91" t="e">
        <f ca="1">+VLOOKUP(#REF!,REFERENCIAS!$C:$D,2,0)*VLOOKUP(#REF!,PONDERADORES!A:P,IF(AND(INFORMACION!$T2870='REFERENCIAS RIESGO'!$C$36,INFORMACION!$F2870=REFERENCIAS!$C$24),16,IF(INFORMACION!$T2870='REFERENCIAS RIESGO'!$C$36,13,IF(INFORMACION!$F2870=REFERENCIAS!$C$24,10,7))),0)+VLOOKUP(K2870,REFERENCIAS!$C:$D,2,0)*VLOOKUP($K$2,PONDERADORES!A:P,IF(AND(INFORMACION!$T2870='REFERENCIAS RIESGO'!$C$36,INFORMACION!$F2870=REFERENCIAS!$C$24),16,IF(INFORMACION!$T2870='REFERENCIAS RIESGO'!$C$36,13,IF(INFORMACION!$F2870=REFERENCIAS!$C$24,10,7))),0)+VLOOKUP(L2870,REFERENCIAS!$C:$D,2,0)*VLOOKUP($L$2,PONDERADORES!A:P,IF(AND(INFORMACION!$T2870='REFERENCIAS RIESGO'!$C$36,INFORMACION!$F2870=REFERENCIAS!$C$24),16,IF(INFORMACION!$T2870='REFERENCIAS RIESGO'!$C$36,13,IF(INFORMACION!$F2870=REFERENCIAS!$C$24,10,7))),0)+VLOOKUP(F2870,REFERENCIAS!$C:$D,2,0)*VLOOKUP($F$2,PONDERADORES!A:P,IF(AND(INFORMACION!$T2870='REFERENCIAS RIESGO'!$C$36,INFORMACION!$F2870=REFERENCIAS!$C$24),16,IF(INFORMACION!$T2870='REFERENCIAS RIESGO'!$C$36,13,IF(INFORMACION!$F2870=REFERENCIAS!$C$24,10,7))),0)+VLOOKUP(T2870,REFERENCIAS!$C:$D,2,0)*VLOOKUP($T$2,PONDERADORES!A:P,IF(AND(INFORMACION!$T2870='REFERENCIAS RIESGO'!$C$36,INFORMACION!$F2870=REFERENCIAS!$C$24),16,IF(INFORMACION!$T2870='REFERENCIAS RIESGO'!$C$36,13,IF(INFORMACION!$F2870=REFERENCIAS!$C$24,10,7))),0)+VLOOKUP(IF(J2870&lt;=0.2,0.2,IF(AND(J2870&gt;0.2,J2870&lt;=0.4),0.4,IF(AND(J2870&gt;0.4,J2870&lt;=0.6),0.6,IF(AND(J2870&gt;0.6,J2870&lt;=0.8),0.8,IF(AND(J2870&gt;0.8,J2870&lt;=1),1))))),REFERENCIAS!$C:$D,2,0)*VLOOKUP($J$2,PONDERADORES!A:P,IF(AND(INFORMACION!$T2870='REFERENCIAS RIESGO'!$C$36,INFORMACION!$F2870=REFERENCIAS!$C$24),16,IF(INFORMACION!$T2870='REFERENCIAS RIESGO'!$C$36,13,IF(INFORMACION!$F2870=REFERENCIAS!$C$24,10,7))),0)</f>
        <v>#REF!</v>
      </c>
      <c r="Y2870" s="68">
        <f>+VLOOKUP(M2870,REFERENCIAS!$C:$D,2,0)*VLOOKUP($M$2,PONDERADORES!$A$7:$G$9,7,0)+VLOOKUP(N2870,REFERENCIAS!$C:$D,2,0)*VLOOKUP($N$2,PONDERADORES!$A$7:$G$9,7,0)+VLOOKUP(O2870,REFERENCIAS!$C:$D,2,0)*VLOOKUP($O$2,PONDERADORES!$A$7:$G$9,7,0)</f>
        <v>0.2</v>
      </c>
      <c r="Z2870" s="2">
        <f>+VLOOKUP(IF(R2870&lt;0.1,0,IF(AND(R2870&gt;=0.1,R2870&lt;0.2),0.1,IF(AND(R2870&gt;=0.2,R2870&lt;0.3),0.2,IF(R2870&gt;0.3,0.3,)))),REFERENCIAS!$C:$D,2,0)*VLOOKUP($R$2,PONDERADORES!$A$11:$G$11,7,0)</f>
        <v>15</v>
      </c>
      <c r="AA2870" s="92"/>
      <c r="AB2870" s="95" t="e">
        <f t="shared" ca="1" si="175"/>
        <v>#REF!</v>
      </c>
      <c r="AC2870" s="23" t="e">
        <f ca="1">IF(AB2870&gt;REFERENCIAS!$C$62,REFERENCIAS!$B$62,IF(AND(AB2870&gt;=REFERENCIAS!$C$63,AB2870&lt;REFERENCIAS!$D$63),REFERENCIAS!$B$63,IF(AND(AB2870&gt;REFERENCIAS!$C$64,AB2870&lt;=REFERENCIAS!$D$64),REFERENCIAS!$B$64,IF(AND(AB2870&gt;=REFERENCIAS!$C$65,AB2870&lt;REFERENCIAS!$D$65),REFERENCIAS!$B$65, "Revisar"))))</f>
        <v>#REF!</v>
      </c>
      <c r="AD2870" s="94" t="e">
        <f ca="1">VLOOKUP(AC2870,REFERENCIAS!$B$62:$G$65,4,FALSE)</f>
        <v>#REF!</v>
      </c>
    </row>
    <row r="2871" spans="1:30" ht="17.25" x14ac:dyDescent="0.25">
      <c r="A2871" s="74"/>
      <c r="B2871" s="19"/>
      <c r="C2871" s="19"/>
      <c r="D2871" s="50"/>
      <c r="E2871" s="73"/>
      <c r="F2871" s="74"/>
      <c r="G2871" s="9"/>
      <c r="H2871" s="48"/>
      <c r="I2871" s="49">
        <f t="shared" ca="1" si="173"/>
        <v>2022</v>
      </c>
      <c r="J2871" s="22">
        <f t="shared" ca="1" si="172"/>
        <v>1</v>
      </c>
      <c r="K2871" s="19"/>
      <c r="L2871" s="73"/>
      <c r="M2871" s="74"/>
      <c r="N2871" s="19"/>
      <c r="O2871" s="73"/>
      <c r="P2871" s="82">
        <v>1</v>
      </c>
      <c r="Q2871" s="24">
        <v>1</v>
      </c>
      <c r="R2871" s="81">
        <f t="shared" si="174"/>
        <v>1</v>
      </c>
      <c r="S2871" s="87"/>
      <c r="T2871" s="19"/>
      <c r="U2871" s="25"/>
      <c r="V2871" s="25"/>
      <c r="W2871" s="81"/>
      <c r="X2871" s="91" t="e">
        <f ca="1">+VLOOKUP(#REF!,REFERENCIAS!$C:$D,2,0)*VLOOKUP(#REF!,PONDERADORES!A:P,IF(AND(INFORMACION!$T2871='REFERENCIAS RIESGO'!$C$36,INFORMACION!$F2871=REFERENCIAS!$C$24),16,IF(INFORMACION!$T2871='REFERENCIAS RIESGO'!$C$36,13,IF(INFORMACION!$F2871=REFERENCIAS!$C$24,10,7))),0)+VLOOKUP(K2871,REFERENCIAS!$C:$D,2,0)*VLOOKUP($K$2,PONDERADORES!A:P,IF(AND(INFORMACION!$T2871='REFERENCIAS RIESGO'!$C$36,INFORMACION!$F2871=REFERENCIAS!$C$24),16,IF(INFORMACION!$T2871='REFERENCIAS RIESGO'!$C$36,13,IF(INFORMACION!$F2871=REFERENCIAS!$C$24,10,7))),0)+VLOOKUP(L2871,REFERENCIAS!$C:$D,2,0)*VLOOKUP($L$2,PONDERADORES!A:P,IF(AND(INFORMACION!$T2871='REFERENCIAS RIESGO'!$C$36,INFORMACION!$F2871=REFERENCIAS!$C$24),16,IF(INFORMACION!$T2871='REFERENCIAS RIESGO'!$C$36,13,IF(INFORMACION!$F2871=REFERENCIAS!$C$24,10,7))),0)+VLOOKUP(F2871,REFERENCIAS!$C:$D,2,0)*VLOOKUP($F$2,PONDERADORES!A:P,IF(AND(INFORMACION!$T2871='REFERENCIAS RIESGO'!$C$36,INFORMACION!$F2871=REFERENCIAS!$C$24),16,IF(INFORMACION!$T2871='REFERENCIAS RIESGO'!$C$36,13,IF(INFORMACION!$F2871=REFERENCIAS!$C$24,10,7))),0)+VLOOKUP(T2871,REFERENCIAS!$C:$D,2,0)*VLOOKUP($T$2,PONDERADORES!A:P,IF(AND(INFORMACION!$T2871='REFERENCIAS RIESGO'!$C$36,INFORMACION!$F2871=REFERENCIAS!$C$24),16,IF(INFORMACION!$T2871='REFERENCIAS RIESGO'!$C$36,13,IF(INFORMACION!$F2871=REFERENCIAS!$C$24,10,7))),0)+VLOOKUP(IF(J2871&lt;=0.2,0.2,IF(AND(J2871&gt;0.2,J2871&lt;=0.4),0.4,IF(AND(J2871&gt;0.4,J2871&lt;=0.6),0.6,IF(AND(J2871&gt;0.6,J2871&lt;=0.8),0.8,IF(AND(J2871&gt;0.8,J2871&lt;=1),1))))),REFERENCIAS!$C:$D,2,0)*VLOOKUP($J$2,PONDERADORES!A:P,IF(AND(INFORMACION!$T2871='REFERENCIAS RIESGO'!$C$36,INFORMACION!$F2871=REFERENCIAS!$C$24),16,IF(INFORMACION!$T2871='REFERENCIAS RIESGO'!$C$36,13,IF(INFORMACION!$F2871=REFERENCIAS!$C$24,10,7))),0)</f>
        <v>#REF!</v>
      </c>
      <c r="Y2871" s="68">
        <f>+VLOOKUP(M2871,REFERENCIAS!$C:$D,2,0)*VLOOKUP($M$2,PONDERADORES!$A$7:$G$9,7,0)+VLOOKUP(N2871,REFERENCIAS!$C:$D,2,0)*VLOOKUP($N$2,PONDERADORES!$A$7:$G$9,7,0)+VLOOKUP(O2871,REFERENCIAS!$C:$D,2,0)*VLOOKUP($O$2,PONDERADORES!$A$7:$G$9,7,0)</f>
        <v>0.2</v>
      </c>
      <c r="Z2871" s="2">
        <f>+VLOOKUP(IF(R2871&lt;0.1,0,IF(AND(R2871&gt;=0.1,R2871&lt;0.2),0.1,IF(AND(R2871&gt;=0.2,R2871&lt;0.3),0.2,IF(R2871&gt;0.3,0.3,)))),REFERENCIAS!$C:$D,2,0)*VLOOKUP($R$2,PONDERADORES!$A$11:$G$11,7,0)</f>
        <v>15</v>
      </c>
      <c r="AA2871" s="92"/>
      <c r="AB2871" s="95" t="e">
        <f t="shared" ca="1" si="175"/>
        <v>#REF!</v>
      </c>
      <c r="AC2871" s="23" t="e">
        <f ca="1">IF(AB2871&gt;REFERENCIAS!$C$62,REFERENCIAS!$B$62,IF(AND(AB2871&gt;=REFERENCIAS!$C$63,AB2871&lt;REFERENCIAS!$D$63),REFERENCIAS!$B$63,IF(AND(AB2871&gt;REFERENCIAS!$C$64,AB2871&lt;=REFERENCIAS!$D$64),REFERENCIAS!$B$64,IF(AND(AB2871&gt;=REFERENCIAS!$C$65,AB2871&lt;REFERENCIAS!$D$65),REFERENCIAS!$B$65, "Revisar"))))</f>
        <v>#REF!</v>
      </c>
      <c r="AD2871" s="94" t="e">
        <f ca="1">VLOOKUP(AC2871,REFERENCIAS!$B$62:$G$65,4,FALSE)</f>
        <v>#REF!</v>
      </c>
    </row>
    <row r="2872" spans="1:30" ht="17.25" x14ac:dyDescent="0.25">
      <c r="A2872" s="74"/>
      <c r="B2872" s="19"/>
      <c r="C2872" s="19"/>
      <c r="D2872" s="50"/>
      <c r="E2872" s="73"/>
      <c r="F2872" s="74"/>
      <c r="G2872" s="9"/>
      <c r="H2872" s="48"/>
      <c r="I2872" s="49">
        <f t="shared" ca="1" si="173"/>
        <v>2022</v>
      </c>
      <c r="J2872" s="22">
        <f t="shared" ca="1" si="172"/>
        <v>1</v>
      </c>
      <c r="K2872" s="19"/>
      <c r="L2872" s="73"/>
      <c r="M2872" s="74"/>
      <c r="N2872" s="19"/>
      <c r="O2872" s="73"/>
      <c r="P2872" s="82">
        <v>1</v>
      </c>
      <c r="Q2872" s="24">
        <v>1</v>
      </c>
      <c r="R2872" s="81">
        <f t="shared" si="174"/>
        <v>1</v>
      </c>
      <c r="S2872" s="87"/>
      <c r="T2872" s="19"/>
      <c r="U2872" s="25"/>
      <c r="V2872" s="25"/>
      <c r="W2872" s="81"/>
      <c r="X2872" s="91" t="e">
        <f ca="1">+VLOOKUP(#REF!,REFERENCIAS!$C:$D,2,0)*VLOOKUP(#REF!,PONDERADORES!A:P,IF(AND(INFORMACION!$T2872='REFERENCIAS RIESGO'!$C$36,INFORMACION!$F2872=REFERENCIAS!$C$24),16,IF(INFORMACION!$T2872='REFERENCIAS RIESGO'!$C$36,13,IF(INFORMACION!$F2872=REFERENCIAS!$C$24,10,7))),0)+VLOOKUP(K2872,REFERENCIAS!$C:$D,2,0)*VLOOKUP($K$2,PONDERADORES!A:P,IF(AND(INFORMACION!$T2872='REFERENCIAS RIESGO'!$C$36,INFORMACION!$F2872=REFERENCIAS!$C$24),16,IF(INFORMACION!$T2872='REFERENCIAS RIESGO'!$C$36,13,IF(INFORMACION!$F2872=REFERENCIAS!$C$24,10,7))),0)+VLOOKUP(L2872,REFERENCIAS!$C:$D,2,0)*VLOOKUP($L$2,PONDERADORES!A:P,IF(AND(INFORMACION!$T2872='REFERENCIAS RIESGO'!$C$36,INFORMACION!$F2872=REFERENCIAS!$C$24),16,IF(INFORMACION!$T2872='REFERENCIAS RIESGO'!$C$36,13,IF(INFORMACION!$F2872=REFERENCIAS!$C$24,10,7))),0)+VLOOKUP(F2872,REFERENCIAS!$C:$D,2,0)*VLOOKUP($F$2,PONDERADORES!A:P,IF(AND(INFORMACION!$T2872='REFERENCIAS RIESGO'!$C$36,INFORMACION!$F2872=REFERENCIAS!$C$24),16,IF(INFORMACION!$T2872='REFERENCIAS RIESGO'!$C$36,13,IF(INFORMACION!$F2872=REFERENCIAS!$C$24,10,7))),0)+VLOOKUP(T2872,REFERENCIAS!$C:$D,2,0)*VLOOKUP($T$2,PONDERADORES!A:P,IF(AND(INFORMACION!$T2872='REFERENCIAS RIESGO'!$C$36,INFORMACION!$F2872=REFERENCIAS!$C$24),16,IF(INFORMACION!$T2872='REFERENCIAS RIESGO'!$C$36,13,IF(INFORMACION!$F2872=REFERENCIAS!$C$24,10,7))),0)+VLOOKUP(IF(J2872&lt;=0.2,0.2,IF(AND(J2872&gt;0.2,J2872&lt;=0.4),0.4,IF(AND(J2872&gt;0.4,J2872&lt;=0.6),0.6,IF(AND(J2872&gt;0.6,J2872&lt;=0.8),0.8,IF(AND(J2872&gt;0.8,J2872&lt;=1),1))))),REFERENCIAS!$C:$D,2,0)*VLOOKUP($J$2,PONDERADORES!A:P,IF(AND(INFORMACION!$T2872='REFERENCIAS RIESGO'!$C$36,INFORMACION!$F2872=REFERENCIAS!$C$24),16,IF(INFORMACION!$T2872='REFERENCIAS RIESGO'!$C$36,13,IF(INFORMACION!$F2872=REFERENCIAS!$C$24,10,7))),0)</f>
        <v>#REF!</v>
      </c>
      <c r="Y2872" s="68">
        <f>+VLOOKUP(M2872,REFERENCIAS!$C:$D,2,0)*VLOOKUP($M$2,PONDERADORES!$A$7:$G$9,7,0)+VLOOKUP(N2872,REFERENCIAS!$C:$D,2,0)*VLOOKUP($N$2,PONDERADORES!$A$7:$G$9,7,0)+VLOOKUP(O2872,REFERENCIAS!$C:$D,2,0)*VLOOKUP($O$2,PONDERADORES!$A$7:$G$9,7,0)</f>
        <v>0.2</v>
      </c>
      <c r="Z2872" s="2">
        <f>+VLOOKUP(IF(R2872&lt;0.1,0,IF(AND(R2872&gt;=0.1,R2872&lt;0.2),0.1,IF(AND(R2872&gt;=0.2,R2872&lt;0.3),0.2,IF(R2872&gt;0.3,0.3,)))),REFERENCIAS!$C:$D,2,0)*VLOOKUP($R$2,PONDERADORES!$A$11:$G$11,7,0)</f>
        <v>15</v>
      </c>
      <c r="AA2872" s="92"/>
      <c r="AB2872" s="95" t="e">
        <f t="shared" ca="1" si="175"/>
        <v>#REF!</v>
      </c>
      <c r="AC2872" s="23" t="e">
        <f ca="1">IF(AB2872&gt;REFERENCIAS!$C$62,REFERENCIAS!$B$62,IF(AND(AB2872&gt;=REFERENCIAS!$C$63,AB2872&lt;REFERENCIAS!$D$63),REFERENCIAS!$B$63,IF(AND(AB2872&gt;REFERENCIAS!$C$64,AB2872&lt;=REFERENCIAS!$D$64),REFERENCIAS!$B$64,IF(AND(AB2872&gt;=REFERENCIAS!$C$65,AB2872&lt;REFERENCIAS!$D$65),REFERENCIAS!$B$65, "Revisar"))))</f>
        <v>#REF!</v>
      </c>
      <c r="AD2872" s="94" t="e">
        <f ca="1">VLOOKUP(AC2872,REFERENCIAS!$B$62:$G$65,4,FALSE)</f>
        <v>#REF!</v>
      </c>
    </row>
    <row r="2873" spans="1:30" ht="17.25" x14ac:dyDescent="0.25">
      <c r="A2873" s="74"/>
      <c r="B2873" s="19"/>
      <c r="C2873" s="19"/>
      <c r="D2873" s="50"/>
      <c r="E2873" s="73"/>
      <c r="F2873" s="74"/>
      <c r="G2873" s="9"/>
      <c r="H2873" s="48"/>
      <c r="I2873" s="49">
        <f t="shared" ca="1" si="173"/>
        <v>2022</v>
      </c>
      <c r="J2873" s="22">
        <f t="shared" ca="1" si="172"/>
        <v>1</v>
      </c>
      <c r="K2873" s="19"/>
      <c r="L2873" s="73"/>
      <c r="M2873" s="74"/>
      <c r="N2873" s="19"/>
      <c r="O2873" s="73"/>
      <c r="P2873" s="82">
        <v>1</v>
      </c>
      <c r="Q2873" s="24">
        <v>1</v>
      </c>
      <c r="R2873" s="81">
        <f t="shared" si="174"/>
        <v>1</v>
      </c>
      <c r="S2873" s="87"/>
      <c r="T2873" s="19"/>
      <c r="U2873" s="25"/>
      <c r="V2873" s="25"/>
      <c r="W2873" s="81"/>
      <c r="X2873" s="91" t="e">
        <f ca="1">+VLOOKUP(#REF!,REFERENCIAS!$C:$D,2,0)*VLOOKUP(#REF!,PONDERADORES!A:P,IF(AND(INFORMACION!$T2873='REFERENCIAS RIESGO'!$C$36,INFORMACION!$F2873=REFERENCIAS!$C$24),16,IF(INFORMACION!$T2873='REFERENCIAS RIESGO'!$C$36,13,IF(INFORMACION!$F2873=REFERENCIAS!$C$24,10,7))),0)+VLOOKUP(K2873,REFERENCIAS!$C:$D,2,0)*VLOOKUP($K$2,PONDERADORES!A:P,IF(AND(INFORMACION!$T2873='REFERENCIAS RIESGO'!$C$36,INFORMACION!$F2873=REFERENCIAS!$C$24),16,IF(INFORMACION!$T2873='REFERENCIAS RIESGO'!$C$36,13,IF(INFORMACION!$F2873=REFERENCIAS!$C$24,10,7))),0)+VLOOKUP(L2873,REFERENCIAS!$C:$D,2,0)*VLOOKUP($L$2,PONDERADORES!A:P,IF(AND(INFORMACION!$T2873='REFERENCIAS RIESGO'!$C$36,INFORMACION!$F2873=REFERENCIAS!$C$24),16,IF(INFORMACION!$T2873='REFERENCIAS RIESGO'!$C$36,13,IF(INFORMACION!$F2873=REFERENCIAS!$C$24,10,7))),0)+VLOOKUP(F2873,REFERENCIAS!$C:$D,2,0)*VLOOKUP($F$2,PONDERADORES!A:P,IF(AND(INFORMACION!$T2873='REFERENCIAS RIESGO'!$C$36,INFORMACION!$F2873=REFERENCIAS!$C$24),16,IF(INFORMACION!$T2873='REFERENCIAS RIESGO'!$C$36,13,IF(INFORMACION!$F2873=REFERENCIAS!$C$24,10,7))),0)+VLOOKUP(T2873,REFERENCIAS!$C:$D,2,0)*VLOOKUP($T$2,PONDERADORES!A:P,IF(AND(INFORMACION!$T2873='REFERENCIAS RIESGO'!$C$36,INFORMACION!$F2873=REFERENCIAS!$C$24),16,IF(INFORMACION!$T2873='REFERENCIAS RIESGO'!$C$36,13,IF(INFORMACION!$F2873=REFERENCIAS!$C$24,10,7))),0)+VLOOKUP(IF(J2873&lt;=0.2,0.2,IF(AND(J2873&gt;0.2,J2873&lt;=0.4),0.4,IF(AND(J2873&gt;0.4,J2873&lt;=0.6),0.6,IF(AND(J2873&gt;0.6,J2873&lt;=0.8),0.8,IF(AND(J2873&gt;0.8,J2873&lt;=1),1))))),REFERENCIAS!$C:$D,2,0)*VLOOKUP($J$2,PONDERADORES!A:P,IF(AND(INFORMACION!$T2873='REFERENCIAS RIESGO'!$C$36,INFORMACION!$F2873=REFERENCIAS!$C$24),16,IF(INFORMACION!$T2873='REFERENCIAS RIESGO'!$C$36,13,IF(INFORMACION!$F2873=REFERENCIAS!$C$24,10,7))),0)</f>
        <v>#REF!</v>
      </c>
      <c r="Y2873" s="68">
        <f>+VLOOKUP(M2873,REFERENCIAS!$C:$D,2,0)*VLOOKUP($M$2,PONDERADORES!$A$7:$G$9,7,0)+VLOOKUP(N2873,REFERENCIAS!$C:$D,2,0)*VLOOKUP($N$2,PONDERADORES!$A$7:$G$9,7,0)+VLOOKUP(O2873,REFERENCIAS!$C:$D,2,0)*VLOOKUP($O$2,PONDERADORES!$A$7:$G$9,7,0)</f>
        <v>0.2</v>
      </c>
      <c r="Z2873" s="2">
        <f>+VLOOKUP(IF(R2873&lt;0.1,0,IF(AND(R2873&gt;=0.1,R2873&lt;0.2),0.1,IF(AND(R2873&gt;=0.2,R2873&lt;0.3),0.2,IF(R2873&gt;0.3,0.3,)))),REFERENCIAS!$C:$D,2,0)*VLOOKUP($R$2,PONDERADORES!$A$11:$G$11,7,0)</f>
        <v>15</v>
      </c>
      <c r="AA2873" s="92"/>
      <c r="AB2873" s="95" t="e">
        <f t="shared" ca="1" si="175"/>
        <v>#REF!</v>
      </c>
      <c r="AC2873" s="23" t="e">
        <f ca="1">IF(AB2873&gt;REFERENCIAS!$C$62,REFERENCIAS!$B$62,IF(AND(AB2873&gt;=REFERENCIAS!$C$63,AB2873&lt;REFERENCIAS!$D$63),REFERENCIAS!$B$63,IF(AND(AB2873&gt;REFERENCIAS!$C$64,AB2873&lt;=REFERENCIAS!$D$64),REFERENCIAS!$B$64,IF(AND(AB2873&gt;=REFERENCIAS!$C$65,AB2873&lt;REFERENCIAS!$D$65),REFERENCIAS!$B$65, "Revisar"))))</f>
        <v>#REF!</v>
      </c>
      <c r="AD2873" s="94" t="e">
        <f ca="1">VLOOKUP(AC2873,REFERENCIAS!$B$62:$G$65,4,FALSE)</f>
        <v>#REF!</v>
      </c>
    </row>
    <row r="2874" spans="1:30" ht="17.25" x14ac:dyDescent="0.25">
      <c r="A2874" s="74"/>
      <c r="B2874" s="19"/>
      <c r="C2874" s="19"/>
      <c r="D2874" s="50"/>
      <c r="E2874" s="73"/>
      <c r="F2874" s="74"/>
      <c r="G2874" s="9"/>
      <c r="H2874" s="48"/>
      <c r="I2874" s="49">
        <f t="shared" ca="1" si="173"/>
        <v>2022</v>
      </c>
      <c r="J2874" s="22">
        <f t="shared" ca="1" si="172"/>
        <v>1</v>
      </c>
      <c r="K2874" s="19"/>
      <c r="L2874" s="73"/>
      <c r="M2874" s="74"/>
      <c r="N2874" s="19"/>
      <c r="O2874" s="73"/>
      <c r="P2874" s="82">
        <v>1</v>
      </c>
      <c r="Q2874" s="24">
        <v>1</v>
      </c>
      <c r="R2874" s="81">
        <f t="shared" si="174"/>
        <v>1</v>
      </c>
      <c r="S2874" s="87"/>
      <c r="T2874" s="19"/>
      <c r="U2874" s="25"/>
      <c r="V2874" s="25"/>
      <c r="W2874" s="81"/>
      <c r="X2874" s="91" t="e">
        <f ca="1">+VLOOKUP(#REF!,REFERENCIAS!$C:$D,2,0)*VLOOKUP(#REF!,PONDERADORES!A:P,IF(AND(INFORMACION!$T2874='REFERENCIAS RIESGO'!$C$36,INFORMACION!$F2874=REFERENCIAS!$C$24),16,IF(INFORMACION!$T2874='REFERENCIAS RIESGO'!$C$36,13,IF(INFORMACION!$F2874=REFERENCIAS!$C$24,10,7))),0)+VLOOKUP(K2874,REFERENCIAS!$C:$D,2,0)*VLOOKUP($K$2,PONDERADORES!A:P,IF(AND(INFORMACION!$T2874='REFERENCIAS RIESGO'!$C$36,INFORMACION!$F2874=REFERENCIAS!$C$24),16,IF(INFORMACION!$T2874='REFERENCIAS RIESGO'!$C$36,13,IF(INFORMACION!$F2874=REFERENCIAS!$C$24,10,7))),0)+VLOOKUP(L2874,REFERENCIAS!$C:$D,2,0)*VLOOKUP($L$2,PONDERADORES!A:P,IF(AND(INFORMACION!$T2874='REFERENCIAS RIESGO'!$C$36,INFORMACION!$F2874=REFERENCIAS!$C$24),16,IF(INFORMACION!$T2874='REFERENCIAS RIESGO'!$C$36,13,IF(INFORMACION!$F2874=REFERENCIAS!$C$24,10,7))),0)+VLOOKUP(F2874,REFERENCIAS!$C:$D,2,0)*VLOOKUP($F$2,PONDERADORES!A:P,IF(AND(INFORMACION!$T2874='REFERENCIAS RIESGO'!$C$36,INFORMACION!$F2874=REFERENCIAS!$C$24),16,IF(INFORMACION!$T2874='REFERENCIAS RIESGO'!$C$36,13,IF(INFORMACION!$F2874=REFERENCIAS!$C$24,10,7))),0)+VLOOKUP(T2874,REFERENCIAS!$C:$D,2,0)*VLOOKUP($T$2,PONDERADORES!A:P,IF(AND(INFORMACION!$T2874='REFERENCIAS RIESGO'!$C$36,INFORMACION!$F2874=REFERENCIAS!$C$24),16,IF(INFORMACION!$T2874='REFERENCIAS RIESGO'!$C$36,13,IF(INFORMACION!$F2874=REFERENCIAS!$C$24,10,7))),0)+VLOOKUP(IF(J2874&lt;=0.2,0.2,IF(AND(J2874&gt;0.2,J2874&lt;=0.4),0.4,IF(AND(J2874&gt;0.4,J2874&lt;=0.6),0.6,IF(AND(J2874&gt;0.6,J2874&lt;=0.8),0.8,IF(AND(J2874&gt;0.8,J2874&lt;=1),1))))),REFERENCIAS!$C:$D,2,0)*VLOOKUP($J$2,PONDERADORES!A:P,IF(AND(INFORMACION!$T2874='REFERENCIAS RIESGO'!$C$36,INFORMACION!$F2874=REFERENCIAS!$C$24),16,IF(INFORMACION!$T2874='REFERENCIAS RIESGO'!$C$36,13,IF(INFORMACION!$F2874=REFERENCIAS!$C$24,10,7))),0)</f>
        <v>#REF!</v>
      </c>
      <c r="Y2874" s="68">
        <f>+VLOOKUP(M2874,REFERENCIAS!$C:$D,2,0)*VLOOKUP($M$2,PONDERADORES!$A$7:$G$9,7,0)+VLOOKUP(N2874,REFERENCIAS!$C:$D,2,0)*VLOOKUP($N$2,PONDERADORES!$A$7:$G$9,7,0)+VLOOKUP(O2874,REFERENCIAS!$C:$D,2,0)*VLOOKUP($O$2,PONDERADORES!$A$7:$G$9,7,0)</f>
        <v>0.2</v>
      </c>
      <c r="Z2874" s="2">
        <f>+VLOOKUP(IF(R2874&lt;0.1,0,IF(AND(R2874&gt;=0.1,R2874&lt;0.2),0.1,IF(AND(R2874&gt;=0.2,R2874&lt;0.3),0.2,IF(R2874&gt;0.3,0.3,)))),REFERENCIAS!$C:$D,2,0)*VLOOKUP($R$2,PONDERADORES!$A$11:$G$11,7,0)</f>
        <v>15</v>
      </c>
      <c r="AA2874" s="92"/>
      <c r="AB2874" s="95" t="e">
        <f t="shared" ca="1" si="175"/>
        <v>#REF!</v>
      </c>
      <c r="AC2874" s="23" t="e">
        <f ca="1">IF(AB2874&gt;REFERENCIAS!$C$62,REFERENCIAS!$B$62,IF(AND(AB2874&gt;=REFERENCIAS!$C$63,AB2874&lt;REFERENCIAS!$D$63),REFERENCIAS!$B$63,IF(AND(AB2874&gt;REFERENCIAS!$C$64,AB2874&lt;=REFERENCIAS!$D$64),REFERENCIAS!$B$64,IF(AND(AB2874&gt;=REFERENCIAS!$C$65,AB2874&lt;REFERENCIAS!$D$65),REFERENCIAS!$B$65, "Revisar"))))</f>
        <v>#REF!</v>
      </c>
      <c r="AD2874" s="94" t="e">
        <f ca="1">VLOOKUP(AC2874,REFERENCIAS!$B$62:$G$65,4,FALSE)</f>
        <v>#REF!</v>
      </c>
    </row>
    <row r="2875" spans="1:30" ht="17.25" x14ac:dyDescent="0.25">
      <c r="A2875" s="74"/>
      <c r="B2875" s="19"/>
      <c r="C2875" s="19"/>
      <c r="D2875" s="50"/>
      <c r="E2875" s="73"/>
      <c r="F2875" s="74"/>
      <c r="G2875" s="9"/>
      <c r="H2875" s="48"/>
      <c r="I2875" s="49">
        <f t="shared" ca="1" si="173"/>
        <v>2022</v>
      </c>
      <c r="J2875" s="22">
        <f t="shared" ca="1" si="172"/>
        <v>1</v>
      </c>
      <c r="K2875" s="19"/>
      <c r="L2875" s="73"/>
      <c r="M2875" s="74"/>
      <c r="N2875" s="19"/>
      <c r="O2875" s="73"/>
      <c r="P2875" s="82">
        <v>1</v>
      </c>
      <c r="Q2875" s="24">
        <v>1</v>
      </c>
      <c r="R2875" s="81">
        <f t="shared" si="174"/>
        <v>1</v>
      </c>
      <c r="S2875" s="87"/>
      <c r="T2875" s="19"/>
      <c r="U2875" s="25"/>
      <c r="V2875" s="25"/>
      <c r="W2875" s="81"/>
      <c r="X2875" s="91" t="e">
        <f ca="1">+VLOOKUP(#REF!,REFERENCIAS!$C:$D,2,0)*VLOOKUP(#REF!,PONDERADORES!A:P,IF(AND(INFORMACION!$T2875='REFERENCIAS RIESGO'!$C$36,INFORMACION!$F2875=REFERENCIAS!$C$24),16,IF(INFORMACION!$T2875='REFERENCIAS RIESGO'!$C$36,13,IF(INFORMACION!$F2875=REFERENCIAS!$C$24,10,7))),0)+VLOOKUP(K2875,REFERENCIAS!$C:$D,2,0)*VLOOKUP($K$2,PONDERADORES!A:P,IF(AND(INFORMACION!$T2875='REFERENCIAS RIESGO'!$C$36,INFORMACION!$F2875=REFERENCIAS!$C$24),16,IF(INFORMACION!$T2875='REFERENCIAS RIESGO'!$C$36,13,IF(INFORMACION!$F2875=REFERENCIAS!$C$24,10,7))),0)+VLOOKUP(L2875,REFERENCIAS!$C:$D,2,0)*VLOOKUP($L$2,PONDERADORES!A:P,IF(AND(INFORMACION!$T2875='REFERENCIAS RIESGO'!$C$36,INFORMACION!$F2875=REFERENCIAS!$C$24),16,IF(INFORMACION!$T2875='REFERENCIAS RIESGO'!$C$36,13,IF(INFORMACION!$F2875=REFERENCIAS!$C$24,10,7))),0)+VLOOKUP(F2875,REFERENCIAS!$C:$D,2,0)*VLOOKUP($F$2,PONDERADORES!A:P,IF(AND(INFORMACION!$T2875='REFERENCIAS RIESGO'!$C$36,INFORMACION!$F2875=REFERENCIAS!$C$24),16,IF(INFORMACION!$T2875='REFERENCIAS RIESGO'!$C$36,13,IF(INFORMACION!$F2875=REFERENCIAS!$C$24,10,7))),0)+VLOOKUP(T2875,REFERENCIAS!$C:$D,2,0)*VLOOKUP($T$2,PONDERADORES!A:P,IF(AND(INFORMACION!$T2875='REFERENCIAS RIESGO'!$C$36,INFORMACION!$F2875=REFERENCIAS!$C$24),16,IF(INFORMACION!$T2875='REFERENCIAS RIESGO'!$C$36,13,IF(INFORMACION!$F2875=REFERENCIAS!$C$24,10,7))),0)+VLOOKUP(IF(J2875&lt;=0.2,0.2,IF(AND(J2875&gt;0.2,J2875&lt;=0.4),0.4,IF(AND(J2875&gt;0.4,J2875&lt;=0.6),0.6,IF(AND(J2875&gt;0.6,J2875&lt;=0.8),0.8,IF(AND(J2875&gt;0.8,J2875&lt;=1),1))))),REFERENCIAS!$C:$D,2,0)*VLOOKUP($J$2,PONDERADORES!A:P,IF(AND(INFORMACION!$T2875='REFERENCIAS RIESGO'!$C$36,INFORMACION!$F2875=REFERENCIAS!$C$24),16,IF(INFORMACION!$T2875='REFERENCIAS RIESGO'!$C$36,13,IF(INFORMACION!$F2875=REFERENCIAS!$C$24,10,7))),0)</f>
        <v>#REF!</v>
      </c>
      <c r="Y2875" s="68">
        <f>+VLOOKUP(M2875,REFERENCIAS!$C:$D,2,0)*VLOOKUP($M$2,PONDERADORES!$A$7:$G$9,7,0)+VLOOKUP(N2875,REFERENCIAS!$C:$D,2,0)*VLOOKUP($N$2,PONDERADORES!$A$7:$G$9,7,0)+VLOOKUP(O2875,REFERENCIAS!$C:$D,2,0)*VLOOKUP($O$2,PONDERADORES!$A$7:$G$9,7,0)</f>
        <v>0.2</v>
      </c>
      <c r="Z2875" s="2">
        <f>+VLOOKUP(IF(R2875&lt;0.1,0,IF(AND(R2875&gt;=0.1,R2875&lt;0.2),0.1,IF(AND(R2875&gt;=0.2,R2875&lt;0.3),0.2,IF(R2875&gt;0.3,0.3,)))),REFERENCIAS!$C:$D,2,0)*VLOOKUP($R$2,PONDERADORES!$A$11:$G$11,7,0)</f>
        <v>15</v>
      </c>
      <c r="AA2875" s="92"/>
      <c r="AB2875" s="95" t="e">
        <f t="shared" ca="1" si="175"/>
        <v>#REF!</v>
      </c>
      <c r="AC2875" s="23" t="e">
        <f ca="1">IF(AB2875&gt;REFERENCIAS!$C$62,REFERENCIAS!$B$62,IF(AND(AB2875&gt;=REFERENCIAS!$C$63,AB2875&lt;REFERENCIAS!$D$63),REFERENCIAS!$B$63,IF(AND(AB2875&gt;REFERENCIAS!$C$64,AB2875&lt;=REFERENCIAS!$D$64),REFERENCIAS!$B$64,IF(AND(AB2875&gt;=REFERENCIAS!$C$65,AB2875&lt;REFERENCIAS!$D$65),REFERENCIAS!$B$65, "Revisar"))))</f>
        <v>#REF!</v>
      </c>
      <c r="AD2875" s="94" t="e">
        <f ca="1">VLOOKUP(AC2875,REFERENCIAS!$B$62:$G$65,4,FALSE)</f>
        <v>#REF!</v>
      </c>
    </row>
    <row r="2876" spans="1:30" ht="17.25" x14ac:dyDescent="0.25">
      <c r="A2876" s="74"/>
      <c r="B2876" s="19"/>
      <c r="C2876" s="19"/>
      <c r="D2876" s="50"/>
      <c r="E2876" s="73"/>
      <c r="F2876" s="74"/>
      <c r="G2876" s="9"/>
      <c r="H2876" s="48"/>
      <c r="I2876" s="49">
        <f t="shared" ca="1" si="173"/>
        <v>2022</v>
      </c>
      <c r="J2876" s="22">
        <f t="shared" ca="1" si="172"/>
        <v>1</v>
      </c>
      <c r="K2876" s="19"/>
      <c r="L2876" s="73"/>
      <c r="M2876" s="74"/>
      <c r="N2876" s="19"/>
      <c r="O2876" s="73"/>
      <c r="P2876" s="82">
        <v>1</v>
      </c>
      <c r="Q2876" s="24">
        <v>1</v>
      </c>
      <c r="R2876" s="81">
        <f t="shared" si="174"/>
        <v>1</v>
      </c>
      <c r="S2876" s="87"/>
      <c r="T2876" s="19"/>
      <c r="U2876" s="25"/>
      <c r="V2876" s="25"/>
      <c r="W2876" s="81"/>
      <c r="X2876" s="91" t="e">
        <f ca="1">+VLOOKUP(#REF!,REFERENCIAS!$C:$D,2,0)*VLOOKUP(#REF!,PONDERADORES!A:P,IF(AND(INFORMACION!$T2876='REFERENCIAS RIESGO'!$C$36,INFORMACION!$F2876=REFERENCIAS!$C$24),16,IF(INFORMACION!$T2876='REFERENCIAS RIESGO'!$C$36,13,IF(INFORMACION!$F2876=REFERENCIAS!$C$24,10,7))),0)+VLOOKUP(K2876,REFERENCIAS!$C:$D,2,0)*VLOOKUP($K$2,PONDERADORES!A:P,IF(AND(INFORMACION!$T2876='REFERENCIAS RIESGO'!$C$36,INFORMACION!$F2876=REFERENCIAS!$C$24),16,IF(INFORMACION!$T2876='REFERENCIAS RIESGO'!$C$36,13,IF(INFORMACION!$F2876=REFERENCIAS!$C$24,10,7))),0)+VLOOKUP(L2876,REFERENCIAS!$C:$D,2,0)*VLOOKUP($L$2,PONDERADORES!A:P,IF(AND(INFORMACION!$T2876='REFERENCIAS RIESGO'!$C$36,INFORMACION!$F2876=REFERENCIAS!$C$24),16,IF(INFORMACION!$T2876='REFERENCIAS RIESGO'!$C$36,13,IF(INFORMACION!$F2876=REFERENCIAS!$C$24,10,7))),0)+VLOOKUP(F2876,REFERENCIAS!$C:$D,2,0)*VLOOKUP($F$2,PONDERADORES!A:P,IF(AND(INFORMACION!$T2876='REFERENCIAS RIESGO'!$C$36,INFORMACION!$F2876=REFERENCIAS!$C$24),16,IF(INFORMACION!$T2876='REFERENCIAS RIESGO'!$C$36,13,IF(INFORMACION!$F2876=REFERENCIAS!$C$24,10,7))),0)+VLOOKUP(T2876,REFERENCIAS!$C:$D,2,0)*VLOOKUP($T$2,PONDERADORES!A:P,IF(AND(INFORMACION!$T2876='REFERENCIAS RIESGO'!$C$36,INFORMACION!$F2876=REFERENCIAS!$C$24),16,IF(INFORMACION!$T2876='REFERENCIAS RIESGO'!$C$36,13,IF(INFORMACION!$F2876=REFERENCIAS!$C$24,10,7))),0)+VLOOKUP(IF(J2876&lt;=0.2,0.2,IF(AND(J2876&gt;0.2,J2876&lt;=0.4),0.4,IF(AND(J2876&gt;0.4,J2876&lt;=0.6),0.6,IF(AND(J2876&gt;0.6,J2876&lt;=0.8),0.8,IF(AND(J2876&gt;0.8,J2876&lt;=1),1))))),REFERENCIAS!$C:$D,2,0)*VLOOKUP($J$2,PONDERADORES!A:P,IF(AND(INFORMACION!$T2876='REFERENCIAS RIESGO'!$C$36,INFORMACION!$F2876=REFERENCIAS!$C$24),16,IF(INFORMACION!$T2876='REFERENCIAS RIESGO'!$C$36,13,IF(INFORMACION!$F2876=REFERENCIAS!$C$24,10,7))),0)</f>
        <v>#REF!</v>
      </c>
      <c r="Y2876" s="68">
        <f>+VLOOKUP(M2876,REFERENCIAS!$C:$D,2,0)*VLOOKUP($M$2,PONDERADORES!$A$7:$G$9,7,0)+VLOOKUP(N2876,REFERENCIAS!$C:$D,2,0)*VLOOKUP($N$2,PONDERADORES!$A$7:$G$9,7,0)+VLOOKUP(O2876,REFERENCIAS!$C:$D,2,0)*VLOOKUP($O$2,PONDERADORES!$A$7:$G$9,7,0)</f>
        <v>0.2</v>
      </c>
      <c r="Z2876" s="2">
        <f>+VLOOKUP(IF(R2876&lt;0.1,0,IF(AND(R2876&gt;=0.1,R2876&lt;0.2),0.1,IF(AND(R2876&gt;=0.2,R2876&lt;0.3),0.2,IF(R2876&gt;0.3,0.3,)))),REFERENCIAS!$C:$D,2,0)*VLOOKUP($R$2,PONDERADORES!$A$11:$G$11,7,0)</f>
        <v>15</v>
      </c>
      <c r="AA2876" s="92"/>
      <c r="AB2876" s="95" t="e">
        <f t="shared" ca="1" si="175"/>
        <v>#REF!</v>
      </c>
      <c r="AC2876" s="23" t="e">
        <f ca="1">IF(AB2876&gt;REFERENCIAS!$C$62,REFERENCIAS!$B$62,IF(AND(AB2876&gt;=REFERENCIAS!$C$63,AB2876&lt;REFERENCIAS!$D$63),REFERENCIAS!$B$63,IF(AND(AB2876&gt;REFERENCIAS!$C$64,AB2876&lt;=REFERENCIAS!$D$64),REFERENCIAS!$B$64,IF(AND(AB2876&gt;=REFERENCIAS!$C$65,AB2876&lt;REFERENCIAS!$D$65),REFERENCIAS!$B$65, "Revisar"))))</f>
        <v>#REF!</v>
      </c>
      <c r="AD2876" s="94" t="e">
        <f ca="1">VLOOKUP(AC2876,REFERENCIAS!$B$62:$G$65,4,FALSE)</f>
        <v>#REF!</v>
      </c>
    </row>
    <row r="2877" spans="1:30" ht="17.25" x14ac:dyDescent="0.25">
      <c r="A2877" s="74"/>
      <c r="B2877" s="19"/>
      <c r="C2877" s="19"/>
      <c r="D2877" s="50"/>
      <c r="E2877" s="73"/>
      <c r="F2877" s="74"/>
      <c r="G2877" s="9"/>
      <c r="H2877" s="48"/>
      <c r="I2877" s="49">
        <f t="shared" ca="1" si="173"/>
        <v>2022</v>
      </c>
      <c r="J2877" s="22">
        <f t="shared" ca="1" si="172"/>
        <v>1</v>
      </c>
      <c r="K2877" s="19"/>
      <c r="L2877" s="73"/>
      <c r="M2877" s="74"/>
      <c r="N2877" s="19"/>
      <c r="O2877" s="73"/>
      <c r="P2877" s="82">
        <v>1</v>
      </c>
      <c r="Q2877" s="24">
        <v>1</v>
      </c>
      <c r="R2877" s="81">
        <f t="shared" si="174"/>
        <v>1</v>
      </c>
      <c r="S2877" s="87"/>
      <c r="T2877" s="19"/>
      <c r="U2877" s="25"/>
      <c r="V2877" s="25"/>
      <c r="W2877" s="81"/>
      <c r="X2877" s="91" t="e">
        <f ca="1">+VLOOKUP(#REF!,REFERENCIAS!$C:$D,2,0)*VLOOKUP(#REF!,PONDERADORES!A:P,IF(AND(INFORMACION!$T2877='REFERENCIAS RIESGO'!$C$36,INFORMACION!$F2877=REFERENCIAS!$C$24),16,IF(INFORMACION!$T2877='REFERENCIAS RIESGO'!$C$36,13,IF(INFORMACION!$F2877=REFERENCIAS!$C$24,10,7))),0)+VLOOKUP(K2877,REFERENCIAS!$C:$D,2,0)*VLOOKUP($K$2,PONDERADORES!A:P,IF(AND(INFORMACION!$T2877='REFERENCIAS RIESGO'!$C$36,INFORMACION!$F2877=REFERENCIAS!$C$24),16,IF(INFORMACION!$T2877='REFERENCIAS RIESGO'!$C$36,13,IF(INFORMACION!$F2877=REFERENCIAS!$C$24,10,7))),0)+VLOOKUP(L2877,REFERENCIAS!$C:$D,2,0)*VLOOKUP($L$2,PONDERADORES!A:P,IF(AND(INFORMACION!$T2877='REFERENCIAS RIESGO'!$C$36,INFORMACION!$F2877=REFERENCIAS!$C$24),16,IF(INFORMACION!$T2877='REFERENCIAS RIESGO'!$C$36,13,IF(INFORMACION!$F2877=REFERENCIAS!$C$24,10,7))),0)+VLOOKUP(F2877,REFERENCIAS!$C:$D,2,0)*VLOOKUP($F$2,PONDERADORES!A:P,IF(AND(INFORMACION!$T2877='REFERENCIAS RIESGO'!$C$36,INFORMACION!$F2877=REFERENCIAS!$C$24),16,IF(INFORMACION!$T2877='REFERENCIAS RIESGO'!$C$36,13,IF(INFORMACION!$F2877=REFERENCIAS!$C$24,10,7))),0)+VLOOKUP(T2877,REFERENCIAS!$C:$D,2,0)*VLOOKUP($T$2,PONDERADORES!A:P,IF(AND(INFORMACION!$T2877='REFERENCIAS RIESGO'!$C$36,INFORMACION!$F2877=REFERENCIAS!$C$24),16,IF(INFORMACION!$T2877='REFERENCIAS RIESGO'!$C$36,13,IF(INFORMACION!$F2877=REFERENCIAS!$C$24,10,7))),0)+VLOOKUP(IF(J2877&lt;=0.2,0.2,IF(AND(J2877&gt;0.2,J2877&lt;=0.4),0.4,IF(AND(J2877&gt;0.4,J2877&lt;=0.6),0.6,IF(AND(J2877&gt;0.6,J2877&lt;=0.8),0.8,IF(AND(J2877&gt;0.8,J2877&lt;=1),1))))),REFERENCIAS!$C:$D,2,0)*VLOOKUP($J$2,PONDERADORES!A:P,IF(AND(INFORMACION!$T2877='REFERENCIAS RIESGO'!$C$36,INFORMACION!$F2877=REFERENCIAS!$C$24),16,IF(INFORMACION!$T2877='REFERENCIAS RIESGO'!$C$36,13,IF(INFORMACION!$F2877=REFERENCIAS!$C$24,10,7))),0)</f>
        <v>#REF!</v>
      </c>
      <c r="Y2877" s="68">
        <f>+VLOOKUP(M2877,REFERENCIAS!$C:$D,2,0)*VLOOKUP($M$2,PONDERADORES!$A$7:$G$9,7,0)+VLOOKUP(N2877,REFERENCIAS!$C:$D,2,0)*VLOOKUP($N$2,PONDERADORES!$A$7:$G$9,7,0)+VLOOKUP(O2877,REFERENCIAS!$C:$D,2,0)*VLOOKUP($O$2,PONDERADORES!$A$7:$G$9,7,0)</f>
        <v>0.2</v>
      </c>
      <c r="Z2877" s="2">
        <f>+VLOOKUP(IF(R2877&lt;0.1,0,IF(AND(R2877&gt;=0.1,R2877&lt;0.2),0.1,IF(AND(R2877&gt;=0.2,R2877&lt;0.3),0.2,IF(R2877&gt;0.3,0.3,)))),REFERENCIAS!$C:$D,2,0)*VLOOKUP($R$2,PONDERADORES!$A$11:$G$11,7,0)</f>
        <v>15</v>
      </c>
      <c r="AA2877" s="92"/>
      <c r="AB2877" s="95" t="e">
        <f t="shared" ca="1" si="175"/>
        <v>#REF!</v>
      </c>
      <c r="AC2877" s="23" t="e">
        <f ca="1">IF(AB2877&gt;REFERENCIAS!$C$62,REFERENCIAS!$B$62,IF(AND(AB2877&gt;=REFERENCIAS!$C$63,AB2877&lt;REFERENCIAS!$D$63),REFERENCIAS!$B$63,IF(AND(AB2877&gt;REFERENCIAS!$C$64,AB2877&lt;=REFERENCIAS!$D$64),REFERENCIAS!$B$64,IF(AND(AB2877&gt;=REFERENCIAS!$C$65,AB2877&lt;REFERENCIAS!$D$65),REFERENCIAS!$B$65, "Revisar"))))</f>
        <v>#REF!</v>
      </c>
      <c r="AD2877" s="94" t="e">
        <f ca="1">VLOOKUP(AC2877,REFERENCIAS!$B$62:$G$65,4,FALSE)</f>
        <v>#REF!</v>
      </c>
    </row>
    <row r="2878" spans="1:30" ht="17.25" x14ac:dyDescent="0.25">
      <c r="A2878" s="74"/>
      <c r="B2878" s="19"/>
      <c r="C2878" s="19"/>
      <c r="D2878" s="50"/>
      <c r="E2878" s="73"/>
      <c r="F2878" s="74"/>
      <c r="G2878" s="9"/>
      <c r="H2878" s="48"/>
      <c r="I2878" s="49">
        <f t="shared" ca="1" si="173"/>
        <v>2022</v>
      </c>
      <c r="J2878" s="22">
        <f t="shared" ca="1" si="172"/>
        <v>1</v>
      </c>
      <c r="K2878" s="19"/>
      <c r="L2878" s="73"/>
      <c r="M2878" s="74"/>
      <c r="N2878" s="19"/>
      <c r="O2878" s="73"/>
      <c r="P2878" s="82">
        <v>1</v>
      </c>
      <c r="Q2878" s="24">
        <v>1</v>
      </c>
      <c r="R2878" s="81">
        <f t="shared" si="174"/>
        <v>1</v>
      </c>
      <c r="S2878" s="87"/>
      <c r="T2878" s="19"/>
      <c r="U2878" s="25"/>
      <c r="V2878" s="25"/>
      <c r="W2878" s="81"/>
      <c r="X2878" s="91" t="e">
        <f ca="1">+VLOOKUP(#REF!,REFERENCIAS!$C:$D,2,0)*VLOOKUP(#REF!,PONDERADORES!A:P,IF(AND(INFORMACION!$T2878='REFERENCIAS RIESGO'!$C$36,INFORMACION!$F2878=REFERENCIAS!$C$24),16,IF(INFORMACION!$T2878='REFERENCIAS RIESGO'!$C$36,13,IF(INFORMACION!$F2878=REFERENCIAS!$C$24,10,7))),0)+VLOOKUP(K2878,REFERENCIAS!$C:$D,2,0)*VLOOKUP($K$2,PONDERADORES!A:P,IF(AND(INFORMACION!$T2878='REFERENCIAS RIESGO'!$C$36,INFORMACION!$F2878=REFERENCIAS!$C$24),16,IF(INFORMACION!$T2878='REFERENCIAS RIESGO'!$C$36,13,IF(INFORMACION!$F2878=REFERENCIAS!$C$24,10,7))),0)+VLOOKUP(L2878,REFERENCIAS!$C:$D,2,0)*VLOOKUP($L$2,PONDERADORES!A:P,IF(AND(INFORMACION!$T2878='REFERENCIAS RIESGO'!$C$36,INFORMACION!$F2878=REFERENCIAS!$C$24),16,IF(INFORMACION!$T2878='REFERENCIAS RIESGO'!$C$36,13,IF(INFORMACION!$F2878=REFERENCIAS!$C$24,10,7))),0)+VLOOKUP(F2878,REFERENCIAS!$C:$D,2,0)*VLOOKUP($F$2,PONDERADORES!A:P,IF(AND(INFORMACION!$T2878='REFERENCIAS RIESGO'!$C$36,INFORMACION!$F2878=REFERENCIAS!$C$24),16,IF(INFORMACION!$T2878='REFERENCIAS RIESGO'!$C$36,13,IF(INFORMACION!$F2878=REFERENCIAS!$C$24,10,7))),0)+VLOOKUP(T2878,REFERENCIAS!$C:$D,2,0)*VLOOKUP($T$2,PONDERADORES!A:P,IF(AND(INFORMACION!$T2878='REFERENCIAS RIESGO'!$C$36,INFORMACION!$F2878=REFERENCIAS!$C$24),16,IF(INFORMACION!$T2878='REFERENCIAS RIESGO'!$C$36,13,IF(INFORMACION!$F2878=REFERENCIAS!$C$24,10,7))),0)+VLOOKUP(IF(J2878&lt;=0.2,0.2,IF(AND(J2878&gt;0.2,J2878&lt;=0.4),0.4,IF(AND(J2878&gt;0.4,J2878&lt;=0.6),0.6,IF(AND(J2878&gt;0.6,J2878&lt;=0.8),0.8,IF(AND(J2878&gt;0.8,J2878&lt;=1),1))))),REFERENCIAS!$C:$D,2,0)*VLOOKUP($J$2,PONDERADORES!A:P,IF(AND(INFORMACION!$T2878='REFERENCIAS RIESGO'!$C$36,INFORMACION!$F2878=REFERENCIAS!$C$24),16,IF(INFORMACION!$T2878='REFERENCIAS RIESGO'!$C$36,13,IF(INFORMACION!$F2878=REFERENCIAS!$C$24,10,7))),0)</f>
        <v>#REF!</v>
      </c>
      <c r="Y2878" s="68">
        <f>+VLOOKUP(M2878,REFERENCIAS!$C:$D,2,0)*VLOOKUP($M$2,PONDERADORES!$A$7:$G$9,7,0)+VLOOKUP(N2878,REFERENCIAS!$C:$D,2,0)*VLOOKUP($N$2,PONDERADORES!$A$7:$G$9,7,0)+VLOOKUP(O2878,REFERENCIAS!$C:$D,2,0)*VLOOKUP($O$2,PONDERADORES!$A$7:$G$9,7,0)</f>
        <v>0.2</v>
      </c>
      <c r="Z2878" s="2">
        <f>+VLOOKUP(IF(R2878&lt;0.1,0,IF(AND(R2878&gt;=0.1,R2878&lt;0.2),0.1,IF(AND(R2878&gt;=0.2,R2878&lt;0.3),0.2,IF(R2878&gt;0.3,0.3,)))),REFERENCIAS!$C:$D,2,0)*VLOOKUP($R$2,PONDERADORES!$A$11:$G$11,7,0)</f>
        <v>15</v>
      </c>
      <c r="AA2878" s="92"/>
      <c r="AB2878" s="95" t="e">
        <f t="shared" ca="1" si="175"/>
        <v>#REF!</v>
      </c>
      <c r="AC2878" s="23" t="e">
        <f ca="1">IF(AB2878&gt;REFERENCIAS!$C$62,REFERENCIAS!$B$62,IF(AND(AB2878&gt;=REFERENCIAS!$C$63,AB2878&lt;REFERENCIAS!$D$63),REFERENCIAS!$B$63,IF(AND(AB2878&gt;REFERENCIAS!$C$64,AB2878&lt;=REFERENCIAS!$D$64),REFERENCIAS!$B$64,IF(AND(AB2878&gt;=REFERENCIAS!$C$65,AB2878&lt;REFERENCIAS!$D$65),REFERENCIAS!$B$65, "Revisar"))))</f>
        <v>#REF!</v>
      </c>
      <c r="AD2878" s="94" t="e">
        <f ca="1">VLOOKUP(AC2878,REFERENCIAS!$B$62:$G$65,4,FALSE)</f>
        <v>#REF!</v>
      </c>
    </row>
    <row r="2879" spans="1:30" ht="17.25" x14ac:dyDescent="0.25">
      <c r="A2879" s="74"/>
      <c r="B2879" s="19"/>
      <c r="C2879" s="19"/>
      <c r="D2879" s="50"/>
      <c r="E2879" s="73"/>
      <c r="F2879" s="74"/>
      <c r="G2879" s="9"/>
      <c r="H2879" s="48"/>
      <c r="I2879" s="49">
        <f t="shared" ca="1" si="173"/>
        <v>2022</v>
      </c>
      <c r="J2879" s="22">
        <f t="shared" ca="1" si="172"/>
        <v>1</v>
      </c>
      <c r="K2879" s="19"/>
      <c r="L2879" s="73"/>
      <c r="M2879" s="74"/>
      <c r="N2879" s="19"/>
      <c r="O2879" s="73"/>
      <c r="P2879" s="82">
        <v>1</v>
      </c>
      <c r="Q2879" s="24">
        <v>1</v>
      </c>
      <c r="R2879" s="81">
        <f t="shared" si="174"/>
        <v>1</v>
      </c>
      <c r="S2879" s="87"/>
      <c r="T2879" s="19"/>
      <c r="U2879" s="25"/>
      <c r="V2879" s="25"/>
      <c r="W2879" s="81"/>
      <c r="X2879" s="91" t="e">
        <f ca="1">+VLOOKUP(#REF!,REFERENCIAS!$C:$D,2,0)*VLOOKUP(#REF!,PONDERADORES!A:P,IF(AND(INFORMACION!$T2879='REFERENCIAS RIESGO'!$C$36,INFORMACION!$F2879=REFERENCIAS!$C$24),16,IF(INFORMACION!$T2879='REFERENCIAS RIESGO'!$C$36,13,IF(INFORMACION!$F2879=REFERENCIAS!$C$24,10,7))),0)+VLOOKUP(K2879,REFERENCIAS!$C:$D,2,0)*VLOOKUP($K$2,PONDERADORES!A:P,IF(AND(INFORMACION!$T2879='REFERENCIAS RIESGO'!$C$36,INFORMACION!$F2879=REFERENCIAS!$C$24),16,IF(INFORMACION!$T2879='REFERENCIAS RIESGO'!$C$36,13,IF(INFORMACION!$F2879=REFERENCIAS!$C$24,10,7))),0)+VLOOKUP(L2879,REFERENCIAS!$C:$D,2,0)*VLOOKUP($L$2,PONDERADORES!A:P,IF(AND(INFORMACION!$T2879='REFERENCIAS RIESGO'!$C$36,INFORMACION!$F2879=REFERENCIAS!$C$24),16,IF(INFORMACION!$T2879='REFERENCIAS RIESGO'!$C$36,13,IF(INFORMACION!$F2879=REFERENCIAS!$C$24,10,7))),0)+VLOOKUP(F2879,REFERENCIAS!$C:$D,2,0)*VLOOKUP($F$2,PONDERADORES!A:P,IF(AND(INFORMACION!$T2879='REFERENCIAS RIESGO'!$C$36,INFORMACION!$F2879=REFERENCIAS!$C$24),16,IF(INFORMACION!$T2879='REFERENCIAS RIESGO'!$C$36,13,IF(INFORMACION!$F2879=REFERENCIAS!$C$24,10,7))),0)+VLOOKUP(T2879,REFERENCIAS!$C:$D,2,0)*VLOOKUP($T$2,PONDERADORES!A:P,IF(AND(INFORMACION!$T2879='REFERENCIAS RIESGO'!$C$36,INFORMACION!$F2879=REFERENCIAS!$C$24),16,IF(INFORMACION!$T2879='REFERENCIAS RIESGO'!$C$36,13,IF(INFORMACION!$F2879=REFERENCIAS!$C$24,10,7))),0)+VLOOKUP(IF(J2879&lt;=0.2,0.2,IF(AND(J2879&gt;0.2,J2879&lt;=0.4),0.4,IF(AND(J2879&gt;0.4,J2879&lt;=0.6),0.6,IF(AND(J2879&gt;0.6,J2879&lt;=0.8),0.8,IF(AND(J2879&gt;0.8,J2879&lt;=1),1))))),REFERENCIAS!$C:$D,2,0)*VLOOKUP($J$2,PONDERADORES!A:P,IF(AND(INFORMACION!$T2879='REFERENCIAS RIESGO'!$C$36,INFORMACION!$F2879=REFERENCIAS!$C$24),16,IF(INFORMACION!$T2879='REFERENCIAS RIESGO'!$C$36,13,IF(INFORMACION!$F2879=REFERENCIAS!$C$24,10,7))),0)</f>
        <v>#REF!</v>
      </c>
      <c r="Y2879" s="68">
        <f>+VLOOKUP(M2879,REFERENCIAS!$C:$D,2,0)*VLOOKUP($M$2,PONDERADORES!$A$7:$G$9,7,0)+VLOOKUP(N2879,REFERENCIAS!$C:$D,2,0)*VLOOKUP($N$2,PONDERADORES!$A$7:$G$9,7,0)+VLOOKUP(O2879,REFERENCIAS!$C:$D,2,0)*VLOOKUP($O$2,PONDERADORES!$A$7:$G$9,7,0)</f>
        <v>0.2</v>
      </c>
      <c r="Z2879" s="2">
        <f>+VLOOKUP(IF(R2879&lt;0.1,0,IF(AND(R2879&gt;=0.1,R2879&lt;0.2),0.1,IF(AND(R2879&gt;=0.2,R2879&lt;0.3),0.2,IF(R2879&gt;0.3,0.3,)))),REFERENCIAS!$C:$D,2,0)*VLOOKUP($R$2,PONDERADORES!$A$11:$G$11,7,0)</f>
        <v>15</v>
      </c>
      <c r="AA2879" s="92"/>
      <c r="AB2879" s="95" t="e">
        <f t="shared" ca="1" si="175"/>
        <v>#REF!</v>
      </c>
      <c r="AC2879" s="23" t="e">
        <f ca="1">IF(AB2879&gt;REFERENCIAS!$C$62,REFERENCIAS!$B$62,IF(AND(AB2879&gt;=REFERENCIAS!$C$63,AB2879&lt;REFERENCIAS!$D$63),REFERENCIAS!$B$63,IF(AND(AB2879&gt;REFERENCIAS!$C$64,AB2879&lt;=REFERENCIAS!$D$64),REFERENCIAS!$B$64,IF(AND(AB2879&gt;=REFERENCIAS!$C$65,AB2879&lt;REFERENCIAS!$D$65),REFERENCIAS!$B$65, "Revisar"))))</f>
        <v>#REF!</v>
      </c>
      <c r="AD2879" s="94" t="e">
        <f ca="1">VLOOKUP(AC2879,REFERENCIAS!$B$62:$G$65,4,FALSE)</f>
        <v>#REF!</v>
      </c>
    </row>
    <row r="2880" spans="1:30" ht="17.25" x14ac:dyDescent="0.25">
      <c r="A2880" s="74"/>
      <c r="B2880" s="19"/>
      <c r="C2880" s="19"/>
      <c r="D2880" s="50"/>
      <c r="E2880" s="73"/>
      <c r="F2880" s="74"/>
      <c r="G2880" s="9"/>
      <c r="H2880" s="48"/>
      <c r="I2880" s="49">
        <f t="shared" ca="1" si="173"/>
        <v>2022</v>
      </c>
      <c r="J2880" s="22">
        <f t="shared" ca="1" si="172"/>
        <v>1</v>
      </c>
      <c r="K2880" s="19"/>
      <c r="L2880" s="73"/>
      <c r="M2880" s="74"/>
      <c r="N2880" s="19"/>
      <c r="O2880" s="73"/>
      <c r="P2880" s="82">
        <v>1</v>
      </c>
      <c r="Q2880" s="24">
        <v>1</v>
      </c>
      <c r="R2880" s="81">
        <f t="shared" si="174"/>
        <v>1</v>
      </c>
      <c r="S2880" s="87"/>
      <c r="T2880" s="19"/>
      <c r="U2880" s="25"/>
      <c r="V2880" s="25"/>
      <c r="W2880" s="81"/>
      <c r="X2880" s="91" t="e">
        <f ca="1">+VLOOKUP(#REF!,REFERENCIAS!$C:$D,2,0)*VLOOKUP(#REF!,PONDERADORES!A:P,IF(AND(INFORMACION!$T2880='REFERENCIAS RIESGO'!$C$36,INFORMACION!$F2880=REFERENCIAS!$C$24),16,IF(INFORMACION!$T2880='REFERENCIAS RIESGO'!$C$36,13,IF(INFORMACION!$F2880=REFERENCIAS!$C$24,10,7))),0)+VLOOKUP(K2880,REFERENCIAS!$C:$D,2,0)*VLOOKUP($K$2,PONDERADORES!A:P,IF(AND(INFORMACION!$T2880='REFERENCIAS RIESGO'!$C$36,INFORMACION!$F2880=REFERENCIAS!$C$24),16,IF(INFORMACION!$T2880='REFERENCIAS RIESGO'!$C$36,13,IF(INFORMACION!$F2880=REFERENCIAS!$C$24,10,7))),0)+VLOOKUP(L2880,REFERENCIAS!$C:$D,2,0)*VLOOKUP($L$2,PONDERADORES!A:P,IF(AND(INFORMACION!$T2880='REFERENCIAS RIESGO'!$C$36,INFORMACION!$F2880=REFERENCIAS!$C$24),16,IF(INFORMACION!$T2880='REFERENCIAS RIESGO'!$C$36,13,IF(INFORMACION!$F2880=REFERENCIAS!$C$24,10,7))),0)+VLOOKUP(F2880,REFERENCIAS!$C:$D,2,0)*VLOOKUP($F$2,PONDERADORES!A:P,IF(AND(INFORMACION!$T2880='REFERENCIAS RIESGO'!$C$36,INFORMACION!$F2880=REFERENCIAS!$C$24),16,IF(INFORMACION!$T2880='REFERENCIAS RIESGO'!$C$36,13,IF(INFORMACION!$F2880=REFERENCIAS!$C$24,10,7))),0)+VLOOKUP(T2880,REFERENCIAS!$C:$D,2,0)*VLOOKUP($T$2,PONDERADORES!A:P,IF(AND(INFORMACION!$T2880='REFERENCIAS RIESGO'!$C$36,INFORMACION!$F2880=REFERENCIAS!$C$24),16,IF(INFORMACION!$T2880='REFERENCIAS RIESGO'!$C$36,13,IF(INFORMACION!$F2880=REFERENCIAS!$C$24,10,7))),0)+VLOOKUP(IF(J2880&lt;=0.2,0.2,IF(AND(J2880&gt;0.2,J2880&lt;=0.4),0.4,IF(AND(J2880&gt;0.4,J2880&lt;=0.6),0.6,IF(AND(J2880&gt;0.6,J2880&lt;=0.8),0.8,IF(AND(J2880&gt;0.8,J2880&lt;=1),1))))),REFERENCIAS!$C:$D,2,0)*VLOOKUP($J$2,PONDERADORES!A:P,IF(AND(INFORMACION!$T2880='REFERENCIAS RIESGO'!$C$36,INFORMACION!$F2880=REFERENCIAS!$C$24),16,IF(INFORMACION!$T2880='REFERENCIAS RIESGO'!$C$36,13,IF(INFORMACION!$F2880=REFERENCIAS!$C$24,10,7))),0)</f>
        <v>#REF!</v>
      </c>
      <c r="Y2880" s="68">
        <f>+VLOOKUP(M2880,REFERENCIAS!$C:$D,2,0)*VLOOKUP($M$2,PONDERADORES!$A$7:$G$9,7,0)+VLOOKUP(N2880,REFERENCIAS!$C:$D,2,0)*VLOOKUP($N$2,PONDERADORES!$A$7:$G$9,7,0)+VLOOKUP(O2880,REFERENCIAS!$C:$D,2,0)*VLOOKUP($O$2,PONDERADORES!$A$7:$G$9,7,0)</f>
        <v>0.2</v>
      </c>
      <c r="Z2880" s="2">
        <f>+VLOOKUP(IF(R2880&lt;0.1,0,IF(AND(R2880&gt;=0.1,R2880&lt;0.2),0.1,IF(AND(R2880&gt;=0.2,R2880&lt;0.3),0.2,IF(R2880&gt;0.3,0.3,)))),REFERENCIAS!$C:$D,2,0)*VLOOKUP($R$2,PONDERADORES!$A$11:$G$11,7,0)</f>
        <v>15</v>
      </c>
      <c r="AA2880" s="92"/>
      <c r="AB2880" s="95" t="e">
        <f t="shared" ca="1" si="175"/>
        <v>#REF!</v>
      </c>
      <c r="AC2880" s="23" t="e">
        <f ca="1">IF(AB2880&gt;REFERENCIAS!$C$62,REFERENCIAS!$B$62,IF(AND(AB2880&gt;=REFERENCIAS!$C$63,AB2880&lt;REFERENCIAS!$D$63),REFERENCIAS!$B$63,IF(AND(AB2880&gt;REFERENCIAS!$C$64,AB2880&lt;=REFERENCIAS!$D$64),REFERENCIAS!$B$64,IF(AND(AB2880&gt;=REFERENCIAS!$C$65,AB2880&lt;REFERENCIAS!$D$65),REFERENCIAS!$B$65, "Revisar"))))</f>
        <v>#REF!</v>
      </c>
      <c r="AD2880" s="94" t="e">
        <f ca="1">VLOOKUP(AC2880,REFERENCIAS!$B$62:$G$65,4,FALSE)</f>
        <v>#REF!</v>
      </c>
    </row>
    <row r="2881" spans="1:30" ht="17.25" x14ac:dyDescent="0.25">
      <c r="A2881" s="74"/>
      <c r="B2881" s="19"/>
      <c r="C2881" s="19"/>
      <c r="D2881" s="50"/>
      <c r="E2881" s="73"/>
      <c r="F2881" s="74"/>
      <c r="G2881" s="9"/>
      <c r="H2881" s="48"/>
      <c r="I2881" s="49">
        <f t="shared" ca="1" si="173"/>
        <v>2022</v>
      </c>
      <c r="J2881" s="22">
        <f t="shared" ca="1" si="172"/>
        <v>1</v>
      </c>
      <c r="K2881" s="19"/>
      <c r="L2881" s="73"/>
      <c r="M2881" s="74"/>
      <c r="N2881" s="19"/>
      <c r="O2881" s="73"/>
      <c r="P2881" s="82">
        <v>1</v>
      </c>
      <c r="Q2881" s="24">
        <v>1</v>
      </c>
      <c r="R2881" s="81">
        <f t="shared" si="174"/>
        <v>1</v>
      </c>
      <c r="S2881" s="87"/>
      <c r="T2881" s="19"/>
      <c r="U2881" s="25"/>
      <c r="V2881" s="25"/>
      <c r="W2881" s="81"/>
      <c r="X2881" s="91" t="e">
        <f ca="1">+VLOOKUP(#REF!,REFERENCIAS!$C:$D,2,0)*VLOOKUP(#REF!,PONDERADORES!A:P,IF(AND(INFORMACION!$T2881='REFERENCIAS RIESGO'!$C$36,INFORMACION!$F2881=REFERENCIAS!$C$24),16,IF(INFORMACION!$T2881='REFERENCIAS RIESGO'!$C$36,13,IF(INFORMACION!$F2881=REFERENCIAS!$C$24,10,7))),0)+VLOOKUP(K2881,REFERENCIAS!$C:$D,2,0)*VLOOKUP($K$2,PONDERADORES!A:P,IF(AND(INFORMACION!$T2881='REFERENCIAS RIESGO'!$C$36,INFORMACION!$F2881=REFERENCIAS!$C$24),16,IF(INFORMACION!$T2881='REFERENCIAS RIESGO'!$C$36,13,IF(INFORMACION!$F2881=REFERENCIAS!$C$24,10,7))),0)+VLOOKUP(L2881,REFERENCIAS!$C:$D,2,0)*VLOOKUP($L$2,PONDERADORES!A:P,IF(AND(INFORMACION!$T2881='REFERENCIAS RIESGO'!$C$36,INFORMACION!$F2881=REFERENCIAS!$C$24),16,IF(INFORMACION!$T2881='REFERENCIAS RIESGO'!$C$36,13,IF(INFORMACION!$F2881=REFERENCIAS!$C$24,10,7))),0)+VLOOKUP(F2881,REFERENCIAS!$C:$D,2,0)*VLOOKUP($F$2,PONDERADORES!A:P,IF(AND(INFORMACION!$T2881='REFERENCIAS RIESGO'!$C$36,INFORMACION!$F2881=REFERENCIAS!$C$24),16,IF(INFORMACION!$T2881='REFERENCIAS RIESGO'!$C$36,13,IF(INFORMACION!$F2881=REFERENCIAS!$C$24,10,7))),0)+VLOOKUP(T2881,REFERENCIAS!$C:$D,2,0)*VLOOKUP($T$2,PONDERADORES!A:P,IF(AND(INFORMACION!$T2881='REFERENCIAS RIESGO'!$C$36,INFORMACION!$F2881=REFERENCIAS!$C$24),16,IF(INFORMACION!$T2881='REFERENCIAS RIESGO'!$C$36,13,IF(INFORMACION!$F2881=REFERENCIAS!$C$24,10,7))),0)+VLOOKUP(IF(J2881&lt;=0.2,0.2,IF(AND(J2881&gt;0.2,J2881&lt;=0.4),0.4,IF(AND(J2881&gt;0.4,J2881&lt;=0.6),0.6,IF(AND(J2881&gt;0.6,J2881&lt;=0.8),0.8,IF(AND(J2881&gt;0.8,J2881&lt;=1),1))))),REFERENCIAS!$C:$D,2,0)*VLOOKUP($J$2,PONDERADORES!A:P,IF(AND(INFORMACION!$T2881='REFERENCIAS RIESGO'!$C$36,INFORMACION!$F2881=REFERENCIAS!$C$24),16,IF(INFORMACION!$T2881='REFERENCIAS RIESGO'!$C$36,13,IF(INFORMACION!$F2881=REFERENCIAS!$C$24,10,7))),0)</f>
        <v>#REF!</v>
      </c>
      <c r="Y2881" s="68">
        <f>+VLOOKUP(M2881,REFERENCIAS!$C:$D,2,0)*VLOOKUP($M$2,PONDERADORES!$A$7:$G$9,7,0)+VLOOKUP(N2881,REFERENCIAS!$C:$D,2,0)*VLOOKUP($N$2,PONDERADORES!$A$7:$G$9,7,0)+VLOOKUP(O2881,REFERENCIAS!$C:$D,2,0)*VLOOKUP($O$2,PONDERADORES!$A$7:$G$9,7,0)</f>
        <v>0.2</v>
      </c>
      <c r="Z2881" s="2">
        <f>+VLOOKUP(IF(R2881&lt;0.1,0,IF(AND(R2881&gt;=0.1,R2881&lt;0.2),0.1,IF(AND(R2881&gt;=0.2,R2881&lt;0.3),0.2,IF(R2881&gt;0.3,0.3,)))),REFERENCIAS!$C:$D,2,0)*VLOOKUP($R$2,PONDERADORES!$A$11:$G$11,7,0)</f>
        <v>15</v>
      </c>
      <c r="AA2881" s="92"/>
      <c r="AB2881" s="95" t="e">
        <f t="shared" ca="1" si="175"/>
        <v>#REF!</v>
      </c>
      <c r="AC2881" s="23" t="e">
        <f ca="1">IF(AB2881&gt;REFERENCIAS!$C$62,REFERENCIAS!$B$62,IF(AND(AB2881&gt;=REFERENCIAS!$C$63,AB2881&lt;REFERENCIAS!$D$63),REFERENCIAS!$B$63,IF(AND(AB2881&gt;REFERENCIAS!$C$64,AB2881&lt;=REFERENCIAS!$D$64),REFERENCIAS!$B$64,IF(AND(AB2881&gt;=REFERENCIAS!$C$65,AB2881&lt;REFERENCIAS!$D$65),REFERENCIAS!$B$65, "Revisar"))))</f>
        <v>#REF!</v>
      </c>
      <c r="AD2881" s="94" t="e">
        <f ca="1">VLOOKUP(AC2881,REFERENCIAS!$B$62:$G$65,4,FALSE)</f>
        <v>#REF!</v>
      </c>
    </row>
    <row r="2882" spans="1:30" ht="17.25" x14ac:dyDescent="0.25">
      <c r="A2882" s="74"/>
      <c r="B2882" s="19"/>
      <c r="C2882" s="19"/>
      <c r="D2882" s="50"/>
      <c r="E2882" s="73"/>
      <c r="F2882" s="74"/>
      <c r="G2882" s="9"/>
      <c r="H2882" s="48"/>
      <c r="I2882" s="49">
        <f t="shared" ca="1" si="173"/>
        <v>2022</v>
      </c>
      <c r="J2882" s="22">
        <f t="shared" ca="1" si="172"/>
        <v>1</v>
      </c>
      <c r="K2882" s="19"/>
      <c r="L2882" s="73"/>
      <c r="M2882" s="74"/>
      <c r="N2882" s="19"/>
      <c r="O2882" s="73"/>
      <c r="P2882" s="82">
        <v>1</v>
      </c>
      <c r="Q2882" s="24">
        <v>1</v>
      </c>
      <c r="R2882" s="81">
        <f t="shared" si="174"/>
        <v>1</v>
      </c>
      <c r="S2882" s="87"/>
      <c r="T2882" s="19"/>
      <c r="U2882" s="25"/>
      <c r="V2882" s="25"/>
      <c r="W2882" s="81"/>
      <c r="X2882" s="91" t="e">
        <f ca="1">+VLOOKUP(#REF!,REFERENCIAS!$C:$D,2,0)*VLOOKUP(#REF!,PONDERADORES!A:P,IF(AND(INFORMACION!$T2882='REFERENCIAS RIESGO'!$C$36,INFORMACION!$F2882=REFERENCIAS!$C$24),16,IF(INFORMACION!$T2882='REFERENCIAS RIESGO'!$C$36,13,IF(INFORMACION!$F2882=REFERENCIAS!$C$24,10,7))),0)+VLOOKUP(K2882,REFERENCIAS!$C:$D,2,0)*VLOOKUP($K$2,PONDERADORES!A:P,IF(AND(INFORMACION!$T2882='REFERENCIAS RIESGO'!$C$36,INFORMACION!$F2882=REFERENCIAS!$C$24),16,IF(INFORMACION!$T2882='REFERENCIAS RIESGO'!$C$36,13,IF(INFORMACION!$F2882=REFERENCIAS!$C$24,10,7))),0)+VLOOKUP(L2882,REFERENCIAS!$C:$D,2,0)*VLOOKUP($L$2,PONDERADORES!A:P,IF(AND(INFORMACION!$T2882='REFERENCIAS RIESGO'!$C$36,INFORMACION!$F2882=REFERENCIAS!$C$24),16,IF(INFORMACION!$T2882='REFERENCIAS RIESGO'!$C$36,13,IF(INFORMACION!$F2882=REFERENCIAS!$C$24,10,7))),0)+VLOOKUP(F2882,REFERENCIAS!$C:$D,2,0)*VLOOKUP($F$2,PONDERADORES!A:P,IF(AND(INFORMACION!$T2882='REFERENCIAS RIESGO'!$C$36,INFORMACION!$F2882=REFERENCIAS!$C$24),16,IF(INFORMACION!$T2882='REFERENCIAS RIESGO'!$C$36,13,IF(INFORMACION!$F2882=REFERENCIAS!$C$24,10,7))),0)+VLOOKUP(T2882,REFERENCIAS!$C:$D,2,0)*VLOOKUP($T$2,PONDERADORES!A:P,IF(AND(INFORMACION!$T2882='REFERENCIAS RIESGO'!$C$36,INFORMACION!$F2882=REFERENCIAS!$C$24),16,IF(INFORMACION!$T2882='REFERENCIAS RIESGO'!$C$36,13,IF(INFORMACION!$F2882=REFERENCIAS!$C$24,10,7))),0)+VLOOKUP(IF(J2882&lt;=0.2,0.2,IF(AND(J2882&gt;0.2,J2882&lt;=0.4),0.4,IF(AND(J2882&gt;0.4,J2882&lt;=0.6),0.6,IF(AND(J2882&gt;0.6,J2882&lt;=0.8),0.8,IF(AND(J2882&gt;0.8,J2882&lt;=1),1))))),REFERENCIAS!$C:$D,2,0)*VLOOKUP($J$2,PONDERADORES!A:P,IF(AND(INFORMACION!$T2882='REFERENCIAS RIESGO'!$C$36,INFORMACION!$F2882=REFERENCIAS!$C$24),16,IF(INFORMACION!$T2882='REFERENCIAS RIESGO'!$C$36,13,IF(INFORMACION!$F2882=REFERENCIAS!$C$24,10,7))),0)</f>
        <v>#REF!</v>
      </c>
      <c r="Y2882" s="68">
        <f>+VLOOKUP(M2882,REFERENCIAS!$C:$D,2,0)*VLOOKUP($M$2,PONDERADORES!$A$7:$G$9,7,0)+VLOOKUP(N2882,REFERENCIAS!$C:$D,2,0)*VLOOKUP($N$2,PONDERADORES!$A$7:$G$9,7,0)+VLOOKUP(O2882,REFERENCIAS!$C:$D,2,0)*VLOOKUP($O$2,PONDERADORES!$A$7:$G$9,7,0)</f>
        <v>0.2</v>
      </c>
      <c r="Z2882" s="2">
        <f>+VLOOKUP(IF(R2882&lt;0.1,0,IF(AND(R2882&gt;=0.1,R2882&lt;0.2),0.1,IF(AND(R2882&gt;=0.2,R2882&lt;0.3),0.2,IF(R2882&gt;0.3,0.3,)))),REFERENCIAS!$C:$D,2,0)*VLOOKUP($R$2,PONDERADORES!$A$11:$G$11,7,0)</f>
        <v>15</v>
      </c>
      <c r="AA2882" s="92"/>
      <c r="AB2882" s="95" t="e">
        <f t="shared" ca="1" si="175"/>
        <v>#REF!</v>
      </c>
      <c r="AC2882" s="23" t="e">
        <f ca="1">IF(AB2882&gt;REFERENCIAS!$C$62,REFERENCIAS!$B$62,IF(AND(AB2882&gt;=REFERENCIAS!$C$63,AB2882&lt;REFERENCIAS!$D$63),REFERENCIAS!$B$63,IF(AND(AB2882&gt;REFERENCIAS!$C$64,AB2882&lt;=REFERENCIAS!$D$64),REFERENCIAS!$B$64,IF(AND(AB2882&gt;=REFERENCIAS!$C$65,AB2882&lt;REFERENCIAS!$D$65),REFERENCIAS!$B$65, "Revisar"))))</f>
        <v>#REF!</v>
      </c>
      <c r="AD2882" s="94" t="e">
        <f ca="1">VLOOKUP(AC2882,REFERENCIAS!$B$62:$G$65,4,FALSE)</f>
        <v>#REF!</v>
      </c>
    </row>
    <row r="2883" spans="1:30" ht="17.25" x14ac:dyDescent="0.25">
      <c r="A2883" s="74"/>
      <c r="B2883" s="19"/>
      <c r="C2883" s="19"/>
      <c r="D2883" s="50"/>
      <c r="E2883" s="73"/>
      <c r="F2883" s="74"/>
      <c r="G2883" s="9"/>
      <c r="H2883" s="48"/>
      <c r="I2883" s="49">
        <f t="shared" ca="1" si="173"/>
        <v>2022</v>
      </c>
      <c r="J2883" s="22">
        <f t="shared" ca="1" si="172"/>
        <v>1</v>
      </c>
      <c r="K2883" s="19"/>
      <c r="L2883" s="73"/>
      <c r="M2883" s="74"/>
      <c r="N2883" s="19"/>
      <c r="O2883" s="73"/>
      <c r="P2883" s="82">
        <v>1</v>
      </c>
      <c r="Q2883" s="24">
        <v>1</v>
      </c>
      <c r="R2883" s="81">
        <f t="shared" si="174"/>
        <v>1</v>
      </c>
      <c r="S2883" s="87"/>
      <c r="T2883" s="19"/>
      <c r="U2883" s="25"/>
      <c r="V2883" s="25"/>
      <c r="W2883" s="81"/>
      <c r="X2883" s="91" t="e">
        <f ca="1">+VLOOKUP(#REF!,REFERENCIAS!$C:$D,2,0)*VLOOKUP(#REF!,PONDERADORES!A:P,IF(AND(INFORMACION!$T2883='REFERENCIAS RIESGO'!$C$36,INFORMACION!$F2883=REFERENCIAS!$C$24),16,IF(INFORMACION!$T2883='REFERENCIAS RIESGO'!$C$36,13,IF(INFORMACION!$F2883=REFERENCIAS!$C$24,10,7))),0)+VLOOKUP(K2883,REFERENCIAS!$C:$D,2,0)*VLOOKUP($K$2,PONDERADORES!A:P,IF(AND(INFORMACION!$T2883='REFERENCIAS RIESGO'!$C$36,INFORMACION!$F2883=REFERENCIAS!$C$24),16,IF(INFORMACION!$T2883='REFERENCIAS RIESGO'!$C$36,13,IF(INFORMACION!$F2883=REFERENCIAS!$C$24,10,7))),0)+VLOOKUP(L2883,REFERENCIAS!$C:$D,2,0)*VLOOKUP($L$2,PONDERADORES!A:P,IF(AND(INFORMACION!$T2883='REFERENCIAS RIESGO'!$C$36,INFORMACION!$F2883=REFERENCIAS!$C$24),16,IF(INFORMACION!$T2883='REFERENCIAS RIESGO'!$C$36,13,IF(INFORMACION!$F2883=REFERENCIAS!$C$24,10,7))),0)+VLOOKUP(F2883,REFERENCIAS!$C:$D,2,0)*VLOOKUP($F$2,PONDERADORES!A:P,IF(AND(INFORMACION!$T2883='REFERENCIAS RIESGO'!$C$36,INFORMACION!$F2883=REFERENCIAS!$C$24),16,IF(INFORMACION!$T2883='REFERENCIAS RIESGO'!$C$36,13,IF(INFORMACION!$F2883=REFERENCIAS!$C$24,10,7))),0)+VLOOKUP(T2883,REFERENCIAS!$C:$D,2,0)*VLOOKUP($T$2,PONDERADORES!A:P,IF(AND(INFORMACION!$T2883='REFERENCIAS RIESGO'!$C$36,INFORMACION!$F2883=REFERENCIAS!$C$24),16,IF(INFORMACION!$T2883='REFERENCIAS RIESGO'!$C$36,13,IF(INFORMACION!$F2883=REFERENCIAS!$C$24,10,7))),0)+VLOOKUP(IF(J2883&lt;=0.2,0.2,IF(AND(J2883&gt;0.2,J2883&lt;=0.4),0.4,IF(AND(J2883&gt;0.4,J2883&lt;=0.6),0.6,IF(AND(J2883&gt;0.6,J2883&lt;=0.8),0.8,IF(AND(J2883&gt;0.8,J2883&lt;=1),1))))),REFERENCIAS!$C:$D,2,0)*VLOOKUP($J$2,PONDERADORES!A:P,IF(AND(INFORMACION!$T2883='REFERENCIAS RIESGO'!$C$36,INFORMACION!$F2883=REFERENCIAS!$C$24),16,IF(INFORMACION!$T2883='REFERENCIAS RIESGO'!$C$36,13,IF(INFORMACION!$F2883=REFERENCIAS!$C$24,10,7))),0)</f>
        <v>#REF!</v>
      </c>
      <c r="Y2883" s="68">
        <f>+VLOOKUP(M2883,REFERENCIAS!$C:$D,2,0)*VLOOKUP($M$2,PONDERADORES!$A$7:$G$9,7,0)+VLOOKUP(N2883,REFERENCIAS!$C:$D,2,0)*VLOOKUP($N$2,PONDERADORES!$A$7:$G$9,7,0)+VLOOKUP(O2883,REFERENCIAS!$C:$D,2,0)*VLOOKUP($O$2,PONDERADORES!$A$7:$G$9,7,0)</f>
        <v>0.2</v>
      </c>
      <c r="Z2883" s="2">
        <f>+VLOOKUP(IF(R2883&lt;0.1,0,IF(AND(R2883&gt;=0.1,R2883&lt;0.2),0.1,IF(AND(R2883&gt;=0.2,R2883&lt;0.3),0.2,IF(R2883&gt;0.3,0.3,)))),REFERENCIAS!$C:$D,2,0)*VLOOKUP($R$2,PONDERADORES!$A$11:$G$11,7,0)</f>
        <v>15</v>
      </c>
      <c r="AA2883" s="92"/>
      <c r="AB2883" s="95" t="e">
        <f t="shared" ca="1" si="175"/>
        <v>#REF!</v>
      </c>
      <c r="AC2883" s="23" t="e">
        <f ca="1">IF(AB2883&gt;REFERENCIAS!$C$62,REFERENCIAS!$B$62,IF(AND(AB2883&gt;=REFERENCIAS!$C$63,AB2883&lt;REFERENCIAS!$D$63),REFERENCIAS!$B$63,IF(AND(AB2883&gt;REFERENCIAS!$C$64,AB2883&lt;=REFERENCIAS!$D$64),REFERENCIAS!$B$64,IF(AND(AB2883&gt;=REFERENCIAS!$C$65,AB2883&lt;REFERENCIAS!$D$65),REFERENCIAS!$B$65, "Revisar"))))</f>
        <v>#REF!</v>
      </c>
      <c r="AD2883" s="94" t="e">
        <f ca="1">VLOOKUP(AC2883,REFERENCIAS!$B$62:$G$65,4,FALSE)</f>
        <v>#REF!</v>
      </c>
    </row>
    <row r="2884" spans="1:30" ht="17.25" x14ac:dyDescent="0.25">
      <c r="A2884" s="74"/>
      <c r="B2884" s="19"/>
      <c r="C2884" s="19"/>
      <c r="D2884" s="50"/>
      <c r="E2884" s="73"/>
      <c r="F2884" s="74"/>
      <c r="G2884" s="9"/>
      <c r="H2884" s="48"/>
      <c r="I2884" s="49">
        <f t="shared" ca="1" si="173"/>
        <v>2022</v>
      </c>
      <c r="J2884" s="22">
        <f t="shared" ref="J2884:J2947" ca="1" si="176">IF(I2884&gt;G2884,1,I2884/G2884)</f>
        <v>1</v>
      </c>
      <c r="K2884" s="19"/>
      <c r="L2884" s="73"/>
      <c r="M2884" s="74"/>
      <c r="N2884" s="19"/>
      <c r="O2884" s="73"/>
      <c r="P2884" s="82">
        <v>1</v>
      </c>
      <c r="Q2884" s="24">
        <v>1</v>
      </c>
      <c r="R2884" s="81">
        <f t="shared" si="174"/>
        <v>1</v>
      </c>
      <c r="S2884" s="87"/>
      <c r="T2884" s="19"/>
      <c r="U2884" s="25"/>
      <c r="V2884" s="25"/>
      <c r="W2884" s="81"/>
      <c r="X2884" s="91" t="e">
        <f ca="1">+VLOOKUP(#REF!,REFERENCIAS!$C:$D,2,0)*VLOOKUP(#REF!,PONDERADORES!A:P,IF(AND(INFORMACION!$T2884='REFERENCIAS RIESGO'!$C$36,INFORMACION!$F2884=REFERENCIAS!$C$24),16,IF(INFORMACION!$T2884='REFERENCIAS RIESGO'!$C$36,13,IF(INFORMACION!$F2884=REFERENCIAS!$C$24,10,7))),0)+VLOOKUP(K2884,REFERENCIAS!$C:$D,2,0)*VLOOKUP($K$2,PONDERADORES!A:P,IF(AND(INFORMACION!$T2884='REFERENCIAS RIESGO'!$C$36,INFORMACION!$F2884=REFERENCIAS!$C$24),16,IF(INFORMACION!$T2884='REFERENCIAS RIESGO'!$C$36,13,IF(INFORMACION!$F2884=REFERENCIAS!$C$24,10,7))),0)+VLOOKUP(L2884,REFERENCIAS!$C:$D,2,0)*VLOOKUP($L$2,PONDERADORES!A:P,IF(AND(INFORMACION!$T2884='REFERENCIAS RIESGO'!$C$36,INFORMACION!$F2884=REFERENCIAS!$C$24),16,IF(INFORMACION!$T2884='REFERENCIAS RIESGO'!$C$36,13,IF(INFORMACION!$F2884=REFERENCIAS!$C$24,10,7))),0)+VLOOKUP(F2884,REFERENCIAS!$C:$D,2,0)*VLOOKUP($F$2,PONDERADORES!A:P,IF(AND(INFORMACION!$T2884='REFERENCIAS RIESGO'!$C$36,INFORMACION!$F2884=REFERENCIAS!$C$24),16,IF(INFORMACION!$T2884='REFERENCIAS RIESGO'!$C$36,13,IF(INFORMACION!$F2884=REFERENCIAS!$C$24,10,7))),0)+VLOOKUP(T2884,REFERENCIAS!$C:$D,2,0)*VLOOKUP($T$2,PONDERADORES!A:P,IF(AND(INFORMACION!$T2884='REFERENCIAS RIESGO'!$C$36,INFORMACION!$F2884=REFERENCIAS!$C$24),16,IF(INFORMACION!$T2884='REFERENCIAS RIESGO'!$C$36,13,IF(INFORMACION!$F2884=REFERENCIAS!$C$24,10,7))),0)+VLOOKUP(IF(J2884&lt;=0.2,0.2,IF(AND(J2884&gt;0.2,J2884&lt;=0.4),0.4,IF(AND(J2884&gt;0.4,J2884&lt;=0.6),0.6,IF(AND(J2884&gt;0.6,J2884&lt;=0.8),0.8,IF(AND(J2884&gt;0.8,J2884&lt;=1),1))))),REFERENCIAS!$C:$D,2,0)*VLOOKUP($J$2,PONDERADORES!A:P,IF(AND(INFORMACION!$T2884='REFERENCIAS RIESGO'!$C$36,INFORMACION!$F2884=REFERENCIAS!$C$24),16,IF(INFORMACION!$T2884='REFERENCIAS RIESGO'!$C$36,13,IF(INFORMACION!$F2884=REFERENCIAS!$C$24,10,7))),0)</f>
        <v>#REF!</v>
      </c>
      <c r="Y2884" s="68">
        <f>+VLOOKUP(M2884,REFERENCIAS!$C:$D,2,0)*VLOOKUP($M$2,PONDERADORES!$A$7:$G$9,7,0)+VLOOKUP(N2884,REFERENCIAS!$C:$D,2,0)*VLOOKUP($N$2,PONDERADORES!$A$7:$G$9,7,0)+VLOOKUP(O2884,REFERENCIAS!$C:$D,2,0)*VLOOKUP($O$2,PONDERADORES!$A$7:$G$9,7,0)</f>
        <v>0.2</v>
      </c>
      <c r="Z2884" s="2">
        <f>+VLOOKUP(IF(R2884&lt;0.1,0,IF(AND(R2884&gt;=0.1,R2884&lt;0.2),0.1,IF(AND(R2884&gt;=0.2,R2884&lt;0.3),0.2,IF(R2884&gt;0.3,0.3,)))),REFERENCIAS!$C:$D,2,0)*VLOOKUP($R$2,PONDERADORES!$A$11:$G$11,7,0)</f>
        <v>15</v>
      </c>
      <c r="AA2884" s="92"/>
      <c r="AB2884" s="95" t="e">
        <f t="shared" ca="1" si="175"/>
        <v>#REF!</v>
      </c>
      <c r="AC2884" s="23" t="e">
        <f ca="1">IF(AB2884&gt;REFERENCIAS!$C$62,REFERENCIAS!$B$62,IF(AND(AB2884&gt;=REFERENCIAS!$C$63,AB2884&lt;REFERENCIAS!$D$63),REFERENCIAS!$B$63,IF(AND(AB2884&gt;REFERENCIAS!$C$64,AB2884&lt;=REFERENCIAS!$D$64),REFERENCIAS!$B$64,IF(AND(AB2884&gt;=REFERENCIAS!$C$65,AB2884&lt;REFERENCIAS!$D$65),REFERENCIAS!$B$65, "Revisar"))))</f>
        <v>#REF!</v>
      </c>
      <c r="AD2884" s="94" t="e">
        <f ca="1">VLOOKUP(AC2884,REFERENCIAS!$B$62:$G$65,4,FALSE)</f>
        <v>#REF!</v>
      </c>
    </row>
    <row r="2885" spans="1:30" ht="17.25" x14ac:dyDescent="0.25">
      <c r="A2885" s="74"/>
      <c r="B2885" s="19"/>
      <c r="C2885" s="19"/>
      <c r="D2885" s="50"/>
      <c r="E2885" s="73"/>
      <c r="F2885" s="74"/>
      <c r="G2885" s="9"/>
      <c r="H2885" s="48"/>
      <c r="I2885" s="49">
        <f t="shared" ref="I2885:I2948" ca="1" si="177">(YEAR(NOW())-H2885)</f>
        <v>2022</v>
      </c>
      <c r="J2885" s="22">
        <f t="shared" ca="1" si="176"/>
        <v>1</v>
      </c>
      <c r="K2885" s="19"/>
      <c r="L2885" s="73"/>
      <c r="M2885" s="74"/>
      <c r="N2885" s="19"/>
      <c r="O2885" s="73"/>
      <c r="P2885" s="82">
        <v>1</v>
      </c>
      <c r="Q2885" s="24">
        <v>1</v>
      </c>
      <c r="R2885" s="81">
        <f t="shared" si="174"/>
        <v>1</v>
      </c>
      <c r="S2885" s="87"/>
      <c r="T2885" s="19"/>
      <c r="U2885" s="25"/>
      <c r="V2885" s="25"/>
      <c r="W2885" s="81"/>
      <c r="X2885" s="91" t="e">
        <f ca="1">+VLOOKUP(#REF!,REFERENCIAS!$C:$D,2,0)*VLOOKUP(#REF!,PONDERADORES!A:P,IF(AND(INFORMACION!$T2885='REFERENCIAS RIESGO'!$C$36,INFORMACION!$F2885=REFERENCIAS!$C$24),16,IF(INFORMACION!$T2885='REFERENCIAS RIESGO'!$C$36,13,IF(INFORMACION!$F2885=REFERENCIAS!$C$24,10,7))),0)+VLOOKUP(K2885,REFERENCIAS!$C:$D,2,0)*VLOOKUP($K$2,PONDERADORES!A:P,IF(AND(INFORMACION!$T2885='REFERENCIAS RIESGO'!$C$36,INFORMACION!$F2885=REFERENCIAS!$C$24),16,IF(INFORMACION!$T2885='REFERENCIAS RIESGO'!$C$36,13,IF(INFORMACION!$F2885=REFERENCIAS!$C$24,10,7))),0)+VLOOKUP(L2885,REFERENCIAS!$C:$D,2,0)*VLOOKUP($L$2,PONDERADORES!A:P,IF(AND(INFORMACION!$T2885='REFERENCIAS RIESGO'!$C$36,INFORMACION!$F2885=REFERENCIAS!$C$24),16,IF(INFORMACION!$T2885='REFERENCIAS RIESGO'!$C$36,13,IF(INFORMACION!$F2885=REFERENCIAS!$C$24,10,7))),0)+VLOOKUP(F2885,REFERENCIAS!$C:$D,2,0)*VLOOKUP($F$2,PONDERADORES!A:P,IF(AND(INFORMACION!$T2885='REFERENCIAS RIESGO'!$C$36,INFORMACION!$F2885=REFERENCIAS!$C$24),16,IF(INFORMACION!$T2885='REFERENCIAS RIESGO'!$C$36,13,IF(INFORMACION!$F2885=REFERENCIAS!$C$24,10,7))),0)+VLOOKUP(T2885,REFERENCIAS!$C:$D,2,0)*VLOOKUP($T$2,PONDERADORES!A:P,IF(AND(INFORMACION!$T2885='REFERENCIAS RIESGO'!$C$36,INFORMACION!$F2885=REFERENCIAS!$C$24),16,IF(INFORMACION!$T2885='REFERENCIAS RIESGO'!$C$36,13,IF(INFORMACION!$F2885=REFERENCIAS!$C$24,10,7))),0)+VLOOKUP(IF(J2885&lt;=0.2,0.2,IF(AND(J2885&gt;0.2,J2885&lt;=0.4),0.4,IF(AND(J2885&gt;0.4,J2885&lt;=0.6),0.6,IF(AND(J2885&gt;0.6,J2885&lt;=0.8),0.8,IF(AND(J2885&gt;0.8,J2885&lt;=1),1))))),REFERENCIAS!$C:$D,2,0)*VLOOKUP($J$2,PONDERADORES!A:P,IF(AND(INFORMACION!$T2885='REFERENCIAS RIESGO'!$C$36,INFORMACION!$F2885=REFERENCIAS!$C$24),16,IF(INFORMACION!$T2885='REFERENCIAS RIESGO'!$C$36,13,IF(INFORMACION!$F2885=REFERENCIAS!$C$24,10,7))),0)</f>
        <v>#REF!</v>
      </c>
      <c r="Y2885" s="68">
        <f>+VLOOKUP(M2885,REFERENCIAS!$C:$D,2,0)*VLOOKUP($M$2,PONDERADORES!$A$7:$G$9,7,0)+VLOOKUP(N2885,REFERENCIAS!$C:$D,2,0)*VLOOKUP($N$2,PONDERADORES!$A$7:$G$9,7,0)+VLOOKUP(O2885,REFERENCIAS!$C:$D,2,0)*VLOOKUP($O$2,PONDERADORES!$A$7:$G$9,7,0)</f>
        <v>0.2</v>
      </c>
      <c r="Z2885" s="2">
        <f>+VLOOKUP(IF(R2885&lt;0.1,0,IF(AND(R2885&gt;=0.1,R2885&lt;0.2),0.1,IF(AND(R2885&gt;=0.2,R2885&lt;0.3),0.2,IF(R2885&gt;0.3,0.3,)))),REFERENCIAS!$C:$D,2,0)*VLOOKUP($R$2,PONDERADORES!$A$11:$G$11,7,0)</f>
        <v>15</v>
      </c>
      <c r="AA2885" s="92"/>
      <c r="AB2885" s="95" t="e">
        <f t="shared" ca="1" si="175"/>
        <v>#REF!</v>
      </c>
      <c r="AC2885" s="23" t="e">
        <f ca="1">IF(AB2885&gt;REFERENCIAS!$C$62,REFERENCIAS!$B$62,IF(AND(AB2885&gt;=REFERENCIAS!$C$63,AB2885&lt;REFERENCIAS!$D$63),REFERENCIAS!$B$63,IF(AND(AB2885&gt;REFERENCIAS!$C$64,AB2885&lt;=REFERENCIAS!$D$64),REFERENCIAS!$B$64,IF(AND(AB2885&gt;=REFERENCIAS!$C$65,AB2885&lt;REFERENCIAS!$D$65),REFERENCIAS!$B$65, "Revisar"))))</f>
        <v>#REF!</v>
      </c>
      <c r="AD2885" s="94" t="e">
        <f ca="1">VLOOKUP(AC2885,REFERENCIAS!$B$62:$G$65,4,FALSE)</f>
        <v>#REF!</v>
      </c>
    </row>
    <row r="2886" spans="1:30" ht="17.25" x14ac:dyDescent="0.25">
      <c r="A2886" s="74"/>
      <c r="B2886" s="19"/>
      <c r="C2886" s="19"/>
      <c r="D2886" s="50"/>
      <c r="E2886" s="73"/>
      <c r="F2886" s="74"/>
      <c r="G2886" s="9"/>
      <c r="H2886" s="48"/>
      <c r="I2886" s="49">
        <f t="shared" ca="1" si="177"/>
        <v>2022</v>
      </c>
      <c r="J2886" s="22">
        <f t="shared" ca="1" si="176"/>
        <v>1</v>
      </c>
      <c r="K2886" s="19"/>
      <c r="L2886" s="73"/>
      <c r="M2886" s="74"/>
      <c r="N2886" s="19"/>
      <c r="O2886" s="73"/>
      <c r="P2886" s="82">
        <v>1</v>
      </c>
      <c r="Q2886" s="24">
        <v>1</v>
      </c>
      <c r="R2886" s="81">
        <f t="shared" ref="R2886:R2949" si="178">+Q2886/P2886</f>
        <v>1</v>
      </c>
      <c r="S2886" s="87"/>
      <c r="T2886" s="19"/>
      <c r="U2886" s="25"/>
      <c r="V2886" s="25"/>
      <c r="W2886" s="81"/>
      <c r="X2886" s="91" t="e">
        <f ca="1">+VLOOKUP(#REF!,REFERENCIAS!$C:$D,2,0)*VLOOKUP(#REF!,PONDERADORES!A:P,IF(AND(INFORMACION!$T2886='REFERENCIAS RIESGO'!$C$36,INFORMACION!$F2886=REFERENCIAS!$C$24),16,IF(INFORMACION!$T2886='REFERENCIAS RIESGO'!$C$36,13,IF(INFORMACION!$F2886=REFERENCIAS!$C$24,10,7))),0)+VLOOKUP(K2886,REFERENCIAS!$C:$D,2,0)*VLOOKUP($K$2,PONDERADORES!A:P,IF(AND(INFORMACION!$T2886='REFERENCIAS RIESGO'!$C$36,INFORMACION!$F2886=REFERENCIAS!$C$24),16,IF(INFORMACION!$T2886='REFERENCIAS RIESGO'!$C$36,13,IF(INFORMACION!$F2886=REFERENCIAS!$C$24,10,7))),0)+VLOOKUP(L2886,REFERENCIAS!$C:$D,2,0)*VLOOKUP($L$2,PONDERADORES!A:P,IF(AND(INFORMACION!$T2886='REFERENCIAS RIESGO'!$C$36,INFORMACION!$F2886=REFERENCIAS!$C$24),16,IF(INFORMACION!$T2886='REFERENCIAS RIESGO'!$C$36,13,IF(INFORMACION!$F2886=REFERENCIAS!$C$24,10,7))),0)+VLOOKUP(F2886,REFERENCIAS!$C:$D,2,0)*VLOOKUP($F$2,PONDERADORES!A:P,IF(AND(INFORMACION!$T2886='REFERENCIAS RIESGO'!$C$36,INFORMACION!$F2886=REFERENCIAS!$C$24),16,IF(INFORMACION!$T2886='REFERENCIAS RIESGO'!$C$36,13,IF(INFORMACION!$F2886=REFERENCIAS!$C$24,10,7))),0)+VLOOKUP(T2886,REFERENCIAS!$C:$D,2,0)*VLOOKUP($T$2,PONDERADORES!A:P,IF(AND(INFORMACION!$T2886='REFERENCIAS RIESGO'!$C$36,INFORMACION!$F2886=REFERENCIAS!$C$24),16,IF(INFORMACION!$T2886='REFERENCIAS RIESGO'!$C$36,13,IF(INFORMACION!$F2886=REFERENCIAS!$C$24,10,7))),0)+VLOOKUP(IF(J2886&lt;=0.2,0.2,IF(AND(J2886&gt;0.2,J2886&lt;=0.4),0.4,IF(AND(J2886&gt;0.4,J2886&lt;=0.6),0.6,IF(AND(J2886&gt;0.6,J2886&lt;=0.8),0.8,IF(AND(J2886&gt;0.8,J2886&lt;=1),1))))),REFERENCIAS!$C:$D,2,0)*VLOOKUP($J$2,PONDERADORES!A:P,IF(AND(INFORMACION!$T2886='REFERENCIAS RIESGO'!$C$36,INFORMACION!$F2886=REFERENCIAS!$C$24),16,IF(INFORMACION!$T2886='REFERENCIAS RIESGO'!$C$36,13,IF(INFORMACION!$F2886=REFERENCIAS!$C$24,10,7))),0)</f>
        <v>#REF!</v>
      </c>
      <c r="Y2886" s="68">
        <f>+VLOOKUP(M2886,REFERENCIAS!$C:$D,2,0)*VLOOKUP($M$2,PONDERADORES!$A$7:$G$9,7,0)+VLOOKUP(N2886,REFERENCIAS!$C:$D,2,0)*VLOOKUP($N$2,PONDERADORES!$A$7:$G$9,7,0)+VLOOKUP(O2886,REFERENCIAS!$C:$D,2,0)*VLOOKUP($O$2,PONDERADORES!$A$7:$G$9,7,0)</f>
        <v>0.2</v>
      </c>
      <c r="Z2886" s="2">
        <f>+VLOOKUP(IF(R2886&lt;0.1,0,IF(AND(R2886&gt;=0.1,R2886&lt;0.2),0.1,IF(AND(R2886&gt;=0.2,R2886&lt;0.3),0.2,IF(R2886&gt;0.3,0.3,)))),REFERENCIAS!$C:$D,2,0)*VLOOKUP($R$2,PONDERADORES!$A$11:$G$11,7,0)</f>
        <v>15</v>
      </c>
      <c r="AA2886" s="92"/>
      <c r="AB2886" s="95" t="e">
        <f t="shared" ref="AB2886:AB2949" ca="1" si="179">+X2886+Y2886+Z2886</f>
        <v>#REF!</v>
      </c>
      <c r="AC2886" s="23" t="e">
        <f ca="1">IF(AB2886&gt;REFERENCIAS!$C$62,REFERENCIAS!$B$62,IF(AND(AB2886&gt;=REFERENCIAS!$C$63,AB2886&lt;REFERENCIAS!$D$63),REFERENCIAS!$B$63,IF(AND(AB2886&gt;REFERENCIAS!$C$64,AB2886&lt;=REFERENCIAS!$D$64),REFERENCIAS!$B$64,IF(AND(AB2886&gt;=REFERENCIAS!$C$65,AB2886&lt;REFERENCIAS!$D$65),REFERENCIAS!$B$65, "Revisar"))))</f>
        <v>#REF!</v>
      </c>
      <c r="AD2886" s="94" t="e">
        <f ca="1">VLOOKUP(AC2886,REFERENCIAS!$B$62:$G$65,4,FALSE)</f>
        <v>#REF!</v>
      </c>
    </row>
    <row r="2887" spans="1:30" ht="17.25" x14ac:dyDescent="0.25">
      <c r="A2887" s="74"/>
      <c r="B2887" s="19"/>
      <c r="C2887" s="19"/>
      <c r="D2887" s="50"/>
      <c r="E2887" s="73"/>
      <c r="F2887" s="74"/>
      <c r="G2887" s="9"/>
      <c r="H2887" s="48"/>
      <c r="I2887" s="49">
        <f t="shared" ca="1" si="177"/>
        <v>2022</v>
      </c>
      <c r="J2887" s="22">
        <f t="shared" ca="1" si="176"/>
        <v>1</v>
      </c>
      <c r="K2887" s="19"/>
      <c r="L2887" s="73"/>
      <c r="M2887" s="74"/>
      <c r="N2887" s="19"/>
      <c r="O2887" s="73"/>
      <c r="P2887" s="82">
        <v>1</v>
      </c>
      <c r="Q2887" s="24">
        <v>1</v>
      </c>
      <c r="R2887" s="81">
        <f t="shared" si="178"/>
        <v>1</v>
      </c>
      <c r="S2887" s="87"/>
      <c r="T2887" s="19"/>
      <c r="U2887" s="25"/>
      <c r="V2887" s="25"/>
      <c r="W2887" s="81"/>
      <c r="X2887" s="91" t="e">
        <f ca="1">+VLOOKUP(#REF!,REFERENCIAS!$C:$D,2,0)*VLOOKUP(#REF!,PONDERADORES!A:P,IF(AND(INFORMACION!$T2887='REFERENCIAS RIESGO'!$C$36,INFORMACION!$F2887=REFERENCIAS!$C$24),16,IF(INFORMACION!$T2887='REFERENCIAS RIESGO'!$C$36,13,IF(INFORMACION!$F2887=REFERENCIAS!$C$24,10,7))),0)+VLOOKUP(K2887,REFERENCIAS!$C:$D,2,0)*VLOOKUP($K$2,PONDERADORES!A:P,IF(AND(INFORMACION!$T2887='REFERENCIAS RIESGO'!$C$36,INFORMACION!$F2887=REFERENCIAS!$C$24),16,IF(INFORMACION!$T2887='REFERENCIAS RIESGO'!$C$36,13,IF(INFORMACION!$F2887=REFERENCIAS!$C$24,10,7))),0)+VLOOKUP(L2887,REFERENCIAS!$C:$D,2,0)*VLOOKUP($L$2,PONDERADORES!A:P,IF(AND(INFORMACION!$T2887='REFERENCIAS RIESGO'!$C$36,INFORMACION!$F2887=REFERENCIAS!$C$24),16,IF(INFORMACION!$T2887='REFERENCIAS RIESGO'!$C$36,13,IF(INFORMACION!$F2887=REFERENCIAS!$C$24,10,7))),0)+VLOOKUP(F2887,REFERENCIAS!$C:$D,2,0)*VLOOKUP($F$2,PONDERADORES!A:P,IF(AND(INFORMACION!$T2887='REFERENCIAS RIESGO'!$C$36,INFORMACION!$F2887=REFERENCIAS!$C$24),16,IF(INFORMACION!$T2887='REFERENCIAS RIESGO'!$C$36,13,IF(INFORMACION!$F2887=REFERENCIAS!$C$24,10,7))),0)+VLOOKUP(T2887,REFERENCIAS!$C:$D,2,0)*VLOOKUP($T$2,PONDERADORES!A:P,IF(AND(INFORMACION!$T2887='REFERENCIAS RIESGO'!$C$36,INFORMACION!$F2887=REFERENCIAS!$C$24),16,IF(INFORMACION!$T2887='REFERENCIAS RIESGO'!$C$36,13,IF(INFORMACION!$F2887=REFERENCIAS!$C$24,10,7))),0)+VLOOKUP(IF(J2887&lt;=0.2,0.2,IF(AND(J2887&gt;0.2,J2887&lt;=0.4),0.4,IF(AND(J2887&gt;0.4,J2887&lt;=0.6),0.6,IF(AND(J2887&gt;0.6,J2887&lt;=0.8),0.8,IF(AND(J2887&gt;0.8,J2887&lt;=1),1))))),REFERENCIAS!$C:$D,2,0)*VLOOKUP($J$2,PONDERADORES!A:P,IF(AND(INFORMACION!$T2887='REFERENCIAS RIESGO'!$C$36,INFORMACION!$F2887=REFERENCIAS!$C$24),16,IF(INFORMACION!$T2887='REFERENCIAS RIESGO'!$C$36,13,IF(INFORMACION!$F2887=REFERENCIAS!$C$24,10,7))),0)</f>
        <v>#REF!</v>
      </c>
      <c r="Y2887" s="68">
        <f>+VLOOKUP(M2887,REFERENCIAS!$C:$D,2,0)*VLOOKUP($M$2,PONDERADORES!$A$7:$G$9,7,0)+VLOOKUP(N2887,REFERENCIAS!$C:$D,2,0)*VLOOKUP($N$2,PONDERADORES!$A$7:$G$9,7,0)+VLOOKUP(O2887,REFERENCIAS!$C:$D,2,0)*VLOOKUP($O$2,PONDERADORES!$A$7:$G$9,7,0)</f>
        <v>0.2</v>
      </c>
      <c r="Z2887" s="2">
        <f>+VLOOKUP(IF(R2887&lt;0.1,0,IF(AND(R2887&gt;=0.1,R2887&lt;0.2),0.1,IF(AND(R2887&gt;=0.2,R2887&lt;0.3),0.2,IF(R2887&gt;0.3,0.3,)))),REFERENCIAS!$C:$D,2,0)*VLOOKUP($R$2,PONDERADORES!$A$11:$G$11,7,0)</f>
        <v>15</v>
      </c>
      <c r="AA2887" s="92"/>
      <c r="AB2887" s="95" t="e">
        <f t="shared" ca="1" si="179"/>
        <v>#REF!</v>
      </c>
      <c r="AC2887" s="23" t="e">
        <f ca="1">IF(AB2887&gt;REFERENCIAS!$C$62,REFERENCIAS!$B$62,IF(AND(AB2887&gt;=REFERENCIAS!$C$63,AB2887&lt;REFERENCIAS!$D$63),REFERENCIAS!$B$63,IF(AND(AB2887&gt;REFERENCIAS!$C$64,AB2887&lt;=REFERENCIAS!$D$64),REFERENCIAS!$B$64,IF(AND(AB2887&gt;=REFERENCIAS!$C$65,AB2887&lt;REFERENCIAS!$D$65),REFERENCIAS!$B$65, "Revisar"))))</f>
        <v>#REF!</v>
      </c>
      <c r="AD2887" s="94" t="e">
        <f ca="1">VLOOKUP(AC2887,REFERENCIAS!$B$62:$G$65,4,FALSE)</f>
        <v>#REF!</v>
      </c>
    </row>
    <row r="2888" spans="1:30" ht="17.25" x14ac:dyDescent="0.25">
      <c r="A2888" s="74"/>
      <c r="B2888" s="19"/>
      <c r="C2888" s="19"/>
      <c r="D2888" s="50"/>
      <c r="E2888" s="73"/>
      <c r="F2888" s="74"/>
      <c r="G2888" s="9"/>
      <c r="H2888" s="48"/>
      <c r="I2888" s="49">
        <f t="shared" ca="1" si="177"/>
        <v>2022</v>
      </c>
      <c r="J2888" s="22">
        <f t="shared" ca="1" si="176"/>
        <v>1</v>
      </c>
      <c r="K2888" s="19"/>
      <c r="L2888" s="73"/>
      <c r="M2888" s="74"/>
      <c r="N2888" s="19"/>
      <c r="O2888" s="73"/>
      <c r="P2888" s="82">
        <v>1</v>
      </c>
      <c r="Q2888" s="24">
        <v>1</v>
      </c>
      <c r="R2888" s="81">
        <f t="shared" si="178"/>
        <v>1</v>
      </c>
      <c r="S2888" s="87"/>
      <c r="T2888" s="19"/>
      <c r="U2888" s="25"/>
      <c r="V2888" s="25"/>
      <c r="W2888" s="81"/>
      <c r="X2888" s="91" t="e">
        <f ca="1">+VLOOKUP(#REF!,REFERENCIAS!$C:$D,2,0)*VLOOKUP(#REF!,PONDERADORES!A:P,IF(AND(INFORMACION!$T2888='REFERENCIAS RIESGO'!$C$36,INFORMACION!$F2888=REFERENCIAS!$C$24),16,IF(INFORMACION!$T2888='REFERENCIAS RIESGO'!$C$36,13,IF(INFORMACION!$F2888=REFERENCIAS!$C$24,10,7))),0)+VLOOKUP(K2888,REFERENCIAS!$C:$D,2,0)*VLOOKUP($K$2,PONDERADORES!A:P,IF(AND(INFORMACION!$T2888='REFERENCIAS RIESGO'!$C$36,INFORMACION!$F2888=REFERENCIAS!$C$24),16,IF(INFORMACION!$T2888='REFERENCIAS RIESGO'!$C$36,13,IF(INFORMACION!$F2888=REFERENCIAS!$C$24,10,7))),0)+VLOOKUP(L2888,REFERENCIAS!$C:$D,2,0)*VLOOKUP($L$2,PONDERADORES!A:P,IF(AND(INFORMACION!$T2888='REFERENCIAS RIESGO'!$C$36,INFORMACION!$F2888=REFERENCIAS!$C$24),16,IF(INFORMACION!$T2888='REFERENCIAS RIESGO'!$C$36,13,IF(INFORMACION!$F2888=REFERENCIAS!$C$24,10,7))),0)+VLOOKUP(F2888,REFERENCIAS!$C:$D,2,0)*VLOOKUP($F$2,PONDERADORES!A:P,IF(AND(INFORMACION!$T2888='REFERENCIAS RIESGO'!$C$36,INFORMACION!$F2888=REFERENCIAS!$C$24),16,IF(INFORMACION!$T2888='REFERENCIAS RIESGO'!$C$36,13,IF(INFORMACION!$F2888=REFERENCIAS!$C$24,10,7))),0)+VLOOKUP(T2888,REFERENCIAS!$C:$D,2,0)*VLOOKUP($T$2,PONDERADORES!A:P,IF(AND(INFORMACION!$T2888='REFERENCIAS RIESGO'!$C$36,INFORMACION!$F2888=REFERENCIAS!$C$24),16,IF(INFORMACION!$T2888='REFERENCIAS RIESGO'!$C$36,13,IF(INFORMACION!$F2888=REFERENCIAS!$C$24,10,7))),0)+VLOOKUP(IF(J2888&lt;=0.2,0.2,IF(AND(J2888&gt;0.2,J2888&lt;=0.4),0.4,IF(AND(J2888&gt;0.4,J2888&lt;=0.6),0.6,IF(AND(J2888&gt;0.6,J2888&lt;=0.8),0.8,IF(AND(J2888&gt;0.8,J2888&lt;=1),1))))),REFERENCIAS!$C:$D,2,0)*VLOOKUP($J$2,PONDERADORES!A:P,IF(AND(INFORMACION!$T2888='REFERENCIAS RIESGO'!$C$36,INFORMACION!$F2888=REFERENCIAS!$C$24),16,IF(INFORMACION!$T2888='REFERENCIAS RIESGO'!$C$36,13,IF(INFORMACION!$F2888=REFERENCIAS!$C$24,10,7))),0)</f>
        <v>#REF!</v>
      </c>
      <c r="Y2888" s="68">
        <f>+VLOOKUP(M2888,REFERENCIAS!$C:$D,2,0)*VLOOKUP($M$2,PONDERADORES!$A$7:$G$9,7,0)+VLOOKUP(N2888,REFERENCIAS!$C:$D,2,0)*VLOOKUP($N$2,PONDERADORES!$A$7:$G$9,7,0)+VLOOKUP(O2888,REFERENCIAS!$C:$D,2,0)*VLOOKUP($O$2,PONDERADORES!$A$7:$G$9,7,0)</f>
        <v>0.2</v>
      </c>
      <c r="Z2888" s="2">
        <f>+VLOOKUP(IF(R2888&lt;0.1,0,IF(AND(R2888&gt;=0.1,R2888&lt;0.2),0.1,IF(AND(R2888&gt;=0.2,R2888&lt;0.3),0.2,IF(R2888&gt;0.3,0.3,)))),REFERENCIAS!$C:$D,2,0)*VLOOKUP($R$2,PONDERADORES!$A$11:$G$11,7,0)</f>
        <v>15</v>
      </c>
      <c r="AA2888" s="92"/>
      <c r="AB2888" s="95" t="e">
        <f t="shared" ca="1" si="179"/>
        <v>#REF!</v>
      </c>
      <c r="AC2888" s="23" t="e">
        <f ca="1">IF(AB2888&gt;REFERENCIAS!$C$62,REFERENCIAS!$B$62,IF(AND(AB2888&gt;=REFERENCIAS!$C$63,AB2888&lt;REFERENCIAS!$D$63),REFERENCIAS!$B$63,IF(AND(AB2888&gt;REFERENCIAS!$C$64,AB2888&lt;=REFERENCIAS!$D$64),REFERENCIAS!$B$64,IF(AND(AB2888&gt;=REFERENCIAS!$C$65,AB2888&lt;REFERENCIAS!$D$65),REFERENCIAS!$B$65, "Revisar"))))</f>
        <v>#REF!</v>
      </c>
      <c r="AD2888" s="94" t="e">
        <f ca="1">VLOOKUP(AC2888,REFERENCIAS!$B$62:$G$65,4,FALSE)</f>
        <v>#REF!</v>
      </c>
    </row>
    <row r="2889" spans="1:30" ht="17.25" x14ac:dyDescent="0.25">
      <c r="A2889" s="74"/>
      <c r="B2889" s="19"/>
      <c r="C2889" s="19"/>
      <c r="D2889" s="50"/>
      <c r="E2889" s="73"/>
      <c r="F2889" s="74"/>
      <c r="G2889" s="9"/>
      <c r="H2889" s="48"/>
      <c r="I2889" s="49">
        <f t="shared" ca="1" si="177"/>
        <v>2022</v>
      </c>
      <c r="J2889" s="22">
        <f t="shared" ca="1" si="176"/>
        <v>1</v>
      </c>
      <c r="K2889" s="19"/>
      <c r="L2889" s="73"/>
      <c r="M2889" s="74"/>
      <c r="N2889" s="19"/>
      <c r="O2889" s="73"/>
      <c r="P2889" s="82">
        <v>1</v>
      </c>
      <c r="Q2889" s="24">
        <v>1</v>
      </c>
      <c r="R2889" s="81">
        <f t="shared" si="178"/>
        <v>1</v>
      </c>
      <c r="S2889" s="87"/>
      <c r="T2889" s="19"/>
      <c r="U2889" s="25"/>
      <c r="V2889" s="25"/>
      <c r="W2889" s="81"/>
      <c r="X2889" s="91" t="e">
        <f ca="1">+VLOOKUP(#REF!,REFERENCIAS!$C:$D,2,0)*VLOOKUP(#REF!,PONDERADORES!A:P,IF(AND(INFORMACION!$T2889='REFERENCIAS RIESGO'!$C$36,INFORMACION!$F2889=REFERENCIAS!$C$24),16,IF(INFORMACION!$T2889='REFERENCIAS RIESGO'!$C$36,13,IF(INFORMACION!$F2889=REFERENCIAS!$C$24,10,7))),0)+VLOOKUP(K2889,REFERENCIAS!$C:$D,2,0)*VLOOKUP($K$2,PONDERADORES!A:P,IF(AND(INFORMACION!$T2889='REFERENCIAS RIESGO'!$C$36,INFORMACION!$F2889=REFERENCIAS!$C$24),16,IF(INFORMACION!$T2889='REFERENCIAS RIESGO'!$C$36,13,IF(INFORMACION!$F2889=REFERENCIAS!$C$24,10,7))),0)+VLOOKUP(L2889,REFERENCIAS!$C:$D,2,0)*VLOOKUP($L$2,PONDERADORES!A:P,IF(AND(INFORMACION!$T2889='REFERENCIAS RIESGO'!$C$36,INFORMACION!$F2889=REFERENCIAS!$C$24),16,IF(INFORMACION!$T2889='REFERENCIAS RIESGO'!$C$36,13,IF(INFORMACION!$F2889=REFERENCIAS!$C$24,10,7))),0)+VLOOKUP(F2889,REFERENCIAS!$C:$D,2,0)*VLOOKUP($F$2,PONDERADORES!A:P,IF(AND(INFORMACION!$T2889='REFERENCIAS RIESGO'!$C$36,INFORMACION!$F2889=REFERENCIAS!$C$24),16,IF(INFORMACION!$T2889='REFERENCIAS RIESGO'!$C$36,13,IF(INFORMACION!$F2889=REFERENCIAS!$C$24,10,7))),0)+VLOOKUP(T2889,REFERENCIAS!$C:$D,2,0)*VLOOKUP($T$2,PONDERADORES!A:P,IF(AND(INFORMACION!$T2889='REFERENCIAS RIESGO'!$C$36,INFORMACION!$F2889=REFERENCIAS!$C$24),16,IF(INFORMACION!$T2889='REFERENCIAS RIESGO'!$C$36,13,IF(INFORMACION!$F2889=REFERENCIAS!$C$24,10,7))),0)+VLOOKUP(IF(J2889&lt;=0.2,0.2,IF(AND(J2889&gt;0.2,J2889&lt;=0.4),0.4,IF(AND(J2889&gt;0.4,J2889&lt;=0.6),0.6,IF(AND(J2889&gt;0.6,J2889&lt;=0.8),0.8,IF(AND(J2889&gt;0.8,J2889&lt;=1),1))))),REFERENCIAS!$C:$D,2,0)*VLOOKUP($J$2,PONDERADORES!A:P,IF(AND(INFORMACION!$T2889='REFERENCIAS RIESGO'!$C$36,INFORMACION!$F2889=REFERENCIAS!$C$24),16,IF(INFORMACION!$T2889='REFERENCIAS RIESGO'!$C$36,13,IF(INFORMACION!$F2889=REFERENCIAS!$C$24,10,7))),0)</f>
        <v>#REF!</v>
      </c>
      <c r="Y2889" s="68">
        <f>+VLOOKUP(M2889,REFERENCIAS!$C:$D,2,0)*VLOOKUP($M$2,PONDERADORES!$A$7:$G$9,7,0)+VLOOKUP(N2889,REFERENCIAS!$C:$D,2,0)*VLOOKUP($N$2,PONDERADORES!$A$7:$G$9,7,0)+VLOOKUP(O2889,REFERENCIAS!$C:$D,2,0)*VLOOKUP($O$2,PONDERADORES!$A$7:$G$9,7,0)</f>
        <v>0.2</v>
      </c>
      <c r="Z2889" s="2">
        <f>+VLOOKUP(IF(R2889&lt;0.1,0,IF(AND(R2889&gt;=0.1,R2889&lt;0.2),0.1,IF(AND(R2889&gt;=0.2,R2889&lt;0.3),0.2,IF(R2889&gt;0.3,0.3,)))),REFERENCIAS!$C:$D,2,0)*VLOOKUP($R$2,PONDERADORES!$A$11:$G$11,7,0)</f>
        <v>15</v>
      </c>
      <c r="AA2889" s="92"/>
      <c r="AB2889" s="95" t="e">
        <f t="shared" ca="1" si="179"/>
        <v>#REF!</v>
      </c>
      <c r="AC2889" s="23" t="e">
        <f ca="1">IF(AB2889&gt;REFERENCIAS!$C$62,REFERENCIAS!$B$62,IF(AND(AB2889&gt;=REFERENCIAS!$C$63,AB2889&lt;REFERENCIAS!$D$63),REFERENCIAS!$B$63,IF(AND(AB2889&gt;REFERENCIAS!$C$64,AB2889&lt;=REFERENCIAS!$D$64),REFERENCIAS!$B$64,IF(AND(AB2889&gt;=REFERENCIAS!$C$65,AB2889&lt;REFERENCIAS!$D$65),REFERENCIAS!$B$65, "Revisar"))))</f>
        <v>#REF!</v>
      </c>
      <c r="AD2889" s="94" t="e">
        <f ca="1">VLOOKUP(AC2889,REFERENCIAS!$B$62:$G$65,4,FALSE)</f>
        <v>#REF!</v>
      </c>
    </row>
    <row r="2890" spans="1:30" ht="17.25" x14ac:dyDescent="0.25">
      <c r="A2890" s="74"/>
      <c r="B2890" s="19"/>
      <c r="C2890" s="19"/>
      <c r="D2890" s="50"/>
      <c r="E2890" s="73"/>
      <c r="F2890" s="74"/>
      <c r="G2890" s="9"/>
      <c r="H2890" s="48"/>
      <c r="I2890" s="49">
        <f t="shared" ca="1" si="177"/>
        <v>2022</v>
      </c>
      <c r="J2890" s="22">
        <f t="shared" ca="1" si="176"/>
        <v>1</v>
      </c>
      <c r="K2890" s="19"/>
      <c r="L2890" s="73"/>
      <c r="M2890" s="74"/>
      <c r="N2890" s="19"/>
      <c r="O2890" s="73"/>
      <c r="P2890" s="82">
        <v>1</v>
      </c>
      <c r="Q2890" s="24">
        <v>1</v>
      </c>
      <c r="R2890" s="81">
        <f t="shared" si="178"/>
        <v>1</v>
      </c>
      <c r="S2890" s="87"/>
      <c r="T2890" s="19"/>
      <c r="U2890" s="25"/>
      <c r="V2890" s="25"/>
      <c r="W2890" s="81"/>
      <c r="X2890" s="91" t="e">
        <f ca="1">+VLOOKUP(#REF!,REFERENCIAS!$C:$D,2,0)*VLOOKUP(#REF!,PONDERADORES!A:P,IF(AND(INFORMACION!$T2890='REFERENCIAS RIESGO'!$C$36,INFORMACION!$F2890=REFERENCIAS!$C$24),16,IF(INFORMACION!$T2890='REFERENCIAS RIESGO'!$C$36,13,IF(INFORMACION!$F2890=REFERENCIAS!$C$24,10,7))),0)+VLOOKUP(K2890,REFERENCIAS!$C:$D,2,0)*VLOOKUP($K$2,PONDERADORES!A:P,IF(AND(INFORMACION!$T2890='REFERENCIAS RIESGO'!$C$36,INFORMACION!$F2890=REFERENCIAS!$C$24),16,IF(INFORMACION!$T2890='REFERENCIAS RIESGO'!$C$36,13,IF(INFORMACION!$F2890=REFERENCIAS!$C$24,10,7))),0)+VLOOKUP(L2890,REFERENCIAS!$C:$D,2,0)*VLOOKUP($L$2,PONDERADORES!A:P,IF(AND(INFORMACION!$T2890='REFERENCIAS RIESGO'!$C$36,INFORMACION!$F2890=REFERENCIAS!$C$24),16,IF(INFORMACION!$T2890='REFERENCIAS RIESGO'!$C$36,13,IF(INFORMACION!$F2890=REFERENCIAS!$C$24,10,7))),0)+VLOOKUP(F2890,REFERENCIAS!$C:$D,2,0)*VLOOKUP($F$2,PONDERADORES!A:P,IF(AND(INFORMACION!$T2890='REFERENCIAS RIESGO'!$C$36,INFORMACION!$F2890=REFERENCIAS!$C$24),16,IF(INFORMACION!$T2890='REFERENCIAS RIESGO'!$C$36,13,IF(INFORMACION!$F2890=REFERENCIAS!$C$24,10,7))),0)+VLOOKUP(T2890,REFERENCIAS!$C:$D,2,0)*VLOOKUP($T$2,PONDERADORES!A:P,IF(AND(INFORMACION!$T2890='REFERENCIAS RIESGO'!$C$36,INFORMACION!$F2890=REFERENCIAS!$C$24),16,IF(INFORMACION!$T2890='REFERENCIAS RIESGO'!$C$36,13,IF(INFORMACION!$F2890=REFERENCIAS!$C$24,10,7))),0)+VLOOKUP(IF(J2890&lt;=0.2,0.2,IF(AND(J2890&gt;0.2,J2890&lt;=0.4),0.4,IF(AND(J2890&gt;0.4,J2890&lt;=0.6),0.6,IF(AND(J2890&gt;0.6,J2890&lt;=0.8),0.8,IF(AND(J2890&gt;0.8,J2890&lt;=1),1))))),REFERENCIAS!$C:$D,2,0)*VLOOKUP($J$2,PONDERADORES!A:P,IF(AND(INFORMACION!$T2890='REFERENCIAS RIESGO'!$C$36,INFORMACION!$F2890=REFERENCIAS!$C$24),16,IF(INFORMACION!$T2890='REFERENCIAS RIESGO'!$C$36,13,IF(INFORMACION!$F2890=REFERENCIAS!$C$24,10,7))),0)</f>
        <v>#REF!</v>
      </c>
      <c r="Y2890" s="68">
        <f>+VLOOKUP(M2890,REFERENCIAS!$C:$D,2,0)*VLOOKUP($M$2,PONDERADORES!$A$7:$G$9,7,0)+VLOOKUP(N2890,REFERENCIAS!$C:$D,2,0)*VLOOKUP($N$2,PONDERADORES!$A$7:$G$9,7,0)+VLOOKUP(O2890,REFERENCIAS!$C:$D,2,0)*VLOOKUP($O$2,PONDERADORES!$A$7:$G$9,7,0)</f>
        <v>0.2</v>
      </c>
      <c r="Z2890" s="2">
        <f>+VLOOKUP(IF(R2890&lt;0.1,0,IF(AND(R2890&gt;=0.1,R2890&lt;0.2),0.1,IF(AND(R2890&gt;=0.2,R2890&lt;0.3),0.2,IF(R2890&gt;0.3,0.3,)))),REFERENCIAS!$C:$D,2,0)*VLOOKUP($R$2,PONDERADORES!$A$11:$G$11,7,0)</f>
        <v>15</v>
      </c>
      <c r="AA2890" s="92"/>
      <c r="AB2890" s="95" t="e">
        <f t="shared" ca="1" si="179"/>
        <v>#REF!</v>
      </c>
      <c r="AC2890" s="23" t="e">
        <f ca="1">IF(AB2890&gt;REFERENCIAS!$C$62,REFERENCIAS!$B$62,IF(AND(AB2890&gt;=REFERENCIAS!$C$63,AB2890&lt;REFERENCIAS!$D$63),REFERENCIAS!$B$63,IF(AND(AB2890&gt;REFERENCIAS!$C$64,AB2890&lt;=REFERENCIAS!$D$64),REFERENCIAS!$B$64,IF(AND(AB2890&gt;=REFERENCIAS!$C$65,AB2890&lt;REFERENCIAS!$D$65),REFERENCIAS!$B$65, "Revisar"))))</f>
        <v>#REF!</v>
      </c>
      <c r="AD2890" s="94" t="e">
        <f ca="1">VLOOKUP(AC2890,REFERENCIAS!$B$62:$G$65,4,FALSE)</f>
        <v>#REF!</v>
      </c>
    </row>
    <row r="2891" spans="1:30" ht="17.25" x14ac:dyDescent="0.25">
      <c r="A2891" s="74"/>
      <c r="B2891" s="19"/>
      <c r="C2891" s="19"/>
      <c r="D2891" s="50"/>
      <c r="E2891" s="73"/>
      <c r="F2891" s="74"/>
      <c r="G2891" s="9"/>
      <c r="H2891" s="48"/>
      <c r="I2891" s="49">
        <f t="shared" ca="1" si="177"/>
        <v>2022</v>
      </c>
      <c r="J2891" s="22">
        <f t="shared" ca="1" si="176"/>
        <v>1</v>
      </c>
      <c r="K2891" s="19"/>
      <c r="L2891" s="73"/>
      <c r="M2891" s="74"/>
      <c r="N2891" s="19"/>
      <c r="O2891" s="73"/>
      <c r="P2891" s="82">
        <v>1</v>
      </c>
      <c r="Q2891" s="24">
        <v>1</v>
      </c>
      <c r="R2891" s="81">
        <f t="shared" si="178"/>
        <v>1</v>
      </c>
      <c r="S2891" s="87"/>
      <c r="T2891" s="19"/>
      <c r="U2891" s="25"/>
      <c r="V2891" s="25"/>
      <c r="W2891" s="81"/>
      <c r="X2891" s="91" t="e">
        <f ca="1">+VLOOKUP(#REF!,REFERENCIAS!$C:$D,2,0)*VLOOKUP(#REF!,PONDERADORES!A:P,IF(AND(INFORMACION!$T2891='REFERENCIAS RIESGO'!$C$36,INFORMACION!$F2891=REFERENCIAS!$C$24),16,IF(INFORMACION!$T2891='REFERENCIAS RIESGO'!$C$36,13,IF(INFORMACION!$F2891=REFERENCIAS!$C$24,10,7))),0)+VLOOKUP(K2891,REFERENCIAS!$C:$D,2,0)*VLOOKUP($K$2,PONDERADORES!A:P,IF(AND(INFORMACION!$T2891='REFERENCIAS RIESGO'!$C$36,INFORMACION!$F2891=REFERENCIAS!$C$24),16,IF(INFORMACION!$T2891='REFERENCIAS RIESGO'!$C$36,13,IF(INFORMACION!$F2891=REFERENCIAS!$C$24,10,7))),0)+VLOOKUP(L2891,REFERENCIAS!$C:$D,2,0)*VLOOKUP($L$2,PONDERADORES!A:P,IF(AND(INFORMACION!$T2891='REFERENCIAS RIESGO'!$C$36,INFORMACION!$F2891=REFERENCIAS!$C$24),16,IF(INFORMACION!$T2891='REFERENCIAS RIESGO'!$C$36,13,IF(INFORMACION!$F2891=REFERENCIAS!$C$24,10,7))),0)+VLOOKUP(F2891,REFERENCIAS!$C:$D,2,0)*VLOOKUP($F$2,PONDERADORES!A:P,IF(AND(INFORMACION!$T2891='REFERENCIAS RIESGO'!$C$36,INFORMACION!$F2891=REFERENCIAS!$C$24),16,IF(INFORMACION!$T2891='REFERENCIAS RIESGO'!$C$36,13,IF(INFORMACION!$F2891=REFERENCIAS!$C$24,10,7))),0)+VLOOKUP(T2891,REFERENCIAS!$C:$D,2,0)*VLOOKUP($T$2,PONDERADORES!A:P,IF(AND(INFORMACION!$T2891='REFERENCIAS RIESGO'!$C$36,INFORMACION!$F2891=REFERENCIAS!$C$24),16,IF(INFORMACION!$T2891='REFERENCIAS RIESGO'!$C$36,13,IF(INFORMACION!$F2891=REFERENCIAS!$C$24,10,7))),0)+VLOOKUP(IF(J2891&lt;=0.2,0.2,IF(AND(J2891&gt;0.2,J2891&lt;=0.4),0.4,IF(AND(J2891&gt;0.4,J2891&lt;=0.6),0.6,IF(AND(J2891&gt;0.6,J2891&lt;=0.8),0.8,IF(AND(J2891&gt;0.8,J2891&lt;=1),1))))),REFERENCIAS!$C:$D,2,0)*VLOOKUP($J$2,PONDERADORES!A:P,IF(AND(INFORMACION!$T2891='REFERENCIAS RIESGO'!$C$36,INFORMACION!$F2891=REFERENCIAS!$C$24),16,IF(INFORMACION!$T2891='REFERENCIAS RIESGO'!$C$36,13,IF(INFORMACION!$F2891=REFERENCIAS!$C$24,10,7))),0)</f>
        <v>#REF!</v>
      </c>
      <c r="Y2891" s="68">
        <f>+VLOOKUP(M2891,REFERENCIAS!$C:$D,2,0)*VLOOKUP($M$2,PONDERADORES!$A$7:$G$9,7,0)+VLOOKUP(N2891,REFERENCIAS!$C:$D,2,0)*VLOOKUP($N$2,PONDERADORES!$A$7:$G$9,7,0)+VLOOKUP(O2891,REFERENCIAS!$C:$D,2,0)*VLOOKUP($O$2,PONDERADORES!$A$7:$G$9,7,0)</f>
        <v>0.2</v>
      </c>
      <c r="Z2891" s="2">
        <f>+VLOOKUP(IF(R2891&lt;0.1,0,IF(AND(R2891&gt;=0.1,R2891&lt;0.2),0.1,IF(AND(R2891&gt;=0.2,R2891&lt;0.3),0.2,IF(R2891&gt;0.3,0.3,)))),REFERENCIAS!$C:$D,2,0)*VLOOKUP($R$2,PONDERADORES!$A$11:$G$11,7,0)</f>
        <v>15</v>
      </c>
      <c r="AA2891" s="92"/>
      <c r="AB2891" s="95" t="e">
        <f t="shared" ca="1" si="179"/>
        <v>#REF!</v>
      </c>
      <c r="AC2891" s="23" t="e">
        <f ca="1">IF(AB2891&gt;REFERENCIAS!$C$62,REFERENCIAS!$B$62,IF(AND(AB2891&gt;=REFERENCIAS!$C$63,AB2891&lt;REFERENCIAS!$D$63),REFERENCIAS!$B$63,IF(AND(AB2891&gt;REFERENCIAS!$C$64,AB2891&lt;=REFERENCIAS!$D$64),REFERENCIAS!$B$64,IF(AND(AB2891&gt;=REFERENCIAS!$C$65,AB2891&lt;REFERENCIAS!$D$65),REFERENCIAS!$B$65, "Revisar"))))</f>
        <v>#REF!</v>
      </c>
      <c r="AD2891" s="94" t="e">
        <f ca="1">VLOOKUP(AC2891,REFERENCIAS!$B$62:$G$65,4,FALSE)</f>
        <v>#REF!</v>
      </c>
    </row>
    <row r="2892" spans="1:30" ht="17.25" x14ac:dyDescent="0.25">
      <c r="A2892" s="74"/>
      <c r="B2892" s="19"/>
      <c r="C2892" s="19"/>
      <c r="D2892" s="50"/>
      <c r="E2892" s="73"/>
      <c r="F2892" s="74"/>
      <c r="G2892" s="9"/>
      <c r="H2892" s="48"/>
      <c r="I2892" s="49">
        <f t="shared" ca="1" si="177"/>
        <v>2022</v>
      </c>
      <c r="J2892" s="22">
        <f t="shared" ca="1" si="176"/>
        <v>1</v>
      </c>
      <c r="K2892" s="19"/>
      <c r="L2892" s="73"/>
      <c r="M2892" s="74"/>
      <c r="N2892" s="19"/>
      <c r="O2892" s="73"/>
      <c r="P2892" s="82">
        <v>1</v>
      </c>
      <c r="Q2892" s="24">
        <v>1</v>
      </c>
      <c r="R2892" s="81">
        <f t="shared" si="178"/>
        <v>1</v>
      </c>
      <c r="S2892" s="87"/>
      <c r="T2892" s="19"/>
      <c r="U2892" s="25"/>
      <c r="V2892" s="25"/>
      <c r="W2892" s="81"/>
      <c r="X2892" s="91" t="e">
        <f ca="1">+VLOOKUP(#REF!,REFERENCIAS!$C:$D,2,0)*VLOOKUP(#REF!,PONDERADORES!A:P,IF(AND(INFORMACION!$T2892='REFERENCIAS RIESGO'!$C$36,INFORMACION!$F2892=REFERENCIAS!$C$24),16,IF(INFORMACION!$T2892='REFERENCIAS RIESGO'!$C$36,13,IF(INFORMACION!$F2892=REFERENCIAS!$C$24,10,7))),0)+VLOOKUP(K2892,REFERENCIAS!$C:$D,2,0)*VLOOKUP($K$2,PONDERADORES!A:P,IF(AND(INFORMACION!$T2892='REFERENCIAS RIESGO'!$C$36,INFORMACION!$F2892=REFERENCIAS!$C$24),16,IF(INFORMACION!$T2892='REFERENCIAS RIESGO'!$C$36,13,IF(INFORMACION!$F2892=REFERENCIAS!$C$24,10,7))),0)+VLOOKUP(L2892,REFERENCIAS!$C:$D,2,0)*VLOOKUP($L$2,PONDERADORES!A:P,IF(AND(INFORMACION!$T2892='REFERENCIAS RIESGO'!$C$36,INFORMACION!$F2892=REFERENCIAS!$C$24),16,IF(INFORMACION!$T2892='REFERENCIAS RIESGO'!$C$36,13,IF(INFORMACION!$F2892=REFERENCIAS!$C$24,10,7))),0)+VLOOKUP(F2892,REFERENCIAS!$C:$D,2,0)*VLOOKUP($F$2,PONDERADORES!A:P,IF(AND(INFORMACION!$T2892='REFERENCIAS RIESGO'!$C$36,INFORMACION!$F2892=REFERENCIAS!$C$24),16,IF(INFORMACION!$T2892='REFERENCIAS RIESGO'!$C$36,13,IF(INFORMACION!$F2892=REFERENCIAS!$C$24,10,7))),0)+VLOOKUP(T2892,REFERENCIAS!$C:$D,2,0)*VLOOKUP($T$2,PONDERADORES!A:P,IF(AND(INFORMACION!$T2892='REFERENCIAS RIESGO'!$C$36,INFORMACION!$F2892=REFERENCIAS!$C$24),16,IF(INFORMACION!$T2892='REFERENCIAS RIESGO'!$C$36,13,IF(INFORMACION!$F2892=REFERENCIAS!$C$24,10,7))),0)+VLOOKUP(IF(J2892&lt;=0.2,0.2,IF(AND(J2892&gt;0.2,J2892&lt;=0.4),0.4,IF(AND(J2892&gt;0.4,J2892&lt;=0.6),0.6,IF(AND(J2892&gt;0.6,J2892&lt;=0.8),0.8,IF(AND(J2892&gt;0.8,J2892&lt;=1),1))))),REFERENCIAS!$C:$D,2,0)*VLOOKUP($J$2,PONDERADORES!A:P,IF(AND(INFORMACION!$T2892='REFERENCIAS RIESGO'!$C$36,INFORMACION!$F2892=REFERENCIAS!$C$24),16,IF(INFORMACION!$T2892='REFERENCIAS RIESGO'!$C$36,13,IF(INFORMACION!$F2892=REFERENCIAS!$C$24,10,7))),0)</f>
        <v>#REF!</v>
      </c>
      <c r="Y2892" s="68">
        <f>+VLOOKUP(M2892,REFERENCIAS!$C:$D,2,0)*VLOOKUP($M$2,PONDERADORES!$A$7:$G$9,7,0)+VLOOKUP(N2892,REFERENCIAS!$C:$D,2,0)*VLOOKUP($N$2,PONDERADORES!$A$7:$G$9,7,0)+VLOOKUP(O2892,REFERENCIAS!$C:$D,2,0)*VLOOKUP($O$2,PONDERADORES!$A$7:$G$9,7,0)</f>
        <v>0.2</v>
      </c>
      <c r="Z2892" s="2">
        <f>+VLOOKUP(IF(R2892&lt;0.1,0,IF(AND(R2892&gt;=0.1,R2892&lt;0.2),0.1,IF(AND(R2892&gt;=0.2,R2892&lt;0.3),0.2,IF(R2892&gt;0.3,0.3,)))),REFERENCIAS!$C:$D,2,0)*VLOOKUP($R$2,PONDERADORES!$A$11:$G$11,7,0)</f>
        <v>15</v>
      </c>
      <c r="AA2892" s="92"/>
      <c r="AB2892" s="95" t="e">
        <f t="shared" ca="1" si="179"/>
        <v>#REF!</v>
      </c>
      <c r="AC2892" s="23" t="e">
        <f ca="1">IF(AB2892&gt;REFERENCIAS!$C$62,REFERENCIAS!$B$62,IF(AND(AB2892&gt;=REFERENCIAS!$C$63,AB2892&lt;REFERENCIAS!$D$63),REFERENCIAS!$B$63,IF(AND(AB2892&gt;REFERENCIAS!$C$64,AB2892&lt;=REFERENCIAS!$D$64),REFERENCIAS!$B$64,IF(AND(AB2892&gt;=REFERENCIAS!$C$65,AB2892&lt;REFERENCIAS!$D$65),REFERENCIAS!$B$65, "Revisar"))))</f>
        <v>#REF!</v>
      </c>
      <c r="AD2892" s="94" t="e">
        <f ca="1">VLOOKUP(AC2892,REFERENCIAS!$B$62:$G$65,4,FALSE)</f>
        <v>#REF!</v>
      </c>
    </row>
    <row r="2893" spans="1:30" ht="17.25" x14ac:dyDescent="0.25">
      <c r="A2893" s="74"/>
      <c r="B2893" s="19"/>
      <c r="C2893" s="19"/>
      <c r="D2893" s="50"/>
      <c r="E2893" s="73"/>
      <c r="F2893" s="74"/>
      <c r="G2893" s="9"/>
      <c r="H2893" s="48"/>
      <c r="I2893" s="49">
        <f t="shared" ca="1" si="177"/>
        <v>2022</v>
      </c>
      <c r="J2893" s="22">
        <f t="shared" ca="1" si="176"/>
        <v>1</v>
      </c>
      <c r="K2893" s="19"/>
      <c r="L2893" s="73"/>
      <c r="M2893" s="74"/>
      <c r="N2893" s="19"/>
      <c r="O2893" s="73"/>
      <c r="P2893" s="82">
        <v>1</v>
      </c>
      <c r="Q2893" s="24">
        <v>1</v>
      </c>
      <c r="R2893" s="81">
        <f t="shared" si="178"/>
        <v>1</v>
      </c>
      <c r="S2893" s="87"/>
      <c r="T2893" s="19"/>
      <c r="U2893" s="25"/>
      <c r="V2893" s="25"/>
      <c r="W2893" s="81"/>
      <c r="X2893" s="91" t="e">
        <f ca="1">+VLOOKUP(#REF!,REFERENCIAS!$C:$D,2,0)*VLOOKUP(#REF!,PONDERADORES!A:P,IF(AND(INFORMACION!$T2893='REFERENCIAS RIESGO'!$C$36,INFORMACION!$F2893=REFERENCIAS!$C$24),16,IF(INFORMACION!$T2893='REFERENCIAS RIESGO'!$C$36,13,IF(INFORMACION!$F2893=REFERENCIAS!$C$24,10,7))),0)+VLOOKUP(K2893,REFERENCIAS!$C:$D,2,0)*VLOOKUP($K$2,PONDERADORES!A:P,IF(AND(INFORMACION!$T2893='REFERENCIAS RIESGO'!$C$36,INFORMACION!$F2893=REFERENCIAS!$C$24),16,IF(INFORMACION!$T2893='REFERENCIAS RIESGO'!$C$36,13,IF(INFORMACION!$F2893=REFERENCIAS!$C$24,10,7))),0)+VLOOKUP(L2893,REFERENCIAS!$C:$D,2,0)*VLOOKUP($L$2,PONDERADORES!A:P,IF(AND(INFORMACION!$T2893='REFERENCIAS RIESGO'!$C$36,INFORMACION!$F2893=REFERENCIAS!$C$24),16,IF(INFORMACION!$T2893='REFERENCIAS RIESGO'!$C$36,13,IF(INFORMACION!$F2893=REFERENCIAS!$C$24,10,7))),0)+VLOOKUP(F2893,REFERENCIAS!$C:$D,2,0)*VLOOKUP($F$2,PONDERADORES!A:P,IF(AND(INFORMACION!$T2893='REFERENCIAS RIESGO'!$C$36,INFORMACION!$F2893=REFERENCIAS!$C$24),16,IF(INFORMACION!$T2893='REFERENCIAS RIESGO'!$C$36,13,IF(INFORMACION!$F2893=REFERENCIAS!$C$24,10,7))),0)+VLOOKUP(T2893,REFERENCIAS!$C:$D,2,0)*VLOOKUP($T$2,PONDERADORES!A:P,IF(AND(INFORMACION!$T2893='REFERENCIAS RIESGO'!$C$36,INFORMACION!$F2893=REFERENCIAS!$C$24),16,IF(INFORMACION!$T2893='REFERENCIAS RIESGO'!$C$36,13,IF(INFORMACION!$F2893=REFERENCIAS!$C$24,10,7))),0)+VLOOKUP(IF(J2893&lt;=0.2,0.2,IF(AND(J2893&gt;0.2,J2893&lt;=0.4),0.4,IF(AND(J2893&gt;0.4,J2893&lt;=0.6),0.6,IF(AND(J2893&gt;0.6,J2893&lt;=0.8),0.8,IF(AND(J2893&gt;0.8,J2893&lt;=1),1))))),REFERENCIAS!$C:$D,2,0)*VLOOKUP($J$2,PONDERADORES!A:P,IF(AND(INFORMACION!$T2893='REFERENCIAS RIESGO'!$C$36,INFORMACION!$F2893=REFERENCIAS!$C$24),16,IF(INFORMACION!$T2893='REFERENCIAS RIESGO'!$C$36,13,IF(INFORMACION!$F2893=REFERENCIAS!$C$24,10,7))),0)</f>
        <v>#REF!</v>
      </c>
      <c r="Y2893" s="68">
        <f>+VLOOKUP(M2893,REFERENCIAS!$C:$D,2,0)*VLOOKUP($M$2,PONDERADORES!$A$7:$G$9,7,0)+VLOOKUP(N2893,REFERENCIAS!$C:$D,2,0)*VLOOKUP($N$2,PONDERADORES!$A$7:$G$9,7,0)+VLOOKUP(O2893,REFERENCIAS!$C:$D,2,0)*VLOOKUP($O$2,PONDERADORES!$A$7:$G$9,7,0)</f>
        <v>0.2</v>
      </c>
      <c r="Z2893" s="2">
        <f>+VLOOKUP(IF(R2893&lt;0.1,0,IF(AND(R2893&gt;=0.1,R2893&lt;0.2),0.1,IF(AND(R2893&gt;=0.2,R2893&lt;0.3),0.2,IF(R2893&gt;0.3,0.3,)))),REFERENCIAS!$C:$D,2,0)*VLOOKUP($R$2,PONDERADORES!$A$11:$G$11,7,0)</f>
        <v>15</v>
      </c>
      <c r="AA2893" s="92"/>
      <c r="AB2893" s="95" t="e">
        <f t="shared" ca="1" si="179"/>
        <v>#REF!</v>
      </c>
      <c r="AC2893" s="23" t="e">
        <f ca="1">IF(AB2893&gt;REFERENCIAS!$C$62,REFERENCIAS!$B$62,IF(AND(AB2893&gt;=REFERENCIAS!$C$63,AB2893&lt;REFERENCIAS!$D$63),REFERENCIAS!$B$63,IF(AND(AB2893&gt;REFERENCIAS!$C$64,AB2893&lt;=REFERENCIAS!$D$64),REFERENCIAS!$B$64,IF(AND(AB2893&gt;=REFERENCIAS!$C$65,AB2893&lt;REFERENCIAS!$D$65),REFERENCIAS!$B$65, "Revisar"))))</f>
        <v>#REF!</v>
      </c>
      <c r="AD2893" s="94" t="e">
        <f ca="1">VLOOKUP(AC2893,REFERENCIAS!$B$62:$G$65,4,FALSE)</f>
        <v>#REF!</v>
      </c>
    </row>
    <row r="2894" spans="1:30" ht="17.25" x14ac:dyDescent="0.25">
      <c r="A2894" s="74"/>
      <c r="B2894" s="19"/>
      <c r="C2894" s="19"/>
      <c r="D2894" s="50"/>
      <c r="E2894" s="73"/>
      <c r="F2894" s="74"/>
      <c r="G2894" s="9"/>
      <c r="H2894" s="48"/>
      <c r="I2894" s="49">
        <f t="shared" ca="1" si="177"/>
        <v>2022</v>
      </c>
      <c r="J2894" s="22">
        <f t="shared" ca="1" si="176"/>
        <v>1</v>
      </c>
      <c r="K2894" s="19"/>
      <c r="L2894" s="73"/>
      <c r="M2894" s="74"/>
      <c r="N2894" s="19"/>
      <c r="O2894" s="73"/>
      <c r="P2894" s="82">
        <v>1</v>
      </c>
      <c r="Q2894" s="24">
        <v>1</v>
      </c>
      <c r="R2894" s="81">
        <f t="shared" si="178"/>
        <v>1</v>
      </c>
      <c r="S2894" s="87"/>
      <c r="T2894" s="19"/>
      <c r="U2894" s="25"/>
      <c r="V2894" s="25"/>
      <c r="W2894" s="81"/>
      <c r="X2894" s="91" t="e">
        <f ca="1">+VLOOKUP(#REF!,REFERENCIAS!$C:$D,2,0)*VLOOKUP(#REF!,PONDERADORES!A:P,IF(AND(INFORMACION!$T2894='REFERENCIAS RIESGO'!$C$36,INFORMACION!$F2894=REFERENCIAS!$C$24),16,IF(INFORMACION!$T2894='REFERENCIAS RIESGO'!$C$36,13,IF(INFORMACION!$F2894=REFERENCIAS!$C$24,10,7))),0)+VLOOKUP(K2894,REFERENCIAS!$C:$D,2,0)*VLOOKUP($K$2,PONDERADORES!A:P,IF(AND(INFORMACION!$T2894='REFERENCIAS RIESGO'!$C$36,INFORMACION!$F2894=REFERENCIAS!$C$24),16,IF(INFORMACION!$T2894='REFERENCIAS RIESGO'!$C$36,13,IF(INFORMACION!$F2894=REFERENCIAS!$C$24,10,7))),0)+VLOOKUP(L2894,REFERENCIAS!$C:$D,2,0)*VLOOKUP($L$2,PONDERADORES!A:P,IF(AND(INFORMACION!$T2894='REFERENCIAS RIESGO'!$C$36,INFORMACION!$F2894=REFERENCIAS!$C$24),16,IF(INFORMACION!$T2894='REFERENCIAS RIESGO'!$C$36,13,IF(INFORMACION!$F2894=REFERENCIAS!$C$24,10,7))),0)+VLOOKUP(F2894,REFERENCIAS!$C:$D,2,0)*VLOOKUP($F$2,PONDERADORES!A:P,IF(AND(INFORMACION!$T2894='REFERENCIAS RIESGO'!$C$36,INFORMACION!$F2894=REFERENCIAS!$C$24),16,IF(INFORMACION!$T2894='REFERENCIAS RIESGO'!$C$36,13,IF(INFORMACION!$F2894=REFERENCIAS!$C$24,10,7))),0)+VLOOKUP(T2894,REFERENCIAS!$C:$D,2,0)*VLOOKUP($T$2,PONDERADORES!A:P,IF(AND(INFORMACION!$T2894='REFERENCIAS RIESGO'!$C$36,INFORMACION!$F2894=REFERENCIAS!$C$24),16,IF(INFORMACION!$T2894='REFERENCIAS RIESGO'!$C$36,13,IF(INFORMACION!$F2894=REFERENCIAS!$C$24,10,7))),0)+VLOOKUP(IF(J2894&lt;=0.2,0.2,IF(AND(J2894&gt;0.2,J2894&lt;=0.4),0.4,IF(AND(J2894&gt;0.4,J2894&lt;=0.6),0.6,IF(AND(J2894&gt;0.6,J2894&lt;=0.8),0.8,IF(AND(J2894&gt;0.8,J2894&lt;=1),1))))),REFERENCIAS!$C:$D,2,0)*VLOOKUP($J$2,PONDERADORES!A:P,IF(AND(INFORMACION!$T2894='REFERENCIAS RIESGO'!$C$36,INFORMACION!$F2894=REFERENCIAS!$C$24),16,IF(INFORMACION!$T2894='REFERENCIAS RIESGO'!$C$36,13,IF(INFORMACION!$F2894=REFERENCIAS!$C$24,10,7))),0)</f>
        <v>#REF!</v>
      </c>
      <c r="Y2894" s="68">
        <f>+VLOOKUP(M2894,REFERENCIAS!$C:$D,2,0)*VLOOKUP($M$2,PONDERADORES!$A$7:$G$9,7,0)+VLOOKUP(N2894,REFERENCIAS!$C:$D,2,0)*VLOOKUP($N$2,PONDERADORES!$A$7:$G$9,7,0)+VLOOKUP(O2894,REFERENCIAS!$C:$D,2,0)*VLOOKUP($O$2,PONDERADORES!$A$7:$G$9,7,0)</f>
        <v>0.2</v>
      </c>
      <c r="Z2894" s="2">
        <f>+VLOOKUP(IF(R2894&lt;0.1,0,IF(AND(R2894&gt;=0.1,R2894&lt;0.2),0.1,IF(AND(R2894&gt;=0.2,R2894&lt;0.3),0.2,IF(R2894&gt;0.3,0.3,)))),REFERENCIAS!$C:$D,2,0)*VLOOKUP($R$2,PONDERADORES!$A$11:$G$11,7,0)</f>
        <v>15</v>
      </c>
      <c r="AA2894" s="92"/>
      <c r="AB2894" s="95" t="e">
        <f t="shared" ca="1" si="179"/>
        <v>#REF!</v>
      </c>
      <c r="AC2894" s="23" t="e">
        <f ca="1">IF(AB2894&gt;REFERENCIAS!$C$62,REFERENCIAS!$B$62,IF(AND(AB2894&gt;=REFERENCIAS!$C$63,AB2894&lt;REFERENCIAS!$D$63),REFERENCIAS!$B$63,IF(AND(AB2894&gt;REFERENCIAS!$C$64,AB2894&lt;=REFERENCIAS!$D$64),REFERENCIAS!$B$64,IF(AND(AB2894&gt;=REFERENCIAS!$C$65,AB2894&lt;REFERENCIAS!$D$65),REFERENCIAS!$B$65, "Revisar"))))</f>
        <v>#REF!</v>
      </c>
      <c r="AD2894" s="94" t="e">
        <f ca="1">VLOOKUP(AC2894,REFERENCIAS!$B$62:$G$65,4,FALSE)</f>
        <v>#REF!</v>
      </c>
    </row>
    <row r="2895" spans="1:30" ht="17.25" x14ac:dyDescent="0.25">
      <c r="A2895" s="74"/>
      <c r="B2895" s="19"/>
      <c r="C2895" s="19"/>
      <c r="D2895" s="50"/>
      <c r="E2895" s="73"/>
      <c r="F2895" s="74"/>
      <c r="G2895" s="9"/>
      <c r="H2895" s="48"/>
      <c r="I2895" s="49">
        <f t="shared" ca="1" si="177"/>
        <v>2022</v>
      </c>
      <c r="J2895" s="22">
        <f t="shared" ca="1" si="176"/>
        <v>1</v>
      </c>
      <c r="K2895" s="19"/>
      <c r="L2895" s="73"/>
      <c r="M2895" s="74"/>
      <c r="N2895" s="19"/>
      <c r="O2895" s="73"/>
      <c r="P2895" s="82">
        <v>1</v>
      </c>
      <c r="Q2895" s="24">
        <v>1</v>
      </c>
      <c r="R2895" s="81">
        <f t="shared" si="178"/>
        <v>1</v>
      </c>
      <c r="S2895" s="87"/>
      <c r="T2895" s="19"/>
      <c r="U2895" s="25"/>
      <c r="V2895" s="25"/>
      <c r="W2895" s="81"/>
      <c r="X2895" s="91" t="e">
        <f ca="1">+VLOOKUP(#REF!,REFERENCIAS!$C:$D,2,0)*VLOOKUP(#REF!,PONDERADORES!A:P,IF(AND(INFORMACION!$T2895='REFERENCIAS RIESGO'!$C$36,INFORMACION!$F2895=REFERENCIAS!$C$24),16,IF(INFORMACION!$T2895='REFERENCIAS RIESGO'!$C$36,13,IF(INFORMACION!$F2895=REFERENCIAS!$C$24,10,7))),0)+VLOOKUP(K2895,REFERENCIAS!$C:$D,2,0)*VLOOKUP($K$2,PONDERADORES!A:P,IF(AND(INFORMACION!$T2895='REFERENCIAS RIESGO'!$C$36,INFORMACION!$F2895=REFERENCIAS!$C$24),16,IF(INFORMACION!$T2895='REFERENCIAS RIESGO'!$C$36,13,IF(INFORMACION!$F2895=REFERENCIAS!$C$24,10,7))),0)+VLOOKUP(L2895,REFERENCIAS!$C:$D,2,0)*VLOOKUP($L$2,PONDERADORES!A:P,IF(AND(INFORMACION!$T2895='REFERENCIAS RIESGO'!$C$36,INFORMACION!$F2895=REFERENCIAS!$C$24),16,IF(INFORMACION!$T2895='REFERENCIAS RIESGO'!$C$36,13,IF(INFORMACION!$F2895=REFERENCIAS!$C$24,10,7))),0)+VLOOKUP(F2895,REFERENCIAS!$C:$D,2,0)*VLOOKUP($F$2,PONDERADORES!A:P,IF(AND(INFORMACION!$T2895='REFERENCIAS RIESGO'!$C$36,INFORMACION!$F2895=REFERENCIAS!$C$24),16,IF(INFORMACION!$T2895='REFERENCIAS RIESGO'!$C$36,13,IF(INFORMACION!$F2895=REFERENCIAS!$C$24,10,7))),0)+VLOOKUP(T2895,REFERENCIAS!$C:$D,2,0)*VLOOKUP($T$2,PONDERADORES!A:P,IF(AND(INFORMACION!$T2895='REFERENCIAS RIESGO'!$C$36,INFORMACION!$F2895=REFERENCIAS!$C$24),16,IF(INFORMACION!$T2895='REFERENCIAS RIESGO'!$C$36,13,IF(INFORMACION!$F2895=REFERENCIAS!$C$24,10,7))),0)+VLOOKUP(IF(J2895&lt;=0.2,0.2,IF(AND(J2895&gt;0.2,J2895&lt;=0.4),0.4,IF(AND(J2895&gt;0.4,J2895&lt;=0.6),0.6,IF(AND(J2895&gt;0.6,J2895&lt;=0.8),0.8,IF(AND(J2895&gt;0.8,J2895&lt;=1),1))))),REFERENCIAS!$C:$D,2,0)*VLOOKUP($J$2,PONDERADORES!A:P,IF(AND(INFORMACION!$T2895='REFERENCIAS RIESGO'!$C$36,INFORMACION!$F2895=REFERENCIAS!$C$24),16,IF(INFORMACION!$T2895='REFERENCIAS RIESGO'!$C$36,13,IF(INFORMACION!$F2895=REFERENCIAS!$C$24,10,7))),0)</f>
        <v>#REF!</v>
      </c>
      <c r="Y2895" s="68">
        <f>+VLOOKUP(M2895,REFERENCIAS!$C:$D,2,0)*VLOOKUP($M$2,PONDERADORES!$A$7:$G$9,7,0)+VLOOKUP(N2895,REFERENCIAS!$C:$D,2,0)*VLOOKUP($N$2,PONDERADORES!$A$7:$G$9,7,0)+VLOOKUP(O2895,REFERENCIAS!$C:$D,2,0)*VLOOKUP($O$2,PONDERADORES!$A$7:$G$9,7,0)</f>
        <v>0.2</v>
      </c>
      <c r="Z2895" s="2">
        <f>+VLOOKUP(IF(R2895&lt;0.1,0,IF(AND(R2895&gt;=0.1,R2895&lt;0.2),0.1,IF(AND(R2895&gt;=0.2,R2895&lt;0.3),0.2,IF(R2895&gt;0.3,0.3,)))),REFERENCIAS!$C:$D,2,0)*VLOOKUP($R$2,PONDERADORES!$A$11:$G$11,7,0)</f>
        <v>15</v>
      </c>
      <c r="AA2895" s="92"/>
      <c r="AB2895" s="95" t="e">
        <f t="shared" ca="1" si="179"/>
        <v>#REF!</v>
      </c>
      <c r="AC2895" s="23" t="e">
        <f ca="1">IF(AB2895&gt;REFERENCIAS!$C$62,REFERENCIAS!$B$62,IF(AND(AB2895&gt;=REFERENCIAS!$C$63,AB2895&lt;REFERENCIAS!$D$63),REFERENCIAS!$B$63,IF(AND(AB2895&gt;REFERENCIAS!$C$64,AB2895&lt;=REFERENCIAS!$D$64),REFERENCIAS!$B$64,IF(AND(AB2895&gt;=REFERENCIAS!$C$65,AB2895&lt;REFERENCIAS!$D$65),REFERENCIAS!$B$65, "Revisar"))))</f>
        <v>#REF!</v>
      </c>
      <c r="AD2895" s="94" t="e">
        <f ca="1">VLOOKUP(AC2895,REFERENCIAS!$B$62:$G$65,4,FALSE)</f>
        <v>#REF!</v>
      </c>
    </row>
    <row r="2896" spans="1:30" ht="17.25" x14ac:dyDescent="0.25">
      <c r="A2896" s="74"/>
      <c r="B2896" s="19"/>
      <c r="C2896" s="19"/>
      <c r="D2896" s="50"/>
      <c r="E2896" s="73"/>
      <c r="F2896" s="74"/>
      <c r="G2896" s="9"/>
      <c r="H2896" s="48"/>
      <c r="I2896" s="49">
        <f t="shared" ca="1" si="177"/>
        <v>2022</v>
      </c>
      <c r="J2896" s="22">
        <f t="shared" ca="1" si="176"/>
        <v>1</v>
      </c>
      <c r="K2896" s="19"/>
      <c r="L2896" s="73"/>
      <c r="M2896" s="74"/>
      <c r="N2896" s="19"/>
      <c r="O2896" s="73"/>
      <c r="P2896" s="82">
        <v>1</v>
      </c>
      <c r="Q2896" s="24">
        <v>1</v>
      </c>
      <c r="R2896" s="81">
        <f t="shared" si="178"/>
        <v>1</v>
      </c>
      <c r="S2896" s="87"/>
      <c r="T2896" s="19"/>
      <c r="U2896" s="25"/>
      <c r="V2896" s="25"/>
      <c r="W2896" s="81"/>
      <c r="X2896" s="91" t="e">
        <f ca="1">+VLOOKUP(#REF!,REFERENCIAS!$C:$D,2,0)*VLOOKUP(#REF!,PONDERADORES!A:P,IF(AND(INFORMACION!$T2896='REFERENCIAS RIESGO'!$C$36,INFORMACION!$F2896=REFERENCIAS!$C$24),16,IF(INFORMACION!$T2896='REFERENCIAS RIESGO'!$C$36,13,IF(INFORMACION!$F2896=REFERENCIAS!$C$24,10,7))),0)+VLOOKUP(K2896,REFERENCIAS!$C:$D,2,0)*VLOOKUP($K$2,PONDERADORES!A:P,IF(AND(INFORMACION!$T2896='REFERENCIAS RIESGO'!$C$36,INFORMACION!$F2896=REFERENCIAS!$C$24),16,IF(INFORMACION!$T2896='REFERENCIAS RIESGO'!$C$36,13,IF(INFORMACION!$F2896=REFERENCIAS!$C$24,10,7))),0)+VLOOKUP(L2896,REFERENCIAS!$C:$D,2,0)*VLOOKUP($L$2,PONDERADORES!A:P,IF(AND(INFORMACION!$T2896='REFERENCIAS RIESGO'!$C$36,INFORMACION!$F2896=REFERENCIAS!$C$24),16,IF(INFORMACION!$T2896='REFERENCIAS RIESGO'!$C$36,13,IF(INFORMACION!$F2896=REFERENCIAS!$C$24,10,7))),0)+VLOOKUP(F2896,REFERENCIAS!$C:$D,2,0)*VLOOKUP($F$2,PONDERADORES!A:P,IF(AND(INFORMACION!$T2896='REFERENCIAS RIESGO'!$C$36,INFORMACION!$F2896=REFERENCIAS!$C$24),16,IF(INFORMACION!$T2896='REFERENCIAS RIESGO'!$C$36,13,IF(INFORMACION!$F2896=REFERENCIAS!$C$24,10,7))),0)+VLOOKUP(T2896,REFERENCIAS!$C:$D,2,0)*VLOOKUP($T$2,PONDERADORES!A:P,IF(AND(INFORMACION!$T2896='REFERENCIAS RIESGO'!$C$36,INFORMACION!$F2896=REFERENCIAS!$C$24),16,IF(INFORMACION!$T2896='REFERENCIAS RIESGO'!$C$36,13,IF(INFORMACION!$F2896=REFERENCIAS!$C$24,10,7))),0)+VLOOKUP(IF(J2896&lt;=0.2,0.2,IF(AND(J2896&gt;0.2,J2896&lt;=0.4),0.4,IF(AND(J2896&gt;0.4,J2896&lt;=0.6),0.6,IF(AND(J2896&gt;0.6,J2896&lt;=0.8),0.8,IF(AND(J2896&gt;0.8,J2896&lt;=1),1))))),REFERENCIAS!$C:$D,2,0)*VLOOKUP($J$2,PONDERADORES!A:P,IF(AND(INFORMACION!$T2896='REFERENCIAS RIESGO'!$C$36,INFORMACION!$F2896=REFERENCIAS!$C$24),16,IF(INFORMACION!$T2896='REFERENCIAS RIESGO'!$C$36,13,IF(INFORMACION!$F2896=REFERENCIAS!$C$24,10,7))),0)</f>
        <v>#REF!</v>
      </c>
      <c r="Y2896" s="68">
        <f>+VLOOKUP(M2896,REFERENCIAS!$C:$D,2,0)*VLOOKUP($M$2,PONDERADORES!$A$7:$G$9,7,0)+VLOOKUP(N2896,REFERENCIAS!$C:$D,2,0)*VLOOKUP($N$2,PONDERADORES!$A$7:$G$9,7,0)+VLOOKUP(O2896,REFERENCIAS!$C:$D,2,0)*VLOOKUP($O$2,PONDERADORES!$A$7:$G$9,7,0)</f>
        <v>0.2</v>
      </c>
      <c r="Z2896" s="2">
        <f>+VLOOKUP(IF(R2896&lt;0.1,0,IF(AND(R2896&gt;=0.1,R2896&lt;0.2),0.1,IF(AND(R2896&gt;=0.2,R2896&lt;0.3),0.2,IF(R2896&gt;0.3,0.3,)))),REFERENCIAS!$C:$D,2,0)*VLOOKUP($R$2,PONDERADORES!$A$11:$G$11,7,0)</f>
        <v>15</v>
      </c>
      <c r="AA2896" s="92"/>
      <c r="AB2896" s="95" t="e">
        <f t="shared" ca="1" si="179"/>
        <v>#REF!</v>
      </c>
      <c r="AC2896" s="23" t="e">
        <f ca="1">IF(AB2896&gt;REFERENCIAS!$C$62,REFERENCIAS!$B$62,IF(AND(AB2896&gt;=REFERENCIAS!$C$63,AB2896&lt;REFERENCIAS!$D$63),REFERENCIAS!$B$63,IF(AND(AB2896&gt;REFERENCIAS!$C$64,AB2896&lt;=REFERENCIAS!$D$64),REFERENCIAS!$B$64,IF(AND(AB2896&gt;=REFERENCIAS!$C$65,AB2896&lt;REFERENCIAS!$D$65),REFERENCIAS!$B$65, "Revisar"))))</f>
        <v>#REF!</v>
      </c>
      <c r="AD2896" s="94" t="e">
        <f ca="1">VLOOKUP(AC2896,REFERENCIAS!$B$62:$G$65,4,FALSE)</f>
        <v>#REF!</v>
      </c>
    </row>
    <row r="2897" spans="1:30" ht="17.25" x14ac:dyDescent="0.25">
      <c r="A2897" s="74"/>
      <c r="B2897" s="19"/>
      <c r="C2897" s="19"/>
      <c r="D2897" s="50"/>
      <c r="E2897" s="73"/>
      <c r="F2897" s="74"/>
      <c r="G2897" s="9"/>
      <c r="H2897" s="48"/>
      <c r="I2897" s="49">
        <f t="shared" ca="1" si="177"/>
        <v>2022</v>
      </c>
      <c r="J2897" s="22">
        <f t="shared" ca="1" si="176"/>
        <v>1</v>
      </c>
      <c r="K2897" s="19"/>
      <c r="L2897" s="73"/>
      <c r="M2897" s="74"/>
      <c r="N2897" s="19"/>
      <c r="O2897" s="73"/>
      <c r="P2897" s="82">
        <v>1</v>
      </c>
      <c r="Q2897" s="24">
        <v>1</v>
      </c>
      <c r="R2897" s="81">
        <f t="shared" si="178"/>
        <v>1</v>
      </c>
      <c r="S2897" s="87"/>
      <c r="T2897" s="19"/>
      <c r="U2897" s="25"/>
      <c r="V2897" s="25"/>
      <c r="W2897" s="81"/>
      <c r="X2897" s="91" t="e">
        <f ca="1">+VLOOKUP(#REF!,REFERENCIAS!$C:$D,2,0)*VLOOKUP(#REF!,PONDERADORES!A:P,IF(AND(INFORMACION!$T2897='REFERENCIAS RIESGO'!$C$36,INFORMACION!$F2897=REFERENCIAS!$C$24),16,IF(INFORMACION!$T2897='REFERENCIAS RIESGO'!$C$36,13,IF(INFORMACION!$F2897=REFERENCIAS!$C$24,10,7))),0)+VLOOKUP(K2897,REFERENCIAS!$C:$D,2,0)*VLOOKUP($K$2,PONDERADORES!A:P,IF(AND(INFORMACION!$T2897='REFERENCIAS RIESGO'!$C$36,INFORMACION!$F2897=REFERENCIAS!$C$24),16,IF(INFORMACION!$T2897='REFERENCIAS RIESGO'!$C$36,13,IF(INFORMACION!$F2897=REFERENCIAS!$C$24,10,7))),0)+VLOOKUP(L2897,REFERENCIAS!$C:$D,2,0)*VLOOKUP($L$2,PONDERADORES!A:P,IF(AND(INFORMACION!$T2897='REFERENCIAS RIESGO'!$C$36,INFORMACION!$F2897=REFERENCIAS!$C$24),16,IF(INFORMACION!$T2897='REFERENCIAS RIESGO'!$C$36,13,IF(INFORMACION!$F2897=REFERENCIAS!$C$24,10,7))),0)+VLOOKUP(F2897,REFERENCIAS!$C:$D,2,0)*VLOOKUP($F$2,PONDERADORES!A:P,IF(AND(INFORMACION!$T2897='REFERENCIAS RIESGO'!$C$36,INFORMACION!$F2897=REFERENCIAS!$C$24),16,IF(INFORMACION!$T2897='REFERENCIAS RIESGO'!$C$36,13,IF(INFORMACION!$F2897=REFERENCIAS!$C$24,10,7))),0)+VLOOKUP(T2897,REFERENCIAS!$C:$D,2,0)*VLOOKUP($T$2,PONDERADORES!A:P,IF(AND(INFORMACION!$T2897='REFERENCIAS RIESGO'!$C$36,INFORMACION!$F2897=REFERENCIAS!$C$24),16,IF(INFORMACION!$T2897='REFERENCIAS RIESGO'!$C$36,13,IF(INFORMACION!$F2897=REFERENCIAS!$C$24,10,7))),0)+VLOOKUP(IF(J2897&lt;=0.2,0.2,IF(AND(J2897&gt;0.2,J2897&lt;=0.4),0.4,IF(AND(J2897&gt;0.4,J2897&lt;=0.6),0.6,IF(AND(J2897&gt;0.6,J2897&lt;=0.8),0.8,IF(AND(J2897&gt;0.8,J2897&lt;=1),1))))),REFERENCIAS!$C:$D,2,0)*VLOOKUP($J$2,PONDERADORES!A:P,IF(AND(INFORMACION!$T2897='REFERENCIAS RIESGO'!$C$36,INFORMACION!$F2897=REFERENCIAS!$C$24),16,IF(INFORMACION!$T2897='REFERENCIAS RIESGO'!$C$36,13,IF(INFORMACION!$F2897=REFERENCIAS!$C$24,10,7))),0)</f>
        <v>#REF!</v>
      </c>
      <c r="Y2897" s="68">
        <f>+VLOOKUP(M2897,REFERENCIAS!$C:$D,2,0)*VLOOKUP($M$2,PONDERADORES!$A$7:$G$9,7,0)+VLOOKUP(N2897,REFERENCIAS!$C:$D,2,0)*VLOOKUP($N$2,PONDERADORES!$A$7:$G$9,7,0)+VLOOKUP(O2897,REFERENCIAS!$C:$D,2,0)*VLOOKUP($O$2,PONDERADORES!$A$7:$G$9,7,0)</f>
        <v>0.2</v>
      </c>
      <c r="Z2897" s="2">
        <f>+VLOOKUP(IF(R2897&lt;0.1,0,IF(AND(R2897&gt;=0.1,R2897&lt;0.2),0.1,IF(AND(R2897&gt;=0.2,R2897&lt;0.3),0.2,IF(R2897&gt;0.3,0.3,)))),REFERENCIAS!$C:$D,2,0)*VLOOKUP($R$2,PONDERADORES!$A$11:$G$11,7,0)</f>
        <v>15</v>
      </c>
      <c r="AA2897" s="92"/>
      <c r="AB2897" s="95" t="e">
        <f t="shared" ca="1" si="179"/>
        <v>#REF!</v>
      </c>
      <c r="AC2897" s="23" t="e">
        <f ca="1">IF(AB2897&gt;REFERENCIAS!$C$62,REFERENCIAS!$B$62,IF(AND(AB2897&gt;=REFERENCIAS!$C$63,AB2897&lt;REFERENCIAS!$D$63),REFERENCIAS!$B$63,IF(AND(AB2897&gt;REFERENCIAS!$C$64,AB2897&lt;=REFERENCIAS!$D$64),REFERENCIAS!$B$64,IF(AND(AB2897&gt;=REFERENCIAS!$C$65,AB2897&lt;REFERENCIAS!$D$65),REFERENCIAS!$B$65, "Revisar"))))</f>
        <v>#REF!</v>
      </c>
      <c r="AD2897" s="94" t="e">
        <f ca="1">VLOOKUP(AC2897,REFERENCIAS!$B$62:$G$65,4,FALSE)</f>
        <v>#REF!</v>
      </c>
    </row>
    <row r="2898" spans="1:30" ht="17.25" x14ac:dyDescent="0.25">
      <c r="A2898" s="74"/>
      <c r="B2898" s="19"/>
      <c r="C2898" s="19"/>
      <c r="D2898" s="50"/>
      <c r="E2898" s="73"/>
      <c r="F2898" s="74"/>
      <c r="G2898" s="9"/>
      <c r="H2898" s="48"/>
      <c r="I2898" s="49">
        <f t="shared" ca="1" si="177"/>
        <v>2022</v>
      </c>
      <c r="J2898" s="22">
        <f t="shared" ca="1" si="176"/>
        <v>1</v>
      </c>
      <c r="K2898" s="19"/>
      <c r="L2898" s="73"/>
      <c r="M2898" s="74"/>
      <c r="N2898" s="19"/>
      <c r="O2898" s="73"/>
      <c r="P2898" s="82">
        <v>1</v>
      </c>
      <c r="Q2898" s="24">
        <v>1</v>
      </c>
      <c r="R2898" s="81">
        <f t="shared" si="178"/>
        <v>1</v>
      </c>
      <c r="S2898" s="87"/>
      <c r="T2898" s="19"/>
      <c r="U2898" s="25"/>
      <c r="V2898" s="25"/>
      <c r="W2898" s="81"/>
      <c r="X2898" s="91" t="e">
        <f ca="1">+VLOOKUP(#REF!,REFERENCIAS!$C:$D,2,0)*VLOOKUP(#REF!,PONDERADORES!A:P,IF(AND(INFORMACION!$T2898='REFERENCIAS RIESGO'!$C$36,INFORMACION!$F2898=REFERENCIAS!$C$24),16,IF(INFORMACION!$T2898='REFERENCIAS RIESGO'!$C$36,13,IF(INFORMACION!$F2898=REFERENCIAS!$C$24,10,7))),0)+VLOOKUP(K2898,REFERENCIAS!$C:$D,2,0)*VLOOKUP($K$2,PONDERADORES!A:P,IF(AND(INFORMACION!$T2898='REFERENCIAS RIESGO'!$C$36,INFORMACION!$F2898=REFERENCIAS!$C$24),16,IF(INFORMACION!$T2898='REFERENCIAS RIESGO'!$C$36,13,IF(INFORMACION!$F2898=REFERENCIAS!$C$24,10,7))),0)+VLOOKUP(L2898,REFERENCIAS!$C:$D,2,0)*VLOOKUP($L$2,PONDERADORES!A:P,IF(AND(INFORMACION!$T2898='REFERENCIAS RIESGO'!$C$36,INFORMACION!$F2898=REFERENCIAS!$C$24),16,IF(INFORMACION!$T2898='REFERENCIAS RIESGO'!$C$36,13,IF(INFORMACION!$F2898=REFERENCIAS!$C$24,10,7))),0)+VLOOKUP(F2898,REFERENCIAS!$C:$D,2,0)*VLOOKUP($F$2,PONDERADORES!A:P,IF(AND(INFORMACION!$T2898='REFERENCIAS RIESGO'!$C$36,INFORMACION!$F2898=REFERENCIAS!$C$24),16,IF(INFORMACION!$T2898='REFERENCIAS RIESGO'!$C$36,13,IF(INFORMACION!$F2898=REFERENCIAS!$C$24,10,7))),0)+VLOOKUP(T2898,REFERENCIAS!$C:$D,2,0)*VLOOKUP($T$2,PONDERADORES!A:P,IF(AND(INFORMACION!$T2898='REFERENCIAS RIESGO'!$C$36,INFORMACION!$F2898=REFERENCIAS!$C$24),16,IF(INFORMACION!$T2898='REFERENCIAS RIESGO'!$C$36,13,IF(INFORMACION!$F2898=REFERENCIAS!$C$24,10,7))),0)+VLOOKUP(IF(J2898&lt;=0.2,0.2,IF(AND(J2898&gt;0.2,J2898&lt;=0.4),0.4,IF(AND(J2898&gt;0.4,J2898&lt;=0.6),0.6,IF(AND(J2898&gt;0.6,J2898&lt;=0.8),0.8,IF(AND(J2898&gt;0.8,J2898&lt;=1),1))))),REFERENCIAS!$C:$D,2,0)*VLOOKUP($J$2,PONDERADORES!A:P,IF(AND(INFORMACION!$T2898='REFERENCIAS RIESGO'!$C$36,INFORMACION!$F2898=REFERENCIAS!$C$24),16,IF(INFORMACION!$T2898='REFERENCIAS RIESGO'!$C$36,13,IF(INFORMACION!$F2898=REFERENCIAS!$C$24,10,7))),0)</f>
        <v>#REF!</v>
      </c>
      <c r="Y2898" s="68">
        <f>+VLOOKUP(M2898,REFERENCIAS!$C:$D,2,0)*VLOOKUP($M$2,PONDERADORES!$A$7:$G$9,7,0)+VLOOKUP(N2898,REFERENCIAS!$C:$D,2,0)*VLOOKUP($N$2,PONDERADORES!$A$7:$G$9,7,0)+VLOOKUP(O2898,REFERENCIAS!$C:$D,2,0)*VLOOKUP($O$2,PONDERADORES!$A$7:$G$9,7,0)</f>
        <v>0.2</v>
      </c>
      <c r="Z2898" s="2">
        <f>+VLOOKUP(IF(R2898&lt;0.1,0,IF(AND(R2898&gt;=0.1,R2898&lt;0.2),0.1,IF(AND(R2898&gt;=0.2,R2898&lt;0.3),0.2,IF(R2898&gt;0.3,0.3,)))),REFERENCIAS!$C:$D,2,0)*VLOOKUP($R$2,PONDERADORES!$A$11:$G$11,7,0)</f>
        <v>15</v>
      </c>
      <c r="AA2898" s="92"/>
      <c r="AB2898" s="95" t="e">
        <f t="shared" ca="1" si="179"/>
        <v>#REF!</v>
      </c>
      <c r="AC2898" s="23" t="e">
        <f ca="1">IF(AB2898&gt;REFERENCIAS!$C$62,REFERENCIAS!$B$62,IF(AND(AB2898&gt;=REFERENCIAS!$C$63,AB2898&lt;REFERENCIAS!$D$63),REFERENCIAS!$B$63,IF(AND(AB2898&gt;REFERENCIAS!$C$64,AB2898&lt;=REFERENCIAS!$D$64),REFERENCIAS!$B$64,IF(AND(AB2898&gt;=REFERENCIAS!$C$65,AB2898&lt;REFERENCIAS!$D$65),REFERENCIAS!$B$65, "Revisar"))))</f>
        <v>#REF!</v>
      </c>
      <c r="AD2898" s="94" t="e">
        <f ca="1">VLOOKUP(AC2898,REFERENCIAS!$B$62:$G$65,4,FALSE)</f>
        <v>#REF!</v>
      </c>
    </row>
    <row r="2899" spans="1:30" ht="17.25" x14ac:dyDescent="0.25">
      <c r="A2899" s="74"/>
      <c r="B2899" s="19"/>
      <c r="C2899" s="19"/>
      <c r="D2899" s="50"/>
      <c r="E2899" s="73"/>
      <c r="F2899" s="74"/>
      <c r="G2899" s="9"/>
      <c r="H2899" s="48"/>
      <c r="I2899" s="49">
        <f t="shared" ca="1" si="177"/>
        <v>2022</v>
      </c>
      <c r="J2899" s="22">
        <f t="shared" ca="1" si="176"/>
        <v>1</v>
      </c>
      <c r="K2899" s="19"/>
      <c r="L2899" s="73"/>
      <c r="M2899" s="74"/>
      <c r="N2899" s="19"/>
      <c r="O2899" s="73"/>
      <c r="P2899" s="82">
        <v>1</v>
      </c>
      <c r="Q2899" s="24">
        <v>1</v>
      </c>
      <c r="R2899" s="81">
        <f t="shared" si="178"/>
        <v>1</v>
      </c>
      <c r="S2899" s="87"/>
      <c r="T2899" s="19"/>
      <c r="U2899" s="25"/>
      <c r="V2899" s="25"/>
      <c r="W2899" s="81"/>
      <c r="X2899" s="91" t="e">
        <f ca="1">+VLOOKUP(#REF!,REFERENCIAS!$C:$D,2,0)*VLOOKUP(#REF!,PONDERADORES!A:P,IF(AND(INFORMACION!$T2899='REFERENCIAS RIESGO'!$C$36,INFORMACION!$F2899=REFERENCIAS!$C$24),16,IF(INFORMACION!$T2899='REFERENCIAS RIESGO'!$C$36,13,IF(INFORMACION!$F2899=REFERENCIAS!$C$24,10,7))),0)+VLOOKUP(K2899,REFERENCIAS!$C:$D,2,0)*VLOOKUP($K$2,PONDERADORES!A:P,IF(AND(INFORMACION!$T2899='REFERENCIAS RIESGO'!$C$36,INFORMACION!$F2899=REFERENCIAS!$C$24),16,IF(INFORMACION!$T2899='REFERENCIAS RIESGO'!$C$36,13,IF(INFORMACION!$F2899=REFERENCIAS!$C$24,10,7))),0)+VLOOKUP(L2899,REFERENCIAS!$C:$D,2,0)*VLOOKUP($L$2,PONDERADORES!A:P,IF(AND(INFORMACION!$T2899='REFERENCIAS RIESGO'!$C$36,INFORMACION!$F2899=REFERENCIAS!$C$24),16,IF(INFORMACION!$T2899='REFERENCIAS RIESGO'!$C$36,13,IF(INFORMACION!$F2899=REFERENCIAS!$C$24,10,7))),0)+VLOOKUP(F2899,REFERENCIAS!$C:$D,2,0)*VLOOKUP($F$2,PONDERADORES!A:P,IF(AND(INFORMACION!$T2899='REFERENCIAS RIESGO'!$C$36,INFORMACION!$F2899=REFERENCIAS!$C$24),16,IF(INFORMACION!$T2899='REFERENCIAS RIESGO'!$C$36,13,IF(INFORMACION!$F2899=REFERENCIAS!$C$24,10,7))),0)+VLOOKUP(T2899,REFERENCIAS!$C:$D,2,0)*VLOOKUP($T$2,PONDERADORES!A:P,IF(AND(INFORMACION!$T2899='REFERENCIAS RIESGO'!$C$36,INFORMACION!$F2899=REFERENCIAS!$C$24),16,IF(INFORMACION!$T2899='REFERENCIAS RIESGO'!$C$36,13,IF(INFORMACION!$F2899=REFERENCIAS!$C$24,10,7))),0)+VLOOKUP(IF(J2899&lt;=0.2,0.2,IF(AND(J2899&gt;0.2,J2899&lt;=0.4),0.4,IF(AND(J2899&gt;0.4,J2899&lt;=0.6),0.6,IF(AND(J2899&gt;0.6,J2899&lt;=0.8),0.8,IF(AND(J2899&gt;0.8,J2899&lt;=1),1))))),REFERENCIAS!$C:$D,2,0)*VLOOKUP($J$2,PONDERADORES!A:P,IF(AND(INFORMACION!$T2899='REFERENCIAS RIESGO'!$C$36,INFORMACION!$F2899=REFERENCIAS!$C$24),16,IF(INFORMACION!$T2899='REFERENCIAS RIESGO'!$C$36,13,IF(INFORMACION!$F2899=REFERENCIAS!$C$24,10,7))),0)</f>
        <v>#REF!</v>
      </c>
      <c r="Y2899" s="68">
        <f>+VLOOKUP(M2899,REFERENCIAS!$C:$D,2,0)*VLOOKUP($M$2,PONDERADORES!$A$7:$G$9,7,0)+VLOOKUP(N2899,REFERENCIAS!$C:$D,2,0)*VLOOKUP($N$2,PONDERADORES!$A$7:$G$9,7,0)+VLOOKUP(O2899,REFERENCIAS!$C:$D,2,0)*VLOOKUP($O$2,PONDERADORES!$A$7:$G$9,7,0)</f>
        <v>0.2</v>
      </c>
      <c r="Z2899" s="2">
        <f>+VLOOKUP(IF(R2899&lt;0.1,0,IF(AND(R2899&gt;=0.1,R2899&lt;0.2),0.1,IF(AND(R2899&gt;=0.2,R2899&lt;0.3),0.2,IF(R2899&gt;0.3,0.3,)))),REFERENCIAS!$C:$D,2,0)*VLOOKUP($R$2,PONDERADORES!$A$11:$G$11,7,0)</f>
        <v>15</v>
      </c>
      <c r="AA2899" s="92"/>
      <c r="AB2899" s="95" t="e">
        <f t="shared" ca="1" si="179"/>
        <v>#REF!</v>
      </c>
      <c r="AC2899" s="23" t="e">
        <f ca="1">IF(AB2899&gt;REFERENCIAS!$C$62,REFERENCIAS!$B$62,IF(AND(AB2899&gt;=REFERENCIAS!$C$63,AB2899&lt;REFERENCIAS!$D$63),REFERENCIAS!$B$63,IF(AND(AB2899&gt;REFERENCIAS!$C$64,AB2899&lt;=REFERENCIAS!$D$64),REFERENCIAS!$B$64,IF(AND(AB2899&gt;=REFERENCIAS!$C$65,AB2899&lt;REFERENCIAS!$D$65),REFERENCIAS!$B$65, "Revisar"))))</f>
        <v>#REF!</v>
      </c>
      <c r="AD2899" s="94" t="e">
        <f ca="1">VLOOKUP(AC2899,REFERENCIAS!$B$62:$G$65,4,FALSE)</f>
        <v>#REF!</v>
      </c>
    </row>
    <row r="2900" spans="1:30" ht="17.25" x14ac:dyDescent="0.25">
      <c r="A2900" s="74"/>
      <c r="B2900" s="19"/>
      <c r="C2900" s="19"/>
      <c r="D2900" s="50"/>
      <c r="E2900" s="73"/>
      <c r="F2900" s="74"/>
      <c r="G2900" s="9"/>
      <c r="H2900" s="48"/>
      <c r="I2900" s="49">
        <f t="shared" ca="1" si="177"/>
        <v>2022</v>
      </c>
      <c r="J2900" s="22">
        <f t="shared" ca="1" si="176"/>
        <v>1</v>
      </c>
      <c r="K2900" s="19"/>
      <c r="L2900" s="73"/>
      <c r="M2900" s="74"/>
      <c r="N2900" s="19"/>
      <c r="O2900" s="73"/>
      <c r="P2900" s="82">
        <v>1</v>
      </c>
      <c r="Q2900" s="24">
        <v>1</v>
      </c>
      <c r="R2900" s="81">
        <f t="shared" si="178"/>
        <v>1</v>
      </c>
      <c r="S2900" s="87"/>
      <c r="T2900" s="19"/>
      <c r="U2900" s="25"/>
      <c r="V2900" s="25"/>
      <c r="W2900" s="81"/>
      <c r="X2900" s="91" t="e">
        <f ca="1">+VLOOKUP(#REF!,REFERENCIAS!$C:$D,2,0)*VLOOKUP(#REF!,PONDERADORES!A:P,IF(AND(INFORMACION!$T2900='REFERENCIAS RIESGO'!$C$36,INFORMACION!$F2900=REFERENCIAS!$C$24),16,IF(INFORMACION!$T2900='REFERENCIAS RIESGO'!$C$36,13,IF(INFORMACION!$F2900=REFERENCIAS!$C$24,10,7))),0)+VLOOKUP(K2900,REFERENCIAS!$C:$D,2,0)*VLOOKUP($K$2,PONDERADORES!A:P,IF(AND(INFORMACION!$T2900='REFERENCIAS RIESGO'!$C$36,INFORMACION!$F2900=REFERENCIAS!$C$24),16,IF(INFORMACION!$T2900='REFERENCIAS RIESGO'!$C$36,13,IF(INFORMACION!$F2900=REFERENCIAS!$C$24,10,7))),0)+VLOOKUP(L2900,REFERENCIAS!$C:$D,2,0)*VLOOKUP($L$2,PONDERADORES!A:P,IF(AND(INFORMACION!$T2900='REFERENCIAS RIESGO'!$C$36,INFORMACION!$F2900=REFERENCIAS!$C$24),16,IF(INFORMACION!$T2900='REFERENCIAS RIESGO'!$C$36,13,IF(INFORMACION!$F2900=REFERENCIAS!$C$24,10,7))),0)+VLOOKUP(F2900,REFERENCIAS!$C:$D,2,0)*VLOOKUP($F$2,PONDERADORES!A:P,IF(AND(INFORMACION!$T2900='REFERENCIAS RIESGO'!$C$36,INFORMACION!$F2900=REFERENCIAS!$C$24),16,IF(INFORMACION!$T2900='REFERENCIAS RIESGO'!$C$36,13,IF(INFORMACION!$F2900=REFERENCIAS!$C$24,10,7))),0)+VLOOKUP(T2900,REFERENCIAS!$C:$D,2,0)*VLOOKUP($T$2,PONDERADORES!A:P,IF(AND(INFORMACION!$T2900='REFERENCIAS RIESGO'!$C$36,INFORMACION!$F2900=REFERENCIAS!$C$24),16,IF(INFORMACION!$T2900='REFERENCIAS RIESGO'!$C$36,13,IF(INFORMACION!$F2900=REFERENCIAS!$C$24,10,7))),0)+VLOOKUP(IF(J2900&lt;=0.2,0.2,IF(AND(J2900&gt;0.2,J2900&lt;=0.4),0.4,IF(AND(J2900&gt;0.4,J2900&lt;=0.6),0.6,IF(AND(J2900&gt;0.6,J2900&lt;=0.8),0.8,IF(AND(J2900&gt;0.8,J2900&lt;=1),1))))),REFERENCIAS!$C:$D,2,0)*VLOOKUP($J$2,PONDERADORES!A:P,IF(AND(INFORMACION!$T2900='REFERENCIAS RIESGO'!$C$36,INFORMACION!$F2900=REFERENCIAS!$C$24),16,IF(INFORMACION!$T2900='REFERENCIAS RIESGO'!$C$36,13,IF(INFORMACION!$F2900=REFERENCIAS!$C$24,10,7))),0)</f>
        <v>#REF!</v>
      </c>
      <c r="Y2900" s="68">
        <f>+VLOOKUP(M2900,REFERENCIAS!$C:$D,2,0)*VLOOKUP($M$2,PONDERADORES!$A$7:$G$9,7,0)+VLOOKUP(N2900,REFERENCIAS!$C:$D,2,0)*VLOOKUP($N$2,PONDERADORES!$A$7:$G$9,7,0)+VLOOKUP(O2900,REFERENCIAS!$C:$D,2,0)*VLOOKUP($O$2,PONDERADORES!$A$7:$G$9,7,0)</f>
        <v>0.2</v>
      </c>
      <c r="Z2900" s="2">
        <f>+VLOOKUP(IF(R2900&lt;0.1,0,IF(AND(R2900&gt;=0.1,R2900&lt;0.2),0.1,IF(AND(R2900&gt;=0.2,R2900&lt;0.3),0.2,IF(R2900&gt;0.3,0.3,)))),REFERENCIAS!$C:$D,2,0)*VLOOKUP($R$2,PONDERADORES!$A$11:$G$11,7,0)</f>
        <v>15</v>
      </c>
      <c r="AA2900" s="92"/>
      <c r="AB2900" s="95" t="e">
        <f t="shared" ca="1" si="179"/>
        <v>#REF!</v>
      </c>
      <c r="AC2900" s="23" t="e">
        <f ca="1">IF(AB2900&gt;REFERENCIAS!$C$62,REFERENCIAS!$B$62,IF(AND(AB2900&gt;=REFERENCIAS!$C$63,AB2900&lt;REFERENCIAS!$D$63),REFERENCIAS!$B$63,IF(AND(AB2900&gt;REFERENCIAS!$C$64,AB2900&lt;=REFERENCIAS!$D$64),REFERENCIAS!$B$64,IF(AND(AB2900&gt;=REFERENCIAS!$C$65,AB2900&lt;REFERENCIAS!$D$65),REFERENCIAS!$B$65, "Revisar"))))</f>
        <v>#REF!</v>
      </c>
      <c r="AD2900" s="94" t="e">
        <f ca="1">VLOOKUP(AC2900,REFERENCIAS!$B$62:$G$65,4,FALSE)</f>
        <v>#REF!</v>
      </c>
    </row>
    <row r="2901" spans="1:30" ht="17.25" x14ac:dyDescent="0.25">
      <c r="A2901" s="74"/>
      <c r="B2901" s="19"/>
      <c r="C2901" s="19"/>
      <c r="D2901" s="50"/>
      <c r="E2901" s="73"/>
      <c r="F2901" s="74"/>
      <c r="G2901" s="9"/>
      <c r="H2901" s="48"/>
      <c r="I2901" s="49">
        <f t="shared" ca="1" si="177"/>
        <v>2022</v>
      </c>
      <c r="J2901" s="22">
        <f t="shared" ca="1" si="176"/>
        <v>1</v>
      </c>
      <c r="K2901" s="19"/>
      <c r="L2901" s="73"/>
      <c r="M2901" s="74"/>
      <c r="N2901" s="19"/>
      <c r="O2901" s="73"/>
      <c r="P2901" s="82">
        <v>1</v>
      </c>
      <c r="Q2901" s="24">
        <v>1</v>
      </c>
      <c r="R2901" s="81">
        <f t="shared" si="178"/>
        <v>1</v>
      </c>
      <c r="S2901" s="87"/>
      <c r="T2901" s="19"/>
      <c r="U2901" s="25"/>
      <c r="V2901" s="25"/>
      <c r="W2901" s="81"/>
      <c r="X2901" s="91" t="e">
        <f ca="1">+VLOOKUP(#REF!,REFERENCIAS!$C:$D,2,0)*VLOOKUP(#REF!,PONDERADORES!A:P,IF(AND(INFORMACION!$T2901='REFERENCIAS RIESGO'!$C$36,INFORMACION!$F2901=REFERENCIAS!$C$24),16,IF(INFORMACION!$T2901='REFERENCIAS RIESGO'!$C$36,13,IF(INFORMACION!$F2901=REFERENCIAS!$C$24,10,7))),0)+VLOOKUP(K2901,REFERENCIAS!$C:$D,2,0)*VLOOKUP($K$2,PONDERADORES!A:P,IF(AND(INFORMACION!$T2901='REFERENCIAS RIESGO'!$C$36,INFORMACION!$F2901=REFERENCIAS!$C$24),16,IF(INFORMACION!$T2901='REFERENCIAS RIESGO'!$C$36,13,IF(INFORMACION!$F2901=REFERENCIAS!$C$24,10,7))),0)+VLOOKUP(L2901,REFERENCIAS!$C:$D,2,0)*VLOOKUP($L$2,PONDERADORES!A:P,IF(AND(INFORMACION!$T2901='REFERENCIAS RIESGO'!$C$36,INFORMACION!$F2901=REFERENCIAS!$C$24),16,IF(INFORMACION!$T2901='REFERENCIAS RIESGO'!$C$36,13,IF(INFORMACION!$F2901=REFERENCIAS!$C$24,10,7))),0)+VLOOKUP(F2901,REFERENCIAS!$C:$D,2,0)*VLOOKUP($F$2,PONDERADORES!A:P,IF(AND(INFORMACION!$T2901='REFERENCIAS RIESGO'!$C$36,INFORMACION!$F2901=REFERENCIAS!$C$24),16,IF(INFORMACION!$T2901='REFERENCIAS RIESGO'!$C$36,13,IF(INFORMACION!$F2901=REFERENCIAS!$C$24,10,7))),0)+VLOOKUP(T2901,REFERENCIAS!$C:$D,2,0)*VLOOKUP($T$2,PONDERADORES!A:P,IF(AND(INFORMACION!$T2901='REFERENCIAS RIESGO'!$C$36,INFORMACION!$F2901=REFERENCIAS!$C$24),16,IF(INFORMACION!$T2901='REFERENCIAS RIESGO'!$C$36,13,IF(INFORMACION!$F2901=REFERENCIAS!$C$24,10,7))),0)+VLOOKUP(IF(J2901&lt;=0.2,0.2,IF(AND(J2901&gt;0.2,J2901&lt;=0.4),0.4,IF(AND(J2901&gt;0.4,J2901&lt;=0.6),0.6,IF(AND(J2901&gt;0.6,J2901&lt;=0.8),0.8,IF(AND(J2901&gt;0.8,J2901&lt;=1),1))))),REFERENCIAS!$C:$D,2,0)*VLOOKUP($J$2,PONDERADORES!A:P,IF(AND(INFORMACION!$T2901='REFERENCIAS RIESGO'!$C$36,INFORMACION!$F2901=REFERENCIAS!$C$24),16,IF(INFORMACION!$T2901='REFERENCIAS RIESGO'!$C$36,13,IF(INFORMACION!$F2901=REFERENCIAS!$C$24,10,7))),0)</f>
        <v>#REF!</v>
      </c>
      <c r="Y2901" s="68">
        <f>+VLOOKUP(M2901,REFERENCIAS!$C:$D,2,0)*VLOOKUP($M$2,PONDERADORES!$A$7:$G$9,7,0)+VLOOKUP(N2901,REFERENCIAS!$C:$D,2,0)*VLOOKUP($N$2,PONDERADORES!$A$7:$G$9,7,0)+VLOOKUP(O2901,REFERENCIAS!$C:$D,2,0)*VLOOKUP($O$2,PONDERADORES!$A$7:$G$9,7,0)</f>
        <v>0.2</v>
      </c>
      <c r="Z2901" s="2">
        <f>+VLOOKUP(IF(R2901&lt;0.1,0,IF(AND(R2901&gt;=0.1,R2901&lt;0.2),0.1,IF(AND(R2901&gt;=0.2,R2901&lt;0.3),0.2,IF(R2901&gt;0.3,0.3,)))),REFERENCIAS!$C:$D,2,0)*VLOOKUP($R$2,PONDERADORES!$A$11:$G$11,7,0)</f>
        <v>15</v>
      </c>
      <c r="AA2901" s="92"/>
      <c r="AB2901" s="95" t="e">
        <f t="shared" ca="1" si="179"/>
        <v>#REF!</v>
      </c>
      <c r="AC2901" s="23" t="e">
        <f ca="1">IF(AB2901&gt;REFERENCIAS!$C$62,REFERENCIAS!$B$62,IF(AND(AB2901&gt;=REFERENCIAS!$C$63,AB2901&lt;REFERENCIAS!$D$63),REFERENCIAS!$B$63,IF(AND(AB2901&gt;REFERENCIAS!$C$64,AB2901&lt;=REFERENCIAS!$D$64),REFERENCIAS!$B$64,IF(AND(AB2901&gt;=REFERENCIAS!$C$65,AB2901&lt;REFERENCIAS!$D$65),REFERENCIAS!$B$65, "Revisar"))))</f>
        <v>#REF!</v>
      </c>
      <c r="AD2901" s="94" t="e">
        <f ca="1">VLOOKUP(AC2901,REFERENCIAS!$B$62:$G$65,4,FALSE)</f>
        <v>#REF!</v>
      </c>
    </row>
    <row r="2902" spans="1:30" ht="17.25" x14ac:dyDescent="0.25">
      <c r="A2902" s="74"/>
      <c r="B2902" s="19"/>
      <c r="C2902" s="19"/>
      <c r="D2902" s="50"/>
      <c r="E2902" s="73"/>
      <c r="F2902" s="74"/>
      <c r="G2902" s="9"/>
      <c r="H2902" s="48"/>
      <c r="I2902" s="49">
        <f t="shared" ca="1" si="177"/>
        <v>2022</v>
      </c>
      <c r="J2902" s="22">
        <f t="shared" ca="1" si="176"/>
        <v>1</v>
      </c>
      <c r="K2902" s="19"/>
      <c r="L2902" s="73"/>
      <c r="M2902" s="74"/>
      <c r="N2902" s="19"/>
      <c r="O2902" s="73"/>
      <c r="P2902" s="82">
        <v>1</v>
      </c>
      <c r="Q2902" s="24">
        <v>1</v>
      </c>
      <c r="R2902" s="81">
        <f t="shared" si="178"/>
        <v>1</v>
      </c>
      <c r="S2902" s="87"/>
      <c r="T2902" s="19"/>
      <c r="U2902" s="25"/>
      <c r="V2902" s="25"/>
      <c r="W2902" s="81"/>
      <c r="X2902" s="91" t="e">
        <f ca="1">+VLOOKUP(#REF!,REFERENCIAS!$C:$D,2,0)*VLOOKUP(#REF!,PONDERADORES!A:P,IF(AND(INFORMACION!$T2902='REFERENCIAS RIESGO'!$C$36,INFORMACION!$F2902=REFERENCIAS!$C$24),16,IF(INFORMACION!$T2902='REFERENCIAS RIESGO'!$C$36,13,IF(INFORMACION!$F2902=REFERENCIAS!$C$24,10,7))),0)+VLOOKUP(K2902,REFERENCIAS!$C:$D,2,0)*VLOOKUP($K$2,PONDERADORES!A:P,IF(AND(INFORMACION!$T2902='REFERENCIAS RIESGO'!$C$36,INFORMACION!$F2902=REFERENCIAS!$C$24),16,IF(INFORMACION!$T2902='REFERENCIAS RIESGO'!$C$36,13,IF(INFORMACION!$F2902=REFERENCIAS!$C$24,10,7))),0)+VLOOKUP(L2902,REFERENCIAS!$C:$D,2,0)*VLOOKUP($L$2,PONDERADORES!A:P,IF(AND(INFORMACION!$T2902='REFERENCIAS RIESGO'!$C$36,INFORMACION!$F2902=REFERENCIAS!$C$24),16,IF(INFORMACION!$T2902='REFERENCIAS RIESGO'!$C$36,13,IF(INFORMACION!$F2902=REFERENCIAS!$C$24,10,7))),0)+VLOOKUP(F2902,REFERENCIAS!$C:$D,2,0)*VLOOKUP($F$2,PONDERADORES!A:P,IF(AND(INFORMACION!$T2902='REFERENCIAS RIESGO'!$C$36,INFORMACION!$F2902=REFERENCIAS!$C$24),16,IF(INFORMACION!$T2902='REFERENCIAS RIESGO'!$C$36,13,IF(INFORMACION!$F2902=REFERENCIAS!$C$24,10,7))),0)+VLOOKUP(T2902,REFERENCIAS!$C:$D,2,0)*VLOOKUP($T$2,PONDERADORES!A:P,IF(AND(INFORMACION!$T2902='REFERENCIAS RIESGO'!$C$36,INFORMACION!$F2902=REFERENCIAS!$C$24),16,IF(INFORMACION!$T2902='REFERENCIAS RIESGO'!$C$36,13,IF(INFORMACION!$F2902=REFERENCIAS!$C$24,10,7))),0)+VLOOKUP(IF(J2902&lt;=0.2,0.2,IF(AND(J2902&gt;0.2,J2902&lt;=0.4),0.4,IF(AND(J2902&gt;0.4,J2902&lt;=0.6),0.6,IF(AND(J2902&gt;0.6,J2902&lt;=0.8),0.8,IF(AND(J2902&gt;0.8,J2902&lt;=1),1))))),REFERENCIAS!$C:$D,2,0)*VLOOKUP($J$2,PONDERADORES!A:P,IF(AND(INFORMACION!$T2902='REFERENCIAS RIESGO'!$C$36,INFORMACION!$F2902=REFERENCIAS!$C$24),16,IF(INFORMACION!$T2902='REFERENCIAS RIESGO'!$C$36,13,IF(INFORMACION!$F2902=REFERENCIAS!$C$24,10,7))),0)</f>
        <v>#REF!</v>
      </c>
      <c r="Y2902" s="68">
        <f>+VLOOKUP(M2902,REFERENCIAS!$C:$D,2,0)*VLOOKUP($M$2,PONDERADORES!$A$7:$G$9,7,0)+VLOOKUP(N2902,REFERENCIAS!$C:$D,2,0)*VLOOKUP($N$2,PONDERADORES!$A$7:$G$9,7,0)+VLOOKUP(O2902,REFERENCIAS!$C:$D,2,0)*VLOOKUP($O$2,PONDERADORES!$A$7:$G$9,7,0)</f>
        <v>0.2</v>
      </c>
      <c r="Z2902" s="2">
        <f>+VLOOKUP(IF(R2902&lt;0.1,0,IF(AND(R2902&gt;=0.1,R2902&lt;0.2),0.1,IF(AND(R2902&gt;=0.2,R2902&lt;0.3),0.2,IF(R2902&gt;0.3,0.3,)))),REFERENCIAS!$C:$D,2,0)*VLOOKUP($R$2,PONDERADORES!$A$11:$G$11,7,0)</f>
        <v>15</v>
      </c>
      <c r="AA2902" s="92"/>
      <c r="AB2902" s="95" t="e">
        <f t="shared" ca="1" si="179"/>
        <v>#REF!</v>
      </c>
      <c r="AC2902" s="23" t="e">
        <f ca="1">IF(AB2902&gt;REFERENCIAS!$C$62,REFERENCIAS!$B$62,IF(AND(AB2902&gt;=REFERENCIAS!$C$63,AB2902&lt;REFERENCIAS!$D$63),REFERENCIAS!$B$63,IF(AND(AB2902&gt;REFERENCIAS!$C$64,AB2902&lt;=REFERENCIAS!$D$64),REFERENCIAS!$B$64,IF(AND(AB2902&gt;=REFERENCIAS!$C$65,AB2902&lt;REFERENCIAS!$D$65),REFERENCIAS!$B$65, "Revisar"))))</f>
        <v>#REF!</v>
      </c>
      <c r="AD2902" s="94" t="e">
        <f ca="1">VLOOKUP(AC2902,REFERENCIAS!$B$62:$G$65,4,FALSE)</f>
        <v>#REF!</v>
      </c>
    </row>
    <row r="2903" spans="1:30" ht="17.25" x14ac:dyDescent="0.25">
      <c r="A2903" s="74"/>
      <c r="B2903" s="19"/>
      <c r="C2903" s="19"/>
      <c r="D2903" s="50"/>
      <c r="E2903" s="73"/>
      <c r="F2903" s="74"/>
      <c r="G2903" s="9"/>
      <c r="H2903" s="48"/>
      <c r="I2903" s="49">
        <f t="shared" ca="1" si="177"/>
        <v>2022</v>
      </c>
      <c r="J2903" s="22">
        <f t="shared" ca="1" si="176"/>
        <v>1</v>
      </c>
      <c r="K2903" s="19"/>
      <c r="L2903" s="73"/>
      <c r="M2903" s="74"/>
      <c r="N2903" s="19"/>
      <c r="O2903" s="73"/>
      <c r="P2903" s="82">
        <v>1</v>
      </c>
      <c r="Q2903" s="24">
        <v>1</v>
      </c>
      <c r="R2903" s="81">
        <f t="shared" si="178"/>
        <v>1</v>
      </c>
      <c r="S2903" s="87"/>
      <c r="T2903" s="19"/>
      <c r="U2903" s="25"/>
      <c r="V2903" s="25"/>
      <c r="W2903" s="81"/>
      <c r="X2903" s="91" t="e">
        <f ca="1">+VLOOKUP(#REF!,REFERENCIAS!$C:$D,2,0)*VLOOKUP(#REF!,PONDERADORES!A:P,IF(AND(INFORMACION!$T2903='REFERENCIAS RIESGO'!$C$36,INFORMACION!$F2903=REFERENCIAS!$C$24),16,IF(INFORMACION!$T2903='REFERENCIAS RIESGO'!$C$36,13,IF(INFORMACION!$F2903=REFERENCIAS!$C$24,10,7))),0)+VLOOKUP(K2903,REFERENCIAS!$C:$D,2,0)*VLOOKUP($K$2,PONDERADORES!A:P,IF(AND(INFORMACION!$T2903='REFERENCIAS RIESGO'!$C$36,INFORMACION!$F2903=REFERENCIAS!$C$24),16,IF(INFORMACION!$T2903='REFERENCIAS RIESGO'!$C$36,13,IF(INFORMACION!$F2903=REFERENCIAS!$C$24,10,7))),0)+VLOOKUP(L2903,REFERENCIAS!$C:$D,2,0)*VLOOKUP($L$2,PONDERADORES!A:P,IF(AND(INFORMACION!$T2903='REFERENCIAS RIESGO'!$C$36,INFORMACION!$F2903=REFERENCIAS!$C$24),16,IF(INFORMACION!$T2903='REFERENCIAS RIESGO'!$C$36,13,IF(INFORMACION!$F2903=REFERENCIAS!$C$24,10,7))),0)+VLOOKUP(F2903,REFERENCIAS!$C:$D,2,0)*VLOOKUP($F$2,PONDERADORES!A:P,IF(AND(INFORMACION!$T2903='REFERENCIAS RIESGO'!$C$36,INFORMACION!$F2903=REFERENCIAS!$C$24),16,IF(INFORMACION!$T2903='REFERENCIAS RIESGO'!$C$36,13,IF(INFORMACION!$F2903=REFERENCIAS!$C$24,10,7))),0)+VLOOKUP(T2903,REFERENCIAS!$C:$D,2,0)*VLOOKUP($T$2,PONDERADORES!A:P,IF(AND(INFORMACION!$T2903='REFERENCIAS RIESGO'!$C$36,INFORMACION!$F2903=REFERENCIAS!$C$24),16,IF(INFORMACION!$T2903='REFERENCIAS RIESGO'!$C$36,13,IF(INFORMACION!$F2903=REFERENCIAS!$C$24,10,7))),0)+VLOOKUP(IF(J2903&lt;=0.2,0.2,IF(AND(J2903&gt;0.2,J2903&lt;=0.4),0.4,IF(AND(J2903&gt;0.4,J2903&lt;=0.6),0.6,IF(AND(J2903&gt;0.6,J2903&lt;=0.8),0.8,IF(AND(J2903&gt;0.8,J2903&lt;=1),1))))),REFERENCIAS!$C:$D,2,0)*VLOOKUP($J$2,PONDERADORES!A:P,IF(AND(INFORMACION!$T2903='REFERENCIAS RIESGO'!$C$36,INFORMACION!$F2903=REFERENCIAS!$C$24),16,IF(INFORMACION!$T2903='REFERENCIAS RIESGO'!$C$36,13,IF(INFORMACION!$F2903=REFERENCIAS!$C$24,10,7))),0)</f>
        <v>#REF!</v>
      </c>
      <c r="Y2903" s="68">
        <f>+VLOOKUP(M2903,REFERENCIAS!$C:$D,2,0)*VLOOKUP($M$2,PONDERADORES!$A$7:$G$9,7,0)+VLOOKUP(N2903,REFERENCIAS!$C:$D,2,0)*VLOOKUP($N$2,PONDERADORES!$A$7:$G$9,7,0)+VLOOKUP(O2903,REFERENCIAS!$C:$D,2,0)*VLOOKUP($O$2,PONDERADORES!$A$7:$G$9,7,0)</f>
        <v>0.2</v>
      </c>
      <c r="Z2903" s="2">
        <f>+VLOOKUP(IF(R2903&lt;0.1,0,IF(AND(R2903&gt;=0.1,R2903&lt;0.2),0.1,IF(AND(R2903&gt;=0.2,R2903&lt;0.3),0.2,IF(R2903&gt;0.3,0.3,)))),REFERENCIAS!$C:$D,2,0)*VLOOKUP($R$2,PONDERADORES!$A$11:$G$11,7,0)</f>
        <v>15</v>
      </c>
      <c r="AA2903" s="92"/>
      <c r="AB2903" s="95" t="e">
        <f t="shared" ca="1" si="179"/>
        <v>#REF!</v>
      </c>
      <c r="AC2903" s="23" t="e">
        <f ca="1">IF(AB2903&gt;REFERENCIAS!$C$62,REFERENCIAS!$B$62,IF(AND(AB2903&gt;=REFERENCIAS!$C$63,AB2903&lt;REFERENCIAS!$D$63),REFERENCIAS!$B$63,IF(AND(AB2903&gt;REFERENCIAS!$C$64,AB2903&lt;=REFERENCIAS!$D$64),REFERENCIAS!$B$64,IF(AND(AB2903&gt;=REFERENCIAS!$C$65,AB2903&lt;REFERENCIAS!$D$65),REFERENCIAS!$B$65, "Revisar"))))</f>
        <v>#REF!</v>
      </c>
      <c r="AD2903" s="94" t="e">
        <f ca="1">VLOOKUP(AC2903,REFERENCIAS!$B$62:$G$65,4,FALSE)</f>
        <v>#REF!</v>
      </c>
    </row>
    <row r="2904" spans="1:30" ht="17.25" x14ac:dyDescent="0.25">
      <c r="A2904" s="74"/>
      <c r="B2904" s="19"/>
      <c r="C2904" s="19"/>
      <c r="D2904" s="50"/>
      <c r="E2904" s="73"/>
      <c r="F2904" s="74"/>
      <c r="G2904" s="9"/>
      <c r="H2904" s="48"/>
      <c r="I2904" s="49">
        <f t="shared" ca="1" si="177"/>
        <v>2022</v>
      </c>
      <c r="J2904" s="22">
        <f t="shared" ca="1" si="176"/>
        <v>1</v>
      </c>
      <c r="K2904" s="19"/>
      <c r="L2904" s="73"/>
      <c r="M2904" s="74"/>
      <c r="N2904" s="19"/>
      <c r="O2904" s="73"/>
      <c r="P2904" s="82">
        <v>1</v>
      </c>
      <c r="Q2904" s="24">
        <v>1</v>
      </c>
      <c r="R2904" s="81">
        <f t="shared" si="178"/>
        <v>1</v>
      </c>
      <c r="S2904" s="87"/>
      <c r="T2904" s="19"/>
      <c r="U2904" s="25"/>
      <c r="V2904" s="25"/>
      <c r="W2904" s="81"/>
      <c r="X2904" s="91" t="e">
        <f ca="1">+VLOOKUP(#REF!,REFERENCIAS!$C:$D,2,0)*VLOOKUP(#REF!,PONDERADORES!A:P,IF(AND(INFORMACION!$T2904='REFERENCIAS RIESGO'!$C$36,INFORMACION!$F2904=REFERENCIAS!$C$24),16,IF(INFORMACION!$T2904='REFERENCIAS RIESGO'!$C$36,13,IF(INFORMACION!$F2904=REFERENCIAS!$C$24,10,7))),0)+VLOOKUP(K2904,REFERENCIAS!$C:$D,2,0)*VLOOKUP($K$2,PONDERADORES!A:P,IF(AND(INFORMACION!$T2904='REFERENCIAS RIESGO'!$C$36,INFORMACION!$F2904=REFERENCIAS!$C$24),16,IF(INFORMACION!$T2904='REFERENCIAS RIESGO'!$C$36,13,IF(INFORMACION!$F2904=REFERENCIAS!$C$24,10,7))),0)+VLOOKUP(L2904,REFERENCIAS!$C:$D,2,0)*VLOOKUP($L$2,PONDERADORES!A:P,IF(AND(INFORMACION!$T2904='REFERENCIAS RIESGO'!$C$36,INFORMACION!$F2904=REFERENCIAS!$C$24),16,IF(INFORMACION!$T2904='REFERENCIAS RIESGO'!$C$36,13,IF(INFORMACION!$F2904=REFERENCIAS!$C$24,10,7))),0)+VLOOKUP(F2904,REFERENCIAS!$C:$D,2,0)*VLOOKUP($F$2,PONDERADORES!A:P,IF(AND(INFORMACION!$T2904='REFERENCIAS RIESGO'!$C$36,INFORMACION!$F2904=REFERENCIAS!$C$24),16,IF(INFORMACION!$T2904='REFERENCIAS RIESGO'!$C$36,13,IF(INFORMACION!$F2904=REFERENCIAS!$C$24,10,7))),0)+VLOOKUP(T2904,REFERENCIAS!$C:$D,2,0)*VLOOKUP($T$2,PONDERADORES!A:P,IF(AND(INFORMACION!$T2904='REFERENCIAS RIESGO'!$C$36,INFORMACION!$F2904=REFERENCIAS!$C$24),16,IF(INFORMACION!$T2904='REFERENCIAS RIESGO'!$C$36,13,IF(INFORMACION!$F2904=REFERENCIAS!$C$24,10,7))),0)+VLOOKUP(IF(J2904&lt;=0.2,0.2,IF(AND(J2904&gt;0.2,J2904&lt;=0.4),0.4,IF(AND(J2904&gt;0.4,J2904&lt;=0.6),0.6,IF(AND(J2904&gt;0.6,J2904&lt;=0.8),0.8,IF(AND(J2904&gt;0.8,J2904&lt;=1),1))))),REFERENCIAS!$C:$D,2,0)*VLOOKUP($J$2,PONDERADORES!A:P,IF(AND(INFORMACION!$T2904='REFERENCIAS RIESGO'!$C$36,INFORMACION!$F2904=REFERENCIAS!$C$24),16,IF(INFORMACION!$T2904='REFERENCIAS RIESGO'!$C$36,13,IF(INFORMACION!$F2904=REFERENCIAS!$C$24,10,7))),0)</f>
        <v>#REF!</v>
      </c>
      <c r="Y2904" s="68">
        <f>+VLOOKUP(M2904,REFERENCIAS!$C:$D,2,0)*VLOOKUP($M$2,PONDERADORES!$A$7:$G$9,7,0)+VLOOKUP(N2904,REFERENCIAS!$C:$D,2,0)*VLOOKUP($N$2,PONDERADORES!$A$7:$G$9,7,0)+VLOOKUP(O2904,REFERENCIAS!$C:$D,2,0)*VLOOKUP($O$2,PONDERADORES!$A$7:$G$9,7,0)</f>
        <v>0.2</v>
      </c>
      <c r="Z2904" s="2">
        <f>+VLOOKUP(IF(R2904&lt;0.1,0,IF(AND(R2904&gt;=0.1,R2904&lt;0.2),0.1,IF(AND(R2904&gt;=0.2,R2904&lt;0.3),0.2,IF(R2904&gt;0.3,0.3,)))),REFERENCIAS!$C:$D,2,0)*VLOOKUP($R$2,PONDERADORES!$A$11:$G$11,7,0)</f>
        <v>15</v>
      </c>
      <c r="AA2904" s="92"/>
      <c r="AB2904" s="95" t="e">
        <f t="shared" ca="1" si="179"/>
        <v>#REF!</v>
      </c>
      <c r="AC2904" s="23" t="e">
        <f ca="1">IF(AB2904&gt;REFERENCIAS!$C$62,REFERENCIAS!$B$62,IF(AND(AB2904&gt;=REFERENCIAS!$C$63,AB2904&lt;REFERENCIAS!$D$63),REFERENCIAS!$B$63,IF(AND(AB2904&gt;REFERENCIAS!$C$64,AB2904&lt;=REFERENCIAS!$D$64),REFERENCIAS!$B$64,IF(AND(AB2904&gt;=REFERENCIAS!$C$65,AB2904&lt;REFERENCIAS!$D$65),REFERENCIAS!$B$65, "Revisar"))))</f>
        <v>#REF!</v>
      </c>
      <c r="AD2904" s="94" t="e">
        <f ca="1">VLOOKUP(AC2904,REFERENCIAS!$B$62:$G$65,4,FALSE)</f>
        <v>#REF!</v>
      </c>
    </row>
    <row r="2905" spans="1:30" ht="17.25" x14ac:dyDescent="0.25">
      <c r="A2905" s="74"/>
      <c r="B2905" s="19"/>
      <c r="C2905" s="19"/>
      <c r="D2905" s="50"/>
      <c r="E2905" s="73"/>
      <c r="F2905" s="74"/>
      <c r="G2905" s="9"/>
      <c r="H2905" s="48"/>
      <c r="I2905" s="49">
        <f t="shared" ca="1" si="177"/>
        <v>2022</v>
      </c>
      <c r="J2905" s="22">
        <f t="shared" ca="1" si="176"/>
        <v>1</v>
      </c>
      <c r="K2905" s="19"/>
      <c r="L2905" s="73"/>
      <c r="M2905" s="74"/>
      <c r="N2905" s="19"/>
      <c r="O2905" s="73"/>
      <c r="P2905" s="82">
        <v>1</v>
      </c>
      <c r="Q2905" s="24">
        <v>1</v>
      </c>
      <c r="R2905" s="81">
        <f t="shared" si="178"/>
        <v>1</v>
      </c>
      <c r="S2905" s="87"/>
      <c r="T2905" s="19"/>
      <c r="U2905" s="25"/>
      <c r="V2905" s="25"/>
      <c r="W2905" s="81"/>
      <c r="X2905" s="91" t="e">
        <f ca="1">+VLOOKUP(#REF!,REFERENCIAS!$C:$D,2,0)*VLOOKUP(#REF!,PONDERADORES!A:P,IF(AND(INFORMACION!$T2905='REFERENCIAS RIESGO'!$C$36,INFORMACION!$F2905=REFERENCIAS!$C$24),16,IF(INFORMACION!$T2905='REFERENCIAS RIESGO'!$C$36,13,IF(INFORMACION!$F2905=REFERENCIAS!$C$24,10,7))),0)+VLOOKUP(K2905,REFERENCIAS!$C:$D,2,0)*VLOOKUP($K$2,PONDERADORES!A:P,IF(AND(INFORMACION!$T2905='REFERENCIAS RIESGO'!$C$36,INFORMACION!$F2905=REFERENCIAS!$C$24),16,IF(INFORMACION!$T2905='REFERENCIAS RIESGO'!$C$36,13,IF(INFORMACION!$F2905=REFERENCIAS!$C$24,10,7))),0)+VLOOKUP(L2905,REFERENCIAS!$C:$D,2,0)*VLOOKUP($L$2,PONDERADORES!A:P,IF(AND(INFORMACION!$T2905='REFERENCIAS RIESGO'!$C$36,INFORMACION!$F2905=REFERENCIAS!$C$24),16,IF(INFORMACION!$T2905='REFERENCIAS RIESGO'!$C$36,13,IF(INFORMACION!$F2905=REFERENCIAS!$C$24,10,7))),0)+VLOOKUP(F2905,REFERENCIAS!$C:$D,2,0)*VLOOKUP($F$2,PONDERADORES!A:P,IF(AND(INFORMACION!$T2905='REFERENCIAS RIESGO'!$C$36,INFORMACION!$F2905=REFERENCIAS!$C$24),16,IF(INFORMACION!$T2905='REFERENCIAS RIESGO'!$C$36,13,IF(INFORMACION!$F2905=REFERENCIAS!$C$24,10,7))),0)+VLOOKUP(T2905,REFERENCIAS!$C:$D,2,0)*VLOOKUP($T$2,PONDERADORES!A:P,IF(AND(INFORMACION!$T2905='REFERENCIAS RIESGO'!$C$36,INFORMACION!$F2905=REFERENCIAS!$C$24),16,IF(INFORMACION!$T2905='REFERENCIAS RIESGO'!$C$36,13,IF(INFORMACION!$F2905=REFERENCIAS!$C$24,10,7))),0)+VLOOKUP(IF(J2905&lt;=0.2,0.2,IF(AND(J2905&gt;0.2,J2905&lt;=0.4),0.4,IF(AND(J2905&gt;0.4,J2905&lt;=0.6),0.6,IF(AND(J2905&gt;0.6,J2905&lt;=0.8),0.8,IF(AND(J2905&gt;0.8,J2905&lt;=1),1))))),REFERENCIAS!$C:$D,2,0)*VLOOKUP($J$2,PONDERADORES!A:P,IF(AND(INFORMACION!$T2905='REFERENCIAS RIESGO'!$C$36,INFORMACION!$F2905=REFERENCIAS!$C$24),16,IF(INFORMACION!$T2905='REFERENCIAS RIESGO'!$C$36,13,IF(INFORMACION!$F2905=REFERENCIAS!$C$24,10,7))),0)</f>
        <v>#REF!</v>
      </c>
      <c r="Y2905" s="68">
        <f>+VLOOKUP(M2905,REFERENCIAS!$C:$D,2,0)*VLOOKUP($M$2,PONDERADORES!$A$7:$G$9,7,0)+VLOOKUP(N2905,REFERENCIAS!$C:$D,2,0)*VLOOKUP($N$2,PONDERADORES!$A$7:$G$9,7,0)+VLOOKUP(O2905,REFERENCIAS!$C:$D,2,0)*VLOOKUP($O$2,PONDERADORES!$A$7:$G$9,7,0)</f>
        <v>0.2</v>
      </c>
      <c r="Z2905" s="2">
        <f>+VLOOKUP(IF(R2905&lt;0.1,0,IF(AND(R2905&gt;=0.1,R2905&lt;0.2),0.1,IF(AND(R2905&gt;=0.2,R2905&lt;0.3),0.2,IF(R2905&gt;0.3,0.3,)))),REFERENCIAS!$C:$D,2,0)*VLOOKUP($R$2,PONDERADORES!$A$11:$G$11,7,0)</f>
        <v>15</v>
      </c>
      <c r="AA2905" s="92"/>
      <c r="AB2905" s="95" t="e">
        <f t="shared" ca="1" si="179"/>
        <v>#REF!</v>
      </c>
      <c r="AC2905" s="23" t="e">
        <f ca="1">IF(AB2905&gt;REFERENCIAS!$C$62,REFERENCIAS!$B$62,IF(AND(AB2905&gt;=REFERENCIAS!$C$63,AB2905&lt;REFERENCIAS!$D$63),REFERENCIAS!$B$63,IF(AND(AB2905&gt;REFERENCIAS!$C$64,AB2905&lt;=REFERENCIAS!$D$64),REFERENCIAS!$B$64,IF(AND(AB2905&gt;=REFERENCIAS!$C$65,AB2905&lt;REFERENCIAS!$D$65),REFERENCIAS!$B$65, "Revisar"))))</f>
        <v>#REF!</v>
      </c>
      <c r="AD2905" s="94" t="e">
        <f ca="1">VLOOKUP(AC2905,REFERENCIAS!$B$62:$G$65,4,FALSE)</f>
        <v>#REF!</v>
      </c>
    </row>
    <row r="2906" spans="1:30" ht="17.25" x14ac:dyDescent="0.25">
      <c r="A2906" s="74"/>
      <c r="B2906" s="19"/>
      <c r="C2906" s="19"/>
      <c r="D2906" s="50"/>
      <c r="E2906" s="73"/>
      <c r="F2906" s="74"/>
      <c r="G2906" s="9"/>
      <c r="H2906" s="48"/>
      <c r="I2906" s="49">
        <f t="shared" ca="1" si="177"/>
        <v>2022</v>
      </c>
      <c r="J2906" s="22">
        <f t="shared" ca="1" si="176"/>
        <v>1</v>
      </c>
      <c r="K2906" s="19"/>
      <c r="L2906" s="73"/>
      <c r="M2906" s="74"/>
      <c r="N2906" s="19"/>
      <c r="O2906" s="73"/>
      <c r="P2906" s="82">
        <v>1</v>
      </c>
      <c r="Q2906" s="24">
        <v>1</v>
      </c>
      <c r="R2906" s="81">
        <f t="shared" si="178"/>
        <v>1</v>
      </c>
      <c r="S2906" s="87"/>
      <c r="T2906" s="19"/>
      <c r="U2906" s="25"/>
      <c r="V2906" s="25"/>
      <c r="W2906" s="81"/>
      <c r="X2906" s="91" t="e">
        <f ca="1">+VLOOKUP(#REF!,REFERENCIAS!$C:$D,2,0)*VLOOKUP(#REF!,PONDERADORES!A:P,IF(AND(INFORMACION!$T2906='REFERENCIAS RIESGO'!$C$36,INFORMACION!$F2906=REFERENCIAS!$C$24),16,IF(INFORMACION!$T2906='REFERENCIAS RIESGO'!$C$36,13,IF(INFORMACION!$F2906=REFERENCIAS!$C$24,10,7))),0)+VLOOKUP(K2906,REFERENCIAS!$C:$D,2,0)*VLOOKUP($K$2,PONDERADORES!A:P,IF(AND(INFORMACION!$T2906='REFERENCIAS RIESGO'!$C$36,INFORMACION!$F2906=REFERENCIAS!$C$24),16,IF(INFORMACION!$T2906='REFERENCIAS RIESGO'!$C$36,13,IF(INFORMACION!$F2906=REFERENCIAS!$C$24,10,7))),0)+VLOOKUP(L2906,REFERENCIAS!$C:$D,2,0)*VLOOKUP($L$2,PONDERADORES!A:P,IF(AND(INFORMACION!$T2906='REFERENCIAS RIESGO'!$C$36,INFORMACION!$F2906=REFERENCIAS!$C$24),16,IF(INFORMACION!$T2906='REFERENCIAS RIESGO'!$C$36,13,IF(INFORMACION!$F2906=REFERENCIAS!$C$24,10,7))),0)+VLOOKUP(F2906,REFERENCIAS!$C:$D,2,0)*VLOOKUP($F$2,PONDERADORES!A:P,IF(AND(INFORMACION!$T2906='REFERENCIAS RIESGO'!$C$36,INFORMACION!$F2906=REFERENCIAS!$C$24),16,IF(INFORMACION!$T2906='REFERENCIAS RIESGO'!$C$36,13,IF(INFORMACION!$F2906=REFERENCIAS!$C$24,10,7))),0)+VLOOKUP(T2906,REFERENCIAS!$C:$D,2,0)*VLOOKUP($T$2,PONDERADORES!A:P,IF(AND(INFORMACION!$T2906='REFERENCIAS RIESGO'!$C$36,INFORMACION!$F2906=REFERENCIAS!$C$24),16,IF(INFORMACION!$T2906='REFERENCIAS RIESGO'!$C$36,13,IF(INFORMACION!$F2906=REFERENCIAS!$C$24,10,7))),0)+VLOOKUP(IF(J2906&lt;=0.2,0.2,IF(AND(J2906&gt;0.2,J2906&lt;=0.4),0.4,IF(AND(J2906&gt;0.4,J2906&lt;=0.6),0.6,IF(AND(J2906&gt;0.6,J2906&lt;=0.8),0.8,IF(AND(J2906&gt;0.8,J2906&lt;=1),1))))),REFERENCIAS!$C:$D,2,0)*VLOOKUP($J$2,PONDERADORES!A:P,IF(AND(INFORMACION!$T2906='REFERENCIAS RIESGO'!$C$36,INFORMACION!$F2906=REFERENCIAS!$C$24),16,IF(INFORMACION!$T2906='REFERENCIAS RIESGO'!$C$36,13,IF(INFORMACION!$F2906=REFERENCIAS!$C$24,10,7))),0)</f>
        <v>#REF!</v>
      </c>
      <c r="Y2906" s="68">
        <f>+VLOOKUP(M2906,REFERENCIAS!$C:$D,2,0)*VLOOKUP($M$2,PONDERADORES!$A$7:$G$9,7,0)+VLOOKUP(N2906,REFERENCIAS!$C:$D,2,0)*VLOOKUP($N$2,PONDERADORES!$A$7:$G$9,7,0)+VLOOKUP(O2906,REFERENCIAS!$C:$D,2,0)*VLOOKUP($O$2,PONDERADORES!$A$7:$G$9,7,0)</f>
        <v>0.2</v>
      </c>
      <c r="Z2906" s="2">
        <f>+VLOOKUP(IF(R2906&lt;0.1,0,IF(AND(R2906&gt;=0.1,R2906&lt;0.2),0.1,IF(AND(R2906&gt;=0.2,R2906&lt;0.3),0.2,IF(R2906&gt;0.3,0.3,)))),REFERENCIAS!$C:$D,2,0)*VLOOKUP($R$2,PONDERADORES!$A$11:$G$11,7,0)</f>
        <v>15</v>
      </c>
      <c r="AA2906" s="92"/>
      <c r="AB2906" s="95" t="e">
        <f t="shared" ca="1" si="179"/>
        <v>#REF!</v>
      </c>
      <c r="AC2906" s="23" t="e">
        <f ca="1">IF(AB2906&gt;REFERENCIAS!$C$62,REFERENCIAS!$B$62,IF(AND(AB2906&gt;=REFERENCIAS!$C$63,AB2906&lt;REFERENCIAS!$D$63),REFERENCIAS!$B$63,IF(AND(AB2906&gt;REFERENCIAS!$C$64,AB2906&lt;=REFERENCIAS!$D$64),REFERENCIAS!$B$64,IF(AND(AB2906&gt;=REFERENCIAS!$C$65,AB2906&lt;REFERENCIAS!$D$65),REFERENCIAS!$B$65, "Revisar"))))</f>
        <v>#REF!</v>
      </c>
      <c r="AD2906" s="94" t="e">
        <f ca="1">VLOOKUP(AC2906,REFERENCIAS!$B$62:$G$65,4,FALSE)</f>
        <v>#REF!</v>
      </c>
    </row>
    <row r="2907" spans="1:30" ht="17.25" x14ac:dyDescent="0.25">
      <c r="A2907" s="74"/>
      <c r="B2907" s="19"/>
      <c r="C2907" s="19"/>
      <c r="D2907" s="50"/>
      <c r="E2907" s="73"/>
      <c r="F2907" s="74"/>
      <c r="G2907" s="9"/>
      <c r="H2907" s="48"/>
      <c r="I2907" s="49">
        <f t="shared" ca="1" si="177"/>
        <v>2022</v>
      </c>
      <c r="J2907" s="22">
        <f t="shared" ca="1" si="176"/>
        <v>1</v>
      </c>
      <c r="K2907" s="19"/>
      <c r="L2907" s="73"/>
      <c r="M2907" s="74"/>
      <c r="N2907" s="19"/>
      <c r="O2907" s="73"/>
      <c r="P2907" s="82">
        <v>1</v>
      </c>
      <c r="Q2907" s="24">
        <v>1</v>
      </c>
      <c r="R2907" s="81">
        <f t="shared" si="178"/>
        <v>1</v>
      </c>
      <c r="S2907" s="87"/>
      <c r="T2907" s="19"/>
      <c r="U2907" s="25"/>
      <c r="V2907" s="25"/>
      <c r="W2907" s="81"/>
      <c r="X2907" s="91" t="e">
        <f ca="1">+VLOOKUP(#REF!,REFERENCIAS!$C:$D,2,0)*VLOOKUP(#REF!,PONDERADORES!A:P,IF(AND(INFORMACION!$T2907='REFERENCIAS RIESGO'!$C$36,INFORMACION!$F2907=REFERENCIAS!$C$24),16,IF(INFORMACION!$T2907='REFERENCIAS RIESGO'!$C$36,13,IF(INFORMACION!$F2907=REFERENCIAS!$C$24,10,7))),0)+VLOOKUP(K2907,REFERENCIAS!$C:$D,2,0)*VLOOKUP($K$2,PONDERADORES!A:P,IF(AND(INFORMACION!$T2907='REFERENCIAS RIESGO'!$C$36,INFORMACION!$F2907=REFERENCIAS!$C$24),16,IF(INFORMACION!$T2907='REFERENCIAS RIESGO'!$C$36,13,IF(INFORMACION!$F2907=REFERENCIAS!$C$24,10,7))),0)+VLOOKUP(L2907,REFERENCIAS!$C:$D,2,0)*VLOOKUP($L$2,PONDERADORES!A:P,IF(AND(INFORMACION!$T2907='REFERENCIAS RIESGO'!$C$36,INFORMACION!$F2907=REFERENCIAS!$C$24),16,IF(INFORMACION!$T2907='REFERENCIAS RIESGO'!$C$36,13,IF(INFORMACION!$F2907=REFERENCIAS!$C$24,10,7))),0)+VLOOKUP(F2907,REFERENCIAS!$C:$D,2,0)*VLOOKUP($F$2,PONDERADORES!A:P,IF(AND(INFORMACION!$T2907='REFERENCIAS RIESGO'!$C$36,INFORMACION!$F2907=REFERENCIAS!$C$24),16,IF(INFORMACION!$T2907='REFERENCIAS RIESGO'!$C$36,13,IF(INFORMACION!$F2907=REFERENCIAS!$C$24,10,7))),0)+VLOOKUP(T2907,REFERENCIAS!$C:$D,2,0)*VLOOKUP($T$2,PONDERADORES!A:P,IF(AND(INFORMACION!$T2907='REFERENCIAS RIESGO'!$C$36,INFORMACION!$F2907=REFERENCIAS!$C$24),16,IF(INFORMACION!$T2907='REFERENCIAS RIESGO'!$C$36,13,IF(INFORMACION!$F2907=REFERENCIAS!$C$24,10,7))),0)+VLOOKUP(IF(J2907&lt;=0.2,0.2,IF(AND(J2907&gt;0.2,J2907&lt;=0.4),0.4,IF(AND(J2907&gt;0.4,J2907&lt;=0.6),0.6,IF(AND(J2907&gt;0.6,J2907&lt;=0.8),0.8,IF(AND(J2907&gt;0.8,J2907&lt;=1),1))))),REFERENCIAS!$C:$D,2,0)*VLOOKUP($J$2,PONDERADORES!A:P,IF(AND(INFORMACION!$T2907='REFERENCIAS RIESGO'!$C$36,INFORMACION!$F2907=REFERENCIAS!$C$24),16,IF(INFORMACION!$T2907='REFERENCIAS RIESGO'!$C$36,13,IF(INFORMACION!$F2907=REFERENCIAS!$C$24,10,7))),0)</f>
        <v>#REF!</v>
      </c>
      <c r="Y2907" s="68">
        <f>+VLOOKUP(M2907,REFERENCIAS!$C:$D,2,0)*VLOOKUP($M$2,PONDERADORES!$A$7:$G$9,7,0)+VLOOKUP(N2907,REFERENCIAS!$C:$D,2,0)*VLOOKUP($N$2,PONDERADORES!$A$7:$G$9,7,0)+VLOOKUP(O2907,REFERENCIAS!$C:$D,2,0)*VLOOKUP($O$2,PONDERADORES!$A$7:$G$9,7,0)</f>
        <v>0.2</v>
      </c>
      <c r="Z2907" s="2">
        <f>+VLOOKUP(IF(R2907&lt;0.1,0,IF(AND(R2907&gt;=0.1,R2907&lt;0.2),0.1,IF(AND(R2907&gt;=0.2,R2907&lt;0.3),0.2,IF(R2907&gt;0.3,0.3,)))),REFERENCIAS!$C:$D,2,0)*VLOOKUP($R$2,PONDERADORES!$A$11:$G$11,7,0)</f>
        <v>15</v>
      </c>
      <c r="AA2907" s="92"/>
      <c r="AB2907" s="95" t="e">
        <f t="shared" ca="1" si="179"/>
        <v>#REF!</v>
      </c>
      <c r="AC2907" s="23" t="e">
        <f ca="1">IF(AB2907&gt;REFERENCIAS!$C$62,REFERENCIAS!$B$62,IF(AND(AB2907&gt;=REFERENCIAS!$C$63,AB2907&lt;REFERENCIAS!$D$63),REFERENCIAS!$B$63,IF(AND(AB2907&gt;REFERENCIAS!$C$64,AB2907&lt;=REFERENCIAS!$D$64),REFERENCIAS!$B$64,IF(AND(AB2907&gt;=REFERENCIAS!$C$65,AB2907&lt;REFERENCIAS!$D$65),REFERENCIAS!$B$65, "Revisar"))))</f>
        <v>#REF!</v>
      </c>
      <c r="AD2907" s="94" t="e">
        <f ca="1">VLOOKUP(AC2907,REFERENCIAS!$B$62:$G$65,4,FALSE)</f>
        <v>#REF!</v>
      </c>
    </row>
    <row r="2908" spans="1:30" ht="17.25" x14ac:dyDescent="0.25">
      <c r="A2908" s="74"/>
      <c r="B2908" s="19"/>
      <c r="C2908" s="19"/>
      <c r="D2908" s="50"/>
      <c r="E2908" s="73"/>
      <c r="F2908" s="74"/>
      <c r="G2908" s="9"/>
      <c r="H2908" s="48"/>
      <c r="I2908" s="49">
        <f t="shared" ca="1" si="177"/>
        <v>2022</v>
      </c>
      <c r="J2908" s="22">
        <f t="shared" ca="1" si="176"/>
        <v>1</v>
      </c>
      <c r="K2908" s="19"/>
      <c r="L2908" s="73"/>
      <c r="M2908" s="74"/>
      <c r="N2908" s="19"/>
      <c r="O2908" s="73"/>
      <c r="P2908" s="82">
        <v>1</v>
      </c>
      <c r="Q2908" s="24">
        <v>1</v>
      </c>
      <c r="R2908" s="81">
        <f t="shared" si="178"/>
        <v>1</v>
      </c>
      <c r="S2908" s="87"/>
      <c r="T2908" s="19"/>
      <c r="U2908" s="25"/>
      <c r="V2908" s="25"/>
      <c r="W2908" s="81"/>
      <c r="X2908" s="91" t="e">
        <f ca="1">+VLOOKUP(#REF!,REFERENCIAS!$C:$D,2,0)*VLOOKUP(#REF!,PONDERADORES!A:P,IF(AND(INFORMACION!$T2908='REFERENCIAS RIESGO'!$C$36,INFORMACION!$F2908=REFERENCIAS!$C$24),16,IF(INFORMACION!$T2908='REFERENCIAS RIESGO'!$C$36,13,IF(INFORMACION!$F2908=REFERENCIAS!$C$24,10,7))),0)+VLOOKUP(K2908,REFERENCIAS!$C:$D,2,0)*VLOOKUP($K$2,PONDERADORES!A:P,IF(AND(INFORMACION!$T2908='REFERENCIAS RIESGO'!$C$36,INFORMACION!$F2908=REFERENCIAS!$C$24),16,IF(INFORMACION!$T2908='REFERENCIAS RIESGO'!$C$36,13,IF(INFORMACION!$F2908=REFERENCIAS!$C$24,10,7))),0)+VLOOKUP(L2908,REFERENCIAS!$C:$D,2,0)*VLOOKUP($L$2,PONDERADORES!A:P,IF(AND(INFORMACION!$T2908='REFERENCIAS RIESGO'!$C$36,INFORMACION!$F2908=REFERENCIAS!$C$24),16,IF(INFORMACION!$T2908='REFERENCIAS RIESGO'!$C$36,13,IF(INFORMACION!$F2908=REFERENCIAS!$C$24,10,7))),0)+VLOOKUP(F2908,REFERENCIAS!$C:$D,2,0)*VLOOKUP($F$2,PONDERADORES!A:P,IF(AND(INFORMACION!$T2908='REFERENCIAS RIESGO'!$C$36,INFORMACION!$F2908=REFERENCIAS!$C$24),16,IF(INFORMACION!$T2908='REFERENCIAS RIESGO'!$C$36,13,IF(INFORMACION!$F2908=REFERENCIAS!$C$24,10,7))),0)+VLOOKUP(T2908,REFERENCIAS!$C:$D,2,0)*VLOOKUP($T$2,PONDERADORES!A:P,IF(AND(INFORMACION!$T2908='REFERENCIAS RIESGO'!$C$36,INFORMACION!$F2908=REFERENCIAS!$C$24),16,IF(INFORMACION!$T2908='REFERENCIAS RIESGO'!$C$36,13,IF(INFORMACION!$F2908=REFERENCIAS!$C$24,10,7))),0)+VLOOKUP(IF(J2908&lt;=0.2,0.2,IF(AND(J2908&gt;0.2,J2908&lt;=0.4),0.4,IF(AND(J2908&gt;0.4,J2908&lt;=0.6),0.6,IF(AND(J2908&gt;0.6,J2908&lt;=0.8),0.8,IF(AND(J2908&gt;0.8,J2908&lt;=1),1))))),REFERENCIAS!$C:$D,2,0)*VLOOKUP($J$2,PONDERADORES!A:P,IF(AND(INFORMACION!$T2908='REFERENCIAS RIESGO'!$C$36,INFORMACION!$F2908=REFERENCIAS!$C$24),16,IF(INFORMACION!$T2908='REFERENCIAS RIESGO'!$C$36,13,IF(INFORMACION!$F2908=REFERENCIAS!$C$24,10,7))),0)</f>
        <v>#REF!</v>
      </c>
      <c r="Y2908" s="68">
        <f>+VLOOKUP(M2908,REFERENCIAS!$C:$D,2,0)*VLOOKUP($M$2,PONDERADORES!$A$7:$G$9,7,0)+VLOOKUP(N2908,REFERENCIAS!$C:$D,2,0)*VLOOKUP($N$2,PONDERADORES!$A$7:$G$9,7,0)+VLOOKUP(O2908,REFERENCIAS!$C:$D,2,0)*VLOOKUP($O$2,PONDERADORES!$A$7:$G$9,7,0)</f>
        <v>0.2</v>
      </c>
      <c r="Z2908" s="2">
        <f>+VLOOKUP(IF(R2908&lt;0.1,0,IF(AND(R2908&gt;=0.1,R2908&lt;0.2),0.1,IF(AND(R2908&gt;=0.2,R2908&lt;0.3),0.2,IF(R2908&gt;0.3,0.3,)))),REFERENCIAS!$C:$D,2,0)*VLOOKUP($R$2,PONDERADORES!$A$11:$G$11,7,0)</f>
        <v>15</v>
      </c>
      <c r="AA2908" s="92"/>
      <c r="AB2908" s="95" t="e">
        <f t="shared" ca="1" si="179"/>
        <v>#REF!</v>
      </c>
      <c r="AC2908" s="23" t="e">
        <f ca="1">IF(AB2908&gt;REFERENCIAS!$C$62,REFERENCIAS!$B$62,IF(AND(AB2908&gt;=REFERENCIAS!$C$63,AB2908&lt;REFERENCIAS!$D$63),REFERENCIAS!$B$63,IF(AND(AB2908&gt;REFERENCIAS!$C$64,AB2908&lt;=REFERENCIAS!$D$64),REFERENCIAS!$B$64,IF(AND(AB2908&gt;=REFERENCIAS!$C$65,AB2908&lt;REFERENCIAS!$D$65),REFERENCIAS!$B$65, "Revisar"))))</f>
        <v>#REF!</v>
      </c>
      <c r="AD2908" s="94" t="e">
        <f ca="1">VLOOKUP(AC2908,REFERENCIAS!$B$62:$G$65,4,FALSE)</f>
        <v>#REF!</v>
      </c>
    </row>
    <row r="2909" spans="1:30" ht="17.25" x14ac:dyDescent="0.25">
      <c r="A2909" s="74"/>
      <c r="B2909" s="19"/>
      <c r="C2909" s="19"/>
      <c r="D2909" s="50"/>
      <c r="E2909" s="73"/>
      <c r="F2909" s="74"/>
      <c r="G2909" s="9"/>
      <c r="H2909" s="48"/>
      <c r="I2909" s="49">
        <f t="shared" ca="1" si="177"/>
        <v>2022</v>
      </c>
      <c r="J2909" s="22">
        <f t="shared" ca="1" si="176"/>
        <v>1</v>
      </c>
      <c r="K2909" s="19"/>
      <c r="L2909" s="73"/>
      <c r="M2909" s="74"/>
      <c r="N2909" s="19"/>
      <c r="O2909" s="73"/>
      <c r="P2909" s="82">
        <v>1</v>
      </c>
      <c r="Q2909" s="24">
        <v>1</v>
      </c>
      <c r="R2909" s="81">
        <f t="shared" si="178"/>
        <v>1</v>
      </c>
      <c r="S2909" s="87"/>
      <c r="T2909" s="19"/>
      <c r="U2909" s="25"/>
      <c r="V2909" s="25"/>
      <c r="W2909" s="81"/>
      <c r="X2909" s="91" t="e">
        <f ca="1">+VLOOKUP(#REF!,REFERENCIAS!$C:$D,2,0)*VLOOKUP(#REF!,PONDERADORES!A:P,IF(AND(INFORMACION!$T2909='REFERENCIAS RIESGO'!$C$36,INFORMACION!$F2909=REFERENCIAS!$C$24),16,IF(INFORMACION!$T2909='REFERENCIAS RIESGO'!$C$36,13,IF(INFORMACION!$F2909=REFERENCIAS!$C$24,10,7))),0)+VLOOKUP(K2909,REFERENCIAS!$C:$D,2,0)*VLOOKUP($K$2,PONDERADORES!A:P,IF(AND(INFORMACION!$T2909='REFERENCIAS RIESGO'!$C$36,INFORMACION!$F2909=REFERENCIAS!$C$24),16,IF(INFORMACION!$T2909='REFERENCIAS RIESGO'!$C$36,13,IF(INFORMACION!$F2909=REFERENCIAS!$C$24,10,7))),0)+VLOOKUP(L2909,REFERENCIAS!$C:$D,2,0)*VLOOKUP($L$2,PONDERADORES!A:P,IF(AND(INFORMACION!$T2909='REFERENCIAS RIESGO'!$C$36,INFORMACION!$F2909=REFERENCIAS!$C$24),16,IF(INFORMACION!$T2909='REFERENCIAS RIESGO'!$C$36,13,IF(INFORMACION!$F2909=REFERENCIAS!$C$24,10,7))),0)+VLOOKUP(F2909,REFERENCIAS!$C:$D,2,0)*VLOOKUP($F$2,PONDERADORES!A:P,IF(AND(INFORMACION!$T2909='REFERENCIAS RIESGO'!$C$36,INFORMACION!$F2909=REFERENCIAS!$C$24),16,IF(INFORMACION!$T2909='REFERENCIAS RIESGO'!$C$36,13,IF(INFORMACION!$F2909=REFERENCIAS!$C$24,10,7))),0)+VLOOKUP(T2909,REFERENCIAS!$C:$D,2,0)*VLOOKUP($T$2,PONDERADORES!A:P,IF(AND(INFORMACION!$T2909='REFERENCIAS RIESGO'!$C$36,INFORMACION!$F2909=REFERENCIAS!$C$24),16,IF(INFORMACION!$T2909='REFERENCIAS RIESGO'!$C$36,13,IF(INFORMACION!$F2909=REFERENCIAS!$C$24,10,7))),0)+VLOOKUP(IF(J2909&lt;=0.2,0.2,IF(AND(J2909&gt;0.2,J2909&lt;=0.4),0.4,IF(AND(J2909&gt;0.4,J2909&lt;=0.6),0.6,IF(AND(J2909&gt;0.6,J2909&lt;=0.8),0.8,IF(AND(J2909&gt;0.8,J2909&lt;=1),1))))),REFERENCIAS!$C:$D,2,0)*VLOOKUP($J$2,PONDERADORES!A:P,IF(AND(INFORMACION!$T2909='REFERENCIAS RIESGO'!$C$36,INFORMACION!$F2909=REFERENCIAS!$C$24),16,IF(INFORMACION!$T2909='REFERENCIAS RIESGO'!$C$36,13,IF(INFORMACION!$F2909=REFERENCIAS!$C$24,10,7))),0)</f>
        <v>#REF!</v>
      </c>
      <c r="Y2909" s="68">
        <f>+VLOOKUP(M2909,REFERENCIAS!$C:$D,2,0)*VLOOKUP($M$2,PONDERADORES!$A$7:$G$9,7,0)+VLOOKUP(N2909,REFERENCIAS!$C:$D,2,0)*VLOOKUP($N$2,PONDERADORES!$A$7:$G$9,7,0)+VLOOKUP(O2909,REFERENCIAS!$C:$D,2,0)*VLOOKUP($O$2,PONDERADORES!$A$7:$G$9,7,0)</f>
        <v>0.2</v>
      </c>
      <c r="Z2909" s="2">
        <f>+VLOOKUP(IF(R2909&lt;0.1,0,IF(AND(R2909&gt;=0.1,R2909&lt;0.2),0.1,IF(AND(R2909&gt;=0.2,R2909&lt;0.3),0.2,IF(R2909&gt;0.3,0.3,)))),REFERENCIAS!$C:$D,2,0)*VLOOKUP($R$2,PONDERADORES!$A$11:$G$11,7,0)</f>
        <v>15</v>
      </c>
      <c r="AA2909" s="92"/>
      <c r="AB2909" s="95" t="e">
        <f t="shared" ca="1" si="179"/>
        <v>#REF!</v>
      </c>
      <c r="AC2909" s="23" t="e">
        <f ca="1">IF(AB2909&gt;REFERENCIAS!$C$62,REFERENCIAS!$B$62,IF(AND(AB2909&gt;=REFERENCIAS!$C$63,AB2909&lt;REFERENCIAS!$D$63),REFERENCIAS!$B$63,IF(AND(AB2909&gt;REFERENCIAS!$C$64,AB2909&lt;=REFERENCIAS!$D$64),REFERENCIAS!$B$64,IF(AND(AB2909&gt;=REFERENCIAS!$C$65,AB2909&lt;REFERENCIAS!$D$65),REFERENCIAS!$B$65, "Revisar"))))</f>
        <v>#REF!</v>
      </c>
      <c r="AD2909" s="94" t="e">
        <f ca="1">VLOOKUP(AC2909,REFERENCIAS!$B$62:$G$65,4,FALSE)</f>
        <v>#REF!</v>
      </c>
    </row>
    <row r="2910" spans="1:30" ht="17.25" x14ac:dyDescent="0.25">
      <c r="A2910" s="74"/>
      <c r="B2910" s="19"/>
      <c r="C2910" s="19"/>
      <c r="D2910" s="50"/>
      <c r="E2910" s="73"/>
      <c r="F2910" s="74"/>
      <c r="G2910" s="9"/>
      <c r="H2910" s="48"/>
      <c r="I2910" s="49">
        <f t="shared" ca="1" si="177"/>
        <v>2022</v>
      </c>
      <c r="J2910" s="22">
        <f t="shared" ca="1" si="176"/>
        <v>1</v>
      </c>
      <c r="K2910" s="19"/>
      <c r="L2910" s="73"/>
      <c r="M2910" s="74"/>
      <c r="N2910" s="19"/>
      <c r="O2910" s="73"/>
      <c r="P2910" s="82">
        <v>1</v>
      </c>
      <c r="Q2910" s="24">
        <v>1</v>
      </c>
      <c r="R2910" s="81">
        <f t="shared" si="178"/>
        <v>1</v>
      </c>
      <c r="S2910" s="87"/>
      <c r="T2910" s="19"/>
      <c r="U2910" s="25"/>
      <c r="V2910" s="25"/>
      <c r="W2910" s="81"/>
      <c r="X2910" s="91" t="e">
        <f ca="1">+VLOOKUP(#REF!,REFERENCIAS!$C:$D,2,0)*VLOOKUP(#REF!,PONDERADORES!A:P,IF(AND(INFORMACION!$T2910='REFERENCIAS RIESGO'!$C$36,INFORMACION!$F2910=REFERENCIAS!$C$24),16,IF(INFORMACION!$T2910='REFERENCIAS RIESGO'!$C$36,13,IF(INFORMACION!$F2910=REFERENCIAS!$C$24,10,7))),0)+VLOOKUP(K2910,REFERENCIAS!$C:$D,2,0)*VLOOKUP($K$2,PONDERADORES!A:P,IF(AND(INFORMACION!$T2910='REFERENCIAS RIESGO'!$C$36,INFORMACION!$F2910=REFERENCIAS!$C$24),16,IF(INFORMACION!$T2910='REFERENCIAS RIESGO'!$C$36,13,IF(INFORMACION!$F2910=REFERENCIAS!$C$24,10,7))),0)+VLOOKUP(L2910,REFERENCIAS!$C:$D,2,0)*VLOOKUP($L$2,PONDERADORES!A:P,IF(AND(INFORMACION!$T2910='REFERENCIAS RIESGO'!$C$36,INFORMACION!$F2910=REFERENCIAS!$C$24),16,IF(INFORMACION!$T2910='REFERENCIAS RIESGO'!$C$36,13,IF(INFORMACION!$F2910=REFERENCIAS!$C$24,10,7))),0)+VLOOKUP(F2910,REFERENCIAS!$C:$D,2,0)*VLOOKUP($F$2,PONDERADORES!A:P,IF(AND(INFORMACION!$T2910='REFERENCIAS RIESGO'!$C$36,INFORMACION!$F2910=REFERENCIAS!$C$24),16,IF(INFORMACION!$T2910='REFERENCIAS RIESGO'!$C$36,13,IF(INFORMACION!$F2910=REFERENCIAS!$C$24,10,7))),0)+VLOOKUP(T2910,REFERENCIAS!$C:$D,2,0)*VLOOKUP($T$2,PONDERADORES!A:P,IF(AND(INFORMACION!$T2910='REFERENCIAS RIESGO'!$C$36,INFORMACION!$F2910=REFERENCIAS!$C$24),16,IF(INFORMACION!$T2910='REFERENCIAS RIESGO'!$C$36,13,IF(INFORMACION!$F2910=REFERENCIAS!$C$24,10,7))),0)+VLOOKUP(IF(J2910&lt;=0.2,0.2,IF(AND(J2910&gt;0.2,J2910&lt;=0.4),0.4,IF(AND(J2910&gt;0.4,J2910&lt;=0.6),0.6,IF(AND(J2910&gt;0.6,J2910&lt;=0.8),0.8,IF(AND(J2910&gt;0.8,J2910&lt;=1),1))))),REFERENCIAS!$C:$D,2,0)*VLOOKUP($J$2,PONDERADORES!A:P,IF(AND(INFORMACION!$T2910='REFERENCIAS RIESGO'!$C$36,INFORMACION!$F2910=REFERENCIAS!$C$24),16,IF(INFORMACION!$T2910='REFERENCIAS RIESGO'!$C$36,13,IF(INFORMACION!$F2910=REFERENCIAS!$C$24,10,7))),0)</f>
        <v>#REF!</v>
      </c>
      <c r="Y2910" s="68">
        <f>+VLOOKUP(M2910,REFERENCIAS!$C:$D,2,0)*VLOOKUP($M$2,PONDERADORES!$A$7:$G$9,7,0)+VLOOKUP(N2910,REFERENCIAS!$C:$D,2,0)*VLOOKUP($N$2,PONDERADORES!$A$7:$G$9,7,0)+VLOOKUP(O2910,REFERENCIAS!$C:$D,2,0)*VLOOKUP($O$2,PONDERADORES!$A$7:$G$9,7,0)</f>
        <v>0.2</v>
      </c>
      <c r="Z2910" s="2">
        <f>+VLOOKUP(IF(R2910&lt;0.1,0,IF(AND(R2910&gt;=0.1,R2910&lt;0.2),0.1,IF(AND(R2910&gt;=0.2,R2910&lt;0.3),0.2,IF(R2910&gt;0.3,0.3,)))),REFERENCIAS!$C:$D,2,0)*VLOOKUP($R$2,PONDERADORES!$A$11:$G$11,7,0)</f>
        <v>15</v>
      </c>
      <c r="AA2910" s="92"/>
      <c r="AB2910" s="95" t="e">
        <f t="shared" ca="1" si="179"/>
        <v>#REF!</v>
      </c>
      <c r="AC2910" s="23" t="e">
        <f ca="1">IF(AB2910&gt;REFERENCIAS!$C$62,REFERENCIAS!$B$62,IF(AND(AB2910&gt;=REFERENCIAS!$C$63,AB2910&lt;REFERENCIAS!$D$63),REFERENCIAS!$B$63,IF(AND(AB2910&gt;REFERENCIAS!$C$64,AB2910&lt;=REFERENCIAS!$D$64),REFERENCIAS!$B$64,IF(AND(AB2910&gt;=REFERENCIAS!$C$65,AB2910&lt;REFERENCIAS!$D$65),REFERENCIAS!$B$65, "Revisar"))))</f>
        <v>#REF!</v>
      </c>
      <c r="AD2910" s="94" t="e">
        <f ca="1">VLOOKUP(AC2910,REFERENCIAS!$B$62:$G$65,4,FALSE)</f>
        <v>#REF!</v>
      </c>
    </row>
    <row r="2911" spans="1:30" ht="17.25" x14ac:dyDescent="0.25">
      <c r="A2911" s="74"/>
      <c r="B2911" s="19"/>
      <c r="C2911" s="19"/>
      <c r="D2911" s="50"/>
      <c r="E2911" s="73"/>
      <c r="F2911" s="74"/>
      <c r="G2911" s="9"/>
      <c r="H2911" s="48"/>
      <c r="I2911" s="49">
        <f t="shared" ca="1" si="177"/>
        <v>2022</v>
      </c>
      <c r="J2911" s="22">
        <f t="shared" ca="1" si="176"/>
        <v>1</v>
      </c>
      <c r="K2911" s="19"/>
      <c r="L2911" s="73"/>
      <c r="M2911" s="74"/>
      <c r="N2911" s="19"/>
      <c r="O2911" s="73"/>
      <c r="P2911" s="82">
        <v>1</v>
      </c>
      <c r="Q2911" s="24">
        <v>1</v>
      </c>
      <c r="R2911" s="81">
        <f t="shared" si="178"/>
        <v>1</v>
      </c>
      <c r="S2911" s="87"/>
      <c r="T2911" s="19"/>
      <c r="U2911" s="25"/>
      <c r="V2911" s="25"/>
      <c r="W2911" s="81"/>
      <c r="X2911" s="91" t="e">
        <f ca="1">+VLOOKUP(#REF!,REFERENCIAS!$C:$D,2,0)*VLOOKUP(#REF!,PONDERADORES!A:P,IF(AND(INFORMACION!$T2911='REFERENCIAS RIESGO'!$C$36,INFORMACION!$F2911=REFERENCIAS!$C$24),16,IF(INFORMACION!$T2911='REFERENCIAS RIESGO'!$C$36,13,IF(INFORMACION!$F2911=REFERENCIAS!$C$24,10,7))),0)+VLOOKUP(K2911,REFERENCIAS!$C:$D,2,0)*VLOOKUP($K$2,PONDERADORES!A:P,IF(AND(INFORMACION!$T2911='REFERENCIAS RIESGO'!$C$36,INFORMACION!$F2911=REFERENCIAS!$C$24),16,IF(INFORMACION!$T2911='REFERENCIAS RIESGO'!$C$36,13,IF(INFORMACION!$F2911=REFERENCIAS!$C$24,10,7))),0)+VLOOKUP(L2911,REFERENCIAS!$C:$D,2,0)*VLOOKUP($L$2,PONDERADORES!A:P,IF(AND(INFORMACION!$T2911='REFERENCIAS RIESGO'!$C$36,INFORMACION!$F2911=REFERENCIAS!$C$24),16,IF(INFORMACION!$T2911='REFERENCIAS RIESGO'!$C$36,13,IF(INFORMACION!$F2911=REFERENCIAS!$C$24,10,7))),0)+VLOOKUP(F2911,REFERENCIAS!$C:$D,2,0)*VLOOKUP($F$2,PONDERADORES!A:P,IF(AND(INFORMACION!$T2911='REFERENCIAS RIESGO'!$C$36,INFORMACION!$F2911=REFERENCIAS!$C$24),16,IF(INFORMACION!$T2911='REFERENCIAS RIESGO'!$C$36,13,IF(INFORMACION!$F2911=REFERENCIAS!$C$24,10,7))),0)+VLOOKUP(T2911,REFERENCIAS!$C:$D,2,0)*VLOOKUP($T$2,PONDERADORES!A:P,IF(AND(INFORMACION!$T2911='REFERENCIAS RIESGO'!$C$36,INFORMACION!$F2911=REFERENCIAS!$C$24),16,IF(INFORMACION!$T2911='REFERENCIAS RIESGO'!$C$36,13,IF(INFORMACION!$F2911=REFERENCIAS!$C$24,10,7))),0)+VLOOKUP(IF(J2911&lt;=0.2,0.2,IF(AND(J2911&gt;0.2,J2911&lt;=0.4),0.4,IF(AND(J2911&gt;0.4,J2911&lt;=0.6),0.6,IF(AND(J2911&gt;0.6,J2911&lt;=0.8),0.8,IF(AND(J2911&gt;0.8,J2911&lt;=1),1))))),REFERENCIAS!$C:$D,2,0)*VLOOKUP($J$2,PONDERADORES!A:P,IF(AND(INFORMACION!$T2911='REFERENCIAS RIESGO'!$C$36,INFORMACION!$F2911=REFERENCIAS!$C$24),16,IF(INFORMACION!$T2911='REFERENCIAS RIESGO'!$C$36,13,IF(INFORMACION!$F2911=REFERENCIAS!$C$24,10,7))),0)</f>
        <v>#REF!</v>
      </c>
      <c r="Y2911" s="68">
        <f>+VLOOKUP(M2911,REFERENCIAS!$C:$D,2,0)*VLOOKUP($M$2,PONDERADORES!$A$7:$G$9,7,0)+VLOOKUP(N2911,REFERENCIAS!$C:$D,2,0)*VLOOKUP($N$2,PONDERADORES!$A$7:$G$9,7,0)+VLOOKUP(O2911,REFERENCIAS!$C:$D,2,0)*VLOOKUP($O$2,PONDERADORES!$A$7:$G$9,7,0)</f>
        <v>0.2</v>
      </c>
      <c r="Z2911" s="2">
        <f>+VLOOKUP(IF(R2911&lt;0.1,0,IF(AND(R2911&gt;=0.1,R2911&lt;0.2),0.1,IF(AND(R2911&gt;=0.2,R2911&lt;0.3),0.2,IF(R2911&gt;0.3,0.3,)))),REFERENCIAS!$C:$D,2,0)*VLOOKUP($R$2,PONDERADORES!$A$11:$G$11,7,0)</f>
        <v>15</v>
      </c>
      <c r="AA2911" s="92"/>
      <c r="AB2911" s="95" t="e">
        <f t="shared" ca="1" si="179"/>
        <v>#REF!</v>
      </c>
      <c r="AC2911" s="23" t="e">
        <f ca="1">IF(AB2911&gt;REFERENCIAS!$C$62,REFERENCIAS!$B$62,IF(AND(AB2911&gt;=REFERENCIAS!$C$63,AB2911&lt;REFERENCIAS!$D$63),REFERENCIAS!$B$63,IF(AND(AB2911&gt;REFERENCIAS!$C$64,AB2911&lt;=REFERENCIAS!$D$64),REFERENCIAS!$B$64,IF(AND(AB2911&gt;=REFERENCIAS!$C$65,AB2911&lt;REFERENCIAS!$D$65),REFERENCIAS!$B$65, "Revisar"))))</f>
        <v>#REF!</v>
      </c>
      <c r="AD2911" s="94" t="e">
        <f ca="1">VLOOKUP(AC2911,REFERENCIAS!$B$62:$G$65,4,FALSE)</f>
        <v>#REF!</v>
      </c>
    </row>
    <row r="2912" spans="1:30" ht="17.25" x14ac:dyDescent="0.25">
      <c r="A2912" s="74"/>
      <c r="B2912" s="19"/>
      <c r="C2912" s="19"/>
      <c r="D2912" s="50"/>
      <c r="E2912" s="73"/>
      <c r="F2912" s="74"/>
      <c r="G2912" s="9"/>
      <c r="H2912" s="48"/>
      <c r="I2912" s="49">
        <f t="shared" ca="1" si="177"/>
        <v>2022</v>
      </c>
      <c r="J2912" s="22">
        <f t="shared" ca="1" si="176"/>
        <v>1</v>
      </c>
      <c r="K2912" s="19"/>
      <c r="L2912" s="73"/>
      <c r="M2912" s="74"/>
      <c r="N2912" s="19"/>
      <c r="O2912" s="73"/>
      <c r="P2912" s="82">
        <v>1</v>
      </c>
      <c r="Q2912" s="24">
        <v>1</v>
      </c>
      <c r="R2912" s="81">
        <f t="shared" si="178"/>
        <v>1</v>
      </c>
      <c r="S2912" s="87"/>
      <c r="T2912" s="19"/>
      <c r="U2912" s="25"/>
      <c r="V2912" s="25"/>
      <c r="W2912" s="81"/>
      <c r="X2912" s="91" t="e">
        <f ca="1">+VLOOKUP(#REF!,REFERENCIAS!$C:$D,2,0)*VLOOKUP(#REF!,PONDERADORES!A:P,IF(AND(INFORMACION!$T2912='REFERENCIAS RIESGO'!$C$36,INFORMACION!$F2912=REFERENCIAS!$C$24),16,IF(INFORMACION!$T2912='REFERENCIAS RIESGO'!$C$36,13,IF(INFORMACION!$F2912=REFERENCIAS!$C$24,10,7))),0)+VLOOKUP(K2912,REFERENCIAS!$C:$D,2,0)*VLOOKUP($K$2,PONDERADORES!A:P,IF(AND(INFORMACION!$T2912='REFERENCIAS RIESGO'!$C$36,INFORMACION!$F2912=REFERENCIAS!$C$24),16,IF(INFORMACION!$T2912='REFERENCIAS RIESGO'!$C$36,13,IF(INFORMACION!$F2912=REFERENCIAS!$C$24,10,7))),0)+VLOOKUP(L2912,REFERENCIAS!$C:$D,2,0)*VLOOKUP($L$2,PONDERADORES!A:P,IF(AND(INFORMACION!$T2912='REFERENCIAS RIESGO'!$C$36,INFORMACION!$F2912=REFERENCIAS!$C$24),16,IF(INFORMACION!$T2912='REFERENCIAS RIESGO'!$C$36,13,IF(INFORMACION!$F2912=REFERENCIAS!$C$24,10,7))),0)+VLOOKUP(F2912,REFERENCIAS!$C:$D,2,0)*VLOOKUP($F$2,PONDERADORES!A:P,IF(AND(INFORMACION!$T2912='REFERENCIAS RIESGO'!$C$36,INFORMACION!$F2912=REFERENCIAS!$C$24),16,IF(INFORMACION!$T2912='REFERENCIAS RIESGO'!$C$36,13,IF(INFORMACION!$F2912=REFERENCIAS!$C$24,10,7))),0)+VLOOKUP(T2912,REFERENCIAS!$C:$D,2,0)*VLOOKUP($T$2,PONDERADORES!A:P,IF(AND(INFORMACION!$T2912='REFERENCIAS RIESGO'!$C$36,INFORMACION!$F2912=REFERENCIAS!$C$24),16,IF(INFORMACION!$T2912='REFERENCIAS RIESGO'!$C$36,13,IF(INFORMACION!$F2912=REFERENCIAS!$C$24,10,7))),0)+VLOOKUP(IF(J2912&lt;=0.2,0.2,IF(AND(J2912&gt;0.2,J2912&lt;=0.4),0.4,IF(AND(J2912&gt;0.4,J2912&lt;=0.6),0.6,IF(AND(J2912&gt;0.6,J2912&lt;=0.8),0.8,IF(AND(J2912&gt;0.8,J2912&lt;=1),1))))),REFERENCIAS!$C:$D,2,0)*VLOOKUP($J$2,PONDERADORES!A:P,IF(AND(INFORMACION!$T2912='REFERENCIAS RIESGO'!$C$36,INFORMACION!$F2912=REFERENCIAS!$C$24),16,IF(INFORMACION!$T2912='REFERENCIAS RIESGO'!$C$36,13,IF(INFORMACION!$F2912=REFERENCIAS!$C$24,10,7))),0)</f>
        <v>#REF!</v>
      </c>
      <c r="Y2912" s="68">
        <f>+VLOOKUP(M2912,REFERENCIAS!$C:$D,2,0)*VLOOKUP($M$2,PONDERADORES!$A$7:$G$9,7,0)+VLOOKUP(N2912,REFERENCIAS!$C:$D,2,0)*VLOOKUP($N$2,PONDERADORES!$A$7:$G$9,7,0)+VLOOKUP(O2912,REFERENCIAS!$C:$D,2,0)*VLOOKUP($O$2,PONDERADORES!$A$7:$G$9,7,0)</f>
        <v>0.2</v>
      </c>
      <c r="Z2912" s="2">
        <f>+VLOOKUP(IF(R2912&lt;0.1,0,IF(AND(R2912&gt;=0.1,R2912&lt;0.2),0.1,IF(AND(R2912&gt;=0.2,R2912&lt;0.3),0.2,IF(R2912&gt;0.3,0.3,)))),REFERENCIAS!$C:$D,2,0)*VLOOKUP($R$2,PONDERADORES!$A$11:$G$11,7,0)</f>
        <v>15</v>
      </c>
      <c r="AA2912" s="92"/>
      <c r="AB2912" s="95" t="e">
        <f t="shared" ca="1" si="179"/>
        <v>#REF!</v>
      </c>
      <c r="AC2912" s="23" t="e">
        <f ca="1">IF(AB2912&gt;REFERENCIAS!$C$62,REFERENCIAS!$B$62,IF(AND(AB2912&gt;=REFERENCIAS!$C$63,AB2912&lt;REFERENCIAS!$D$63),REFERENCIAS!$B$63,IF(AND(AB2912&gt;REFERENCIAS!$C$64,AB2912&lt;=REFERENCIAS!$D$64),REFERENCIAS!$B$64,IF(AND(AB2912&gt;=REFERENCIAS!$C$65,AB2912&lt;REFERENCIAS!$D$65),REFERENCIAS!$B$65, "Revisar"))))</f>
        <v>#REF!</v>
      </c>
      <c r="AD2912" s="94" t="e">
        <f ca="1">VLOOKUP(AC2912,REFERENCIAS!$B$62:$G$65,4,FALSE)</f>
        <v>#REF!</v>
      </c>
    </row>
    <row r="2913" spans="1:30" ht="17.25" x14ac:dyDescent="0.25">
      <c r="A2913" s="74"/>
      <c r="B2913" s="19"/>
      <c r="C2913" s="19"/>
      <c r="D2913" s="50"/>
      <c r="E2913" s="73"/>
      <c r="F2913" s="74"/>
      <c r="G2913" s="9"/>
      <c r="H2913" s="48"/>
      <c r="I2913" s="49">
        <f t="shared" ca="1" si="177"/>
        <v>2022</v>
      </c>
      <c r="J2913" s="22">
        <f t="shared" ca="1" si="176"/>
        <v>1</v>
      </c>
      <c r="K2913" s="19"/>
      <c r="L2913" s="73"/>
      <c r="M2913" s="74"/>
      <c r="N2913" s="19"/>
      <c r="O2913" s="73"/>
      <c r="P2913" s="82">
        <v>1</v>
      </c>
      <c r="Q2913" s="24">
        <v>1</v>
      </c>
      <c r="R2913" s="81">
        <f t="shared" si="178"/>
        <v>1</v>
      </c>
      <c r="S2913" s="87"/>
      <c r="T2913" s="19"/>
      <c r="U2913" s="25"/>
      <c r="V2913" s="25"/>
      <c r="W2913" s="81"/>
      <c r="X2913" s="91" t="e">
        <f ca="1">+VLOOKUP(#REF!,REFERENCIAS!$C:$D,2,0)*VLOOKUP(#REF!,PONDERADORES!A:P,IF(AND(INFORMACION!$T2913='REFERENCIAS RIESGO'!$C$36,INFORMACION!$F2913=REFERENCIAS!$C$24),16,IF(INFORMACION!$T2913='REFERENCIAS RIESGO'!$C$36,13,IF(INFORMACION!$F2913=REFERENCIAS!$C$24,10,7))),0)+VLOOKUP(K2913,REFERENCIAS!$C:$D,2,0)*VLOOKUP($K$2,PONDERADORES!A:P,IF(AND(INFORMACION!$T2913='REFERENCIAS RIESGO'!$C$36,INFORMACION!$F2913=REFERENCIAS!$C$24),16,IF(INFORMACION!$T2913='REFERENCIAS RIESGO'!$C$36,13,IF(INFORMACION!$F2913=REFERENCIAS!$C$24,10,7))),0)+VLOOKUP(L2913,REFERENCIAS!$C:$D,2,0)*VLOOKUP($L$2,PONDERADORES!A:P,IF(AND(INFORMACION!$T2913='REFERENCIAS RIESGO'!$C$36,INFORMACION!$F2913=REFERENCIAS!$C$24),16,IF(INFORMACION!$T2913='REFERENCIAS RIESGO'!$C$36,13,IF(INFORMACION!$F2913=REFERENCIAS!$C$24,10,7))),0)+VLOOKUP(F2913,REFERENCIAS!$C:$D,2,0)*VLOOKUP($F$2,PONDERADORES!A:P,IF(AND(INFORMACION!$T2913='REFERENCIAS RIESGO'!$C$36,INFORMACION!$F2913=REFERENCIAS!$C$24),16,IF(INFORMACION!$T2913='REFERENCIAS RIESGO'!$C$36,13,IF(INFORMACION!$F2913=REFERENCIAS!$C$24,10,7))),0)+VLOOKUP(T2913,REFERENCIAS!$C:$D,2,0)*VLOOKUP($T$2,PONDERADORES!A:P,IF(AND(INFORMACION!$T2913='REFERENCIAS RIESGO'!$C$36,INFORMACION!$F2913=REFERENCIAS!$C$24),16,IF(INFORMACION!$T2913='REFERENCIAS RIESGO'!$C$36,13,IF(INFORMACION!$F2913=REFERENCIAS!$C$24,10,7))),0)+VLOOKUP(IF(J2913&lt;=0.2,0.2,IF(AND(J2913&gt;0.2,J2913&lt;=0.4),0.4,IF(AND(J2913&gt;0.4,J2913&lt;=0.6),0.6,IF(AND(J2913&gt;0.6,J2913&lt;=0.8),0.8,IF(AND(J2913&gt;0.8,J2913&lt;=1),1))))),REFERENCIAS!$C:$D,2,0)*VLOOKUP($J$2,PONDERADORES!A:P,IF(AND(INFORMACION!$T2913='REFERENCIAS RIESGO'!$C$36,INFORMACION!$F2913=REFERENCIAS!$C$24),16,IF(INFORMACION!$T2913='REFERENCIAS RIESGO'!$C$36,13,IF(INFORMACION!$F2913=REFERENCIAS!$C$24,10,7))),0)</f>
        <v>#REF!</v>
      </c>
      <c r="Y2913" s="68">
        <f>+VLOOKUP(M2913,REFERENCIAS!$C:$D,2,0)*VLOOKUP($M$2,PONDERADORES!$A$7:$G$9,7,0)+VLOOKUP(N2913,REFERENCIAS!$C:$D,2,0)*VLOOKUP($N$2,PONDERADORES!$A$7:$G$9,7,0)+VLOOKUP(O2913,REFERENCIAS!$C:$D,2,0)*VLOOKUP($O$2,PONDERADORES!$A$7:$G$9,7,0)</f>
        <v>0.2</v>
      </c>
      <c r="Z2913" s="2">
        <f>+VLOOKUP(IF(R2913&lt;0.1,0,IF(AND(R2913&gt;=0.1,R2913&lt;0.2),0.1,IF(AND(R2913&gt;=0.2,R2913&lt;0.3),0.2,IF(R2913&gt;0.3,0.3,)))),REFERENCIAS!$C:$D,2,0)*VLOOKUP($R$2,PONDERADORES!$A$11:$G$11,7,0)</f>
        <v>15</v>
      </c>
      <c r="AA2913" s="92"/>
      <c r="AB2913" s="95" t="e">
        <f t="shared" ca="1" si="179"/>
        <v>#REF!</v>
      </c>
      <c r="AC2913" s="23" t="e">
        <f ca="1">IF(AB2913&gt;REFERENCIAS!$C$62,REFERENCIAS!$B$62,IF(AND(AB2913&gt;=REFERENCIAS!$C$63,AB2913&lt;REFERENCIAS!$D$63),REFERENCIAS!$B$63,IF(AND(AB2913&gt;REFERENCIAS!$C$64,AB2913&lt;=REFERENCIAS!$D$64),REFERENCIAS!$B$64,IF(AND(AB2913&gt;=REFERENCIAS!$C$65,AB2913&lt;REFERENCIAS!$D$65),REFERENCIAS!$B$65, "Revisar"))))</f>
        <v>#REF!</v>
      </c>
      <c r="AD2913" s="94" t="e">
        <f ca="1">VLOOKUP(AC2913,REFERENCIAS!$B$62:$G$65,4,FALSE)</f>
        <v>#REF!</v>
      </c>
    </row>
    <row r="2914" spans="1:30" ht="17.25" x14ac:dyDescent="0.25">
      <c r="A2914" s="74"/>
      <c r="B2914" s="19"/>
      <c r="C2914" s="19"/>
      <c r="D2914" s="50"/>
      <c r="E2914" s="73"/>
      <c r="F2914" s="74"/>
      <c r="G2914" s="9"/>
      <c r="H2914" s="48"/>
      <c r="I2914" s="49">
        <f t="shared" ca="1" si="177"/>
        <v>2022</v>
      </c>
      <c r="J2914" s="22">
        <f t="shared" ca="1" si="176"/>
        <v>1</v>
      </c>
      <c r="K2914" s="19"/>
      <c r="L2914" s="73"/>
      <c r="M2914" s="74"/>
      <c r="N2914" s="19"/>
      <c r="O2914" s="73"/>
      <c r="P2914" s="82">
        <v>1</v>
      </c>
      <c r="Q2914" s="24">
        <v>1</v>
      </c>
      <c r="R2914" s="81">
        <f t="shared" si="178"/>
        <v>1</v>
      </c>
      <c r="S2914" s="87"/>
      <c r="T2914" s="19"/>
      <c r="U2914" s="25"/>
      <c r="V2914" s="25"/>
      <c r="W2914" s="81"/>
      <c r="X2914" s="91" t="e">
        <f ca="1">+VLOOKUP(#REF!,REFERENCIAS!$C:$D,2,0)*VLOOKUP(#REF!,PONDERADORES!A:P,IF(AND(INFORMACION!$T2914='REFERENCIAS RIESGO'!$C$36,INFORMACION!$F2914=REFERENCIAS!$C$24),16,IF(INFORMACION!$T2914='REFERENCIAS RIESGO'!$C$36,13,IF(INFORMACION!$F2914=REFERENCIAS!$C$24,10,7))),0)+VLOOKUP(K2914,REFERENCIAS!$C:$D,2,0)*VLOOKUP($K$2,PONDERADORES!A:P,IF(AND(INFORMACION!$T2914='REFERENCIAS RIESGO'!$C$36,INFORMACION!$F2914=REFERENCIAS!$C$24),16,IF(INFORMACION!$T2914='REFERENCIAS RIESGO'!$C$36,13,IF(INFORMACION!$F2914=REFERENCIAS!$C$24,10,7))),0)+VLOOKUP(L2914,REFERENCIAS!$C:$D,2,0)*VLOOKUP($L$2,PONDERADORES!A:P,IF(AND(INFORMACION!$T2914='REFERENCIAS RIESGO'!$C$36,INFORMACION!$F2914=REFERENCIAS!$C$24),16,IF(INFORMACION!$T2914='REFERENCIAS RIESGO'!$C$36,13,IF(INFORMACION!$F2914=REFERENCIAS!$C$24,10,7))),0)+VLOOKUP(F2914,REFERENCIAS!$C:$D,2,0)*VLOOKUP($F$2,PONDERADORES!A:P,IF(AND(INFORMACION!$T2914='REFERENCIAS RIESGO'!$C$36,INFORMACION!$F2914=REFERENCIAS!$C$24),16,IF(INFORMACION!$T2914='REFERENCIAS RIESGO'!$C$36,13,IF(INFORMACION!$F2914=REFERENCIAS!$C$24,10,7))),0)+VLOOKUP(T2914,REFERENCIAS!$C:$D,2,0)*VLOOKUP($T$2,PONDERADORES!A:P,IF(AND(INFORMACION!$T2914='REFERENCIAS RIESGO'!$C$36,INFORMACION!$F2914=REFERENCIAS!$C$24),16,IF(INFORMACION!$T2914='REFERENCIAS RIESGO'!$C$36,13,IF(INFORMACION!$F2914=REFERENCIAS!$C$24,10,7))),0)+VLOOKUP(IF(J2914&lt;=0.2,0.2,IF(AND(J2914&gt;0.2,J2914&lt;=0.4),0.4,IF(AND(J2914&gt;0.4,J2914&lt;=0.6),0.6,IF(AND(J2914&gt;0.6,J2914&lt;=0.8),0.8,IF(AND(J2914&gt;0.8,J2914&lt;=1),1))))),REFERENCIAS!$C:$D,2,0)*VLOOKUP($J$2,PONDERADORES!A:P,IF(AND(INFORMACION!$T2914='REFERENCIAS RIESGO'!$C$36,INFORMACION!$F2914=REFERENCIAS!$C$24),16,IF(INFORMACION!$T2914='REFERENCIAS RIESGO'!$C$36,13,IF(INFORMACION!$F2914=REFERENCIAS!$C$24,10,7))),0)</f>
        <v>#REF!</v>
      </c>
      <c r="Y2914" s="68">
        <f>+VLOOKUP(M2914,REFERENCIAS!$C:$D,2,0)*VLOOKUP($M$2,PONDERADORES!$A$7:$G$9,7,0)+VLOOKUP(N2914,REFERENCIAS!$C:$D,2,0)*VLOOKUP($N$2,PONDERADORES!$A$7:$G$9,7,0)+VLOOKUP(O2914,REFERENCIAS!$C:$D,2,0)*VLOOKUP($O$2,PONDERADORES!$A$7:$G$9,7,0)</f>
        <v>0.2</v>
      </c>
      <c r="Z2914" s="2">
        <f>+VLOOKUP(IF(R2914&lt;0.1,0,IF(AND(R2914&gt;=0.1,R2914&lt;0.2),0.1,IF(AND(R2914&gt;=0.2,R2914&lt;0.3),0.2,IF(R2914&gt;0.3,0.3,)))),REFERENCIAS!$C:$D,2,0)*VLOOKUP($R$2,PONDERADORES!$A$11:$G$11,7,0)</f>
        <v>15</v>
      </c>
      <c r="AA2914" s="92"/>
      <c r="AB2914" s="95" t="e">
        <f t="shared" ca="1" si="179"/>
        <v>#REF!</v>
      </c>
      <c r="AC2914" s="23" t="e">
        <f ca="1">IF(AB2914&gt;REFERENCIAS!$C$62,REFERENCIAS!$B$62,IF(AND(AB2914&gt;=REFERENCIAS!$C$63,AB2914&lt;REFERENCIAS!$D$63),REFERENCIAS!$B$63,IF(AND(AB2914&gt;REFERENCIAS!$C$64,AB2914&lt;=REFERENCIAS!$D$64),REFERENCIAS!$B$64,IF(AND(AB2914&gt;=REFERENCIAS!$C$65,AB2914&lt;REFERENCIAS!$D$65),REFERENCIAS!$B$65, "Revisar"))))</f>
        <v>#REF!</v>
      </c>
      <c r="AD2914" s="94" t="e">
        <f ca="1">VLOOKUP(AC2914,REFERENCIAS!$B$62:$G$65,4,FALSE)</f>
        <v>#REF!</v>
      </c>
    </row>
    <row r="2915" spans="1:30" ht="17.25" x14ac:dyDescent="0.25">
      <c r="A2915" s="74"/>
      <c r="B2915" s="19"/>
      <c r="C2915" s="19"/>
      <c r="D2915" s="50"/>
      <c r="E2915" s="73"/>
      <c r="F2915" s="74"/>
      <c r="G2915" s="9"/>
      <c r="H2915" s="48"/>
      <c r="I2915" s="49">
        <f t="shared" ca="1" si="177"/>
        <v>2022</v>
      </c>
      <c r="J2915" s="22">
        <f t="shared" ca="1" si="176"/>
        <v>1</v>
      </c>
      <c r="K2915" s="19"/>
      <c r="L2915" s="73"/>
      <c r="M2915" s="74"/>
      <c r="N2915" s="19"/>
      <c r="O2915" s="73"/>
      <c r="P2915" s="82">
        <v>1</v>
      </c>
      <c r="Q2915" s="24">
        <v>1</v>
      </c>
      <c r="R2915" s="81">
        <f t="shared" si="178"/>
        <v>1</v>
      </c>
      <c r="S2915" s="87"/>
      <c r="T2915" s="19"/>
      <c r="U2915" s="25"/>
      <c r="V2915" s="25"/>
      <c r="W2915" s="81"/>
      <c r="X2915" s="91" t="e">
        <f ca="1">+VLOOKUP(#REF!,REFERENCIAS!$C:$D,2,0)*VLOOKUP(#REF!,PONDERADORES!A:P,IF(AND(INFORMACION!$T2915='REFERENCIAS RIESGO'!$C$36,INFORMACION!$F2915=REFERENCIAS!$C$24),16,IF(INFORMACION!$T2915='REFERENCIAS RIESGO'!$C$36,13,IF(INFORMACION!$F2915=REFERENCIAS!$C$24,10,7))),0)+VLOOKUP(K2915,REFERENCIAS!$C:$D,2,0)*VLOOKUP($K$2,PONDERADORES!A:P,IF(AND(INFORMACION!$T2915='REFERENCIAS RIESGO'!$C$36,INFORMACION!$F2915=REFERENCIAS!$C$24),16,IF(INFORMACION!$T2915='REFERENCIAS RIESGO'!$C$36,13,IF(INFORMACION!$F2915=REFERENCIAS!$C$24,10,7))),0)+VLOOKUP(L2915,REFERENCIAS!$C:$D,2,0)*VLOOKUP($L$2,PONDERADORES!A:P,IF(AND(INFORMACION!$T2915='REFERENCIAS RIESGO'!$C$36,INFORMACION!$F2915=REFERENCIAS!$C$24),16,IF(INFORMACION!$T2915='REFERENCIAS RIESGO'!$C$36,13,IF(INFORMACION!$F2915=REFERENCIAS!$C$24,10,7))),0)+VLOOKUP(F2915,REFERENCIAS!$C:$D,2,0)*VLOOKUP($F$2,PONDERADORES!A:P,IF(AND(INFORMACION!$T2915='REFERENCIAS RIESGO'!$C$36,INFORMACION!$F2915=REFERENCIAS!$C$24),16,IF(INFORMACION!$T2915='REFERENCIAS RIESGO'!$C$36,13,IF(INFORMACION!$F2915=REFERENCIAS!$C$24,10,7))),0)+VLOOKUP(T2915,REFERENCIAS!$C:$D,2,0)*VLOOKUP($T$2,PONDERADORES!A:P,IF(AND(INFORMACION!$T2915='REFERENCIAS RIESGO'!$C$36,INFORMACION!$F2915=REFERENCIAS!$C$24),16,IF(INFORMACION!$T2915='REFERENCIAS RIESGO'!$C$36,13,IF(INFORMACION!$F2915=REFERENCIAS!$C$24,10,7))),0)+VLOOKUP(IF(J2915&lt;=0.2,0.2,IF(AND(J2915&gt;0.2,J2915&lt;=0.4),0.4,IF(AND(J2915&gt;0.4,J2915&lt;=0.6),0.6,IF(AND(J2915&gt;0.6,J2915&lt;=0.8),0.8,IF(AND(J2915&gt;0.8,J2915&lt;=1),1))))),REFERENCIAS!$C:$D,2,0)*VLOOKUP($J$2,PONDERADORES!A:P,IF(AND(INFORMACION!$T2915='REFERENCIAS RIESGO'!$C$36,INFORMACION!$F2915=REFERENCIAS!$C$24),16,IF(INFORMACION!$T2915='REFERENCIAS RIESGO'!$C$36,13,IF(INFORMACION!$F2915=REFERENCIAS!$C$24,10,7))),0)</f>
        <v>#REF!</v>
      </c>
      <c r="Y2915" s="68">
        <f>+VLOOKUP(M2915,REFERENCIAS!$C:$D,2,0)*VLOOKUP($M$2,PONDERADORES!$A$7:$G$9,7,0)+VLOOKUP(N2915,REFERENCIAS!$C:$D,2,0)*VLOOKUP($N$2,PONDERADORES!$A$7:$G$9,7,0)+VLOOKUP(O2915,REFERENCIAS!$C:$D,2,0)*VLOOKUP($O$2,PONDERADORES!$A$7:$G$9,7,0)</f>
        <v>0.2</v>
      </c>
      <c r="Z2915" s="2">
        <f>+VLOOKUP(IF(R2915&lt;0.1,0,IF(AND(R2915&gt;=0.1,R2915&lt;0.2),0.1,IF(AND(R2915&gt;=0.2,R2915&lt;0.3),0.2,IF(R2915&gt;0.3,0.3,)))),REFERENCIAS!$C:$D,2,0)*VLOOKUP($R$2,PONDERADORES!$A$11:$G$11,7,0)</f>
        <v>15</v>
      </c>
      <c r="AA2915" s="92"/>
      <c r="AB2915" s="95" t="e">
        <f t="shared" ca="1" si="179"/>
        <v>#REF!</v>
      </c>
      <c r="AC2915" s="23" t="e">
        <f ca="1">IF(AB2915&gt;REFERENCIAS!$C$62,REFERENCIAS!$B$62,IF(AND(AB2915&gt;=REFERENCIAS!$C$63,AB2915&lt;REFERENCIAS!$D$63),REFERENCIAS!$B$63,IF(AND(AB2915&gt;REFERENCIAS!$C$64,AB2915&lt;=REFERENCIAS!$D$64),REFERENCIAS!$B$64,IF(AND(AB2915&gt;=REFERENCIAS!$C$65,AB2915&lt;REFERENCIAS!$D$65),REFERENCIAS!$B$65, "Revisar"))))</f>
        <v>#REF!</v>
      </c>
      <c r="AD2915" s="94" t="e">
        <f ca="1">VLOOKUP(AC2915,REFERENCIAS!$B$62:$G$65,4,FALSE)</f>
        <v>#REF!</v>
      </c>
    </row>
    <row r="2916" spans="1:30" ht="17.25" x14ac:dyDescent="0.25">
      <c r="A2916" s="74"/>
      <c r="B2916" s="19"/>
      <c r="C2916" s="19"/>
      <c r="D2916" s="50"/>
      <c r="E2916" s="73"/>
      <c r="F2916" s="74"/>
      <c r="G2916" s="9"/>
      <c r="H2916" s="48"/>
      <c r="I2916" s="49">
        <f t="shared" ca="1" si="177"/>
        <v>2022</v>
      </c>
      <c r="J2916" s="22">
        <f t="shared" ca="1" si="176"/>
        <v>1</v>
      </c>
      <c r="K2916" s="19"/>
      <c r="L2916" s="73"/>
      <c r="M2916" s="74"/>
      <c r="N2916" s="19"/>
      <c r="O2916" s="73"/>
      <c r="P2916" s="82">
        <v>1</v>
      </c>
      <c r="Q2916" s="24">
        <v>1</v>
      </c>
      <c r="R2916" s="81">
        <f t="shared" si="178"/>
        <v>1</v>
      </c>
      <c r="S2916" s="87"/>
      <c r="T2916" s="19"/>
      <c r="U2916" s="25"/>
      <c r="V2916" s="25"/>
      <c r="W2916" s="81"/>
      <c r="X2916" s="91" t="e">
        <f ca="1">+VLOOKUP(#REF!,REFERENCIAS!$C:$D,2,0)*VLOOKUP(#REF!,PONDERADORES!A:P,IF(AND(INFORMACION!$T2916='REFERENCIAS RIESGO'!$C$36,INFORMACION!$F2916=REFERENCIAS!$C$24),16,IF(INFORMACION!$T2916='REFERENCIAS RIESGO'!$C$36,13,IF(INFORMACION!$F2916=REFERENCIAS!$C$24,10,7))),0)+VLOOKUP(K2916,REFERENCIAS!$C:$D,2,0)*VLOOKUP($K$2,PONDERADORES!A:P,IF(AND(INFORMACION!$T2916='REFERENCIAS RIESGO'!$C$36,INFORMACION!$F2916=REFERENCIAS!$C$24),16,IF(INFORMACION!$T2916='REFERENCIAS RIESGO'!$C$36,13,IF(INFORMACION!$F2916=REFERENCIAS!$C$24,10,7))),0)+VLOOKUP(L2916,REFERENCIAS!$C:$D,2,0)*VLOOKUP($L$2,PONDERADORES!A:P,IF(AND(INFORMACION!$T2916='REFERENCIAS RIESGO'!$C$36,INFORMACION!$F2916=REFERENCIAS!$C$24),16,IF(INFORMACION!$T2916='REFERENCIAS RIESGO'!$C$36,13,IF(INFORMACION!$F2916=REFERENCIAS!$C$24,10,7))),0)+VLOOKUP(F2916,REFERENCIAS!$C:$D,2,0)*VLOOKUP($F$2,PONDERADORES!A:P,IF(AND(INFORMACION!$T2916='REFERENCIAS RIESGO'!$C$36,INFORMACION!$F2916=REFERENCIAS!$C$24),16,IF(INFORMACION!$T2916='REFERENCIAS RIESGO'!$C$36,13,IF(INFORMACION!$F2916=REFERENCIAS!$C$24,10,7))),0)+VLOOKUP(T2916,REFERENCIAS!$C:$D,2,0)*VLOOKUP($T$2,PONDERADORES!A:P,IF(AND(INFORMACION!$T2916='REFERENCIAS RIESGO'!$C$36,INFORMACION!$F2916=REFERENCIAS!$C$24),16,IF(INFORMACION!$T2916='REFERENCIAS RIESGO'!$C$36,13,IF(INFORMACION!$F2916=REFERENCIAS!$C$24,10,7))),0)+VLOOKUP(IF(J2916&lt;=0.2,0.2,IF(AND(J2916&gt;0.2,J2916&lt;=0.4),0.4,IF(AND(J2916&gt;0.4,J2916&lt;=0.6),0.6,IF(AND(J2916&gt;0.6,J2916&lt;=0.8),0.8,IF(AND(J2916&gt;0.8,J2916&lt;=1),1))))),REFERENCIAS!$C:$D,2,0)*VLOOKUP($J$2,PONDERADORES!A:P,IF(AND(INFORMACION!$T2916='REFERENCIAS RIESGO'!$C$36,INFORMACION!$F2916=REFERENCIAS!$C$24),16,IF(INFORMACION!$T2916='REFERENCIAS RIESGO'!$C$36,13,IF(INFORMACION!$F2916=REFERENCIAS!$C$24,10,7))),0)</f>
        <v>#REF!</v>
      </c>
      <c r="Y2916" s="68">
        <f>+VLOOKUP(M2916,REFERENCIAS!$C:$D,2,0)*VLOOKUP($M$2,PONDERADORES!$A$7:$G$9,7,0)+VLOOKUP(N2916,REFERENCIAS!$C:$D,2,0)*VLOOKUP($N$2,PONDERADORES!$A$7:$G$9,7,0)+VLOOKUP(O2916,REFERENCIAS!$C:$D,2,0)*VLOOKUP($O$2,PONDERADORES!$A$7:$G$9,7,0)</f>
        <v>0.2</v>
      </c>
      <c r="Z2916" s="2">
        <f>+VLOOKUP(IF(R2916&lt;0.1,0,IF(AND(R2916&gt;=0.1,R2916&lt;0.2),0.1,IF(AND(R2916&gt;=0.2,R2916&lt;0.3),0.2,IF(R2916&gt;0.3,0.3,)))),REFERENCIAS!$C:$D,2,0)*VLOOKUP($R$2,PONDERADORES!$A$11:$G$11,7,0)</f>
        <v>15</v>
      </c>
      <c r="AA2916" s="92"/>
      <c r="AB2916" s="95" t="e">
        <f t="shared" ca="1" si="179"/>
        <v>#REF!</v>
      </c>
      <c r="AC2916" s="23" t="e">
        <f ca="1">IF(AB2916&gt;REFERENCIAS!$C$62,REFERENCIAS!$B$62,IF(AND(AB2916&gt;=REFERENCIAS!$C$63,AB2916&lt;REFERENCIAS!$D$63),REFERENCIAS!$B$63,IF(AND(AB2916&gt;REFERENCIAS!$C$64,AB2916&lt;=REFERENCIAS!$D$64),REFERENCIAS!$B$64,IF(AND(AB2916&gt;=REFERENCIAS!$C$65,AB2916&lt;REFERENCIAS!$D$65),REFERENCIAS!$B$65, "Revisar"))))</f>
        <v>#REF!</v>
      </c>
      <c r="AD2916" s="94" t="e">
        <f ca="1">VLOOKUP(AC2916,REFERENCIAS!$B$62:$G$65,4,FALSE)</f>
        <v>#REF!</v>
      </c>
    </row>
    <row r="2917" spans="1:30" ht="17.25" x14ac:dyDescent="0.25">
      <c r="A2917" s="74"/>
      <c r="B2917" s="19"/>
      <c r="C2917" s="19"/>
      <c r="D2917" s="50"/>
      <c r="E2917" s="73"/>
      <c r="F2917" s="74"/>
      <c r="G2917" s="9"/>
      <c r="H2917" s="48"/>
      <c r="I2917" s="49">
        <f t="shared" ca="1" si="177"/>
        <v>2022</v>
      </c>
      <c r="J2917" s="22">
        <f t="shared" ca="1" si="176"/>
        <v>1</v>
      </c>
      <c r="K2917" s="19"/>
      <c r="L2917" s="73"/>
      <c r="M2917" s="74"/>
      <c r="N2917" s="19"/>
      <c r="O2917" s="73"/>
      <c r="P2917" s="82">
        <v>1</v>
      </c>
      <c r="Q2917" s="24">
        <v>1</v>
      </c>
      <c r="R2917" s="81">
        <f t="shared" si="178"/>
        <v>1</v>
      </c>
      <c r="S2917" s="87"/>
      <c r="T2917" s="19"/>
      <c r="U2917" s="25"/>
      <c r="V2917" s="25"/>
      <c r="W2917" s="81"/>
      <c r="X2917" s="91" t="e">
        <f ca="1">+VLOOKUP(#REF!,REFERENCIAS!$C:$D,2,0)*VLOOKUP(#REF!,PONDERADORES!A:P,IF(AND(INFORMACION!$T2917='REFERENCIAS RIESGO'!$C$36,INFORMACION!$F2917=REFERENCIAS!$C$24),16,IF(INFORMACION!$T2917='REFERENCIAS RIESGO'!$C$36,13,IF(INFORMACION!$F2917=REFERENCIAS!$C$24,10,7))),0)+VLOOKUP(K2917,REFERENCIAS!$C:$D,2,0)*VLOOKUP($K$2,PONDERADORES!A:P,IF(AND(INFORMACION!$T2917='REFERENCIAS RIESGO'!$C$36,INFORMACION!$F2917=REFERENCIAS!$C$24),16,IF(INFORMACION!$T2917='REFERENCIAS RIESGO'!$C$36,13,IF(INFORMACION!$F2917=REFERENCIAS!$C$24,10,7))),0)+VLOOKUP(L2917,REFERENCIAS!$C:$D,2,0)*VLOOKUP($L$2,PONDERADORES!A:P,IF(AND(INFORMACION!$T2917='REFERENCIAS RIESGO'!$C$36,INFORMACION!$F2917=REFERENCIAS!$C$24),16,IF(INFORMACION!$T2917='REFERENCIAS RIESGO'!$C$36,13,IF(INFORMACION!$F2917=REFERENCIAS!$C$24,10,7))),0)+VLOOKUP(F2917,REFERENCIAS!$C:$D,2,0)*VLOOKUP($F$2,PONDERADORES!A:P,IF(AND(INFORMACION!$T2917='REFERENCIAS RIESGO'!$C$36,INFORMACION!$F2917=REFERENCIAS!$C$24),16,IF(INFORMACION!$T2917='REFERENCIAS RIESGO'!$C$36,13,IF(INFORMACION!$F2917=REFERENCIAS!$C$24,10,7))),0)+VLOOKUP(T2917,REFERENCIAS!$C:$D,2,0)*VLOOKUP($T$2,PONDERADORES!A:P,IF(AND(INFORMACION!$T2917='REFERENCIAS RIESGO'!$C$36,INFORMACION!$F2917=REFERENCIAS!$C$24),16,IF(INFORMACION!$T2917='REFERENCIAS RIESGO'!$C$36,13,IF(INFORMACION!$F2917=REFERENCIAS!$C$24,10,7))),0)+VLOOKUP(IF(J2917&lt;=0.2,0.2,IF(AND(J2917&gt;0.2,J2917&lt;=0.4),0.4,IF(AND(J2917&gt;0.4,J2917&lt;=0.6),0.6,IF(AND(J2917&gt;0.6,J2917&lt;=0.8),0.8,IF(AND(J2917&gt;0.8,J2917&lt;=1),1))))),REFERENCIAS!$C:$D,2,0)*VLOOKUP($J$2,PONDERADORES!A:P,IF(AND(INFORMACION!$T2917='REFERENCIAS RIESGO'!$C$36,INFORMACION!$F2917=REFERENCIAS!$C$24),16,IF(INFORMACION!$T2917='REFERENCIAS RIESGO'!$C$36,13,IF(INFORMACION!$F2917=REFERENCIAS!$C$24,10,7))),0)</f>
        <v>#REF!</v>
      </c>
      <c r="Y2917" s="68">
        <f>+VLOOKUP(M2917,REFERENCIAS!$C:$D,2,0)*VLOOKUP($M$2,PONDERADORES!$A$7:$G$9,7,0)+VLOOKUP(N2917,REFERENCIAS!$C:$D,2,0)*VLOOKUP($N$2,PONDERADORES!$A$7:$G$9,7,0)+VLOOKUP(O2917,REFERENCIAS!$C:$D,2,0)*VLOOKUP($O$2,PONDERADORES!$A$7:$G$9,7,0)</f>
        <v>0.2</v>
      </c>
      <c r="Z2917" s="2">
        <f>+VLOOKUP(IF(R2917&lt;0.1,0,IF(AND(R2917&gt;=0.1,R2917&lt;0.2),0.1,IF(AND(R2917&gt;=0.2,R2917&lt;0.3),0.2,IF(R2917&gt;0.3,0.3,)))),REFERENCIAS!$C:$D,2,0)*VLOOKUP($R$2,PONDERADORES!$A$11:$G$11,7,0)</f>
        <v>15</v>
      </c>
      <c r="AA2917" s="92"/>
      <c r="AB2917" s="95" t="e">
        <f t="shared" ca="1" si="179"/>
        <v>#REF!</v>
      </c>
      <c r="AC2917" s="23" t="e">
        <f ca="1">IF(AB2917&gt;REFERENCIAS!$C$62,REFERENCIAS!$B$62,IF(AND(AB2917&gt;=REFERENCIAS!$C$63,AB2917&lt;REFERENCIAS!$D$63),REFERENCIAS!$B$63,IF(AND(AB2917&gt;REFERENCIAS!$C$64,AB2917&lt;=REFERENCIAS!$D$64),REFERENCIAS!$B$64,IF(AND(AB2917&gt;=REFERENCIAS!$C$65,AB2917&lt;REFERENCIAS!$D$65),REFERENCIAS!$B$65, "Revisar"))))</f>
        <v>#REF!</v>
      </c>
      <c r="AD2917" s="94" t="e">
        <f ca="1">VLOOKUP(AC2917,REFERENCIAS!$B$62:$G$65,4,FALSE)</f>
        <v>#REF!</v>
      </c>
    </row>
    <row r="2918" spans="1:30" ht="17.25" x14ac:dyDescent="0.25">
      <c r="A2918" s="74"/>
      <c r="B2918" s="19"/>
      <c r="C2918" s="19"/>
      <c r="D2918" s="50"/>
      <c r="E2918" s="73"/>
      <c r="F2918" s="74"/>
      <c r="G2918" s="9"/>
      <c r="H2918" s="48"/>
      <c r="I2918" s="49">
        <f t="shared" ca="1" si="177"/>
        <v>2022</v>
      </c>
      <c r="J2918" s="22">
        <f t="shared" ca="1" si="176"/>
        <v>1</v>
      </c>
      <c r="K2918" s="19"/>
      <c r="L2918" s="73"/>
      <c r="M2918" s="74"/>
      <c r="N2918" s="19"/>
      <c r="O2918" s="73"/>
      <c r="P2918" s="82">
        <v>1</v>
      </c>
      <c r="Q2918" s="24">
        <v>1</v>
      </c>
      <c r="R2918" s="81">
        <f t="shared" si="178"/>
        <v>1</v>
      </c>
      <c r="S2918" s="87"/>
      <c r="T2918" s="19"/>
      <c r="U2918" s="25"/>
      <c r="V2918" s="25"/>
      <c r="W2918" s="81"/>
      <c r="X2918" s="91" t="e">
        <f ca="1">+VLOOKUP(#REF!,REFERENCIAS!$C:$D,2,0)*VLOOKUP(#REF!,PONDERADORES!A:P,IF(AND(INFORMACION!$T2918='REFERENCIAS RIESGO'!$C$36,INFORMACION!$F2918=REFERENCIAS!$C$24),16,IF(INFORMACION!$T2918='REFERENCIAS RIESGO'!$C$36,13,IF(INFORMACION!$F2918=REFERENCIAS!$C$24,10,7))),0)+VLOOKUP(K2918,REFERENCIAS!$C:$D,2,0)*VLOOKUP($K$2,PONDERADORES!A:P,IF(AND(INFORMACION!$T2918='REFERENCIAS RIESGO'!$C$36,INFORMACION!$F2918=REFERENCIAS!$C$24),16,IF(INFORMACION!$T2918='REFERENCIAS RIESGO'!$C$36,13,IF(INFORMACION!$F2918=REFERENCIAS!$C$24,10,7))),0)+VLOOKUP(L2918,REFERENCIAS!$C:$D,2,0)*VLOOKUP($L$2,PONDERADORES!A:P,IF(AND(INFORMACION!$T2918='REFERENCIAS RIESGO'!$C$36,INFORMACION!$F2918=REFERENCIAS!$C$24),16,IF(INFORMACION!$T2918='REFERENCIAS RIESGO'!$C$36,13,IF(INFORMACION!$F2918=REFERENCIAS!$C$24,10,7))),0)+VLOOKUP(F2918,REFERENCIAS!$C:$D,2,0)*VLOOKUP($F$2,PONDERADORES!A:P,IF(AND(INFORMACION!$T2918='REFERENCIAS RIESGO'!$C$36,INFORMACION!$F2918=REFERENCIAS!$C$24),16,IF(INFORMACION!$T2918='REFERENCIAS RIESGO'!$C$36,13,IF(INFORMACION!$F2918=REFERENCIAS!$C$24,10,7))),0)+VLOOKUP(T2918,REFERENCIAS!$C:$D,2,0)*VLOOKUP($T$2,PONDERADORES!A:P,IF(AND(INFORMACION!$T2918='REFERENCIAS RIESGO'!$C$36,INFORMACION!$F2918=REFERENCIAS!$C$24),16,IF(INFORMACION!$T2918='REFERENCIAS RIESGO'!$C$36,13,IF(INFORMACION!$F2918=REFERENCIAS!$C$24,10,7))),0)+VLOOKUP(IF(J2918&lt;=0.2,0.2,IF(AND(J2918&gt;0.2,J2918&lt;=0.4),0.4,IF(AND(J2918&gt;0.4,J2918&lt;=0.6),0.6,IF(AND(J2918&gt;0.6,J2918&lt;=0.8),0.8,IF(AND(J2918&gt;0.8,J2918&lt;=1),1))))),REFERENCIAS!$C:$D,2,0)*VLOOKUP($J$2,PONDERADORES!A:P,IF(AND(INFORMACION!$T2918='REFERENCIAS RIESGO'!$C$36,INFORMACION!$F2918=REFERENCIAS!$C$24),16,IF(INFORMACION!$T2918='REFERENCIAS RIESGO'!$C$36,13,IF(INFORMACION!$F2918=REFERENCIAS!$C$24,10,7))),0)</f>
        <v>#REF!</v>
      </c>
      <c r="Y2918" s="68">
        <f>+VLOOKUP(M2918,REFERENCIAS!$C:$D,2,0)*VLOOKUP($M$2,PONDERADORES!$A$7:$G$9,7,0)+VLOOKUP(N2918,REFERENCIAS!$C:$D,2,0)*VLOOKUP($N$2,PONDERADORES!$A$7:$G$9,7,0)+VLOOKUP(O2918,REFERENCIAS!$C:$D,2,0)*VLOOKUP($O$2,PONDERADORES!$A$7:$G$9,7,0)</f>
        <v>0.2</v>
      </c>
      <c r="Z2918" s="2">
        <f>+VLOOKUP(IF(R2918&lt;0.1,0,IF(AND(R2918&gt;=0.1,R2918&lt;0.2),0.1,IF(AND(R2918&gt;=0.2,R2918&lt;0.3),0.2,IF(R2918&gt;0.3,0.3,)))),REFERENCIAS!$C:$D,2,0)*VLOOKUP($R$2,PONDERADORES!$A$11:$G$11,7,0)</f>
        <v>15</v>
      </c>
      <c r="AA2918" s="92"/>
      <c r="AB2918" s="95" t="e">
        <f t="shared" ca="1" si="179"/>
        <v>#REF!</v>
      </c>
      <c r="AC2918" s="23" t="e">
        <f ca="1">IF(AB2918&gt;REFERENCIAS!$C$62,REFERENCIAS!$B$62,IF(AND(AB2918&gt;=REFERENCIAS!$C$63,AB2918&lt;REFERENCIAS!$D$63),REFERENCIAS!$B$63,IF(AND(AB2918&gt;REFERENCIAS!$C$64,AB2918&lt;=REFERENCIAS!$D$64),REFERENCIAS!$B$64,IF(AND(AB2918&gt;=REFERENCIAS!$C$65,AB2918&lt;REFERENCIAS!$D$65),REFERENCIAS!$B$65, "Revisar"))))</f>
        <v>#REF!</v>
      </c>
      <c r="AD2918" s="94" t="e">
        <f ca="1">VLOOKUP(AC2918,REFERENCIAS!$B$62:$G$65,4,FALSE)</f>
        <v>#REF!</v>
      </c>
    </row>
    <row r="2919" spans="1:30" ht="17.25" x14ac:dyDescent="0.25">
      <c r="A2919" s="74"/>
      <c r="B2919" s="19"/>
      <c r="C2919" s="19"/>
      <c r="D2919" s="50"/>
      <c r="E2919" s="73"/>
      <c r="F2919" s="74"/>
      <c r="G2919" s="9"/>
      <c r="H2919" s="48"/>
      <c r="I2919" s="49">
        <f t="shared" ca="1" si="177"/>
        <v>2022</v>
      </c>
      <c r="J2919" s="22">
        <f t="shared" ca="1" si="176"/>
        <v>1</v>
      </c>
      <c r="K2919" s="19"/>
      <c r="L2919" s="73"/>
      <c r="M2919" s="74"/>
      <c r="N2919" s="19"/>
      <c r="O2919" s="73"/>
      <c r="P2919" s="82">
        <v>1</v>
      </c>
      <c r="Q2919" s="24">
        <v>1</v>
      </c>
      <c r="R2919" s="81">
        <f t="shared" si="178"/>
        <v>1</v>
      </c>
      <c r="S2919" s="87"/>
      <c r="T2919" s="19"/>
      <c r="U2919" s="25"/>
      <c r="V2919" s="25"/>
      <c r="W2919" s="81"/>
      <c r="X2919" s="91" t="e">
        <f ca="1">+VLOOKUP(#REF!,REFERENCIAS!$C:$D,2,0)*VLOOKUP(#REF!,PONDERADORES!A:P,IF(AND(INFORMACION!$T2919='REFERENCIAS RIESGO'!$C$36,INFORMACION!$F2919=REFERENCIAS!$C$24),16,IF(INFORMACION!$T2919='REFERENCIAS RIESGO'!$C$36,13,IF(INFORMACION!$F2919=REFERENCIAS!$C$24,10,7))),0)+VLOOKUP(K2919,REFERENCIAS!$C:$D,2,0)*VLOOKUP($K$2,PONDERADORES!A:P,IF(AND(INFORMACION!$T2919='REFERENCIAS RIESGO'!$C$36,INFORMACION!$F2919=REFERENCIAS!$C$24),16,IF(INFORMACION!$T2919='REFERENCIAS RIESGO'!$C$36,13,IF(INFORMACION!$F2919=REFERENCIAS!$C$24,10,7))),0)+VLOOKUP(L2919,REFERENCIAS!$C:$D,2,0)*VLOOKUP($L$2,PONDERADORES!A:P,IF(AND(INFORMACION!$T2919='REFERENCIAS RIESGO'!$C$36,INFORMACION!$F2919=REFERENCIAS!$C$24),16,IF(INFORMACION!$T2919='REFERENCIAS RIESGO'!$C$36,13,IF(INFORMACION!$F2919=REFERENCIAS!$C$24,10,7))),0)+VLOOKUP(F2919,REFERENCIAS!$C:$D,2,0)*VLOOKUP($F$2,PONDERADORES!A:P,IF(AND(INFORMACION!$T2919='REFERENCIAS RIESGO'!$C$36,INFORMACION!$F2919=REFERENCIAS!$C$24),16,IF(INFORMACION!$T2919='REFERENCIAS RIESGO'!$C$36,13,IF(INFORMACION!$F2919=REFERENCIAS!$C$24,10,7))),0)+VLOOKUP(T2919,REFERENCIAS!$C:$D,2,0)*VLOOKUP($T$2,PONDERADORES!A:P,IF(AND(INFORMACION!$T2919='REFERENCIAS RIESGO'!$C$36,INFORMACION!$F2919=REFERENCIAS!$C$24),16,IF(INFORMACION!$T2919='REFERENCIAS RIESGO'!$C$36,13,IF(INFORMACION!$F2919=REFERENCIAS!$C$24,10,7))),0)+VLOOKUP(IF(J2919&lt;=0.2,0.2,IF(AND(J2919&gt;0.2,J2919&lt;=0.4),0.4,IF(AND(J2919&gt;0.4,J2919&lt;=0.6),0.6,IF(AND(J2919&gt;0.6,J2919&lt;=0.8),0.8,IF(AND(J2919&gt;0.8,J2919&lt;=1),1))))),REFERENCIAS!$C:$D,2,0)*VLOOKUP($J$2,PONDERADORES!A:P,IF(AND(INFORMACION!$T2919='REFERENCIAS RIESGO'!$C$36,INFORMACION!$F2919=REFERENCIAS!$C$24),16,IF(INFORMACION!$T2919='REFERENCIAS RIESGO'!$C$36,13,IF(INFORMACION!$F2919=REFERENCIAS!$C$24,10,7))),0)</f>
        <v>#REF!</v>
      </c>
      <c r="Y2919" s="68">
        <f>+VLOOKUP(M2919,REFERENCIAS!$C:$D,2,0)*VLOOKUP($M$2,PONDERADORES!$A$7:$G$9,7,0)+VLOOKUP(N2919,REFERENCIAS!$C:$D,2,0)*VLOOKUP($N$2,PONDERADORES!$A$7:$G$9,7,0)+VLOOKUP(O2919,REFERENCIAS!$C:$D,2,0)*VLOOKUP($O$2,PONDERADORES!$A$7:$G$9,7,0)</f>
        <v>0.2</v>
      </c>
      <c r="Z2919" s="2">
        <f>+VLOOKUP(IF(R2919&lt;0.1,0,IF(AND(R2919&gt;=0.1,R2919&lt;0.2),0.1,IF(AND(R2919&gt;=0.2,R2919&lt;0.3),0.2,IF(R2919&gt;0.3,0.3,)))),REFERENCIAS!$C:$D,2,0)*VLOOKUP($R$2,PONDERADORES!$A$11:$G$11,7,0)</f>
        <v>15</v>
      </c>
      <c r="AA2919" s="92"/>
      <c r="AB2919" s="95" t="e">
        <f t="shared" ca="1" si="179"/>
        <v>#REF!</v>
      </c>
      <c r="AC2919" s="23" t="e">
        <f ca="1">IF(AB2919&gt;REFERENCIAS!$C$62,REFERENCIAS!$B$62,IF(AND(AB2919&gt;=REFERENCIAS!$C$63,AB2919&lt;REFERENCIAS!$D$63),REFERENCIAS!$B$63,IF(AND(AB2919&gt;REFERENCIAS!$C$64,AB2919&lt;=REFERENCIAS!$D$64),REFERENCIAS!$B$64,IF(AND(AB2919&gt;=REFERENCIAS!$C$65,AB2919&lt;REFERENCIAS!$D$65),REFERENCIAS!$B$65, "Revisar"))))</f>
        <v>#REF!</v>
      </c>
      <c r="AD2919" s="94" t="e">
        <f ca="1">VLOOKUP(AC2919,REFERENCIAS!$B$62:$G$65,4,FALSE)</f>
        <v>#REF!</v>
      </c>
    </row>
    <row r="2920" spans="1:30" ht="17.25" x14ac:dyDescent="0.25">
      <c r="A2920" s="74"/>
      <c r="B2920" s="19"/>
      <c r="C2920" s="19"/>
      <c r="D2920" s="50"/>
      <c r="E2920" s="73"/>
      <c r="F2920" s="74"/>
      <c r="G2920" s="9"/>
      <c r="H2920" s="48"/>
      <c r="I2920" s="49">
        <f t="shared" ca="1" si="177"/>
        <v>2022</v>
      </c>
      <c r="J2920" s="22">
        <f t="shared" ca="1" si="176"/>
        <v>1</v>
      </c>
      <c r="K2920" s="19"/>
      <c r="L2920" s="73"/>
      <c r="M2920" s="74"/>
      <c r="N2920" s="19"/>
      <c r="O2920" s="73"/>
      <c r="P2920" s="82">
        <v>1</v>
      </c>
      <c r="Q2920" s="24">
        <v>1</v>
      </c>
      <c r="R2920" s="81">
        <f t="shared" si="178"/>
        <v>1</v>
      </c>
      <c r="S2920" s="87"/>
      <c r="T2920" s="19"/>
      <c r="U2920" s="25"/>
      <c r="V2920" s="25"/>
      <c r="W2920" s="81"/>
      <c r="X2920" s="91" t="e">
        <f ca="1">+VLOOKUP(#REF!,REFERENCIAS!$C:$D,2,0)*VLOOKUP(#REF!,PONDERADORES!A:P,IF(AND(INFORMACION!$T2920='REFERENCIAS RIESGO'!$C$36,INFORMACION!$F2920=REFERENCIAS!$C$24),16,IF(INFORMACION!$T2920='REFERENCIAS RIESGO'!$C$36,13,IF(INFORMACION!$F2920=REFERENCIAS!$C$24,10,7))),0)+VLOOKUP(K2920,REFERENCIAS!$C:$D,2,0)*VLOOKUP($K$2,PONDERADORES!A:P,IF(AND(INFORMACION!$T2920='REFERENCIAS RIESGO'!$C$36,INFORMACION!$F2920=REFERENCIAS!$C$24),16,IF(INFORMACION!$T2920='REFERENCIAS RIESGO'!$C$36,13,IF(INFORMACION!$F2920=REFERENCIAS!$C$24,10,7))),0)+VLOOKUP(L2920,REFERENCIAS!$C:$D,2,0)*VLOOKUP($L$2,PONDERADORES!A:P,IF(AND(INFORMACION!$T2920='REFERENCIAS RIESGO'!$C$36,INFORMACION!$F2920=REFERENCIAS!$C$24),16,IF(INFORMACION!$T2920='REFERENCIAS RIESGO'!$C$36,13,IF(INFORMACION!$F2920=REFERENCIAS!$C$24,10,7))),0)+VLOOKUP(F2920,REFERENCIAS!$C:$D,2,0)*VLOOKUP($F$2,PONDERADORES!A:P,IF(AND(INFORMACION!$T2920='REFERENCIAS RIESGO'!$C$36,INFORMACION!$F2920=REFERENCIAS!$C$24),16,IF(INFORMACION!$T2920='REFERENCIAS RIESGO'!$C$36,13,IF(INFORMACION!$F2920=REFERENCIAS!$C$24,10,7))),0)+VLOOKUP(T2920,REFERENCIAS!$C:$D,2,0)*VLOOKUP($T$2,PONDERADORES!A:P,IF(AND(INFORMACION!$T2920='REFERENCIAS RIESGO'!$C$36,INFORMACION!$F2920=REFERENCIAS!$C$24),16,IF(INFORMACION!$T2920='REFERENCIAS RIESGO'!$C$36,13,IF(INFORMACION!$F2920=REFERENCIAS!$C$24,10,7))),0)+VLOOKUP(IF(J2920&lt;=0.2,0.2,IF(AND(J2920&gt;0.2,J2920&lt;=0.4),0.4,IF(AND(J2920&gt;0.4,J2920&lt;=0.6),0.6,IF(AND(J2920&gt;0.6,J2920&lt;=0.8),0.8,IF(AND(J2920&gt;0.8,J2920&lt;=1),1))))),REFERENCIAS!$C:$D,2,0)*VLOOKUP($J$2,PONDERADORES!A:P,IF(AND(INFORMACION!$T2920='REFERENCIAS RIESGO'!$C$36,INFORMACION!$F2920=REFERENCIAS!$C$24),16,IF(INFORMACION!$T2920='REFERENCIAS RIESGO'!$C$36,13,IF(INFORMACION!$F2920=REFERENCIAS!$C$24,10,7))),0)</f>
        <v>#REF!</v>
      </c>
      <c r="Y2920" s="68">
        <f>+VLOOKUP(M2920,REFERENCIAS!$C:$D,2,0)*VLOOKUP($M$2,PONDERADORES!$A$7:$G$9,7,0)+VLOOKUP(N2920,REFERENCIAS!$C:$D,2,0)*VLOOKUP($N$2,PONDERADORES!$A$7:$G$9,7,0)+VLOOKUP(O2920,REFERENCIAS!$C:$D,2,0)*VLOOKUP($O$2,PONDERADORES!$A$7:$G$9,7,0)</f>
        <v>0.2</v>
      </c>
      <c r="Z2920" s="2">
        <f>+VLOOKUP(IF(R2920&lt;0.1,0,IF(AND(R2920&gt;=0.1,R2920&lt;0.2),0.1,IF(AND(R2920&gt;=0.2,R2920&lt;0.3),0.2,IF(R2920&gt;0.3,0.3,)))),REFERENCIAS!$C:$D,2,0)*VLOOKUP($R$2,PONDERADORES!$A$11:$G$11,7,0)</f>
        <v>15</v>
      </c>
      <c r="AA2920" s="92"/>
      <c r="AB2920" s="95" t="e">
        <f t="shared" ca="1" si="179"/>
        <v>#REF!</v>
      </c>
      <c r="AC2920" s="23" t="e">
        <f ca="1">IF(AB2920&gt;REFERENCIAS!$C$62,REFERENCIAS!$B$62,IF(AND(AB2920&gt;=REFERENCIAS!$C$63,AB2920&lt;REFERENCIAS!$D$63),REFERENCIAS!$B$63,IF(AND(AB2920&gt;REFERENCIAS!$C$64,AB2920&lt;=REFERENCIAS!$D$64),REFERENCIAS!$B$64,IF(AND(AB2920&gt;=REFERENCIAS!$C$65,AB2920&lt;REFERENCIAS!$D$65),REFERENCIAS!$B$65, "Revisar"))))</f>
        <v>#REF!</v>
      </c>
      <c r="AD2920" s="94" t="e">
        <f ca="1">VLOOKUP(AC2920,REFERENCIAS!$B$62:$G$65,4,FALSE)</f>
        <v>#REF!</v>
      </c>
    </row>
    <row r="2921" spans="1:30" ht="17.25" x14ac:dyDescent="0.25">
      <c r="A2921" s="74"/>
      <c r="B2921" s="19"/>
      <c r="C2921" s="19"/>
      <c r="D2921" s="50"/>
      <c r="E2921" s="73"/>
      <c r="F2921" s="74"/>
      <c r="G2921" s="9"/>
      <c r="H2921" s="48"/>
      <c r="I2921" s="49">
        <f t="shared" ca="1" si="177"/>
        <v>2022</v>
      </c>
      <c r="J2921" s="22">
        <f t="shared" ca="1" si="176"/>
        <v>1</v>
      </c>
      <c r="K2921" s="19"/>
      <c r="L2921" s="73"/>
      <c r="M2921" s="74"/>
      <c r="N2921" s="19"/>
      <c r="O2921" s="73"/>
      <c r="P2921" s="82">
        <v>1</v>
      </c>
      <c r="Q2921" s="24">
        <v>1</v>
      </c>
      <c r="R2921" s="81">
        <f t="shared" si="178"/>
        <v>1</v>
      </c>
      <c r="S2921" s="87"/>
      <c r="T2921" s="19"/>
      <c r="U2921" s="25"/>
      <c r="V2921" s="25"/>
      <c r="W2921" s="81"/>
      <c r="X2921" s="91" t="e">
        <f ca="1">+VLOOKUP(#REF!,REFERENCIAS!$C:$D,2,0)*VLOOKUP(#REF!,PONDERADORES!A:P,IF(AND(INFORMACION!$T2921='REFERENCIAS RIESGO'!$C$36,INFORMACION!$F2921=REFERENCIAS!$C$24),16,IF(INFORMACION!$T2921='REFERENCIAS RIESGO'!$C$36,13,IF(INFORMACION!$F2921=REFERENCIAS!$C$24,10,7))),0)+VLOOKUP(K2921,REFERENCIAS!$C:$D,2,0)*VLOOKUP($K$2,PONDERADORES!A:P,IF(AND(INFORMACION!$T2921='REFERENCIAS RIESGO'!$C$36,INFORMACION!$F2921=REFERENCIAS!$C$24),16,IF(INFORMACION!$T2921='REFERENCIAS RIESGO'!$C$36,13,IF(INFORMACION!$F2921=REFERENCIAS!$C$24,10,7))),0)+VLOOKUP(L2921,REFERENCIAS!$C:$D,2,0)*VLOOKUP($L$2,PONDERADORES!A:P,IF(AND(INFORMACION!$T2921='REFERENCIAS RIESGO'!$C$36,INFORMACION!$F2921=REFERENCIAS!$C$24),16,IF(INFORMACION!$T2921='REFERENCIAS RIESGO'!$C$36,13,IF(INFORMACION!$F2921=REFERENCIAS!$C$24,10,7))),0)+VLOOKUP(F2921,REFERENCIAS!$C:$D,2,0)*VLOOKUP($F$2,PONDERADORES!A:P,IF(AND(INFORMACION!$T2921='REFERENCIAS RIESGO'!$C$36,INFORMACION!$F2921=REFERENCIAS!$C$24),16,IF(INFORMACION!$T2921='REFERENCIAS RIESGO'!$C$36,13,IF(INFORMACION!$F2921=REFERENCIAS!$C$24,10,7))),0)+VLOOKUP(T2921,REFERENCIAS!$C:$D,2,0)*VLOOKUP($T$2,PONDERADORES!A:P,IF(AND(INFORMACION!$T2921='REFERENCIAS RIESGO'!$C$36,INFORMACION!$F2921=REFERENCIAS!$C$24),16,IF(INFORMACION!$T2921='REFERENCIAS RIESGO'!$C$36,13,IF(INFORMACION!$F2921=REFERENCIAS!$C$24,10,7))),0)+VLOOKUP(IF(J2921&lt;=0.2,0.2,IF(AND(J2921&gt;0.2,J2921&lt;=0.4),0.4,IF(AND(J2921&gt;0.4,J2921&lt;=0.6),0.6,IF(AND(J2921&gt;0.6,J2921&lt;=0.8),0.8,IF(AND(J2921&gt;0.8,J2921&lt;=1),1))))),REFERENCIAS!$C:$D,2,0)*VLOOKUP($J$2,PONDERADORES!A:P,IF(AND(INFORMACION!$T2921='REFERENCIAS RIESGO'!$C$36,INFORMACION!$F2921=REFERENCIAS!$C$24),16,IF(INFORMACION!$T2921='REFERENCIAS RIESGO'!$C$36,13,IF(INFORMACION!$F2921=REFERENCIAS!$C$24,10,7))),0)</f>
        <v>#REF!</v>
      </c>
      <c r="Y2921" s="68">
        <f>+VLOOKUP(M2921,REFERENCIAS!$C:$D,2,0)*VLOOKUP($M$2,PONDERADORES!$A$7:$G$9,7,0)+VLOOKUP(N2921,REFERENCIAS!$C:$D,2,0)*VLOOKUP($N$2,PONDERADORES!$A$7:$G$9,7,0)+VLOOKUP(O2921,REFERENCIAS!$C:$D,2,0)*VLOOKUP($O$2,PONDERADORES!$A$7:$G$9,7,0)</f>
        <v>0.2</v>
      </c>
      <c r="Z2921" s="2">
        <f>+VLOOKUP(IF(R2921&lt;0.1,0,IF(AND(R2921&gt;=0.1,R2921&lt;0.2),0.1,IF(AND(R2921&gt;=0.2,R2921&lt;0.3),0.2,IF(R2921&gt;0.3,0.3,)))),REFERENCIAS!$C:$D,2,0)*VLOOKUP($R$2,PONDERADORES!$A$11:$G$11,7,0)</f>
        <v>15</v>
      </c>
      <c r="AA2921" s="92"/>
      <c r="AB2921" s="95" t="e">
        <f t="shared" ca="1" si="179"/>
        <v>#REF!</v>
      </c>
      <c r="AC2921" s="23" t="e">
        <f ca="1">IF(AB2921&gt;REFERENCIAS!$C$62,REFERENCIAS!$B$62,IF(AND(AB2921&gt;=REFERENCIAS!$C$63,AB2921&lt;REFERENCIAS!$D$63),REFERENCIAS!$B$63,IF(AND(AB2921&gt;REFERENCIAS!$C$64,AB2921&lt;=REFERENCIAS!$D$64),REFERENCIAS!$B$64,IF(AND(AB2921&gt;=REFERENCIAS!$C$65,AB2921&lt;REFERENCIAS!$D$65),REFERENCIAS!$B$65, "Revisar"))))</f>
        <v>#REF!</v>
      </c>
      <c r="AD2921" s="94" t="e">
        <f ca="1">VLOOKUP(AC2921,REFERENCIAS!$B$62:$G$65,4,FALSE)</f>
        <v>#REF!</v>
      </c>
    </row>
    <row r="2922" spans="1:30" ht="17.25" x14ac:dyDescent="0.25">
      <c r="A2922" s="74"/>
      <c r="B2922" s="19"/>
      <c r="C2922" s="19"/>
      <c r="D2922" s="50"/>
      <c r="E2922" s="73"/>
      <c r="F2922" s="74"/>
      <c r="G2922" s="9"/>
      <c r="H2922" s="48"/>
      <c r="I2922" s="49">
        <f t="shared" ca="1" si="177"/>
        <v>2022</v>
      </c>
      <c r="J2922" s="22">
        <f t="shared" ca="1" si="176"/>
        <v>1</v>
      </c>
      <c r="K2922" s="19"/>
      <c r="L2922" s="73"/>
      <c r="M2922" s="74"/>
      <c r="N2922" s="19"/>
      <c r="O2922" s="73"/>
      <c r="P2922" s="82">
        <v>1</v>
      </c>
      <c r="Q2922" s="24">
        <v>1</v>
      </c>
      <c r="R2922" s="81">
        <f t="shared" si="178"/>
        <v>1</v>
      </c>
      <c r="S2922" s="87"/>
      <c r="T2922" s="19"/>
      <c r="U2922" s="25"/>
      <c r="V2922" s="25"/>
      <c r="W2922" s="81"/>
      <c r="X2922" s="91" t="e">
        <f ca="1">+VLOOKUP(#REF!,REFERENCIAS!$C:$D,2,0)*VLOOKUP(#REF!,PONDERADORES!A:P,IF(AND(INFORMACION!$T2922='REFERENCIAS RIESGO'!$C$36,INFORMACION!$F2922=REFERENCIAS!$C$24),16,IF(INFORMACION!$T2922='REFERENCIAS RIESGO'!$C$36,13,IF(INFORMACION!$F2922=REFERENCIAS!$C$24,10,7))),0)+VLOOKUP(K2922,REFERENCIAS!$C:$D,2,0)*VLOOKUP($K$2,PONDERADORES!A:P,IF(AND(INFORMACION!$T2922='REFERENCIAS RIESGO'!$C$36,INFORMACION!$F2922=REFERENCIAS!$C$24),16,IF(INFORMACION!$T2922='REFERENCIAS RIESGO'!$C$36,13,IF(INFORMACION!$F2922=REFERENCIAS!$C$24,10,7))),0)+VLOOKUP(L2922,REFERENCIAS!$C:$D,2,0)*VLOOKUP($L$2,PONDERADORES!A:P,IF(AND(INFORMACION!$T2922='REFERENCIAS RIESGO'!$C$36,INFORMACION!$F2922=REFERENCIAS!$C$24),16,IF(INFORMACION!$T2922='REFERENCIAS RIESGO'!$C$36,13,IF(INFORMACION!$F2922=REFERENCIAS!$C$24,10,7))),0)+VLOOKUP(F2922,REFERENCIAS!$C:$D,2,0)*VLOOKUP($F$2,PONDERADORES!A:P,IF(AND(INFORMACION!$T2922='REFERENCIAS RIESGO'!$C$36,INFORMACION!$F2922=REFERENCIAS!$C$24),16,IF(INFORMACION!$T2922='REFERENCIAS RIESGO'!$C$36,13,IF(INFORMACION!$F2922=REFERENCIAS!$C$24,10,7))),0)+VLOOKUP(T2922,REFERENCIAS!$C:$D,2,0)*VLOOKUP($T$2,PONDERADORES!A:P,IF(AND(INFORMACION!$T2922='REFERENCIAS RIESGO'!$C$36,INFORMACION!$F2922=REFERENCIAS!$C$24),16,IF(INFORMACION!$T2922='REFERENCIAS RIESGO'!$C$36,13,IF(INFORMACION!$F2922=REFERENCIAS!$C$24,10,7))),0)+VLOOKUP(IF(J2922&lt;=0.2,0.2,IF(AND(J2922&gt;0.2,J2922&lt;=0.4),0.4,IF(AND(J2922&gt;0.4,J2922&lt;=0.6),0.6,IF(AND(J2922&gt;0.6,J2922&lt;=0.8),0.8,IF(AND(J2922&gt;0.8,J2922&lt;=1),1))))),REFERENCIAS!$C:$D,2,0)*VLOOKUP($J$2,PONDERADORES!A:P,IF(AND(INFORMACION!$T2922='REFERENCIAS RIESGO'!$C$36,INFORMACION!$F2922=REFERENCIAS!$C$24),16,IF(INFORMACION!$T2922='REFERENCIAS RIESGO'!$C$36,13,IF(INFORMACION!$F2922=REFERENCIAS!$C$24,10,7))),0)</f>
        <v>#REF!</v>
      </c>
      <c r="Y2922" s="68">
        <f>+VLOOKUP(M2922,REFERENCIAS!$C:$D,2,0)*VLOOKUP($M$2,PONDERADORES!$A$7:$G$9,7,0)+VLOOKUP(N2922,REFERENCIAS!$C:$D,2,0)*VLOOKUP($N$2,PONDERADORES!$A$7:$G$9,7,0)+VLOOKUP(O2922,REFERENCIAS!$C:$D,2,0)*VLOOKUP($O$2,PONDERADORES!$A$7:$G$9,7,0)</f>
        <v>0.2</v>
      </c>
      <c r="Z2922" s="2">
        <f>+VLOOKUP(IF(R2922&lt;0.1,0,IF(AND(R2922&gt;=0.1,R2922&lt;0.2),0.1,IF(AND(R2922&gt;=0.2,R2922&lt;0.3),0.2,IF(R2922&gt;0.3,0.3,)))),REFERENCIAS!$C:$D,2,0)*VLOOKUP($R$2,PONDERADORES!$A$11:$G$11,7,0)</f>
        <v>15</v>
      </c>
      <c r="AA2922" s="92"/>
      <c r="AB2922" s="95" t="e">
        <f t="shared" ca="1" si="179"/>
        <v>#REF!</v>
      </c>
      <c r="AC2922" s="23" t="e">
        <f ca="1">IF(AB2922&gt;REFERENCIAS!$C$62,REFERENCIAS!$B$62,IF(AND(AB2922&gt;=REFERENCIAS!$C$63,AB2922&lt;REFERENCIAS!$D$63),REFERENCIAS!$B$63,IF(AND(AB2922&gt;REFERENCIAS!$C$64,AB2922&lt;=REFERENCIAS!$D$64),REFERENCIAS!$B$64,IF(AND(AB2922&gt;=REFERENCIAS!$C$65,AB2922&lt;REFERENCIAS!$D$65),REFERENCIAS!$B$65, "Revisar"))))</f>
        <v>#REF!</v>
      </c>
      <c r="AD2922" s="94" t="e">
        <f ca="1">VLOOKUP(AC2922,REFERENCIAS!$B$62:$G$65,4,FALSE)</f>
        <v>#REF!</v>
      </c>
    </row>
    <row r="2923" spans="1:30" ht="17.25" x14ac:dyDescent="0.25">
      <c r="A2923" s="74"/>
      <c r="B2923" s="19"/>
      <c r="C2923" s="19"/>
      <c r="D2923" s="50"/>
      <c r="E2923" s="73"/>
      <c r="F2923" s="74"/>
      <c r="G2923" s="9"/>
      <c r="H2923" s="48"/>
      <c r="I2923" s="49">
        <f t="shared" ca="1" si="177"/>
        <v>2022</v>
      </c>
      <c r="J2923" s="22">
        <f t="shared" ca="1" si="176"/>
        <v>1</v>
      </c>
      <c r="K2923" s="19"/>
      <c r="L2923" s="73"/>
      <c r="M2923" s="74"/>
      <c r="N2923" s="19"/>
      <c r="O2923" s="73"/>
      <c r="P2923" s="82">
        <v>1</v>
      </c>
      <c r="Q2923" s="24">
        <v>1</v>
      </c>
      <c r="R2923" s="81">
        <f t="shared" si="178"/>
        <v>1</v>
      </c>
      <c r="S2923" s="87"/>
      <c r="T2923" s="19"/>
      <c r="U2923" s="25"/>
      <c r="V2923" s="25"/>
      <c r="W2923" s="81"/>
      <c r="X2923" s="91" t="e">
        <f ca="1">+VLOOKUP(#REF!,REFERENCIAS!$C:$D,2,0)*VLOOKUP(#REF!,PONDERADORES!A:P,IF(AND(INFORMACION!$T2923='REFERENCIAS RIESGO'!$C$36,INFORMACION!$F2923=REFERENCIAS!$C$24),16,IF(INFORMACION!$T2923='REFERENCIAS RIESGO'!$C$36,13,IF(INFORMACION!$F2923=REFERENCIAS!$C$24,10,7))),0)+VLOOKUP(K2923,REFERENCIAS!$C:$D,2,0)*VLOOKUP($K$2,PONDERADORES!A:P,IF(AND(INFORMACION!$T2923='REFERENCIAS RIESGO'!$C$36,INFORMACION!$F2923=REFERENCIAS!$C$24),16,IF(INFORMACION!$T2923='REFERENCIAS RIESGO'!$C$36,13,IF(INFORMACION!$F2923=REFERENCIAS!$C$24,10,7))),0)+VLOOKUP(L2923,REFERENCIAS!$C:$D,2,0)*VLOOKUP($L$2,PONDERADORES!A:P,IF(AND(INFORMACION!$T2923='REFERENCIAS RIESGO'!$C$36,INFORMACION!$F2923=REFERENCIAS!$C$24),16,IF(INFORMACION!$T2923='REFERENCIAS RIESGO'!$C$36,13,IF(INFORMACION!$F2923=REFERENCIAS!$C$24,10,7))),0)+VLOOKUP(F2923,REFERENCIAS!$C:$D,2,0)*VLOOKUP($F$2,PONDERADORES!A:P,IF(AND(INFORMACION!$T2923='REFERENCIAS RIESGO'!$C$36,INFORMACION!$F2923=REFERENCIAS!$C$24),16,IF(INFORMACION!$T2923='REFERENCIAS RIESGO'!$C$36,13,IF(INFORMACION!$F2923=REFERENCIAS!$C$24,10,7))),0)+VLOOKUP(T2923,REFERENCIAS!$C:$D,2,0)*VLOOKUP($T$2,PONDERADORES!A:P,IF(AND(INFORMACION!$T2923='REFERENCIAS RIESGO'!$C$36,INFORMACION!$F2923=REFERENCIAS!$C$24),16,IF(INFORMACION!$T2923='REFERENCIAS RIESGO'!$C$36,13,IF(INFORMACION!$F2923=REFERENCIAS!$C$24,10,7))),0)+VLOOKUP(IF(J2923&lt;=0.2,0.2,IF(AND(J2923&gt;0.2,J2923&lt;=0.4),0.4,IF(AND(J2923&gt;0.4,J2923&lt;=0.6),0.6,IF(AND(J2923&gt;0.6,J2923&lt;=0.8),0.8,IF(AND(J2923&gt;0.8,J2923&lt;=1),1))))),REFERENCIAS!$C:$D,2,0)*VLOOKUP($J$2,PONDERADORES!A:P,IF(AND(INFORMACION!$T2923='REFERENCIAS RIESGO'!$C$36,INFORMACION!$F2923=REFERENCIAS!$C$24),16,IF(INFORMACION!$T2923='REFERENCIAS RIESGO'!$C$36,13,IF(INFORMACION!$F2923=REFERENCIAS!$C$24,10,7))),0)</f>
        <v>#REF!</v>
      </c>
      <c r="Y2923" s="68">
        <f>+VLOOKUP(M2923,REFERENCIAS!$C:$D,2,0)*VLOOKUP($M$2,PONDERADORES!$A$7:$G$9,7,0)+VLOOKUP(N2923,REFERENCIAS!$C:$D,2,0)*VLOOKUP($N$2,PONDERADORES!$A$7:$G$9,7,0)+VLOOKUP(O2923,REFERENCIAS!$C:$D,2,0)*VLOOKUP($O$2,PONDERADORES!$A$7:$G$9,7,0)</f>
        <v>0.2</v>
      </c>
      <c r="Z2923" s="2">
        <f>+VLOOKUP(IF(R2923&lt;0.1,0,IF(AND(R2923&gt;=0.1,R2923&lt;0.2),0.1,IF(AND(R2923&gt;=0.2,R2923&lt;0.3),0.2,IF(R2923&gt;0.3,0.3,)))),REFERENCIAS!$C:$D,2,0)*VLOOKUP($R$2,PONDERADORES!$A$11:$G$11,7,0)</f>
        <v>15</v>
      </c>
      <c r="AA2923" s="92"/>
      <c r="AB2923" s="95" t="e">
        <f t="shared" ca="1" si="179"/>
        <v>#REF!</v>
      </c>
      <c r="AC2923" s="23" t="e">
        <f ca="1">IF(AB2923&gt;REFERENCIAS!$C$62,REFERENCIAS!$B$62,IF(AND(AB2923&gt;=REFERENCIAS!$C$63,AB2923&lt;REFERENCIAS!$D$63),REFERENCIAS!$B$63,IF(AND(AB2923&gt;REFERENCIAS!$C$64,AB2923&lt;=REFERENCIAS!$D$64),REFERENCIAS!$B$64,IF(AND(AB2923&gt;=REFERENCIAS!$C$65,AB2923&lt;REFERENCIAS!$D$65),REFERENCIAS!$B$65, "Revisar"))))</f>
        <v>#REF!</v>
      </c>
      <c r="AD2923" s="94" t="e">
        <f ca="1">VLOOKUP(AC2923,REFERENCIAS!$B$62:$G$65,4,FALSE)</f>
        <v>#REF!</v>
      </c>
    </row>
    <row r="2924" spans="1:30" ht="17.25" x14ac:dyDescent="0.25">
      <c r="A2924" s="74"/>
      <c r="B2924" s="19"/>
      <c r="C2924" s="19"/>
      <c r="D2924" s="50"/>
      <c r="E2924" s="73"/>
      <c r="F2924" s="74"/>
      <c r="G2924" s="9"/>
      <c r="H2924" s="48"/>
      <c r="I2924" s="49">
        <f t="shared" ca="1" si="177"/>
        <v>2022</v>
      </c>
      <c r="J2924" s="22">
        <f t="shared" ca="1" si="176"/>
        <v>1</v>
      </c>
      <c r="K2924" s="19"/>
      <c r="L2924" s="73"/>
      <c r="M2924" s="74"/>
      <c r="N2924" s="19"/>
      <c r="O2924" s="73"/>
      <c r="P2924" s="82">
        <v>1</v>
      </c>
      <c r="Q2924" s="24">
        <v>1</v>
      </c>
      <c r="R2924" s="81">
        <f t="shared" si="178"/>
        <v>1</v>
      </c>
      <c r="S2924" s="87"/>
      <c r="T2924" s="19"/>
      <c r="U2924" s="25"/>
      <c r="V2924" s="25"/>
      <c r="W2924" s="81"/>
      <c r="X2924" s="91" t="e">
        <f ca="1">+VLOOKUP(#REF!,REFERENCIAS!$C:$D,2,0)*VLOOKUP(#REF!,PONDERADORES!A:P,IF(AND(INFORMACION!$T2924='REFERENCIAS RIESGO'!$C$36,INFORMACION!$F2924=REFERENCIAS!$C$24),16,IF(INFORMACION!$T2924='REFERENCIAS RIESGO'!$C$36,13,IF(INFORMACION!$F2924=REFERENCIAS!$C$24,10,7))),0)+VLOOKUP(K2924,REFERENCIAS!$C:$D,2,0)*VLOOKUP($K$2,PONDERADORES!A:P,IF(AND(INFORMACION!$T2924='REFERENCIAS RIESGO'!$C$36,INFORMACION!$F2924=REFERENCIAS!$C$24),16,IF(INFORMACION!$T2924='REFERENCIAS RIESGO'!$C$36,13,IF(INFORMACION!$F2924=REFERENCIAS!$C$24,10,7))),0)+VLOOKUP(L2924,REFERENCIAS!$C:$D,2,0)*VLOOKUP($L$2,PONDERADORES!A:P,IF(AND(INFORMACION!$T2924='REFERENCIAS RIESGO'!$C$36,INFORMACION!$F2924=REFERENCIAS!$C$24),16,IF(INFORMACION!$T2924='REFERENCIAS RIESGO'!$C$36,13,IF(INFORMACION!$F2924=REFERENCIAS!$C$24,10,7))),0)+VLOOKUP(F2924,REFERENCIAS!$C:$D,2,0)*VLOOKUP($F$2,PONDERADORES!A:P,IF(AND(INFORMACION!$T2924='REFERENCIAS RIESGO'!$C$36,INFORMACION!$F2924=REFERENCIAS!$C$24),16,IF(INFORMACION!$T2924='REFERENCIAS RIESGO'!$C$36,13,IF(INFORMACION!$F2924=REFERENCIAS!$C$24,10,7))),0)+VLOOKUP(T2924,REFERENCIAS!$C:$D,2,0)*VLOOKUP($T$2,PONDERADORES!A:P,IF(AND(INFORMACION!$T2924='REFERENCIAS RIESGO'!$C$36,INFORMACION!$F2924=REFERENCIAS!$C$24),16,IF(INFORMACION!$T2924='REFERENCIAS RIESGO'!$C$36,13,IF(INFORMACION!$F2924=REFERENCIAS!$C$24,10,7))),0)+VLOOKUP(IF(J2924&lt;=0.2,0.2,IF(AND(J2924&gt;0.2,J2924&lt;=0.4),0.4,IF(AND(J2924&gt;0.4,J2924&lt;=0.6),0.6,IF(AND(J2924&gt;0.6,J2924&lt;=0.8),0.8,IF(AND(J2924&gt;0.8,J2924&lt;=1),1))))),REFERENCIAS!$C:$D,2,0)*VLOOKUP($J$2,PONDERADORES!A:P,IF(AND(INFORMACION!$T2924='REFERENCIAS RIESGO'!$C$36,INFORMACION!$F2924=REFERENCIAS!$C$24),16,IF(INFORMACION!$T2924='REFERENCIAS RIESGO'!$C$36,13,IF(INFORMACION!$F2924=REFERENCIAS!$C$24,10,7))),0)</f>
        <v>#REF!</v>
      </c>
      <c r="Y2924" s="68">
        <f>+VLOOKUP(M2924,REFERENCIAS!$C:$D,2,0)*VLOOKUP($M$2,PONDERADORES!$A$7:$G$9,7,0)+VLOOKUP(N2924,REFERENCIAS!$C:$D,2,0)*VLOOKUP($N$2,PONDERADORES!$A$7:$G$9,7,0)+VLOOKUP(O2924,REFERENCIAS!$C:$D,2,0)*VLOOKUP($O$2,PONDERADORES!$A$7:$G$9,7,0)</f>
        <v>0.2</v>
      </c>
      <c r="Z2924" s="2">
        <f>+VLOOKUP(IF(R2924&lt;0.1,0,IF(AND(R2924&gt;=0.1,R2924&lt;0.2),0.1,IF(AND(R2924&gt;=0.2,R2924&lt;0.3),0.2,IF(R2924&gt;0.3,0.3,)))),REFERENCIAS!$C:$D,2,0)*VLOOKUP($R$2,PONDERADORES!$A$11:$G$11,7,0)</f>
        <v>15</v>
      </c>
      <c r="AA2924" s="92"/>
      <c r="AB2924" s="95" t="e">
        <f t="shared" ca="1" si="179"/>
        <v>#REF!</v>
      </c>
      <c r="AC2924" s="23" t="e">
        <f ca="1">IF(AB2924&gt;REFERENCIAS!$C$62,REFERENCIAS!$B$62,IF(AND(AB2924&gt;=REFERENCIAS!$C$63,AB2924&lt;REFERENCIAS!$D$63),REFERENCIAS!$B$63,IF(AND(AB2924&gt;REFERENCIAS!$C$64,AB2924&lt;=REFERENCIAS!$D$64),REFERENCIAS!$B$64,IF(AND(AB2924&gt;=REFERENCIAS!$C$65,AB2924&lt;REFERENCIAS!$D$65),REFERENCIAS!$B$65, "Revisar"))))</f>
        <v>#REF!</v>
      </c>
      <c r="AD2924" s="94" t="e">
        <f ca="1">VLOOKUP(AC2924,REFERENCIAS!$B$62:$G$65,4,FALSE)</f>
        <v>#REF!</v>
      </c>
    </row>
    <row r="2925" spans="1:30" ht="17.25" x14ac:dyDescent="0.25">
      <c r="A2925" s="74"/>
      <c r="B2925" s="19"/>
      <c r="C2925" s="19"/>
      <c r="D2925" s="50"/>
      <c r="E2925" s="73"/>
      <c r="F2925" s="74"/>
      <c r="G2925" s="9"/>
      <c r="H2925" s="48"/>
      <c r="I2925" s="49">
        <f t="shared" ca="1" si="177"/>
        <v>2022</v>
      </c>
      <c r="J2925" s="22">
        <f t="shared" ca="1" si="176"/>
        <v>1</v>
      </c>
      <c r="K2925" s="19"/>
      <c r="L2925" s="73"/>
      <c r="M2925" s="74"/>
      <c r="N2925" s="19"/>
      <c r="O2925" s="73"/>
      <c r="P2925" s="82">
        <v>1</v>
      </c>
      <c r="Q2925" s="24">
        <v>1</v>
      </c>
      <c r="R2925" s="81">
        <f t="shared" si="178"/>
        <v>1</v>
      </c>
      <c r="S2925" s="87"/>
      <c r="T2925" s="19"/>
      <c r="U2925" s="25"/>
      <c r="V2925" s="25"/>
      <c r="W2925" s="81"/>
      <c r="X2925" s="91" t="e">
        <f ca="1">+VLOOKUP(#REF!,REFERENCIAS!$C:$D,2,0)*VLOOKUP(#REF!,PONDERADORES!A:P,IF(AND(INFORMACION!$T2925='REFERENCIAS RIESGO'!$C$36,INFORMACION!$F2925=REFERENCIAS!$C$24),16,IF(INFORMACION!$T2925='REFERENCIAS RIESGO'!$C$36,13,IF(INFORMACION!$F2925=REFERENCIAS!$C$24,10,7))),0)+VLOOKUP(K2925,REFERENCIAS!$C:$D,2,0)*VLOOKUP($K$2,PONDERADORES!A:P,IF(AND(INFORMACION!$T2925='REFERENCIAS RIESGO'!$C$36,INFORMACION!$F2925=REFERENCIAS!$C$24),16,IF(INFORMACION!$T2925='REFERENCIAS RIESGO'!$C$36,13,IF(INFORMACION!$F2925=REFERENCIAS!$C$24,10,7))),0)+VLOOKUP(L2925,REFERENCIAS!$C:$D,2,0)*VLOOKUP($L$2,PONDERADORES!A:P,IF(AND(INFORMACION!$T2925='REFERENCIAS RIESGO'!$C$36,INFORMACION!$F2925=REFERENCIAS!$C$24),16,IF(INFORMACION!$T2925='REFERENCIAS RIESGO'!$C$36,13,IF(INFORMACION!$F2925=REFERENCIAS!$C$24,10,7))),0)+VLOOKUP(F2925,REFERENCIAS!$C:$D,2,0)*VLOOKUP($F$2,PONDERADORES!A:P,IF(AND(INFORMACION!$T2925='REFERENCIAS RIESGO'!$C$36,INFORMACION!$F2925=REFERENCIAS!$C$24),16,IF(INFORMACION!$T2925='REFERENCIAS RIESGO'!$C$36,13,IF(INFORMACION!$F2925=REFERENCIAS!$C$24,10,7))),0)+VLOOKUP(T2925,REFERENCIAS!$C:$D,2,0)*VLOOKUP($T$2,PONDERADORES!A:P,IF(AND(INFORMACION!$T2925='REFERENCIAS RIESGO'!$C$36,INFORMACION!$F2925=REFERENCIAS!$C$24),16,IF(INFORMACION!$T2925='REFERENCIAS RIESGO'!$C$36,13,IF(INFORMACION!$F2925=REFERENCIAS!$C$24,10,7))),0)+VLOOKUP(IF(J2925&lt;=0.2,0.2,IF(AND(J2925&gt;0.2,J2925&lt;=0.4),0.4,IF(AND(J2925&gt;0.4,J2925&lt;=0.6),0.6,IF(AND(J2925&gt;0.6,J2925&lt;=0.8),0.8,IF(AND(J2925&gt;0.8,J2925&lt;=1),1))))),REFERENCIAS!$C:$D,2,0)*VLOOKUP($J$2,PONDERADORES!A:P,IF(AND(INFORMACION!$T2925='REFERENCIAS RIESGO'!$C$36,INFORMACION!$F2925=REFERENCIAS!$C$24),16,IF(INFORMACION!$T2925='REFERENCIAS RIESGO'!$C$36,13,IF(INFORMACION!$F2925=REFERENCIAS!$C$24,10,7))),0)</f>
        <v>#REF!</v>
      </c>
      <c r="Y2925" s="68">
        <f>+VLOOKUP(M2925,REFERENCIAS!$C:$D,2,0)*VLOOKUP($M$2,PONDERADORES!$A$7:$G$9,7,0)+VLOOKUP(N2925,REFERENCIAS!$C:$D,2,0)*VLOOKUP($N$2,PONDERADORES!$A$7:$G$9,7,0)+VLOOKUP(O2925,REFERENCIAS!$C:$D,2,0)*VLOOKUP($O$2,PONDERADORES!$A$7:$G$9,7,0)</f>
        <v>0.2</v>
      </c>
      <c r="Z2925" s="2">
        <f>+VLOOKUP(IF(R2925&lt;0.1,0,IF(AND(R2925&gt;=0.1,R2925&lt;0.2),0.1,IF(AND(R2925&gt;=0.2,R2925&lt;0.3),0.2,IF(R2925&gt;0.3,0.3,)))),REFERENCIAS!$C:$D,2,0)*VLOOKUP($R$2,PONDERADORES!$A$11:$G$11,7,0)</f>
        <v>15</v>
      </c>
      <c r="AA2925" s="92"/>
      <c r="AB2925" s="95" t="e">
        <f t="shared" ca="1" si="179"/>
        <v>#REF!</v>
      </c>
      <c r="AC2925" s="23" t="e">
        <f ca="1">IF(AB2925&gt;REFERENCIAS!$C$62,REFERENCIAS!$B$62,IF(AND(AB2925&gt;=REFERENCIAS!$C$63,AB2925&lt;REFERENCIAS!$D$63),REFERENCIAS!$B$63,IF(AND(AB2925&gt;REFERENCIAS!$C$64,AB2925&lt;=REFERENCIAS!$D$64),REFERENCIAS!$B$64,IF(AND(AB2925&gt;=REFERENCIAS!$C$65,AB2925&lt;REFERENCIAS!$D$65),REFERENCIAS!$B$65, "Revisar"))))</f>
        <v>#REF!</v>
      </c>
      <c r="AD2925" s="94" t="e">
        <f ca="1">VLOOKUP(AC2925,REFERENCIAS!$B$62:$G$65,4,FALSE)</f>
        <v>#REF!</v>
      </c>
    </row>
    <row r="2926" spans="1:30" ht="17.25" x14ac:dyDescent="0.25">
      <c r="A2926" s="74"/>
      <c r="B2926" s="19"/>
      <c r="C2926" s="19"/>
      <c r="D2926" s="50"/>
      <c r="E2926" s="73"/>
      <c r="F2926" s="74"/>
      <c r="G2926" s="9"/>
      <c r="H2926" s="48"/>
      <c r="I2926" s="49">
        <f t="shared" ca="1" si="177"/>
        <v>2022</v>
      </c>
      <c r="J2926" s="22">
        <f t="shared" ca="1" si="176"/>
        <v>1</v>
      </c>
      <c r="K2926" s="19"/>
      <c r="L2926" s="73"/>
      <c r="M2926" s="74"/>
      <c r="N2926" s="19"/>
      <c r="O2926" s="73"/>
      <c r="P2926" s="82">
        <v>1</v>
      </c>
      <c r="Q2926" s="24">
        <v>1</v>
      </c>
      <c r="R2926" s="81">
        <f t="shared" si="178"/>
        <v>1</v>
      </c>
      <c r="S2926" s="87"/>
      <c r="T2926" s="19"/>
      <c r="U2926" s="25"/>
      <c r="V2926" s="25"/>
      <c r="W2926" s="81"/>
      <c r="X2926" s="91" t="e">
        <f ca="1">+VLOOKUP(#REF!,REFERENCIAS!$C:$D,2,0)*VLOOKUP(#REF!,PONDERADORES!A:P,IF(AND(INFORMACION!$T2926='REFERENCIAS RIESGO'!$C$36,INFORMACION!$F2926=REFERENCIAS!$C$24),16,IF(INFORMACION!$T2926='REFERENCIAS RIESGO'!$C$36,13,IF(INFORMACION!$F2926=REFERENCIAS!$C$24,10,7))),0)+VLOOKUP(K2926,REFERENCIAS!$C:$D,2,0)*VLOOKUP($K$2,PONDERADORES!A:P,IF(AND(INFORMACION!$T2926='REFERENCIAS RIESGO'!$C$36,INFORMACION!$F2926=REFERENCIAS!$C$24),16,IF(INFORMACION!$T2926='REFERENCIAS RIESGO'!$C$36,13,IF(INFORMACION!$F2926=REFERENCIAS!$C$24,10,7))),0)+VLOOKUP(L2926,REFERENCIAS!$C:$D,2,0)*VLOOKUP($L$2,PONDERADORES!A:P,IF(AND(INFORMACION!$T2926='REFERENCIAS RIESGO'!$C$36,INFORMACION!$F2926=REFERENCIAS!$C$24),16,IF(INFORMACION!$T2926='REFERENCIAS RIESGO'!$C$36,13,IF(INFORMACION!$F2926=REFERENCIAS!$C$24,10,7))),0)+VLOOKUP(F2926,REFERENCIAS!$C:$D,2,0)*VLOOKUP($F$2,PONDERADORES!A:P,IF(AND(INFORMACION!$T2926='REFERENCIAS RIESGO'!$C$36,INFORMACION!$F2926=REFERENCIAS!$C$24),16,IF(INFORMACION!$T2926='REFERENCIAS RIESGO'!$C$36,13,IF(INFORMACION!$F2926=REFERENCIAS!$C$24,10,7))),0)+VLOOKUP(T2926,REFERENCIAS!$C:$D,2,0)*VLOOKUP($T$2,PONDERADORES!A:P,IF(AND(INFORMACION!$T2926='REFERENCIAS RIESGO'!$C$36,INFORMACION!$F2926=REFERENCIAS!$C$24),16,IF(INFORMACION!$T2926='REFERENCIAS RIESGO'!$C$36,13,IF(INFORMACION!$F2926=REFERENCIAS!$C$24,10,7))),0)+VLOOKUP(IF(J2926&lt;=0.2,0.2,IF(AND(J2926&gt;0.2,J2926&lt;=0.4),0.4,IF(AND(J2926&gt;0.4,J2926&lt;=0.6),0.6,IF(AND(J2926&gt;0.6,J2926&lt;=0.8),0.8,IF(AND(J2926&gt;0.8,J2926&lt;=1),1))))),REFERENCIAS!$C:$D,2,0)*VLOOKUP($J$2,PONDERADORES!A:P,IF(AND(INFORMACION!$T2926='REFERENCIAS RIESGO'!$C$36,INFORMACION!$F2926=REFERENCIAS!$C$24),16,IF(INFORMACION!$T2926='REFERENCIAS RIESGO'!$C$36,13,IF(INFORMACION!$F2926=REFERENCIAS!$C$24,10,7))),0)</f>
        <v>#REF!</v>
      </c>
      <c r="Y2926" s="68">
        <f>+VLOOKUP(M2926,REFERENCIAS!$C:$D,2,0)*VLOOKUP($M$2,PONDERADORES!$A$7:$G$9,7,0)+VLOOKUP(N2926,REFERENCIAS!$C:$D,2,0)*VLOOKUP($N$2,PONDERADORES!$A$7:$G$9,7,0)+VLOOKUP(O2926,REFERENCIAS!$C:$D,2,0)*VLOOKUP($O$2,PONDERADORES!$A$7:$G$9,7,0)</f>
        <v>0.2</v>
      </c>
      <c r="Z2926" s="2">
        <f>+VLOOKUP(IF(R2926&lt;0.1,0,IF(AND(R2926&gt;=0.1,R2926&lt;0.2),0.1,IF(AND(R2926&gt;=0.2,R2926&lt;0.3),0.2,IF(R2926&gt;0.3,0.3,)))),REFERENCIAS!$C:$D,2,0)*VLOOKUP($R$2,PONDERADORES!$A$11:$G$11,7,0)</f>
        <v>15</v>
      </c>
      <c r="AA2926" s="92"/>
      <c r="AB2926" s="95" t="e">
        <f t="shared" ca="1" si="179"/>
        <v>#REF!</v>
      </c>
      <c r="AC2926" s="23" t="e">
        <f ca="1">IF(AB2926&gt;REFERENCIAS!$C$62,REFERENCIAS!$B$62,IF(AND(AB2926&gt;=REFERENCIAS!$C$63,AB2926&lt;REFERENCIAS!$D$63),REFERENCIAS!$B$63,IF(AND(AB2926&gt;REFERENCIAS!$C$64,AB2926&lt;=REFERENCIAS!$D$64),REFERENCIAS!$B$64,IF(AND(AB2926&gt;=REFERENCIAS!$C$65,AB2926&lt;REFERENCIAS!$D$65),REFERENCIAS!$B$65, "Revisar"))))</f>
        <v>#REF!</v>
      </c>
      <c r="AD2926" s="94" t="e">
        <f ca="1">VLOOKUP(AC2926,REFERENCIAS!$B$62:$G$65,4,FALSE)</f>
        <v>#REF!</v>
      </c>
    </row>
    <row r="2927" spans="1:30" ht="17.25" x14ac:dyDescent="0.25">
      <c r="A2927" s="74"/>
      <c r="B2927" s="19"/>
      <c r="C2927" s="19"/>
      <c r="D2927" s="50"/>
      <c r="E2927" s="73"/>
      <c r="F2927" s="74"/>
      <c r="G2927" s="9"/>
      <c r="H2927" s="48"/>
      <c r="I2927" s="49">
        <f t="shared" ca="1" si="177"/>
        <v>2022</v>
      </c>
      <c r="J2927" s="22">
        <f t="shared" ca="1" si="176"/>
        <v>1</v>
      </c>
      <c r="K2927" s="19"/>
      <c r="L2927" s="73"/>
      <c r="M2927" s="74"/>
      <c r="N2927" s="19"/>
      <c r="O2927" s="73"/>
      <c r="P2927" s="82">
        <v>1</v>
      </c>
      <c r="Q2927" s="24">
        <v>1</v>
      </c>
      <c r="R2927" s="81">
        <f t="shared" si="178"/>
        <v>1</v>
      </c>
      <c r="S2927" s="87"/>
      <c r="T2927" s="19"/>
      <c r="U2927" s="25"/>
      <c r="V2927" s="25"/>
      <c r="W2927" s="81"/>
      <c r="X2927" s="91" t="e">
        <f ca="1">+VLOOKUP(#REF!,REFERENCIAS!$C:$D,2,0)*VLOOKUP(#REF!,PONDERADORES!A:P,IF(AND(INFORMACION!$T2927='REFERENCIAS RIESGO'!$C$36,INFORMACION!$F2927=REFERENCIAS!$C$24),16,IF(INFORMACION!$T2927='REFERENCIAS RIESGO'!$C$36,13,IF(INFORMACION!$F2927=REFERENCIAS!$C$24,10,7))),0)+VLOOKUP(K2927,REFERENCIAS!$C:$D,2,0)*VLOOKUP($K$2,PONDERADORES!A:P,IF(AND(INFORMACION!$T2927='REFERENCIAS RIESGO'!$C$36,INFORMACION!$F2927=REFERENCIAS!$C$24),16,IF(INFORMACION!$T2927='REFERENCIAS RIESGO'!$C$36,13,IF(INFORMACION!$F2927=REFERENCIAS!$C$24,10,7))),0)+VLOOKUP(L2927,REFERENCIAS!$C:$D,2,0)*VLOOKUP($L$2,PONDERADORES!A:P,IF(AND(INFORMACION!$T2927='REFERENCIAS RIESGO'!$C$36,INFORMACION!$F2927=REFERENCIAS!$C$24),16,IF(INFORMACION!$T2927='REFERENCIAS RIESGO'!$C$36,13,IF(INFORMACION!$F2927=REFERENCIAS!$C$24,10,7))),0)+VLOOKUP(F2927,REFERENCIAS!$C:$D,2,0)*VLOOKUP($F$2,PONDERADORES!A:P,IF(AND(INFORMACION!$T2927='REFERENCIAS RIESGO'!$C$36,INFORMACION!$F2927=REFERENCIAS!$C$24),16,IF(INFORMACION!$T2927='REFERENCIAS RIESGO'!$C$36,13,IF(INFORMACION!$F2927=REFERENCIAS!$C$24,10,7))),0)+VLOOKUP(T2927,REFERENCIAS!$C:$D,2,0)*VLOOKUP($T$2,PONDERADORES!A:P,IF(AND(INFORMACION!$T2927='REFERENCIAS RIESGO'!$C$36,INFORMACION!$F2927=REFERENCIAS!$C$24),16,IF(INFORMACION!$T2927='REFERENCIAS RIESGO'!$C$36,13,IF(INFORMACION!$F2927=REFERENCIAS!$C$24,10,7))),0)+VLOOKUP(IF(J2927&lt;=0.2,0.2,IF(AND(J2927&gt;0.2,J2927&lt;=0.4),0.4,IF(AND(J2927&gt;0.4,J2927&lt;=0.6),0.6,IF(AND(J2927&gt;0.6,J2927&lt;=0.8),0.8,IF(AND(J2927&gt;0.8,J2927&lt;=1),1))))),REFERENCIAS!$C:$D,2,0)*VLOOKUP($J$2,PONDERADORES!A:P,IF(AND(INFORMACION!$T2927='REFERENCIAS RIESGO'!$C$36,INFORMACION!$F2927=REFERENCIAS!$C$24),16,IF(INFORMACION!$T2927='REFERENCIAS RIESGO'!$C$36,13,IF(INFORMACION!$F2927=REFERENCIAS!$C$24,10,7))),0)</f>
        <v>#REF!</v>
      </c>
      <c r="Y2927" s="68">
        <f>+VLOOKUP(M2927,REFERENCIAS!$C:$D,2,0)*VLOOKUP($M$2,PONDERADORES!$A$7:$G$9,7,0)+VLOOKUP(N2927,REFERENCIAS!$C:$D,2,0)*VLOOKUP($N$2,PONDERADORES!$A$7:$G$9,7,0)+VLOOKUP(O2927,REFERENCIAS!$C:$D,2,0)*VLOOKUP($O$2,PONDERADORES!$A$7:$G$9,7,0)</f>
        <v>0.2</v>
      </c>
      <c r="Z2927" s="2">
        <f>+VLOOKUP(IF(R2927&lt;0.1,0,IF(AND(R2927&gt;=0.1,R2927&lt;0.2),0.1,IF(AND(R2927&gt;=0.2,R2927&lt;0.3),0.2,IF(R2927&gt;0.3,0.3,)))),REFERENCIAS!$C:$D,2,0)*VLOOKUP($R$2,PONDERADORES!$A$11:$G$11,7,0)</f>
        <v>15</v>
      </c>
      <c r="AA2927" s="92"/>
      <c r="AB2927" s="95" t="e">
        <f t="shared" ca="1" si="179"/>
        <v>#REF!</v>
      </c>
      <c r="AC2927" s="23" t="e">
        <f ca="1">IF(AB2927&gt;REFERENCIAS!$C$62,REFERENCIAS!$B$62,IF(AND(AB2927&gt;=REFERENCIAS!$C$63,AB2927&lt;REFERENCIAS!$D$63),REFERENCIAS!$B$63,IF(AND(AB2927&gt;REFERENCIAS!$C$64,AB2927&lt;=REFERENCIAS!$D$64),REFERENCIAS!$B$64,IF(AND(AB2927&gt;=REFERENCIAS!$C$65,AB2927&lt;REFERENCIAS!$D$65),REFERENCIAS!$B$65, "Revisar"))))</f>
        <v>#REF!</v>
      </c>
      <c r="AD2927" s="94" t="e">
        <f ca="1">VLOOKUP(AC2927,REFERENCIAS!$B$62:$G$65,4,FALSE)</f>
        <v>#REF!</v>
      </c>
    </row>
    <row r="2928" spans="1:30" ht="17.25" x14ac:dyDescent="0.25">
      <c r="A2928" s="74"/>
      <c r="B2928" s="19"/>
      <c r="C2928" s="19"/>
      <c r="D2928" s="50"/>
      <c r="E2928" s="73"/>
      <c r="F2928" s="74"/>
      <c r="G2928" s="9"/>
      <c r="H2928" s="48"/>
      <c r="I2928" s="49">
        <f t="shared" ca="1" si="177"/>
        <v>2022</v>
      </c>
      <c r="J2928" s="22">
        <f t="shared" ca="1" si="176"/>
        <v>1</v>
      </c>
      <c r="K2928" s="19"/>
      <c r="L2928" s="73"/>
      <c r="M2928" s="74"/>
      <c r="N2928" s="19"/>
      <c r="O2928" s="73"/>
      <c r="P2928" s="82">
        <v>1</v>
      </c>
      <c r="Q2928" s="24">
        <v>1</v>
      </c>
      <c r="R2928" s="81">
        <f t="shared" si="178"/>
        <v>1</v>
      </c>
      <c r="S2928" s="87"/>
      <c r="T2928" s="19"/>
      <c r="U2928" s="25"/>
      <c r="V2928" s="25"/>
      <c r="W2928" s="81"/>
      <c r="X2928" s="91" t="e">
        <f ca="1">+VLOOKUP(#REF!,REFERENCIAS!$C:$D,2,0)*VLOOKUP(#REF!,PONDERADORES!A:P,IF(AND(INFORMACION!$T2928='REFERENCIAS RIESGO'!$C$36,INFORMACION!$F2928=REFERENCIAS!$C$24),16,IF(INFORMACION!$T2928='REFERENCIAS RIESGO'!$C$36,13,IF(INFORMACION!$F2928=REFERENCIAS!$C$24,10,7))),0)+VLOOKUP(K2928,REFERENCIAS!$C:$D,2,0)*VLOOKUP($K$2,PONDERADORES!A:P,IF(AND(INFORMACION!$T2928='REFERENCIAS RIESGO'!$C$36,INFORMACION!$F2928=REFERENCIAS!$C$24),16,IF(INFORMACION!$T2928='REFERENCIAS RIESGO'!$C$36,13,IF(INFORMACION!$F2928=REFERENCIAS!$C$24,10,7))),0)+VLOOKUP(L2928,REFERENCIAS!$C:$D,2,0)*VLOOKUP($L$2,PONDERADORES!A:P,IF(AND(INFORMACION!$T2928='REFERENCIAS RIESGO'!$C$36,INFORMACION!$F2928=REFERENCIAS!$C$24),16,IF(INFORMACION!$T2928='REFERENCIAS RIESGO'!$C$36,13,IF(INFORMACION!$F2928=REFERENCIAS!$C$24,10,7))),0)+VLOOKUP(F2928,REFERENCIAS!$C:$D,2,0)*VLOOKUP($F$2,PONDERADORES!A:P,IF(AND(INFORMACION!$T2928='REFERENCIAS RIESGO'!$C$36,INFORMACION!$F2928=REFERENCIAS!$C$24),16,IF(INFORMACION!$T2928='REFERENCIAS RIESGO'!$C$36,13,IF(INFORMACION!$F2928=REFERENCIAS!$C$24,10,7))),0)+VLOOKUP(T2928,REFERENCIAS!$C:$D,2,0)*VLOOKUP($T$2,PONDERADORES!A:P,IF(AND(INFORMACION!$T2928='REFERENCIAS RIESGO'!$C$36,INFORMACION!$F2928=REFERENCIAS!$C$24),16,IF(INFORMACION!$T2928='REFERENCIAS RIESGO'!$C$36,13,IF(INFORMACION!$F2928=REFERENCIAS!$C$24,10,7))),0)+VLOOKUP(IF(J2928&lt;=0.2,0.2,IF(AND(J2928&gt;0.2,J2928&lt;=0.4),0.4,IF(AND(J2928&gt;0.4,J2928&lt;=0.6),0.6,IF(AND(J2928&gt;0.6,J2928&lt;=0.8),0.8,IF(AND(J2928&gt;0.8,J2928&lt;=1),1))))),REFERENCIAS!$C:$D,2,0)*VLOOKUP($J$2,PONDERADORES!A:P,IF(AND(INFORMACION!$T2928='REFERENCIAS RIESGO'!$C$36,INFORMACION!$F2928=REFERENCIAS!$C$24),16,IF(INFORMACION!$T2928='REFERENCIAS RIESGO'!$C$36,13,IF(INFORMACION!$F2928=REFERENCIAS!$C$24,10,7))),0)</f>
        <v>#REF!</v>
      </c>
      <c r="Y2928" s="68">
        <f>+VLOOKUP(M2928,REFERENCIAS!$C:$D,2,0)*VLOOKUP($M$2,PONDERADORES!$A$7:$G$9,7,0)+VLOOKUP(N2928,REFERENCIAS!$C:$D,2,0)*VLOOKUP($N$2,PONDERADORES!$A$7:$G$9,7,0)+VLOOKUP(O2928,REFERENCIAS!$C:$D,2,0)*VLOOKUP($O$2,PONDERADORES!$A$7:$G$9,7,0)</f>
        <v>0.2</v>
      </c>
      <c r="Z2928" s="2">
        <f>+VLOOKUP(IF(R2928&lt;0.1,0,IF(AND(R2928&gt;=0.1,R2928&lt;0.2),0.1,IF(AND(R2928&gt;=0.2,R2928&lt;0.3),0.2,IF(R2928&gt;0.3,0.3,)))),REFERENCIAS!$C:$D,2,0)*VLOOKUP($R$2,PONDERADORES!$A$11:$G$11,7,0)</f>
        <v>15</v>
      </c>
      <c r="AA2928" s="92"/>
      <c r="AB2928" s="95" t="e">
        <f t="shared" ca="1" si="179"/>
        <v>#REF!</v>
      </c>
      <c r="AC2928" s="23" t="e">
        <f ca="1">IF(AB2928&gt;REFERENCIAS!$C$62,REFERENCIAS!$B$62,IF(AND(AB2928&gt;=REFERENCIAS!$C$63,AB2928&lt;REFERENCIAS!$D$63),REFERENCIAS!$B$63,IF(AND(AB2928&gt;REFERENCIAS!$C$64,AB2928&lt;=REFERENCIAS!$D$64),REFERENCIAS!$B$64,IF(AND(AB2928&gt;=REFERENCIAS!$C$65,AB2928&lt;REFERENCIAS!$D$65),REFERENCIAS!$B$65, "Revisar"))))</f>
        <v>#REF!</v>
      </c>
      <c r="AD2928" s="94" t="e">
        <f ca="1">VLOOKUP(AC2928,REFERENCIAS!$B$62:$G$65,4,FALSE)</f>
        <v>#REF!</v>
      </c>
    </row>
    <row r="2929" spans="1:30" ht="17.25" x14ac:dyDescent="0.25">
      <c r="A2929" s="74"/>
      <c r="B2929" s="19"/>
      <c r="C2929" s="19"/>
      <c r="D2929" s="50"/>
      <c r="E2929" s="73"/>
      <c r="F2929" s="74"/>
      <c r="G2929" s="9"/>
      <c r="H2929" s="48"/>
      <c r="I2929" s="49">
        <f t="shared" ca="1" si="177"/>
        <v>2022</v>
      </c>
      <c r="J2929" s="22">
        <f t="shared" ca="1" si="176"/>
        <v>1</v>
      </c>
      <c r="K2929" s="19"/>
      <c r="L2929" s="73"/>
      <c r="M2929" s="74"/>
      <c r="N2929" s="19"/>
      <c r="O2929" s="73"/>
      <c r="P2929" s="82">
        <v>1</v>
      </c>
      <c r="Q2929" s="24">
        <v>1</v>
      </c>
      <c r="R2929" s="81">
        <f t="shared" si="178"/>
        <v>1</v>
      </c>
      <c r="S2929" s="87"/>
      <c r="T2929" s="19"/>
      <c r="U2929" s="25"/>
      <c r="V2929" s="25"/>
      <c r="W2929" s="81"/>
      <c r="X2929" s="91" t="e">
        <f ca="1">+VLOOKUP(#REF!,REFERENCIAS!$C:$D,2,0)*VLOOKUP(#REF!,PONDERADORES!A:P,IF(AND(INFORMACION!$T2929='REFERENCIAS RIESGO'!$C$36,INFORMACION!$F2929=REFERENCIAS!$C$24),16,IF(INFORMACION!$T2929='REFERENCIAS RIESGO'!$C$36,13,IF(INFORMACION!$F2929=REFERENCIAS!$C$24,10,7))),0)+VLOOKUP(K2929,REFERENCIAS!$C:$D,2,0)*VLOOKUP($K$2,PONDERADORES!A:P,IF(AND(INFORMACION!$T2929='REFERENCIAS RIESGO'!$C$36,INFORMACION!$F2929=REFERENCIAS!$C$24),16,IF(INFORMACION!$T2929='REFERENCIAS RIESGO'!$C$36,13,IF(INFORMACION!$F2929=REFERENCIAS!$C$24,10,7))),0)+VLOOKUP(L2929,REFERENCIAS!$C:$D,2,0)*VLOOKUP($L$2,PONDERADORES!A:P,IF(AND(INFORMACION!$T2929='REFERENCIAS RIESGO'!$C$36,INFORMACION!$F2929=REFERENCIAS!$C$24),16,IF(INFORMACION!$T2929='REFERENCIAS RIESGO'!$C$36,13,IF(INFORMACION!$F2929=REFERENCIAS!$C$24,10,7))),0)+VLOOKUP(F2929,REFERENCIAS!$C:$D,2,0)*VLOOKUP($F$2,PONDERADORES!A:P,IF(AND(INFORMACION!$T2929='REFERENCIAS RIESGO'!$C$36,INFORMACION!$F2929=REFERENCIAS!$C$24),16,IF(INFORMACION!$T2929='REFERENCIAS RIESGO'!$C$36,13,IF(INFORMACION!$F2929=REFERENCIAS!$C$24,10,7))),0)+VLOOKUP(T2929,REFERENCIAS!$C:$D,2,0)*VLOOKUP($T$2,PONDERADORES!A:P,IF(AND(INFORMACION!$T2929='REFERENCIAS RIESGO'!$C$36,INFORMACION!$F2929=REFERENCIAS!$C$24),16,IF(INFORMACION!$T2929='REFERENCIAS RIESGO'!$C$36,13,IF(INFORMACION!$F2929=REFERENCIAS!$C$24,10,7))),0)+VLOOKUP(IF(J2929&lt;=0.2,0.2,IF(AND(J2929&gt;0.2,J2929&lt;=0.4),0.4,IF(AND(J2929&gt;0.4,J2929&lt;=0.6),0.6,IF(AND(J2929&gt;0.6,J2929&lt;=0.8),0.8,IF(AND(J2929&gt;0.8,J2929&lt;=1),1))))),REFERENCIAS!$C:$D,2,0)*VLOOKUP($J$2,PONDERADORES!A:P,IF(AND(INFORMACION!$T2929='REFERENCIAS RIESGO'!$C$36,INFORMACION!$F2929=REFERENCIAS!$C$24),16,IF(INFORMACION!$T2929='REFERENCIAS RIESGO'!$C$36,13,IF(INFORMACION!$F2929=REFERENCIAS!$C$24,10,7))),0)</f>
        <v>#REF!</v>
      </c>
      <c r="Y2929" s="68">
        <f>+VLOOKUP(M2929,REFERENCIAS!$C:$D,2,0)*VLOOKUP($M$2,PONDERADORES!$A$7:$G$9,7,0)+VLOOKUP(N2929,REFERENCIAS!$C:$D,2,0)*VLOOKUP($N$2,PONDERADORES!$A$7:$G$9,7,0)+VLOOKUP(O2929,REFERENCIAS!$C:$D,2,0)*VLOOKUP($O$2,PONDERADORES!$A$7:$G$9,7,0)</f>
        <v>0.2</v>
      </c>
      <c r="Z2929" s="2">
        <f>+VLOOKUP(IF(R2929&lt;0.1,0,IF(AND(R2929&gt;=0.1,R2929&lt;0.2),0.1,IF(AND(R2929&gt;=0.2,R2929&lt;0.3),0.2,IF(R2929&gt;0.3,0.3,)))),REFERENCIAS!$C:$D,2,0)*VLOOKUP($R$2,PONDERADORES!$A$11:$G$11,7,0)</f>
        <v>15</v>
      </c>
      <c r="AA2929" s="92"/>
      <c r="AB2929" s="95" t="e">
        <f t="shared" ca="1" si="179"/>
        <v>#REF!</v>
      </c>
      <c r="AC2929" s="23" t="e">
        <f ca="1">IF(AB2929&gt;REFERENCIAS!$C$62,REFERENCIAS!$B$62,IF(AND(AB2929&gt;=REFERENCIAS!$C$63,AB2929&lt;REFERENCIAS!$D$63),REFERENCIAS!$B$63,IF(AND(AB2929&gt;REFERENCIAS!$C$64,AB2929&lt;=REFERENCIAS!$D$64),REFERENCIAS!$B$64,IF(AND(AB2929&gt;=REFERENCIAS!$C$65,AB2929&lt;REFERENCIAS!$D$65),REFERENCIAS!$B$65, "Revisar"))))</f>
        <v>#REF!</v>
      </c>
      <c r="AD2929" s="94" t="e">
        <f ca="1">VLOOKUP(AC2929,REFERENCIAS!$B$62:$G$65,4,FALSE)</f>
        <v>#REF!</v>
      </c>
    </row>
    <row r="2930" spans="1:30" ht="17.25" x14ac:dyDescent="0.25">
      <c r="A2930" s="74"/>
      <c r="B2930" s="19"/>
      <c r="C2930" s="19"/>
      <c r="D2930" s="50"/>
      <c r="E2930" s="73"/>
      <c r="F2930" s="74"/>
      <c r="G2930" s="9"/>
      <c r="H2930" s="48"/>
      <c r="I2930" s="49">
        <f t="shared" ca="1" si="177"/>
        <v>2022</v>
      </c>
      <c r="J2930" s="22">
        <f t="shared" ca="1" si="176"/>
        <v>1</v>
      </c>
      <c r="K2930" s="19"/>
      <c r="L2930" s="73"/>
      <c r="M2930" s="74"/>
      <c r="N2930" s="19"/>
      <c r="O2930" s="73"/>
      <c r="P2930" s="82">
        <v>1</v>
      </c>
      <c r="Q2930" s="24">
        <v>1</v>
      </c>
      <c r="R2930" s="81">
        <f t="shared" si="178"/>
        <v>1</v>
      </c>
      <c r="S2930" s="87"/>
      <c r="T2930" s="19"/>
      <c r="U2930" s="25"/>
      <c r="V2930" s="25"/>
      <c r="W2930" s="81"/>
      <c r="X2930" s="91" t="e">
        <f ca="1">+VLOOKUP(#REF!,REFERENCIAS!$C:$D,2,0)*VLOOKUP(#REF!,PONDERADORES!A:P,IF(AND(INFORMACION!$T2930='REFERENCIAS RIESGO'!$C$36,INFORMACION!$F2930=REFERENCIAS!$C$24),16,IF(INFORMACION!$T2930='REFERENCIAS RIESGO'!$C$36,13,IF(INFORMACION!$F2930=REFERENCIAS!$C$24,10,7))),0)+VLOOKUP(K2930,REFERENCIAS!$C:$D,2,0)*VLOOKUP($K$2,PONDERADORES!A:P,IF(AND(INFORMACION!$T2930='REFERENCIAS RIESGO'!$C$36,INFORMACION!$F2930=REFERENCIAS!$C$24),16,IF(INFORMACION!$T2930='REFERENCIAS RIESGO'!$C$36,13,IF(INFORMACION!$F2930=REFERENCIAS!$C$24,10,7))),0)+VLOOKUP(L2930,REFERENCIAS!$C:$D,2,0)*VLOOKUP($L$2,PONDERADORES!A:P,IF(AND(INFORMACION!$T2930='REFERENCIAS RIESGO'!$C$36,INFORMACION!$F2930=REFERENCIAS!$C$24),16,IF(INFORMACION!$T2930='REFERENCIAS RIESGO'!$C$36,13,IF(INFORMACION!$F2930=REFERENCIAS!$C$24,10,7))),0)+VLOOKUP(F2930,REFERENCIAS!$C:$D,2,0)*VLOOKUP($F$2,PONDERADORES!A:P,IF(AND(INFORMACION!$T2930='REFERENCIAS RIESGO'!$C$36,INFORMACION!$F2930=REFERENCIAS!$C$24),16,IF(INFORMACION!$T2930='REFERENCIAS RIESGO'!$C$36,13,IF(INFORMACION!$F2930=REFERENCIAS!$C$24,10,7))),0)+VLOOKUP(T2930,REFERENCIAS!$C:$D,2,0)*VLOOKUP($T$2,PONDERADORES!A:P,IF(AND(INFORMACION!$T2930='REFERENCIAS RIESGO'!$C$36,INFORMACION!$F2930=REFERENCIAS!$C$24),16,IF(INFORMACION!$T2930='REFERENCIAS RIESGO'!$C$36,13,IF(INFORMACION!$F2930=REFERENCIAS!$C$24,10,7))),0)+VLOOKUP(IF(J2930&lt;=0.2,0.2,IF(AND(J2930&gt;0.2,J2930&lt;=0.4),0.4,IF(AND(J2930&gt;0.4,J2930&lt;=0.6),0.6,IF(AND(J2930&gt;0.6,J2930&lt;=0.8),0.8,IF(AND(J2930&gt;0.8,J2930&lt;=1),1))))),REFERENCIAS!$C:$D,2,0)*VLOOKUP($J$2,PONDERADORES!A:P,IF(AND(INFORMACION!$T2930='REFERENCIAS RIESGO'!$C$36,INFORMACION!$F2930=REFERENCIAS!$C$24),16,IF(INFORMACION!$T2930='REFERENCIAS RIESGO'!$C$36,13,IF(INFORMACION!$F2930=REFERENCIAS!$C$24,10,7))),0)</f>
        <v>#REF!</v>
      </c>
      <c r="Y2930" s="68">
        <f>+VLOOKUP(M2930,REFERENCIAS!$C:$D,2,0)*VLOOKUP($M$2,PONDERADORES!$A$7:$G$9,7,0)+VLOOKUP(N2930,REFERENCIAS!$C:$D,2,0)*VLOOKUP($N$2,PONDERADORES!$A$7:$G$9,7,0)+VLOOKUP(O2930,REFERENCIAS!$C:$D,2,0)*VLOOKUP($O$2,PONDERADORES!$A$7:$G$9,7,0)</f>
        <v>0.2</v>
      </c>
      <c r="Z2930" s="2">
        <f>+VLOOKUP(IF(R2930&lt;0.1,0,IF(AND(R2930&gt;=0.1,R2930&lt;0.2),0.1,IF(AND(R2930&gt;=0.2,R2930&lt;0.3),0.2,IF(R2930&gt;0.3,0.3,)))),REFERENCIAS!$C:$D,2,0)*VLOOKUP($R$2,PONDERADORES!$A$11:$G$11,7,0)</f>
        <v>15</v>
      </c>
      <c r="AA2930" s="92"/>
      <c r="AB2930" s="95" t="e">
        <f t="shared" ca="1" si="179"/>
        <v>#REF!</v>
      </c>
      <c r="AC2930" s="23" t="e">
        <f ca="1">IF(AB2930&gt;REFERENCIAS!$C$62,REFERENCIAS!$B$62,IF(AND(AB2930&gt;=REFERENCIAS!$C$63,AB2930&lt;REFERENCIAS!$D$63),REFERENCIAS!$B$63,IF(AND(AB2930&gt;REFERENCIAS!$C$64,AB2930&lt;=REFERENCIAS!$D$64),REFERENCIAS!$B$64,IF(AND(AB2930&gt;=REFERENCIAS!$C$65,AB2930&lt;REFERENCIAS!$D$65),REFERENCIAS!$B$65, "Revisar"))))</f>
        <v>#REF!</v>
      </c>
      <c r="AD2930" s="94" t="e">
        <f ca="1">VLOOKUP(AC2930,REFERENCIAS!$B$62:$G$65,4,FALSE)</f>
        <v>#REF!</v>
      </c>
    </row>
    <row r="2931" spans="1:30" ht="17.25" x14ac:dyDescent="0.25">
      <c r="A2931" s="74"/>
      <c r="B2931" s="19"/>
      <c r="C2931" s="19"/>
      <c r="D2931" s="50"/>
      <c r="E2931" s="73"/>
      <c r="F2931" s="74"/>
      <c r="G2931" s="9"/>
      <c r="H2931" s="48"/>
      <c r="I2931" s="49">
        <f t="shared" ca="1" si="177"/>
        <v>2022</v>
      </c>
      <c r="J2931" s="22">
        <f t="shared" ca="1" si="176"/>
        <v>1</v>
      </c>
      <c r="K2931" s="19"/>
      <c r="L2931" s="73"/>
      <c r="M2931" s="74"/>
      <c r="N2931" s="19"/>
      <c r="O2931" s="73"/>
      <c r="P2931" s="82">
        <v>1</v>
      </c>
      <c r="Q2931" s="24">
        <v>1</v>
      </c>
      <c r="R2931" s="81">
        <f t="shared" si="178"/>
        <v>1</v>
      </c>
      <c r="S2931" s="87"/>
      <c r="T2931" s="19"/>
      <c r="U2931" s="25"/>
      <c r="V2931" s="25"/>
      <c r="W2931" s="81"/>
      <c r="X2931" s="91" t="e">
        <f ca="1">+VLOOKUP(#REF!,REFERENCIAS!$C:$D,2,0)*VLOOKUP(#REF!,PONDERADORES!A:P,IF(AND(INFORMACION!$T2931='REFERENCIAS RIESGO'!$C$36,INFORMACION!$F2931=REFERENCIAS!$C$24),16,IF(INFORMACION!$T2931='REFERENCIAS RIESGO'!$C$36,13,IF(INFORMACION!$F2931=REFERENCIAS!$C$24,10,7))),0)+VLOOKUP(K2931,REFERENCIAS!$C:$D,2,0)*VLOOKUP($K$2,PONDERADORES!A:P,IF(AND(INFORMACION!$T2931='REFERENCIAS RIESGO'!$C$36,INFORMACION!$F2931=REFERENCIAS!$C$24),16,IF(INFORMACION!$T2931='REFERENCIAS RIESGO'!$C$36,13,IF(INFORMACION!$F2931=REFERENCIAS!$C$24,10,7))),0)+VLOOKUP(L2931,REFERENCIAS!$C:$D,2,0)*VLOOKUP($L$2,PONDERADORES!A:P,IF(AND(INFORMACION!$T2931='REFERENCIAS RIESGO'!$C$36,INFORMACION!$F2931=REFERENCIAS!$C$24),16,IF(INFORMACION!$T2931='REFERENCIAS RIESGO'!$C$36,13,IF(INFORMACION!$F2931=REFERENCIAS!$C$24,10,7))),0)+VLOOKUP(F2931,REFERENCIAS!$C:$D,2,0)*VLOOKUP($F$2,PONDERADORES!A:P,IF(AND(INFORMACION!$T2931='REFERENCIAS RIESGO'!$C$36,INFORMACION!$F2931=REFERENCIAS!$C$24),16,IF(INFORMACION!$T2931='REFERENCIAS RIESGO'!$C$36,13,IF(INFORMACION!$F2931=REFERENCIAS!$C$24,10,7))),0)+VLOOKUP(T2931,REFERENCIAS!$C:$D,2,0)*VLOOKUP($T$2,PONDERADORES!A:P,IF(AND(INFORMACION!$T2931='REFERENCIAS RIESGO'!$C$36,INFORMACION!$F2931=REFERENCIAS!$C$24),16,IF(INFORMACION!$T2931='REFERENCIAS RIESGO'!$C$36,13,IF(INFORMACION!$F2931=REFERENCIAS!$C$24,10,7))),0)+VLOOKUP(IF(J2931&lt;=0.2,0.2,IF(AND(J2931&gt;0.2,J2931&lt;=0.4),0.4,IF(AND(J2931&gt;0.4,J2931&lt;=0.6),0.6,IF(AND(J2931&gt;0.6,J2931&lt;=0.8),0.8,IF(AND(J2931&gt;0.8,J2931&lt;=1),1))))),REFERENCIAS!$C:$D,2,0)*VLOOKUP($J$2,PONDERADORES!A:P,IF(AND(INFORMACION!$T2931='REFERENCIAS RIESGO'!$C$36,INFORMACION!$F2931=REFERENCIAS!$C$24),16,IF(INFORMACION!$T2931='REFERENCIAS RIESGO'!$C$36,13,IF(INFORMACION!$F2931=REFERENCIAS!$C$24,10,7))),0)</f>
        <v>#REF!</v>
      </c>
      <c r="Y2931" s="68">
        <f>+VLOOKUP(M2931,REFERENCIAS!$C:$D,2,0)*VLOOKUP($M$2,PONDERADORES!$A$7:$G$9,7,0)+VLOOKUP(N2931,REFERENCIAS!$C:$D,2,0)*VLOOKUP($N$2,PONDERADORES!$A$7:$G$9,7,0)+VLOOKUP(O2931,REFERENCIAS!$C:$D,2,0)*VLOOKUP($O$2,PONDERADORES!$A$7:$G$9,7,0)</f>
        <v>0.2</v>
      </c>
      <c r="Z2931" s="2">
        <f>+VLOOKUP(IF(R2931&lt;0.1,0,IF(AND(R2931&gt;=0.1,R2931&lt;0.2),0.1,IF(AND(R2931&gt;=0.2,R2931&lt;0.3),0.2,IF(R2931&gt;0.3,0.3,)))),REFERENCIAS!$C:$D,2,0)*VLOOKUP($R$2,PONDERADORES!$A$11:$G$11,7,0)</f>
        <v>15</v>
      </c>
      <c r="AA2931" s="92"/>
      <c r="AB2931" s="95" t="e">
        <f t="shared" ca="1" si="179"/>
        <v>#REF!</v>
      </c>
      <c r="AC2931" s="23" t="e">
        <f ca="1">IF(AB2931&gt;REFERENCIAS!$C$62,REFERENCIAS!$B$62,IF(AND(AB2931&gt;=REFERENCIAS!$C$63,AB2931&lt;REFERENCIAS!$D$63),REFERENCIAS!$B$63,IF(AND(AB2931&gt;REFERENCIAS!$C$64,AB2931&lt;=REFERENCIAS!$D$64),REFERENCIAS!$B$64,IF(AND(AB2931&gt;=REFERENCIAS!$C$65,AB2931&lt;REFERENCIAS!$D$65),REFERENCIAS!$B$65, "Revisar"))))</f>
        <v>#REF!</v>
      </c>
      <c r="AD2931" s="94" t="e">
        <f ca="1">VLOOKUP(AC2931,REFERENCIAS!$B$62:$G$65,4,FALSE)</f>
        <v>#REF!</v>
      </c>
    </row>
    <row r="2932" spans="1:30" ht="17.25" x14ac:dyDescent="0.25">
      <c r="A2932" s="74"/>
      <c r="B2932" s="19"/>
      <c r="C2932" s="19"/>
      <c r="D2932" s="50"/>
      <c r="E2932" s="73"/>
      <c r="F2932" s="74"/>
      <c r="G2932" s="9"/>
      <c r="H2932" s="48"/>
      <c r="I2932" s="49">
        <f t="shared" ca="1" si="177"/>
        <v>2022</v>
      </c>
      <c r="J2932" s="22">
        <f t="shared" ca="1" si="176"/>
        <v>1</v>
      </c>
      <c r="K2932" s="19"/>
      <c r="L2932" s="73"/>
      <c r="M2932" s="74"/>
      <c r="N2932" s="19"/>
      <c r="O2932" s="73"/>
      <c r="P2932" s="82">
        <v>1</v>
      </c>
      <c r="Q2932" s="24">
        <v>1</v>
      </c>
      <c r="R2932" s="81">
        <f t="shared" si="178"/>
        <v>1</v>
      </c>
      <c r="S2932" s="87"/>
      <c r="T2932" s="19"/>
      <c r="U2932" s="25"/>
      <c r="V2932" s="25"/>
      <c r="W2932" s="81"/>
      <c r="X2932" s="91" t="e">
        <f ca="1">+VLOOKUP(#REF!,REFERENCIAS!$C:$D,2,0)*VLOOKUP(#REF!,PONDERADORES!A:P,IF(AND(INFORMACION!$T2932='REFERENCIAS RIESGO'!$C$36,INFORMACION!$F2932=REFERENCIAS!$C$24),16,IF(INFORMACION!$T2932='REFERENCIAS RIESGO'!$C$36,13,IF(INFORMACION!$F2932=REFERENCIAS!$C$24,10,7))),0)+VLOOKUP(K2932,REFERENCIAS!$C:$D,2,0)*VLOOKUP($K$2,PONDERADORES!A:P,IF(AND(INFORMACION!$T2932='REFERENCIAS RIESGO'!$C$36,INFORMACION!$F2932=REFERENCIAS!$C$24),16,IF(INFORMACION!$T2932='REFERENCIAS RIESGO'!$C$36,13,IF(INFORMACION!$F2932=REFERENCIAS!$C$24,10,7))),0)+VLOOKUP(L2932,REFERENCIAS!$C:$D,2,0)*VLOOKUP($L$2,PONDERADORES!A:P,IF(AND(INFORMACION!$T2932='REFERENCIAS RIESGO'!$C$36,INFORMACION!$F2932=REFERENCIAS!$C$24),16,IF(INFORMACION!$T2932='REFERENCIAS RIESGO'!$C$36,13,IF(INFORMACION!$F2932=REFERENCIAS!$C$24,10,7))),0)+VLOOKUP(F2932,REFERENCIAS!$C:$D,2,0)*VLOOKUP($F$2,PONDERADORES!A:P,IF(AND(INFORMACION!$T2932='REFERENCIAS RIESGO'!$C$36,INFORMACION!$F2932=REFERENCIAS!$C$24),16,IF(INFORMACION!$T2932='REFERENCIAS RIESGO'!$C$36,13,IF(INFORMACION!$F2932=REFERENCIAS!$C$24,10,7))),0)+VLOOKUP(T2932,REFERENCIAS!$C:$D,2,0)*VLOOKUP($T$2,PONDERADORES!A:P,IF(AND(INFORMACION!$T2932='REFERENCIAS RIESGO'!$C$36,INFORMACION!$F2932=REFERENCIAS!$C$24),16,IF(INFORMACION!$T2932='REFERENCIAS RIESGO'!$C$36,13,IF(INFORMACION!$F2932=REFERENCIAS!$C$24,10,7))),0)+VLOOKUP(IF(J2932&lt;=0.2,0.2,IF(AND(J2932&gt;0.2,J2932&lt;=0.4),0.4,IF(AND(J2932&gt;0.4,J2932&lt;=0.6),0.6,IF(AND(J2932&gt;0.6,J2932&lt;=0.8),0.8,IF(AND(J2932&gt;0.8,J2932&lt;=1),1))))),REFERENCIAS!$C:$D,2,0)*VLOOKUP($J$2,PONDERADORES!A:P,IF(AND(INFORMACION!$T2932='REFERENCIAS RIESGO'!$C$36,INFORMACION!$F2932=REFERENCIAS!$C$24),16,IF(INFORMACION!$T2932='REFERENCIAS RIESGO'!$C$36,13,IF(INFORMACION!$F2932=REFERENCIAS!$C$24,10,7))),0)</f>
        <v>#REF!</v>
      </c>
      <c r="Y2932" s="68">
        <f>+VLOOKUP(M2932,REFERENCIAS!$C:$D,2,0)*VLOOKUP($M$2,PONDERADORES!$A$7:$G$9,7,0)+VLOOKUP(N2932,REFERENCIAS!$C:$D,2,0)*VLOOKUP($N$2,PONDERADORES!$A$7:$G$9,7,0)+VLOOKUP(O2932,REFERENCIAS!$C:$D,2,0)*VLOOKUP($O$2,PONDERADORES!$A$7:$G$9,7,0)</f>
        <v>0.2</v>
      </c>
      <c r="Z2932" s="2">
        <f>+VLOOKUP(IF(R2932&lt;0.1,0,IF(AND(R2932&gt;=0.1,R2932&lt;0.2),0.1,IF(AND(R2932&gt;=0.2,R2932&lt;0.3),0.2,IF(R2932&gt;0.3,0.3,)))),REFERENCIAS!$C:$D,2,0)*VLOOKUP($R$2,PONDERADORES!$A$11:$G$11,7,0)</f>
        <v>15</v>
      </c>
      <c r="AA2932" s="92"/>
      <c r="AB2932" s="95" t="e">
        <f t="shared" ca="1" si="179"/>
        <v>#REF!</v>
      </c>
      <c r="AC2932" s="23" t="e">
        <f ca="1">IF(AB2932&gt;REFERENCIAS!$C$62,REFERENCIAS!$B$62,IF(AND(AB2932&gt;=REFERENCIAS!$C$63,AB2932&lt;REFERENCIAS!$D$63),REFERENCIAS!$B$63,IF(AND(AB2932&gt;REFERENCIAS!$C$64,AB2932&lt;=REFERENCIAS!$D$64),REFERENCIAS!$B$64,IF(AND(AB2932&gt;=REFERENCIAS!$C$65,AB2932&lt;REFERENCIAS!$D$65),REFERENCIAS!$B$65, "Revisar"))))</f>
        <v>#REF!</v>
      </c>
      <c r="AD2932" s="94" t="e">
        <f ca="1">VLOOKUP(AC2932,REFERENCIAS!$B$62:$G$65,4,FALSE)</f>
        <v>#REF!</v>
      </c>
    </row>
    <row r="2933" spans="1:30" ht="17.25" x14ac:dyDescent="0.25">
      <c r="A2933" s="74"/>
      <c r="B2933" s="19"/>
      <c r="C2933" s="19"/>
      <c r="D2933" s="50"/>
      <c r="E2933" s="73"/>
      <c r="F2933" s="74"/>
      <c r="G2933" s="9"/>
      <c r="H2933" s="48"/>
      <c r="I2933" s="49">
        <f t="shared" ca="1" si="177"/>
        <v>2022</v>
      </c>
      <c r="J2933" s="22">
        <f t="shared" ca="1" si="176"/>
        <v>1</v>
      </c>
      <c r="K2933" s="19"/>
      <c r="L2933" s="73"/>
      <c r="M2933" s="74"/>
      <c r="N2933" s="19"/>
      <c r="O2933" s="73"/>
      <c r="P2933" s="82">
        <v>1</v>
      </c>
      <c r="Q2933" s="24">
        <v>1</v>
      </c>
      <c r="R2933" s="81">
        <f t="shared" si="178"/>
        <v>1</v>
      </c>
      <c r="S2933" s="87"/>
      <c r="T2933" s="19"/>
      <c r="U2933" s="25"/>
      <c r="V2933" s="25"/>
      <c r="W2933" s="81"/>
      <c r="X2933" s="91" t="e">
        <f ca="1">+VLOOKUP(#REF!,REFERENCIAS!$C:$D,2,0)*VLOOKUP(#REF!,PONDERADORES!A:P,IF(AND(INFORMACION!$T2933='REFERENCIAS RIESGO'!$C$36,INFORMACION!$F2933=REFERENCIAS!$C$24),16,IF(INFORMACION!$T2933='REFERENCIAS RIESGO'!$C$36,13,IF(INFORMACION!$F2933=REFERENCIAS!$C$24,10,7))),0)+VLOOKUP(K2933,REFERENCIAS!$C:$D,2,0)*VLOOKUP($K$2,PONDERADORES!A:P,IF(AND(INFORMACION!$T2933='REFERENCIAS RIESGO'!$C$36,INFORMACION!$F2933=REFERENCIAS!$C$24),16,IF(INFORMACION!$T2933='REFERENCIAS RIESGO'!$C$36,13,IF(INFORMACION!$F2933=REFERENCIAS!$C$24,10,7))),0)+VLOOKUP(L2933,REFERENCIAS!$C:$D,2,0)*VLOOKUP($L$2,PONDERADORES!A:P,IF(AND(INFORMACION!$T2933='REFERENCIAS RIESGO'!$C$36,INFORMACION!$F2933=REFERENCIAS!$C$24),16,IF(INFORMACION!$T2933='REFERENCIAS RIESGO'!$C$36,13,IF(INFORMACION!$F2933=REFERENCIAS!$C$24,10,7))),0)+VLOOKUP(F2933,REFERENCIAS!$C:$D,2,0)*VLOOKUP($F$2,PONDERADORES!A:P,IF(AND(INFORMACION!$T2933='REFERENCIAS RIESGO'!$C$36,INFORMACION!$F2933=REFERENCIAS!$C$24),16,IF(INFORMACION!$T2933='REFERENCIAS RIESGO'!$C$36,13,IF(INFORMACION!$F2933=REFERENCIAS!$C$24,10,7))),0)+VLOOKUP(T2933,REFERENCIAS!$C:$D,2,0)*VLOOKUP($T$2,PONDERADORES!A:P,IF(AND(INFORMACION!$T2933='REFERENCIAS RIESGO'!$C$36,INFORMACION!$F2933=REFERENCIAS!$C$24),16,IF(INFORMACION!$T2933='REFERENCIAS RIESGO'!$C$36,13,IF(INFORMACION!$F2933=REFERENCIAS!$C$24,10,7))),0)+VLOOKUP(IF(J2933&lt;=0.2,0.2,IF(AND(J2933&gt;0.2,J2933&lt;=0.4),0.4,IF(AND(J2933&gt;0.4,J2933&lt;=0.6),0.6,IF(AND(J2933&gt;0.6,J2933&lt;=0.8),0.8,IF(AND(J2933&gt;0.8,J2933&lt;=1),1))))),REFERENCIAS!$C:$D,2,0)*VLOOKUP($J$2,PONDERADORES!A:P,IF(AND(INFORMACION!$T2933='REFERENCIAS RIESGO'!$C$36,INFORMACION!$F2933=REFERENCIAS!$C$24),16,IF(INFORMACION!$T2933='REFERENCIAS RIESGO'!$C$36,13,IF(INFORMACION!$F2933=REFERENCIAS!$C$24,10,7))),0)</f>
        <v>#REF!</v>
      </c>
      <c r="Y2933" s="68">
        <f>+VLOOKUP(M2933,REFERENCIAS!$C:$D,2,0)*VLOOKUP($M$2,PONDERADORES!$A$7:$G$9,7,0)+VLOOKUP(N2933,REFERENCIAS!$C:$D,2,0)*VLOOKUP($N$2,PONDERADORES!$A$7:$G$9,7,0)+VLOOKUP(O2933,REFERENCIAS!$C:$D,2,0)*VLOOKUP($O$2,PONDERADORES!$A$7:$G$9,7,0)</f>
        <v>0.2</v>
      </c>
      <c r="Z2933" s="2">
        <f>+VLOOKUP(IF(R2933&lt;0.1,0,IF(AND(R2933&gt;=0.1,R2933&lt;0.2),0.1,IF(AND(R2933&gt;=0.2,R2933&lt;0.3),0.2,IF(R2933&gt;0.3,0.3,)))),REFERENCIAS!$C:$D,2,0)*VLOOKUP($R$2,PONDERADORES!$A$11:$G$11,7,0)</f>
        <v>15</v>
      </c>
      <c r="AA2933" s="92"/>
      <c r="AB2933" s="95" t="e">
        <f t="shared" ca="1" si="179"/>
        <v>#REF!</v>
      </c>
      <c r="AC2933" s="23" t="e">
        <f ca="1">IF(AB2933&gt;REFERENCIAS!$C$62,REFERENCIAS!$B$62,IF(AND(AB2933&gt;=REFERENCIAS!$C$63,AB2933&lt;REFERENCIAS!$D$63),REFERENCIAS!$B$63,IF(AND(AB2933&gt;REFERENCIAS!$C$64,AB2933&lt;=REFERENCIAS!$D$64),REFERENCIAS!$B$64,IF(AND(AB2933&gt;=REFERENCIAS!$C$65,AB2933&lt;REFERENCIAS!$D$65),REFERENCIAS!$B$65, "Revisar"))))</f>
        <v>#REF!</v>
      </c>
      <c r="AD2933" s="94" t="e">
        <f ca="1">VLOOKUP(AC2933,REFERENCIAS!$B$62:$G$65,4,FALSE)</f>
        <v>#REF!</v>
      </c>
    </row>
    <row r="2934" spans="1:30" ht="17.25" x14ac:dyDescent="0.25">
      <c r="A2934" s="74"/>
      <c r="B2934" s="19"/>
      <c r="C2934" s="19"/>
      <c r="D2934" s="50"/>
      <c r="E2934" s="73"/>
      <c r="F2934" s="74"/>
      <c r="G2934" s="9"/>
      <c r="H2934" s="48"/>
      <c r="I2934" s="49">
        <f t="shared" ca="1" si="177"/>
        <v>2022</v>
      </c>
      <c r="J2934" s="22">
        <f t="shared" ca="1" si="176"/>
        <v>1</v>
      </c>
      <c r="K2934" s="19"/>
      <c r="L2934" s="73"/>
      <c r="M2934" s="74"/>
      <c r="N2934" s="19"/>
      <c r="O2934" s="73"/>
      <c r="P2934" s="82">
        <v>1</v>
      </c>
      <c r="Q2934" s="24">
        <v>1</v>
      </c>
      <c r="R2934" s="81">
        <f t="shared" si="178"/>
        <v>1</v>
      </c>
      <c r="S2934" s="87"/>
      <c r="T2934" s="19"/>
      <c r="U2934" s="25"/>
      <c r="V2934" s="25"/>
      <c r="W2934" s="81"/>
      <c r="X2934" s="91" t="e">
        <f ca="1">+VLOOKUP(#REF!,REFERENCIAS!$C:$D,2,0)*VLOOKUP(#REF!,PONDERADORES!A:P,IF(AND(INFORMACION!$T2934='REFERENCIAS RIESGO'!$C$36,INFORMACION!$F2934=REFERENCIAS!$C$24),16,IF(INFORMACION!$T2934='REFERENCIAS RIESGO'!$C$36,13,IF(INFORMACION!$F2934=REFERENCIAS!$C$24,10,7))),0)+VLOOKUP(K2934,REFERENCIAS!$C:$D,2,0)*VLOOKUP($K$2,PONDERADORES!A:P,IF(AND(INFORMACION!$T2934='REFERENCIAS RIESGO'!$C$36,INFORMACION!$F2934=REFERENCIAS!$C$24),16,IF(INFORMACION!$T2934='REFERENCIAS RIESGO'!$C$36,13,IF(INFORMACION!$F2934=REFERENCIAS!$C$24,10,7))),0)+VLOOKUP(L2934,REFERENCIAS!$C:$D,2,0)*VLOOKUP($L$2,PONDERADORES!A:P,IF(AND(INFORMACION!$T2934='REFERENCIAS RIESGO'!$C$36,INFORMACION!$F2934=REFERENCIAS!$C$24),16,IF(INFORMACION!$T2934='REFERENCIAS RIESGO'!$C$36,13,IF(INFORMACION!$F2934=REFERENCIAS!$C$24,10,7))),0)+VLOOKUP(F2934,REFERENCIAS!$C:$D,2,0)*VLOOKUP($F$2,PONDERADORES!A:P,IF(AND(INFORMACION!$T2934='REFERENCIAS RIESGO'!$C$36,INFORMACION!$F2934=REFERENCIAS!$C$24),16,IF(INFORMACION!$T2934='REFERENCIAS RIESGO'!$C$36,13,IF(INFORMACION!$F2934=REFERENCIAS!$C$24,10,7))),0)+VLOOKUP(T2934,REFERENCIAS!$C:$D,2,0)*VLOOKUP($T$2,PONDERADORES!A:P,IF(AND(INFORMACION!$T2934='REFERENCIAS RIESGO'!$C$36,INFORMACION!$F2934=REFERENCIAS!$C$24),16,IF(INFORMACION!$T2934='REFERENCIAS RIESGO'!$C$36,13,IF(INFORMACION!$F2934=REFERENCIAS!$C$24,10,7))),0)+VLOOKUP(IF(J2934&lt;=0.2,0.2,IF(AND(J2934&gt;0.2,J2934&lt;=0.4),0.4,IF(AND(J2934&gt;0.4,J2934&lt;=0.6),0.6,IF(AND(J2934&gt;0.6,J2934&lt;=0.8),0.8,IF(AND(J2934&gt;0.8,J2934&lt;=1),1))))),REFERENCIAS!$C:$D,2,0)*VLOOKUP($J$2,PONDERADORES!A:P,IF(AND(INFORMACION!$T2934='REFERENCIAS RIESGO'!$C$36,INFORMACION!$F2934=REFERENCIAS!$C$24),16,IF(INFORMACION!$T2934='REFERENCIAS RIESGO'!$C$36,13,IF(INFORMACION!$F2934=REFERENCIAS!$C$24,10,7))),0)</f>
        <v>#REF!</v>
      </c>
      <c r="Y2934" s="68">
        <f>+VLOOKUP(M2934,REFERENCIAS!$C:$D,2,0)*VLOOKUP($M$2,PONDERADORES!$A$7:$G$9,7,0)+VLOOKUP(N2934,REFERENCIAS!$C:$D,2,0)*VLOOKUP($N$2,PONDERADORES!$A$7:$G$9,7,0)+VLOOKUP(O2934,REFERENCIAS!$C:$D,2,0)*VLOOKUP($O$2,PONDERADORES!$A$7:$G$9,7,0)</f>
        <v>0.2</v>
      </c>
      <c r="Z2934" s="2">
        <f>+VLOOKUP(IF(R2934&lt;0.1,0,IF(AND(R2934&gt;=0.1,R2934&lt;0.2),0.1,IF(AND(R2934&gt;=0.2,R2934&lt;0.3),0.2,IF(R2934&gt;0.3,0.3,)))),REFERENCIAS!$C:$D,2,0)*VLOOKUP($R$2,PONDERADORES!$A$11:$G$11,7,0)</f>
        <v>15</v>
      </c>
      <c r="AA2934" s="92"/>
      <c r="AB2934" s="95" t="e">
        <f t="shared" ca="1" si="179"/>
        <v>#REF!</v>
      </c>
      <c r="AC2934" s="23" t="e">
        <f ca="1">IF(AB2934&gt;REFERENCIAS!$C$62,REFERENCIAS!$B$62,IF(AND(AB2934&gt;=REFERENCIAS!$C$63,AB2934&lt;REFERENCIAS!$D$63),REFERENCIAS!$B$63,IF(AND(AB2934&gt;REFERENCIAS!$C$64,AB2934&lt;=REFERENCIAS!$D$64),REFERENCIAS!$B$64,IF(AND(AB2934&gt;=REFERENCIAS!$C$65,AB2934&lt;REFERENCIAS!$D$65),REFERENCIAS!$B$65, "Revisar"))))</f>
        <v>#REF!</v>
      </c>
      <c r="AD2934" s="94" t="e">
        <f ca="1">VLOOKUP(AC2934,REFERENCIAS!$B$62:$G$65,4,FALSE)</f>
        <v>#REF!</v>
      </c>
    </row>
    <row r="2935" spans="1:30" ht="17.25" x14ac:dyDescent="0.25">
      <c r="A2935" s="74"/>
      <c r="B2935" s="19"/>
      <c r="C2935" s="19"/>
      <c r="D2935" s="50"/>
      <c r="E2935" s="73"/>
      <c r="F2935" s="74"/>
      <c r="G2935" s="9"/>
      <c r="H2935" s="48"/>
      <c r="I2935" s="49">
        <f t="shared" ca="1" si="177"/>
        <v>2022</v>
      </c>
      <c r="J2935" s="22">
        <f t="shared" ca="1" si="176"/>
        <v>1</v>
      </c>
      <c r="K2935" s="19"/>
      <c r="L2935" s="73"/>
      <c r="M2935" s="74"/>
      <c r="N2935" s="19"/>
      <c r="O2935" s="73"/>
      <c r="P2935" s="82">
        <v>1</v>
      </c>
      <c r="Q2935" s="24">
        <v>1</v>
      </c>
      <c r="R2935" s="81">
        <f t="shared" si="178"/>
        <v>1</v>
      </c>
      <c r="S2935" s="87"/>
      <c r="T2935" s="19"/>
      <c r="U2935" s="25"/>
      <c r="V2935" s="25"/>
      <c r="W2935" s="81"/>
      <c r="X2935" s="91" t="e">
        <f ca="1">+VLOOKUP(#REF!,REFERENCIAS!$C:$D,2,0)*VLOOKUP(#REF!,PONDERADORES!A:P,IF(AND(INFORMACION!$T2935='REFERENCIAS RIESGO'!$C$36,INFORMACION!$F2935=REFERENCIAS!$C$24),16,IF(INFORMACION!$T2935='REFERENCIAS RIESGO'!$C$36,13,IF(INFORMACION!$F2935=REFERENCIAS!$C$24,10,7))),0)+VLOOKUP(K2935,REFERENCIAS!$C:$D,2,0)*VLOOKUP($K$2,PONDERADORES!A:P,IF(AND(INFORMACION!$T2935='REFERENCIAS RIESGO'!$C$36,INFORMACION!$F2935=REFERENCIAS!$C$24),16,IF(INFORMACION!$T2935='REFERENCIAS RIESGO'!$C$36,13,IF(INFORMACION!$F2935=REFERENCIAS!$C$24,10,7))),0)+VLOOKUP(L2935,REFERENCIAS!$C:$D,2,0)*VLOOKUP($L$2,PONDERADORES!A:P,IF(AND(INFORMACION!$T2935='REFERENCIAS RIESGO'!$C$36,INFORMACION!$F2935=REFERENCIAS!$C$24),16,IF(INFORMACION!$T2935='REFERENCIAS RIESGO'!$C$36,13,IF(INFORMACION!$F2935=REFERENCIAS!$C$24,10,7))),0)+VLOOKUP(F2935,REFERENCIAS!$C:$D,2,0)*VLOOKUP($F$2,PONDERADORES!A:P,IF(AND(INFORMACION!$T2935='REFERENCIAS RIESGO'!$C$36,INFORMACION!$F2935=REFERENCIAS!$C$24),16,IF(INFORMACION!$T2935='REFERENCIAS RIESGO'!$C$36,13,IF(INFORMACION!$F2935=REFERENCIAS!$C$24,10,7))),0)+VLOOKUP(T2935,REFERENCIAS!$C:$D,2,0)*VLOOKUP($T$2,PONDERADORES!A:P,IF(AND(INFORMACION!$T2935='REFERENCIAS RIESGO'!$C$36,INFORMACION!$F2935=REFERENCIAS!$C$24),16,IF(INFORMACION!$T2935='REFERENCIAS RIESGO'!$C$36,13,IF(INFORMACION!$F2935=REFERENCIAS!$C$24,10,7))),0)+VLOOKUP(IF(J2935&lt;=0.2,0.2,IF(AND(J2935&gt;0.2,J2935&lt;=0.4),0.4,IF(AND(J2935&gt;0.4,J2935&lt;=0.6),0.6,IF(AND(J2935&gt;0.6,J2935&lt;=0.8),0.8,IF(AND(J2935&gt;0.8,J2935&lt;=1),1))))),REFERENCIAS!$C:$D,2,0)*VLOOKUP($J$2,PONDERADORES!A:P,IF(AND(INFORMACION!$T2935='REFERENCIAS RIESGO'!$C$36,INFORMACION!$F2935=REFERENCIAS!$C$24),16,IF(INFORMACION!$T2935='REFERENCIAS RIESGO'!$C$36,13,IF(INFORMACION!$F2935=REFERENCIAS!$C$24,10,7))),0)</f>
        <v>#REF!</v>
      </c>
      <c r="Y2935" s="68">
        <f>+VLOOKUP(M2935,REFERENCIAS!$C:$D,2,0)*VLOOKUP($M$2,PONDERADORES!$A$7:$G$9,7,0)+VLOOKUP(N2935,REFERENCIAS!$C:$D,2,0)*VLOOKUP($N$2,PONDERADORES!$A$7:$G$9,7,0)+VLOOKUP(O2935,REFERENCIAS!$C:$D,2,0)*VLOOKUP($O$2,PONDERADORES!$A$7:$G$9,7,0)</f>
        <v>0.2</v>
      </c>
      <c r="Z2935" s="2">
        <f>+VLOOKUP(IF(R2935&lt;0.1,0,IF(AND(R2935&gt;=0.1,R2935&lt;0.2),0.1,IF(AND(R2935&gt;=0.2,R2935&lt;0.3),0.2,IF(R2935&gt;0.3,0.3,)))),REFERENCIAS!$C:$D,2,0)*VLOOKUP($R$2,PONDERADORES!$A$11:$G$11,7,0)</f>
        <v>15</v>
      </c>
      <c r="AA2935" s="92"/>
      <c r="AB2935" s="95" t="e">
        <f t="shared" ca="1" si="179"/>
        <v>#REF!</v>
      </c>
      <c r="AC2935" s="23" t="e">
        <f ca="1">IF(AB2935&gt;REFERENCIAS!$C$62,REFERENCIAS!$B$62,IF(AND(AB2935&gt;=REFERENCIAS!$C$63,AB2935&lt;REFERENCIAS!$D$63),REFERENCIAS!$B$63,IF(AND(AB2935&gt;REFERENCIAS!$C$64,AB2935&lt;=REFERENCIAS!$D$64),REFERENCIAS!$B$64,IF(AND(AB2935&gt;=REFERENCIAS!$C$65,AB2935&lt;REFERENCIAS!$D$65),REFERENCIAS!$B$65, "Revisar"))))</f>
        <v>#REF!</v>
      </c>
      <c r="AD2935" s="94" t="e">
        <f ca="1">VLOOKUP(AC2935,REFERENCIAS!$B$62:$G$65,4,FALSE)</f>
        <v>#REF!</v>
      </c>
    </row>
    <row r="2936" spans="1:30" ht="17.25" x14ac:dyDescent="0.25">
      <c r="A2936" s="74"/>
      <c r="B2936" s="19"/>
      <c r="C2936" s="19"/>
      <c r="D2936" s="50"/>
      <c r="E2936" s="73"/>
      <c r="F2936" s="74"/>
      <c r="G2936" s="9"/>
      <c r="H2936" s="48"/>
      <c r="I2936" s="49">
        <f t="shared" ca="1" si="177"/>
        <v>2022</v>
      </c>
      <c r="J2936" s="22">
        <f t="shared" ca="1" si="176"/>
        <v>1</v>
      </c>
      <c r="K2936" s="19"/>
      <c r="L2936" s="73"/>
      <c r="M2936" s="74"/>
      <c r="N2936" s="19"/>
      <c r="O2936" s="73"/>
      <c r="P2936" s="82">
        <v>1</v>
      </c>
      <c r="Q2936" s="24">
        <v>1</v>
      </c>
      <c r="R2936" s="81">
        <f t="shared" si="178"/>
        <v>1</v>
      </c>
      <c r="S2936" s="87"/>
      <c r="T2936" s="19"/>
      <c r="U2936" s="25"/>
      <c r="V2936" s="25"/>
      <c r="W2936" s="81"/>
      <c r="X2936" s="91" t="e">
        <f ca="1">+VLOOKUP(#REF!,REFERENCIAS!$C:$D,2,0)*VLOOKUP(#REF!,PONDERADORES!A:P,IF(AND(INFORMACION!$T2936='REFERENCIAS RIESGO'!$C$36,INFORMACION!$F2936=REFERENCIAS!$C$24),16,IF(INFORMACION!$T2936='REFERENCIAS RIESGO'!$C$36,13,IF(INFORMACION!$F2936=REFERENCIAS!$C$24,10,7))),0)+VLOOKUP(K2936,REFERENCIAS!$C:$D,2,0)*VLOOKUP($K$2,PONDERADORES!A:P,IF(AND(INFORMACION!$T2936='REFERENCIAS RIESGO'!$C$36,INFORMACION!$F2936=REFERENCIAS!$C$24),16,IF(INFORMACION!$T2936='REFERENCIAS RIESGO'!$C$36,13,IF(INFORMACION!$F2936=REFERENCIAS!$C$24,10,7))),0)+VLOOKUP(L2936,REFERENCIAS!$C:$D,2,0)*VLOOKUP($L$2,PONDERADORES!A:P,IF(AND(INFORMACION!$T2936='REFERENCIAS RIESGO'!$C$36,INFORMACION!$F2936=REFERENCIAS!$C$24),16,IF(INFORMACION!$T2936='REFERENCIAS RIESGO'!$C$36,13,IF(INFORMACION!$F2936=REFERENCIAS!$C$24,10,7))),0)+VLOOKUP(F2936,REFERENCIAS!$C:$D,2,0)*VLOOKUP($F$2,PONDERADORES!A:P,IF(AND(INFORMACION!$T2936='REFERENCIAS RIESGO'!$C$36,INFORMACION!$F2936=REFERENCIAS!$C$24),16,IF(INFORMACION!$T2936='REFERENCIAS RIESGO'!$C$36,13,IF(INFORMACION!$F2936=REFERENCIAS!$C$24,10,7))),0)+VLOOKUP(T2936,REFERENCIAS!$C:$D,2,0)*VLOOKUP($T$2,PONDERADORES!A:P,IF(AND(INFORMACION!$T2936='REFERENCIAS RIESGO'!$C$36,INFORMACION!$F2936=REFERENCIAS!$C$24),16,IF(INFORMACION!$T2936='REFERENCIAS RIESGO'!$C$36,13,IF(INFORMACION!$F2936=REFERENCIAS!$C$24,10,7))),0)+VLOOKUP(IF(J2936&lt;=0.2,0.2,IF(AND(J2936&gt;0.2,J2936&lt;=0.4),0.4,IF(AND(J2936&gt;0.4,J2936&lt;=0.6),0.6,IF(AND(J2936&gt;0.6,J2936&lt;=0.8),0.8,IF(AND(J2936&gt;0.8,J2936&lt;=1),1))))),REFERENCIAS!$C:$D,2,0)*VLOOKUP($J$2,PONDERADORES!A:P,IF(AND(INFORMACION!$T2936='REFERENCIAS RIESGO'!$C$36,INFORMACION!$F2936=REFERENCIAS!$C$24),16,IF(INFORMACION!$T2936='REFERENCIAS RIESGO'!$C$36,13,IF(INFORMACION!$F2936=REFERENCIAS!$C$24,10,7))),0)</f>
        <v>#REF!</v>
      </c>
      <c r="Y2936" s="68">
        <f>+VLOOKUP(M2936,REFERENCIAS!$C:$D,2,0)*VLOOKUP($M$2,PONDERADORES!$A$7:$G$9,7,0)+VLOOKUP(N2936,REFERENCIAS!$C:$D,2,0)*VLOOKUP($N$2,PONDERADORES!$A$7:$G$9,7,0)+VLOOKUP(O2936,REFERENCIAS!$C:$D,2,0)*VLOOKUP($O$2,PONDERADORES!$A$7:$G$9,7,0)</f>
        <v>0.2</v>
      </c>
      <c r="Z2936" s="2">
        <f>+VLOOKUP(IF(R2936&lt;0.1,0,IF(AND(R2936&gt;=0.1,R2936&lt;0.2),0.1,IF(AND(R2936&gt;=0.2,R2936&lt;0.3),0.2,IF(R2936&gt;0.3,0.3,)))),REFERENCIAS!$C:$D,2,0)*VLOOKUP($R$2,PONDERADORES!$A$11:$G$11,7,0)</f>
        <v>15</v>
      </c>
      <c r="AA2936" s="92"/>
      <c r="AB2936" s="95" t="e">
        <f t="shared" ca="1" si="179"/>
        <v>#REF!</v>
      </c>
      <c r="AC2936" s="23" t="e">
        <f ca="1">IF(AB2936&gt;REFERENCIAS!$C$62,REFERENCIAS!$B$62,IF(AND(AB2936&gt;=REFERENCIAS!$C$63,AB2936&lt;REFERENCIAS!$D$63),REFERENCIAS!$B$63,IF(AND(AB2936&gt;REFERENCIAS!$C$64,AB2936&lt;=REFERENCIAS!$D$64),REFERENCIAS!$B$64,IF(AND(AB2936&gt;=REFERENCIAS!$C$65,AB2936&lt;REFERENCIAS!$D$65),REFERENCIAS!$B$65, "Revisar"))))</f>
        <v>#REF!</v>
      </c>
      <c r="AD2936" s="94" t="e">
        <f ca="1">VLOOKUP(AC2936,REFERENCIAS!$B$62:$G$65,4,FALSE)</f>
        <v>#REF!</v>
      </c>
    </row>
    <row r="2937" spans="1:30" ht="17.25" x14ac:dyDescent="0.25">
      <c r="A2937" s="74"/>
      <c r="B2937" s="19"/>
      <c r="C2937" s="19"/>
      <c r="D2937" s="50"/>
      <c r="E2937" s="73"/>
      <c r="F2937" s="74"/>
      <c r="G2937" s="9"/>
      <c r="H2937" s="48"/>
      <c r="I2937" s="49">
        <f t="shared" ca="1" si="177"/>
        <v>2022</v>
      </c>
      <c r="J2937" s="22">
        <f t="shared" ca="1" si="176"/>
        <v>1</v>
      </c>
      <c r="K2937" s="19"/>
      <c r="L2937" s="73"/>
      <c r="M2937" s="74"/>
      <c r="N2937" s="19"/>
      <c r="O2937" s="73"/>
      <c r="P2937" s="82">
        <v>1</v>
      </c>
      <c r="Q2937" s="24">
        <v>1</v>
      </c>
      <c r="R2937" s="81">
        <f t="shared" si="178"/>
        <v>1</v>
      </c>
      <c r="S2937" s="87"/>
      <c r="T2937" s="19"/>
      <c r="U2937" s="25"/>
      <c r="V2937" s="25"/>
      <c r="W2937" s="81"/>
      <c r="X2937" s="91" t="e">
        <f ca="1">+VLOOKUP(#REF!,REFERENCIAS!$C:$D,2,0)*VLOOKUP(#REF!,PONDERADORES!A:P,IF(AND(INFORMACION!$T2937='REFERENCIAS RIESGO'!$C$36,INFORMACION!$F2937=REFERENCIAS!$C$24),16,IF(INFORMACION!$T2937='REFERENCIAS RIESGO'!$C$36,13,IF(INFORMACION!$F2937=REFERENCIAS!$C$24,10,7))),0)+VLOOKUP(K2937,REFERENCIAS!$C:$D,2,0)*VLOOKUP($K$2,PONDERADORES!A:P,IF(AND(INFORMACION!$T2937='REFERENCIAS RIESGO'!$C$36,INFORMACION!$F2937=REFERENCIAS!$C$24),16,IF(INFORMACION!$T2937='REFERENCIAS RIESGO'!$C$36,13,IF(INFORMACION!$F2937=REFERENCIAS!$C$24,10,7))),0)+VLOOKUP(L2937,REFERENCIAS!$C:$D,2,0)*VLOOKUP($L$2,PONDERADORES!A:P,IF(AND(INFORMACION!$T2937='REFERENCIAS RIESGO'!$C$36,INFORMACION!$F2937=REFERENCIAS!$C$24),16,IF(INFORMACION!$T2937='REFERENCIAS RIESGO'!$C$36,13,IF(INFORMACION!$F2937=REFERENCIAS!$C$24,10,7))),0)+VLOOKUP(F2937,REFERENCIAS!$C:$D,2,0)*VLOOKUP($F$2,PONDERADORES!A:P,IF(AND(INFORMACION!$T2937='REFERENCIAS RIESGO'!$C$36,INFORMACION!$F2937=REFERENCIAS!$C$24),16,IF(INFORMACION!$T2937='REFERENCIAS RIESGO'!$C$36,13,IF(INFORMACION!$F2937=REFERENCIAS!$C$24,10,7))),0)+VLOOKUP(T2937,REFERENCIAS!$C:$D,2,0)*VLOOKUP($T$2,PONDERADORES!A:P,IF(AND(INFORMACION!$T2937='REFERENCIAS RIESGO'!$C$36,INFORMACION!$F2937=REFERENCIAS!$C$24),16,IF(INFORMACION!$T2937='REFERENCIAS RIESGO'!$C$36,13,IF(INFORMACION!$F2937=REFERENCIAS!$C$24,10,7))),0)+VLOOKUP(IF(J2937&lt;=0.2,0.2,IF(AND(J2937&gt;0.2,J2937&lt;=0.4),0.4,IF(AND(J2937&gt;0.4,J2937&lt;=0.6),0.6,IF(AND(J2937&gt;0.6,J2937&lt;=0.8),0.8,IF(AND(J2937&gt;0.8,J2937&lt;=1),1))))),REFERENCIAS!$C:$D,2,0)*VLOOKUP($J$2,PONDERADORES!A:P,IF(AND(INFORMACION!$T2937='REFERENCIAS RIESGO'!$C$36,INFORMACION!$F2937=REFERENCIAS!$C$24),16,IF(INFORMACION!$T2937='REFERENCIAS RIESGO'!$C$36,13,IF(INFORMACION!$F2937=REFERENCIAS!$C$24,10,7))),0)</f>
        <v>#REF!</v>
      </c>
      <c r="Y2937" s="68">
        <f>+VLOOKUP(M2937,REFERENCIAS!$C:$D,2,0)*VLOOKUP($M$2,PONDERADORES!$A$7:$G$9,7,0)+VLOOKUP(N2937,REFERENCIAS!$C:$D,2,0)*VLOOKUP($N$2,PONDERADORES!$A$7:$G$9,7,0)+VLOOKUP(O2937,REFERENCIAS!$C:$D,2,0)*VLOOKUP($O$2,PONDERADORES!$A$7:$G$9,7,0)</f>
        <v>0.2</v>
      </c>
      <c r="Z2937" s="2">
        <f>+VLOOKUP(IF(R2937&lt;0.1,0,IF(AND(R2937&gt;=0.1,R2937&lt;0.2),0.1,IF(AND(R2937&gt;=0.2,R2937&lt;0.3),0.2,IF(R2937&gt;0.3,0.3,)))),REFERENCIAS!$C:$D,2,0)*VLOOKUP($R$2,PONDERADORES!$A$11:$G$11,7,0)</f>
        <v>15</v>
      </c>
      <c r="AA2937" s="92"/>
      <c r="AB2937" s="95" t="e">
        <f t="shared" ca="1" si="179"/>
        <v>#REF!</v>
      </c>
      <c r="AC2937" s="23" t="e">
        <f ca="1">IF(AB2937&gt;REFERENCIAS!$C$62,REFERENCIAS!$B$62,IF(AND(AB2937&gt;=REFERENCIAS!$C$63,AB2937&lt;REFERENCIAS!$D$63),REFERENCIAS!$B$63,IF(AND(AB2937&gt;REFERENCIAS!$C$64,AB2937&lt;=REFERENCIAS!$D$64),REFERENCIAS!$B$64,IF(AND(AB2937&gt;=REFERENCIAS!$C$65,AB2937&lt;REFERENCIAS!$D$65),REFERENCIAS!$B$65, "Revisar"))))</f>
        <v>#REF!</v>
      </c>
      <c r="AD2937" s="94" t="e">
        <f ca="1">VLOOKUP(AC2937,REFERENCIAS!$B$62:$G$65,4,FALSE)</f>
        <v>#REF!</v>
      </c>
    </row>
    <row r="2938" spans="1:30" ht="17.25" x14ac:dyDescent="0.25">
      <c r="A2938" s="74"/>
      <c r="B2938" s="19"/>
      <c r="C2938" s="19"/>
      <c r="D2938" s="50"/>
      <c r="E2938" s="73"/>
      <c r="F2938" s="74"/>
      <c r="G2938" s="9"/>
      <c r="H2938" s="48"/>
      <c r="I2938" s="49">
        <f t="shared" ca="1" si="177"/>
        <v>2022</v>
      </c>
      <c r="J2938" s="22">
        <f t="shared" ca="1" si="176"/>
        <v>1</v>
      </c>
      <c r="K2938" s="19"/>
      <c r="L2938" s="73"/>
      <c r="M2938" s="74"/>
      <c r="N2938" s="19"/>
      <c r="O2938" s="73"/>
      <c r="P2938" s="82">
        <v>1</v>
      </c>
      <c r="Q2938" s="24">
        <v>1</v>
      </c>
      <c r="R2938" s="81">
        <f t="shared" si="178"/>
        <v>1</v>
      </c>
      <c r="S2938" s="87"/>
      <c r="T2938" s="19"/>
      <c r="U2938" s="25"/>
      <c r="V2938" s="25"/>
      <c r="W2938" s="81"/>
      <c r="X2938" s="91" t="e">
        <f ca="1">+VLOOKUP(#REF!,REFERENCIAS!$C:$D,2,0)*VLOOKUP(#REF!,PONDERADORES!A:P,IF(AND(INFORMACION!$T2938='REFERENCIAS RIESGO'!$C$36,INFORMACION!$F2938=REFERENCIAS!$C$24),16,IF(INFORMACION!$T2938='REFERENCIAS RIESGO'!$C$36,13,IF(INFORMACION!$F2938=REFERENCIAS!$C$24,10,7))),0)+VLOOKUP(K2938,REFERENCIAS!$C:$D,2,0)*VLOOKUP($K$2,PONDERADORES!A:P,IF(AND(INFORMACION!$T2938='REFERENCIAS RIESGO'!$C$36,INFORMACION!$F2938=REFERENCIAS!$C$24),16,IF(INFORMACION!$T2938='REFERENCIAS RIESGO'!$C$36,13,IF(INFORMACION!$F2938=REFERENCIAS!$C$24,10,7))),0)+VLOOKUP(L2938,REFERENCIAS!$C:$D,2,0)*VLOOKUP($L$2,PONDERADORES!A:P,IF(AND(INFORMACION!$T2938='REFERENCIAS RIESGO'!$C$36,INFORMACION!$F2938=REFERENCIAS!$C$24),16,IF(INFORMACION!$T2938='REFERENCIAS RIESGO'!$C$36,13,IF(INFORMACION!$F2938=REFERENCIAS!$C$24,10,7))),0)+VLOOKUP(F2938,REFERENCIAS!$C:$D,2,0)*VLOOKUP($F$2,PONDERADORES!A:P,IF(AND(INFORMACION!$T2938='REFERENCIAS RIESGO'!$C$36,INFORMACION!$F2938=REFERENCIAS!$C$24),16,IF(INFORMACION!$T2938='REFERENCIAS RIESGO'!$C$36,13,IF(INFORMACION!$F2938=REFERENCIAS!$C$24,10,7))),0)+VLOOKUP(T2938,REFERENCIAS!$C:$D,2,0)*VLOOKUP($T$2,PONDERADORES!A:P,IF(AND(INFORMACION!$T2938='REFERENCIAS RIESGO'!$C$36,INFORMACION!$F2938=REFERENCIAS!$C$24),16,IF(INFORMACION!$T2938='REFERENCIAS RIESGO'!$C$36,13,IF(INFORMACION!$F2938=REFERENCIAS!$C$24,10,7))),0)+VLOOKUP(IF(J2938&lt;=0.2,0.2,IF(AND(J2938&gt;0.2,J2938&lt;=0.4),0.4,IF(AND(J2938&gt;0.4,J2938&lt;=0.6),0.6,IF(AND(J2938&gt;0.6,J2938&lt;=0.8),0.8,IF(AND(J2938&gt;0.8,J2938&lt;=1),1))))),REFERENCIAS!$C:$D,2,0)*VLOOKUP($J$2,PONDERADORES!A:P,IF(AND(INFORMACION!$T2938='REFERENCIAS RIESGO'!$C$36,INFORMACION!$F2938=REFERENCIAS!$C$24),16,IF(INFORMACION!$T2938='REFERENCIAS RIESGO'!$C$36,13,IF(INFORMACION!$F2938=REFERENCIAS!$C$24,10,7))),0)</f>
        <v>#REF!</v>
      </c>
      <c r="Y2938" s="68">
        <f>+VLOOKUP(M2938,REFERENCIAS!$C:$D,2,0)*VLOOKUP($M$2,PONDERADORES!$A$7:$G$9,7,0)+VLOOKUP(N2938,REFERENCIAS!$C:$D,2,0)*VLOOKUP($N$2,PONDERADORES!$A$7:$G$9,7,0)+VLOOKUP(O2938,REFERENCIAS!$C:$D,2,0)*VLOOKUP($O$2,PONDERADORES!$A$7:$G$9,7,0)</f>
        <v>0.2</v>
      </c>
      <c r="Z2938" s="2">
        <f>+VLOOKUP(IF(R2938&lt;0.1,0,IF(AND(R2938&gt;=0.1,R2938&lt;0.2),0.1,IF(AND(R2938&gt;=0.2,R2938&lt;0.3),0.2,IF(R2938&gt;0.3,0.3,)))),REFERENCIAS!$C:$D,2,0)*VLOOKUP($R$2,PONDERADORES!$A$11:$G$11,7,0)</f>
        <v>15</v>
      </c>
      <c r="AA2938" s="92"/>
      <c r="AB2938" s="95" t="e">
        <f t="shared" ca="1" si="179"/>
        <v>#REF!</v>
      </c>
      <c r="AC2938" s="23" t="e">
        <f ca="1">IF(AB2938&gt;REFERENCIAS!$C$62,REFERENCIAS!$B$62,IF(AND(AB2938&gt;=REFERENCIAS!$C$63,AB2938&lt;REFERENCIAS!$D$63),REFERENCIAS!$B$63,IF(AND(AB2938&gt;REFERENCIAS!$C$64,AB2938&lt;=REFERENCIAS!$D$64),REFERENCIAS!$B$64,IF(AND(AB2938&gt;=REFERENCIAS!$C$65,AB2938&lt;REFERENCIAS!$D$65),REFERENCIAS!$B$65, "Revisar"))))</f>
        <v>#REF!</v>
      </c>
      <c r="AD2938" s="94" t="e">
        <f ca="1">VLOOKUP(AC2938,REFERENCIAS!$B$62:$G$65,4,FALSE)</f>
        <v>#REF!</v>
      </c>
    </row>
    <row r="2939" spans="1:30" ht="17.25" x14ac:dyDescent="0.25">
      <c r="A2939" s="74"/>
      <c r="B2939" s="19"/>
      <c r="C2939" s="19"/>
      <c r="D2939" s="50"/>
      <c r="E2939" s="73"/>
      <c r="F2939" s="74"/>
      <c r="G2939" s="9"/>
      <c r="H2939" s="48"/>
      <c r="I2939" s="49">
        <f t="shared" ca="1" si="177"/>
        <v>2022</v>
      </c>
      <c r="J2939" s="22">
        <f t="shared" ca="1" si="176"/>
        <v>1</v>
      </c>
      <c r="K2939" s="19"/>
      <c r="L2939" s="73"/>
      <c r="M2939" s="74"/>
      <c r="N2939" s="19"/>
      <c r="O2939" s="73"/>
      <c r="P2939" s="82">
        <v>1</v>
      </c>
      <c r="Q2939" s="24">
        <v>1</v>
      </c>
      <c r="R2939" s="81">
        <f t="shared" si="178"/>
        <v>1</v>
      </c>
      <c r="S2939" s="87"/>
      <c r="T2939" s="19"/>
      <c r="U2939" s="25"/>
      <c r="V2939" s="25"/>
      <c r="W2939" s="81"/>
      <c r="X2939" s="91" t="e">
        <f ca="1">+VLOOKUP(#REF!,REFERENCIAS!$C:$D,2,0)*VLOOKUP(#REF!,PONDERADORES!A:P,IF(AND(INFORMACION!$T2939='REFERENCIAS RIESGO'!$C$36,INFORMACION!$F2939=REFERENCIAS!$C$24),16,IF(INFORMACION!$T2939='REFERENCIAS RIESGO'!$C$36,13,IF(INFORMACION!$F2939=REFERENCIAS!$C$24,10,7))),0)+VLOOKUP(K2939,REFERENCIAS!$C:$D,2,0)*VLOOKUP($K$2,PONDERADORES!A:P,IF(AND(INFORMACION!$T2939='REFERENCIAS RIESGO'!$C$36,INFORMACION!$F2939=REFERENCIAS!$C$24),16,IF(INFORMACION!$T2939='REFERENCIAS RIESGO'!$C$36,13,IF(INFORMACION!$F2939=REFERENCIAS!$C$24,10,7))),0)+VLOOKUP(L2939,REFERENCIAS!$C:$D,2,0)*VLOOKUP($L$2,PONDERADORES!A:P,IF(AND(INFORMACION!$T2939='REFERENCIAS RIESGO'!$C$36,INFORMACION!$F2939=REFERENCIAS!$C$24),16,IF(INFORMACION!$T2939='REFERENCIAS RIESGO'!$C$36,13,IF(INFORMACION!$F2939=REFERENCIAS!$C$24,10,7))),0)+VLOOKUP(F2939,REFERENCIAS!$C:$D,2,0)*VLOOKUP($F$2,PONDERADORES!A:P,IF(AND(INFORMACION!$T2939='REFERENCIAS RIESGO'!$C$36,INFORMACION!$F2939=REFERENCIAS!$C$24),16,IF(INFORMACION!$T2939='REFERENCIAS RIESGO'!$C$36,13,IF(INFORMACION!$F2939=REFERENCIAS!$C$24,10,7))),0)+VLOOKUP(T2939,REFERENCIAS!$C:$D,2,0)*VLOOKUP($T$2,PONDERADORES!A:P,IF(AND(INFORMACION!$T2939='REFERENCIAS RIESGO'!$C$36,INFORMACION!$F2939=REFERENCIAS!$C$24),16,IF(INFORMACION!$T2939='REFERENCIAS RIESGO'!$C$36,13,IF(INFORMACION!$F2939=REFERENCIAS!$C$24,10,7))),0)+VLOOKUP(IF(J2939&lt;=0.2,0.2,IF(AND(J2939&gt;0.2,J2939&lt;=0.4),0.4,IF(AND(J2939&gt;0.4,J2939&lt;=0.6),0.6,IF(AND(J2939&gt;0.6,J2939&lt;=0.8),0.8,IF(AND(J2939&gt;0.8,J2939&lt;=1),1))))),REFERENCIAS!$C:$D,2,0)*VLOOKUP($J$2,PONDERADORES!A:P,IF(AND(INFORMACION!$T2939='REFERENCIAS RIESGO'!$C$36,INFORMACION!$F2939=REFERENCIAS!$C$24),16,IF(INFORMACION!$T2939='REFERENCIAS RIESGO'!$C$36,13,IF(INFORMACION!$F2939=REFERENCIAS!$C$24,10,7))),0)</f>
        <v>#REF!</v>
      </c>
      <c r="Y2939" s="68">
        <f>+VLOOKUP(M2939,REFERENCIAS!$C:$D,2,0)*VLOOKUP($M$2,PONDERADORES!$A$7:$G$9,7,0)+VLOOKUP(N2939,REFERENCIAS!$C:$D,2,0)*VLOOKUP($N$2,PONDERADORES!$A$7:$G$9,7,0)+VLOOKUP(O2939,REFERENCIAS!$C:$D,2,0)*VLOOKUP($O$2,PONDERADORES!$A$7:$G$9,7,0)</f>
        <v>0.2</v>
      </c>
      <c r="Z2939" s="2">
        <f>+VLOOKUP(IF(R2939&lt;0.1,0,IF(AND(R2939&gt;=0.1,R2939&lt;0.2),0.1,IF(AND(R2939&gt;=0.2,R2939&lt;0.3),0.2,IF(R2939&gt;0.3,0.3,)))),REFERENCIAS!$C:$D,2,0)*VLOOKUP($R$2,PONDERADORES!$A$11:$G$11,7,0)</f>
        <v>15</v>
      </c>
      <c r="AA2939" s="92"/>
      <c r="AB2939" s="95" t="e">
        <f t="shared" ca="1" si="179"/>
        <v>#REF!</v>
      </c>
      <c r="AC2939" s="23" t="e">
        <f ca="1">IF(AB2939&gt;REFERENCIAS!$C$62,REFERENCIAS!$B$62,IF(AND(AB2939&gt;=REFERENCIAS!$C$63,AB2939&lt;REFERENCIAS!$D$63),REFERENCIAS!$B$63,IF(AND(AB2939&gt;REFERENCIAS!$C$64,AB2939&lt;=REFERENCIAS!$D$64),REFERENCIAS!$B$64,IF(AND(AB2939&gt;=REFERENCIAS!$C$65,AB2939&lt;REFERENCIAS!$D$65),REFERENCIAS!$B$65, "Revisar"))))</f>
        <v>#REF!</v>
      </c>
      <c r="AD2939" s="94" t="e">
        <f ca="1">VLOOKUP(AC2939,REFERENCIAS!$B$62:$G$65,4,FALSE)</f>
        <v>#REF!</v>
      </c>
    </row>
    <row r="2940" spans="1:30" ht="17.25" x14ac:dyDescent="0.25">
      <c r="A2940" s="74"/>
      <c r="B2940" s="19"/>
      <c r="C2940" s="19"/>
      <c r="D2940" s="50"/>
      <c r="E2940" s="73"/>
      <c r="F2940" s="74"/>
      <c r="G2940" s="9"/>
      <c r="H2940" s="48"/>
      <c r="I2940" s="49">
        <f t="shared" ca="1" si="177"/>
        <v>2022</v>
      </c>
      <c r="J2940" s="22">
        <f t="shared" ca="1" si="176"/>
        <v>1</v>
      </c>
      <c r="K2940" s="19"/>
      <c r="L2940" s="73"/>
      <c r="M2940" s="74"/>
      <c r="N2940" s="19"/>
      <c r="O2940" s="73"/>
      <c r="P2940" s="82">
        <v>1</v>
      </c>
      <c r="Q2940" s="24">
        <v>1</v>
      </c>
      <c r="R2940" s="81">
        <f t="shared" si="178"/>
        <v>1</v>
      </c>
      <c r="S2940" s="87"/>
      <c r="T2940" s="19"/>
      <c r="U2940" s="25"/>
      <c r="V2940" s="25"/>
      <c r="W2940" s="81"/>
      <c r="X2940" s="91" t="e">
        <f ca="1">+VLOOKUP(#REF!,REFERENCIAS!$C:$D,2,0)*VLOOKUP(#REF!,PONDERADORES!A:P,IF(AND(INFORMACION!$T2940='REFERENCIAS RIESGO'!$C$36,INFORMACION!$F2940=REFERENCIAS!$C$24),16,IF(INFORMACION!$T2940='REFERENCIAS RIESGO'!$C$36,13,IF(INFORMACION!$F2940=REFERENCIAS!$C$24,10,7))),0)+VLOOKUP(K2940,REFERENCIAS!$C:$D,2,0)*VLOOKUP($K$2,PONDERADORES!A:P,IF(AND(INFORMACION!$T2940='REFERENCIAS RIESGO'!$C$36,INFORMACION!$F2940=REFERENCIAS!$C$24),16,IF(INFORMACION!$T2940='REFERENCIAS RIESGO'!$C$36,13,IF(INFORMACION!$F2940=REFERENCIAS!$C$24,10,7))),0)+VLOOKUP(L2940,REFERENCIAS!$C:$D,2,0)*VLOOKUP($L$2,PONDERADORES!A:P,IF(AND(INFORMACION!$T2940='REFERENCIAS RIESGO'!$C$36,INFORMACION!$F2940=REFERENCIAS!$C$24),16,IF(INFORMACION!$T2940='REFERENCIAS RIESGO'!$C$36,13,IF(INFORMACION!$F2940=REFERENCIAS!$C$24,10,7))),0)+VLOOKUP(F2940,REFERENCIAS!$C:$D,2,0)*VLOOKUP($F$2,PONDERADORES!A:P,IF(AND(INFORMACION!$T2940='REFERENCIAS RIESGO'!$C$36,INFORMACION!$F2940=REFERENCIAS!$C$24),16,IF(INFORMACION!$T2940='REFERENCIAS RIESGO'!$C$36,13,IF(INFORMACION!$F2940=REFERENCIAS!$C$24,10,7))),0)+VLOOKUP(T2940,REFERENCIAS!$C:$D,2,0)*VLOOKUP($T$2,PONDERADORES!A:P,IF(AND(INFORMACION!$T2940='REFERENCIAS RIESGO'!$C$36,INFORMACION!$F2940=REFERENCIAS!$C$24),16,IF(INFORMACION!$T2940='REFERENCIAS RIESGO'!$C$36,13,IF(INFORMACION!$F2940=REFERENCIAS!$C$24,10,7))),0)+VLOOKUP(IF(J2940&lt;=0.2,0.2,IF(AND(J2940&gt;0.2,J2940&lt;=0.4),0.4,IF(AND(J2940&gt;0.4,J2940&lt;=0.6),0.6,IF(AND(J2940&gt;0.6,J2940&lt;=0.8),0.8,IF(AND(J2940&gt;0.8,J2940&lt;=1),1))))),REFERENCIAS!$C:$D,2,0)*VLOOKUP($J$2,PONDERADORES!A:P,IF(AND(INFORMACION!$T2940='REFERENCIAS RIESGO'!$C$36,INFORMACION!$F2940=REFERENCIAS!$C$24),16,IF(INFORMACION!$T2940='REFERENCIAS RIESGO'!$C$36,13,IF(INFORMACION!$F2940=REFERENCIAS!$C$24,10,7))),0)</f>
        <v>#REF!</v>
      </c>
      <c r="Y2940" s="68">
        <f>+VLOOKUP(M2940,REFERENCIAS!$C:$D,2,0)*VLOOKUP($M$2,PONDERADORES!$A$7:$G$9,7,0)+VLOOKUP(N2940,REFERENCIAS!$C:$D,2,0)*VLOOKUP($N$2,PONDERADORES!$A$7:$G$9,7,0)+VLOOKUP(O2940,REFERENCIAS!$C:$D,2,0)*VLOOKUP($O$2,PONDERADORES!$A$7:$G$9,7,0)</f>
        <v>0.2</v>
      </c>
      <c r="Z2940" s="2">
        <f>+VLOOKUP(IF(R2940&lt;0.1,0,IF(AND(R2940&gt;=0.1,R2940&lt;0.2),0.1,IF(AND(R2940&gt;=0.2,R2940&lt;0.3),0.2,IF(R2940&gt;0.3,0.3,)))),REFERENCIAS!$C:$D,2,0)*VLOOKUP($R$2,PONDERADORES!$A$11:$G$11,7,0)</f>
        <v>15</v>
      </c>
      <c r="AA2940" s="92"/>
      <c r="AB2940" s="95" t="e">
        <f t="shared" ca="1" si="179"/>
        <v>#REF!</v>
      </c>
      <c r="AC2940" s="23" t="e">
        <f ca="1">IF(AB2940&gt;REFERENCIAS!$C$62,REFERENCIAS!$B$62,IF(AND(AB2940&gt;=REFERENCIAS!$C$63,AB2940&lt;REFERENCIAS!$D$63),REFERENCIAS!$B$63,IF(AND(AB2940&gt;REFERENCIAS!$C$64,AB2940&lt;=REFERENCIAS!$D$64),REFERENCIAS!$B$64,IF(AND(AB2940&gt;=REFERENCIAS!$C$65,AB2940&lt;REFERENCIAS!$D$65),REFERENCIAS!$B$65, "Revisar"))))</f>
        <v>#REF!</v>
      </c>
      <c r="AD2940" s="94" t="e">
        <f ca="1">VLOOKUP(AC2940,REFERENCIAS!$B$62:$G$65,4,FALSE)</f>
        <v>#REF!</v>
      </c>
    </row>
    <row r="2941" spans="1:30" ht="17.25" x14ac:dyDescent="0.25">
      <c r="A2941" s="74"/>
      <c r="B2941" s="19"/>
      <c r="C2941" s="19"/>
      <c r="D2941" s="50"/>
      <c r="E2941" s="73"/>
      <c r="F2941" s="74"/>
      <c r="G2941" s="9"/>
      <c r="H2941" s="48"/>
      <c r="I2941" s="49">
        <f t="shared" ca="1" si="177"/>
        <v>2022</v>
      </c>
      <c r="J2941" s="22">
        <f t="shared" ca="1" si="176"/>
        <v>1</v>
      </c>
      <c r="K2941" s="19"/>
      <c r="L2941" s="73"/>
      <c r="M2941" s="74"/>
      <c r="N2941" s="19"/>
      <c r="O2941" s="73"/>
      <c r="P2941" s="82">
        <v>1</v>
      </c>
      <c r="Q2941" s="24">
        <v>1</v>
      </c>
      <c r="R2941" s="81">
        <f t="shared" si="178"/>
        <v>1</v>
      </c>
      <c r="S2941" s="87"/>
      <c r="T2941" s="19"/>
      <c r="U2941" s="25"/>
      <c r="V2941" s="25"/>
      <c r="W2941" s="81"/>
      <c r="X2941" s="91" t="e">
        <f ca="1">+VLOOKUP(#REF!,REFERENCIAS!$C:$D,2,0)*VLOOKUP(#REF!,PONDERADORES!A:P,IF(AND(INFORMACION!$T2941='REFERENCIAS RIESGO'!$C$36,INFORMACION!$F2941=REFERENCIAS!$C$24),16,IF(INFORMACION!$T2941='REFERENCIAS RIESGO'!$C$36,13,IF(INFORMACION!$F2941=REFERENCIAS!$C$24,10,7))),0)+VLOOKUP(K2941,REFERENCIAS!$C:$D,2,0)*VLOOKUP($K$2,PONDERADORES!A:P,IF(AND(INFORMACION!$T2941='REFERENCIAS RIESGO'!$C$36,INFORMACION!$F2941=REFERENCIAS!$C$24),16,IF(INFORMACION!$T2941='REFERENCIAS RIESGO'!$C$36,13,IF(INFORMACION!$F2941=REFERENCIAS!$C$24,10,7))),0)+VLOOKUP(L2941,REFERENCIAS!$C:$D,2,0)*VLOOKUP($L$2,PONDERADORES!A:P,IF(AND(INFORMACION!$T2941='REFERENCIAS RIESGO'!$C$36,INFORMACION!$F2941=REFERENCIAS!$C$24),16,IF(INFORMACION!$T2941='REFERENCIAS RIESGO'!$C$36,13,IF(INFORMACION!$F2941=REFERENCIAS!$C$24,10,7))),0)+VLOOKUP(F2941,REFERENCIAS!$C:$D,2,0)*VLOOKUP($F$2,PONDERADORES!A:P,IF(AND(INFORMACION!$T2941='REFERENCIAS RIESGO'!$C$36,INFORMACION!$F2941=REFERENCIAS!$C$24),16,IF(INFORMACION!$T2941='REFERENCIAS RIESGO'!$C$36,13,IF(INFORMACION!$F2941=REFERENCIAS!$C$24,10,7))),0)+VLOOKUP(T2941,REFERENCIAS!$C:$D,2,0)*VLOOKUP($T$2,PONDERADORES!A:P,IF(AND(INFORMACION!$T2941='REFERENCIAS RIESGO'!$C$36,INFORMACION!$F2941=REFERENCIAS!$C$24),16,IF(INFORMACION!$T2941='REFERENCIAS RIESGO'!$C$36,13,IF(INFORMACION!$F2941=REFERENCIAS!$C$24,10,7))),0)+VLOOKUP(IF(J2941&lt;=0.2,0.2,IF(AND(J2941&gt;0.2,J2941&lt;=0.4),0.4,IF(AND(J2941&gt;0.4,J2941&lt;=0.6),0.6,IF(AND(J2941&gt;0.6,J2941&lt;=0.8),0.8,IF(AND(J2941&gt;0.8,J2941&lt;=1),1))))),REFERENCIAS!$C:$D,2,0)*VLOOKUP($J$2,PONDERADORES!A:P,IF(AND(INFORMACION!$T2941='REFERENCIAS RIESGO'!$C$36,INFORMACION!$F2941=REFERENCIAS!$C$24),16,IF(INFORMACION!$T2941='REFERENCIAS RIESGO'!$C$36,13,IF(INFORMACION!$F2941=REFERENCIAS!$C$24,10,7))),0)</f>
        <v>#REF!</v>
      </c>
      <c r="Y2941" s="68">
        <f>+VLOOKUP(M2941,REFERENCIAS!$C:$D,2,0)*VLOOKUP($M$2,PONDERADORES!$A$7:$G$9,7,0)+VLOOKUP(N2941,REFERENCIAS!$C:$D,2,0)*VLOOKUP($N$2,PONDERADORES!$A$7:$G$9,7,0)+VLOOKUP(O2941,REFERENCIAS!$C:$D,2,0)*VLOOKUP($O$2,PONDERADORES!$A$7:$G$9,7,0)</f>
        <v>0.2</v>
      </c>
      <c r="Z2941" s="2">
        <f>+VLOOKUP(IF(R2941&lt;0.1,0,IF(AND(R2941&gt;=0.1,R2941&lt;0.2),0.1,IF(AND(R2941&gt;=0.2,R2941&lt;0.3),0.2,IF(R2941&gt;0.3,0.3,)))),REFERENCIAS!$C:$D,2,0)*VLOOKUP($R$2,PONDERADORES!$A$11:$G$11,7,0)</f>
        <v>15</v>
      </c>
      <c r="AA2941" s="92"/>
      <c r="AB2941" s="95" t="e">
        <f t="shared" ca="1" si="179"/>
        <v>#REF!</v>
      </c>
      <c r="AC2941" s="23" t="e">
        <f ca="1">IF(AB2941&gt;REFERENCIAS!$C$62,REFERENCIAS!$B$62,IF(AND(AB2941&gt;=REFERENCIAS!$C$63,AB2941&lt;REFERENCIAS!$D$63),REFERENCIAS!$B$63,IF(AND(AB2941&gt;REFERENCIAS!$C$64,AB2941&lt;=REFERENCIAS!$D$64),REFERENCIAS!$B$64,IF(AND(AB2941&gt;=REFERENCIAS!$C$65,AB2941&lt;REFERENCIAS!$D$65),REFERENCIAS!$B$65, "Revisar"))))</f>
        <v>#REF!</v>
      </c>
      <c r="AD2941" s="94" t="e">
        <f ca="1">VLOOKUP(AC2941,REFERENCIAS!$B$62:$G$65,4,FALSE)</f>
        <v>#REF!</v>
      </c>
    </row>
    <row r="2942" spans="1:30" ht="17.25" x14ac:dyDescent="0.25">
      <c r="A2942" s="74"/>
      <c r="B2942" s="19"/>
      <c r="C2942" s="19"/>
      <c r="D2942" s="50"/>
      <c r="E2942" s="73"/>
      <c r="F2942" s="74"/>
      <c r="G2942" s="9"/>
      <c r="H2942" s="48"/>
      <c r="I2942" s="49">
        <f t="shared" ca="1" si="177"/>
        <v>2022</v>
      </c>
      <c r="J2942" s="22">
        <f t="shared" ca="1" si="176"/>
        <v>1</v>
      </c>
      <c r="K2942" s="19"/>
      <c r="L2942" s="73"/>
      <c r="M2942" s="74"/>
      <c r="N2942" s="19"/>
      <c r="O2942" s="73"/>
      <c r="P2942" s="82">
        <v>1</v>
      </c>
      <c r="Q2942" s="24">
        <v>1</v>
      </c>
      <c r="R2942" s="81">
        <f t="shared" si="178"/>
        <v>1</v>
      </c>
      <c r="S2942" s="87"/>
      <c r="T2942" s="19"/>
      <c r="U2942" s="25"/>
      <c r="V2942" s="25"/>
      <c r="W2942" s="81"/>
      <c r="X2942" s="91" t="e">
        <f ca="1">+VLOOKUP(#REF!,REFERENCIAS!$C:$D,2,0)*VLOOKUP(#REF!,PONDERADORES!A:P,IF(AND(INFORMACION!$T2942='REFERENCIAS RIESGO'!$C$36,INFORMACION!$F2942=REFERENCIAS!$C$24),16,IF(INFORMACION!$T2942='REFERENCIAS RIESGO'!$C$36,13,IF(INFORMACION!$F2942=REFERENCIAS!$C$24,10,7))),0)+VLOOKUP(K2942,REFERENCIAS!$C:$D,2,0)*VLOOKUP($K$2,PONDERADORES!A:P,IF(AND(INFORMACION!$T2942='REFERENCIAS RIESGO'!$C$36,INFORMACION!$F2942=REFERENCIAS!$C$24),16,IF(INFORMACION!$T2942='REFERENCIAS RIESGO'!$C$36,13,IF(INFORMACION!$F2942=REFERENCIAS!$C$24,10,7))),0)+VLOOKUP(L2942,REFERENCIAS!$C:$D,2,0)*VLOOKUP($L$2,PONDERADORES!A:P,IF(AND(INFORMACION!$T2942='REFERENCIAS RIESGO'!$C$36,INFORMACION!$F2942=REFERENCIAS!$C$24),16,IF(INFORMACION!$T2942='REFERENCIAS RIESGO'!$C$36,13,IF(INFORMACION!$F2942=REFERENCIAS!$C$24,10,7))),0)+VLOOKUP(F2942,REFERENCIAS!$C:$D,2,0)*VLOOKUP($F$2,PONDERADORES!A:P,IF(AND(INFORMACION!$T2942='REFERENCIAS RIESGO'!$C$36,INFORMACION!$F2942=REFERENCIAS!$C$24),16,IF(INFORMACION!$T2942='REFERENCIAS RIESGO'!$C$36,13,IF(INFORMACION!$F2942=REFERENCIAS!$C$24,10,7))),0)+VLOOKUP(T2942,REFERENCIAS!$C:$D,2,0)*VLOOKUP($T$2,PONDERADORES!A:P,IF(AND(INFORMACION!$T2942='REFERENCIAS RIESGO'!$C$36,INFORMACION!$F2942=REFERENCIAS!$C$24),16,IF(INFORMACION!$T2942='REFERENCIAS RIESGO'!$C$36,13,IF(INFORMACION!$F2942=REFERENCIAS!$C$24,10,7))),0)+VLOOKUP(IF(J2942&lt;=0.2,0.2,IF(AND(J2942&gt;0.2,J2942&lt;=0.4),0.4,IF(AND(J2942&gt;0.4,J2942&lt;=0.6),0.6,IF(AND(J2942&gt;0.6,J2942&lt;=0.8),0.8,IF(AND(J2942&gt;0.8,J2942&lt;=1),1))))),REFERENCIAS!$C:$D,2,0)*VLOOKUP($J$2,PONDERADORES!A:P,IF(AND(INFORMACION!$T2942='REFERENCIAS RIESGO'!$C$36,INFORMACION!$F2942=REFERENCIAS!$C$24),16,IF(INFORMACION!$T2942='REFERENCIAS RIESGO'!$C$36,13,IF(INFORMACION!$F2942=REFERENCIAS!$C$24,10,7))),0)</f>
        <v>#REF!</v>
      </c>
      <c r="Y2942" s="68">
        <f>+VLOOKUP(M2942,REFERENCIAS!$C:$D,2,0)*VLOOKUP($M$2,PONDERADORES!$A$7:$G$9,7,0)+VLOOKUP(N2942,REFERENCIAS!$C:$D,2,0)*VLOOKUP($N$2,PONDERADORES!$A$7:$G$9,7,0)+VLOOKUP(O2942,REFERENCIAS!$C:$D,2,0)*VLOOKUP($O$2,PONDERADORES!$A$7:$G$9,7,0)</f>
        <v>0.2</v>
      </c>
      <c r="Z2942" s="2">
        <f>+VLOOKUP(IF(R2942&lt;0.1,0,IF(AND(R2942&gt;=0.1,R2942&lt;0.2),0.1,IF(AND(R2942&gt;=0.2,R2942&lt;0.3),0.2,IF(R2942&gt;0.3,0.3,)))),REFERENCIAS!$C:$D,2,0)*VLOOKUP($R$2,PONDERADORES!$A$11:$G$11,7,0)</f>
        <v>15</v>
      </c>
      <c r="AA2942" s="92"/>
      <c r="AB2942" s="95" t="e">
        <f t="shared" ca="1" si="179"/>
        <v>#REF!</v>
      </c>
      <c r="AC2942" s="23" t="e">
        <f ca="1">IF(AB2942&gt;REFERENCIAS!$C$62,REFERENCIAS!$B$62,IF(AND(AB2942&gt;=REFERENCIAS!$C$63,AB2942&lt;REFERENCIAS!$D$63),REFERENCIAS!$B$63,IF(AND(AB2942&gt;REFERENCIAS!$C$64,AB2942&lt;=REFERENCIAS!$D$64),REFERENCIAS!$B$64,IF(AND(AB2942&gt;=REFERENCIAS!$C$65,AB2942&lt;REFERENCIAS!$D$65),REFERENCIAS!$B$65, "Revisar"))))</f>
        <v>#REF!</v>
      </c>
      <c r="AD2942" s="94" t="e">
        <f ca="1">VLOOKUP(AC2942,REFERENCIAS!$B$62:$G$65,4,FALSE)</f>
        <v>#REF!</v>
      </c>
    </row>
    <row r="2943" spans="1:30" ht="17.25" x14ac:dyDescent="0.25">
      <c r="A2943" s="74"/>
      <c r="B2943" s="19"/>
      <c r="C2943" s="19"/>
      <c r="D2943" s="50"/>
      <c r="E2943" s="73"/>
      <c r="F2943" s="74"/>
      <c r="G2943" s="9"/>
      <c r="H2943" s="48"/>
      <c r="I2943" s="49">
        <f t="shared" ca="1" si="177"/>
        <v>2022</v>
      </c>
      <c r="J2943" s="22">
        <f t="shared" ca="1" si="176"/>
        <v>1</v>
      </c>
      <c r="K2943" s="19"/>
      <c r="L2943" s="73"/>
      <c r="M2943" s="74"/>
      <c r="N2943" s="19"/>
      <c r="O2943" s="73"/>
      <c r="P2943" s="82">
        <v>1</v>
      </c>
      <c r="Q2943" s="24">
        <v>1</v>
      </c>
      <c r="R2943" s="81">
        <f t="shared" si="178"/>
        <v>1</v>
      </c>
      <c r="S2943" s="87"/>
      <c r="T2943" s="19"/>
      <c r="U2943" s="25"/>
      <c r="V2943" s="25"/>
      <c r="W2943" s="81"/>
      <c r="X2943" s="91" t="e">
        <f ca="1">+VLOOKUP(#REF!,REFERENCIAS!$C:$D,2,0)*VLOOKUP(#REF!,PONDERADORES!A:P,IF(AND(INFORMACION!$T2943='REFERENCIAS RIESGO'!$C$36,INFORMACION!$F2943=REFERENCIAS!$C$24),16,IF(INFORMACION!$T2943='REFERENCIAS RIESGO'!$C$36,13,IF(INFORMACION!$F2943=REFERENCIAS!$C$24,10,7))),0)+VLOOKUP(K2943,REFERENCIAS!$C:$D,2,0)*VLOOKUP($K$2,PONDERADORES!A:P,IF(AND(INFORMACION!$T2943='REFERENCIAS RIESGO'!$C$36,INFORMACION!$F2943=REFERENCIAS!$C$24),16,IF(INFORMACION!$T2943='REFERENCIAS RIESGO'!$C$36,13,IF(INFORMACION!$F2943=REFERENCIAS!$C$24,10,7))),0)+VLOOKUP(L2943,REFERENCIAS!$C:$D,2,0)*VLOOKUP($L$2,PONDERADORES!A:P,IF(AND(INFORMACION!$T2943='REFERENCIAS RIESGO'!$C$36,INFORMACION!$F2943=REFERENCIAS!$C$24),16,IF(INFORMACION!$T2943='REFERENCIAS RIESGO'!$C$36,13,IF(INFORMACION!$F2943=REFERENCIAS!$C$24,10,7))),0)+VLOOKUP(F2943,REFERENCIAS!$C:$D,2,0)*VLOOKUP($F$2,PONDERADORES!A:P,IF(AND(INFORMACION!$T2943='REFERENCIAS RIESGO'!$C$36,INFORMACION!$F2943=REFERENCIAS!$C$24),16,IF(INFORMACION!$T2943='REFERENCIAS RIESGO'!$C$36,13,IF(INFORMACION!$F2943=REFERENCIAS!$C$24,10,7))),0)+VLOOKUP(T2943,REFERENCIAS!$C:$D,2,0)*VLOOKUP($T$2,PONDERADORES!A:P,IF(AND(INFORMACION!$T2943='REFERENCIAS RIESGO'!$C$36,INFORMACION!$F2943=REFERENCIAS!$C$24),16,IF(INFORMACION!$T2943='REFERENCIAS RIESGO'!$C$36,13,IF(INFORMACION!$F2943=REFERENCIAS!$C$24,10,7))),0)+VLOOKUP(IF(J2943&lt;=0.2,0.2,IF(AND(J2943&gt;0.2,J2943&lt;=0.4),0.4,IF(AND(J2943&gt;0.4,J2943&lt;=0.6),0.6,IF(AND(J2943&gt;0.6,J2943&lt;=0.8),0.8,IF(AND(J2943&gt;0.8,J2943&lt;=1),1))))),REFERENCIAS!$C:$D,2,0)*VLOOKUP($J$2,PONDERADORES!A:P,IF(AND(INFORMACION!$T2943='REFERENCIAS RIESGO'!$C$36,INFORMACION!$F2943=REFERENCIAS!$C$24),16,IF(INFORMACION!$T2943='REFERENCIAS RIESGO'!$C$36,13,IF(INFORMACION!$F2943=REFERENCIAS!$C$24,10,7))),0)</f>
        <v>#REF!</v>
      </c>
      <c r="Y2943" s="68">
        <f>+VLOOKUP(M2943,REFERENCIAS!$C:$D,2,0)*VLOOKUP($M$2,PONDERADORES!$A$7:$G$9,7,0)+VLOOKUP(N2943,REFERENCIAS!$C:$D,2,0)*VLOOKUP($N$2,PONDERADORES!$A$7:$G$9,7,0)+VLOOKUP(O2943,REFERENCIAS!$C:$D,2,0)*VLOOKUP($O$2,PONDERADORES!$A$7:$G$9,7,0)</f>
        <v>0.2</v>
      </c>
      <c r="Z2943" s="2">
        <f>+VLOOKUP(IF(R2943&lt;0.1,0,IF(AND(R2943&gt;=0.1,R2943&lt;0.2),0.1,IF(AND(R2943&gt;=0.2,R2943&lt;0.3),0.2,IF(R2943&gt;0.3,0.3,)))),REFERENCIAS!$C:$D,2,0)*VLOOKUP($R$2,PONDERADORES!$A$11:$G$11,7,0)</f>
        <v>15</v>
      </c>
      <c r="AA2943" s="92"/>
      <c r="AB2943" s="95" t="e">
        <f t="shared" ca="1" si="179"/>
        <v>#REF!</v>
      </c>
      <c r="AC2943" s="23" t="e">
        <f ca="1">IF(AB2943&gt;REFERENCIAS!$C$62,REFERENCIAS!$B$62,IF(AND(AB2943&gt;=REFERENCIAS!$C$63,AB2943&lt;REFERENCIAS!$D$63),REFERENCIAS!$B$63,IF(AND(AB2943&gt;REFERENCIAS!$C$64,AB2943&lt;=REFERENCIAS!$D$64),REFERENCIAS!$B$64,IF(AND(AB2943&gt;=REFERENCIAS!$C$65,AB2943&lt;REFERENCIAS!$D$65),REFERENCIAS!$B$65, "Revisar"))))</f>
        <v>#REF!</v>
      </c>
      <c r="AD2943" s="94" t="e">
        <f ca="1">VLOOKUP(AC2943,REFERENCIAS!$B$62:$G$65,4,FALSE)</f>
        <v>#REF!</v>
      </c>
    </row>
    <row r="2944" spans="1:30" ht="17.25" x14ac:dyDescent="0.25">
      <c r="A2944" s="74"/>
      <c r="B2944" s="19"/>
      <c r="C2944" s="19"/>
      <c r="D2944" s="50"/>
      <c r="E2944" s="73"/>
      <c r="F2944" s="74"/>
      <c r="G2944" s="9"/>
      <c r="H2944" s="48"/>
      <c r="I2944" s="49">
        <f t="shared" ca="1" si="177"/>
        <v>2022</v>
      </c>
      <c r="J2944" s="22">
        <f t="shared" ca="1" si="176"/>
        <v>1</v>
      </c>
      <c r="K2944" s="19"/>
      <c r="L2944" s="73"/>
      <c r="M2944" s="74"/>
      <c r="N2944" s="19"/>
      <c r="O2944" s="73"/>
      <c r="P2944" s="82">
        <v>1</v>
      </c>
      <c r="Q2944" s="24">
        <v>1</v>
      </c>
      <c r="R2944" s="81">
        <f t="shared" si="178"/>
        <v>1</v>
      </c>
      <c r="S2944" s="87"/>
      <c r="T2944" s="19"/>
      <c r="U2944" s="25"/>
      <c r="V2944" s="25"/>
      <c r="W2944" s="81"/>
      <c r="X2944" s="91" t="e">
        <f ca="1">+VLOOKUP(#REF!,REFERENCIAS!$C:$D,2,0)*VLOOKUP(#REF!,PONDERADORES!A:P,IF(AND(INFORMACION!$T2944='REFERENCIAS RIESGO'!$C$36,INFORMACION!$F2944=REFERENCIAS!$C$24),16,IF(INFORMACION!$T2944='REFERENCIAS RIESGO'!$C$36,13,IF(INFORMACION!$F2944=REFERENCIAS!$C$24,10,7))),0)+VLOOKUP(K2944,REFERENCIAS!$C:$D,2,0)*VLOOKUP($K$2,PONDERADORES!A:P,IF(AND(INFORMACION!$T2944='REFERENCIAS RIESGO'!$C$36,INFORMACION!$F2944=REFERENCIAS!$C$24),16,IF(INFORMACION!$T2944='REFERENCIAS RIESGO'!$C$36,13,IF(INFORMACION!$F2944=REFERENCIAS!$C$24,10,7))),0)+VLOOKUP(L2944,REFERENCIAS!$C:$D,2,0)*VLOOKUP($L$2,PONDERADORES!A:P,IF(AND(INFORMACION!$T2944='REFERENCIAS RIESGO'!$C$36,INFORMACION!$F2944=REFERENCIAS!$C$24),16,IF(INFORMACION!$T2944='REFERENCIAS RIESGO'!$C$36,13,IF(INFORMACION!$F2944=REFERENCIAS!$C$24,10,7))),0)+VLOOKUP(F2944,REFERENCIAS!$C:$D,2,0)*VLOOKUP($F$2,PONDERADORES!A:P,IF(AND(INFORMACION!$T2944='REFERENCIAS RIESGO'!$C$36,INFORMACION!$F2944=REFERENCIAS!$C$24),16,IF(INFORMACION!$T2944='REFERENCIAS RIESGO'!$C$36,13,IF(INFORMACION!$F2944=REFERENCIAS!$C$24,10,7))),0)+VLOOKUP(T2944,REFERENCIAS!$C:$D,2,0)*VLOOKUP($T$2,PONDERADORES!A:P,IF(AND(INFORMACION!$T2944='REFERENCIAS RIESGO'!$C$36,INFORMACION!$F2944=REFERENCIAS!$C$24),16,IF(INFORMACION!$T2944='REFERENCIAS RIESGO'!$C$36,13,IF(INFORMACION!$F2944=REFERENCIAS!$C$24,10,7))),0)+VLOOKUP(IF(J2944&lt;=0.2,0.2,IF(AND(J2944&gt;0.2,J2944&lt;=0.4),0.4,IF(AND(J2944&gt;0.4,J2944&lt;=0.6),0.6,IF(AND(J2944&gt;0.6,J2944&lt;=0.8),0.8,IF(AND(J2944&gt;0.8,J2944&lt;=1),1))))),REFERENCIAS!$C:$D,2,0)*VLOOKUP($J$2,PONDERADORES!A:P,IF(AND(INFORMACION!$T2944='REFERENCIAS RIESGO'!$C$36,INFORMACION!$F2944=REFERENCIAS!$C$24),16,IF(INFORMACION!$T2944='REFERENCIAS RIESGO'!$C$36,13,IF(INFORMACION!$F2944=REFERENCIAS!$C$24,10,7))),0)</f>
        <v>#REF!</v>
      </c>
      <c r="Y2944" s="68">
        <f>+VLOOKUP(M2944,REFERENCIAS!$C:$D,2,0)*VLOOKUP($M$2,PONDERADORES!$A$7:$G$9,7,0)+VLOOKUP(N2944,REFERENCIAS!$C:$D,2,0)*VLOOKUP($N$2,PONDERADORES!$A$7:$G$9,7,0)+VLOOKUP(O2944,REFERENCIAS!$C:$D,2,0)*VLOOKUP($O$2,PONDERADORES!$A$7:$G$9,7,0)</f>
        <v>0.2</v>
      </c>
      <c r="Z2944" s="2">
        <f>+VLOOKUP(IF(R2944&lt;0.1,0,IF(AND(R2944&gt;=0.1,R2944&lt;0.2),0.1,IF(AND(R2944&gt;=0.2,R2944&lt;0.3),0.2,IF(R2944&gt;0.3,0.3,)))),REFERENCIAS!$C:$D,2,0)*VLOOKUP($R$2,PONDERADORES!$A$11:$G$11,7,0)</f>
        <v>15</v>
      </c>
      <c r="AA2944" s="92"/>
      <c r="AB2944" s="95" t="e">
        <f t="shared" ca="1" si="179"/>
        <v>#REF!</v>
      </c>
      <c r="AC2944" s="23" t="e">
        <f ca="1">IF(AB2944&gt;REFERENCIAS!$C$62,REFERENCIAS!$B$62,IF(AND(AB2944&gt;=REFERENCIAS!$C$63,AB2944&lt;REFERENCIAS!$D$63),REFERENCIAS!$B$63,IF(AND(AB2944&gt;REFERENCIAS!$C$64,AB2944&lt;=REFERENCIAS!$D$64),REFERENCIAS!$B$64,IF(AND(AB2944&gt;=REFERENCIAS!$C$65,AB2944&lt;REFERENCIAS!$D$65),REFERENCIAS!$B$65, "Revisar"))))</f>
        <v>#REF!</v>
      </c>
      <c r="AD2944" s="94" t="e">
        <f ca="1">VLOOKUP(AC2944,REFERENCIAS!$B$62:$G$65,4,FALSE)</f>
        <v>#REF!</v>
      </c>
    </row>
    <row r="2945" spans="1:30" ht="17.25" x14ac:dyDescent="0.25">
      <c r="A2945" s="74"/>
      <c r="B2945" s="19"/>
      <c r="C2945" s="19"/>
      <c r="D2945" s="50"/>
      <c r="E2945" s="73"/>
      <c r="F2945" s="74"/>
      <c r="G2945" s="9"/>
      <c r="H2945" s="48"/>
      <c r="I2945" s="49">
        <f t="shared" ca="1" si="177"/>
        <v>2022</v>
      </c>
      <c r="J2945" s="22">
        <f t="shared" ca="1" si="176"/>
        <v>1</v>
      </c>
      <c r="K2945" s="19"/>
      <c r="L2945" s="73"/>
      <c r="M2945" s="74"/>
      <c r="N2945" s="19"/>
      <c r="O2945" s="73"/>
      <c r="P2945" s="82">
        <v>1</v>
      </c>
      <c r="Q2945" s="24">
        <v>1</v>
      </c>
      <c r="R2945" s="81">
        <f t="shared" si="178"/>
        <v>1</v>
      </c>
      <c r="S2945" s="87"/>
      <c r="T2945" s="19"/>
      <c r="U2945" s="25"/>
      <c r="V2945" s="25"/>
      <c r="W2945" s="81"/>
      <c r="X2945" s="91" t="e">
        <f ca="1">+VLOOKUP(#REF!,REFERENCIAS!$C:$D,2,0)*VLOOKUP(#REF!,PONDERADORES!A:P,IF(AND(INFORMACION!$T2945='REFERENCIAS RIESGO'!$C$36,INFORMACION!$F2945=REFERENCIAS!$C$24),16,IF(INFORMACION!$T2945='REFERENCIAS RIESGO'!$C$36,13,IF(INFORMACION!$F2945=REFERENCIAS!$C$24,10,7))),0)+VLOOKUP(K2945,REFERENCIAS!$C:$D,2,0)*VLOOKUP($K$2,PONDERADORES!A:P,IF(AND(INFORMACION!$T2945='REFERENCIAS RIESGO'!$C$36,INFORMACION!$F2945=REFERENCIAS!$C$24),16,IF(INFORMACION!$T2945='REFERENCIAS RIESGO'!$C$36,13,IF(INFORMACION!$F2945=REFERENCIAS!$C$24,10,7))),0)+VLOOKUP(L2945,REFERENCIAS!$C:$D,2,0)*VLOOKUP($L$2,PONDERADORES!A:P,IF(AND(INFORMACION!$T2945='REFERENCIAS RIESGO'!$C$36,INFORMACION!$F2945=REFERENCIAS!$C$24),16,IF(INFORMACION!$T2945='REFERENCIAS RIESGO'!$C$36,13,IF(INFORMACION!$F2945=REFERENCIAS!$C$24,10,7))),0)+VLOOKUP(F2945,REFERENCIAS!$C:$D,2,0)*VLOOKUP($F$2,PONDERADORES!A:P,IF(AND(INFORMACION!$T2945='REFERENCIAS RIESGO'!$C$36,INFORMACION!$F2945=REFERENCIAS!$C$24),16,IF(INFORMACION!$T2945='REFERENCIAS RIESGO'!$C$36,13,IF(INFORMACION!$F2945=REFERENCIAS!$C$24,10,7))),0)+VLOOKUP(T2945,REFERENCIAS!$C:$D,2,0)*VLOOKUP($T$2,PONDERADORES!A:P,IF(AND(INFORMACION!$T2945='REFERENCIAS RIESGO'!$C$36,INFORMACION!$F2945=REFERENCIAS!$C$24),16,IF(INFORMACION!$T2945='REFERENCIAS RIESGO'!$C$36,13,IF(INFORMACION!$F2945=REFERENCIAS!$C$24,10,7))),0)+VLOOKUP(IF(J2945&lt;=0.2,0.2,IF(AND(J2945&gt;0.2,J2945&lt;=0.4),0.4,IF(AND(J2945&gt;0.4,J2945&lt;=0.6),0.6,IF(AND(J2945&gt;0.6,J2945&lt;=0.8),0.8,IF(AND(J2945&gt;0.8,J2945&lt;=1),1))))),REFERENCIAS!$C:$D,2,0)*VLOOKUP($J$2,PONDERADORES!A:P,IF(AND(INFORMACION!$T2945='REFERENCIAS RIESGO'!$C$36,INFORMACION!$F2945=REFERENCIAS!$C$24),16,IF(INFORMACION!$T2945='REFERENCIAS RIESGO'!$C$36,13,IF(INFORMACION!$F2945=REFERENCIAS!$C$24,10,7))),0)</f>
        <v>#REF!</v>
      </c>
      <c r="Y2945" s="68">
        <f>+VLOOKUP(M2945,REFERENCIAS!$C:$D,2,0)*VLOOKUP($M$2,PONDERADORES!$A$7:$G$9,7,0)+VLOOKUP(N2945,REFERENCIAS!$C:$D,2,0)*VLOOKUP($N$2,PONDERADORES!$A$7:$G$9,7,0)+VLOOKUP(O2945,REFERENCIAS!$C:$D,2,0)*VLOOKUP($O$2,PONDERADORES!$A$7:$G$9,7,0)</f>
        <v>0.2</v>
      </c>
      <c r="Z2945" s="2">
        <f>+VLOOKUP(IF(R2945&lt;0.1,0,IF(AND(R2945&gt;=0.1,R2945&lt;0.2),0.1,IF(AND(R2945&gt;=0.2,R2945&lt;0.3),0.2,IF(R2945&gt;0.3,0.3,)))),REFERENCIAS!$C:$D,2,0)*VLOOKUP($R$2,PONDERADORES!$A$11:$G$11,7,0)</f>
        <v>15</v>
      </c>
      <c r="AA2945" s="92"/>
      <c r="AB2945" s="95" t="e">
        <f t="shared" ca="1" si="179"/>
        <v>#REF!</v>
      </c>
      <c r="AC2945" s="23" t="e">
        <f ca="1">IF(AB2945&gt;REFERENCIAS!$C$62,REFERENCIAS!$B$62,IF(AND(AB2945&gt;=REFERENCIAS!$C$63,AB2945&lt;REFERENCIAS!$D$63),REFERENCIAS!$B$63,IF(AND(AB2945&gt;REFERENCIAS!$C$64,AB2945&lt;=REFERENCIAS!$D$64),REFERENCIAS!$B$64,IF(AND(AB2945&gt;=REFERENCIAS!$C$65,AB2945&lt;REFERENCIAS!$D$65),REFERENCIAS!$B$65, "Revisar"))))</f>
        <v>#REF!</v>
      </c>
      <c r="AD2945" s="94" t="e">
        <f ca="1">VLOOKUP(AC2945,REFERENCIAS!$B$62:$G$65,4,FALSE)</f>
        <v>#REF!</v>
      </c>
    </row>
    <row r="2946" spans="1:30" ht="17.25" x14ac:dyDescent="0.25">
      <c r="A2946" s="74"/>
      <c r="B2946" s="19"/>
      <c r="C2946" s="19"/>
      <c r="D2946" s="50"/>
      <c r="E2946" s="73"/>
      <c r="F2946" s="74"/>
      <c r="G2946" s="9"/>
      <c r="H2946" s="48"/>
      <c r="I2946" s="49">
        <f t="shared" ca="1" si="177"/>
        <v>2022</v>
      </c>
      <c r="J2946" s="22">
        <f t="shared" ca="1" si="176"/>
        <v>1</v>
      </c>
      <c r="K2946" s="19"/>
      <c r="L2946" s="73"/>
      <c r="M2946" s="74"/>
      <c r="N2946" s="19"/>
      <c r="O2946" s="73"/>
      <c r="P2946" s="82">
        <v>1</v>
      </c>
      <c r="Q2946" s="24">
        <v>1</v>
      </c>
      <c r="R2946" s="81">
        <f t="shared" si="178"/>
        <v>1</v>
      </c>
      <c r="S2946" s="87"/>
      <c r="T2946" s="19"/>
      <c r="U2946" s="25"/>
      <c r="V2946" s="25"/>
      <c r="W2946" s="81"/>
      <c r="X2946" s="91" t="e">
        <f ca="1">+VLOOKUP(#REF!,REFERENCIAS!$C:$D,2,0)*VLOOKUP(#REF!,PONDERADORES!A:P,IF(AND(INFORMACION!$T2946='REFERENCIAS RIESGO'!$C$36,INFORMACION!$F2946=REFERENCIAS!$C$24),16,IF(INFORMACION!$T2946='REFERENCIAS RIESGO'!$C$36,13,IF(INFORMACION!$F2946=REFERENCIAS!$C$24,10,7))),0)+VLOOKUP(K2946,REFERENCIAS!$C:$D,2,0)*VLOOKUP($K$2,PONDERADORES!A:P,IF(AND(INFORMACION!$T2946='REFERENCIAS RIESGO'!$C$36,INFORMACION!$F2946=REFERENCIAS!$C$24),16,IF(INFORMACION!$T2946='REFERENCIAS RIESGO'!$C$36,13,IF(INFORMACION!$F2946=REFERENCIAS!$C$24,10,7))),0)+VLOOKUP(L2946,REFERENCIAS!$C:$D,2,0)*VLOOKUP($L$2,PONDERADORES!A:P,IF(AND(INFORMACION!$T2946='REFERENCIAS RIESGO'!$C$36,INFORMACION!$F2946=REFERENCIAS!$C$24),16,IF(INFORMACION!$T2946='REFERENCIAS RIESGO'!$C$36,13,IF(INFORMACION!$F2946=REFERENCIAS!$C$24,10,7))),0)+VLOOKUP(F2946,REFERENCIAS!$C:$D,2,0)*VLOOKUP($F$2,PONDERADORES!A:P,IF(AND(INFORMACION!$T2946='REFERENCIAS RIESGO'!$C$36,INFORMACION!$F2946=REFERENCIAS!$C$24),16,IF(INFORMACION!$T2946='REFERENCIAS RIESGO'!$C$36,13,IF(INFORMACION!$F2946=REFERENCIAS!$C$24,10,7))),0)+VLOOKUP(T2946,REFERENCIAS!$C:$D,2,0)*VLOOKUP($T$2,PONDERADORES!A:P,IF(AND(INFORMACION!$T2946='REFERENCIAS RIESGO'!$C$36,INFORMACION!$F2946=REFERENCIAS!$C$24),16,IF(INFORMACION!$T2946='REFERENCIAS RIESGO'!$C$36,13,IF(INFORMACION!$F2946=REFERENCIAS!$C$24,10,7))),0)+VLOOKUP(IF(J2946&lt;=0.2,0.2,IF(AND(J2946&gt;0.2,J2946&lt;=0.4),0.4,IF(AND(J2946&gt;0.4,J2946&lt;=0.6),0.6,IF(AND(J2946&gt;0.6,J2946&lt;=0.8),0.8,IF(AND(J2946&gt;0.8,J2946&lt;=1),1))))),REFERENCIAS!$C:$D,2,0)*VLOOKUP($J$2,PONDERADORES!A:P,IF(AND(INFORMACION!$T2946='REFERENCIAS RIESGO'!$C$36,INFORMACION!$F2946=REFERENCIAS!$C$24),16,IF(INFORMACION!$T2946='REFERENCIAS RIESGO'!$C$36,13,IF(INFORMACION!$F2946=REFERENCIAS!$C$24,10,7))),0)</f>
        <v>#REF!</v>
      </c>
      <c r="Y2946" s="68">
        <f>+VLOOKUP(M2946,REFERENCIAS!$C:$D,2,0)*VLOOKUP($M$2,PONDERADORES!$A$7:$G$9,7,0)+VLOOKUP(N2946,REFERENCIAS!$C:$D,2,0)*VLOOKUP($N$2,PONDERADORES!$A$7:$G$9,7,0)+VLOOKUP(O2946,REFERENCIAS!$C:$D,2,0)*VLOOKUP($O$2,PONDERADORES!$A$7:$G$9,7,0)</f>
        <v>0.2</v>
      </c>
      <c r="Z2946" s="2">
        <f>+VLOOKUP(IF(R2946&lt;0.1,0,IF(AND(R2946&gt;=0.1,R2946&lt;0.2),0.1,IF(AND(R2946&gt;=0.2,R2946&lt;0.3),0.2,IF(R2946&gt;0.3,0.3,)))),REFERENCIAS!$C:$D,2,0)*VLOOKUP($R$2,PONDERADORES!$A$11:$G$11,7,0)</f>
        <v>15</v>
      </c>
      <c r="AA2946" s="92"/>
      <c r="AB2946" s="95" t="e">
        <f t="shared" ca="1" si="179"/>
        <v>#REF!</v>
      </c>
      <c r="AC2946" s="23" t="e">
        <f ca="1">IF(AB2946&gt;REFERENCIAS!$C$62,REFERENCIAS!$B$62,IF(AND(AB2946&gt;=REFERENCIAS!$C$63,AB2946&lt;REFERENCIAS!$D$63),REFERENCIAS!$B$63,IF(AND(AB2946&gt;REFERENCIAS!$C$64,AB2946&lt;=REFERENCIAS!$D$64),REFERENCIAS!$B$64,IF(AND(AB2946&gt;=REFERENCIAS!$C$65,AB2946&lt;REFERENCIAS!$D$65),REFERENCIAS!$B$65, "Revisar"))))</f>
        <v>#REF!</v>
      </c>
      <c r="AD2946" s="94" t="e">
        <f ca="1">VLOOKUP(AC2946,REFERENCIAS!$B$62:$G$65,4,FALSE)</f>
        <v>#REF!</v>
      </c>
    </row>
    <row r="2947" spans="1:30" ht="17.25" x14ac:dyDescent="0.25">
      <c r="A2947" s="74"/>
      <c r="B2947" s="19"/>
      <c r="C2947" s="19"/>
      <c r="D2947" s="50"/>
      <c r="E2947" s="73"/>
      <c r="F2947" s="74"/>
      <c r="G2947" s="9"/>
      <c r="H2947" s="48"/>
      <c r="I2947" s="49">
        <f t="shared" ca="1" si="177"/>
        <v>2022</v>
      </c>
      <c r="J2947" s="22">
        <f t="shared" ca="1" si="176"/>
        <v>1</v>
      </c>
      <c r="K2947" s="19"/>
      <c r="L2947" s="73"/>
      <c r="M2947" s="74"/>
      <c r="N2947" s="19"/>
      <c r="O2947" s="73"/>
      <c r="P2947" s="82">
        <v>1</v>
      </c>
      <c r="Q2947" s="24">
        <v>1</v>
      </c>
      <c r="R2947" s="81">
        <f t="shared" si="178"/>
        <v>1</v>
      </c>
      <c r="S2947" s="87"/>
      <c r="T2947" s="19"/>
      <c r="U2947" s="25"/>
      <c r="V2947" s="25"/>
      <c r="W2947" s="81"/>
      <c r="X2947" s="91" t="e">
        <f ca="1">+VLOOKUP(#REF!,REFERENCIAS!$C:$D,2,0)*VLOOKUP(#REF!,PONDERADORES!A:P,IF(AND(INFORMACION!$T2947='REFERENCIAS RIESGO'!$C$36,INFORMACION!$F2947=REFERENCIAS!$C$24),16,IF(INFORMACION!$T2947='REFERENCIAS RIESGO'!$C$36,13,IF(INFORMACION!$F2947=REFERENCIAS!$C$24,10,7))),0)+VLOOKUP(K2947,REFERENCIAS!$C:$D,2,0)*VLOOKUP($K$2,PONDERADORES!A:P,IF(AND(INFORMACION!$T2947='REFERENCIAS RIESGO'!$C$36,INFORMACION!$F2947=REFERENCIAS!$C$24),16,IF(INFORMACION!$T2947='REFERENCIAS RIESGO'!$C$36,13,IF(INFORMACION!$F2947=REFERENCIAS!$C$24,10,7))),0)+VLOOKUP(L2947,REFERENCIAS!$C:$D,2,0)*VLOOKUP($L$2,PONDERADORES!A:P,IF(AND(INFORMACION!$T2947='REFERENCIAS RIESGO'!$C$36,INFORMACION!$F2947=REFERENCIAS!$C$24),16,IF(INFORMACION!$T2947='REFERENCIAS RIESGO'!$C$36,13,IF(INFORMACION!$F2947=REFERENCIAS!$C$24,10,7))),0)+VLOOKUP(F2947,REFERENCIAS!$C:$D,2,0)*VLOOKUP($F$2,PONDERADORES!A:P,IF(AND(INFORMACION!$T2947='REFERENCIAS RIESGO'!$C$36,INFORMACION!$F2947=REFERENCIAS!$C$24),16,IF(INFORMACION!$T2947='REFERENCIAS RIESGO'!$C$36,13,IF(INFORMACION!$F2947=REFERENCIAS!$C$24,10,7))),0)+VLOOKUP(T2947,REFERENCIAS!$C:$D,2,0)*VLOOKUP($T$2,PONDERADORES!A:P,IF(AND(INFORMACION!$T2947='REFERENCIAS RIESGO'!$C$36,INFORMACION!$F2947=REFERENCIAS!$C$24),16,IF(INFORMACION!$T2947='REFERENCIAS RIESGO'!$C$36,13,IF(INFORMACION!$F2947=REFERENCIAS!$C$24,10,7))),0)+VLOOKUP(IF(J2947&lt;=0.2,0.2,IF(AND(J2947&gt;0.2,J2947&lt;=0.4),0.4,IF(AND(J2947&gt;0.4,J2947&lt;=0.6),0.6,IF(AND(J2947&gt;0.6,J2947&lt;=0.8),0.8,IF(AND(J2947&gt;0.8,J2947&lt;=1),1))))),REFERENCIAS!$C:$D,2,0)*VLOOKUP($J$2,PONDERADORES!A:P,IF(AND(INFORMACION!$T2947='REFERENCIAS RIESGO'!$C$36,INFORMACION!$F2947=REFERENCIAS!$C$24),16,IF(INFORMACION!$T2947='REFERENCIAS RIESGO'!$C$36,13,IF(INFORMACION!$F2947=REFERENCIAS!$C$24,10,7))),0)</f>
        <v>#REF!</v>
      </c>
      <c r="Y2947" s="68">
        <f>+VLOOKUP(M2947,REFERENCIAS!$C:$D,2,0)*VLOOKUP($M$2,PONDERADORES!$A$7:$G$9,7,0)+VLOOKUP(N2947,REFERENCIAS!$C:$D,2,0)*VLOOKUP($N$2,PONDERADORES!$A$7:$G$9,7,0)+VLOOKUP(O2947,REFERENCIAS!$C:$D,2,0)*VLOOKUP($O$2,PONDERADORES!$A$7:$G$9,7,0)</f>
        <v>0.2</v>
      </c>
      <c r="Z2947" s="2">
        <f>+VLOOKUP(IF(R2947&lt;0.1,0,IF(AND(R2947&gt;=0.1,R2947&lt;0.2),0.1,IF(AND(R2947&gt;=0.2,R2947&lt;0.3),0.2,IF(R2947&gt;0.3,0.3,)))),REFERENCIAS!$C:$D,2,0)*VLOOKUP($R$2,PONDERADORES!$A$11:$G$11,7,0)</f>
        <v>15</v>
      </c>
      <c r="AA2947" s="92"/>
      <c r="AB2947" s="95" t="e">
        <f t="shared" ca="1" si="179"/>
        <v>#REF!</v>
      </c>
      <c r="AC2947" s="23" t="e">
        <f ca="1">IF(AB2947&gt;REFERENCIAS!$C$62,REFERENCIAS!$B$62,IF(AND(AB2947&gt;=REFERENCIAS!$C$63,AB2947&lt;REFERENCIAS!$D$63),REFERENCIAS!$B$63,IF(AND(AB2947&gt;REFERENCIAS!$C$64,AB2947&lt;=REFERENCIAS!$D$64),REFERENCIAS!$B$64,IF(AND(AB2947&gt;=REFERENCIAS!$C$65,AB2947&lt;REFERENCIAS!$D$65),REFERENCIAS!$B$65, "Revisar"))))</f>
        <v>#REF!</v>
      </c>
      <c r="AD2947" s="94" t="e">
        <f ca="1">VLOOKUP(AC2947,REFERENCIAS!$B$62:$G$65,4,FALSE)</f>
        <v>#REF!</v>
      </c>
    </row>
    <row r="2948" spans="1:30" ht="17.25" x14ac:dyDescent="0.25">
      <c r="A2948" s="74"/>
      <c r="B2948" s="19"/>
      <c r="C2948" s="19"/>
      <c r="D2948" s="50"/>
      <c r="E2948" s="73"/>
      <c r="F2948" s="74"/>
      <c r="G2948" s="9"/>
      <c r="H2948" s="48"/>
      <c r="I2948" s="49">
        <f t="shared" ca="1" si="177"/>
        <v>2022</v>
      </c>
      <c r="J2948" s="22">
        <f t="shared" ref="J2948:J3011" ca="1" si="180">IF(I2948&gt;G2948,1,I2948/G2948)</f>
        <v>1</v>
      </c>
      <c r="K2948" s="19"/>
      <c r="L2948" s="73"/>
      <c r="M2948" s="74"/>
      <c r="N2948" s="19"/>
      <c r="O2948" s="73"/>
      <c r="P2948" s="82">
        <v>1</v>
      </c>
      <c r="Q2948" s="24">
        <v>1</v>
      </c>
      <c r="R2948" s="81">
        <f t="shared" si="178"/>
        <v>1</v>
      </c>
      <c r="S2948" s="87"/>
      <c r="T2948" s="19"/>
      <c r="U2948" s="25"/>
      <c r="V2948" s="25"/>
      <c r="W2948" s="81"/>
      <c r="X2948" s="91" t="e">
        <f ca="1">+VLOOKUP(#REF!,REFERENCIAS!$C:$D,2,0)*VLOOKUP(#REF!,PONDERADORES!A:P,IF(AND(INFORMACION!$T2948='REFERENCIAS RIESGO'!$C$36,INFORMACION!$F2948=REFERENCIAS!$C$24),16,IF(INFORMACION!$T2948='REFERENCIAS RIESGO'!$C$36,13,IF(INFORMACION!$F2948=REFERENCIAS!$C$24,10,7))),0)+VLOOKUP(K2948,REFERENCIAS!$C:$D,2,0)*VLOOKUP($K$2,PONDERADORES!A:P,IF(AND(INFORMACION!$T2948='REFERENCIAS RIESGO'!$C$36,INFORMACION!$F2948=REFERENCIAS!$C$24),16,IF(INFORMACION!$T2948='REFERENCIAS RIESGO'!$C$36,13,IF(INFORMACION!$F2948=REFERENCIAS!$C$24,10,7))),0)+VLOOKUP(L2948,REFERENCIAS!$C:$D,2,0)*VLOOKUP($L$2,PONDERADORES!A:P,IF(AND(INFORMACION!$T2948='REFERENCIAS RIESGO'!$C$36,INFORMACION!$F2948=REFERENCIAS!$C$24),16,IF(INFORMACION!$T2948='REFERENCIAS RIESGO'!$C$36,13,IF(INFORMACION!$F2948=REFERENCIAS!$C$24,10,7))),0)+VLOOKUP(F2948,REFERENCIAS!$C:$D,2,0)*VLOOKUP($F$2,PONDERADORES!A:P,IF(AND(INFORMACION!$T2948='REFERENCIAS RIESGO'!$C$36,INFORMACION!$F2948=REFERENCIAS!$C$24),16,IF(INFORMACION!$T2948='REFERENCIAS RIESGO'!$C$36,13,IF(INFORMACION!$F2948=REFERENCIAS!$C$24,10,7))),0)+VLOOKUP(T2948,REFERENCIAS!$C:$D,2,0)*VLOOKUP($T$2,PONDERADORES!A:P,IF(AND(INFORMACION!$T2948='REFERENCIAS RIESGO'!$C$36,INFORMACION!$F2948=REFERENCIAS!$C$24),16,IF(INFORMACION!$T2948='REFERENCIAS RIESGO'!$C$36,13,IF(INFORMACION!$F2948=REFERENCIAS!$C$24,10,7))),0)+VLOOKUP(IF(J2948&lt;=0.2,0.2,IF(AND(J2948&gt;0.2,J2948&lt;=0.4),0.4,IF(AND(J2948&gt;0.4,J2948&lt;=0.6),0.6,IF(AND(J2948&gt;0.6,J2948&lt;=0.8),0.8,IF(AND(J2948&gt;0.8,J2948&lt;=1),1))))),REFERENCIAS!$C:$D,2,0)*VLOOKUP($J$2,PONDERADORES!A:P,IF(AND(INFORMACION!$T2948='REFERENCIAS RIESGO'!$C$36,INFORMACION!$F2948=REFERENCIAS!$C$24),16,IF(INFORMACION!$T2948='REFERENCIAS RIESGO'!$C$36,13,IF(INFORMACION!$F2948=REFERENCIAS!$C$24,10,7))),0)</f>
        <v>#REF!</v>
      </c>
      <c r="Y2948" s="68">
        <f>+VLOOKUP(M2948,REFERENCIAS!$C:$D,2,0)*VLOOKUP($M$2,PONDERADORES!$A$7:$G$9,7,0)+VLOOKUP(N2948,REFERENCIAS!$C:$D,2,0)*VLOOKUP($N$2,PONDERADORES!$A$7:$G$9,7,0)+VLOOKUP(O2948,REFERENCIAS!$C:$D,2,0)*VLOOKUP($O$2,PONDERADORES!$A$7:$G$9,7,0)</f>
        <v>0.2</v>
      </c>
      <c r="Z2948" s="2">
        <f>+VLOOKUP(IF(R2948&lt;0.1,0,IF(AND(R2948&gt;=0.1,R2948&lt;0.2),0.1,IF(AND(R2948&gt;=0.2,R2948&lt;0.3),0.2,IF(R2948&gt;0.3,0.3,)))),REFERENCIAS!$C:$D,2,0)*VLOOKUP($R$2,PONDERADORES!$A$11:$G$11,7,0)</f>
        <v>15</v>
      </c>
      <c r="AA2948" s="92"/>
      <c r="AB2948" s="95" t="e">
        <f t="shared" ca="1" si="179"/>
        <v>#REF!</v>
      </c>
      <c r="AC2948" s="23" t="e">
        <f ca="1">IF(AB2948&gt;REFERENCIAS!$C$62,REFERENCIAS!$B$62,IF(AND(AB2948&gt;=REFERENCIAS!$C$63,AB2948&lt;REFERENCIAS!$D$63),REFERENCIAS!$B$63,IF(AND(AB2948&gt;REFERENCIAS!$C$64,AB2948&lt;=REFERENCIAS!$D$64),REFERENCIAS!$B$64,IF(AND(AB2948&gt;=REFERENCIAS!$C$65,AB2948&lt;REFERENCIAS!$D$65),REFERENCIAS!$B$65, "Revisar"))))</f>
        <v>#REF!</v>
      </c>
      <c r="AD2948" s="94" t="e">
        <f ca="1">VLOOKUP(AC2948,REFERENCIAS!$B$62:$G$65,4,FALSE)</f>
        <v>#REF!</v>
      </c>
    </row>
    <row r="2949" spans="1:30" ht="17.25" x14ac:dyDescent="0.25">
      <c r="A2949" s="74"/>
      <c r="B2949" s="19"/>
      <c r="C2949" s="19"/>
      <c r="D2949" s="50"/>
      <c r="E2949" s="73"/>
      <c r="F2949" s="74"/>
      <c r="G2949" s="9"/>
      <c r="H2949" s="48"/>
      <c r="I2949" s="49">
        <f t="shared" ref="I2949:I3012" ca="1" si="181">(YEAR(NOW())-H2949)</f>
        <v>2022</v>
      </c>
      <c r="J2949" s="22">
        <f t="shared" ca="1" si="180"/>
        <v>1</v>
      </c>
      <c r="K2949" s="19"/>
      <c r="L2949" s="73"/>
      <c r="M2949" s="74"/>
      <c r="N2949" s="19"/>
      <c r="O2949" s="73"/>
      <c r="P2949" s="82">
        <v>1</v>
      </c>
      <c r="Q2949" s="24">
        <v>1</v>
      </c>
      <c r="R2949" s="81">
        <f t="shared" si="178"/>
        <v>1</v>
      </c>
      <c r="S2949" s="87"/>
      <c r="T2949" s="19"/>
      <c r="U2949" s="25"/>
      <c r="V2949" s="25"/>
      <c r="W2949" s="81"/>
      <c r="X2949" s="91" t="e">
        <f ca="1">+VLOOKUP(#REF!,REFERENCIAS!$C:$D,2,0)*VLOOKUP(#REF!,PONDERADORES!A:P,IF(AND(INFORMACION!$T2949='REFERENCIAS RIESGO'!$C$36,INFORMACION!$F2949=REFERENCIAS!$C$24),16,IF(INFORMACION!$T2949='REFERENCIAS RIESGO'!$C$36,13,IF(INFORMACION!$F2949=REFERENCIAS!$C$24,10,7))),0)+VLOOKUP(K2949,REFERENCIAS!$C:$D,2,0)*VLOOKUP($K$2,PONDERADORES!A:P,IF(AND(INFORMACION!$T2949='REFERENCIAS RIESGO'!$C$36,INFORMACION!$F2949=REFERENCIAS!$C$24),16,IF(INFORMACION!$T2949='REFERENCIAS RIESGO'!$C$36,13,IF(INFORMACION!$F2949=REFERENCIAS!$C$24,10,7))),0)+VLOOKUP(L2949,REFERENCIAS!$C:$D,2,0)*VLOOKUP($L$2,PONDERADORES!A:P,IF(AND(INFORMACION!$T2949='REFERENCIAS RIESGO'!$C$36,INFORMACION!$F2949=REFERENCIAS!$C$24),16,IF(INFORMACION!$T2949='REFERENCIAS RIESGO'!$C$36,13,IF(INFORMACION!$F2949=REFERENCIAS!$C$24,10,7))),0)+VLOOKUP(F2949,REFERENCIAS!$C:$D,2,0)*VLOOKUP($F$2,PONDERADORES!A:P,IF(AND(INFORMACION!$T2949='REFERENCIAS RIESGO'!$C$36,INFORMACION!$F2949=REFERENCIAS!$C$24),16,IF(INFORMACION!$T2949='REFERENCIAS RIESGO'!$C$36,13,IF(INFORMACION!$F2949=REFERENCIAS!$C$24,10,7))),0)+VLOOKUP(T2949,REFERENCIAS!$C:$D,2,0)*VLOOKUP($T$2,PONDERADORES!A:P,IF(AND(INFORMACION!$T2949='REFERENCIAS RIESGO'!$C$36,INFORMACION!$F2949=REFERENCIAS!$C$24),16,IF(INFORMACION!$T2949='REFERENCIAS RIESGO'!$C$36,13,IF(INFORMACION!$F2949=REFERENCIAS!$C$24,10,7))),0)+VLOOKUP(IF(J2949&lt;=0.2,0.2,IF(AND(J2949&gt;0.2,J2949&lt;=0.4),0.4,IF(AND(J2949&gt;0.4,J2949&lt;=0.6),0.6,IF(AND(J2949&gt;0.6,J2949&lt;=0.8),0.8,IF(AND(J2949&gt;0.8,J2949&lt;=1),1))))),REFERENCIAS!$C:$D,2,0)*VLOOKUP($J$2,PONDERADORES!A:P,IF(AND(INFORMACION!$T2949='REFERENCIAS RIESGO'!$C$36,INFORMACION!$F2949=REFERENCIAS!$C$24),16,IF(INFORMACION!$T2949='REFERENCIAS RIESGO'!$C$36,13,IF(INFORMACION!$F2949=REFERENCIAS!$C$24,10,7))),0)</f>
        <v>#REF!</v>
      </c>
      <c r="Y2949" s="68">
        <f>+VLOOKUP(M2949,REFERENCIAS!$C:$D,2,0)*VLOOKUP($M$2,PONDERADORES!$A$7:$G$9,7,0)+VLOOKUP(N2949,REFERENCIAS!$C:$D,2,0)*VLOOKUP($N$2,PONDERADORES!$A$7:$G$9,7,0)+VLOOKUP(O2949,REFERENCIAS!$C:$D,2,0)*VLOOKUP($O$2,PONDERADORES!$A$7:$G$9,7,0)</f>
        <v>0.2</v>
      </c>
      <c r="Z2949" s="2">
        <f>+VLOOKUP(IF(R2949&lt;0.1,0,IF(AND(R2949&gt;=0.1,R2949&lt;0.2),0.1,IF(AND(R2949&gt;=0.2,R2949&lt;0.3),0.2,IF(R2949&gt;0.3,0.3,)))),REFERENCIAS!$C:$D,2,0)*VLOOKUP($R$2,PONDERADORES!$A$11:$G$11,7,0)</f>
        <v>15</v>
      </c>
      <c r="AA2949" s="92"/>
      <c r="AB2949" s="95" t="e">
        <f t="shared" ca="1" si="179"/>
        <v>#REF!</v>
      </c>
      <c r="AC2949" s="23" t="e">
        <f ca="1">IF(AB2949&gt;REFERENCIAS!$C$62,REFERENCIAS!$B$62,IF(AND(AB2949&gt;=REFERENCIAS!$C$63,AB2949&lt;REFERENCIAS!$D$63),REFERENCIAS!$B$63,IF(AND(AB2949&gt;REFERENCIAS!$C$64,AB2949&lt;=REFERENCIAS!$D$64),REFERENCIAS!$B$64,IF(AND(AB2949&gt;=REFERENCIAS!$C$65,AB2949&lt;REFERENCIAS!$D$65),REFERENCIAS!$B$65, "Revisar"))))</f>
        <v>#REF!</v>
      </c>
      <c r="AD2949" s="94" t="e">
        <f ca="1">VLOOKUP(AC2949,REFERENCIAS!$B$62:$G$65,4,FALSE)</f>
        <v>#REF!</v>
      </c>
    </row>
    <row r="2950" spans="1:30" ht="17.25" x14ac:dyDescent="0.25">
      <c r="A2950" s="74"/>
      <c r="B2950" s="19"/>
      <c r="C2950" s="19"/>
      <c r="D2950" s="50"/>
      <c r="E2950" s="73"/>
      <c r="F2950" s="74"/>
      <c r="G2950" s="9"/>
      <c r="H2950" s="48"/>
      <c r="I2950" s="49">
        <f t="shared" ca="1" si="181"/>
        <v>2022</v>
      </c>
      <c r="J2950" s="22">
        <f t="shared" ca="1" si="180"/>
        <v>1</v>
      </c>
      <c r="K2950" s="19"/>
      <c r="L2950" s="73"/>
      <c r="M2950" s="74"/>
      <c r="N2950" s="19"/>
      <c r="O2950" s="73"/>
      <c r="P2950" s="82">
        <v>1</v>
      </c>
      <c r="Q2950" s="24">
        <v>1</v>
      </c>
      <c r="R2950" s="81">
        <f t="shared" ref="R2950:R3013" si="182">+Q2950/P2950</f>
        <v>1</v>
      </c>
      <c r="S2950" s="87"/>
      <c r="T2950" s="19"/>
      <c r="U2950" s="25"/>
      <c r="V2950" s="25"/>
      <c r="W2950" s="81"/>
      <c r="X2950" s="91" t="e">
        <f ca="1">+VLOOKUP(#REF!,REFERENCIAS!$C:$D,2,0)*VLOOKUP(#REF!,PONDERADORES!A:P,IF(AND(INFORMACION!$T2950='REFERENCIAS RIESGO'!$C$36,INFORMACION!$F2950=REFERENCIAS!$C$24),16,IF(INFORMACION!$T2950='REFERENCIAS RIESGO'!$C$36,13,IF(INFORMACION!$F2950=REFERENCIAS!$C$24,10,7))),0)+VLOOKUP(K2950,REFERENCIAS!$C:$D,2,0)*VLOOKUP($K$2,PONDERADORES!A:P,IF(AND(INFORMACION!$T2950='REFERENCIAS RIESGO'!$C$36,INFORMACION!$F2950=REFERENCIAS!$C$24),16,IF(INFORMACION!$T2950='REFERENCIAS RIESGO'!$C$36,13,IF(INFORMACION!$F2950=REFERENCIAS!$C$24,10,7))),0)+VLOOKUP(L2950,REFERENCIAS!$C:$D,2,0)*VLOOKUP($L$2,PONDERADORES!A:P,IF(AND(INFORMACION!$T2950='REFERENCIAS RIESGO'!$C$36,INFORMACION!$F2950=REFERENCIAS!$C$24),16,IF(INFORMACION!$T2950='REFERENCIAS RIESGO'!$C$36,13,IF(INFORMACION!$F2950=REFERENCIAS!$C$24,10,7))),0)+VLOOKUP(F2950,REFERENCIAS!$C:$D,2,0)*VLOOKUP($F$2,PONDERADORES!A:P,IF(AND(INFORMACION!$T2950='REFERENCIAS RIESGO'!$C$36,INFORMACION!$F2950=REFERENCIAS!$C$24),16,IF(INFORMACION!$T2950='REFERENCIAS RIESGO'!$C$36,13,IF(INFORMACION!$F2950=REFERENCIAS!$C$24,10,7))),0)+VLOOKUP(T2950,REFERENCIAS!$C:$D,2,0)*VLOOKUP($T$2,PONDERADORES!A:P,IF(AND(INFORMACION!$T2950='REFERENCIAS RIESGO'!$C$36,INFORMACION!$F2950=REFERENCIAS!$C$24),16,IF(INFORMACION!$T2950='REFERENCIAS RIESGO'!$C$36,13,IF(INFORMACION!$F2950=REFERENCIAS!$C$24,10,7))),0)+VLOOKUP(IF(J2950&lt;=0.2,0.2,IF(AND(J2950&gt;0.2,J2950&lt;=0.4),0.4,IF(AND(J2950&gt;0.4,J2950&lt;=0.6),0.6,IF(AND(J2950&gt;0.6,J2950&lt;=0.8),0.8,IF(AND(J2950&gt;0.8,J2950&lt;=1),1))))),REFERENCIAS!$C:$D,2,0)*VLOOKUP($J$2,PONDERADORES!A:P,IF(AND(INFORMACION!$T2950='REFERENCIAS RIESGO'!$C$36,INFORMACION!$F2950=REFERENCIAS!$C$24),16,IF(INFORMACION!$T2950='REFERENCIAS RIESGO'!$C$36,13,IF(INFORMACION!$F2950=REFERENCIAS!$C$24,10,7))),0)</f>
        <v>#REF!</v>
      </c>
      <c r="Y2950" s="68">
        <f>+VLOOKUP(M2950,REFERENCIAS!$C:$D,2,0)*VLOOKUP($M$2,PONDERADORES!$A$7:$G$9,7,0)+VLOOKUP(N2950,REFERENCIAS!$C:$D,2,0)*VLOOKUP($N$2,PONDERADORES!$A$7:$G$9,7,0)+VLOOKUP(O2950,REFERENCIAS!$C:$D,2,0)*VLOOKUP($O$2,PONDERADORES!$A$7:$G$9,7,0)</f>
        <v>0.2</v>
      </c>
      <c r="Z2950" s="2">
        <f>+VLOOKUP(IF(R2950&lt;0.1,0,IF(AND(R2950&gt;=0.1,R2950&lt;0.2),0.1,IF(AND(R2950&gt;=0.2,R2950&lt;0.3),0.2,IF(R2950&gt;0.3,0.3,)))),REFERENCIAS!$C:$D,2,0)*VLOOKUP($R$2,PONDERADORES!$A$11:$G$11,7,0)</f>
        <v>15</v>
      </c>
      <c r="AA2950" s="92"/>
      <c r="AB2950" s="95" t="e">
        <f t="shared" ref="AB2950:AB3013" ca="1" si="183">+X2950+Y2950+Z2950</f>
        <v>#REF!</v>
      </c>
      <c r="AC2950" s="23" t="e">
        <f ca="1">IF(AB2950&gt;REFERENCIAS!$C$62,REFERENCIAS!$B$62,IF(AND(AB2950&gt;=REFERENCIAS!$C$63,AB2950&lt;REFERENCIAS!$D$63),REFERENCIAS!$B$63,IF(AND(AB2950&gt;REFERENCIAS!$C$64,AB2950&lt;=REFERENCIAS!$D$64),REFERENCIAS!$B$64,IF(AND(AB2950&gt;=REFERENCIAS!$C$65,AB2950&lt;REFERENCIAS!$D$65),REFERENCIAS!$B$65, "Revisar"))))</f>
        <v>#REF!</v>
      </c>
      <c r="AD2950" s="94" t="e">
        <f ca="1">VLOOKUP(AC2950,REFERENCIAS!$B$62:$G$65,4,FALSE)</f>
        <v>#REF!</v>
      </c>
    </row>
    <row r="2951" spans="1:30" ht="17.25" x14ac:dyDescent="0.25">
      <c r="A2951" s="74"/>
      <c r="B2951" s="19"/>
      <c r="C2951" s="19"/>
      <c r="D2951" s="50"/>
      <c r="E2951" s="73"/>
      <c r="F2951" s="74"/>
      <c r="G2951" s="9"/>
      <c r="H2951" s="48"/>
      <c r="I2951" s="49">
        <f t="shared" ca="1" si="181"/>
        <v>2022</v>
      </c>
      <c r="J2951" s="22">
        <f t="shared" ca="1" si="180"/>
        <v>1</v>
      </c>
      <c r="K2951" s="19"/>
      <c r="L2951" s="73"/>
      <c r="M2951" s="74"/>
      <c r="N2951" s="19"/>
      <c r="O2951" s="73"/>
      <c r="P2951" s="82">
        <v>1</v>
      </c>
      <c r="Q2951" s="24">
        <v>1</v>
      </c>
      <c r="R2951" s="81">
        <f t="shared" si="182"/>
        <v>1</v>
      </c>
      <c r="S2951" s="87"/>
      <c r="T2951" s="19"/>
      <c r="U2951" s="25"/>
      <c r="V2951" s="25"/>
      <c r="W2951" s="81"/>
      <c r="X2951" s="91" t="e">
        <f ca="1">+VLOOKUP(#REF!,REFERENCIAS!$C:$D,2,0)*VLOOKUP(#REF!,PONDERADORES!A:P,IF(AND(INFORMACION!$T2951='REFERENCIAS RIESGO'!$C$36,INFORMACION!$F2951=REFERENCIAS!$C$24),16,IF(INFORMACION!$T2951='REFERENCIAS RIESGO'!$C$36,13,IF(INFORMACION!$F2951=REFERENCIAS!$C$24,10,7))),0)+VLOOKUP(K2951,REFERENCIAS!$C:$D,2,0)*VLOOKUP($K$2,PONDERADORES!A:P,IF(AND(INFORMACION!$T2951='REFERENCIAS RIESGO'!$C$36,INFORMACION!$F2951=REFERENCIAS!$C$24),16,IF(INFORMACION!$T2951='REFERENCIAS RIESGO'!$C$36,13,IF(INFORMACION!$F2951=REFERENCIAS!$C$24,10,7))),0)+VLOOKUP(L2951,REFERENCIAS!$C:$D,2,0)*VLOOKUP($L$2,PONDERADORES!A:P,IF(AND(INFORMACION!$T2951='REFERENCIAS RIESGO'!$C$36,INFORMACION!$F2951=REFERENCIAS!$C$24),16,IF(INFORMACION!$T2951='REFERENCIAS RIESGO'!$C$36,13,IF(INFORMACION!$F2951=REFERENCIAS!$C$24,10,7))),0)+VLOOKUP(F2951,REFERENCIAS!$C:$D,2,0)*VLOOKUP($F$2,PONDERADORES!A:P,IF(AND(INFORMACION!$T2951='REFERENCIAS RIESGO'!$C$36,INFORMACION!$F2951=REFERENCIAS!$C$24),16,IF(INFORMACION!$T2951='REFERENCIAS RIESGO'!$C$36,13,IF(INFORMACION!$F2951=REFERENCIAS!$C$24,10,7))),0)+VLOOKUP(T2951,REFERENCIAS!$C:$D,2,0)*VLOOKUP($T$2,PONDERADORES!A:P,IF(AND(INFORMACION!$T2951='REFERENCIAS RIESGO'!$C$36,INFORMACION!$F2951=REFERENCIAS!$C$24),16,IF(INFORMACION!$T2951='REFERENCIAS RIESGO'!$C$36,13,IF(INFORMACION!$F2951=REFERENCIAS!$C$24,10,7))),0)+VLOOKUP(IF(J2951&lt;=0.2,0.2,IF(AND(J2951&gt;0.2,J2951&lt;=0.4),0.4,IF(AND(J2951&gt;0.4,J2951&lt;=0.6),0.6,IF(AND(J2951&gt;0.6,J2951&lt;=0.8),0.8,IF(AND(J2951&gt;0.8,J2951&lt;=1),1))))),REFERENCIAS!$C:$D,2,0)*VLOOKUP($J$2,PONDERADORES!A:P,IF(AND(INFORMACION!$T2951='REFERENCIAS RIESGO'!$C$36,INFORMACION!$F2951=REFERENCIAS!$C$24),16,IF(INFORMACION!$T2951='REFERENCIAS RIESGO'!$C$36,13,IF(INFORMACION!$F2951=REFERENCIAS!$C$24,10,7))),0)</f>
        <v>#REF!</v>
      </c>
      <c r="Y2951" s="68">
        <f>+VLOOKUP(M2951,REFERENCIAS!$C:$D,2,0)*VLOOKUP($M$2,PONDERADORES!$A$7:$G$9,7,0)+VLOOKUP(N2951,REFERENCIAS!$C:$D,2,0)*VLOOKUP($N$2,PONDERADORES!$A$7:$G$9,7,0)+VLOOKUP(O2951,REFERENCIAS!$C:$D,2,0)*VLOOKUP($O$2,PONDERADORES!$A$7:$G$9,7,0)</f>
        <v>0.2</v>
      </c>
      <c r="Z2951" s="2">
        <f>+VLOOKUP(IF(R2951&lt;0.1,0,IF(AND(R2951&gt;=0.1,R2951&lt;0.2),0.1,IF(AND(R2951&gt;=0.2,R2951&lt;0.3),0.2,IF(R2951&gt;0.3,0.3,)))),REFERENCIAS!$C:$D,2,0)*VLOOKUP($R$2,PONDERADORES!$A$11:$G$11,7,0)</f>
        <v>15</v>
      </c>
      <c r="AA2951" s="92"/>
      <c r="AB2951" s="95" t="e">
        <f t="shared" ca="1" si="183"/>
        <v>#REF!</v>
      </c>
      <c r="AC2951" s="23" t="e">
        <f ca="1">IF(AB2951&gt;REFERENCIAS!$C$62,REFERENCIAS!$B$62,IF(AND(AB2951&gt;=REFERENCIAS!$C$63,AB2951&lt;REFERENCIAS!$D$63),REFERENCIAS!$B$63,IF(AND(AB2951&gt;REFERENCIAS!$C$64,AB2951&lt;=REFERENCIAS!$D$64),REFERENCIAS!$B$64,IF(AND(AB2951&gt;=REFERENCIAS!$C$65,AB2951&lt;REFERENCIAS!$D$65),REFERENCIAS!$B$65, "Revisar"))))</f>
        <v>#REF!</v>
      </c>
      <c r="AD2951" s="94" t="e">
        <f ca="1">VLOOKUP(AC2951,REFERENCIAS!$B$62:$G$65,4,FALSE)</f>
        <v>#REF!</v>
      </c>
    </row>
    <row r="2952" spans="1:30" ht="17.25" x14ac:dyDescent="0.25">
      <c r="A2952" s="74"/>
      <c r="B2952" s="19"/>
      <c r="C2952" s="19"/>
      <c r="D2952" s="50"/>
      <c r="E2952" s="73"/>
      <c r="F2952" s="74"/>
      <c r="G2952" s="9"/>
      <c r="H2952" s="48"/>
      <c r="I2952" s="49">
        <f t="shared" ca="1" si="181"/>
        <v>2022</v>
      </c>
      <c r="J2952" s="22">
        <f t="shared" ca="1" si="180"/>
        <v>1</v>
      </c>
      <c r="K2952" s="19"/>
      <c r="L2952" s="73"/>
      <c r="M2952" s="74"/>
      <c r="N2952" s="19"/>
      <c r="O2952" s="73"/>
      <c r="P2952" s="82">
        <v>1</v>
      </c>
      <c r="Q2952" s="24">
        <v>1</v>
      </c>
      <c r="R2952" s="81">
        <f t="shared" si="182"/>
        <v>1</v>
      </c>
      <c r="S2952" s="87"/>
      <c r="T2952" s="19"/>
      <c r="U2952" s="25"/>
      <c r="V2952" s="25"/>
      <c r="W2952" s="81"/>
      <c r="X2952" s="91" t="e">
        <f ca="1">+VLOOKUP(#REF!,REFERENCIAS!$C:$D,2,0)*VLOOKUP(#REF!,PONDERADORES!A:P,IF(AND(INFORMACION!$T2952='REFERENCIAS RIESGO'!$C$36,INFORMACION!$F2952=REFERENCIAS!$C$24),16,IF(INFORMACION!$T2952='REFERENCIAS RIESGO'!$C$36,13,IF(INFORMACION!$F2952=REFERENCIAS!$C$24,10,7))),0)+VLOOKUP(K2952,REFERENCIAS!$C:$D,2,0)*VLOOKUP($K$2,PONDERADORES!A:P,IF(AND(INFORMACION!$T2952='REFERENCIAS RIESGO'!$C$36,INFORMACION!$F2952=REFERENCIAS!$C$24),16,IF(INFORMACION!$T2952='REFERENCIAS RIESGO'!$C$36,13,IF(INFORMACION!$F2952=REFERENCIAS!$C$24,10,7))),0)+VLOOKUP(L2952,REFERENCIAS!$C:$D,2,0)*VLOOKUP($L$2,PONDERADORES!A:P,IF(AND(INFORMACION!$T2952='REFERENCIAS RIESGO'!$C$36,INFORMACION!$F2952=REFERENCIAS!$C$24),16,IF(INFORMACION!$T2952='REFERENCIAS RIESGO'!$C$36,13,IF(INFORMACION!$F2952=REFERENCIAS!$C$24,10,7))),0)+VLOOKUP(F2952,REFERENCIAS!$C:$D,2,0)*VLOOKUP($F$2,PONDERADORES!A:P,IF(AND(INFORMACION!$T2952='REFERENCIAS RIESGO'!$C$36,INFORMACION!$F2952=REFERENCIAS!$C$24),16,IF(INFORMACION!$T2952='REFERENCIAS RIESGO'!$C$36,13,IF(INFORMACION!$F2952=REFERENCIAS!$C$24,10,7))),0)+VLOOKUP(T2952,REFERENCIAS!$C:$D,2,0)*VLOOKUP($T$2,PONDERADORES!A:P,IF(AND(INFORMACION!$T2952='REFERENCIAS RIESGO'!$C$36,INFORMACION!$F2952=REFERENCIAS!$C$24),16,IF(INFORMACION!$T2952='REFERENCIAS RIESGO'!$C$36,13,IF(INFORMACION!$F2952=REFERENCIAS!$C$24,10,7))),0)+VLOOKUP(IF(J2952&lt;=0.2,0.2,IF(AND(J2952&gt;0.2,J2952&lt;=0.4),0.4,IF(AND(J2952&gt;0.4,J2952&lt;=0.6),0.6,IF(AND(J2952&gt;0.6,J2952&lt;=0.8),0.8,IF(AND(J2952&gt;0.8,J2952&lt;=1),1))))),REFERENCIAS!$C:$D,2,0)*VLOOKUP($J$2,PONDERADORES!A:P,IF(AND(INFORMACION!$T2952='REFERENCIAS RIESGO'!$C$36,INFORMACION!$F2952=REFERENCIAS!$C$24),16,IF(INFORMACION!$T2952='REFERENCIAS RIESGO'!$C$36,13,IF(INFORMACION!$F2952=REFERENCIAS!$C$24,10,7))),0)</f>
        <v>#REF!</v>
      </c>
      <c r="Y2952" s="68">
        <f>+VLOOKUP(M2952,REFERENCIAS!$C:$D,2,0)*VLOOKUP($M$2,PONDERADORES!$A$7:$G$9,7,0)+VLOOKUP(N2952,REFERENCIAS!$C:$D,2,0)*VLOOKUP($N$2,PONDERADORES!$A$7:$G$9,7,0)+VLOOKUP(O2952,REFERENCIAS!$C:$D,2,0)*VLOOKUP($O$2,PONDERADORES!$A$7:$G$9,7,0)</f>
        <v>0.2</v>
      </c>
      <c r="Z2952" s="2">
        <f>+VLOOKUP(IF(R2952&lt;0.1,0,IF(AND(R2952&gt;=0.1,R2952&lt;0.2),0.1,IF(AND(R2952&gt;=0.2,R2952&lt;0.3),0.2,IF(R2952&gt;0.3,0.3,)))),REFERENCIAS!$C:$D,2,0)*VLOOKUP($R$2,PONDERADORES!$A$11:$G$11,7,0)</f>
        <v>15</v>
      </c>
      <c r="AA2952" s="92"/>
      <c r="AB2952" s="95" t="e">
        <f t="shared" ca="1" si="183"/>
        <v>#REF!</v>
      </c>
      <c r="AC2952" s="23" t="e">
        <f ca="1">IF(AB2952&gt;REFERENCIAS!$C$62,REFERENCIAS!$B$62,IF(AND(AB2952&gt;=REFERENCIAS!$C$63,AB2952&lt;REFERENCIAS!$D$63),REFERENCIAS!$B$63,IF(AND(AB2952&gt;REFERENCIAS!$C$64,AB2952&lt;=REFERENCIAS!$D$64),REFERENCIAS!$B$64,IF(AND(AB2952&gt;=REFERENCIAS!$C$65,AB2952&lt;REFERENCIAS!$D$65),REFERENCIAS!$B$65, "Revisar"))))</f>
        <v>#REF!</v>
      </c>
      <c r="AD2952" s="94" t="e">
        <f ca="1">VLOOKUP(AC2952,REFERENCIAS!$B$62:$G$65,4,FALSE)</f>
        <v>#REF!</v>
      </c>
    </row>
    <row r="2953" spans="1:30" ht="17.25" x14ac:dyDescent="0.25">
      <c r="A2953" s="74"/>
      <c r="B2953" s="19"/>
      <c r="C2953" s="19"/>
      <c r="D2953" s="50"/>
      <c r="E2953" s="73"/>
      <c r="F2953" s="74"/>
      <c r="G2953" s="9"/>
      <c r="H2953" s="48"/>
      <c r="I2953" s="49">
        <f t="shared" ca="1" si="181"/>
        <v>2022</v>
      </c>
      <c r="J2953" s="22">
        <f t="shared" ca="1" si="180"/>
        <v>1</v>
      </c>
      <c r="K2953" s="19"/>
      <c r="L2953" s="73"/>
      <c r="M2953" s="74"/>
      <c r="N2953" s="19"/>
      <c r="O2953" s="73"/>
      <c r="P2953" s="82">
        <v>1</v>
      </c>
      <c r="Q2953" s="24">
        <v>1</v>
      </c>
      <c r="R2953" s="81">
        <f t="shared" si="182"/>
        <v>1</v>
      </c>
      <c r="S2953" s="87"/>
      <c r="T2953" s="19"/>
      <c r="U2953" s="25"/>
      <c r="V2953" s="25"/>
      <c r="W2953" s="81"/>
      <c r="X2953" s="91" t="e">
        <f ca="1">+VLOOKUP(#REF!,REFERENCIAS!$C:$D,2,0)*VLOOKUP(#REF!,PONDERADORES!A:P,IF(AND(INFORMACION!$T2953='REFERENCIAS RIESGO'!$C$36,INFORMACION!$F2953=REFERENCIAS!$C$24),16,IF(INFORMACION!$T2953='REFERENCIAS RIESGO'!$C$36,13,IF(INFORMACION!$F2953=REFERENCIAS!$C$24,10,7))),0)+VLOOKUP(K2953,REFERENCIAS!$C:$D,2,0)*VLOOKUP($K$2,PONDERADORES!A:P,IF(AND(INFORMACION!$T2953='REFERENCIAS RIESGO'!$C$36,INFORMACION!$F2953=REFERENCIAS!$C$24),16,IF(INFORMACION!$T2953='REFERENCIAS RIESGO'!$C$36,13,IF(INFORMACION!$F2953=REFERENCIAS!$C$24,10,7))),0)+VLOOKUP(L2953,REFERENCIAS!$C:$D,2,0)*VLOOKUP($L$2,PONDERADORES!A:P,IF(AND(INFORMACION!$T2953='REFERENCIAS RIESGO'!$C$36,INFORMACION!$F2953=REFERENCIAS!$C$24),16,IF(INFORMACION!$T2953='REFERENCIAS RIESGO'!$C$36,13,IF(INFORMACION!$F2953=REFERENCIAS!$C$24,10,7))),0)+VLOOKUP(F2953,REFERENCIAS!$C:$D,2,0)*VLOOKUP($F$2,PONDERADORES!A:P,IF(AND(INFORMACION!$T2953='REFERENCIAS RIESGO'!$C$36,INFORMACION!$F2953=REFERENCIAS!$C$24),16,IF(INFORMACION!$T2953='REFERENCIAS RIESGO'!$C$36,13,IF(INFORMACION!$F2953=REFERENCIAS!$C$24,10,7))),0)+VLOOKUP(T2953,REFERENCIAS!$C:$D,2,0)*VLOOKUP($T$2,PONDERADORES!A:P,IF(AND(INFORMACION!$T2953='REFERENCIAS RIESGO'!$C$36,INFORMACION!$F2953=REFERENCIAS!$C$24),16,IF(INFORMACION!$T2953='REFERENCIAS RIESGO'!$C$36,13,IF(INFORMACION!$F2953=REFERENCIAS!$C$24,10,7))),0)+VLOOKUP(IF(J2953&lt;=0.2,0.2,IF(AND(J2953&gt;0.2,J2953&lt;=0.4),0.4,IF(AND(J2953&gt;0.4,J2953&lt;=0.6),0.6,IF(AND(J2953&gt;0.6,J2953&lt;=0.8),0.8,IF(AND(J2953&gt;0.8,J2953&lt;=1),1))))),REFERENCIAS!$C:$D,2,0)*VLOOKUP($J$2,PONDERADORES!A:P,IF(AND(INFORMACION!$T2953='REFERENCIAS RIESGO'!$C$36,INFORMACION!$F2953=REFERENCIAS!$C$24),16,IF(INFORMACION!$T2953='REFERENCIAS RIESGO'!$C$36,13,IF(INFORMACION!$F2953=REFERENCIAS!$C$24,10,7))),0)</f>
        <v>#REF!</v>
      </c>
      <c r="Y2953" s="68">
        <f>+VLOOKUP(M2953,REFERENCIAS!$C:$D,2,0)*VLOOKUP($M$2,PONDERADORES!$A$7:$G$9,7,0)+VLOOKUP(N2953,REFERENCIAS!$C:$D,2,0)*VLOOKUP($N$2,PONDERADORES!$A$7:$G$9,7,0)+VLOOKUP(O2953,REFERENCIAS!$C:$D,2,0)*VLOOKUP($O$2,PONDERADORES!$A$7:$G$9,7,0)</f>
        <v>0.2</v>
      </c>
      <c r="Z2953" s="2">
        <f>+VLOOKUP(IF(R2953&lt;0.1,0,IF(AND(R2953&gt;=0.1,R2953&lt;0.2),0.1,IF(AND(R2953&gt;=0.2,R2953&lt;0.3),0.2,IF(R2953&gt;0.3,0.3,)))),REFERENCIAS!$C:$D,2,0)*VLOOKUP($R$2,PONDERADORES!$A$11:$G$11,7,0)</f>
        <v>15</v>
      </c>
      <c r="AA2953" s="92"/>
      <c r="AB2953" s="95" t="e">
        <f t="shared" ca="1" si="183"/>
        <v>#REF!</v>
      </c>
      <c r="AC2953" s="23" t="e">
        <f ca="1">IF(AB2953&gt;REFERENCIAS!$C$62,REFERENCIAS!$B$62,IF(AND(AB2953&gt;=REFERENCIAS!$C$63,AB2953&lt;REFERENCIAS!$D$63),REFERENCIAS!$B$63,IF(AND(AB2953&gt;REFERENCIAS!$C$64,AB2953&lt;=REFERENCIAS!$D$64),REFERENCIAS!$B$64,IF(AND(AB2953&gt;=REFERENCIAS!$C$65,AB2953&lt;REFERENCIAS!$D$65),REFERENCIAS!$B$65, "Revisar"))))</f>
        <v>#REF!</v>
      </c>
      <c r="AD2953" s="94" t="e">
        <f ca="1">VLOOKUP(AC2953,REFERENCIAS!$B$62:$G$65,4,FALSE)</f>
        <v>#REF!</v>
      </c>
    </row>
    <row r="2954" spans="1:30" ht="17.25" x14ac:dyDescent="0.25">
      <c r="A2954" s="74"/>
      <c r="B2954" s="19"/>
      <c r="C2954" s="19"/>
      <c r="D2954" s="50"/>
      <c r="E2954" s="73"/>
      <c r="F2954" s="74"/>
      <c r="G2954" s="9"/>
      <c r="H2954" s="48"/>
      <c r="I2954" s="49">
        <f t="shared" ca="1" si="181"/>
        <v>2022</v>
      </c>
      <c r="J2954" s="22">
        <f t="shared" ca="1" si="180"/>
        <v>1</v>
      </c>
      <c r="K2954" s="19"/>
      <c r="L2954" s="73"/>
      <c r="M2954" s="74"/>
      <c r="N2954" s="19"/>
      <c r="O2954" s="73"/>
      <c r="P2954" s="82">
        <v>1</v>
      </c>
      <c r="Q2954" s="24">
        <v>1</v>
      </c>
      <c r="R2954" s="81">
        <f t="shared" si="182"/>
        <v>1</v>
      </c>
      <c r="S2954" s="87"/>
      <c r="T2954" s="19"/>
      <c r="U2954" s="25"/>
      <c r="V2954" s="25"/>
      <c r="W2954" s="81"/>
      <c r="X2954" s="91" t="e">
        <f ca="1">+VLOOKUP(#REF!,REFERENCIAS!$C:$D,2,0)*VLOOKUP(#REF!,PONDERADORES!A:P,IF(AND(INFORMACION!$T2954='REFERENCIAS RIESGO'!$C$36,INFORMACION!$F2954=REFERENCIAS!$C$24),16,IF(INFORMACION!$T2954='REFERENCIAS RIESGO'!$C$36,13,IF(INFORMACION!$F2954=REFERENCIAS!$C$24,10,7))),0)+VLOOKUP(K2954,REFERENCIAS!$C:$D,2,0)*VLOOKUP($K$2,PONDERADORES!A:P,IF(AND(INFORMACION!$T2954='REFERENCIAS RIESGO'!$C$36,INFORMACION!$F2954=REFERENCIAS!$C$24),16,IF(INFORMACION!$T2954='REFERENCIAS RIESGO'!$C$36,13,IF(INFORMACION!$F2954=REFERENCIAS!$C$24,10,7))),0)+VLOOKUP(L2954,REFERENCIAS!$C:$D,2,0)*VLOOKUP($L$2,PONDERADORES!A:P,IF(AND(INFORMACION!$T2954='REFERENCIAS RIESGO'!$C$36,INFORMACION!$F2954=REFERENCIAS!$C$24),16,IF(INFORMACION!$T2954='REFERENCIAS RIESGO'!$C$36,13,IF(INFORMACION!$F2954=REFERENCIAS!$C$24,10,7))),0)+VLOOKUP(F2954,REFERENCIAS!$C:$D,2,0)*VLOOKUP($F$2,PONDERADORES!A:P,IF(AND(INFORMACION!$T2954='REFERENCIAS RIESGO'!$C$36,INFORMACION!$F2954=REFERENCIAS!$C$24),16,IF(INFORMACION!$T2954='REFERENCIAS RIESGO'!$C$36,13,IF(INFORMACION!$F2954=REFERENCIAS!$C$24,10,7))),0)+VLOOKUP(T2954,REFERENCIAS!$C:$D,2,0)*VLOOKUP($T$2,PONDERADORES!A:P,IF(AND(INFORMACION!$T2954='REFERENCIAS RIESGO'!$C$36,INFORMACION!$F2954=REFERENCIAS!$C$24),16,IF(INFORMACION!$T2954='REFERENCIAS RIESGO'!$C$36,13,IF(INFORMACION!$F2954=REFERENCIAS!$C$24,10,7))),0)+VLOOKUP(IF(J2954&lt;=0.2,0.2,IF(AND(J2954&gt;0.2,J2954&lt;=0.4),0.4,IF(AND(J2954&gt;0.4,J2954&lt;=0.6),0.6,IF(AND(J2954&gt;0.6,J2954&lt;=0.8),0.8,IF(AND(J2954&gt;0.8,J2954&lt;=1),1))))),REFERENCIAS!$C:$D,2,0)*VLOOKUP($J$2,PONDERADORES!A:P,IF(AND(INFORMACION!$T2954='REFERENCIAS RIESGO'!$C$36,INFORMACION!$F2954=REFERENCIAS!$C$24),16,IF(INFORMACION!$T2954='REFERENCIAS RIESGO'!$C$36,13,IF(INFORMACION!$F2954=REFERENCIAS!$C$24,10,7))),0)</f>
        <v>#REF!</v>
      </c>
      <c r="Y2954" s="68">
        <f>+VLOOKUP(M2954,REFERENCIAS!$C:$D,2,0)*VLOOKUP($M$2,PONDERADORES!$A$7:$G$9,7,0)+VLOOKUP(N2954,REFERENCIAS!$C:$D,2,0)*VLOOKUP($N$2,PONDERADORES!$A$7:$G$9,7,0)+VLOOKUP(O2954,REFERENCIAS!$C:$D,2,0)*VLOOKUP($O$2,PONDERADORES!$A$7:$G$9,7,0)</f>
        <v>0.2</v>
      </c>
      <c r="Z2954" s="2">
        <f>+VLOOKUP(IF(R2954&lt;0.1,0,IF(AND(R2954&gt;=0.1,R2954&lt;0.2),0.1,IF(AND(R2954&gt;=0.2,R2954&lt;0.3),0.2,IF(R2954&gt;0.3,0.3,)))),REFERENCIAS!$C:$D,2,0)*VLOOKUP($R$2,PONDERADORES!$A$11:$G$11,7,0)</f>
        <v>15</v>
      </c>
      <c r="AA2954" s="92"/>
      <c r="AB2954" s="95" t="e">
        <f t="shared" ca="1" si="183"/>
        <v>#REF!</v>
      </c>
      <c r="AC2954" s="23" t="e">
        <f ca="1">IF(AB2954&gt;REFERENCIAS!$C$62,REFERENCIAS!$B$62,IF(AND(AB2954&gt;=REFERENCIAS!$C$63,AB2954&lt;REFERENCIAS!$D$63),REFERENCIAS!$B$63,IF(AND(AB2954&gt;REFERENCIAS!$C$64,AB2954&lt;=REFERENCIAS!$D$64),REFERENCIAS!$B$64,IF(AND(AB2954&gt;=REFERENCIAS!$C$65,AB2954&lt;REFERENCIAS!$D$65),REFERENCIAS!$B$65, "Revisar"))))</f>
        <v>#REF!</v>
      </c>
      <c r="AD2954" s="94" t="e">
        <f ca="1">VLOOKUP(AC2954,REFERENCIAS!$B$62:$G$65,4,FALSE)</f>
        <v>#REF!</v>
      </c>
    </row>
    <row r="2955" spans="1:30" ht="17.25" x14ac:dyDescent="0.25">
      <c r="A2955" s="74"/>
      <c r="B2955" s="19"/>
      <c r="C2955" s="19"/>
      <c r="D2955" s="50"/>
      <c r="E2955" s="73"/>
      <c r="F2955" s="74"/>
      <c r="G2955" s="9"/>
      <c r="H2955" s="48"/>
      <c r="I2955" s="49">
        <f t="shared" ca="1" si="181"/>
        <v>2022</v>
      </c>
      <c r="J2955" s="22">
        <f t="shared" ca="1" si="180"/>
        <v>1</v>
      </c>
      <c r="K2955" s="19"/>
      <c r="L2955" s="73"/>
      <c r="M2955" s="74"/>
      <c r="N2955" s="19"/>
      <c r="O2955" s="73"/>
      <c r="P2955" s="82">
        <v>1</v>
      </c>
      <c r="Q2955" s="24">
        <v>1</v>
      </c>
      <c r="R2955" s="81">
        <f t="shared" si="182"/>
        <v>1</v>
      </c>
      <c r="S2955" s="87"/>
      <c r="T2955" s="19"/>
      <c r="U2955" s="25"/>
      <c r="V2955" s="25"/>
      <c r="W2955" s="81"/>
      <c r="X2955" s="91" t="e">
        <f ca="1">+VLOOKUP(#REF!,REFERENCIAS!$C:$D,2,0)*VLOOKUP(#REF!,PONDERADORES!A:P,IF(AND(INFORMACION!$T2955='REFERENCIAS RIESGO'!$C$36,INFORMACION!$F2955=REFERENCIAS!$C$24),16,IF(INFORMACION!$T2955='REFERENCIAS RIESGO'!$C$36,13,IF(INFORMACION!$F2955=REFERENCIAS!$C$24,10,7))),0)+VLOOKUP(K2955,REFERENCIAS!$C:$D,2,0)*VLOOKUP($K$2,PONDERADORES!A:P,IF(AND(INFORMACION!$T2955='REFERENCIAS RIESGO'!$C$36,INFORMACION!$F2955=REFERENCIAS!$C$24),16,IF(INFORMACION!$T2955='REFERENCIAS RIESGO'!$C$36,13,IF(INFORMACION!$F2955=REFERENCIAS!$C$24,10,7))),0)+VLOOKUP(L2955,REFERENCIAS!$C:$D,2,0)*VLOOKUP($L$2,PONDERADORES!A:P,IF(AND(INFORMACION!$T2955='REFERENCIAS RIESGO'!$C$36,INFORMACION!$F2955=REFERENCIAS!$C$24),16,IF(INFORMACION!$T2955='REFERENCIAS RIESGO'!$C$36,13,IF(INFORMACION!$F2955=REFERENCIAS!$C$24,10,7))),0)+VLOOKUP(F2955,REFERENCIAS!$C:$D,2,0)*VLOOKUP($F$2,PONDERADORES!A:P,IF(AND(INFORMACION!$T2955='REFERENCIAS RIESGO'!$C$36,INFORMACION!$F2955=REFERENCIAS!$C$24),16,IF(INFORMACION!$T2955='REFERENCIAS RIESGO'!$C$36,13,IF(INFORMACION!$F2955=REFERENCIAS!$C$24,10,7))),0)+VLOOKUP(T2955,REFERENCIAS!$C:$D,2,0)*VLOOKUP($T$2,PONDERADORES!A:P,IF(AND(INFORMACION!$T2955='REFERENCIAS RIESGO'!$C$36,INFORMACION!$F2955=REFERENCIAS!$C$24),16,IF(INFORMACION!$T2955='REFERENCIAS RIESGO'!$C$36,13,IF(INFORMACION!$F2955=REFERENCIAS!$C$24,10,7))),0)+VLOOKUP(IF(J2955&lt;=0.2,0.2,IF(AND(J2955&gt;0.2,J2955&lt;=0.4),0.4,IF(AND(J2955&gt;0.4,J2955&lt;=0.6),0.6,IF(AND(J2955&gt;0.6,J2955&lt;=0.8),0.8,IF(AND(J2955&gt;0.8,J2955&lt;=1),1))))),REFERENCIAS!$C:$D,2,0)*VLOOKUP($J$2,PONDERADORES!A:P,IF(AND(INFORMACION!$T2955='REFERENCIAS RIESGO'!$C$36,INFORMACION!$F2955=REFERENCIAS!$C$24),16,IF(INFORMACION!$T2955='REFERENCIAS RIESGO'!$C$36,13,IF(INFORMACION!$F2955=REFERENCIAS!$C$24,10,7))),0)</f>
        <v>#REF!</v>
      </c>
      <c r="Y2955" s="68">
        <f>+VLOOKUP(M2955,REFERENCIAS!$C:$D,2,0)*VLOOKUP($M$2,PONDERADORES!$A$7:$G$9,7,0)+VLOOKUP(N2955,REFERENCIAS!$C:$D,2,0)*VLOOKUP($N$2,PONDERADORES!$A$7:$G$9,7,0)+VLOOKUP(O2955,REFERENCIAS!$C:$D,2,0)*VLOOKUP($O$2,PONDERADORES!$A$7:$G$9,7,0)</f>
        <v>0.2</v>
      </c>
      <c r="Z2955" s="2">
        <f>+VLOOKUP(IF(R2955&lt;0.1,0,IF(AND(R2955&gt;=0.1,R2955&lt;0.2),0.1,IF(AND(R2955&gt;=0.2,R2955&lt;0.3),0.2,IF(R2955&gt;0.3,0.3,)))),REFERENCIAS!$C:$D,2,0)*VLOOKUP($R$2,PONDERADORES!$A$11:$G$11,7,0)</f>
        <v>15</v>
      </c>
      <c r="AA2955" s="92"/>
      <c r="AB2955" s="95" t="e">
        <f t="shared" ca="1" si="183"/>
        <v>#REF!</v>
      </c>
      <c r="AC2955" s="23" t="e">
        <f ca="1">IF(AB2955&gt;REFERENCIAS!$C$62,REFERENCIAS!$B$62,IF(AND(AB2955&gt;=REFERENCIAS!$C$63,AB2955&lt;REFERENCIAS!$D$63),REFERENCIAS!$B$63,IF(AND(AB2955&gt;REFERENCIAS!$C$64,AB2955&lt;=REFERENCIAS!$D$64),REFERENCIAS!$B$64,IF(AND(AB2955&gt;=REFERENCIAS!$C$65,AB2955&lt;REFERENCIAS!$D$65),REFERENCIAS!$B$65, "Revisar"))))</f>
        <v>#REF!</v>
      </c>
      <c r="AD2955" s="94" t="e">
        <f ca="1">VLOOKUP(AC2955,REFERENCIAS!$B$62:$G$65,4,FALSE)</f>
        <v>#REF!</v>
      </c>
    </row>
    <row r="2956" spans="1:30" ht="17.25" x14ac:dyDescent="0.25">
      <c r="A2956" s="74"/>
      <c r="B2956" s="19"/>
      <c r="C2956" s="19"/>
      <c r="D2956" s="50"/>
      <c r="E2956" s="73"/>
      <c r="F2956" s="74"/>
      <c r="G2956" s="9"/>
      <c r="H2956" s="48"/>
      <c r="I2956" s="49">
        <f t="shared" ca="1" si="181"/>
        <v>2022</v>
      </c>
      <c r="J2956" s="22">
        <f t="shared" ca="1" si="180"/>
        <v>1</v>
      </c>
      <c r="K2956" s="19"/>
      <c r="L2956" s="73"/>
      <c r="M2956" s="74"/>
      <c r="N2956" s="19"/>
      <c r="O2956" s="73"/>
      <c r="P2956" s="82">
        <v>1</v>
      </c>
      <c r="Q2956" s="24">
        <v>1</v>
      </c>
      <c r="R2956" s="81">
        <f t="shared" si="182"/>
        <v>1</v>
      </c>
      <c r="S2956" s="87"/>
      <c r="T2956" s="19"/>
      <c r="U2956" s="25"/>
      <c r="V2956" s="25"/>
      <c r="W2956" s="81"/>
      <c r="X2956" s="91" t="e">
        <f ca="1">+VLOOKUP(#REF!,REFERENCIAS!$C:$D,2,0)*VLOOKUP(#REF!,PONDERADORES!A:P,IF(AND(INFORMACION!$T2956='REFERENCIAS RIESGO'!$C$36,INFORMACION!$F2956=REFERENCIAS!$C$24),16,IF(INFORMACION!$T2956='REFERENCIAS RIESGO'!$C$36,13,IF(INFORMACION!$F2956=REFERENCIAS!$C$24,10,7))),0)+VLOOKUP(K2956,REFERENCIAS!$C:$D,2,0)*VLOOKUP($K$2,PONDERADORES!A:P,IF(AND(INFORMACION!$T2956='REFERENCIAS RIESGO'!$C$36,INFORMACION!$F2956=REFERENCIAS!$C$24),16,IF(INFORMACION!$T2956='REFERENCIAS RIESGO'!$C$36,13,IF(INFORMACION!$F2956=REFERENCIAS!$C$24,10,7))),0)+VLOOKUP(L2956,REFERENCIAS!$C:$D,2,0)*VLOOKUP($L$2,PONDERADORES!A:P,IF(AND(INFORMACION!$T2956='REFERENCIAS RIESGO'!$C$36,INFORMACION!$F2956=REFERENCIAS!$C$24),16,IF(INFORMACION!$T2956='REFERENCIAS RIESGO'!$C$36,13,IF(INFORMACION!$F2956=REFERENCIAS!$C$24,10,7))),0)+VLOOKUP(F2956,REFERENCIAS!$C:$D,2,0)*VLOOKUP($F$2,PONDERADORES!A:P,IF(AND(INFORMACION!$T2956='REFERENCIAS RIESGO'!$C$36,INFORMACION!$F2956=REFERENCIAS!$C$24),16,IF(INFORMACION!$T2956='REFERENCIAS RIESGO'!$C$36,13,IF(INFORMACION!$F2956=REFERENCIAS!$C$24,10,7))),0)+VLOOKUP(T2956,REFERENCIAS!$C:$D,2,0)*VLOOKUP($T$2,PONDERADORES!A:P,IF(AND(INFORMACION!$T2956='REFERENCIAS RIESGO'!$C$36,INFORMACION!$F2956=REFERENCIAS!$C$24),16,IF(INFORMACION!$T2956='REFERENCIAS RIESGO'!$C$36,13,IF(INFORMACION!$F2956=REFERENCIAS!$C$24,10,7))),0)+VLOOKUP(IF(J2956&lt;=0.2,0.2,IF(AND(J2956&gt;0.2,J2956&lt;=0.4),0.4,IF(AND(J2956&gt;0.4,J2956&lt;=0.6),0.6,IF(AND(J2956&gt;0.6,J2956&lt;=0.8),0.8,IF(AND(J2956&gt;0.8,J2956&lt;=1),1))))),REFERENCIAS!$C:$D,2,0)*VLOOKUP($J$2,PONDERADORES!A:P,IF(AND(INFORMACION!$T2956='REFERENCIAS RIESGO'!$C$36,INFORMACION!$F2956=REFERENCIAS!$C$24),16,IF(INFORMACION!$T2956='REFERENCIAS RIESGO'!$C$36,13,IF(INFORMACION!$F2956=REFERENCIAS!$C$24,10,7))),0)</f>
        <v>#REF!</v>
      </c>
      <c r="Y2956" s="68">
        <f>+VLOOKUP(M2956,REFERENCIAS!$C:$D,2,0)*VLOOKUP($M$2,PONDERADORES!$A$7:$G$9,7,0)+VLOOKUP(N2956,REFERENCIAS!$C:$D,2,0)*VLOOKUP($N$2,PONDERADORES!$A$7:$G$9,7,0)+VLOOKUP(O2956,REFERENCIAS!$C:$D,2,0)*VLOOKUP($O$2,PONDERADORES!$A$7:$G$9,7,0)</f>
        <v>0.2</v>
      </c>
      <c r="Z2956" s="2">
        <f>+VLOOKUP(IF(R2956&lt;0.1,0,IF(AND(R2956&gt;=0.1,R2956&lt;0.2),0.1,IF(AND(R2956&gt;=0.2,R2956&lt;0.3),0.2,IF(R2956&gt;0.3,0.3,)))),REFERENCIAS!$C:$D,2,0)*VLOOKUP($R$2,PONDERADORES!$A$11:$G$11,7,0)</f>
        <v>15</v>
      </c>
      <c r="AA2956" s="92"/>
      <c r="AB2956" s="95" t="e">
        <f t="shared" ca="1" si="183"/>
        <v>#REF!</v>
      </c>
      <c r="AC2956" s="23" t="e">
        <f ca="1">IF(AB2956&gt;REFERENCIAS!$C$62,REFERENCIAS!$B$62,IF(AND(AB2956&gt;=REFERENCIAS!$C$63,AB2956&lt;REFERENCIAS!$D$63),REFERENCIAS!$B$63,IF(AND(AB2956&gt;REFERENCIAS!$C$64,AB2956&lt;=REFERENCIAS!$D$64),REFERENCIAS!$B$64,IF(AND(AB2956&gt;=REFERENCIAS!$C$65,AB2956&lt;REFERENCIAS!$D$65),REFERENCIAS!$B$65, "Revisar"))))</f>
        <v>#REF!</v>
      </c>
      <c r="AD2956" s="94" t="e">
        <f ca="1">VLOOKUP(AC2956,REFERENCIAS!$B$62:$G$65,4,FALSE)</f>
        <v>#REF!</v>
      </c>
    </row>
    <row r="2957" spans="1:30" ht="17.25" x14ac:dyDescent="0.25">
      <c r="A2957" s="74"/>
      <c r="B2957" s="19"/>
      <c r="C2957" s="19"/>
      <c r="D2957" s="50"/>
      <c r="E2957" s="73"/>
      <c r="F2957" s="74"/>
      <c r="G2957" s="9"/>
      <c r="H2957" s="48"/>
      <c r="I2957" s="49">
        <f t="shared" ca="1" si="181"/>
        <v>2022</v>
      </c>
      <c r="J2957" s="22">
        <f t="shared" ca="1" si="180"/>
        <v>1</v>
      </c>
      <c r="K2957" s="19"/>
      <c r="L2957" s="73"/>
      <c r="M2957" s="74"/>
      <c r="N2957" s="19"/>
      <c r="O2957" s="73"/>
      <c r="P2957" s="82">
        <v>1</v>
      </c>
      <c r="Q2957" s="24">
        <v>1</v>
      </c>
      <c r="R2957" s="81">
        <f t="shared" si="182"/>
        <v>1</v>
      </c>
      <c r="S2957" s="87"/>
      <c r="T2957" s="19"/>
      <c r="U2957" s="25"/>
      <c r="V2957" s="25"/>
      <c r="W2957" s="81"/>
      <c r="X2957" s="91" t="e">
        <f ca="1">+VLOOKUP(#REF!,REFERENCIAS!$C:$D,2,0)*VLOOKUP(#REF!,PONDERADORES!A:P,IF(AND(INFORMACION!$T2957='REFERENCIAS RIESGO'!$C$36,INFORMACION!$F2957=REFERENCIAS!$C$24),16,IF(INFORMACION!$T2957='REFERENCIAS RIESGO'!$C$36,13,IF(INFORMACION!$F2957=REFERENCIAS!$C$24,10,7))),0)+VLOOKUP(K2957,REFERENCIAS!$C:$D,2,0)*VLOOKUP($K$2,PONDERADORES!A:P,IF(AND(INFORMACION!$T2957='REFERENCIAS RIESGO'!$C$36,INFORMACION!$F2957=REFERENCIAS!$C$24),16,IF(INFORMACION!$T2957='REFERENCIAS RIESGO'!$C$36,13,IF(INFORMACION!$F2957=REFERENCIAS!$C$24,10,7))),0)+VLOOKUP(L2957,REFERENCIAS!$C:$D,2,0)*VLOOKUP($L$2,PONDERADORES!A:P,IF(AND(INFORMACION!$T2957='REFERENCIAS RIESGO'!$C$36,INFORMACION!$F2957=REFERENCIAS!$C$24),16,IF(INFORMACION!$T2957='REFERENCIAS RIESGO'!$C$36,13,IF(INFORMACION!$F2957=REFERENCIAS!$C$24,10,7))),0)+VLOOKUP(F2957,REFERENCIAS!$C:$D,2,0)*VLOOKUP($F$2,PONDERADORES!A:P,IF(AND(INFORMACION!$T2957='REFERENCIAS RIESGO'!$C$36,INFORMACION!$F2957=REFERENCIAS!$C$24),16,IF(INFORMACION!$T2957='REFERENCIAS RIESGO'!$C$36,13,IF(INFORMACION!$F2957=REFERENCIAS!$C$24,10,7))),0)+VLOOKUP(T2957,REFERENCIAS!$C:$D,2,0)*VLOOKUP($T$2,PONDERADORES!A:P,IF(AND(INFORMACION!$T2957='REFERENCIAS RIESGO'!$C$36,INFORMACION!$F2957=REFERENCIAS!$C$24),16,IF(INFORMACION!$T2957='REFERENCIAS RIESGO'!$C$36,13,IF(INFORMACION!$F2957=REFERENCIAS!$C$24,10,7))),0)+VLOOKUP(IF(J2957&lt;=0.2,0.2,IF(AND(J2957&gt;0.2,J2957&lt;=0.4),0.4,IF(AND(J2957&gt;0.4,J2957&lt;=0.6),0.6,IF(AND(J2957&gt;0.6,J2957&lt;=0.8),0.8,IF(AND(J2957&gt;0.8,J2957&lt;=1),1))))),REFERENCIAS!$C:$D,2,0)*VLOOKUP($J$2,PONDERADORES!A:P,IF(AND(INFORMACION!$T2957='REFERENCIAS RIESGO'!$C$36,INFORMACION!$F2957=REFERENCIAS!$C$24),16,IF(INFORMACION!$T2957='REFERENCIAS RIESGO'!$C$36,13,IF(INFORMACION!$F2957=REFERENCIAS!$C$24,10,7))),0)</f>
        <v>#REF!</v>
      </c>
      <c r="Y2957" s="68">
        <f>+VLOOKUP(M2957,REFERENCIAS!$C:$D,2,0)*VLOOKUP($M$2,PONDERADORES!$A$7:$G$9,7,0)+VLOOKUP(N2957,REFERENCIAS!$C:$D,2,0)*VLOOKUP($N$2,PONDERADORES!$A$7:$G$9,7,0)+VLOOKUP(O2957,REFERENCIAS!$C:$D,2,0)*VLOOKUP($O$2,PONDERADORES!$A$7:$G$9,7,0)</f>
        <v>0.2</v>
      </c>
      <c r="Z2957" s="2">
        <f>+VLOOKUP(IF(R2957&lt;0.1,0,IF(AND(R2957&gt;=0.1,R2957&lt;0.2),0.1,IF(AND(R2957&gt;=0.2,R2957&lt;0.3),0.2,IF(R2957&gt;0.3,0.3,)))),REFERENCIAS!$C:$D,2,0)*VLOOKUP($R$2,PONDERADORES!$A$11:$G$11,7,0)</f>
        <v>15</v>
      </c>
      <c r="AA2957" s="92"/>
      <c r="AB2957" s="95" t="e">
        <f t="shared" ca="1" si="183"/>
        <v>#REF!</v>
      </c>
      <c r="AC2957" s="23" t="e">
        <f ca="1">IF(AB2957&gt;REFERENCIAS!$C$62,REFERENCIAS!$B$62,IF(AND(AB2957&gt;=REFERENCIAS!$C$63,AB2957&lt;REFERENCIAS!$D$63),REFERENCIAS!$B$63,IF(AND(AB2957&gt;REFERENCIAS!$C$64,AB2957&lt;=REFERENCIAS!$D$64),REFERENCIAS!$B$64,IF(AND(AB2957&gt;=REFERENCIAS!$C$65,AB2957&lt;REFERENCIAS!$D$65),REFERENCIAS!$B$65, "Revisar"))))</f>
        <v>#REF!</v>
      </c>
      <c r="AD2957" s="94" t="e">
        <f ca="1">VLOOKUP(AC2957,REFERENCIAS!$B$62:$G$65,4,FALSE)</f>
        <v>#REF!</v>
      </c>
    </row>
    <row r="2958" spans="1:30" ht="17.25" x14ac:dyDescent="0.25">
      <c r="A2958" s="74"/>
      <c r="B2958" s="19"/>
      <c r="C2958" s="19"/>
      <c r="D2958" s="50"/>
      <c r="E2958" s="73"/>
      <c r="F2958" s="74"/>
      <c r="G2958" s="9"/>
      <c r="H2958" s="48"/>
      <c r="I2958" s="49">
        <f t="shared" ca="1" si="181"/>
        <v>2022</v>
      </c>
      <c r="J2958" s="22">
        <f t="shared" ca="1" si="180"/>
        <v>1</v>
      </c>
      <c r="K2958" s="19"/>
      <c r="L2958" s="73"/>
      <c r="M2958" s="74"/>
      <c r="N2958" s="19"/>
      <c r="O2958" s="73"/>
      <c r="P2958" s="82">
        <v>1</v>
      </c>
      <c r="Q2958" s="24">
        <v>1</v>
      </c>
      <c r="R2958" s="81">
        <f t="shared" si="182"/>
        <v>1</v>
      </c>
      <c r="S2958" s="87"/>
      <c r="T2958" s="19"/>
      <c r="U2958" s="25"/>
      <c r="V2958" s="25"/>
      <c r="W2958" s="81"/>
      <c r="X2958" s="91" t="e">
        <f ca="1">+VLOOKUP(#REF!,REFERENCIAS!$C:$D,2,0)*VLOOKUP(#REF!,PONDERADORES!A:P,IF(AND(INFORMACION!$T2958='REFERENCIAS RIESGO'!$C$36,INFORMACION!$F2958=REFERENCIAS!$C$24),16,IF(INFORMACION!$T2958='REFERENCIAS RIESGO'!$C$36,13,IF(INFORMACION!$F2958=REFERENCIAS!$C$24,10,7))),0)+VLOOKUP(K2958,REFERENCIAS!$C:$D,2,0)*VLOOKUP($K$2,PONDERADORES!A:P,IF(AND(INFORMACION!$T2958='REFERENCIAS RIESGO'!$C$36,INFORMACION!$F2958=REFERENCIAS!$C$24),16,IF(INFORMACION!$T2958='REFERENCIAS RIESGO'!$C$36,13,IF(INFORMACION!$F2958=REFERENCIAS!$C$24,10,7))),0)+VLOOKUP(L2958,REFERENCIAS!$C:$D,2,0)*VLOOKUP($L$2,PONDERADORES!A:P,IF(AND(INFORMACION!$T2958='REFERENCIAS RIESGO'!$C$36,INFORMACION!$F2958=REFERENCIAS!$C$24),16,IF(INFORMACION!$T2958='REFERENCIAS RIESGO'!$C$36,13,IF(INFORMACION!$F2958=REFERENCIAS!$C$24,10,7))),0)+VLOOKUP(F2958,REFERENCIAS!$C:$D,2,0)*VLOOKUP($F$2,PONDERADORES!A:P,IF(AND(INFORMACION!$T2958='REFERENCIAS RIESGO'!$C$36,INFORMACION!$F2958=REFERENCIAS!$C$24),16,IF(INFORMACION!$T2958='REFERENCIAS RIESGO'!$C$36,13,IF(INFORMACION!$F2958=REFERENCIAS!$C$24,10,7))),0)+VLOOKUP(T2958,REFERENCIAS!$C:$D,2,0)*VLOOKUP($T$2,PONDERADORES!A:P,IF(AND(INFORMACION!$T2958='REFERENCIAS RIESGO'!$C$36,INFORMACION!$F2958=REFERENCIAS!$C$24),16,IF(INFORMACION!$T2958='REFERENCIAS RIESGO'!$C$36,13,IF(INFORMACION!$F2958=REFERENCIAS!$C$24,10,7))),0)+VLOOKUP(IF(J2958&lt;=0.2,0.2,IF(AND(J2958&gt;0.2,J2958&lt;=0.4),0.4,IF(AND(J2958&gt;0.4,J2958&lt;=0.6),0.6,IF(AND(J2958&gt;0.6,J2958&lt;=0.8),0.8,IF(AND(J2958&gt;0.8,J2958&lt;=1),1))))),REFERENCIAS!$C:$D,2,0)*VLOOKUP($J$2,PONDERADORES!A:P,IF(AND(INFORMACION!$T2958='REFERENCIAS RIESGO'!$C$36,INFORMACION!$F2958=REFERENCIAS!$C$24),16,IF(INFORMACION!$T2958='REFERENCIAS RIESGO'!$C$36,13,IF(INFORMACION!$F2958=REFERENCIAS!$C$24,10,7))),0)</f>
        <v>#REF!</v>
      </c>
      <c r="Y2958" s="68">
        <f>+VLOOKUP(M2958,REFERENCIAS!$C:$D,2,0)*VLOOKUP($M$2,PONDERADORES!$A$7:$G$9,7,0)+VLOOKUP(N2958,REFERENCIAS!$C:$D,2,0)*VLOOKUP($N$2,PONDERADORES!$A$7:$G$9,7,0)+VLOOKUP(O2958,REFERENCIAS!$C:$D,2,0)*VLOOKUP($O$2,PONDERADORES!$A$7:$G$9,7,0)</f>
        <v>0.2</v>
      </c>
      <c r="Z2958" s="2">
        <f>+VLOOKUP(IF(R2958&lt;0.1,0,IF(AND(R2958&gt;=0.1,R2958&lt;0.2),0.1,IF(AND(R2958&gt;=0.2,R2958&lt;0.3),0.2,IF(R2958&gt;0.3,0.3,)))),REFERENCIAS!$C:$D,2,0)*VLOOKUP($R$2,PONDERADORES!$A$11:$G$11,7,0)</f>
        <v>15</v>
      </c>
      <c r="AA2958" s="92"/>
      <c r="AB2958" s="95" t="e">
        <f t="shared" ca="1" si="183"/>
        <v>#REF!</v>
      </c>
      <c r="AC2958" s="23" t="e">
        <f ca="1">IF(AB2958&gt;REFERENCIAS!$C$62,REFERENCIAS!$B$62,IF(AND(AB2958&gt;=REFERENCIAS!$C$63,AB2958&lt;REFERENCIAS!$D$63),REFERENCIAS!$B$63,IF(AND(AB2958&gt;REFERENCIAS!$C$64,AB2958&lt;=REFERENCIAS!$D$64),REFERENCIAS!$B$64,IF(AND(AB2958&gt;=REFERENCIAS!$C$65,AB2958&lt;REFERENCIAS!$D$65),REFERENCIAS!$B$65, "Revisar"))))</f>
        <v>#REF!</v>
      </c>
      <c r="AD2958" s="94" t="e">
        <f ca="1">VLOOKUP(AC2958,REFERENCIAS!$B$62:$G$65,4,FALSE)</f>
        <v>#REF!</v>
      </c>
    </row>
    <row r="2959" spans="1:30" ht="17.25" x14ac:dyDescent="0.25">
      <c r="A2959" s="74"/>
      <c r="B2959" s="19"/>
      <c r="C2959" s="19"/>
      <c r="D2959" s="50"/>
      <c r="E2959" s="73"/>
      <c r="F2959" s="74"/>
      <c r="G2959" s="9"/>
      <c r="H2959" s="48"/>
      <c r="I2959" s="49">
        <f t="shared" ca="1" si="181"/>
        <v>2022</v>
      </c>
      <c r="J2959" s="22">
        <f t="shared" ca="1" si="180"/>
        <v>1</v>
      </c>
      <c r="K2959" s="19"/>
      <c r="L2959" s="73"/>
      <c r="M2959" s="74"/>
      <c r="N2959" s="19"/>
      <c r="O2959" s="73"/>
      <c r="P2959" s="82">
        <v>1</v>
      </c>
      <c r="Q2959" s="24">
        <v>1</v>
      </c>
      <c r="R2959" s="81">
        <f t="shared" si="182"/>
        <v>1</v>
      </c>
      <c r="S2959" s="87"/>
      <c r="T2959" s="19"/>
      <c r="U2959" s="25"/>
      <c r="V2959" s="25"/>
      <c r="W2959" s="81"/>
      <c r="X2959" s="91" t="e">
        <f ca="1">+VLOOKUP(#REF!,REFERENCIAS!$C:$D,2,0)*VLOOKUP(#REF!,PONDERADORES!A:P,IF(AND(INFORMACION!$T2959='REFERENCIAS RIESGO'!$C$36,INFORMACION!$F2959=REFERENCIAS!$C$24),16,IF(INFORMACION!$T2959='REFERENCIAS RIESGO'!$C$36,13,IF(INFORMACION!$F2959=REFERENCIAS!$C$24,10,7))),0)+VLOOKUP(K2959,REFERENCIAS!$C:$D,2,0)*VLOOKUP($K$2,PONDERADORES!A:P,IF(AND(INFORMACION!$T2959='REFERENCIAS RIESGO'!$C$36,INFORMACION!$F2959=REFERENCIAS!$C$24),16,IF(INFORMACION!$T2959='REFERENCIAS RIESGO'!$C$36,13,IF(INFORMACION!$F2959=REFERENCIAS!$C$24,10,7))),0)+VLOOKUP(L2959,REFERENCIAS!$C:$D,2,0)*VLOOKUP($L$2,PONDERADORES!A:P,IF(AND(INFORMACION!$T2959='REFERENCIAS RIESGO'!$C$36,INFORMACION!$F2959=REFERENCIAS!$C$24),16,IF(INFORMACION!$T2959='REFERENCIAS RIESGO'!$C$36,13,IF(INFORMACION!$F2959=REFERENCIAS!$C$24,10,7))),0)+VLOOKUP(F2959,REFERENCIAS!$C:$D,2,0)*VLOOKUP($F$2,PONDERADORES!A:P,IF(AND(INFORMACION!$T2959='REFERENCIAS RIESGO'!$C$36,INFORMACION!$F2959=REFERENCIAS!$C$24),16,IF(INFORMACION!$T2959='REFERENCIAS RIESGO'!$C$36,13,IF(INFORMACION!$F2959=REFERENCIAS!$C$24,10,7))),0)+VLOOKUP(T2959,REFERENCIAS!$C:$D,2,0)*VLOOKUP($T$2,PONDERADORES!A:P,IF(AND(INFORMACION!$T2959='REFERENCIAS RIESGO'!$C$36,INFORMACION!$F2959=REFERENCIAS!$C$24),16,IF(INFORMACION!$T2959='REFERENCIAS RIESGO'!$C$36,13,IF(INFORMACION!$F2959=REFERENCIAS!$C$24,10,7))),0)+VLOOKUP(IF(J2959&lt;=0.2,0.2,IF(AND(J2959&gt;0.2,J2959&lt;=0.4),0.4,IF(AND(J2959&gt;0.4,J2959&lt;=0.6),0.6,IF(AND(J2959&gt;0.6,J2959&lt;=0.8),0.8,IF(AND(J2959&gt;0.8,J2959&lt;=1),1))))),REFERENCIAS!$C:$D,2,0)*VLOOKUP($J$2,PONDERADORES!A:P,IF(AND(INFORMACION!$T2959='REFERENCIAS RIESGO'!$C$36,INFORMACION!$F2959=REFERENCIAS!$C$24),16,IF(INFORMACION!$T2959='REFERENCIAS RIESGO'!$C$36,13,IF(INFORMACION!$F2959=REFERENCIAS!$C$24,10,7))),0)</f>
        <v>#REF!</v>
      </c>
      <c r="Y2959" s="68">
        <f>+VLOOKUP(M2959,REFERENCIAS!$C:$D,2,0)*VLOOKUP($M$2,PONDERADORES!$A$7:$G$9,7,0)+VLOOKUP(N2959,REFERENCIAS!$C:$D,2,0)*VLOOKUP($N$2,PONDERADORES!$A$7:$G$9,7,0)+VLOOKUP(O2959,REFERENCIAS!$C:$D,2,0)*VLOOKUP($O$2,PONDERADORES!$A$7:$G$9,7,0)</f>
        <v>0.2</v>
      </c>
      <c r="Z2959" s="2">
        <f>+VLOOKUP(IF(R2959&lt;0.1,0,IF(AND(R2959&gt;=0.1,R2959&lt;0.2),0.1,IF(AND(R2959&gt;=0.2,R2959&lt;0.3),0.2,IF(R2959&gt;0.3,0.3,)))),REFERENCIAS!$C:$D,2,0)*VLOOKUP($R$2,PONDERADORES!$A$11:$G$11,7,0)</f>
        <v>15</v>
      </c>
      <c r="AA2959" s="92"/>
      <c r="AB2959" s="95" t="e">
        <f t="shared" ca="1" si="183"/>
        <v>#REF!</v>
      </c>
      <c r="AC2959" s="23" t="e">
        <f ca="1">IF(AB2959&gt;REFERENCIAS!$C$62,REFERENCIAS!$B$62,IF(AND(AB2959&gt;=REFERENCIAS!$C$63,AB2959&lt;REFERENCIAS!$D$63),REFERENCIAS!$B$63,IF(AND(AB2959&gt;REFERENCIAS!$C$64,AB2959&lt;=REFERENCIAS!$D$64),REFERENCIAS!$B$64,IF(AND(AB2959&gt;=REFERENCIAS!$C$65,AB2959&lt;REFERENCIAS!$D$65),REFERENCIAS!$B$65, "Revisar"))))</f>
        <v>#REF!</v>
      </c>
      <c r="AD2959" s="94" t="e">
        <f ca="1">VLOOKUP(AC2959,REFERENCIAS!$B$62:$G$65,4,FALSE)</f>
        <v>#REF!</v>
      </c>
    </row>
    <row r="2960" spans="1:30" ht="17.25" x14ac:dyDescent="0.25">
      <c r="A2960" s="74"/>
      <c r="B2960" s="19"/>
      <c r="C2960" s="19"/>
      <c r="D2960" s="50"/>
      <c r="E2960" s="73"/>
      <c r="F2960" s="74"/>
      <c r="G2960" s="9"/>
      <c r="H2960" s="48"/>
      <c r="I2960" s="49">
        <f t="shared" ca="1" si="181"/>
        <v>2022</v>
      </c>
      <c r="J2960" s="22">
        <f t="shared" ca="1" si="180"/>
        <v>1</v>
      </c>
      <c r="K2960" s="19"/>
      <c r="L2960" s="73"/>
      <c r="M2960" s="74"/>
      <c r="N2960" s="19"/>
      <c r="O2960" s="73"/>
      <c r="P2960" s="82">
        <v>1</v>
      </c>
      <c r="Q2960" s="24">
        <v>1</v>
      </c>
      <c r="R2960" s="81">
        <f t="shared" si="182"/>
        <v>1</v>
      </c>
      <c r="S2960" s="87"/>
      <c r="T2960" s="19"/>
      <c r="U2960" s="25"/>
      <c r="V2960" s="25"/>
      <c r="W2960" s="81"/>
      <c r="X2960" s="91" t="e">
        <f ca="1">+VLOOKUP(#REF!,REFERENCIAS!$C:$D,2,0)*VLOOKUP(#REF!,PONDERADORES!A:P,IF(AND(INFORMACION!$T2960='REFERENCIAS RIESGO'!$C$36,INFORMACION!$F2960=REFERENCIAS!$C$24),16,IF(INFORMACION!$T2960='REFERENCIAS RIESGO'!$C$36,13,IF(INFORMACION!$F2960=REFERENCIAS!$C$24,10,7))),0)+VLOOKUP(K2960,REFERENCIAS!$C:$D,2,0)*VLOOKUP($K$2,PONDERADORES!A:P,IF(AND(INFORMACION!$T2960='REFERENCIAS RIESGO'!$C$36,INFORMACION!$F2960=REFERENCIAS!$C$24),16,IF(INFORMACION!$T2960='REFERENCIAS RIESGO'!$C$36,13,IF(INFORMACION!$F2960=REFERENCIAS!$C$24,10,7))),0)+VLOOKUP(L2960,REFERENCIAS!$C:$D,2,0)*VLOOKUP($L$2,PONDERADORES!A:P,IF(AND(INFORMACION!$T2960='REFERENCIAS RIESGO'!$C$36,INFORMACION!$F2960=REFERENCIAS!$C$24),16,IF(INFORMACION!$T2960='REFERENCIAS RIESGO'!$C$36,13,IF(INFORMACION!$F2960=REFERENCIAS!$C$24,10,7))),0)+VLOOKUP(F2960,REFERENCIAS!$C:$D,2,0)*VLOOKUP($F$2,PONDERADORES!A:P,IF(AND(INFORMACION!$T2960='REFERENCIAS RIESGO'!$C$36,INFORMACION!$F2960=REFERENCIAS!$C$24),16,IF(INFORMACION!$T2960='REFERENCIAS RIESGO'!$C$36,13,IF(INFORMACION!$F2960=REFERENCIAS!$C$24,10,7))),0)+VLOOKUP(T2960,REFERENCIAS!$C:$D,2,0)*VLOOKUP($T$2,PONDERADORES!A:P,IF(AND(INFORMACION!$T2960='REFERENCIAS RIESGO'!$C$36,INFORMACION!$F2960=REFERENCIAS!$C$24),16,IF(INFORMACION!$T2960='REFERENCIAS RIESGO'!$C$36,13,IF(INFORMACION!$F2960=REFERENCIAS!$C$24,10,7))),0)+VLOOKUP(IF(J2960&lt;=0.2,0.2,IF(AND(J2960&gt;0.2,J2960&lt;=0.4),0.4,IF(AND(J2960&gt;0.4,J2960&lt;=0.6),0.6,IF(AND(J2960&gt;0.6,J2960&lt;=0.8),0.8,IF(AND(J2960&gt;0.8,J2960&lt;=1),1))))),REFERENCIAS!$C:$D,2,0)*VLOOKUP($J$2,PONDERADORES!A:P,IF(AND(INFORMACION!$T2960='REFERENCIAS RIESGO'!$C$36,INFORMACION!$F2960=REFERENCIAS!$C$24),16,IF(INFORMACION!$T2960='REFERENCIAS RIESGO'!$C$36,13,IF(INFORMACION!$F2960=REFERENCIAS!$C$24,10,7))),0)</f>
        <v>#REF!</v>
      </c>
      <c r="Y2960" s="68">
        <f>+VLOOKUP(M2960,REFERENCIAS!$C:$D,2,0)*VLOOKUP($M$2,PONDERADORES!$A$7:$G$9,7,0)+VLOOKUP(N2960,REFERENCIAS!$C:$D,2,0)*VLOOKUP($N$2,PONDERADORES!$A$7:$G$9,7,0)+VLOOKUP(O2960,REFERENCIAS!$C:$D,2,0)*VLOOKUP($O$2,PONDERADORES!$A$7:$G$9,7,0)</f>
        <v>0.2</v>
      </c>
      <c r="Z2960" s="2">
        <f>+VLOOKUP(IF(R2960&lt;0.1,0,IF(AND(R2960&gt;=0.1,R2960&lt;0.2),0.1,IF(AND(R2960&gt;=0.2,R2960&lt;0.3),0.2,IF(R2960&gt;0.3,0.3,)))),REFERENCIAS!$C:$D,2,0)*VLOOKUP($R$2,PONDERADORES!$A$11:$G$11,7,0)</f>
        <v>15</v>
      </c>
      <c r="AA2960" s="92"/>
      <c r="AB2960" s="95" t="e">
        <f t="shared" ca="1" si="183"/>
        <v>#REF!</v>
      </c>
      <c r="AC2960" s="23" t="e">
        <f ca="1">IF(AB2960&gt;REFERENCIAS!$C$62,REFERENCIAS!$B$62,IF(AND(AB2960&gt;=REFERENCIAS!$C$63,AB2960&lt;REFERENCIAS!$D$63),REFERENCIAS!$B$63,IF(AND(AB2960&gt;REFERENCIAS!$C$64,AB2960&lt;=REFERENCIAS!$D$64),REFERENCIAS!$B$64,IF(AND(AB2960&gt;=REFERENCIAS!$C$65,AB2960&lt;REFERENCIAS!$D$65),REFERENCIAS!$B$65, "Revisar"))))</f>
        <v>#REF!</v>
      </c>
      <c r="AD2960" s="94" t="e">
        <f ca="1">VLOOKUP(AC2960,REFERENCIAS!$B$62:$G$65,4,FALSE)</f>
        <v>#REF!</v>
      </c>
    </row>
    <row r="2961" spans="1:30" ht="17.25" x14ac:dyDescent="0.25">
      <c r="A2961" s="74"/>
      <c r="B2961" s="19"/>
      <c r="C2961" s="19"/>
      <c r="D2961" s="50"/>
      <c r="E2961" s="73"/>
      <c r="F2961" s="74"/>
      <c r="G2961" s="9"/>
      <c r="H2961" s="48"/>
      <c r="I2961" s="49">
        <f t="shared" ca="1" si="181"/>
        <v>2022</v>
      </c>
      <c r="J2961" s="22">
        <f t="shared" ca="1" si="180"/>
        <v>1</v>
      </c>
      <c r="K2961" s="19"/>
      <c r="L2961" s="73"/>
      <c r="M2961" s="74"/>
      <c r="N2961" s="19"/>
      <c r="O2961" s="73"/>
      <c r="P2961" s="82">
        <v>1</v>
      </c>
      <c r="Q2961" s="24">
        <v>1</v>
      </c>
      <c r="R2961" s="81">
        <f t="shared" si="182"/>
        <v>1</v>
      </c>
      <c r="S2961" s="87"/>
      <c r="T2961" s="19"/>
      <c r="U2961" s="25"/>
      <c r="V2961" s="25"/>
      <c r="W2961" s="81"/>
      <c r="X2961" s="91" t="e">
        <f ca="1">+VLOOKUP(#REF!,REFERENCIAS!$C:$D,2,0)*VLOOKUP(#REF!,PONDERADORES!A:P,IF(AND(INFORMACION!$T2961='REFERENCIAS RIESGO'!$C$36,INFORMACION!$F2961=REFERENCIAS!$C$24),16,IF(INFORMACION!$T2961='REFERENCIAS RIESGO'!$C$36,13,IF(INFORMACION!$F2961=REFERENCIAS!$C$24,10,7))),0)+VLOOKUP(K2961,REFERENCIAS!$C:$D,2,0)*VLOOKUP($K$2,PONDERADORES!A:P,IF(AND(INFORMACION!$T2961='REFERENCIAS RIESGO'!$C$36,INFORMACION!$F2961=REFERENCIAS!$C$24),16,IF(INFORMACION!$T2961='REFERENCIAS RIESGO'!$C$36,13,IF(INFORMACION!$F2961=REFERENCIAS!$C$24,10,7))),0)+VLOOKUP(L2961,REFERENCIAS!$C:$D,2,0)*VLOOKUP($L$2,PONDERADORES!A:P,IF(AND(INFORMACION!$T2961='REFERENCIAS RIESGO'!$C$36,INFORMACION!$F2961=REFERENCIAS!$C$24),16,IF(INFORMACION!$T2961='REFERENCIAS RIESGO'!$C$36,13,IF(INFORMACION!$F2961=REFERENCIAS!$C$24,10,7))),0)+VLOOKUP(F2961,REFERENCIAS!$C:$D,2,0)*VLOOKUP($F$2,PONDERADORES!A:P,IF(AND(INFORMACION!$T2961='REFERENCIAS RIESGO'!$C$36,INFORMACION!$F2961=REFERENCIAS!$C$24),16,IF(INFORMACION!$T2961='REFERENCIAS RIESGO'!$C$36,13,IF(INFORMACION!$F2961=REFERENCIAS!$C$24,10,7))),0)+VLOOKUP(T2961,REFERENCIAS!$C:$D,2,0)*VLOOKUP($T$2,PONDERADORES!A:P,IF(AND(INFORMACION!$T2961='REFERENCIAS RIESGO'!$C$36,INFORMACION!$F2961=REFERENCIAS!$C$24),16,IF(INFORMACION!$T2961='REFERENCIAS RIESGO'!$C$36,13,IF(INFORMACION!$F2961=REFERENCIAS!$C$24,10,7))),0)+VLOOKUP(IF(J2961&lt;=0.2,0.2,IF(AND(J2961&gt;0.2,J2961&lt;=0.4),0.4,IF(AND(J2961&gt;0.4,J2961&lt;=0.6),0.6,IF(AND(J2961&gt;0.6,J2961&lt;=0.8),0.8,IF(AND(J2961&gt;0.8,J2961&lt;=1),1))))),REFERENCIAS!$C:$D,2,0)*VLOOKUP($J$2,PONDERADORES!A:P,IF(AND(INFORMACION!$T2961='REFERENCIAS RIESGO'!$C$36,INFORMACION!$F2961=REFERENCIAS!$C$24),16,IF(INFORMACION!$T2961='REFERENCIAS RIESGO'!$C$36,13,IF(INFORMACION!$F2961=REFERENCIAS!$C$24,10,7))),0)</f>
        <v>#REF!</v>
      </c>
      <c r="Y2961" s="68">
        <f>+VLOOKUP(M2961,REFERENCIAS!$C:$D,2,0)*VLOOKUP($M$2,PONDERADORES!$A$7:$G$9,7,0)+VLOOKUP(N2961,REFERENCIAS!$C:$D,2,0)*VLOOKUP($N$2,PONDERADORES!$A$7:$G$9,7,0)+VLOOKUP(O2961,REFERENCIAS!$C:$D,2,0)*VLOOKUP($O$2,PONDERADORES!$A$7:$G$9,7,0)</f>
        <v>0.2</v>
      </c>
      <c r="Z2961" s="2">
        <f>+VLOOKUP(IF(R2961&lt;0.1,0,IF(AND(R2961&gt;=0.1,R2961&lt;0.2),0.1,IF(AND(R2961&gt;=0.2,R2961&lt;0.3),0.2,IF(R2961&gt;0.3,0.3,)))),REFERENCIAS!$C:$D,2,0)*VLOOKUP($R$2,PONDERADORES!$A$11:$G$11,7,0)</f>
        <v>15</v>
      </c>
      <c r="AA2961" s="92"/>
      <c r="AB2961" s="95" t="e">
        <f t="shared" ca="1" si="183"/>
        <v>#REF!</v>
      </c>
      <c r="AC2961" s="23" t="e">
        <f ca="1">IF(AB2961&gt;REFERENCIAS!$C$62,REFERENCIAS!$B$62,IF(AND(AB2961&gt;=REFERENCIAS!$C$63,AB2961&lt;REFERENCIAS!$D$63),REFERENCIAS!$B$63,IF(AND(AB2961&gt;REFERENCIAS!$C$64,AB2961&lt;=REFERENCIAS!$D$64),REFERENCIAS!$B$64,IF(AND(AB2961&gt;=REFERENCIAS!$C$65,AB2961&lt;REFERENCIAS!$D$65),REFERENCIAS!$B$65, "Revisar"))))</f>
        <v>#REF!</v>
      </c>
      <c r="AD2961" s="94" t="e">
        <f ca="1">VLOOKUP(AC2961,REFERENCIAS!$B$62:$G$65,4,FALSE)</f>
        <v>#REF!</v>
      </c>
    </row>
    <row r="2962" spans="1:30" ht="17.25" x14ac:dyDescent="0.25">
      <c r="A2962" s="74"/>
      <c r="B2962" s="19"/>
      <c r="C2962" s="19"/>
      <c r="D2962" s="50"/>
      <c r="E2962" s="73"/>
      <c r="F2962" s="74"/>
      <c r="G2962" s="9"/>
      <c r="H2962" s="48"/>
      <c r="I2962" s="49">
        <f t="shared" ca="1" si="181"/>
        <v>2022</v>
      </c>
      <c r="J2962" s="22">
        <f t="shared" ca="1" si="180"/>
        <v>1</v>
      </c>
      <c r="K2962" s="19"/>
      <c r="L2962" s="73"/>
      <c r="M2962" s="74"/>
      <c r="N2962" s="19"/>
      <c r="O2962" s="73"/>
      <c r="P2962" s="82">
        <v>1</v>
      </c>
      <c r="Q2962" s="24">
        <v>1</v>
      </c>
      <c r="R2962" s="81">
        <f t="shared" si="182"/>
        <v>1</v>
      </c>
      <c r="S2962" s="87"/>
      <c r="T2962" s="19"/>
      <c r="U2962" s="25"/>
      <c r="V2962" s="25"/>
      <c r="W2962" s="81"/>
      <c r="X2962" s="91" t="e">
        <f ca="1">+VLOOKUP(#REF!,REFERENCIAS!$C:$D,2,0)*VLOOKUP(#REF!,PONDERADORES!A:P,IF(AND(INFORMACION!$T2962='REFERENCIAS RIESGO'!$C$36,INFORMACION!$F2962=REFERENCIAS!$C$24),16,IF(INFORMACION!$T2962='REFERENCIAS RIESGO'!$C$36,13,IF(INFORMACION!$F2962=REFERENCIAS!$C$24,10,7))),0)+VLOOKUP(K2962,REFERENCIAS!$C:$D,2,0)*VLOOKUP($K$2,PONDERADORES!A:P,IF(AND(INFORMACION!$T2962='REFERENCIAS RIESGO'!$C$36,INFORMACION!$F2962=REFERENCIAS!$C$24),16,IF(INFORMACION!$T2962='REFERENCIAS RIESGO'!$C$36,13,IF(INFORMACION!$F2962=REFERENCIAS!$C$24,10,7))),0)+VLOOKUP(L2962,REFERENCIAS!$C:$D,2,0)*VLOOKUP($L$2,PONDERADORES!A:P,IF(AND(INFORMACION!$T2962='REFERENCIAS RIESGO'!$C$36,INFORMACION!$F2962=REFERENCIAS!$C$24),16,IF(INFORMACION!$T2962='REFERENCIAS RIESGO'!$C$36,13,IF(INFORMACION!$F2962=REFERENCIAS!$C$24,10,7))),0)+VLOOKUP(F2962,REFERENCIAS!$C:$D,2,0)*VLOOKUP($F$2,PONDERADORES!A:P,IF(AND(INFORMACION!$T2962='REFERENCIAS RIESGO'!$C$36,INFORMACION!$F2962=REFERENCIAS!$C$24),16,IF(INFORMACION!$T2962='REFERENCIAS RIESGO'!$C$36,13,IF(INFORMACION!$F2962=REFERENCIAS!$C$24,10,7))),0)+VLOOKUP(T2962,REFERENCIAS!$C:$D,2,0)*VLOOKUP($T$2,PONDERADORES!A:P,IF(AND(INFORMACION!$T2962='REFERENCIAS RIESGO'!$C$36,INFORMACION!$F2962=REFERENCIAS!$C$24),16,IF(INFORMACION!$T2962='REFERENCIAS RIESGO'!$C$36,13,IF(INFORMACION!$F2962=REFERENCIAS!$C$24,10,7))),0)+VLOOKUP(IF(J2962&lt;=0.2,0.2,IF(AND(J2962&gt;0.2,J2962&lt;=0.4),0.4,IF(AND(J2962&gt;0.4,J2962&lt;=0.6),0.6,IF(AND(J2962&gt;0.6,J2962&lt;=0.8),0.8,IF(AND(J2962&gt;0.8,J2962&lt;=1),1))))),REFERENCIAS!$C:$D,2,0)*VLOOKUP($J$2,PONDERADORES!A:P,IF(AND(INFORMACION!$T2962='REFERENCIAS RIESGO'!$C$36,INFORMACION!$F2962=REFERENCIAS!$C$24),16,IF(INFORMACION!$T2962='REFERENCIAS RIESGO'!$C$36,13,IF(INFORMACION!$F2962=REFERENCIAS!$C$24,10,7))),0)</f>
        <v>#REF!</v>
      </c>
      <c r="Y2962" s="68">
        <f>+VLOOKUP(M2962,REFERENCIAS!$C:$D,2,0)*VLOOKUP($M$2,PONDERADORES!$A$7:$G$9,7,0)+VLOOKUP(N2962,REFERENCIAS!$C:$D,2,0)*VLOOKUP($N$2,PONDERADORES!$A$7:$G$9,7,0)+VLOOKUP(O2962,REFERENCIAS!$C:$D,2,0)*VLOOKUP($O$2,PONDERADORES!$A$7:$G$9,7,0)</f>
        <v>0.2</v>
      </c>
      <c r="Z2962" s="2">
        <f>+VLOOKUP(IF(R2962&lt;0.1,0,IF(AND(R2962&gt;=0.1,R2962&lt;0.2),0.1,IF(AND(R2962&gt;=0.2,R2962&lt;0.3),0.2,IF(R2962&gt;0.3,0.3,)))),REFERENCIAS!$C:$D,2,0)*VLOOKUP($R$2,PONDERADORES!$A$11:$G$11,7,0)</f>
        <v>15</v>
      </c>
      <c r="AA2962" s="92"/>
      <c r="AB2962" s="95" t="e">
        <f t="shared" ca="1" si="183"/>
        <v>#REF!</v>
      </c>
      <c r="AC2962" s="23" t="e">
        <f ca="1">IF(AB2962&gt;REFERENCIAS!$C$62,REFERENCIAS!$B$62,IF(AND(AB2962&gt;=REFERENCIAS!$C$63,AB2962&lt;REFERENCIAS!$D$63),REFERENCIAS!$B$63,IF(AND(AB2962&gt;REFERENCIAS!$C$64,AB2962&lt;=REFERENCIAS!$D$64),REFERENCIAS!$B$64,IF(AND(AB2962&gt;=REFERENCIAS!$C$65,AB2962&lt;REFERENCIAS!$D$65),REFERENCIAS!$B$65, "Revisar"))))</f>
        <v>#REF!</v>
      </c>
      <c r="AD2962" s="94" t="e">
        <f ca="1">VLOOKUP(AC2962,REFERENCIAS!$B$62:$G$65,4,FALSE)</f>
        <v>#REF!</v>
      </c>
    </row>
    <row r="2963" spans="1:30" ht="17.25" x14ac:dyDescent="0.25">
      <c r="A2963" s="74"/>
      <c r="B2963" s="19"/>
      <c r="C2963" s="19"/>
      <c r="D2963" s="50"/>
      <c r="E2963" s="73"/>
      <c r="F2963" s="74"/>
      <c r="G2963" s="9"/>
      <c r="H2963" s="48"/>
      <c r="I2963" s="49">
        <f t="shared" ca="1" si="181"/>
        <v>2022</v>
      </c>
      <c r="J2963" s="22">
        <f t="shared" ca="1" si="180"/>
        <v>1</v>
      </c>
      <c r="K2963" s="19"/>
      <c r="L2963" s="73"/>
      <c r="M2963" s="74"/>
      <c r="N2963" s="19"/>
      <c r="O2963" s="73"/>
      <c r="P2963" s="82">
        <v>1</v>
      </c>
      <c r="Q2963" s="24">
        <v>1</v>
      </c>
      <c r="R2963" s="81">
        <f t="shared" si="182"/>
        <v>1</v>
      </c>
      <c r="S2963" s="87"/>
      <c r="T2963" s="19"/>
      <c r="U2963" s="25"/>
      <c r="V2963" s="25"/>
      <c r="W2963" s="81"/>
      <c r="X2963" s="91" t="e">
        <f ca="1">+VLOOKUP(#REF!,REFERENCIAS!$C:$D,2,0)*VLOOKUP(#REF!,PONDERADORES!A:P,IF(AND(INFORMACION!$T2963='REFERENCIAS RIESGO'!$C$36,INFORMACION!$F2963=REFERENCIAS!$C$24),16,IF(INFORMACION!$T2963='REFERENCIAS RIESGO'!$C$36,13,IF(INFORMACION!$F2963=REFERENCIAS!$C$24,10,7))),0)+VLOOKUP(K2963,REFERENCIAS!$C:$D,2,0)*VLOOKUP($K$2,PONDERADORES!A:P,IF(AND(INFORMACION!$T2963='REFERENCIAS RIESGO'!$C$36,INFORMACION!$F2963=REFERENCIAS!$C$24),16,IF(INFORMACION!$T2963='REFERENCIAS RIESGO'!$C$36,13,IF(INFORMACION!$F2963=REFERENCIAS!$C$24,10,7))),0)+VLOOKUP(L2963,REFERENCIAS!$C:$D,2,0)*VLOOKUP($L$2,PONDERADORES!A:P,IF(AND(INFORMACION!$T2963='REFERENCIAS RIESGO'!$C$36,INFORMACION!$F2963=REFERENCIAS!$C$24),16,IF(INFORMACION!$T2963='REFERENCIAS RIESGO'!$C$36,13,IF(INFORMACION!$F2963=REFERENCIAS!$C$24,10,7))),0)+VLOOKUP(F2963,REFERENCIAS!$C:$D,2,0)*VLOOKUP($F$2,PONDERADORES!A:P,IF(AND(INFORMACION!$T2963='REFERENCIAS RIESGO'!$C$36,INFORMACION!$F2963=REFERENCIAS!$C$24),16,IF(INFORMACION!$T2963='REFERENCIAS RIESGO'!$C$36,13,IF(INFORMACION!$F2963=REFERENCIAS!$C$24,10,7))),0)+VLOOKUP(T2963,REFERENCIAS!$C:$D,2,0)*VLOOKUP($T$2,PONDERADORES!A:P,IF(AND(INFORMACION!$T2963='REFERENCIAS RIESGO'!$C$36,INFORMACION!$F2963=REFERENCIAS!$C$24),16,IF(INFORMACION!$T2963='REFERENCIAS RIESGO'!$C$36,13,IF(INFORMACION!$F2963=REFERENCIAS!$C$24,10,7))),0)+VLOOKUP(IF(J2963&lt;=0.2,0.2,IF(AND(J2963&gt;0.2,J2963&lt;=0.4),0.4,IF(AND(J2963&gt;0.4,J2963&lt;=0.6),0.6,IF(AND(J2963&gt;0.6,J2963&lt;=0.8),0.8,IF(AND(J2963&gt;0.8,J2963&lt;=1),1))))),REFERENCIAS!$C:$D,2,0)*VLOOKUP($J$2,PONDERADORES!A:P,IF(AND(INFORMACION!$T2963='REFERENCIAS RIESGO'!$C$36,INFORMACION!$F2963=REFERENCIAS!$C$24),16,IF(INFORMACION!$T2963='REFERENCIAS RIESGO'!$C$36,13,IF(INFORMACION!$F2963=REFERENCIAS!$C$24,10,7))),0)</f>
        <v>#REF!</v>
      </c>
      <c r="Y2963" s="68">
        <f>+VLOOKUP(M2963,REFERENCIAS!$C:$D,2,0)*VLOOKUP($M$2,PONDERADORES!$A$7:$G$9,7,0)+VLOOKUP(N2963,REFERENCIAS!$C:$D,2,0)*VLOOKUP($N$2,PONDERADORES!$A$7:$G$9,7,0)+VLOOKUP(O2963,REFERENCIAS!$C:$D,2,0)*VLOOKUP($O$2,PONDERADORES!$A$7:$G$9,7,0)</f>
        <v>0.2</v>
      </c>
      <c r="Z2963" s="2">
        <f>+VLOOKUP(IF(R2963&lt;0.1,0,IF(AND(R2963&gt;=0.1,R2963&lt;0.2),0.1,IF(AND(R2963&gt;=0.2,R2963&lt;0.3),0.2,IF(R2963&gt;0.3,0.3,)))),REFERENCIAS!$C:$D,2,0)*VLOOKUP($R$2,PONDERADORES!$A$11:$G$11,7,0)</f>
        <v>15</v>
      </c>
      <c r="AA2963" s="92"/>
      <c r="AB2963" s="95" t="e">
        <f t="shared" ca="1" si="183"/>
        <v>#REF!</v>
      </c>
      <c r="AC2963" s="23" t="e">
        <f ca="1">IF(AB2963&gt;REFERENCIAS!$C$62,REFERENCIAS!$B$62,IF(AND(AB2963&gt;=REFERENCIAS!$C$63,AB2963&lt;REFERENCIAS!$D$63),REFERENCIAS!$B$63,IF(AND(AB2963&gt;REFERENCIAS!$C$64,AB2963&lt;=REFERENCIAS!$D$64),REFERENCIAS!$B$64,IF(AND(AB2963&gt;=REFERENCIAS!$C$65,AB2963&lt;REFERENCIAS!$D$65),REFERENCIAS!$B$65, "Revisar"))))</f>
        <v>#REF!</v>
      </c>
      <c r="AD2963" s="94" t="e">
        <f ca="1">VLOOKUP(AC2963,REFERENCIAS!$B$62:$G$65,4,FALSE)</f>
        <v>#REF!</v>
      </c>
    </row>
    <row r="2964" spans="1:30" ht="17.25" x14ac:dyDescent="0.25">
      <c r="A2964" s="74"/>
      <c r="B2964" s="19"/>
      <c r="C2964" s="19"/>
      <c r="D2964" s="50"/>
      <c r="E2964" s="73"/>
      <c r="F2964" s="74"/>
      <c r="G2964" s="9"/>
      <c r="H2964" s="48"/>
      <c r="I2964" s="49">
        <f t="shared" ca="1" si="181"/>
        <v>2022</v>
      </c>
      <c r="J2964" s="22">
        <f t="shared" ca="1" si="180"/>
        <v>1</v>
      </c>
      <c r="K2964" s="19"/>
      <c r="L2964" s="73"/>
      <c r="M2964" s="74"/>
      <c r="N2964" s="19"/>
      <c r="O2964" s="73"/>
      <c r="P2964" s="82">
        <v>1</v>
      </c>
      <c r="Q2964" s="24">
        <v>1</v>
      </c>
      <c r="R2964" s="81">
        <f t="shared" si="182"/>
        <v>1</v>
      </c>
      <c r="S2964" s="87"/>
      <c r="T2964" s="19"/>
      <c r="U2964" s="25"/>
      <c r="V2964" s="25"/>
      <c r="W2964" s="81"/>
      <c r="X2964" s="91" t="e">
        <f ca="1">+VLOOKUP(#REF!,REFERENCIAS!$C:$D,2,0)*VLOOKUP(#REF!,PONDERADORES!A:P,IF(AND(INFORMACION!$T2964='REFERENCIAS RIESGO'!$C$36,INFORMACION!$F2964=REFERENCIAS!$C$24),16,IF(INFORMACION!$T2964='REFERENCIAS RIESGO'!$C$36,13,IF(INFORMACION!$F2964=REFERENCIAS!$C$24,10,7))),0)+VLOOKUP(K2964,REFERENCIAS!$C:$D,2,0)*VLOOKUP($K$2,PONDERADORES!A:P,IF(AND(INFORMACION!$T2964='REFERENCIAS RIESGO'!$C$36,INFORMACION!$F2964=REFERENCIAS!$C$24),16,IF(INFORMACION!$T2964='REFERENCIAS RIESGO'!$C$36,13,IF(INFORMACION!$F2964=REFERENCIAS!$C$24,10,7))),0)+VLOOKUP(L2964,REFERENCIAS!$C:$D,2,0)*VLOOKUP($L$2,PONDERADORES!A:P,IF(AND(INFORMACION!$T2964='REFERENCIAS RIESGO'!$C$36,INFORMACION!$F2964=REFERENCIAS!$C$24),16,IF(INFORMACION!$T2964='REFERENCIAS RIESGO'!$C$36,13,IF(INFORMACION!$F2964=REFERENCIAS!$C$24,10,7))),0)+VLOOKUP(F2964,REFERENCIAS!$C:$D,2,0)*VLOOKUP($F$2,PONDERADORES!A:P,IF(AND(INFORMACION!$T2964='REFERENCIAS RIESGO'!$C$36,INFORMACION!$F2964=REFERENCIAS!$C$24),16,IF(INFORMACION!$T2964='REFERENCIAS RIESGO'!$C$36,13,IF(INFORMACION!$F2964=REFERENCIAS!$C$24,10,7))),0)+VLOOKUP(T2964,REFERENCIAS!$C:$D,2,0)*VLOOKUP($T$2,PONDERADORES!A:P,IF(AND(INFORMACION!$T2964='REFERENCIAS RIESGO'!$C$36,INFORMACION!$F2964=REFERENCIAS!$C$24),16,IF(INFORMACION!$T2964='REFERENCIAS RIESGO'!$C$36,13,IF(INFORMACION!$F2964=REFERENCIAS!$C$24,10,7))),0)+VLOOKUP(IF(J2964&lt;=0.2,0.2,IF(AND(J2964&gt;0.2,J2964&lt;=0.4),0.4,IF(AND(J2964&gt;0.4,J2964&lt;=0.6),0.6,IF(AND(J2964&gt;0.6,J2964&lt;=0.8),0.8,IF(AND(J2964&gt;0.8,J2964&lt;=1),1))))),REFERENCIAS!$C:$D,2,0)*VLOOKUP($J$2,PONDERADORES!A:P,IF(AND(INFORMACION!$T2964='REFERENCIAS RIESGO'!$C$36,INFORMACION!$F2964=REFERENCIAS!$C$24),16,IF(INFORMACION!$T2964='REFERENCIAS RIESGO'!$C$36,13,IF(INFORMACION!$F2964=REFERENCIAS!$C$24,10,7))),0)</f>
        <v>#REF!</v>
      </c>
      <c r="Y2964" s="68">
        <f>+VLOOKUP(M2964,REFERENCIAS!$C:$D,2,0)*VLOOKUP($M$2,PONDERADORES!$A$7:$G$9,7,0)+VLOOKUP(N2964,REFERENCIAS!$C:$D,2,0)*VLOOKUP($N$2,PONDERADORES!$A$7:$G$9,7,0)+VLOOKUP(O2964,REFERENCIAS!$C:$D,2,0)*VLOOKUP($O$2,PONDERADORES!$A$7:$G$9,7,0)</f>
        <v>0.2</v>
      </c>
      <c r="Z2964" s="2">
        <f>+VLOOKUP(IF(R2964&lt;0.1,0,IF(AND(R2964&gt;=0.1,R2964&lt;0.2),0.1,IF(AND(R2964&gt;=0.2,R2964&lt;0.3),0.2,IF(R2964&gt;0.3,0.3,)))),REFERENCIAS!$C:$D,2,0)*VLOOKUP($R$2,PONDERADORES!$A$11:$G$11,7,0)</f>
        <v>15</v>
      </c>
      <c r="AA2964" s="92"/>
      <c r="AB2964" s="95" t="e">
        <f t="shared" ca="1" si="183"/>
        <v>#REF!</v>
      </c>
      <c r="AC2964" s="23" t="e">
        <f ca="1">IF(AB2964&gt;REFERENCIAS!$C$62,REFERENCIAS!$B$62,IF(AND(AB2964&gt;=REFERENCIAS!$C$63,AB2964&lt;REFERENCIAS!$D$63),REFERENCIAS!$B$63,IF(AND(AB2964&gt;REFERENCIAS!$C$64,AB2964&lt;=REFERENCIAS!$D$64),REFERENCIAS!$B$64,IF(AND(AB2964&gt;=REFERENCIAS!$C$65,AB2964&lt;REFERENCIAS!$D$65),REFERENCIAS!$B$65, "Revisar"))))</f>
        <v>#REF!</v>
      </c>
      <c r="AD2964" s="94" t="e">
        <f ca="1">VLOOKUP(AC2964,REFERENCIAS!$B$62:$G$65,4,FALSE)</f>
        <v>#REF!</v>
      </c>
    </row>
    <row r="2965" spans="1:30" ht="17.25" x14ac:dyDescent="0.25">
      <c r="A2965" s="74"/>
      <c r="B2965" s="19"/>
      <c r="C2965" s="19"/>
      <c r="D2965" s="50"/>
      <c r="E2965" s="73"/>
      <c r="F2965" s="74"/>
      <c r="G2965" s="9"/>
      <c r="H2965" s="48"/>
      <c r="I2965" s="49">
        <f t="shared" ca="1" si="181"/>
        <v>2022</v>
      </c>
      <c r="J2965" s="22">
        <f t="shared" ca="1" si="180"/>
        <v>1</v>
      </c>
      <c r="K2965" s="19"/>
      <c r="L2965" s="73"/>
      <c r="M2965" s="74"/>
      <c r="N2965" s="19"/>
      <c r="O2965" s="73"/>
      <c r="P2965" s="82">
        <v>1</v>
      </c>
      <c r="Q2965" s="24">
        <v>1</v>
      </c>
      <c r="R2965" s="81">
        <f t="shared" si="182"/>
        <v>1</v>
      </c>
      <c r="S2965" s="87"/>
      <c r="T2965" s="19"/>
      <c r="U2965" s="25"/>
      <c r="V2965" s="25"/>
      <c r="W2965" s="81"/>
      <c r="X2965" s="91" t="e">
        <f ca="1">+VLOOKUP(#REF!,REFERENCIAS!$C:$D,2,0)*VLOOKUP(#REF!,PONDERADORES!A:P,IF(AND(INFORMACION!$T2965='REFERENCIAS RIESGO'!$C$36,INFORMACION!$F2965=REFERENCIAS!$C$24),16,IF(INFORMACION!$T2965='REFERENCIAS RIESGO'!$C$36,13,IF(INFORMACION!$F2965=REFERENCIAS!$C$24,10,7))),0)+VLOOKUP(K2965,REFERENCIAS!$C:$D,2,0)*VLOOKUP($K$2,PONDERADORES!A:P,IF(AND(INFORMACION!$T2965='REFERENCIAS RIESGO'!$C$36,INFORMACION!$F2965=REFERENCIAS!$C$24),16,IF(INFORMACION!$T2965='REFERENCIAS RIESGO'!$C$36,13,IF(INFORMACION!$F2965=REFERENCIAS!$C$24,10,7))),0)+VLOOKUP(L2965,REFERENCIAS!$C:$D,2,0)*VLOOKUP($L$2,PONDERADORES!A:P,IF(AND(INFORMACION!$T2965='REFERENCIAS RIESGO'!$C$36,INFORMACION!$F2965=REFERENCIAS!$C$24),16,IF(INFORMACION!$T2965='REFERENCIAS RIESGO'!$C$36,13,IF(INFORMACION!$F2965=REFERENCIAS!$C$24,10,7))),0)+VLOOKUP(F2965,REFERENCIAS!$C:$D,2,0)*VLOOKUP($F$2,PONDERADORES!A:P,IF(AND(INFORMACION!$T2965='REFERENCIAS RIESGO'!$C$36,INFORMACION!$F2965=REFERENCIAS!$C$24),16,IF(INFORMACION!$T2965='REFERENCIAS RIESGO'!$C$36,13,IF(INFORMACION!$F2965=REFERENCIAS!$C$24,10,7))),0)+VLOOKUP(T2965,REFERENCIAS!$C:$D,2,0)*VLOOKUP($T$2,PONDERADORES!A:P,IF(AND(INFORMACION!$T2965='REFERENCIAS RIESGO'!$C$36,INFORMACION!$F2965=REFERENCIAS!$C$24),16,IF(INFORMACION!$T2965='REFERENCIAS RIESGO'!$C$36,13,IF(INFORMACION!$F2965=REFERENCIAS!$C$24,10,7))),0)+VLOOKUP(IF(J2965&lt;=0.2,0.2,IF(AND(J2965&gt;0.2,J2965&lt;=0.4),0.4,IF(AND(J2965&gt;0.4,J2965&lt;=0.6),0.6,IF(AND(J2965&gt;0.6,J2965&lt;=0.8),0.8,IF(AND(J2965&gt;0.8,J2965&lt;=1),1))))),REFERENCIAS!$C:$D,2,0)*VLOOKUP($J$2,PONDERADORES!A:P,IF(AND(INFORMACION!$T2965='REFERENCIAS RIESGO'!$C$36,INFORMACION!$F2965=REFERENCIAS!$C$24),16,IF(INFORMACION!$T2965='REFERENCIAS RIESGO'!$C$36,13,IF(INFORMACION!$F2965=REFERENCIAS!$C$24,10,7))),0)</f>
        <v>#REF!</v>
      </c>
      <c r="Y2965" s="68">
        <f>+VLOOKUP(M2965,REFERENCIAS!$C:$D,2,0)*VLOOKUP($M$2,PONDERADORES!$A$7:$G$9,7,0)+VLOOKUP(N2965,REFERENCIAS!$C:$D,2,0)*VLOOKUP($N$2,PONDERADORES!$A$7:$G$9,7,0)+VLOOKUP(O2965,REFERENCIAS!$C:$D,2,0)*VLOOKUP($O$2,PONDERADORES!$A$7:$G$9,7,0)</f>
        <v>0.2</v>
      </c>
      <c r="Z2965" s="2">
        <f>+VLOOKUP(IF(R2965&lt;0.1,0,IF(AND(R2965&gt;=0.1,R2965&lt;0.2),0.1,IF(AND(R2965&gt;=0.2,R2965&lt;0.3),0.2,IF(R2965&gt;0.3,0.3,)))),REFERENCIAS!$C:$D,2,0)*VLOOKUP($R$2,PONDERADORES!$A$11:$G$11,7,0)</f>
        <v>15</v>
      </c>
      <c r="AA2965" s="92"/>
      <c r="AB2965" s="95" t="e">
        <f t="shared" ca="1" si="183"/>
        <v>#REF!</v>
      </c>
      <c r="AC2965" s="23" t="e">
        <f ca="1">IF(AB2965&gt;REFERENCIAS!$C$62,REFERENCIAS!$B$62,IF(AND(AB2965&gt;=REFERENCIAS!$C$63,AB2965&lt;REFERENCIAS!$D$63),REFERENCIAS!$B$63,IF(AND(AB2965&gt;REFERENCIAS!$C$64,AB2965&lt;=REFERENCIAS!$D$64),REFERENCIAS!$B$64,IF(AND(AB2965&gt;=REFERENCIAS!$C$65,AB2965&lt;REFERENCIAS!$D$65),REFERENCIAS!$B$65, "Revisar"))))</f>
        <v>#REF!</v>
      </c>
      <c r="AD2965" s="94" t="e">
        <f ca="1">VLOOKUP(AC2965,REFERENCIAS!$B$62:$G$65,4,FALSE)</f>
        <v>#REF!</v>
      </c>
    </row>
    <row r="2966" spans="1:30" ht="17.25" x14ac:dyDescent="0.25">
      <c r="A2966" s="74"/>
      <c r="B2966" s="19"/>
      <c r="C2966" s="19"/>
      <c r="D2966" s="50"/>
      <c r="E2966" s="73"/>
      <c r="F2966" s="74"/>
      <c r="G2966" s="9"/>
      <c r="H2966" s="48"/>
      <c r="I2966" s="49">
        <f t="shared" ca="1" si="181"/>
        <v>2022</v>
      </c>
      <c r="J2966" s="22">
        <f t="shared" ca="1" si="180"/>
        <v>1</v>
      </c>
      <c r="K2966" s="19"/>
      <c r="L2966" s="73"/>
      <c r="M2966" s="74"/>
      <c r="N2966" s="19"/>
      <c r="O2966" s="73"/>
      <c r="P2966" s="82">
        <v>1</v>
      </c>
      <c r="Q2966" s="24">
        <v>1</v>
      </c>
      <c r="R2966" s="81">
        <f t="shared" si="182"/>
        <v>1</v>
      </c>
      <c r="S2966" s="87"/>
      <c r="T2966" s="19"/>
      <c r="U2966" s="25"/>
      <c r="V2966" s="25"/>
      <c r="W2966" s="81"/>
      <c r="X2966" s="91" t="e">
        <f ca="1">+VLOOKUP(#REF!,REFERENCIAS!$C:$D,2,0)*VLOOKUP(#REF!,PONDERADORES!A:P,IF(AND(INFORMACION!$T2966='REFERENCIAS RIESGO'!$C$36,INFORMACION!$F2966=REFERENCIAS!$C$24),16,IF(INFORMACION!$T2966='REFERENCIAS RIESGO'!$C$36,13,IF(INFORMACION!$F2966=REFERENCIAS!$C$24,10,7))),0)+VLOOKUP(K2966,REFERENCIAS!$C:$D,2,0)*VLOOKUP($K$2,PONDERADORES!A:P,IF(AND(INFORMACION!$T2966='REFERENCIAS RIESGO'!$C$36,INFORMACION!$F2966=REFERENCIAS!$C$24),16,IF(INFORMACION!$T2966='REFERENCIAS RIESGO'!$C$36,13,IF(INFORMACION!$F2966=REFERENCIAS!$C$24,10,7))),0)+VLOOKUP(L2966,REFERENCIAS!$C:$D,2,0)*VLOOKUP($L$2,PONDERADORES!A:P,IF(AND(INFORMACION!$T2966='REFERENCIAS RIESGO'!$C$36,INFORMACION!$F2966=REFERENCIAS!$C$24),16,IF(INFORMACION!$T2966='REFERENCIAS RIESGO'!$C$36,13,IF(INFORMACION!$F2966=REFERENCIAS!$C$24,10,7))),0)+VLOOKUP(F2966,REFERENCIAS!$C:$D,2,0)*VLOOKUP($F$2,PONDERADORES!A:P,IF(AND(INFORMACION!$T2966='REFERENCIAS RIESGO'!$C$36,INFORMACION!$F2966=REFERENCIAS!$C$24),16,IF(INFORMACION!$T2966='REFERENCIAS RIESGO'!$C$36,13,IF(INFORMACION!$F2966=REFERENCIAS!$C$24,10,7))),0)+VLOOKUP(T2966,REFERENCIAS!$C:$D,2,0)*VLOOKUP($T$2,PONDERADORES!A:P,IF(AND(INFORMACION!$T2966='REFERENCIAS RIESGO'!$C$36,INFORMACION!$F2966=REFERENCIAS!$C$24),16,IF(INFORMACION!$T2966='REFERENCIAS RIESGO'!$C$36,13,IF(INFORMACION!$F2966=REFERENCIAS!$C$24,10,7))),0)+VLOOKUP(IF(J2966&lt;=0.2,0.2,IF(AND(J2966&gt;0.2,J2966&lt;=0.4),0.4,IF(AND(J2966&gt;0.4,J2966&lt;=0.6),0.6,IF(AND(J2966&gt;0.6,J2966&lt;=0.8),0.8,IF(AND(J2966&gt;0.8,J2966&lt;=1),1))))),REFERENCIAS!$C:$D,2,0)*VLOOKUP($J$2,PONDERADORES!A:P,IF(AND(INFORMACION!$T2966='REFERENCIAS RIESGO'!$C$36,INFORMACION!$F2966=REFERENCIAS!$C$24),16,IF(INFORMACION!$T2966='REFERENCIAS RIESGO'!$C$36,13,IF(INFORMACION!$F2966=REFERENCIAS!$C$24,10,7))),0)</f>
        <v>#REF!</v>
      </c>
      <c r="Y2966" s="68">
        <f>+VLOOKUP(M2966,REFERENCIAS!$C:$D,2,0)*VLOOKUP($M$2,PONDERADORES!$A$7:$G$9,7,0)+VLOOKUP(N2966,REFERENCIAS!$C:$D,2,0)*VLOOKUP($N$2,PONDERADORES!$A$7:$G$9,7,0)+VLOOKUP(O2966,REFERENCIAS!$C:$D,2,0)*VLOOKUP($O$2,PONDERADORES!$A$7:$G$9,7,0)</f>
        <v>0.2</v>
      </c>
      <c r="Z2966" s="2">
        <f>+VLOOKUP(IF(R2966&lt;0.1,0,IF(AND(R2966&gt;=0.1,R2966&lt;0.2),0.1,IF(AND(R2966&gt;=0.2,R2966&lt;0.3),0.2,IF(R2966&gt;0.3,0.3,)))),REFERENCIAS!$C:$D,2,0)*VLOOKUP($R$2,PONDERADORES!$A$11:$G$11,7,0)</f>
        <v>15</v>
      </c>
      <c r="AA2966" s="92"/>
      <c r="AB2966" s="95" t="e">
        <f t="shared" ca="1" si="183"/>
        <v>#REF!</v>
      </c>
      <c r="AC2966" s="23" t="e">
        <f ca="1">IF(AB2966&gt;REFERENCIAS!$C$62,REFERENCIAS!$B$62,IF(AND(AB2966&gt;=REFERENCIAS!$C$63,AB2966&lt;REFERENCIAS!$D$63),REFERENCIAS!$B$63,IF(AND(AB2966&gt;REFERENCIAS!$C$64,AB2966&lt;=REFERENCIAS!$D$64),REFERENCIAS!$B$64,IF(AND(AB2966&gt;=REFERENCIAS!$C$65,AB2966&lt;REFERENCIAS!$D$65),REFERENCIAS!$B$65, "Revisar"))))</f>
        <v>#REF!</v>
      </c>
      <c r="AD2966" s="94" t="e">
        <f ca="1">VLOOKUP(AC2966,REFERENCIAS!$B$62:$G$65,4,FALSE)</f>
        <v>#REF!</v>
      </c>
    </row>
    <row r="2967" spans="1:30" ht="17.25" x14ac:dyDescent="0.25">
      <c r="A2967" s="74"/>
      <c r="B2967" s="19"/>
      <c r="C2967" s="19"/>
      <c r="D2967" s="50"/>
      <c r="E2967" s="73"/>
      <c r="F2967" s="74"/>
      <c r="G2967" s="9"/>
      <c r="H2967" s="48"/>
      <c r="I2967" s="49">
        <f t="shared" ca="1" si="181"/>
        <v>2022</v>
      </c>
      <c r="J2967" s="22">
        <f t="shared" ca="1" si="180"/>
        <v>1</v>
      </c>
      <c r="K2967" s="19"/>
      <c r="L2967" s="73"/>
      <c r="M2967" s="74"/>
      <c r="N2967" s="19"/>
      <c r="O2967" s="73"/>
      <c r="P2967" s="82">
        <v>1</v>
      </c>
      <c r="Q2967" s="24">
        <v>1</v>
      </c>
      <c r="R2967" s="81">
        <f t="shared" si="182"/>
        <v>1</v>
      </c>
      <c r="S2967" s="87"/>
      <c r="T2967" s="19"/>
      <c r="U2967" s="25"/>
      <c r="V2967" s="25"/>
      <c r="W2967" s="81"/>
      <c r="X2967" s="91" t="e">
        <f ca="1">+VLOOKUP(#REF!,REFERENCIAS!$C:$D,2,0)*VLOOKUP(#REF!,PONDERADORES!A:P,IF(AND(INFORMACION!$T2967='REFERENCIAS RIESGO'!$C$36,INFORMACION!$F2967=REFERENCIAS!$C$24),16,IF(INFORMACION!$T2967='REFERENCIAS RIESGO'!$C$36,13,IF(INFORMACION!$F2967=REFERENCIAS!$C$24,10,7))),0)+VLOOKUP(K2967,REFERENCIAS!$C:$D,2,0)*VLOOKUP($K$2,PONDERADORES!A:P,IF(AND(INFORMACION!$T2967='REFERENCIAS RIESGO'!$C$36,INFORMACION!$F2967=REFERENCIAS!$C$24),16,IF(INFORMACION!$T2967='REFERENCIAS RIESGO'!$C$36,13,IF(INFORMACION!$F2967=REFERENCIAS!$C$24,10,7))),0)+VLOOKUP(L2967,REFERENCIAS!$C:$D,2,0)*VLOOKUP($L$2,PONDERADORES!A:P,IF(AND(INFORMACION!$T2967='REFERENCIAS RIESGO'!$C$36,INFORMACION!$F2967=REFERENCIAS!$C$24),16,IF(INFORMACION!$T2967='REFERENCIAS RIESGO'!$C$36,13,IF(INFORMACION!$F2967=REFERENCIAS!$C$24,10,7))),0)+VLOOKUP(F2967,REFERENCIAS!$C:$D,2,0)*VLOOKUP($F$2,PONDERADORES!A:P,IF(AND(INFORMACION!$T2967='REFERENCIAS RIESGO'!$C$36,INFORMACION!$F2967=REFERENCIAS!$C$24),16,IF(INFORMACION!$T2967='REFERENCIAS RIESGO'!$C$36,13,IF(INFORMACION!$F2967=REFERENCIAS!$C$24,10,7))),0)+VLOOKUP(T2967,REFERENCIAS!$C:$D,2,0)*VLOOKUP($T$2,PONDERADORES!A:P,IF(AND(INFORMACION!$T2967='REFERENCIAS RIESGO'!$C$36,INFORMACION!$F2967=REFERENCIAS!$C$24),16,IF(INFORMACION!$T2967='REFERENCIAS RIESGO'!$C$36,13,IF(INFORMACION!$F2967=REFERENCIAS!$C$24,10,7))),0)+VLOOKUP(IF(J2967&lt;=0.2,0.2,IF(AND(J2967&gt;0.2,J2967&lt;=0.4),0.4,IF(AND(J2967&gt;0.4,J2967&lt;=0.6),0.6,IF(AND(J2967&gt;0.6,J2967&lt;=0.8),0.8,IF(AND(J2967&gt;0.8,J2967&lt;=1),1))))),REFERENCIAS!$C:$D,2,0)*VLOOKUP($J$2,PONDERADORES!A:P,IF(AND(INFORMACION!$T2967='REFERENCIAS RIESGO'!$C$36,INFORMACION!$F2967=REFERENCIAS!$C$24),16,IF(INFORMACION!$T2967='REFERENCIAS RIESGO'!$C$36,13,IF(INFORMACION!$F2967=REFERENCIAS!$C$24,10,7))),0)</f>
        <v>#REF!</v>
      </c>
      <c r="Y2967" s="68">
        <f>+VLOOKUP(M2967,REFERENCIAS!$C:$D,2,0)*VLOOKUP($M$2,PONDERADORES!$A$7:$G$9,7,0)+VLOOKUP(N2967,REFERENCIAS!$C:$D,2,0)*VLOOKUP($N$2,PONDERADORES!$A$7:$G$9,7,0)+VLOOKUP(O2967,REFERENCIAS!$C:$D,2,0)*VLOOKUP($O$2,PONDERADORES!$A$7:$G$9,7,0)</f>
        <v>0.2</v>
      </c>
      <c r="Z2967" s="2">
        <f>+VLOOKUP(IF(R2967&lt;0.1,0,IF(AND(R2967&gt;=0.1,R2967&lt;0.2),0.1,IF(AND(R2967&gt;=0.2,R2967&lt;0.3),0.2,IF(R2967&gt;0.3,0.3,)))),REFERENCIAS!$C:$D,2,0)*VLOOKUP($R$2,PONDERADORES!$A$11:$G$11,7,0)</f>
        <v>15</v>
      </c>
      <c r="AA2967" s="92"/>
      <c r="AB2967" s="95" t="e">
        <f t="shared" ca="1" si="183"/>
        <v>#REF!</v>
      </c>
      <c r="AC2967" s="23" t="e">
        <f ca="1">IF(AB2967&gt;REFERENCIAS!$C$62,REFERENCIAS!$B$62,IF(AND(AB2967&gt;=REFERENCIAS!$C$63,AB2967&lt;REFERENCIAS!$D$63),REFERENCIAS!$B$63,IF(AND(AB2967&gt;REFERENCIAS!$C$64,AB2967&lt;=REFERENCIAS!$D$64),REFERENCIAS!$B$64,IF(AND(AB2967&gt;=REFERENCIAS!$C$65,AB2967&lt;REFERENCIAS!$D$65),REFERENCIAS!$B$65, "Revisar"))))</f>
        <v>#REF!</v>
      </c>
      <c r="AD2967" s="94" t="e">
        <f ca="1">VLOOKUP(AC2967,REFERENCIAS!$B$62:$G$65,4,FALSE)</f>
        <v>#REF!</v>
      </c>
    </row>
    <row r="2968" spans="1:30" ht="17.25" x14ac:dyDescent="0.25">
      <c r="A2968" s="74"/>
      <c r="B2968" s="19"/>
      <c r="C2968" s="19"/>
      <c r="D2968" s="50"/>
      <c r="E2968" s="73"/>
      <c r="F2968" s="74"/>
      <c r="G2968" s="9"/>
      <c r="H2968" s="48"/>
      <c r="I2968" s="49">
        <f t="shared" ca="1" si="181"/>
        <v>2022</v>
      </c>
      <c r="J2968" s="22">
        <f t="shared" ca="1" si="180"/>
        <v>1</v>
      </c>
      <c r="K2968" s="19"/>
      <c r="L2968" s="73"/>
      <c r="M2968" s="74"/>
      <c r="N2968" s="19"/>
      <c r="O2968" s="73"/>
      <c r="P2968" s="82">
        <v>1</v>
      </c>
      <c r="Q2968" s="24">
        <v>1</v>
      </c>
      <c r="R2968" s="81">
        <f t="shared" si="182"/>
        <v>1</v>
      </c>
      <c r="S2968" s="87"/>
      <c r="T2968" s="19"/>
      <c r="U2968" s="25"/>
      <c r="V2968" s="25"/>
      <c r="W2968" s="81"/>
      <c r="X2968" s="91" t="e">
        <f ca="1">+VLOOKUP(#REF!,REFERENCIAS!$C:$D,2,0)*VLOOKUP(#REF!,PONDERADORES!A:P,IF(AND(INFORMACION!$T2968='REFERENCIAS RIESGO'!$C$36,INFORMACION!$F2968=REFERENCIAS!$C$24),16,IF(INFORMACION!$T2968='REFERENCIAS RIESGO'!$C$36,13,IF(INFORMACION!$F2968=REFERENCIAS!$C$24,10,7))),0)+VLOOKUP(K2968,REFERENCIAS!$C:$D,2,0)*VLOOKUP($K$2,PONDERADORES!A:P,IF(AND(INFORMACION!$T2968='REFERENCIAS RIESGO'!$C$36,INFORMACION!$F2968=REFERENCIAS!$C$24),16,IF(INFORMACION!$T2968='REFERENCIAS RIESGO'!$C$36,13,IF(INFORMACION!$F2968=REFERENCIAS!$C$24,10,7))),0)+VLOOKUP(L2968,REFERENCIAS!$C:$D,2,0)*VLOOKUP($L$2,PONDERADORES!A:P,IF(AND(INFORMACION!$T2968='REFERENCIAS RIESGO'!$C$36,INFORMACION!$F2968=REFERENCIAS!$C$24),16,IF(INFORMACION!$T2968='REFERENCIAS RIESGO'!$C$36,13,IF(INFORMACION!$F2968=REFERENCIAS!$C$24,10,7))),0)+VLOOKUP(F2968,REFERENCIAS!$C:$D,2,0)*VLOOKUP($F$2,PONDERADORES!A:P,IF(AND(INFORMACION!$T2968='REFERENCIAS RIESGO'!$C$36,INFORMACION!$F2968=REFERENCIAS!$C$24),16,IF(INFORMACION!$T2968='REFERENCIAS RIESGO'!$C$36,13,IF(INFORMACION!$F2968=REFERENCIAS!$C$24,10,7))),0)+VLOOKUP(T2968,REFERENCIAS!$C:$D,2,0)*VLOOKUP($T$2,PONDERADORES!A:P,IF(AND(INFORMACION!$T2968='REFERENCIAS RIESGO'!$C$36,INFORMACION!$F2968=REFERENCIAS!$C$24),16,IF(INFORMACION!$T2968='REFERENCIAS RIESGO'!$C$36,13,IF(INFORMACION!$F2968=REFERENCIAS!$C$24,10,7))),0)+VLOOKUP(IF(J2968&lt;=0.2,0.2,IF(AND(J2968&gt;0.2,J2968&lt;=0.4),0.4,IF(AND(J2968&gt;0.4,J2968&lt;=0.6),0.6,IF(AND(J2968&gt;0.6,J2968&lt;=0.8),0.8,IF(AND(J2968&gt;0.8,J2968&lt;=1),1))))),REFERENCIAS!$C:$D,2,0)*VLOOKUP($J$2,PONDERADORES!A:P,IF(AND(INFORMACION!$T2968='REFERENCIAS RIESGO'!$C$36,INFORMACION!$F2968=REFERENCIAS!$C$24),16,IF(INFORMACION!$T2968='REFERENCIAS RIESGO'!$C$36,13,IF(INFORMACION!$F2968=REFERENCIAS!$C$24,10,7))),0)</f>
        <v>#REF!</v>
      </c>
      <c r="Y2968" s="68">
        <f>+VLOOKUP(M2968,REFERENCIAS!$C:$D,2,0)*VLOOKUP($M$2,PONDERADORES!$A$7:$G$9,7,0)+VLOOKUP(N2968,REFERENCIAS!$C:$D,2,0)*VLOOKUP($N$2,PONDERADORES!$A$7:$G$9,7,0)+VLOOKUP(O2968,REFERENCIAS!$C:$D,2,0)*VLOOKUP($O$2,PONDERADORES!$A$7:$G$9,7,0)</f>
        <v>0.2</v>
      </c>
      <c r="Z2968" s="2">
        <f>+VLOOKUP(IF(R2968&lt;0.1,0,IF(AND(R2968&gt;=0.1,R2968&lt;0.2),0.1,IF(AND(R2968&gt;=0.2,R2968&lt;0.3),0.2,IF(R2968&gt;0.3,0.3,)))),REFERENCIAS!$C:$D,2,0)*VLOOKUP($R$2,PONDERADORES!$A$11:$G$11,7,0)</f>
        <v>15</v>
      </c>
      <c r="AA2968" s="92"/>
      <c r="AB2968" s="95" t="e">
        <f t="shared" ca="1" si="183"/>
        <v>#REF!</v>
      </c>
      <c r="AC2968" s="23" t="e">
        <f ca="1">IF(AB2968&gt;REFERENCIAS!$C$62,REFERENCIAS!$B$62,IF(AND(AB2968&gt;=REFERENCIAS!$C$63,AB2968&lt;REFERENCIAS!$D$63),REFERENCIAS!$B$63,IF(AND(AB2968&gt;REFERENCIAS!$C$64,AB2968&lt;=REFERENCIAS!$D$64),REFERENCIAS!$B$64,IF(AND(AB2968&gt;=REFERENCIAS!$C$65,AB2968&lt;REFERENCIAS!$D$65),REFERENCIAS!$B$65, "Revisar"))))</f>
        <v>#REF!</v>
      </c>
      <c r="AD2968" s="94" t="e">
        <f ca="1">VLOOKUP(AC2968,REFERENCIAS!$B$62:$G$65,4,FALSE)</f>
        <v>#REF!</v>
      </c>
    </row>
    <row r="2969" spans="1:30" ht="17.25" x14ac:dyDescent="0.25">
      <c r="A2969" s="74"/>
      <c r="B2969" s="19"/>
      <c r="C2969" s="19"/>
      <c r="D2969" s="50"/>
      <c r="E2969" s="73"/>
      <c r="F2969" s="74"/>
      <c r="G2969" s="9"/>
      <c r="H2969" s="48"/>
      <c r="I2969" s="49">
        <f t="shared" ca="1" si="181"/>
        <v>2022</v>
      </c>
      <c r="J2969" s="22">
        <f t="shared" ca="1" si="180"/>
        <v>1</v>
      </c>
      <c r="K2969" s="19"/>
      <c r="L2969" s="73"/>
      <c r="M2969" s="74"/>
      <c r="N2969" s="19"/>
      <c r="O2969" s="73"/>
      <c r="P2969" s="82">
        <v>1</v>
      </c>
      <c r="Q2969" s="24">
        <v>1</v>
      </c>
      <c r="R2969" s="81">
        <f t="shared" si="182"/>
        <v>1</v>
      </c>
      <c r="S2969" s="87"/>
      <c r="T2969" s="19"/>
      <c r="U2969" s="25"/>
      <c r="V2969" s="25"/>
      <c r="W2969" s="81"/>
      <c r="X2969" s="91" t="e">
        <f ca="1">+VLOOKUP(#REF!,REFERENCIAS!$C:$D,2,0)*VLOOKUP(#REF!,PONDERADORES!A:P,IF(AND(INFORMACION!$T2969='REFERENCIAS RIESGO'!$C$36,INFORMACION!$F2969=REFERENCIAS!$C$24),16,IF(INFORMACION!$T2969='REFERENCIAS RIESGO'!$C$36,13,IF(INFORMACION!$F2969=REFERENCIAS!$C$24,10,7))),0)+VLOOKUP(K2969,REFERENCIAS!$C:$D,2,0)*VLOOKUP($K$2,PONDERADORES!A:P,IF(AND(INFORMACION!$T2969='REFERENCIAS RIESGO'!$C$36,INFORMACION!$F2969=REFERENCIAS!$C$24),16,IF(INFORMACION!$T2969='REFERENCIAS RIESGO'!$C$36,13,IF(INFORMACION!$F2969=REFERENCIAS!$C$24,10,7))),0)+VLOOKUP(L2969,REFERENCIAS!$C:$D,2,0)*VLOOKUP($L$2,PONDERADORES!A:P,IF(AND(INFORMACION!$T2969='REFERENCIAS RIESGO'!$C$36,INFORMACION!$F2969=REFERENCIAS!$C$24),16,IF(INFORMACION!$T2969='REFERENCIAS RIESGO'!$C$36,13,IF(INFORMACION!$F2969=REFERENCIAS!$C$24,10,7))),0)+VLOOKUP(F2969,REFERENCIAS!$C:$D,2,0)*VLOOKUP($F$2,PONDERADORES!A:P,IF(AND(INFORMACION!$T2969='REFERENCIAS RIESGO'!$C$36,INFORMACION!$F2969=REFERENCIAS!$C$24),16,IF(INFORMACION!$T2969='REFERENCIAS RIESGO'!$C$36,13,IF(INFORMACION!$F2969=REFERENCIAS!$C$24,10,7))),0)+VLOOKUP(T2969,REFERENCIAS!$C:$D,2,0)*VLOOKUP($T$2,PONDERADORES!A:P,IF(AND(INFORMACION!$T2969='REFERENCIAS RIESGO'!$C$36,INFORMACION!$F2969=REFERENCIAS!$C$24),16,IF(INFORMACION!$T2969='REFERENCIAS RIESGO'!$C$36,13,IF(INFORMACION!$F2969=REFERENCIAS!$C$24,10,7))),0)+VLOOKUP(IF(J2969&lt;=0.2,0.2,IF(AND(J2969&gt;0.2,J2969&lt;=0.4),0.4,IF(AND(J2969&gt;0.4,J2969&lt;=0.6),0.6,IF(AND(J2969&gt;0.6,J2969&lt;=0.8),0.8,IF(AND(J2969&gt;0.8,J2969&lt;=1),1))))),REFERENCIAS!$C:$D,2,0)*VLOOKUP($J$2,PONDERADORES!A:P,IF(AND(INFORMACION!$T2969='REFERENCIAS RIESGO'!$C$36,INFORMACION!$F2969=REFERENCIAS!$C$24),16,IF(INFORMACION!$T2969='REFERENCIAS RIESGO'!$C$36,13,IF(INFORMACION!$F2969=REFERENCIAS!$C$24,10,7))),0)</f>
        <v>#REF!</v>
      </c>
      <c r="Y2969" s="68">
        <f>+VLOOKUP(M2969,REFERENCIAS!$C:$D,2,0)*VLOOKUP($M$2,PONDERADORES!$A$7:$G$9,7,0)+VLOOKUP(N2969,REFERENCIAS!$C:$D,2,0)*VLOOKUP($N$2,PONDERADORES!$A$7:$G$9,7,0)+VLOOKUP(O2969,REFERENCIAS!$C:$D,2,0)*VLOOKUP($O$2,PONDERADORES!$A$7:$G$9,7,0)</f>
        <v>0.2</v>
      </c>
      <c r="Z2969" s="2">
        <f>+VLOOKUP(IF(R2969&lt;0.1,0,IF(AND(R2969&gt;=0.1,R2969&lt;0.2),0.1,IF(AND(R2969&gt;=0.2,R2969&lt;0.3),0.2,IF(R2969&gt;0.3,0.3,)))),REFERENCIAS!$C:$D,2,0)*VLOOKUP($R$2,PONDERADORES!$A$11:$G$11,7,0)</f>
        <v>15</v>
      </c>
      <c r="AA2969" s="92"/>
      <c r="AB2969" s="95" t="e">
        <f t="shared" ca="1" si="183"/>
        <v>#REF!</v>
      </c>
      <c r="AC2969" s="23" t="e">
        <f ca="1">IF(AB2969&gt;REFERENCIAS!$C$62,REFERENCIAS!$B$62,IF(AND(AB2969&gt;=REFERENCIAS!$C$63,AB2969&lt;REFERENCIAS!$D$63),REFERENCIAS!$B$63,IF(AND(AB2969&gt;REFERENCIAS!$C$64,AB2969&lt;=REFERENCIAS!$D$64),REFERENCIAS!$B$64,IF(AND(AB2969&gt;=REFERENCIAS!$C$65,AB2969&lt;REFERENCIAS!$D$65),REFERENCIAS!$B$65, "Revisar"))))</f>
        <v>#REF!</v>
      </c>
      <c r="AD2969" s="94" t="e">
        <f ca="1">VLOOKUP(AC2969,REFERENCIAS!$B$62:$G$65,4,FALSE)</f>
        <v>#REF!</v>
      </c>
    </row>
    <row r="2970" spans="1:30" ht="17.25" x14ac:dyDescent="0.25">
      <c r="A2970" s="74"/>
      <c r="B2970" s="19"/>
      <c r="C2970" s="19"/>
      <c r="D2970" s="50"/>
      <c r="E2970" s="73"/>
      <c r="F2970" s="74"/>
      <c r="G2970" s="9"/>
      <c r="H2970" s="48"/>
      <c r="I2970" s="49">
        <f t="shared" ca="1" si="181"/>
        <v>2022</v>
      </c>
      <c r="J2970" s="22">
        <f t="shared" ca="1" si="180"/>
        <v>1</v>
      </c>
      <c r="K2970" s="19"/>
      <c r="L2970" s="73"/>
      <c r="M2970" s="74"/>
      <c r="N2970" s="19"/>
      <c r="O2970" s="73"/>
      <c r="P2970" s="82">
        <v>1</v>
      </c>
      <c r="Q2970" s="24">
        <v>1</v>
      </c>
      <c r="R2970" s="81">
        <f t="shared" si="182"/>
        <v>1</v>
      </c>
      <c r="S2970" s="87"/>
      <c r="T2970" s="19"/>
      <c r="U2970" s="25"/>
      <c r="V2970" s="25"/>
      <c r="W2970" s="81"/>
      <c r="X2970" s="91" t="e">
        <f ca="1">+VLOOKUP(#REF!,REFERENCIAS!$C:$D,2,0)*VLOOKUP(#REF!,PONDERADORES!A:P,IF(AND(INFORMACION!$T2970='REFERENCIAS RIESGO'!$C$36,INFORMACION!$F2970=REFERENCIAS!$C$24),16,IF(INFORMACION!$T2970='REFERENCIAS RIESGO'!$C$36,13,IF(INFORMACION!$F2970=REFERENCIAS!$C$24,10,7))),0)+VLOOKUP(K2970,REFERENCIAS!$C:$D,2,0)*VLOOKUP($K$2,PONDERADORES!A:P,IF(AND(INFORMACION!$T2970='REFERENCIAS RIESGO'!$C$36,INFORMACION!$F2970=REFERENCIAS!$C$24),16,IF(INFORMACION!$T2970='REFERENCIAS RIESGO'!$C$36,13,IF(INFORMACION!$F2970=REFERENCIAS!$C$24,10,7))),0)+VLOOKUP(L2970,REFERENCIAS!$C:$D,2,0)*VLOOKUP($L$2,PONDERADORES!A:P,IF(AND(INFORMACION!$T2970='REFERENCIAS RIESGO'!$C$36,INFORMACION!$F2970=REFERENCIAS!$C$24),16,IF(INFORMACION!$T2970='REFERENCIAS RIESGO'!$C$36,13,IF(INFORMACION!$F2970=REFERENCIAS!$C$24,10,7))),0)+VLOOKUP(F2970,REFERENCIAS!$C:$D,2,0)*VLOOKUP($F$2,PONDERADORES!A:P,IF(AND(INFORMACION!$T2970='REFERENCIAS RIESGO'!$C$36,INFORMACION!$F2970=REFERENCIAS!$C$24),16,IF(INFORMACION!$T2970='REFERENCIAS RIESGO'!$C$36,13,IF(INFORMACION!$F2970=REFERENCIAS!$C$24,10,7))),0)+VLOOKUP(T2970,REFERENCIAS!$C:$D,2,0)*VLOOKUP($T$2,PONDERADORES!A:P,IF(AND(INFORMACION!$T2970='REFERENCIAS RIESGO'!$C$36,INFORMACION!$F2970=REFERENCIAS!$C$24),16,IF(INFORMACION!$T2970='REFERENCIAS RIESGO'!$C$36,13,IF(INFORMACION!$F2970=REFERENCIAS!$C$24,10,7))),0)+VLOOKUP(IF(J2970&lt;=0.2,0.2,IF(AND(J2970&gt;0.2,J2970&lt;=0.4),0.4,IF(AND(J2970&gt;0.4,J2970&lt;=0.6),0.6,IF(AND(J2970&gt;0.6,J2970&lt;=0.8),0.8,IF(AND(J2970&gt;0.8,J2970&lt;=1),1))))),REFERENCIAS!$C:$D,2,0)*VLOOKUP($J$2,PONDERADORES!A:P,IF(AND(INFORMACION!$T2970='REFERENCIAS RIESGO'!$C$36,INFORMACION!$F2970=REFERENCIAS!$C$24),16,IF(INFORMACION!$T2970='REFERENCIAS RIESGO'!$C$36,13,IF(INFORMACION!$F2970=REFERENCIAS!$C$24,10,7))),0)</f>
        <v>#REF!</v>
      </c>
      <c r="Y2970" s="68">
        <f>+VLOOKUP(M2970,REFERENCIAS!$C:$D,2,0)*VLOOKUP($M$2,PONDERADORES!$A$7:$G$9,7,0)+VLOOKUP(N2970,REFERENCIAS!$C:$D,2,0)*VLOOKUP($N$2,PONDERADORES!$A$7:$G$9,7,0)+VLOOKUP(O2970,REFERENCIAS!$C:$D,2,0)*VLOOKUP($O$2,PONDERADORES!$A$7:$G$9,7,0)</f>
        <v>0.2</v>
      </c>
      <c r="Z2970" s="2">
        <f>+VLOOKUP(IF(R2970&lt;0.1,0,IF(AND(R2970&gt;=0.1,R2970&lt;0.2),0.1,IF(AND(R2970&gt;=0.2,R2970&lt;0.3),0.2,IF(R2970&gt;0.3,0.3,)))),REFERENCIAS!$C:$D,2,0)*VLOOKUP($R$2,PONDERADORES!$A$11:$G$11,7,0)</f>
        <v>15</v>
      </c>
      <c r="AA2970" s="92"/>
      <c r="AB2970" s="95" t="e">
        <f t="shared" ca="1" si="183"/>
        <v>#REF!</v>
      </c>
      <c r="AC2970" s="23" t="e">
        <f ca="1">IF(AB2970&gt;REFERENCIAS!$C$62,REFERENCIAS!$B$62,IF(AND(AB2970&gt;=REFERENCIAS!$C$63,AB2970&lt;REFERENCIAS!$D$63),REFERENCIAS!$B$63,IF(AND(AB2970&gt;REFERENCIAS!$C$64,AB2970&lt;=REFERENCIAS!$D$64),REFERENCIAS!$B$64,IF(AND(AB2970&gt;=REFERENCIAS!$C$65,AB2970&lt;REFERENCIAS!$D$65),REFERENCIAS!$B$65, "Revisar"))))</f>
        <v>#REF!</v>
      </c>
      <c r="AD2970" s="94" t="e">
        <f ca="1">VLOOKUP(AC2970,REFERENCIAS!$B$62:$G$65,4,FALSE)</f>
        <v>#REF!</v>
      </c>
    </row>
    <row r="2971" spans="1:30" ht="17.25" x14ac:dyDescent="0.25">
      <c r="A2971" s="74"/>
      <c r="B2971" s="19"/>
      <c r="C2971" s="19"/>
      <c r="D2971" s="50"/>
      <c r="E2971" s="73"/>
      <c r="F2971" s="74"/>
      <c r="G2971" s="9"/>
      <c r="H2971" s="48"/>
      <c r="I2971" s="49">
        <f t="shared" ca="1" si="181"/>
        <v>2022</v>
      </c>
      <c r="J2971" s="22">
        <f t="shared" ca="1" si="180"/>
        <v>1</v>
      </c>
      <c r="K2971" s="19"/>
      <c r="L2971" s="73"/>
      <c r="M2971" s="74"/>
      <c r="N2971" s="19"/>
      <c r="O2971" s="73"/>
      <c r="P2971" s="82">
        <v>1</v>
      </c>
      <c r="Q2971" s="24">
        <v>1</v>
      </c>
      <c r="R2971" s="81">
        <f t="shared" si="182"/>
        <v>1</v>
      </c>
      <c r="S2971" s="87"/>
      <c r="T2971" s="19"/>
      <c r="U2971" s="25"/>
      <c r="V2971" s="25"/>
      <c r="W2971" s="81"/>
      <c r="X2971" s="91" t="e">
        <f ca="1">+VLOOKUP(#REF!,REFERENCIAS!$C:$D,2,0)*VLOOKUP(#REF!,PONDERADORES!A:P,IF(AND(INFORMACION!$T2971='REFERENCIAS RIESGO'!$C$36,INFORMACION!$F2971=REFERENCIAS!$C$24),16,IF(INFORMACION!$T2971='REFERENCIAS RIESGO'!$C$36,13,IF(INFORMACION!$F2971=REFERENCIAS!$C$24,10,7))),0)+VLOOKUP(K2971,REFERENCIAS!$C:$D,2,0)*VLOOKUP($K$2,PONDERADORES!A:P,IF(AND(INFORMACION!$T2971='REFERENCIAS RIESGO'!$C$36,INFORMACION!$F2971=REFERENCIAS!$C$24),16,IF(INFORMACION!$T2971='REFERENCIAS RIESGO'!$C$36,13,IF(INFORMACION!$F2971=REFERENCIAS!$C$24,10,7))),0)+VLOOKUP(L2971,REFERENCIAS!$C:$D,2,0)*VLOOKUP($L$2,PONDERADORES!A:P,IF(AND(INFORMACION!$T2971='REFERENCIAS RIESGO'!$C$36,INFORMACION!$F2971=REFERENCIAS!$C$24),16,IF(INFORMACION!$T2971='REFERENCIAS RIESGO'!$C$36,13,IF(INFORMACION!$F2971=REFERENCIAS!$C$24,10,7))),0)+VLOOKUP(F2971,REFERENCIAS!$C:$D,2,0)*VLOOKUP($F$2,PONDERADORES!A:P,IF(AND(INFORMACION!$T2971='REFERENCIAS RIESGO'!$C$36,INFORMACION!$F2971=REFERENCIAS!$C$24),16,IF(INFORMACION!$T2971='REFERENCIAS RIESGO'!$C$36,13,IF(INFORMACION!$F2971=REFERENCIAS!$C$24,10,7))),0)+VLOOKUP(T2971,REFERENCIAS!$C:$D,2,0)*VLOOKUP($T$2,PONDERADORES!A:P,IF(AND(INFORMACION!$T2971='REFERENCIAS RIESGO'!$C$36,INFORMACION!$F2971=REFERENCIAS!$C$24),16,IF(INFORMACION!$T2971='REFERENCIAS RIESGO'!$C$36,13,IF(INFORMACION!$F2971=REFERENCIAS!$C$24,10,7))),0)+VLOOKUP(IF(J2971&lt;=0.2,0.2,IF(AND(J2971&gt;0.2,J2971&lt;=0.4),0.4,IF(AND(J2971&gt;0.4,J2971&lt;=0.6),0.6,IF(AND(J2971&gt;0.6,J2971&lt;=0.8),0.8,IF(AND(J2971&gt;0.8,J2971&lt;=1),1))))),REFERENCIAS!$C:$D,2,0)*VLOOKUP($J$2,PONDERADORES!A:P,IF(AND(INFORMACION!$T2971='REFERENCIAS RIESGO'!$C$36,INFORMACION!$F2971=REFERENCIAS!$C$24),16,IF(INFORMACION!$T2971='REFERENCIAS RIESGO'!$C$36,13,IF(INFORMACION!$F2971=REFERENCIAS!$C$24,10,7))),0)</f>
        <v>#REF!</v>
      </c>
      <c r="Y2971" s="68">
        <f>+VLOOKUP(M2971,REFERENCIAS!$C:$D,2,0)*VLOOKUP($M$2,PONDERADORES!$A$7:$G$9,7,0)+VLOOKUP(N2971,REFERENCIAS!$C:$D,2,0)*VLOOKUP($N$2,PONDERADORES!$A$7:$G$9,7,0)+VLOOKUP(O2971,REFERENCIAS!$C:$D,2,0)*VLOOKUP($O$2,PONDERADORES!$A$7:$G$9,7,0)</f>
        <v>0.2</v>
      </c>
      <c r="Z2971" s="2">
        <f>+VLOOKUP(IF(R2971&lt;0.1,0,IF(AND(R2971&gt;=0.1,R2971&lt;0.2),0.1,IF(AND(R2971&gt;=0.2,R2971&lt;0.3),0.2,IF(R2971&gt;0.3,0.3,)))),REFERENCIAS!$C:$D,2,0)*VLOOKUP($R$2,PONDERADORES!$A$11:$G$11,7,0)</f>
        <v>15</v>
      </c>
      <c r="AA2971" s="92"/>
      <c r="AB2971" s="95" t="e">
        <f t="shared" ca="1" si="183"/>
        <v>#REF!</v>
      </c>
      <c r="AC2971" s="23" t="e">
        <f ca="1">IF(AB2971&gt;REFERENCIAS!$C$62,REFERENCIAS!$B$62,IF(AND(AB2971&gt;=REFERENCIAS!$C$63,AB2971&lt;REFERENCIAS!$D$63),REFERENCIAS!$B$63,IF(AND(AB2971&gt;REFERENCIAS!$C$64,AB2971&lt;=REFERENCIAS!$D$64),REFERENCIAS!$B$64,IF(AND(AB2971&gt;=REFERENCIAS!$C$65,AB2971&lt;REFERENCIAS!$D$65),REFERENCIAS!$B$65, "Revisar"))))</f>
        <v>#REF!</v>
      </c>
      <c r="AD2971" s="94" t="e">
        <f ca="1">VLOOKUP(AC2971,REFERENCIAS!$B$62:$G$65,4,FALSE)</f>
        <v>#REF!</v>
      </c>
    </row>
    <row r="2972" spans="1:30" ht="17.25" x14ac:dyDescent="0.25">
      <c r="A2972" s="74"/>
      <c r="B2972" s="19"/>
      <c r="C2972" s="19"/>
      <c r="D2972" s="50"/>
      <c r="E2972" s="73"/>
      <c r="F2972" s="74"/>
      <c r="G2972" s="9"/>
      <c r="H2972" s="48"/>
      <c r="I2972" s="49">
        <f t="shared" ca="1" si="181"/>
        <v>2022</v>
      </c>
      <c r="J2972" s="22">
        <f t="shared" ca="1" si="180"/>
        <v>1</v>
      </c>
      <c r="K2972" s="19"/>
      <c r="L2972" s="73"/>
      <c r="M2972" s="74"/>
      <c r="N2972" s="19"/>
      <c r="O2972" s="73"/>
      <c r="P2972" s="82">
        <v>1</v>
      </c>
      <c r="Q2972" s="24">
        <v>1</v>
      </c>
      <c r="R2972" s="81">
        <f t="shared" si="182"/>
        <v>1</v>
      </c>
      <c r="S2972" s="87"/>
      <c r="T2972" s="19"/>
      <c r="U2972" s="25"/>
      <c r="V2972" s="25"/>
      <c r="W2972" s="81"/>
      <c r="X2972" s="91" t="e">
        <f ca="1">+VLOOKUP(#REF!,REFERENCIAS!$C:$D,2,0)*VLOOKUP(#REF!,PONDERADORES!A:P,IF(AND(INFORMACION!$T2972='REFERENCIAS RIESGO'!$C$36,INFORMACION!$F2972=REFERENCIAS!$C$24),16,IF(INFORMACION!$T2972='REFERENCIAS RIESGO'!$C$36,13,IF(INFORMACION!$F2972=REFERENCIAS!$C$24,10,7))),0)+VLOOKUP(K2972,REFERENCIAS!$C:$D,2,0)*VLOOKUP($K$2,PONDERADORES!A:P,IF(AND(INFORMACION!$T2972='REFERENCIAS RIESGO'!$C$36,INFORMACION!$F2972=REFERENCIAS!$C$24),16,IF(INFORMACION!$T2972='REFERENCIAS RIESGO'!$C$36,13,IF(INFORMACION!$F2972=REFERENCIAS!$C$24,10,7))),0)+VLOOKUP(L2972,REFERENCIAS!$C:$D,2,0)*VLOOKUP($L$2,PONDERADORES!A:P,IF(AND(INFORMACION!$T2972='REFERENCIAS RIESGO'!$C$36,INFORMACION!$F2972=REFERENCIAS!$C$24),16,IF(INFORMACION!$T2972='REFERENCIAS RIESGO'!$C$36,13,IF(INFORMACION!$F2972=REFERENCIAS!$C$24,10,7))),0)+VLOOKUP(F2972,REFERENCIAS!$C:$D,2,0)*VLOOKUP($F$2,PONDERADORES!A:P,IF(AND(INFORMACION!$T2972='REFERENCIAS RIESGO'!$C$36,INFORMACION!$F2972=REFERENCIAS!$C$24),16,IF(INFORMACION!$T2972='REFERENCIAS RIESGO'!$C$36,13,IF(INFORMACION!$F2972=REFERENCIAS!$C$24,10,7))),0)+VLOOKUP(T2972,REFERENCIAS!$C:$D,2,0)*VLOOKUP($T$2,PONDERADORES!A:P,IF(AND(INFORMACION!$T2972='REFERENCIAS RIESGO'!$C$36,INFORMACION!$F2972=REFERENCIAS!$C$24),16,IF(INFORMACION!$T2972='REFERENCIAS RIESGO'!$C$36,13,IF(INFORMACION!$F2972=REFERENCIAS!$C$24,10,7))),0)+VLOOKUP(IF(J2972&lt;=0.2,0.2,IF(AND(J2972&gt;0.2,J2972&lt;=0.4),0.4,IF(AND(J2972&gt;0.4,J2972&lt;=0.6),0.6,IF(AND(J2972&gt;0.6,J2972&lt;=0.8),0.8,IF(AND(J2972&gt;0.8,J2972&lt;=1),1))))),REFERENCIAS!$C:$D,2,0)*VLOOKUP($J$2,PONDERADORES!A:P,IF(AND(INFORMACION!$T2972='REFERENCIAS RIESGO'!$C$36,INFORMACION!$F2972=REFERENCIAS!$C$24),16,IF(INFORMACION!$T2972='REFERENCIAS RIESGO'!$C$36,13,IF(INFORMACION!$F2972=REFERENCIAS!$C$24,10,7))),0)</f>
        <v>#REF!</v>
      </c>
      <c r="Y2972" s="68">
        <f>+VLOOKUP(M2972,REFERENCIAS!$C:$D,2,0)*VLOOKUP($M$2,PONDERADORES!$A$7:$G$9,7,0)+VLOOKUP(N2972,REFERENCIAS!$C:$D,2,0)*VLOOKUP($N$2,PONDERADORES!$A$7:$G$9,7,0)+VLOOKUP(O2972,REFERENCIAS!$C:$D,2,0)*VLOOKUP($O$2,PONDERADORES!$A$7:$G$9,7,0)</f>
        <v>0.2</v>
      </c>
      <c r="Z2972" s="2">
        <f>+VLOOKUP(IF(R2972&lt;0.1,0,IF(AND(R2972&gt;=0.1,R2972&lt;0.2),0.1,IF(AND(R2972&gt;=0.2,R2972&lt;0.3),0.2,IF(R2972&gt;0.3,0.3,)))),REFERENCIAS!$C:$D,2,0)*VLOOKUP($R$2,PONDERADORES!$A$11:$G$11,7,0)</f>
        <v>15</v>
      </c>
      <c r="AA2972" s="92"/>
      <c r="AB2972" s="95" t="e">
        <f t="shared" ca="1" si="183"/>
        <v>#REF!</v>
      </c>
      <c r="AC2972" s="23" t="e">
        <f ca="1">IF(AB2972&gt;REFERENCIAS!$C$62,REFERENCIAS!$B$62,IF(AND(AB2972&gt;=REFERENCIAS!$C$63,AB2972&lt;REFERENCIAS!$D$63),REFERENCIAS!$B$63,IF(AND(AB2972&gt;REFERENCIAS!$C$64,AB2972&lt;=REFERENCIAS!$D$64),REFERENCIAS!$B$64,IF(AND(AB2972&gt;=REFERENCIAS!$C$65,AB2972&lt;REFERENCIAS!$D$65),REFERENCIAS!$B$65, "Revisar"))))</f>
        <v>#REF!</v>
      </c>
      <c r="AD2972" s="94" t="e">
        <f ca="1">VLOOKUP(AC2972,REFERENCIAS!$B$62:$G$65,4,FALSE)</f>
        <v>#REF!</v>
      </c>
    </row>
    <row r="2973" spans="1:30" ht="17.25" x14ac:dyDescent="0.25">
      <c r="A2973" s="74"/>
      <c r="B2973" s="19"/>
      <c r="C2973" s="19"/>
      <c r="D2973" s="50"/>
      <c r="E2973" s="73"/>
      <c r="F2973" s="74"/>
      <c r="G2973" s="9"/>
      <c r="H2973" s="48"/>
      <c r="I2973" s="49">
        <f t="shared" ca="1" si="181"/>
        <v>2022</v>
      </c>
      <c r="J2973" s="22">
        <f t="shared" ca="1" si="180"/>
        <v>1</v>
      </c>
      <c r="K2973" s="19"/>
      <c r="L2973" s="73"/>
      <c r="M2973" s="74"/>
      <c r="N2973" s="19"/>
      <c r="O2973" s="73"/>
      <c r="P2973" s="82">
        <v>1</v>
      </c>
      <c r="Q2973" s="24">
        <v>1</v>
      </c>
      <c r="R2973" s="81">
        <f t="shared" si="182"/>
        <v>1</v>
      </c>
      <c r="S2973" s="87"/>
      <c r="T2973" s="19"/>
      <c r="U2973" s="25"/>
      <c r="V2973" s="25"/>
      <c r="W2973" s="81"/>
      <c r="X2973" s="91" t="e">
        <f ca="1">+VLOOKUP(#REF!,REFERENCIAS!$C:$D,2,0)*VLOOKUP(#REF!,PONDERADORES!A:P,IF(AND(INFORMACION!$T2973='REFERENCIAS RIESGO'!$C$36,INFORMACION!$F2973=REFERENCIAS!$C$24),16,IF(INFORMACION!$T2973='REFERENCIAS RIESGO'!$C$36,13,IF(INFORMACION!$F2973=REFERENCIAS!$C$24,10,7))),0)+VLOOKUP(K2973,REFERENCIAS!$C:$D,2,0)*VLOOKUP($K$2,PONDERADORES!A:P,IF(AND(INFORMACION!$T2973='REFERENCIAS RIESGO'!$C$36,INFORMACION!$F2973=REFERENCIAS!$C$24),16,IF(INFORMACION!$T2973='REFERENCIAS RIESGO'!$C$36,13,IF(INFORMACION!$F2973=REFERENCIAS!$C$24,10,7))),0)+VLOOKUP(L2973,REFERENCIAS!$C:$D,2,0)*VLOOKUP($L$2,PONDERADORES!A:P,IF(AND(INFORMACION!$T2973='REFERENCIAS RIESGO'!$C$36,INFORMACION!$F2973=REFERENCIAS!$C$24),16,IF(INFORMACION!$T2973='REFERENCIAS RIESGO'!$C$36,13,IF(INFORMACION!$F2973=REFERENCIAS!$C$24,10,7))),0)+VLOOKUP(F2973,REFERENCIAS!$C:$D,2,0)*VLOOKUP($F$2,PONDERADORES!A:P,IF(AND(INFORMACION!$T2973='REFERENCIAS RIESGO'!$C$36,INFORMACION!$F2973=REFERENCIAS!$C$24),16,IF(INFORMACION!$T2973='REFERENCIAS RIESGO'!$C$36,13,IF(INFORMACION!$F2973=REFERENCIAS!$C$24,10,7))),0)+VLOOKUP(T2973,REFERENCIAS!$C:$D,2,0)*VLOOKUP($T$2,PONDERADORES!A:P,IF(AND(INFORMACION!$T2973='REFERENCIAS RIESGO'!$C$36,INFORMACION!$F2973=REFERENCIAS!$C$24),16,IF(INFORMACION!$T2973='REFERENCIAS RIESGO'!$C$36,13,IF(INFORMACION!$F2973=REFERENCIAS!$C$24,10,7))),0)+VLOOKUP(IF(J2973&lt;=0.2,0.2,IF(AND(J2973&gt;0.2,J2973&lt;=0.4),0.4,IF(AND(J2973&gt;0.4,J2973&lt;=0.6),0.6,IF(AND(J2973&gt;0.6,J2973&lt;=0.8),0.8,IF(AND(J2973&gt;0.8,J2973&lt;=1),1))))),REFERENCIAS!$C:$D,2,0)*VLOOKUP($J$2,PONDERADORES!A:P,IF(AND(INFORMACION!$T2973='REFERENCIAS RIESGO'!$C$36,INFORMACION!$F2973=REFERENCIAS!$C$24),16,IF(INFORMACION!$T2973='REFERENCIAS RIESGO'!$C$36,13,IF(INFORMACION!$F2973=REFERENCIAS!$C$24,10,7))),0)</f>
        <v>#REF!</v>
      </c>
      <c r="Y2973" s="68">
        <f>+VLOOKUP(M2973,REFERENCIAS!$C:$D,2,0)*VLOOKUP($M$2,PONDERADORES!$A$7:$G$9,7,0)+VLOOKUP(N2973,REFERENCIAS!$C:$D,2,0)*VLOOKUP($N$2,PONDERADORES!$A$7:$G$9,7,0)+VLOOKUP(O2973,REFERENCIAS!$C:$D,2,0)*VLOOKUP($O$2,PONDERADORES!$A$7:$G$9,7,0)</f>
        <v>0.2</v>
      </c>
      <c r="Z2973" s="2">
        <f>+VLOOKUP(IF(R2973&lt;0.1,0,IF(AND(R2973&gt;=0.1,R2973&lt;0.2),0.1,IF(AND(R2973&gt;=0.2,R2973&lt;0.3),0.2,IF(R2973&gt;0.3,0.3,)))),REFERENCIAS!$C:$D,2,0)*VLOOKUP($R$2,PONDERADORES!$A$11:$G$11,7,0)</f>
        <v>15</v>
      </c>
      <c r="AA2973" s="92"/>
      <c r="AB2973" s="95" t="e">
        <f t="shared" ca="1" si="183"/>
        <v>#REF!</v>
      </c>
      <c r="AC2973" s="23" t="e">
        <f ca="1">IF(AB2973&gt;REFERENCIAS!$C$62,REFERENCIAS!$B$62,IF(AND(AB2973&gt;=REFERENCIAS!$C$63,AB2973&lt;REFERENCIAS!$D$63),REFERENCIAS!$B$63,IF(AND(AB2973&gt;REFERENCIAS!$C$64,AB2973&lt;=REFERENCIAS!$D$64),REFERENCIAS!$B$64,IF(AND(AB2973&gt;=REFERENCIAS!$C$65,AB2973&lt;REFERENCIAS!$D$65),REFERENCIAS!$B$65, "Revisar"))))</f>
        <v>#REF!</v>
      </c>
      <c r="AD2973" s="94" t="e">
        <f ca="1">VLOOKUP(AC2973,REFERENCIAS!$B$62:$G$65,4,FALSE)</f>
        <v>#REF!</v>
      </c>
    </row>
    <row r="2974" spans="1:30" ht="17.25" x14ac:dyDescent="0.25">
      <c r="A2974" s="74"/>
      <c r="B2974" s="19"/>
      <c r="C2974" s="19"/>
      <c r="D2974" s="50"/>
      <c r="E2974" s="73"/>
      <c r="F2974" s="74"/>
      <c r="G2974" s="9"/>
      <c r="H2974" s="48"/>
      <c r="I2974" s="49">
        <f t="shared" ca="1" si="181"/>
        <v>2022</v>
      </c>
      <c r="J2974" s="22">
        <f t="shared" ca="1" si="180"/>
        <v>1</v>
      </c>
      <c r="K2974" s="19"/>
      <c r="L2974" s="73"/>
      <c r="M2974" s="74"/>
      <c r="N2974" s="19"/>
      <c r="O2974" s="73"/>
      <c r="P2974" s="82">
        <v>1</v>
      </c>
      <c r="Q2974" s="24">
        <v>1</v>
      </c>
      <c r="R2974" s="81">
        <f t="shared" si="182"/>
        <v>1</v>
      </c>
      <c r="S2974" s="87"/>
      <c r="T2974" s="19"/>
      <c r="U2974" s="25"/>
      <c r="V2974" s="25"/>
      <c r="W2974" s="81"/>
      <c r="X2974" s="91" t="e">
        <f ca="1">+VLOOKUP(#REF!,REFERENCIAS!$C:$D,2,0)*VLOOKUP(#REF!,PONDERADORES!A:P,IF(AND(INFORMACION!$T2974='REFERENCIAS RIESGO'!$C$36,INFORMACION!$F2974=REFERENCIAS!$C$24),16,IF(INFORMACION!$T2974='REFERENCIAS RIESGO'!$C$36,13,IF(INFORMACION!$F2974=REFERENCIAS!$C$24,10,7))),0)+VLOOKUP(K2974,REFERENCIAS!$C:$D,2,0)*VLOOKUP($K$2,PONDERADORES!A:P,IF(AND(INFORMACION!$T2974='REFERENCIAS RIESGO'!$C$36,INFORMACION!$F2974=REFERENCIAS!$C$24),16,IF(INFORMACION!$T2974='REFERENCIAS RIESGO'!$C$36,13,IF(INFORMACION!$F2974=REFERENCIAS!$C$24,10,7))),0)+VLOOKUP(L2974,REFERENCIAS!$C:$D,2,0)*VLOOKUP($L$2,PONDERADORES!A:P,IF(AND(INFORMACION!$T2974='REFERENCIAS RIESGO'!$C$36,INFORMACION!$F2974=REFERENCIAS!$C$24),16,IF(INFORMACION!$T2974='REFERENCIAS RIESGO'!$C$36,13,IF(INFORMACION!$F2974=REFERENCIAS!$C$24,10,7))),0)+VLOOKUP(F2974,REFERENCIAS!$C:$D,2,0)*VLOOKUP($F$2,PONDERADORES!A:P,IF(AND(INFORMACION!$T2974='REFERENCIAS RIESGO'!$C$36,INFORMACION!$F2974=REFERENCIAS!$C$24),16,IF(INFORMACION!$T2974='REFERENCIAS RIESGO'!$C$36,13,IF(INFORMACION!$F2974=REFERENCIAS!$C$24,10,7))),0)+VLOOKUP(T2974,REFERENCIAS!$C:$D,2,0)*VLOOKUP($T$2,PONDERADORES!A:P,IF(AND(INFORMACION!$T2974='REFERENCIAS RIESGO'!$C$36,INFORMACION!$F2974=REFERENCIAS!$C$24),16,IF(INFORMACION!$T2974='REFERENCIAS RIESGO'!$C$36,13,IF(INFORMACION!$F2974=REFERENCIAS!$C$24,10,7))),0)+VLOOKUP(IF(J2974&lt;=0.2,0.2,IF(AND(J2974&gt;0.2,J2974&lt;=0.4),0.4,IF(AND(J2974&gt;0.4,J2974&lt;=0.6),0.6,IF(AND(J2974&gt;0.6,J2974&lt;=0.8),0.8,IF(AND(J2974&gt;0.8,J2974&lt;=1),1))))),REFERENCIAS!$C:$D,2,0)*VLOOKUP($J$2,PONDERADORES!A:P,IF(AND(INFORMACION!$T2974='REFERENCIAS RIESGO'!$C$36,INFORMACION!$F2974=REFERENCIAS!$C$24),16,IF(INFORMACION!$T2974='REFERENCIAS RIESGO'!$C$36,13,IF(INFORMACION!$F2974=REFERENCIAS!$C$24,10,7))),0)</f>
        <v>#REF!</v>
      </c>
      <c r="Y2974" s="68">
        <f>+VLOOKUP(M2974,REFERENCIAS!$C:$D,2,0)*VLOOKUP($M$2,PONDERADORES!$A$7:$G$9,7,0)+VLOOKUP(N2974,REFERENCIAS!$C:$D,2,0)*VLOOKUP($N$2,PONDERADORES!$A$7:$G$9,7,0)+VLOOKUP(O2974,REFERENCIAS!$C:$D,2,0)*VLOOKUP($O$2,PONDERADORES!$A$7:$G$9,7,0)</f>
        <v>0.2</v>
      </c>
      <c r="Z2974" s="2">
        <f>+VLOOKUP(IF(R2974&lt;0.1,0,IF(AND(R2974&gt;=0.1,R2974&lt;0.2),0.1,IF(AND(R2974&gt;=0.2,R2974&lt;0.3),0.2,IF(R2974&gt;0.3,0.3,)))),REFERENCIAS!$C:$D,2,0)*VLOOKUP($R$2,PONDERADORES!$A$11:$G$11,7,0)</f>
        <v>15</v>
      </c>
      <c r="AA2974" s="92"/>
      <c r="AB2974" s="95" t="e">
        <f t="shared" ca="1" si="183"/>
        <v>#REF!</v>
      </c>
      <c r="AC2974" s="23" t="e">
        <f ca="1">IF(AB2974&gt;REFERENCIAS!$C$62,REFERENCIAS!$B$62,IF(AND(AB2974&gt;=REFERENCIAS!$C$63,AB2974&lt;REFERENCIAS!$D$63),REFERENCIAS!$B$63,IF(AND(AB2974&gt;REFERENCIAS!$C$64,AB2974&lt;=REFERENCIAS!$D$64),REFERENCIAS!$B$64,IF(AND(AB2974&gt;=REFERENCIAS!$C$65,AB2974&lt;REFERENCIAS!$D$65),REFERENCIAS!$B$65, "Revisar"))))</f>
        <v>#REF!</v>
      </c>
      <c r="AD2974" s="94" t="e">
        <f ca="1">VLOOKUP(AC2974,REFERENCIAS!$B$62:$G$65,4,FALSE)</f>
        <v>#REF!</v>
      </c>
    </row>
    <row r="2975" spans="1:30" ht="17.25" x14ac:dyDescent="0.25">
      <c r="A2975" s="74"/>
      <c r="B2975" s="19"/>
      <c r="C2975" s="19"/>
      <c r="D2975" s="50"/>
      <c r="E2975" s="73"/>
      <c r="F2975" s="74"/>
      <c r="G2975" s="9"/>
      <c r="H2975" s="48"/>
      <c r="I2975" s="49">
        <f t="shared" ca="1" si="181"/>
        <v>2022</v>
      </c>
      <c r="J2975" s="22">
        <f t="shared" ca="1" si="180"/>
        <v>1</v>
      </c>
      <c r="K2975" s="19"/>
      <c r="L2975" s="73"/>
      <c r="M2975" s="74"/>
      <c r="N2975" s="19"/>
      <c r="O2975" s="73"/>
      <c r="P2975" s="82">
        <v>1</v>
      </c>
      <c r="Q2975" s="24">
        <v>1</v>
      </c>
      <c r="R2975" s="81">
        <f t="shared" si="182"/>
        <v>1</v>
      </c>
      <c r="S2975" s="87"/>
      <c r="T2975" s="19"/>
      <c r="U2975" s="25"/>
      <c r="V2975" s="25"/>
      <c r="W2975" s="81"/>
      <c r="X2975" s="91" t="e">
        <f ca="1">+VLOOKUP(#REF!,REFERENCIAS!$C:$D,2,0)*VLOOKUP(#REF!,PONDERADORES!A:P,IF(AND(INFORMACION!$T2975='REFERENCIAS RIESGO'!$C$36,INFORMACION!$F2975=REFERENCIAS!$C$24),16,IF(INFORMACION!$T2975='REFERENCIAS RIESGO'!$C$36,13,IF(INFORMACION!$F2975=REFERENCIAS!$C$24,10,7))),0)+VLOOKUP(K2975,REFERENCIAS!$C:$D,2,0)*VLOOKUP($K$2,PONDERADORES!A:P,IF(AND(INFORMACION!$T2975='REFERENCIAS RIESGO'!$C$36,INFORMACION!$F2975=REFERENCIAS!$C$24),16,IF(INFORMACION!$T2975='REFERENCIAS RIESGO'!$C$36,13,IF(INFORMACION!$F2975=REFERENCIAS!$C$24,10,7))),0)+VLOOKUP(L2975,REFERENCIAS!$C:$D,2,0)*VLOOKUP($L$2,PONDERADORES!A:P,IF(AND(INFORMACION!$T2975='REFERENCIAS RIESGO'!$C$36,INFORMACION!$F2975=REFERENCIAS!$C$24),16,IF(INFORMACION!$T2975='REFERENCIAS RIESGO'!$C$36,13,IF(INFORMACION!$F2975=REFERENCIAS!$C$24,10,7))),0)+VLOOKUP(F2975,REFERENCIAS!$C:$D,2,0)*VLOOKUP($F$2,PONDERADORES!A:P,IF(AND(INFORMACION!$T2975='REFERENCIAS RIESGO'!$C$36,INFORMACION!$F2975=REFERENCIAS!$C$24),16,IF(INFORMACION!$T2975='REFERENCIAS RIESGO'!$C$36,13,IF(INFORMACION!$F2975=REFERENCIAS!$C$24,10,7))),0)+VLOOKUP(T2975,REFERENCIAS!$C:$D,2,0)*VLOOKUP($T$2,PONDERADORES!A:P,IF(AND(INFORMACION!$T2975='REFERENCIAS RIESGO'!$C$36,INFORMACION!$F2975=REFERENCIAS!$C$24),16,IF(INFORMACION!$T2975='REFERENCIAS RIESGO'!$C$36,13,IF(INFORMACION!$F2975=REFERENCIAS!$C$24,10,7))),0)+VLOOKUP(IF(J2975&lt;=0.2,0.2,IF(AND(J2975&gt;0.2,J2975&lt;=0.4),0.4,IF(AND(J2975&gt;0.4,J2975&lt;=0.6),0.6,IF(AND(J2975&gt;0.6,J2975&lt;=0.8),0.8,IF(AND(J2975&gt;0.8,J2975&lt;=1),1))))),REFERENCIAS!$C:$D,2,0)*VLOOKUP($J$2,PONDERADORES!A:P,IF(AND(INFORMACION!$T2975='REFERENCIAS RIESGO'!$C$36,INFORMACION!$F2975=REFERENCIAS!$C$24),16,IF(INFORMACION!$T2975='REFERENCIAS RIESGO'!$C$36,13,IF(INFORMACION!$F2975=REFERENCIAS!$C$24,10,7))),0)</f>
        <v>#REF!</v>
      </c>
      <c r="Y2975" s="68">
        <f>+VLOOKUP(M2975,REFERENCIAS!$C:$D,2,0)*VLOOKUP($M$2,PONDERADORES!$A$7:$G$9,7,0)+VLOOKUP(N2975,REFERENCIAS!$C:$D,2,0)*VLOOKUP($N$2,PONDERADORES!$A$7:$G$9,7,0)+VLOOKUP(O2975,REFERENCIAS!$C:$D,2,0)*VLOOKUP($O$2,PONDERADORES!$A$7:$G$9,7,0)</f>
        <v>0.2</v>
      </c>
      <c r="Z2975" s="2">
        <f>+VLOOKUP(IF(R2975&lt;0.1,0,IF(AND(R2975&gt;=0.1,R2975&lt;0.2),0.1,IF(AND(R2975&gt;=0.2,R2975&lt;0.3),0.2,IF(R2975&gt;0.3,0.3,)))),REFERENCIAS!$C:$D,2,0)*VLOOKUP($R$2,PONDERADORES!$A$11:$G$11,7,0)</f>
        <v>15</v>
      </c>
      <c r="AA2975" s="92"/>
      <c r="AB2975" s="95" t="e">
        <f t="shared" ca="1" si="183"/>
        <v>#REF!</v>
      </c>
      <c r="AC2975" s="23" t="e">
        <f ca="1">IF(AB2975&gt;REFERENCIAS!$C$62,REFERENCIAS!$B$62,IF(AND(AB2975&gt;=REFERENCIAS!$C$63,AB2975&lt;REFERENCIAS!$D$63),REFERENCIAS!$B$63,IF(AND(AB2975&gt;REFERENCIAS!$C$64,AB2975&lt;=REFERENCIAS!$D$64),REFERENCIAS!$B$64,IF(AND(AB2975&gt;=REFERENCIAS!$C$65,AB2975&lt;REFERENCIAS!$D$65),REFERENCIAS!$B$65, "Revisar"))))</f>
        <v>#REF!</v>
      </c>
      <c r="AD2975" s="94" t="e">
        <f ca="1">VLOOKUP(AC2975,REFERENCIAS!$B$62:$G$65,4,FALSE)</f>
        <v>#REF!</v>
      </c>
    </row>
    <row r="2976" spans="1:30" ht="17.25" x14ac:dyDescent="0.25">
      <c r="A2976" s="74"/>
      <c r="B2976" s="19"/>
      <c r="C2976" s="19"/>
      <c r="D2976" s="50"/>
      <c r="E2976" s="73"/>
      <c r="F2976" s="74"/>
      <c r="G2976" s="9"/>
      <c r="H2976" s="48"/>
      <c r="I2976" s="49">
        <f t="shared" ca="1" si="181"/>
        <v>2022</v>
      </c>
      <c r="J2976" s="22">
        <f t="shared" ca="1" si="180"/>
        <v>1</v>
      </c>
      <c r="K2976" s="19"/>
      <c r="L2976" s="73"/>
      <c r="M2976" s="74"/>
      <c r="N2976" s="19"/>
      <c r="O2976" s="73"/>
      <c r="P2976" s="82">
        <v>1</v>
      </c>
      <c r="Q2976" s="24">
        <v>1</v>
      </c>
      <c r="R2976" s="81">
        <f t="shared" si="182"/>
        <v>1</v>
      </c>
      <c r="S2976" s="87"/>
      <c r="T2976" s="19"/>
      <c r="U2976" s="25"/>
      <c r="V2976" s="25"/>
      <c r="W2976" s="81"/>
      <c r="X2976" s="91" t="e">
        <f ca="1">+VLOOKUP(#REF!,REFERENCIAS!$C:$D,2,0)*VLOOKUP(#REF!,PONDERADORES!A:P,IF(AND(INFORMACION!$T2976='REFERENCIAS RIESGO'!$C$36,INFORMACION!$F2976=REFERENCIAS!$C$24),16,IF(INFORMACION!$T2976='REFERENCIAS RIESGO'!$C$36,13,IF(INFORMACION!$F2976=REFERENCIAS!$C$24,10,7))),0)+VLOOKUP(K2976,REFERENCIAS!$C:$D,2,0)*VLOOKUP($K$2,PONDERADORES!A:P,IF(AND(INFORMACION!$T2976='REFERENCIAS RIESGO'!$C$36,INFORMACION!$F2976=REFERENCIAS!$C$24),16,IF(INFORMACION!$T2976='REFERENCIAS RIESGO'!$C$36,13,IF(INFORMACION!$F2976=REFERENCIAS!$C$24,10,7))),0)+VLOOKUP(L2976,REFERENCIAS!$C:$D,2,0)*VLOOKUP($L$2,PONDERADORES!A:P,IF(AND(INFORMACION!$T2976='REFERENCIAS RIESGO'!$C$36,INFORMACION!$F2976=REFERENCIAS!$C$24),16,IF(INFORMACION!$T2976='REFERENCIAS RIESGO'!$C$36,13,IF(INFORMACION!$F2976=REFERENCIAS!$C$24,10,7))),0)+VLOOKUP(F2976,REFERENCIAS!$C:$D,2,0)*VLOOKUP($F$2,PONDERADORES!A:P,IF(AND(INFORMACION!$T2976='REFERENCIAS RIESGO'!$C$36,INFORMACION!$F2976=REFERENCIAS!$C$24),16,IF(INFORMACION!$T2976='REFERENCIAS RIESGO'!$C$36,13,IF(INFORMACION!$F2976=REFERENCIAS!$C$24,10,7))),0)+VLOOKUP(T2976,REFERENCIAS!$C:$D,2,0)*VLOOKUP($T$2,PONDERADORES!A:P,IF(AND(INFORMACION!$T2976='REFERENCIAS RIESGO'!$C$36,INFORMACION!$F2976=REFERENCIAS!$C$24),16,IF(INFORMACION!$T2976='REFERENCIAS RIESGO'!$C$36,13,IF(INFORMACION!$F2976=REFERENCIAS!$C$24,10,7))),0)+VLOOKUP(IF(J2976&lt;=0.2,0.2,IF(AND(J2976&gt;0.2,J2976&lt;=0.4),0.4,IF(AND(J2976&gt;0.4,J2976&lt;=0.6),0.6,IF(AND(J2976&gt;0.6,J2976&lt;=0.8),0.8,IF(AND(J2976&gt;0.8,J2976&lt;=1),1))))),REFERENCIAS!$C:$D,2,0)*VLOOKUP($J$2,PONDERADORES!A:P,IF(AND(INFORMACION!$T2976='REFERENCIAS RIESGO'!$C$36,INFORMACION!$F2976=REFERENCIAS!$C$24),16,IF(INFORMACION!$T2976='REFERENCIAS RIESGO'!$C$36,13,IF(INFORMACION!$F2976=REFERENCIAS!$C$24,10,7))),0)</f>
        <v>#REF!</v>
      </c>
      <c r="Y2976" s="68">
        <f>+VLOOKUP(M2976,REFERENCIAS!$C:$D,2,0)*VLOOKUP($M$2,PONDERADORES!$A$7:$G$9,7,0)+VLOOKUP(N2976,REFERENCIAS!$C:$D,2,0)*VLOOKUP($N$2,PONDERADORES!$A$7:$G$9,7,0)+VLOOKUP(O2976,REFERENCIAS!$C:$D,2,0)*VLOOKUP($O$2,PONDERADORES!$A$7:$G$9,7,0)</f>
        <v>0.2</v>
      </c>
      <c r="Z2976" s="2">
        <f>+VLOOKUP(IF(R2976&lt;0.1,0,IF(AND(R2976&gt;=0.1,R2976&lt;0.2),0.1,IF(AND(R2976&gt;=0.2,R2976&lt;0.3),0.2,IF(R2976&gt;0.3,0.3,)))),REFERENCIAS!$C:$D,2,0)*VLOOKUP($R$2,PONDERADORES!$A$11:$G$11,7,0)</f>
        <v>15</v>
      </c>
      <c r="AA2976" s="92"/>
      <c r="AB2976" s="95" t="e">
        <f t="shared" ca="1" si="183"/>
        <v>#REF!</v>
      </c>
      <c r="AC2976" s="23" t="e">
        <f ca="1">IF(AB2976&gt;REFERENCIAS!$C$62,REFERENCIAS!$B$62,IF(AND(AB2976&gt;=REFERENCIAS!$C$63,AB2976&lt;REFERENCIAS!$D$63),REFERENCIAS!$B$63,IF(AND(AB2976&gt;REFERENCIAS!$C$64,AB2976&lt;=REFERENCIAS!$D$64),REFERENCIAS!$B$64,IF(AND(AB2976&gt;=REFERENCIAS!$C$65,AB2976&lt;REFERENCIAS!$D$65),REFERENCIAS!$B$65, "Revisar"))))</f>
        <v>#REF!</v>
      </c>
      <c r="AD2976" s="94" t="e">
        <f ca="1">VLOOKUP(AC2976,REFERENCIAS!$B$62:$G$65,4,FALSE)</f>
        <v>#REF!</v>
      </c>
    </row>
    <row r="2977" spans="1:30" ht="17.25" x14ac:dyDescent="0.25">
      <c r="A2977" s="74"/>
      <c r="B2977" s="19"/>
      <c r="C2977" s="19"/>
      <c r="D2977" s="50"/>
      <c r="E2977" s="73"/>
      <c r="F2977" s="74"/>
      <c r="G2977" s="9"/>
      <c r="H2977" s="48"/>
      <c r="I2977" s="49">
        <f t="shared" ca="1" si="181"/>
        <v>2022</v>
      </c>
      <c r="J2977" s="22">
        <f t="shared" ca="1" si="180"/>
        <v>1</v>
      </c>
      <c r="K2977" s="19"/>
      <c r="L2977" s="73"/>
      <c r="M2977" s="74"/>
      <c r="N2977" s="19"/>
      <c r="O2977" s="73"/>
      <c r="P2977" s="82">
        <v>1</v>
      </c>
      <c r="Q2977" s="24">
        <v>1</v>
      </c>
      <c r="R2977" s="81">
        <f t="shared" si="182"/>
        <v>1</v>
      </c>
      <c r="S2977" s="87"/>
      <c r="T2977" s="19"/>
      <c r="U2977" s="25"/>
      <c r="V2977" s="25"/>
      <c r="W2977" s="81"/>
      <c r="X2977" s="91" t="e">
        <f ca="1">+VLOOKUP(#REF!,REFERENCIAS!$C:$D,2,0)*VLOOKUP(#REF!,PONDERADORES!A:P,IF(AND(INFORMACION!$T2977='REFERENCIAS RIESGO'!$C$36,INFORMACION!$F2977=REFERENCIAS!$C$24),16,IF(INFORMACION!$T2977='REFERENCIAS RIESGO'!$C$36,13,IF(INFORMACION!$F2977=REFERENCIAS!$C$24,10,7))),0)+VLOOKUP(K2977,REFERENCIAS!$C:$D,2,0)*VLOOKUP($K$2,PONDERADORES!A:P,IF(AND(INFORMACION!$T2977='REFERENCIAS RIESGO'!$C$36,INFORMACION!$F2977=REFERENCIAS!$C$24),16,IF(INFORMACION!$T2977='REFERENCIAS RIESGO'!$C$36,13,IF(INFORMACION!$F2977=REFERENCIAS!$C$24,10,7))),0)+VLOOKUP(L2977,REFERENCIAS!$C:$D,2,0)*VLOOKUP($L$2,PONDERADORES!A:P,IF(AND(INFORMACION!$T2977='REFERENCIAS RIESGO'!$C$36,INFORMACION!$F2977=REFERENCIAS!$C$24),16,IF(INFORMACION!$T2977='REFERENCIAS RIESGO'!$C$36,13,IF(INFORMACION!$F2977=REFERENCIAS!$C$24,10,7))),0)+VLOOKUP(F2977,REFERENCIAS!$C:$D,2,0)*VLOOKUP($F$2,PONDERADORES!A:P,IF(AND(INFORMACION!$T2977='REFERENCIAS RIESGO'!$C$36,INFORMACION!$F2977=REFERENCIAS!$C$24),16,IF(INFORMACION!$T2977='REFERENCIAS RIESGO'!$C$36,13,IF(INFORMACION!$F2977=REFERENCIAS!$C$24,10,7))),0)+VLOOKUP(T2977,REFERENCIAS!$C:$D,2,0)*VLOOKUP($T$2,PONDERADORES!A:P,IF(AND(INFORMACION!$T2977='REFERENCIAS RIESGO'!$C$36,INFORMACION!$F2977=REFERENCIAS!$C$24),16,IF(INFORMACION!$T2977='REFERENCIAS RIESGO'!$C$36,13,IF(INFORMACION!$F2977=REFERENCIAS!$C$24,10,7))),0)+VLOOKUP(IF(J2977&lt;=0.2,0.2,IF(AND(J2977&gt;0.2,J2977&lt;=0.4),0.4,IF(AND(J2977&gt;0.4,J2977&lt;=0.6),0.6,IF(AND(J2977&gt;0.6,J2977&lt;=0.8),0.8,IF(AND(J2977&gt;0.8,J2977&lt;=1),1))))),REFERENCIAS!$C:$D,2,0)*VLOOKUP($J$2,PONDERADORES!A:P,IF(AND(INFORMACION!$T2977='REFERENCIAS RIESGO'!$C$36,INFORMACION!$F2977=REFERENCIAS!$C$24),16,IF(INFORMACION!$T2977='REFERENCIAS RIESGO'!$C$36,13,IF(INFORMACION!$F2977=REFERENCIAS!$C$24,10,7))),0)</f>
        <v>#REF!</v>
      </c>
      <c r="Y2977" s="68">
        <f>+VLOOKUP(M2977,REFERENCIAS!$C:$D,2,0)*VLOOKUP($M$2,PONDERADORES!$A$7:$G$9,7,0)+VLOOKUP(N2977,REFERENCIAS!$C:$D,2,0)*VLOOKUP($N$2,PONDERADORES!$A$7:$G$9,7,0)+VLOOKUP(O2977,REFERENCIAS!$C:$D,2,0)*VLOOKUP($O$2,PONDERADORES!$A$7:$G$9,7,0)</f>
        <v>0.2</v>
      </c>
      <c r="Z2977" s="2">
        <f>+VLOOKUP(IF(R2977&lt;0.1,0,IF(AND(R2977&gt;=0.1,R2977&lt;0.2),0.1,IF(AND(R2977&gt;=0.2,R2977&lt;0.3),0.2,IF(R2977&gt;0.3,0.3,)))),REFERENCIAS!$C:$D,2,0)*VLOOKUP($R$2,PONDERADORES!$A$11:$G$11,7,0)</f>
        <v>15</v>
      </c>
      <c r="AA2977" s="92"/>
      <c r="AB2977" s="95" t="e">
        <f t="shared" ca="1" si="183"/>
        <v>#REF!</v>
      </c>
      <c r="AC2977" s="23" t="e">
        <f ca="1">IF(AB2977&gt;REFERENCIAS!$C$62,REFERENCIAS!$B$62,IF(AND(AB2977&gt;=REFERENCIAS!$C$63,AB2977&lt;REFERENCIAS!$D$63),REFERENCIAS!$B$63,IF(AND(AB2977&gt;REFERENCIAS!$C$64,AB2977&lt;=REFERENCIAS!$D$64),REFERENCIAS!$B$64,IF(AND(AB2977&gt;=REFERENCIAS!$C$65,AB2977&lt;REFERENCIAS!$D$65),REFERENCIAS!$B$65, "Revisar"))))</f>
        <v>#REF!</v>
      </c>
      <c r="AD2977" s="94" t="e">
        <f ca="1">VLOOKUP(AC2977,REFERENCIAS!$B$62:$G$65,4,FALSE)</f>
        <v>#REF!</v>
      </c>
    </row>
    <row r="2978" spans="1:30" ht="17.25" x14ac:dyDescent="0.25">
      <c r="A2978" s="74"/>
      <c r="B2978" s="19"/>
      <c r="C2978" s="19"/>
      <c r="D2978" s="50"/>
      <c r="E2978" s="73"/>
      <c r="F2978" s="74"/>
      <c r="G2978" s="9"/>
      <c r="H2978" s="48"/>
      <c r="I2978" s="49">
        <f t="shared" ca="1" si="181"/>
        <v>2022</v>
      </c>
      <c r="J2978" s="22">
        <f t="shared" ca="1" si="180"/>
        <v>1</v>
      </c>
      <c r="K2978" s="19"/>
      <c r="L2978" s="73"/>
      <c r="M2978" s="74"/>
      <c r="N2978" s="19"/>
      <c r="O2978" s="73"/>
      <c r="P2978" s="82">
        <v>1</v>
      </c>
      <c r="Q2978" s="24">
        <v>1</v>
      </c>
      <c r="R2978" s="81">
        <f t="shared" si="182"/>
        <v>1</v>
      </c>
      <c r="S2978" s="87"/>
      <c r="T2978" s="19"/>
      <c r="U2978" s="25"/>
      <c r="V2978" s="25"/>
      <c r="W2978" s="81"/>
      <c r="X2978" s="91" t="e">
        <f ca="1">+VLOOKUP(#REF!,REFERENCIAS!$C:$D,2,0)*VLOOKUP(#REF!,PONDERADORES!A:P,IF(AND(INFORMACION!$T2978='REFERENCIAS RIESGO'!$C$36,INFORMACION!$F2978=REFERENCIAS!$C$24),16,IF(INFORMACION!$T2978='REFERENCIAS RIESGO'!$C$36,13,IF(INFORMACION!$F2978=REFERENCIAS!$C$24,10,7))),0)+VLOOKUP(K2978,REFERENCIAS!$C:$D,2,0)*VLOOKUP($K$2,PONDERADORES!A:P,IF(AND(INFORMACION!$T2978='REFERENCIAS RIESGO'!$C$36,INFORMACION!$F2978=REFERENCIAS!$C$24),16,IF(INFORMACION!$T2978='REFERENCIAS RIESGO'!$C$36,13,IF(INFORMACION!$F2978=REFERENCIAS!$C$24,10,7))),0)+VLOOKUP(L2978,REFERENCIAS!$C:$D,2,0)*VLOOKUP($L$2,PONDERADORES!A:P,IF(AND(INFORMACION!$T2978='REFERENCIAS RIESGO'!$C$36,INFORMACION!$F2978=REFERENCIAS!$C$24),16,IF(INFORMACION!$T2978='REFERENCIAS RIESGO'!$C$36,13,IF(INFORMACION!$F2978=REFERENCIAS!$C$24,10,7))),0)+VLOOKUP(F2978,REFERENCIAS!$C:$D,2,0)*VLOOKUP($F$2,PONDERADORES!A:P,IF(AND(INFORMACION!$T2978='REFERENCIAS RIESGO'!$C$36,INFORMACION!$F2978=REFERENCIAS!$C$24),16,IF(INFORMACION!$T2978='REFERENCIAS RIESGO'!$C$36,13,IF(INFORMACION!$F2978=REFERENCIAS!$C$24,10,7))),0)+VLOOKUP(T2978,REFERENCIAS!$C:$D,2,0)*VLOOKUP($T$2,PONDERADORES!A:P,IF(AND(INFORMACION!$T2978='REFERENCIAS RIESGO'!$C$36,INFORMACION!$F2978=REFERENCIAS!$C$24),16,IF(INFORMACION!$T2978='REFERENCIAS RIESGO'!$C$36,13,IF(INFORMACION!$F2978=REFERENCIAS!$C$24,10,7))),0)+VLOOKUP(IF(J2978&lt;=0.2,0.2,IF(AND(J2978&gt;0.2,J2978&lt;=0.4),0.4,IF(AND(J2978&gt;0.4,J2978&lt;=0.6),0.6,IF(AND(J2978&gt;0.6,J2978&lt;=0.8),0.8,IF(AND(J2978&gt;0.8,J2978&lt;=1),1))))),REFERENCIAS!$C:$D,2,0)*VLOOKUP($J$2,PONDERADORES!A:P,IF(AND(INFORMACION!$T2978='REFERENCIAS RIESGO'!$C$36,INFORMACION!$F2978=REFERENCIAS!$C$24),16,IF(INFORMACION!$T2978='REFERENCIAS RIESGO'!$C$36,13,IF(INFORMACION!$F2978=REFERENCIAS!$C$24,10,7))),0)</f>
        <v>#REF!</v>
      </c>
      <c r="Y2978" s="68">
        <f>+VLOOKUP(M2978,REFERENCIAS!$C:$D,2,0)*VLOOKUP($M$2,PONDERADORES!$A$7:$G$9,7,0)+VLOOKUP(N2978,REFERENCIAS!$C:$D,2,0)*VLOOKUP($N$2,PONDERADORES!$A$7:$G$9,7,0)+VLOOKUP(O2978,REFERENCIAS!$C:$D,2,0)*VLOOKUP($O$2,PONDERADORES!$A$7:$G$9,7,0)</f>
        <v>0.2</v>
      </c>
      <c r="Z2978" s="2">
        <f>+VLOOKUP(IF(R2978&lt;0.1,0,IF(AND(R2978&gt;=0.1,R2978&lt;0.2),0.1,IF(AND(R2978&gt;=0.2,R2978&lt;0.3),0.2,IF(R2978&gt;0.3,0.3,)))),REFERENCIAS!$C:$D,2,0)*VLOOKUP($R$2,PONDERADORES!$A$11:$G$11,7,0)</f>
        <v>15</v>
      </c>
      <c r="AA2978" s="92"/>
      <c r="AB2978" s="95" t="e">
        <f t="shared" ca="1" si="183"/>
        <v>#REF!</v>
      </c>
      <c r="AC2978" s="23" t="e">
        <f ca="1">IF(AB2978&gt;REFERENCIAS!$C$62,REFERENCIAS!$B$62,IF(AND(AB2978&gt;=REFERENCIAS!$C$63,AB2978&lt;REFERENCIAS!$D$63),REFERENCIAS!$B$63,IF(AND(AB2978&gt;REFERENCIAS!$C$64,AB2978&lt;=REFERENCIAS!$D$64),REFERENCIAS!$B$64,IF(AND(AB2978&gt;=REFERENCIAS!$C$65,AB2978&lt;REFERENCIAS!$D$65),REFERENCIAS!$B$65, "Revisar"))))</f>
        <v>#REF!</v>
      </c>
      <c r="AD2978" s="94" t="e">
        <f ca="1">VLOOKUP(AC2978,REFERENCIAS!$B$62:$G$65,4,FALSE)</f>
        <v>#REF!</v>
      </c>
    </row>
    <row r="2979" spans="1:30" ht="17.25" x14ac:dyDescent="0.25">
      <c r="A2979" s="74"/>
      <c r="B2979" s="19"/>
      <c r="C2979" s="19"/>
      <c r="D2979" s="50"/>
      <c r="E2979" s="73"/>
      <c r="F2979" s="74"/>
      <c r="G2979" s="9"/>
      <c r="H2979" s="48"/>
      <c r="I2979" s="49">
        <f t="shared" ca="1" si="181"/>
        <v>2022</v>
      </c>
      <c r="J2979" s="22">
        <f t="shared" ca="1" si="180"/>
        <v>1</v>
      </c>
      <c r="K2979" s="19"/>
      <c r="L2979" s="73"/>
      <c r="M2979" s="74"/>
      <c r="N2979" s="19"/>
      <c r="O2979" s="73"/>
      <c r="P2979" s="82">
        <v>1</v>
      </c>
      <c r="Q2979" s="24">
        <v>1</v>
      </c>
      <c r="R2979" s="81">
        <f t="shared" si="182"/>
        <v>1</v>
      </c>
      <c r="S2979" s="87"/>
      <c r="T2979" s="19"/>
      <c r="U2979" s="25"/>
      <c r="V2979" s="25"/>
      <c r="W2979" s="81"/>
      <c r="X2979" s="91" t="e">
        <f ca="1">+VLOOKUP(#REF!,REFERENCIAS!$C:$D,2,0)*VLOOKUP(#REF!,PONDERADORES!A:P,IF(AND(INFORMACION!$T2979='REFERENCIAS RIESGO'!$C$36,INFORMACION!$F2979=REFERENCIAS!$C$24),16,IF(INFORMACION!$T2979='REFERENCIAS RIESGO'!$C$36,13,IF(INFORMACION!$F2979=REFERENCIAS!$C$24,10,7))),0)+VLOOKUP(K2979,REFERENCIAS!$C:$D,2,0)*VLOOKUP($K$2,PONDERADORES!A:P,IF(AND(INFORMACION!$T2979='REFERENCIAS RIESGO'!$C$36,INFORMACION!$F2979=REFERENCIAS!$C$24),16,IF(INFORMACION!$T2979='REFERENCIAS RIESGO'!$C$36,13,IF(INFORMACION!$F2979=REFERENCIAS!$C$24,10,7))),0)+VLOOKUP(L2979,REFERENCIAS!$C:$D,2,0)*VLOOKUP($L$2,PONDERADORES!A:P,IF(AND(INFORMACION!$T2979='REFERENCIAS RIESGO'!$C$36,INFORMACION!$F2979=REFERENCIAS!$C$24),16,IF(INFORMACION!$T2979='REFERENCIAS RIESGO'!$C$36,13,IF(INFORMACION!$F2979=REFERENCIAS!$C$24,10,7))),0)+VLOOKUP(F2979,REFERENCIAS!$C:$D,2,0)*VLOOKUP($F$2,PONDERADORES!A:P,IF(AND(INFORMACION!$T2979='REFERENCIAS RIESGO'!$C$36,INFORMACION!$F2979=REFERENCIAS!$C$24),16,IF(INFORMACION!$T2979='REFERENCIAS RIESGO'!$C$36,13,IF(INFORMACION!$F2979=REFERENCIAS!$C$24,10,7))),0)+VLOOKUP(T2979,REFERENCIAS!$C:$D,2,0)*VLOOKUP($T$2,PONDERADORES!A:P,IF(AND(INFORMACION!$T2979='REFERENCIAS RIESGO'!$C$36,INFORMACION!$F2979=REFERENCIAS!$C$24),16,IF(INFORMACION!$T2979='REFERENCIAS RIESGO'!$C$36,13,IF(INFORMACION!$F2979=REFERENCIAS!$C$24,10,7))),0)+VLOOKUP(IF(J2979&lt;=0.2,0.2,IF(AND(J2979&gt;0.2,J2979&lt;=0.4),0.4,IF(AND(J2979&gt;0.4,J2979&lt;=0.6),0.6,IF(AND(J2979&gt;0.6,J2979&lt;=0.8),0.8,IF(AND(J2979&gt;0.8,J2979&lt;=1),1))))),REFERENCIAS!$C:$D,2,0)*VLOOKUP($J$2,PONDERADORES!A:P,IF(AND(INFORMACION!$T2979='REFERENCIAS RIESGO'!$C$36,INFORMACION!$F2979=REFERENCIAS!$C$24),16,IF(INFORMACION!$T2979='REFERENCIAS RIESGO'!$C$36,13,IF(INFORMACION!$F2979=REFERENCIAS!$C$24,10,7))),0)</f>
        <v>#REF!</v>
      </c>
      <c r="Y2979" s="68">
        <f>+VLOOKUP(M2979,REFERENCIAS!$C:$D,2,0)*VLOOKUP($M$2,PONDERADORES!$A$7:$G$9,7,0)+VLOOKUP(N2979,REFERENCIAS!$C:$D,2,0)*VLOOKUP($N$2,PONDERADORES!$A$7:$G$9,7,0)+VLOOKUP(O2979,REFERENCIAS!$C:$D,2,0)*VLOOKUP($O$2,PONDERADORES!$A$7:$G$9,7,0)</f>
        <v>0.2</v>
      </c>
      <c r="Z2979" s="2">
        <f>+VLOOKUP(IF(R2979&lt;0.1,0,IF(AND(R2979&gt;=0.1,R2979&lt;0.2),0.1,IF(AND(R2979&gt;=0.2,R2979&lt;0.3),0.2,IF(R2979&gt;0.3,0.3,)))),REFERENCIAS!$C:$D,2,0)*VLOOKUP($R$2,PONDERADORES!$A$11:$G$11,7,0)</f>
        <v>15</v>
      </c>
      <c r="AA2979" s="92"/>
      <c r="AB2979" s="95" t="e">
        <f t="shared" ca="1" si="183"/>
        <v>#REF!</v>
      </c>
      <c r="AC2979" s="23" t="e">
        <f ca="1">IF(AB2979&gt;REFERENCIAS!$C$62,REFERENCIAS!$B$62,IF(AND(AB2979&gt;=REFERENCIAS!$C$63,AB2979&lt;REFERENCIAS!$D$63),REFERENCIAS!$B$63,IF(AND(AB2979&gt;REFERENCIAS!$C$64,AB2979&lt;=REFERENCIAS!$D$64),REFERENCIAS!$B$64,IF(AND(AB2979&gt;=REFERENCIAS!$C$65,AB2979&lt;REFERENCIAS!$D$65),REFERENCIAS!$B$65, "Revisar"))))</f>
        <v>#REF!</v>
      </c>
      <c r="AD2979" s="94" t="e">
        <f ca="1">VLOOKUP(AC2979,REFERENCIAS!$B$62:$G$65,4,FALSE)</f>
        <v>#REF!</v>
      </c>
    </row>
    <row r="2980" spans="1:30" ht="17.25" x14ac:dyDescent="0.25">
      <c r="A2980" s="74"/>
      <c r="B2980" s="19"/>
      <c r="C2980" s="19"/>
      <c r="D2980" s="50"/>
      <c r="E2980" s="73"/>
      <c r="F2980" s="74"/>
      <c r="G2980" s="9"/>
      <c r="H2980" s="48"/>
      <c r="I2980" s="49">
        <f t="shared" ca="1" si="181"/>
        <v>2022</v>
      </c>
      <c r="J2980" s="22">
        <f t="shared" ca="1" si="180"/>
        <v>1</v>
      </c>
      <c r="K2980" s="19"/>
      <c r="L2980" s="73"/>
      <c r="M2980" s="74"/>
      <c r="N2980" s="19"/>
      <c r="O2980" s="73"/>
      <c r="P2980" s="82">
        <v>1</v>
      </c>
      <c r="Q2980" s="24">
        <v>1</v>
      </c>
      <c r="R2980" s="81">
        <f t="shared" si="182"/>
        <v>1</v>
      </c>
      <c r="S2980" s="87"/>
      <c r="T2980" s="19"/>
      <c r="U2980" s="25"/>
      <c r="V2980" s="25"/>
      <c r="W2980" s="81"/>
      <c r="X2980" s="91" t="e">
        <f ca="1">+VLOOKUP(#REF!,REFERENCIAS!$C:$D,2,0)*VLOOKUP(#REF!,PONDERADORES!A:P,IF(AND(INFORMACION!$T2980='REFERENCIAS RIESGO'!$C$36,INFORMACION!$F2980=REFERENCIAS!$C$24),16,IF(INFORMACION!$T2980='REFERENCIAS RIESGO'!$C$36,13,IF(INFORMACION!$F2980=REFERENCIAS!$C$24,10,7))),0)+VLOOKUP(K2980,REFERENCIAS!$C:$D,2,0)*VLOOKUP($K$2,PONDERADORES!A:P,IF(AND(INFORMACION!$T2980='REFERENCIAS RIESGO'!$C$36,INFORMACION!$F2980=REFERENCIAS!$C$24),16,IF(INFORMACION!$T2980='REFERENCIAS RIESGO'!$C$36,13,IF(INFORMACION!$F2980=REFERENCIAS!$C$24,10,7))),0)+VLOOKUP(L2980,REFERENCIAS!$C:$D,2,0)*VLOOKUP($L$2,PONDERADORES!A:P,IF(AND(INFORMACION!$T2980='REFERENCIAS RIESGO'!$C$36,INFORMACION!$F2980=REFERENCIAS!$C$24),16,IF(INFORMACION!$T2980='REFERENCIAS RIESGO'!$C$36,13,IF(INFORMACION!$F2980=REFERENCIAS!$C$24,10,7))),0)+VLOOKUP(F2980,REFERENCIAS!$C:$D,2,0)*VLOOKUP($F$2,PONDERADORES!A:P,IF(AND(INFORMACION!$T2980='REFERENCIAS RIESGO'!$C$36,INFORMACION!$F2980=REFERENCIAS!$C$24),16,IF(INFORMACION!$T2980='REFERENCIAS RIESGO'!$C$36,13,IF(INFORMACION!$F2980=REFERENCIAS!$C$24,10,7))),0)+VLOOKUP(T2980,REFERENCIAS!$C:$D,2,0)*VLOOKUP($T$2,PONDERADORES!A:P,IF(AND(INFORMACION!$T2980='REFERENCIAS RIESGO'!$C$36,INFORMACION!$F2980=REFERENCIAS!$C$24),16,IF(INFORMACION!$T2980='REFERENCIAS RIESGO'!$C$36,13,IF(INFORMACION!$F2980=REFERENCIAS!$C$24,10,7))),0)+VLOOKUP(IF(J2980&lt;=0.2,0.2,IF(AND(J2980&gt;0.2,J2980&lt;=0.4),0.4,IF(AND(J2980&gt;0.4,J2980&lt;=0.6),0.6,IF(AND(J2980&gt;0.6,J2980&lt;=0.8),0.8,IF(AND(J2980&gt;0.8,J2980&lt;=1),1))))),REFERENCIAS!$C:$D,2,0)*VLOOKUP($J$2,PONDERADORES!A:P,IF(AND(INFORMACION!$T2980='REFERENCIAS RIESGO'!$C$36,INFORMACION!$F2980=REFERENCIAS!$C$24),16,IF(INFORMACION!$T2980='REFERENCIAS RIESGO'!$C$36,13,IF(INFORMACION!$F2980=REFERENCIAS!$C$24,10,7))),0)</f>
        <v>#REF!</v>
      </c>
      <c r="Y2980" s="68">
        <f>+VLOOKUP(M2980,REFERENCIAS!$C:$D,2,0)*VLOOKUP($M$2,PONDERADORES!$A$7:$G$9,7,0)+VLOOKUP(N2980,REFERENCIAS!$C:$D,2,0)*VLOOKUP($N$2,PONDERADORES!$A$7:$G$9,7,0)+VLOOKUP(O2980,REFERENCIAS!$C:$D,2,0)*VLOOKUP($O$2,PONDERADORES!$A$7:$G$9,7,0)</f>
        <v>0.2</v>
      </c>
      <c r="Z2980" s="2">
        <f>+VLOOKUP(IF(R2980&lt;0.1,0,IF(AND(R2980&gt;=0.1,R2980&lt;0.2),0.1,IF(AND(R2980&gt;=0.2,R2980&lt;0.3),0.2,IF(R2980&gt;0.3,0.3,)))),REFERENCIAS!$C:$D,2,0)*VLOOKUP($R$2,PONDERADORES!$A$11:$G$11,7,0)</f>
        <v>15</v>
      </c>
      <c r="AA2980" s="92"/>
      <c r="AB2980" s="95" t="e">
        <f t="shared" ca="1" si="183"/>
        <v>#REF!</v>
      </c>
      <c r="AC2980" s="23" t="e">
        <f ca="1">IF(AB2980&gt;REFERENCIAS!$C$62,REFERENCIAS!$B$62,IF(AND(AB2980&gt;=REFERENCIAS!$C$63,AB2980&lt;REFERENCIAS!$D$63),REFERENCIAS!$B$63,IF(AND(AB2980&gt;REFERENCIAS!$C$64,AB2980&lt;=REFERENCIAS!$D$64),REFERENCIAS!$B$64,IF(AND(AB2980&gt;=REFERENCIAS!$C$65,AB2980&lt;REFERENCIAS!$D$65),REFERENCIAS!$B$65, "Revisar"))))</f>
        <v>#REF!</v>
      </c>
      <c r="AD2980" s="94" t="e">
        <f ca="1">VLOOKUP(AC2980,REFERENCIAS!$B$62:$G$65,4,FALSE)</f>
        <v>#REF!</v>
      </c>
    </row>
    <row r="2981" spans="1:30" ht="17.25" x14ac:dyDescent="0.25">
      <c r="A2981" s="74"/>
      <c r="B2981" s="19"/>
      <c r="C2981" s="19"/>
      <c r="D2981" s="50"/>
      <c r="E2981" s="73"/>
      <c r="F2981" s="74"/>
      <c r="G2981" s="9"/>
      <c r="H2981" s="48"/>
      <c r="I2981" s="49">
        <f t="shared" ca="1" si="181"/>
        <v>2022</v>
      </c>
      <c r="J2981" s="22">
        <f t="shared" ca="1" si="180"/>
        <v>1</v>
      </c>
      <c r="K2981" s="19"/>
      <c r="L2981" s="73"/>
      <c r="M2981" s="74"/>
      <c r="N2981" s="19"/>
      <c r="O2981" s="73"/>
      <c r="P2981" s="82">
        <v>1</v>
      </c>
      <c r="Q2981" s="24">
        <v>1</v>
      </c>
      <c r="R2981" s="81">
        <f t="shared" si="182"/>
        <v>1</v>
      </c>
      <c r="S2981" s="87"/>
      <c r="T2981" s="19"/>
      <c r="U2981" s="25"/>
      <c r="V2981" s="25"/>
      <c r="W2981" s="81"/>
      <c r="X2981" s="91" t="e">
        <f ca="1">+VLOOKUP(#REF!,REFERENCIAS!$C:$D,2,0)*VLOOKUP(#REF!,PONDERADORES!A:P,IF(AND(INFORMACION!$T2981='REFERENCIAS RIESGO'!$C$36,INFORMACION!$F2981=REFERENCIAS!$C$24),16,IF(INFORMACION!$T2981='REFERENCIAS RIESGO'!$C$36,13,IF(INFORMACION!$F2981=REFERENCIAS!$C$24,10,7))),0)+VLOOKUP(K2981,REFERENCIAS!$C:$D,2,0)*VLOOKUP($K$2,PONDERADORES!A:P,IF(AND(INFORMACION!$T2981='REFERENCIAS RIESGO'!$C$36,INFORMACION!$F2981=REFERENCIAS!$C$24),16,IF(INFORMACION!$T2981='REFERENCIAS RIESGO'!$C$36,13,IF(INFORMACION!$F2981=REFERENCIAS!$C$24,10,7))),0)+VLOOKUP(L2981,REFERENCIAS!$C:$D,2,0)*VLOOKUP($L$2,PONDERADORES!A:P,IF(AND(INFORMACION!$T2981='REFERENCIAS RIESGO'!$C$36,INFORMACION!$F2981=REFERENCIAS!$C$24),16,IF(INFORMACION!$T2981='REFERENCIAS RIESGO'!$C$36,13,IF(INFORMACION!$F2981=REFERENCIAS!$C$24,10,7))),0)+VLOOKUP(F2981,REFERENCIAS!$C:$D,2,0)*VLOOKUP($F$2,PONDERADORES!A:P,IF(AND(INFORMACION!$T2981='REFERENCIAS RIESGO'!$C$36,INFORMACION!$F2981=REFERENCIAS!$C$24),16,IF(INFORMACION!$T2981='REFERENCIAS RIESGO'!$C$36,13,IF(INFORMACION!$F2981=REFERENCIAS!$C$24,10,7))),0)+VLOOKUP(T2981,REFERENCIAS!$C:$D,2,0)*VLOOKUP($T$2,PONDERADORES!A:P,IF(AND(INFORMACION!$T2981='REFERENCIAS RIESGO'!$C$36,INFORMACION!$F2981=REFERENCIAS!$C$24),16,IF(INFORMACION!$T2981='REFERENCIAS RIESGO'!$C$36,13,IF(INFORMACION!$F2981=REFERENCIAS!$C$24,10,7))),0)+VLOOKUP(IF(J2981&lt;=0.2,0.2,IF(AND(J2981&gt;0.2,J2981&lt;=0.4),0.4,IF(AND(J2981&gt;0.4,J2981&lt;=0.6),0.6,IF(AND(J2981&gt;0.6,J2981&lt;=0.8),0.8,IF(AND(J2981&gt;0.8,J2981&lt;=1),1))))),REFERENCIAS!$C:$D,2,0)*VLOOKUP($J$2,PONDERADORES!A:P,IF(AND(INFORMACION!$T2981='REFERENCIAS RIESGO'!$C$36,INFORMACION!$F2981=REFERENCIAS!$C$24),16,IF(INFORMACION!$T2981='REFERENCIAS RIESGO'!$C$36,13,IF(INFORMACION!$F2981=REFERENCIAS!$C$24,10,7))),0)</f>
        <v>#REF!</v>
      </c>
      <c r="Y2981" s="68">
        <f>+VLOOKUP(M2981,REFERENCIAS!$C:$D,2,0)*VLOOKUP($M$2,PONDERADORES!$A$7:$G$9,7,0)+VLOOKUP(N2981,REFERENCIAS!$C:$D,2,0)*VLOOKUP($N$2,PONDERADORES!$A$7:$G$9,7,0)+VLOOKUP(O2981,REFERENCIAS!$C:$D,2,0)*VLOOKUP($O$2,PONDERADORES!$A$7:$G$9,7,0)</f>
        <v>0.2</v>
      </c>
      <c r="Z2981" s="2">
        <f>+VLOOKUP(IF(R2981&lt;0.1,0,IF(AND(R2981&gt;=0.1,R2981&lt;0.2),0.1,IF(AND(R2981&gt;=0.2,R2981&lt;0.3),0.2,IF(R2981&gt;0.3,0.3,)))),REFERENCIAS!$C:$D,2,0)*VLOOKUP($R$2,PONDERADORES!$A$11:$G$11,7,0)</f>
        <v>15</v>
      </c>
      <c r="AA2981" s="92"/>
      <c r="AB2981" s="95" t="e">
        <f t="shared" ca="1" si="183"/>
        <v>#REF!</v>
      </c>
      <c r="AC2981" s="23" t="e">
        <f ca="1">IF(AB2981&gt;REFERENCIAS!$C$62,REFERENCIAS!$B$62,IF(AND(AB2981&gt;=REFERENCIAS!$C$63,AB2981&lt;REFERENCIAS!$D$63),REFERENCIAS!$B$63,IF(AND(AB2981&gt;REFERENCIAS!$C$64,AB2981&lt;=REFERENCIAS!$D$64),REFERENCIAS!$B$64,IF(AND(AB2981&gt;=REFERENCIAS!$C$65,AB2981&lt;REFERENCIAS!$D$65),REFERENCIAS!$B$65, "Revisar"))))</f>
        <v>#REF!</v>
      </c>
      <c r="AD2981" s="94" t="e">
        <f ca="1">VLOOKUP(AC2981,REFERENCIAS!$B$62:$G$65,4,FALSE)</f>
        <v>#REF!</v>
      </c>
    </row>
    <row r="2982" spans="1:30" ht="17.25" x14ac:dyDescent="0.25">
      <c r="A2982" s="74"/>
      <c r="B2982" s="19"/>
      <c r="C2982" s="19"/>
      <c r="D2982" s="50"/>
      <c r="E2982" s="73"/>
      <c r="F2982" s="74"/>
      <c r="G2982" s="9"/>
      <c r="H2982" s="48"/>
      <c r="I2982" s="49">
        <f t="shared" ca="1" si="181"/>
        <v>2022</v>
      </c>
      <c r="J2982" s="22">
        <f t="shared" ca="1" si="180"/>
        <v>1</v>
      </c>
      <c r="K2982" s="19"/>
      <c r="L2982" s="73"/>
      <c r="M2982" s="74"/>
      <c r="N2982" s="19"/>
      <c r="O2982" s="73"/>
      <c r="P2982" s="82">
        <v>1</v>
      </c>
      <c r="Q2982" s="24">
        <v>1</v>
      </c>
      <c r="R2982" s="81">
        <f t="shared" si="182"/>
        <v>1</v>
      </c>
      <c r="S2982" s="87"/>
      <c r="T2982" s="19"/>
      <c r="U2982" s="25"/>
      <c r="V2982" s="25"/>
      <c r="W2982" s="81"/>
      <c r="X2982" s="91" t="e">
        <f ca="1">+VLOOKUP(#REF!,REFERENCIAS!$C:$D,2,0)*VLOOKUP(#REF!,PONDERADORES!A:P,IF(AND(INFORMACION!$T2982='REFERENCIAS RIESGO'!$C$36,INFORMACION!$F2982=REFERENCIAS!$C$24),16,IF(INFORMACION!$T2982='REFERENCIAS RIESGO'!$C$36,13,IF(INFORMACION!$F2982=REFERENCIAS!$C$24,10,7))),0)+VLOOKUP(K2982,REFERENCIAS!$C:$D,2,0)*VLOOKUP($K$2,PONDERADORES!A:P,IF(AND(INFORMACION!$T2982='REFERENCIAS RIESGO'!$C$36,INFORMACION!$F2982=REFERENCIAS!$C$24),16,IF(INFORMACION!$T2982='REFERENCIAS RIESGO'!$C$36,13,IF(INFORMACION!$F2982=REFERENCIAS!$C$24,10,7))),0)+VLOOKUP(L2982,REFERENCIAS!$C:$D,2,0)*VLOOKUP($L$2,PONDERADORES!A:P,IF(AND(INFORMACION!$T2982='REFERENCIAS RIESGO'!$C$36,INFORMACION!$F2982=REFERENCIAS!$C$24),16,IF(INFORMACION!$T2982='REFERENCIAS RIESGO'!$C$36,13,IF(INFORMACION!$F2982=REFERENCIAS!$C$24,10,7))),0)+VLOOKUP(F2982,REFERENCIAS!$C:$D,2,0)*VLOOKUP($F$2,PONDERADORES!A:P,IF(AND(INFORMACION!$T2982='REFERENCIAS RIESGO'!$C$36,INFORMACION!$F2982=REFERENCIAS!$C$24),16,IF(INFORMACION!$T2982='REFERENCIAS RIESGO'!$C$36,13,IF(INFORMACION!$F2982=REFERENCIAS!$C$24,10,7))),0)+VLOOKUP(T2982,REFERENCIAS!$C:$D,2,0)*VLOOKUP($T$2,PONDERADORES!A:P,IF(AND(INFORMACION!$T2982='REFERENCIAS RIESGO'!$C$36,INFORMACION!$F2982=REFERENCIAS!$C$24),16,IF(INFORMACION!$T2982='REFERENCIAS RIESGO'!$C$36,13,IF(INFORMACION!$F2982=REFERENCIAS!$C$24,10,7))),0)+VLOOKUP(IF(J2982&lt;=0.2,0.2,IF(AND(J2982&gt;0.2,J2982&lt;=0.4),0.4,IF(AND(J2982&gt;0.4,J2982&lt;=0.6),0.6,IF(AND(J2982&gt;0.6,J2982&lt;=0.8),0.8,IF(AND(J2982&gt;0.8,J2982&lt;=1),1))))),REFERENCIAS!$C:$D,2,0)*VLOOKUP($J$2,PONDERADORES!A:P,IF(AND(INFORMACION!$T2982='REFERENCIAS RIESGO'!$C$36,INFORMACION!$F2982=REFERENCIAS!$C$24),16,IF(INFORMACION!$T2982='REFERENCIAS RIESGO'!$C$36,13,IF(INFORMACION!$F2982=REFERENCIAS!$C$24,10,7))),0)</f>
        <v>#REF!</v>
      </c>
      <c r="Y2982" s="68">
        <f>+VLOOKUP(M2982,REFERENCIAS!$C:$D,2,0)*VLOOKUP($M$2,PONDERADORES!$A$7:$G$9,7,0)+VLOOKUP(N2982,REFERENCIAS!$C:$D,2,0)*VLOOKUP($N$2,PONDERADORES!$A$7:$G$9,7,0)+VLOOKUP(O2982,REFERENCIAS!$C:$D,2,0)*VLOOKUP($O$2,PONDERADORES!$A$7:$G$9,7,0)</f>
        <v>0.2</v>
      </c>
      <c r="Z2982" s="2">
        <f>+VLOOKUP(IF(R2982&lt;0.1,0,IF(AND(R2982&gt;=0.1,R2982&lt;0.2),0.1,IF(AND(R2982&gt;=0.2,R2982&lt;0.3),0.2,IF(R2982&gt;0.3,0.3,)))),REFERENCIAS!$C:$D,2,0)*VLOOKUP($R$2,PONDERADORES!$A$11:$G$11,7,0)</f>
        <v>15</v>
      </c>
      <c r="AA2982" s="92"/>
      <c r="AB2982" s="95" t="e">
        <f t="shared" ca="1" si="183"/>
        <v>#REF!</v>
      </c>
      <c r="AC2982" s="23" t="e">
        <f ca="1">IF(AB2982&gt;REFERENCIAS!$C$62,REFERENCIAS!$B$62,IF(AND(AB2982&gt;=REFERENCIAS!$C$63,AB2982&lt;REFERENCIAS!$D$63),REFERENCIAS!$B$63,IF(AND(AB2982&gt;REFERENCIAS!$C$64,AB2982&lt;=REFERENCIAS!$D$64),REFERENCIAS!$B$64,IF(AND(AB2982&gt;=REFERENCIAS!$C$65,AB2982&lt;REFERENCIAS!$D$65),REFERENCIAS!$B$65, "Revisar"))))</f>
        <v>#REF!</v>
      </c>
      <c r="AD2982" s="94" t="e">
        <f ca="1">VLOOKUP(AC2982,REFERENCIAS!$B$62:$G$65,4,FALSE)</f>
        <v>#REF!</v>
      </c>
    </row>
    <row r="2983" spans="1:30" ht="17.25" x14ac:dyDescent="0.25">
      <c r="A2983" s="74"/>
      <c r="B2983" s="19"/>
      <c r="C2983" s="19"/>
      <c r="D2983" s="50"/>
      <c r="E2983" s="73"/>
      <c r="F2983" s="74"/>
      <c r="G2983" s="9"/>
      <c r="H2983" s="48"/>
      <c r="I2983" s="49">
        <f t="shared" ca="1" si="181"/>
        <v>2022</v>
      </c>
      <c r="J2983" s="22">
        <f t="shared" ca="1" si="180"/>
        <v>1</v>
      </c>
      <c r="K2983" s="19"/>
      <c r="L2983" s="73"/>
      <c r="M2983" s="74"/>
      <c r="N2983" s="19"/>
      <c r="O2983" s="73"/>
      <c r="P2983" s="82">
        <v>1</v>
      </c>
      <c r="Q2983" s="24">
        <v>1</v>
      </c>
      <c r="R2983" s="81">
        <f t="shared" si="182"/>
        <v>1</v>
      </c>
      <c r="S2983" s="87"/>
      <c r="T2983" s="19"/>
      <c r="U2983" s="25"/>
      <c r="V2983" s="25"/>
      <c r="W2983" s="81"/>
      <c r="X2983" s="91" t="e">
        <f ca="1">+VLOOKUP(#REF!,REFERENCIAS!$C:$D,2,0)*VLOOKUP(#REF!,PONDERADORES!A:P,IF(AND(INFORMACION!$T2983='REFERENCIAS RIESGO'!$C$36,INFORMACION!$F2983=REFERENCIAS!$C$24),16,IF(INFORMACION!$T2983='REFERENCIAS RIESGO'!$C$36,13,IF(INFORMACION!$F2983=REFERENCIAS!$C$24,10,7))),0)+VLOOKUP(K2983,REFERENCIAS!$C:$D,2,0)*VLOOKUP($K$2,PONDERADORES!A:P,IF(AND(INFORMACION!$T2983='REFERENCIAS RIESGO'!$C$36,INFORMACION!$F2983=REFERENCIAS!$C$24),16,IF(INFORMACION!$T2983='REFERENCIAS RIESGO'!$C$36,13,IF(INFORMACION!$F2983=REFERENCIAS!$C$24,10,7))),0)+VLOOKUP(L2983,REFERENCIAS!$C:$D,2,0)*VLOOKUP($L$2,PONDERADORES!A:P,IF(AND(INFORMACION!$T2983='REFERENCIAS RIESGO'!$C$36,INFORMACION!$F2983=REFERENCIAS!$C$24),16,IF(INFORMACION!$T2983='REFERENCIAS RIESGO'!$C$36,13,IF(INFORMACION!$F2983=REFERENCIAS!$C$24,10,7))),0)+VLOOKUP(F2983,REFERENCIAS!$C:$D,2,0)*VLOOKUP($F$2,PONDERADORES!A:P,IF(AND(INFORMACION!$T2983='REFERENCIAS RIESGO'!$C$36,INFORMACION!$F2983=REFERENCIAS!$C$24),16,IF(INFORMACION!$T2983='REFERENCIAS RIESGO'!$C$36,13,IF(INFORMACION!$F2983=REFERENCIAS!$C$24,10,7))),0)+VLOOKUP(T2983,REFERENCIAS!$C:$D,2,0)*VLOOKUP($T$2,PONDERADORES!A:P,IF(AND(INFORMACION!$T2983='REFERENCIAS RIESGO'!$C$36,INFORMACION!$F2983=REFERENCIAS!$C$24),16,IF(INFORMACION!$T2983='REFERENCIAS RIESGO'!$C$36,13,IF(INFORMACION!$F2983=REFERENCIAS!$C$24,10,7))),0)+VLOOKUP(IF(J2983&lt;=0.2,0.2,IF(AND(J2983&gt;0.2,J2983&lt;=0.4),0.4,IF(AND(J2983&gt;0.4,J2983&lt;=0.6),0.6,IF(AND(J2983&gt;0.6,J2983&lt;=0.8),0.8,IF(AND(J2983&gt;0.8,J2983&lt;=1),1))))),REFERENCIAS!$C:$D,2,0)*VLOOKUP($J$2,PONDERADORES!A:P,IF(AND(INFORMACION!$T2983='REFERENCIAS RIESGO'!$C$36,INFORMACION!$F2983=REFERENCIAS!$C$24),16,IF(INFORMACION!$T2983='REFERENCIAS RIESGO'!$C$36,13,IF(INFORMACION!$F2983=REFERENCIAS!$C$24,10,7))),0)</f>
        <v>#REF!</v>
      </c>
      <c r="Y2983" s="68">
        <f>+VLOOKUP(M2983,REFERENCIAS!$C:$D,2,0)*VLOOKUP($M$2,PONDERADORES!$A$7:$G$9,7,0)+VLOOKUP(N2983,REFERENCIAS!$C:$D,2,0)*VLOOKUP($N$2,PONDERADORES!$A$7:$G$9,7,0)+VLOOKUP(O2983,REFERENCIAS!$C:$D,2,0)*VLOOKUP($O$2,PONDERADORES!$A$7:$G$9,7,0)</f>
        <v>0.2</v>
      </c>
      <c r="Z2983" s="2">
        <f>+VLOOKUP(IF(R2983&lt;0.1,0,IF(AND(R2983&gt;=0.1,R2983&lt;0.2),0.1,IF(AND(R2983&gt;=0.2,R2983&lt;0.3),0.2,IF(R2983&gt;0.3,0.3,)))),REFERENCIAS!$C:$D,2,0)*VLOOKUP($R$2,PONDERADORES!$A$11:$G$11,7,0)</f>
        <v>15</v>
      </c>
      <c r="AA2983" s="92"/>
      <c r="AB2983" s="95" t="e">
        <f t="shared" ca="1" si="183"/>
        <v>#REF!</v>
      </c>
      <c r="AC2983" s="23" t="e">
        <f ca="1">IF(AB2983&gt;REFERENCIAS!$C$62,REFERENCIAS!$B$62,IF(AND(AB2983&gt;=REFERENCIAS!$C$63,AB2983&lt;REFERENCIAS!$D$63),REFERENCIAS!$B$63,IF(AND(AB2983&gt;REFERENCIAS!$C$64,AB2983&lt;=REFERENCIAS!$D$64),REFERENCIAS!$B$64,IF(AND(AB2983&gt;=REFERENCIAS!$C$65,AB2983&lt;REFERENCIAS!$D$65),REFERENCIAS!$B$65, "Revisar"))))</f>
        <v>#REF!</v>
      </c>
      <c r="AD2983" s="94" t="e">
        <f ca="1">VLOOKUP(AC2983,REFERENCIAS!$B$62:$G$65,4,FALSE)</f>
        <v>#REF!</v>
      </c>
    </row>
    <row r="2984" spans="1:30" ht="17.25" x14ac:dyDescent="0.25">
      <c r="A2984" s="74"/>
      <c r="B2984" s="19"/>
      <c r="C2984" s="19"/>
      <c r="D2984" s="50"/>
      <c r="E2984" s="73"/>
      <c r="F2984" s="74"/>
      <c r="G2984" s="9"/>
      <c r="H2984" s="48"/>
      <c r="I2984" s="49">
        <f t="shared" ca="1" si="181"/>
        <v>2022</v>
      </c>
      <c r="J2984" s="22">
        <f t="shared" ca="1" si="180"/>
        <v>1</v>
      </c>
      <c r="K2984" s="19"/>
      <c r="L2984" s="73"/>
      <c r="M2984" s="74"/>
      <c r="N2984" s="19"/>
      <c r="O2984" s="73"/>
      <c r="P2984" s="82">
        <v>1</v>
      </c>
      <c r="Q2984" s="24">
        <v>1</v>
      </c>
      <c r="R2984" s="81">
        <f t="shared" si="182"/>
        <v>1</v>
      </c>
      <c r="S2984" s="87"/>
      <c r="T2984" s="19"/>
      <c r="U2984" s="25"/>
      <c r="V2984" s="25"/>
      <c r="W2984" s="81"/>
      <c r="X2984" s="91" t="e">
        <f ca="1">+VLOOKUP(#REF!,REFERENCIAS!$C:$D,2,0)*VLOOKUP(#REF!,PONDERADORES!A:P,IF(AND(INFORMACION!$T2984='REFERENCIAS RIESGO'!$C$36,INFORMACION!$F2984=REFERENCIAS!$C$24),16,IF(INFORMACION!$T2984='REFERENCIAS RIESGO'!$C$36,13,IF(INFORMACION!$F2984=REFERENCIAS!$C$24,10,7))),0)+VLOOKUP(K2984,REFERENCIAS!$C:$D,2,0)*VLOOKUP($K$2,PONDERADORES!A:P,IF(AND(INFORMACION!$T2984='REFERENCIAS RIESGO'!$C$36,INFORMACION!$F2984=REFERENCIAS!$C$24),16,IF(INFORMACION!$T2984='REFERENCIAS RIESGO'!$C$36,13,IF(INFORMACION!$F2984=REFERENCIAS!$C$24,10,7))),0)+VLOOKUP(L2984,REFERENCIAS!$C:$D,2,0)*VLOOKUP($L$2,PONDERADORES!A:P,IF(AND(INFORMACION!$T2984='REFERENCIAS RIESGO'!$C$36,INFORMACION!$F2984=REFERENCIAS!$C$24),16,IF(INFORMACION!$T2984='REFERENCIAS RIESGO'!$C$36,13,IF(INFORMACION!$F2984=REFERENCIAS!$C$24,10,7))),0)+VLOOKUP(F2984,REFERENCIAS!$C:$D,2,0)*VLOOKUP($F$2,PONDERADORES!A:P,IF(AND(INFORMACION!$T2984='REFERENCIAS RIESGO'!$C$36,INFORMACION!$F2984=REFERENCIAS!$C$24),16,IF(INFORMACION!$T2984='REFERENCIAS RIESGO'!$C$36,13,IF(INFORMACION!$F2984=REFERENCIAS!$C$24,10,7))),0)+VLOOKUP(T2984,REFERENCIAS!$C:$D,2,0)*VLOOKUP($T$2,PONDERADORES!A:P,IF(AND(INFORMACION!$T2984='REFERENCIAS RIESGO'!$C$36,INFORMACION!$F2984=REFERENCIAS!$C$24),16,IF(INFORMACION!$T2984='REFERENCIAS RIESGO'!$C$36,13,IF(INFORMACION!$F2984=REFERENCIAS!$C$24,10,7))),0)+VLOOKUP(IF(J2984&lt;=0.2,0.2,IF(AND(J2984&gt;0.2,J2984&lt;=0.4),0.4,IF(AND(J2984&gt;0.4,J2984&lt;=0.6),0.6,IF(AND(J2984&gt;0.6,J2984&lt;=0.8),0.8,IF(AND(J2984&gt;0.8,J2984&lt;=1),1))))),REFERENCIAS!$C:$D,2,0)*VLOOKUP($J$2,PONDERADORES!A:P,IF(AND(INFORMACION!$T2984='REFERENCIAS RIESGO'!$C$36,INFORMACION!$F2984=REFERENCIAS!$C$24),16,IF(INFORMACION!$T2984='REFERENCIAS RIESGO'!$C$36,13,IF(INFORMACION!$F2984=REFERENCIAS!$C$24,10,7))),0)</f>
        <v>#REF!</v>
      </c>
      <c r="Y2984" s="68">
        <f>+VLOOKUP(M2984,REFERENCIAS!$C:$D,2,0)*VLOOKUP($M$2,PONDERADORES!$A$7:$G$9,7,0)+VLOOKUP(N2984,REFERENCIAS!$C:$D,2,0)*VLOOKUP($N$2,PONDERADORES!$A$7:$G$9,7,0)+VLOOKUP(O2984,REFERENCIAS!$C:$D,2,0)*VLOOKUP($O$2,PONDERADORES!$A$7:$G$9,7,0)</f>
        <v>0.2</v>
      </c>
      <c r="Z2984" s="2">
        <f>+VLOOKUP(IF(R2984&lt;0.1,0,IF(AND(R2984&gt;=0.1,R2984&lt;0.2),0.1,IF(AND(R2984&gt;=0.2,R2984&lt;0.3),0.2,IF(R2984&gt;0.3,0.3,)))),REFERENCIAS!$C:$D,2,0)*VLOOKUP($R$2,PONDERADORES!$A$11:$G$11,7,0)</f>
        <v>15</v>
      </c>
      <c r="AA2984" s="92"/>
      <c r="AB2984" s="95" t="e">
        <f t="shared" ca="1" si="183"/>
        <v>#REF!</v>
      </c>
      <c r="AC2984" s="23" t="e">
        <f ca="1">IF(AB2984&gt;REFERENCIAS!$C$62,REFERENCIAS!$B$62,IF(AND(AB2984&gt;=REFERENCIAS!$C$63,AB2984&lt;REFERENCIAS!$D$63),REFERENCIAS!$B$63,IF(AND(AB2984&gt;REFERENCIAS!$C$64,AB2984&lt;=REFERENCIAS!$D$64),REFERENCIAS!$B$64,IF(AND(AB2984&gt;=REFERENCIAS!$C$65,AB2984&lt;REFERENCIAS!$D$65),REFERENCIAS!$B$65, "Revisar"))))</f>
        <v>#REF!</v>
      </c>
      <c r="AD2984" s="94" t="e">
        <f ca="1">VLOOKUP(AC2984,REFERENCIAS!$B$62:$G$65,4,FALSE)</f>
        <v>#REF!</v>
      </c>
    </row>
    <row r="2985" spans="1:30" ht="17.25" x14ac:dyDescent="0.25">
      <c r="A2985" s="74"/>
      <c r="B2985" s="19"/>
      <c r="C2985" s="19"/>
      <c r="D2985" s="50"/>
      <c r="E2985" s="73"/>
      <c r="F2985" s="74"/>
      <c r="G2985" s="9"/>
      <c r="H2985" s="48"/>
      <c r="I2985" s="49">
        <f t="shared" ca="1" si="181"/>
        <v>2022</v>
      </c>
      <c r="J2985" s="22">
        <f t="shared" ca="1" si="180"/>
        <v>1</v>
      </c>
      <c r="K2985" s="19"/>
      <c r="L2985" s="73"/>
      <c r="M2985" s="74"/>
      <c r="N2985" s="19"/>
      <c r="O2985" s="73"/>
      <c r="P2985" s="82">
        <v>1</v>
      </c>
      <c r="Q2985" s="24">
        <v>1</v>
      </c>
      <c r="R2985" s="81">
        <f t="shared" si="182"/>
        <v>1</v>
      </c>
      <c r="S2985" s="87"/>
      <c r="T2985" s="19"/>
      <c r="U2985" s="25"/>
      <c r="V2985" s="25"/>
      <c r="W2985" s="81"/>
      <c r="X2985" s="91" t="e">
        <f ca="1">+VLOOKUP(#REF!,REFERENCIAS!$C:$D,2,0)*VLOOKUP(#REF!,PONDERADORES!A:P,IF(AND(INFORMACION!$T2985='REFERENCIAS RIESGO'!$C$36,INFORMACION!$F2985=REFERENCIAS!$C$24),16,IF(INFORMACION!$T2985='REFERENCIAS RIESGO'!$C$36,13,IF(INFORMACION!$F2985=REFERENCIAS!$C$24,10,7))),0)+VLOOKUP(K2985,REFERENCIAS!$C:$D,2,0)*VLOOKUP($K$2,PONDERADORES!A:P,IF(AND(INFORMACION!$T2985='REFERENCIAS RIESGO'!$C$36,INFORMACION!$F2985=REFERENCIAS!$C$24),16,IF(INFORMACION!$T2985='REFERENCIAS RIESGO'!$C$36,13,IF(INFORMACION!$F2985=REFERENCIAS!$C$24,10,7))),0)+VLOOKUP(L2985,REFERENCIAS!$C:$D,2,0)*VLOOKUP($L$2,PONDERADORES!A:P,IF(AND(INFORMACION!$T2985='REFERENCIAS RIESGO'!$C$36,INFORMACION!$F2985=REFERENCIAS!$C$24),16,IF(INFORMACION!$T2985='REFERENCIAS RIESGO'!$C$36,13,IF(INFORMACION!$F2985=REFERENCIAS!$C$24,10,7))),0)+VLOOKUP(F2985,REFERENCIAS!$C:$D,2,0)*VLOOKUP($F$2,PONDERADORES!A:P,IF(AND(INFORMACION!$T2985='REFERENCIAS RIESGO'!$C$36,INFORMACION!$F2985=REFERENCIAS!$C$24),16,IF(INFORMACION!$T2985='REFERENCIAS RIESGO'!$C$36,13,IF(INFORMACION!$F2985=REFERENCIAS!$C$24,10,7))),0)+VLOOKUP(T2985,REFERENCIAS!$C:$D,2,0)*VLOOKUP($T$2,PONDERADORES!A:P,IF(AND(INFORMACION!$T2985='REFERENCIAS RIESGO'!$C$36,INFORMACION!$F2985=REFERENCIAS!$C$24),16,IF(INFORMACION!$T2985='REFERENCIAS RIESGO'!$C$36,13,IF(INFORMACION!$F2985=REFERENCIAS!$C$24,10,7))),0)+VLOOKUP(IF(J2985&lt;=0.2,0.2,IF(AND(J2985&gt;0.2,J2985&lt;=0.4),0.4,IF(AND(J2985&gt;0.4,J2985&lt;=0.6),0.6,IF(AND(J2985&gt;0.6,J2985&lt;=0.8),0.8,IF(AND(J2985&gt;0.8,J2985&lt;=1),1))))),REFERENCIAS!$C:$D,2,0)*VLOOKUP($J$2,PONDERADORES!A:P,IF(AND(INFORMACION!$T2985='REFERENCIAS RIESGO'!$C$36,INFORMACION!$F2985=REFERENCIAS!$C$24),16,IF(INFORMACION!$T2985='REFERENCIAS RIESGO'!$C$36,13,IF(INFORMACION!$F2985=REFERENCIAS!$C$24,10,7))),0)</f>
        <v>#REF!</v>
      </c>
      <c r="Y2985" s="68">
        <f>+VLOOKUP(M2985,REFERENCIAS!$C:$D,2,0)*VLOOKUP($M$2,PONDERADORES!$A$7:$G$9,7,0)+VLOOKUP(N2985,REFERENCIAS!$C:$D,2,0)*VLOOKUP($N$2,PONDERADORES!$A$7:$G$9,7,0)+VLOOKUP(O2985,REFERENCIAS!$C:$D,2,0)*VLOOKUP($O$2,PONDERADORES!$A$7:$G$9,7,0)</f>
        <v>0.2</v>
      </c>
      <c r="Z2985" s="2">
        <f>+VLOOKUP(IF(R2985&lt;0.1,0,IF(AND(R2985&gt;=0.1,R2985&lt;0.2),0.1,IF(AND(R2985&gt;=0.2,R2985&lt;0.3),0.2,IF(R2985&gt;0.3,0.3,)))),REFERENCIAS!$C:$D,2,0)*VLOOKUP($R$2,PONDERADORES!$A$11:$G$11,7,0)</f>
        <v>15</v>
      </c>
      <c r="AA2985" s="92"/>
      <c r="AB2985" s="95" t="e">
        <f t="shared" ca="1" si="183"/>
        <v>#REF!</v>
      </c>
      <c r="AC2985" s="23" t="e">
        <f ca="1">IF(AB2985&gt;REFERENCIAS!$C$62,REFERENCIAS!$B$62,IF(AND(AB2985&gt;=REFERENCIAS!$C$63,AB2985&lt;REFERENCIAS!$D$63),REFERENCIAS!$B$63,IF(AND(AB2985&gt;REFERENCIAS!$C$64,AB2985&lt;=REFERENCIAS!$D$64),REFERENCIAS!$B$64,IF(AND(AB2985&gt;=REFERENCIAS!$C$65,AB2985&lt;REFERENCIAS!$D$65),REFERENCIAS!$B$65, "Revisar"))))</f>
        <v>#REF!</v>
      </c>
      <c r="AD2985" s="94" t="e">
        <f ca="1">VLOOKUP(AC2985,REFERENCIAS!$B$62:$G$65,4,FALSE)</f>
        <v>#REF!</v>
      </c>
    </row>
    <row r="2986" spans="1:30" ht="17.25" x14ac:dyDescent="0.25">
      <c r="A2986" s="74"/>
      <c r="B2986" s="19"/>
      <c r="C2986" s="19"/>
      <c r="D2986" s="50"/>
      <c r="E2986" s="73"/>
      <c r="F2986" s="74"/>
      <c r="G2986" s="9"/>
      <c r="H2986" s="48"/>
      <c r="I2986" s="49">
        <f t="shared" ca="1" si="181"/>
        <v>2022</v>
      </c>
      <c r="J2986" s="22">
        <f t="shared" ca="1" si="180"/>
        <v>1</v>
      </c>
      <c r="K2986" s="19"/>
      <c r="L2986" s="73"/>
      <c r="M2986" s="74"/>
      <c r="N2986" s="19"/>
      <c r="O2986" s="73"/>
      <c r="P2986" s="82">
        <v>1</v>
      </c>
      <c r="Q2986" s="24">
        <v>1</v>
      </c>
      <c r="R2986" s="81">
        <f t="shared" si="182"/>
        <v>1</v>
      </c>
      <c r="S2986" s="87"/>
      <c r="T2986" s="19"/>
      <c r="U2986" s="25"/>
      <c r="V2986" s="25"/>
      <c r="W2986" s="81"/>
      <c r="X2986" s="91" t="e">
        <f ca="1">+VLOOKUP(#REF!,REFERENCIAS!$C:$D,2,0)*VLOOKUP(#REF!,PONDERADORES!A:P,IF(AND(INFORMACION!$T2986='REFERENCIAS RIESGO'!$C$36,INFORMACION!$F2986=REFERENCIAS!$C$24),16,IF(INFORMACION!$T2986='REFERENCIAS RIESGO'!$C$36,13,IF(INFORMACION!$F2986=REFERENCIAS!$C$24,10,7))),0)+VLOOKUP(K2986,REFERENCIAS!$C:$D,2,0)*VLOOKUP($K$2,PONDERADORES!A:P,IF(AND(INFORMACION!$T2986='REFERENCIAS RIESGO'!$C$36,INFORMACION!$F2986=REFERENCIAS!$C$24),16,IF(INFORMACION!$T2986='REFERENCIAS RIESGO'!$C$36,13,IF(INFORMACION!$F2986=REFERENCIAS!$C$24,10,7))),0)+VLOOKUP(L2986,REFERENCIAS!$C:$D,2,0)*VLOOKUP($L$2,PONDERADORES!A:P,IF(AND(INFORMACION!$T2986='REFERENCIAS RIESGO'!$C$36,INFORMACION!$F2986=REFERENCIAS!$C$24),16,IF(INFORMACION!$T2986='REFERENCIAS RIESGO'!$C$36,13,IF(INFORMACION!$F2986=REFERENCIAS!$C$24,10,7))),0)+VLOOKUP(F2986,REFERENCIAS!$C:$D,2,0)*VLOOKUP($F$2,PONDERADORES!A:P,IF(AND(INFORMACION!$T2986='REFERENCIAS RIESGO'!$C$36,INFORMACION!$F2986=REFERENCIAS!$C$24),16,IF(INFORMACION!$T2986='REFERENCIAS RIESGO'!$C$36,13,IF(INFORMACION!$F2986=REFERENCIAS!$C$24,10,7))),0)+VLOOKUP(T2986,REFERENCIAS!$C:$D,2,0)*VLOOKUP($T$2,PONDERADORES!A:P,IF(AND(INFORMACION!$T2986='REFERENCIAS RIESGO'!$C$36,INFORMACION!$F2986=REFERENCIAS!$C$24),16,IF(INFORMACION!$T2986='REFERENCIAS RIESGO'!$C$36,13,IF(INFORMACION!$F2986=REFERENCIAS!$C$24,10,7))),0)+VLOOKUP(IF(J2986&lt;=0.2,0.2,IF(AND(J2986&gt;0.2,J2986&lt;=0.4),0.4,IF(AND(J2986&gt;0.4,J2986&lt;=0.6),0.6,IF(AND(J2986&gt;0.6,J2986&lt;=0.8),0.8,IF(AND(J2986&gt;0.8,J2986&lt;=1),1))))),REFERENCIAS!$C:$D,2,0)*VLOOKUP($J$2,PONDERADORES!A:P,IF(AND(INFORMACION!$T2986='REFERENCIAS RIESGO'!$C$36,INFORMACION!$F2986=REFERENCIAS!$C$24),16,IF(INFORMACION!$T2986='REFERENCIAS RIESGO'!$C$36,13,IF(INFORMACION!$F2986=REFERENCIAS!$C$24,10,7))),0)</f>
        <v>#REF!</v>
      </c>
      <c r="Y2986" s="68">
        <f>+VLOOKUP(M2986,REFERENCIAS!$C:$D,2,0)*VLOOKUP($M$2,PONDERADORES!$A$7:$G$9,7,0)+VLOOKUP(N2986,REFERENCIAS!$C:$D,2,0)*VLOOKUP($N$2,PONDERADORES!$A$7:$G$9,7,0)+VLOOKUP(O2986,REFERENCIAS!$C:$D,2,0)*VLOOKUP($O$2,PONDERADORES!$A$7:$G$9,7,0)</f>
        <v>0.2</v>
      </c>
      <c r="Z2986" s="2">
        <f>+VLOOKUP(IF(R2986&lt;0.1,0,IF(AND(R2986&gt;=0.1,R2986&lt;0.2),0.1,IF(AND(R2986&gt;=0.2,R2986&lt;0.3),0.2,IF(R2986&gt;0.3,0.3,)))),REFERENCIAS!$C:$D,2,0)*VLOOKUP($R$2,PONDERADORES!$A$11:$G$11,7,0)</f>
        <v>15</v>
      </c>
      <c r="AA2986" s="92"/>
      <c r="AB2986" s="95" t="e">
        <f t="shared" ca="1" si="183"/>
        <v>#REF!</v>
      </c>
      <c r="AC2986" s="23" t="e">
        <f ca="1">IF(AB2986&gt;REFERENCIAS!$C$62,REFERENCIAS!$B$62,IF(AND(AB2986&gt;=REFERENCIAS!$C$63,AB2986&lt;REFERENCIAS!$D$63),REFERENCIAS!$B$63,IF(AND(AB2986&gt;REFERENCIAS!$C$64,AB2986&lt;=REFERENCIAS!$D$64),REFERENCIAS!$B$64,IF(AND(AB2986&gt;=REFERENCIAS!$C$65,AB2986&lt;REFERENCIAS!$D$65),REFERENCIAS!$B$65, "Revisar"))))</f>
        <v>#REF!</v>
      </c>
      <c r="AD2986" s="94" t="e">
        <f ca="1">VLOOKUP(AC2986,REFERENCIAS!$B$62:$G$65,4,FALSE)</f>
        <v>#REF!</v>
      </c>
    </row>
    <row r="2987" spans="1:30" ht="17.25" x14ac:dyDescent="0.25">
      <c r="A2987" s="74"/>
      <c r="B2987" s="19"/>
      <c r="C2987" s="19"/>
      <c r="D2987" s="50"/>
      <c r="E2987" s="73"/>
      <c r="F2987" s="74"/>
      <c r="G2987" s="9"/>
      <c r="H2987" s="48"/>
      <c r="I2987" s="49">
        <f t="shared" ca="1" si="181"/>
        <v>2022</v>
      </c>
      <c r="J2987" s="22">
        <f t="shared" ca="1" si="180"/>
        <v>1</v>
      </c>
      <c r="K2987" s="19"/>
      <c r="L2987" s="73"/>
      <c r="M2987" s="74"/>
      <c r="N2987" s="19"/>
      <c r="O2987" s="73"/>
      <c r="P2987" s="82">
        <v>1</v>
      </c>
      <c r="Q2987" s="24">
        <v>1</v>
      </c>
      <c r="R2987" s="81">
        <f t="shared" si="182"/>
        <v>1</v>
      </c>
      <c r="S2987" s="87"/>
      <c r="T2987" s="19"/>
      <c r="U2987" s="25"/>
      <c r="V2987" s="25"/>
      <c r="W2987" s="81"/>
      <c r="X2987" s="91" t="e">
        <f ca="1">+VLOOKUP(#REF!,REFERENCIAS!$C:$D,2,0)*VLOOKUP(#REF!,PONDERADORES!A:P,IF(AND(INFORMACION!$T2987='REFERENCIAS RIESGO'!$C$36,INFORMACION!$F2987=REFERENCIAS!$C$24),16,IF(INFORMACION!$T2987='REFERENCIAS RIESGO'!$C$36,13,IF(INFORMACION!$F2987=REFERENCIAS!$C$24,10,7))),0)+VLOOKUP(K2987,REFERENCIAS!$C:$D,2,0)*VLOOKUP($K$2,PONDERADORES!A:P,IF(AND(INFORMACION!$T2987='REFERENCIAS RIESGO'!$C$36,INFORMACION!$F2987=REFERENCIAS!$C$24),16,IF(INFORMACION!$T2987='REFERENCIAS RIESGO'!$C$36,13,IF(INFORMACION!$F2987=REFERENCIAS!$C$24,10,7))),0)+VLOOKUP(L2987,REFERENCIAS!$C:$D,2,0)*VLOOKUP($L$2,PONDERADORES!A:P,IF(AND(INFORMACION!$T2987='REFERENCIAS RIESGO'!$C$36,INFORMACION!$F2987=REFERENCIAS!$C$24),16,IF(INFORMACION!$T2987='REFERENCIAS RIESGO'!$C$36,13,IF(INFORMACION!$F2987=REFERENCIAS!$C$24,10,7))),0)+VLOOKUP(F2987,REFERENCIAS!$C:$D,2,0)*VLOOKUP($F$2,PONDERADORES!A:P,IF(AND(INFORMACION!$T2987='REFERENCIAS RIESGO'!$C$36,INFORMACION!$F2987=REFERENCIAS!$C$24),16,IF(INFORMACION!$T2987='REFERENCIAS RIESGO'!$C$36,13,IF(INFORMACION!$F2987=REFERENCIAS!$C$24,10,7))),0)+VLOOKUP(T2987,REFERENCIAS!$C:$D,2,0)*VLOOKUP($T$2,PONDERADORES!A:P,IF(AND(INFORMACION!$T2987='REFERENCIAS RIESGO'!$C$36,INFORMACION!$F2987=REFERENCIAS!$C$24),16,IF(INFORMACION!$T2987='REFERENCIAS RIESGO'!$C$36,13,IF(INFORMACION!$F2987=REFERENCIAS!$C$24,10,7))),0)+VLOOKUP(IF(J2987&lt;=0.2,0.2,IF(AND(J2987&gt;0.2,J2987&lt;=0.4),0.4,IF(AND(J2987&gt;0.4,J2987&lt;=0.6),0.6,IF(AND(J2987&gt;0.6,J2987&lt;=0.8),0.8,IF(AND(J2987&gt;0.8,J2987&lt;=1),1))))),REFERENCIAS!$C:$D,2,0)*VLOOKUP($J$2,PONDERADORES!A:P,IF(AND(INFORMACION!$T2987='REFERENCIAS RIESGO'!$C$36,INFORMACION!$F2987=REFERENCIAS!$C$24),16,IF(INFORMACION!$T2987='REFERENCIAS RIESGO'!$C$36,13,IF(INFORMACION!$F2987=REFERENCIAS!$C$24,10,7))),0)</f>
        <v>#REF!</v>
      </c>
      <c r="Y2987" s="68">
        <f>+VLOOKUP(M2987,REFERENCIAS!$C:$D,2,0)*VLOOKUP($M$2,PONDERADORES!$A$7:$G$9,7,0)+VLOOKUP(N2987,REFERENCIAS!$C:$D,2,0)*VLOOKUP($N$2,PONDERADORES!$A$7:$G$9,7,0)+VLOOKUP(O2987,REFERENCIAS!$C:$D,2,0)*VLOOKUP($O$2,PONDERADORES!$A$7:$G$9,7,0)</f>
        <v>0.2</v>
      </c>
      <c r="Z2987" s="2">
        <f>+VLOOKUP(IF(R2987&lt;0.1,0,IF(AND(R2987&gt;=0.1,R2987&lt;0.2),0.1,IF(AND(R2987&gt;=0.2,R2987&lt;0.3),0.2,IF(R2987&gt;0.3,0.3,)))),REFERENCIAS!$C:$D,2,0)*VLOOKUP($R$2,PONDERADORES!$A$11:$G$11,7,0)</f>
        <v>15</v>
      </c>
      <c r="AA2987" s="92"/>
      <c r="AB2987" s="95" t="e">
        <f t="shared" ca="1" si="183"/>
        <v>#REF!</v>
      </c>
      <c r="AC2987" s="23" t="e">
        <f ca="1">IF(AB2987&gt;REFERENCIAS!$C$62,REFERENCIAS!$B$62,IF(AND(AB2987&gt;=REFERENCIAS!$C$63,AB2987&lt;REFERENCIAS!$D$63),REFERENCIAS!$B$63,IF(AND(AB2987&gt;REFERENCIAS!$C$64,AB2987&lt;=REFERENCIAS!$D$64),REFERENCIAS!$B$64,IF(AND(AB2987&gt;=REFERENCIAS!$C$65,AB2987&lt;REFERENCIAS!$D$65),REFERENCIAS!$B$65, "Revisar"))))</f>
        <v>#REF!</v>
      </c>
      <c r="AD2987" s="94" t="e">
        <f ca="1">VLOOKUP(AC2987,REFERENCIAS!$B$62:$G$65,4,FALSE)</f>
        <v>#REF!</v>
      </c>
    </row>
    <row r="2988" spans="1:30" ht="17.25" x14ac:dyDescent="0.25">
      <c r="A2988" s="74"/>
      <c r="B2988" s="19"/>
      <c r="C2988" s="19"/>
      <c r="D2988" s="50"/>
      <c r="E2988" s="73"/>
      <c r="F2988" s="74"/>
      <c r="G2988" s="9"/>
      <c r="H2988" s="48"/>
      <c r="I2988" s="49">
        <f t="shared" ca="1" si="181"/>
        <v>2022</v>
      </c>
      <c r="J2988" s="22">
        <f t="shared" ca="1" si="180"/>
        <v>1</v>
      </c>
      <c r="K2988" s="19"/>
      <c r="L2988" s="73"/>
      <c r="M2988" s="74"/>
      <c r="N2988" s="19"/>
      <c r="O2988" s="73"/>
      <c r="P2988" s="82">
        <v>1</v>
      </c>
      <c r="Q2988" s="24">
        <v>1</v>
      </c>
      <c r="R2988" s="81">
        <f t="shared" si="182"/>
        <v>1</v>
      </c>
      <c r="S2988" s="87"/>
      <c r="T2988" s="19"/>
      <c r="U2988" s="25"/>
      <c r="V2988" s="25"/>
      <c r="W2988" s="81"/>
      <c r="X2988" s="91" t="e">
        <f ca="1">+VLOOKUP(#REF!,REFERENCIAS!$C:$D,2,0)*VLOOKUP(#REF!,PONDERADORES!A:P,IF(AND(INFORMACION!$T2988='REFERENCIAS RIESGO'!$C$36,INFORMACION!$F2988=REFERENCIAS!$C$24),16,IF(INFORMACION!$T2988='REFERENCIAS RIESGO'!$C$36,13,IF(INFORMACION!$F2988=REFERENCIAS!$C$24,10,7))),0)+VLOOKUP(K2988,REFERENCIAS!$C:$D,2,0)*VLOOKUP($K$2,PONDERADORES!A:P,IF(AND(INFORMACION!$T2988='REFERENCIAS RIESGO'!$C$36,INFORMACION!$F2988=REFERENCIAS!$C$24),16,IF(INFORMACION!$T2988='REFERENCIAS RIESGO'!$C$36,13,IF(INFORMACION!$F2988=REFERENCIAS!$C$24,10,7))),0)+VLOOKUP(L2988,REFERENCIAS!$C:$D,2,0)*VLOOKUP($L$2,PONDERADORES!A:P,IF(AND(INFORMACION!$T2988='REFERENCIAS RIESGO'!$C$36,INFORMACION!$F2988=REFERENCIAS!$C$24),16,IF(INFORMACION!$T2988='REFERENCIAS RIESGO'!$C$36,13,IF(INFORMACION!$F2988=REFERENCIAS!$C$24,10,7))),0)+VLOOKUP(F2988,REFERENCIAS!$C:$D,2,0)*VLOOKUP($F$2,PONDERADORES!A:P,IF(AND(INFORMACION!$T2988='REFERENCIAS RIESGO'!$C$36,INFORMACION!$F2988=REFERENCIAS!$C$24),16,IF(INFORMACION!$T2988='REFERENCIAS RIESGO'!$C$36,13,IF(INFORMACION!$F2988=REFERENCIAS!$C$24,10,7))),0)+VLOOKUP(T2988,REFERENCIAS!$C:$D,2,0)*VLOOKUP($T$2,PONDERADORES!A:P,IF(AND(INFORMACION!$T2988='REFERENCIAS RIESGO'!$C$36,INFORMACION!$F2988=REFERENCIAS!$C$24),16,IF(INFORMACION!$T2988='REFERENCIAS RIESGO'!$C$36,13,IF(INFORMACION!$F2988=REFERENCIAS!$C$24,10,7))),0)+VLOOKUP(IF(J2988&lt;=0.2,0.2,IF(AND(J2988&gt;0.2,J2988&lt;=0.4),0.4,IF(AND(J2988&gt;0.4,J2988&lt;=0.6),0.6,IF(AND(J2988&gt;0.6,J2988&lt;=0.8),0.8,IF(AND(J2988&gt;0.8,J2988&lt;=1),1))))),REFERENCIAS!$C:$D,2,0)*VLOOKUP($J$2,PONDERADORES!A:P,IF(AND(INFORMACION!$T2988='REFERENCIAS RIESGO'!$C$36,INFORMACION!$F2988=REFERENCIAS!$C$24),16,IF(INFORMACION!$T2988='REFERENCIAS RIESGO'!$C$36,13,IF(INFORMACION!$F2988=REFERENCIAS!$C$24,10,7))),0)</f>
        <v>#REF!</v>
      </c>
      <c r="Y2988" s="68">
        <f>+VLOOKUP(M2988,REFERENCIAS!$C:$D,2,0)*VLOOKUP($M$2,PONDERADORES!$A$7:$G$9,7,0)+VLOOKUP(N2988,REFERENCIAS!$C:$D,2,0)*VLOOKUP($N$2,PONDERADORES!$A$7:$G$9,7,0)+VLOOKUP(O2988,REFERENCIAS!$C:$D,2,0)*VLOOKUP($O$2,PONDERADORES!$A$7:$G$9,7,0)</f>
        <v>0.2</v>
      </c>
      <c r="Z2988" s="2">
        <f>+VLOOKUP(IF(R2988&lt;0.1,0,IF(AND(R2988&gt;=0.1,R2988&lt;0.2),0.1,IF(AND(R2988&gt;=0.2,R2988&lt;0.3),0.2,IF(R2988&gt;0.3,0.3,)))),REFERENCIAS!$C:$D,2,0)*VLOOKUP($R$2,PONDERADORES!$A$11:$G$11,7,0)</f>
        <v>15</v>
      </c>
      <c r="AA2988" s="92"/>
      <c r="AB2988" s="95" t="e">
        <f t="shared" ca="1" si="183"/>
        <v>#REF!</v>
      </c>
      <c r="AC2988" s="23" t="e">
        <f ca="1">IF(AB2988&gt;REFERENCIAS!$C$62,REFERENCIAS!$B$62,IF(AND(AB2988&gt;=REFERENCIAS!$C$63,AB2988&lt;REFERENCIAS!$D$63),REFERENCIAS!$B$63,IF(AND(AB2988&gt;REFERENCIAS!$C$64,AB2988&lt;=REFERENCIAS!$D$64),REFERENCIAS!$B$64,IF(AND(AB2988&gt;=REFERENCIAS!$C$65,AB2988&lt;REFERENCIAS!$D$65),REFERENCIAS!$B$65, "Revisar"))))</f>
        <v>#REF!</v>
      </c>
      <c r="AD2988" s="94" t="e">
        <f ca="1">VLOOKUP(AC2988,REFERENCIAS!$B$62:$G$65,4,FALSE)</f>
        <v>#REF!</v>
      </c>
    </row>
    <row r="2989" spans="1:30" ht="17.25" x14ac:dyDescent="0.25">
      <c r="A2989" s="74"/>
      <c r="B2989" s="19"/>
      <c r="C2989" s="19"/>
      <c r="D2989" s="50"/>
      <c r="E2989" s="73"/>
      <c r="F2989" s="74"/>
      <c r="G2989" s="9"/>
      <c r="H2989" s="48"/>
      <c r="I2989" s="49">
        <f t="shared" ca="1" si="181"/>
        <v>2022</v>
      </c>
      <c r="J2989" s="22">
        <f t="shared" ca="1" si="180"/>
        <v>1</v>
      </c>
      <c r="K2989" s="19"/>
      <c r="L2989" s="73"/>
      <c r="M2989" s="74"/>
      <c r="N2989" s="19"/>
      <c r="O2989" s="73"/>
      <c r="P2989" s="82">
        <v>1</v>
      </c>
      <c r="Q2989" s="24">
        <v>1</v>
      </c>
      <c r="R2989" s="81">
        <f t="shared" si="182"/>
        <v>1</v>
      </c>
      <c r="S2989" s="87"/>
      <c r="T2989" s="19"/>
      <c r="U2989" s="25"/>
      <c r="V2989" s="25"/>
      <c r="W2989" s="81"/>
      <c r="X2989" s="91" t="e">
        <f ca="1">+VLOOKUP(#REF!,REFERENCIAS!$C:$D,2,0)*VLOOKUP(#REF!,PONDERADORES!A:P,IF(AND(INFORMACION!$T2989='REFERENCIAS RIESGO'!$C$36,INFORMACION!$F2989=REFERENCIAS!$C$24),16,IF(INFORMACION!$T2989='REFERENCIAS RIESGO'!$C$36,13,IF(INFORMACION!$F2989=REFERENCIAS!$C$24,10,7))),0)+VLOOKUP(K2989,REFERENCIAS!$C:$D,2,0)*VLOOKUP($K$2,PONDERADORES!A:P,IF(AND(INFORMACION!$T2989='REFERENCIAS RIESGO'!$C$36,INFORMACION!$F2989=REFERENCIAS!$C$24),16,IF(INFORMACION!$T2989='REFERENCIAS RIESGO'!$C$36,13,IF(INFORMACION!$F2989=REFERENCIAS!$C$24,10,7))),0)+VLOOKUP(L2989,REFERENCIAS!$C:$D,2,0)*VLOOKUP($L$2,PONDERADORES!A:P,IF(AND(INFORMACION!$T2989='REFERENCIAS RIESGO'!$C$36,INFORMACION!$F2989=REFERENCIAS!$C$24),16,IF(INFORMACION!$T2989='REFERENCIAS RIESGO'!$C$36,13,IF(INFORMACION!$F2989=REFERENCIAS!$C$24,10,7))),0)+VLOOKUP(F2989,REFERENCIAS!$C:$D,2,0)*VLOOKUP($F$2,PONDERADORES!A:P,IF(AND(INFORMACION!$T2989='REFERENCIAS RIESGO'!$C$36,INFORMACION!$F2989=REFERENCIAS!$C$24),16,IF(INFORMACION!$T2989='REFERENCIAS RIESGO'!$C$36,13,IF(INFORMACION!$F2989=REFERENCIAS!$C$24,10,7))),0)+VLOOKUP(T2989,REFERENCIAS!$C:$D,2,0)*VLOOKUP($T$2,PONDERADORES!A:P,IF(AND(INFORMACION!$T2989='REFERENCIAS RIESGO'!$C$36,INFORMACION!$F2989=REFERENCIAS!$C$24),16,IF(INFORMACION!$T2989='REFERENCIAS RIESGO'!$C$36,13,IF(INFORMACION!$F2989=REFERENCIAS!$C$24,10,7))),0)+VLOOKUP(IF(J2989&lt;=0.2,0.2,IF(AND(J2989&gt;0.2,J2989&lt;=0.4),0.4,IF(AND(J2989&gt;0.4,J2989&lt;=0.6),0.6,IF(AND(J2989&gt;0.6,J2989&lt;=0.8),0.8,IF(AND(J2989&gt;0.8,J2989&lt;=1),1))))),REFERENCIAS!$C:$D,2,0)*VLOOKUP($J$2,PONDERADORES!A:P,IF(AND(INFORMACION!$T2989='REFERENCIAS RIESGO'!$C$36,INFORMACION!$F2989=REFERENCIAS!$C$24),16,IF(INFORMACION!$T2989='REFERENCIAS RIESGO'!$C$36,13,IF(INFORMACION!$F2989=REFERENCIAS!$C$24,10,7))),0)</f>
        <v>#REF!</v>
      </c>
      <c r="Y2989" s="68">
        <f>+VLOOKUP(M2989,REFERENCIAS!$C:$D,2,0)*VLOOKUP($M$2,PONDERADORES!$A$7:$G$9,7,0)+VLOOKUP(N2989,REFERENCIAS!$C:$D,2,0)*VLOOKUP($N$2,PONDERADORES!$A$7:$G$9,7,0)+VLOOKUP(O2989,REFERENCIAS!$C:$D,2,0)*VLOOKUP($O$2,PONDERADORES!$A$7:$G$9,7,0)</f>
        <v>0.2</v>
      </c>
      <c r="Z2989" s="2">
        <f>+VLOOKUP(IF(R2989&lt;0.1,0,IF(AND(R2989&gt;=0.1,R2989&lt;0.2),0.1,IF(AND(R2989&gt;=0.2,R2989&lt;0.3),0.2,IF(R2989&gt;0.3,0.3,)))),REFERENCIAS!$C:$D,2,0)*VLOOKUP($R$2,PONDERADORES!$A$11:$G$11,7,0)</f>
        <v>15</v>
      </c>
      <c r="AA2989" s="92"/>
      <c r="AB2989" s="95" t="e">
        <f t="shared" ca="1" si="183"/>
        <v>#REF!</v>
      </c>
      <c r="AC2989" s="23" t="e">
        <f ca="1">IF(AB2989&gt;REFERENCIAS!$C$62,REFERENCIAS!$B$62,IF(AND(AB2989&gt;=REFERENCIAS!$C$63,AB2989&lt;REFERENCIAS!$D$63),REFERENCIAS!$B$63,IF(AND(AB2989&gt;REFERENCIAS!$C$64,AB2989&lt;=REFERENCIAS!$D$64),REFERENCIAS!$B$64,IF(AND(AB2989&gt;=REFERENCIAS!$C$65,AB2989&lt;REFERENCIAS!$D$65),REFERENCIAS!$B$65, "Revisar"))))</f>
        <v>#REF!</v>
      </c>
      <c r="AD2989" s="94" t="e">
        <f ca="1">VLOOKUP(AC2989,REFERENCIAS!$B$62:$G$65,4,FALSE)</f>
        <v>#REF!</v>
      </c>
    </row>
    <row r="2990" spans="1:30" ht="17.25" x14ac:dyDescent="0.25">
      <c r="A2990" s="74"/>
      <c r="B2990" s="19"/>
      <c r="C2990" s="19"/>
      <c r="D2990" s="50"/>
      <c r="E2990" s="73"/>
      <c r="F2990" s="74"/>
      <c r="G2990" s="9"/>
      <c r="H2990" s="48"/>
      <c r="I2990" s="49">
        <f t="shared" ca="1" si="181"/>
        <v>2022</v>
      </c>
      <c r="J2990" s="22">
        <f t="shared" ca="1" si="180"/>
        <v>1</v>
      </c>
      <c r="K2990" s="19"/>
      <c r="L2990" s="73"/>
      <c r="M2990" s="74"/>
      <c r="N2990" s="19"/>
      <c r="O2990" s="73"/>
      <c r="P2990" s="82">
        <v>1</v>
      </c>
      <c r="Q2990" s="24">
        <v>1</v>
      </c>
      <c r="R2990" s="81">
        <f t="shared" si="182"/>
        <v>1</v>
      </c>
      <c r="S2990" s="87"/>
      <c r="T2990" s="19"/>
      <c r="U2990" s="25"/>
      <c r="V2990" s="25"/>
      <c r="W2990" s="81"/>
      <c r="X2990" s="91" t="e">
        <f ca="1">+VLOOKUP(#REF!,REFERENCIAS!$C:$D,2,0)*VLOOKUP(#REF!,PONDERADORES!A:P,IF(AND(INFORMACION!$T2990='REFERENCIAS RIESGO'!$C$36,INFORMACION!$F2990=REFERENCIAS!$C$24),16,IF(INFORMACION!$T2990='REFERENCIAS RIESGO'!$C$36,13,IF(INFORMACION!$F2990=REFERENCIAS!$C$24,10,7))),0)+VLOOKUP(K2990,REFERENCIAS!$C:$D,2,0)*VLOOKUP($K$2,PONDERADORES!A:P,IF(AND(INFORMACION!$T2990='REFERENCIAS RIESGO'!$C$36,INFORMACION!$F2990=REFERENCIAS!$C$24),16,IF(INFORMACION!$T2990='REFERENCIAS RIESGO'!$C$36,13,IF(INFORMACION!$F2990=REFERENCIAS!$C$24,10,7))),0)+VLOOKUP(L2990,REFERENCIAS!$C:$D,2,0)*VLOOKUP($L$2,PONDERADORES!A:P,IF(AND(INFORMACION!$T2990='REFERENCIAS RIESGO'!$C$36,INFORMACION!$F2990=REFERENCIAS!$C$24),16,IF(INFORMACION!$T2990='REFERENCIAS RIESGO'!$C$36,13,IF(INFORMACION!$F2990=REFERENCIAS!$C$24,10,7))),0)+VLOOKUP(F2990,REFERENCIAS!$C:$D,2,0)*VLOOKUP($F$2,PONDERADORES!A:P,IF(AND(INFORMACION!$T2990='REFERENCIAS RIESGO'!$C$36,INFORMACION!$F2990=REFERENCIAS!$C$24),16,IF(INFORMACION!$T2990='REFERENCIAS RIESGO'!$C$36,13,IF(INFORMACION!$F2990=REFERENCIAS!$C$24,10,7))),0)+VLOOKUP(T2990,REFERENCIAS!$C:$D,2,0)*VLOOKUP($T$2,PONDERADORES!A:P,IF(AND(INFORMACION!$T2990='REFERENCIAS RIESGO'!$C$36,INFORMACION!$F2990=REFERENCIAS!$C$24),16,IF(INFORMACION!$T2990='REFERENCIAS RIESGO'!$C$36,13,IF(INFORMACION!$F2990=REFERENCIAS!$C$24,10,7))),0)+VLOOKUP(IF(J2990&lt;=0.2,0.2,IF(AND(J2990&gt;0.2,J2990&lt;=0.4),0.4,IF(AND(J2990&gt;0.4,J2990&lt;=0.6),0.6,IF(AND(J2990&gt;0.6,J2990&lt;=0.8),0.8,IF(AND(J2990&gt;0.8,J2990&lt;=1),1))))),REFERENCIAS!$C:$D,2,0)*VLOOKUP($J$2,PONDERADORES!A:P,IF(AND(INFORMACION!$T2990='REFERENCIAS RIESGO'!$C$36,INFORMACION!$F2990=REFERENCIAS!$C$24),16,IF(INFORMACION!$T2990='REFERENCIAS RIESGO'!$C$36,13,IF(INFORMACION!$F2990=REFERENCIAS!$C$24,10,7))),0)</f>
        <v>#REF!</v>
      </c>
      <c r="Y2990" s="68">
        <f>+VLOOKUP(M2990,REFERENCIAS!$C:$D,2,0)*VLOOKUP($M$2,PONDERADORES!$A$7:$G$9,7,0)+VLOOKUP(N2990,REFERENCIAS!$C:$D,2,0)*VLOOKUP($N$2,PONDERADORES!$A$7:$G$9,7,0)+VLOOKUP(O2990,REFERENCIAS!$C:$D,2,0)*VLOOKUP($O$2,PONDERADORES!$A$7:$G$9,7,0)</f>
        <v>0.2</v>
      </c>
      <c r="Z2990" s="2">
        <f>+VLOOKUP(IF(R2990&lt;0.1,0,IF(AND(R2990&gt;=0.1,R2990&lt;0.2),0.1,IF(AND(R2990&gt;=0.2,R2990&lt;0.3),0.2,IF(R2990&gt;0.3,0.3,)))),REFERENCIAS!$C:$D,2,0)*VLOOKUP($R$2,PONDERADORES!$A$11:$G$11,7,0)</f>
        <v>15</v>
      </c>
      <c r="AA2990" s="92"/>
      <c r="AB2990" s="95" t="e">
        <f t="shared" ca="1" si="183"/>
        <v>#REF!</v>
      </c>
      <c r="AC2990" s="23" t="e">
        <f ca="1">IF(AB2990&gt;REFERENCIAS!$C$62,REFERENCIAS!$B$62,IF(AND(AB2990&gt;=REFERENCIAS!$C$63,AB2990&lt;REFERENCIAS!$D$63),REFERENCIAS!$B$63,IF(AND(AB2990&gt;REFERENCIAS!$C$64,AB2990&lt;=REFERENCIAS!$D$64),REFERENCIAS!$B$64,IF(AND(AB2990&gt;=REFERENCIAS!$C$65,AB2990&lt;REFERENCIAS!$D$65),REFERENCIAS!$B$65, "Revisar"))))</f>
        <v>#REF!</v>
      </c>
      <c r="AD2990" s="94" t="e">
        <f ca="1">VLOOKUP(AC2990,REFERENCIAS!$B$62:$G$65,4,FALSE)</f>
        <v>#REF!</v>
      </c>
    </row>
    <row r="2991" spans="1:30" ht="17.25" x14ac:dyDescent="0.25">
      <c r="A2991" s="74"/>
      <c r="B2991" s="19"/>
      <c r="C2991" s="19"/>
      <c r="D2991" s="50"/>
      <c r="E2991" s="73"/>
      <c r="F2991" s="74"/>
      <c r="G2991" s="9"/>
      <c r="H2991" s="48"/>
      <c r="I2991" s="49">
        <f t="shared" ca="1" si="181"/>
        <v>2022</v>
      </c>
      <c r="J2991" s="22">
        <f t="shared" ca="1" si="180"/>
        <v>1</v>
      </c>
      <c r="K2991" s="19"/>
      <c r="L2991" s="73"/>
      <c r="M2991" s="74"/>
      <c r="N2991" s="19"/>
      <c r="O2991" s="73"/>
      <c r="P2991" s="82">
        <v>1</v>
      </c>
      <c r="Q2991" s="24">
        <v>1</v>
      </c>
      <c r="R2991" s="81">
        <f t="shared" si="182"/>
        <v>1</v>
      </c>
      <c r="S2991" s="87"/>
      <c r="T2991" s="19"/>
      <c r="U2991" s="25"/>
      <c r="V2991" s="25"/>
      <c r="W2991" s="81"/>
      <c r="X2991" s="91" t="e">
        <f ca="1">+VLOOKUP(#REF!,REFERENCIAS!$C:$D,2,0)*VLOOKUP(#REF!,PONDERADORES!A:P,IF(AND(INFORMACION!$T2991='REFERENCIAS RIESGO'!$C$36,INFORMACION!$F2991=REFERENCIAS!$C$24),16,IF(INFORMACION!$T2991='REFERENCIAS RIESGO'!$C$36,13,IF(INFORMACION!$F2991=REFERENCIAS!$C$24,10,7))),0)+VLOOKUP(K2991,REFERENCIAS!$C:$D,2,0)*VLOOKUP($K$2,PONDERADORES!A:P,IF(AND(INFORMACION!$T2991='REFERENCIAS RIESGO'!$C$36,INFORMACION!$F2991=REFERENCIAS!$C$24),16,IF(INFORMACION!$T2991='REFERENCIAS RIESGO'!$C$36,13,IF(INFORMACION!$F2991=REFERENCIAS!$C$24,10,7))),0)+VLOOKUP(L2991,REFERENCIAS!$C:$D,2,0)*VLOOKUP($L$2,PONDERADORES!A:P,IF(AND(INFORMACION!$T2991='REFERENCIAS RIESGO'!$C$36,INFORMACION!$F2991=REFERENCIAS!$C$24),16,IF(INFORMACION!$T2991='REFERENCIAS RIESGO'!$C$36,13,IF(INFORMACION!$F2991=REFERENCIAS!$C$24,10,7))),0)+VLOOKUP(F2991,REFERENCIAS!$C:$D,2,0)*VLOOKUP($F$2,PONDERADORES!A:P,IF(AND(INFORMACION!$T2991='REFERENCIAS RIESGO'!$C$36,INFORMACION!$F2991=REFERENCIAS!$C$24),16,IF(INFORMACION!$T2991='REFERENCIAS RIESGO'!$C$36,13,IF(INFORMACION!$F2991=REFERENCIAS!$C$24,10,7))),0)+VLOOKUP(T2991,REFERENCIAS!$C:$D,2,0)*VLOOKUP($T$2,PONDERADORES!A:P,IF(AND(INFORMACION!$T2991='REFERENCIAS RIESGO'!$C$36,INFORMACION!$F2991=REFERENCIAS!$C$24),16,IF(INFORMACION!$T2991='REFERENCIAS RIESGO'!$C$36,13,IF(INFORMACION!$F2991=REFERENCIAS!$C$24,10,7))),0)+VLOOKUP(IF(J2991&lt;=0.2,0.2,IF(AND(J2991&gt;0.2,J2991&lt;=0.4),0.4,IF(AND(J2991&gt;0.4,J2991&lt;=0.6),0.6,IF(AND(J2991&gt;0.6,J2991&lt;=0.8),0.8,IF(AND(J2991&gt;0.8,J2991&lt;=1),1))))),REFERENCIAS!$C:$D,2,0)*VLOOKUP($J$2,PONDERADORES!A:P,IF(AND(INFORMACION!$T2991='REFERENCIAS RIESGO'!$C$36,INFORMACION!$F2991=REFERENCIAS!$C$24),16,IF(INFORMACION!$T2991='REFERENCIAS RIESGO'!$C$36,13,IF(INFORMACION!$F2991=REFERENCIAS!$C$24,10,7))),0)</f>
        <v>#REF!</v>
      </c>
      <c r="Y2991" s="68">
        <f>+VLOOKUP(M2991,REFERENCIAS!$C:$D,2,0)*VLOOKUP($M$2,PONDERADORES!$A$7:$G$9,7,0)+VLOOKUP(N2991,REFERENCIAS!$C:$D,2,0)*VLOOKUP($N$2,PONDERADORES!$A$7:$G$9,7,0)+VLOOKUP(O2991,REFERENCIAS!$C:$D,2,0)*VLOOKUP($O$2,PONDERADORES!$A$7:$G$9,7,0)</f>
        <v>0.2</v>
      </c>
      <c r="Z2991" s="2">
        <f>+VLOOKUP(IF(R2991&lt;0.1,0,IF(AND(R2991&gt;=0.1,R2991&lt;0.2),0.1,IF(AND(R2991&gt;=0.2,R2991&lt;0.3),0.2,IF(R2991&gt;0.3,0.3,)))),REFERENCIAS!$C:$D,2,0)*VLOOKUP($R$2,PONDERADORES!$A$11:$G$11,7,0)</f>
        <v>15</v>
      </c>
      <c r="AA2991" s="92"/>
      <c r="AB2991" s="95" t="e">
        <f t="shared" ca="1" si="183"/>
        <v>#REF!</v>
      </c>
      <c r="AC2991" s="23" t="e">
        <f ca="1">IF(AB2991&gt;REFERENCIAS!$C$62,REFERENCIAS!$B$62,IF(AND(AB2991&gt;=REFERENCIAS!$C$63,AB2991&lt;REFERENCIAS!$D$63),REFERENCIAS!$B$63,IF(AND(AB2991&gt;REFERENCIAS!$C$64,AB2991&lt;=REFERENCIAS!$D$64),REFERENCIAS!$B$64,IF(AND(AB2991&gt;=REFERENCIAS!$C$65,AB2991&lt;REFERENCIAS!$D$65),REFERENCIAS!$B$65, "Revisar"))))</f>
        <v>#REF!</v>
      </c>
      <c r="AD2991" s="94" t="e">
        <f ca="1">VLOOKUP(AC2991,REFERENCIAS!$B$62:$G$65,4,FALSE)</f>
        <v>#REF!</v>
      </c>
    </row>
    <row r="2992" spans="1:30" ht="17.25" x14ac:dyDescent="0.25">
      <c r="A2992" s="74"/>
      <c r="B2992" s="19"/>
      <c r="C2992" s="19"/>
      <c r="D2992" s="50"/>
      <c r="E2992" s="73"/>
      <c r="F2992" s="74"/>
      <c r="G2992" s="9"/>
      <c r="H2992" s="48"/>
      <c r="I2992" s="49">
        <f t="shared" ca="1" si="181"/>
        <v>2022</v>
      </c>
      <c r="J2992" s="22">
        <f t="shared" ca="1" si="180"/>
        <v>1</v>
      </c>
      <c r="K2992" s="19"/>
      <c r="L2992" s="73"/>
      <c r="M2992" s="74"/>
      <c r="N2992" s="19"/>
      <c r="O2992" s="73"/>
      <c r="P2992" s="82">
        <v>1</v>
      </c>
      <c r="Q2992" s="24">
        <v>1</v>
      </c>
      <c r="R2992" s="81">
        <f t="shared" si="182"/>
        <v>1</v>
      </c>
      <c r="S2992" s="87"/>
      <c r="T2992" s="19"/>
      <c r="U2992" s="25"/>
      <c r="V2992" s="25"/>
      <c r="W2992" s="81"/>
      <c r="X2992" s="91" t="e">
        <f ca="1">+VLOOKUP(#REF!,REFERENCIAS!$C:$D,2,0)*VLOOKUP(#REF!,PONDERADORES!A:P,IF(AND(INFORMACION!$T2992='REFERENCIAS RIESGO'!$C$36,INFORMACION!$F2992=REFERENCIAS!$C$24),16,IF(INFORMACION!$T2992='REFERENCIAS RIESGO'!$C$36,13,IF(INFORMACION!$F2992=REFERENCIAS!$C$24,10,7))),0)+VLOOKUP(K2992,REFERENCIAS!$C:$D,2,0)*VLOOKUP($K$2,PONDERADORES!A:P,IF(AND(INFORMACION!$T2992='REFERENCIAS RIESGO'!$C$36,INFORMACION!$F2992=REFERENCIAS!$C$24),16,IF(INFORMACION!$T2992='REFERENCIAS RIESGO'!$C$36,13,IF(INFORMACION!$F2992=REFERENCIAS!$C$24,10,7))),0)+VLOOKUP(L2992,REFERENCIAS!$C:$D,2,0)*VLOOKUP($L$2,PONDERADORES!A:P,IF(AND(INFORMACION!$T2992='REFERENCIAS RIESGO'!$C$36,INFORMACION!$F2992=REFERENCIAS!$C$24),16,IF(INFORMACION!$T2992='REFERENCIAS RIESGO'!$C$36,13,IF(INFORMACION!$F2992=REFERENCIAS!$C$24,10,7))),0)+VLOOKUP(F2992,REFERENCIAS!$C:$D,2,0)*VLOOKUP($F$2,PONDERADORES!A:P,IF(AND(INFORMACION!$T2992='REFERENCIAS RIESGO'!$C$36,INFORMACION!$F2992=REFERENCIAS!$C$24),16,IF(INFORMACION!$T2992='REFERENCIAS RIESGO'!$C$36,13,IF(INFORMACION!$F2992=REFERENCIAS!$C$24,10,7))),0)+VLOOKUP(T2992,REFERENCIAS!$C:$D,2,0)*VLOOKUP($T$2,PONDERADORES!A:P,IF(AND(INFORMACION!$T2992='REFERENCIAS RIESGO'!$C$36,INFORMACION!$F2992=REFERENCIAS!$C$24),16,IF(INFORMACION!$T2992='REFERENCIAS RIESGO'!$C$36,13,IF(INFORMACION!$F2992=REFERENCIAS!$C$24,10,7))),0)+VLOOKUP(IF(J2992&lt;=0.2,0.2,IF(AND(J2992&gt;0.2,J2992&lt;=0.4),0.4,IF(AND(J2992&gt;0.4,J2992&lt;=0.6),0.6,IF(AND(J2992&gt;0.6,J2992&lt;=0.8),0.8,IF(AND(J2992&gt;0.8,J2992&lt;=1),1))))),REFERENCIAS!$C:$D,2,0)*VLOOKUP($J$2,PONDERADORES!A:P,IF(AND(INFORMACION!$T2992='REFERENCIAS RIESGO'!$C$36,INFORMACION!$F2992=REFERENCIAS!$C$24),16,IF(INFORMACION!$T2992='REFERENCIAS RIESGO'!$C$36,13,IF(INFORMACION!$F2992=REFERENCIAS!$C$24,10,7))),0)</f>
        <v>#REF!</v>
      </c>
      <c r="Y2992" s="68">
        <f>+VLOOKUP(M2992,REFERENCIAS!$C:$D,2,0)*VLOOKUP($M$2,PONDERADORES!$A$7:$G$9,7,0)+VLOOKUP(N2992,REFERENCIAS!$C:$D,2,0)*VLOOKUP($N$2,PONDERADORES!$A$7:$G$9,7,0)+VLOOKUP(O2992,REFERENCIAS!$C:$D,2,0)*VLOOKUP($O$2,PONDERADORES!$A$7:$G$9,7,0)</f>
        <v>0.2</v>
      </c>
      <c r="Z2992" s="2">
        <f>+VLOOKUP(IF(R2992&lt;0.1,0,IF(AND(R2992&gt;=0.1,R2992&lt;0.2),0.1,IF(AND(R2992&gt;=0.2,R2992&lt;0.3),0.2,IF(R2992&gt;0.3,0.3,)))),REFERENCIAS!$C:$D,2,0)*VLOOKUP($R$2,PONDERADORES!$A$11:$G$11,7,0)</f>
        <v>15</v>
      </c>
      <c r="AA2992" s="92"/>
      <c r="AB2992" s="95" t="e">
        <f t="shared" ca="1" si="183"/>
        <v>#REF!</v>
      </c>
      <c r="AC2992" s="23" t="e">
        <f ca="1">IF(AB2992&gt;REFERENCIAS!$C$62,REFERENCIAS!$B$62,IF(AND(AB2992&gt;=REFERENCIAS!$C$63,AB2992&lt;REFERENCIAS!$D$63),REFERENCIAS!$B$63,IF(AND(AB2992&gt;REFERENCIAS!$C$64,AB2992&lt;=REFERENCIAS!$D$64),REFERENCIAS!$B$64,IF(AND(AB2992&gt;=REFERENCIAS!$C$65,AB2992&lt;REFERENCIAS!$D$65),REFERENCIAS!$B$65, "Revisar"))))</f>
        <v>#REF!</v>
      </c>
      <c r="AD2992" s="94" t="e">
        <f ca="1">VLOOKUP(AC2992,REFERENCIAS!$B$62:$G$65,4,FALSE)</f>
        <v>#REF!</v>
      </c>
    </row>
    <row r="2993" spans="1:30" ht="17.25" x14ac:dyDescent="0.25">
      <c r="A2993" s="74"/>
      <c r="B2993" s="19"/>
      <c r="C2993" s="19"/>
      <c r="D2993" s="50"/>
      <c r="E2993" s="73"/>
      <c r="F2993" s="74"/>
      <c r="G2993" s="9"/>
      <c r="H2993" s="48"/>
      <c r="I2993" s="49">
        <f t="shared" ca="1" si="181"/>
        <v>2022</v>
      </c>
      <c r="J2993" s="22">
        <f t="shared" ca="1" si="180"/>
        <v>1</v>
      </c>
      <c r="K2993" s="19"/>
      <c r="L2993" s="73"/>
      <c r="M2993" s="74"/>
      <c r="N2993" s="19"/>
      <c r="O2993" s="73"/>
      <c r="P2993" s="82">
        <v>1</v>
      </c>
      <c r="Q2993" s="24">
        <v>1</v>
      </c>
      <c r="R2993" s="81">
        <f t="shared" si="182"/>
        <v>1</v>
      </c>
      <c r="S2993" s="87"/>
      <c r="T2993" s="19"/>
      <c r="U2993" s="25"/>
      <c r="V2993" s="25"/>
      <c r="W2993" s="81"/>
      <c r="X2993" s="91" t="e">
        <f ca="1">+VLOOKUP(#REF!,REFERENCIAS!$C:$D,2,0)*VLOOKUP(#REF!,PONDERADORES!A:P,IF(AND(INFORMACION!$T2993='REFERENCIAS RIESGO'!$C$36,INFORMACION!$F2993=REFERENCIAS!$C$24),16,IF(INFORMACION!$T2993='REFERENCIAS RIESGO'!$C$36,13,IF(INFORMACION!$F2993=REFERENCIAS!$C$24,10,7))),0)+VLOOKUP(K2993,REFERENCIAS!$C:$D,2,0)*VLOOKUP($K$2,PONDERADORES!A:P,IF(AND(INFORMACION!$T2993='REFERENCIAS RIESGO'!$C$36,INFORMACION!$F2993=REFERENCIAS!$C$24),16,IF(INFORMACION!$T2993='REFERENCIAS RIESGO'!$C$36,13,IF(INFORMACION!$F2993=REFERENCIAS!$C$24,10,7))),0)+VLOOKUP(L2993,REFERENCIAS!$C:$D,2,0)*VLOOKUP($L$2,PONDERADORES!A:P,IF(AND(INFORMACION!$T2993='REFERENCIAS RIESGO'!$C$36,INFORMACION!$F2993=REFERENCIAS!$C$24),16,IF(INFORMACION!$T2993='REFERENCIAS RIESGO'!$C$36,13,IF(INFORMACION!$F2993=REFERENCIAS!$C$24,10,7))),0)+VLOOKUP(F2993,REFERENCIAS!$C:$D,2,0)*VLOOKUP($F$2,PONDERADORES!A:P,IF(AND(INFORMACION!$T2993='REFERENCIAS RIESGO'!$C$36,INFORMACION!$F2993=REFERENCIAS!$C$24),16,IF(INFORMACION!$T2993='REFERENCIAS RIESGO'!$C$36,13,IF(INFORMACION!$F2993=REFERENCIAS!$C$24,10,7))),0)+VLOOKUP(T2993,REFERENCIAS!$C:$D,2,0)*VLOOKUP($T$2,PONDERADORES!A:P,IF(AND(INFORMACION!$T2993='REFERENCIAS RIESGO'!$C$36,INFORMACION!$F2993=REFERENCIAS!$C$24),16,IF(INFORMACION!$T2993='REFERENCIAS RIESGO'!$C$36,13,IF(INFORMACION!$F2993=REFERENCIAS!$C$24,10,7))),0)+VLOOKUP(IF(J2993&lt;=0.2,0.2,IF(AND(J2993&gt;0.2,J2993&lt;=0.4),0.4,IF(AND(J2993&gt;0.4,J2993&lt;=0.6),0.6,IF(AND(J2993&gt;0.6,J2993&lt;=0.8),0.8,IF(AND(J2993&gt;0.8,J2993&lt;=1),1))))),REFERENCIAS!$C:$D,2,0)*VLOOKUP($J$2,PONDERADORES!A:P,IF(AND(INFORMACION!$T2993='REFERENCIAS RIESGO'!$C$36,INFORMACION!$F2993=REFERENCIAS!$C$24),16,IF(INFORMACION!$T2993='REFERENCIAS RIESGO'!$C$36,13,IF(INFORMACION!$F2993=REFERENCIAS!$C$24,10,7))),0)</f>
        <v>#REF!</v>
      </c>
      <c r="Y2993" s="68">
        <f>+VLOOKUP(M2993,REFERENCIAS!$C:$D,2,0)*VLOOKUP($M$2,PONDERADORES!$A$7:$G$9,7,0)+VLOOKUP(N2993,REFERENCIAS!$C:$D,2,0)*VLOOKUP($N$2,PONDERADORES!$A$7:$G$9,7,0)+VLOOKUP(O2993,REFERENCIAS!$C:$D,2,0)*VLOOKUP($O$2,PONDERADORES!$A$7:$G$9,7,0)</f>
        <v>0.2</v>
      </c>
      <c r="Z2993" s="2">
        <f>+VLOOKUP(IF(R2993&lt;0.1,0,IF(AND(R2993&gt;=0.1,R2993&lt;0.2),0.1,IF(AND(R2993&gt;=0.2,R2993&lt;0.3),0.2,IF(R2993&gt;0.3,0.3,)))),REFERENCIAS!$C:$D,2,0)*VLOOKUP($R$2,PONDERADORES!$A$11:$G$11,7,0)</f>
        <v>15</v>
      </c>
      <c r="AA2993" s="92"/>
      <c r="AB2993" s="95" t="e">
        <f t="shared" ca="1" si="183"/>
        <v>#REF!</v>
      </c>
      <c r="AC2993" s="23" t="e">
        <f ca="1">IF(AB2993&gt;REFERENCIAS!$C$62,REFERENCIAS!$B$62,IF(AND(AB2993&gt;=REFERENCIAS!$C$63,AB2993&lt;REFERENCIAS!$D$63),REFERENCIAS!$B$63,IF(AND(AB2993&gt;REFERENCIAS!$C$64,AB2993&lt;=REFERENCIAS!$D$64),REFERENCIAS!$B$64,IF(AND(AB2993&gt;=REFERENCIAS!$C$65,AB2993&lt;REFERENCIAS!$D$65),REFERENCIAS!$B$65, "Revisar"))))</f>
        <v>#REF!</v>
      </c>
      <c r="AD2993" s="94" t="e">
        <f ca="1">VLOOKUP(AC2993,REFERENCIAS!$B$62:$G$65,4,FALSE)</f>
        <v>#REF!</v>
      </c>
    </row>
    <row r="2994" spans="1:30" ht="17.25" x14ac:dyDescent="0.25">
      <c r="A2994" s="74"/>
      <c r="B2994" s="19"/>
      <c r="C2994" s="19"/>
      <c r="D2994" s="50"/>
      <c r="E2994" s="73"/>
      <c r="F2994" s="74"/>
      <c r="G2994" s="9"/>
      <c r="H2994" s="48"/>
      <c r="I2994" s="49">
        <f t="shared" ca="1" si="181"/>
        <v>2022</v>
      </c>
      <c r="J2994" s="22">
        <f t="shared" ca="1" si="180"/>
        <v>1</v>
      </c>
      <c r="K2994" s="19"/>
      <c r="L2994" s="73"/>
      <c r="M2994" s="74"/>
      <c r="N2994" s="19"/>
      <c r="O2994" s="73"/>
      <c r="P2994" s="82">
        <v>1</v>
      </c>
      <c r="Q2994" s="24">
        <v>1</v>
      </c>
      <c r="R2994" s="81">
        <f t="shared" si="182"/>
        <v>1</v>
      </c>
      <c r="S2994" s="87"/>
      <c r="T2994" s="19"/>
      <c r="U2994" s="25"/>
      <c r="V2994" s="25"/>
      <c r="W2994" s="81"/>
      <c r="X2994" s="91" t="e">
        <f ca="1">+VLOOKUP(#REF!,REFERENCIAS!$C:$D,2,0)*VLOOKUP(#REF!,PONDERADORES!A:P,IF(AND(INFORMACION!$T2994='REFERENCIAS RIESGO'!$C$36,INFORMACION!$F2994=REFERENCIAS!$C$24),16,IF(INFORMACION!$T2994='REFERENCIAS RIESGO'!$C$36,13,IF(INFORMACION!$F2994=REFERENCIAS!$C$24,10,7))),0)+VLOOKUP(K2994,REFERENCIAS!$C:$D,2,0)*VLOOKUP($K$2,PONDERADORES!A:P,IF(AND(INFORMACION!$T2994='REFERENCIAS RIESGO'!$C$36,INFORMACION!$F2994=REFERENCIAS!$C$24),16,IF(INFORMACION!$T2994='REFERENCIAS RIESGO'!$C$36,13,IF(INFORMACION!$F2994=REFERENCIAS!$C$24,10,7))),0)+VLOOKUP(L2994,REFERENCIAS!$C:$D,2,0)*VLOOKUP($L$2,PONDERADORES!A:P,IF(AND(INFORMACION!$T2994='REFERENCIAS RIESGO'!$C$36,INFORMACION!$F2994=REFERENCIAS!$C$24),16,IF(INFORMACION!$T2994='REFERENCIAS RIESGO'!$C$36,13,IF(INFORMACION!$F2994=REFERENCIAS!$C$24,10,7))),0)+VLOOKUP(F2994,REFERENCIAS!$C:$D,2,0)*VLOOKUP($F$2,PONDERADORES!A:P,IF(AND(INFORMACION!$T2994='REFERENCIAS RIESGO'!$C$36,INFORMACION!$F2994=REFERENCIAS!$C$24),16,IF(INFORMACION!$T2994='REFERENCIAS RIESGO'!$C$36,13,IF(INFORMACION!$F2994=REFERENCIAS!$C$24,10,7))),0)+VLOOKUP(T2994,REFERENCIAS!$C:$D,2,0)*VLOOKUP($T$2,PONDERADORES!A:P,IF(AND(INFORMACION!$T2994='REFERENCIAS RIESGO'!$C$36,INFORMACION!$F2994=REFERENCIAS!$C$24),16,IF(INFORMACION!$T2994='REFERENCIAS RIESGO'!$C$36,13,IF(INFORMACION!$F2994=REFERENCIAS!$C$24,10,7))),0)+VLOOKUP(IF(J2994&lt;=0.2,0.2,IF(AND(J2994&gt;0.2,J2994&lt;=0.4),0.4,IF(AND(J2994&gt;0.4,J2994&lt;=0.6),0.6,IF(AND(J2994&gt;0.6,J2994&lt;=0.8),0.8,IF(AND(J2994&gt;0.8,J2994&lt;=1),1))))),REFERENCIAS!$C:$D,2,0)*VLOOKUP($J$2,PONDERADORES!A:P,IF(AND(INFORMACION!$T2994='REFERENCIAS RIESGO'!$C$36,INFORMACION!$F2994=REFERENCIAS!$C$24),16,IF(INFORMACION!$T2994='REFERENCIAS RIESGO'!$C$36,13,IF(INFORMACION!$F2994=REFERENCIAS!$C$24,10,7))),0)</f>
        <v>#REF!</v>
      </c>
      <c r="Y2994" s="68">
        <f>+VLOOKUP(M2994,REFERENCIAS!$C:$D,2,0)*VLOOKUP($M$2,PONDERADORES!$A$7:$G$9,7,0)+VLOOKUP(N2994,REFERENCIAS!$C:$D,2,0)*VLOOKUP($N$2,PONDERADORES!$A$7:$G$9,7,0)+VLOOKUP(O2994,REFERENCIAS!$C:$D,2,0)*VLOOKUP($O$2,PONDERADORES!$A$7:$G$9,7,0)</f>
        <v>0.2</v>
      </c>
      <c r="Z2994" s="2">
        <f>+VLOOKUP(IF(R2994&lt;0.1,0,IF(AND(R2994&gt;=0.1,R2994&lt;0.2),0.1,IF(AND(R2994&gt;=0.2,R2994&lt;0.3),0.2,IF(R2994&gt;0.3,0.3,)))),REFERENCIAS!$C:$D,2,0)*VLOOKUP($R$2,PONDERADORES!$A$11:$G$11,7,0)</f>
        <v>15</v>
      </c>
      <c r="AA2994" s="92"/>
      <c r="AB2994" s="95" t="e">
        <f t="shared" ca="1" si="183"/>
        <v>#REF!</v>
      </c>
      <c r="AC2994" s="23" t="e">
        <f ca="1">IF(AB2994&gt;REFERENCIAS!$C$62,REFERENCIAS!$B$62,IF(AND(AB2994&gt;=REFERENCIAS!$C$63,AB2994&lt;REFERENCIAS!$D$63),REFERENCIAS!$B$63,IF(AND(AB2994&gt;REFERENCIAS!$C$64,AB2994&lt;=REFERENCIAS!$D$64),REFERENCIAS!$B$64,IF(AND(AB2994&gt;=REFERENCIAS!$C$65,AB2994&lt;REFERENCIAS!$D$65),REFERENCIAS!$B$65, "Revisar"))))</f>
        <v>#REF!</v>
      </c>
      <c r="AD2994" s="94" t="e">
        <f ca="1">VLOOKUP(AC2994,REFERENCIAS!$B$62:$G$65,4,FALSE)</f>
        <v>#REF!</v>
      </c>
    </row>
    <row r="2995" spans="1:30" ht="17.25" x14ac:dyDescent="0.25">
      <c r="A2995" s="74"/>
      <c r="B2995" s="19"/>
      <c r="C2995" s="19"/>
      <c r="D2995" s="50"/>
      <c r="E2995" s="73"/>
      <c r="F2995" s="74"/>
      <c r="G2995" s="9"/>
      <c r="H2995" s="48"/>
      <c r="I2995" s="49">
        <f t="shared" ca="1" si="181"/>
        <v>2022</v>
      </c>
      <c r="J2995" s="22">
        <f t="shared" ca="1" si="180"/>
        <v>1</v>
      </c>
      <c r="K2995" s="19"/>
      <c r="L2995" s="73"/>
      <c r="M2995" s="74"/>
      <c r="N2995" s="19"/>
      <c r="O2995" s="73"/>
      <c r="P2995" s="82">
        <v>1</v>
      </c>
      <c r="Q2995" s="24">
        <v>1</v>
      </c>
      <c r="R2995" s="81">
        <f t="shared" si="182"/>
        <v>1</v>
      </c>
      <c r="S2995" s="87"/>
      <c r="T2995" s="19"/>
      <c r="U2995" s="25"/>
      <c r="V2995" s="25"/>
      <c r="W2995" s="81"/>
      <c r="X2995" s="91" t="e">
        <f ca="1">+VLOOKUP(#REF!,REFERENCIAS!$C:$D,2,0)*VLOOKUP(#REF!,PONDERADORES!A:P,IF(AND(INFORMACION!$T2995='REFERENCIAS RIESGO'!$C$36,INFORMACION!$F2995=REFERENCIAS!$C$24),16,IF(INFORMACION!$T2995='REFERENCIAS RIESGO'!$C$36,13,IF(INFORMACION!$F2995=REFERENCIAS!$C$24,10,7))),0)+VLOOKUP(K2995,REFERENCIAS!$C:$D,2,0)*VLOOKUP($K$2,PONDERADORES!A:P,IF(AND(INFORMACION!$T2995='REFERENCIAS RIESGO'!$C$36,INFORMACION!$F2995=REFERENCIAS!$C$24),16,IF(INFORMACION!$T2995='REFERENCIAS RIESGO'!$C$36,13,IF(INFORMACION!$F2995=REFERENCIAS!$C$24,10,7))),0)+VLOOKUP(L2995,REFERENCIAS!$C:$D,2,0)*VLOOKUP($L$2,PONDERADORES!A:P,IF(AND(INFORMACION!$T2995='REFERENCIAS RIESGO'!$C$36,INFORMACION!$F2995=REFERENCIAS!$C$24),16,IF(INFORMACION!$T2995='REFERENCIAS RIESGO'!$C$36,13,IF(INFORMACION!$F2995=REFERENCIAS!$C$24,10,7))),0)+VLOOKUP(F2995,REFERENCIAS!$C:$D,2,0)*VLOOKUP($F$2,PONDERADORES!A:P,IF(AND(INFORMACION!$T2995='REFERENCIAS RIESGO'!$C$36,INFORMACION!$F2995=REFERENCIAS!$C$24),16,IF(INFORMACION!$T2995='REFERENCIAS RIESGO'!$C$36,13,IF(INFORMACION!$F2995=REFERENCIAS!$C$24,10,7))),0)+VLOOKUP(T2995,REFERENCIAS!$C:$D,2,0)*VLOOKUP($T$2,PONDERADORES!A:P,IF(AND(INFORMACION!$T2995='REFERENCIAS RIESGO'!$C$36,INFORMACION!$F2995=REFERENCIAS!$C$24),16,IF(INFORMACION!$T2995='REFERENCIAS RIESGO'!$C$36,13,IF(INFORMACION!$F2995=REFERENCIAS!$C$24,10,7))),0)+VLOOKUP(IF(J2995&lt;=0.2,0.2,IF(AND(J2995&gt;0.2,J2995&lt;=0.4),0.4,IF(AND(J2995&gt;0.4,J2995&lt;=0.6),0.6,IF(AND(J2995&gt;0.6,J2995&lt;=0.8),0.8,IF(AND(J2995&gt;0.8,J2995&lt;=1),1))))),REFERENCIAS!$C:$D,2,0)*VLOOKUP($J$2,PONDERADORES!A:P,IF(AND(INFORMACION!$T2995='REFERENCIAS RIESGO'!$C$36,INFORMACION!$F2995=REFERENCIAS!$C$24),16,IF(INFORMACION!$T2995='REFERENCIAS RIESGO'!$C$36,13,IF(INFORMACION!$F2995=REFERENCIAS!$C$24,10,7))),0)</f>
        <v>#REF!</v>
      </c>
      <c r="Y2995" s="68">
        <f>+VLOOKUP(M2995,REFERENCIAS!$C:$D,2,0)*VLOOKUP($M$2,PONDERADORES!$A$7:$G$9,7,0)+VLOOKUP(N2995,REFERENCIAS!$C:$D,2,0)*VLOOKUP($N$2,PONDERADORES!$A$7:$G$9,7,0)+VLOOKUP(O2995,REFERENCIAS!$C:$D,2,0)*VLOOKUP($O$2,PONDERADORES!$A$7:$G$9,7,0)</f>
        <v>0.2</v>
      </c>
      <c r="Z2995" s="2">
        <f>+VLOOKUP(IF(R2995&lt;0.1,0,IF(AND(R2995&gt;=0.1,R2995&lt;0.2),0.1,IF(AND(R2995&gt;=0.2,R2995&lt;0.3),0.2,IF(R2995&gt;0.3,0.3,)))),REFERENCIAS!$C:$D,2,0)*VLOOKUP($R$2,PONDERADORES!$A$11:$G$11,7,0)</f>
        <v>15</v>
      </c>
      <c r="AA2995" s="92"/>
      <c r="AB2995" s="95" t="e">
        <f t="shared" ca="1" si="183"/>
        <v>#REF!</v>
      </c>
      <c r="AC2995" s="23" t="e">
        <f ca="1">IF(AB2995&gt;REFERENCIAS!$C$62,REFERENCIAS!$B$62,IF(AND(AB2995&gt;=REFERENCIAS!$C$63,AB2995&lt;REFERENCIAS!$D$63),REFERENCIAS!$B$63,IF(AND(AB2995&gt;REFERENCIAS!$C$64,AB2995&lt;=REFERENCIAS!$D$64),REFERENCIAS!$B$64,IF(AND(AB2995&gt;=REFERENCIAS!$C$65,AB2995&lt;REFERENCIAS!$D$65),REFERENCIAS!$B$65, "Revisar"))))</f>
        <v>#REF!</v>
      </c>
      <c r="AD2995" s="94" t="e">
        <f ca="1">VLOOKUP(AC2995,REFERENCIAS!$B$62:$G$65,4,FALSE)</f>
        <v>#REF!</v>
      </c>
    </row>
    <row r="2996" spans="1:30" ht="17.25" x14ac:dyDescent="0.25">
      <c r="A2996" s="74"/>
      <c r="B2996" s="19"/>
      <c r="C2996" s="19"/>
      <c r="D2996" s="50"/>
      <c r="E2996" s="73"/>
      <c r="F2996" s="74"/>
      <c r="G2996" s="9"/>
      <c r="H2996" s="48"/>
      <c r="I2996" s="49">
        <f t="shared" ca="1" si="181"/>
        <v>2022</v>
      </c>
      <c r="J2996" s="22">
        <f t="shared" ca="1" si="180"/>
        <v>1</v>
      </c>
      <c r="K2996" s="19"/>
      <c r="L2996" s="73"/>
      <c r="M2996" s="74"/>
      <c r="N2996" s="19"/>
      <c r="O2996" s="73"/>
      <c r="P2996" s="82">
        <v>1</v>
      </c>
      <c r="Q2996" s="24">
        <v>1</v>
      </c>
      <c r="R2996" s="81">
        <f t="shared" si="182"/>
        <v>1</v>
      </c>
      <c r="S2996" s="87"/>
      <c r="T2996" s="19"/>
      <c r="U2996" s="25"/>
      <c r="V2996" s="25"/>
      <c r="W2996" s="81"/>
      <c r="X2996" s="91" t="e">
        <f ca="1">+VLOOKUP(#REF!,REFERENCIAS!$C:$D,2,0)*VLOOKUP(#REF!,PONDERADORES!A:P,IF(AND(INFORMACION!$T2996='REFERENCIAS RIESGO'!$C$36,INFORMACION!$F2996=REFERENCIAS!$C$24),16,IF(INFORMACION!$T2996='REFERENCIAS RIESGO'!$C$36,13,IF(INFORMACION!$F2996=REFERENCIAS!$C$24,10,7))),0)+VLOOKUP(K2996,REFERENCIAS!$C:$D,2,0)*VLOOKUP($K$2,PONDERADORES!A:P,IF(AND(INFORMACION!$T2996='REFERENCIAS RIESGO'!$C$36,INFORMACION!$F2996=REFERENCIAS!$C$24),16,IF(INFORMACION!$T2996='REFERENCIAS RIESGO'!$C$36,13,IF(INFORMACION!$F2996=REFERENCIAS!$C$24,10,7))),0)+VLOOKUP(L2996,REFERENCIAS!$C:$D,2,0)*VLOOKUP($L$2,PONDERADORES!A:P,IF(AND(INFORMACION!$T2996='REFERENCIAS RIESGO'!$C$36,INFORMACION!$F2996=REFERENCIAS!$C$24),16,IF(INFORMACION!$T2996='REFERENCIAS RIESGO'!$C$36,13,IF(INFORMACION!$F2996=REFERENCIAS!$C$24,10,7))),0)+VLOOKUP(F2996,REFERENCIAS!$C:$D,2,0)*VLOOKUP($F$2,PONDERADORES!A:P,IF(AND(INFORMACION!$T2996='REFERENCIAS RIESGO'!$C$36,INFORMACION!$F2996=REFERENCIAS!$C$24),16,IF(INFORMACION!$T2996='REFERENCIAS RIESGO'!$C$36,13,IF(INFORMACION!$F2996=REFERENCIAS!$C$24,10,7))),0)+VLOOKUP(T2996,REFERENCIAS!$C:$D,2,0)*VLOOKUP($T$2,PONDERADORES!A:P,IF(AND(INFORMACION!$T2996='REFERENCIAS RIESGO'!$C$36,INFORMACION!$F2996=REFERENCIAS!$C$24),16,IF(INFORMACION!$T2996='REFERENCIAS RIESGO'!$C$36,13,IF(INFORMACION!$F2996=REFERENCIAS!$C$24,10,7))),0)+VLOOKUP(IF(J2996&lt;=0.2,0.2,IF(AND(J2996&gt;0.2,J2996&lt;=0.4),0.4,IF(AND(J2996&gt;0.4,J2996&lt;=0.6),0.6,IF(AND(J2996&gt;0.6,J2996&lt;=0.8),0.8,IF(AND(J2996&gt;0.8,J2996&lt;=1),1))))),REFERENCIAS!$C:$D,2,0)*VLOOKUP($J$2,PONDERADORES!A:P,IF(AND(INFORMACION!$T2996='REFERENCIAS RIESGO'!$C$36,INFORMACION!$F2996=REFERENCIAS!$C$24),16,IF(INFORMACION!$T2996='REFERENCIAS RIESGO'!$C$36,13,IF(INFORMACION!$F2996=REFERENCIAS!$C$24,10,7))),0)</f>
        <v>#REF!</v>
      </c>
      <c r="Y2996" s="68">
        <f>+VLOOKUP(M2996,REFERENCIAS!$C:$D,2,0)*VLOOKUP($M$2,PONDERADORES!$A$7:$G$9,7,0)+VLOOKUP(N2996,REFERENCIAS!$C:$D,2,0)*VLOOKUP($N$2,PONDERADORES!$A$7:$G$9,7,0)+VLOOKUP(O2996,REFERENCIAS!$C:$D,2,0)*VLOOKUP($O$2,PONDERADORES!$A$7:$G$9,7,0)</f>
        <v>0.2</v>
      </c>
      <c r="Z2996" s="2">
        <f>+VLOOKUP(IF(R2996&lt;0.1,0,IF(AND(R2996&gt;=0.1,R2996&lt;0.2),0.1,IF(AND(R2996&gt;=0.2,R2996&lt;0.3),0.2,IF(R2996&gt;0.3,0.3,)))),REFERENCIAS!$C:$D,2,0)*VLOOKUP($R$2,PONDERADORES!$A$11:$G$11,7,0)</f>
        <v>15</v>
      </c>
      <c r="AA2996" s="92"/>
      <c r="AB2996" s="95" t="e">
        <f t="shared" ca="1" si="183"/>
        <v>#REF!</v>
      </c>
      <c r="AC2996" s="23" t="e">
        <f ca="1">IF(AB2996&gt;REFERENCIAS!$C$62,REFERENCIAS!$B$62,IF(AND(AB2996&gt;=REFERENCIAS!$C$63,AB2996&lt;REFERENCIAS!$D$63),REFERENCIAS!$B$63,IF(AND(AB2996&gt;REFERENCIAS!$C$64,AB2996&lt;=REFERENCIAS!$D$64),REFERENCIAS!$B$64,IF(AND(AB2996&gt;=REFERENCIAS!$C$65,AB2996&lt;REFERENCIAS!$D$65),REFERENCIAS!$B$65, "Revisar"))))</f>
        <v>#REF!</v>
      </c>
      <c r="AD2996" s="94" t="e">
        <f ca="1">VLOOKUP(AC2996,REFERENCIAS!$B$62:$G$65,4,FALSE)</f>
        <v>#REF!</v>
      </c>
    </row>
    <row r="2997" spans="1:30" ht="17.25" x14ac:dyDescent="0.25">
      <c r="A2997" s="74"/>
      <c r="B2997" s="19"/>
      <c r="C2997" s="19"/>
      <c r="D2997" s="50"/>
      <c r="E2997" s="73"/>
      <c r="F2997" s="74"/>
      <c r="G2997" s="9"/>
      <c r="H2997" s="48"/>
      <c r="I2997" s="49">
        <f t="shared" ca="1" si="181"/>
        <v>2022</v>
      </c>
      <c r="J2997" s="22">
        <f t="shared" ca="1" si="180"/>
        <v>1</v>
      </c>
      <c r="K2997" s="19"/>
      <c r="L2997" s="73"/>
      <c r="M2997" s="74"/>
      <c r="N2997" s="19"/>
      <c r="O2997" s="73"/>
      <c r="P2997" s="82">
        <v>1</v>
      </c>
      <c r="Q2997" s="24">
        <v>1</v>
      </c>
      <c r="R2997" s="81">
        <f t="shared" si="182"/>
        <v>1</v>
      </c>
      <c r="S2997" s="87"/>
      <c r="T2997" s="19"/>
      <c r="U2997" s="25"/>
      <c r="V2997" s="25"/>
      <c r="W2997" s="81"/>
      <c r="X2997" s="91" t="e">
        <f ca="1">+VLOOKUP(#REF!,REFERENCIAS!$C:$D,2,0)*VLOOKUP(#REF!,PONDERADORES!A:P,IF(AND(INFORMACION!$T2997='REFERENCIAS RIESGO'!$C$36,INFORMACION!$F2997=REFERENCIAS!$C$24),16,IF(INFORMACION!$T2997='REFERENCIAS RIESGO'!$C$36,13,IF(INFORMACION!$F2997=REFERENCIAS!$C$24,10,7))),0)+VLOOKUP(K2997,REFERENCIAS!$C:$D,2,0)*VLOOKUP($K$2,PONDERADORES!A:P,IF(AND(INFORMACION!$T2997='REFERENCIAS RIESGO'!$C$36,INFORMACION!$F2997=REFERENCIAS!$C$24),16,IF(INFORMACION!$T2997='REFERENCIAS RIESGO'!$C$36,13,IF(INFORMACION!$F2997=REFERENCIAS!$C$24,10,7))),0)+VLOOKUP(L2997,REFERENCIAS!$C:$D,2,0)*VLOOKUP($L$2,PONDERADORES!A:P,IF(AND(INFORMACION!$T2997='REFERENCIAS RIESGO'!$C$36,INFORMACION!$F2997=REFERENCIAS!$C$24),16,IF(INFORMACION!$T2997='REFERENCIAS RIESGO'!$C$36,13,IF(INFORMACION!$F2997=REFERENCIAS!$C$24,10,7))),0)+VLOOKUP(F2997,REFERENCIAS!$C:$D,2,0)*VLOOKUP($F$2,PONDERADORES!A:P,IF(AND(INFORMACION!$T2997='REFERENCIAS RIESGO'!$C$36,INFORMACION!$F2997=REFERENCIAS!$C$24),16,IF(INFORMACION!$T2997='REFERENCIAS RIESGO'!$C$36,13,IF(INFORMACION!$F2997=REFERENCIAS!$C$24,10,7))),0)+VLOOKUP(T2997,REFERENCIAS!$C:$D,2,0)*VLOOKUP($T$2,PONDERADORES!A:P,IF(AND(INFORMACION!$T2997='REFERENCIAS RIESGO'!$C$36,INFORMACION!$F2997=REFERENCIAS!$C$24),16,IF(INFORMACION!$T2997='REFERENCIAS RIESGO'!$C$36,13,IF(INFORMACION!$F2997=REFERENCIAS!$C$24,10,7))),0)+VLOOKUP(IF(J2997&lt;=0.2,0.2,IF(AND(J2997&gt;0.2,J2997&lt;=0.4),0.4,IF(AND(J2997&gt;0.4,J2997&lt;=0.6),0.6,IF(AND(J2997&gt;0.6,J2997&lt;=0.8),0.8,IF(AND(J2997&gt;0.8,J2997&lt;=1),1))))),REFERENCIAS!$C:$D,2,0)*VLOOKUP($J$2,PONDERADORES!A:P,IF(AND(INFORMACION!$T2997='REFERENCIAS RIESGO'!$C$36,INFORMACION!$F2997=REFERENCIAS!$C$24),16,IF(INFORMACION!$T2997='REFERENCIAS RIESGO'!$C$36,13,IF(INFORMACION!$F2997=REFERENCIAS!$C$24,10,7))),0)</f>
        <v>#REF!</v>
      </c>
      <c r="Y2997" s="68">
        <f>+VLOOKUP(M2997,REFERENCIAS!$C:$D,2,0)*VLOOKUP($M$2,PONDERADORES!$A$7:$G$9,7,0)+VLOOKUP(N2997,REFERENCIAS!$C:$D,2,0)*VLOOKUP($N$2,PONDERADORES!$A$7:$G$9,7,0)+VLOOKUP(O2997,REFERENCIAS!$C:$D,2,0)*VLOOKUP($O$2,PONDERADORES!$A$7:$G$9,7,0)</f>
        <v>0.2</v>
      </c>
      <c r="Z2997" s="2">
        <f>+VLOOKUP(IF(R2997&lt;0.1,0,IF(AND(R2997&gt;=0.1,R2997&lt;0.2),0.1,IF(AND(R2997&gt;=0.2,R2997&lt;0.3),0.2,IF(R2997&gt;0.3,0.3,)))),REFERENCIAS!$C:$D,2,0)*VLOOKUP($R$2,PONDERADORES!$A$11:$G$11,7,0)</f>
        <v>15</v>
      </c>
      <c r="AA2997" s="92"/>
      <c r="AB2997" s="95" t="e">
        <f t="shared" ca="1" si="183"/>
        <v>#REF!</v>
      </c>
      <c r="AC2997" s="23" t="e">
        <f ca="1">IF(AB2997&gt;REFERENCIAS!$C$62,REFERENCIAS!$B$62,IF(AND(AB2997&gt;=REFERENCIAS!$C$63,AB2997&lt;REFERENCIAS!$D$63),REFERENCIAS!$B$63,IF(AND(AB2997&gt;REFERENCIAS!$C$64,AB2997&lt;=REFERENCIAS!$D$64),REFERENCIAS!$B$64,IF(AND(AB2997&gt;=REFERENCIAS!$C$65,AB2997&lt;REFERENCIAS!$D$65),REFERENCIAS!$B$65, "Revisar"))))</f>
        <v>#REF!</v>
      </c>
      <c r="AD2997" s="94" t="e">
        <f ca="1">VLOOKUP(AC2997,REFERENCIAS!$B$62:$G$65,4,FALSE)</f>
        <v>#REF!</v>
      </c>
    </row>
    <row r="2998" spans="1:30" ht="17.25" x14ac:dyDescent="0.25">
      <c r="A2998" s="74"/>
      <c r="B2998" s="19"/>
      <c r="C2998" s="19"/>
      <c r="D2998" s="50"/>
      <c r="E2998" s="73"/>
      <c r="F2998" s="74"/>
      <c r="G2998" s="9"/>
      <c r="H2998" s="48"/>
      <c r="I2998" s="49">
        <f t="shared" ca="1" si="181"/>
        <v>2022</v>
      </c>
      <c r="J2998" s="22">
        <f t="shared" ca="1" si="180"/>
        <v>1</v>
      </c>
      <c r="K2998" s="19"/>
      <c r="L2998" s="73"/>
      <c r="M2998" s="74"/>
      <c r="N2998" s="19"/>
      <c r="O2998" s="73"/>
      <c r="P2998" s="82">
        <v>1</v>
      </c>
      <c r="Q2998" s="24">
        <v>1</v>
      </c>
      <c r="R2998" s="81">
        <f t="shared" si="182"/>
        <v>1</v>
      </c>
      <c r="S2998" s="87"/>
      <c r="T2998" s="19"/>
      <c r="U2998" s="25"/>
      <c r="V2998" s="25"/>
      <c r="W2998" s="81"/>
      <c r="X2998" s="91" t="e">
        <f ca="1">+VLOOKUP(#REF!,REFERENCIAS!$C:$D,2,0)*VLOOKUP(#REF!,PONDERADORES!A:P,IF(AND(INFORMACION!$T2998='REFERENCIAS RIESGO'!$C$36,INFORMACION!$F2998=REFERENCIAS!$C$24),16,IF(INFORMACION!$T2998='REFERENCIAS RIESGO'!$C$36,13,IF(INFORMACION!$F2998=REFERENCIAS!$C$24,10,7))),0)+VLOOKUP(K2998,REFERENCIAS!$C:$D,2,0)*VLOOKUP($K$2,PONDERADORES!A:P,IF(AND(INFORMACION!$T2998='REFERENCIAS RIESGO'!$C$36,INFORMACION!$F2998=REFERENCIAS!$C$24),16,IF(INFORMACION!$T2998='REFERENCIAS RIESGO'!$C$36,13,IF(INFORMACION!$F2998=REFERENCIAS!$C$24,10,7))),0)+VLOOKUP(L2998,REFERENCIAS!$C:$D,2,0)*VLOOKUP($L$2,PONDERADORES!A:P,IF(AND(INFORMACION!$T2998='REFERENCIAS RIESGO'!$C$36,INFORMACION!$F2998=REFERENCIAS!$C$24),16,IF(INFORMACION!$T2998='REFERENCIAS RIESGO'!$C$36,13,IF(INFORMACION!$F2998=REFERENCIAS!$C$24,10,7))),0)+VLOOKUP(F2998,REFERENCIAS!$C:$D,2,0)*VLOOKUP($F$2,PONDERADORES!A:P,IF(AND(INFORMACION!$T2998='REFERENCIAS RIESGO'!$C$36,INFORMACION!$F2998=REFERENCIAS!$C$24),16,IF(INFORMACION!$T2998='REFERENCIAS RIESGO'!$C$36,13,IF(INFORMACION!$F2998=REFERENCIAS!$C$24,10,7))),0)+VLOOKUP(T2998,REFERENCIAS!$C:$D,2,0)*VLOOKUP($T$2,PONDERADORES!A:P,IF(AND(INFORMACION!$T2998='REFERENCIAS RIESGO'!$C$36,INFORMACION!$F2998=REFERENCIAS!$C$24),16,IF(INFORMACION!$T2998='REFERENCIAS RIESGO'!$C$36,13,IF(INFORMACION!$F2998=REFERENCIAS!$C$24,10,7))),0)+VLOOKUP(IF(J2998&lt;=0.2,0.2,IF(AND(J2998&gt;0.2,J2998&lt;=0.4),0.4,IF(AND(J2998&gt;0.4,J2998&lt;=0.6),0.6,IF(AND(J2998&gt;0.6,J2998&lt;=0.8),0.8,IF(AND(J2998&gt;0.8,J2998&lt;=1),1))))),REFERENCIAS!$C:$D,2,0)*VLOOKUP($J$2,PONDERADORES!A:P,IF(AND(INFORMACION!$T2998='REFERENCIAS RIESGO'!$C$36,INFORMACION!$F2998=REFERENCIAS!$C$24),16,IF(INFORMACION!$T2998='REFERENCIAS RIESGO'!$C$36,13,IF(INFORMACION!$F2998=REFERENCIAS!$C$24,10,7))),0)</f>
        <v>#REF!</v>
      </c>
      <c r="Y2998" s="68">
        <f>+VLOOKUP(M2998,REFERENCIAS!$C:$D,2,0)*VLOOKUP($M$2,PONDERADORES!$A$7:$G$9,7,0)+VLOOKUP(N2998,REFERENCIAS!$C:$D,2,0)*VLOOKUP($N$2,PONDERADORES!$A$7:$G$9,7,0)+VLOOKUP(O2998,REFERENCIAS!$C:$D,2,0)*VLOOKUP($O$2,PONDERADORES!$A$7:$G$9,7,0)</f>
        <v>0.2</v>
      </c>
      <c r="Z2998" s="2">
        <f>+VLOOKUP(IF(R2998&lt;0.1,0,IF(AND(R2998&gt;=0.1,R2998&lt;0.2),0.1,IF(AND(R2998&gt;=0.2,R2998&lt;0.3),0.2,IF(R2998&gt;0.3,0.3,)))),REFERENCIAS!$C:$D,2,0)*VLOOKUP($R$2,PONDERADORES!$A$11:$G$11,7,0)</f>
        <v>15</v>
      </c>
      <c r="AA2998" s="92"/>
      <c r="AB2998" s="95" t="e">
        <f t="shared" ca="1" si="183"/>
        <v>#REF!</v>
      </c>
      <c r="AC2998" s="23" t="e">
        <f ca="1">IF(AB2998&gt;REFERENCIAS!$C$62,REFERENCIAS!$B$62,IF(AND(AB2998&gt;=REFERENCIAS!$C$63,AB2998&lt;REFERENCIAS!$D$63),REFERENCIAS!$B$63,IF(AND(AB2998&gt;REFERENCIAS!$C$64,AB2998&lt;=REFERENCIAS!$D$64),REFERENCIAS!$B$64,IF(AND(AB2998&gt;=REFERENCIAS!$C$65,AB2998&lt;REFERENCIAS!$D$65),REFERENCIAS!$B$65, "Revisar"))))</f>
        <v>#REF!</v>
      </c>
      <c r="AD2998" s="94" t="e">
        <f ca="1">VLOOKUP(AC2998,REFERENCIAS!$B$62:$G$65,4,FALSE)</f>
        <v>#REF!</v>
      </c>
    </row>
    <row r="2999" spans="1:30" ht="17.25" x14ac:dyDescent="0.25">
      <c r="A2999" s="74"/>
      <c r="B2999" s="19"/>
      <c r="C2999" s="19"/>
      <c r="D2999" s="50"/>
      <c r="E2999" s="73"/>
      <c r="F2999" s="74"/>
      <c r="G2999" s="9"/>
      <c r="H2999" s="48"/>
      <c r="I2999" s="49">
        <f t="shared" ca="1" si="181"/>
        <v>2022</v>
      </c>
      <c r="J2999" s="22">
        <f t="shared" ca="1" si="180"/>
        <v>1</v>
      </c>
      <c r="K2999" s="19"/>
      <c r="L2999" s="73"/>
      <c r="M2999" s="74"/>
      <c r="N2999" s="19"/>
      <c r="O2999" s="73"/>
      <c r="P2999" s="82">
        <v>1</v>
      </c>
      <c r="Q2999" s="24">
        <v>1</v>
      </c>
      <c r="R2999" s="81">
        <f t="shared" si="182"/>
        <v>1</v>
      </c>
      <c r="S2999" s="87"/>
      <c r="T2999" s="19"/>
      <c r="U2999" s="25"/>
      <c r="V2999" s="25"/>
      <c r="W2999" s="81"/>
      <c r="X2999" s="91" t="e">
        <f ca="1">+VLOOKUP(#REF!,REFERENCIAS!$C:$D,2,0)*VLOOKUP(#REF!,PONDERADORES!A:P,IF(AND(INFORMACION!$T2999='REFERENCIAS RIESGO'!$C$36,INFORMACION!$F2999=REFERENCIAS!$C$24),16,IF(INFORMACION!$T2999='REFERENCIAS RIESGO'!$C$36,13,IF(INFORMACION!$F2999=REFERENCIAS!$C$24,10,7))),0)+VLOOKUP(K2999,REFERENCIAS!$C:$D,2,0)*VLOOKUP($K$2,PONDERADORES!A:P,IF(AND(INFORMACION!$T2999='REFERENCIAS RIESGO'!$C$36,INFORMACION!$F2999=REFERENCIAS!$C$24),16,IF(INFORMACION!$T2999='REFERENCIAS RIESGO'!$C$36,13,IF(INFORMACION!$F2999=REFERENCIAS!$C$24,10,7))),0)+VLOOKUP(L2999,REFERENCIAS!$C:$D,2,0)*VLOOKUP($L$2,PONDERADORES!A:P,IF(AND(INFORMACION!$T2999='REFERENCIAS RIESGO'!$C$36,INFORMACION!$F2999=REFERENCIAS!$C$24),16,IF(INFORMACION!$T2999='REFERENCIAS RIESGO'!$C$36,13,IF(INFORMACION!$F2999=REFERENCIAS!$C$24,10,7))),0)+VLOOKUP(F2999,REFERENCIAS!$C:$D,2,0)*VLOOKUP($F$2,PONDERADORES!A:P,IF(AND(INFORMACION!$T2999='REFERENCIAS RIESGO'!$C$36,INFORMACION!$F2999=REFERENCIAS!$C$24),16,IF(INFORMACION!$T2999='REFERENCIAS RIESGO'!$C$36,13,IF(INFORMACION!$F2999=REFERENCIAS!$C$24,10,7))),0)+VLOOKUP(T2999,REFERENCIAS!$C:$D,2,0)*VLOOKUP($T$2,PONDERADORES!A:P,IF(AND(INFORMACION!$T2999='REFERENCIAS RIESGO'!$C$36,INFORMACION!$F2999=REFERENCIAS!$C$24),16,IF(INFORMACION!$T2999='REFERENCIAS RIESGO'!$C$36,13,IF(INFORMACION!$F2999=REFERENCIAS!$C$24,10,7))),0)+VLOOKUP(IF(J2999&lt;=0.2,0.2,IF(AND(J2999&gt;0.2,J2999&lt;=0.4),0.4,IF(AND(J2999&gt;0.4,J2999&lt;=0.6),0.6,IF(AND(J2999&gt;0.6,J2999&lt;=0.8),0.8,IF(AND(J2999&gt;0.8,J2999&lt;=1),1))))),REFERENCIAS!$C:$D,2,0)*VLOOKUP($J$2,PONDERADORES!A:P,IF(AND(INFORMACION!$T2999='REFERENCIAS RIESGO'!$C$36,INFORMACION!$F2999=REFERENCIAS!$C$24),16,IF(INFORMACION!$T2999='REFERENCIAS RIESGO'!$C$36,13,IF(INFORMACION!$F2999=REFERENCIAS!$C$24,10,7))),0)</f>
        <v>#REF!</v>
      </c>
      <c r="Y2999" s="68">
        <f>+VLOOKUP(M2999,REFERENCIAS!$C:$D,2,0)*VLOOKUP($M$2,PONDERADORES!$A$7:$G$9,7,0)+VLOOKUP(N2999,REFERENCIAS!$C:$D,2,0)*VLOOKUP($N$2,PONDERADORES!$A$7:$G$9,7,0)+VLOOKUP(O2999,REFERENCIAS!$C:$D,2,0)*VLOOKUP($O$2,PONDERADORES!$A$7:$G$9,7,0)</f>
        <v>0.2</v>
      </c>
      <c r="Z2999" s="2">
        <f>+VLOOKUP(IF(R2999&lt;0.1,0,IF(AND(R2999&gt;=0.1,R2999&lt;0.2),0.1,IF(AND(R2999&gt;=0.2,R2999&lt;0.3),0.2,IF(R2999&gt;0.3,0.3,)))),REFERENCIAS!$C:$D,2,0)*VLOOKUP($R$2,PONDERADORES!$A$11:$G$11,7,0)</f>
        <v>15</v>
      </c>
      <c r="AA2999" s="92"/>
      <c r="AB2999" s="95" t="e">
        <f t="shared" ca="1" si="183"/>
        <v>#REF!</v>
      </c>
      <c r="AC2999" s="23" t="e">
        <f ca="1">IF(AB2999&gt;REFERENCIAS!$C$62,REFERENCIAS!$B$62,IF(AND(AB2999&gt;=REFERENCIAS!$C$63,AB2999&lt;REFERENCIAS!$D$63),REFERENCIAS!$B$63,IF(AND(AB2999&gt;REFERENCIAS!$C$64,AB2999&lt;=REFERENCIAS!$D$64),REFERENCIAS!$B$64,IF(AND(AB2999&gt;=REFERENCIAS!$C$65,AB2999&lt;REFERENCIAS!$D$65),REFERENCIAS!$B$65, "Revisar"))))</f>
        <v>#REF!</v>
      </c>
      <c r="AD2999" s="94" t="e">
        <f ca="1">VLOOKUP(AC2999,REFERENCIAS!$B$62:$G$65,4,FALSE)</f>
        <v>#REF!</v>
      </c>
    </row>
    <row r="3000" spans="1:30" ht="17.25" x14ac:dyDescent="0.25">
      <c r="A3000" s="74"/>
      <c r="B3000" s="19"/>
      <c r="C3000" s="19"/>
      <c r="D3000" s="50"/>
      <c r="E3000" s="73"/>
      <c r="F3000" s="74"/>
      <c r="G3000" s="9"/>
      <c r="H3000" s="48"/>
      <c r="I3000" s="49">
        <f t="shared" ca="1" si="181"/>
        <v>2022</v>
      </c>
      <c r="J3000" s="22">
        <f t="shared" ca="1" si="180"/>
        <v>1</v>
      </c>
      <c r="K3000" s="19"/>
      <c r="L3000" s="73"/>
      <c r="M3000" s="74"/>
      <c r="N3000" s="19"/>
      <c r="O3000" s="73"/>
      <c r="P3000" s="82">
        <v>1</v>
      </c>
      <c r="Q3000" s="24">
        <v>1</v>
      </c>
      <c r="R3000" s="81">
        <f t="shared" si="182"/>
        <v>1</v>
      </c>
      <c r="S3000" s="87"/>
      <c r="T3000" s="19"/>
      <c r="U3000" s="25"/>
      <c r="V3000" s="25"/>
      <c r="W3000" s="81"/>
      <c r="X3000" s="91" t="e">
        <f ca="1">+VLOOKUP(#REF!,REFERENCIAS!$C:$D,2,0)*VLOOKUP(#REF!,PONDERADORES!A:P,IF(AND(INFORMACION!$T3000='REFERENCIAS RIESGO'!$C$36,INFORMACION!$F3000=REFERENCIAS!$C$24),16,IF(INFORMACION!$T3000='REFERENCIAS RIESGO'!$C$36,13,IF(INFORMACION!$F3000=REFERENCIAS!$C$24,10,7))),0)+VLOOKUP(K3000,REFERENCIAS!$C:$D,2,0)*VLOOKUP($K$2,PONDERADORES!A:P,IF(AND(INFORMACION!$T3000='REFERENCIAS RIESGO'!$C$36,INFORMACION!$F3000=REFERENCIAS!$C$24),16,IF(INFORMACION!$T3000='REFERENCIAS RIESGO'!$C$36,13,IF(INFORMACION!$F3000=REFERENCIAS!$C$24,10,7))),0)+VLOOKUP(L3000,REFERENCIAS!$C:$D,2,0)*VLOOKUP($L$2,PONDERADORES!A:P,IF(AND(INFORMACION!$T3000='REFERENCIAS RIESGO'!$C$36,INFORMACION!$F3000=REFERENCIAS!$C$24),16,IF(INFORMACION!$T3000='REFERENCIAS RIESGO'!$C$36,13,IF(INFORMACION!$F3000=REFERENCIAS!$C$24,10,7))),0)+VLOOKUP(F3000,REFERENCIAS!$C:$D,2,0)*VLOOKUP($F$2,PONDERADORES!A:P,IF(AND(INFORMACION!$T3000='REFERENCIAS RIESGO'!$C$36,INFORMACION!$F3000=REFERENCIAS!$C$24),16,IF(INFORMACION!$T3000='REFERENCIAS RIESGO'!$C$36,13,IF(INFORMACION!$F3000=REFERENCIAS!$C$24,10,7))),0)+VLOOKUP(T3000,REFERENCIAS!$C:$D,2,0)*VLOOKUP($T$2,PONDERADORES!A:P,IF(AND(INFORMACION!$T3000='REFERENCIAS RIESGO'!$C$36,INFORMACION!$F3000=REFERENCIAS!$C$24),16,IF(INFORMACION!$T3000='REFERENCIAS RIESGO'!$C$36,13,IF(INFORMACION!$F3000=REFERENCIAS!$C$24,10,7))),0)+VLOOKUP(IF(J3000&lt;=0.2,0.2,IF(AND(J3000&gt;0.2,J3000&lt;=0.4),0.4,IF(AND(J3000&gt;0.4,J3000&lt;=0.6),0.6,IF(AND(J3000&gt;0.6,J3000&lt;=0.8),0.8,IF(AND(J3000&gt;0.8,J3000&lt;=1),1))))),REFERENCIAS!$C:$D,2,0)*VLOOKUP($J$2,PONDERADORES!A:P,IF(AND(INFORMACION!$T3000='REFERENCIAS RIESGO'!$C$36,INFORMACION!$F3000=REFERENCIAS!$C$24),16,IF(INFORMACION!$T3000='REFERENCIAS RIESGO'!$C$36,13,IF(INFORMACION!$F3000=REFERENCIAS!$C$24,10,7))),0)</f>
        <v>#REF!</v>
      </c>
      <c r="Y3000" s="68">
        <f>+VLOOKUP(M3000,REFERENCIAS!$C:$D,2,0)*VLOOKUP($M$2,PONDERADORES!$A$7:$G$9,7,0)+VLOOKUP(N3000,REFERENCIAS!$C:$D,2,0)*VLOOKUP($N$2,PONDERADORES!$A$7:$G$9,7,0)+VLOOKUP(O3000,REFERENCIAS!$C:$D,2,0)*VLOOKUP($O$2,PONDERADORES!$A$7:$G$9,7,0)</f>
        <v>0.2</v>
      </c>
      <c r="Z3000" s="2">
        <f>+VLOOKUP(IF(R3000&lt;0.1,0,IF(AND(R3000&gt;=0.1,R3000&lt;0.2),0.1,IF(AND(R3000&gt;=0.2,R3000&lt;0.3),0.2,IF(R3000&gt;0.3,0.3,)))),REFERENCIAS!$C:$D,2,0)*VLOOKUP($R$2,PONDERADORES!$A$11:$G$11,7,0)</f>
        <v>15</v>
      </c>
      <c r="AA3000" s="92"/>
      <c r="AB3000" s="95" t="e">
        <f t="shared" ca="1" si="183"/>
        <v>#REF!</v>
      </c>
      <c r="AC3000" s="23" t="e">
        <f ca="1">IF(AB3000&gt;REFERENCIAS!$C$62,REFERENCIAS!$B$62,IF(AND(AB3000&gt;=REFERENCIAS!$C$63,AB3000&lt;REFERENCIAS!$D$63),REFERENCIAS!$B$63,IF(AND(AB3000&gt;REFERENCIAS!$C$64,AB3000&lt;=REFERENCIAS!$D$64),REFERENCIAS!$B$64,IF(AND(AB3000&gt;=REFERENCIAS!$C$65,AB3000&lt;REFERENCIAS!$D$65),REFERENCIAS!$B$65, "Revisar"))))</f>
        <v>#REF!</v>
      </c>
      <c r="AD3000" s="94" t="e">
        <f ca="1">VLOOKUP(AC3000,REFERENCIAS!$B$62:$G$65,4,FALSE)</f>
        <v>#REF!</v>
      </c>
    </row>
    <row r="3001" spans="1:30" ht="17.25" x14ac:dyDescent="0.25">
      <c r="A3001" s="74"/>
      <c r="B3001" s="19"/>
      <c r="C3001" s="19"/>
      <c r="D3001" s="50"/>
      <c r="E3001" s="73"/>
      <c r="F3001" s="74"/>
      <c r="G3001" s="9"/>
      <c r="H3001" s="48"/>
      <c r="I3001" s="49">
        <f t="shared" ca="1" si="181"/>
        <v>2022</v>
      </c>
      <c r="J3001" s="22">
        <f t="shared" ca="1" si="180"/>
        <v>1</v>
      </c>
      <c r="K3001" s="19"/>
      <c r="L3001" s="73"/>
      <c r="M3001" s="74"/>
      <c r="N3001" s="19"/>
      <c r="O3001" s="73"/>
      <c r="P3001" s="82">
        <v>1</v>
      </c>
      <c r="Q3001" s="24">
        <v>1</v>
      </c>
      <c r="R3001" s="81">
        <f t="shared" si="182"/>
        <v>1</v>
      </c>
      <c r="S3001" s="87"/>
      <c r="T3001" s="19"/>
      <c r="U3001" s="25"/>
      <c r="V3001" s="25"/>
      <c r="W3001" s="81"/>
      <c r="X3001" s="91" t="e">
        <f ca="1">+VLOOKUP(#REF!,REFERENCIAS!$C:$D,2,0)*VLOOKUP(#REF!,PONDERADORES!A:P,IF(AND(INFORMACION!$T3001='REFERENCIAS RIESGO'!$C$36,INFORMACION!$F3001=REFERENCIAS!$C$24),16,IF(INFORMACION!$T3001='REFERENCIAS RIESGO'!$C$36,13,IF(INFORMACION!$F3001=REFERENCIAS!$C$24,10,7))),0)+VLOOKUP(K3001,REFERENCIAS!$C:$D,2,0)*VLOOKUP($K$2,PONDERADORES!A:P,IF(AND(INFORMACION!$T3001='REFERENCIAS RIESGO'!$C$36,INFORMACION!$F3001=REFERENCIAS!$C$24),16,IF(INFORMACION!$T3001='REFERENCIAS RIESGO'!$C$36,13,IF(INFORMACION!$F3001=REFERENCIAS!$C$24,10,7))),0)+VLOOKUP(L3001,REFERENCIAS!$C:$D,2,0)*VLOOKUP($L$2,PONDERADORES!A:P,IF(AND(INFORMACION!$T3001='REFERENCIAS RIESGO'!$C$36,INFORMACION!$F3001=REFERENCIAS!$C$24),16,IF(INFORMACION!$T3001='REFERENCIAS RIESGO'!$C$36,13,IF(INFORMACION!$F3001=REFERENCIAS!$C$24,10,7))),0)+VLOOKUP(F3001,REFERENCIAS!$C:$D,2,0)*VLOOKUP($F$2,PONDERADORES!A:P,IF(AND(INFORMACION!$T3001='REFERENCIAS RIESGO'!$C$36,INFORMACION!$F3001=REFERENCIAS!$C$24),16,IF(INFORMACION!$T3001='REFERENCIAS RIESGO'!$C$36,13,IF(INFORMACION!$F3001=REFERENCIAS!$C$24,10,7))),0)+VLOOKUP(T3001,REFERENCIAS!$C:$D,2,0)*VLOOKUP($T$2,PONDERADORES!A:P,IF(AND(INFORMACION!$T3001='REFERENCIAS RIESGO'!$C$36,INFORMACION!$F3001=REFERENCIAS!$C$24),16,IF(INFORMACION!$T3001='REFERENCIAS RIESGO'!$C$36,13,IF(INFORMACION!$F3001=REFERENCIAS!$C$24,10,7))),0)+VLOOKUP(IF(J3001&lt;=0.2,0.2,IF(AND(J3001&gt;0.2,J3001&lt;=0.4),0.4,IF(AND(J3001&gt;0.4,J3001&lt;=0.6),0.6,IF(AND(J3001&gt;0.6,J3001&lt;=0.8),0.8,IF(AND(J3001&gt;0.8,J3001&lt;=1),1))))),REFERENCIAS!$C:$D,2,0)*VLOOKUP($J$2,PONDERADORES!A:P,IF(AND(INFORMACION!$T3001='REFERENCIAS RIESGO'!$C$36,INFORMACION!$F3001=REFERENCIAS!$C$24),16,IF(INFORMACION!$T3001='REFERENCIAS RIESGO'!$C$36,13,IF(INFORMACION!$F3001=REFERENCIAS!$C$24,10,7))),0)</f>
        <v>#REF!</v>
      </c>
      <c r="Y3001" s="68">
        <f>+VLOOKUP(M3001,REFERENCIAS!$C:$D,2,0)*VLOOKUP($M$2,PONDERADORES!$A$7:$G$9,7,0)+VLOOKUP(N3001,REFERENCIAS!$C:$D,2,0)*VLOOKUP($N$2,PONDERADORES!$A$7:$G$9,7,0)+VLOOKUP(O3001,REFERENCIAS!$C:$D,2,0)*VLOOKUP($O$2,PONDERADORES!$A$7:$G$9,7,0)</f>
        <v>0.2</v>
      </c>
      <c r="Z3001" s="2">
        <f>+VLOOKUP(IF(R3001&lt;0.1,0,IF(AND(R3001&gt;=0.1,R3001&lt;0.2),0.1,IF(AND(R3001&gt;=0.2,R3001&lt;0.3),0.2,IF(R3001&gt;0.3,0.3,)))),REFERENCIAS!$C:$D,2,0)*VLOOKUP($R$2,PONDERADORES!$A$11:$G$11,7,0)</f>
        <v>15</v>
      </c>
      <c r="AA3001" s="92"/>
      <c r="AB3001" s="95" t="e">
        <f t="shared" ca="1" si="183"/>
        <v>#REF!</v>
      </c>
      <c r="AC3001" s="23" t="e">
        <f ca="1">IF(AB3001&gt;REFERENCIAS!$C$62,REFERENCIAS!$B$62,IF(AND(AB3001&gt;=REFERENCIAS!$C$63,AB3001&lt;REFERENCIAS!$D$63),REFERENCIAS!$B$63,IF(AND(AB3001&gt;REFERENCIAS!$C$64,AB3001&lt;=REFERENCIAS!$D$64),REFERENCIAS!$B$64,IF(AND(AB3001&gt;=REFERENCIAS!$C$65,AB3001&lt;REFERENCIAS!$D$65),REFERENCIAS!$B$65, "Revisar"))))</f>
        <v>#REF!</v>
      </c>
      <c r="AD3001" s="94" t="e">
        <f ca="1">VLOOKUP(AC3001,REFERENCIAS!$B$62:$G$65,4,FALSE)</f>
        <v>#REF!</v>
      </c>
    </row>
    <row r="3002" spans="1:30" ht="17.25" x14ac:dyDescent="0.25">
      <c r="A3002" s="74"/>
      <c r="B3002" s="19"/>
      <c r="C3002" s="19"/>
      <c r="D3002" s="50"/>
      <c r="E3002" s="73"/>
      <c r="F3002" s="74"/>
      <c r="G3002" s="9"/>
      <c r="H3002" s="48"/>
      <c r="I3002" s="49">
        <f t="shared" ca="1" si="181"/>
        <v>2022</v>
      </c>
      <c r="J3002" s="22">
        <f t="shared" ca="1" si="180"/>
        <v>1</v>
      </c>
      <c r="K3002" s="19"/>
      <c r="L3002" s="73"/>
      <c r="M3002" s="74"/>
      <c r="N3002" s="19"/>
      <c r="O3002" s="73"/>
      <c r="P3002" s="82">
        <v>1</v>
      </c>
      <c r="Q3002" s="24">
        <v>1</v>
      </c>
      <c r="R3002" s="81">
        <f t="shared" si="182"/>
        <v>1</v>
      </c>
      <c r="S3002" s="87"/>
      <c r="T3002" s="19"/>
      <c r="U3002" s="25"/>
      <c r="V3002" s="25"/>
      <c r="W3002" s="81"/>
      <c r="X3002" s="91" t="e">
        <f ca="1">+VLOOKUP(#REF!,REFERENCIAS!$C:$D,2,0)*VLOOKUP(#REF!,PONDERADORES!A:P,IF(AND(INFORMACION!$T3002='REFERENCIAS RIESGO'!$C$36,INFORMACION!$F3002=REFERENCIAS!$C$24),16,IF(INFORMACION!$T3002='REFERENCIAS RIESGO'!$C$36,13,IF(INFORMACION!$F3002=REFERENCIAS!$C$24,10,7))),0)+VLOOKUP(K3002,REFERENCIAS!$C:$D,2,0)*VLOOKUP($K$2,PONDERADORES!A:P,IF(AND(INFORMACION!$T3002='REFERENCIAS RIESGO'!$C$36,INFORMACION!$F3002=REFERENCIAS!$C$24),16,IF(INFORMACION!$T3002='REFERENCIAS RIESGO'!$C$36,13,IF(INFORMACION!$F3002=REFERENCIAS!$C$24,10,7))),0)+VLOOKUP(L3002,REFERENCIAS!$C:$D,2,0)*VLOOKUP($L$2,PONDERADORES!A:P,IF(AND(INFORMACION!$T3002='REFERENCIAS RIESGO'!$C$36,INFORMACION!$F3002=REFERENCIAS!$C$24),16,IF(INFORMACION!$T3002='REFERENCIAS RIESGO'!$C$36,13,IF(INFORMACION!$F3002=REFERENCIAS!$C$24,10,7))),0)+VLOOKUP(F3002,REFERENCIAS!$C:$D,2,0)*VLOOKUP($F$2,PONDERADORES!A:P,IF(AND(INFORMACION!$T3002='REFERENCIAS RIESGO'!$C$36,INFORMACION!$F3002=REFERENCIAS!$C$24),16,IF(INFORMACION!$T3002='REFERENCIAS RIESGO'!$C$36,13,IF(INFORMACION!$F3002=REFERENCIAS!$C$24,10,7))),0)+VLOOKUP(T3002,REFERENCIAS!$C:$D,2,0)*VLOOKUP($T$2,PONDERADORES!A:P,IF(AND(INFORMACION!$T3002='REFERENCIAS RIESGO'!$C$36,INFORMACION!$F3002=REFERENCIAS!$C$24),16,IF(INFORMACION!$T3002='REFERENCIAS RIESGO'!$C$36,13,IF(INFORMACION!$F3002=REFERENCIAS!$C$24,10,7))),0)+VLOOKUP(IF(J3002&lt;=0.2,0.2,IF(AND(J3002&gt;0.2,J3002&lt;=0.4),0.4,IF(AND(J3002&gt;0.4,J3002&lt;=0.6),0.6,IF(AND(J3002&gt;0.6,J3002&lt;=0.8),0.8,IF(AND(J3002&gt;0.8,J3002&lt;=1),1))))),REFERENCIAS!$C:$D,2,0)*VLOOKUP($J$2,PONDERADORES!A:P,IF(AND(INFORMACION!$T3002='REFERENCIAS RIESGO'!$C$36,INFORMACION!$F3002=REFERENCIAS!$C$24),16,IF(INFORMACION!$T3002='REFERENCIAS RIESGO'!$C$36,13,IF(INFORMACION!$F3002=REFERENCIAS!$C$24,10,7))),0)</f>
        <v>#REF!</v>
      </c>
      <c r="Y3002" s="68">
        <f>+VLOOKUP(M3002,REFERENCIAS!$C:$D,2,0)*VLOOKUP($M$2,PONDERADORES!$A$7:$G$9,7,0)+VLOOKUP(N3002,REFERENCIAS!$C:$D,2,0)*VLOOKUP($N$2,PONDERADORES!$A$7:$G$9,7,0)+VLOOKUP(O3002,REFERENCIAS!$C:$D,2,0)*VLOOKUP($O$2,PONDERADORES!$A$7:$G$9,7,0)</f>
        <v>0.2</v>
      </c>
      <c r="Z3002" s="2">
        <f>+VLOOKUP(IF(R3002&lt;0.1,0,IF(AND(R3002&gt;=0.1,R3002&lt;0.2),0.1,IF(AND(R3002&gt;=0.2,R3002&lt;0.3),0.2,IF(R3002&gt;0.3,0.3,)))),REFERENCIAS!$C:$D,2,0)*VLOOKUP($R$2,PONDERADORES!$A$11:$G$11,7,0)</f>
        <v>15</v>
      </c>
      <c r="AA3002" s="92"/>
      <c r="AB3002" s="95" t="e">
        <f t="shared" ca="1" si="183"/>
        <v>#REF!</v>
      </c>
      <c r="AC3002" s="23" t="e">
        <f ca="1">IF(AB3002&gt;REFERENCIAS!$C$62,REFERENCIAS!$B$62,IF(AND(AB3002&gt;=REFERENCIAS!$C$63,AB3002&lt;REFERENCIAS!$D$63),REFERENCIAS!$B$63,IF(AND(AB3002&gt;REFERENCIAS!$C$64,AB3002&lt;=REFERENCIAS!$D$64),REFERENCIAS!$B$64,IF(AND(AB3002&gt;=REFERENCIAS!$C$65,AB3002&lt;REFERENCIAS!$D$65),REFERENCIAS!$B$65, "Revisar"))))</f>
        <v>#REF!</v>
      </c>
      <c r="AD3002" s="94" t="e">
        <f ca="1">VLOOKUP(AC3002,REFERENCIAS!$B$62:$G$65,4,FALSE)</f>
        <v>#REF!</v>
      </c>
    </row>
    <row r="3003" spans="1:30" ht="17.25" x14ac:dyDescent="0.25">
      <c r="A3003" s="74"/>
      <c r="B3003" s="19"/>
      <c r="C3003" s="19"/>
      <c r="D3003" s="50"/>
      <c r="E3003" s="73"/>
      <c r="F3003" s="74"/>
      <c r="G3003" s="9"/>
      <c r="H3003" s="48"/>
      <c r="I3003" s="49">
        <f t="shared" ca="1" si="181"/>
        <v>2022</v>
      </c>
      <c r="J3003" s="22">
        <f t="shared" ca="1" si="180"/>
        <v>1</v>
      </c>
      <c r="K3003" s="19"/>
      <c r="L3003" s="73"/>
      <c r="M3003" s="74"/>
      <c r="N3003" s="19"/>
      <c r="O3003" s="73"/>
      <c r="P3003" s="82">
        <v>1</v>
      </c>
      <c r="Q3003" s="24">
        <v>1</v>
      </c>
      <c r="R3003" s="81">
        <f t="shared" si="182"/>
        <v>1</v>
      </c>
      <c r="S3003" s="87"/>
      <c r="T3003" s="19"/>
      <c r="U3003" s="25"/>
      <c r="V3003" s="25"/>
      <c r="W3003" s="81"/>
      <c r="X3003" s="91" t="e">
        <f ca="1">+VLOOKUP(#REF!,REFERENCIAS!$C:$D,2,0)*VLOOKUP(#REF!,PONDERADORES!A:P,IF(AND(INFORMACION!$T3003='REFERENCIAS RIESGO'!$C$36,INFORMACION!$F3003=REFERENCIAS!$C$24),16,IF(INFORMACION!$T3003='REFERENCIAS RIESGO'!$C$36,13,IF(INFORMACION!$F3003=REFERENCIAS!$C$24,10,7))),0)+VLOOKUP(K3003,REFERENCIAS!$C:$D,2,0)*VLOOKUP($K$2,PONDERADORES!A:P,IF(AND(INFORMACION!$T3003='REFERENCIAS RIESGO'!$C$36,INFORMACION!$F3003=REFERENCIAS!$C$24),16,IF(INFORMACION!$T3003='REFERENCIAS RIESGO'!$C$36,13,IF(INFORMACION!$F3003=REFERENCIAS!$C$24,10,7))),0)+VLOOKUP(L3003,REFERENCIAS!$C:$D,2,0)*VLOOKUP($L$2,PONDERADORES!A:P,IF(AND(INFORMACION!$T3003='REFERENCIAS RIESGO'!$C$36,INFORMACION!$F3003=REFERENCIAS!$C$24),16,IF(INFORMACION!$T3003='REFERENCIAS RIESGO'!$C$36,13,IF(INFORMACION!$F3003=REFERENCIAS!$C$24,10,7))),0)+VLOOKUP(F3003,REFERENCIAS!$C:$D,2,0)*VLOOKUP($F$2,PONDERADORES!A:P,IF(AND(INFORMACION!$T3003='REFERENCIAS RIESGO'!$C$36,INFORMACION!$F3003=REFERENCIAS!$C$24),16,IF(INFORMACION!$T3003='REFERENCIAS RIESGO'!$C$36,13,IF(INFORMACION!$F3003=REFERENCIAS!$C$24,10,7))),0)+VLOOKUP(T3003,REFERENCIAS!$C:$D,2,0)*VLOOKUP($T$2,PONDERADORES!A:P,IF(AND(INFORMACION!$T3003='REFERENCIAS RIESGO'!$C$36,INFORMACION!$F3003=REFERENCIAS!$C$24),16,IF(INFORMACION!$T3003='REFERENCIAS RIESGO'!$C$36,13,IF(INFORMACION!$F3003=REFERENCIAS!$C$24,10,7))),0)+VLOOKUP(IF(J3003&lt;=0.2,0.2,IF(AND(J3003&gt;0.2,J3003&lt;=0.4),0.4,IF(AND(J3003&gt;0.4,J3003&lt;=0.6),0.6,IF(AND(J3003&gt;0.6,J3003&lt;=0.8),0.8,IF(AND(J3003&gt;0.8,J3003&lt;=1),1))))),REFERENCIAS!$C:$D,2,0)*VLOOKUP($J$2,PONDERADORES!A:P,IF(AND(INFORMACION!$T3003='REFERENCIAS RIESGO'!$C$36,INFORMACION!$F3003=REFERENCIAS!$C$24),16,IF(INFORMACION!$T3003='REFERENCIAS RIESGO'!$C$36,13,IF(INFORMACION!$F3003=REFERENCIAS!$C$24,10,7))),0)</f>
        <v>#REF!</v>
      </c>
      <c r="Y3003" s="68">
        <f>+VLOOKUP(M3003,REFERENCIAS!$C:$D,2,0)*VLOOKUP($M$2,PONDERADORES!$A$7:$G$9,7,0)+VLOOKUP(N3003,REFERENCIAS!$C:$D,2,0)*VLOOKUP($N$2,PONDERADORES!$A$7:$G$9,7,0)+VLOOKUP(O3003,REFERENCIAS!$C:$D,2,0)*VLOOKUP($O$2,PONDERADORES!$A$7:$G$9,7,0)</f>
        <v>0.2</v>
      </c>
      <c r="Z3003" s="2">
        <f>+VLOOKUP(IF(R3003&lt;0.1,0,IF(AND(R3003&gt;=0.1,R3003&lt;0.2),0.1,IF(AND(R3003&gt;=0.2,R3003&lt;0.3),0.2,IF(R3003&gt;0.3,0.3,)))),REFERENCIAS!$C:$D,2,0)*VLOOKUP($R$2,PONDERADORES!$A$11:$G$11,7,0)</f>
        <v>15</v>
      </c>
      <c r="AA3003" s="92"/>
      <c r="AB3003" s="95" t="e">
        <f t="shared" ca="1" si="183"/>
        <v>#REF!</v>
      </c>
      <c r="AC3003" s="23" t="e">
        <f ca="1">IF(AB3003&gt;REFERENCIAS!$C$62,REFERENCIAS!$B$62,IF(AND(AB3003&gt;=REFERENCIAS!$C$63,AB3003&lt;REFERENCIAS!$D$63),REFERENCIAS!$B$63,IF(AND(AB3003&gt;REFERENCIAS!$C$64,AB3003&lt;=REFERENCIAS!$D$64),REFERENCIAS!$B$64,IF(AND(AB3003&gt;=REFERENCIAS!$C$65,AB3003&lt;REFERENCIAS!$D$65),REFERENCIAS!$B$65, "Revisar"))))</f>
        <v>#REF!</v>
      </c>
      <c r="AD3003" s="94" t="e">
        <f ca="1">VLOOKUP(AC3003,REFERENCIAS!$B$62:$G$65,4,FALSE)</f>
        <v>#REF!</v>
      </c>
    </row>
    <row r="3004" spans="1:30" ht="17.25" x14ac:dyDescent="0.25">
      <c r="A3004" s="74"/>
      <c r="B3004" s="19"/>
      <c r="C3004" s="19"/>
      <c r="D3004" s="50"/>
      <c r="E3004" s="73"/>
      <c r="F3004" s="74"/>
      <c r="G3004" s="9"/>
      <c r="H3004" s="48"/>
      <c r="I3004" s="49">
        <f t="shared" ca="1" si="181"/>
        <v>2022</v>
      </c>
      <c r="J3004" s="22">
        <f t="shared" ca="1" si="180"/>
        <v>1</v>
      </c>
      <c r="K3004" s="19"/>
      <c r="L3004" s="73"/>
      <c r="M3004" s="74"/>
      <c r="N3004" s="19"/>
      <c r="O3004" s="73"/>
      <c r="P3004" s="82">
        <v>1</v>
      </c>
      <c r="Q3004" s="24">
        <v>1</v>
      </c>
      <c r="R3004" s="81">
        <f t="shared" si="182"/>
        <v>1</v>
      </c>
      <c r="S3004" s="87"/>
      <c r="T3004" s="19"/>
      <c r="U3004" s="25"/>
      <c r="V3004" s="25"/>
      <c r="W3004" s="81"/>
      <c r="X3004" s="91" t="e">
        <f ca="1">+VLOOKUP(#REF!,REFERENCIAS!$C:$D,2,0)*VLOOKUP(#REF!,PONDERADORES!A:P,IF(AND(INFORMACION!$T3004='REFERENCIAS RIESGO'!$C$36,INFORMACION!$F3004=REFERENCIAS!$C$24),16,IF(INFORMACION!$T3004='REFERENCIAS RIESGO'!$C$36,13,IF(INFORMACION!$F3004=REFERENCIAS!$C$24,10,7))),0)+VLOOKUP(K3004,REFERENCIAS!$C:$D,2,0)*VLOOKUP($K$2,PONDERADORES!A:P,IF(AND(INFORMACION!$T3004='REFERENCIAS RIESGO'!$C$36,INFORMACION!$F3004=REFERENCIAS!$C$24),16,IF(INFORMACION!$T3004='REFERENCIAS RIESGO'!$C$36,13,IF(INFORMACION!$F3004=REFERENCIAS!$C$24,10,7))),0)+VLOOKUP(L3004,REFERENCIAS!$C:$D,2,0)*VLOOKUP($L$2,PONDERADORES!A:P,IF(AND(INFORMACION!$T3004='REFERENCIAS RIESGO'!$C$36,INFORMACION!$F3004=REFERENCIAS!$C$24),16,IF(INFORMACION!$T3004='REFERENCIAS RIESGO'!$C$36,13,IF(INFORMACION!$F3004=REFERENCIAS!$C$24,10,7))),0)+VLOOKUP(F3004,REFERENCIAS!$C:$D,2,0)*VLOOKUP($F$2,PONDERADORES!A:P,IF(AND(INFORMACION!$T3004='REFERENCIAS RIESGO'!$C$36,INFORMACION!$F3004=REFERENCIAS!$C$24),16,IF(INFORMACION!$T3004='REFERENCIAS RIESGO'!$C$36,13,IF(INFORMACION!$F3004=REFERENCIAS!$C$24,10,7))),0)+VLOOKUP(T3004,REFERENCIAS!$C:$D,2,0)*VLOOKUP($T$2,PONDERADORES!A:P,IF(AND(INFORMACION!$T3004='REFERENCIAS RIESGO'!$C$36,INFORMACION!$F3004=REFERENCIAS!$C$24),16,IF(INFORMACION!$T3004='REFERENCIAS RIESGO'!$C$36,13,IF(INFORMACION!$F3004=REFERENCIAS!$C$24,10,7))),0)+VLOOKUP(IF(J3004&lt;=0.2,0.2,IF(AND(J3004&gt;0.2,J3004&lt;=0.4),0.4,IF(AND(J3004&gt;0.4,J3004&lt;=0.6),0.6,IF(AND(J3004&gt;0.6,J3004&lt;=0.8),0.8,IF(AND(J3004&gt;0.8,J3004&lt;=1),1))))),REFERENCIAS!$C:$D,2,0)*VLOOKUP($J$2,PONDERADORES!A:P,IF(AND(INFORMACION!$T3004='REFERENCIAS RIESGO'!$C$36,INFORMACION!$F3004=REFERENCIAS!$C$24),16,IF(INFORMACION!$T3004='REFERENCIAS RIESGO'!$C$36,13,IF(INFORMACION!$F3004=REFERENCIAS!$C$24,10,7))),0)</f>
        <v>#REF!</v>
      </c>
      <c r="Y3004" s="68">
        <f>+VLOOKUP(M3004,REFERENCIAS!$C:$D,2,0)*VLOOKUP($M$2,PONDERADORES!$A$7:$G$9,7,0)+VLOOKUP(N3004,REFERENCIAS!$C:$D,2,0)*VLOOKUP($N$2,PONDERADORES!$A$7:$G$9,7,0)+VLOOKUP(O3004,REFERENCIAS!$C:$D,2,0)*VLOOKUP($O$2,PONDERADORES!$A$7:$G$9,7,0)</f>
        <v>0.2</v>
      </c>
      <c r="Z3004" s="2">
        <f>+VLOOKUP(IF(R3004&lt;0.1,0,IF(AND(R3004&gt;=0.1,R3004&lt;0.2),0.1,IF(AND(R3004&gt;=0.2,R3004&lt;0.3),0.2,IF(R3004&gt;0.3,0.3,)))),REFERENCIAS!$C:$D,2,0)*VLOOKUP($R$2,PONDERADORES!$A$11:$G$11,7,0)</f>
        <v>15</v>
      </c>
      <c r="AA3004" s="92"/>
      <c r="AB3004" s="95" t="e">
        <f t="shared" ca="1" si="183"/>
        <v>#REF!</v>
      </c>
      <c r="AC3004" s="23" t="e">
        <f ca="1">IF(AB3004&gt;REFERENCIAS!$C$62,REFERENCIAS!$B$62,IF(AND(AB3004&gt;=REFERENCIAS!$C$63,AB3004&lt;REFERENCIAS!$D$63),REFERENCIAS!$B$63,IF(AND(AB3004&gt;REFERENCIAS!$C$64,AB3004&lt;=REFERENCIAS!$D$64),REFERENCIAS!$B$64,IF(AND(AB3004&gt;=REFERENCIAS!$C$65,AB3004&lt;REFERENCIAS!$D$65),REFERENCIAS!$B$65, "Revisar"))))</f>
        <v>#REF!</v>
      </c>
      <c r="AD3004" s="94" t="e">
        <f ca="1">VLOOKUP(AC3004,REFERENCIAS!$B$62:$G$65,4,FALSE)</f>
        <v>#REF!</v>
      </c>
    </row>
    <row r="3005" spans="1:30" ht="17.25" x14ac:dyDescent="0.25">
      <c r="A3005" s="74"/>
      <c r="B3005" s="19"/>
      <c r="C3005" s="19"/>
      <c r="D3005" s="50"/>
      <c r="E3005" s="73"/>
      <c r="F3005" s="74"/>
      <c r="G3005" s="9"/>
      <c r="H3005" s="48"/>
      <c r="I3005" s="49">
        <f t="shared" ca="1" si="181"/>
        <v>2022</v>
      </c>
      <c r="J3005" s="22">
        <f t="shared" ca="1" si="180"/>
        <v>1</v>
      </c>
      <c r="K3005" s="19"/>
      <c r="L3005" s="73"/>
      <c r="M3005" s="74"/>
      <c r="N3005" s="19"/>
      <c r="O3005" s="73"/>
      <c r="P3005" s="82">
        <v>1</v>
      </c>
      <c r="Q3005" s="24">
        <v>1</v>
      </c>
      <c r="R3005" s="81">
        <f t="shared" si="182"/>
        <v>1</v>
      </c>
      <c r="S3005" s="87"/>
      <c r="T3005" s="19"/>
      <c r="U3005" s="25"/>
      <c r="V3005" s="25"/>
      <c r="W3005" s="81"/>
      <c r="X3005" s="91" t="e">
        <f ca="1">+VLOOKUP(#REF!,REFERENCIAS!$C:$D,2,0)*VLOOKUP(#REF!,PONDERADORES!A:P,IF(AND(INFORMACION!$T3005='REFERENCIAS RIESGO'!$C$36,INFORMACION!$F3005=REFERENCIAS!$C$24),16,IF(INFORMACION!$T3005='REFERENCIAS RIESGO'!$C$36,13,IF(INFORMACION!$F3005=REFERENCIAS!$C$24,10,7))),0)+VLOOKUP(K3005,REFERENCIAS!$C:$D,2,0)*VLOOKUP($K$2,PONDERADORES!A:P,IF(AND(INFORMACION!$T3005='REFERENCIAS RIESGO'!$C$36,INFORMACION!$F3005=REFERENCIAS!$C$24),16,IF(INFORMACION!$T3005='REFERENCIAS RIESGO'!$C$36,13,IF(INFORMACION!$F3005=REFERENCIAS!$C$24,10,7))),0)+VLOOKUP(L3005,REFERENCIAS!$C:$D,2,0)*VLOOKUP($L$2,PONDERADORES!A:P,IF(AND(INFORMACION!$T3005='REFERENCIAS RIESGO'!$C$36,INFORMACION!$F3005=REFERENCIAS!$C$24),16,IF(INFORMACION!$T3005='REFERENCIAS RIESGO'!$C$36,13,IF(INFORMACION!$F3005=REFERENCIAS!$C$24,10,7))),0)+VLOOKUP(F3005,REFERENCIAS!$C:$D,2,0)*VLOOKUP($F$2,PONDERADORES!A:P,IF(AND(INFORMACION!$T3005='REFERENCIAS RIESGO'!$C$36,INFORMACION!$F3005=REFERENCIAS!$C$24),16,IF(INFORMACION!$T3005='REFERENCIAS RIESGO'!$C$36,13,IF(INFORMACION!$F3005=REFERENCIAS!$C$24,10,7))),0)+VLOOKUP(T3005,REFERENCIAS!$C:$D,2,0)*VLOOKUP($T$2,PONDERADORES!A:P,IF(AND(INFORMACION!$T3005='REFERENCIAS RIESGO'!$C$36,INFORMACION!$F3005=REFERENCIAS!$C$24),16,IF(INFORMACION!$T3005='REFERENCIAS RIESGO'!$C$36,13,IF(INFORMACION!$F3005=REFERENCIAS!$C$24,10,7))),0)+VLOOKUP(IF(J3005&lt;=0.2,0.2,IF(AND(J3005&gt;0.2,J3005&lt;=0.4),0.4,IF(AND(J3005&gt;0.4,J3005&lt;=0.6),0.6,IF(AND(J3005&gt;0.6,J3005&lt;=0.8),0.8,IF(AND(J3005&gt;0.8,J3005&lt;=1),1))))),REFERENCIAS!$C:$D,2,0)*VLOOKUP($J$2,PONDERADORES!A:P,IF(AND(INFORMACION!$T3005='REFERENCIAS RIESGO'!$C$36,INFORMACION!$F3005=REFERENCIAS!$C$24),16,IF(INFORMACION!$T3005='REFERENCIAS RIESGO'!$C$36,13,IF(INFORMACION!$F3005=REFERENCIAS!$C$24,10,7))),0)</f>
        <v>#REF!</v>
      </c>
      <c r="Y3005" s="68">
        <f>+VLOOKUP(M3005,REFERENCIAS!$C:$D,2,0)*VLOOKUP($M$2,PONDERADORES!$A$7:$G$9,7,0)+VLOOKUP(N3005,REFERENCIAS!$C:$D,2,0)*VLOOKUP($N$2,PONDERADORES!$A$7:$G$9,7,0)+VLOOKUP(O3005,REFERENCIAS!$C:$D,2,0)*VLOOKUP($O$2,PONDERADORES!$A$7:$G$9,7,0)</f>
        <v>0.2</v>
      </c>
      <c r="Z3005" s="2">
        <f>+VLOOKUP(IF(R3005&lt;0.1,0,IF(AND(R3005&gt;=0.1,R3005&lt;0.2),0.1,IF(AND(R3005&gt;=0.2,R3005&lt;0.3),0.2,IF(R3005&gt;0.3,0.3,)))),REFERENCIAS!$C:$D,2,0)*VLOOKUP($R$2,PONDERADORES!$A$11:$G$11,7,0)</f>
        <v>15</v>
      </c>
      <c r="AA3005" s="92"/>
      <c r="AB3005" s="95" t="e">
        <f t="shared" ca="1" si="183"/>
        <v>#REF!</v>
      </c>
      <c r="AC3005" s="23" t="e">
        <f ca="1">IF(AB3005&gt;REFERENCIAS!$C$62,REFERENCIAS!$B$62,IF(AND(AB3005&gt;=REFERENCIAS!$C$63,AB3005&lt;REFERENCIAS!$D$63),REFERENCIAS!$B$63,IF(AND(AB3005&gt;REFERENCIAS!$C$64,AB3005&lt;=REFERENCIAS!$D$64),REFERENCIAS!$B$64,IF(AND(AB3005&gt;=REFERENCIAS!$C$65,AB3005&lt;REFERENCIAS!$D$65),REFERENCIAS!$B$65, "Revisar"))))</f>
        <v>#REF!</v>
      </c>
      <c r="AD3005" s="94" t="e">
        <f ca="1">VLOOKUP(AC3005,REFERENCIAS!$B$62:$G$65,4,FALSE)</f>
        <v>#REF!</v>
      </c>
    </row>
    <row r="3006" spans="1:30" ht="17.25" x14ac:dyDescent="0.25">
      <c r="A3006" s="74"/>
      <c r="B3006" s="19"/>
      <c r="C3006" s="19"/>
      <c r="D3006" s="50"/>
      <c r="E3006" s="73"/>
      <c r="F3006" s="74"/>
      <c r="G3006" s="9"/>
      <c r="H3006" s="48"/>
      <c r="I3006" s="49">
        <f t="shared" ca="1" si="181"/>
        <v>2022</v>
      </c>
      <c r="J3006" s="22">
        <f t="shared" ca="1" si="180"/>
        <v>1</v>
      </c>
      <c r="K3006" s="19"/>
      <c r="L3006" s="73"/>
      <c r="M3006" s="74"/>
      <c r="N3006" s="19"/>
      <c r="O3006" s="73"/>
      <c r="P3006" s="82">
        <v>1</v>
      </c>
      <c r="Q3006" s="24">
        <v>1</v>
      </c>
      <c r="R3006" s="81">
        <f t="shared" si="182"/>
        <v>1</v>
      </c>
      <c r="S3006" s="87"/>
      <c r="T3006" s="19"/>
      <c r="U3006" s="25"/>
      <c r="V3006" s="25"/>
      <c r="W3006" s="81"/>
      <c r="X3006" s="91" t="e">
        <f ca="1">+VLOOKUP(#REF!,REFERENCIAS!$C:$D,2,0)*VLOOKUP(#REF!,PONDERADORES!A:P,IF(AND(INFORMACION!$T3006='REFERENCIAS RIESGO'!$C$36,INFORMACION!$F3006=REFERENCIAS!$C$24),16,IF(INFORMACION!$T3006='REFERENCIAS RIESGO'!$C$36,13,IF(INFORMACION!$F3006=REFERENCIAS!$C$24,10,7))),0)+VLOOKUP(K3006,REFERENCIAS!$C:$D,2,0)*VLOOKUP($K$2,PONDERADORES!A:P,IF(AND(INFORMACION!$T3006='REFERENCIAS RIESGO'!$C$36,INFORMACION!$F3006=REFERENCIAS!$C$24),16,IF(INFORMACION!$T3006='REFERENCIAS RIESGO'!$C$36,13,IF(INFORMACION!$F3006=REFERENCIAS!$C$24,10,7))),0)+VLOOKUP(L3006,REFERENCIAS!$C:$D,2,0)*VLOOKUP($L$2,PONDERADORES!A:P,IF(AND(INFORMACION!$T3006='REFERENCIAS RIESGO'!$C$36,INFORMACION!$F3006=REFERENCIAS!$C$24),16,IF(INFORMACION!$T3006='REFERENCIAS RIESGO'!$C$36,13,IF(INFORMACION!$F3006=REFERENCIAS!$C$24,10,7))),0)+VLOOKUP(F3006,REFERENCIAS!$C:$D,2,0)*VLOOKUP($F$2,PONDERADORES!A:P,IF(AND(INFORMACION!$T3006='REFERENCIAS RIESGO'!$C$36,INFORMACION!$F3006=REFERENCIAS!$C$24),16,IF(INFORMACION!$T3006='REFERENCIAS RIESGO'!$C$36,13,IF(INFORMACION!$F3006=REFERENCIAS!$C$24,10,7))),0)+VLOOKUP(T3006,REFERENCIAS!$C:$D,2,0)*VLOOKUP($T$2,PONDERADORES!A:P,IF(AND(INFORMACION!$T3006='REFERENCIAS RIESGO'!$C$36,INFORMACION!$F3006=REFERENCIAS!$C$24),16,IF(INFORMACION!$T3006='REFERENCIAS RIESGO'!$C$36,13,IF(INFORMACION!$F3006=REFERENCIAS!$C$24,10,7))),0)+VLOOKUP(IF(J3006&lt;=0.2,0.2,IF(AND(J3006&gt;0.2,J3006&lt;=0.4),0.4,IF(AND(J3006&gt;0.4,J3006&lt;=0.6),0.6,IF(AND(J3006&gt;0.6,J3006&lt;=0.8),0.8,IF(AND(J3006&gt;0.8,J3006&lt;=1),1))))),REFERENCIAS!$C:$D,2,0)*VLOOKUP($J$2,PONDERADORES!A:P,IF(AND(INFORMACION!$T3006='REFERENCIAS RIESGO'!$C$36,INFORMACION!$F3006=REFERENCIAS!$C$24),16,IF(INFORMACION!$T3006='REFERENCIAS RIESGO'!$C$36,13,IF(INFORMACION!$F3006=REFERENCIAS!$C$24,10,7))),0)</f>
        <v>#REF!</v>
      </c>
      <c r="Y3006" s="68">
        <f>+VLOOKUP(M3006,REFERENCIAS!$C:$D,2,0)*VLOOKUP($M$2,PONDERADORES!$A$7:$G$9,7,0)+VLOOKUP(N3006,REFERENCIAS!$C:$D,2,0)*VLOOKUP($N$2,PONDERADORES!$A$7:$G$9,7,0)+VLOOKUP(O3006,REFERENCIAS!$C:$D,2,0)*VLOOKUP($O$2,PONDERADORES!$A$7:$G$9,7,0)</f>
        <v>0.2</v>
      </c>
      <c r="Z3006" s="2">
        <f>+VLOOKUP(IF(R3006&lt;0.1,0,IF(AND(R3006&gt;=0.1,R3006&lt;0.2),0.1,IF(AND(R3006&gt;=0.2,R3006&lt;0.3),0.2,IF(R3006&gt;0.3,0.3,)))),REFERENCIAS!$C:$D,2,0)*VLOOKUP($R$2,PONDERADORES!$A$11:$G$11,7,0)</f>
        <v>15</v>
      </c>
      <c r="AA3006" s="92"/>
      <c r="AB3006" s="95" t="e">
        <f t="shared" ca="1" si="183"/>
        <v>#REF!</v>
      </c>
      <c r="AC3006" s="23" t="e">
        <f ca="1">IF(AB3006&gt;REFERENCIAS!$C$62,REFERENCIAS!$B$62,IF(AND(AB3006&gt;=REFERENCIAS!$C$63,AB3006&lt;REFERENCIAS!$D$63),REFERENCIAS!$B$63,IF(AND(AB3006&gt;REFERENCIAS!$C$64,AB3006&lt;=REFERENCIAS!$D$64),REFERENCIAS!$B$64,IF(AND(AB3006&gt;=REFERENCIAS!$C$65,AB3006&lt;REFERENCIAS!$D$65),REFERENCIAS!$B$65, "Revisar"))))</f>
        <v>#REF!</v>
      </c>
      <c r="AD3006" s="94" t="e">
        <f ca="1">VLOOKUP(AC3006,REFERENCIAS!$B$62:$G$65,4,FALSE)</f>
        <v>#REF!</v>
      </c>
    </row>
    <row r="3007" spans="1:30" ht="17.25" x14ac:dyDescent="0.25">
      <c r="A3007" s="74"/>
      <c r="B3007" s="19"/>
      <c r="C3007" s="19"/>
      <c r="D3007" s="50"/>
      <c r="E3007" s="73"/>
      <c r="F3007" s="74"/>
      <c r="G3007" s="9"/>
      <c r="H3007" s="48"/>
      <c r="I3007" s="49">
        <f t="shared" ca="1" si="181"/>
        <v>2022</v>
      </c>
      <c r="J3007" s="22">
        <f t="shared" ca="1" si="180"/>
        <v>1</v>
      </c>
      <c r="K3007" s="19"/>
      <c r="L3007" s="73"/>
      <c r="M3007" s="74"/>
      <c r="N3007" s="19"/>
      <c r="O3007" s="73"/>
      <c r="P3007" s="82">
        <v>1</v>
      </c>
      <c r="Q3007" s="24">
        <v>1</v>
      </c>
      <c r="R3007" s="81">
        <f t="shared" si="182"/>
        <v>1</v>
      </c>
      <c r="S3007" s="87"/>
      <c r="T3007" s="19"/>
      <c r="U3007" s="25"/>
      <c r="V3007" s="25"/>
      <c r="W3007" s="81"/>
      <c r="X3007" s="91" t="e">
        <f ca="1">+VLOOKUP(#REF!,REFERENCIAS!$C:$D,2,0)*VLOOKUP(#REF!,PONDERADORES!A:P,IF(AND(INFORMACION!$T3007='REFERENCIAS RIESGO'!$C$36,INFORMACION!$F3007=REFERENCIAS!$C$24),16,IF(INFORMACION!$T3007='REFERENCIAS RIESGO'!$C$36,13,IF(INFORMACION!$F3007=REFERENCIAS!$C$24,10,7))),0)+VLOOKUP(K3007,REFERENCIAS!$C:$D,2,0)*VLOOKUP($K$2,PONDERADORES!A:P,IF(AND(INFORMACION!$T3007='REFERENCIAS RIESGO'!$C$36,INFORMACION!$F3007=REFERENCIAS!$C$24),16,IF(INFORMACION!$T3007='REFERENCIAS RIESGO'!$C$36,13,IF(INFORMACION!$F3007=REFERENCIAS!$C$24,10,7))),0)+VLOOKUP(L3007,REFERENCIAS!$C:$D,2,0)*VLOOKUP($L$2,PONDERADORES!A:P,IF(AND(INFORMACION!$T3007='REFERENCIAS RIESGO'!$C$36,INFORMACION!$F3007=REFERENCIAS!$C$24),16,IF(INFORMACION!$T3007='REFERENCIAS RIESGO'!$C$36,13,IF(INFORMACION!$F3007=REFERENCIAS!$C$24,10,7))),0)+VLOOKUP(F3007,REFERENCIAS!$C:$D,2,0)*VLOOKUP($F$2,PONDERADORES!A:P,IF(AND(INFORMACION!$T3007='REFERENCIAS RIESGO'!$C$36,INFORMACION!$F3007=REFERENCIAS!$C$24),16,IF(INFORMACION!$T3007='REFERENCIAS RIESGO'!$C$36,13,IF(INFORMACION!$F3007=REFERENCIAS!$C$24,10,7))),0)+VLOOKUP(T3007,REFERENCIAS!$C:$D,2,0)*VLOOKUP($T$2,PONDERADORES!A:P,IF(AND(INFORMACION!$T3007='REFERENCIAS RIESGO'!$C$36,INFORMACION!$F3007=REFERENCIAS!$C$24),16,IF(INFORMACION!$T3007='REFERENCIAS RIESGO'!$C$36,13,IF(INFORMACION!$F3007=REFERENCIAS!$C$24,10,7))),0)+VLOOKUP(IF(J3007&lt;=0.2,0.2,IF(AND(J3007&gt;0.2,J3007&lt;=0.4),0.4,IF(AND(J3007&gt;0.4,J3007&lt;=0.6),0.6,IF(AND(J3007&gt;0.6,J3007&lt;=0.8),0.8,IF(AND(J3007&gt;0.8,J3007&lt;=1),1))))),REFERENCIAS!$C:$D,2,0)*VLOOKUP($J$2,PONDERADORES!A:P,IF(AND(INFORMACION!$T3007='REFERENCIAS RIESGO'!$C$36,INFORMACION!$F3007=REFERENCIAS!$C$24),16,IF(INFORMACION!$T3007='REFERENCIAS RIESGO'!$C$36,13,IF(INFORMACION!$F3007=REFERENCIAS!$C$24,10,7))),0)</f>
        <v>#REF!</v>
      </c>
      <c r="Y3007" s="68">
        <f>+VLOOKUP(M3007,REFERENCIAS!$C:$D,2,0)*VLOOKUP($M$2,PONDERADORES!$A$7:$G$9,7,0)+VLOOKUP(N3007,REFERENCIAS!$C:$D,2,0)*VLOOKUP($N$2,PONDERADORES!$A$7:$G$9,7,0)+VLOOKUP(O3007,REFERENCIAS!$C:$D,2,0)*VLOOKUP($O$2,PONDERADORES!$A$7:$G$9,7,0)</f>
        <v>0.2</v>
      </c>
      <c r="Z3007" s="2">
        <f>+VLOOKUP(IF(R3007&lt;0.1,0,IF(AND(R3007&gt;=0.1,R3007&lt;0.2),0.1,IF(AND(R3007&gt;=0.2,R3007&lt;0.3),0.2,IF(R3007&gt;0.3,0.3,)))),REFERENCIAS!$C:$D,2,0)*VLOOKUP($R$2,PONDERADORES!$A$11:$G$11,7,0)</f>
        <v>15</v>
      </c>
      <c r="AA3007" s="92"/>
      <c r="AB3007" s="95" t="e">
        <f t="shared" ca="1" si="183"/>
        <v>#REF!</v>
      </c>
      <c r="AC3007" s="23" t="e">
        <f ca="1">IF(AB3007&gt;REFERENCIAS!$C$62,REFERENCIAS!$B$62,IF(AND(AB3007&gt;=REFERENCIAS!$C$63,AB3007&lt;REFERENCIAS!$D$63),REFERENCIAS!$B$63,IF(AND(AB3007&gt;REFERENCIAS!$C$64,AB3007&lt;=REFERENCIAS!$D$64),REFERENCIAS!$B$64,IF(AND(AB3007&gt;=REFERENCIAS!$C$65,AB3007&lt;REFERENCIAS!$D$65),REFERENCIAS!$B$65, "Revisar"))))</f>
        <v>#REF!</v>
      </c>
      <c r="AD3007" s="94" t="e">
        <f ca="1">VLOOKUP(AC3007,REFERENCIAS!$B$62:$G$65,4,FALSE)</f>
        <v>#REF!</v>
      </c>
    </row>
    <row r="3008" spans="1:30" ht="17.25" x14ac:dyDescent="0.25">
      <c r="A3008" s="74"/>
      <c r="B3008" s="19"/>
      <c r="C3008" s="19"/>
      <c r="D3008" s="50"/>
      <c r="E3008" s="73"/>
      <c r="F3008" s="74"/>
      <c r="G3008" s="9"/>
      <c r="H3008" s="48"/>
      <c r="I3008" s="49">
        <f t="shared" ca="1" si="181"/>
        <v>2022</v>
      </c>
      <c r="J3008" s="22">
        <f t="shared" ca="1" si="180"/>
        <v>1</v>
      </c>
      <c r="K3008" s="19"/>
      <c r="L3008" s="73"/>
      <c r="M3008" s="74"/>
      <c r="N3008" s="19"/>
      <c r="O3008" s="73"/>
      <c r="P3008" s="82">
        <v>1</v>
      </c>
      <c r="Q3008" s="24">
        <v>1</v>
      </c>
      <c r="R3008" s="81">
        <f t="shared" si="182"/>
        <v>1</v>
      </c>
      <c r="S3008" s="87"/>
      <c r="T3008" s="19"/>
      <c r="U3008" s="25"/>
      <c r="V3008" s="25"/>
      <c r="W3008" s="81"/>
      <c r="X3008" s="91" t="e">
        <f ca="1">+VLOOKUP(#REF!,REFERENCIAS!$C:$D,2,0)*VLOOKUP(#REF!,PONDERADORES!A:P,IF(AND(INFORMACION!$T3008='REFERENCIAS RIESGO'!$C$36,INFORMACION!$F3008=REFERENCIAS!$C$24),16,IF(INFORMACION!$T3008='REFERENCIAS RIESGO'!$C$36,13,IF(INFORMACION!$F3008=REFERENCIAS!$C$24,10,7))),0)+VLOOKUP(K3008,REFERENCIAS!$C:$D,2,0)*VLOOKUP($K$2,PONDERADORES!A:P,IF(AND(INFORMACION!$T3008='REFERENCIAS RIESGO'!$C$36,INFORMACION!$F3008=REFERENCIAS!$C$24),16,IF(INFORMACION!$T3008='REFERENCIAS RIESGO'!$C$36,13,IF(INFORMACION!$F3008=REFERENCIAS!$C$24,10,7))),0)+VLOOKUP(L3008,REFERENCIAS!$C:$D,2,0)*VLOOKUP($L$2,PONDERADORES!A:P,IF(AND(INFORMACION!$T3008='REFERENCIAS RIESGO'!$C$36,INFORMACION!$F3008=REFERENCIAS!$C$24),16,IF(INFORMACION!$T3008='REFERENCIAS RIESGO'!$C$36,13,IF(INFORMACION!$F3008=REFERENCIAS!$C$24,10,7))),0)+VLOOKUP(F3008,REFERENCIAS!$C:$D,2,0)*VLOOKUP($F$2,PONDERADORES!A:P,IF(AND(INFORMACION!$T3008='REFERENCIAS RIESGO'!$C$36,INFORMACION!$F3008=REFERENCIAS!$C$24),16,IF(INFORMACION!$T3008='REFERENCIAS RIESGO'!$C$36,13,IF(INFORMACION!$F3008=REFERENCIAS!$C$24,10,7))),0)+VLOOKUP(T3008,REFERENCIAS!$C:$D,2,0)*VLOOKUP($T$2,PONDERADORES!A:P,IF(AND(INFORMACION!$T3008='REFERENCIAS RIESGO'!$C$36,INFORMACION!$F3008=REFERENCIAS!$C$24),16,IF(INFORMACION!$T3008='REFERENCIAS RIESGO'!$C$36,13,IF(INFORMACION!$F3008=REFERENCIAS!$C$24,10,7))),0)+VLOOKUP(IF(J3008&lt;=0.2,0.2,IF(AND(J3008&gt;0.2,J3008&lt;=0.4),0.4,IF(AND(J3008&gt;0.4,J3008&lt;=0.6),0.6,IF(AND(J3008&gt;0.6,J3008&lt;=0.8),0.8,IF(AND(J3008&gt;0.8,J3008&lt;=1),1))))),REFERENCIAS!$C:$D,2,0)*VLOOKUP($J$2,PONDERADORES!A:P,IF(AND(INFORMACION!$T3008='REFERENCIAS RIESGO'!$C$36,INFORMACION!$F3008=REFERENCIAS!$C$24),16,IF(INFORMACION!$T3008='REFERENCIAS RIESGO'!$C$36,13,IF(INFORMACION!$F3008=REFERENCIAS!$C$24,10,7))),0)</f>
        <v>#REF!</v>
      </c>
      <c r="Y3008" s="68">
        <f>+VLOOKUP(M3008,REFERENCIAS!$C:$D,2,0)*VLOOKUP($M$2,PONDERADORES!$A$7:$G$9,7,0)+VLOOKUP(N3008,REFERENCIAS!$C:$D,2,0)*VLOOKUP($N$2,PONDERADORES!$A$7:$G$9,7,0)+VLOOKUP(O3008,REFERENCIAS!$C:$D,2,0)*VLOOKUP($O$2,PONDERADORES!$A$7:$G$9,7,0)</f>
        <v>0.2</v>
      </c>
      <c r="Z3008" s="2">
        <f>+VLOOKUP(IF(R3008&lt;0.1,0,IF(AND(R3008&gt;=0.1,R3008&lt;0.2),0.1,IF(AND(R3008&gt;=0.2,R3008&lt;0.3),0.2,IF(R3008&gt;0.3,0.3,)))),REFERENCIAS!$C:$D,2,0)*VLOOKUP($R$2,PONDERADORES!$A$11:$G$11,7,0)</f>
        <v>15</v>
      </c>
      <c r="AA3008" s="92"/>
      <c r="AB3008" s="95" t="e">
        <f t="shared" ca="1" si="183"/>
        <v>#REF!</v>
      </c>
      <c r="AC3008" s="23" t="e">
        <f ca="1">IF(AB3008&gt;REFERENCIAS!$C$62,REFERENCIAS!$B$62,IF(AND(AB3008&gt;=REFERENCIAS!$C$63,AB3008&lt;REFERENCIAS!$D$63),REFERENCIAS!$B$63,IF(AND(AB3008&gt;REFERENCIAS!$C$64,AB3008&lt;=REFERENCIAS!$D$64),REFERENCIAS!$B$64,IF(AND(AB3008&gt;=REFERENCIAS!$C$65,AB3008&lt;REFERENCIAS!$D$65),REFERENCIAS!$B$65, "Revisar"))))</f>
        <v>#REF!</v>
      </c>
      <c r="AD3008" s="94" t="e">
        <f ca="1">VLOOKUP(AC3008,REFERENCIAS!$B$62:$G$65,4,FALSE)</f>
        <v>#REF!</v>
      </c>
    </row>
    <row r="3009" spans="1:30" ht="17.25" x14ac:dyDescent="0.25">
      <c r="A3009" s="74"/>
      <c r="B3009" s="19"/>
      <c r="C3009" s="19"/>
      <c r="D3009" s="50"/>
      <c r="E3009" s="73"/>
      <c r="F3009" s="74"/>
      <c r="G3009" s="9"/>
      <c r="H3009" s="48"/>
      <c r="I3009" s="49">
        <f t="shared" ca="1" si="181"/>
        <v>2022</v>
      </c>
      <c r="J3009" s="22">
        <f t="shared" ca="1" si="180"/>
        <v>1</v>
      </c>
      <c r="K3009" s="19"/>
      <c r="L3009" s="73"/>
      <c r="M3009" s="74"/>
      <c r="N3009" s="19"/>
      <c r="O3009" s="73"/>
      <c r="P3009" s="82">
        <v>1</v>
      </c>
      <c r="Q3009" s="24">
        <v>1</v>
      </c>
      <c r="R3009" s="81">
        <f t="shared" si="182"/>
        <v>1</v>
      </c>
      <c r="S3009" s="87"/>
      <c r="T3009" s="19"/>
      <c r="U3009" s="25"/>
      <c r="V3009" s="25"/>
      <c r="W3009" s="81"/>
      <c r="X3009" s="91" t="e">
        <f ca="1">+VLOOKUP(#REF!,REFERENCIAS!$C:$D,2,0)*VLOOKUP(#REF!,PONDERADORES!A:P,IF(AND(INFORMACION!$T3009='REFERENCIAS RIESGO'!$C$36,INFORMACION!$F3009=REFERENCIAS!$C$24),16,IF(INFORMACION!$T3009='REFERENCIAS RIESGO'!$C$36,13,IF(INFORMACION!$F3009=REFERENCIAS!$C$24,10,7))),0)+VLOOKUP(K3009,REFERENCIAS!$C:$D,2,0)*VLOOKUP($K$2,PONDERADORES!A:P,IF(AND(INFORMACION!$T3009='REFERENCIAS RIESGO'!$C$36,INFORMACION!$F3009=REFERENCIAS!$C$24),16,IF(INFORMACION!$T3009='REFERENCIAS RIESGO'!$C$36,13,IF(INFORMACION!$F3009=REFERENCIAS!$C$24,10,7))),0)+VLOOKUP(L3009,REFERENCIAS!$C:$D,2,0)*VLOOKUP($L$2,PONDERADORES!A:P,IF(AND(INFORMACION!$T3009='REFERENCIAS RIESGO'!$C$36,INFORMACION!$F3009=REFERENCIAS!$C$24),16,IF(INFORMACION!$T3009='REFERENCIAS RIESGO'!$C$36,13,IF(INFORMACION!$F3009=REFERENCIAS!$C$24,10,7))),0)+VLOOKUP(F3009,REFERENCIAS!$C:$D,2,0)*VLOOKUP($F$2,PONDERADORES!A:P,IF(AND(INFORMACION!$T3009='REFERENCIAS RIESGO'!$C$36,INFORMACION!$F3009=REFERENCIAS!$C$24),16,IF(INFORMACION!$T3009='REFERENCIAS RIESGO'!$C$36,13,IF(INFORMACION!$F3009=REFERENCIAS!$C$24,10,7))),0)+VLOOKUP(T3009,REFERENCIAS!$C:$D,2,0)*VLOOKUP($T$2,PONDERADORES!A:P,IF(AND(INFORMACION!$T3009='REFERENCIAS RIESGO'!$C$36,INFORMACION!$F3009=REFERENCIAS!$C$24),16,IF(INFORMACION!$T3009='REFERENCIAS RIESGO'!$C$36,13,IF(INFORMACION!$F3009=REFERENCIAS!$C$24,10,7))),0)+VLOOKUP(IF(J3009&lt;=0.2,0.2,IF(AND(J3009&gt;0.2,J3009&lt;=0.4),0.4,IF(AND(J3009&gt;0.4,J3009&lt;=0.6),0.6,IF(AND(J3009&gt;0.6,J3009&lt;=0.8),0.8,IF(AND(J3009&gt;0.8,J3009&lt;=1),1))))),REFERENCIAS!$C:$D,2,0)*VLOOKUP($J$2,PONDERADORES!A:P,IF(AND(INFORMACION!$T3009='REFERENCIAS RIESGO'!$C$36,INFORMACION!$F3009=REFERENCIAS!$C$24),16,IF(INFORMACION!$T3009='REFERENCIAS RIESGO'!$C$36,13,IF(INFORMACION!$F3009=REFERENCIAS!$C$24,10,7))),0)</f>
        <v>#REF!</v>
      </c>
      <c r="Y3009" s="68">
        <f>+VLOOKUP(M3009,REFERENCIAS!$C:$D,2,0)*VLOOKUP($M$2,PONDERADORES!$A$7:$G$9,7,0)+VLOOKUP(N3009,REFERENCIAS!$C:$D,2,0)*VLOOKUP($N$2,PONDERADORES!$A$7:$G$9,7,0)+VLOOKUP(O3009,REFERENCIAS!$C:$D,2,0)*VLOOKUP($O$2,PONDERADORES!$A$7:$G$9,7,0)</f>
        <v>0.2</v>
      </c>
      <c r="Z3009" s="2">
        <f>+VLOOKUP(IF(R3009&lt;0.1,0,IF(AND(R3009&gt;=0.1,R3009&lt;0.2),0.1,IF(AND(R3009&gt;=0.2,R3009&lt;0.3),0.2,IF(R3009&gt;0.3,0.3,)))),REFERENCIAS!$C:$D,2,0)*VLOOKUP($R$2,PONDERADORES!$A$11:$G$11,7,0)</f>
        <v>15</v>
      </c>
      <c r="AA3009" s="92"/>
      <c r="AB3009" s="95" t="e">
        <f t="shared" ca="1" si="183"/>
        <v>#REF!</v>
      </c>
      <c r="AC3009" s="23" t="e">
        <f ca="1">IF(AB3009&gt;REFERENCIAS!$C$62,REFERENCIAS!$B$62,IF(AND(AB3009&gt;=REFERENCIAS!$C$63,AB3009&lt;REFERENCIAS!$D$63),REFERENCIAS!$B$63,IF(AND(AB3009&gt;REFERENCIAS!$C$64,AB3009&lt;=REFERENCIAS!$D$64),REFERENCIAS!$B$64,IF(AND(AB3009&gt;=REFERENCIAS!$C$65,AB3009&lt;REFERENCIAS!$D$65),REFERENCIAS!$B$65, "Revisar"))))</f>
        <v>#REF!</v>
      </c>
      <c r="AD3009" s="94" t="e">
        <f ca="1">VLOOKUP(AC3009,REFERENCIAS!$B$62:$G$65,4,FALSE)</f>
        <v>#REF!</v>
      </c>
    </row>
    <row r="3010" spans="1:30" ht="17.25" x14ac:dyDescent="0.25">
      <c r="A3010" s="74"/>
      <c r="B3010" s="19"/>
      <c r="C3010" s="19"/>
      <c r="D3010" s="50"/>
      <c r="E3010" s="73"/>
      <c r="F3010" s="74"/>
      <c r="G3010" s="9"/>
      <c r="H3010" s="48"/>
      <c r="I3010" s="49">
        <f t="shared" ca="1" si="181"/>
        <v>2022</v>
      </c>
      <c r="J3010" s="22">
        <f t="shared" ca="1" si="180"/>
        <v>1</v>
      </c>
      <c r="K3010" s="19"/>
      <c r="L3010" s="73"/>
      <c r="M3010" s="74"/>
      <c r="N3010" s="19"/>
      <c r="O3010" s="73"/>
      <c r="P3010" s="82">
        <v>1</v>
      </c>
      <c r="Q3010" s="24">
        <v>1</v>
      </c>
      <c r="R3010" s="81">
        <f t="shared" si="182"/>
        <v>1</v>
      </c>
      <c r="S3010" s="87"/>
      <c r="T3010" s="19"/>
      <c r="U3010" s="25"/>
      <c r="V3010" s="25"/>
      <c r="W3010" s="81"/>
      <c r="X3010" s="91" t="e">
        <f ca="1">+VLOOKUP(#REF!,REFERENCIAS!$C:$D,2,0)*VLOOKUP(#REF!,PONDERADORES!A:P,IF(AND(INFORMACION!$T3010='REFERENCIAS RIESGO'!$C$36,INFORMACION!$F3010=REFERENCIAS!$C$24),16,IF(INFORMACION!$T3010='REFERENCIAS RIESGO'!$C$36,13,IF(INFORMACION!$F3010=REFERENCIAS!$C$24,10,7))),0)+VLOOKUP(K3010,REFERENCIAS!$C:$D,2,0)*VLOOKUP($K$2,PONDERADORES!A:P,IF(AND(INFORMACION!$T3010='REFERENCIAS RIESGO'!$C$36,INFORMACION!$F3010=REFERENCIAS!$C$24),16,IF(INFORMACION!$T3010='REFERENCIAS RIESGO'!$C$36,13,IF(INFORMACION!$F3010=REFERENCIAS!$C$24,10,7))),0)+VLOOKUP(L3010,REFERENCIAS!$C:$D,2,0)*VLOOKUP($L$2,PONDERADORES!A:P,IF(AND(INFORMACION!$T3010='REFERENCIAS RIESGO'!$C$36,INFORMACION!$F3010=REFERENCIAS!$C$24),16,IF(INFORMACION!$T3010='REFERENCIAS RIESGO'!$C$36,13,IF(INFORMACION!$F3010=REFERENCIAS!$C$24,10,7))),0)+VLOOKUP(F3010,REFERENCIAS!$C:$D,2,0)*VLOOKUP($F$2,PONDERADORES!A:P,IF(AND(INFORMACION!$T3010='REFERENCIAS RIESGO'!$C$36,INFORMACION!$F3010=REFERENCIAS!$C$24),16,IF(INFORMACION!$T3010='REFERENCIAS RIESGO'!$C$36,13,IF(INFORMACION!$F3010=REFERENCIAS!$C$24,10,7))),0)+VLOOKUP(T3010,REFERENCIAS!$C:$D,2,0)*VLOOKUP($T$2,PONDERADORES!A:P,IF(AND(INFORMACION!$T3010='REFERENCIAS RIESGO'!$C$36,INFORMACION!$F3010=REFERENCIAS!$C$24),16,IF(INFORMACION!$T3010='REFERENCIAS RIESGO'!$C$36,13,IF(INFORMACION!$F3010=REFERENCIAS!$C$24,10,7))),0)+VLOOKUP(IF(J3010&lt;=0.2,0.2,IF(AND(J3010&gt;0.2,J3010&lt;=0.4),0.4,IF(AND(J3010&gt;0.4,J3010&lt;=0.6),0.6,IF(AND(J3010&gt;0.6,J3010&lt;=0.8),0.8,IF(AND(J3010&gt;0.8,J3010&lt;=1),1))))),REFERENCIAS!$C:$D,2,0)*VLOOKUP($J$2,PONDERADORES!A:P,IF(AND(INFORMACION!$T3010='REFERENCIAS RIESGO'!$C$36,INFORMACION!$F3010=REFERENCIAS!$C$24),16,IF(INFORMACION!$T3010='REFERENCIAS RIESGO'!$C$36,13,IF(INFORMACION!$F3010=REFERENCIAS!$C$24,10,7))),0)</f>
        <v>#REF!</v>
      </c>
      <c r="Y3010" s="68">
        <f>+VLOOKUP(M3010,REFERENCIAS!$C:$D,2,0)*VLOOKUP($M$2,PONDERADORES!$A$7:$G$9,7,0)+VLOOKUP(N3010,REFERENCIAS!$C:$D,2,0)*VLOOKUP($N$2,PONDERADORES!$A$7:$G$9,7,0)+VLOOKUP(O3010,REFERENCIAS!$C:$D,2,0)*VLOOKUP($O$2,PONDERADORES!$A$7:$G$9,7,0)</f>
        <v>0.2</v>
      </c>
      <c r="Z3010" s="2">
        <f>+VLOOKUP(IF(R3010&lt;0.1,0,IF(AND(R3010&gt;=0.1,R3010&lt;0.2),0.1,IF(AND(R3010&gt;=0.2,R3010&lt;0.3),0.2,IF(R3010&gt;0.3,0.3,)))),REFERENCIAS!$C:$D,2,0)*VLOOKUP($R$2,PONDERADORES!$A$11:$G$11,7,0)</f>
        <v>15</v>
      </c>
      <c r="AA3010" s="92"/>
      <c r="AB3010" s="95" t="e">
        <f t="shared" ca="1" si="183"/>
        <v>#REF!</v>
      </c>
      <c r="AC3010" s="23" t="e">
        <f ca="1">IF(AB3010&gt;REFERENCIAS!$C$62,REFERENCIAS!$B$62,IF(AND(AB3010&gt;=REFERENCIAS!$C$63,AB3010&lt;REFERENCIAS!$D$63),REFERENCIAS!$B$63,IF(AND(AB3010&gt;REFERENCIAS!$C$64,AB3010&lt;=REFERENCIAS!$D$64),REFERENCIAS!$B$64,IF(AND(AB3010&gt;=REFERENCIAS!$C$65,AB3010&lt;REFERENCIAS!$D$65),REFERENCIAS!$B$65, "Revisar"))))</f>
        <v>#REF!</v>
      </c>
      <c r="AD3010" s="94" t="e">
        <f ca="1">VLOOKUP(AC3010,REFERENCIAS!$B$62:$G$65,4,FALSE)</f>
        <v>#REF!</v>
      </c>
    </row>
    <row r="3011" spans="1:30" ht="17.25" x14ac:dyDescent="0.25">
      <c r="A3011" s="74"/>
      <c r="B3011" s="19"/>
      <c r="C3011" s="19"/>
      <c r="D3011" s="50"/>
      <c r="E3011" s="73"/>
      <c r="F3011" s="74"/>
      <c r="G3011" s="9"/>
      <c r="H3011" s="48"/>
      <c r="I3011" s="49">
        <f t="shared" ca="1" si="181"/>
        <v>2022</v>
      </c>
      <c r="J3011" s="22">
        <f t="shared" ca="1" si="180"/>
        <v>1</v>
      </c>
      <c r="K3011" s="19"/>
      <c r="L3011" s="73"/>
      <c r="M3011" s="74"/>
      <c r="N3011" s="19"/>
      <c r="O3011" s="73"/>
      <c r="P3011" s="82">
        <v>1</v>
      </c>
      <c r="Q3011" s="24">
        <v>1</v>
      </c>
      <c r="R3011" s="81">
        <f t="shared" si="182"/>
        <v>1</v>
      </c>
      <c r="S3011" s="87"/>
      <c r="T3011" s="19"/>
      <c r="U3011" s="25"/>
      <c r="V3011" s="25"/>
      <c r="W3011" s="81"/>
      <c r="X3011" s="91" t="e">
        <f ca="1">+VLOOKUP(#REF!,REFERENCIAS!$C:$D,2,0)*VLOOKUP(#REF!,PONDERADORES!A:P,IF(AND(INFORMACION!$T3011='REFERENCIAS RIESGO'!$C$36,INFORMACION!$F3011=REFERENCIAS!$C$24),16,IF(INFORMACION!$T3011='REFERENCIAS RIESGO'!$C$36,13,IF(INFORMACION!$F3011=REFERENCIAS!$C$24,10,7))),0)+VLOOKUP(K3011,REFERENCIAS!$C:$D,2,0)*VLOOKUP($K$2,PONDERADORES!A:P,IF(AND(INFORMACION!$T3011='REFERENCIAS RIESGO'!$C$36,INFORMACION!$F3011=REFERENCIAS!$C$24),16,IF(INFORMACION!$T3011='REFERENCIAS RIESGO'!$C$36,13,IF(INFORMACION!$F3011=REFERENCIAS!$C$24,10,7))),0)+VLOOKUP(L3011,REFERENCIAS!$C:$D,2,0)*VLOOKUP($L$2,PONDERADORES!A:P,IF(AND(INFORMACION!$T3011='REFERENCIAS RIESGO'!$C$36,INFORMACION!$F3011=REFERENCIAS!$C$24),16,IF(INFORMACION!$T3011='REFERENCIAS RIESGO'!$C$36,13,IF(INFORMACION!$F3011=REFERENCIAS!$C$24,10,7))),0)+VLOOKUP(F3011,REFERENCIAS!$C:$D,2,0)*VLOOKUP($F$2,PONDERADORES!A:P,IF(AND(INFORMACION!$T3011='REFERENCIAS RIESGO'!$C$36,INFORMACION!$F3011=REFERENCIAS!$C$24),16,IF(INFORMACION!$T3011='REFERENCIAS RIESGO'!$C$36,13,IF(INFORMACION!$F3011=REFERENCIAS!$C$24,10,7))),0)+VLOOKUP(T3011,REFERENCIAS!$C:$D,2,0)*VLOOKUP($T$2,PONDERADORES!A:P,IF(AND(INFORMACION!$T3011='REFERENCIAS RIESGO'!$C$36,INFORMACION!$F3011=REFERENCIAS!$C$24),16,IF(INFORMACION!$T3011='REFERENCIAS RIESGO'!$C$36,13,IF(INFORMACION!$F3011=REFERENCIAS!$C$24,10,7))),0)+VLOOKUP(IF(J3011&lt;=0.2,0.2,IF(AND(J3011&gt;0.2,J3011&lt;=0.4),0.4,IF(AND(J3011&gt;0.4,J3011&lt;=0.6),0.6,IF(AND(J3011&gt;0.6,J3011&lt;=0.8),0.8,IF(AND(J3011&gt;0.8,J3011&lt;=1),1))))),REFERENCIAS!$C:$D,2,0)*VLOOKUP($J$2,PONDERADORES!A:P,IF(AND(INFORMACION!$T3011='REFERENCIAS RIESGO'!$C$36,INFORMACION!$F3011=REFERENCIAS!$C$24),16,IF(INFORMACION!$T3011='REFERENCIAS RIESGO'!$C$36,13,IF(INFORMACION!$F3011=REFERENCIAS!$C$24,10,7))),0)</f>
        <v>#REF!</v>
      </c>
      <c r="Y3011" s="68">
        <f>+VLOOKUP(M3011,REFERENCIAS!$C:$D,2,0)*VLOOKUP($M$2,PONDERADORES!$A$7:$G$9,7,0)+VLOOKUP(N3011,REFERENCIAS!$C:$D,2,0)*VLOOKUP($N$2,PONDERADORES!$A$7:$G$9,7,0)+VLOOKUP(O3011,REFERENCIAS!$C:$D,2,0)*VLOOKUP($O$2,PONDERADORES!$A$7:$G$9,7,0)</f>
        <v>0.2</v>
      </c>
      <c r="Z3011" s="2">
        <f>+VLOOKUP(IF(R3011&lt;0.1,0,IF(AND(R3011&gt;=0.1,R3011&lt;0.2),0.1,IF(AND(R3011&gt;=0.2,R3011&lt;0.3),0.2,IF(R3011&gt;0.3,0.3,)))),REFERENCIAS!$C:$D,2,0)*VLOOKUP($R$2,PONDERADORES!$A$11:$G$11,7,0)</f>
        <v>15</v>
      </c>
      <c r="AA3011" s="92"/>
      <c r="AB3011" s="95" t="e">
        <f t="shared" ca="1" si="183"/>
        <v>#REF!</v>
      </c>
      <c r="AC3011" s="23" t="e">
        <f ca="1">IF(AB3011&gt;REFERENCIAS!$C$62,REFERENCIAS!$B$62,IF(AND(AB3011&gt;=REFERENCIAS!$C$63,AB3011&lt;REFERENCIAS!$D$63),REFERENCIAS!$B$63,IF(AND(AB3011&gt;REFERENCIAS!$C$64,AB3011&lt;=REFERENCIAS!$D$64),REFERENCIAS!$B$64,IF(AND(AB3011&gt;=REFERENCIAS!$C$65,AB3011&lt;REFERENCIAS!$D$65),REFERENCIAS!$B$65, "Revisar"))))</f>
        <v>#REF!</v>
      </c>
      <c r="AD3011" s="94" t="e">
        <f ca="1">VLOOKUP(AC3011,REFERENCIAS!$B$62:$G$65,4,FALSE)</f>
        <v>#REF!</v>
      </c>
    </row>
    <row r="3012" spans="1:30" ht="17.25" x14ac:dyDescent="0.25">
      <c r="A3012" s="74"/>
      <c r="B3012" s="19"/>
      <c r="C3012" s="19"/>
      <c r="D3012" s="50"/>
      <c r="E3012" s="73"/>
      <c r="F3012" s="74"/>
      <c r="G3012" s="9"/>
      <c r="H3012" s="48"/>
      <c r="I3012" s="49">
        <f t="shared" ca="1" si="181"/>
        <v>2022</v>
      </c>
      <c r="J3012" s="22">
        <f t="shared" ref="J3012:J3075" ca="1" si="184">IF(I3012&gt;G3012,1,I3012/G3012)</f>
        <v>1</v>
      </c>
      <c r="K3012" s="19"/>
      <c r="L3012" s="73"/>
      <c r="M3012" s="74"/>
      <c r="N3012" s="19"/>
      <c r="O3012" s="73"/>
      <c r="P3012" s="82">
        <v>1</v>
      </c>
      <c r="Q3012" s="24">
        <v>1</v>
      </c>
      <c r="R3012" s="81">
        <f t="shared" si="182"/>
        <v>1</v>
      </c>
      <c r="S3012" s="87"/>
      <c r="T3012" s="19"/>
      <c r="U3012" s="25"/>
      <c r="V3012" s="25"/>
      <c r="W3012" s="81"/>
      <c r="X3012" s="91" t="e">
        <f ca="1">+VLOOKUP(#REF!,REFERENCIAS!$C:$D,2,0)*VLOOKUP(#REF!,PONDERADORES!A:P,IF(AND(INFORMACION!$T3012='REFERENCIAS RIESGO'!$C$36,INFORMACION!$F3012=REFERENCIAS!$C$24),16,IF(INFORMACION!$T3012='REFERENCIAS RIESGO'!$C$36,13,IF(INFORMACION!$F3012=REFERENCIAS!$C$24,10,7))),0)+VLOOKUP(K3012,REFERENCIAS!$C:$D,2,0)*VLOOKUP($K$2,PONDERADORES!A:P,IF(AND(INFORMACION!$T3012='REFERENCIAS RIESGO'!$C$36,INFORMACION!$F3012=REFERENCIAS!$C$24),16,IF(INFORMACION!$T3012='REFERENCIAS RIESGO'!$C$36,13,IF(INFORMACION!$F3012=REFERENCIAS!$C$24,10,7))),0)+VLOOKUP(L3012,REFERENCIAS!$C:$D,2,0)*VLOOKUP($L$2,PONDERADORES!A:P,IF(AND(INFORMACION!$T3012='REFERENCIAS RIESGO'!$C$36,INFORMACION!$F3012=REFERENCIAS!$C$24),16,IF(INFORMACION!$T3012='REFERENCIAS RIESGO'!$C$36,13,IF(INFORMACION!$F3012=REFERENCIAS!$C$24,10,7))),0)+VLOOKUP(F3012,REFERENCIAS!$C:$D,2,0)*VLOOKUP($F$2,PONDERADORES!A:P,IF(AND(INFORMACION!$T3012='REFERENCIAS RIESGO'!$C$36,INFORMACION!$F3012=REFERENCIAS!$C$24),16,IF(INFORMACION!$T3012='REFERENCIAS RIESGO'!$C$36,13,IF(INFORMACION!$F3012=REFERENCIAS!$C$24,10,7))),0)+VLOOKUP(T3012,REFERENCIAS!$C:$D,2,0)*VLOOKUP($T$2,PONDERADORES!A:P,IF(AND(INFORMACION!$T3012='REFERENCIAS RIESGO'!$C$36,INFORMACION!$F3012=REFERENCIAS!$C$24),16,IF(INFORMACION!$T3012='REFERENCIAS RIESGO'!$C$36,13,IF(INFORMACION!$F3012=REFERENCIAS!$C$24,10,7))),0)+VLOOKUP(IF(J3012&lt;=0.2,0.2,IF(AND(J3012&gt;0.2,J3012&lt;=0.4),0.4,IF(AND(J3012&gt;0.4,J3012&lt;=0.6),0.6,IF(AND(J3012&gt;0.6,J3012&lt;=0.8),0.8,IF(AND(J3012&gt;0.8,J3012&lt;=1),1))))),REFERENCIAS!$C:$D,2,0)*VLOOKUP($J$2,PONDERADORES!A:P,IF(AND(INFORMACION!$T3012='REFERENCIAS RIESGO'!$C$36,INFORMACION!$F3012=REFERENCIAS!$C$24),16,IF(INFORMACION!$T3012='REFERENCIAS RIESGO'!$C$36,13,IF(INFORMACION!$F3012=REFERENCIAS!$C$24,10,7))),0)</f>
        <v>#REF!</v>
      </c>
      <c r="Y3012" s="68">
        <f>+VLOOKUP(M3012,REFERENCIAS!$C:$D,2,0)*VLOOKUP($M$2,PONDERADORES!$A$7:$G$9,7,0)+VLOOKUP(N3012,REFERENCIAS!$C:$D,2,0)*VLOOKUP($N$2,PONDERADORES!$A$7:$G$9,7,0)+VLOOKUP(O3012,REFERENCIAS!$C:$D,2,0)*VLOOKUP($O$2,PONDERADORES!$A$7:$G$9,7,0)</f>
        <v>0.2</v>
      </c>
      <c r="Z3012" s="2">
        <f>+VLOOKUP(IF(R3012&lt;0.1,0,IF(AND(R3012&gt;=0.1,R3012&lt;0.2),0.1,IF(AND(R3012&gt;=0.2,R3012&lt;0.3),0.2,IF(R3012&gt;0.3,0.3,)))),REFERENCIAS!$C:$D,2,0)*VLOOKUP($R$2,PONDERADORES!$A$11:$G$11,7,0)</f>
        <v>15</v>
      </c>
      <c r="AA3012" s="92"/>
      <c r="AB3012" s="95" t="e">
        <f t="shared" ca="1" si="183"/>
        <v>#REF!</v>
      </c>
      <c r="AC3012" s="23" t="e">
        <f ca="1">IF(AB3012&gt;REFERENCIAS!$C$62,REFERENCIAS!$B$62,IF(AND(AB3012&gt;=REFERENCIAS!$C$63,AB3012&lt;REFERENCIAS!$D$63),REFERENCIAS!$B$63,IF(AND(AB3012&gt;REFERENCIAS!$C$64,AB3012&lt;=REFERENCIAS!$D$64),REFERENCIAS!$B$64,IF(AND(AB3012&gt;=REFERENCIAS!$C$65,AB3012&lt;REFERENCIAS!$D$65),REFERENCIAS!$B$65, "Revisar"))))</f>
        <v>#REF!</v>
      </c>
      <c r="AD3012" s="94" t="e">
        <f ca="1">VLOOKUP(AC3012,REFERENCIAS!$B$62:$G$65,4,FALSE)</f>
        <v>#REF!</v>
      </c>
    </row>
    <row r="3013" spans="1:30" ht="17.25" x14ac:dyDescent="0.25">
      <c r="A3013" s="74"/>
      <c r="B3013" s="19"/>
      <c r="C3013" s="19"/>
      <c r="D3013" s="50"/>
      <c r="E3013" s="73"/>
      <c r="F3013" s="74"/>
      <c r="G3013" s="9"/>
      <c r="H3013" s="48"/>
      <c r="I3013" s="49">
        <f t="shared" ref="I3013:I3076" ca="1" si="185">(YEAR(NOW())-H3013)</f>
        <v>2022</v>
      </c>
      <c r="J3013" s="22">
        <f t="shared" ca="1" si="184"/>
        <v>1</v>
      </c>
      <c r="K3013" s="19"/>
      <c r="L3013" s="73"/>
      <c r="M3013" s="74"/>
      <c r="N3013" s="19"/>
      <c r="O3013" s="73"/>
      <c r="P3013" s="82">
        <v>1</v>
      </c>
      <c r="Q3013" s="24">
        <v>1</v>
      </c>
      <c r="R3013" s="81">
        <f t="shared" si="182"/>
        <v>1</v>
      </c>
      <c r="S3013" s="87"/>
      <c r="T3013" s="19"/>
      <c r="U3013" s="25"/>
      <c r="V3013" s="25"/>
      <c r="W3013" s="81"/>
      <c r="X3013" s="91" t="e">
        <f ca="1">+VLOOKUP(#REF!,REFERENCIAS!$C:$D,2,0)*VLOOKUP(#REF!,PONDERADORES!A:P,IF(AND(INFORMACION!$T3013='REFERENCIAS RIESGO'!$C$36,INFORMACION!$F3013=REFERENCIAS!$C$24),16,IF(INFORMACION!$T3013='REFERENCIAS RIESGO'!$C$36,13,IF(INFORMACION!$F3013=REFERENCIAS!$C$24,10,7))),0)+VLOOKUP(K3013,REFERENCIAS!$C:$D,2,0)*VLOOKUP($K$2,PONDERADORES!A:P,IF(AND(INFORMACION!$T3013='REFERENCIAS RIESGO'!$C$36,INFORMACION!$F3013=REFERENCIAS!$C$24),16,IF(INFORMACION!$T3013='REFERENCIAS RIESGO'!$C$36,13,IF(INFORMACION!$F3013=REFERENCIAS!$C$24,10,7))),0)+VLOOKUP(L3013,REFERENCIAS!$C:$D,2,0)*VLOOKUP($L$2,PONDERADORES!A:P,IF(AND(INFORMACION!$T3013='REFERENCIAS RIESGO'!$C$36,INFORMACION!$F3013=REFERENCIAS!$C$24),16,IF(INFORMACION!$T3013='REFERENCIAS RIESGO'!$C$36,13,IF(INFORMACION!$F3013=REFERENCIAS!$C$24,10,7))),0)+VLOOKUP(F3013,REFERENCIAS!$C:$D,2,0)*VLOOKUP($F$2,PONDERADORES!A:P,IF(AND(INFORMACION!$T3013='REFERENCIAS RIESGO'!$C$36,INFORMACION!$F3013=REFERENCIAS!$C$24),16,IF(INFORMACION!$T3013='REFERENCIAS RIESGO'!$C$36,13,IF(INFORMACION!$F3013=REFERENCIAS!$C$24,10,7))),0)+VLOOKUP(T3013,REFERENCIAS!$C:$D,2,0)*VLOOKUP($T$2,PONDERADORES!A:P,IF(AND(INFORMACION!$T3013='REFERENCIAS RIESGO'!$C$36,INFORMACION!$F3013=REFERENCIAS!$C$24),16,IF(INFORMACION!$T3013='REFERENCIAS RIESGO'!$C$36,13,IF(INFORMACION!$F3013=REFERENCIAS!$C$24,10,7))),0)+VLOOKUP(IF(J3013&lt;=0.2,0.2,IF(AND(J3013&gt;0.2,J3013&lt;=0.4),0.4,IF(AND(J3013&gt;0.4,J3013&lt;=0.6),0.6,IF(AND(J3013&gt;0.6,J3013&lt;=0.8),0.8,IF(AND(J3013&gt;0.8,J3013&lt;=1),1))))),REFERENCIAS!$C:$D,2,0)*VLOOKUP($J$2,PONDERADORES!A:P,IF(AND(INFORMACION!$T3013='REFERENCIAS RIESGO'!$C$36,INFORMACION!$F3013=REFERENCIAS!$C$24),16,IF(INFORMACION!$T3013='REFERENCIAS RIESGO'!$C$36,13,IF(INFORMACION!$F3013=REFERENCIAS!$C$24,10,7))),0)</f>
        <v>#REF!</v>
      </c>
      <c r="Y3013" s="68">
        <f>+VLOOKUP(M3013,REFERENCIAS!$C:$D,2,0)*VLOOKUP($M$2,PONDERADORES!$A$7:$G$9,7,0)+VLOOKUP(N3013,REFERENCIAS!$C:$D,2,0)*VLOOKUP($N$2,PONDERADORES!$A$7:$G$9,7,0)+VLOOKUP(O3013,REFERENCIAS!$C:$D,2,0)*VLOOKUP($O$2,PONDERADORES!$A$7:$G$9,7,0)</f>
        <v>0.2</v>
      </c>
      <c r="Z3013" s="2">
        <f>+VLOOKUP(IF(R3013&lt;0.1,0,IF(AND(R3013&gt;=0.1,R3013&lt;0.2),0.1,IF(AND(R3013&gt;=0.2,R3013&lt;0.3),0.2,IF(R3013&gt;0.3,0.3,)))),REFERENCIAS!$C:$D,2,0)*VLOOKUP($R$2,PONDERADORES!$A$11:$G$11,7,0)</f>
        <v>15</v>
      </c>
      <c r="AA3013" s="92"/>
      <c r="AB3013" s="95" t="e">
        <f t="shared" ca="1" si="183"/>
        <v>#REF!</v>
      </c>
      <c r="AC3013" s="23" t="e">
        <f ca="1">IF(AB3013&gt;REFERENCIAS!$C$62,REFERENCIAS!$B$62,IF(AND(AB3013&gt;=REFERENCIAS!$C$63,AB3013&lt;REFERENCIAS!$D$63),REFERENCIAS!$B$63,IF(AND(AB3013&gt;REFERENCIAS!$C$64,AB3013&lt;=REFERENCIAS!$D$64),REFERENCIAS!$B$64,IF(AND(AB3013&gt;=REFERENCIAS!$C$65,AB3013&lt;REFERENCIAS!$D$65),REFERENCIAS!$B$65, "Revisar"))))</f>
        <v>#REF!</v>
      </c>
      <c r="AD3013" s="94" t="e">
        <f ca="1">VLOOKUP(AC3013,REFERENCIAS!$B$62:$G$65,4,FALSE)</f>
        <v>#REF!</v>
      </c>
    </row>
    <row r="3014" spans="1:30" ht="17.25" x14ac:dyDescent="0.25">
      <c r="A3014" s="74"/>
      <c r="B3014" s="19"/>
      <c r="C3014" s="19"/>
      <c r="D3014" s="50"/>
      <c r="E3014" s="73"/>
      <c r="F3014" s="74"/>
      <c r="G3014" s="9"/>
      <c r="H3014" s="48"/>
      <c r="I3014" s="49">
        <f t="shared" ca="1" si="185"/>
        <v>2022</v>
      </c>
      <c r="J3014" s="22">
        <f t="shared" ca="1" si="184"/>
        <v>1</v>
      </c>
      <c r="K3014" s="19"/>
      <c r="L3014" s="73"/>
      <c r="M3014" s="74"/>
      <c r="N3014" s="19"/>
      <c r="O3014" s="73"/>
      <c r="P3014" s="82">
        <v>1</v>
      </c>
      <c r="Q3014" s="24">
        <v>1</v>
      </c>
      <c r="R3014" s="81">
        <f t="shared" ref="R3014:R3077" si="186">+Q3014/P3014</f>
        <v>1</v>
      </c>
      <c r="S3014" s="87"/>
      <c r="T3014" s="19"/>
      <c r="U3014" s="25"/>
      <c r="V3014" s="25"/>
      <c r="W3014" s="81"/>
      <c r="X3014" s="91" t="e">
        <f ca="1">+VLOOKUP(#REF!,REFERENCIAS!$C:$D,2,0)*VLOOKUP(#REF!,PONDERADORES!A:P,IF(AND(INFORMACION!$T3014='REFERENCIAS RIESGO'!$C$36,INFORMACION!$F3014=REFERENCIAS!$C$24),16,IF(INFORMACION!$T3014='REFERENCIAS RIESGO'!$C$36,13,IF(INFORMACION!$F3014=REFERENCIAS!$C$24,10,7))),0)+VLOOKUP(K3014,REFERENCIAS!$C:$D,2,0)*VLOOKUP($K$2,PONDERADORES!A:P,IF(AND(INFORMACION!$T3014='REFERENCIAS RIESGO'!$C$36,INFORMACION!$F3014=REFERENCIAS!$C$24),16,IF(INFORMACION!$T3014='REFERENCIAS RIESGO'!$C$36,13,IF(INFORMACION!$F3014=REFERENCIAS!$C$24,10,7))),0)+VLOOKUP(L3014,REFERENCIAS!$C:$D,2,0)*VLOOKUP($L$2,PONDERADORES!A:P,IF(AND(INFORMACION!$T3014='REFERENCIAS RIESGO'!$C$36,INFORMACION!$F3014=REFERENCIAS!$C$24),16,IF(INFORMACION!$T3014='REFERENCIAS RIESGO'!$C$36,13,IF(INFORMACION!$F3014=REFERENCIAS!$C$24,10,7))),0)+VLOOKUP(F3014,REFERENCIAS!$C:$D,2,0)*VLOOKUP($F$2,PONDERADORES!A:P,IF(AND(INFORMACION!$T3014='REFERENCIAS RIESGO'!$C$36,INFORMACION!$F3014=REFERENCIAS!$C$24),16,IF(INFORMACION!$T3014='REFERENCIAS RIESGO'!$C$36,13,IF(INFORMACION!$F3014=REFERENCIAS!$C$24,10,7))),0)+VLOOKUP(T3014,REFERENCIAS!$C:$D,2,0)*VLOOKUP($T$2,PONDERADORES!A:P,IF(AND(INFORMACION!$T3014='REFERENCIAS RIESGO'!$C$36,INFORMACION!$F3014=REFERENCIAS!$C$24),16,IF(INFORMACION!$T3014='REFERENCIAS RIESGO'!$C$36,13,IF(INFORMACION!$F3014=REFERENCIAS!$C$24,10,7))),0)+VLOOKUP(IF(J3014&lt;=0.2,0.2,IF(AND(J3014&gt;0.2,J3014&lt;=0.4),0.4,IF(AND(J3014&gt;0.4,J3014&lt;=0.6),0.6,IF(AND(J3014&gt;0.6,J3014&lt;=0.8),0.8,IF(AND(J3014&gt;0.8,J3014&lt;=1),1))))),REFERENCIAS!$C:$D,2,0)*VLOOKUP($J$2,PONDERADORES!A:P,IF(AND(INFORMACION!$T3014='REFERENCIAS RIESGO'!$C$36,INFORMACION!$F3014=REFERENCIAS!$C$24),16,IF(INFORMACION!$T3014='REFERENCIAS RIESGO'!$C$36,13,IF(INFORMACION!$F3014=REFERENCIAS!$C$24,10,7))),0)</f>
        <v>#REF!</v>
      </c>
      <c r="Y3014" s="68">
        <f>+VLOOKUP(M3014,REFERENCIAS!$C:$D,2,0)*VLOOKUP($M$2,PONDERADORES!$A$7:$G$9,7,0)+VLOOKUP(N3014,REFERENCIAS!$C:$D,2,0)*VLOOKUP($N$2,PONDERADORES!$A$7:$G$9,7,0)+VLOOKUP(O3014,REFERENCIAS!$C:$D,2,0)*VLOOKUP($O$2,PONDERADORES!$A$7:$G$9,7,0)</f>
        <v>0.2</v>
      </c>
      <c r="Z3014" s="2">
        <f>+VLOOKUP(IF(R3014&lt;0.1,0,IF(AND(R3014&gt;=0.1,R3014&lt;0.2),0.1,IF(AND(R3014&gt;=0.2,R3014&lt;0.3),0.2,IF(R3014&gt;0.3,0.3,)))),REFERENCIAS!$C:$D,2,0)*VLOOKUP($R$2,PONDERADORES!$A$11:$G$11,7,0)</f>
        <v>15</v>
      </c>
      <c r="AA3014" s="92"/>
      <c r="AB3014" s="95" t="e">
        <f t="shared" ref="AB3014:AB3077" ca="1" si="187">+X3014+Y3014+Z3014</f>
        <v>#REF!</v>
      </c>
      <c r="AC3014" s="23" t="e">
        <f ca="1">IF(AB3014&gt;REFERENCIAS!$C$62,REFERENCIAS!$B$62,IF(AND(AB3014&gt;=REFERENCIAS!$C$63,AB3014&lt;REFERENCIAS!$D$63),REFERENCIAS!$B$63,IF(AND(AB3014&gt;REFERENCIAS!$C$64,AB3014&lt;=REFERENCIAS!$D$64),REFERENCIAS!$B$64,IF(AND(AB3014&gt;=REFERENCIAS!$C$65,AB3014&lt;REFERENCIAS!$D$65),REFERENCIAS!$B$65, "Revisar"))))</f>
        <v>#REF!</v>
      </c>
      <c r="AD3014" s="94" t="e">
        <f ca="1">VLOOKUP(AC3014,REFERENCIAS!$B$62:$G$65,4,FALSE)</f>
        <v>#REF!</v>
      </c>
    </row>
    <row r="3015" spans="1:30" ht="17.25" x14ac:dyDescent="0.25">
      <c r="A3015" s="74"/>
      <c r="B3015" s="19"/>
      <c r="C3015" s="19"/>
      <c r="D3015" s="50"/>
      <c r="E3015" s="73"/>
      <c r="F3015" s="74"/>
      <c r="G3015" s="9"/>
      <c r="H3015" s="48"/>
      <c r="I3015" s="49">
        <f t="shared" ca="1" si="185"/>
        <v>2022</v>
      </c>
      <c r="J3015" s="22">
        <f t="shared" ca="1" si="184"/>
        <v>1</v>
      </c>
      <c r="K3015" s="19"/>
      <c r="L3015" s="73"/>
      <c r="M3015" s="74"/>
      <c r="N3015" s="19"/>
      <c r="O3015" s="73"/>
      <c r="P3015" s="82">
        <v>1</v>
      </c>
      <c r="Q3015" s="24">
        <v>1</v>
      </c>
      <c r="R3015" s="81">
        <f t="shared" si="186"/>
        <v>1</v>
      </c>
      <c r="S3015" s="87"/>
      <c r="T3015" s="19"/>
      <c r="U3015" s="25"/>
      <c r="V3015" s="25"/>
      <c r="W3015" s="81"/>
      <c r="X3015" s="91" t="e">
        <f ca="1">+VLOOKUP(#REF!,REFERENCIAS!$C:$D,2,0)*VLOOKUP(#REF!,PONDERADORES!A:P,IF(AND(INFORMACION!$T3015='REFERENCIAS RIESGO'!$C$36,INFORMACION!$F3015=REFERENCIAS!$C$24),16,IF(INFORMACION!$T3015='REFERENCIAS RIESGO'!$C$36,13,IF(INFORMACION!$F3015=REFERENCIAS!$C$24,10,7))),0)+VLOOKUP(K3015,REFERENCIAS!$C:$D,2,0)*VLOOKUP($K$2,PONDERADORES!A:P,IF(AND(INFORMACION!$T3015='REFERENCIAS RIESGO'!$C$36,INFORMACION!$F3015=REFERENCIAS!$C$24),16,IF(INFORMACION!$T3015='REFERENCIAS RIESGO'!$C$36,13,IF(INFORMACION!$F3015=REFERENCIAS!$C$24,10,7))),0)+VLOOKUP(L3015,REFERENCIAS!$C:$D,2,0)*VLOOKUP($L$2,PONDERADORES!A:P,IF(AND(INFORMACION!$T3015='REFERENCIAS RIESGO'!$C$36,INFORMACION!$F3015=REFERENCIAS!$C$24),16,IF(INFORMACION!$T3015='REFERENCIAS RIESGO'!$C$36,13,IF(INFORMACION!$F3015=REFERENCIAS!$C$24,10,7))),0)+VLOOKUP(F3015,REFERENCIAS!$C:$D,2,0)*VLOOKUP($F$2,PONDERADORES!A:P,IF(AND(INFORMACION!$T3015='REFERENCIAS RIESGO'!$C$36,INFORMACION!$F3015=REFERENCIAS!$C$24),16,IF(INFORMACION!$T3015='REFERENCIAS RIESGO'!$C$36,13,IF(INFORMACION!$F3015=REFERENCIAS!$C$24,10,7))),0)+VLOOKUP(T3015,REFERENCIAS!$C:$D,2,0)*VLOOKUP($T$2,PONDERADORES!A:P,IF(AND(INFORMACION!$T3015='REFERENCIAS RIESGO'!$C$36,INFORMACION!$F3015=REFERENCIAS!$C$24),16,IF(INFORMACION!$T3015='REFERENCIAS RIESGO'!$C$36,13,IF(INFORMACION!$F3015=REFERENCIAS!$C$24,10,7))),0)+VLOOKUP(IF(J3015&lt;=0.2,0.2,IF(AND(J3015&gt;0.2,J3015&lt;=0.4),0.4,IF(AND(J3015&gt;0.4,J3015&lt;=0.6),0.6,IF(AND(J3015&gt;0.6,J3015&lt;=0.8),0.8,IF(AND(J3015&gt;0.8,J3015&lt;=1),1))))),REFERENCIAS!$C:$D,2,0)*VLOOKUP($J$2,PONDERADORES!A:P,IF(AND(INFORMACION!$T3015='REFERENCIAS RIESGO'!$C$36,INFORMACION!$F3015=REFERENCIAS!$C$24),16,IF(INFORMACION!$T3015='REFERENCIAS RIESGO'!$C$36,13,IF(INFORMACION!$F3015=REFERENCIAS!$C$24,10,7))),0)</f>
        <v>#REF!</v>
      </c>
      <c r="Y3015" s="68">
        <f>+VLOOKUP(M3015,REFERENCIAS!$C:$D,2,0)*VLOOKUP($M$2,PONDERADORES!$A$7:$G$9,7,0)+VLOOKUP(N3015,REFERENCIAS!$C:$D,2,0)*VLOOKUP($N$2,PONDERADORES!$A$7:$G$9,7,0)+VLOOKUP(O3015,REFERENCIAS!$C:$D,2,0)*VLOOKUP($O$2,PONDERADORES!$A$7:$G$9,7,0)</f>
        <v>0.2</v>
      </c>
      <c r="Z3015" s="2">
        <f>+VLOOKUP(IF(R3015&lt;0.1,0,IF(AND(R3015&gt;=0.1,R3015&lt;0.2),0.1,IF(AND(R3015&gt;=0.2,R3015&lt;0.3),0.2,IF(R3015&gt;0.3,0.3,)))),REFERENCIAS!$C:$D,2,0)*VLOOKUP($R$2,PONDERADORES!$A$11:$G$11,7,0)</f>
        <v>15</v>
      </c>
      <c r="AA3015" s="92"/>
      <c r="AB3015" s="95" t="e">
        <f t="shared" ca="1" si="187"/>
        <v>#REF!</v>
      </c>
      <c r="AC3015" s="23" t="e">
        <f ca="1">IF(AB3015&gt;REFERENCIAS!$C$62,REFERENCIAS!$B$62,IF(AND(AB3015&gt;=REFERENCIAS!$C$63,AB3015&lt;REFERENCIAS!$D$63),REFERENCIAS!$B$63,IF(AND(AB3015&gt;REFERENCIAS!$C$64,AB3015&lt;=REFERENCIAS!$D$64),REFERENCIAS!$B$64,IF(AND(AB3015&gt;=REFERENCIAS!$C$65,AB3015&lt;REFERENCIAS!$D$65),REFERENCIAS!$B$65, "Revisar"))))</f>
        <v>#REF!</v>
      </c>
      <c r="AD3015" s="94" t="e">
        <f ca="1">VLOOKUP(AC3015,REFERENCIAS!$B$62:$G$65,4,FALSE)</f>
        <v>#REF!</v>
      </c>
    </row>
    <row r="3016" spans="1:30" ht="17.25" x14ac:dyDescent="0.25">
      <c r="A3016" s="74"/>
      <c r="B3016" s="19"/>
      <c r="C3016" s="19"/>
      <c r="D3016" s="50"/>
      <c r="E3016" s="73"/>
      <c r="F3016" s="74"/>
      <c r="G3016" s="9"/>
      <c r="H3016" s="48"/>
      <c r="I3016" s="49">
        <f t="shared" ca="1" si="185"/>
        <v>2022</v>
      </c>
      <c r="J3016" s="22">
        <f t="shared" ca="1" si="184"/>
        <v>1</v>
      </c>
      <c r="K3016" s="19"/>
      <c r="L3016" s="73"/>
      <c r="M3016" s="74"/>
      <c r="N3016" s="19"/>
      <c r="O3016" s="73"/>
      <c r="P3016" s="82">
        <v>1</v>
      </c>
      <c r="Q3016" s="24">
        <v>1</v>
      </c>
      <c r="R3016" s="81">
        <f t="shared" si="186"/>
        <v>1</v>
      </c>
      <c r="S3016" s="87"/>
      <c r="T3016" s="19"/>
      <c r="U3016" s="25"/>
      <c r="V3016" s="25"/>
      <c r="W3016" s="81"/>
      <c r="X3016" s="91" t="e">
        <f ca="1">+VLOOKUP(#REF!,REFERENCIAS!$C:$D,2,0)*VLOOKUP(#REF!,PONDERADORES!A:P,IF(AND(INFORMACION!$T3016='REFERENCIAS RIESGO'!$C$36,INFORMACION!$F3016=REFERENCIAS!$C$24),16,IF(INFORMACION!$T3016='REFERENCIAS RIESGO'!$C$36,13,IF(INFORMACION!$F3016=REFERENCIAS!$C$24,10,7))),0)+VLOOKUP(K3016,REFERENCIAS!$C:$D,2,0)*VLOOKUP($K$2,PONDERADORES!A:P,IF(AND(INFORMACION!$T3016='REFERENCIAS RIESGO'!$C$36,INFORMACION!$F3016=REFERENCIAS!$C$24),16,IF(INFORMACION!$T3016='REFERENCIAS RIESGO'!$C$36,13,IF(INFORMACION!$F3016=REFERENCIAS!$C$24,10,7))),0)+VLOOKUP(L3016,REFERENCIAS!$C:$D,2,0)*VLOOKUP($L$2,PONDERADORES!A:P,IF(AND(INFORMACION!$T3016='REFERENCIAS RIESGO'!$C$36,INFORMACION!$F3016=REFERENCIAS!$C$24),16,IF(INFORMACION!$T3016='REFERENCIAS RIESGO'!$C$36,13,IF(INFORMACION!$F3016=REFERENCIAS!$C$24,10,7))),0)+VLOOKUP(F3016,REFERENCIAS!$C:$D,2,0)*VLOOKUP($F$2,PONDERADORES!A:P,IF(AND(INFORMACION!$T3016='REFERENCIAS RIESGO'!$C$36,INFORMACION!$F3016=REFERENCIAS!$C$24),16,IF(INFORMACION!$T3016='REFERENCIAS RIESGO'!$C$36,13,IF(INFORMACION!$F3016=REFERENCIAS!$C$24,10,7))),0)+VLOOKUP(T3016,REFERENCIAS!$C:$D,2,0)*VLOOKUP($T$2,PONDERADORES!A:P,IF(AND(INFORMACION!$T3016='REFERENCIAS RIESGO'!$C$36,INFORMACION!$F3016=REFERENCIAS!$C$24),16,IF(INFORMACION!$T3016='REFERENCIAS RIESGO'!$C$36,13,IF(INFORMACION!$F3016=REFERENCIAS!$C$24,10,7))),0)+VLOOKUP(IF(J3016&lt;=0.2,0.2,IF(AND(J3016&gt;0.2,J3016&lt;=0.4),0.4,IF(AND(J3016&gt;0.4,J3016&lt;=0.6),0.6,IF(AND(J3016&gt;0.6,J3016&lt;=0.8),0.8,IF(AND(J3016&gt;0.8,J3016&lt;=1),1))))),REFERENCIAS!$C:$D,2,0)*VLOOKUP($J$2,PONDERADORES!A:P,IF(AND(INFORMACION!$T3016='REFERENCIAS RIESGO'!$C$36,INFORMACION!$F3016=REFERENCIAS!$C$24),16,IF(INFORMACION!$T3016='REFERENCIAS RIESGO'!$C$36,13,IF(INFORMACION!$F3016=REFERENCIAS!$C$24,10,7))),0)</f>
        <v>#REF!</v>
      </c>
      <c r="Y3016" s="68">
        <f>+VLOOKUP(M3016,REFERENCIAS!$C:$D,2,0)*VLOOKUP($M$2,PONDERADORES!$A$7:$G$9,7,0)+VLOOKUP(N3016,REFERENCIAS!$C:$D,2,0)*VLOOKUP($N$2,PONDERADORES!$A$7:$G$9,7,0)+VLOOKUP(O3016,REFERENCIAS!$C:$D,2,0)*VLOOKUP($O$2,PONDERADORES!$A$7:$G$9,7,0)</f>
        <v>0.2</v>
      </c>
      <c r="Z3016" s="2">
        <f>+VLOOKUP(IF(R3016&lt;0.1,0,IF(AND(R3016&gt;=0.1,R3016&lt;0.2),0.1,IF(AND(R3016&gt;=0.2,R3016&lt;0.3),0.2,IF(R3016&gt;0.3,0.3,)))),REFERENCIAS!$C:$D,2,0)*VLOOKUP($R$2,PONDERADORES!$A$11:$G$11,7,0)</f>
        <v>15</v>
      </c>
      <c r="AA3016" s="92"/>
      <c r="AB3016" s="95" t="e">
        <f t="shared" ca="1" si="187"/>
        <v>#REF!</v>
      </c>
      <c r="AC3016" s="23" t="e">
        <f ca="1">IF(AB3016&gt;REFERENCIAS!$C$62,REFERENCIAS!$B$62,IF(AND(AB3016&gt;=REFERENCIAS!$C$63,AB3016&lt;REFERENCIAS!$D$63),REFERENCIAS!$B$63,IF(AND(AB3016&gt;REFERENCIAS!$C$64,AB3016&lt;=REFERENCIAS!$D$64),REFERENCIAS!$B$64,IF(AND(AB3016&gt;=REFERENCIAS!$C$65,AB3016&lt;REFERENCIAS!$D$65),REFERENCIAS!$B$65, "Revisar"))))</f>
        <v>#REF!</v>
      </c>
      <c r="AD3016" s="94" t="e">
        <f ca="1">VLOOKUP(AC3016,REFERENCIAS!$B$62:$G$65,4,FALSE)</f>
        <v>#REF!</v>
      </c>
    </row>
    <row r="3017" spans="1:30" ht="17.25" x14ac:dyDescent="0.25">
      <c r="A3017" s="74"/>
      <c r="B3017" s="19"/>
      <c r="C3017" s="19"/>
      <c r="D3017" s="50"/>
      <c r="E3017" s="73"/>
      <c r="F3017" s="74"/>
      <c r="G3017" s="9"/>
      <c r="H3017" s="48"/>
      <c r="I3017" s="49">
        <f t="shared" ca="1" si="185"/>
        <v>2022</v>
      </c>
      <c r="J3017" s="22">
        <f t="shared" ca="1" si="184"/>
        <v>1</v>
      </c>
      <c r="K3017" s="19"/>
      <c r="L3017" s="73"/>
      <c r="M3017" s="74"/>
      <c r="N3017" s="19"/>
      <c r="O3017" s="73"/>
      <c r="P3017" s="82">
        <v>1</v>
      </c>
      <c r="Q3017" s="24">
        <v>1</v>
      </c>
      <c r="R3017" s="81">
        <f t="shared" si="186"/>
        <v>1</v>
      </c>
      <c r="S3017" s="87"/>
      <c r="T3017" s="19"/>
      <c r="U3017" s="25"/>
      <c r="V3017" s="25"/>
      <c r="W3017" s="81"/>
      <c r="X3017" s="91" t="e">
        <f ca="1">+VLOOKUP(#REF!,REFERENCIAS!$C:$D,2,0)*VLOOKUP(#REF!,PONDERADORES!A:P,IF(AND(INFORMACION!$T3017='REFERENCIAS RIESGO'!$C$36,INFORMACION!$F3017=REFERENCIAS!$C$24),16,IF(INFORMACION!$T3017='REFERENCIAS RIESGO'!$C$36,13,IF(INFORMACION!$F3017=REFERENCIAS!$C$24,10,7))),0)+VLOOKUP(K3017,REFERENCIAS!$C:$D,2,0)*VLOOKUP($K$2,PONDERADORES!A:P,IF(AND(INFORMACION!$T3017='REFERENCIAS RIESGO'!$C$36,INFORMACION!$F3017=REFERENCIAS!$C$24),16,IF(INFORMACION!$T3017='REFERENCIAS RIESGO'!$C$36,13,IF(INFORMACION!$F3017=REFERENCIAS!$C$24,10,7))),0)+VLOOKUP(L3017,REFERENCIAS!$C:$D,2,0)*VLOOKUP($L$2,PONDERADORES!A:P,IF(AND(INFORMACION!$T3017='REFERENCIAS RIESGO'!$C$36,INFORMACION!$F3017=REFERENCIAS!$C$24),16,IF(INFORMACION!$T3017='REFERENCIAS RIESGO'!$C$36,13,IF(INFORMACION!$F3017=REFERENCIAS!$C$24,10,7))),0)+VLOOKUP(F3017,REFERENCIAS!$C:$D,2,0)*VLOOKUP($F$2,PONDERADORES!A:P,IF(AND(INFORMACION!$T3017='REFERENCIAS RIESGO'!$C$36,INFORMACION!$F3017=REFERENCIAS!$C$24),16,IF(INFORMACION!$T3017='REFERENCIAS RIESGO'!$C$36,13,IF(INFORMACION!$F3017=REFERENCIAS!$C$24,10,7))),0)+VLOOKUP(T3017,REFERENCIAS!$C:$D,2,0)*VLOOKUP($T$2,PONDERADORES!A:P,IF(AND(INFORMACION!$T3017='REFERENCIAS RIESGO'!$C$36,INFORMACION!$F3017=REFERENCIAS!$C$24),16,IF(INFORMACION!$T3017='REFERENCIAS RIESGO'!$C$36,13,IF(INFORMACION!$F3017=REFERENCIAS!$C$24,10,7))),0)+VLOOKUP(IF(J3017&lt;=0.2,0.2,IF(AND(J3017&gt;0.2,J3017&lt;=0.4),0.4,IF(AND(J3017&gt;0.4,J3017&lt;=0.6),0.6,IF(AND(J3017&gt;0.6,J3017&lt;=0.8),0.8,IF(AND(J3017&gt;0.8,J3017&lt;=1),1))))),REFERENCIAS!$C:$D,2,0)*VLOOKUP($J$2,PONDERADORES!A:P,IF(AND(INFORMACION!$T3017='REFERENCIAS RIESGO'!$C$36,INFORMACION!$F3017=REFERENCIAS!$C$24),16,IF(INFORMACION!$T3017='REFERENCIAS RIESGO'!$C$36,13,IF(INFORMACION!$F3017=REFERENCIAS!$C$24,10,7))),0)</f>
        <v>#REF!</v>
      </c>
      <c r="Y3017" s="68">
        <f>+VLOOKUP(M3017,REFERENCIAS!$C:$D,2,0)*VLOOKUP($M$2,PONDERADORES!$A$7:$G$9,7,0)+VLOOKUP(N3017,REFERENCIAS!$C:$D,2,0)*VLOOKUP($N$2,PONDERADORES!$A$7:$G$9,7,0)+VLOOKUP(O3017,REFERENCIAS!$C:$D,2,0)*VLOOKUP($O$2,PONDERADORES!$A$7:$G$9,7,0)</f>
        <v>0.2</v>
      </c>
      <c r="Z3017" s="2">
        <f>+VLOOKUP(IF(R3017&lt;0.1,0,IF(AND(R3017&gt;=0.1,R3017&lt;0.2),0.1,IF(AND(R3017&gt;=0.2,R3017&lt;0.3),0.2,IF(R3017&gt;0.3,0.3,)))),REFERENCIAS!$C:$D,2,0)*VLOOKUP($R$2,PONDERADORES!$A$11:$G$11,7,0)</f>
        <v>15</v>
      </c>
      <c r="AA3017" s="92"/>
      <c r="AB3017" s="95" t="e">
        <f t="shared" ca="1" si="187"/>
        <v>#REF!</v>
      </c>
      <c r="AC3017" s="23" t="e">
        <f ca="1">IF(AB3017&gt;REFERENCIAS!$C$62,REFERENCIAS!$B$62,IF(AND(AB3017&gt;=REFERENCIAS!$C$63,AB3017&lt;REFERENCIAS!$D$63),REFERENCIAS!$B$63,IF(AND(AB3017&gt;REFERENCIAS!$C$64,AB3017&lt;=REFERENCIAS!$D$64),REFERENCIAS!$B$64,IF(AND(AB3017&gt;=REFERENCIAS!$C$65,AB3017&lt;REFERENCIAS!$D$65),REFERENCIAS!$B$65, "Revisar"))))</f>
        <v>#REF!</v>
      </c>
      <c r="AD3017" s="94" t="e">
        <f ca="1">VLOOKUP(AC3017,REFERENCIAS!$B$62:$G$65,4,FALSE)</f>
        <v>#REF!</v>
      </c>
    </row>
    <row r="3018" spans="1:30" ht="17.25" x14ac:dyDescent="0.25">
      <c r="A3018" s="74"/>
      <c r="B3018" s="19"/>
      <c r="C3018" s="19"/>
      <c r="D3018" s="50"/>
      <c r="E3018" s="73"/>
      <c r="F3018" s="74"/>
      <c r="G3018" s="9"/>
      <c r="H3018" s="48"/>
      <c r="I3018" s="49">
        <f t="shared" ca="1" si="185"/>
        <v>2022</v>
      </c>
      <c r="J3018" s="22">
        <f t="shared" ca="1" si="184"/>
        <v>1</v>
      </c>
      <c r="K3018" s="19"/>
      <c r="L3018" s="73"/>
      <c r="M3018" s="74"/>
      <c r="N3018" s="19"/>
      <c r="O3018" s="73"/>
      <c r="P3018" s="82">
        <v>1</v>
      </c>
      <c r="Q3018" s="24">
        <v>1</v>
      </c>
      <c r="R3018" s="81">
        <f t="shared" si="186"/>
        <v>1</v>
      </c>
      <c r="S3018" s="87"/>
      <c r="T3018" s="19"/>
      <c r="U3018" s="25"/>
      <c r="V3018" s="25"/>
      <c r="W3018" s="81"/>
      <c r="X3018" s="91" t="e">
        <f ca="1">+VLOOKUP(#REF!,REFERENCIAS!$C:$D,2,0)*VLOOKUP(#REF!,PONDERADORES!A:P,IF(AND(INFORMACION!$T3018='REFERENCIAS RIESGO'!$C$36,INFORMACION!$F3018=REFERENCIAS!$C$24),16,IF(INFORMACION!$T3018='REFERENCIAS RIESGO'!$C$36,13,IF(INFORMACION!$F3018=REFERENCIAS!$C$24,10,7))),0)+VLOOKUP(K3018,REFERENCIAS!$C:$D,2,0)*VLOOKUP($K$2,PONDERADORES!A:P,IF(AND(INFORMACION!$T3018='REFERENCIAS RIESGO'!$C$36,INFORMACION!$F3018=REFERENCIAS!$C$24),16,IF(INFORMACION!$T3018='REFERENCIAS RIESGO'!$C$36,13,IF(INFORMACION!$F3018=REFERENCIAS!$C$24,10,7))),0)+VLOOKUP(L3018,REFERENCIAS!$C:$D,2,0)*VLOOKUP($L$2,PONDERADORES!A:P,IF(AND(INFORMACION!$T3018='REFERENCIAS RIESGO'!$C$36,INFORMACION!$F3018=REFERENCIAS!$C$24),16,IF(INFORMACION!$T3018='REFERENCIAS RIESGO'!$C$36,13,IF(INFORMACION!$F3018=REFERENCIAS!$C$24,10,7))),0)+VLOOKUP(F3018,REFERENCIAS!$C:$D,2,0)*VLOOKUP($F$2,PONDERADORES!A:P,IF(AND(INFORMACION!$T3018='REFERENCIAS RIESGO'!$C$36,INFORMACION!$F3018=REFERENCIAS!$C$24),16,IF(INFORMACION!$T3018='REFERENCIAS RIESGO'!$C$36,13,IF(INFORMACION!$F3018=REFERENCIAS!$C$24,10,7))),0)+VLOOKUP(T3018,REFERENCIAS!$C:$D,2,0)*VLOOKUP($T$2,PONDERADORES!A:P,IF(AND(INFORMACION!$T3018='REFERENCIAS RIESGO'!$C$36,INFORMACION!$F3018=REFERENCIAS!$C$24),16,IF(INFORMACION!$T3018='REFERENCIAS RIESGO'!$C$36,13,IF(INFORMACION!$F3018=REFERENCIAS!$C$24,10,7))),0)+VLOOKUP(IF(J3018&lt;=0.2,0.2,IF(AND(J3018&gt;0.2,J3018&lt;=0.4),0.4,IF(AND(J3018&gt;0.4,J3018&lt;=0.6),0.6,IF(AND(J3018&gt;0.6,J3018&lt;=0.8),0.8,IF(AND(J3018&gt;0.8,J3018&lt;=1),1))))),REFERENCIAS!$C:$D,2,0)*VLOOKUP($J$2,PONDERADORES!A:P,IF(AND(INFORMACION!$T3018='REFERENCIAS RIESGO'!$C$36,INFORMACION!$F3018=REFERENCIAS!$C$24),16,IF(INFORMACION!$T3018='REFERENCIAS RIESGO'!$C$36,13,IF(INFORMACION!$F3018=REFERENCIAS!$C$24,10,7))),0)</f>
        <v>#REF!</v>
      </c>
      <c r="Y3018" s="68">
        <f>+VLOOKUP(M3018,REFERENCIAS!$C:$D,2,0)*VLOOKUP($M$2,PONDERADORES!$A$7:$G$9,7,0)+VLOOKUP(N3018,REFERENCIAS!$C:$D,2,0)*VLOOKUP($N$2,PONDERADORES!$A$7:$G$9,7,0)+VLOOKUP(O3018,REFERENCIAS!$C:$D,2,0)*VLOOKUP($O$2,PONDERADORES!$A$7:$G$9,7,0)</f>
        <v>0.2</v>
      </c>
      <c r="Z3018" s="2">
        <f>+VLOOKUP(IF(R3018&lt;0.1,0,IF(AND(R3018&gt;=0.1,R3018&lt;0.2),0.1,IF(AND(R3018&gt;=0.2,R3018&lt;0.3),0.2,IF(R3018&gt;0.3,0.3,)))),REFERENCIAS!$C:$D,2,0)*VLOOKUP($R$2,PONDERADORES!$A$11:$G$11,7,0)</f>
        <v>15</v>
      </c>
      <c r="AA3018" s="92"/>
      <c r="AB3018" s="95" t="e">
        <f t="shared" ca="1" si="187"/>
        <v>#REF!</v>
      </c>
      <c r="AC3018" s="23" t="e">
        <f ca="1">IF(AB3018&gt;REFERENCIAS!$C$62,REFERENCIAS!$B$62,IF(AND(AB3018&gt;=REFERENCIAS!$C$63,AB3018&lt;REFERENCIAS!$D$63),REFERENCIAS!$B$63,IF(AND(AB3018&gt;REFERENCIAS!$C$64,AB3018&lt;=REFERENCIAS!$D$64),REFERENCIAS!$B$64,IF(AND(AB3018&gt;=REFERENCIAS!$C$65,AB3018&lt;REFERENCIAS!$D$65),REFERENCIAS!$B$65, "Revisar"))))</f>
        <v>#REF!</v>
      </c>
      <c r="AD3018" s="94" t="e">
        <f ca="1">VLOOKUP(AC3018,REFERENCIAS!$B$62:$G$65,4,FALSE)</f>
        <v>#REF!</v>
      </c>
    </row>
    <row r="3019" spans="1:30" ht="17.25" x14ac:dyDescent="0.25">
      <c r="A3019" s="74"/>
      <c r="B3019" s="19"/>
      <c r="C3019" s="19"/>
      <c r="D3019" s="50"/>
      <c r="E3019" s="73"/>
      <c r="F3019" s="74"/>
      <c r="G3019" s="9"/>
      <c r="H3019" s="48"/>
      <c r="I3019" s="49">
        <f t="shared" ca="1" si="185"/>
        <v>2022</v>
      </c>
      <c r="J3019" s="22">
        <f t="shared" ca="1" si="184"/>
        <v>1</v>
      </c>
      <c r="K3019" s="19"/>
      <c r="L3019" s="73"/>
      <c r="M3019" s="74"/>
      <c r="N3019" s="19"/>
      <c r="O3019" s="73"/>
      <c r="P3019" s="82">
        <v>1</v>
      </c>
      <c r="Q3019" s="24">
        <v>1</v>
      </c>
      <c r="R3019" s="81">
        <f t="shared" si="186"/>
        <v>1</v>
      </c>
      <c r="S3019" s="87"/>
      <c r="T3019" s="19"/>
      <c r="U3019" s="25"/>
      <c r="V3019" s="25"/>
      <c r="W3019" s="81"/>
      <c r="X3019" s="91" t="e">
        <f ca="1">+VLOOKUP(#REF!,REFERENCIAS!$C:$D,2,0)*VLOOKUP(#REF!,PONDERADORES!A:P,IF(AND(INFORMACION!$T3019='REFERENCIAS RIESGO'!$C$36,INFORMACION!$F3019=REFERENCIAS!$C$24),16,IF(INFORMACION!$T3019='REFERENCIAS RIESGO'!$C$36,13,IF(INFORMACION!$F3019=REFERENCIAS!$C$24,10,7))),0)+VLOOKUP(K3019,REFERENCIAS!$C:$D,2,0)*VLOOKUP($K$2,PONDERADORES!A:P,IF(AND(INFORMACION!$T3019='REFERENCIAS RIESGO'!$C$36,INFORMACION!$F3019=REFERENCIAS!$C$24),16,IF(INFORMACION!$T3019='REFERENCIAS RIESGO'!$C$36,13,IF(INFORMACION!$F3019=REFERENCIAS!$C$24,10,7))),0)+VLOOKUP(L3019,REFERENCIAS!$C:$D,2,0)*VLOOKUP($L$2,PONDERADORES!A:P,IF(AND(INFORMACION!$T3019='REFERENCIAS RIESGO'!$C$36,INFORMACION!$F3019=REFERENCIAS!$C$24),16,IF(INFORMACION!$T3019='REFERENCIAS RIESGO'!$C$36,13,IF(INFORMACION!$F3019=REFERENCIAS!$C$24,10,7))),0)+VLOOKUP(F3019,REFERENCIAS!$C:$D,2,0)*VLOOKUP($F$2,PONDERADORES!A:P,IF(AND(INFORMACION!$T3019='REFERENCIAS RIESGO'!$C$36,INFORMACION!$F3019=REFERENCIAS!$C$24),16,IF(INFORMACION!$T3019='REFERENCIAS RIESGO'!$C$36,13,IF(INFORMACION!$F3019=REFERENCIAS!$C$24,10,7))),0)+VLOOKUP(T3019,REFERENCIAS!$C:$D,2,0)*VLOOKUP($T$2,PONDERADORES!A:P,IF(AND(INFORMACION!$T3019='REFERENCIAS RIESGO'!$C$36,INFORMACION!$F3019=REFERENCIAS!$C$24),16,IF(INFORMACION!$T3019='REFERENCIAS RIESGO'!$C$36,13,IF(INFORMACION!$F3019=REFERENCIAS!$C$24,10,7))),0)+VLOOKUP(IF(J3019&lt;=0.2,0.2,IF(AND(J3019&gt;0.2,J3019&lt;=0.4),0.4,IF(AND(J3019&gt;0.4,J3019&lt;=0.6),0.6,IF(AND(J3019&gt;0.6,J3019&lt;=0.8),0.8,IF(AND(J3019&gt;0.8,J3019&lt;=1),1))))),REFERENCIAS!$C:$D,2,0)*VLOOKUP($J$2,PONDERADORES!A:P,IF(AND(INFORMACION!$T3019='REFERENCIAS RIESGO'!$C$36,INFORMACION!$F3019=REFERENCIAS!$C$24),16,IF(INFORMACION!$T3019='REFERENCIAS RIESGO'!$C$36,13,IF(INFORMACION!$F3019=REFERENCIAS!$C$24,10,7))),0)</f>
        <v>#REF!</v>
      </c>
      <c r="Y3019" s="68">
        <f>+VLOOKUP(M3019,REFERENCIAS!$C:$D,2,0)*VLOOKUP($M$2,PONDERADORES!$A$7:$G$9,7,0)+VLOOKUP(N3019,REFERENCIAS!$C:$D,2,0)*VLOOKUP($N$2,PONDERADORES!$A$7:$G$9,7,0)+VLOOKUP(O3019,REFERENCIAS!$C:$D,2,0)*VLOOKUP($O$2,PONDERADORES!$A$7:$G$9,7,0)</f>
        <v>0.2</v>
      </c>
      <c r="Z3019" s="2">
        <f>+VLOOKUP(IF(R3019&lt;0.1,0,IF(AND(R3019&gt;=0.1,R3019&lt;0.2),0.1,IF(AND(R3019&gt;=0.2,R3019&lt;0.3),0.2,IF(R3019&gt;0.3,0.3,)))),REFERENCIAS!$C:$D,2,0)*VLOOKUP($R$2,PONDERADORES!$A$11:$G$11,7,0)</f>
        <v>15</v>
      </c>
      <c r="AA3019" s="92"/>
      <c r="AB3019" s="95" t="e">
        <f t="shared" ca="1" si="187"/>
        <v>#REF!</v>
      </c>
      <c r="AC3019" s="23" t="e">
        <f ca="1">IF(AB3019&gt;REFERENCIAS!$C$62,REFERENCIAS!$B$62,IF(AND(AB3019&gt;=REFERENCIAS!$C$63,AB3019&lt;REFERENCIAS!$D$63),REFERENCIAS!$B$63,IF(AND(AB3019&gt;REFERENCIAS!$C$64,AB3019&lt;=REFERENCIAS!$D$64),REFERENCIAS!$B$64,IF(AND(AB3019&gt;=REFERENCIAS!$C$65,AB3019&lt;REFERENCIAS!$D$65),REFERENCIAS!$B$65, "Revisar"))))</f>
        <v>#REF!</v>
      </c>
      <c r="AD3019" s="94" t="e">
        <f ca="1">VLOOKUP(AC3019,REFERENCIAS!$B$62:$G$65,4,FALSE)</f>
        <v>#REF!</v>
      </c>
    </row>
    <row r="3020" spans="1:30" ht="17.25" x14ac:dyDescent="0.25">
      <c r="A3020" s="74"/>
      <c r="B3020" s="19"/>
      <c r="C3020" s="19"/>
      <c r="D3020" s="50"/>
      <c r="E3020" s="73"/>
      <c r="F3020" s="74"/>
      <c r="G3020" s="9"/>
      <c r="H3020" s="48"/>
      <c r="I3020" s="49">
        <f t="shared" ca="1" si="185"/>
        <v>2022</v>
      </c>
      <c r="J3020" s="22">
        <f t="shared" ca="1" si="184"/>
        <v>1</v>
      </c>
      <c r="K3020" s="19"/>
      <c r="L3020" s="73"/>
      <c r="M3020" s="74"/>
      <c r="N3020" s="19"/>
      <c r="O3020" s="73"/>
      <c r="P3020" s="82">
        <v>1</v>
      </c>
      <c r="Q3020" s="24">
        <v>1</v>
      </c>
      <c r="R3020" s="81">
        <f t="shared" si="186"/>
        <v>1</v>
      </c>
      <c r="S3020" s="87"/>
      <c r="T3020" s="19"/>
      <c r="U3020" s="25"/>
      <c r="V3020" s="25"/>
      <c r="W3020" s="81"/>
      <c r="X3020" s="91" t="e">
        <f ca="1">+VLOOKUP(#REF!,REFERENCIAS!$C:$D,2,0)*VLOOKUP(#REF!,PONDERADORES!A:P,IF(AND(INFORMACION!$T3020='REFERENCIAS RIESGO'!$C$36,INFORMACION!$F3020=REFERENCIAS!$C$24),16,IF(INFORMACION!$T3020='REFERENCIAS RIESGO'!$C$36,13,IF(INFORMACION!$F3020=REFERENCIAS!$C$24,10,7))),0)+VLOOKUP(K3020,REFERENCIAS!$C:$D,2,0)*VLOOKUP($K$2,PONDERADORES!A:P,IF(AND(INFORMACION!$T3020='REFERENCIAS RIESGO'!$C$36,INFORMACION!$F3020=REFERENCIAS!$C$24),16,IF(INFORMACION!$T3020='REFERENCIAS RIESGO'!$C$36,13,IF(INFORMACION!$F3020=REFERENCIAS!$C$24,10,7))),0)+VLOOKUP(L3020,REFERENCIAS!$C:$D,2,0)*VLOOKUP($L$2,PONDERADORES!A:P,IF(AND(INFORMACION!$T3020='REFERENCIAS RIESGO'!$C$36,INFORMACION!$F3020=REFERENCIAS!$C$24),16,IF(INFORMACION!$T3020='REFERENCIAS RIESGO'!$C$36,13,IF(INFORMACION!$F3020=REFERENCIAS!$C$24,10,7))),0)+VLOOKUP(F3020,REFERENCIAS!$C:$D,2,0)*VLOOKUP($F$2,PONDERADORES!A:P,IF(AND(INFORMACION!$T3020='REFERENCIAS RIESGO'!$C$36,INFORMACION!$F3020=REFERENCIAS!$C$24),16,IF(INFORMACION!$T3020='REFERENCIAS RIESGO'!$C$36,13,IF(INFORMACION!$F3020=REFERENCIAS!$C$24,10,7))),0)+VLOOKUP(T3020,REFERENCIAS!$C:$D,2,0)*VLOOKUP($T$2,PONDERADORES!A:P,IF(AND(INFORMACION!$T3020='REFERENCIAS RIESGO'!$C$36,INFORMACION!$F3020=REFERENCIAS!$C$24),16,IF(INFORMACION!$T3020='REFERENCIAS RIESGO'!$C$36,13,IF(INFORMACION!$F3020=REFERENCIAS!$C$24,10,7))),0)+VLOOKUP(IF(J3020&lt;=0.2,0.2,IF(AND(J3020&gt;0.2,J3020&lt;=0.4),0.4,IF(AND(J3020&gt;0.4,J3020&lt;=0.6),0.6,IF(AND(J3020&gt;0.6,J3020&lt;=0.8),0.8,IF(AND(J3020&gt;0.8,J3020&lt;=1),1))))),REFERENCIAS!$C:$D,2,0)*VLOOKUP($J$2,PONDERADORES!A:P,IF(AND(INFORMACION!$T3020='REFERENCIAS RIESGO'!$C$36,INFORMACION!$F3020=REFERENCIAS!$C$24),16,IF(INFORMACION!$T3020='REFERENCIAS RIESGO'!$C$36,13,IF(INFORMACION!$F3020=REFERENCIAS!$C$24,10,7))),0)</f>
        <v>#REF!</v>
      </c>
      <c r="Y3020" s="68">
        <f>+VLOOKUP(M3020,REFERENCIAS!$C:$D,2,0)*VLOOKUP($M$2,PONDERADORES!$A$7:$G$9,7,0)+VLOOKUP(N3020,REFERENCIAS!$C:$D,2,0)*VLOOKUP($N$2,PONDERADORES!$A$7:$G$9,7,0)+VLOOKUP(O3020,REFERENCIAS!$C:$D,2,0)*VLOOKUP($O$2,PONDERADORES!$A$7:$G$9,7,0)</f>
        <v>0.2</v>
      </c>
      <c r="Z3020" s="2">
        <f>+VLOOKUP(IF(R3020&lt;0.1,0,IF(AND(R3020&gt;=0.1,R3020&lt;0.2),0.1,IF(AND(R3020&gt;=0.2,R3020&lt;0.3),0.2,IF(R3020&gt;0.3,0.3,)))),REFERENCIAS!$C:$D,2,0)*VLOOKUP($R$2,PONDERADORES!$A$11:$G$11,7,0)</f>
        <v>15</v>
      </c>
      <c r="AA3020" s="92"/>
      <c r="AB3020" s="95" t="e">
        <f t="shared" ca="1" si="187"/>
        <v>#REF!</v>
      </c>
      <c r="AC3020" s="23" t="e">
        <f ca="1">IF(AB3020&gt;REFERENCIAS!$C$62,REFERENCIAS!$B$62,IF(AND(AB3020&gt;=REFERENCIAS!$C$63,AB3020&lt;REFERENCIAS!$D$63),REFERENCIAS!$B$63,IF(AND(AB3020&gt;REFERENCIAS!$C$64,AB3020&lt;=REFERENCIAS!$D$64),REFERENCIAS!$B$64,IF(AND(AB3020&gt;=REFERENCIAS!$C$65,AB3020&lt;REFERENCIAS!$D$65),REFERENCIAS!$B$65, "Revisar"))))</f>
        <v>#REF!</v>
      </c>
      <c r="AD3020" s="94" t="e">
        <f ca="1">VLOOKUP(AC3020,REFERENCIAS!$B$62:$G$65,4,FALSE)</f>
        <v>#REF!</v>
      </c>
    </row>
    <row r="3021" spans="1:30" ht="17.25" x14ac:dyDescent="0.25">
      <c r="A3021" s="74"/>
      <c r="B3021" s="19"/>
      <c r="C3021" s="19"/>
      <c r="D3021" s="50"/>
      <c r="E3021" s="73"/>
      <c r="F3021" s="74"/>
      <c r="G3021" s="9"/>
      <c r="H3021" s="48"/>
      <c r="I3021" s="49">
        <f t="shared" ca="1" si="185"/>
        <v>2022</v>
      </c>
      <c r="J3021" s="22">
        <f t="shared" ca="1" si="184"/>
        <v>1</v>
      </c>
      <c r="K3021" s="19"/>
      <c r="L3021" s="73"/>
      <c r="M3021" s="74"/>
      <c r="N3021" s="19"/>
      <c r="O3021" s="73"/>
      <c r="P3021" s="82">
        <v>1</v>
      </c>
      <c r="Q3021" s="24">
        <v>1</v>
      </c>
      <c r="R3021" s="81">
        <f t="shared" si="186"/>
        <v>1</v>
      </c>
      <c r="S3021" s="87"/>
      <c r="T3021" s="19"/>
      <c r="U3021" s="25"/>
      <c r="V3021" s="25"/>
      <c r="W3021" s="81"/>
      <c r="X3021" s="91" t="e">
        <f ca="1">+VLOOKUP(#REF!,REFERENCIAS!$C:$D,2,0)*VLOOKUP(#REF!,PONDERADORES!A:P,IF(AND(INFORMACION!$T3021='REFERENCIAS RIESGO'!$C$36,INFORMACION!$F3021=REFERENCIAS!$C$24),16,IF(INFORMACION!$T3021='REFERENCIAS RIESGO'!$C$36,13,IF(INFORMACION!$F3021=REFERENCIAS!$C$24,10,7))),0)+VLOOKUP(K3021,REFERENCIAS!$C:$D,2,0)*VLOOKUP($K$2,PONDERADORES!A:P,IF(AND(INFORMACION!$T3021='REFERENCIAS RIESGO'!$C$36,INFORMACION!$F3021=REFERENCIAS!$C$24),16,IF(INFORMACION!$T3021='REFERENCIAS RIESGO'!$C$36,13,IF(INFORMACION!$F3021=REFERENCIAS!$C$24,10,7))),0)+VLOOKUP(L3021,REFERENCIAS!$C:$D,2,0)*VLOOKUP($L$2,PONDERADORES!A:P,IF(AND(INFORMACION!$T3021='REFERENCIAS RIESGO'!$C$36,INFORMACION!$F3021=REFERENCIAS!$C$24),16,IF(INFORMACION!$T3021='REFERENCIAS RIESGO'!$C$36,13,IF(INFORMACION!$F3021=REFERENCIAS!$C$24,10,7))),0)+VLOOKUP(F3021,REFERENCIAS!$C:$D,2,0)*VLOOKUP($F$2,PONDERADORES!A:P,IF(AND(INFORMACION!$T3021='REFERENCIAS RIESGO'!$C$36,INFORMACION!$F3021=REFERENCIAS!$C$24),16,IF(INFORMACION!$T3021='REFERENCIAS RIESGO'!$C$36,13,IF(INFORMACION!$F3021=REFERENCIAS!$C$24,10,7))),0)+VLOOKUP(T3021,REFERENCIAS!$C:$D,2,0)*VLOOKUP($T$2,PONDERADORES!A:P,IF(AND(INFORMACION!$T3021='REFERENCIAS RIESGO'!$C$36,INFORMACION!$F3021=REFERENCIAS!$C$24),16,IF(INFORMACION!$T3021='REFERENCIAS RIESGO'!$C$36,13,IF(INFORMACION!$F3021=REFERENCIAS!$C$24,10,7))),0)+VLOOKUP(IF(J3021&lt;=0.2,0.2,IF(AND(J3021&gt;0.2,J3021&lt;=0.4),0.4,IF(AND(J3021&gt;0.4,J3021&lt;=0.6),0.6,IF(AND(J3021&gt;0.6,J3021&lt;=0.8),0.8,IF(AND(J3021&gt;0.8,J3021&lt;=1),1))))),REFERENCIAS!$C:$D,2,0)*VLOOKUP($J$2,PONDERADORES!A:P,IF(AND(INFORMACION!$T3021='REFERENCIAS RIESGO'!$C$36,INFORMACION!$F3021=REFERENCIAS!$C$24),16,IF(INFORMACION!$T3021='REFERENCIAS RIESGO'!$C$36,13,IF(INFORMACION!$F3021=REFERENCIAS!$C$24,10,7))),0)</f>
        <v>#REF!</v>
      </c>
      <c r="Y3021" s="68">
        <f>+VLOOKUP(M3021,REFERENCIAS!$C:$D,2,0)*VLOOKUP($M$2,PONDERADORES!$A$7:$G$9,7,0)+VLOOKUP(N3021,REFERENCIAS!$C:$D,2,0)*VLOOKUP($N$2,PONDERADORES!$A$7:$G$9,7,0)+VLOOKUP(O3021,REFERENCIAS!$C:$D,2,0)*VLOOKUP($O$2,PONDERADORES!$A$7:$G$9,7,0)</f>
        <v>0.2</v>
      </c>
      <c r="Z3021" s="2">
        <f>+VLOOKUP(IF(R3021&lt;0.1,0,IF(AND(R3021&gt;=0.1,R3021&lt;0.2),0.1,IF(AND(R3021&gt;=0.2,R3021&lt;0.3),0.2,IF(R3021&gt;0.3,0.3,)))),REFERENCIAS!$C:$D,2,0)*VLOOKUP($R$2,PONDERADORES!$A$11:$G$11,7,0)</f>
        <v>15</v>
      </c>
      <c r="AA3021" s="92"/>
      <c r="AB3021" s="95" t="e">
        <f t="shared" ca="1" si="187"/>
        <v>#REF!</v>
      </c>
      <c r="AC3021" s="23" t="e">
        <f ca="1">IF(AB3021&gt;REFERENCIAS!$C$62,REFERENCIAS!$B$62,IF(AND(AB3021&gt;=REFERENCIAS!$C$63,AB3021&lt;REFERENCIAS!$D$63),REFERENCIAS!$B$63,IF(AND(AB3021&gt;REFERENCIAS!$C$64,AB3021&lt;=REFERENCIAS!$D$64),REFERENCIAS!$B$64,IF(AND(AB3021&gt;=REFERENCIAS!$C$65,AB3021&lt;REFERENCIAS!$D$65),REFERENCIAS!$B$65, "Revisar"))))</f>
        <v>#REF!</v>
      </c>
      <c r="AD3021" s="94" t="e">
        <f ca="1">VLOOKUP(AC3021,REFERENCIAS!$B$62:$G$65,4,FALSE)</f>
        <v>#REF!</v>
      </c>
    </row>
    <row r="3022" spans="1:30" ht="17.25" x14ac:dyDescent="0.25">
      <c r="A3022" s="74"/>
      <c r="B3022" s="19"/>
      <c r="C3022" s="19"/>
      <c r="D3022" s="50"/>
      <c r="E3022" s="73"/>
      <c r="F3022" s="74"/>
      <c r="G3022" s="9"/>
      <c r="H3022" s="48"/>
      <c r="I3022" s="49">
        <f t="shared" ca="1" si="185"/>
        <v>2022</v>
      </c>
      <c r="J3022" s="22">
        <f t="shared" ca="1" si="184"/>
        <v>1</v>
      </c>
      <c r="K3022" s="19"/>
      <c r="L3022" s="73"/>
      <c r="M3022" s="74"/>
      <c r="N3022" s="19"/>
      <c r="O3022" s="73"/>
      <c r="P3022" s="82">
        <v>1</v>
      </c>
      <c r="Q3022" s="24">
        <v>1</v>
      </c>
      <c r="R3022" s="81">
        <f t="shared" si="186"/>
        <v>1</v>
      </c>
      <c r="S3022" s="87"/>
      <c r="T3022" s="19"/>
      <c r="U3022" s="25"/>
      <c r="V3022" s="25"/>
      <c r="W3022" s="81"/>
      <c r="X3022" s="91" t="e">
        <f ca="1">+VLOOKUP(#REF!,REFERENCIAS!$C:$D,2,0)*VLOOKUP(#REF!,PONDERADORES!A:P,IF(AND(INFORMACION!$T3022='REFERENCIAS RIESGO'!$C$36,INFORMACION!$F3022=REFERENCIAS!$C$24),16,IF(INFORMACION!$T3022='REFERENCIAS RIESGO'!$C$36,13,IF(INFORMACION!$F3022=REFERENCIAS!$C$24,10,7))),0)+VLOOKUP(K3022,REFERENCIAS!$C:$D,2,0)*VLOOKUP($K$2,PONDERADORES!A:P,IF(AND(INFORMACION!$T3022='REFERENCIAS RIESGO'!$C$36,INFORMACION!$F3022=REFERENCIAS!$C$24),16,IF(INFORMACION!$T3022='REFERENCIAS RIESGO'!$C$36,13,IF(INFORMACION!$F3022=REFERENCIAS!$C$24,10,7))),0)+VLOOKUP(L3022,REFERENCIAS!$C:$D,2,0)*VLOOKUP($L$2,PONDERADORES!A:P,IF(AND(INFORMACION!$T3022='REFERENCIAS RIESGO'!$C$36,INFORMACION!$F3022=REFERENCIAS!$C$24),16,IF(INFORMACION!$T3022='REFERENCIAS RIESGO'!$C$36,13,IF(INFORMACION!$F3022=REFERENCIAS!$C$24,10,7))),0)+VLOOKUP(F3022,REFERENCIAS!$C:$D,2,0)*VLOOKUP($F$2,PONDERADORES!A:P,IF(AND(INFORMACION!$T3022='REFERENCIAS RIESGO'!$C$36,INFORMACION!$F3022=REFERENCIAS!$C$24),16,IF(INFORMACION!$T3022='REFERENCIAS RIESGO'!$C$36,13,IF(INFORMACION!$F3022=REFERENCIAS!$C$24,10,7))),0)+VLOOKUP(T3022,REFERENCIAS!$C:$D,2,0)*VLOOKUP($T$2,PONDERADORES!A:P,IF(AND(INFORMACION!$T3022='REFERENCIAS RIESGO'!$C$36,INFORMACION!$F3022=REFERENCIAS!$C$24),16,IF(INFORMACION!$T3022='REFERENCIAS RIESGO'!$C$36,13,IF(INFORMACION!$F3022=REFERENCIAS!$C$24,10,7))),0)+VLOOKUP(IF(J3022&lt;=0.2,0.2,IF(AND(J3022&gt;0.2,J3022&lt;=0.4),0.4,IF(AND(J3022&gt;0.4,J3022&lt;=0.6),0.6,IF(AND(J3022&gt;0.6,J3022&lt;=0.8),0.8,IF(AND(J3022&gt;0.8,J3022&lt;=1),1))))),REFERENCIAS!$C:$D,2,0)*VLOOKUP($J$2,PONDERADORES!A:P,IF(AND(INFORMACION!$T3022='REFERENCIAS RIESGO'!$C$36,INFORMACION!$F3022=REFERENCIAS!$C$24),16,IF(INFORMACION!$T3022='REFERENCIAS RIESGO'!$C$36,13,IF(INFORMACION!$F3022=REFERENCIAS!$C$24,10,7))),0)</f>
        <v>#REF!</v>
      </c>
      <c r="Y3022" s="68">
        <f>+VLOOKUP(M3022,REFERENCIAS!$C:$D,2,0)*VLOOKUP($M$2,PONDERADORES!$A$7:$G$9,7,0)+VLOOKUP(N3022,REFERENCIAS!$C:$D,2,0)*VLOOKUP($N$2,PONDERADORES!$A$7:$G$9,7,0)+VLOOKUP(O3022,REFERENCIAS!$C:$D,2,0)*VLOOKUP($O$2,PONDERADORES!$A$7:$G$9,7,0)</f>
        <v>0.2</v>
      </c>
      <c r="Z3022" s="2">
        <f>+VLOOKUP(IF(R3022&lt;0.1,0,IF(AND(R3022&gt;=0.1,R3022&lt;0.2),0.1,IF(AND(R3022&gt;=0.2,R3022&lt;0.3),0.2,IF(R3022&gt;0.3,0.3,)))),REFERENCIAS!$C:$D,2,0)*VLOOKUP($R$2,PONDERADORES!$A$11:$G$11,7,0)</f>
        <v>15</v>
      </c>
      <c r="AA3022" s="92"/>
      <c r="AB3022" s="95" t="e">
        <f t="shared" ca="1" si="187"/>
        <v>#REF!</v>
      </c>
      <c r="AC3022" s="23" t="e">
        <f ca="1">IF(AB3022&gt;REFERENCIAS!$C$62,REFERENCIAS!$B$62,IF(AND(AB3022&gt;=REFERENCIAS!$C$63,AB3022&lt;REFERENCIAS!$D$63),REFERENCIAS!$B$63,IF(AND(AB3022&gt;REFERENCIAS!$C$64,AB3022&lt;=REFERENCIAS!$D$64),REFERENCIAS!$B$64,IF(AND(AB3022&gt;=REFERENCIAS!$C$65,AB3022&lt;REFERENCIAS!$D$65),REFERENCIAS!$B$65, "Revisar"))))</f>
        <v>#REF!</v>
      </c>
      <c r="AD3022" s="94" t="e">
        <f ca="1">VLOOKUP(AC3022,REFERENCIAS!$B$62:$G$65,4,FALSE)</f>
        <v>#REF!</v>
      </c>
    </row>
    <row r="3023" spans="1:30" ht="17.25" x14ac:dyDescent="0.25">
      <c r="A3023" s="74"/>
      <c r="B3023" s="19"/>
      <c r="C3023" s="19"/>
      <c r="D3023" s="50"/>
      <c r="E3023" s="73"/>
      <c r="F3023" s="74"/>
      <c r="G3023" s="9"/>
      <c r="H3023" s="48"/>
      <c r="I3023" s="49">
        <f t="shared" ca="1" si="185"/>
        <v>2022</v>
      </c>
      <c r="J3023" s="22">
        <f t="shared" ca="1" si="184"/>
        <v>1</v>
      </c>
      <c r="K3023" s="19"/>
      <c r="L3023" s="73"/>
      <c r="M3023" s="74"/>
      <c r="N3023" s="19"/>
      <c r="O3023" s="73"/>
      <c r="P3023" s="82">
        <v>1</v>
      </c>
      <c r="Q3023" s="24">
        <v>1</v>
      </c>
      <c r="R3023" s="81">
        <f t="shared" si="186"/>
        <v>1</v>
      </c>
      <c r="S3023" s="87"/>
      <c r="T3023" s="19"/>
      <c r="U3023" s="25"/>
      <c r="V3023" s="25"/>
      <c r="W3023" s="81"/>
      <c r="X3023" s="91" t="e">
        <f ca="1">+VLOOKUP(#REF!,REFERENCIAS!$C:$D,2,0)*VLOOKUP(#REF!,PONDERADORES!A:P,IF(AND(INFORMACION!$T3023='REFERENCIAS RIESGO'!$C$36,INFORMACION!$F3023=REFERENCIAS!$C$24),16,IF(INFORMACION!$T3023='REFERENCIAS RIESGO'!$C$36,13,IF(INFORMACION!$F3023=REFERENCIAS!$C$24,10,7))),0)+VLOOKUP(K3023,REFERENCIAS!$C:$D,2,0)*VLOOKUP($K$2,PONDERADORES!A:P,IF(AND(INFORMACION!$T3023='REFERENCIAS RIESGO'!$C$36,INFORMACION!$F3023=REFERENCIAS!$C$24),16,IF(INFORMACION!$T3023='REFERENCIAS RIESGO'!$C$36,13,IF(INFORMACION!$F3023=REFERENCIAS!$C$24,10,7))),0)+VLOOKUP(L3023,REFERENCIAS!$C:$D,2,0)*VLOOKUP($L$2,PONDERADORES!A:P,IF(AND(INFORMACION!$T3023='REFERENCIAS RIESGO'!$C$36,INFORMACION!$F3023=REFERENCIAS!$C$24),16,IF(INFORMACION!$T3023='REFERENCIAS RIESGO'!$C$36,13,IF(INFORMACION!$F3023=REFERENCIAS!$C$24,10,7))),0)+VLOOKUP(F3023,REFERENCIAS!$C:$D,2,0)*VLOOKUP($F$2,PONDERADORES!A:P,IF(AND(INFORMACION!$T3023='REFERENCIAS RIESGO'!$C$36,INFORMACION!$F3023=REFERENCIAS!$C$24),16,IF(INFORMACION!$T3023='REFERENCIAS RIESGO'!$C$36,13,IF(INFORMACION!$F3023=REFERENCIAS!$C$24,10,7))),0)+VLOOKUP(T3023,REFERENCIAS!$C:$D,2,0)*VLOOKUP($T$2,PONDERADORES!A:P,IF(AND(INFORMACION!$T3023='REFERENCIAS RIESGO'!$C$36,INFORMACION!$F3023=REFERENCIAS!$C$24),16,IF(INFORMACION!$T3023='REFERENCIAS RIESGO'!$C$36,13,IF(INFORMACION!$F3023=REFERENCIAS!$C$24,10,7))),0)+VLOOKUP(IF(J3023&lt;=0.2,0.2,IF(AND(J3023&gt;0.2,J3023&lt;=0.4),0.4,IF(AND(J3023&gt;0.4,J3023&lt;=0.6),0.6,IF(AND(J3023&gt;0.6,J3023&lt;=0.8),0.8,IF(AND(J3023&gt;0.8,J3023&lt;=1),1))))),REFERENCIAS!$C:$D,2,0)*VLOOKUP($J$2,PONDERADORES!A:P,IF(AND(INFORMACION!$T3023='REFERENCIAS RIESGO'!$C$36,INFORMACION!$F3023=REFERENCIAS!$C$24),16,IF(INFORMACION!$T3023='REFERENCIAS RIESGO'!$C$36,13,IF(INFORMACION!$F3023=REFERENCIAS!$C$24,10,7))),0)</f>
        <v>#REF!</v>
      </c>
      <c r="Y3023" s="68">
        <f>+VLOOKUP(M3023,REFERENCIAS!$C:$D,2,0)*VLOOKUP($M$2,PONDERADORES!$A$7:$G$9,7,0)+VLOOKUP(N3023,REFERENCIAS!$C:$D,2,0)*VLOOKUP($N$2,PONDERADORES!$A$7:$G$9,7,0)+VLOOKUP(O3023,REFERENCIAS!$C:$D,2,0)*VLOOKUP($O$2,PONDERADORES!$A$7:$G$9,7,0)</f>
        <v>0.2</v>
      </c>
      <c r="Z3023" s="2">
        <f>+VLOOKUP(IF(R3023&lt;0.1,0,IF(AND(R3023&gt;=0.1,R3023&lt;0.2),0.1,IF(AND(R3023&gt;=0.2,R3023&lt;0.3),0.2,IF(R3023&gt;0.3,0.3,)))),REFERENCIAS!$C:$D,2,0)*VLOOKUP($R$2,PONDERADORES!$A$11:$G$11,7,0)</f>
        <v>15</v>
      </c>
      <c r="AA3023" s="92"/>
      <c r="AB3023" s="95" t="e">
        <f t="shared" ca="1" si="187"/>
        <v>#REF!</v>
      </c>
      <c r="AC3023" s="23" t="e">
        <f ca="1">IF(AB3023&gt;REFERENCIAS!$C$62,REFERENCIAS!$B$62,IF(AND(AB3023&gt;=REFERENCIAS!$C$63,AB3023&lt;REFERENCIAS!$D$63),REFERENCIAS!$B$63,IF(AND(AB3023&gt;REFERENCIAS!$C$64,AB3023&lt;=REFERENCIAS!$D$64),REFERENCIAS!$B$64,IF(AND(AB3023&gt;=REFERENCIAS!$C$65,AB3023&lt;REFERENCIAS!$D$65),REFERENCIAS!$B$65, "Revisar"))))</f>
        <v>#REF!</v>
      </c>
      <c r="AD3023" s="94" t="e">
        <f ca="1">VLOOKUP(AC3023,REFERENCIAS!$B$62:$G$65,4,FALSE)</f>
        <v>#REF!</v>
      </c>
    </row>
    <row r="3024" spans="1:30" ht="17.25" x14ac:dyDescent="0.25">
      <c r="A3024" s="74"/>
      <c r="B3024" s="19"/>
      <c r="C3024" s="19"/>
      <c r="D3024" s="50"/>
      <c r="E3024" s="73"/>
      <c r="F3024" s="74"/>
      <c r="G3024" s="9"/>
      <c r="H3024" s="48"/>
      <c r="I3024" s="49">
        <f t="shared" ca="1" si="185"/>
        <v>2022</v>
      </c>
      <c r="J3024" s="22">
        <f t="shared" ca="1" si="184"/>
        <v>1</v>
      </c>
      <c r="K3024" s="19"/>
      <c r="L3024" s="73"/>
      <c r="M3024" s="74"/>
      <c r="N3024" s="19"/>
      <c r="O3024" s="73"/>
      <c r="P3024" s="82">
        <v>1</v>
      </c>
      <c r="Q3024" s="24">
        <v>1</v>
      </c>
      <c r="R3024" s="81">
        <f t="shared" si="186"/>
        <v>1</v>
      </c>
      <c r="S3024" s="87"/>
      <c r="T3024" s="19"/>
      <c r="U3024" s="25"/>
      <c r="V3024" s="25"/>
      <c r="W3024" s="81"/>
      <c r="X3024" s="91" t="e">
        <f ca="1">+VLOOKUP(#REF!,REFERENCIAS!$C:$D,2,0)*VLOOKUP(#REF!,PONDERADORES!A:P,IF(AND(INFORMACION!$T3024='REFERENCIAS RIESGO'!$C$36,INFORMACION!$F3024=REFERENCIAS!$C$24),16,IF(INFORMACION!$T3024='REFERENCIAS RIESGO'!$C$36,13,IF(INFORMACION!$F3024=REFERENCIAS!$C$24,10,7))),0)+VLOOKUP(K3024,REFERENCIAS!$C:$D,2,0)*VLOOKUP($K$2,PONDERADORES!A:P,IF(AND(INFORMACION!$T3024='REFERENCIAS RIESGO'!$C$36,INFORMACION!$F3024=REFERENCIAS!$C$24),16,IF(INFORMACION!$T3024='REFERENCIAS RIESGO'!$C$36,13,IF(INFORMACION!$F3024=REFERENCIAS!$C$24,10,7))),0)+VLOOKUP(L3024,REFERENCIAS!$C:$D,2,0)*VLOOKUP($L$2,PONDERADORES!A:P,IF(AND(INFORMACION!$T3024='REFERENCIAS RIESGO'!$C$36,INFORMACION!$F3024=REFERENCIAS!$C$24),16,IF(INFORMACION!$T3024='REFERENCIAS RIESGO'!$C$36,13,IF(INFORMACION!$F3024=REFERENCIAS!$C$24,10,7))),0)+VLOOKUP(F3024,REFERENCIAS!$C:$D,2,0)*VLOOKUP($F$2,PONDERADORES!A:P,IF(AND(INFORMACION!$T3024='REFERENCIAS RIESGO'!$C$36,INFORMACION!$F3024=REFERENCIAS!$C$24),16,IF(INFORMACION!$T3024='REFERENCIAS RIESGO'!$C$36,13,IF(INFORMACION!$F3024=REFERENCIAS!$C$24,10,7))),0)+VLOOKUP(T3024,REFERENCIAS!$C:$D,2,0)*VLOOKUP($T$2,PONDERADORES!A:P,IF(AND(INFORMACION!$T3024='REFERENCIAS RIESGO'!$C$36,INFORMACION!$F3024=REFERENCIAS!$C$24),16,IF(INFORMACION!$T3024='REFERENCIAS RIESGO'!$C$36,13,IF(INFORMACION!$F3024=REFERENCIAS!$C$24,10,7))),0)+VLOOKUP(IF(J3024&lt;=0.2,0.2,IF(AND(J3024&gt;0.2,J3024&lt;=0.4),0.4,IF(AND(J3024&gt;0.4,J3024&lt;=0.6),0.6,IF(AND(J3024&gt;0.6,J3024&lt;=0.8),0.8,IF(AND(J3024&gt;0.8,J3024&lt;=1),1))))),REFERENCIAS!$C:$D,2,0)*VLOOKUP($J$2,PONDERADORES!A:P,IF(AND(INFORMACION!$T3024='REFERENCIAS RIESGO'!$C$36,INFORMACION!$F3024=REFERENCIAS!$C$24),16,IF(INFORMACION!$T3024='REFERENCIAS RIESGO'!$C$36,13,IF(INFORMACION!$F3024=REFERENCIAS!$C$24,10,7))),0)</f>
        <v>#REF!</v>
      </c>
      <c r="Y3024" s="68">
        <f>+VLOOKUP(M3024,REFERENCIAS!$C:$D,2,0)*VLOOKUP($M$2,PONDERADORES!$A$7:$G$9,7,0)+VLOOKUP(N3024,REFERENCIAS!$C:$D,2,0)*VLOOKUP($N$2,PONDERADORES!$A$7:$G$9,7,0)+VLOOKUP(O3024,REFERENCIAS!$C:$D,2,0)*VLOOKUP($O$2,PONDERADORES!$A$7:$G$9,7,0)</f>
        <v>0.2</v>
      </c>
      <c r="Z3024" s="2">
        <f>+VLOOKUP(IF(R3024&lt;0.1,0,IF(AND(R3024&gt;=0.1,R3024&lt;0.2),0.1,IF(AND(R3024&gt;=0.2,R3024&lt;0.3),0.2,IF(R3024&gt;0.3,0.3,)))),REFERENCIAS!$C:$D,2,0)*VLOOKUP($R$2,PONDERADORES!$A$11:$G$11,7,0)</f>
        <v>15</v>
      </c>
      <c r="AA3024" s="92"/>
      <c r="AB3024" s="95" t="e">
        <f t="shared" ca="1" si="187"/>
        <v>#REF!</v>
      </c>
      <c r="AC3024" s="23" t="e">
        <f ca="1">IF(AB3024&gt;REFERENCIAS!$C$62,REFERENCIAS!$B$62,IF(AND(AB3024&gt;=REFERENCIAS!$C$63,AB3024&lt;REFERENCIAS!$D$63),REFERENCIAS!$B$63,IF(AND(AB3024&gt;REFERENCIAS!$C$64,AB3024&lt;=REFERENCIAS!$D$64),REFERENCIAS!$B$64,IF(AND(AB3024&gt;=REFERENCIAS!$C$65,AB3024&lt;REFERENCIAS!$D$65),REFERENCIAS!$B$65, "Revisar"))))</f>
        <v>#REF!</v>
      </c>
      <c r="AD3024" s="94" t="e">
        <f ca="1">VLOOKUP(AC3024,REFERENCIAS!$B$62:$G$65,4,FALSE)</f>
        <v>#REF!</v>
      </c>
    </row>
    <row r="3025" spans="1:30" ht="17.25" x14ac:dyDescent="0.25">
      <c r="A3025" s="74"/>
      <c r="B3025" s="19"/>
      <c r="C3025" s="19"/>
      <c r="D3025" s="50"/>
      <c r="E3025" s="73"/>
      <c r="F3025" s="74"/>
      <c r="G3025" s="9"/>
      <c r="H3025" s="48"/>
      <c r="I3025" s="49">
        <f t="shared" ca="1" si="185"/>
        <v>2022</v>
      </c>
      <c r="J3025" s="22">
        <f t="shared" ca="1" si="184"/>
        <v>1</v>
      </c>
      <c r="K3025" s="19"/>
      <c r="L3025" s="73"/>
      <c r="M3025" s="74"/>
      <c r="N3025" s="19"/>
      <c r="O3025" s="73"/>
      <c r="P3025" s="82">
        <v>1</v>
      </c>
      <c r="Q3025" s="24">
        <v>1</v>
      </c>
      <c r="R3025" s="81">
        <f t="shared" si="186"/>
        <v>1</v>
      </c>
      <c r="S3025" s="87"/>
      <c r="T3025" s="19"/>
      <c r="U3025" s="25"/>
      <c r="V3025" s="25"/>
      <c r="W3025" s="81"/>
      <c r="X3025" s="91" t="e">
        <f ca="1">+VLOOKUP(#REF!,REFERENCIAS!$C:$D,2,0)*VLOOKUP(#REF!,PONDERADORES!A:P,IF(AND(INFORMACION!$T3025='REFERENCIAS RIESGO'!$C$36,INFORMACION!$F3025=REFERENCIAS!$C$24),16,IF(INFORMACION!$T3025='REFERENCIAS RIESGO'!$C$36,13,IF(INFORMACION!$F3025=REFERENCIAS!$C$24,10,7))),0)+VLOOKUP(K3025,REFERENCIAS!$C:$D,2,0)*VLOOKUP($K$2,PONDERADORES!A:P,IF(AND(INFORMACION!$T3025='REFERENCIAS RIESGO'!$C$36,INFORMACION!$F3025=REFERENCIAS!$C$24),16,IF(INFORMACION!$T3025='REFERENCIAS RIESGO'!$C$36,13,IF(INFORMACION!$F3025=REFERENCIAS!$C$24,10,7))),0)+VLOOKUP(L3025,REFERENCIAS!$C:$D,2,0)*VLOOKUP($L$2,PONDERADORES!A:P,IF(AND(INFORMACION!$T3025='REFERENCIAS RIESGO'!$C$36,INFORMACION!$F3025=REFERENCIAS!$C$24),16,IF(INFORMACION!$T3025='REFERENCIAS RIESGO'!$C$36,13,IF(INFORMACION!$F3025=REFERENCIAS!$C$24,10,7))),0)+VLOOKUP(F3025,REFERENCIAS!$C:$D,2,0)*VLOOKUP($F$2,PONDERADORES!A:P,IF(AND(INFORMACION!$T3025='REFERENCIAS RIESGO'!$C$36,INFORMACION!$F3025=REFERENCIAS!$C$24),16,IF(INFORMACION!$T3025='REFERENCIAS RIESGO'!$C$36,13,IF(INFORMACION!$F3025=REFERENCIAS!$C$24,10,7))),0)+VLOOKUP(T3025,REFERENCIAS!$C:$D,2,0)*VLOOKUP($T$2,PONDERADORES!A:P,IF(AND(INFORMACION!$T3025='REFERENCIAS RIESGO'!$C$36,INFORMACION!$F3025=REFERENCIAS!$C$24),16,IF(INFORMACION!$T3025='REFERENCIAS RIESGO'!$C$36,13,IF(INFORMACION!$F3025=REFERENCIAS!$C$24,10,7))),0)+VLOOKUP(IF(J3025&lt;=0.2,0.2,IF(AND(J3025&gt;0.2,J3025&lt;=0.4),0.4,IF(AND(J3025&gt;0.4,J3025&lt;=0.6),0.6,IF(AND(J3025&gt;0.6,J3025&lt;=0.8),0.8,IF(AND(J3025&gt;0.8,J3025&lt;=1),1))))),REFERENCIAS!$C:$D,2,0)*VLOOKUP($J$2,PONDERADORES!A:P,IF(AND(INFORMACION!$T3025='REFERENCIAS RIESGO'!$C$36,INFORMACION!$F3025=REFERENCIAS!$C$24),16,IF(INFORMACION!$T3025='REFERENCIAS RIESGO'!$C$36,13,IF(INFORMACION!$F3025=REFERENCIAS!$C$24,10,7))),0)</f>
        <v>#REF!</v>
      </c>
      <c r="Y3025" s="68">
        <f>+VLOOKUP(M3025,REFERENCIAS!$C:$D,2,0)*VLOOKUP($M$2,PONDERADORES!$A$7:$G$9,7,0)+VLOOKUP(N3025,REFERENCIAS!$C:$D,2,0)*VLOOKUP($N$2,PONDERADORES!$A$7:$G$9,7,0)+VLOOKUP(O3025,REFERENCIAS!$C:$D,2,0)*VLOOKUP($O$2,PONDERADORES!$A$7:$G$9,7,0)</f>
        <v>0.2</v>
      </c>
      <c r="Z3025" s="2">
        <f>+VLOOKUP(IF(R3025&lt;0.1,0,IF(AND(R3025&gt;=0.1,R3025&lt;0.2),0.1,IF(AND(R3025&gt;=0.2,R3025&lt;0.3),0.2,IF(R3025&gt;0.3,0.3,)))),REFERENCIAS!$C:$D,2,0)*VLOOKUP($R$2,PONDERADORES!$A$11:$G$11,7,0)</f>
        <v>15</v>
      </c>
      <c r="AA3025" s="92"/>
      <c r="AB3025" s="95" t="e">
        <f t="shared" ca="1" si="187"/>
        <v>#REF!</v>
      </c>
      <c r="AC3025" s="23" t="e">
        <f ca="1">IF(AB3025&gt;REFERENCIAS!$C$62,REFERENCIAS!$B$62,IF(AND(AB3025&gt;=REFERENCIAS!$C$63,AB3025&lt;REFERENCIAS!$D$63),REFERENCIAS!$B$63,IF(AND(AB3025&gt;REFERENCIAS!$C$64,AB3025&lt;=REFERENCIAS!$D$64),REFERENCIAS!$B$64,IF(AND(AB3025&gt;=REFERENCIAS!$C$65,AB3025&lt;REFERENCIAS!$D$65),REFERENCIAS!$B$65, "Revisar"))))</f>
        <v>#REF!</v>
      </c>
      <c r="AD3025" s="94" t="e">
        <f ca="1">VLOOKUP(AC3025,REFERENCIAS!$B$62:$G$65,4,FALSE)</f>
        <v>#REF!</v>
      </c>
    </row>
    <row r="3026" spans="1:30" ht="17.25" x14ac:dyDescent="0.25">
      <c r="A3026" s="74"/>
      <c r="B3026" s="19"/>
      <c r="C3026" s="19"/>
      <c r="D3026" s="50"/>
      <c r="E3026" s="73"/>
      <c r="F3026" s="74"/>
      <c r="G3026" s="9"/>
      <c r="H3026" s="48"/>
      <c r="I3026" s="49">
        <f t="shared" ca="1" si="185"/>
        <v>2022</v>
      </c>
      <c r="J3026" s="22">
        <f t="shared" ca="1" si="184"/>
        <v>1</v>
      </c>
      <c r="K3026" s="19"/>
      <c r="L3026" s="73"/>
      <c r="M3026" s="74"/>
      <c r="N3026" s="19"/>
      <c r="O3026" s="73"/>
      <c r="P3026" s="82">
        <v>1</v>
      </c>
      <c r="Q3026" s="24">
        <v>1</v>
      </c>
      <c r="R3026" s="81">
        <f t="shared" si="186"/>
        <v>1</v>
      </c>
      <c r="S3026" s="87"/>
      <c r="T3026" s="19"/>
      <c r="U3026" s="25"/>
      <c r="V3026" s="25"/>
      <c r="W3026" s="81"/>
      <c r="X3026" s="91" t="e">
        <f ca="1">+VLOOKUP(#REF!,REFERENCIAS!$C:$D,2,0)*VLOOKUP(#REF!,PONDERADORES!A:P,IF(AND(INFORMACION!$T3026='REFERENCIAS RIESGO'!$C$36,INFORMACION!$F3026=REFERENCIAS!$C$24),16,IF(INFORMACION!$T3026='REFERENCIAS RIESGO'!$C$36,13,IF(INFORMACION!$F3026=REFERENCIAS!$C$24,10,7))),0)+VLOOKUP(K3026,REFERENCIAS!$C:$D,2,0)*VLOOKUP($K$2,PONDERADORES!A:P,IF(AND(INFORMACION!$T3026='REFERENCIAS RIESGO'!$C$36,INFORMACION!$F3026=REFERENCIAS!$C$24),16,IF(INFORMACION!$T3026='REFERENCIAS RIESGO'!$C$36,13,IF(INFORMACION!$F3026=REFERENCIAS!$C$24,10,7))),0)+VLOOKUP(L3026,REFERENCIAS!$C:$D,2,0)*VLOOKUP($L$2,PONDERADORES!A:P,IF(AND(INFORMACION!$T3026='REFERENCIAS RIESGO'!$C$36,INFORMACION!$F3026=REFERENCIAS!$C$24),16,IF(INFORMACION!$T3026='REFERENCIAS RIESGO'!$C$36,13,IF(INFORMACION!$F3026=REFERENCIAS!$C$24,10,7))),0)+VLOOKUP(F3026,REFERENCIAS!$C:$D,2,0)*VLOOKUP($F$2,PONDERADORES!A:P,IF(AND(INFORMACION!$T3026='REFERENCIAS RIESGO'!$C$36,INFORMACION!$F3026=REFERENCIAS!$C$24),16,IF(INFORMACION!$T3026='REFERENCIAS RIESGO'!$C$36,13,IF(INFORMACION!$F3026=REFERENCIAS!$C$24,10,7))),0)+VLOOKUP(T3026,REFERENCIAS!$C:$D,2,0)*VLOOKUP($T$2,PONDERADORES!A:P,IF(AND(INFORMACION!$T3026='REFERENCIAS RIESGO'!$C$36,INFORMACION!$F3026=REFERENCIAS!$C$24),16,IF(INFORMACION!$T3026='REFERENCIAS RIESGO'!$C$36,13,IF(INFORMACION!$F3026=REFERENCIAS!$C$24,10,7))),0)+VLOOKUP(IF(J3026&lt;=0.2,0.2,IF(AND(J3026&gt;0.2,J3026&lt;=0.4),0.4,IF(AND(J3026&gt;0.4,J3026&lt;=0.6),0.6,IF(AND(J3026&gt;0.6,J3026&lt;=0.8),0.8,IF(AND(J3026&gt;0.8,J3026&lt;=1),1))))),REFERENCIAS!$C:$D,2,0)*VLOOKUP($J$2,PONDERADORES!A:P,IF(AND(INFORMACION!$T3026='REFERENCIAS RIESGO'!$C$36,INFORMACION!$F3026=REFERENCIAS!$C$24),16,IF(INFORMACION!$T3026='REFERENCIAS RIESGO'!$C$36,13,IF(INFORMACION!$F3026=REFERENCIAS!$C$24,10,7))),0)</f>
        <v>#REF!</v>
      </c>
      <c r="Y3026" s="68">
        <f>+VLOOKUP(M3026,REFERENCIAS!$C:$D,2,0)*VLOOKUP($M$2,PONDERADORES!$A$7:$G$9,7,0)+VLOOKUP(N3026,REFERENCIAS!$C:$D,2,0)*VLOOKUP($N$2,PONDERADORES!$A$7:$G$9,7,0)+VLOOKUP(O3026,REFERENCIAS!$C:$D,2,0)*VLOOKUP($O$2,PONDERADORES!$A$7:$G$9,7,0)</f>
        <v>0.2</v>
      </c>
      <c r="Z3026" s="2">
        <f>+VLOOKUP(IF(R3026&lt;0.1,0,IF(AND(R3026&gt;=0.1,R3026&lt;0.2),0.1,IF(AND(R3026&gt;=0.2,R3026&lt;0.3),0.2,IF(R3026&gt;0.3,0.3,)))),REFERENCIAS!$C:$D,2,0)*VLOOKUP($R$2,PONDERADORES!$A$11:$G$11,7,0)</f>
        <v>15</v>
      </c>
      <c r="AA3026" s="92"/>
      <c r="AB3026" s="95" t="e">
        <f t="shared" ca="1" si="187"/>
        <v>#REF!</v>
      </c>
      <c r="AC3026" s="23" t="e">
        <f ca="1">IF(AB3026&gt;REFERENCIAS!$C$62,REFERENCIAS!$B$62,IF(AND(AB3026&gt;=REFERENCIAS!$C$63,AB3026&lt;REFERENCIAS!$D$63),REFERENCIAS!$B$63,IF(AND(AB3026&gt;REFERENCIAS!$C$64,AB3026&lt;=REFERENCIAS!$D$64),REFERENCIAS!$B$64,IF(AND(AB3026&gt;=REFERENCIAS!$C$65,AB3026&lt;REFERENCIAS!$D$65),REFERENCIAS!$B$65, "Revisar"))))</f>
        <v>#REF!</v>
      </c>
      <c r="AD3026" s="94" t="e">
        <f ca="1">VLOOKUP(AC3026,REFERENCIAS!$B$62:$G$65,4,FALSE)</f>
        <v>#REF!</v>
      </c>
    </row>
    <row r="3027" spans="1:30" ht="17.25" x14ac:dyDescent="0.25">
      <c r="A3027" s="74"/>
      <c r="B3027" s="19"/>
      <c r="C3027" s="19"/>
      <c r="D3027" s="50"/>
      <c r="E3027" s="73"/>
      <c r="F3027" s="74"/>
      <c r="G3027" s="9"/>
      <c r="H3027" s="48"/>
      <c r="I3027" s="49">
        <f t="shared" ca="1" si="185"/>
        <v>2022</v>
      </c>
      <c r="J3027" s="22">
        <f t="shared" ca="1" si="184"/>
        <v>1</v>
      </c>
      <c r="K3027" s="19"/>
      <c r="L3027" s="73"/>
      <c r="M3027" s="74"/>
      <c r="N3027" s="19"/>
      <c r="O3027" s="73"/>
      <c r="P3027" s="82">
        <v>1</v>
      </c>
      <c r="Q3027" s="24">
        <v>1</v>
      </c>
      <c r="R3027" s="81">
        <f t="shared" si="186"/>
        <v>1</v>
      </c>
      <c r="S3027" s="87"/>
      <c r="T3027" s="19"/>
      <c r="U3027" s="25"/>
      <c r="V3027" s="25"/>
      <c r="W3027" s="81"/>
      <c r="X3027" s="91" t="e">
        <f ca="1">+VLOOKUP(#REF!,REFERENCIAS!$C:$D,2,0)*VLOOKUP(#REF!,PONDERADORES!A:P,IF(AND(INFORMACION!$T3027='REFERENCIAS RIESGO'!$C$36,INFORMACION!$F3027=REFERENCIAS!$C$24),16,IF(INFORMACION!$T3027='REFERENCIAS RIESGO'!$C$36,13,IF(INFORMACION!$F3027=REFERENCIAS!$C$24,10,7))),0)+VLOOKUP(K3027,REFERENCIAS!$C:$D,2,0)*VLOOKUP($K$2,PONDERADORES!A:P,IF(AND(INFORMACION!$T3027='REFERENCIAS RIESGO'!$C$36,INFORMACION!$F3027=REFERENCIAS!$C$24),16,IF(INFORMACION!$T3027='REFERENCIAS RIESGO'!$C$36,13,IF(INFORMACION!$F3027=REFERENCIAS!$C$24,10,7))),0)+VLOOKUP(L3027,REFERENCIAS!$C:$D,2,0)*VLOOKUP($L$2,PONDERADORES!A:P,IF(AND(INFORMACION!$T3027='REFERENCIAS RIESGO'!$C$36,INFORMACION!$F3027=REFERENCIAS!$C$24),16,IF(INFORMACION!$T3027='REFERENCIAS RIESGO'!$C$36,13,IF(INFORMACION!$F3027=REFERENCIAS!$C$24,10,7))),0)+VLOOKUP(F3027,REFERENCIAS!$C:$D,2,0)*VLOOKUP($F$2,PONDERADORES!A:P,IF(AND(INFORMACION!$T3027='REFERENCIAS RIESGO'!$C$36,INFORMACION!$F3027=REFERENCIAS!$C$24),16,IF(INFORMACION!$T3027='REFERENCIAS RIESGO'!$C$36,13,IF(INFORMACION!$F3027=REFERENCIAS!$C$24,10,7))),0)+VLOOKUP(T3027,REFERENCIAS!$C:$D,2,0)*VLOOKUP($T$2,PONDERADORES!A:P,IF(AND(INFORMACION!$T3027='REFERENCIAS RIESGO'!$C$36,INFORMACION!$F3027=REFERENCIAS!$C$24),16,IF(INFORMACION!$T3027='REFERENCIAS RIESGO'!$C$36,13,IF(INFORMACION!$F3027=REFERENCIAS!$C$24,10,7))),0)+VLOOKUP(IF(J3027&lt;=0.2,0.2,IF(AND(J3027&gt;0.2,J3027&lt;=0.4),0.4,IF(AND(J3027&gt;0.4,J3027&lt;=0.6),0.6,IF(AND(J3027&gt;0.6,J3027&lt;=0.8),0.8,IF(AND(J3027&gt;0.8,J3027&lt;=1),1))))),REFERENCIAS!$C:$D,2,0)*VLOOKUP($J$2,PONDERADORES!A:P,IF(AND(INFORMACION!$T3027='REFERENCIAS RIESGO'!$C$36,INFORMACION!$F3027=REFERENCIAS!$C$24),16,IF(INFORMACION!$T3027='REFERENCIAS RIESGO'!$C$36,13,IF(INFORMACION!$F3027=REFERENCIAS!$C$24,10,7))),0)</f>
        <v>#REF!</v>
      </c>
      <c r="Y3027" s="68">
        <f>+VLOOKUP(M3027,REFERENCIAS!$C:$D,2,0)*VLOOKUP($M$2,PONDERADORES!$A$7:$G$9,7,0)+VLOOKUP(N3027,REFERENCIAS!$C:$D,2,0)*VLOOKUP($N$2,PONDERADORES!$A$7:$G$9,7,0)+VLOOKUP(O3027,REFERENCIAS!$C:$D,2,0)*VLOOKUP($O$2,PONDERADORES!$A$7:$G$9,7,0)</f>
        <v>0.2</v>
      </c>
      <c r="Z3027" s="2">
        <f>+VLOOKUP(IF(R3027&lt;0.1,0,IF(AND(R3027&gt;=0.1,R3027&lt;0.2),0.1,IF(AND(R3027&gt;=0.2,R3027&lt;0.3),0.2,IF(R3027&gt;0.3,0.3,)))),REFERENCIAS!$C:$D,2,0)*VLOOKUP($R$2,PONDERADORES!$A$11:$G$11,7,0)</f>
        <v>15</v>
      </c>
      <c r="AA3027" s="92"/>
      <c r="AB3027" s="95" t="e">
        <f t="shared" ca="1" si="187"/>
        <v>#REF!</v>
      </c>
      <c r="AC3027" s="23" t="e">
        <f ca="1">IF(AB3027&gt;REFERENCIAS!$C$62,REFERENCIAS!$B$62,IF(AND(AB3027&gt;=REFERENCIAS!$C$63,AB3027&lt;REFERENCIAS!$D$63),REFERENCIAS!$B$63,IF(AND(AB3027&gt;REFERENCIAS!$C$64,AB3027&lt;=REFERENCIAS!$D$64),REFERENCIAS!$B$64,IF(AND(AB3027&gt;=REFERENCIAS!$C$65,AB3027&lt;REFERENCIAS!$D$65),REFERENCIAS!$B$65, "Revisar"))))</f>
        <v>#REF!</v>
      </c>
      <c r="AD3027" s="94" t="e">
        <f ca="1">VLOOKUP(AC3027,REFERENCIAS!$B$62:$G$65,4,FALSE)</f>
        <v>#REF!</v>
      </c>
    </row>
    <row r="3028" spans="1:30" ht="17.25" x14ac:dyDescent="0.25">
      <c r="A3028" s="74"/>
      <c r="B3028" s="19"/>
      <c r="C3028" s="19"/>
      <c r="D3028" s="50"/>
      <c r="E3028" s="73"/>
      <c r="F3028" s="74"/>
      <c r="G3028" s="9"/>
      <c r="H3028" s="48"/>
      <c r="I3028" s="49">
        <f t="shared" ca="1" si="185"/>
        <v>2022</v>
      </c>
      <c r="J3028" s="22">
        <f t="shared" ca="1" si="184"/>
        <v>1</v>
      </c>
      <c r="K3028" s="19"/>
      <c r="L3028" s="73"/>
      <c r="M3028" s="74"/>
      <c r="N3028" s="19"/>
      <c r="O3028" s="73"/>
      <c r="P3028" s="82">
        <v>1</v>
      </c>
      <c r="Q3028" s="24">
        <v>1</v>
      </c>
      <c r="R3028" s="81">
        <f t="shared" si="186"/>
        <v>1</v>
      </c>
      <c r="S3028" s="87"/>
      <c r="T3028" s="19"/>
      <c r="U3028" s="25"/>
      <c r="V3028" s="25"/>
      <c r="W3028" s="81"/>
      <c r="X3028" s="91" t="e">
        <f ca="1">+VLOOKUP(#REF!,REFERENCIAS!$C:$D,2,0)*VLOOKUP(#REF!,PONDERADORES!A:P,IF(AND(INFORMACION!$T3028='REFERENCIAS RIESGO'!$C$36,INFORMACION!$F3028=REFERENCIAS!$C$24),16,IF(INFORMACION!$T3028='REFERENCIAS RIESGO'!$C$36,13,IF(INFORMACION!$F3028=REFERENCIAS!$C$24,10,7))),0)+VLOOKUP(K3028,REFERENCIAS!$C:$D,2,0)*VLOOKUP($K$2,PONDERADORES!A:P,IF(AND(INFORMACION!$T3028='REFERENCIAS RIESGO'!$C$36,INFORMACION!$F3028=REFERENCIAS!$C$24),16,IF(INFORMACION!$T3028='REFERENCIAS RIESGO'!$C$36,13,IF(INFORMACION!$F3028=REFERENCIAS!$C$24,10,7))),0)+VLOOKUP(L3028,REFERENCIAS!$C:$D,2,0)*VLOOKUP($L$2,PONDERADORES!A:P,IF(AND(INFORMACION!$T3028='REFERENCIAS RIESGO'!$C$36,INFORMACION!$F3028=REFERENCIAS!$C$24),16,IF(INFORMACION!$T3028='REFERENCIAS RIESGO'!$C$36,13,IF(INFORMACION!$F3028=REFERENCIAS!$C$24,10,7))),0)+VLOOKUP(F3028,REFERENCIAS!$C:$D,2,0)*VLOOKUP($F$2,PONDERADORES!A:P,IF(AND(INFORMACION!$T3028='REFERENCIAS RIESGO'!$C$36,INFORMACION!$F3028=REFERENCIAS!$C$24),16,IF(INFORMACION!$T3028='REFERENCIAS RIESGO'!$C$36,13,IF(INFORMACION!$F3028=REFERENCIAS!$C$24,10,7))),0)+VLOOKUP(T3028,REFERENCIAS!$C:$D,2,0)*VLOOKUP($T$2,PONDERADORES!A:P,IF(AND(INFORMACION!$T3028='REFERENCIAS RIESGO'!$C$36,INFORMACION!$F3028=REFERENCIAS!$C$24),16,IF(INFORMACION!$T3028='REFERENCIAS RIESGO'!$C$36,13,IF(INFORMACION!$F3028=REFERENCIAS!$C$24,10,7))),0)+VLOOKUP(IF(J3028&lt;=0.2,0.2,IF(AND(J3028&gt;0.2,J3028&lt;=0.4),0.4,IF(AND(J3028&gt;0.4,J3028&lt;=0.6),0.6,IF(AND(J3028&gt;0.6,J3028&lt;=0.8),0.8,IF(AND(J3028&gt;0.8,J3028&lt;=1),1))))),REFERENCIAS!$C:$D,2,0)*VLOOKUP($J$2,PONDERADORES!A:P,IF(AND(INFORMACION!$T3028='REFERENCIAS RIESGO'!$C$36,INFORMACION!$F3028=REFERENCIAS!$C$24),16,IF(INFORMACION!$T3028='REFERENCIAS RIESGO'!$C$36,13,IF(INFORMACION!$F3028=REFERENCIAS!$C$24,10,7))),0)</f>
        <v>#REF!</v>
      </c>
      <c r="Y3028" s="68">
        <f>+VLOOKUP(M3028,REFERENCIAS!$C:$D,2,0)*VLOOKUP($M$2,PONDERADORES!$A$7:$G$9,7,0)+VLOOKUP(N3028,REFERENCIAS!$C:$D,2,0)*VLOOKUP($N$2,PONDERADORES!$A$7:$G$9,7,0)+VLOOKUP(O3028,REFERENCIAS!$C:$D,2,0)*VLOOKUP($O$2,PONDERADORES!$A$7:$G$9,7,0)</f>
        <v>0.2</v>
      </c>
      <c r="Z3028" s="2">
        <f>+VLOOKUP(IF(R3028&lt;0.1,0,IF(AND(R3028&gt;=0.1,R3028&lt;0.2),0.1,IF(AND(R3028&gt;=0.2,R3028&lt;0.3),0.2,IF(R3028&gt;0.3,0.3,)))),REFERENCIAS!$C:$D,2,0)*VLOOKUP($R$2,PONDERADORES!$A$11:$G$11,7,0)</f>
        <v>15</v>
      </c>
      <c r="AA3028" s="92"/>
      <c r="AB3028" s="95" t="e">
        <f t="shared" ca="1" si="187"/>
        <v>#REF!</v>
      </c>
      <c r="AC3028" s="23" t="e">
        <f ca="1">IF(AB3028&gt;REFERENCIAS!$C$62,REFERENCIAS!$B$62,IF(AND(AB3028&gt;=REFERENCIAS!$C$63,AB3028&lt;REFERENCIAS!$D$63),REFERENCIAS!$B$63,IF(AND(AB3028&gt;REFERENCIAS!$C$64,AB3028&lt;=REFERENCIAS!$D$64),REFERENCIAS!$B$64,IF(AND(AB3028&gt;=REFERENCIAS!$C$65,AB3028&lt;REFERENCIAS!$D$65),REFERENCIAS!$B$65, "Revisar"))))</f>
        <v>#REF!</v>
      </c>
      <c r="AD3028" s="94" t="e">
        <f ca="1">VLOOKUP(AC3028,REFERENCIAS!$B$62:$G$65,4,FALSE)</f>
        <v>#REF!</v>
      </c>
    </row>
    <row r="3029" spans="1:30" ht="17.25" x14ac:dyDescent="0.25">
      <c r="A3029" s="74"/>
      <c r="B3029" s="19"/>
      <c r="C3029" s="19"/>
      <c r="D3029" s="50"/>
      <c r="E3029" s="73"/>
      <c r="F3029" s="74"/>
      <c r="G3029" s="9"/>
      <c r="H3029" s="48"/>
      <c r="I3029" s="49">
        <f t="shared" ca="1" si="185"/>
        <v>2022</v>
      </c>
      <c r="J3029" s="22">
        <f t="shared" ca="1" si="184"/>
        <v>1</v>
      </c>
      <c r="K3029" s="19"/>
      <c r="L3029" s="73"/>
      <c r="M3029" s="74"/>
      <c r="N3029" s="19"/>
      <c r="O3029" s="73"/>
      <c r="P3029" s="82">
        <v>1</v>
      </c>
      <c r="Q3029" s="24">
        <v>1</v>
      </c>
      <c r="R3029" s="81">
        <f t="shared" si="186"/>
        <v>1</v>
      </c>
      <c r="S3029" s="87"/>
      <c r="T3029" s="19"/>
      <c r="U3029" s="25"/>
      <c r="V3029" s="25"/>
      <c r="W3029" s="81"/>
      <c r="X3029" s="91" t="e">
        <f ca="1">+VLOOKUP(#REF!,REFERENCIAS!$C:$D,2,0)*VLOOKUP(#REF!,PONDERADORES!A:P,IF(AND(INFORMACION!$T3029='REFERENCIAS RIESGO'!$C$36,INFORMACION!$F3029=REFERENCIAS!$C$24),16,IF(INFORMACION!$T3029='REFERENCIAS RIESGO'!$C$36,13,IF(INFORMACION!$F3029=REFERENCIAS!$C$24,10,7))),0)+VLOOKUP(K3029,REFERENCIAS!$C:$D,2,0)*VLOOKUP($K$2,PONDERADORES!A:P,IF(AND(INFORMACION!$T3029='REFERENCIAS RIESGO'!$C$36,INFORMACION!$F3029=REFERENCIAS!$C$24),16,IF(INFORMACION!$T3029='REFERENCIAS RIESGO'!$C$36,13,IF(INFORMACION!$F3029=REFERENCIAS!$C$24,10,7))),0)+VLOOKUP(L3029,REFERENCIAS!$C:$D,2,0)*VLOOKUP($L$2,PONDERADORES!A:P,IF(AND(INFORMACION!$T3029='REFERENCIAS RIESGO'!$C$36,INFORMACION!$F3029=REFERENCIAS!$C$24),16,IF(INFORMACION!$T3029='REFERENCIAS RIESGO'!$C$36,13,IF(INFORMACION!$F3029=REFERENCIAS!$C$24,10,7))),0)+VLOOKUP(F3029,REFERENCIAS!$C:$D,2,0)*VLOOKUP($F$2,PONDERADORES!A:P,IF(AND(INFORMACION!$T3029='REFERENCIAS RIESGO'!$C$36,INFORMACION!$F3029=REFERENCIAS!$C$24),16,IF(INFORMACION!$T3029='REFERENCIAS RIESGO'!$C$36,13,IF(INFORMACION!$F3029=REFERENCIAS!$C$24,10,7))),0)+VLOOKUP(T3029,REFERENCIAS!$C:$D,2,0)*VLOOKUP($T$2,PONDERADORES!A:P,IF(AND(INFORMACION!$T3029='REFERENCIAS RIESGO'!$C$36,INFORMACION!$F3029=REFERENCIAS!$C$24),16,IF(INFORMACION!$T3029='REFERENCIAS RIESGO'!$C$36,13,IF(INFORMACION!$F3029=REFERENCIAS!$C$24,10,7))),0)+VLOOKUP(IF(J3029&lt;=0.2,0.2,IF(AND(J3029&gt;0.2,J3029&lt;=0.4),0.4,IF(AND(J3029&gt;0.4,J3029&lt;=0.6),0.6,IF(AND(J3029&gt;0.6,J3029&lt;=0.8),0.8,IF(AND(J3029&gt;0.8,J3029&lt;=1),1))))),REFERENCIAS!$C:$D,2,0)*VLOOKUP($J$2,PONDERADORES!A:P,IF(AND(INFORMACION!$T3029='REFERENCIAS RIESGO'!$C$36,INFORMACION!$F3029=REFERENCIAS!$C$24),16,IF(INFORMACION!$T3029='REFERENCIAS RIESGO'!$C$36,13,IF(INFORMACION!$F3029=REFERENCIAS!$C$24,10,7))),0)</f>
        <v>#REF!</v>
      </c>
      <c r="Y3029" s="68">
        <f>+VLOOKUP(M3029,REFERENCIAS!$C:$D,2,0)*VLOOKUP($M$2,PONDERADORES!$A$7:$G$9,7,0)+VLOOKUP(N3029,REFERENCIAS!$C:$D,2,0)*VLOOKUP($N$2,PONDERADORES!$A$7:$G$9,7,0)+VLOOKUP(O3029,REFERENCIAS!$C:$D,2,0)*VLOOKUP($O$2,PONDERADORES!$A$7:$G$9,7,0)</f>
        <v>0.2</v>
      </c>
      <c r="Z3029" s="2">
        <f>+VLOOKUP(IF(R3029&lt;0.1,0,IF(AND(R3029&gt;=0.1,R3029&lt;0.2),0.1,IF(AND(R3029&gt;=0.2,R3029&lt;0.3),0.2,IF(R3029&gt;0.3,0.3,)))),REFERENCIAS!$C:$D,2,0)*VLOOKUP($R$2,PONDERADORES!$A$11:$G$11,7,0)</f>
        <v>15</v>
      </c>
      <c r="AA3029" s="92"/>
      <c r="AB3029" s="95" t="e">
        <f t="shared" ca="1" si="187"/>
        <v>#REF!</v>
      </c>
      <c r="AC3029" s="23" t="e">
        <f ca="1">IF(AB3029&gt;REFERENCIAS!$C$62,REFERENCIAS!$B$62,IF(AND(AB3029&gt;=REFERENCIAS!$C$63,AB3029&lt;REFERENCIAS!$D$63),REFERENCIAS!$B$63,IF(AND(AB3029&gt;REFERENCIAS!$C$64,AB3029&lt;=REFERENCIAS!$D$64),REFERENCIAS!$B$64,IF(AND(AB3029&gt;=REFERENCIAS!$C$65,AB3029&lt;REFERENCIAS!$D$65),REFERENCIAS!$B$65, "Revisar"))))</f>
        <v>#REF!</v>
      </c>
      <c r="AD3029" s="94" t="e">
        <f ca="1">VLOOKUP(AC3029,REFERENCIAS!$B$62:$G$65,4,FALSE)</f>
        <v>#REF!</v>
      </c>
    </row>
    <row r="3030" spans="1:30" ht="17.25" x14ac:dyDescent="0.25">
      <c r="A3030" s="74"/>
      <c r="B3030" s="19"/>
      <c r="C3030" s="19"/>
      <c r="D3030" s="50"/>
      <c r="E3030" s="73"/>
      <c r="F3030" s="74"/>
      <c r="G3030" s="9"/>
      <c r="H3030" s="48"/>
      <c r="I3030" s="49">
        <f t="shared" ca="1" si="185"/>
        <v>2022</v>
      </c>
      <c r="J3030" s="22">
        <f t="shared" ca="1" si="184"/>
        <v>1</v>
      </c>
      <c r="K3030" s="19"/>
      <c r="L3030" s="73"/>
      <c r="M3030" s="74"/>
      <c r="N3030" s="19"/>
      <c r="O3030" s="73"/>
      <c r="P3030" s="82">
        <v>1</v>
      </c>
      <c r="Q3030" s="24">
        <v>1</v>
      </c>
      <c r="R3030" s="81">
        <f t="shared" si="186"/>
        <v>1</v>
      </c>
      <c r="S3030" s="87"/>
      <c r="T3030" s="19"/>
      <c r="U3030" s="25"/>
      <c r="V3030" s="25"/>
      <c r="W3030" s="81"/>
      <c r="X3030" s="91" t="e">
        <f ca="1">+VLOOKUP(#REF!,REFERENCIAS!$C:$D,2,0)*VLOOKUP(#REF!,PONDERADORES!A:P,IF(AND(INFORMACION!$T3030='REFERENCIAS RIESGO'!$C$36,INFORMACION!$F3030=REFERENCIAS!$C$24),16,IF(INFORMACION!$T3030='REFERENCIAS RIESGO'!$C$36,13,IF(INFORMACION!$F3030=REFERENCIAS!$C$24,10,7))),0)+VLOOKUP(K3030,REFERENCIAS!$C:$D,2,0)*VLOOKUP($K$2,PONDERADORES!A:P,IF(AND(INFORMACION!$T3030='REFERENCIAS RIESGO'!$C$36,INFORMACION!$F3030=REFERENCIAS!$C$24),16,IF(INFORMACION!$T3030='REFERENCIAS RIESGO'!$C$36,13,IF(INFORMACION!$F3030=REFERENCIAS!$C$24,10,7))),0)+VLOOKUP(L3030,REFERENCIAS!$C:$D,2,0)*VLOOKUP($L$2,PONDERADORES!A:P,IF(AND(INFORMACION!$T3030='REFERENCIAS RIESGO'!$C$36,INFORMACION!$F3030=REFERENCIAS!$C$24),16,IF(INFORMACION!$T3030='REFERENCIAS RIESGO'!$C$36,13,IF(INFORMACION!$F3030=REFERENCIAS!$C$24,10,7))),0)+VLOOKUP(F3030,REFERENCIAS!$C:$D,2,0)*VLOOKUP($F$2,PONDERADORES!A:P,IF(AND(INFORMACION!$T3030='REFERENCIAS RIESGO'!$C$36,INFORMACION!$F3030=REFERENCIAS!$C$24),16,IF(INFORMACION!$T3030='REFERENCIAS RIESGO'!$C$36,13,IF(INFORMACION!$F3030=REFERENCIAS!$C$24,10,7))),0)+VLOOKUP(T3030,REFERENCIAS!$C:$D,2,0)*VLOOKUP($T$2,PONDERADORES!A:P,IF(AND(INFORMACION!$T3030='REFERENCIAS RIESGO'!$C$36,INFORMACION!$F3030=REFERENCIAS!$C$24),16,IF(INFORMACION!$T3030='REFERENCIAS RIESGO'!$C$36,13,IF(INFORMACION!$F3030=REFERENCIAS!$C$24,10,7))),0)+VLOOKUP(IF(J3030&lt;=0.2,0.2,IF(AND(J3030&gt;0.2,J3030&lt;=0.4),0.4,IF(AND(J3030&gt;0.4,J3030&lt;=0.6),0.6,IF(AND(J3030&gt;0.6,J3030&lt;=0.8),0.8,IF(AND(J3030&gt;0.8,J3030&lt;=1),1))))),REFERENCIAS!$C:$D,2,0)*VLOOKUP($J$2,PONDERADORES!A:P,IF(AND(INFORMACION!$T3030='REFERENCIAS RIESGO'!$C$36,INFORMACION!$F3030=REFERENCIAS!$C$24),16,IF(INFORMACION!$T3030='REFERENCIAS RIESGO'!$C$36,13,IF(INFORMACION!$F3030=REFERENCIAS!$C$24,10,7))),0)</f>
        <v>#REF!</v>
      </c>
      <c r="Y3030" s="68">
        <f>+VLOOKUP(M3030,REFERENCIAS!$C:$D,2,0)*VLOOKUP($M$2,PONDERADORES!$A$7:$G$9,7,0)+VLOOKUP(N3030,REFERENCIAS!$C:$D,2,0)*VLOOKUP($N$2,PONDERADORES!$A$7:$G$9,7,0)+VLOOKUP(O3030,REFERENCIAS!$C:$D,2,0)*VLOOKUP($O$2,PONDERADORES!$A$7:$G$9,7,0)</f>
        <v>0.2</v>
      </c>
      <c r="Z3030" s="2">
        <f>+VLOOKUP(IF(R3030&lt;0.1,0,IF(AND(R3030&gt;=0.1,R3030&lt;0.2),0.1,IF(AND(R3030&gt;=0.2,R3030&lt;0.3),0.2,IF(R3030&gt;0.3,0.3,)))),REFERENCIAS!$C:$D,2,0)*VLOOKUP($R$2,PONDERADORES!$A$11:$G$11,7,0)</f>
        <v>15</v>
      </c>
      <c r="AA3030" s="92"/>
      <c r="AB3030" s="95" t="e">
        <f t="shared" ca="1" si="187"/>
        <v>#REF!</v>
      </c>
      <c r="AC3030" s="23" t="e">
        <f ca="1">IF(AB3030&gt;REFERENCIAS!$C$62,REFERENCIAS!$B$62,IF(AND(AB3030&gt;=REFERENCIAS!$C$63,AB3030&lt;REFERENCIAS!$D$63),REFERENCIAS!$B$63,IF(AND(AB3030&gt;REFERENCIAS!$C$64,AB3030&lt;=REFERENCIAS!$D$64),REFERENCIAS!$B$64,IF(AND(AB3030&gt;=REFERENCIAS!$C$65,AB3030&lt;REFERENCIAS!$D$65),REFERENCIAS!$B$65, "Revisar"))))</f>
        <v>#REF!</v>
      </c>
      <c r="AD3030" s="94" t="e">
        <f ca="1">VLOOKUP(AC3030,REFERENCIAS!$B$62:$G$65,4,FALSE)</f>
        <v>#REF!</v>
      </c>
    </row>
    <row r="3031" spans="1:30" ht="17.25" x14ac:dyDescent="0.25">
      <c r="A3031" s="74"/>
      <c r="B3031" s="19"/>
      <c r="C3031" s="19"/>
      <c r="D3031" s="50"/>
      <c r="E3031" s="73"/>
      <c r="F3031" s="74"/>
      <c r="G3031" s="9"/>
      <c r="H3031" s="48"/>
      <c r="I3031" s="49">
        <f t="shared" ca="1" si="185"/>
        <v>2022</v>
      </c>
      <c r="J3031" s="22">
        <f t="shared" ca="1" si="184"/>
        <v>1</v>
      </c>
      <c r="K3031" s="19"/>
      <c r="L3031" s="73"/>
      <c r="M3031" s="74"/>
      <c r="N3031" s="19"/>
      <c r="O3031" s="73"/>
      <c r="P3031" s="82">
        <v>1</v>
      </c>
      <c r="Q3031" s="24">
        <v>1</v>
      </c>
      <c r="R3031" s="81">
        <f t="shared" si="186"/>
        <v>1</v>
      </c>
      <c r="S3031" s="87"/>
      <c r="T3031" s="19"/>
      <c r="U3031" s="25"/>
      <c r="V3031" s="25"/>
      <c r="W3031" s="81"/>
      <c r="X3031" s="91" t="e">
        <f ca="1">+VLOOKUP(#REF!,REFERENCIAS!$C:$D,2,0)*VLOOKUP(#REF!,PONDERADORES!A:P,IF(AND(INFORMACION!$T3031='REFERENCIAS RIESGO'!$C$36,INFORMACION!$F3031=REFERENCIAS!$C$24),16,IF(INFORMACION!$T3031='REFERENCIAS RIESGO'!$C$36,13,IF(INFORMACION!$F3031=REFERENCIAS!$C$24,10,7))),0)+VLOOKUP(K3031,REFERENCIAS!$C:$D,2,0)*VLOOKUP($K$2,PONDERADORES!A:P,IF(AND(INFORMACION!$T3031='REFERENCIAS RIESGO'!$C$36,INFORMACION!$F3031=REFERENCIAS!$C$24),16,IF(INFORMACION!$T3031='REFERENCIAS RIESGO'!$C$36,13,IF(INFORMACION!$F3031=REFERENCIAS!$C$24,10,7))),0)+VLOOKUP(L3031,REFERENCIAS!$C:$D,2,0)*VLOOKUP($L$2,PONDERADORES!A:P,IF(AND(INFORMACION!$T3031='REFERENCIAS RIESGO'!$C$36,INFORMACION!$F3031=REFERENCIAS!$C$24),16,IF(INFORMACION!$T3031='REFERENCIAS RIESGO'!$C$36,13,IF(INFORMACION!$F3031=REFERENCIAS!$C$24,10,7))),0)+VLOOKUP(F3031,REFERENCIAS!$C:$D,2,0)*VLOOKUP($F$2,PONDERADORES!A:P,IF(AND(INFORMACION!$T3031='REFERENCIAS RIESGO'!$C$36,INFORMACION!$F3031=REFERENCIAS!$C$24),16,IF(INFORMACION!$T3031='REFERENCIAS RIESGO'!$C$36,13,IF(INFORMACION!$F3031=REFERENCIAS!$C$24,10,7))),0)+VLOOKUP(T3031,REFERENCIAS!$C:$D,2,0)*VLOOKUP($T$2,PONDERADORES!A:P,IF(AND(INFORMACION!$T3031='REFERENCIAS RIESGO'!$C$36,INFORMACION!$F3031=REFERENCIAS!$C$24),16,IF(INFORMACION!$T3031='REFERENCIAS RIESGO'!$C$36,13,IF(INFORMACION!$F3031=REFERENCIAS!$C$24,10,7))),0)+VLOOKUP(IF(J3031&lt;=0.2,0.2,IF(AND(J3031&gt;0.2,J3031&lt;=0.4),0.4,IF(AND(J3031&gt;0.4,J3031&lt;=0.6),0.6,IF(AND(J3031&gt;0.6,J3031&lt;=0.8),0.8,IF(AND(J3031&gt;0.8,J3031&lt;=1),1))))),REFERENCIAS!$C:$D,2,0)*VLOOKUP($J$2,PONDERADORES!A:P,IF(AND(INFORMACION!$T3031='REFERENCIAS RIESGO'!$C$36,INFORMACION!$F3031=REFERENCIAS!$C$24),16,IF(INFORMACION!$T3031='REFERENCIAS RIESGO'!$C$36,13,IF(INFORMACION!$F3031=REFERENCIAS!$C$24,10,7))),0)</f>
        <v>#REF!</v>
      </c>
      <c r="Y3031" s="68">
        <f>+VLOOKUP(M3031,REFERENCIAS!$C:$D,2,0)*VLOOKUP($M$2,PONDERADORES!$A$7:$G$9,7,0)+VLOOKUP(N3031,REFERENCIAS!$C:$D,2,0)*VLOOKUP($N$2,PONDERADORES!$A$7:$G$9,7,0)+VLOOKUP(O3031,REFERENCIAS!$C:$D,2,0)*VLOOKUP($O$2,PONDERADORES!$A$7:$G$9,7,0)</f>
        <v>0.2</v>
      </c>
      <c r="Z3031" s="2">
        <f>+VLOOKUP(IF(R3031&lt;0.1,0,IF(AND(R3031&gt;=0.1,R3031&lt;0.2),0.1,IF(AND(R3031&gt;=0.2,R3031&lt;0.3),0.2,IF(R3031&gt;0.3,0.3,)))),REFERENCIAS!$C:$D,2,0)*VLOOKUP($R$2,PONDERADORES!$A$11:$G$11,7,0)</f>
        <v>15</v>
      </c>
      <c r="AA3031" s="92"/>
      <c r="AB3031" s="95" t="e">
        <f t="shared" ca="1" si="187"/>
        <v>#REF!</v>
      </c>
      <c r="AC3031" s="23" t="e">
        <f ca="1">IF(AB3031&gt;REFERENCIAS!$C$62,REFERENCIAS!$B$62,IF(AND(AB3031&gt;=REFERENCIAS!$C$63,AB3031&lt;REFERENCIAS!$D$63),REFERENCIAS!$B$63,IF(AND(AB3031&gt;REFERENCIAS!$C$64,AB3031&lt;=REFERENCIAS!$D$64),REFERENCIAS!$B$64,IF(AND(AB3031&gt;=REFERENCIAS!$C$65,AB3031&lt;REFERENCIAS!$D$65),REFERENCIAS!$B$65, "Revisar"))))</f>
        <v>#REF!</v>
      </c>
      <c r="AD3031" s="94" t="e">
        <f ca="1">VLOOKUP(AC3031,REFERENCIAS!$B$62:$G$65,4,FALSE)</f>
        <v>#REF!</v>
      </c>
    </row>
    <row r="3032" spans="1:30" ht="17.25" x14ac:dyDescent="0.25">
      <c r="A3032" s="74"/>
      <c r="B3032" s="19"/>
      <c r="C3032" s="19"/>
      <c r="D3032" s="50"/>
      <c r="E3032" s="73"/>
      <c r="F3032" s="74"/>
      <c r="G3032" s="9"/>
      <c r="H3032" s="48"/>
      <c r="I3032" s="49">
        <f t="shared" ca="1" si="185"/>
        <v>2022</v>
      </c>
      <c r="J3032" s="22">
        <f t="shared" ca="1" si="184"/>
        <v>1</v>
      </c>
      <c r="K3032" s="19"/>
      <c r="L3032" s="73"/>
      <c r="M3032" s="74"/>
      <c r="N3032" s="19"/>
      <c r="O3032" s="73"/>
      <c r="P3032" s="82">
        <v>1</v>
      </c>
      <c r="Q3032" s="24">
        <v>1</v>
      </c>
      <c r="R3032" s="81">
        <f t="shared" si="186"/>
        <v>1</v>
      </c>
      <c r="S3032" s="87"/>
      <c r="T3032" s="19"/>
      <c r="U3032" s="25"/>
      <c r="V3032" s="25"/>
      <c r="W3032" s="81"/>
      <c r="X3032" s="91" t="e">
        <f ca="1">+VLOOKUP(#REF!,REFERENCIAS!$C:$D,2,0)*VLOOKUP(#REF!,PONDERADORES!A:P,IF(AND(INFORMACION!$T3032='REFERENCIAS RIESGO'!$C$36,INFORMACION!$F3032=REFERENCIAS!$C$24),16,IF(INFORMACION!$T3032='REFERENCIAS RIESGO'!$C$36,13,IF(INFORMACION!$F3032=REFERENCIAS!$C$24,10,7))),0)+VLOOKUP(K3032,REFERENCIAS!$C:$D,2,0)*VLOOKUP($K$2,PONDERADORES!A:P,IF(AND(INFORMACION!$T3032='REFERENCIAS RIESGO'!$C$36,INFORMACION!$F3032=REFERENCIAS!$C$24),16,IF(INFORMACION!$T3032='REFERENCIAS RIESGO'!$C$36,13,IF(INFORMACION!$F3032=REFERENCIAS!$C$24,10,7))),0)+VLOOKUP(L3032,REFERENCIAS!$C:$D,2,0)*VLOOKUP($L$2,PONDERADORES!A:P,IF(AND(INFORMACION!$T3032='REFERENCIAS RIESGO'!$C$36,INFORMACION!$F3032=REFERENCIAS!$C$24),16,IF(INFORMACION!$T3032='REFERENCIAS RIESGO'!$C$36,13,IF(INFORMACION!$F3032=REFERENCIAS!$C$24,10,7))),0)+VLOOKUP(F3032,REFERENCIAS!$C:$D,2,0)*VLOOKUP($F$2,PONDERADORES!A:P,IF(AND(INFORMACION!$T3032='REFERENCIAS RIESGO'!$C$36,INFORMACION!$F3032=REFERENCIAS!$C$24),16,IF(INFORMACION!$T3032='REFERENCIAS RIESGO'!$C$36,13,IF(INFORMACION!$F3032=REFERENCIAS!$C$24,10,7))),0)+VLOOKUP(T3032,REFERENCIAS!$C:$D,2,0)*VLOOKUP($T$2,PONDERADORES!A:P,IF(AND(INFORMACION!$T3032='REFERENCIAS RIESGO'!$C$36,INFORMACION!$F3032=REFERENCIAS!$C$24),16,IF(INFORMACION!$T3032='REFERENCIAS RIESGO'!$C$36,13,IF(INFORMACION!$F3032=REFERENCIAS!$C$24,10,7))),0)+VLOOKUP(IF(J3032&lt;=0.2,0.2,IF(AND(J3032&gt;0.2,J3032&lt;=0.4),0.4,IF(AND(J3032&gt;0.4,J3032&lt;=0.6),0.6,IF(AND(J3032&gt;0.6,J3032&lt;=0.8),0.8,IF(AND(J3032&gt;0.8,J3032&lt;=1),1))))),REFERENCIAS!$C:$D,2,0)*VLOOKUP($J$2,PONDERADORES!A:P,IF(AND(INFORMACION!$T3032='REFERENCIAS RIESGO'!$C$36,INFORMACION!$F3032=REFERENCIAS!$C$24),16,IF(INFORMACION!$T3032='REFERENCIAS RIESGO'!$C$36,13,IF(INFORMACION!$F3032=REFERENCIAS!$C$24,10,7))),0)</f>
        <v>#REF!</v>
      </c>
      <c r="Y3032" s="68">
        <f>+VLOOKUP(M3032,REFERENCIAS!$C:$D,2,0)*VLOOKUP($M$2,PONDERADORES!$A$7:$G$9,7,0)+VLOOKUP(N3032,REFERENCIAS!$C:$D,2,0)*VLOOKUP($N$2,PONDERADORES!$A$7:$G$9,7,0)+VLOOKUP(O3032,REFERENCIAS!$C:$D,2,0)*VLOOKUP($O$2,PONDERADORES!$A$7:$G$9,7,0)</f>
        <v>0.2</v>
      </c>
      <c r="Z3032" s="2">
        <f>+VLOOKUP(IF(R3032&lt;0.1,0,IF(AND(R3032&gt;=0.1,R3032&lt;0.2),0.1,IF(AND(R3032&gt;=0.2,R3032&lt;0.3),0.2,IF(R3032&gt;0.3,0.3,)))),REFERENCIAS!$C:$D,2,0)*VLOOKUP($R$2,PONDERADORES!$A$11:$G$11,7,0)</f>
        <v>15</v>
      </c>
      <c r="AA3032" s="92"/>
      <c r="AB3032" s="95" t="e">
        <f t="shared" ca="1" si="187"/>
        <v>#REF!</v>
      </c>
      <c r="AC3032" s="23" t="e">
        <f ca="1">IF(AB3032&gt;REFERENCIAS!$C$62,REFERENCIAS!$B$62,IF(AND(AB3032&gt;=REFERENCIAS!$C$63,AB3032&lt;REFERENCIAS!$D$63),REFERENCIAS!$B$63,IF(AND(AB3032&gt;REFERENCIAS!$C$64,AB3032&lt;=REFERENCIAS!$D$64),REFERENCIAS!$B$64,IF(AND(AB3032&gt;=REFERENCIAS!$C$65,AB3032&lt;REFERENCIAS!$D$65),REFERENCIAS!$B$65, "Revisar"))))</f>
        <v>#REF!</v>
      </c>
      <c r="AD3032" s="94" t="e">
        <f ca="1">VLOOKUP(AC3032,REFERENCIAS!$B$62:$G$65,4,FALSE)</f>
        <v>#REF!</v>
      </c>
    </row>
    <row r="3033" spans="1:30" ht="17.25" x14ac:dyDescent="0.25">
      <c r="A3033" s="74"/>
      <c r="B3033" s="19"/>
      <c r="C3033" s="19"/>
      <c r="D3033" s="50"/>
      <c r="E3033" s="73"/>
      <c r="F3033" s="74"/>
      <c r="G3033" s="9"/>
      <c r="H3033" s="48"/>
      <c r="I3033" s="49">
        <f t="shared" ca="1" si="185"/>
        <v>2022</v>
      </c>
      <c r="J3033" s="22">
        <f t="shared" ca="1" si="184"/>
        <v>1</v>
      </c>
      <c r="K3033" s="19"/>
      <c r="L3033" s="73"/>
      <c r="M3033" s="74"/>
      <c r="N3033" s="19"/>
      <c r="O3033" s="73"/>
      <c r="P3033" s="82">
        <v>1</v>
      </c>
      <c r="Q3033" s="24">
        <v>1</v>
      </c>
      <c r="R3033" s="81">
        <f t="shared" si="186"/>
        <v>1</v>
      </c>
      <c r="S3033" s="87"/>
      <c r="T3033" s="19"/>
      <c r="U3033" s="25"/>
      <c r="V3033" s="25"/>
      <c r="W3033" s="81"/>
      <c r="X3033" s="91" t="e">
        <f ca="1">+VLOOKUP(#REF!,REFERENCIAS!$C:$D,2,0)*VLOOKUP(#REF!,PONDERADORES!A:P,IF(AND(INFORMACION!$T3033='REFERENCIAS RIESGO'!$C$36,INFORMACION!$F3033=REFERENCIAS!$C$24),16,IF(INFORMACION!$T3033='REFERENCIAS RIESGO'!$C$36,13,IF(INFORMACION!$F3033=REFERENCIAS!$C$24,10,7))),0)+VLOOKUP(K3033,REFERENCIAS!$C:$D,2,0)*VLOOKUP($K$2,PONDERADORES!A:P,IF(AND(INFORMACION!$T3033='REFERENCIAS RIESGO'!$C$36,INFORMACION!$F3033=REFERENCIAS!$C$24),16,IF(INFORMACION!$T3033='REFERENCIAS RIESGO'!$C$36,13,IF(INFORMACION!$F3033=REFERENCIAS!$C$24,10,7))),0)+VLOOKUP(L3033,REFERENCIAS!$C:$D,2,0)*VLOOKUP($L$2,PONDERADORES!A:P,IF(AND(INFORMACION!$T3033='REFERENCIAS RIESGO'!$C$36,INFORMACION!$F3033=REFERENCIAS!$C$24),16,IF(INFORMACION!$T3033='REFERENCIAS RIESGO'!$C$36,13,IF(INFORMACION!$F3033=REFERENCIAS!$C$24,10,7))),0)+VLOOKUP(F3033,REFERENCIAS!$C:$D,2,0)*VLOOKUP($F$2,PONDERADORES!A:P,IF(AND(INFORMACION!$T3033='REFERENCIAS RIESGO'!$C$36,INFORMACION!$F3033=REFERENCIAS!$C$24),16,IF(INFORMACION!$T3033='REFERENCIAS RIESGO'!$C$36,13,IF(INFORMACION!$F3033=REFERENCIAS!$C$24,10,7))),0)+VLOOKUP(T3033,REFERENCIAS!$C:$D,2,0)*VLOOKUP($T$2,PONDERADORES!A:P,IF(AND(INFORMACION!$T3033='REFERENCIAS RIESGO'!$C$36,INFORMACION!$F3033=REFERENCIAS!$C$24),16,IF(INFORMACION!$T3033='REFERENCIAS RIESGO'!$C$36,13,IF(INFORMACION!$F3033=REFERENCIAS!$C$24,10,7))),0)+VLOOKUP(IF(J3033&lt;=0.2,0.2,IF(AND(J3033&gt;0.2,J3033&lt;=0.4),0.4,IF(AND(J3033&gt;0.4,J3033&lt;=0.6),0.6,IF(AND(J3033&gt;0.6,J3033&lt;=0.8),0.8,IF(AND(J3033&gt;0.8,J3033&lt;=1),1))))),REFERENCIAS!$C:$D,2,0)*VLOOKUP($J$2,PONDERADORES!A:P,IF(AND(INFORMACION!$T3033='REFERENCIAS RIESGO'!$C$36,INFORMACION!$F3033=REFERENCIAS!$C$24),16,IF(INFORMACION!$T3033='REFERENCIAS RIESGO'!$C$36,13,IF(INFORMACION!$F3033=REFERENCIAS!$C$24,10,7))),0)</f>
        <v>#REF!</v>
      </c>
      <c r="Y3033" s="68">
        <f>+VLOOKUP(M3033,REFERENCIAS!$C:$D,2,0)*VLOOKUP($M$2,PONDERADORES!$A$7:$G$9,7,0)+VLOOKUP(N3033,REFERENCIAS!$C:$D,2,0)*VLOOKUP($N$2,PONDERADORES!$A$7:$G$9,7,0)+VLOOKUP(O3033,REFERENCIAS!$C:$D,2,0)*VLOOKUP($O$2,PONDERADORES!$A$7:$G$9,7,0)</f>
        <v>0.2</v>
      </c>
      <c r="Z3033" s="2">
        <f>+VLOOKUP(IF(R3033&lt;0.1,0,IF(AND(R3033&gt;=0.1,R3033&lt;0.2),0.1,IF(AND(R3033&gt;=0.2,R3033&lt;0.3),0.2,IF(R3033&gt;0.3,0.3,)))),REFERENCIAS!$C:$D,2,0)*VLOOKUP($R$2,PONDERADORES!$A$11:$G$11,7,0)</f>
        <v>15</v>
      </c>
      <c r="AA3033" s="92"/>
      <c r="AB3033" s="95" t="e">
        <f t="shared" ca="1" si="187"/>
        <v>#REF!</v>
      </c>
      <c r="AC3033" s="23" t="e">
        <f ca="1">IF(AB3033&gt;REFERENCIAS!$C$62,REFERENCIAS!$B$62,IF(AND(AB3033&gt;=REFERENCIAS!$C$63,AB3033&lt;REFERENCIAS!$D$63),REFERENCIAS!$B$63,IF(AND(AB3033&gt;REFERENCIAS!$C$64,AB3033&lt;=REFERENCIAS!$D$64),REFERENCIAS!$B$64,IF(AND(AB3033&gt;=REFERENCIAS!$C$65,AB3033&lt;REFERENCIAS!$D$65),REFERENCIAS!$B$65, "Revisar"))))</f>
        <v>#REF!</v>
      </c>
      <c r="AD3033" s="94" t="e">
        <f ca="1">VLOOKUP(AC3033,REFERENCIAS!$B$62:$G$65,4,FALSE)</f>
        <v>#REF!</v>
      </c>
    </row>
    <row r="3034" spans="1:30" ht="17.25" x14ac:dyDescent="0.25">
      <c r="A3034" s="74"/>
      <c r="B3034" s="19"/>
      <c r="C3034" s="19"/>
      <c r="D3034" s="50"/>
      <c r="E3034" s="73"/>
      <c r="F3034" s="74"/>
      <c r="G3034" s="9"/>
      <c r="H3034" s="48"/>
      <c r="I3034" s="49">
        <f t="shared" ca="1" si="185"/>
        <v>2022</v>
      </c>
      <c r="J3034" s="22">
        <f t="shared" ca="1" si="184"/>
        <v>1</v>
      </c>
      <c r="K3034" s="19"/>
      <c r="L3034" s="73"/>
      <c r="M3034" s="74"/>
      <c r="N3034" s="19"/>
      <c r="O3034" s="73"/>
      <c r="P3034" s="82">
        <v>1</v>
      </c>
      <c r="Q3034" s="24">
        <v>1</v>
      </c>
      <c r="R3034" s="81">
        <f t="shared" si="186"/>
        <v>1</v>
      </c>
      <c r="S3034" s="87"/>
      <c r="T3034" s="19"/>
      <c r="U3034" s="25"/>
      <c r="V3034" s="25"/>
      <c r="W3034" s="81"/>
      <c r="X3034" s="91" t="e">
        <f ca="1">+VLOOKUP(#REF!,REFERENCIAS!$C:$D,2,0)*VLOOKUP(#REF!,PONDERADORES!A:P,IF(AND(INFORMACION!$T3034='REFERENCIAS RIESGO'!$C$36,INFORMACION!$F3034=REFERENCIAS!$C$24),16,IF(INFORMACION!$T3034='REFERENCIAS RIESGO'!$C$36,13,IF(INFORMACION!$F3034=REFERENCIAS!$C$24,10,7))),0)+VLOOKUP(K3034,REFERENCIAS!$C:$D,2,0)*VLOOKUP($K$2,PONDERADORES!A:P,IF(AND(INFORMACION!$T3034='REFERENCIAS RIESGO'!$C$36,INFORMACION!$F3034=REFERENCIAS!$C$24),16,IF(INFORMACION!$T3034='REFERENCIAS RIESGO'!$C$36,13,IF(INFORMACION!$F3034=REFERENCIAS!$C$24,10,7))),0)+VLOOKUP(L3034,REFERENCIAS!$C:$D,2,0)*VLOOKUP($L$2,PONDERADORES!A:P,IF(AND(INFORMACION!$T3034='REFERENCIAS RIESGO'!$C$36,INFORMACION!$F3034=REFERENCIAS!$C$24),16,IF(INFORMACION!$T3034='REFERENCIAS RIESGO'!$C$36,13,IF(INFORMACION!$F3034=REFERENCIAS!$C$24,10,7))),0)+VLOOKUP(F3034,REFERENCIAS!$C:$D,2,0)*VLOOKUP($F$2,PONDERADORES!A:P,IF(AND(INFORMACION!$T3034='REFERENCIAS RIESGO'!$C$36,INFORMACION!$F3034=REFERENCIAS!$C$24),16,IF(INFORMACION!$T3034='REFERENCIAS RIESGO'!$C$36,13,IF(INFORMACION!$F3034=REFERENCIAS!$C$24,10,7))),0)+VLOOKUP(T3034,REFERENCIAS!$C:$D,2,0)*VLOOKUP($T$2,PONDERADORES!A:P,IF(AND(INFORMACION!$T3034='REFERENCIAS RIESGO'!$C$36,INFORMACION!$F3034=REFERENCIAS!$C$24),16,IF(INFORMACION!$T3034='REFERENCIAS RIESGO'!$C$36,13,IF(INFORMACION!$F3034=REFERENCIAS!$C$24,10,7))),0)+VLOOKUP(IF(J3034&lt;=0.2,0.2,IF(AND(J3034&gt;0.2,J3034&lt;=0.4),0.4,IF(AND(J3034&gt;0.4,J3034&lt;=0.6),0.6,IF(AND(J3034&gt;0.6,J3034&lt;=0.8),0.8,IF(AND(J3034&gt;0.8,J3034&lt;=1),1))))),REFERENCIAS!$C:$D,2,0)*VLOOKUP($J$2,PONDERADORES!A:P,IF(AND(INFORMACION!$T3034='REFERENCIAS RIESGO'!$C$36,INFORMACION!$F3034=REFERENCIAS!$C$24),16,IF(INFORMACION!$T3034='REFERENCIAS RIESGO'!$C$36,13,IF(INFORMACION!$F3034=REFERENCIAS!$C$24,10,7))),0)</f>
        <v>#REF!</v>
      </c>
      <c r="Y3034" s="68">
        <f>+VLOOKUP(M3034,REFERENCIAS!$C:$D,2,0)*VLOOKUP($M$2,PONDERADORES!$A$7:$G$9,7,0)+VLOOKUP(N3034,REFERENCIAS!$C:$D,2,0)*VLOOKUP($N$2,PONDERADORES!$A$7:$G$9,7,0)+VLOOKUP(O3034,REFERENCIAS!$C:$D,2,0)*VLOOKUP($O$2,PONDERADORES!$A$7:$G$9,7,0)</f>
        <v>0.2</v>
      </c>
      <c r="Z3034" s="2">
        <f>+VLOOKUP(IF(R3034&lt;0.1,0,IF(AND(R3034&gt;=0.1,R3034&lt;0.2),0.1,IF(AND(R3034&gt;=0.2,R3034&lt;0.3),0.2,IF(R3034&gt;0.3,0.3,)))),REFERENCIAS!$C:$D,2,0)*VLOOKUP($R$2,PONDERADORES!$A$11:$G$11,7,0)</f>
        <v>15</v>
      </c>
      <c r="AA3034" s="92"/>
      <c r="AB3034" s="95" t="e">
        <f t="shared" ca="1" si="187"/>
        <v>#REF!</v>
      </c>
      <c r="AC3034" s="23" t="e">
        <f ca="1">IF(AB3034&gt;REFERENCIAS!$C$62,REFERENCIAS!$B$62,IF(AND(AB3034&gt;=REFERENCIAS!$C$63,AB3034&lt;REFERENCIAS!$D$63),REFERENCIAS!$B$63,IF(AND(AB3034&gt;REFERENCIAS!$C$64,AB3034&lt;=REFERENCIAS!$D$64),REFERENCIAS!$B$64,IF(AND(AB3034&gt;=REFERENCIAS!$C$65,AB3034&lt;REFERENCIAS!$D$65),REFERENCIAS!$B$65, "Revisar"))))</f>
        <v>#REF!</v>
      </c>
      <c r="AD3034" s="94" t="e">
        <f ca="1">VLOOKUP(AC3034,REFERENCIAS!$B$62:$G$65,4,FALSE)</f>
        <v>#REF!</v>
      </c>
    </row>
    <row r="3035" spans="1:30" ht="17.25" x14ac:dyDescent="0.25">
      <c r="A3035" s="74"/>
      <c r="B3035" s="19"/>
      <c r="C3035" s="19"/>
      <c r="D3035" s="50"/>
      <c r="E3035" s="73"/>
      <c r="F3035" s="74"/>
      <c r="G3035" s="9"/>
      <c r="H3035" s="48"/>
      <c r="I3035" s="49">
        <f t="shared" ca="1" si="185"/>
        <v>2022</v>
      </c>
      <c r="J3035" s="22">
        <f t="shared" ca="1" si="184"/>
        <v>1</v>
      </c>
      <c r="K3035" s="19"/>
      <c r="L3035" s="73"/>
      <c r="M3035" s="74"/>
      <c r="N3035" s="19"/>
      <c r="O3035" s="73"/>
      <c r="P3035" s="82">
        <v>1</v>
      </c>
      <c r="Q3035" s="24">
        <v>1</v>
      </c>
      <c r="R3035" s="81">
        <f t="shared" si="186"/>
        <v>1</v>
      </c>
      <c r="S3035" s="87"/>
      <c r="T3035" s="19"/>
      <c r="U3035" s="25"/>
      <c r="V3035" s="25"/>
      <c r="W3035" s="81"/>
      <c r="X3035" s="91" t="e">
        <f ca="1">+VLOOKUP(#REF!,REFERENCIAS!$C:$D,2,0)*VLOOKUP(#REF!,PONDERADORES!A:P,IF(AND(INFORMACION!$T3035='REFERENCIAS RIESGO'!$C$36,INFORMACION!$F3035=REFERENCIAS!$C$24),16,IF(INFORMACION!$T3035='REFERENCIAS RIESGO'!$C$36,13,IF(INFORMACION!$F3035=REFERENCIAS!$C$24,10,7))),0)+VLOOKUP(K3035,REFERENCIAS!$C:$D,2,0)*VLOOKUP($K$2,PONDERADORES!A:P,IF(AND(INFORMACION!$T3035='REFERENCIAS RIESGO'!$C$36,INFORMACION!$F3035=REFERENCIAS!$C$24),16,IF(INFORMACION!$T3035='REFERENCIAS RIESGO'!$C$36,13,IF(INFORMACION!$F3035=REFERENCIAS!$C$24,10,7))),0)+VLOOKUP(L3035,REFERENCIAS!$C:$D,2,0)*VLOOKUP($L$2,PONDERADORES!A:P,IF(AND(INFORMACION!$T3035='REFERENCIAS RIESGO'!$C$36,INFORMACION!$F3035=REFERENCIAS!$C$24),16,IF(INFORMACION!$T3035='REFERENCIAS RIESGO'!$C$36,13,IF(INFORMACION!$F3035=REFERENCIAS!$C$24,10,7))),0)+VLOOKUP(F3035,REFERENCIAS!$C:$D,2,0)*VLOOKUP($F$2,PONDERADORES!A:P,IF(AND(INFORMACION!$T3035='REFERENCIAS RIESGO'!$C$36,INFORMACION!$F3035=REFERENCIAS!$C$24),16,IF(INFORMACION!$T3035='REFERENCIAS RIESGO'!$C$36,13,IF(INFORMACION!$F3035=REFERENCIAS!$C$24,10,7))),0)+VLOOKUP(T3035,REFERENCIAS!$C:$D,2,0)*VLOOKUP($T$2,PONDERADORES!A:P,IF(AND(INFORMACION!$T3035='REFERENCIAS RIESGO'!$C$36,INFORMACION!$F3035=REFERENCIAS!$C$24),16,IF(INFORMACION!$T3035='REFERENCIAS RIESGO'!$C$36,13,IF(INFORMACION!$F3035=REFERENCIAS!$C$24,10,7))),0)+VLOOKUP(IF(J3035&lt;=0.2,0.2,IF(AND(J3035&gt;0.2,J3035&lt;=0.4),0.4,IF(AND(J3035&gt;0.4,J3035&lt;=0.6),0.6,IF(AND(J3035&gt;0.6,J3035&lt;=0.8),0.8,IF(AND(J3035&gt;0.8,J3035&lt;=1),1))))),REFERENCIAS!$C:$D,2,0)*VLOOKUP($J$2,PONDERADORES!A:P,IF(AND(INFORMACION!$T3035='REFERENCIAS RIESGO'!$C$36,INFORMACION!$F3035=REFERENCIAS!$C$24),16,IF(INFORMACION!$T3035='REFERENCIAS RIESGO'!$C$36,13,IF(INFORMACION!$F3035=REFERENCIAS!$C$24,10,7))),0)</f>
        <v>#REF!</v>
      </c>
      <c r="Y3035" s="68">
        <f>+VLOOKUP(M3035,REFERENCIAS!$C:$D,2,0)*VLOOKUP($M$2,PONDERADORES!$A$7:$G$9,7,0)+VLOOKUP(N3035,REFERENCIAS!$C:$D,2,0)*VLOOKUP($N$2,PONDERADORES!$A$7:$G$9,7,0)+VLOOKUP(O3035,REFERENCIAS!$C:$D,2,0)*VLOOKUP($O$2,PONDERADORES!$A$7:$G$9,7,0)</f>
        <v>0.2</v>
      </c>
      <c r="Z3035" s="2">
        <f>+VLOOKUP(IF(R3035&lt;0.1,0,IF(AND(R3035&gt;=0.1,R3035&lt;0.2),0.1,IF(AND(R3035&gt;=0.2,R3035&lt;0.3),0.2,IF(R3035&gt;0.3,0.3,)))),REFERENCIAS!$C:$D,2,0)*VLOOKUP($R$2,PONDERADORES!$A$11:$G$11,7,0)</f>
        <v>15</v>
      </c>
      <c r="AA3035" s="92"/>
      <c r="AB3035" s="95" t="e">
        <f t="shared" ca="1" si="187"/>
        <v>#REF!</v>
      </c>
      <c r="AC3035" s="23" t="e">
        <f ca="1">IF(AB3035&gt;REFERENCIAS!$C$62,REFERENCIAS!$B$62,IF(AND(AB3035&gt;=REFERENCIAS!$C$63,AB3035&lt;REFERENCIAS!$D$63),REFERENCIAS!$B$63,IF(AND(AB3035&gt;REFERENCIAS!$C$64,AB3035&lt;=REFERENCIAS!$D$64),REFERENCIAS!$B$64,IF(AND(AB3035&gt;=REFERENCIAS!$C$65,AB3035&lt;REFERENCIAS!$D$65),REFERENCIAS!$B$65, "Revisar"))))</f>
        <v>#REF!</v>
      </c>
      <c r="AD3035" s="94" t="e">
        <f ca="1">VLOOKUP(AC3035,REFERENCIAS!$B$62:$G$65,4,FALSE)</f>
        <v>#REF!</v>
      </c>
    </row>
    <row r="3036" spans="1:30" ht="17.25" x14ac:dyDescent="0.25">
      <c r="A3036" s="74"/>
      <c r="B3036" s="19"/>
      <c r="C3036" s="19"/>
      <c r="D3036" s="50"/>
      <c r="E3036" s="73"/>
      <c r="F3036" s="74"/>
      <c r="G3036" s="9"/>
      <c r="H3036" s="48"/>
      <c r="I3036" s="49">
        <f t="shared" ca="1" si="185"/>
        <v>2022</v>
      </c>
      <c r="J3036" s="22">
        <f t="shared" ca="1" si="184"/>
        <v>1</v>
      </c>
      <c r="K3036" s="19"/>
      <c r="L3036" s="73"/>
      <c r="M3036" s="74"/>
      <c r="N3036" s="19"/>
      <c r="O3036" s="73"/>
      <c r="P3036" s="82">
        <v>1</v>
      </c>
      <c r="Q3036" s="24">
        <v>1</v>
      </c>
      <c r="R3036" s="81">
        <f t="shared" si="186"/>
        <v>1</v>
      </c>
      <c r="S3036" s="87"/>
      <c r="T3036" s="19"/>
      <c r="U3036" s="25"/>
      <c r="V3036" s="25"/>
      <c r="W3036" s="81"/>
      <c r="X3036" s="91" t="e">
        <f ca="1">+VLOOKUP(#REF!,REFERENCIAS!$C:$D,2,0)*VLOOKUP(#REF!,PONDERADORES!A:P,IF(AND(INFORMACION!$T3036='REFERENCIAS RIESGO'!$C$36,INFORMACION!$F3036=REFERENCIAS!$C$24),16,IF(INFORMACION!$T3036='REFERENCIAS RIESGO'!$C$36,13,IF(INFORMACION!$F3036=REFERENCIAS!$C$24,10,7))),0)+VLOOKUP(K3036,REFERENCIAS!$C:$D,2,0)*VLOOKUP($K$2,PONDERADORES!A:P,IF(AND(INFORMACION!$T3036='REFERENCIAS RIESGO'!$C$36,INFORMACION!$F3036=REFERENCIAS!$C$24),16,IF(INFORMACION!$T3036='REFERENCIAS RIESGO'!$C$36,13,IF(INFORMACION!$F3036=REFERENCIAS!$C$24,10,7))),0)+VLOOKUP(L3036,REFERENCIAS!$C:$D,2,0)*VLOOKUP($L$2,PONDERADORES!A:P,IF(AND(INFORMACION!$T3036='REFERENCIAS RIESGO'!$C$36,INFORMACION!$F3036=REFERENCIAS!$C$24),16,IF(INFORMACION!$T3036='REFERENCIAS RIESGO'!$C$36,13,IF(INFORMACION!$F3036=REFERENCIAS!$C$24,10,7))),0)+VLOOKUP(F3036,REFERENCIAS!$C:$D,2,0)*VLOOKUP($F$2,PONDERADORES!A:P,IF(AND(INFORMACION!$T3036='REFERENCIAS RIESGO'!$C$36,INFORMACION!$F3036=REFERENCIAS!$C$24),16,IF(INFORMACION!$T3036='REFERENCIAS RIESGO'!$C$36,13,IF(INFORMACION!$F3036=REFERENCIAS!$C$24,10,7))),0)+VLOOKUP(T3036,REFERENCIAS!$C:$D,2,0)*VLOOKUP($T$2,PONDERADORES!A:P,IF(AND(INFORMACION!$T3036='REFERENCIAS RIESGO'!$C$36,INFORMACION!$F3036=REFERENCIAS!$C$24),16,IF(INFORMACION!$T3036='REFERENCIAS RIESGO'!$C$36,13,IF(INFORMACION!$F3036=REFERENCIAS!$C$24,10,7))),0)+VLOOKUP(IF(J3036&lt;=0.2,0.2,IF(AND(J3036&gt;0.2,J3036&lt;=0.4),0.4,IF(AND(J3036&gt;0.4,J3036&lt;=0.6),0.6,IF(AND(J3036&gt;0.6,J3036&lt;=0.8),0.8,IF(AND(J3036&gt;0.8,J3036&lt;=1),1))))),REFERENCIAS!$C:$D,2,0)*VLOOKUP($J$2,PONDERADORES!A:P,IF(AND(INFORMACION!$T3036='REFERENCIAS RIESGO'!$C$36,INFORMACION!$F3036=REFERENCIAS!$C$24),16,IF(INFORMACION!$T3036='REFERENCIAS RIESGO'!$C$36,13,IF(INFORMACION!$F3036=REFERENCIAS!$C$24,10,7))),0)</f>
        <v>#REF!</v>
      </c>
      <c r="Y3036" s="68">
        <f>+VLOOKUP(M3036,REFERENCIAS!$C:$D,2,0)*VLOOKUP($M$2,PONDERADORES!$A$7:$G$9,7,0)+VLOOKUP(N3036,REFERENCIAS!$C:$D,2,0)*VLOOKUP($N$2,PONDERADORES!$A$7:$G$9,7,0)+VLOOKUP(O3036,REFERENCIAS!$C:$D,2,0)*VLOOKUP($O$2,PONDERADORES!$A$7:$G$9,7,0)</f>
        <v>0.2</v>
      </c>
      <c r="Z3036" s="2">
        <f>+VLOOKUP(IF(R3036&lt;0.1,0,IF(AND(R3036&gt;=0.1,R3036&lt;0.2),0.1,IF(AND(R3036&gt;=0.2,R3036&lt;0.3),0.2,IF(R3036&gt;0.3,0.3,)))),REFERENCIAS!$C:$D,2,0)*VLOOKUP($R$2,PONDERADORES!$A$11:$G$11,7,0)</f>
        <v>15</v>
      </c>
      <c r="AA3036" s="92"/>
      <c r="AB3036" s="95" t="e">
        <f t="shared" ca="1" si="187"/>
        <v>#REF!</v>
      </c>
      <c r="AC3036" s="23" t="e">
        <f ca="1">IF(AB3036&gt;REFERENCIAS!$C$62,REFERENCIAS!$B$62,IF(AND(AB3036&gt;=REFERENCIAS!$C$63,AB3036&lt;REFERENCIAS!$D$63),REFERENCIAS!$B$63,IF(AND(AB3036&gt;REFERENCIAS!$C$64,AB3036&lt;=REFERENCIAS!$D$64),REFERENCIAS!$B$64,IF(AND(AB3036&gt;=REFERENCIAS!$C$65,AB3036&lt;REFERENCIAS!$D$65),REFERENCIAS!$B$65, "Revisar"))))</f>
        <v>#REF!</v>
      </c>
      <c r="AD3036" s="94" t="e">
        <f ca="1">VLOOKUP(AC3036,REFERENCIAS!$B$62:$G$65,4,FALSE)</f>
        <v>#REF!</v>
      </c>
    </row>
    <row r="3037" spans="1:30" ht="17.25" x14ac:dyDescent="0.25">
      <c r="A3037" s="74"/>
      <c r="B3037" s="19"/>
      <c r="C3037" s="19"/>
      <c r="D3037" s="50"/>
      <c r="E3037" s="73"/>
      <c r="F3037" s="74"/>
      <c r="G3037" s="9"/>
      <c r="H3037" s="48"/>
      <c r="I3037" s="49">
        <f t="shared" ca="1" si="185"/>
        <v>2022</v>
      </c>
      <c r="J3037" s="22">
        <f t="shared" ca="1" si="184"/>
        <v>1</v>
      </c>
      <c r="K3037" s="19"/>
      <c r="L3037" s="73"/>
      <c r="M3037" s="74"/>
      <c r="N3037" s="19"/>
      <c r="O3037" s="73"/>
      <c r="P3037" s="82">
        <v>1</v>
      </c>
      <c r="Q3037" s="24">
        <v>1</v>
      </c>
      <c r="R3037" s="81">
        <f t="shared" si="186"/>
        <v>1</v>
      </c>
      <c r="S3037" s="87"/>
      <c r="T3037" s="19"/>
      <c r="U3037" s="25"/>
      <c r="V3037" s="25"/>
      <c r="W3037" s="81"/>
      <c r="X3037" s="91" t="e">
        <f ca="1">+VLOOKUP(#REF!,REFERENCIAS!$C:$D,2,0)*VLOOKUP(#REF!,PONDERADORES!A:P,IF(AND(INFORMACION!$T3037='REFERENCIAS RIESGO'!$C$36,INFORMACION!$F3037=REFERENCIAS!$C$24),16,IF(INFORMACION!$T3037='REFERENCIAS RIESGO'!$C$36,13,IF(INFORMACION!$F3037=REFERENCIAS!$C$24,10,7))),0)+VLOOKUP(K3037,REFERENCIAS!$C:$D,2,0)*VLOOKUP($K$2,PONDERADORES!A:P,IF(AND(INFORMACION!$T3037='REFERENCIAS RIESGO'!$C$36,INFORMACION!$F3037=REFERENCIAS!$C$24),16,IF(INFORMACION!$T3037='REFERENCIAS RIESGO'!$C$36,13,IF(INFORMACION!$F3037=REFERENCIAS!$C$24,10,7))),0)+VLOOKUP(L3037,REFERENCIAS!$C:$D,2,0)*VLOOKUP($L$2,PONDERADORES!A:P,IF(AND(INFORMACION!$T3037='REFERENCIAS RIESGO'!$C$36,INFORMACION!$F3037=REFERENCIAS!$C$24),16,IF(INFORMACION!$T3037='REFERENCIAS RIESGO'!$C$36,13,IF(INFORMACION!$F3037=REFERENCIAS!$C$24,10,7))),0)+VLOOKUP(F3037,REFERENCIAS!$C:$D,2,0)*VLOOKUP($F$2,PONDERADORES!A:P,IF(AND(INFORMACION!$T3037='REFERENCIAS RIESGO'!$C$36,INFORMACION!$F3037=REFERENCIAS!$C$24),16,IF(INFORMACION!$T3037='REFERENCIAS RIESGO'!$C$36,13,IF(INFORMACION!$F3037=REFERENCIAS!$C$24,10,7))),0)+VLOOKUP(T3037,REFERENCIAS!$C:$D,2,0)*VLOOKUP($T$2,PONDERADORES!A:P,IF(AND(INFORMACION!$T3037='REFERENCIAS RIESGO'!$C$36,INFORMACION!$F3037=REFERENCIAS!$C$24),16,IF(INFORMACION!$T3037='REFERENCIAS RIESGO'!$C$36,13,IF(INFORMACION!$F3037=REFERENCIAS!$C$24,10,7))),0)+VLOOKUP(IF(J3037&lt;=0.2,0.2,IF(AND(J3037&gt;0.2,J3037&lt;=0.4),0.4,IF(AND(J3037&gt;0.4,J3037&lt;=0.6),0.6,IF(AND(J3037&gt;0.6,J3037&lt;=0.8),0.8,IF(AND(J3037&gt;0.8,J3037&lt;=1),1))))),REFERENCIAS!$C:$D,2,0)*VLOOKUP($J$2,PONDERADORES!A:P,IF(AND(INFORMACION!$T3037='REFERENCIAS RIESGO'!$C$36,INFORMACION!$F3037=REFERENCIAS!$C$24),16,IF(INFORMACION!$T3037='REFERENCIAS RIESGO'!$C$36,13,IF(INFORMACION!$F3037=REFERENCIAS!$C$24,10,7))),0)</f>
        <v>#REF!</v>
      </c>
      <c r="Y3037" s="68">
        <f>+VLOOKUP(M3037,REFERENCIAS!$C:$D,2,0)*VLOOKUP($M$2,PONDERADORES!$A$7:$G$9,7,0)+VLOOKUP(N3037,REFERENCIAS!$C:$D,2,0)*VLOOKUP($N$2,PONDERADORES!$A$7:$G$9,7,0)+VLOOKUP(O3037,REFERENCIAS!$C:$D,2,0)*VLOOKUP($O$2,PONDERADORES!$A$7:$G$9,7,0)</f>
        <v>0.2</v>
      </c>
      <c r="Z3037" s="2">
        <f>+VLOOKUP(IF(R3037&lt;0.1,0,IF(AND(R3037&gt;=0.1,R3037&lt;0.2),0.1,IF(AND(R3037&gt;=0.2,R3037&lt;0.3),0.2,IF(R3037&gt;0.3,0.3,)))),REFERENCIAS!$C:$D,2,0)*VLOOKUP($R$2,PONDERADORES!$A$11:$G$11,7,0)</f>
        <v>15</v>
      </c>
      <c r="AA3037" s="92"/>
      <c r="AB3037" s="95" t="e">
        <f t="shared" ca="1" si="187"/>
        <v>#REF!</v>
      </c>
      <c r="AC3037" s="23" t="e">
        <f ca="1">IF(AB3037&gt;REFERENCIAS!$C$62,REFERENCIAS!$B$62,IF(AND(AB3037&gt;=REFERENCIAS!$C$63,AB3037&lt;REFERENCIAS!$D$63),REFERENCIAS!$B$63,IF(AND(AB3037&gt;REFERENCIAS!$C$64,AB3037&lt;=REFERENCIAS!$D$64),REFERENCIAS!$B$64,IF(AND(AB3037&gt;=REFERENCIAS!$C$65,AB3037&lt;REFERENCIAS!$D$65),REFERENCIAS!$B$65, "Revisar"))))</f>
        <v>#REF!</v>
      </c>
      <c r="AD3037" s="94" t="e">
        <f ca="1">VLOOKUP(AC3037,REFERENCIAS!$B$62:$G$65,4,FALSE)</f>
        <v>#REF!</v>
      </c>
    </row>
    <row r="3038" spans="1:30" ht="17.25" x14ac:dyDescent="0.25">
      <c r="A3038" s="74"/>
      <c r="B3038" s="19"/>
      <c r="C3038" s="19"/>
      <c r="D3038" s="50"/>
      <c r="E3038" s="73"/>
      <c r="F3038" s="74"/>
      <c r="G3038" s="9"/>
      <c r="H3038" s="48"/>
      <c r="I3038" s="49">
        <f t="shared" ca="1" si="185"/>
        <v>2022</v>
      </c>
      <c r="J3038" s="22">
        <f t="shared" ca="1" si="184"/>
        <v>1</v>
      </c>
      <c r="K3038" s="19"/>
      <c r="L3038" s="73"/>
      <c r="M3038" s="74"/>
      <c r="N3038" s="19"/>
      <c r="O3038" s="73"/>
      <c r="P3038" s="82">
        <v>1</v>
      </c>
      <c r="Q3038" s="24">
        <v>1</v>
      </c>
      <c r="R3038" s="81">
        <f t="shared" si="186"/>
        <v>1</v>
      </c>
      <c r="S3038" s="87"/>
      <c r="T3038" s="19"/>
      <c r="U3038" s="25"/>
      <c r="V3038" s="25"/>
      <c r="W3038" s="81"/>
      <c r="X3038" s="91" t="e">
        <f ca="1">+VLOOKUP(#REF!,REFERENCIAS!$C:$D,2,0)*VLOOKUP(#REF!,PONDERADORES!A:P,IF(AND(INFORMACION!$T3038='REFERENCIAS RIESGO'!$C$36,INFORMACION!$F3038=REFERENCIAS!$C$24),16,IF(INFORMACION!$T3038='REFERENCIAS RIESGO'!$C$36,13,IF(INFORMACION!$F3038=REFERENCIAS!$C$24,10,7))),0)+VLOOKUP(K3038,REFERENCIAS!$C:$D,2,0)*VLOOKUP($K$2,PONDERADORES!A:P,IF(AND(INFORMACION!$T3038='REFERENCIAS RIESGO'!$C$36,INFORMACION!$F3038=REFERENCIAS!$C$24),16,IF(INFORMACION!$T3038='REFERENCIAS RIESGO'!$C$36,13,IF(INFORMACION!$F3038=REFERENCIAS!$C$24,10,7))),0)+VLOOKUP(L3038,REFERENCIAS!$C:$D,2,0)*VLOOKUP($L$2,PONDERADORES!A:P,IF(AND(INFORMACION!$T3038='REFERENCIAS RIESGO'!$C$36,INFORMACION!$F3038=REFERENCIAS!$C$24),16,IF(INFORMACION!$T3038='REFERENCIAS RIESGO'!$C$36,13,IF(INFORMACION!$F3038=REFERENCIAS!$C$24,10,7))),0)+VLOOKUP(F3038,REFERENCIAS!$C:$D,2,0)*VLOOKUP($F$2,PONDERADORES!A:P,IF(AND(INFORMACION!$T3038='REFERENCIAS RIESGO'!$C$36,INFORMACION!$F3038=REFERENCIAS!$C$24),16,IF(INFORMACION!$T3038='REFERENCIAS RIESGO'!$C$36,13,IF(INFORMACION!$F3038=REFERENCIAS!$C$24,10,7))),0)+VLOOKUP(T3038,REFERENCIAS!$C:$D,2,0)*VLOOKUP($T$2,PONDERADORES!A:P,IF(AND(INFORMACION!$T3038='REFERENCIAS RIESGO'!$C$36,INFORMACION!$F3038=REFERENCIAS!$C$24),16,IF(INFORMACION!$T3038='REFERENCIAS RIESGO'!$C$36,13,IF(INFORMACION!$F3038=REFERENCIAS!$C$24,10,7))),0)+VLOOKUP(IF(J3038&lt;=0.2,0.2,IF(AND(J3038&gt;0.2,J3038&lt;=0.4),0.4,IF(AND(J3038&gt;0.4,J3038&lt;=0.6),0.6,IF(AND(J3038&gt;0.6,J3038&lt;=0.8),0.8,IF(AND(J3038&gt;0.8,J3038&lt;=1),1))))),REFERENCIAS!$C:$D,2,0)*VLOOKUP($J$2,PONDERADORES!A:P,IF(AND(INFORMACION!$T3038='REFERENCIAS RIESGO'!$C$36,INFORMACION!$F3038=REFERENCIAS!$C$24),16,IF(INFORMACION!$T3038='REFERENCIAS RIESGO'!$C$36,13,IF(INFORMACION!$F3038=REFERENCIAS!$C$24,10,7))),0)</f>
        <v>#REF!</v>
      </c>
      <c r="Y3038" s="68">
        <f>+VLOOKUP(M3038,REFERENCIAS!$C:$D,2,0)*VLOOKUP($M$2,PONDERADORES!$A$7:$G$9,7,0)+VLOOKUP(N3038,REFERENCIAS!$C:$D,2,0)*VLOOKUP($N$2,PONDERADORES!$A$7:$G$9,7,0)+VLOOKUP(O3038,REFERENCIAS!$C:$D,2,0)*VLOOKUP($O$2,PONDERADORES!$A$7:$G$9,7,0)</f>
        <v>0.2</v>
      </c>
      <c r="Z3038" s="2">
        <f>+VLOOKUP(IF(R3038&lt;0.1,0,IF(AND(R3038&gt;=0.1,R3038&lt;0.2),0.1,IF(AND(R3038&gt;=0.2,R3038&lt;0.3),0.2,IF(R3038&gt;0.3,0.3,)))),REFERENCIAS!$C:$D,2,0)*VLOOKUP($R$2,PONDERADORES!$A$11:$G$11,7,0)</f>
        <v>15</v>
      </c>
      <c r="AA3038" s="92"/>
      <c r="AB3038" s="95" t="e">
        <f t="shared" ca="1" si="187"/>
        <v>#REF!</v>
      </c>
      <c r="AC3038" s="23" t="e">
        <f ca="1">IF(AB3038&gt;REFERENCIAS!$C$62,REFERENCIAS!$B$62,IF(AND(AB3038&gt;=REFERENCIAS!$C$63,AB3038&lt;REFERENCIAS!$D$63),REFERENCIAS!$B$63,IF(AND(AB3038&gt;REFERENCIAS!$C$64,AB3038&lt;=REFERENCIAS!$D$64),REFERENCIAS!$B$64,IF(AND(AB3038&gt;=REFERENCIAS!$C$65,AB3038&lt;REFERENCIAS!$D$65),REFERENCIAS!$B$65, "Revisar"))))</f>
        <v>#REF!</v>
      </c>
      <c r="AD3038" s="94" t="e">
        <f ca="1">VLOOKUP(AC3038,REFERENCIAS!$B$62:$G$65,4,FALSE)</f>
        <v>#REF!</v>
      </c>
    </row>
    <row r="3039" spans="1:30" ht="17.25" x14ac:dyDescent="0.25">
      <c r="A3039" s="74"/>
      <c r="B3039" s="19"/>
      <c r="C3039" s="19"/>
      <c r="D3039" s="50"/>
      <c r="E3039" s="73"/>
      <c r="F3039" s="74"/>
      <c r="G3039" s="9"/>
      <c r="H3039" s="48"/>
      <c r="I3039" s="49">
        <f t="shared" ca="1" si="185"/>
        <v>2022</v>
      </c>
      <c r="J3039" s="22">
        <f t="shared" ca="1" si="184"/>
        <v>1</v>
      </c>
      <c r="K3039" s="19"/>
      <c r="L3039" s="73"/>
      <c r="M3039" s="74"/>
      <c r="N3039" s="19"/>
      <c r="O3039" s="73"/>
      <c r="P3039" s="82">
        <v>1</v>
      </c>
      <c r="Q3039" s="24">
        <v>1</v>
      </c>
      <c r="R3039" s="81">
        <f t="shared" si="186"/>
        <v>1</v>
      </c>
      <c r="S3039" s="87"/>
      <c r="T3039" s="19"/>
      <c r="U3039" s="25"/>
      <c r="V3039" s="25"/>
      <c r="W3039" s="81"/>
      <c r="X3039" s="91" t="e">
        <f ca="1">+VLOOKUP(#REF!,REFERENCIAS!$C:$D,2,0)*VLOOKUP(#REF!,PONDERADORES!A:P,IF(AND(INFORMACION!$T3039='REFERENCIAS RIESGO'!$C$36,INFORMACION!$F3039=REFERENCIAS!$C$24),16,IF(INFORMACION!$T3039='REFERENCIAS RIESGO'!$C$36,13,IF(INFORMACION!$F3039=REFERENCIAS!$C$24,10,7))),0)+VLOOKUP(K3039,REFERENCIAS!$C:$D,2,0)*VLOOKUP($K$2,PONDERADORES!A:P,IF(AND(INFORMACION!$T3039='REFERENCIAS RIESGO'!$C$36,INFORMACION!$F3039=REFERENCIAS!$C$24),16,IF(INFORMACION!$T3039='REFERENCIAS RIESGO'!$C$36,13,IF(INFORMACION!$F3039=REFERENCIAS!$C$24,10,7))),0)+VLOOKUP(L3039,REFERENCIAS!$C:$D,2,0)*VLOOKUP($L$2,PONDERADORES!A:P,IF(AND(INFORMACION!$T3039='REFERENCIAS RIESGO'!$C$36,INFORMACION!$F3039=REFERENCIAS!$C$24),16,IF(INFORMACION!$T3039='REFERENCIAS RIESGO'!$C$36,13,IF(INFORMACION!$F3039=REFERENCIAS!$C$24,10,7))),0)+VLOOKUP(F3039,REFERENCIAS!$C:$D,2,0)*VLOOKUP($F$2,PONDERADORES!A:P,IF(AND(INFORMACION!$T3039='REFERENCIAS RIESGO'!$C$36,INFORMACION!$F3039=REFERENCIAS!$C$24),16,IF(INFORMACION!$T3039='REFERENCIAS RIESGO'!$C$36,13,IF(INFORMACION!$F3039=REFERENCIAS!$C$24,10,7))),0)+VLOOKUP(T3039,REFERENCIAS!$C:$D,2,0)*VLOOKUP($T$2,PONDERADORES!A:P,IF(AND(INFORMACION!$T3039='REFERENCIAS RIESGO'!$C$36,INFORMACION!$F3039=REFERENCIAS!$C$24),16,IF(INFORMACION!$T3039='REFERENCIAS RIESGO'!$C$36,13,IF(INFORMACION!$F3039=REFERENCIAS!$C$24,10,7))),0)+VLOOKUP(IF(J3039&lt;=0.2,0.2,IF(AND(J3039&gt;0.2,J3039&lt;=0.4),0.4,IF(AND(J3039&gt;0.4,J3039&lt;=0.6),0.6,IF(AND(J3039&gt;0.6,J3039&lt;=0.8),0.8,IF(AND(J3039&gt;0.8,J3039&lt;=1),1))))),REFERENCIAS!$C:$D,2,0)*VLOOKUP($J$2,PONDERADORES!A:P,IF(AND(INFORMACION!$T3039='REFERENCIAS RIESGO'!$C$36,INFORMACION!$F3039=REFERENCIAS!$C$24),16,IF(INFORMACION!$T3039='REFERENCIAS RIESGO'!$C$36,13,IF(INFORMACION!$F3039=REFERENCIAS!$C$24,10,7))),0)</f>
        <v>#REF!</v>
      </c>
      <c r="Y3039" s="68">
        <f>+VLOOKUP(M3039,REFERENCIAS!$C:$D,2,0)*VLOOKUP($M$2,PONDERADORES!$A$7:$G$9,7,0)+VLOOKUP(N3039,REFERENCIAS!$C:$D,2,0)*VLOOKUP($N$2,PONDERADORES!$A$7:$G$9,7,0)+VLOOKUP(O3039,REFERENCIAS!$C:$D,2,0)*VLOOKUP($O$2,PONDERADORES!$A$7:$G$9,7,0)</f>
        <v>0.2</v>
      </c>
      <c r="Z3039" s="2">
        <f>+VLOOKUP(IF(R3039&lt;0.1,0,IF(AND(R3039&gt;=0.1,R3039&lt;0.2),0.1,IF(AND(R3039&gt;=0.2,R3039&lt;0.3),0.2,IF(R3039&gt;0.3,0.3,)))),REFERENCIAS!$C:$D,2,0)*VLOOKUP($R$2,PONDERADORES!$A$11:$G$11,7,0)</f>
        <v>15</v>
      </c>
      <c r="AA3039" s="92"/>
      <c r="AB3039" s="95" t="e">
        <f t="shared" ca="1" si="187"/>
        <v>#REF!</v>
      </c>
      <c r="AC3039" s="23" t="e">
        <f ca="1">IF(AB3039&gt;REFERENCIAS!$C$62,REFERENCIAS!$B$62,IF(AND(AB3039&gt;=REFERENCIAS!$C$63,AB3039&lt;REFERENCIAS!$D$63),REFERENCIAS!$B$63,IF(AND(AB3039&gt;REFERENCIAS!$C$64,AB3039&lt;=REFERENCIAS!$D$64),REFERENCIAS!$B$64,IF(AND(AB3039&gt;=REFERENCIAS!$C$65,AB3039&lt;REFERENCIAS!$D$65),REFERENCIAS!$B$65, "Revisar"))))</f>
        <v>#REF!</v>
      </c>
      <c r="AD3039" s="94" t="e">
        <f ca="1">VLOOKUP(AC3039,REFERENCIAS!$B$62:$G$65,4,FALSE)</f>
        <v>#REF!</v>
      </c>
    </row>
    <row r="3040" spans="1:30" ht="17.25" x14ac:dyDescent="0.25">
      <c r="A3040" s="74"/>
      <c r="B3040" s="19"/>
      <c r="C3040" s="19"/>
      <c r="D3040" s="50"/>
      <c r="E3040" s="73"/>
      <c r="F3040" s="74"/>
      <c r="G3040" s="9"/>
      <c r="H3040" s="48"/>
      <c r="I3040" s="49">
        <f t="shared" ca="1" si="185"/>
        <v>2022</v>
      </c>
      <c r="J3040" s="22">
        <f t="shared" ca="1" si="184"/>
        <v>1</v>
      </c>
      <c r="K3040" s="19"/>
      <c r="L3040" s="73"/>
      <c r="M3040" s="74"/>
      <c r="N3040" s="19"/>
      <c r="O3040" s="73"/>
      <c r="P3040" s="82">
        <v>1</v>
      </c>
      <c r="Q3040" s="24">
        <v>1</v>
      </c>
      <c r="R3040" s="81">
        <f t="shared" si="186"/>
        <v>1</v>
      </c>
      <c r="S3040" s="87"/>
      <c r="T3040" s="19"/>
      <c r="U3040" s="25"/>
      <c r="V3040" s="25"/>
      <c r="W3040" s="81"/>
      <c r="X3040" s="91" t="e">
        <f ca="1">+VLOOKUP(#REF!,REFERENCIAS!$C:$D,2,0)*VLOOKUP(#REF!,PONDERADORES!A:P,IF(AND(INFORMACION!$T3040='REFERENCIAS RIESGO'!$C$36,INFORMACION!$F3040=REFERENCIAS!$C$24),16,IF(INFORMACION!$T3040='REFERENCIAS RIESGO'!$C$36,13,IF(INFORMACION!$F3040=REFERENCIAS!$C$24,10,7))),0)+VLOOKUP(K3040,REFERENCIAS!$C:$D,2,0)*VLOOKUP($K$2,PONDERADORES!A:P,IF(AND(INFORMACION!$T3040='REFERENCIAS RIESGO'!$C$36,INFORMACION!$F3040=REFERENCIAS!$C$24),16,IF(INFORMACION!$T3040='REFERENCIAS RIESGO'!$C$36,13,IF(INFORMACION!$F3040=REFERENCIAS!$C$24,10,7))),0)+VLOOKUP(L3040,REFERENCIAS!$C:$D,2,0)*VLOOKUP($L$2,PONDERADORES!A:P,IF(AND(INFORMACION!$T3040='REFERENCIAS RIESGO'!$C$36,INFORMACION!$F3040=REFERENCIAS!$C$24),16,IF(INFORMACION!$T3040='REFERENCIAS RIESGO'!$C$36,13,IF(INFORMACION!$F3040=REFERENCIAS!$C$24,10,7))),0)+VLOOKUP(F3040,REFERENCIAS!$C:$D,2,0)*VLOOKUP($F$2,PONDERADORES!A:P,IF(AND(INFORMACION!$T3040='REFERENCIAS RIESGO'!$C$36,INFORMACION!$F3040=REFERENCIAS!$C$24),16,IF(INFORMACION!$T3040='REFERENCIAS RIESGO'!$C$36,13,IF(INFORMACION!$F3040=REFERENCIAS!$C$24,10,7))),0)+VLOOKUP(T3040,REFERENCIAS!$C:$D,2,0)*VLOOKUP($T$2,PONDERADORES!A:P,IF(AND(INFORMACION!$T3040='REFERENCIAS RIESGO'!$C$36,INFORMACION!$F3040=REFERENCIAS!$C$24),16,IF(INFORMACION!$T3040='REFERENCIAS RIESGO'!$C$36,13,IF(INFORMACION!$F3040=REFERENCIAS!$C$24,10,7))),0)+VLOOKUP(IF(J3040&lt;=0.2,0.2,IF(AND(J3040&gt;0.2,J3040&lt;=0.4),0.4,IF(AND(J3040&gt;0.4,J3040&lt;=0.6),0.6,IF(AND(J3040&gt;0.6,J3040&lt;=0.8),0.8,IF(AND(J3040&gt;0.8,J3040&lt;=1),1))))),REFERENCIAS!$C:$D,2,0)*VLOOKUP($J$2,PONDERADORES!A:P,IF(AND(INFORMACION!$T3040='REFERENCIAS RIESGO'!$C$36,INFORMACION!$F3040=REFERENCIAS!$C$24),16,IF(INFORMACION!$T3040='REFERENCIAS RIESGO'!$C$36,13,IF(INFORMACION!$F3040=REFERENCIAS!$C$24,10,7))),0)</f>
        <v>#REF!</v>
      </c>
      <c r="Y3040" s="68">
        <f>+VLOOKUP(M3040,REFERENCIAS!$C:$D,2,0)*VLOOKUP($M$2,PONDERADORES!$A$7:$G$9,7,0)+VLOOKUP(N3040,REFERENCIAS!$C:$D,2,0)*VLOOKUP($N$2,PONDERADORES!$A$7:$G$9,7,0)+VLOOKUP(O3040,REFERENCIAS!$C:$D,2,0)*VLOOKUP($O$2,PONDERADORES!$A$7:$G$9,7,0)</f>
        <v>0.2</v>
      </c>
      <c r="Z3040" s="2">
        <f>+VLOOKUP(IF(R3040&lt;0.1,0,IF(AND(R3040&gt;=0.1,R3040&lt;0.2),0.1,IF(AND(R3040&gt;=0.2,R3040&lt;0.3),0.2,IF(R3040&gt;0.3,0.3,)))),REFERENCIAS!$C:$D,2,0)*VLOOKUP($R$2,PONDERADORES!$A$11:$G$11,7,0)</f>
        <v>15</v>
      </c>
      <c r="AA3040" s="92"/>
      <c r="AB3040" s="95" t="e">
        <f t="shared" ca="1" si="187"/>
        <v>#REF!</v>
      </c>
      <c r="AC3040" s="23" t="e">
        <f ca="1">IF(AB3040&gt;REFERENCIAS!$C$62,REFERENCIAS!$B$62,IF(AND(AB3040&gt;=REFERENCIAS!$C$63,AB3040&lt;REFERENCIAS!$D$63),REFERENCIAS!$B$63,IF(AND(AB3040&gt;REFERENCIAS!$C$64,AB3040&lt;=REFERENCIAS!$D$64),REFERENCIAS!$B$64,IF(AND(AB3040&gt;=REFERENCIAS!$C$65,AB3040&lt;REFERENCIAS!$D$65),REFERENCIAS!$B$65, "Revisar"))))</f>
        <v>#REF!</v>
      </c>
      <c r="AD3040" s="94" t="e">
        <f ca="1">VLOOKUP(AC3040,REFERENCIAS!$B$62:$G$65,4,FALSE)</f>
        <v>#REF!</v>
      </c>
    </row>
    <row r="3041" spans="1:30" ht="17.25" x14ac:dyDescent="0.25">
      <c r="A3041" s="74"/>
      <c r="B3041" s="19"/>
      <c r="C3041" s="19"/>
      <c r="D3041" s="50"/>
      <c r="E3041" s="73"/>
      <c r="F3041" s="74"/>
      <c r="G3041" s="9"/>
      <c r="H3041" s="48"/>
      <c r="I3041" s="49">
        <f t="shared" ca="1" si="185"/>
        <v>2022</v>
      </c>
      <c r="J3041" s="22">
        <f t="shared" ca="1" si="184"/>
        <v>1</v>
      </c>
      <c r="K3041" s="19"/>
      <c r="L3041" s="73"/>
      <c r="M3041" s="74"/>
      <c r="N3041" s="19"/>
      <c r="O3041" s="73"/>
      <c r="P3041" s="82">
        <v>1</v>
      </c>
      <c r="Q3041" s="24">
        <v>1</v>
      </c>
      <c r="R3041" s="81">
        <f t="shared" si="186"/>
        <v>1</v>
      </c>
      <c r="S3041" s="87"/>
      <c r="T3041" s="19"/>
      <c r="U3041" s="25"/>
      <c r="V3041" s="25"/>
      <c r="W3041" s="81"/>
      <c r="X3041" s="91" t="e">
        <f ca="1">+VLOOKUP(#REF!,REFERENCIAS!$C:$D,2,0)*VLOOKUP(#REF!,PONDERADORES!A:P,IF(AND(INFORMACION!$T3041='REFERENCIAS RIESGO'!$C$36,INFORMACION!$F3041=REFERENCIAS!$C$24),16,IF(INFORMACION!$T3041='REFERENCIAS RIESGO'!$C$36,13,IF(INFORMACION!$F3041=REFERENCIAS!$C$24,10,7))),0)+VLOOKUP(K3041,REFERENCIAS!$C:$D,2,0)*VLOOKUP($K$2,PONDERADORES!A:P,IF(AND(INFORMACION!$T3041='REFERENCIAS RIESGO'!$C$36,INFORMACION!$F3041=REFERENCIAS!$C$24),16,IF(INFORMACION!$T3041='REFERENCIAS RIESGO'!$C$36,13,IF(INFORMACION!$F3041=REFERENCIAS!$C$24,10,7))),0)+VLOOKUP(L3041,REFERENCIAS!$C:$D,2,0)*VLOOKUP($L$2,PONDERADORES!A:P,IF(AND(INFORMACION!$T3041='REFERENCIAS RIESGO'!$C$36,INFORMACION!$F3041=REFERENCIAS!$C$24),16,IF(INFORMACION!$T3041='REFERENCIAS RIESGO'!$C$36,13,IF(INFORMACION!$F3041=REFERENCIAS!$C$24,10,7))),0)+VLOOKUP(F3041,REFERENCIAS!$C:$D,2,0)*VLOOKUP($F$2,PONDERADORES!A:P,IF(AND(INFORMACION!$T3041='REFERENCIAS RIESGO'!$C$36,INFORMACION!$F3041=REFERENCIAS!$C$24),16,IF(INFORMACION!$T3041='REFERENCIAS RIESGO'!$C$36,13,IF(INFORMACION!$F3041=REFERENCIAS!$C$24,10,7))),0)+VLOOKUP(T3041,REFERENCIAS!$C:$D,2,0)*VLOOKUP($T$2,PONDERADORES!A:P,IF(AND(INFORMACION!$T3041='REFERENCIAS RIESGO'!$C$36,INFORMACION!$F3041=REFERENCIAS!$C$24),16,IF(INFORMACION!$T3041='REFERENCIAS RIESGO'!$C$36,13,IF(INFORMACION!$F3041=REFERENCIAS!$C$24,10,7))),0)+VLOOKUP(IF(J3041&lt;=0.2,0.2,IF(AND(J3041&gt;0.2,J3041&lt;=0.4),0.4,IF(AND(J3041&gt;0.4,J3041&lt;=0.6),0.6,IF(AND(J3041&gt;0.6,J3041&lt;=0.8),0.8,IF(AND(J3041&gt;0.8,J3041&lt;=1),1))))),REFERENCIAS!$C:$D,2,0)*VLOOKUP($J$2,PONDERADORES!A:P,IF(AND(INFORMACION!$T3041='REFERENCIAS RIESGO'!$C$36,INFORMACION!$F3041=REFERENCIAS!$C$24),16,IF(INFORMACION!$T3041='REFERENCIAS RIESGO'!$C$36,13,IF(INFORMACION!$F3041=REFERENCIAS!$C$24,10,7))),0)</f>
        <v>#REF!</v>
      </c>
      <c r="Y3041" s="68">
        <f>+VLOOKUP(M3041,REFERENCIAS!$C:$D,2,0)*VLOOKUP($M$2,PONDERADORES!$A$7:$G$9,7,0)+VLOOKUP(N3041,REFERENCIAS!$C:$D,2,0)*VLOOKUP($N$2,PONDERADORES!$A$7:$G$9,7,0)+VLOOKUP(O3041,REFERENCIAS!$C:$D,2,0)*VLOOKUP($O$2,PONDERADORES!$A$7:$G$9,7,0)</f>
        <v>0.2</v>
      </c>
      <c r="Z3041" s="2">
        <f>+VLOOKUP(IF(R3041&lt;0.1,0,IF(AND(R3041&gt;=0.1,R3041&lt;0.2),0.1,IF(AND(R3041&gt;=0.2,R3041&lt;0.3),0.2,IF(R3041&gt;0.3,0.3,)))),REFERENCIAS!$C:$D,2,0)*VLOOKUP($R$2,PONDERADORES!$A$11:$G$11,7,0)</f>
        <v>15</v>
      </c>
      <c r="AA3041" s="92"/>
      <c r="AB3041" s="95" t="e">
        <f t="shared" ca="1" si="187"/>
        <v>#REF!</v>
      </c>
      <c r="AC3041" s="23" t="e">
        <f ca="1">IF(AB3041&gt;REFERENCIAS!$C$62,REFERENCIAS!$B$62,IF(AND(AB3041&gt;=REFERENCIAS!$C$63,AB3041&lt;REFERENCIAS!$D$63),REFERENCIAS!$B$63,IF(AND(AB3041&gt;REFERENCIAS!$C$64,AB3041&lt;=REFERENCIAS!$D$64),REFERENCIAS!$B$64,IF(AND(AB3041&gt;=REFERENCIAS!$C$65,AB3041&lt;REFERENCIAS!$D$65),REFERENCIAS!$B$65, "Revisar"))))</f>
        <v>#REF!</v>
      </c>
      <c r="AD3041" s="94" t="e">
        <f ca="1">VLOOKUP(AC3041,REFERENCIAS!$B$62:$G$65,4,FALSE)</f>
        <v>#REF!</v>
      </c>
    </row>
    <row r="3042" spans="1:30" ht="17.25" x14ac:dyDescent="0.25">
      <c r="A3042" s="74"/>
      <c r="B3042" s="19"/>
      <c r="C3042" s="19"/>
      <c r="D3042" s="50"/>
      <c r="E3042" s="73"/>
      <c r="F3042" s="74"/>
      <c r="G3042" s="9"/>
      <c r="H3042" s="48"/>
      <c r="I3042" s="49">
        <f t="shared" ca="1" si="185"/>
        <v>2022</v>
      </c>
      <c r="J3042" s="22">
        <f t="shared" ca="1" si="184"/>
        <v>1</v>
      </c>
      <c r="K3042" s="19"/>
      <c r="L3042" s="73"/>
      <c r="M3042" s="74"/>
      <c r="N3042" s="19"/>
      <c r="O3042" s="73"/>
      <c r="P3042" s="82">
        <v>1</v>
      </c>
      <c r="Q3042" s="24">
        <v>1</v>
      </c>
      <c r="R3042" s="81">
        <f t="shared" si="186"/>
        <v>1</v>
      </c>
      <c r="S3042" s="87"/>
      <c r="T3042" s="19"/>
      <c r="U3042" s="25"/>
      <c r="V3042" s="25"/>
      <c r="W3042" s="81"/>
      <c r="X3042" s="91" t="e">
        <f ca="1">+VLOOKUP(#REF!,REFERENCIAS!$C:$D,2,0)*VLOOKUP(#REF!,PONDERADORES!A:P,IF(AND(INFORMACION!$T3042='REFERENCIAS RIESGO'!$C$36,INFORMACION!$F3042=REFERENCIAS!$C$24),16,IF(INFORMACION!$T3042='REFERENCIAS RIESGO'!$C$36,13,IF(INFORMACION!$F3042=REFERENCIAS!$C$24,10,7))),0)+VLOOKUP(K3042,REFERENCIAS!$C:$D,2,0)*VLOOKUP($K$2,PONDERADORES!A:P,IF(AND(INFORMACION!$T3042='REFERENCIAS RIESGO'!$C$36,INFORMACION!$F3042=REFERENCIAS!$C$24),16,IF(INFORMACION!$T3042='REFERENCIAS RIESGO'!$C$36,13,IF(INFORMACION!$F3042=REFERENCIAS!$C$24,10,7))),0)+VLOOKUP(L3042,REFERENCIAS!$C:$D,2,0)*VLOOKUP($L$2,PONDERADORES!A:P,IF(AND(INFORMACION!$T3042='REFERENCIAS RIESGO'!$C$36,INFORMACION!$F3042=REFERENCIAS!$C$24),16,IF(INFORMACION!$T3042='REFERENCIAS RIESGO'!$C$36,13,IF(INFORMACION!$F3042=REFERENCIAS!$C$24,10,7))),0)+VLOOKUP(F3042,REFERENCIAS!$C:$D,2,0)*VLOOKUP($F$2,PONDERADORES!A:P,IF(AND(INFORMACION!$T3042='REFERENCIAS RIESGO'!$C$36,INFORMACION!$F3042=REFERENCIAS!$C$24),16,IF(INFORMACION!$T3042='REFERENCIAS RIESGO'!$C$36,13,IF(INFORMACION!$F3042=REFERENCIAS!$C$24,10,7))),0)+VLOOKUP(T3042,REFERENCIAS!$C:$D,2,0)*VLOOKUP($T$2,PONDERADORES!A:P,IF(AND(INFORMACION!$T3042='REFERENCIAS RIESGO'!$C$36,INFORMACION!$F3042=REFERENCIAS!$C$24),16,IF(INFORMACION!$T3042='REFERENCIAS RIESGO'!$C$36,13,IF(INFORMACION!$F3042=REFERENCIAS!$C$24,10,7))),0)+VLOOKUP(IF(J3042&lt;=0.2,0.2,IF(AND(J3042&gt;0.2,J3042&lt;=0.4),0.4,IF(AND(J3042&gt;0.4,J3042&lt;=0.6),0.6,IF(AND(J3042&gt;0.6,J3042&lt;=0.8),0.8,IF(AND(J3042&gt;0.8,J3042&lt;=1),1))))),REFERENCIAS!$C:$D,2,0)*VLOOKUP($J$2,PONDERADORES!A:P,IF(AND(INFORMACION!$T3042='REFERENCIAS RIESGO'!$C$36,INFORMACION!$F3042=REFERENCIAS!$C$24),16,IF(INFORMACION!$T3042='REFERENCIAS RIESGO'!$C$36,13,IF(INFORMACION!$F3042=REFERENCIAS!$C$24,10,7))),0)</f>
        <v>#REF!</v>
      </c>
      <c r="Y3042" s="68">
        <f>+VLOOKUP(M3042,REFERENCIAS!$C:$D,2,0)*VLOOKUP($M$2,PONDERADORES!$A$7:$G$9,7,0)+VLOOKUP(N3042,REFERENCIAS!$C:$D,2,0)*VLOOKUP($N$2,PONDERADORES!$A$7:$G$9,7,0)+VLOOKUP(O3042,REFERENCIAS!$C:$D,2,0)*VLOOKUP($O$2,PONDERADORES!$A$7:$G$9,7,0)</f>
        <v>0.2</v>
      </c>
      <c r="Z3042" s="2">
        <f>+VLOOKUP(IF(R3042&lt;0.1,0,IF(AND(R3042&gt;=0.1,R3042&lt;0.2),0.1,IF(AND(R3042&gt;=0.2,R3042&lt;0.3),0.2,IF(R3042&gt;0.3,0.3,)))),REFERENCIAS!$C:$D,2,0)*VLOOKUP($R$2,PONDERADORES!$A$11:$G$11,7,0)</f>
        <v>15</v>
      </c>
      <c r="AA3042" s="92"/>
      <c r="AB3042" s="95" t="e">
        <f t="shared" ca="1" si="187"/>
        <v>#REF!</v>
      </c>
      <c r="AC3042" s="23" t="e">
        <f ca="1">IF(AB3042&gt;REFERENCIAS!$C$62,REFERENCIAS!$B$62,IF(AND(AB3042&gt;=REFERENCIAS!$C$63,AB3042&lt;REFERENCIAS!$D$63),REFERENCIAS!$B$63,IF(AND(AB3042&gt;REFERENCIAS!$C$64,AB3042&lt;=REFERENCIAS!$D$64),REFERENCIAS!$B$64,IF(AND(AB3042&gt;=REFERENCIAS!$C$65,AB3042&lt;REFERENCIAS!$D$65),REFERENCIAS!$B$65, "Revisar"))))</f>
        <v>#REF!</v>
      </c>
      <c r="AD3042" s="94" t="e">
        <f ca="1">VLOOKUP(AC3042,REFERENCIAS!$B$62:$G$65,4,FALSE)</f>
        <v>#REF!</v>
      </c>
    </row>
    <row r="3043" spans="1:30" ht="17.25" x14ac:dyDescent="0.25">
      <c r="A3043" s="74"/>
      <c r="B3043" s="19"/>
      <c r="C3043" s="19"/>
      <c r="D3043" s="50"/>
      <c r="E3043" s="73"/>
      <c r="F3043" s="74"/>
      <c r="G3043" s="9"/>
      <c r="H3043" s="48"/>
      <c r="I3043" s="49">
        <f t="shared" ca="1" si="185"/>
        <v>2022</v>
      </c>
      <c r="J3043" s="22">
        <f t="shared" ca="1" si="184"/>
        <v>1</v>
      </c>
      <c r="K3043" s="19"/>
      <c r="L3043" s="73"/>
      <c r="M3043" s="74"/>
      <c r="N3043" s="19"/>
      <c r="O3043" s="73"/>
      <c r="P3043" s="82">
        <v>1</v>
      </c>
      <c r="Q3043" s="24">
        <v>1</v>
      </c>
      <c r="R3043" s="81">
        <f t="shared" si="186"/>
        <v>1</v>
      </c>
      <c r="S3043" s="87"/>
      <c r="T3043" s="19"/>
      <c r="U3043" s="25"/>
      <c r="V3043" s="25"/>
      <c r="W3043" s="81"/>
      <c r="X3043" s="91" t="e">
        <f ca="1">+VLOOKUP(#REF!,REFERENCIAS!$C:$D,2,0)*VLOOKUP(#REF!,PONDERADORES!A:P,IF(AND(INFORMACION!$T3043='REFERENCIAS RIESGO'!$C$36,INFORMACION!$F3043=REFERENCIAS!$C$24),16,IF(INFORMACION!$T3043='REFERENCIAS RIESGO'!$C$36,13,IF(INFORMACION!$F3043=REFERENCIAS!$C$24,10,7))),0)+VLOOKUP(K3043,REFERENCIAS!$C:$D,2,0)*VLOOKUP($K$2,PONDERADORES!A:P,IF(AND(INFORMACION!$T3043='REFERENCIAS RIESGO'!$C$36,INFORMACION!$F3043=REFERENCIAS!$C$24),16,IF(INFORMACION!$T3043='REFERENCIAS RIESGO'!$C$36,13,IF(INFORMACION!$F3043=REFERENCIAS!$C$24,10,7))),0)+VLOOKUP(L3043,REFERENCIAS!$C:$D,2,0)*VLOOKUP($L$2,PONDERADORES!A:P,IF(AND(INFORMACION!$T3043='REFERENCIAS RIESGO'!$C$36,INFORMACION!$F3043=REFERENCIAS!$C$24),16,IF(INFORMACION!$T3043='REFERENCIAS RIESGO'!$C$36,13,IF(INFORMACION!$F3043=REFERENCIAS!$C$24,10,7))),0)+VLOOKUP(F3043,REFERENCIAS!$C:$D,2,0)*VLOOKUP($F$2,PONDERADORES!A:P,IF(AND(INFORMACION!$T3043='REFERENCIAS RIESGO'!$C$36,INFORMACION!$F3043=REFERENCIAS!$C$24),16,IF(INFORMACION!$T3043='REFERENCIAS RIESGO'!$C$36,13,IF(INFORMACION!$F3043=REFERENCIAS!$C$24,10,7))),0)+VLOOKUP(T3043,REFERENCIAS!$C:$D,2,0)*VLOOKUP($T$2,PONDERADORES!A:P,IF(AND(INFORMACION!$T3043='REFERENCIAS RIESGO'!$C$36,INFORMACION!$F3043=REFERENCIAS!$C$24),16,IF(INFORMACION!$T3043='REFERENCIAS RIESGO'!$C$36,13,IF(INFORMACION!$F3043=REFERENCIAS!$C$24,10,7))),0)+VLOOKUP(IF(J3043&lt;=0.2,0.2,IF(AND(J3043&gt;0.2,J3043&lt;=0.4),0.4,IF(AND(J3043&gt;0.4,J3043&lt;=0.6),0.6,IF(AND(J3043&gt;0.6,J3043&lt;=0.8),0.8,IF(AND(J3043&gt;0.8,J3043&lt;=1),1))))),REFERENCIAS!$C:$D,2,0)*VLOOKUP($J$2,PONDERADORES!A:P,IF(AND(INFORMACION!$T3043='REFERENCIAS RIESGO'!$C$36,INFORMACION!$F3043=REFERENCIAS!$C$24),16,IF(INFORMACION!$T3043='REFERENCIAS RIESGO'!$C$36,13,IF(INFORMACION!$F3043=REFERENCIAS!$C$24,10,7))),0)</f>
        <v>#REF!</v>
      </c>
      <c r="Y3043" s="68">
        <f>+VLOOKUP(M3043,REFERENCIAS!$C:$D,2,0)*VLOOKUP($M$2,PONDERADORES!$A$7:$G$9,7,0)+VLOOKUP(N3043,REFERENCIAS!$C:$D,2,0)*VLOOKUP($N$2,PONDERADORES!$A$7:$G$9,7,0)+VLOOKUP(O3043,REFERENCIAS!$C:$D,2,0)*VLOOKUP($O$2,PONDERADORES!$A$7:$G$9,7,0)</f>
        <v>0.2</v>
      </c>
      <c r="Z3043" s="2">
        <f>+VLOOKUP(IF(R3043&lt;0.1,0,IF(AND(R3043&gt;=0.1,R3043&lt;0.2),0.1,IF(AND(R3043&gt;=0.2,R3043&lt;0.3),0.2,IF(R3043&gt;0.3,0.3,)))),REFERENCIAS!$C:$D,2,0)*VLOOKUP($R$2,PONDERADORES!$A$11:$G$11,7,0)</f>
        <v>15</v>
      </c>
      <c r="AA3043" s="92"/>
      <c r="AB3043" s="95" t="e">
        <f t="shared" ca="1" si="187"/>
        <v>#REF!</v>
      </c>
      <c r="AC3043" s="23" t="e">
        <f ca="1">IF(AB3043&gt;REFERENCIAS!$C$62,REFERENCIAS!$B$62,IF(AND(AB3043&gt;=REFERENCIAS!$C$63,AB3043&lt;REFERENCIAS!$D$63),REFERENCIAS!$B$63,IF(AND(AB3043&gt;REFERENCIAS!$C$64,AB3043&lt;=REFERENCIAS!$D$64),REFERENCIAS!$B$64,IF(AND(AB3043&gt;=REFERENCIAS!$C$65,AB3043&lt;REFERENCIAS!$D$65),REFERENCIAS!$B$65, "Revisar"))))</f>
        <v>#REF!</v>
      </c>
      <c r="AD3043" s="94" t="e">
        <f ca="1">VLOOKUP(AC3043,REFERENCIAS!$B$62:$G$65,4,FALSE)</f>
        <v>#REF!</v>
      </c>
    </row>
    <row r="3044" spans="1:30" ht="17.25" x14ac:dyDescent="0.25">
      <c r="A3044" s="74"/>
      <c r="B3044" s="19"/>
      <c r="C3044" s="19"/>
      <c r="D3044" s="50"/>
      <c r="E3044" s="73"/>
      <c r="F3044" s="74"/>
      <c r="G3044" s="9"/>
      <c r="H3044" s="48"/>
      <c r="I3044" s="49">
        <f t="shared" ca="1" si="185"/>
        <v>2022</v>
      </c>
      <c r="J3044" s="22">
        <f t="shared" ca="1" si="184"/>
        <v>1</v>
      </c>
      <c r="K3044" s="19"/>
      <c r="L3044" s="73"/>
      <c r="M3044" s="74"/>
      <c r="N3044" s="19"/>
      <c r="O3044" s="73"/>
      <c r="P3044" s="82">
        <v>1</v>
      </c>
      <c r="Q3044" s="24">
        <v>1</v>
      </c>
      <c r="R3044" s="81">
        <f t="shared" si="186"/>
        <v>1</v>
      </c>
      <c r="S3044" s="87"/>
      <c r="T3044" s="19"/>
      <c r="U3044" s="25"/>
      <c r="V3044" s="25"/>
      <c r="W3044" s="81"/>
      <c r="X3044" s="91" t="e">
        <f ca="1">+VLOOKUP(#REF!,REFERENCIAS!$C:$D,2,0)*VLOOKUP(#REF!,PONDERADORES!A:P,IF(AND(INFORMACION!$T3044='REFERENCIAS RIESGO'!$C$36,INFORMACION!$F3044=REFERENCIAS!$C$24),16,IF(INFORMACION!$T3044='REFERENCIAS RIESGO'!$C$36,13,IF(INFORMACION!$F3044=REFERENCIAS!$C$24,10,7))),0)+VLOOKUP(K3044,REFERENCIAS!$C:$D,2,0)*VLOOKUP($K$2,PONDERADORES!A:P,IF(AND(INFORMACION!$T3044='REFERENCIAS RIESGO'!$C$36,INFORMACION!$F3044=REFERENCIAS!$C$24),16,IF(INFORMACION!$T3044='REFERENCIAS RIESGO'!$C$36,13,IF(INFORMACION!$F3044=REFERENCIAS!$C$24,10,7))),0)+VLOOKUP(L3044,REFERENCIAS!$C:$D,2,0)*VLOOKUP($L$2,PONDERADORES!A:P,IF(AND(INFORMACION!$T3044='REFERENCIAS RIESGO'!$C$36,INFORMACION!$F3044=REFERENCIAS!$C$24),16,IF(INFORMACION!$T3044='REFERENCIAS RIESGO'!$C$36,13,IF(INFORMACION!$F3044=REFERENCIAS!$C$24,10,7))),0)+VLOOKUP(F3044,REFERENCIAS!$C:$D,2,0)*VLOOKUP($F$2,PONDERADORES!A:P,IF(AND(INFORMACION!$T3044='REFERENCIAS RIESGO'!$C$36,INFORMACION!$F3044=REFERENCIAS!$C$24),16,IF(INFORMACION!$T3044='REFERENCIAS RIESGO'!$C$36,13,IF(INFORMACION!$F3044=REFERENCIAS!$C$24,10,7))),0)+VLOOKUP(T3044,REFERENCIAS!$C:$D,2,0)*VLOOKUP($T$2,PONDERADORES!A:P,IF(AND(INFORMACION!$T3044='REFERENCIAS RIESGO'!$C$36,INFORMACION!$F3044=REFERENCIAS!$C$24),16,IF(INFORMACION!$T3044='REFERENCIAS RIESGO'!$C$36,13,IF(INFORMACION!$F3044=REFERENCIAS!$C$24,10,7))),0)+VLOOKUP(IF(J3044&lt;=0.2,0.2,IF(AND(J3044&gt;0.2,J3044&lt;=0.4),0.4,IF(AND(J3044&gt;0.4,J3044&lt;=0.6),0.6,IF(AND(J3044&gt;0.6,J3044&lt;=0.8),0.8,IF(AND(J3044&gt;0.8,J3044&lt;=1),1))))),REFERENCIAS!$C:$D,2,0)*VLOOKUP($J$2,PONDERADORES!A:P,IF(AND(INFORMACION!$T3044='REFERENCIAS RIESGO'!$C$36,INFORMACION!$F3044=REFERENCIAS!$C$24),16,IF(INFORMACION!$T3044='REFERENCIAS RIESGO'!$C$36,13,IF(INFORMACION!$F3044=REFERENCIAS!$C$24,10,7))),0)</f>
        <v>#REF!</v>
      </c>
      <c r="Y3044" s="68">
        <f>+VLOOKUP(M3044,REFERENCIAS!$C:$D,2,0)*VLOOKUP($M$2,PONDERADORES!$A$7:$G$9,7,0)+VLOOKUP(N3044,REFERENCIAS!$C:$D,2,0)*VLOOKUP($N$2,PONDERADORES!$A$7:$G$9,7,0)+VLOOKUP(O3044,REFERENCIAS!$C:$D,2,0)*VLOOKUP($O$2,PONDERADORES!$A$7:$G$9,7,0)</f>
        <v>0.2</v>
      </c>
      <c r="Z3044" s="2">
        <f>+VLOOKUP(IF(R3044&lt;0.1,0,IF(AND(R3044&gt;=0.1,R3044&lt;0.2),0.1,IF(AND(R3044&gt;=0.2,R3044&lt;0.3),0.2,IF(R3044&gt;0.3,0.3,)))),REFERENCIAS!$C:$D,2,0)*VLOOKUP($R$2,PONDERADORES!$A$11:$G$11,7,0)</f>
        <v>15</v>
      </c>
      <c r="AA3044" s="92"/>
      <c r="AB3044" s="95" t="e">
        <f t="shared" ca="1" si="187"/>
        <v>#REF!</v>
      </c>
      <c r="AC3044" s="23" t="e">
        <f ca="1">IF(AB3044&gt;REFERENCIAS!$C$62,REFERENCIAS!$B$62,IF(AND(AB3044&gt;=REFERENCIAS!$C$63,AB3044&lt;REFERENCIAS!$D$63),REFERENCIAS!$B$63,IF(AND(AB3044&gt;REFERENCIAS!$C$64,AB3044&lt;=REFERENCIAS!$D$64),REFERENCIAS!$B$64,IF(AND(AB3044&gt;=REFERENCIAS!$C$65,AB3044&lt;REFERENCIAS!$D$65),REFERENCIAS!$B$65, "Revisar"))))</f>
        <v>#REF!</v>
      </c>
      <c r="AD3044" s="94" t="e">
        <f ca="1">VLOOKUP(AC3044,REFERENCIAS!$B$62:$G$65,4,FALSE)</f>
        <v>#REF!</v>
      </c>
    </row>
    <row r="3045" spans="1:30" ht="17.25" x14ac:dyDescent="0.25">
      <c r="A3045" s="74"/>
      <c r="B3045" s="19"/>
      <c r="C3045" s="19"/>
      <c r="D3045" s="50"/>
      <c r="E3045" s="73"/>
      <c r="F3045" s="74"/>
      <c r="G3045" s="9"/>
      <c r="H3045" s="48"/>
      <c r="I3045" s="49">
        <f t="shared" ca="1" si="185"/>
        <v>2022</v>
      </c>
      <c r="J3045" s="22">
        <f t="shared" ca="1" si="184"/>
        <v>1</v>
      </c>
      <c r="K3045" s="19"/>
      <c r="L3045" s="73"/>
      <c r="M3045" s="74"/>
      <c r="N3045" s="19"/>
      <c r="O3045" s="73"/>
      <c r="P3045" s="82">
        <v>1</v>
      </c>
      <c r="Q3045" s="24">
        <v>1</v>
      </c>
      <c r="R3045" s="81">
        <f t="shared" si="186"/>
        <v>1</v>
      </c>
      <c r="S3045" s="87"/>
      <c r="T3045" s="19"/>
      <c r="U3045" s="25"/>
      <c r="V3045" s="25"/>
      <c r="W3045" s="81"/>
      <c r="X3045" s="91" t="e">
        <f ca="1">+VLOOKUP(#REF!,REFERENCIAS!$C:$D,2,0)*VLOOKUP(#REF!,PONDERADORES!A:P,IF(AND(INFORMACION!$T3045='REFERENCIAS RIESGO'!$C$36,INFORMACION!$F3045=REFERENCIAS!$C$24),16,IF(INFORMACION!$T3045='REFERENCIAS RIESGO'!$C$36,13,IF(INFORMACION!$F3045=REFERENCIAS!$C$24,10,7))),0)+VLOOKUP(K3045,REFERENCIAS!$C:$D,2,0)*VLOOKUP($K$2,PONDERADORES!A:P,IF(AND(INFORMACION!$T3045='REFERENCIAS RIESGO'!$C$36,INFORMACION!$F3045=REFERENCIAS!$C$24),16,IF(INFORMACION!$T3045='REFERENCIAS RIESGO'!$C$36,13,IF(INFORMACION!$F3045=REFERENCIAS!$C$24,10,7))),0)+VLOOKUP(L3045,REFERENCIAS!$C:$D,2,0)*VLOOKUP($L$2,PONDERADORES!A:P,IF(AND(INFORMACION!$T3045='REFERENCIAS RIESGO'!$C$36,INFORMACION!$F3045=REFERENCIAS!$C$24),16,IF(INFORMACION!$T3045='REFERENCIAS RIESGO'!$C$36,13,IF(INFORMACION!$F3045=REFERENCIAS!$C$24,10,7))),0)+VLOOKUP(F3045,REFERENCIAS!$C:$D,2,0)*VLOOKUP($F$2,PONDERADORES!A:P,IF(AND(INFORMACION!$T3045='REFERENCIAS RIESGO'!$C$36,INFORMACION!$F3045=REFERENCIAS!$C$24),16,IF(INFORMACION!$T3045='REFERENCIAS RIESGO'!$C$36,13,IF(INFORMACION!$F3045=REFERENCIAS!$C$24,10,7))),0)+VLOOKUP(T3045,REFERENCIAS!$C:$D,2,0)*VLOOKUP($T$2,PONDERADORES!A:P,IF(AND(INFORMACION!$T3045='REFERENCIAS RIESGO'!$C$36,INFORMACION!$F3045=REFERENCIAS!$C$24),16,IF(INFORMACION!$T3045='REFERENCIAS RIESGO'!$C$36,13,IF(INFORMACION!$F3045=REFERENCIAS!$C$24,10,7))),0)+VLOOKUP(IF(J3045&lt;=0.2,0.2,IF(AND(J3045&gt;0.2,J3045&lt;=0.4),0.4,IF(AND(J3045&gt;0.4,J3045&lt;=0.6),0.6,IF(AND(J3045&gt;0.6,J3045&lt;=0.8),0.8,IF(AND(J3045&gt;0.8,J3045&lt;=1),1))))),REFERENCIAS!$C:$D,2,0)*VLOOKUP($J$2,PONDERADORES!A:P,IF(AND(INFORMACION!$T3045='REFERENCIAS RIESGO'!$C$36,INFORMACION!$F3045=REFERENCIAS!$C$24),16,IF(INFORMACION!$T3045='REFERENCIAS RIESGO'!$C$36,13,IF(INFORMACION!$F3045=REFERENCIAS!$C$24,10,7))),0)</f>
        <v>#REF!</v>
      </c>
      <c r="Y3045" s="68">
        <f>+VLOOKUP(M3045,REFERENCIAS!$C:$D,2,0)*VLOOKUP($M$2,PONDERADORES!$A$7:$G$9,7,0)+VLOOKUP(N3045,REFERENCIAS!$C:$D,2,0)*VLOOKUP($N$2,PONDERADORES!$A$7:$G$9,7,0)+VLOOKUP(O3045,REFERENCIAS!$C:$D,2,0)*VLOOKUP($O$2,PONDERADORES!$A$7:$G$9,7,0)</f>
        <v>0.2</v>
      </c>
      <c r="Z3045" s="2">
        <f>+VLOOKUP(IF(R3045&lt;0.1,0,IF(AND(R3045&gt;=0.1,R3045&lt;0.2),0.1,IF(AND(R3045&gt;=0.2,R3045&lt;0.3),0.2,IF(R3045&gt;0.3,0.3,)))),REFERENCIAS!$C:$D,2,0)*VLOOKUP($R$2,PONDERADORES!$A$11:$G$11,7,0)</f>
        <v>15</v>
      </c>
      <c r="AA3045" s="92"/>
      <c r="AB3045" s="95" t="e">
        <f t="shared" ca="1" si="187"/>
        <v>#REF!</v>
      </c>
      <c r="AC3045" s="23" t="e">
        <f ca="1">IF(AB3045&gt;REFERENCIAS!$C$62,REFERENCIAS!$B$62,IF(AND(AB3045&gt;=REFERENCIAS!$C$63,AB3045&lt;REFERENCIAS!$D$63),REFERENCIAS!$B$63,IF(AND(AB3045&gt;REFERENCIAS!$C$64,AB3045&lt;=REFERENCIAS!$D$64),REFERENCIAS!$B$64,IF(AND(AB3045&gt;=REFERENCIAS!$C$65,AB3045&lt;REFERENCIAS!$D$65),REFERENCIAS!$B$65, "Revisar"))))</f>
        <v>#REF!</v>
      </c>
      <c r="AD3045" s="94" t="e">
        <f ca="1">VLOOKUP(AC3045,REFERENCIAS!$B$62:$G$65,4,FALSE)</f>
        <v>#REF!</v>
      </c>
    </row>
    <row r="3046" spans="1:30" ht="17.25" x14ac:dyDescent="0.25">
      <c r="A3046" s="74"/>
      <c r="B3046" s="19"/>
      <c r="C3046" s="19"/>
      <c r="D3046" s="50"/>
      <c r="E3046" s="73"/>
      <c r="F3046" s="74"/>
      <c r="G3046" s="9"/>
      <c r="H3046" s="48"/>
      <c r="I3046" s="49">
        <f t="shared" ca="1" si="185"/>
        <v>2022</v>
      </c>
      <c r="J3046" s="22">
        <f t="shared" ca="1" si="184"/>
        <v>1</v>
      </c>
      <c r="K3046" s="19"/>
      <c r="L3046" s="73"/>
      <c r="M3046" s="74"/>
      <c r="N3046" s="19"/>
      <c r="O3046" s="73"/>
      <c r="P3046" s="82">
        <v>1</v>
      </c>
      <c r="Q3046" s="24">
        <v>1</v>
      </c>
      <c r="R3046" s="81">
        <f t="shared" si="186"/>
        <v>1</v>
      </c>
      <c r="S3046" s="87"/>
      <c r="T3046" s="19"/>
      <c r="U3046" s="25"/>
      <c r="V3046" s="25"/>
      <c r="W3046" s="81"/>
      <c r="X3046" s="91" t="e">
        <f ca="1">+VLOOKUP(#REF!,REFERENCIAS!$C:$D,2,0)*VLOOKUP(#REF!,PONDERADORES!A:P,IF(AND(INFORMACION!$T3046='REFERENCIAS RIESGO'!$C$36,INFORMACION!$F3046=REFERENCIAS!$C$24),16,IF(INFORMACION!$T3046='REFERENCIAS RIESGO'!$C$36,13,IF(INFORMACION!$F3046=REFERENCIAS!$C$24,10,7))),0)+VLOOKUP(K3046,REFERENCIAS!$C:$D,2,0)*VLOOKUP($K$2,PONDERADORES!A:P,IF(AND(INFORMACION!$T3046='REFERENCIAS RIESGO'!$C$36,INFORMACION!$F3046=REFERENCIAS!$C$24),16,IF(INFORMACION!$T3046='REFERENCIAS RIESGO'!$C$36,13,IF(INFORMACION!$F3046=REFERENCIAS!$C$24,10,7))),0)+VLOOKUP(L3046,REFERENCIAS!$C:$D,2,0)*VLOOKUP($L$2,PONDERADORES!A:P,IF(AND(INFORMACION!$T3046='REFERENCIAS RIESGO'!$C$36,INFORMACION!$F3046=REFERENCIAS!$C$24),16,IF(INFORMACION!$T3046='REFERENCIAS RIESGO'!$C$36,13,IF(INFORMACION!$F3046=REFERENCIAS!$C$24,10,7))),0)+VLOOKUP(F3046,REFERENCIAS!$C:$D,2,0)*VLOOKUP($F$2,PONDERADORES!A:P,IF(AND(INFORMACION!$T3046='REFERENCIAS RIESGO'!$C$36,INFORMACION!$F3046=REFERENCIAS!$C$24),16,IF(INFORMACION!$T3046='REFERENCIAS RIESGO'!$C$36,13,IF(INFORMACION!$F3046=REFERENCIAS!$C$24,10,7))),0)+VLOOKUP(T3046,REFERENCIAS!$C:$D,2,0)*VLOOKUP($T$2,PONDERADORES!A:P,IF(AND(INFORMACION!$T3046='REFERENCIAS RIESGO'!$C$36,INFORMACION!$F3046=REFERENCIAS!$C$24),16,IF(INFORMACION!$T3046='REFERENCIAS RIESGO'!$C$36,13,IF(INFORMACION!$F3046=REFERENCIAS!$C$24,10,7))),0)+VLOOKUP(IF(J3046&lt;=0.2,0.2,IF(AND(J3046&gt;0.2,J3046&lt;=0.4),0.4,IF(AND(J3046&gt;0.4,J3046&lt;=0.6),0.6,IF(AND(J3046&gt;0.6,J3046&lt;=0.8),0.8,IF(AND(J3046&gt;0.8,J3046&lt;=1),1))))),REFERENCIAS!$C:$D,2,0)*VLOOKUP($J$2,PONDERADORES!A:P,IF(AND(INFORMACION!$T3046='REFERENCIAS RIESGO'!$C$36,INFORMACION!$F3046=REFERENCIAS!$C$24),16,IF(INFORMACION!$T3046='REFERENCIAS RIESGO'!$C$36,13,IF(INFORMACION!$F3046=REFERENCIAS!$C$24,10,7))),0)</f>
        <v>#REF!</v>
      </c>
      <c r="Y3046" s="68">
        <f>+VLOOKUP(M3046,REFERENCIAS!$C:$D,2,0)*VLOOKUP($M$2,PONDERADORES!$A$7:$G$9,7,0)+VLOOKUP(N3046,REFERENCIAS!$C:$D,2,0)*VLOOKUP($N$2,PONDERADORES!$A$7:$G$9,7,0)+VLOOKUP(O3046,REFERENCIAS!$C:$D,2,0)*VLOOKUP($O$2,PONDERADORES!$A$7:$G$9,7,0)</f>
        <v>0.2</v>
      </c>
      <c r="Z3046" s="2">
        <f>+VLOOKUP(IF(R3046&lt;0.1,0,IF(AND(R3046&gt;=0.1,R3046&lt;0.2),0.1,IF(AND(R3046&gt;=0.2,R3046&lt;0.3),0.2,IF(R3046&gt;0.3,0.3,)))),REFERENCIAS!$C:$D,2,0)*VLOOKUP($R$2,PONDERADORES!$A$11:$G$11,7,0)</f>
        <v>15</v>
      </c>
      <c r="AA3046" s="92"/>
      <c r="AB3046" s="95" t="e">
        <f t="shared" ca="1" si="187"/>
        <v>#REF!</v>
      </c>
      <c r="AC3046" s="23" t="e">
        <f ca="1">IF(AB3046&gt;REFERENCIAS!$C$62,REFERENCIAS!$B$62,IF(AND(AB3046&gt;=REFERENCIAS!$C$63,AB3046&lt;REFERENCIAS!$D$63),REFERENCIAS!$B$63,IF(AND(AB3046&gt;REFERENCIAS!$C$64,AB3046&lt;=REFERENCIAS!$D$64),REFERENCIAS!$B$64,IF(AND(AB3046&gt;=REFERENCIAS!$C$65,AB3046&lt;REFERENCIAS!$D$65),REFERENCIAS!$B$65, "Revisar"))))</f>
        <v>#REF!</v>
      </c>
      <c r="AD3046" s="94" t="e">
        <f ca="1">VLOOKUP(AC3046,REFERENCIAS!$B$62:$G$65,4,FALSE)</f>
        <v>#REF!</v>
      </c>
    </row>
    <row r="3047" spans="1:30" ht="17.25" x14ac:dyDescent="0.25">
      <c r="A3047" s="74"/>
      <c r="B3047" s="19"/>
      <c r="C3047" s="19"/>
      <c r="D3047" s="50"/>
      <c r="E3047" s="73"/>
      <c r="F3047" s="74"/>
      <c r="G3047" s="9"/>
      <c r="H3047" s="48"/>
      <c r="I3047" s="49">
        <f t="shared" ca="1" si="185"/>
        <v>2022</v>
      </c>
      <c r="J3047" s="22">
        <f t="shared" ca="1" si="184"/>
        <v>1</v>
      </c>
      <c r="K3047" s="19"/>
      <c r="L3047" s="73"/>
      <c r="M3047" s="74"/>
      <c r="N3047" s="19"/>
      <c r="O3047" s="73"/>
      <c r="P3047" s="82">
        <v>1</v>
      </c>
      <c r="Q3047" s="24">
        <v>1</v>
      </c>
      <c r="R3047" s="81">
        <f t="shared" si="186"/>
        <v>1</v>
      </c>
      <c r="S3047" s="87"/>
      <c r="T3047" s="19"/>
      <c r="U3047" s="25"/>
      <c r="V3047" s="25"/>
      <c r="W3047" s="81"/>
      <c r="X3047" s="91" t="e">
        <f ca="1">+VLOOKUP(#REF!,REFERENCIAS!$C:$D,2,0)*VLOOKUP(#REF!,PONDERADORES!A:P,IF(AND(INFORMACION!$T3047='REFERENCIAS RIESGO'!$C$36,INFORMACION!$F3047=REFERENCIAS!$C$24),16,IF(INFORMACION!$T3047='REFERENCIAS RIESGO'!$C$36,13,IF(INFORMACION!$F3047=REFERENCIAS!$C$24,10,7))),0)+VLOOKUP(K3047,REFERENCIAS!$C:$D,2,0)*VLOOKUP($K$2,PONDERADORES!A:P,IF(AND(INFORMACION!$T3047='REFERENCIAS RIESGO'!$C$36,INFORMACION!$F3047=REFERENCIAS!$C$24),16,IF(INFORMACION!$T3047='REFERENCIAS RIESGO'!$C$36,13,IF(INFORMACION!$F3047=REFERENCIAS!$C$24,10,7))),0)+VLOOKUP(L3047,REFERENCIAS!$C:$D,2,0)*VLOOKUP($L$2,PONDERADORES!A:P,IF(AND(INFORMACION!$T3047='REFERENCIAS RIESGO'!$C$36,INFORMACION!$F3047=REFERENCIAS!$C$24),16,IF(INFORMACION!$T3047='REFERENCIAS RIESGO'!$C$36,13,IF(INFORMACION!$F3047=REFERENCIAS!$C$24,10,7))),0)+VLOOKUP(F3047,REFERENCIAS!$C:$D,2,0)*VLOOKUP($F$2,PONDERADORES!A:P,IF(AND(INFORMACION!$T3047='REFERENCIAS RIESGO'!$C$36,INFORMACION!$F3047=REFERENCIAS!$C$24),16,IF(INFORMACION!$T3047='REFERENCIAS RIESGO'!$C$36,13,IF(INFORMACION!$F3047=REFERENCIAS!$C$24,10,7))),0)+VLOOKUP(T3047,REFERENCIAS!$C:$D,2,0)*VLOOKUP($T$2,PONDERADORES!A:P,IF(AND(INFORMACION!$T3047='REFERENCIAS RIESGO'!$C$36,INFORMACION!$F3047=REFERENCIAS!$C$24),16,IF(INFORMACION!$T3047='REFERENCIAS RIESGO'!$C$36,13,IF(INFORMACION!$F3047=REFERENCIAS!$C$24,10,7))),0)+VLOOKUP(IF(J3047&lt;=0.2,0.2,IF(AND(J3047&gt;0.2,J3047&lt;=0.4),0.4,IF(AND(J3047&gt;0.4,J3047&lt;=0.6),0.6,IF(AND(J3047&gt;0.6,J3047&lt;=0.8),0.8,IF(AND(J3047&gt;0.8,J3047&lt;=1),1))))),REFERENCIAS!$C:$D,2,0)*VLOOKUP($J$2,PONDERADORES!A:P,IF(AND(INFORMACION!$T3047='REFERENCIAS RIESGO'!$C$36,INFORMACION!$F3047=REFERENCIAS!$C$24),16,IF(INFORMACION!$T3047='REFERENCIAS RIESGO'!$C$36,13,IF(INFORMACION!$F3047=REFERENCIAS!$C$24,10,7))),0)</f>
        <v>#REF!</v>
      </c>
      <c r="Y3047" s="68">
        <f>+VLOOKUP(M3047,REFERENCIAS!$C:$D,2,0)*VLOOKUP($M$2,PONDERADORES!$A$7:$G$9,7,0)+VLOOKUP(N3047,REFERENCIAS!$C:$D,2,0)*VLOOKUP($N$2,PONDERADORES!$A$7:$G$9,7,0)+VLOOKUP(O3047,REFERENCIAS!$C:$D,2,0)*VLOOKUP($O$2,PONDERADORES!$A$7:$G$9,7,0)</f>
        <v>0.2</v>
      </c>
      <c r="Z3047" s="2">
        <f>+VLOOKUP(IF(R3047&lt;0.1,0,IF(AND(R3047&gt;=0.1,R3047&lt;0.2),0.1,IF(AND(R3047&gt;=0.2,R3047&lt;0.3),0.2,IF(R3047&gt;0.3,0.3,)))),REFERENCIAS!$C:$D,2,0)*VLOOKUP($R$2,PONDERADORES!$A$11:$G$11,7,0)</f>
        <v>15</v>
      </c>
      <c r="AA3047" s="92"/>
      <c r="AB3047" s="95" t="e">
        <f t="shared" ca="1" si="187"/>
        <v>#REF!</v>
      </c>
      <c r="AC3047" s="23" t="e">
        <f ca="1">IF(AB3047&gt;REFERENCIAS!$C$62,REFERENCIAS!$B$62,IF(AND(AB3047&gt;=REFERENCIAS!$C$63,AB3047&lt;REFERENCIAS!$D$63),REFERENCIAS!$B$63,IF(AND(AB3047&gt;REFERENCIAS!$C$64,AB3047&lt;=REFERENCIAS!$D$64),REFERENCIAS!$B$64,IF(AND(AB3047&gt;=REFERENCIAS!$C$65,AB3047&lt;REFERENCIAS!$D$65),REFERENCIAS!$B$65, "Revisar"))))</f>
        <v>#REF!</v>
      </c>
      <c r="AD3047" s="94" t="e">
        <f ca="1">VLOOKUP(AC3047,REFERENCIAS!$B$62:$G$65,4,FALSE)</f>
        <v>#REF!</v>
      </c>
    </row>
    <row r="3048" spans="1:30" ht="17.25" x14ac:dyDescent="0.25">
      <c r="A3048" s="74"/>
      <c r="B3048" s="19"/>
      <c r="C3048" s="19"/>
      <c r="D3048" s="50"/>
      <c r="E3048" s="73"/>
      <c r="F3048" s="74"/>
      <c r="G3048" s="9"/>
      <c r="H3048" s="48"/>
      <c r="I3048" s="49">
        <f t="shared" ca="1" si="185"/>
        <v>2022</v>
      </c>
      <c r="J3048" s="22">
        <f t="shared" ca="1" si="184"/>
        <v>1</v>
      </c>
      <c r="K3048" s="19"/>
      <c r="L3048" s="73"/>
      <c r="M3048" s="74"/>
      <c r="N3048" s="19"/>
      <c r="O3048" s="73"/>
      <c r="P3048" s="82">
        <v>1</v>
      </c>
      <c r="Q3048" s="24">
        <v>1</v>
      </c>
      <c r="R3048" s="81">
        <f t="shared" si="186"/>
        <v>1</v>
      </c>
      <c r="S3048" s="87"/>
      <c r="T3048" s="19"/>
      <c r="U3048" s="25"/>
      <c r="V3048" s="25"/>
      <c r="W3048" s="81"/>
      <c r="X3048" s="91" t="e">
        <f ca="1">+VLOOKUP(#REF!,REFERENCIAS!$C:$D,2,0)*VLOOKUP(#REF!,PONDERADORES!A:P,IF(AND(INFORMACION!$T3048='REFERENCIAS RIESGO'!$C$36,INFORMACION!$F3048=REFERENCIAS!$C$24),16,IF(INFORMACION!$T3048='REFERENCIAS RIESGO'!$C$36,13,IF(INFORMACION!$F3048=REFERENCIAS!$C$24,10,7))),0)+VLOOKUP(K3048,REFERENCIAS!$C:$D,2,0)*VLOOKUP($K$2,PONDERADORES!A:P,IF(AND(INFORMACION!$T3048='REFERENCIAS RIESGO'!$C$36,INFORMACION!$F3048=REFERENCIAS!$C$24),16,IF(INFORMACION!$T3048='REFERENCIAS RIESGO'!$C$36,13,IF(INFORMACION!$F3048=REFERENCIAS!$C$24,10,7))),0)+VLOOKUP(L3048,REFERENCIAS!$C:$D,2,0)*VLOOKUP($L$2,PONDERADORES!A:P,IF(AND(INFORMACION!$T3048='REFERENCIAS RIESGO'!$C$36,INFORMACION!$F3048=REFERENCIAS!$C$24),16,IF(INFORMACION!$T3048='REFERENCIAS RIESGO'!$C$36,13,IF(INFORMACION!$F3048=REFERENCIAS!$C$24,10,7))),0)+VLOOKUP(F3048,REFERENCIAS!$C:$D,2,0)*VLOOKUP($F$2,PONDERADORES!A:P,IF(AND(INFORMACION!$T3048='REFERENCIAS RIESGO'!$C$36,INFORMACION!$F3048=REFERENCIAS!$C$24),16,IF(INFORMACION!$T3048='REFERENCIAS RIESGO'!$C$36,13,IF(INFORMACION!$F3048=REFERENCIAS!$C$24,10,7))),0)+VLOOKUP(T3048,REFERENCIAS!$C:$D,2,0)*VLOOKUP($T$2,PONDERADORES!A:P,IF(AND(INFORMACION!$T3048='REFERENCIAS RIESGO'!$C$36,INFORMACION!$F3048=REFERENCIAS!$C$24),16,IF(INFORMACION!$T3048='REFERENCIAS RIESGO'!$C$36,13,IF(INFORMACION!$F3048=REFERENCIAS!$C$24,10,7))),0)+VLOOKUP(IF(J3048&lt;=0.2,0.2,IF(AND(J3048&gt;0.2,J3048&lt;=0.4),0.4,IF(AND(J3048&gt;0.4,J3048&lt;=0.6),0.6,IF(AND(J3048&gt;0.6,J3048&lt;=0.8),0.8,IF(AND(J3048&gt;0.8,J3048&lt;=1),1))))),REFERENCIAS!$C:$D,2,0)*VLOOKUP($J$2,PONDERADORES!A:P,IF(AND(INFORMACION!$T3048='REFERENCIAS RIESGO'!$C$36,INFORMACION!$F3048=REFERENCIAS!$C$24),16,IF(INFORMACION!$T3048='REFERENCIAS RIESGO'!$C$36,13,IF(INFORMACION!$F3048=REFERENCIAS!$C$24,10,7))),0)</f>
        <v>#REF!</v>
      </c>
      <c r="Y3048" s="68">
        <f>+VLOOKUP(M3048,REFERENCIAS!$C:$D,2,0)*VLOOKUP($M$2,PONDERADORES!$A$7:$G$9,7,0)+VLOOKUP(N3048,REFERENCIAS!$C:$D,2,0)*VLOOKUP($N$2,PONDERADORES!$A$7:$G$9,7,0)+VLOOKUP(O3048,REFERENCIAS!$C:$D,2,0)*VLOOKUP($O$2,PONDERADORES!$A$7:$G$9,7,0)</f>
        <v>0.2</v>
      </c>
      <c r="Z3048" s="2">
        <f>+VLOOKUP(IF(R3048&lt;0.1,0,IF(AND(R3048&gt;=0.1,R3048&lt;0.2),0.1,IF(AND(R3048&gt;=0.2,R3048&lt;0.3),0.2,IF(R3048&gt;0.3,0.3,)))),REFERENCIAS!$C:$D,2,0)*VLOOKUP($R$2,PONDERADORES!$A$11:$G$11,7,0)</f>
        <v>15</v>
      </c>
      <c r="AA3048" s="92"/>
      <c r="AB3048" s="95" t="e">
        <f t="shared" ca="1" si="187"/>
        <v>#REF!</v>
      </c>
      <c r="AC3048" s="23" t="e">
        <f ca="1">IF(AB3048&gt;REFERENCIAS!$C$62,REFERENCIAS!$B$62,IF(AND(AB3048&gt;=REFERENCIAS!$C$63,AB3048&lt;REFERENCIAS!$D$63),REFERENCIAS!$B$63,IF(AND(AB3048&gt;REFERENCIAS!$C$64,AB3048&lt;=REFERENCIAS!$D$64),REFERENCIAS!$B$64,IF(AND(AB3048&gt;=REFERENCIAS!$C$65,AB3048&lt;REFERENCIAS!$D$65),REFERENCIAS!$B$65, "Revisar"))))</f>
        <v>#REF!</v>
      </c>
      <c r="AD3048" s="94" t="e">
        <f ca="1">VLOOKUP(AC3048,REFERENCIAS!$B$62:$G$65,4,FALSE)</f>
        <v>#REF!</v>
      </c>
    </row>
    <row r="3049" spans="1:30" ht="17.25" x14ac:dyDescent="0.25">
      <c r="A3049" s="74"/>
      <c r="B3049" s="19"/>
      <c r="C3049" s="19"/>
      <c r="D3049" s="50"/>
      <c r="E3049" s="73"/>
      <c r="F3049" s="74"/>
      <c r="G3049" s="9"/>
      <c r="H3049" s="48"/>
      <c r="I3049" s="49">
        <f t="shared" ca="1" si="185"/>
        <v>2022</v>
      </c>
      <c r="J3049" s="22">
        <f t="shared" ca="1" si="184"/>
        <v>1</v>
      </c>
      <c r="K3049" s="19"/>
      <c r="L3049" s="73"/>
      <c r="M3049" s="74"/>
      <c r="N3049" s="19"/>
      <c r="O3049" s="73"/>
      <c r="P3049" s="82">
        <v>1</v>
      </c>
      <c r="Q3049" s="24">
        <v>1</v>
      </c>
      <c r="R3049" s="81">
        <f t="shared" si="186"/>
        <v>1</v>
      </c>
      <c r="S3049" s="87"/>
      <c r="T3049" s="19"/>
      <c r="U3049" s="25"/>
      <c r="V3049" s="25"/>
      <c r="W3049" s="81"/>
      <c r="X3049" s="91" t="e">
        <f ca="1">+VLOOKUP(#REF!,REFERENCIAS!$C:$D,2,0)*VLOOKUP(#REF!,PONDERADORES!A:P,IF(AND(INFORMACION!$T3049='REFERENCIAS RIESGO'!$C$36,INFORMACION!$F3049=REFERENCIAS!$C$24),16,IF(INFORMACION!$T3049='REFERENCIAS RIESGO'!$C$36,13,IF(INFORMACION!$F3049=REFERENCIAS!$C$24,10,7))),0)+VLOOKUP(K3049,REFERENCIAS!$C:$D,2,0)*VLOOKUP($K$2,PONDERADORES!A:P,IF(AND(INFORMACION!$T3049='REFERENCIAS RIESGO'!$C$36,INFORMACION!$F3049=REFERENCIAS!$C$24),16,IF(INFORMACION!$T3049='REFERENCIAS RIESGO'!$C$36,13,IF(INFORMACION!$F3049=REFERENCIAS!$C$24,10,7))),0)+VLOOKUP(L3049,REFERENCIAS!$C:$D,2,0)*VLOOKUP($L$2,PONDERADORES!A:P,IF(AND(INFORMACION!$T3049='REFERENCIAS RIESGO'!$C$36,INFORMACION!$F3049=REFERENCIAS!$C$24),16,IF(INFORMACION!$T3049='REFERENCIAS RIESGO'!$C$36,13,IF(INFORMACION!$F3049=REFERENCIAS!$C$24,10,7))),0)+VLOOKUP(F3049,REFERENCIAS!$C:$D,2,0)*VLOOKUP($F$2,PONDERADORES!A:P,IF(AND(INFORMACION!$T3049='REFERENCIAS RIESGO'!$C$36,INFORMACION!$F3049=REFERENCIAS!$C$24),16,IF(INFORMACION!$T3049='REFERENCIAS RIESGO'!$C$36,13,IF(INFORMACION!$F3049=REFERENCIAS!$C$24,10,7))),0)+VLOOKUP(T3049,REFERENCIAS!$C:$D,2,0)*VLOOKUP($T$2,PONDERADORES!A:P,IF(AND(INFORMACION!$T3049='REFERENCIAS RIESGO'!$C$36,INFORMACION!$F3049=REFERENCIAS!$C$24),16,IF(INFORMACION!$T3049='REFERENCIAS RIESGO'!$C$36,13,IF(INFORMACION!$F3049=REFERENCIAS!$C$24,10,7))),0)+VLOOKUP(IF(J3049&lt;=0.2,0.2,IF(AND(J3049&gt;0.2,J3049&lt;=0.4),0.4,IF(AND(J3049&gt;0.4,J3049&lt;=0.6),0.6,IF(AND(J3049&gt;0.6,J3049&lt;=0.8),0.8,IF(AND(J3049&gt;0.8,J3049&lt;=1),1))))),REFERENCIAS!$C:$D,2,0)*VLOOKUP($J$2,PONDERADORES!A:P,IF(AND(INFORMACION!$T3049='REFERENCIAS RIESGO'!$C$36,INFORMACION!$F3049=REFERENCIAS!$C$24),16,IF(INFORMACION!$T3049='REFERENCIAS RIESGO'!$C$36,13,IF(INFORMACION!$F3049=REFERENCIAS!$C$24,10,7))),0)</f>
        <v>#REF!</v>
      </c>
      <c r="Y3049" s="68">
        <f>+VLOOKUP(M3049,REFERENCIAS!$C:$D,2,0)*VLOOKUP($M$2,PONDERADORES!$A$7:$G$9,7,0)+VLOOKUP(N3049,REFERENCIAS!$C:$D,2,0)*VLOOKUP($N$2,PONDERADORES!$A$7:$G$9,7,0)+VLOOKUP(O3049,REFERENCIAS!$C:$D,2,0)*VLOOKUP($O$2,PONDERADORES!$A$7:$G$9,7,0)</f>
        <v>0.2</v>
      </c>
      <c r="Z3049" s="2">
        <f>+VLOOKUP(IF(R3049&lt;0.1,0,IF(AND(R3049&gt;=0.1,R3049&lt;0.2),0.1,IF(AND(R3049&gt;=0.2,R3049&lt;0.3),0.2,IF(R3049&gt;0.3,0.3,)))),REFERENCIAS!$C:$D,2,0)*VLOOKUP($R$2,PONDERADORES!$A$11:$G$11,7,0)</f>
        <v>15</v>
      </c>
      <c r="AA3049" s="92"/>
      <c r="AB3049" s="95" t="e">
        <f t="shared" ca="1" si="187"/>
        <v>#REF!</v>
      </c>
      <c r="AC3049" s="23" t="e">
        <f ca="1">IF(AB3049&gt;REFERENCIAS!$C$62,REFERENCIAS!$B$62,IF(AND(AB3049&gt;=REFERENCIAS!$C$63,AB3049&lt;REFERENCIAS!$D$63),REFERENCIAS!$B$63,IF(AND(AB3049&gt;REFERENCIAS!$C$64,AB3049&lt;=REFERENCIAS!$D$64),REFERENCIAS!$B$64,IF(AND(AB3049&gt;=REFERENCIAS!$C$65,AB3049&lt;REFERENCIAS!$D$65),REFERENCIAS!$B$65, "Revisar"))))</f>
        <v>#REF!</v>
      </c>
      <c r="AD3049" s="94" t="e">
        <f ca="1">VLOOKUP(AC3049,REFERENCIAS!$B$62:$G$65,4,FALSE)</f>
        <v>#REF!</v>
      </c>
    </row>
    <row r="3050" spans="1:30" ht="17.25" x14ac:dyDescent="0.25">
      <c r="A3050" s="74"/>
      <c r="B3050" s="19"/>
      <c r="C3050" s="19"/>
      <c r="D3050" s="50"/>
      <c r="E3050" s="73"/>
      <c r="F3050" s="74"/>
      <c r="G3050" s="9"/>
      <c r="H3050" s="48"/>
      <c r="I3050" s="49">
        <f t="shared" ca="1" si="185"/>
        <v>2022</v>
      </c>
      <c r="J3050" s="22">
        <f t="shared" ca="1" si="184"/>
        <v>1</v>
      </c>
      <c r="K3050" s="19"/>
      <c r="L3050" s="73"/>
      <c r="M3050" s="74"/>
      <c r="N3050" s="19"/>
      <c r="O3050" s="73"/>
      <c r="P3050" s="82">
        <v>1</v>
      </c>
      <c r="Q3050" s="24">
        <v>1</v>
      </c>
      <c r="R3050" s="81">
        <f t="shared" si="186"/>
        <v>1</v>
      </c>
      <c r="S3050" s="87"/>
      <c r="T3050" s="19"/>
      <c r="U3050" s="25"/>
      <c r="V3050" s="25"/>
      <c r="W3050" s="81"/>
      <c r="X3050" s="91" t="e">
        <f ca="1">+VLOOKUP(#REF!,REFERENCIAS!$C:$D,2,0)*VLOOKUP(#REF!,PONDERADORES!A:P,IF(AND(INFORMACION!$T3050='REFERENCIAS RIESGO'!$C$36,INFORMACION!$F3050=REFERENCIAS!$C$24),16,IF(INFORMACION!$T3050='REFERENCIAS RIESGO'!$C$36,13,IF(INFORMACION!$F3050=REFERENCIAS!$C$24,10,7))),0)+VLOOKUP(K3050,REFERENCIAS!$C:$D,2,0)*VLOOKUP($K$2,PONDERADORES!A:P,IF(AND(INFORMACION!$T3050='REFERENCIAS RIESGO'!$C$36,INFORMACION!$F3050=REFERENCIAS!$C$24),16,IF(INFORMACION!$T3050='REFERENCIAS RIESGO'!$C$36,13,IF(INFORMACION!$F3050=REFERENCIAS!$C$24,10,7))),0)+VLOOKUP(L3050,REFERENCIAS!$C:$D,2,0)*VLOOKUP($L$2,PONDERADORES!A:P,IF(AND(INFORMACION!$T3050='REFERENCIAS RIESGO'!$C$36,INFORMACION!$F3050=REFERENCIAS!$C$24),16,IF(INFORMACION!$T3050='REFERENCIAS RIESGO'!$C$36,13,IF(INFORMACION!$F3050=REFERENCIAS!$C$24,10,7))),0)+VLOOKUP(F3050,REFERENCIAS!$C:$D,2,0)*VLOOKUP($F$2,PONDERADORES!A:P,IF(AND(INFORMACION!$T3050='REFERENCIAS RIESGO'!$C$36,INFORMACION!$F3050=REFERENCIAS!$C$24),16,IF(INFORMACION!$T3050='REFERENCIAS RIESGO'!$C$36,13,IF(INFORMACION!$F3050=REFERENCIAS!$C$24,10,7))),0)+VLOOKUP(T3050,REFERENCIAS!$C:$D,2,0)*VLOOKUP($T$2,PONDERADORES!A:P,IF(AND(INFORMACION!$T3050='REFERENCIAS RIESGO'!$C$36,INFORMACION!$F3050=REFERENCIAS!$C$24),16,IF(INFORMACION!$T3050='REFERENCIAS RIESGO'!$C$36,13,IF(INFORMACION!$F3050=REFERENCIAS!$C$24,10,7))),0)+VLOOKUP(IF(J3050&lt;=0.2,0.2,IF(AND(J3050&gt;0.2,J3050&lt;=0.4),0.4,IF(AND(J3050&gt;0.4,J3050&lt;=0.6),0.6,IF(AND(J3050&gt;0.6,J3050&lt;=0.8),0.8,IF(AND(J3050&gt;0.8,J3050&lt;=1),1))))),REFERENCIAS!$C:$D,2,0)*VLOOKUP($J$2,PONDERADORES!A:P,IF(AND(INFORMACION!$T3050='REFERENCIAS RIESGO'!$C$36,INFORMACION!$F3050=REFERENCIAS!$C$24),16,IF(INFORMACION!$T3050='REFERENCIAS RIESGO'!$C$36,13,IF(INFORMACION!$F3050=REFERENCIAS!$C$24,10,7))),0)</f>
        <v>#REF!</v>
      </c>
      <c r="Y3050" s="68">
        <f>+VLOOKUP(M3050,REFERENCIAS!$C:$D,2,0)*VLOOKUP($M$2,PONDERADORES!$A$7:$G$9,7,0)+VLOOKUP(N3050,REFERENCIAS!$C:$D,2,0)*VLOOKUP($N$2,PONDERADORES!$A$7:$G$9,7,0)+VLOOKUP(O3050,REFERENCIAS!$C:$D,2,0)*VLOOKUP($O$2,PONDERADORES!$A$7:$G$9,7,0)</f>
        <v>0.2</v>
      </c>
      <c r="Z3050" s="2">
        <f>+VLOOKUP(IF(R3050&lt;0.1,0,IF(AND(R3050&gt;=0.1,R3050&lt;0.2),0.1,IF(AND(R3050&gt;=0.2,R3050&lt;0.3),0.2,IF(R3050&gt;0.3,0.3,)))),REFERENCIAS!$C:$D,2,0)*VLOOKUP($R$2,PONDERADORES!$A$11:$G$11,7,0)</f>
        <v>15</v>
      </c>
      <c r="AA3050" s="92"/>
      <c r="AB3050" s="95" t="e">
        <f t="shared" ca="1" si="187"/>
        <v>#REF!</v>
      </c>
      <c r="AC3050" s="23" t="e">
        <f ca="1">IF(AB3050&gt;REFERENCIAS!$C$62,REFERENCIAS!$B$62,IF(AND(AB3050&gt;=REFERENCIAS!$C$63,AB3050&lt;REFERENCIAS!$D$63),REFERENCIAS!$B$63,IF(AND(AB3050&gt;REFERENCIAS!$C$64,AB3050&lt;=REFERENCIAS!$D$64),REFERENCIAS!$B$64,IF(AND(AB3050&gt;=REFERENCIAS!$C$65,AB3050&lt;REFERENCIAS!$D$65),REFERENCIAS!$B$65, "Revisar"))))</f>
        <v>#REF!</v>
      </c>
      <c r="AD3050" s="94" t="e">
        <f ca="1">VLOOKUP(AC3050,REFERENCIAS!$B$62:$G$65,4,FALSE)</f>
        <v>#REF!</v>
      </c>
    </row>
    <row r="3051" spans="1:30" ht="17.25" x14ac:dyDescent="0.25">
      <c r="A3051" s="74"/>
      <c r="B3051" s="19"/>
      <c r="C3051" s="19"/>
      <c r="D3051" s="50"/>
      <c r="E3051" s="73"/>
      <c r="F3051" s="74"/>
      <c r="G3051" s="9"/>
      <c r="H3051" s="48"/>
      <c r="I3051" s="49">
        <f t="shared" ca="1" si="185"/>
        <v>2022</v>
      </c>
      <c r="J3051" s="22">
        <f t="shared" ca="1" si="184"/>
        <v>1</v>
      </c>
      <c r="K3051" s="19"/>
      <c r="L3051" s="73"/>
      <c r="M3051" s="74"/>
      <c r="N3051" s="19"/>
      <c r="O3051" s="73"/>
      <c r="P3051" s="82">
        <v>1</v>
      </c>
      <c r="Q3051" s="24">
        <v>1</v>
      </c>
      <c r="R3051" s="81">
        <f t="shared" si="186"/>
        <v>1</v>
      </c>
      <c r="S3051" s="87"/>
      <c r="T3051" s="19"/>
      <c r="U3051" s="25"/>
      <c r="V3051" s="25"/>
      <c r="W3051" s="81"/>
      <c r="X3051" s="91" t="e">
        <f ca="1">+VLOOKUP(#REF!,REFERENCIAS!$C:$D,2,0)*VLOOKUP(#REF!,PONDERADORES!A:P,IF(AND(INFORMACION!$T3051='REFERENCIAS RIESGO'!$C$36,INFORMACION!$F3051=REFERENCIAS!$C$24),16,IF(INFORMACION!$T3051='REFERENCIAS RIESGO'!$C$36,13,IF(INFORMACION!$F3051=REFERENCIAS!$C$24,10,7))),0)+VLOOKUP(K3051,REFERENCIAS!$C:$D,2,0)*VLOOKUP($K$2,PONDERADORES!A:P,IF(AND(INFORMACION!$T3051='REFERENCIAS RIESGO'!$C$36,INFORMACION!$F3051=REFERENCIAS!$C$24),16,IF(INFORMACION!$T3051='REFERENCIAS RIESGO'!$C$36,13,IF(INFORMACION!$F3051=REFERENCIAS!$C$24,10,7))),0)+VLOOKUP(L3051,REFERENCIAS!$C:$D,2,0)*VLOOKUP($L$2,PONDERADORES!A:P,IF(AND(INFORMACION!$T3051='REFERENCIAS RIESGO'!$C$36,INFORMACION!$F3051=REFERENCIAS!$C$24),16,IF(INFORMACION!$T3051='REFERENCIAS RIESGO'!$C$36,13,IF(INFORMACION!$F3051=REFERENCIAS!$C$24,10,7))),0)+VLOOKUP(F3051,REFERENCIAS!$C:$D,2,0)*VLOOKUP($F$2,PONDERADORES!A:P,IF(AND(INFORMACION!$T3051='REFERENCIAS RIESGO'!$C$36,INFORMACION!$F3051=REFERENCIAS!$C$24),16,IF(INFORMACION!$T3051='REFERENCIAS RIESGO'!$C$36,13,IF(INFORMACION!$F3051=REFERENCIAS!$C$24,10,7))),0)+VLOOKUP(T3051,REFERENCIAS!$C:$D,2,0)*VLOOKUP($T$2,PONDERADORES!A:P,IF(AND(INFORMACION!$T3051='REFERENCIAS RIESGO'!$C$36,INFORMACION!$F3051=REFERENCIAS!$C$24),16,IF(INFORMACION!$T3051='REFERENCIAS RIESGO'!$C$36,13,IF(INFORMACION!$F3051=REFERENCIAS!$C$24,10,7))),0)+VLOOKUP(IF(J3051&lt;=0.2,0.2,IF(AND(J3051&gt;0.2,J3051&lt;=0.4),0.4,IF(AND(J3051&gt;0.4,J3051&lt;=0.6),0.6,IF(AND(J3051&gt;0.6,J3051&lt;=0.8),0.8,IF(AND(J3051&gt;0.8,J3051&lt;=1),1))))),REFERENCIAS!$C:$D,2,0)*VLOOKUP($J$2,PONDERADORES!A:P,IF(AND(INFORMACION!$T3051='REFERENCIAS RIESGO'!$C$36,INFORMACION!$F3051=REFERENCIAS!$C$24),16,IF(INFORMACION!$T3051='REFERENCIAS RIESGO'!$C$36,13,IF(INFORMACION!$F3051=REFERENCIAS!$C$24,10,7))),0)</f>
        <v>#REF!</v>
      </c>
      <c r="Y3051" s="68">
        <f>+VLOOKUP(M3051,REFERENCIAS!$C:$D,2,0)*VLOOKUP($M$2,PONDERADORES!$A$7:$G$9,7,0)+VLOOKUP(N3051,REFERENCIAS!$C:$D,2,0)*VLOOKUP($N$2,PONDERADORES!$A$7:$G$9,7,0)+VLOOKUP(O3051,REFERENCIAS!$C:$D,2,0)*VLOOKUP($O$2,PONDERADORES!$A$7:$G$9,7,0)</f>
        <v>0.2</v>
      </c>
      <c r="Z3051" s="2">
        <f>+VLOOKUP(IF(R3051&lt;0.1,0,IF(AND(R3051&gt;=0.1,R3051&lt;0.2),0.1,IF(AND(R3051&gt;=0.2,R3051&lt;0.3),0.2,IF(R3051&gt;0.3,0.3,)))),REFERENCIAS!$C:$D,2,0)*VLOOKUP($R$2,PONDERADORES!$A$11:$G$11,7,0)</f>
        <v>15</v>
      </c>
      <c r="AA3051" s="92"/>
      <c r="AB3051" s="95" t="e">
        <f t="shared" ca="1" si="187"/>
        <v>#REF!</v>
      </c>
      <c r="AC3051" s="23" t="e">
        <f ca="1">IF(AB3051&gt;REFERENCIAS!$C$62,REFERENCIAS!$B$62,IF(AND(AB3051&gt;=REFERENCIAS!$C$63,AB3051&lt;REFERENCIAS!$D$63),REFERENCIAS!$B$63,IF(AND(AB3051&gt;REFERENCIAS!$C$64,AB3051&lt;=REFERENCIAS!$D$64),REFERENCIAS!$B$64,IF(AND(AB3051&gt;=REFERENCIAS!$C$65,AB3051&lt;REFERENCIAS!$D$65),REFERENCIAS!$B$65, "Revisar"))))</f>
        <v>#REF!</v>
      </c>
      <c r="AD3051" s="94" t="e">
        <f ca="1">VLOOKUP(AC3051,REFERENCIAS!$B$62:$G$65,4,FALSE)</f>
        <v>#REF!</v>
      </c>
    </row>
    <row r="3052" spans="1:30" ht="17.25" x14ac:dyDescent="0.25">
      <c r="A3052" s="74"/>
      <c r="B3052" s="19"/>
      <c r="C3052" s="19"/>
      <c r="D3052" s="50"/>
      <c r="E3052" s="73"/>
      <c r="F3052" s="74"/>
      <c r="G3052" s="9"/>
      <c r="H3052" s="48"/>
      <c r="I3052" s="49">
        <f t="shared" ca="1" si="185"/>
        <v>2022</v>
      </c>
      <c r="J3052" s="22">
        <f t="shared" ca="1" si="184"/>
        <v>1</v>
      </c>
      <c r="K3052" s="19"/>
      <c r="L3052" s="73"/>
      <c r="M3052" s="74"/>
      <c r="N3052" s="19"/>
      <c r="O3052" s="73"/>
      <c r="P3052" s="82">
        <v>1</v>
      </c>
      <c r="Q3052" s="24">
        <v>1</v>
      </c>
      <c r="R3052" s="81">
        <f t="shared" si="186"/>
        <v>1</v>
      </c>
      <c r="S3052" s="87"/>
      <c r="T3052" s="19"/>
      <c r="U3052" s="25"/>
      <c r="V3052" s="25"/>
      <c r="W3052" s="81"/>
      <c r="X3052" s="91" t="e">
        <f ca="1">+VLOOKUP(#REF!,REFERENCIAS!$C:$D,2,0)*VLOOKUP(#REF!,PONDERADORES!A:P,IF(AND(INFORMACION!$T3052='REFERENCIAS RIESGO'!$C$36,INFORMACION!$F3052=REFERENCIAS!$C$24),16,IF(INFORMACION!$T3052='REFERENCIAS RIESGO'!$C$36,13,IF(INFORMACION!$F3052=REFERENCIAS!$C$24,10,7))),0)+VLOOKUP(K3052,REFERENCIAS!$C:$D,2,0)*VLOOKUP($K$2,PONDERADORES!A:P,IF(AND(INFORMACION!$T3052='REFERENCIAS RIESGO'!$C$36,INFORMACION!$F3052=REFERENCIAS!$C$24),16,IF(INFORMACION!$T3052='REFERENCIAS RIESGO'!$C$36,13,IF(INFORMACION!$F3052=REFERENCIAS!$C$24,10,7))),0)+VLOOKUP(L3052,REFERENCIAS!$C:$D,2,0)*VLOOKUP($L$2,PONDERADORES!A:P,IF(AND(INFORMACION!$T3052='REFERENCIAS RIESGO'!$C$36,INFORMACION!$F3052=REFERENCIAS!$C$24),16,IF(INFORMACION!$T3052='REFERENCIAS RIESGO'!$C$36,13,IF(INFORMACION!$F3052=REFERENCIAS!$C$24,10,7))),0)+VLOOKUP(F3052,REFERENCIAS!$C:$D,2,0)*VLOOKUP($F$2,PONDERADORES!A:P,IF(AND(INFORMACION!$T3052='REFERENCIAS RIESGO'!$C$36,INFORMACION!$F3052=REFERENCIAS!$C$24),16,IF(INFORMACION!$T3052='REFERENCIAS RIESGO'!$C$36,13,IF(INFORMACION!$F3052=REFERENCIAS!$C$24,10,7))),0)+VLOOKUP(T3052,REFERENCIAS!$C:$D,2,0)*VLOOKUP($T$2,PONDERADORES!A:P,IF(AND(INFORMACION!$T3052='REFERENCIAS RIESGO'!$C$36,INFORMACION!$F3052=REFERENCIAS!$C$24),16,IF(INFORMACION!$T3052='REFERENCIAS RIESGO'!$C$36,13,IF(INFORMACION!$F3052=REFERENCIAS!$C$24,10,7))),0)+VLOOKUP(IF(J3052&lt;=0.2,0.2,IF(AND(J3052&gt;0.2,J3052&lt;=0.4),0.4,IF(AND(J3052&gt;0.4,J3052&lt;=0.6),0.6,IF(AND(J3052&gt;0.6,J3052&lt;=0.8),0.8,IF(AND(J3052&gt;0.8,J3052&lt;=1),1))))),REFERENCIAS!$C:$D,2,0)*VLOOKUP($J$2,PONDERADORES!A:P,IF(AND(INFORMACION!$T3052='REFERENCIAS RIESGO'!$C$36,INFORMACION!$F3052=REFERENCIAS!$C$24),16,IF(INFORMACION!$T3052='REFERENCIAS RIESGO'!$C$36,13,IF(INFORMACION!$F3052=REFERENCIAS!$C$24,10,7))),0)</f>
        <v>#REF!</v>
      </c>
      <c r="Y3052" s="68">
        <f>+VLOOKUP(M3052,REFERENCIAS!$C:$D,2,0)*VLOOKUP($M$2,PONDERADORES!$A$7:$G$9,7,0)+VLOOKUP(N3052,REFERENCIAS!$C:$D,2,0)*VLOOKUP($N$2,PONDERADORES!$A$7:$G$9,7,0)+VLOOKUP(O3052,REFERENCIAS!$C:$D,2,0)*VLOOKUP($O$2,PONDERADORES!$A$7:$G$9,7,0)</f>
        <v>0.2</v>
      </c>
      <c r="Z3052" s="2">
        <f>+VLOOKUP(IF(R3052&lt;0.1,0,IF(AND(R3052&gt;=0.1,R3052&lt;0.2),0.1,IF(AND(R3052&gt;=0.2,R3052&lt;0.3),0.2,IF(R3052&gt;0.3,0.3,)))),REFERENCIAS!$C:$D,2,0)*VLOOKUP($R$2,PONDERADORES!$A$11:$G$11,7,0)</f>
        <v>15</v>
      </c>
      <c r="AA3052" s="92"/>
      <c r="AB3052" s="95" t="e">
        <f t="shared" ca="1" si="187"/>
        <v>#REF!</v>
      </c>
      <c r="AC3052" s="23" t="e">
        <f ca="1">IF(AB3052&gt;REFERENCIAS!$C$62,REFERENCIAS!$B$62,IF(AND(AB3052&gt;=REFERENCIAS!$C$63,AB3052&lt;REFERENCIAS!$D$63),REFERENCIAS!$B$63,IF(AND(AB3052&gt;REFERENCIAS!$C$64,AB3052&lt;=REFERENCIAS!$D$64),REFERENCIAS!$B$64,IF(AND(AB3052&gt;=REFERENCIAS!$C$65,AB3052&lt;REFERENCIAS!$D$65),REFERENCIAS!$B$65, "Revisar"))))</f>
        <v>#REF!</v>
      </c>
      <c r="AD3052" s="94" t="e">
        <f ca="1">VLOOKUP(AC3052,REFERENCIAS!$B$62:$G$65,4,FALSE)</f>
        <v>#REF!</v>
      </c>
    </row>
    <row r="3053" spans="1:30" ht="17.25" x14ac:dyDescent="0.25">
      <c r="A3053" s="74"/>
      <c r="B3053" s="19"/>
      <c r="C3053" s="19"/>
      <c r="D3053" s="50"/>
      <c r="E3053" s="73"/>
      <c r="F3053" s="74"/>
      <c r="G3053" s="9"/>
      <c r="H3053" s="48"/>
      <c r="I3053" s="49">
        <f t="shared" ca="1" si="185"/>
        <v>2022</v>
      </c>
      <c r="J3053" s="22">
        <f t="shared" ca="1" si="184"/>
        <v>1</v>
      </c>
      <c r="K3053" s="19"/>
      <c r="L3053" s="73"/>
      <c r="M3053" s="74"/>
      <c r="N3053" s="19"/>
      <c r="O3053" s="73"/>
      <c r="P3053" s="82">
        <v>1</v>
      </c>
      <c r="Q3053" s="24">
        <v>1</v>
      </c>
      <c r="R3053" s="81">
        <f t="shared" si="186"/>
        <v>1</v>
      </c>
      <c r="S3053" s="87"/>
      <c r="T3053" s="19"/>
      <c r="U3053" s="25"/>
      <c r="V3053" s="25"/>
      <c r="W3053" s="81"/>
      <c r="X3053" s="91" t="e">
        <f ca="1">+VLOOKUP(#REF!,REFERENCIAS!$C:$D,2,0)*VLOOKUP(#REF!,PONDERADORES!A:P,IF(AND(INFORMACION!$T3053='REFERENCIAS RIESGO'!$C$36,INFORMACION!$F3053=REFERENCIAS!$C$24),16,IF(INFORMACION!$T3053='REFERENCIAS RIESGO'!$C$36,13,IF(INFORMACION!$F3053=REFERENCIAS!$C$24,10,7))),0)+VLOOKUP(K3053,REFERENCIAS!$C:$D,2,0)*VLOOKUP($K$2,PONDERADORES!A:P,IF(AND(INFORMACION!$T3053='REFERENCIAS RIESGO'!$C$36,INFORMACION!$F3053=REFERENCIAS!$C$24),16,IF(INFORMACION!$T3053='REFERENCIAS RIESGO'!$C$36,13,IF(INFORMACION!$F3053=REFERENCIAS!$C$24,10,7))),0)+VLOOKUP(L3053,REFERENCIAS!$C:$D,2,0)*VLOOKUP($L$2,PONDERADORES!A:P,IF(AND(INFORMACION!$T3053='REFERENCIAS RIESGO'!$C$36,INFORMACION!$F3053=REFERENCIAS!$C$24),16,IF(INFORMACION!$T3053='REFERENCIAS RIESGO'!$C$36,13,IF(INFORMACION!$F3053=REFERENCIAS!$C$24,10,7))),0)+VLOOKUP(F3053,REFERENCIAS!$C:$D,2,0)*VLOOKUP($F$2,PONDERADORES!A:P,IF(AND(INFORMACION!$T3053='REFERENCIAS RIESGO'!$C$36,INFORMACION!$F3053=REFERENCIAS!$C$24),16,IF(INFORMACION!$T3053='REFERENCIAS RIESGO'!$C$36,13,IF(INFORMACION!$F3053=REFERENCIAS!$C$24,10,7))),0)+VLOOKUP(T3053,REFERENCIAS!$C:$D,2,0)*VLOOKUP($T$2,PONDERADORES!A:P,IF(AND(INFORMACION!$T3053='REFERENCIAS RIESGO'!$C$36,INFORMACION!$F3053=REFERENCIAS!$C$24),16,IF(INFORMACION!$T3053='REFERENCIAS RIESGO'!$C$36,13,IF(INFORMACION!$F3053=REFERENCIAS!$C$24,10,7))),0)+VLOOKUP(IF(J3053&lt;=0.2,0.2,IF(AND(J3053&gt;0.2,J3053&lt;=0.4),0.4,IF(AND(J3053&gt;0.4,J3053&lt;=0.6),0.6,IF(AND(J3053&gt;0.6,J3053&lt;=0.8),0.8,IF(AND(J3053&gt;0.8,J3053&lt;=1),1))))),REFERENCIAS!$C:$D,2,0)*VLOOKUP($J$2,PONDERADORES!A:P,IF(AND(INFORMACION!$T3053='REFERENCIAS RIESGO'!$C$36,INFORMACION!$F3053=REFERENCIAS!$C$24),16,IF(INFORMACION!$T3053='REFERENCIAS RIESGO'!$C$36,13,IF(INFORMACION!$F3053=REFERENCIAS!$C$24,10,7))),0)</f>
        <v>#REF!</v>
      </c>
      <c r="Y3053" s="68">
        <f>+VLOOKUP(M3053,REFERENCIAS!$C:$D,2,0)*VLOOKUP($M$2,PONDERADORES!$A$7:$G$9,7,0)+VLOOKUP(N3053,REFERENCIAS!$C:$D,2,0)*VLOOKUP($N$2,PONDERADORES!$A$7:$G$9,7,0)+VLOOKUP(O3053,REFERENCIAS!$C:$D,2,0)*VLOOKUP($O$2,PONDERADORES!$A$7:$G$9,7,0)</f>
        <v>0.2</v>
      </c>
      <c r="Z3053" s="2">
        <f>+VLOOKUP(IF(R3053&lt;0.1,0,IF(AND(R3053&gt;=0.1,R3053&lt;0.2),0.1,IF(AND(R3053&gt;=0.2,R3053&lt;0.3),0.2,IF(R3053&gt;0.3,0.3,)))),REFERENCIAS!$C:$D,2,0)*VLOOKUP($R$2,PONDERADORES!$A$11:$G$11,7,0)</f>
        <v>15</v>
      </c>
      <c r="AA3053" s="92"/>
      <c r="AB3053" s="95" t="e">
        <f t="shared" ca="1" si="187"/>
        <v>#REF!</v>
      </c>
      <c r="AC3053" s="23" t="e">
        <f ca="1">IF(AB3053&gt;REFERENCIAS!$C$62,REFERENCIAS!$B$62,IF(AND(AB3053&gt;=REFERENCIAS!$C$63,AB3053&lt;REFERENCIAS!$D$63),REFERENCIAS!$B$63,IF(AND(AB3053&gt;REFERENCIAS!$C$64,AB3053&lt;=REFERENCIAS!$D$64),REFERENCIAS!$B$64,IF(AND(AB3053&gt;=REFERENCIAS!$C$65,AB3053&lt;REFERENCIAS!$D$65),REFERENCIAS!$B$65, "Revisar"))))</f>
        <v>#REF!</v>
      </c>
      <c r="AD3053" s="94" t="e">
        <f ca="1">VLOOKUP(AC3053,REFERENCIAS!$B$62:$G$65,4,FALSE)</f>
        <v>#REF!</v>
      </c>
    </row>
    <row r="3054" spans="1:30" ht="17.25" x14ac:dyDescent="0.25">
      <c r="A3054" s="74"/>
      <c r="B3054" s="19"/>
      <c r="C3054" s="19"/>
      <c r="D3054" s="50"/>
      <c r="E3054" s="73"/>
      <c r="F3054" s="74"/>
      <c r="G3054" s="9"/>
      <c r="H3054" s="48"/>
      <c r="I3054" s="49">
        <f t="shared" ca="1" si="185"/>
        <v>2022</v>
      </c>
      <c r="J3054" s="22">
        <f t="shared" ca="1" si="184"/>
        <v>1</v>
      </c>
      <c r="K3054" s="19"/>
      <c r="L3054" s="73"/>
      <c r="M3054" s="74"/>
      <c r="N3054" s="19"/>
      <c r="O3054" s="73"/>
      <c r="P3054" s="82">
        <v>1</v>
      </c>
      <c r="Q3054" s="24">
        <v>1</v>
      </c>
      <c r="R3054" s="81">
        <f t="shared" si="186"/>
        <v>1</v>
      </c>
      <c r="S3054" s="87"/>
      <c r="T3054" s="19"/>
      <c r="U3054" s="25"/>
      <c r="V3054" s="25"/>
      <c r="W3054" s="81"/>
      <c r="X3054" s="91" t="e">
        <f ca="1">+VLOOKUP(#REF!,REFERENCIAS!$C:$D,2,0)*VLOOKUP(#REF!,PONDERADORES!A:P,IF(AND(INFORMACION!$T3054='REFERENCIAS RIESGO'!$C$36,INFORMACION!$F3054=REFERENCIAS!$C$24),16,IF(INFORMACION!$T3054='REFERENCIAS RIESGO'!$C$36,13,IF(INFORMACION!$F3054=REFERENCIAS!$C$24,10,7))),0)+VLOOKUP(K3054,REFERENCIAS!$C:$D,2,0)*VLOOKUP($K$2,PONDERADORES!A:P,IF(AND(INFORMACION!$T3054='REFERENCIAS RIESGO'!$C$36,INFORMACION!$F3054=REFERENCIAS!$C$24),16,IF(INFORMACION!$T3054='REFERENCIAS RIESGO'!$C$36,13,IF(INFORMACION!$F3054=REFERENCIAS!$C$24,10,7))),0)+VLOOKUP(L3054,REFERENCIAS!$C:$D,2,0)*VLOOKUP($L$2,PONDERADORES!A:P,IF(AND(INFORMACION!$T3054='REFERENCIAS RIESGO'!$C$36,INFORMACION!$F3054=REFERENCIAS!$C$24),16,IF(INFORMACION!$T3054='REFERENCIAS RIESGO'!$C$36,13,IF(INFORMACION!$F3054=REFERENCIAS!$C$24,10,7))),0)+VLOOKUP(F3054,REFERENCIAS!$C:$D,2,0)*VLOOKUP($F$2,PONDERADORES!A:P,IF(AND(INFORMACION!$T3054='REFERENCIAS RIESGO'!$C$36,INFORMACION!$F3054=REFERENCIAS!$C$24),16,IF(INFORMACION!$T3054='REFERENCIAS RIESGO'!$C$36,13,IF(INFORMACION!$F3054=REFERENCIAS!$C$24,10,7))),0)+VLOOKUP(T3054,REFERENCIAS!$C:$D,2,0)*VLOOKUP($T$2,PONDERADORES!A:P,IF(AND(INFORMACION!$T3054='REFERENCIAS RIESGO'!$C$36,INFORMACION!$F3054=REFERENCIAS!$C$24),16,IF(INFORMACION!$T3054='REFERENCIAS RIESGO'!$C$36,13,IF(INFORMACION!$F3054=REFERENCIAS!$C$24,10,7))),0)+VLOOKUP(IF(J3054&lt;=0.2,0.2,IF(AND(J3054&gt;0.2,J3054&lt;=0.4),0.4,IF(AND(J3054&gt;0.4,J3054&lt;=0.6),0.6,IF(AND(J3054&gt;0.6,J3054&lt;=0.8),0.8,IF(AND(J3054&gt;0.8,J3054&lt;=1),1))))),REFERENCIAS!$C:$D,2,0)*VLOOKUP($J$2,PONDERADORES!A:P,IF(AND(INFORMACION!$T3054='REFERENCIAS RIESGO'!$C$36,INFORMACION!$F3054=REFERENCIAS!$C$24),16,IF(INFORMACION!$T3054='REFERENCIAS RIESGO'!$C$36,13,IF(INFORMACION!$F3054=REFERENCIAS!$C$24,10,7))),0)</f>
        <v>#REF!</v>
      </c>
      <c r="Y3054" s="68">
        <f>+VLOOKUP(M3054,REFERENCIAS!$C:$D,2,0)*VLOOKUP($M$2,PONDERADORES!$A$7:$G$9,7,0)+VLOOKUP(N3054,REFERENCIAS!$C:$D,2,0)*VLOOKUP($N$2,PONDERADORES!$A$7:$G$9,7,0)+VLOOKUP(O3054,REFERENCIAS!$C:$D,2,0)*VLOOKUP($O$2,PONDERADORES!$A$7:$G$9,7,0)</f>
        <v>0.2</v>
      </c>
      <c r="Z3054" s="2">
        <f>+VLOOKUP(IF(R3054&lt;0.1,0,IF(AND(R3054&gt;=0.1,R3054&lt;0.2),0.1,IF(AND(R3054&gt;=0.2,R3054&lt;0.3),0.2,IF(R3054&gt;0.3,0.3,)))),REFERENCIAS!$C:$D,2,0)*VLOOKUP($R$2,PONDERADORES!$A$11:$G$11,7,0)</f>
        <v>15</v>
      </c>
      <c r="AA3054" s="92"/>
      <c r="AB3054" s="95" t="e">
        <f t="shared" ca="1" si="187"/>
        <v>#REF!</v>
      </c>
      <c r="AC3054" s="23" t="e">
        <f ca="1">IF(AB3054&gt;REFERENCIAS!$C$62,REFERENCIAS!$B$62,IF(AND(AB3054&gt;=REFERENCIAS!$C$63,AB3054&lt;REFERENCIAS!$D$63),REFERENCIAS!$B$63,IF(AND(AB3054&gt;REFERENCIAS!$C$64,AB3054&lt;=REFERENCIAS!$D$64),REFERENCIAS!$B$64,IF(AND(AB3054&gt;=REFERENCIAS!$C$65,AB3054&lt;REFERENCIAS!$D$65),REFERENCIAS!$B$65, "Revisar"))))</f>
        <v>#REF!</v>
      </c>
      <c r="AD3054" s="94" t="e">
        <f ca="1">VLOOKUP(AC3054,REFERENCIAS!$B$62:$G$65,4,FALSE)</f>
        <v>#REF!</v>
      </c>
    </row>
    <row r="3055" spans="1:30" ht="17.25" x14ac:dyDescent="0.25">
      <c r="A3055" s="74"/>
      <c r="B3055" s="19"/>
      <c r="C3055" s="19"/>
      <c r="D3055" s="50"/>
      <c r="E3055" s="73"/>
      <c r="F3055" s="74"/>
      <c r="G3055" s="9"/>
      <c r="H3055" s="48"/>
      <c r="I3055" s="49">
        <f t="shared" ca="1" si="185"/>
        <v>2022</v>
      </c>
      <c r="J3055" s="22">
        <f t="shared" ca="1" si="184"/>
        <v>1</v>
      </c>
      <c r="K3055" s="19"/>
      <c r="L3055" s="73"/>
      <c r="M3055" s="74"/>
      <c r="N3055" s="19"/>
      <c r="O3055" s="73"/>
      <c r="P3055" s="82">
        <v>1</v>
      </c>
      <c r="Q3055" s="24">
        <v>1</v>
      </c>
      <c r="R3055" s="81">
        <f t="shared" si="186"/>
        <v>1</v>
      </c>
      <c r="S3055" s="87"/>
      <c r="T3055" s="19"/>
      <c r="U3055" s="25"/>
      <c r="V3055" s="25"/>
      <c r="W3055" s="81"/>
      <c r="X3055" s="91" t="e">
        <f ca="1">+VLOOKUP(#REF!,REFERENCIAS!$C:$D,2,0)*VLOOKUP(#REF!,PONDERADORES!A:P,IF(AND(INFORMACION!$T3055='REFERENCIAS RIESGO'!$C$36,INFORMACION!$F3055=REFERENCIAS!$C$24),16,IF(INFORMACION!$T3055='REFERENCIAS RIESGO'!$C$36,13,IF(INFORMACION!$F3055=REFERENCIAS!$C$24,10,7))),0)+VLOOKUP(K3055,REFERENCIAS!$C:$D,2,0)*VLOOKUP($K$2,PONDERADORES!A:P,IF(AND(INFORMACION!$T3055='REFERENCIAS RIESGO'!$C$36,INFORMACION!$F3055=REFERENCIAS!$C$24),16,IF(INFORMACION!$T3055='REFERENCIAS RIESGO'!$C$36,13,IF(INFORMACION!$F3055=REFERENCIAS!$C$24,10,7))),0)+VLOOKUP(L3055,REFERENCIAS!$C:$D,2,0)*VLOOKUP($L$2,PONDERADORES!A:P,IF(AND(INFORMACION!$T3055='REFERENCIAS RIESGO'!$C$36,INFORMACION!$F3055=REFERENCIAS!$C$24),16,IF(INFORMACION!$T3055='REFERENCIAS RIESGO'!$C$36,13,IF(INFORMACION!$F3055=REFERENCIAS!$C$24,10,7))),0)+VLOOKUP(F3055,REFERENCIAS!$C:$D,2,0)*VLOOKUP($F$2,PONDERADORES!A:P,IF(AND(INFORMACION!$T3055='REFERENCIAS RIESGO'!$C$36,INFORMACION!$F3055=REFERENCIAS!$C$24),16,IF(INFORMACION!$T3055='REFERENCIAS RIESGO'!$C$36,13,IF(INFORMACION!$F3055=REFERENCIAS!$C$24,10,7))),0)+VLOOKUP(T3055,REFERENCIAS!$C:$D,2,0)*VLOOKUP($T$2,PONDERADORES!A:P,IF(AND(INFORMACION!$T3055='REFERENCIAS RIESGO'!$C$36,INFORMACION!$F3055=REFERENCIAS!$C$24),16,IF(INFORMACION!$T3055='REFERENCIAS RIESGO'!$C$36,13,IF(INFORMACION!$F3055=REFERENCIAS!$C$24,10,7))),0)+VLOOKUP(IF(J3055&lt;=0.2,0.2,IF(AND(J3055&gt;0.2,J3055&lt;=0.4),0.4,IF(AND(J3055&gt;0.4,J3055&lt;=0.6),0.6,IF(AND(J3055&gt;0.6,J3055&lt;=0.8),0.8,IF(AND(J3055&gt;0.8,J3055&lt;=1),1))))),REFERENCIAS!$C:$D,2,0)*VLOOKUP($J$2,PONDERADORES!A:P,IF(AND(INFORMACION!$T3055='REFERENCIAS RIESGO'!$C$36,INFORMACION!$F3055=REFERENCIAS!$C$24),16,IF(INFORMACION!$T3055='REFERENCIAS RIESGO'!$C$36,13,IF(INFORMACION!$F3055=REFERENCIAS!$C$24,10,7))),0)</f>
        <v>#REF!</v>
      </c>
      <c r="Y3055" s="68">
        <f>+VLOOKUP(M3055,REFERENCIAS!$C:$D,2,0)*VLOOKUP($M$2,PONDERADORES!$A$7:$G$9,7,0)+VLOOKUP(N3055,REFERENCIAS!$C:$D,2,0)*VLOOKUP($N$2,PONDERADORES!$A$7:$G$9,7,0)+VLOOKUP(O3055,REFERENCIAS!$C:$D,2,0)*VLOOKUP($O$2,PONDERADORES!$A$7:$G$9,7,0)</f>
        <v>0.2</v>
      </c>
      <c r="Z3055" s="2">
        <f>+VLOOKUP(IF(R3055&lt;0.1,0,IF(AND(R3055&gt;=0.1,R3055&lt;0.2),0.1,IF(AND(R3055&gt;=0.2,R3055&lt;0.3),0.2,IF(R3055&gt;0.3,0.3,)))),REFERENCIAS!$C:$D,2,0)*VLOOKUP($R$2,PONDERADORES!$A$11:$G$11,7,0)</f>
        <v>15</v>
      </c>
      <c r="AA3055" s="92"/>
      <c r="AB3055" s="95" t="e">
        <f t="shared" ca="1" si="187"/>
        <v>#REF!</v>
      </c>
      <c r="AC3055" s="23" t="e">
        <f ca="1">IF(AB3055&gt;REFERENCIAS!$C$62,REFERENCIAS!$B$62,IF(AND(AB3055&gt;=REFERENCIAS!$C$63,AB3055&lt;REFERENCIAS!$D$63),REFERENCIAS!$B$63,IF(AND(AB3055&gt;REFERENCIAS!$C$64,AB3055&lt;=REFERENCIAS!$D$64),REFERENCIAS!$B$64,IF(AND(AB3055&gt;=REFERENCIAS!$C$65,AB3055&lt;REFERENCIAS!$D$65),REFERENCIAS!$B$65, "Revisar"))))</f>
        <v>#REF!</v>
      </c>
      <c r="AD3055" s="94" t="e">
        <f ca="1">VLOOKUP(AC3055,REFERENCIAS!$B$62:$G$65,4,FALSE)</f>
        <v>#REF!</v>
      </c>
    </row>
    <row r="3056" spans="1:30" ht="17.25" x14ac:dyDescent="0.25">
      <c r="A3056" s="74"/>
      <c r="B3056" s="19"/>
      <c r="C3056" s="19"/>
      <c r="D3056" s="50"/>
      <c r="E3056" s="73"/>
      <c r="F3056" s="74"/>
      <c r="G3056" s="9"/>
      <c r="H3056" s="48"/>
      <c r="I3056" s="49">
        <f t="shared" ca="1" si="185"/>
        <v>2022</v>
      </c>
      <c r="J3056" s="22">
        <f t="shared" ca="1" si="184"/>
        <v>1</v>
      </c>
      <c r="K3056" s="19"/>
      <c r="L3056" s="73"/>
      <c r="M3056" s="74"/>
      <c r="N3056" s="19"/>
      <c r="O3056" s="73"/>
      <c r="P3056" s="82">
        <v>1</v>
      </c>
      <c r="Q3056" s="24">
        <v>1</v>
      </c>
      <c r="R3056" s="81">
        <f t="shared" si="186"/>
        <v>1</v>
      </c>
      <c r="S3056" s="87"/>
      <c r="T3056" s="19"/>
      <c r="U3056" s="25"/>
      <c r="V3056" s="25"/>
      <c r="W3056" s="81"/>
      <c r="X3056" s="91" t="e">
        <f ca="1">+VLOOKUP(#REF!,REFERENCIAS!$C:$D,2,0)*VLOOKUP(#REF!,PONDERADORES!A:P,IF(AND(INFORMACION!$T3056='REFERENCIAS RIESGO'!$C$36,INFORMACION!$F3056=REFERENCIAS!$C$24),16,IF(INFORMACION!$T3056='REFERENCIAS RIESGO'!$C$36,13,IF(INFORMACION!$F3056=REFERENCIAS!$C$24,10,7))),0)+VLOOKUP(K3056,REFERENCIAS!$C:$D,2,0)*VLOOKUP($K$2,PONDERADORES!A:P,IF(AND(INFORMACION!$T3056='REFERENCIAS RIESGO'!$C$36,INFORMACION!$F3056=REFERENCIAS!$C$24),16,IF(INFORMACION!$T3056='REFERENCIAS RIESGO'!$C$36,13,IF(INFORMACION!$F3056=REFERENCIAS!$C$24,10,7))),0)+VLOOKUP(L3056,REFERENCIAS!$C:$D,2,0)*VLOOKUP($L$2,PONDERADORES!A:P,IF(AND(INFORMACION!$T3056='REFERENCIAS RIESGO'!$C$36,INFORMACION!$F3056=REFERENCIAS!$C$24),16,IF(INFORMACION!$T3056='REFERENCIAS RIESGO'!$C$36,13,IF(INFORMACION!$F3056=REFERENCIAS!$C$24,10,7))),0)+VLOOKUP(F3056,REFERENCIAS!$C:$D,2,0)*VLOOKUP($F$2,PONDERADORES!A:P,IF(AND(INFORMACION!$T3056='REFERENCIAS RIESGO'!$C$36,INFORMACION!$F3056=REFERENCIAS!$C$24),16,IF(INFORMACION!$T3056='REFERENCIAS RIESGO'!$C$36,13,IF(INFORMACION!$F3056=REFERENCIAS!$C$24,10,7))),0)+VLOOKUP(T3056,REFERENCIAS!$C:$D,2,0)*VLOOKUP($T$2,PONDERADORES!A:P,IF(AND(INFORMACION!$T3056='REFERENCIAS RIESGO'!$C$36,INFORMACION!$F3056=REFERENCIAS!$C$24),16,IF(INFORMACION!$T3056='REFERENCIAS RIESGO'!$C$36,13,IF(INFORMACION!$F3056=REFERENCIAS!$C$24,10,7))),0)+VLOOKUP(IF(J3056&lt;=0.2,0.2,IF(AND(J3056&gt;0.2,J3056&lt;=0.4),0.4,IF(AND(J3056&gt;0.4,J3056&lt;=0.6),0.6,IF(AND(J3056&gt;0.6,J3056&lt;=0.8),0.8,IF(AND(J3056&gt;0.8,J3056&lt;=1),1))))),REFERENCIAS!$C:$D,2,0)*VLOOKUP($J$2,PONDERADORES!A:P,IF(AND(INFORMACION!$T3056='REFERENCIAS RIESGO'!$C$36,INFORMACION!$F3056=REFERENCIAS!$C$24),16,IF(INFORMACION!$T3056='REFERENCIAS RIESGO'!$C$36,13,IF(INFORMACION!$F3056=REFERENCIAS!$C$24,10,7))),0)</f>
        <v>#REF!</v>
      </c>
      <c r="Y3056" s="68">
        <f>+VLOOKUP(M3056,REFERENCIAS!$C:$D,2,0)*VLOOKUP($M$2,PONDERADORES!$A$7:$G$9,7,0)+VLOOKUP(N3056,REFERENCIAS!$C:$D,2,0)*VLOOKUP($N$2,PONDERADORES!$A$7:$G$9,7,0)+VLOOKUP(O3056,REFERENCIAS!$C:$D,2,0)*VLOOKUP($O$2,PONDERADORES!$A$7:$G$9,7,0)</f>
        <v>0.2</v>
      </c>
      <c r="Z3056" s="2">
        <f>+VLOOKUP(IF(R3056&lt;0.1,0,IF(AND(R3056&gt;=0.1,R3056&lt;0.2),0.1,IF(AND(R3056&gt;=0.2,R3056&lt;0.3),0.2,IF(R3056&gt;0.3,0.3,)))),REFERENCIAS!$C:$D,2,0)*VLOOKUP($R$2,PONDERADORES!$A$11:$G$11,7,0)</f>
        <v>15</v>
      </c>
      <c r="AA3056" s="92"/>
      <c r="AB3056" s="95" t="e">
        <f t="shared" ca="1" si="187"/>
        <v>#REF!</v>
      </c>
      <c r="AC3056" s="23" t="e">
        <f ca="1">IF(AB3056&gt;REFERENCIAS!$C$62,REFERENCIAS!$B$62,IF(AND(AB3056&gt;=REFERENCIAS!$C$63,AB3056&lt;REFERENCIAS!$D$63),REFERENCIAS!$B$63,IF(AND(AB3056&gt;REFERENCIAS!$C$64,AB3056&lt;=REFERENCIAS!$D$64),REFERENCIAS!$B$64,IF(AND(AB3056&gt;=REFERENCIAS!$C$65,AB3056&lt;REFERENCIAS!$D$65),REFERENCIAS!$B$65, "Revisar"))))</f>
        <v>#REF!</v>
      </c>
      <c r="AD3056" s="94" t="e">
        <f ca="1">VLOOKUP(AC3056,REFERENCIAS!$B$62:$G$65,4,FALSE)</f>
        <v>#REF!</v>
      </c>
    </row>
    <row r="3057" spans="1:30" ht="17.25" x14ac:dyDescent="0.25">
      <c r="A3057" s="74"/>
      <c r="B3057" s="19"/>
      <c r="C3057" s="19"/>
      <c r="D3057" s="50"/>
      <c r="E3057" s="73"/>
      <c r="F3057" s="74"/>
      <c r="G3057" s="9"/>
      <c r="H3057" s="48"/>
      <c r="I3057" s="49">
        <f t="shared" ca="1" si="185"/>
        <v>2022</v>
      </c>
      <c r="J3057" s="22">
        <f t="shared" ca="1" si="184"/>
        <v>1</v>
      </c>
      <c r="K3057" s="19"/>
      <c r="L3057" s="73"/>
      <c r="M3057" s="74"/>
      <c r="N3057" s="19"/>
      <c r="O3057" s="73"/>
      <c r="P3057" s="82">
        <v>1</v>
      </c>
      <c r="Q3057" s="24">
        <v>1</v>
      </c>
      <c r="R3057" s="81">
        <f t="shared" si="186"/>
        <v>1</v>
      </c>
      <c r="S3057" s="87"/>
      <c r="T3057" s="19"/>
      <c r="U3057" s="25"/>
      <c r="V3057" s="25"/>
      <c r="W3057" s="81"/>
      <c r="X3057" s="91" t="e">
        <f ca="1">+VLOOKUP(#REF!,REFERENCIAS!$C:$D,2,0)*VLOOKUP(#REF!,PONDERADORES!A:P,IF(AND(INFORMACION!$T3057='REFERENCIAS RIESGO'!$C$36,INFORMACION!$F3057=REFERENCIAS!$C$24),16,IF(INFORMACION!$T3057='REFERENCIAS RIESGO'!$C$36,13,IF(INFORMACION!$F3057=REFERENCIAS!$C$24,10,7))),0)+VLOOKUP(K3057,REFERENCIAS!$C:$D,2,0)*VLOOKUP($K$2,PONDERADORES!A:P,IF(AND(INFORMACION!$T3057='REFERENCIAS RIESGO'!$C$36,INFORMACION!$F3057=REFERENCIAS!$C$24),16,IF(INFORMACION!$T3057='REFERENCIAS RIESGO'!$C$36,13,IF(INFORMACION!$F3057=REFERENCIAS!$C$24,10,7))),0)+VLOOKUP(L3057,REFERENCIAS!$C:$D,2,0)*VLOOKUP($L$2,PONDERADORES!A:P,IF(AND(INFORMACION!$T3057='REFERENCIAS RIESGO'!$C$36,INFORMACION!$F3057=REFERENCIAS!$C$24),16,IF(INFORMACION!$T3057='REFERENCIAS RIESGO'!$C$36,13,IF(INFORMACION!$F3057=REFERENCIAS!$C$24,10,7))),0)+VLOOKUP(F3057,REFERENCIAS!$C:$D,2,0)*VLOOKUP($F$2,PONDERADORES!A:P,IF(AND(INFORMACION!$T3057='REFERENCIAS RIESGO'!$C$36,INFORMACION!$F3057=REFERENCIAS!$C$24),16,IF(INFORMACION!$T3057='REFERENCIAS RIESGO'!$C$36,13,IF(INFORMACION!$F3057=REFERENCIAS!$C$24,10,7))),0)+VLOOKUP(T3057,REFERENCIAS!$C:$D,2,0)*VLOOKUP($T$2,PONDERADORES!A:P,IF(AND(INFORMACION!$T3057='REFERENCIAS RIESGO'!$C$36,INFORMACION!$F3057=REFERENCIAS!$C$24),16,IF(INFORMACION!$T3057='REFERENCIAS RIESGO'!$C$36,13,IF(INFORMACION!$F3057=REFERENCIAS!$C$24,10,7))),0)+VLOOKUP(IF(J3057&lt;=0.2,0.2,IF(AND(J3057&gt;0.2,J3057&lt;=0.4),0.4,IF(AND(J3057&gt;0.4,J3057&lt;=0.6),0.6,IF(AND(J3057&gt;0.6,J3057&lt;=0.8),0.8,IF(AND(J3057&gt;0.8,J3057&lt;=1),1))))),REFERENCIAS!$C:$D,2,0)*VLOOKUP($J$2,PONDERADORES!A:P,IF(AND(INFORMACION!$T3057='REFERENCIAS RIESGO'!$C$36,INFORMACION!$F3057=REFERENCIAS!$C$24),16,IF(INFORMACION!$T3057='REFERENCIAS RIESGO'!$C$36,13,IF(INFORMACION!$F3057=REFERENCIAS!$C$24,10,7))),0)</f>
        <v>#REF!</v>
      </c>
      <c r="Y3057" s="68">
        <f>+VLOOKUP(M3057,REFERENCIAS!$C:$D,2,0)*VLOOKUP($M$2,PONDERADORES!$A$7:$G$9,7,0)+VLOOKUP(N3057,REFERENCIAS!$C:$D,2,0)*VLOOKUP($N$2,PONDERADORES!$A$7:$G$9,7,0)+VLOOKUP(O3057,REFERENCIAS!$C:$D,2,0)*VLOOKUP($O$2,PONDERADORES!$A$7:$G$9,7,0)</f>
        <v>0.2</v>
      </c>
      <c r="Z3057" s="2">
        <f>+VLOOKUP(IF(R3057&lt;0.1,0,IF(AND(R3057&gt;=0.1,R3057&lt;0.2),0.1,IF(AND(R3057&gt;=0.2,R3057&lt;0.3),0.2,IF(R3057&gt;0.3,0.3,)))),REFERENCIAS!$C:$D,2,0)*VLOOKUP($R$2,PONDERADORES!$A$11:$G$11,7,0)</f>
        <v>15</v>
      </c>
      <c r="AA3057" s="92"/>
      <c r="AB3057" s="95" t="e">
        <f t="shared" ca="1" si="187"/>
        <v>#REF!</v>
      </c>
      <c r="AC3057" s="23" t="e">
        <f ca="1">IF(AB3057&gt;REFERENCIAS!$C$62,REFERENCIAS!$B$62,IF(AND(AB3057&gt;=REFERENCIAS!$C$63,AB3057&lt;REFERENCIAS!$D$63),REFERENCIAS!$B$63,IF(AND(AB3057&gt;REFERENCIAS!$C$64,AB3057&lt;=REFERENCIAS!$D$64),REFERENCIAS!$B$64,IF(AND(AB3057&gt;=REFERENCIAS!$C$65,AB3057&lt;REFERENCIAS!$D$65),REFERENCIAS!$B$65, "Revisar"))))</f>
        <v>#REF!</v>
      </c>
      <c r="AD3057" s="94" t="e">
        <f ca="1">VLOOKUP(AC3057,REFERENCIAS!$B$62:$G$65,4,FALSE)</f>
        <v>#REF!</v>
      </c>
    </row>
    <row r="3058" spans="1:30" ht="17.25" x14ac:dyDescent="0.25">
      <c r="A3058" s="74"/>
      <c r="B3058" s="19"/>
      <c r="C3058" s="19"/>
      <c r="D3058" s="50"/>
      <c r="E3058" s="73"/>
      <c r="F3058" s="74"/>
      <c r="G3058" s="9"/>
      <c r="H3058" s="48"/>
      <c r="I3058" s="49">
        <f t="shared" ca="1" si="185"/>
        <v>2022</v>
      </c>
      <c r="J3058" s="22">
        <f t="shared" ca="1" si="184"/>
        <v>1</v>
      </c>
      <c r="K3058" s="19"/>
      <c r="L3058" s="73"/>
      <c r="M3058" s="74"/>
      <c r="N3058" s="19"/>
      <c r="O3058" s="73"/>
      <c r="P3058" s="82">
        <v>1</v>
      </c>
      <c r="Q3058" s="24">
        <v>1</v>
      </c>
      <c r="R3058" s="81">
        <f t="shared" si="186"/>
        <v>1</v>
      </c>
      <c r="S3058" s="87"/>
      <c r="T3058" s="19"/>
      <c r="U3058" s="25"/>
      <c r="V3058" s="25"/>
      <c r="W3058" s="81"/>
      <c r="X3058" s="91" t="e">
        <f ca="1">+VLOOKUP(#REF!,REFERENCIAS!$C:$D,2,0)*VLOOKUP(#REF!,PONDERADORES!A:P,IF(AND(INFORMACION!$T3058='REFERENCIAS RIESGO'!$C$36,INFORMACION!$F3058=REFERENCIAS!$C$24),16,IF(INFORMACION!$T3058='REFERENCIAS RIESGO'!$C$36,13,IF(INFORMACION!$F3058=REFERENCIAS!$C$24,10,7))),0)+VLOOKUP(K3058,REFERENCIAS!$C:$D,2,0)*VLOOKUP($K$2,PONDERADORES!A:P,IF(AND(INFORMACION!$T3058='REFERENCIAS RIESGO'!$C$36,INFORMACION!$F3058=REFERENCIAS!$C$24),16,IF(INFORMACION!$T3058='REFERENCIAS RIESGO'!$C$36,13,IF(INFORMACION!$F3058=REFERENCIAS!$C$24,10,7))),0)+VLOOKUP(L3058,REFERENCIAS!$C:$D,2,0)*VLOOKUP($L$2,PONDERADORES!A:P,IF(AND(INFORMACION!$T3058='REFERENCIAS RIESGO'!$C$36,INFORMACION!$F3058=REFERENCIAS!$C$24),16,IF(INFORMACION!$T3058='REFERENCIAS RIESGO'!$C$36,13,IF(INFORMACION!$F3058=REFERENCIAS!$C$24,10,7))),0)+VLOOKUP(F3058,REFERENCIAS!$C:$D,2,0)*VLOOKUP($F$2,PONDERADORES!A:P,IF(AND(INFORMACION!$T3058='REFERENCIAS RIESGO'!$C$36,INFORMACION!$F3058=REFERENCIAS!$C$24),16,IF(INFORMACION!$T3058='REFERENCIAS RIESGO'!$C$36,13,IF(INFORMACION!$F3058=REFERENCIAS!$C$24,10,7))),0)+VLOOKUP(T3058,REFERENCIAS!$C:$D,2,0)*VLOOKUP($T$2,PONDERADORES!A:P,IF(AND(INFORMACION!$T3058='REFERENCIAS RIESGO'!$C$36,INFORMACION!$F3058=REFERENCIAS!$C$24),16,IF(INFORMACION!$T3058='REFERENCIAS RIESGO'!$C$36,13,IF(INFORMACION!$F3058=REFERENCIAS!$C$24,10,7))),0)+VLOOKUP(IF(J3058&lt;=0.2,0.2,IF(AND(J3058&gt;0.2,J3058&lt;=0.4),0.4,IF(AND(J3058&gt;0.4,J3058&lt;=0.6),0.6,IF(AND(J3058&gt;0.6,J3058&lt;=0.8),0.8,IF(AND(J3058&gt;0.8,J3058&lt;=1),1))))),REFERENCIAS!$C:$D,2,0)*VLOOKUP($J$2,PONDERADORES!A:P,IF(AND(INFORMACION!$T3058='REFERENCIAS RIESGO'!$C$36,INFORMACION!$F3058=REFERENCIAS!$C$24),16,IF(INFORMACION!$T3058='REFERENCIAS RIESGO'!$C$36,13,IF(INFORMACION!$F3058=REFERENCIAS!$C$24,10,7))),0)</f>
        <v>#REF!</v>
      </c>
      <c r="Y3058" s="68">
        <f>+VLOOKUP(M3058,REFERENCIAS!$C:$D,2,0)*VLOOKUP($M$2,PONDERADORES!$A$7:$G$9,7,0)+VLOOKUP(N3058,REFERENCIAS!$C:$D,2,0)*VLOOKUP($N$2,PONDERADORES!$A$7:$G$9,7,0)+VLOOKUP(O3058,REFERENCIAS!$C:$D,2,0)*VLOOKUP($O$2,PONDERADORES!$A$7:$G$9,7,0)</f>
        <v>0.2</v>
      </c>
      <c r="Z3058" s="2">
        <f>+VLOOKUP(IF(R3058&lt;0.1,0,IF(AND(R3058&gt;=0.1,R3058&lt;0.2),0.1,IF(AND(R3058&gt;=0.2,R3058&lt;0.3),0.2,IF(R3058&gt;0.3,0.3,)))),REFERENCIAS!$C:$D,2,0)*VLOOKUP($R$2,PONDERADORES!$A$11:$G$11,7,0)</f>
        <v>15</v>
      </c>
      <c r="AA3058" s="92"/>
      <c r="AB3058" s="95" t="e">
        <f t="shared" ca="1" si="187"/>
        <v>#REF!</v>
      </c>
      <c r="AC3058" s="23" t="e">
        <f ca="1">IF(AB3058&gt;REFERENCIAS!$C$62,REFERENCIAS!$B$62,IF(AND(AB3058&gt;=REFERENCIAS!$C$63,AB3058&lt;REFERENCIAS!$D$63),REFERENCIAS!$B$63,IF(AND(AB3058&gt;REFERENCIAS!$C$64,AB3058&lt;=REFERENCIAS!$D$64),REFERENCIAS!$B$64,IF(AND(AB3058&gt;=REFERENCIAS!$C$65,AB3058&lt;REFERENCIAS!$D$65),REFERENCIAS!$B$65, "Revisar"))))</f>
        <v>#REF!</v>
      </c>
      <c r="AD3058" s="94" t="e">
        <f ca="1">VLOOKUP(AC3058,REFERENCIAS!$B$62:$G$65,4,FALSE)</f>
        <v>#REF!</v>
      </c>
    </row>
    <row r="3059" spans="1:30" ht="17.25" x14ac:dyDescent="0.25">
      <c r="A3059" s="74"/>
      <c r="B3059" s="19"/>
      <c r="C3059" s="19"/>
      <c r="D3059" s="50"/>
      <c r="E3059" s="73"/>
      <c r="F3059" s="74"/>
      <c r="G3059" s="9"/>
      <c r="H3059" s="48"/>
      <c r="I3059" s="49">
        <f t="shared" ca="1" si="185"/>
        <v>2022</v>
      </c>
      <c r="J3059" s="22">
        <f t="shared" ca="1" si="184"/>
        <v>1</v>
      </c>
      <c r="K3059" s="19"/>
      <c r="L3059" s="73"/>
      <c r="M3059" s="74"/>
      <c r="N3059" s="19"/>
      <c r="O3059" s="73"/>
      <c r="P3059" s="82">
        <v>1</v>
      </c>
      <c r="Q3059" s="24">
        <v>1</v>
      </c>
      <c r="R3059" s="81">
        <f t="shared" si="186"/>
        <v>1</v>
      </c>
      <c r="S3059" s="87"/>
      <c r="T3059" s="19"/>
      <c r="U3059" s="25"/>
      <c r="V3059" s="25"/>
      <c r="W3059" s="81"/>
      <c r="X3059" s="91" t="e">
        <f ca="1">+VLOOKUP(#REF!,REFERENCIAS!$C:$D,2,0)*VLOOKUP(#REF!,PONDERADORES!A:P,IF(AND(INFORMACION!$T3059='REFERENCIAS RIESGO'!$C$36,INFORMACION!$F3059=REFERENCIAS!$C$24),16,IF(INFORMACION!$T3059='REFERENCIAS RIESGO'!$C$36,13,IF(INFORMACION!$F3059=REFERENCIAS!$C$24,10,7))),0)+VLOOKUP(K3059,REFERENCIAS!$C:$D,2,0)*VLOOKUP($K$2,PONDERADORES!A:P,IF(AND(INFORMACION!$T3059='REFERENCIAS RIESGO'!$C$36,INFORMACION!$F3059=REFERENCIAS!$C$24),16,IF(INFORMACION!$T3059='REFERENCIAS RIESGO'!$C$36,13,IF(INFORMACION!$F3059=REFERENCIAS!$C$24,10,7))),0)+VLOOKUP(L3059,REFERENCIAS!$C:$D,2,0)*VLOOKUP($L$2,PONDERADORES!A:P,IF(AND(INFORMACION!$T3059='REFERENCIAS RIESGO'!$C$36,INFORMACION!$F3059=REFERENCIAS!$C$24),16,IF(INFORMACION!$T3059='REFERENCIAS RIESGO'!$C$36,13,IF(INFORMACION!$F3059=REFERENCIAS!$C$24,10,7))),0)+VLOOKUP(F3059,REFERENCIAS!$C:$D,2,0)*VLOOKUP($F$2,PONDERADORES!A:P,IF(AND(INFORMACION!$T3059='REFERENCIAS RIESGO'!$C$36,INFORMACION!$F3059=REFERENCIAS!$C$24),16,IF(INFORMACION!$T3059='REFERENCIAS RIESGO'!$C$36,13,IF(INFORMACION!$F3059=REFERENCIAS!$C$24,10,7))),0)+VLOOKUP(T3059,REFERENCIAS!$C:$D,2,0)*VLOOKUP($T$2,PONDERADORES!A:P,IF(AND(INFORMACION!$T3059='REFERENCIAS RIESGO'!$C$36,INFORMACION!$F3059=REFERENCIAS!$C$24),16,IF(INFORMACION!$T3059='REFERENCIAS RIESGO'!$C$36,13,IF(INFORMACION!$F3059=REFERENCIAS!$C$24,10,7))),0)+VLOOKUP(IF(J3059&lt;=0.2,0.2,IF(AND(J3059&gt;0.2,J3059&lt;=0.4),0.4,IF(AND(J3059&gt;0.4,J3059&lt;=0.6),0.6,IF(AND(J3059&gt;0.6,J3059&lt;=0.8),0.8,IF(AND(J3059&gt;0.8,J3059&lt;=1),1))))),REFERENCIAS!$C:$D,2,0)*VLOOKUP($J$2,PONDERADORES!A:P,IF(AND(INFORMACION!$T3059='REFERENCIAS RIESGO'!$C$36,INFORMACION!$F3059=REFERENCIAS!$C$24),16,IF(INFORMACION!$T3059='REFERENCIAS RIESGO'!$C$36,13,IF(INFORMACION!$F3059=REFERENCIAS!$C$24,10,7))),0)</f>
        <v>#REF!</v>
      </c>
      <c r="Y3059" s="68">
        <f>+VLOOKUP(M3059,REFERENCIAS!$C:$D,2,0)*VLOOKUP($M$2,PONDERADORES!$A$7:$G$9,7,0)+VLOOKUP(N3059,REFERENCIAS!$C:$D,2,0)*VLOOKUP($N$2,PONDERADORES!$A$7:$G$9,7,0)+VLOOKUP(O3059,REFERENCIAS!$C:$D,2,0)*VLOOKUP($O$2,PONDERADORES!$A$7:$G$9,7,0)</f>
        <v>0.2</v>
      </c>
      <c r="Z3059" s="2">
        <f>+VLOOKUP(IF(R3059&lt;0.1,0,IF(AND(R3059&gt;=0.1,R3059&lt;0.2),0.1,IF(AND(R3059&gt;=0.2,R3059&lt;0.3),0.2,IF(R3059&gt;0.3,0.3,)))),REFERENCIAS!$C:$D,2,0)*VLOOKUP($R$2,PONDERADORES!$A$11:$G$11,7,0)</f>
        <v>15</v>
      </c>
      <c r="AA3059" s="92"/>
      <c r="AB3059" s="95" t="e">
        <f t="shared" ca="1" si="187"/>
        <v>#REF!</v>
      </c>
      <c r="AC3059" s="23" t="e">
        <f ca="1">IF(AB3059&gt;REFERENCIAS!$C$62,REFERENCIAS!$B$62,IF(AND(AB3059&gt;=REFERENCIAS!$C$63,AB3059&lt;REFERENCIAS!$D$63),REFERENCIAS!$B$63,IF(AND(AB3059&gt;REFERENCIAS!$C$64,AB3059&lt;=REFERENCIAS!$D$64),REFERENCIAS!$B$64,IF(AND(AB3059&gt;=REFERENCIAS!$C$65,AB3059&lt;REFERENCIAS!$D$65),REFERENCIAS!$B$65, "Revisar"))))</f>
        <v>#REF!</v>
      </c>
      <c r="AD3059" s="94" t="e">
        <f ca="1">VLOOKUP(AC3059,REFERENCIAS!$B$62:$G$65,4,FALSE)</f>
        <v>#REF!</v>
      </c>
    </row>
    <row r="3060" spans="1:30" ht="17.25" x14ac:dyDescent="0.25">
      <c r="A3060" s="74"/>
      <c r="B3060" s="19"/>
      <c r="C3060" s="19"/>
      <c r="D3060" s="50"/>
      <c r="E3060" s="73"/>
      <c r="F3060" s="74"/>
      <c r="G3060" s="9"/>
      <c r="H3060" s="48"/>
      <c r="I3060" s="49">
        <f t="shared" ca="1" si="185"/>
        <v>2022</v>
      </c>
      <c r="J3060" s="22">
        <f t="shared" ca="1" si="184"/>
        <v>1</v>
      </c>
      <c r="K3060" s="19"/>
      <c r="L3060" s="73"/>
      <c r="M3060" s="74"/>
      <c r="N3060" s="19"/>
      <c r="O3060" s="73"/>
      <c r="P3060" s="82">
        <v>1</v>
      </c>
      <c r="Q3060" s="24">
        <v>1</v>
      </c>
      <c r="R3060" s="81">
        <f t="shared" si="186"/>
        <v>1</v>
      </c>
      <c r="S3060" s="87"/>
      <c r="T3060" s="19"/>
      <c r="U3060" s="25"/>
      <c r="V3060" s="25"/>
      <c r="W3060" s="81"/>
      <c r="X3060" s="91" t="e">
        <f ca="1">+VLOOKUP(#REF!,REFERENCIAS!$C:$D,2,0)*VLOOKUP(#REF!,PONDERADORES!A:P,IF(AND(INFORMACION!$T3060='REFERENCIAS RIESGO'!$C$36,INFORMACION!$F3060=REFERENCIAS!$C$24),16,IF(INFORMACION!$T3060='REFERENCIAS RIESGO'!$C$36,13,IF(INFORMACION!$F3060=REFERENCIAS!$C$24,10,7))),0)+VLOOKUP(K3060,REFERENCIAS!$C:$D,2,0)*VLOOKUP($K$2,PONDERADORES!A:P,IF(AND(INFORMACION!$T3060='REFERENCIAS RIESGO'!$C$36,INFORMACION!$F3060=REFERENCIAS!$C$24),16,IF(INFORMACION!$T3060='REFERENCIAS RIESGO'!$C$36,13,IF(INFORMACION!$F3060=REFERENCIAS!$C$24,10,7))),0)+VLOOKUP(L3060,REFERENCIAS!$C:$D,2,0)*VLOOKUP($L$2,PONDERADORES!A:P,IF(AND(INFORMACION!$T3060='REFERENCIAS RIESGO'!$C$36,INFORMACION!$F3060=REFERENCIAS!$C$24),16,IF(INFORMACION!$T3060='REFERENCIAS RIESGO'!$C$36,13,IF(INFORMACION!$F3060=REFERENCIAS!$C$24,10,7))),0)+VLOOKUP(F3060,REFERENCIAS!$C:$D,2,0)*VLOOKUP($F$2,PONDERADORES!A:P,IF(AND(INFORMACION!$T3060='REFERENCIAS RIESGO'!$C$36,INFORMACION!$F3060=REFERENCIAS!$C$24),16,IF(INFORMACION!$T3060='REFERENCIAS RIESGO'!$C$36,13,IF(INFORMACION!$F3060=REFERENCIAS!$C$24,10,7))),0)+VLOOKUP(T3060,REFERENCIAS!$C:$D,2,0)*VLOOKUP($T$2,PONDERADORES!A:P,IF(AND(INFORMACION!$T3060='REFERENCIAS RIESGO'!$C$36,INFORMACION!$F3060=REFERENCIAS!$C$24),16,IF(INFORMACION!$T3060='REFERENCIAS RIESGO'!$C$36,13,IF(INFORMACION!$F3060=REFERENCIAS!$C$24,10,7))),0)+VLOOKUP(IF(J3060&lt;=0.2,0.2,IF(AND(J3060&gt;0.2,J3060&lt;=0.4),0.4,IF(AND(J3060&gt;0.4,J3060&lt;=0.6),0.6,IF(AND(J3060&gt;0.6,J3060&lt;=0.8),0.8,IF(AND(J3060&gt;0.8,J3060&lt;=1),1))))),REFERENCIAS!$C:$D,2,0)*VLOOKUP($J$2,PONDERADORES!A:P,IF(AND(INFORMACION!$T3060='REFERENCIAS RIESGO'!$C$36,INFORMACION!$F3060=REFERENCIAS!$C$24),16,IF(INFORMACION!$T3060='REFERENCIAS RIESGO'!$C$36,13,IF(INFORMACION!$F3060=REFERENCIAS!$C$24,10,7))),0)</f>
        <v>#REF!</v>
      </c>
      <c r="Y3060" s="68">
        <f>+VLOOKUP(M3060,REFERENCIAS!$C:$D,2,0)*VLOOKUP($M$2,PONDERADORES!$A$7:$G$9,7,0)+VLOOKUP(N3060,REFERENCIAS!$C:$D,2,0)*VLOOKUP($N$2,PONDERADORES!$A$7:$G$9,7,0)+VLOOKUP(O3060,REFERENCIAS!$C:$D,2,0)*VLOOKUP($O$2,PONDERADORES!$A$7:$G$9,7,0)</f>
        <v>0.2</v>
      </c>
      <c r="Z3060" s="2">
        <f>+VLOOKUP(IF(R3060&lt;0.1,0,IF(AND(R3060&gt;=0.1,R3060&lt;0.2),0.1,IF(AND(R3060&gt;=0.2,R3060&lt;0.3),0.2,IF(R3060&gt;0.3,0.3,)))),REFERENCIAS!$C:$D,2,0)*VLOOKUP($R$2,PONDERADORES!$A$11:$G$11,7,0)</f>
        <v>15</v>
      </c>
      <c r="AA3060" s="92"/>
      <c r="AB3060" s="95" t="e">
        <f t="shared" ca="1" si="187"/>
        <v>#REF!</v>
      </c>
      <c r="AC3060" s="23" t="e">
        <f ca="1">IF(AB3060&gt;REFERENCIAS!$C$62,REFERENCIAS!$B$62,IF(AND(AB3060&gt;=REFERENCIAS!$C$63,AB3060&lt;REFERENCIAS!$D$63),REFERENCIAS!$B$63,IF(AND(AB3060&gt;REFERENCIAS!$C$64,AB3060&lt;=REFERENCIAS!$D$64),REFERENCIAS!$B$64,IF(AND(AB3060&gt;=REFERENCIAS!$C$65,AB3060&lt;REFERENCIAS!$D$65),REFERENCIAS!$B$65, "Revisar"))))</f>
        <v>#REF!</v>
      </c>
      <c r="AD3060" s="94" t="e">
        <f ca="1">VLOOKUP(AC3060,REFERENCIAS!$B$62:$G$65,4,FALSE)</f>
        <v>#REF!</v>
      </c>
    </row>
    <row r="3061" spans="1:30" ht="17.25" x14ac:dyDescent="0.25">
      <c r="A3061" s="74"/>
      <c r="B3061" s="19"/>
      <c r="C3061" s="19"/>
      <c r="D3061" s="50"/>
      <c r="E3061" s="73"/>
      <c r="F3061" s="74"/>
      <c r="G3061" s="9"/>
      <c r="H3061" s="48"/>
      <c r="I3061" s="49">
        <f t="shared" ca="1" si="185"/>
        <v>2022</v>
      </c>
      <c r="J3061" s="22">
        <f t="shared" ca="1" si="184"/>
        <v>1</v>
      </c>
      <c r="K3061" s="19"/>
      <c r="L3061" s="73"/>
      <c r="M3061" s="74"/>
      <c r="N3061" s="19"/>
      <c r="O3061" s="73"/>
      <c r="P3061" s="82">
        <v>1</v>
      </c>
      <c r="Q3061" s="24">
        <v>1</v>
      </c>
      <c r="R3061" s="81">
        <f t="shared" si="186"/>
        <v>1</v>
      </c>
      <c r="S3061" s="87"/>
      <c r="T3061" s="19"/>
      <c r="U3061" s="25"/>
      <c r="V3061" s="25"/>
      <c r="W3061" s="81"/>
      <c r="X3061" s="91" t="e">
        <f ca="1">+VLOOKUP(#REF!,REFERENCIAS!$C:$D,2,0)*VLOOKUP(#REF!,PONDERADORES!A:P,IF(AND(INFORMACION!$T3061='REFERENCIAS RIESGO'!$C$36,INFORMACION!$F3061=REFERENCIAS!$C$24),16,IF(INFORMACION!$T3061='REFERENCIAS RIESGO'!$C$36,13,IF(INFORMACION!$F3061=REFERENCIAS!$C$24,10,7))),0)+VLOOKUP(K3061,REFERENCIAS!$C:$D,2,0)*VLOOKUP($K$2,PONDERADORES!A:P,IF(AND(INFORMACION!$T3061='REFERENCIAS RIESGO'!$C$36,INFORMACION!$F3061=REFERENCIAS!$C$24),16,IF(INFORMACION!$T3061='REFERENCIAS RIESGO'!$C$36,13,IF(INFORMACION!$F3061=REFERENCIAS!$C$24,10,7))),0)+VLOOKUP(L3061,REFERENCIAS!$C:$D,2,0)*VLOOKUP($L$2,PONDERADORES!A:P,IF(AND(INFORMACION!$T3061='REFERENCIAS RIESGO'!$C$36,INFORMACION!$F3061=REFERENCIAS!$C$24),16,IF(INFORMACION!$T3061='REFERENCIAS RIESGO'!$C$36,13,IF(INFORMACION!$F3061=REFERENCIAS!$C$24,10,7))),0)+VLOOKUP(F3061,REFERENCIAS!$C:$D,2,0)*VLOOKUP($F$2,PONDERADORES!A:P,IF(AND(INFORMACION!$T3061='REFERENCIAS RIESGO'!$C$36,INFORMACION!$F3061=REFERENCIAS!$C$24),16,IF(INFORMACION!$T3061='REFERENCIAS RIESGO'!$C$36,13,IF(INFORMACION!$F3061=REFERENCIAS!$C$24,10,7))),0)+VLOOKUP(T3061,REFERENCIAS!$C:$D,2,0)*VLOOKUP($T$2,PONDERADORES!A:P,IF(AND(INFORMACION!$T3061='REFERENCIAS RIESGO'!$C$36,INFORMACION!$F3061=REFERENCIAS!$C$24),16,IF(INFORMACION!$T3061='REFERENCIAS RIESGO'!$C$36,13,IF(INFORMACION!$F3061=REFERENCIAS!$C$24,10,7))),0)+VLOOKUP(IF(J3061&lt;=0.2,0.2,IF(AND(J3061&gt;0.2,J3061&lt;=0.4),0.4,IF(AND(J3061&gt;0.4,J3061&lt;=0.6),0.6,IF(AND(J3061&gt;0.6,J3061&lt;=0.8),0.8,IF(AND(J3061&gt;0.8,J3061&lt;=1),1))))),REFERENCIAS!$C:$D,2,0)*VLOOKUP($J$2,PONDERADORES!A:P,IF(AND(INFORMACION!$T3061='REFERENCIAS RIESGO'!$C$36,INFORMACION!$F3061=REFERENCIAS!$C$24),16,IF(INFORMACION!$T3061='REFERENCIAS RIESGO'!$C$36,13,IF(INFORMACION!$F3061=REFERENCIAS!$C$24,10,7))),0)</f>
        <v>#REF!</v>
      </c>
      <c r="Y3061" s="68">
        <f>+VLOOKUP(M3061,REFERENCIAS!$C:$D,2,0)*VLOOKUP($M$2,PONDERADORES!$A$7:$G$9,7,0)+VLOOKUP(N3061,REFERENCIAS!$C:$D,2,0)*VLOOKUP($N$2,PONDERADORES!$A$7:$G$9,7,0)+VLOOKUP(O3061,REFERENCIAS!$C:$D,2,0)*VLOOKUP($O$2,PONDERADORES!$A$7:$G$9,7,0)</f>
        <v>0.2</v>
      </c>
      <c r="Z3061" s="2">
        <f>+VLOOKUP(IF(R3061&lt;0.1,0,IF(AND(R3061&gt;=0.1,R3061&lt;0.2),0.1,IF(AND(R3061&gt;=0.2,R3061&lt;0.3),0.2,IF(R3061&gt;0.3,0.3,)))),REFERENCIAS!$C:$D,2,0)*VLOOKUP($R$2,PONDERADORES!$A$11:$G$11,7,0)</f>
        <v>15</v>
      </c>
      <c r="AA3061" s="92"/>
      <c r="AB3061" s="95" t="e">
        <f t="shared" ca="1" si="187"/>
        <v>#REF!</v>
      </c>
      <c r="AC3061" s="23" t="e">
        <f ca="1">IF(AB3061&gt;REFERENCIAS!$C$62,REFERENCIAS!$B$62,IF(AND(AB3061&gt;=REFERENCIAS!$C$63,AB3061&lt;REFERENCIAS!$D$63),REFERENCIAS!$B$63,IF(AND(AB3061&gt;REFERENCIAS!$C$64,AB3061&lt;=REFERENCIAS!$D$64),REFERENCIAS!$B$64,IF(AND(AB3061&gt;=REFERENCIAS!$C$65,AB3061&lt;REFERENCIAS!$D$65),REFERENCIAS!$B$65, "Revisar"))))</f>
        <v>#REF!</v>
      </c>
      <c r="AD3061" s="94" t="e">
        <f ca="1">VLOOKUP(AC3061,REFERENCIAS!$B$62:$G$65,4,FALSE)</f>
        <v>#REF!</v>
      </c>
    </row>
    <row r="3062" spans="1:30" ht="17.25" x14ac:dyDescent="0.25">
      <c r="A3062" s="74"/>
      <c r="B3062" s="19"/>
      <c r="C3062" s="19"/>
      <c r="D3062" s="50"/>
      <c r="E3062" s="73"/>
      <c r="F3062" s="74"/>
      <c r="G3062" s="9"/>
      <c r="H3062" s="48"/>
      <c r="I3062" s="49">
        <f t="shared" ca="1" si="185"/>
        <v>2022</v>
      </c>
      <c r="J3062" s="22">
        <f t="shared" ca="1" si="184"/>
        <v>1</v>
      </c>
      <c r="K3062" s="19"/>
      <c r="L3062" s="73"/>
      <c r="M3062" s="74"/>
      <c r="N3062" s="19"/>
      <c r="O3062" s="73"/>
      <c r="P3062" s="82">
        <v>1</v>
      </c>
      <c r="Q3062" s="24">
        <v>1</v>
      </c>
      <c r="R3062" s="81">
        <f t="shared" si="186"/>
        <v>1</v>
      </c>
      <c r="S3062" s="87"/>
      <c r="T3062" s="19"/>
      <c r="U3062" s="25"/>
      <c r="V3062" s="25"/>
      <c r="W3062" s="81"/>
      <c r="X3062" s="91" t="e">
        <f ca="1">+VLOOKUP(#REF!,REFERENCIAS!$C:$D,2,0)*VLOOKUP(#REF!,PONDERADORES!A:P,IF(AND(INFORMACION!$T3062='REFERENCIAS RIESGO'!$C$36,INFORMACION!$F3062=REFERENCIAS!$C$24),16,IF(INFORMACION!$T3062='REFERENCIAS RIESGO'!$C$36,13,IF(INFORMACION!$F3062=REFERENCIAS!$C$24,10,7))),0)+VLOOKUP(K3062,REFERENCIAS!$C:$D,2,0)*VLOOKUP($K$2,PONDERADORES!A:P,IF(AND(INFORMACION!$T3062='REFERENCIAS RIESGO'!$C$36,INFORMACION!$F3062=REFERENCIAS!$C$24),16,IF(INFORMACION!$T3062='REFERENCIAS RIESGO'!$C$36,13,IF(INFORMACION!$F3062=REFERENCIAS!$C$24,10,7))),0)+VLOOKUP(L3062,REFERENCIAS!$C:$D,2,0)*VLOOKUP($L$2,PONDERADORES!A:P,IF(AND(INFORMACION!$T3062='REFERENCIAS RIESGO'!$C$36,INFORMACION!$F3062=REFERENCIAS!$C$24),16,IF(INFORMACION!$T3062='REFERENCIAS RIESGO'!$C$36,13,IF(INFORMACION!$F3062=REFERENCIAS!$C$24,10,7))),0)+VLOOKUP(F3062,REFERENCIAS!$C:$D,2,0)*VLOOKUP($F$2,PONDERADORES!A:P,IF(AND(INFORMACION!$T3062='REFERENCIAS RIESGO'!$C$36,INFORMACION!$F3062=REFERENCIAS!$C$24),16,IF(INFORMACION!$T3062='REFERENCIAS RIESGO'!$C$36,13,IF(INFORMACION!$F3062=REFERENCIAS!$C$24,10,7))),0)+VLOOKUP(T3062,REFERENCIAS!$C:$D,2,0)*VLOOKUP($T$2,PONDERADORES!A:P,IF(AND(INFORMACION!$T3062='REFERENCIAS RIESGO'!$C$36,INFORMACION!$F3062=REFERENCIAS!$C$24),16,IF(INFORMACION!$T3062='REFERENCIAS RIESGO'!$C$36,13,IF(INFORMACION!$F3062=REFERENCIAS!$C$24,10,7))),0)+VLOOKUP(IF(J3062&lt;=0.2,0.2,IF(AND(J3062&gt;0.2,J3062&lt;=0.4),0.4,IF(AND(J3062&gt;0.4,J3062&lt;=0.6),0.6,IF(AND(J3062&gt;0.6,J3062&lt;=0.8),0.8,IF(AND(J3062&gt;0.8,J3062&lt;=1),1))))),REFERENCIAS!$C:$D,2,0)*VLOOKUP($J$2,PONDERADORES!A:P,IF(AND(INFORMACION!$T3062='REFERENCIAS RIESGO'!$C$36,INFORMACION!$F3062=REFERENCIAS!$C$24),16,IF(INFORMACION!$T3062='REFERENCIAS RIESGO'!$C$36,13,IF(INFORMACION!$F3062=REFERENCIAS!$C$24,10,7))),0)</f>
        <v>#REF!</v>
      </c>
      <c r="Y3062" s="68">
        <f>+VLOOKUP(M3062,REFERENCIAS!$C:$D,2,0)*VLOOKUP($M$2,PONDERADORES!$A$7:$G$9,7,0)+VLOOKUP(N3062,REFERENCIAS!$C:$D,2,0)*VLOOKUP($N$2,PONDERADORES!$A$7:$G$9,7,0)+VLOOKUP(O3062,REFERENCIAS!$C:$D,2,0)*VLOOKUP($O$2,PONDERADORES!$A$7:$G$9,7,0)</f>
        <v>0.2</v>
      </c>
      <c r="Z3062" s="2">
        <f>+VLOOKUP(IF(R3062&lt;0.1,0,IF(AND(R3062&gt;=0.1,R3062&lt;0.2),0.1,IF(AND(R3062&gt;=0.2,R3062&lt;0.3),0.2,IF(R3062&gt;0.3,0.3,)))),REFERENCIAS!$C:$D,2,0)*VLOOKUP($R$2,PONDERADORES!$A$11:$G$11,7,0)</f>
        <v>15</v>
      </c>
      <c r="AA3062" s="92"/>
      <c r="AB3062" s="95" t="e">
        <f t="shared" ca="1" si="187"/>
        <v>#REF!</v>
      </c>
      <c r="AC3062" s="23" t="e">
        <f ca="1">IF(AB3062&gt;REFERENCIAS!$C$62,REFERENCIAS!$B$62,IF(AND(AB3062&gt;=REFERENCIAS!$C$63,AB3062&lt;REFERENCIAS!$D$63),REFERENCIAS!$B$63,IF(AND(AB3062&gt;REFERENCIAS!$C$64,AB3062&lt;=REFERENCIAS!$D$64),REFERENCIAS!$B$64,IF(AND(AB3062&gt;=REFERENCIAS!$C$65,AB3062&lt;REFERENCIAS!$D$65),REFERENCIAS!$B$65, "Revisar"))))</f>
        <v>#REF!</v>
      </c>
      <c r="AD3062" s="94" t="e">
        <f ca="1">VLOOKUP(AC3062,REFERENCIAS!$B$62:$G$65,4,FALSE)</f>
        <v>#REF!</v>
      </c>
    </row>
    <row r="3063" spans="1:30" ht="17.25" x14ac:dyDescent="0.25">
      <c r="A3063" s="74"/>
      <c r="B3063" s="19"/>
      <c r="C3063" s="19"/>
      <c r="D3063" s="50"/>
      <c r="E3063" s="73"/>
      <c r="F3063" s="74"/>
      <c r="G3063" s="9"/>
      <c r="H3063" s="48"/>
      <c r="I3063" s="49">
        <f t="shared" ca="1" si="185"/>
        <v>2022</v>
      </c>
      <c r="J3063" s="22">
        <f t="shared" ca="1" si="184"/>
        <v>1</v>
      </c>
      <c r="K3063" s="19"/>
      <c r="L3063" s="73"/>
      <c r="M3063" s="74"/>
      <c r="N3063" s="19"/>
      <c r="O3063" s="73"/>
      <c r="P3063" s="82">
        <v>1</v>
      </c>
      <c r="Q3063" s="24">
        <v>1</v>
      </c>
      <c r="R3063" s="81">
        <f t="shared" si="186"/>
        <v>1</v>
      </c>
      <c r="S3063" s="87"/>
      <c r="T3063" s="19"/>
      <c r="U3063" s="25"/>
      <c r="V3063" s="25"/>
      <c r="W3063" s="81"/>
      <c r="X3063" s="91" t="e">
        <f ca="1">+VLOOKUP(#REF!,REFERENCIAS!$C:$D,2,0)*VLOOKUP(#REF!,PONDERADORES!A:P,IF(AND(INFORMACION!$T3063='REFERENCIAS RIESGO'!$C$36,INFORMACION!$F3063=REFERENCIAS!$C$24),16,IF(INFORMACION!$T3063='REFERENCIAS RIESGO'!$C$36,13,IF(INFORMACION!$F3063=REFERENCIAS!$C$24,10,7))),0)+VLOOKUP(K3063,REFERENCIAS!$C:$D,2,0)*VLOOKUP($K$2,PONDERADORES!A:P,IF(AND(INFORMACION!$T3063='REFERENCIAS RIESGO'!$C$36,INFORMACION!$F3063=REFERENCIAS!$C$24),16,IF(INFORMACION!$T3063='REFERENCIAS RIESGO'!$C$36,13,IF(INFORMACION!$F3063=REFERENCIAS!$C$24,10,7))),0)+VLOOKUP(L3063,REFERENCIAS!$C:$D,2,0)*VLOOKUP($L$2,PONDERADORES!A:P,IF(AND(INFORMACION!$T3063='REFERENCIAS RIESGO'!$C$36,INFORMACION!$F3063=REFERENCIAS!$C$24),16,IF(INFORMACION!$T3063='REFERENCIAS RIESGO'!$C$36,13,IF(INFORMACION!$F3063=REFERENCIAS!$C$24,10,7))),0)+VLOOKUP(F3063,REFERENCIAS!$C:$D,2,0)*VLOOKUP($F$2,PONDERADORES!A:P,IF(AND(INFORMACION!$T3063='REFERENCIAS RIESGO'!$C$36,INFORMACION!$F3063=REFERENCIAS!$C$24),16,IF(INFORMACION!$T3063='REFERENCIAS RIESGO'!$C$36,13,IF(INFORMACION!$F3063=REFERENCIAS!$C$24,10,7))),0)+VLOOKUP(T3063,REFERENCIAS!$C:$D,2,0)*VLOOKUP($T$2,PONDERADORES!A:P,IF(AND(INFORMACION!$T3063='REFERENCIAS RIESGO'!$C$36,INFORMACION!$F3063=REFERENCIAS!$C$24),16,IF(INFORMACION!$T3063='REFERENCIAS RIESGO'!$C$36,13,IF(INFORMACION!$F3063=REFERENCIAS!$C$24,10,7))),0)+VLOOKUP(IF(J3063&lt;=0.2,0.2,IF(AND(J3063&gt;0.2,J3063&lt;=0.4),0.4,IF(AND(J3063&gt;0.4,J3063&lt;=0.6),0.6,IF(AND(J3063&gt;0.6,J3063&lt;=0.8),0.8,IF(AND(J3063&gt;0.8,J3063&lt;=1),1))))),REFERENCIAS!$C:$D,2,0)*VLOOKUP($J$2,PONDERADORES!A:P,IF(AND(INFORMACION!$T3063='REFERENCIAS RIESGO'!$C$36,INFORMACION!$F3063=REFERENCIAS!$C$24),16,IF(INFORMACION!$T3063='REFERENCIAS RIESGO'!$C$36,13,IF(INFORMACION!$F3063=REFERENCIAS!$C$24,10,7))),0)</f>
        <v>#REF!</v>
      </c>
      <c r="Y3063" s="68">
        <f>+VLOOKUP(M3063,REFERENCIAS!$C:$D,2,0)*VLOOKUP($M$2,PONDERADORES!$A$7:$G$9,7,0)+VLOOKUP(N3063,REFERENCIAS!$C:$D,2,0)*VLOOKUP($N$2,PONDERADORES!$A$7:$G$9,7,0)+VLOOKUP(O3063,REFERENCIAS!$C:$D,2,0)*VLOOKUP($O$2,PONDERADORES!$A$7:$G$9,7,0)</f>
        <v>0.2</v>
      </c>
      <c r="Z3063" s="2">
        <f>+VLOOKUP(IF(R3063&lt;0.1,0,IF(AND(R3063&gt;=0.1,R3063&lt;0.2),0.1,IF(AND(R3063&gt;=0.2,R3063&lt;0.3),0.2,IF(R3063&gt;0.3,0.3,)))),REFERENCIAS!$C:$D,2,0)*VLOOKUP($R$2,PONDERADORES!$A$11:$G$11,7,0)</f>
        <v>15</v>
      </c>
      <c r="AA3063" s="92"/>
      <c r="AB3063" s="95" t="e">
        <f t="shared" ca="1" si="187"/>
        <v>#REF!</v>
      </c>
      <c r="AC3063" s="23" t="e">
        <f ca="1">IF(AB3063&gt;REFERENCIAS!$C$62,REFERENCIAS!$B$62,IF(AND(AB3063&gt;=REFERENCIAS!$C$63,AB3063&lt;REFERENCIAS!$D$63),REFERENCIAS!$B$63,IF(AND(AB3063&gt;REFERENCIAS!$C$64,AB3063&lt;=REFERENCIAS!$D$64),REFERENCIAS!$B$64,IF(AND(AB3063&gt;=REFERENCIAS!$C$65,AB3063&lt;REFERENCIAS!$D$65),REFERENCIAS!$B$65, "Revisar"))))</f>
        <v>#REF!</v>
      </c>
      <c r="AD3063" s="94" t="e">
        <f ca="1">VLOOKUP(AC3063,REFERENCIAS!$B$62:$G$65,4,FALSE)</f>
        <v>#REF!</v>
      </c>
    </row>
    <row r="3064" spans="1:30" ht="17.25" x14ac:dyDescent="0.25">
      <c r="A3064" s="74"/>
      <c r="B3064" s="19"/>
      <c r="C3064" s="19"/>
      <c r="D3064" s="50"/>
      <c r="E3064" s="73"/>
      <c r="F3064" s="74"/>
      <c r="G3064" s="9"/>
      <c r="H3064" s="48"/>
      <c r="I3064" s="49">
        <f t="shared" ca="1" si="185"/>
        <v>2022</v>
      </c>
      <c r="J3064" s="22">
        <f t="shared" ca="1" si="184"/>
        <v>1</v>
      </c>
      <c r="K3064" s="19"/>
      <c r="L3064" s="73"/>
      <c r="M3064" s="74"/>
      <c r="N3064" s="19"/>
      <c r="O3064" s="73"/>
      <c r="P3064" s="82">
        <v>1</v>
      </c>
      <c r="Q3064" s="24">
        <v>1</v>
      </c>
      <c r="R3064" s="81">
        <f t="shared" si="186"/>
        <v>1</v>
      </c>
      <c r="S3064" s="87"/>
      <c r="T3064" s="19"/>
      <c r="U3064" s="25"/>
      <c r="V3064" s="25"/>
      <c r="W3064" s="81"/>
      <c r="X3064" s="91" t="e">
        <f ca="1">+VLOOKUP(#REF!,REFERENCIAS!$C:$D,2,0)*VLOOKUP(#REF!,PONDERADORES!A:P,IF(AND(INFORMACION!$T3064='REFERENCIAS RIESGO'!$C$36,INFORMACION!$F3064=REFERENCIAS!$C$24),16,IF(INFORMACION!$T3064='REFERENCIAS RIESGO'!$C$36,13,IF(INFORMACION!$F3064=REFERENCIAS!$C$24,10,7))),0)+VLOOKUP(K3064,REFERENCIAS!$C:$D,2,0)*VLOOKUP($K$2,PONDERADORES!A:P,IF(AND(INFORMACION!$T3064='REFERENCIAS RIESGO'!$C$36,INFORMACION!$F3064=REFERENCIAS!$C$24),16,IF(INFORMACION!$T3064='REFERENCIAS RIESGO'!$C$36,13,IF(INFORMACION!$F3064=REFERENCIAS!$C$24,10,7))),0)+VLOOKUP(L3064,REFERENCIAS!$C:$D,2,0)*VLOOKUP($L$2,PONDERADORES!A:P,IF(AND(INFORMACION!$T3064='REFERENCIAS RIESGO'!$C$36,INFORMACION!$F3064=REFERENCIAS!$C$24),16,IF(INFORMACION!$T3064='REFERENCIAS RIESGO'!$C$36,13,IF(INFORMACION!$F3064=REFERENCIAS!$C$24,10,7))),0)+VLOOKUP(F3064,REFERENCIAS!$C:$D,2,0)*VLOOKUP($F$2,PONDERADORES!A:P,IF(AND(INFORMACION!$T3064='REFERENCIAS RIESGO'!$C$36,INFORMACION!$F3064=REFERENCIAS!$C$24),16,IF(INFORMACION!$T3064='REFERENCIAS RIESGO'!$C$36,13,IF(INFORMACION!$F3064=REFERENCIAS!$C$24,10,7))),0)+VLOOKUP(T3064,REFERENCIAS!$C:$D,2,0)*VLOOKUP($T$2,PONDERADORES!A:P,IF(AND(INFORMACION!$T3064='REFERENCIAS RIESGO'!$C$36,INFORMACION!$F3064=REFERENCIAS!$C$24),16,IF(INFORMACION!$T3064='REFERENCIAS RIESGO'!$C$36,13,IF(INFORMACION!$F3064=REFERENCIAS!$C$24,10,7))),0)+VLOOKUP(IF(J3064&lt;=0.2,0.2,IF(AND(J3064&gt;0.2,J3064&lt;=0.4),0.4,IF(AND(J3064&gt;0.4,J3064&lt;=0.6),0.6,IF(AND(J3064&gt;0.6,J3064&lt;=0.8),0.8,IF(AND(J3064&gt;0.8,J3064&lt;=1),1))))),REFERENCIAS!$C:$D,2,0)*VLOOKUP($J$2,PONDERADORES!A:P,IF(AND(INFORMACION!$T3064='REFERENCIAS RIESGO'!$C$36,INFORMACION!$F3064=REFERENCIAS!$C$24),16,IF(INFORMACION!$T3064='REFERENCIAS RIESGO'!$C$36,13,IF(INFORMACION!$F3064=REFERENCIAS!$C$24,10,7))),0)</f>
        <v>#REF!</v>
      </c>
      <c r="Y3064" s="68">
        <f>+VLOOKUP(M3064,REFERENCIAS!$C:$D,2,0)*VLOOKUP($M$2,PONDERADORES!$A$7:$G$9,7,0)+VLOOKUP(N3064,REFERENCIAS!$C:$D,2,0)*VLOOKUP($N$2,PONDERADORES!$A$7:$G$9,7,0)+VLOOKUP(O3064,REFERENCIAS!$C:$D,2,0)*VLOOKUP($O$2,PONDERADORES!$A$7:$G$9,7,0)</f>
        <v>0.2</v>
      </c>
      <c r="Z3064" s="2">
        <f>+VLOOKUP(IF(R3064&lt;0.1,0,IF(AND(R3064&gt;=0.1,R3064&lt;0.2),0.1,IF(AND(R3064&gt;=0.2,R3064&lt;0.3),0.2,IF(R3064&gt;0.3,0.3,)))),REFERENCIAS!$C:$D,2,0)*VLOOKUP($R$2,PONDERADORES!$A$11:$G$11,7,0)</f>
        <v>15</v>
      </c>
      <c r="AA3064" s="92"/>
      <c r="AB3064" s="95" t="e">
        <f t="shared" ca="1" si="187"/>
        <v>#REF!</v>
      </c>
      <c r="AC3064" s="23" t="e">
        <f ca="1">IF(AB3064&gt;REFERENCIAS!$C$62,REFERENCIAS!$B$62,IF(AND(AB3064&gt;=REFERENCIAS!$C$63,AB3064&lt;REFERENCIAS!$D$63),REFERENCIAS!$B$63,IF(AND(AB3064&gt;REFERENCIAS!$C$64,AB3064&lt;=REFERENCIAS!$D$64),REFERENCIAS!$B$64,IF(AND(AB3064&gt;=REFERENCIAS!$C$65,AB3064&lt;REFERENCIAS!$D$65),REFERENCIAS!$B$65, "Revisar"))))</f>
        <v>#REF!</v>
      </c>
      <c r="AD3064" s="94" t="e">
        <f ca="1">VLOOKUP(AC3064,REFERENCIAS!$B$62:$G$65,4,FALSE)</f>
        <v>#REF!</v>
      </c>
    </row>
    <row r="3065" spans="1:30" ht="17.25" x14ac:dyDescent="0.25">
      <c r="A3065" s="74"/>
      <c r="B3065" s="19"/>
      <c r="C3065" s="19"/>
      <c r="D3065" s="50"/>
      <c r="E3065" s="73"/>
      <c r="F3065" s="74"/>
      <c r="G3065" s="9"/>
      <c r="H3065" s="48"/>
      <c r="I3065" s="49">
        <f t="shared" ca="1" si="185"/>
        <v>2022</v>
      </c>
      <c r="J3065" s="22">
        <f t="shared" ca="1" si="184"/>
        <v>1</v>
      </c>
      <c r="K3065" s="19"/>
      <c r="L3065" s="73"/>
      <c r="M3065" s="74"/>
      <c r="N3065" s="19"/>
      <c r="O3065" s="73"/>
      <c r="P3065" s="82">
        <v>1</v>
      </c>
      <c r="Q3065" s="24">
        <v>1</v>
      </c>
      <c r="R3065" s="81">
        <f t="shared" si="186"/>
        <v>1</v>
      </c>
      <c r="S3065" s="87"/>
      <c r="T3065" s="19"/>
      <c r="U3065" s="25"/>
      <c r="V3065" s="25"/>
      <c r="W3065" s="81"/>
      <c r="X3065" s="91" t="e">
        <f ca="1">+VLOOKUP(#REF!,REFERENCIAS!$C:$D,2,0)*VLOOKUP(#REF!,PONDERADORES!A:P,IF(AND(INFORMACION!$T3065='REFERENCIAS RIESGO'!$C$36,INFORMACION!$F3065=REFERENCIAS!$C$24),16,IF(INFORMACION!$T3065='REFERENCIAS RIESGO'!$C$36,13,IF(INFORMACION!$F3065=REFERENCIAS!$C$24,10,7))),0)+VLOOKUP(K3065,REFERENCIAS!$C:$D,2,0)*VLOOKUP($K$2,PONDERADORES!A:P,IF(AND(INFORMACION!$T3065='REFERENCIAS RIESGO'!$C$36,INFORMACION!$F3065=REFERENCIAS!$C$24),16,IF(INFORMACION!$T3065='REFERENCIAS RIESGO'!$C$36,13,IF(INFORMACION!$F3065=REFERENCIAS!$C$24,10,7))),0)+VLOOKUP(L3065,REFERENCIAS!$C:$D,2,0)*VLOOKUP($L$2,PONDERADORES!A:P,IF(AND(INFORMACION!$T3065='REFERENCIAS RIESGO'!$C$36,INFORMACION!$F3065=REFERENCIAS!$C$24),16,IF(INFORMACION!$T3065='REFERENCIAS RIESGO'!$C$36,13,IF(INFORMACION!$F3065=REFERENCIAS!$C$24,10,7))),0)+VLOOKUP(F3065,REFERENCIAS!$C:$D,2,0)*VLOOKUP($F$2,PONDERADORES!A:P,IF(AND(INFORMACION!$T3065='REFERENCIAS RIESGO'!$C$36,INFORMACION!$F3065=REFERENCIAS!$C$24),16,IF(INFORMACION!$T3065='REFERENCIAS RIESGO'!$C$36,13,IF(INFORMACION!$F3065=REFERENCIAS!$C$24,10,7))),0)+VLOOKUP(T3065,REFERENCIAS!$C:$D,2,0)*VLOOKUP($T$2,PONDERADORES!A:P,IF(AND(INFORMACION!$T3065='REFERENCIAS RIESGO'!$C$36,INFORMACION!$F3065=REFERENCIAS!$C$24),16,IF(INFORMACION!$T3065='REFERENCIAS RIESGO'!$C$36,13,IF(INFORMACION!$F3065=REFERENCIAS!$C$24,10,7))),0)+VLOOKUP(IF(J3065&lt;=0.2,0.2,IF(AND(J3065&gt;0.2,J3065&lt;=0.4),0.4,IF(AND(J3065&gt;0.4,J3065&lt;=0.6),0.6,IF(AND(J3065&gt;0.6,J3065&lt;=0.8),0.8,IF(AND(J3065&gt;0.8,J3065&lt;=1),1))))),REFERENCIAS!$C:$D,2,0)*VLOOKUP($J$2,PONDERADORES!A:P,IF(AND(INFORMACION!$T3065='REFERENCIAS RIESGO'!$C$36,INFORMACION!$F3065=REFERENCIAS!$C$24),16,IF(INFORMACION!$T3065='REFERENCIAS RIESGO'!$C$36,13,IF(INFORMACION!$F3065=REFERENCIAS!$C$24,10,7))),0)</f>
        <v>#REF!</v>
      </c>
      <c r="Y3065" s="68">
        <f>+VLOOKUP(M3065,REFERENCIAS!$C:$D,2,0)*VLOOKUP($M$2,PONDERADORES!$A$7:$G$9,7,0)+VLOOKUP(N3065,REFERENCIAS!$C:$D,2,0)*VLOOKUP($N$2,PONDERADORES!$A$7:$G$9,7,0)+VLOOKUP(O3065,REFERENCIAS!$C:$D,2,0)*VLOOKUP($O$2,PONDERADORES!$A$7:$G$9,7,0)</f>
        <v>0.2</v>
      </c>
      <c r="Z3065" s="2">
        <f>+VLOOKUP(IF(R3065&lt;0.1,0,IF(AND(R3065&gt;=0.1,R3065&lt;0.2),0.1,IF(AND(R3065&gt;=0.2,R3065&lt;0.3),0.2,IF(R3065&gt;0.3,0.3,)))),REFERENCIAS!$C:$D,2,0)*VLOOKUP($R$2,PONDERADORES!$A$11:$G$11,7,0)</f>
        <v>15</v>
      </c>
      <c r="AA3065" s="92"/>
      <c r="AB3065" s="95" t="e">
        <f t="shared" ca="1" si="187"/>
        <v>#REF!</v>
      </c>
      <c r="AC3065" s="23" t="e">
        <f ca="1">IF(AB3065&gt;REFERENCIAS!$C$62,REFERENCIAS!$B$62,IF(AND(AB3065&gt;=REFERENCIAS!$C$63,AB3065&lt;REFERENCIAS!$D$63),REFERENCIAS!$B$63,IF(AND(AB3065&gt;REFERENCIAS!$C$64,AB3065&lt;=REFERENCIAS!$D$64),REFERENCIAS!$B$64,IF(AND(AB3065&gt;=REFERENCIAS!$C$65,AB3065&lt;REFERENCIAS!$D$65),REFERENCIAS!$B$65, "Revisar"))))</f>
        <v>#REF!</v>
      </c>
      <c r="AD3065" s="94" t="e">
        <f ca="1">VLOOKUP(AC3065,REFERENCIAS!$B$62:$G$65,4,FALSE)</f>
        <v>#REF!</v>
      </c>
    </row>
    <row r="3066" spans="1:30" ht="17.25" x14ac:dyDescent="0.25">
      <c r="A3066" s="74"/>
      <c r="B3066" s="19"/>
      <c r="C3066" s="19"/>
      <c r="D3066" s="50"/>
      <c r="E3066" s="73"/>
      <c r="F3066" s="74"/>
      <c r="G3066" s="9"/>
      <c r="H3066" s="48"/>
      <c r="I3066" s="49">
        <f t="shared" ca="1" si="185"/>
        <v>2022</v>
      </c>
      <c r="J3066" s="22">
        <f t="shared" ca="1" si="184"/>
        <v>1</v>
      </c>
      <c r="K3066" s="19"/>
      <c r="L3066" s="73"/>
      <c r="M3066" s="74"/>
      <c r="N3066" s="19"/>
      <c r="O3066" s="73"/>
      <c r="P3066" s="82">
        <v>1</v>
      </c>
      <c r="Q3066" s="24">
        <v>1</v>
      </c>
      <c r="R3066" s="81">
        <f t="shared" si="186"/>
        <v>1</v>
      </c>
      <c r="S3066" s="87"/>
      <c r="T3066" s="19"/>
      <c r="U3066" s="25"/>
      <c r="V3066" s="25"/>
      <c r="W3066" s="81"/>
      <c r="X3066" s="91" t="e">
        <f ca="1">+VLOOKUP(#REF!,REFERENCIAS!$C:$D,2,0)*VLOOKUP(#REF!,PONDERADORES!A:P,IF(AND(INFORMACION!$T3066='REFERENCIAS RIESGO'!$C$36,INFORMACION!$F3066=REFERENCIAS!$C$24),16,IF(INFORMACION!$T3066='REFERENCIAS RIESGO'!$C$36,13,IF(INFORMACION!$F3066=REFERENCIAS!$C$24,10,7))),0)+VLOOKUP(K3066,REFERENCIAS!$C:$D,2,0)*VLOOKUP($K$2,PONDERADORES!A:P,IF(AND(INFORMACION!$T3066='REFERENCIAS RIESGO'!$C$36,INFORMACION!$F3066=REFERENCIAS!$C$24),16,IF(INFORMACION!$T3066='REFERENCIAS RIESGO'!$C$36,13,IF(INFORMACION!$F3066=REFERENCIAS!$C$24,10,7))),0)+VLOOKUP(L3066,REFERENCIAS!$C:$D,2,0)*VLOOKUP($L$2,PONDERADORES!A:P,IF(AND(INFORMACION!$T3066='REFERENCIAS RIESGO'!$C$36,INFORMACION!$F3066=REFERENCIAS!$C$24),16,IF(INFORMACION!$T3066='REFERENCIAS RIESGO'!$C$36,13,IF(INFORMACION!$F3066=REFERENCIAS!$C$24,10,7))),0)+VLOOKUP(F3066,REFERENCIAS!$C:$D,2,0)*VLOOKUP($F$2,PONDERADORES!A:P,IF(AND(INFORMACION!$T3066='REFERENCIAS RIESGO'!$C$36,INFORMACION!$F3066=REFERENCIAS!$C$24),16,IF(INFORMACION!$T3066='REFERENCIAS RIESGO'!$C$36,13,IF(INFORMACION!$F3066=REFERENCIAS!$C$24,10,7))),0)+VLOOKUP(T3066,REFERENCIAS!$C:$D,2,0)*VLOOKUP($T$2,PONDERADORES!A:P,IF(AND(INFORMACION!$T3066='REFERENCIAS RIESGO'!$C$36,INFORMACION!$F3066=REFERENCIAS!$C$24),16,IF(INFORMACION!$T3066='REFERENCIAS RIESGO'!$C$36,13,IF(INFORMACION!$F3066=REFERENCIAS!$C$24,10,7))),0)+VLOOKUP(IF(J3066&lt;=0.2,0.2,IF(AND(J3066&gt;0.2,J3066&lt;=0.4),0.4,IF(AND(J3066&gt;0.4,J3066&lt;=0.6),0.6,IF(AND(J3066&gt;0.6,J3066&lt;=0.8),0.8,IF(AND(J3066&gt;0.8,J3066&lt;=1),1))))),REFERENCIAS!$C:$D,2,0)*VLOOKUP($J$2,PONDERADORES!A:P,IF(AND(INFORMACION!$T3066='REFERENCIAS RIESGO'!$C$36,INFORMACION!$F3066=REFERENCIAS!$C$24),16,IF(INFORMACION!$T3066='REFERENCIAS RIESGO'!$C$36,13,IF(INFORMACION!$F3066=REFERENCIAS!$C$24,10,7))),0)</f>
        <v>#REF!</v>
      </c>
      <c r="Y3066" s="68">
        <f>+VLOOKUP(M3066,REFERENCIAS!$C:$D,2,0)*VLOOKUP($M$2,PONDERADORES!$A$7:$G$9,7,0)+VLOOKUP(N3066,REFERENCIAS!$C:$D,2,0)*VLOOKUP($N$2,PONDERADORES!$A$7:$G$9,7,0)+VLOOKUP(O3066,REFERENCIAS!$C:$D,2,0)*VLOOKUP($O$2,PONDERADORES!$A$7:$G$9,7,0)</f>
        <v>0.2</v>
      </c>
      <c r="Z3066" s="2">
        <f>+VLOOKUP(IF(R3066&lt;0.1,0,IF(AND(R3066&gt;=0.1,R3066&lt;0.2),0.1,IF(AND(R3066&gt;=0.2,R3066&lt;0.3),0.2,IF(R3066&gt;0.3,0.3,)))),REFERENCIAS!$C:$D,2,0)*VLOOKUP($R$2,PONDERADORES!$A$11:$G$11,7,0)</f>
        <v>15</v>
      </c>
      <c r="AA3066" s="92"/>
      <c r="AB3066" s="95" t="e">
        <f t="shared" ca="1" si="187"/>
        <v>#REF!</v>
      </c>
      <c r="AC3066" s="23" t="e">
        <f ca="1">IF(AB3066&gt;REFERENCIAS!$C$62,REFERENCIAS!$B$62,IF(AND(AB3066&gt;=REFERENCIAS!$C$63,AB3066&lt;REFERENCIAS!$D$63),REFERENCIAS!$B$63,IF(AND(AB3066&gt;REFERENCIAS!$C$64,AB3066&lt;=REFERENCIAS!$D$64),REFERENCIAS!$B$64,IF(AND(AB3066&gt;=REFERENCIAS!$C$65,AB3066&lt;REFERENCIAS!$D$65),REFERENCIAS!$B$65, "Revisar"))))</f>
        <v>#REF!</v>
      </c>
      <c r="AD3066" s="94" t="e">
        <f ca="1">VLOOKUP(AC3066,REFERENCIAS!$B$62:$G$65,4,FALSE)</f>
        <v>#REF!</v>
      </c>
    </row>
    <row r="3067" spans="1:30" ht="17.25" x14ac:dyDescent="0.25">
      <c r="A3067" s="74"/>
      <c r="B3067" s="19"/>
      <c r="C3067" s="19"/>
      <c r="D3067" s="50"/>
      <c r="E3067" s="73"/>
      <c r="F3067" s="74"/>
      <c r="G3067" s="9"/>
      <c r="H3067" s="48"/>
      <c r="I3067" s="49">
        <f t="shared" ca="1" si="185"/>
        <v>2022</v>
      </c>
      <c r="J3067" s="22">
        <f t="shared" ca="1" si="184"/>
        <v>1</v>
      </c>
      <c r="K3067" s="19"/>
      <c r="L3067" s="73"/>
      <c r="M3067" s="74"/>
      <c r="N3067" s="19"/>
      <c r="O3067" s="73"/>
      <c r="P3067" s="82">
        <v>1</v>
      </c>
      <c r="Q3067" s="24">
        <v>1</v>
      </c>
      <c r="R3067" s="81">
        <f t="shared" si="186"/>
        <v>1</v>
      </c>
      <c r="S3067" s="87"/>
      <c r="T3067" s="19"/>
      <c r="U3067" s="25"/>
      <c r="V3067" s="25"/>
      <c r="W3067" s="81"/>
      <c r="X3067" s="91" t="e">
        <f ca="1">+VLOOKUP(#REF!,REFERENCIAS!$C:$D,2,0)*VLOOKUP(#REF!,PONDERADORES!A:P,IF(AND(INFORMACION!$T3067='REFERENCIAS RIESGO'!$C$36,INFORMACION!$F3067=REFERENCIAS!$C$24),16,IF(INFORMACION!$T3067='REFERENCIAS RIESGO'!$C$36,13,IF(INFORMACION!$F3067=REFERENCIAS!$C$24,10,7))),0)+VLOOKUP(K3067,REFERENCIAS!$C:$D,2,0)*VLOOKUP($K$2,PONDERADORES!A:P,IF(AND(INFORMACION!$T3067='REFERENCIAS RIESGO'!$C$36,INFORMACION!$F3067=REFERENCIAS!$C$24),16,IF(INFORMACION!$T3067='REFERENCIAS RIESGO'!$C$36,13,IF(INFORMACION!$F3067=REFERENCIAS!$C$24,10,7))),0)+VLOOKUP(L3067,REFERENCIAS!$C:$D,2,0)*VLOOKUP($L$2,PONDERADORES!A:P,IF(AND(INFORMACION!$T3067='REFERENCIAS RIESGO'!$C$36,INFORMACION!$F3067=REFERENCIAS!$C$24),16,IF(INFORMACION!$T3067='REFERENCIAS RIESGO'!$C$36,13,IF(INFORMACION!$F3067=REFERENCIAS!$C$24,10,7))),0)+VLOOKUP(F3067,REFERENCIAS!$C:$D,2,0)*VLOOKUP($F$2,PONDERADORES!A:P,IF(AND(INFORMACION!$T3067='REFERENCIAS RIESGO'!$C$36,INFORMACION!$F3067=REFERENCIAS!$C$24),16,IF(INFORMACION!$T3067='REFERENCIAS RIESGO'!$C$36,13,IF(INFORMACION!$F3067=REFERENCIAS!$C$24,10,7))),0)+VLOOKUP(T3067,REFERENCIAS!$C:$D,2,0)*VLOOKUP($T$2,PONDERADORES!A:P,IF(AND(INFORMACION!$T3067='REFERENCIAS RIESGO'!$C$36,INFORMACION!$F3067=REFERENCIAS!$C$24),16,IF(INFORMACION!$T3067='REFERENCIAS RIESGO'!$C$36,13,IF(INFORMACION!$F3067=REFERENCIAS!$C$24,10,7))),0)+VLOOKUP(IF(J3067&lt;=0.2,0.2,IF(AND(J3067&gt;0.2,J3067&lt;=0.4),0.4,IF(AND(J3067&gt;0.4,J3067&lt;=0.6),0.6,IF(AND(J3067&gt;0.6,J3067&lt;=0.8),0.8,IF(AND(J3067&gt;0.8,J3067&lt;=1),1))))),REFERENCIAS!$C:$D,2,0)*VLOOKUP($J$2,PONDERADORES!A:P,IF(AND(INFORMACION!$T3067='REFERENCIAS RIESGO'!$C$36,INFORMACION!$F3067=REFERENCIAS!$C$24),16,IF(INFORMACION!$T3067='REFERENCIAS RIESGO'!$C$36,13,IF(INFORMACION!$F3067=REFERENCIAS!$C$24,10,7))),0)</f>
        <v>#REF!</v>
      </c>
      <c r="Y3067" s="68">
        <f>+VLOOKUP(M3067,REFERENCIAS!$C:$D,2,0)*VLOOKUP($M$2,PONDERADORES!$A$7:$G$9,7,0)+VLOOKUP(N3067,REFERENCIAS!$C:$D,2,0)*VLOOKUP($N$2,PONDERADORES!$A$7:$G$9,7,0)+VLOOKUP(O3067,REFERENCIAS!$C:$D,2,0)*VLOOKUP($O$2,PONDERADORES!$A$7:$G$9,7,0)</f>
        <v>0.2</v>
      </c>
      <c r="Z3067" s="2">
        <f>+VLOOKUP(IF(R3067&lt;0.1,0,IF(AND(R3067&gt;=0.1,R3067&lt;0.2),0.1,IF(AND(R3067&gt;=0.2,R3067&lt;0.3),0.2,IF(R3067&gt;0.3,0.3,)))),REFERENCIAS!$C:$D,2,0)*VLOOKUP($R$2,PONDERADORES!$A$11:$G$11,7,0)</f>
        <v>15</v>
      </c>
      <c r="AA3067" s="92"/>
      <c r="AB3067" s="95" t="e">
        <f t="shared" ca="1" si="187"/>
        <v>#REF!</v>
      </c>
      <c r="AC3067" s="23" t="e">
        <f ca="1">IF(AB3067&gt;REFERENCIAS!$C$62,REFERENCIAS!$B$62,IF(AND(AB3067&gt;=REFERENCIAS!$C$63,AB3067&lt;REFERENCIAS!$D$63),REFERENCIAS!$B$63,IF(AND(AB3067&gt;REFERENCIAS!$C$64,AB3067&lt;=REFERENCIAS!$D$64),REFERENCIAS!$B$64,IF(AND(AB3067&gt;=REFERENCIAS!$C$65,AB3067&lt;REFERENCIAS!$D$65),REFERENCIAS!$B$65, "Revisar"))))</f>
        <v>#REF!</v>
      </c>
      <c r="AD3067" s="94" t="e">
        <f ca="1">VLOOKUP(AC3067,REFERENCIAS!$B$62:$G$65,4,FALSE)</f>
        <v>#REF!</v>
      </c>
    </row>
    <row r="3068" spans="1:30" ht="17.25" x14ac:dyDescent="0.25">
      <c r="A3068" s="74"/>
      <c r="B3068" s="19"/>
      <c r="C3068" s="19"/>
      <c r="D3068" s="50"/>
      <c r="E3068" s="73"/>
      <c r="F3068" s="74"/>
      <c r="G3068" s="9"/>
      <c r="H3068" s="48"/>
      <c r="I3068" s="49">
        <f t="shared" ca="1" si="185"/>
        <v>2022</v>
      </c>
      <c r="J3068" s="22">
        <f t="shared" ca="1" si="184"/>
        <v>1</v>
      </c>
      <c r="K3068" s="19"/>
      <c r="L3068" s="73"/>
      <c r="M3068" s="74"/>
      <c r="N3068" s="19"/>
      <c r="O3068" s="73"/>
      <c r="P3068" s="82">
        <v>1</v>
      </c>
      <c r="Q3068" s="24">
        <v>1</v>
      </c>
      <c r="R3068" s="81">
        <f t="shared" si="186"/>
        <v>1</v>
      </c>
      <c r="S3068" s="87"/>
      <c r="T3068" s="19"/>
      <c r="U3068" s="25"/>
      <c r="V3068" s="25"/>
      <c r="W3068" s="81"/>
      <c r="X3068" s="91" t="e">
        <f ca="1">+VLOOKUP(#REF!,REFERENCIAS!$C:$D,2,0)*VLOOKUP(#REF!,PONDERADORES!A:P,IF(AND(INFORMACION!$T3068='REFERENCIAS RIESGO'!$C$36,INFORMACION!$F3068=REFERENCIAS!$C$24),16,IF(INFORMACION!$T3068='REFERENCIAS RIESGO'!$C$36,13,IF(INFORMACION!$F3068=REFERENCIAS!$C$24,10,7))),0)+VLOOKUP(K3068,REFERENCIAS!$C:$D,2,0)*VLOOKUP($K$2,PONDERADORES!A:P,IF(AND(INFORMACION!$T3068='REFERENCIAS RIESGO'!$C$36,INFORMACION!$F3068=REFERENCIAS!$C$24),16,IF(INFORMACION!$T3068='REFERENCIAS RIESGO'!$C$36,13,IF(INFORMACION!$F3068=REFERENCIAS!$C$24,10,7))),0)+VLOOKUP(L3068,REFERENCIAS!$C:$D,2,0)*VLOOKUP($L$2,PONDERADORES!A:P,IF(AND(INFORMACION!$T3068='REFERENCIAS RIESGO'!$C$36,INFORMACION!$F3068=REFERENCIAS!$C$24),16,IF(INFORMACION!$T3068='REFERENCIAS RIESGO'!$C$36,13,IF(INFORMACION!$F3068=REFERENCIAS!$C$24,10,7))),0)+VLOOKUP(F3068,REFERENCIAS!$C:$D,2,0)*VLOOKUP($F$2,PONDERADORES!A:P,IF(AND(INFORMACION!$T3068='REFERENCIAS RIESGO'!$C$36,INFORMACION!$F3068=REFERENCIAS!$C$24),16,IF(INFORMACION!$T3068='REFERENCIAS RIESGO'!$C$36,13,IF(INFORMACION!$F3068=REFERENCIAS!$C$24,10,7))),0)+VLOOKUP(T3068,REFERENCIAS!$C:$D,2,0)*VLOOKUP($T$2,PONDERADORES!A:P,IF(AND(INFORMACION!$T3068='REFERENCIAS RIESGO'!$C$36,INFORMACION!$F3068=REFERENCIAS!$C$24),16,IF(INFORMACION!$T3068='REFERENCIAS RIESGO'!$C$36,13,IF(INFORMACION!$F3068=REFERENCIAS!$C$24,10,7))),0)+VLOOKUP(IF(J3068&lt;=0.2,0.2,IF(AND(J3068&gt;0.2,J3068&lt;=0.4),0.4,IF(AND(J3068&gt;0.4,J3068&lt;=0.6),0.6,IF(AND(J3068&gt;0.6,J3068&lt;=0.8),0.8,IF(AND(J3068&gt;0.8,J3068&lt;=1),1))))),REFERENCIAS!$C:$D,2,0)*VLOOKUP($J$2,PONDERADORES!A:P,IF(AND(INFORMACION!$T3068='REFERENCIAS RIESGO'!$C$36,INFORMACION!$F3068=REFERENCIAS!$C$24),16,IF(INFORMACION!$T3068='REFERENCIAS RIESGO'!$C$36,13,IF(INFORMACION!$F3068=REFERENCIAS!$C$24,10,7))),0)</f>
        <v>#REF!</v>
      </c>
      <c r="Y3068" s="68">
        <f>+VLOOKUP(M3068,REFERENCIAS!$C:$D,2,0)*VLOOKUP($M$2,PONDERADORES!$A$7:$G$9,7,0)+VLOOKUP(N3068,REFERENCIAS!$C:$D,2,0)*VLOOKUP($N$2,PONDERADORES!$A$7:$G$9,7,0)+VLOOKUP(O3068,REFERENCIAS!$C:$D,2,0)*VLOOKUP($O$2,PONDERADORES!$A$7:$G$9,7,0)</f>
        <v>0.2</v>
      </c>
      <c r="Z3068" s="2">
        <f>+VLOOKUP(IF(R3068&lt;0.1,0,IF(AND(R3068&gt;=0.1,R3068&lt;0.2),0.1,IF(AND(R3068&gt;=0.2,R3068&lt;0.3),0.2,IF(R3068&gt;0.3,0.3,)))),REFERENCIAS!$C:$D,2,0)*VLOOKUP($R$2,PONDERADORES!$A$11:$G$11,7,0)</f>
        <v>15</v>
      </c>
      <c r="AA3068" s="92"/>
      <c r="AB3068" s="95" t="e">
        <f t="shared" ca="1" si="187"/>
        <v>#REF!</v>
      </c>
      <c r="AC3068" s="23" t="e">
        <f ca="1">IF(AB3068&gt;REFERENCIAS!$C$62,REFERENCIAS!$B$62,IF(AND(AB3068&gt;=REFERENCIAS!$C$63,AB3068&lt;REFERENCIAS!$D$63),REFERENCIAS!$B$63,IF(AND(AB3068&gt;REFERENCIAS!$C$64,AB3068&lt;=REFERENCIAS!$D$64),REFERENCIAS!$B$64,IF(AND(AB3068&gt;=REFERENCIAS!$C$65,AB3068&lt;REFERENCIAS!$D$65),REFERENCIAS!$B$65, "Revisar"))))</f>
        <v>#REF!</v>
      </c>
      <c r="AD3068" s="94" t="e">
        <f ca="1">VLOOKUP(AC3068,REFERENCIAS!$B$62:$G$65,4,FALSE)</f>
        <v>#REF!</v>
      </c>
    </row>
    <row r="3069" spans="1:30" ht="17.25" x14ac:dyDescent="0.25">
      <c r="A3069" s="74"/>
      <c r="B3069" s="19"/>
      <c r="C3069" s="19"/>
      <c r="D3069" s="50"/>
      <c r="E3069" s="73"/>
      <c r="F3069" s="74"/>
      <c r="G3069" s="9"/>
      <c r="H3069" s="48"/>
      <c r="I3069" s="49">
        <f t="shared" ca="1" si="185"/>
        <v>2022</v>
      </c>
      <c r="J3069" s="22">
        <f t="shared" ca="1" si="184"/>
        <v>1</v>
      </c>
      <c r="K3069" s="19"/>
      <c r="L3069" s="73"/>
      <c r="M3069" s="74"/>
      <c r="N3069" s="19"/>
      <c r="O3069" s="73"/>
      <c r="P3069" s="82">
        <v>1</v>
      </c>
      <c r="Q3069" s="24">
        <v>1</v>
      </c>
      <c r="R3069" s="81">
        <f t="shared" si="186"/>
        <v>1</v>
      </c>
      <c r="S3069" s="87"/>
      <c r="T3069" s="19"/>
      <c r="U3069" s="25"/>
      <c r="V3069" s="25"/>
      <c r="W3069" s="81"/>
      <c r="X3069" s="91" t="e">
        <f ca="1">+VLOOKUP(#REF!,REFERENCIAS!$C:$D,2,0)*VLOOKUP(#REF!,PONDERADORES!A:P,IF(AND(INFORMACION!$T3069='REFERENCIAS RIESGO'!$C$36,INFORMACION!$F3069=REFERENCIAS!$C$24),16,IF(INFORMACION!$T3069='REFERENCIAS RIESGO'!$C$36,13,IF(INFORMACION!$F3069=REFERENCIAS!$C$24,10,7))),0)+VLOOKUP(K3069,REFERENCIAS!$C:$D,2,0)*VLOOKUP($K$2,PONDERADORES!A:P,IF(AND(INFORMACION!$T3069='REFERENCIAS RIESGO'!$C$36,INFORMACION!$F3069=REFERENCIAS!$C$24),16,IF(INFORMACION!$T3069='REFERENCIAS RIESGO'!$C$36,13,IF(INFORMACION!$F3069=REFERENCIAS!$C$24,10,7))),0)+VLOOKUP(L3069,REFERENCIAS!$C:$D,2,0)*VLOOKUP($L$2,PONDERADORES!A:P,IF(AND(INFORMACION!$T3069='REFERENCIAS RIESGO'!$C$36,INFORMACION!$F3069=REFERENCIAS!$C$24),16,IF(INFORMACION!$T3069='REFERENCIAS RIESGO'!$C$36,13,IF(INFORMACION!$F3069=REFERENCIAS!$C$24,10,7))),0)+VLOOKUP(F3069,REFERENCIAS!$C:$D,2,0)*VLOOKUP($F$2,PONDERADORES!A:P,IF(AND(INFORMACION!$T3069='REFERENCIAS RIESGO'!$C$36,INFORMACION!$F3069=REFERENCIAS!$C$24),16,IF(INFORMACION!$T3069='REFERENCIAS RIESGO'!$C$36,13,IF(INFORMACION!$F3069=REFERENCIAS!$C$24,10,7))),0)+VLOOKUP(T3069,REFERENCIAS!$C:$D,2,0)*VLOOKUP($T$2,PONDERADORES!A:P,IF(AND(INFORMACION!$T3069='REFERENCIAS RIESGO'!$C$36,INFORMACION!$F3069=REFERENCIAS!$C$24),16,IF(INFORMACION!$T3069='REFERENCIAS RIESGO'!$C$36,13,IF(INFORMACION!$F3069=REFERENCIAS!$C$24,10,7))),0)+VLOOKUP(IF(J3069&lt;=0.2,0.2,IF(AND(J3069&gt;0.2,J3069&lt;=0.4),0.4,IF(AND(J3069&gt;0.4,J3069&lt;=0.6),0.6,IF(AND(J3069&gt;0.6,J3069&lt;=0.8),0.8,IF(AND(J3069&gt;0.8,J3069&lt;=1),1))))),REFERENCIAS!$C:$D,2,0)*VLOOKUP($J$2,PONDERADORES!A:P,IF(AND(INFORMACION!$T3069='REFERENCIAS RIESGO'!$C$36,INFORMACION!$F3069=REFERENCIAS!$C$24),16,IF(INFORMACION!$T3069='REFERENCIAS RIESGO'!$C$36,13,IF(INFORMACION!$F3069=REFERENCIAS!$C$24,10,7))),0)</f>
        <v>#REF!</v>
      </c>
      <c r="Y3069" s="68">
        <f>+VLOOKUP(M3069,REFERENCIAS!$C:$D,2,0)*VLOOKUP($M$2,PONDERADORES!$A$7:$G$9,7,0)+VLOOKUP(N3069,REFERENCIAS!$C:$D,2,0)*VLOOKUP($N$2,PONDERADORES!$A$7:$G$9,7,0)+VLOOKUP(O3069,REFERENCIAS!$C:$D,2,0)*VLOOKUP($O$2,PONDERADORES!$A$7:$G$9,7,0)</f>
        <v>0.2</v>
      </c>
      <c r="Z3069" s="2">
        <f>+VLOOKUP(IF(R3069&lt;0.1,0,IF(AND(R3069&gt;=0.1,R3069&lt;0.2),0.1,IF(AND(R3069&gt;=0.2,R3069&lt;0.3),0.2,IF(R3069&gt;0.3,0.3,)))),REFERENCIAS!$C:$D,2,0)*VLOOKUP($R$2,PONDERADORES!$A$11:$G$11,7,0)</f>
        <v>15</v>
      </c>
      <c r="AA3069" s="92"/>
      <c r="AB3069" s="95" t="e">
        <f t="shared" ca="1" si="187"/>
        <v>#REF!</v>
      </c>
      <c r="AC3069" s="23" t="e">
        <f ca="1">IF(AB3069&gt;REFERENCIAS!$C$62,REFERENCIAS!$B$62,IF(AND(AB3069&gt;=REFERENCIAS!$C$63,AB3069&lt;REFERENCIAS!$D$63),REFERENCIAS!$B$63,IF(AND(AB3069&gt;REFERENCIAS!$C$64,AB3069&lt;=REFERENCIAS!$D$64),REFERENCIAS!$B$64,IF(AND(AB3069&gt;=REFERENCIAS!$C$65,AB3069&lt;REFERENCIAS!$D$65),REFERENCIAS!$B$65, "Revisar"))))</f>
        <v>#REF!</v>
      </c>
      <c r="AD3069" s="94" t="e">
        <f ca="1">VLOOKUP(AC3069,REFERENCIAS!$B$62:$G$65,4,FALSE)</f>
        <v>#REF!</v>
      </c>
    </row>
    <row r="3070" spans="1:30" ht="17.25" x14ac:dyDescent="0.25">
      <c r="A3070" s="74"/>
      <c r="B3070" s="19"/>
      <c r="C3070" s="19"/>
      <c r="D3070" s="50"/>
      <c r="E3070" s="73"/>
      <c r="F3070" s="74"/>
      <c r="G3070" s="9"/>
      <c r="H3070" s="48"/>
      <c r="I3070" s="49">
        <f t="shared" ca="1" si="185"/>
        <v>2022</v>
      </c>
      <c r="J3070" s="22">
        <f t="shared" ca="1" si="184"/>
        <v>1</v>
      </c>
      <c r="K3070" s="19"/>
      <c r="L3070" s="73"/>
      <c r="M3070" s="74"/>
      <c r="N3070" s="19"/>
      <c r="O3070" s="73"/>
      <c r="P3070" s="82">
        <v>1</v>
      </c>
      <c r="Q3070" s="24">
        <v>1</v>
      </c>
      <c r="R3070" s="81">
        <f t="shared" si="186"/>
        <v>1</v>
      </c>
      <c r="S3070" s="87"/>
      <c r="T3070" s="19"/>
      <c r="U3070" s="25"/>
      <c r="V3070" s="25"/>
      <c r="W3070" s="81"/>
      <c r="X3070" s="91" t="e">
        <f ca="1">+VLOOKUP(#REF!,REFERENCIAS!$C:$D,2,0)*VLOOKUP(#REF!,PONDERADORES!A:P,IF(AND(INFORMACION!$T3070='REFERENCIAS RIESGO'!$C$36,INFORMACION!$F3070=REFERENCIAS!$C$24),16,IF(INFORMACION!$T3070='REFERENCIAS RIESGO'!$C$36,13,IF(INFORMACION!$F3070=REFERENCIAS!$C$24,10,7))),0)+VLOOKUP(K3070,REFERENCIAS!$C:$D,2,0)*VLOOKUP($K$2,PONDERADORES!A:P,IF(AND(INFORMACION!$T3070='REFERENCIAS RIESGO'!$C$36,INFORMACION!$F3070=REFERENCIAS!$C$24),16,IF(INFORMACION!$T3070='REFERENCIAS RIESGO'!$C$36,13,IF(INFORMACION!$F3070=REFERENCIAS!$C$24,10,7))),0)+VLOOKUP(L3070,REFERENCIAS!$C:$D,2,0)*VLOOKUP($L$2,PONDERADORES!A:P,IF(AND(INFORMACION!$T3070='REFERENCIAS RIESGO'!$C$36,INFORMACION!$F3070=REFERENCIAS!$C$24),16,IF(INFORMACION!$T3070='REFERENCIAS RIESGO'!$C$36,13,IF(INFORMACION!$F3070=REFERENCIAS!$C$24,10,7))),0)+VLOOKUP(F3070,REFERENCIAS!$C:$D,2,0)*VLOOKUP($F$2,PONDERADORES!A:P,IF(AND(INFORMACION!$T3070='REFERENCIAS RIESGO'!$C$36,INFORMACION!$F3070=REFERENCIAS!$C$24),16,IF(INFORMACION!$T3070='REFERENCIAS RIESGO'!$C$36,13,IF(INFORMACION!$F3070=REFERENCIAS!$C$24,10,7))),0)+VLOOKUP(T3070,REFERENCIAS!$C:$D,2,0)*VLOOKUP($T$2,PONDERADORES!A:P,IF(AND(INFORMACION!$T3070='REFERENCIAS RIESGO'!$C$36,INFORMACION!$F3070=REFERENCIAS!$C$24),16,IF(INFORMACION!$T3070='REFERENCIAS RIESGO'!$C$36,13,IF(INFORMACION!$F3070=REFERENCIAS!$C$24,10,7))),0)+VLOOKUP(IF(J3070&lt;=0.2,0.2,IF(AND(J3070&gt;0.2,J3070&lt;=0.4),0.4,IF(AND(J3070&gt;0.4,J3070&lt;=0.6),0.6,IF(AND(J3070&gt;0.6,J3070&lt;=0.8),0.8,IF(AND(J3070&gt;0.8,J3070&lt;=1),1))))),REFERENCIAS!$C:$D,2,0)*VLOOKUP($J$2,PONDERADORES!A:P,IF(AND(INFORMACION!$T3070='REFERENCIAS RIESGO'!$C$36,INFORMACION!$F3070=REFERENCIAS!$C$24),16,IF(INFORMACION!$T3070='REFERENCIAS RIESGO'!$C$36,13,IF(INFORMACION!$F3070=REFERENCIAS!$C$24,10,7))),0)</f>
        <v>#REF!</v>
      </c>
      <c r="Y3070" s="68">
        <f>+VLOOKUP(M3070,REFERENCIAS!$C:$D,2,0)*VLOOKUP($M$2,PONDERADORES!$A$7:$G$9,7,0)+VLOOKUP(N3070,REFERENCIAS!$C:$D,2,0)*VLOOKUP($N$2,PONDERADORES!$A$7:$G$9,7,0)+VLOOKUP(O3070,REFERENCIAS!$C:$D,2,0)*VLOOKUP($O$2,PONDERADORES!$A$7:$G$9,7,0)</f>
        <v>0.2</v>
      </c>
      <c r="Z3070" s="2">
        <f>+VLOOKUP(IF(R3070&lt;0.1,0,IF(AND(R3070&gt;=0.1,R3070&lt;0.2),0.1,IF(AND(R3070&gt;=0.2,R3070&lt;0.3),0.2,IF(R3070&gt;0.3,0.3,)))),REFERENCIAS!$C:$D,2,0)*VLOOKUP($R$2,PONDERADORES!$A$11:$G$11,7,0)</f>
        <v>15</v>
      </c>
      <c r="AA3070" s="92"/>
      <c r="AB3070" s="95" t="e">
        <f t="shared" ca="1" si="187"/>
        <v>#REF!</v>
      </c>
      <c r="AC3070" s="23" t="e">
        <f ca="1">IF(AB3070&gt;REFERENCIAS!$C$62,REFERENCIAS!$B$62,IF(AND(AB3070&gt;=REFERENCIAS!$C$63,AB3070&lt;REFERENCIAS!$D$63),REFERENCIAS!$B$63,IF(AND(AB3070&gt;REFERENCIAS!$C$64,AB3070&lt;=REFERENCIAS!$D$64),REFERENCIAS!$B$64,IF(AND(AB3070&gt;=REFERENCIAS!$C$65,AB3070&lt;REFERENCIAS!$D$65),REFERENCIAS!$B$65, "Revisar"))))</f>
        <v>#REF!</v>
      </c>
      <c r="AD3070" s="94" t="e">
        <f ca="1">VLOOKUP(AC3070,REFERENCIAS!$B$62:$G$65,4,FALSE)</f>
        <v>#REF!</v>
      </c>
    </row>
    <row r="3071" spans="1:30" ht="17.25" x14ac:dyDescent="0.25">
      <c r="A3071" s="74"/>
      <c r="B3071" s="19"/>
      <c r="C3071" s="19"/>
      <c r="D3071" s="50"/>
      <c r="E3071" s="73"/>
      <c r="F3071" s="74"/>
      <c r="G3071" s="9"/>
      <c r="H3071" s="48"/>
      <c r="I3071" s="49">
        <f t="shared" ca="1" si="185"/>
        <v>2022</v>
      </c>
      <c r="J3071" s="22">
        <f t="shared" ca="1" si="184"/>
        <v>1</v>
      </c>
      <c r="K3071" s="19"/>
      <c r="L3071" s="73"/>
      <c r="M3071" s="74"/>
      <c r="N3071" s="19"/>
      <c r="O3071" s="73"/>
      <c r="P3071" s="82">
        <v>1</v>
      </c>
      <c r="Q3071" s="24">
        <v>1</v>
      </c>
      <c r="R3071" s="81">
        <f t="shared" si="186"/>
        <v>1</v>
      </c>
      <c r="S3071" s="87"/>
      <c r="T3071" s="19"/>
      <c r="U3071" s="25"/>
      <c r="V3071" s="25"/>
      <c r="W3071" s="81"/>
      <c r="X3071" s="91" t="e">
        <f ca="1">+VLOOKUP(#REF!,REFERENCIAS!$C:$D,2,0)*VLOOKUP(#REF!,PONDERADORES!A:P,IF(AND(INFORMACION!$T3071='REFERENCIAS RIESGO'!$C$36,INFORMACION!$F3071=REFERENCIAS!$C$24),16,IF(INFORMACION!$T3071='REFERENCIAS RIESGO'!$C$36,13,IF(INFORMACION!$F3071=REFERENCIAS!$C$24,10,7))),0)+VLOOKUP(K3071,REFERENCIAS!$C:$D,2,0)*VLOOKUP($K$2,PONDERADORES!A:P,IF(AND(INFORMACION!$T3071='REFERENCIAS RIESGO'!$C$36,INFORMACION!$F3071=REFERENCIAS!$C$24),16,IF(INFORMACION!$T3071='REFERENCIAS RIESGO'!$C$36,13,IF(INFORMACION!$F3071=REFERENCIAS!$C$24,10,7))),0)+VLOOKUP(L3071,REFERENCIAS!$C:$D,2,0)*VLOOKUP($L$2,PONDERADORES!A:P,IF(AND(INFORMACION!$T3071='REFERENCIAS RIESGO'!$C$36,INFORMACION!$F3071=REFERENCIAS!$C$24),16,IF(INFORMACION!$T3071='REFERENCIAS RIESGO'!$C$36,13,IF(INFORMACION!$F3071=REFERENCIAS!$C$24,10,7))),0)+VLOOKUP(F3071,REFERENCIAS!$C:$D,2,0)*VLOOKUP($F$2,PONDERADORES!A:P,IF(AND(INFORMACION!$T3071='REFERENCIAS RIESGO'!$C$36,INFORMACION!$F3071=REFERENCIAS!$C$24),16,IF(INFORMACION!$T3071='REFERENCIAS RIESGO'!$C$36,13,IF(INFORMACION!$F3071=REFERENCIAS!$C$24,10,7))),0)+VLOOKUP(T3071,REFERENCIAS!$C:$D,2,0)*VLOOKUP($T$2,PONDERADORES!A:P,IF(AND(INFORMACION!$T3071='REFERENCIAS RIESGO'!$C$36,INFORMACION!$F3071=REFERENCIAS!$C$24),16,IF(INFORMACION!$T3071='REFERENCIAS RIESGO'!$C$36,13,IF(INFORMACION!$F3071=REFERENCIAS!$C$24,10,7))),0)+VLOOKUP(IF(J3071&lt;=0.2,0.2,IF(AND(J3071&gt;0.2,J3071&lt;=0.4),0.4,IF(AND(J3071&gt;0.4,J3071&lt;=0.6),0.6,IF(AND(J3071&gt;0.6,J3071&lt;=0.8),0.8,IF(AND(J3071&gt;0.8,J3071&lt;=1),1))))),REFERENCIAS!$C:$D,2,0)*VLOOKUP($J$2,PONDERADORES!A:P,IF(AND(INFORMACION!$T3071='REFERENCIAS RIESGO'!$C$36,INFORMACION!$F3071=REFERENCIAS!$C$24),16,IF(INFORMACION!$T3071='REFERENCIAS RIESGO'!$C$36,13,IF(INFORMACION!$F3071=REFERENCIAS!$C$24,10,7))),0)</f>
        <v>#REF!</v>
      </c>
      <c r="Y3071" s="68">
        <f>+VLOOKUP(M3071,REFERENCIAS!$C:$D,2,0)*VLOOKUP($M$2,PONDERADORES!$A$7:$G$9,7,0)+VLOOKUP(N3071,REFERENCIAS!$C:$D,2,0)*VLOOKUP($N$2,PONDERADORES!$A$7:$G$9,7,0)+VLOOKUP(O3071,REFERENCIAS!$C:$D,2,0)*VLOOKUP($O$2,PONDERADORES!$A$7:$G$9,7,0)</f>
        <v>0.2</v>
      </c>
      <c r="Z3071" s="2">
        <f>+VLOOKUP(IF(R3071&lt;0.1,0,IF(AND(R3071&gt;=0.1,R3071&lt;0.2),0.1,IF(AND(R3071&gt;=0.2,R3071&lt;0.3),0.2,IF(R3071&gt;0.3,0.3,)))),REFERENCIAS!$C:$D,2,0)*VLOOKUP($R$2,PONDERADORES!$A$11:$G$11,7,0)</f>
        <v>15</v>
      </c>
      <c r="AA3071" s="92"/>
      <c r="AB3071" s="95" t="e">
        <f t="shared" ca="1" si="187"/>
        <v>#REF!</v>
      </c>
      <c r="AC3071" s="23" t="e">
        <f ca="1">IF(AB3071&gt;REFERENCIAS!$C$62,REFERENCIAS!$B$62,IF(AND(AB3071&gt;=REFERENCIAS!$C$63,AB3071&lt;REFERENCIAS!$D$63),REFERENCIAS!$B$63,IF(AND(AB3071&gt;REFERENCIAS!$C$64,AB3071&lt;=REFERENCIAS!$D$64),REFERENCIAS!$B$64,IF(AND(AB3071&gt;=REFERENCIAS!$C$65,AB3071&lt;REFERENCIAS!$D$65),REFERENCIAS!$B$65, "Revisar"))))</f>
        <v>#REF!</v>
      </c>
      <c r="AD3071" s="94" t="e">
        <f ca="1">VLOOKUP(AC3071,REFERENCIAS!$B$62:$G$65,4,FALSE)</f>
        <v>#REF!</v>
      </c>
    </row>
    <row r="3072" spans="1:30" ht="17.25" x14ac:dyDescent="0.25">
      <c r="A3072" s="74"/>
      <c r="B3072" s="19"/>
      <c r="C3072" s="19"/>
      <c r="D3072" s="50"/>
      <c r="E3072" s="73"/>
      <c r="F3072" s="74"/>
      <c r="G3072" s="9"/>
      <c r="H3072" s="48"/>
      <c r="I3072" s="49">
        <f t="shared" ca="1" si="185"/>
        <v>2022</v>
      </c>
      <c r="J3072" s="22">
        <f t="shared" ca="1" si="184"/>
        <v>1</v>
      </c>
      <c r="K3072" s="19"/>
      <c r="L3072" s="73"/>
      <c r="M3072" s="74"/>
      <c r="N3072" s="19"/>
      <c r="O3072" s="73"/>
      <c r="P3072" s="82">
        <v>1</v>
      </c>
      <c r="Q3072" s="24">
        <v>1</v>
      </c>
      <c r="R3072" s="81">
        <f t="shared" si="186"/>
        <v>1</v>
      </c>
      <c r="S3072" s="87"/>
      <c r="T3072" s="19"/>
      <c r="U3072" s="25"/>
      <c r="V3072" s="25"/>
      <c r="W3072" s="81"/>
      <c r="X3072" s="91" t="e">
        <f ca="1">+VLOOKUP(#REF!,REFERENCIAS!$C:$D,2,0)*VLOOKUP(#REF!,PONDERADORES!A:P,IF(AND(INFORMACION!$T3072='REFERENCIAS RIESGO'!$C$36,INFORMACION!$F3072=REFERENCIAS!$C$24),16,IF(INFORMACION!$T3072='REFERENCIAS RIESGO'!$C$36,13,IF(INFORMACION!$F3072=REFERENCIAS!$C$24,10,7))),0)+VLOOKUP(K3072,REFERENCIAS!$C:$D,2,0)*VLOOKUP($K$2,PONDERADORES!A:P,IF(AND(INFORMACION!$T3072='REFERENCIAS RIESGO'!$C$36,INFORMACION!$F3072=REFERENCIAS!$C$24),16,IF(INFORMACION!$T3072='REFERENCIAS RIESGO'!$C$36,13,IF(INFORMACION!$F3072=REFERENCIAS!$C$24,10,7))),0)+VLOOKUP(L3072,REFERENCIAS!$C:$D,2,0)*VLOOKUP($L$2,PONDERADORES!A:P,IF(AND(INFORMACION!$T3072='REFERENCIAS RIESGO'!$C$36,INFORMACION!$F3072=REFERENCIAS!$C$24),16,IF(INFORMACION!$T3072='REFERENCIAS RIESGO'!$C$36,13,IF(INFORMACION!$F3072=REFERENCIAS!$C$24,10,7))),0)+VLOOKUP(F3072,REFERENCIAS!$C:$D,2,0)*VLOOKUP($F$2,PONDERADORES!A:P,IF(AND(INFORMACION!$T3072='REFERENCIAS RIESGO'!$C$36,INFORMACION!$F3072=REFERENCIAS!$C$24),16,IF(INFORMACION!$T3072='REFERENCIAS RIESGO'!$C$36,13,IF(INFORMACION!$F3072=REFERENCIAS!$C$24,10,7))),0)+VLOOKUP(T3072,REFERENCIAS!$C:$D,2,0)*VLOOKUP($T$2,PONDERADORES!A:P,IF(AND(INFORMACION!$T3072='REFERENCIAS RIESGO'!$C$36,INFORMACION!$F3072=REFERENCIAS!$C$24),16,IF(INFORMACION!$T3072='REFERENCIAS RIESGO'!$C$36,13,IF(INFORMACION!$F3072=REFERENCIAS!$C$24,10,7))),0)+VLOOKUP(IF(J3072&lt;=0.2,0.2,IF(AND(J3072&gt;0.2,J3072&lt;=0.4),0.4,IF(AND(J3072&gt;0.4,J3072&lt;=0.6),0.6,IF(AND(J3072&gt;0.6,J3072&lt;=0.8),0.8,IF(AND(J3072&gt;0.8,J3072&lt;=1),1))))),REFERENCIAS!$C:$D,2,0)*VLOOKUP($J$2,PONDERADORES!A:P,IF(AND(INFORMACION!$T3072='REFERENCIAS RIESGO'!$C$36,INFORMACION!$F3072=REFERENCIAS!$C$24),16,IF(INFORMACION!$T3072='REFERENCIAS RIESGO'!$C$36,13,IF(INFORMACION!$F3072=REFERENCIAS!$C$24,10,7))),0)</f>
        <v>#REF!</v>
      </c>
      <c r="Y3072" s="68">
        <f>+VLOOKUP(M3072,REFERENCIAS!$C:$D,2,0)*VLOOKUP($M$2,PONDERADORES!$A$7:$G$9,7,0)+VLOOKUP(N3072,REFERENCIAS!$C:$D,2,0)*VLOOKUP($N$2,PONDERADORES!$A$7:$G$9,7,0)+VLOOKUP(O3072,REFERENCIAS!$C:$D,2,0)*VLOOKUP($O$2,PONDERADORES!$A$7:$G$9,7,0)</f>
        <v>0.2</v>
      </c>
      <c r="Z3072" s="2">
        <f>+VLOOKUP(IF(R3072&lt;0.1,0,IF(AND(R3072&gt;=0.1,R3072&lt;0.2),0.1,IF(AND(R3072&gt;=0.2,R3072&lt;0.3),0.2,IF(R3072&gt;0.3,0.3,)))),REFERENCIAS!$C:$D,2,0)*VLOOKUP($R$2,PONDERADORES!$A$11:$G$11,7,0)</f>
        <v>15</v>
      </c>
      <c r="AA3072" s="92"/>
      <c r="AB3072" s="95" t="e">
        <f t="shared" ca="1" si="187"/>
        <v>#REF!</v>
      </c>
      <c r="AC3072" s="23" t="e">
        <f ca="1">IF(AB3072&gt;REFERENCIAS!$C$62,REFERENCIAS!$B$62,IF(AND(AB3072&gt;=REFERENCIAS!$C$63,AB3072&lt;REFERENCIAS!$D$63),REFERENCIAS!$B$63,IF(AND(AB3072&gt;REFERENCIAS!$C$64,AB3072&lt;=REFERENCIAS!$D$64),REFERENCIAS!$B$64,IF(AND(AB3072&gt;=REFERENCIAS!$C$65,AB3072&lt;REFERENCIAS!$D$65),REFERENCIAS!$B$65, "Revisar"))))</f>
        <v>#REF!</v>
      </c>
      <c r="AD3072" s="94" t="e">
        <f ca="1">VLOOKUP(AC3072,REFERENCIAS!$B$62:$G$65,4,FALSE)</f>
        <v>#REF!</v>
      </c>
    </row>
    <row r="3073" spans="1:30" ht="17.25" x14ac:dyDescent="0.25">
      <c r="A3073" s="74"/>
      <c r="B3073" s="19"/>
      <c r="C3073" s="19"/>
      <c r="D3073" s="50"/>
      <c r="E3073" s="73"/>
      <c r="F3073" s="74"/>
      <c r="G3073" s="9"/>
      <c r="H3073" s="48"/>
      <c r="I3073" s="49">
        <f t="shared" ca="1" si="185"/>
        <v>2022</v>
      </c>
      <c r="J3073" s="22">
        <f t="shared" ca="1" si="184"/>
        <v>1</v>
      </c>
      <c r="K3073" s="19"/>
      <c r="L3073" s="73"/>
      <c r="M3073" s="74"/>
      <c r="N3073" s="19"/>
      <c r="O3073" s="73"/>
      <c r="P3073" s="82">
        <v>1</v>
      </c>
      <c r="Q3073" s="24">
        <v>1</v>
      </c>
      <c r="R3073" s="81">
        <f t="shared" si="186"/>
        <v>1</v>
      </c>
      <c r="S3073" s="87"/>
      <c r="T3073" s="19"/>
      <c r="U3073" s="25"/>
      <c r="V3073" s="25"/>
      <c r="W3073" s="81"/>
      <c r="X3073" s="91" t="e">
        <f ca="1">+VLOOKUP(#REF!,REFERENCIAS!$C:$D,2,0)*VLOOKUP(#REF!,PONDERADORES!A:P,IF(AND(INFORMACION!$T3073='REFERENCIAS RIESGO'!$C$36,INFORMACION!$F3073=REFERENCIAS!$C$24),16,IF(INFORMACION!$T3073='REFERENCIAS RIESGO'!$C$36,13,IF(INFORMACION!$F3073=REFERENCIAS!$C$24,10,7))),0)+VLOOKUP(K3073,REFERENCIAS!$C:$D,2,0)*VLOOKUP($K$2,PONDERADORES!A:P,IF(AND(INFORMACION!$T3073='REFERENCIAS RIESGO'!$C$36,INFORMACION!$F3073=REFERENCIAS!$C$24),16,IF(INFORMACION!$T3073='REFERENCIAS RIESGO'!$C$36,13,IF(INFORMACION!$F3073=REFERENCIAS!$C$24,10,7))),0)+VLOOKUP(L3073,REFERENCIAS!$C:$D,2,0)*VLOOKUP($L$2,PONDERADORES!A:P,IF(AND(INFORMACION!$T3073='REFERENCIAS RIESGO'!$C$36,INFORMACION!$F3073=REFERENCIAS!$C$24),16,IF(INFORMACION!$T3073='REFERENCIAS RIESGO'!$C$36,13,IF(INFORMACION!$F3073=REFERENCIAS!$C$24,10,7))),0)+VLOOKUP(F3073,REFERENCIAS!$C:$D,2,0)*VLOOKUP($F$2,PONDERADORES!A:P,IF(AND(INFORMACION!$T3073='REFERENCIAS RIESGO'!$C$36,INFORMACION!$F3073=REFERENCIAS!$C$24),16,IF(INFORMACION!$T3073='REFERENCIAS RIESGO'!$C$36,13,IF(INFORMACION!$F3073=REFERENCIAS!$C$24,10,7))),0)+VLOOKUP(T3073,REFERENCIAS!$C:$D,2,0)*VLOOKUP($T$2,PONDERADORES!A:P,IF(AND(INFORMACION!$T3073='REFERENCIAS RIESGO'!$C$36,INFORMACION!$F3073=REFERENCIAS!$C$24),16,IF(INFORMACION!$T3073='REFERENCIAS RIESGO'!$C$36,13,IF(INFORMACION!$F3073=REFERENCIAS!$C$24,10,7))),0)+VLOOKUP(IF(J3073&lt;=0.2,0.2,IF(AND(J3073&gt;0.2,J3073&lt;=0.4),0.4,IF(AND(J3073&gt;0.4,J3073&lt;=0.6),0.6,IF(AND(J3073&gt;0.6,J3073&lt;=0.8),0.8,IF(AND(J3073&gt;0.8,J3073&lt;=1),1))))),REFERENCIAS!$C:$D,2,0)*VLOOKUP($J$2,PONDERADORES!A:P,IF(AND(INFORMACION!$T3073='REFERENCIAS RIESGO'!$C$36,INFORMACION!$F3073=REFERENCIAS!$C$24),16,IF(INFORMACION!$T3073='REFERENCIAS RIESGO'!$C$36,13,IF(INFORMACION!$F3073=REFERENCIAS!$C$24,10,7))),0)</f>
        <v>#REF!</v>
      </c>
      <c r="Y3073" s="68">
        <f>+VLOOKUP(M3073,REFERENCIAS!$C:$D,2,0)*VLOOKUP($M$2,PONDERADORES!$A$7:$G$9,7,0)+VLOOKUP(N3073,REFERENCIAS!$C:$D,2,0)*VLOOKUP($N$2,PONDERADORES!$A$7:$G$9,7,0)+VLOOKUP(O3073,REFERENCIAS!$C:$D,2,0)*VLOOKUP($O$2,PONDERADORES!$A$7:$G$9,7,0)</f>
        <v>0.2</v>
      </c>
      <c r="Z3073" s="2">
        <f>+VLOOKUP(IF(R3073&lt;0.1,0,IF(AND(R3073&gt;=0.1,R3073&lt;0.2),0.1,IF(AND(R3073&gt;=0.2,R3073&lt;0.3),0.2,IF(R3073&gt;0.3,0.3,)))),REFERENCIAS!$C:$D,2,0)*VLOOKUP($R$2,PONDERADORES!$A$11:$G$11,7,0)</f>
        <v>15</v>
      </c>
      <c r="AA3073" s="92"/>
      <c r="AB3073" s="95" t="e">
        <f t="shared" ca="1" si="187"/>
        <v>#REF!</v>
      </c>
      <c r="AC3073" s="23" t="e">
        <f ca="1">IF(AB3073&gt;REFERENCIAS!$C$62,REFERENCIAS!$B$62,IF(AND(AB3073&gt;=REFERENCIAS!$C$63,AB3073&lt;REFERENCIAS!$D$63),REFERENCIAS!$B$63,IF(AND(AB3073&gt;REFERENCIAS!$C$64,AB3073&lt;=REFERENCIAS!$D$64),REFERENCIAS!$B$64,IF(AND(AB3073&gt;=REFERENCIAS!$C$65,AB3073&lt;REFERENCIAS!$D$65),REFERENCIAS!$B$65, "Revisar"))))</f>
        <v>#REF!</v>
      </c>
      <c r="AD3073" s="94" t="e">
        <f ca="1">VLOOKUP(AC3073,REFERENCIAS!$B$62:$G$65,4,FALSE)</f>
        <v>#REF!</v>
      </c>
    </row>
    <row r="3074" spans="1:30" ht="17.25" x14ac:dyDescent="0.25">
      <c r="A3074" s="74"/>
      <c r="B3074" s="19"/>
      <c r="C3074" s="19"/>
      <c r="D3074" s="50"/>
      <c r="E3074" s="73"/>
      <c r="F3074" s="74"/>
      <c r="G3074" s="9"/>
      <c r="H3074" s="48"/>
      <c r="I3074" s="49">
        <f t="shared" ca="1" si="185"/>
        <v>2022</v>
      </c>
      <c r="J3074" s="22">
        <f t="shared" ca="1" si="184"/>
        <v>1</v>
      </c>
      <c r="K3074" s="19"/>
      <c r="L3074" s="73"/>
      <c r="M3074" s="74"/>
      <c r="N3074" s="19"/>
      <c r="O3074" s="73"/>
      <c r="P3074" s="82">
        <v>1</v>
      </c>
      <c r="Q3074" s="24">
        <v>1</v>
      </c>
      <c r="R3074" s="81">
        <f t="shared" si="186"/>
        <v>1</v>
      </c>
      <c r="S3074" s="87"/>
      <c r="T3074" s="19"/>
      <c r="U3074" s="25"/>
      <c r="V3074" s="25"/>
      <c r="W3074" s="81"/>
      <c r="X3074" s="91" t="e">
        <f ca="1">+VLOOKUP(#REF!,REFERENCIAS!$C:$D,2,0)*VLOOKUP(#REF!,PONDERADORES!A:P,IF(AND(INFORMACION!$T3074='REFERENCIAS RIESGO'!$C$36,INFORMACION!$F3074=REFERENCIAS!$C$24),16,IF(INFORMACION!$T3074='REFERENCIAS RIESGO'!$C$36,13,IF(INFORMACION!$F3074=REFERENCIAS!$C$24,10,7))),0)+VLOOKUP(K3074,REFERENCIAS!$C:$D,2,0)*VLOOKUP($K$2,PONDERADORES!A:P,IF(AND(INFORMACION!$T3074='REFERENCIAS RIESGO'!$C$36,INFORMACION!$F3074=REFERENCIAS!$C$24),16,IF(INFORMACION!$T3074='REFERENCIAS RIESGO'!$C$36,13,IF(INFORMACION!$F3074=REFERENCIAS!$C$24,10,7))),0)+VLOOKUP(L3074,REFERENCIAS!$C:$D,2,0)*VLOOKUP($L$2,PONDERADORES!A:P,IF(AND(INFORMACION!$T3074='REFERENCIAS RIESGO'!$C$36,INFORMACION!$F3074=REFERENCIAS!$C$24),16,IF(INFORMACION!$T3074='REFERENCIAS RIESGO'!$C$36,13,IF(INFORMACION!$F3074=REFERENCIAS!$C$24,10,7))),0)+VLOOKUP(F3074,REFERENCIAS!$C:$D,2,0)*VLOOKUP($F$2,PONDERADORES!A:P,IF(AND(INFORMACION!$T3074='REFERENCIAS RIESGO'!$C$36,INFORMACION!$F3074=REFERENCIAS!$C$24),16,IF(INFORMACION!$T3074='REFERENCIAS RIESGO'!$C$36,13,IF(INFORMACION!$F3074=REFERENCIAS!$C$24,10,7))),0)+VLOOKUP(T3074,REFERENCIAS!$C:$D,2,0)*VLOOKUP($T$2,PONDERADORES!A:P,IF(AND(INFORMACION!$T3074='REFERENCIAS RIESGO'!$C$36,INFORMACION!$F3074=REFERENCIAS!$C$24),16,IF(INFORMACION!$T3074='REFERENCIAS RIESGO'!$C$36,13,IF(INFORMACION!$F3074=REFERENCIAS!$C$24,10,7))),0)+VLOOKUP(IF(J3074&lt;=0.2,0.2,IF(AND(J3074&gt;0.2,J3074&lt;=0.4),0.4,IF(AND(J3074&gt;0.4,J3074&lt;=0.6),0.6,IF(AND(J3074&gt;0.6,J3074&lt;=0.8),0.8,IF(AND(J3074&gt;0.8,J3074&lt;=1),1))))),REFERENCIAS!$C:$D,2,0)*VLOOKUP($J$2,PONDERADORES!A:P,IF(AND(INFORMACION!$T3074='REFERENCIAS RIESGO'!$C$36,INFORMACION!$F3074=REFERENCIAS!$C$24),16,IF(INFORMACION!$T3074='REFERENCIAS RIESGO'!$C$36,13,IF(INFORMACION!$F3074=REFERENCIAS!$C$24,10,7))),0)</f>
        <v>#REF!</v>
      </c>
      <c r="Y3074" s="68">
        <f>+VLOOKUP(M3074,REFERENCIAS!$C:$D,2,0)*VLOOKUP($M$2,PONDERADORES!$A$7:$G$9,7,0)+VLOOKUP(N3074,REFERENCIAS!$C:$D,2,0)*VLOOKUP($N$2,PONDERADORES!$A$7:$G$9,7,0)+VLOOKUP(O3074,REFERENCIAS!$C:$D,2,0)*VLOOKUP($O$2,PONDERADORES!$A$7:$G$9,7,0)</f>
        <v>0.2</v>
      </c>
      <c r="Z3074" s="2">
        <f>+VLOOKUP(IF(R3074&lt;0.1,0,IF(AND(R3074&gt;=0.1,R3074&lt;0.2),0.1,IF(AND(R3074&gt;=0.2,R3074&lt;0.3),0.2,IF(R3074&gt;0.3,0.3,)))),REFERENCIAS!$C:$D,2,0)*VLOOKUP($R$2,PONDERADORES!$A$11:$G$11,7,0)</f>
        <v>15</v>
      </c>
      <c r="AA3074" s="92"/>
      <c r="AB3074" s="95" t="e">
        <f t="shared" ca="1" si="187"/>
        <v>#REF!</v>
      </c>
      <c r="AC3074" s="23" t="e">
        <f ca="1">IF(AB3074&gt;REFERENCIAS!$C$62,REFERENCIAS!$B$62,IF(AND(AB3074&gt;=REFERENCIAS!$C$63,AB3074&lt;REFERENCIAS!$D$63),REFERENCIAS!$B$63,IF(AND(AB3074&gt;REFERENCIAS!$C$64,AB3074&lt;=REFERENCIAS!$D$64),REFERENCIAS!$B$64,IF(AND(AB3074&gt;=REFERENCIAS!$C$65,AB3074&lt;REFERENCIAS!$D$65),REFERENCIAS!$B$65, "Revisar"))))</f>
        <v>#REF!</v>
      </c>
      <c r="AD3074" s="94" t="e">
        <f ca="1">VLOOKUP(AC3074,REFERENCIAS!$B$62:$G$65,4,FALSE)</f>
        <v>#REF!</v>
      </c>
    </row>
    <row r="3075" spans="1:30" ht="17.25" x14ac:dyDescent="0.25">
      <c r="A3075" s="74"/>
      <c r="B3075" s="19"/>
      <c r="C3075" s="19"/>
      <c r="D3075" s="50"/>
      <c r="E3075" s="73"/>
      <c r="F3075" s="74"/>
      <c r="G3075" s="9"/>
      <c r="H3075" s="48"/>
      <c r="I3075" s="49">
        <f t="shared" ca="1" si="185"/>
        <v>2022</v>
      </c>
      <c r="J3075" s="22">
        <f t="shared" ca="1" si="184"/>
        <v>1</v>
      </c>
      <c r="K3075" s="19"/>
      <c r="L3075" s="73"/>
      <c r="M3075" s="74"/>
      <c r="N3075" s="19"/>
      <c r="O3075" s="73"/>
      <c r="P3075" s="82">
        <v>1</v>
      </c>
      <c r="Q3075" s="24">
        <v>1</v>
      </c>
      <c r="R3075" s="81">
        <f t="shared" si="186"/>
        <v>1</v>
      </c>
      <c r="S3075" s="87"/>
      <c r="T3075" s="19"/>
      <c r="U3075" s="25"/>
      <c r="V3075" s="25"/>
      <c r="W3075" s="81"/>
      <c r="X3075" s="91" t="e">
        <f ca="1">+VLOOKUP(#REF!,REFERENCIAS!$C:$D,2,0)*VLOOKUP(#REF!,PONDERADORES!A:P,IF(AND(INFORMACION!$T3075='REFERENCIAS RIESGO'!$C$36,INFORMACION!$F3075=REFERENCIAS!$C$24),16,IF(INFORMACION!$T3075='REFERENCIAS RIESGO'!$C$36,13,IF(INFORMACION!$F3075=REFERENCIAS!$C$24,10,7))),0)+VLOOKUP(K3075,REFERENCIAS!$C:$D,2,0)*VLOOKUP($K$2,PONDERADORES!A:P,IF(AND(INFORMACION!$T3075='REFERENCIAS RIESGO'!$C$36,INFORMACION!$F3075=REFERENCIAS!$C$24),16,IF(INFORMACION!$T3075='REFERENCIAS RIESGO'!$C$36,13,IF(INFORMACION!$F3075=REFERENCIAS!$C$24,10,7))),0)+VLOOKUP(L3075,REFERENCIAS!$C:$D,2,0)*VLOOKUP($L$2,PONDERADORES!A:P,IF(AND(INFORMACION!$T3075='REFERENCIAS RIESGO'!$C$36,INFORMACION!$F3075=REFERENCIAS!$C$24),16,IF(INFORMACION!$T3075='REFERENCIAS RIESGO'!$C$36,13,IF(INFORMACION!$F3075=REFERENCIAS!$C$24,10,7))),0)+VLOOKUP(F3075,REFERENCIAS!$C:$D,2,0)*VLOOKUP($F$2,PONDERADORES!A:P,IF(AND(INFORMACION!$T3075='REFERENCIAS RIESGO'!$C$36,INFORMACION!$F3075=REFERENCIAS!$C$24),16,IF(INFORMACION!$T3075='REFERENCIAS RIESGO'!$C$36,13,IF(INFORMACION!$F3075=REFERENCIAS!$C$24,10,7))),0)+VLOOKUP(T3075,REFERENCIAS!$C:$D,2,0)*VLOOKUP($T$2,PONDERADORES!A:P,IF(AND(INFORMACION!$T3075='REFERENCIAS RIESGO'!$C$36,INFORMACION!$F3075=REFERENCIAS!$C$24),16,IF(INFORMACION!$T3075='REFERENCIAS RIESGO'!$C$36,13,IF(INFORMACION!$F3075=REFERENCIAS!$C$24,10,7))),0)+VLOOKUP(IF(J3075&lt;=0.2,0.2,IF(AND(J3075&gt;0.2,J3075&lt;=0.4),0.4,IF(AND(J3075&gt;0.4,J3075&lt;=0.6),0.6,IF(AND(J3075&gt;0.6,J3075&lt;=0.8),0.8,IF(AND(J3075&gt;0.8,J3075&lt;=1),1))))),REFERENCIAS!$C:$D,2,0)*VLOOKUP($J$2,PONDERADORES!A:P,IF(AND(INFORMACION!$T3075='REFERENCIAS RIESGO'!$C$36,INFORMACION!$F3075=REFERENCIAS!$C$24),16,IF(INFORMACION!$T3075='REFERENCIAS RIESGO'!$C$36,13,IF(INFORMACION!$F3075=REFERENCIAS!$C$24,10,7))),0)</f>
        <v>#REF!</v>
      </c>
      <c r="Y3075" s="68">
        <f>+VLOOKUP(M3075,REFERENCIAS!$C:$D,2,0)*VLOOKUP($M$2,PONDERADORES!$A$7:$G$9,7,0)+VLOOKUP(N3075,REFERENCIAS!$C:$D,2,0)*VLOOKUP($N$2,PONDERADORES!$A$7:$G$9,7,0)+VLOOKUP(O3075,REFERENCIAS!$C:$D,2,0)*VLOOKUP($O$2,PONDERADORES!$A$7:$G$9,7,0)</f>
        <v>0.2</v>
      </c>
      <c r="Z3075" s="2">
        <f>+VLOOKUP(IF(R3075&lt;0.1,0,IF(AND(R3075&gt;=0.1,R3075&lt;0.2),0.1,IF(AND(R3075&gt;=0.2,R3075&lt;0.3),0.2,IF(R3075&gt;0.3,0.3,)))),REFERENCIAS!$C:$D,2,0)*VLOOKUP($R$2,PONDERADORES!$A$11:$G$11,7,0)</f>
        <v>15</v>
      </c>
      <c r="AA3075" s="92"/>
      <c r="AB3075" s="95" t="e">
        <f t="shared" ca="1" si="187"/>
        <v>#REF!</v>
      </c>
      <c r="AC3075" s="23" t="e">
        <f ca="1">IF(AB3075&gt;REFERENCIAS!$C$62,REFERENCIAS!$B$62,IF(AND(AB3075&gt;=REFERENCIAS!$C$63,AB3075&lt;REFERENCIAS!$D$63),REFERENCIAS!$B$63,IF(AND(AB3075&gt;REFERENCIAS!$C$64,AB3075&lt;=REFERENCIAS!$D$64),REFERENCIAS!$B$64,IF(AND(AB3075&gt;=REFERENCIAS!$C$65,AB3075&lt;REFERENCIAS!$D$65),REFERENCIAS!$B$65, "Revisar"))))</f>
        <v>#REF!</v>
      </c>
      <c r="AD3075" s="94" t="e">
        <f ca="1">VLOOKUP(AC3075,REFERENCIAS!$B$62:$G$65,4,FALSE)</f>
        <v>#REF!</v>
      </c>
    </row>
    <row r="3076" spans="1:30" ht="17.25" x14ac:dyDescent="0.25">
      <c r="A3076" s="74"/>
      <c r="B3076" s="19"/>
      <c r="C3076" s="19"/>
      <c r="D3076" s="50"/>
      <c r="E3076" s="73"/>
      <c r="F3076" s="74"/>
      <c r="G3076" s="9"/>
      <c r="H3076" s="48"/>
      <c r="I3076" s="49">
        <f t="shared" ca="1" si="185"/>
        <v>2022</v>
      </c>
      <c r="J3076" s="22">
        <f t="shared" ref="J3076:J3139" ca="1" si="188">IF(I3076&gt;G3076,1,I3076/G3076)</f>
        <v>1</v>
      </c>
      <c r="K3076" s="19"/>
      <c r="L3076" s="73"/>
      <c r="M3076" s="74"/>
      <c r="N3076" s="19"/>
      <c r="O3076" s="73"/>
      <c r="P3076" s="82">
        <v>1</v>
      </c>
      <c r="Q3076" s="24">
        <v>1</v>
      </c>
      <c r="R3076" s="81">
        <f t="shared" si="186"/>
        <v>1</v>
      </c>
      <c r="S3076" s="87"/>
      <c r="T3076" s="19"/>
      <c r="U3076" s="25"/>
      <c r="V3076" s="25"/>
      <c r="W3076" s="81"/>
      <c r="X3076" s="91" t="e">
        <f ca="1">+VLOOKUP(#REF!,REFERENCIAS!$C:$D,2,0)*VLOOKUP(#REF!,PONDERADORES!A:P,IF(AND(INFORMACION!$T3076='REFERENCIAS RIESGO'!$C$36,INFORMACION!$F3076=REFERENCIAS!$C$24),16,IF(INFORMACION!$T3076='REFERENCIAS RIESGO'!$C$36,13,IF(INFORMACION!$F3076=REFERENCIAS!$C$24,10,7))),0)+VLOOKUP(K3076,REFERENCIAS!$C:$D,2,0)*VLOOKUP($K$2,PONDERADORES!A:P,IF(AND(INFORMACION!$T3076='REFERENCIAS RIESGO'!$C$36,INFORMACION!$F3076=REFERENCIAS!$C$24),16,IF(INFORMACION!$T3076='REFERENCIAS RIESGO'!$C$36,13,IF(INFORMACION!$F3076=REFERENCIAS!$C$24,10,7))),0)+VLOOKUP(L3076,REFERENCIAS!$C:$D,2,0)*VLOOKUP($L$2,PONDERADORES!A:P,IF(AND(INFORMACION!$T3076='REFERENCIAS RIESGO'!$C$36,INFORMACION!$F3076=REFERENCIAS!$C$24),16,IF(INFORMACION!$T3076='REFERENCIAS RIESGO'!$C$36,13,IF(INFORMACION!$F3076=REFERENCIAS!$C$24,10,7))),0)+VLOOKUP(F3076,REFERENCIAS!$C:$D,2,0)*VLOOKUP($F$2,PONDERADORES!A:P,IF(AND(INFORMACION!$T3076='REFERENCIAS RIESGO'!$C$36,INFORMACION!$F3076=REFERENCIAS!$C$24),16,IF(INFORMACION!$T3076='REFERENCIAS RIESGO'!$C$36,13,IF(INFORMACION!$F3076=REFERENCIAS!$C$24,10,7))),0)+VLOOKUP(T3076,REFERENCIAS!$C:$D,2,0)*VLOOKUP($T$2,PONDERADORES!A:P,IF(AND(INFORMACION!$T3076='REFERENCIAS RIESGO'!$C$36,INFORMACION!$F3076=REFERENCIAS!$C$24),16,IF(INFORMACION!$T3076='REFERENCIAS RIESGO'!$C$36,13,IF(INFORMACION!$F3076=REFERENCIAS!$C$24,10,7))),0)+VLOOKUP(IF(J3076&lt;=0.2,0.2,IF(AND(J3076&gt;0.2,J3076&lt;=0.4),0.4,IF(AND(J3076&gt;0.4,J3076&lt;=0.6),0.6,IF(AND(J3076&gt;0.6,J3076&lt;=0.8),0.8,IF(AND(J3076&gt;0.8,J3076&lt;=1),1))))),REFERENCIAS!$C:$D,2,0)*VLOOKUP($J$2,PONDERADORES!A:P,IF(AND(INFORMACION!$T3076='REFERENCIAS RIESGO'!$C$36,INFORMACION!$F3076=REFERENCIAS!$C$24),16,IF(INFORMACION!$T3076='REFERENCIAS RIESGO'!$C$36,13,IF(INFORMACION!$F3076=REFERENCIAS!$C$24,10,7))),0)</f>
        <v>#REF!</v>
      </c>
      <c r="Y3076" s="68">
        <f>+VLOOKUP(M3076,REFERENCIAS!$C:$D,2,0)*VLOOKUP($M$2,PONDERADORES!$A$7:$G$9,7,0)+VLOOKUP(N3076,REFERENCIAS!$C:$D,2,0)*VLOOKUP($N$2,PONDERADORES!$A$7:$G$9,7,0)+VLOOKUP(O3076,REFERENCIAS!$C:$D,2,0)*VLOOKUP($O$2,PONDERADORES!$A$7:$G$9,7,0)</f>
        <v>0.2</v>
      </c>
      <c r="Z3076" s="2">
        <f>+VLOOKUP(IF(R3076&lt;0.1,0,IF(AND(R3076&gt;=0.1,R3076&lt;0.2),0.1,IF(AND(R3076&gt;=0.2,R3076&lt;0.3),0.2,IF(R3076&gt;0.3,0.3,)))),REFERENCIAS!$C:$D,2,0)*VLOOKUP($R$2,PONDERADORES!$A$11:$G$11,7,0)</f>
        <v>15</v>
      </c>
      <c r="AA3076" s="92"/>
      <c r="AB3076" s="95" t="e">
        <f t="shared" ca="1" si="187"/>
        <v>#REF!</v>
      </c>
      <c r="AC3076" s="23" t="e">
        <f ca="1">IF(AB3076&gt;REFERENCIAS!$C$62,REFERENCIAS!$B$62,IF(AND(AB3076&gt;=REFERENCIAS!$C$63,AB3076&lt;REFERENCIAS!$D$63),REFERENCIAS!$B$63,IF(AND(AB3076&gt;REFERENCIAS!$C$64,AB3076&lt;=REFERENCIAS!$D$64),REFERENCIAS!$B$64,IF(AND(AB3076&gt;=REFERENCIAS!$C$65,AB3076&lt;REFERENCIAS!$D$65),REFERENCIAS!$B$65, "Revisar"))))</f>
        <v>#REF!</v>
      </c>
      <c r="AD3076" s="94" t="e">
        <f ca="1">VLOOKUP(AC3076,REFERENCIAS!$B$62:$G$65,4,FALSE)</f>
        <v>#REF!</v>
      </c>
    </row>
    <row r="3077" spans="1:30" ht="17.25" x14ac:dyDescent="0.25">
      <c r="A3077" s="74"/>
      <c r="B3077" s="19"/>
      <c r="C3077" s="19"/>
      <c r="D3077" s="50"/>
      <c r="E3077" s="73"/>
      <c r="F3077" s="74"/>
      <c r="G3077" s="9"/>
      <c r="H3077" s="48"/>
      <c r="I3077" s="49">
        <f t="shared" ref="I3077:I3112" ca="1" si="189">(YEAR(NOW())-H3077)</f>
        <v>2022</v>
      </c>
      <c r="J3077" s="22">
        <f t="shared" ca="1" si="188"/>
        <v>1</v>
      </c>
      <c r="K3077" s="19"/>
      <c r="L3077" s="73"/>
      <c r="M3077" s="74"/>
      <c r="N3077" s="19"/>
      <c r="O3077" s="73"/>
      <c r="P3077" s="82">
        <v>1</v>
      </c>
      <c r="Q3077" s="24">
        <v>1</v>
      </c>
      <c r="R3077" s="81">
        <f t="shared" si="186"/>
        <v>1</v>
      </c>
      <c r="S3077" s="87"/>
      <c r="T3077" s="19"/>
      <c r="U3077" s="25"/>
      <c r="V3077" s="25"/>
      <c r="W3077" s="81"/>
      <c r="X3077" s="91" t="e">
        <f ca="1">+VLOOKUP(#REF!,REFERENCIAS!$C:$D,2,0)*VLOOKUP(#REF!,PONDERADORES!A:P,IF(AND(INFORMACION!$T3077='REFERENCIAS RIESGO'!$C$36,INFORMACION!$F3077=REFERENCIAS!$C$24),16,IF(INFORMACION!$T3077='REFERENCIAS RIESGO'!$C$36,13,IF(INFORMACION!$F3077=REFERENCIAS!$C$24,10,7))),0)+VLOOKUP(K3077,REFERENCIAS!$C:$D,2,0)*VLOOKUP($K$2,PONDERADORES!A:P,IF(AND(INFORMACION!$T3077='REFERENCIAS RIESGO'!$C$36,INFORMACION!$F3077=REFERENCIAS!$C$24),16,IF(INFORMACION!$T3077='REFERENCIAS RIESGO'!$C$36,13,IF(INFORMACION!$F3077=REFERENCIAS!$C$24,10,7))),0)+VLOOKUP(L3077,REFERENCIAS!$C:$D,2,0)*VLOOKUP($L$2,PONDERADORES!A:P,IF(AND(INFORMACION!$T3077='REFERENCIAS RIESGO'!$C$36,INFORMACION!$F3077=REFERENCIAS!$C$24),16,IF(INFORMACION!$T3077='REFERENCIAS RIESGO'!$C$36,13,IF(INFORMACION!$F3077=REFERENCIAS!$C$24,10,7))),0)+VLOOKUP(F3077,REFERENCIAS!$C:$D,2,0)*VLOOKUP($F$2,PONDERADORES!A:P,IF(AND(INFORMACION!$T3077='REFERENCIAS RIESGO'!$C$36,INFORMACION!$F3077=REFERENCIAS!$C$24),16,IF(INFORMACION!$T3077='REFERENCIAS RIESGO'!$C$36,13,IF(INFORMACION!$F3077=REFERENCIAS!$C$24,10,7))),0)+VLOOKUP(T3077,REFERENCIAS!$C:$D,2,0)*VLOOKUP($T$2,PONDERADORES!A:P,IF(AND(INFORMACION!$T3077='REFERENCIAS RIESGO'!$C$36,INFORMACION!$F3077=REFERENCIAS!$C$24),16,IF(INFORMACION!$T3077='REFERENCIAS RIESGO'!$C$36,13,IF(INFORMACION!$F3077=REFERENCIAS!$C$24,10,7))),0)+VLOOKUP(IF(J3077&lt;=0.2,0.2,IF(AND(J3077&gt;0.2,J3077&lt;=0.4),0.4,IF(AND(J3077&gt;0.4,J3077&lt;=0.6),0.6,IF(AND(J3077&gt;0.6,J3077&lt;=0.8),0.8,IF(AND(J3077&gt;0.8,J3077&lt;=1),1))))),REFERENCIAS!$C:$D,2,0)*VLOOKUP($J$2,PONDERADORES!A:P,IF(AND(INFORMACION!$T3077='REFERENCIAS RIESGO'!$C$36,INFORMACION!$F3077=REFERENCIAS!$C$24),16,IF(INFORMACION!$T3077='REFERENCIAS RIESGO'!$C$36,13,IF(INFORMACION!$F3077=REFERENCIAS!$C$24,10,7))),0)</f>
        <v>#REF!</v>
      </c>
      <c r="Y3077" s="68">
        <f>+VLOOKUP(M3077,REFERENCIAS!$C:$D,2,0)*VLOOKUP($M$2,PONDERADORES!$A$7:$G$9,7,0)+VLOOKUP(N3077,REFERENCIAS!$C:$D,2,0)*VLOOKUP($N$2,PONDERADORES!$A$7:$G$9,7,0)+VLOOKUP(O3077,REFERENCIAS!$C:$D,2,0)*VLOOKUP($O$2,PONDERADORES!$A$7:$G$9,7,0)</f>
        <v>0.2</v>
      </c>
      <c r="Z3077" s="2">
        <f>+VLOOKUP(IF(R3077&lt;0.1,0,IF(AND(R3077&gt;=0.1,R3077&lt;0.2),0.1,IF(AND(R3077&gt;=0.2,R3077&lt;0.3),0.2,IF(R3077&gt;0.3,0.3,)))),REFERENCIAS!$C:$D,2,0)*VLOOKUP($R$2,PONDERADORES!$A$11:$G$11,7,0)</f>
        <v>15</v>
      </c>
      <c r="AA3077" s="92"/>
      <c r="AB3077" s="95" t="e">
        <f t="shared" ca="1" si="187"/>
        <v>#REF!</v>
      </c>
      <c r="AC3077" s="23" t="e">
        <f ca="1">IF(AB3077&gt;REFERENCIAS!$C$62,REFERENCIAS!$B$62,IF(AND(AB3077&gt;=REFERENCIAS!$C$63,AB3077&lt;REFERENCIAS!$D$63),REFERENCIAS!$B$63,IF(AND(AB3077&gt;REFERENCIAS!$C$64,AB3077&lt;=REFERENCIAS!$D$64),REFERENCIAS!$B$64,IF(AND(AB3077&gt;=REFERENCIAS!$C$65,AB3077&lt;REFERENCIAS!$D$65),REFERENCIAS!$B$65, "Revisar"))))</f>
        <v>#REF!</v>
      </c>
      <c r="AD3077" s="94" t="e">
        <f ca="1">VLOOKUP(AC3077,REFERENCIAS!$B$62:$G$65,4,FALSE)</f>
        <v>#REF!</v>
      </c>
    </row>
    <row r="3078" spans="1:30" ht="17.25" x14ac:dyDescent="0.25">
      <c r="A3078" s="74"/>
      <c r="B3078" s="19"/>
      <c r="C3078" s="19"/>
      <c r="D3078" s="50"/>
      <c r="E3078" s="73"/>
      <c r="F3078" s="74"/>
      <c r="G3078" s="9"/>
      <c r="H3078" s="48"/>
      <c r="I3078" s="49">
        <f t="shared" ca="1" si="189"/>
        <v>2022</v>
      </c>
      <c r="J3078" s="22">
        <f t="shared" ca="1" si="188"/>
        <v>1</v>
      </c>
      <c r="K3078" s="19"/>
      <c r="L3078" s="73"/>
      <c r="M3078" s="74"/>
      <c r="N3078" s="19"/>
      <c r="O3078" s="73"/>
      <c r="P3078" s="82">
        <v>1</v>
      </c>
      <c r="Q3078" s="24">
        <v>1</v>
      </c>
      <c r="R3078" s="81">
        <f t="shared" ref="R3078:R3141" si="190">+Q3078/P3078</f>
        <v>1</v>
      </c>
      <c r="S3078" s="87"/>
      <c r="T3078" s="19"/>
      <c r="U3078" s="25"/>
      <c r="V3078" s="25"/>
      <c r="W3078" s="81"/>
      <c r="X3078" s="91" t="e">
        <f ca="1">+VLOOKUP(#REF!,REFERENCIAS!$C:$D,2,0)*VLOOKUP(#REF!,PONDERADORES!A:P,IF(AND(INFORMACION!$T3078='REFERENCIAS RIESGO'!$C$36,INFORMACION!$F3078=REFERENCIAS!$C$24),16,IF(INFORMACION!$T3078='REFERENCIAS RIESGO'!$C$36,13,IF(INFORMACION!$F3078=REFERENCIAS!$C$24,10,7))),0)+VLOOKUP(K3078,REFERENCIAS!$C:$D,2,0)*VLOOKUP($K$2,PONDERADORES!A:P,IF(AND(INFORMACION!$T3078='REFERENCIAS RIESGO'!$C$36,INFORMACION!$F3078=REFERENCIAS!$C$24),16,IF(INFORMACION!$T3078='REFERENCIAS RIESGO'!$C$36,13,IF(INFORMACION!$F3078=REFERENCIAS!$C$24,10,7))),0)+VLOOKUP(L3078,REFERENCIAS!$C:$D,2,0)*VLOOKUP($L$2,PONDERADORES!A:P,IF(AND(INFORMACION!$T3078='REFERENCIAS RIESGO'!$C$36,INFORMACION!$F3078=REFERENCIAS!$C$24),16,IF(INFORMACION!$T3078='REFERENCIAS RIESGO'!$C$36,13,IF(INFORMACION!$F3078=REFERENCIAS!$C$24,10,7))),0)+VLOOKUP(F3078,REFERENCIAS!$C:$D,2,0)*VLOOKUP($F$2,PONDERADORES!A:P,IF(AND(INFORMACION!$T3078='REFERENCIAS RIESGO'!$C$36,INFORMACION!$F3078=REFERENCIAS!$C$24),16,IF(INFORMACION!$T3078='REFERENCIAS RIESGO'!$C$36,13,IF(INFORMACION!$F3078=REFERENCIAS!$C$24,10,7))),0)+VLOOKUP(T3078,REFERENCIAS!$C:$D,2,0)*VLOOKUP($T$2,PONDERADORES!A:P,IF(AND(INFORMACION!$T3078='REFERENCIAS RIESGO'!$C$36,INFORMACION!$F3078=REFERENCIAS!$C$24),16,IF(INFORMACION!$T3078='REFERENCIAS RIESGO'!$C$36,13,IF(INFORMACION!$F3078=REFERENCIAS!$C$24,10,7))),0)+VLOOKUP(IF(J3078&lt;=0.2,0.2,IF(AND(J3078&gt;0.2,J3078&lt;=0.4),0.4,IF(AND(J3078&gt;0.4,J3078&lt;=0.6),0.6,IF(AND(J3078&gt;0.6,J3078&lt;=0.8),0.8,IF(AND(J3078&gt;0.8,J3078&lt;=1),1))))),REFERENCIAS!$C:$D,2,0)*VLOOKUP($J$2,PONDERADORES!A:P,IF(AND(INFORMACION!$T3078='REFERENCIAS RIESGO'!$C$36,INFORMACION!$F3078=REFERENCIAS!$C$24),16,IF(INFORMACION!$T3078='REFERENCIAS RIESGO'!$C$36,13,IF(INFORMACION!$F3078=REFERENCIAS!$C$24,10,7))),0)</f>
        <v>#REF!</v>
      </c>
      <c r="Y3078" s="68">
        <f>+VLOOKUP(M3078,REFERENCIAS!$C:$D,2,0)*VLOOKUP($M$2,PONDERADORES!$A$7:$G$9,7,0)+VLOOKUP(N3078,REFERENCIAS!$C:$D,2,0)*VLOOKUP($N$2,PONDERADORES!$A$7:$G$9,7,0)+VLOOKUP(O3078,REFERENCIAS!$C:$D,2,0)*VLOOKUP($O$2,PONDERADORES!$A$7:$G$9,7,0)</f>
        <v>0.2</v>
      </c>
      <c r="Z3078" s="2">
        <f>+VLOOKUP(IF(R3078&lt;0.1,0,IF(AND(R3078&gt;=0.1,R3078&lt;0.2),0.1,IF(AND(R3078&gt;=0.2,R3078&lt;0.3),0.2,IF(R3078&gt;0.3,0.3,)))),REFERENCIAS!$C:$D,2,0)*VLOOKUP($R$2,PONDERADORES!$A$11:$G$11,7,0)</f>
        <v>15</v>
      </c>
      <c r="AA3078" s="92"/>
      <c r="AB3078" s="95" t="e">
        <f t="shared" ref="AB3078:AB3141" ca="1" si="191">+X3078+Y3078+Z3078</f>
        <v>#REF!</v>
      </c>
      <c r="AC3078" s="23" t="e">
        <f ca="1">IF(AB3078&gt;REFERENCIAS!$C$62,REFERENCIAS!$B$62,IF(AND(AB3078&gt;=REFERENCIAS!$C$63,AB3078&lt;REFERENCIAS!$D$63),REFERENCIAS!$B$63,IF(AND(AB3078&gt;REFERENCIAS!$C$64,AB3078&lt;=REFERENCIAS!$D$64),REFERENCIAS!$B$64,IF(AND(AB3078&gt;=REFERENCIAS!$C$65,AB3078&lt;REFERENCIAS!$D$65),REFERENCIAS!$B$65, "Revisar"))))</f>
        <v>#REF!</v>
      </c>
      <c r="AD3078" s="94" t="e">
        <f ca="1">VLOOKUP(AC3078,REFERENCIAS!$B$62:$G$65,4,FALSE)</f>
        <v>#REF!</v>
      </c>
    </row>
    <row r="3079" spans="1:30" ht="17.25" x14ac:dyDescent="0.25">
      <c r="A3079" s="74"/>
      <c r="B3079" s="19"/>
      <c r="C3079" s="19"/>
      <c r="D3079" s="50"/>
      <c r="E3079" s="73"/>
      <c r="F3079" s="74"/>
      <c r="G3079" s="9"/>
      <c r="H3079" s="48"/>
      <c r="I3079" s="49">
        <f t="shared" ca="1" si="189"/>
        <v>2022</v>
      </c>
      <c r="J3079" s="22">
        <f t="shared" ca="1" si="188"/>
        <v>1</v>
      </c>
      <c r="K3079" s="19"/>
      <c r="L3079" s="73"/>
      <c r="M3079" s="74"/>
      <c r="N3079" s="19"/>
      <c r="O3079" s="73"/>
      <c r="P3079" s="82">
        <v>1</v>
      </c>
      <c r="Q3079" s="24">
        <v>1</v>
      </c>
      <c r="R3079" s="81">
        <f t="shared" si="190"/>
        <v>1</v>
      </c>
      <c r="S3079" s="87"/>
      <c r="T3079" s="19"/>
      <c r="U3079" s="25"/>
      <c r="V3079" s="25"/>
      <c r="W3079" s="81"/>
      <c r="X3079" s="91" t="e">
        <f ca="1">+VLOOKUP(#REF!,REFERENCIAS!$C:$D,2,0)*VLOOKUP(#REF!,PONDERADORES!A:P,IF(AND(INFORMACION!$T3079='REFERENCIAS RIESGO'!$C$36,INFORMACION!$F3079=REFERENCIAS!$C$24),16,IF(INFORMACION!$T3079='REFERENCIAS RIESGO'!$C$36,13,IF(INFORMACION!$F3079=REFERENCIAS!$C$24,10,7))),0)+VLOOKUP(K3079,REFERENCIAS!$C:$D,2,0)*VLOOKUP($K$2,PONDERADORES!A:P,IF(AND(INFORMACION!$T3079='REFERENCIAS RIESGO'!$C$36,INFORMACION!$F3079=REFERENCIAS!$C$24),16,IF(INFORMACION!$T3079='REFERENCIAS RIESGO'!$C$36,13,IF(INFORMACION!$F3079=REFERENCIAS!$C$24,10,7))),0)+VLOOKUP(L3079,REFERENCIAS!$C:$D,2,0)*VLOOKUP($L$2,PONDERADORES!A:P,IF(AND(INFORMACION!$T3079='REFERENCIAS RIESGO'!$C$36,INFORMACION!$F3079=REFERENCIAS!$C$24),16,IF(INFORMACION!$T3079='REFERENCIAS RIESGO'!$C$36,13,IF(INFORMACION!$F3079=REFERENCIAS!$C$24,10,7))),0)+VLOOKUP(F3079,REFERENCIAS!$C:$D,2,0)*VLOOKUP($F$2,PONDERADORES!A:P,IF(AND(INFORMACION!$T3079='REFERENCIAS RIESGO'!$C$36,INFORMACION!$F3079=REFERENCIAS!$C$24),16,IF(INFORMACION!$T3079='REFERENCIAS RIESGO'!$C$36,13,IF(INFORMACION!$F3079=REFERENCIAS!$C$24,10,7))),0)+VLOOKUP(T3079,REFERENCIAS!$C:$D,2,0)*VLOOKUP($T$2,PONDERADORES!A:P,IF(AND(INFORMACION!$T3079='REFERENCIAS RIESGO'!$C$36,INFORMACION!$F3079=REFERENCIAS!$C$24),16,IF(INFORMACION!$T3079='REFERENCIAS RIESGO'!$C$36,13,IF(INFORMACION!$F3079=REFERENCIAS!$C$24,10,7))),0)+VLOOKUP(IF(J3079&lt;=0.2,0.2,IF(AND(J3079&gt;0.2,J3079&lt;=0.4),0.4,IF(AND(J3079&gt;0.4,J3079&lt;=0.6),0.6,IF(AND(J3079&gt;0.6,J3079&lt;=0.8),0.8,IF(AND(J3079&gt;0.8,J3079&lt;=1),1))))),REFERENCIAS!$C:$D,2,0)*VLOOKUP($J$2,PONDERADORES!A:P,IF(AND(INFORMACION!$T3079='REFERENCIAS RIESGO'!$C$36,INFORMACION!$F3079=REFERENCIAS!$C$24),16,IF(INFORMACION!$T3079='REFERENCIAS RIESGO'!$C$36,13,IF(INFORMACION!$F3079=REFERENCIAS!$C$24,10,7))),0)</f>
        <v>#REF!</v>
      </c>
      <c r="Y3079" s="68">
        <f>+VLOOKUP(M3079,REFERENCIAS!$C:$D,2,0)*VLOOKUP($M$2,PONDERADORES!$A$7:$G$9,7,0)+VLOOKUP(N3079,REFERENCIAS!$C:$D,2,0)*VLOOKUP($N$2,PONDERADORES!$A$7:$G$9,7,0)+VLOOKUP(O3079,REFERENCIAS!$C:$D,2,0)*VLOOKUP($O$2,PONDERADORES!$A$7:$G$9,7,0)</f>
        <v>0.2</v>
      </c>
      <c r="Z3079" s="2">
        <f>+VLOOKUP(IF(R3079&lt;0.1,0,IF(AND(R3079&gt;=0.1,R3079&lt;0.2),0.1,IF(AND(R3079&gt;=0.2,R3079&lt;0.3),0.2,IF(R3079&gt;0.3,0.3,)))),REFERENCIAS!$C:$D,2,0)*VLOOKUP($R$2,PONDERADORES!$A$11:$G$11,7,0)</f>
        <v>15</v>
      </c>
      <c r="AA3079" s="92"/>
      <c r="AB3079" s="95" t="e">
        <f t="shared" ca="1" si="191"/>
        <v>#REF!</v>
      </c>
      <c r="AC3079" s="23" t="e">
        <f ca="1">IF(AB3079&gt;REFERENCIAS!$C$62,REFERENCIAS!$B$62,IF(AND(AB3079&gt;=REFERENCIAS!$C$63,AB3079&lt;REFERENCIAS!$D$63),REFERENCIAS!$B$63,IF(AND(AB3079&gt;REFERENCIAS!$C$64,AB3079&lt;=REFERENCIAS!$D$64),REFERENCIAS!$B$64,IF(AND(AB3079&gt;=REFERENCIAS!$C$65,AB3079&lt;REFERENCIAS!$D$65),REFERENCIAS!$B$65, "Revisar"))))</f>
        <v>#REF!</v>
      </c>
      <c r="AD3079" s="94" t="e">
        <f ca="1">VLOOKUP(AC3079,REFERENCIAS!$B$62:$G$65,4,FALSE)</f>
        <v>#REF!</v>
      </c>
    </row>
    <row r="3080" spans="1:30" ht="17.25" x14ac:dyDescent="0.25">
      <c r="A3080" s="74"/>
      <c r="B3080" s="19"/>
      <c r="C3080" s="19"/>
      <c r="D3080" s="50"/>
      <c r="E3080" s="73"/>
      <c r="F3080" s="74"/>
      <c r="G3080" s="9"/>
      <c r="H3080" s="48"/>
      <c r="I3080" s="49">
        <f t="shared" ca="1" si="189"/>
        <v>2022</v>
      </c>
      <c r="J3080" s="22">
        <f t="shared" ca="1" si="188"/>
        <v>1</v>
      </c>
      <c r="K3080" s="19"/>
      <c r="L3080" s="73"/>
      <c r="M3080" s="74"/>
      <c r="N3080" s="19"/>
      <c r="O3080" s="73"/>
      <c r="P3080" s="82">
        <v>1</v>
      </c>
      <c r="Q3080" s="24">
        <v>1</v>
      </c>
      <c r="R3080" s="81">
        <f t="shared" si="190"/>
        <v>1</v>
      </c>
      <c r="S3080" s="87"/>
      <c r="T3080" s="19"/>
      <c r="U3080" s="25"/>
      <c r="V3080" s="25"/>
      <c r="W3080" s="81"/>
      <c r="X3080" s="91" t="e">
        <f ca="1">+VLOOKUP(#REF!,REFERENCIAS!$C:$D,2,0)*VLOOKUP(#REF!,PONDERADORES!A:P,IF(AND(INFORMACION!$T3080='REFERENCIAS RIESGO'!$C$36,INFORMACION!$F3080=REFERENCIAS!$C$24),16,IF(INFORMACION!$T3080='REFERENCIAS RIESGO'!$C$36,13,IF(INFORMACION!$F3080=REFERENCIAS!$C$24,10,7))),0)+VLOOKUP(K3080,REFERENCIAS!$C:$D,2,0)*VLOOKUP($K$2,PONDERADORES!A:P,IF(AND(INFORMACION!$T3080='REFERENCIAS RIESGO'!$C$36,INFORMACION!$F3080=REFERENCIAS!$C$24),16,IF(INFORMACION!$T3080='REFERENCIAS RIESGO'!$C$36,13,IF(INFORMACION!$F3080=REFERENCIAS!$C$24,10,7))),0)+VLOOKUP(L3080,REFERENCIAS!$C:$D,2,0)*VLOOKUP($L$2,PONDERADORES!A:P,IF(AND(INFORMACION!$T3080='REFERENCIAS RIESGO'!$C$36,INFORMACION!$F3080=REFERENCIAS!$C$24),16,IF(INFORMACION!$T3080='REFERENCIAS RIESGO'!$C$36,13,IF(INFORMACION!$F3080=REFERENCIAS!$C$24,10,7))),0)+VLOOKUP(F3080,REFERENCIAS!$C:$D,2,0)*VLOOKUP($F$2,PONDERADORES!A:P,IF(AND(INFORMACION!$T3080='REFERENCIAS RIESGO'!$C$36,INFORMACION!$F3080=REFERENCIAS!$C$24),16,IF(INFORMACION!$T3080='REFERENCIAS RIESGO'!$C$36,13,IF(INFORMACION!$F3080=REFERENCIAS!$C$24,10,7))),0)+VLOOKUP(T3080,REFERENCIAS!$C:$D,2,0)*VLOOKUP($T$2,PONDERADORES!A:P,IF(AND(INFORMACION!$T3080='REFERENCIAS RIESGO'!$C$36,INFORMACION!$F3080=REFERENCIAS!$C$24),16,IF(INFORMACION!$T3080='REFERENCIAS RIESGO'!$C$36,13,IF(INFORMACION!$F3080=REFERENCIAS!$C$24,10,7))),0)+VLOOKUP(IF(J3080&lt;=0.2,0.2,IF(AND(J3080&gt;0.2,J3080&lt;=0.4),0.4,IF(AND(J3080&gt;0.4,J3080&lt;=0.6),0.6,IF(AND(J3080&gt;0.6,J3080&lt;=0.8),0.8,IF(AND(J3080&gt;0.8,J3080&lt;=1),1))))),REFERENCIAS!$C:$D,2,0)*VLOOKUP($J$2,PONDERADORES!A:P,IF(AND(INFORMACION!$T3080='REFERENCIAS RIESGO'!$C$36,INFORMACION!$F3080=REFERENCIAS!$C$24),16,IF(INFORMACION!$T3080='REFERENCIAS RIESGO'!$C$36,13,IF(INFORMACION!$F3080=REFERENCIAS!$C$24,10,7))),0)</f>
        <v>#REF!</v>
      </c>
      <c r="Y3080" s="68">
        <f>+VLOOKUP(M3080,REFERENCIAS!$C:$D,2,0)*VLOOKUP($M$2,PONDERADORES!$A$7:$G$9,7,0)+VLOOKUP(N3080,REFERENCIAS!$C:$D,2,0)*VLOOKUP($N$2,PONDERADORES!$A$7:$G$9,7,0)+VLOOKUP(O3080,REFERENCIAS!$C:$D,2,0)*VLOOKUP($O$2,PONDERADORES!$A$7:$G$9,7,0)</f>
        <v>0.2</v>
      </c>
      <c r="Z3080" s="2">
        <f>+VLOOKUP(IF(R3080&lt;0.1,0,IF(AND(R3080&gt;=0.1,R3080&lt;0.2),0.1,IF(AND(R3080&gt;=0.2,R3080&lt;0.3),0.2,IF(R3080&gt;0.3,0.3,)))),REFERENCIAS!$C:$D,2,0)*VLOOKUP($R$2,PONDERADORES!$A$11:$G$11,7,0)</f>
        <v>15</v>
      </c>
      <c r="AA3080" s="92"/>
      <c r="AB3080" s="95" t="e">
        <f t="shared" ca="1" si="191"/>
        <v>#REF!</v>
      </c>
      <c r="AC3080" s="23" t="e">
        <f ca="1">IF(AB3080&gt;REFERENCIAS!$C$62,REFERENCIAS!$B$62,IF(AND(AB3080&gt;=REFERENCIAS!$C$63,AB3080&lt;REFERENCIAS!$D$63),REFERENCIAS!$B$63,IF(AND(AB3080&gt;REFERENCIAS!$C$64,AB3080&lt;=REFERENCIAS!$D$64),REFERENCIAS!$B$64,IF(AND(AB3080&gt;=REFERENCIAS!$C$65,AB3080&lt;REFERENCIAS!$D$65),REFERENCIAS!$B$65, "Revisar"))))</f>
        <v>#REF!</v>
      </c>
      <c r="AD3080" s="94" t="e">
        <f ca="1">VLOOKUP(AC3080,REFERENCIAS!$B$62:$G$65,4,FALSE)</f>
        <v>#REF!</v>
      </c>
    </row>
    <row r="3081" spans="1:30" ht="17.25" x14ac:dyDescent="0.25">
      <c r="A3081" s="74"/>
      <c r="B3081" s="19"/>
      <c r="C3081" s="19"/>
      <c r="D3081" s="50"/>
      <c r="E3081" s="73"/>
      <c r="F3081" s="74"/>
      <c r="G3081" s="9"/>
      <c r="H3081" s="48"/>
      <c r="I3081" s="49">
        <f t="shared" ca="1" si="189"/>
        <v>2022</v>
      </c>
      <c r="J3081" s="22">
        <f t="shared" ca="1" si="188"/>
        <v>1</v>
      </c>
      <c r="K3081" s="19"/>
      <c r="L3081" s="73"/>
      <c r="M3081" s="74"/>
      <c r="N3081" s="19"/>
      <c r="O3081" s="73"/>
      <c r="P3081" s="82">
        <v>1</v>
      </c>
      <c r="Q3081" s="24">
        <v>1</v>
      </c>
      <c r="R3081" s="81">
        <f t="shared" si="190"/>
        <v>1</v>
      </c>
      <c r="S3081" s="87"/>
      <c r="T3081" s="19"/>
      <c r="U3081" s="25"/>
      <c r="V3081" s="25"/>
      <c r="W3081" s="81"/>
      <c r="X3081" s="91" t="e">
        <f ca="1">+VLOOKUP(#REF!,REFERENCIAS!$C:$D,2,0)*VLOOKUP(#REF!,PONDERADORES!A:P,IF(AND(INFORMACION!$T3081='REFERENCIAS RIESGO'!$C$36,INFORMACION!$F3081=REFERENCIAS!$C$24),16,IF(INFORMACION!$T3081='REFERENCIAS RIESGO'!$C$36,13,IF(INFORMACION!$F3081=REFERENCIAS!$C$24,10,7))),0)+VLOOKUP(K3081,REFERENCIAS!$C:$D,2,0)*VLOOKUP($K$2,PONDERADORES!A:P,IF(AND(INFORMACION!$T3081='REFERENCIAS RIESGO'!$C$36,INFORMACION!$F3081=REFERENCIAS!$C$24),16,IF(INFORMACION!$T3081='REFERENCIAS RIESGO'!$C$36,13,IF(INFORMACION!$F3081=REFERENCIAS!$C$24,10,7))),0)+VLOOKUP(L3081,REFERENCIAS!$C:$D,2,0)*VLOOKUP($L$2,PONDERADORES!A:P,IF(AND(INFORMACION!$T3081='REFERENCIAS RIESGO'!$C$36,INFORMACION!$F3081=REFERENCIAS!$C$24),16,IF(INFORMACION!$T3081='REFERENCIAS RIESGO'!$C$36,13,IF(INFORMACION!$F3081=REFERENCIAS!$C$24,10,7))),0)+VLOOKUP(F3081,REFERENCIAS!$C:$D,2,0)*VLOOKUP($F$2,PONDERADORES!A:P,IF(AND(INFORMACION!$T3081='REFERENCIAS RIESGO'!$C$36,INFORMACION!$F3081=REFERENCIAS!$C$24),16,IF(INFORMACION!$T3081='REFERENCIAS RIESGO'!$C$36,13,IF(INFORMACION!$F3081=REFERENCIAS!$C$24,10,7))),0)+VLOOKUP(T3081,REFERENCIAS!$C:$D,2,0)*VLOOKUP($T$2,PONDERADORES!A:P,IF(AND(INFORMACION!$T3081='REFERENCIAS RIESGO'!$C$36,INFORMACION!$F3081=REFERENCIAS!$C$24),16,IF(INFORMACION!$T3081='REFERENCIAS RIESGO'!$C$36,13,IF(INFORMACION!$F3081=REFERENCIAS!$C$24,10,7))),0)+VLOOKUP(IF(J3081&lt;=0.2,0.2,IF(AND(J3081&gt;0.2,J3081&lt;=0.4),0.4,IF(AND(J3081&gt;0.4,J3081&lt;=0.6),0.6,IF(AND(J3081&gt;0.6,J3081&lt;=0.8),0.8,IF(AND(J3081&gt;0.8,J3081&lt;=1),1))))),REFERENCIAS!$C:$D,2,0)*VLOOKUP($J$2,PONDERADORES!A:P,IF(AND(INFORMACION!$T3081='REFERENCIAS RIESGO'!$C$36,INFORMACION!$F3081=REFERENCIAS!$C$24),16,IF(INFORMACION!$T3081='REFERENCIAS RIESGO'!$C$36,13,IF(INFORMACION!$F3081=REFERENCIAS!$C$24,10,7))),0)</f>
        <v>#REF!</v>
      </c>
      <c r="Y3081" s="68">
        <f>+VLOOKUP(M3081,REFERENCIAS!$C:$D,2,0)*VLOOKUP($M$2,PONDERADORES!$A$7:$G$9,7,0)+VLOOKUP(N3081,REFERENCIAS!$C:$D,2,0)*VLOOKUP($N$2,PONDERADORES!$A$7:$G$9,7,0)+VLOOKUP(O3081,REFERENCIAS!$C:$D,2,0)*VLOOKUP($O$2,PONDERADORES!$A$7:$G$9,7,0)</f>
        <v>0.2</v>
      </c>
      <c r="Z3081" s="2">
        <f>+VLOOKUP(IF(R3081&lt;0.1,0,IF(AND(R3081&gt;=0.1,R3081&lt;0.2),0.1,IF(AND(R3081&gt;=0.2,R3081&lt;0.3),0.2,IF(R3081&gt;0.3,0.3,)))),REFERENCIAS!$C:$D,2,0)*VLOOKUP($R$2,PONDERADORES!$A$11:$G$11,7,0)</f>
        <v>15</v>
      </c>
      <c r="AA3081" s="92"/>
      <c r="AB3081" s="95" t="e">
        <f t="shared" ca="1" si="191"/>
        <v>#REF!</v>
      </c>
      <c r="AC3081" s="23" t="e">
        <f ca="1">IF(AB3081&gt;REFERENCIAS!$C$62,REFERENCIAS!$B$62,IF(AND(AB3081&gt;=REFERENCIAS!$C$63,AB3081&lt;REFERENCIAS!$D$63),REFERENCIAS!$B$63,IF(AND(AB3081&gt;REFERENCIAS!$C$64,AB3081&lt;=REFERENCIAS!$D$64),REFERENCIAS!$B$64,IF(AND(AB3081&gt;=REFERENCIAS!$C$65,AB3081&lt;REFERENCIAS!$D$65),REFERENCIAS!$B$65, "Revisar"))))</f>
        <v>#REF!</v>
      </c>
      <c r="AD3081" s="94" t="e">
        <f ca="1">VLOOKUP(AC3081,REFERENCIAS!$B$62:$G$65,4,FALSE)</f>
        <v>#REF!</v>
      </c>
    </row>
    <row r="3082" spans="1:30" ht="17.25" x14ac:dyDescent="0.25">
      <c r="A3082" s="74"/>
      <c r="B3082" s="19"/>
      <c r="C3082" s="19"/>
      <c r="D3082" s="50"/>
      <c r="E3082" s="73"/>
      <c r="F3082" s="74"/>
      <c r="G3082" s="9"/>
      <c r="H3082" s="48"/>
      <c r="I3082" s="49">
        <f t="shared" ca="1" si="189"/>
        <v>2022</v>
      </c>
      <c r="J3082" s="22">
        <f t="shared" ca="1" si="188"/>
        <v>1</v>
      </c>
      <c r="K3082" s="19"/>
      <c r="L3082" s="73"/>
      <c r="M3082" s="74"/>
      <c r="N3082" s="19"/>
      <c r="O3082" s="73"/>
      <c r="P3082" s="82">
        <v>1</v>
      </c>
      <c r="Q3082" s="24">
        <v>1</v>
      </c>
      <c r="R3082" s="81">
        <f t="shared" si="190"/>
        <v>1</v>
      </c>
      <c r="S3082" s="87"/>
      <c r="T3082" s="19"/>
      <c r="U3082" s="25"/>
      <c r="V3082" s="25"/>
      <c r="W3082" s="81"/>
      <c r="X3082" s="91" t="e">
        <f ca="1">+VLOOKUP(#REF!,REFERENCIAS!$C:$D,2,0)*VLOOKUP(#REF!,PONDERADORES!A:P,IF(AND(INFORMACION!$T3082='REFERENCIAS RIESGO'!$C$36,INFORMACION!$F3082=REFERENCIAS!$C$24),16,IF(INFORMACION!$T3082='REFERENCIAS RIESGO'!$C$36,13,IF(INFORMACION!$F3082=REFERENCIAS!$C$24,10,7))),0)+VLOOKUP(K3082,REFERENCIAS!$C:$D,2,0)*VLOOKUP($K$2,PONDERADORES!A:P,IF(AND(INFORMACION!$T3082='REFERENCIAS RIESGO'!$C$36,INFORMACION!$F3082=REFERENCIAS!$C$24),16,IF(INFORMACION!$T3082='REFERENCIAS RIESGO'!$C$36,13,IF(INFORMACION!$F3082=REFERENCIAS!$C$24,10,7))),0)+VLOOKUP(L3082,REFERENCIAS!$C:$D,2,0)*VLOOKUP($L$2,PONDERADORES!A:P,IF(AND(INFORMACION!$T3082='REFERENCIAS RIESGO'!$C$36,INFORMACION!$F3082=REFERENCIAS!$C$24),16,IF(INFORMACION!$T3082='REFERENCIAS RIESGO'!$C$36,13,IF(INFORMACION!$F3082=REFERENCIAS!$C$24,10,7))),0)+VLOOKUP(F3082,REFERENCIAS!$C:$D,2,0)*VLOOKUP($F$2,PONDERADORES!A:P,IF(AND(INFORMACION!$T3082='REFERENCIAS RIESGO'!$C$36,INFORMACION!$F3082=REFERENCIAS!$C$24),16,IF(INFORMACION!$T3082='REFERENCIAS RIESGO'!$C$36,13,IF(INFORMACION!$F3082=REFERENCIAS!$C$24,10,7))),0)+VLOOKUP(T3082,REFERENCIAS!$C:$D,2,0)*VLOOKUP($T$2,PONDERADORES!A:P,IF(AND(INFORMACION!$T3082='REFERENCIAS RIESGO'!$C$36,INFORMACION!$F3082=REFERENCIAS!$C$24),16,IF(INFORMACION!$T3082='REFERENCIAS RIESGO'!$C$36,13,IF(INFORMACION!$F3082=REFERENCIAS!$C$24,10,7))),0)+VLOOKUP(IF(J3082&lt;=0.2,0.2,IF(AND(J3082&gt;0.2,J3082&lt;=0.4),0.4,IF(AND(J3082&gt;0.4,J3082&lt;=0.6),0.6,IF(AND(J3082&gt;0.6,J3082&lt;=0.8),0.8,IF(AND(J3082&gt;0.8,J3082&lt;=1),1))))),REFERENCIAS!$C:$D,2,0)*VLOOKUP($J$2,PONDERADORES!A:P,IF(AND(INFORMACION!$T3082='REFERENCIAS RIESGO'!$C$36,INFORMACION!$F3082=REFERENCIAS!$C$24),16,IF(INFORMACION!$T3082='REFERENCIAS RIESGO'!$C$36,13,IF(INFORMACION!$F3082=REFERENCIAS!$C$24,10,7))),0)</f>
        <v>#REF!</v>
      </c>
      <c r="Y3082" s="68">
        <f>+VLOOKUP(M3082,REFERENCIAS!$C:$D,2,0)*VLOOKUP($M$2,PONDERADORES!$A$7:$G$9,7,0)+VLOOKUP(N3082,REFERENCIAS!$C:$D,2,0)*VLOOKUP($N$2,PONDERADORES!$A$7:$G$9,7,0)+VLOOKUP(O3082,REFERENCIAS!$C:$D,2,0)*VLOOKUP($O$2,PONDERADORES!$A$7:$G$9,7,0)</f>
        <v>0.2</v>
      </c>
      <c r="Z3082" s="2">
        <f>+VLOOKUP(IF(R3082&lt;0.1,0,IF(AND(R3082&gt;=0.1,R3082&lt;0.2),0.1,IF(AND(R3082&gt;=0.2,R3082&lt;0.3),0.2,IF(R3082&gt;0.3,0.3,)))),REFERENCIAS!$C:$D,2,0)*VLOOKUP($R$2,PONDERADORES!$A$11:$G$11,7,0)</f>
        <v>15</v>
      </c>
      <c r="AA3082" s="92"/>
      <c r="AB3082" s="95" t="e">
        <f t="shared" ca="1" si="191"/>
        <v>#REF!</v>
      </c>
      <c r="AC3082" s="23" t="e">
        <f ca="1">IF(AB3082&gt;REFERENCIAS!$C$62,REFERENCIAS!$B$62,IF(AND(AB3082&gt;=REFERENCIAS!$C$63,AB3082&lt;REFERENCIAS!$D$63),REFERENCIAS!$B$63,IF(AND(AB3082&gt;REFERENCIAS!$C$64,AB3082&lt;=REFERENCIAS!$D$64),REFERENCIAS!$B$64,IF(AND(AB3082&gt;=REFERENCIAS!$C$65,AB3082&lt;REFERENCIAS!$D$65),REFERENCIAS!$B$65, "Revisar"))))</f>
        <v>#REF!</v>
      </c>
      <c r="AD3082" s="94" t="e">
        <f ca="1">VLOOKUP(AC3082,REFERENCIAS!$B$62:$G$65,4,FALSE)</f>
        <v>#REF!</v>
      </c>
    </row>
    <row r="3083" spans="1:30" ht="17.25" x14ac:dyDescent="0.25">
      <c r="A3083" s="74"/>
      <c r="B3083" s="19"/>
      <c r="C3083" s="19"/>
      <c r="D3083" s="50"/>
      <c r="E3083" s="73"/>
      <c r="F3083" s="74"/>
      <c r="G3083" s="9"/>
      <c r="H3083" s="48"/>
      <c r="I3083" s="49">
        <f t="shared" ca="1" si="189"/>
        <v>2022</v>
      </c>
      <c r="J3083" s="22">
        <f t="shared" ca="1" si="188"/>
        <v>1</v>
      </c>
      <c r="K3083" s="19"/>
      <c r="L3083" s="73"/>
      <c r="M3083" s="74"/>
      <c r="N3083" s="19"/>
      <c r="O3083" s="73"/>
      <c r="P3083" s="82">
        <v>1</v>
      </c>
      <c r="Q3083" s="24">
        <v>1</v>
      </c>
      <c r="R3083" s="81">
        <f t="shared" si="190"/>
        <v>1</v>
      </c>
      <c r="S3083" s="87"/>
      <c r="T3083" s="19"/>
      <c r="U3083" s="25"/>
      <c r="V3083" s="25"/>
      <c r="W3083" s="81"/>
      <c r="X3083" s="91" t="e">
        <f ca="1">+VLOOKUP(#REF!,REFERENCIAS!$C:$D,2,0)*VLOOKUP(#REF!,PONDERADORES!A:P,IF(AND(INFORMACION!$T3083='REFERENCIAS RIESGO'!$C$36,INFORMACION!$F3083=REFERENCIAS!$C$24),16,IF(INFORMACION!$T3083='REFERENCIAS RIESGO'!$C$36,13,IF(INFORMACION!$F3083=REFERENCIAS!$C$24,10,7))),0)+VLOOKUP(K3083,REFERENCIAS!$C:$D,2,0)*VLOOKUP($K$2,PONDERADORES!A:P,IF(AND(INFORMACION!$T3083='REFERENCIAS RIESGO'!$C$36,INFORMACION!$F3083=REFERENCIAS!$C$24),16,IF(INFORMACION!$T3083='REFERENCIAS RIESGO'!$C$36,13,IF(INFORMACION!$F3083=REFERENCIAS!$C$24,10,7))),0)+VLOOKUP(L3083,REFERENCIAS!$C:$D,2,0)*VLOOKUP($L$2,PONDERADORES!A:P,IF(AND(INFORMACION!$T3083='REFERENCIAS RIESGO'!$C$36,INFORMACION!$F3083=REFERENCIAS!$C$24),16,IF(INFORMACION!$T3083='REFERENCIAS RIESGO'!$C$36,13,IF(INFORMACION!$F3083=REFERENCIAS!$C$24,10,7))),0)+VLOOKUP(F3083,REFERENCIAS!$C:$D,2,0)*VLOOKUP($F$2,PONDERADORES!A:P,IF(AND(INFORMACION!$T3083='REFERENCIAS RIESGO'!$C$36,INFORMACION!$F3083=REFERENCIAS!$C$24),16,IF(INFORMACION!$T3083='REFERENCIAS RIESGO'!$C$36,13,IF(INFORMACION!$F3083=REFERENCIAS!$C$24,10,7))),0)+VLOOKUP(T3083,REFERENCIAS!$C:$D,2,0)*VLOOKUP($T$2,PONDERADORES!A:P,IF(AND(INFORMACION!$T3083='REFERENCIAS RIESGO'!$C$36,INFORMACION!$F3083=REFERENCIAS!$C$24),16,IF(INFORMACION!$T3083='REFERENCIAS RIESGO'!$C$36,13,IF(INFORMACION!$F3083=REFERENCIAS!$C$24,10,7))),0)+VLOOKUP(IF(J3083&lt;=0.2,0.2,IF(AND(J3083&gt;0.2,J3083&lt;=0.4),0.4,IF(AND(J3083&gt;0.4,J3083&lt;=0.6),0.6,IF(AND(J3083&gt;0.6,J3083&lt;=0.8),0.8,IF(AND(J3083&gt;0.8,J3083&lt;=1),1))))),REFERENCIAS!$C:$D,2,0)*VLOOKUP($J$2,PONDERADORES!A:P,IF(AND(INFORMACION!$T3083='REFERENCIAS RIESGO'!$C$36,INFORMACION!$F3083=REFERENCIAS!$C$24),16,IF(INFORMACION!$T3083='REFERENCIAS RIESGO'!$C$36,13,IF(INFORMACION!$F3083=REFERENCIAS!$C$24,10,7))),0)</f>
        <v>#REF!</v>
      </c>
      <c r="Y3083" s="68">
        <f>+VLOOKUP(M3083,REFERENCIAS!$C:$D,2,0)*VLOOKUP($M$2,PONDERADORES!$A$7:$G$9,7,0)+VLOOKUP(N3083,REFERENCIAS!$C:$D,2,0)*VLOOKUP($N$2,PONDERADORES!$A$7:$G$9,7,0)+VLOOKUP(O3083,REFERENCIAS!$C:$D,2,0)*VLOOKUP($O$2,PONDERADORES!$A$7:$G$9,7,0)</f>
        <v>0.2</v>
      </c>
      <c r="Z3083" s="2">
        <f>+VLOOKUP(IF(R3083&lt;0.1,0,IF(AND(R3083&gt;=0.1,R3083&lt;0.2),0.1,IF(AND(R3083&gt;=0.2,R3083&lt;0.3),0.2,IF(R3083&gt;0.3,0.3,)))),REFERENCIAS!$C:$D,2,0)*VLOOKUP($R$2,PONDERADORES!$A$11:$G$11,7,0)</f>
        <v>15</v>
      </c>
      <c r="AA3083" s="92"/>
      <c r="AB3083" s="95" t="e">
        <f t="shared" ca="1" si="191"/>
        <v>#REF!</v>
      </c>
      <c r="AC3083" s="23" t="e">
        <f ca="1">IF(AB3083&gt;REFERENCIAS!$C$62,REFERENCIAS!$B$62,IF(AND(AB3083&gt;=REFERENCIAS!$C$63,AB3083&lt;REFERENCIAS!$D$63),REFERENCIAS!$B$63,IF(AND(AB3083&gt;REFERENCIAS!$C$64,AB3083&lt;=REFERENCIAS!$D$64),REFERENCIAS!$B$64,IF(AND(AB3083&gt;=REFERENCIAS!$C$65,AB3083&lt;REFERENCIAS!$D$65),REFERENCIAS!$B$65, "Revisar"))))</f>
        <v>#REF!</v>
      </c>
      <c r="AD3083" s="94" t="e">
        <f ca="1">VLOOKUP(AC3083,REFERENCIAS!$B$62:$G$65,4,FALSE)</f>
        <v>#REF!</v>
      </c>
    </row>
    <row r="3084" spans="1:30" ht="17.25" x14ac:dyDescent="0.25">
      <c r="A3084" s="74"/>
      <c r="B3084" s="19"/>
      <c r="C3084" s="19"/>
      <c r="D3084" s="50"/>
      <c r="E3084" s="73"/>
      <c r="F3084" s="74"/>
      <c r="G3084" s="9"/>
      <c r="H3084" s="48"/>
      <c r="I3084" s="49">
        <f t="shared" ca="1" si="189"/>
        <v>2022</v>
      </c>
      <c r="J3084" s="22">
        <f t="shared" ca="1" si="188"/>
        <v>1</v>
      </c>
      <c r="K3084" s="19"/>
      <c r="L3084" s="73"/>
      <c r="M3084" s="74"/>
      <c r="N3084" s="19"/>
      <c r="O3084" s="73"/>
      <c r="P3084" s="82">
        <v>1</v>
      </c>
      <c r="Q3084" s="24">
        <v>1</v>
      </c>
      <c r="R3084" s="81">
        <f t="shared" si="190"/>
        <v>1</v>
      </c>
      <c r="S3084" s="87"/>
      <c r="T3084" s="19"/>
      <c r="U3084" s="25"/>
      <c r="V3084" s="25"/>
      <c r="W3084" s="81"/>
      <c r="X3084" s="91" t="e">
        <f ca="1">+VLOOKUP(#REF!,REFERENCIAS!$C:$D,2,0)*VLOOKUP(#REF!,PONDERADORES!A:P,IF(AND(INFORMACION!$T3084='REFERENCIAS RIESGO'!$C$36,INFORMACION!$F3084=REFERENCIAS!$C$24),16,IF(INFORMACION!$T3084='REFERENCIAS RIESGO'!$C$36,13,IF(INFORMACION!$F3084=REFERENCIAS!$C$24,10,7))),0)+VLOOKUP(K3084,REFERENCIAS!$C:$D,2,0)*VLOOKUP($K$2,PONDERADORES!A:P,IF(AND(INFORMACION!$T3084='REFERENCIAS RIESGO'!$C$36,INFORMACION!$F3084=REFERENCIAS!$C$24),16,IF(INFORMACION!$T3084='REFERENCIAS RIESGO'!$C$36,13,IF(INFORMACION!$F3084=REFERENCIAS!$C$24,10,7))),0)+VLOOKUP(L3084,REFERENCIAS!$C:$D,2,0)*VLOOKUP($L$2,PONDERADORES!A:P,IF(AND(INFORMACION!$T3084='REFERENCIAS RIESGO'!$C$36,INFORMACION!$F3084=REFERENCIAS!$C$24),16,IF(INFORMACION!$T3084='REFERENCIAS RIESGO'!$C$36,13,IF(INFORMACION!$F3084=REFERENCIAS!$C$24,10,7))),0)+VLOOKUP(F3084,REFERENCIAS!$C:$D,2,0)*VLOOKUP($F$2,PONDERADORES!A:P,IF(AND(INFORMACION!$T3084='REFERENCIAS RIESGO'!$C$36,INFORMACION!$F3084=REFERENCIAS!$C$24),16,IF(INFORMACION!$T3084='REFERENCIAS RIESGO'!$C$36,13,IF(INFORMACION!$F3084=REFERENCIAS!$C$24,10,7))),0)+VLOOKUP(T3084,REFERENCIAS!$C:$D,2,0)*VLOOKUP($T$2,PONDERADORES!A:P,IF(AND(INFORMACION!$T3084='REFERENCIAS RIESGO'!$C$36,INFORMACION!$F3084=REFERENCIAS!$C$24),16,IF(INFORMACION!$T3084='REFERENCIAS RIESGO'!$C$36,13,IF(INFORMACION!$F3084=REFERENCIAS!$C$24,10,7))),0)+VLOOKUP(IF(J3084&lt;=0.2,0.2,IF(AND(J3084&gt;0.2,J3084&lt;=0.4),0.4,IF(AND(J3084&gt;0.4,J3084&lt;=0.6),0.6,IF(AND(J3084&gt;0.6,J3084&lt;=0.8),0.8,IF(AND(J3084&gt;0.8,J3084&lt;=1),1))))),REFERENCIAS!$C:$D,2,0)*VLOOKUP($J$2,PONDERADORES!A:P,IF(AND(INFORMACION!$T3084='REFERENCIAS RIESGO'!$C$36,INFORMACION!$F3084=REFERENCIAS!$C$24),16,IF(INFORMACION!$T3084='REFERENCIAS RIESGO'!$C$36,13,IF(INFORMACION!$F3084=REFERENCIAS!$C$24,10,7))),0)</f>
        <v>#REF!</v>
      </c>
      <c r="Y3084" s="68">
        <f>+VLOOKUP(M3084,REFERENCIAS!$C:$D,2,0)*VLOOKUP($M$2,PONDERADORES!$A$7:$G$9,7,0)+VLOOKUP(N3084,REFERENCIAS!$C:$D,2,0)*VLOOKUP($N$2,PONDERADORES!$A$7:$G$9,7,0)+VLOOKUP(O3084,REFERENCIAS!$C:$D,2,0)*VLOOKUP($O$2,PONDERADORES!$A$7:$G$9,7,0)</f>
        <v>0.2</v>
      </c>
      <c r="Z3084" s="2">
        <f>+VLOOKUP(IF(R3084&lt;0.1,0,IF(AND(R3084&gt;=0.1,R3084&lt;0.2),0.1,IF(AND(R3084&gt;=0.2,R3084&lt;0.3),0.2,IF(R3084&gt;0.3,0.3,)))),REFERENCIAS!$C:$D,2,0)*VLOOKUP($R$2,PONDERADORES!$A$11:$G$11,7,0)</f>
        <v>15</v>
      </c>
      <c r="AA3084" s="92"/>
      <c r="AB3084" s="95" t="e">
        <f t="shared" ca="1" si="191"/>
        <v>#REF!</v>
      </c>
      <c r="AC3084" s="23" t="e">
        <f ca="1">IF(AB3084&gt;REFERENCIAS!$C$62,REFERENCIAS!$B$62,IF(AND(AB3084&gt;=REFERENCIAS!$C$63,AB3084&lt;REFERENCIAS!$D$63),REFERENCIAS!$B$63,IF(AND(AB3084&gt;REFERENCIAS!$C$64,AB3084&lt;=REFERENCIAS!$D$64),REFERENCIAS!$B$64,IF(AND(AB3084&gt;=REFERENCIAS!$C$65,AB3084&lt;REFERENCIAS!$D$65),REFERENCIAS!$B$65, "Revisar"))))</f>
        <v>#REF!</v>
      </c>
      <c r="AD3084" s="94" t="e">
        <f ca="1">VLOOKUP(AC3084,REFERENCIAS!$B$62:$G$65,4,FALSE)</f>
        <v>#REF!</v>
      </c>
    </row>
    <row r="3085" spans="1:30" ht="17.25" x14ac:dyDescent="0.25">
      <c r="A3085" s="74"/>
      <c r="B3085" s="19"/>
      <c r="C3085" s="19"/>
      <c r="D3085" s="50"/>
      <c r="E3085" s="73"/>
      <c r="F3085" s="74"/>
      <c r="G3085" s="9"/>
      <c r="H3085" s="48"/>
      <c r="I3085" s="49">
        <f t="shared" ca="1" si="189"/>
        <v>2022</v>
      </c>
      <c r="J3085" s="22">
        <f t="shared" ca="1" si="188"/>
        <v>1</v>
      </c>
      <c r="K3085" s="19"/>
      <c r="L3085" s="73"/>
      <c r="M3085" s="74"/>
      <c r="N3085" s="19"/>
      <c r="O3085" s="73"/>
      <c r="P3085" s="82">
        <v>1</v>
      </c>
      <c r="Q3085" s="24">
        <v>1</v>
      </c>
      <c r="R3085" s="81">
        <f t="shared" si="190"/>
        <v>1</v>
      </c>
      <c r="S3085" s="87"/>
      <c r="T3085" s="19"/>
      <c r="U3085" s="25"/>
      <c r="V3085" s="25"/>
      <c r="W3085" s="81"/>
      <c r="X3085" s="91" t="e">
        <f ca="1">+VLOOKUP(#REF!,REFERENCIAS!$C:$D,2,0)*VLOOKUP(#REF!,PONDERADORES!A:P,IF(AND(INFORMACION!$T3085='REFERENCIAS RIESGO'!$C$36,INFORMACION!$F3085=REFERENCIAS!$C$24),16,IF(INFORMACION!$T3085='REFERENCIAS RIESGO'!$C$36,13,IF(INFORMACION!$F3085=REFERENCIAS!$C$24,10,7))),0)+VLOOKUP(K3085,REFERENCIAS!$C:$D,2,0)*VLOOKUP($K$2,PONDERADORES!A:P,IF(AND(INFORMACION!$T3085='REFERENCIAS RIESGO'!$C$36,INFORMACION!$F3085=REFERENCIAS!$C$24),16,IF(INFORMACION!$T3085='REFERENCIAS RIESGO'!$C$36,13,IF(INFORMACION!$F3085=REFERENCIAS!$C$24,10,7))),0)+VLOOKUP(L3085,REFERENCIAS!$C:$D,2,0)*VLOOKUP($L$2,PONDERADORES!A:P,IF(AND(INFORMACION!$T3085='REFERENCIAS RIESGO'!$C$36,INFORMACION!$F3085=REFERENCIAS!$C$24),16,IF(INFORMACION!$T3085='REFERENCIAS RIESGO'!$C$36,13,IF(INFORMACION!$F3085=REFERENCIAS!$C$24,10,7))),0)+VLOOKUP(F3085,REFERENCIAS!$C:$D,2,0)*VLOOKUP($F$2,PONDERADORES!A:P,IF(AND(INFORMACION!$T3085='REFERENCIAS RIESGO'!$C$36,INFORMACION!$F3085=REFERENCIAS!$C$24),16,IF(INFORMACION!$T3085='REFERENCIAS RIESGO'!$C$36,13,IF(INFORMACION!$F3085=REFERENCIAS!$C$24,10,7))),0)+VLOOKUP(T3085,REFERENCIAS!$C:$D,2,0)*VLOOKUP($T$2,PONDERADORES!A:P,IF(AND(INFORMACION!$T3085='REFERENCIAS RIESGO'!$C$36,INFORMACION!$F3085=REFERENCIAS!$C$24),16,IF(INFORMACION!$T3085='REFERENCIAS RIESGO'!$C$36,13,IF(INFORMACION!$F3085=REFERENCIAS!$C$24,10,7))),0)+VLOOKUP(IF(J3085&lt;=0.2,0.2,IF(AND(J3085&gt;0.2,J3085&lt;=0.4),0.4,IF(AND(J3085&gt;0.4,J3085&lt;=0.6),0.6,IF(AND(J3085&gt;0.6,J3085&lt;=0.8),0.8,IF(AND(J3085&gt;0.8,J3085&lt;=1),1))))),REFERENCIAS!$C:$D,2,0)*VLOOKUP($J$2,PONDERADORES!A:P,IF(AND(INFORMACION!$T3085='REFERENCIAS RIESGO'!$C$36,INFORMACION!$F3085=REFERENCIAS!$C$24),16,IF(INFORMACION!$T3085='REFERENCIAS RIESGO'!$C$36,13,IF(INFORMACION!$F3085=REFERENCIAS!$C$24,10,7))),0)</f>
        <v>#REF!</v>
      </c>
      <c r="Y3085" s="68">
        <f>+VLOOKUP(M3085,REFERENCIAS!$C:$D,2,0)*VLOOKUP($M$2,PONDERADORES!$A$7:$G$9,7,0)+VLOOKUP(N3085,REFERENCIAS!$C:$D,2,0)*VLOOKUP($N$2,PONDERADORES!$A$7:$G$9,7,0)+VLOOKUP(O3085,REFERENCIAS!$C:$D,2,0)*VLOOKUP($O$2,PONDERADORES!$A$7:$G$9,7,0)</f>
        <v>0.2</v>
      </c>
      <c r="Z3085" s="2">
        <f>+VLOOKUP(IF(R3085&lt;0.1,0,IF(AND(R3085&gt;=0.1,R3085&lt;0.2),0.1,IF(AND(R3085&gt;=0.2,R3085&lt;0.3),0.2,IF(R3085&gt;0.3,0.3,)))),REFERENCIAS!$C:$D,2,0)*VLOOKUP($R$2,PONDERADORES!$A$11:$G$11,7,0)</f>
        <v>15</v>
      </c>
      <c r="AA3085" s="92"/>
      <c r="AB3085" s="95" t="e">
        <f t="shared" ca="1" si="191"/>
        <v>#REF!</v>
      </c>
      <c r="AC3085" s="23" t="e">
        <f ca="1">IF(AB3085&gt;REFERENCIAS!$C$62,REFERENCIAS!$B$62,IF(AND(AB3085&gt;=REFERENCIAS!$C$63,AB3085&lt;REFERENCIAS!$D$63),REFERENCIAS!$B$63,IF(AND(AB3085&gt;REFERENCIAS!$C$64,AB3085&lt;=REFERENCIAS!$D$64),REFERENCIAS!$B$64,IF(AND(AB3085&gt;=REFERENCIAS!$C$65,AB3085&lt;REFERENCIAS!$D$65),REFERENCIAS!$B$65, "Revisar"))))</f>
        <v>#REF!</v>
      </c>
      <c r="AD3085" s="94" t="e">
        <f ca="1">VLOOKUP(AC3085,REFERENCIAS!$B$62:$G$65,4,FALSE)</f>
        <v>#REF!</v>
      </c>
    </row>
    <row r="3086" spans="1:30" ht="17.25" x14ac:dyDescent="0.25">
      <c r="A3086" s="74"/>
      <c r="B3086" s="19"/>
      <c r="C3086" s="19"/>
      <c r="D3086" s="50"/>
      <c r="E3086" s="73"/>
      <c r="F3086" s="74"/>
      <c r="G3086" s="9"/>
      <c r="H3086" s="48"/>
      <c r="I3086" s="49">
        <f t="shared" ca="1" si="189"/>
        <v>2022</v>
      </c>
      <c r="J3086" s="22">
        <f t="shared" ca="1" si="188"/>
        <v>1</v>
      </c>
      <c r="K3086" s="19"/>
      <c r="L3086" s="73"/>
      <c r="M3086" s="74"/>
      <c r="N3086" s="19"/>
      <c r="O3086" s="73"/>
      <c r="P3086" s="82">
        <v>1</v>
      </c>
      <c r="Q3086" s="24">
        <v>1</v>
      </c>
      <c r="R3086" s="81">
        <f t="shared" si="190"/>
        <v>1</v>
      </c>
      <c r="S3086" s="87"/>
      <c r="T3086" s="19"/>
      <c r="U3086" s="25"/>
      <c r="V3086" s="25"/>
      <c r="W3086" s="81"/>
      <c r="X3086" s="91" t="e">
        <f ca="1">+VLOOKUP(#REF!,REFERENCIAS!$C:$D,2,0)*VLOOKUP(#REF!,PONDERADORES!A:P,IF(AND(INFORMACION!$T3086='REFERENCIAS RIESGO'!$C$36,INFORMACION!$F3086=REFERENCIAS!$C$24),16,IF(INFORMACION!$T3086='REFERENCIAS RIESGO'!$C$36,13,IF(INFORMACION!$F3086=REFERENCIAS!$C$24,10,7))),0)+VLOOKUP(K3086,REFERENCIAS!$C:$D,2,0)*VLOOKUP($K$2,PONDERADORES!A:P,IF(AND(INFORMACION!$T3086='REFERENCIAS RIESGO'!$C$36,INFORMACION!$F3086=REFERENCIAS!$C$24),16,IF(INFORMACION!$T3086='REFERENCIAS RIESGO'!$C$36,13,IF(INFORMACION!$F3086=REFERENCIAS!$C$24,10,7))),0)+VLOOKUP(L3086,REFERENCIAS!$C:$D,2,0)*VLOOKUP($L$2,PONDERADORES!A:P,IF(AND(INFORMACION!$T3086='REFERENCIAS RIESGO'!$C$36,INFORMACION!$F3086=REFERENCIAS!$C$24),16,IF(INFORMACION!$T3086='REFERENCIAS RIESGO'!$C$36,13,IF(INFORMACION!$F3086=REFERENCIAS!$C$24,10,7))),0)+VLOOKUP(F3086,REFERENCIAS!$C:$D,2,0)*VLOOKUP($F$2,PONDERADORES!A:P,IF(AND(INFORMACION!$T3086='REFERENCIAS RIESGO'!$C$36,INFORMACION!$F3086=REFERENCIAS!$C$24),16,IF(INFORMACION!$T3086='REFERENCIAS RIESGO'!$C$36,13,IF(INFORMACION!$F3086=REFERENCIAS!$C$24,10,7))),0)+VLOOKUP(T3086,REFERENCIAS!$C:$D,2,0)*VLOOKUP($T$2,PONDERADORES!A:P,IF(AND(INFORMACION!$T3086='REFERENCIAS RIESGO'!$C$36,INFORMACION!$F3086=REFERENCIAS!$C$24),16,IF(INFORMACION!$T3086='REFERENCIAS RIESGO'!$C$36,13,IF(INFORMACION!$F3086=REFERENCIAS!$C$24,10,7))),0)+VLOOKUP(IF(J3086&lt;=0.2,0.2,IF(AND(J3086&gt;0.2,J3086&lt;=0.4),0.4,IF(AND(J3086&gt;0.4,J3086&lt;=0.6),0.6,IF(AND(J3086&gt;0.6,J3086&lt;=0.8),0.8,IF(AND(J3086&gt;0.8,J3086&lt;=1),1))))),REFERENCIAS!$C:$D,2,0)*VLOOKUP($J$2,PONDERADORES!A:P,IF(AND(INFORMACION!$T3086='REFERENCIAS RIESGO'!$C$36,INFORMACION!$F3086=REFERENCIAS!$C$24),16,IF(INFORMACION!$T3086='REFERENCIAS RIESGO'!$C$36,13,IF(INFORMACION!$F3086=REFERENCIAS!$C$24,10,7))),0)</f>
        <v>#REF!</v>
      </c>
      <c r="Y3086" s="68">
        <f>+VLOOKUP(M3086,REFERENCIAS!$C:$D,2,0)*VLOOKUP($M$2,PONDERADORES!$A$7:$G$9,7,0)+VLOOKUP(N3086,REFERENCIAS!$C:$D,2,0)*VLOOKUP($N$2,PONDERADORES!$A$7:$G$9,7,0)+VLOOKUP(O3086,REFERENCIAS!$C:$D,2,0)*VLOOKUP($O$2,PONDERADORES!$A$7:$G$9,7,0)</f>
        <v>0.2</v>
      </c>
      <c r="Z3086" s="2">
        <f>+VLOOKUP(IF(R3086&lt;0.1,0,IF(AND(R3086&gt;=0.1,R3086&lt;0.2),0.1,IF(AND(R3086&gt;=0.2,R3086&lt;0.3),0.2,IF(R3086&gt;0.3,0.3,)))),REFERENCIAS!$C:$D,2,0)*VLOOKUP($R$2,PONDERADORES!$A$11:$G$11,7,0)</f>
        <v>15</v>
      </c>
      <c r="AA3086" s="92"/>
      <c r="AB3086" s="95" t="e">
        <f t="shared" ca="1" si="191"/>
        <v>#REF!</v>
      </c>
      <c r="AC3086" s="23" t="e">
        <f ca="1">IF(AB3086&gt;REFERENCIAS!$C$62,REFERENCIAS!$B$62,IF(AND(AB3086&gt;=REFERENCIAS!$C$63,AB3086&lt;REFERENCIAS!$D$63),REFERENCIAS!$B$63,IF(AND(AB3086&gt;REFERENCIAS!$C$64,AB3086&lt;=REFERENCIAS!$D$64),REFERENCIAS!$B$64,IF(AND(AB3086&gt;=REFERENCIAS!$C$65,AB3086&lt;REFERENCIAS!$D$65),REFERENCIAS!$B$65, "Revisar"))))</f>
        <v>#REF!</v>
      </c>
      <c r="AD3086" s="94" t="e">
        <f ca="1">VLOOKUP(AC3086,REFERENCIAS!$B$62:$G$65,4,FALSE)</f>
        <v>#REF!</v>
      </c>
    </row>
    <row r="3087" spans="1:30" ht="17.25" x14ac:dyDescent="0.25">
      <c r="A3087" s="74"/>
      <c r="B3087" s="19"/>
      <c r="C3087" s="19"/>
      <c r="D3087" s="50"/>
      <c r="E3087" s="73"/>
      <c r="F3087" s="74"/>
      <c r="G3087" s="9"/>
      <c r="H3087" s="48"/>
      <c r="I3087" s="49">
        <f t="shared" ca="1" si="189"/>
        <v>2022</v>
      </c>
      <c r="J3087" s="22">
        <f t="shared" ca="1" si="188"/>
        <v>1</v>
      </c>
      <c r="K3087" s="19"/>
      <c r="L3087" s="73"/>
      <c r="M3087" s="74"/>
      <c r="N3087" s="19"/>
      <c r="O3087" s="73"/>
      <c r="P3087" s="82">
        <v>1</v>
      </c>
      <c r="Q3087" s="24">
        <v>1</v>
      </c>
      <c r="R3087" s="81">
        <f t="shared" si="190"/>
        <v>1</v>
      </c>
      <c r="S3087" s="87"/>
      <c r="T3087" s="19"/>
      <c r="U3087" s="25"/>
      <c r="V3087" s="25"/>
      <c r="W3087" s="81"/>
      <c r="X3087" s="91" t="e">
        <f ca="1">+VLOOKUP(#REF!,REFERENCIAS!$C:$D,2,0)*VLOOKUP(#REF!,PONDERADORES!A:P,IF(AND(INFORMACION!$T3087='REFERENCIAS RIESGO'!$C$36,INFORMACION!$F3087=REFERENCIAS!$C$24),16,IF(INFORMACION!$T3087='REFERENCIAS RIESGO'!$C$36,13,IF(INFORMACION!$F3087=REFERENCIAS!$C$24,10,7))),0)+VLOOKUP(K3087,REFERENCIAS!$C:$D,2,0)*VLOOKUP($K$2,PONDERADORES!A:P,IF(AND(INFORMACION!$T3087='REFERENCIAS RIESGO'!$C$36,INFORMACION!$F3087=REFERENCIAS!$C$24),16,IF(INFORMACION!$T3087='REFERENCIAS RIESGO'!$C$36,13,IF(INFORMACION!$F3087=REFERENCIAS!$C$24,10,7))),0)+VLOOKUP(L3087,REFERENCIAS!$C:$D,2,0)*VLOOKUP($L$2,PONDERADORES!A:P,IF(AND(INFORMACION!$T3087='REFERENCIAS RIESGO'!$C$36,INFORMACION!$F3087=REFERENCIAS!$C$24),16,IF(INFORMACION!$T3087='REFERENCIAS RIESGO'!$C$36,13,IF(INFORMACION!$F3087=REFERENCIAS!$C$24,10,7))),0)+VLOOKUP(F3087,REFERENCIAS!$C:$D,2,0)*VLOOKUP($F$2,PONDERADORES!A:P,IF(AND(INFORMACION!$T3087='REFERENCIAS RIESGO'!$C$36,INFORMACION!$F3087=REFERENCIAS!$C$24),16,IF(INFORMACION!$T3087='REFERENCIAS RIESGO'!$C$36,13,IF(INFORMACION!$F3087=REFERENCIAS!$C$24,10,7))),0)+VLOOKUP(T3087,REFERENCIAS!$C:$D,2,0)*VLOOKUP($T$2,PONDERADORES!A:P,IF(AND(INFORMACION!$T3087='REFERENCIAS RIESGO'!$C$36,INFORMACION!$F3087=REFERENCIAS!$C$24),16,IF(INFORMACION!$T3087='REFERENCIAS RIESGO'!$C$36,13,IF(INFORMACION!$F3087=REFERENCIAS!$C$24,10,7))),0)+VLOOKUP(IF(J3087&lt;=0.2,0.2,IF(AND(J3087&gt;0.2,J3087&lt;=0.4),0.4,IF(AND(J3087&gt;0.4,J3087&lt;=0.6),0.6,IF(AND(J3087&gt;0.6,J3087&lt;=0.8),0.8,IF(AND(J3087&gt;0.8,J3087&lt;=1),1))))),REFERENCIAS!$C:$D,2,0)*VLOOKUP($J$2,PONDERADORES!A:P,IF(AND(INFORMACION!$T3087='REFERENCIAS RIESGO'!$C$36,INFORMACION!$F3087=REFERENCIAS!$C$24),16,IF(INFORMACION!$T3087='REFERENCIAS RIESGO'!$C$36,13,IF(INFORMACION!$F3087=REFERENCIAS!$C$24,10,7))),0)</f>
        <v>#REF!</v>
      </c>
      <c r="Y3087" s="68">
        <f>+VLOOKUP(M3087,REFERENCIAS!$C:$D,2,0)*VLOOKUP($M$2,PONDERADORES!$A$7:$G$9,7,0)+VLOOKUP(N3087,REFERENCIAS!$C:$D,2,0)*VLOOKUP($N$2,PONDERADORES!$A$7:$G$9,7,0)+VLOOKUP(O3087,REFERENCIAS!$C:$D,2,0)*VLOOKUP($O$2,PONDERADORES!$A$7:$G$9,7,0)</f>
        <v>0.2</v>
      </c>
      <c r="Z3087" s="2">
        <f>+VLOOKUP(IF(R3087&lt;0.1,0,IF(AND(R3087&gt;=0.1,R3087&lt;0.2),0.1,IF(AND(R3087&gt;=0.2,R3087&lt;0.3),0.2,IF(R3087&gt;0.3,0.3,)))),REFERENCIAS!$C:$D,2,0)*VLOOKUP($R$2,PONDERADORES!$A$11:$G$11,7,0)</f>
        <v>15</v>
      </c>
      <c r="AA3087" s="92"/>
      <c r="AB3087" s="95" t="e">
        <f t="shared" ca="1" si="191"/>
        <v>#REF!</v>
      </c>
      <c r="AC3087" s="23" t="e">
        <f ca="1">IF(AB3087&gt;REFERENCIAS!$C$62,REFERENCIAS!$B$62,IF(AND(AB3087&gt;=REFERENCIAS!$C$63,AB3087&lt;REFERENCIAS!$D$63),REFERENCIAS!$B$63,IF(AND(AB3087&gt;REFERENCIAS!$C$64,AB3087&lt;=REFERENCIAS!$D$64),REFERENCIAS!$B$64,IF(AND(AB3087&gt;=REFERENCIAS!$C$65,AB3087&lt;REFERENCIAS!$D$65),REFERENCIAS!$B$65, "Revisar"))))</f>
        <v>#REF!</v>
      </c>
      <c r="AD3087" s="94" t="e">
        <f ca="1">VLOOKUP(AC3087,REFERENCIAS!$B$62:$G$65,4,FALSE)</f>
        <v>#REF!</v>
      </c>
    </row>
    <row r="3088" spans="1:30" ht="17.25" x14ac:dyDescent="0.25">
      <c r="A3088" s="74"/>
      <c r="B3088" s="19"/>
      <c r="C3088" s="19"/>
      <c r="D3088" s="50"/>
      <c r="E3088" s="73"/>
      <c r="F3088" s="74"/>
      <c r="G3088" s="9"/>
      <c r="H3088" s="48"/>
      <c r="I3088" s="49">
        <f t="shared" ca="1" si="189"/>
        <v>2022</v>
      </c>
      <c r="J3088" s="22">
        <f t="shared" ca="1" si="188"/>
        <v>1</v>
      </c>
      <c r="K3088" s="19"/>
      <c r="L3088" s="73"/>
      <c r="M3088" s="74"/>
      <c r="N3088" s="19"/>
      <c r="O3088" s="73"/>
      <c r="P3088" s="82">
        <v>1</v>
      </c>
      <c r="Q3088" s="24">
        <v>1</v>
      </c>
      <c r="R3088" s="81">
        <f t="shared" si="190"/>
        <v>1</v>
      </c>
      <c r="S3088" s="87"/>
      <c r="T3088" s="19"/>
      <c r="U3088" s="25"/>
      <c r="V3088" s="25"/>
      <c r="W3088" s="81"/>
      <c r="X3088" s="91" t="e">
        <f ca="1">+VLOOKUP(#REF!,REFERENCIAS!$C:$D,2,0)*VLOOKUP(#REF!,PONDERADORES!A:P,IF(AND(INFORMACION!$T3088='REFERENCIAS RIESGO'!$C$36,INFORMACION!$F3088=REFERENCIAS!$C$24),16,IF(INFORMACION!$T3088='REFERENCIAS RIESGO'!$C$36,13,IF(INFORMACION!$F3088=REFERENCIAS!$C$24,10,7))),0)+VLOOKUP(K3088,REFERENCIAS!$C:$D,2,0)*VLOOKUP($K$2,PONDERADORES!A:P,IF(AND(INFORMACION!$T3088='REFERENCIAS RIESGO'!$C$36,INFORMACION!$F3088=REFERENCIAS!$C$24),16,IF(INFORMACION!$T3088='REFERENCIAS RIESGO'!$C$36,13,IF(INFORMACION!$F3088=REFERENCIAS!$C$24,10,7))),0)+VLOOKUP(L3088,REFERENCIAS!$C:$D,2,0)*VLOOKUP($L$2,PONDERADORES!A:P,IF(AND(INFORMACION!$T3088='REFERENCIAS RIESGO'!$C$36,INFORMACION!$F3088=REFERENCIAS!$C$24),16,IF(INFORMACION!$T3088='REFERENCIAS RIESGO'!$C$36,13,IF(INFORMACION!$F3088=REFERENCIAS!$C$24,10,7))),0)+VLOOKUP(F3088,REFERENCIAS!$C:$D,2,0)*VLOOKUP($F$2,PONDERADORES!A:P,IF(AND(INFORMACION!$T3088='REFERENCIAS RIESGO'!$C$36,INFORMACION!$F3088=REFERENCIAS!$C$24),16,IF(INFORMACION!$T3088='REFERENCIAS RIESGO'!$C$36,13,IF(INFORMACION!$F3088=REFERENCIAS!$C$24,10,7))),0)+VLOOKUP(T3088,REFERENCIAS!$C:$D,2,0)*VLOOKUP($T$2,PONDERADORES!A:P,IF(AND(INFORMACION!$T3088='REFERENCIAS RIESGO'!$C$36,INFORMACION!$F3088=REFERENCIAS!$C$24),16,IF(INFORMACION!$T3088='REFERENCIAS RIESGO'!$C$36,13,IF(INFORMACION!$F3088=REFERENCIAS!$C$24,10,7))),0)+VLOOKUP(IF(J3088&lt;=0.2,0.2,IF(AND(J3088&gt;0.2,J3088&lt;=0.4),0.4,IF(AND(J3088&gt;0.4,J3088&lt;=0.6),0.6,IF(AND(J3088&gt;0.6,J3088&lt;=0.8),0.8,IF(AND(J3088&gt;0.8,J3088&lt;=1),1))))),REFERENCIAS!$C:$D,2,0)*VLOOKUP($J$2,PONDERADORES!A:P,IF(AND(INFORMACION!$T3088='REFERENCIAS RIESGO'!$C$36,INFORMACION!$F3088=REFERENCIAS!$C$24),16,IF(INFORMACION!$T3088='REFERENCIAS RIESGO'!$C$36,13,IF(INFORMACION!$F3088=REFERENCIAS!$C$24,10,7))),0)</f>
        <v>#REF!</v>
      </c>
      <c r="Y3088" s="68">
        <f>+VLOOKUP(M3088,REFERENCIAS!$C:$D,2,0)*VLOOKUP($M$2,PONDERADORES!$A$7:$G$9,7,0)+VLOOKUP(N3088,REFERENCIAS!$C:$D,2,0)*VLOOKUP($N$2,PONDERADORES!$A$7:$G$9,7,0)+VLOOKUP(O3088,REFERENCIAS!$C:$D,2,0)*VLOOKUP($O$2,PONDERADORES!$A$7:$G$9,7,0)</f>
        <v>0.2</v>
      </c>
      <c r="Z3088" s="2">
        <f>+VLOOKUP(IF(R3088&lt;0.1,0,IF(AND(R3088&gt;=0.1,R3088&lt;0.2),0.1,IF(AND(R3088&gt;=0.2,R3088&lt;0.3),0.2,IF(R3088&gt;0.3,0.3,)))),REFERENCIAS!$C:$D,2,0)*VLOOKUP($R$2,PONDERADORES!$A$11:$G$11,7,0)</f>
        <v>15</v>
      </c>
      <c r="AA3088" s="92"/>
      <c r="AB3088" s="95" t="e">
        <f t="shared" ca="1" si="191"/>
        <v>#REF!</v>
      </c>
      <c r="AC3088" s="23" t="e">
        <f ca="1">IF(AB3088&gt;REFERENCIAS!$C$62,REFERENCIAS!$B$62,IF(AND(AB3088&gt;=REFERENCIAS!$C$63,AB3088&lt;REFERENCIAS!$D$63),REFERENCIAS!$B$63,IF(AND(AB3088&gt;REFERENCIAS!$C$64,AB3088&lt;=REFERENCIAS!$D$64),REFERENCIAS!$B$64,IF(AND(AB3088&gt;=REFERENCIAS!$C$65,AB3088&lt;REFERENCIAS!$D$65),REFERENCIAS!$B$65, "Revisar"))))</f>
        <v>#REF!</v>
      </c>
      <c r="AD3088" s="94" t="e">
        <f ca="1">VLOOKUP(AC3088,REFERENCIAS!$B$62:$G$65,4,FALSE)</f>
        <v>#REF!</v>
      </c>
    </row>
    <row r="3089" spans="1:30" ht="17.25" x14ac:dyDescent="0.25">
      <c r="A3089" s="74"/>
      <c r="B3089" s="19"/>
      <c r="C3089" s="19"/>
      <c r="D3089" s="50"/>
      <c r="E3089" s="73"/>
      <c r="F3089" s="74"/>
      <c r="G3089" s="9"/>
      <c r="H3089" s="48"/>
      <c r="I3089" s="49">
        <f t="shared" ca="1" si="189"/>
        <v>2022</v>
      </c>
      <c r="J3089" s="22">
        <f t="shared" ca="1" si="188"/>
        <v>1</v>
      </c>
      <c r="K3089" s="19"/>
      <c r="L3089" s="73"/>
      <c r="M3089" s="74"/>
      <c r="N3089" s="19"/>
      <c r="O3089" s="73"/>
      <c r="P3089" s="82">
        <v>1</v>
      </c>
      <c r="Q3089" s="24">
        <v>1</v>
      </c>
      <c r="R3089" s="81">
        <f t="shared" si="190"/>
        <v>1</v>
      </c>
      <c r="S3089" s="87"/>
      <c r="T3089" s="19"/>
      <c r="U3089" s="25"/>
      <c r="V3089" s="25"/>
      <c r="W3089" s="81"/>
      <c r="X3089" s="91" t="e">
        <f ca="1">+VLOOKUP(#REF!,REFERENCIAS!$C:$D,2,0)*VLOOKUP(#REF!,PONDERADORES!A:P,IF(AND(INFORMACION!$T3089='REFERENCIAS RIESGO'!$C$36,INFORMACION!$F3089=REFERENCIAS!$C$24),16,IF(INFORMACION!$T3089='REFERENCIAS RIESGO'!$C$36,13,IF(INFORMACION!$F3089=REFERENCIAS!$C$24,10,7))),0)+VLOOKUP(K3089,REFERENCIAS!$C:$D,2,0)*VLOOKUP($K$2,PONDERADORES!A:P,IF(AND(INFORMACION!$T3089='REFERENCIAS RIESGO'!$C$36,INFORMACION!$F3089=REFERENCIAS!$C$24),16,IF(INFORMACION!$T3089='REFERENCIAS RIESGO'!$C$36,13,IF(INFORMACION!$F3089=REFERENCIAS!$C$24,10,7))),0)+VLOOKUP(L3089,REFERENCIAS!$C:$D,2,0)*VLOOKUP($L$2,PONDERADORES!A:P,IF(AND(INFORMACION!$T3089='REFERENCIAS RIESGO'!$C$36,INFORMACION!$F3089=REFERENCIAS!$C$24),16,IF(INFORMACION!$T3089='REFERENCIAS RIESGO'!$C$36,13,IF(INFORMACION!$F3089=REFERENCIAS!$C$24,10,7))),0)+VLOOKUP(F3089,REFERENCIAS!$C:$D,2,0)*VLOOKUP($F$2,PONDERADORES!A:P,IF(AND(INFORMACION!$T3089='REFERENCIAS RIESGO'!$C$36,INFORMACION!$F3089=REFERENCIAS!$C$24),16,IF(INFORMACION!$T3089='REFERENCIAS RIESGO'!$C$36,13,IF(INFORMACION!$F3089=REFERENCIAS!$C$24,10,7))),0)+VLOOKUP(T3089,REFERENCIAS!$C:$D,2,0)*VLOOKUP($T$2,PONDERADORES!A:P,IF(AND(INFORMACION!$T3089='REFERENCIAS RIESGO'!$C$36,INFORMACION!$F3089=REFERENCIAS!$C$24),16,IF(INFORMACION!$T3089='REFERENCIAS RIESGO'!$C$36,13,IF(INFORMACION!$F3089=REFERENCIAS!$C$24,10,7))),0)+VLOOKUP(IF(J3089&lt;=0.2,0.2,IF(AND(J3089&gt;0.2,J3089&lt;=0.4),0.4,IF(AND(J3089&gt;0.4,J3089&lt;=0.6),0.6,IF(AND(J3089&gt;0.6,J3089&lt;=0.8),0.8,IF(AND(J3089&gt;0.8,J3089&lt;=1),1))))),REFERENCIAS!$C:$D,2,0)*VLOOKUP($J$2,PONDERADORES!A:P,IF(AND(INFORMACION!$T3089='REFERENCIAS RIESGO'!$C$36,INFORMACION!$F3089=REFERENCIAS!$C$24),16,IF(INFORMACION!$T3089='REFERENCIAS RIESGO'!$C$36,13,IF(INFORMACION!$F3089=REFERENCIAS!$C$24,10,7))),0)</f>
        <v>#REF!</v>
      </c>
      <c r="Y3089" s="68">
        <f>+VLOOKUP(M3089,REFERENCIAS!$C:$D,2,0)*VLOOKUP($M$2,PONDERADORES!$A$7:$G$9,7,0)+VLOOKUP(N3089,REFERENCIAS!$C:$D,2,0)*VLOOKUP($N$2,PONDERADORES!$A$7:$G$9,7,0)+VLOOKUP(O3089,REFERENCIAS!$C:$D,2,0)*VLOOKUP($O$2,PONDERADORES!$A$7:$G$9,7,0)</f>
        <v>0.2</v>
      </c>
      <c r="Z3089" s="2">
        <f>+VLOOKUP(IF(R3089&lt;0.1,0,IF(AND(R3089&gt;=0.1,R3089&lt;0.2),0.1,IF(AND(R3089&gt;=0.2,R3089&lt;0.3),0.2,IF(R3089&gt;0.3,0.3,)))),REFERENCIAS!$C:$D,2,0)*VLOOKUP($R$2,PONDERADORES!$A$11:$G$11,7,0)</f>
        <v>15</v>
      </c>
      <c r="AA3089" s="92"/>
      <c r="AB3089" s="95" t="e">
        <f t="shared" ca="1" si="191"/>
        <v>#REF!</v>
      </c>
      <c r="AC3089" s="23" t="e">
        <f ca="1">IF(AB3089&gt;REFERENCIAS!$C$62,REFERENCIAS!$B$62,IF(AND(AB3089&gt;=REFERENCIAS!$C$63,AB3089&lt;REFERENCIAS!$D$63),REFERENCIAS!$B$63,IF(AND(AB3089&gt;REFERENCIAS!$C$64,AB3089&lt;=REFERENCIAS!$D$64),REFERENCIAS!$B$64,IF(AND(AB3089&gt;=REFERENCIAS!$C$65,AB3089&lt;REFERENCIAS!$D$65),REFERENCIAS!$B$65, "Revisar"))))</f>
        <v>#REF!</v>
      </c>
      <c r="AD3089" s="94" t="e">
        <f ca="1">VLOOKUP(AC3089,REFERENCIAS!$B$62:$G$65,4,FALSE)</f>
        <v>#REF!</v>
      </c>
    </row>
    <row r="3090" spans="1:30" ht="17.25" x14ac:dyDescent="0.25">
      <c r="A3090" s="74"/>
      <c r="B3090" s="19"/>
      <c r="C3090" s="19"/>
      <c r="D3090" s="50"/>
      <c r="E3090" s="73"/>
      <c r="F3090" s="74"/>
      <c r="G3090" s="9"/>
      <c r="H3090" s="48"/>
      <c r="I3090" s="49">
        <f t="shared" ca="1" si="189"/>
        <v>2022</v>
      </c>
      <c r="J3090" s="22">
        <f t="shared" ca="1" si="188"/>
        <v>1</v>
      </c>
      <c r="K3090" s="19"/>
      <c r="L3090" s="73"/>
      <c r="M3090" s="74"/>
      <c r="N3090" s="19"/>
      <c r="O3090" s="73"/>
      <c r="P3090" s="82">
        <v>1</v>
      </c>
      <c r="Q3090" s="24">
        <v>1</v>
      </c>
      <c r="R3090" s="81">
        <f t="shared" si="190"/>
        <v>1</v>
      </c>
      <c r="S3090" s="87"/>
      <c r="T3090" s="19"/>
      <c r="U3090" s="25"/>
      <c r="V3090" s="25"/>
      <c r="W3090" s="81"/>
      <c r="X3090" s="91" t="e">
        <f ca="1">+VLOOKUP(#REF!,REFERENCIAS!$C:$D,2,0)*VLOOKUP(#REF!,PONDERADORES!A:P,IF(AND(INFORMACION!$T3090='REFERENCIAS RIESGO'!$C$36,INFORMACION!$F3090=REFERENCIAS!$C$24),16,IF(INFORMACION!$T3090='REFERENCIAS RIESGO'!$C$36,13,IF(INFORMACION!$F3090=REFERENCIAS!$C$24,10,7))),0)+VLOOKUP(K3090,REFERENCIAS!$C:$D,2,0)*VLOOKUP($K$2,PONDERADORES!A:P,IF(AND(INFORMACION!$T3090='REFERENCIAS RIESGO'!$C$36,INFORMACION!$F3090=REFERENCIAS!$C$24),16,IF(INFORMACION!$T3090='REFERENCIAS RIESGO'!$C$36,13,IF(INFORMACION!$F3090=REFERENCIAS!$C$24,10,7))),0)+VLOOKUP(L3090,REFERENCIAS!$C:$D,2,0)*VLOOKUP($L$2,PONDERADORES!A:P,IF(AND(INFORMACION!$T3090='REFERENCIAS RIESGO'!$C$36,INFORMACION!$F3090=REFERENCIAS!$C$24),16,IF(INFORMACION!$T3090='REFERENCIAS RIESGO'!$C$36,13,IF(INFORMACION!$F3090=REFERENCIAS!$C$24,10,7))),0)+VLOOKUP(F3090,REFERENCIAS!$C:$D,2,0)*VLOOKUP($F$2,PONDERADORES!A:P,IF(AND(INFORMACION!$T3090='REFERENCIAS RIESGO'!$C$36,INFORMACION!$F3090=REFERENCIAS!$C$24),16,IF(INFORMACION!$T3090='REFERENCIAS RIESGO'!$C$36,13,IF(INFORMACION!$F3090=REFERENCIAS!$C$24,10,7))),0)+VLOOKUP(T3090,REFERENCIAS!$C:$D,2,0)*VLOOKUP($T$2,PONDERADORES!A:P,IF(AND(INFORMACION!$T3090='REFERENCIAS RIESGO'!$C$36,INFORMACION!$F3090=REFERENCIAS!$C$24),16,IF(INFORMACION!$T3090='REFERENCIAS RIESGO'!$C$36,13,IF(INFORMACION!$F3090=REFERENCIAS!$C$24,10,7))),0)+VLOOKUP(IF(J3090&lt;=0.2,0.2,IF(AND(J3090&gt;0.2,J3090&lt;=0.4),0.4,IF(AND(J3090&gt;0.4,J3090&lt;=0.6),0.6,IF(AND(J3090&gt;0.6,J3090&lt;=0.8),0.8,IF(AND(J3090&gt;0.8,J3090&lt;=1),1))))),REFERENCIAS!$C:$D,2,0)*VLOOKUP($J$2,PONDERADORES!A:P,IF(AND(INFORMACION!$T3090='REFERENCIAS RIESGO'!$C$36,INFORMACION!$F3090=REFERENCIAS!$C$24),16,IF(INFORMACION!$T3090='REFERENCIAS RIESGO'!$C$36,13,IF(INFORMACION!$F3090=REFERENCIAS!$C$24,10,7))),0)</f>
        <v>#REF!</v>
      </c>
      <c r="Y3090" s="68">
        <f>+VLOOKUP(M3090,REFERENCIAS!$C:$D,2,0)*VLOOKUP($M$2,PONDERADORES!$A$7:$G$9,7,0)+VLOOKUP(N3090,REFERENCIAS!$C:$D,2,0)*VLOOKUP($N$2,PONDERADORES!$A$7:$G$9,7,0)+VLOOKUP(O3090,REFERENCIAS!$C:$D,2,0)*VLOOKUP($O$2,PONDERADORES!$A$7:$G$9,7,0)</f>
        <v>0.2</v>
      </c>
      <c r="Z3090" s="2">
        <f>+VLOOKUP(IF(R3090&lt;0.1,0,IF(AND(R3090&gt;=0.1,R3090&lt;0.2),0.1,IF(AND(R3090&gt;=0.2,R3090&lt;0.3),0.2,IF(R3090&gt;0.3,0.3,)))),REFERENCIAS!$C:$D,2,0)*VLOOKUP($R$2,PONDERADORES!$A$11:$G$11,7,0)</f>
        <v>15</v>
      </c>
      <c r="AA3090" s="92"/>
      <c r="AB3090" s="95" t="e">
        <f t="shared" ca="1" si="191"/>
        <v>#REF!</v>
      </c>
      <c r="AC3090" s="23" t="e">
        <f ca="1">IF(AB3090&gt;REFERENCIAS!$C$62,REFERENCIAS!$B$62,IF(AND(AB3090&gt;=REFERENCIAS!$C$63,AB3090&lt;REFERENCIAS!$D$63),REFERENCIAS!$B$63,IF(AND(AB3090&gt;REFERENCIAS!$C$64,AB3090&lt;=REFERENCIAS!$D$64),REFERENCIAS!$B$64,IF(AND(AB3090&gt;=REFERENCIAS!$C$65,AB3090&lt;REFERENCIAS!$D$65),REFERENCIAS!$B$65, "Revisar"))))</f>
        <v>#REF!</v>
      </c>
      <c r="AD3090" s="94" t="e">
        <f ca="1">VLOOKUP(AC3090,REFERENCIAS!$B$62:$G$65,4,FALSE)</f>
        <v>#REF!</v>
      </c>
    </row>
    <row r="3091" spans="1:30" ht="17.25" x14ac:dyDescent="0.25">
      <c r="A3091" s="74"/>
      <c r="B3091" s="19"/>
      <c r="C3091" s="19"/>
      <c r="D3091" s="50"/>
      <c r="E3091" s="73"/>
      <c r="F3091" s="74"/>
      <c r="G3091" s="9"/>
      <c r="H3091" s="48"/>
      <c r="I3091" s="49">
        <f t="shared" ca="1" si="189"/>
        <v>2022</v>
      </c>
      <c r="J3091" s="22">
        <f t="shared" ca="1" si="188"/>
        <v>1</v>
      </c>
      <c r="K3091" s="19"/>
      <c r="L3091" s="73"/>
      <c r="M3091" s="74"/>
      <c r="N3091" s="19"/>
      <c r="O3091" s="73"/>
      <c r="P3091" s="82">
        <v>1</v>
      </c>
      <c r="Q3091" s="24">
        <v>1</v>
      </c>
      <c r="R3091" s="81">
        <f t="shared" si="190"/>
        <v>1</v>
      </c>
      <c r="S3091" s="87"/>
      <c r="T3091" s="19"/>
      <c r="U3091" s="25"/>
      <c r="V3091" s="25"/>
      <c r="W3091" s="81"/>
      <c r="X3091" s="91" t="e">
        <f ca="1">+VLOOKUP(#REF!,REFERENCIAS!$C:$D,2,0)*VLOOKUP(#REF!,PONDERADORES!A:P,IF(AND(INFORMACION!$T3091='REFERENCIAS RIESGO'!$C$36,INFORMACION!$F3091=REFERENCIAS!$C$24),16,IF(INFORMACION!$T3091='REFERENCIAS RIESGO'!$C$36,13,IF(INFORMACION!$F3091=REFERENCIAS!$C$24,10,7))),0)+VLOOKUP(K3091,REFERENCIAS!$C:$D,2,0)*VLOOKUP($K$2,PONDERADORES!A:P,IF(AND(INFORMACION!$T3091='REFERENCIAS RIESGO'!$C$36,INFORMACION!$F3091=REFERENCIAS!$C$24),16,IF(INFORMACION!$T3091='REFERENCIAS RIESGO'!$C$36,13,IF(INFORMACION!$F3091=REFERENCIAS!$C$24,10,7))),0)+VLOOKUP(L3091,REFERENCIAS!$C:$D,2,0)*VLOOKUP($L$2,PONDERADORES!A:P,IF(AND(INFORMACION!$T3091='REFERENCIAS RIESGO'!$C$36,INFORMACION!$F3091=REFERENCIAS!$C$24),16,IF(INFORMACION!$T3091='REFERENCIAS RIESGO'!$C$36,13,IF(INFORMACION!$F3091=REFERENCIAS!$C$24,10,7))),0)+VLOOKUP(F3091,REFERENCIAS!$C:$D,2,0)*VLOOKUP($F$2,PONDERADORES!A:P,IF(AND(INFORMACION!$T3091='REFERENCIAS RIESGO'!$C$36,INFORMACION!$F3091=REFERENCIAS!$C$24),16,IF(INFORMACION!$T3091='REFERENCIAS RIESGO'!$C$36,13,IF(INFORMACION!$F3091=REFERENCIAS!$C$24,10,7))),0)+VLOOKUP(T3091,REFERENCIAS!$C:$D,2,0)*VLOOKUP($T$2,PONDERADORES!A:P,IF(AND(INFORMACION!$T3091='REFERENCIAS RIESGO'!$C$36,INFORMACION!$F3091=REFERENCIAS!$C$24),16,IF(INFORMACION!$T3091='REFERENCIAS RIESGO'!$C$36,13,IF(INFORMACION!$F3091=REFERENCIAS!$C$24,10,7))),0)+VLOOKUP(IF(J3091&lt;=0.2,0.2,IF(AND(J3091&gt;0.2,J3091&lt;=0.4),0.4,IF(AND(J3091&gt;0.4,J3091&lt;=0.6),0.6,IF(AND(J3091&gt;0.6,J3091&lt;=0.8),0.8,IF(AND(J3091&gt;0.8,J3091&lt;=1),1))))),REFERENCIAS!$C:$D,2,0)*VLOOKUP($J$2,PONDERADORES!A:P,IF(AND(INFORMACION!$T3091='REFERENCIAS RIESGO'!$C$36,INFORMACION!$F3091=REFERENCIAS!$C$24),16,IF(INFORMACION!$T3091='REFERENCIAS RIESGO'!$C$36,13,IF(INFORMACION!$F3091=REFERENCIAS!$C$24,10,7))),0)</f>
        <v>#REF!</v>
      </c>
      <c r="Y3091" s="68">
        <f>+VLOOKUP(M3091,REFERENCIAS!$C:$D,2,0)*VLOOKUP($M$2,PONDERADORES!$A$7:$G$9,7,0)+VLOOKUP(N3091,REFERENCIAS!$C:$D,2,0)*VLOOKUP($N$2,PONDERADORES!$A$7:$G$9,7,0)+VLOOKUP(O3091,REFERENCIAS!$C:$D,2,0)*VLOOKUP($O$2,PONDERADORES!$A$7:$G$9,7,0)</f>
        <v>0.2</v>
      </c>
      <c r="Z3091" s="2">
        <f>+VLOOKUP(IF(R3091&lt;0.1,0,IF(AND(R3091&gt;=0.1,R3091&lt;0.2),0.1,IF(AND(R3091&gt;=0.2,R3091&lt;0.3),0.2,IF(R3091&gt;0.3,0.3,)))),REFERENCIAS!$C:$D,2,0)*VLOOKUP($R$2,PONDERADORES!$A$11:$G$11,7,0)</f>
        <v>15</v>
      </c>
      <c r="AA3091" s="92"/>
      <c r="AB3091" s="95" t="e">
        <f t="shared" ca="1" si="191"/>
        <v>#REF!</v>
      </c>
      <c r="AC3091" s="23" t="e">
        <f ca="1">IF(AB3091&gt;REFERENCIAS!$C$62,REFERENCIAS!$B$62,IF(AND(AB3091&gt;=REFERENCIAS!$C$63,AB3091&lt;REFERENCIAS!$D$63),REFERENCIAS!$B$63,IF(AND(AB3091&gt;REFERENCIAS!$C$64,AB3091&lt;=REFERENCIAS!$D$64),REFERENCIAS!$B$64,IF(AND(AB3091&gt;=REFERENCIAS!$C$65,AB3091&lt;REFERENCIAS!$D$65),REFERENCIAS!$B$65, "Revisar"))))</f>
        <v>#REF!</v>
      </c>
      <c r="AD3091" s="94" t="e">
        <f ca="1">VLOOKUP(AC3091,REFERENCIAS!$B$62:$G$65,4,FALSE)</f>
        <v>#REF!</v>
      </c>
    </row>
    <row r="3092" spans="1:30" ht="17.25" x14ac:dyDescent="0.25">
      <c r="A3092" s="74"/>
      <c r="B3092" s="19"/>
      <c r="C3092" s="19"/>
      <c r="D3092" s="50"/>
      <c r="E3092" s="73"/>
      <c r="F3092" s="74"/>
      <c r="G3092" s="9"/>
      <c r="H3092" s="48"/>
      <c r="I3092" s="49">
        <f t="shared" ca="1" si="189"/>
        <v>2022</v>
      </c>
      <c r="J3092" s="22">
        <f t="shared" ca="1" si="188"/>
        <v>1</v>
      </c>
      <c r="K3092" s="19"/>
      <c r="L3092" s="73"/>
      <c r="M3092" s="74"/>
      <c r="N3092" s="19"/>
      <c r="O3092" s="73"/>
      <c r="P3092" s="82">
        <v>1</v>
      </c>
      <c r="Q3092" s="24">
        <v>1</v>
      </c>
      <c r="R3092" s="81">
        <f t="shared" si="190"/>
        <v>1</v>
      </c>
      <c r="S3092" s="87"/>
      <c r="T3092" s="19"/>
      <c r="U3092" s="25"/>
      <c r="V3092" s="25"/>
      <c r="W3092" s="81"/>
      <c r="X3092" s="91" t="e">
        <f ca="1">+VLOOKUP(#REF!,REFERENCIAS!$C:$D,2,0)*VLOOKUP(#REF!,PONDERADORES!A:P,IF(AND(INFORMACION!$T3092='REFERENCIAS RIESGO'!$C$36,INFORMACION!$F3092=REFERENCIAS!$C$24),16,IF(INFORMACION!$T3092='REFERENCIAS RIESGO'!$C$36,13,IF(INFORMACION!$F3092=REFERENCIAS!$C$24,10,7))),0)+VLOOKUP(K3092,REFERENCIAS!$C:$D,2,0)*VLOOKUP($K$2,PONDERADORES!A:P,IF(AND(INFORMACION!$T3092='REFERENCIAS RIESGO'!$C$36,INFORMACION!$F3092=REFERENCIAS!$C$24),16,IF(INFORMACION!$T3092='REFERENCIAS RIESGO'!$C$36,13,IF(INFORMACION!$F3092=REFERENCIAS!$C$24,10,7))),0)+VLOOKUP(L3092,REFERENCIAS!$C:$D,2,0)*VLOOKUP($L$2,PONDERADORES!A:P,IF(AND(INFORMACION!$T3092='REFERENCIAS RIESGO'!$C$36,INFORMACION!$F3092=REFERENCIAS!$C$24),16,IF(INFORMACION!$T3092='REFERENCIAS RIESGO'!$C$36,13,IF(INFORMACION!$F3092=REFERENCIAS!$C$24,10,7))),0)+VLOOKUP(F3092,REFERENCIAS!$C:$D,2,0)*VLOOKUP($F$2,PONDERADORES!A:P,IF(AND(INFORMACION!$T3092='REFERENCIAS RIESGO'!$C$36,INFORMACION!$F3092=REFERENCIAS!$C$24),16,IF(INFORMACION!$T3092='REFERENCIAS RIESGO'!$C$36,13,IF(INFORMACION!$F3092=REFERENCIAS!$C$24,10,7))),0)+VLOOKUP(T3092,REFERENCIAS!$C:$D,2,0)*VLOOKUP($T$2,PONDERADORES!A:P,IF(AND(INFORMACION!$T3092='REFERENCIAS RIESGO'!$C$36,INFORMACION!$F3092=REFERENCIAS!$C$24),16,IF(INFORMACION!$T3092='REFERENCIAS RIESGO'!$C$36,13,IF(INFORMACION!$F3092=REFERENCIAS!$C$24,10,7))),0)+VLOOKUP(IF(J3092&lt;=0.2,0.2,IF(AND(J3092&gt;0.2,J3092&lt;=0.4),0.4,IF(AND(J3092&gt;0.4,J3092&lt;=0.6),0.6,IF(AND(J3092&gt;0.6,J3092&lt;=0.8),0.8,IF(AND(J3092&gt;0.8,J3092&lt;=1),1))))),REFERENCIAS!$C:$D,2,0)*VLOOKUP($J$2,PONDERADORES!A:P,IF(AND(INFORMACION!$T3092='REFERENCIAS RIESGO'!$C$36,INFORMACION!$F3092=REFERENCIAS!$C$24),16,IF(INFORMACION!$T3092='REFERENCIAS RIESGO'!$C$36,13,IF(INFORMACION!$F3092=REFERENCIAS!$C$24,10,7))),0)</f>
        <v>#REF!</v>
      </c>
      <c r="Y3092" s="68">
        <f>+VLOOKUP(M3092,REFERENCIAS!$C:$D,2,0)*VLOOKUP($M$2,PONDERADORES!$A$7:$G$9,7,0)+VLOOKUP(N3092,REFERENCIAS!$C:$D,2,0)*VLOOKUP($N$2,PONDERADORES!$A$7:$G$9,7,0)+VLOOKUP(O3092,REFERENCIAS!$C:$D,2,0)*VLOOKUP($O$2,PONDERADORES!$A$7:$G$9,7,0)</f>
        <v>0.2</v>
      </c>
      <c r="Z3092" s="2">
        <f>+VLOOKUP(IF(R3092&lt;0.1,0,IF(AND(R3092&gt;=0.1,R3092&lt;0.2),0.1,IF(AND(R3092&gt;=0.2,R3092&lt;0.3),0.2,IF(R3092&gt;0.3,0.3,)))),REFERENCIAS!$C:$D,2,0)*VLOOKUP($R$2,PONDERADORES!$A$11:$G$11,7,0)</f>
        <v>15</v>
      </c>
      <c r="AA3092" s="92"/>
      <c r="AB3092" s="95" t="e">
        <f t="shared" ca="1" si="191"/>
        <v>#REF!</v>
      </c>
      <c r="AC3092" s="23" t="e">
        <f ca="1">IF(AB3092&gt;REFERENCIAS!$C$62,REFERENCIAS!$B$62,IF(AND(AB3092&gt;=REFERENCIAS!$C$63,AB3092&lt;REFERENCIAS!$D$63),REFERENCIAS!$B$63,IF(AND(AB3092&gt;REFERENCIAS!$C$64,AB3092&lt;=REFERENCIAS!$D$64),REFERENCIAS!$B$64,IF(AND(AB3092&gt;=REFERENCIAS!$C$65,AB3092&lt;REFERENCIAS!$D$65),REFERENCIAS!$B$65, "Revisar"))))</f>
        <v>#REF!</v>
      </c>
      <c r="AD3092" s="94" t="e">
        <f ca="1">VLOOKUP(AC3092,REFERENCIAS!$B$62:$G$65,4,FALSE)</f>
        <v>#REF!</v>
      </c>
    </row>
    <row r="3093" spans="1:30" ht="17.25" x14ac:dyDescent="0.25">
      <c r="A3093" s="74"/>
      <c r="B3093" s="19"/>
      <c r="C3093" s="19"/>
      <c r="D3093" s="50"/>
      <c r="E3093" s="73"/>
      <c r="F3093" s="74"/>
      <c r="G3093" s="9"/>
      <c r="H3093" s="48"/>
      <c r="I3093" s="49">
        <f t="shared" ca="1" si="189"/>
        <v>2022</v>
      </c>
      <c r="J3093" s="22">
        <f t="shared" ca="1" si="188"/>
        <v>1</v>
      </c>
      <c r="K3093" s="19"/>
      <c r="L3093" s="73"/>
      <c r="M3093" s="74"/>
      <c r="N3093" s="19"/>
      <c r="O3093" s="73"/>
      <c r="P3093" s="82">
        <v>1</v>
      </c>
      <c r="Q3093" s="24">
        <v>1</v>
      </c>
      <c r="R3093" s="81">
        <f t="shared" si="190"/>
        <v>1</v>
      </c>
      <c r="S3093" s="87"/>
      <c r="T3093" s="19"/>
      <c r="U3093" s="25"/>
      <c r="V3093" s="25"/>
      <c r="W3093" s="81"/>
      <c r="X3093" s="91" t="e">
        <f ca="1">+VLOOKUP(#REF!,REFERENCIAS!$C:$D,2,0)*VLOOKUP(#REF!,PONDERADORES!A:P,IF(AND(INFORMACION!$T3093='REFERENCIAS RIESGO'!$C$36,INFORMACION!$F3093=REFERENCIAS!$C$24),16,IF(INFORMACION!$T3093='REFERENCIAS RIESGO'!$C$36,13,IF(INFORMACION!$F3093=REFERENCIAS!$C$24,10,7))),0)+VLOOKUP(K3093,REFERENCIAS!$C:$D,2,0)*VLOOKUP($K$2,PONDERADORES!A:P,IF(AND(INFORMACION!$T3093='REFERENCIAS RIESGO'!$C$36,INFORMACION!$F3093=REFERENCIAS!$C$24),16,IF(INFORMACION!$T3093='REFERENCIAS RIESGO'!$C$36,13,IF(INFORMACION!$F3093=REFERENCIAS!$C$24,10,7))),0)+VLOOKUP(L3093,REFERENCIAS!$C:$D,2,0)*VLOOKUP($L$2,PONDERADORES!A:P,IF(AND(INFORMACION!$T3093='REFERENCIAS RIESGO'!$C$36,INFORMACION!$F3093=REFERENCIAS!$C$24),16,IF(INFORMACION!$T3093='REFERENCIAS RIESGO'!$C$36,13,IF(INFORMACION!$F3093=REFERENCIAS!$C$24,10,7))),0)+VLOOKUP(F3093,REFERENCIAS!$C:$D,2,0)*VLOOKUP($F$2,PONDERADORES!A:P,IF(AND(INFORMACION!$T3093='REFERENCIAS RIESGO'!$C$36,INFORMACION!$F3093=REFERENCIAS!$C$24),16,IF(INFORMACION!$T3093='REFERENCIAS RIESGO'!$C$36,13,IF(INFORMACION!$F3093=REFERENCIAS!$C$24,10,7))),0)+VLOOKUP(T3093,REFERENCIAS!$C:$D,2,0)*VLOOKUP($T$2,PONDERADORES!A:P,IF(AND(INFORMACION!$T3093='REFERENCIAS RIESGO'!$C$36,INFORMACION!$F3093=REFERENCIAS!$C$24),16,IF(INFORMACION!$T3093='REFERENCIAS RIESGO'!$C$36,13,IF(INFORMACION!$F3093=REFERENCIAS!$C$24,10,7))),0)+VLOOKUP(IF(J3093&lt;=0.2,0.2,IF(AND(J3093&gt;0.2,J3093&lt;=0.4),0.4,IF(AND(J3093&gt;0.4,J3093&lt;=0.6),0.6,IF(AND(J3093&gt;0.6,J3093&lt;=0.8),0.8,IF(AND(J3093&gt;0.8,J3093&lt;=1),1))))),REFERENCIAS!$C:$D,2,0)*VLOOKUP($J$2,PONDERADORES!A:P,IF(AND(INFORMACION!$T3093='REFERENCIAS RIESGO'!$C$36,INFORMACION!$F3093=REFERENCIAS!$C$24),16,IF(INFORMACION!$T3093='REFERENCIAS RIESGO'!$C$36,13,IF(INFORMACION!$F3093=REFERENCIAS!$C$24,10,7))),0)</f>
        <v>#REF!</v>
      </c>
      <c r="Y3093" s="68">
        <f>+VLOOKUP(M3093,REFERENCIAS!$C:$D,2,0)*VLOOKUP($M$2,PONDERADORES!$A$7:$G$9,7,0)+VLOOKUP(N3093,REFERENCIAS!$C:$D,2,0)*VLOOKUP($N$2,PONDERADORES!$A$7:$G$9,7,0)+VLOOKUP(O3093,REFERENCIAS!$C:$D,2,0)*VLOOKUP($O$2,PONDERADORES!$A$7:$G$9,7,0)</f>
        <v>0.2</v>
      </c>
      <c r="Z3093" s="2">
        <f>+VLOOKUP(IF(R3093&lt;0.1,0,IF(AND(R3093&gt;=0.1,R3093&lt;0.2),0.1,IF(AND(R3093&gt;=0.2,R3093&lt;0.3),0.2,IF(R3093&gt;0.3,0.3,)))),REFERENCIAS!$C:$D,2,0)*VLOOKUP($R$2,PONDERADORES!$A$11:$G$11,7,0)</f>
        <v>15</v>
      </c>
      <c r="AA3093" s="92"/>
      <c r="AB3093" s="95" t="e">
        <f t="shared" ca="1" si="191"/>
        <v>#REF!</v>
      </c>
      <c r="AC3093" s="23" t="e">
        <f ca="1">IF(AB3093&gt;REFERENCIAS!$C$62,REFERENCIAS!$B$62,IF(AND(AB3093&gt;=REFERENCIAS!$C$63,AB3093&lt;REFERENCIAS!$D$63),REFERENCIAS!$B$63,IF(AND(AB3093&gt;REFERENCIAS!$C$64,AB3093&lt;=REFERENCIAS!$D$64),REFERENCIAS!$B$64,IF(AND(AB3093&gt;=REFERENCIAS!$C$65,AB3093&lt;REFERENCIAS!$D$65),REFERENCIAS!$B$65, "Revisar"))))</f>
        <v>#REF!</v>
      </c>
      <c r="AD3093" s="94" t="e">
        <f ca="1">VLOOKUP(AC3093,REFERENCIAS!$B$62:$G$65,4,FALSE)</f>
        <v>#REF!</v>
      </c>
    </row>
    <row r="3094" spans="1:30" ht="17.25" x14ac:dyDescent="0.25">
      <c r="A3094" s="74"/>
      <c r="B3094" s="19"/>
      <c r="C3094" s="19"/>
      <c r="D3094" s="50"/>
      <c r="E3094" s="73"/>
      <c r="F3094" s="74"/>
      <c r="G3094" s="9"/>
      <c r="H3094" s="48"/>
      <c r="I3094" s="49">
        <f t="shared" ca="1" si="189"/>
        <v>2022</v>
      </c>
      <c r="J3094" s="22">
        <f t="shared" ca="1" si="188"/>
        <v>1</v>
      </c>
      <c r="K3094" s="19"/>
      <c r="L3094" s="73"/>
      <c r="M3094" s="74"/>
      <c r="N3094" s="19"/>
      <c r="O3094" s="73"/>
      <c r="P3094" s="82">
        <v>1</v>
      </c>
      <c r="Q3094" s="24">
        <v>1</v>
      </c>
      <c r="R3094" s="81">
        <f t="shared" si="190"/>
        <v>1</v>
      </c>
      <c r="S3094" s="87"/>
      <c r="T3094" s="19"/>
      <c r="U3094" s="25"/>
      <c r="V3094" s="25"/>
      <c r="W3094" s="81"/>
      <c r="X3094" s="91" t="e">
        <f ca="1">+VLOOKUP(#REF!,REFERENCIAS!$C:$D,2,0)*VLOOKUP(#REF!,PONDERADORES!A:P,IF(AND(INFORMACION!$T3094='REFERENCIAS RIESGO'!$C$36,INFORMACION!$F3094=REFERENCIAS!$C$24),16,IF(INFORMACION!$T3094='REFERENCIAS RIESGO'!$C$36,13,IF(INFORMACION!$F3094=REFERENCIAS!$C$24,10,7))),0)+VLOOKUP(K3094,REFERENCIAS!$C:$D,2,0)*VLOOKUP($K$2,PONDERADORES!A:P,IF(AND(INFORMACION!$T3094='REFERENCIAS RIESGO'!$C$36,INFORMACION!$F3094=REFERENCIAS!$C$24),16,IF(INFORMACION!$T3094='REFERENCIAS RIESGO'!$C$36,13,IF(INFORMACION!$F3094=REFERENCIAS!$C$24,10,7))),0)+VLOOKUP(L3094,REFERENCIAS!$C:$D,2,0)*VLOOKUP($L$2,PONDERADORES!A:P,IF(AND(INFORMACION!$T3094='REFERENCIAS RIESGO'!$C$36,INFORMACION!$F3094=REFERENCIAS!$C$24),16,IF(INFORMACION!$T3094='REFERENCIAS RIESGO'!$C$36,13,IF(INFORMACION!$F3094=REFERENCIAS!$C$24,10,7))),0)+VLOOKUP(F3094,REFERENCIAS!$C:$D,2,0)*VLOOKUP($F$2,PONDERADORES!A:P,IF(AND(INFORMACION!$T3094='REFERENCIAS RIESGO'!$C$36,INFORMACION!$F3094=REFERENCIAS!$C$24),16,IF(INFORMACION!$T3094='REFERENCIAS RIESGO'!$C$36,13,IF(INFORMACION!$F3094=REFERENCIAS!$C$24,10,7))),0)+VLOOKUP(T3094,REFERENCIAS!$C:$D,2,0)*VLOOKUP($T$2,PONDERADORES!A:P,IF(AND(INFORMACION!$T3094='REFERENCIAS RIESGO'!$C$36,INFORMACION!$F3094=REFERENCIAS!$C$24),16,IF(INFORMACION!$T3094='REFERENCIAS RIESGO'!$C$36,13,IF(INFORMACION!$F3094=REFERENCIAS!$C$24,10,7))),0)+VLOOKUP(IF(J3094&lt;=0.2,0.2,IF(AND(J3094&gt;0.2,J3094&lt;=0.4),0.4,IF(AND(J3094&gt;0.4,J3094&lt;=0.6),0.6,IF(AND(J3094&gt;0.6,J3094&lt;=0.8),0.8,IF(AND(J3094&gt;0.8,J3094&lt;=1),1))))),REFERENCIAS!$C:$D,2,0)*VLOOKUP($J$2,PONDERADORES!A:P,IF(AND(INFORMACION!$T3094='REFERENCIAS RIESGO'!$C$36,INFORMACION!$F3094=REFERENCIAS!$C$24),16,IF(INFORMACION!$T3094='REFERENCIAS RIESGO'!$C$36,13,IF(INFORMACION!$F3094=REFERENCIAS!$C$24,10,7))),0)</f>
        <v>#REF!</v>
      </c>
      <c r="Y3094" s="68">
        <f>+VLOOKUP(M3094,REFERENCIAS!$C:$D,2,0)*VLOOKUP($M$2,PONDERADORES!$A$7:$G$9,7,0)+VLOOKUP(N3094,REFERENCIAS!$C:$D,2,0)*VLOOKUP($N$2,PONDERADORES!$A$7:$G$9,7,0)+VLOOKUP(O3094,REFERENCIAS!$C:$D,2,0)*VLOOKUP($O$2,PONDERADORES!$A$7:$G$9,7,0)</f>
        <v>0.2</v>
      </c>
      <c r="Z3094" s="2">
        <f>+VLOOKUP(IF(R3094&lt;0.1,0,IF(AND(R3094&gt;=0.1,R3094&lt;0.2),0.1,IF(AND(R3094&gt;=0.2,R3094&lt;0.3),0.2,IF(R3094&gt;0.3,0.3,)))),REFERENCIAS!$C:$D,2,0)*VLOOKUP($R$2,PONDERADORES!$A$11:$G$11,7,0)</f>
        <v>15</v>
      </c>
      <c r="AA3094" s="92"/>
      <c r="AB3094" s="95" t="e">
        <f t="shared" ca="1" si="191"/>
        <v>#REF!</v>
      </c>
      <c r="AC3094" s="23" t="e">
        <f ca="1">IF(AB3094&gt;REFERENCIAS!$C$62,REFERENCIAS!$B$62,IF(AND(AB3094&gt;=REFERENCIAS!$C$63,AB3094&lt;REFERENCIAS!$D$63),REFERENCIAS!$B$63,IF(AND(AB3094&gt;REFERENCIAS!$C$64,AB3094&lt;=REFERENCIAS!$D$64),REFERENCIAS!$B$64,IF(AND(AB3094&gt;=REFERENCIAS!$C$65,AB3094&lt;REFERENCIAS!$D$65),REFERENCIAS!$B$65, "Revisar"))))</f>
        <v>#REF!</v>
      </c>
      <c r="AD3094" s="94" t="e">
        <f ca="1">VLOOKUP(AC3094,REFERENCIAS!$B$62:$G$65,4,FALSE)</f>
        <v>#REF!</v>
      </c>
    </row>
    <row r="3095" spans="1:30" ht="17.25" x14ac:dyDescent="0.25">
      <c r="A3095" s="74"/>
      <c r="B3095" s="19"/>
      <c r="C3095" s="19"/>
      <c r="D3095" s="50"/>
      <c r="E3095" s="73"/>
      <c r="F3095" s="74"/>
      <c r="G3095" s="9"/>
      <c r="H3095" s="48"/>
      <c r="I3095" s="49">
        <f t="shared" ca="1" si="189"/>
        <v>2022</v>
      </c>
      <c r="J3095" s="22">
        <f t="shared" ca="1" si="188"/>
        <v>1</v>
      </c>
      <c r="K3095" s="19"/>
      <c r="L3095" s="73"/>
      <c r="M3095" s="74"/>
      <c r="N3095" s="19"/>
      <c r="O3095" s="73"/>
      <c r="P3095" s="82">
        <v>1</v>
      </c>
      <c r="Q3095" s="24">
        <v>1</v>
      </c>
      <c r="R3095" s="81">
        <f t="shared" si="190"/>
        <v>1</v>
      </c>
      <c r="S3095" s="87"/>
      <c r="T3095" s="19"/>
      <c r="U3095" s="25"/>
      <c r="V3095" s="25"/>
      <c r="W3095" s="81"/>
      <c r="X3095" s="91" t="e">
        <f ca="1">+VLOOKUP(#REF!,REFERENCIAS!$C:$D,2,0)*VLOOKUP(#REF!,PONDERADORES!A:P,IF(AND(INFORMACION!$T3095='REFERENCIAS RIESGO'!$C$36,INFORMACION!$F3095=REFERENCIAS!$C$24),16,IF(INFORMACION!$T3095='REFERENCIAS RIESGO'!$C$36,13,IF(INFORMACION!$F3095=REFERENCIAS!$C$24,10,7))),0)+VLOOKUP(K3095,REFERENCIAS!$C:$D,2,0)*VLOOKUP($K$2,PONDERADORES!A:P,IF(AND(INFORMACION!$T3095='REFERENCIAS RIESGO'!$C$36,INFORMACION!$F3095=REFERENCIAS!$C$24),16,IF(INFORMACION!$T3095='REFERENCIAS RIESGO'!$C$36,13,IF(INFORMACION!$F3095=REFERENCIAS!$C$24,10,7))),0)+VLOOKUP(L3095,REFERENCIAS!$C:$D,2,0)*VLOOKUP($L$2,PONDERADORES!A:P,IF(AND(INFORMACION!$T3095='REFERENCIAS RIESGO'!$C$36,INFORMACION!$F3095=REFERENCIAS!$C$24),16,IF(INFORMACION!$T3095='REFERENCIAS RIESGO'!$C$36,13,IF(INFORMACION!$F3095=REFERENCIAS!$C$24,10,7))),0)+VLOOKUP(F3095,REFERENCIAS!$C:$D,2,0)*VLOOKUP($F$2,PONDERADORES!A:P,IF(AND(INFORMACION!$T3095='REFERENCIAS RIESGO'!$C$36,INFORMACION!$F3095=REFERENCIAS!$C$24),16,IF(INFORMACION!$T3095='REFERENCIAS RIESGO'!$C$36,13,IF(INFORMACION!$F3095=REFERENCIAS!$C$24,10,7))),0)+VLOOKUP(T3095,REFERENCIAS!$C:$D,2,0)*VLOOKUP($T$2,PONDERADORES!A:P,IF(AND(INFORMACION!$T3095='REFERENCIAS RIESGO'!$C$36,INFORMACION!$F3095=REFERENCIAS!$C$24),16,IF(INFORMACION!$T3095='REFERENCIAS RIESGO'!$C$36,13,IF(INFORMACION!$F3095=REFERENCIAS!$C$24,10,7))),0)+VLOOKUP(IF(J3095&lt;=0.2,0.2,IF(AND(J3095&gt;0.2,J3095&lt;=0.4),0.4,IF(AND(J3095&gt;0.4,J3095&lt;=0.6),0.6,IF(AND(J3095&gt;0.6,J3095&lt;=0.8),0.8,IF(AND(J3095&gt;0.8,J3095&lt;=1),1))))),REFERENCIAS!$C:$D,2,0)*VLOOKUP($J$2,PONDERADORES!A:P,IF(AND(INFORMACION!$T3095='REFERENCIAS RIESGO'!$C$36,INFORMACION!$F3095=REFERENCIAS!$C$24),16,IF(INFORMACION!$T3095='REFERENCIAS RIESGO'!$C$36,13,IF(INFORMACION!$F3095=REFERENCIAS!$C$24,10,7))),0)</f>
        <v>#REF!</v>
      </c>
      <c r="Y3095" s="68">
        <f>+VLOOKUP(M3095,REFERENCIAS!$C:$D,2,0)*VLOOKUP($M$2,PONDERADORES!$A$7:$G$9,7,0)+VLOOKUP(N3095,REFERENCIAS!$C:$D,2,0)*VLOOKUP($N$2,PONDERADORES!$A$7:$G$9,7,0)+VLOOKUP(O3095,REFERENCIAS!$C:$D,2,0)*VLOOKUP($O$2,PONDERADORES!$A$7:$G$9,7,0)</f>
        <v>0.2</v>
      </c>
      <c r="Z3095" s="2">
        <f>+VLOOKUP(IF(R3095&lt;0.1,0,IF(AND(R3095&gt;=0.1,R3095&lt;0.2),0.1,IF(AND(R3095&gt;=0.2,R3095&lt;0.3),0.2,IF(R3095&gt;0.3,0.3,)))),REFERENCIAS!$C:$D,2,0)*VLOOKUP($R$2,PONDERADORES!$A$11:$G$11,7,0)</f>
        <v>15</v>
      </c>
      <c r="AA3095" s="92"/>
      <c r="AB3095" s="95" t="e">
        <f t="shared" ca="1" si="191"/>
        <v>#REF!</v>
      </c>
      <c r="AC3095" s="23" t="e">
        <f ca="1">IF(AB3095&gt;REFERENCIAS!$C$62,REFERENCIAS!$B$62,IF(AND(AB3095&gt;=REFERENCIAS!$C$63,AB3095&lt;REFERENCIAS!$D$63),REFERENCIAS!$B$63,IF(AND(AB3095&gt;REFERENCIAS!$C$64,AB3095&lt;=REFERENCIAS!$D$64),REFERENCIAS!$B$64,IF(AND(AB3095&gt;=REFERENCIAS!$C$65,AB3095&lt;REFERENCIAS!$D$65),REFERENCIAS!$B$65, "Revisar"))))</f>
        <v>#REF!</v>
      </c>
      <c r="AD3095" s="94" t="e">
        <f ca="1">VLOOKUP(AC3095,REFERENCIAS!$B$62:$G$65,4,FALSE)</f>
        <v>#REF!</v>
      </c>
    </row>
    <row r="3096" spans="1:30" ht="17.25" x14ac:dyDescent="0.25">
      <c r="A3096" s="74"/>
      <c r="B3096" s="19"/>
      <c r="C3096" s="19"/>
      <c r="D3096" s="50"/>
      <c r="E3096" s="73"/>
      <c r="F3096" s="74"/>
      <c r="G3096" s="9"/>
      <c r="H3096" s="48"/>
      <c r="I3096" s="49">
        <f t="shared" ca="1" si="189"/>
        <v>2022</v>
      </c>
      <c r="J3096" s="22">
        <f t="shared" ca="1" si="188"/>
        <v>1</v>
      </c>
      <c r="K3096" s="19"/>
      <c r="L3096" s="73"/>
      <c r="M3096" s="74"/>
      <c r="N3096" s="19"/>
      <c r="O3096" s="73"/>
      <c r="P3096" s="82">
        <v>1</v>
      </c>
      <c r="Q3096" s="24">
        <v>1</v>
      </c>
      <c r="R3096" s="81">
        <f t="shared" si="190"/>
        <v>1</v>
      </c>
      <c r="S3096" s="87"/>
      <c r="T3096" s="19"/>
      <c r="U3096" s="25"/>
      <c r="V3096" s="25"/>
      <c r="W3096" s="81"/>
      <c r="X3096" s="91" t="e">
        <f ca="1">+VLOOKUP(#REF!,REFERENCIAS!$C:$D,2,0)*VLOOKUP(#REF!,PONDERADORES!A:P,IF(AND(INFORMACION!$T3096='REFERENCIAS RIESGO'!$C$36,INFORMACION!$F3096=REFERENCIAS!$C$24),16,IF(INFORMACION!$T3096='REFERENCIAS RIESGO'!$C$36,13,IF(INFORMACION!$F3096=REFERENCIAS!$C$24,10,7))),0)+VLOOKUP(K3096,REFERENCIAS!$C:$D,2,0)*VLOOKUP($K$2,PONDERADORES!A:P,IF(AND(INFORMACION!$T3096='REFERENCIAS RIESGO'!$C$36,INFORMACION!$F3096=REFERENCIAS!$C$24),16,IF(INFORMACION!$T3096='REFERENCIAS RIESGO'!$C$36,13,IF(INFORMACION!$F3096=REFERENCIAS!$C$24,10,7))),0)+VLOOKUP(L3096,REFERENCIAS!$C:$D,2,0)*VLOOKUP($L$2,PONDERADORES!A:P,IF(AND(INFORMACION!$T3096='REFERENCIAS RIESGO'!$C$36,INFORMACION!$F3096=REFERENCIAS!$C$24),16,IF(INFORMACION!$T3096='REFERENCIAS RIESGO'!$C$36,13,IF(INFORMACION!$F3096=REFERENCIAS!$C$24,10,7))),0)+VLOOKUP(F3096,REFERENCIAS!$C:$D,2,0)*VLOOKUP($F$2,PONDERADORES!A:P,IF(AND(INFORMACION!$T3096='REFERENCIAS RIESGO'!$C$36,INFORMACION!$F3096=REFERENCIAS!$C$24),16,IF(INFORMACION!$T3096='REFERENCIAS RIESGO'!$C$36,13,IF(INFORMACION!$F3096=REFERENCIAS!$C$24,10,7))),0)+VLOOKUP(T3096,REFERENCIAS!$C:$D,2,0)*VLOOKUP($T$2,PONDERADORES!A:P,IF(AND(INFORMACION!$T3096='REFERENCIAS RIESGO'!$C$36,INFORMACION!$F3096=REFERENCIAS!$C$24),16,IF(INFORMACION!$T3096='REFERENCIAS RIESGO'!$C$36,13,IF(INFORMACION!$F3096=REFERENCIAS!$C$24,10,7))),0)+VLOOKUP(IF(J3096&lt;=0.2,0.2,IF(AND(J3096&gt;0.2,J3096&lt;=0.4),0.4,IF(AND(J3096&gt;0.4,J3096&lt;=0.6),0.6,IF(AND(J3096&gt;0.6,J3096&lt;=0.8),0.8,IF(AND(J3096&gt;0.8,J3096&lt;=1),1))))),REFERENCIAS!$C:$D,2,0)*VLOOKUP($J$2,PONDERADORES!A:P,IF(AND(INFORMACION!$T3096='REFERENCIAS RIESGO'!$C$36,INFORMACION!$F3096=REFERENCIAS!$C$24),16,IF(INFORMACION!$T3096='REFERENCIAS RIESGO'!$C$36,13,IF(INFORMACION!$F3096=REFERENCIAS!$C$24,10,7))),0)</f>
        <v>#REF!</v>
      </c>
      <c r="Y3096" s="68">
        <f>+VLOOKUP(M3096,REFERENCIAS!$C:$D,2,0)*VLOOKUP($M$2,PONDERADORES!$A$7:$G$9,7,0)+VLOOKUP(N3096,REFERENCIAS!$C:$D,2,0)*VLOOKUP($N$2,PONDERADORES!$A$7:$G$9,7,0)+VLOOKUP(O3096,REFERENCIAS!$C:$D,2,0)*VLOOKUP($O$2,PONDERADORES!$A$7:$G$9,7,0)</f>
        <v>0.2</v>
      </c>
      <c r="Z3096" s="2">
        <f>+VLOOKUP(IF(R3096&lt;0.1,0,IF(AND(R3096&gt;=0.1,R3096&lt;0.2),0.1,IF(AND(R3096&gt;=0.2,R3096&lt;0.3),0.2,IF(R3096&gt;0.3,0.3,)))),REFERENCIAS!$C:$D,2,0)*VLOOKUP($R$2,PONDERADORES!$A$11:$G$11,7,0)</f>
        <v>15</v>
      </c>
      <c r="AA3096" s="92"/>
      <c r="AB3096" s="95" t="e">
        <f t="shared" ca="1" si="191"/>
        <v>#REF!</v>
      </c>
      <c r="AC3096" s="23" t="e">
        <f ca="1">IF(AB3096&gt;REFERENCIAS!$C$62,REFERENCIAS!$B$62,IF(AND(AB3096&gt;=REFERENCIAS!$C$63,AB3096&lt;REFERENCIAS!$D$63),REFERENCIAS!$B$63,IF(AND(AB3096&gt;REFERENCIAS!$C$64,AB3096&lt;=REFERENCIAS!$D$64),REFERENCIAS!$B$64,IF(AND(AB3096&gt;=REFERENCIAS!$C$65,AB3096&lt;REFERENCIAS!$D$65),REFERENCIAS!$B$65, "Revisar"))))</f>
        <v>#REF!</v>
      </c>
      <c r="AD3096" s="94" t="e">
        <f ca="1">VLOOKUP(AC3096,REFERENCIAS!$B$62:$G$65,4,FALSE)</f>
        <v>#REF!</v>
      </c>
    </row>
    <row r="3097" spans="1:30" ht="17.25" x14ac:dyDescent="0.25">
      <c r="A3097" s="74"/>
      <c r="B3097" s="19"/>
      <c r="C3097" s="19"/>
      <c r="D3097" s="50"/>
      <c r="E3097" s="73"/>
      <c r="F3097" s="74"/>
      <c r="G3097" s="9"/>
      <c r="H3097" s="48"/>
      <c r="I3097" s="49">
        <f t="shared" ca="1" si="189"/>
        <v>2022</v>
      </c>
      <c r="J3097" s="22">
        <f t="shared" ca="1" si="188"/>
        <v>1</v>
      </c>
      <c r="K3097" s="19"/>
      <c r="L3097" s="73"/>
      <c r="M3097" s="74"/>
      <c r="N3097" s="19"/>
      <c r="O3097" s="73"/>
      <c r="P3097" s="82">
        <v>1</v>
      </c>
      <c r="Q3097" s="24">
        <v>1</v>
      </c>
      <c r="R3097" s="81">
        <f t="shared" si="190"/>
        <v>1</v>
      </c>
      <c r="S3097" s="87"/>
      <c r="T3097" s="19"/>
      <c r="U3097" s="25"/>
      <c r="V3097" s="25"/>
      <c r="W3097" s="81"/>
      <c r="X3097" s="91" t="e">
        <f ca="1">+VLOOKUP(#REF!,REFERENCIAS!$C:$D,2,0)*VLOOKUP(#REF!,PONDERADORES!A:P,IF(AND(INFORMACION!$T3097='REFERENCIAS RIESGO'!$C$36,INFORMACION!$F3097=REFERENCIAS!$C$24),16,IF(INFORMACION!$T3097='REFERENCIAS RIESGO'!$C$36,13,IF(INFORMACION!$F3097=REFERENCIAS!$C$24,10,7))),0)+VLOOKUP(K3097,REFERENCIAS!$C:$D,2,0)*VLOOKUP($K$2,PONDERADORES!A:P,IF(AND(INFORMACION!$T3097='REFERENCIAS RIESGO'!$C$36,INFORMACION!$F3097=REFERENCIAS!$C$24),16,IF(INFORMACION!$T3097='REFERENCIAS RIESGO'!$C$36,13,IF(INFORMACION!$F3097=REFERENCIAS!$C$24,10,7))),0)+VLOOKUP(L3097,REFERENCIAS!$C:$D,2,0)*VLOOKUP($L$2,PONDERADORES!A:P,IF(AND(INFORMACION!$T3097='REFERENCIAS RIESGO'!$C$36,INFORMACION!$F3097=REFERENCIAS!$C$24),16,IF(INFORMACION!$T3097='REFERENCIAS RIESGO'!$C$36,13,IF(INFORMACION!$F3097=REFERENCIAS!$C$24,10,7))),0)+VLOOKUP(F3097,REFERENCIAS!$C:$D,2,0)*VLOOKUP($F$2,PONDERADORES!A:P,IF(AND(INFORMACION!$T3097='REFERENCIAS RIESGO'!$C$36,INFORMACION!$F3097=REFERENCIAS!$C$24),16,IF(INFORMACION!$T3097='REFERENCIAS RIESGO'!$C$36,13,IF(INFORMACION!$F3097=REFERENCIAS!$C$24,10,7))),0)+VLOOKUP(T3097,REFERENCIAS!$C:$D,2,0)*VLOOKUP($T$2,PONDERADORES!A:P,IF(AND(INFORMACION!$T3097='REFERENCIAS RIESGO'!$C$36,INFORMACION!$F3097=REFERENCIAS!$C$24),16,IF(INFORMACION!$T3097='REFERENCIAS RIESGO'!$C$36,13,IF(INFORMACION!$F3097=REFERENCIAS!$C$24,10,7))),0)+VLOOKUP(IF(J3097&lt;=0.2,0.2,IF(AND(J3097&gt;0.2,J3097&lt;=0.4),0.4,IF(AND(J3097&gt;0.4,J3097&lt;=0.6),0.6,IF(AND(J3097&gt;0.6,J3097&lt;=0.8),0.8,IF(AND(J3097&gt;0.8,J3097&lt;=1),1))))),REFERENCIAS!$C:$D,2,0)*VLOOKUP($J$2,PONDERADORES!A:P,IF(AND(INFORMACION!$T3097='REFERENCIAS RIESGO'!$C$36,INFORMACION!$F3097=REFERENCIAS!$C$24),16,IF(INFORMACION!$T3097='REFERENCIAS RIESGO'!$C$36,13,IF(INFORMACION!$F3097=REFERENCIAS!$C$24,10,7))),0)</f>
        <v>#REF!</v>
      </c>
      <c r="Y3097" s="68">
        <f>+VLOOKUP(M3097,REFERENCIAS!$C:$D,2,0)*VLOOKUP($M$2,PONDERADORES!$A$7:$G$9,7,0)+VLOOKUP(N3097,REFERENCIAS!$C:$D,2,0)*VLOOKUP($N$2,PONDERADORES!$A$7:$G$9,7,0)+VLOOKUP(O3097,REFERENCIAS!$C:$D,2,0)*VLOOKUP($O$2,PONDERADORES!$A$7:$G$9,7,0)</f>
        <v>0.2</v>
      </c>
      <c r="Z3097" s="2">
        <f>+VLOOKUP(IF(R3097&lt;0.1,0,IF(AND(R3097&gt;=0.1,R3097&lt;0.2),0.1,IF(AND(R3097&gt;=0.2,R3097&lt;0.3),0.2,IF(R3097&gt;0.3,0.3,)))),REFERENCIAS!$C:$D,2,0)*VLOOKUP($R$2,PONDERADORES!$A$11:$G$11,7,0)</f>
        <v>15</v>
      </c>
      <c r="AA3097" s="92"/>
      <c r="AB3097" s="95" t="e">
        <f t="shared" ca="1" si="191"/>
        <v>#REF!</v>
      </c>
      <c r="AC3097" s="23" t="e">
        <f ca="1">IF(AB3097&gt;REFERENCIAS!$C$62,REFERENCIAS!$B$62,IF(AND(AB3097&gt;=REFERENCIAS!$C$63,AB3097&lt;REFERENCIAS!$D$63),REFERENCIAS!$B$63,IF(AND(AB3097&gt;REFERENCIAS!$C$64,AB3097&lt;=REFERENCIAS!$D$64),REFERENCIAS!$B$64,IF(AND(AB3097&gt;=REFERENCIAS!$C$65,AB3097&lt;REFERENCIAS!$D$65),REFERENCIAS!$B$65, "Revisar"))))</f>
        <v>#REF!</v>
      </c>
      <c r="AD3097" s="94" t="e">
        <f ca="1">VLOOKUP(AC3097,REFERENCIAS!$B$62:$G$65,4,FALSE)</f>
        <v>#REF!</v>
      </c>
    </row>
    <row r="3098" spans="1:30" ht="17.25" x14ac:dyDescent="0.25">
      <c r="A3098" s="74"/>
      <c r="B3098" s="19"/>
      <c r="C3098" s="19"/>
      <c r="D3098" s="50"/>
      <c r="E3098" s="73"/>
      <c r="F3098" s="74"/>
      <c r="G3098" s="9"/>
      <c r="H3098" s="48"/>
      <c r="I3098" s="49">
        <f t="shared" ca="1" si="189"/>
        <v>2022</v>
      </c>
      <c r="J3098" s="22">
        <f t="shared" ca="1" si="188"/>
        <v>1</v>
      </c>
      <c r="K3098" s="19"/>
      <c r="L3098" s="73"/>
      <c r="M3098" s="74"/>
      <c r="N3098" s="19"/>
      <c r="O3098" s="73"/>
      <c r="P3098" s="82">
        <v>1</v>
      </c>
      <c r="Q3098" s="24">
        <v>1</v>
      </c>
      <c r="R3098" s="81">
        <f t="shared" si="190"/>
        <v>1</v>
      </c>
      <c r="S3098" s="87"/>
      <c r="T3098" s="19"/>
      <c r="U3098" s="25"/>
      <c r="V3098" s="25"/>
      <c r="W3098" s="81"/>
      <c r="X3098" s="91" t="e">
        <f ca="1">+VLOOKUP(#REF!,REFERENCIAS!$C:$D,2,0)*VLOOKUP(#REF!,PONDERADORES!A:P,IF(AND(INFORMACION!$T3098='REFERENCIAS RIESGO'!$C$36,INFORMACION!$F3098=REFERENCIAS!$C$24),16,IF(INFORMACION!$T3098='REFERENCIAS RIESGO'!$C$36,13,IF(INFORMACION!$F3098=REFERENCIAS!$C$24,10,7))),0)+VLOOKUP(K3098,REFERENCIAS!$C:$D,2,0)*VLOOKUP($K$2,PONDERADORES!A:P,IF(AND(INFORMACION!$T3098='REFERENCIAS RIESGO'!$C$36,INFORMACION!$F3098=REFERENCIAS!$C$24),16,IF(INFORMACION!$T3098='REFERENCIAS RIESGO'!$C$36,13,IF(INFORMACION!$F3098=REFERENCIAS!$C$24,10,7))),0)+VLOOKUP(L3098,REFERENCIAS!$C:$D,2,0)*VLOOKUP($L$2,PONDERADORES!A:P,IF(AND(INFORMACION!$T3098='REFERENCIAS RIESGO'!$C$36,INFORMACION!$F3098=REFERENCIAS!$C$24),16,IF(INFORMACION!$T3098='REFERENCIAS RIESGO'!$C$36,13,IF(INFORMACION!$F3098=REFERENCIAS!$C$24,10,7))),0)+VLOOKUP(F3098,REFERENCIAS!$C:$D,2,0)*VLOOKUP($F$2,PONDERADORES!A:P,IF(AND(INFORMACION!$T3098='REFERENCIAS RIESGO'!$C$36,INFORMACION!$F3098=REFERENCIAS!$C$24),16,IF(INFORMACION!$T3098='REFERENCIAS RIESGO'!$C$36,13,IF(INFORMACION!$F3098=REFERENCIAS!$C$24,10,7))),0)+VLOOKUP(T3098,REFERENCIAS!$C:$D,2,0)*VLOOKUP($T$2,PONDERADORES!A:P,IF(AND(INFORMACION!$T3098='REFERENCIAS RIESGO'!$C$36,INFORMACION!$F3098=REFERENCIAS!$C$24),16,IF(INFORMACION!$T3098='REFERENCIAS RIESGO'!$C$36,13,IF(INFORMACION!$F3098=REFERENCIAS!$C$24,10,7))),0)+VLOOKUP(IF(J3098&lt;=0.2,0.2,IF(AND(J3098&gt;0.2,J3098&lt;=0.4),0.4,IF(AND(J3098&gt;0.4,J3098&lt;=0.6),0.6,IF(AND(J3098&gt;0.6,J3098&lt;=0.8),0.8,IF(AND(J3098&gt;0.8,J3098&lt;=1),1))))),REFERENCIAS!$C:$D,2,0)*VLOOKUP($J$2,PONDERADORES!A:P,IF(AND(INFORMACION!$T3098='REFERENCIAS RIESGO'!$C$36,INFORMACION!$F3098=REFERENCIAS!$C$24),16,IF(INFORMACION!$T3098='REFERENCIAS RIESGO'!$C$36,13,IF(INFORMACION!$F3098=REFERENCIAS!$C$24,10,7))),0)</f>
        <v>#REF!</v>
      </c>
      <c r="Y3098" s="68">
        <f>+VLOOKUP(M3098,REFERENCIAS!$C:$D,2,0)*VLOOKUP($M$2,PONDERADORES!$A$7:$G$9,7,0)+VLOOKUP(N3098,REFERENCIAS!$C:$D,2,0)*VLOOKUP($N$2,PONDERADORES!$A$7:$G$9,7,0)+VLOOKUP(O3098,REFERENCIAS!$C:$D,2,0)*VLOOKUP($O$2,PONDERADORES!$A$7:$G$9,7,0)</f>
        <v>0.2</v>
      </c>
      <c r="Z3098" s="2">
        <f>+VLOOKUP(IF(R3098&lt;0.1,0,IF(AND(R3098&gt;=0.1,R3098&lt;0.2),0.1,IF(AND(R3098&gt;=0.2,R3098&lt;0.3),0.2,IF(R3098&gt;0.3,0.3,)))),REFERENCIAS!$C:$D,2,0)*VLOOKUP($R$2,PONDERADORES!$A$11:$G$11,7,0)</f>
        <v>15</v>
      </c>
      <c r="AA3098" s="92"/>
      <c r="AB3098" s="95" t="e">
        <f t="shared" ca="1" si="191"/>
        <v>#REF!</v>
      </c>
      <c r="AC3098" s="23" t="e">
        <f ca="1">IF(AB3098&gt;REFERENCIAS!$C$62,REFERENCIAS!$B$62,IF(AND(AB3098&gt;=REFERENCIAS!$C$63,AB3098&lt;REFERENCIAS!$D$63),REFERENCIAS!$B$63,IF(AND(AB3098&gt;REFERENCIAS!$C$64,AB3098&lt;=REFERENCIAS!$D$64),REFERENCIAS!$B$64,IF(AND(AB3098&gt;=REFERENCIAS!$C$65,AB3098&lt;REFERENCIAS!$D$65),REFERENCIAS!$B$65, "Revisar"))))</f>
        <v>#REF!</v>
      </c>
      <c r="AD3098" s="94" t="e">
        <f ca="1">VLOOKUP(AC3098,REFERENCIAS!$B$62:$G$65,4,FALSE)</f>
        <v>#REF!</v>
      </c>
    </row>
    <row r="3099" spans="1:30" ht="17.25" x14ac:dyDescent="0.25">
      <c r="A3099" s="74"/>
      <c r="B3099" s="19"/>
      <c r="C3099" s="19"/>
      <c r="D3099" s="50"/>
      <c r="E3099" s="73"/>
      <c r="F3099" s="74"/>
      <c r="G3099" s="9"/>
      <c r="H3099" s="48"/>
      <c r="I3099" s="49">
        <f t="shared" ca="1" si="189"/>
        <v>2022</v>
      </c>
      <c r="J3099" s="22">
        <f t="shared" ca="1" si="188"/>
        <v>1</v>
      </c>
      <c r="K3099" s="19"/>
      <c r="L3099" s="73"/>
      <c r="M3099" s="74"/>
      <c r="N3099" s="19"/>
      <c r="O3099" s="73"/>
      <c r="P3099" s="82">
        <v>1</v>
      </c>
      <c r="Q3099" s="24">
        <v>1</v>
      </c>
      <c r="R3099" s="81">
        <f t="shared" si="190"/>
        <v>1</v>
      </c>
      <c r="S3099" s="87"/>
      <c r="T3099" s="19"/>
      <c r="U3099" s="25"/>
      <c r="V3099" s="25"/>
      <c r="W3099" s="81"/>
      <c r="X3099" s="91" t="e">
        <f ca="1">+VLOOKUP(#REF!,REFERENCIAS!$C:$D,2,0)*VLOOKUP(#REF!,PONDERADORES!A:P,IF(AND(INFORMACION!$T3099='REFERENCIAS RIESGO'!$C$36,INFORMACION!$F3099=REFERENCIAS!$C$24),16,IF(INFORMACION!$T3099='REFERENCIAS RIESGO'!$C$36,13,IF(INFORMACION!$F3099=REFERENCIAS!$C$24,10,7))),0)+VLOOKUP(K3099,REFERENCIAS!$C:$D,2,0)*VLOOKUP($K$2,PONDERADORES!A:P,IF(AND(INFORMACION!$T3099='REFERENCIAS RIESGO'!$C$36,INFORMACION!$F3099=REFERENCIAS!$C$24),16,IF(INFORMACION!$T3099='REFERENCIAS RIESGO'!$C$36,13,IF(INFORMACION!$F3099=REFERENCIAS!$C$24,10,7))),0)+VLOOKUP(L3099,REFERENCIAS!$C:$D,2,0)*VLOOKUP($L$2,PONDERADORES!A:P,IF(AND(INFORMACION!$T3099='REFERENCIAS RIESGO'!$C$36,INFORMACION!$F3099=REFERENCIAS!$C$24),16,IF(INFORMACION!$T3099='REFERENCIAS RIESGO'!$C$36,13,IF(INFORMACION!$F3099=REFERENCIAS!$C$24,10,7))),0)+VLOOKUP(F3099,REFERENCIAS!$C:$D,2,0)*VLOOKUP($F$2,PONDERADORES!A:P,IF(AND(INFORMACION!$T3099='REFERENCIAS RIESGO'!$C$36,INFORMACION!$F3099=REFERENCIAS!$C$24),16,IF(INFORMACION!$T3099='REFERENCIAS RIESGO'!$C$36,13,IF(INFORMACION!$F3099=REFERENCIAS!$C$24,10,7))),0)+VLOOKUP(T3099,REFERENCIAS!$C:$D,2,0)*VLOOKUP($T$2,PONDERADORES!A:P,IF(AND(INFORMACION!$T3099='REFERENCIAS RIESGO'!$C$36,INFORMACION!$F3099=REFERENCIAS!$C$24),16,IF(INFORMACION!$T3099='REFERENCIAS RIESGO'!$C$36,13,IF(INFORMACION!$F3099=REFERENCIAS!$C$24,10,7))),0)+VLOOKUP(IF(J3099&lt;=0.2,0.2,IF(AND(J3099&gt;0.2,J3099&lt;=0.4),0.4,IF(AND(J3099&gt;0.4,J3099&lt;=0.6),0.6,IF(AND(J3099&gt;0.6,J3099&lt;=0.8),0.8,IF(AND(J3099&gt;0.8,J3099&lt;=1),1))))),REFERENCIAS!$C:$D,2,0)*VLOOKUP($J$2,PONDERADORES!A:P,IF(AND(INFORMACION!$T3099='REFERENCIAS RIESGO'!$C$36,INFORMACION!$F3099=REFERENCIAS!$C$24),16,IF(INFORMACION!$T3099='REFERENCIAS RIESGO'!$C$36,13,IF(INFORMACION!$F3099=REFERENCIAS!$C$24,10,7))),0)</f>
        <v>#REF!</v>
      </c>
      <c r="Y3099" s="68">
        <f>+VLOOKUP(M3099,REFERENCIAS!$C:$D,2,0)*VLOOKUP($M$2,PONDERADORES!$A$7:$G$9,7,0)+VLOOKUP(N3099,REFERENCIAS!$C:$D,2,0)*VLOOKUP($N$2,PONDERADORES!$A$7:$G$9,7,0)+VLOOKUP(O3099,REFERENCIAS!$C:$D,2,0)*VLOOKUP($O$2,PONDERADORES!$A$7:$G$9,7,0)</f>
        <v>0.2</v>
      </c>
      <c r="Z3099" s="2">
        <f>+VLOOKUP(IF(R3099&lt;0.1,0,IF(AND(R3099&gt;=0.1,R3099&lt;0.2),0.1,IF(AND(R3099&gt;=0.2,R3099&lt;0.3),0.2,IF(R3099&gt;0.3,0.3,)))),REFERENCIAS!$C:$D,2,0)*VLOOKUP($R$2,PONDERADORES!$A$11:$G$11,7,0)</f>
        <v>15</v>
      </c>
      <c r="AA3099" s="92"/>
      <c r="AB3099" s="95" t="e">
        <f t="shared" ca="1" si="191"/>
        <v>#REF!</v>
      </c>
      <c r="AC3099" s="23" t="e">
        <f ca="1">IF(AB3099&gt;REFERENCIAS!$C$62,REFERENCIAS!$B$62,IF(AND(AB3099&gt;=REFERENCIAS!$C$63,AB3099&lt;REFERENCIAS!$D$63),REFERENCIAS!$B$63,IF(AND(AB3099&gt;REFERENCIAS!$C$64,AB3099&lt;=REFERENCIAS!$D$64),REFERENCIAS!$B$64,IF(AND(AB3099&gt;=REFERENCIAS!$C$65,AB3099&lt;REFERENCIAS!$D$65),REFERENCIAS!$B$65, "Revisar"))))</f>
        <v>#REF!</v>
      </c>
      <c r="AD3099" s="94" t="e">
        <f ca="1">VLOOKUP(AC3099,REFERENCIAS!$B$62:$G$65,4,FALSE)</f>
        <v>#REF!</v>
      </c>
    </row>
    <row r="3100" spans="1:30" ht="17.25" x14ac:dyDescent="0.25">
      <c r="A3100" s="74"/>
      <c r="B3100" s="19"/>
      <c r="C3100" s="19"/>
      <c r="D3100" s="50"/>
      <c r="E3100" s="73"/>
      <c r="F3100" s="74"/>
      <c r="G3100" s="9"/>
      <c r="H3100" s="48"/>
      <c r="I3100" s="49">
        <f t="shared" ca="1" si="189"/>
        <v>2022</v>
      </c>
      <c r="J3100" s="22">
        <f t="shared" ca="1" si="188"/>
        <v>1</v>
      </c>
      <c r="K3100" s="19"/>
      <c r="L3100" s="73"/>
      <c r="M3100" s="74"/>
      <c r="N3100" s="19"/>
      <c r="O3100" s="73"/>
      <c r="P3100" s="82">
        <v>1</v>
      </c>
      <c r="Q3100" s="24">
        <v>1</v>
      </c>
      <c r="R3100" s="81">
        <f t="shared" si="190"/>
        <v>1</v>
      </c>
      <c r="S3100" s="87"/>
      <c r="T3100" s="19"/>
      <c r="U3100" s="25"/>
      <c r="V3100" s="25"/>
      <c r="W3100" s="81"/>
      <c r="X3100" s="91" t="e">
        <f ca="1">+VLOOKUP(#REF!,REFERENCIAS!$C:$D,2,0)*VLOOKUP(#REF!,PONDERADORES!A:P,IF(AND(INFORMACION!$T3100='REFERENCIAS RIESGO'!$C$36,INFORMACION!$F3100=REFERENCIAS!$C$24),16,IF(INFORMACION!$T3100='REFERENCIAS RIESGO'!$C$36,13,IF(INFORMACION!$F3100=REFERENCIAS!$C$24,10,7))),0)+VLOOKUP(K3100,REFERENCIAS!$C:$D,2,0)*VLOOKUP($K$2,PONDERADORES!A:P,IF(AND(INFORMACION!$T3100='REFERENCIAS RIESGO'!$C$36,INFORMACION!$F3100=REFERENCIAS!$C$24),16,IF(INFORMACION!$T3100='REFERENCIAS RIESGO'!$C$36,13,IF(INFORMACION!$F3100=REFERENCIAS!$C$24,10,7))),0)+VLOOKUP(L3100,REFERENCIAS!$C:$D,2,0)*VLOOKUP($L$2,PONDERADORES!A:P,IF(AND(INFORMACION!$T3100='REFERENCIAS RIESGO'!$C$36,INFORMACION!$F3100=REFERENCIAS!$C$24),16,IF(INFORMACION!$T3100='REFERENCIAS RIESGO'!$C$36,13,IF(INFORMACION!$F3100=REFERENCIAS!$C$24,10,7))),0)+VLOOKUP(F3100,REFERENCIAS!$C:$D,2,0)*VLOOKUP($F$2,PONDERADORES!A:P,IF(AND(INFORMACION!$T3100='REFERENCIAS RIESGO'!$C$36,INFORMACION!$F3100=REFERENCIAS!$C$24),16,IF(INFORMACION!$T3100='REFERENCIAS RIESGO'!$C$36,13,IF(INFORMACION!$F3100=REFERENCIAS!$C$24,10,7))),0)+VLOOKUP(T3100,REFERENCIAS!$C:$D,2,0)*VLOOKUP($T$2,PONDERADORES!A:P,IF(AND(INFORMACION!$T3100='REFERENCIAS RIESGO'!$C$36,INFORMACION!$F3100=REFERENCIAS!$C$24),16,IF(INFORMACION!$T3100='REFERENCIAS RIESGO'!$C$36,13,IF(INFORMACION!$F3100=REFERENCIAS!$C$24,10,7))),0)+VLOOKUP(IF(J3100&lt;=0.2,0.2,IF(AND(J3100&gt;0.2,J3100&lt;=0.4),0.4,IF(AND(J3100&gt;0.4,J3100&lt;=0.6),0.6,IF(AND(J3100&gt;0.6,J3100&lt;=0.8),0.8,IF(AND(J3100&gt;0.8,J3100&lt;=1),1))))),REFERENCIAS!$C:$D,2,0)*VLOOKUP($J$2,PONDERADORES!A:P,IF(AND(INFORMACION!$T3100='REFERENCIAS RIESGO'!$C$36,INFORMACION!$F3100=REFERENCIAS!$C$24),16,IF(INFORMACION!$T3100='REFERENCIAS RIESGO'!$C$36,13,IF(INFORMACION!$F3100=REFERENCIAS!$C$24,10,7))),0)</f>
        <v>#REF!</v>
      </c>
      <c r="Y3100" s="68">
        <f>+VLOOKUP(M3100,REFERENCIAS!$C:$D,2,0)*VLOOKUP($M$2,PONDERADORES!$A$7:$G$9,7,0)+VLOOKUP(N3100,REFERENCIAS!$C:$D,2,0)*VLOOKUP($N$2,PONDERADORES!$A$7:$G$9,7,0)+VLOOKUP(O3100,REFERENCIAS!$C:$D,2,0)*VLOOKUP($O$2,PONDERADORES!$A$7:$G$9,7,0)</f>
        <v>0.2</v>
      </c>
      <c r="Z3100" s="2">
        <f>+VLOOKUP(IF(R3100&lt;0.1,0,IF(AND(R3100&gt;=0.1,R3100&lt;0.2),0.1,IF(AND(R3100&gt;=0.2,R3100&lt;0.3),0.2,IF(R3100&gt;0.3,0.3,)))),REFERENCIAS!$C:$D,2,0)*VLOOKUP($R$2,PONDERADORES!$A$11:$G$11,7,0)</f>
        <v>15</v>
      </c>
      <c r="AA3100" s="92"/>
      <c r="AB3100" s="95" t="e">
        <f t="shared" ca="1" si="191"/>
        <v>#REF!</v>
      </c>
      <c r="AC3100" s="23" t="e">
        <f ca="1">IF(AB3100&gt;REFERENCIAS!$C$62,REFERENCIAS!$B$62,IF(AND(AB3100&gt;=REFERENCIAS!$C$63,AB3100&lt;REFERENCIAS!$D$63),REFERENCIAS!$B$63,IF(AND(AB3100&gt;REFERENCIAS!$C$64,AB3100&lt;=REFERENCIAS!$D$64),REFERENCIAS!$B$64,IF(AND(AB3100&gt;=REFERENCIAS!$C$65,AB3100&lt;REFERENCIAS!$D$65),REFERENCIAS!$B$65, "Revisar"))))</f>
        <v>#REF!</v>
      </c>
      <c r="AD3100" s="94" t="e">
        <f ca="1">VLOOKUP(AC3100,REFERENCIAS!$B$62:$G$65,4,FALSE)</f>
        <v>#REF!</v>
      </c>
    </row>
    <row r="3101" spans="1:30" ht="17.25" x14ac:dyDescent="0.25">
      <c r="A3101" s="74"/>
      <c r="B3101" s="19"/>
      <c r="C3101" s="19"/>
      <c r="D3101" s="50"/>
      <c r="E3101" s="73"/>
      <c r="F3101" s="74"/>
      <c r="G3101" s="9"/>
      <c r="H3101" s="48"/>
      <c r="I3101" s="49">
        <f t="shared" ca="1" si="189"/>
        <v>2022</v>
      </c>
      <c r="J3101" s="22">
        <f t="shared" ca="1" si="188"/>
        <v>1</v>
      </c>
      <c r="K3101" s="19"/>
      <c r="L3101" s="73"/>
      <c r="M3101" s="74"/>
      <c r="N3101" s="19"/>
      <c r="O3101" s="73"/>
      <c r="P3101" s="82">
        <v>1</v>
      </c>
      <c r="Q3101" s="24">
        <v>1</v>
      </c>
      <c r="R3101" s="81">
        <f t="shared" si="190"/>
        <v>1</v>
      </c>
      <c r="S3101" s="87"/>
      <c r="T3101" s="19"/>
      <c r="U3101" s="25"/>
      <c r="V3101" s="25"/>
      <c r="W3101" s="81"/>
      <c r="X3101" s="91" t="e">
        <f ca="1">+VLOOKUP(#REF!,REFERENCIAS!$C:$D,2,0)*VLOOKUP(#REF!,PONDERADORES!A:P,IF(AND(INFORMACION!$T3101='REFERENCIAS RIESGO'!$C$36,INFORMACION!$F3101=REFERENCIAS!$C$24),16,IF(INFORMACION!$T3101='REFERENCIAS RIESGO'!$C$36,13,IF(INFORMACION!$F3101=REFERENCIAS!$C$24,10,7))),0)+VLOOKUP(K3101,REFERENCIAS!$C:$D,2,0)*VLOOKUP($K$2,PONDERADORES!A:P,IF(AND(INFORMACION!$T3101='REFERENCIAS RIESGO'!$C$36,INFORMACION!$F3101=REFERENCIAS!$C$24),16,IF(INFORMACION!$T3101='REFERENCIAS RIESGO'!$C$36,13,IF(INFORMACION!$F3101=REFERENCIAS!$C$24,10,7))),0)+VLOOKUP(L3101,REFERENCIAS!$C:$D,2,0)*VLOOKUP($L$2,PONDERADORES!A:P,IF(AND(INFORMACION!$T3101='REFERENCIAS RIESGO'!$C$36,INFORMACION!$F3101=REFERENCIAS!$C$24),16,IF(INFORMACION!$T3101='REFERENCIAS RIESGO'!$C$36,13,IF(INFORMACION!$F3101=REFERENCIAS!$C$24,10,7))),0)+VLOOKUP(F3101,REFERENCIAS!$C:$D,2,0)*VLOOKUP($F$2,PONDERADORES!A:P,IF(AND(INFORMACION!$T3101='REFERENCIAS RIESGO'!$C$36,INFORMACION!$F3101=REFERENCIAS!$C$24),16,IF(INFORMACION!$T3101='REFERENCIAS RIESGO'!$C$36,13,IF(INFORMACION!$F3101=REFERENCIAS!$C$24,10,7))),0)+VLOOKUP(T3101,REFERENCIAS!$C:$D,2,0)*VLOOKUP($T$2,PONDERADORES!A:P,IF(AND(INFORMACION!$T3101='REFERENCIAS RIESGO'!$C$36,INFORMACION!$F3101=REFERENCIAS!$C$24),16,IF(INFORMACION!$T3101='REFERENCIAS RIESGO'!$C$36,13,IF(INFORMACION!$F3101=REFERENCIAS!$C$24,10,7))),0)+VLOOKUP(IF(J3101&lt;=0.2,0.2,IF(AND(J3101&gt;0.2,J3101&lt;=0.4),0.4,IF(AND(J3101&gt;0.4,J3101&lt;=0.6),0.6,IF(AND(J3101&gt;0.6,J3101&lt;=0.8),0.8,IF(AND(J3101&gt;0.8,J3101&lt;=1),1))))),REFERENCIAS!$C:$D,2,0)*VLOOKUP($J$2,PONDERADORES!A:P,IF(AND(INFORMACION!$T3101='REFERENCIAS RIESGO'!$C$36,INFORMACION!$F3101=REFERENCIAS!$C$24),16,IF(INFORMACION!$T3101='REFERENCIAS RIESGO'!$C$36,13,IF(INFORMACION!$F3101=REFERENCIAS!$C$24,10,7))),0)</f>
        <v>#REF!</v>
      </c>
      <c r="Y3101" s="68">
        <f>+VLOOKUP(M3101,REFERENCIAS!$C:$D,2,0)*VLOOKUP($M$2,PONDERADORES!$A$7:$G$9,7,0)+VLOOKUP(N3101,REFERENCIAS!$C:$D,2,0)*VLOOKUP($N$2,PONDERADORES!$A$7:$G$9,7,0)+VLOOKUP(O3101,REFERENCIAS!$C:$D,2,0)*VLOOKUP($O$2,PONDERADORES!$A$7:$G$9,7,0)</f>
        <v>0.2</v>
      </c>
      <c r="Z3101" s="2">
        <f>+VLOOKUP(IF(R3101&lt;0.1,0,IF(AND(R3101&gt;=0.1,R3101&lt;0.2),0.1,IF(AND(R3101&gt;=0.2,R3101&lt;0.3),0.2,IF(R3101&gt;0.3,0.3,)))),REFERENCIAS!$C:$D,2,0)*VLOOKUP($R$2,PONDERADORES!$A$11:$G$11,7,0)</f>
        <v>15</v>
      </c>
      <c r="AA3101" s="92"/>
      <c r="AB3101" s="95" t="e">
        <f t="shared" ca="1" si="191"/>
        <v>#REF!</v>
      </c>
      <c r="AC3101" s="23" t="e">
        <f ca="1">IF(AB3101&gt;REFERENCIAS!$C$62,REFERENCIAS!$B$62,IF(AND(AB3101&gt;=REFERENCIAS!$C$63,AB3101&lt;REFERENCIAS!$D$63),REFERENCIAS!$B$63,IF(AND(AB3101&gt;REFERENCIAS!$C$64,AB3101&lt;=REFERENCIAS!$D$64),REFERENCIAS!$B$64,IF(AND(AB3101&gt;=REFERENCIAS!$C$65,AB3101&lt;REFERENCIAS!$D$65),REFERENCIAS!$B$65, "Revisar"))))</f>
        <v>#REF!</v>
      </c>
      <c r="AD3101" s="94" t="e">
        <f ca="1">VLOOKUP(AC3101,REFERENCIAS!$B$62:$G$65,4,FALSE)</f>
        <v>#REF!</v>
      </c>
    </row>
    <row r="3102" spans="1:30" ht="17.25" x14ac:dyDescent="0.25">
      <c r="A3102" s="74"/>
      <c r="B3102" s="19"/>
      <c r="C3102" s="19"/>
      <c r="D3102" s="50"/>
      <c r="E3102" s="73"/>
      <c r="F3102" s="74"/>
      <c r="G3102" s="9"/>
      <c r="H3102" s="48"/>
      <c r="I3102" s="49">
        <f t="shared" ca="1" si="189"/>
        <v>2022</v>
      </c>
      <c r="J3102" s="22">
        <f t="shared" ca="1" si="188"/>
        <v>1</v>
      </c>
      <c r="K3102" s="19"/>
      <c r="L3102" s="73"/>
      <c r="M3102" s="74"/>
      <c r="N3102" s="19"/>
      <c r="O3102" s="73"/>
      <c r="P3102" s="82">
        <v>1</v>
      </c>
      <c r="Q3102" s="24">
        <v>1</v>
      </c>
      <c r="R3102" s="81">
        <f t="shared" si="190"/>
        <v>1</v>
      </c>
      <c r="S3102" s="87"/>
      <c r="T3102" s="19"/>
      <c r="U3102" s="25"/>
      <c r="V3102" s="25"/>
      <c r="W3102" s="81"/>
      <c r="X3102" s="91" t="e">
        <f ca="1">+VLOOKUP(#REF!,REFERENCIAS!$C:$D,2,0)*VLOOKUP(#REF!,PONDERADORES!A:P,IF(AND(INFORMACION!$T3102='REFERENCIAS RIESGO'!$C$36,INFORMACION!$F3102=REFERENCIAS!$C$24),16,IF(INFORMACION!$T3102='REFERENCIAS RIESGO'!$C$36,13,IF(INFORMACION!$F3102=REFERENCIAS!$C$24,10,7))),0)+VLOOKUP(K3102,REFERENCIAS!$C:$D,2,0)*VLOOKUP($K$2,PONDERADORES!A:P,IF(AND(INFORMACION!$T3102='REFERENCIAS RIESGO'!$C$36,INFORMACION!$F3102=REFERENCIAS!$C$24),16,IF(INFORMACION!$T3102='REFERENCIAS RIESGO'!$C$36,13,IF(INFORMACION!$F3102=REFERENCIAS!$C$24,10,7))),0)+VLOOKUP(L3102,REFERENCIAS!$C:$D,2,0)*VLOOKUP($L$2,PONDERADORES!A:P,IF(AND(INFORMACION!$T3102='REFERENCIAS RIESGO'!$C$36,INFORMACION!$F3102=REFERENCIAS!$C$24),16,IF(INFORMACION!$T3102='REFERENCIAS RIESGO'!$C$36,13,IF(INFORMACION!$F3102=REFERENCIAS!$C$24,10,7))),0)+VLOOKUP(F3102,REFERENCIAS!$C:$D,2,0)*VLOOKUP($F$2,PONDERADORES!A:P,IF(AND(INFORMACION!$T3102='REFERENCIAS RIESGO'!$C$36,INFORMACION!$F3102=REFERENCIAS!$C$24),16,IF(INFORMACION!$T3102='REFERENCIAS RIESGO'!$C$36,13,IF(INFORMACION!$F3102=REFERENCIAS!$C$24,10,7))),0)+VLOOKUP(T3102,REFERENCIAS!$C:$D,2,0)*VLOOKUP($T$2,PONDERADORES!A:P,IF(AND(INFORMACION!$T3102='REFERENCIAS RIESGO'!$C$36,INFORMACION!$F3102=REFERENCIAS!$C$24),16,IF(INFORMACION!$T3102='REFERENCIAS RIESGO'!$C$36,13,IF(INFORMACION!$F3102=REFERENCIAS!$C$24,10,7))),0)+VLOOKUP(IF(J3102&lt;=0.2,0.2,IF(AND(J3102&gt;0.2,J3102&lt;=0.4),0.4,IF(AND(J3102&gt;0.4,J3102&lt;=0.6),0.6,IF(AND(J3102&gt;0.6,J3102&lt;=0.8),0.8,IF(AND(J3102&gt;0.8,J3102&lt;=1),1))))),REFERENCIAS!$C:$D,2,0)*VLOOKUP($J$2,PONDERADORES!A:P,IF(AND(INFORMACION!$T3102='REFERENCIAS RIESGO'!$C$36,INFORMACION!$F3102=REFERENCIAS!$C$24),16,IF(INFORMACION!$T3102='REFERENCIAS RIESGO'!$C$36,13,IF(INFORMACION!$F3102=REFERENCIAS!$C$24,10,7))),0)</f>
        <v>#REF!</v>
      </c>
      <c r="Y3102" s="68">
        <f>+VLOOKUP(M3102,REFERENCIAS!$C:$D,2,0)*VLOOKUP($M$2,PONDERADORES!$A$7:$G$9,7,0)+VLOOKUP(N3102,REFERENCIAS!$C:$D,2,0)*VLOOKUP($N$2,PONDERADORES!$A$7:$G$9,7,0)+VLOOKUP(O3102,REFERENCIAS!$C:$D,2,0)*VLOOKUP($O$2,PONDERADORES!$A$7:$G$9,7,0)</f>
        <v>0.2</v>
      </c>
      <c r="Z3102" s="2">
        <f>+VLOOKUP(IF(R3102&lt;0.1,0,IF(AND(R3102&gt;=0.1,R3102&lt;0.2),0.1,IF(AND(R3102&gt;=0.2,R3102&lt;0.3),0.2,IF(R3102&gt;0.3,0.3,)))),REFERENCIAS!$C:$D,2,0)*VLOOKUP($R$2,PONDERADORES!$A$11:$G$11,7,0)</f>
        <v>15</v>
      </c>
      <c r="AA3102" s="92"/>
      <c r="AB3102" s="95" t="e">
        <f t="shared" ca="1" si="191"/>
        <v>#REF!</v>
      </c>
      <c r="AC3102" s="23" t="e">
        <f ca="1">IF(AB3102&gt;REFERENCIAS!$C$62,REFERENCIAS!$B$62,IF(AND(AB3102&gt;=REFERENCIAS!$C$63,AB3102&lt;REFERENCIAS!$D$63),REFERENCIAS!$B$63,IF(AND(AB3102&gt;REFERENCIAS!$C$64,AB3102&lt;=REFERENCIAS!$D$64),REFERENCIAS!$B$64,IF(AND(AB3102&gt;=REFERENCIAS!$C$65,AB3102&lt;REFERENCIAS!$D$65),REFERENCIAS!$B$65, "Revisar"))))</f>
        <v>#REF!</v>
      </c>
      <c r="AD3102" s="94" t="e">
        <f ca="1">VLOOKUP(AC3102,REFERENCIAS!$B$62:$G$65,4,FALSE)</f>
        <v>#REF!</v>
      </c>
    </row>
    <row r="3103" spans="1:30" ht="17.25" x14ac:dyDescent="0.25">
      <c r="A3103" s="74"/>
      <c r="B3103" s="19"/>
      <c r="C3103" s="19"/>
      <c r="D3103" s="50"/>
      <c r="E3103" s="73"/>
      <c r="F3103" s="74"/>
      <c r="G3103" s="9"/>
      <c r="H3103" s="48"/>
      <c r="I3103" s="49">
        <f t="shared" ca="1" si="189"/>
        <v>2022</v>
      </c>
      <c r="J3103" s="22">
        <f t="shared" ca="1" si="188"/>
        <v>1</v>
      </c>
      <c r="K3103" s="19"/>
      <c r="L3103" s="73"/>
      <c r="M3103" s="74"/>
      <c r="N3103" s="19"/>
      <c r="O3103" s="73"/>
      <c r="P3103" s="82">
        <v>1</v>
      </c>
      <c r="Q3103" s="24">
        <v>1</v>
      </c>
      <c r="R3103" s="81">
        <f t="shared" si="190"/>
        <v>1</v>
      </c>
      <c r="S3103" s="87"/>
      <c r="T3103" s="19"/>
      <c r="U3103" s="25"/>
      <c r="V3103" s="25"/>
      <c r="W3103" s="81"/>
      <c r="X3103" s="91" t="e">
        <f ca="1">+VLOOKUP(#REF!,REFERENCIAS!$C:$D,2,0)*VLOOKUP(#REF!,PONDERADORES!A:P,IF(AND(INFORMACION!$T3103='REFERENCIAS RIESGO'!$C$36,INFORMACION!$F3103=REFERENCIAS!$C$24),16,IF(INFORMACION!$T3103='REFERENCIAS RIESGO'!$C$36,13,IF(INFORMACION!$F3103=REFERENCIAS!$C$24,10,7))),0)+VLOOKUP(K3103,REFERENCIAS!$C:$D,2,0)*VLOOKUP($K$2,PONDERADORES!A:P,IF(AND(INFORMACION!$T3103='REFERENCIAS RIESGO'!$C$36,INFORMACION!$F3103=REFERENCIAS!$C$24),16,IF(INFORMACION!$T3103='REFERENCIAS RIESGO'!$C$36,13,IF(INFORMACION!$F3103=REFERENCIAS!$C$24,10,7))),0)+VLOOKUP(L3103,REFERENCIAS!$C:$D,2,0)*VLOOKUP($L$2,PONDERADORES!A:P,IF(AND(INFORMACION!$T3103='REFERENCIAS RIESGO'!$C$36,INFORMACION!$F3103=REFERENCIAS!$C$24),16,IF(INFORMACION!$T3103='REFERENCIAS RIESGO'!$C$36,13,IF(INFORMACION!$F3103=REFERENCIAS!$C$24,10,7))),0)+VLOOKUP(F3103,REFERENCIAS!$C:$D,2,0)*VLOOKUP($F$2,PONDERADORES!A:P,IF(AND(INFORMACION!$T3103='REFERENCIAS RIESGO'!$C$36,INFORMACION!$F3103=REFERENCIAS!$C$24),16,IF(INFORMACION!$T3103='REFERENCIAS RIESGO'!$C$36,13,IF(INFORMACION!$F3103=REFERENCIAS!$C$24,10,7))),0)+VLOOKUP(T3103,REFERENCIAS!$C:$D,2,0)*VLOOKUP($T$2,PONDERADORES!A:P,IF(AND(INFORMACION!$T3103='REFERENCIAS RIESGO'!$C$36,INFORMACION!$F3103=REFERENCIAS!$C$24),16,IF(INFORMACION!$T3103='REFERENCIAS RIESGO'!$C$36,13,IF(INFORMACION!$F3103=REFERENCIAS!$C$24,10,7))),0)+VLOOKUP(IF(J3103&lt;=0.2,0.2,IF(AND(J3103&gt;0.2,J3103&lt;=0.4),0.4,IF(AND(J3103&gt;0.4,J3103&lt;=0.6),0.6,IF(AND(J3103&gt;0.6,J3103&lt;=0.8),0.8,IF(AND(J3103&gt;0.8,J3103&lt;=1),1))))),REFERENCIAS!$C:$D,2,0)*VLOOKUP($J$2,PONDERADORES!A:P,IF(AND(INFORMACION!$T3103='REFERENCIAS RIESGO'!$C$36,INFORMACION!$F3103=REFERENCIAS!$C$24),16,IF(INFORMACION!$T3103='REFERENCIAS RIESGO'!$C$36,13,IF(INFORMACION!$F3103=REFERENCIAS!$C$24,10,7))),0)</f>
        <v>#REF!</v>
      </c>
      <c r="Y3103" s="68">
        <f>+VLOOKUP(M3103,REFERENCIAS!$C:$D,2,0)*VLOOKUP($M$2,PONDERADORES!$A$7:$G$9,7,0)+VLOOKUP(N3103,REFERENCIAS!$C:$D,2,0)*VLOOKUP($N$2,PONDERADORES!$A$7:$G$9,7,0)+VLOOKUP(O3103,REFERENCIAS!$C:$D,2,0)*VLOOKUP($O$2,PONDERADORES!$A$7:$G$9,7,0)</f>
        <v>0.2</v>
      </c>
      <c r="Z3103" s="2">
        <f>+VLOOKUP(IF(R3103&lt;0.1,0,IF(AND(R3103&gt;=0.1,R3103&lt;0.2),0.1,IF(AND(R3103&gt;=0.2,R3103&lt;0.3),0.2,IF(R3103&gt;0.3,0.3,)))),REFERENCIAS!$C:$D,2,0)*VLOOKUP($R$2,PONDERADORES!$A$11:$G$11,7,0)</f>
        <v>15</v>
      </c>
      <c r="AA3103" s="92"/>
      <c r="AB3103" s="95" t="e">
        <f t="shared" ca="1" si="191"/>
        <v>#REF!</v>
      </c>
      <c r="AC3103" s="23" t="e">
        <f ca="1">IF(AB3103&gt;REFERENCIAS!$C$62,REFERENCIAS!$B$62,IF(AND(AB3103&gt;=REFERENCIAS!$C$63,AB3103&lt;REFERENCIAS!$D$63),REFERENCIAS!$B$63,IF(AND(AB3103&gt;REFERENCIAS!$C$64,AB3103&lt;=REFERENCIAS!$D$64),REFERENCIAS!$B$64,IF(AND(AB3103&gt;=REFERENCIAS!$C$65,AB3103&lt;REFERENCIAS!$D$65),REFERENCIAS!$B$65, "Revisar"))))</f>
        <v>#REF!</v>
      </c>
      <c r="AD3103" s="94" t="e">
        <f ca="1">VLOOKUP(AC3103,REFERENCIAS!$B$62:$G$65,4,FALSE)</f>
        <v>#REF!</v>
      </c>
    </row>
    <row r="3104" spans="1:30" ht="17.25" x14ac:dyDescent="0.25">
      <c r="A3104" s="74"/>
      <c r="B3104" s="19"/>
      <c r="C3104" s="19"/>
      <c r="D3104" s="50"/>
      <c r="E3104" s="73"/>
      <c r="F3104" s="74"/>
      <c r="G3104" s="9"/>
      <c r="H3104" s="48"/>
      <c r="I3104" s="49">
        <f t="shared" ca="1" si="189"/>
        <v>2022</v>
      </c>
      <c r="J3104" s="22">
        <f t="shared" ca="1" si="188"/>
        <v>1</v>
      </c>
      <c r="K3104" s="19"/>
      <c r="L3104" s="73"/>
      <c r="M3104" s="74"/>
      <c r="N3104" s="19"/>
      <c r="O3104" s="73"/>
      <c r="P3104" s="82">
        <v>1</v>
      </c>
      <c r="Q3104" s="24">
        <v>1</v>
      </c>
      <c r="R3104" s="81">
        <f t="shared" si="190"/>
        <v>1</v>
      </c>
      <c r="S3104" s="87"/>
      <c r="T3104" s="19"/>
      <c r="U3104" s="25"/>
      <c r="V3104" s="25"/>
      <c r="W3104" s="81"/>
      <c r="X3104" s="91" t="e">
        <f ca="1">+VLOOKUP(#REF!,REFERENCIAS!$C:$D,2,0)*VLOOKUP(#REF!,PONDERADORES!A:P,IF(AND(INFORMACION!$T3104='REFERENCIAS RIESGO'!$C$36,INFORMACION!$F3104=REFERENCIAS!$C$24),16,IF(INFORMACION!$T3104='REFERENCIAS RIESGO'!$C$36,13,IF(INFORMACION!$F3104=REFERENCIAS!$C$24,10,7))),0)+VLOOKUP(K3104,REFERENCIAS!$C:$D,2,0)*VLOOKUP($K$2,PONDERADORES!A:P,IF(AND(INFORMACION!$T3104='REFERENCIAS RIESGO'!$C$36,INFORMACION!$F3104=REFERENCIAS!$C$24),16,IF(INFORMACION!$T3104='REFERENCIAS RIESGO'!$C$36,13,IF(INFORMACION!$F3104=REFERENCIAS!$C$24,10,7))),0)+VLOOKUP(L3104,REFERENCIAS!$C:$D,2,0)*VLOOKUP($L$2,PONDERADORES!A:P,IF(AND(INFORMACION!$T3104='REFERENCIAS RIESGO'!$C$36,INFORMACION!$F3104=REFERENCIAS!$C$24),16,IF(INFORMACION!$T3104='REFERENCIAS RIESGO'!$C$36,13,IF(INFORMACION!$F3104=REFERENCIAS!$C$24,10,7))),0)+VLOOKUP(F3104,REFERENCIAS!$C:$D,2,0)*VLOOKUP($F$2,PONDERADORES!A:P,IF(AND(INFORMACION!$T3104='REFERENCIAS RIESGO'!$C$36,INFORMACION!$F3104=REFERENCIAS!$C$24),16,IF(INFORMACION!$T3104='REFERENCIAS RIESGO'!$C$36,13,IF(INFORMACION!$F3104=REFERENCIAS!$C$24,10,7))),0)+VLOOKUP(T3104,REFERENCIAS!$C:$D,2,0)*VLOOKUP($T$2,PONDERADORES!A:P,IF(AND(INFORMACION!$T3104='REFERENCIAS RIESGO'!$C$36,INFORMACION!$F3104=REFERENCIAS!$C$24),16,IF(INFORMACION!$T3104='REFERENCIAS RIESGO'!$C$36,13,IF(INFORMACION!$F3104=REFERENCIAS!$C$24,10,7))),0)+VLOOKUP(IF(J3104&lt;=0.2,0.2,IF(AND(J3104&gt;0.2,J3104&lt;=0.4),0.4,IF(AND(J3104&gt;0.4,J3104&lt;=0.6),0.6,IF(AND(J3104&gt;0.6,J3104&lt;=0.8),0.8,IF(AND(J3104&gt;0.8,J3104&lt;=1),1))))),REFERENCIAS!$C:$D,2,0)*VLOOKUP($J$2,PONDERADORES!A:P,IF(AND(INFORMACION!$T3104='REFERENCIAS RIESGO'!$C$36,INFORMACION!$F3104=REFERENCIAS!$C$24),16,IF(INFORMACION!$T3104='REFERENCIAS RIESGO'!$C$36,13,IF(INFORMACION!$F3104=REFERENCIAS!$C$24,10,7))),0)</f>
        <v>#REF!</v>
      </c>
      <c r="Y3104" s="68">
        <f>+VLOOKUP(M3104,REFERENCIAS!$C:$D,2,0)*VLOOKUP($M$2,PONDERADORES!$A$7:$G$9,7,0)+VLOOKUP(N3104,REFERENCIAS!$C:$D,2,0)*VLOOKUP($N$2,PONDERADORES!$A$7:$G$9,7,0)+VLOOKUP(O3104,REFERENCIAS!$C:$D,2,0)*VLOOKUP($O$2,PONDERADORES!$A$7:$G$9,7,0)</f>
        <v>0.2</v>
      </c>
      <c r="Z3104" s="2">
        <f>+VLOOKUP(IF(R3104&lt;0.1,0,IF(AND(R3104&gt;=0.1,R3104&lt;0.2),0.1,IF(AND(R3104&gt;=0.2,R3104&lt;0.3),0.2,IF(R3104&gt;0.3,0.3,)))),REFERENCIAS!$C:$D,2,0)*VLOOKUP($R$2,PONDERADORES!$A$11:$G$11,7,0)</f>
        <v>15</v>
      </c>
      <c r="AA3104" s="92"/>
      <c r="AB3104" s="95" t="e">
        <f t="shared" ca="1" si="191"/>
        <v>#REF!</v>
      </c>
      <c r="AC3104" s="23" t="e">
        <f ca="1">IF(AB3104&gt;REFERENCIAS!$C$62,REFERENCIAS!$B$62,IF(AND(AB3104&gt;=REFERENCIAS!$C$63,AB3104&lt;REFERENCIAS!$D$63),REFERENCIAS!$B$63,IF(AND(AB3104&gt;REFERENCIAS!$C$64,AB3104&lt;=REFERENCIAS!$D$64),REFERENCIAS!$B$64,IF(AND(AB3104&gt;=REFERENCIAS!$C$65,AB3104&lt;REFERENCIAS!$D$65),REFERENCIAS!$B$65, "Revisar"))))</f>
        <v>#REF!</v>
      </c>
      <c r="AD3104" s="94" t="e">
        <f ca="1">VLOOKUP(AC3104,REFERENCIAS!$B$62:$G$65,4,FALSE)</f>
        <v>#REF!</v>
      </c>
    </row>
    <row r="3105" spans="1:30" ht="17.25" x14ac:dyDescent="0.25">
      <c r="A3105" s="74"/>
      <c r="B3105" s="19"/>
      <c r="C3105" s="19"/>
      <c r="D3105" s="50"/>
      <c r="E3105" s="73"/>
      <c r="F3105" s="74"/>
      <c r="G3105" s="9"/>
      <c r="H3105" s="48"/>
      <c r="I3105" s="49">
        <f t="shared" ca="1" si="189"/>
        <v>2022</v>
      </c>
      <c r="J3105" s="22">
        <f t="shared" ca="1" si="188"/>
        <v>1</v>
      </c>
      <c r="K3105" s="19"/>
      <c r="L3105" s="73"/>
      <c r="M3105" s="74"/>
      <c r="N3105" s="19"/>
      <c r="O3105" s="73"/>
      <c r="P3105" s="82">
        <v>1</v>
      </c>
      <c r="Q3105" s="24">
        <v>1</v>
      </c>
      <c r="R3105" s="81">
        <f t="shared" si="190"/>
        <v>1</v>
      </c>
      <c r="S3105" s="87"/>
      <c r="T3105" s="19"/>
      <c r="U3105" s="25"/>
      <c r="V3105" s="25"/>
      <c r="W3105" s="81"/>
      <c r="X3105" s="91" t="e">
        <f ca="1">+VLOOKUP(#REF!,REFERENCIAS!$C:$D,2,0)*VLOOKUP(#REF!,PONDERADORES!A:P,IF(AND(INFORMACION!$T3105='REFERENCIAS RIESGO'!$C$36,INFORMACION!$F3105=REFERENCIAS!$C$24),16,IF(INFORMACION!$T3105='REFERENCIAS RIESGO'!$C$36,13,IF(INFORMACION!$F3105=REFERENCIAS!$C$24,10,7))),0)+VLOOKUP(K3105,REFERENCIAS!$C:$D,2,0)*VLOOKUP($K$2,PONDERADORES!A:P,IF(AND(INFORMACION!$T3105='REFERENCIAS RIESGO'!$C$36,INFORMACION!$F3105=REFERENCIAS!$C$24),16,IF(INFORMACION!$T3105='REFERENCIAS RIESGO'!$C$36,13,IF(INFORMACION!$F3105=REFERENCIAS!$C$24,10,7))),0)+VLOOKUP(L3105,REFERENCIAS!$C:$D,2,0)*VLOOKUP($L$2,PONDERADORES!A:P,IF(AND(INFORMACION!$T3105='REFERENCIAS RIESGO'!$C$36,INFORMACION!$F3105=REFERENCIAS!$C$24),16,IF(INFORMACION!$T3105='REFERENCIAS RIESGO'!$C$36,13,IF(INFORMACION!$F3105=REFERENCIAS!$C$24,10,7))),0)+VLOOKUP(F3105,REFERENCIAS!$C:$D,2,0)*VLOOKUP($F$2,PONDERADORES!A:P,IF(AND(INFORMACION!$T3105='REFERENCIAS RIESGO'!$C$36,INFORMACION!$F3105=REFERENCIAS!$C$24),16,IF(INFORMACION!$T3105='REFERENCIAS RIESGO'!$C$36,13,IF(INFORMACION!$F3105=REFERENCIAS!$C$24,10,7))),0)+VLOOKUP(T3105,REFERENCIAS!$C:$D,2,0)*VLOOKUP($T$2,PONDERADORES!A:P,IF(AND(INFORMACION!$T3105='REFERENCIAS RIESGO'!$C$36,INFORMACION!$F3105=REFERENCIAS!$C$24),16,IF(INFORMACION!$T3105='REFERENCIAS RIESGO'!$C$36,13,IF(INFORMACION!$F3105=REFERENCIAS!$C$24,10,7))),0)+VLOOKUP(IF(J3105&lt;=0.2,0.2,IF(AND(J3105&gt;0.2,J3105&lt;=0.4),0.4,IF(AND(J3105&gt;0.4,J3105&lt;=0.6),0.6,IF(AND(J3105&gt;0.6,J3105&lt;=0.8),0.8,IF(AND(J3105&gt;0.8,J3105&lt;=1),1))))),REFERENCIAS!$C:$D,2,0)*VLOOKUP($J$2,PONDERADORES!A:P,IF(AND(INFORMACION!$T3105='REFERENCIAS RIESGO'!$C$36,INFORMACION!$F3105=REFERENCIAS!$C$24),16,IF(INFORMACION!$T3105='REFERENCIAS RIESGO'!$C$36,13,IF(INFORMACION!$F3105=REFERENCIAS!$C$24,10,7))),0)</f>
        <v>#REF!</v>
      </c>
      <c r="Y3105" s="68">
        <f>+VLOOKUP(M3105,REFERENCIAS!$C:$D,2,0)*VLOOKUP($M$2,PONDERADORES!$A$7:$G$9,7,0)+VLOOKUP(N3105,REFERENCIAS!$C:$D,2,0)*VLOOKUP($N$2,PONDERADORES!$A$7:$G$9,7,0)+VLOOKUP(O3105,REFERENCIAS!$C:$D,2,0)*VLOOKUP($O$2,PONDERADORES!$A$7:$G$9,7,0)</f>
        <v>0.2</v>
      </c>
      <c r="Z3105" s="2">
        <f>+VLOOKUP(IF(R3105&lt;0.1,0,IF(AND(R3105&gt;=0.1,R3105&lt;0.2),0.1,IF(AND(R3105&gt;=0.2,R3105&lt;0.3),0.2,IF(R3105&gt;0.3,0.3,)))),REFERENCIAS!$C:$D,2,0)*VLOOKUP($R$2,PONDERADORES!$A$11:$G$11,7,0)</f>
        <v>15</v>
      </c>
      <c r="AA3105" s="92"/>
      <c r="AB3105" s="95" t="e">
        <f t="shared" ca="1" si="191"/>
        <v>#REF!</v>
      </c>
      <c r="AC3105" s="23" t="e">
        <f ca="1">IF(AB3105&gt;REFERENCIAS!$C$62,REFERENCIAS!$B$62,IF(AND(AB3105&gt;=REFERENCIAS!$C$63,AB3105&lt;REFERENCIAS!$D$63),REFERENCIAS!$B$63,IF(AND(AB3105&gt;REFERENCIAS!$C$64,AB3105&lt;=REFERENCIAS!$D$64),REFERENCIAS!$B$64,IF(AND(AB3105&gt;=REFERENCIAS!$C$65,AB3105&lt;REFERENCIAS!$D$65),REFERENCIAS!$B$65, "Revisar"))))</f>
        <v>#REF!</v>
      </c>
      <c r="AD3105" s="94" t="e">
        <f ca="1">VLOOKUP(AC3105,REFERENCIAS!$B$62:$G$65,4,FALSE)</f>
        <v>#REF!</v>
      </c>
    </row>
    <row r="3106" spans="1:30" ht="17.25" x14ac:dyDescent="0.25">
      <c r="A3106" s="74"/>
      <c r="B3106" s="19"/>
      <c r="C3106" s="19"/>
      <c r="D3106" s="50"/>
      <c r="E3106" s="73"/>
      <c r="F3106" s="74"/>
      <c r="G3106" s="9"/>
      <c r="H3106" s="48"/>
      <c r="I3106" s="49">
        <f t="shared" ca="1" si="189"/>
        <v>2022</v>
      </c>
      <c r="J3106" s="22">
        <f t="shared" ca="1" si="188"/>
        <v>1</v>
      </c>
      <c r="K3106" s="19"/>
      <c r="L3106" s="73"/>
      <c r="M3106" s="74"/>
      <c r="N3106" s="19"/>
      <c r="O3106" s="73"/>
      <c r="P3106" s="82">
        <v>1</v>
      </c>
      <c r="Q3106" s="24">
        <v>1</v>
      </c>
      <c r="R3106" s="81">
        <f t="shared" si="190"/>
        <v>1</v>
      </c>
      <c r="S3106" s="87"/>
      <c r="T3106" s="19"/>
      <c r="U3106" s="25"/>
      <c r="V3106" s="25"/>
      <c r="W3106" s="81"/>
      <c r="X3106" s="91" t="e">
        <f ca="1">+VLOOKUP(#REF!,REFERENCIAS!$C:$D,2,0)*VLOOKUP(#REF!,PONDERADORES!A:P,IF(AND(INFORMACION!$T3106='REFERENCIAS RIESGO'!$C$36,INFORMACION!$F3106=REFERENCIAS!$C$24),16,IF(INFORMACION!$T3106='REFERENCIAS RIESGO'!$C$36,13,IF(INFORMACION!$F3106=REFERENCIAS!$C$24,10,7))),0)+VLOOKUP(K3106,REFERENCIAS!$C:$D,2,0)*VLOOKUP($K$2,PONDERADORES!A:P,IF(AND(INFORMACION!$T3106='REFERENCIAS RIESGO'!$C$36,INFORMACION!$F3106=REFERENCIAS!$C$24),16,IF(INFORMACION!$T3106='REFERENCIAS RIESGO'!$C$36,13,IF(INFORMACION!$F3106=REFERENCIAS!$C$24,10,7))),0)+VLOOKUP(L3106,REFERENCIAS!$C:$D,2,0)*VLOOKUP($L$2,PONDERADORES!A:P,IF(AND(INFORMACION!$T3106='REFERENCIAS RIESGO'!$C$36,INFORMACION!$F3106=REFERENCIAS!$C$24),16,IF(INFORMACION!$T3106='REFERENCIAS RIESGO'!$C$36,13,IF(INFORMACION!$F3106=REFERENCIAS!$C$24,10,7))),0)+VLOOKUP(F3106,REFERENCIAS!$C:$D,2,0)*VLOOKUP($F$2,PONDERADORES!A:P,IF(AND(INFORMACION!$T3106='REFERENCIAS RIESGO'!$C$36,INFORMACION!$F3106=REFERENCIAS!$C$24),16,IF(INFORMACION!$T3106='REFERENCIAS RIESGO'!$C$36,13,IF(INFORMACION!$F3106=REFERENCIAS!$C$24,10,7))),0)+VLOOKUP(T3106,REFERENCIAS!$C:$D,2,0)*VLOOKUP($T$2,PONDERADORES!A:P,IF(AND(INFORMACION!$T3106='REFERENCIAS RIESGO'!$C$36,INFORMACION!$F3106=REFERENCIAS!$C$24),16,IF(INFORMACION!$T3106='REFERENCIAS RIESGO'!$C$36,13,IF(INFORMACION!$F3106=REFERENCIAS!$C$24,10,7))),0)+VLOOKUP(IF(J3106&lt;=0.2,0.2,IF(AND(J3106&gt;0.2,J3106&lt;=0.4),0.4,IF(AND(J3106&gt;0.4,J3106&lt;=0.6),0.6,IF(AND(J3106&gt;0.6,J3106&lt;=0.8),0.8,IF(AND(J3106&gt;0.8,J3106&lt;=1),1))))),REFERENCIAS!$C:$D,2,0)*VLOOKUP($J$2,PONDERADORES!A:P,IF(AND(INFORMACION!$T3106='REFERENCIAS RIESGO'!$C$36,INFORMACION!$F3106=REFERENCIAS!$C$24),16,IF(INFORMACION!$T3106='REFERENCIAS RIESGO'!$C$36,13,IF(INFORMACION!$F3106=REFERENCIAS!$C$24,10,7))),0)</f>
        <v>#REF!</v>
      </c>
      <c r="Y3106" s="68">
        <f>+VLOOKUP(M3106,REFERENCIAS!$C:$D,2,0)*VLOOKUP($M$2,PONDERADORES!$A$7:$G$9,7,0)+VLOOKUP(N3106,REFERENCIAS!$C:$D,2,0)*VLOOKUP($N$2,PONDERADORES!$A$7:$G$9,7,0)+VLOOKUP(O3106,REFERENCIAS!$C:$D,2,0)*VLOOKUP($O$2,PONDERADORES!$A$7:$G$9,7,0)</f>
        <v>0.2</v>
      </c>
      <c r="Z3106" s="2">
        <f>+VLOOKUP(IF(R3106&lt;0.1,0,IF(AND(R3106&gt;=0.1,R3106&lt;0.2),0.1,IF(AND(R3106&gt;=0.2,R3106&lt;0.3),0.2,IF(R3106&gt;0.3,0.3,)))),REFERENCIAS!$C:$D,2,0)*VLOOKUP($R$2,PONDERADORES!$A$11:$G$11,7,0)</f>
        <v>15</v>
      </c>
      <c r="AA3106" s="92"/>
      <c r="AB3106" s="95" t="e">
        <f t="shared" ca="1" si="191"/>
        <v>#REF!</v>
      </c>
      <c r="AC3106" s="23" t="e">
        <f ca="1">IF(AB3106&gt;REFERENCIAS!$C$62,REFERENCIAS!$B$62,IF(AND(AB3106&gt;=REFERENCIAS!$C$63,AB3106&lt;REFERENCIAS!$D$63),REFERENCIAS!$B$63,IF(AND(AB3106&gt;REFERENCIAS!$C$64,AB3106&lt;=REFERENCIAS!$D$64),REFERENCIAS!$B$64,IF(AND(AB3106&gt;=REFERENCIAS!$C$65,AB3106&lt;REFERENCIAS!$D$65),REFERENCIAS!$B$65, "Revisar"))))</f>
        <v>#REF!</v>
      </c>
      <c r="AD3106" s="94" t="e">
        <f ca="1">VLOOKUP(AC3106,REFERENCIAS!$B$62:$G$65,4,FALSE)</f>
        <v>#REF!</v>
      </c>
    </row>
    <row r="3107" spans="1:30" ht="17.25" x14ac:dyDescent="0.25">
      <c r="A3107" s="74"/>
      <c r="B3107" s="19"/>
      <c r="C3107" s="19"/>
      <c r="D3107" s="50"/>
      <c r="E3107" s="73"/>
      <c r="F3107" s="74"/>
      <c r="G3107" s="9"/>
      <c r="H3107" s="48"/>
      <c r="I3107" s="49">
        <f t="shared" ca="1" si="189"/>
        <v>2022</v>
      </c>
      <c r="J3107" s="22">
        <f t="shared" ca="1" si="188"/>
        <v>1</v>
      </c>
      <c r="K3107" s="19"/>
      <c r="L3107" s="73"/>
      <c r="M3107" s="74"/>
      <c r="N3107" s="19"/>
      <c r="O3107" s="73"/>
      <c r="P3107" s="82">
        <v>1</v>
      </c>
      <c r="Q3107" s="24">
        <v>1</v>
      </c>
      <c r="R3107" s="81">
        <f t="shared" si="190"/>
        <v>1</v>
      </c>
      <c r="S3107" s="87"/>
      <c r="T3107" s="19"/>
      <c r="U3107" s="25"/>
      <c r="V3107" s="25"/>
      <c r="W3107" s="81"/>
      <c r="X3107" s="91" t="e">
        <f ca="1">+VLOOKUP(#REF!,REFERENCIAS!$C:$D,2,0)*VLOOKUP(#REF!,PONDERADORES!A:P,IF(AND(INFORMACION!$T3107='REFERENCIAS RIESGO'!$C$36,INFORMACION!$F3107=REFERENCIAS!$C$24),16,IF(INFORMACION!$T3107='REFERENCIAS RIESGO'!$C$36,13,IF(INFORMACION!$F3107=REFERENCIAS!$C$24,10,7))),0)+VLOOKUP(K3107,REFERENCIAS!$C:$D,2,0)*VLOOKUP($K$2,PONDERADORES!A:P,IF(AND(INFORMACION!$T3107='REFERENCIAS RIESGO'!$C$36,INFORMACION!$F3107=REFERENCIAS!$C$24),16,IF(INFORMACION!$T3107='REFERENCIAS RIESGO'!$C$36,13,IF(INFORMACION!$F3107=REFERENCIAS!$C$24,10,7))),0)+VLOOKUP(L3107,REFERENCIAS!$C:$D,2,0)*VLOOKUP($L$2,PONDERADORES!A:P,IF(AND(INFORMACION!$T3107='REFERENCIAS RIESGO'!$C$36,INFORMACION!$F3107=REFERENCIAS!$C$24),16,IF(INFORMACION!$T3107='REFERENCIAS RIESGO'!$C$36,13,IF(INFORMACION!$F3107=REFERENCIAS!$C$24,10,7))),0)+VLOOKUP(F3107,REFERENCIAS!$C:$D,2,0)*VLOOKUP($F$2,PONDERADORES!A:P,IF(AND(INFORMACION!$T3107='REFERENCIAS RIESGO'!$C$36,INFORMACION!$F3107=REFERENCIAS!$C$24),16,IF(INFORMACION!$T3107='REFERENCIAS RIESGO'!$C$36,13,IF(INFORMACION!$F3107=REFERENCIAS!$C$24,10,7))),0)+VLOOKUP(T3107,REFERENCIAS!$C:$D,2,0)*VLOOKUP($T$2,PONDERADORES!A:P,IF(AND(INFORMACION!$T3107='REFERENCIAS RIESGO'!$C$36,INFORMACION!$F3107=REFERENCIAS!$C$24),16,IF(INFORMACION!$T3107='REFERENCIAS RIESGO'!$C$36,13,IF(INFORMACION!$F3107=REFERENCIAS!$C$24,10,7))),0)+VLOOKUP(IF(J3107&lt;=0.2,0.2,IF(AND(J3107&gt;0.2,J3107&lt;=0.4),0.4,IF(AND(J3107&gt;0.4,J3107&lt;=0.6),0.6,IF(AND(J3107&gt;0.6,J3107&lt;=0.8),0.8,IF(AND(J3107&gt;0.8,J3107&lt;=1),1))))),REFERENCIAS!$C:$D,2,0)*VLOOKUP($J$2,PONDERADORES!A:P,IF(AND(INFORMACION!$T3107='REFERENCIAS RIESGO'!$C$36,INFORMACION!$F3107=REFERENCIAS!$C$24),16,IF(INFORMACION!$T3107='REFERENCIAS RIESGO'!$C$36,13,IF(INFORMACION!$F3107=REFERENCIAS!$C$24,10,7))),0)</f>
        <v>#REF!</v>
      </c>
      <c r="Y3107" s="68">
        <f>+VLOOKUP(M3107,REFERENCIAS!$C:$D,2,0)*VLOOKUP($M$2,PONDERADORES!$A$7:$G$9,7,0)+VLOOKUP(N3107,REFERENCIAS!$C:$D,2,0)*VLOOKUP($N$2,PONDERADORES!$A$7:$G$9,7,0)+VLOOKUP(O3107,REFERENCIAS!$C:$D,2,0)*VLOOKUP($O$2,PONDERADORES!$A$7:$G$9,7,0)</f>
        <v>0.2</v>
      </c>
      <c r="Z3107" s="2">
        <f>+VLOOKUP(IF(R3107&lt;0.1,0,IF(AND(R3107&gt;=0.1,R3107&lt;0.2),0.1,IF(AND(R3107&gt;=0.2,R3107&lt;0.3),0.2,IF(R3107&gt;0.3,0.3,)))),REFERENCIAS!$C:$D,2,0)*VLOOKUP($R$2,PONDERADORES!$A$11:$G$11,7,0)</f>
        <v>15</v>
      </c>
      <c r="AA3107" s="92"/>
      <c r="AB3107" s="95" t="e">
        <f t="shared" ca="1" si="191"/>
        <v>#REF!</v>
      </c>
      <c r="AC3107" s="23" t="e">
        <f ca="1">IF(AB3107&gt;REFERENCIAS!$C$62,REFERENCIAS!$B$62,IF(AND(AB3107&gt;=REFERENCIAS!$C$63,AB3107&lt;REFERENCIAS!$D$63),REFERENCIAS!$B$63,IF(AND(AB3107&gt;REFERENCIAS!$C$64,AB3107&lt;=REFERENCIAS!$D$64),REFERENCIAS!$B$64,IF(AND(AB3107&gt;=REFERENCIAS!$C$65,AB3107&lt;REFERENCIAS!$D$65),REFERENCIAS!$B$65, "Revisar"))))</f>
        <v>#REF!</v>
      </c>
      <c r="AD3107" s="94" t="e">
        <f ca="1">VLOOKUP(AC3107,REFERENCIAS!$B$62:$G$65,4,FALSE)</f>
        <v>#REF!</v>
      </c>
    </row>
    <row r="3108" spans="1:30" ht="17.25" x14ac:dyDescent="0.25">
      <c r="A3108" s="74"/>
      <c r="B3108" s="19"/>
      <c r="C3108" s="19"/>
      <c r="D3108" s="50"/>
      <c r="E3108" s="73"/>
      <c r="F3108" s="74"/>
      <c r="G3108" s="9"/>
      <c r="H3108" s="48"/>
      <c r="I3108" s="49">
        <f t="shared" ca="1" si="189"/>
        <v>2022</v>
      </c>
      <c r="J3108" s="22">
        <f t="shared" ca="1" si="188"/>
        <v>1</v>
      </c>
      <c r="K3108" s="19"/>
      <c r="L3108" s="73"/>
      <c r="M3108" s="74"/>
      <c r="N3108" s="19"/>
      <c r="O3108" s="73"/>
      <c r="P3108" s="82">
        <v>1</v>
      </c>
      <c r="Q3108" s="24">
        <v>1</v>
      </c>
      <c r="R3108" s="81">
        <f t="shared" si="190"/>
        <v>1</v>
      </c>
      <c r="S3108" s="87"/>
      <c r="T3108" s="19"/>
      <c r="U3108" s="25"/>
      <c r="V3108" s="25"/>
      <c r="W3108" s="81"/>
      <c r="X3108" s="91" t="e">
        <f ca="1">+VLOOKUP(#REF!,REFERENCIAS!$C:$D,2,0)*VLOOKUP(#REF!,PONDERADORES!A:P,IF(AND(INFORMACION!$T3108='REFERENCIAS RIESGO'!$C$36,INFORMACION!$F3108=REFERENCIAS!$C$24),16,IF(INFORMACION!$T3108='REFERENCIAS RIESGO'!$C$36,13,IF(INFORMACION!$F3108=REFERENCIAS!$C$24,10,7))),0)+VLOOKUP(K3108,REFERENCIAS!$C:$D,2,0)*VLOOKUP($K$2,PONDERADORES!A:P,IF(AND(INFORMACION!$T3108='REFERENCIAS RIESGO'!$C$36,INFORMACION!$F3108=REFERENCIAS!$C$24),16,IF(INFORMACION!$T3108='REFERENCIAS RIESGO'!$C$36,13,IF(INFORMACION!$F3108=REFERENCIAS!$C$24,10,7))),0)+VLOOKUP(L3108,REFERENCIAS!$C:$D,2,0)*VLOOKUP($L$2,PONDERADORES!A:P,IF(AND(INFORMACION!$T3108='REFERENCIAS RIESGO'!$C$36,INFORMACION!$F3108=REFERENCIAS!$C$24),16,IF(INFORMACION!$T3108='REFERENCIAS RIESGO'!$C$36,13,IF(INFORMACION!$F3108=REFERENCIAS!$C$24,10,7))),0)+VLOOKUP(F3108,REFERENCIAS!$C:$D,2,0)*VLOOKUP($F$2,PONDERADORES!A:P,IF(AND(INFORMACION!$T3108='REFERENCIAS RIESGO'!$C$36,INFORMACION!$F3108=REFERENCIAS!$C$24),16,IF(INFORMACION!$T3108='REFERENCIAS RIESGO'!$C$36,13,IF(INFORMACION!$F3108=REFERENCIAS!$C$24,10,7))),0)+VLOOKUP(T3108,REFERENCIAS!$C:$D,2,0)*VLOOKUP($T$2,PONDERADORES!A:P,IF(AND(INFORMACION!$T3108='REFERENCIAS RIESGO'!$C$36,INFORMACION!$F3108=REFERENCIAS!$C$24),16,IF(INFORMACION!$T3108='REFERENCIAS RIESGO'!$C$36,13,IF(INFORMACION!$F3108=REFERENCIAS!$C$24,10,7))),0)+VLOOKUP(IF(J3108&lt;=0.2,0.2,IF(AND(J3108&gt;0.2,J3108&lt;=0.4),0.4,IF(AND(J3108&gt;0.4,J3108&lt;=0.6),0.6,IF(AND(J3108&gt;0.6,J3108&lt;=0.8),0.8,IF(AND(J3108&gt;0.8,J3108&lt;=1),1))))),REFERENCIAS!$C:$D,2,0)*VLOOKUP($J$2,PONDERADORES!A:P,IF(AND(INFORMACION!$T3108='REFERENCIAS RIESGO'!$C$36,INFORMACION!$F3108=REFERENCIAS!$C$24),16,IF(INFORMACION!$T3108='REFERENCIAS RIESGO'!$C$36,13,IF(INFORMACION!$F3108=REFERENCIAS!$C$24,10,7))),0)</f>
        <v>#REF!</v>
      </c>
      <c r="Y3108" s="68">
        <f>+VLOOKUP(M3108,REFERENCIAS!$C:$D,2,0)*VLOOKUP($M$2,PONDERADORES!$A$7:$G$9,7,0)+VLOOKUP(N3108,REFERENCIAS!$C:$D,2,0)*VLOOKUP($N$2,PONDERADORES!$A$7:$G$9,7,0)+VLOOKUP(O3108,REFERENCIAS!$C:$D,2,0)*VLOOKUP($O$2,PONDERADORES!$A$7:$G$9,7,0)</f>
        <v>0.2</v>
      </c>
      <c r="Z3108" s="2">
        <f>+VLOOKUP(IF(R3108&lt;0.1,0,IF(AND(R3108&gt;=0.1,R3108&lt;0.2),0.1,IF(AND(R3108&gt;=0.2,R3108&lt;0.3),0.2,IF(R3108&gt;0.3,0.3,)))),REFERENCIAS!$C:$D,2,0)*VLOOKUP($R$2,PONDERADORES!$A$11:$G$11,7,0)</f>
        <v>15</v>
      </c>
      <c r="AA3108" s="92"/>
      <c r="AB3108" s="95" t="e">
        <f t="shared" ca="1" si="191"/>
        <v>#REF!</v>
      </c>
      <c r="AC3108" s="23" t="e">
        <f ca="1">IF(AB3108&gt;REFERENCIAS!$C$62,REFERENCIAS!$B$62,IF(AND(AB3108&gt;=REFERENCIAS!$C$63,AB3108&lt;REFERENCIAS!$D$63),REFERENCIAS!$B$63,IF(AND(AB3108&gt;REFERENCIAS!$C$64,AB3108&lt;=REFERENCIAS!$D$64),REFERENCIAS!$B$64,IF(AND(AB3108&gt;=REFERENCIAS!$C$65,AB3108&lt;REFERENCIAS!$D$65),REFERENCIAS!$B$65, "Revisar"))))</f>
        <v>#REF!</v>
      </c>
      <c r="AD3108" s="94" t="e">
        <f ca="1">VLOOKUP(AC3108,REFERENCIAS!$B$62:$G$65,4,FALSE)</f>
        <v>#REF!</v>
      </c>
    </row>
    <row r="3109" spans="1:30" ht="17.25" x14ac:dyDescent="0.25">
      <c r="A3109" s="74"/>
      <c r="B3109" s="19"/>
      <c r="C3109" s="19"/>
      <c r="D3109" s="50"/>
      <c r="E3109" s="73"/>
      <c r="F3109" s="74"/>
      <c r="G3109" s="9"/>
      <c r="H3109" s="48"/>
      <c r="I3109" s="49">
        <f t="shared" ca="1" si="189"/>
        <v>2022</v>
      </c>
      <c r="J3109" s="22">
        <f t="shared" ca="1" si="188"/>
        <v>1</v>
      </c>
      <c r="K3109" s="19"/>
      <c r="L3109" s="73"/>
      <c r="M3109" s="74"/>
      <c r="N3109" s="19"/>
      <c r="O3109" s="73"/>
      <c r="P3109" s="82">
        <v>1</v>
      </c>
      <c r="Q3109" s="24">
        <v>1</v>
      </c>
      <c r="R3109" s="81">
        <f t="shared" si="190"/>
        <v>1</v>
      </c>
      <c r="S3109" s="87"/>
      <c r="T3109" s="19"/>
      <c r="U3109" s="25"/>
      <c r="V3109" s="25"/>
      <c r="W3109" s="81"/>
      <c r="X3109" s="91" t="e">
        <f ca="1">+VLOOKUP(#REF!,REFERENCIAS!$C:$D,2,0)*VLOOKUP(#REF!,PONDERADORES!A:P,IF(AND(INFORMACION!$T3109='REFERENCIAS RIESGO'!$C$36,INFORMACION!$F3109=REFERENCIAS!$C$24),16,IF(INFORMACION!$T3109='REFERENCIAS RIESGO'!$C$36,13,IF(INFORMACION!$F3109=REFERENCIAS!$C$24,10,7))),0)+VLOOKUP(K3109,REFERENCIAS!$C:$D,2,0)*VLOOKUP($K$2,PONDERADORES!A:P,IF(AND(INFORMACION!$T3109='REFERENCIAS RIESGO'!$C$36,INFORMACION!$F3109=REFERENCIAS!$C$24),16,IF(INFORMACION!$T3109='REFERENCIAS RIESGO'!$C$36,13,IF(INFORMACION!$F3109=REFERENCIAS!$C$24,10,7))),0)+VLOOKUP(L3109,REFERENCIAS!$C:$D,2,0)*VLOOKUP($L$2,PONDERADORES!A:P,IF(AND(INFORMACION!$T3109='REFERENCIAS RIESGO'!$C$36,INFORMACION!$F3109=REFERENCIAS!$C$24),16,IF(INFORMACION!$T3109='REFERENCIAS RIESGO'!$C$36,13,IF(INFORMACION!$F3109=REFERENCIAS!$C$24,10,7))),0)+VLOOKUP(F3109,REFERENCIAS!$C:$D,2,0)*VLOOKUP($F$2,PONDERADORES!A:P,IF(AND(INFORMACION!$T3109='REFERENCIAS RIESGO'!$C$36,INFORMACION!$F3109=REFERENCIAS!$C$24),16,IF(INFORMACION!$T3109='REFERENCIAS RIESGO'!$C$36,13,IF(INFORMACION!$F3109=REFERENCIAS!$C$24,10,7))),0)+VLOOKUP(T3109,REFERENCIAS!$C:$D,2,0)*VLOOKUP($T$2,PONDERADORES!A:P,IF(AND(INFORMACION!$T3109='REFERENCIAS RIESGO'!$C$36,INFORMACION!$F3109=REFERENCIAS!$C$24),16,IF(INFORMACION!$T3109='REFERENCIAS RIESGO'!$C$36,13,IF(INFORMACION!$F3109=REFERENCIAS!$C$24,10,7))),0)+VLOOKUP(IF(J3109&lt;=0.2,0.2,IF(AND(J3109&gt;0.2,J3109&lt;=0.4),0.4,IF(AND(J3109&gt;0.4,J3109&lt;=0.6),0.6,IF(AND(J3109&gt;0.6,J3109&lt;=0.8),0.8,IF(AND(J3109&gt;0.8,J3109&lt;=1),1))))),REFERENCIAS!$C:$D,2,0)*VLOOKUP($J$2,PONDERADORES!A:P,IF(AND(INFORMACION!$T3109='REFERENCIAS RIESGO'!$C$36,INFORMACION!$F3109=REFERENCIAS!$C$24),16,IF(INFORMACION!$T3109='REFERENCIAS RIESGO'!$C$36,13,IF(INFORMACION!$F3109=REFERENCIAS!$C$24,10,7))),0)</f>
        <v>#REF!</v>
      </c>
      <c r="Y3109" s="68">
        <f>+VLOOKUP(M3109,REFERENCIAS!$C:$D,2,0)*VLOOKUP($M$2,PONDERADORES!$A$7:$G$9,7,0)+VLOOKUP(N3109,REFERENCIAS!$C:$D,2,0)*VLOOKUP($N$2,PONDERADORES!$A$7:$G$9,7,0)+VLOOKUP(O3109,REFERENCIAS!$C:$D,2,0)*VLOOKUP($O$2,PONDERADORES!$A$7:$G$9,7,0)</f>
        <v>0.2</v>
      </c>
      <c r="Z3109" s="2">
        <f>+VLOOKUP(IF(R3109&lt;0.1,0,IF(AND(R3109&gt;=0.1,R3109&lt;0.2),0.1,IF(AND(R3109&gt;=0.2,R3109&lt;0.3),0.2,IF(R3109&gt;0.3,0.3,)))),REFERENCIAS!$C:$D,2,0)*VLOOKUP($R$2,PONDERADORES!$A$11:$G$11,7,0)</f>
        <v>15</v>
      </c>
      <c r="AA3109" s="92"/>
      <c r="AB3109" s="95" t="e">
        <f t="shared" ca="1" si="191"/>
        <v>#REF!</v>
      </c>
      <c r="AC3109" s="23" t="e">
        <f ca="1">IF(AB3109&gt;REFERENCIAS!$C$62,REFERENCIAS!$B$62,IF(AND(AB3109&gt;=REFERENCIAS!$C$63,AB3109&lt;REFERENCIAS!$D$63),REFERENCIAS!$B$63,IF(AND(AB3109&gt;REFERENCIAS!$C$64,AB3109&lt;=REFERENCIAS!$D$64),REFERENCIAS!$B$64,IF(AND(AB3109&gt;=REFERENCIAS!$C$65,AB3109&lt;REFERENCIAS!$D$65),REFERENCIAS!$B$65, "Revisar"))))</f>
        <v>#REF!</v>
      </c>
      <c r="AD3109" s="94" t="e">
        <f ca="1">VLOOKUP(AC3109,REFERENCIAS!$B$62:$G$65,4,FALSE)</f>
        <v>#REF!</v>
      </c>
    </row>
    <row r="3110" spans="1:30" ht="17.25" x14ac:dyDescent="0.25">
      <c r="A3110" s="74"/>
      <c r="B3110" s="19"/>
      <c r="C3110" s="19"/>
      <c r="D3110" s="50"/>
      <c r="E3110" s="73"/>
      <c r="F3110" s="74"/>
      <c r="G3110" s="9"/>
      <c r="H3110" s="48"/>
      <c r="I3110" s="49">
        <f t="shared" ca="1" si="189"/>
        <v>2022</v>
      </c>
      <c r="J3110" s="22">
        <f t="shared" ca="1" si="188"/>
        <v>1</v>
      </c>
      <c r="K3110" s="19"/>
      <c r="L3110" s="73"/>
      <c r="M3110" s="74"/>
      <c r="N3110" s="19"/>
      <c r="O3110" s="73"/>
      <c r="P3110" s="82">
        <v>1</v>
      </c>
      <c r="Q3110" s="24">
        <v>1</v>
      </c>
      <c r="R3110" s="81">
        <f t="shared" si="190"/>
        <v>1</v>
      </c>
      <c r="S3110" s="87"/>
      <c r="T3110" s="19"/>
      <c r="U3110" s="25"/>
      <c r="V3110" s="25"/>
      <c r="W3110" s="81"/>
      <c r="X3110" s="91" t="e">
        <f ca="1">+VLOOKUP(#REF!,REFERENCIAS!$C:$D,2,0)*VLOOKUP(#REF!,PONDERADORES!A:P,IF(AND(INFORMACION!$T3110='REFERENCIAS RIESGO'!$C$36,INFORMACION!$F3110=REFERENCIAS!$C$24),16,IF(INFORMACION!$T3110='REFERENCIAS RIESGO'!$C$36,13,IF(INFORMACION!$F3110=REFERENCIAS!$C$24,10,7))),0)+VLOOKUP(K3110,REFERENCIAS!$C:$D,2,0)*VLOOKUP($K$2,PONDERADORES!A:P,IF(AND(INFORMACION!$T3110='REFERENCIAS RIESGO'!$C$36,INFORMACION!$F3110=REFERENCIAS!$C$24),16,IF(INFORMACION!$T3110='REFERENCIAS RIESGO'!$C$36,13,IF(INFORMACION!$F3110=REFERENCIAS!$C$24,10,7))),0)+VLOOKUP(L3110,REFERENCIAS!$C:$D,2,0)*VLOOKUP($L$2,PONDERADORES!A:P,IF(AND(INFORMACION!$T3110='REFERENCIAS RIESGO'!$C$36,INFORMACION!$F3110=REFERENCIAS!$C$24),16,IF(INFORMACION!$T3110='REFERENCIAS RIESGO'!$C$36,13,IF(INFORMACION!$F3110=REFERENCIAS!$C$24,10,7))),0)+VLOOKUP(F3110,REFERENCIAS!$C:$D,2,0)*VLOOKUP($F$2,PONDERADORES!A:P,IF(AND(INFORMACION!$T3110='REFERENCIAS RIESGO'!$C$36,INFORMACION!$F3110=REFERENCIAS!$C$24),16,IF(INFORMACION!$T3110='REFERENCIAS RIESGO'!$C$36,13,IF(INFORMACION!$F3110=REFERENCIAS!$C$24,10,7))),0)+VLOOKUP(T3110,REFERENCIAS!$C:$D,2,0)*VLOOKUP($T$2,PONDERADORES!A:P,IF(AND(INFORMACION!$T3110='REFERENCIAS RIESGO'!$C$36,INFORMACION!$F3110=REFERENCIAS!$C$24),16,IF(INFORMACION!$T3110='REFERENCIAS RIESGO'!$C$36,13,IF(INFORMACION!$F3110=REFERENCIAS!$C$24,10,7))),0)+VLOOKUP(IF(J3110&lt;=0.2,0.2,IF(AND(J3110&gt;0.2,J3110&lt;=0.4),0.4,IF(AND(J3110&gt;0.4,J3110&lt;=0.6),0.6,IF(AND(J3110&gt;0.6,J3110&lt;=0.8),0.8,IF(AND(J3110&gt;0.8,J3110&lt;=1),1))))),REFERENCIAS!$C:$D,2,0)*VLOOKUP($J$2,PONDERADORES!A:P,IF(AND(INFORMACION!$T3110='REFERENCIAS RIESGO'!$C$36,INFORMACION!$F3110=REFERENCIAS!$C$24),16,IF(INFORMACION!$T3110='REFERENCIAS RIESGO'!$C$36,13,IF(INFORMACION!$F3110=REFERENCIAS!$C$24,10,7))),0)</f>
        <v>#REF!</v>
      </c>
      <c r="Y3110" s="68">
        <f>+VLOOKUP(M3110,REFERENCIAS!$C:$D,2,0)*VLOOKUP($M$2,PONDERADORES!$A$7:$G$9,7,0)+VLOOKUP(N3110,REFERENCIAS!$C:$D,2,0)*VLOOKUP($N$2,PONDERADORES!$A$7:$G$9,7,0)+VLOOKUP(O3110,REFERENCIAS!$C:$D,2,0)*VLOOKUP($O$2,PONDERADORES!$A$7:$G$9,7,0)</f>
        <v>0.2</v>
      </c>
      <c r="Z3110" s="2">
        <f>+VLOOKUP(IF(R3110&lt;0.1,0,IF(AND(R3110&gt;=0.1,R3110&lt;0.2),0.1,IF(AND(R3110&gt;=0.2,R3110&lt;0.3),0.2,IF(R3110&gt;0.3,0.3,)))),REFERENCIAS!$C:$D,2,0)*VLOOKUP($R$2,PONDERADORES!$A$11:$G$11,7,0)</f>
        <v>15</v>
      </c>
      <c r="AA3110" s="92"/>
      <c r="AB3110" s="95" t="e">
        <f t="shared" ca="1" si="191"/>
        <v>#REF!</v>
      </c>
      <c r="AC3110" s="23" t="e">
        <f ca="1">IF(AB3110&gt;REFERENCIAS!$C$62,REFERENCIAS!$B$62,IF(AND(AB3110&gt;=REFERENCIAS!$C$63,AB3110&lt;REFERENCIAS!$D$63),REFERENCIAS!$B$63,IF(AND(AB3110&gt;REFERENCIAS!$C$64,AB3110&lt;=REFERENCIAS!$D$64),REFERENCIAS!$B$64,IF(AND(AB3110&gt;=REFERENCIAS!$C$65,AB3110&lt;REFERENCIAS!$D$65),REFERENCIAS!$B$65, "Revisar"))))</f>
        <v>#REF!</v>
      </c>
      <c r="AD3110" s="94" t="e">
        <f ca="1">VLOOKUP(AC3110,REFERENCIAS!$B$62:$G$65,4,FALSE)</f>
        <v>#REF!</v>
      </c>
    </row>
    <row r="3111" spans="1:30" ht="17.25" x14ac:dyDescent="0.25">
      <c r="A3111" s="74"/>
      <c r="B3111" s="19"/>
      <c r="C3111" s="19"/>
      <c r="D3111" s="50"/>
      <c r="E3111" s="73"/>
      <c r="F3111" s="74"/>
      <c r="G3111" s="9"/>
      <c r="H3111" s="48"/>
      <c r="I3111" s="49">
        <f t="shared" ca="1" si="189"/>
        <v>2022</v>
      </c>
      <c r="J3111" s="22">
        <f t="shared" ca="1" si="188"/>
        <v>1</v>
      </c>
      <c r="K3111" s="19"/>
      <c r="L3111" s="73"/>
      <c r="M3111" s="74"/>
      <c r="N3111" s="19"/>
      <c r="O3111" s="73"/>
      <c r="P3111" s="82">
        <v>1</v>
      </c>
      <c r="Q3111" s="24">
        <v>1</v>
      </c>
      <c r="R3111" s="81">
        <f t="shared" si="190"/>
        <v>1</v>
      </c>
      <c r="S3111" s="87"/>
      <c r="T3111" s="19"/>
      <c r="U3111" s="25"/>
      <c r="V3111" s="25"/>
      <c r="W3111" s="81"/>
      <c r="X3111" s="91" t="e">
        <f ca="1">+VLOOKUP(#REF!,REFERENCIAS!$C:$D,2,0)*VLOOKUP(#REF!,PONDERADORES!A:P,IF(AND(INFORMACION!$T3111='REFERENCIAS RIESGO'!$C$36,INFORMACION!$F3111=REFERENCIAS!$C$24),16,IF(INFORMACION!$T3111='REFERENCIAS RIESGO'!$C$36,13,IF(INFORMACION!$F3111=REFERENCIAS!$C$24,10,7))),0)+VLOOKUP(K3111,REFERENCIAS!$C:$D,2,0)*VLOOKUP($K$2,PONDERADORES!A:P,IF(AND(INFORMACION!$T3111='REFERENCIAS RIESGO'!$C$36,INFORMACION!$F3111=REFERENCIAS!$C$24),16,IF(INFORMACION!$T3111='REFERENCIAS RIESGO'!$C$36,13,IF(INFORMACION!$F3111=REFERENCIAS!$C$24,10,7))),0)+VLOOKUP(L3111,REFERENCIAS!$C:$D,2,0)*VLOOKUP($L$2,PONDERADORES!A:P,IF(AND(INFORMACION!$T3111='REFERENCIAS RIESGO'!$C$36,INFORMACION!$F3111=REFERENCIAS!$C$24),16,IF(INFORMACION!$T3111='REFERENCIAS RIESGO'!$C$36,13,IF(INFORMACION!$F3111=REFERENCIAS!$C$24,10,7))),0)+VLOOKUP(F3111,REFERENCIAS!$C:$D,2,0)*VLOOKUP($F$2,PONDERADORES!A:P,IF(AND(INFORMACION!$T3111='REFERENCIAS RIESGO'!$C$36,INFORMACION!$F3111=REFERENCIAS!$C$24),16,IF(INFORMACION!$T3111='REFERENCIAS RIESGO'!$C$36,13,IF(INFORMACION!$F3111=REFERENCIAS!$C$24,10,7))),0)+VLOOKUP(T3111,REFERENCIAS!$C:$D,2,0)*VLOOKUP($T$2,PONDERADORES!A:P,IF(AND(INFORMACION!$T3111='REFERENCIAS RIESGO'!$C$36,INFORMACION!$F3111=REFERENCIAS!$C$24),16,IF(INFORMACION!$T3111='REFERENCIAS RIESGO'!$C$36,13,IF(INFORMACION!$F3111=REFERENCIAS!$C$24,10,7))),0)+VLOOKUP(IF(J3111&lt;=0.2,0.2,IF(AND(J3111&gt;0.2,J3111&lt;=0.4),0.4,IF(AND(J3111&gt;0.4,J3111&lt;=0.6),0.6,IF(AND(J3111&gt;0.6,J3111&lt;=0.8),0.8,IF(AND(J3111&gt;0.8,J3111&lt;=1),1))))),REFERENCIAS!$C:$D,2,0)*VLOOKUP($J$2,PONDERADORES!A:P,IF(AND(INFORMACION!$T3111='REFERENCIAS RIESGO'!$C$36,INFORMACION!$F3111=REFERENCIAS!$C$24),16,IF(INFORMACION!$T3111='REFERENCIAS RIESGO'!$C$36,13,IF(INFORMACION!$F3111=REFERENCIAS!$C$24,10,7))),0)</f>
        <v>#REF!</v>
      </c>
      <c r="Y3111" s="68">
        <f>+VLOOKUP(M3111,REFERENCIAS!$C:$D,2,0)*VLOOKUP($M$2,PONDERADORES!$A$7:$G$9,7,0)+VLOOKUP(N3111,REFERENCIAS!$C:$D,2,0)*VLOOKUP($N$2,PONDERADORES!$A$7:$G$9,7,0)+VLOOKUP(O3111,REFERENCIAS!$C:$D,2,0)*VLOOKUP($O$2,PONDERADORES!$A$7:$G$9,7,0)</f>
        <v>0.2</v>
      </c>
      <c r="Z3111" s="2">
        <f>+VLOOKUP(IF(R3111&lt;0.1,0,IF(AND(R3111&gt;=0.1,R3111&lt;0.2),0.1,IF(AND(R3111&gt;=0.2,R3111&lt;0.3),0.2,IF(R3111&gt;0.3,0.3,)))),REFERENCIAS!$C:$D,2,0)*VLOOKUP($R$2,PONDERADORES!$A$11:$G$11,7,0)</f>
        <v>15</v>
      </c>
      <c r="AA3111" s="92"/>
      <c r="AB3111" s="95" t="e">
        <f t="shared" ca="1" si="191"/>
        <v>#REF!</v>
      </c>
      <c r="AC3111" s="23" t="e">
        <f ca="1">IF(AB3111&gt;REFERENCIAS!$C$62,REFERENCIAS!$B$62,IF(AND(AB3111&gt;=REFERENCIAS!$C$63,AB3111&lt;REFERENCIAS!$D$63),REFERENCIAS!$B$63,IF(AND(AB3111&gt;REFERENCIAS!$C$64,AB3111&lt;=REFERENCIAS!$D$64),REFERENCIAS!$B$64,IF(AND(AB3111&gt;=REFERENCIAS!$C$65,AB3111&lt;REFERENCIAS!$D$65),REFERENCIAS!$B$65, "Revisar"))))</f>
        <v>#REF!</v>
      </c>
      <c r="AD3111" s="94" t="e">
        <f ca="1">VLOOKUP(AC3111,REFERENCIAS!$B$62:$G$65,4,FALSE)</f>
        <v>#REF!</v>
      </c>
    </row>
    <row r="3112" spans="1:30" ht="17.25" x14ac:dyDescent="0.25">
      <c r="A3112" s="74"/>
      <c r="B3112" s="19"/>
      <c r="C3112" s="19"/>
      <c r="D3112" s="50"/>
      <c r="E3112" s="73"/>
      <c r="F3112" s="74"/>
      <c r="G3112" s="9"/>
      <c r="H3112" s="48"/>
      <c r="I3112" s="49">
        <f t="shared" ca="1" si="189"/>
        <v>2022</v>
      </c>
      <c r="J3112" s="22">
        <f t="shared" ca="1" si="188"/>
        <v>1</v>
      </c>
      <c r="K3112" s="19"/>
      <c r="L3112" s="73"/>
      <c r="M3112" s="74"/>
      <c r="N3112" s="19"/>
      <c r="O3112" s="73"/>
      <c r="P3112" s="82">
        <v>1</v>
      </c>
      <c r="Q3112" s="24">
        <v>1</v>
      </c>
      <c r="R3112" s="81">
        <f t="shared" si="190"/>
        <v>1</v>
      </c>
      <c r="S3112" s="87"/>
      <c r="T3112" s="19"/>
      <c r="U3112" s="25"/>
      <c r="V3112" s="25"/>
      <c r="W3112" s="81"/>
      <c r="X3112" s="91" t="e">
        <f ca="1">+VLOOKUP(#REF!,REFERENCIAS!$C:$D,2,0)*VLOOKUP(#REF!,PONDERADORES!A:P,IF(AND(INFORMACION!$T3112='REFERENCIAS RIESGO'!$C$36,INFORMACION!$F3112=REFERENCIAS!$C$24),16,IF(INFORMACION!$T3112='REFERENCIAS RIESGO'!$C$36,13,IF(INFORMACION!$F3112=REFERENCIAS!$C$24,10,7))),0)+VLOOKUP(K3112,REFERENCIAS!$C:$D,2,0)*VLOOKUP($K$2,PONDERADORES!A:P,IF(AND(INFORMACION!$T3112='REFERENCIAS RIESGO'!$C$36,INFORMACION!$F3112=REFERENCIAS!$C$24),16,IF(INFORMACION!$T3112='REFERENCIAS RIESGO'!$C$36,13,IF(INFORMACION!$F3112=REFERENCIAS!$C$24,10,7))),0)+VLOOKUP(L3112,REFERENCIAS!$C:$D,2,0)*VLOOKUP($L$2,PONDERADORES!A:P,IF(AND(INFORMACION!$T3112='REFERENCIAS RIESGO'!$C$36,INFORMACION!$F3112=REFERENCIAS!$C$24),16,IF(INFORMACION!$T3112='REFERENCIAS RIESGO'!$C$36,13,IF(INFORMACION!$F3112=REFERENCIAS!$C$24,10,7))),0)+VLOOKUP(F3112,REFERENCIAS!$C:$D,2,0)*VLOOKUP($F$2,PONDERADORES!A:P,IF(AND(INFORMACION!$T3112='REFERENCIAS RIESGO'!$C$36,INFORMACION!$F3112=REFERENCIAS!$C$24),16,IF(INFORMACION!$T3112='REFERENCIAS RIESGO'!$C$36,13,IF(INFORMACION!$F3112=REFERENCIAS!$C$24,10,7))),0)+VLOOKUP(T3112,REFERENCIAS!$C:$D,2,0)*VLOOKUP($T$2,PONDERADORES!A:P,IF(AND(INFORMACION!$T3112='REFERENCIAS RIESGO'!$C$36,INFORMACION!$F3112=REFERENCIAS!$C$24),16,IF(INFORMACION!$T3112='REFERENCIAS RIESGO'!$C$36,13,IF(INFORMACION!$F3112=REFERENCIAS!$C$24,10,7))),0)+VLOOKUP(IF(J3112&lt;=0.2,0.2,IF(AND(J3112&gt;0.2,J3112&lt;=0.4),0.4,IF(AND(J3112&gt;0.4,J3112&lt;=0.6),0.6,IF(AND(J3112&gt;0.6,J3112&lt;=0.8),0.8,IF(AND(J3112&gt;0.8,J3112&lt;=1),1))))),REFERENCIAS!$C:$D,2,0)*VLOOKUP($J$2,PONDERADORES!A:P,IF(AND(INFORMACION!$T3112='REFERENCIAS RIESGO'!$C$36,INFORMACION!$F3112=REFERENCIAS!$C$24),16,IF(INFORMACION!$T3112='REFERENCIAS RIESGO'!$C$36,13,IF(INFORMACION!$F3112=REFERENCIAS!$C$24,10,7))),0)</f>
        <v>#REF!</v>
      </c>
      <c r="Y3112" s="68">
        <f>+VLOOKUP(M3112,REFERENCIAS!$C:$D,2,0)*VLOOKUP($M$2,PONDERADORES!$A$7:$G$9,7,0)+VLOOKUP(N3112,REFERENCIAS!$C:$D,2,0)*VLOOKUP($N$2,PONDERADORES!$A$7:$G$9,7,0)+VLOOKUP(O3112,REFERENCIAS!$C:$D,2,0)*VLOOKUP($O$2,PONDERADORES!$A$7:$G$9,7,0)</f>
        <v>0.2</v>
      </c>
      <c r="Z3112" s="2">
        <f>+VLOOKUP(IF(R3112&lt;0.1,0,IF(AND(R3112&gt;=0.1,R3112&lt;0.2),0.1,IF(AND(R3112&gt;=0.2,R3112&lt;0.3),0.2,IF(R3112&gt;0.3,0.3,)))),REFERENCIAS!$C:$D,2,0)*VLOOKUP($R$2,PONDERADORES!$A$11:$G$11,7,0)</f>
        <v>15</v>
      </c>
      <c r="AA3112" s="92"/>
      <c r="AB3112" s="95" t="e">
        <f t="shared" ca="1" si="191"/>
        <v>#REF!</v>
      </c>
      <c r="AC3112" s="23" t="e">
        <f ca="1">IF(AB3112&gt;REFERENCIAS!$C$62,REFERENCIAS!$B$62,IF(AND(AB3112&gt;=REFERENCIAS!$C$63,AB3112&lt;REFERENCIAS!$D$63),REFERENCIAS!$B$63,IF(AND(AB3112&gt;REFERENCIAS!$C$64,AB3112&lt;=REFERENCIAS!$D$64),REFERENCIAS!$B$64,IF(AND(AB3112&gt;=REFERENCIAS!$C$65,AB3112&lt;REFERENCIAS!$D$65),REFERENCIAS!$B$65, "Revisar"))))</f>
        <v>#REF!</v>
      </c>
      <c r="AD3112" s="94" t="e">
        <f ca="1">VLOOKUP(AC3112,REFERENCIAS!$B$62:$G$65,4,FALSE)</f>
        <v>#REF!</v>
      </c>
    </row>
    <row r="3113" spans="1:30" ht="17.25" x14ac:dyDescent="0.25">
      <c r="A3113" s="74"/>
      <c r="B3113" s="19"/>
      <c r="C3113" s="19"/>
      <c r="D3113" s="50"/>
      <c r="E3113" s="73"/>
      <c r="F3113" s="74"/>
      <c r="G3113" s="9"/>
      <c r="H3113" s="48"/>
      <c r="I3113" s="49">
        <f ca="1">(YEAR(NOW())-H3113)</f>
        <v>2022</v>
      </c>
      <c r="J3113" s="22">
        <f t="shared" ca="1" si="188"/>
        <v>1</v>
      </c>
      <c r="K3113" s="19"/>
      <c r="L3113" s="73"/>
      <c r="M3113" s="74"/>
      <c r="N3113" s="19"/>
      <c r="O3113" s="73"/>
      <c r="P3113" s="82">
        <v>1</v>
      </c>
      <c r="Q3113" s="24">
        <v>1</v>
      </c>
      <c r="R3113" s="81">
        <f t="shared" si="190"/>
        <v>1</v>
      </c>
      <c r="S3113" s="87"/>
      <c r="T3113" s="19"/>
      <c r="U3113" s="25"/>
      <c r="V3113" s="25"/>
      <c r="W3113" s="81"/>
      <c r="X3113" s="91" t="e">
        <f ca="1">+VLOOKUP(#REF!,REFERENCIAS!$C:$D,2,0)*VLOOKUP(#REF!,PONDERADORES!A:P,IF(AND(INFORMACION!$T3113='REFERENCIAS RIESGO'!$C$36,INFORMACION!$F3113=REFERENCIAS!$C$24),16,IF(INFORMACION!$T3113='REFERENCIAS RIESGO'!$C$36,13,IF(INFORMACION!$F3113=REFERENCIAS!$C$24,10,7))),0)+VLOOKUP(K3113,REFERENCIAS!$C:$D,2,0)*VLOOKUP($K$2,PONDERADORES!A:P,IF(AND(INFORMACION!$T3113='REFERENCIAS RIESGO'!$C$36,INFORMACION!$F3113=REFERENCIAS!$C$24),16,IF(INFORMACION!$T3113='REFERENCIAS RIESGO'!$C$36,13,IF(INFORMACION!$F3113=REFERENCIAS!$C$24,10,7))),0)+VLOOKUP(L3113,REFERENCIAS!$C:$D,2,0)*VLOOKUP($L$2,PONDERADORES!A:P,IF(AND(INFORMACION!$T3113='REFERENCIAS RIESGO'!$C$36,INFORMACION!$F3113=REFERENCIAS!$C$24),16,IF(INFORMACION!$T3113='REFERENCIAS RIESGO'!$C$36,13,IF(INFORMACION!$F3113=REFERENCIAS!$C$24,10,7))),0)+VLOOKUP(F3113,REFERENCIAS!$C:$D,2,0)*VLOOKUP($F$2,PONDERADORES!A:P,IF(AND(INFORMACION!$T3113='REFERENCIAS RIESGO'!$C$36,INFORMACION!$F3113=REFERENCIAS!$C$24),16,IF(INFORMACION!$T3113='REFERENCIAS RIESGO'!$C$36,13,IF(INFORMACION!$F3113=REFERENCIAS!$C$24,10,7))),0)+VLOOKUP(T3113,REFERENCIAS!$C:$D,2,0)*VLOOKUP($T$2,PONDERADORES!A:P,IF(AND(INFORMACION!$T3113='REFERENCIAS RIESGO'!$C$36,INFORMACION!$F3113=REFERENCIAS!$C$24),16,IF(INFORMACION!$T3113='REFERENCIAS RIESGO'!$C$36,13,IF(INFORMACION!$F3113=REFERENCIAS!$C$24,10,7))),0)+VLOOKUP(IF(J3113&lt;=0.2,0.2,IF(AND(J3113&gt;0.2,J3113&lt;=0.4),0.4,IF(AND(J3113&gt;0.4,J3113&lt;=0.6),0.6,IF(AND(J3113&gt;0.6,J3113&lt;=0.8),0.8,IF(AND(J3113&gt;0.8,J3113&lt;=1),1))))),REFERENCIAS!$C:$D,2,0)*VLOOKUP($J$2,PONDERADORES!A:P,IF(AND(INFORMACION!$T3113='REFERENCIAS RIESGO'!$C$36,INFORMACION!$F3113=REFERENCIAS!$C$24),16,IF(INFORMACION!$T3113='REFERENCIAS RIESGO'!$C$36,13,IF(INFORMACION!$F3113=REFERENCIAS!$C$24,10,7))),0)</f>
        <v>#REF!</v>
      </c>
      <c r="Y3113" s="68">
        <f>+VLOOKUP(M3113,REFERENCIAS!$C:$D,2,0)*VLOOKUP($M$2,PONDERADORES!$A$7:$G$9,7,0)+VLOOKUP(N3113,REFERENCIAS!$C:$D,2,0)*VLOOKUP($N$2,PONDERADORES!$A$7:$G$9,7,0)+VLOOKUP(O3113,REFERENCIAS!$C:$D,2,0)*VLOOKUP($O$2,PONDERADORES!$A$7:$G$9,7,0)</f>
        <v>0.2</v>
      </c>
      <c r="Z3113" s="2">
        <f>+VLOOKUP(IF(R3113&lt;0.1,0,IF(AND(R3113&gt;=0.1,R3113&lt;0.2),0.1,IF(AND(R3113&gt;=0.2,R3113&lt;0.3),0.2,IF(R3113&gt;0.3,0.3,)))),REFERENCIAS!$C:$D,2,0)*VLOOKUP($R$2,PONDERADORES!$A$11:$G$11,7,0)</f>
        <v>15</v>
      </c>
      <c r="AA3113" s="92"/>
      <c r="AB3113" s="95" t="e">
        <f t="shared" ca="1" si="191"/>
        <v>#REF!</v>
      </c>
      <c r="AC3113" s="23" t="e">
        <f ca="1">IF(AB3113&gt;REFERENCIAS!$C$62,REFERENCIAS!$B$62,IF(AND(AB3113&gt;=REFERENCIAS!$C$63,AB3113&lt;REFERENCIAS!$D$63),REFERENCIAS!$B$63,IF(AND(AB3113&gt;REFERENCIAS!$C$64,AB3113&lt;=REFERENCIAS!$D$64),REFERENCIAS!$B$64,IF(AND(AB3113&gt;=REFERENCIAS!$C$65,AB3113&lt;REFERENCIAS!$D$65),REFERENCIAS!$B$65, "Revisar"))))</f>
        <v>#REF!</v>
      </c>
      <c r="AD3113" s="94" t="e">
        <f ca="1">VLOOKUP(AC3113,REFERENCIAS!$B$62:$G$65,4,FALSE)</f>
        <v>#REF!</v>
      </c>
    </row>
    <row r="3114" spans="1:30" ht="17.25" x14ac:dyDescent="0.25">
      <c r="A3114" s="74"/>
      <c r="B3114" s="19"/>
      <c r="C3114" s="19"/>
      <c r="D3114" s="50"/>
      <c r="E3114" s="73"/>
      <c r="F3114" s="74"/>
      <c r="G3114" s="9"/>
      <c r="H3114" s="48"/>
      <c r="I3114" s="49">
        <f ca="1">(YEAR(NOW())-H3114)</f>
        <v>2022</v>
      </c>
      <c r="J3114" s="22">
        <f t="shared" ca="1" si="188"/>
        <v>1</v>
      </c>
      <c r="K3114" s="19"/>
      <c r="L3114" s="73"/>
      <c r="M3114" s="74"/>
      <c r="N3114" s="19"/>
      <c r="O3114" s="73"/>
      <c r="P3114" s="82">
        <v>1</v>
      </c>
      <c r="Q3114" s="24">
        <v>1</v>
      </c>
      <c r="R3114" s="81">
        <f t="shared" si="190"/>
        <v>1</v>
      </c>
      <c r="S3114" s="87"/>
      <c r="T3114" s="19"/>
      <c r="U3114" s="25"/>
      <c r="V3114" s="25"/>
      <c r="W3114" s="81"/>
      <c r="X3114" s="91" t="e">
        <f ca="1">+VLOOKUP(#REF!,REFERENCIAS!$C:$D,2,0)*VLOOKUP(#REF!,PONDERADORES!A:P,IF(AND(INFORMACION!$T3114='REFERENCIAS RIESGO'!$C$36,INFORMACION!$F3114=REFERENCIAS!$C$24),16,IF(INFORMACION!$T3114='REFERENCIAS RIESGO'!$C$36,13,IF(INFORMACION!$F3114=REFERENCIAS!$C$24,10,7))),0)+VLOOKUP(K3114,REFERENCIAS!$C:$D,2,0)*VLOOKUP($K$2,PONDERADORES!A:P,IF(AND(INFORMACION!$T3114='REFERENCIAS RIESGO'!$C$36,INFORMACION!$F3114=REFERENCIAS!$C$24),16,IF(INFORMACION!$T3114='REFERENCIAS RIESGO'!$C$36,13,IF(INFORMACION!$F3114=REFERENCIAS!$C$24,10,7))),0)+VLOOKUP(L3114,REFERENCIAS!$C:$D,2,0)*VLOOKUP($L$2,PONDERADORES!A:P,IF(AND(INFORMACION!$T3114='REFERENCIAS RIESGO'!$C$36,INFORMACION!$F3114=REFERENCIAS!$C$24),16,IF(INFORMACION!$T3114='REFERENCIAS RIESGO'!$C$36,13,IF(INFORMACION!$F3114=REFERENCIAS!$C$24,10,7))),0)+VLOOKUP(F3114,REFERENCIAS!$C:$D,2,0)*VLOOKUP($F$2,PONDERADORES!A:P,IF(AND(INFORMACION!$T3114='REFERENCIAS RIESGO'!$C$36,INFORMACION!$F3114=REFERENCIAS!$C$24),16,IF(INFORMACION!$T3114='REFERENCIAS RIESGO'!$C$36,13,IF(INFORMACION!$F3114=REFERENCIAS!$C$24,10,7))),0)+VLOOKUP(T3114,REFERENCIAS!$C:$D,2,0)*VLOOKUP($T$2,PONDERADORES!A:P,IF(AND(INFORMACION!$T3114='REFERENCIAS RIESGO'!$C$36,INFORMACION!$F3114=REFERENCIAS!$C$24),16,IF(INFORMACION!$T3114='REFERENCIAS RIESGO'!$C$36,13,IF(INFORMACION!$F3114=REFERENCIAS!$C$24,10,7))),0)+VLOOKUP(IF(J3114&lt;=0.2,0.2,IF(AND(J3114&gt;0.2,J3114&lt;=0.4),0.4,IF(AND(J3114&gt;0.4,J3114&lt;=0.6),0.6,IF(AND(J3114&gt;0.6,J3114&lt;=0.8),0.8,IF(AND(J3114&gt;0.8,J3114&lt;=1),1))))),REFERENCIAS!$C:$D,2,0)*VLOOKUP($J$2,PONDERADORES!A:P,IF(AND(INFORMACION!$T3114='REFERENCIAS RIESGO'!$C$36,INFORMACION!$F3114=REFERENCIAS!$C$24),16,IF(INFORMACION!$T3114='REFERENCIAS RIESGO'!$C$36,13,IF(INFORMACION!$F3114=REFERENCIAS!$C$24,10,7))),0)</f>
        <v>#REF!</v>
      </c>
      <c r="Y3114" s="68">
        <f>+VLOOKUP(M3114,REFERENCIAS!$C:$D,2,0)*VLOOKUP($M$2,PONDERADORES!$A$7:$G$9,7,0)+VLOOKUP(N3114,REFERENCIAS!$C:$D,2,0)*VLOOKUP($N$2,PONDERADORES!$A$7:$G$9,7,0)+VLOOKUP(O3114,REFERENCIAS!$C:$D,2,0)*VLOOKUP($O$2,PONDERADORES!$A$7:$G$9,7,0)</f>
        <v>0.2</v>
      </c>
      <c r="Z3114" s="2">
        <f>+VLOOKUP(IF(R3114&lt;0.1,0,IF(AND(R3114&gt;=0.1,R3114&lt;0.2),0.1,IF(AND(R3114&gt;=0.2,R3114&lt;0.3),0.2,IF(R3114&gt;0.3,0.3,)))),REFERENCIAS!$C:$D,2,0)*VLOOKUP($R$2,PONDERADORES!$A$11:$G$11,7,0)</f>
        <v>15</v>
      </c>
      <c r="AA3114" s="92"/>
      <c r="AB3114" s="95" t="e">
        <f t="shared" ca="1" si="191"/>
        <v>#REF!</v>
      </c>
      <c r="AC3114" s="23" t="e">
        <f ca="1">IF(AB3114&gt;REFERENCIAS!$C$62,REFERENCIAS!$B$62,IF(AND(AB3114&gt;=REFERENCIAS!$C$63,AB3114&lt;REFERENCIAS!$D$63),REFERENCIAS!$B$63,IF(AND(AB3114&gt;REFERENCIAS!$C$64,AB3114&lt;=REFERENCIAS!$D$64),REFERENCIAS!$B$64,IF(AND(AB3114&gt;=REFERENCIAS!$C$65,AB3114&lt;REFERENCIAS!$D$65),REFERENCIAS!$B$65, "Revisar"))))</f>
        <v>#REF!</v>
      </c>
      <c r="AD3114" s="94" t="e">
        <f ca="1">VLOOKUP(AC3114,REFERENCIAS!$B$62:$G$65,4,FALSE)</f>
        <v>#REF!</v>
      </c>
    </row>
    <row r="3115" spans="1:30" ht="17.25" x14ac:dyDescent="0.25">
      <c r="A3115" s="74"/>
      <c r="B3115" s="19"/>
      <c r="C3115" s="19"/>
      <c r="D3115" s="50"/>
      <c r="E3115" s="73"/>
      <c r="F3115" s="74"/>
      <c r="G3115" s="9"/>
      <c r="H3115" s="48"/>
      <c r="I3115" s="49">
        <f t="shared" ref="I3115:I3178" ca="1" si="192">(YEAR(NOW())-H3115)</f>
        <v>2022</v>
      </c>
      <c r="J3115" s="22">
        <f t="shared" ca="1" si="188"/>
        <v>1</v>
      </c>
      <c r="K3115" s="19"/>
      <c r="L3115" s="73"/>
      <c r="M3115" s="74"/>
      <c r="N3115" s="19"/>
      <c r="O3115" s="73"/>
      <c r="P3115" s="82">
        <v>1</v>
      </c>
      <c r="Q3115" s="24">
        <v>1</v>
      </c>
      <c r="R3115" s="81">
        <f t="shared" si="190"/>
        <v>1</v>
      </c>
      <c r="S3115" s="87"/>
      <c r="T3115" s="19"/>
      <c r="U3115" s="25"/>
      <c r="V3115" s="25"/>
      <c r="W3115" s="81"/>
      <c r="X3115" s="91" t="e">
        <f ca="1">+VLOOKUP(#REF!,REFERENCIAS!$C:$D,2,0)*VLOOKUP(#REF!,PONDERADORES!A:P,IF(AND(INFORMACION!$T3115='REFERENCIAS RIESGO'!$C$36,INFORMACION!$F3115=REFERENCIAS!$C$24),16,IF(INFORMACION!$T3115='REFERENCIAS RIESGO'!$C$36,13,IF(INFORMACION!$F3115=REFERENCIAS!$C$24,10,7))),0)+VLOOKUP(K3115,REFERENCIAS!$C:$D,2,0)*VLOOKUP($K$2,PONDERADORES!A:P,IF(AND(INFORMACION!$T3115='REFERENCIAS RIESGO'!$C$36,INFORMACION!$F3115=REFERENCIAS!$C$24),16,IF(INFORMACION!$T3115='REFERENCIAS RIESGO'!$C$36,13,IF(INFORMACION!$F3115=REFERENCIAS!$C$24,10,7))),0)+VLOOKUP(L3115,REFERENCIAS!$C:$D,2,0)*VLOOKUP($L$2,PONDERADORES!A:P,IF(AND(INFORMACION!$T3115='REFERENCIAS RIESGO'!$C$36,INFORMACION!$F3115=REFERENCIAS!$C$24),16,IF(INFORMACION!$T3115='REFERENCIAS RIESGO'!$C$36,13,IF(INFORMACION!$F3115=REFERENCIAS!$C$24,10,7))),0)+VLOOKUP(F3115,REFERENCIAS!$C:$D,2,0)*VLOOKUP($F$2,PONDERADORES!A:P,IF(AND(INFORMACION!$T3115='REFERENCIAS RIESGO'!$C$36,INFORMACION!$F3115=REFERENCIAS!$C$24),16,IF(INFORMACION!$T3115='REFERENCIAS RIESGO'!$C$36,13,IF(INFORMACION!$F3115=REFERENCIAS!$C$24,10,7))),0)+VLOOKUP(T3115,REFERENCIAS!$C:$D,2,0)*VLOOKUP($T$2,PONDERADORES!A:P,IF(AND(INFORMACION!$T3115='REFERENCIAS RIESGO'!$C$36,INFORMACION!$F3115=REFERENCIAS!$C$24),16,IF(INFORMACION!$T3115='REFERENCIAS RIESGO'!$C$36,13,IF(INFORMACION!$F3115=REFERENCIAS!$C$24,10,7))),0)+VLOOKUP(IF(J3115&lt;=0.2,0.2,IF(AND(J3115&gt;0.2,J3115&lt;=0.4),0.4,IF(AND(J3115&gt;0.4,J3115&lt;=0.6),0.6,IF(AND(J3115&gt;0.6,J3115&lt;=0.8),0.8,IF(AND(J3115&gt;0.8,J3115&lt;=1),1))))),REFERENCIAS!$C:$D,2,0)*VLOOKUP($J$2,PONDERADORES!A:P,IF(AND(INFORMACION!$T3115='REFERENCIAS RIESGO'!$C$36,INFORMACION!$F3115=REFERENCIAS!$C$24),16,IF(INFORMACION!$T3115='REFERENCIAS RIESGO'!$C$36,13,IF(INFORMACION!$F3115=REFERENCIAS!$C$24,10,7))),0)</f>
        <v>#REF!</v>
      </c>
      <c r="Y3115" s="68">
        <f>+VLOOKUP(M3115,REFERENCIAS!$C:$D,2,0)*VLOOKUP($M$2,PONDERADORES!$A$7:$G$9,7,0)+VLOOKUP(N3115,REFERENCIAS!$C:$D,2,0)*VLOOKUP($N$2,PONDERADORES!$A$7:$G$9,7,0)+VLOOKUP(O3115,REFERENCIAS!$C:$D,2,0)*VLOOKUP($O$2,PONDERADORES!$A$7:$G$9,7,0)</f>
        <v>0.2</v>
      </c>
      <c r="Z3115" s="2">
        <f>+VLOOKUP(IF(R3115&lt;0.1,0,IF(AND(R3115&gt;=0.1,R3115&lt;0.2),0.1,IF(AND(R3115&gt;=0.2,R3115&lt;0.3),0.2,IF(R3115&gt;0.3,0.3,)))),REFERENCIAS!$C:$D,2,0)*VLOOKUP($R$2,PONDERADORES!$A$11:$G$11,7,0)</f>
        <v>15</v>
      </c>
      <c r="AA3115" s="92"/>
      <c r="AB3115" s="95" t="e">
        <f t="shared" ca="1" si="191"/>
        <v>#REF!</v>
      </c>
      <c r="AC3115" s="23" t="e">
        <f ca="1">IF(AB3115&gt;REFERENCIAS!$C$62,REFERENCIAS!$B$62,IF(AND(AB3115&gt;=REFERENCIAS!$C$63,AB3115&lt;REFERENCIAS!$D$63),REFERENCIAS!$B$63,IF(AND(AB3115&gt;REFERENCIAS!$C$64,AB3115&lt;=REFERENCIAS!$D$64),REFERENCIAS!$B$64,IF(AND(AB3115&gt;=REFERENCIAS!$C$65,AB3115&lt;REFERENCIAS!$D$65),REFERENCIAS!$B$65, "Revisar"))))</f>
        <v>#REF!</v>
      </c>
      <c r="AD3115" s="94" t="e">
        <f ca="1">VLOOKUP(AC3115,REFERENCIAS!$B$62:$G$65,4,FALSE)</f>
        <v>#REF!</v>
      </c>
    </row>
    <row r="3116" spans="1:30" ht="17.25" x14ac:dyDescent="0.25">
      <c r="A3116" s="74"/>
      <c r="B3116" s="19"/>
      <c r="C3116" s="19"/>
      <c r="D3116" s="50"/>
      <c r="E3116" s="73"/>
      <c r="F3116" s="74"/>
      <c r="G3116" s="9"/>
      <c r="H3116" s="48"/>
      <c r="I3116" s="49">
        <f t="shared" ca="1" si="192"/>
        <v>2022</v>
      </c>
      <c r="J3116" s="22">
        <f t="shared" ca="1" si="188"/>
        <v>1</v>
      </c>
      <c r="K3116" s="19"/>
      <c r="L3116" s="73"/>
      <c r="M3116" s="74"/>
      <c r="N3116" s="19"/>
      <c r="O3116" s="73"/>
      <c r="P3116" s="82">
        <v>1</v>
      </c>
      <c r="Q3116" s="24">
        <v>1</v>
      </c>
      <c r="R3116" s="81">
        <f t="shared" si="190"/>
        <v>1</v>
      </c>
      <c r="S3116" s="87"/>
      <c r="T3116" s="19"/>
      <c r="U3116" s="25"/>
      <c r="V3116" s="25"/>
      <c r="W3116" s="81"/>
      <c r="X3116" s="91" t="e">
        <f ca="1">+VLOOKUP(#REF!,REFERENCIAS!$C:$D,2,0)*VLOOKUP(#REF!,PONDERADORES!A:P,IF(AND(INFORMACION!$T3116='REFERENCIAS RIESGO'!$C$36,INFORMACION!$F3116=REFERENCIAS!$C$24),16,IF(INFORMACION!$T3116='REFERENCIAS RIESGO'!$C$36,13,IF(INFORMACION!$F3116=REFERENCIAS!$C$24,10,7))),0)+VLOOKUP(K3116,REFERENCIAS!$C:$D,2,0)*VLOOKUP($K$2,PONDERADORES!A:P,IF(AND(INFORMACION!$T3116='REFERENCIAS RIESGO'!$C$36,INFORMACION!$F3116=REFERENCIAS!$C$24),16,IF(INFORMACION!$T3116='REFERENCIAS RIESGO'!$C$36,13,IF(INFORMACION!$F3116=REFERENCIAS!$C$24,10,7))),0)+VLOOKUP(L3116,REFERENCIAS!$C:$D,2,0)*VLOOKUP($L$2,PONDERADORES!A:P,IF(AND(INFORMACION!$T3116='REFERENCIAS RIESGO'!$C$36,INFORMACION!$F3116=REFERENCIAS!$C$24),16,IF(INFORMACION!$T3116='REFERENCIAS RIESGO'!$C$36,13,IF(INFORMACION!$F3116=REFERENCIAS!$C$24,10,7))),0)+VLOOKUP(F3116,REFERENCIAS!$C:$D,2,0)*VLOOKUP($F$2,PONDERADORES!A:P,IF(AND(INFORMACION!$T3116='REFERENCIAS RIESGO'!$C$36,INFORMACION!$F3116=REFERENCIAS!$C$24),16,IF(INFORMACION!$T3116='REFERENCIAS RIESGO'!$C$36,13,IF(INFORMACION!$F3116=REFERENCIAS!$C$24,10,7))),0)+VLOOKUP(T3116,REFERENCIAS!$C:$D,2,0)*VLOOKUP($T$2,PONDERADORES!A:P,IF(AND(INFORMACION!$T3116='REFERENCIAS RIESGO'!$C$36,INFORMACION!$F3116=REFERENCIAS!$C$24),16,IF(INFORMACION!$T3116='REFERENCIAS RIESGO'!$C$36,13,IF(INFORMACION!$F3116=REFERENCIAS!$C$24,10,7))),0)+VLOOKUP(IF(J3116&lt;=0.2,0.2,IF(AND(J3116&gt;0.2,J3116&lt;=0.4),0.4,IF(AND(J3116&gt;0.4,J3116&lt;=0.6),0.6,IF(AND(J3116&gt;0.6,J3116&lt;=0.8),0.8,IF(AND(J3116&gt;0.8,J3116&lt;=1),1))))),REFERENCIAS!$C:$D,2,0)*VLOOKUP($J$2,PONDERADORES!A:P,IF(AND(INFORMACION!$T3116='REFERENCIAS RIESGO'!$C$36,INFORMACION!$F3116=REFERENCIAS!$C$24),16,IF(INFORMACION!$T3116='REFERENCIAS RIESGO'!$C$36,13,IF(INFORMACION!$F3116=REFERENCIAS!$C$24,10,7))),0)</f>
        <v>#REF!</v>
      </c>
      <c r="Y3116" s="68">
        <f>+VLOOKUP(M3116,REFERENCIAS!$C:$D,2,0)*VLOOKUP($M$2,PONDERADORES!$A$7:$G$9,7,0)+VLOOKUP(N3116,REFERENCIAS!$C:$D,2,0)*VLOOKUP($N$2,PONDERADORES!$A$7:$G$9,7,0)+VLOOKUP(O3116,REFERENCIAS!$C:$D,2,0)*VLOOKUP($O$2,PONDERADORES!$A$7:$G$9,7,0)</f>
        <v>0.2</v>
      </c>
      <c r="Z3116" s="2">
        <f>+VLOOKUP(IF(R3116&lt;0.1,0,IF(AND(R3116&gt;=0.1,R3116&lt;0.2),0.1,IF(AND(R3116&gt;=0.2,R3116&lt;0.3),0.2,IF(R3116&gt;0.3,0.3,)))),REFERENCIAS!$C:$D,2,0)*VLOOKUP($R$2,PONDERADORES!$A$11:$G$11,7,0)</f>
        <v>15</v>
      </c>
      <c r="AA3116" s="92"/>
      <c r="AB3116" s="95" t="e">
        <f t="shared" ca="1" si="191"/>
        <v>#REF!</v>
      </c>
      <c r="AC3116" s="23" t="e">
        <f ca="1">IF(AB3116&gt;REFERENCIAS!$C$62,REFERENCIAS!$B$62,IF(AND(AB3116&gt;=REFERENCIAS!$C$63,AB3116&lt;REFERENCIAS!$D$63),REFERENCIAS!$B$63,IF(AND(AB3116&gt;REFERENCIAS!$C$64,AB3116&lt;=REFERENCIAS!$D$64),REFERENCIAS!$B$64,IF(AND(AB3116&gt;=REFERENCIAS!$C$65,AB3116&lt;REFERENCIAS!$D$65),REFERENCIAS!$B$65, "Revisar"))))</f>
        <v>#REF!</v>
      </c>
      <c r="AD3116" s="94" t="e">
        <f ca="1">VLOOKUP(AC3116,REFERENCIAS!$B$62:$G$65,4,FALSE)</f>
        <v>#REF!</v>
      </c>
    </row>
    <row r="3117" spans="1:30" ht="17.25" x14ac:dyDescent="0.25">
      <c r="A3117" s="74"/>
      <c r="B3117" s="19"/>
      <c r="C3117" s="19"/>
      <c r="D3117" s="50"/>
      <c r="E3117" s="73"/>
      <c r="F3117" s="74"/>
      <c r="G3117" s="9"/>
      <c r="H3117" s="48"/>
      <c r="I3117" s="49">
        <f t="shared" ca="1" si="192"/>
        <v>2022</v>
      </c>
      <c r="J3117" s="22">
        <f t="shared" ca="1" si="188"/>
        <v>1</v>
      </c>
      <c r="K3117" s="19"/>
      <c r="L3117" s="73"/>
      <c r="M3117" s="74"/>
      <c r="N3117" s="19"/>
      <c r="O3117" s="73"/>
      <c r="P3117" s="82">
        <v>1</v>
      </c>
      <c r="Q3117" s="24">
        <v>1</v>
      </c>
      <c r="R3117" s="81">
        <f t="shared" si="190"/>
        <v>1</v>
      </c>
      <c r="S3117" s="87"/>
      <c r="T3117" s="19"/>
      <c r="U3117" s="25"/>
      <c r="V3117" s="25"/>
      <c r="W3117" s="81"/>
      <c r="X3117" s="91" t="e">
        <f ca="1">+VLOOKUP(#REF!,REFERENCIAS!$C:$D,2,0)*VLOOKUP(#REF!,PONDERADORES!A:P,IF(AND(INFORMACION!$T3117='REFERENCIAS RIESGO'!$C$36,INFORMACION!$F3117=REFERENCIAS!$C$24),16,IF(INFORMACION!$T3117='REFERENCIAS RIESGO'!$C$36,13,IF(INFORMACION!$F3117=REFERENCIAS!$C$24,10,7))),0)+VLOOKUP(K3117,REFERENCIAS!$C:$D,2,0)*VLOOKUP($K$2,PONDERADORES!A:P,IF(AND(INFORMACION!$T3117='REFERENCIAS RIESGO'!$C$36,INFORMACION!$F3117=REFERENCIAS!$C$24),16,IF(INFORMACION!$T3117='REFERENCIAS RIESGO'!$C$36,13,IF(INFORMACION!$F3117=REFERENCIAS!$C$24,10,7))),0)+VLOOKUP(L3117,REFERENCIAS!$C:$D,2,0)*VLOOKUP($L$2,PONDERADORES!A:P,IF(AND(INFORMACION!$T3117='REFERENCIAS RIESGO'!$C$36,INFORMACION!$F3117=REFERENCIAS!$C$24),16,IF(INFORMACION!$T3117='REFERENCIAS RIESGO'!$C$36,13,IF(INFORMACION!$F3117=REFERENCIAS!$C$24,10,7))),0)+VLOOKUP(F3117,REFERENCIAS!$C:$D,2,0)*VLOOKUP($F$2,PONDERADORES!A:P,IF(AND(INFORMACION!$T3117='REFERENCIAS RIESGO'!$C$36,INFORMACION!$F3117=REFERENCIAS!$C$24),16,IF(INFORMACION!$T3117='REFERENCIAS RIESGO'!$C$36,13,IF(INFORMACION!$F3117=REFERENCIAS!$C$24,10,7))),0)+VLOOKUP(T3117,REFERENCIAS!$C:$D,2,0)*VLOOKUP($T$2,PONDERADORES!A:P,IF(AND(INFORMACION!$T3117='REFERENCIAS RIESGO'!$C$36,INFORMACION!$F3117=REFERENCIAS!$C$24),16,IF(INFORMACION!$T3117='REFERENCIAS RIESGO'!$C$36,13,IF(INFORMACION!$F3117=REFERENCIAS!$C$24,10,7))),0)+VLOOKUP(IF(J3117&lt;=0.2,0.2,IF(AND(J3117&gt;0.2,J3117&lt;=0.4),0.4,IF(AND(J3117&gt;0.4,J3117&lt;=0.6),0.6,IF(AND(J3117&gt;0.6,J3117&lt;=0.8),0.8,IF(AND(J3117&gt;0.8,J3117&lt;=1),1))))),REFERENCIAS!$C:$D,2,0)*VLOOKUP($J$2,PONDERADORES!A:P,IF(AND(INFORMACION!$T3117='REFERENCIAS RIESGO'!$C$36,INFORMACION!$F3117=REFERENCIAS!$C$24),16,IF(INFORMACION!$T3117='REFERENCIAS RIESGO'!$C$36,13,IF(INFORMACION!$F3117=REFERENCIAS!$C$24,10,7))),0)</f>
        <v>#REF!</v>
      </c>
      <c r="Y3117" s="68">
        <f>+VLOOKUP(M3117,REFERENCIAS!$C:$D,2,0)*VLOOKUP($M$2,PONDERADORES!$A$7:$G$9,7,0)+VLOOKUP(N3117,REFERENCIAS!$C:$D,2,0)*VLOOKUP($N$2,PONDERADORES!$A$7:$G$9,7,0)+VLOOKUP(O3117,REFERENCIAS!$C:$D,2,0)*VLOOKUP($O$2,PONDERADORES!$A$7:$G$9,7,0)</f>
        <v>0.2</v>
      </c>
      <c r="Z3117" s="2">
        <f>+VLOOKUP(IF(R3117&lt;0.1,0,IF(AND(R3117&gt;=0.1,R3117&lt;0.2),0.1,IF(AND(R3117&gt;=0.2,R3117&lt;0.3),0.2,IF(R3117&gt;0.3,0.3,)))),REFERENCIAS!$C:$D,2,0)*VLOOKUP($R$2,PONDERADORES!$A$11:$G$11,7,0)</f>
        <v>15</v>
      </c>
      <c r="AA3117" s="92"/>
      <c r="AB3117" s="95" t="e">
        <f t="shared" ca="1" si="191"/>
        <v>#REF!</v>
      </c>
      <c r="AC3117" s="23" t="e">
        <f ca="1">IF(AB3117&gt;REFERENCIAS!$C$62,REFERENCIAS!$B$62,IF(AND(AB3117&gt;=REFERENCIAS!$C$63,AB3117&lt;REFERENCIAS!$D$63),REFERENCIAS!$B$63,IF(AND(AB3117&gt;REFERENCIAS!$C$64,AB3117&lt;=REFERENCIAS!$D$64),REFERENCIAS!$B$64,IF(AND(AB3117&gt;=REFERENCIAS!$C$65,AB3117&lt;REFERENCIAS!$D$65),REFERENCIAS!$B$65, "Revisar"))))</f>
        <v>#REF!</v>
      </c>
      <c r="AD3117" s="94" t="e">
        <f ca="1">VLOOKUP(AC3117,REFERENCIAS!$B$62:$G$65,4,FALSE)</f>
        <v>#REF!</v>
      </c>
    </row>
    <row r="3118" spans="1:30" ht="17.25" x14ac:dyDescent="0.25">
      <c r="A3118" s="74"/>
      <c r="B3118" s="19"/>
      <c r="C3118" s="19"/>
      <c r="D3118" s="50"/>
      <c r="E3118" s="73"/>
      <c r="F3118" s="74"/>
      <c r="G3118" s="9"/>
      <c r="H3118" s="48"/>
      <c r="I3118" s="49">
        <f t="shared" ca="1" si="192"/>
        <v>2022</v>
      </c>
      <c r="J3118" s="22">
        <f t="shared" ca="1" si="188"/>
        <v>1</v>
      </c>
      <c r="K3118" s="19"/>
      <c r="L3118" s="73"/>
      <c r="M3118" s="74"/>
      <c r="N3118" s="19"/>
      <c r="O3118" s="73"/>
      <c r="P3118" s="82">
        <v>1</v>
      </c>
      <c r="Q3118" s="24">
        <v>1</v>
      </c>
      <c r="R3118" s="81">
        <f t="shared" si="190"/>
        <v>1</v>
      </c>
      <c r="S3118" s="87"/>
      <c r="T3118" s="19"/>
      <c r="U3118" s="25"/>
      <c r="V3118" s="25"/>
      <c r="W3118" s="81"/>
      <c r="X3118" s="91" t="e">
        <f ca="1">+VLOOKUP(#REF!,REFERENCIAS!$C:$D,2,0)*VLOOKUP(#REF!,PONDERADORES!A:P,IF(AND(INFORMACION!$T3118='REFERENCIAS RIESGO'!$C$36,INFORMACION!$F3118=REFERENCIAS!$C$24),16,IF(INFORMACION!$T3118='REFERENCIAS RIESGO'!$C$36,13,IF(INFORMACION!$F3118=REFERENCIAS!$C$24,10,7))),0)+VLOOKUP(K3118,REFERENCIAS!$C:$D,2,0)*VLOOKUP($K$2,PONDERADORES!A:P,IF(AND(INFORMACION!$T3118='REFERENCIAS RIESGO'!$C$36,INFORMACION!$F3118=REFERENCIAS!$C$24),16,IF(INFORMACION!$T3118='REFERENCIAS RIESGO'!$C$36,13,IF(INFORMACION!$F3118=REFERENCIAS!$C$24,10,7))),0)+VLOOKUP(L3118,REFERENCIAS!$C:$D,2,0)*VLOOKUP($L$2,PONDERADORES!A:P,IF(AND(INFORMACION!$T3118='REFERENCIAS RIESGO'!$C$36,INFORMACION!$F3118=REFERENCIAS!$C$24),16,IF(INFORMACION!$T3118='REFERENCIAS RIESGO'!$C$36,13,IF(INFORMACION!$F3118=REFERENCIAS!$C$24,10,7))),0)+VLOOKUP(F3118,REFERENCIAS!$C:$D,2,0)*VLOOKUP($F$2,PONDERADORES!A:P,IF(AND(INFORMACION!$T3118='REFERENCIAS RIESGO'!$C$36,INFORMACION!$F3118=REFERENCIAS!$C$24),16,IF(INFORMACION!$T3118='REFERENCIAS RIESGO'!$C$36,13,IF(INFORMACION!$F3118=REFERENCIAS!$C$24,10,7))),0)+VLOOKUP(T3118,REFERENCIAS!$C:$D,2,0)*VLOOKUP($T$2,PONDERADORES!A:P,IF(AND(INFORMACION!$T3118='REFERENCIAS RIESGO'!$C$36,INFORMACION!$F3118=REFERENCIAS!$C$24),16,IF(INFORMACION!$T3118='REFERENCIAS RIESGO'!$C$36,13,IF(INFORMACION!$F3118=REFERENCIAS!$C$24,10,7))),0)+VLOOKUP(IF(J3118&lt;=0.2,0.2,IF(AND(J3118&gt;0.2,J3118&lt;=0.4),0.4,IF(AND(J3118&gt;0.4,J3118&lt;=0.6),0.6,IF(AND(J3118&gt;0.6,J3118&lt;=0.8),0.8,IF(AND(J3118&gt;0.8,J3118&lt;=1),1))))),REFERENCIAS!$C:$D,2,0)*VLOOKUP($J$2,PONDERADORES!A:P,IF(AND(INFORMACION!$T3118='REFERENCIAS RIESGO'!$C$36,INFORMACION!$F3118=REFERENCIAS!$C$24),16,IF(INFORMACION!$T3118='REFERENCIAS RIESGO'!$C$36,13,IF(INFORMACION!$F3118=REFERENCIAS!$C$24,10,7))),0)</f>
        <v>#REF!</v>
      </c>
      <c r="Y3118" s="68">
        <f>+VLOOKUP(M3118,REFERENCIAS!$C:$D,2,0)*VLOOKUP($M$2,PONDERADORES!$A$7:$G$9,7,0)+VLOOKUP(N3118,REFERENCIAS!$C:$D,2,0)*VLOOKUP($N$2,PONDERADORES!$A$7:$G$9,7,0)+VLOOKUP(O3118,REFERENCIAS!$C:$D,2,0)*VLOOKUP($O$2,PONDERADORES!$A$7:$G$9,7,0)</f>
        <v>0.2</v>
      </c>
      <c r="Z3118" s="2">
        <f>+VLOOKUP(IF(R3118&lt;0.1,0,IF(AND(R3118&gt;=0.1,R3118&lt;0.2),0.1,IF(AND(R3118&gt;=0.2,R3118&lt;0.3),0.2,IF(R3118&gt;0.3,0.3,)))),REFERENCIAS!$C:$D,2,0)*VLOOKUP($R$2,PONDERADORES!$A$11:$G$11,7,0)</f>
        <v>15</v>
      </c>
      <c r="AA3118" s="92"/>
      <c r="AB3118" s="95" t="e">
        <f t="shared" ca="1" si="191"/>
        <v>#REF!</v>
      </c>
      <c r="AC3118" s="23" t="e">
        <f ca="1">IF(AB3118&gt;REFERENCIAS!$C$62,REFERENCIAS!$B$62,IF(AND(AB3118&gt;=REFERENCIAS!$C$63,AB3118&lt;REFERENCIAS!$D$63),REFERENCIAS!$B$63,IF(AND(AB3118&gt;REFERENCIAS!$C$64,AB3118&lt;=REFERENCIAS!$D$64),REFERENCIAS!$B$64,IF(AND(AB3118&gt;=REFERENCIAS!$C$65,AB3118&lt;REFERENCIAS!$D$65),REFERENCIAS!$B$65, "Revisar"))))</f>
        <v>#REF!</v>
      </c>
      <c r="AD3118" s="94" t="e">
        <f ca="1">VLOOKUP(AC3118,REFERENCIAS!$B$62:$G$65,4,FALSE)</f>
        <v>#REF!</v>
      </c>
    </row>
    <row r="3119" spans="1:30" ht="17.25" x14ac:dyDescent="0.25">
      <c r="A3119" s="74"/>
      <c r="B3119" s="19"/>
      <c r="C3119" s="19"/>
      <c r="D3119" s="50"/>
      <c r="E3119" s="73"/>
      <c r="F3119" s="74"/>
      <c r="G3119" s="9"/>
      <c r="H3119" s="48"/>
      <c r="I3119" s="49">
        <f t="shared" ca="1" si="192"/>
        <v>2022</v>
      </c>
      <c r="J3119" s="22">
        <f t="shared" ca="1" si="188"/>
        <v>1</v>
      </c>
      <c r="K3119" s="19"/>
      <c r="L3119" s="73"/>
      <c r="M3119" s="74"/>
      <c r="N3119" s="19"/>
      <c r="O3119" s="73"/>
      <c r="P3119" s="82">
        <v>1</v>
      </c>
      <c r="Q3119" s="24">
        <v>1</v>
      </c>
      <c r="R3119" s="81">
        <f t="shared" si="190"/>
        <v>1</v>
      </c>
      <c r="S3119" s="87"/>
      <c r="T3119" s="19"/>
      <c r="U3119" s="25"/>
      <c r="V3119" s="25"/>
      <c r="W3119" s="81"/>
      <c r="X3119" s="91" t="e">
        <f ca="1">+VLOOKUP(#REF!,REFERENCIAS!$C:$D,2,0)*VLOOKUP(#REF!,PONDERADORES!A:P,IF(AND(INFORMACION!$T3119='REFERENCIAS RIESGO'!$C$36,INFORMACION!$F3119=REFERENCIAS!$C$24),16,IF(INFORMACION!$T3119='REFERENCIAS RIESGO'!$C$36,13,IF(INFORMACION!$F3119=REFERENCIAS!$C$24,10,7))),0)+VLOOKUP(K3119,REFERENCIAS!$C:$D,2,0)*VLOOKUP($K$2,PONDERADORES!A:P,IF(AND(INFORMACION!$T3119='REFERENCIAS RIESGO'!$C$36,INFORMACION!$F3119=REFERENCIAS!$C$24),16,IF(INFORMACION!$T3119='REFERENCIAS RIESGO'!$C$36,13,IF(INFORMACION!$F3119=REFERENCIAS!$C$24,10,7))),0)+VLOOKUP(L3119,REFERENCIAS!$C:$D,2,0)*VLOOKUP($L$2,PONDERADORES!A:P,IF(AND(INFORMACION!$T3119='REFERENCIAS RIESGO'!$C$36,INFORMACION!$F3119=REFERENCIAS!$C$24),16,IF(INFORMACION!$T3119='REFERENCIAS RIESGO'!$C$36,13,IF(INFORMACION!$F3119=REFERENCIAS!$C$24,10,7))),0)+VLOOKUP(F3119,REFERENCIAS!$C:$D,2,0)*VLOOKUP($F$2,PONDERADORES!A:P,IF(AND(INFORMACION!$T3119='REFERENCIAS RIESGO'!$C$36,INFORMACION!$F3119=REFERENCIAS!$C$24),16,IF(INFORMACION!$T3119='REFERENCIAS RIESGO'!$C$36,13,IF(INFORMACION!$F3119=REFERENCIAS!$C$24,10,7))),0)+VLOOKUP(T3119,REFERENCIAS!$C:$D,2,0)*VLOOKUP($T$2,PONDERADORES!A:P,IF(AND(INFORMACION!$T3119='REFERENCIAS RIESGO'!$C$36,INFORMACION!$F3119=REFERENCIAS!$C$24),16,IF(INFORMACION!$T3119='REFERENCIAS RIESGO'!$C$36,13,IF(INFORMACION!$F3119=REFERENCIAS!$C$24,10,7))),0)+VLOOKUP(IF(J3119&lt;=0.2,0.2,IF(AND(J3119&gt;0.2,J3119&lt;=0.4),0.4,IF(AND(J3119&gt;0.4,J3119&lt;=0.6),0.6,IF(AND(J3119&gt;0.6,J3119&lt;=0.8),0.8,IF(AND(J3119&gt;0.8,J3119&lt;=1),1))))),REFERENCIAS!$C:$D,2,0)*VLOOKUP($J$2,PONDERADORES!A:P,IF(AND(INFORMACION!$T3119='REFERENCIAS RIESGO'!$C$36,INFORMACION!$F3119=REFERENCIAS!$C$24),16,IF(INFORMACION!$T3119='REFERENCIAS RIESGO'!$C$36,13,IF(INFORMACION!$F3119=REFERENCIAS!$C$24,10,7))),0)</f>
        <v>#REF!</v>
      </c>
      <c r="Y3119" s="68">
        <f>+VLOOKUP(M3119,REFERENCIAS!$C:$D,2,0)*VLOOKUP($M$2,PONDERADORES!$A$7:$G$9,7,0)+VLOOKUP(N3119,REFERENCIAS!$C:$D,2,0)*VLOOKUP($N$2,PONDERADORES!$A$7:$G$9,7,0)+VLOOKUP(O3119,REFERENCIAS!$C:$D,2,0)*VLOOKUP($O$2,PONDERADORES!$A$7:$G$9,7,0)</f>
        <v>0.2</v>
      </c>
      <c r="Z3119" s="2">
        <f>+VLOOKUP(IF(R3119&lt;0.1,0,IF(AND(R3119&gt;=0.1,R3119&lt;0.2),0.1,IF(AND(R3119&gt;=0.2,R3119&lt;0.3),0.2,IF(R3119&gt;0.3,0.3,)))),REFERENCIAS!$C:$D,2,0)*VLOOKUP($R$2,PONDERADORES!$A$11:$G$11,7,0)</f>
        <v>15</v>
      </c>
      <c r="AA3119" s="92"/>
      <c r="AB3119" s="95" t="e">
        <f t="shared" ca="1" si="191"/>
        <v>#REF!</v>
      </c>
      <c r="AC3119" s="23" t="e">
        <f ca="1">IF(AB3119&gt;REFERENCIAS!$C$62,REFERENCIAS!$B$62,IF(AND(AB3119&gt;=REFERENCIAS!$C$63,AB3119&lt;REFERENCIAS!$D$63),REFERENCIAS!$B$63,IF(AND(AB3119&gt;REFERENCIAS!$C$64,AB3119&lt;=REFERENCIAS!$D$64),REFERENCIAS!$B$64,IF(AND(AB3119&gt;=REFERENCIAS!$C$65,AB3119&lt;REFERENCIAS!$D$65),REFERENCIAS!$B$65, "Revisar"))))</f>
        <v>#REF!</v>
      </c>
      <c r="AD3119" s="94" t="e">
        <f ca="1">VLOOKUP(AC3119,REFERENCIAS!$B$62:$G$65,4,FALSE)</f>
        <v>#REF!</v>
      </c>
    </row>
    <row r="3120" spans="1:30" ht="17.25" x14ac:dyDescent="0.25">
      <c r="A3120" s="74"/>
      <c r="B3120" s="19"/>
      <c r="C3120" s="19"/>
      <c r="D3120" s="50"/>
      <c r="E3120" s="73"/>
      <c r="F3120" s="74"/>
      <c r="G3120" s="9"/>
      <c r="H3120" s="48"/>
      <c r="I3120" s="49">
        <f t="shared" ca="1" si="192"/>
        <v>2022</v>
      </c>
      <c r="J3120" s="22">
        <f t="shared" ca="1" si="188"/>
        <v>1</v>
      </c>
      <c r="K3120" s="19"/>
      <c r="L3120" s="73"/>
      <c r="M3120" s="74"/>
      <c r="N3120" s="19"/>
      <c r="O3120" s="73"/>
      <c r="P3120" s="82">
        <v>1</v>
      </c>
      <c r="Q3120" s="24">
        <v>1</v>
      </c>
      <c r="R3120" s="81">
        <f t="shared" si="190"/>
        <v>1</v>
      </c>
      <c r="S3120" s="87"/>
      <c r="T3120" s="19"/>
      <c r="U3120" s="25"/>
      <c r="V3120" s="25"/>
      <c r="W3120" s="81"/>
      <c r="X3120" s="91" t="e">
        <f ca="1">+VLOOKUP(#REF!,REFERENCIAS!$C:$D,2,0)*VLOOKUP(#REF!,PONDERADORES!A:P,IF(AND(INFORMACION!$T3120='REFERENCIAS RIESGO'!$C$36,INFORMACION!$F3120=REFERENCIAS!$C$24),16,IF(INFORMACION!$T3120='REFERENCIAS RIESGO'!$C$36,13,IF(INFORMACION!$F3120=REFERENCIAS!$C$24,10,7))),0)+VLOOKUP(K3120,REFERENCIAS!$C:$D,2,0)*VLOOKUP($K$2,PONDERADORES!A:P,IF(AND(INFORMACION!$T3120='REFERENCIAS RIESGO'!$C$36,INFORMACION!$F3120=REFERENCIAS!$C$24),16,IF(INFORMACION!$T3120='REFERENCIAS RIESGO'!$C$36,13,IF(INFORMACION!$F3120=REFERENCIAS!$C$24,10,7))),0)+VLOOKUP(L3120,REFERENCIAS!$C:$D,2,0)*VLOOKUP($L$2,PONDERADORES!A:P,IF(AND(INFORMACION!$T3120='REFERENCIAS RIESGO'!$C$36,INFORMACION!$F3120=REFERENCIAS!$C$24),16,IF(INFORMACION!$T3120='REFERENCIAS RIESGO'!$C$36,13,IF(INFORMACION!$F3120=REFERENCIAS!$C$24,10,7))),0)+VLOOKUP(F3120,REFERENCIAS!$C:$D,2,0)*VLOOKUP($F$2,PONDERADORES!A:P,IF(AND(INFORMACION!$T3120='REFERENCIAS RIESGO'!$C$36,INFORMACION!$F3120=REFERENCIAS!$C$24),16,IF(INFORMACION!$T3120='REFERENCIAS RIESGO'!$C$36,13,IF(INFORMACION!$F3120=REFERENCIAS!$C$24,10,7))),0)+VLOOKUP(T3120,REFERENCIAS!$C:$D,2,0)*VLOOKUP($T$2,PONDERADORES!A:P,IF(AND(INFORMACION!$T3120='REFERENCIAS RIESGO'!$C$36,INFORMACION!$F3120=REFERENCIAS!$C$24),16,IF(INFORMACION!$T3120='REFERENCIAS RIESGO'!$C$36,13,IF(INFORMACION!$F3120=REFERENCIAS!$C$24,10,7))),0)+VLOOKUP(IF(J3120&lt;=0.2,0.2,IF(AND(J3120&gt;0.2,J3120&lt;=0.4),0.4,IF(AND(J3120&gt;0.4,J3120&lt;=0.6),0.6,IF(AND(J3120&gt;0.6,J3120&lt;=0.8),0.8,IF(AND(J3120&gt;0.8,J3120&lt;=1),1))))),REFERENCIAS!$C:$D,2,0)*VLOOKUP($J$2,PONDERADORES!A:P,IF(AND(INFORMACION!$T3120='REFERENCIAS RIESGO'!$C$36,INFORMACION!$F3120=REFERENCIAS!$C$24),16,IF(INFORMACION!$T3120='REFERENCIAS RIESGO'!$C$36,13,IF(INFORMACION!$F3120=REFERENCIAS!$C$24,10,7))),0)</f>
        <v>#REF!</v>
      </c>
      <c r="Y3120" s="68">
        <f>+VLOOKUP(M3120,REFERENCIAS!$C:$D,2,0)*VLOOKUP($M$2,PONDERADORES!$A$7:$G$9,7,0)+VLOOKUP(N3120,REFERENCIAS!$C:$D,2,0)*VLOOKUP($N$2,PONDERADORES!$A$7:$G$9,7,0)+VLOOKUP(O3120,REFERENCIAS!$C:$D,2,0)*VLOOKUP($O$2,PONDERADORES!$A$7:$G$9,7,0)</f>
        <v>0.2</v>
      </c>
      <c r="Z3120" s="2">
        <f>+VLOOKUP(IF(R3120&lt;0.1,0,IF(AND(R3120&gt;=0.1,R3120&lt;0.2),0.1,IF(AND(R3120&gt;=0.2,R3120&lt;0.3),0.2,IF(R3120&gt;0.3,0.3,)))),REFERENCIAS!$C:$D,2,0)*VLOOKUP($R$2,PONDERADORES!$A$11:$G$11,7,0)</f>
        <v>15</v>
      </c>
      <c r="AA3120" s="92"/>
      <c r="AB3120" s="95" t="e">
        <f t="shared" ca="1" si="191"/>
        <v>#REF!</v>
      </c>
      <c r="AC3120" s="23" t="e">
        <f ca="1">IF(AB3120&gt;REFERENCIAS!$C$62,REFERENCIAS!$B$62,IF(AND(AB3120&gt;=REFERENCIAS!$C$63,AB3120&lt;REFERENCIAS!$D$63),REFERENCIAS!$B$63,IF(AND(AB3120&gt;REFERENCIAS!$C$64,AB3120&lt;=REFERENCIAS!$D$64),REFERENCIAS!$B$64,IF(AND(AB3120&gt;=REFERENCIAS!$C$65,AB3120&lt;REFERENCIAS!$D$65),REFERENCIAS!$B$65, "Revisar"))))</f>
        <v>#REF!</v>
      </c>
      <c r="AD3120" s="94" t="e">
        <f ca="1">VLOOKUP(AC3120,REFERENCIAS!$B$62:$G$65,4,FALSE)</f>
        <v>#REF!</v>
      </c>
    </row>
    <row r="3121" spans="1:30" ht="17.25" x14ac:dyDescent="0.25">
      <c r="A3121" s="74"/>
      <c r="B3121" s="19"/>
      <c r="C3121" s="19"/>
      <c r="D3121" s="50"/>
      <c r="E3121" s="73"/>
      <c r="F3121" s="74"/>
      <c r="G3121" s="9"/>
      <c r="H3121" s="48"/>
      <c r="I3121" s="49">
        <f t="shared" ca="1" si="192"/>
        <v>2022</v>
      </c>
      <c r="J3121" s="22">
        <f t="shared" ca="1" si="188"/>
        <v>1</v>
      </c>
      <c r="K3121" s="19"/>
      <c r="L3121" s="73"/>
      <c r="M3121" s="74"/>
      <c r="N3121" s="19"/>
      <c r="O3121" s="73"/>
      <c r="P3121" s="82">
        <v>1</v>
      </c>
      <c r="Q3121" s="24">
        <v>1</v>
      </c>
      <c r="R3121" s="81">
        <f t="shared" si="190"/>
        <v>1</v>
      </c>
      <c r="S3121" s="87"/>
      <c r="T3121" s="19"/>
      <c r="U3121" s="25"/>
      <c r="V3121" s="25"/>
      <c r="W3121" s="81"/>
      <c r="X3121" s="91" t="e">
        <f ca="1">+VLOOKUP(#REF!,REFERENCIAS!$C:$D,2,0)*VLOOKUP(#REF!,PONDERADORES!A:P,IF(AND(INFORMACION!$T3121='REFERENCIAS RIESGO'!$C$36,INFORMACION!$F3121=REFERENCIAS!$C$24),16,IF(INFORMACION!$T3121='REFERENCIAS RIESGO'!$C$36,13,IF(INFORMACION!$F3121=REFERENCIAS!$C$24,10,7))),0)+VLOOKUP(K3121,REFERENCIAS!$C:$D,2,0)*VLOOKUP($K$2,PONDERADORES!A:P,IF(AND(INFORMACION!$T3121='REFERENCIAS RIESGO'!$C$36,INFORMACION!$F3121=REFERENCIAS!$C$24),16,IF(INFORMACION!$T3121='REFERENCIAS RIESGO'!$C$36,13,IF(INFORMACION!$F3121=REFERENCIAS!$C$24,10,7))),0)+VLOOKUP(L3121,REFERENCIAS!$C:$D,2,0)*VLOOKUP($L$2,PONDERADORES!A:P,IF(AND(INFORMACION!$T3121='REFERENCIAS RIESGO'!$C$36,INFORMACION!$F3121=REFERENCIAS!$C$24),16,IF(INFORMACION!$T3121='REFERENCIAS RIESGO'!$C$36,13,IF(INFORMACION!$F3121=REFERENCIAS!$C$24,10,7))),0)+VLOOKUP(F3121,REFERENCIAS!$C:$D,2,0)*VLOOKUP($F$2,PONDERADORES!A:P,IF(AND(INFORMACION!$T3121='REFERENCIAS RIESGO'!$C$36,INFORMACION!$F3121=REFERENCIAS!$C$24),16,IF(INFORMACION!$T3121='REFERENCIAS RIESGO'!$C$36,13,IF(INFORMACION!$F3121=REFERENCIAS!$C$24,10,7))),0)+VLOOKUP(T3121,REFERENCIAS!$C:$D,2,0)*VLOOKUP($T$2,PONDERADORES!A:P,IF(AND(INFORMACION!$T3121='REFERENCIAS RIESGO'!$C$36,INFORMACION!$F3121=REFERENCIAS!$C$24),16,IF(INFORMACION!$T3121='REFERENCIAS RIESGO'!$C$36,13,IF(INFORMACION!$F3121=REFERENCIAS!$C$24,10,7))),0)+VLOOKUP(IF(J3121&lt;=0.2,0.2,IF(AND(J3121&gt;0.2,J3121&lt;=0.4),0.4,IF(AND(J3121&gt;0.4,J3121&lt;=0.6),0.6,IF(AND(J3121&gt;0.6,J3121&lt;=0.8),0.8,IF(AND(J3121&gt;0.8,J3121&lt;=1),1))))),REFERENCIAS!$C:$D,2,0)*VLOOKUP($J$2,PONDERADORES!A:P,IF(AND(INFORMACION!$T3121='REFERENCIAS RIESGO'!$C$36,INFORMACION!$F3121=REFERENCIAS!$C$24),16,IF(INFORMACION!$T3121='REFERENCIAS RIESGO'!$C$36,13,IF(INFORMACION!$F3121=REFERENCIAS!$C$24,10,7))),0)</f>
        <v>#REF!</v>
      </c>
      <c r="Y3121" s="68">
        <f>+VLOOKUP(M3121,REFERENCIAS!$C:$D,2,0)*VLOOKUP($M$2,PONDERADORES!$A$7:$G$9,7,0)+VLOOKUP(N3121,REFERENCIAS!$C:$D,2,0)*VLOOKUP($N$2,PONDERADORES!$A$7:$G$9,7,0)+VLOOKUP(O3121,REFERENCIAS!$C:$D,2,0)*VLOOKUP($O$2,PONDERADORES!$A$7:$G$9,7,0)</f>
        <v>0.2</v>
      </c>
      <c r="Z3121" s="2">
        <f>+VLOOKUP(IF(R3121&lt;0.1,0,IF(AND(R3121&gt;=0.1,R3121&lt;0.2),0.1,IF(AND(R3121&gt;=0.2,R3121&lt;0.3),0.2,IF(R3121&gt;0.3,0.3,)))),REFERENCIAS!$C:$D,2,0)*VLOOKUP($R$2,PONDERADORES!$A$11:$G$11,7,0)</f>
        <v>15</v>
      </c>
      <c r="AA3121" s="92"/>
      <c r="AB3121" s="95" t="e">
        <f t="shared" ca="1" si="191"/>
        <v>#REF!</v>
      </c>
      <c r="AC3121" s="23" t="e">
        <f ca="1">IF(AB3121&gt;REFERENCIAS!$C$62,REFERENCIAS!$B$62,IF(AND(AB3121&gt;=REFERENCIAS!$C$63,AB3121&lt;REFERENCIAS!$D$63),REFERENCIAS!$B$63,IF(AND(AB3121&gt;REFERENCIAS!$C$64,AB3121&lt;=REFERENCIAS!$D$64),REFERENCIAS!$B$64,IF(AND(AB3121&gt;=REFERENCIAS!$C$65,AB3121&lt;REFERENCIAS!$D$65),REFERENCIAS!$B$65, "Revisar"))))</f>
        <v>#REF!</v>
      </c>
      <c r="AD3121" s="94" t="e">
        <f ca="1">VLOOKUP(AC3121,REFERENCIAS!$B$62:$G$65,4,FALSE)</f>
        <v>#REF!</v>
      </c>
    </row>
    <row r="3122" spans="1:30" ht="17.25" x14ac:dyDescent="0.25">
      <c r="A3122" s="74"/>
      <c r="B3122" s="19"/>
      <c r="C3122" s="19"/>
      <c r="D3122" s="50"/>
      <c r="E3122" s="73"/>
      <c r="F3122" s="74"/>
      <c r="G3122" s="9"/>
      <c r="H3122" s="48"/>
      <c r="I3122" s="49">
        <f t="shared" ca="1" si="192"/>
        <v>2022</v>
      </c>
      <c r="J3122" s="22">
        <f t="shared" ca="1" si="188"/>
        <v>1</v>
      </c>
      <c r="K3122" s="19"/>
      <c r="L3122" s="73"/>
      <c r="M3122" s="74"/>
      <c r="N3122" s="19"/>
      <c r="O3122" s="73"/>
      <c r="P3122" s="82">
        <v>1</v>
      </c>
      <c r="Q3122" s="24">
        <v>1</v>
      </c>
      <c r="R3122" s="81">
        <f t="shared" si="190"/>
        <v>1</v>
      </c>
      <c r="S3122" s="87"/>
      <c r="T3122" s="19"/>
      <c r="U3122" s="25"/>
      <c r="V3122" s="25"/>
      <c r="W3122" s="81"/>
      <c r="X3122" s="91" t="e">
        <f ca="1">+VLOOKUP(#REF!,REFERENCIAS!$C:$D,2,0)*VLOOKUP(#REF!,PONDERADORES!A:P,IF(AND(INFORMACION!$T3122='REFERENCIAS RIESGO'!$C$36,INFORMACION!$F3122=REFERENCIAS!$C$24),16,IF(INFORMACION!$T3122='REFERENCIAS RIESGO'!$C$36,13,IF(INFORMACION!$F3122=REFERENCIAS!$C$24,10,7))),0)+VLOOKUP(K3122,REFERENCIAS!$C:$D,2,0)*VLOOKUP($K$2,PONDERADORES!A:P,IF(AND(INFORMACION!$T3122='REFERENCIAS RIESGO'!$C$36,INFORMACION!$F3122=REFERENCIAS!$C$24),16,IF(INFORMACION!$T3122='REFERENCIAS RIESGO'!$C$36,13,IF(INFORMACION!$F3122=REFERENCIAS!$C$24,10,7))),0)+VLOOKUP(L3122,REFERENCIAS!$C:$D,2,0)*VLOOKUP($L$2,PONDERADORES!A:P,IF(AND(INFORMACION!$T3122='REFERENCIAS RIESGO'!$C$36,INFORMACION!$F3122=REFERENCIAS!$C$24),16,IF(INFORMACION!$T3122='REFERENCIAS RIESGO'!$C$36,13,IF(INFORMACION!$F3122=REFERENCIAS!$C$24,10,7))),0)+VLOOKUP(F3122,REFERENCIAS!$C:$D,2,0)*VLOOKUP($F$2,PONDERADORES!A:P,IF(AND(INFORMACION!$T3122='REFERENCIAS RIESGO'!$C$36,INFORMACION!$F3122=REFERENCIAS!$C$24),16,IF(INFORMACION!$T3122='REFERENCIAS RIESGO'!$C$36,13,IF(INFORMACION!$F3122=REFERENCIAS!$C$24,10,7))),0)+VLOOKUP(T3122,REFERENCIAS!$C:$D,2,0)*VLOOKUP($T$2,PONDERADORES!A:P,IF(AND(INFORMACION!$T3122='REFERENCIAS RIESGO'!$C$36,INFORMACION!$F3122=REFERENCIAS!$C$24),16,IF(INFORMACION!$T3122='REFERENCIAS RIESGO'!$C$36,13,IF(INFORMACION!$F3122=REFERENCIAS!$C$24,10,7))),0)+VLOOKUP(IF(J3122&lt;=0.2,0.2,IF(AND(J3122&gt;0.2,J3122&lt;=0.4),0.4,IF(AND(J3122&gt;0.4,J3122&lt;=0.6),0.6,IF(AND(J3122&gt;0.6,J3122&lt;=0.8),0.8,IF(AND(J3122&gt;0.8,J3122&lt;=1),1))))),REFERENCIAS!$C:$D,2,0)*VLOOKUP($J$2,PONDERADORES!A:P,IF(AND(INFORMACION!$T3122='REFERENCIAS RIESGO'!$C$36,INFORMACION!$F3122=REFERENCIAS!$C$24),16,IF(INFORMACION!$T3122='REFERENCIAS RIESGO'!$C$36,13,IF(INFORMACION!$F3122=REFERENCIAS!$C$24,10,7))),0)</f>
        <v>#REF!</v>
      </c>
      <c r="Y3122" s="68">
        <f>+VLOOKUP(M3122,REFERENCIAS!$C:$D,2,0)*VLOOKUP($M$2,PONDERADORES!$A$7:$G$9,7,0)+VLOOKUP(N3122,REFERENCIAS!$C:$D,2,0)*VLOOKUP($N$2,PONDERADORES!$A$7:$G$9,7,0)+VLOOKUP(O3122,REFERENCIAS!$C:$D,2,0)*VLOOKUP($O$2,PONDERADORES!$A$7:$G$9,7,0)</f>
        <v>0.2</v>
      </c>
      <c r="Z3122" s="2">
        <f>+VLOOKUP(IF(R3122&lt;0.1,0,IF(AND(R3122&gt;=0.1,R3122&lt;0.2),0.1,IF(AND(R3122&gt;=0.2,R3122&lt;0.3),0.2,IF(R3122&gt;0.3,0.3,)))),REFERENCIAS!$C:$D,2,0)*VLOOKUP($R$2,PONDERADORES!$A$11:$G$11,7,0)</f>
        <v>15</v>
      </c>
      <c r="AA3122" s="92"/>
      <c r="AB3122" s="95" t="e">
        <f t="shared" ca="1" si="191"/>
        <v>#REF!</v>
      </c>
      <c r="AC3122" s="23" t="e">
        <f ca="1">IF(AB3122&gt;REFERENCIAS!$C$62,REFERENCIAS!$B$62,IF(AND(AB3122&gt;=REFERENCIAS!$C$63,AB3122&lt;REFERENCIAS!$D$63),REFERENCIAS!$B$63,IF(AND(AB3122&gt;REFERENCIAS!$C$64,AB3122&lt;=REFERENCIAS!$D$64),REFERENCIAS!$B$64,IF(AND(AB3122&gt;=REFERENCIAS!$C$65,AB3122&lt;REFERENCIAS!$D$65),REFERENCIAS!$B$65, "Revisar"))))</f>
        <v>#REF!</v>
      </c>
      <c r="AD3122" s="94" t="e">
        <f ca="1">VLOOKUP(AC3122,REFERENCIAS!$B$62:$G$65,4,FALSE)</f>
        <v>#REF!</v>
      </c>
    </row>
    <row r="3123" spans="1:30" ht="17.25" x14ac:dyDescent="0.25">
      <c r="A3123" s="74"/>
      <c r="B3123" s="19"/>
      <c r="C3123" s="19"/>
      <c r="D3123" s="50"/>
      <c r="E3123" s="73"/>
      <c r="F3123" s="74"/>
      <c r="G3123" s="9"/>
      <c r="H3123" s="48"/>
      <c r="I3123" s="49">
        <f t="shared" ca="1" si="192"/>
        <v>2022</v>
      </c>
      <c r="J3123" s="22">
        <f t="shared" ca="1" si="188"/>
        <v>1</v>
      </c>
      <c r="K3123" s="19"/>
      <c r="L3123" s="73"/>
      <c r="M3123" s="74"/>
      <c r="N3123" s="19"/>
      <c r="O3123" s="73"/>
      <c r="P3123" s="82">
        <v>1</v>
      </c>
      <c r="Q3123" s="24">
        <v>1</v>
      </c>
      <c r="R3123" s="81">
        <f t="shared" si="190"/>
        <v>1</v>
      </c>
      <c r="S3123" s="87"/>
      <c r="T3123" s="19"/>
      <c r="U3123" s="25"/>
      <c r="V3123" s="25"/>
      <c r="W3123" s="81"/>
      <c r="X3123" s="91" t="e">
        <f ca="1">+VLOOKUP(#REF!,REFERENCIAS!$C:$D,2,0)*VLOOKUP(#REF!,PONDERADORES!A:P,IF(AND(INFORMACION!$T3123='REFERENCIAS RIESGO'!$C$36,INFORMACION!$F3123=REFERENCIAS!$C$24),16,IF(INFORMACION!$T3123='REFERENCIAS RIESGO'!$C$36,13,IF(INFORMACION!$F3123=REFERENCIAS!$C$24,10,7))),0)+VLOOKUP(K3123,REFERENCIAS!$C:$D,2,0)*VLOOKUP($K$2,PONDERADORES!A:P,IF(AND(INFORMACION!$T3123='REFERENCIAS RIESGO'!$C$36,INFORMACION!$F3123=REFERENCIAS!$C$24),16,IF(INFORMACION!$T3123='REFERENCIAS RIESGO'!$C$36,13,IF(INFORMACION!$F3123=REFERENCIAS!$C$24,10,7))),0)+VLOOKUP(L3123,REFERENCIAS!$C:$D,2,0)*VLOOKUP($L$2,PONDERADORES!A:P,IF(AND(INFORMACION!$T3123='REFERENCIAS RIESGO'!$C$36,INFORMACION!$F3123=REFERENCIAS!$C$24),16,IF(INFORMACION!$T3123='REFERENCIAS RIESGO'!$C$36,13,IF(INFORMACION!$F3123=REFERENCIAS!$C$24,10,7))),0)+VLOOKUP(F3123,REFERENCIAS!$C:$D,2,0)*VLOOKUP($F$2,PONDERADORES!A:P,IF(AND(INFORMACION!$T3123='REFERENCIAS RIESGO'!$C$36,INFORMACION!$F3123=REFERENCIAS!$C$24),16,IF(INFORMACION!$T3123='REFERENCIAS RIESGO'!$C$36,13,IF(INFORMACION!$F3123=REFERENCIAS!$C$24,10,7))),0)+VLOOKUP(T3123,REFERENCIAS!$C:$D,2,0)*VLOOKUP($T$2,PONDERADORES!A:P,IF(AND(INFORMACION!$T3123='REFERENCIAS RIESGO'!$C$36,INFORMACION!$F3123=REFERENCIAS!$C$24),16,IF(INFORMACION!$T3123='REFERENCIAS RIESGO'!$C$36,13,IF(INFORMACION!$F3123=REFERENCIAS!$C$24,10,7))),0)+VLOOKUP(IF(J3123&lt;=0.2,0.2,IF(AND(J3123&gt;0.2,J3123&lt;=0.4),0.4,IF(AND(J3123&gt;0.4,J3123&lt;=0.6),0.6,IF(AND(J3123&gt;0.6,J3123&lt;=0.8),0.8,IF(AND(J3123&gt;0.8,J3123&lt;=1),1))))),REFERENCIAS!$C:$D,2,0)*VLOOKUP($J$2,PONDERADORES!A:P,IF(AND(INFORMACION!$T3123='REFERENCIAS RIESGO'!$C$36,INFORMACION!$F3123=REFERENCIAS!$C$24),16,IF(INFORMACION!$T3123='REFERENCIAS RIESGO'!$C$36,13,IF(INFORMACION!$F3123=REFERENCIAS!$C$24,10,7))),0)</f>
        <v>#REF!</v>
      </c>
      <c r="Y3123" s="68">
        <f>+VLOOKUP(M3123,REFERENCIAS!$C:$D,2,0)*VLOOKUP($M$2,PONDERADORES!$A$7:$G$9,7,0)+VLOOKUP(N3123,REFERENCIAS!$C:$D,2,0)*VLOOKUP($N$2,PONDERADORES!$A$7:$G$9,7,0)+VLOOKUP(O3123,REFERENCIAS!$C:$D,2,0)*VLOOKUP($O$2,PONDERADORES!$A$7:$G$9,7,0)</f>
        <v>0.2</v>
      </c>
      <c r="Z3123" s="2">
        <f>+VLOOKUP(IF(R3123&lt;0.1,0,IF(AND(R3123&gt;=0.1,R3123&lt;0.2),0.1,IF(AND(R3123&gt;=0.2,R3123&lt;0.3),0.2,IF(R3123&gt;0.3,0.3,)))),REFERENCIAS!$C:$D,2,0)*VLOOKUP($R$2,PONDERADORES!$A$11:$G$11,7,0)</f>
        <v>15</v>
      </c>
      <c r="AA3123" s="92"/>
      <c r="AB3123" s="95" t="e">
        <f t="shared" ca="1" si="191"/>
        <v>#REF!</v>
      </c>
      <c r="AC3123" s="23" t="e">
        <f ca="1">IF(AB3123&gt;REFERENCIAS!$C$62,REFERENCIAS!$B$62,IF(AND(AB3123&gt;=REFERENCIAS!$C$63,AB3123&lt;REFERENCIAS!$D$63),REFERENCIAS!$B$63,IF(AND(AB3123&gt;REFERENCIAS!$C$64,AB3123&lt;=REFERENCIAS!$D$64),REFERENCIAS!$B$64,IF(AND(AB3123&gt;=REFERENCIAS!$C$65,AB3123&lt;REFERENCIAS!$D$65),REFERENCIAS!$B$65, "Revisar"))))</f>
        <v>#REF!</v>
      </c>
      <c r="AD3123" s="94" t="e">
        <f ca="1">VLOOKUP(AC3123,REFERENCIAS!$B$62:$G$65,4,FALSE)</f>
        <v>#REF!</v>
      </c>
    </row>
    <row r="3124" spans="1:30" ht="17.25" x14ac:dyDescent="0.25">
      <c r="A3124" s="74"/>
      <c r="B3124" s="19"/>
      <c r="C3124" s="19"/>
      <c r="D3124" s="50"/>
      <c r="E3124" s="73"/>
      <c r="F3124" s="74"/>
      <c r="G3124" s="9"/>
      <c r="H3124" s="48"/>
      <c r="I3124" s="49">
        <f t="shared" ca="1" si="192"/>
        <v>2022</v>
      </c>
      <c r="J3124" s="22">
        <f t="shared" ca="1" si="188"/>
        <v>1</v>
      </c>
      <c r="K3124" s="19"/>
      <c r="L3124" s="73"/>
      <c r="M3124" s="74"/>
      <c r="N3124" s="19"/>
      <c r="O3124" s="73"/>
      <c r="P3124" s="82">
        <v>1</v>
      </c>
      <c r="Q3124" s="24">
        <v>1</v>
      </c>
      <c r="R3124" s="81">
        <f t="shared" si="190"/>
        <v>1</v>
      </c>
      <c r="S3124" s="87"/>
      <c r="T3124" s="19"/>
      <c r="U3124" s="25"/>
      <c r="V3124" s="25"/>
      <c r="W3124" s="81"/>
      <c r="X3124" s="91" t="e">
        <f ca="1">+VLOOKUP(#REF!,REFERENCIAS!$C:$D,2,0)*VLOOKUP(#REF!,PONDERADORES!A:P,IF(AND(INFORMACION!$T3124='REFERENCIAS RIESGO'!$C$36,INFORMACION!$F3124=REFERENCIAS!$C$24),16,IF(INFORMACION!$T3124='REFERENCIAS RIESGO'!$C$36,13,IF(INFORMACION!$F3124=REFERENCIAS!$C$24,10,7))),0)+VLOOKUP(K3124,REFERENCIAS!$C:$D,2,0)*VLOOKUP($K$2,PONDERADORES!A:P,IF(AND(INFORMACION!$T3124='REFERENCIAS RIESGO'!$C$36,INFORMACION!$F3124=REFERENCIAS!$C$24),16,IF(INFORMACION!$T3124='REFERENCIAS RIESGO'!$C$36,13,IF(INFORMACION!$F3124=REFERENCIAS!$C$24,10,7))),0)+VLOOKUP(L3124,REFERENCIAS!$C:$D,2,0)*VLOOKUP($L$2,PONDERADORES!A:P,IF(AND(INFORMACION!$T3124='REFERENCIAS RIESGO'!$C$36,INFORMACION!$F3124=REFERENCIAS!$C$24),16,IF(INFORMACION!$T3124='REFERENCIAS RIESGO'!$C$36,13,IF(INFORMACION!$F3124=REFERENCIAS!$C$24,10,7))),0)+VLOOKUP(F3124,REFERENCIAS!$C:$D,2,0)*VLOOKUP($F$2,PONDERADORES!A:P,IF(AND(INFORMACION!$T3124='REFERENCIAS RIESGO'!$C$36,INFORMACION!$F3124=REFERENCIAS!$C$24),16,IF(INFORMACION!$T3124='REFERENCIAS RIESGO'!$C$36,13,IF(INFORMACION!$F3124=REFERENCIAS!$C$24,10,7))),0)+VLOOKUP(T3124,REFERENCIAS!$C:$D,2,0)*VLOOKUP($T$2,PONDERADORES!A:P,IF(AND(INFORMACION!$T3124='REFERENCIAS RIESGO'!$C$36,INFORMACION!$F3124=REFERENCIAS!$C$24),16,IF(INFORMACION!$T3124='REFERENCIAS RIESGO'!$C$36,13,IF(INFORMACION!$F3124=REFERENCIAS!$C$24,10,7))),0)+VLOOKUP(IF(J3124&lt;=0.2,0.2,IF(AND(J3124&gt;0.2,J3124&lt;=0.4),0.4,IF(AND(J3124&gt;0.4,J3124&lt;=0.6),0.6,IF(AND(J3124&gt;0.6,J3124&lt;=0.8),0.8,IF(AND(J3124&gt;0.8,J3124&lt;=1),1))))),REFERENCIAS!$C:$D,2,0)*VLOOKUP($J$2,PONDERADORES!A:P,IF(AND(INFORMACION!$T3124='REFERENCIAS RIESGO'!$C$36,INFORMACION!$F3124=REFERENCIAS!$C$24),16,IF(INFORMACION!$T3124='REFERENCIAS RIESGO'!$C$36,13,IF(INFORMACION!$F3124=REFERENCIAS!$C$24,10,7))),0)</f>
        <v>#REF!</v>
      </c>
      <c r="Y3124" s="68">
        <f>+VLOOKUP(M3124,REFERENCIAS!$C:$D,2,0)*VLOOKUP($M$2,PONDERADORES!$A$7:$G$9,7,0)+VLOOKUP(N3124,REFERENCIAS!$C:$D,2,0)*VLOOKUP($N$2,PONDERADORES!$A$7:$G$9,7,0)+VLOOKUP(O3124,REFERENCIAS!$C:$D,2,0)*VLOOKUP($O$2,PONDERADORES!$A$7:$G$9,7,0)</f>
        <v>0.2</v>
      </c>
      <c r="Z3124" s="2">
        <f>+VLOOKUP(IF(R3124&lt;0.1,0,IF(AND(R3124&gt;=0.1,R3124&lt;0.2),0.1,IF(AND(R3124&gt;=0.2,R3124&lt;0.3),0.2,IF(R3124&gt;0.3,0.3,)))),REFERENCIAS!$C:$D,2,0)*VLOOKUP($R$2,PONDERADORES!$A$11:$G$11,7,0)</f>
        <v>15</v>
      </c>
      <c r="AA3124" s="92"/>
      <c r="AB3124" s="95" t="e">
        <f t="shared" ca="1" si="191"/>
        <v>#REF!</v>
      </c>
      <c r="AC3124" s="23" t="e">
        <f ca="1">IF(AB3124&gt;REFERENCIAS!$C$62,REFERENCIAS!$B$62,IF(AND(AB3124&gt;=REFERENCIAS!$C$63,AB3124&lt;REFERENCIAS!$D$63),REFERENCIAS!$B$63,IF(AND(AB3124&gt;REFERENCIAS!$C$64,AB3124&lt;=REFERENCIAS!$D$64),REFERENCIAS!$B$64,IF(AND(AB3124&gt;=REFERENCIAS!$C$65,AB3124&lt;REFERENCIAS!$D$65),REFERENCIAS!$B$65, "Revisar"))))</f>
        <v>#REF!</v>
      </c>
      <c r="AD3124" s="94" t="e">
        <f ca="1">VLOOKUP(AC3124,REFERENCIAS!$B$62:$G$65,4,FALSE)</f>
        <v>#REF!</v>
      </c>
    </row>
    <row r="3125" spans="1:30" ht="17.25" x14ac:dyDescent="0.25">
      <c r="A3125" s="74"/>
      <c r="B3125" s="19"/>
      <c r="C3125" s="19"/>
      <c r="D3125" s="50"/>
      <c r="E3125" s="73"/>
      <c r="F3125" s="74"/>
      <c r="G3125" s="9"/>
      <c r="H3125" s="48"/>
      <c r="I3125" s="49">
        <f t="shared" ca="1" si="192"/>
        <v>2022</v>
      </c>
      <c r="J3125" s="22">
        <f t="shared" ca="1" si="188"/>
        <v>1</v>
      </c>
      <c r="K3125" s="19"/>
      <c r="L3125" s="73"/>
      <c r="M3125" s="74"/>
      <c r="N3125" s="19"/>
      <c r="O3125" s="73"/>
      <c r="P3125" s="82">
        <v>1</v>
      </c>
      <c r="Q3125" s="24">
        <v>1</v>
      </c>
      <c r="R3125" s="81">
        <f t="shared" si="190"/>
        <v>1</v>
      </c>
      <c r="S3125" s="87"/>
      <c r="T3125" s="19"/>
      <c r="U3125" s="25"/>
      <c r="V3125" s="25"/>
      <c r="W3125" s="81"/>
      <c r="X3125" s="91" t="e">
        <f ca="1">+VLOOKUP(#REF!,REFERENCIAS!$C:$D,2,0)*VLOOKUP(#REF!,PONDERADORES!A:P,IF(AND(INFORMACION!$T3125='REFERENCIAS RIESGO'!$C$36,INFORMACION!$F3125=REFERENCIAS!$C$24),16,IF(INFORMACION!$T3125='REFERENCIAS RIESGO'!$C$36,13,IF(INFORMACION!$F3125=REFERENCIAS!$C$24,10,7))),0)+VLOOKUP(K3125,REFERENCIAS!$C:$D,2,0)*VLOOKUP($K$2,PONDERADORES!A:P,IF(AND(INFORMACION!$T3125='REFERENCIAS RIESGO'!$C$36,INFORMACION!$F3125=REFERENCIAS!$C$24),16,IF(INFORMACION!$T3125='REFERENCIAS RIESGO'!$C$36,13,IF(INFORMACION!$F3125=REFERENCIAS!$C$24,10,7))),0)+VLOOKUP(L3125,REFERENCIAS!$C:$D,2,0)*VLOOKUP($L$2,PONDERADORES!A:P,IF(AND(INFORMACION!$T3125='REFERENCIAS RIESGO'!$C$36,INFORMACION!$F3125=REFERENCIAS!$C$24),16,IF(INFORMACION!$T3125='REFERENCIAS RIESGO'!$C$36,13,IF(INFORMACION!$F3125=REFERENCIAS!$C$24,10,7))),0)+VLOOKUP(F3125,REFERENCIAS!$C:$D,2,0)*VLOOKUP($F$2,PONDERADORES!A:P,IF(AND(INFORMACION!$T3125='REFERENCIAS RIESGO'!$C$36,INFORMACION!$F3125=REFERENCIAS!$C$24),16,IF(INFORMACION!$T3125='REFERENCIAS RIESGO'!$C$36,13,IF(INFORMACION!$F3125=REFERENCIAS!$C$24,10,7))),0)+VLOOKUP(T3125,REFERENCIAS!$C:$D,2,0)*VLOOKUP($T$2,PONDERADORES!A:P,IF(AND(INFORMACION!$T3125='REFERENCIAS RIESGO'!$C$36,INFORMACION!$F3125=REFERENCIAS!$C$24),16,IF(INFORMACION!$T3125='REFERENCIAS RIESGO'!$C$36,13,IF(INFORMACION!$F3125=REFERENCIAS!$C$24,10,7))),0)+VLOOKUP(IF(J3125&lt;=0.2,0.2,IF(AND(J3125&gt;0.2,J3125&lt;=0.4),0.4,IF(AND(J3125&gt;0.4,J3125&lt;=0.6),0.6,IF(AND(J3125&gt;0.6,J3125&lt;=0.8),0.8,IF(AND(J3125&gt;0.8,J3125&lt;=1),1))))),REFERENCIAS!$C:$D,2,0)*VLOOKUP($J$2,PONDERADORES!A:P,IF(AND(INFORMACION!$T3125='REFERENCIAS RIESGO'!$C$36,INFORMACION!$F3125=REFERENCIAS!$C$24),16,IF(INFORMACION!$T3125='REFERENCIAS RIESGO'!$C$36,13,IF(INFORMACION!$F3125=REFERENCIAS!$C$24,10,7))),0)</f>
        <v>#REF!</v>
      </c>
      <c r="Y3125" s="68">
        <f>+VLOOKUP(M3125,REFERENCIAS!$C:$D,2,0)*VLOOKUP($M$2,PONDERADORES!$A$7:$G$9,7,0)+VLOOKUP(N3125,REFERENCIAS!$C:$D,2,0)*VLOOKUP($N$2,PONDERADORES!$A$7:$G$9,7,0)+VLOOKUP(O3125,REFERENCIAS!$C:$D,2,0)*VLOOKUP($O$2,PONDERADORES!$A$7:$G$9,7,0)</f>
        <v>0.2</v>
      </c>
      <c r="Z3125" s="2">
        <f>+VLOOKUP(IF(R3125&lt;0.1,0,IF(AND(R3125&gt;=0.1,R3125&lt;0.2),0.1,IF(AND(R3125&gt;=0.2,R3125&lt;0.3),0.2,IF(R3125&gt;0.3,0.3,)))),REFERENCIAS!$C:$D,2,0)*VLOOKUP($R$2,PONDERADORES!$A$11:$G$11,7,0)</f>
        <v>15</v>
      </c>
      <c r="AA3125" s="92"/>
      <c r="AB3125" s="95" t="e">
        <f t="shared" ca="1" si="191"/>
        <v>#REF!</v>
      </c>
      <c r="AC3125" s="23" t="e">
        <f ca="1">IF(AB3125&gt;REFERENCIAS!$C$62,REFERENCIAS!$B$62,IF(AND(AB3125&gt;=REFERENCIAS!$C$63,AB3125&lt;REFERENCIAS!$D$63),REFERENCIAS!$B$63,IF(AND(AB3125&gt;REFERENCIAS!$C$64,AB3125&lt;=REFERENCIAS!$D$64),REFERENCIAS!$B$64,IF(AND(AB3125&gt;=REFERENCIAS!$C$65,AB3125&lt;REFERENCIAS!$D$65),REFERENCIAS!$B$65, "Revisar"))))</f>
        <v>#REF!</v>
      </c>
      <c r="AD3125" s="94" t="e">
        <f ca="1">VLOOKUP(AC3125,REFERENCIAS!$B$62:$G$65,4,FALSE)</f>
        <v>#REF!</v>
      </c>
    </row>
    <row r="3126" spans="1:30" ht="17.25" x14ac:dyDescent="0.25">
      <c r="A3126" s="74"/>
      <c r="B3126" s="19"/>
      <c r="C3126" s="19"/>
      <c r="D3126" s="50"/>
      <c r="E3126" s="73"/>
      <c r="F3126" s="74"/>
      <c r="G3126" s="9"/>
      <c r="H3126" s="48"/>
      <c r="I3126" s="49">
        <f t="shared" ca="1" si="192"/>
        <v>2022</v>
      </c>
      <c r="J3126" s="22">
        <f t="shared" ca="1" si="188"/>
        <v>1</v>
      </c>
      <c r="K3126" s="19"/>
      <c r="L3126" s="73"/>
      <c r="M3126" s="74"/>
      <c r="N3126" s="19"/>
      <c r="O3126" s="73"/>
      <c r="P3126" s="82">
        <v>1</v>
      </c>
      <c r="Q3126" s="24">
        <v>1</v>
      </c>
      <c r="R3126" s="81">
        <f t="shared" si="190"/>
        <v>1</v>
      </c>
      <c r="S3126" s="87"/>
      <c r="T3126" s="19"/>
      <c r="U3126" s="25"/>
      <c r="V3126" s="25"/>
      <c r="W3126" s="81"/>
      <c r="X3126" s="91" t="e">
        <f ca="1">+VLOOKUP(#REF!,REFERENCIAS!$C:$D,2,0)*VLOOKUP(#REF!,PONDERADORES!A:P,IF(AND(INFORMACION!$T3126='REFERENCIAS RIESGO'!$C$36,INFORMACION!$F3126=REFERENCIAS!$C$24),16,IF(INFORMACION!$T3126='REFERENCIAS RIESGO'!$C$36,13,IF(INFORMACION!$F3126=REFERENCIAS!$C$24,10,7))),0)+VLOOKUP(K3126,REFERENCIAS!$C:$D,2,0)*VLOOKUP($K$2,PONDERADORES!A:P,IF(AND(INFORMACION!$T3126='REFERENCIAS RIESGO'!$C$36,INFORMACION!$F3126=REFERENCIAS!$C$24),16,IF(INFORMACION!$T3126='REFERENCIAS RIESGO'!$C$36,13,IF(INFORMACION!$F3126=REFERENCIAS!$C$24,10,7))),0)+VLOOKUP(L3126,REFERENCIAS!$C:$D,2,0)*VLOOKUP($L$2,PONDERADORES!A:P,IF(AND(INFORMACION!$T3126='REFERENCIAS RIESGO'!$C$36,INFORMACION!$F3126=REFERENCIAS!$C$24),16,IF(INFORMACION!$T3126='REFERENCIAS RIESGO'!$C$36,13,IF(INFORMACION!$F3126=REFERENCIAS!$C$24,10,7))),0)+VLOOKUP(F3126,REFERENCIAS!$C:$D,2,0)*VLOOKUP($F$2,PONDERADORES!A:P,IF(AND(INFORMACION!$T3126='REFERENCIAS RIESGO'!$C$36,INFORMACION!$F3126=REFERENCIAS!$C$24),16,IF(INFORMACION!$T3126='REFERENCIAS RIESGO'!$C$36,13,IF(INFORMACION!$F3126=REFERENCIAS!$C$24,10,7))),0)+VLOOKUP(T3126,REFERENCIAS!$C:$D,2,0)*VLOOKUP($T$2,PONDERADORES!A:P,IF(AND(INFORMACION!$T3126='REFERENCIAS RIESGO'!$C$36,INFORMACION!$F3126=REFERENCIAS!$C$24),16,IF(INFORMACION!$T3126='REFERENCIAS RIESGO'!$C$36,13,IF(INFORMACION!$F3126=REFERENCIAS!$C$24,10,7))),0)+VLOOKUP(IF(J3126&lt;=0.2,0.2,IF(AND(J3126&gt;0.2,J3126&lt;=0.4),0.4,IF(AND(J3126&gt;0.4,J3126&lt;=0.6),0.6,IF(AND(J3126&gt;0.6,J3126&lt;=0.8),0.8,IF(AND(J3126&gt;0.8,J3126&lt;=1),1))))),REFERENCIAS!$C:$D,2,0)*VLOOKUP($J$2,PONDERADORES!A:P,IF(AND(INFORMACION!$T3126='REFERENCIAS RIESGO'!$C$36,INFORMACION!$F3126=REFERENCIAS!$C$24),16,IF(INFORMACION!$T3126='REFERENCIAS RIESGO'!$C$36,13,IF(INFORMACION!$F3126=REFERENCIAS!$C$24,10,7))),0)</f>
        <v>#REF!</v>
      </c>
      <c r="Y3126" s="68">
        <f>+VLOOKUP(M3126,REFERENCIAS!$C:$D,2,0)*VLOOKUP($M$2,PONDERADORES!$A$7:$G$9,7,0)+VLOOKUP(N3126,REFERENCIAS!$C:$D,2,0)*VLOOKUP($N$2,PONDERADORES!$A$7:$G$9,7,0)+VLOOKUP(O3126,REFERENCIAS!$C:$D,2,0)*VLOOKUP($O$2,PONDERADORES!$A$7:$G$9,7,0)</f>
        <v>0.2</v>
      </c>
      <c r="Z3126" s="2">
        <f>+VLOOKUP(IF(R3126&lt;0.1,0,IF(AND(R3126&gt;=0.1,R3126&lt;0.2),0.1,IF(AND(R3126&gt;=0.2,R3126&lt;0.3),0.2,IF(R3126&gt;0.3,0.3,)))),REFERENCIAS!$C:$D,2,0)*VLOOKUP($R$2,PONDERADORES!$A$11:$G$11,7,0)</f>
        <v>15</v>
      </c>
      <c r="AA3126" s="92"/>
      <c r="AB3126" s="95" t="e">
        <f t="shared" ca="1" si="191"/>
        <v>#REF!</v>
      </c>
      <c r="AC3126" s="23" t="e">
        <f ca="1">IF(AB3126&gt;REFERENCIAS!$C$62,REFERENCIAS!$B$62,IF(AND(AB3126&gt;=REFERENCIAS!$C$63,AB3126&lt;REFERENCIAS!$D$63),REFERENCIAS!$B$63,IF(AND(AB3126&gt;REFERENCIAS!$C$64,AB3126&lt;=REFERENCIAS!$D$64),REFERENCIAS!$B$64,IF(AND(AB3126&gt;=REFERENCIAS!$C$65,AB3126&lt;REFERENCIAS!$D$65),REFERENCIAS!$B$65, "Revisar"))))</f>
        <v>#REF!</v>
      </c>
      <c r="AD3126" s="94" t="e">
        <f ca="1">VLOOKUP(AC3126,REFERENCIAS!$B$62:$G$65,4,FALSE)</f>
        <v>#REF!</v>
      </c>
    </row>
    <row r="3127" spans="1:30" ht="17.25" x14ac:dyDescent="0.25">
      <c r="A3127" s="74"/>
      <c r="B3127" s="19"/>
      <c r="C3127" s="19"/>
      <c r="D3127" s="50"/>
      <c r="E3127" s="73"/>
      <c r="F3127" s="74"/>
      <c r="G3127" s="9"/>
      <c r="H3127" s="48"/>
      <c r="I3127" s="49">
        <f t="shared" ca="1" si="192"/>
        <v>2022</v>
      </c>
      <c r="J3127" s="22">
        <f t="shared" ca="1" si="188"/>
        <v>1</v>
      </c>
      <c r="K3127" s="19"/>
      <c r="L3127" s="73"/>
      <c r="M3127" s="74"/>
      <c r="N3127" s="19"/>
      <c r="O3127" s="73"/>
      <c r="P3127" s="82">
        <v>1</v>
      </c>
      <c r="Q3127" s="24">
        <v>1</v>
      </c>
      <c r="R3127" s="81">
        <f t="shared" si="190"/>
        <v>1</v>
      </c>
      <c r="S3127" s="87"/>
      <c r="T3127" s="19"/>
      <c r="U3127" s="25"/>
      <c r="V3127" s="25"/>
      <c r="W3127" s="81"/>
      <c r="X3127" s="91" t="e">
        <f ca="1">+VLOOKUP(#REF!,REFERENCIAS!$C:$D,2,0)*VLOOKUP(#REF!,PONDERADORES!A:P,IF(AND(INFORMACION!$T3127='REFERENCIAS RIESGO'!$C$36,INFORMACION!$F3127=REFERENCIAS!$C$24),16,IF(INFORMACION!$T3127='REFERENCIAS RIESGO'!$C$36,13,IF(INFORMACION!$F3127=REFERENCIAS!$C$24,10,7))),0)+VLOOKUP(K3127,REFERENCIAS!$C:$D,2,0)*VLOOKUP($K$2,PONDERADORES!A:P,IF(AND(INFORMACION!$T3127='REFERENCIAS RIESGO'!$C$36,INFORMACION!$F3127=REFERENCIAS!$C$24),16,IF(INFORMACION!$T3127='REFERENCIAS RIESGO'!$C$36,13,IF(INFORMACION!$F3127=REFERENCIAS!$C$24,10,7))),0)+VLOOKUP(L3127,REFERENCIAS!$C:$D,2,0)*VLOOKUP($L$2,PONDERADORES!A:P,IF(AND(INFORMACION!$T3127='REFERENCIAS RIESGO'!$C$36,INFORMACION!$F3127=REFERENCIAS!$C$24),16,IF(INFORMACION!$T3127='REFERENCIAS RIESGO'!$C$36,13,IF(INFORMACION!$F3127=REFERENCIAS!$C$24,10,7))),0)+VLOOKUP(F3127,REFERENCIAS!$C:$D,2,0)*VLOOKUP($F$2,PONDERADORES!A:P,IF(AND(INFORMACION!$T3127='REFERENCIAS RIESGO'!$C$36,INFORMACION!$F3127=REFERENCIAS!$C$24),16,IF(INFORMACION!$T3127='REFERENCIAS RIESGO'!$C$36,13,IF(INFORMACION!$F3127=REFERENCIAS!$C$24,10,7))),0)+VLOOKUP(T3127,REFERENCIAS!$C:$D,2,0)*VLOOKUP($T$2,PONDERADORES!A:P,IF(AND(INFORMACION!$T3127='REFERENCIAS RIESGO'!$C$36,INFORMACION!$F3127=REFERENCIAS!$C$24),16,IF(INFORMACION!$T3127='REFERENCIAS RIESGO'!$C$36,13,IF(INFORMACION!$F3127=REFERENCIAS!$C$24,10,7))),0)+VLOOKUP(IF(J3127&lt;=0.2,0.2,IF(AND(J3127&gt;0.2,J3127&lt;=0.4),0.4,IF(AND(J3127&gt;0.4,J3127&lt;=0.6),0.6,IF(AND(J3127&gt;0.6,J3127&lt;=0.8),0.8,IF(AND(J3127&gt;0.8,J3127&lt;=1),1))))),REFERENCIAS!$C:$D,2,0)*VLOOKUP($J$2,PONDERADORES!A:P,IF(AND(INFORMACION!$T3127='REFERENCIAS RIESGO'!$C$36,INFORMACION!$F3127=REFERENCIAS!$C$24),16,IF(INFORMACION!$T3127='REFERENCIAS RIESGO'!$C$36,13,IF(INFORMACION!$F3127=REFERENCIAS!$C$24,10,7))),0)</f>
        <v>#REF!</v>
      </c>
      <c r="Y3127" s="68">
        <f>+VLOOKUP(M3127,REFERENCIAS!$C:$D,2,0)*VLOOKUP($M$2,PONDERADORES!$A$7:$G$9,7,0)+VLOOKUP(N3127,REFERENCIAS!$C:$D,2,0)*VLOOKUP($N$2,PONDERADORES!$A$7:$G$9,7,0)+VLOOKUP(O3127,REFERENCIAS!$C:$D,2,0)*VLOOKUP($O$2,PONDERADORES!$A$7:$G$9,7,0)</f>
        <v>0.2</v>
      </c>
      <c r="Z3127" s="2">
        <f>+VLOOKUP(IF(R3127&lt;0.1,0,IF(AND(R3127&gt;=0.1,R3127&lt;0.2),0.1,IF(AND(R3127&gt;=0.2,R3127&lt;0.3),0.2,IF(R3127&gt;0.3,0.3,)))),REFERENCIAS!$C:$D,2,0)*VLOOKUP($R$2,PONDERADORES!$A$11:$G$11,7,0)</f>
        <v>15</v>
      </c>
      <c r="AA3127" s="92"/>
      <c r="AB3127" s="95" t="e">
        <f t="shared" ca="1" si="191"/>
        <v>#REF!</v>
      </c>
      <c r="AC3127" s="23" t="e">
        <f ca="1">IF(AB3127&gt;REFERENCIAS!$C$62,REFERENCIAS!$B$62,IF(AND(AB3127&gt;=REFERENCIAS!$C$63,AB3127&lt;REFERENCIAS!$D$63),REFERENCIAS!$B$63,IF(AND(AB3127&gt;REFERENCIAS!$C$64,AB3127&lt;=REFERENCIAS!$D$64),REFERENCIAS!$B$64,IF(AND(AB3127&gt;=REFERENCIAS!$C$65,AB3127&lt;REFERENCIAS!$D$65),REFERENCIAS!$B$65, "Revisar"))))</f>
        <v>#REF!</v>
      </c>
      <c r="AD3127" s="94" t="e">
        <f ca="1">VLOOKUP(AC3127,REFERENCIAS!$B$62:$G$65,4,FALSE)</f>
        <v>#REF!</v>
      </c>
    </row>
    <row r="3128" spans="1:30" ht="17.25" x14ac:dyDescent="0.25">
      <c r="A3128" s="74"/>
      <c r="B3128" s="19"/>
      <c r="C3128" s="19"/>
      <c r="D3128" s="50"/>
      <c r="E3128" s="73"/>
      <c r="F3128" s="74"/>
      <c r="G3128" s="9"/>
      <c r="H3128" s="48"/>
      <c r="I3128" s="49">
        <f t="shared" ca="1" si="192"/>
        <v>2022</v>
      </c>
      <c r="J3128" s="22">
        <f t="shared" ca="1" si="188"/>
        <v>1</v>
      </c>
      <c r="K3128" s="19"/>
      <c r="L3128" s="73"/>
      <c r="M3128" s="74"/>
      <c r="N3128" s="19"/>
      <c r="O3128" s="73"/>
      <c r="P3128" s="82">
        <v>1</v>
      </c>
      <c r="Q3128" s="24">
        <v>1</v>
      </c>
      <c r="R3128" s="81">
        <f t="shared" si="190"/>
        <v>1</v>
      </c>
      <c r="S3128" s="87"/>
      <c r="T3128" s="19"/>
      <c r="U3128" s="25"/>
      <c r="V3128" s="25"/>
      <c r="W3128" s="81"/>
      <c r="X3128" s="91" t="e">
        <f ca="1">+VLOOKUP(#REF!,REFERENCIAS!$C:$D,2,0)*VLOOKUP(#REF!,PONDERADORES!A:P,IF(AND(INFORMACION!$T3128='REFERENCIAS RIESGO'!$C$36,INFORMACION!$F3128=REFERENCIAS!$C$24),16,IF(INFORMACION!$T3128='REFERENCIAS RIESGO'!$C$36,13,IF(INFORMACION!$F3128=REFERENCIAS!$C$24,10,7))),0)+VLOOKUP(K3128,REFERENCIAS!$C:$D,2,0)*VLOOKUP($K$2,PONDERADORES!A:P,IF(AND(INFORMACION!$T3128='REFERENCIAS RIESGO'!$C$36,INFORMACION!$F3128=REFERENCIAS!$C$24),16,IF(INFORMACION!$T3128='REFERENCIAS RIESGO'!$C$36,13,IF(INFORMACION!$F3128=REFERENCIAS!$C$24,10,7))),0)+VLOOKUP(L3128,REFERENCIAS!$C:$D,2,0)*VLOOKUP($L$2,PONDERADORES!A:P,IF(AND(INFORMACION!$T3128='REFERENCIAS RIESGO'!$C$36,INFORMACION!$F3128=REFERENCIAS!$C$24),16,IF(INFORMACION!$T3128='REFERENCIAS RIESGO'!$C$36,13,IF(INFORMACION!$F3128=REFERENCIAS!$C$24,10,7))),0)+VLOOKUP(F3128,REFERENCIAS!$C:$D,2,0)*VLOOKUP($F$2,PONDERADORES!A:P,IF(AND(INFORMACION!$T3128='REFERENCIAS RIESGO'!$C$36,INFORMACION!$F3128=REFERENCIAS!$C$24),16,IF(INFORMACION!$T3128='REFERENCIAS RIESGO'!$C$36,13,IF(INFORMACION!$F3128=REFERENCIAS!$C$24,10,7))),0)+VLOOKUP(T3128,REFERENCIAS!$C:$D,2,0)*VLOOKUP($T$2,PONDERADORES!A:P,IF(AND(INFORMACION!$T3128='REFERENCIAS RIESGO'!$C$36,INFORMACION!$F3128=REFERENCIAS!$C$24),16,IF(INFORMACION!$T3128='REFERENCIAS RIESGO'!$C$36,13,IF(INFORMACION!$F3128=REFERENCIAS!$C$24,10,7))),0)+VLOOKUP(IF(J3128&lt;=0.2,0.2,IF(AND(J3128&gt;0.2,J3128&lt;=0.4),0.4,IF(AND(J3128&gt;0.4,J3128&lt;=0.6),0.6,IF(AND(J3128&gt;0.6,J3128&lt;=0.8),0.8,IF(AND(J3128&gt;0.8,J3128&lt;=1),1))))),REFERENCIAS!$C:$D,2,0)*VLOOKUP($J$2,PONDERADORES!A:P,IF(AND(INFORMACION!$T3128='REFERENCIAS RIESGO'!$C$36,INFORMACION!$F3128=REFERENCIAS!$C$24),16,IF(INFORMACION!$T3128='REFERENCIAS RIESGO'!$C$36,13,IF(INFORMACION!$F3128=REFERENCIAS!$C$24,10,7))),0)</f>
        <v>#REF!</v>
      </c>
      <c r="Y3128" s="68">
        <f>+VLOOKUP(M3128,REFERENCIAS!$C:$D,2,0)*VLOOKUP($M$2,PONDERADORES!$A$7:$G$9,7,0)+VLOOKUP(N3128,REFERENCIAS!$C:$D,2,0)*VLOOKUP($N$2,PONDERADORES!$A$7:$G$9,7,0)+VLOOKUP(O3128,REFERENCIAS!$C:$D,2,0)*VLOOKUP($O$2,PONDERADORES!$A$7:$G$9,7,0)</f>
        <v>0.2</v>
      </c>
      <c r="Z3128" s="2">
        <f>+VLOOKUP(IF(R3128&lt;0.1,0,IF(AND(R3128&gt;=0.1,R3128&lt;0.2),0.1,IF(AND(R3128&gt;=0.2,R3128&lt;0.3),0.2,IF(R3128&gt;0.3,0.3,)))),REFERENCIAS!$C:$D,2,0)*VLOOKUP($R$2,PONDERADORES!$A$11:$G$11,7,0)</f>
        <v>15</v>
      </c>
      <c r="AA3128" s="92"/>
      <c r="AB3128" s="95" t="e">
        <f t="shared" ca="1" si="191"/>
        <v>#REF!</v>
      </c>
      <c r="AC3128" s="23" t="e">
        <f ca="1">IF(AB3128&gt;REFERENCIAS!$C$62,REFERENCIAS!$B$62,IF(AND(AB3128&gt;=REFERENCIAS!$C$63,AB3128&lt;REFERENCIAS!$D$63),REFERENCIAS!$B$63,IF(AND(AB3128&gt;REFERENCIAS!$C$64,AB3128&lt;=REFERENCIAS!$D$64),REFERENCIAS!$B$64,IF(AND(AB3128&gt;=REFERENCIAS!$C$65,AB3128&lt;REFERENCIAS!$D$65),REFERENCIAS!$B$65, "Revisar"))))</f>
        <v>#REF!</v>
      </c>
      <c r="AD3128" s="94" t="e">
        <f ca="1">VLOOKUP(AC3128,REFERENCIAS!$B$62:$G$65,4,FALSE)</f>
        <v>#REF!</v>
      </c>
    </row>
    <row r="3129" spans="1:30" ht="17.25" x14ac:dyDescent="0.25">
      <c r="A3129" s="74"/>
      <c r="B3129" s="19"/>
      <c r="C3129" s="19"/>
      <c r="D3129" s="50"/>
      <c r="E3129" s="73"/>
      <c r="F3129" s="74"/>
      <c r="G3129" s="9"/>
      <c r="H3129" s="48"/>
      <c r="I3129" s="49">
        <f t="shared" ca="1" si="192"/>
        <v>2022</v>
      </c>
      <c r="J3129" s="22">
        <f t="shared" ca="1" si="188"/>
        <v>1</v>
      </c>
      <c r="K3129" s="19"/>
      <c r="L3129" s="73"/>
      <c r="M3129" s="74"/>
      <c r="N3129" s="19"/>
      <c r="O3129" s="73"/>
      <c r="P3129" s="82">
        <v>1</v>
      </c>
      <c r="Q3129" s="24">
        <v>1</v>
      </c>
      <c r="R3129" s="81">
        <f t="shared" si="190"/>
        <v>1</v>
      </c>
      <c r="S3129" s="87"/>
      <c r="T3129" s="19"/>
      <c r="U3129" s="25"/>
      <c r="V3129" s="25"/>
      <c r="W3129" s="81"/>
      <c r="X3129" s="91" t="e">
        <f ca="1">+VLOOKUP(#REF!,REFERENCIAS!$C:$D,2,0)*VLOOKUP(#REF!,PONDERADORES!A:P,IF(AND(INFORMACION!$T3129='REFERENCIAS RIESGO'!$C$36,INFORMACION!$F3129=REFERENCIAS!$C$24),16,IF(INFORMACION!$T3129='REFERENCIAS RIESGO'!$C$36,13,IF(INFORMACION!$F3129=REFERENCIAS!$C$24,10,7))),0)+VLOOKUP(K3129,REFERENCIAS!$C:$D,2,0)*VLOOKUP($K$2,PONDERADORES!A:P,IF(AND(INFORMACION!$T3129='REFERENCIAS RIESGO'!$C$36,INFORMACION!$F3129=REFERENCIAS!$C$24),16,IF(INFORMACION!$T3129='REFERENCIAS RIESGO'!$C$36,13,IF(INFORMACION!$F3129=REFERENCIAS!$C$24,10,7))),0)+VLOOKUP(L3129,REFERENCIAS!$C:$D,2,0)*VLOOKUP($L$2,PONDERADORES!A:P,IF(AND(INFORMACION!$T3129='REFERENCIAS RIESGO'!$C$36,INFORMACION!$F3129=REFERENCIAS!$C$24),16,IF(INFORMACION!$T3129='REFERENCIAS RIESGO'!$C$36,13,IF(INFORMACION!$F3129=REFERENCIAS!$C$24,10,7))),0)+VLOOKUP(F3129,REFERENCIAS!$C:$D,2,0)*VLOOKUP($F$2,PONDERADORES!A:P,IF(AND(INFORMACION!$T3129='REFERENCIAS RIESGO'!$C$36,INFORMACION!$F3129=REFERENCIAS!$C$24),16,IF(INFORMACION!$T3129='REFERENCIAS RIESGO'!$C$36,13,IF(INFORMACION!$F3129=REFERENCIAS!$C$24,10,7))),0)+VLOOKUP(T3129,REFERENCIAS!$C:$D,2,0)*VLOOKUP($T$2,PONDERADORES!A:P,IF(AND(INFORMACION!$T3129='REFERENCIAS RIESGO'!$C$36,INFORMACION!$F3129=REFERENCIAS!$C$24),16,IF(INFORMACION!$T3129='REFERENCIAS RIESGO'!$C$36,13,IF(INFORMACION!$F3129=REFERENCIAS!$C$24,10,7))),0)+VLOOKUP(IF(J3129&lt;=0.2,0.2,IF(AND(J3129&gt;0.2,J3129&lt;=0.4),0.4,IF(AND(J3129&gt;0.4,J3129&lt;=0.6),0.6,IF(AND(J3129&gt;0.6,J3129&lt;=0.8),0.8,IF(AND(J3129&gt;0.8,J3129&lt;=1),1))))),REFERENCIAS!$C:$D,2,0)*VLOOKUP($J$2,PONDERADORES!A:P,IF(AND(INFORMACION!$T3129='REFERENCIAS RIESGO'!$C$36,INFORMACION!$F3129=REFERENCIAS!$C$24),16,IF(INFORMACION!$T3129='REFERENCIAS RIESGO'!$C$36,13,IF(INFORMACION!$F3129=REFERENCIAS!$C$24,10,7))),0)</f>
        <v>#REF!</v>
      </c>
      <c r="Y3129" s="68">
        <f>+VLOOKUP(M3129,REFERENCIAS!$C:$D,2,0)*VLOOKUP($M$2,PONDERADORES!$A$7:$G$9,7,0)+VLOOKUP(N3129,REFERENCIAS!$C:$D,2,0)*VLOOKUP($N$2,PONDERADORES!$A$7:$G$9,7,0)+VLOOKUP(O3129,REFERENCIAS!$C:$D,2,0)*VLOOKUP($O$2,PONDERADORES!$A$7:$G$9,7,0)</f>
        <v>0.2</v>
      </c>
      <c r="Z3129" s="2">
        <f>+VLOOKUP(IF(R3129&lt;0.1,0,IF(AND(R3129&gt;=0.1,R3129&lt;0.2),0.1,IF(AND(R3129&gt;=0.2,R3129&lt;0.3),0.2,IF(R3129&gt;0.3,0.3,)))),REFERENCIAS!$C:$D,2,0)*VLOOKUP($R$2,PONDERADORES!$A$11:$G$11,7,0)</f>
        <v>15</v>
      </c>
      <c r="AA3129" s="92"/>
      <c r="AB3129" s="95" t="e">
        <f t="shared" ca="1" si="191"/>
        <v>#REF!</v>
      </c>
      <c r="AC3129" s="23" t="e">
        <f ca="1">IF(AB3129&gt;REFERENCIAS!$C$62,REFERENCIAS!$B$62,IF(AND(AB3129&gt;=REFERENCIAS!$C$63,AB3129&lt;REFERENCIAS!$D$63),REFERENCIAS!$B$63,IF(AND(AB3129&gt;REFERENCIAS!$C$64,AB3129&lt;=REFERENCIAS!$D$64),REFERENCIAS!$B$64,IF(AND(AB3129&gt;=REFERENCIAS!$C$65,AB3129&lt;REFERENCIAS!$D$65),REFERENCIAS!$B$65, "Revisar"))))</f>
        <v>#REF!</v>
      </c>
      <c r="AD3129" s="94" t="e">
        <f ca="1">VLOOKUP(AC3129,REFERENCIAS!$B$62:$G$65,4,FALSE)</f>
        <v>#REF!</v>
      </c>
    </row>
    <row r="3130" spans="1:30" ht="17.25" x14ac:dyDescent="0.25">
      <c r="A3130" s="74"/>
      <c r="B3130" s="19"/>
      <c r="C3130" s="19"/>
      <c r="D3130" s="50"/>
      <c r="E3130" s="73"/>
      <c r="F3130" s="74"/>
      <c r="G3130" s="9"/>
      <c r="H3130" s="48"/>
      <c r="I3130" s="49">
        <f t="shared" ca="1" si="192"/>
        <v>2022</v>
      </c>
      <c r="J3130" s="22">
        <f t="shared" ca="1" si="188"/>
        <v>1</v>
      </c>
      <c r="K3130" s="19"/>
      <c r="L3130" s="73"/>
      <c r="M3130" s="74"/>
      <c r="N3130" s="19"/>
      <c r="O3130" s="73"/>
      <c r="P3130" s="82">
        <v>1</v>
      </c>
      <c r="Q3130" s="24">
        <v>1</v>
      </c>
      <c r="R3130" s="81">
        <f t="shared" si="190"/>
        <v>1</v>
      </c>
      <c r="S3130" s="87"/>
      <c r="T3130" s="19"/>
      <c r="U3130" s="25"/>
      <c r="V3130" s="25"/>
      <c r="W3130" s="81"/>
      <c r="X3130" s="91" t="e">
        <f ca="1">+VLOOKUP(#REF!,REFERENCIAS!$C:$D,2,0)*VLOOKUP(#REF!,PONDERADORES!A:P,IF(AND(INFORMACION!$T3130='REFERENCIAS RIESGO'!$C$36,INFORMACION!$F3130=REFERENCIAS!$C$24),16,IF(INFORMACION!$T3130='REFERENCIAS RIESGO'!$C$36,13,IF(INFORMACION!$F3130=REFERENCIAS!$C$24,10,7))),0)+VLOOKUP(K3130,REFERENCIAS!$C:$D,2,0)*VLOOKUP($K$2,PONDERADORES!A:P,IF(AND(INFORMACION!$T3130='REFERENCIAS RIESGO'!$C$36,INFORMACION!$F3130=REFERENCIAS!$C$24),16,IF(INFORMACION!$T3130='REFERENCIAS RIESGO'!$C$36,13,IF(INFORMACION!$F3130=REFERENCIAS!$C$24,10,7))),0)+VLOOKUP(L3130,REFERENCIAS!$C:$D,2,0)*VLOOKUP($L$2,PONDERADORES!A:P,IF(AND(INFORMACION!$T3130='REFERENCIAS RIESGO'!$C$36,INFORMACION!$F3130=REFERENCIAS!$C$24),16,IF(INFORMACION!$T3130='REFERENCIAS RIESGO'!$C$36,13,IF(INFORMACION!$F3130=REFERENCIAS!$C$24,10,7))),0)+VLOOKUP(F3130,REFERENCIAS!$C:$D,2,0)*VLOOKUP($F$2,PONDERADORES!A:P,IF(AND(INFORMACION!$T3130='REFERENCIAS RIESGO'!$C$36,INFORMACION!$F3130=REFERENCIAS!$C$24),16,IF(INFORMACION!$T3130='REFERENCIAS RIESGO'!$C$36,13,IF(INFORMACION!$F3130=REFERENCIAS!$C$24,10,7))),0)+VLOOKUP(T3130,REFERENCIAS!$C:$D,2,0)*VLOOKUP($T$2,PONDERADORES!A:P,IF(AND(INFORMACION!$T3130='REFERENCIAS RIESGO'!$C$36,INFORMACION!$F3130=REFERENCIAS!$C$24),16,IF(INFORMACION!$T3130='REFERENCIAS RIESGO'!$C$36,13,IF(INFORMACION!$F3130=REFERENCIAS!$C$24,10,7))),0)+VLOOKUP(IF(J3130&lt;=0.2,0.2,IF(AND(J3130&gt;0.2,J3130&lt;=0.4),0.4,IF(AND(J3130&gt;0.4,J3130&lt;=0.6),0.6,IF(AND(J3130&gt;0.6,J3130&lt;=0.8),0.8,IF(AND(J3130&gt;0.8,J3130&lt;=1),1))))),REFERENCIAS!$C:$D,2,0)*VLOOKUP($J$2,PONDERADORES!A:P,IF(AND(INFORMACION!$T3130='REFERENCIAS RIESGO'!$C$36,INFORMACION!$F3130=REFERENCIAS!$C$24),16,IF(INFORMACION!$T3130='REFERENCIAS RIESGO'!$C$36,13,IF(INFORMACION!$F3130=REFERENCIAS!$C$24,10,7))),0)</f>
        <v>#REF!</v>
      </c>
      <c r="Y3130" s="68">
        <f>+VLOOKUP(M3130,REFERENCIAS!$C:$D,2,0)*VLOOKUP($M$2,PONDERADORES!$A$7:$G$9,7,0)+VLOOKUP(N3130,REFERENCIAS!$C:$D,2,0)*VLOOKUP($N$2,PONDERADORES!$A$7:$G$9,7,0)+VLOOKUP(O3130,REFERENCIAS!$C:$D,2,0)*VLOOKUP($O$2,PONDERADORES!$A$7:$G$9,7,0)</f>
        <v>0.2</v>
      </c>
      <c r="Z3130" s="2">
        <f>+VLOOKUP(IF(R3130&lt;0.1,0,IF(AND(R3130&gt;=0.1,R3130&lt;0.2),0.1,IF(AND(R3130&gt;=0.2,R3130&lt;0.3),0.2,IF(R3130&gt;0.3,0.3,)))),REFERENCIAS!$C:$D,2,0)*VLOOKUP($R$2,PONDERADORES!$A$11:$G$11,7,0)</f>
        <v>15</v>
      </c>
      <c r="AA3130" s="92"/>
      <c r="AB3130" s="95" t="e">
        <f t="shared" ca="1" si="191"/>
        <v>#REF!</v>
      </c>
      <c r="AC3130" s="23" t="e">
        <f ca="1">IF(AB3130&gt;REFERENCIAS!$C$62,REFERENCIAS!$B$62,IF(AND(AB3130&gt;=REFERENCIAS!$C$63,AB3130&lt;REFERENCIAS!$D$63),REFERENCIAS!$B$63,IF(AND(AB3130&gt;REFERENCIAS!$C$64,AB3130&lt;=REFERENCIAS!$D$64),REFERENCIAS!$B$64,IF(AND(AB3130&gt;=REFERENCIAS!$C$65,AB3130&lt;REFERENCIAS!$D$65),REFERENCIAS!$B$65, "Revisar"))))</f>
        <v>#REF!</v>
      </c>
      <c r="AD3130" s="94" t="e">
        <f ca="1">VLOOKUP(AC3130,REFERENCIAS!$B$62:$G$65,4,FALSE)</f>
        <v>#REF!</v>
      </c>
    </row>
    <row r="3131" spans="1:30" ht="17.25" x14ac:dyDescent="0.25">
      <c r="A3131" s="74"/>
      <c r="B3131" s="19"/>
      <c r="C3131" s="19"/>
      <c r="D3131" s="50"/>
      <c r="E3131" s="73"/>
      <c r="F3131" s="74"/>
      <c r="G3131" s="9"/>
      <c r="H3131" s="48"/>
      <c r="I3131" s="49">
        <f t="shared" ca="1" si="192"/>
        <v>2022</v>
      </c>
      <c r="J3131" s="22">
        <f t="shared" ca="1" si="188"/>
        <v>1</v>
      </c>
      <c r="K3131" s="19"/>
      <c r="L3131" s="73"/>
      <c r="M3131" s="74"/>
      <c r="N3131" s="19"/>
      <c r="O3131" s="73"/>
      <c r="P3131" s="82">
        <v>1</v>
      </c>
      <c r="Q3131" s="24">
        <v>1</v>
      </c>
      <c r="R3131" s="81">
        <f t="shared" si="190"/>
        <v>1</v>
      </c>
      <c r="S3131" s="87"/>
      <c r="T3131" s="19"/>
      <c r="U3131" s="25"/>
      <c r="V3131" s="25"/>
      <c r="W3131" s="81"/>
      <c r="X3131" s="91" t="e">
        <f ca="1">+VLOOKUP(#REF!,REFERENCIAS!$C:$D,2,0)*VLOOKUP(#REF!,PONDERADORES!A:P,IF(AND(INFORMACION!$T3131='REFERENCIAS RIESGO'!$C$36,INFORMACION!$F3131=REFERENCIAS!$C$24),16,IF(INFORMACION!$T3131='REFERENCIAS RIESGO'!$C$36,13,IF(INFORMACION!$F3131=REFERENCIAS!$C$24,10,7))),0)+VLOOKUP(K3131,REFERENCIAS!$C:$D,2,0)*VLOOKUP($K$2,PONDERADORES!A:P,IF(AND(INFORMACION!$T3131='REFERENCIAS RIESGO'!$C$36,INFORMACION!$F3131=REFERENCIAS!$C$24),16,IF(INFORMACION!$T3131='REFERENCIAS RIESGO'!$C$36,13,IF(INFORMACION!$F3131=REFERENCIAS!$C$24,10,7))),0)+VLOOKUP(L3131,REFERENCIAS!$C:$D,2,0)*VLOOKUP($L$2,PONDERADORES!A:P,IF(AND(INFORMACION!$T3131='REFERENCIAS RIESGO'!$C$36,INFORMACION!$F3131=REFERENCIAS!$C$24),16,IF(INFORMACION!$T3131='REFERENCIAS RIESGO'!$C$36,13,IF(INFORMACION!$F3131=REFERENCIAS!$C$24,10,7))),0)+VLOOKUP(F3131,REFERENCIAS!$C:$D,2,0)*VLOOKUP($F$2,PONDERADORES!A:P,IF(AND(INFORMACION!$T3131='REFERENCIAS RIESGO'!$C$36,INFORMACION!$F3131=REFERENCIAS!$C$24),16,IF(INFORMACION!$T3131='REFERENCIAS RIESGO'!$C$36,13,IF(INFORMACION!$F3131=REFERENCIAS!$C$24,10,7))),0)+VLOOKUP(T3131,REFERENCIAS!$C:$D,2,0)*VLOOKUP($T$2,PONDERADORES!A:P,IF(AND(INFORMACION!$T3131='REFERENCIAS RIESGO'!$C$36,INFORMACION!$F3131=REFERENCIAS!$C$24),16,IF(INFORMACION!$T3131='REFERENCIAS RIESGO'!$C$36,13,IF(INFORMACION!$F3131=REFERENCIAS!$C$24,10,7))),0)+VLOOKUP(IF(J3131&lt;=0.2,0.2,IF(AND(J3131&gt;0.2,J3131&lt;=0.4),0.4,IF(AND(J3131&gt;0.4,J3131&lt;=0.6),0.6,IF(AND(J3131&gt;0.6,J3131&lt;=0.8),0.8,IF(AND(J3131&gt;0.8,J3131&lt;=1),1))))),REFERENCIAS!$C:$D,2,0)*VLOOKUP($J$2,PONDERADORES!A:P,IF(AND(INFORMACION!$T3131='REFERENCIAS RIESGO'!$C$36,INFORMACION!$F3131=REFERENCIAS!$C$24),16,IF(INFORMACION!$T3131='REFERENCIAS RIESGO'!$C$36,13,IF(INFORMACION!$F3131=REFERENCIAS!$C$24,10,7))),0)</f>
        <v>#REF!</v>
      </c>
      <c r="Y3131" s="68">
        <f>+VLOOKUP(M3131,REFERENCIAS!$C:$D,2,0)*VLOOKUP($M$2,PONDERADORES!$A$7:$G$9,7,0)+VLOOKUP(N3131,REFERENCIAS!$C:$D,2,0)*VLOOKUP($N$2,PONDERADORES!$A$7:$G$9,7,0)+VLOOKUP(O3131,REFERENCIAS!$C:$D,2,0)*VLOOKUP($O$2,PONDERADORES!$A$7:$G$9,7,0)</f>
        <v>0.2</v>
      </c>
      <c r="Z3131" s="2">
        <f>+VLOOKUP(IF(R3131&lt;0.1,0,IF(AND(R3131&gt;=0.1,R3131&lt;0.2),0.1,IF(AND(R3131&gt;=0.2,R3131&lt;0.3),0.2,IF(R3131&gt;0.3,0.3,)))),REFERENCIAS!$C:$D,2,0)*VLOOKUP($R$2,PONDERADORES!$A$11:$G$11,7,0)</f>
        <v>15</v>
      </c>
      <c r="AA3131" s="92"/>
      <c r="AB3131" s="95" t="e">
        <f t="shared" ca="1" si="191"/>
        <v>#REF!</v>
      </c>
      <c r="AC3131" s="23" t="e">
        <f ca="1">IF(AB3131&gt;REFERENCIAS!$C$62,REFERENCIAS!$B$62,IF(AND(AB3131&gt;=REFERENCIAS!$C$63,AB3131&lt;REFERENCIAS!$D$63),REFERENCIAS!$B$63,IF(AND(AB3131&gt;REFERENCIAS!$C$64,AB3131&lt;=REFERENCIAS!$D$64),REFERENCIAS!$B$64,IF(AND(AB3131&gt;=REFERENCIAS!$C$65,AB3131&lt;REFERENCIAS!$D$65),REFERENCIAS!$B$65, "Revisar"))))</f>
        <v>#REF!</v>
      </c>
      <c r="AD3131" s="94" t="e">
        <f ca="1">VLOOKUP(AC3131,REFERENCIAS!$B$62:$G$65,4,FALSE)</f>
        <v>#REF!</v>
      </c>
    </row>
    <row r="3132" spans="1:30" ht="17.25" x14ac:dyDescent="0.25">
      <c r="A3132" s="74"/>
      <c r="B3132" s="19"/>
      <c r="C3132" s="19"/>
      <c r="D3132" s="50"/>
      <c r="E3132" s="73"/>
      <c r="F3132" s="74"/>
      <c r="G3132" s="9"/>
      <c r="H3132" s="48"/>
      <c r="I3132" s="49">
        <f t="shared" ca="1" si="192"/>
        <v>2022</v>
      </c>
      <c r="J3132" s="22">
        <f t="shared" ca="1" si="188"/>
        <v>1</v>
      </c>
      <c r="K3132" s="19"/>
      <c r="L3132" s="73"/>
      <c r="M3132" s="74"/>
      <c r="N3132" s="19"/>
      <c r="O3132" s="73"/>
      <c r="P3132" s="82">
        <v>1</v>
      </c>
      <c r="Q3132" s="24">
        <v>1</v>
      </c>
      <c r="R3132" s="81">
        <f t="shared" si="190"/>
        <v>1</v>
      </c>
      <c r="S3132" s="87"/>
      <c r="T3132" s="19"/>
      <c r="U3132" s="25"/>
      <c r="V3132" s="25"/>
      <c r="W3132" s="81"/>
      <c r="X3132" s="91" t="e">
        <f ca="1">+VLOOKUP(#REF!,REFERENCIAS!$C:$D,2,0)*VLOOKUP(#REF!,PONDERADORES!A:P,IF(AND(INFORMACION!$T3132='REFERENCIAS RIESGO'!$C$36,INFORMACION!$F3132=REFERENCIAS!$C$24),16,IF(INFORMACION!$T3132='REFERENCIAS RIESGO'!$C$36,13,IF(INFORMACION!$F3132=REFERENCIAS!$C$24,10,7))),0)+VLOOKUP(K3132,REFERENCIAS!$C:$D,2,0)*VLOOKUP($K$2,PONDERADORES!A:P,IF(AND(INFORMACION!$T3132='REFERENCIAS RIESGO'!$C$36,INFORMACION!$F3132=REFERENCIAS!$C$24),16,IF(INFORMACION!$T3132='REFERENCIAS RIESGO'!$C$36,13,IF(INFORMACION!$F3132=REFERENCIAS!$C$24,10,7))),0)+VLOOKUP(L3132,REFERENCIAS!$C:$D,2,0)*VLOOKUP($L$2,PONDERADORES!A:P,IF(AND(INFORMACION!$T3132='REFERENCIAS RIESGO'!$C$36,INFORMACION!$F3132=REFERENCIAS!$C$24),16,IF(INFORMACION!$T3132='REFERENCIAS RIESGO'!$C$36,13,IF(INFORMACION!$F3132=REFERENCIAS!$C$24,10,7))),0)+VLOOKUP(F3132,REFERENCIAS!$C:$D,2,0)*VLOOKUP($F$2,PONDERADORES!A:P,IF(AND(INFORMACION!$T3132='REFERENCIAS RIESGO'!$C$36,INFORMACION!$F3132=REFERENCIAS!$C$24),16,IF(INFORMACION!$T3132='REFERENCIAS RIESGO'!$C$36,13,IF(INFORMACION!$F3132=REFERENCIAS!$C$24,10,7))),0)+VLOOKUP(T3132,REFERENCIAS!$C:$D,2,0)*VLOOKUP($T$2,PONDERADORES!A:P,IF(AND(INFORMACION!$T3132='REFERENCIAS RIESGO'!$C$36,INFORMACION!$F3132=REFERENCIAS!$C$24),16,IF(INFORMACION!$T3132='REFERENCIAS RIESGO'!$C$36,13,IF(INFORMACION!$F3132=REFERENCIAS!$C$24,10,7))),0)+VLOOKUP(IF(J3132&lt;=0.2,0.2,IF(AND(J3132&gt;0.2,J3132&lt;=0.4),0.4,IF(AND(J3132&gt;0.4,J3132&lt;=0.6),0.6,IF(AND(J3132&gt;0.6,J3132&lt;=0.8),0.8,IF(AND(J3132&gt;0.8,J3132&lt;=1),1))))),REFERENCIAS!$C:$D,2,0)*VLOOKUP($J$2,PONDERADORES!A:P,IF(AND(INFORMACION!$T3132='REFERENCIAS RIESGO'!$C$36,INFORMACION!$F3132=REFERENCIAS!$C$24),16,IF(INFORMACION!$T3132='REFERENCIAS RIESGO'!$C$36,13,IF(INFORMACION!$F3132=REFERENCIAS!$C$24,10,7))),0)</f>
        <v>#REF!</v>
      </c>
      <c r="Y3132" s="68">
        <f>+VLOOKUP(M3132,REFERENCIAS!$C:$D,2,0)*VLOOKUP($M$2,PONDERADORES!$A$7:$G$9,7,0)+VLOOKUP(N3132,REFERENCIAS!$C:$D,2,0)*VLOOKUP($N$2,PONDERADORES!$A$7:$G$9,7,0)+VLOOKUP(O3132,REFERENCIAS!$C:$D,2,0)*VLOOKUP($O$2,PONDERADORES!$A$7:$G$9,7,0)</f>
        <v>0.2</v>
      </c>
      <c r="Z3132" s="2">
        <f>+VLOOKUP(IF(R3132&lt;0.1,0,IF(AND(R3132&gt;=0.1,R3132&lt;0.2),0.1,IF(AND(R3132&gt;=0.2,R3132&lt;0.3),0.2,IF(R3132&gt;0.3,0.3,)))),REFERENCIAS!$C:$D,2,0)*VLOOKUP($R$2,PONDERADORES!$A$11:$G$11,7,0)</f>
        <v>15</v>
      </c>
      <c r="AA3132" s="92"/>
      <c r="AB3132" s="95" t="e">
        <f t="shared" ca="1" si="191"/>
        <v>#REF!</v>
      </c>
      <c r="AC3132" s="23" t="e">
        <f ca="1">IF(AB3132&gt;REFERENCIAS!$C$62,REFERENCIAS!$B$62,IF(AND(AB3132&gt;=REFERENCIAS!$C$63,AB3132&lt;REFERENCIAS!$D$63),REFERENCIAS!$B$63,IF(AND(AB3132&gt;REFERENCIAS!$C$64,AB3132&lt;=REFERENCIAS!$D$64),REFERENCIAS!$B$64,IF(AND(AB3132&gt;=REFERENCIAS!$C$65,AB3132&lt;REFERENCIAS!$D$65),REFERENCIAS!$B$65, "Revisar"))))</f>
        <v>#REF!</v>
      </c>
      <c r="AD3132" s="94" t="e">
        <f ca="1">VLOOKUP(AC3132,REFERENCIAS!$B$62:$G$65,4,FALSE)</f>
        <v>#REF!</v>
      </c>
    </row>
    <row r="3133" spans="1:30" ht="17.25" x14ac:dyDescent="0.25">
      <c r="A3133" s="74"/>
      <c r="B3133" s="19"/>
      <c r="C3133" s="19"/>
      <c r="D3133" s="50"/>
      <c r="E3133" s="73"/>
      <c r="F3133" s="74"/>
      <c r="G3133" s="9"/>
      <c r="H3133" s="48"/>
      <c r="I3133" s="49">
        <f t="shared" ca="1" si="192"/>
        <v>2022</v>
      </c>
      <c r="J3133" s="22">
        <f t="shared" ca="1" si="188"/>
        <v>1</v>
      </c>
      <c r="K3133" s="19"/>
      <c r="L3133" s="73"/>
      <c r="M3133" s="74"/>
      <c r="N3133" s="19"/>
      <c r="O3133" s="73"/>
      <c r="P3133" s="82">
        <v>1</v>
      </c>
      <c r="Q3133" s="24">
        <v>1</v>
      </c>
      <c r="R3133" s="81">
        <f t="shared" si="190"/>
        <v>1</v>
      </c>
      <c r="S3133" s="87"/>
      <c r="T3133" s="19"/>
      <c r="U3133" s="25"/>
      <c r="V3133" s="25"/>
      <c r="W3133" s="81"/>
      <c r="X3133" s="91" t="e">
        <f ca="1">+VLOOKUP(#REF!,REFERENCIAS!$C:$D,2,0)*VLOOKUP(#REF!,PONDERADORES!A:P,IF(AND(INFORMACION!$T3133='REFERENCIAS RIESGO'!$C$36,INFORMACION!$F3133=REFERENCIAS!$C$24),16,IF(INFORMACION!$T3133='REFERENCIAS RIESGO'!$C$36,13,IF(INFORMACION!$F3133=REFERENCIAS!$C$24,10,7))),0)+VLOOKUP(K3133,REFERENCIAS!$C:$D,2,0)*VLOOKUP($K$2,PONDERADORES!A:P,IF(AND(INFORMACION!$T3133='REFERENCIAS RIESGO'!$C$36,INFORMACION!$F3133=REFERENCIAS!$C$24),16,IF(INFORMACION!$T3133='REFERENCIAS RIESGO'!$C$36,13,IF(INFORMACION!$F3133=REFERENCIAS!$C$24,10,7))),0)+VLOOKUP(L3133,REFERENCIAS!$C:$D,2,0)*VLOOKUP($L$2,PONDERADORES!A:P,IF(AND(INFORMACION!$T3133='REFERENCIAS RIESGO'!$C$36,INFORMACION!$F3133=REFERENCIAS!$C$24),16,IF(INFORMACION!$T3133='REFERENCIAS RIESGO'!$C$36,13,IF(INFORMACION!$F3133=REFERENCIAS!$C$24,10,7))),0)+VLOOKUP(F3133,REFERENCIAS!$C:$D,2,0)*VLOOKUP($F$2,PONDERADORES!A:P,IF(AND(INFORMACION!$T3133='REFERENCIAS RIESGO'!$C$36,INFORMACION!$F3133=REFERENCIAS!$C$24),16,IF(INFORMACION!$T3133='REFERENCIAS RIESGO'!$C$36,13,IF(INFORMACION!$F3133=REFERENCIAS!$C$24,10,7))),0)+VLOOKUP(T3133,REFERENCIAS!$C:$D,2,0)*VLOOKUP($T$2,PONDERADORES!A:P,IF(AND(INFORMACION!$T3133='REFERENCIAS RIESGO'!$C$36,INFORMACION!$F3133=REFERENCIAS!$C$24),16,IF(INFORMACION!$T3133='REFERENCIAS RIESGO'!$C$36,13,IF(INFORMACION!$F3133=REFERENCIAS!$C$24,10,7))),0)+VLOOKUP(IF(J3133&lt;=0.2,0.2,IF(AND(J3133&gt;0.2,J3133&lt;=0.4),0.4,IF(AND(J3133&gt;0.4,J3133&lt;=0.6),0.6,IF(AND(J3133&gt;0.6,J3133&lt;=0.8),0.8,IF(AND(J3133&gt;0.8,J3133&lt;=1),1))))),REFERENCIAS!$C:$D,2,0)*VLOOKUP($J$2,PONDERADORES!A:P,IF(AND(INFORMACION!$T3133='REFERENCIAS RIESGO'!$C$36,INFORMACION!$F3133=REFERENCIAS!$C$24),16,IF(INFORMACION!$T3133='REFERENCIAS RIESGO'!$C$36,13,IF(INFORMACION!$F3133=REFERENCIAS!$C$24,10,7))),0)</f>
        <v>#REF!</v>
      </c>
      <c r="Y3133" s="68">
        <f>+VLOOKUP(M3133,REFERENCIAS!$C:$D,2,0)*VLOOKUP($M$2,PONDERADORES!$A$7:$G$9,7,0)+VLOOKUP(N3133,REFERENCIAS!$C:$D,2,0)*VLOOKUP($N$2,PONDERADORES!$A$7:$G$9,7,0)+VLOOKUP(O3133,REFERENCIAS!$C:$D,2,0)*VLOOKUP($O$2,PONDERADORES!$A$7:$G$9,7,0)</f>
        <v>0.2</v>
      </c>
      <c r="Z3133" s="2">
        <f>+VLOOKUP(IF(R3133&lt;0.1,0,IF(AND(R3133&gt;=0.1,R3133&lt;0.2),0.1,IF(AND(R3133&gt;=0.2,R3133&lt;0.3),0.2,IF(R3133&gt;0.3,0.3,)))),REFERENCIAS!$C:$D,2,0)*VLOOKUP($R$2,PONDERADORES!$A$11:$G$11,7,0)</f>
        <v>15</v>
      </c>
      <c r="AA3133" s="92"/>
      <c r="AB3133" s="95" t="e">
        <f t="shared" ca="1" si="191"/>
        <v>#REF!</v>
      </c>
      <c r="AC3133" s="23" t="e">
        <f ca="1">IF(AB3133&gt;REFERENCIAS!$C$62,REFERENCIAS!$B$62,IF(AND(AB3133&gt;=REFERENCIAS!$C$63,AB3133&lt;REFERENCIAS!$D$63),REFERENCIAS!$B$63,IF(AND(AB3133&gt;REFERENCIAS!$C$64,AB3133&lt;=REFERENCIAS!$D$64),REFERENCIAS!$B$64,IF(AND(AB3133&gt;=REFERENCIAS!$C$65,AB3133&lt;REFERENCIAS!$D$65),REFERENCIAS!$B$65, "Revisar"))))</f>
        <v>#REF!</v>
      </c>
      <c r="AD3133" s="94" t="e">
        <f ca="1">VLOOKUP(AC3133,REFERENCIAS!$B$62:$G$65,4,FALSE)</f>
        <v>#REF!</v>
      </c>
    </row>
    <row r="3134" spans="1:30" ht="17.25" x14ac:dyDescent="0.25">
      <c r="A3134" s="74"/>
      <c r="B3134" s="19"/>
      <c r="C3134" s="19"/>
      <c r="D3134" s="50"/>
      <c r="E3134" s="73"/>
      <c r="F3134" s="74"/>
      <c r="G3134" s="9"/>
      <c r="H3134" s="48"/>
      <c r="I3134" s="49">
        <f t="shared" ca="1" si="192"/>
        <v>2022</v>
      </c>
      <c r="J3134" s="22">
        <f t="shared" ca="1" si="188"/>
        <v>1</v>
      </c>
      <c r="K3134" s="19"/>
      <c r="L3134" s="73"/>
      <c r="M3134" s="74"/>
      <c r="N3134" s="19"/>
      <c r="O3134" s="73"/>
      <c r="P3134" s="82">
        <v>1</v>
      </c>
      <c r="Q3134" s="24">
        <v>1</v>
      </c>
      <c r="R3134" s="81">
        <f t="shared" si="190"/>
        <v>1</v>
      </c>
      <c r="S3134" s="87"/>
      <c r="T3134" s="19"/>
      <c r="U3134" s="25"/>
      <c r="V3134" s="25"/>
      <c r="W3134" s="81"/>
      <c r="X3134" s="91" t="e">
        <f ca="1">+VLOOKUP(#REF!,REFERENCIAS!$C:$D,2,0)*VLOOKUP(#REF!,PONDERADORES!A:P,IF(AND(INFORMACION!$T3134='REFERENCIAS RIESGO'!$C$36,INFORMACION!$F3134=REFERENCIAS!$C$24),16,IF(INFORMACION!$T3134='REFERENCIAS RIESGO'!$C$36,13,IF(INFORMACION!$F3134=REFERENCIAS!$C$24,10,7))),0)+VLOOKUP(K3134,REFERENCIAS!$C:$D,2,0)*VLOOKUP($K$2,PONDERADORES!A:P,IF(AND(INFORMACION!$T3134='REFERENCIAS RIESGO'!$C$36,INFORMACION!$F3134=REFERENCIAS!$C$24),16,IF(INFORMACION!$T3134='REFERENCIAS RIESGO'!$C$36,13,IF(INFORMACION!$F3134=REFERENCIAS!$C$24,10,7))),0)+VLOOKUP(L3134,REFERENCIAS!$C:$D,2,0)*VLOOKUP($L$2,PONDERADORES!A:P,IF(AND(INFORMACION!$T3134='REFERENCIAS RIESGO'!$C$36,INFORMACION!$F3134=REFERENCIAS!$C$24),16,IF(INFORMACION!$T3134='REFERENCIAS RIESGO'!$C$36,13,IF(INFORMACION!$F3134=REFERENCIAS!$C$24,10,7))),0)+VLOOKUP(F3134,REFERENCIAS!$C:$D,2,0)*VLOOKUP($F$2,PONDERADORES!A:P,IF(AND(INFORMACION!$T3134='REFERENCIAS RIESGO'!$C$36,INFORMACION!$F3134=REFERENCIAS!$C$24),16,IF(INFORMACION!$T3134='REFERENCIAS RIESGO'!$C$36,13,IF(INFORMACION!$F3134=REFERENCIAS!$C$24,10,7))),0)+VLOOKUP(T3134,REFERENCIAS!$C:$D,2,0)*VLOOKUP($T$2,PONDERADORES!A:P,IF(AND(INFORMACION!$T3134='REFERENCIAS RIESGO'!$C$36,INFORMACION!$F3134=REFERENCIAS!$C$24),16,IF(INFORMACION!$T3134='REFERENCIAS RIESGO'!$C$36,13,IF(INFORMACION!$F3134=REFERENCIAS!$C$24,10,7))),0)+VLOOKUP(IF(J3134&lt;=0.2,0.2,IF(AND(J3134&gt;0.2,J3134&lt;=0.4),0.4,IF(AND(J3134&gt;0.4,J3134&lt;=0.6),0.6,IF(AND(J3134&gt;0.6,J3134&lt;=0.8),0.8,IF(AND(J3134&gt;0.8,J3134&lt;=1),1))))),REFERENCIAS!$C:$D,2,0)*VLOOKUP($J$2,PONDERADORES!A:P,IF(AND(INFORMACION!$T3134='REFERENCIAS RIESGO'!$C$36,INFORMACION!$F3134=REFERENCIAS!$C$24),16,IF(INFORMACION!$T3134='REFERENCIAS RIESGO'!$C$36,13,IF(INFORMACION!$F3134=REFERENCIAS!$C$24,10,7))),0)</f>
        <v>#REF!</v>
      </c>
      <c r="Y3134" s="68">
        <f>+VLOOKUP(M3134,REFERENCIAS!$C:$D,2,0)*VLOOKUP($M$2,PONDERADORES!$A$7:$G$9,7,0)+VLOOKUP(N3134,REFERENCIAS!$C:$D,2,0)*VLOOKUP($N$2,PONDERADORES!$A$7:$G$9,7,0)+VLOOKUP(O3134,REFERENCIAS!$C:$D,2,0)*VLOOKUP($O$2,PONDERADORES!$A$7:$G$9,7,0)</f>
        <v>0.2</v>
      </c>
      <c r="Z3134" s="2">
        <f>+VLOOKUP(IF(R3134&lt;0.1,0,IF(AND(R3134&gt;=0.1,R3134&lt;0.2),0.1,IF(AND(R3134&gt;=0.2,R3134&lt;0.3),0.2,IF(R3134&gt;0.3,0.3,)))),REFERENCIAS!$C:$D,2,0)*VLOOKUP($R$2,PONDERADORES!$A$11:$G$11,7,0)</f>
        <v>15</v>
      </c>
      <c r="AA3134" s="92"/>
      <c r="AB3134" s="95" t="e">
        <f t="shared" ca="1" si="191"/>
        <v>#REF!</v>
      </c>
      <c r="AC3134" s="23" t="e">
        <f ca="1">IF(AB3134&gt;REFERENCIAS!$C$62,REFERENCIAS!$B$62,IF(AND(AB3134&gt;=REFERENCIAS!$C$63,AB3134&lt;REFERENCIAS!$D$63),REFERENCIAS!$B$63,IF(AND(AB3134&gt;REFERENCIAS!$C$64,AB3134&lt;=REFERENCIAS!$D$64),REFERENCIAS!$B$64,IF(AND(AB3134&gt;=REFERENCIAS!$C$65,AB3134&lt;REFERENCIAS!$D$65),REFERENCIAS!$B$65, "Revisar"))))</f>
        <v>#REF!</v>
      </c>
      <c r="AD3134" s="94" t="e">
        <f ca="1">VLOOKUP(AC3134,REFERENCIAS!$B$62:$G$65,4,FALSE)</f>
        <v>#REF!</v>
      </c>
    </row>
    <row r="3135" spans="1:30" ht="17.25" x14ac:dyDescent="0.25">
      <c r="A3135" s="74"/>
      <c r="B3135" s="19"/>
      <c r="C3135" s="19"/>
      <c r="D3135" s="50"/>
      <c r="E3135" s="73"/>
      <c r="F3135" s="74"/>
      <c r="G3135" s="9"/>
      <c r="H3135" s="48"/>
      <c r="I3135" s="49">
        <f t="shared" ca="1" si="192"/>
        <v>2022</v>
      </c>
      <c r="J3135" s="22">
        <f t="shared" ca="1" si="188"/>
        <v>1</v>
      </c>
      <c r="K3135" s="19"/>
      <c r="L3135" s="73"/>
      <c r="M3135" s="74"/>
      <c r="N3135" s="19"/>
      <c r="O3135" s="73"/>
      <c r="P3135" s="82">
        <v>1</v>
      </c>
      <c r="Q3135" s="24">
        <v>1</v>
      </c>
      <c r="R3135" s="81">
        <f t="shared" si="190"/>
        <v>1</v>
      </c>
      <c r="S3135" s="87"/>
      <c r="T3135" s="19"/>
      <c r="U3135" s="25"/>
      <c r="V3135" s="25"/>
      <c r="W3135" s="81"/>
      <c r="X3135" s="91" t="e">
        <f ca="1">+VLOOKUP(#REF!,REFERENCIAS!$C:$D,2,0)*VLOOKUP(#REF!,PONDERADORES!A:P,IF(AND(INFORMACION!$T3135='REFERENCIAS RIESGO'!$C$36,INFORMACION!$F3135=REFERENCIAS!$C$24),16,IF(INFORMACION!$T3135='REFERENCIAS RIESGO'!$C$36,13,IF(INFORMACION!$F3135=REFERENCIAS!$C$24,10,7))),0)+VLOOKUP(K3135,REFERENCIAS!$C:$D,2,0)*VLOOKUP($K$2,PONDERADORES!A:P,IF(AND(INFORMACION!$T3135='REFERENCIAS RIESGO'!$C$36,INFORMACION!$F3135=REFERENCIAS!$C$24),16,IF(INFORMACION!$T3135='REFERENCIAS RIESGO'!$C$36,13,IF(INFORMACION!$F3135=REFERENCIAS!$C$24,10,7))),0)+VLOOKUP(L3135,REFERENCIAS!$C:$D,2,0)*VLOOKUP($L$2,PONDERADORES!A:P,IF(AND(INFORMACION!$T3135='REFERENCIAS RIESGO'!$C$36,INFORMACION!$F3135=REFERENCIAS!$C$24),16,IF(INFORMACION!$T3135='REFERENCIAS RIESGO'!$C$36,13,IF(INFORMACION!$F3135=REFERENCIAS!$C$24,10,7))),0)+VLOOKUP(F3135,REFERENCIAS!$C:$D,2,0)*VLOOKUP($F$2,PONDERADORES!A:P,IF(AND(INFORMACION!$T3135='REFERENCIAS RIESGO'!$C$36,INFORMACION!$F3135=REFERENCIAS!$C$24),16,IF(INFORMACION!$T3135='REFERENCIAS RIESGO'!$C$36,13,IF(INFORMACION!$F3135=REFERENCIAS!$C$24,10,7))),0)+VLOOKUP(T3135,REFERENCIAS!$C:$D,2,0)*VLOOKUP($T$2,PONDERADORES!A:P,IF(AND(INFORMACION!$T3135='REFERENCIAS RIESGO'!$C$36,INFORMACION!$F3135=REFERENCIAS!$C$24),16,IF(INFORMACION!$T3135='REFERENCIAS RIESGO'!$C$36,13,IF(INFORMACION!$F3135=REFERENCIAS!$C$24,10,7))),0)+VLOOKUP(IF(J3135&lt;=0.2,0.2,IF(AND(J3135&gt;0.2,J3135&lt;=0.4),0.4,IF(AND(J3135&gt;0.4,J3135&lt;=0.6),0.6,IF(AND(J3135&gt;0.6,J3135&lt;=0.8),0.8,IF(AND(J3135&gt;0.8,J3135&lt;=1),1))))),REFERENCIAS!$C:$D,2,0)*VLOOKUP($J$2,PONDERADORES!A:P,IF(AND(INFORMACION!$T3135='REFERENCIAS RIESGO'!$C$36,INFORMACION!$F3135=REFERENCIAS!$C$24),16,IF(INFORMACION!$T3135='REFERENCIAS RIESGO'!$C$36,13,IF(INFORMACION!$F3135=REFERENCIAS!$C$24,10,7))),0)</f>
        <v>#REF!</v>
      </c>
      <c r="Y3135" s="68">
        <f>+VLOOKUP(M3135,REFERENCIAS!$C:$D,2,0)*VLOOKUP($M$2,PONDERADORES!$A$7:$G$9,7,0)+VLOOKUP(N3135,REFERENCIAS!$C:$D,2,0)*VLOOKUP($N$2,PONDERADORES!$A$7:$G$9,7,0)+VLOOKUP(O3135,REFERENCIAS!$C:$D,2,0)*VLOOKUP($O$2,PONDERADORES!$A$7:$G$9,7,0)</f>
        <v>0.2</v>
      </c>
      <c r="Z3135" s="2">
        <f>+VLOOKUP(IF(R3135&lt;0.1,0,IF(AND(R3135&gt;=0.1,R3135&lt;0.2),0.1,IF(AND(R3135&gt;=0.2,R3135&lt;0.3),0.2,IF(R3135&gt;0.3,0.3,)))),REFERENCIAS!$C:$D,2,0)*VLOOKUP($R$2,PONDERADORES!$A$11:$G$11,7,0)</f>
        <v>15</v>
      </c>
      <c r="AA3135" s="92"/>
      <c r="AB3135" s="95" t="e">
        <f t="shared" ca="1" si="191"/>
        <v>#REF!</v>
      </c>
      <c r="AC3135" s="23" t="e">
        <f ca="1">IF(AB3135&gt;REFERENCIAS!$C$62,REFERENCIAS!$B$62,IF(AND(AB3135&gt;=REFERENCIAS!$C$63,AB3135&lt;REFERENCIAS!$D$63),REFERENCIAS!$B$63,IF(AND(AB3135&gt;REFERENCIAS!$C$64,AB3135&lt;=REFERENCIAS!$D$64),REFERENCIAS!$B$64,IF(AND(AB3135&gt;=REFERENCIAS!$C$65,AB3135&lt;REFERENCIAS!$D$65),REFERENCIAS!$B$65, "Revisar"))))</f>
        <v>#REF!</v>
      </c>
      <c r="AD3135" s="94" t="e">
        <f ca="1">VLOOKUP(AC3135,REFERENCIAS!$B$62:$G$65,4,FALSE)</f>
        <v>#REF!</v>
      </c>
    </row>
    <row r="3136" spans="1:30" ht="17.25" x14ac:dyDescent="0.25">
      <c r="A3136" s="74"/>
      <c r="B3136" s="19"/>
      <c r="C3136" s="19"/>
      <c r="D3136" s="50"/>
      <c r="E3136" s="73"/>
      <c r="F3136" s="74"/>
      <c r="G3136" s="9"/>
      <c r="H3136" s="48"/>
      <c r="I3136" s="49">
        <f t="shared" ca="1" si="192"/>
        <v>2022</v>
      </c>
      <c r="J3136" s="22">
        <f t="shared" ca="1" si="188"/>
        <v>1</v>
      </c>
      <c r="K3136" s="19"/>
      <c r="L3136" s="73"/>
      <c r="M3136" s="74"/>
      <c r="N3136" s="19"/>
      <c r="O3136" s="73"/>
      <c r="P3136" s="82">
        <v>1</v>
      </c>
      <c r="Q3136" s="24">
        <v>1</v>
      </c>
      <c r="R3136" s="81">
        <f t="shared" si="190"/>
        <v>1</v>
      </c>
      <c r="S3136" s="87"/>
      <c r="T3136" s="19"/>
      <c r="U3136" s="25"/>
      <c r="V3136" s="25"/>
      <c r="W3136" s="81"/>
      <c r="X3136" s="91" t="e">
        <f ca="1">+VLOOKUP(#REF!,REFERENCIAS!$C:$D,2,0)*VLOOKUP(#REF!,PONDERADORES!A:P,IF(AND(INFORMACION!$T3136='REFERENCIAS RIESGO'!$C$36,INFORMACION!$F3136=REFERENCIAS!$C$24),16,IF(INFORMACION!$T3136='REFERENCIAS RIESGO'!$C$36,13,IF(INFORMACION!$F3136=REFERENCIAS!$C$24,10,7))),0)+VLOOKUP(K3136,REFERENCIAS!$C:$D,2,0)*VLOOKUP($K$2,PONDERADORES!A:P,IF(AND(INFORMACION!$T3136='REFERENCIAS RIESGO'!$C$36,INFORMACION!$F3136=REFERENCIAS!$C$24),16,IF(INFORMACION!$T3136='REFERENCIAS RIESGO'!$C$36,13,IF(INFORMACION!$F3136=REFERENCIAS!$C$24,10,7))),0)+VLOOKUP(L3136,REFERENCIAS!$C:$D,2,0)*VLOOKUP($L$2,PONDERADORES!A:P,IF(AND(INFORMACION!$T3136='REFERENCIAS RIESGO'!$C$36,INFORMACION!$F3136=REFERENCIAS!$C$24),16,IF(INFORMACION!$T3136='REFERENCIAS RIESGO'!$C$36,13,IF(INFORMACION!$F3136=REFERENCIAS!$C$24,10,7))),0)+VLOOKUP(F3136,REFERENCIAS!$C:$D,2,0)*VLOOKUP($F$2,PONDERADORES!A:P,IF(AND(INFORMACION!$T3136='REFERENCIAS RIESGO'!$C$36,INFORMACION!$F3136=REFERENCIAS!$C$24),16,IF(INFORMACION!$T3136='REFERENCIAS RIESGO'!$C$36,13,IF(INFORMACION!$F3136=REFERENCIAS!$C$24,10,7))),0)+VLOOKUP(T3136,REFERENCIAS!$C:$D,2,0)*VLOOKUP($T$2,PONDERADORES!A:P,IF(AND(INFORMACION!$T3136='REFERENCIAS RIESGO'!$C$36,INFORMACION!$F3136=REFERENCIAS!$C$24),16,IF(INFORMACION!$T3136='REFERENCIAS RIESGO'!$C$36,13,IF(INFORMACION!$F3136=REFERENCIAS!$C$24,10,7))),0)+VLOOKUP(IF(J3136&lt;=0.2,0.2,IF(AND(J3136&gt;0.2,J3136&lt;=0.4),0.4,IF(AND(J3136&gt;0.4,J3136&lt;=0.6),0.6,IF(AND(J3136&gt;0.6,J3136&lt;=0.8),0.8,IF(AND(J3136&gt;0.8,J3136&lt;=1),1))))),REFERENCIAS!$C:$D,2,0)*VLOOKUP($J$2,PONDERADORES!A:P,IF(AND(INFORMACION!$T3136='REFERENCIAS RIESGO'!$C$36,INFORMACION!$F3136=REFERENCIAS!$C$24),16,IF(INFORMACION!$T3136='REFERENCIAS RIESGO'!$C$36,13,IF(INFORMACION!$F3136=REFERENCIAS!$C$24,10,7))),0)</f>
        <v>#REF!</v>
      </c>
      <c r="Y3136" s="68">
        <f>+VLOOKUP(M3136,REFERENCIAS!$C:$D,2,0)*VLOOKUP($M$2,PONDERADORES!$A$7:$G$9,7,0)+VLOOKUP(N3136,REFERENCIAS!$C:$D,2,0)*VLOOKUP($N$2,PONDERADORES!$A$7:$G$9,7,0)+VLOOKUP(O3136,REFERENCIAS!$C:$D,2,0)*VLOOKUP($O$2,PONDERADORES!$A$7:$G$9,7,0)</f>
        <v>0.2</v>
      </c>
      <c r="Z3136" s="2">
        <f>+VLOOKUP(IF(R3136&lt;0.1,0,IF(AND(R3136&gt;=0.1,R3136&lt;0.2),0.1,IF(AND(R3136&gt;=0.2,R3136&lt;0.3),0.2,IF(R3136&gt;0.3,0.3,)))),REFERENCIAS!$C:$D,2,0)*VLOOKUP($R$2,PONDERADORES!$A$11:$G$11,7,0)</f>
        <v>15</v>
      </c>
      <c r="AA3136" s="92"/>
      <c r="AB3136" s="95" t="e">
        <f t="shared" ca="1" si="191"/>
        <v>#REF!</v>
      </c>
      <c r="AC3136" s="23" t="e">
        <f ca="1">IF(AB3136&gt;REFERENCIAS!$C$62,REFERENCIAS!$B$62,IF(AND(AB3136&gt;=REFERENCIAS!$C$63,AB3136&lt;REFERENCIAS!$D$63),REFERENCIAS!$B$63,IF(AND(AB3136&gt;REFERENCIAS!$C$64,AB3136&lt;=REFERENCIAS!$D$64),REFERENCIAS!$B$64,IF(AND(AB3136&gt;=REFERENCIAS!$C$65,AB3136&lt;REFERENCIAS!$D$65),REFERENCIAS!$B$65, "Revisar"))))</f>
        <v>#REF!</v>
      </c>
      <c r="AD3136" s="94" t="e">
        <f ca="1">VLOOKUP(AC3136,REFERENCIAS!$B$62:$G$65,4,FALSE)</f>
        <v>#REF!</v>
      </c>
    </row>
    <row r="3137" spans="1:30" ht="17.25" x14ac:dyDescent="0.25">
      <c r="A3137" s="74"/>
      <c r="B3137" s="19"/>
      <c r="C3137" s="19"/>
      <c r="D3137" s="50"/>
      <c r="E3137" s="73"/>
      <c r="F3137" s="74"/>
      <c r="G3137" s="9"/>
      <c r="H3137" s="48"/>
      <c r="I3137" s="49">
        <f t="shared" ca="1" si="192"/>
        <v>2022</v>
      </c>
      <c r="J3137" s="22">
        <f t="shared" ca="1" si="188"/>
        <v>1</v>
      </c>
      <c r="K3137" s="19"/>
      <c r="L3137" s="73"/>
      <c r="M3137" s="74"/>
      <c r="N3137" s="19"/>
      <c r="O3137" s="73"/>
      <c r="P3137" s="82">
        <v>1</v>
      </c>
      <c r="Q3137" s="24">
        <v>1</v>
      </c>
      <c r="R3137" s="81">
        <f t="shared" si="190"/>
        <v>1</v>
      </c>
      <c r="S3137" s="87"/>
      <c r="T3137" s="19"/>
      <c r="U3137" s="25"/>
      <c r="V3137" s="25"/>
      <c r="W3137" s="81"/>
      <c r="X3137" s="91" t="e">
        <f ca="1">+VLOOKUP(#REF!,REFERENCIAS!$C:$D,2,0)*VLOOKUP(#REF!,PONDERADORES!A:P,IF(AND(INFORMACION!$T3137='REFERENCIAS RIESGO'!$C$36,INFORMACION!$F3137=REFERENCIAS!$C$24),16,IF(INFORMACION!$T3137='REFERENCIAS RIESGO'!$C$36,13,IF(INFORMACION!$F3137=REFERENCIAS!$C$24,10,7))),0)+VLOOKUP(K3137,REFERENCIAS!$C:$D,2,0)*VLOOKUP($K$2,PONDERADORES!A:P,IF(AND(INFORMACION!$T3137='REFERENCIAS RIESGO'!$C$36,INFORMACION!$F3137=REFERENCIAS!$C$24),16,IF(INFORMACION!$T3137='REFERENCIAS RIESGO'!$C$36,13,IF(INFORMACION!$F3137=REFERENCIAS!$C$24,10,7))),0)+VLOOKUP(L3137,REFERENCIAS!$C:$D,2,0)*VLOOKUP($L$2,PONDERADORES!A:P,IF(AND(INFORMACION!$T3137='REFERENCIAS RIESGO'!$C$36,INFORMACION!$F3137=REFERENCIAS!$C$24),16,IF(INFORMACION!$T3137='REFERENCIAS RIESGO'!$C$36,13,IF(INFORMACION!$F3137=REFERENCIAS!$C$24,10,7))),0)+VLOOKUP(F3137,REFERENCIAS!$C:$D,2,0)*VLOOKUP($F$2,PONDERADORES!A:P,IF(AND(INFORMACION!$T3137='REFERENCIAS RIESGO'!$C$36,INFORMACION!$F3137=REFERENCIAS!$C$24),16,IF(INFORMACION!$T3137='REFERENCIAS RIESGO'!$C$36,13,IF(INFORMACION!$F3137=REFERENCIAS!$C$24,10,7))),0)+VLOOKUP(T3137,REFERENCIAS!$C:$D,2,0)*VLOOKUP($T$2,PONDERADORES!A:P,IF(AND(INFORMACION!$T3137='REFERENCIAS RIESGO'!$C$36,INFORMACION!$F3137=REFERENCIAS!$C$24),16,IF(INFORMACION!$T3137='REFERENCIAS RIESGO'!$C$36,13,IF(INFORMACION!$F3137=REFERENCIAS!$C$24,10,7))),0)+VLOOKUP(IF(J3137&lt;=0.2,0.2,IF(AND(J3137&gt;0.2,J3137&lt;=0.4),0.4,IF(AND(J3137&gt;0.4,J3137&lt;=0.6),0.6,IF(AND(J3137&gt;0.6,J3137&lt;=0.8),0.8,IF(AND(J3137&gt;0.8,J3137&lt;=1),1))))),REFERENCIAS!$C:$D,2,0)*VLOOKUP($J$2,PONDERADORES!A:P,IF(AND(INFORMACION!$T3137='REFERENCIAS RIESGO'!$C$36,INFORMACION!$F3137=REFERENCIAS!$C$24),16,IF(INFORMACION!$T3137='REFERENCIAS RIESGO'!$C$36,13,IF(INFORMACION!$F3137=REFERENCIAS!$C$24,10,7))),0)</f>
        <v>#REF!</v>
      </c>
      <c r="Y3137" s="68">
        <f>+VLOOKUP(M3137,REFERENCIAS!$C:$D,2,0)*VLOOKUP($M$2,PONDERADORES!$A$7:$G$9,7,0)+VLOOKUP(N3137,REFERENCIAS!$C:$D,2,0)*VLOOKUP($N$2,PONDERADORES!$A$7:$G$9,7,0)+VLOOKUP(O3137,REFERENCIAS!$C:$D,2,0)*VLOOKUP($O$2,PONDERADORES!$A$7:$G$9,7,0)</f>
        <v>0.2</v>
      </c>
      <c r="Z3137" s="2">
        <f>+VLOOKUP(IF(R3137&lt;0.1,0,IF(AND(R3137&gt;=0.1,R3137&lt;0.2),0.1,IF(AND(R3137&gt;=0.2,R3137&lt;0.3),0.2,IF(R3137&gt;0.3,0.3,)))),REFERENCIAS!$C:$D,2,0)*VLOOKUP($R$2,PONDERADORES!$A$11:$G$11,7,0)</f>
        <v>15</v>
      </c>
      <c r="AA3137" s="92"/>
      <c r="AB3137" s="95" t="e">
        <f t="shared" ca="1" si="191"/>
        <v>#REF!</v>
      </c>
      <c r="AC3137" s="23" t="e">
        <f ca="1">IF(AB3137&gt;REFERENCIAS!$C$62,REFERENCIAS!$B$62,IF(AND(AB3137&gt;=REFERENCIAS!$C$63,AB3137&lt;REFERENCIAS!$D$63),REFERENCIAS!$B$63,IF(AND(AB3137&gt;REFERENCIAS!$C$64,AB3137&lt;=REFERENCIAS!$D$64),REFERENCIAS!$B$64,IF(AND(AB3137&gt;=REFERENCIAS!$C$65,AB3137&lt;REFERENCIAS!$D$65),REFERENCIAS!$B$65, "Revisar"))))</f>
        <v>#REF!</v>
      </c>
      <c r="AD3137" s="94" t="e">
        <f ca="1">VLOOKUP(AC3137,REFERENCIAS!$B$62:$G$65,4,FALSE)</f>
        <v>#REF!</v>
      </c>
    </row>
    <row r="3138" spans="1:30" ht="17.25" x14ac:dyDescent="0.25">
      <c r="A3138" s="74"/>
      <c r="B3138" s="19"/>
      <c r="C3138" s="19"/>
      <c r="D3138" s="50"/>
      <c r="E3138" s="73"/>
      <c r="F3138" s="74"/>
      <c r="G3138" s="9"/>
      <c r="H3138" s="48"/>
      <c r="I3138" s="49">
        <f t="shared" ca="1" si="192"/>
        <v>2022</v>
      </c>
      <c r="J3138" s="22">
        <f t="shared" ca="1" si="188"/>
        <v>1</v>
      </c>
      <c r="K3138" s="19"/>
      <c r="L3138" s="73"/>
      <c r="M3138" s="74"/>
      <c r="N3138" s="19"/>
      <c r="O3138" s="73"/>
      <c r="P3138" s="82">
        <v>1</v>
      </c>
      <c r="Q3138" s="24">
        <v>1</v>
      </c>
      <c r="R3138" s="81">
        <f t="shared" si="190"/>
        <v>1</v>
      </c>
      <c r="S3138" s="87"/>
      <c r="T3138" s="19"/>
      <c r="U3138" s="25"/>
      <c r="V3138" s="25"/>
      <c r="W3138" s="81"/>
      <c r="X3138" s="91" t="e">
        <f ca="1">+VLOOKUP(#REF!,REFERENCIAS!$C:$D,2,0)*VLOOKUP(#REF!,PONDERADORES!A:P,IF(AND(INFORMACION!$T3138='REFERENCIAS RIESGO'!$C$36,INFORMACION!$F3138=REFERENCIAS!$C$24),16,IF(INFORMACION!$T3138='REFERENCIAS RIESGO'!$C$36,13,IF(INFORMACION!$F3138=REFERENCIAS!$C$24,10,7))),0)+VLOOKUP(K3138,REFERENCIAS!$C:$D,2,0)*VLOOKUP($K$2,PONDERADORES!A:P,IF(AND(INFORMACION!$T3138='REFERENCIAS RIESGO'!$C$36,INFORMACION!$F3138=REFERENCIAS!$C$24),16,IF(INFORMACION!$T3138='REFERENCIAS RIESGO'!$C$36,13,IF(INFORMACION!$F3138=REFERENCIAS!$C$24,10,7))),0)+VLOOKUP(L3138,REFERENCIAS!$C:$D,2,0)*VLOOKUP($L$2,PONDERADORES!A:P,IF(AND(INFORMACION!$T3138='REFERENCIAS RIESGO'!$C$36,INFORMACION!$F3138=REFERENCIAS!$C$24),16,IF(INFORMACION!$T3138='REFERENCIAS RIESGO'!$C$36,13,IF(INFORMACION!$F3138=REFERENCIAS!$C$24,10,7))),0)+VLOOKUP(F3138,REFERENCIAS!$C:$D,2,0)*VLOOKUP($F$2,PONDERADORES!A:P,IF(AND(INFORMACION!$T3138='REFERENCIAS RIESGO'!$C$36,INFORMACION!$F3138=REFERENCIAS!$C$24),16,IF(INFORMACION!$T3138='REFERENCIAS RIESGO'!$C$36,13,IF(INFORMACION!$F3138=REFERENCIAS!$C$24,10,7))),0)+VLOOKUP(T3138,REFERENCIAS!$C:$D,2,0)*VLOOKUP($T$2,PONDERADORES!A:P,IF(AND(INFORMACION!$T3138='REFERENCIAS RIESGO'!$C$36,INFORMACION!$F3138=REFERENCIAS!$C$24),16,IF(INFORMACION!$T3138='REFERENCIAS RIESGO'!$C$36,13,IF(INFORMACION!$F3138=REFERENCIAS!$C$24,10,7))),0)+VLOOKUP(IF(J3138&lt;=0.2,0.2,IF(AND(J3138&gt;0.2,J3138&lt;=0.4),0.4,IF(AND(J3138&gt;0.4,J3138&lt;=0.6),0.6,IF(AND(J3138&gt;0.6,J3138&lt;=0.8),0.8,IF(AND(J3138&gt;0.8,J3138&lt;=1),1))))),REFERENCIAS!$C:$D,2,0)*VLOOKUP($J$2,PONDERADORES!A:P,IF(AND(INFORMACION!$T3138='REFERENCIAS RIESGO'!$C$36,INFORMACION!$F3138=REFERENCIAS!$C$24),16,IF(INFORMACION!$T3138='REFERENCIAS RIESGO'!$C$36,13,IF(INFORMACION!$F3138=REFERENCIAS!$C$24,10,7))),0)</f>
        <v>#REF!</v>
      </c>
      <c r="Y3138" s="68">
        <f>+VLOOKUP(M3138,REFERENCIAS!$C:$D,2,0)*VLOOKUP($M$2,PONDERADORES!$A$7:$G$9,7,0)+VLOOKUP(N3138,REFERENCIAS!$C:$D,2,0)*VLOOKUP($N$2,PONDERADORES!$A$7:$G$9,7,0)+VLOOKUP(O3138,REFERENCIAS!$C:$D,2,0)*VLOOKUP($O$2,PONDERADORES!$A$7:$G$9,7,0)</f>
        <v>0.2</v>
      </c>
      <c r="Z3138" s="2">
        <f>+VLOOKUP(IF(R3138&lt;0.1,0,IF(AND(R3138&gt;=0.1,R3138&lt;0.2),0.1,IF(AND(R3138&gt;=0.2,R3138&lt;0.3),0.2,IF(R3138&gt;0.3,0.3,)))),REFERENCIAS!$C:$D,2,0)*VLOOKUP($R$2,PONDERADORES!$A$11:$G$11,7,0)</f>
        <v>15</v>
      </c>
      <c r="AA3138" s="92"/>
      <c r="AB3138" s="95" t="e">
        <f t="shared" ca="1" si="191"/>
        <v>#REF!</v>
      </c>
      <c r="AC3138" s="23" t="e">
        <f ca="1">IF(AB3138&gt;REFERENCIAS!$C$62,REFERENCIAS!$B$62,IF(AND(AB3138&gt;=REFERENCIAS!$C$63,AB3138&lt;REFERENCIAS!$D$63),REFERENCIAS!$B$63,IF(AND(AB3138&gt;REFERENCIAS!$C$64,AB3138&lt;=REFERENCIAS!$D$64),REFERENCIAS!$B$64,IF(AND(AB3138&gt;=REFERENCIAS!$C$65,AB3138&lt;REFERENCIAS!$D$65),REFERENCIAS!$B$65, "Revisar"))))</f>
        <v>#REF!</v>
      </c>
      <c r="AD3138" s="94" t="e">
        <f ca="1">VLOOKUP(AC3138,REFERENCIAS!$B$62:$G$65,4,FALSE)</f>
        <v>#REF!</v>
      </c>
    </row>
    <row r="3139" spans="1:30" ht="17.25" x14ac:dyDescent="0.25">
      <c r="A3139" s="74"/>
      <c r="B3139" s="19"/>
      <c r="C3139" s="19"/>
      <c r="D3139" s="50"/>
      <c r="E3139" s="73"/>
      <c r="F3139" s="74"/>
      <c r="G3139" s="9"/>
      <c r="H3139" s="48"/>
      <c r="I3139" s="49">
        <f t="shared" ca="1" si="192"/>
        <v>2022</v>
      </c>
      <c r="J3139" s="22">
        <f t="shared" ca="1" si="188"/>
        <v>1</v>
      </c>
      <c r="K3139" s="19"/>
      <c r="L3139" s="73"/>
      <c r="M3139" s="74"/>
      <c r="N3139" s="19"/>
      <c r="O3139" s="73"/>
      <c r="P3139" s="82">
        <v>1</v>
      </c>
      <c r="Q3139" s="24">
        <v>1</v>
      </c>
      <c r="R3139" s="81">
        <f t="shared" si="190"/>
        <v>1</v>
      </c>
      <c r="S3139" s="87"/>
      <c r="T3139" s="19"/>
      <c r="U3139" s="25"/>
      <c r="V3139" s="25"/>
      <c r="W3139" s="81"/>
      <c r="X3139" s="91" t="e">
        <f ca="1">+VLOOKUP(#REF!,REFERENCIAS!$C:$D,2,0)*VLOOKUP(#REF!,PONDERADORES!A:P,IF(AND(INFORMACION!$T3139='REFERENCIAS RIESGO'!$C$36,INFORMACION!$F3139=REFERENCIAS!$C$24),16,IF(INFORMACION!$T3139='REFERENCIAS RIESGO'!$C$36,13,IF(INFORMACION!$F3139=REFERENCIAS!$C$24,10,7))),0)+VLOOKUP(K3139,REFERENCIAS!$C:$D,2,0)*VLOOKUP($K$2,PONDERADORES!A:P,IF(AND(INFORMACION!$T3139='REFERENCIAS RIESGO'!$C$36,INFORMACION!$F3139=REFERENCIAS!$C$24),16,IF(INFORMACION!$T3139='REFERENCIAS RIESGO'!$C$36,13,IF(INFORMACION!$F3139=REFERENCIAS!$C$24,10,7))),0)+VLOOKUP(L3139,REFERENCIAS!$C:$D,2,0)*VLOOKUP($L$2,PONDERADORES!A:P,IF(AND(INFORMACION!$T3139='REFERENCIAS RIESGO'!$C$36,INFORMACION!$F3139=REFERENCIAS!$C$24),16,IF(INFORMACION!$T3139='REFERENCIAS RIESGO'!$C$36,13,IF(INFORMACION!$F3139=REFERENCIAS!$C$24,10,7))),0)+VLOOKUP(F3139,REFERENCIAS!$C:$D,2,0)*VLOOKUP($F$2,PONDERADORES!A:P,IF(AND(INFORMACION!$T3139='REFERENCIAS RIESGO'!$C$36,INFORMACION!$F3139=REFERENCIAS!$C$24),16,IF(INFORMACION!$T3139='REFERENCIAS RIESGO'!$C$36,13,IF(INFORMACION!$F3139=REFERENCIAS!$C$24,10,7))),0)+VLOOKUP(T3139,REFERENCIAS!$C:$D,2,0)*VLOOKUP($T$2,PONDERADORES!A:P,IF(AND(INFORMACION!$T3139='REFERENCIAS RIESGO'!$C$36,INFORMACION!$F3139=REFERENCIAS!$C$24),16,IF(INFORMACION!$T3139='REFERENCIAS RIESGO'!$C$36,13,IF(INFORMACION!$F3139=REFERENCIAS!$C$24,10,7))),0)+VLOOKUP(IF(J3139&lt;=0.2,0.2,IF(AND(J3139&gt;0.2,J3139&lt;=0.4),0.4,IF(AND(J3139&gt;0.4,J3139&lt;=0.6),0.6,IF(AND(J3139&gt;0.6,J3139&lt;=0.8),0.8,IF(AND(J3139&gt;0.8,J3139&lt;=1),1))))),REFERENCIAS!$C:$D,2,0)*VLOOKUP($J$2,PONDERADORES!A:P,IF(AND(INFORMACION!$T3139='REFERENCIAS RIESGO'!$C$36,INFORMACION!$F3139=REFERENCIAS!$C$24),16,IF(INFORMACION!$T3139='REFERENCIAS RIESGO'!$C$36,13,IF(INFORMACION!$F3139=REFERENCIAS!$C$24,10,7))),0)</f>
        <v>#REF!</v>
      </c>
      <c r="Y3139" s="68">
        <f>+VLOOKUP(M3139,REFERENCIAS!$C:$D,2,0)*VLOOKUP($M$2,PONDERADORES!$A$7:$G$9,7,0)+VLOOKUP(N3139,REFERENCIAS!$C:$D,2,0)*VLOOKUP($N$2,PONDERADORES!$A$7:$G$9,7,0)+VLOOKUP(O3139,REFERENCIAS!$C:$D,2,0)*VLOOKUP($O$2,PONDERADORES!$A$7:$G$9,7,0)</f>
        <v>0.2</v>
      </c>
      <c r="Z3139" s="2">
        <f>+VLOOKUP(IF(R3139&lt;0.1,0,IF(AND(R3139&gt;=0.1,R3139&lt;0.2),0.1,IF(AND(R3139&gt;=0.2,R3139&lt;0.3),0.2,IF(R3139&gt;0.3,0.3,)))),REFERENCIAS!$C:$D,2,0)*VLOOKUP($R$2,PONDERADORES!$A$11:$G$11,7,0)</f>
        <v>15</v>
      </c>
      <c r="AA3139" s="92"/>
      <c r="AB3139" s="95" t="e">
        <f t="shared" ca="1" si="191"/>
        <v>#REF!</v>
      </c>
      <c r="AC3139" s="23" t="e">
        <f ca="1">IF(AB3139&gt;REFERENCIAS!$C$62,REFERENCIAS!$B$62,IF(AND(AB3139&gt;=REFERENCIAS!$C$63,AB3139&lt;REFERENCIAS!$D$63),REFERENCIAS!$B$63,IF(AND(AB3139&gt;REFERENCIAS!$C$64,AB3139&lt;=REFERENCIAS!$D$64),REFERENCIAS!$B$64,IF(AND(AB3139&gt;=REFERENCIAS!$C$65,AB3139&lt;REFERENCIAS!$D$65),REFERENCIAS!$B$65, "Revisar"))))</f>
        <v>#REF!</v>
      </c>
      <c r="AD3139" s="94" t="e">
        <f ca="1">VLOOKUP(AC3139,REFERENCIAS!$B$62:$G$65,4,FALSE)</f>
        <v>#REF!</v>
      </c>
    </row>
    <row r="3140" spans="1:30" ht="17.25" x14ac:dyDescent="0.25">
      <c r="A3140" s="74"/>
      <c r="B3140" s="19"/>
      <c r="C3140" s="19"/>
      <c r="D3140" s="50"/>
      <c r="E3140" s="73"/>
      <c r="F3140" s="74"/>
      <c r="G3140" s="9"/>
      <c r="H3140" s="48"/>
      <c r="I3140" s="49">
        <f t="shared" ca="1" si="192"/>
        <v>2022</v>
      </c>
      <c r="J3140" s="22">
        <f t="shared" ref="J3140:J3203" ca="1" si="193">IF(I3140&gt;G3140,1,I3140/G3140)</f>
        <v>1</v>
      </c>
      <c r="K3140" s="19"/>
      <c r="L3140" s="73"/>
      <c r="M3140" s="74"/>
      <c r="N3140" s="19"/>
      <c r="O3140" s="73"/>
      <c r="P3140" s="82">
        <v>1</v>
      </c>
      <c r="Q3140" s="24">
        <v>1</v>
      </c>
      <c r="R3140" s="81">
        <f t="shared" si="190"/>
        <v>1</v>
      </c>
      <c r="S3140" s="87"/>
      <c r="T3140" s="19"/>
      <c r="U3140" s="25"/>
      <c r="V3140" s="25"/>
      <c r="W3140" s="81"/>
      <c r="X3140" s="91" t="e">
        <f ca="1">+VLOOKUP(#REF!,REFERENCIAS!$C:$D,2,0)*VLOOKUP(#REF!,PONDERADORES!A:P,IF(AND(INFORMACION!$T3140='REFERENCIAS RIESGO'!$C$36,INFORMACION!$F3140=REFERENCIAS!$C$24),16,IF(INFORMACION!$T3140='REFERENCIAS RIESGO'!$C$36,13,IF(INFORMACION!$F3140=REFERENCIAS!$C$24,10,7))),0)+VLOOKUP(K3140,REFERENCIAS!$C:$D,2,0)*VLOOKUP($K$2,PONDERADORES!A:P,IF(AND(INFORMACION!$T3140='REFERENCIAS RIESGO'!$C$36,INFORMACION!$F3140=REFERENCIAS!$C$24),16,IF(INFORMACION!$T3140='REFERENCIAS RIESGO'!$C$36,13,IF(INFORMACION!$F3140=REFERENCIAS!$C$24,10,7))),0)+VLOOKUP(L3140,REFERENCIAS!$C:$D,2,0)*VLOOKUP($L$2,PONDERADORES!A:P,IF(AND(INFORMACION!$T3140='REFERENCIAS RIESGO'!$C$36,INFORMACION!$F3140=REFERENCIAS!$C$24),16,IF(INFORMACION!$T3140='REFERENCIAS RIESGO'!$C$36,13,IF(INFORMACION!$F3140=REFERENCIAS!$C$24,10,7))),0)+VLOOKUP(F3140,REFERENCIAS!$C:$D,2,0)*VLOOKUP($F$2,PONDERADORES!A:P,IF(AND(INFORMACION!$T3140='REFERENCIAS RIESGO'!$C$36,INFORMACION!$F3140=REFERENCIAS!$C$24),16,IF(INFORMACION!$T3140='REFERENCIAS RIESGO'!$C$36,13,IF(INFORMACION!$F3140=REFERENCIAS!$C$24,10,7))),0)+VLOOKUP(T3140,REFERENCIAS!$C:$D,2,0)*VLOOKUP($T$2,PONDERADORES!A:P,IF(AND(INFORMACION!$T3140='REFERENCIAS RIESGO'!$C$36,INFORMACION!$F3140=REFERENCIAS!$C$24),16,IF(INFORMACION!$T3140='REFERENCIAS RIESGO'!$C$36,13,IF(INFORMACION!$F3140=REFERENCIAS!$C$24,10,7))),0)+VLOOKUP(IF(J3140&lt;=0.2,0.2,IF(AND(J3140&gt;0.2,J3140&lt;=0.4),0.4,IF(AND(J3140&gt;0.4,J3140&lt;=0.6),0.6,IF(AND(J3140&gt;0.6,J3140&lt;=0.8),0.8,IF(AND(J3140&gt;0.8,J3140&lt;=1),1))))),REFERENCIAS!$C:$D,2,0)*VLOOKUP($J$2,PONDERADORES!A:P,IF(AND(INFORMACION!$T3140='REFERENCIAS RIESGO'!$C$36,INFORMACION!$F3140=REFERENCIAS!$C$24),16,IF(INFORMACION!$T3140='REFERENCIAS RIESGO'!$C$36,13,IF(INFORMACION!$F3140=REFERENCIAS!$C$24,10,7))),0)</f>
        <v>#REF!</v>
      </c>
      <c r="Y3140" s="68">
        <f>+VLOOKUP(M3140,REFERENCIAS!$C:$D,2,0)*VLOOKUP($M$2,PONDERADORES!$A$7:$G$9,7,0)+VLOOKUP(N3140,REFERENCIAS!$C:$D,2,0)*VLOOKUP($N$2,PONDERADORES!$A$7:$G$9,7,0)+VLOOKUP(O3140,REFERENCIAS!$C:$D,2,0)*VLOOKUP($O$2,PONDERADORES!$A$7:$G$9,7,0)</f>
        <v>0.2</v>
      </c>
      <c r="Z3140" s="2">
        <f>+VLOOKUP(IF(R3140&lt;0.1,0,IF(AND(R3140&gt;=0.1,R3140&lt;0.2),0.1,IF(AND(R3140&gt;=0.2,R3140&lt;0.3),0.2,IF(R3140&gt;0.3,0.3,)))),REFERENCIAS!$C:$D,2,0)*VLOOKUP($R$2,PONDERADORES!$A$11:$G$11,7,0)</f>
        <v>15</v>
      </c>
      <c r="AA3140" s="92"/>
      <c r="AB3140" s="95" t="e">
        <f t="shared" ca="1" si="191"/>
        <v>#REF!</v>
      </c>
      <c r="AC3140" s="23" t="e">
        <f ca="1">IF(AB3140&gt;REFERENCIAS!$C$62,REFERENCIAS!$B$62,IF(AND(AB3140&gt;=REFERENCIAS!$C$63,AB3140&lt;REFERENCIAS!$D$63),REFERENCIAS!$B$63,IF(AND(AB3140&gt;REFERENCIAS!$C$64,AB3140&lt;=REFERENCIAS!$D$64),REFERENCIAS!$B$64,IF(AND(AB3140&gt;=REFERENCIAS!$C$65,AB3140&lt;REFERENCIAS!$D$65),REFERENCIAS!$B$65, "Revisar"))))</f>
        <v>#REF!</v>
      </c>
      <c r="AD3140" s="94" t="e">
        <f ca="1">VLOOKUP(AC3140,REFERENCIAS!$B$62:$G$65,4,FALSE)</f>
        <v>#REF!</v>
      </c>
    </row>
    <row r="3141" spans="1:30" ht="17.25" x14ac:dyDescent="0.25">
      <c r="A3141" s="74"/>
      <c r="B3141" s="19"/>
      <c r="C3141" s="19"/>
      <c r="D3141" s="50"/>
      <c r="E3141" s="73"/>
      <c r="F3141" s="74"/>
      <c r="G3141" s="9"/>
      <c r="H3141" s="48"/>
      <c r="I3141" s="49">
        <f t="shared" ca="1" si="192"/>
        <v>2022</v>
      </c>
      <c r="J3141" s="22">
        <f t="shared" ca="1" si="193"/>
        <v>1</v>
      </c>
      <c r="K3141" s="19"/>
      <c r="L3141" s="73"/>
      <c r="M3141" s="74"/>
      <c r="N3141" s="19"/>
      <c r="O3141" s="73"/>
      <c r="P3141" s="82">
        <v>1</v>
      </c>
      <c r="Q3141" s="24">
        <v>1</v>
      </c>
      <c r="R3141" s="81">
        <f t="shared" si="190"/>
        <v>1</v>
      </c>
      <c r="S3141" s="87"/>
      <c r="T3141" s="19"/>
      <c r="U3141" s="25"/>
      <c r="V3141" s="25"/>
      <c r="W3141" s="81"/>
      <c r="X3141" s="91" t="e">
        <f ca="1">+VLOOKUP(#REF!,REFERENCIAS!$C:$D,2,0)*VLOOKUP(#REF!,PONDERADORES!A:P,IF(AND(INFORMACION!$T3141='REFERENCIAS RIESGO'!$C$36,INFORMACION!$F3141=REFERENCIAS!$C$24),16,IF(INFORMACION!$T3141='REFERENCIAS RIESGO'!$C$36,13,IF(INFORMACION!$F3141=REFERENCIAS!$C$24,10,7))),0)+VLOOKUP(K3141,REFERENCIAS!$C:$D,2,0)*VLOOKUP($K$2,PONDERADORES!A:P,IF(AND(INFORMACION!$T3141='REFERENCIAS RIESGO'!$C$36,INFORMACION!$F3141=REFERENCIAS!$C$24),16,IF(INFORMACION!$T3141='REFERENCIAS RIESGO'!$C$36,13,IF(INFORMACION!$F3141=REFERENCIAS!$C$24,10,7))),0)+VLOOKUP(L3141,REFERENCIAS!$C:$D,2,0)*VLOOKUP($L$2,PONDERADORES!A:P,IF(AND(INFORMACION!$T3141='REFERENCIAS RIESGO'!$C$36,INFORMACION!$F3141=REFERENCIAS!$C$24),16,IF(INFORMACION!$T3141='REFERENCIAS RIESGO'!$C$36,13,IF(INFORMACION!$F3141=REFERENCIAS!$C$24,10,7))),0)+VLOOKUP(F3141,REFERENCIAS!$C:$D,2,0)*VLOOKUP($F$2,PONDERADORES!A:P,IF(AND(INFORMACION!$T3141='REFERENCIAS RIESGO'!$C$36,INFORMACION!$F3141=REFERENCIAS!$C$24),16,IF(INFORMACION!$T3141='REFERENCIAS RIESGO'!$C$36,13,IF(INFORMACION!$F3141=REFERENCIAS!$C$24,10,7))),0)+VLOOKUP(T3141,REFERENCIAS!$C:$D,2,0)*VLOOKUP($T$2,PONDERADORES!A:P,IF(AND(INFORMACION!$T3141='REFERENCIAS RIESGO'!$C$36,INFORMACION!$F3141=REFERENCIAS!$C$24),16,IF(INFORMACION!$T3141='REFERENCIAS RIESGO'!$C$36,13,IF(INFORMACION!$F3141=REFERENCIAS!$C$24,10,7))),0)+VLOOKUP(IF(J3141&lt;=0.2,0.2,IF(AND(J3141&gt;0.2,J3141&lt;=0.4),0.4,IF(AND(J3141&gt;0.4,J3141&lt;=0.6),0.6,IF(AND(J3141&gt;0.6,J3141&lt;=0.8),0.8,IF(AND(J3141&gt;0.8,J3141&lt;=1),1))))),REFERENCIAS!$C:$D,2,0)*VLOOKUP($J$2,PONDERADORES!A:P,IF(AND(INFORMACION!$T3141='REFERENCIAS RIESGO'!$C$36,INFORMACION!$F3141=REFERENCIAS!$C$24),16,IF(INFORMACION!$T3141='REFERENCIAS RIESGO'!$C$36,13,IF(INFORMACION!$F3141=REFERENCIAS!$C$24,10,7))),0)</f>
        <v>#REF!</v>
      </c>
      <c r="Y3141" s="68">
        <f>+VLOOKUP(M3141,REFERENCIAS!$C:$D,2,0)*VLOOKUP($M$2,PONDERADORES!$A$7:$G$9,7,0)+VLOOKUP(N3141,REFERENCIAS!$C:$D,2,0)*VLOOKUP($N$2,PONDERADORES!$A$7:$G$9,7,0)+VLOOKUP(O3141,REFERENCIAS!$C:$D,2,0)*VLOOKUP($O$2,PONDERADORES!$A$7:$G$9,7,0)</f>
        <v>0.2</v>
      </c>
      <c r="Z3141" s="2">
        <f>+VLOOKUP(IF(R3141&lt;0.1,0,IF(AND(R3141&gt;=0.1,R3141&lt;0.2),0.1,IF(AND(R3141&gt;=0.2,R3141&lt;0.3),0.2,IF(R3141&gt;0.3,0.3,)))),REFERENCIAS!$C:$D,2,0)*VLOOKUP($R$2,PONDERADORES!$A$11:$G$11,7,0)</f>
        <v>15</v>
      </c>
      <c r="AA3141" s="92"/>
      <c r="AB3141" s="95" t="e">
        <f t="shared" ca="1" si="191"/>
        <v>#REF!</v>
      </c>
      <c r="AC3141" s="23" t="e">
        <f ca="1">IF(AB3141&gt;REFERENCIAS!$C$62,REFERENCIAS!$B$62,IF(AND(AB3141&gt;=REFERENCIAS!$C$63,AB3141&lt;REFERENCIAS!$D$63),REFERENCIAS!$B$63,IF(AND(AB3141&gt;REFERENCIAS!$C$64,AB3141&lt;=REFERENCIAS!$D$64),REFERENCIAS!$B$64,IF(AND(AB3141&gt;=REFERENCIAS!$C$65,AB3141&lt;REFERENCIAS!$D$65),REFERENCIAS!$B$65, "Revisar"))))</f>
        <v>#REF!</v>
      </c>
      <c r="AD3141" s="94" t="e">
        <f ca="1">VLOOKUP(AC3141,REFERENCIAS!$B$62:$G$65,4,FALSE)</f>
        <v>#REF!</v>
      </c>
    </row>
    <row r="3142" spans="1:30" ht="17.25" x14ac:dyDescent="0.25">
      <c r="A3142" s="74"/>
      <c r="B3142" s="19"/>
      <c r="C3142" s="19"/>
      <c r="D3142" s="50"/>
      <c r="E3142" s="73"/>
      <c r="F3142" s="74"/>
      <c r="G3142" s="9"/>
      <c r="H3142" s="48"/>
      <c r="I3142" s="49">
        <f t="shared" ca="1" si="192"/>
        <v>2022</v>
      </c>
      <c r="J3142" s="22">
        <f t="shared" ca="1" si="193"/>
        <v>1</v>
      </c>
      <c r="K3142" s="19"/>
      <c r="L3142" s="73"/>
      <c r="M3142" s="74"/>
      <c r="N3142" s="19"/>
      <c r="O3142" s="73"/>
      <c r="P3142" s="82">
        <v>1</v>
      </c>
      <c r="Q3142" s="24">
        <v>1</v>
      </c>
      <c r="R3142" s="81">
        <f t="shared" ref="R3142:R3205" si="194">+Q3142/P3142</f>
        <v>1</v>
      </c>
      <c r="S3142" s="87"/>
      <c r="T3142" s="19"/>
      <c r="U3142" s="25"/>
      <c r="V3142" s="25"/>
      <c r="W3142" s="81"/>
      <c r="X3142" s="91" t="e">
        <f ca="1">+VLOOKUP(#REF!,REFERENCIAS!$C:$D,2,0)*VLOOKUP(#REF!,PONDERADORES!A:P,IF(AND(INFORMACION!$T3142='REFERENCIAS RIESGO'!$C$36,INFORMACION!$F3142=REFERENCIAS!$C$24),16,IF(INFORMACION!$T3142='REFERENCIAS RIESGO'!$C$36,13,IF(INFORMACION!$F3142=REFERENCIAS!$C$24,10,7))),0)+VLOOKUP(K3142,REFERENCIAS!$C:$D,2,0)*VLOOKUP($K$2,PONDERADORES!A:P,IF(AND(INFORMACION!$T3142='REFERENCIAS RIESGO'!$C$36,INFORMACION!$F3142=REFERENCIAS!$C$24),16,IF(INFORMACION!$T3142='REFERENCIAS RIESGO'!$C$36,13,IF(INFORMACION!$F3142=REFERENCIAS!$C$24,10,7))),0)+VLOOKUP(L3142,REFERENCIAS!$C:$D,2,0)*VLOOKUP($L$2,PONDERADORES!A:P,IF(AND(INFORMACION!$T3142='REFERENCIAS RIESGO'!$C$36,INFORMACION!$F3142=REFERENCIAS!$C$24),16,IF(INFORMACION!$T3142='REFERENCIAS RIESGO'!$C$36,13,IF(INFORMACION!$F3142=REFERENCIAS!$C$24,10,7))),0)+VLOOKUP(F3142,REFERENCIAS!$C:$D,2,0)*VLOOKUP($F$2,PONDERADORES!A:P,IF(AND(INFORMACION!$T3142='REFERENCIAS RIESGO'!$C$36,INFORMACION!$F3142=REFERENCIAS!$C$24),16,IF(INFORMACION!$T3142='REFERENCIAS RIESGO'!$C$36,13,IF(INFORMACION!$F3142=REFERENCIAS!$C$24,10,7))),0)+VLOOKUP(T3142,REFERENCIAS!$C:$D,2,0)*VLOOKUP($T$2,PONDERADORES!A:P,IF(AND(INFORMACION!$T3142='REFERENCIAS RIESGO'!$C$36,INFORMACION!$F3142=REFERENCIAS!$C$24),16,IF(INFORMACION!$T3142='REFERENCIAS RIESGO'!$C$36,13,IF(INFORMACION!$F3142=REFERENCIAS!$C$24,10,7))),0)+VLOOKUP(IF(J3142&lt;=0.2,0.2,IF(AND(J3142&gt;0.2,J3142&lt;=0.4),0.4,IF(AND(J3142&gt;0.4,J3142&lt;=0.6),0.6,IF(AND(J3142&gt;0.6,J3142&lt;=0.8),0.8,IF(AND(J3142&gt;0.8,J3142&lt;=1),1))))),REFERENCIAS!$C:$D,2,0)*VLOOKUP($J$2,PONDERADORES!A:P,IF(AND(INFORMACION!$T3142='REFERENCIAS RIESGO'!$C$36,INFORMACION!$F3142=REFERENCIAS!$C$24),16,IF(INFORMACION!$T3142='REFERENCIAS RIESGO'!$C$36,13,IF(INFORMACION!$F3142=REFERENCIAS!$C$24,10,7))),0)</f>
        <v>#REF!</v>
      </c>
      <c r="Y3142" s="68">
        <f>+VLOOKUP(M3142,REFERENCIAS!$C:$D,2,0)*VLOOKUP($M$2,PONDERADORES!$A$7:$G$9,7,0)+VLOOKUP(N3142,REFERENCIAS!$C:$D,2,0)*VLOOKUP($N$2,PONDERADORES!$A$7:$G$9,7,0)+VLOOKUP(O3142,REFERENCIAS!$C:$D,2,0)*VLOOKUP($O$2,PONDERADORES!$A$7:$G$9,7,0)</f>
        <v>0.2</v>
      </c>
      <c r="Z3142" s="2">
        <f>+VLOOKUP(IF(R3142&lt;0.1,0,IF(AND(R3142&gt;=0.1,R3142&lt;0.2),0.1,IF(AND(R3142&gt;=0.2,R3142&lt;0.3),0.2,IF(R3142&gt;0.3,0.3,)))),REFERENCIAS!$C:$D,2,0)*VLOOKUP($R$2,PONDERADORES!$A$11:$G$11,7,0)</f>
        <v>15</v>
      </c>
      <c r="AA3142" s="92"/>
      <c r="AB3142" s="95" t="e">
        <f t="shared" ref="AB3142:AB3205" ca="1" si="195">+X3142+Y3142+Z3142</f>
        <v>#REF!</v>
      </c>
      <c r="AC3142" s="23" t="e">
        <f ca="1">IF(AB3142&gt;REFERENCIAS!$C$62,REFERENCIAS!$B$62,IF(AND(AB3142&gt;=REFERENCIAS!$C$63,AB3142&lt;REFERENCIAS!$D$63),REFERENCIAS!$B$63,IF(AND(AB3142&gt;REFERENCIAS!$C$64,AB3142&lt;=REFERENCIAS!$D$64),REFERENCIAS!$B$64,IF(AND(AB3142&gt;=REFERENCIAS!$C$65,AB3142&lt;REFERENCIAS!$D$65),REFERENCIAS!$B$65, "Revisar"))))</f>
        <v>#REF!</v>
      </c>
      <c r="AD3142" s="94" t="e">
        <f ca="1">VLOOKUP(AC3142,REFERENCIAS!$B$62:$G$65,4,FALSE)</f>
        <v>#REF!</v>
      </c>
    </row>
    <row r="3143" spans="1:30" ht="17.25" x14ac:dyDescent="0.25">
      <c r="A3143" s="74"/>
      <c r="B3143" s="19"/>
      <c r="C3143" s="19"/>
      <c r="D3143" s="50"/>
      <c r="E3143" s="73"/>
      <c r="F3143" s="74"/>
      <c r="G3143" s="9"/>
      <c r="H3143" s="48"/>
      <c r="I3143" s="49">
        <f t="shared" ca="1" si="192"/>
        <v>2022</v>
      </c>
      <c r="J3143" s="22">
        <f t="shared" ca="1" si="193"/>
        <v>1</v>
      </c>
      <c r="K3143" s="19"/>
      <c r="L3143" s="73"/>
      <c r="M3143" s="74"/>
      <c r="N3143" s="19"/>
      <c r="O3143" s="73"/>
      <c r="P3143" s="82">
        <v>1</v>
      </c>
      <c r="Q3143" s="24">
        <v>1</v>
      </c>
      <c r="R3143" s="81">
        <f t="shared" si="194"/>
        <v>1</v>
      </c>
      <c r="S3143" s="87"/>
      <c r="T3143" s="19"/>
      <c r="U3143" s="25"/>
      <c r="V3143" s="25"/>
      <c r="W3143" s="81"/>
      <c r="X3143" s="91" t="e">
        <f ca="1">+VLOOKUP(#REF!,REFERENCIAS!$C:$D,2,0)*VLOOKUP(#REF!,PONDERADORES!A:P,IF(AND(INFORMACION!$T3143='REFERENCIAS RIESGO'!$C$36,INFORMACION!$F3143=REFERENCIAS!$C$24),16,IF(INFORMACION!$T3143='REFERENCIAS RIESGO'!$C$36,13,IF(INFORMACION!$F3143=REFERENCIAS!$C$24,10,7))),0)+VLOOKUP(K3143,REFERENCIAS!$C:$D,2,0)*VLOOKUP($K$2,PONDERADORES!A:P,IF(AND(INFORMACION!$T3143='REFERENCIAS RIESGO'!$C$36,INFORMACION!$F3143=REFERENCIAS!$C$24),16,IF(INFORMACION!$T3143='REFERENCIAS RIESGO'!$C$36,13,IF(INFORMACION!$F3143=REFERENCIAS!$C$24,10,7))),0)+VLOOKUP(L3143,REFERENCIAS!$C:$D,2,0)*VLOOKUP($L$2,PONDERADORES!A:P,IF(AND(INFORMACION!$T3143='REFERENCIAS RIESGO'!$C$36,INFORMACION!$F3143=REFERENCIAS!$C$24),16,IF(INFORMACION!$T3143='REFERENCIAS RIESGO'!$C$36,13,IF(INFORMACION!$F3143=REFERENCIAS!$C$24,10,7))),0)+VLOOKUP(F3143,REFERENCIAS!$C:$D,2,0)*VLOOKUP($F$2,PONDERADORES!A:P,IF(AND(INFORMACION!$T3143='REFERENCIAS RIESGO'!$C$36,INFORMACION!$F3143=REFERENCIAS!$C$24),16,IF(INFORMACION!$T3143='REFERENCIAS RIESGO'!$C$36,13,IF(INFORMACION!$F3143=REFERENCIAS!$C$24,10,7))),0)+VLOOKUP(T3143,REFERENCIAS!$C:$D,2,0)*VLOOKUP($T$2,PONDERADORES!A:P,IF(AND(INFORMACION!$T3143='REFERENCIAS RIESGO'!$C$36,INFORMACION!$F3143=REFERENCIAS!$C$24),16,IF(INFORMACION!$T3143='REFERENCIAS RIESGO'!$C$36,13,IF(INFORMACION!$F3143=REFERENCIAS!$C$24,10,7))),0)+VLOOKUP(IF(J3143&lt;=0.2,0.2,IF(AND(J3143&gt;0.2,J3143&lt;=0.4),0.4,IF(AND(J3143&gt;0.4,J3143&lt;=0.6),0.6,IF(AND(J3143&gt;0.6,J3143&lt;=0.8),0.8,IF(AND(J3143&gt;0.8,J3143&lt;=1),1))))),REFERENCIAS!$C:$D,2,0)*VLOOKUP($J$2,PONDERADORES!A:P,IF(AND(INFORMACION!$T3143='REFERENCIAS RIESGO'!$C$36,INFORMACION!$F3143=REFERENCIAS!$C$24),16,IF(INFORMACION!$T3143='REFERENCIAS RIESGO'!$C$36,13,IF(INFORMACION!$F3143=REFERENCIAS!$C$24,10,7))),0)</f>
        <v>#REF!</v>
      </c>
      <c r="Y3143" s="68">
        <f>+VLOOKUP(M3143,REFERENCIAS!$C:$D,2,0)*VLOOKUP($M$2,PONDERADORES!$A$7:$G$9,7,0)+VLOOKUP(N3143,REFERENCIAS!$C:$D,2,0)*VLOOKUP($N$2,PONDERADORES!$A$7:$G$9,7,0)+VLOOKUP(O3143,REFERENCIAS!$C:$D,2,0)*VLOOKUP($O$2,PONDERADORES!$A$7:$G$9,7,0)</f>
        <v>0.2</v>
      </c>
      <c r="Z3143" s="2">
        <f>+VLOOKUP(IF(R3143&lt;0.1,0,IF(AND(R3143&gt;=0.1,R3143&lt;0.2),0.1,IF(AND(R3143&gt;=0.2,R3143&lt;0.3),0.2,IF(R3143&gt;0.3,0.3,)))),REFERENCIAS!$C:$D,2,0)*VLOOKUP($R$2,PONDERADORES!$A$11:$G$11,7,0)</f>
        <v>15</v>
      </c>
      <c r="AA3143" s="92"/>
      <c r="AB3143" s="95" t="e">
        <f t="shared" ca="1" si="195"/>
        <v>#REF!</v>
      </c>
      <c r="AC3143" s="23" t="e">
        <f ca="1">IF(AB3143&gt;REFERENCIAS!$C$62,REFERENCIAS!$B$62,IF(AND(AB3143&gt;=REFERENCIAS!$C$63,AB3143&lt;REFERENCIAS!$D$63),REFERENCIAS!$B$63,IF(AND(AB3143&gt;REFERENCIAS!$C$64,AB3143&lt;=REFERENCIAS!$D$64),REFERENCIAS!$B$64,IF(AND(AB3143&gt;=REFERENCIAS!$C$65,AB3143&lt;REFERENCIAS!$D$65),REFERENCIAS!$B$65, "Revisar"))))</f>
        <v>#REF!</v>
      </c>
      <c r="AD3143" s="94" t="e">
        <f ca="1">VLOOKUP(AC3143,REFERENCIAS!$B$62:$G$65,4,FALSE)</f>
        <v>#REF!</v>
      </c>
    </row>
    <row r="3144" spans="1:30" ht="17.25" x14ac:dyDescent="0.25">
      <c r="A3144" s="74"/>
      <c r="B3144" s="19"/>
      <c r="C3144" s="19"/>
      <c r="D3144" s="50"/>
      <c r="E3144" s="73"/>
      <c r="F3144" s="74"/>
      <c r="G3144" s="9"/>
      <c r="H3144" s="48"/>
      <c r="I3144" s="49">
        <f t="shared" ca="1" si="192"/>
        <v>2022</v>
      </c>
      <c r="J3144" s="22">
        <f t="shared" ca="1" si="193"/>
        <v>1</v>
      </c>
      <c r="K3144" s="19"/>
      <c r="L3144" s="73"/>
      <c r="M3144" s="74"/>
      <c r="N3144" s="19"/>
      <c r="O3144" s="73"/>
      <c r="P3144" s="82">
        <v>1</v>
      </c>
      <c r="Q3144" s="24">
        <v>1</v>
      </c>
      <c r="R3144" s="81">
        <f t="shared" si="194"/>
        <v>1</v>
      </c>
      <c r="S3144" s="87"/>
      <c r="T3144" s="19"/>
      <c r="U3144" s="25"/>
      <c r="V3144" s="25"/>
      <c r="W3144" s="81"/>
      <c r="X3144" s="91" t="e">
        <f ca="1">+VLOOKUP(#REF!,REFERENCIAS!$C:$D,2,0)*VLOOKUP(#REF!,PONDERADORES!A:P,IF(AND(INFORMACION!$T3144='REFERENCIAS RIESGO'!$C$36,INFORMACION!$F3144=REFERENCIAS!$C$24),16,IF(INFORMACION!$T3144='REFERENCIAS RIESGO'!$C$36,13,IF(INFORMACION!$F3144=REFERENCIAS!$C$24,10,7))),0)+VLOOKUP(K3144,REFERENCIAS!$C:$D,2,0)*VLOOKUP($K$2,PONDERADORES!A:P,IF(AND(INFORMACION!$T3144='REFERENCIAS RIESGO'!$C$36,INFORMACION!$F3144=REFERENCIAS!$C$24),16,IF(INFORMACION!$T3144='REFERENCIAS RIESGO'!$C$36,13,IF(INFORMACION!$F3144=REFERENCIAS!$C$24,10,7))),0)+VLOOKUP(L3144,REFERENCIAS!$C:$D,2,0)*VLOOKUP($L$2,PONDERADORES!A:P,IF(AND(INFORMACION!$T3144='REFERENCIAS RIESGO'!$C$36,INFORMACION!$F3144=REFERENCIAS!$C$24),16,IF(INFORMACION!$T3144='REFERENCIAS RIESGO'!$C$36,13,IF(INFORMACION!$F3144=REFERENCIAS!$C$24,10,7))),0)+VLOOKUP(F3144,REFERENCIAS!$C:$D,2,0)*VLOOKUP($F$2,PONDERADORES!A:P,IF(AND(INFORMACION!$T3144='REFERENCIAS RIESGO'!$C$36,INFORMACION!$F3144=REFERENCIAS!$C$24),16,IF(INFORMACION!$T3144='REFERENCIAS RIESGO'!$C$36,13,IF(INFORMACION!$F3144=REFERENCIAS!$C$24,10,7))),0)+VLOOKUP(T3144,REFERENCIAS!$C:$D,2,0)*VLOOKUP($T$2,PONDERADORES!A:P,IF(AND(INFORMACION!$T3144='REFERENCIAS RIESGO'!$C$36,INFORMACION!$F3144=REFERENCIAS!$C$24),16,IF(INFORMACION!$T3144='REFERENCIAS RIESGO'!$C$36,13,IF(INFORMACION!$F3144=REFERENCIAS!$C$24,10,7))),0)+VLOOKUP(IF(J3144&lt;=0.2,0.2,IF(AND(J3144&gt;0.2,J3144&lt;=0.4),0.4,IF(AND(J3144&gt;0.4,J3144&lt;=0.6),0.6,IF(AND(J3144&gt;0.6,J3144&lt;=0.8),0.8,IF(AND(J3144&gt;0.8,J3144&lt;=1),1))))),REFERENCIAS!$C:$D,2,0)*VLOOKUP($J$2,PONDERADORES!A:P,IF(AND(INFORMACION!$T3144='REFERENCIAS RIESGO'!$C$36,INFORMACION!$F3144=REFERENCIAS!$C$24),16,IF(INFORMACION!$T3144='REFERENCIAS RIESGO'!$C$36,13,IF(INFORMACION!$F3144=REFERENCIAS!$C$24,10,7))),0)</f>
        <v>#REF!</v>
      </c>
      <c r="Y3144" s="68">
        <f>+VLOOKUP(M3144,REFERENCIAS!$C:$D,2,0)*VLOOKUP($M$2,PONDERADORES!$A$7:$G$9,7,0)+VLOOKUP(N3144,REFERENCIAS!$C:$D,2,0)*VLOOKUP($N$2,PONDERADORES!$A$7:$G$9,7,0)+VLOOKUP(O3144,REFERENCIAS!$C:$D,2,0)*VLOOKUP($O$2,PONDERADORES!$A$7:$G$9,7,0)</f>
        <v>0.2</v>
      </c>
      <c r="Z3144" s="2">
        <f>+VLOOKUP(IF(R3144&lt;0.1,0,IF(AND(R3144&gt;=0.1,R3144&lt;0.2),0.1,IF(AND(R3144&gt;=0.2,R3144&lt;0.3),0.2,IF(R3144&gt;0.3,0.3,)))),REFERENCIAS!$C:$D,2,0)*VLOOKUP($R$2,PONDERADORES!$A$11:$G$11,7,0)</f>
        <v>15</v>
      </c>
      <c r="AA3144" s="92"/>
      <c r="AB3144" s="95" t="e">
        <f t="shared" ca="1" si="195"/>
        <v>#REF!</v>
      </c>
      <c r="AC3144" s="23" t="e">
        <f ca="1">IF(AB3144&gt;REFERENCIAS!$C$62,REFERENCIAS!$B$62,IF(AND(AB3144&gt;=REFERENCIAS!$C$63,AB3144&lt;REFERENCIAS!$D$63),REFERENCIAS!$B$63,IF(AND(AB3144&gt;REFERENCIAS!$C$64,AB3144&lt;=REFERENCIAS!$D$64),REFERENCIAS!$B$64,IF(AND(AB3144&gt;=REFERENCIAS!$C$65,AB3144&lt;REFERENCIAS!$D$65),REFERENCIAS!$B$65, "Revisar"))))</f>
        <v>#REF!</v>
      </c>
      <c r="AD3144" s="94" t="e">
        <f ca="1">VLOOKUP(AC3144,REFERENCIAS!$B$62:$G$65,4,FALSE)</f>
        <v>#REF!</v>
      </c>
    </row>
    <row r="3145" spans="1:30" ht="17.25" x14ac:dyDescent="0.25">
      <c r="A3145" s="74"/>
      <c r="B3145" s="19"/>
      <c r="C3145" s="19"/>
      <c r="D3145" s="50"/>
      <c r="E3145" s="73"/>
      <c r="F3145" s="74"/>
      <c r="G3145" s="9"/>
      <c r="H3145" s="48"/>
      <c r="I3145" s="49">
        <f t="shared" ca="1" si="192"/>
        <v>2022</v>
      </c>
      <c r="J3145" s="22">
        <f t="shared" ca="1" si="193"/>
        <v>1</v>
      </c>
      <c r="K3145" s="19"/>
      <c r="L3145" s="73"/>
      <c r="M3145" s="74"/>
      <c r="N3145" s="19"/>
      <c r="O3145" s="73"/>
      <c r="P3145" s="82">
        <v>1</v>
      </c>
      <c r="Q3145" s="24">
        <v>1</v>
      </c>
      <c r="R3145" s="81">
        <f t="shared" si="194"/>
        <v>1</v>
      </c>
      <c r="S3145" s="87"/>
      <c r="T3145" s="19"/>
      <c r="U3145" s="25"/>
      <c r="V3145" s="25"/>
      <c r="W3145" s="81"/>
      <c r="X3145" s="91" t="e">
        <f ca="1">+VLOOKUP(#REF!,REFERENCIAS!$C:$D,2,0)*VLOOKUP(#REF!,PONDERADORES!A:P,IF(AND(INFORMACION!$T3145='REFERENCIAS RIESGO'!$C$36,INFORMACION!$F3145=REFERENCIAS!$C$24),16,IF(INFORMACION!$T3145='REFERENCIAS RIESGO'!$C$36,13,IF(INFORMACION!$F3145=REFERENCIAS!$C$24,10,7))),0)+VLOOKUP(K3145,REFERENCIAS!$C:$D,2,0)*VLOOKUP($K$2,PONDERADORES!A:P,IF(AND(INFORMACION!$T3145='REFERENCIAS RIESGO'!$C$36,INFORMACION!$F3145=REFERENCIAS!$C$24),16,IF(INFORMACION!$T3145='REFERENCIAS RIESGO'!$C$36,13,IF(INFORMACION!$F3145=REFERENCIAS!$C$24,10,7))),0)+VLOOKUP(L3145,REFERENCIAS!$C:$D,2,0)*VLOOKUP($L$2,PONDERADORES!A:P,IF(AND(INFORMACION!$T3145='REFERENCIAS RIESGO'!$C$36,INFORMACION!$F3145=REFERENCIAS!$C$24),16,IF(INFORMACION!$T3145='REFERENCIAS RIESGO'!$C$36,13,IF(INFORMACION!$F3145=REFERENCIAS!$C$24,10,7))),0)+VLOOKUP(F3145,REFERENCIAS!$C:$D,2,0)*VLOOKUP($F$2,PONDERADORES!A:P,IF(AND(INFORMACION!$T3145='REFERENCIAS RIESGO'!$C$36,INFORMACION!$F3145=REFERENCIAS!$C$24),16,IF(INFORMACION!$T3145='REFERENCIAS RIESGO'!$C$36,13,IF(INFORMACION!$F3145=REFERENCIAS!$C$24,10,7))),0)+VLOOKUP(T3145,REFERENCIAS!$C:$D,2,0)*VLOOKUP($T$2,PONDERADORES!A:P,IF(AND(INFORMACION!$T3145='REFERENCIAS RIESGO'!$C$36,INFORMACION!$F3145=REFERENCIAS!$C$24),16,IF(INFORMACION!$T3145='REFERENCIAS RIESGO'!$C$36,13,IF(INFORMACION!$F3145=REFERENCIAS!$C$24,10,7))),0)+VLOOKUP(IF(J3145&lt;=0.2,0.2,IF(AND(J3145&gt;0.2,J3145&lt;=0.4),0.4,IF(AND(J3145&gt;0.4,J3145&lt;=0.6),0.6,IF(AND(J3145&gt;0.6,J3145&lt;=0.8),0.8,IF(AND(J3145&gt;0.8,J3145&lt;=1),1))))),REFERENCIAS!$C:$D,2,0)*VLOOKUP($J$2,PONDERADORES!A:P,IF(AND(INFORMACION!$T3145='REFERENCIAS RIESGO'!$C$36,INFORMACION!$F3145=REFERENCIAS!$C$24),16,IF(INFORMACION!$T3145='REFERENCIAS RIESGO'!$C$36,13,IF(INFORMACION!$F3145=REFERENCIAS!$C$24,10,7))),0)</f>
        <v>#REF!</v>
      </c>
      <c r="Y3145" s="68">
        <f>+VLOOKUP(M3145,REFERENCIAS!$C:$D,2,0)*VLOOKUP($M$2,PONDERADORES!$A$7:$G$9,7,0)+VLOOKUP(N3145,REFERENCIAS!$C:$D,2,0)*VLOOKUP($N$2,PONDERADORES!$A$7:$G$9,7,0)+VLOOKUP(O3145,REFERENCIAS!$C:$D,2,0)*VLOOKUP($O$2,PONDERADORES!$A$7:$G$9,7,0)</f>
        <v>0.2</v>
      </c>
      <c r="Z3145" s="2">
        <f>+VLOOKUP(IF(R3145&lt;0.1,0,IF(AND(R3145&gt;=0.1,R3145&lt;0.2),0.1,IF(AND(R3145&gt;=0.2,R3145&lt;0.3),0.2,IF(R3145&gt;0.3,0.3,)))),REFERENCIAS!$C:$D,2,0)*VLOOKUP($R$2,PONDERADORES!$A$11:$G$11,7,0)</f>
        <v>15</v>
      </c>
      <c r="AA3145" s="92"/>
      <c r="AB3145" s="95" t="e">
        <f t="shared" ca="1" si="195"/>
        <v>#REF!</v>
      </c>
      <c r="AC3145" s="23" t="e">
        <f ca="1">IF(AB3145&gt;REFERENCIAS!$C$62,REFERENCIAS!$B$62,IF(AND(AB3145&gt;=REFERENCIAS!$C$63,AB3145&lt;REFERENCIAS!$D$63),REFERENCIAS!$B$63,IF(AND(AB3145&gt;REFERENCIAS!$C$64,AB3145&lt;=REFERENCIAS!$D$64),REFERENCIAS!$B$64,IF(AND(AB3145&gt;=REFERENCIAS!$C$65,AB3145&lt;REFERENCIAS!$D$65),REFERENCIAS!$B$65, "Revisar"))))</f>
        <v>#REF!</v>
      </c>
      <c r="AD3145" s="94" t="e">
        <f ca="1">VLOOKUP(AC3145,REFERENCIAS!$B$62:$G$65,4,FALSE)</f>
        <v>#REF!</v>
      </c>
    </row>
    <row r="3146" spans="1:30" ht="17.25" x14ac:dyDescent="0.25">
      <c r="A3146" s="74"/>
      <c r="B3146" s="19"/>
      <c r="C3146" s="19"/>
      <c r="D3146" s="50"/>
      <c r="E3146" s="73"/>
      <c r="F3146" s="74"/>
      <c r="G3146" s="9"/>
      <c r="H3146" s="48"/>
      <c r="I3146" s="49">
        <f t="shared" ca="1" si="192"/>
        <v>2022</v>
      </c>
      <c r="J3146" s="22">
        <f t="shared" ca="1" si="193"/>
        <v>1</v>
      </c>
      <c r="K3146" s="19"/>
      <c r="L3146" s="73"/>
      <c r="M3146" s="74"/>
      <c r="N3146" s="19"/>
      <c r="O3146" s="73"/>
      <c r="P3146" s="82">
        <v>1</v>
      </c>
      <c r="Q3146" s="24">
        <v>1</v>
      </c>
      <c r="R3146" s="81">
        <f t="shared" si="194"/>
        <v>1</v>
      </c>
      <c r="S3146" s="87"/>
      <c r="T3146" s="19"/>
      <c r="U3146" s="25"/>
      <c r="V3146" s="25"/>
      <c r="W3146" s="81"/>
      <c r="X3146" s="91" t="e">
        <f ca="1">+VLOOKUP(#REF!,REFERENCIAS!$C:$D,2,0)*VLOOKUP(#REF!,PONDERADORES!A:P,IF(AND(INFORMACION!$T3146='REFERENCIAS RIESGO'!$C$36,INFORMACION!$F3146=REFERENCIAS!$C$24),16,IF(INFORMACION!$T3146='REFERENCIAS RIESGO'!$C$36,13,IF(INFORMACION!$F3146=REFERENCIAS!$C$24,10,7))),0)+VLOOKUP(K3146,REFERENCIAS!$C:$D,2,0)*VLOOKUP($K$2,PONDERADORES!A:P,IF(AND(INFORMACION!$T3146='REFERENCIAS RIESGO'!$C$36,INFORMACION!$F3146=REFERENCIAS!$C$24),16,IF(INFORMACION!$T3146='REFERENCIAS RIESGO'!$C$36,13,IF(INFORMACION!$F3146=REFERENCIAS!$C$24,10,7))),0)+VLOOKUP(L3146,REFERENCIAS!$C:$D,2,0)*VLOOKUP($L$2,PONDERADORES!A:P,IF(AND(INFORMACION!$T3146='REFERENCIAS RIESGO'!$C$36,INFORMACION!$F3146=REFERENCIAS!$C$24),16,IF(INFORMACION!$T3146='REFERENCIAS RIESGO'!$C$36,13,IF(INFORMACION!$F3146=REFERENCIAS!$C$24,10,7))),0)+VLOOKUP(F3146,REFERENCIAS!$C:$D,2,0)*VLOOKUP($F$2,PONDERADORES!A:P,IF(AND(INFORMACION!$T3146='REFERENCIAS RIESGO'!$C$36,INFORMACION!$F3146=REFERENCIAS!$C$24),16,IF(INFORMACION!$T3146='REFERENCIAS RIESGO'!$C$36,13,IF(INFORMACION!$F3146=REFERENCIAS!$C$24,10,7))),0)+VLOOKUP(T3146,REFERENCIAS!$C:$D,2,0)*VLOOKUP($T$2,PONDERADORES!A:P,IF(AND(INFORMACION!$T3146='REFERENCIAS RIESGO'!$C$36,INFORMACION!$F3146=REFERENCIAS!$C$24),16,IF(INFORMACION!$T3146='REFERENCIAS RIESGO'!$C$36,13,IF(INFORMACION!$F3146=REFERENCIAS!$C$24,10,7))),0)+VLOOKUP(IF(J3146&lt;=0.2,0.2,IF(AND(J3146&gt;0.2,J3146&lt;=0.4),0.4,IF(AND(J3146&gt;0.4,J3146&lt;=0.6),0.6,IF(AND(J3146&gt;0.6,J3146&lt;=0.8),0.8,IF(AND(J3146&gt;0.8,J3146&lt;=1),1))))),REFERENCIAS!$C:$D,2,0)*VLOOKUP($J$2,PONDERADORES!A:P,IF(AND(INFORMACION!$T3146='REFERENCIAS RIESGO'!$C$36,INFORMACION!$F3146=REFERENCIAS!$C$24),16,IF(INFORMACION!$T3146='REFERENCIAS RIESGO'!$C$36,13,IF(INFORMACION!$F3146=REFERENCIAS!$C$24,10,7))),0)</f>
        <v>#REF!</v>
      </c>
      <c r="Y3146" s="68">
        <f>+VLOOKUP(M3146,REFERENCIAS!$C:$D,2,0)*VLOOKUP($M$2,PONDERADORES!$A$7:$G$9,7,0)+VLOOKUP(N3146,REFERENCIAS!$C:$D,2,0)*VLOOKUP($N$2,PONDERADORES!$A$7:$G$9,7,0)+VLOOKUP(O3146,REFERENCIAS!$C:$D,2,0)*VLOOKUP($O$2,PONDERADORES!$A$7:$G$9,7,0)</f>
        <v>0.2</v>
      </c>
      <c r="Z3146" s="2">
        <f>+VLOOKUP(IF(R3146&lt;0.1,0,IF(AND(R3146&gt;=0.1,R3146&lt;0.2),0.1,IF(AND(R3146&gt;=0.2,R3146&lt;0.3),0.2,IF(R3146&gt;0.3,0.3,)))),REFERENCIAS!$C:$D,2,0)*VLOOKUP($R$2,PONDERADORES!$A$11:$G$11,7,0)</f>
        <v>15</v>
      </c>
      <c r="AA3146" s="92"/>
      <c r="AB3146" s="95" t="e">
        <f t="shared" ca="1" si="195"/>
        <v>#REF!</v>
      </c>
      <c r="AC3146" s="23" t="e">
        <f ca="1">IF(AB3146&gt;REFERENCIAS!$C$62,REFERENCIAS!$B$62,IF(AND(AB3146&gt;=REFERENCIAS!$C$63,AB3146&lt;REFERENCIAS!$D$63),REFERENCIAS!$B$63,IF(AND(AB3146&gt;REFERENCIAS!$C$64,AB3146&lt;=REFERENCIAS!$D$64),REFERENCIAS!$B$64,IF(AND(AB3146&gt;=REFERENCIAS!$C$65,AB3146&lt;REFERENCIAS!$D$65),REFERENCIAS!$B$65, "Revisar"))))</f>
        <v>#REF!</v>
      </c>
      <c r="AD3146" s="94" t="e">
        <f ca="1">VLOOKUP(AC3146,REFERENCIAS!$B$62:$G$65,4,FALSE)</f>
        <v>#REF!</v>
      </c>
    </row>
    <row r="3147" spans="1:30" ht="17.25" x14ac:dyDescent="0.25">
      <c r="A3147" s="74"/>
      <c r="B3147" s="19"/>
      <c r="C3147" s="19"/>
      <c r="D3147" s="50"/>
      <c r="E3147" s="73"/>
      <c r="F3147" s="74"/>
      <c r="G3147" s="9"/>
      <c r="H3147" s="48"/>
      <c r="I3147" s="49">
        <f t="shared" ca="1" si="192"/>
        <v>2022</v>
      </c>
      <c r="J3147" s="22">
        <f t="shared" ca="1" si="193"/>
        <v>1</v>
      </c>
      <c r="K3147" s="19"/>
      <c r="L3147" s="73"/>
      <c r="M3147" s="74"/>
      <c r="N3147" s="19"/>
      <c r="O3147" s="73"/>
      <c r="P3147" s="82">
        <v>1</v>
      </c>
      <c r="Q3147" s="24">
        <v>1</v>
      </c>
      <c r="R3147" s="81">
        <f t="shared" si="194"/>
        <v>1</v>
      </c>
      <c r="S3147" s="87"/>
      <c r="T3147" s="19"/>
      <c r="U3147" s="25"/>
      <c r="V3147" s="25"/>
      <c r="W3147" s="81"/>
      <c r="X3147" s="91" t="e">
        <f ca="1">+VLOOKUP(#REF!,REFERENCIAS!$C:$D,2,0)*VLOOKUP(#REF!,PONDERADORES!A:P,IF(AND(INFORMACION!$T3147='REFERENCIAS RIESGO'!$C$36,INFORMACION!$F3147=REFERENCIAS!$C$24),16,IF(INFORMACION!$T3147='REFERENCIAS RIESGO'!$C$36,13,IF(INFORMACION!$F3147=REFERENCIAS!$C$24,10,7))),0)+VLOOKUP(K3147,REFERENCIAS!$C:$D,2,0)*VLOOKUP($K$2,PONDERADORES!A:P,IF(AND(INFORMACION!$T3147='REFERENCIAS RIESGO'!$C$36,INFORMACION!$F3147=REFERENCIAS!$C$24),16,IF(INFORMACION!$T3147='REFERENCIAS RIESGO'!$C$36,13,IF(INFORMACION!$F3147=REFERENCIAS!$C$24,10,7))),0)+VLOOKUP(L3147,REFERENCIAS!$C:$D,2,0)*VLOOKUP($L$2,PONDERADORES!A:P,IF(AND(INFORMACION!$T3147='REFERENCIAS RIESGO'!$C$36,INFORMACION!$F3147=REFERENCIAS!$C$24),16,IF(INFORMACION!$T3147='REFERENCIAS RIESGO'!$C$36,13,IF(INFORMACION!$F3147=REFERENCIAS!$C$24,10,7))),0)+VLOOKUP(F3147,REFERENCIAS!$C:$D,2,0)*VLOOKUP($F$2,PONDERADORES!A:P,IF(AND(INFORMACION!$T3147='REFERENCIAS RIESGO'!$C$36,INFORMACION!$F3147=REFERENCIAS!$C$24),16,IF(INFORMACION!$T3147='REFERENCIAS RIESGO'!$C$36,13,IF(INFORMACION!$F3147=REFERENCIAS!$C$24,10,7))),0)+VLOOKUP(T3147,REFERENCIAS!$C:$D,2,0)*VLOOKUP($T$2,PONDERADORES!A:P,IF(AND(INFORMACION!$T3147='REFERENCIAS RIESGO'!$C$36,INFORMACION!$F3147=REFERENCIAS!$C$24),16,IF(INFORMACION!$T3147='REFERENCIAS RIESGO'!$C$36,13,IF(INFORMACION!$F3147=REFERENCIAS!$C$24,10,7))),0)+VLOOKUP(IF(J3147&lt;=0.2,0.2,IF(AND(J3147&gt;0.2,J3147&lt;=0.4),0.4,IF(AND(J3147&gt;0.4,J3147&lt;=0.6),0.6,IF(AND(J3147&gt;0.6,J3147&lt;=0.8),0.8,IF(AND(J3147&gt;0.8,J3147&lt;=1),1))))),REFERENCIAS!$C:$D,2,0)*VLOOKUP($J$2,PONDERADORES!A:P,IF(AND(INFORMACION!$T3147='REFERENCIAS RIESGO'!$C$36,INFORMACION!$F3147=REFERENCIAS!$C$24),16,IF(INFORMACION!$T3147='REFERENCIAS RIESGO'!$C$36,13,IF(INFORMACION!$F3147=REFERENCIAS!$C$24,10,7))),0)</f>
        <v>#REF!</v>
      </c>
      <c r="Y3147" s="68">
        <f>+VLOOKUP(M3147,REFERENCIAS!$C:$D,2,0)*VLOOKUP($M$2,PONDERADORES!$A$7:$G$9,7,0)+VLOOKUP(N3147,REFERENCIAS!$C:$D,2,0)*VLOOKUP($N$2,PONDERADORES!$A$7:$G$9,7,0)+VLOOKUP(O3147,REFERENCIAS!$C:$D,2,0)*VLOOKUP($O$2,PONDERADORES!$A$7:$G$9,7,0)</f>
        <v>0.2</v>
      </c>
      <c r="Z3147" s="2">
        <f>+VLOOKUP(IF(R3147&lt;0.1,0,IF(AND(R3147&gt;=0.1,R3147&lt;0.2),0.1,IF(AND(R3147&gt;=0.2,R3147&lt;0.3),0.2,IF(R3147&gt;0.3,0.3,)))),REFERENCIAS!$C:$D,2,0)*VLOOKUP($R$2,PONDERADORES!$A$11:$G$11,7,0)</f>
        <v>15</v>
      </c>
      <c r="AA3147" s="92"/>
      <c r="AB3147" s="95" t="e">
        <f t="shared" ca="1" si="195"/>
        <v>#REF!</v>
      </c>
      <c r="AC3147" s="23" t="e">
        <f ca="1">IF(AB3147&gt;REFERENCIAS!$C$62,REFERENCIAS!$B$62,IF(AND(AB3147&gt;=REFERENCIAS!$C$63,AB3147&lt;REFERENCIAS!$D$63),REFERENCIAS!$B$63,IF(AND(AB3147&gt;REFERENCIAS!$C$64,AB3147&lt;=REFERENCIAS!$D$64),REFERENCIAS!$B$64,IF(AND(AB3147&gt;=REFERENCIAS!$C$65,AB3147&lt;REFERENCIAS!$D$65),REFERENCIAS!$B$65, "Revisar"))))</f>
        <v>#REF!</v>
      </c>
      <c r="AD3147" s="94" t="e">
        <f ca="1">VLOOKUP(AC3147,REFERENCIAS!$B$62:$G$65,4,FALSE)</f>
        <v>#REF!</v>
      </c>
    </row>
    <row r="3148" spans="1:30" ht="17.25" x14ac:dyDescent="0.25">
      <c r="A3148" s="74"/>
      <c r="B3148" s="19"/>
      <c r="C3148" s="19"/>
      <c r="D3148" s="50"/>
      <c r="E3148" s="73"/>
      <c r="F3148" s="74"/>
      <c r="G3148" s="9"/>
      <c r="H3148" s="48"/>
      <c r="I3148" s="49">
        <f t="shared" ca="1" si="192"/>
        <v>2022</v>
      </c>
      <c r="J3148" s="22">
        <f t="shared" ca="1" si="193"/>
        <v>1</v>
      </c>
      <c r="K3148" s="19"/>
      <c r="L3148" s="73"/>
      <c r="M3148" s="74"/>
      <c r="N3148" s="19"/>
      <c r="O3148" s="73"/>
      <c r="P3148" s="82">
        <v>1</v>
      </c>
      <c r="Q3148" s="24">
        <v>1</v>
      </c>
      <c r="R3148" s="81">
        <f t="shared" si="194"/>
        <v>1</v>
      </c>
      <c r="S3148" s="87"/>
      <c r="T3148" s="19"/>
      <c r="U3148" s="25"/>
      <c r="V3148" s="25"/>
      <c r="W3148" s="81"/>
      <c r="X3148" s="91" t="e">
        <f ca="1">+VLOOKUP(#REF!,REFERENCIAS!$C:$D,2,0)*VLOOKUP(#REF!,PONDERADORES!A:P,IF(AND(INFORMACION!$T3148='REFERENCIAS RIESGO'!$C$36,INFORMACION!$F3148=REFERENCIAS!$C$24),16,IF(INFORMACION!$T3148='REFERENCIAS RIESGO'!$C$36,13,IF(INFORMACION!$F3148=REFERENCIAS!$C$24,10,7))),0)+VLOOKUP(K3148,REFERENCIAS!$C:$D,2,0)*VLOOKUP($K$2,PONDERADORES!A:P,IF(AND(INFORMACION!$T3148='REFERENCIAS RIESGO'!$C$36,INFORMACION!$F3148=REFERENCIAS!$C$24),16,IF(INFORMACION!$T3148='REFERENCIAS RIESGO'!$C$36,13,IF(INFORMACION!$F3148=REFERENCIAS!$C$24,10,7))),0)+VLOOKUP(L3148,REFERENCIAS!$C:$D,2,0)*VLOOKUP($L$2,PONDERADORES!A:P,IF(AND(INFORMACION!$T3148='REFERENCIAS RIESGO'!$C$36,INFORMACION!$F3148=REFERENCIAS!$C$24),16,IF(INFORMACION!$T3148='REFERENCIAS RIESGO'!$C$36,13,IF(INFORMACION!$F3148=REFERENCIAS!$C$24,10,7))),0)+VLOOKUP(F3148,REFERENCIAS!$C:$D,2,0)*VLOOKUP($F$2,PONDERADORES!A:P,IF(AND(INFORMACION!$T3148='REFERENCIAS RIESGO'!$C$36,INFORMACION!$F3148=REFERENCIAS!$C$24),16,IF(INFORMACION!$T3148='REFERENCIAS RIESGO'!$C$36,13,IF(INFORMACION!$F3148=REFERENCIAS!$C$24,10,7))),0)+VLOOKUP(T3148,REFERENCIAS!$C:$D,2,0)*VLOOKUP($T$2,PONDERADORES!A:P,IF(AND(INFORMACION!$T3148='REFERENCIAS RIESGO'!$C$36,INFORMACION!$F3148=REFERENCIAS!$C$24),16,IF(INFORMACION!$T3148='REFERENCIAS RIESGO'!$C$36,13,IF(INFORMACION!$F3148=REFERENCIAS!$C$24,10,7))),0)+VLOOKUP(IF(J3148&lt;=0.2,0.2,IF(AND(J3148&gt;0.2,J3148&lt;=0.4),0.4,IF(AND(J3148&gt;0.4,J3148&lt;=0.6),0.6,IF(AND(J3148&gt;0.6,J3148&lt;=0.8),0.8,IF(AND(J3148&gt;0.8,J3148&lt;=1),1))))),REFERENCIAS!$C:$D,2,0)*VLOOKUP($J$2,PONDERADORES!A:P,IF(AND(INFORMACION!$T3148='REFERENCIAS RIESGO'!$C$36,INFORMACION!$F3148=REFERENCIAS!$C$24),16,IF(INFORMACION!$T3148='REFERENCIAS RIESGO'!$C$36,13,IF(INFORMACION!$F3148=REFERENCIAS!$C$24,10,7))),0)</f>
        <v>#REF!</v>
      </c>
      <c r="Y3148" s="68">
        <f>+VLOOKUP(M3148,REFERENCIAS!$C:$D,2,0)*VLOOKUP($M$2,PONDERADORES!$A$7:$G$9,7,0)+VLOOKUP(N3148,REFERENCIAS!$C:$D,2,0)*VLOOKUP($N$2,PONDERADORES!$A$7:$G$9,7,0)+VLOOKUP(O3148,REFERENCIAS!$C:$D,2,0)*VLOOKUP($O$2,PONDERADORES!$A$7:$G$9,7,0)</f>
        <v>0.2</v>
      </c>
      <c r="Z3148" s="2">
        <f>+VLOOKUP(IF(R3148&lt;0.1,0,IF(AND(R3148&gt;=0.1,R3148&lt;0.2),0.1,IF(AND(R3148&gt;=0.2,R3148&lt;0.3),0.2,IF(R3148&gt;0.3,0.3,)))),REFERENCIAS!$C:$D,2,0)*VLOOKUP($R$2,PONDERADORES!$A$11:$G$11,7,0)</f>
        <v>15</v>
      </c>
      <c r="AA3148" s="92"/>
      <c r="AB3148" s="95" t="e">
        <f t="shared" ca="1" si="195"/>
        <v>#REF!</v>
      </c>
      <c r="AC3148" s="23" t="e">
        <f ca="1">IF(AB3148&gt;REFERENCIAS!$C$62,REFERENCIAS!$B$62,IF(AND(AB3148&gt;=REFERENCIAS!$C$63,AB3148&lt;REFERENCIAS!$D$63),REFERENCIAS!$B$63,IF(AND(AB3148&gt;REFERENCIAS!$C$64,AB3148&lt;=REFERENCIAS!$D$64),REFERENCIAS!$B$64,IF(AND(AB3148&gt;=REFERENCIAS!$C$65,AB3148&lt;REFERENCIAS!$D$65),REFERENCIAS!$B$65, "Revisar"))))</f>
        <v>#REF!</v>
      </c>
      <c r="AD3148" s="94" t="e">
        <f ca="1">VLOOKUP(AC3148,REFERENCIAS!$B$62:$G$65,4,FALSE)</f>
        <v>#REF!</v>
      </c>
    </row>
    <row r="3149" spans="1:30" ht="17.25" x14ac:dyDescent="0.25">
      <c r="A3149" s="74"/>
      <c r="B3149" s="19"/>
      <c r="C3149" s="19"/>
      <c r="D3149" s="50"/>
      <c r="E3149" s="73"/>
      <c r="F3149" s="74"/>
      <c r="G3149" s="9"/>
      <c r="H3149" s="48"/>
      <c r="I3149" s="49">
        <f t="shared" ca="1" si="192"/>
        <v>2022</v>
      </c>
      <c r="J3149" s="22">
        <f t="shared" ca="1" si="193"/>
        <v>1</v>
      </c>
      <c r="K3149" s="19"/>
      <c r="L3149" s="73"/>
      <c r="M3149" s="74"/>
      <c r="N3149" s="19"/>
      <c r="O3149" s="73"/>
      <c r="P3149" s="82">
        <v>1</v>
      </c>
      <c r="Q3149" s="24">
        <v>1</v>
      </c>
      <c r="R3149" s="81">
        <f t="shared" si="194"/>
        <v>1</v>
      </c>
      <c r="S3149" s="87"/>
      <c r="T3149" s="19"/>
      <c r="U3149" s="25"/>
      <c r="V3149" s="25"/>
      <c r="W3149" s="81"/>
      <c r="X3149" s="91" t="e">
        <f ca="1">+VLOOKUP(#REF!,REFERENCIAS!$C:$D,2,0)*VLOOKUP(#REF!,PONDERADORES!A:P,IF(AND(INFORMACION!$T3149='REFERENCIAS RIESGO'!$C$36,INFORMACION!$F3149=REFERENCIAS!$C$24),16,IF(INFORMACION!$T3149='REFERENCIAS RIESGO'!$C$36,13,IF(INFORMACION!$F3149=REFERENCIAS!$C$24,10,7))),0)+VLOOKUP(K3149,REFERENCIAS!$C:$D,2,0)*VLOOKUP($K$2,PONDERADORES!A:P,IF(AND(INFORMACION!$T3149='REFERENCIAS RIESGO'!$C$36,INFORMACION!$F3149=REFERENCIAS!$C$24),16,IF(INFORMACION!$T3149='REFERENCIAS RIESGO'!$C$36,13,IF(INFORMACION!$F3149=REFERENCIAS!$C$24,10,7))),0)+VLOOKUP(L3149,REFERENCIAS!$C:$D,2,0)*VLOOKUP($L$2,PONDERADORES!A:P,IF(AND(INFORMACION!$T3149='REFERENCIAS RIESGO'!$C$36,INFORMACION!$F3149=REFERENCIAS!$C$24),16,IF(INFORMACION!$T3149='REFERENCIAS RIESGO'!$C$36,13,IF(INFORMACION!$F3149=REFERENCIAS!$C$24,10,7))),0)+VLOOKUP(F3149,REFERENCIAS!$C:$D,2,0)*VLOOKUP($F$2,PONDERADORES!A:P,IF(AND(INFORMACION!$T3149='REFERENCIAS RIESGO'!$C$36,INFORMACION!$F3149=REFERENCIAS!$C$24),16,IF(INFORMACION!$T3149='REFERENCIAS RIESGO'!$C$36,13,IF(INFORMACION!$F3149=REFERENCIAS!$C$24,10,7))),0)+VLOOKUP(T3149,REFERENCIAS!$C:$D,2,0)*VLOOKUP($T$2,PONDERADORES!A:P,IF(AND(INFORMACION!$T3149='REFERENCIAS RIESGO'!$C$36,INFORMACION!$F3149=REFERENCIAS!$C$24),16,IF(INFORMACION!$T3149='REFERENCIAS RIESGO'!$C$36,13,IF(INFORMACION!$F3149=REFERENCIAS!$C$24,10,7))),0)+VLOOKUP(IF(J3149&lt;=0.2,0.2,IF(AND(J3149&gt;0.2,J3149&lt;=0.4),0.4,IF(AND(J3149&gt;0.4,J3149&lt;=0.6),0.6,IF(AND(J3149&gt;0.6,J3149&lt;=0.8),0.8,IF(AND(J3149&gt;0.8,J3149&lt;=1),1))))),REFERENCIAS!$C:$D,2,0)*VLOOKUP($J$2,PONDERADORES!A:P,IF(AND(INFORMACION!$T3149='REFERENCIAS RIESGO'!$C$36,INFORMACION!$F3149=REFERENCIAS!$C$24),16,IF(INFORMACION!$T3149='REFERENCIAS RIESGO'!$C$36,13,IF(INFORMACION!$F3149=REFERENCIAS!$C$24,10,7))),0)</f>
        <v>#REF!</v>
      </c>
      <c r="Y3149" s="68">
        <f>+VLOOKUP(M3149,REFERENCIAS!$C:$D,2,0)*VLOOKUP($M$2,PONDERADORES!$A$7:$G$9,7,0)+VLOOKUP(N3149,REFERENCIAS!$C:$D,2,0)*VLOOKUP($N$2,PONDERADORES!$A$7:$G$9,7,0)+VLOOKUP(O3149,REFERENCIAS!$C:$D,2,0)*VLOOKUP($O$2,PONDERADORES!$A$7:$G$9,7,0)</f>
        <v>0.2</v>
      </c>
      <c r="Z3149" s="2">
        <f>+VLOOKUP(IF(R3149&lt;0.1,0,IF(AND(R3149&gt;=0.1,R3149&lt;0.2),0.1,IF(AND(R3149&gt;=0.2,R3149&lt;0.3),0.2,IF(R3149&gt;0.3,0.3,)))),REFERENCIAS!$C:$D,2,0)*VLOOKUP($R$2,PONDERADORES!$A$11:$G$11,7,0)</f>
        <v>15</v>
      </c>
      <c r="AA3149" s="92"/>
      <c r="AB3149" s="95" t="e">
        <f t="shared" ca="1" si="195"/>
        <v>#REF!</v>
      </c>
      <c r="AC3149" s="23" t="e">
        <f ca="1">IF(AB3149&gt;REFERENCIAS!$C$62,REFERENCIAS!$B$62,IF(AND(AB3149&gt;=REFERENCIAS!$C$63,AB3149&lt;REFERENCIAS!$D$63),REFERENCIAS!$B$63,IF(AND(AB3149&gt;REFERENCIAS!$C$64,AB3149&lt;=REFERENCIAS!$D$64),REFERENCIAS!$B$64,IF(AND(AB3149&gt;=REFERENCIAS!$C$65,AB3149&lt;REFERENCIAS!$D$65),REFERENCIAS!$B$65, "Revisar"))))</f>
        <v>#REF!</v>
      </c>
      <c r="AD3149" s="94" t="e">
        <f ca="1">VLOOKUP(AC3149,REFERENCIAS!$B$62:$G$65,4,FALSE)</f>
        <v>#REF!</v>
      </c>
    </row>
    <row r="3150" spans="1:30" ht="17.25" x14ac:dyDescent="0.25">
      <c r="A3150" s="74"/>
      <c r="B3150" s="19"/>
      <c r="C3150" s="19"/>
      <c r="D3150" s="50"/>
      <c r="E3150" s="73"/>
      <c r="F3150" s="74"/>
      <c r="G3150" s="9"/>
      <c r="H3150" s="48"/>
      <c r="I3150" s="49">
        <f t="shared" ca="1" si="192"/>
        <v>2022</v>
      </c>
      <c r="J3150" s="22">
        <f t="shared" ca="1" si="193"/>
        <v>1</v>
      </c>
      <c r="K3150" s="19"/>
      <c r="L3150" s="73"/>
      <c r="M3150" s="74"/>
      <c r="N3150" s="19"/>
      <c r="O3150" s="73"/>
      <c r="P3150" s="82">
        <v>1</v>
      </c>
      <c r="Q3150" s="24">
        <v>1</v>
      </c>
      <c r="R3150" s="81">
        <f t="shared" si="194"/>
        <v>1</v>
      </c>
      <c r="S3150" s="87"/>
      <c r="T3150" s="19"/>
      <c r="U3150" s="25"/>
      <c r="V3150" s="25"/>
      <c r="W3150" s="81"/>
      <c r="X3150" s="91" t="e">
        <f ca="1">+VLOOKUP(#REF!,REFERENCIAS!$C:$D,2,0)*VLOOKUP(#REF!,PONDERADORES!A:P,IF(AND(INFORMACION!$T3150='REFERENCIAS RIESGO'!$C$36,INFORMACION!$F3150=REFERENCIAS!$C$24),16,IF(INFORMACION!$T3150='REFERENCIAS RIESGO'!$C$36,13,IF(INFORMACION!$F3150=REFERENCIAS!$C$24,10,7))),0)+VLOOKUP(K3150,REFERENCIAS!$C:$D,2,0)*VLOOKUP($K$2,PONDERADORES!A:P,IF(AND(INFORMACION!$T3150='REFERENCIAS RIESGO'!$C$36,INFORMACION!$F3150=REFERENCIAS!$C$24),16,IF(INFORMACION!$T3150='REFERENCIAS RIESGO'!$C$36,13,IF(INFORMACION!$F3150=REFERENCIAS!$C$24,10,7))),0)+VLOOKUP(L3150,REFERENCIAS!$C:$D,2,0)*VLOOKUP($L$2,PONDERADORES!A:P,IF(AND(INFORMACION!$T3150='REFERENCIAS RIESGO'!$C$36,INFORMACION!$F3150=REFERENCIAS!$C$24),16,IF(INFORMACION!$T3150='REFERENCIAS RIESGO'!$C$36,13,IF(INFORMACION!$F3150=REFERENCIAS!$C$24,10,7))),0)+VLOOKUP(F3150,REFERENCIAS!$C:$D,2,0)*VLOOKUP($F$2,PONDERADORES!A:P,IF(AND(INFORMACION!$T3150='REFERENCIAS RIESGO'!$C$36,INFORMACION!$F3150=REFERENCIAS!$C$24),16,IF(INFORMACION!$T3150='REFERENCIAS RIESGO'!$C$36,13,IF(INFORMACION!$F3150=REFERENCIAS!$C$24,10,7))),0)+VLOOKUP(T3150,REFERENCIAS!$C:$D,2,0)*VLOOKUP($T$2,PONDERADORES!A:P,IF(AND(INFORMACION!$T3150='REFERENCIAS RIESGO'!$C$36,INFORMACION!$F3150=REFERENCIAS!$C$24),16,IF(INFORMACION!$T3150='REFERENCIAS RIESGO'!$C$36,13,IF(INFORMACION!$F3150=REFERENCIAS!$C$24,10,7))),0)+VLOOKUP(IF(J3150&lt;=0.2,0.2,IF(AND(J3150&gt;0.2,J3150&lt;=0.4),0.4,IF(AND(J3150&gt;0.4,J3150&lt;=0.6),0.6,IF(AND(J3150&gt;0.6,J3150&lt;=0.8),0.8,IF(AND(J3150&gt;0.8,J3150&lt;=1),1))))),REFERENCIAS!$C:$D,2,0)*VLOOKUP($J$2,PONDERADORES!A:P,IF(AND(INFORMACION!$T3150='REFERENCIAS RIESGO'!$C$36,INFORMACION!$F3150=REFERENCIAS!$C$24),16,IF(INFORMACION!$T3150='REFERENCIAS RIESGO'!$C$36,13,IF(INFORMACION!$F3150=REFERENCIAS!$C$24,10,7))),0)</f>
        <v>#REF!</v>
      </c>
      <c r="Y3150" s="68">
        <f>+VLOOKUP(M3150,REFERENCIAS!$C:$D,2,0)*VLOOKUP($M$2,PONDERADORES!$A$7:$G$9,7,0)+VLOOKUP(N3150,REFERENCIAS!$C:$D,2,0)*VLOOKUP($N$2,PONDERADORES!$A$7:$G$9,7,0)+VLOOKUP(O3150,REFERENCIAS!$C:$D,2,0)*VLOOKUP($O$2,PONDERADORES!$A$7:$G$9,7,0)</f>
        <v>0.2</v>
      </c>
      <c r="Z3150" s="2">
        <f>+VLOOKUP(IF(R3150&lt;0.1,0,IF(AND(R3150&gt;=0.1,R3150&lt;0.2),0.1,IF(AND(R3150&gt;=0.2,R3150&lt;0.3),0.2,IF(R3150&gt;0.3,0.3,)))),REFERENCIAS!$C:$D,2,0)*VLOOKUP($R$2,PONDERADORES!$A$11:$G$11,7,0)</f>
        <v>15</v>
      </c>
      <c r="AA3150" s="92"/>
      <c r="AB3150" s="95" t="e">
        <f t="shared" ca="1" si="195"/>
        <v>#REF!</v>
      </c>
      <c r="AC3150" s="23" t="e">
        <f ca="1">IF(AB3150&gt;REFERENCIAS!$C$62,REFERENCIAS!$B$62,IF(AND(AB3150&gt;=REFERENCIAS!$C$63,AB3150&lt;REFERENCIAS!$D$63),REFERENCIAS!$B$63,IF(AND(AB3150&gt;REFERENCIAS!$C$64,AB3150&lt;=REFERENCIAS!$D$64),REFERENCIAS!$B$64,IF(AND(AB3150&gt;=REFERENCIAS!$C$65,AB3150&lt;REFERENCIAS!$D$65),REFERENCIAS!$B$65, "Revisar"))))</f>
        <v>#REF!</v>
      </c>
      <c r="AD3150" s="94" t="e">
        <f ca="1">VLOOKUP(AC3150,REFERENCIAS!$B$62:$G$65,4,FALSE)</f>
        <v>#REF!</v>
      </c>
    </row>
    <row r="3151" spans="1:30" ht="17.25" x14ac:dyDescent="0.25">
      <c r="A3151" s="74"/>
      <c r="B3151" s="19"/>
      <c r="C3151" s="19"/>
      <c r="D3151" s="50"/>
      <c r="E3151" s="73"/>
      <c r="F3151" s="74"/>
      <c r="G3151" s="9"/>
      <c r="H3151" s="48"/>
      <c r="I3151" s="49">
        <f t="shared" ca="1" si="192"/>
        <v>2022</v>
      </c>
      <c r="J3151" s="22">
        <f t="shared" ca="1" si="193"/>
        <v>1</v>
      </c>
      <c r="K3151" s="19"/>
      <c r="L3151" s="73"/>
      <c r="M3151" s="74"/>
      <c r="N3151" s="19"/>
      <c r="O3151" s="73"/>
      <c r="P3151" s="82">
        <v>1</v>
      </c>
      <c r="Q3151" s="24">
        <v>1</v>
      </c>
      <c r="R3151" s="81">
        <f t="shared" si="194"/>
        <v>1</v>
      </c>
      <c r="S3151" s="87"/>
      <c r="T3151" s="19"/>
      <c r="U3151" s="25"/>
      <c r="V3151" s="25"/>
      <c r="W3151" s="81"/>
      <c r="X3151" s="91" t="e">
        <f ca="1">+VLOOKUP(#REF!,REFERENCIAS!$C:$D,2,0)*VLOOKUP(#REF!,PONDERADORES!A:P,IF(AND(INFORMACION!$T3151='REFERENCIAS RIESGO'!$C$36,INFORMACION!$F3151=REFERENCIAS!$C$24),16,IF(INFORMACION!$T3151='REFERENCIAS RIESGO'!$C$36,13,IF(INFORMACION!$F3151=REFERENCIAS!$C$24,10,7))),0)+VLOOKUP(K3151,REFERENCIAS!$C:$D,2,0)*VLOOKUP($K$2,PONDERADORES!A:P,IF(AND(INFORMACION!$T3151='REFERENCIAS RIESGO'!$C$36,INFORMACION!$F3151=REFERENCIAS!$C$24),16,IF(INFORMACION!$T3151='REFERENCIAS RIESGO'!$C$36,13,IF(INFORMACION!$F3151=REFERENCIAS!$C$24,10,7))),0)+VLOOKUP(L3151,REFERENCIAS!$C:$D,2,0)*VLOOKUP($L$2,PONDERADORES!A:P,IF(AND(INFORMACION!$T3151='REFERENCIAS RIESGO'!$C$36,INFORMACION!$F3151=REFERENCIAS!$C$24),16,IF(INFORMACION!$T3151='REFERENCIAS RIESGO'!$C$36,13,IF(INFORMACION!$F3151=REFERENCIAS!$C$24,10,7))),0)+VLOOKUP(F3151,REFERENCIAS!$C:$D,2,0)*VLOOKUP($F$2,PONDERADORES!A:P,IF(AND(INFORMACION!$T3151='REFERENCIAS RIESGO'!$C$36,INFORMACION!$F3151=REFERENCIAS!$C$24),16,IF(INFORMACION!$T3151='REFERENCIAS RIESGO'!$C$36,13,IF(INFORMACION!$F3151=REFERENCIAS!$C$24,10,7))),0)+VLOOKUP(T3151,REFERENCIAS!$C:$D,2,0)*VLOOKUP($T$2,PONDERADORES!A:P,IF(AND(INFORMACION!$T3151='REFERENCIAS RIESGO'!$C$36,INFORMACION!$F3151=REFERENCIAS!$C$24),16,IF(INFORMACION!$T3151='REFERENCIAS RIESGO'!$C$36,13,IF(INFORMACION!$F3151=REFERENCIAS!$C$24,10,7))),0)+VLOOKUP(IF(J3151&lt;=0.2,0.2,IF(AND(J3151&gt;0.2,J3151&lt;=0.4),0.4,IF(AND(J3151&gt;0.4,J3151&lt;=0.6),0.6,IF(AND(J3151&gt;0.6,J3151&lt;=0.8),0.8,IF(AND(J3151&gt;0.8,J3151&lt;=1),1))))),REFERENCIAS!$C:$D,2,0)*VLOOKUP($J$2,PONDERADORES!A:P,IF(AND(INFORMACION!$T3151='REFERENCIAS RIESGO'!$C$36,INFORMACION!$F3151=REFERENCIAS!$C$24),16,IF(INFORMACION!$T3151='REFERENCIAS RIESGO'!$C$36,13,IF(INFORMACION!$F3151=REFERENCIAS!$C$24,10,7))),0)</f>
        <v>#REF!</v>
      </c>
      <c r="Y3151" s="68">
        <f>+VLOOKUP(M3151,REFERENCIAS!$C:$D,2,0)*VLOOKUP($M$2,PONDERADORES!$A$7:$G$9,7,0)+VLOOKUP(N3151,REFERENCIAS!$C:$D,2,0)*VLOOKUP($N$2,PONDERADORES!$A$7:$G$9,7,0)+VLOOKUP(O3151,REFERENCIAS!$C:$D,2,0)*VLOOKUP($O$2,PONDERADORES!$A$7:$G$9,7,0)</f>
        <v>0.2</v>
      </c>
      <c r="Z3151" s="2">
        <f>+VLOOKUP(IF(R3151&lt;0.1,0,IF(AND(R3151&gt;=0.1,R3151&lt;0.2),0.1,IF(AND(R3151&gt;=0.2,R3151&lt;0.3),0.2,IF(R3151&gt;0.3,0.3,)))),REFERENCIAS!$C:$D,2,0)*VLOOKUP($R$2,PONDERADORES!$A$11:$G$11,7,0)</f>
        <v>15</v>
      </c>
      <c r="AA3151" s="92"/>
      <c r="AB3151" s="95" t="e">
        <f t="shared" ca="1" si="195"/>
        <v>#REF!</v>
      </c>
      <c r="AC3151" s="23" t="e">
        <f ca="1">IF(AB3151&gt;REFERENCIAS!$C$62,REFERENCIAS!$B$62,IF(AND(AB3151&gt;=REFERENCIAS!$C$63,AB3151&lt;REFERENCIAS!$D$63),REFERENCIAS!$B$63,IF(AND(AB3151&gt;REFERENCIAS!$C$64,AB3151&lt;=REFERENCIAS!$D$64),REFERENCIAS!$B$64,IF(AND(AB3151&gt;=REFERENCIAS!$C$65,AB3151&lt;REFERENCIAS!$D$65),REFERENCIAS!$B$65, "Revisar"))))</f>
        <v>#REF!</v>
      </c>
      <c r="AD3151" s="94" t="e">
        <f ca="1">VLOOKUP(AC3151,REFERENCIAS!$B$62:$G$65,4,FALSE)</f>
        <v>#REF!</v>
      </c>
    </row>
    <row r="3152" spans="1:30" ht="17.25" x14ac:dyDescent="0.25">
      <c r="A3152" s="74"/>
      <c r="B3152" s="19"/>
      <c r="C3152" s="19"/>
      <c r="D3152" s="50"/>
      <c r="E3152" s="73"/>
      <c r="F3152" s="74"/>
      <c r="G3152" s="9"/>
      <c r="H3152" s="48"/>
      <c r="I3152" s="49">
        <f t="shared" ca="1" si="192"/>
        <v>2022</v>
      </c>
      <c r="J3152" s="22">
        <f t="shared" ca="1" si="193"/>
        <v>1</v>
      </c>
      <c r="K3152" s="19"/>
      <c r="L3152" s="73"/>
      <c r="M3152" s="74"/>
      <c r="N3152" s="19"/>
      <c r="O3152" s="73"/>
      <c r="P3152" s="82">
        <v>1</v>
      </c>
      <c r="Q3152" s="24">
        <v>1</v>
      </c>
      <c r="R3152" s="81">
        <f t="shared" si="194"/>
        <v>1</v>
      </c>
      <c r="S3152" s="87"/>
      <c r="T3152" s="19"/>
      <c r="U3152" s="25"/>
      <c r="V3152" s="25"/>
      <c r="W3152" s="81"/>
      <c r="X3152" s="91" t="e">
        <f ca="1">+VLOOKUP(#REF!,REFERENCIAS!$C:$D,2,0)*VLOOKUP(#REF!,PONDERADORES!A:P,IF(AND(INFORMACION!$T3152='REFERENCIAS RIESGO'!$C$36,INFORMACION!$F3152=REFERENCIAS!$C$24),16,IF(INFORMACION!$T3152='REFERENCIAS RIESGO'!$C$36,13,IF(INFORMACION!$F3152=REFERENCIAS!$C$24,10,7))),0)+VLOOKUP(K3152,REFERENCIAS!$C:$D,2,0)*VLOOKUP($K$2,PONDERADORES!A:P,IF(AND(INFORMACION!$T3152='REFERENCIAS RIESGO'!$C$36,INFORMACION!$F3152=REFERENCIAS!$C$24),16,IF(INFORMACION!$T3152='REFERENCIAS RIESGO'!$C$36,13,IF(INFORMACION!$F3152=REFERENCIAS!$C$24,10,7))),0)+VLOOKUP(L3152,REFERENCIAS!$C:$D,2,0)*VLOOKUP($L$2,PONDERADORES!A:P,IF(AND(INFORMACION!$T3152='REFERENCIAS RIESGO'!$C$36,INFORMACION!$F3152=REFERENCIAS!$C$24),16,IF(INFORMACION!$T3152='REFERENCIAS RIESGO'!$C$36,13,IF(INFORMACION!$F3152=REFERENCIAS!$C$24,10,7))),0)+VLOOKUP(F3152,REFERENCIAS!$C:$D,2,0)*VLOOKUP($F$2,PONDERADORES!A:P,IF(AND(INFORMACION!$T3152='REFERENCIAS RIESGO'!$C$36,INFORMACION!$F3152=REFERENCIAS!$C$24),16,IF(INFORMACION!$T3152='REFERENCIAS RIESGO'!$C$36,13,IF(INFORMACION!$F3152=REFERENCIAS!$C$24,10,7))),0)+VLOOKUP(T3152,REFERENCIAS!$C:$D,2,0)*VLOOKUP($T$2,PONDERADORES!A:P,IF(AND(INFORMACION!$T3152='REFERENCIAS RIESGO'!$C$36,INFORMACION!$F3152=REFERENCIAS!$C$24),16,IF(INFORMACION!$T3152='REFERENCIAS RIESGO'!$C$36,13,IF(INFORMACION!$F3152=REFERENCIAS!$C$24,10,7))),0)+VLOOKUP(IF(J3152&lt;=0.2,0.2,IF(AND(J3152&gt;0.2,J3152&lt;=0.4),0.4,IF(AND(J3152&gt;0.4,J3152&lt;=0.6),0.6,IF(AND(J3152&gt;0.6,J3152&lt;=0.8),0.8,IF(AND(J3152&gt;0.8,J3152&lt;=1),1))))),REFERENCIAS!$C:$D,2,0)*VLOOKUP($J$2,PONDERADORES!A:P,IF(AND(INFORMACION!$T3152='REFERENCIAS RIESGO'!$C$36,INFORMACION!$F3152=REFERENCIAS!$C$24),16,IF(INFORMACION!$T3152='REFERENCIAS RIESGO'!$C$36,13,IF(INFORMACION!$F3152=REFERENCIAS!$C$24,10,7))),0)</f>
        <v>#REF!</v>
      </c>
      <c r="Y3152" s="68">
        <f>+VLOOKUP(M3152,REFERENCIAS!$C:$D,2,0)*VLOOKUP($M$2,PONDERADORES!$A$7:$G$9,7,0)+VLOOKUP(N3152,REFERENCIAS!$C:$D,2,0)*VLOOKUP($N$2,PONDERADORES!$A$7:$G$9,7,0)+VLOOKUP(O3152,REFERENCIAS!$C:$D,2,0)*VLOOKUP($O$2,PONDERADORES!$A$7:$G$9,7,0)</f>
        <v>0.2</v>
      </c>
      <c r="Z3152" s="2">
        <f>+VLOOKUP(IF(R3152&lt;0.1,0,IF(AND(R3152&gt;=0.1,R3152&lt;0.2),0.1,IF(AND(R3152&gt;=0.2,R3152&lt;0.3),0.2,IF(R3152&gt;0.3,0.3,)))),REFERENCIAS!$C:$D,2,0)*VLOOKUP($R$2,PONDERADORES!$A$11:$G$11,7,0)</f>
        <v>15</v>
      </c>
      <c r="AA3152" s="92"/>
      <c r="AB3152" s="95" t="e">
        <f t="shared" ca="1" si="195"/>
        <v>#REF!</v>
      </c>
      <c r="AC3152" s="23" t="e">
        <f ca="1">IF(AB3152&gt;REFERENCIAS!$C$62,REFERENCIAS!$B$62,IF(AND(AB3152&gt;=REFERENCIAS!$C$63,AB3152&lt;REFERENCIAS!$D$63),REFERENCIAS!$B$63,IF(AND(AB3152&gt;REFERENCIAS!$C$64,AB3152&lt;=REFERENCIAS!$D$64),REFERENCIAS!$B$64,IF(AND(AB3152&gt;=REFERENCIAS!$C$65,AB3152&lt;REFERENCIAS!$D$65),REFERENCIAS!$B$65, "Revisar"))))</f>
        <v>#REF!</v>
      </c>
      <c r="AD3152" s="94" t="e">
        <f ca="1">VLOOKUP(AC3152,REFERENCIAS!$B$62:$G$65,4,FALSE)</f>
        <v>#REF!</v>
      </c>
    </row>
    <row r="3153" spans="1:30" ht="17.25" x14ac:dyDescent="0.25">
      <c r="A3153" s="74"/>
      <c r="B3153" s="19"/>
      <c r="C3153" s="19"/>
      <c r="D3153" s="50"/>
      <c r="E3153" s="73"/>
      <c r="F3153" s="74"/>
      <c r="G3153" s="9"/>
      <c r="H3153" s="48"/>
      <c r="I3153" s="49">
        <f t="shared" ca="1" si="192"/>
        <v>2022</v>
      </c>
      <c r="J3153" s="22">
        <f t="shared" ca="1" si="193"/>
        <v>1</v>
      </c>
      <c r="K3153" s="19"/>
      <c r="L3153" s="73"/>
      <c r="M3153" s="74"/>
      <c r="N3153" s="19"/>
      <c r="O3153" s="73"/>
      <c r="P3153" s="82">
        <v>1</v>
      </c>
      <c r="Q3153" s="24">
        <v>1</v>
      </c>
      <c r="R3153" s="81">
        <f t="shared" si="194"/>
        <v>1</v>
      </c>
      <c r="S3153" s="87"/>
      <c r="T3153" s="19"/>
      <c r="U3153" s="25"/>
      <c r="V3153" s="25"/>
      <c r="W3153" s="81"/>
      <c r="X3153" s="91" t="e">
        <f ca="1">+VLOOKUP(#REF!,REFERENCIAS!$C:$D,2,0)*VLOOKUP(#REF!,PONDERADORES!A:P,IF(AND(INFORMACION!$T3153='REFERENCIAS RIESGO'!$C$36,INFORMACION!$F3153=REFERENCIAS!$C$24),16,IF(INFORMACION!$T3153='REFERENCIAS RIESGO'!$C$36,13,IF(INFORMACION!$F3153=REFERENCIAS!$C$24,10,7))),0)+VLOOKUP(K3153,REFERENCIAS!$C:$D,2,0)*VLOOKUP($K$2,PONDERADORES!A:P,IF(AND(INFORMACION!$T3153='REFERENCIAS RIESGO'!$C$36,INFORMACION!$F3153=REFERENCIAS!$C$24),16,IF(INFORMACION!$T3153='REFERENCIAS RIESGO'!$C$36,13,IF(INFORMACION!$F3153=REFERENCIAS!$C$24,10,7))),0)+VLOOKUP(L3153,REFERENCIAS!$C:$D,2,0)*VLOOKUP($L$2,PONDERADORES!A:P,IF(AND(INFORMACION!$T3153='REFERENCIAS RIESGO'!$C$36,INFORMACION!$F3153=REFERENCIAS!$C$24),16,IF(INFORMACION!$T3153='REFERENCIAS RIESGO'!$C$36,13,IF(INFORMACION!$F3153=REFERENCIAS!$C$24,10,7))),0)+VLOOKUP(F3153,REFERENCIAS!$C:$D,2,0)*VLOOKUP($F$2,PONDERADORES!A:P,IF(AND(INFORMACION!$T3153='REFERENCIAS RIESGO'!$C$36,INFORMACION!$F3153=REFERENCIAS!$C$24),16,IF(INFORMACION!$T3153='REFERENCIAS RIESGO'!$C$36,13,IF(INFORMACION!$F3153=REFERENCIAS!$C$24,10,7))),0)+VLOOKUP(T3153,REFERENCIAS!$C:$D,2,0)*VLOOKUP($T$2,PONDERADORES!A:P,IF(AND(INFORMACION!$T3153='REFERENCIAS RIESGO'!$C$36,INFORMACION!$F3153=REFERENCIAS!$C$24),16,IF(INFORMACION!$T3153='REFERENCIAS RIESGO'!$C$36,13,IF(INFORMACION!$F3153=REFERENCIAS!$C$24,10,7))),0)+VLOOKUP(IF(J3153&lt;=0.2,0.2,IF(AND(J3153&gt;0.2,J3153&lt;=0.4),0.4,IF(AND(J3153&gt;0.4,J3153&lt;=0.6),0.6,IF(AND(J3153&gt;0.6,J3153&lt;=0.8),0.8,IF(AND(J3153&gt;0.8,J3153&lt;=1),1))))),REFERENCIAS!$C:$D,2,0)*VLOOKUP($J$2,PONDERADORES!A:P,IF(AND(INFORMACION!$T3153='REFERENCIAS RIESGO'!$C$36,INFORMACION!$F3153=REFERENCIAS!$C$24),16,IF(INFORMACION!$T3153='REFERENCIAS RIESGO'!$C$36,13,IF(INFORMACION!$F3153=REFERENCIAS!$C$24,10,7))),0)</f>
        <v>#REF!</v>
      </c>
      <c r="Y3153" s="68">
        <f>+VLOOKUP(M3153,REFERENCIAS!$C:$D,2,0)*VLOOKUP($M$2,PONDERADORES!$A$7:$G$9,7,0)+VLOOKUP(N3153,REFERENCIAS!$C:$D,2,0)*VLOOKUP($N$2,PONDERADORES!$A$7:$G$9,7,0)+VLOOKUP(O3153,REFERENCIAS!$C:$D,2,0)*VLOOKUP($O$2,PONDERADORES!$A$7:$G$9,7,0)</f>
        <v>0.2</v>
      </c>
      <c r="Z3153" s="2">
        <f>+VLOOKUP(IF(R3153&lt;0.1,0,IF(AND(R3153&gt;=0.1,R3153&lt;0.2),0.1,IF(AND(R3153&gt;=0.2,R3153&lt;0.3),0.2,IF(R3153&gt;0.3,0.3,)))),REFERENCIAS!$C:$D,2,0)*VLOOKUP($R$2,PONDERADORES!$A$11:$G$11,7,0)</f>
        <v>15</v>
      </c>
      <c r="AA3153" s="92"/>
      <c r="AB3153" s="95" t="e">
        <f t="shared" ca="1" si="195"/>
        <v>#REF!</v>
      </c>
      <c r="AC3153" s="23" t="e">
        <f ca="1">IF(AB3153&gt;REFERENCIAS!$C$62,REFERENCIAS!$B$62,IF(AND(AB3153&gt;=REFERENCIAS!$C$63,AB3153&lt;REFERENCIAS!$D$63),REFERENCIAS!$B$63,IF(AND(AB3153&gt;REFERENCIAS!$C$64,AB3153&lt;=REFERENCIAS!$D$64),REFERENCIAS!$B$64,IF(AND(AB3153&gt;=REFERENCIAS!$C$65,AB3153&lt;REFERENCIAS!$D$65),REFERENCIAS!$B$65, "Revisar"))))</f>
        <v>#REF!</v>
      </c>
      <c r="AD3153" s="94" t="e">
        <f ca="1">VLOOKUP(AC3153,REFERENCIAS!$B$62:$G$65,4,FALSE)</f>
        <v>#REF!</v>
      </c>
    </row>
    <row r="3154" spans="1:30" ht="17.25" x14ac:dyDescent="0.25">
      <c r="A3154" s="74"/>
      <c r="B3154" s="19"/>
      <c r="C3154" s="19"/>
      <c r="D3154" s="50"/>
      <c r="E3154" s="73"/>
      <c r="F3154" s="74"/>
      <c r="G3154" s="9"/>
      <c r="H3154" s="48"/>
      <c r="I3154" s="49">
        <f t="shared" ca="1" si="192"/>
        <v>2022</v>
      </c>
      <c r="J3154" s="22">
        <f t="shared" ca="1" si="193"/>
        <v>1</v>
      </c>
      <c r="K3154" s="19"/>
      <c r="L3154" s="73"/>
      <c r="M3154" s="74"/>
      <c r="N3154" s="19"/>
      <c r="O3154" s="73"/>
      <c r="P3154" s="82">
        <v>1</v>
      </c>
      <c r="Q3154" s="24">
        <v>1</v>
      </c>
      <c r="R3154" s="81">
        <f t="shared" si="194"/>
        <v>1</v>
      </c>
      <c r="S3154" s="87"/>
      <c r="T3154" s="19"/>
      <c r="U3154" s="25"/>
      <c r="V3154" s="25"/>
      <c r="W3154" s="81"/>
      <c r="X3154" s="91" t="e">
        <f ca="1">+VLOOKUP(#REF!,REFERENCIAS!$C:$D,2,0)*VLOOKUP(#REF!,PONDERADORES!A:P,IF(AND(INFORMACION!$T3154='REFERENCIAS RIESGO'!$C$36,INFORMACION!$F3154=REFERENCIAS!$C$24),16,IF(INFORMACION!$T3154='REFERENCIAS RIESGO'!$C$36,13,IF(INFORMACION!$F3154=REFERENCIAS!$C$24,10,7))),0)+VLOOKUP(K3154,REFERENCIAS!$C:$D,2,0)*VLOOKUP($K$2,PONDERADORES!A:P,IF(AND(INFORMACION!$T3154='REFERENCIAS RIESGO'!$C$36,INFORMACION!$F3154=REFERENCIAS!$C$24),16,IF(INFORMACION!$T3154='REFERENCIAS RIESGO'!$C$36,13,IF(INFORMACION!$F3154=REFERENCIAS!$C$24,10,7))),0)+VLOOKUP(L3154,REFERENCIAS!$C:$D,2,0)*VLOOKUP($L$2,PONDERADORES!A:P,IF(AND(INFORMACION!$T3154='REFERENCIAS RIESGO'!$C$36,INFORMACION!$F3154=REFERENCIAS!$C$24),16,IF(INFORMACION!$T3154='REFERENCIAS RIESGO'!$C$36,13,IF(INFORMACION!$F3154=REFERENCIAS!$C$24,10,7))),0)+VLOOKUP(F3154,REFERENCIAS!$C:$D,2,0)*VLOOKUP($F$2,PONDERADORES!A:P,IF(AND(INFORMACION!$T3154='REFERENCIAS RIESGO'!$C$36,INFORMACION!$F3154=REFERENCIAS!$C$24),16,IF(INFORMACION!$T3154='REFERENCIAS RIESGO'!$C$36,13,IF(INFORMACION!$F3154=REFERENCIAS!$C$24,10,7))),0)+VLOOKUP(T3154,REFERENCIAS!$C:$D,2,0)*VLOOKUP($T$2,PONDERADORES!A:P,IF(AND(INFORMACION!$T3154='REFERENCIAS RIESGO'!$C$36,INFORMACION!$F3154=REFERENCIAS!$C$24),16,IF(INFORMACION!$T3154='REFERENCIAS RIESGO'!$C$36,13,IF(INFORMACION!$F3154=REFERENCIAS!$C$24,10,7))),0)+VLOOKUP(IF(J3154&lt;=0.2,0.2,IF(AND(J3154&gt;0.2,J3154&lt;=0.4),0.4,IF(AND(J3154&gt;0.4,J3154&lt;=0.6),0.6,IF(AND(J3154&gt;0.6,J3154&lt;=0.8),0.8,IF(AND(J3154&gt;0.8,J3154&lt;=1),1))))),REFERENCIAS!$C:$D,2,0)*VLOOKUP($J$2,PONDERADORES!A:P,IF(AND(INFORMACION!$T3154='REFERENCIAS RIESGO'!$C$36,INFORMACION!$F3154=REFERENCIAS!$C$24),16,IF(INFORMACION!$T3154='REFERENCIAS RIESGO'!$C$36,13,IF(INFORMACION!$F3154=REFERENCIAS!$C$24,10,7))),0)</f>
        <v>#REF!</v>
      </c>
      <c r="Y3154" s="68">
        <f>+VLOOKUP(M3154,REFERENCIAS!$C:$D,2,0)*VLOOKUP($M$2,PONDERADORES!$A$7:$G$9,7,0)+VLOOKUP(N3154,REFERENCIAS!$C:$D,2,0)*VLOOKUP($N$2,PONDERADORES!$A$7:$G$9,7,0)+VLOOKUP(O3154,REFERENCIAS!$C:$D,2,0)*VLOOKUP($O$2,PONDERADORES!$A$7:$G$9,7,0)</f>
        <v>0.2</v>
      </c>
      <c r="Z3154" s="2">
        <f>+VLOOKUP(IF(R3154&lt;0.1,0,IF(AND(R3154&gt;=0.1,R3154&lt;0.2),0.1,IF(AND(R3154&gt;=0.2,R3154&lt;0.3),0.2,IF(R3154&gt;0.3,0.3,)))),REFERENCIAS!$C:$D,2,0)*VLOOKUP($R$2,PONDERADORES!$A$11:$G$11,7,0)</f>
        <v>15</v>
      </c>
      <c r="AA3154" s="92"/>
      <c r="AB3154" s="95" t="e">
        <f t="shared" ca="1" si="195"/>
        <v>#REF!</v>
      </c>
      <c r="AC3154" s="23" t="e">
        <f ca="1">IF(AB3154&gt;REFERENCIAS!$C$62,REFERENCIAS!$B$62,IF(AND(AB3154&gt;=REFERENCIAS!$C$63,AB3154&lt;REFERENCIAS!$D$63),REFERENCIAS!$B$63,IF(AND(AB3154&gt;REFERENCIAS!$C$64,AB3154&lt;=REFERENCIAS!$D$64),REFERENCIAS!$B$64,IF(AND(AB3154&gt;=REFERENCIAS!$C$65,AB3154&lt;REFERENCIAS!$D$65),REFERENCIAS!$B$65, "Revisar"))))</f>
        <v>#REF!</v>
      </c>
      <c r="AD3154" s="94" t="e">
        <f ca="1">VLOOKUP(AC3154,REFERENCIAS!$B$62:$G$65,4,FALSE)</f>
        <v>#REF!</v>
      </c>
    </row>
    <row r="3155" spans="1:30" ht="17.25" x14ac:dyDescent="0.25">
      <c r="A3155" s="74"/>
      <c r="B3155" s="19"/>
      <c r="C3155" s="19"/>
      <c r="D3155" s="50"/>
      <c r="E3155" s="73"/>
      <c r="F3155" s="74"/>
      <c r="G3155" s="9"/>
      <c r="H3155" s="48"/>
      <c r="I3155" s="49">
        <f t="shared" ca="1" si="192"/>
        <v>2022</v>
      </c>
      <c r="J3155" s="22">
        <f t="shared" ca="1" si="193"/>
        <v>1</v>
      </c>
      <c r="K3155" s="19"/>
      <c r="L3155" s="73"/>
      <c r="M3155" s="74"/>
      <c r="N3155" s="19"/>
      <c r="O3155" s="73"/>
      <c r="P3155" s="82">
        <v>1</v>
      </c>
      <c r="Q3155" s="24">
        <v>1</v>
      </c>
      <c r="R3155" s="81">
        <f t="shared" si="194"/>
        <v>1</v>
      </c>
      <c r="S3155" s="87"/>
      <c r="T3155" s="19"/>
      <c r="U3155" s="25"/>
      <c r="V3155" s="25"/>
      <c r="W3155" s="81"/>
      <c r="X3155" s="91" t="e">
        <f ca="1">+VLOOKUP(#REF!,REFERENCIAS!$C:$D,2,0)*VLOOKUP(#REF!,PONDERADORES!A:P,IF(AND(INFORMACION!$T3155='REFERENCIAS RIESGO'!$C$36,INFORMACION!$F3155=REFERENCIAS!$C$24),16,IF(INFORMACION!$T3155='REFERENCIAS RIESGO'!$C$36,13,IF(INFORMACION!$F3155=REFERENCIAS!$C$24,10,7))),0)+VLOOKUP(K3155,REFERENCIAS!$C:$D,2,0)*VLOOKUP($K$2,PONDERADORES!A:P,IF(AND(INFORMACION!$T3155='REFERENCIAS RIESGO'!$C$36,INFORMACION!$F3155=REFERENCIAS!$C$24),16,IF(INFORMACION!$T3155='REFERENCIAS RIESGO'!$C$36,13,IF(INFORMACION!$F3155=REFERENCIAS!$C$24,10,7))),0)+VLOOKUP(L3155,REFERENCIAS!$C:$D,2,0)*VLOOKUP($L$2,PONDERADORES!A:P,IF(AND(INFORMACION!$T3155='REFERENCIAS RIESGO'!$C$36,INFORMACION!$F3155=REFERENCIAS!$C$24),16,IF(INFORMACION!$T3155='REFERENCIAS RIESGO'!$C$36,13,IF(INFORMACION!$F3155=REFERENCIAS!$C$24,10,7))),0)+VLOOKUP(F3155,REFERENCIAS!$C:$D,2,0)*VLOOKUP($F$2,PONDERADORES!A:P,IF(AND(INFORMACION!$T3155='REFERENCIAS RIESGO'!$C$36,INFORMACION!$F3155=REFERENCIAS!$C$24),16,IF(INFORMACION!$T3155='REFERENCIAS RIESGO'!$C$36,13,IF(INFORMACION!$F3155=REFERENCIAS!$C$24,10,7))),0)+VLOOKUP(T3155,REFERENCIAS!$C:$D,2,0)*VLOOKUP($T$2,PONDERADORES!A:P,IF(AND(INFORMACION!$T3155='REFERENCIAS RIESGO'!$C$36,INFORMACION!$F3155=REFERENCIAS!$C$24),16,IF(INFORMACION!$T3155='REFERENCIAS RIESGO'!$C$36,13,IF(INFORMACION!$F3155=REFERENCIAS!$C$24,10,7))),0)+VLOOKUP(IF(J3155&lt;=0.2,0.2,IF(AND(J3155&gt;0.2,J3155&lt;=0.4),0.4,IF(AND(J3155&gt;0.4,J3155&lt;=0.6),0.6,IF(AND(J3155&gt;0.6,J3155&lt;=0.8),0.8,IF(AND(J3155&gt;0.8,J3155&lt;=1),1))))),REFERENCIAS!$C:$D,2,0)*VLOOKUP($J$2,PONDERADORES!A:P,IF(AND(INFORMACION!$T3155='REFERENCIAS RIESGO'!$C$36,INFORMACION!$F3155=REFERENCIAS!$C$24),16,IF(INFORMACION!$T3155='REFERENCIAS RIESGO'!$C$36,13,IF(INFORMACION!$F3155=REFERENCIAS!$C$24,10,7))),0)</f>
        <v>#REF!</v>
      </c>
      <c r="Y3155" s="68">
        <f>+VLOOKUP(M3155,REFERENCIAS!$C:$D,2,0)*VLOOKUP($M$2,PONDERADORES!$A$7:$G$9,7,0)+VLOOKUP(N3155,REFERENCIAS!$C:$D,2,0)*VLOOKUP($N$2,PONDERADORES!$A$7:$G$9,7,0)+VLOOKUP(O3155,REFERENCIAS!$C:$D,2,0)*VLOOKUP($O$2,PONDERADORES!$A$7:$G$9,7,0)</f>
        <v>0.2</v>
      </c>
      <c r="Z3155" s="2">
        <f>+VLOOKUP(IF(R3155&lt;0.1,0,IF(AND(R3155&gt;=0.1,R3155&lt;0.2),0.1,IF(AND(R3155&gt;=0.2,R3155&lt;0.3),0.2,IF(R3155&gt;0.3,0.3,)))),REFERENCIAS!$C:$D,2,0)*VLOOKUP($R$2,PONDERADORES!$A$11:$G$11,7,0)</f>
        <v>15</v>
      </c>
      <c r="AA3155" s="92"/>
      <c r="AB3155" s="95" t="e">
        <f t="shared" ca="1" si="195"/>
        <v>#REF!</v>
      </c>
      <c r="AC3155" s="23" t="e">
        <f ca="1">IF(AB3155&gt;REFERENCIAS!$C$62,REFERENCIAS!$B$62,IF(AND(AB3155&gt;=REFERENCIAS!$C$63,AB3155&lt;REFERENCIAS!$D$63),REFERENCIAS!$B$63,IF(AND(AB3155&gt;REFERENCIAS!$C$64,AB3155&lt;=REFERENCIAS!$D$64),REFERENCIAS!$B$64,IF(AND(AB3155&gt;=REFERENCIAS!$C$65,AB3155&lt;REFERENCIAS!$D$65),REFERENCIAS!$B$65, "Revisar"))))</f>
        <v>#REF!</v>
      </c>
      <c r="AD3155" s="94" t="e">
        <f ca="1">VLOOKUP(AC3155,REFERENCIAS!$B$62:$G$65,4,FALSE)</f>
        <v>#REF!</v>
      </c>
    </row>
    <row r="3156" spans="1:30" ht="17.25" x14ac:dyDescent="0.25">
      <c r="A3156" s="74"/>
      <c r="B3156" s="19"/>
      <c r="C3156" s="19"/>
      <c r="D3156" s="50"/>
      <c r="E3156" s="73"/>
      <c r="F3156" s="74"/>
      <c r="G3156" s="9"/>
      <c r="H3156" s="48"/>
      <c r="I3156" s="49">
        <f t="shared" ca="1" si="192"/>
        <v>2022</v>
      </c>
      <c r="J3156" s="22">
        <f t="shared" ca="1" si="193"/>
        <v>1</v>
      </c>
      <c r="K3156" s="19"/>
      <c r="L3156" s="73"/>
      <c r="M3156" s="74"/>
      <c r="N3156" s="19"/>
      <c r="O3156" s="73"/>
      <c r="P3156" s="82">
        <v>1</v>
      </c>
      <c r="Q3156" s="24">
        <v>1</v>
      </c>
      <c r="R3156" s="81">
        <f t="shared" si="194"/>
        <v>1</v>
      </c>
      <c r="S3156" s="87"/>
      <c r="T3156" s="19"/>
      <c r="U3156" s="25"/>
      <c r="V3156" s="25"/>
      <c r="W3156" s="81"/>
      <c r="X3156" s="91" t="e">
        <f ca="1">+VLOOKUP(#REF!,REFERENCIAS!$C:$D,2,0)*VLOOKUP(#REF!,PONDERADORES!A:P,IF(AND(INFORMACION!$T3156='REFERENCIAS RIESGO'!$C$36,INFORMACION!$F3156=REFERENCIAS!$C$24),16,IF(INFORMACION!$T3156='REFERENCIAS RIESGO'!$C$36,13,IF(INFORMACION!$F3156=REFERENCIAS!$C$24,10,7))),0)+VLOOKUP(K3156,REFERENCIAS!$C:$D,2,0)*VLOOKUP($K$2,PONDERADORES!A:P,IF(AND(INFORMACION!$T3156='REFERENCIAS RIESGO'!$C$36,INFORMACION!$F3156=REFERENCIAS!$C$24),16,IF(INFORMACION!$T3156='REFERENCIAS RIESGO'!$C$36,13,IF(INFORMACION!$F3156=REFERENCIAS!$C$24,10,7))),0)+VLOOKUP(L3156,REFERENCIAS!$C:$D,2,0)*VLOOKUP($L$2,PONDERADORES!A:P,IF(AND(INFORMACION!$T3156='REFERENCIAS RIESGO'!$C$36,INFORMACION!$F3156=REFERENCIAS!$C$24),16,IF(INFORMACION!$T3156='REFERENCIAS RIESGO'!$C$36,13,IF(INFORMACION!$F3156=REFERENCIAS!$C$24,10,7))),0)+VLOOKUP(F3156,REFERENCIAS!$C:$D,2,0)*VLOOKUP($F$2,PONDERADORES!A:P,IF(AND(INFORMACION!$T3156='REFERENCIAS RIESGO'!$C$36,INFORMACION!$F3156=REFERENCIAS!$C$24),16,IF(INFORMACION!$T3156='REFERENCIAS RIESGO'!$C$36,13,IF(INFORMACION!$F3156=REFERENCIAS!$C$24,10,7))),0)+VLOOKUP(T3156,REFERENCIAS!$C:$D,2,0)*VLOOKUP($T$2,PONDERADORES!A:P,IF(AND(INFORMACION!$T3156='REFERENCIAS RIESGO'!$C$36,INFORMACION!$F3156=REFERENCIAS!$C$24),16,IF(INFORMACION!$T3156='REFERENCIAS RIESGO'!$C$36,13,IF(INFORMACION!$F3156=REFERENCIAS!$C$24,10,7))),0)+VLOOKUP(IF(J3156&lt;=0.2,0.2,IF(AND(J3156&gt;0.2,J3156&lt;=0.4),0.4,IF(AND(J3156&gt;0.4,J3156&lt;=0.6),0.6,IF(AND(J3156&gt;0.6,J3156&lt;=0.8),0.8,IF(AND(J3156&gt;0.8,J3156&lt;=1),1))))),REFERENCIAS!$C:$D,2,0)*VLOOKUP($J$2,PONDERADORES!A:P,IF(AND(INFORMACION!$T3156='REFERENCIAS RIESGO'!$C$36,INFORMACION!$F3156=REFERENCIAS!$C$24),16,IF(INFORMACION!$T3156='REFERENCIAS RIESGO'!$C$36,13,IF(INFORMACION!$F3156=REFERENCIAS!$C$24,10,7))),0)</f>
        <v>#REF!</v>
      </c>
      <c r="Y3156" s="68">
        <f>+VLOOKUP(M3156,REFERENCIAS!$C:$D,2,0)*VLOOKUP($M$2,PONDERADORES!$A$7:$G$9,7,0)+VLOOKUP(N3156,REFERENCIAS!$C:$D,2,0)*VLOOKUP($N$2,PONDERADORES!$A$7:$G$9,7,0)+VLOOKUP(O3156,REFERENCIAS!$C:$D,2,0)*VLOOKUP($O$2,PONDERADORES!$A$7:$G$9,7,0)</f>
        <v>0.2</v>
      </c>
      <c r="Z3156" s="2">
        <f>+VLOOKUP(IF(R3156&lt;0.1,0,IF(AND(R3156&gt;=0.1,R3156&lt;0.2),0.1,IF(AND(R3156&gt;=0.2,R3156&lt;0.3),0.2,IF(R3156&gt;0.3,0.3,)))),REFERENCIAS!$C:$D,2,0)*VLOOKUP($R$2,PONDERADORES!$A$11:$G$11,7,0)</f>
        <v>15</v>
      </c>
      <c r="AA3156" s="92"/>
      <c r="AB3156" s="95" t="e">
        <f t="shared" ca="1" si="195"/>
        <v>#REF!</v>
      </c>
      <c r="AC3156" s="23" t="e">
        <f ca="1">IF(AB3156&gt;REFERENCIAS!$C$62,REFERENCIAS!$B$62,IF(AND(AB3156&gt;=REFERENCIAS!$C$63,AB3156&lt;REFERENCIAS!$D$63),REFERENCIAS!$B$63,IF(AND(AB3156&gt;REFERENCIAS!$C$64,AB3156&lt;=REFERENCIAS!$D$64),REFERENCIAS!$B$64,IF(AND(AB3156&gt;=REFERENCIAS!$C$65,AB3156&lt;REFERENCIAS!$D$65),REFERENCIAS!$B$65, "Revisar"))))</f>
        <v>#REF!</v>
      </c>
      <c r="AD3156" s="94" t="e">
        <f ca="1">VLOOKUP(AC3156,REFERENCIAS!$B$62:$G$65,4,FALSE)</f>
        <v>#REF!</v>
      </c>
    </row>
    <row r="3157" spans="1:30" ht="17.25" x14ac:dyDescent="0.25">
      <c r="A3157" s="74"/>
      <c r="B3157" s="19"/>
      <c r="C3157" s="19"/>
      <c r="D3157" s="50"/>
      <c r="E3157" s="73"/>
      <c r="F3157" s="74"/>
      <c r="G3157" s="9"/>
      <c r="H3157" s="48"/>
      <c r="I3157" s="49">
        <f t="shared" ca="1" si="192"/>
        <v>2022</v>
      </c>
      <c r="J3157" s="22">
        <f t="shared" ca="1" si="193"/>
        <v>1</v>
      </c>
      <c r="K3157" s="19"/>
      <c r="L3157" s="73"/>
      <c r="M3157" s="74"/>
      <c r="N3157" s="19"/>
      <c r="O3157" s="73"/>
      <c r="P3157" s="82">
        <v>1</v>
      </c>
      <c r="Q3157" s="24">
        <v>1</v>
      </c>
      <c r="R3157" s="81">
        <f t="shared" si="194"/>
        <v>1</v>
      </c>
      <c r="S3157" s="87"/>
      <c r="T3157" s="19"/>
      <c r="U3157" s="25"/>
      <c r="V3157" s="25"/>
      <c r="W3157" s="81"/>
      <c r="X3157" s="91" t="e">
        <f ca="1">+VLOOKUP(#REF!,REFERENCIAS!$C:$D,2,0)*VLOOKUP(#REF!,PONDERADORES!A:P,IF(AND(INFORMACION!$T3157='REFERENCIAS RIESGO'!$C$36,INFORMACION!$F3157=REFERENCIAS!$C$24),16,IF(INFORMACION!$T3157='REFERENCIAS RIESGO'!$C$36,13,IF(INFORMACION!$F3157=REFERENCIAS!$C$24,10,7))),0)+VLOOKUP(K3157,REFERENCIAS!$C:$D,2,0)*VLOOKUP($K$2,PONDERADORES!A:P,IF(AND(INFORMACION!$T3157='REFERENCIAS RIESGO'!$C$36,INFORMACION!$F3157=REFERENCIAS!$C$24),16,IF(INFORMACION!$T3157='REFERENCIAS RIESGO'!$C$36,13,IF(INFORMACION!$F3157=REFERENCIAS!$C$24,10,7))),0)+VLOOKUP(L3157,REFERENCIAS!$C:$D,2,0)*VLOOKUP($L$2,PONDERADORES!A:P,IF(AND(INFORMACION!$T3157='REFERENCIAS RIESGO'!$C$36,INFORMACION!$F3157=REFERENCIAS!$C$24),16,IF(INFORMACION!$T3157='REFERENCIAS RIESGO'!$C$36,13,IF(INFORMACION!$F3157=REFERENCIAS!$C$24,10,7))),0)+VLOOKUP(F3157,REFERENCIAS!$C:$D,2,0)*VLOOKUP($F$2,PONDERADORES!A:P,IF(AND(INFORMACION!$T3157='REFERENCIAS RIESGO'!$C$36,INFORMACION!$F3157=REFERENCIAS!$C$24),16,IF(INFORMACION!$T3157='REFERENCIAS RIESGO'!$C$36,13,IF(INFORMACION!$F3157=REFERENCIAS!$C$24,10,7))),0)+VLOOKUP(T3157,REFERENCIAS!$C:$D,2,0)*VLOOKUP($T$2,PONDERADORES!A:P,IF(AND(INFORMACION!$T3157='REFERENCIAS RIESGO'!$C$36,INFORMACION!$F3157=REFERENCIAS!$C$24),16,IF(INFORMACION!$T3157='REFERENCIAS RIESGO'!$C$36,13,IF(INFORMACION!$F3157=REFERENCIAS!$C$24,10,7))),0)+VLOOKUP(IF(J3157&lt;=0.2,0.2,IF(AND(J3157&gt;0.2,J3157&lt;=0.4),0.4,IF(AND(J3157&gt;0.4,J3157&lt;=0.6),0.6,IF(AND(J3157&gt;0.6,J3157&lt;=0.8),0.8,IF(AND(J3157&gt;0.8,J3157&lt;=1),1))))),REFERENCIAS!$C:$D,2,0)*VLOOKUP($J$2,PONDERADORES!A:P,IF(AND(INFORMACION!$T3157='REFERENCIAS RIESGO'!$C$36,INFORMACION!$F3157=REFERENCIAS!$C$24),16,IF(INFORMACION!$T3157='REFERENCIAS RIESGO'!$C$36,13,IF(INFORMACION!$F3157=REFERENCIAS!$C$24,10,7))),0)</f>
        <v>#REF!</v>
      </c>
      <c r="Y3157" s="68">
        <f>+VLOOKUP(M3157,REFERENCIAS!$C:$D,2,0)*VLOOKUP($M$2,PONDERADORES!$A$7:$G$9,7,0)+VLOOKUP(N3157,REFERENCIAS!$C:$D,2,0)*VLOOKUP($N$2,PONDERADORES!$A$7:$G$9,7,0)+VLOOKUP(O3157,REFERENCIAS!$C:$D,2,0)*VLOOKUP($O$2,PONDERADORES!$A$7:$G$9,7,0)</f>
        <v>0.2</v>
      </c>
      <c r="Z3157" s="2">
        <f>+VLOOKUP(IF(R3157&lt;0.1,0,IF(AND(R3157&gt;=0.1,R3157&lt;0.2),0.1,IF(AND(R3157&gt;=0.2,R3157&lt;0.3),0.2,IF(R3157&gt;0.3,0.3,)))),REFERENCIAS!$C:$D,2,0)*VLOOKUP($R$2,PONDERADORES!$A$11:$G$11,7,0)</f>
        <v>15</v>
      </c>
      <c r="AA3157" s="92"/>
      <c r="AB3157" s="95" t="e">
        <f t="shared" ca="1" si="195"/>
        <v>#REF!</v>
      </c>
      <c r="AC3157" s="23" t="e">
        <f ca="1">IF(AB3157&gt;REFERENCIAS!$C$62,REFERENCIAS!$B$62,IF(AND(AB3157&gt;=REFERENCIAS!$C$63,AB3157&lt;REFERENCIAS!$D$63),REFERENCIAS!$B$63,IF(AND(AB3157&gt;REFERENCIAS!$C$64,AB3157&lt;=REFERENCIAS!$D$64),REFERENCIAS!$B$64,IF(AND(AB3157&gt;=REFERENCIAS!$C$65,AB3157&lt;REFERENCIAS!$D$65),REFERENCIAS!$B$65, "Revisar"))))</f>
        <v>#REF!</v>
      </c>
      <c r="AD3157" s="94" t="e">
        <f ca="1">VLOOKUP(AC3157,REFERENCIAS!$B$62:$G$65,4,FALSE)</f>
        <v>#REF!</v>
      </c>
    </row>
    <row r="3158" spans="1:30" ht="17.25" x14ac:dyDescent="0.25">
      <c r="A3158" s="74"/>
      <c r="B3158" s="19"/>
      <c r="C3158" s="19"/>
      <c r="D3158" s="50"/>
      <c r="E3158" s="73"/>
      <c r="F3158" s="74"/>
      <c r="G3158" s="9"/>
      <c r="H3158" s="48"/>
      <c r="I3158" s="49">
        <f t="shared" ca="1" si="192"/>
        <v>2022</v>
      </c>
      <c r="J3158" s="22">
        <f t="shared" ca="1" si="193"/>
        <v>1</v>
      </c>
      <c r="K3158" s="19"/>
      <c r="L3158" s="73"/>
      <c r="M3158" s="74"/>
      <c r="N3158" s="19"/>
      <c r="O3158" s="73"/>
      <c r="P3158" s="82">
        <v>1</v>
      </c>
      <c r="Q3158" s="24">
        <v>1</v>
      </c>
      <c r="R3158" s="81">
        <f t="shared" si="194"/>
        <v>1</v>
      </c>
      <c r="S3158" s="87"/>
      <c r="T3158" s="19"/>
      <c r="U3158" s="25"/>
      <c r="V3158" s="25"/>
      <c r="W3158" s="81"/>
      <c r="X3158" s="91" t="e">
        <f ca="1">+VLOOKUP(#REF!,REFERENCIAS!$C:$D,2,0)*VLOOKUP(#REF!,PONDERADORES!A:P,IF(AND(INFORMACION!$T3158='REFERENCIAS RIESGO'!$C$36,INFORMACION!$F3158=REFERENCIAS!$C$24),16,IF(INFORMACION!$T3158='REFERENCIAS RIESGO'!$C$36,13,IF(INFORMACION!$F3158=REFERENCIAS!$C$24,10,7))),0)+VLOOKUP(K3158,REFERENCIAS!$C:$D,2,0)*VLOOKUP($K$2,PONDERADORES!A:P,IF(AND(INFORMACION!$T3158='REFERENCIAS RIESGO'!$C$36,INFORMACION!$F3158=REFERENCIAS!$C$24),16,IF(INFORMACION!$T3158='REFERENCIAS RIESGO'!$C$36,13,IF(INFORMACION!$F3158=REFERENCIAS!$C$24,10,7))),0)+VLOOKUP(L3158,REFERENCIAS!$C:$D,2,0)*VLOOKUP($L$2,PONDERADORES!A:P,IF(AND(INFORMACION!$T3158='REFERENCIAS RIESGO'!$C$36,INFORMACION!$F3158=REFERENCIAS!$C$24),16,IF(INFORMACION!$T3158='REFERENCIAS RIESGO'!$C$36,13,IF(INFORMACION!$F3158=REFERENCIAS!$C$24,10,7))),0)+VLOOKUP(F3158,REFERENCIAS!$C:$D,2,0)*VLOOKUP($F$2,PONDERADORES!A:P,IF(AND(INFORMACION!$T3158='REFERENCIAS RIESGO'!$C$36,INFORMACION!$F3158=REFERENCIAS!$C$24),16,IF(INFORMACION!$T3158='REFERENCIAS RIESGO'!$C$36,13,IF(INFORMACION!$F3158=REFERENCIAS!$C$24,10,7))),0)+VLOOKUP(T3158,REFERENCIAS!$C:$D,2,0)*VLOOKUP($T$2,PONDERADORES!A:P,IF(AND(INFORMACION!$T3158='REFERENCIAS RIESGO'!$C$36,INFORMACION!$F3158=REFERENCIAS!$C$24),16,IF(INFORMACION!$T3158='REFERENCIAS RIESGO'!$C$36,13,IF(INFORMACION!$F3158=REFERENCIAS!$C$24,10,7))),0)+VLOOKUP(IF(J3158&lt;=0.2,0.2,IF(AND(J3158&gt;0.2,J3158&lt;=0.4),0.4,IF(AND(J3158&gt;0.4,J3158&lt;=0.6),0.6,IF(AND(J3158&gt;0.6,J3158&lt;=0.8),0.8,IF(AND(J3158&gt;0.8,J3158&lt;=1),1))))),REFERENCIAS!$C:$D,2,0)*VLOOKUP($J$2,PONDERADORES!A:P,IF(AND(INFORMACION!$T3158='REFERENCIAS RIESGO'!$C$36,INFORMACION!$F3158=REFERENCIAS!$C$24),16,IF(INFORMACION!$T3158='REFERENCIAS RIESGO'!$C$36,13,IF(INFORMACION!$F3158=REFERENCIAS!$C$24,10,7))),0)</f>
        <v>#REF!</v>
      </c>
      <c r="Y3158" s="68">
        <f>+VLOOKUP(M3158,REFERENCIAS!$C:$D,2,0)*VLOOKUP($M$2,PONDERADORES!$A$7:$G$9,7,0)+VLOOKUP(N3158,REFERENCIAS!$C:$D,2,0)*VLOOKUP($N$2,PONDERADORES!$A$7:$G$9,7,0)+VLOOKUP(O3158,REFERENCIAS!$C:$D,2,0)*VLOOKUP($O$2,PONDERADORES!$A$7:$G$9,7,0)</f>
        <v>0.2</v>
      </c>
      <c r="Z3158" s="2">
        <f>+VLOOKUP(IF(R3158&lt;0.1,0,IF(AND(R3158&gt;=0.1,R3158&lt;0.2),0.1,IF(AND(R3158&gt;=0.2,R3158&lt;0.3),0.2,IF(R3158&gt;0.3,0.3,)))),REFERENCIAS!$C:$D,2,0)*VLOOKUP($R$2,PONDERADORES!$A$11:$G$11,7,0)</f>
        <v>15</v>
      </c>
      <c r="AA3158" s="92"/>
      <c r="AB3158" s="95" t="e">
        <f t="shared" ca="1" si="195"/>
        <v>#REF!</v>
      </c>
      <c r="AC3158" s="23" t="e">
        <f ca="1">IF(AB3158&gt;REFERENCIAS!$C$62,REFERENCIAS!$B$62,IF(AND(AB3158&gt;=REFERENCIAS!$C$63,AB3158&lt;REFERENCIAS!$D$63),REFERENCIAS!$B$63,IF(AND(AB3158&gt;REFERENCIAS!$C$64,AB3158&lt;=REFERENCIAS!$D$64),REFERENCIAS!$B$64,IF(AND(AB3158&gt;=REFERENCIAS!$C$65,AB3158&lt;REFERENCIAS!$D$65),REFERENCIAS!$B$65, "Revisar"))))</f>
        <v>#REF!</v>
      </c>
      <c r="AD3158" s="94" t="e">
        <f ca="1">VLOOKUP(AC3158,REFERENCIAS!$B$62:$G$65,4,FALSE)</f>
        <v>#REF!</v>
      </c>
    </row>
    <row r="3159" spans="1:30" ht="17.25" x14ac:dyDescent="0.25">
      <c r="A3159" s="74"/>
      <c r="B3159" s="19"/>
      <c r="C3159" s="19"/>
      <c r="D3159" s="50"/>
      <c r="E3159" s="73"/>
      <c r="F3159" s="74"/>
      <c r="G3159" s="9"/>
      <c r="H3159" s="48"/>
      <c r="I3159" s="49">
        <f t="shared" ca="1" si="192"/>
        <v>2022</v>
      </c>
      <c r="J3159" s="22">
        <f t="shared" ca="1" si="193"/>
        <v>1</v>
      </c>
      <c r="K3159" s="19"/>
      <c r="L3159" s="73"/>
      <c r="M3159" s="74"/>
      <c r="N3159" s="19"/>
      <c r="O3159" s="73"/>
      <c r="P3159" s="82">
        <v>1</v>
      </c>
      <c r="Q3159" s="24">
        <v>1</v>
      </c>
      <c r="R3159" s="81">
        <f t="shared" si="194"/>
        <v>1</v>
      </c>
      <c r="S3159" s="87"/>
      <c r="T3159" s="19"/>
      <c r="U3159" s="25"/>
      <c r="V3159" s="25"/>
      <c r="W3159" s="81"/>
      <c r="X3159" s="91" t="e">
        <f ca="1">+VLOOKUP(#REF!,REFERENCIAS!$C:$D,2,0)*VLOOKUP(#REF!,PONDERADORES!A:P,IF(AND(INFORMACION!$T3159='REFERENCIAS RIESGO'!$C$36,INFORMACION!$F3159=REFERENCIAS!$C$24),16,IF(INFORMACION!$T3159='REFERENCIAS RIESGO'!$C$36,13,IF(INFORMACION!$F3159=REFERENCIAS!$C$24,10,7))),0)+VLOOKUP(K3159,REFERENCIAS!$C:$D,2,0)*VLOOKUP($K$2,PONDERADORES!A:P,IF(AND(INFORMACION!$T3159='REFERENCIAS RIESGO'!$C$36,INFORMACION!$F3159=REFERENCIAS!$C$24),16,IF(INFORMACION!$T3159='REFERENCIAS RIESGO'!$C$36,13,IF(INFORMACION!$F3159=REFERENCIAS!$C$24,10,7))),0)+VLOOKUP(L3159,REFERENCIAS!$C:$D,2,0)*VLOOKUP($L$2,PONDERADORES!A:P,IF(AND(INFORMACION!$T3159='REFERENCIAS RIESGO'!$C$36,INFORMACION!$F3159=REFERENCIAS!$C$24),16,IF(INFORMACION!$T3159='REFERENCIAS RIESGO'!$C$36,13,IF(INFORMACION!$F3159=REFERENCIAS!$C$24,10,7))),0)+VLOOKUP(F3159,REFERENCIAS!$C:$D,2,0)*VLOOKUP($F$2,PONDERADORES!A:P,IF(AND(INFORMACION!$T3159='REFERENCIAS RIESGO'!$C$36,INFORMACION!$F3159=REFERENCIAS!$C$24),16,IF(INFORMACION!$T3159='REFERENCIAS RIESGO'!$C$36,13,IF(INFORMACION!$F3159=REFERENCIAS!$C$24,10,7))),0)+VLOOKUP(T3159,REFERENCIAS!$C:$D,2,0)*VLOOKUP($T$2,PONDERADORES!A:P,IF(AND(INFORMACION!$T3159='REFERENCIAS RIESGO'!$C$36,INFORMACION!$F3159=REFERENCIAS!$C$24),16,IF(INFORMACION!$T3159='REFERENCIAS RIESGO'!$C$36,13,IF(INFORMACION!$F3159=REFERENCIAS!$C$24,10,7))),0)+VLOOKUP(IF(J3159&lt;=0.2,0.2,IF(AND(J3159&gt;0.2,J3159&lt;=0.4),0.4,IF(AND(J3159&gt;0.4,J3159&lt;=0.6),0.6,IF(AND(J3159&gt;0.6,J3159&lt;=0.8),0.8,IF(AND(J3159&gt;0.8,J3159&lt;=1),1))))),REFERENCIAS!$C:$D,2,0)*VLOOKUP($J$2,PONDERADORES!A:P,IF(AND(INFORMACION!$T3159='REFERENCIAS RIESGO'!$C$36,INFORMACION!$F3159=REFERENCIAS!$C$24),16,IF(INFORMACION!$T3159='REFERENCIAS RIESGO'!$C$36,13,IF(INFORMACION!$F3159=REFERENCIAS!$C$24,10,7))),0)</f>
        <v>#REF!</v>
      </c>
      <c r="Y3159" s="68">
        <f>+VLOOKUP(M3159,REFERENCIAS!$C:$D,2,0)*VLOOKUP($M$2,PONDERADORES!$A$7:$G$9,7,0)+VLOOKUP(N3159,REFERENCIAS!$C:$D,2,0)*VLOOKUP($N$2,PONDERADORES!$A$7:$G$9,7,0)+VLOOKUP(O3159,REFERENCIAS!$C:$D,2,0)*VLOOKUP($O$2,PONDERADORES!$A$7:$G$9,7,0)</f>
        <v>0.2</v>
      </c>
      <c r="Z3159" s="2">
        <f>+VLOOKUP(IF(R3159&lt;0.1,0,IF(AND(R3159&gt;=0.1,R3159&lt;0.2),0.1,IF(AND(R3159&gt;=0.2,R3159&lt;0.3),0.2,IF(R3159&gt;0.3,0.3,)))),REFERENCIAS!$C:$D,2,0)*VLOOKUP($R$2,PONDERADORES!$A$11:$G$11,7,0)</f>
        <v>15</v>
      </c>
      <c r="AA3159" s="92"/>
      <c r="AB3159" s="95" t="e">
        <f t="shared" ca="1" si="195"/>
        <v>#REF!</v>
      </c>
      <c r="AC3159" s="23" t="e">
        <f ca="1">IF(AB3159&gt;REFERENCIAS!$C$62,REFERENCIAS!$B$62,IF(AND(AB3159&gt;=REFERENCIAS!$C$63,AB3159&lt;REFERENCIAS!$D$63),REFERENCIAS!$B$63,IF(AND(AB3159&gt;REFERENCIAS!$C$64,AB3159&lt;=REFERENCIAS!$D$64),REFERENCIAS!$B$64,IF(AND(AB3159&gt;=REFERENCIAS!$C$65,AB3159&lt;REFERENCIAS!$D$65),REFERENCIAS!$B$65, "Revisar"))))</f>
        <v>#REF!</v>
      </c>
      <c r="AD3159" s="94" t="e">
        <f ca="1">VLOOKUP(AC3159,REFERENCIAS!$B$62:$G$65,4,FALSE)</f>
        <v>#REF!</v>
      </c>
    </row>
    <row r="3160" spans="1:30" ht="17.25" x14ac:dyDescent="0.25">
      <c r="A3160" s="74"/>
      <c r="B3160" s="19"/>
      <c r="C3160" s="19"/>
      <c r="D3160" s="50"/>
      <c r="E3160" s="73"/>
      <c r="F3160" s="74"/>
      <c r="G3160" s="9"/>
      <c r="H3160" s="48"/>
      <c r="I3160" s="49">
        <f t="shared" ca="1" si="192"/>
        <v>2022</v>
      </c>
      <c r="J3160" s="22">
        <f t="shared" ca="1" si="193"/>
        <v>1</v>
      </c>
      <c r="K3160" s="19"/>
      <c r="L3160" s="73"/>
      <c r="M3160" s="74"/>
      <c r="N3160" s="19"/>
      <c r="O3160" s="73"/>
      <c r="P3160" s="82">
        <v>1</v>
      </c>
      <c r="Q3160" s="24">
        <v>1</v>
      </c>
      <c r="R3160" s="81">
        <f t="shared" si="194"/>
        <v>1</v>
      </c>
      <c r="S3160" s="87"/>
      <c r="T3160" s="19"/>
      <c r="U3160" s="25"/>
      <c r="V3160" s="25"/>
      <c r="W3160" s="81"/>
      <c r="X3160" s="91" t="e">
        <f ca="1">+VLOOKUP(#REF!,REFERENCIAS!$C:$D,2,0)*VLOOKUP(#REF!,PONDERADORES!A:P,IF(AND(INFORMACION!$T3160='REFERENCIAS RIESGO'!$C$36,INFORMACION!$F3160=REFERENCIAS!$C$24),16,IF(INFORMACION!$T3160='REFERENCIAS RIESGO'!$C$36,13,IF(INFORMACION!$F3160=REFERENCIAS!$C$24,10,7))),0)+VLOOKUP(K3160,REFERENCIAS!$C:$D,2,0)*VLOOKUP($K$2,PONDERADORES!A:P,IF(AND(INFORMACION!$T3160='REFERENCIAS RIESGO'!$C$36,INFORMACION!$F3160=REFERENCIAS!$C$24),16,IF(INFORMACION!$T3160='REFERENCIAS RIESGO'!$C$36,13,IF(INFORMACION!$F3160=REFERENCIAS!$C$24,10,7))),0)+VLOOKUP(L3160,REFERENCIAS!$C:$D,2,0)*VLOOKUP($L$2,PONDERADORES!A:P,IF(AND(INFORMACION!$T3160='REFERENCIAS RIESGO'!$C$36,INFORMACION!$F3160=REFERENCIAS!$C$24),16,IF(INFORMACION!$T3160='REFERENCIAS RIESGO'!$C$36,13,IF(INFORMACION!$F3160=REFERENCIAS!$C$24,10,7))),0)+VLOOKUP(F3160,REFERENCIAS!$C:$D,2,0)*VLOOKUP($F$2,PONDERADORES!A:P,IF(AND(INFORMACION!$T3160='REFERENCIAS RIESGO'!$C$36,INFORMACION!$F3160=REFERENCIAS!$C$24),16,IF(INFORMACION!$T3160='REFERENCIAS RIESGO'!$C$36,13,IF(INFORMACION!$F3160=REFERENCIAS!$C$24,10,7))),0)+VLOOKUP(T3160,REFERENCIAS!$C:$D,2,0)*VLOOKUP($T$2,PONDERADORES!A:P,IF(AND(INFORMACION!$T3160='REFERENCIAS RIESGO'!$C$36,INFORMACION!$F3160=REFERENCIAS!$C$24),16,IF(INFORMACION!$T3160='REFERENCIAS RIESGO'!$C$36,13,IF(INFORMACION!$F3160=REFERENCIAS!$C$24,10,7))),0)+VLOOKUP(IF(J3160&lt;=0.2,0.2,IF(AND(J3160&gt;0.2,J3160&lt;=0.4),0.4,IF(AND(J3160&gt;0.4,J3160&lt;=0.6),0.6,IF(AND(J3160&gt;0.6,J3160&lt;=0.8),0.8,IF(AND(J3160&gt;0.8,J3160&lt;=1),1))))),REFERENCIAS!$C:$D,2,0)*VLOOKUP($J$2,PONDERADORES!A:P,IF(AND(INFORMACION!$T3160='REFERENCIAS RIESGO'!$C$36,INFORMACION!$F3160=REFERENCIAS!$C$24),16,IF(INFORMACION!$T3160='REFERENCIAS RIESGO'!$C$36,13,IF(INFORMACION!$F3160=REFERENCIAS!$C$24,10,7))),0)</f>
        <v>#REF!</v>
      </c>
      <c r="Y3160" s="68">
        <f>+VLOOKUP(M3160,REFERENCIAS!$C:$D,2,0)*VLOOKUP($M$2,PONDERADORES!$A$7:$G$9,7,0)+VLOOKUP(N3160,REFERENCIAS!$C:$D,2,0)*VLOOKUP($N$2,PONDERADORES!$A$7:$G$9,7,0)+VLOOKUP(O3160,REFERENCIAS!$C:$D,2,0)*VLOOKUP($O$2,PONDERADORES!$A$7:$G$9,7,0)</f>
        <v>0.2</v>
      </c>
      <c r="Z3160" s="2">
        <f>+VLOOKUP(IF(R3160&lt;0.1,0,IF(AND(R3160&gt;=0.1,R3160&lt;0.2),0.1,IF(AND(R3160&gt;=0.2,R3160&lt;0.3),0.2,IF(R3160&gt;0.3,0.3,)))),REFERENCIAS!$C:$D,2,0)*VLOOKUP($R$2,PONDERADORES!$A$11:$G$11,7,0)</f>
        <v>15</v>
      </c>
      <c r="AA3160" s="92"/>
      <c r="AB3160" s="95" t="e">
        <f t="shared" ca="1" si="195"/>
        <v>#REF!</v>
      </c>
      <c r="AC3160" s="23" t="e">
        <f ca="1">IF(AB3160&gt;REFERENCIAS!$C$62,REFERENCIAS!$B$62,IF(AND(AB3160&gt;=REFERENCIAS!$C$63,AB3160&lt;REFERENCIAS!$D$63),REFERENCIAS!$B$63,IF(AND(AB3160&gt;REFERENCIAS!$C$64,AB3160&lt;=REFERENCIAS!$D$64),REFERENCIAS!$B$64,IF(AND(AB3160&gt;=REFERENCIAS!$C$65,AB3160&lt;REFERENCIAS!$D$65),REFERENCIAS!$B$65, "Revisar"))))</f>
        <v>#REF!</v>
      </c>
      <c r="AD3160" s="94" t="e">
        <f ca="1">VLOOKUP(AC3160,REFERENCIAS!$B$62:$G$65,4,FALSE)</f>
        <v>#REF!</v>
      </c>
    </row>
    <row r="3161" spans="1:30" ht="17.25" x14ac:dyDescent="0.25">
      <c r="A3161" s="74"/>
      <c r="B3161" s="19"/>
      <c r="C3161" s="19"/>
      <c r="D3161" s="50"/>
      <c r="E3161" s="73"/>
      <c r="F3161" s="74"/>
      <c r="G3161" s="9"/>
      <c r="H3161" s="48"/>
      <c r="I3161" s="49">
        <f t="shared" ca="1" si="192"/>
        <v>2022</v>
      </c>
      <c r="J3161" s="22">
        <f t="shared" ca="1" si="193"/>
        <v>1</v>
      </c>
      <c r="K3161" s="19"/>
      <c r="L3161" s="73"/>
      <c r="M3161" s="74"/>
      <c r="N3161" s="19"/>
      <c r="O3161" s="73"/>
      <c r="P3161" s="82">
        <v>1</v>
      </c>
      <c r="Q3161" s="24">
        <v>1</v>
      </c>
      <c r="R3161" s="81">
        <f t="shared" si="194"/>
        <v>1</v>
      </c>
      <c r="S3161" s="87"/>
      <c r="T3161" s="19"/>
      <c r="U3161" s="25"/>
      <c r="V3161" s="25"/>
      <c r="W3161" s="81"/>
      <c r="X3161" s="91" t="e">
        <f ca="1">+VLOOKUP(#REF!,REFERENCIAS!$C:$D,2,0)*VLOOKUP(#REF!,PONDERADORES!A:P,IF(AND(INFORMACION!$T3161='REFERENCIAS RIESGO'!$C$36,INFORMACION!$F3161=REFERENCIAS!$C$24),16,IF(INFORMACION!$T3161='REFERENCIAS RIESGO'!$C$36,13,IF(INFORMACION!$F3161=REFERENCIAS!$C$24,10,7))),0)+VLOOKUP(K3161,REFERENCIAS!$C:$D,2,0)*VLOOKUP($K$2,PONDERADORES!A:P,IF(AND(INFORMACION!$T3161='REFERENCIAS RIESGO'!$C$36,INFORMACION!$F3161=REFERENCIAS!$C$24),16,IF(INFORMACION!$T3161='REFERENCIAS RIESGO'!$C$36,13,IF(INFORMACION!$F3161=REFERENCIAS!$C$24,10,7))),0)+VLOOKUP(L3161,REFERENCIAS!$C:$D,2,0)*VLOOKUP($L$2,PONDERADORES!A:P,IF(AND(INFORMACION!$T3161='REFERENCIAS RIESGO'!$C$36,INFORMACION!$F3161=REFERENCIAS!$C$24),16,IF(INFORMACION!$T3161='REFERENCIAS RIESGO'!$C$36,13,IF(INFORMACION!$F3161=REFERENCIAS!$C$24,10,7))),0)+VLOOKUP(F3161,REFERENCIAS!$C:$D,2,0)*VLOOKUP($F$2,PONDERADORES!A:P,IF(AND(INFORMACION!$T3161='REFERENCIAS RIESGO'!$C$36,INFORMACION!$F3161=REFERENCIAS!$C$24),16,IF(INFORMACION!$T3161='REFERENCIAS RIESGO'!$C$36,13,IF(INFORMACION!$F3161=REFERENCIAS!$C$24,10,7))),0)+VLOOKUP(T3161,REFERENCIAS!$C:$D,2,0)*VLOOKUP($T$2,PONDERADORES!A:P,IF(AND(INFORMACION!$T3161='REFERENCIAS RIESGO'!$C$36,INFORMACION!$F3161=REFERENCIAS!$C$24),16,IF(INFORMACION!$T3161='REFERENCIAS RIESGO'!$C$36,13,IF(INFORMACION!$F3161=REFERENCIAS!$C$24,10,7))),0)+VLOOKUP(IF(J3161&lt;=0.2,0.2,IF(AND(J3161&gt;0.2,J3161&lt;=0.4),0.4,IF(AND(J3161&gt;0.4,J3161&lt;=0.6),0.6,IF(AND(J3161&gt;0.6,J3161&lt;=0.8),0.8,IF(AND(J3161&gt;0.8,J3161&lt;=1),1))))),REFERENCIAS!$C:$D,2,0)*VLOOKUP($J$2,PONDERADORES!A:P,IF(AND(INFORMACION!$T3161='REFERENCIAS RIESGO'!$C$36,INFORMACION!$F3161=REFERENCIAS!$C$24),16,IF(INFORMACION!$T3161='REFERENCIAS RIESGO'!$C$36,13,IF(INFORMACION!$F3161=REFERENCIAS!$C$24,10,7))),0)</f>
        <v>#REF!</v>
      </c>
      <c r="Y3161" s="68">
        <f>+VLOOKUP(M3161,REFERENCIAS!$C:$D,2,0)*VLOOKUP($M$2,PONDERADORES!$A$7:$G$9,7,0)+VLOOKUP(N3161,REFERENCIAS!$C:$D,2,0)*VLOOKUP($N$2,PONDERADORES!$A$7:$G$9,7,0)+VLOOKUP(O3161,REFERENCIAS!$C:$D,2,0)*VLOOKUP($O$2,PONDERADORES!$A$7:$G$9,7,0)</f>
        <v>0.2</v>
      </c>
      <c r="Z3161" s="2">
        <f>+VLOOKUP(IF(R3161&lt;0.1,0,IF(AND(R3161&gt;=0.1,R3161&lt;0.2),0.1,IF(AND(R3161&gt;=0.2,R3161&lt;0.3),0.2,IF(R3161&gt;0.3,0.3,)))),REFERENCIAS!$C:$D,2,0)*VLOOKUP($R$2,PONDERADORES!$A$11:$G$11,7,0)</f>
        <v>15</v>
      </c>
      <c r="AA3161" s="92"/>
      <c r="AB3161" s="95" t="e">
        <f t="shared" ca="1" si="195"/>
        <v>#REF!</v>
      </c>
      <c r="AC3161" s="23" t="e">
        <f ca="1">IF(AB3161&gt;REFERENCIAS!$C$62,REFERENCIAS!$B$62,IF(AND(AB3161&gt;=REFERENCIAS!$C$63,AB3161&lt;REFERENCIAS!$D$63),REFERENCIAS!$B$63,IF(AND(AB3161&gt;REFERENCIAS!$C$64,AB3161&lt;=REFERENCIAS!$D$64),REFERENCIAS!$B$64,IF(AND(AB3161&gt;=REFERENCIAS!$C$65,AB3161&lt;REFERENCIAS!$D$65),REFERENCIAS!$B$65, "Revisar"))))</f>
        <v>#REF!</v>
      </c>
      <c r="AD3161" s="94" t="e">
        <f ca="1">VLOOKUP(AC3161,REFERENCIAS!$B$62:$G$65,4,FALSE)</f>
        <v>#REF!</v>
      </c>
    </row>
    <row r="3162" spans="1:30" ht="17.25" x14ac:dyDescent="0.25">
      <c r="A3162" s="74"/>
      <c r="B3162" s="19"/>
      <c r="C3162" s="19"/>
      <c r="D3162" s="50"/>
      <c r="E3162" s="73"/>
      <c r="F3162" s="74"/>
      <c r="G3162" s="9"/>
      <c r="H3162" s="48"/>
      <c r="I3162" s="49">
        <f t="shared" ca="1" si="192"/>
        <v>2022</v>
      </c>
      <c r="J3162" s="22">
        <f t="shared" ca="1" si="193"/>
        <v>1</v>
      </c>
      <c r="K3162" s="19"/>
      <c r="L3162" s="73"/>
      <c r="M3162" s="74"/>
      <c r="N3162" s="19"/>
      <c r="O3162" s="73"/>
      <c r="P3162" s="82">
        <v>1</v>
      </c>
      <c r="Q3162" s="24">
        <v>1</v>
      </c>
      <c r="R3162" s="81">
        <f t="shared" si="194"/>
        <v>1</v>
      </c>
      <c r="S3162" s="87"/>
      <c r="T3162" s="19"/>
      <c r="U3162" s="25"/>
      <c r="V3162" s="25"/>
      <c r="W3162" s="81"/>
      <c r="X3162" s="91" t="e">
        <f ca="1">+VLOOKUP(#REF!,REFERENCIAS!$C:$D,2,0)*VLOOKUP(#REF!,PONDERADORES!A:P,IF(AND(INFORMACION!$T3162='REFERENCIAS RIESGO'!$C$36,INFORMACION!$F3162=REFERENCIAS!$C$24),16,IF(INFORMACION!$T3162='REFERENCIAS RIESGO'!$C$36,13,IF(INFORMACION!$F3162=REFERENCIAS!$C$24,10,7))),0)+VLOOKUP(K3162,REFERENCIAS!$C:$D,2,0)*VLOOKUP($K$2,PONDERADORES!A:P,IF(AND(INFORMACION!$T3162='REFERENCIAS RIESGO'!$C$36,INFORMACION!$F3162=REFERENCIAS!$C$24),16,IF(INFORMACION!$T3162='REFERENCIAS RIESGO'!$C$36,13,IF(INFORMACION!$F3162=REFERENCIAS!$C$24,10,7))),0)+VLOOKUP(L3162,REFERENCIAS!$C:$D,2,0)*VLOOKUP($L$2,PONDERADORES!A:P,IF(AND(INFORMACION!$T3162='REFERENCIAS RIESGO'!$C$36,INFORMACION!$F3162=REFERENCIAS!$C$24),16,IF(INFORMACION!$T3162='REFERENCIAS RIESGO'!$C$36,13,IF(INFORMACION!$F3162=REFERENCIAS!$C$24,10,7))),0)+VLOOKUP(F3162,REFERENCIAS!$C:$D,2,0)*VLOOKUP($F$2,PONDERADORES!A:P,IF(AND(INFORMACION!$T3162='REFERENCIAS RIESGO'!$C$36,INFORMACION!$F3162=REFERENCIAS!$C$24),16,IF(INFORMACION!$T3162='REFERENCIAS RIESGO'!$C$36,13,IF(INFORMACION!$F3162=REFERENCIAS!$C$24,10,7))),0)+VLOOKUP(T3162,REFERENCIAS!$C:$D,2,0)*VLOOKUP($T$2,PONDERADORES!A:P,IF(AND(INFORMACION!$T3162='REFERENCIAS RIESGO'!$C$36,INFORMACION!$F3162=REFERENCIAS!$C$24),16,IF(INFORMACION!$T3162='REFERENCIAS RIESGO'!$C$36,13,IF(INFORMACION!$F3162=REFERENCIAS!$C$24,10,7))),0)+VLOOKUP(IF(J3162&lt;=0.2,0.2,IF(AND(J3162&gt;0.2,J3162&lt;=0.4),0.4,IF(AND(J3162&gt;0.4,J3162&lt;=0.6),0.6,IF(AND(J3162&gt;0.6,J3162&lt;=0.8),0.8,IF(AND(J3162&gt;0.8,J3162&lt;=1),1))))),REFERENCIAS!$C:$D,2,0)*VLOOKUP($J$2,PONDERADORES!A:P,IF(AND(INFORMACION!$T3162='REFERENCIAS RIESGO'!$C$36,INFORMACION!$F3162=REFERENCIAS!$C$24),16,IF(INFORMACION!$T3162='REFERENCIAS RIESGO'!$C$36,13,IF(INFORMACION!$F3162=REFERENCIAS!$C$24,10,7))),0)</f>
        <v>#REF!</v>
      </c>
      <c r="Y3162" s="68">
        <f>+VLOOKUP(M3162,REFERENCIAS!$C:$D,2,0)*VLOOKUP($M$2,PONDERADORES!$A$7:$G$9,7,0)+VLOOKUP(N3162,REFERENCIAS!$C:$D,2,0)*VLOOKUP($N$2,PONDERADORES!$A$7:$G$9,7,0)+VLOOKUP(O3162,REFERENCIAS!$C:$D,2,0)*VLOOKUP($O$2,PONDERADORES!$A$7:$G$9,7,0)</f>
        <v>0.2</v>
      </c>
      <c r="Z3162" s="2">
        <f>+VLOOKUP(IF(R3162&lt;0.1,0,IF(AND(R3162&gt;=0.1,R3162&lt;0.2),0.1,IF(AND(R3162&gt;=0.2,R3162&lt;0.3),0.2,IF(R3162&gt;0.3,0.3,)))),REFERENCIAS!$C:$D,2,0)*VLOOKUP($R$2,PONDERADORES!$A$11:$G$11,7,0)</f>
        <v>15</v>
      </c>
      <c r="AA3162" s="92"/>
      <c r="AB3162" s="95" t="e">
        <f t="shared" ca="1" si="195"/>
        <v>#REF!</v>
      </c>
      <c r="AC3162" s="23" t="e">
        <f ca="1">IF(AB3162&gt;REFERENCIAS!$C$62,REFERENCIAS!$B$62,IF(AND(AB3162&gt;=REFERENCIAS!$C$63,AB3162&lt;REFERENCIAS!$D$63),REFERENCIAS!$B$63,IF(AND(AB3162&gt;REFERENCIAS!$C$64,AB3162&lt;=REFERENCIAS!$D$64),REFERENCIAS!$B$64,IF(AND(AB3162&gt;=REFERENCIAS!$C$65,AB3162&lt;REFERENCIAS!$D$65),REFERENCIAS!$B$65, "Revisar"))))</f>
        <v>#REF!</v>
      </c>
      <c r="AD3162" s="94" t="e">
        <f ca="1">VLOOKUP(AC3162,REFERENCIAS!$B$62:$G$65,4,FALSE)</f>
        <v>#REF!</v>
      </c>
    </row>
    <row r="3163" spans="1:30" ht="17.25" x14ac:dyDescent="0.25">
      <c r="A3163" s="74"/>
      <c r="B3163" s="19"/>
      <c r="C3163" s="19"/>
      <c r="D3163" s="50"/>
      <c r="E3163" s="73"/>
      <c r="F3163" s="74"/>
      <c r="G3163" s="9"/>
      <c r="H3163" s="48"/>
      <c r="I3163" s="49">
        <f t="shared" ca="1" si="192"/>
        <v>2022</v>
      </c>
      <c r="J3163" s="22">
        <f t="shared" ca="1" si="193"/>
        <v>1</v>
      </c>
      <c r="K3163" s="19"/>
      <c r="L3163" s="73"/>
      <c r="M3163" s="74"/>
      <c r="N3163" s="19"/>
      <c r="O3163" s="73"/>
      <c r="P3163" s="82">
        <v>1</v>
      </c>
      <c r="Q3163" s="24">
        <v>1</v>
      </c>
      <c r="R3163" s="81">
        <f t="shared" si="194"/>
        <v>1</v>
      </c>
      <c r="S3163" s="87"/>
      <c r="T3163" s="19"/>
      <c r="U3163" s="25"/>
      <c r="V3163" s="25"/>
      <c r="W3163" s="81"/>
      <c r="X3163" s="91" t="e">
        <f ca="1">+VLOOKUP(#REF!,REFERENCIAS!$C:$D,2,0)*VLOOKUP(#REF!,PONDERADORES!A:P,IF(AND(INFORMACION!$T3163='REFERENCIAS RIESGO'!$C$36,INFORMACION!$F3163=REFERENCIAS!$C$24),16,IF(INFORMACION!$T3163='REFERENCIAS RIESGO'!$C$36,13,IF(INFORMACION!$F3163=REFERENCIAS!$C$24,10,7))),0)+VLOOKUP(K3163,REFERENCIAS!$C:$D,2,0)*VLOOKUP($K$2,PONDERADORES!A:P,IF(AND(INFORMACION!$T3163='REFERENCIAS RIESGO'!$C$36,INFORMACION!$F3163=REFERENCIAS!$C$24),16,IF(INFORMACION!$T3163='REFERENCIAS RIESGO'!$C$36,13,IF(INFORMACION!$F3163=REFERENCIAS!$C$24,10,7))),0)+VLOOKUP(L3163,REFERENCIAS!$C:$D,2,0)*VLOOKUP($L$2,PONDERADORES!A:P,IF(AND(INFORMACION!$T3163='REFERENCIAS RIESGO'!$C$36,INFORMACION!$F3163=REFERENCIAS!$C$24),16,IF(INFORMACION!$T3163='REFERENCIAS RIESGO'!$C$36,13,IF(INFORMACION!$F3163=REFERENCIAS!$C$24,10,7))),0)+VLOOKUP(F3163,REFERENCIAS!$C:$D,2,0)*VLOOKUP($F$2,PONDERADORES!A:P,IF(AND(INFORMACION!$T3163='REFERENCIAS RIESGO'!$C$36,INFORMACION!$F3163=REFERENCIAS!$C$24),16,IF(INFORMACION!$T3163='REFERENCIAS RIESGO'!$C$36,13,IF(INFORMACION!$F3163=REFERENCIAS!$C$24,10,7))),0)+VLOOKUP(T3163,REFERENCIAS!$C:$D,2,0)*VLOOKUP($T$2,PONDERADORES!A:P,IF(AND(INFORMACION!$T3163='REFERENCIAS RIESGO'!$C$36,INFORMACION!$F3163=REFERENCIAS!$C$24),16,IF(INFORMACION!$T3163='REFERENCIAS RIESGO'!$C$36,13,IF(INFORMACION!$F3163=REFERENCIAS!$C$24,10,7))),0)+VLOOKUP(IF(J3163&lt;=0.2,0.2,IF(AND(J3163&gt;0.2,J3163&lt;=0.4),0.4,IF(AND(J3163&gt;0.4,J3163&lt;=0.6),0.6,IF(AND(J3163&gt;0.6,J3163&lt;=0.8),0.8,IF(AND(J3163&gt;0.8,J3163&lt;=1),1))))),REFERENCIAS!$C:$D,2,0)*VLOOKUP($J$2,PONDERADORES!A:P,IF(AND(INFORMACION!$T3163='REFERENCIAS RIESGO'!$C$36,INFORMACION!$F3163=REFERENCIAS!$C$24),16,IF(INFORMACION!$T3163='REFERENCIAS RIESGO'!$C$36,13,IF(INFORMACION!$F3163=REFERENCIAS!$C$24,10,7))),0)</f>
        <v>#REF!</v>
      </c>
      <c r="Y3163" s="68">
        <f>+VLOOKUP(M3163,REFERENCIAS!$C:$D,2,0)*VLOOKUP($M$2,PONDERADORES!$A$7:$G$9,7,0)+VLOOKUP(N3163,REFERENCIAS!$C:$D,2,0)*VLOOKUP($N$2,PONDERADORES!$A$7:$G$9,7,0)+VLOOKUP(O3163,REFERENCIAS!$C:$D,2,0)*VLOOKUP($O$2,PONDERADORES!$A$7:$G$9,7,0)</f>
        <v>0.2</v>
      </c>
      <c r="Z3163" s="2">
        <f>+VLOOKUP(IF(R3163&lt;0.1,0,IF(AND(R3163&gt;=0.1,R3163&lt;0.2),0.1,IF(AND(R3163&gt;=0.2,R3163&lt;0.3),0.2,IF(R3163&gt;0.3,0.3,)))),REFERENCIAS!$C:$D,2,0)*VLOOKUP($R$2,PONDERADORES!$A$11:$G$11,7,0)</f>
        <v>15</v>
      </c>
      <c r="AA3163" s="92"/>
      <c r="AB3163" s="95" t="e">
        <f t="shared" ca="1" si="195"/>
        <v>#REF!</v>
      </c>
      <c r="AC3163" s="23" t="e">
        <f ca="1">IF(AB3163&gt;REFERENCIAS!$C$62,REFERENCIAS!$B$62,IF(AND(AB3163&gt;=REFERENCIAS!$C$63,AB3163&lt;REFERENCIAS!$D$63),REFERENCIAS!$B$63,IF(AND(AB3163&gt;REFERENCIAS!$C$64,AB3163&lt;=REFERENCIAS!$D$64),REFERENCIAS!$B$64,IF(AND(AB3163&gt;=REFERENCIAS!$C$65,AB3163&lt;REFERENCIAS!$D$65),REFERENCIAS!$B$65, "Revisar"))))</f>
        <v>#REF!</v>
      </c>
      <c r="AD3163" s="94" t="e">
        <f ca="1">VLOOKUP(AC3163,REFERENCIAS!$B$62:$G$65,4,FALSE)</f>
        <v>#REF!</v>
      </c>
    </row>
    <row r="3164" spans="1:30" ht="17.25" x14ac:dyDescent="0.25">
      <c r="A3164" s="74"/>
      <c r="B3164" s="19"/>
      <c r="C3164" s="19"/>
      <c r="D3164" s="50"/>
      <c r="E3164" s="73"/>
      <c r="F3164" s="74"/>
      <c r="G3164" s="9"/>
      <c r="H3164" s="48"/>
      <c r="I3164" s="49">
        <f t="shared" ca="1" si="192"/>
        <v>2022</v>
      </c>
      <c r="J3164" s="22">
        <f t="shared" ca="1" si="193"/>
        <v>1</v>
      </c>
      <c r="K3164" s="19"/>
      <c r="L3164" s="73"/>
      <c r="M3164" s="74"/>
      <c r="N3164" s="19"/>
      <c r="O3164" s="73"/>
      <c r="P3164" s="82">
        <v>1</v>
      </c>
      <c r="Q3164" s="24">
        <v>1</v>
      </c>
      <c r="R3164" s="81">
        <f t="shared" si="194"/>
        <v>1</v>
      </c>
      <c r="S3164" s="87"/>
      <c r="T3164" s="19"/>
      <c r="U3164" s="25"/>
      <c r="V3164" s="25"/>
      <c r="W3164" s="81"/>
      <c r="X3164" s="91" t="e">
        <f ca="1">+VLOOKUP(#REF!,REFERENCIAS!$C:$D,2,0)*VLOOKUP(#REF!,PONDERADORES!A:P,IF(AND(INFORMACION!$T3164='REFERENCIAS RIESGO'!$C$36,INFORMACION!$F3164=REFERENCIAS!$C$24),16,IF(INFORMACION!$T3164='REFERENCIAS RIESGO'!$C$36,13,IF(INFORMACION!$F3164=REFERENCIAS!$C$24,10,7))),0)+VLOOKUP(K3164,REFERENCIAS!$C:$D,2,0)*VLOOKUP($K$2,PONDERADORES!A:P,IF(AND(INFORMACION!$T3164='REFERENCIAS RIESGO'!$C$36,INFORMACION!$F3164=REFERENCIAS!$C$24),16,IF(INFORMACION!$T3164='REFERENCIAS RIESGO'!$C$36,13,IF(INFORMACION!$F3164=REFERENCIAS!$C$24,10,7))),0)+VLOOKUP(L3164,REFERENCIAS!$C:$D,2,0)*VLOOKUP($L$2,PONDERADORES!A:P,IF(AND(INFORMACION!$T3164='REFERENCIAS RIESGO'!$C$36,INFORMACION!$F3164=REFERENCIAS!$C$24),16,IF(INFORMACION!$T3164='REFERENCIAS RIESGO'!$C$36,13,IF(INFORMACION!$F3164=REFERENCIAS!$C$24,10,7))),0)+VLOOKUP(F3164,REFERENCIAS!$C:$D,2,0)*VLOOKUP($F$2,PONDERADORES!A:P,IF(AND(INFORMACION!$T3164='REFERENCIAS RIESGO'!$C$36,INFORMACION!$F3164=REFERENCIAS!$C$24),16,IF(INFORMACION!$T3164='REFERENCIAS RIESGO'!$C$36,13,IF(INFORMACION!$F3164=REFERENCIAS!$C$24,10,7))),0)+VLOOKUP(T3164,REFERENCIAS!$C:$D,2,0)*VLOOKUP($T$2,PONDERADORES!A:P,IF(AND(INFORMACION!$T3164='REFERENCIAS RIESGO'!$C$36,INFORMACION!$F3164=REFERENCIAS!$C$24),16,IF(INFORMACION!$T3164='REFERENCIAS RIESGO'!$C$36,13,IF(INFORMACION!$F3164=REFERENCIAS!$C$24,10,7))),0)+VLOOKUP(IF(J3164&lt;=0.2,0.2,IF(AND(J3164&gt;0.2,J3164&lt;=0.4),0.4,IF(AND(J3164&gt;0.4,J3164&lt;=0.6),0.6,IF(AND(J3164&gt;0.6,J3164&lt;=0.8),0.8,IF(AND(J3164&gt;0.8,J3164&lt;=1),1))))),REFERENCIAS!$C:$D,2,0)*VLOOKUP($J$2,PONDERADORES!A:P,IF(AND(INFORMACION!$T3164='REFERENCIAS RIESGO'!$C$36,INFORMACION!$F3164=REFERENCIAS!$C$24),16,IF(INFORMACION!$T3164='REFERENCIAS RIESGO'!$C$36,13,IF(INFORMACION!$F3164=REFERENCIAS!$C$24,10,7))),0)</f>
        <v>#REF!</v>
      </c>
      <c r="Y3164" s="68">
        <f>+VLOOKUP(M3164,REFERENCIAS!$C:$D,2,0)*VLOOKUP($M$2,PONDERADORES!$A$7:$G$9,7,0)+VLOOKUP(N3164,REFERENCIAS!$C:$D,2,0)*VLOOKUP($N$2,PONDERADORES!$A$7:$G$9,7,0)+VLOOKUP(O3164,REFERENCIAS!$C:$D,2,0)*VLOOKUP($O$2,PONDERADORES!$A$7:$G$9,7,0)</f>
        <v>0.2</v>
      </c>
      <c r="Z3164" s="2">
        <f>+VLOOKUP(IF(R3164&lt;0.1,0,IF(AND(R3164&gt;=0.1,R3164&lt;0.2),0.1,IF(AND(R3164&gt;=0.2,R3164&lt;0.3),0.2,IF(R3164&gt;0.3,0.3,)))),REFERENCIAS!$C:$D,2,0)*VLOOKUP($R$2,PONDERADORES!$A$11:$G$11,7,0)</f>
        <v>15</v>
      </c>
      <c r="AA3164" s="92"/>
      <c r="AB3164" s="95" t="e">
        <f t="shared" ca="1" si="195"/>
        <v>#REF!</v>
      </c>
      <c r="AC3164" s="23" t="e">
        <f ca="1">IF(AB3164&gt;REFERENCIAS!$C$62,REFERENCIAS!$B$62,IF(AND(AB3164&gt;=REFERENCIAS!$C$63,AB3164&lt;REFERENCIAS!$D$63),REFERENCIAS!$B$63,IF(AND(AB3164&gt;REFERENCIAS!$C$64,AB3164&lt;=REFERENCIAS!$D$64),REFERENCIAS!$B$64,IF(AND(AB3164&gt;=REFERENCIAS!$C$65,AB3164&lt;REFERENCIAS!$D$65),REFERENCIAS!$B$65, "Revisar"))))</f>
        <v>#REF!</v>
      </c>
      <c r="AD3164" s="94" t="e">
        <f ca="1">VLOOKUP(AC3164,REFERENCIAS!$B$62:$G$65,4,FALSE)</f>
        <v>#REF!</v>
      </c>
    </row>
    <row r="3165" spans="1:30" ht="17.25" x14ac:dyDescent="0.25">
      <c r="A3165" s="74"/>
      <c r="B3165" s="19"/>
      <c r="C3165" s="19"/>
      <c r="D3165" s="50"/>
      <c r="E3165" s="73"/>
      <c r="F3165" s="74"/>
      <c r="G3165" s="9"/>
      <c r="H3165" s="48"/>
      <c r="I3165" s="49">
        <f t="shared" ca="1" si="192"/>
        <v>2022</v>
      </c>
      <c r="J3165" s="22">
        <f t="shared" ca="1" si="193"/>
        <v>1</v>
      </c>
      <c r="K3165" s="19"/>
      <c r="L3165" s="73"/>
      <c r="M3165" s="74"/>
      <c r="N3165" s="19"/>
      <c r="O3165" s="73"/>
      <c r="P3165" s="82">
        <v>1</v>
      </c>
      <c r="Q3165" s="24">
        <v>1</v>
      </c>
      <c r="R3165" s="81">
        <f t="shared" si="194"/>
        <v>1</v>
      </c>
      <c r="S3165" s="87"/>
      <c r="T3165" s="19"/>
      <c r="U3165" s="25"/>
      <c r="V3165" s="25"/>
      <c r="W3165" s="81"/>
      <c r="X3165" s="91" t="e">
        <f ca="1">+VLOOKUP(#REF!,REFERENCIAS!$C:$D,2,0)*VLOOKUP(#REF!,PONDERADORES!A:P,IF(AND(INFORMACION!$T3165='REFERENCIAS RIESGO'!$C$36,INFORMACION!$F3165=REFERENCIAS!$C$24),16,IF(INFORMACION!$T3165='REFERENCIAS RIESGO'!$C$36,13,IF(INFORMACION!$F3165=REFERENCIAS!$C$24,10,7))),0)+VLOOKUP(K3165,REFERENCIAS!$C:$D,2,0)*VLOOKUP($K$2,PONDERADORES!A:P,IF(AND(INFORMACION!$T3165='REFERENCIAS RIESGO'!$C$36,INFORMACION!$F3165=REFERENCIAS!$C$24),16,IF(INFORMACION!$T3165='REFERENCIAS RIESGO'!$C$36,13,IF(INFORMACION!$F3165=REFERENCIAS!$C$24,10,7))),0)+VLOOKUP(L3165,REFERENCIAS!$C:$D,2,0)*VLOOKUP($L$2,PONDERADORES!A:P,IF(AND(INFORMACION!$T3165='REFERENCIAS RIESGO'!$C$36,INFORMACION!$F3165=REFERENCIAS!$C$24),16,IF(INFORMACION!$T3165='REFERENCIAS RIESGO'!$C$36,13,IF(INFORMACION!$F3165=REFERENCIAS!$C$24,10,7))),0)+VLOOKUP(F3165,REFERENCIAS!$C:$D,2,0)*VLOOKUP($F$2,PONDERADORES!A:P,IF(AND(INFORMACION!$T3165='REFERENCIAS RIESGO'!$C$36,INFORMACION!$F3165=REFERENCIAS!$C$24),16,IF(INFORMACION!$T3165='REFERENCIAS RIESGO'!$C$36,13,IF(INFORMACION!$F3165=REFERENCIAS!$C$24,10,7))),0)+VLOOKUP(T3165,REFERENCIAS!$C:$D,2,0)*VLOOKUP($T$2,PONDERADORES!A:P,IF(AND(INFORMACION!$T3165='REFERENCIAS RIESGO'!$C$36,INFORMACION!$F3165=REFERENCIAS!$C$24),16,IF(INFORMACION!$T3165='REFERENCIAS RIESGO'!$C$36,13,IF(INFORMACION!$F3165=REFERENCIAS!$C$24,10,7))),0)+VLOOKUP(IF(J3165&lt;=0.2,0.2,IF(AND(J3165&gt;0.2,J3165&lt;=0.4),0.4,IF(AND(J3165&gt;0.4,J3165&lt;=0.6),0.6,IF(AND(J3165&gt;0.6,J3165&lt;=0.8),0.8,IF(AND(J3165&gt;0.8,J3165&lt;=1),1))))),REFERENCIAS!$C:$D,2,0)*VLOOKUP($J$2,PONDERADORES!A:P,IF(AND(INFORMACION!$T3165='REFERENCIAS RIESGO'!$C$36,INFORMACION!$F3165=REFERENCIAS!$C$24),16,IF(INFORMACION!$T3165='REFERENCIAS RIESGO'!$C$36,13,IF(INFORMACION!$F3165=REFERENCIAS!$C$24,10,7))),0)</f>
        <v>#REF!</v>
      </c>
      <c r="Y3165" s="68">
        <f>+VLOOKUP(M3165,REFERENCIAS!$C:$D,2,0)*VLOOKUP($M$2,PONDERADORES!$A$7:$G$9,7,0)+VLOOKUP(N3165,REFERENCIAS!$C:$D,2,0)*VLOOKUP($N$2,PONDERADORES!$A$7:$G$9,7,0)+VLOOKUP(O3165,REFERENCIAS!$C:$D,2,0)*VLOOKUP($O$2,PONDERADORES!$A$7:$G$9,7,0)</f>
        <v>0.2</v>
      </c>
      <c r="Z3165" s="2">
        <f>+VLOOKUP(IF(R3165&lt;0.1,0,IF(AND(R3165&gt;=0.1,R3165&lt;0.2),0.1,IF(AND(R3165&gt;=0.2,R3165&lt;0.3),0.2,IF(R3165&gt;0.3,0.3,)))),REFERENCIAS!$C:$D,2,0)*VLOOKUP($R$2,PONDERADORES!$A$11:$G$11,7,0)</f>
        <v>15</v>
      </c>
      <c r="AA3165" s="92"/>
      <c r="AB3165" s="95" t="e">
        <f t="shared" ca="1" si="195"/>
        <v>#REF!</v>
      </c>
      <c r="AC3165" s="23" t="e">
        <f ca="1">IF(AB3165&gt;REFERENCIAS!$C$62,REFERENCIAS!$B$62,IF(AND(AB3165&gt;=REFERENCIAS!$C$63,AB3165&lt;REFERENCIAS!$D$63),REFERENCIAS!$B$63,IF(AND(AB3165&gt;REFERENCIAS!$C$64,AB3165&lt;=REFERENCIAS!$D$64),REFERENCIAS!$B$64,IF(AND(AB3165&gt;=REFERENCIAS!$C$65,AB3165&lt;REFERENCIAS!$D$65),REFERENCIAS!$B$65, "Revisar"))))</f>
        <v>#REF!</v>
      </c>
      <c r="AD3165" s="94" t="e">
        <f ca="1">VLOOKUP(AC3165,REFERENCIAS!$B$62:$G$65,4,FALSE)</f>
        <v>#REF!</v>
      </c>
    </row>
    <row r="3166" spans="1:30" ht="17.25" x14ac:dyDescent="0.25">
      <c r="A3166" s="74"/>
      <c r="B3166" s="19"/>
      <c r="C3166" s="19"/>
      <c r="D3166" s="50"/>
      <c r="E3166" s="73"/>
      <c r="F3166" s="74"/>
      <c r="G3166" s="9"/>
      <c r="H3166" s="48"/>
      <c r="I3166" s="49">
        <f t="shared" ca="1" si="192"/>
        <v>2022</v>
      </c>
      <c r="J3166" s="22">
        <f t="shared" ca="1" si="193"/>
        <v>1</v>
      </c>
      <c r="K3166" s="19"/>
      <c r="L3166" s="73"/>
      <c r="M3166" s="74"/>
      <c r="N3166" s="19"/>
      <c r="O3166" s="73"/>
      <c r="P3166" s="82">
        <v>1</v>
      </c>
      <c r="Q3166" s="24">
        <v>1</v>
      </c>
      <c r="R3166" s="81">
        <f t="shared" si="194"/>
        <v>1</v>
      </c>
      <c r="S3166" s="87"/>
      <c r="T3166" s="19"/>
      <c r="U3166" s="25"/>
      <c r="V3166" s="25"/>
      <c r="W3166" s="81"/>
      <c r="X3166" s="91" t="e">
        <f ca="1">+VLOOKUP(#REF!,REFERENCIAS!$C:$D,2,0)*VLOOKUP(#REF!,PONDERADORES!A:P,IF(AND(INFORMACION!$T3166='REFERENCIAS RIESGO'!$C$36,INFORMACION!$F3166=REFERENCIAS!$C$24),16,IF(INFORMACION!$T3166='REFERENCIAS RIESGO'!$C$36,13,IF(INFORMACION!$F3166=REFERENCIAS!$C$24,10,7))),0)+VLOOKUP(K3166,REFERENCIAS!$C:$D,2,0)*VLOOKUP($K$2,PONDERADORES!A:P,IF(AND(INFORMACION!$T3166='REFERENCIAS RIESGO'!$C$36,INFORMACION!$F3166=REFERENCIAS!$C$24),16,IF(INFORMACION!$T3166='REFERENCIAS RIESGO'!$C$36,13,IF(INFORMACION!$F3166=REFERENCIAS!$C$24,10,7))),0)+VLOOKUP(L3166,REFERENCIAS!$C:$D,2,0)*VLOOKUP($L$2,PONDERADORES!A:P,IF(AND(INFORMACION!$T3166='REFERENCIAS RIESGO'!$C$36,INFORMACION!$F3166=REFERENCIAS!$C$24),16,IF(INFORMACION!$T3166='REFERENCIAS RIESGO'!$C$36,13,IF(INFORMACION!$F3166=REFERENCIAS!$C$24,10,7))),0)+VLOOKUP(F3166,REFERENCIAS!$C:$D,2,0)*VLOOKUP($F$2,PONDERADORES!A:P,IF(AND(INFORMACION!$T3166='REFERENCIAS RIESGO'!$C$36,INFORMACION!$F3166=REFERENCIAS!$C$24),16,IF(INFORMACION!$T3166='REFERENCIAS RIESGO'!$C$36,13,IF(INFORMACION!$F3166=REFERENCIAS!$C$24,10,7))),0)+VLOOKUP(T3166,REFERENCIAS!$C:$D,2,0)*VLOOKUP($T$2,PONDERADORES!A:P,IF(AND(INFORMACION!$T3166='REFERENCIAS RIESGO'!$C$36,INFORMACION!$F3166=REFERENCIAS!$C$24),16,IF(INFORMACION!$T3166='REFERENCIAS RIESGO'!$C$36,13,IF(INFORMACION!$F3166=REFERENCIAS!$C$24,10,7))),0)+VLOOKUP(IF(J3166&lt;=0.2,0.2,IF(AND(J3166&gt;0.2,J3166&lt;=0.4),0.4,IF(AND(J3166&gt;0.4,J3166&lt;=0.6),0.6,IF(AND(J3166&gt;0.6,J3166&lt;=0.8),0.8,IF(AND(J3166&gt;0.8,J3166&lt;=1),1))))),REFERENCIAS!$C:$D,2,0)*VLOOKUP($J$2,PONDERADORES!A:P,IF(AND(INFORMACION!$T3166='REFERENCIAS RIESGO'!$C$36,INFORMACION!$F3166=REFERENCIAS!$C$24),16,IF(INFORMACION!$T3166='REFERENCIAS RIESGO'!$C$36,13,IF(INFORMACION!$F3166=REFERENCIAS!$C$24,10,7))),0)</f>
        <v>#REF!</v>
      </c>
      <c r="Y3166" s="68">
        <f>+VLOOKUP(M3166,REFERENCIAS!$C:$D,2,0)*VLOOKUP($M$2,PONDERADORES!$A$7:$G$9,7,0)+VLOOKUP(N3166,REFERENCIAS!$C:$D,2,0)*VLOOKUP($N$2,PONDERADORES!$A$7:$G$9,7,0)+VLOOKUP(O3166,REFERENCIAS!$C:$D,2,0)*VLOOKUP($O$2,PONDERADORES!$A$7:$G$9,7,0)</f>
        <v>0.2</v>
      </c>
      <c r="Z3166" s="2">
        <f>+VLOOKUP(IF(R3166&lt;0.1,0,IF(AND(R3166&gt;=0.1,R3166&lt;0.2),0.1,IF(AND(R3166&gt;=0.2,R3166&lt;0.3),0.2,IF(R3166&gt;0.3,0.3,)))),REFERENCIAS!$C:$D,2,0)*VLOOKUP($R$2,PONDERADORES!$A$11:$G$11,7,0)</f>
        <v>15</v>
      </c>
      <c r="AA3166" s="92"/>
      <c r="AB3166" s="95" t="e">
        <f t="shared" ca="1" si="195"/>
        <v>#REF!</v>
      </c>
      <c r="AC3166" s="23" t="e">
        <f ca="1">IF(AB3166&gt;REFERENCIAS!$C$62,REFERENCIAS!$B$62,IF(AND(AB3166&gt;=REFERENCIAS!$C$63,AB3166&lt;REFERENCIAS!$D$63),REFERENCIAS!$B$63,IF(AND(AB3166&gt;REFERENCIAS!$C$64,AB3166&lt;=REFERENCIAS!$D$64),REFERENCIAS!$B$64,IF(AND(AB3166&gt;=REFERENCIAS!$C$65,AB3166&lt;REFERENCIAS!$D$65),REFERENCIAS!$B$65, "Revisar"))))</f>
        <v>#REF!</v>
      </c>
      <c r="AD3166" s="94" t="e">
        <f ca="1">VLOOKUP(AC3166,REFERENCIAS!$B$62:$G$65,4,FALSE)</f>
        <v>#REF!</v>
      </c>
    </row>
    <row r="3167" spans="1:30" ht="17.25" x14ac:dyDescent="0.25">
      <c r="A3167" s="74"/>
      <c r="B3167" s="19"/>
      <c r="C3167" s="19"/>
      <c r="D3167" s="50"/>
      <c r="E3167" s="73"/>
      <c r="F3167" s="74"/>
      <c r="G3167" s="9"/>
      <c r="H3167" s="48"/>
      <c r="I3167" s="49">
        <f t="shared" ca="1" si="192"/>
        <v>2022</v>
      </c>
      <c r="J3167" s="22">
        <f t="shared" ca="1" si="193"/>
        <v>1</v>
      </c>
      <c r="K3167" s="19"/>
      <c r="L3167" s="73"/>
      <c r="M3167" s="74"/>
      <c r="N3167" s="19"/>
      <c r="O3167" s="73"/>
      <c r="P3167" s="82">
        <v>1</v>
      </c>
      <c r="Q3167" s="24">
        <v>1</v>
      </c>
      <c r="R3167" s="81">
        <f t="shared" si="194"/>
        <v>1</v>
      </c>
      <c r="S3167" s="87"/>
      <c r="T3167" s="19"/>
      <c r="U3167" s="25"/>
      <c r="V3167" s="25"/>
      <c r="W3167" s="81"/>
      <c r="X3167" s="91" t="e">
        <f ca="1">+VLOOKUP(#REF!,REFERENCIAS!$C:$D,2,0)*VLOOKUP(#REF!,PONDERADORES!A:P,IF(AND(INFORMACION!$T3167='REFERENCIAS RIESGO'!$C$36,INFORMACION!$F3167=REFERENCIAS!$C$24),16,IF(INFORMACION!$T3167='REFERENCIAS RIESGO'!$C$36,13,IF(INFORMACION!$F3167=REFERENCIAS!$C$24,10,7))),0)+VLOOKUP(K3167,REFERENCIAS!$C:$D,2,0)*VLOOKUP($K$2,PONDERADORES!A:P,IF(AND(INFORMACION!$T3167='REFERENCIAS RIESGO'!$C$36,INFORMACION!$F3167=REFERENCIAS!$C$24),16,IF(INFORMACION!$T3167='REFERENCIAS RIESGO'!$C$36,13,IF(INFORMACION!$F3167=REFERENCIAS!$C$24,10,7))),0)+VLOOKUP(L3167,REFERENCIAS!$C:$D,2,0)*VLOOKUP($L$2,PONDERADORES!A:P,IF(AND(INFORMACION!$T3167='REFERENCIAS RIESGO'!$C$36,INFORMACION!$F3167=REFERENCIAS!$C$24),16,IF(INFORMACION!$T3167='REFERENCIAS RIESGO'!$C$36,13,IF(INFORMACION!$F3167=REFERENCIAS!$C$24,10,7))),0)+VLOOKUP(F3167,REFERENCIAS!$C:$D,2,0)*VLOOKUP($F$2,PONDERADORES!A:P,IF(AND(INFORMACION!$T3167='REFERENCIAS RIESGO'!$C$36,INFORMACION!$F3167=REFERENCIAS!$C$24),16,IF(INFORMACION!$T3167='REFERENCIAS RIESGO'!$C$36,13,IF(INFORMACION!$F3167=REFERENCIAS!$C$24,10,7))),0)+VLOOKUP(T3167,REFERENCIAS!$C:$D,2,0)*VLOOKUP($T$2,PONDERADORES!A:P,IF(AND(INFORMACION!$T3167='REFERENCIAS RIESGO'!$C$36,INFORMACION!$F3167=REFERENCIAS!$C$24),16,IF(INFORMACION!$T3167='REFERENCIAS RIESGO'!$C$36,13,IF(INFORMACION!$F3167=REFERENCIAS!$C$24,10,7))),0)+VLOOKUP(IF(J3167&lt;=0.2,0.2,IF(AND(J3167&gt;0.2,J3167&lt;=0.4),0.4,IF(AND(J3167&gt;0.4,J3167&lt;=0.6),0.6,IF(AND(J3167&gt;0.6,J3167&lt;=0.8),0.8,IF(AND(J3167&gt;0.8,J3167&lt;=1),1))))),REFERENCIAS!$C:$D,2,0)*VLOOKUP($J$2,PONDERADORES!A:P,IF(AND(INFORMACION!$T3167='REFERENCIAS RIESGO'!$C$36,INFORMACION!$F3167=REFERENCIAS!$C$24),16,IF(INFORMACION!$T3167='REFERENCIAS RIESGO'!$C$36,13,IF(INFORMACION!$F3167=REFERENCIAS!$C$24,10,7))),0)</f>
        <v>#REF!</v>
      </c>
      <c r="Y3167" s="68">
        <f>+VLOOKUP(M3167,REFERENCIAS!$C:$D,2,0)*VLOOKUP($M$2,PONDERADORES!$A$7:$G$9,7,0)+VLOOKUP(N3167,REFERENCIAS!$C:$D,2,0)*VLOOKUP($N$2,PONDERADORES!$A$7:$G$9,7,0)+VLOOKUP(O3167,REFERENCIAS!$C:$D,2,0)*VLOOKUP($O$2,PONDERADORES!$A$7:$G$9,7,0)</f>
        <v>0.2</v>
      </c>
      <c r="Z3167" s="2">
        <f>+VLOOKUP(IF(R3167&lt;0.1,0,IF(AND(R3167&gt;=0.1,R3167&lt;0.2),0.1,IF(AND(R3167&gt;=0.2,R3167&lt;0.3),0.2,IF(R3167&gt;0.3,0.3,)))),REFERENCIAS!$C:$D,2,0)*VLOOKUP($R$2,PONDERADORES!$A$11:$G$11,7,0)</f>
        <v>15</v>
      </c>
      <c r="AA3167" s="92"/>
      <c r="AB3167" s="95" t="e">
        <f t="shared" ca="1" si="195"/>
        <v>#REF!</v>
      </c>
      <c r="AC3167" s="23" t="e">
        <f ca="1">IF(AB3167&gt;REFERENCIAS!$C$62,REFERENCIAS!$B$62,IF(AND(AB3167&gt;=REFERENCIAS!$C$63,AB3167&lt;REFERENCIAS!$D$63),REFERENCIAS!$B$63,IF(AND(AB3167&gt;REFERENCIAS!$C$64,AB3167&lt;=REFERENCIAS!$D$64),REFERENCIAS!$B$64,IF(AND(AB3167&gt;=REFERENCIAS!$C$65,AB3167&lt;REFERENCIAS!$D$65),REFERENCIAS!$B$65, "Revisar"))))</f>
        <v>#REF!</v>
      </c>
      <c r="AD3167" s="94" t="e">
        <f ca="1">VLOOKUP(AC3167,REFERENCIAS!$B$62:$G$65,4,FALSE)</f>
        <v>#REF!</v>
      </c>
    </row>
    <row r="3168" spans="1:30" ht="17.25" x14ac:dyDescent="0.25">
      <c r="A3168" s="74"/>
      <c r="B3168" s="19"/>
      <c r="C3168" s="19"/>
      <c r="D3168" s="50"/>
      <c r="E3168" s="73"/>
      <c r="F3168" s="74"/>
      <c r="G3168" s="9"/>
      <c r="H3168" s="48"/>
      <c r="I3168" s="49">
        <f t="shared" ca="1" si="192"/>
        <v>2022</v>
      </c>
      <c r="J3168" s="22">
        <f t="shared" ca="1" si="193"/>
        <v>1</v>
      </c>
      <c r="K3168" s="19"/>
      <c r="L3168" s="73"/>
      <c r="M3168" s="74"/>
      <c r="N3168" s="19"/>
      <c r="O3168" s="73"/>
      <c r="P3168" s="82">
        <v>1</v>
      </c>
      <c r="Q3168" s="24">
        <v>1</v>
      </c>
      <c r="R3168" s="81">
        <f t="shared" si="194"/>
        <v>1</v>
      </c>
      <c r="S3168" s="87"/>
      <c r="T3168" s="19"/>
      <c r="U3168" s="25"/>
      <c r="V3168" s="25"/>
      <c r="W3168" s="81"/>
      <c r="X3168" s="91" t="e">
        <f ca="1">+VLOOKUP(#REF!,REFERENCIAS!$C:$D,2,0)*VLOOKUP(#REF!,PONDERADORES!A:P,IF(AND(INFORMACION!$T3168='REFERENCIAS RIESGO'!$C$36,INFORMACION!$F3168=REFERENCIAS!$C$24),16,IF(INFORMACION!$T3168='REFERENCIAS RIESGO'!$C$36,13,IF(INFORMACION!$F3168=REFERENCIAS!$C$24,10,7))),0)+VLOOKUP(K3168,REFERENCIAS!$C:$D,2,0)*VLOOKUP($K$2,PONDERADORES!A:P,IF(AND(INFORMACION!$T3168='REFERENCIAS RIESGO'!$C$36,INFORMACION!$F3168=REFERENCIAS!$C$24),16,IF(INFORMACION!$T3168='REFERENCIAS RIESGO'!$C$36,13,IF(INFORMACION!$F3168=REFERENCIAS!$C$24,10,7))),0)+VLOOKUP(L3168,REFERENCIAS!$C:$D,2,0)*VLOOKUP($L$2,PONDERADORES!A:P,IF(AND(INFORMACION!$T3168='REFERENCIAS RIESGO'!$C$36,INFORMACION!$F3168=REFERENCIAS!$C$24),16,IF(INFORMACION!$T3168='REFERENCIAS RIESGO'!$C$36,13,IF(INFORMACION!$F3168=REFERENCIAS!$C$24,10,7))),0)+VLOOKUP(F3168,REFERENCIAS!$C:$D,2,0)*VLOOKUP($F$2,PONDERADORES!A:P,IF(AND(INFORMACION!$T3168='REFERENCIAS RIESGO'!$C$36,INFORMACION!$F3168=REFERENCIAS!$C$24),16,IF(INFORMACION!$T3168='REFERENCIAS RIESGO'!$C$36,13,IF(INFORMACION!$F3168=REFERENCIAS!$C$24,10,7))),0)+VLOOKUP(T3168,REFERENCIAS!$C:$D,2,0)*VLOOKUP($T$2,PONDERADORES!A:P,IF(AND(INFORMACION!$T3168='REFERENCIAS RIESGO'!$C$36,INFORMACION!$F3168=REFERENCIAS!$C$24),16,IF(INFORMACION!$T3168='REFERENCIAS RIESGO'!$C$36,13,IF(INFORMACION!$F3168=REFERENCIAS!$C$24,10,7))),0)+VLOOKUP(IF(J3168&lt;=0.2,0.2,IF(AND(J3168&gt;0.2,J3168&lt;=0.4),0.4,IF(AND(J3168&gt;0.4,J3168&lt;=0.6),0.6,IF(AND(J3168&gt;0.6,J3168&lt;=0.8),0.8,IF(AND(J3168&gt;0.8,J3168&lt;=1),1))))),REFERENCIAS!$C:$D,2,0)*VLOOKUP($J$2,PONDERADORES!A:P,IF(AND(INFORMACION!$T3168='REFERENCIAS RIESGO'!$C$36,INFORMACION!$F3168=REFERENCIAS!$C$24),16,IF(INFORMACION!$T3168='REFERENCIAS RIESGO'!$C$36,13,IF(INFORMACION!$F3168=REFERENCIAS!$C$24,10,7))),0)</f>
        <v>#REF!</v>
      </c>
      <c r="Y3168" s="68">
        <f>+VLOOKUP(M3168,REFERENCIAS!$C:$D,2,0)*VLOOKUP($M$2,PONDERADORES!$A$7:$G$9,7,0)+VLOOKUP(N3168,REFERENCIAS!$C:$D,2,0)*VLOOKUP($N$2,PONDERADORES!$A$7:$G$9,7,0)+VLOOKUP(O3168,REFERENCIAS!$C:$D,2,0)*VLOOKUP($O$2,PONDERADORES!$A$7:$G$9,7,0)</f>
        <v>0.2</v>
      </c>
      <c r="Z3168" s="2">
        <f>+VLOOKUP(IF(R3168&lt;0.1,0,IF(AND(R3168&gt;=0.1,R3168&lt;0.2),0.1,IF(AND(R3168&gt;=0.2,R3168&lt;0.3),0.2,IF(R3168&gt;0.3,0.3,)))),REFERENCIAS!$C:$D,2,0)*VLOOKUP($R$2,PONDERADORES!$A$11:$G$11,7,0)</f>
        <v>15</v>
      </c>
      <c r="AA3168" s="92"/>
      <c r="AB3168" s="95" t="e">
        <f t="shared" ca="1" si="195"/>
        <v>#REF!</v>
      </c>
      <c r="AC3168" s="23" t="e">
        <f ca="1">IF(AB3168&gt;REFERENCIAS!$C$62,REFERENCIAS!$B$62,IF(AND(AB3168&gt;=REFERENCIAS!$C$63,AB3168&lt;REFERENCIAS!$D$63),REFERENCIAS!$B$63,IF(AND(AB3168&gt;REFERENCIAS!$C$64,AB3168&lt;=REFERENCIAS!$D$64),REFERENCIAS!$B$64,IF(AND(AB3168&gt;=REFERENCIAS!$C$65,AB3168&lt;REFERENCIAS!$D$65),REFERENCIAS!$B$65, "Revisar"))))</f>
        <v>#REF!</v>
      </c>
      <c r="AD3168" s="94" t="e">
        <f ca="1">VLOOKUP(AC3168,REFERENCIAS!$B$62:$G$65,4,FALSE)</f>
        <v>#REF!</v>
      </c>
    </row>
    <row r="3169" spans="1:30" ht="17.25" x14ac:dyDescent="0.25">
      <c r="A3169" s="74"/>
      <c r="B3169" s="19"/>
      <c r="C3169" s="19"/>
      <c r="D3169" s="50"/>
      <c r="E3169" s="73"/>
      <c r="F3169" s="74"/>
      <c r="G3169" s="9"/>
      <c r="H3169" s="48"/>
      <c r="I3169" s="49">
        <f t="shared" ca="1" si="192"/>
        <v>2022</v>
      </c>
      <c r="J3169" s="22">
        <f t="shared" ca="1" si="193"/>
        <v>1</v>
      </c>
      <c r="K3169" s="19"/>
      <c r="L3169" s="73"/>
      <c r="M3169" s="74"/>
      <c r="N3169" s="19"/>
      <c r="O3169" s="73"/>
      <c r="P3169" s="82">
        <v>1</v>
      </c>
      <c r="Q3169" s="24">
        <v>1</v>
      </c>
      <c r="R3169" s="81">
        <f t="shared" si="194"/>
        <v>1</v>
      </c>
      <c r="S3169" s="87"/>
      <c r="T3169" s="19"/>
      <c r="U3169" s="25"/>
      <c r="V3169" s="25"/>
      <c r="W3169" s="81"/>
      <c r="X3169" s="91" t="e">
        <f ca="1">+VLOOKUP(#REF!,REFERENCIAS!$C:$D,2,0)*VLOOKUP(#REF!,PONDERADORES!A:P,IF(AND(INFORMACION!$T3169='REFERENCIAS RIESGO'!$C$36,INFORMACION!$F3169=REFERENCIAS!$C$24),16,IF(INFORMACION!$T3169='REFERENCIAS RIESGO'!$C$36,13,IF(INFORMACION!$F3169=REFERENCIAS!$C$24,10,7))),0)+VLOOKUP(K3169,REFERENCIAS!$C:$D,2,0)*VLOOKUP($K$2,PONDERADORES!A:P,IF(AND(INFORMACION!$T3169='REFERENCIAS RIESGO'!$C$36,INFORMACION!$F3169=REFERENCIAS!$C$24),16,IF(INFORMACION!$T3169='REFERENCIAS RIESGO'!$C$36,13,IF(INFORMACION!$F3169=REFERENCIAS!$C$24,10,7))),0)+VLOOKUP(L3169,REFERENCIAS!$C:$D,2,0)*VLOOKUP($L$2,PONDERADORES!A:P,IF(AND(INFORMACION!$T3169='REFERENCIAS RIESGO'!$C$36,INFORMACION!$F3169=REFERENCIAS!$C$24),16,IF(INFORMACION!$T3169='REFERENCIAS RIESGO'!$C$36,13,IF(INFORMACION!$F3169=REFERENCIAS!$C$24,10,7))),0)+VLOOKUP(F3169,REFERENCIAS!$C:$D,2,0)*VLOOKUP($F$2,PONDERADORES!A:P,IF(AND(INFORMACION!$T3169='REFERENCIAS RIESGO'!$C$36,INFORMACION!$F3169=REFERENCIAS!$C$24),16,IF(INFORMACION!$T3169='REFERENCIAS RIESGO'!$C$36,13,IF(INFORMACION!$F3169=REFERENCIAS!$C$24,10,7))),0)+VLOOKUP(T3169,REFERENCIAS!$C:$D,2,0)*VLOOKUP($T$2,PONDERADORES!A:P,IF(AND(INFORMACION!$T3169='REFERENCIAS RIESGO'!$C$36,INFORMACION!$F3169=REFERENCIAS!$C$24),16,IF(INFORMACION!$T3169='REFERENCIAS RIESGO'!$C$36,13,IF(INFORMACION!$F3169=REFERENCIAS!$C$24,10,7))),0)+VLOOKUP(IF(J3169&lt;=0.2,0.2,IF(AND(J3169&gt;0.2,J3169&lt;=0.4),0.4,IF(AND(J3169&gt;0.4,J3169&lt;=0.6),0.6,IF(AND(J3169&gt;0.6,J3169&lt;=0.8),0.8,IF(AND(J3169&gt;0.8,J3169&lt;=1),1))))),REFERENCIAS!$C:$D,2,0)*VLOOKUP($J$2,PONDERADORES!A:P,IF(AND(INFORMACION!$T3169='REFERENCIAS RIESGO'!$C$36,INFORMACION!$F3169=REFERENCIAS!$C$24),16,IF(INFORMACION!$T3169='REFERENCIAS RIESGO'!$C$36,13,IF(INFORMACION!$F3169=REFERENCIAS!$C$24,10,7))),0)</f>
        <v>#REF!</v>
      </c>
      <c r="Y3169" s="68">
        <f>+VLOOKUP(M3169,REFERENCIAS!$C:$D,2,0)*VLOOKUP($M$2,PONDERADORES!$A$7:$G$9,7,0)+VLOOKUP(N3169,REFERENCIAS!$C:$D,2,0)*VLOOKUP($N$2,PONDERADORES!$A$7:$G$9,7,0)+VLOOKUP(O3169,REFERENCIAS!$C:$D,2,0)*VLOOKUP($O$2,PONDERADORES!$A$7:$G$9,7,0)</f>
        <v>0.2</v>
      </c>
      <c r="Z3169" s="2">
        <f>+VLOOKUP(IF(R3169&lt;0.1,0,IF(AND(R3169&gt;=0.1,R3169&lt;0.2),0.1,IF(AND(R3169&gt;=0.2,R3169&lt;0.3),0.2,IF(R3169&gt;0.3,0.3,)))),REFERENCIAS!$C:$D,2,0)*VLOOKUP($R$2,PONDERADORES!$A$11:$G$11,7,0)</f>
        <v>15</v>
      </c>
      <c r="AA3169" s="92"/>
      <c r="AB3169" s="95" t="e">
        <f t="shared" ca="1" si="195"/>
        <v>#REF!</v>
      </c>
      <c r="AC3169" s="23" t="e">
        <f ca="1">IF(AB3169&gt;REFERENCIAS!$C$62,REFERENCIAS!$B$62,IF(AND(AB3169&gt;=REFERENCIAS!$C$63,AB3169&lt;REFERENCIAS!$D$63),REFERENCIAS!$B$63,IF(AND(AB3169&gt;REFERENCIAS!$C$64,AB3169&lt;=REFERENCIAS!$D$64),REFERENCIAS!$B$64,IF(AND(AB3169&gt;=REFERENCIAS!$C$65,AB3169&lt;REFERENCIAS!$D$65),REFERENCIAS!$B$65, "Revisar"))))</f>
        <v>#REF!</v>
      </c>
      <c r="AD3169" s="94" t="e">
        <f ca="1">VLOOKUP(AC3169,REFERENCIAS!$B$62:$G$65,4,FALSE)</f>
        <v>#REF!</v>
      </c>
    </row>
    <row r="3170" spans="1:30" ht="17.25" x14ac:dyDescent="0.25">
      <c r="A3170" s="74"/>
      <c r="B3170" s="19"/>
      <c r="C3170" s="19"/>
      <c r="D3170" s="50"/>
      <c r="E3170" s="73"/>
      <c r="F3170" s="74"/>
      <c r="G3170" s="9"/>
      <c r="H3170" s="48"/>
      <c r="I3170" s="49">
        <f t="shared" ca="1" si="192"/>
        <v>2022</v>
      </c>
      <c r="J3170" s="22">
        <f t="shared" ca="1" si="193"/>
        <v>1</v>
      </c>
      <c r="K3170" s="19"/>
      <c r="L3170" s="73"/>
      <c r="M3170" s="74"/>
      <c r="N3170" s="19"/>
      <c r="O3170" s="73"/>
      <c r="P3170" s="82">
        <v>1</v>
      </c>
      <c r="Q3170" s="24">
        <v>1</v>
      </c>
      <c r="R3170" s="81">
        <f t="shared" si="194"/>
        <v>1</v>
      </c>
      <c r="S3170" s="87"/>
      <c r="T3170" s="19"/>
      <c r="U3170" s="25"/>
      <c r="V3170" s="25"/>
      <c r="W3170" s="81"/>
      <c r="X3170" s="91" t="e">
        <f ca="1">+VLOOKUP(#REF!,REFERENCIAS!$C:$D,2,0)*VLOOKUP(#REF!,PONDERADORES!A:P,IF(AND(INFORMACION!$T3170='REFERENCIAS RIESGO'!$C$36,INFORMACION!$F3170=REFERENCIAS!$C$24),16,IF(INFORMACION!$T3170='REFERENCIAS RIESGO'!$C$36,13,IF(INFORMACION!$F3170=REFERENCIAS!$C$24,10,7))),0)+VLOOKUP(K3170,REFERENCIAS!$C:$D,2,0)*VLOOKUP($K$2,PONDERADORES!A:P,IF(AND(INFORMACION!$T3170='REFERENCIAS RIESGO'!$C$36,INFORMACION!$F3170=REFERENCIAS!$C$24),16,IF(INFORMACION!$T3170='REFERENCIAS RIESGO'!$C$36,13,IF(INFORMACION!$F3170=REFERENCIAS!$C$24,10,7))),0)+VLOOKUP(L3170,REFERENCIAS!$C:$D,2,0)*VLOOKUP($L$2,PONDERADORES!A:P,IF(AND(INFORMACION!$T3170='REFERENCIAS RIESGO'!$C$36,INFORMACION!$F3170=REFERENCIAS!$C$24),16,IF(INFORMACION!$T3170='REFERENCIAS RIESGO'!$C$36,13,IF(INFORMACION!$F3170=REFERENCIAS!$C$24,10,7))),0)+VLOOKUP(F3170,REFERENCIAS!$C:$D,2,0)*VLOOKUP($F$2,PONDERADORES!A:P,IF(AND(INFORMACION!$T3170='REFERENCIAS RIESGO'!$C$36,INFORMACION!$F3170=REFERENCIAS!$C$24),16,IF(INFORMACION!$T3170='REFERENCIAS RIESGO'!$C$36,13,IF(INFORMACION!$F3170=REFERENCIAS!$C$24,10,7))),0)+VLOOKUP(T3170,REFERENCIAS!$C:$D,2,0)*VLOOKUP($T$2,PONDERADORES!A:P,IF(AND(INFORMACION!$T3170='REFERENCIAS RIESGO'!$C$36,INFORMACION!$F3170=REFERENCIAS!$C$24),16,IF(INFORMACION!$T3170='REFERENCIAS RIESGO'!$C$36,13,IF(INFORMACION!$F3170=REFERENCIAS!$C$24,10,7))),0)+VLOOKUP(IF(J3170&lt;=0.2,0.2,IF(AND(J3170&gt;0.2,J3170&lt;=0.4),0.4,IF(AND(J3170&gt;0.4,J3170&lt;=0.6),0.6,IF(AND(J3170&gt;0.6,J3170&lt;=0.8),0.8,IF(AND(J3170&gt;0.8,J3170&lt;=1),1))))),REFERENCIAS!$C:$D,2,0)*VLOOKUP($J$2,PONDERADORES!A:P,IF(AND(INFORMACION!$T3170='REFERENCIAS RIESGO'!$C$36,INFORMACION!$F3170=REFERENCIAS!$C$24),16,IF(INFORMACION!$T3170='REFERENCIAS RIESGO'!$C$36,13,IF(INFORMACION!$F3170=REFERENCIAS!$C$24,10,7))),0)</f>
        <v>#REF!</v>
      </c>
      <c r="Y3170" s="68">
        <f>+VLOOKUP(M3170,REFERENCIAS!$C:$D,2,0)*VLOOKUP($M$2,PONDERADORES!$A$7:$G$9,7,0)+VLOOKUP(N3170,REFERENCIAS!$C:$D,2,0)*VLOOKUP($N$2,PONDERADORES!$A$7:$G$9,7,0)+VLOOKUP(O3170,REFERENCIAS!$C:$D,2,0)*VLOOKUP($O$2,PONDERADORES!$A$7:$G$9,7,0)</f>
        <v>0.2</v>
      </c>
      <c r="Z3170" s="2">
        <f>+VLOOKUP(IF(R3170&lt;0.1,0,IF(AND(R3170&gt;=0.1,R3170&lt;0.2),0.1,IF(AND(R3170&gt;=0.2,R3170&lt;0.3),0.2,IF(R3170&gt;0.3,0.3,)))),REFERENCIAS!$C:$D,2,0)*VLOOKUP($R$2,PONDERADORES!$A$11:$G$11,7,0)</f>
        <v>15</v>
      </c>
      <c r="AA3170" s="92"/>
      <c r="AB3170" s="95" t="e">
        <f t="shared" ca="1" si="195"/>
        <v>#REF!</v>
      </c>
      <c r="AC3170" s="23" t="e">
        <f ca="1">IF(AB3170&gt;REFERENCIAS!$C$62,REFERENCIAS!$B$62,IF(AND(AB3170&gt;=REFERENCIAS!$C$63,AB3170&lt;REFERENCIAS!$D$63),REFERENCIAS!$B$63,IF(AND(AB3170&gt;REFERENCIAS!$C$64,AB3170&lt;=REFERENCIAS!$D$64),REFERENCIAS!$B$64,IF(AND(AB3170&gt;=REFERENCIAS!$C$65,AB3170&lt;REFERENCIAS!$D$65),REFERENCIAS!$B$65, "Revisar"))))</f>
        <v>#REF!</v>
      </c>
      <c r="AD3170" s="94" t="e">
        <f ca="1">VLOOKUP(AC3170,REFERENCIAS!$B$62:$G$65,4,FALSE)</f>
        <v>#REF!</v>
      </c>
    </row>
    <row r="3171" spans="1:30" ht="17.25" x14ac:dyDescent="0.25">
      <c r="A3171" s="74"/>
      <c r="B3171" s="19"/>
      <c r="C3171" s="19"/>
      <c r="D3171" s="50"/>
      <c r="E3171" s="73"/>
      <c r="F3171" s="74"/>
      <c r="G3171" s="9"/>
      <c r="H3171" s="48"/>
      <c r="I3171" s="49">
        <f t="shared" ca="1" si="192"/>
        <v>2022</v>
      </c>
      <c r="J3171" s="22">
        <f t="shared" ca="1" si="193"/>
        <v>1</v>
      </c>
      <c r="K3171" s="19"/>
      <c r="L3171" s="73"/>
      <c r="M3171" s="74"/>
      <c r="N3171" s="19"/>
      <c r="O3171" s="73"/>
      <c r="P3171" s="82">
        <v>1</v>
      </c>
      <c r="Q3171" s="24">
        <v>1</v>
      </c>
      <c r="R3171" s="81">
        <f t="shared" si="194"/>
        <v>1</v>
      </c>
      <c r="S3171" s="87"/>
      <c r="T3171" s="19"/>
      <c r="U3171" s="25"/>
      <c r="V3171" s="25"/>
      <c r="W3171" s="81"/>
      <c r="X3171" s="91" t="e">
        <f ca="1">+VLOOKUP(#REF!,REFERENCIAS!$C:$D,2,0)*VLOOKUP(#REF!,PONDERADORES!A:P,IF(AND(INFORMACION!$T3171='REFERENCIAS RIESGO'!$C$36,INFORMACION!$F3171=REFERENCIAS!$C$24),16,IF(INFORMACION!$T3171='REFERENCIAS RIESGO'!$C$36,13,IF(INFORMACION!$F3171=REFERENCIAS!$C$24,10,7))),0)+VLOOKUP(K3171,REFERENCIAS!$C:$D,2,0)*VLOOKUP($K$2,PONDERADORES!A:P,IF(AND(INFORMACION!$T3171='REFERENCIAS RIESGO'!$C$36,INFORMACION!$F3171=REFERENCIAS!$C$24),16,IF(INFORMACION!$T3171='REFERENCIAS RIESGO'!$C$36,13,IF(INFORMACION!$F3171=REFERENCIAS!$C$24,10,7))),0)+VLOOKUP(L3171,REFERENCIAS!$C:$D,2,0)*VLOOKUP($L$2,PONDERADORES!A:P,IF(AND(INFORMACION!$T3171='REFERENCIAS RIESGO'!$C$36,INFORMACION!$F3171=REFERENCIAS!$C$24),16,IF(INFORMACION!$T3171='REFERENCIAS RIESGO'!$C$36,13,IF(INFORMACION!$F3171=REFERENCIAS!$C$24,10,7))),0)+VLOOKUP(F3171,REFERENCIAS!$C:$D,2,0)*VLOOKUP($F$2,PONDERADORES!A:P,IF(AND(INFORMACION!$T3171='REFERENCIAS RIESGO'!$C$36,INFORMACION!$F3171=REFERENCIAS!$C$24),16,IF(INFORMACION!$T3171='REFERENCIAS RIESGO'!$C$36,13,IF(INFORMACION!$F3171=REFERENCIAS!$C$24,10,7))),0)+VLOOKUP(T3171,REFERENCIAS!$C:$D,2,0)*VLOOKUP($T$2,PONDERADORES!A:P,IF(AND(INFORMACION!$T3171='REFERENCIAS RIESGO'!$C$36,INFORMACION!$F3171=REFERENCIAS!$C$24),16,IF(INFORMACION!$T3171='REFERENCIAS RIESGO'!$C$36,13,IF(INFORMACION!$F3171=REFERENCIAS!$C$24,10,7))),0)+VLOOKUP(IF(J3171&lt;=0.2,0.2,IF(AND(J3171&gt;0.2,J3171&lt;=0.4),0.4,IF(AND(J3171&gt;0.4,J3171&lt;=0.6),0.6,IF(AND(J3171&gt;0.6,J3171&lt;=0.8),0.8,IF(AND(J3171&gt;0.8,J3171&lt;=1),1))))),REFERENCIAS!$C:$D,2,0)*VLOOKUP($J$2,PONDERADORES!A:P,IF(AND(INFORMACION!$T3171='REFERENCIAS RIESGO'!$C$36,INFORMACION!$F3171=REFERENCIAS!$C$24),16,IF(INFORMACION!$T3171='REFERENCIAS RIESGO'!$C$36,13,IF(INFORMACION!$F3171=REFERENCIAS!$C$24,10,7))),0)</f>
        <v>#REF!</v>
      </c>
      <c r="Y3171" s="68">
        <f>+VLOOKUP(M3171,REFERENCIAS!$C:$D,2,0)*VLOOKUP($M$2,PONDERADORES!$A$7:$G$9,7,0)+VLOOKUP(N3171,REFERENCIAS!$C:$D,2,0)*VLOOKUP($N$2,PONDERADORES!$A$7:$G$9,7,0)+VLOOKUP(O3171,REFERENCIAS!$C:$D,2,0)*VLOOKUP($O$2,PONDERADORES!$A$7:$G$9,7,0)</f>
        <v>0.2</v>
      </c>
      <c r="Z3171" s="2">
        <f>+VLOOKUP(IF(R3171&lt;0.1,0,IF(AND(R3171&gt;=0.1,R3171&lt;0.2),0.1,IF(AND(R3171&gt;=0.2,R3171&lt;0.3),0.2,IF(R3171&gt;0.3,0.3,)))),REFERENCIAS!$C:$D,2,0)*VLOOKUP($R$2,PONDERADORES!$A$11:$G$11,7,0)</f>
        <v>15</v>
      </c>
      <c r="AA3171" s="92"/>
      <c r="AB3171" s="95" t="e">
        <f t="shared" ca="1" si="195"/>
        <v>#REF!</v>
      </c>
      <c r="AC3171" s="23" t="e">
        <f ca="1">IF(AB3171&gt;REFERENCIAS!$C$62,REFERENCIAS!$B$62,IF(AND(AB3171&gt;=REFERENCIAS!$C$63,AB3171&lt;REFERENCIAS!$D$63),REFERENCIAS!$B$63,IF(AND(AB3171&gt;REFERENCIAS!$C$64,AB3171&lt;=REFERENCIAS!$D$64),REFERENCIAS!$B$64,IF(AND(AB3171&gt;=REFERENCIAS!$C$65,AB3171&lt;REFERENCIAS!$D$65),REFERENCIAS!$B$65, "Revisar"))))</f>
        <v>#REF!</v>
      </c>
      <c r="AD3171" s="94" t="e">
        <f ca="1">VLOOKUP(AC3171,REFERENCIAS!$B$62:$G$65,4,FALSE)</f>
        <v>#REF!</v>
      </c>
    </row>
    <row r="3172" spans="1:30" ht="17.25" x14ac:dyDescent="0.25">
      <c r="A3172" s="74"/>
      <c r="B3172" s="19"/>
      <c r="C3172" s="19"/>
      <c r="D3172" s="50"/>
      <c r="E3172" s="73"/>
      <c r="F3172" s="74"/>
      <c r="G3172" s="9"/>
      <c r="H3172" s="48"/>
      <c r="I3172" s="49">
        <f t="shared" ca="1" si="192"/>
        <v>2022</v>
      </c>
      <c r="J3172" s="22">
        <f t="shared" ca="1" si="193"/>
        <v>1</v>
      </c>
      <c r="K3172" s="19"/>
      <c r="L3172" s="73"/>
      <c r="M3172" s="74"/>
      <c r="N3172" s="19"/>
      <c r="O3172" s="73"/>
      <c r="P3172" s="82">
        <v>1</v>
      </c>
      <c r="Q3172" s="24">
        <v>1</v>
      </c>
      <c r="R3172" s="81">
        <f t="shared" si="194"/>
        <v>1</v>
      </c>
      <c r="S3172" s="87"/>
      <c r="T3172" s="19"/>
      <c r="U3172" s="25"/>
      <c r="V3172" s="25"/>
      <c r="W3172" s="81"/>
      <c r="X3172" s="91" t="e">
        <f ca="1">+VLOOKUP(#REF!,REFERENCIAS!$C:$D,2,0)*VLOOKUP(#REF!,PONDERADORES!A:P,IF(AND(INFORMACION!$T3172='REFERENCIAS RIESGO'!$C$36,INFORMACION!$F3172=REFERENCIAS!$C$24),16,IF(INFORMACION!$T3172='REFERENCIAS RIESGO'!$C$36,13,IF(INFORMACION!$F3172=REFERENCIAS!$C$24,10,7))),0)+VLOOKUP(K3172,REFERENCIAS!$C:$D,2,0)*VLOOKUP($K$2,PONDERADORES!A:P,IF(AND(INFORMACION!$T3172='REFERENCIAS RIESGO'!$C$36,INFORMACION!$F3172=REFERENCIAS!$C$24),16,IF(INFORMACION!$T3172='REFERENCIAS RIESGO'!$C$36,13,IF(INFORMACION!$F3172=REFERENCIAS!$C$24,10,7))),0)+VLOOKUP(L3172,REFERENCIAS!$C:$D,2,0)*VLOOKUP($L$2,PONDERADORES!A:P,IF(AND(INFORMACION!$T3172='REFERENCIAS RIESGO'!$C$36,INFORMACION!$F3172=REFERENCIAS!$C$24),16,IF(INFORMACION!$T3172='REFERENCIAS RIESGO'!$C$36,13,IF(INFORMACION!$F3172=REFERENCIAS!$C$24,10,7))),0)+VLOOKUP(F3172,REFERENCIAS!$C:$D,2,0)*VLOOKUP($F$2,PONDERADORES!A:P,IF(AND(INFORMACION!$T3172='REFERENCIAS RIESGO'!$C$36,INFORMACION!$F3172=REFERENCIAS!$C$24),16,IF(INFORMACION!$T3172='REFERENCIAS RIESGO'!$C$36,13,IF(INFORMACION!$F3172=REFERENCIAS!$C$24,10,7))),0)+VLOOKUP(T3172,REFERENCIAS!$C:$D,2,0)*VLOOKUP($T$2,PONDERADORES!A:P,IF(AND(INFORMACION!$T3172='REFERENCIAS RIESGO'!$C$36,INFORMACION!$F3172=REFERENCIAS!$C$24),16,IF(INFORMACION!$T3172='REFERENCIAS RIESGO'!$C$36,13,IF(INFORMACION!$F3172=REFERENCIAS!$C$24,10,7))),0)+VLOOKUP(IF(J3172&lt;=0.2,0.2,IF(AND(J3172&gt;0.2,J3172&lt;=0.4),0.4,IF(AND(J3172&gt;0.4,J3172&lt;=0.6),0.6,IF(AND(J3172&gt;0.6,J3172&lt;=0.8),0.8,IF(AND(J3172&gt;0.8,J3172&lt;=1),1))))),REFERENCIAS!$C:$D,2,0)*VLOOKUP($J$2,PONDERADORES!A:P,IF(AND(INFORMACION!$T3172='REFERENCIAS RIESGO'!$C$36,INFORMACION!$F3172=REFERENCIAS!$C$24),16,IF(INFORMACION!$T3172='REFERENCIAS RIESGO'!$C$36,13,IF(INFORMACION!$F3172=REFERENCIAS!$C$24,10,7))),0)</f>
        <v>#REF!</v>
      </c>
      <c r="Y3172" s="68">
        <f>+VLOOKUP(M3172,REFERENCIAS!$C:$D,2,0)*VLOOKUP($M$2,PONDERADORES!$A$7:$G$9,7,0)+VLOOKUP(N3172,REFERENCIAS!$C:$D,2,0)*VLOOKUP($N$2,PONDERADORES!$A$7:$G$9,7,0)+VLOOKUP(O3172,REFERENCIAS!$C:$D,2,0)*VLOOKUP($O$2,PONDERADORES!$A$7:$G$9,7,0)</f>
        <v>0.2</v>
      </c>
      <c r="Z3172" s="2">
        <f>+VLOOKUP(IF(R3172&lt;0.1,0,IF(AND(R3172&gt;=0.1,R3172&lt;0.2),0.1,IF(AND(R3172&gt;=0.2,R3172&lt;0.3),0.2,IF(R3172&gt;0.3,0.3,)))),REFERENCIAS!$C:$D,2,0)*VLOOKUP($R$2,PONDERADORES!$A$11:$G$11,7,0)</f>
        <v>15</v>
      </c>
      <c r="AA3172" s="92"/>
      <c r="AB3172" s="95" t="e">
        <f t="shared" ca="1" si="195"/>
        <v>#REF!</v>
      </c>
      <c r="AC3172" s="23" t="e">
        <f ca="1">IF(AB3172&gt;REFERENCIAS!$C$62,REFERENCIAS!$B$62,IF(AND(AB3172&gt;=REFERENCIAS!$C$63,AB3172&lt;REFERENCIAS!$D$63),REFERENCIAS!$B$63,IF(AND(AB3172&gt;REFERENCIAS!$C$64,AB3172&lt;=REFERENCIAS!$D$64),REFERENCIAS!$B$64,IF(AND(AB3172&gt;=REFERENCIAS!$C$65,AB3172&lt;REFERENCIAS!$D$65),REFERENCIAS!$B$65, "Revisar"))))</f>
        <v>#REF!</v>
      </c>
      <c r="AD3172" s="94" t="e">
        <f ca="1">VLOOKUP(AC3172,REFERENCIAS!$B$62:$G$65,4,FALSE)</f>
        <v>#REF!</v>
      </c>
    </row>
    <row r="3173" spans="1:30" ht="17.25" x14ac:dyDescent="0.25">
      <c r="A3173" s="74"/>
      <c r="B3173" s="19"/>
      <c r="C3173" s="19"/>
      <c r="D3173" s="50"/>
      <c r="E3173" s="73"/>
      <c r="F3173" s="74"/>
      <c r="G3173" s="9"/>
      <c r="H3173" s="48"/>
      <c r="I3173" s="49">
        <f t="shared" ca="1" si="192"/>
        <v>2022</v>
      </c>
      <c r="J3173" s="22">
        <f t="shared" ca="1" si="193"/>
        <v>1</v>
      </c>
      <c r="K3173" s="19"/>
      <c r="L3173" s="73"/>
      <c r="M3173" s="74"/>
      <c r="N3173" s="19"/>
      <c r="O3173" s="73"/>
      <c r="P3173" s="82">
        <v>1</v>
      </c>
      <c r="Q3173" s="24">
        <v>1</v>
      </c>
      <c r="R3173" s="81">
        <f t="shared" si="194"/>
        <v>1</v>
      </c>
      <c r="S3173" s="87"/>
      <c r="T3173" s="19"/>
      <c r="U3173" s="25"/>
      <c r="V3173" s="25"/>
      <c r="W3173" s="81"/>
      <c r="X3173" s="91" t="e">
        <f ca="1">+VLOOKUP(#REF!,REFERENCIAS!$C:$D,2,0)*VLOOKUP(#REF!,PONDERADORES!A:P,IF(AND(INFORMACION!$T3173='REFERENCIAS RIESGO'!$C$36,INFORMACION!$F3173=REFERENCIAS!$C$24),16,IF(INFORMACION!$T3173='REFERENCIAS RIESGO'!$C$36,13,IF(INFORMACION!$F3173=REFERENCIAS!$C$24,10,7))),0)+VLOOKUP(K3173,REFERENCIAS!$C:$D,2,0)*VLOOKUP($K$2,PONDERADORES!A:P,IF(AND(INFORMACION!$T3173='REFERENCIAS RIESGO'!$C$36,INFORMACION!$F3173=REFERENCIAS!$C$24),16,IF(INFORMACION!$T3173='REFERENCIAS RIESGO'!$C$36,13,IF(INFORMACION!$F3173=REFERENCIAS!$C$24,10,7))),0)+VLOOKUP(L3173,REFERENCIAS!$C:$D,2,0)*VLOOKUP($L$2,PONDERADORES!A:P,IF(AND(INFORMACION!$T3173='REFERENCIAS RIESGO'!$C$36,INFORMACION!$F3173=REFERENCIAS!$C$24),16,IF(INFORMACION!$T3173='REFERENCIAS RIESGO'!$C$36,13,IF(INFORMACION!$F3173=REFERENCIAS!$C$24,10,7))),0)+VLOOKUP(F3173,REFERENCIAS!$C:$D,2,0)*VLOOKUP($F$2,PONDERADORES!A:P,IF(AND(INFORMACION!$T3173='REFERENCIAS RIESGO'!$C$36,INFORMACION!$F3173=REFERENCIAS!$C$24),16,IF(INFORMACION!$T3173='REFERENCIAS RIESGO'!$C$36,13,IF(INFORMACION!$F3173=REFERENCIAS!$C$24,10,7))),0)+VLOOKUP(T3173,REFERENCIAS!$C:$D,2,0)*VLOOKUP($T$2,PONDERADORES!A:P,IF(AND(INFORMACION!$T3173='REFERENCIAS RIESGO'!$C$36,INFORMACION!$F3173=REFERENCIAS!$C$24),16,IF(INFORMACION!$T3173='REFERENCIAS RIESGO'!$C$36,13,IF(INFORMACION!$F3173=REFERENCIAS!$C$24,10,7))),0)+VLOOKUP(IF(J3173&lt;=0.2,0.2,IF(AND(J3173&gt;0.2,J3173&lt;=0.4),0.4,IF(AND(J3173&gt;0.4,J3173&lt;=0.6),0.6,IF(AND(J3173&gt;0.6,J3173&lt;=0.8),0.8,IF(AND(J3173&gt;0.8,J3173&lt;=1),1))))),REFERENCIAS!$C:$D,2,0)*VLOOKUP($J$2,PONDERADORES!A:P,IF(AND(INFORMACION!$T3173='REFERENCIAS RIESGO'!$C$36,INFORMACION!$F3173=REFERENCIAS!$C$24),16,IF(INFORMACION!$T3173='REFERENCIAS RIESGO'!$C$36,13,IF(INFORMACION!$F3173=REFERENCIAS!$C$24,10,7))),0)</f>
        <v>#REF!</v>
      </c>
      <c r="Y3173" s="68">
        <f>+VLOOKUP(M3173,REFERENCIAS!$C:$D,2,0)*VLOOKUP($M$2,PONDERADORES!$A$7:$G$9,7,0)+VLOOKUP(N3173,REFERENCIAS!$C:$D,2,0)*VLOOKUP($N$2,PONDERADORES!$A$7:$G$9,7,0)+VLOOKUP(O3173,REFERENCIAS!$C:$D,2,0)*VLOOKUP($O$2,PONDERADORES!$A$7:$G$9,7,0)</f>
        <v>0.2</v>
      </c>
      <c r="Z3173" s="2">
        <f>+VLOOKUP(IF(R3173&lt;0.1,0,IF(AND(R3173&gt;=0.1,R3173&lt;0.2),0.1,IF(AND(R3173&gt;=0.2,R3173&lt;0.3),0.2,IF(R3173&gt;0.3,0.3,)))),REFERENCIAS!$C:$D,2,0)*VLOOKUP($R$2,PONDERADORES!$A$11:$G$11,7,0)</f>
        <v>15</v>
      </c>
      <c r="AA3173" s="92"/>
      <c r="AB3173" s="95" t="e">
        <f t="shared" ca="1" si="195"/>
        <v>#REF!</v>
      </c>
      <c r="AC3173" s="23" t="e">
        <f ca="1">IF(AB3173&gt;REFERENCIAS!$C$62,REFERENCIAS!$B$62,IF(AND(AB3173&gt;=REFERENCIAS!$C$63,AB3173&lt;REFERENCIAS!$D$63),REFERENCIAS!$B$63,IF(AND(AB3173&gt;REFERENCIAS!$C$64,AB3173&lt;=REFERENCIAS!$D$64),REFERENCIAS!$B$64,IF(AND(AB3173&gt;=REFERENCIAS!$C$65,AB3173&lt;REFERENCIAS!$D$65),REFERENCIAS!$B$65, "Revisar"))))</f>
        <v>#REF!</v>
      </c>
      <c r="AD3173" s="94" t="e">
        <f ca="1">VLOOKUP(AC3173,REFERENCIAS!$B$62:$G$65,4,FALSE)</f>
        <v>#REF!</v>
      </c>
    </row>
    <row r="3174" spans="1:30" ht="17.25" x14ac:dyDescent="0.25">
      <c r="A3174" s="74"/>
      <c r="B3174" s="19"/>
      <c r="C3174" s="19"/>
      <c r="D3174" s="50"/>
      <c r="E3174" s="73"/>
      <c r="F3174" s="74"/>
      <c r="G3174" s="9"/>
      <c r="H3174" s="48"/>
      <c r="I3174" s="49">
        <f t="shared" ca="1" si="192"/>
        <v>2022</v>
      </c>
      <c r="J3174" s="22">
        <f t="shared" ca="1" si="193"/>
        <v>1</v>
      </c>
      <c r="K3174" s="19"/>
      <c r="L3174" s="73"/>
      <c r="M3174" s="74"/>
      <c r="N3174" s="19"/>
      <c r="O3174" s="73"/>
      <c r="P3174" s="82">
        <v>1</v>
      </c>
      <c r="Q3174" s="24">
        <v>1</v>
      </c>
      <c r="R3174" s="81">
        <f t="shared" si="194"/>
        <v>1</v>
      </c>
      <c r="S3174" s="87"/>
      <c r="T3174" s="19"/>
      <c r="U3174" s="25"/>
      <c r="V3174" s="25"/>
      <c r="W3174" s="81"/>
      <c r="X3174" s="91" t="e">
        <f ca="1">+VLOOKUP(#REF!,REFERENCIAS!$C:$D,2,0)*VLOOKUP(#REF!,PONDERADORES!A:P,IF(AND(INFORMACION!$T3174='REFERENCIAS RIESGO'!$C$36,INFORMACION!$F3174=REFERENCIAS!$C$24),16,IF(INFORMACION!$T3174='REFERENCIAS RIESGO'!$C$36,13,IF(INFORMACION!$F3174=REFERENCIAS!$C$24,10,7))),0)+VLOOKUP(K3174,REFERENCIAS!$C:$D,2,0)*VLOOKUP($K$2,PONDERADORES!A:P,IF(AND(INFORMACION!$T3174='REFERENCIAS RIESGO'!$C$36,INFORMACION!$F3174=REFERENCIAS!$C$24),16,IF(INFORMACION!$T3174='REFERENCIAS RIESGO'!$C$36,13,IF(INFORMACION!$F3174=REFERENCIAS!$C$24,10,7))),0)+VLOOKUP(L3174,REFERENCIAS!$C:$D,2,0)*VLOOKUP($L$2,PONDERADORES!A:P,IF(AND(INFORMACION!$T3174='REFERENCIAS RIESGO'!$C$36,INFORMACION!$F3174=REFERENCIAS!$C$24),16,IF(INFORMACION!$T3174='REFERENCIAS RIESGO'!$C$36,13,IF(INFORMACION!$F3174=REFERENCIAS!$C$24,10,7))),0)+VLOOKUP(F3174,REFERENCIAS!$C:$D,2,0)*VLOOKUP($F$2,PONDERADORES!A:P,IF(AND(INFORMACION!$T3174='REFERENCIAS RIESGO'!$C$36,INFORMACION!$F3174=REFERENCIAS!$C$24),16,IF(INFORMACION!$T3174='REFERENCIAS RIESGO'!$C$36,13,IF(INFORMACION!$F3174=REFERENCIAS!$C$24,10,7))),0)+VLOOKUP(T3174,REFERENCIAS!$C:$D,2,0)*VLOOKUP($T$2,PONDERADORES!A:P,IF(AND(INFORMACION!$T3174='REFERENCIAS RIESGO'!$C$36,INFORMACION!$F3174=REFERENCIAS!$C$24),16,IF(INFORMACION!$T3174='REFERENCIAS RIESGO'!$C$36,13,IF(INFORMACION!$F3174=REFERENCIAS!$C$24,10,7))),0)+VLOOKUP(IF(J3174&lt;=0.2,0.2,IF(AND(J3174&gt;0.2,J3174&lt;=0.4),0.4,IF(AND(J3174&gt;0.4,J3174&lt;=0.6),0.6,IF(AND(J3174&gt;0.6,J3174&lt;=0.8),0.8,IF(AND(J3174&gt;0.8,J3174&lt;=1),1))))),REFERENCIAS!$C:$D,2,0)*VLOOKUP($J$2,PONDERADORES!A:P,IF(AND(INFORMACION!$T3174='REFERENCIAS RIESGO'!$C$36,INFORMACION!$F3174=REFERENCIAS!$C$24),16,IF(INFORMACION!$T3174='REFERENCIAS RIESGO'!$C$36,13,IF(INFORMACION!$F3174=REFERENCIAS!$C$24,10,7))),0)</f>
        <v>#REF!</v>
      </c>
      <c r="Y3174" s="68">
        <f>+VLOOKUP(M3174,REFERENCIAS!$C:$D,2,0)*VLOOKUP($M$2,PONDERADORES!$A$7:$G$9,7,0)+VLOOKUP(N3174,REFERENCIAS!$C:$D,2,0)*VLOOKUP($N$2,PONDERADORES!$A$7:$G$9,7,0)+VLOOKUP(O3174,REFERENCIAS!$C:$D,2,0)*VLOOKUP($O$2,PONDERADORES!$A$7:$G$9,7,0)</f>
        <v>0.2</v>
      </c>
      <c r="Z3174" s="2">
        <f>+VLOOKUP(IF(R3174&lt;0.1,0,IF(AND(R3174&gt;=0.1,R3174&lt;0.2),0.1,IF(AND(R3174&gt;=0.2,R3174&lt;0.3),0.2,IF(R3174&gt;0.3,0.3,)))),REFERENCIAS!$C:$D,2,0)*VLOOKUP($R$2,PONDERADORES!$A$11:$G$11,7,0)</f>
        <v>15</v>
      </c>
      <c r="AA3174" s="92"/>
      <c r="AB3174" s="95" t="e">
        <f t="shared" ca="1" si="195"/>
        <v>#REF!</v>
      </c>
      <c r="AC3174" s="23" t="e">
        <f ca="1">IF(AB3174&gt;REFERENCIAS!$C$62,REFERENCIAS!$B$62,IF(AND(AB3174&gt;=REFERENCIAS!$C$63,AB3174&lt;REFERENCIAS!$D$63),REFERENCIAS!$B$63,IF(AND(AB3174&gt;REFERENCIAS!$C$64,AB3174&lt;=REFERENCIAS!$D$64),REFERENCIAS!$B$64,IF(AND(AB3174&gt;=REFERENCIAS!$C$65,AB3174&lt;REFERENCIAS!$D$65),REFERENCIAS!$B$65, "Revisar"))))</f>
        <v>#REF!</v>
      </c>
      <c r="AD3174" s="94" t="e">
        <f ca="1">VLOOKUP(AC3174,REFERENCIAS!$B$62:$G$65,4,FALSE)</f>
        <v>#REF!</v>
      </c>
    </row>
    <row r="3175" spans="1:30" ht="17.25" x14ac:dyDescent="0.25">
      <c r="A3175" s="74"/>
      <c r="B3175" s="19"/>
      <c r="C3175" s="19"/>
      <c r="D3175" s="50"/>
      <c r="E3175" s="73"/>
      <c r="F3175" s="74"/>
      <c r="G3175" s="9"/>
      <c r="H3175" s="48"/>
      <c r="I3175" s="49">
        <f t="shared" ca="1" si="192"/>
        <v>2022</v>
      </c>
      <c r="J3175" s="22">
        <f t="shared" ca="1" si="193"/>
        <v>1</v>
      </c>
      <c r="K3175" s="19"/>
      <c r="L3175" s="73"/>
      <c r="M3175" s="74"/>
      <c r="N3175" s="19"/>
      <c r="O3175" s="73"/>
      <c r="P3175" s="82">
        <v>1</v>
      </c>
      <c r="Q3175" s="24">
        <v>1</v>
      </c>
      <c r="R3175" s="81">
        <f t="shared" si="194"/>
        <v>1</v>
      </c>
      <c r="S3175" s="87"/>
      <c r="T3175" s="19"/>
      <c r="U3175" s="25"/>
      <c r="V3175" s="25"/>
      <c r="W3175" s="81"/>
      <c r="X3175" s="91" t="e">
        <f ca="1">+VLOOKUP(#REF!,REFERENCIAS!$C:$D,2,0)*VLOOKUP(#REF!,PONDERADORES!A:P,IF(AND(INFORMACION!$T3175='REFERENCIAS RIESGO'!$C$36,INFORMACION!$F3175=REFERENCIAS!$C$24),16,IF(INFORMACION!$T3175='REFERENCIAS RIESGO'!$C$36,13,IF(INFORMACION!$F3175=REFERENCIAS!$C$24,10,7))),0)+VLOOKUP(K3175,REFERENCIAS!$C:$D,2,0)*VLOOKUP($K$2,PONDERADORES!A:P,IF(AND(INFORMACION!$T3175='REFERENCIAS RIESGO'!$C$36,INFORMACION!$F3175=REFERENCIAS!$C$24),16,IF(INFORMACION!$T3175='REFERENCIAS RIESGO'!$C$36,13,IF(INFORMACION!$F3175=REFERENCIAS!$C$24,10,7))),0)+VLOOKUP(L3175,REFERENCIAS!$C:$D,2,0)*VLOOKUP($L$2,PONDERADORES!A:P,IF(AND(INFORMACION!$T3175='REFERENCIAS RIESGO'!$C$36,INFORMACION!$F3175=REFERENCIAS!$C$24),16,IF(INFORMACION!$T3175='REFERENCIAS RIESGO'!$C$36,13,IF(INFORMACION!$F3175=REFERENCIAS!$C$24,10,7))),0)+VLOOKUP(F3175,REFERENCIAS!$C:$D,2,0)*VLOOKUP($F$2,PONDERADORES!A:P,IF(AND(INFORMACION!$T3175='REFERENCIAS RIESGO'!$C$36,INFORMACION!$F3175=REFERENCIAS!$C$24),16,IF(INFORMACION!$T3175='REFERENCIAS RIESGO'!$C$36,13,IF(INFORMACION!$F3175=REFERENCIAS!$C$24,10,7))),0)+VLOOKUP(T3175,REFERENCIAS!$C:$D,2,0)*VLOOKUP($T$2,PONDERADORES!A:P,IF(AND(INFORMACION!$T3175='REFERENCIAS RIESGO'!$C$36,INFORMACION!$F3175=REFERENCIAS!$C$24),16,IF(INFORMACION!$T3175='REFERENCIAS RIESGO'!$C$36,13,IF(INFORMACION!$F3175=REFERENCIAS!$C$24,10,7))),0)+VLOOKUP(IF(J3175&lt;=0.2,0.2,IF(AND(J3175&gt;0.2,J3175&lt;=0.4),0.4,IF(AND(J3175&gt;0.4,J3175&lt;=0.6),0.6,IF(AND(J3175&gt;0.6,J3175&lt;=0.8),0.8,IF(AND(J3175&gt;0.8,J3175&lt;=1),1))))),REFERENCIAS!$C:$D,2,0)*VLOOKUP($J$2,PONDERADORES!A:P,IF(AND(INFORMACION!$T3175='REFERENCIAS RIESGO'!$C$36,INFORMACION!$F3175=REFERENCIAS!$C$24),16,IF(INFORMACION!$T3175='REFERENCIAS RIESGO'!$C$36,13,IF(INFORMACION!$F3175=REFERENCIAS!$C$24,10,7))),0)</f>
        <v>#REF!</v>
      </c>
      <c r="Y3175" s="68">
        <f>+VLOOKUP(M3175,REFERENCIAS!$C:$D,2,0)*VLOOKUP($M$2,PONDERADORES!$A$7:$G$9,7,0)+VLOOKUP(N3175,REFERENCIAS!$C:$D,2,0)*VLOOKUP($N$2,PONDERADORES!$A$7:$G$9,7,0)+VLOOKUP(O3175,REFERENCIAS!$C:$D,2,0)*VLOOKUP($O$2,PONDERADORES!$A$7:$G$9,7,0)</f>
        <v>0.2</v>
      </c>
      <c r="Z3175" s="2">
        <f>+VLOOKUP(IF(R3175&lt;0.1,0,IF(AND(R3175&gt;=0.1,R3175&lt;0.2),0.1,IF(AND(R3175&gt;=0.2,R3175&lt;0.3),0.2,IF(R3175&gt;0.3,0.3,)))),REFERENCIAS!$C:$D,2,0)*VLOOKUP($R$2,PONDERADORES!$A$11:$G$11,7,0)</f>
        <v>15</v>
      </c>
      <c r="AA3175" s="92"/>
      <c r="AB3175" s="95" t="e">
        <f t="shared" ca="1" si="195"/>
        <v>#REF!</v>
      </c>
      <c r="AC3175" s="23" t="e">
        <f ca="1">IF(AB3175&gt;REFERENCIAS!$C$62,REFERENCIAS!$B$62,IF(AND(AB3175&gt;=REFERENCIAS!$C$63,AB3175&lt;REFERENCIAS!$D$63),REFERENCIAS!$B$63,IF(AND(AB3175&gt;REFERENCIAS!$C$64,AB3175&lt;=REFERENCIAS!$D$64),REFERENCIAS!$B$64,IF(AND(AB3175&gt;=REFERENCIAS!$C$65,AB3175&lt;REFERENCIAS!$D$65),REFERENCIAS!$B$65, "Revisar"))))</f>
        <v>#REF!</v>
      </c>
      <c r="AD3175" s="94" t="e">
        <f ca="1">VLOOKUP(AC3175,REFERENCIAS!$B$62:$G$65,4,FALSE)</f>
        <v>#REF!</v>
      </c>
    </row>
    <row r="3176" spans="1:30" ht="17.25" x14ac:dyDescent="0.25">
      <c r="A3176" s="74"/>
      <c r="B3176" s="19"/>
      <c r="C3176" s="19"/>
      <c r="D3176" s="50"/>
      <c r="E3176" s="73"/>
      <c r="F3176" s="74"/>
      <c r="G3176" s="9"/>
      <c r="H3176" s="48"/>
      <c r="I3176" s="49">
        <f t="shared" ca="1" si="192"/>
        <v>2022</v>
      </c>
      <c r="J3176" s="22">
        <f t="shared" ca="1" si="193"/>
        <v>1</v>
      </c>
      <c r="K3176" s="19"/>
      <c r="L3176" s="73"/>
      <c r="M3176" s="74"/>
      <c r="N3176" s="19"/>
      <c r="O3176" s="73"/>
      <c r="P3176" s="82">
        <v>1</v>
      </c>
      <c r="Q3176" s="24">
        <v>1</v>
      </c>
      <c r="R3176" s="81">
        <f t="shared" si="194"/>
        <v>1</v>
      </c>
      <c r="S3176" s="87"/>
      <c r="T3176" s="19"/>
      <c r="U3176" s="25"/>
      <c r="V3176" s="25"/>
      <c r="W3176" s="81"/>
      <c r="X3176" s="91" t="e">
        <f ca="1">+VLOOKUP(#REF!,REFERENCIAS!$C:$D,2,0)*VLOOKUP(#REF!,PONDERADORES!A:P,IF(AND(INFORMACION!$T3176='REFERENCIAS RIESGO'!$C$36,INFORMACION!$F3176=REFERENCIAS!$C$24),16,IF(INFORMACION!$T3176='REFERENCIAS RIESGO'!$C$36,13,IF(INFORMACION!$F3176=REFERENCIAS!$C$24,10,7))),0)+VLOOKUP(K3176,REFERENCIAS!$C:$D,2,0)*VLOOKUP($K$2,PONDERADORES!A:P,IF(AND(INFORMACION!$T3176='REFERENCIAS RIESGO'!$C$36,INFORMACION!$F3176=REFERENCIAS!$C$24),16,IF(INFORMACION!$T3176='REFERENCIAS RIESGO'!$C$36,13,IF(INFORMACION!$F3176=REFERENCIAS!$C$24,10,7))),0)+VLOOKUP(L3176,REFERENCIAS!$C:$D,2,0)*VLOOKUP($L$2,PONDERADORES!A:P,IF(AND(INFORMACION!$T3176='REFERENCIAS RIESGO'!$C$36,INFORMACION!$F3176=REFERENCIAS!$C$24),16,IF(INFORMACION!$T3176='REFERENCIAS RIESGO'!$C$36,13,IF(INFORMACION!$F3176=REFERENCIAS!$C$24,10,7))),0)+VLOOKUP(F3176,REFERENCIAS!$C:$D,2,0)*VLOOKUP($F$2,PONDERADORES!A:P,IF(AND(INFORMACION!$T3176='REFERENCIAS RIESGO'!$C$36,INFORMACION!$F3176=REFERENCIAS!$C$24),16,IF(INFORMACION!$T3176='REFERENCIAS RIESGO'!$C$36,13,IF(INFORMACION!$F3176=REFERENCIAS!$C$24,10,7))),0)+VLOOKUP(T3176,REFERENCIAS!$C:$D,2,0)*VLOOKUP($T$2,PONDERADORES!A:P,IF(AND(INFORMACION!$T3176='REFERENCIAS RIESGO'!$C$36,INFORMACION!$F3176=REFERENCIAS!$C$24),16,IF(INFORMACION!$T3176='REFERENCIAS RIESGO'!$C$36,13,IF(INFORMACION!$F3176=REFERENCIAS!$C$24,10,7))),0)+VLOOKUP(IF(J3176&lt;=0.2,0.2,IF(AND(J3176&gt;0.2,J3176&lt;=0.4),0.4,IF(AND(J3176&gt;0.4,J3176&lt;=0.6),0.6,IF(AND(J3176&gt;0.6,J3176&lt;=0.8),0.8,IF(AND(J3176&gt;0.8,J3176&lt;=1),1))))),REFERENCIAS!$C:$D,2,0)*VLOOKUP($J$2,PONDERADORES!A:P,IF(AND(INFORMACION!$T3176='REFERENCIAS RIESGO'!$C$36,INFORMACION!$F3176=REFERENCIAS!$C$24),16,IF(INFORMACION!$T3176='REFERENCIAS RIESGO'!$C$36,13,IF(INFORMACION!$F3176=REFERENCIAS!$C$24,10,7))),0)</f>
        <v>#REF!</v>
      </c>
      <c r="Y3176" s="68">
        <f>+VLOOKUP(M3176,REFERENCIAS!$C:$D,2,0)*VLOOKUP($M$2,PONDERADORES!$A$7:$G$9,7,0)+VLOOKUP(N3176,REFERENCIAS!$C:$D,2,0)*VLOOKUP($N$2,PONDERADORES!$A$7:$G$9,7,0)+VLOOKUP(O3176,REFERENCIAS!$C:$D,2,0)*VLOOKUP($O$2,PONDERADORES!$A$7:$G$9,7,0)</f>
        <v>0.2</v>
      </c>
      <c r="Z3176" s="2">
        <f>+VLOOKUP(IF(R3176&lt;0.1,0,IF(AND(R3176&gt;=0.1,R3176&lt;0.2),0.1,IF(AND(R3176&gt;=0.2,R3176&lt;0.3),0.2,IF(R3176&gt;0.3,0.3,)))),REFERENCIAS!$C:$D,2,0)*VLOOKUP($R$2,PONDERADORES!$A$11:$G$11,7,0)</f>
        <v>15</v>
      </c>
      <c r="AA3176" s="92"/>
      <c r="AB3176" s="95" t="e">
        <f t="shared" ca="1" si="195"/>
        <v>#REF!</v>
      </c>
      <c r="AC3176" s="23" t="e">
        <f ca="1">IF(AB3176&gt;REFERENCIAS!$C$62,REFERENCIAS!$B$62,IF(AND(AB3176&gt;=REFERENCIAS!$C$63,AB3176&lt;REFERENCIAS!$D$63),REFERENCIAS!$B$63,IF(AND(AB3176&gt;REFERENCIAS!$C$64,AB3176&lt;=REFERENCIAS!$D$64),REFERENCIAS!$B$64,IF(AND(AB3176&gt;=REFERENCIAS!$C$65,AB3176&lt;REFERENCIAS!$D$65),REFERENCIAS!$B$65, "Revisar"))))</f>
        <v>#REF!</v>
      </c>
      <c r="AD3176" s="94" t="e">
        <f ca="1">VLOOKUP(AC3176,REFERENCIAS!$B$62:$G$65,4,FALSE)</f>
        <v>#REF!</v>
      </c>
    </row>
    <row r="3177" spans="1:30" ht="17.25" x14ac:dyDescent="0.25">
      <c r="A3177" s="74"/>
      <c r="B3177" s="19"/>
      <c r="C3177" s="19"/>
      <c r="D3177" s="50"/>
      <c r="E3177" s="73"/>
      <c r="F3177" s="74"/>
      <c r="G3177" s="9"/>
      <c r="H3177" s="48"/>
      <c r="I3177" s="49">
        <f t="shared" ca="1" si="192"/>
        <v>2022</v>
      </c>
      <c r="J3177" s="22">
        <f t="shared" ca="1" si="193"/>
        <v>1</v>
      </c>
      <c r="K3177" s="19"/>
      <c r="L3177" s="73"/>
      <c r="M3177" s="74"/>
      <c r="N3177" s="19"/>
      <c r="O3177" s="73"/>
      <c r="P3177" s="82">
        <v>1</v>
      </c>
      <c r="Q3177" s="24">
        <v>1</v>
      </c>
      <c r="R3177" s="81">
        <f t="shared" si="194"/>
        <v>1</v>
      </c>
      <c r="S3177" s="87"/>
      <c r="T3177" s="19"/>
      <c r="U3177" s="25"/>
      <c r="V3177" s="25"/>
      <c r="W3177" s="81"/>
      <c r="X3177" s="91" t="e">
        <f ca="1">+VLOOKUP(#REF!,REFERENCIAS!$C:$D,2,0)*VLOOKUP(#REF!,PONDERADORES!A:P,IF(AND(INFORMACION!$T3177='REFERENCIAS RIESGO'!$C$36,INFORMACION!$F3177=REFERENCIAS!$C$24),16,IF(INFORMACION!$T3177='REFERENCIAS RIESGO'!$C$36,13,IF(INFORMACION!$F3177=REFERENCIAS!$C$24,10,7))),0)+VLOOKUP(K3177,REFERENCIAS!$C:$D,2,0)*VLOOKUP($K$2,PONDERADORES!A:P,IF(AND(INFORMACION!$T3177='REFERENCIAS RIESGO'!$C$36,INFORMACION!$F3177=REFERENCIAS!$C$24),16,IF(INFORMACION!$T3177='REFERENCIAS RIESGO'!$C$36,13,IF(INFORMACION!$F3177=REFERENCIAS!$C$24,10,7))),0)+VLOOKUP(L3177,REFERENCIAS!$C:$D,2,0)*VLOOKUP($L$2,PONDERADORES!A:P,IF(AND(INFORMACION!$T3177='REFERENCIAS RIESGO'!$C$36,INFORMACION!$F3177=REFERENCIAS!$C$24),16,IF(INFORMACION!$T3177='REFERENCIAS RIESGO'!$C$36,13,IF(INFORMACION!$F3177=REFERENCIAS!$C$24,10,7))),0)+VLOOKUP(F3177,REFERENCIAS!$C:$D,2,0)*VLOOKUP($F$2,PONDERADORES!A:P,IF(AND(INFORMACION!$T3177='REFERENCIAS RIESGO'!$C$36,INFORMACION!$F3177=REFERENCIAS!$C$24),16,IF(INFORMACION!$T3177='REFERENCIAS RIESGO'!$C$36,13,IF(INFORMACION!$F3177=REFERENCIAS!$C$24,10,7))),0)+VLOOKUP(T3177,REFERENCIAS!$C:$D,2,0)*VLOOKUP($T$2,PONDERADORES!A:P,IF(AND(INFORMACION!$T3177='REFERENCIAS RIESGO'!$C$36,INFORMACION!$F3177=REFERENCIAS!$C$24),16,IF(INFORMACION!$T3177='REFERENCIAS RIESGO'!$C$36,13,IF(INFORMACION!$F3177=REFERENCIAS!$C$24,10,7))),0)+VLOOKUP(IF(J3177&lt;=0.2,0.2,IF(AND(J3177&gt;0.2,J3177&lt;=0.4),0.4,IF(AND(J3177&gt;0.4,J3177&lt;=0.6),0.6,IF(AND(J3177&gt;0.6,J3177&lt;=0.8),0.8,IF(AND(J3177&gt;0.8,J3177&lt;=1),1))))),REFERENCIAS!$C:$D,2,0)*VLOOKUP($J$2,PONDERADORES!A:P,IF(AND(INFORMACION!$T3177='REFERENCIAS RIESGO'!$C$36,INFORMACION!$F3177=REFERENCIAS!$C$24),16,IF(INFORMACION!$T3177='REFERENCIAS RIESGO'!$C$36,13,IF(INFORMACION!$F3177=REFERENCIAS!$C$24,10,7))),0)</f>
        <v>#REF!</v>
      </c>
      <c r="Y3177" s="68">
        <f>+VLOOKUP(M3177,REFERENCIAS!$C:$D,2,0)*VLOOKUP($M$2,PONDERADORES!$A$7:$G$9,7,0)+VLOOKUP(N3177,REFERENCIAS!$C:$D,2,0)*VLOOKUP($N$2,PONDERADORES!$A$7:$G$9,7,0)+VLOOKUP(O3177,REFERENCIAS!$C:$D,2,0)*VLOOKUP($O$2,PONDERADORES!$A$7:$G$9,7,0)</f>
        <v>0.2</v>
      </c>
      <c r="Z3177" s="2">
        <f>+VLOOKUP(IF(R3177&lt;0.1,0,IF(AND(R3177&gt;=0.1,R3177&lt;0.2),0.1,IF(AND(R3177&gt;=0.2,R3177&lt;0.3),0.2,IF(R3177&gt;0.3,0.3,)))),REFERENCIAS!$C:$D,2,0)*VLOOKUP($R$2,PONDERADORES!$A$11:$G$11,7,0)</f>
        <v>15</v>
      </c>
      <c r="AA3177" s="92"/>
      <c r="AB3177" s="95" t="e">
        <f t="shared" ca="1" si="195"/>
        <v>#REF!</v>
      </c>
      <c r="AC3177" s="23" t="e">
        <f ca="1">IF(AB3177&gt;REFERENCIAS!$C$62,REFERENCIAS!$B$62,IF(AND(AB3177&gt;=REFERENCIAS!$C$63,AB3177&lt;REFERENCIAS!$D$63),REFERENCIAS!$B$63,IF(AND(AB3177&gt;REFERENCIAS!$C$64,AB3177&lt;=REFERENCIAS!$D$64),REFERENCIAS!$B$64,IF(AND(AB3177&gt;=REFERENCIAS!$C$65,AB3177&lt;REFERENCIAS!$D$65),REFERENCIAS!$B$65, "Revisar"))))</f>
        <v>#REF!</v>
      </c>
      <c r="AD3177" s="94" t="e">
        <f ca="1">VLOOKUP(AC3177,REFERENCIAS!$B$62:$G$65,4,FALSE)</f>
        <v>#REF!</v>
      </c>
    </row>
    <row r="3178" spans="1:30" ht="17.25" x14ac:dyDescent="0.25">
      <c r="A3178" s="74"/>
      <c r="B3178" s="19"/>
      <c r="C3178" s="19"/>
      <c r="D3178" s="50"/>
      <c r="E3178" s="73"/>
      <c r="F3178" s="74"/>
      <c r="G3178" s="9"/>
      <c r="H3178" s="48"/>
      <c r="I3178" s="49">
        <f t="shared" ca="1" si="192"/>
        <v>2022</v>
      </c>
      <c r="J3178" s="22">
        <f t="shared" ca="1" si="193"/>
        <v>1</v>
      </c>
      <c r="K3178" s="19"/>
      <c r="L3178" s="73"/>
      <c r="M3178" s="74"/>
      <c r="N3178" s="19"/>
      <c r="O3178" s="73"/>
      <c r="P3178" s="82">
        <v>1</v>
      </c>
      <c r="Q3178" s="24">
        <v>1</v>
      </c>
      <c r="R3178" s="81">
        <f t="shared" si="194"/>
        <v>1</v>
      </c>
      <c r="S3178" s="87"/>
      <c r="T3178" s="19"/>
      <c r="U3178" s="25"/>
      <c r="V3178" s="25"/>
      <c r="W3178" s="81"/>
      <c r="X3178" s="91" t="e">
        <f ca="1">+VLOOKUP(#REF!,REFERENCIAS!$C:$D,2,0)*VLOOKUP(#REF!,PONDERADORES!A:P,IF(AND(INFORMACION!$T3178='REFERENCIAS RIESGO'!$C$36,INFORMACION!$F3178=REFERENCIAS!$C$24),16,IF(INFORMACION!$T3178='REFERENCIAS RIESGO'!$C$36,13,IF(INFORMACION!$F3178=REFERENCIAS!$C$24,10,7))),0)+VLOOKUP(K3178,REFERENCIAS!$C:$D,2,0)*VLOOKUP($K$2,PONDERADORES!A:P,IF(AND(INFORMACION!$T3178='REFERENCIAS RIESGO'!$C$36,INFORMACION!$F3178=REFERENCIAS!$C$24),16,IF(INFORMACION!$T3178='REFERENCIAS RIESGO'!$C$36,13,IF(INFORMACION!$F3178=REFERENCIAS!$C$24,10,7))),0)+VLOOKUP(L3178,REFERENCIAS!$C:$D,2,0)*VLOOKUP($L$2,PONDERADORES!A:P,IF(AND(INFORMACION!$T3178='REFERENCIAS RIESGO'!$C$36,INFORMACION!$F3178=REFERENCIAS!$C$24),16,IF(INFORMACION!$T3178='REFERENCIAS RIESGO'!$C$36,13,IF(INFORMACION!$F3178=REFERENCIAS!$C$24,10,7))),0)+VLOOKUP(F3178,REFERENCIAS!$C:$D,2,0)*VLOOKUP($F$2,PONDERADORES!A:P,IF(AND(INFORMACION!$T3178='REFERENCIAS RIESGO'!$C$36,INFORMACION!$F3178=REFERENCIAS!$C$24),16,IF(INFORMACION!$T3178='REFERENCIAS RIESGO'!$C$36,13,IF(INFORMACION!$F3178=REFERENCIAS!$C$24,10,7))),0)+VLOOKUP(T3178,REFERENCIAS!$C:$D,2,0)*VLOOKUP($T$2,PONDERADORES!A:P,IF(AND(INFORMACION!$T3178='REFERENCIAS RIESGO'!$C$36,INFORMACION!$F3178=REFERENCIAS!$C$24),16,IF(INFORMACION!$T3178='REFERENCIAS RIESGO'!$C$36,13,IF(INFORMACION!$F3178=REFERENCIAS!$C$24,10,7))),0)+VLOOKUP(IF(J3178&lt;=0.2,0.2,IF(AND(J3178&gt;0.2,J3178&lt;=0.4),0.4,IF(AND(J3178&gt;0.4,J3178&lt;=0.6),0.6,IF(AND(J3178&gt;0.6,J3178&lt;=0.8),0.8,IF(AND(J3178&gt;0.8,J3178&lt;=1),1))))),REFERENCIAS!$C:$D,2,0)*VLOOKUP($J$2,PONDERADORES!A:P,IF(AND(INFORMACION!$T3178='REFERENCIAS RIESGO'!$C$36,INFORMACION!$F3178=REFERENCIAS!$C$24),16,IF(INFORMACION!$T3178='REFERENCIAS RIESGO'!$C$36,13,IF(INFORMACION!$F3178=REFERENCIAS!$C$24,10,7))),0)</f>
        <v>#REF!</v>
      </c>
      <c r="Y3178" s="68">
        <f>+VLOOKUP(M3178,REFERENCIAS!$C:$D,2,0)*VLOOKUP($M$2,PONDERADORES!$A$7:$G$9,7,0)+VLOOKUP(N3178,REFERENCIAS!$C:$D,2,0)*VLOOKUP($N$2,PONDERADORES!$A$7:$G$9,7,0)+VLOOKUP(O3178,REFERENCIAS!$C:$D,2,0)*VLOOKUP($O$2,PONDERADORES!$A$7:$G$9,7,0)</f>
        <v>0.2</v>
      </c>
      <c r="Z3178" s="2">
        <f>+VLOOKUP(IF(R3178&lt;0.1,0,IF(AND(R3178&gt;=0.1,R3178&lt;0.2),0.1,IF(AND(R3178&gt;=0.2,R3178&lt;0.3),0.2,IF(R3178&gt;0.3,0.3,)))),REFERENCIAS!$C:$D,2,0)*VLOOKUP($R$2,PONDERADORES!$A$11:$G$11,7,0)</f>
        <v>15</v>
      </c>
      <c r="AA3178" s="92"/>
      <c r="AB3178" s="95" t="e">
        <f t="shared" ca="1" si="195"/>
        <v>#REF!</v>
      </c>
      <c r="AC3178" s="23" t="e">
        <f ca="1">IF(AB3178&gt;REFERENCIAS!$C$62,REFERENCIAS!$B$62,IF(AND(AB3178&gt;=REFERENCIAS!$C$63,AB3178&lt;REFERENCIAS!$D$63),REFERENCIAS!$B$63,IF(AND(AB3178&gt;REFERENCIAS!$C$64,AB3178&lt;=REFERENCIAS!$D$64),REFERENCIAS!$B$64,IF(AND(AB3178&gt;=REFERENCIAS!$C$65,AB3178&lt;REFERENCIAS!$D$65),REFERENCIAS!$B$65, "Revisar"))))</f>
        <v>#REF!</v>
      </c>
      <c r="AD3178" s="94" t="e">
        <f ca="1">VLOOKUP(AC3178,REFERENCIAS!$B$62:$G$65,4,FALSE)</f>
        <v>#REF!</v>
      </c>
    </row>
    <row r="3179" spans="1:30" ht="17.25" x14ac:dyDescent="0.25">
      <c r="A3179" s="74"/>
      <c r="B3179" s="19"/>
      <c r="C3179" s="19"/>
      <c r="D3179" s="50"/>
      <c r="E3179" s="73"/>
      <c r="F3179" s="74"/>
      <c r="G3179" s="9"/>
      <c r="H3179" s="48"/>
      <c r="I3179" s="49">
        <f t="shared" ref="I3179:I3242" ca="1" si="196">(YEAR(NOW())-H3179)</f>
        <v>2022</v>
      </c>
      <c r="J3179" s="22">
        <f t="shared" ca="1" si="193"/>
        <v>1</v>
      </c>
      <c r="K3179" s="19"/>
      <c r="L3179" s="73"/>
      <c r="M3179" s="74"/>
      <c r="N3179" s="19"/>
      <c r="O3179" s="73"/>
      <c r="P3179" s="82">
        <v>1</v>
      </c>
      <c r="Q3179" s="24">
        <v>1</v>
      </c>
      <c r="R3179" s="81">
        <f t="shared" si="194"/>
        <v>1</v>
      </c>
      <c r="S3179" s="87"/>
      <c r="T3179" s="19"/>
      <c r="U3179" s="25"/>
      <c r="V3179" s="25"/>
      <c r="W3179" s="81"/>
      <c r="X3179" s="91" t="e">
        <f ca="1">+VLOOKUP(#REF!,REFERENCIAS!$C:$D,2,0)*VLOOKUP(#REF!,PONDERADORES!A:P,IF(AND(INFORMACION!$T3179='REFERENCIAS RIESGO'!$C$36,INFORMACION!$F3179=REFERENCIAS!$C$24),16,IF(INFORMACION!$T3179='REFERENCIAS RIESGO'!$C$36,13,IF(INFORMACION!$F3179=REFERENCIAS!$C$24,10,7))),0)+VLOOKUP(K3179,REFERENCIAS!$C:$D,2,0)*VLOOKUP($K$2,PONDERADORES!A:P,IF(AND(INFORMACION!$T3179='REFERENCIAS RIESGO'!$C$36,INFORMACION!$F3179=REFERENCIAS!$C$24),16,IF(INFORMACION!$T3179='REFERENCIAS RIESGO'!$C$36,13,IF(INFORMACION!$F3179=REFERENCIAS!$C$24,10,7))),0)+VLOOKUP(L3179,REFERENCIAS!$C:$D,2,0)*VLOOKUP($L$2,PONDERADORES!A:P,IF(AND(INFORMACION!$T3179='REFERENCIAS RIESGO'!$C$36,INFORMACION!$F3179=REFERENCIAS!$C$24),16,IF(INFORMACION!$T3179='REFERENCIAS RIESGO'!$C$36,13,IF(INFORMACION!$F3179=REFERENCIAS!$C$24,10,7))),0)+VLOOKUP(F3179,REFERENCIAS!$C:$D,2,0)*VLOOKUP($F$2,PONDERADORES!A:P,IF(AND(INFORMACION!$T3179='REFERENCIAS RIESGO'!$C$36,INFORMACION!$F3179=REFERENCIAS!$C$24),16,IF(INFORMACION!$T3179='REFERENCIAS RIESGO'!$C$36,13,IF(INFORMACION!$F3179=REFERENCIAS!$C$24,10,7))),0)+VLOOKUP(T3179,REFERENCIAS!$C:$D,2,0)*VLOOKUP($T$2,PONDERADORES!A:P,IF(AND(INFORMACION!$T3179='REFERENCIAS RIESGO'!$C$36,INFORMACION!$F3179=REFERENCIAS!$C$24),16,IF(INFORMACION!$T3179='REFERENCIAS RIESGO'!$C$36,13,IF(INFORMACION!$F3179=REFERENCIAS!$C$24,10,7))),0)+VLOOKUP(IF(J3179&lt;=0.2,0.2,IF(AND(J3179&gt;0.2,J3179&lt;=0.4),0.4,IF(AND(J3179&gt;0.4,J3179&lt;=0.6),0.6,IF(AND(J3179&gt;0.6,J3179&lt;=0.8),0.8,IF(AND(J3179&gt;0.8,J3179&lt;=1),1))))),REFERENCIAS!$C:$D,2,0)*VLOOKUP($J$2,PONDERADORES!A:P,IF(AND(INFORMACION!$T3179='REFERENCIAS RIESGO'!$C$36,INFORMACION!$F3179=REFERENCIAS!$C$24),16,IF(INFORMACION!$T3179='REFERENCIAS RIESGO'!$C$36,13,IF(INFORMACION!$F3179=REFERENCIAS!$C$24,10,7))),0)</f>
        <v>#REF!</v>
      </c>
      <c r="Y3179" s="68">
        <f>+VLOOKUP(M3179,REFERENCIAS!$C:$D,2,0)*VLOOKUP($M$2,PONDERADORES!$A$7:$G$9,7,0)+VLOOKUP(N3179,REFERENCIAS!$C:$D,2,0)*VLOOKUP($N$2,PONDERADORES!$A$7:$G$9,7,0)+VLOOKUP(O3179,REFERENCIAS!$C:$D,2,0)*VLOOKUP($O$2,PONDERADORES!$A$7:$G$9,7,0)</f>
        <v>0.2</v>
      </c>
      <c r="Z3179" s="2">
        <f>+VLOOKUP(IF(R3179&lt;0.1,0,IF(AND(R3179&gt;=0.1,R3179&lt;0.2),0.1,IF(AND(R3179&gt;=0.2,R3179&lt;0.3),0.2,IF(R3179&gt;0.3,0.3,)))),REFERENCIAS!$C:$D,2,0)*VLOOKUP($R$2,PONDERADORES!$A$11:$G$11,7,0)</f>
        <v>15</v>
      </c>
      <c r="AA3179" s="92"/>
      <c r="AB3179" s="95" t="e">
        <f t="shared" ca="1" si="195"/>
        <v>#REF!</v>
      </c>
      <c r="AC3179" s="23" t="e">
        <f ca="1">IF(AB3179&gt;REFERENCIAS!$C$62,REFERENCIAS!$B$62,IF(AND(AB3179&gt;=REFERENCIAS!$C$63,AB3179&lt;REFERENCIAS!$D$63),REFERENCIAS!$B$63,IF(AND(AB3179&gt;REFERENCIAS!$C$64,AB3179&lt;=REFERENCIAS!$D$64),REFERENCIAS!$B$64,IF(AND(AB3179&gt;=REFERENCIAS!$C$65,AB3179&lt;REFERENCIAS!$D$65),REFERENCIAS!$B$65, "Revisar"))))</f>
        <v>#REF!</v>
      </c>
      <c r="AD3179" s="94" t="e">
        <f ca="1">VLOOKUP(AC3179,REFERENCIAS!$B$62:$G$65,4,FALSE)</f>
        <v>#REF!</v>
      </c>
    </row>
    <row r="3180" spans="1:30" ht="17.25" x14ac:dyDescent="0.25">
      <c r="A3180" s="74"/>
      <c r="B3180" s="19"/>
      <c r="C3180" s="19"/>
      <c r="D3180" s="50"/>
      <c r="E3180" s="73"/>
      <c r="F3180" s="74"/>
      <c r="G3180" s="9"/>
      <c r="H3180" s="48"/>
      <c r="I3180" s="49">
        <f t="shared" ca="1" si="196"/>
        <v>2022</v>
      </c>
      <c r="J3180" s="22">
        <f t="shared" ca="1" si="193"/>
        <v>1</v>
      </c>
      <c r="K3180" s="19"/>
      <c r="L3180" s="73"/>
      <c r="M3180" s="74"/>
      <c r="N3180" s="19"/>
      <c r="O3180" s="73"/>
      <c r="P3180" s="82">
        <v>1</v>
      </c>
      <c r="Q3180" s="24">
        <v>1</v>
      </c>
      <c r="R3180" s="81">
        <f t="shared" si="194"/>
        <v>1</v>
      </c>
      <c r="S3180" s="87"/>
      <c r="T3180" s="19"/>
      <c r="U3180" s="25"/>
      <c r="V3180" s="25"/>
      <c r="W3180" s="81"/>
      <c r="X3180" s="91" t="e">
        <f ca="1">+VLOOKUP(#REF!,REFERENCIAS!$C:$D,2,0)*VLOOKUP(#REF!,PONDERADORES!A:P,IF(AND(INFORMACION!$T3180='REFERENCIAS RIESGO'!$C$36,INFORMACION!$F3180=REFERENCIAS!$C$24),16,IF(INFORMACION!$T3180='REFERENCIAS RIESGO'!$C$36,13,IF(INFORMACION!$F3180=REFERENCIAS!$C$24,10,7))),0)+VLOOKUP(K3180,REFERENCIAS!$C:$D,2,0)*VLOOKUP($K$2,PONDERADORES!A:P,IF(AND(INFORMACION!$T3180='REFERENCIAS RIESGO'!$C$36,INFORMACION!$F3180=REFERENCIAS!$C$24),16,IF(INFORMACION!$T3180='REFERENCIAS RIESGO'!$C$36,13,IF(INFORMACION!$F3180=REFERENCIAS!$C$24,10,7))),0)+VLOOKUP(L3180,REFERENCIAS!$C:$D,2,0)*VLOOKUP($L$2,PONDERADORES!A:P,IF(AND(INFORMACION!$T3180='REFERENCIAS RIESGO'!$C$36,INFORMACION!$F3180=REFERENCIAS!$C$24),16,IF(INFORMACION!$T3180='REFERENCIAS RIESGO'!$C$36,13,IF(INFORMACION!$F3180=REFERENCIAS!$C$24,10,7))),0)+VLOOKUP(F3180,REFERENCIAS!$C:$D,2,0)*VLOOKUP($F$2,PONDERADORES!A:P,IF(AND(INFORMACION!$T3180='REFERENCIAS RIESGO'!$C$36,INFORMACION!$F3180=REFERENCIAS!$C$24),16,IF(INFORMACION!$T3180='REFERENCIAS RIESGO'!$C$36,13,IF(INFORMACION!$F3180=REFERENCIAS!$C$24,10,7))),0)+VLOOKUP(T3180,REFERENCIAS!$C:$D,2,0)*VLOOKUP($T$2,PONDERADORES!A:P,IF(AND(INFORMACION!$T3180='REFERENCIAS RIESGO'!$C$36,INFORMACION!$F3180=REFERENCIAS!$C$24),16,IF(INFORMACION!$T3180='REFERENCIAS RIESGO'!$C$36,13,IF(INFORMACION!$F3180=REFERENCIAS!$C$24,10,7))),0)+VLOOKUP(IF(J3180&lt;=0.2,0.2,IF(AND(J3180&gt;0.2,J3180&lt;=0.4),0.4,IF(AND(J3180&gt;0.4,J3180&lt;=0.6),0.6,IF(AND(J3180&gt;0.6,J3180&lt;=0.8),0.8,IF(AND(J3180&gt;0.8,J3180&lt;=1),1))))),REFERENCIAS!$C:$D,2,0)*VLOOKUP($J$2,PONDERADORES!A:P,IF(AND(INFORMACION!$T3180='REFERENCIAS RIESGO'!$C$36,INFORMACION!$F3180=REFERENCIAS!$C$24),16,IF(INFORMACION!$T3180='REFERENCIAS RIESGO'!$C$36,13,IF(INFORMACION!$F3180=REFERENCIAS!$C$24,10,7))),0)</f>
        <v>#REF!</v>
      </c>
      <c r="Y3180" s="68">
        <f>+VLOOKUP(M3180,REFERENCIAS!$C:$D,2,0)*VLOOKUP($M$2,PONDERADORES!$A$7:$G$9,7,0)+VLOOKUP(N3180,REFERENCIAS!$C:$D,2,0)*VLOOKUP($N$2,PONDERADORES!$A$7:$G$9,7,0)+VLOOKUP(O3180,REFERENCIAS!$C:$D,2,0)*VLOOKUP($O$2,PONDERADORES!$A$7:$G$9,7,0)</f>
        <v>0.2</v>
      </c>
      <c r="Z3180" s="2">
        <f>+VLOOKUP(IF(R3180&lt;0.1,0,IF(AND(R3180&gt;=0.1,R3180&lt;0.2),0.1,IF(AND(R3180&gt;=0.2,R3180&lt;0.3),0.2,IF(R3180&gt;0.3,0.3,)))),REFERENCIAS!$C:$D,2,0)*VLOOKUP($R$2,PONDERADORES!$A$11:$G$11,7,0)</f>
        <v>15</v>
      </c>
      <c r="AA3180" s="92"/>
      <c r="AB3180" s="95" t="e">
        <f t="shared" ca="1" si="195"/>
        <v>#REF!</v>
      </c>
      <c r="AC3180" s="23" t="e">
        <f ca="1">IF(AB3180&gt;REFERENCIAS!$C$62,REFERENCIAS!$B$62,IF(AND(AB3180&gt;=REFERENCIAS!$C$63,AB3180&lt;REFERENCIAS!$D$63),REFERENCIAS!$B$63,IF(AND(AB3180&gt;REFERENCIAS!$C$64,AB3180&lt;=REFERENCIAS!$D$64),REFERENCIAS!$B$64,IF(AND(AB3180&gt;=REFERENCIAS!$C$65,AB3180&lt;REFERENCIAS!$D$65),REFERENCIAS!$B$65, "Revisar"))))</f>
        <v>#REF!</v>
      </c>
      <c r="AD3180" s="94" t="e">
        <f ca="1">VLOOKUP(AC3180,REFERENCIAS!$B$62:$G$65,4,FALSE)</f>
        <v>#REF!</v>
      </c>
    </row>
    <row r="3181" spans="1:30" ht="17.25" x14ac:dyDescent="0.25">
      <c r="A3181" s="74"/>
      <c r="B3181" s="19"/>
      <c r="C3181" s="19"/>
      <c r="D3181" s="50"/>
      <c r="E3181" s="73"/>
      <c r="F3181" s="74"/>
      <c r="G3181" s="9"/>
      <c r="H3181" s="48"/>
      <c r="I3181" s="49">
        <f t="shared" ca="1" si="196"/>
        <v>2022</v>
      </c>
      <c r="J3181" s="22">
        <f t="shared" ca="1" si="193"/>
        <v>1</v>
      </c>
      <c r="K3181" s="19"/>
      <c r="L3181" s="73"/>
      <c r="M3181" s="74"/>
      <c r="N3181" s="19"/>
      <c r="O3181" s="73"/>
      <c r="P3181" s="82">
        <v>1</v>
      </c>
      <c r="Q3181" s="24">
        <v>1</v>
      </c>
      <c r="R3181" s="81">
        <f t="shared" si="194"/>
        <v>1</v>
      </c>
      <c r="S3181" s="87"/>
      <c r="T3181" s="19"/>
      <c r="U3181" s="25"/>
      <c r="V3181" s="25"/>
      <c r="W3181" s="81"/>
      <c r="X3181" s="91" t="e">
        <f ca="1">+VLOOKUP(#REF!,REFERENCIAS!$C:$D,2,0)*VLOOKUP(#REF!,PONDERADORES!A:P,IF(AND(INFORMACION!$T3181='REFERENCIAS RIESGO'!$C$36,INFORMACION!$F3181=REFERENCIAS!$C$24),16,IF(INFORMACION!$T3181='REFERENCIAS RIESGO'!$C$36,13,IF(INFORMACION!$F3181=REFERENCIAS!$C$24,10,7))),0)+VLOOKUP(K3181,REFERENCIAS!$C:$D,2,0)*VLOOKUP($K$2,PONDERADORES!A:P,IF(AND(INFORMACION!$T3181='REFERENCIAS RIESGO'!$C$36,INFORMACION!$F3181=REFERENCIAS!$C$24),16,IF(INFORMACION!$T3181='REFERENCIAS RIESGO'!$C$36,13,IF(INFORMACION!$F3181=REFERENCIAS!$C$24,10,7))),0)+VLOOKUP(L3181,REFERENCIAS!$C:$D,2,0)*VLOOKUP($L$2,PONDERADORES!A:P,IF(AND(INFORMACION!$T3181='REFERENCIAS RIESGO'!$C$36,INFORMACION!$F3181=REFERENCIAS!$C$24),16,IF(INFORMACION!$T3181='REFERENCIAS RIESGO'!$C$36,13,IF(INFORMACION!$F3181=REFERENCIAS!$C$24,10,7))),0)+VLOOKUP(F3181,REFERENCIAS!$C:$D,2,0)*VLOOKUP($F$2,PONDERADORES!A:P,IF(AND(INFORMACION!$T3181='REFERENCIAS RIESGO'!$C$36,INFORMACION!$F3181=REFERENCIAS!$C$24),16,IF(INFORMACION!$T3181='REFERENCIAS RIESGO'!$C$36,13,IF(INFORMACION!$F3181=REFERENCIAS!$C$24,10,7))),0)+VLOOKUP(T3181,REFERENCIAS!$C:$D,2,0)*VLOOKUP($T$2,PONDERADORES!A:P,IF(AND(INFORMACION!$T3181='REFERENCIAS RIESGO'!$C$36,INFORMACION!$F3181=REFERENCIAS!$C$24),16,IF(INFORMACION!$T3181='REFERENCIAS RIESGO'!$C$36,13,IF(INFORMACION!$F3181=REFERENCIAS!$C$24,10,7))),0)+VLOOKUP(IF(J3181&lt;=0.2,0.2,IF(AND(J3181&gt;0.2,J3181&lt;=0.4),0.4,IF(AND(J3181&gt;0.4,J3181&lt;=0.6),0.6,IF(AND(J3181&gt;0.6,J3181&lt;=0.8),0.8,IF(AND(J3181&gt;0.8,J3181&lt;=1),1))))),REFERENCIAS!$C:$D,2,0)*VLOOKUP($J$2,PONDERADORES!A:P,IF(AND(INFORMACION!$T3181='REFERENCIAS RIESGO'!$C$36,INFORMACION!$F3181=REFERENCIAS!$C$24),16,IF(INFORMACION!$T3181='REFERENCIAS RIESGO'!$C$36,13,IF(INFORMACION!$F3181=REFERENCIAS!$C$24,10,7))),0)</f>
        <v>#REF!</v>
      </c>
      <c r="Y3181" s="68">
        <f>+VLOOKUP(M3181,REFERENCIAS!$C:$D,2,0)*VLOOKUP($M$2,PONDERADORES!$A$7:$G$9,7,0)+VLOOKUP(N3181,REFERENCIAS!$C:$D,2,0)*VLOOKUP($N$2,PONDERADORES!$A$7:$G$9,7,0)+VLOOKUP(O3181,REFERENCIAS!$C:$D,2,0)*VLOOKUP($O$2,PONDERADORES!$A$7:$G$9,7,0)</f>
        <v>0.2</v>
      </c>
      <c r="Z3181" s="2">
        <f>+VLOOKUP(IF(R3181&lt;0.1,0,IF(AND(R3181&gt;=0.1,R3181&lt;0.2),0.1,IF(AND(R3181&gt;=0.2,R3181&lt;0.3),0.2,IF(R3181&gt;0.3,0.3,)))),REFERENCIAS!$C:$D,2,0)*VLOOKUP($R$2,PONDERADORES!$A$11:$G$11,7,0)</f>
        <v>15</v>
      </c>
      <c r="AA3181" s="92"/>
      <c r="AB3181" s="95" t="e">
        <f t="shared" ca="1" si="195"/>
        <v>#REF!</v>
      </c>
      <c r="AC3181" s="23" t="e">
        <f ca="1">IF(AB3181&gt;REFERENCIAS!$C$62,REFERENCIAS!$B$62,IF(AND(AB3181&gt;=REFERENCIAS!$C$63,AB3181&lt;REFERENCIAS!$D$63),REFERENCIAS!$B$63,IF(AND(AB3181&gt;REFERENCIAS!$C$64,AB3181&lt;=REFERENCIAS!$D$64),REFERENCIAS!$B$64,IF(AND(AB3181&gt;=REFERENCIAS!$C$65,AB3181&lt;REFERENCIAS!$D$65),REFERENCIAS!$B$65, "Revisar"))))</f>
        <v>#REF!</v>
      </c>
      <c r="AD3181" s="94" t="e">
        <f ca="1">VLOOKUP(AC3181,REFERENCIAS!$B$62:$G$65,4,FALSE)</f>
        <v>#REF!</v>
      </c>
    </row>
    <row r="3182" spans="1:30" ht="17.25" x14ac:dyDescent="0.25">
      <c r="A3182" s="74"/>
      <c r="B3182" s="19"/>
      <c r="C3182" s="19"/>
      <c r="D3182" s="50"/>
      <c r="E3182" s="73"/>
      <c r="F3182" s="74"/>
      <c r="G3182" s="9"/>
      <c r="H3182" s="48"/>
      <c r="I3182" s="49">
        <f t="shared" ca="1" si="196"/>
        <v>2022</v>
      </c>
      <c r="J3182" s="22">
        <f t="shared" ca="1" si="193"/>
        <v>1</v>
      </c>
      <c r="K3182" s="19"/>
      <c r="L3182" s="73"/>
      <c r="M3182" s="74"/>
      <c r="N3182" s="19"/>
      <c r="O3182" s="73"/>
      <c r="P3182" s="82">
        <v>1</v>
      </c>
      <c r="Q3182" s="24">
        <v>1</v>
      </c>
      <c r="R3182" s="81">
        <f t="shared" si="194"/>
        <v>1</v>
      </c>
      <c r="S3182" s="87"/>
      <c r="T3182" s="19"/>
      <c r="U3182" s="25"/>
      <c r="V3182" s="25"/>
      <c r="W3182" s="81"/>
      <c r="X3182" s="91" t="e">
        <f ca="1">+VLOOKUP(#REF!,REFERENCIAS!$C:$D,2,0)*VLOOKUP(#REF!,PONDERADORES!A:P,IF(AND(INFORMACION!$T3182='REFERENCIAS RIESGO'!$C$36,INFORMACION!$F3182=REFERENCIAS!$C$24),16,IF(INFORMACION!$T3182='REFERENCIAS RIESGO'!$C$36,13,IF(INFORMACION!$F3182=REFERENCIAS!$C$24,10,7))),0)+VLOOKUP(K3182,REFERENCIAS!$C:$D,2,0)*VLOOKUP($K$2,PONDERADORES!A:P,IF(AND(INFORMACION!$T3182='REFERENCIAS RIESGO'!$C$36,INFORMACION!$F3182=REFERENCIAS!$C$24),16,IF(INFORMACION!$T3182='REFERENCIAS RIESGO'!$C$36,13,IF(INFORMACION!$F3182=REFERENCIAS!$C$24,10,7))),0)+VLOOKUP(L3182,REFERENCIAS!$C:$D,2,0)*VLOOKUP($L$2,PONDERADORES!A:P,IF(AND(INFORMACION!$T3182='REFERENCIAS RIESGO'!$C$36,INFORMACION!$F3182=REFERENCIAS!$C$24),16,IF(INFORMACION!$T3182='REFERENCIAS RIESGO'!$C$36,13,IF(INFORMACION!$F3182=REFERENCIAS!$C$24,10,7))),0)+VLOOKUP(F3182,REFERENCIAS!$C:$D,2,0)*VLOOKUP($F$2,PONDERADORES!A:P,IF(AND(INFORMACION!$T3182='REFERENCIAS RIESGO'!$C$36,INFORMACION!$F3182=REFERENCIAS!$C$24),16,IF(INFORMACION!$T3182='REFERENCIAS RIESGO'!$C$36,13,IF(INFORMACION!$F3182=REFERENCIAS!$C$24,10,7))),0)+VLOOKUP(T3182,REFERENCIAS!$C:$D,2,0)*VLOOKUP($T$2,PONDERADORES!A:P,IF(AND(INFORMACION!$T3182='REFERENCIAS RIESGO'!$C$36,INFORMACION!$F3182=REFERENCIAS!$C$24),16,IF(INFORMACION!$T3182='REFERENCIAS RIESGO'!$C$36,13,IF(INFORMACION!$F3182=REFERENCIAS!$C$24,10,7))),0)+VLOOKUP(IF(J3182&lt;=0.2,0.2,IF(AND(J3182&gt;0.2,J3182&lt;=0.4),0.4,IF(AND(J3182&gt;0.4,J3182&lt;=0.6),0.6,IF(AND(J3182&gt;0.6,J3182&lt;=0.8),0.8,IF(AND(J3182&gt;0.8,J3182&lt;=1),1))))),REFERENCIAS!$C:$D,2,0)*VLOOKUP($J$2,PONDERADORES!A:P,IF(AND(INFORMACION!$T3182='REFERENCIAS RIESGO'!$C$36,INFORMACION!$F3182=REFERENCIAS!$C$24),16,IF(INFORMACION!$T3182='REFERENCIAS RIESGO'!$C$36,13,IF(INFORMACION!$F3182=REFERENCIAS!$C$24,10,7))),0)</f>
        <v>#REF!</v>
      </c>
      <c r="Y3182" s="68">
        <f>+VLOOKUP(M3182,REFERENCIAS!$C:$D,2,0)*VLOOKUP($M$2,PONDERADORES!$A$7:$G$9,7,0)+VLOOKUP(N3182,REFERENCIAS!$C:$D,2,0)*VLOOKUP($N$2,PONDERADORES!$A$7:$G$9,7,0)+VLOOKUP(O3182,REFERENCIAS!$C:$D,2,0)*VLOOKUP($O$2,PONDERADORES!$A$7:$G$9,7,0)</f>
        <v>0.2</v>
      </c>
      <c r="Z3182" s="2">
        <f>+VLOOKUP(IF(R3182&lt;0.1,0,IF(AND(R3182&gt;=0.1,R3182&lt;0.2),0.1,IF(AND(R3182&gt;=0.2,R3182&lt;0.3),0.2,IF(R3182&gt;0.3,0.3,)))),REFERENCIAS!$C:$D,2,0)*VLOOKUP($R$2,PONDERADORES!$A$11:$G$11,7,0)</f>
        <v>15</v>
      </c>
      <c r="AA3182" s="92"/>
      <c r="AB3182" s="95" t="e">
        <f t="shared" ca="1" si="195"/>
        <v>#REF!</v>
      </c>
      <c r="AC3182" s="23" t="e">
        <f ca="1">IF(AB3182&gt;REFERENCIAS!$C$62,REFERENCIAS!$B$62,IF(AND(AB3182&gt;=REFERENCIAS!$C$63,AB3182&lt;REFERENCIAS!$D$63),REFERENCIAS!$B$63,IF(AND(AB3182&gt;REFERENCIAS!$C$64,AB3182&lt;=REFERENCIAS!$D$64),REFERENCIAS!$B$64,IF(AND(AB3182&gt;=REFERENCIAS!$C$65,AB3182&lt;REFERENCIAS!$D$65),REFERENCIAS!$B$65, "Revisar"))))</f>
        <v>#REF!</v>
      </c>
      <c r="AD3182" s="94" t="e">
        <f ca="1">VLOOKUP(AC3182,REFERENCIAS!$B$62:$G$65,4,FALSE)</f>
        <v>#REF!</v>
      </c>
    </row>
    <row r="3183" spans="1:30" ht="17.25" x14ac:dyDescent="0.25">
      <c r="A3183" s="74"/>
      <c r="B3183" s="19"/>
      <c r="C3183" s="19"/>
      <c r="D3183" s="50"/>
      <c r="E3183" s="73"/>
      <c r="F3183" s="74"/>
      <c r="G3183" s="9"/>
      <c r="H3183" s="48"/>
      <c r="I3183" s="49">
        <f t="shared" ca="1" si="196"/>
        <v>2022</v>
      </c>
      <c r="J3183" s="22">
        <f t="shared" ca="1" si="193"/>
        <v>1</v>
      </c>
      <c r="K3183" s="19"/>
      <c r="L3183" s="73"/>
      <c r="M3183" s="74"/>
      <c r="N3183" s="19"/>
      <c r="O3183" s="73"/>
      <c r="P3183" s="82">
        <v>1</v>
      </c>
      <c r="Q3183" s="24">
        <v>1</v>
      </c>
      <c r="R3183" s="81">
        <f t="shared" si="194"/>
        <v>1</v>
      </c>
      <c r="S3183" s="87"/>
      <c r="T3183" s="19"/>
      <c r="U3183" s="25"/>
      <c r="V3183" s="25"/>
      <c r="W3183" s="81"/>
      <c r="X3183" s="91" t="e">
        <f ca="1">+VLOOKUP(#REF!,REFERENCIAS!$C:$D,2,0)*VLOOKUP(#REF!,PONDERADORES!A:P,IF(AND(INFORMACION!$T3183='REFERENCIAS RIESGO'!$C$36,INFORMACION!$F3183=REFERENCIAS!$C$24),16,IF(INFORMACION!$T3183='REFERENCIAS RIESGO'!$C$36,13,IF(INFORMACION!$F3183=REFERENCIAS!$C$24,10,7))),0)+VLOOKUP(K3183,REFERENCIAS!$C:$D,2,0)*VLOOKUP($K$2,PONDERADORES!A:P,IF(AND(INFORMACION!$T3183='REFERENCIAS RIESGO'!$C$36,INFORMACION!$F3183=REFERENCIAS!$C$24),16,IF(INFORMACION!$T3183='REFERENCIAS RIESGO'!$C$36,13,IF(INFORMACION!$F3183=REFERENCIAS!$C$24,10,7))),0)+VLOOKUP(L3183,REFERENCIAS!$C:$D,2,0)*VLOOKUP($L$2,PONDERADORES!A:P,IF(AND(INFORMACION!$T3183='REFERENCIAS RIESGO'!$C$36,INFORMACION!$F3183=REFERENCIAS!$C$24),16,IF(INFORMACION!$T3183='REFERENCIAS RIESGO'!$C$36,13,IF(INFORMACION!$F3183=REFERENCIAS!$C$24,10,7))),0)+VLOOKUP(F3183,REFERENCIAS!$C:$D,2,0)*VLOOKUP($F$2,PONDERADORES!A:P,IF(AND(INFORMACION!$T3183='REFERENCIAS RIESGO'!$C$36,INFORMACION!$F3183=REFERENCIAS!$C$24),16,IF(INFORMACION!$T3183='REFERENCIAS RIESGO'!$C$36,13,IF(INFORMACION!$F3183=REFERENCIAS!$C$24,10,7))),0)+VLOOKUP(T3183,REFERENCIAS!$C:$D,2,0)*VLOOKUP($T$2,PONDERADORES!A:P,IF(AND(INFORMACION!$T3183='REFERENCIAS RIESGO'!$C$36,INFORMACION!$F3183=REFERENCIAS!$C$24),16,IF(INFORMACION!$T3183='REFERENCIAS RIESGO'!$C$36,13,IF(INFORMACION!$F3183=REFERENCIAS!$C$24,10,7))),0)+VLOOKUP(IF(J3183&lt;=0.2,0.2,IF(AND(J3183&gt;0.2,J3183&lt;=0.4),0.4,IF(AND(J3183&gt;0.4,J3183&lt;=0.6),0.6,IF(AND(J3183&gt;0.6,J3183&lt;=0.8),0.8,IF(AND(J3183&gt;0.8,J3183&lt;=1),1))))),REFERENCIAS!$C:$D,2,0)*VLOOKUP($J$2,PONDERADORES!A:P,IF(AND(INFORMACION!$T3183='REFERENCIAS RIESGO'!$C$36,INFORMACION!$F3183=REFERENCIAS!$C$24),16,IF(INFORMACION!$T3183='REFERENCIAS RIESGO'!$C$36,13,IF(INFORMACION!$F3183=REFERENCIAS!$C$24,10,7))),0)</f>
        <v>#REF!</v>
      </c>
      <c r="Y3183" s="68">
        <f>+VLOOKUP(M3183,REFERENCIAS!$C:$D,2,0)*VLOOKUP($M$2,PONDERADORES!$A$7:$G$9,7,0)+VLOOKUP(N3183,REFERENCIAS!$C:$D,2,0)*VLOOKUP($N$2,PONDERADORES!$A$7:$G$9,7,0)+VLOOKUP(O3183,REFERENCIAS!$C:$D,2,0)*VLOOKUP($O$2,PONDERADORES!$A$7:$G$9,7,0)</f>
        <v>0.2</v>
      </c>
      <c r="Z3183" s="2">
        <f>+VLOOKUP(IF(R3183&lt;0.1,0,IF(AND(R3183&gt;=0.1,R3183&lt;0.2),0.1,IF(AND(R3183&gt;=0.2,R3183&lt;0.3),0.2,IF(R3183&gt;0.3,0.3,)))),REFERENCIAS!$C:$D,2,0)*VLOOKUP($R$2,PONDERADORES!$A$11:$G$11,7,0)</f>
        <v>15</v>
      </c>
      <c r="AA3183" s="92"/>
      <c r="AB3183" s="95" t="e">
        <f t="shared" ca="1" si="195"/>
        <v>#REF!</v>
      </c>
      <c r="AC3183" s="23" t="e">
        <f ca="1">IF(AB3183&gt;REFERENCIAS!$C$62,REFERENCIAS!$B$62,IF(AND(AB3183&gt;=REFERENCIAS!$C$63,AB3183&lt;REFERENCIAS!$D$63),REFERENCIAS!$B$63,IF(AND(AB3183&gt;REFERENCIAS!$C$64,AB3183&lt;=REFERENCIAS!$D$64),REFERENCIAS!$B$64,IF(AND(AB3183&gt;=REFERENCIAS!$C$65,AB3183&lt;REFERENCIAS!$D$65),REFERENCIAS!$B$65, "Revisar"))))</f>
        <v>#REF!</v>
      </c>
      <c r="AD3183" s="94" t="e">
        <f ca="1">VLOOKUP(AC3183,REFERENCIAS!$B$62:$G$65,4,FALSE)</f>
        <v>#REF!</v>
      </c>
    </row>
    <row r="3184" spans="1:30" ht="17.25" x14ac:dyDescent="0.25">
      <c r="A3184" s="74"/>
      <c r="B3184" s="19"/>
      <c r="C3184" s="19"/>
      <c r="D3184" s="50"/>
      <c r="E3184" s="73"/>
      <c r="F3184" s="74"/>
      <c r="G3184" s="9"/>
      <c r="H3184" s="48"/>
      <c r="I3184" s="49">
        <f t="shared" ca="1" si="196"/>
        <v>2022</v>
      </c>
      <c r="J3184" s="22">
        <f t="shared" ca="1" si="193"/>
        <v>1</v>
      </c>
      <c r="K3184" s="19"/>
      <c r="L3184" s="73"/>
      <c r="M3184" s="74"/>
      <c r="N3184" s="19"/>
      <c r="O3184" s="73"/>
      <c r="P3184" s="82">
        <v>1</v>
      </c>
      <c r="Q3184" s="24">
        <v>1</v>
      </c>
      <c r="R3184" s="81">
        <f t="shared" si="194"/>
        <v>1</v>
      </c>
      <c r="S3184" s="87"/>
      <c r="T3184" s="19"/>
      <c r="U3184" s="25"/>
      <c r="V3184" s="25"/>
      <c r="W3184" s="81"/>
      <c r="X3184" s="91" t="e">
        <f ca="1">+VLOOKUP(#REF!,REFERENCIAS!$C:$D,2,0)*VLOOKUP(#REF!,PONDERADORES!A:P,IF(AND(INFORMACION!$T3184='REFERENCIAS RIESGO'!$C$36,INFORMACION!$F3184=REFERENCIAS!$C$24),16,IF(INFORMACION!$T3184='REFERENCIAS RIESGO'!$C$36,13,IF(INFORMACION!$F3184=REFERENCIAS!$C$24,10,7))),0)+VLOOKUP(K3184,REFERENCIAS!$C:$D,2,0)*VLOOKUP($K$2,PONDERADORES!A:P,IF(AND(INFORMACION!$T3184='REFERENCIAS RIESGO'!$C$36,INFORMACION!$F3184=REFERENCIAS!$C$24),16,IF(INFORMACION!$T3184='REFERENCIAS RIESGO'!$C$36,13,IF(INFORMACION!$F3184=REFERENCIAS!$C$24,10,7))),0)+VLOOKUP(L3184,REFERENCIAS!$C:$D,2,0)*VLOOKUP($L$2,PONDERADORES!A:P,IF(AND(INFORMACION!$T3184='REFERENCIAS RIESGO'!$C$36,INFORMACION!$F3184=REFERENCIAS!$C$24),16,IF(INFORMACION!$T3184='REFERENCIAS RIESGO'!$C$36,13,IF(INFORMACION!$F3184=REFERENCIAS!$C$24,10,7))),0)+VLOOKUP(F3184,REFERENCIAS!$C:$D,2,0)*VLOOKUP($F$2,PONDERADORES!A:P,IF(AND(INFORMACION!$T3184='REFERENCIAS RIESGO'!$C$36,INFORMACION!$F3184=REFERENCIAS!$C$24),16,IF(INFORMACION!$T3184='REFERENCIAS RIESGO'!$C$36,13,IF(INFORMACION!$F3184=REFERENCIAS!$C$24,10,7))),0)+VLOOKUP(T3184,REFERENCIAS!$C:$D,2,0)*VLOOKUP($T$2,PONDERADORES!A:P,IF(AND(INFORMACION!$T3184='REFERENCIAS RIESGO'!$C$36,INFORMACION!$F3184=REFERENCIAS!$C$24),16,IF(INFORMACION!$T3184='REFERENCIAS RIESGO'!$C$36,13,IF(INFORMACION!$F3184=REFERENCIAS!$C$24,10,7))),0)+VLOOKUP(IF(J3184&lt;=0.2,0.2,IF(AND(J3184&gt;0.2,J3184&lt;=0.4),0.4,IF(AND(J3184&gt;0.4,J3184&lt;=0.6),0.6,IF(AND(J3184&gt;0.6,J3184&lt;=0.8),0.8,IF(AND(J3184&gt;0.8,J3184&lt;=1),1))))),REFERENCIAS!$C:$D,2,0)*VLOOKUP($J$2,PONDERADORES!A:P,IF(AND(INFORMACION!$T3184='REFERENCIAS RIESGO'!$C$36,INFORMACION!$F3184=REFERENCIAS!$C$24),16,IF(INFORMACION!$T3184='REFERENCIAS RIESGO'!$C$36,13,IF(INFORMACION!$F3184=REFERENCIAS!$C$24,10,7))),0)</f>
        <v>#REF!</v>
      </c>
      <c r="Y3184" s="68">
        <f>+VLOOKUP(M3184,REFERENCIAS!$C:$D,2,0)*VLOOKUP($M$2,PONDERADORES!$A$7:$G$9,7,0)+VLOOKUP(N3184,REFERENCIAS!$C:$D,2,0)*VLOOKUP($N$2,PONDERADORES!$A$7:$G$9,7,0)+VLOOKUP(O3184,REFERENCIAS!$C:$D,2,0)*VLOOKUP($O$2,PONDERADORES!$A$7:$G$9,7,0)</f>
        <v>0.2</v>
      </c>
      <c r="Z3184" s="2">
        <f>+VLOOKUP(IF(R3184&lt;0.1,0,IF(AND(R3184&gt;=0.1,R3184&lt;0.2),0.1,IF(AND(R3184&gt;=0.2,R3184&lt;0.3),0.2,IF(R3184&gt;0.3,0.3,)))),REFERENCIAS!$C:$D,2,0)*VLOOKUP($R$2,PONDERADORES!$A$11:$G$11,7,0)</f>
        <v>15</v>
      </c>
      <c r="AA3184" s="92"/>
      <c r="AB3184" s="95" t="e">
        <f t="shared" ca="1" si="195"/>
        <v>#REF!</v>
      </c>
      <c r="AC3184" s="23" t="e">
        <f ca="1">IF(AB3184&gt;REFERENCIAS!$C$62,REFERENCIAS!$B$62,IF(AND(AB3184&gt;=REFERENCIAS!$C$63,AB3184&lt;REFERENCIAS!$D$63),REFERENCIAS!$B$63,IF(AND(AB3184&gt;REFERENCIAS!$C$64,AB3184&lt;=REFERENCIAS!$D$64),REFERENCIAS!$B$64,IF(AND(AB3184&gt;=REFERENCIAS!$C$65,AB3184&lt;REFERENCIAS!$D$65),REFERENCIAS!$B$65, "Revisar"))))</f>
        <v>#REF!</v>
      </c>
      <c r="AD3184" s="94" t="e">
        <f ca="1">VLOOKUP(AC3184,REFERENCIAS!$B$62:$G$65,4,FALSE)</f>
        <v>#REF!</v>
      </c>
    </row>
    <row r="3185" spans="1:30" ht="17.25" x14ac:dyDescent="0.25">
      <c r="A3185" s="74"/>
      <c r="B3185" s="19"/>
      <c r="C3185" s="19"/>
      <c r="D3185" s="50"/>
      <c r="E3185" s="73"/>
      <c r="F3185" s="74"/>
      <c r="G3185" s="9"/>
      <c r="H3185" s="48"/>
      <c r="I3185" s="49">
        <f t="shared" ca="1" si="196"/>
        <v>2022</v>
      </c>
      <c r="J3185" s="22">
        <f t="shared" ca="1" si="193"/>
        <v>1</v>
      </c>
      <c r="K3185" s="19"/>
      <c r="L3185" s="73"/>
      <c r="M3185" s="74"/>
      <c r="N3185" s="19"/>
      <c r="O3185" s="73"/>
      <c r="P3185" s="82">
        <v>1</v>
      </c>
      <c r="Q3185" s="24">
        <v>1</v>
      </c>
      <c r="R3185" s="81">
        <f t="shared" si="194"/>
        <v>1</v>
      </c>
      <c r="S3185" s="87"/>
      <c r="T3185" s="19"/>
      <c r="U3185" s="25"/>
      <c r="V3185" s="25"/>
      <c r="W3185" s="81"/>
      <c r="X3185" s="91" t="e">
        <f ca="1">+VLOOKUP(#REF!,REFERENCIAS!$C:$D,2,0)*VLOOKUP(#REF!,PONDERADORES!A:P,IF(AND(INFORMACION!$T3185='REFERENCIAS RIESGO'!$C$36,INFORMACION!$F3185=REFERENCIAS!$C$24),16,IF(INFORMACION!$T3185='REFERENCIAS RIESGO'!$C$36,13,IF(INFORMACION!$F3185=REFERENCIAS!$C$24,10,7))),0)+VLOOKUP(K3185,REFERENCIAS!$C:$D,2,0)*VLOOKUP($K$2,PONDERADORES!A:P,IF(AND(INFORMACION!$T3185='REFERENCIAS RIESGO'!$C$36,INFORMACION!$F3185=REFERENCIAS!$C$24),16,IF(INFORMACION!$T3185='REFERENCIAS RIESGO'!$C$36,13,IF(INFORMACION!$F3185=REFERENCIAS!$C$24,10,7))),0)+VLOOKUP(L3185,REFERENCIAS!$C:$D,2,0)*VLOOKUP($L$2,PONDERADORES!A:P,IF(AND(INFORMACION!$T3185='REFERENCIAS RIESGO'!$C$36,INFORMACION!$F3185=REFERENCIAS!$C$24),16,IF(INFORMACION!$T3185='REFERENCIAS RIESGO'!$C$36,13,IF(INFORMACION!$F3185=REFERENCIAS!$C$24,10,7))),0)+VLOOKUP(F3185,REFERENCIAS!$C:$D,2,0)*VLOOKUP($F$2,PONDERADORES!A:P,IF(AND(INFORMACION!$T3185='REFERENCIAS RIESGO'!$C$36,INFORMACION!$F3185=REFERENCIAS!$C$24),16,IF(INFORMACION!$T3185='REFERENCIAS RIESGO'!$C$36,13,IF(INFORMACION!$F3185=REFERENCIAS!$C$24,10,7))),0)+VLOOKUP(T3185,REFERENCIAS!$C:$D,2,0)*VLOOKUP($T$2,PONDERADORES!A:P,IF(AND(INFORMACION!$T3185='REFERENCIAS RIESGO'!$C$36,INFORMACION!$F3185=REFERENCIAS!$C$24),16,IF(INFORMACION!$T3185='REFERENCIAS RIESGO'!$C$36,13,IF(INFORMACION!$F3185=REFERENCIAS!$C$24,10,7))),0)+VLOOKUP(IF(J3185&lt;=0.2,0.2,IF(AND(J3185&gt;0.2,J3185&lt;=0.4),0.4,IF(AND(J3185&gt;0.4,J3185&lt;=0.6),0.6,IF(AND(J3185&gt;0.6,J3185&lt;=0.8),0.8,IF(AND(J3185&gt;0.8,J3185&lt;=1),1))))),REFERENCIAS!$C:$D,2,0)*VLOOKUP($J$2,PONDERADORES!A:P,IF(AND(INFORMACION!$T3185='REFERENCIAS RIESGO'!$C$36,INFORMACION!$F3185=REFERENCIAS!$C$24),16,IF(INFORMACION!$T3185='REFERENCIAS RIESGO'!$C$36,13,IF(INFORMACION!$F3185=REFERENCIAS!$C$24,10,7))),0)</f>
        <v>#REF!</v>
      </c>
      <c r="Y3185" s="68">
        <f>+VLOOKUP(M3185,REFERENCIAS!$C:$D,2,0)*VLOOKUP($M$2,PONDERADORES!$A$7:$G$9,7,0)+VLOOKUP(N3185,REFERENCIAS!$C:$D,2,0)*VLOOKUP($N$2,PONDERADORES!$A$7:$G$9,7,0)+VLOOKUP(O3185,REFERENCIAS!$C:$D,2,0)*VLOOKUP($O$2,PONDERADORES!$A$7:$G$9,7,0)</f>
        <v>0.2</v>
      </c>
      <c r="Z3185" s="2">
        <f>+VLOOKUP(IF(R3185&lt;0.1,0,IF(AND(R3185&gt;=0.1,R3185&lt;0.2),0.1,IF(AND(R3185&gt;=0.2,R3185&lt;0.3),0.2,IF(R3185&gt;0.3,0.3,)))),REFERENCIAS!$C:$D,2,0)*VLOOKUP($R$2,PONDERADORES!$A$11:$G$11,7,0)</f>
        <v>15</v>
      </c>
      <c r="AA3185" s="92"/>
      <c r="AB3185" s="95" t="e">
        <f t="shared" ca="1" si="195"/>
        <v>#REF!</v>
      </c>
      <c r="AC3185" s="23" t="e">
        <f ca="1">IF(AB3185&gt;REFERENCIAS!$C$62,REFERENCIAS!$B$62,IF(AND(AB3185&gt;=REFERENCIAS!$C$63,AB3185&lt;REFERENCIAS!$D$63),REFERENCIAS!$B$63,IF(AND(AB3185&gt;REFERENCIAS!$C$64,AB3185&lt;=REFERENCIAS!$D$64),REFERENCIAS!$B$64,IF(AND(AB3185&gt;=REFERENCIAS!$C$65,AB3185&lt;REFERENCIAS!$D$65),REFERENCIAS!$B$65, "Revisar"))))</f>
        <v>#REF!</v>
      </c>
      <c r="AD3185" s="94" t="e">
        <f ca="1">VLOOKUP(AC3185,REFERENCIAS!$B$62:$G$65,4,FALSE)</f>
        <v>#REF!</v>
      </c>
    </row>
    <row r="3186" spans="1:30" ht="17.25" x14ac:dyDescent="0.25">
      <c r="A3186" s="74"/>
      <c r="B3186" s="19"/>
      <c r="C3186" s="19"/>
      <c r="D3186" s="50"/>
      <c r="E3186" s="73"/>
      <c r="F3186" s="74"/>
      <c r="G3186" s="9"/>
      <c r="H3186" s="48"/>
      <c r="I3186" s="49">
        <f t="shared" ca="1" si="196"/>
        <v>2022</v>
      </c>
      <c r="J3186" s="22">
        <f t="shared" ca="1" si="193"/>
        <v>1</v>
      </c>
      <c r="K3186" s="19"/>
      <c r="L3186" s="73"/>
      <c r="M3186" s="74"/>
      <c r="N3186" s="19"/>
      <c r="O3186" s="73"/>
      <c r="P3186" s="82">
        <v>1</v>
      </c>
      <c r="Q3186" s="24">
        <v>1</v>
      </c>
      <c r="R3186" s="81">
        <f t="shared" si="194"/>
        <v>1</v>
      </c>
      <c r="S3186" s="87"/>
      <c r="T3186" s="19"/>
      <c r="U3186" s="25"/>
      <c r="V3186" s="25"/>
      <c r="W3186" s="81"/>
      <c r="X3186" s="91" t="e">
        <f ca="1">+VLOOKUP(#REF!,REFERENCIAS!$C:$D,2,0)*VLOOKUP(#REF!,PONDERADORES!A:P,IF(AND(INFORMACION!$T3186='REFERENCIAS RIESGO'!$C$36,INFORMACION!$F3186=REFERENCIAS!$C$24),16,IF(INFORMACION!$T3186='REFERENCIAS RIESGO'!$C$36,13,IF(INFORMACION!$F3186=REFERENCIAS!$C$24,10,7))),0)+VLOOKUP(K3186,REFERENCIAS!$C:$D,2,0)*VLOOKUP($K$2,PONDERADORES!A:P,IF(AND(INFORMACION!$T3186='REFERENCIAS RIESGO'!$C$36,INFORMACION!$F3186=REFERENCIAS!$C$24),16,IF(INFORMACION!$T3186='REFERENCIAS RIESGO'!$C$36,13,IF(INFORMACION!$F3186=REFERENCIAS!$C$24,10,7))),0)+VLOOKUP(L3186,REFERENCIAS!$C:$D,2,0)*VLOOKUP($L$2,PONDERADORES!A:P,IF(AND(INFORMACION!$T3186='REFERENCIAS RIESGO'!$C$36,INFORMACION!$F3186=REFERENCIAS!$C$24),16,IF(INFORMACION!$T3186='REFERENCIAS RIESGO'!$C$36,13,IF(INFORMACION!$F3186=REFERENCIAS!$C$24,10,7))),0)+VLOOKUP(F3186,REFERENCIAS!$C:$D,2,0)*VLOOKUP($F$2,PONDERADORES!A:P,IF(AND(INFORMACION!$T3186='REFERENCIAS RIESGO'!$C$36,INFORMACION!$F3186=REFERENCIAS!$C$24),16,IF(INFORMACION!$T3186='REFERENCIAS RIESGO'!$C$36,13,IF(INFORMACION!$F3186=REFERENCIAS!$C$24,10,7))),0)+VLOOKUP(T3186,REFERENCIAS!$C:$D,2,0)*VLOOKUP($T$2,PONDERADORES!A:P,IF(AND(INFORMACION!$T3186='REFERENCIAS RIESGO'!$C$36,INFORMACION!$F3186=REFERENCIAS!$C$24),16,IF(INFORMACION!$T3186='REFERENCIAS RIESGO'!$C$36,13,IF(INFORMACION!$F3186=REFERENCIAS!$C$24,10,7))),0)+VLOOKUP(IF(J3186&lt;=0.2,0.2,IF(AND(J3186&gt;0.2,J3186&lt;=0.4),0.4,IF(AND(J3186&gt;0.4,J3186&lt;=0.6),0.6,IF(AND(J3186&gt;0.6,J3186&lt;=0.8),0.8,IF(AND(J3186&gt;0.8,J3186&lt;=1),1))))),REFERENCIAS!$C:$D,2,0)*VLOOKUP($J$2,PONDERADORES!A:P,IF(AND(INFORMACION!$T3186='REFERENCIAS RIESGO'!$C$36,INFORMACION!$F3186=REFERENCIAS!$C$24),16,IF(INFORMACION!$T3186='REFERENCIAS RIESGO'!$C$36,13,IF(INFORMACION!$F3186=REFERENCIAS!$C$24,10,7))),0)</f>
        <v>#REF!</v>
      </c>
      <c r="Y3186" s="68">
        <f>+VLOOKUP(M3186,REFERENCIAS!$C:$D,2,0)*VLOOKUP($M$2,PONDERADORES!$A$7:$G$9,7,0)+VLOOKUP(N3186,REFERENCIAS!$C:$D,2,0)*VLOOKUP($N$2,PONDERADORES!$A$7:$G$9,7,0)+VLOOKUP(O3186,REFERENCIAS!$C:$D,2,0)*VLOOKUP($O$2,PONDERADORES!$A$7:$G$9,7,0)</f>
        <v>0.2</v>
      </c>
      <c r="Z3186" s="2">
        <f>+VLOOKUP(IF(R3186&lt;0.1,0,IF(AND(R3186&gt;=0.1,R3186&lt;0.2),0.1,IF(AND(R3186&gt;=0.2,R3186&lt;0.3),0.2,IF(R3186&gt;0.3,0.3,)))),REFERENCIAS!$C:$D,2,0)*VLOOKUP($R$2,PONDERADORES!$A$11:$G$11,7,0)</f>
        <v>15</v>
      </c>
      <c r="AA3186" s="92"/>
      <c r="AB3186" s="95" t="e">
        <f t="shared" ca="1" si="195"/>
        <v>#REF!</v>
      </c>
      <c r="AC3186" s="23" t="e">
        <f ca="1">IF(AB3186&gt;REFERENCIAS!$C$62,REFERENCIAS!$B$62,IF(AND(AB3186&gt;=REFERENCIAS!$C$63,AB3186&lt;REFERENCIAS!$D$63),REFERENCIAS!$B$63,IF(AND(AB3186&gt;REFERENCIAS!$C$64,AB3186&lt;=REFERENCIAS!$D$64),REFERENCIAS!$B$64,IF(AND(AB3186&gt;=REFERENCIAS!$C$65,AB3186&lt;REFERENCIAS!$D$65),REFERENCIAS!$B$65, "Revisar"))))</f>
        <v>#REF!</v>
      </c>
      <c r="AD3186" s="94" t="e">
        <f ca="1">VLOOKUP(AC3186,REFERENCIAS!$B$62:$G$65,4,FALSE)</f>
        <v>#REF!</v>
      </c>
    </row>
    <row r="3187" spans="1:30" ht="17.25" x14ac:dyDescent="0.25">
      <c r="A3187" s="74"/>
      <c r="B3187" s="19"/>
      <c r="C3187" s="19"/>
      <c r="D3187" s="50"/>
      <c r="E3187" s="73"/>
      <c r="F3187" s="74"/>
      <c r="G3187" s="9"/>
      <c r="H3187" s="48"/>
      <c r="I3187" s="49">
        <f t="shared" ca="1" si="196"/>
        <v>2022</v>
      </c>
      <c r="J3187" s="22">
        <f t="shared" ca="1" si="193"/>
        <v>1</v>
      </c>
      <c r="K3187" s="19"/>
      <c r="L3187" s="73"/>
      <c r="M3187" s="74"/>
      <c r="N3187" s="19"/>
      <c r="O3187" s="73"/>
      <c r="P3187" s="82">
        <v>1</v>
      </c>
      <c r="Q3187" s="24">
        <v>1</v>
      </c>
      <c r="R3187" s="81">
        <f t="shared" si="194"/>
        <v>1</v>
      </c>
      <c r="S3187" s="87"/>
      <c r="T3187" s="19"/>
      <c r="U3187" s="25"/>
      <c r="V3187" s="25"/>
      <c r="W3187" s="81"/>
      <c r="X3187" s="91" t="e">
        <f ca="1">+VLOOKUP(#REF!,REFERENCIAS!$C:$D,2,0)*VLOOKUP(#REF!,PONDERADORES!A:P,IF(AND(INFORMACION!$T3187='REFERENCIAS RIESGO'!$C$36,INFORMACION!$F3187=REFERENCIAS!$C$24),16,IF(INFORMACION!$T3187='REFERENCIAS RIESGO'!$C$36,13,IF(INFORMACION!$F3187=REFERENCIAS!$C$24,10,7))),0)+VLOOKUP(K3187,REFERENCIAS!$C:$D,2,0)*VLOOKUP($K$2,PONDERADORES!A:P,IF(AND(INFORMACION!$T3187='REFERENCIAS RIESGO'!$C$36,INFORMACION!$F3187=REFERENCIAS!$C$24),16,IF(INFORMACION!$T3187='REFERENCIAS RIESGO'!$C$36,13,IF(INFORMACION!$F3187=REFERENCIAS!$C$24,10,7))),0)+VLOOKUP(L3187,REFERENCIAS!$C:$D,2,0)*VLOOKUP($L$2,PONDERADORES!A:P,IF(AND(INFORMACION!$T3187='REFERENCIAS RIESGO'!$C$36,INFORMACION!$F3187=REFERENCIAS!$C$24),16,IF(INFORMACION!$T3187='REFERENCIAS RIESGO'!$C$36,13,IF(INFORMACION!$F3187=REFERENCIAS!$C$24,10,7))),0)+VLOOKUP(F3187,REFERENCIAS!$C:$D,2,0)*VLOOKUP($F$2,PONDERADORES!A:P,IF(AND(INFORMACION!$T3187='REFERENCIAS RIESGO'!$C$36,INFORMACION!$F3187=REFERENCIAS!$C$24),16,IF(INFORMACION!$T3187='REFERENCIAS RIESGO'!$C$36,13,IF(INFORMACION!$F3187=REFERENCIAS!$C$24,10,7))),0)+VLOOKUP(T3187,REFERENCIAS!$C:$D,2,0)*VLOOKUP($T$2,PONDERADORES!A:P,IF(AND(INFORMACION!$T3187='REFERENCIAS RIESGO'!$C$36,INFORMACION!$F3187=REFERENCIAS!$C$24),16,IF(INFORMACION!$T3187='REFERENCIAS RIESGO'!$C$36,13,IF(INFORMACION!$F3187=REFERENCIAS!$C$24,10,7))),0)+VLOOKUP(IF(J3187&lt;=0.2,0.2,IF(AND(J3187&gt;0.2,J3187&lt;=0.4),0.4,IF(AND(J3187&gt;0.4,J3187&lt;=0.6),0.6,IF(AND(J3187&gt;0.6,J3187&lt;=0.8),0.8,IF(AND(J3187&gt;0.8,J3187&lt;=1),1))))),REFERENCIAS!$C:$D,2,0)*VLOOKUP($J$2,PONDERADORES!A:P,IF(AND(INFORMACION!$T3187='REFERENCIAS RIESGO'!$C$36,INFORMACION!$F3187=REFERENCIAS!$C$24),16,IF(INFORMACION!$T3187='REFERENCIAS RIESGO'!$C$36,13,IF(INFORMACION!$F3187=REFERENCIAS!$C$24,10,7))),0)</f>
        <v>#REF!</v>
      </c>
      <c r="Y3187" s="68">
        <f>+VLOOKUP(M3187,REFERENCIAS!$C:$D,2,0)*VLOOKUP($M$2,PONDERADORES!$A$7:$G$9,7,0)+VLOOKUP(N3187,REFERENCIAS!$C:$D,2,0)*VLOOKUP($N$2,PONDERADORES!$A$7:$G$9,7,0)+VLOOKUP(O3187,REFERENCIAS!$C:$D,2,0)*VLOOKUP($O$2,PONDERADORES!$A$7:$G$9,7,0)</f>
        <v>0.2</v>
      </c>
      <c r="Z3187" s="2">
        <f>+VLOOKUP(IF(R3187&lt;0.1,0,IF(AND(R3187&gt;=0.1,R3187&lt;0.2),0.1,IF(AND(R3187&gt;=0.2,R3187&lt;0.3),0.2,IF(R3187&gt;0.3,0.3,)))),REFERENCIAS!$C:$D,2,0)*VLOOKUP($R$2,PONDERADORES!$A$11:$G$11,7,0)</f>
        <v>15</v>
      </c>
      <c r="AA3187" s="92"/>
      <c r="AB3187" s="95" t="e">
        <f t="shared" ca="1" si="195"/>
        <v>#REF!</v>
      </c>
      <c r="AC3187" s="23" t="e">
        <f ca="1">IF(AB3187&gt;REFERENCIAS!$C$62,REFERENCIAS!$B$62,IF(AND(AB3187&gt;=REFERENCIAS!$C$63,AB3187&lt;REFERENCIAS!$D$63),REFERENCIAS!$B$63,IF(AND(AB3187&gt;REFERENCIAS!$C$64,AB3187&lt;=REFERENCIAS!$D$64),REFERENCIAS!$B$64,IF(AND(AB3187&gt;=REFERENCIAS!$C$65,AB3187&lt;REFERENCIAS!$D$65),REFERENCIAS!$B$65, "Revisar"))))</f>
        <v>#REF!</v>
      </c>
      <c r="AD3187" s="94" t="e">
        <f ca="1">VLOOKUP(AC3187,REFERENCIAS!$B$62:$G$65,4,FALSE)</f>
        <v>#REF!</v>
      </c>
    </row>
    <row r="3188" spans="1:30" ht="17.25" x14ac:dyDescent="0.25">
      <c r="A3188" s="74"/>
      <c r="B3188" s="19"/>
      <c r="C3188" s="19"/>
      <c r="D3188" s="50"/>
      <c r="E3188" s="73"/>
      <c r="F3188" s="74"/>
      <c r="G3188" s="9"/>
      <c r="H3188" s="48"/>
      <c r="I3188" s="49">
        <f t="shared" ca="1" si="196"/>
        <v>2022</v>
      </c>
      <c r="J3188" s="22">
        <f t="shared" ca="1" si="193"/>
        <v>1</v>
      </c>
      <c r="K3188" s="19"/>
      <c r="L3188" s="73"/>
      <c r="M3188" s="74"/>
      <c r="N3188" s="19"/>
      <c r="O3188" s="73"/>
      <c r="P3188" s="82">
        <v>1</v>
      </c>
      <c r="Q3188" s="24">
        <v>1</v>
      </c>
      <c r="R3188" s="81">
        <f t="shared" si="194"/>
        <v>1</v>
      </c>
      <c r="S3188" s="87"/>
      <c r="T3188" s="19"/>
      <c r="U3188" s="25"/>
      <c r="V3188" s="25"/>
      <c r="W3188" s="81"/>
      <c r="X3188" s="91" t="e">
        <f ca="1">+VLOOKUP(#REF!,REFERENCIAS!$C:$D,2,0)*VLOOKUP(#REF!,PONDERADORES!A:P,IF(AND(INFORMACION!$T3188='REFERENCIAS RIESGO'!$C$36,INFORMACION!$F3188=REFERENCIAS!$C$24),16,IF(INFORMACION!$T3188='REFERENCIAS RIESGO'!$C$36,13,IF(INFORMACION!$F3188=REFERENCIAS!$C$24,10,7))),0)+VLOOKUP(K3188,REFERENCIAS!$C:$D,2,0)*VLOOKUP($K$2,PONDERADORES!A:P,IF(AND(INFORMACION!$T3188='REFERENCIAS RIESGO'!$C$36,INFORMACION!$F3188=REFERENCIAS!$C$24),16,IF(INFORMACION!$T3188='REFERENCIAS RIESGO'!$C$36,13,IF(INFORMACION!$F3188=REFERENCIAS!$C$24,10,7))),0)+VLOOKUP(L3188,REFERENCIAS!$C:$D,2,0)*VLOOKUP($L$2,PONDERADORES!A:P,IF(AND(INFORMACION!$T3188='REFERENCIAS RIESGO'!$C$36,INFORMACION!$F3188=REFERENCIAS!$C$24),16,IF(INFORMACION!$T3188='REFERENCIAS RIESGO'!$C$36,13,IF(INFORMACION!$F3188=REFERENCIAS!$C$24,10,7))),0)+VLOOKUP(F3188,REFERENCIAS!$C:$D,2,0)*VLOOKUP($F$2,PONDERADORES!A:P,IF(AND(INFORMACION!$T3188='REFERENCIAS RIESGO'!$C$36,INFORMACION!$F3188=REFERENCIAS!$C$24),16,IF(INFORMACION!$T3188='REFERENCIAS RIESGO'!$C$36,13,IF(INFORMACION!$F3188=REFERENCIAS!$C$24,10,7))),0)+VLOOKUP(T3188,REFERENCIAS!$C:$D,2,0)*VLOOKUP($T$2,PONDERADORES!A:P,IF(AND(INFORMACION!$T3188='REFERENCIAS RIESGO'!$C$36,INFORMACION!$F3188=REFERENCIAS!$C$24),16,IF(INFORMACION!$T3188='REFERENCIAS RIESGO'!$C$36,13,IF(INFORMACION!$F3188=REFERENCIAS!$C$24,10,7))),0)+VLOOKUP(IF(J3188&lt;=0.2,0.2,IF(AND(J3188&gt;0.2,J3188&lt;=0.4),0.4,IF(AND(J3188&gt;0.4,J3188&lt;=0.6),0.6,IF(AND(J3188&gt;0.6,J3188&lt;=0.8),0.8,IF(AND(J3188&gt;0.8,J3188&lt;=1),1))))),REFERENCIAS!$C:$D,2,0)*VLOOKUP($J$2,PONDERADORES!A:P,IF(AND(INFORMACION!$T3188='REFERENCIAS RIESGO'!$C$36,INFORMACION!$F3188=REFERENCIAS!$C$24),16,IF(INFORMACION!$T3188='REFERENCIAS RIESGO'!$C$36,13,IF(INFORMACION!$F3188=REFERENCIAS!$C$24,10,7))),0)</f>
        <v>#REF!</v>
      </c>
      <c r="Y3188" s="68">
        <f>+VLOOKUP(M3188,REFERENCIAS!$C:$D,2,0)*VLOOKUP($M$2,PONDERADORES!$A$7:$G$9,7,0)+VLOOKUP(N3188,REFERENCIAS!$C:$D,2,0)*VLOOKUP($N$2,PONDERADORES!$A$7:$G$9,7,0)+VLOOKUP(O3188,REFERENCIAS!$C:$D,2,0)*VLOOKUP($O$2,PONDERADORES!$A$7:$G$9,7,0)</f>
        <v>0.2</v>
      </c>
      <c r="Z3188" s="2">
        <f>+VLOOKUP(IF(R3188&lt;0.1,0,IF(AND(R3188&gt;=0.1,R3188&lt;0.2),0.1,IF(AND(R3188&gt;=0.2,R3188&lt;0.3),0.2,IF(R3188&gt;0.3,0.3,)))),REFERENCIAS!$C:$D,2,0)*VLOOKUP($R$2,PONDERADORES!$A$11:$G$11,7,0)</f>
        <v>15</v>
      </c>
      <c r="AA3188" s="92"/>
      <c r="AB3188" s="95" t="e">
        <f t="shared" ca="1" si="195"/>
        <v>#REF!</v>
      </c>
      <c r="AC3188" s="23" t="e">
        <f ca="1">IF(AB3188&gt;REFERENCIAS!$C$62,REFERENCIAS!$B$62,IF(AND(AB3188&gt;=REFERENCIAS!$C$63,AB3188&lt;REFERENCIAS!$D$63),REFERENCIAS!$B$63,IF(AND(AB3188&gt;REFERENCIAS!$C$64,AB3188&lt;=REFERENCIAS!$D$64),REFERENCIAS!$B$64,IF(AND(AB3188&gt;=REFERENCIAS!$C$65,AB3188&lt;REFERENCIAS!$D$65),REFERENCIAS!$B$65, "Revisar"))))</f>
        <v>#REF!</v>
      </c>
      <c r="AD3188" s="94" t="e">
        <f ca="1">VLOOKUP(AC3188,REFERENCIAS!$B$62:$G$65,4,FALSE)</f>
        <v>#REF!</v>
      </c>
    </row>
    <row r="3189" spans="1:30" ht="17.25" x14ac:dyDescent="0.25">
      <c r="A3189" s="74"/>
      <c r="B3189" s="19"/>
      <c r="C3189" s="19"/>
      <c r="D3189" s="50"/>
      <c r="E3189" s="73"/>
      <c r="F3189" s="74"/>
      <c r="G3189" s="9"/>
      <c r="H3189" s="48"/>
      <c r="I3189" s="49">
        <f t="shared" ca="1" si="196"/>
        <v>2022</v>
      </c>
      <c r="J3189" s="22">
        <f t="shared" ca="1" si="193"/>
        <v>1</v>
      </c>
      <c r="K3189" s="19"/>
      <c r="L3189" s="73"/>
      <c r="M3189" s="74"/>
      <c r="N3189" s="19"/>
      <c r="O3189" s="73"/>
      <c r="P3189" s="82">
        <v>1</v>
      </c>
      <c r="Q3189" s="24">
        <v>1</v>
      </c>
      <c r="R3189" s="81">
        <f t="shared" si="194"/>
        <v>1</v>
      </c>
      <c r="S3189" s="87"/>
      <c r="T3189" s="19"/>
      <c r="U3189" s="25"/>
      <c r="V3189" s="25"/>
      <c r="W3189" s="81"/>
      <c r="X3189" s="91" t="e">
        <f ca="1">+VLOOKUP(#REF!,REFERENCIAS!$C:$D,2,0)*VLOOKUP(#REF!,PONDERADORES!A:P,IF(AND(INFORMACION!$T3189='REFERENCIAS RIESGO'!$C$36,INFORMACION!$F3189=REFERENCIAS!$C$24),16,IF(INFORMACION!$T3189='REFERENCIAS RIESGO'!$C$36,13,IF(INFORMACION!$F3189=REFERENCIAS!$C$24,10,7))),0)+VLOOKUP(K3189,REFERENCIAS!$C:$D,2,0)*VLOOKUP($K$2,PONDERADORES!A:P,IF(AND(INFORMACION!$T3189='REFERENCIAS RIESGO'!$C$36,INFORMACION!$F3189=REFERENCIAS!$C$24),16,IF(INFORMACION!$T3189='REFERENCIAS RIESGO'!$C$36,13,IF(INFORMACION!$F3189=REFERENCIAS!$C$24,10,7))),0)+VLOOKUP(L3189,REFERENCIAS!$C:$D,2,0)*VLOOKUP($L$2,PONDERADORES!A:P,IF(AND(INFORMACION!$T3189='REFERENCIAS RIESGO'!$C$36,INFORMACION!$F3189=REFERENCIAS!$C$24),16,IF(INFORMACION!$T3189='REFERENCIAS RIESGO'!$C$36,13,IF(INFORMACION!$F3189=REFERENCIAS!$C$24,10,7))),0)+VLOOKUP(F3189,REFERENCIAS!$C:$D,2,0)*VLOOKUP($F$2,PONDERADORES!A:P,IF(AND(INFORMACION!$T3189='REFERENCIAS RIESGO'!$C$36,INFORMACION!$F3189=REFERENCIAS!$C$24),16,IF(INFORMACION!$T3189='REFERENCIAS RIESGO'!$C$36,13,IF(INFORMACION!$F3189=REFERENCIAS!$C$24,10,7))),0)+VLOOKUP(T3189,REFERENCIAS!$C:$D,2,0)*VLOOKUP($T$2,PONDERADORES!A:P,IF(AND(INFORMACION!$T3189='REFERENCIAS RIESGO'!$C$36,INFORMACION!$F3189=REFERENCIAS!$C$24),16,IF(INFORMACION!$T3189='REFERENCIAS RIESGO'!$C$36,13,IF(INFORMACION!$F3189=REFERENCIAS!$C$24,10,7))),0)+VLOOKUP(IF(J3189&lt;=0.2,0.2,IF(AND(J3189&gt;0.2,J3189&lt;=0.4),0.4,IF(AND(J3189&gt;0.4,J3189&lt;=0.6),0.6,IF(AND(J3189&gt;0.6,J3189&lt;=0.8),0.8,IF(AND(J3189&gt;0.8,J3189&lt;=1),1))))),REFERENCIAS!$C:$D,2,0)*VLOOKUP($J$2,PONDERADORES!A:P,IF(AND(INFORMACION!$T3189='REFERENCIAS RIESGO'!$C$36,INFORMACION!$F3189=REFERENCIAS!$C$24),16,IF(INFORMACION!$T3189='REFERENCIAS RIESGO'!$C$36,13,IF(INFORMACION!$F3189=REFERENCIAS!$C$24,10,7))),0)</f>
        <v>#REF!</v>
      </c>
      <c r="Y3189" s="68">
        <f>+VLOOKUP(M3189,REFERENCIAS!$C:$D,2,0)*VLOOKUP($M$2,PONDERADORES!$A$7:$G$9,7,0)+VLOOKUP(N3189,REFERENCIAS!$C:$D,2,0)*VLOOKUP($N$2,PONDERADORES!$A$7:$G$9,7,0)+VLOOKUP(O3189,REFERENCIAS!$C:$D,2,0)*VLOOKUP($O$2,PONDERADORES!$A$7:$G$9,7,0)</f>
        <v>0.2</v>
      </c>
      <c r="Z3189" s="2">
        <f>+VLOOKUP(IF(R3189&lt;0.1,0,IF(AND(R3189&gt;=0.1,R3189&lt;0.2),0.1,IF(AND(R3189&gt;=0.2,R3189&lt;0.3),0.2,IF(R3189&gt;0.3,0.3,)))),REFERENCIAS!$C:$D,2,0)*VLOOKUP($R$2,PONDERADORES!$A$11:$G$11,7,0)</f>
        <v>15</v>
      </c>
      <c r="AA3189" s="92"/>
      <c r="AB3189" s="95" t="e">
        <f t="shared" ca="1" si="195"/>
        <v>#REF!</v>
      </c>
      <c r="AC3189" s="23" t="e">
        <f ca="1">IF(AB3189&gt;REFERENCIAS!$C$62,REFERENCIAS!$B$62,IF(AND(AB3189&gt;=REFERENCIAS!$C$63,AB3189&lt;REFERENCIAS!$D$63),REFERENCIAS!$B$63,IF(AND(AB3189&gt;REFERENCIAS!$C$64,AB3189&lt;=REFERENCIAS!$D$64),REFERENCIAS!$B$64,IF(AND(AB3189&gt;=REFERENCIAS!$C$65,AB3189&lt;REFERENCIAS!$D$65),REFERENCIAS!$B$65, "Revisar"))))</f>
        <v>#REF!</v>
      </c>
      <c r="AD3189" s="94" t="e">
        <f ca="1">VLOOKUP(AC3189,REFERENCIAS!$B$62:$G$65,4,FALSE)</f>
        <v>#REF!</v>
      </c>
    </row>
    <row r="3190" spans="1:30" ht="17.25" x14ac:dyDescent="0.25">
      <c r="A3190" s="74"/>
      <c r="B3190" s="19"/>
      <c r="C3190" s="19"/>
      <c r="D3190" s="50"/>
      <c r="E3190" s="73"/>
      <c r="F3190" s="74"/>
      <c r="G3190" s="9"/>
      <c r="H3190" s="48"/>
      <c r="I3190" s="49">
        <f t="shared" ca="1" si="196"/>
        <v>2022</v>
      </c>
      <c r="J3190" s="22">
        <f t="shared" ca="1" si="193"/>
        <v>1</v>
      </c>
      <c r="K3190" s="19"/>
      <c r="L3190" s="73"/>
      <c r="M3190" s="74"/>
      <c r="N3190" s="19"/>
      <c r="O3190" s="73"/>
      <c r="P3190" s="82">
        <v>1</v>
      </c>
      <c r="Q3190" s="24">
        <v>1</v>
      </c>
      <c r="R3190" s="81">
        <f t="shared" si="194"/>
        <v>1</v>
      </c>
      <c r="S3190" s="87"/>
      <c r="T3190" s="19"/>
      <c r="U3190" s="25"/>
      <c r="V3190" s="25"/>
      <c r="W3190" s="81"/>
      <c r="X3190" s="91" t="e">
        <f ca="1">+VLOOKUP(#REF!,REFERENCIAS!$C:$D,2,0)*VLOOKUP(#REF!,PONDERADORES!A:P,IF(AND(INFORMACION!$T3190='REFERENCIAS RIESGO'!$C$36,INFORMACION!$F3190=REFERENCIAS!$C$24),16,IF(INFORMACION!$T3190='REFERENCIAS RIESGO'!$C$36,13,IF(INFORMACION!$F3190=REFERENCIAS!$C$24,10,7))),0)+VLOOKUP(K3190,REFERENCIAS!$C:$D,2,0)*VLOOKUP($K$2,PONDERADORES!A:P,IF(AND(INFORMACION!$T3190='REFERENCIAS RIESGO'!$C$36,INFORMACION!$F3190=REFERENCIAS!$C$24),16,IF(INFORMACION!$T3190='REFERENCIAS RIESGO'!$C$36,13,IF(INFORMACION!$F3190=REFERENCIAS!$C$24,10,7))),0)+VLOOKUP(L3190,REFERENCIAS!$C:$D,2,0)*VLOOKUP($L$2,PONDERADORES!A:P,IF(AND(INFORMACION!$T3190='REFERENCIAS RIESGO'!$C$36,INFORMACION!$F3190=REFERENCIAS!$C$24),16,IF(INFORMACION!$T3190='REFERENCIAS RIESGO'!$C$36,13,IF(INFORMACION!$F3190=REFERENCIAS!$C$24,10,7))),0)+VLOOKUP(F3190,REFERENCIAS!$C:$D,2,0)*VLOOKUP($F$2,PONDERADORES!A:P,IF(AND(INFORMACION!$T3190='REFERENCIAS RIESGO'!$C$36,INFORMACION!$F3190=REFERENCIAS!$C$24),16,IF(INFORMACION!$T3190='REFERENCIAS RIESGO'!$C$36,13,IF(INFORMACION!$F3190=REFERENCIAS!$C$24,10,7))),0)+VLOOKUP(T3190,REFERENCIAS!$C:$D,2,0)*VLOOKUP($T$2,PONDERADORES!A:P,IF(AND(INFORMACION!$T3190='REFERENCIAS RIESGO'!$C$36,INFORMACION!$F3190=REFERENCIAS!$C$24),16,IF(INFORMACION!$T3190='REFERENCIAS RIESGO'!$C$36,13,IF(INFORMACION!$F3190=REFERENCIAS!$C$24,10,7))),0)+VLOOKUP(IF(J3190&lt;=0.2,0.2,IF(AND(J3190&gt;0.2,J3190&lt;=0.4),0.4,IF(AND(J3190&gt;0.4,J3190&lt;=0.6),0.6,IF(AND(J3190&gt;0.6,J3190&lt;=0.8),0.8,IF(AND(J3190&gt;0.8,J3190&lt;=1),1))))),REFERENCIAS!$C:$D,2,0)*VLOOKUP($J$2,PONDERADORES!A:P,IF(AND(INFORMACION!$T3190='REFERENCIAS RIESGO'!$C$36,INFORMACION!$F3190=REFERENCIAS!$C$24),16,IF(INFORMACION!$T3190='REFERENCIAS RIESGO'!$C$36,13,IF(INFORMACION!$F3190=REFERENCIAS!$C$24,10,7))),0)</f>
        <v>#REF!</v>
      </c>
      <c r="Y3190" s="68">
        <f>+VLOOKUP(M3190,REFERENCIAS!$C:$D,2,0)*VLOOKUP($M$2,PONDERADORES!$A$7:$G$9,7,0)+VLOOKUP(N3190,REFERENCIAS!$C:$D,2,0)*VLOOKUP($N$2,PONDERADORES!$A$7:$G$9,7,0)+VLOOKUP(O3190,REFERENCIAS!$C:$D,2,0)*VLOOKUP($O$2,PONDERADORES!$A$7:$G$9,7,0)</f>
        <v>0.2</v>
      </c>
      <c r="Z3190" s="2">
        <f>+VLOOKUP(IF(R3190&lt;0.1,0,IF(AND(R3190&gt;=0.1,R3190&lt;0.2),0.1,IF(AND(R3190&gt;=0.2,R3190&lt;0.3),0.2,IF(R3190&gt;0.3,0.3,)))),REFERENCIAS!$C:$D,2,0)*VLOOKUP($R$2,PONDERADORES!$A$11:$G$11,7,0)</f>
        <v>15</v>
      </c>
      <c r="AA3190" s="92"/>
      <c r="AB3190" s="95" t="e">
        <f t="shared" ca="1" si="195"/>
        <v>#REF!</v>
      </c>
      <c r="AC3190" s="23" t="e">
        <f ca="1">IF(AB3190&gt;REFERENCIAS!$C$62,REFERENCIAS!$B$62,IF(AND(AB3190&gt;=REFERENCIAS!$C$63,AB3190&lt;REFERENCIAS!$D$63),REFERENCIAS!$B$63,IF(AND(AB3190&gt;REFERENCIAS!$C$64,AB3190&lt;=REFERENCIAS!$D$64),REFERENCIAS!$B$64,IF(AND(AB3190&gt;=REFERENCIAS!$C$65,AB3190&lt;REFERENCIAS!$D$65),REFERENCIAS!$B$65, "Revisar"))))</f>
        <v>#REF!</v>
      </c>
      <c r="AD3190" s="94" t="e">
        <f ca="1">VLOOKUP(AC3190,REFERENCIAS!$B$62:$G$65,4,FALSE)</f>
        <v>#REF!</v>
      </c>
    </row>
    <row r="3191" spans="1:30" ht="17.25" x14ac:dyDescent="0.25">
      <c r="A3191" s="74"/>
      <c r="B3191" s="19"/>
      <c r="C3191" s="19"/>
      <c r="D3191" s="50"/>
      <c r="E3191" s="73"/>
      <c r="F3191" s="74"/>
      <c r="G3191" s="9"/>
      <c r="H3191" s="48"/>
      <c r="I3191" s="49">
        <f t="shared" ca="1" si="196"/>
        <v>2022</v>
      </c>
      <c r="J3191" s="22">
        <f t="shared" ca="1" si="193"/>
        <v>1</v>
      </c>
      <c r="K3191" s="19"/>
      <c r="L3191" s="73"/>
      <c r="M3191" s="74"/>
      <c r="N3191" s="19"/>
      <c r="O3191" s="73"/>
      <c r="P3191" s="82">
        <v>1</v>
      </c>
      <c r="Q3191" s="24">
        <v>1</v>
      </c>
      <c r="R3191" s="81">
        <f t="shared" si="194"/>
        <v>1</v>
      </c>
      <c r="S3191" s="87"/>
      <c r="T3191" s="19"/>
      <c r="U3191" s="25"/>
      <c r="V3191" s="25"/>
      <c r="W3191" s="81"/>
      <c r="X3191" s="91" t="e">
        <f ca="1">+VLOOKUP(#REF!,REFERENCIAS!$C:$D,2,0)*VLOOKUP(#REF!,PONDERADORES!A:P,IF(AND(INFORMACION!$T3191='REFERENCIAS RIESGO'!$C$36,INFORMACION!$F3191=REFERENCIAS!$C$24),16,IF(INFORMACION!$T3191='REFERENCIAS RIESGO'!$C$36,13,IF(INFORMACION!$F3191=REFERENCIAS!$C$24,10,7))),0)+VLOOKUP(K3191,REFERENCIAS!$C:$D,2,0)*VLOOKUP($K$2,PONDERADORES!A:P,IF(AND(INFORMACION!$T3191='REFERENCIAS RIESGO'!$C$36,INFORMACION!$F3191=REFERENCIAS!$C$24),16,IF(INFORMACION!$T3191='REFERENCIAS RIESGO'!$C$36,13,IF(INFORMACION!$F3191=REFERENCIAS!$C$24,10,7))),0)+VLOOKUP(L3191,REFERENCIAS!$C:$D,2,0)*VLOOKUP($L$2,PONDERADORES!A:P,IF(AND(INFORMACION!$T3191='REFERENCIAS RIESGO'!$C$36,INFORMACION!$F3191=REFERENCIAS!$C$24),16,IF(INFORMACION!$T3191='REFERENCIAS RIESGO'!$C$36,13,IF(INFORMACION!$F3191=REFERENCIAS!$C$24,10,7))),0)+VLOOKUP(F3191,REFERENCIAS!$C:$D,2,0)*VLOOKUP($F$2,PONDERADORES!A:P,IF(AND(INFORMACION!$T3191='REFERENCIAS RIESGO'!$C$36,INFORMACION!$F3191=REFERENCIAS!$C$24),16,IF(INFORMACION!$T3191='REFERENCIAS RIESGO'!$C$36,13,IF(INFORMACION!$F3191=REFERENCIAS!$C$24,10,7))),0)+VLOOKUP(T3191,REFERENCIAS!$C:$D,2,0)*VLOOKUP($T$2,PONDERADORES!A:P,IF(AND(INFORMACION!$T3191='REFERENCIAS RIESGO'!$C$36,INFORMACION!$F3191=REFERENCIAS!$C$24),16,IF(INFORMACION!$T3191='REFERENCIAS RIESGO'!$C$36,13,IF(INFORMACION!$F3191=REFERENCIAS!$C$24,10,7))),0)+VLOOKUP(IF(J3191&lt;=0.2,0.2,IF(AND(J3191&gt;0.2,J3191&lt;=0.4),0.4,IF(AND(J3191&gt;0.4,J3191&lt;=0.6),0.6,IF(AND(J3191&gt;0.6,J3191&lt;=0.8),0.8,IF(AND(J3191&gt;0.8,J3191&lt;=1),1))))),REFERENCIAS!$C:$D,2,0)*VLOOKUP($J$2,PONDERADORES!A:P,IF(AND(INFORMACION!$T3191='REFERENCIAS RIESGO'!$C$36,INFORMACION!$F3191=REFERENCIAS!$C$24),16,IF(INFORMACION!$T3191='REFERENCIAS RIESGO'!$C$36,13,IF(INFORMACION!$F3191=REFERENCIAS!$C$24,10,7))),0)</f>
        <v>#REF!</v>
      </c>
      <c r="Y3191" s="68">
        <f>+VLOOKUP(M3191,REFERENCIAS!$C:$D,2,0)*VLOOKUP($M$2,PONDERADORES!$A$7:$G$9,7,0)+VLOOKUP(N3191,REFERENCIAS!$C:$D,2,0)*VLOOKUP($N$2,PONDERADORES!$A$7:$G$9,7,0)+VLOOKUP(O3191,REFERENCIAS!$C:$D,2,0)*VLOOKUP($O$2,PONDERADORES!$A$7:$G$9,7,0)</f>
        <v>0.2</v>
      </c>
      <c r="Z3191" s="2">
        <f>+VLOOKUP(IF(R3191&lt;0.1,0,IF(AND(R3191&gt;=0.1,R3191&lt;0.2),0.1,IF(AND(R3191&gt;=0.2,R3191&lt;0.3),0.2,IF(R3191&gt;0.3,0.3,)))),REFERENCIAS!$C:$D,2,0)*VLOOKUP($R$2,PONDERADORES!$A$11:$G$11,7,0)</f>
        <v>15</v>
      </c>
      <c r="AA3191" s="92"/>
      <c r="AB3191" s="95" t="e">
        <f t="shared" ca="1" si="195"/>
        <v>#REF!</v>
      </c>
      <c r="AC3191" s="23" t="e">
        <f ca="1">IF(AB3191&gt;REFERENCIAS!$C$62,REFERENCIAS!$B$62,IF(AND(AB3191&gt;=REFERENCIAS!$C$63,AB3191&lt;REFERENCIAS!$D$63),REFERENCIAS!$B$63,IF(AND(AB3191&gt;REFERENCIAS!$C$64,AB3191&lt;=REFERENCIAS!$D$64),REFERENCIAS!$B$64,IF(AND(AB3191&gt;=REFERENCIAS!$C$65,AB3191&lt;REFERENCIAS!$D$65),REFERENCIAS!$B$65, "Revisar"))))</f>
        <v>#REF!</v>
      </c>
      <c r="AD3191" s="94" t="e">
        <f ca="1">VLOOKUP(AC3191,REFERENCIAS!$B$62:$G$65,4,FALSE)</f>
        <v>#REF!</v>
      </c>
    </row>
    <row r="3192" spans="1:30" ht="17.25" x14ac:dyDescent="0.25">
      <c r="A3192" s="74"/>
      <c r="B3192" s="19"/>
      <c r="C3192" s="19"/>
      <c r="D3192" s="50"/>
      <c r="E3192" s="73"/>
      <c r="F3192" s="74"/>
      <c r="G3192" s="9"/>
      <c r="H3192" s="48"/>
      <c r="I3192" s="49">
        <f t="shared" ca="1" si="196"/>
        <v>2022</v>
      </c>
      <c r="J3192" s="22">
        <f t="shared" ca="1" si="193"/>
        <v>1</v>
      </c>
      <c r="K3192" s="19"/>
      <c r="L3192" s="73"/>
      <c r="M3192" s="74"/>
      <c r="N3192" s="19"/>
      <c r="O3192" s="73"/>
      <c r="P3192" s="82">
        <v>1</v>
      </c>
      <c r="Q3192" s="24">
        <v>1</v>
      </c>
      <c r="R3192" s="81">
        <f t="shared" si="194"/>
        <v>1</v>
      </c>
      <c r="S3192" s="87"/>
      <c r="T3192" s="19"/>
      <c r="U3192" s="25"/>
      <c r="V3192" s="25"/>
      <c r="W3192" s="81"/>
      <c r="X3192" s="91" t="e">
        <f ca="1">+VLOOKUP(#REF!,REFERENCIAS!$C:$D,2,0)*VLOOKUP(#REF!,PONDERADORES!A:P,IF(AND(INFORMACION!$T3192='REFERENCIAS RIESGO'!$C$36,INFORMACION!$F3192=REFERENCIAS!$C$24),16,IF(INFORMACION!$T3192='REFERENCIAS RIESGO'!$C$36,13,IF(INFORMACION!$F3192=REFERENCIAS!$C$24,10,7))),0)+VLOOKUP(K3192,REFERENCIAS!$C:$D,2,0)*VLOOKUP($K$2,PONDERADORES!A:P,IF(AND(INFORMACION!$T3192='REFERENCIAS RIESGO'!$C$36,INFORMACION!$F3192=REFERENCIAS!$C$24),16,IF(INFORMACION!$T3192='REFERENCIAS RIESGO'!$C$36,13,IF(INFORMACION!$F3192=REFERENCIAS!$C$24,10,7))),0)+VLOOKUP(L3192,REFERENCIAS!$C:$D,2,0)*VLOOKUP($L$2,PONDERADORES!A:P,IF(AND(INFORMACION!$T3192='REFERENCIAS RIESGO'!$C$36,INFORMACION!$F3192=REFERENCIAS!$C$24),16,IF(INFORMACION!$T3192='REFERENCIAS RIESGO'!$C$36,13,IF(INFORMACION!$F3192=REFERENCIAS!$C$24,10,7))),0)+VLOOKUP(F3192,REFERENCIAS!$C:$D,2,0)*VLOOKUP($F$2,PONDERADORES!A:P,IF(AND(INFORMACION!$T3192='REFERENCIAS RIESGO'!$C$36,INFORMACION!$F3192=REFERENCIAS!$C$24),16,IF(INFORMACION!$T3192='REFERENCIAS RIESGO'!$C$36,13,IF(INFORMACION!$F3192=REFERENCIAS!$C$24,10,7))),0)+VLOOKUP(T3192,REFERENCIAS!$C:$D,2,0)*VLOOKUP($T$2,PONDERADORES!A:P,IF(AND(INFORMACION!$T3192='REFERENCIAS RIESGO'!$C$36,INFORMACION!$F3192=REFERENCIAS!$C$24),16,IF(INFORMACION!$T3192='REFERENCIAS RIESGO'!$C$36,13,IF(INFORMACION!$F3192=REFERENCIAS!$C$24,10,7))),0)+VLOOKUP(IF(J3192&lt;=0.2,0.2,IF(AND(J3192&gt;0.2,J3192&lt;=0.4),0.4,IF(AND(J3192&gt;0.4,J3192&lt;=0.6),0.6,IF(AND(J3192&gt;0.6,J3192&lt;=0.8),0.8,IF(AND(J3192&gt;0.8,J3192&lt;=1),1))))),REFERENCIAS!$C:$D,2,0)*VLOOKUP($J$2,PONDERADORES!A:P,IF(AND(INFORMACION!$T3192='REFERENCIAS RIESGO'!$C$36,INFORMACION!$F3192=REFERENCIAS!$C$24),16,IF(INFORMACION!$T3192='REFERENCIAS RIESGO'!$C$36,13,IF(INFORMACION!$F3192=REFERENCIAS!$C$24,10,7))),0)</f>
        <v>#REF!</v>
      </c>
      <c r="Y3192" s="68">
        <f>+VLOOKUP(M3192,REFERENCIAS!$C:$D,2,0)*VLOOKUP($M$2,PONDERADORES!$A$7:$G$9,7,0)+VLOOKUP(N3192,REFERENCIAS!$C:$D,2,0)*VLOOKUP($N$2,PONDERADORES!$A$7:$G$9,7,0)+VLOOKUP(O3192,REFERENCIAS!$C:$D,2,0)*VLOOKUP($O$2,PONDERADORES!$A$7:$G$9,7,0)</f>
        <v>0.2</v>
      </c>
      <c r="Z3192" s="2">
        <f>+VLOOKUP(IF(R3192&lt;0.1,0,IF(AND(R3192&gt;=0.1,R3192&lt;0.2),0.1,IF(AND(R3192&gt;=0.2,R3192&lt;0.3),0.2,IF(R3192&gt;0.3,0.3,)))),REFERENCIAS!$C:$D,2,0)*VLOOKUP($R$2,PONDERADORES!$A$11:$G$11,7,0)</f>
        <v>15</v>
      </c>
      <c r="AA3192" s="92"/>
      <c r="AB3192" s="95" t="e">
        <f t="shared" ca="1" si="195"/>
        <v>#REF!</v>
      </c>
      <c r="AC3192" s="23" t="e">
        <f ca="1">IF(AB3192&gt;REFERENCIAS!$C$62,REFERENCIAS!$B$62,IF(AND(AB3192&gt;=REFERENCIAS!$C$63,AB3192&lt;REFERENCIAS!$D$63),REFERENCIAS!$B$63,IF(AND(AB3192&gt;REFERENCIAS!$C$64,AB3192&lt;=REFERENCIAS!$D$64),REFERENCIAS!$B$64,IF(AND(AB3192&gt;=REFERENCIAS!$C$65,AB3192&lt;REFERENCIAS!$D$65),REFERENCIAS!$B$65, "Revisar"))))</f>
        <v>#REF!</v>
      </c>
      <c r="AD3192" s="94" t="e">
        <f ca="1">VLOOKUP(AC3192,REFERENCIAS!$B$62:$G$65,4,FALSE)</f>
        <v>#REF!</v>
      </c>
    </row>
    <row r="3193" spans="1:30" ht="17.25" x14ac:dyDescent="0.25">
      <c r="A3193" s="74"/>
      <c r="B3193" s="19"/>
      <c r="C3193" s="19"/>
      <c r="D3193" s="50"/>
      <c r="E3193" s="73"/>
      <c r="F3193" s="74"/>
      <c r="G3193" s="9"/>
      <c r="H3193" s="48"/>
      <c r="I3193" s="49">
        <f t="shared" ca="1" si="196"/>
        <v>2022</v>
      </c>
      <c r="J3193" s="22">
        <f t="shared" ca="1" si="193"/>
        <v>1</v>
      </c>
      <c r="K3193" s="19"/>
      <c r="L3193" s="73"/>
      <c r="M3193" s="74"/>
      <c r="N3193" s="19"/>
      <c r="O3193" s="73"/>
      <c r="P3193" s="82">
        <v>1</v>
      </c>
      <c r="Q3193" s="24">
        <v>1</v>
      </c>
      <c r="R3193" s="81">
        <f t="shared" si="194"/>
        <v>1</v>
      </c>
      <c r="S3193" s="87"/>
      <c r="T3193" s="19"/>
      <c r="U3193" s="25"/>
      <c r="V3193" s="25"/>
      <c r="W3193" s="81"/>
      <c r="X3193" s="91" t="e">
        <f ca="1">+VLOOKUP(#REF!,REFERENCIAS!$C:$D,2,0)*VLOOKUP(#REF!,PONDERADORES!A:P,IF(AND(INFORMACION!$T3193='REFERENCIAS RIESGO'!$C$36,INFORMACION!$F3193=REFERENCIAS!$C$24),16,IF(INFORMACION!$T3193='REFERENCIAS RIESGO'!$C$36,13,IF(INFORMACION!$F3193=REFERENCIAS!$C$24,10,7))),0)+VLOOKUP(K3193,REFERENCIAS!$C:$D,2,0)*VLOOKUP($K$2,PONDERADORES!A:P,IF(AND(INFORMACION!$T3193='REFERENCIAS RIESGO'!$C$36,INFORMACION!$F3193=REFERENCIAS!$C$24),16,IF(INFORMACION!$T3193='REFERENCIAS RIESGO'!$C$36,13,IF(INFORMACION!$F3193=REFERENCIAS!$C$24,10,7))),0)+VLOOKUP(L3193,REFERENCIAS!$C:$D,2,0)*VLOOKUP($L$2,PONDERADORES!A:P,IF(AND(INFORMACION!$T3193='REFERENCIAS RIESGO'!$C$36,INFORMACION!$F3193=REFERENCIAS!$C$24),16,IF(INFORMACION!$T3193='REFERENCIAS RIESGO'!$C$36,13,IF(INFORMACION!$F3193=REFERENCIAS!$C$24,10,7))),0)+VLOOKUP(F3193,REFERENCIAS!$C:$D,2,0)*VLOOKUP($F$2,PONDERADORES!A:P,IF(AND(INFORMACION!$T3193='REFERENCIAS RIESGO'!$C$36,INFORMACION!$F3193=REFERENCIAS!$C$24),16,IF(INFORMACION!$T3193='REFERENCIAS RIESGO'!$C$36,13,IF(INFORMACION!$F3193=REFERENCIAS!$C$24,10,7))),0)+VLOOKUP(T3193,REFERENCIAS!$C:$D,2,0)*VLOOKUP($T$2,PONDERADORES!A:P,IF(AND(INFORMACION!$T3193='REFERENCIAS RIESGO'!$C$36,INFORMACION!$F3193=REFERENCIAS!$C$24),16,IF(INFORMACION!$T3193='REFERENCIAS RIESGO'!$C$36,13,IF(INFORMACION!$F3193=REFERENCIAS!$C$24,10,7))),0)+VLOOKUP(IF(J3193&lt;=0.2,0.2,IF(AND(J3193&gt;0.2,J3193&lt;=0.4),0.4,IF(AND(J3193&gt;0.4,J3193&lt;=0.6),0.6,IF(AND(J3193&gt;0.6,J3193&lt;=0.8),0.8,IF(AND(J3193&gt;0.8,J3193&lt;=1),1))))),REFERENCIAS!$C:$D,2,0)*VLOOKUP($J$2,PONDERADORES!A:P,IF(AND(INFORMACION!$T3193='REFERENCIAS RIESGO'!$C$36,INFORMACION!$F3193=REFERENCIAS!$C$24),16,IF(INFORMACION!$T3193='REFERENCIAS RIESGO'!$C$36,13,IF(INFORMACION!$F3193=REFERENCIAS!$C$24,10,7))),0)</f>
        <v>#REF!</v>
      </c>
      <c r="Y3193" s="68">
        <f>+VLOOKUP(M3193,REFERENCIAS!$C:$D,2,0)*VLOOKUP($M$2,PONDERADORES!$A$7:$G$9,7,0)+VLOOKUP(N3193,REFERENCIAS!$C:$D,2,0)*VLOOKUP($N$2,PONDERADORES!$A$7:$G$9,7,0)+VLOOKUP(O3193,REFERENCIAS!$C:$D,2,0)*VLOOKUP($O$2,PONDERADORES!$A$7:$G$9,7,0)</f>
        <v>0.2</v>
      </c>
      <c r="Z3193" s="2">
        <f>+VLOOKUP(IF(R3193&lt;0.1,0,IF(AND(R3193&gt;=0.1,R3193&lt;0.2),0.1,IF(AND(R3193&gt;=0.2,R3193&lt;0.3),0.2,IF(R3193&gt;0.3,0.3,)))),REFERENCIAS!$C:$D,2,0)*VLOOKUP($R$2,PONDERADORES!$A$11:$G$11,7,0)</f>
        <v>15</v>
      </c>
      <c r="AA3193" s="92"/>
      <c r="AB3193" s="95" t="e">
        <f t="shared" ca="1" si="195"/>
        <v>#REF!</v>
      </c>
      <c r="AC3193" s="23" t="e">
        <f ca="1">IF(AB3193&gt;REFERENCIAS!$C$62,REFERENCIAS!$B$62,IF(AND(AB3193&gt;=REFERENCIAS!$C$63,AB3193&lt;REFERENCIAS!$D$63),REFERENCIAS!$B$63,IF(AND(AB3193&gt;REFERENCIAS!$C$64,AB3193&lt;=REFERENCIAS!$D$64),REFERENCIAS!$B$64,IF(AND(AB3193&gt;=REFERENCIAS!$C$65,AB3193&lt;REFERENCIAS!$D$65),REFERENCIAS!$B$65, "Revisar"))))</f>
        <v>#REF!</v>
      </c>
      <c r="AD3193" s="94" t="e">
        <f ca="1">VLOOKUP(AC3193,REFERENCIAS!$B$62:$G$65,4,FALSE)</f>
        <v>#REF!</v>
      </c>
    </row>
    <row r="3194" spans="1:30" ht="17.25" x14ac:dyDescent="0.25">
      <c r="A3194" s="74"/>
      <c r="B3194" s="19"/>
      <c r="C3194" s="19"/>
      <c r="D3194" s="50"/>
      <c r="E3194" s="73"/>
      <c r="F3194" s="74"/>
      <c r="G3194" s="9"/>
      <c r="H3194" s="48"/>
      <c r="I3194" s="49">
        <f t="shared" ca="1" si="196"/>
        <v>2022</v>
      </c>
      <c r="J3194" s="22">
        <f t="shared" ca="1" si="193"/>
        <v>1</v>
      </c>
      <c r="K3194" s="19"/>
      <c r="L3194" s="73"/>
      <c r="M3194" s="74"/>
      <c r="N3194" s="19"/>
      <c r="O3194" s="73"/>
      <c r="P3194" s="82">
        <v>1</v>
      </c>
      <c r="Q3194" s="24">
        <v>1</v>
      </c>
      <c r="R3194" s="81">
        <f t="shared" si="194"/>
        <v>1</v>
      </c>
      <c r="S3194" s="87"/>
      <c r="T3194" s="19"/>
      <c r="U3194" s="25"/>
      <c r="V3194" s="25"/>
      <c r="W3194" s="81"/>
      <c r="X3194" s="91" t="e">
        <f ca="1">+VLOOKUP(#REF!,REFERENCIAS!$C:$D,2,0)*VLOOKUP(#REF!,PONDERADORES!A:P,IF(AND(INFORMACION!$T3194='REFERENCIAS RIESGO'!$C$36,INFORMACION!$F3194=REFERENCIAS!$C$24),16,IF(INFORMACION!$T3194='REFERENCIAS RIESGO'!$C$36,13,IF(INFORMACION!$F3194=REFERENCIAS!$C$24,10,7))),0)+VLOOKUP(K3194,REFERENCIAS!$C:$D,2,0)*VLOOKUP($K$2,PONDERADORES!A:P,IF(AND(INFORMACION!$T3194='REFERENCIAS RIESGO'!$C$36,INFORMACION!$F3194=REFERENCIAS!$C$24),16,IF(INFORMACION!$T3194='REFERENCIAS RIESGO'!$C$36,13,IF(INFORMACION!$F3194=REFERENCIAS!$C$24,10,7))),0)+VLOOKUP(L3194,REFERENCIAS!$C:$D,2,0)*VLOOKUP($L$2,PONDERADORES!A:P,IF(AND(INFORMACION!$T3194='REFERENCIAS RIESGO'!$C$36,INFORMACION!$F3194=REFERENCIAS!$C$24),16,IF(INFORMACION!$T3194='REFERENCIAS RIESGO'!$C$36,13,IF(INFORMACION!$F3194=REFERENCIAS!$C$24,10,7))),0)+VLOOKUP(F3194,REFERENCIAS!$C:$D,2,0)*VLOOKUP($F$2,PONDERADORES!A:P,IF(AND(INFORMACION!$T3194='REFERENCIAS RIESGO'!$C$36,INFORMACION!$F3194=REFERENCIAS!$C$24),16,IF(INFORMACION!$T3194='REFERENCIAS RIESGO'!$C$36,13,IF(INFORMACION!$F3194=REFERENCIAS!$C$24,10,7))),0)+VLOOKUP(T3194,REFERENCIAS!$C:$D,2,0)*VLOOKUP($T$2,PONDERADORES!A:P,IF(AND(INFORMACION!$T3194='REFERENCIAS RIESGO'!$C$36,INFORMACION!$F3194=REFERENCIAS!$C$24),16,IF(INFORMACION!$T3194='REFERENCIAS RIESGO'!$C$36,13,IF(INFORMACION!$F3194=REFERENCIAS!$C$24,10,7))),0)+VLOOKUP(IF(J3194&lt;=0.2,0.2,IF(AND(J3194&gt;0.2,J3194&lt;=0.4),0.4,IF(AND(J3194&gt;0.4,J3194&lt;=0.6),0.6,IF(AND(J3194&gt;0.6,J3194&lt;=0.8),0.8,IF(AND(J3194&gt;0.8,J3194&lt;=1),1))))),REFERENCIAS!$C:$D,2,0)*VLOOKUP($J$2,PONDERADORES!A:P,IF(AND(INFORMACION!$T3194='REFERENCIAS RIESGO'!$C$36,INFORMACION!$F3194=REFERENCIAS!$C$24),16,IF(INFORMACION!$T3194='REFERENCIAS RIESGO'!$C$36,13,IF(INFORMACION!$F3194=REFERENCIAS!$C$24,10,7))),0)</f>
        <v>#REF!</v>
      </c>
      <c r="Y3194" s="68">
        <f>+VLOOKUP(M3194,REFERENCIAS!$C:$D,2,0)*VLOOKUP($M$2,PONDERADORES!$A$7:$G$9,7,0)+VLOOKUP(N3194,REFERENCIAS!$C:$D,2,0)*VLOOKUP($N$2,PONDERADORES!$A$7:$G$9,7,0)+VLOOKUP(O3194,REFERENCIAS!$C:$D,2,0)*VLOOKUP($O$2,PONDERADORES!$A$7:$G$9,7,0)</f>
        <v>0.2</v>
      </c>
      <c r="Z3194" s="2">
        <f>+VLOOKUP(IF(R3194&lt;0.1,0,IF(AND(R3194&gt;=0.1,R3194&lt;0.2),0.1,IF(AND(R3194&gt;=0.2,R3194&lt;0.3),0.2,IF(R3194&gt;0.3,0.3,)))),REFERENCIAS!$C:$D,2,0)*VLOOKUP($R$2,PONDERADORES!$A$11:$G$11,7,0)</f>
        <v>15</v>
      </c>
      <c r="AA3194" s="92"/>
      <c r="AB3194" s="95" t="e">
        <f t="shared" ca="1" si="195"/>
        <v>#REF!</v>
      </c>
      <c r="AC3194" s="23" t="e">
        <f ca="1">IF(AB3194&gt;REFERENCIAS!$C$62,REFERENCIAS!$B$62,IF(AND(AB3194&gt;=REFERENCIAS!$C$63,AB3194&lt;REFERENCIAS!$D$63),REFERENCIAS!$B$63,IF(AND(AB3194&gt;REFERENCIAS!$C$64,AB3194&lt;=REFERENCIAS!$D$64),REFERENCIAS!$B$64,IF(AND(AB3194&gt;=REFERENCIAS!$C$65,AB3194&lt;REFERENCIAS!$D$65),REFERENCIAS!$B$65, "Revisar"))))</f>
        <v>#REF!</v>
      </c>
      <c r="AD3194" s="94" t="e">
        <f ca="1">VLOOKUP(AC3194,REFERENCIAS!$B$62:$G$65,4,FALSE)</f>
        <v>#REF!</v>
      </c>
    </row>
    <row r="3195" spans="1:30" ht="17.25" x14ac:dyDescent="0.25">
      <c r="A3195" s="74"/>
      <c r="B3195" s="19"/>
      <c r="C3195" s="19"/>
      <c r="D3195" s="50"/>
      <c r="E3195" s="73"/>
      <c r="F3195" s="74"/>
      <c r="G3195" s="9"/>
      <c r="H3195" s="48"/>
      <c r="I3195" s="49">
        <f t="shared" ca="1" si="196"/>
        <v>2022</v>
      </c>
      <c r="J3195" s="22">
        <f t="shared" ca="1" si="193"/>
        <v>1</v>
      </c>
      <c r="K3195" s="19"/>
      <c r="L3195" s="73"/>
      <c r="M3195" s="74"/>
      <c r="N3195" s="19"/>
      <c r="O3195" s="73"/>
      <c r="P3195" s="82">
        <v>1</v>
      </c>
      <c r="Q3195" s="24">
        <v>1</v>
      </c>
      <c r="R3195" s="81">
        <f t="shared" si="194"/>
        <v>1</v>
      </c>
      <c r="S3195" s="87"/>
      <c r="T3195" s="19"/>
      <c r="U3195" s="25"/>
      <c r="V3195" s="25"/>
      <c r="W3195" s="81"/>
      <c r="X3195" s="91" t="e">
        <f ca="1">+VLOOKUP(#REF!,REFERENCIAS!$C:$D,2,0)*VLOOKUP(#REF!,PONDERADORES!A:P,IF(AND(INFORMACION!$T3195='REFERENCIAS RIESGO'!$C$36,INFORMACION!$F3195=REFERENCIAS!$C$24),16,IF(INFORMACION!$T3195='REFERENCIAS RIESGO'!$C$36,13,IF(INFORMACION!$F3195=REFERENCIAS!$C$24,10,7))),0)+VLOOKUP(K3195,REFERENCIAS!$C:$D,2,0)*VLOOKUP($K$2,PONDERADORES!A:P,IF(AND(INFORMACION!$T3195='REFERENCIAS RIESGO'!$C$36,INFORMACION!$F3195=REFERENCIAS!$C$24),16,IF(INFORMACION!$T3195='REFERENCIAS RIESGO'!$C$36,13,IF(INFORMACION!$F3195=REFERENCIAS!$C$24,10,7))),0)+VLOOKUP(L3195,REFERENCIAS!$C:$D,2,0)*VLOOKUP($L$2,PONDERADORES!A:P,IF(AND(INFORMACION!$T3195='REFERENCIAS RIESGO'!$C$36,INFORMACION!$F3195=REFERENCIAS!$C$24),16,IF(INFORMACION!$T3195='REFERENCIAS RIESGO'!$C$36,13,IF(INFORMACION!$F3195=REFERENCIAS!$C$24,10,7))),0)+VLOOKUP(F3195,REFERENCIAS!$C:$D,2,0)*VLOOKUP($F$2,PONDERADORES!A:P,IF(AND(INFORMACION!$T3195='REFERENCIAS RIESGO'!$C$36,INFORMACION!$F3195=REFERENCIAS!$C$24),16,IF(INFORMACION!$T3195='REFERENCIAS RIESGO'!$C$36,13,IF(INFORMACION!$F3195=REFERENCIAS!$C$24,10,7))),0)+VLOOKUP(T3195,REFERENCIAS!$C:$D,2,0)*VLOOKUP($T$2,PONDERADORES!A:P,IF(AND(INFORMACION!$T3195='REFERENCIAS RIESGO'!$C$36,INFORMACION!$F3195=REFERENCIAS!$C$24),16,IF(INFORMACION!$T3195='REFERENCIAS RIESGO'!$C$36,13,IF(INFORMACION!$F3195=REFERENCIAS!$C$24,10,7))),0)+VLOOKUP(IF(J3195&lt;=0.2,0.2,IF(AND(J3195&gt;0.2,J3195&lt;=0.4),0.4,IF(AND(J3195&gt;0.4,J3195&lt;=0.6),0.6,IF(AND(J3195&gt;0.6,J3195&lt;=0.8),0.8,IF(AND(J3195&gt;0.8,J3195&lt;=1),1))))),REFERENCIAS!$C:$D,2,0)*VLOOKUP($J$2,PONDERADORES!A:P,IF(AND(INFORMACION!$T3195='REFERENCIAS RIESGO'!$C$36,INFORMACION!$F3195=REFERENCIAS!$C$24),16,IF(INFORMACION!$T3195='REFERENCIAS RIESGO'!$C$36,13,IF(INFORMACION!$F3195=REFERENCIAS!$C$24,10,7))),0)</f>
        <v>#REF!</v>
      </c>
      <c r="Y3195" s="68">
        <f>+VLOOKUP(M3195,REFERENCIAS!$C:$D,2,0)*VLOOKUP($M$2,PONDERADORES!$A$7:$G$9,7,0)+VLOOKUP(N3195,REFERENCIAS!$C:$D,2,0)*VLOOKUP($N$2,PONDERADORES!$A$7:$G$9,7,0)+VLOOKUP(O3195,REFERENCIAS!$C:$D,2,0)*VLOOKUP($O$2,PONDERADORES!$A$7:$G$9,7,0)</f>
        <v>0.2</v>
      </c>
      <c r="Z3195" s="2">
        <f>+VLOOKUP(IF(R3195&lt;0.1,0,IF(AND(R3195&gt;=0.1,R3195&lt;0.2),0.1,IF(AND(R3195&gt;=0.2,R3195&lt;0.3),0.2,IF(R3195&gt;0.3,0.3,)))),REFERENCIAS!$C:$D,2,0)*VLOOKUP($R$2,PONDERADORES!$A$11:$G$11,7,0)</f>
        <v>15</v>
      </c>
      <c r="AA3195" s="92"/>
      <c r="AB3195" s="95" t="e">
        <f t="shared" ca="1" si="195"/>
        <v>#REF!</v>
      </c>
      <c r="AC3195" s="23" t="e">
        <f ca="1">IF(AB3195&gt;REFERENCIAS!$C$62,REFERENCIAS!$B$62,IF(AND(AB3195&gt;=REFERENCIAS!$C$63,AB3195&lt;REFERENCIAS!$D$63),REFERENCIAS!$B$63,IF(AND(AB3195&gt;REFERENCIAS!$C$64,AB3195&lt;=REFERENCIAS!$D$64),REFERENCIAS!$B$64,IF(AND(AB3195&gt;=REFERENCIAS!$C$65,AB3195&lt;REFERENCIAS!$D$65),REFERENCIAS!$B$65, "Revisar"))))</f>
        <v>#REF!</v>
      </c>
      <c r="AD3195" s="94" t="e">
        <f ca="1">VLOOKUP(AC3195,REFERENCIAS!$B$62:$G$65,4,FALSE)</f>
        <v>#REF!</v>
      </c>
    </row>
    <row r="3196" spans="1:30" ht="17.25" x14ac:dyDescent="0.25">
      <c r="A3196" s="74"/>
      <c r="B3196" s="19"/>
      <c r="C3196" s="19"/>
      <c r="D3196" s="50"/>
      <c r="E3196" s="73"/>
      <c r="F3196" s="74"/>
      <c r="G3196" s="9"/>
      <c r="H3196" s="48"/>
      <c r="I3196" s="49">
        <f t="shared" ca="1" si="196"/>
        <v>2022</v>
      </c>
      <c r="J3196" s="22">
        <f t="shared" ca="1" si="193"/>
        <v>1</v>
      </c>
      <c r="K3196" s="19"/>
      <c r="L3196" s="73"/>
      <c r="M3196" s="74"/>
      <c r="N3196" s="19"/>
      <c r="O3196" s="73"/>
      <c r="P3196" s="82">
        <v>1</v>
      </c>
      <c r="Q3196" s="24">
        <v>1</v>
      </c>
      <c r="R3196" s="81">
        <f t="shared" si="194"/>
        <v>1</v>
      </c>
      <c r="S3196" s="87"/>
      <c r="T3196" s="19"/>
      <c r="U3196" s="25"/>
      <c r="V3196" s="25"/>
      <c r="W3196" s="81"/>
      <c r="X3196" s="91" t="e">
        <f ca="1">+VLOOKUP(#REF!,REFERENCIAS!$C:$D,2,0)*VLOOKUP(#REF!,PONDERADORES!A:P,IF(AND(INFORMACION!$T3196='REFERENCIAS RIESGO'!$C$36,INFORMACION!$F3196=REFERENCIAS!$C$24),16,IF(INFORMACION!$T3196='REFERENCIAS RIESGO'!$C$36,13,IF(INFORMACION!$F3196=REFERENCIAS!$C$24,10,7))),0)+VLOOKUP(K3196,REFERENCIAS!$C:$D,2,0)*VLOOKUP($K$2,PONDERADORES!A:P,IF(AND(INFORMACION!$T3196='REFERENCIAS RIESGO'!$C$36,INFORMACION!$F3196=REFERENCIAS!$C$24),16,IF(INFORMACION!$T3196='REFERENCIAS RIESGO'!$C$36,13,IF(INFORMACION!$F3196=REFERENCIAS!$C$24,10,7))),0)+VLOOKUP(L3196,REFERENCIAS!$C:$D,2,0)*VLOOKUP($L$2,PONDERADORES!A:P,IF(AND(INFORMACION!$T3196='REFERENCIAS RIESGO'!$C$36,INFORMACION!$F3196=REFERENCIAS!$C$24),16,IF(INFORMACION!$T3196='REFERENCIAS RIESGO'!$C$36,13,IF(INFORMACION!$F3196=REFERENCIAS!$C$24,10,7))),0)+VLOOKUP(F3196,REFERENCIAS!$C:$D,2,0)*VLOOKUP($F$2,PONDERADORES!A:P,IF(AND(INFORMACION!$T3196='REFERENCIAS RIESGO'!$C$36,INFORMACION!$F3196=REFERENCIAS!$C$24),16,IF(INFORMACION!$T3196='REFERENCIAS RIESGO'!$C$36,13,IF(INFORMACION!$F3196=REFERENCIAS!$C$24,10,7))),0)+VLOOKUP(T3196,REFERENCIAS!$C:$D,2,0)*VLOOKUP($T$2,PONDERADORES!A:P,IF(AND(INFORMACION!$T3196='REFERENCIAS RIESGO'!$C$36,INFORMACION!$F3196=REFERENCIAS!$C$24),16,IF(INFORMACION!$T3196='REFERENCIAS RIESGO'!$C$36,13,IF(INFORMACION!$F3196=REFERENCIAS!$C$24,10,7))),0)+VLOOKUP(IF(J3196&lt;=0.2,0.2,IF(AND(J3196&gt;0.2,J3196&lt;=0.4),0.4,IF(AND(J3196&gt;0.4,J3196&lt;=0.6),0.6,IF(AND(J3196&gt;0.6,J3196&lt;=0.8),0.8,IF(AND(J3196&gt;0.8,J3196&lt;=1),1))))),REFERENCIAS!$C:$D,2,0)*VLOOKUP($J$2,PONDERADORES!A:P,IF(AND(INFORMACION!$T3196='REFERENCIAS RIESGO'!$C$36,INFORMACION!$F3196=REFERENCIAS!$C$24),16,IF(INFORMACION!$T3196='REFERENCIAS RIESGO'!$C$36,13,IF(INFORMACION!$F3196=REFERENCIAS!$C$24,10,7))),0)</f>
        <v>#REF!</v>
      </c>
      <c r="Y3196" s="68">
        <f>+VLOOKUP(M3196,REFERENCIAS!$C:$D,2,0)*VLOOKUP($M$2,PONDERADORES!$A$7:$G$9,7,0)+VLOOKUP(N3196,REFERENCIAS!$C:$D,2,0)*VLOOKUP($N$2,PONDERADORES!$A$7:$G$9,7,0)+VLOOKUP(O3196,REFERENCIAS!$C:$D,2,0)*VLOOKUP($O$2,PONDERADORES!$A$7:$G$9,7,0)</f>
        <v>0.2</v>
      </c>
      <c r="Z3196" s="2">
        <f>+VLOOKUP(IF(R3196&lt;0.1,0,IF(AND(R3196&gt;=0.1,R3196&lt;0.2),0.1,IF(AND(R3196&gt;=0.2,R3196&lt;0.3),0.2,IF(R3196&gt;0.3,0.3,)))),REFERENCIAS!$C:$D,2,0)*VLOOKUP($R$2,PONDERADORES!$A$11:$G$11,7,0)</f>
        <v>15</v>
      </c>
      <c r="AA3196" s="92"/>
      <c r="AB3196" s="95" t="e">
        <f t="shared" ca="1" si="195"/>
        <v>#REF!</v>
      </c>
      <c r="AC3196" s="23" t="e">
        <f ca="1">IF(AB3196&gt;REFERENCIAS!$C$62,REFERENCIAS!$B$62,IF(AND(AB3196&gt;=REFERENCIAS!$C$63,AB3196&lt;REFERENCIAS!$D$63),REFERENCIAS!$B$63,IF(AND(AB3196&gt;REFERENCIAS!$C$64,AB3196&lt;=REFERENCIAS!$D$64),REFERENCIAS!$B$64,IF(AND(AB3196&gt;=REFERENCIAS!$C$65,AB3196&lt;REFERENCIAS!$D$65),REFERENCIAS!$B$65, "Revisar"))))</f>
        <v>#REF!</v>
      </c>
      <c r="AD3196" s="94" t="e">
        <f ca="1">VLOOKUP(AC3196,REFERENCIAS!$B$62:$G$65,4,FALSE)</f>
        <v>#REF!</v>
      </c>
    </row>
    <row r="3197" spans="1:30" ht="17.25" x14ac:dyDescent="0.25">
      <c r="A3197" s="74"/>
      <c r="B3197" s="19"/>
      <c r="C3197" s="19"/>
      <c r="D3197" s="50"/>
      <c r="E3197" s="73"/>
      <c r="F3197" s="74"/>
      <c r="G3197" s="9"/>
      <c r="H3197" s="48"/>
      <c r="I3197" s="49">
        <f t="shared" ca="1" si="196"/>
        <v>2022</v>
      </c>
      <c r="J3197" s="22">
        <f t="shared" ca="1" si="193"/>
        <v>1</v>
      </c>
      <c r="K3197" s="19"/>
      <c r="L3197" s="73"/>
      <c r="M3197" s="74"/>
      <c r="N3197" s="19"/>
      <c r="O3197" s="73"/>
      <c r="P3197" s="82">
        <v>1</v>
      </c>
      <c r="Q3197" s="24">
        <v>1</v>
      </c>
      <c r="R3197" s="81">
        <f t="shared" si="194"/>
        <v>1</v>
      </c>
      <c r="S3197" s="87"/>
      <c r="T3197" s="19"/>
      <c r="U3197" s="25"/>
      <c r="V3197" s="25"/>
      <c r="W3197" s="81"/>
      <c r="X3197" s="91" t="e">
        <f ca="1">+VLOOKUP(#REF!,REFERENCIAS!$C:$D,2,0)*VLOOKUP(#REF!,PONDERADORES!A:P,IF(AND(INFORMACION!$T3197='REFERENCIAS RIESGO'!$C$36,INFORMACION!$F3197=REFERENCIAS!$C$24),16,IF(INFORMACION!$T3197='REFERENCIAS RIESGO'!$C$36,13,IF(INFORMACION!$F3197=REFERENCIAS!$C$24,10,7))),0)+VLOOKUP(K3197,REFERENCIAS!$C:$D,2,0)*VLOOKUP($K$2,PONDERADORES!A:P,IF(AND(INFORMACION!$T3197='REFERENCIAS RIESGO'!$C$36,INFORMACION!$F3197=REFERENCIAS!$C$24),16,IF(INFORMACION!$T3197='REFERENCIAS RIESGO'!$C$36,13,IF(INFORMACION!$F3197=REFERENCIAS!$C$24,10,7))),0)+VLOOKUP(L3197,REFERENCIAS!$C:$D,2,0)*VLOOKUP($L$2,PONDERADORES!A:P,IF(AND(INFORMACION!$T3197='REFERENCIAS RIESGO'!$C$36,INFORMACION!$F3197=REFERENCIAS!$C$24),16,IF(INFORMACION!$T3197='REFERENCIAS RIESGO'!$C$36,13,IF(INFORMACION!$F3197=REFERENCIAS!$C$24,10,7))),0)+VLOOKUP(F3197,REFERENCIAS!$C:$D,2,0)*VLOOKUP($F$2,PONDERADORES!A:P,IF(AND(INFORMACION!$T3197='REFERENCIAS RIESGO'!$C$36,INFORMACION!$F3197=REFERENCIAS!$C$24),16,IF(INFORMACION!$T3197='REFERENCIAS RIESGO'!$C$36,13,IF(INFORMACION!$F3197=REFERENCIAS!$C$24,10,7))),0)+VLOOKUP(T3197,REFERENCIAS!$C:$D,2,0)*VLOOKUP($T$2,PONDERADORES!A:P,IF(AND(INFORMACION!$T3197='REFERENCIAS RIESGO'!$C$36,INFORMACION!$F3197=REFERENCIAS!$C$24),16,IF(INFORMACION!$T3197='REFERENCIAS RIESGO'!$C$36,13,IF(INFORMACION!$F3197=REFERENCIAS!$C$24,10,7))),0)+VLOOKUP(IF(J3197&lt;=0.2,0.2,IF(AND(J3197&gt;0.2,J3197&lt;=0.4),0.4,IF(AND(J3197&gt;0.4,J3197&lt;=0.6),0.6,IF(AND(J3197&gt;0.6,J3197&lt;=0.8),0.8,IF(AND(J3197&gt;0.8,J3197&lt;=1),1))))),REFERENCIAS!$C:$D,2,0)*VLOOKUP($J$2,PONDERADORES!A:P,IF(AND(INFORMACION!$T3197='REFERENCIAS RIESGO'!$C$36,INFORMACION!$F3197=REFERENCIAS!$C$24),16,IF(INFORMACION!$T3197='REFERENCIAS RIESGO'!$C$36,13,IF(INFORMACION!$F3197=REFERENCIAS!$C$24,10,7))),0)</f>
        <v>#REF!</v>
      </c>
      <c r="Y3197" s="68">
        <f>+VLOOKUP(M3197,REFERENCIAS!$C:$D,2,0)*VLOOKUP($M$2,PONDERADORES!$A$7:$G$9,7,0)+VLOOKUP(N3197,REFERENCIAS!$C:$D,2,0)*VLOOKUP($N$2,PONDERADORES!$A$7:$G$9,7,0)+VLOOKUP(O3197,REFERENCIAS!$C:$D,2,0)*VLOOKUP($O$2,PONDERADORES!$A$7:$G$9,7,0)</f>
        <v>0.2</v>
      </c>
      <c r="Z3197" s="2">
        <f>+VLOOKUP(IF(R3197&lt;0.1,0,IF(AND(R3197&gt;=0.1,R3197&lt;0.2),0.1,IF(AND(R3197&gt;=0.2,R3197&lt;0.3),0.2,IF(R3197&gt;0.3,0.3,)))),REFERENCIAS!$C:$D,2,0)*VLOOKUP($R$2,PONDERADORES!$A$11:$G$11,7,0)</f>
        <v>15</v>
      </c>
      <c r="AA3197" s="92"/>
      <c r="AB3197" s="95" t="e">
        <f t="shared" ca="1" si="195"/>
        <v>#REF!</v>
      </c>
      <c r="AC3197" s="23" t="e">
        <f ca="1">IF(AB3197&gt;REFERENCIAS!$C$62,REFERENCIAS!$B$62,IF(AND(AB3197&gt;=REFERENCIAS!$C$63,AB3197&lt;REFERENCIAS!$D$63),REFERENCIAS!$B$63,IF(AND(AB3197&gt;REFERENCIAS!$C$64,AB3197&lt;=REFERENCIAS!$D$64),REFERENCIAS!$B$64,IF(AND(AB3197&gt;=REFERENCIAS!$C$65,AB3197&lt;REFERENCIAS!$D$65),REFERENCIAS!$B$65, "Revisar"))))</f>
        <v>#REF!</v>
      </c>
      <c r="AD3197" s="94" t="e">
        <f ca="1">VLOOKUP(AC3197,REFERENCIAS!$B$62:$G$65,4,FALSE)</f>
        <v>#REF!</v>
      </c>
    </row>
    <row r="3198" spans="1:30" ht="17.25" x14ac:dyDescent="0.25">
      <c r="A3198" s="74"/>
      <c r="B3198" s="19"/>
      <c r="C3198" s="19"/>
      <c r="D3198" s="50"/>
      <c r="E3198" s="73"/>
      <c r="F3198" s="74"/>
      <c r="G3198" s="9"/>
      <c r="H3198" s="48"/>
      <c r="I3198" s="49">
        <f t="shared" ca="1" si="196"/>
        <v>2022</v>
      </c>
      <c r="J3198" s="22">
        <f t="shared" ca="1" si="193"/>
        <v>1</v>
      </c>
      <c r="K3198" s="19"/>
      <c r="L3198" s="73"/>
      <c r="M3198" s="74"/>
      <c r="N3198" s="19"/>
      <c r="O3198" s="73"/>
      <c r="P3198" s="82">
        <v>1</v>
      </c>
      <c r="Q3198" s="24">
        <v>1</v>
      </c>
      <c r="R3198" s="81">
        <f t="shared" si="194"/>
        <v>1</v>
      </c>
      <c r="S3198" s="87"/>
      <c r="T3198" s="19"/>
      <c r="U3198" s="25"/>
      <c r="V3198" s="25"/>
      <c r="W3198" s="81"/>
      <c r="X3198" s="91" t="e">
        <f ca="1">+VLOOKUP(#REF!,REFERENCIAS!$C:$D,2,0)*VLOOKUP(#REF!,PONDERADORES!A:P,IF(AND(INFORMACION!$T3198='REFERENCIAS RIESGO'!$C$36,INFORMACION!$F3198=REFERENCIAS!$C$24),16,IF(INFORMACION!$T3198='REFERENCIAS RIESGO'!$C$36,13,IF(INFORMACION!$F3198=REFERENCIAS!$C$24,10,7))),0)+VLOOKUP(K3198,REFERENCIAS!$C:$D,2,0)*VLOOKUP($K$2,PONDERADORES!A:P,IF(AND(INFORMACION!$T3198='REFERENCIAS RIESGO'!$C$36,INFORMACION!$F3198=REFERENCIAS!$C$24),16,IF(INFORMACION!$T3198='REFERENCIAS RIESGO'!$C$36,13,IF(INFORMACION!$F3198=REFERENCIAS!$C$24,10,7))),0)+VLOOKUP(L3198,REFERENCIAS!$C:$D,2,0)*VLOOKUP($L$2,PONDERADORES!A:P,IF(AND(INFORMACION!$T3198='REFERENCIAS RIESGO'!$C$36,INFORMACION!$F3198=REFERENCIAS!$C$24),16,IF(INFORMACION!$T3198='REFERENCIAS RIESGO'!$C$36,13,IF(INFORMACION!$F3198=REFERENCIAS!$C$24,10,7))),0)+VLOOKUP(F3198,REFERENCIAS!$C:$D,2,0)*VLOOKUP($F$2,PONDERADORES!A:P,IF(AND(INFORMACION!$T3198='REFERENCIAS RIESGO'!$C$36,INFORMACION!$F3198=REFERENCIAS!$C$24),16,IF(INFORMACION!$T3198='REFERENCIAS RIESGO'!$C$36,13,IF(INFORMACION!$F3198=REFERENCIAS!$C$24,10,7))),0)+VLOOKUP(T3198,REFERENCIAS!$C:$D,2,0)*VLOOKUP($T$2,PONDERADORES!A:P,IF(AND(INFORMACION!$T3198='REFERENCIAS RIESGO'!$C$36,INFORMACION!$F3198=REFERENCIAS!$C$24),16,IF(INFORMACION!$T3198='REFERENCIAS RIESGO'!$C$36,13,IF(INFORMACION!$F3198=REFERENCIAS!$C$24,10,7))),0)+VLOOKUP(IF(J3198&lt;=0.2,0.2,IF(AND(J3198&gt;0.2,J3198&lt;=0.4),0.4,IF(AND(J3198&gt;0.4,J3198&lt;=0.6),0.6,IF(AND(J3198&gt;0.6,J3198&lt;=0.8),0.8,IF(AND(J3198&gt;0.8,J3198&lt;=1),1))))),REFERENCIAS!$C:$D,2,0)*VLOOKUP($J$2,PONDERADORES!A:P,IF(AND(INFORMACION!$T3198='REFERENCIAS RIESGO'!$C$36,INFORMACION!$F3198=REFERENCIAS!$C$24),16,IF(INFORMACION!$T3198='REFERENCIAS RIESGO'!$C$36,13,IF(INFORMACION!$F3198=REFERENCIAS!$C$24,10,7))),0)</f>
        <v>#REF!</v>
      </c>
      <c r="Y3198" s="68">
        <f>+VLOOKUP(M3198,REFERENCIAS!$C:$D,2,0)*VLOOKUP($M$2,PONDERADORES!$A$7:$G$9,7,0)+VLOOKUP(N3198,REFERENCIAS!$C:$D,2,0)*VLOOKUP($N$2,PONDERADORES!$A$7:$G$9,7,0)+VLOOKUP(O3198,REFERENCIAS!$C:$D,2,0)*VLOOKUP($O$2,PONDERADORES!$A$7:$G$9,7,0)</f>
        <v>0.2</v>
      </c>
      <c r="Z3198" s="2">
        <f>+VLOOKUP(IF(R3198&lt;0.1,0,IF(AND(R3198&gt;=0.1,R3198&lt;0.2),0.1,IF(AND(R3198&gt;=0.2,R3198&lt;0.3),0.2,IF(R3198&gt;0.3,0.3,)))),REFERENCIAS!$C:$D,2,0)*VLOOKUP($R$2,PONDERADORES!$A$11:$G$11,7,0)</f>
        <v>15</v>
      </c>
      <c r="AA3198" s="92"/>
      <c r="AB3198" s="95" t="e">
        <f t="shared" ca="1" si="195"/>
        <v>#REF!</v>
      </c>
      <c r="AC3198" s="23" t="e">
        <f ca="1">IF(AB3198&gt;REFERENCIAS!$C$62,REFERENCIAS!$B$62,IF(AND(AB3198&gt;=REFERENCIAS!$C$63,AB3198&lt;REFERENCIAS!$D$63),REFERENCIAS!$B$63,IF(AND(AB3198&gt;REFERENCIAS!$C$64,AB3198&lt;=REFERENCIAS!$D$64),REFERENCIAS!$B$64,IF(AND(AB3198&gt;=REFERENCIAS!$C$65,AB3198&lt;REFERENCIAS!$D$65),REFERENCIAS!$B$65, "Revisar"))))</f>
        <v>#REF!</v>
      </c>
      <c r="AD3198" s="94" t="e">
        <f ca="1">VLOOKUP(AC3198,REFERENCIAS!$B$62:$G$65,4,FALSE)</f>
        <v>#REF!</v>
      </c>
    </row>
    <row r="3199" spans="1:30" ht="17.25" x14ac:dyDescent="0.25">
      <c r="A3199" s="74"/>
      <c r="B3199" s="19"/>
      <c r="C3199" s="19"/>
      <c r="D3199" s="50"/>
      <c r="E3199" s="73"/>
      <c r="F3199" s="74"/>
      <c r="G3199" s="9"/>
      <c r="H3199" s="48"/>
      <c r="I3199" s="49">
        <f t="shared" ca="1" si="196"/>
        <v>2022</v>
      </c>
      <c r="J3199" s="22">
        <f t="shared" ca="1" si="193"/>
        <v>1</v>
      </c>
      <c r="K3199" s="19"/>
      <c r="L3199" s="73"/>
      <c r="M3199" s="74"/>
      <c r="N3199" s="19"/>
      <c r="O3199" s="73"/>
      <c r="P3199" s="82">
        <v>1</v>
      </c>
      <c r="Q3199" s="24">
        <v>1</v>
      </c>
      <c r="R3199" s="81">
        <f t="shared" si="194"/>
        <v>1</v>
      </c>
      <c r="S3199" s="87"/>
      <c r="T3199" s="19"/>
      <c r="U3199" s="25"/>
      <c r="V3199" s="25"/>
      <c r="W3199" s="81"/>
      <c r="X3199" s="91" t="e">
        <f ca="1">+VLOOKUP(#REF!,REFERENCIAS!$C:$D,2,0)*VLOOKUP(#REF!,PONDERADORES!A:P,IF(AND(INFORMACION!$T3199='REFERENCIAS RIESGO'!$C$36,INFORMACION!$F3199=REFERENCIAS!$C$24),16,IF(INFORMACION!$T3199='REFERENCIAS RIESGO'!$C$36,13,IF(INFORMACION!$F3199=REFERENCIAS!$C$24,10,7))),0)+VLOOKUP(K3199,REFERENCIAS!$C:$D,2,0)*VLOOKUP($K$2,PONDERADORES!A:P,IF(AND(INFORMACION!$T3199='REFERENCIAS RIESGO'!$C$36,INFORMACION!$F3199=REFERENCIAS!$C$24),16,IF(INFORMACION!$T3199='REFERENCIAS RIESGO'!$C$36,13,IF(INFORMACION!$F3199=REFERENCIAS!$C$24,10,7))),0)+VLOOKUP(L3199,REFERENCIAS!$C:$D,2,0)*VLOOKUP($L$2,PONDERADORES!A:P,IF(AND(INFORMACION!$T3199='REFERENCIAS RIESGO'!$C$36,INFORMACION!$F3199=REFERENCIAS!$C$24),16,IF(INFORMACION!$T3199='REFERENCIAS RIESGO'!$C$36,13,IF(INFORMACION!$F3199=REFERENCIAS!$C$24,10,7))),0)+VLOOKUP(F3199,REFERENCIAS!$C:$D,2,0)*VLOOKUP($F$2,PONDERADORES!A:P,IF(AND(INFORMACION!$T3199='REFERENCIAS RIESGO'!$C$36,INFORMACION!$F3199=REFERENCIAS!$C$24),16,IF(INFORMACION!$T3199='REFERENCIAS RIESGO'!$C$36,13,IF(INFORMACION!$F3199=REFERENCIAS!$C$24,10,7))),0)+VLOOKUP(T3199,REFERENCIAS!$C:$D,2,0)*VLOOKUP($T$2,PONDERADORES!A:P,IF(AND(INFORMACION!$T3199='REFERENCIAS RIESGO'!$C$36,INFORMACION!$F3199=REFERENCIAS!$C$24),16,IF(INFORMACION!$T3199='REFERENCIAS RIESGO'!$C$36,13,IF(INFORMACION!$F3199=REFERENCIAS!$C$24,10,7))),0)+VLOOKUP(IF(J3199&lt;=0.2,0.2,IF(AND(J3199&gt;0.2,J3199&lt;=0.4),0.4,IF(AND(J3199&gt;0.4,J3199&lt;=0.6),0.6,IF(AND(J3199&gt;0.6,J3199&lt;=0.8),0.8,IF(AND(J3199&gt;0.8,J3199&lt;=1),1))))),REFERENCIAS!$C:$D,2,0)*VLOOKUP($J$2,PONDERADORES!A:P,IF(AND(INFORMACION!$T3199='REFERENCIAS RIESGO'!$C$36,INFORMACION!$F3199=REFERENCIAS!$C$24),16,IF(INFORMACION!$T3199='REFERENCIAS RIESGO'!$C$36,13,IF(INFORMACION!$F3199=REFERENCIAS!$C$24,10,7))),0)</f>
        <v>#REF!</v>
      </c>
      <c r="Y3199" s="68">
        <f>+VLOOKUP(M3199,REFERENCIAS!$C:$D,2,0)*VLOOKUP($M$2,PONDERADORES!$A$7:$G$9,7,0)+VLOOKUP(N3199,REFERENCIAS!$C:$D,2,0)*VLOOKUP($N$2,PONDERADORES!$A$7:$G$9,7,0)+VLOOKUP(O3199,REFERENCIAS!$C:$D,2,0)*VLOOKUP($O$2,PONDERADORES!$A$7:$G$9,7,0)</f>
        <v>0.2</v>
      </c>
      <c r="Z3199" s="2">
        <f>+VLOOKUP(IF(R3199&lt;0.1,0,IF(AND(R3199&gt;=0.1,R3199&lt;0.2),0.1,IF(AND(R3199&gt;=0.2,R3199&lt;0.3),0.2,IF(R3199&gt;0.3,0.3,)))),REFERENCIAS!$C:$D,2,0)*VLOOKUP($R$2,PONDERADORES!$A$11:$G$11,7,0)</f>
        <v>15</v>
      </c>
      <c r="AA3199" s="92"/>
      <c r="AB3199" s="95" t="e">
        <f t="shared" ca="1" si="195"/>
        <v>#REF!</v>
      </c>
      <c r="AC3199" s="23" t="e">
        <f ca="1">IF(AB3199&gt;REFERENCIAS!$C$62,REFERENCIAS!$B$62,IF(AND(AB3199&gt;=REFERENCIAS!$C$63,AB3199&lt;REFERENCIAS!$D$63),REFERENCIAS!$B$63,IF(AND(AB3199&gt;REFERENCIAS!$C$64,AB3199&lt;=REFERENCIAS!$D$64),REFERENCIAS!$B$64,IF(AND(AB3199&gt;=REFERENCIAS!$C$65,AB3199&lt;REFERENCIAS!$D$65),REFERENCIAS!$B$65, "Revisar"))))</f>
        <v>#REF!</v>
      </c>
      <c r="AD3199" s="94" t="e">
        <f ca="1">VLOOKUP(AC3199,REFERENCIAS!$B$62:$G$65,4,FALSE)</f>
        <v>#REF!</v>
      </c>
    </row>
    <row r="3200" spans="1:30" ht="17.25" x14ac:dyDescent="0.25">
      <c r="A3200" s="74"/>
      <c r="B3200" s="19"/>
      <c r="C3200" s="19"/>
      <c r="D3200" s="50"/>
      <c r="E3200" s="73"/>
      <c r="F3200" s="74"/>
      <c r="G3200" s="9"/>
      <c r="H3200" s="48"/>
      <c r="I3200" s="49">
        <f t="shared" ca="1" si="196"/>
        <v>2022</v>
      </c>
      <c r="J3200" s="22">
        <f t="shared" ca="1" si="193"/>
        <v>1</v>
      </c>
      <c r="K3200" s="19"/>
      <c r="L3200" s="73"/>
      <c r="M3200" s="74"/>
      <c r="N3200" s="19"/>
      <c r="O3200" s="73"/>
      <c r="P3200" s="82">
        <v>1</v>
      </c>
      <c r="Q3200" s="24">
        <v>1</v>
      </c>
      <c r="R3200" s="81">
        <f t="shared" si="194"/>
        <v>1</v>
      </c>
      <c r="S3200" s="87"/>
      <c r="T3200" s="19"/>
      <c r="U3200" s="25"/>
      <c r="V3200" s="25"/>
      <c r="W3200" s="81"/>
      <c r="X3200" s="91" t="e">
        <f ca="1">+VLOOKUP(#REF!,REFERENCIAS!$C:$D,2,0)*VLOOKUP(#REF!,PONDERADORES!A:P,IF(AND(INFORMACION!$T3200='REFERENCIAS RIESGO'!$C$36,INFORMACION!$F3200=REFERENCIAS!$C$24),16,IF(INFORMACION!$T3200='REFERENCIAS RIESGO'!$C$36,13,IF(INFORMACION!$F3200=REFERENCIAS!$C$24,10,7))),0)+VLOOKUP(K3200,REFERENCIAS!$C:$D,2,0)*VLOOKUP($K$2,PONDERADORES!A:P,IF(AND(INFORMACION!$T3200='REFERENCIAS RIESGO'!$C$36,INFORMACION!$F3200=REFERENCIAS!$C$24),16,IF(INFORMACION!$T3200='REFERENCIAS RIESGO'!$C$36,13,IF(INFORMACION!$F3200=REFERENCIAS!$C$24,10,7))),0)+VLOOKUP(L3200,REFERENCIAS!$C:$D,2,0)*VLOOKUP($L$2,PONDERADORES!A:P,IF(AND(INFORMACION!$T3200='REFERENCIAS RIESGO'!$C$36,INFORMACION!$F3200=REFERENCIAS!$C$24),16,IF(INFORMACION!$T3200='REFERENCIAS RIESGO'!$C$36,13,IF(INFORMACION!$F3200=REFERENCIAS!$C$24,10,7))),0)+VLOOKUP(F3200,REFERENCIAS!$C:$D,2,0)*VLOOKUP($F$2,PONDERADORES!A:P,IF(AND(INFORMACION!$T3200='REFERENCIAS RIESGO'!$C$36,INFORMACION!$F3200=REFERENCIAS!$C$24),16,IF(INFORMACION!$T3200='REFERENCIAS RIESGO'!$C$36,13,IF(INFORMACION!$F3200=REFERENCIAS!$C$24,10,7))),0)+VLOOKUP(T3200,REFERENCIAS!$C:$D,2,0)*VLOOKUP($T$2,PONDERADORES!A:P,IF(AND(INFORMACION!$T3200='REFERENCIAS RIESGO'!$C$36,INFORMACION!$F3200=REFERENCIAS!$C$24),16,IF(INFORMACION!$T3200='REFERENCIAS RIESGO'!$C$36,13,IF(INFORMACION!$F3200=REFERENCIAS!$C$24,10,7))),0)+VLOOKUP(IF(J3200&lt;=0.2,0.2,IF(AND(J3200&gt;0.2,J3200&lt;=0.4),0.4,IF(AND(J3200&gt;0.4,J3200&lt;=0.6),0.6,IF(AND(J3200&gt;0.6,J3200&lt;=0.8),0.8,IF(AND(J3200&gt;0.8,J3200&lt;=1),1))))),REFERENCIAS!$C:$D,2,0)*VLOOKUP($J$2,PONDERADORES!A:P,IF(AND(INFORMACION!$T3200='REFERENCIAS RIESGO'!$C$36,INFORMACION!$F3200=REFERENCIAS!$C$24),16,IF(INFORMACION!$T3200='REFERENCIAS RIESGO'!$C$36,13,IF(INFORMACION!$F3200=REFERENCIAS!$C$24,10,7))),0)</f>
        <v>#REF!</v>
      </c>
      <c r="Y3200" s="68">
        <f>+VLOOKUP(M3200,REFERENCIAS!$C:$D,2,0)*VLOOKUP($M$2,PONDERADORES!$A$7:$G$9,7,0)+VLOOKUP(N3200,REFERENCIAS!$C:$D,2,0)*VLOOKUP($N$2,PONDERADORES!$A$7:$G$9,7,0)+VLOOKUP(O3200,REFERENCIAS!$C:$D,2,0)*VLOOKUP($O$2,PONDERADORES!$A$7:$G$9,7,0)</f>
        <v>0.2</v>
      </c>
      <c r="Z3200" s="2">
        <f>+VLOOKUP(IF(R3200&lt;0.1,0,IF(AND(R3200&gt;=0.1,R3200&lt;0.2),0.1,IF(AND(R3200&gt;=0.2,R3200&lt;0.3),0.2,IF(R3200&gt;0.3,0.3,)))),REFERENCIAS!$C:$D,2,0)*VLOOKUP($R$2,PONDERADORES!$A$11:$G$11,7,0)</f>
        <v>15</v>
      </c>
      <c r="AA3200" s="92"/>
      <c r="AB3200" s="95" t="e">
        <f t="shared" ca="1" si="195"/>
        <v>#REF!</v>
      </c>
      <c r="AC3200" s="23" t="e">
        <f ca="1">IF(AB3200&gt;REFERENCIAS!$C$62,REFERENCIAS!$B$62,IF(AND(AB3200&gt;=REFERENCIAS!$C$63,AB3200&lt;REFERENCIAS!$D$63),REFERENCIAS!$B$63,IF(AND(AB3200&gt;REFERENCIAS!$C$64,AB3200&lt;=REFERENCIAS!$D$64),REFERENCIAS!$B$64,IF(AND(AB3200&gt;=REFERENCIAS!$C$65,AB3200&lt;REFERENCIAS!$D$65),REFERENCIAS!$B$65, "Revisar"))))</f>
        <v>#REF!</v>
      </c>
      <c r="AD3200" s="94" t="e">
        <f ca="1">VLOOKUP(AC3200,REFERENCIAS!$B$62:$G$65,4,FALSE)</f>
        <v>#REF!</v>
      </c>
    </row>
    <row r="3201" spans="1:30" ht="17.25" x14ac:dyDescent="0.25">
      <c r="A3201" s="74"/>
      <c r="B3201" s="19"/>
      <c r="C3201" s="19"/>
      <c r="D3201" s="50"/>
      <c r="E3201" s="73"/>
      <c r="F3201" s="74"/>
      <c r="G3201" s="9"/>
      <c r="H3201" s="48"/>
      <c r="I3201" s="49">
        <f t="shared" ca="1" si="196"/>
        <v>2022</v>
      </c>
      <c r="J3201" s="22">
        <f t="shared" ca="1" si="193"/>
        <v>1</v>
      </c>
      <c r="K3201" s="19"/>
      <c r="L3201" s="73"/>
      <c r="M3201" s="74"/>
      <c r="N3201" s="19"/>
      <c r="O3201" s="73"/>
      <c r="P3201" s="82">
        <v>1</v>
      </c>
      <c r="Q3201" s="24">
        <v>1</v>
      </c>
      <c r="R3201" s="81">
        <f t="shared" si="194"/>
        <v>1</v>
      </c>
      <c r="S3201" s="87"/>
      <c r="T3201" s="19"/>
      <c r="U3201" s="25"/>
      <c r="V3201" s="25"/>
      <c r="W3201" s="81"/>
      <c r="X3201" s="91" t="e">
        <f ca="1">+VLOOKUP(#REF!,REFERENCIAS!$C:$D,2,0)*VLOOKUP(#REF!,PONDERADORES!A:P,IF(AND(INFORMACION!$T3201='REFERENCIAS RIESGO'!$C$36,INFORMACION!$F3201=REFERENCIAS!$C$24),16,IF(INFORMACION!$T3201='REFERENCIAS RIESGO'!$C$36,13,IF(INFORMACION!$F3201=REFERENCIAS!$C$24,10,7))),0)+VLOOKUP(K3201,REFERENCIAS!$C:$D,2,0)*VLOOKUP($K$2,PONDERADORES!A:P,IF(AND(INFORMACION!$T3201='REFERENCIAS RIESGO'!$C$36,INFORMACION!$F3201=REFERENCIAS!$C$24),16,IF(INFORMACION!$T3201='REFERENCIAS RIESGO'!$C$36,13,IF(INFORMACION!$F3201=REFERENCIAS!$C$24,10,7))),0)+VLOOKUP(L3201,REFERENCIAS!$C:$D,2,0)*VLOOKUP($L$2,PONDERADORES!A:P,IF(AND(INFORMACION!$T3201='REFERENCIAS RIESGO'!$C$36,INFORMACION!$F3201=REFERENCIAS!$C$24),16,IF(INFORMACION!$T3201='REFERENCIAS RIESGO'!$C$36,13,IF(INFORMACION!$F3201=REFERENCIAS!$C$24,10,7))),0)+VLOOKUP(F3201,REFERENCIAS!$C:$D,2,0)*VLOOKUP($F$2,PONDERADORES!A:P,IF(AND(INFORMACION!$T3201='REFERENCIAS RIESGO'!$C$36,INFORMACION!$F3201=REFERENCIAS!$C$24),16,IF(INFORMACION!$T3201='REFERENCIAS RIESGO'!$C$36,13,IF(INFORMACION!$F3201=REFERENCIAS!$C$24,10,7))),0)+VLOOKUP(T3201,REFERENCIAS!$C:$D,2,0)*VLOOKUP($T$2,PONDERADORES!A:P,IF(AND(INFORMACION!$T3201='REFERENCIAS RIESGO'!$C$36,INFORMACION!$F3201=REFERENCIAS!$C$24),16,IF(INFORMACION!$T3201='REFERENCIAS RIESGO'!$C$36,13,IF(INFORMACION!$F3201=REFERENCIAS!$C$24,10,7))),0)+VLOOKUP(IF(J3201&lt;=0.2,0.2,IF(AND(J3201&gt;0.2,J3201&lt;=0.4),0.4,IF(AND(J3201&gt;0.4,J3201&lt;=0.6),0.6,IF(AND(J3201&gt;0.6,J3201&lt;=0.8),0.8,IF(AND(J3201&gt;0.8,J3201&lt;=1),1))))),REFERENCIAS!$C:$D,2,0)*VLOOKUP($J$2,PONDERADORES!A:P,IF(AND(INFORMACION!$T3201='REFERENCIAS RIESGO'!$C$36,INFORMACION!$F3201=REFERENCIAS!$C$24),16,IF(INFORMACION!$T3201='REFERENCIAS RIESGO'!$C$36,13,IF(INFORMACION!$F3201=REFERENCIAS!$C$24,10,7))),0)</f>
        <v>#REF!</v>
      </c>
      <c r="Y3201" s="68">
        <f>+VLOOKUP(M3201,REFERENCIAS!$C:$D,2,0)*VLOOKUP($M$2,PONDERADORES!$A$7:$G$9,7,0)+VLOOKUP(N3201,REFERENCIAS!$C:$D,2,0)*VLOOKUP($N$2,PONDERADORES!$A$7:$G$9,7,0)+VLOOKUP(O3201,REFERENCIAS!$C:$D,2,0)*VLOOKUP($O$2,PONDERADORES!$A$7:$G$9,7,0)</f>
        <v>0.2</v>
      </c>
      <c r="Z3201" s="2">
        <f>+VLOOKUP(IF(R3201&lt;0.1,0,IF(AND(R3201&gt;=0.1,R3201&lt;0.2),0.1,IF(AND(R3201&gt;=0.2,R3201&lt;0.3),0.2,IF(R3201&gt;0.3,0.3,)))),REFERENCIAS!$C:$D,2,0)*VLOOKUP($R$2,PONDERADORES!$A$11:$G$11,7,0)</f>
        <v>15</v>
      </c>
      <c r="AA3201" s="92"/>
      <c r="AB3201" s="95" t="e">
        <f t="shared" ca="1" si="195"/>
        <v>#REF!</v>
      </c>
      <c r="AC3201" s="23" t="e">
        <f ca="1">IF(AB3201&gt;REFERENCIAS!$C$62,REFERENCIAS!$B$62,IF(AND(AB3201&gt;=REFERENCIAS!$C$63,AB3201&lt;REFERENCIAS!$D$63),REFERENCIAS!$B$63,IF(AND(AB3201&gt;REFERENCIAS!$C$64,AB3201&lt;=REFERENCIAS!$D$64),REFERENCIAS!$B$64,IF(AND(AB3201&gt;=REFERENCIAS!$C$65,AB3201&lt;REFERENCIAS!$D$65),REFERENCIAS!$B$65, "Revisar"))))</f>
        <v>#REF!</v>
      </c>
      <c r="AD3201" s="94" t="e">
        <f ca="1">VLOOKUP(AC3201,REFERENCIAS!$B$62:$G$65,4,FALSE)</f>
        <v>#REF!</v>
      </c>
    </row>
    <row r="3202" spans="1:30" ht="17.25" x14ac:dyDescent="0.25">
      <c r="A3202" s="74"/>
      <c r="B3202" s="19"/>
      <c r="C3202" s="19"/>
      <c r="D3202" s="50"/>
      <c r="E3202" s="73"/>
      <c r="F3202" s="74"/>
      <c r="G3202" s="9"/>
      <c r="H3202" s="48"/>
      <c r="I3202" s="49">
        <f t="shared" ca="1" si="196"/>
        <v>2022</v>
      </c>
      <c r="J3202" s="22">
        <f t="shared" ca="1" si="193"/>
        <v>1</v>
      </c>
      <c r="K3202" s="19"/>
      <c r="L3202" s="73"/>
      <c r="M3202" s="74"/>
      <c r="N3202" s="19"/>
      <c r="O3202" s="73"/>
      <c r="P3202" s="82">
        <v>1</v>
      </c>
      <c r="Q3202" s="24">
        <v>1</v>
      </c>
      <c r="R3202" s="81">
        <f t="shared" si="194"/>
        <v>1</v>
      </c>
      <c r="S3202" s="87"/>
      <c r="T3202" s="19"/>
      <c r="U3202" s="25"/>
      <c r="V3202" s="25"/>
      <c r="W3202" s="81"/>
      <c r="X3202" s="91" t="e">
        <f ca="1">+VLOOKUP(#REF!,REFERENCIAS!$C:$D,2,0)*VLOOKUP(#REF!,PONDERADORES!A:P,IF(AND(INFORMACION!$T3202='REFERENCIAS RIESGO'!$C$36,INFORMACION!$F3202=REFERENCIAS!$C$24),16,IF(INFORMACION!$T3202='REFERENCIAS RIESGO'!$C$36,13,IF(INFORMACION!$F3202=REFERENCIAS!$C$24,10,7))),0)+VLOOKUP(K3202,REFERENCIAS!$C:$D,2,0)*VLOOKUP($K$2,PONDERADORES!A:P,IF(AND(INFORMACION!$T3202='REFERENCIAS RIESGO'!$C$36,INFORMACION!$F3202=REFERENCIAS!$C$24),16,IF(INFORMACION!$T3202='REFERENCIAS RIESGO'!$C$36,13,IF(INFORMACION!$F3202=REFERENCIAS!$C$24,10,7))),0)+VLOOKUP(L3202,REFERENCIAS!$C:$D,2,0)*VLOOKUP($L$2,PONDERADORES!A:P,IF(AND(INFORMACION!$T3202='REFERENCIAS RIESGO'!$C$36,INFORMACION!$F3202=REFERENCIAS!$C$24),16,IF(INFORMACION!$T3202='REFERENCIAS RIESGO'!$C$36,13,IF(INFORMACION!$F3202=REFERENCIAS!$C$24,10,7))),0)+VLOOKUP(F3202,REFERENCIAS!$C:$D,2,0)*VLOOKUP($F$2,PONDERADORES!A:P,IF(AND(INFORMACION!$T3202='REFERENCIAS RIESGO'!$C$36,INFORMACION!$F3202=REFERENCIAS!$C$24),16,IF(INFORMACION!$T3202='REFERENCIAS RIESGO'!$C$36,13,IF(INFORMACION!$F3202=REFERENCIAS!$C$24,10,7))),0)+VLOOKUP(T3202,REFERENCIAS!$C:$D,2,0)*VLOOKUP($T$2,PONDERADORES!A:P,IF(AND(INFORMACION!$T3202='REFERENCIAS RIESGO'!$C$36,INFORMACION!$F3202=REFERENCIAS!$C$24),16,IF(INFORMACION!$T3202='REFERENCIAS RIESGO'!$C$36,13,IF(INFORMACION!$F3202=REFERENCIAS!$C$24,10,7))),0)+VLOOKUP(IF(J3202&lt;=0.2,0.2,IF(AND(J3202&gt;0.2,J3202&lt;=0.4),0.4,IF(AND(J3202&gt;0.4,J3202&lt;=0.6),0.6,IF(AND(J3202&gt;0.6,J3202&lt;=0.8),0.8,IF(AND(J3202&gt;0.8,J3202&lt;=1),1))))),REFERENCIAS!$C:$D,2,0)*VLOOKUP($J$2,PONDERADORES!A:P,IF(AND(INFORMACION!$T3202='REFERENCIAS RIESGO'!$C$36,INFORMACION!$F3202=REFERENCIAS!$C$24),16,IF(INFORMACION!$T3202='REFERENCIAS RIESGO'!$C$36,13,IF(INFORMACION!$F3202=REFERENCIAS!$C$24,10,7))),0)</f>
        <v>#REF!</v>
      </c>
      <c r="Y3202" s="68">
        <f>+VLOOKUP(M3202,REFERENCIAS!$C:$D,2,0)*VLOOKUP($M$2,PONDERADORES!$A$7:$G$9,7,0)+VLOOKUP(N3202,REFERENCIAS!$C:$D,2,0)*VLOOKUP($N$2,PONDERADORES!$A$7:$G$9,7,0)+VLOOKUP(O3202,REFERENCIAS!$C:$D,2,0)*VLOOKUP($O$2,PONDERADORES!$A$7:$G$9,7,0)</f>
        <v>0.2</v>
      </c>
      <c r="Z3202" s="2">
        <f>+VLOOKUP(IF(R3202&lt;0.1,0,IF(AND(R3202&gt;=0.1,R3202&lt;0.2),0.1,IF(AND(R3202&gt;=0.2,R3202&lt;0.3),0.2,IF(R3202&gt;0.3,0.3,)))),REFERENCIAS!$C:$D,2,0)*VLOOKUP($R$2,PONDERADORES!$A$11:$G$11,7,0)</f>
        <v>15</v>
      </c>
      <c r="AA3202" s="92"/>
      <c r="AB3202" s="95" t="e">
        <f t="shared" ca="1" si="195"/>
        <v>#REF!</v>
      </c>
      <c r="AC3202" s="23" t="e">
        <f ca="1">IF(AB3202&gt;REFERENCIAS!$C$62,REFERENCIAS!$B$62,IF(AND(AB3202&gt;=REFERENCIAS!$C$63,AB3202&lt;REFERENCIAS!$D$63),REFERENCIAS!$B$63,IF(AND(AB3202&gt;REFERENCIAS!$C$64,AB3202&lt;=REFERENCIAS!$D$64),REFERENCIAS!$B$64,IF(AND(AB3202&gt;=REFERENCIAS!$C$65,AB3202&lt;REFERENCIAS!$D$65),REFERENCIAS!$B$65, "Revisar"))))</f>
        <v>#REF!</v>
      </c>
      <c r="AD3202" s="94" t="e">
        <f ca="1">VLOOKUP(AC3202,REFERENCIAS!$B$62:$G$65,4,FALSE)</f>
        <v>#REF!</v>
      </c>
    </row>
    <row r="3203" spans="1:30" ht="17.25" x14ac:dyDescent="0.25">
      <c r="A3203" s="74"/>
      <c r="B3203" s="19"/>
      <c r="C3203" s="19"/>
      <c r="D3203" s="50"/>
      <c r="E3203" s="73"/>
      <c r="F3203" s="74"/>
      <c r="G3203" s="9"/>
      <c r="H3203" s="48"/>
      <c r="I3203" s="49">
        <f t="shared" ca="1" si="196"/>
        <v>2022</v>
      </c>
      <c r="J3203" s="22">
        <f t="shared" ca="1" si="193"/>
        <v>1</v>
      </c>
      <c r="K3203" s="19"/>
      <c r="L3203" s="73"/>
      <c r="M3203" s="74"/>
      <c r="N3203" s="19"/>
      <c r="O3203" s="73"/>
      <c r="P3203" s="82">
        <v>1</v>
      </c>
      <c r="Q3203" s="24">
        <v>1</v>
      </c>
      <c r="R3203" s="81">
        <f t="shared" si="194"/>
        <v>1</v>
      </c>
      <c r="S3203" s="87"/>
      <c r="T3203" s="19"/>
      <c r="U3203" s="25"/>
      <c r="V3203" s="25"/>
      <c r="W3203" s="81"/>
      <c r="X3203" s="91" t="e">
        <f ca="1">+VLOOKUP(#REF!,REFERENCIAS!$C:$D,2,0)*VLOOKUP(#REF!,PONDERADORES!A:P,IF(AND(INFORMACION!$T3203='REFERENCIAS RIESGO'!$C$36,INFORMACION!$F3203=REFERENCIAS!$C$24),16,IF(INFORMACION!$T3203='REFERENCIAS RIESGO'!$C$36,13,IF(INFORMACION!$F3203=REFERENCIAS!$C$24,10,7))),0)+VLOOKUP(K3203,REFERENCIAS!$C:$D,2,0)*VLOOKUP($K$2,PONDERADORES!A:P,IF(AND(INFORMACION!$T3203='REFERENCIAS RIESGO'!$C$36,INFORMACION!$F3203=REFERENCIAS!$C$24),16,IF(INFORMACION!$T3203='REFERENCIAS RIESGO'!$C$36,13,IF(INFORMACION!$F3203=REFERENCIAS!$C$24,10,7))),0)+VLOOKUP(L3203,REFERENCIAS!$C:$D,2,0)*VLOOKUP($L$2,PONDERADORES!A:P,IF(AND(INFORMACION!$T3203='REFERENCIAS RIESGO'!$C$36,INFORMACION!$F3203=REFERENCIAS!$C$24),16,IF(INFORMACION!$T3203='REFERENCIAS RIESGO'!$C$36,13,IF(INFORMACION!$F3203=REFERENCIAS!$C$24,10,7))),0)+VLOOKUP(F3203,REFERENCIAS!$C:$D,2,0)*VLOOKUP($F$2,PONDERADORES!A:P,IF(AND(INFORMACION!$T3203='REFERENCIAS RIESGO'!$C$36,INFORMACION!$F3203=REFERENCIAS!$C$24),16,IF(INFORMACION!$T3203='REFERENCIAS RIESGO'!$C$36,13,IF(INFORMACION!$F3203=REFERENCIAS!$C$24,10,7))),0)+VLOOKUP(T3203,REFERENCIAS!$C:$D,2,0)*VLOOKUP($T$2,PONDERADORES!A:P,IF(AND(INFORMACION!$T3203='REFERENCIAS RIESGO'!$C$36,INFORMACION!$F3203=REFERENCIAS!$C$24),16,IF(INFORMACION!$T3203='REFERENCIAS RIESGO'!$C$36,13,IF(INFORMACION!$F3203=REFERENCIAS!$C$24,10,7))),0)+VLOOKUP(IF(J3203&lt;=0.2,0.2,IF(AND(J3203&gt;0.2,J3203&lt;=0.4),0.4,IF(AND(J3203&gt;0.4,J3203&lt;=0.6),0.6,IF(AND(J3203&gt;0.6,J3203&lt;=0.8),0.8,IF(AND(J3203&gt;0.8,J3203&lt;=1),1))))),REFERENCIAS!$C:$D,2,0)*VLOOKUP($J$2,PONDERADORES!A:P,IF(AND(INFORMACION!$T3203='REFERENCIAS RIESGO'!$C$36,INFORMACION!$F3203=REFERENCIAS!$C$24),16,IF(INFORMACION!$T3203='REFERENCIAS RIESGO'!$C$36,13,IF(INFORMACION!$F3203=REFERENCIAS!$C$24,10,7))),0)</f>
        <v>#REF!</v>
      </c>
      <c r="Y3203" s="68">
        <f>+VLOOKUP(M3203,REFERENCIAS!$C:$D,2,0)*VLOOKUP($M$2,PONDERADORES!$A$7:$G$9,7,0)+VLOOKUP(N3203,REFERENCIAS!$C:$D,2,0)*VLOOKUP($N$2,PONDERADORES!$A$7:$G$9,7,0)+VLOOKUP(O3203,REFERENCIAS!$C:$D,2,0)*VLOOKUP($O$2,PONDERADORES!$A$7:$G$9,7,0)</f>
        <v>0.2</v>
      </c>
      <c r="Z3203" s="2">
        <f>+VLOOKUP(IF(R3203&lt;0.1,0,IF(AND(R3203&gt;=0.1,R3203&lt;0.2),0.1,IF(AND(R3203&gt;=0.2,R3203&lt;0.3),0.2,IF(R3203&gt;0.3,0.3,)))),REFERENCIAS!$C:$D,2,0)*VLOOKUP($R$2,PONDERADORES!$A$11:$G$11,7,0)</f>
        <v>15</v>
      </c>
      <c r="AA3203" s="92"/>
      <c r="AB3203" s="95" t="e">
        <f t="shared" ca="1" si="195"/>
        <v>#REF!</v>
      </c>
      <c r="AC3203" s="23" t="e">
        <f ca="1">IF(AB3203&gt;REFERENCIAS!$C$62,REFERENCIAS!$B$62,IF(AND(AB3203&gt;=REFERENCIAS!$C$63,AB3203&lt;REFERENCIAS!$D$63),REFERENCIAS!$B$63,IF(AND(AB3203&gt;REFERENCIAS!$C$64,AB3203&lt;=REFERENCIAS!$D$64),REFERENCIAS!$B$64,IF(AND(AB3203&gt;=REFERENCIAS!$C$65,AB3203&lt;REFERENCIAS!$D$65),REFERENCIAS!$B$65, "Revisar"))))</f>
        <v>#REF!</v>
      </c>
      <c r="AD3203" s="94" t="e">
        <f ca="1">VLOOKUP(AC3203,REFERENCIAS!$B$62:$G$65,4,FALSE)</f>
        <v>#REF!</v>
      </c>
    </row>
    <row r="3204" spans="1:30" ht="17.25" x14ac:dyDescent="0.25">
      <c r="A3204" s="74"/>
      <c r="B3204" s="19"/>
      <c r="C3204" s="19"/>
      <c r="D3204" s="50"/>
      <c r="E3204" s="73"/>
      <c r="F3204" s="74"/>
      <c r="G3204" s="9"/>
      <c r="H3204" s="48"/>
      <c r="I3204" s="49">
        <f t="shared" ca="1" si="196"/>
        <v>2022</v>
      </c>
      <c r="J3204" s="22">
        <f t="shared" ref="J3204:J3267" ca="1" si="197">IF(I3204&gt;G3204,1,I3204/G3204)</f>
        <v>1</v>
      </c>
      <c r="K3204" s="19"/>
      <c r="L3204" s="73"/>
      <c r="M3204" s="74"/>
      <c r="N3204" s="19"/>
      <c r="O3204" s="73"/>
      <c r="P3204" s="82">
        <v>1</v>
      </c>
      <c r="Q3204" s="24">
        <v>1</v>
      </c>
      <c r="R3204" s="81">
        <f t="shared" si="194"/>
        <v>1</v>
      </c>
      <c r="S3204" s="87"/>
      <c r="T3204" s="19"/>
      <c r="U3204" s="25"/>
      <c r="V3204" s="25"/>
      <c r="W3204" s="81"/>
      <c r="X3204" s="91" t="e">
        <f ca="1">+VLOOKUP(#REF!,REFERENCIAS!$C:$D,2,0)*VLOOKUP(#REF!,PONDERADORES!A:P,IF(AND(INFORMACION!$T3204='REFERENCIAS RIESGO'!$C$36,INFORMACION!$F3204=REFERENCIAS!$C$24),16,IF(INFORMACION!$T3204='REFERENCIAS RIESGO'!$C$36,13,IF(INFORMACION!$F3204=REFERENCIAS!$C$24,10,7))),0)+VLOOKUP(K3204,REFERENCIAS!$C:$D,2,0)*VLOOKUP($K$2,PONDERADORES!A:P,IF(AND(INFORMACION!$T3204='REFERENCIAS RIESGO'!$C$36,INFORMACION!$F3204=REFERENCIAS!$C$24),16,IF(INFORMACION!$T3204='REFERENCIAS RIESGO'!$C$36,13,IF(INFORMACION!$F3204=REFERENCIAS!$C$24,10,7))),0)+VLOOKUP(L3204,REFERENCIAS!$C:$D,2,0)*VLOOKUP($L$2,PONDERADORES!A:P,IF(AND(INFORMACION!$T3204='REFERENCIAS RIESGO'!$C$36,INFORMACION!$F3204=REFERENCIAS!$C$24),16,IF(INFORMACION!$T3204='REFERENCIAS RIESGO'!$C$36,13,IF(INFORMACION!$F3204=REFERENCIAS!$C$24,10,7))),0)+VLOOKUP(F3204,REFERENCIAS!$C:$D,2,0)*VLOOKUP($F$2,PONDERADORES!A:P,IF(AND(INFORMACION!$T3204='REFERENCIAS RIESGO'!$C$36,INFORMACION!$F3204=REFERENCIAS!$C$24),16,IF(INFORMACION!$T3204='REFERENCIAS RIESGO'!$C$36,13,IF(INFORMACION!$F3204=REFERENCIAS!$C$24,10,7))),0)+VLOOKUP(T3204,REFERENCIAS!$C:$D,2,0)*VLOOKUP($T$2,PONDERADORES!A:P,IF(AND(INFORMACION!$T3204='REFERENCIAS RIESGO'!$C$36,INFORMACION!$F3204=REFERENCIAS!$C$24),16,IF(INFORMACION!$T3204='REFERENCIAS RIESGO'!$C$36,13,IF(INFORMACION!$F3204=REFERENCIAS!$C$24,10,7))),0)+VLOOKUP(IF(J3204&lt;=0.2,0.2,IF(AND(J3204&gt;0.2,J3204&lt;=0.4),0.4,IF(AND(J3204&gt;0.4,J3204&lt;=0.6),0.6,IF(AND(J3204&gt;0.6,J3204&lt;=0.8),0.8,IF(AND(J3204&gt;0.8,J3204&lt;=1),1))))),REFERENCIAS!$C:$D,2,0)*VLOOKUP($J$2,PONDERADORES!A:P,IF(AND(INFORMACION!$T3204='REFERENCIAS RIESGO'!$C$36,INFORMACION!$F3204=REFERENCIAS!$C$24),16,IF(INFORMACION!$T3204='REFERENCIAS RIESGO'!$C$36,13,IF(INFORMACION!$F3204=REFERENCIAS!$C$24,10,7))),0)</f>
        <v>#REF!</v>
      </c>
      <c r="Y3204" s="68">
        <f>+VLOOKUP(M3204,REFERENCIAS!$C:$D,2,0)*VLOOKUP($M$2,PONDERADORES!$A$7:$G$9,7,0)+VLOOKUP(N3204,REFERENCIAS!$C:$D,2,0)*VLOOKUP($N$2,PONDERADORES!$A$7:$G$9,7,0)+VLOOKUP(O3204,REFERENCIAS!$C:$D,2,0)*VLOOKUP($O$2,PONDERADORES!$A$7:$G$9,7,0)</f>
        <v>0.2</v>
      </c>
      <c r="Z3204" s="2">
        <f>+VLOOKUP(IF(R3204&lt;0.1,0,IF(AND(R3204&gt;=0.1,R3204&lt;0.2),0.1,IF(AND(R3204&gt;=0.2,R3204&lt;0.3),0.2,IF(R3204&gt;0.3,0.3,)))),REFERENCIAS!$C:$D,2,0)*VLOOKUP($R$2,PONDERADORES!$A$11:$G$11,7,0)</f>
        <v>15</v>
      </c>
      <c r="AA3204" s="92"/>
      <c r="AB3204" s="95" t="e">
        <f t="shared" ca="1" si="195"/>
        <v>#REF!</v>
      </c>
      <c r="AC3204" s="23" t="e">
        <f ca="1">IF(AB3204&gt;REFERENCIAS!$C$62,REFERENCIAS!$B$62,IF(AND(AB3204&gt;=REFERENCIAS!$C$63,AB3204&lt;REFERENCIAS!$D$63),REFERENCIAS!$B$63,IF(AND(AB3204&gt;REFERENCIAS!$C$64,AB3204&lt;=REFERENCIAS!$D$64),REFERENCIAS!$B$64,IF(AND(AB3204&gt;=REFERENCIAS!$C$65,AB3204&lt;REFERENCIAS!$D$65),REFERENCIAS!$B$65, "Revisar"))))</f>
        <v>#REF!</v>
      </c>
      <c r="AD3204" s="94" t="e">
        <f ca="1">VLOOKUP(AC3204,REFERENCIAS!$B$62:$G$65,4,FALSE)</f>
        <v>#REF!</v>
      </c>
    </row>
    <row r="3205" spans="1:30" ht="17.25" x14ac:dyDescent="0.25">
      <c r="A3205" s="74"/>
      <c r="B3205" s="19"/>
      <c r="C3205" s="19"/>
      <c r="D3205" s="50"/>
      <c r="E3205" s="73"/>
      <c r="F3205" s="74"/>
      <c r="G3205" s="9"/>
      <c r="H3205" s="48"/>
      <c r="I3205" s="49">
        <f t="shared" ca="1" si="196"/>
        <v>2022</v>
      </c>
      <c r="J3205" s="22">
        <f t="shared" ca="1" si="197"/>
        <v>1</v>
      </c>
      <c r="K3205" s="19"/>
      <c r="L3205" s="73"/>
      <c r="M3205" s="74"/>
      <c r="N3205" s="19"/>
      <c r="O3205" s="73"/>
      <c r="P3205" s="82">
        <v>1</v>
      </c>
      <c r="Q3205" s="24">
        <v>1</v>
      </c>
      <c r="R3205" s="81">
        <f t="shared" si="194"/>
        <v>1</v>
      </c>
      <c r="S3205" s="87"/>
      <c r="T3205" s="19"/>
      <c r="U3205" s="25"/>
      <c r="V3205" s="25"/>
      <c r="W3205" s="81"/>
      <c r="X3205" s="91" t="e">
        <f ca="1">+VLOOKUP(#REF!,REFERENCIAS!$C:$D,2,0)*VLOOKUP(#REF!,PONDERADORES!A:P,IF(AND(INFORMACION!$T3205='REFERENCIAS RIESGO'!$C$36,INFORMACION!$F3205=REFERENCIAS!$C$24),16,IF(INFORMACION!$T3205='REFERENCIAS RIESGO'!$C$36,13,IF(INFORMACION!$F3205=REFERENCIAS!$C$24,10,7))),0)+VLOOKUP(K3205,REFERENCIAS!$C:$D,2,0)*VLOOKUP($K$2,PONDERADORES!A:P,IF(AND(INFORMACION!$T3205='REFERENCIAS RIESGO'!$C$36,INFORMACION!$F3205=REFERENCIAS!$C$24),16,IF(INFORMACION!$T3205='REFERENCIAS RIESGO'!$C$36,13,IF(INFORMACION!$F3205=REFERENCIAS!$C$24,10,7))),0)+VLOOKUP(L3205,REFERENCIAS!$C:$D,2,0)*VLOOKUP($L$2,PONDERADORES!A:P,IF(AND(INFORMACION!$T3205='REFERENCIAS RIESGO'!$C$36,INFORMACION!$F3205=REFERENCIAS!$C$24),16,IF(INFORMACION!$T3205='REFERENCIAS RIESGO'!$C$36,13,IF(INFORMACION!$F3205=REFERENCIAS!$C$24,10,7))),0)+VLOOKUP(F3205,REFERENCIAS!$C:$D,2,0)*VLOOKUP($F$2,PONDERADORES!A:P,IF(AND(INFORMACION!$T3205='REFERENCIAS RIESGO'!$C$36,INFORMACION!$F3205=REFERENCIAS!$C$24),16,IF(INFORMACION!$T3205='REFERENCIAS RIESGO'!$C$36,13,IF(INFORMACION!$F3205=REFERENCIAS!$C$24,10,7))),0)+VLOOKUP(T3205,REFERENCIAS!$C:$D,2,0)*VLOOKUP($T$2,PONDERADORES!A:P,IF(AND(INFORMACION!$T3205='REFERENCIAS RIESGO'!$C$36,INFORMACION!$F3205=REFERENCIAS!$C$24),16,IF(INFORMACION!$T3205='REFERENCIAS RIESGO'!$C$36,13,IF(INFORMACION!$F3205=REFERENCIAS!$C$24,10,7))),0)+VLOOKUP(IF(J3205&lt;=0.2,0.2,IF(AND(J3205&gt;0.2,J3205&lt;=0.4),0.4,IF(AND(J3205&gt;0.4,J3205&lt;=0.6),0.6,IF(AND(J3205&gt;0.6,J3205&lt;=0.8),0.8,IF(AND(J3205&gt;0.8,J3205&lt;=1),1))))),REFERENCIAS!$C:$D,2,0)*VLOOKUP($J$2,PONDERADORES!A:P,IF(AND(INFORMACION!$T3205='REFERENCIAS RIESGO'!$C$36,INFORMACION!$F3205=REFERENCIAS!$C$24),16,IF(INFORMACION!$T3205='REFERENCIAS RIESGO'!$C$36,13,IF(INFORMACION!$F3205=REFERENCIAS!$C$24,10,7))),0)</f>
        <v>#REF!</v>
      </c>
      <c r="Y3205" s="68">
        <f>+VLOOKUP(M3205,REFERENCIAS!$C:$D,2,0)*VLOOKUP($M$2,PONDERADORES!$A$7:$G$9,7,0)+VLOOKUP(N3205,REFERENCIAS!$C:$D,2,0)*VLOOKUP($N$2,PONDERADORES!$A$7:$G$9,7,0)+VLOOKUP(O3205,REFERENCIAS!$C:$D,2,0)*VLOOKUP($O$2,PONDERADORES!$A$7:$G$9,7,0)</f>
        <v>0.2</v>
      </c>
      <c r="Z3205" s="2">
        <f>+VLOOKUP(IF(R3205&lt;0.1,0,IF(AND(R3205&gt;=0.1,R3205&lt;0.2),0.1,IF(AND(R3205&gt;=0.2,R3205&lt;0.3),0.2,IF(R3205&gt;0.3,0.3,)))),REFERENCIAS!$C:$D,2,0)*VLOOKUP($R$2,PONDERADORES!$A$11:$G$11,7,0)</f>
        <v>15</v>
      </c>
      <c r="AA3205" s="92"/>
      <c r="AB3205" s="95" t="e">
        <f t="shared" ca="1" si="195"/>
        <v>#REF!</v>
      </c>
      <c r="AC3205" s="23" t="e">
        <f ca="1">IF(AB3205&gt;REFERENCIAS!$C$62,REFERENCIAS!$B$62,IF(AND(AB3205&gt;=REFERENCIAS!$C$63,AB3205&lt;REFERENCIAS!$D$63),REFERENCIAS!$B$63,IF(AND(AB3205&gt;REFERENCIAS!$C$64,AB3205&lt;=REFERENCIAS!$D$64),REFERENCIAS!$B$64,IF(AND(AB3205&gt;=REFERENCIAS!$C$65,AB3205&lt;REFERENCIAS!$D$65),REFERENCIAS!$B$65, "Revisar"))))</f>
        <v>#REF!</v>
      </c>
      <c r="AD3205" s="94" t="e">
        <f ca="1">VLOOKUP(AC3205,REFERENCIAS!$B$62:$G$65,4,FALSE)</f>
        <v>#REF!</v>
      </c>
    </row>
    <row r="3206" spans="1:30" ht="17.25" x14ac:dyDescent="0.25">
      <c r="A3206" s="74"/>
      <c r="B3206" s="19"/>
      <c r="C3206" s="19"/>
      <c r="D3206" s="50"/>
      <c r="E3206" s="73"/>
      <c r="F3206" s="74"/>
      <c r="G3206" s="9"/>
      <c r="H3206" s="48"/>
      <c r="I3206" s="49">
        <f t="shared" ca="1" si="196"/>
        <v>2022</v>
      </c>
      <c r="J3206" s="22">
        <f t="shared" ca="1" si="197"/>
        <v>1</v>
      </c>
      <c r="K3206" s="19"/>
      <c r="L3206" s="73"/>
      <c r="M3206" s="74"/>
      <c r="N3206" s="19"/>
      <c r="O3206" s="73"/>
      <c r="P3206" s="82">
        <v>1</v>
      </c>
      <c r="Q3206" s="24">
        <v>1</v>
      </c>
      <c r="R3206" s="81">
        <f t="shared" ref="R3206:R3269" si="198">+Q3206/P3206</f>
        <v>1</v>
      </c>
      <c r="S3206" s="87"/>
      <c r="T3206" s="19"/>
      <c r="U3206" s="25"/>
      <c r="V3206" s="25"/>
      <c r="W3206" s="81"/>
      <c r="X3206" s="91" t="e">
        <f ca="1">+VLOOKUP(#REF!,REFERENCIAS!$C:$D,2,0)*VLOOKUP(#REF!,PONDERADORES!A:P,IF(AND(INFORMACION!$T3206='REFERENCIAS RIESGO'!$C$36,INFORMACION!$F3206=REFERENCIAS!$C$24),16,IF(INFORMACION!$T3206='REFERENCIAS RIESGO'!$C$36,13,IF(INFORMACION!$F3206=REFERENCIAS!$C$24,10,7))),0)+VLOOKUP(K3206,REFERENCIAS!$C:$D,2,0)*VLOOKUP($K$2,PONDERADORES!A:P,IF(AND(INFORMACION!$T3206='REFERENCIAS RIESGO'!$C$36,INFORMACION!$F3206=REFERENCIAS!$C$24),16,IF(INFORMACION!$T3206='REFERENCIAS RIESGO'!$C$36,13,IF(INFORMACION!$F3206=REFERENCIAS!$C$24,10,7))),0)+VLOOKUP(L3206,REFERENCIAS!$C:$D,2,0)*VLOOKUP($L$2,PONDERADORES!A:P,IF(AND(INFORMACION!$T3206='REFERENCIAS RIESGO'!$C$36,INFORMACION!$F3206=REFERENCIAS!$C$24),16,IF(INFORMACION!$T3206='REFERENCIAS RIESGO'!$C$36,13,IF(INFORMACION!$F3206=REFERENCIAS!$C$24,10,7))),0)+VLOOKUP(F3206,REFERENCIAS!$C:$D,2,0)*VLOOKUP($F$2,PONDERADORES!A:P,IF(AND(INFORMACION!$T3206='REFERENCIAS RIESGO'!$C$36,INFORMACION!$F3206=REFERENCIAS!$C$24),16,IF(INFORMACION!$T3206='REFERENCIAS RIESGO'!$C$36,13,IF(INFORMACION!$F3206=REFERENCIAS!$C$24,10,7))),0)+VLOOKUP(T3206,REFERENCIAS!$C:$D,2,0)*VLOOKUP($T$2,PONDERADORES!A:P,IF(AND(INFORMACION!$T3206='REFERENCIAS RIESGO'!$C$36,INFORMACION!$F3206=REFERENCIAS!$C$24),16,IF(INFORMACION!$T3206='REFERENCIAS RIESGO'!$C$36,13,IF(INFORMACION!$F3206=REFERENCIAS!$C$24,10,7))),0)+VLOOKUP(IF(J3206&lt;=0.2,0.2,IF(AND(J3206&gt;0.2,J3206&lt;=0.4),0.4,IF(AND(J3206&gt;0.4,J3206&lt;=0.6),0.6,IF(AND(J3206&gt;0.6,J3206&lt;=0.8),0.8,IF(AND(J3206&gt;0.8,J3206&lt;=1),1))))),REFERENCIAS!$C:$D,2,0)*VLOOKUP($J$2,PONDERADORES!A:P,IF(AND(INFORMACION!$T3206='REFERENCIAS RIESGO'!$C$36,INFORMACION!$F3206=REFERENCIAS!$C$24),16,IF(INFORMACION!$T3206='REFERENCIAS RIESGO'!$C$36,13,IF(INFORMACION!$F3206=REFERENCIAS!$C$24,10,7))),0)</f>
        <v>#REF!</v>
      </c>
      <c r="Y3206" s="68">
        <f>+VLOOKUP(M3206,REFERENCIAS!$C:$D,2,0)*VLOOKUP($M$2,PONDERADORES!$A$7:$G$9,7,0)+VLOOKUP(N3206,REFERENCIAS!$C:$D,2,0)*VLOOKUP($N$2,PONDERADORES!$A$7:$G$9,7,0)+VLOOKUP(O3206,REFERENCIAS!$C:$D,2,0)*VLOOKUP($O$2,PONDERADORES!$A$7:$G$9,7,0)</f>
        <v>0.2</v>
      </c>
      <c r="Z3206" s="2">
        <f>+VLOOKUP(IF(R3206&lt;0.1,0,IF(AND(R3206&gt;=0.1,R3206&lt;0.2),0.1,IF(AND(R3206&gt;=0.2,R3206&lt;0.3),0.2,IF(R3206&gt;0.3,0.3,)))),REFERENCIAS!$C:$D,2,0)*VLOOKUP($R$2,PONDERADORES!$A$11:$G$11,7,0)</f>
        <v>15</v>
      </c>
      <c r="AA3206" s="92"/>
      <c r="AB3206" s="95" t="e">
        <f t="shared" ref="AB3206:AB3269" ca="1" si="199">+X3206+Y3206+Z3206</f>
        <v>#REF!</v>
      </c>
      <c r="AC3206" s="23" t="e">
        <f ca="1">IF(AB3206&gt;REFERENCIAS!$C$62,REFERENCIAS!$B$62,IF(AND(AB3206&gt;=REFERENCIAS!$C$63,AB3206&lt;REFERENCIAS!$D$63),REFERENCIAS!$B$63,IF(AND(AB3206&gt;REFERENCIAS!$C$64,AB3206&lt;=REFERENCIAS!$D$64),REFERENCIAS!$B$64,IF(AND(AB3206&gt;=REFERENCIAS!$C$65,AB3206&lt;REFERENCIAS!$D$65),REFERENCIAS!$B$65, "Revisar"))))</f>
        <v>#REF!</v>
      </c>
      <c r="AD3206" s="94" t="e">
        <f ca="1">VLOOKUP(AC3206,REFERENCIAS!$B$62:$G$65,4,FALSE)</f>
        <v>#REF!</v>
      </c>
    </row>
    <row r="3207" spans="1:30" ht="17.25" x14ac:dyDescent="0.25">
      <c r="A3207" s="74"/>
      <c r="B3207" s="19"/>
      <c r="C3207" s="19"/>
      <c r="D3207" s="50"/>
      <c r="E3207" s="73"/>
      <c r="F3207" s="74"/>
      <c r="G3207" s="9"/>
      <c r="H3207" s="48"/>
      <c r="I3207" s="49">
        <f t="shared" ca="1" si="196"/>
        <v>2022</v>
      </c>
      <c r="J3207" s="22">
        <f t="shared" ca="1" si="197"/>
        <v>1</v>
      </c>
      <c r="K3207" s="19"/>
      <c r="L3207" s="73"/>
      <c r="M3207" s="74"/>
      <c r="N3207" s="19"/>
      <c r="O3207" s="73"/>
      <c r="P3207" s="82">
        <v>1</v>
      </c>
      <c r="Q3207" s="24">
        <v>1</v>
      </c>
      <c r="R3207" s="81">
        <f t="shared" si="198"/>
        <v>1</v>
      </c>
      <c r="S3207" s="87"/>
      <c r="T3207" s="19"/>
      <c r="U3207" s="25"/>
      <c r="V3207" s="25"/>
      <c r="W3207" s="81"/>
      <c r="X3207" s="91" t="e">
        <f ca="1">+VLOOKUP(#REF!,REFERENCIAS!$C:$D,2,0)*VLOOKUP(#REF!,PONDERADORES!A:P,IF(AND(INFORMACION!$T3207='REFERENCIAS RIESGO'!$C$36,INFORMACION!$F3207=REFERENCIAS!$C$24),16,IF(INFORMACION!$T3207='REFERENCIAS RIESGO'!$C$36,13,IF(INFORMACION!$F3207=REFERENCIAS!$C$24,10,7))),0)+VLOOKUP(K3207,REFERENCIAS!$C:$D,2,0)*VLOOKUP($K$2,PONDERADORES!A:P,IF(AND(INFORMACION!$T3207='REFERENCIAS RIESGO'!$C$36,INFORMACION!$F3207=REFERENCIAS!$C$24),16,IF(INFORMACION!$T3207='REFERENCIAS RIESGO'!$C$36,13,IF(INFORMACION!$F3207=REFERENCIAS!$C$24,10,7))),0)+VLOOKUP(L3207,REFERENCIAS!$C:$D,2,0)*VLOOKUP($L$2,PONDERADORES!A:P,IF(AND(INFORMACION!$T3207='REFERENCIAS RIESGO'!$C$36,INFORMACION!$F3207=REFERENCIAS!$C$24),16,IF(INFORMACION!$T3207='REFERENCIAS RIESGO'!$C$36,13,IF(INFORMACION!$F3207=REFERENCIAS!$C$24,10,7))),0)+VLOOKUP(F3207,REFERENCIAS!$C:$D,2,0)*VLOOKUP($F$2,PONDERADORES!A:P,IF(AND(INFORMACION!$T3207='REFERENCIAS RIESGO'!$C$36,INFORMACION!$F3207=REFERENCIAS!$C$24),16,IF(INFORMACION!$T3207='REFERENCIAS RIESGO'!$C$36,13,IF(INFORMACION!$F3207=REFERENCIAS!$C$24,10,7))),0)+VLOOKUP(T3207,REFERENCIAS!$C:$D,2,0)*VLOOKUP($T$2,PONDERADORES!A:P,IF(AND(INFORMACION!$T3207='REFERENCIAS RIESGO'!$C$36,INFORMACION!$F3207=REFERENCIAS!$C$24),16,IF(INFORMACION!$T3207='REFERENCIAS RIESGO'!$C$36,13,IF(INFORMACION!$F3207=REFERENCIAS!$C$24,10,7))),0)+VLOOKUP(IF(J3207&lt;=0.2,0.2,IF(AND(J3207&gt;0.2,J3207&lt;=0.4),0.4,IF(AND(J3207&gt;0.4,J3207&lt;=0.6),0.6,IF(AND(J3207&gt;0.6,J3207&lt;=0.8),0.8,IF(AND(J3207&gt;0.8,J3207&lt;=1),1))))),REFERENCIAS!$C:$D,2,0)*VLOOKUP($J$2,PONDERADORES!A:P,IF(AND(INFORMACION!$T3207='REFERENCIAS RIESGO'!$C$36,INFORMACION!$F3207=REFERENCIAS!$C$24),16,IF(INFORMACION!$T3207='REFERENCIAS RIESGO'!$C$36,13,IF(INFORMACION!$F3207=REFERENCIAS!$C$24,10,7))),0)</f>
        <v>#REF!</v>
      </c>
      <c r="Y3207" s="68">
        <f>+VLOOKUP(M3207,REFERENCIAS!$C:$D,2,0)*VLOOKUP($M$2,PONDERADORES!$A$7:$G$9,7,0)+VLOOKUP(N3207,REFERENCIAS!$C:$D,2,0)*VLOOKUP($N$2,PONDERADORES!$A$7:$G$9,7,0)+VLOOKUP(O3207,REFERENCIAS!$C:$D,2,0)*VLOOKUP($O$2,PONDERADORES!$A$7:$G$9,7,0)</f>
        <v>0.2</v>
      </c>
      <c r="Z3207" s="2">
        <f>+VLOOKUP(IF(R3207&lt;0.1,0,IF(AND(R3207&gt;=0.1,R3207&lt;0.2),0.1,IF(AND(R3207&gt;=0.2,R3207&lt;0.3),0.2,IF(R3207&gt;0.3,0.3,)))),REFERENCIAS!$C:$D,2,0)*VLOOKUP($R$2,PONDERADORES!$A$11:$G$11,7,0)</f>
        <v>15</v>
      </c>
      <c r="AA3207" s="92"/>
      <c r="AB3207" s="95" t="e">
        <f t="shared" ca="1" si="199"/>
        <v>#REF!</v>
      </c>
      <c r="AC3207" s="23" t="e">
        <f ca="1">IF(AB3207&gt;REFERENCIAS!$C$62,REFERENCIAS!$B$62,IF(AND(AB3207&gt;=REFERENCIAS!$C$63,AB3207&lt;REFERENCIAS!$D$63),REFERENCIAS!$B$63,IF(AND(AB3207&gt;REFERENCIAS!$C$64,AB3207&lt;=REFERENCIAS!$D$64),REFERENCIAS!$B$64,IF(AND(AB3207&gt;=REFERENCIAS!$C$65,AB3207&lt;REFERENCIAS!$D$65),REFERENCIAS!$B$65, "Revisar"))))</f>
        <v>#REF!</v>
      </c>
      <c r="AD3207" s="94" t="e">
        <f ca="1">VLOOKUP(AC3207,REFERENCIAS!$B$62:$G$65,4,FALSE)</f>
        <v>#REF!</v>
      </c>
    </row>
    <row r="3208" spans="1:30" ht="17.25" x14ac:dyDescent="0.25">
      <c r="A3208" s="74"/>
      <c r="B3208" s="19"/>
      <c r="C3208" s="19"/>
      <c r="D3208" s="50"/>
      <c r="E3208" s="73"/>
      <c r="F3208" s="74"/>
      <c r="G3208" s="9"/>
      <c r="H3208" s="48"/>
      <c r="I3208" s="49">
        <f t="shared" ca="1" si="196"/>
        <v>2022</v>
      </c>
      <c r="J3208" s="22">
        <f t="shared" ca="1" si="197"/>
        <v>1</v>
      </c>
      <c r="K3208" s="19"/>
      <c r="L3208" s="73"/>
      <c r="M3208" s="74"/>
      <c r="N3208" s="19"/>
      <c r="O3208" s="73"/>
      <c r="P3208" s="82">
        <v>1</v>
      </c>
      <c r="Q3208" s="24">
        <v>1</v>
      </c>
      <c r="R3208" s="81">
        <f t="shared" si="198"/>
        <v>1</v>
      </c>
      <c r="S3208" s="87"/>
      <c r="T3208" s="19"/>
      <c r="U3208" s="25"/>
      <c r="V3208" s="25"/>
      <c r="W3208" s="81"/>
      <c r="X3208" s="91" t="e">
        <f ca="1">+VLOOKUP(#REF!,REFERENCIAS!$C:$D,2,0)*VLOOKUP(#REF!,PONDERADORES!A:P,IF(AND(INFORMACION!$T3208='REFERENCIAS RIESGO'!$C$36,INFORMACION!$F3208=REFERENCIAS!$C$24),16,IF(INFORMACION!$T3208='REFERENCIAS RIESGO'!$C$36,13,IF(INFORMACION!$F3208=REFERENCIAS!$C$24,10,7))),0)+VLOOKUP(K3208,REFERENCIAS!$C:$D,2,0)*VLOOKUP($K$2,PONDERADORES!A:P,IF(AND(INFORMACION!$T3208='REFERENCIAS RIESGO'!$C$36,INFORMACION!$F3208=REFERENCIAS!$C$24),16,IF(INFORMACION!$T3208='REFERENCIAS RIESGO'!$C$36,13,IF(INFORMACION!$F3208=REFERENCIAS!$C$24,10,7))),0)+VLOOKUP(L3208,REFERENCIAS!$C:$D,2,0)*VLOOKUP($L$2,PONDERADORES!A:P,IF(AND(INFORMACION!$T3208='REFERENCIAS RIESGO'!$C$36,INFORMACION!$F3208=REFERENCIAS!$C$24),16,IF(INFORMACION!$T3208='REFERENCIAS RIESGO'!$C$36,13,IF(INFORMACION!$F3208=REFERENCIAS!$C$24,10,7))),0)+VLOOKUP(F3208,REFERENCIAS!$C:$D,2,0)*VLOOKUP($F$2,PONDERADORES!A:P,IF(AND(INFORMACION!$T3208='REFERENCIAS RIESGO'!$C$36,INFORMACION!$F3208=REFERENCIAS!$C$24),16,IF(INFORMACION!$T3208='REFERENCIAS RIESGO'!$C$36,13,IF(INFORMACION!$F3208=REFERENCIAS!$C$24,10,7))),0)+VLOOKUP(T3208,REFERENCIAS!$C:$D,2,0)*VLOOKUP($T$2,PONDERADORES!A:P,IF(AND(INFORMACION!$T3208='REFERENCIAS RIESGO'!$C$36,INFORMACION!$F3208=REFERENCIAS!$C$24),16,IF(INFORMACION!$T3208='REFERENCIAS RIESGO'!$C$36,13,IF(INFORMACION!$F3208=REFERENCIAS!$C$24,10,7))),0)+VLOOKUP(IF(J3208&lt;=0.2,0.2,IF(AND(J3208&gt;0.2,J3208&lt;=0.4),0.4,IF(AND(J3208&gt;0.4,J3208&lt;=0.6),0.6,IF(AND(J3208&gt;0.6,J3208&lt;=0.8),0.8,IF(AND(J3208&gt;0.8,J3208&lt;=1),1))))),REFERENCIAS!$C:$D,2,0)*VLOOKUP($J$2,PONDERADORES!A:P,IF(AND(INFORMACION!$T3208='REFERENCIAS RIESGO'!$C$36,INFORMACION!$F3208=REFERENCIAS!$C$24),16,IF(INFORMACION!$T3208='REFERENCIAS RIESGO'!$C$36,13,IF(INFORMACION!$F3208=REFERENCIAS!$C$24,10,7))),0)</f>
        <v>#REF!</v>
      </c>
      <c r="Y3208" s="68">
        <f>+VLOOKUP(M3208,REFERENCIAS!$C:$D,2,0)*VLOOKUP($M$2,PONDERADORES!$A$7:$G$9,7,0)+VLOOKUP(N3208,REFERENCIAS!$C:$D,2,0)*VLOOKUP($N$2,PONDERADORES!$A$7:$G$9,7,0)+VLOOKUP(O3208,REFERENCIAS!$C:$D,2,0)*VLOOKUP($O$2,PONDERADORES!$A$7:$G$9,7,0)</f>
        <v>0.2</v>
      </c>
      <c r="Z3208" s="2">
        <f>+VLOOKUP(IF(R3208&lt;0.1,0,IF(AND(R3208&gt;=0.1,R3208&lt;0.2),0.1,IF(AND(R3208&gt;=0.2,R3208&lt;0.3),0.2,IF(R3208&gt;0.3,0.3,)))),REFERENCIAS!$C:$D,2,0)*VLOOKUP($R$2,PONDERADORES!$A$11:$G$11,7,0)</f>
        <v>15</v>
      </c>
      <c r="AA3208" s="92"/>
      <c r="AB3208" s="95" t="e">
        <f t="shared" ca="1" si="199"/>
        <v>#REF!</v>
      </c>
      <c r="AC3208" s="23" t="e">
        <f ca="1">IF(AB3208&gt;REFERENCIAS!$C$62,REFERENCIAS!$B$62,IF(AND(AB3208&gt;=REFERENCIAS!$C$63,AB3208&lt;REFERENCIAS!$D$63),REFERENCIAS!$B$63,IF(AND(AB3208&gt;REFERENCIAS!$C$64,AB3208&lt;=REFERENCIAS!$D$64),REFERENCIAS!$B$64,IF(AND(AB3208&gt;=REFERENCIAS!$C$65,AB3208&lt;REFERENCIAS!$D$65),REFERENCIAS!$B$65, "Revisar"))))</f>
        <v>#REF!</v>
      </c>
      <c r="AD3208" s="94" t="e">
        <f ca="1">VLOOKUP(AC3208,REFERENCIAS!$B$62:$G$65,4,FALSE)</f>
        <v>#REF!</v>
      </c>
    </row>
    <row r="3209" spans="1:30" ht="17.25" x14ac:dyDescent="0.25">
      <c r="A3209" s="74"/>
      <c r="B3209" s="19"/>
      <c r="C3209" s="19"/>
      <c r="D3209" s="50"/>
      <c r="E3209" s="73"/>
      <c r="F3209" s="74"/>
      <c r="G3209" s="9"/>
      <c r="H3209" s="48"/>
      <c r="I3209" s="49">
        <f t="shared" ca="1" si="196"/>
        <v>2022</v>
      </c>
      <c r="J3209" s="22">
        <f t="shared" ca="1" si="197"/>
        <v>1</v>
      </c>
      <c r="K3209" s="19"/>
      <c r="L3209" s="73"/>
      <c r="M3209" s="74"/>
      <c r="N3209" s="19"/>
      <c r="O3209" s="73"/>
      <c r="P3209" s="82">
        <v>1</v>
      </c>
      <c r="Q3209" s="24">
        <v>1</v>
      </c>
      <c r="R3209" s="81">
        <f t="shared" si="198"/>
        <v>1</v>
      </c>
      <c r="S3209" s="87"/>
      <c r="T3209" s="19"/>
      <c r="U3209" s="25"/>
      <c r="V3209" s="25"/>
      <c r="W3209" s="81"/>
      <c r="X3209" s="91" t="e">
        <f ca="1">+VLOOKUP(#REF!,REFERENCIAS!$C:$D,2,0)*VLOOKUP(#REF!,PONDERADORES!A:P,IF(AND(INFORMACION!$T3209='REFERENCIAS RIESGO'!$C$36,INFORMACION!$F3209=REFERENCIAS!$C$24),16,IF(INFORMACION!$T3209='REFERENCIAS RIESGO'!$C$36,13,IF(INFORMACION!$F3209=REFERENCIAS!$C$24,10,7))),0)+VLOOKUP(K3209,REFERENCIAS!$C:$D,2,0)*VLOOKUP($K$2,PONDERADORES!A:P,IF(AND(INFORMACION!$T3209='REFERENCIAS RIESGO'!$C$36,INFORMACION!$F3209=REFERENCIAS!$C$24),16,IF(INFORMACION!$T3209='REFERENCIAS RIESGO'!$C$36,13,IF(INFORMACION!$F3209=REFERENCIAS!$C$24,10,7))),0)+VLOOKUP(L3209,REFERENCIAS!$C:$D,2,0)*VLOOKUP($L$2,PONDERADORES!A:P,IF(AND(INFORMACION!$T3209='REFERENCIAS RIESGO'!$C$36,INFORMACION!$F3209=REFERENCIAS!$C$24),16,IF(INFORMACION!$T3209='REFERENCIAS RIESGO'!$C$36,13,IF(INFORMACION!$F3209=REFERENCIAS!$C$24,10,7))),0)+VLOOKUP(F3209,REFERENCIAS!$C:$D,2,0)*VLOOKUP($F$2,PONDERADORES!A:P,IF(AND(INFORMACION!$T3209='REFERENCIAS RIESGO'!$C$36,INFORMACION!$F3209=REFERENCIAS!$C$24),16,IF(INFORMACION!$T3209='REFERENCIAS RIESGO'!$C$36,13,IF(INFORMACION!$F3209=REFERENCIAS!$C$24,10,7))),0)+VLOOKUP(T3209,REFERENCIAS!$C:$D,2,0)*VLOOKUP($T$2,PONDERADORES!A:P,IF(AND(INFORMACION!$T3209='REFERENCIAS RIESGO'!$C$36,INFORMACION!$F3209=REFERENCIAS!$C$24),16,IF(INFORMACION!$T3209='REFERENCIAS RIESGO'!$C$36,13,IF(INFORMACION!$F3209=REFERENCIAS!$C$24,10,7))),0)+VLOOKUP(IF(J3209&lt;=0.2,0.2,IF(AND(J3209&gt;0.2,J3209&lt;=0.4),0.4,IF(AND(J3209&gt;0.4,J3209&lt;=0.6),0.6,IF(AND(J3209&gt;0.6,J3209&lt;=0.8),0.8,IF(AND(J3209&gt;0.8,J3209&lt;=1),1))))),REFERENCIAS!$C:$D,2,0)*VLOOKUP($J$2,PONDERADORES!A:P,IF(AND(INFORMACION!$T3209='REFERENCIAS RIESGO'!$C$36,INFORMACION!$F3209=REFERENCIAS!$C$24),16,IF(INFORMACION!$T3209='REFERENCIAS RIESGO'!$C$36,13,IF(INFORMACION!$F3209=REFERENCIAS!$C$24,10,7))),0)</f>
        <v>#REF!</v>
      </c>
      <c r="Y3209" s="68">
        <f>+VLOOKUP(M3209,REFERENCIAS!$C:$D,2,0)*VLOOKUP($M$2,PONDERADORES!$A$7:$G$9,7,0)+VLOOKUP(N3209,REFERENCIAS!$C:$D,2,0)*VLOOKUP($N$2,PONDERADORES!$A$7:$G$9,7,0)+VLOOKUP(O3209,REFERENCIAS!$C:$D,2,0)*VLOOKUP($O$2,PONDERADORES!$A$7:$G$9,7,0)</f>
        <v>0.2</v>
      </c>
      <c r="Z3209" s="2">
        <f>+VLOOKUP(IF(R3209&lt;0.1,0,IF(AND(R3209&gt;=0.1,R3209&lt;0.2),0.1,IF(AND(R3209&gt;=0.2,R3209&lt;0.3),0.2,IF(R3209&gt;0.3,0.3,)))),REFERENCIAS!$C:$D,2,0)*VLOOKUP($R$2,PONDERADORES!$A$11:$G$11,7,0)</f>
        <v>15</v>
      </c>
      <c r="AA3209" s="92"/>
      <c r="AB3209" s="95" t="e">
        <f t="shared" ca="1" si="199"/>
        <v>#REF!</v>
      </c>
      <c r="AC3209" s="23" t="e">
        <f ca="1">IF(AB3209&gt;REFERENCIAS!$C$62,REFERENCIAS!$B$62,IF(AND(AB3209&gt;=REFERENCIAS!$C$63,AB3209&lt;REFERENCIAS!$D$63),REFERENCIAS!$B$63,IF(AND(AB3209&gt;REFERENCIAS!$C$64,AB3209&lt;=REFERENCIAS!$D$64),REFERENCIAS!$B$64,IF(AND(AB3209&gt;=REFERENCIAS!$C$65,AB3209&lt;REFERENCIAS!$D$65),REFERENCIAS!$B$65, "Revisar"))))</f>
        <v>#REF!</v>
      </c>
      <c r="AD3209" s="94" t="e">
        <f ca="1">VLOOKUP(AC3209,REFERENCIAS!$B$62:$G$65,4,FALSE)</f>
        <v>#REF!</v>
      </c>
    </row>
    <row r="3210" spans="1:30" ht="17.25" x14ac:dyDescent="0.25">
      <c r="A3210" s="74"/>
      <c r="B3210" s="19"/>
      <c r="C3210" s="19"/>
      <c r="D3210" s="50"/>
      <c r="E3210" s="73"/>
      <c r="F3210" s="74"/>
      <c r="G3210" s="9"/>
      <c r="H3210" s="48"/>
      <c r="I3210" s="49">
        <f t="shared" ca="1" si="196"/>
        <v>2022</v>
      </c>
      <c r="J3210" s="22">
        <f t="shared" ca="1" si="197"/>
        <v>1</v>
      </c>
      <c r="K3210" s="19"/>
      <c r="L3210" s="73"/>
      <c r="M3210" s="74"/>
      <c r="N3210" s="19"/>
      <c r="O3210" s="73"/>
      <c r="P3210" s="82">
        <v>1</v>
      </c>
      <c r="Q3210" s="24">
        <v>1</v>
      </c>
      <c r="R3210" s="81">
        <f t="shared" si="198"/>
        <v>1</v>
      </c>
      <c r="S3210" s="87"/>
      <c r="T3210" s="19"/>
      <c r="U3210" s="25"/>
      <c r="V3210" s="25"/>
      <c r="W3210" s="81"/>
      <c r="X3210" s="91" t="e">
        <f ca="1">+VLOOKUP(#REF!,REFERENCIAS!$C:$D,2,0)*VLOOKUP(#REF!,PONDERADORES!A:P,IF(AND(INFORMACION!$T3210='REFERENCIAS RIESGO'!$C$36,INFORMACION!$F3210=REFERENCIAS!$C$24),16,IF(INFORMACION!$T3210='REFERENCIAS RIESGO'!$C$36,13,IF(INFORMACION!$F3210=REFERENCIAS!$C$24,10,7))),0)+VLOOKUP(K3210,REFERENCIAS!$C:$D,2,0)*VLOOKUP($K$2,PONDERADORES!A:P,IF(AND(INFORMACION!$T3210='REFERENCIAS RIESGO'!$C$36,INFORMACION!$F3210=REFERENCIAS!$C$24),16,IF(INFORMACION!$T3210='REFERENCIAS RIESGO'!$C$36,13,IF(INFORMACION!$F3210=REFERENCIAS!$C$24,10,7))),0)+VLOOKUP(L3210,REFERENCIAS!$C:$D,2,0)*VLOOKUP($L$2,PONDERADORES!A:P,IF(AND(INFORMACION!$T3210='REFERENCIAS RIESGO'!$C$36,INFORMACION!$F3210=REFERENCIAS!$C$24),16,IF(INFORMACION!$T3210='REFERENCIAS RIESGO'!$C$36,13,IF(INFORMACION!$F3210=REFERENCIAS!$C$24,10,7))),0)+VLOOKUP(F3210,REFERENCIAS!$C:$D,2,0)*VLOOKUP($F$2,PONDERADORES!A:P,IF(AND(INFORMACION!$T3210='REFERENCIAS RIESGO'!$C$36,INFORMACION!$F3210=REFERENCIAS!$C$24),16,IF(INFORMACION!$T3210='REFERENCIAS RIESGO'!$C$36,13,IF(INFORMACION!$F3210=REFERENCIAS!$C$24,10,7))),0)+VLOOKUP(T3210,REFERENCIAS!$C:$D,2,0)*VLOOKUP($T$2,PONDERADORES!A:P,IF(AND(INFORMACION!$T3210='REFERENCIAS RIESGO'!$C$36,INFORMACION!$F3210=REFERENCIAS!$C$24),16,IF(INFORMACION!$T3210='REFERENCIAS RIESGO'!$C$36,13,IF(INFORMACION!$F3210=REFERENCIAS!$C$24,10,7))),0)+VLOOKUP(IF(J3210&lt;=0.2,0.2,IF(AND(J3210&gt;0.2,J3210&lt;=0.4),0.4,IF(AND(J3210&gt;0.4,J3210&lt;=0.6),0.6,IF(AND(J3210&gt;0.6,J3210&lt;=0.8),0.8,IF(AND(J3210&gt;0.8,J3210&lt;=1),1))))),REFERENCIAS!$C:$D,2,0)*VLOOKUP($J$2,PONDERADORES!A:P,IF(AND(INFORMACION!$T3210='REFERENCIAS RIESGO'!$C$36,INFORMACION!$F3210=REFERENCIAS!$C$24),16,IF(INFORMACION!$T3210='REFERENCIAS RIESGO'!$C$36,13,IF(INFORMACION!$F3210=REFERENCIAS!$C$24,10,7))),0)</f>
        <v>#REF!</v>
      </c>
      <c r="Y3210" s="68">
        <f>+VLOOKUP(M3210,REFERENCIAS!$C:$D,2,0)*VLOOKUP($M$2,PONDERADORES!$A$7:$G$9,7,0)+VLOOKUP(N3210,REFERENCIAS!$C:$D,2,0)*VLOOKUP($N$2,PONDERADORES!$A$7:$G$9,7,0)+VLOOKUP(O3210,REFERENCIAS!$C:$D,2,0)*VLOOKUP($O$2,PONDERADORES!$A$7:$G$9,7,0)</f>
        <v>0.2</v>
      </c>
      <c r="Z3210" s="2">
        <f>+VLOOKUP(IF(R3210&lt;0.1,0,IF(AND(R3210&gt;=0.1,R3210&lt;0.2),0.1,IF(AND(R3210&gt;=0.2,R3210&lt;0.3),0.2,IF(R3210&gt;0.3,0.3,)))),REFERENCIAS!$C:$D,2,0)*VLOOKUP($R$2,PONDERADORES!$A$11:$G$11,7,0)</f>
        <v>15</v>
      </c>
      <c r="AA3210" s="92"/>
      <c r="AB3210" s="95" t="e">
        <f t="shared" ca="1" si="199"/>
        <v>#REF!</v>
      </c>
      <c r="AC3210" s="23" t="e">
        <f ca="1">IF(AB3210&gt;REFERENCIAS!$C$62,REFERENCIAS!$B$62,IF(AND(AB3210&gt;=REFERENCIAS!$C$63,AB3210&lt;REFERENCIAS!$D$63),REFERENCIAS!$B$63,IF(AND(AB3210&gt;REFERENCIAS!$C$64,AB3210&lt;=REFERENCIAS!$D$64),REFERENCIAS!$B$64,IF(AND(AB3210&gt;=REFERENCIAS!$C$65,AB3210&lt;REFERENCIAS!$D$65),REFERENCIAS!$B$65, "Revisar"))))</f>
        <v>#REF!</v>
      </c>
      <c r="AD3210" s="94" t="e">
        <f ca="1">VLOOKUP(AC3210,REFERENCIAS!$B$62:$G$65,4,FALSE)</f>
        <v>#REF!</v>
      </c>
    </row>
    <row r="3211" spans="1:30" ht="17.25" x14ac:dyDescent="0.25">
      <c r="A3211" s="74"/>
      <c r="B3211" s="19"/>
      <c r="C3211" s="19"/>
      <c r="D3211" s="50"/>
      <c r="E3211" s="73"/>
      <c r="F3211" s="74"/>
      <c r="G3211" s="9"/>
      <c r="H3211" s="48"/>
      <c r="I3211" s="49">
        <f t="shared" ca="1" si="196"/>
        <v>2022</v>
      </c>
      <c r="J3211" s="22">
        <f t="shared" ca="1" si="197"/>
        <v>1</v>
      </c>
      <c r="K3211" s="19"/>
      <c r="L3211" s="73"/>
      <c r="M3211" s="74"/>
      <c r="N3211" s="19"/>
      <c r="O3211" s="73"/>
      <c r="P3211" s="82">
        <v>1</v>
      </c>
      <c r="Q3211" s="24">
        <v>1</v>
      </c>
      <c r="R3211" s="81">
        <f t="shared" si="198"/>
        <v>1</v>
      </c>
      <c r="S3211" s="87"/>
      <c r="T3211" s="19"/>
      <c r="U3211" s="25"/>
      <c r="V3211" s="25"/>
      <c r="W3211" s="81"/>
      <c r="X3211" s="91" t="e">
        <f ca="1">+VLOOKUP(#REF!,REFERENCIAS!$C:$D,2,0)*VLOOKUP(#REF!,PONDERADORES!A:P,IF(AND(INFORMACION!$T3211='REFERENCIAS RIESGO'!$C$36,INFORMACION!$F3211=REFERENCIAS!$C$24),16,IF(INFORMACION!$T3211='REFERENCIAS RIESGO'!$C$36,13,IF(INFORMACION!$F3211=REFERENCIAS!$C$24,10,7))),0)+VLOOKUP(K3211,REFERENCIAS!$C:$D,2,0)*VLOOKUP($K$2,PONDERADORES!A:P,IF(AND(INFORMACION!$T3211='REFERENCIAS RIESGO'!$C$36,INFORMACION!$F3211=REFERENCIAS!$C$24),16,IF(INFORMACION!$T3211='REFERENCIAS RIESGO'!$C$36,13,IF(INFORMACION!$F3211=REFERENCIAS!$C$24,10,7))),0)+VLOOKUP(L3211,REFERENCIAS!$C:$D,2,0)*VLOOKUP($L$2,PONDERADORES!A:P,IF(AND(INFORMACION!$T3211='REFERENCIAS RIESGO'!$C$36,INFORMACION!$F3211=REFERENCIAS!$C$24),16,IF(INFORMACION!$T3211='REFERENCIAS RIESGO'!$C$36,13,IF(INFORMACION!$F3211=REFERENCIAS!$C$24,10,7))),0)+VLOOKUP(F3211,REFERENCIAS!$C:$D,2,0)*VLOOKUP($F$2,PONDERADORES!A:P,IF(AND(INFORMACION!$T3211='REFERENCIAS RIESGO'!$C$36,INFORMACION!$F3211=REFERENCIAS!$C$24),16,IF(INFORMACION!$T3211='REFERENCIAS RIESGO'!$C$36,13,IF(INFORMACION!$F3211=REFERENCIAS!$C$24,10,7))),0)+VLOOKUP(T3211,REFERENCIAS!$C:$D,2,0)*VLOOKUP($T$2,PONDERADORES!A:P,IF(AND(INFORMACION!$T3211='REFERENCIAS RIESGO'!$C$36,INFORMACION!$F3211=REFERENCIAS!$C$24),16,IF(INFORMACION!$T3211='REFERENCIAS RIESGO'!$C$36,13,IF(INFORMACION!$F3211=REFERENCIAS!$C$24,10,7))),0)+VLOOKUP(IF(J3211&lt;=0.2,0.2,IF(AND(J3211&gt;0.2,J3211&lt;=0.4),0.4,IF(AND(J3211&gt;0.4,J3211&lt;=0.6),0.6,IF(AND(J3211&gt;0.6,J3211&lt;=0.8),0.8,IF(AND(J3211&gt;0.8,J3211&lt;=1),1))))),REFERENCIAS!$C:$D,2,0)*VLOOKUP($J$2,PONDERADORES!A:P,IF(AND(INFORMACION!$T3211='REFERENCIAS RIESGO'!$C$36,INFORMACION!$F3211=REFERENCIAS!$C$24),16,IF(INFORMACION!$T3211='REFERENCIAS RIESGO'!$C$36,13,IF(INFORMACION!$F3211=REFERENCIAS!$C$24,10,7))),0)</f>
        <v>#REF!</v>
      </c>
      <c r="Y3211" s="68">
        <f>+VLOOKUP(M3211,REFERENCIAS!$C:$D,2,0)*VLOOKUP($M$2,PONDERADORES!$A$7:$G$9,7,0)+VLOOKUP(N3211,REFERENCIAS!$C:$D,2,0)*VLOOKUP($N$2,PONDERADORES!$A$7:$G$9,7,0)+VLOOKUP(O3211,REFERENCIAS!$C:$D,2,0)*VLOOKUP($O$2,PONDERADORES!$A$7:$G$9,7,0)</f>
        <v>0.2</v>
      </c>
      <c r="Z3211" s="2">
        <f>+VLOOKUP(IF(R3211&lt;0.1,0,IF(AND(R3211&gt;=0.1,R3211&lt;0.2),0.1,IF(AND(R3211&gt;=0.2,R3211&lt;0.3),0.2,IF(R3211&gt;0.3,0.3,)))),REFERENCIAS!$C:$D,2,0)*VLOOKUP($R$2,PONDERADORES!$A$11:$G$11,7,0)</f>
        <v>15</v>
      </c>
      <c r="AA3211" s="92"/>
      <c r="AB3211" s="95" t="e">
        <f t="shared" ca="1" si="199"/>
        <v>#REF!</v>
      </c>
      <c r="AC3211" s="23" t="e">
        <f ca="1">IF(AB3211&gt;REFERENCIAS!$C$62,REFERENCIAS!$B$62,IF(AND(AB3211&gt;=REFERENCIAS!$C$63,AB3211&lt;REFERENCIAS!$D$63),REFERENCIAS!$B$63,IF(AND(AB3211&gt;REFERENCIAS!$C$64,AB3211&lt;=REFERENCIAS!$D$64),REFERENCIAS!$B$64,IF(AND(AB3211&gt;=REFERENCIAS!$C$65,AB3211&lt;REFERENCIAS!$D$65),REFERENCIAS!$B$65, "Revisar"))))</f>
        <v>#REF!</v>
      </c>
      <c r="AD3211" s="94" t="e">
        <f ca="1">VLOOKUP(AC3211,REFERENCIAS!$B$62:$G$65,4,FALSE)</f>
        <v>#REF!</v>
      </c>
    </row>
    <row r="3212" spans="1:30" ht="17.25" x14ac:dyDescent="0.25">
      <c r="A3212" s="74"/>
      <c r="B3212" s="19"/>
      <c r="C3212" s="19"/>
      <c r="D3212" s="50"/>
      <c r="E3212" s="73"/>
      <c r="F3212" s="74"/>
      <c r="G3212" s="9"/>
      <c r="H3212" s="48"/>
      <c r="I3212" s="49">
        <f t="shared" ca="1" si="196"/>
        <v>2022</v>
      </c>
      <c r="J3212" s="22">
        <f t="shared" ca="1" si="197"/>
        <v>1</v>
      </c>
      <c r="K3212" s="19"/>
      <c r="L3212" s="73"/>
      <c r="M3212" s="74"/>
      <c r="N3212" s="19"/>
      <c r="O3212" s="73"/>
      <c r="P3212" s="82">
        <v>1</v>
      </c>
      <c r="Q3212" s="24">
        <v>1</v>
      </c>
      <c r="R3212" s="81">
        <f t="shared" si="198"/>
        <v>1</v>
      </c>
      <c r="S3212" s="87"/>
      <c r="T3212" s="19"/>
      <c r="U3212" s="25"/>
      <c r="V3212" s="25"/>
      <c r="W3212" s="81"/>
      <c r="X3212" s="91" t="e">
        <f ca="1">+VLOOKUP(#REF!,REFERENCIAS!$C:$D,2,0)*VLOOKUP(#REF!,PONDERADORES!A:P,IF(AND(INFORMACION!$T3212='REFERENCIAS RIESGO'!$C$36,INFORMACION!$F3212=REFERENCIAS!$C$24),16,IF(INFORMACION!$T3212='REFERENCIAS RIESGO'!$C$36,13,IF(INFORMACION!$F3212=REFERENCIAS!$C$24,10,7))),0)+VLOOKUP(K3212,REFERENCIAS!$C:$D,2,0)*VLOOKUP($K$2,PONDERADORES!A:P,IF(AND(INFORMACION!$T3212='REFERENCIAS RIESGO'!$C$36,INFORMACION!$F3212=REFERENCIAS!$C$24),16,IF(INFORMACION!$T3212='REFERENCIAS RIESGO'!$C$36,13,IF(INFORMACION!$F3212=REFERENCIAS!$C$24,10,7))),0)+VLOOKUP(L3212,REFERENCIAS!$C:$D,2,0)*VLOOKUP($L$2,PONDERADORES!A:P,IF(AND(INFORMACION!$T3212='REFERENCIAS RIESGO'!$C$36,INFORMACION!$F3212=REFERENCIAS!$C$24),16,IF(INFORMACION!$T3212='REFERENCIAS RIESGO'!$C$36,13,IF(INFORMACION!$F3212=REFERENCIAS!$C$24,10,7))),0)+VLOOKUP(F3212,REFERENCIAS!$C:$D,2,0)*VLOOKUP($F$2,PONDERADORES!A:P,IF(AND(INFORMACION!$T3212='REFERENCIAS RIESGO'!$C$36,INFORMACION!$F3212=REFERENCIAS!$C$24),16,IF(INFORMACION!$T3212='REFERENCIAS RIESGO'!$C$36,13,IF(INFORMACION!$F3212=REFERENCIAS!$C$24,10,7))),0)+VLOOKUP(T3212,REFERENCIAS!$C:$D,2,0)*VLOOKUP($T$2,PONDERADORES!A:P,IF(AND(INFORMACION!$T3212='REFERENCIAS RIESGO'!$C$36,INFORMACION!$F3212=REFERENCIAS!$C$24),16,IF(INFORMACION!$T3212='REFERENCIAS RIESGO'!$C$36,13,IF(INFORMACION!$F3212=REFERENCIAS!$C$24,10,7))),0)+VLOOKUP(IF(J3212&lt;=0.2,0.2,IF(AND(J3212&gt;0.2,J3212&lt;=0.4),0.4,IF(AND(J3212&gt;0.4,J3212&lt;=0.6),0.6,IF(AND(J3212&gt;0.6,J3212&lt;=0.8),0.8,IF(AND(J3212&gt;0.8,J3212&lt;=1),1))))),REFERENCIAS!$C:$D,2,0)*VLOOKUP($J$2,PONDERADORES!A:P,IF(AND(INFORMACION!$T3212='REFERENCIAS RIESGO'!$C$36,INFORMACION!$F3212=REFERENCIAS!$C$24),16,IF(INFORMACION!$T3212='REFERENCIAS RIESGO'!$C$36,13,IF(INFORMACION!$F3212=REFERENCIAS!$C$24,10,7))),0)</f>
        <v>#REF!</v>
      </c>
      <c r="Y3212" s="68">
        <f>+VLOOKUP(M3212,REFERENCIAS!$C:$D,2,0)*VLOOKUP($M$2,PONDERADORES!$A$7:$G$9,7,0)+VLOOKUP(N3212,REFERENCIAS!$C:$D,2,0)*VLOOKUP($N$2,PONDERADORES!$A$7:$G$9,7,0)+VLOOKUP(O3212,REFERENCIAS!$C:$D,2,0)*VLOOKUP($O$2,PONDERADORES!$A$7:$G$9,7,0)</f>
        <v>0.2</v>
      </c>
      <c r="Z3212" s="2">
        <f>+VLOOKUP(IF(R3212&lt;0.1,0,IF(AND(R3212&gt;=0.1,R3212&lt;0.2),0.1,IF(AND(R3212&gt;=0.2,R3212&lt;0.3),0.2,IF(R3212&gt;0.3,0.3,)))),REFERENCIAS!$C:$D,2,0)*VLOOKUP($R$2,PONDERADORES!$A$11:$G$11,7,0)</f>
        <v>15</v>
      </c>
      <c r="AA3212" s="92"/>
      <c r="AB3212" s="95" t="e">
        <f t="shared" ca="1" si="199"/>
        <v>#REF!</v>
      </c>
      <c r="AC3212" s="23" t="e">
        <f ca="1">IF(AB3212&gt;REFERENCIAS!$C$62,REFERENCIAS!$B$62,IF(AND(AB3212&gt;=REFERENCIAS!$C$63,AB3212&lt;REFERENCIAS!$D$63),REFERENCIAS!$B$63,IF(AND(AB3212&gt;REFERENCIAS!$C$64,AB3212&lt;=REFERENCIAS!$D$64),REFERENCIAS!$B$64,IF(AND(AB3212&gt;=REFERENCIAS!$C$65,AB3212&lt;REFERENCIAS!$D$65),REFERENCIAS!$B$65, "Revisar"))))</f>
        <v>#REF!</v>
      </c>
      <c r="AD3212" s="94" t="e">
        <f ca="1">VLOOKUP(AC3212,REFERENCIAS!$B$62:$G$65,4,FALSE)</f>
        <v>#REF!</v>
      </c>
    </row>
    <row r="3213" spans="1:30" ht="17.25" x14ac:dyDescent="0.25">
      <c r="A3213" s="74"/>
      <c r="B3213" s="19"/>
      <c r="C3213" s="19"/>
      <c r="D3213" s="50"/>
      <c r="E3213" s="73"/>
      <c r="F3213" s="74"/>
      <c r="G3213" s="9"/>
      <c r="H3213" s="48"/>
      <c r="I3213" s="49">
        <f t="shared" ca="1" si="196"/>
        <v>2022</v>
      </c>
      <c r="J3213" s="22">
        <f t="shared" ca="1" si="197"/>
        <v>1</v>
      </c>
      <c r="K3213" s="19"/>
      <c r="L3213" s="73"/>
      <c r="M3213" s="74"/>
      <c r="N3213" s="19"/>
      <c r="O3213" s="73"/>
      <c r="P3213" s="82">
        <v>1</v>
      </c>
      <c r="Q3213" s="24">
        <v>1</v>
      </c>
      <c r="R3213" s="81">
        <f t="shared" si="198"/>
        <v>1</v>
      </c>
      <c r="S3213" s="87"/>
      <c r="T3213" s="19"/>
      <c r="U3213" s="25"/>
      <c r="V3213" s="25"/>
      <c r="W3213" s="81"/>
      <c r="X3213" s="91" t="e">
        <f ca="1">+VLOOKUP(#REF!,REFERENCIAS!$C:$D,2,0)*VLOOKUP(#REF!,PONDERADORES!A:P,IF(AND(INFORMACION!$T3213='REFERENCIAS RIESGO'!$C$36,INFORMACION!$F3213=REFERENCIAS!$C$24),16,IF(INFORMACION!$T3213='REFERENCIAS RIESGO'!$C$36,13,IF(INFORMACION!$F3213=REFERENCIAS!$C$24,10,7))),0)+VLOOKUP(K3213,REFERENCIAS!$C:$D,2,0)*VLOOKUP($K$2,PONDERADORES!A:P,IF(AND(INFORMACION!$T3213='REFERENCIAS RIESGO'!$C$36,INFORMACION!$F3213=REFERENCIAS!$C$24),16,IF(INFORMACION!$T3213='REFERENCIAS RIESGO'!$C$36,13,IF(INFORMACION!$F3213=REFERENCIAS!$C$24,10,7))),0)+VLOOKUP(L3213,REFERENCIAS!$C:$D,2,0)*VLOOKUP($L$2,PONDERADORES!A:P,IF(AND(INFORMACION!$T3213='REFERENCIAS RIESGO'!$C$36,INFORMACION!$F3213=REFERENCIAS!$C$24),16,IF(INFORMACION!$T3213='REFERENCIAS RIESGO'!$C$36,13,IF(INFORMACION!$F3213=REFERENCIAS!$C$24,10,7))),0)+VLOOKUP(F3213,REFERENCIAS!$C:$D,2,0)*VLOOKUP($F$2,PONDERADORES!A:P,IF(AND(INFORMACION!$T3213='REFERENCIAS RIESGO'!$C$36,INFORMACION!$F3213=REFERENCIAS!$C$24),16,IF(INFORMACION!$T3213='REFERENCIAS RIESGO'!$C$36,13,IF(INFORMACION!$F3213=REFERENCIAS!$C$24,10,7))),0)+VLOOKUP(T3213,REFERENCIAS!$C:$D,2,0)*VLOOKUP($T$2,PONDERADORES!A:P,IF(AND(INFORMACION!$T3213='REFERENCIAS RIESGO'!$C$36,INFORMACION!$F3213=REFERENCIAS!$C$24),16,IF(INFORMACION!$T3213='REFERENCIAS RIESGO'!$C$36,13,IF(INFORMACION!$F3213=REFERENCIAS!$C$24,10,7))),0)+VLOOKUP(IF(J3213&lt;=0.2,0.2,IF(AND(J3213&gt;0.2,J3213&lt;=0.4),0.4,IF(AND(J3213&gt;0.4,J3213&lt;=0.6),0.6,IF(AND(J3213&gt;0.6,J3213&lt;=0.8),0.8,IF(AND(J3213&gt;0.8,J3213&lt;=1),1))))),REFERENCIAS!$C:$D,2,0)*VLOOKUP($J$2,PONDERADORES!A:P,IF(AND(INFORMACION!$T3213='REFERENCIAS RIESGO'!$C$36,INFORMACION!$F3213=REFERENCIAS!$C$24),16,IF(INFORMACION!$T3213='REFERENCIAS RIESGO'!$C$36,13,IF(INFORMACION!$F3213=REFERENCIAS!$C$24,10,7))),0)</f>
        <v>#REF!</v>
      </c>
      <c r="Y3213" s="68">
        <f>+VLOOKUP(M3213,REFERENCIAS!$C:$D,2,0)*VLOOKUP($M$2,PONDERADORES!$A$7:$G$9,7,0)+VLOOKUP(N3213,REFERENCIAS!$C:$D,2,0)*VLOOKUP($N$2,PONDERADORES!$A$7:$G$9,7,0)+VLOOKUP(O3213,REFERENCIAS!$C:$D,2,0)*VLOOKUP($O$2,PONDERADORES!$A$7:$G$9,7,0)</f>
        <v>0.2</v>
      </c>
      <c r="Z3213" s="2">
        <f>+VLOOKUP(IF(R3213&lt;0.1,0,IF(AND(R3213&gt;=0.1,R3213&lt;0.2),0.1,IF(AND(R3213&gt;=0.2,R3213&lt;0.3),0.2,IF(R3213&gt;0.3,0.3,)))),REFERENCIAS!$C:$D,2,0)*VLOOKUP($R$2,PONDERADORES!$A$11:$G$11,7,0)</f>
        <v>15</v>
      </c>
      <c r="AA3213" s="92"/>
      <c r="AB3213" s="95" t="e">
        <f t="shared" ca="1" si="199"/>
        <v>#REF!</v>
      </c>
      <c r="AC3213" s="23" t="e">
        <f ca="1">IF(AB3213&gt;REFERENCIAS!$C$62,REFERENCIAS!$B$62,IF(AND(AB3213&gt;=REFERENCIAS!$C$63,AB3213&lt;REFERENCIAS!$D$63),REFERENCIAS!$B$63,IF(AND(AB3213&gt;REFERENCIAS!$C$64,AB3213&lt;=REFERENCIAS!$D$64),REFERENCIAS!$B$64,IF(AND(AB3213&gt;=REFERENCIAS!$C$65,AB3213&lt;REFERENCIAS!$D$65),REFERENCIAS!$B$65, "Revisar"))))</f>
        <v>#REF!</v>
      </c>
      <c r="AD3213" s="94" t="e">
        <f ca="1">VLOOKUP(AC3213,REFERENCIAS!$B$62:$G$65,4,FALSE)</f>
        <v>#REF!</v>
      </c>
    </row>
    <row r="3214" spans="1:30" ht="17.25" x14ac:dyDescent="0.25">
      <c r="A3214" s="74"/>
      <c r="B3214" s="19"/>
      <c r="C3214" s="19"/>
      <c r="D3214" s="50"/>
      <c r="E3214" s="73"/>
      <c r="F3214" s="74"/>
      <c r="G3214" s="9"/>
      <c r="H3214" s="48"/>
      <c r="I3214" s="49">
        <f t="shared" ca="1" si="196"/>
        <v>2022</v>
      </c>
      <c r="J3214" s="22">
        <f t="shared" ca="1" si="197"/>
        <v>1</v>
      </c>
      <c r="K3214" s="19"/>
      <c r="L3214" s="73"/>
      <c r="M3214" s="74"/>
      <c r="N3214" s="19"/>
      <c r="O3214" s="73"/>
      <c r="P3214" s="82">
        <v>1</v>
      </c>
      <c r="Q3214" s="24">
        <v>1</v>
      </c>
      <c r="R3214" s="81">
        <f t="shared" si="198"/>
        <v>1</v>
      </c>
      <c r="S3214" s="87"/>
      <c r="T3214" s="19"/>
      <c r="U3214" s="25"/>
      <c r="V3214" s="25"/>
      <c r="W3214" s="81"/>
      <c r="X3214" s="91" t="e">
        <f ca="1">+VLOOKUP(#REF!,REFERENCIAS!$C:$D,2,0)*VLOOKUP(#REF!,PONDERADORES!A:P,IF(AND(INFORMACION!$T3214='REFERENCIAS RIESGO'!$C$36,INFORMACION!$F3214=REFERENCIAS!$C$24),16,IF(INFORMACION!$T3214='REFERENCIAS RIESGO'!$C$36,13,IF(INFORMACION!$F3214=REFERENCIAS!$C$24,10,7))),0)+VLOOKUP(K3214,REFERENCIAS!$C:$D,2,0)*VLOOKUP($K$2,PONDERADORES!A:P,IF(AND(INFORMACION!$T3214='REFERENCIAS RIESGO'!$C$36,INFORMACION!$F3214=REFERENCIAS!$C$24),16,IF(INFORMACION!$T3214='REFERENCIAS RIESGO'!$C$36,13,IF(INFORMACION!$F3214=REFERENCIAS!$C$24,10,7))),0)+VLOOKUP(L3214,REFERENCIAS!$C:$D,2,0)*VLOOKUP($L$2,PONDERADORES!A:P,IF(AND(INFORMACION!$T3214='REFERENCIAS RIESGO'!$C$36,INFORMACION!$F3214=REFERENCIAS!$C$24),16,IF(INFORMACION!$T3214='REFERENCIAS RIESGO'!$C$36,13,IF(INFORMACION!$F3214=REFERENCIAS!$C$24,10,7))),0)+VLOOKUP(F3214,REFERENCIAS!$C:$D,2,0)*VLOOKUP($F$2,PONDERADORES!A:P,IF(AND(INFORMACION!$T3214='REFERENCIAS RIESGO'!$C$36,INFORMACION!$F3214=REFERENCIAS!$C$24),16,IF(INFORMACION!$T3214='REFERENCIAS RIESGO'!$C$36,13,IF(INFORMACION!$F3214=REFERENCIAS!$C$24,10,7))),0)+VLOOKUP(T3214,REFERENCIAS!$C:$D,2,0)*VLOOKUP($T$2,PONDERADORES!A:P,IF(AND(INFORMACION!$T3214='REFERENCIAS RIESGO'!$C$36,INFORMACION!$F3214=REFERENCIAS!$C$24),16,IF(INFORMACION!$T3214='REFERENCIAS RIESGO'!$C$36,13,IF(INFORMACION!$F3214=REFERENCIAS!$C$24,10,7))),0)+VLOOKUP(IF(J3214&lt;=0.2,0.2,IF(AND(J3214&gt;0.2,J3214&lt;=0.4),0.4,IF(AND(J3214&gt;0.4,J3214&lt;=0.6),0.6,IF(AND(J3214&gt;0.6,J3214&lt;=0.8),0.8,IF(AND(J3214&gt;0.8,J3214&lt;=1),1))))),REFERENCIAS!$C:$D,2,0)*VLOOKUP($J$2,PONDERADORES!A:P,IF(AND(INFORMACION!$T3214='REFERENCIAS RIESGO'!$C$36,INFORMACION!$F3214=REFERENCIAS!$C$24),16,IF(INFORMACION!$T3214='REFERENCIAS RIESGO'!$C$36,13,IF(INFORMACION!$F3214=REFERENCIAS!$C$24,10,7))),0)</f>
        <v>#REF!</v>
      </c>
      <c r="Y3214" s="68">
        <f>+VLOOKUP(M3214,REFERENCIAS!$C:$D,2,0)*VLOOKUP($M$2,PONDERADORES!$A$7:$G$9,7,0)+VLOOKUP(N3214,REFERENCIAS!$C:$D,2,0)*VLOOKUP($N$2,PONDERADORES!$A$7:$G$9,7,0)+VLOOKUP(O3214,REFERENCIAS!$C:$D,2,0)*VLOOKUP($O$2,PONDERADORES!$A$7:$G$9,7,0)</f>
        <v>0.2</v>
      </c>
      <c r="Z3214" s="2">
        <f>+VLOOKUP(IF(R3214&lt;0.1,0,IF(AND(R3214&gt;=0.1,R3214&lt;0.2),0.1,IF(AND(R3214&gt;=0.2,R3214&lt;0.3),0.2,IF(R3214&gt;0.3,0.3,)))),REFERENCIAS!$C:$D,2,0)*VLOOKUP($R$2,PONDERADORES!$A$11:$G$11,7,0)</f>
        <v>15</v>
      </c>
      <c r="AA3214" s="92"/>
      <c r="AB3214" s="95" t="e">
        <f t="shared" ca="1" si="199"/>
        <v>#REF!</v>
      </c>
      <c r="AC3214" s="23" t="e">
        <f ca="1">IF(AB3214&gt;REFERENCIAS!$C$62,REFERENCIAS!$B$62,IF(AND(AB3214&gt;=REFERENCIAS!$C$63,AB3214&lt;REFERENCIAS!$D$63),REFERENCIAS!$B$63,IF(AND(AB3214&gt;REFERENCIAS!$C$64,AB3214&lt;=REFERENCIAS!$D$64),REFERENCIAS!$B$64,IF(AND(AB3214&gt;=REFERENCIAS!$C$65,AB3214&lt;REFERENCIAS!$D$65),REFERENCIAS!$B$65, "Revisar"))))</f>
        <v>#REF!</v>
      </c>
      <c r="AD3214" s="94" t="e">
        <f ca="1">VLOOKUP(AC3214,REFERENCIAS!$B$62:$G$65,4,FALSE)</f>
        <v>#REF!</v>
      </c>
    </row>
    <row r="3215" spans="1:30" ht="17.25" x14ac:dyDescent="0.25">
      <c r="A3215" s="74"/>
      <c r="B3215" s="19"/>
      <c r="C3215" s="19"/>
      <c r="D3215" s="50"/>
      <c r="E3215" s="73"/>
      <c r="F3215" s="74"/>
      <c r="G3215" s="9"/>
      <c r="H3215" s="48"/>
      <c r="I3215" s="49">
        <f t="shared" ca="1" si="196"/>
        <v>2022</v>
      </c>
      <c r="J3215" s="22">
        <f t="shared" ca="1" si="197"/>
        <v>1</v>
      </c>
      <c r="K3215" s="19"/>
      <c r="L3215" s="73"/>
      <c r="M3215" s="74"/>
      <c r="N3215" s="19"/>
      <c r="O3215" s="73"/>
      <c r="P3215" s="82">
        <v>1</v>
      </c>
      <c r="Q3215" s="24">
        <v>1</v>
      </c>
      <c r="R3215" s="81">
        <f t="shared" si="198"/>
        <v>1</v>
      </c>
      <c r="S3215" s="87"/>
      <c r="T3215" s="19"/>
      <c r="U3215" s="25"/>
      <c r="V3215" s="25"/>
      <c r="W3215" s="81"/>
      <c r="X3215" s="91" t="e">
        <f ca="1">+VLOOKUP(#REF!,REFERENCIAS!$C:$D,2,0)*VLOOKUP(#REF!,PONDERADORES!A:P,IF(AND(INFORMACION!$T3215='REFERENCIAS RIESGO'!$C$36,INFORMACION!$F3215=REFERENCIAS!$C$24),16,IF(INFORMACION!$T3215='REFERENCIAS RIESGO'!$C$36,13,IF(INFORMACION!$F3215=REFERENCIAS!$C$24,10,7))),0)+VLOOKUP(K3215,REFERENCIAS!$C:$D,2,0)*VLOOKUP($K$2,PONDERADORES!A:P,IF(AND(INFORMACION!$T3215='REFERENCIAS RIESGO'!$C$36,INFORMACION!$F3215=REFERENCIAS!$C$24),16,IF(INFORMACION!$T3215='REFERENCIAS RIESGO'!$C$36,13,IF(INFORMACION!$F3215=REFERENCIAS!$C$24,10,7))),0)+VLOOKUP(L3215,REFERENCIAS!$C:$D,2,0)*VLOOKUP($L$2,PONDERADORES!A:P,IF(AND(INFORMACION!$T3215='REFERENCIAS RIESGO'!$C$36,INFORMACION!$F3215=REFERENCIAS!$C$24),16,IF(INFORMACION!$T3215='REFERENCIAS RIESGO'!$C$36,13,IF(INFORMACION!$F3215=REFERENCIAS!$C$24,10,7))),0)+VLOOKUP(F3215,REFERENCIAS!$C:$D,2,0)*VLOOKUP($F$2,PONDERADORES!A:P,IF(AND(INFORMACION!$T3215='REFERENCIAS RIESGO'!$C$36,INFORMACION!$F3215=REFERENCIAS!$C$24),16,IF(INFORMACION!$T3215='REFERENCIAS RIESGO'!$C$36,13,IF(INFORMACION!$F3215=REFERENCIAS!$C$24,10,7))),0)+VLOOKUP(T3215,REFERENCIAS!$C:$D,2,0)*VLOOKUP($T$2,PONDERADORES!A:P,IF(AND(INFORMACION!$T3215='REFERENCIAS RIESGO'!$C$36,INFORMACION!$F3215=REFERENCIAS!$C$24),16,IF(INFORMACION!$T3215='REFERENCIAS RIESGO'!$C$36,13,IF(INFORMACION!$F3215=REFERENCIAS!$C$24,10,7))),0)+VLOOKUP(IF(J3215&lt;=0.2,0.2,IF(AND(J3215&gt;0.2,J3215&lt;=0.4),0.4,IF(AND(J3215&gt;0.4,J3215&lt;=0.6),0.6,IF(AND(J3215&gt;0.6,J3215&lt;=0.8),0.8,IF(AND(J3215&gt;0.8,J3215&lt;=1),1))))),REFERENCIAS!$C:$D,2,0)*VLOOKUP($J$2,PONDERADORES!A:P,IF(AND(INFORMACION!$T3215='REFERENCIAS RIESGO'!$C$36,INFORMACION!$F3215=REFERENCIAS!$C$24),16,IF(INFORMACION!$T3215='REFERENCIAS RIESGO'!$C$36,13,IF(INFORMACION!$F3215=REFERENCIAS!$C$24,10,7))),0)</f>
        <v>#REF!</v>
      </c>
      <c r="Y3215" s="68">
        <f>+VLOOKUP(M3215,REFERENCIAS!$C:$D,2,0)*VLOOKUP($M$2,PONDERADORES!$A$7:$G$9,7,0)+VLOOKUP(N3215,REFERENCIAS!$C:$D,2,0)*VLOOKUP($N$2,PONDERADORES!$A$7:$G$9,7,0)+VLOOKUP(O3215,REFERENCIAS!$C:$D,2,0)*VLOOKUP($O$2,PONDERADORES!$A$7:$G$9,7,0)</f>
        <v>0.2</v>
      </c>
      <c r="Z3215" s="2">
        <f>+VLOOKUP(IF(R3215&lt;0.1,0,IF(AND(R3215&gt;=0.1,R3215&lt;0.2),0.1,IF(AND(R3215&gt;=0.2,R3215&lt;0.3),0.2,IF(R3215&gt;0.3,0.3,)))),REFERENCIAS!$C:$D,2,0)*VLOOKUP($R$2,PONDERADORES!$A$11:$G$11,7,0)</f>
        <v>15</v>
      </c>
      <c r="AA3215" s="92"/>
      <c r="AB3215" s="95" t="e">
        <f t="shared" ca="1" si="199"/>
        <v>#REF!</v>
      </c>
      <c r="AC3215" s="23" t="e">
        <f ca="1">IF(AB3215&gt;REFERENCIAS!$C$62,REFERENCIAS!$B$62,IF(AND(AB3215&gt;=REFERENCIAS!$C$63,AB3215&lt;REFERENCIAS!$D$63),REFERENCIAS!$B$63,IF(AND(AB3215&gt;REFERENCIAS!$C$64,AB3215&lt;=REFERENCIAS!$D$64),REFERENCIAS!$B$64,IF(AND(AB3215&gt;=REFERENCIAS!$C$65,AB3215&lt;REFERENCIAS!$D$65),REFERENCIAS!$B$65, "Revisar"))))</f>
        <v>#REF!</v>
      </c>
      <c r="AD3215" s="94" t="e">
        <f ca="1">VLOOKUP(AC3215,REFERENCIAS!$B$62:$G$65,4,FALSE)</f>
        <v>#REF!</v>
      </c>
    </row>
    <row r="3216" spans="1:30" ht="17.25" x14ac:dyDescent="0.25">
      <c r="A3216" s="74"/>
      <c r="B3216" s="19"/>
      <c r="C3216" s="19"/>
      <c r="D3216" s="50"/>
      <c r="E3216" s="73"/>
      <c r="F3216" s="74"/>
      <c r="G3216" s="9"/>
      <c r="H3216" s="48"/>
      <c r="I3216" s="49">
        <f t="shared" ca="1" si="196"/>
        <v>2022</v>
      </c>
      <c r="J3216" s="22">
        <f t="shared" ca="1" si="197"/>
        <v>1</v>
      </c>
      <c r="K3216" s="19"/>
      <c r="L3216" s="73"/>
      <c r="M3216" s="74"/>
      <c r="N3216" s="19"/>
      <c r="O3216" s="73"/>
      <c r="P3216" s="82">
        <v>1</v>
      </c>
      <c r="Q3216" s="24">
        <v>1</v>
      </c>
      <c r="R3216" s="81">
        <f t="shared" si="198"/>
        <v>1</v>
      </c>
      <c r="S3216" s="87"/>
      <c r="T3216" s="19"/>
      <c r="U3216" s="25"/>
      <c r="V3216" s="25"/>
      <c r="W3216" s="81"/>
      <c r="X3216" s="91" t="e">
        <f ca="1">+VLOOKUP(#REF!,REFERENCIAS!$C:$D,2,0)*VLOOKUP(#REF!,PONDERADORES!A:P,IF(AND(INFORMACION!$T3216='REFERENCIAS RIESGO'!$C$36,INFORMACION!$F3216=REFERENCIAS!$C$24),16,IF(INFORMACION!$T3216='REFERENCIAS RIESGO'!$C$36,13,IF(INFORMACION!$F3216=REFERENCIAS!$C$24,10,7))),0)+VLOOKUP(K3216,REFERENCIAS!$C:$D,2,0)*VLOOKUP($K$2,PONDERADORES!A:P,IF(AND(INFORMACION!$T3216='REFERENCIAS RIESGO'!$C$36,INFORMACION!$F3216=REFERENCIAS!$C$24),16,IF(INFORMACION!$T3216='REFERENCIAS RIESGO'!$C$36,13,IF(INFORMACION!$F3216=REFERENCIAS!$C$24,10,7))),0)+VLOOKUP(L3216,REFERENCIAS!$C:$D,2,0)*VLOOKUP($L$2,PONDERADORES!A:P,IF(AND(INFORMACION!$T3216='REFERENCIAS RIESGO'!$C$36,INFORMACION!$F3216=REFERENCIAS!$C$24),16,IF(INFORMACION!$T3216='REFERENCIAS RIESGO'!$C$36,13,IF(INFORMACION!$F3216=REFERENCIAS!$C$24,10,7))),0)+VLOOKUP(F3216,REFERENCIAS!$C:$D,2,0)*VLOOKUP($F$2,PONDERADORES!A:P,IF(AND(INFORMACION!$T3216='REFERENCIAS RIESGO'!$C$36,INFORMACION!$F3216=REFERENCIAS!$C$24),16,IF(INFORMACION!$T3216='REFERENCIAS RIESGO'!$C$36,13,IF(INFORMACION!$F3216=REFERENCIAS!$C$24,10,7))),0)+VLOOKUP(T3216,REFERENCIAS!$C:$D,2,0)*VLOOKUP($T$2,PONDERADORES!A:P,IF(AND(INFORMACION!$T3216='REFERENCIAS RIESGO'!$C$36,INFORMACION!$F3216=REFERENCIAS!$C$24),16,IF(INFORMACION!$T3216='REFERENCIAS RIESGO'!$C$36,13,IF(INFORMACION!$F3216=REFERENCIAS!$C$24,10,7))),0)+VLOOKUP(IF(J3216&lt;=0.2,0.2,IF(AND(J3216&gt;0.2,J3216&lt;=0.4),0.4,IF(AND(J3216&gt;0.4,J3216&lt;=0.6),0.6,IF(AND(J3216&gt;0.6,J3216&lt;=0.8),0.8,IF(AND(J3216&gt;0.8,J3216&lt;=1),1))))),REFERENCIAS!$C:$D,2,0)*VLOOKUP($J$2,PONDERADORES!A:P,IF(AND(INFORMACION!$T3216='REFERENCIAS RIESGO'!$C$36,INFORMACION!$F3216=REFERENCIAS!$C$24),16,IF(INFORMACION!$T3216='REFERENCIAS RIESGO'!$C$36,13,IF(INFORMACION!$F3216=REFERENCIAS!$C$24,10,7))),0)</f>
        <v>#REF!</v>
      </c>
      <c r="Y3216" s="68">
        <f>+VLOOKUP(M3216,REFERENCIAS!$C:$D,2,0)*VLOOKUP($M$2,PONDERADORES!$A$7:$G$9,7,0)+VLOOKUP(N3216,REFERENCIAS!$C:$D,2,0)*VLOOKUP($N$2,PONDERADORES!$A$7:$G$9,7,0)+VLOOKUP(O3216,REFERENCIAS!$C:$D,2,0)*VLOOKUP($O$2,PONDERADORES!$A$7:$G$9,7,0)</f>
        <v>0.2</v>
      </c>
      <c r="Z3216" s="2">
        <f>+VLOOKUP(IF(R3216&lt;0.1,0,IF(AND(R3216&gt;=0.1,R3216&lt;0.2),0.1,IF(AND(R3216&gt;=0.2,R3216&lt;0.3),0.2,IF(R3216&gt;0.3,0.3,)))),REFERENCIAS!$C:$D,2,0)*VLOOKUP($R$2,PONDERADORES!$A$11:$G$11,7,0)</f>
        <v>15</v>
      </c>
      <c r="AA3216" s="92"/>
      <c r="AB3216" s="95" t="e">
        <f t="shared" ca="1" si="199"/>
        <v>#REF!</v>
      </c>
      <c r="AC3216" s="23" t="e">
        <f ca="1">IF(AB3216&gt;REFERENCIAS!$C$62,REFERENCIAS!$B$62,IF(AND(AB3216&gt;=REFERENCIAS!$C$63,AB3216&lt;REFERENCIAS!$D$63),REFERENCIAS!$B$63,IF(AND(AB3216&gt;REFERENCIAS!$C$64,AB3216&lt;=REFERENCIAS!$D$64),REFERENCIAS!$B$64,IF(AND(AB3216&gt;=REFERENCIAS!$C$65,AB3216&lt;REFERENCIAS!$D$65),REFERENCIAS!$B$65, "Revisar"))))</f>
        <v>#REF!</v>
      </c>
      <c r="AD3216" s="94" t="e">
        <f ca="1">VLOOKUP(AC3216,REFERENCIAS!$B$62:$G$65,4,FALSE)</f>
        <v>#REF!</v>
      </c>
    </row>
    <row r="3217" spans="1:30" ht="17.25" x14ac:dyDescent="0.25">
      <c r="A3217" s="74"/>
      <c r="B3217" s="19"/>
      <c r="C3217" s="19"/>
      <c r="D3217" s="50"/>
      <c r="E3217" s="73"/>
      <c r="F3217" s="74"/>
      <c r="G3217" s="9"/>
      <c r="H3217" s="48"/>
      <c r="I3217" s="49">
        <f t="shared" ca="1" si="196"/>
        <v>2022</v>
      </c>
      <c r="J3217" s="22">
        <f t="shared" ca="1" si="197"/>
        <v>1</v>
      </c>
      <c r="K3217" s="19"/>
      <c r="L3217" s="73"/>
      <c r="M3217" s="74"/>
      <c r="N3217" s="19"/>
      <c r="O3217" s="73"/>
      <c r="P3217" s="82">
        <v>1</v>
      </c>
      <c r="Q3217" s="24">
        <v>1</v>
      </c>
      <c r="R3217" s="81">
        <f t="shared" si="198"/>
        <v>1</v>
      </c>
      <c r="S3217" s="87"/>
      <c r="T3217" s="19"/>
      <c r="U3217" s="25"/>
      <c r="V3217" s="25"/>
      <c r="W3217" s="81"/>
      <c r="X3217" s="91" t="e">
        <f ca="1">+VLOOKUP(#REF!,REFERENCIAS!$C:$D,2,0)*VLOOKUP(#REF!,PONDERADORES!A:P,IF(AND(INFORMACION!$T3217='REFERENCIAS RIESGO'!$C$36,INFORMACION!$F3217=REFERENCIAS!$C$24),16,IF(INFORMACION!$T3217='REFERENCIAS RIESGO'!$C$36,13,IF(INFORMACION!$F3217=REFERENCIAS!$C$24,10,7))),0)+VLOOKUP(K3217,REFERENCIAS!$C:$D,2,0)*VLOOKUP($K$2,PONDERADORES!A:P,IF(AND(INFORMACION!$T3217='REFERENCIAS RIESGO'!$C$36,INFORMACION!$F3217=REFERENCIAS!$C$24),16,IF(INFORMACION!$T3217='REFERENCIAS RIESGO'!$C$36,13,IF(INFORMACION!$F3217=REFERENCIAS!$C$24,10,7))),0)+VLOOKUP(L3217,REFERENCIAS!$C:$D,2,0)*VLOOKUP($L$2,PONDERADORES!A:P,IF(AND(INFORMACION!$T3217='REFERENCIAS RIESGO'!$C$36,INFORMACION!$F3217=REFERENCIAS!$C$24),16,IF(INFORMACION!$T3217='REFERENCIAS RIESGO'!$C$36,13,IF(INFORMACION!$F3217=REFERENCIAS!$C$24,10,7))),0)+VLOOKUP(F3217,REFERENCIAS!$C:$D,2,0)*VLOOKUP($F$2,PONDERADORES!A:P,IF(AND(INFORMACION!$T3217='REFERENCIAS RIESGO'!$C$36,INFORMACION!$F3217=REFERENCIAS!$C$24),16,IF(INFORMACION!$T3217='REFERENCIAS RIESGO'!$C$36,13,IF(INFORMACION!$F3217=REFERENCIAS!$C$24,10,7))),0)+VLOOKUP(T3217,REFERENCIAS!$C:$D,2,0)*VLOOKUP($T$2,PONDERADORES!A:P,IF(AND(INFORMACION!$T3217='REFERENCIAS RIESGO'!$C$36,INFORMACION!$F3217=REFERENCIAS!$C$24),16,IF(INFORMACION!$T3217='REFERENCIAS RIESGO'!$C$36,13,IF(INFORMACION!$F3217=REFERENCIAS!$C$24,10,7))),0)+VLOOKUP(IF(J3217&lt;=0.2,0.2,IF(AND(J3217&gt;0.2,J3217&lt;=0.4),0.4,IF(AND(J3217&gt;0.4,J3217&lt;=0.6),0.6,IF(AND(J3217&gt;0.6,J3217&lt;=0.8),0.8,IF(AND(J3217&gt;0.8,J3217&lt;=1),1))))),REFERENCIAS!$C:$D,2,0)*VLOOKUP($J$2,PONDERADORES!A:P,IF(AND(INFORMACION!$T3217='REFERENCIAS RIESGO'!$C$36,INFORMACION!$F3217=REFERENCIAS!$C$24),16,IF(INFORMACION!$T3217='REFERENCIAS RIESGO'!$C$36,13,IF(INFORMACION!$F3217=REFERENCIAS!$C$24,10,7))),0)</f>
        <v>#REF!</v>
      </c>
      <c r="Y3217" s="68">
        <f>+VLOOKUP(M3217,REFERENCIAS!$C:$D,2,0)*VLOOKUP($M$2,PONDERADORES!$A$7:$G$9,7,0)+VLOOKUP(N3217,REFERENCIAS!$C:$D,2,0)*VLOOKUP($N$2,PONDERADORES!$A$7:$G$9,7,0)+VLOOKUP(O3217,REFERENCIAS!$C:$D,2,0)*VLOOKUP($O$2,PONDERADORES!$A$7:$G$9,7,0)</f>
        <v>0.2</v>
      </c>
      <c r="Z3217" s="2">
        <f>+VLOOKUP(IF(R3217&lt;0.1,0,IF(AND(R3217&gt;=0.1,R3217&lt;0.2),0.1,IF(AND(R3217&gt;=0.2,R3217&lt;0.3),0.2,IF(R3217&gt;0.3,0.3,)))),REFERENCIAS!$C:$D,2,0)*VLOOKUP($R$2,PONDERADORES!$A$11:$G$11,7,0)</f>
        <v>15</v>
      </c>
      <c r="AA3217" s="92"/>
      <c r="AB3217" s="95" t="e">
        <f t="shared" ca="1" si="199"/>
        <v>#REF!</v>
      </c>
      <c r="AC3217" s="23" t="e">
        <f ca="1">IF(AB3217&gt;REFERENCIAS!$C$62,REFERENCIAS!$B$62,IF(AND(AB3217&gt;=REFERENCIAS!$C$63,AB3217&lt;REFERENCIAS!$D$63),REFERENCIAS!$B$63,IF(AND(AB3217&gt;REFERENCIAS!$C$64,AB3217&lt;=REFERENCIAS!$D$64),REFERENCIAS!$B$64,IF(AND(AB3217&gt;=REFERENCIAS!$C$65,AB3217&lt;REFERENCIAS!$D$65),REFERENCIAS!$B$65, "Revisar"))))</f>
        <v>#REF!</v>
      </c>
      <c r="AD3217" s="94" t="e">
        <f ca="1">VLOOKUP(AC3217,REFERENCIAS!$B$62:$G$65,4,FALSE)</f>
        <v>#REF!</v>
      </c>
    </row>
    <row r="3218" spans="1:30" ht="17.25" x14ac:dyDescent="0.25">
      <c r="A3218" s="74"/>
      <c r="B3218" s="19"/>
      <c r="C3218" s="19"/>
      <c r="D3218" s="50"/>
      <c r="E3218" s="73"/>
      <c r="F3218" s="74"/>
      <c r="G3218" s="9"/>
      <c r="H3218" s="48"/>
      <c r="I3218" s="49">
        <f t="shared" ca="1" si="196"/>
        <v>2022</v>
      </c>
      <c r="J3218" s="22">
        <f t="shared" ca="1" si="197"/>
        <v>1</v>
      </c>
      <c r="K3218" s="19"/>
      <c r="L3218" s="73"/>
      <c r="M3218" s="74"/>
      <c r="N3218" s="19"/>
      <c r="O3218" s="73"/>
      <c r="P3218" s="82">
        <v>1</v>
      </c>
      <c r="Q3218" s="24">
        <v>1</v>
      </c>
      <c r="R3218" s="81">
        <f t="shared" si="198"/>
        <v>1</v>
      </c>
      <c r="S3218" s="87"/>
      <c r="T3218" s="19"/>
      <c r="U3218" s="25"/>
      <c r="V3218" s="25"/>
      <c r="W3218" s="81"/>
      <c r="X3218" s="91" t="e">
        <f ca="1">+VLOOKUP(#REF!,REFERENCIAS!$C:$D,2,0)*VLOOKUP(#REF!,PONDERADORES!A:P,IF(AND(INFORMACION!$T3218='REFERENCIAS RIESGO'!$C$36,INFORMACION!$F3218=REFERENCIAS!$C$24),16,IF(INFORMACION!$T3218='REFERENCIAS RIESGO'!$C$36,13,IF(INFORMACION!$F3218=REFERENCIAS!$C$24,10,7))),0)+VLOOKUP(K3218,REFERENCIAS!$C:$D,2,0)*VLOOKUP($K$2,PONDERADORES!A:P,IF(AND(INFORMACION!$T3218='REFERENCIAS RIESGO'!$C$36,INFORMACION!$F3218=REFERENCIAS!$C$24),16,IF(INFORMACION!$T3218='REFERENCIAS RIESGO'!$C$36,13,IF(INFORMACION!$F3218=REFERENCIAS!$C$24,10,7))),0)+VLOOKUP(L3218,REFERENCIAS!$C:$D,2,0)*VLOOKUP($L$2,PONDERADORES!A:P,IF(AND(INFORMACION!$T3218='REFERENCIAS RIESGO'!$C$36,INFORMACION!$F3218=REFERENCIAS!$C$24),16,IF(INFORMACION!$T3218='REFERENCIAS RIESGO'!$C$36,13,IF(INFORMACION!$F3218=REFERENCIAS!$C$24,10,7))),0)+VLOOKUP(F3218,REFERENCIAS!$C:$D,2,0)*VLOOKUP($F$2,PONDERADORES!A:P,IF(AND(INFORMACION!$T3218='REFERENCIAS RIESGO'!$C$36,INFORMACION!$F3218=REFERENCIAS!$C$24),16,IF(INFORMACION!$T3218='REFERENCIAS RIESGO'!$C$36,13,IF(INFORMACION!$F3218=REFERENCIAS!$C$24,10,7))),0)+VLOOKUP(T3218,REFERENCIAS!$C:$D,2,0)*VLOOKUP($T$2,PONDERADORES!A:P,IF(AND(INFORMACION!$T3218='REFERENCIAS RIESGO'!$C$36,INFORMACION!$F3218=REFERENCIAS!$C$24),16,IF(INFORMACION!$T3218='REFERENCIAS RIESGO'!$C$36,13,IF(INFORMACION!$F3218=REFERENCIAS!$C$24,10,7))),0)+VLOOKUP(IF(J3218&lt;=0.2,0.2,IF(AND(J3218&gt;0.2,J3218&lt;=0.4),0.4,IF(AND(J3218&gt;0.4,J3218&lt;=0.6),0.6,IF(AND(J3218&gt;0.6,J3218&lt;=0.8),0.8,IF(AND(J3218&gt;0.8,J3218&lt;=1),1))))),REFERENCIAS!$C:$D,2,0)*VLOOKUP($J$2,PONDERADORES!A:P,IF(AND(INFORMACION!$T3218='REFERENCIAS RIESGO'!$C$36,INFORMACION!$F3218=REFERENCIAS!$C$24),16,IF(INFORMACION!$T3218='REFERENCIAS RIESGO'!$C$36,13,IF(INFORMACION!$F3218=REFERENCIAS!$C$24,10,7))),0)</f>
        <v>#REF!</v>
      </c>
      <c r="Y3218" s="68">
        <f>+VLOOKUP(M3218,REFERENCIAS!$C:$D,2,0)*VLOOKUP($M$2,PONDERADORES!$A$7:$G$9,7,0)+VLOOKUP(N3218,REFERENCIAS!$C:$D,2,0)*VLOOKUP($N$2,PONDERADORES!$A$7:$G$9,7,0)+VLOOKUP(O3218,REFERENCIAS!$C:$D,2,0)*VLOOKUP($O$2,PONDERADORES!$A$7:$G$9,7,0)</f>
        <v>0.2</v>
      </c>
      <c r="Z3218" s="2">
        <f>+VLOOKUP(IF(R3218&lt;0.1,0,IF(AND(R3218&gt;=0.1,R3218&lt;0.2),0.1,IF(AND(R3218&gt;=0.2,R3218&lt;0.3),0.2,IF(R3218&gt;0.3,0.3,)))),REFERENCIAS!$C:$D,2,0)*VLOOKUP($R$2,PONDERADORES!$A$11:$G$11,7,0)</f>
        <v>15</v>
      </c>
      <c r="AA3218" s="92"/>
      <c r="AB3218" s="95" t="e">
        <f t="shared" ca="1" si="199"/>
        <v>#REF!</v>
      </c>
      <c r="AC3218" s="23" t="e">
        <f ca="1">IF(AB3218&gt;REFERENCIAS!$C$62,REFERENCIAS!$B$62,IF(AND(AB3218&gt;=REFERENCIAS!$C$63,AB3218&lt;REFERENCIAS!$D$63),REFERENCIAS!$B$63,IF(AND(AB3218&gt;REFERENCIAS!$C$64,AB3218&lt;=REFERENCIAS!$D$64),REFERENCIAS!$B$64,IF(AND(AB3218&gt;=REFERENCIAS!$C$65,AB3218&lt;REFERENCIAS!$D$65),REFERENCIAS!$B$65, "Revisar"))))</f>
        <v>#REF!</v>
      </c>
      <c r="AD3218" s="94" t="e">
        <f ca="1">VLOOKUP(AC3218,REFERENCIAS!$B$62:$G$65,4,FALSE)</f>
        <v>#REF!</v>
      </c>
    </row>
    <row r="3219" spans="1:30" ht="17.25" x14ac:dyDescent="0.25">
      <c r="A3219" s="74"/>
      <c r="B3219" s="19"/>
      <c r="C3219" s="19"/>
      <c r="D3219" s="50"/>
      <c r="E3219" s="73"/>
      <c r="F3219" s="74"/>
      <c r="G3219" s="9"/>
      <c r="H3219" s="48"/>
      <c r="I3219" s="49">
        <f t="shared" ca="1" si="196"/>
        <v>2022</v>
      </c>
      <c r="J3219" s="22">
        <f t="shared" ca="1" si="197"/>
        <v>1</v>
      </c>
      <c r="K3219" s="19"/>
      <c r="L3219" s="73"/>
      <c r="M3219" s="74"/>
      <c r="N3219" s="19"/>
      <c r="O3219" s="73"/>
      <c r="P3219" s="82">
        <v>1</v>
      </c>
      <c r="Q3219" s="24">
        <v>1</v>
      </c>
      <c r="R3219" s="81">
        <f t="shared" si="198"/>
        <v>1</v>
      </c>
      <c r="S3219" s="87"/>
      <c r="T3219" s="19"/>
      <c r="U3219" s="25"/>
      <c r="V3219" s="25"/>
      <c r="W3219" s="81"/>
      <c r="X3219" s="91" t="e">
        <f ca="1">+VLOOKUP(#REF!,REFERENCIAS!$C:$D,2,0)*VLOOKUP(#REF!,PONDERADORES!A:P,IF(AND(INFORMACION!$T3219='REFERENCIAS RIESGO'!$C$36,INFORMACION!$F3219=REFERENCIAS!$C$24),16,IF(INFORMACION!$T3219='REFERENCIAS RIESGO'!$C$36,13,IF(INFORMACION!$F3219=REFERENCIAS!$C$24,10,7))),0)+VLOOKUP(K3219,REFERENCIAS!$C:$D,2,0)*VLOOKUP($K$2,PONDERADORES!A:P,IF(AND(INFORMACION!$T3219='REFERENCIAS RIESGO'!$C$36,INFORMACION!$F3219=REFERENCIAS!$C$24),16,IF(INFORMACION!$T3219='REFERENCIAS RIESGO'!$C$36,13,IF(INFORMACION!$F3219=REFERENCIAS!$C$24,10,7))),0)+VLOOKUP(L3219,REFERENCIAS!$C:$D,2,0)*VLOOKUP($L$2,PONDERADORES!A:P,IF(AND(INFORMACION!$T3219='REFERENCIAS RIESGO'!$C$36,INFORMACION!$F3219=REFERENCIAS!$C$24),16,IF(INFORMACION!$T3219='REFERENCIAS RIESGO'!$C$36,13,IF(INFORMACION!$F3219=REFERENCIAS!$C$24,10,7))),0)+VLOOKUP(F3219,REFERENCIAS!$C:$D,2,0)*VLOOKUP($F$2,PONDERADORES!A:P,IF(AND(INFORMACION!$T3219='REFERENCIAS RIESGO'!$C$36,INFORMACION!$F3219=REFERENCIAS!$C$24),16,IF(INFORMACION!$T3219='REFERENCIAS RIESGO'!$C$36,13,IF(INFORMACION!$F3219=REFERENCIAS!$C$24,10,7))),0)+VLOOKUP(T3219,REFERENCIAS!$C:$D,2,0)*VLOOKUP($T$2,PONDERADORES!A:P,IF(AND(INFORMACION!$T3219='REFERENCIAS RIESGO'!$C$36,INFORMACION!$F3219=REFERENCIAS!$C$24),16,IF(INFORMACION!$T3219='REFERENCIAS RIESGO'!$C$36,13,IF(INFORMACION!$F3219=REFERENCIAS!$C$24,10,7))),0)+VLOOKUP(IF(J3219&lt;=0.2,0.2,IF(AND(J3219&gt;0.2,J3219&lt;=0.4),0.4,IF(AND(J3219&gt;0.4,J3219&lt;=0.6),0.6,IF(AND(J3219&gt;0.6,J3219&lt;=0.8),0.8,IF(AND(J3219&gt;0.8,J3219&lt;=1),1))))),REFERENCIAS!$C:$D,2,0)*VLOOKUP($J$2,PONDERADORES!A:P,IF(AND(INFORMACION!$T3219='REFERENCIAS RIESGO'!$C$36,INFORMACION!$F3219=REFERENCIAS!$C$24),16,IF(INFORMACION!$T3219='REFERENCIAS RIESGO'!$C$36,13,IF(INFORMACION!$F3219=REFERENCIAS!$C$24,10,7))),0)</f>
        <v>#REF!</v>
      </c>
      <c r="Y3219" s="68">
        <f>+VLOOKUP(M3219,REFERENCIAS!$C:$D,2,0)*VLOOKUP($M$2,PONDERADORES!$A$7:$G$9,7,0)+VLOOKUP(N3219,REFERENCIAS!$C:$D,2,0)*VLOOKUP($N$2,PONDERADORES!$A$7:$G$9,7,0)+VLOOKUP(O3219,REFERENCIAS!$C:$D,2,0)*VLOOKUP($O$2,PONDERADORES!$A$7:$G$9,7,0)</f>
        <v>0.2</v>
      </c>
      <c r="Z3219" s="2">
        <f>+VLOOKUP(IF(R3219&lt;0.1,0,IF(AND(R3219&gt;=0.1,R3219&lt;0.2),0.1,IF(AND(R3219&gt;=0.2,R3219&lt;0.3),0.2,IF(R3219&gt;0.3,0.3,)))),REFERENCIAS!$C:$D,2,0)*VLOOKUP($R$2,PONDERADORES!$A$11:$G$11,7,0)</f>
        <v>15</v>
      </c>
      <c r="AA3219" s="92"/>
      <c r="AB3219" s="95" t="e">
        <f t="shared" ca="1" si="199"/>
        <v>#REF!</v>
      </c>
      <c r="AC3219" s="23" t="e">
        <f ca="1">IF(AB3219&gt;REFERENCIAS!$C$62,REFERENCIAS!$B$62,IF(AND(AB3219&gt;=REFERENCIAS!$C$63,AB3219&lt;REFERENCIAS!$D$63),REFERENCIAS!$B$63,IF(AND(AB3219&gt;REFERENCIAS!$C$64,AB3219&lt;=REFERENCIAS!$D$64),REFERENCIAS!$B$64,IF(AND(AB3219&gt;=REFERENCIAS!$C$65,AB3219&lt;REFERENCIAS!$D$65),REFERENCIAS!$B$65, "Revisar"))))</f>
        <v>#REF!</v>
      </c>
      <c r="AD3219" s="94" t="e">
        <f ca="1">VLOOKUP(AC3219,REFERENCIAS!$B$62:$G$65,4,FALSE)</f>
        <v>#REF!</v>
      </c>
    </row>
    <row r="3220" spans="1:30" ht="17.25" x14ac:dyDescent="0.25">
      <c r="A3220" s="74"/>
      <c r="B3220" s="19"/>
      <c r="C3220" s="19"/>
      <c r="D3220" s="50"/>
      <c r="E3220" s="73"/>
      <c r="F3220" s="74"/>
      <c r="G3220" s="9"/>
      <c r="H3220" s="48"/>
      <c r="I3220" s="49">
        <f t="shared" ca="1" si="196"/>
        <v>2022</v>
      </c>
      <c r="J3220" s="22">
        <f t="shared" ca="1" si="197"/>
        <v>1</v>
      </c>
      <c r="K3220" s="19"/>
      <c r="L3220" s="73"/>
      <c r="M3220" s="74"/>
      <c r="N3220" s="19"/>
      <c r="O3220" s="73"/>
      <c r="P3220" s="82">
        <v>1</v>
      </c>
      <c r="Q3220" s="24">
        <v>1</v>
      </c>
      <c r="R3220" s="81">
        <f t="shared" si="198"/>
        <v>1</v>
      </c>
      <c r="S3220" s="87"/>
      <c r="T3220" s="19"/>
      <c r="U3220" s="25"/>
      <c r="V3220" s="25"/>
      <c r="W3220" s="81"/>
      <c r="X3220" s="91" t="e">
        <f ca="1">+VLOOKUP(#REF!,REFERENCIAS!$C:$D,2,0)*VLOOKUP(#REF!,PONDERADORES!A:P,IF(AND(INFORMACION!$T3220='REFERENCIAS RIESGO'!$C$36,INFORMACION!$F3220=REFERENCIAS!$C$24),16,IF(INFORMACION!$T3220='REFERENCIAS RIESGO'!$C$36,13,IF(INFORMACION!$F3220=REFERENCIAS!$C$24,10,7))),0)+VLOOKUP(K3220,REFERENCIAS!$C:$D,2,0)*VLOOKUP($K$2,PONDERADORES!A:P,IF(AND(INFORMACION!$T3220='REFERENCIAS RIESGO'!$C$36,INFORMACION!$F3220=REFERENCIAS!$C$24),16,IF(INFORMACION!$T3220='REFERENCIAS RIESGO'!$C$36,13,IF(INFORMACION!$F3220=REFERENCIAS!$C$24,10,7))),0)+VLOOKUP(L3220,REFERENCIAS!$C:$D,2,0)*VLOOKUP($L$2,PONDERADORES!A:P,IF(AND(INFORMACION!$T3220='REFERENCIAS RIESGO'!$C$36,INFORMACION!$F3220=REFERENCIAS!$C$24),16,IF(INFORMACION!$T3220='REFERENCIAS RIESGO'!$C$36,13,IF(INFORMACION!$F3220=REFERENCIAS!$C$24,10,7))),0)+VLOOKUP(F3220,REFERENCIAS!$C:$D,2,0)*VLOOKUP($F$2,PONDERADORES!A:P,IF(AND(INFORMACION!$T3220='REFERENCIAS RIESGO'!$C$36,INFORMACION!$F3220=REFERENCIAS!$C$24),16,IF(INFORMACION!$T3220='REFERENCIAS RIESGO'!$C$36,13,IF(INFORMACION!$F3220=REFERENCIAS!$C$24,10,7))),0)+VLOOKUP(T3220,REFERENCIAS!$C:$D,2,0)*VLOOKUP($T$2,PONDERADORES!A:P,IF(AND(INFORMACION!$T3220='REFERENCIAS RIESGO'!$C$36,INFORMACION!$F3220=REFERENCIAS!$C$24),16,IF(INFORMACION!$T3220='REFERENCIAS RIESGO'!$C$36,13,IF(INFORMACION!$F3220=REFERENCIAS!$C$24,10,7))),0)+VLOOKUP(IF(J3220&lt;=0.2,0.2,IF(AND(J3220&gt;0.2,J3220&lt;=0.4),0.4,IF(AND(J3220&gt;0.4,J3220&lt;=0.6),0.6,IF(AND(J3220&gt;0.6,J3220&lt;=0.8),0.8,IF(AND(J3220&gt;0.8,J3220&lt;=1),1))))),REFERENCIAS!$C:$D,2,0)*VLOOKUP($J$2,PONDERADORES!A:P,IF(AND(INFORMACION!$T3220='REFERENCIAS RIESGO'!$C$36,INFORMACION!$F3220=REFERENCIAS!$C$24),16,IF(INFORMACION!$T3220='REFERENCIAS RIESGO'!$C$36,13,IF(INFORMACION!$F3220=REFERENCIAS!$C$24,10,7))),0)</f>
        <v>#REF!</v>
      </c>
      <c r="Y3220" s="68">
        <f>+VLOOKUP(M3220,REFERENCIAS!$C:$D,2,0)*VLOOKUP($M$2,PONDERADORES!$A$7:$G$9,7,0)+VLOOKUP(N3220,REFERENCIAS!$C:$D,2,0)*VLOOKUP($N$2,PONDERADORES!$A$7:$G$9,7,0)+VLOOKUP(O3220,REFERENCIAS!$C:$D,2,0)*VLOOKUP($O$2,PONDERADORES!$A$7:$G$9,7,0)</f>
        <v>0.2</v>
      </c>
      <c r="Z3220" s="2">
        <f>+VLOOKUP(IF(R3220&lt;0.1,0,IF(AND(R3220&gt;=0.1,R3220&lt;0.2),0.1,IF(AND(R3220&gt;=0.2,R3220&lt;0.3),0.2,IF(R3220&gt;0.3,0.3,)))),REFERENCIAS!$C:$D,2,0)*VLOOKUP($R$2,PONDERADORES!$A$11:$G$11,7,0)</f>
        <v>15</v>
      </c>
      <c r="AA3220" s="92"/>
      <c r="AB3220" s="95" t="e">
        <f t="shared" ca="1" si="199"/>
        <v>#REF!</v>
      </c>
      <c r="AC3220" s="23" t="e">
        <f ca="1">IF(AB3220&gt;REFERENCIAS!$C$62,REFERENCIAS!$B$62,IF(AND(AB3220&gt;=REFERENCIAS!$C$63,AB3220&lt;REFERENCIAS!$D$63),REFERENCIAS!$B$63,IF(AND(AB3220&gt;REFERENCIAS!$C$64,AB3220&lt;=REFERENCIAS!$D$64),REFERENCIAS!$B$64,IF(AND(AB3220&gt;=REFERENCIAS!$C$65,AB3220&lt;REFERENCIAS!$D$65),REFERENCIAS!$B$65, "Revisar"))))</f>
        <v>#REF!</v>
      </c>
      <c r="AD3220" s="94" t="e">
        <f ca="1">VLOOKUP(AC3220,REFERENCIAS!$B$62:$G$65,4,FALSE)</f>
        <v>#REF!</v>
      </c>
    </row>
    <row r="3221" spans="1:30" ht="17.25" x14ac:dyDescent="0.25">
      <c r="A3221" s="74"/>
      <c r="B3221" s="19"/>
      <c r="C3221" s="19"/>
      <c r="D3221" s="50"/>
      <c r="E3221" s="73"/>
      <c r="F3221" s="74"/>
      <c r="G3221" s="9"/>
      <c r="H3221" s="48"/>
      <c r="I3221" s="49">
        <f t="shared" ca="1" si="196"/>
        <v>2022</v>
      </c>
      <c r="J3221" s="22">
        <f t="shared" ca="1" si="197"/>
        <v>1</v>
      </c>
      <c r="K3221" s="19"/>
      <c r="L3221" s="73"/>
      <c r="M3221" s="74"/>
      <c r="N3221" s="19"/>
      <c r="O3221" s="73"/>
      <c r="P3221" s="82">
        <v>1</v>
      </c>
      <c r="Q3221" s="24">
        <v>1</v>
      </c>
      <c r="R3221" s="81">
        <f t="shared" si="198"/>
        <v>1</v>
      </c>
      <c r="S3221" s="87"/>
      <c r="T3221" s="19"/>
      <c r="U3221" s="25"/>
      <c r="V3221" s="25"/>
      <c r="W3221" s="81"/>
      <c r="X3221" s="91" t="e">
        <f ca="1">+VLOOKUP(#REF!,REFERENCIAS!$C:$D,2,0)*VLOOKUP(#REF!,PONDERADORES!A:P,IF(AND(INFORMACION!$T3221='REFERENCIAS RIESGO'!$C$36,INFORMACION!$F3221=REFERENCIAS!$C$24),16,IF(INFORMACION!$T3221='REFERENCIAS RIESGO'!$C$36,13,IF(INFORMACION!$F3221=REFERENCIAS!$C$24,10,7))),0)+VLOOKUP(K3221,REFERENCIAS!$C:$D,2,0)*VLOOKUP($K$2,PONDERADORES!A:P,IF(AND(INFORMACION!$T3221='REFERENCIAS RIESGO'!$C$36,INFORMACION!$F3221=REFERENCIAS!$C$24),16,IF(INFORMACION!$T3221='REFERENCIAS RIESGO'!$C$36,13,IF(INFORMACION!$F3221=REFERENCIAS!$C$24,10,7))),0)+VLOOKUP(L3221,REFERENCIAS!$C:$D,2,0)*VLOOKUP($L$2,PONDERADORES!A:P,IF(AND(INFORMACION!$T3221='REFERENCIAS RIESGO'!$C$36,INFORMACION!$F3221=REFERENCIAS!$C$24),16,IF(INFORMACION!$T3221='REFERENCIAS RIESGO'!$C$36,13,IF(INFORMACION!$F3221=REFERENCIAS!$C$24,10,7))),0)+VLOOKUP(F3221,REFERENCIAS!$C:$D,2,0)*VLOOKUP($F$2,PONDERADORES!A:P,IF(AND(INFORMACION!$T3221='REFERENCIAS RIESGO'!$C$36,INFORMACION!$F3221=REFERENCIAS!$C$24),16,IF(INFORMACION!$T3221='REFERENCIAS RIESGO'!$C$36,13,IF(INFORMACION!$F3221=REFERENCIAS!$C$24,10,7))),0)+VLOOKUP(T3221,REFERENCIAS!$C:$D,2,0)*VLOOKUP($T$2,PONDERADORES!A:P,IF(AND(INFORMACION!$T3221='REFERENCIAS RIESGO'!$C$36,INFORMACION!$F3221=REFERENCIAS!$C$24),16,IF(INFORMACION!$T3221='REFERENCIAS RIESGO'!$C$36,13,IF(INFORMACION!$F3221=REFERENCIAS!$C$24,10,7))),0)+VLOOKUP(IF(J3221&lt;=0.2,0.2,IF(AND(J3221&gt;0.2,J3221&lt;=0.4),0.4,IF(AND(J3221&gt;0.4,J3221&lt;=0.6),0.6,IF(AND(J3221&gt;0.6,J3221&lt;=0.8),0.8,IF(AND(J3221&gt;0.8,J3221&lt;=1),1))))),REFERENCIAS!$C:$D,2,0)*VLOOKUP($J$2,PONDERADORES!A:P,IF(AND(INFORMACION!$T3221='REFERENCIAS RIESGO'!$C$36,INFORMACION!$F3221=REFERENCIAS!$C$24),16,IF(INFORMACION!$T3221='REFERENCIAS RIESGO'!$C$36,13,IF(INFORMACION!$F3221=REFERENCIAS!$C$24,10,7))),0)</f>
        <v>#REF!</v>
      </c>
      <c r="Y3221" s="68">
        <f>+VLOOKUP(M3221,REFERENCIAS!$C:$D,2,0)*VLOOKUP($M$2,PONDERADORES!$A$7:$G$9,7,0)+VLOOKUP(N3221,REFERENCIAS!$C:$D,2,0)*VLOOKUP($N$2,PONDERADORES!$A$7:$G$9,7,0)+VLOOKUP(O3221,REFERENCIAS!$C:$D,2,0)*VLOOKUP($O$2,PONDERADORES!$A$7:$G$9,7,0)</f>
        <v>0.2</v>
      </c>
      <c r="Z3221" s="2">
        <f>+VLOOKUP(IF(R3221&lt;0.1,0,IF(AND(R3221&gt;=0.1,R3221&lt;0.2),0.1,IF(AND(R3221&gt;=0.2,R3221&lt;0.3),0.2,IF(R3221&gt;0.3,0.3,)))),REFERENCIAS!$C:$D,2,0)*VLOOKUP($R$2,PONDERADORES!$A$11:$G$11,7,0)</f>
        <v>15</v>
      </c>
      <c r="AA3221" s="92"/>
      <c r="AB3221" s="95" t="e">
        <f t="shared" ca="1" si="199"/>
        <v>#REF!</v>
      </c>
      <c r="AC3221" s="23" t="e">
        <f ca="1">IF(AB3221&gt;REFERENCIAS!$C$62,REFERENCIAS!$B$62,IF(AND(AB3221&gt;=REFERENCIAS!$C$63,AB3221&lt;REFERENCIAS!$D$63),REFERENCIAS!$B$63,IF(AND(AB3221&gt;REFERENCIAS!$C$64,AB3221&lt;=REFERENCIAS!$D$64),REFERENCIAS!$B$64,IF(AND(AB3221&gt;=REFERENCIAS!$C$65,AB3221&lt;REFERENCIAS!$D$65),REFERENCIAS!$B$65, "Revisar"))))</f>
        <v>#REF!</v>
      </c>
      <c r="AD3221" s="94" t="e">
        <f ca="1">VLOOKUP(AC3221,REFERENCIAS!$B$62:$G$65,4,FALSE)</f>
        <v>#REF!</v>
      </c>
    </row>
    <row r="3222" spans="1:30" ht="17.25" x14ac:dyDescent="0.25">
      <c r="A3222" s="74"/>
      <c r="B3222" s="19"/>
      <c r="C3222" s="19"/>
      <c r="D3222" s="50"/>
      <c r="E3222" s="73"/>
      <c r="F3222" s="74"/>
      <c r="G3222" s="9"/>
      <c r="H3222" s="48"/>
      <c r="I3222" s="49">
        <f t="shared" ca="1" si="196"/>
        <v>2022</v>
      </c>
      <c r="J3222" s="22">
        <f t="shared" ca="1" si="197"/>
        <v>1</v>
      </c>
      <c r="K3222" s="19"/>
      <c r="L3222" s="73"/>
      <c r="M3222" s="74"/>
      <c r="N3222" s="19"/>
      <c r="O3222" s="73"/>
      <c r="P3222" s="82">
        <v>1</v>
      </c>
      <c r="Q3222" s="24">
        <v>1</v>
      </c>
      <c r="R3222" s="81">
        <f t="shared" si="198"/>
        <v>1</v>
      </c>
      <c r="S3222" s="87"/>
      <c r="T3222" s="19"/>
      <c r="U3222" s="25"/>
      <c r="V3222" s="25"/>
      <c r="W3222" s="81"/>
      <c r="X3222" s="91" t="e">
        <f ca="1">+VLOOKUP(#REF!,REFERENCIAS!$C:$D,2,0)*VLOOKUP(#REF!,PONDERADORES!A:P,IF(AND(INFORMACION!$T3222='REFERENCIAS RIESGO'!$C$36,INFORMACION!$F3222=REFERENCIAS!$C$24),16,IF(INFORMACION!$T3222='REFERENCIAS RIESGO'!$C$36,13,IF(INFORMACION!$F3222=REFERENCIAS!$C$24,10,7))),0)+VLOOKUP(K3222,REFERENCIAS!$C:$D,2,0)*VLOOKUP($K$2,PONDERADORES!A:P,IF(AND(INFORMACION!$T3222='REFERENCIAS RIESGO'!$C$36,INFORMACION!$F3222=REFERENCIAS!$C$24),16,IF(INFORMACION!$T3222='REFERENCIAS RIESGO'!$C$36,13,IF(INFORMACION!$F3222=REFERENCIAS!$C$24,10,7))),0)+VLOOKUP(L3222,REFERENCIAS!$C:$D,2,0)*VLOOKUP($L$2,PONDERADORES!A:P,IF(AND(INFORMACION!$T3222='REFERENCIAS RIESGO'!$C$36,INFORMACION!$F3222=REFERENCIAS!$C$24),16,IF(INFORMACION!$T3222='REFERENCIAS RIESGO'!$C$36,13,IF(INFORMACION!$F3222=REFERENCIAS!$C$24,10,7))),0)+VLOOKUP(F3222,REFERENCIAS!$C:$D,2,0)*VLOOKUP($F$2,PONDERADORES!A:P,IF(AND(INFORMACION!$T3222='REFERENCIAS RIESGO'!$C$36,INFORMACION!$F3222=REFERENCIAS!$C$24),16,IF(INFORMACION!$T3222='REFERENCIAS RIESGO'!$C$36,13,IF(INFORMACION!$F3222=REFERENCIAS!$C$24,10,7))),0)+VLOOKUP(T3222,REFERENCIAS!$C:$D,2,0)*VLOOKUP($T$2,PONDERADORES!A:P,IF(AND(INFORMACION!$T3222='REFERENCIAS RIESGO'!$C$36,INFORMACION!$F3222=REFERENCIAS!$C$24),16,IF(INFORMACION!$T3222='REFERENCIAS RIESGO'!$C$36,13,IF(INFORMACION!$F3222=REFERENCIAS!$C$24,10,7))),0)+VLOOKUP(IF(J3222&lt;=0.2,0.2,IF(AND(J3222&gt;0.2,J3222&lt;=0.4),0.4,IF(AND(J3222&gt;0.4,J3222&lt;=0.6),0.6,IF(AND(J3222&gt;0.6,J3222&lt;=0.8),0.8,IF(AND(J3222&gt;0.8,J3222&lt;=1),1))))),REFERENCIAS!$C:$D,2,0)*VLOOKUP($J$2,PONDERADORES!A:P,IF(AND(INFORMACION!$T3222='REFERENCIAS RIESGO'!$C$36,INFORMACION!$F3222=REFERENCIAS!$C$24),16,IF(INFORMACION!$T3222='REFERENCIAS RIESGO'!$C$36,13,IF(INFORMACION!$F3222=REFERENCIAS!$C$24,10,7))),0)</f>
        <v>#REF!</v>
      </c>
      <c r="Y3222" s="68">
        <f>+VLOOKUP(M3222,REFERENCIAS!$C:$D,2,0)*VLOOKUP($M$2,PONDERADORES!$A$7:$G$9,7,0)+VLOOKUP(N3222,REFERENCIAS!$C:$D,2,0)*VLOOKUP($N$2,PONDERADORES!$A$7:$G$9,7,0)+VLOOKUP(O3222,REFERENCIAS!$C:$D,2,0)*VLOOKUP($O$2,PONDERADORES!$A$7:$G$9,7,0)</f>
        <v>0.2</v>
      </c>
      <c r="Z3222" s="2">
        <f>+VLOOKUP(IF(R3222&lt;0.1,0,IF(AND(R3222&gt;=0.1,R3222&lt;0.2),0.1,IF(AND(R3222&gt;=0.2,R3222&lt;0.3),0.2,IF(R3222&gt;0.3,0.3,)))),REFERENCIAS!$C:$D,2,0)*VLOOKUP($R$2,PONDERADORES!$A$11:$G$11,7,0)</f>
        <v>15</v>
      </c>
      <c r="AA3222" s="92"/>
      <c r="AB3222" s="95" t="e">
        <f t="shared" ca="1" si="199"/>
        <v>#REF!</v>
      </c>
      <c r="AC3222" s="23" t="e">
        <f ca="1">IF(AB3222&gt;REFERENCIAS!$C$62,REFERENCIAS!$B$62,IF(AND(AB3222&gt;=REFERENCIAS!$C$63,AB3222&lt;REFERENCIAS!$D$63),REFERENCIAS!$B$63,IF(AND(AB3222&gt;REFERENCIAS!$C$64,AB3222&lt;=REFERENCIAS!$D$64),REFERENCIAS!$B$64,IF(AND(AB3222&gt;=REFERENCIAS!$C$65,AB3222&lt;REFERENCIAS!$D$65),REFERENCIAS!$B$65, "Revisar"))))</f>
        <v>#REF!</v>
      </c>
      <c r="AD3222" s="94" t="e">
        <f ca="1">VLOOKUP(AC3222,REFERENCIAS!$B$62:$G$65,4,FALSE)</f>
        <v>#REF!</v>
      </c>
    </row>
    <row r="3223" spans="1:30" ht="17.25" x14ac:dyDescent="0.25">
      <c r="A3223" s="74"/>
      <c r="B3223" s="19"/>
      <c r="C3223" s="19"/>
      <c r="D3223" s="50"/>
      <c r="E3223" s="73"/>
      <c r="F3223" s="74"/>
      <c r="G3223" s="9"/>
      <c r="H3223" s="48"/>
      <c r="I3223" s="49">
        <f t="shared" ca="1" si="196"/>
        <v>2022</v>
      </c>
      <c r="J3223" s="22">
        <f t="shared" ca="1" si="197"/>
        <v>1</v>
      </c>
      <c r="K3223" s="19"/>
      <c r="L3223" s="73"/>
      <c r="M3223" s="74"/>
      <c r="N3223" s="19"/>
      <c r="O3223" s="73"/>
      <c r="P3223" s="82">
        <v>1</v>
      </c>
      <c r="Q3223" s="24">
        <v>1</v>
      </c>
      <c r="R3223" s="81">
        <f t="shared" si="198"/>
        <v>1</v>
      </c>
      <c r="S3223" s="87"/>
      <c r="T3223" s="19"/>
      <c r="U3223" s="25"/>
      <c r="V3223" s="25"/>
      <c r="W3223" s="81"/>
      <c r="X3223" s="91" t="e">
        <f ca="1">+VLOOKUP(#REF!,REFERENCIAS!$C:$D,2,0)*VLOOKUP(#REF!,PONDERADORES!A:P,IF(AND(INFORMACION!$T3223='REFERENCIAS RIESGO'!$C$36,INFORMACION!$F3223=REFERENCIAS!$C$24),16,IF(INFORMACION!$T3223='REFERENCIAS RIESGO'!$C$36,13,IF(INFORMACION!$F3223=REFERENCIAS!$C$24,10,7))),0)+VLOOKUP(K3223,REFERENCIAS!$C:$D,2,0)*VLOOKUP($K$2,PONDERADORES!A:P,IF(AND(INFORMACION!$T3223='REFERENCIAS RIESGO'!$C$36,INFORMACION!$F3223=REFERENCIAS!$C$24),16,IF(INFORMACION!$T3223='REFERENCIAS RIESGO'!$C$36,13,IF(INFORMACION!$F3223=REFERENCIAS!$C$24,10,7))),0)+VLOOKUP(L3223,REFERENCIAS!$C:$D,2,0)*VLOOKUP($L$2,PONDERADORES!A:P,IF(AND(INFORMACION!$T3223='REFERENCIAS RIESGO'!$C$36,INFORMACION!$F3223=REFERENCIAS!$C$24),16,IF(INFORMACION!$T3223='REFERENCIAS RIESGO'!$C$36,13,IF(INFORMACION!$F3223=REFERENCIAS!$C$24,10,7))),0)+VLOOKUP(F3223,REFERENCIAS!$C:$D,2,0)*VLOOKUP($F$2,PONDERADORES!A:P,IF(AND(INFORMACION!$T3223='REFERENCIAS RIESGO'!$C$36,INFORMACION!$F3223=REFERENCIAS!$C$24),16,IF(INFORMACION!$T3223='REFERENCIAS RIESGO'!$C$36,13,IF(INFORMACION!$F3223=REFERENCIAS!$C$24,10,7))),0)+VLOOKUP(T3223,REFERENCIAS!$C:$D,2,0)*VLOOKUP($T$2,PONDERADORES!A:P,IF(AND(INFORMACION!$T3223='REFERENCIAS RIESGO'!$C$36,INFORMACION!$F3223=REFERENCIAS!$C$24),16,IF(INFORMACION!$T3223='REFERENCIAS RIESGO'!$C$36,13,IF(INFORMACION!$F3223=REFERENCIAS!$C$24,10,7))),0)+VLOOKUP(IF(J3223&lt;=0.2,0.2,IF(AND(J3223&gt;0.2,J3223&lt;=0.4),0.4,IF(AND(J3223&gt;0.4,J3223&lt;=0.6),0.6,IF(AND(J3223&gt;0.6,J3223&lt;=0.8),0.8,IF(AND(J3223&gt;0.8,J3223&lt;=1),1))))),REFERENCIAS!$C:$D,2,0)*VLOOKUP($J$2,PONDERADORES!A:P,IF(AND(INFORMACION!$T3223='REFERENCIAS RIESGO'!$C$36,INFORMACION!$F3223=REFERENCIAS!$C$24),16,IF(INFORMACION!$T3223='REFERENCIAS RIESGO'!$C$36,13,IF(INFORMACION!$F3223=REFERENCIAS!$C$24,10,7))),0)</f>
        <v>#REF!</v>
      </c>
      <c r="Y3223" s="68">
        <f>+VLOOKUP(M3223,REFERENCIAS!$C:$D,2,0)*VLOOKUP($M$2,PONDERADORES!$A$7:$G$9,7,0)+VLOOKUP(N3223,REFERENCIAS!$C:$D,2,0)*VLOOKUP($N$2,PONDERADORES!$A$7:$G$9,7,0)+VLOOKUP(O3223,REFERENCIAS!$C:$D,2,0)*VLOOKUP($O$2,PONDERADORES!$A$7:$G$9,7,0)</f>
        <v>0.2</v>
      </c>
      <c r="Z3223" s="2">
        <f>+VLOOKUP(IF(R3223&lt;0.1,0,IF(AND(R3223&gt;=0.1,R3223&lt;0.2),0.1,IF(AND(R3223&gt;=0.2,R3223&lt;0.3),0.2,IF(R3223&gt;0.3,0.3,)))),REFERENCIAS!$C:$D,2,0)*VLOOKUP($R$2,PONDERADORES!$A$11:$G$11,7,0)</f>
        <v>15</v>
      </c>
      <c r="AA3223" s="92"/>
      <c r="AB3223" s="95" t="e">
        <f t="shared" ca="1" si="199"/>
        <v>#REF!</v>
      </c>
      <c r="AC3223" s="23" t="e">
        <f ca="1">IF(AB3223&gt;REFERENCIAS!$C$62,REFERENCIAS!$B$62,IF(AND(AB3223&gt;=REFERENCIAS!$C$63,AB3223&lt;REFERENCIAS!$D$63),REFERENCIAS!$B$63,IF(AND(AB3223&gt;REFERENCIAS!$C$64,AB3223&lt;=REFERENCIAS!$D$64),REFERENCIAS!$B$64,IF(AND(AB3223&gt;=REFERENCIAS!$C$65,AB3223&lt;REFERENCIAS!$D$65),REFERENCIAS!$B$65, "Revisar"))))</f>
        <v>#REF!</v>
      </c>
      <c r="AD3223" s="94" t="e">
        <f ca="1">VLOOKUP(AC3223,REFERENCIAS!$B$62:$G$65,4,FALSE)</f>
        <v>#REF!</v>
      </c>
    </row>
    <row r="3224" spans="1:30" ht="17.25" x14ac:dyDescent="0.25">
      <c r="A3224" s="74"/>
      <c r="B3224" s="19"/>
      <c r="C3224" s="19"/>
      <c r="D3224" s="50"/>
      <c r="E3224" s="73"/>
      <c r="F3224" s="74"/>
      <c r="G3224" s="9"/>
      <c r="H3224" s="48"/>
      <c r="I3224" s="49">
        <f t="shared" ca="1" si="196"/>
        <v>2022</v>
      </c>
      <c r="J3224" s="22">
        <f t="shared" ca="1" si="197"/>
        <v>1</v>
      </c>
      <c r="K3224" s="19"/>
      <c r="L3224" s="73"/>
      <c r="M3224" s="74"/>
      <c r="N3224" s="19"/>
      <c r="O3224" s="73"/>
      <c r="P3224" s="82">
        <v>1</v>
      </c>
      <c r="Q3224" s="24">
        <v>1</v>
      </c>
      <c r="R3224" s="81">
        <f t="shared" si="198"/>
        <v>1</v>
      </c>
      <c r="S3224" s="87"/>
      <c r="T3224" s="19"/>
      <c r="U3224" s="25"/>
      <c r="V3224" s="25"/>
      <c r="W3224" s="81"/>
      <c r="X3224" s="91" t="e">
        <f ca="1">+VLOOKUP(#REF!,REFERENCIAS!$C:$D,2,0)*VLOOKUP(#REF!,PONDERADORES!A:P,IF(AND(INFORMACION!$T3224='REFERENCIAS RIESGO'!$C$36,INFORMACION!$F3224=REFERENCIAS!$C$24),16,IF(INFORMACION!$T3224='REFERENCIAS RIESGO'!$C$36,13,IF(INFORMACION!$F3224=REFERENCIAS!$C$24,10,7))),0)+VLOOKUP(K3224,REFERENCIAS!$C:$D,2,0)*VLOOKUP($K$2,PONDERADORES!A:P,IF(AND(INFORMACION!$T3224='REFERENCIAS RIESGO'!$C$36,INFORMACION!$F3224=REFERENCIAS!$C$24),16,IF(INFORMACION!$T3224='REFERENCIAS RIESGO'!$C$36,13,IF(INFORMACION!$F3224=REFERENCIAS!$C$24,10,7))),0)+VLOOKUP(L3224,REFERENCIAS!$C:$D,2,0)*VLOOKUP($L$2,PONDERADORES!A:P,IF(AND(INFORMACION!$T3224='REFERENCIAS RIESGO'!$C$36,INFORMACION!$F3224=REFERENCIAS!$C$24),16,IF(INFORMACION!$T3224='REFERENCIAS RIESGO'!$C$36,13,IF(INFORMACION!$F3224=REFERENCIAS!$C$24,10,7))),0)+VLOOKUP(F3224,REFERENCIAS!$C:$D,2,0)*VLOOKUP($F$2,PONDERADORES!A:P,IF(AND(INFORMACION!$T3224='REFERENCIAS RIESGO'!$C$36,INFORMACION!$F3224=REFERENCIAS!$C$24),16,IF(INFORMACION!$T3224='REFERENCIAS RIESGO'!$C$36,13,IF(INFORMACION!$F3224=REFERENCIAS!$C$24,10,7))),0)+VLOOKUP(T3224,REFERENCIAS!$C:$D,2,0)*VLOOKUP($T$2,PONDERADORES!A:P,IF(AND(INFORMACION!$T3224='REFERENCIAS RIESGO'!$C$36,INFORMACION!$F3224=REFERENCIAS!$C$24),16,IF(INFORMACION!$T3224='REFERENCIAS RIESGO'!$C$36,13,IF(INFORMACION!$F3224=REFERENCIAS!$C$24,10,7))),0)+VLOOKUP(IF(J3224&lt;=0.2,0.2,IF(AND(J3224&gt;0.2,J3224&lt;=0.4),0.4,IF(AND(J3224&gt;0.4,J3224&lt;=0.6),0.6,IF(AND(J3224&gt;0.6,J3224&lt;=0.8),0.8,IF(AND(J3224&gt;0.8,J3224&lt;=1),1))))),REFERENCIAS!$C:$D,2,0)*VLOOKUP($J$2,PONDERADORES!A:P,IF(AND(INFORMACION!$T3224='REFERENCIAS RIESGO'!$C$36,INFORMACION!$F3224=REFERENCIAS!$C$24),16,IF(INFORMACION!$T3224='REFERENCIAS RIESGO'!$C$36,13,IF(INFORMACION!$F3224=REFERENCIAS!$C$24,10,7))),0)</f>
        <v>#REF!</v>
      </c>
      <c r="Y3224" s="68">
        <f>+VLOOKUP(M3224,REFERENCIAS!$C:$D,2,0)*VLOOKUP($M$2,PONDERADORES!$A$7:$G$9,7,0)+VLOOKUP(N3224,REFERENCIAS!$C:$D,2,0)*VLOOKUP($N$2,PONDERADORES!$A$7:$G$9,7,0)+VLOOKUP(O3224,REFERENCIAS!$C:$D,2,0)*VLOOKUP($O$2,PONDERADORES!$A$7:$G$9,7,0)</f>
        <v>0.2</v>
      </c>
      <c r="Z3224" s="2">
        <f>+VLOOKUP(IF(R3224&lt;0.1,0,IF(AND(R3224&gt;=0.1,R3224&lt;0.2),0.1,IF(AND(R3224&gt;=0.2,R3224&lt;0.3),0.2,IF(R3224&gt;0.3,0.3,)))),REFERENCIAS!$C:$D,2,0)*VLOOKUP($R$2,PONDERADORES!$A$11:$G$11,7,0)</f>
        <v>15</v>
      </c>
      <c r="AA3224" s="92"/>
      <c r="AB3224" s="95" t="e">
        <f t="shared" ca="1" si="199"/>
        <v>#REF!</v>
      </c>
      <c r="AC3224" s="23" t="e">
        <f ca="1">IF(AB3224&gt;REFERENCIAS!$C$62,REFERENCIAS!$B$62,IF(AND(AB3224&gt;=REFERENCIAS!$C$63,AB3224&lt;REFERENCIAS!$D$63),REFERENCIAS!$B$63,IF(AND(AB3224&gt;REFERENCIAS!$C$64,AB3224&lt;=REFERENCIAS!$D$64),REFERENCIAS!$B$64,IF(AND(AB3224&gt;=REFERENCIAS!$C$65,AB3224&lt;REFERENCIAS!$D$65),REFERENCIAS!$B$65, "Revisar"))))</f>
        <v>#REF!</v>
      </c>
      <c r="AD3224" s="94" t="e">
        <f ca="1">VLOOKUP(AC3224,REFERENCIAS!$B$62:$G$65,4,FALSE)</f>
        <v>#REF!</v>
      </c>
    </row>
    <row r="3225" spans="1:30" ht="17.25" x14ac:dyDescent="0.25">
      <c r="A3225" s="74"/>
      <c r="B3225" s="19"/>
      <c r="C3225" s="19"/>
      <c r="D3225" s="50"/>
      <c r="E3225" s="73"/>
      <c r="F3225" s="74"/>
      <c r="G3225" s="9"/>
      <c r="H3225" s="48"/>
      <c r="I3225" s="49">
        <f t="shared" ca="1" si="196"/>
        <v>2022</v>
      </c>
      <c r="J3225" s="22">
        <f t="shared" ca="1" si="197"/>
        <v>1</v>
      </c>
      <c r="K3225" s="19"/>
      <c r="L3225" s="73"/>
      <c r="M3225" s="74"/>
      <c r="N3225" s="19"/>
      <c r="O3225" s="73"/>
      <c r="P3225" s="82">
        <v>1</v>
      </c>
      <c r="Q3225" s="24">
        <v>1</v>
      </c>
      <c r="R3225" s="81">
        <f t="shared" si="198"/>
        <v>1</v>
      </c>
      <c r="S3225" s="87"/>
      <c r="T3225" s="19"/>
      <c r="U3225" s="25"/>
      <c r="V3225" s="25"/>
      <c r="W3225" s="81"/>
      <c r="X3225" s="91" t="e">
        <f ca="1">+VLOOKUP(#REF!,REFERENCIAS!$C:$D,2,0)*VLOOKUP(#REF!,PONDERADORES!A:P,IF(AND(INFORMACION!$T3225='REFERENCIAS RIESGO'!$C$36,INFORMACION!$F3225=REFERENCIAS!$C$24),16,IF(INFORMACION!$T3225='REFERENCIAS RIESGO'!$C$36,13,IF(INFORMACION!$F3225=REFERENCIAS!$C$24,10,7))),0)+VLOOKUP(K3225,REFERENCIAS!$C:$D,2,0)*VLOOKUP($K$2,PONDERADORES!A:P,IF(AND(INFORMACION!$T3225='REFERENCIAS RIESGO'!$C$36,INFORMACION!$F3225=REFERENCIAS!$C$24),16,IF(INFORMACION!$T3225='REFERENCIAS RIESGO'!$C$36,13,IF(INFORMACION!$F3225=REFERENCIAS!$C$24,10,7))),0)+VLOOKUP(L3225,REFERENCIAS!$C:$D,2,0)*VLOOKUP($L$2,PONDERADORES!A:P,IF(AND(INFORMACION!$T3225='REFERENCIAS RIESGO'!$C$36,INFORMACION!$F3225=REFERENCIAS!$C$24),16,IF(INFORMACION!$T3225='REFERENCIAS RIESGO'!$C$36,13,IF(INFORMACION!$F3225=REFERENCIAS!$C$24,10,7))),0)+VLOOKUP(F3225,REFERENCIAS!$C:$D,2,0)*VLOOKUP($F$2,PONDERADORES!A:P,IF(AND(INFORMACION!$T3225='REFERENCIAS RIESGO'!$C$36,INFORMACION!$F3225=REFERENCIAS!$C$24),16,IF(INFORMACION!$T3225='REFERENCIAS RIESGO'!$C$36,13,IF(INFORMACION!$F3225=REFERENCIAS!$C$24,10,7))),0)+VLOOKUP(T3225,REFERENCIAS!$C:$D,2,0)*VLOOKUP($T$2,PONDERADORES!A:P,IF(AND(INFORMACION!$T3225='REFERENCIAS RIESGO'!$C$36,INFORMACION!$F3225=REFERENCIAS!$C$24),16,IF(INFORMACION!$T3225='REFERENCIAS RIESGO'!$C$36,13,IF(INFORMACION!$F3225=REFERENCIAS!$C$24,10,7))),0)+VLOOKUP(IF(J3225&lt;=0.2,0.2,IF(AND(J3225&gt;0.2,J3225&lt;=0.4),0.4,IF(AND(J3225&gt;0.4,J3225&lt;=0.6),0.6,IF(AND(J3225&gt;0.6,J3225&lt;=0.8),0.8,IF(AND(J3225&gt;0.8,J3225&lt;=1),1))))),REFERENCIAS!$C:$D,2,0)*VLOOKUP($J$2,PONDERADORES!A:P,IF(AND(INFORMACION!$T3225='REFERENCIAS RIESGO'!$C$36,INFORMACION!$F3225=REFERENCIAS!$C$24),16,IF(INFORMACION!$T3225='REFERENCIAS RIESGO'!$C$36,13,IF(INFORMACION!$F3225=REFERENCIAS!$C$24,10,7))),0)</f>
        <v>#REF!</v>
      </c>
      <c r="Y3225" s="68">
        <f>+VLOOKUP(M3225,REFERENCIAS!$C:$D,2,0)*VLOOKUP($M$2,PONDERADORES!$A$7:$G$9,7,0)+VLOOKUP(N3225,REFERENCIAS!$C:$D,2,0)*VLOOKUP($N$2,PONDERADORES!$A$7:$G$9,7,0)+VLOOKUP(O3225,REFERENCIAS!$C:$D,2,0)*VLOOKUP($O$2,PONDERADORES!$A$7:$G$9,7,0)</f>
        <v>0.2</v>
      </c>
      <c r="Z3225" s="2">
        <f>+VLOOKUP(IF(R3225&lt;0.1,0,IF(AND(R3225&gt;=0.1,R3225&lt;0.2),0.1,IF(AND(R3225&gt;=0.2,R3225&lt;0.3),0.2,IF(R3225&gt;0.3,0.3,)))),REFERENCIAS!$C:$D,2,0)*VLOOKUP($R$2,PONDERADORES!$A$11:$G$11,7,0)</f>
        <v>15</v>
      </c>
      <c r="AA3225" s="92"/>
      <c r="AB3225" s="95" t="e">
        <f t="shared" ca="1" si="199"/>
        <v>#REF!</v>
      </c>
      <c r="AC3225" s="23" t="e">
        <f ca="1">IF(AB3225&gt;REFERENCIAS!$C$62,REFERENCIAS!$B$62,IF(AND(AB3225&gt;=REFERENCIAS!$C$63,AB3225&lt;REFERENCIAS!$D$63),REFERENCIAS!$B$63,IF(AND(AB3225&gt;REFERENCIAS!$C$64,AB3225&lt;=REFERENCIAS!$D$64),REFERENCIAS!$B$64,IF(AND(AB3225&gt;=REFERENCIAS!$C$65,AB3225&lt;REFERENCIAS!$D$65),REFERENCIAS!$B$65, "Revisar"))))</f>
        <v>#REF!</v>
      </c>
      <c r="AD3225" s="94" t="e">
        <f ca="1">VLOOKUP(AC3225,REFERENCIAS!$B$62:$G$65,4,FALSE)</f>
        <v>#REF!</v>
      </c>
    </row>
    <row r="3226" spans="1:30" ht="17.25" x14ac:dyDescent="0.25">
      <c r="A3226" s="74"/>
      <c r="B3226" s="19"/>
      <c r="C3226" s="19"/>
      <c r="D3226" s="50"/>
      <c r="E3226" s="73"/>
      <c r="F3226" s="74"/>
      <c r="G3226" s="9"/>
      <c r="H3226" s="48"/>
      <c r="I3226" s="49">
        <f t="shared" ca="1" si="196"/>
        <v>2022</v>
      </c>
      <c r="J3226" s="22">
        <f t="shared" ca="1" si="197"/>
        <v>1</v>
      </c>
      <c r="K3226" s="19"/>
      <c r="L3226" s="73"/>
      <c r="M3226" s="74"/>
      <c r="N3226" s="19"/>
      <c r="O3226" s="73"/>
      <c r="P3226" s="82">
        <v>1</v>
      </c>
      <c r="Q3226" s="24">
        <v>1</v>
      </c>
      <c r="R3226" s="81">
        <f t="shared" si="198"/>
        <v>1</v>
      </c>
      <c r="S3226" s="87"/>
      <c r="T3226" s="19"/>
      <c r="U3226" s="25"/>
      <c r="V3226" s="25"/>
      <c r="W3226" s="81"/>
      <c r="X3226" s="91" t="e">
        <f ca="1">+VLOOKUP(#REF!,REFERENCIAS!$C:$D,2,0)*VLOOKUP(#REF!,PONDERADORES!A:P,IF(AND(INFORMACION!$T3226='REFERENCIAS RIESGO'!$C$36,INFORMACION!$F3226=REFERENCIAS!$C$24),16,IF(INFORMACION!$T3226='REFERENCIAS RIESGO'!$C$36,13,IF(INFORMACION!$F3226=REFERENCIAS!$C$24,10,7))),0)+VLOOKUP(K3226,REFERENCIAS!$C:$D,2,0)*VLOOKUP($K$2,PONDERADORES!A:P,IF(AND(INFORMACION!$T3226='REFERENCIAS RIESGO'!$C$36,INFORMACION!$F3226=REFERENCIAS!$C$24),16,IF(INFORMACION!$T3226='REFERENCIAS RIESGO'!$C$36,13,IF(INFORMACION!$F3226=REFERENCIAS!$C$24,10,7))),0)+VLOOKUP(L3226,REFERENCIAS!$C:$D,2,0)*VLOOKUP($L$2,PONDERADORES!A:P,IF(AND(INFORMACION!$T3226='REFERENCIAS RIESGO'!$C$36,INFORMACION!$F3226=REFERENCIAS!$C$24),16,IF(INFORMACION!$T3226='REFERENCIAS RIESGO'!$C$36,13,IF(INFORMACION!$F3226=REFERENCIAS!$C$24,10,7))),0)+VLOOKUP(F3226,REFERENCIAS!$C:$D,2,0)*VLOOKUP($F$2,PONDERADORES!A:P,IF(AND(INFORMACION!$T3226='REFERENCIAS RIESGO'!$C$36,INFORMACION!$F3226=REFERENCIAS!$C$24),16,IF(INFORMACION!$T3226='REFERENCIAS RIESGO'!$C$36,13,IF(INFORMACION!$F3226=REFERENCIAS!$C$24,10,7))),0)+VLOOKUP(T3226,REFERENCIAS!$C:$D,2,0)*VLOOKUP($T$2,PONDERADORES!A:P,IF(AND(INFORMACION!$T3226='REFERENCIAS RIESGO'!$C$36,INFORMACION!$F3226=REFERENCIAS!$C$24),16,IF(INFORMACION!$T3226='REFERENCIAS RIESGO'!$C$36,13,IF(INFORMACION!$F3226=REFERENCIAS!$C$24,10,7))),0)+VLOOKUP(IF(J3226&lt;=0.2,0.2,IF(AND(J3226&gt;0.2,J3226&lt;=0.4),0.4,IF(AND(J3226&gt;0.4,J3226&lt;=0.6),0.6,IF(AND(J3226&gt;0.6,J3226&lt;=0.8),0.8,IF(AND(J3226&gt;0.8,J3226&lt;=1),1))))),REFERENCIAS!$C:$D,2,0)*VLOOKUP($J$2,PONDERADORES!A:P,IF(AND(INFORMACION!$T3226='REFERENCIAS RIESGO'!$C$36,INFORMACION!$F3226=REFERENCIAS!$C$24),16,IF(INFORMACION!$T3226='REFERENCIAS RIESGO'!$C$36,13,IF(INFORMACION!$F3226=REFERENCIAS!$C$24,10,7))),0)</f>
        <v>#REF!</v>
      </c>
      <c r="Y3226" s="68">
        <f>+VLOOKUP(M3226,REFERENCIAS!$C:$D,2,0)*VLOOKUP($M$2,PONDERADORES!$A$7:$G$9,7,0)+VLOOKUP(N3226,REFERENCIAS!$C:$D,2,0)*VLOOKUP($N$2,PONDERADORES!$A$7:$G$9,7,0)+VLOOKUP(O3226,REFERENCIAS!$C:$D,2,0)*VLOOKUP($O$2,PONDERADORES!$A$7:$G$9,7,0)</f>
        <v>0.2</v>
      </c>
      <c r="Z3226" s="2">
        <f>+VLOOKUP(IF(R3226&lt;0.1,0,IF(AND(R3226&gt;=0.1,R3226&lt;0.2),0.1,IF(AND(R3226&gt;=0.2,R3226&lt;0.3),0.2,IF(R3226&gt;0.3,0.3,)))),REFERENCIAS!$C:$D,2,0)*VLOOKUP($R$2,PONDERADORES!$A$11:$G$11,7,0)</f>
        <v>15</v>
      </c>
      <c r="AA3226" s="92"/>
      <c r="AB3226" s="95" t="e">
        <f t="shared" ca="1" si="199"/>
        <v>#REF!</v>
      </c>
      <c r="AC3226" s="23" t="e">
        <f ca="1">IF(AB3226&gt;REFERENCIAS!$C$62,REFERENCIAS!$B$62,IF(AND(AB3226&gt;=REFERENCIAS!$C$63,AB3226&lt;REFERENCIAS!$D$63),REFERENCIAS!$B$63,IF(AND(AB3226&gt;REFERENCIAS!$C$64,AB3226&lt;=REFERENCIAS!$D$64),REFERENCIAS!$B$64,IF(AND(AB3226&gt;=REFERENCIAS!$C$65,AB3226&lt;REFERENCIAS!$D$65),REFERENCIAS!$B$65, "Revisar"))))</f>
        <v>#REF!</v>
      </c>
      <c r="AD3226" s="94" t="e">
        <f ca="1">VLOOKUP(AC3226,REFERENCIAS!$B$62:$G$65,4,FALSE)</f>
        <v>#REF!</v>
      </c>
    </row>
    <row r="3227" spans="1:30" ht="17.25" x14ac:dyDescent="0.25">
      <c r="A3227" s="74"/>
      <c r="B3227" s="19"/>
      <c r="C3227" s="19"/>
      <c r="D3227" s="50"/>
      <c r="E3227" s="73"/>
      <c r="F3227" s="74"/>
      <c r="G3227" s="9"/>
      <c r="H3227" s="48"/>
      <c r="I3227" s="49">
        <f t="shared" ca="1" si="196"/>
        <v>2022</v>
      </c>
      <c r="J3227" s="22">
        <f t="shared" ca="1" si="197"/>
        <v>1</v>
      </c>
      <c r="K3227" s="19"/>
      <c r="L3227" s="73"/>
      <c r="M3227" s="74"/>
      <c r="N3227" s="19"/>
      <c r="O3227" s="73"/>
      <c r="P3227" s="82">
        <v>1</v>
      </c>
      <c r="Q3227" s="24">
        <v>1</v>
      </c>
      <c r="R3227" s="81">
        <f t="shared" si="198"/>
        <v>1</v>
      </c>
      <c r="S3227" s="87"/>
      <c r="T3227" s="19"/>
      <c r="U3227" s="25"/>
      <c r="V3227" s="25"/>
      <c r="W3227" s="81"/>
      <c r="X3227" s="91" t="e">
        <f ca="1">+VLOOKUP(#REF!,REFERENCIAS!$C:$D,2,0)*VLOOKUP(#REF!,PONDERADORES!A:P,IF(AND(INFORMACION!$T3227='REFERENCIAS RIESGO'!$C$36,INFORMACION!$F3227=REFERENCIAS!$C$24),16,IF(INFORMACION!$T3227='REFERENCIAS RIESGO'!$C$36,13,IF(INFORMACION!$F3227=REFERENCIAS!$C$24,10,7))),0)+VLOOKUP(K3227,REFERENCIAS!$C:$D,2,0)*VLOOKUP($K$2,PONDERADORES!A:P,IF(AND(INFORMACION!$T3227='REFERENCIAS RIESGO'!$C$36,INFORMACION!$F3227=REFERENCIAS!$C$24),16,IF(INFORMACION!$T3227='REFERENCIAS RIESGO'!$C$36,13,IF(INFORMACION!$F3227=REFERENCIAS!$C$24,10,7))),0)+VLOOKUP(L3227,REFERENCIAS!$C:$D,2,0)*VLOOKUP($L$2,PONDERADORES!A:P,IF(AND(INFORMACION!$T3227='REFERENCIAS RIESGO'!$C$36,INFORMACION!$F3227=REFERENCIAS!$C$24),16,IF(INFORMACION!$T3227='REFERENCIAS RIESGO'!$C$36,13,IF(INFORMACION!$F3227=REFERENCIAS!$C$24,10,7))),0)+VLOOKUP(F3227,REFERENCIAS!$C:$D,2,0)*VLOOKUP($F$2,PONDERADORES!A:P,IF(AND(INFORMACION!$T3227='REFERENCIAS RIESGO'!$C$36,INFORMACION!$F3227=REFERENCIAS!$C$24),16,IF(INFORMACION!$T3227='REFERENCIAS RIESGO'!$C$36,13,IF(INFORMACION!$F3227=REFERENCIAS!$C$24,10,7))),0)+VLOOKUP(T3227,REFERENCIAS!$C:$D,2,0)*VLOOKUP($T$2,PONDERADORES!A:P,IF(AND(INFORMACION!$T3227='REFERENCIAS RIESGO'!$C$36,INFORMACION!$F3227=REFERENCIAS!$C$24),16,IF(INFORMACION!$T3227='REFERENCIAS RIESGO'!$C$36,13,IF(INFORMACION!$F3227=REFERENCIAS!$C$24,10,7))),0)+VLOOKUP(IF(J3227&lt;=0.2,0.2,IF(AND(J3227&gt;0.2,J3227&lt;=0.4),0.4,IF(AND(J3227&gt;0.4,J3227&lt;=0.6),0.6,IF(AND(J3227&gt;0.6,J3227&lt;=0.8),0.8,IF(AND(J3227&gt;0.8,J3227&lt;=1),1))))),REFERENCIAS!$C:$D,2,0)*VLOOKUP($J$2,PONDERADORES!A:P,IF(AND(INFORMACION!$T3227='REFERENCIAS RIESGO'!$C$36,INFORMACION!$F3227=REFERENCIAS!$C$24),16,IF(INFORMACION!$T3227='REFERENCIAS RIESGO'!$C$36,13,IF(INFORMACION!$F3227=REFERENCIAS!$C$24,10,7))),0)</f>
        <v>#REF!</v>
      </c>
      <c r="Y3227" s="68">
        <f>+VLOOKUP(M3227,REFERENCIAS!$C:$D,2,0)*VLOOKUP($M$2,PONDERADORES!$A$7:$G$9,7,0)+VLOOKUP(N3227,REFERENCIAS!$C:$D,2,0)*VLOOKUP($N$2,PONDERADORES!$A$7:$G$9,7,0)+VLOOKUP(O3227,REFERENCIAS!$C:$D,2,0)*VLOOKUP($O$2,PONDERADORES!$A$7:$G$9,7,0)</f>
        <v>0.2</v>
      </c>
      <c r="Z3227" s="2">
        <f>+VLOOKUP(IF(R3227&lt;0.1,0,IF(AND(R3227&gt;=0.1,R3227&lt;0.2),0.1,IF(AND(R3227&gt;=0.2,R3227&lt;0.3),0.2,IF(R3227&gt;0.3,0.3,)))),REFERENCIAS!$C:$D,2,0)*VLOOKUP($R$2,PONDERADORES!$A$11:$G$11,7,0)</f>
        <v>15</v>
      </c>
      <c r="AA3227" s="92"/>
      <c r="AB3227" s="95" t="e">
        <f t="shared" ca="1" si="199"/>
        <v>#REF!</v>
      </c>
      <c r="AC3227" s="23" t="e">
        <f ca="1">IF(AB3227&gt;REFERENCIAS!$C$62,REFERENCIAS!$B$62,IF(AND(AB3227&gt;=REFERENCIAS!$C$63,AB3227&lt;REFERENCIAS!$D$63),REFERENCIAS!$B$63,IF(AND(AB3227&gt;REFERENCIAS!$C$64,AB3227&lt;=REFERENCIAS!$D$64),REFERENCIAS!$B$64,IF(AND(AB3227&gt;=REFERENCIAS!$C$65,AB3227&lt;REFERENCIAS!$D$65),REFERENCIAS!$B$65, "Revisar"))))</f>
        <v>#REF!</v>
      </c>
      <c r="AD3227" s="94" t="e">
        <f ca="1">VLOOKUP(AC3227,REFERENCIAS!$B$62:$G$65,4,FALSE)</f>
        <v>#REF!</v>
      </c>
    </row>
    <row r="3228" spans="1:30" ht="17.25" x14ac:dyDescent="0.25">
      <c r="A3228" s="74"/>
      <c r="B3228" s="19"/>
      <c r="C3228" s="19"/>
      <c r="D3228" s="50"/>
      <c r="E3228" s="73"/>
      <c r="F3228" s="74"/>
      <c r="G3228" s="9"/>
      <c r="H3228" s="48"/>
      <c r="I3228" s="49">
        <f t="shared" ca="1" si="196"/>
        <v>2022</v>
      </c>
      <c r="J3228" s="22">
        <f t="shared" ca="1" si="197"/>
        <v>1</v>
      </c>
      <c r="K3228" s="19"/>
      <c r="L3228" s="73"/>
      <c r="M3228" s="74"/>
      <c r="N3228" s="19"/>
      <c r="O3228" s="73"/>
      <c r="P3228" s="82">
        <v>1</v>
      </c>
      <c r="Q3228" s="24">
        <v>1</v>
      </c>
      <c r="R3228" s="81">
        <f t="shared" si="198"/>
        <v>1</v>
      </c>
      <c r="S3228" s="87"/>
      <c r="T3228" s="19"/>
      <c r="U3228" s="25"/>
      <c r="V3228" s="25"/>
      <c r="W3228" s="81"/>
      <c r="X3228" s="91" t="e">
        <f ca="1">+VLOOKUP(#REF!,REFERENCIAS!$C:$D,2,0)*VLOOKUP(#REF!,PONDERADORES!A:P,IF(AND(INFORMACION!$T3228='REFERENCIAS RIESGO'!$C$36,INFORMACION!$F3228=REFERENCIAS!$C$24),16,IF(INFORMACION!$T3228='REFERENCIAS RIESGO'!$C$36,13,IF(INFORMACION!$F3228=REFERENCIAS!$C$24,10,7))),0)+VLOOKUP(K3228,REFERENCIAS!$C:$D,2,0)*VLOOKUP($K$2,PONDERADORES!A:P,IF(AND(INFORMACION!$T3228='REFERENCIAS RIESGO'!$C$36,INFORMACION!$F3228=REFERENCIAS!$C$24),16,IF(INFORMACION!$T3228='REFERENCIAS RIESGO'!$C$36,13,IF(INFORMACION!$F3228=REFERENCIAS!$C$24,10,7))),0)+VLOOKUP(L3228,REFERENCIAS!$C:$D,2,0)*VLOOKUP($L$2,PONDERADORES!A:P,IF(AND(INFORMACION!$T3228='REFERENCIAS RIESGO'!$C$36,INFORMACION!$F3228=REFERENCIAS!$C$24),16,IF(INFORMACION!$T3228='REFERENCIAS RIESGO'!$C$36,13,IF(INFORMACION!$F3228=REFERENCIAS!$C$24,10,7))),0)+VLOOKUP(F3228,REFERENCIAS!$C:$D,2,0)*VLOOKUP($F$2,PONDERADORES!A:P,IF(AND(INFORMACION!$T3228='REFERENCIAS RIESGO'!$C$36,INFORMACION!$F3228=REFERENCIAS!$C$24),16,IF(INFORMACION!$T3228='REFERENCIAS RIESGO'!$C$36,13,IF(INFORMACION!$F3228=REFERENCIAS!$C$24,10,7))),0)+VLOOKUP(T3228,REFERENCIAS!$C:$D,2,0)*VLOOKUP($T$2,PONDERADORES!A:P,IF(AND(INFORMACION!$T3228='REFERENCIAS RIESGO'!$C$36,INFORMACION!$F3228=REFERENCIAS!$C$24),16,IF(INFORMACION!$T3228='REFERENCIAS RIESGO'!$C$36,13,IF(INFORMACION!$F3228=REFERENCIAS!$C$24,10,7))),0)+VLOOKUP(IF(J3228&lt;=0.2,0.2,IF(AND(J3228&gt;0.2,J3228&lt;=0.4),0.4,IF(AND(J3228&gt;0.4,J3228&lt;=0.6),0.6,IF(AND(J3228&gt;0.6,J3228&lt;=0.8),0.8,IF(AND(J3228&gt;0.8,J3228&lt;=1),1))))),REFERENCIAS!$C:$D,2,0)*VLOOKUP($J$2,PONDERADORES!A:P,IF(AND(INFORMACION!$T3228='REFERENCIAS RIESGO'!$C$36,INFORMACION!$F3228=REFERENCIAS!$C$24),16,IF(INFORMACION!$T3228='REFERENCIAS RIESGO'!$C$36,13,IF(INFORMACION!$F3228=REFERENCIAS!$C$24,10,7))),0)</f>
        <v>#REF!</v>
      </c>
      <c r="Y3228" s="68">
        <f>+VLOOKUP(M3228,REFERENCIAS!$C:$D,2,0)*VLOOKUP($M$2,PONDERADORES!$A$7:$G$9,7,0)+VLOOKUP(N3228,REFERENCIAS!$C:$D,2,0)*VLOOKUP($N$2,PONDERADORES!$A$7:$G$9,7,0)+VLOOKUP(O3228,REFERENCIAS!$C:$D,2,0)*VLOOKUP($O$2,PONDERADORES!$A$7:$G$9,7,0)</f>
        <v>0.2</v>
      </c>
      <c r="Z3228" s="2">
        <f>+VLOOKUP(IF(R3228&lt;0.1,0,IF(AND(R3228&gt;=0.1,R3228&lt;0.2),0.1,IF(AND(R3228&gt;=0.2,R3228&lt;0.3),0.2,IF(R3228&gt;0.3,0.3,)))),REFERENCIAS!$C:$D,2,0)*VLOOKUP($R$2,PONDERADORES!$A$11:$G$11,7,0)</f>
        <v>15</v>
      </c>
      <c r="AA3228" s="92"/>
      <c r="AB3228" s="95" t="e">
        <f t="shared" ca="1" si="199"/>
        <v>#REF!</v>
      </c>
      <c r="AC3228" s="23" t="e">
        <f ca="1">IF(AB3228&gt;REFERENCIAS!$C$62,REFERENCIAS!$B$62,IF(AND(AB3228&gt;=REFERENCIAS!$C$63,AB3228&lt;REFERENCIAS!$D$63),REFERENCIAS!$B$63,IF(AND(AB3228&gt;REFERENCIAS!$C$64,AB3228&lt;=REFERENCIAS!$D$64),REFERENCIAS!$B$64,IF(AND(AB3228&gt;=REFERENCIAS!$C$65,AB3228&lt;REFERENCIAS!$D$65),REFERENCIAS!$B$65, "Revisar"))))</f>
        <v>#REF!</v>
      </c>
      <c r="AD3228" s="94" t="e">
        <f ca="1">VLOOKUP(AC3228,REFERENCIAS!$B$62:$G$65,4,FALSE)</f>
        <v>#REF!</v>
      </c>
    </row>
    <row r="3229" spans="1:30" ht="17.25" x14ac:dyDescent="0.25">
      <c r="A3229" s="74"/>
      <c r="B3229" s="19"/>
      <c r="C3229" s="19"/>
      <c r="D3229" s="50"/>
      <c r="E3229" s="73"/>
      <c r="F3229" s="74"/>
      <c r="G3229" s="9"/>
      <c r="H3229" s="48"/>
      <c r="I3229" s="49">
        <f t="shared" ca="1" si="196"/>
        <v>2022</v>
      </c>
      <c r="J3229" s="22">
        <f t="shared" ca="1" si="197"/>
        <v>1</v>
      </c>
      <c r="K3229" s="19"/>
      <c r="L3229" s="73"/>
      <c r="M3229" s="74"/>
      <c r="N3229" s="19"/>
      <c r="O3229" s="73"/>
      <c r="P3229" s="82">
        <v>1</v>
      </c>
      <c r="Q3229" s="24">
        <v>1</v>
      </c>
      <c r="R3229" s="81">
        <f t="shared" si="198"/>
        <v>1</v>
      </c>
      <c r="S3229" s="87"/>
      <c r="T3229" s="19"/>
      <c r="U3229" s="25"/>
      <c r="V3229" s="25"/>
      <c r="W3229" s="81"/>
      <c r="X3229" s="91" t="e">
        <f ca="1">+VLOOKUP(#REF!,REFERENCIAS!$C:$D,2,0)*VLOOKUP(#REF!,PONDERADORES!A:P,IF(AND(INFORMACION!$T3229='REFERENCIAS RIESGO'!$C$36,INFORMACION!$F3229=REFERENCIAS!$C$24),16,IF(INFORMACION!$T3229='REFERENCIAS RIESGO'!$C$36,13,IF(INFORMACION!$F3229=REFERENCIAS!$C$24,10,7))),0)+VLOOKUP(K3229,REFERENCIAS!$C:$D,2,0)*VLOOKUP($K$2,PONDERADORES!A:P,IF(AND(INFORMACION!$T3229='REFERENCIAS RIESGO'!$C$36,INFORMACION!$F3229=REFERENCIAS!$C$24),16,IF(INFORMACION!$T3229='REFERENCIAS RIESGO'!$C$36,13,IF(INFORMACION!$F3229=REFERENCIAS!$C$24,10,7))),0)+VLOOKUP(L3229,REFERENCIAS!$C:$D,2,0)*VLOOKUP($L$2,PONDERADORES!A:P,IF(AND(INFORMACION!$T3229='REFERENCIAS RIESGO'!$C$36,INFORMACION!$F3229=REFERENCIAS!$C$24),16,IF(INFORMACION!$T3229='REFERENCIAS RIESGO'!$C$36,13,IF(INFORMACION!$F3229=REFERENCIAS!$C$24,10,7))),0)+VLOOKUP(F3229,REFERENCIAS!$C:$D,2,0)*VLOOKUP($F$2,PONDERADORES!A:P,IF(AND(INFORMACION!$T3229='REFERENCIAS RIESGO'!$C$36,INFORMACION!$F3229=REFERENCIAS!$C$24),16,IF(INFORMACION!$T3229='REFERENCIAS RIESGO'!$C$36,13,IF(INFORMACION!$F3229=REFERENCIAS!$C$24,10,7))),0)+VLOOKUP(T3229,REFERENCIAS!$C:$D,2,0)*VLOOKUP($T$2,PONDERADORES!A:P,IF(AND(INFORMACION!$T3229='REFERENCIAS RIESGO'!$C$36,INFORMACION!$F3229=REFERENCIAS!$C$24),16,IF(INFORMACION!$T3229='REFERENCIAS RIESGO'!$C$36,13,IF(INFORMACION!$F3229=REFERENCIAS!$C$24,10,7))),0)+VLOOKUP(IF(J3229&lt;=0.2,0.2,IF(AND(J3229&gt;0.2,J3229&lt;=0.4),0.4,IF(AND(J3229&gt;0.4,J3229&lt;=0.6),0.6,IF(AND(J3229&gt;0.6,J3229&lt;=0.8),0.8,IF(AND(J3229&gt;0.8,J3229&lt;=1),1))))),REFERENCIAS!$C:$D,2,0)*VLOOKUP($J$2,PONDERADORES!A:P,IF(AND(INFORMACION!$T3229='REFERENCIAS RIESGO'!$C$36,INFORMACION!$F3229=REFERENCIAS!$C$24),16,IF(INFORMACION!$T3229='REFERENCIAS RIESGO'!$C$36,13,IF(INFORMACION!$F3229=REFERENCIAS!$C$24,10,7))),0)</f>
        <v>#REF!</v>
      </c>
      <c r="Y3229" s="68">
        <f>+VLOOKUP(M3229,REFERENCIAS!$C:$D,2,0)*VLOOKUP($M$2,PONDERADORES!$A$7:$G$9,7,0)+VLOOKUP(N3229,REFERENCIAS!$C:$D,2,0)*VLOOKUP($N$2,PONDERADORES!$A$7:$G$9,7,0)+VLOOKUP(O3229,REFERENCIAS!$C:$D,2,0)*VLOOKUP($O$2,PONDERADORES!$A$7:$G$9,7,0)</f>
        <v>0.2</v>
      </c>
      <c r="Z3229" s="2">
        <f>+VLOOKUP(IF(R3229&lt;0.1,0,IF(AND(R3229&gt;=0.1,R3229&lt;0.2),0.1,IF(AND(R3229&gt;=0.2,R3229&lt;0.3),0.2,IF(R3229&gt;0.3,0.3,)))),REFERENCIAS!$C:$D,2,0)*VLOOKUP($R$2,PONDERADORES!$A$11:$G$11,7,0)</f>
        <v>15</v>
      </c>
      <c r="AA3229" s="92"/>
      <c r="AB3229" s="95" t="e">
        <f t="shared" ca="1" si="199"/>
        <v>#REF!</v>
      </c>
      <c r="AC3229" s="23" t="e">
        <f ca="1">IF(AB3229&gt;REFERENCIAS!$C$62,REFERENCIAS!$B$62,IF(AND(AB3229&gt;=REFERENCIAS!$C$63,AB3229&lt;REFERENCIAS!$D$63),REFERENCIAS!$B$63,IF(AND(AB3229&gt;REFERENCIAS!$C$64,AB3229&lt;=REFERENCIAS!$D$64),REFERENCIAS!$B$64,IF(AND(AB3229&gt;=REFERENCIAS!$C$65,AB3229&lt;REFERENCIAS!$D$65),REFERENCIAS!$B$65, "Revisar"))))</f>
        <v>#REF!</v>
      </c>
      <c r="AD3229" s="94" t="e">
        <f ca="1">VLOOKUP(AC3229,REFERENCIAS!$B$62:$G$65,4,FALSE)</f>
        <v>#REF!</v>
      </c>
    </row>
    <row r="3230" spans="1:30" ht="17.25" x14ac:dyDescent="0.25">
      <c r="A3230" s="74"/>
      <c r="B3230" s="19"/>
      <c r="C3230" s="19"/>
      <c r="D3230" s="50"/>
      <c r="E3230" s="73"/>
      <c r="F3230" s="74"/>
      <c r="G3230" s="9"/>
      <c r="H3230" s="48"/>
      <c r="I3230" s="49">
        <f t="shared" ca="1" si="196"/>
        <v>2022</v>
      </c>
      <c r="J3230" s="22">
        <f t="shared" ca="1" si="197"/>
        <v>1</v>
      </c>
      <c r="K3230" s="19"/>
      <c r="L3230" s="73"/>
      <c r="M3230" s="74"/>
      <c r="N3230" s="19"/>
      <c r="O3230" s="73"/>
      <c r="P3230" s="82">
        <v>1</v>
      </c>
      <c r="Q3230" s="24">
        <v>1</v>
      </c>
      <c r="R3230" s="81">
        <f t="shared" si="198"/>
        <v>1</v>
      </c>
      <c r="S3230" s="87"/>
      <c r="T3230" s="19"/>
      <c r="U3230" s="25"/>
      <c r="V3230" s="25"/>
      <c r="W3230" s="81"/>
      <c r="X3230" s="91" t="e">
        <f ca="1">+VLOOKUP(#REF!,REFERENCIAS!$C:$D,2,0)*VLOOKUP(#REF!,PONDERADORES!A:P,IF(AND(INFORMACION!$T3230='REFERENCIAS RIESGO'!$C$36,INFORMACION!$F3230=REFERENCIAS!$C$24),16,IF(INFORMACION!$T3230='REFERENCIAS RIESGO'!$C$36,13,IF(INFORMACION!$F3230=REFERENCIAS!$C$24,10,7))),0)+VLOOKUP(K3230,REFERENCIAS!$C:$D,2,0)*VLOOKUP($K$2,PONDERADORES!A:P,IF(AND(INFORMACION!$T3230='REFERENCIAS RIESGO'!$C$36,INFORMACION!$F3230=REFERENCIAS!$C$24),16,IF(INFORMACION!$T3230='REFERENCIAS RIESGO'!$C$36,13,IF(INFORMACION!$F3230=REFERENCIAS!$C$24,10,7))),0)+VLOOKUP(L3230,REFERENCIAS!$C:$D,2,0)*VLOOKUP($L$2,PONDERADORES!A:P,IF(AND(INFORMACION!$T3230='REFERENCIAS RIESGO'!$C$36,INFORMACION!$F3230=REFERENCIAS!$C$24),16,IF(INFORMACION!$T3230='REFERENCIAS RIESGO'!$C$36,13,IF(INFORMACION!$F3230=REFERENCIAS!$C$24,10,7))),0)+VLOOKUP(F3230,REFERENCIAS!$C:$D,2,0)*VLOOKUP($F$2,PONDERADORES!A:P,IF(AND(INFORMACION!$T3230='REFERENCIAS RIESGO'!$C$36,INFORMACION!$F3230=REFERENCIAS!$C$24),16,IF(INFORMACION!$T3230='REFERENCIAS RIESGO'!$C$36,13,IF(INFORMACION!$F3230=REFERENCIAS!$C$24,10,7))),0)+VLOOKUP(T3230,REFERENCIAS!$C:$D,2,0)*VLOOKUP($T$2,PONDERADORES!A:P,IF(AND(INFORMACION!$T3230='REFERENCIAS RIESGO'!$C$36,INFORMACION!$F3230=REFERENCIAS!$C$24),16,IF(INFORMACION!$T3230='REFERENCIAS RIESGO'!$C$36,13,IF(INFORMACION!$F3230=REFERENCIAS!$C$24,10,7))),0)+VLOOKUP(IF(J3230&lt;=0.2,0.2,IF(AND(J3230&gt;0.2,J3230&lt;=0.4),0.4,IF(AND(J3230&gt;0.4,J3230&lt;=0.6),0.6,IF(AND(J3230&gt;0.6,J3230&lt;=0.8),0.8,IF(AND(J3230&gt;0.8,J3230&lt;=1),1))))),REFERENCIAS!$C:$D,2,0)*VLOOKUP($J$2,PONDERADORES!A:P,IF(AND(INFORMACION!$T3230='REFERENCIAS RIESGO'!$C$36,INFORMACION!$F3230=REFERENCIAS!$C$24),16,IF(INFORMACION!$T3230='REFERENCIAS RIESGO'!$C$36,13,IF(INFORMACION!$F3230=REFERENCIAS!$C$24,10,7))),0)</f>
        <v>#REF!</v>
      </c>
      <c r="Y3230" s="68">
        <f>+VLOOKUP(M3230,REFERENCIAS!$C:$D,2,0)*VLOOKUP($M$2,PONDERADORES!$A$7:$G$9,7,0)+VLOOKUP(N3230,REFERENCIAS!$C:$D,2,0)*VLOOKUP($N$2,PONDERADORES!$A$7:$G$9,7,0)+VLOOKUP(O3230,REFERENCIAS!$C:$D,2,0)*VLOOKUP($O$2,PONDERADORES!$A$7:$G$9,7,0)</f>
        <v>0.2</v>
      </c>
      <c r="Z3230" s="2">
        <f>+VLOOKUP(IF(R3230&lt;0.1,0,IF(AND(R3230&gt;=0.1,R3230&lt;0.2),0.1,IF(AND(R3230&gt;=0.2,R3230&lt;0.3),0.2,IF(R3230&gt;0.3,0.3,)))),REFERENCIAS!$C:$D,2,0)*VLOOKUP($R$2,PONDERADORES!$A$11:$G$11,7,0)</f>
        <v>15</v>
      </c>
      <c r="AA3230" s="92"/>
      <c r="AB3230" s="95" t="e">
        <f t="shared" ca="1" si="199"/>
        <v>#REF!</v>
      </c>
      <c r="AC3230" s="23" t="e">
        <f ca="1">IF(AB3230&gt;REFERENCIAS!$C$62,REFERENCIAS!$B$62,IF(AND(AB3230&gt;=REFERENCIAS!$C$63,AB3230&lt;REFERENCIAS!$D$63),REFERENCIAS!$B$63,IF(AND(AB3230&gt;REFERENCIAS!$C$64,AB3230&lt;=REFERENCIAS!$D$64),REFERENCIAS!$B$64,IF(AND(AB3230&gt;=REFERENCIAS!$C$65,AB3230&lt;REFERENCIAS!$D$65),REFERENCIAS!$B$65, "Revisar"))))</f>
        <v>#REF!</v>
      </c>
      <c r="AD3230" s="94" t="e">
        <f ca="1">VLOOKUP(AC3230,REFERENCIAS!$B$62:$G$65,4,FALSE)</f>
        <v>#REF!</v>
      </c>
    </row>
    <row r="3231" spans="1:30" ht="17.25" x14ac:dyDescent="0.25">
      <c r="A3231" s="74"/>
      <c r="B3231" s="19"/>
      <c r="C3231" s="19"/>
      <c r="D3231" s="50"/>
      <c r="E3231" s="73"/>
      <c r="F3231" s="74"/>
      <c r="G3231" s="9"/>
      <c r="H3231" s="48"/>
      <c r="I3231" s="49">
        <f t="shared" ca="1" si="196"/>
        <v>2022</v>
      </c>
      <c r="J3231" s="22">
        <f t="shared" ca="1" si="197"/>
        <v>1</v>
      </c>
      <c r="K3231" s="19"/>
      <c r="L3231" s="73"/>
      <c r="M3231" s="74"/>
      <c r="N3231" s="19"/>
      <c r="O3231" s="73"/>
      <c r="P3231" s="82">
        <v>1</v>
      </c>
      <c r="Q3231" s="24">
        <v>1</v>
      </c>
      <c r="R3231" s="81">
        <f t="shared" si="198"/>
        <v>1</v>
      </c>
      <c r="S3231" s="87"/>
      <c r="T3231" s="19"/>
      <c r="U3231" s="25"/>
      <c r="V3231" s="25"/>
      <c r="W3231" s="81"/>
      <c r="X3231" s="91" t="e">
        <f ca="1">+VLOOKUP(#REF!,REFERENCIAS!$C:$D,2,0)*VLOOKUP(#REF!,PONDERADORES!A:P,IF(AND(INFORMACION!$T3231='REFERENCIAS RIESGO'!$C$36,INFORMACION!$F3231=REFERENCIAS!$C$24),16,IF(INFORMACION!$T3231='REFERENCIAS RIESGO'!$C$36,13,IF(INFORMACION!$F3231=REFERENCIAS!$C$24,10,7))),0)+VLOOKUP(K3231,REFERENCIAS!$C:$D,2,0)*VLOOKUP($K$2,PONDERADORES!A:P,IF(AND(INFORMACION!$T3231='REFERENCIAS RIESGO'!$C$36,INFORMACION!$F3231=REFERENCIAS!$C$24),16,IF(INFORMACION!$T3231='REFERENCIAS RIESGO'!$C$36,13,IF(INFORMACION!$F3231=REFERENCIAS!$C$24,10,7))),0)+VLOOKUP(L3231,REFERENCIAS!$C:$D,2,0)*VLOOKUP($L$2,PONDERADORES!A:P,IF(AND(INFORMACION!$T3231='REFERENCIAS RIESGO'!$C$36,INFORMACION!$F3231=REFERENCIAS!$C$24),16,IF(INFORMACION!$T3231='REFERENCIAS RIESGO'!$C$36,13,IF(INFORMACION!$F3231=REFERENCIAS!$C$24,10,7))),0)+VLOOKUP(F3231,REFERENCIAS!$C:$D,2,0)*VLOOKUP($F$2,PONDERADORES!A:P,IF(AND(INFORMACION!$T3231='REFERENCIAS RIESGO'!$C$36,INFORMACION!$F3231=REFERENCIAS!$C$24),16,IF(INFORMACION!$T3231='REFERENCIAS RIESGO'!$C$36,13,IF(INFORMACION!$F3231=REFERENCIAS!$C$24,10,7))),0)+VLOOKUP(T3231,REFERENCIAS!$C:$D,2,0)*VLOOKUP($T$2,PONDERADORES!A:P,IF(AND(INFORMACION!$T3231='REFERENCIAS RIESGO'!$C$36,INFORMACION!$F3231=REFERENCIAS!$C$24),16,IF(INFORMACION!$T3231='REFERENCIAS RIESGO'!$C$36,13,IF(INFORMACION!$F3231=REFERENCIAS!$C$24,10,7))),0)+VLOOKUP(IF(J3231&lt;=0.2,0.2,IF(AND(J3231&gt;0.2,J3231&lt;=0.4),0.4,IF(AND(J3231&gt;0.4,J3231&lt;=0.6),0.6,IF(AND(J3231&gt;0.6,J3231&lt;=0.8),0.8,IF(AND(J3231&gt;0.8,J3231&lt;=1),1))))),REFERENCIAS!$C:$D,2,0)*VLOOKUP($J$2,PONDERADORES!A:P,IF(AND(INFORMACION!$T3231='REFERENCIAS RIESGO'!$C$36,INFORMACION!$F3231=REFERENCIAS!$C$24),16,IF(INFORMACION!$T3231='REFERENCIAS RIESGO'!$C$36,13,IF(INFORMACION!$F3231=REFERENCIAS!$C$24,10,7))),0)</f>
        <v>#REF!</v>
      </c>
      <c r="Y3231" s="68">
        <f>+VLOOKUP(M3231,REFERENCIAS!$C:$D,2,0)*VLOOKUP($M$2,PONDERADORES!$A$7:$G$9,7,0)+VLOOKUP(N3231,REFERENCIAS!$C:$D,2,0)*VLOOKUP($N$2,PONDERADORES!$A$7:$G$9,7,0)+VLOOKUP(O3231,REFERENCIAS!$C:$D,2,0)*VLOOKUP($O$2,PONDERADORES!$A$7:$G$9,7,0)</f>
        <v>0.2</v>
      </c>
      <c r="Z3231" s="2">
        <f>+VLOOKUP(IF(R3231&lt;0.1,0,IF(AND(R3231&gt;=0.1,R3231&lt;0.2),0.1,IF(AND(R3231&gt;=0.2,R3231&lt;0.3),0.2,IF(R3231&gt;0.3,0.3,)))),REFERENCIAS!$C:$D,2,0)*VLOOKUP($R$2,PONDERADORES!$A$11:$G$11,7,0)</f>
        <v>15</v>
      </c>
      <c r="AA3231" s="92"/>
      <c r="AB3231" s="95" t="e">
        <f t="shared" ca="1" si="199"/>
        <v>#REF!</v>
      </c>
      <c r="AC3231" s="23" t="e">
        <f ca="1">IF(AB3231&gt;REFERENCIAS!$C$62,REFERENCIAS!$B$62,IF(AND(AB3231&gt;=REFERENCIAS!$C$63,AB3231&lt;REFERENCIAS!$D$63),REFERENCIAS!$B$63,IF(AND(AB3231&gt;REFERENCIAS!$C$64,AB3231&lt;=REFERENCIAS!$D$64),REFERENCIAS!$B$64,IF(AND(AB3231&gt;=REFERENCIAS!$C$65,AB3231&lt;REFERENCIAS!$D$65),REFERENCIAS!$B$65, "Revisar"))))</f>
        <v>#REF!</v>
      </c>
      <c r="AD3231" s="94" t="e">
        <f ca="1">VLOOKUP(AC3231,REFERENCIAS!$B$62:$G$65,4,FALSE)</f>
        <v>#REF!</v>
      </c>
    </row>
    <row r="3232" spans="1:30" ht="17.25" x14ac:dyDescent="0.25">
      <c r="A3232" s="74"/>
      <c r="B3232" s="19"/>
      <c r="C3232" s="19"/>
      <c r="D3232" s="50"/>
      <c r="E3232" s="73"/>
      <c r="F3232" s="74"/>
      <c r="G3232" s="9"/>
      <c r="H3232" s="48"/>
      <c r="I3232" s="49">
        <f t="shared" ca="1" si="196"/>
        <v>2022</v>
      </c>
      <c r="J3232" s="22">
        <f t="shared" ca="1" si="197"/>
        <v>1</v>
      </c>
      <c r="K3232" s="19"/>
      <c r="L3232" s="73"/>
      <c r="M3232" s="74"/>
      <c r="N3232" s="19"/>
      <c r="O3232" s="73"/>
      <c r="P3232" s="82">
        <v>1</v>
      </c>
      <c r="Q3232" s="24">
        <v>1</v>
      </c>
      <c r="R3232" s="81">
        <f t="shared" si="198"/>
        <v>1</v>
      </c>
      <c r="S3232" s="87"/>
      <c r="T3232" s="19"/>
      <c r="U3232" s="25"/>
      <c r="V3232" s="25"/>
      <c r="W3232" s="81"/>
      <c r="X3232" s="91" t="e">
        <f ca="1">+VLOOKUP(#REF!,REFERENCIAS!$C:$D,2,0)*VLOOKUP(#REF!,PONDERADORES!A:P,IF(AND(INFORMACION!$T3232='REFERENCIAS RIESGO'!$C$36,INFORMACION!$F3232=REFERENCIAS!$C$24),16,IF(INFORMACION!$T3232='REFERENCIAS RIESGO'!$C$36,13,IF(INFORMACION!$F3232=REFERENCIAS!$C$24,10,7))),0)+VLOOKUP(K3232,REFERENCIAS!$C:$D,2,0)*VLOOKUP($K$2,PONDERADORES!A:P,IF(AND(INFORMACION!$T3232='REFERENCIAS RIESGO'!$C$36,INFORMACION!$F3232=REFERENCIAS!$C$24),16,IF(INFORMACION!$T3232='REFERENCIAS RIESGO'!$C$36,13,IF(INFORMACION!$F3232=REFERENCIAS!$C$24,10,7))),0)+VLOOKUP(L3232,REFERENCIAS!$C:$D,2,0)*VLOOKUP($L$2,PONDERADORES!A:P,IF(AND(INFORMACION!$T3232='REFERENCIAS RIESGO'!$C$36,INFORMACION!$F3232=REFERENCIAS!$C$24),16,IF(INFORMACION!$T3232='REFERENCIAS RIESGO'!$C$36,13,IF(INFORMACION!$F3232=REFERENCIAS!$C$24,10,7))),0)+VLOOKUP(F3232,REFERENCIAS!$C:$D,2,0)*VLOOKUP($F$2,PONDERADORES!A:P,IF(AND(INFORMACION!$T3232='REFERENCIAS RIESGO'!$C$36,INFORMACION!$F3232=REFERENCIAS!$C$24),16,IF(INFORMACION!$T3232='REFERENCIAS RIESGO'!$C$36,13,IF(INFORMACION!$F3232=REFERENCIAS!$C$24,10,7))),0)+VLOOKUP(T3232,REFERENCIAS!$C:$D,2,0)*VLOOKUP($T$2,PONDERADORES!A:P,IF(AND(INFORMACION!$T3232='REFERENCIAS RIESGO'!$C$36,INFORMACION!$F3232=REFERENCIAS!$C$24),16,IF(INFORMACION!$T3232='REFERENCIAS RIESGO'!$C$36,13,IF(INFORMACION!$F3232=REFERENCIAS!$C$24,10,7))),0)+VLOOKUP(IF(J3232&lt;=0.2,0.2,IF(AND(J3232&gt;0.2,J3232&lt;=0.4),0.4,IF(AND(J3232&gt;0.4,J3232&lt;=0.6),0.6,IF(AND(J3232&gt;0.6,J3232&lt;=0.8),0.8,IF(AND(J3232&gt;0.8,J3232&lt;=1),1))))),REFERENCIAS!$C:$D,2,0)*VLOOKUP($J$2,PONDERADORES!A:P,IF(AND(INFORMACION!$T3232='REFERENCIAS RIESGO'!$C$36,INFORMACION!$F3232=REFERENCIAS!$C$24),16,IF(INFORMACION!$T3232='REFERENCIAS RIESGO'!$C$36,13,IF(INFORMACION!$F3232=REFERENCIAS!$C$24,10,7))),0)</f>
        <v>#REF!</v>
      </c>
      <c r="Y3232" s="68">
        <f>+VLOOKUP(M3232,REFERENCIAS!$C:$D,2,0)*VLOOKUP($M$2,PONDERADORES!$A$7:$G$9,7,0)+VLOOKUP(N3232,REFERENCIAS!$C:$D,2,0)*VLOOKUP($N$2,PONDERADORES!$A$7:$G$9,7,0)+VLOOKUP(O3232,REFERENCIAS!$C:$D,2,0)*VLOOKUP($O$2,PONDERADORES!$A$7:$G$9,7,0)</f>
        <v>0.2</v>
      </c>
      <c r="Z3232" s="2">
        <f>+VLOOKUP(IF(R3232&lt;0.1,0,IF(AND(R3232&gt;=0.1,R3232&lt;0.2),0.1,IF(AND(R3232&gt;=0.2,R3232&lt;0.3),0.2,IF(R3232&gt;0.3,0.3,)))),REFERENCIAS!$C:$D,2,0)*VLOOKUP($R$2,PONDERADORES!$A$11:$G$11,7,0)</f>
        <v>15</v>
      </c>
      <c r="AA3232" s="92"/>
      <c r="AB3232" s="95" t="e">
        <f t="shared" ca="1" si="199"/>
        <v>#REF!</v>
      </c>
      <c r="AC3232" s="23" t="e">
        <f ca="1">IF(AB3232&gt;REFERENCIAS!$C$62,REFERENCIAS!$B$62,IF(AND(AB3232&gt;=REFERENCIAS!$C$63,AB3232&lt;REFERENCIAS!$D$63),REFERENCIAS!$B$63,IF(AND(AB3232&gt;REFERENCIAS!$C$64,AB3232&lt;=REFERENCIAS!$D$64),REFERENCIAS!$B$64,IF(AND(AB3232&gt;=REFERENCIAS!$C$65,AB3232&lt;REFERENCIAS!$D$65),REFERENCIAS!$B$65, "Revisar"))))</f>
        <v>#REF!</v>
      </c>
      <c r="AD3232" s="94" t="e">
        <f ca="1">VLOOKUP(AC3232,REFERENCIAS!$B$62:$G$65,4,FALSE)</f>
        <v>#REF!</v>
      </c>
    </row>
    <row r="3233" spans="1:30" ht="17.25" x14ac:dyDescent="0.25">
      <c r="A3233" s="74"/>
      <c r="B3233" s="19"/>
      <c r="C3233" s="19"/>
      <c r="D3233" s="50"/>
      <c r="E3233" s="73"/>
      <c r="F3233" s="74"/>
      <c r="G3233" s="9"/>
      <c r="H3233" s="48"/>
      <c r="I3233" s="49">
        <f t="shared" ca="1" si="196"/>
        <v>2022</v>
      </c>
      <c r="J3233" s="22">
        <f t="shared" ca="1" si="197"/>
        <v>1</v>
      </c>
      <c r="K3233" s="19"/>
      <c r="L3233" s="73"/>
      <c r="M3233" s="74"/>
      <c r="N3233" s="19"/>
      <c r="O3233" s="73"/>
      <c r="P3233" s="82">
        <v>1</v>
      </c>
      <c r="Q3233" s="24">
        <v>1</v>
      </c>
      <c r="R3233" s="81">
        <f t="shared" si="198"/>
        <v>1</v>
      </c>
      <c r="S3233" s="87"/>
      <c r="T3233" s="19"/>
      <c r="U3233" s="25"/>
      <c r="V3233" s="25"/>
      <c r="W3233" s="81"/>
      <c r="X3233" s="91" t="e">
        <f ca="1">+VLOOKUP(#REF!,REFERENCIAS!$C:$D,2,0)*VLOOKUP(#REF!,PONDERADORES!A:P,IF(AND(INFORMACION!$T3233='REFERENCIAS RIESGO'!$C$36,INFORMACION!$F3233=REFERENCIAS!$C$24),16,IF(INFORMACION!$T3233='REFERENCIAS RIESGO'!$C$36,13,IF(INFORMACION!$F3233=REFERENCIAS!$C$24,10,7))),0)+VLOOKUP(K3233,REFERENCIAS!$C:$D,2,0)*VLOOKUP($K$2,PONDERADORES!A:P,IF(AND(INFORMACION!$T3233='REFERENCIAS RIESGO'!$C$36,INFORMACION!$F3233=REFERENCIAS!$C$24),16,IF(INFORMACION!$T3233='REFERENCIAS RIESGO'!$C$36,13,IF(INFORMACION!$F3233=REFERENCIAS!$C$24,10,7))),0)+VLOOKUP(L3233,REFERENCIAS!$C:$D,2,0)*VLOOKUP($L$2,PONDERADORES!A:P,IF(AND(INFORMACION!$T3233='REFERENCIAS RIESGO'!$C$36,INFORMACION!$F3233=REFERENCIAS!$C$24),16,IF(INFORMACION!$T3233='REFERENCIAS RIESGO'!$C$36,13,IF(INFORMACION!$F3233=REFERENCIAS!$C$24,10,7))),0)+VLOOKUP(F3233,REFERENCIAS!$C:$D,2,0)*VLOOKUP($F$2,PONDERADORES!A:P,IF(AND(INFORMACION!$T3233='REFERENCIAS RIESGO'!$C$36,INFORMACION!$F3233=REFERENCIAS!$C$24),16,IF(INFORMACION!$T3233='REFERENCIAS RIESGO'!$C$36,13,IF(INFORMACION!$F3233=REFERENCIAS!$C$24,10,7))),0)+VLOOKUP(T3233,REFERENCIAS!$C:$D,2,0)*VLOOKUP($T$2,PONDERADORES!A:P,IF(AND(INFORMACION!$T3233='REFERENCIAS RIESGO'!$C$36,INFORMACION!$F3233=REFERENCIAS!$C$24),16,IF(INFORMACION!$T3233='REFERENCIAS RIESGO'!$C$36,13,IF(INFORMACION!$F3233=REFERENCIAS!$C$24,10,7))),0)+VLOOKUP(IF(J3233&lt;=0.2,0.2,IF(AND(J3233&gt;0.2,J3233&lt;=0.4),0.4,IF(AND(J3233&gt;0.4,J3233&lt;=0.6),0.6,IF(AND(J3233&gt;0.6,J3233&lt;=0.8),0.8,IF(AND(J3233&gt;0.8,J3233&lt;=1),1))))),REFERENCIAS!$C:$D,2,0)*VLOOKUP($J$2,PONDERADORES!A:P,IF(AND(INFORMACION!$T3233='REFERENCIAS RIESGO'!$C$36,INFORMACION!$F3233=REFERENCIAS!$C$24),16,IF(INFORMACION!$T3233='REFERENCIAS RIESGO'!$C$36,13,IF(INFORMACION!$F3233=REFERENCIAS!$C$24,10,7))),0)</f>
        <v>#REF!</v>
      </c>
      <c r="Y3233" s="68">
        <f>+VLOOKUP(M3233,REFERENCIAS!$C:$D,2,0)*VLOOKUP($M$2,PONDERADORES!$A$7:$G$9,7,0)+VLOOKUP(N3233,REFERENCIAS!$C:$D,2,0)*VLOOKUP($N$2,PONDERADORES!$A$7:$G$9,7,0)+VLOOKUP(O3233,REFERENCIAS!$C:$D,2,0)*VLOOKUP($O$2,PONDERADORES!$A$7:$G$9,7,0)</f>
        <v>0.2</v>
      </c>
      <c r="Z3233" s="2">
        <f>+VLOOKUP(IF(R3233&lt;0.1,0,IF(AND(R3233&gt;=0.1,R3233&lt;0.2),0.1,IF(AND(R3233&gt;=0.2,R3233&lt;0.3),0.2,IF(R3233&gt;0.3,0.3,)))),REFERENCIAS!$C:$D,2,0)*VLOOKUP($R$2,PONDERADORES!$A$11:$G$11,7,0)</f>
        <v>15</v>
      </c>
      <c r="AA3233" s="92"/>
      <c r="AB3233" s="95" t="e">
        <f t="shared" ca="1" si="199"/>
        <v>#REF!</v>
      </c>
      <c r="AC3233" s="23" t="e">
        <f ca="1">IF(AB3233&gt;REFERENCIAS!$C$62,REFERENCIAS!$B$62,IF(AND(AB3233&gt;=REFERENCIAS!$C$63,AB3233&lt;REFERENCIAS!$D$63),REFERENCIAS!$B$63,IF(AND(AB3233&gt;REFERENCIAS!$C$64,AB3233&lt;=REFERENCIAS!$D$64),REFERENCIAS!$B$64,IF(AND(AB3233&gt;=REFERENCIAS!$C$65,AB3233&lt;REFERENCIAS!$D$65),REFERENCIAS!$B$65, "Revisar"))))</f>
        <v>#REF!</v>
      </c>
      <c r="AD3233" s="94" t="e">
        <f ca="1">VLOOKUP(AC3233,REFERENCIAS!$B$62:$G$65,4,FALSE)</f>
        <v>#REF!</v>
      </c>
    </row>
    <row r="3234" spans="1:30" ht="17.25" x14ac:dyDescent="0.25">
      <c r="A3234" s="74"/>
      <c r="B3234" s="19"/>
      <c r="C3234" s="19"/>
      <c r="D3234" s="50"/>
      <c r="E3234" s="73"/>
      <c r="F3234" s="74"/>
      <c r="G3234" s="9"/>
      <c r="H3234" s="48"/>
      <c r="I3234" s="49">
        <f t="shared" ca="1" si="196"/>
        <v>2022</v>
      </c>
      <c r="J3234" s="22">
        <f t="shared" ca="1" si="197"/>
        <v>1</v>
      </c>
      <c r="K3234" s="19"/>
      <c r="L3234" s="73"/>
      <c r="M3234" s="74"/>
      <c r="N3234" s="19"/>
      <c r="O3234" s="73"/>
      <c r="P3234" s="82">
        <v>1</v>
      </c>
      <c r="Q3234" s="24">
        <v>1</v>
      </c>
      <c r="R3234" s="81">
        <f t="shared" si="198"/>
        <v>1</v>
      </c>
      <c r="S3234" s="87"/>
      <c r="T3234" s="19"/>
      <c r="U3234" s="25"/>
      <c r="V3234" s="25"/>
      <c r="W3234" s="81"/>
      <c r="X3234" s="91" t="e">
        <f ca="1">+VLOOKUP(#REF!,REFERENCIAS!$C:$D,2,0)*VLOOKUP(#REF!,PONDERADORES!A:P,IF(AND(INFORMACION!$T3234='REFERENCIAS RIESGO'!$C$36,INFORMACION!$F3234=REFERENCIAS!$C$24),16,IF(INFORMACION!$T3234='REFERENCIAS RIESGO'!$C$36,13,IF(INFORMACION!$F3234=REFERENCIAS!$C$24,10,7))),0)+VLOOKUP(K3234,REFERENCIAS!$C:$D,2,0)*VLOOKUP($K$2,PONDERADORES!A:P,IF(AND(INFORMACION!$T3234='REFERENCIAS RIESGO'!$C$36,INFORMACION!$F3234=REFERENCIAS!$C$24),16,IF(INFORMACION!$T3234='REFERENCIAS RIESGO'!$C$36,13,IF(INFORMACION!$F3234=REFERENCIAS!$C$24,10,7))),0)+VLOOKUP(L3234,REFERENCIAS!$C:$D,2,0)*VLOOKUP($L$2,PONDERADORES!A:P,IF(AND(INFORMACION!$T3234='REFERENCIAS RIESGO'!$C$36,INFORMACION!$F3234=REFERENCIAS!$C$24),16,IF(INFORMACION!$T3234='REFERENCIAS RIESGO'!$C$36,13,IF(INFORMACION!$F3234=REFERENCIAS!$C$24,10,7))),0)+VLOOKUP(F3234,REFERENCIAS!$C:$D,2,0)*VLOOKUP($F$2,PONDERADORES!A:P,IF(AND(INFORMACION!$T3234='REFERENCIAS RIESGO'!$C$36,INFORMACION!$F3234=REFERENCIAS!$C$24),16,IF(INFORMACION!$T3234='REFERENCIAS RIESGO'!$C$36,13,IF(INFORMACION!$F3234=REFERENCIAS!$C$24,10,7))),0)+VLOOKUP(T3234,REFERENCIAS!$C:$D,2,0)*VLOOKUP($T$2,PONDERADORES!A:P,IF(AND(INFORMACION!$T3234='REFERENCIAS RIESGO'!$C$36,INFORMACION!$F3234=REFERENCIAS!$C$24),16,IF(INFORMACION!$T3234='REFERENCIAS RIESGO'!$C$36,13,IF(INFORMACION!$F3234=REFERENCIAS!$C$24,10,7))),0)+VLOOKUP(IF(J3234&lt;=0.2,0.2,IF(AND(J3234&gt;0.2,J3234&lt;=0.4),0.4,IF(AND(J3234&gt;0.4,J3234&lt;=0.6),0.6,IF(AND(J3234&gt;0.6,J3234&lt;=0.8),0.8,IF(AND(J3234&gt;0.8,J3234&lt;=1),1))))),REFERENCIAS!$C:$D,2,0)*VLOOKUP($J$2,PONDERADORES!A:P,IF(AND(INFORMACION!$T3234='REFERENCIAS RIESGO'!$C$36,INFORMACION!$F3234=REFERENCIAS!$C$24),16,IF(INFORMACION!$T3234='REFERENCIAS RIESGO'!$C$36,13,IF(INFORMACION!$F3234=REFERENCIAS!$C$24,10,7))),0)</f>
        <v>#REF!</v>
      </c>
      <c r="Y3234" s="68">
        <f>+VLOOKUP(M3234,REFERENCIAS!$C:$D,2,0)*VLOOKUP($M$2,PONDERADORES!$A$7:$G$9,7,0)+VLOOKUP(N3234,REFERENCIAS!$C:$D,2,0)*VLOOKUP($N$2,PONDERADORES!$A$7:$G$9,7,0)+VLOOKUP(O3234,REFERENCIAS!$C:$D,2,0)*VLOOKUP($O$2,PONDERADORES!$A$7:$G$9,7,0)</f>
        <v>0.2</v>
      </c>
      <c r="Z3234" s="2">
        <f>+VLOOKUP(IF(R3234&lt;0.1,0,IF(AND(R3234&gt;=0.1,R3234&lt;0.2),0.1,IF(AND(R3234&gt;=0.2,R3234&lt;0.3),0.2,IF(R3234&gt;0.3,0.3,)))),REFERENCIAS!$C:$D,2,0)*VLOOKUP($R$2,PONDERADORES!$A$11:$G$11,7,0)</f>
        <v>15</v>
      </c>
      <c r="AA3234" s="92"/>
      <c r="AB3234" s="95" t="e">
        <f t="shared" ca="1" si="199"/>
        <v>#REF!</v>
      </c>
      <c r="AC3234" s="23" t="e">
        <f ca="1">IF(AB3234&gt;REFERENCIAS!$C$62,REFERENCIAS!$B$62,IF(AND(AB3234&gt;=REFERENCIAS!$C$63,AB3234&lt;REFERENCIAS!$D$63),REFERENCIAS!$B$63,IF(AND(AB3234&gt;REFERENCIAS!$C$64,AB3234&lt;=REFERENCIAS!$D$64),REFERENCIAS!$B$64,IF(AND(AB3234&gt;=REFERENCIAS!$C$65,AB3234&lt;REFERENCIAS!$D$65),REFERENCIAS!$B$65, "Revisar"))))</f>
        <v>#REF!</v>
      </c>
      <c r="AD3234" s="94" t="e">
        <f ca="1">VLOOKUP(AC3234,REFERENCIAS!$B$62:$G$65,4,FALSE)</f>
        <v>#REF!</v>
      </c>
    </row>
    <row r="3235" spans="1:30" ht="17.25" x14ac:dyDescent="0.25">
      <c r="A3235" s="74"/>
      <c r="B3235" s="19"/>
      <c r="C3235" s="19"/>
      <c r="D3235" s="50"/>
      <c r="E3235" s="73"/>
      <c r="F3235" s="74"/>
      <c r="G3235" s="9"/>
      <c r="H3235" s="48"/>
      <c r="I3235" s="49">
        <f t="shared" ca="1" si="196"/>
        <v>2022</v>
      </c>
      <c r="J3235" s="22">
        <f t="shared" ca="1" si="197"/>
        <v>1</v>
      </c>
      <c r="K3235" s="19"/>
      <c r="L3235" s="73"/>
      <c r="M3235" s="74"/>
      <c r="N3235" s="19"/>
      <c r="O3235" s="73"/>
      <c r="P3235" s="82">
        <v>1</v>
      </c>
      <c r="Q3235" s="24">
        <v>1</v>
      </c>
      <c r="R3235" s="81">
        <f t="shared" si="198"/>
        <v>1</v>
      </c>
      <c r="S3235" s="87"/>
      <c r="T3235" s="19"/>
      <c r="U3235" s="25"/>
      <c r="V3235" s="25"/>
      <c r="W3235" s="81"/>
      <c r="X3235" s="91" t="e">
        <f ca="1">+VLOOKUP(#REF!,REFERENCIAS!$C:$D,2,0)*VLOOKUP(#REF!,PONDERADORES!A:P,IF(AND(INFORMACION!$T3235='REFERENCIAS RIESGO'!$C$36,INFORMACION!$F3235=REFERENCIAS!$C$24),16,IF(INFORMACION!$T3235='REFERENCIAS RIESGO'!$C$36,13,IF(INFORMACION!$F3235=REFERENCIAS!$C$24,10,7))),0)+VLOOKUP(K3235,REFERENCIAS!$C:$D,2,0)*VLOOKUP($K$2,PONDERADORES!A:P,IF(AND(INFORMACION!$T3235='REFERENCIAS RIESGO'!$C$36,INFORMACION!$F3235=REFERENCIAS!$C$24),16,IF(INFORMACION!$T3235='REFERENCIAS RIESGO'!$C$36,13,IF(INFORMACION!$F3235=REFERENCIAS!$C$24,10,7))),0)+VLOOKUP(L3235,REFERENCIAS!$C:$D,2,0)*VLOOKUP($L$2,PONDERADORES!A:P,IF(AND(INFORMACION!$T3235='REFERENCIAS RIESGO'!$C$36,INFORMACION!$F3235=REFERENCIAS!$C$24),16,IF(INFORMACION!$T3235='REFERENCIAS RIESGO'!$C$36,13,IF(INFORMACION!$F3235=REFERENCIAS!$C$24,10,7))),0)+VLOOKUP(F3235,REFERENCIAS!$C:$D,2,0)*VLOOKUP($F$2,PONDERADORES!A:P,IF(AND(INFORMACION!$T3235='REFERENCIAS RIESGO'!$C$36,INFORMACION!$F3235=REFERENCIAS!$C$24),16,IF(INFORMACION!$T3235='REFERENCIAS RIESGO'!$C$36,13,IF(INFORMACION!$F3235=REFERENCIAS!$C$24,10,7))),0)+VLOOKUP(T3235,REFERENCIAS!$C:$D,2,0)*VLOOKUP($T$2,PONDERADORES!A:P,IF(AND(INFORMACION!$T3235='REFERENCIAS RIESGO'!$C$36,INFORMACION!$F3235=REFERENCIAS!$C$24),16,IF(INFORMACION!$T3235='REFERENCIAS RIESGO'!$C$36,13,IF(INFORMACION!$F3235=REFERENCIAS!$C$24,10,7))),0)+VLOOKUP(IF(J3235&lt;=0.2,0.2,IF(AND(J3235&gt;0.2,J3235&lt;=0.4),0.4,IF(AND(J3235&gt;0.4,J3235&lt;=0.6),0.6,IF(AND(J3235&gt;0.6,J3235&lt;=0.8),0.8,IF(AND(J3235&gt;0.8,J3235&lt;=1),1))))),REFERENCIAS!$C:$D,2,0)*VLOOKUP($J$2,PONDERADORES!A:P,IF(AND(INFORMACION!$T3235='REFERENCIAS RIESGO'!$C$36,INFORMACION!$F3235=REFERENCIAS!$C$24),16,IF(INFORMACION!$T3235='REFERENCIAS RIESGO'!$C$36,13,IF(INFORMACION!$F3235=REFERENCIAS!$C$24,10,7))),0)</f>
        <v>#REF!</v>
      </c>
      <c r="Y3235" s="68">
        <f>+VLOOKUP(M3235,REFERENCIAS!$C:$D,2,0)*VLOOKUP($M$2,PONDERADORES!$A$7:$G$9,7,0)+VLOOKUP(N3235,REFERENCIAS!$C:$D,2,0)*VLOOKUP($N$2,PONDERADORES!$A$7:$G$9,7,0)+VLOOKUP(O3235,REFERENCIAS!$C:$D,2,0)*VLOOKUP($O$2,PONDERADORES!$A$7:$G$9,7,0)</f>
        <v>0.2</v>
      </c>
      <c r="Z3235" s="2">
        <f>+VLOOKUP(IF(R3235&lt;0.1,0,IF(AND(R3235&gt;=0.1,R3235&lt;0.2),0.1,IF(AND(R3235&gt;=0.2,R3235&lt;0.3),0.2,IF(R3235&gt;0.3,0.3,)))),REFERENCIAS!$C:$D,2,0)*VLOOKUP($R$2,PONDERADORES!$A$11:$G$11,7,0)</f>
        <v>15</v>
      </c>
      <c r="AA3235" s="92"/>
      <c r="AB3235" s="95" t="e">
        <f t="shared" ca="1" si="199"/>
        <v>#REF!</v>
      </c>
      <c r="AC3235" s="23" t="e">
        <f ca="1">IF(AB3235&gt;REFERENCIAS!$C$62,REFERENCIAS!$B$62,IF(AND(AB3235&gt;=REFERENCIAS!$C$63,AB3235&lt;REFERENCIAS!$D$63),REFERENCIAS!$B$63,IF(AND(AB3235&gt;REFERENCIAS!$C$64,AB3235&lt;=REFERENCIAS!$D$64),REFERENCIAS!$B$64,IF(AND(AB3235&gt;=REFERENCIAS!$C$65,AB3235&lt;REFERENCIAS!$D$65),REFERENCIAS!$B$65, "Revisar"))))</f>
        <v>#REF!</v>
      </c>
      <c r="AD3235" s="94" t="e">
        <f ca="1">VLOOKUP(AC3235,REFERENCIAS!$B$62:$G$65,4,FALSE)</f>
        <v>#REF!</v>
      </c>
    </row>
    <row r="3236" spans="1:30" ht="17.25" x14ac:dyDescent="0.25">
      <c r="A3236" s="74"/>
      <c r="B3236" s="19"/>
      <c r="C3236" s="19"/>
      <c r="D3236" s="50"/>
      <c r="E3236" s="73"/>
      <c r="F3236" s="74"/>
      <c r="G3236" s="9"/>
      <c r="H3236" s="48"/>
      <c r="I3236" s="49">
        <f t="shared" ca="1" si="196"/>
        <v>2022</v>
      </c>
      <c r="J3236" s="22">
        <f t="shared" ca="1" si="197"/>
        <v>1</v>
      </c>
      <c r="K3236" s="19"/>
      <c r="L3236" s="73"/>
      <c r="M3236" s="74"/>
      <c r="N3236" s="19"/>
      <c r="O3236" s="73"/>
      <c r="P3236" s="82">
        <v>1</v>
      </c>
      <c r="Q3236" s="24">
        <v>1</v>
      </c>
      <c r="R3236" s="81">
        <f t="shared" si="198"/>
        <v>1</v>
      </c>
      <c r="S3236" s="87"/>
      <c r="T3236" s="19"/>
      <c r="U3236" s="25"/>
      <c r="V3236" s="25"/>
      <c r="W3236" s="81"/>
      <c r="X3236" s="91" t="e">
        <f ca="1">+VLOOKUP(#REF!,REFERENCIAS!$C:$D,2,0)*VLOOKUP(#REF!,PONDERADORES!A:P,IF(AND(INFORMACION!$T3236='REFERENCIAS RIESGO'!$C$36,INFORMACION!$F3236=REFERENCIAS!$C$24),16,IF(INFORMACION!$T3236='REFERENCIAS RIESGO'!$C$36,13,IF(INFORMACION!$F3236=REFERENCIAS!$C$24,10,7))),0)+VLOOKUP(K3236,REFERENCIAS!$C:$D,2,0)*VLOOKUP($K$2,PONDERADORES!A:P,IF(AND(INFORMACION!$T3236='REFERENCIAS RIESGO'!$C$36,INFORMACION!$F3236=REFERENCIAS!$C$24),16,IF(INFORMACION!$T3236='REFERENCIAS RIESGO'!$C$36,13,IF(INFORMACION!$F3236=REFERENCIAS!$C$24,10,7))),0)+VLOOKUP(L3236,REFERENCIAS!$C:$D,2,0)*VLOOKUP($L$2,PONDERADORES!A:P,IF(AND(INFORMACION!$T3236='REFERENCIAS RIESGO'!$C$36,INFORMACION!$F3236=REFERENCIAS!$C$24),16,IF(INFORMACION!$T3236='REFERENCIAS RIESGO'!$C$36,13,IF(INFORMACION!$F3236=REFERENCIAS!$C$24,10,7))),0)+VLOOKUP(F3236,REFERENCIAS!$C:$D,2,0)*VLOOKUP($F$2,PONDERADORES!A:P,IF(AND(INFORMACION!$T3236='REFERENCIAS RIESGO'!$C$36,INFORMACION!$F3236=REFERENCIAS!$C$24),16,IF(INFORMACION!$T3236='REFERENCIAS RIESGO'!$C$36,13,IF(INFORMACION!$F3236=REFERENCIAS!$C$24,10,7))),0)+VLOOKUP(T3236,REFERENCIAS!$C:$D,2,0)*VLOOKUP($T$2,PONDERADORES!A:P,IF(AND(INFORMACION!$T3236='REFERENCIAS RIESGO'!$C$36,INFORMACION!$F3236=REFERENCIAS!$C$24),16,IF(INFORMACION!$T3236='REFERENCIAS RIESGO'!$C$36,13,IF(INFORMACION!$F3236=REFERENCIAS!$C$24,10,7))),0)+VLOOKUP(IF(J3236&lt;=0.2,0.2,IF(AND(J3236&gt;0.2,J3236&lt;=0.4),0.4,IF(AND(J3236&gt;0.4,J3236&lt;=0.6),0.6,IF(AND(J3236&gt;0.6,J3236&lt;=0.8),0.8,IF(AND(J3236&gt;0.8,J3236&lt;=1),1))))),REFERENCIAS!$C:$D,2,0)*VLOOKUP($J$2,PONDERADORES!A:P,IF(AND(INFORMACION!$T3236='REFERENCIAS RIESGO'!$C$36,INFORMACION!$F3236=REFERENCIAS!$C$24),16,IF(INFORMACION!$T3236='REFERENCIAS RIESGO'!$C$36,13,IF(INFORMACION!$F3236=REFERENCIAS!$C$24,10,7))),0)</f>
        <v>#REF!</v>
      </c>
      <c r="Y3236" s="68">
        <f>+VLOOKUP(M3236,REFERENCIAS!$C:$D,2,0)*VLOOKUP($M$2,PONDERADORES!$A$7:$G$9,7,0)+VLOOKUP(N3236,REFERENCIAS!$C:$D,2,0)*VLOOKUP($N$2,PONDERADORES!$A$7:$G$9,7,0)+VLOOKUP(O3236,REFERENCIAS!$C:$D,2,0)*VLOOKUP($O$2,PONDERADORES!$A$7:$G$9,7,0)</f>
        <v>0.2</v>
      </c>
      <c r="Z3236" s="2">
        <f>+VLOOKUP(IF(R3236&lt;0.1,0,IF(AND(R3236&gt;=0.1,R3236&lt;0.2),0.1,IF(AND(R3236&gt;=0.2,R3236&lt;0.3),0.2,IF(R3236&gt;0.3,0.3,)))),REFERENCIAS!$C:$D,2,0)*VLOOKUP($R$2,PONDERADORES!$A$11:$G$11,7,0)</f>
        <v>15</v>
      </c>
      <c r="AA3236" s="92"/>
      <c r="AB3236" s="95" t="e">
        <f t="shared" ca="1" si="199"/>
        <v>#REF!</v>
      </c>
      <c r="AC3236" s="23" t="e">
        <f ca="1">IF(AB3236&gt;REFERENCIAS!$C$62,REFERENCIAS!$B$62,IF(AND(AB3236&gt;=REFERENCIAS!$C$63,AB3236&lt;REFERENCIAS!$D$63),REFERENCIAS!$B$63,IF(AND(AB3236&gt;REFERENCIAS!$C$64,AB3236&lt;=REFERENCIAS!$D$64),REFERENCIAS!$B$64,IF(AND(AB3236&gt;=REFERENCIAS!$C$65,AB3236&lt;REFERENCIAS!$D$65),REFERENCIAS!$B$65, "Revisar"))))</f>
        <v>#REF!</v>
      </c>
      <c r="AD3236" s="94" t="e">
        <f ca="1">VLOOKUP(AC3236,REFERENCIAS!$B$62:$G$65,4,FALSE)</f>
        <v>#REF!</v>
      </c>
    </row>
    <row r="3237" spans="1:30" ht="17.25" x14ac:dyDescent="0.25">
      <c r="A3237" s="74"/>
      <c r="B3237" s="19"/>
      <c r="C3237" s="19"/>
      <c r="D3237" s="50"/>
      <c r="E3237" s="73"/>
      <c r="F3237" s="74"/>
      <c r="G3237" s="9"/>
      <c r="H3237" s="48"/>
      <c r="I3237" s="49">
        <f t="shared" ca="1" si="196"/>
        <v>2022</v>
      </c>
      <c r="J3237" s="22">
        <f t="shared" ca="1" si="197"/>
        <v>1</v>
      </c>
      <c r="K3237" s="19"/>
      <c r="L3237" s="73"/>
      <c r="M3237" s="74"/>
      <c r="N3237" s="19"/>
      <c r="O3237" s="73"/>
      <c r="P3237" s="82">
        <v>1</v>
      </c>
      <c r="Q3237" s="24">
        <v>1</v>
      </c>
      <c r="R3237" s="81">
        <f t="shared" si="198"/>
        <v>1</v>
      </c>
      <c r="S3237" s="87"/>
      <c r="T3237" s="19"/>
      <c r="U3237" s="25"/>
      <c r="V3237" s="25"/>
      <c r="W3237" s="81"/>
      <c r="X3237" s="91" t="e">
        <f ca="1">+VLOOKUP(#REF!,REFERENCIAS!$C:$D,2,0)*VLOOKUP(#REF!,PONDERADORES!A:P,IF(AND(INFORMACION!$T3237='REFERENCIAS RIESGO'!$C$36,INFORMACION!$F3237=REFERENCIAS!$C$24),16,IF(INFORMACION!$T3237='REFERENCIAS RIESGO'!$C$36,13,IF(INFORMACION!$F3237=REFERENCIAS!$C$24,10,7))),0)+VLOOKUP(K3237,REFERENCIAS!$C:$D,2,0)*VLOOKUP($K$2,PONDERADORES!A:P,IF(AND(INFORMACION!$T3237='REFERENCIAS RIESGO'!$C$36,INFORMACION!$F3237=REFERENCIAS!$C$24),16,IF(INFORMACION!$T3237='REFERENCIAS RIESGO'!$C$36,13,IF(INFORMACION!$F3237=REFERENCIAS!$C$24,10,7))),0)+VLOOKUP(L3237,REFERENCIAS!$C:$D,2,0)*VLOOKUP($L$2,PONDERADORES!A:P,IF(AND(INFORMACION!$T3237='REFERENCIAS RIESGO'!$C$36,INFORMACION!$F3237=REFERENCIAS!$C$24),16,IF(INFORMACION!$T3237='REFERENCIAS RIESGO'!$C$36,13,IF(INFORMACION!$F3237=REFERENCIAS!$C$24,10,7))),0)+VLOOKUP(F3237,REFERENCIAS!$C:$D,2,0)*VLOOKUP($F$2,PONDERADORES!A:P,IF(AND(INFORMACION!$T3237='REFERENCIAS RIESGO'!$C$36,INFORMACION!$F3237=REFERENCIAS!$C$24),16,IF(INFORMACION!$T3237='REFERENCIAS RIESGO'!$C$36,13,IF(INFORMACION!$F3237=REFERENCIAS!$C$24,10,7))),0)+VLOOKUP(T3237,REFERENCIAS!$C:$D,2,0)*VLOOKUP($T$2,PONDERADORES!A:P,IF(AND(INFORMACION!$T3237='REFERENCIAS RIESGO'!$C$36,INFORMACION!$F3237=REFERENCIAS!$C$24),16,IF(INFORMACION!$T3237='REFERENCIAS RIESGO'!$C$36,13,IF(INFORMACION!$F3237=REFERENCIAS!$C$24,10,7))),0)+VLOOKUP(IF(J3237&lt;=0.2,0.2,IF(AND(J3237&gt;0.2,J3237&lt;=0.4),0.4,IF(AND(J3237&gt;0.4,J3237&lt;=0.6),0.6,IF(AND(J3237&gt;0.6,J3237&lt;=0.8),0.8,IF(AND(J3237&gt;0.8,J3237&lt;=1),1))))),REFERENCIAS!$C:$D,2,0)*VLOOKUP($J$2,PONDERADORES!A:P,IF(AND(INFORMACION!$T3237='REFERENCIAS RIESGO'!$C$36,INFORMACION!$F3237=REFERENCIAS!$C$24),16,IF(INFORMACION!$T3237='REFERENCIAS RIESGO'!$C$36,13,IF(INFORMACION!$F3237=REFERENCIAS!$C$24,10,7))),0)</f>
        <v>#REF!</v>
      </c>
      <c r="Y3237" s="68">
        <f>+VLOOKUP(M3237,REFERENCIAS!$C:$D,2,0)*VLOOKUP($M$2,PONDERADORES!$A$7:$G$9,7,0)+VLOOKUP(N3237,REFERENCIAS!$C:$D,2,0)*VLOOKUP($N$2,PONDERADORES!$A$7:$G$9,7,0)+VLOOKUP(O3237,REFERENCIAS!$C:$D,2,0)*VLOOKUP($O$2,PONDERADORES!$A$7:$G$9,7,0)</f>
        <v>0.2</v>
      </c>
      <c r="Z3237" s="2">
        <f>+VLOOKUP(IF(R3237&lt;0.1,0,IF(AND(R3237&gt;=0.1,R3237&lt;0.2),0.1,IF(AND(R3237&gt;=0.2,R3237&lt;0.3),0.2,IF(R3237&gt;0.3,0.3,)))),REFERENCIAS!$C:$D,2,0)*VLOOKUP($R$2,PONDERADORES!$A$11:$G$11,7,0)</f>
        <v>15</v>
      </c>
      <c r="AA3237" s="92"/>
      <c r="AB3237" s="95" t="e">
        <f t="shared" ca="1" si="199"/>
        <v>#REF!</v>
      </c>
      <c r="AC3237" s="23" t="e">
        <f ca="1">IF(AB3237&gt;REFERENCIAS!$C$62,REFERENCIAS!$B$62,IF(AND(AB3237&gt;=REFERENCIAS!$C$63,AB3237&lt;REFERENCIAS!$D$63),REFERENCIAS!$B$63,IF(AND(AB3237&gt;REFERENCIAS!$C$64,AB3237&lt;=REFERENCIAS!$D$64),REFERENCIAS!$B$64,IF(AND(AB3237&gt;=REFERENCIAS!$C$65,AB3237&lt;REFERENCIAS!$D$65),REFERENCIAS!$B$65, "Revisar"))))</f>
        <v>#REF!</v>
      </c>
      <c r="AD3237" s="94" t="e">
        <f ca="1">VLOOKUP(AC3237,REFERENCIAS!$B$62:$G$65,4,FALSE)</f>
        <v>#REF!</v>
      </c>
    </row>
    <row r="3238" spans="1:30" ht="17.25" x14ac:dyDescent="0.25">
      <c r="A3238" s="74"/>
      <c r="B3238" s="19"/>
      <c r="C3238" s="19"/>
      <c r="D3238" s="50"/>
      <c r="E3238" s="73"/>
      <c r="F3238" s="74"/>
      <c r="G3238" s="9"/>
      <c r="H3238" s="48"/>
      <c r="I3238" s="49">
        <f t="shared" ca="1" si="196"/>
        <v>2022</v>
      </c>
      <c r="J3238" s="22">
        <f t="shared" ca="1" si="197"/>
        <v>1</v>
      </c>
      <c r="K3238" s="19"/>
      <c r="L3238" s="73"/>
      <c r="M3238" s="74"/>
      <c r="N3238" s="19"/>
      <c r="O3238" s="73"/>
      <c r="P3238" s="82">
        <v>1</v>
      </c>
      <c r="Q3238" s="24">
        <v>1</v>
      </c>
      <c r="R3238" s="81">
        <f t="shared" si="198"/>
        <v>1</v>
      </c>
      <c r="S3238" s="87"/>
      <c r="T3238" s="19"/>
      <c r="U3238" s="25"/>
      <c r="V3238" s="25"/>
      <c r="W3238" s="81"/>
      <c r="X3238" s="91" t="e">
        <f ca="1">+VLOOKUP(#REF!,REFERENCIAS!$C:$D,2,0)*VLOOKUP(#REF!,PONDERADORES!A:P,IF(AND(INFORMACION!$T3238='REFERENCIAS RIESGO'!$C$36,INFORMACION!$F3238=REFERENCIAS!$C$24),16,IF(INFORMACION!$T3238='REFERENCIAS RIESGO'!$C$36,13,IF(INFORMACION!$F3238=REFERENCIAS!$C$24,10,7))),0)+VLOOKUP(K3238,REFERENCIAS!$C:$D,2,0)*VLOOKUP($K$2,PONDERADORES!A:P,IF(AND(INFORMACION!$T3238='REFERENCIAS RIESGO'!$C$36,INFORMACION!$F3238=REFERENCIAS!$C$24),16,IF(INFORMACION!$T3238='REFERENCIAS RIESGO'!$C$36,13,IF(INFORMACION!$F3238=REFERENCIAS!$C$24,10,7))),0)+VLOOKUP(L3238,REFERENCIAS!$C:$D,2,0)*VLOOKUP($L$2,PONDERADORES!A:P,IF(AND(INFORMACION!$T3238='REFERENCIAS RIESGO'!$C$36,INFORMACION!$F3238=REFERENCIAS!$C$24),16,IF(INFORMACION!$T3238='REFERENCIAS RIESGO'!$C$36,13,IF(INFORMACION!$F3238=REFERENCIAS!$C$24,10,7))),0)+VLOOKUP(F3238,REFERENCIAS!$C:$D,2,0)*VLOOKUP($F$2,PONDERADORES!A:P,IF(AND(INFORMACION!$T3238='REFERENCIAS RIESGO'!$C$36,INFORMACION!$F3238=REFERENCIAS!$C$24),16,IF(INFORMACION!$T3238='REFERENCIAS RIESGO'!$C$36,13,IF(INFORMACION!$F3238=REFERENCIAS!$C$24,10,7))),0)+VLOOKUP(T3238,REFERENCIAS!$C:$D,2,0)*VLOOKUP($T$2,PONDERADORES!A:P,IF(AND(INFORMACION!$T3238='REFERENCIAS RIESGO'!$C$36,INFORMACION!$F3238=REFERENCIAS!$C$24),16,IF(INFORMACION!$T3238='REFERENCIAS RIESGO'!$C$36,13,IF(INFORMACION!$F3238=REFERENCIAS!$C$24,10,7))),0)+VLOOKUP(IF(J3238&lt;=0.2,0.2,IF(AND(J3238&gt;0.2,J3238&lt;=0.4),0.4,IF(AND(J3238&gt;0.4,J3238&lt;=0.6),0.6,IF(AND(J3238&gt;0.6,J3238&lt;=0.8),0.8,IF(AND(J3238&gt;0.8,J3238&lt;=1),1))))),REFERENCIAS!$C:$D,2,0)*VLOOKUP($J$2,PONDERADORES!A:P,IF(AND(INFORMACION!$T3238='REFERENCIAS RIESGO'!$C$36,INFORMACION!$F3238=REFERENCIAS!$C$24),16,IF(INFORMACION!$T3238='REFERENCIAS RIESGO'!$C$36,13,IF(INFORMACION!$F3238=REFERENCIAS!$C$24,10,7))),0)</f>
        <v>#REF!</v>
      </c>
      <c r="Y3238" s="68">
        <f>+VLOOKUP(M3238,REFERENCIAS!$C:$D,2,0)*VLOOKUP($M$2,PONDERADORES!$A$7:$G$9,7,0)+VLOOKUP(N3238,REFERENCIAS!$C:$D,2,0)*VLOOKUP($N$2,PONDERADORES!$A$7:$G$9,7,0)+VLOOKUP(O3238,REFERENCIAS!$C:$D,2,0)*VLOOKUP($O$2,PONDERADORES!$A$7:$G$9,7,0)</f>
        <v>0.2</v>
      </c>
      <c r="Z3238" s="2">
        <f>+VLOOKUP(IF(R3238&lt;0.1,0,IF(AND(R3238&gt;=0.1,R3238&lt;0.2),0.1,IF(AND(R3238&gt;=0.2,R3238&lt;0.3),0.2,IF(R3238&gt;0.3,0.3,)))),REFERENCIAS!$C:$D,2,0)*VLOOKUP($R$2,PONDERADORES!$A$11:$G$11,7,0)</f>
        <v>15</v>
      </c>
      <c r="AA3238" s="92"/>
      <c r="AB3238" s="95" t="e">
        <f t="shared" ca="1" si="199"/>
        <v>#REF!</v>
      </c>
      <c r="AC3238" s="23" t="e">
        <f ca="1">IF(AB3238&gt;REFERENCIAS!$C$62,REFERENCIAS!$B$62,IF(AND(AB3238&gt;=REFERENCIAS!$C$63,AB3238&lt;REFERENCIAS!$D$63),REFERENCIAS!$B$63,IF(AND(AB3238&gt;REFERENCIAS!$C$64,AB3238&lt;=REFERENCIAS!$D$64),REFERENCIAS!$B$64,IF(AND(AB3238&gt;=REFERENCIAS!$C$65,AB3238&lt;REFERENCIAS!$D$65),REFERENCIAS!$B$65, "Revisar"))))</f>
        <v>#REF!</v>
      </c>
      <c r="AD3238" s="94" t="e">
        <f ca="1">VLOOKUP(AC3238,REFERENCIAS!$B$62:$G$65,4,FALSE)</f>
        <v>#REF!</v>
      </c>
    </row>
    <row r="3239" spans="1:30" ht="17.25" x14ac:dyDescent="0.25">
      <c r="A3239" s="74"/>
      <c r="B3239" s="19"/>
      <c r="C3239" s="19"/>
      <c r="D3239" s="50"/>
      <c r="E3239" s="73"/>
      <c r="F3239" s="74"/>
      <c r="G3239" s="9"/>
      <c r="H3239" s="48"/>
      <c r="I3239" s="49">
        <f t="shared" ca="1" si="196"/>
        <v>2022</v>
      </c>
      <c r="J3239" s="22">
        <f t="shared" ca="1" si="197"/>
        <v>1</v>
      </c>
      <c r="K3239" s="19"/>
      <c r="L3239" s="73"/>
      <c r="M3239" s="74"/>
      <c r="N3239" s="19"/>
      <c r="O3239" s="73"/>
      <c r="P3239" s="82">
        <v>1</v>
      </c>
      <c r="Q3239" s="24">
        <v>1</v>
      </c>
      <c r="R3239" s="81">
        <f t="shared" si="198"/>
        <v>1</v>
      </c>
      <c r="S3239" s="87"/>
      <c r="T3239" s="19"/>
      <c r="U3239" s="25"/>
      <c r="V3239" s="25"/>
      <c r="W3239" s="81"/>
      <c r="X3239" s="91" t="e">
        <f ca="1">+VLOOKUP(#REF!,REFERENCIAS!$C:$D,2,0)*VLOOKUP(#REF!,PONDERADORES!A:P,IF(AND(INFORMACION!$T3239='REFERENCIAS RIESGO'!$C$36,INFORMACION!$F3239=REFERENCIAS!$C$24),16,IF(INFORMACION!$T3239='REFERENCIAS RIESGO'!$C$36,13,IF(INFORMACION!$F3239=REFERENCIAS!$C$24,10,7))),0)+VLOOKUP(K3239,REFERENCIAS!$C:$D,2,0)*VLOOKUP($K$2,PONDERADORES!A:P,IF(AND(INFORMACION!$T3239='REFERENCIAS RIESGO'!$C$36,INFORMACION!$F3239=REFERENCIAS!$C$24),16,IF(INFORMACION!$T3239='REFERENCIAS RIESGO'!$C$36,13,IF(INFORMACION!$F3239=REFERENCIAS!$C$24,10,7))),0)+VLOOKUP(L3239,REFERENCIAS!$C:$D,2,0)*VLOOKUP($L$2,PONDERADORES!A:P,IF(AND(INFORMACION!$T3239='REFERENCIAS RIESGO'!$C$36,INFORMACION!$F3239=REFERENCIAS!$C$24),16,IF(INFORMACION!$T3239='REFERENCIAS RIESGO'!$C$36,13,IF(INFORMACION!$F3239=REFERENCIAS!$C$24,10,7))),0)+VLOOKUP(F3239,REFERENCIAS!$C:$D,2,0)*VLOOKUP($F$2,PONDERADORES!A:P,IF(AND(INFORMACION!$T3239='REFERENCIAS RIESGO'!$C$36,INFORMACION!$F3239=REFERENCIAS!$C$24),16,IF(INFORMACION!$T3239='REFERENCIAS RIESGO'!$C$36,13,IF(INFORMACION!$F3239=REFERENCIAS!$C$24,10,7))),0)+VLOOKUP(T3239,REFERENCIAS!$C:$D,2,0)*VLOOKUP($T$2,PONDERADORES!A:P,IF(AND(INFORMACION!$T3239='REFERENCIAS RIESGO'!$C$36,INFORMACION!$F3239=REFERENCIAS!$C$24),16,IF(INFORMACION!$T3239='REFERENCIAS RIESGO'!$C$36,13,IF(INFORMACION!$F3239=REFERENCIAS!$C$24,10,7))),0)+VLOOKUP(IF(J3239&lt;=0.2,0.2,IF(AND(J3239&gt;0.2,J3239&lt;=0.4),0.4,IF(AND(J3239&gt;0.4,J3239&lt;=0.6),0.6,IF(AND(J3239&gt;0.6,J3239&lt;=0.8),0.8,IF(AND(J3239&gt;0.8,J3239&lt;=1),1))))),REFERENCIAS!$C:$D,2,0)*VLOOKUP($J$2,PONDERADORES!A:P,IF(AND(INFORMACION!$T3239='REFERENCIAS RIESGO'!$C$36,INFORMACION!$F3239=REFERENCIAS!$C$24),16,IF(INFORMACION!$T3239='REFERENCIAS RIESGO'!$C$36,13,IF(INFORMACION!$F3239=REFERENCIAS!$C$24,10,7))),0)</f>
        <v>#REF!</v>
      </c>
      <c r="Y3239" s="68">
        <f>+VLOOKUP(M3239,REFERENCIAS!$C:$D,2,0)*VLOOKUP($M$2,PONDERADORES!$A$7:$G$9,7,0)+VLOOKUP(N3239,REFERENCIAS!$C:$D,2,0)*VLOOKUP($N$2,PONDERADORES!$A$7:$G$9,7,0)+VLOOKUP(O3239,REFERENCIAS!$C:$D,2,0)*VLOOKUP($O$2,PONDERADORES!$A$7:$G$9,7,0)</f>
        <v>0.2</v>
      </c>
      <c r="Z3239" s="2">
        <f>+VLOOKUP(IF(R3239&lt;0.1,0,IF(AND(R3239&gt;=0.1,R3239&lt;0.2),0.1,IF(AND(R3239&gt;=0.2,R3239&lt;0.3),0.2,IF(R3239&gt;0.3,0.3,)))),REFERENCIAS!$C:$D,2,0)*VLOOKUP($R$2,PONDERADORES!$A$11:$G$11,7,0)</f>
        <v>15</v>
      </c>
      <c r="AA3239" s="92"/>
      <c r="AB3239" s="95" t="e">
        <f t="shared" ca="1" si="199"/>
        <v>#REF!</v>
      </c>
      <c r="AC3239" s="23" t="e">
        <f ca="1">IF(AB3239&gt;REFERENCIAS!$C$62,REFERENCIAS!$B$62,IF(AND(AB3239&gt;=REFERENCIAS!$C$63,AB3239&lt;REFERENCIAS!$D$63),REFERENCIAS!$B$63,IF(AND(AB3239&gt;REFERENCIAS!$C$64,AB3239&lt;=REFERENCIAS!$D$64),REFERENCIAS!$B$64,IF(AND(AB3239&gt;=REFERENCIAS!$C$65,AB3239&lt;REFERENCIAS!$D$65),REFERENCIAS!$B$65, "Revisar"))))</f>
        <v>#REF!</v>
      </c>
      <c r="AD3239" s="94" t="e">
        <f ca="1">VLOOKUP(AC3239,REFERENCIAS!$B$62:$G$65,4,FALSE)</f>
        <v>#REF!</v>
      </c>
    </row>
    <row r="3240" spans="1:30" ht="17.25" x14ac:dyDescent="0.25">
      <c r="A3240" s="74"/>
      <c r="B3240" s="19"/>
      <c r="C3240" s="19"/>
      <c r="D3240" s="50"/>
      <c r="E3240" s="73"/>
      <c r="F3240" s="74"/>
      <c r="G3240" s="9"/>
      <c r="H3240" s="48"/>
      <c r="I3240" s="49">
        <f t="shared" ca="1" si="196"/>
        <v>2022</v>
      </c>
      <c r="J3240" s="22">
        <f t="shared" ca="1" si="197"/>
        <v>1</v>
      </c>
      <c r="K3240" s="19"/>
      <c r="L3240" s="73"/>
      <c r="M3240" s="74"/>
      <c r="N3240" s="19"/>
      <c r="O3240" s="73"/>
      <c r="P3240" s="82">
        <v>1</v>
      </c>
      <c r="Q3240" s="24">
        <v>1</v>
      </c>
      <c r="R3240" s="81">
        <f t="shared" si="198"/>
        <v>1</v>
      </c>
      <c r="S3240" s="87"/>
      <c r="T3240" s="19"/>
      <c r="U3240" s="25"/>
      <c r="V3240" s="25"/>
      <c r="W3240" s="81"/>
      <c r="X3240" s="91" t="e">
        <f ca="1">+VLOOKUP(#REF!,REFERENCIAS!$C:$D,2,0)*VLOOKUP(#REF!,PONDERADORES!A:P,IF(AND(INFORMACION!$T3240='REFERENCIAS RIESGO'!$C$36,INFORMACION!$F3240=REFERENCIAS!$C$24),16,IF(INFORMACION!$T3240='REFERENCIAS RIESGO'!$C$36,13,IF(INFORMACION!$F3240=REFERENCIAS!$C$24,10,7))),0)+VLOOKUP(K3240,REFERENCIAS!$C:$D,2,0)*VLOOKUP($K$2,PONDERADORES!A:P,IF(AND(INFORMACION!$T3240='REFERENCIAS RIESGO'!$C$36,INFORMACION!$F3240=REFERENCIAS!$C$24),16,IF(INFORMACION!$T3240='REFERENCIAS RIESGO'!$C$36,13,IF(INFORMACION!$F3240=REFERENCIAS!$C$24,10,7))),0)+VLOOKUP(L3240,REFERENCIAS!$C:$D,2,0)*VLOOKUP($L$2,PONDERADORES!A:P,IF(AND(INFORMACION!$T3240='REFERENCIAS RIESGO'!$C$36,INFORMACION!$F3240=REFERENCIAS!$C$24),16,IF(INFORMACION!$T3240='REFERENCIAS RIESGO'!$C$36,13,IF(INFORMACION!$F3240=REFERENCIAS!$C$24,10,7))),0)+VLOOKUP(F3240,REFERENCIAS!$C:$D,2,0)*VLOOKUP($F$2,PONDERADORES!A:P,IF(AND(INFORMACION!$T3240='REFERENCIAS RIESGO'!$C$36,INFORMACION!$F3240=REFERENCIAS!$C$24),16,IF(INFORMACION!$T3240='REFERENCIAS RIESGO'!$C$36,13,IF(INFORMACION!$F3240=REFERENCIAS!$C$24,10,7))),0)+VLOOKUP(T3240,REFERENCIAS!$C:$D,2,0)*VLOOKUP($T$2,PONDERADORES!A:P,IF(AND(INFORMACION!$T3240='REFERENCIAS RIESGO'!$C$36,INFORMACION!$F3240=REFERENCIAS!$C$24),16,IF(INFORMACION!$T3240='REFERENCIAS RIESGO'!$C$36,13,IF(INFORMACION!$F3240=REFERENCIAS!$C$24,10,7))),0)+VLOOKUP(IF(J3240&lt;=0.2,0.2,IF(AND(J3240&gt;0.2,J3240&lt;=0.4),0.4,IF(AND(J3240&gt;0.4,J3240&lt;=0.6),0.6,IF(AND(J3240&gt;0.6,J3240&lt;=0.8),0.8,IF(AND(J3240&gt;0.8,J3240&lt;=1),1))))),REFERENCIAS!$C:$D,2,0)*VLOOKUP($J$2,PONDERADORES!A:P,IF(AND(INFORMACION!$T3240='REFERENCIAS RIESGO'!$C$36,INFORMACION!$F3240=REFERENCIAS!$C$24),16,IF(INFORMACION!$T3240='REFERENCIAS RIESGO'!$C$36,13,IF(INFORMACION!$F3240=REFERENCIAS!$C$24,10,7))),0)</f>
        <v>#REF!</v>
      </c>
      <c r="Y3240" s="68">
        <f>+VLOOKUP(M3240,REFERENCIAS!$C:$D,2,0)*VLOOKUP($M$2,PONDERADORES!$A$7:$G$9,7,0)+VLOOKUP(N3240,REFERENCIAS!$C:$D,2,0)*VLOOKUP($N$2,PONDERADORES!$A$7:$G$9,7,0)+VLOOKUP(O3240,REFERENCIAS!$C:$D,2,0)*VLOOKUP($O$2,PONDERADORES!$A$7:$G$9,7,0)</f>
        <v>0.2</v>
      </c>
      <c r="Z3240" s="2">
        <f>+VLOOKUP(IF(R3240&lt;0.1,0,IF(AND(R3240&gt;=0.1,R3240&lt;0.2),0.1,IF(AND(R3240&gt;=0.2,R3240&lt;0.3),0.2,IF(R3240&gt;0.3,0.3,)))),REFERENCIAS!$C:$D,2,0)*VLOOKUP($R$2,PONDERADORES!$A$11:$G$11,7,0)</f>
        <v>15</v>
      </c>
      <c r="AA3240" s="92"/>
      <c r="AB3240" s="95" t="e">
        <f t="shared" ca="1" si="199"/>
        <v>#REF!</v>
      </c>
      <c r="AC3240" s="23" t="e">
        <f ca="1">IF(AB3240&gt;REFERENCIAS!$C$62,REFERENCIAS!$B$62,IF(AND(AB3240&gt;=REFERENCIAS!$C$63,AB3240&lt;REFERENCIAS!$D$63),REFERENCIAS!$B$63,IF(AND(AB3240&gt;REFERENCIAS!$C$64,AB3240&lt;=REFERENCIAS!$D$64),REFERENCIAS!$B$64,IF(AND(AB3240&gt;=REFERENCIAS!$C$65,AB3240&lt;REFERENCIAS!$D$65),REFERENCIAS!$B$65, "Revisar"))))</f>
        <v>#REF!</v>
      </c>
      <c r="AD3240" s="94" t="e">
        <f ca="1">VLOOKUP(AC3240,REFERENCIAS!$B$62:$G$65,4,FALSE)</f>
        <v>#REF!</v>
      </c>
    </row>
    <row r="3241" spans="1:30" ht="17.25" x14ac:dyDescent="0.25">
      <c r="A3241" s="74"/>
      <c r="B3241" s="19"/>
      <c r="C3241" s="19"/>
      <c r="D3241" s="50"/>
      <c r="E3241" s="73"/>
      <c r="F3241" s="74"/>
      <c r="G3241" s="9"/>
      <c r="H3241" s="48"/>
      <c r="I3241" s="49">
        <f t="shared" ca="1" si="196"/>
        <v>2022</v>
      </c>
      <c r="J3241" s="22">
        <f t="shared" ca="1" si="197"/>
        <v>1</v>
      </c>
      <c r="K3241" s="19"/>
      <c r="L3241" s="73"/>
      <c r="M3241" s="74"/>
      <c r="N3241" s="19"/>
      <c r="O3241" s="73"/>
      <c r="P3241" s="82">
        <v>1</v>
      </c>
      <c r="Q3241" s="24">
        <v>1</v>
      </c>
      <c r="R3241" s="81">
        <f t="shared" si="198"/>
        <v>1</v>
      </c>
      <c r="S3241" s="87"/>
      <c r="T3241" s="19"/>
      <c r="U3241" s="25"/>
      <c r="V3241" s="25"/>
      <c r="W3241" s="81"/>
      <c r="X3241" s="91" t="e">
        <f ca="1">+VLOOKUP(#REF!,REFERENCIAS!$C:$D,2,0)*VLOOKUP(#REF!,PONDERADORES!A:P,IF(AND(INFORMACION!$T3241='REFERENCIAS RIESGO'!$C$36,INFORMACION!$F3241=REFERENCIAS!$C$24),16,IF(INFORMACION!$T3241='REFERENCIAS RIESGO'!$C$36,13,IF(INFORMACION!$F3241=REFERENCIAS!$C$24,10,7))),0)+VLOOKUP(K3241,REFERENCIAS!$C:$D,2,0)*VLOOKUP($K$2,PONDERADORES!A:P,IF(AND(INFORMACION!$T3241='REFERENCIAS RIESGO'!$C$36,INFORMACION!$F3241=REFERENCIAS!$C$24),16,IF(INFORMACION!$T3241='REFERENCIAS RIESGO'!$C$36,13,IF(INFORMACION!$F3241=REFERENCIAS!$C$24,10,7))),0)+VLOOKUP(L3241,REFERENCIAS!$C:$D,2,0)*VLOOKUP($L$2,PONDERADORES!A:P,IF(AND(INFORMACION!$T3241='REFERENCIAS RIESGO'!$C$36,INFORMACION!$F3241=REFERENCIAS!$C$24),16,IF(INFORMACION!$T3241='REFERENCIAS RIESGO'!$C$36,13,IF(INFORMACION!$F3241=REFERENCIAS!$C$24,10,7))),0)+VLOOKUP(F3241,REFERENCIAS!$C:$D,2,0)*VLOOKUP($F$2,PONDERADORES!A:P,IF(AND(INFORMACION!$T3241='REFERENCIAS RIESGO'!$C$36,INFORMACION!$F3241=REFERENCIAS!$C$24),16,IF(INFORMACION!$T3241='REFERENCIAS RIESGO'!$C$36,13,IF(INFORMACION!$F3241=REFERENCIAS!$C$24,10,7))),0)+VLOOKUP(T3241,REFERENCIAS!$C:$D,2,0)*VLOOKUP($T$2,PONDERADORES!A:P,IF(AND(INFORMACION!$T3241='REFERENCIAS RIESGO'!$C$36,INFORMACION!$F3241=REFERENCIAS!$C$24),16,IF(INFORMACION!$T3241='REFERENCIAS RIESGO'!$C$36,13,IF(INFORMACION!$F3241=REFERENCIAS!$C$24,10,7))),0)+VLOOKUP(IF(J3241&lt;=0.2,0.2,IF(AND(J3241&gt;0.2,J3241&lt;=0.4),0.4,IF(AND(J3241&gt;0.4,J3241&lt;=0.6),0.6,IF(AND(J3241&gt;0.6,J3241&lt;=0.8),0.8,IF(AND(J3241&gt;0.8,J3241&lt;=1),1))))),REFERENCIAS!$C:$D,2,0)*VLOOKUP($J$2,PONDERADORES!A:P,IF(AND(INFORMACION!$T3241='REFERENCIAS RIESGO'!$C$36,INFORMACION!$F3241=REFERENCIAS!$C$24),16,IF(INFORMACION!$T3241='REFERENCIAS RIESGO'!$C$36,13,IF(INFORMACION!$F3241=REFERENCIAS!$C$24,10,7))),0)</f>
        <v>#REF!</v>
      </c>
      <c r="Y3241" s="68">
        <f>+VLOOKUP(M3241,REFERENCIAS!$C:$D,2,0)*VLOOKUP($M$2,PONDERADORES!$A$7:$G$9,7,0)+VLOOKUP(N3241,REFERENCIAS!$C:$D,2,0)*VLOOKUP($N$2,PONDERADORES!$A$7:$G$9,7,0)+VLOOKUP(O3241,REFERENCIAS!$C:$D,2,0)*VLOOKUP($O$2,PONDERADORES!$A$7:$G$9,7,0)</f>
        <v>0.2</v>
      </c>
      <c r="Z3241" s="2">
        <f>+VLOOKUP(IF(R3241&lt;0.1,0,IF(AND(R3241&gt;=0.1,R3241&lt;0.2),0.1,IF(AND(R3241&gt;=0.2,R3241&lt;0.3),0.2,IF(R3241&gt;0.3,0.3,)))),REFERENCIAS!$C:$D,2,0)*VLOOKUP($R$2,PONDERADORES!$A$11:$G$11,7,0)</f>
        <v>15</v>
      </c>
      <c r="AA3241" s="92"/>
      <c r="AB3241" s="95" t="e">
        <f t="shared" ca="1" si="199"/>
        <v>#REF!</v>
      </c>
      <c r="AC3241" s="23" t="e">
        <f ca="1">IF(AB3241&gt;REFERENCIAS!$C$62,REFERENCIAS!$B$62,IF(AND(AB3241&gt;=REFERENCIAS!$C$63,AB3241&lt;REFERENCIAS!$D$63),REFERENCIAS!$B$63,IF(AND(AB3241&gt;REFERENCIAS!$C$64,AB3241&lt;=REFERENCIAS!$D$64),REFERENCIAS!$B$64,IF(AND(AB3241&gt;=REFERENCIAS!$C$65,AB3241&lt;REFERENCIAS!$D$65),REFERENCIAS!$B$65, "Revisar"))))</f>
        <v>#REF!</v>
      </c>
      <c r="AD3241" s="94" t="e">
        <f ca="1">VLOOKUP(AC3241,REFERENCIAS!$B$62:$G$65,4,FALSE)</f>
        <v>#REF!</v>
      </c>
    </row>
    <row r="3242" spans="1:30" ht="17.25" x14ac:dyDescent="0.25">
      <c r="A3242" s="74"/>
      <c r="B3242" s="19"/>
      <c r="C3242" s="19"/>
      <c r="D3242" s="50"/>
      <c r="E3242" s="73"/>
      <c r="F3242" s="74"/>
      <c r="G3242" s="9"/>
      <c r="H3242" s="48"/>
      <c r="I3242" s="49">
        <f t="shared" ca="1" si="196"/>
        <v>2022</v>
      </c>
      <c r="J3242" s="22">
        <f t="shared" ca="1" si="197"/>
        <v>1</v>
      </c>
      <c r="K3242" s="19"/>
      <c r="L3242" s="73"/>
      <c r="M3242" s="74"/>
      <c r="N3242" s="19"/>
      <c r="O3242" s="73"/>
      <c r="P3242" s="82">
        <v>1</v>
      </c>
      <c r="Q3242" s="24">
        <v>1</v>
      </c>
      <c r="R3242" s="81">
        <f t="shared" si="198"/>
        <v>1</v>
      </c>
      <c r="S3242" s="87"/>
      <c r="T3242" s="19"/>
      <c r="U3242" s="25"/>
      <c r="V3242" s="25"/>
      <c r="W3242" s="81"/>
      <c r="X3242" s="91" t="e">
        <f ca="1">+VLOOKUP(#REF!,REFERENCIAS!$C:$D,2,0)*VLOOKUP(#REF!,PONDERADORES!A:P,IF(AND(INFORMACION!$T3242='REFERENCIAS RIESGO'!$C$36,INFORMACION!$F3242=REFERENCIAS!$C$24),16,IF(INFORMACION!$T3242='REFERENCIAS RIESGO'!$C$36,13,IF(INFORMACION!$F3242=REFERENCIAS!$C$24,10,7))),0)+VLOOKUP(K3242,REFERENCIAS!$C:$D,2,0)*VLOOKUP($K$2,PONDERADORES!A:P,IF(AND(INFORMACION!$T3242='REFERENCIAS RIESGO'!$C$36,INFORMACION!$F3242=REFERENCIAS!$C$24),16,IF(INFORMACION!$T3242='REFERENCIAS RIESGO'!$C$36,13,IF(INFORMACION!$F3242=REFERENCIAS!$C$24,10,7))),0)+VLOOKUP(L3242,REFERENCIAS!$C:$D,2,0)*VLOOKUP($L$2,PONDERADORES!A:P,IF(AND(INFORMACION!$T3242='REFERENCIAS RIESGO'!$C$36,INFORMACION!$F3242=REFERENCIAS!$C$24),16,IF(INFORMACION!$T3242='REFERENCIAS RIESGO'!$C$36,13,IF(INFORMACION!$F3242=REFERENCIAS!$C$24,10,7))),0)+VLOOKUP(F3242,REFERENCIAS!$C:$D,2,0)*VLOOKUP($F$2,PONDERADORES!A:P,IF(AND(INFORMACION!$T3242='REFERENCIAS RIESGO'!$C$36,INFORMACION!$F3242=REFERENCIAS!$C$24),16,IF(INFORMACION!$T3242='REFERENCIAS RIESGO'!$C$36,13,IF(INFORMACION!$F3242=REFERENCIAS!$C$24,10,7))),0)+VLOOKUP(T3242,REFERENCIAS!$C:$D,2,0)*VLOOKUP($T$2,PONDERADORES!A:P,IF(AND(INFORMACION!$T3242='REFERENCIAS RIESGO'!$C$36,INFORMACION!$F3242=REFERENCIAS!$C$24),16,IF(INFORMACION!$T3242='REFERENCIAS RIESGO'!$C$36,13,IF(INFORMACION!$F3242=REFERENCIAS!$C$24,10,7))),0)+VLOOKUP(IF(J3242&lt;=0.2,0.2,IF(AND(J3242&gt;0.2,J3242&lt;=0.4),0.4,IF(AND(J3242&gt;0.4,J3242&lt;=0.6),0.6,IF(AND(J3242&gt;0.6,J3242&lt;=0.8),0.8,IF(AND(J3242&gt;0.8,J3242&lt;=1),1))))),REFERENCIAS!$C:$D,2,0)*VLOOKUP($J$2,PONDERADORES!A:P,IF(AND(INFORMACION!$T3242='REFERENCIAS RIESGO'!$C$36,INFORMACION!$F3242=REFERENCIAS!$C$24),16,IF(INFORMACION!$T3242='REFERENCIAS RIESGO'!$C$36,13,IF(INFORMACION!$F3242=REFERENCIAS!$C$24,10,7))),0)</f>
        <v>#REF!</v>
      </c>
      <c r="Y3242" s="68">
        <f>+VLOOKUP(M3242,REFERENCIAS!$C:$D,2,0)*VLOOKUP($M$2,PONDERADORES!$A$7:$G$9,7,0)+VLOOKUP(N3242,REFERENCIAS!$C:$D,2,0)*VLOOKUP($N$2,PONDERADORES!$A$7:$G$9,7,0)+VLOOKUP(O3242,REFERENCIAS!$C:$D,2,0)*VLOOKUP($O$2,PONDERADORES!$A$7:$G$9,7,0)</f>
        <v>0.2</v>
      </c>
      <c r="Z3242" s="2">
        <f>+VLOOKUP(IF(R3242&lt;0.1,0,IF(AND(R3242&gt;=0.1,R3242&lt;0.2),0.1,IF(AND(R3242&gt;=0.2,R3242&lt;0.3),0.2,IF(R3242&gt;0.3,0.3,)))),REFERENCIAS!$C:$D,2,0)*VLOOKUP($R$2,PONDERADORES!$A$11:$G$11,7,0)</f>
        <v>15</v>
      </c>
      <c r="AA3242" s="92"/>
      <c r="AB3242" s="95" t="e">
        <f t="shared" ca="1" si="199"/>
        <v>#REF!</v>
      </c>
      <c r="AC3242" s="23" t="e">
        <f ca="1">IF(AB3242&gt;REFERENCIAS!$C$62,REFERENCIAS!$B$62,IF(AND(AB3242&gt;=REFERENCIAS!$C$63,AB3242&lt;REFERENCIAS!$D$63),REFERENCIAS!$B$63,IF(AND(AB3242&gt;REFERENCIAS!$C$64,AB3242&lt;=REFERENCIAS!$D$64),REFERENCIAS!$B$64,IF(AND(AB3242&gt;=REFERENCIAS!$C$65,AB3242&lt;REFERENCIAS!$D$65),REFERENCIAS!$B$65, "Revisar"))))</f>
        <v>#REF!</v>
      </c>
      <c r="AD3242" s="94" t="e">
        <f ca="1">VLOOKUP(AC3242,REFERENCIAS!$B$62:$G$65,4,FALSE)</f>
        <v>#REF!</v>
      </c>
    </row>
    <row r="3243" spans="1:30" ht="17.25" x14ac:dyDescent="0.25">
      <c r="A3243" s="74"/>
      <c r="B3243" s="19"/>
      <c r="C3243" s="19"/>
      <c r="D3243" s="50"/>
      <c r="E3243" s="73"/>
      <c r="F3243" s="74"/>
      <c r="G3243" s="9"/>
      <c r="H3243" s="48"/>
      <c r="I3243" s="49">
        <f t="shared" ref="I3243:I3306" ca="1" si="200">(YEAR(NOW())-H3243)</f>
        <v>2022</v>
      </c>
      <c r="J3243" s="22">
        <f t="shared" ca="1" si="197"/>
        <v>1</v>
      </c>
      <c r="K3243" s="19"/>
      <c r="L3243" s="73"/>
      <c r="M3243" s="74"/>
      <c r="N3243" s="19"/>
      <c r="O3243" s="73"/>
      <c r="P3243" s="82">
        <v>1</v>
      </c>
      <c r="Q3243" s="24">
        <v>1</v>
      </c>
      <c r="R3243" s="81">
        <f t="shared" si="198"/>
        <v>1</v>
      </c>
      <c r="S3243" s="87"/>
      <c r="T3243" s="19"/>
      <c r="U3243" s="25"/>
      <c r="V3243" s="25"/>
      <c r="W3243" s="81"/>
      <c r="X3243" s="91" t="e">
        <f ca="1">+VLOOKUP(#REF!,REFERENCIAS!$C:$D,2,0)*VLOOKUP(#REF!,PONDERADORES!A:P,IF(AND(INFORMACION!$T3243='REFERENCIAS RIESGO'!$C$36,INFORMACION!$F3243=REFERENCIAS!$C$24),16,IF(INFORMACION!$T3243='REFERENCIAS RIESGO'!$C$36,13,IF(INFORMACION!$F3243=REFERENCIAS!$C$24,10,7))),0)+VLOOKUP(K3243,REFERENCIAS!$C:$D,2,0)*VLOOKUP($K$2,PONDERADORES!A:P,IF(AND(INFORMACION!$T3243='REFERENCIAS RIESGO'!$C$36,INFORMACION!$F3243=REFERENCIAS!$C$24),16,IF(INFORMACION!$T3243='REFERENCIAS RIESGO'!$C$36,13,IF(INFORMACION!$F3243=REFERENCIAS!$C$24,10,7))),0)+VLOOKUP(L3243,REFERENCIAS!$C:$D,2,0)*VLOOKUP($L$2,PONDERADORES!A:P,IF(AND(INFORMACION!$T3243='REFERENCIAS RIESGO'!$C$36,INFORMACION!$F3243=REFERENCIAS!$C$24),16,IF(INFORMACION!$T3243='REFERENCIAS RIESGO'!$C$36,13,IF(INFORMACION!$F3243=REFERENCIAS!$C$24,10,7))),0)+VLOOKUP(F3243,REFERENCIAS!$C:$D,2,0)*VLOOKUP($F$2,PONDERADORES!A:P,IF(AND(INFORMACION!$T3243='REFERENCIAS RIESGO'!$C$36,INFORMACION!$F3243=REFERENCIAS!$C$24),16,IF(INFORMACION!$T3243='REFERENCIAS RIESGO'!$C$36,13,IF(INFORMACION!$F3243=REFERENCIAS!$C$24,10,7))),0)+VLOOKUP(T3243,REFERENCIAS!$C:$D,2,0)*VLOOKUP($T$2,PONDERADORES!A:P,IF(AND(INFORMACION!$T3243='REFERENCIAS RIESGO'!$C$36,INFORMACION!$F3243=REFERENCIAS!$C$24),16,IF(INFORMACION!$T3243='REFERENCIAS RIESGO'!$C$36,13,IF(INFORMACION!$F3243=REFERENCIAS!$C$24,10,7))),0)+VLOOKUP(IF(J3243&lt;=0.2,0.2,IF(AND(J3243&gt;0.2,J3243&lt;=0.4),0.4,IF(AND(J3243&gt;0.4,J3243&lt;=0.6),0.6,IF(AND(J3243&gt;0.6,J3243&lt;=0.8),0.8,IF(AND(J3243&gt;0.8,J3243&lt;=1),1))))),REFERENCIAS!$C:$D,2,0)*VLOOKUP($J$2,PONDERADORES!A:P,IF(AND(INFORMACION!$T3243='REFERENCIAS RIESGO'!$C$36,INFORMACION!$F3243=REFERENCIAS!$C$24),16,IF(INFORMACION!$T3243='REFERENCIAS RIESGO'!$C$36,13,IF(INFORMACION!$F3243=REFERENCIAS!$C$24,10,7))),0)</f>
        <v>#REF!</v>
      </c>
      <c r="Y3243" s="68">
        <f>+VLOOKUP(M3243,REFERENCIAS!$C:$D,2,0)*VLOOKUP($M$2,PONDERADORES!$A$7:$G$9,7,0)+VLOOKUP(N3243,REFERENCIAS!$C:$D,2,0)*VLOOKUP($N$2,PONDERADORES!$A$7:$G$9,7,0)+VLOOKUP(O3243,REFERENCIAS!$C:$D,2,0)*VLOOKUP($O$2,PONDERADORES!$A$7:$G$9,7,0)</f>
        <v>0.2</v>
      </c>
      <c r="Z3243" s="2">
        <f>+VLOOKUP(IF(R3243&lt;0.1,0,IF(AND(R3243&gt;=0.1,R3243&lt;0.2),0.1,IF(AND(R3243&gt;=0.2,R3243&lt;0.3),0.2,IF(R3243&gt;0.3,0.3,)))),REFERENCIAS!$C:$D,2,0)*VLOOKUP($R$2,PONDERADORES!$A$11:$G$11,7,0)</f>
        <v>15</v>
      </c>
      <c r="AA3243" s="92"/>
      <c r="AB3243" s="95" t="e">
        <f t="shared" ca="1" si="199"/>
        <v>#REF!</v>
      </c>
      <c r="AC3243" s="23" t="e">
        <f ca="1">IF(AB3243&gt;REFERENCIAS!$C$62,REFERENCIAS!$B$62,IF(AND(AB3243&gt;=REFERENCIAS!$C$63,AB3243&lt;REFERENCIAS!$D$63),REFERENCIAS!$B$63,IF(AND(AB3243&gt;REFERENCIAS!$C$64,AB3243&lt;=REFERENCIAS!$D$64),REFERENCIAS!$B$64,IF(AND(AB3243&gt;=REFERENCIAS!$C$65,AB3243&lt;REFERENCIAS!$D$65),REFERENCIAS!$B$65, "Revisar"))))</f>
        <v>#REF!</v>
      </c>
      <c r="AD3243" s="94" t="e">
        <f ca="1">VLOOKUP(AC3243,REFERENCIAS!$B$62:$G$65,4,FALSE)</f>
        <v>#REF!</v>
      </c>
    </row>
    <row r="3244" spans="1:30" ht="17.25" x14ac:dyDescent="0.25">
      <c r="A3244" s="74"/>
      <c r="B3244" s="19"/>
      <c r="C3244" s="19"/>
      <c r="D3244" s="50"/>
      <c r="E3244" s="73"/>
      <c r="F3244" s="74"/>
      <c r="G3244" s="9"/>
      <c r="H3244" s="48"/>
      <c r="I3244" s="49">
        <f t="shared" ca="1" si="200"/>
        <v>2022</v>
      </c>
      <c r="J3244" s="22">
        <f t="shared" ca="1" si="197"/>
        <v>1</v>
      </c>
      <c r="K3244" s="19"/>
      <c r="L3244" s="73"/>
      <c r="M3244" s="74"/>
      <c r="N3244" s="19"/>
      <c r="O3244" s="73"/>
      <c r="P3244" s="82">
        <v>1</v>
      </c>
      <c r="Q3244" s="24">
        <v>1</v>
      </c>
      <c r="R3244" s="81">
        <f t="shared" si="198"/>
        <v>1</v>
      </c>
      <c r="S3244" s="87"/>
      <c r="T3244" s="19"/>
      <c r="U3244" s="25"/>
      <c r="V3244" s="25"/>
      <c r="W3244" s="81"/>
      <c r="X3244" s="91" t="e">
        <f ca="1">+VLOOKUP(#REF!,REFERENCIAS!$C:$D,2,0)*VLOOKUP(#REF!,PONDERADORES!A:P,IF(AND(INFORMACION!$T3244='REFERENCIAS RIESGO'!$C$36,INFORMACION!$F3244=REFERENCIAS!$C$24),16,IF(INFORMACION!$T3244='REFERENCIAS RIESGO'!$C$36,13,IF(INFORMACION!$F3244=REFERENCIAS!$C$24,10,7))),0)+VLOOKUP(K3244,REFERENCIAS!$C:$D,2,0)*VLOOKUP($K$2,PONDERADORES!A:P,IF(AND(INFORMACION!$T3244='REFERENCIAS RIESGO'!$C$36,INFORMACION!$F3244=REFERENCIAS!$C$24),16,IF(INFORMACION!$T3244='REFERENCIAS RIESGO'!$C$36,13,IF(INFORMACION!$F3244=REFERENCIAS!$C$24,10,7))),0)+VLOOKUP(L3244,REFERENCIAS!$C:$D,2,0)*VLOOKUP($L$2,PONDERADORES!A:P,IF(AND(INFORMACION!$T3244='REFERENCIAS RIESGO'!$C$36,INFORMACION!$F3244=REFERENCIAS!$C$24),16,IF(INFORMACION!$T3244='REFERENCIAS RIESGO'!$C$36,13,IF(INFORMACION!$F3244=REFERENCIAS!$C$24,10,7))),0)+VLOOKUP(F3244,REFERENCIAS!$C:$D,2,0)*VLOOKUP($F$2,PONDERADORES!A:P,IF(AND(INFORMACION!$T3244='REFERENCIAS RIESGO'!$C$36,INFORMACION!$F3244=REFERENCIAS!$C$24),16,IF(INFORMACION!$T3244='REFERENCIAS RIESGO'!$C$36,13,IF(INFORMACION!$F3244=REFERENCIAS!$C$24,10,7))),0)+VLOOKUP(T3244,REFERENCIAS!$C:$D,2,0)*VLOOKUP($T$2,PONDERADORES!A:P,IF(AND(INFORMACION!$T3244='REFERENCIAS RIESGO'!$C$36,INFORMACION!$F3244=REFERENCIAS!$C$24),16,IF(INFORMACION!$T3244='REFERENCIAS RIESGO'!$C$36,13,IF(INFORMACION!$F3244=REFERENCIAS!$C$24,10,7))),0)+VLOOKUP(IF(J3244&lt;=0.2,0.2,IF(AND(J3244&gt;0.2,J3244&lt;=0.4),0.4,IF(AND(J3244&gt;0.4,J3244&lt;=0.6),0.6,IF(AND(J3244&gt;0.6,J3244&lt;=0.8),0.8,IF(AND(J3244&gt;0.8,J3244&lt;=1),1))))),REFERENCIAS!$C:$D,2,0)*VLOOKUP($J$2,PONDERADORES!A:P,IF(AND(INFORMACION!$T3244='REFERENCIAS RIESGO'!$C$36,INFORMACION!$F3244=REFERENCIAS!$C$24),16,IF(INFORMACION!$T3244='REFERENCIAS RIESGO'!$C$36,13,IF(INFORMACION!$F3244=REFERENCIAS!$C$24,10,7))),0)</f>
        <v>#REF!</v>
      </c>
      <c r="Y3244" s="68">
        <f>+VLOOKUP(M3244,REFERENCIAS!$C:$D,2,0)*VLOOKUP($M$2,PONDERADORES!$A$7:$G$9,7,0)+VLOOKUP(N3244,REFERENCIAS!$C:$D,2,0)*VLOOKUP($N$2,PONDERADORES!$A$7:$G$9,7,0)+VLOOKUP(O3244,REFERENCIAS!$C:$D,2,0)*VLOOKUP($O$2,PONDERADORES!$A$7:$G$9,7,0)</f>
        <v>0.2</v>
      </c>
      <c r="Z3244" s="2">
        <f>+VLOOKUP(IF(R3244&lt;0.1,0,IF(AND(R3244&gt;=0.1,R3244&lt;0.2),0.1,IF(AND(R3244&gt;=0.2,R3244&lt;0.3),0.2,IF(R3244&gt;0.3,0.3,)))),REFERENCIAS!$C:$D,2,0)*VLOOKUP($R$2,PONDERADORES!$A$11:$G$11,7,0)</f>
        <v>15</v>
      </c>
      <c r="AA3244" s="92"/>
      <c r="AB3244" s="95" t="e">
        <f t="shared" ca="1" si="199"/>
        <v>#REF!</v>
      </c>
      <c r="AC3244" s="23" t="e">
        <f ca="1">IF(AB3244&gt;REFERENCIAS!$C$62,REFERENCIAS!$B$62,IF(AND(AB3244&gt;=REFERENCIAS!$C$63,AB3244&lt;REFERENCIAS!$D$63),REFERENCIAS!$B$63,IF(AND(AB3244&gt;REFERENCIAS!$C$64,AB3244&lt;=REFERENCIAS!$D$64),REFERENCIAS!$B$64,IF(AND(AB3244&gt;=REFERENCIAS!$C$65,AB3244&lt;REFERENCIAS!$D$65),REFERENCIAS!$B$65, "Revisar"))))</f>
        <v>#REF!</v>
      </c>
      <c r="AD3244" s="94" t="e">
        <f ca="1">VLOOKUP(AC3244,REFERENCIAS!$B$62:$G$65,4,FALSE)</f>
        <v>#REF!</v>
      </c>
    </row>
    <row r="3245" spans="1:30" ht="17.25" x14ac:dyDescent="0.25">
      <c r="A3245" s="74"/>
      <c r="B3245" s="19"/>
      <c r="C3245" s="19"/>
      <c r="D3245" s="50"/>
      <c r="E3245" s="73"/>
      <c r="F3245" s="74"/>
      <c r="G3245" s="9"/>
      <c r="H3245" s="48"/>
      <c r="I3245" s="49">
        <f t="shared" ca="1" si="200"/>
        <v>2022</v>
      </c>
      <c r="J3245" s="22">
        <f t="shared" ca="1" si="197"/>
        <v>1</v>
      </c>
      <c r="K3245" s="19"/>
      <c r="L3245" s="73"/>
      <c r="M3245" s="74"/>
      <c r="N3245" s="19"/>
      <c r="O3245" s="73"/>
      <c r="P3245" s="82">
        <v>1</v>
      </c>
      <c r="Q3245" s="24">
        <v>1</v>
      </c>
      <c r="R3245" s="81">
        <f t="shared" si="198"/>
        <v>1</v>
      </c>
      <c r="S3245" s="87"/>
      <c r="T3245" s="19"/>
      <c r="U3245" s="25"/>
      <c r="V3245" s="25"/>
      <c r="W3245" s="81"/>
      <c r="X3245" s="91" t="e">
        <f ca="1">+VLOOKUP(#REF!,REFERENCIAS!$C:$D,2,0)*VLOOKUP(#REF!,PONDERADORES!A:P,IF(AND(INFORMACION!$T3245='REFERENCIAS RIESGO'!$C$36,INFORMACION!$F3245=REFERENCIAS!$C$24),16,IF(INFORMACION!$T3245='REFERENCIAS RIESGO'!$C$36,13,IF(INFORMACION!$F3245=REFERENCIAS!$C$24,10,7))),0)+VLOOKUP(K3245,REFERENCIAS!$C:$D,2,0)*VLOOKUP($K$2,PONDERADORES!A:P,IF(AND(INFORMACION!$T3245='REFERENCIAS RIESGO'!$C$36,INFORMACION!$F3245=REFERENCIAS!$C$24),16,IF(INFORMACION!$T3245='REFERENCIAS RIESGO'!$C$36,13,IF(INFORMACION!$F3245=REFERENCIAS!$C$24,10,7))),0)+VLOOKUP(L3245,REFERENCIAS!$C:$D,2,0)*VLOOKUP($L$2,PONDERADORES!A:P,IF(AND(INFORMACION!$T3245='REFERENCIAS RIESGO'!$C$36,INFORMACION!$F3245=REFERENCIAS!$C$24),16,IF(INFORMACION!$T3245='REFERENCIAS RIESGO'!$C$36,13,IF(INFORMACION!$F3245=REFERENCIAS!$C$24,10,7))),0)+VLOOKUP(F3245,REFERENCIAS!$C:$D,2,0)*VLOOKUP($F$2,PONDERADORES!A:P,IF(AND(INFORMACION!$T3245='REFERENCIAS RIESGO'!$C$36,INFORMACION!$F3245=REFERENCIAS!$C$24),16,IF(INFORMACION!$T3245='REFERENCIAS RIESGO'!$C$36,13,IF(INFORMACION!$F3245=REFERENCIAS!$C$24,10,7))),0)+VLOOKUP(T3245,REFERENCIAS!$C:$D,2,0)*VLOOKUP($T$2,PONDERADORES!A:P,IF(AND(INFORMACION!$T3245='REFERENCIAS RIESGO'!$C$36,INFORMACION!$F3245=REFERENCIAS!$C$24),16,IF(INFORMACION!$T3245='REFERENCIAS RIESGO'!$C$36,13,IF(INFORMACION!$F3245=REFERENCIAS!$C$24,10,7))),0)+VLOOKUP(IF(J3245&lt;=0.2,0.2,IF(AND(J3245&gt;0.2,J3245&lt;=0.4),0.4,IF(AND(J3245&gt;0.4,J3245&lt;=0.6),0.6,IF(AND(J3245&gt;0.6,J3245&lt;=0.8),0.8,IF(AND(J3245&gt;0.8,J3245&lt;=1),1))))),REFERENCIAS!$C:$D,2,0)*VLOOKUP($J$2,PONDERADORES!A:P,IF(AND(INFORMACION!$T3245='REFERENCIAS RIESGO'!$C$36,INFORMACION!$F3245=REFERENCIAS!$C$24),16,IF(INFORMACION!$T3245='REFERENCIAS RIESGO'!$C$36,13,IF(INFORMACION!$F3245=REFERENCIAS!$C$24,10,7))),0)</f>
        <v>#REF!</v>
      </c>
      <c r="Y3245" s="68">
        <f>+VLOOKUP(M3245,REFERENCIAS!$C:$D,2,0)*VLOOKUP($M$2,PONDERADORES!$A$7:$G$9,7,0)+VLOOKUP(N3245,REFERENCIAS!$C:$D,2,0)*VLOOKUP($N$2,PONDERADORES!$A$7:$G$9,7,0)+VLOOKUP(O3245,REFERENCIAS!$C:$D,2,0)*VLOOKUP($O$2,PONDERADORES!$A$7:$G$9,7,0)</f>
        <v>0.2</v>
      </c>
      <c r="Z3245" s="2">
        <f>+VLOOKUP(IF(R3245&lt;0.1,0,IF(AND(R3245&gt;=0.1,R3245&lt;0.2),0.1,IF(AND(R3245&gt;=0.2,R3245&lt;0.3),0.2,IF(R3245&gt;0.3,0.3,)))),REFERENCIAS!$C:$D,2,0)*VLOOKUP($R$2,PONDERADORES!$A$11:$G$11,7,0)</f>
        <v>15</v>
      </c>
      <c r="AA3245" s="92"/>
      <c r="AB3245" s="95" t="e">
        <f t="shared" ca="1" si="199"/>
        <v>#REF!</v>
      </c>
      <c r="AC3245" s="23" t="e">
        <f ca="1">IF(AB3245&gt;REFERENCIAS!$C$62,REFERENCIAS!$B$62,IF(AND(AB3245&gt;=REFERENCIAS!$C$63,AB3245&lt;REFERENCIAS!$D$63),REFERENCIAS!$B$63,IF(AND(AB3245&gt;REFERENCIAS!$C$64,AB3245&lt;=REFERENCIAS!$D$64),REFERENCIAS!$B$64,IF(AND(AB3245&gt;=REFERENCIAS!$C$65,AB3245&lt;REFERENCIAS!$D$65),REFERENCIAS!$B$65, "Revisar"))))</f>
        <v>#REF!</v>
      </c>
      <c r="AD3245" s="94" t="e">
        <f ca="1">VLOOKUP(AC3245,REFERENCIAS!$B$62:$G$65,4,FALSE)</f>
        <v>#REF!</v>
      </c>
    </row>
    <row r="3246" spans="1:30" ht="17.25" x14ac:dyDescent="0.25">
      <c r="A3246" s="74"/>
      <c r="B3246" s="19"/>
      <c r="C3246" s="19"/>
      <c r="D3246" s="50"/>
      <c r="E3246" s="73"/>
      <c r="F3246" s="74"/>
      <c r="G3246" s="9"/>
      <c r="H3246" s="48"/>
      <c r="I3246" s="49">
        <f t="shared" ca="1" si="200"/>
        <v>2022</v>
      </c>
      <c r="J3246" s="22">
        <f t="shared" ca="1" si="197"/>
        <v>1</v>
      </c>
      <c r="K3246" s="19"/>
      <c r="L3246" s="73"/>
      <c r="M3246" s="74"/>
      <c r="N3246" s="19"/>
      <c r="O3246" s="73"/>
      <c r="P3246" s="82">
        <v>1</v>
      </c>
      <c r="Q3246" s="24">
        <v>1</v>
      </c>
      <c r="R3246" s="81">
        <f t="shared" si="198"/>
        <v>1</v>
      </c>
      <c r="S3246" s="87"/>
      <c r="T3246" s="19"/>
      <c r="U3246" s="25"/>
      <c r="V3246" s="25"/>
      <c r="W3246" s="81"/>
      <c r="X3246" s="91" t="e">
        <f ca="1">+VLOOKUP(#REF!,REFERENCIAS!$C:$D,2,0)*VLOOKUP(#REF!,PONDERADORES!A:P,IF(AND(INFORMACION!$T3246='REFERENCIAS RIESGO'!$C$36,INFORMACION!$F3246=REFERENCIAS!$C$24),16,IF(INFORMACION!$T3246='REFERENCIAS RIESGO'!$C$36,13,IF(INFORMACION!$F3246=REFERENCIAS!$C$24,10,7))),0)+VLOOKUP(K3246,REFERENCIAS!$C:$D,2,0)*VLOOKUP($K$2,PONDERADORES!A:P,IF(AND(INFORMACION!$T3246='REFERENCIAS RIESGO'!$C$36,INFORMACION!$F3246=REFERENCIAS!$C$24),16,IF(INFORMACION!$T3246='REFERENCIAS RIESGO'!$C$36,13,IF(INFORMACION!$F3246=REFERENCIAS!$C$24,10,7))),0)+VLOOKUP(L3246,REFERENCIAS!$C:$D,2,0)*VLOOKUP($L$2,PONDERADORES!A:P,IF(AND(INFORMACION!$T3246='REFERENCIAS RIESGO'!$C$36,INFORMACION!$F3246=REFERENCIAS!$C$24),16,IF(INFORMACION!$T3246='REFERENCIAS RIESGO'!$C$36,13,IF(INFORMACION!$F3246=REFERENCIAS!$C$24,10,7))),0)+VLOOKUP(F3246,REFERENCIAS!$C:$D,2,0)*VLOOKUP($F$2,PONDERADORES!A:P,IF(AND(INFORMACION!$T3246='REFERENCIAS RIESGO'!$C$36,INFORMACION!$F3246=REFERENCIAS!$C$24),16,IF(INFORMACION!$T3246='REFERENCIAS RIESGO'!$C$36,13,IF(INFORMACION!$F3246=REFERENCIAS!$C$24,10,7))),0)+VLOOKUP(T3246,REFERENCIAS!$C:$D,2,0)*VLOOKUP($T$2,PONDERADORES!A:P,IF(AND(INFORMACION!$T3246='REFERENCIAS RIESGO'!$C$36,INFORMACION!$F3246=REFERENCIAS!$C$24),16,IF(INFORMACION!$T3246='REFERENCIAS RIESGO'!$C$36,13,IF(INFORMACION!$F3246=REFERENCIAS!$C$24,10,7))),0)+VLOOKUP(IF(J3246&lt;=0.2,0.2,IF(AND(J3246&gt;0.2,J3246&lt;=0.4),0.4,IF(AND(J3246&gt;0.4,J3246&lt;=0.6),0.6,IF(AND(J3246&gt;0.6,J3246&lt;=0.8),0.8,IF(AND(J3246&gt;0.8,J3246&lt;=1),1))))),REFERENCIAS!$C:$D,2,0)*VLOOKUP($J$2,PONDERADORES!A:P,IF(AND(INFORMACION!$T3246='REFERENCIAS RIESGO'!$C$36,INFORMACION!$F3246=REFERENCIAS!$C$24),16,IF(INFORMACION!$T3246='REFERENCIAS RIESGO'!$C$36,13,IF(INFORMACION!$F3246=REFERENCIAS!$C$24,10,7))),0)</f>
        <v>#REF!</v>
      </c>
      <c r="Y3246" s="68">
        <f>+VLOOKUP(M3246,REFERENCIAS!$C:$D,2,0)*VLOOKUP($M$2,PONDERADORES!$A$7:$G$9,7,0)+VLOOKUP(N3246,REFERENCIAS!$C:$D,2,0)*VLOOKUP($N$2,PONDERADORES!$A$7:$G$9,7,0)+VLOOKUP(O3246,REFERENCIAS!$C:$D,2,0)*VLOOKUP($O$2,PONDERADORES!$A$7:$G$9,7,0)</f>
        <v>0.2</v>
      </c>
      <c r="Z3246" s="2">
        <f>+VLOOKUP(IF(R3246&lt;0.1,0,IF(AND(R3246&gt;=0.1,R3246&lt;0.2),0.1,IF(AND(R3246&gt;=0.2,R3246&lt;0.3),0.2,IF(R3246&gt;0.3,0.3,)))),REFERENCIAS!$C:$D,2,0)*VLOOKUP($R$2,PONDERADORES!$A$11:$G$11,7,0)</f>
        <v>15</v>
      </c>
      <c r="AA3246" s="92"/>
      <c r="AB3246" s="95" t="e">
        <f t="shared" ca="1" si="199"/>
        <v>#REF!</v>
      </c>
      <c r="AC3246" s="23" t="e">
        <f ca="1">IF(AB3246&gt;REFERENCIAS!$C$62,REFERENCIAS!$B$62,IF(AND(AB3246&gt;=REFERENCIAS!$C$63,AB3246&lt;REFERENCIAS!$D$63),REFERENCIAS!$B$63,IF(AND(AB3246&gt;REFERENCIAS!$C$64,AB3246&lt;=REFERENCIAS!$D$64),REFERENCIAS!$B$64,IF(AND(AB3246&gt;=REFERENCIAS!$C$65,AB3246&lt;REFERENCIAS!$D$65),REFERENCIAS!$B$65, "Revisar"))))</f>
        <v>#REF!</v>
      </c>
      <c r="AD3246" s="94" t="e">
        <f ca="1">VLOOKUP(AC3246,REFERENCIAS!$B$62:$G$65,4,FALSE)</f>
        <v>#REF!</v>
      </c>
    </row>
    <row r="3247" spans="1:30" ht="17.25" x14ac:dyDescent="0.25">
      <c r="A3247" s="74"/>
      <c r="B3247" s="19"/>
      <c r="C3247" s="19"/>
      <c r="D3247" s="50"/>
      <c r="E3247" s="73"/>
      <c r="F3247" s="74"/>
      <c r="G3247" s="9"/>
      <c r="H3247" s="48"/>
      <c r="I3247" s="49">
        <f t="shared" ca="1" si="200"/>
        <v>2022</v>
      </c>
      <c r="J3247" s="22">
        <f t="shared" ca="1" si="197"/>
        <v>1</v>
      </c>
      <c r="K3247" s="19"/>
      <c r="L3247" s="73"/>
      <c r="M3247" s="74"/>
      <c r="N3247" s="19"/>
      <c r="O3247" s="73"/>
      <c r="P3247" s="82">
        <v>1</v>
      </c>
      <c r="Q3247" s="24">
        <v>1</v>
      </c>
      <c r="R3247" s="81">
        <f t="shared" si="198"/>
        <v>1</v>
      </c>
      <c r="S3247" s="87"/>
      <c r="T3247" s="19"/>
      <c r="U3247" s="25"/>
      <c r="V3247" s="25"/>
      <c r="W3247" s="81"/>
      <c r="X3247" s="91" t="e">
        <f ca="1">+VLOOKUP(#REF!,REFERENCIAS!$C:$D,2,0)*VLOOKUP(#REF!,PONDERADORES!A:P,IF(AND(INFORMACION!$T3247='REFERENCIAS RIESGO'!$C$36,INFORMACION!$F3247=REFERENCIAS!$C$24),16,IF(INFORMACION!$T3247='REFERENCIAS RIESGO'!$C$36,13,IF(INFORMACION!$F3247=REFERENCIAS!$C$24,10,7))),0)+VLOOKUP(K3247,REFERENCIAS!$C:$D,2,0)*VLOOKUP($K$2,PONDERADORES!A:P,IF(AND(INFORMACION!$T3247='REFERENCIAS RIESGO'!$C$36,INFORMACION!$F3247=REFERENCIAS!$C$24),16,IF(INFORMACION!$T3247='REFERENCIAS RIESGO'!$C$36,13,IF(INFORMACION!$F3247=REFERENCIAS!$C$24,10,7))),0)+VLOOKUP(L3247,REFERENCIAS!$C:$D,2,0)*VLOOKUP($L$2,PONDERADORES!A:P,IF(AND(INFORMACION!$T3247='REFERENCIAS RIESGO'!$C$36,INFORMACION!$F3247=REFERENCIAS!$C$24),16,IF(INFORMACION!$T3247='REFERENCIAS RIESGO'!$C$36,13,IF(INFORMACION!$F3247=REFERENCIAS!$C$24,10,7))),0)+VLOOKUP(F3247,REFERENCIAS!$C:$D,2,0)*VLOOKUP($F$2,PONDERADORES!A:P,IF(AND(INFORMACION!$T3247='REFERENCIAS RIESGO'!$C$36,INFORMACION!$F3247=REFERENCIAS!$C$24),16,IF(INFORMACION!$T3247='REFERENCIAS RIESGO'!$C$36,13,IF(INFORMACION!$F3247=REFERENCIAS!$C$24,10,7))),0)+VLOOKUP(T3247,REFERENCIAS!$C:$D,2,0)*VLOOKUP($T$2,PONDERADORES!A:P,IF(AND(INFORMACION!$T3247='REFERENCIAS RIESGO'!$C$36,INFORMACION!$F3247=REFERENCIAS!$C$24),16,IF(INFORMACION!$T3247='REFERENCIAS RIESGO'!$C$36,13,IF(INFORMACION!$F3247=REFERENCIAS!$C$24,10,7))),0)+VLOOKUP(IF(J3247&lt;=0.2,0.2,IF(AND(J3247&gt;0.2,J3247&lt;=0.4),0.4,IF(AND(J3247&gt;0.4,J3247&lt;=0.6),0.6,IF(AND(J3247&gt;0.6,J3247&lt;=0.8),0.8,IF(AND(J3247&gt;0.8,J3247&lt;=1),1))))),REFERENCIAS!$C:$D,2,0)*VLOOKUP($J$2,PONDERADORES!A:P,IF(AND(INFORMACION!$T3247='REFERENCIAS RIESGO'!$C$36,INFORMACION!$F3247=REFERENCIAS!$C$24),16,IF(INFORMACION!$T3247='REFERENCIAS RIESGO'!$C$36,13,IF(INFORMACION!$F3247=REFERENCIAS!$C$24,10,7))),0)</f>
        <v>#REF!</v>
      </c>
      <c r="Y3247" s="68">
        <f>+VLOOKUP(M3247,REFERENCIAS!$C:$D,2,0)*VLOOKUP($M$2,PONDERADORES!$A$7:$G$9,7,0)+VLOOKUP(N3247,REFERENCIAS!$C:$D,2,0)*VLOOKUP($N$2,PONDERADORES!$A$7:$G$9,7,0)+VLOOKUP(O3247,REFERENCIAS!$C:$D,2,0)*VLOOKUP($O$2,PONDERADORES!$A$7:$G$9,7,0)</f>
        <v>0.2</v>
      </c>
      <c r="Z3247" s="2">
        <f>+VLOOKUP(IF(R3247&lt;0.1,0,IF(AND(R3247&gt;=0.1,R3247&lt;0.2),0.1,IF(AND(R3247&gt;=0.2,R3247&lt;0.3),0.2,IF(R3247&gt;0.3,0.3,)))),REFERENCIAS!$C:$D,2,0)*VLOOKUP($R$2,PONDERADORES!$A$11:$G$11,7,0)</f>
        <v>15</v>
      </c>
      <c r="AA3247" s="92"/>
      <c r="AB3247" s="95" t="e">
        <f t="shared" ca="1" si="199"/>
        <v>#REF!</v>
      </c>
      <c r="AC3247" s="23" t="e">
        <f ca="1">IF(AB3247&gt;REFERENCIAS!$C$62,REFERENCIAS!$B$62,IF(AND(AB3247&gt;=REFERENCIAS!$C$63,AB3247&lt;REFERENCIAS!$D$63),REFERENCIAS!$B$63,IF(AND(AB3247&gt;REFERENCIAS!$C$64,AB3247&lt;=REFERENCIAS!$D$64),REFERENCIAS!$B$64,IF(AND(AB3247&gt;=REFERENCIAS!$C$65,AB3247&lt;REFERENCIAS!$D$65),REFERENCIAS!$B$65, "Revisar"))))</f>
        <v>#REF!</v>
      </c>
      <c r="AD3247" s="94" t="e">
        <f ca="1">VLOOKUP(AC3247,REFERENCIAS!$B$62:$G$65,4,FALSE)</f>
        <v>#REF!</v>
      </c>
    </row>
    <row r="3248" spans="1:30" ht="17.25" x14ac:dyDescent="0.25">
      <c r="A3248" s="74"/>
      <c r="B3248" s="19"/>
      <c r="C3248" s="19"/>
      <c r="D3248" s="50"/>
      <c r="E3248" s="73"/>
      <c r="F3248" s="74"/>
      <c r="G3248" s="9"/>
      <c r="H3248" s="48"/>
      <c r="I3248" s="49">
        <f t="shared" ca="1" si="200"/>
        <v>2022</v>
      </c>
      <c r="J3248" s="22">
        <f t="shared" ca="1" si="197"/>
        <v>1</v>
      </c>
      <c r="K3248" s="19"/>
      <c r="L3248" s="73"/>
      <c r="M3248" s="74"/>
      <c r="N3248" s="19"/>
      <c r="O3248" s="73"/>
      <c r="P3248" s="82">
        <v>1</v>
      </c>
      <c r="Q3248" s="24">
        <v>1</v>
      </c>
      <c r="R3248" s="81">
        <f t="shared" si="198"/>
        <v>1</v>
      </c>
      <c r="S3248" s="87"/>
      <c r="T3248" s="19"/>
      <c r="U3248" s="25"/>
      <c r="V3248" s="25"/>
      <c r="W3248" s="81"/>
      <c r="X3248" s="91" t="e">
        <f ca="1">+VLOOKUP(#REF!,REFERENCIAS!$C:$D,2,0)*VLOOKUP(#REF!,PONDERADORES!A:P,IF(AND(INFORMACION!$T3248='REFERENCIAS RIESGO'!$C$36,INFORMACION!$F3248=REFERENCIAS!$C$24),16,IF(INFORMACION!$T3248='REFERENCIAS RIESGO'!$C$36,13,IF(INFORMACION!$F3248=REFERENCIAS!$C$24,10,7))),0)+VLOOKUP(K3248,REFERENCIAS!$C:$D,2,0)*VLOOKUP($K$2,PONDERADORES!A:P,IF(AND(INFORMACION!$T3248='REFERENCIAS RIESGO'!$C$36,INFORMACION!$F3248=REFERENCIAS!$C$24),16,IF(INFORMACION!$T3248='REFERENCIAS RIESGO'!$C$36,13,IF(INFORMACION!$F3248=REFERENCIAS!$C$24,10,7))),0)+VLOOKUP(L3248,REFERENCIAS!$C:$D,2,0)*VLOOKUP($L$2,PONDERADORES!A:P,IF(AND(INFORMACION!$T3248='REFERENCIAS RIESGO'!$C$36,INFORMACION!$F3248=REFERENCIAS!$C$24),16,IF(INFORMACION!$T3248='REFERENCIAS RIESGO'!$C$36,13,IF(INFORMACION!$F3248=REFERENCIAS!$C$24,10,7))),0)+VLOOKUP(F3248,REFERENCIAS!$C:$D,2,0)*VLOOKUP($F$2,PONDERADORES!A:P,IF(AND(INFORMACION!$T3248='REFERENCIAS RIESGO'!$C$36,INFORMACION!$F3248=REFERENCIAS!$C$24),16,IF(INFORMACION!$T3248='REFERENCIAS RIESGO'!$C$36,13,IF(INFORMACION!$F3248=REFERENCIAS!$C$24,10,7))),0)+VLOOKUP(T3248,REFERENCIAS!$C:$D,2,0)*VLOOKUP($T$2,PONDERADORES!A:P,IF(AND(INFORMACION!$T3248='REFERENCIAS RIESGO'!$C$36,INFORMACION!$F3248=REFERENCIAS!$C$24),16,IF(INFORMACION!$T3248='REFERENCIAS RIESGO'!$C$36,13,IF(INFORMACION!$F3248=REFERENCIAS!$C$24,10,7))),0)+VLOOKUP(IF(J3248&lt;=0.2,0.2,IF(AND(J3248&gt;0.2,J3248&lt;=0.4),0.4,IF(AND(J3248&gt;0.4,J3248&lt;=0.6),0.6,IF(AND(J3248&gt;0.6,J3248&lt;=0.8),0.8,IF(AND(J3248&gt;0.8,J3248&lt;=1),1))))),REFERENCIAS!$C:$D,2,0)*VLOOKUP($J$2,PONDERADORES!A:P,IF(AND(INFORMACION!$T3248='REFERENCIAS RIESGO'!$C$36,INFORMACION!$F3248=REFERENCIAS!$C$24),16,IF(INFORMACION!$T3248='REFERENCIAS RIESGO'!$C$36,13,IF(INFORMACION!$F3248=REFERENCIAS!$C$24,10,7))),0)</f>
        <v>#REF!</v>
      </c>
      <c r="Y3248" s="68">
        <f>+VLOOKUP(M3248,REFERENCIAS!$C:$D,2,0)*VLOOKUP($M$2,PONDERADORES!$A$7:$G$9,7,0)+VLOOKUP(N3248,REFERENCIAS!$C:$D,2,0)*VLOOKUP($N$2,PONDERADORES!$A$7:$G$9,7,0)+VLOOKUP(O3248,REFERENCIAS!$C:$D,2,0)*VLOOKUP($O$2,PONDERADORES!$A$7:$G$9,7,0)</f>
        <v>0.2</v>
      </c>
      <c r="Z3248" s="2">
        <f>+VLOOKUP(IF(R3248&lt;0.1,0,IF(AND(R3248&gt;=0.1,R3248&lt;0.2),0.1,IF(AND(R3248&gt;=0.2,R3248&lt;0.3),0.2,IF(R3248&gt;0.3,0.3,)))),REFERENCIAS!$C:$D,2,0)*VLOOKUP($R$2,PONDERADORES!$A$11:$G$11,7,0)</f>
        <v>15</v>
      </c>
      <c r="AA3248" s="92"/>
      <c r="AB3248" s="95" t="e">
        <f t="shared" ca="1" si="199"/>
        <v>#REF!</v>
      </c>
      <c r="AC3248" s="23" t="e">
        <f ca="1">IF(AB3248&gt;REFERENCIAS!$C$62,REFERENCIAS!$B$62,IF(AND(AB3248&gt;=REFERENCIAS!$C$63,AB3248&lt;REFERENCIAS!$D$63),REFERENCIAS!$B$63,IF(AND(AB3248&gt;REFERENCIAS!$C$64,AB3248&lt;=REFERENCIAS!$D$64),REFERENCIAS!$B$64,IF(AND(AB3248&gt;=REFERENCIAS!$C$65,AB3248&lt;REFERENCIAS!$D$65),REFERENCIAS!$B$65, "Revisar"))))</f>
        <v>#REF!</v>
      </c>
      <c r="AD3248" s="94" t="e">
        <f ca="1">VLOOKUP(AC3248,REFERENCIAS!$B$62:$G$65,4,FALSE)</f>
        <v>#REF!</v>
      </c>
    </row>
    <row r="3249" spans="1:30" ht="17.25" x14ac:dyDescent="0.25">
      <c r="A3249" s="74"/>
      <c r="B3249" s="19"/>
      <c r="C3249" s="19"/>
      <c r="D3249" s="50"/>
      <c r="E3249" s="73"/>
      <c r="F3249" s="74"/>
      <c r="G3249" s="9"/>
      <c r="H3249" s="48"/>
      <c r="I3249" s="49">
        <f t="shared" ca="1" si="200"/>
        <v>2022</v>
      </c>
      <c r="J3249" s="22">
        <f t="shared" ca="1" si="197"/>
        <v>1</v>
      </c>
      <c r="K3249" s="19"/>
      <c r="L3249" s="73"/>
      <c r="M3249" s="74"/>
      <c r="N3249" s="19"/>
      <c r="O3249" s="73"/>
      <c r="P3249" s="82">
        <v>1</v>
      </c>
      <c r="Q3249" s="24">
        <v>1</v>
      </c>
      <c r="R3249" s="81">
        <f t="shared" si="198"/>
        <v>1</v>
      </c>
      <c r="S3249" s="87"/>
      <c r="T3249" s="19"/>
      <c r="U3249" s="25"/>
      <c r="V3249" s="25"/>
      <c r="W3249" s="81"/>
      <c r="X3249" s="91" t="e">
        <f ca="1">+VLOOKUP(#REF!,REFERENCIAS!$C:$D,2,0)*VLOOKUP(#REF!,PONDERADORES!A:P,IF(AND(INFORMACION!$T3249='REFERENCIAS RIESGO'!$C$36,INFORMACION!$F3249=REFERENCIAS!$C$24),16,IF(INFORMACION!$T3249='REFERENCIAS RIESGO'!$C$36,13,IF(INFORMACION!$F3249=REFERENCIAS!$C$24,10,7))),0)+VLOOKUP(K3249,REFERENCIAS!$C:$D,2,0)*VLOOKUP($K$2,PONDERADORES!A:P,IF(AND(INFORMACION!$T3249='REFERENCIAS RIESGO'!$C$36,INFORMACION!$F3249=REFERENCIAS!$C$24),16,IF(INFORMACION!$T3249='REFERENCIAS RIESGO'!$C$36,13,IF(INFORMACION!$F3249=REFERENCIAS!$C$24,10,7))),0)+VLOOKUP(L3249,REFERENCIAS!$C:$D,2,0)*VLOOKUP($L$2,PONDERADORES!A:P,IF(AND(INFORMACION!$T3249='REFERENCIAS RIESGO'!$C$36,INFORMACION!$F3249=REFERENCIAS!$C$24),16,IF(INFORMACION!$T3249='REFERENCIAS RIESGO'!$C$36,13,IF(INFORMACION!$F3249=REFERENCIAS!$C$24,10,7))),0)+VLOOKUP(F3249,REFERENCIAS!$C:$D,2,0)*VLOOKUP($F$2,PONDERADORES!A:P,IF(AND(INFORMACION!$T3249='REFERENCIAS RIESGO'!$C$36,INFORMACION!$F3249=REFERENCIAS!$C$24),16,IF(INFORMACION!$T3249='REFERENCIAS RIESGO'!$C$36,13,IF(INFORMACION!$F3249=REFERENCIAS!$C$24,10,7))),0)+VLOOKUP(T3249,REFERENCIAS!$C:$D,2,0)*VLOOKUP($T$2,PONDERADORES!A:P,IF(AND(INFORMACION!$T3249='REFERENCIAS RIESGO'!$C$36,INFORMACION!$F3249=REFERENCIAS!$C$24),16,IF(INFORMACION!$T3249='REFERENCIAS RIESGO'!$C$36,13,IF(INFORMACION!$F3249=REFERENCIAS!$C$24,10,7))),0)+VLOOKUP(IF(J3249&lt;=0.2,0.2,IF(AND(J3249&gt;0.2,J3249&lt;=0.4),0.4,IF(AND(J3249&gt;0.4,J3249&lt;=0.6),0.6,IF(AND(J3249&gt;0.6,J3249&lt;=0.8),0.8,IF(AND(J3249&gt;0.8,J3249&lt;=1),1))))),REFERENCIAS!$C:$D,2,0)*VLOOKUP($J$2,PONDERADORES!A:P,IF(AND(INFORMACION!$T3249='REFERENCIAS RIESGO'!$C$36,INFORMACION!$F3249=REFERENCIAS!$C$24),16,IF(INFORMACION!$T3249='REFERENCIAS RIESGO'!$C$36,13,IF(INFORMACION!$F3249=REFERENCIAS!$C$24,10,7))),0)</f>
        <v>#REF!</v>
      </c>
      <c r="Y3249" s="68">
        <f>+VLOOKUP(M3249,REFERENCIAS!$C:$D,2,0)*VLOOKUP($M$2,PONDERADORES!$A$7:$G$9,7,0)+VLOOKUP(N3249,REFERENCIAS!$C:$D,2,0)*VLOOKUP($N$2,PONDERADORES!$A$7:$G$9,7,0)+VLOOKUP(O3249,REFERENCIAS!$C:$D,2,0)*VLOOKUP($O$2,PONDERADORES!$A$7:$G$9,7,0)</f>
        <v>0.2</v>
      </c>
      <c r="Z3249" s="2">
        <f>+VLOOKUP(IF(R3249&lt;0.1,0,IF(AND(R3249&gt;=0.1,R3249&lt;0.2),0.1,IF(AND(R3249&gt;=0.2,R3249&lt;0.3),0.2,IF(R3249&gt;0.3,0.3,)))),REFERENCIAS!$C:$D,2,0)*VLOOKUP($R$2,PONDERADORES!$A$11:$G$11,7,0)</f>
        <v>15</v>
      </c>
      <c r="AA3249" s="92"/>
      <c r="AB3249" s="95" t="e">
        <f t="shared" ca="1" si="199"/>
        <v>#REF!</v>
      </c>
      <c r="AC3249" s="23" t="e">
        <f ca="1">IF(AB3249&gt;REFERENCIAS!$C$62,REFERENCIAS!$B$62,IF(AND(AB3249&gt;=REFERENCIAS!$C$63,AB3249&lt;REFERENCIAS!$D$63),REFERENCIAS!$B$63,IF(AND(AB3249&gt;REFERENCIAS!$C$64,AB3249&lt;=REFERENCIAS!$D$64),REFERENCIAS!$B$64,IF(AND(AB3249&gt;=REFERENCIAS!$C$65,AB3249&lt;REFERENCIAS!$D$65),REFERENCIAS!$B$65, "Revisar"))))</f>
        <v>#REF!</v>
      </c>
      <c r="AD3249" s="94" t="e">
        <f ca="1">VLOOKUP(AC3249,REFERENCIAS!$B$62:$G$65,4,FALSE)</f>
        <v>#REF!</v>
      </c>
    </row>
    <row r="3250" spans="1:30" ht="17.25" x14ac:dyDescent="0.25">
      <c r="A3250" s="74"/>
      <c r="B3250" s="19"/>
      <c r="C3250" s="19"/>
      <c r="D3250" s="50"/>
      <c r="E3250" s="73"/>
      <c r="F3250" s="74"/>
      <c r="G3250" s="9"/>
      <c r="H3250" s="48"/>
      <c r="I3250" s="49">
        <f t="shared" ca="1" si="200"/>
        <v>2022</v>
      </c>
      <c r="J3250" s="22">
        <f t="shared" ca="1" si="197"/>
        <v>1</v>
      </c>
      <c r="K3250" s="19"/>
      <c r="L3250" s="73"/>
      <c r="M3250" s="74"/>
      <c r="N3250" s="19"/>
      <c r="O3250" s="73"/>
      <c r="P3250" s="82">
        <v>1</v>
      </c>
      <c r="Q3250" s="24">
        <v>1</v>
      </c>
      <c r="R3250" s="81">
        <f t="shared" si="198"/>
        <v>1</v>
      </c>
      <c r="S3250" s="87"/>
      <c r="T3250" s="19"/>
      <c r="U3250" s="25"/>
      <c r="V3250" s="25"/>
      <c r="W3250" s="81"/>
      <c r="X3250" s="91" t="e">
        <f ca="1">+VLOOKUP(#REF!,REFERENCIAS!$C:$D,2,0)*VLOOKUP(#REF!,PONDERADORES!A:P,IF(AND(INFORMACION!$T3250='REFERENCIAS RIESGO'!$C$36,INFORMACION!$F3250=REFERENCIAS!$C$24),16,IF(INFORMACION!$T3250='REFERENCIAS RIESGO'!$C$36,13,IF(INFORMACION!$F3250=REFERENCIAS!$C$24,10,7))),0)+VLOOKUP(K3250,REFERENCIAS!$C:$D,2,0)*VLOOKUP($K$2,PONDERADORES!A:P,IF(AND(INFORMACION!$T3250='REFERENCIAS RIESGO'!$C$36,INFORMACION!$F3250=REFERENCIAS!$C$24),16,IF(INFORMACION!$T3250='REFERENCIAS RIESGO'!$C$36,13,IF(INFORMACION!$F3250=REFERENCIAS!$C$24,10,7))),0)+VLOOKUP(L3250,REFERENCIAS!$C:$D,2,0)*VLOOKUP($L$2,PONDERADORES!A:P,IF(AND(INFORMACION!$T3250='REFERENCIAS RIESGO'!$C$36,INFORMACION!$F3250=REFERENCIAS!$C$24),16,IF(INFORMACION!$T3250='REFERENCIAS RIESGO'!$C$36,13,IF(INFORMACION!$F3250=REFERENCIAS!$C$24,10,7))),0)+VLOOKUP(F3250,REFERENCIAS!$C:$D,2,0)*VLOOKUP($F$2,PONDERADORES!A:P,IF(AND(INFORMACION!$T3250='REFERENCIAS RIESGO'!$C$36,INFORMACION!$F3250=REFERENCIAS!$C$24),16,IF(INFORMACION!$T3250='REFERENCIAS RIESGO'!$C$36,13,IF(INFORMACION!$F3250=REFERENCIAS!$C$24,10,7))),0)+VLOOKUP(T3250,REFERENCIAS!$C:$D,2,0)*VLOOKUP($T$2,PONDERADORES!A:P,IF(AND(INFORMACION!$T3250='REFERENCIAS RIESGO'!$C$36,INFORMACION!$F3250=REFERENCIAS!$C$24),16,IF(INFORMACION!$T3250='REFERENCIAS RIESGO'!$C$36,13,IF(INFORMACION!$F3250=REFERENCIAS!$C$24,10,7))),0)+VLOOKUP(IF(J3250&lt;=0.2,0.2,IF(AND(J3250&gt;0.2,J3250&lt;=0.4),0.4,IF(AND(J3250&gt;0.4,J3250&lt;=0.6),0.6,IF(AND(J3250&gt;0.6,J3250&lt;=0.8),0.8,IF(AND(J3250&gt;0.8,J3250&lt;=1),1))))),REFERENCIAS!$C:$D,2,0)*VLOOKUP($J$2,PONDERADORES!A:P,IF(AND(INFORMACION!$T3250='REFERENCIAS RIESGO'!$C$36,INFORMACION!$F3250=REFERENCIAS!$C$24),16,IF(INFORMACION!$T3250='REFERENCIAS RIESGO'!$C$36,13,IF(INFORMACION!$F3250=REFERENCIAS!$C$24,10,7))),0)</f>
        <v>#REF!</v>
      </c>
      <c r="Y3250" s="68">
        <f>+VLOOKUP(M3250,REFERENCIAS!$C:$D,2,0)*VLOOKUP($M$2,PONDERADORES!$A$7:$G$9,7,0)+VLOOKUP(N3250,REFERENCIAS!$C:$D,2,0)*VLOOKUP($N$2,PONDERADORES!$A$7:$G$9,7,0)+VLOOKUP(O3250,REFERENCIAS!$C:$D,2,0)*VLOOKUP($O$2,PONDERADORES!$A$7:$G$9,7,0)</f>
        <v>0.2</v>
      </c>
      <c r="Z3250" s="2">
        <f>+VLOOKUP(IF(R3250&lt;0.1,0,IF(AND(R3250&gt;=0.1,R3250&lt;0.2),0.1,IF(AND(R3250&gt;=0.2,R3250&lt;0.3),0.2,IF(R3250&gt;0.3,0.3,)))),REFERENCIAS!$C:$D,2,0)*VLOOKUP($R$2,PONDERADORES!$A$11:$G$11,7,0)</f>
        <v>15</v>
      </c>
      <c r="AA3250" s="92"/>
      <c r="AB3250" s="95" t="e">
        <f t="shared" ca="1" si="199"/>
        <v>#REF!</v>
      </c>
      <c r="AC3250" s="23" t="e">
        <f ca="1">IF(AB3250&gt;REFERENCIAS!$C$62,REFERENCIAS!$B$62,IF(AND(AB3250&gt;=REFERENCIAS!$C$63,AB3250&lt;REFERENCIAS!$D$63),REFERENCIAS!$B$63,IF(AND(AB3250&gt;REFERENCIAS!$C$64,AB3250&lt;=REFERENCIAS!$D$64),REFERENCIAS!$B$64,IF(AND(AB3250&gt;=REFERENCIAS!$C$65,AB3250&lt;REFERENCIAS!$D$65),REFERENCIAS!$B$65, "Revisar"))))</f>
        <v>#REF!</v>
      </c>
      <c r="AD3250" s="94" t="e">
        <f ca="1">VLOOKUP(AC3250,REFERENCIAS!$B$62:$G$65,4,FALSE)</f>
        <v>#REF!</v>
      </c>
    </row>
    <row r="3251" spans="1:30" ht="17.25" x14ac:dyDescent="0.25">
      <c r="A3251" s="74"/>
      <c r="B3251" s="19"/>
      <c r="C3251" s="19"/>
      <c r="D3251" s="50"/>
      <c r="E3251" s="73"/>
      <c r="F3251" s="74"/>
      <c r="G3251" s="9"/>
      <c r="H3251" s="48"/>
      <c r="I3251" s="49">
        <f t="shared" ca="1" si="200"/>
        <v>2022</v>
      </c>
      <c r="J3251" s="22">
        <f t="shared" ca="1" si="197"/>
        <v>1</v>
      </c>
      <c r="K3251" s="19"/>
      <c r="L3251" s="73"/>
      <c r="M3251" s="74"/>
      <c r="N3251" s="19"/>
      <c r="O3251" s="73"/>
      <c r="P3251" s="82">
        <v>1</v>
      </c>
      <c r="Q3251" s="24">
        <v>1</v>
      </c>
      <c r="R3251" s="81">
        <f t="shared" si="198"/>
        <v>1</v>
      </c>
      <c r="S3251" s="87"/>
      <c r="T3251" s="19"/>
      <c r="U3251" s="25"/>
      <c r="V3251" s="25"/>
      <c r="W3251" s="81"/>
      <c r="X3251" s="91" t="e">
        <f ca="1">+VLOOKUP(#REF!,REFERENCIAS!$C:$D,2,0)*VLOOKUP(#REF!,PONDERADORES!A:P,IF(AND(INFORMACION!$T3251='REFERENCIAS RIESGO'!$C$36,INFORMACION!$F3251=REFERENCIAS!$C$24),16,IF(INFORMACION!$T3251='REFERENCIAS RIESGO'!$C$36,13,IF(INFORMACION!$F3251=REFERENCIAS!$C$24,10,7))),0)+VLOOKUP(K3251,REFERENCIAS!$C:$D,2,0)*VLOOKUP($K$2,PONDERADORES!A:P,IF(AND(INFORMACION!$T3251='REFERENCIAS RIESGO'!$C$36,INFORMACION!$F3251=REFERENCIAS!$C$24),16,IF(INFORMACION!$T3251='REFERENCIAS RIESGO'!$C$36,13,IF(INFORMACION!$F3251=REFERENCIAS!$C$24,10,7))),0)+VLOOKUP(L3251,REFERENCIAS!$C:$D,2,0)*VLOOKUP($L$2,PONDERADORES!A:P,IF(AND(INFORMACION!$T3251='REFERENCIAS RIESGO'!$C$36,INFORMACION!$F3251=REFERENCIAS!$C$24),16,IF(INFORMACION!$T3251='REFERENCIAS RIESGO'!$C$36,13,IF(INFORMACION!$F3251=REFERENCIAS!$C$24,10,7))),0)+VLOOKUP(F3251,REFERENCIAS!$C:$D,2,0)*VLOOKUP($F$2,PONDERADORES!A:P,IF(AND(INFORMACION!$T3251='REFERENCIAS RIESGO'!$C$36,INFORMACION!$F3251=REFERENCIAS!$C$24),16,IF(INFORMACION!$T3251='REFERENCIAS RIESGO'!$C$36,13,IF(INFORMACION!$F3251=REFERENCIAS!$C$24,10,7))),0)+VLOOKUP(T3251,REFERENCIAS!$C:$D,2,0)*VLOOKUP($T$2,PONDERADORES!A:P,IF(AND(INFORMACION!$T3251='REFERENCIAS RIESGO'!$C$36,INFORMACION!$F3251=REFERENCIAS!$C$24),16,IF(INFORMACION!$T3251='REFERENCIAS RIESGO'!$C$36,13,IF(INFORMACION!$F3251=REFERENCIAS!$C$24,10,7))),0)+VLOOKUP(IF(J3251&lt;=0.2,0.2,IF(AND(J3251&gt;0.2,J3251&lt;=0.4),0.4,IF(AND(J3251&gt;0.4,J3251&lt;=0.6),0.6,IF(AND(J3251&gt;0.6,J3251&lt;=0.8),0.8,IF(AND(J3251&gt;0.8,J3251&lt;=1),1))))),REFERENCIAS!$C:$D,2,0)*VLOOKUP($J$2,PONDERADORES!A:P,IF(AND(INFORMACION!$T3251='REFERENCIAS RIESGO'!$C$36,INFORMACION!$F3251=REFERENCIAS!$C$24),16,IF(INFORMACION!$T3251='REFERENCIAS RIESGO'!$C$36,13,IF(INFORMACION!$F3251=REFERENCIAS!$C$24,10,7))),0)</f>
        <v>#REF!</v>
      </c>
      <c r="Y3251" s="68">
        <f>+VLOOKUP(M3251,REFERENCIAS!$C:$D,2,0)*VLOOKUP($M$2,PONDERADORES!$A$7:$G$9,7,0)+VLOOKUP(N3251,REFERENCIAS!$C:$D,2,0)*VLOOKUP($N$2,PONDERADORES!$A$7:$G$9,7,0)+VLOOKUP(O3251,REFERENCIAS!$C:$D,2,0)*VLOOKUP($O$2,PONDERADORES!$A$7:$G$9,7,0)</f>
        <v>0.2</v>
      </c>
      <c r="Z3251" s="2">
        <f>+VLOOKUP(IF(R3251&lt;0.1,0,IF(AND(R3251&gt;=0.1,R3251&lt;0.2),0.1,IF(AND(R3251&gt;=0.2,R3251&lt;0.3),0.2,IF(R3251&gt;0.3,0.3,)))),REFERENCIAS!$C:$D,2,0)*VLOOKUP($R$2,PONDERADORES!$A$11:$G$11,7,0)</f>
        <v>15</v>
      </c>
      <c r="AA3251" s="92"/>
      <c r="AB3251" s="95" t="e">
        <f t="shared" ca="1" si="199"/>
        <v>#REF!</v>
      </c>
      <c r="AC3251" s="23" t="e">
        <f ca="1">IF(AB3251&gt;REFERENCIAS!$C$62,REFERENCIAS!$B$62,IF(AND(AB3251&gt;=REFERENCIAS!$C$63,AB3251&lt;REFERENCIAS!$D$63),REFERENCIAS!$B$63,IF(AND(AB3251&gt;REFERENCIAS!$C$64,AB3251&lt;=REFERENCIAS!$D$64),REFERENCIAS!$B$64,IF(AND(AB3251&gt;=REFERENCIAS!$C$65,AB3251&lt;REFERENCIAS!$D$65),REFERENCIAS!$B$65, "Revisar"))))</f>
        <v>#REF!</v>
      </c>
      <c r="AD3251" s="94" t="e">
        <f ca="1">VLOOKUP(AC3251,REFERENCIAS!$B$62:$G$65,4,FALSE)</f>
        <v>#REF!</v>
      </c>
    </row>
    <row r="3252" spans="1:30" ht="17.25" x14ac:dyDescent="0.25">
      <c r="A3252" s="74"/>
      <c r="B3252" s="19"/>
      <c r="C3252" s="19"/>
      <c r="D3252" s="50"/>
      <c r="E3252" s="73"/>
      <c r="F3252" s="74"/>
      <c r="G3252" s="9"/>
      <c r="H3252" s="48"/>
      <c r="I3252" s="49">
        <f t="shared" ca="1" si="200"/>
        <v>2022</v>
      </c>
      <c r="J3252" s="22">
        <f t="shared" ca="1" si="197"/>
        <v>1</v>
      </c>
      <c r="K3252" s="19"/>
      <c r="L3252" s="73"/>
      <c r="M3252" s="74"/>
      <c r="N3252" s="19"/>
      <c r="O3252" s="73"/>
      <c r="P3252" s="82">
        <v>1</v>
      </c>
      <c r="Q3252" s="24">
        <v>1</v>
      </c>
      <c r="R3252" s="81">
        <f t="shared" si="198"/>
        <v>1</v>
      </c>
      <c r="S3252" s="87"/>
      <c r="T3252" s="19"/>
      <c r="U3252" s="25"/>
      <c r="V3252" s="25"/>
      <c r="W3252" s="81"/>
      <c r="X3252" s="91" t="e">
        <f ca="1">+VLOOKUP(#REF!,REFERENCIAS!$C:$D,2,0)*VLOOKUP(#REF!,PONDERADORES!A:P,IF(AND(INFORMACION!$T3252='REFERENCIAS RIESGO'!$C$36,INFORMACION!$F3252=REFERENCIAS!$C$24),16,IF(INFORMACION!$T3252='REFERENCIAS RIESGO'!$C$36,13,IF(INFORMACION!$F3252=REFERENCIAS!$C$24,10,7))),0)+VLOOKUP(K3252,REFERENCIAS!$C:$D,2,0)*VLOOKUP($K$2,PONDERADORES!A:P,IF(AND(INFORMACION!$T3252='REFERENCIAS RIESGO'!$C$36,INFORMACION!$F3252=REFERENCIAS!$C$24),16,IF(INFORMACION!$T3252='REFERENCIAS RIESGO'!$C$36,13,IF(INFORMACION!$F3252=REFERENCIAS!$C$24,10,7))),0)+VLOOKUP(L3252,REFERENCIAS!$C:$D,2,0)*VLOOKUP($L$2,PONDERADORES!A:P,IF(AND(INFORMACION!$T3252='REFERENCIAS RIESGO'!$C$36,INFORMACION!$F3252=REFERENCIAS!$C$24),16,IF(INFORMACION!$T3252='REFERENCIAS RIESGO'!$C$36,13,IF(INFORMACION!$F3252=REFERENCIAS!$C$24,10,7))),0)+VLOOKUP(F3252,REFERENCIAS!$C:$D,2,0)*VLOOKUP($F$2,PONDERADORES!A:P,IF(AND(INFORMACION!$T3252='REFERENCIAS RIESGO'!$C$36,INFORMACION!$F3252=REFERENCIAS!$C$24),16,IF(INFORMACION!$T3252='REFERENCIAS RIESGO'!$C$36,13,IF(INFORMACION!$F3252=REFERENCIAS!$C$24,10,7))),0)+VLOOKUP(T3252,REFERENCIAS!$C:$D,2,0)*VLOOKUP($T$2,PONDERADORES!A:P,IF(AND(INFORMACION!$T3252='REFERENCIAS RIESGO'!$C$36,INFORMACION!$F3252=REFERENCIAS!$C$24),16,IF(INFORMACION!$T3252='REFERENCIAS RIESGO'!$C$36,13,IF(INFORMACION!$F3252=REFERENCIAS!$C$24,10,7))),0)+VLOOKUP(IF(J3252&lt;=0.2,0.2,IF(AND(J3252&gt;0.2,J3252&lt;=0.4),0.4,IF(AND(J3252&gt;0.4,J3252&lt;=0.6),0.6,IF(AND(J3252&gt;0.6,J3252&lt;=0.8),0.8,IF(AND(J3252&gt;0.8,J3252&lt;=1),1))))),REFERENCIAS!$C:$D,2,0)*VLOOKUP($J$2,PONDERADORES!A:P,IF(AND(INFORMACION!$T3252='REFERENCIAS RIESGO'!$C$36,INFORMACION!$F3252=REFERENCIAS!$C$24),16,IF(INFORMACION!$T3252='REFERENCIAS RIESGO'!$C$36,13,IF(INFORMACION!$F3252=REFERENCIAS!$C$24,10,7))),0)</f>
        <v>#REF!</v>
      </c>
      <c r="Y3252" s="68">
        <f>+VLOOKUP(M3252,REFERENCIAS!$C:$D,2,0)*VLOOKUP($M$2,PONDERADORES!$A$7:$G$9,7,0)+VLOOKUP(N3252,REFERENCIAS!$C:$D,2,0)*VLOOKUP($N$2,PONDERADORES!$A$7:$G$9,7,0)+VLOOKUP(O3252,REFERENCIAS!$C:$D,2,0)*VLOOKUP($O$2,PONDERADORES!$A$7:$G$9,7,0)</f>
        <v>0.2</v>
      </c>
      <c r="Z3252" s="2">
        <f>+VLOOKUP(IF(R3252&lt;0.1,0,IF(AND(R3252&gt;=0.1,R3252&lt;0.2),0.1,IF(AND(R3252&gt;=0.2,R3252&lt;0.3),0.2,IF(R3252&gt;0.3,0.3,)))),REFERENCIAS!$C:$D,2,0)*VLOOKUP($R$2,PONDERADORES!$A$11:$G$11,7,0)</f>
        <v>15</v>
      </c>
      <c r="AA3252" s="92"/>
      <c r="AB3252" s="95" t="e">
        <f t="shared" ca="1" si="199"/>
        <v>#REF!</v>
      </c>
      <c r="AC3252" s="23" t="e">
        <f ca="1">IF(AB3252&gt;REFERENCIAS!$C$62,REFERENCIAS!$B$62,IF(AND(AB3252&gt;=REFERENCIAS!$C$63,AB3252&lt;REFERENCIAS!$D$63),REFERENCIAS!$B$63,IF(AND(AB3252&gt;REFERENCIAS!$C$64,AB3252&lt;=REFERENCIAS!$D$64),REFERENCIAS!$B$64,IF(AND(AB3252&gt;=REFERENCIAS!$C$65,AB3252&lt;REFERENCIAS!$D$65),REFERENCIAS!$B$65, "Revisar"))))</f>
        <v>#REF!</v>
      </c>
      <c r="AD3252" s="94" t="e">
        <f ca="1">VLOOKUP(AC3252,REFERENCIAS!$B$62:$G$65,4,FALSE)</f>
        <v>#REF!</v>
      </c>
    </row>
    <row r="3253" spans="1:30" ht="17.25" x14ac:dyDescent="0.25">
      <c r="A3253" s="74"/>
      <c r="B3253" s="19"/>
      <c r="C3253" s="19"/>
      <c r="D3253" s="50"/>
      <c r="E3253" s="73"/>
      <c r="F3253" s="74"/>
      <c r="G3253" s="9"/>
      <c r="H3253" s="48"/>
      <c r="I3253" s="49">
        <f t="shared" ca="1" si="200"/>
        <v>2022</v>
      </c>
      <c r="J3253" s="22">
        <f t="shared" ca="1" si="197"/>
        <v>1</v>
      </c>
      <c r="K3253" s="19"/>
      <c r="L3253" s="73"/>
      <c r="M3253" s="74"/>
      <c r="N3253" s="19"/>
      <c r="O3253" s="73"/>
      <c r="P3253" s="82">
        <v>1</v>
      </c>
      <c r="Q3253" s="24">
        <v>1</v>
      </c>
      <c r="R3253" s="81">
        <f t="shared" si="198"/>
        <v>1</v>
      </c>
      <c r="S3253" s="87"/>
      <c r="T3253" s="19"/>
      <c r="U3253" s="25"/>
      <c r="V3253" s="25"/>
      <c r="W3253" s="81"/>
      <c r="X3253" s="91" t="e">
        <f ca="1">+VLOOKUP(#REF!,REFERENCIAS!$C:$D,2,0)*VLOOKUP(#REF!,PONDERADORES!A:P,IF(AND(INFORMACION!$T3253='REFERENCIAS RIESGO'!$C$36,INFORMACION!$F3253=REFERENCIAS!$C$24),16,IF(INFORMACION!$T3253='REFERENCIAS RIESGO'!$C$36,13,IF(INFORMACION!$F3253=REFERENCIAS!$C$24,10,7))),0)+VLOOKUP(K3253,REFERENCIAS!$C:$D,2,0)*VLOOKUP($K$2,PONDERADORES!A:P,IF(AND(INFORMACION!$T3253='REFERENCIAS RIESGO'!$C$36,INFORMACION!$F3253=REFERENCIAS!$C$24),16,IF(INFORMACION!$T3253='REFERENCIAS RIESGO'!$C$36,13,IF(INFORMACION!$F3253=REFERENCIAS!$C$24,10,7))),0)+VLOOKUP(L3253,REFERENCIAS!$C:$D,2,0)*VLOOKUP($L$2,PONDERADORES!A:P,IF(AND(INFORMACION!$T3253='REFERENCIAS RIESGO'!$C$36,INFORMACION!$F3253=REFERENCIAS!$C$24),16,IF(INFORMACION!$T3253='REFERENCIAS RIESGO'!$C$36,13,IF(INFORMACION!$F3253=REFERENCIAS!$C$24,10,7))),0)+VLOOKUP(F3253,REFERENCIAS!$C:$D,2,0)*VLOOKUP($F$2,PONDERADORES!A:P,IF(AND(INFORMACION!$T3253='REFERENCIAS RIESGO'!$C$36,INFORMACION!$F3253=REFERENCIAS!$C$24),16,IF(INFORMACION!$T3253='REFERENCIAS RIESGO'!$C$36,13,IF(INFORMACION!$F3253=REFERENCIAS!$C$24,10,7))),0)+VLOOKUP(T3253,REFERENCIAS!$C:$D,2,0)*VLOOKUP($T$2,PONDERADORES!A:P,IF(AND(INFORMACION!$T3253='REFERENCIAS RIESGO'!$C$36,INFORMACION!$F3253=REFERENCIAS!$C$24),16,IF(INFORMACION!$T3253='REFERENCIAS RIESGO'!$C$36,13,IF(INFORMACION!$F3253=REFERENCIAS!$C$24,10,7))),0)+VLOOKUP(IF(J3253&lt;=0.2,0.2,IF(AND(J3253&gt;0.2,J3253&lt;=0.4),0.4,IF(AND(J3253&gt;0.4,J3253&lt;=0.6),0.6,IF(AND(J3253&gt;0.6,J3253&lt;=0.8),0.8,IF(AND(J3253&gt;0.8,J3253&lt;=1),1))))),REFERENCIAS!$C:$D,2,0)*VLOOKUP($J$2,PONDERADORES!A:P,IF(AND(INFORMACION!$T3253='REFERENCIAS RIESGO'!$C$36,INFORMACION!$F3253=REFERENCIAS!$C$24),16,IF(INFORMACION!$T3253='REFERENCIAS RIESGO'!$C$36,13,IF(INFORMACION!$F3253=REFERENCIAS!$C$24,10,7))),0)</f>
        <v>#REF!</v>
      </c>
      <c r="Y3253" s="68">
        <f>+VLOOKUP(M3253,REFERENCIAS!$C:$D,2,0)*VLOOKUP($M$2,PONDERADORES!$A$7:$G$9,7,0)+VLOOKUP(N3253,REFERENCIAS!$C:$D,2,0)*VLOOKUP($N$2,PONDERADORES!$A$7:$G$9,7,0)+VLOOKUP(O3253,REFERENCIAS!$C:$D,2,0)*VLOOKUP($O$2,PONDERADORES!$A$7:$G$9,7,0)</f>
        <v>0.2</v>
      </c>
      <c r="Z3253" s="2">
        <f>+VLOOKUP(IF(R3253&lt;0.1,0,IF(AND(R3253&gt;=0.1,R3253&lt;0.2),0.1,IF(AND(R3253&gt;=0.2,R3253&lt;0.3),0.2,IF(R3253&gt;0.3,0.3,)))),REFERENCIAS!$C:$D,2,0)*VLOOKUP($R$2,PONDERADORES!$A$11:$G$11,7,0)</f>
        <v>15</v>
      </c>
      <c r="AA3253" s="92"/>
      <c r="AB3253" s="95" t="e">
        <f t="shared" ca="1" si="199"/>
        <v>#REF!</v>
      </c>
      <c r="AC3253" s="23" t="e">
        <f ca="1">IF(AB3253&gt;REFERENCIAS!$C$62,REFERENCIAS!$B$62,IF(AND(AB3253&gt;=REFERENCIAS!$C$63,AB3253&lt;REFERENCIAS!$D$63),REFERENCIAS!$B$63,IF(AND(AB3253&gt;REFERENCIAS!$C$64,AB3253&lt;=REFERENCIAS!$D$64),REFERENCIAS!$B$64,IF(AND(AB3253&gt;=REFERENCIAS!$C$65,AB3253&lt;REFERENCIAS!$D$65),REFERENCIAS!$B$65, "Revisar"))))</f>
        <v>#REF!</v>
      </c>
      <c r="AD3253" s="94" t="e">
        <f ca="1">VLOOKUP(AC3253,REFERENCIAS!$B$62:$G$65,4,FALSE)</f>
        <v>#REF!</v>
      </c>
    </row>
    <row r="3254" spans="1:30" ht="17.25" x14ac:dyDescent="0.25">
      <c r="A3254" s="74"/>
      <c r="B3254" s="19"/>
      <c r="C3254" s="19"/>
      <c r="D3254" s="50"/>
      <c r="E3254" s="73"/>
      <c r="F3254" s="74"/>
      <c r="G3254" s="9"/>
      <c r="H3254" s="48"/>
      <c r="I3254" s="49">
        <f t="shared" ca="1" si="200"/>
        <v>2022</v>
      </c>
      <c r="J3254" s="22">
        <f t="shared" ca="1" si="197"/>
        <v>1</v>
      </c>
      <c r="K3254" s="19"/>
      <c r="L3254" s="73"/>
      <c r="M3254" s="74"/>
      <c r="N3254" s="19"/>
      <c r="O3254" s="73"/>
      <c r="P3254" s="82">
        <v>1</v>
      </c>
      <c r="Q3254" s="24">
        <v>1</v>
      </c>
      <c r="R3254" s="81">
        <f t="shared" si="198"/>
        <v>1</v>
      </c>
      <c r="S3254" s="87"/>
      <c r="T3254" s="19"/>
      <c r="U3254" s="25"/>
      <c r="V3254" s="25"/>
      <c r="W3254" s="81"/>
      <c r="X3254" s="91" t="e">
        <f ca="1">+VLOOKUP(#REF!,REFERENCIAS!$C:$D,2,0)*VLOOKUP(#REF!,PONDERADORES!A:P,IF(AND(INFORMACION!$T3254='REFERENCIAS RIESGO'!$C$36,INFORMACION!$F3254=REFERENCIAS!$C$24),16,IF(INFORMACION!$T3254='REFERENCIAS RIESGO'!$C$36,13,IF(INFORMACION!$F3254=REFERENCIAS!$C$24,10,7))),0)+VLOOKUP(K3254,REFERENCIAS!$C:$D,2,0)*VLOOKUP($K$2,PONDERADORES!A:P,IF(AND(INFORMACION!$T3254='REFERENCIAS RIESGO'!$C$36,INFORMACION!$F3254=REFERENCIAS!$C$24),16,IF(INFORMACION!$T3254='REFERENCIAS RIESGO'!$C$36,13,IF(INFORMACION!$F3254=REFERENCIAS!$C$24,10,7))),0)+VLOOKUP(L3254,REFERENCIAS!$C:$D,2,0)*VLOOKUP($L$2,PONDERADORES!A:P,IF(AND(INFORMACION!$T3254='REFERENCIAS RIESGO'!$C$36,INFORMACION!$F3254=REFERENCIAS!$C$24),16,IF(INFORMACION!$T3254='REFERENCIAS RIESGO'!$C$36,13,IF(INFORMACION!$F3254=REFERENCIAS!$C$24,10,7))),0)+VLOOKUP(F3254,REFERENCIAS!$C:$D,2,0)*VLOOKUP($F$2,PONDERADORES!A:P,IF(AND(INFORMACION!$T3254='REFERENCIAS RIESGO'!$C$36,INFORMACION!$F3254=REFERENCIAS!$C$24),16,IF(INFORMACION!$T3254='REFERENCIAS RIESGO'!$C$36,13,IF(INFORMACION!$F3254=REFERENCIAS!$C$24,10,7))),0)+VLOOKUP(T3254,REFERENCIAS!$C:$D,2,0)*VLOOKUP($T$2,PONDERADORES!A:P,IF(AND(INFORMACION!$T3254='REFERENCIAS RIESGO'!$C$36,INFORMACION!$F3254=REFERENCIAS!$C$24),16,IF(INFORMACION!$T3254='REFERENCIAS RIESGO'!$C$36,13,IF(INFORMACION!$F3254=REFERENCIAS!$C$24,10,7))),0)+VLOOKUP(IF(J3254&lt;=0.2,0.2,IF(AND(J3254&gt;0.2,J3254&lt;=0.4),0.4,IF(AND(J3254&gt;0.4,J3254&lt;=0.6),0.6,IF(AND(J3254&gt;0.6,J3254&lt;=0.8),0.8,IF(AND(J3254&gt;0.8,J3254&lt;=1),1))))),REFERENCIAS!$C:$D,2,0)*VLOOKUP($J$2,PONDERADORES!A:P,IF(AND(INFORMACION!$T3254='REFERENCIAS RIESGO'!$C$36,INFORMACION!$F3254=REFERENCIAS!$C$24),16,IF(INFORMACION!$T3254='REFERENCIAS RIESGO'!$C$36,13,IF(INFORMACION!$F3254=REFERENCIAS!$C$24,10,7))),0)</f>
        <v>#REF!</v>
      </c>
      <c r="Y3254" s="68">
        <f>+VLOOKUP(M3254,REFERENCIAS!$C:$D,2,0)*VLOOKUP($M$2,PONDERADORES!$A$7:$G$9,7,0)+VLOOKUP(N3254,REFERENCIAS!$C:$D,2,0)*VLOOKUP($N$2,PONDERADORES!$A$7:$G$9,7,0)+VLOOKUP(O3254,REFERENCIAS!$C:$D,2,0)*VLOOKUP($O$2,PONDERADORES!$A$7:$G$9,7,0)</f>
        <v>0.2</v>
      </c>
      <c r="Z3254" s="2">
        <f>+VLOOKUP(IF(R3254&lt;0.1,0,IF(AND(R3254&gt;=0.1,R3254&lt;0.2),0.1,IF(AND(R3254&gt;=0.2,R3254&lt;0.3),0.2,IF(R3254&gt;0.3,0.3,)))),REFERENCIAS!$C:$D,2,0)*VLOOKUP($R$2,PONDERADORES!$A$11:$G$11,7,0)</f>
        <v>15</v>
      </c>
      <c r="AA3254" s="92"/>
      <c r="AB3254" s="95" t="e">
        <f t="shared" ca="1" si="199"/>
        <v>#REF!</v>
      </c>
      <c r="AC3254" s="23" t="e">
        <f ca="1">IF(AB3254&gt;REFERENCIAS!$C$62,REFERENCIAS!$B$62,IF(AND(AB3254&gt;=REFERENCIAS!$C$63,AB3254&lt;REFERENCIAS!$D$63),REFERENCIAS!$B$63,IF(AND(AB3254&gt;REFERENCIAS!$C$64,AB3254&lt;=REFERENCIAS!$D$64),REFERENCIAS!$B$64,IF(AND(AB3254&gt;=REFERENCIAS!$C$65,AB3254&lt;REFERENCIAS!$D$65),REFERENCIAS!$B$65, "Revisar"))))</f>
        <v>#REF!</v>
      </c>
      <c r="AD3254" s="94" t="e">
        <f ca="1">VLOOKUP(AC3254,REFERENCIAS!$B$62:$G$65,4,FALSE)</f>
        <v>#REF!</v>
      </c>
    </row>
    <row r="3255" spans="1:30" ht="17.25" x14ac:dyDescent="0.25">
      <c r="A3255" s="74"/>
      <c r="B3255" s="19"/>
      <c r="C3255" s="19"/>
      <c r="D3255" s="50"/>
      <c r="E3255" s="73"/>
      <c r="F3255" s="74"/>
      <c r="G3255" s="9"/>
      <c r="H3255" s="48"/>
      <c r="I3255" s="49">
        <f t="shared" ca="1" si="200"/>
        <v>2022</v>
      </c>
      <c r="J3255" s="22">
        <f t="shared" ca="1" si="197"/>
        <v>1</v>
      </c>
      <c r="K3255" s="19"/>
      <c r="L3255" s="73"/>
      <c r="M3255" s="74"/>
      <c r="N3255" s="19"/>
      <c r="O3255" s="73"/>
      <c r="P3255" s="82">
        <v>1</v>
      </c>
      <c r="Q3255" s="24">
        <v>1</v>
      </c>
      <c r="R3255" s="81">
        <f t="shared" si="198"/>
        <v>1</v>
      </c>
      <c r="S3255" s="87"/>
      <c r="T3255" s="19"/>
      <c r="U3255" s="25"/>
      <c r="V3255" s="25"/>
      <c r="W3255" s="81"/>
      <c r="X3255" s="91" t="e">
        <f ca="1">+VLOOKUP(#REF!,REFERENCIAS!$C:$D,2,0)*VLOOKUP(#REF!,PONDERADORES!A:P,IF(AND(INFORMACION!$T3255='REFERENCIAS RIESGO'!$C$36,INFORMACION!$F3255=REFERENCIAS!$C$24),16,IF(INFORMACION!$T3255='REFERENCIAS RIESGO'!$C$36,13,IF(INFORMACION!$F3255=REFERENCIAS!$C$24,10,7))),0)+VLOOKUP(K3255,REFERENCIAS!$C:$D,2,0)*VLOOKUP($K$2,PONDERADORES!A:P,IF(AND(INFORMACION!$T3255='REFERENCIAS RIESGO'!$C$36,INFORMACION!$F3255=REFERENCIAS!$C$24),16,IF(INFORMACION!$T3255='REFERENCIAS RIESGO'!$C$36,13,IF(INFORMACION!$F3255=REFERENCIAS!$C$24,10,7))),0)+VLOOKUP(L3255,REFERENCIAS!$C:$D,2,0)*VLOOKUP($L$2,PONDERADORES!A:P,IF(AND(INFORMACION!$T3255='REFERENCIAS RIESGO'!$C$36,INFORMACION!$F3255=REFERENCIAS!$C$24),16,IF(INFORMACION!$T3255='REFERENCIAS RIESGO'!$C$36,13,IF(INFORMACION!$F3255=REFERENCIAS!$C$24,10,7))),0)+VLOOKUP(F3255,REFERENCIAS!$C:$D,2,0)*VLOOKUP($F$2,PONDERADORES!A:P,IF(AND(INFORMACION!$T3255='REFERENCIAS RIESGO'!$C$36,INFORMACION!$F3255=REFERENCIAS!$C$24),16,IF(INFORMACION!$T3255='REFERENCIAS RIESGO'!$C$36,13,IF(INFORMACION!$F3255=REFERENCIAS!$C$24,10,7))),0)+VLOOKUP(T3255,REFERENCIAS!$C:$D,2,0)*VLOOKUP($T$2,PONDERADORES!A:P,IF(AND(INFORMACION!$T3255='REFERENCIAS RIESGO'!$C$36,INFORMACION!$F3255=REFERENCIAS!$C$24),16,IF(INFORMACION!$T3255='REFERENCIAS RIESGO'!$C$36,13,IF(INFORMACION!$F3255=REFERENCIAS!$C$24,10,7))),0)+VLOOKUP(IF(J3255&lt;=0.2,0.2,IF(AND(J3255&gt;0.2,J3255&lt;=0.4),0.4,IF(AND(J3255&gt;0.4,J3255&lt;=0.6),0.6,IF(AND(J3255&gt;0.6,J3255&lt;=0.8),0.8,IF(AND(J3255&gt;0.8,J3255&lt;=1),1))))),REFERENCIAS!$C:$D,2,0)*VLOOKUP($J$2,PONDERADORES!A:P,IF(AND(INFORMACION!$T3255='REFERENCIAS RIESGO'!$C$36,INFORMACION!$F3255=REFERENCIAS!$C$24),16,IF(INFORMACION!$T3255='REFERENCIAS RIESGO'!$C$36,13,IF(INFORMACION!$F3255=REFERENCIAS!$C$24,10,7))),0)</f>
        <v>#REF!</v>
      </c>
      <c r="Y3255" s="68">
        <f>+VLOOKUP(M3255,REFERENCIAS!$C:$D,2,0)*VLOOKUP($M$2,PONDERADORES!$A$7:$G$9,7,0)+VLOOKUP(N3255,REFERENCIAS!$C:$D,2,0)*VLOOKUP($N$2,PONDERADORES!$A$7:$G$9,7,0)+VLOOKUP(O3255,REFERENCIAS!$C:$D,2,0)*VLOOKUP($O$2,PONDERADORES!$A$7:$G$9,7,0)</f>
        <v>0.2</v>
      </c>
      <c r="Z3255" s="2">
        <f>+VLOOKUP(IF(R3255&lt;0.1,0,IF(AND(R3255&gt;=0.1,R3255&lt;0.2),0.1,IF(AND(R3255&gt;=0.2,R3255&lt;0.3),0.2,IF(R3255&gt;0.3,0.3,)))),REFERENCIAS!$C:$D,2,0)*VLOOKUP($R$2,PONDERADORES!$A$11:$G$11,7,0)</f>
        <v>15</v>
      </c>
      <c r="AA3255" s="92"/>
      <c r="AB3255" s="95" t="e">
        <f t="shared" ca="1" si="199"/>
        <v>#REF!</v>
      </c>
      <c r="AC3255" s="23" t="e">
        <f ca="1">IF(AB3255&gt;REFERENCIAS!$C$62,REFERENCIAS!$B$62,IF(AND(AB3255&gt;=REFERENCIAS!$C$63,AB3255&lt;REFERENCIAS!$D$63),REFERENCIAS!$B$63,IF(AND(AB3255&gt;REFERENCIAS!$C$64,AB3255&lt;=REFERENCIAS!$D$64),REFERENCIAS!$B$64,IF(AND(AB3255&gt;=REFERENCIAS!$C$65,AB3255&lt;REFERENCIAS!$D$65),REFERENCIAS!$B$65, "Revisar"))))</f>
        <v>#REF!</v>
      </c>
      <c r="AD3255" s="94" t="e">
        <f ca="1">VLOOKUP(AC3255,REFERENCIAS!$B$62:$G$65,4,FALSE)</f>
        <v>#REF!</v>
      </c>
    </row>
    <row r="3256" spans="1:30" ht="17.25" x14ac:dyDescent="0.25">
      <c r="A3256" s="74"/>
      <c r="B3256" s="19"/>
      <c r="C3256" s="19"/>
      <c r="D3256" s="50"/>
      <c r="E3256" s="73"/>
      <c r="F3256" s="74"/>
      <c r="G3256" s="9"/>
      <c r="H3256" s="48"/>
      <c r="I3256" s="49">
        <f t="shared" ca="1" si="200"/>
        <v>2022</v>
      </c>
      <c r="J3256" s="22">
        <f t="shared" ca="1" si="197"/>
        <v>1</v>
      </c>
      <c r="K3256" s="19"/>
      <c r="L3256" s="73"/>
      <c r="M3256" s="74"/>
      <c r="N3256" s="19"/>
      <c r="O3256" s="73"/>
      <c r="P3256" s="82">
        <v>1</v>
      </c>
      <c r="Q3256" s="24">
        <v>1</v>
      </c>
      <c r="R3256" s="81">
        <f t="shared" si="198"/>
        <v>1</v>
      </c>
      <c r="S3256" s="87"/>
      <c r="T3256" s="19"/>
      <c r="U3256" s="25"/>
      <c r="V3256" s="25"/>
      <c r="W3256" s="81"/>
      <c r="X3256" s="91" t="e">
        <f ca="1">+VLOOKUP(#REF!,REFERENCIAS!$C:$D,2,0)*VLOOKUP(#REF!,PONDERADORES!A:P,IF(AND(INFORMACION!$T3256='REFERENCIAS RIESGO'!$C$36,INFORMACION!$F3256=REFERENCIAS!$C$24),16,IF(INFORMACION!$T3256='REFERENCIAS RIESGO'!$C$36,13,IF(INFORMACION!$F3256=REFERENCIAS!$C$24,10,7))),0)+VLOOKUP(K3256,REFERENCIAS!$C:$D,2,0)*VLOOKUP($K$2,PONDERADORES!A:P,IF(AND(INFORMACION!$T3256='REFERENCIAS RIESGO'!$C$36,INFORMACION!$F3256=REFERENCIAS!$C$24),16,IF(INFORMACION!$T3256='REFERENCIAS RIESGO'!$C$36,13,IF(INFORMACION!$F3256=REFERENCIAS!$C$24,10,7))),0)+VLOOKUP(L3256,REFERENCIAS!$C:$D,2,0)*VLOOKUP($L$2,PONDERADORES!A:P,IF(AND(INFORMACION!$T3256='REFERENCIAS RIESGO'!$C$36,INFORMACION!$F3256=REFERENCIAS!$C$24),16,IF(INFORMACION!$T3256='REFERENCIAS RIESGO'!$C$36,13,IF(INFORMACION!$F3256=REFERENCIAS!$C$24,10,7))),0)+VLOOKUP(F3256,REFERENCIAS!$C:$D,2,0)*VLOOKUP($F$2,PONDERADORES!A:P,IF(AND(INFORMACION!$T3256='REFERENCIAS RIESGO'!$C$36,INFORMACION!$F3256=REFERENCIAS!$C$24),16,IF(INFORMACION!$T3256='REFERENCIAS RIESGO'!$C$36,13,IF(INFORMACION!$F3256=REFERENCIAS!$C$24,10,7))),0)+VLOOKUP(T3256,REFERENCIAS!$C:$D,2,0)*VLOOKUP($T$2,PONDERADORES!A:P,IF(AND(INFORMACION!$T3256='REFERENCIAS RIESGO'!$C$36,INFORMACION!$F3256=REFERENCIAS!$C$24),16,IF(INFORMACION!$T3256='REFERENCIAS RIESGO'!$C$36,13,IF(INFORMACION!$F3256=REFERENCIAS!$C$24,10,7))),0)+VLOOKUP(IF(J3256&lt;=0.2,0.2,IF(AND(J3256&gt;0.2,J3256&lt;=0.4),0.4,IF(AND(J3256&gt;0.4,J3256&lt;=0.6),0.6,IF(AND(J3256&gt;0.6,J3256&lt;=0.8),0.8,IF(AND(J3256&gt;0.8,J3256&lt;=1),1))))),REFERENCIAS!$C:$D,2,0)*VLOOKUP($J$2,PONDERADORES!A:P,IF(AND(INFORMACION!$T3256='REFERENCIAS RIESGO'!$C$36,INFORMACION!$F3256=REFERENCIAS!$C$24),16,IF(INFORMACION!$T3256='REFERENCIAS RIESGO'!$C$36,13,IF(INFORMACION!$F3256=REFERENCIAS!$C$24,10,7))),0)</f>
        <v>#REF!</v>
      </c>
      <c r="Y3256" s="68">
        <f>+VLOOKUP(M3256,REFERENCIAS!$C:$D,2,0)*VLOOKUP($M$2,PONDERADORES!$A$7:$G$9,7,0)+VLOOKUP(N3256,REFERENCIAS!$C:$D,2,0)*VLOOKUP($N$2,PONDERADORES!$A$7:$G$9,7,0)+VLOOKUP(O3256,REFERENCIAS!$C:$D,2,0)*VLOOKUP($O$2,PONDERADORES!$A$7:$G$9,7,0)</f>
        <v>0.2</v>
      </c>
      <c r="Z3256" s="2">
        <f>+VLOOKUP(IF(R3256&lt;0.1,0,IF(AND(R3256&gt;=0.1,R3256&lt;0.2),0.1,IF(AND(R3256&gt;=0.2,R3256&lt;0.3),0.2,IF(R3256&gt;0.3,0.3,)))),REFERENCIAS!$C:$D,2,0)*VLOOKUP($R$2,PONDERADORES!$A$11:$G$11,7,0)</f>
        <v>15</v>
      </c>
      <c r="AA3256" s="92"/>
      <c r="AB3256" s="95" t="e">
        <f t="shared" ca="1" si="199"/>
        <v>#REF!</v>
      </c>
      <c r="AC3256" s="23" t="e">
        <f ca="1">IF(AB3256&gt;REFERENCIAS!$C$62,REFERENCIAS!$B$62,IF(AND(AB3256&gt;=REFERENCIAS!$C$63,AB3256&lt;REFERENCIAS!$D$63),REFERENCIAS!$B$63,IF(AND(AB3256&gt;REFERENCIAS!$C$64,AB3256&lt;=REFERENCIAS!$D$64),REFERENCIAS!$B$64,IF(AND(AB3256&gt;=REFERENCIAS!$C$65,AB3256&lt;REFERENCIAS!$D$65),REFERENCIAS!$B$65, "Revisar"))))</f>
        <v>#REF!</v>
      </c>
      <c r="AD3256" s="94" t="e">
        <f ca="1">VLOOKUP(AC3256,REFERENCIAS!$B$62:$G$65,4,FALSE)</f>
        <v>#REF!</v>
      </c>
    </row>
    <row r="3257" spans="1:30" ht="17.25" x14ac:dyDescent="0.25">
      <c r="A3257" s="74"/>
      <c r="B3257" s="19"/>
      <c r="C3257" s="19"/>
      <c r="D3257" s="50"/>
      <c r="E3257" s="73"/>
      <c r="F3257" s="74"/>
      <c r="G3257" s="9"/>
      <c r="H3257" s="48"/>
      <c r="I3257" s="49">
        <f t="shared" ca="1" si="200"/>
        <v>2022</v>
      </c>
      <c r="J3257" s="22">
        <f t="shared" ca="1" si="197"/>
        <v>1</v>
      </c>
      <c r="K3257" s="19"/>
      <c r="L3257" s="73"/>
      <c r="M3257" s="74"/>
      <c r="N3257" s="19"/>
      <c r="O3257" s="73"/>
      <c r="P3257" s="82">
        <v>1</v>
      </c>
      <c r="Q3257" s="24">
        <v>1</v>
      </c>
      <c r="R3257" s="81">
        <f t="shared" si="198"/>
        <v>1</v>
      </c>
      <c r="S3257" s="87"/>
      <c r="T3257" s="19"/>
      <c r="U3257" s="25"/>
      <c r="V3257" s="25"/>
      <c r="W3257" s="81"/>
      <c r="X3257" s="91" t="e">
        <f ca="1">+VLOOKUP(#REF!,REFERENCIAS!$C:$D,2,0)*VLOOKUP(#REF!,PONDERADORES!A:P,IF(AND(INFORMACION!$T3257='REFERENCIAS RIESGO'!$C$36,INFORMACION!$F3257=REFERENCIAS!$C$24),16,IF(INFORMACION!$T3257='REFERENCIAS RIESGO'!$C$36,13,IF(INFORMACION!$F3257=REFERENCIAS!$C$24,10,7))),0)+VLOOKUP(K3257,REFERENCIAS!$C:$D,2,0)*VLOOKUP($K$2,PONDERADORES!A:P,IF(AND(INFORMACION!$T3257='REFERENCIAS RIESGO'!$C$36,INFORMACION!$F3257=REFERENCIAS!$C$24),16,IF(INFORMACION!$T3257='REFERENCIAS RIESGO'!$C$36,13,IF(INFORMACION!$F3257=REFERENCIAS!$C$24,10,7))),0)+VLOOKUP(L3257,REFERENCIAS!$C:$D,2,0)*VLOOKUP($L$2,PONDERADORES!A:P,IF(AND(INFORMACION!$T3257='REFERENCIAS RIESGO'!$C$36,INFORMACION!$F3257=REFERENCIAS!$C$24),16,IF(INFORMACION!$T3257='REFERENCIAS RIESGO'!$C$36,13,IF(INFORMACION!$F3257=REFERENCIAS!$C$24,10,7))),0)+VLOOKUP(F3257,REFERENCIAS!$C:$D,2,0)*VLOOKUP($F$2,PONDERADORES!A:P,IF(AND(INFORMACION!$T3257='REFERENCIAS RIESGO'!$C$36,INFORMACION!$F3257=REFERENCIAS!$C$24),16,IF(INFORMACION!$T3257='REFERENCIAS RIESGO'!$C$36,13,IF(INFORMACION!$F3257=REFERENCIAS!$C$24,10,7))),0)+VLOOKUP(T3257,REFERENCIAS!$C:$D,2,0)*VLOOKUP($T$2,PONDERADORES!A:P,IF(AND(INFORMACION!$T3257='REFERENCIAS RIESGO'!$C$36,INFORMACION!$F3257=REFERENCIAS!$C$24),16,IF(INFORMACION!$T3257='REFERENCIAS RIESGO'!$C$36,13,IF(INFORMACION!$F3257=REFERENCIAS!$C$24,10,7))),0)+VLOOKUP(IF(J3257&lt;=0.2,0.2,IF(AND(J3257&gt;0.2,J3257&lt;=0.4),0.4,IF(AND(J3257&gt;0.4,J3257&lt;=0.6),0.6,IF(AND(J3257&gt;0.6,J3257&lt;=0.8),0.8,IF(AND(J3257&gt;0.8,J3257&lt;=1),1))))),REFERENCIAS!$C:$D,2,0)*VLOOKUP($J$2,PONDERADORES!A:P,IF(AND(INFORMACION!$T3257='REFERENCIAS RIESGO'!$C$36,INFORMACION!$F3257=REFERENCIAS!$C$24),16,IF(INFORMACION!$T3257='REFERENCIAS RIESGO'!$C$36,13,IF(INFORMACION!$F3257=REFERENCIAS!$C$24,10,7))),0)</f>
        <v>#REF!</v>
      </c>
      <c r="Y3257" s="68">
        <f>+VLOOKUP(M3257,REFERENCIAS!$C:$D,2,0)*VLOOKUP($M$2,PONDERADORES!$A$7:$G$9,7,0)+VLOOKUP(N3257,REFERENCIAS!$C:$D,2,0)*VLOOKUP($N$2,PONDERADORES!$A$7:$G$9,7,0)+VLOOKUP(O3257,REFERENCIAS!$C:$D,2,0)*VLOOKUP($O$2,PONDERADORES!$A$7:$G$9,7,0)</f>
        <v>0.2</v>
      </c>
      <c r="Z3257" s="2">
        <f>+VLOOKUP(IF(R3257&lt;0.1,0,IF(AND(R3257&gt;=0.1,R3257&lt;0.2),0.1,IF(AND(R3257&gt;=0.2,R3257&lt;0.3),0.2,IF(R3257&gt;0.3,0.3,)))),REFERENCIAS!$C:$D,2,0)*VLOOKUP($R$2,PONDERADORES!$A$11:$G$11,7,0)</f>
        <v>15</v>
      </c>
      <c r="AA3257" s="92"/>
      <c r="AB3257" s="95" t="e">
        <f t="shared" ca="1" si="199"/>
        <v>#REF!</v>
      </c>
      <c r="AC3257" s="23" t="e">
        <f ca="1">IF(AB3257&gt;REFERENCIAS!$C$62,REFERENCIAS!$B$62,IF(AND(AB3257&gt;=REFERENCIAS!$C$63,AB3257&lt;REFERENCIAS!$D$63),REFERENCIAS!$B$63,IF(AND(AB3257&gt;REFERENCIAS!$C$64,AB3257&lt;=REFERENCIAS!$D$64),REFERENCIAS!$B$64,IF(AND(AB3257&gt;=REFERENCIAS!$C$65,AB3257&lt;REFERENCIAS!$D$65),REFERENCIAS!$B$65, "Revisar"))))</f>
        <v>#REF!</v>
      </c>
      <c r="AD3257" s="94" t="e">
        <f ca="1">VLOOKUP(AC3257,REFERENCIAS!$B$62:$G$65,4,FALSE)</f>
        <v>#REF!</v>
      </c>
    </row>
    <row r="3258" spans="1:30" ht="17.25" x14ac:dyDescent="0.25">
      <c r="A3258" s="74"/>
      <c r="B3258" s="19"/>
      <c r="C3258" s="19"/>
      <c r="D3258" s="50"/>
      <c r="E3258" s="73"/>
      <c r="F3258" s="74"/>
      <c r="G3258" s="9"/>
      <c r="H3258" s="48"/>
      <c r="I3258" s="49">
        <f t="shared" ca="1" si="200"/>
        <v>2022</v>
      </c>
      <c r="J3258" s="22">
        <f t="shared" ca="1" si="197"/>
        <v>1</v>
      </c>
      <c r="K3258" s="19"/>
      <c r="L3258" s="73"/>
      <c r="M3258" s="74"/>
      <c r="N3258" s="19"/>
      <c r="O3258" s="73"/>
      <c r="P3258" s="82">
        <v>1</v>
      </c>
      <c r="Q3258" s="24">
        <v>1</v>
      </c>
      <c r="R3258" s="81">
        <f t="shared" si="198"/>
        <v>1</v>
      </c>
      <c r="S3258" s="87"/>
      <c r="T3258" s="19"/>
      <c r="U3258" s="25"/>
      <c r="V3258" s="25"/>
      <c r="W3258" s="81"/>
      <c r="X3258" s="91" t="e">
        <f ca="1">+VLOOKUP(#REF!,REFERENCIAS!$C:$D,2,0)*VLOOKUP(#REF!,PONDERADORES!A:P,IF(AND(INFORMACION!$T3258='REFERENCIAS RIESGO'!$C$36,INFORMACION!$F3258=REFERENCIAS!$C$24),16,IF(INFORMACION!$T3258='REFERENCIAS RIESGO'!$C$36,13,IF(INFORMACION!$F3258=REFERENCIAS!$C$24,10,7))),0)+VLOOKUP(K3258,REFERENCIAS!$C:$D,2,0)*VLOOKUP($K$2,PONDERADORES!A:P,IF(AND(INFORMACION!$T3258='REFERENCIAS RIESGO'!$C$36,INFORMACION!$F3258=REFERENCIAS!$C$24),16,IF(INFORMACION!$T3258='REFERENCIAS RIESGO'!$C$36,13,IF(INFORMACION!$F3258=REFERENCIAS!$C$24,10,7))),0)+VLOOKUP(L3258,REFERENCIAS!$C:$D,2,0)*VLOOKUP($L$2,PONDERADORES!A:P,IF(AND(INFORMACION!$T3258='REFERENCIAS RIESGO'!$C$36,INFORMACION!$F3258=REFERENCIAS!$C$24),16,IF(INFORMACION!$T3258='REFERENCIAS RIESGO'!$C$36,13,IF(INFORMACION!$F3258=REFERENCIAS!$C$24,10,7))),0)+VLOOKUP(F3258,REFERENCIAS!$C:$D,2,0)*VLOOKUP($F$2,PONDERADORES!A:P,IF(AND(INFORMACION!$T3258='REFERENCIAS RIESGO'!$C$36,INFORMACION!$F3258=REFERENCIAS!$C$24),16,IF(INFORMACION!$T3258='REFERENCIAS RIESGO'!$C$36,13,IF(INFORMACION!$F3258=REFERENCIAS!$C$24,10,7))),0)+VLOOKUP(T3258,REFERENCIAS!$C:$D,2,0)*VLOOKUP($T$2,PONDERADORES!A:P,IF(AND(INFORMACION!$T3258='REFERENCIAS RIESGO'!$C$36,INFORMACION!$F3258=REFERENCIAS!$C$24),16,IF(INFORMACION!$T3258='REFERENCIAS RIESGO'!$C$36,13,IF(INFORMACION!$F3258=REFERENCIAS!$C$24,10,7))),0)+VLOOKUP(IF(J3258&lt;=0.2,0.2,IF(AND(J3258&gt;0.2,J3258&lt;=0.4),0.4,IF(AND(J3258&gt;0.4,J3258&lt;=0.6),0.6,IF(AND(J3258&gt;0.6,J3258&lt;=0.8),0.8,IF(AND(J3258&gt;0.8,J3258&lt;=1),1))))),REFERENCIAS!$C:$D,2,0)*VLOOKUP($J$2,PONDERADORES!A:P,IF(AND(INFORMACION!$T3258='REFERENCIAS RIESGO'!$C$36,INFORMACION!$F3258=REFERENCIAS!$C$24),16,IF(INFORMACION!$T3258='REFERENCIAS RIESGO'!$C$36,13,IF(INFORMACION!$F3258=REFERENCIAS!$C$24,10,7))),0)</f>
        <v>#REF!</v>
      </c>
      <c r="Y3258" s="68">
        <f>+VLOOKUP(M3258,REFERENCIAS!$C:$D,2,0)*VLOOKUP($M$2,PONDERADORES!$A$7:$G$9,7,0)+VLOOKUP(N3258,REFERENCIAS!$C:$D,2,0)*VLOOKUP($N$2,PONDERADORES!$A$7:$G$9,7,0)+VLOOKUP(O3258,REFERENCIAS!$C:$D,2,0)*VLOOKUP($O$2,PONDERADORES!$A$7:$G$9,7,0)</f>
        <v>0.2</v>
      </c>
      <c r="Z3258" s="2">
        <f>+VLOOKUP(IF(R3258&lt;0.1,0,IF(AND(R3258&gt;=0.1,R3258&lt;0.2),0.1,IF(AND(R3258&gt;=0.2,R3258&lt;0.3),0.2,IF(R3258&gt;0.3,0.3,)))),REFERENCIAS!$C:$D,2,0)*VLOOKUP($R$2,PONDERADORES!$A$11:$G$11,7,0)</f>
        <v>15</v>
      </c>
      <c r="AA3258" s="92"/>
      <c r="AB3258" s="95" t="e">
        <f t="shared" ca="1" si="199"/>
        <v>#REF!</v>
      </c>
      <c r="AC3258" s="23" t="e">
        <f ca="1">IF(AB3258&gt;REFERENCIAS!$C$62,REFERENCIAS!$B$62,IF(AND(AB3258&gt;=REFERENCIAS!$C$63,AB3258&lt;REFERENCIAS!$D$63),REFERENCIAS!$B$63,IF(AND(AB3258&gt;REFERENCIAS!$C$64,AB3258&lt;=REFERENCIAS!$D$64),REFERENCIAS!$B$64,IF(AND(AB3258&gt;=REFERENCIAS!$C$65,AB3258&lt;REFERENCIAS!$D$65),REFERENCIAS!$B$65, "Revisar"))))</f>
        <v>#REF!</v>
      </c>
      <c r="AD3258" s="94" t="e">
        <f ca="1">VLOOKUP(AC3258,REFERENCIAS!$B$62:$G$65,4,FALSE)</f>
        <v>#REF!</v>
      </c>
    </row>
    <row r="3259" spans="1:30" ht="17.25" x14ac:dyDescent="0.25">
      <c r="A3259" s="74"/>
      <c r="B3259" s="19"/>
      <c r="C3259" s="19"/>
      <c r="D3259" s="50"/>
      <c r="E3259" s="73"/>
      <c r="F3259" s="74"/>
      <c r="G3259" s="9"/>
      <c r="H3259" s="48"/>
      <c r="I3259" s="49">
        <f t="shared" ca="1" si="200"/>
        <v>2022</v>
      </c>
      <c r="J3259" s="22">
        <f t="shared" ca="1" si="197"/>
        <v>1</v>
      </c>
      <c r="K3259" s="19"/>
      <c r="L3259" s="73"/>
      <c r="M3259" s="74"/>
      <c r="N3259" s="19"/>
      <c r="O3259" s="73"/>
      <c r="P3259" s="82">
        <v>1</v>
      </c>
      <c r="Q3259" s="24">
        <v>1</v>
      </c>
      <c r="R3259" s="81">
        <f t="shared" si="198"/>
        <v>1</v>
      </c>
      <c r="S3259" s="87"/>
      <c r="T3259" s="19"/>
      <c r="U3259" s="25"/>
      <c r="V3259" s="25"/>
      <c r="W3259" s="81"/>
      <c r="X3259" s="91" t="e">
        <f ca="1">+VLOOKUP(#REF!,REFERENCIAS!$C:$D,2,0)*VLOOKUP(#REF!,PONDERADORES!A:P,IF(AND(INFORMACION!$T3259='REFERENCIAS RIESGO'!$C$36,INFORMACION!$F3259=REFERENCIAS!$C$24),16,IF(INFORMACION!$T3259='REFERENCIAS RIESGO'!$C$36,13,IF(INFORMACION!$F3259=REFERENCIAS!$C$24,10,7))),0)+VLOOKUP(K3259,REFERENCIAS!$C:$D,2,0)*VLOOKUP($K$2,PONDERADORES!A:P,IF(AND(INFORMACION!$T3259='REFERENCIAS RIESGO'!$C$36,INFORMACION!$F3259=REFERENCIAS!$C$24),16,IF(INFORMACION!$T3259='REFERENCIAS RIESGO'!$C$36,13,IF(INFORMACION!$F3259=REFERENCIAS!$C$24,10,7))),0)+VLOOKUP(L3259,REFERENCIAS!$C:$D,2,0)*VLOOKUP($L$2,PONDERADORES!A:P,IF(AND(INFORMACION!$T3259='REFERENCIAS RIESGO'!$C$36,INFORMACION!$F3259=REFERENCIAS!$C$24),16,IF(INFORMACION!$T3259='REFERENCIAS RIESGO'!$C$36,13,IF(INFORMACION!$F3259=REFERENCIAS!$C$24,10,7))),0)+VLOOKUP(F3259,REFERENCIAS!$C:$D,2,0)*VLOOKUP($F$2,PONDERADORES!A:P,IF(AND(INFORMACION!$T3259='REFERENCIAS RIESGO'!$C$36,INFORMACION!$F3259=REFERENCIAS!$C$24),16,IF(INFORMACION!$T3259='REFERENCIAS RIESGO'!$C$36,13,IF(INFORMACION!$F3259=REFERENCIAS!$C$24,10,7))),0)+VLOOKUP(T3259,REFERENCIAS!$C:$D,2,0)*VLOOKUP($T$2,PONDERADORES!A:P,IF(AND(INFORMACION!$T3259='REFERENCIAS RIESGO'!$C$36,INFORMACION!$F3259=REFERENCIAS!$C$24),16,IF(INFORMACION!$T3259='REFERENCIAS RIESGO'!$C$36,13,IF(INFORMACION!$F3259=REFERENCIAS!$C$24,10,7))),0)+VLOOKUP(IF(J3259&lt;=0.2,0.2,IF(AND(J3259&gt;0.2,J3259&lt;=0.4),0.4,IF(AND(J3259&gt;0.4,J3259&lt;=0.6),0.6,IF(AND(J3259&gt;0.6,J3259&lt;=0.8),0.8,IF(AND(J3259&gt;0.8,J3259&lt;=1),1))))),REFERENCIAS!$C:$D,2,0)*VLOOKUP($J$2,PONDERADORES!A:P,IF(AND(INFORMACION!$T3259='REFERENCIAS RIESGO'!$C$36,INFORMACION!$F3259=REFERENCIAS!$C$24),16,IF(INFORMACION!$T3259='REFERENCIAS RIESGO'!$C$36,13,IF(INFORMACION!$F3259=REFERENCIAS!$C$24,10,7))),0)</f>
        <v>#REF!</v>
      </c>
      <c r="Y3259" s="68">
        <f>+VLOOKUP(M3259,REFERENCIAS!$C:$D,2,0)*VLOOKUP($M$2,PONDERADORES!$A$7:$G$9,7,0)+VLOOKUP(N3259,REFERENCIAS!$C:$D,2,0)*VLOOKUP($N$2,PONDERADORES!$A$7:$G$9,7,0)+VLOOKUP(O3259,REFERENCIAS!$C:$D,2,0)*VLOOKUP($O$2,PONDERADORES!$A$7:$G$9,7,0)</f>
        <v>0.2</v>
      </c>
      <c r="Z3259" s="2">
        <f>+VLOOKUP(IF(R3259&lt;0.1,0,IF(AND(R3259&gt;=0.1,R3259&lt;0.2),0.1,IF(AND(R3259&gt;=0.2,R3259&lt;0.3),0.2,IF(R3259&gt;0.3,0.3,)))),REFERENCIAS!$C:$D,2,0)*VLOOKUP($R$2,PONDERADORES!$A$11:$G$11,7,0)</f>
        <v>15</v>
      </c>
      <c r="AA3259" s="92"/>
      <c r="AB3259" s="95" t="e">
        <f t="shared" ca="1" si="199"/>
        <v>#REF!</v>
      </c>
      <c r="AC3259" s="23" t="e">
        <f ca="1">IF(AB3259&gt;REFERENCIAS!$C$62,REFERENCIAS!$B$62,IF(AND(AB3259&gt;=REFERENCIAS!$C$63,AB3259&lt;REFERENCIAS!$D$63),REFERENCIAS!$B$63,IF(AND(AB3259&gt;REFERENCIAS!$C$64,AB3259&lt;=REFERENCIAS!$D$64),REFERENCIAS!$B$64,IF(AND(AB3259&gt;=REFERENCIAS!$C$65,AB3259&lt;REFERENCIAS!$D$65),REFERENCIAS!$B$65, "Revisar"))))</f>
        <v>#REF!</v>
      </c>
      <c r="AD3259" s="94" t="e">
        <f ca="1">VLOOKUP(AC3259,REFERENCIAS!$B$62:$G$65,4,FALSE)</f>
        <v>#REF!</v>
      </c>
    </row>
    <row r="3260" spans="1:30" ht="17.25" x14ac:dyDescent="0.25">
      <c r="A3260" s="74"/>
      <c r="B3260" s="19"/>
      <c r="C3260" s="19"/>
      <c r="D3260" s="50"/>
      <c r="E3260" s="73"/>
      <c r="F3260" s="74"/>
      <c r="G3260" s="9"/>
      <c r="H3260" s="48"/>
      <c r="I3260" s="49">
        <f t="shared" ca="1" si="200"/>
        <v>2022</v>
      </c>
      <c r="J3260" s="22">
        <f t="shared" ca="1" si="197"/>
        <v>1</v>
      </c>
      <c r="K3260" s="19"/>
      <c r="L3260" s="73"/>
      <c r="M3260" s="74"/>
      <c r="N3260" s="19"/>
      <c r="O3260" s="73"/>
      <c r="P3260" s="82">
        <v>1</v>
      </c>
      <c r="Q3260" s="24">
        <v>1</v>
      </c>
      <c r="R3260" s="81">
        <f t="shared" si="198"/>
        <v>1</v>
      </c>
      <c r="S3260" s="87"/>
      <c r="T3260" s="19"/>
      <c r="U3260" s="25"/>
      <c r="V3260" s="25"/>
      <c r="W3260" s="81"/>
      <c r="X3260" s="91" t="e">
        <f ca="1">+VLOOKUP(#REF!,REFERENCIAS!$C:$D,2,0)*VLOOKUP(#REF!,PONDERADORES!A:P,IF(AND(INFORMACION!$T3260='REFERENCIAS RIESGO'!$C$36,INFORMACION!$F3260=REFERENCIAS!$C$24),16,IF(INFORMACION!$T3260='REFERENCIAS RIESGO'!$C$36,13,IF(INFORMACION!$F3260=REFERENCIAS!$C$24,10,7))),0)+VLOOKUP(K3260,REFERENCIAS!$C:$D,2,0)*VLOOKUP($K$2,PONDERADORES!A:P,IF(AND(INFORMACION!$T3260='REFERENCIAS RIESGO'!$C$36,INFORMACION!$F3260=REFERENCIAS!$C$24),16,IF(INFORMACION!$T3260='REFERENCIAS RIESGO'!$C$36,13,IF(INFORMACION!$F3260=REFERENCIAS!$C$24,10,7))),0)+VLOOKUP(L3260,REFERENCIAS!$C:$D,2,0)*VLOOKUP($L$2,PONDERADORES!A:P,IF(AND(INFORMACION!$T3260='REFERENCIAS RIESGO'!$C$36,INFORMACION!$F3260=REFERENCIAS!$C$24),16,IF(INFORMACION!$T3260='REFERENCIAS RIESGO'!$C$36,13,IF(INFORMACION!$F3260=REFERENCIAS!$C$24,10,7))),0)+VLOOKUP(F3260,REFERENCIAS!$C:$D,2,0)*VLOOKUP($F$2,PONDERADORES!A:P,IF(AND(INFORMACION!$T3260='REFERENCIAS RIESGO'!$C$36,INFORMACION!$F3260=REFERENCIAS!$C$24),16,IF(INFORMACION!$T3260='REFERENCIAS RIESGO'!$C$36,13,IF(INFORMACION!$F3260=REFERENCIAS!$C$24,10,7))),0)+VLOOKUP(T3260,REFERENCIAS!$C:$D,2,0)*VLOOKUP($T$2,PONDERADORES!A:P,IF(AND(INFORMACION!$T3260='REFERENCIAS RIESGO'!$C$36,INFORMACION!$F3260=REFERENCIAS!$C$24),16,IF(INFORMACION!$T3260='REFERENCIAS RIESGO'!$C$36,13,IF(INFORMACION!$F3260=REFERENCIAS!$C$24,10,7))),0)+VLOOKUP(IF(J3260&lt;=0.2,0.2,IF(AND(J3260&gt;0.2,J3260&lt;=0.4),0.4,IF(AND(J3260&gt;0.4,J3260&lt;=0.6),0.6,IF(AND(J3260&gt;0.6,J3260&lt;=0.8),0.8,IF(AND(J3260&gt;0.8,J3260&lt;=1),1))))),REFERENCIAS!$C:$D,2,0)*VLOOKUP($J$2,PONDERADORES!A:P,IF(AND(INFORMACION!$T3260='REFERENCIAS RIESGO'!$C$36,INFORMACION!$F3260=REFERENCIAS!$C$24),16,IF(INFORMACION!$T3260='REFERENCIAS RIESGO'!$C$36,13,IF(INFORMACION!$F3260=REFERENCIAS!$C$24,10,7))),0)</f>
        <v>#REF!</v>
      </c>
      <c r="Y3260" s="68">
        <f>+VLOOKUP(M3260,REFERENCIAS!$C:$D,2,0)*VLOOKUP($M$2,PONDERADORES!$A$7:$G$9,7,0)+VLOOKUP(N3260,REFERENCIAS!$C:$D,2,0)*VLOOKUP($N$2,PONDERADORES!$A$7:$G$9,7,0)+VLOOKUP(O3260,REFERENCIAS!$C:$D,2,0)*VLOOKUP($O$2,PONDERADORES!$A$7:$G$9,7,0)</f>
        <v>0.2</v>
      </c>
      <c r="Z3260" s="2">
        <f>+VLOOKUP(IF(R3260&lt;0.1,0,IF(AND(R3260&gt;=0.1,R3260&lt;0.2),0.1,IF(AND(R3260&gt;=0.2,R3260&lt;0.3),0.2,IF(R3260&gt;0.3,0.3,)))),REFERENCIAS!$C:$D,2,0)*VLOOKUP($R$2,PONDERADORES!$A$11:$G$11,7,0)</f>
        <v>15</v>
      </c>
      <c r="AA3260" s="92"/>
      <c r="AB3260" s="95" t="e">
        <f t="shared" ca="1" si="199"/>
        <v>#REF!</v>
      </c>
      <c r="AC3260" s="23" t="e">
        <f ca="1">IF(AB3260&gt;REFERENCIAS!$C$62,REFERENCIAS!$B$62,IF(AND(AB3260&gt;=REFERENCIAS!$C$63,AB3260&lt;REFERENCIAS!$D$63),REFERENCIAS!$B$63,IF(AND(AB3260&gt;REFERENCIAS!$C$64,AB3260&lt;=REFERENCIAS!$D$64),REFERENCIAS!$B$64,IF(AND(AB3260&gt;=REFERENCIAS!$C$65,AB3260&lt;REFERENCIAS!$D$65),REFERENCIAS!$B$65, "Revisar"))))</f>
        <v>#REF!</v>
      </c>
      <c r="AD3260" s="94" t="e">
        <f ca="1">VLOOKUP(AC3260,REFERENCIAS!$B$62:$G$65,4,FALSE)</f>
        <v>#REF!</v>
      </c>
    </row>
    <row r="3261" spans="1:30" ht="17.25" x14ac:dyDescent="0.25">
      <c r="A3261" s="74"/>
      <c r="B3261" s="19"/>
      <c r="C3261" s="19"/>
      <c r="D3261" s="50"/>
      <c r="E3261" s="73"/>
      <c r="F3261" s="74"/>
      <c r="G3261" s="9"/>
      <c r="H3261" s="48"/>
      <c r="I3261" s="49">
        <f t="shared" ca="1" si="200"/>
        <v>2022</v>
      </c>
      <c r="J3261" s="22">
        <f t="shared" ca="1" si="197"/>
        <v>1</v>
      </c>
      <c r="K3261" s="19"/>
      <c r="L3261" s="73"/>
      <c r="M3261" s="74"/>
      <c r="N3261" s="19"/>
      <c r="O3261" s="73"/>
      <c r="P3261" s="82">
        <v>1</v>
      </c>
      <c r="Q3261" s="24">
        <v>1</v>
      </c>
      <c r="R3261" s="81">
        <f t="shared" si="198"/>
        <v>1</v>
      </c>
      <c r="S3261" s="87"/>
      <c r="T3261" s="19"/>
      <c r="U3261" s="25"/>
      <c r="V3261" s="25"/>
      <c r="W3261" s="81"/>
      <c r="X3261" s="91" t="e">
        <f ca="1">+VLOOKUP(#REF!,REFERENCIAS!$C:$D,2,0)*VLOOKUP(#REF!,PONDERADORES!A:P,IF(AND(INFORMACION!$T3261='REFERENCIAS RIESGO'!$C$36,INFORMACION!$F3261=REFERENCIAS!$C$24),16,IF(INFORMACION!$T3261='REFERENCIAS RIESGO'!$C$36,13,IF(INFORMACION!$F3261=REFERENCIAS!$C$24,10,7))),0)+VLOOKUP(K3261,REFERENCIAS!$C:$D,2,0)*VLOOKUP($K$2,PONDERADORES!A:P,IF(AND(INFORMACION!$T3261='REFERENCIAS RIESGO'!$C$36,INFORMACION!$F3261=REFERENCIAS!$C$24),16,IF(INFORMACION!$T3261='REFERENCIAS RIESGO'!$C$36,13,IF(INFORMACION!$F3261=REFERENCIAS!$C$24,10,7))),0)+VLOOKUP(L3261,REFERENCIAS!$C:$D,2,0)*VLOOKUP($L$2,PONDERADORES!A:P,IF(AND(INFORMACION!$T3261='REFERENCIAS RIESGO'!$C$36,INFORMACION!$F3261=REFERENCIAS!$C$24),16,IF(INFORMACION!$T3261='REFERENCIAS RIESGO'!$C$36,13,IF(INFORMACION!$F3261=REFERENCIAS!$C$24,10,7))),0)+VLOOKUP(F3261,REFERENCIAS!$C:$D,2,0)*VLOOKUP($F$2,PONDERADORES!A:P,IF(AND(INFORMACION!$T3261='REFERENCIAS RIESGO'!$C$36,INFORMACION!$F3261=REFERENCIAS!$C$24),16,IF(INFORMACION!$T3261='REFERENCIAS RIESGO'!$C$36,13,IF(INFORMACION!$F3261=REFERENCIAS!$C$24,10,7))),0)+VLOOKUP(T3261,REFERENCIAS!$C:$D,2,0)*VLOOKUP($T$2,PONDERADORES!A:P,IF(AND(INFORMACION!$T3261='REFERENCIAS RIESGO'!$C$36,INFORMACION!$F3261=REFERENCIAS!$C$24),16,IF(INFORMACION!$T3261='REFERENCIAS RIESGO'!$C$36,13,IF(INFORMACION!$F3261=REFERENCIAS!$C$24,10,7))),0)+VLOOKUP(IF(J3261&lt;=0.2,0.2,IF(AND(J3261&gt;0.2,J3261&lt;=0.4),0.4,IF(AND(J3261&gt;0.4,J3261&lt;=0.6),0.6,IF(AND(J3261&gt;0.6,J3261&lt;=0.8),0.8,IF(AND(J3261&gt;0.8,J3261&lt;=1),1))))),REFERENCIAS!$C:$D,2,0)*VLOOKUP($J$2,PONDERADORES!A:P,IF(AND(INFORMACION!$T3261='REFERENCIAS RIESGO'!$C$36,INFORMACION!$F3261=REFERENCIAS!$C$24),16,IF(INFORMACION!$T3261='REFERENCIAS RIESGO'!$C$36,13,IF(INFORMACION!$F3261=REFERENCIAS!$C$24,10,7))),0)</f>
        <v>#REF!</v>
      </c>
      <c r="Y3261" s="68">
        <f>+VLOOKUP(M3261,REFERENCIAS!$C:$D,2,0)*VLOOKUP($M$2,PONDERADORES!$A$7:$G$9,7,0)+VLOOKUP(N3261,REFERENCIAS!$C:$D,2,0)*VLOOKUP($N$2,PONDERADORES!$A$7:$G$9,7,0)+VLOOKUP(O3261,REFERENCIAS!$C:$D,2,0)*VLOOKUP($O$2,PONDERADORES!$A$7:$G$9,7,0)</f>
        <v>0.2</v>
      </c>
      <c r="Z3261" s="2">
        <f>+VLOOKUP(IF(R3261&lt;0.1,0,IF(AND(R3261&gt;=0.1,R3261&lt;0.2),0.1,IF(AND(R3261&gt;=0.2,R3261&lt;0.3),0.2,IF(R3261&gt;0.3,0.3,)))),REFERENCIAS!$C:$D,2,0)*VLOOKUP($R$2,PONDERADORES!$A$11:$G$11,7,0)</f>
        <v>15</v>
      </c>
      <c r="AA3261" s="92"/>
      <c r="AB3261" s="95" t="e">
        <f t="shared" ca="1" si="199"/>
        <v>#REF!</v>
      </c>
      <c r="AC3261" s="23" t="e">
        <f ca="1">IF(AB3261&gt;REFERENCIAS!$C$62,REFERENCIAS!$B$62,IF(AND(AB3261&gt;=REFERENCIAS!$C$63,AB3261&lt;REFERENCIAS!$D$63),REFERENCIAS!$B$63,IF(AND(AB3261&gt;REFERENCIAS!$C$64,AB3261&lt;=REFERENCIAS!$D$64),REFERENCIAS!$B$64,IF(AND(AB3261&gt;=REFERENCIAS!$C$65,AB3261&lt;REFERENCIAS!$D$65),REFERENCIAS!$B$65, "Revisar"))))</f>
        <v>#REF!</v>
      </c>
      <c r="AD3261" s="94" t="e">
        <f ca="1">VLOOKUP(AC3261,REFERENCIAS!$B$62:$G$65,4,FALSE)</f>
        <v>#REF!</v>
      </c>
    </row>
    <row r="3262" spans="1:30" ht="17.25" x14ac:dyDescent="0.25">
      <c r="A3262" s="74"/>
      <c r="B3262" s="19"/>
      <c r="C3262" s="19"/>
      <c r="D3262" s="50"/>
      <c r="E3262" s="73"/>
      <c r="F3262" s="74"/>
      <c r="G3262" s="9"/>
      <c r="H3262" s="48"/>
      <c r="I3262" s="49">
        <f t="shared" ca="1" si="200"/>
        <v>2022</v>
      </c>
      <c r="J3262" s="22">
        <f t="shared" ca="1" si="197"/>
        <v>1</v>
      </c>
      <c r="K3262" s="19"/>
      <c r="L3262" s="73"/>
      <c r="M3262" s="74"/>
      <c r="N3262" s="19"/>
      <c r="O3262" s="73"/>
      <c r="P3262" s="82">
        <v>1</v>
      </c>
      <c r="Q3262" s="24">
        <v>1</v>
      </c>
      <c r="R3262" s="81">
        <f t="shared" si="198"/>
        <v>1</v>
      </c>
      <c r="S3262" s="87"/>
      <c r="T3262" s="19"/>
      <c r="U3262" s="25"/>
      <c r="V3262" s="25"/>
      <c r="W3262" s="81"/>
      <c r="X3262" s="91" t="e">
        <f ca="1">+VLOOKUP(#REF!,REFERENCIAS!$C:$D,2,0)*VLOOKUP(#REF!,PONDERADORES!A:P,IF(AND(INFORMACION!$T3262='REFERENCIAS RIESGO'!$C$36,INFORMACION!$F3262=REFERENCIAS!$C$24),16,IF(INFORMACION!$T3262='REFERENCIAS RIESGO'!$C$36,13,IF(INFORMACION!$F3262=REFERENCIAS!$C$24,10,7))),0)+VLOOKUP(K3262,REFERENCIAS!$C:$D,2,0)*VLOOKUP($K$2,PONDERADORES!A:P,IF(AND(INFORMACION!$T3262='REFERENCIAS RIESGO'!$C$36,INFORMACION!$F3262=REFERENCIAS!$C$24),16,IF(INFORMACION!$T3262='REFERENCIAS RIESGO'!$C$36,13,IF(INFORMACION!$F3262=REFERENCIAS!$C$24,10,7))),0)+VLOOKUP(L3262,REFERENCIAS!$C:$D,2,0)*VLOOKUP($L$2,PONDERADORES!A:P,IF(AND(INFORMACION!$T3262='REFERENCIAS RIESGO'!$C$36,INFORMACION!$F3262=REFERENCIAS!$C$24),16,IF(INFORMACION!$T3262='REFERENCIAS RIESGO'!$C$36,13,IF(INFORMACION!$F3262=REFERENCIAS!$C$24,10,7))),0)+VLOOKUP(F3262,REFERENCIAS!$C:$D,2,0)*VLOOKUP($F$2,PONDERADORES!A:P,IF(AND(INFORMACION!$T3262='REFERENCIAS RIESGO'!$C$36,INFORMACION!$F3262=REFERENCIAS!$C$24),16,IF(INFORMACION!$T3262='REFERENCIAS RIESGO'!$C$36,13,IF(INFORMACION!$F3262=REFERENCIAS!$C$24,10,7))),0)+VLOOKUP(T3262,REFERENCIAS!$C:$D,2,0)*VLOOKUP($T$2,PONDERADORES!A:P,IF(AND(INFORMACION!$T3262='REFERENCIAS RIESGO'!$C$36,INFORMACION!$F3262=REFERENCIAS!$C$24),16,IF(INFORMACION!$T3262='REFERENCIAS RIESGO'!$C$36,13,IF(INFORMACION!$F3262=REFERENCIAS!$C$24,10,7))),0)+VLOOKUP(IF(J3262&lt;=0.2,0.2,IF(AND(J3262&gt;0.2,J3262&lt;=0.4),0.4,IF(AND(J3262&gt;0.4,J3262&lt;=0.6),0.6,IF(AND(J3262&gt;0.6,J3262&lt;=0.8),0.8,IF(AND(J3262&gt;0.8,J3262&lt;=1),1))))),REFERENCIAS!$C:$D,2,0)*VLOOKUP($J$2,PONDERADORES!A:P,IF(AND(INFORMACION!$T3262='REFERENCIAS RIESGO'!$C$36,INFORMACION!$F3262=REFERENCIAS!$C$24),16,IF(INFORMACION!$T3262='REFERENCIAS RIESGO'!$C$36,13,IF(INFORMACION!$F3262=REFERENCIAS!$C$24,10,7))),0)</f>
        <v>#REF!</v>
      </c>
      <c r="Y3262" s="68">
        <f>+VLOOKUP(M3262,REFERENCIAS!$C:$D,2,0)*VLOOKUP($M$2,PONDERADORES!$A$7:$G$9,7,0)+VLOOKUP(N3262,REFERENCIAS!$C:$D,2,0)*VLOOKUP($N$2,PONDERADORES!$A$7:$G$9,7,0)+VLOOKUP(O3262,REFERENCIAS!$C:$D,2,0)*VLOOKUP($O$2,PONDERADORES!$A$7:$G$9,7,0)</f>
        <v>0.2</v>
      </c>
      <c r="Z3262" s="2">
        <f>+VLOOKUP(IF(R3262&lt;0.1,0,IF(AND(R3262&gt;=0.1,R3262&lt;0.2),0.1,IF(AND(R3262&gt;=0.2,R3262&lt;0.3),0.2,IF(R3262&gt;0.3,0.3,)))),REFERENCIAS!$C:$D,2,0)*VLOOKUP($R$2,PONDERADORES!$A$11:$G$11,7,0)</f>
        <v>15</v>
      </c>
      <c r="AA3262" s="92"/>
      <c r="AB3262" s="95" t="e">
        <f t="shared" ca="1" si="199"/>
        <v>#REF!</v>
      </c>
      <c r="AC3262" s="23" t="e">
        <f ca="1">IF(AB3262&gt;REFERENCIAS!$C$62,REFERENCIAS!$B$62,IF(AND(AB3262&gt;=REFERENCIAS!$C$63,AB3262&lt;REFERENCIAS!$D$63),REFERENCIAS!$B$63,IF(AND(AB3262&gt;REFERENCIAS!$C$64,AB3262&lt;=REFERENCIAS!$D$64),REFERENCIAS!$B$64,IF(AND(AB3262&gt;=REFERENCIAS!$C$65,AB3262&lt;REFERENCIAS!$D$65),REFERENCIAS!$B$65, "Revisar"))))</f>
        <v>#REF!</v>
      </c>
      <c r="AD3262" s="94" t="e">
        <f ca="1">VLOOKUP(AC3262,REFERENCIAS!$B$62:$G$65,4,FALSE)</f>
        <v>#REF!</v>
      </c>
    </row>
    <row r="3263" spans="1:30" ht="17.25" x14ac:dyDescent="0.25">
      <c r="A3263" s="74"/>
      <c r="B3263" s="19"/>
      <c r="C3263" s="19"/>
      <c r="D3263" s="50"/>
      <c r="E3263" s="73"/>
      <c r="F3263" s="74"/>
      <c r="G3263" s="9"/>
      <c r="H3263" s="48"/>
      <c r="I3263" s="49">
        <f t="shared" ca="1" si="200"/>
        <v>2022</v>
      </c>
      <c r="J3263" s="22">
        <f t="shared" ca="1" si="197"/>
        <v>1</v>
      </c>
      <c r="K3263" s="19"/>
      <c r="L3263" s="73"/>
      <c r="M3263" s="74"/>
      <c r="N3263" s="19"/>
      <c r="O3263" s="73"/>
      <c r="P3263" s="82">
        <v>1</v>
      </c>
      <c r="Q3263" s="24">
        <v>1</v>
      </c>
      <c r="R3263" s="81">
        <f t="shared" si="198"/>
        <v>1</v>
      </c>
      <c r="S3263" s="87"/>
      <c r="T3263" s="19"/>
      <c r="U3263" s="25"/>
      <c r="V3263" s="25"/>
      <c r="W3263" s="81"/>
      <c r="X3263" s="91" t="e">
        <f ca="1">+VLOOKUP(#REF!,REFERENCIAS!$C:$D,2,0)*VLOOKUP(#REF!,PONDERADORES!A:P,IF(AND(INFORMACION!$T3263='REFERENCIAS RIESGO'!$C$36,INFORMACION!$F3263=REFERENCIAS!$C$24),16,IF(INFORMACION!$T3263='REFERENCIAS RIESGO'!$C$36,13,IF(INFORMACION!$F3263=REFERENCIAS!$C$24,10,7))),0)+VLOOKUP(K3263,REFERENCIAS!$C:$D,2,0)*VLOOKUP($K$2,PONDERADORES!A:P,IF(AND(INFORMACION!$T3263='REFERENCIAS RIESGO'!$C$36,INFORMACION!$F3263=REFERENCIAS!$C$24),16,IF(INFORMACION!$T3263='REFERENCIAS RIESGO'!$C$36,13,IF(INFORMACION!$F3263=REFERENCIAS!$C$24,10,7))),0)+VLOOKUP(L3263,REFERENCIAS!$C:$D,2,0)*VLOOKUP($L$2,PONDERADORES!A:P,IF(AND(INFORMACION!$T3263='REFERENCIAS RIESGO'!$C$36,INFORMACION!$F3263=REFERENCIAS!$C$24),16,IF(INFORMACION!$T3263='REFERENCIAS RIESGO'!$C$36,13,IF(INFORMACION!$F3263=REFERENCIAS!$C$24,10,7))),0)+VLOOKUP(F3263,REFERENCIAS!$C:$D,2,0)*VLOOKUP($F$2,PONDERADORES!A:P,IF(AND(INFORMACION!$T3263='REFERENCIAS RIESGO'!$C$36,INFORMACION!$F3263=REFERENCIAS!$C$24),16,IF(INFORMACION!$T3263='REFERENCIAS RIESGO'!$C$36,13,IF(INFORMACION!$F3263=REFERENCIAS!$C$24,10,7))),0)+VLOOKUP(T3263,REFERENCIAS!$C:$D,2,0)*VLOOKUP($T$2,PONDERADORES!A:P,IF(AND(INFORMACION!$T3263='REFERENCIAS RIESGO'!$C$36,INFORMACION!$F3263=REFERENCIAS!$C$24),16,IF(INFORMACION!$T3263='REFERENCIAS RIESGO'!$C$36,13,IF(INFORMACION!$F3263=REFERENCIAS!$C$24,10,7))),0)+VLOOKUP(IF(J3263&lt;=0.2,0.2,IF(AND(J3263&gt;0.2,J3263&lt;=0.4),0.4,IF(AND(J3263&gt;0.4,J3263&lt;=0.6),0.6,IF(AND(J3263&gt;0.6,J3263&lt;=0.8),0.8,IF(AND(J3263&gt;0.8,J3263&lt;=1),1))))),REFERENCIAS!$C:$D,2,0)*VLOOKUP($J$2,PONDERADORES!A:P,IF(AND(INFORMACION!$T3263='REFERENCIAS RIESGO'!$C$36,INFORMACION!$F3263=REFERENCIAS!$C$24),16,IF(INFORMACION!$T3263='REFERENCIAS RIESGO'!$C$36,13,IF(INFORMACION!$F3263=REFERENCIAS!$C$24,10,7))),0)</f>
        <v>#REF!</v>
      </c>
      <c r="Y3263" s="68">
        <f>+VLOOKUP(M3263,REFERENCIAS!$C:$D,2,0)*VLOOKUP($M$2,PONDERADORES!$A$7:$G$9,7,0)+VLOOKUP(N3263,REFERENCIAS!$C:$D,2,0)*VLOOKUP($N$2,PONDERADORES!$A$7:$G$9,7,0)+VLOOKUP(O3263,REFERENCIAS!$C:$D,2,0)*VLOOKUP($O$2,PONDERADORES!$A$7:$G$9,7,0)</f>
        <v>0.2</v>
      </c>
      <c r="Z3263" s="2">
        <f>+VLOOKUP(IF(R3263&lt;0.1,0,IF(AND(R3263&gt;=0.1,R3263&lt;0.2),0.1,IF(AND(R3263&gt;=0.2,R3263&lt;0.3),0.2,IF(R3263&gt;0.3,0.3,)))),REFERENCIAS!$C:$D,2,0)*VLOOKUP($R$2,PONDERADORES!$A$11:$G$11,7,0)</f>
        <v>15</v>
      </c>
      <c r="AA3263" s="92"/>
      <c r="AB3263" s="95" t="e">
        <f t="shared" ca="1" si="199"/>
        <v>#REF!</v>
      </c>
      <c r="AC3263" s="23" t="e">
        <f ca="1">IF(AB3263&gt;REFERENCIAS!$C$62,REFERENCIAS!$B$62,IF(AND(AB3263&gt;=REFERENCIAS!$C$63,AB3263&lt;REFERENCIAS!$D$63),REFERENCIAS!$B$63,IF(AND(AB3263&gt;REFERENCIAS!$C$64,AB3263&lt;=REFERENCIAS!$D$64),REFERENCIAS!$B$64,IF(AND(AB3263&gt;=REFERENCIAS!$C$65,AB3263&lt;REFERENCIAS!$D$65),REFERENCIAS!$B$65, "Revisar"))))</f>
        <v>#REF!</v>
      </c>
      <c r="AD3263" s="94" t="e">
        <f ca="1">VLOOKUP(AC3263,REFERENCIAS!$B$62:$G$65,4,FALSE)</f>
        <v>#REF!</v>
      </c>
    </row>
    <row r="3264" spans="1:30" ht="17.25" x14ac:dyDescent="0.25">
      <c r="A3264" s="74"/>
      <c r="B3264" s="19"/>
      <c r="C3264" s="19"/>
      <c r="D3264" s="50"/>
      <c r="E3264" s="73"/>
      <c r="F3264" s="74"/>
      <c r="G3264" s="9"/>
      <c r="H3264" s="48"/>
      <c r="I3264" s="49">
        <f t="shared" ca="1" si="200"/>
        <v>2022</v>
      </c>
      <c r="J3264" s="22">
        <f t="shared" ca="1" si="197"/>
        <v>1</v>
      </c>
      <c r="K3264" s="19"/>
      <c r="L3264" s="73"/>
      <c r="M3264" s="74"/>
      <c r="N3264" s="19"/>
      <c r="O3264" s="73"/>
      <c r="P3264" s="82">
        <v>1</v>
      </c>
      <c r="Q3264" s="24">
        <v>1</v>
      </c>
      <c r="R3264" s="81">
        <f t="shared" si="198"/>
        <v>1</v>
      </c>
      <c r="S3264" s="87"/>
      <c r="T3264" s="19"/>
      <c r="U3264" s="25"/>
      <c r="V3264" s="25"/>
      <c r="W3264" s="81"/>
      <c r="X3264" s="91" t="e">
        <f ca="1">+VLOOKUP(#REF!,REFERENCIAS!$C:$D,2,0)*VLOOKUP(#REF!,PONDERADORES!A:P,IF(AND(INFORMACION!$T3264='REFERENCIAS RIESGO'!$C$36,INFORMACION!$F3264=REFERENCIAS!$C$24),16,IF(INFORMACION!$T3264='REFERENCIAS RIESGO'!$C$36,13,IF(INFORMACION!$F3264=REFERENCIAS!$C$24,10,7))),0)+VLOOKUP(K3264,REFERENCIAS!$C:$D,2,0)*VLOOKUP($K$2,PONDERADORES!A:P,IF(AND(INFORMACION!$T3264='REFERENCIAS RIESGO'!$C$36,INFORMACION!$F3264=REFERENCIAS!$C$24),16,IF(INFORMACION!$T3264='REFERENCIAS RIESGO'!$C$36,13,IF(INFORMACION!$F3264=REFERENCIAS!$C$24,10,7))),0)+VLOOKUP(L3264,REFERENCIAS!$C:$D,2,0)*VLOOKUP($L$2,PONDERADORES!A:P,IF(AND(INFORMACION!$T3264='REFERENCIAS RIESGO'!$C$36,INFORMACION!$F3264=REFERENCIAS!$C$24),16,IF(INFORMACION!$T3264='REFERENCIAS RIESGO'!$C$36,13,IF(INFORMACION!$F3264=REFERENCIAS!$C$24,10,7))),0)+VLOOKUP(F3264,REFERENCIAS!$C:$D,2,0)*VLOOKUP($F$2,PONDERADORES!A:P,IF(AND(INFORMACION!$T3264='REFERENCIAS RIESGO'!$C$36,INFORMACION!$F3264=REFERENCIAS!$C$24),16,IF(INFORMACION!$T3264='REFERENCIAS RIESGO'!$C$36,13,IF(INFORMACION!$F3264=REFERENCIAS!$C$24,10,7))),0)+VLOOKUP(T3264,REFERENCIAS!$C:$D,2,0)*VLOOKUP($T$2,PONDERADORES!A:P,IF(AND(INFORMACION!$T3264='REFERENCIAS RIESGO'!$C$36,INFORMACION!$F3264=REFERENCIAS!$C$24),16,IF(INFORMACION!$T3264='REFERENCIAS RIESGO'!$C$36,13,IF(INFORMACION!$F3264=REFERENCIAS!$C$24,10,7))),0)+VLOOKUP(IF(J3264&lt;=0.2,0.2,IF(AND(J3264&gt;0.2,J3264&lt;=0.4),0.4,IF(AND(J3264&gt;0.4,J3264&lt;=0.6),0.6,IF(AND(J3264&gt;0.6,J3264&lt;=0.8),0.8,IF(AND(J3264&gt;0.8,J3264&lt;=1),1))))),REFERENCIAS!$C:$D,2,0)*VLOOKUP($J$2,PONDERADORES!A:P,IF(AND(INFORMACION!$T3264='REFERENCIAS RIESGO'!$C$36,INFORMACION!$F3264=REFERENCIAS!$C$24),16,IF(INFORMACION!$T3264='REFERENCIAS RIESGO'!$C$36,13,IF(INFORMACION!$F3264=REFERENCIAS!$C$24,10,7))),0)</f>
        <v>#REF!</v>
      </c>
      <c r="Y3264" s="68">
        <f>+VLOOKUP(M3264,REFERENCIAS!$C:$D,2,0)*VLOOKUP($M$2,PONDERADORES!$A$7:$G$9,7,0)+VLOOKUP(N3264,REFERENCIAS!$C:$D,2,0)*VLOOKUP($N$2,PONDERADORES!$A$7:$G$9,7,0)+VLOOKUP(O3264,REFERENCIAS!$C:$D,2,0)*VLOOKUP($O$2,PONDERADORES!$A$7:$G$9,7,0)</f>
        <v>0.2</v>
      </c>
      <c r="Z3264" s="2">
        <f>+VLOOKUP(IF(R3264&lt;0.1,0,IF(AND(R3264&gt;=0.1,R3264&lt;0.2),0.1,IF(AND(R3264&gt;=0.2,R3264&lt;0.3),0.2,IF(R3264&gt;0.3,0.3,)))),REFERENCIAS!$C:$D,2,0)*VLOOKUP($R$2,PONDERADORES!$A$11:$G$11,7,0)</f>
        <v>15</v>
      </c>
      <c r="AA3264" s="92"/>
      <c r="AB3264" s="95" t="e">
        <f t="shared" ca="1" si="199"/>
        <v>#REF!</v>
      </c>
      <c r="AC3264" s="23" t="e">
        <f ca="1">IF(AB3264&gt;REFERENCIAS!$C$62,REFERENCIAS!$B$62,IF(AND(AB3264&gt;=REFERENCIAS!$C$63,AB3264&lt;REFERENCIAS!$D$63),REFERENCIAS!$B$63,IF(AND(AB3264&gt;REFERENCIAS!$C$64,AB3264&lt;=REFERENCIAS!$D$64),REFERENCIAS!$B$64,IF(AND(AB3264&gt;=REFERENCIAS!$C$65,AB3264&lt;REFERENCIAS!$D$65),REFERENCIAS!$B$65, "Revisar"))))</f>
        <v>#REF!</v>
      </c>
      <c r="AD3264" s="94" t="e">
        <f ca="1">VLOOKUP(AC3264,REFERENCIAS!$B$62:$G$65,4,FALSE)</f>
        <v>#REF!</v>
      </c>
    </row>
    <row r="3265" spans="1:30" ht="17.25" x14ac:dyDescent="0.25">
      <c r="A3265" s="74"/>
      <c r="B3265" s="19"/>
      <c r="C3265" s="19"/>
      <c r="D3265" s="50"/>
      <c r="E3265" s="73"/>
      <c r="F3265" s="74"/>
      <c r="G3265" s="9"/>
      <c r="H3265" s="48"/>
      <c r="I3265" s="49">
        <f t="shared" ca="1" si="200"/>
        <v>2022</v>
      </c>
      <c r="J3265" s="22">
        <f t="shared" ca="1" si="197"/>
        <v>1</v>
      </c>
      <c r="K3265" s="19"/>
      <c r="L3265" s="73"/>
      <c r="M3265" s="74"/>
      <c r="N3265" s="19"/>
      <c r="O3265" s="73"/>
      <c r="P3265" s="82">
        <v>1</v>
      </c>
      <c r="Q3265" s="24">
        <v>1</v>
      </c>
      <c r="R3265" s="81">
        <f t="shared" si="198"/>
        <v>1</v>
      </c>
      <c r="S3265" s="87"/>
      <c r="T3265" s="19"/>
      <c r="U3265" s="25"/>
      <c r="V3265" s="25"/>
      <c r="W3265" s="81"/>
      <c r="X3265" s="91" t="e">
        <f ca="1">+VLOOKUP(#REF!,REFERENCIAS!$C:$D,2,0)*VLOOKUP(#REF!,PONDERADORES!A:P,IF(AND(INFORMACION!$T3265='REFERENCIAS RIESGO'!$C$36,INFORMACION!$F3265=REFERENCIAS!$C$24),16,IF(INFORMACION!$T3265='REFERENCIAS RIESGO'!$C$36,13,IF(INFORMACION!$F3265=REFERENCIAS!$C$24,10,7))),0)+VLOOKUP(K3265,REFERENCIAS!$C:$D,2,0)*VLOOKUP($K$2,PONDERADORES!A:P,IF(AND(INFORMACION!$T3265='REFERENCIAS RIESGO'!$C$36,INFORMACION!$F3265=REFERENCIAS!$C$24),16,IF(INFORMACION!$T3265='REFERENCIAS RIESGO'!$C$36,13,IF(INFORMACION!$F3265=REFERENCIAS!$C$24,10,7))),0)+VLOOKUP(L3265,REFERENCIAS!$C:$D,2,0)*VLOOKUP($L$2,PONDERADORES!A:P,IF(AND(INFORMACION!$T3265='REFERENCIAS RIESGO'!$C$36,INFORMACION!$F3265=REFERENCIAS!$C$24),16,IF(INFORMACION!$T3265='REFERENCIAS RIESGO'!$C$36,13,IF(INFORMACION!$F3265=REFERENCIAS!$C$24,10,7))),0)+VLOOKUP(F3265,REFERENCIAS!$C:$D,2,0)*VLOOKUP($F$2,PONDERADORES!A:P,IF(AND(INFORMACION!$T3265='REFERENCIAS RIESGO'!$C$36,INFORMACION!$F3265=REFERENCIAS!$C$24),16,IF(INFORMACION!$T3265='REFERENCIAS RIESGO'!$C$36,13,IF(INFORMACION!$F3265=REFERENCIAS!$C$24,10,7))),0)+VLOOKUP(T3265,REFERENCIAS!$C:$D,2,0)*VLOOKUP($T$2,PONDERADORES!A:P,IF(AND(INFORMACION!$T3265='REFERENCIAS RIESGO'!$C$36,INFORMACION!$F3265=REFERENCIAS!$C$24),16,IF(INFORMACION!$T3265='REFERENCIAS RIESGO'!$C$36,13,IF(INFORMACION!$F3265=REFERENCIAS!$C$24,10,7))),0)+VLOOKUP(IF(J3265&lt;=0.2,0.2,IF(AND(J3265&gt;0.2,J3265&lt;=0.4),0.4,IF(AND(J3265&gt;0.4,J3265&lt;=0.6),0.6,IF(AND(J3265&gt;0.6,J3265&lt;=0.8),0.8,IF(AND(J3265&gt;0.8,J3265&lt;=1),1))))),REFERENCIAS!$C:$D,2,0)*VLOOKUP($J$2,PONDERADORES!A:P,IF(AND(INFORMACION!$T3265='REFERENCIAS RIESGO'!$C$36,INFORMACION!$F3265=REFERENCIAS!$C$24),16,IF(INFORMACION!$T3265='REFERENCIAS RIESGO'!$C$36,13,IF(INFORMACION!$F3265=REFERENCIAS!$C$24,10,7))),0)</f>
        <v>#REF!</v>
      </c>
      <c r="Y3265" s="68">
        <f>+VLOOKUP(M3265,REFERENCIAS!$C:$D,2,0)*VLOOKUP($M$2,PONDERADORES!$A$7:$G$9,7,0)+VLOOKUP(N3265,REFERENCIAS!$C:$D,2,0)*VLOOKUP($N$2,PONDERADORES!$A$7:$G$9,7,0)+VLOOKUP(O3265,REFERENCIAS!$C:$D,2,0)*VLOOKUP($O$2,PONDERADORES!$A$7:$G$9,7,0)</f>
        <v>0.2</v>
      </c>
      <c r="Z3265" s="2">
        <f>+VLOOKUP(IF(R3265&lt;0.1,0,IF(AND(R3265&gt;=0.1,R3265&lt;0.2),0.1,IF(AND(R3265&gt;=0.2,R3265&lt;0.3),0.2,IF(R3265&gt;0.3,0.3,)))),REFERENCIAS!$C:$D,2,0)*VLOOKUP($R$2,PONDERADORES!$A$11:$G$11,7,0)</f>
        <v>15</v>
      </c>
      <c r="AA3265" s="92"/>
      <c r="AB3265" s="95" t="e">
        <f t="shared" ca="1" si="199"/>
        <v>#REF!</v>
      </c>
      <c r="AC3265" s="23" t="e">
        <f ca="1">IF(AB3265&gt;REFERENCIAS!$C$62,REFERENCIAS!$B$62,IF(AND(AB3265&gt;=REFERENCIAS!$C$63,AB3265&lt;REFERENCIAS!$D$63),REFERENCIAS!$B$63,IF(AND(AB3265&gt;REFERENCIAS!$C$64,AB3265&lt;=REFERENCIAS!$D$64),REFERENCIAS!$B$64,IF(AND(AB3265&gt;=REFERENCIAS!$C$65,AB3265&lt;REFERENCIAS!$D$65),REFERENCIAS!$B$65, "Revisar"))))</f>
        <v>#REF!</v>
      </c>
      <c r="AD3265" s="94" t="e">
        <f ca="1">VLOOKUP(AC3265,REFERENCIAS!$B$62:$G$65,4,FALSE)</f>
        <v>#REF!</v>
      </c>
    </row>
    <row r="3266" spans="1:30" ht="17.25" x14ac:dyDescent="0.25">
      <c r="A3266" s="74"/>
      <c r="B3266" s="19"/>
      <c r="C3266" s="19"/>
      <c r="D3266" s="50"/>
      <c r="E3266" s="73"/>
      <c r="F3266" s="74"/>
      <c r="G3266" s="9"/>
      <c r="H3266" s="48"/>
      <c r="I3266" s="49">
        <f t="shared" ca="1" si="200"/>
        <v>2022</v>
      </c>
      <c r="J3266" s="22">
        <f t="shared" ca="1" si="197"/>
        <v>1</v>
      </c>
      <c r="K3266" s="19"/>
      <c r="L3266" s="73"/>
      <c r="M3266" s="74"/>
      <c r="N3266" s="19"/>
      <c r="O3266" s="73"/>
      <c r="P3266" s="82">
        <v>1</v>
      </c>
      <c r="Q3266" s="24">
        <v>1</v>
      </c>
      <c r="R3266" s="81">
        <f t="shared" si="198"/>
        <v>1</v>
      </c>
      <c r="S3266" s="87"/>
      <c r="T3266" s="19"/>
      <c r="U3266" s="25"/>
      <c r="V3266" s="25"/>
      <c r="W3266" s="81"/>
      <c r="X3266" s="91" t="e">
        <f ca="1">+VLOOKUP(#REF!,REFERENCIAS!$C:$D,2,0)*VLOOKUP(#REF!,PONDERADORES!A:P,IF(AND(INFORMACION!$T3266='REFERENCIAS RIESGO'!$C$36,INFORMACION!$F3266=REFERENCIAS!$C$24),16,IF(INFORMACION!$T3266='REFERENCIAS RIESGO'!$C$36,13,IF(INFORMACION!$F3266=REFERENCIAS!$C$24,10,7))),0)+VLOOKUP(K3266,REFERENCIAS!$C:$D,2,0)*VLOOKUP($K$2,PONDERADORES!A:P,IF(AND(INFORMACION!$T3266='REFERENCIAS RIESGO'!$C$36,INFORMACION!$F3266=REFERENCIAS!$C$24),16,IF(INFORMACION!$T3266='REFERENCIAS RIESGO'!$C$36,13,IF(INFORMACION!$F3266=REFERENCIAS!$C$24,10,7))),0)+VLOOKUP(L3266,REFERENCIAS!$C:$D,2,0)*VLOOKUP($L$2,PONDERADORES!A:P,IF(AND(INFORMACION!$T3266='REFERENCIAS RIESGO'!$C$36,INFORMACION!$F3266=REFERENCIAS!$C$24),16,IF(INFORMACION!$T3266='REFERENCIAS RIESGO'!$C$36,13,IF(INFORMACION!$F3266=REFERENCIAS!$C$24,10,7))),0)+VLOOKUP(F3266,REFERENCIAS!$C:$D,2,0)*VLOOKUP($F$2,PONDERADORES!A:P,IF(AND(INFORMACION!$T3266='REFERENCIAS RIESGO'!$C$36,INFORMACION!$F3266=REFERENCIAS!$C$24),16,IF(INFORMACION!$T3266='REFERENCIAS RIESGO'!$C$36,13,IF(INFORMACION!$F3266=REFERENCIAS!$C$24,10,7))),0)+VLOOKUP(T3266,REFERENCIAS!$C:$D,2,0)*VLOOKUP($T$2,PONDERADORES!A:P,IF(AND(INFORMACION!$T3266='REFERENCIAS RIESGO'!$C$36,INFORMACION!$F3266=REFERENCIAS!$C$24),16,IF(INFORMACION!$T3266='REFERENCIAS RIESGO'!$C$36,13,IF(INFORMACION!$F3266=REFERENCIAS!$C$24,10,7))),0)+VLOOKUP(IF(J3266&lt;=0.2,0.2,IF(AND(J3266&gt;0.2,J3266&lt;=0.4),0.4,IF(AND(J3266&gt;0.4,J3266&lt;=0.6),0.6,IF(AND(J3266&gt;0.6,J3266&lt;=0.8),0.8,IF(AND(J3266&gt;0.8,J3266&lt;=1),1))))),REFERENCIAS!$C:$D,2,0)*VLOOKUP($J$2,PONDERADORES!A:P,IF(AND(INFORMACION!$T3266='REFERENCIAS RIESGO'!$C$36,INFORMACION!$F3266=REFERENCIAS!$C$24),16,IF(INFORMACION!$T3266='REFERENCIAS RIESGO'!$C$36,13,IF(INFORMACION!$F3266=REFERENCIAS!$C$24,10,7))),0)</f>
        <v>#REF!</v>
      </c>
      <c r="Y3266" s="68">
        <f>+VLOOKUP(M3266,REFERENCIAS!$C:$D,2,0)*VLOOKUP($M$2,PONDERADORES!$A$7:$G$9,7,0)+VLOOKUP(N3266,REFERENCIAS!$C:$D,2,0)*VLOOKUP($N$2,PONDERADORES!$A$7:$G$9,7,0)+VLOOKUP(O3266,REFERENCIAS!$C:$D,2,0)*VLOOKUP($O$2,PONDERADORES!$A$7:$G$9,7,0)</f>
        <v>0.2</v>
      </c>
      <c r="Z3266" s="2">
        <f>+VLOOKUP(IF(R3266&lt;0.1,0,IF(AND(R3266&gt;=0.1,R3266&lt;0.2),0.1,IF(AND(R3266&gt;=0.2,R3266&lt;0.3),0.2,IF(R3266&gt;0.3,0.3,)))),REFERENCIAS!$C:$D,2,0)*VLOOKUP($R$2,PONDERADORES!$A$11:$G$11,7,0)</f>
        <v>15</v>
      </c>
      <c r="AA3266" s="92"/>
      <c r="AB3266" s="95" t="e">
        <f t="shared" ca="1" si="199"/>
        <v>#REF!</v>
      </c>
      <c r="AC3266" s="23" t="e">
        <f ca="1">IF(AB3266&gt;REFERENCIAS!$C$62,REFERENCIAS!$B$62,IF(AND(AB3266&gt;=REFERENCIAS!$C$63,AB3266&lt;REFERENCIAS!$D$63),REFERENCIAS!$B$63,IF(AND(AB3266&gt;REFERENCIAS!$C$64,AB3266&lt;=REFERENCIAS!$D$64),REFERENCIAS!$B$64,IF(AND(AB3266&gt;=REFERENCIAS!$C$65,AB3266&lt;REFERENCIAS!$D$65),REFERENCIAS!$B$65, "Revisar"))))</f>
        <v>#REF!</v>
      </c>
      <c r="AD3266" s="94" t="e">
        <f ca="1">VLOOKUP(AC3266,REFERENCIAS!$B$62:$G$65,4,FALSE)</f>
        <v>#REF!</v>
      </c>
    </row>
    <row r="3267" spans="1:30" ht="17.25" x14ac:dyDescent="0.25">
      <c r="A3267" s="74"/>
      <c r="B3267" s="19"/>
      <c r="C3267" s="19"/>
      <c r="D3267" s="50"/>
      <c r="E3267" s="73"/>
      <c r="F3267" s="74"/>
      <c r="G3267" s="9"/>
      <c r="H3267" s="48"/>
      <c r="I3267" s="49">
        <f t="shared" ca="1" si="200"/>
        <v>2022</v>
      </c>
      <c r="J3267" s="22">
        <f t="shared" ca="1" si="197"/>
        <v>1</v>
      </c>
      <c r="K3267" s="19"/>
      <c r="L3267" s="73"/>
      <c r="M3267" s="74"/>
      <c r="N3267" s="19"/>
      <c r="O3267" s="73"/>
      <c r="P3267" s="82">
        <v>1</v>
      </c>
      <c r="Q3267" s="24">
        <v>1</v>
      </c>
      <c r="R3267" s="81">
        <f t="shared" si="198"/>
        <v>1</v>
      </c>
      <c r="S3267" s="87"/>
      <c r="T3267" s="19"/>
      <c r="U3267" s="25"/>
      <c r="V3267" s="25"/>
      <c r="W3267" s="81"/>
      <c r="X3267" s="91" t="e">
        <f ca="1">+VLOOKUP(#REF!,REFERENCIAS!$C:$D,2,0)*VLOOKUP(#REF!,PONDERADORES!A:P,IF(AND(INFORMACION!$T3267='REFERENCIAS RIESGO'!$C$36,INFORMACION!$F3267=REFERENCIAS!$C$24),16,IF(INFORMACION!$T3267='REFERENCIAS RIESGO'!$C$36,13,IF(INFORMACION!$F3267=REFERENCIAS!$C$24,10,7))),0)+VLOOKUP(K3267,REFERENCIAS!$C:$D,2,0)*VLOOKUP($K$2,PONDERADORES!A:P,IF(AND(INFORMACION!$T3267='REFERENCIAS RIESGO'!$C$36,INFORMACION!$F3267=REFERENCIAS!$C$24),16,IF(INFORMACION!$T3267='REFERENCIAS RIESGO'!$C$36,13,IF(INFORMACION!$F3267=REFERENCIAS!$C$24,10,7))),0)+VLOOKUP(L3267,REFERENCIAS!$C:$D,2,0)*VLOOKUP($L$2,PONDERADORES!A:P,IF(AND(INFORMACION!$T3267='REFERENCIAS RIESGO'!$C$36,INFORMACION!$F3267=REFERENCIAS!$C$24),16,IF(INFORMACION!$T3267='REFERENCIAS RIESGO'!$C$36,13,IF(INFORMACION!$F3267=REFERENCIAS!$C$24,10,7))),0)+VLOOKUP(F3267,REFERENCIAS!$C:$D,2,0)*VLOOKUP($F$2,PONDERADORES!A:P,IF(AND(INFORMACION!$T3267='REFERENCIAS RIESGO'!$C$36,INFORMACION!$F3267=REFERENCIAS!$C$24),16,IF(INFORMACION!$T3267='REFERENCIAS RIESGO'!$C$36,13,IF(INFORMACION!$F3267=REFERENCIAS!$C$24,10,7))),0)+VLOOKUP(T3267,REFERENCIAS!$C:$D,2,0)*VLOOKUP($T$2,PONDERADORES!A:P,IF(AND(INFORMACION!$T3267='REFERENCIAS RIESGO'!$C$36,INFORMACION!$F3267=REFERENCIAS!$C$24),16,IF(INFORMACION!$T3267='REFERENCIAS RIESGO'!$C$36,13,IF(INFORMACION!$F3267=REFERENCIAS!$C$24,10,7))),0)+VLOOKUP(IF(J3267&lt;=0.2,0.2,IF(AND(J3267&gt;0.2,J3267&lt;=0.4),0.4,IF(AND(J3267&gt;0.4,J3267&lt;=0.6),0.6,IF(AND(J3267&gt;0.6,J3267&lt;=0.8),0.8,IF(AND(J3267&gt;0.8,J3267&lt;=1),1))))),REFERENCIAS!$C:$D,2,0)*VLOOKUP($J$2,PONDERADORES!A:P,IF(AND(INFORMACION!$T3267='REFERENCIAS RIESGO'!$C$36,INFORMACION!$F3267=REFERENCIAS!$C$24),16,IF(INFORMACION!$T3267='REFERENCIAS RIESGO'!$C$36,13,IF(INFORMACION!$F3267=REFERENCIAS!$C$24,10,7))),0)</f>
        <v>#REF!</v>
      </c>
      <c r="Y3267" s="68">
        <f>+VLOOKUP(M3267,REFERENCIAS!$C:$D,2,0)*VLOOKUP($M$2,PONDERADORES!$A$7:$G$9,7,0)+VLOOKUP(N3267,REFERENCIAS!$C:$D,2,0)*VLOOKUP($N$2,PONDERADORES!$A$7:$G$9,7,0)+VLOOKUP(O3267,REFERENCIAS!$C:$D,2,0)*VLOOKUP($O$2,PONDERADORES!$A$7:$G$9,7,0)</f>
        <v>0.2</v>
      </c>
      <c r="Z3267" s="2">
        <f>+VLOOKUP(IF(R3267&lt;0.1,0,IF(AND(R3267&gt;=0.1,R3267&lt;0.2),0.1,IF(AND(R3267&gt;=0.2,R3267&lt;0.3),0.2,IF(R3267&gt;0.3,0.3,)))),REFERENCIAS!$C:$D,2,0)*VLOOKUP($R$2,PONDERADORES!$A$11:$G$11,7,0)</f>
        <v>15</v>
      </c>
      <c r="AA3267" s="92"/>
      <c r="AB3267" s="95" t="e">
        <f t="shared" ca="1" si="199"/>
        <v>#REF!</v>
      </c>
      <c r="AC3267" s="23" t="e">
        <f ca="1">IF(AB3267&gt;REFERENCIAS!$C$62,REFERENCIAS!$B$62,IF(AND(AB3267&gt;=REFERENCIAS!$C$63,AB3267&lt;REFERENCIAS!$D$63),REFERENCIAS!$B$63,IF(AND(AB3267&gt;REFERENCIAS!$C$64,AB3267&lt;=REFERENCIAS!$D$64),REFERENCIAS!$B$64,IF(AND(AB3267&gt;=REFERENCIAS!$C$65,AB3267&lt;REFERENCIAS!$D$65),REFERENCIAS!$B$65, "Revisar"))))</f>
        <v>#REF!</v>
      </c>
      <c r="AD3267" s="94" t="e">
        <f ca="1">VLOOKUP(AC3267,REFERENCIAS!$B$62:$G$65,4,FALSE)</f>
        <v>#REF!</v>
      </c>
    </row>
    <row r="3268" spans="1:30" ht="17.25" x14ac:dyDescent="0.25">
      <c r="A3268" s="74"/>
      <c r="B3268" s="19"/>
      <c r="C3268" s="19"/>
      <c r="D3268" s="50"/>
      <c r="E3268" s="73"/>
      <c r="F3268" s="74"/>
      <c r="G3268" s="9"/>
      <c r="H3268" s="48"/>
      <c r="I3268" s="49">
        <f t="shared" ca="1" si="200"/>
        <v>2022</v>
      </c>
      <c r="J3268" s="22">
        <f t="shared" ref="J3268:J3331" ca="1" si="201">IF(I3268&gt;G3268,1,I3268/G3268)</f>
        <v>1</v>
      </c>
      <c r="K3268" s="19"/>
      <c r="L3268" s="73"/>
      <c r="M3268" s="74"/>
      <c r="N3268" s="19"/>
      <c r="O3268" s="73"/>
      <c r="P3268" s="82">
        <v>1</v>
      </c>
      <c r="Q3268" s="24">
        <v>1</v>
      </c>
      <c r="R3268" s="81">
        <f t="shared" si="198"/>
        <v>1</v>
      </c>
      <c r="S3268" s="87"/>
      <c r="T3268" s="19"/>
      <c r="U3268" s="25"/>
      <c r="V3268" s="25"/>
      <c r="W3268" s="81"/>
      <c r="X3268" s="91" t="e">
        <f ca="1">+VLOOKUP(#REF!,REFERENCIAS!$C:$D,2,0)*VLOOKUP(#REF!,PONDERADORES!A:P,IF(AND(INFORMACION!$T3268='REFERENCIAS RIESGO'!$C$36,INFORMACION!$F3268=REFERENCIAS!$C$24),16,IF(INFORMACION!$T3268='REFERENCIAS RIESGO'!$C$36,13,IF(INFORMACION!$F3268=REFERENCIAS!$C$24,10,7))),0)+VLOOKUP(K3268,REFERENCIAS!$C:$D,2,0)*VLOOKUP($K$2,PONDERADORES!A:P,IF(AND(INFORMACION!$T3268='REFERENCIAS RIESGO'!$C$36,INFORMACION!$F3268=REFERENCIAS!$C$24),16,IF(INFORMACION!$T3268='REFERENCIAS RIESGO'!$C$36,13,IF(INFORMACION!$F3268=REFERENCIAS!$C$24,10,7))),0)+VLOOKUP(L3268,REFERENCIAS!$C:$D,2,0)*VLOOKUP($L$2,PONDERADORES!A:P,IF(AND(INFORMACION!$T3268='REFERENCIAS RIESGO'!$C$36,INFORMACION!$F3268=REFERENCIAS!$C$24),16,IF(INFORMACION!$T3268='REFERENCIAS RIESGO'!$C$36,13,IF(INFORMACION!$F3268=REFERENCIAS!$C$24,10,7))),0)+VLOOKUP(F3268,REFERENCIAS!$C:$D,2,0)*VLOOKUP($F$2,PONDERADORES!A:P,IF(AND(INFORMACION!$T3268='REFERENCIAS RIESGO'!$C$36,INFORMACION!$F3268=REFERENCIAS!$C$24),16,IF(INFORMACION!$T3268='REFERENCIAS RIESGO'!$C$36,13,IF(INFORMACION!$F3268=REFERENCIAS!$C$24,10,7))),0)+VLOOKUP(T3268,REFERENCIAS!$C:$D,2,0)*VLOOKUP($T$2,PONDERADORES!A:P,IF(AND(INFORMACION!$T3268='REFERENCIAS RIESGO'!$C$36,INFORMACION!$F3268=REFERENCIAS!$C$24),16,IF(INFORMACION!$T3268='REFERENCIAS RIESGO'!$C$36,13,IF(INFORMACION!$F3268=REFERENCIAS!$C$24,10,7))),0)+VLOOKUP(IF(J3268&lt;=0.2,0.2,IF(AND(J3268&gt;0.2,J3268&lt;=0.4),0.4,IF(AND(J3268&gt;0.4,J3268&lt;=0.6),0.6,IF(AND(J3268&gt;0.6,J3268&lt;=0.8),0.8,IF(AND(J3268&gt;0.8,J3268&lt;=1),1))))),REFERENCIAS!$C:$D,2,0)*VLOOKUP($J$2,PONDERADORES!A:P,IF(AND(INFORMACION!$T3268='REFERENCIAS RIESGO'!$C$36,INFORMACION!$F3268=REFERENCIAS!$C$24),16,IF(INFORMACION!$T3268='REFERENCIAS RIESGO'!$C$36,13,IF(INFORMACION!$F3268=REFERENCIAS!$C$24,10,7))),0)</f>
        <v>#REF!</v>
      </c>
      <c r="Y3268" s="68">
        <f>+VLOOKUP(M3268,REFERENCIAS!$C:$D,2,0)*VLOOKUP($M$2,PONDERADORES!$A$7:$G$9,7,0)+VLOOKUP(N3268,REFERENCIAS!$C:$D,2,0)*VLOOKUP($N$2,PONDERADORES!$A$7:$G$9,7,0)+VLOOKUP(O3268,REFERENCIAS!$C:$D,2,0)*VLOOKUP($O$2,PONDERADORES!$A$7:$G$9,7,0)</f>
        <v>0.2</v>
      </c>
      <c r="Z3268" s="2">
        <f>+VLOOKUP(IF(R3268&lt;0.1,0,IF(AND(R3268&gt;=0.1,R3268&lt;0.2),0.1,IF(AND(R3268&gt;=0.2,R3268&lt;0.3),0.2,IF(R3268&gt;0.3,0.3,)))),REFERENCIAS!$C:$D,2,0)*VLOOKUP($R$2,PONDERADORES!$A$11:$G$11,7,0)</f>
        <v>15</v>
      </c>
      <c r="AA3268" s="92"/>
      <c r="AB3268" s="95" t="e">
        <f t="shared" ca="1" si="199"/>
        <v>#REF!</v>
      </c>
      <c r="AC3268" s="23" t="e">
        <f ca="1">IF(AB3268&gt;REFERENCIAS!$C$62,REFERENCIAS!$B$62,IF(AND(AB3268&gt;=REFERENCIAS!$C$63,AB3268&lt;REFERENCIAS!$D$63),REFERENCIAS!$B$63,IF(AND(AB3268&gt;REFERENCIAS!$C$64,AB3268&lt;=REFERENCIAS!$D$64),REFERENCIAS!$B$64,IF(AND(AB3268&gt;=REFERENCIAS!$C$65,AB3268&lt;REFERENCIAS!$D$65),REFERENCIAS!$B$65, "Revisar"))))</f>
        <v>#REF!</v>
      </c>
      <c r="AD3268" s="94" t="e">
        <f ca="1">VLOOKUP(AC3268,REFERENCIAS!$B$62:$G$65,4,FALSE)</f>
        <v>#REF!</v>
      </c>
    </row>
    <row r="3269" spans="1:30" ht="17.25" x14ac:dyDescent="0.25">
      <c r="A3269" s="74"/>
      <c r="B3269" s="19"/>
      <c r="C3269" s="19"/>
      <c r="D3269" s="50"/>
      <c r="E3269" s="73"/>
      <c r="F3269" s="74"/>
      <c r="G3269" s="9"/>
      <c r="H3269" s="48"/>
      <c r="I3269" s="49">
        <f t="shared" ca="1" si="200"/>
        <v>2022</v>
      </c>
      <c r="J3269" s="22">
        <f t="shared" ca="1" si="201"/>
        <v>1</v>
      </c>
      <c r="K3269" s="19"/>
      <c r="L3269" s="73"/>
      <c r="M3269" s="74"/>
      <c r="N3269" s="19"/>
      <c r="O3269" s="73"/>
      <c r="P3269" s="82">
        <v>1</v>
      </c>
      <c r="Q3269" s="24">
        <v>1</v>
      </c>
      <c r="R3269" s="81">
        <f t="shared" si="198"/>
        <v>1</v>
      </c>
      <c r="S3269" s="87"/>
      <c r="T3269" s="19"/>
      <c r="U3269" s="25"/>
      <c r="V3269" s="25"/>
      <c r="W3269" s="81"/>
      <c r="X3269" s="91" t="e">
        <f ca="1">+VLOOKUP(#REF!,REFERENCIAS!$C:$D,2,0)*VLOOKUP(#REF!,PONDERADORES!A:P,IF(AND(INFORMACION!$T3269='REFERENCIAS RIESGO'!$C$36,INFORMACION!$F3269=REFERENCIAS!$C$24),16,IF(INFORMACION!$T3269='REFERENCIAS RIESGO'!$C$36,13,IF(INFORMACION!$F3269=REFERENCIAS!$C$24,10,7))),0)+VLOOKUP(K3269,REFERENCIAS!$C:$D,2,0)*VLOOKUP($K$2,PONDERADORES!A:P,IF(AND(INFORMACION!$T3269='REFERENCIAS RIESGO'!$C$36,INFORMACION!$F3269=REFERENCIAS!$C$24),16,IF(INFORMACION!$T3269='REFERENCIAS RIESGO'!$C$36,13,IF(INFORMACION!$F3269=REFERENCIAS!$C$24,10,7))),0)+VLOOKUP(L3269,REFERENCIAS!$C:$D,2,0)*VLOOKUP($L$2,PONDERADORES!A:P,IF(AND(INFORMACION!$T3269='REFERENCIAS RIESGO'!$C$36,INFORMACION!$F3269=REFERENCIAS!$C$24),16,IF(INFORMACION!$T3269='REFERENCIAS RIESGO'!$C$36,13,IF(INFORMACION!$F3269=REFERENCIAS!$C$24,10,7))),0)+VLOOKUP(F3269,REFERENCIAS!$C:$D,2,0)*VLOOKUP($F$2,PONDERADORES!A:P,IF(AND(INFORMACION!$T3269='REFERENCIAS RIESGO'!$C$36,INFORMACION!$F3269=REFERENCIAS!$C$24),16,IF(INFORMACION!$T3269='REFERENCIAS RIESGO'!$C$36,13,IF(INFORMACION!$F3269=REFERENCIAS!$C$24,10,7))),0)+VLOOKUP(T3269,REFERENCIAS!$C:$D,2,0)*VLOOKUP($T$2,PONDERADORES!A:P,IF(AND(INFORMACION!$T3269='REFERENCIAS RIESGO'!$C$36,INFORMACION!$F3269=REFERENCIAS!$C$24),16,IF(INFORMACION!$T3269='REFERENCIAS RIESGO'!$C$36,13,IF(INFORMACION!$F3269=REFERENCIAS!$C$24,10,7))),0)+VLOOKUP(IF(J3269&lt;=0.2,0.2,IF(AND(J3269&gt;0.2,J3269&lt;=0.4),0.4,IF(AND(J3269&gt;0.4,J3269&lt;=0.6),0.6,IF(AND(J3269&gt;0.6,J3269&lt;=0.8),0.8,IF(AND(J3269&gt;0.8,J3269&lt;=1),1))))),REFERENCIAS!$C:$D,2,0)*VLOOKUP($J$2,PONDERADORES!A:P,IF(AND(INFORMACION!$T3269='REFERENCIAS RIESGO'!$C$36,INFORMACION!$F3269=REFERENCIAS!$C$24),16,IF(INFORMACION!$T3269='REFERENCIAS RIESGO'!$C$36,13,IF(INFORMACION!$F3269=REFERENCIAS!$C$24,10,7))),0)</f>
        <v>#REF!</v>
      </c>
      <c r="Y3269" s="68">
        <f>+VLOOKUP(M3269,REFERENCIAS!$C:$D,2,0)*VLOOKUP($M$2,PONDERADORES!$A$7:$G$9,7,0)+VLOOKUP(N3269,REFERENCIAS!$C:$D,2,0)*VLOOKUP($N$2,PONDERADORES!$A$7:$G$9,7,0)+VLOOKUP(O3269,REFERENCIAS!$C:$D,2,0)*VLOOKUP($O$2,PONDERADORES!$A$7:$G$9,7,0)</f>
        <v>0.2</v>
      </c>
      <c r="Z3269" s="2">
        <f>+VLOOKUP(IF(R3269&lt;0.1,0,IF(AND(R3269&gt;=0.1,R3269&lt;0.2),0.1,IF(AND(R3269&gt;=0.2,R3269&lt;0.3),0.2,IF(R3269&gt;0.3,0.3,)))),REFERENCIAS!$C:$D,2,0)*VLOOKUP($R$2,PONDERADORES!$A$11:$G$11,7,0)</f>
        <v>15</v>
      </c>
      <c r="AA3269" s="92"/>
      <c r="AB3269" s="95" t="e">
        <f t="shared" ca="1" si="199"/>
        <v>#REF!</v>
      </c>
      <c r="AC3269" s="23" t="e">
        <f ca="1">IF(AB3269&gt;REFERENCIAS!$C$62,REFERENCIAS!$B$62,IF(AND(AB3269&gt;=REFERENCIAS!$C$63,AB3269&lt;REFERENCIAS!$D$63),REFERENCIAS!$B$63,IF(AND(AB3269&gt;REFERENCIAS!$C$64,AB3269&lt;=REFERENCIAS!$D$64),REFERENCIAS!$B$64,IF(AND(AB3269&gt;=REFERENCIAS!$C$65,AB3269&lt;REFERENCIAS!$D$65),REFERENCIAS!$B$65, "Revisar"))))</f>
        <v>#REF!</v>
      </c>
      <c r="AD3269" s="94" t="e">
        <f ca="1">VLOOKUP(AC3269,REFERENCIAS!$B$62:$G$65,4,FALSE)</f>
        <v>#REF!</v>
      </c>
    </row>
    <row r="3270" spans="1:30" ht="17.25" x14ac:dyDescent="0.25">
      <c r="A3270" s="74"/>
      <c r="B3270" s="19"/>
      <c r="C3270" s="19"/>
      <c r="D3270" s="50"/>
      <c r="E3270" s="73"/>
      <c r="F3270" s="74"/>
      <c r="G3270" s="9"/>
      <c r="H3270" s="48"/>
      <c r="I3270" s="49">
        <f t="shared" ca="1" si="200"/>
        <v>2022</v>
      </c>
      <c r="J3270" s="22">
        <f t="shared" ca="1" si="201"/>
        <v>1</v>
      </c>
      <c r="K3270" s="19"/>
      <c r="L3270" s="73"/>
      <c r="M3270" s="74"/>
      <c r="N3270" s="19"/>
      <c r="O3270" s="73"/>
      <c r="P3270" s="82">
        <v>1</v>
      </c>
      <c r="Q3270" s="24">
        <v>1</v>
      </c>
      <c r="R3270" s="81">
        <f t="shared" ref="R3270:R3333" si="202">+Q3270/P3270</f>
        <v>1</v>
      </c>
      <c r="S3270" s="87"/>
      <c r="T3270" s="19"/>
      <c r="U3270" s="25"/>
      <c r="V3270" s="25"/>
      <c r="W3270" s="81"/>
      <c r="X3270" s="91" t="e">
        <f ca="1">+VLOOKUP(#REF!,REFERENCIAS!$C:$D,2,0)*VLOOKUP(#REF!,PONDERADORES!A:P,IF(AND(INFORMACION!$T3270='REFERENCIAS RIESGO'!$C$36,INFORMACION!$F3270=REFERENCIAS!$C$24),16,IF(INFORMACION!$T3270='REFERENCIAS RIESGO'!$C$36,13,IF(INFORMACION!$F3270=REFERENCIAS!$C$24,10,7))),0)+VLOOKUP(K3270,REFERENCIAS!$C:$D,2,0)*VLOOKUP($K$2,PONDERADORES!A:P,IF(AND(INFORMACION!$T3270='REFERENCIAS RIESGO'!$C$36,INFORMACION!$F3270=REFERENCIAS!$C$24),16,IF(INFORMACION!$T3270='REFERENCIAS RIESGO'!$C$36,13,IF(INFORMACION!$F3270=REFERENCIAS!$C$24,10,7))),0)+VLOOKUP(L3270,REFERENCIAS!$C:$D,2,0)*VLOOKUP($L$2,PONDERADORES!A:P,IF(AND(INFORMACION!$T3270='REFERENCIAS RIESGO'!$C$36,INFORMACION!$F3270=REFERENCIAS!$C$24),16,IF(INFORMACION!$T3270='REFERENCIAS RIESGO'!$C$36,13,IF(INFORMACION!$F3270=REFERENCIAS!$C$24,10,7))),0)+VLOOKUP(F3270,REFERENCIAS!$C:$D,2,0)*VLOOKUP($F$2,PONDERADORES!A:P,IF(AND(INFORMACION!$T3270='REFERENCIAS RIESGO'!$C$36,INFORMACION!$F3270=REFERENCIAS!$C$24),16,IF(INFORMACION!$T3270='REFERENCIAS RIESGO'!$C$36,13,IF(INFORMACION!$F3270=REFERENCIAS!$C$24,10,7))),0)+VLOOKUP(T3270,REFERENCIAS!$C:$D,2,0)*VLOOKUP($T$2,PONDERADORES!A:P,IF(AND(INFORMACION!$T3270='REFERENCIAS RIESGO'!$C$36,INFORMACION!$F3270=REFERENCIAS!$C$24),16,IF(INFORMACION!$T3270='REFERENCIAS RIESGO'!$C$36,13,IF(INFORMACION!$F3270=REFERENCIAS!$C$24,10,7))),0)+VLOOKUP(IF(J3270&lt;=0.2,0.2,IF(AND(J3270&gt;0.2,J3270&lt;=0.4),0.4,IF(AND(J3270&gt;0.4,J3270&lt;=0.6),0.6,IF(AND(J3270&gt;0.6,J3270&lt;=0.8),0.8,IF(AND(J3270&gt;0.8,J3270&lt;=1),1))))),REFERENCIAS!$C:$D,2,0)*VLOOKUP($J$2,PONDERADORES!A:P,IF(AND(INFORMACION!$T3270='REFERENCIAS RIESGO'!$C$36,INFORMACION!$F3270=REFERENCIAS!$C$24),16,IF(INFORMACION!$T3270='REFERENCIAS RIESGO'!$C$36,13,IF(INFORMACION!$F3270=REFERENCIAS!$C$24,10,7))),0)</f>
        <v>#REF!</v>
      </c>
      <c r="Y3270" s="68">
        <f>+VLOOKUP(M3270,REFERENCIAS!$C:$D,2,0)*VLOOKUP($M$2,PONDERADORES!$A$7:$G$9,7,0)+VLOOKUP(N3270,REFERENCIAS!$C:$D,2,0)*VLOOKUP($N$2,PONDERADORES!$A$7:$G$9,7,0)+VLOOKUP(O3270,REFERENCIAS!$C:$D,2,0)*VLOOKUP($O$2,PONDERADORES!$A$7:$G$9,7,0)</f>
        <v>0.2</v>
      </c>
      <c r="Z3270" s="2">
        <f>+VLOOKUP(IF(R3270&lt;0.1,0,IF(AND(R3270&gt;=0.1,R3270&lt;0.2),0.1,IF(AND(R3270&gt;=0.2,R3270&lt;0.3),0.2,IF(R3270&gt;0.3,0.3,)))),REFERENCIAS!$C:$D,2,0)*VLOOKUP($R$2,PONDERADORES!$A$11:$G$11,7,0)</f>
        <v>15</v>
      </c>
      <c r="AA3270" s="92"/>
      <c r="AB3270" s="95" t="e">
        <f t="shared" ref="AB3270:AB3333" ca="1" si="203">+X3270+Y3270+Z3270</f>
        <v>#REF!</v>
      </c>
      <c r="AC3270" s="23" t="e">
        <f ca="1">IF(AB3270&gt;REFERENCIAS!$C$62,REFERENCIAS!$B$62,IF(AND(AB3270&gt;=REFERENCIAS!$C$63,AB3270&lt;REFERENCIAS!$D$63),REFERENCIAS!$B$63,IF(AND(AB3270&gt;REFERENCIAS!$C$64,AB3270&lt;=REFERENCIAS!$D$64),REFERENCIAS!$B$64,IF(AND(AB3270&gt;=REFERENCIAS!$C$65,AB3270&lt;REFERENCIAS!$D$65),REFERENCIAS!$B$65, "Revisar"))))</f>
        <v>#REF!</v>
      </c>
      <c r="AD3270" s="94" t="e">
        <f ca="1">VLOOKUP(AC3270,REFERENCIAS!$B$62:$G$65,4,FALSE)</f>
        <v>#REF!</v>
      </c>
    </row>
    <row r="3271" spans="1:30" ht="17.25" x14ac:dyDescent="0.25">
      <c r="A3271" s="74"/>
      <c r="B3271" s="19"/>
      <c r="C3271" s="19"/>
      <c r="D3271" s="50"/>
      <c r="E3271" s="73"/>
      <c r="F3271" s="74"/>
      <c r="G3271" s="9"/>
      <c r="H3271" s="48"/>
      <c r="I3271" s="49">
        <f t="shared" ca="1" si="200"/>
        <v>2022</v>
      </c>
      <c r="J3271" s="22">
        <f t="shared" ca="1" si="201"/>
        <v>1</v>
      </c>
      <c r="K3271" s="19"/>
      <c r="L3271" s="73"/>
      <c r="M3271" s="74"/>
      <c r="N3271" s="19"/>
      <c r="O3271" s="73"/>
      <c r="P3271" s="82">
        <v>1</v>
      </c>
      <c r="Q3271" s="24">
        <v>1</v>
      </c>
      <c r="R3271" s="81">
        <f t="shared" si="202"/>
        <v>1</v>
      </c>
      <c r="S3271" s="87"/>
      <c r="T3271" s="19"/>
      <c r="U3271" s="25"/>
      <c r="V3271" s="25"/>
      <c r="W3271" s="81"/>
      <c r="X3271" s="91" t="e">
        <f ca="1">+VLOOKUP(#REF!,REFERENCIAS!$C:$D,2,0)*VLOOKUP(#REF!,PONDERADORES!A:P,IF(AND(INFORMACION!$T3271='REFERENCIAS RIESGO'!$C$36,INFORMACION!$F3271=REFERENCIAS!$C$24),16,IF(INFORMACION!$T3271='REFERENCIAS RIESGO'!$C$36,13,IF(INFORMACION!$F3271=REFERENCIAS!$C$24,10,7))),0)+VLOOKUP(K3271,REFERENCIAS!$C:$D,2,0)*VLOOKUP($K$2,PONDERADORES!A:P,IF(AND(INFORMACION!$T3271='REFERENCIAS RIESGO'!$C$36,INFORMACION!$F3271=REFERENCIAS!$C$24),16,IF(INFORMACION!$T3271='REFERENCIAS RIESGO'!$C$36,13,IF(INFORMACION!$F3271=REFERENCIAS!$C$24,10,7))),0)+VLOOKUP(L3271,REFERENCIAS!$C:$D,2,0)*VLOOKUP($L$2,PONDERADORES!A:P,IF(AND(INFORMACION!$T3271='REFERENCIAS RIESGO'!$C$36,INFORMACION!$F3271=REFERENCIAS!$C$24),16,IF(INFORMACION!$T3271='REFERENCIAS RIESGO'!$C$36,13,IF(INFORMACION!$F3271=REFERENCIAS!$C$24,10,7))),0)+VLOOKUP(F3271,REFERENCIAS!$C:$D,2,0)*VLOOKUP($F$2,PONDERADORES!A:P,IF(AND(INFORMACION!$T3271='REFERENCIAS RIESGO'!$C$36,INFORMACION!$F3271=REFERENCIAS!$C$24),16,IF(INFORMACION!$T3271='REFERENCIAS RIESGO'!$C$36,13,IF(INFORMACION!$F3271=REFERENCIAS!$C$24,10,7))),0)+VLOOKUP(T3271,REFERENCIAS!$C:$D,2,0)*VLOOKUP($T$2,PONDERADORES!A:P,IF(AND(INFORMACION!$T3271='REFERENCIAS RIESGO'!$C$36,INFORMACION!$F3271=REFERENCIAS!$C$24),16,IF(INFORMACION!$T3271='REFERENCIAS RIESGO'!$C$36,13,IF(INFORMACION!$F3271=REFERENCIAS!$C$24,10,7))),0)+VLOOKUP(IF(J3271&lt;=0.2,0.2,IF(AND(J3271&gt;0.2,J3271&lt;=0.4),0.4,IF(AND(J3271&gt;0.4,J3271&lt;=0.6),0.6,IF(AND(J3271&gt;0.6,J3271&lt;=0.8),0.8,IF(AND(J3271&gt;0.8,J3271&lt;=1),1))))),REFERENCIAS!$C:$D,2,0)*VLOOKUP($J$2,PONDERADORES!A:P,IF(AND(INFORMACION!$T3271='REFERENCIAS RIESGO'!$C$36,INFORMACION!$F3271=REFERENCIAS!$C$24),16,IF(INFORMACION!$T3271='REFERENCIAS RIESGO'!$C$36,13,IF(INFORMACION!$F3271=REFERENCIAS!$C$24,10,7))),0)</f>
        <v>#REF!</v>
      </c>
      <c r="Y3271" s="68">
        <f>+VLOOKUP(M3271,REFERENCIAS!$C:$D,2,0)*VLOOKUP($M$2,PONDERADORES!$A$7:$G$9,7,0)+VLOOKUP(N3271,REFERENCIAS!$C:$D,2,0)*VLOOKUP($N$2,PONDERADORES!$A$7:$G$9,7,0)+VLOOKUP(O3271,REFERENCIAS!$C:$D,2,0)*VLOOKUP($O$2,PONDERADORES!$A$7:$G$9,7,0)</f>
        <v>0.2</v>
      </c>
      <c r="Z3271" s="2">
        <f>+VLOOKUP(IF(R3271&lt;0.1,0,IF(AND(R3271&gt;=0.1,R3271&lt;0.2),0.1,IF(AND(R3271&gt;=0.2,R3271&lt;0.3),0.2,IF(R3271&gt;0.3,0.3,)))),REFERENCIAS!$C:$D,2,0)*VLOOKUP($R$2,PONDERADORES!$A$11:$G$11,7,0)</f>
        <v>15</v>
      </c>
      <c r="AA3271" s="92"/>
      <c r="AB3271" s="95" t="e">
        <f t="shared" ca="1" si="203"/>
        <v>#REF!</v>
      </c>
      <c r="AC3271" s="23" t="e">
        <f ca="1">IF(AB3271&gt;REFERENCIAS!$C$62,REFERENCIAS!$B$62,IF(AND(AB3271&gt;=REFERENCIAS!$C$63,AB3271&lt;REFERENCIAS!$D$63),REFERENCIAS!$B$63,IF(AND(AB3271&gt;REFERENCIAS!$C$64,AB3271&lt;=REFERENCIAS!$D$64),REFERENCIAS!$B$64,IF(AND(AB3271&gt;=REFERENCIAS!$C$65,AB3271&lt;REFERENCIAS!$D$65),REFERENCIAS!$B$65, "Revisar"))))</f>
        <v>#REF!</v>
      </c>
      <c r="AD3271" s="94" t="e">
        <f ca="1">VLOOKUP(AC3271,REFERENCIAS!$B$62:$G$65,4,FALSE)</f>
        <v>#REF!</v>
      </c>
    </row>
    <row r="3272" spans="1:30" ht="17.25" x14ac:dyDescent="0.25">
      <c r="A3272" s="74"/>
      <c r="B3272" s="19"/>
      <c r="C3272" s="19"/>
      <c r="D3272" s="50"/>
      <c r="E3272" s="73"/>
      <c r="F3272" s="74"/>
      <c r="G3272" s="9"/>
      <c r="H3272" s="48"/>
      <c r="I3272" s="49">
        <f t="shared" ca="1" si="200"/>
        <v>2022</v>
      </c>
      <c r="J3272" s="22">
        <f t="shared" ca="1" si="201"/>
        <v>1</v>
      </c>
      <c r="K3272" s="19"/>
      <c r="L3272" s="73"/>
      <c r="M3272" s="74"/>
      <c r="N3272" s="19"/>
      <c r="O3272" s="73"/>
      <c r="P3272" s="82">
        <v>1</v>
      </c>
      <c r="Q3272" s="24">
        <v>1</v>
      </c>
      <c r="R3272" s="81">
        <f t="shared" si="202"/>
        <v>1</v>
      </c>
      <c r="S3272" s="87"/>
      <c r="T3272" s="19"/>
      <c r="U3272" s="25"/>
      <c r="V3272" s="25"/>
      <c r="W3272" s="81"/>
      <c r="X3272" s="91" t="e">
        <f ca="1">+VLOOKUP(#REF!,REFERENCIAS!$C:$D,2,0)*VLOOKUP(#REF!,PONDERADORES!A:P,IF(AND(INFORMACION!$T3272='REFERENCIAS RIESGO'!$C$36,INFORMACION!$F3272=REFERENCIAS!$C$24),16,IF(INFORMACION!$T3272='REFERENCIAS RIESGO'!$C$36,13,IF(INFORMACION!$F3272=REFERENCIAS!$C$24,10,7))),0)+VLOOKUP(K3272,REFERENCIAS!$C:$D,2,0)*VLOOKUP($K$2,PONDERADORES!A:P,IF(AND(INFORMACION!$T3272='REFERENCIAS RIESGO'!$C$36,INFORMACION!$F3272=REFERENCIAS!$C$24),16,IF(INFORMACION!$T3272='REFERENCIAS RIESGO'!$C$36,13,IF(INFORMACION!$F3272=REFERENCIAS!$C$24,10,7))),0)+VLOOKUP(L3272,REFERENCIAS!$C:$D,2,0)*VLOOKUP($L$2,PONDERADORES!A:P,IF(AND(INFORMACION!$T3272='REFERENCIAS RIESGO'!$C$36,INFORMACION!$F3272=REFERENCIAS!$C$24),16,IF(INFORMACION!$T3272='REFERENCIAS RIESGO'!$C$36,13,IF(INFORMACION!$F3272=REFERENCIAS!$C$24,10,7))),0)+VLOOKUP(F3272,REFERENCIAS!$C:$D,2,0)*VLOOKUP($F$2,PONDERADORES!A:P,IF(AND(INFORMACION!$T3272='REFERENCIAS RIESGO'!$C$36,INFORMACION!$F3272=REFERENCIAS!$C$24),16,IF(INFORMACION!$T3272='REFERENCIAS RIESGO'!$C$36,13,IF(INFORMACION!$F3272=REFERENCIAS!$C$24,10,7))),0)+VLOOKUP(T3272,REFERENCIAS!$C:$D,2,0)*VLOOKUP($T$2,PONDERADORES!A:P,IF(AND(INFORMACION!$T3272='REFERENCIAS RIESGO'!$C$36,INFORMACION!$F3272=REFERENCIAS!$C$24),16,IF(INFORMACION!$T3272='REFERENCIAS RIESGO'!$C$36,13,IF(INFORMACION!$F3272=REFERENCIAS!$C$24,10,7))),0)+VLOOKUP(IF(J3272&lt;=0.2,0.2,IF(AND(J3272&gt;0.2,J3272&lt;=0.4),0.4,IF(AND(J3272&gt;0.4,J3272&lt;=0.6),0.6,IF(AND(J3272&gt;0.6,J3272&lt;=0.8),0.8,IF(AND(J3272&gt;0.8,J3272&lt;=1),1))))),REFERENCIAS!$C:$D,2,0)*VLOOKUP($J$2,PONDERADORES!A:P,IF(AND(INFORMACION!$T3272='REFERENCIAS RIESGO'!$C$36,INFORMACION!$F3272=REFERENCIAS!$C$24),16,IF(INFORMACION!$T3272='REFERENCIAS RIESGO'!$C$36,13,IF(INFORMACION!$F3272=REFERENCIAS!$C$24,10,7))),0)</f>
        <v>#REF!</v>
      </c>
      <c r="Y3272" s="68">
        <f>+VLOOKUP(M3272,REFERENCIAS!$C:$D,2,0)*VLOOKUP($M$2,PONDERADORES!$A$7:$G$9,7,0)+VLOOKUP(N3272,REFERENCIAS!$C:$D,2,0)*VLOOKUP($N$2,PONDERADORES!$A$7:$G$9,7,0)+VLOOKUP(O3272,REFERENCIAS!$C:$D,2,0)*VLOOKUP($O$2,PONDERADORES!$A$7:$G$9,7,0)</f>
        <v>0.2</v>
      </c>
      <c r="Z3272" s="2">
        <f>+VLOOKUP(IF(R3272&lt;0.1,0,IF(AND(R3272&gt;=0.1,R3272&lt;0.2),0.1,IF(AND(R3272&gt;=0.2,R3272&lt;0.3),0.2,IF(R3272&gt;0.3,0.3,)))),REFERENCIAS!$C:$D,2,0)*VLOOKUP($R$2,PONDERADORES!$A$11:$G$11,7,0)</f>
        <v>15</v>
      </c>
      <c r="AA3272" s="92"/>
      <c r="AB3272" s="95" t="e">
        <f t="shared" ca="1" si="203"/>
        <v>#REF!</v>
      </c>
      <c r="AC3272" s="23" t="e">
        <f ca="1">IF(AB3272&gt;REFERENCIAS!$C$62,REFERENCIAS!$B$62,IF(AND(AB3272&gt;=REFERENCIAS!$C$63,AB3272&lt;REFERENCIAS!$D$63),REFERENCIAS!$B$63,IF(AND(AB3272&gt;REFERENCIAS!$C$64,AB3272&lt;=REFERENCIAS!$D$64),REFERENCIAS!$B$64,IF(AND(AB3272&gt;=REFERENCIAS!$C$65,AB3272&lt;REFERENCIAS!$D$65),REFERENCIAS!$B$65, "Revisar"))))</f>
        <v>#REF!</v>
      </c>
      <c r="AD3272" s="94" t="e">
        <f ca="1">VLOOKUP(AC3272,REFERENCIAS!$B$62:$G$65,4,FALSE)</f>
        <v>#REF!</v>
      </c>
    </row>
    <row r="3273" spans="1:30" ht="17.25" x14ac:dyDescent="0.25">
      <c r="A3273" s="74"/>
      <c r="B3273" s="19"/>
      <c r="C3273" s="19"/>
      <c r="D3273" s="50"/>
      <c r="E3273" s="73"/>
      <c r="F3273" s="74"/>
      <c r="G3273" s="9"/>
      <c r="H3273" s="48"/>
      <c r="I3273" s="49">
        <f t="shared" ca="1" si="200"/>
        <v>2022</v>
      </c>
      <c r="J3273" s="22">
        <f t="shared" ca="1" si="201"/>
        <v>1</v>
      </c>
      <c r="K3273" s="19"/>
      <c r="L3273" s="73"/>
      <c r="M3273" s="74"/>
      <c r="N3273" s="19"/>
      <c r="O3273" s="73"/>
      <c r="P3273" s="82">
        <v>1</v>
      </c>
      <c r="Q3273" s="24">
        <v>1</v>
      </c>
      <c r="R3273" s="81">
        <f t="shared" si="202"/>
        <v>1</v>
      </c>
      <c r="S3273" s="87"/>
      <c r="T3273" s="19"/>
      <c r="U3273" s="25"/>
      <c r="V3273" s="25"/>
      <c r="W3273" s="81"/>
      <c r="X3273" s="91" t="e">
        <f ca="1">+VLOOKUP(#REF!,REFERENCIAS!$C:$D,2,0)*VLOOKUP(#REF!,PONDERADORES!A:P,IF(AND(INFORMACION!$T3273='REFERENCIAS RIESGO'!$C$36,INFORMACION!$F3273=REFERENCIAS!$C$24),16,IF(INFORMACION!$T3273='REFERENCIAS RIESGO'!$C$36,13,IF(INFORMACION!$F3273=REFERENCIAS!$C$24,10,7))),0)+VLOOKUP(K3273,REFERENCIAS!$C:$D,2,0)*VLOOKUP($K$2,PONDERADORES!A:P,IF(AND(INFORMACION!$T3273='REFERENCIAS RIESGO'!$C$36,INFORMACION!$F3273=REFERENCIAS!$C$24),16,IF(INFORMACION!$T3273='REFERENCIAS RIESGO'!$C$36,13,IF(INFORMACION!$F3273=REFERENCIAS!$C$24,10,7))),0)+VLOOKUP(L3273,REFERENCIAS!$C:$D,2,0)*VLOOKUP($L$2,PONDERADORES!A:P,IF(AND(INFORMACION!$T3273='REFERENCIAS RIESGO'!$C$36,INFORMACION!$F3273=REFERENCIAS!$C$24),16,IF(INFORMACION!$T3273='REFERENCIAS RIESGO'!$C$36,13,IF(INFORMACION!$F3273=REFERENCIAS!$C$24,10,7))),0)+VLOOKUP(F3273,REFERENCIAS!$C:$D,2,0)*VLOOKUP($F$2,PONDERADORES!A:P,IF(AND(INFORMACION!$T3273='REFERENCIAS RIESGO'!$C$36,INFORMACION!$F3273=REFERENCIAS!$C$24),16,IF(INFORMACION!$T3273='REFERENCIAS RIESGO'!$C$36,13,IF(INFORMACION!$F3273=REFERENCIAS!$C$24,10,7))),0)+VLOOKUP(T3273,REFERENCIAS!$C:$D,2,0)*VLOOKUP($T$2,PONDERADORES!A:P,IF(AND(INFORMACION!$T3273='REFERENCIAS RIESGO'!$C$36,INFORMACION!$F3273=REFERENCIAS!$C$24),16,IF(INFORMACION!$T3273='REFERENCIAS RIESGO'!$C$36,13,IF(INFORMACION!$F3273=REFERENCIAS!$C$24,10,7))),0)+VLOOKUP(IF(J3273&lt;=0.2,0.2,IF(AND(J3273&gt;0.2,J3273&lt;=0.4),0.4,IF(AND(J3273&gt;0.4,J3273&lt;=0.6),0.6,IF(AND(J3273&gt;0.6,J3273&lt;=0.8),0.8,IF(AND(J3273&gt;0.8,J3273&lt;=1),1))))),REFERENCIAS!$C:$D,2,0)*VLOOKUP($J$2,PONDERADORES!A:P,IF(AND(INFORMACION!$T3273='REFERENCIAS RIESGO'!$C$36,INFORMACION!$F3273=REFERENCIAS!$C$24),16,IF(INFORMACION!$T3273='REFERENCIAS RIESGO'!$C$36,13,IF(INFORMACION!$F3273=REFERENCIAS!$C$24,10,7))),0)</f>
        <v>#REF!</v>
      </c>
      <c r="Y3273" s="68">
        <f>+VLOOKUP(M3273,REFERENCIAS!$C:$D,2,0)*VLOOKUP($M$2,PONDERADORES!$A$7:$G$9,7,0)+VLOOKUP(N3273,REFERENCIAS!$C:$D,2,0)*VLOOKUP($N$2,PONDERADORES!$A$7:$G$9,7,0)+VLOOKUP(O3273,REFERENCIAS!$C:$D,2,0)*VLOOKUP($O$2,PONDERADORES!$A$7:$G$9,7,0)</f>
        <v>0.2</v>
      </c>
      <c r="Z3273" s="2">
        <f>+VLOOKUP(IF(R3273&lt;0.1,0,IF(AND(R3273&gt;=0.1,R3273&lt;0.2),0.1,IF(AND(R3273&gt;=0.2,R3273&lt;0.3),0.2,IF(R3273&gt;0.3,0.3,)))),REFERENCIAS!$C:$D,2,0)*VLOOKUP($R$2,PONDERADORES!$A$11:$G$11,7,0)</f>
        <v>15</v>
      </c>
      <c r="AA3273" s="92"/>
      <c r="AB3273" s="95" t="e">
        <f t="shared" ca="1" si="203"/>
        <v>#REF!</v>
      </c>
      <c r="AC3273" s="23" t="e">
        <f ca="1">IF(AB3273&gt;REFERENCIAS!$C$62,REFERENCIAS!$B$62,IF(AND(AB3273&gt;=REFERENCIAS!$C$63,AB3273&lt;REFERENCIAS!$D$63),REFERENCIAS!$B$63,IF(AND(AB3273&gt;REFERENCIAS!$C$64,AB3273&lt;=REFERENCIAS!$D$64),REFERENCIAS!$B$64,IF(AND(AB3273&gt;=REFERENCIAS!$C$65,AB3273&lt;REFERENCIAS!$D$65),REFERENCIAS!$B$65, "Revisar"))))</f>
        <v>#REF!</v>
      </c>
      <c r="AD3273" s="94" t="e">
        <f ca="1">VLOOKUP(AC3273,REFERENCIAS!$B$62:$G$65,4,FALSE)</f>
        <v>#REF!</v>
      </c>
    </row>
    <row r="3274" spans="1:30" ht="17.25" x14ac:dyDescent="0.25">
      <c r="A3274" s="74"/>
      <c r="B3274" s="19"/>
      <c r="C3274" s="19"/>
      <c r="D3274" s="50"/>
      <c r="E3274" s="73"/>
      <c r="F3274" s="74"/>
      <c r="G3274" s="9"/>
      <c r="H3274" s="48"/>
      <c r="I3274" s="49">
        <f t="shared" ca="1" si="200"/>
        <v>2022</v>
      </c>
      <c r="J3274" s="22">
        <f t="shared" ca="1" si="201"/>
        <v>1</v>
      </c>
      <c r="K3274" s="19"/>
      <c r="L3274" s="73"/>
      <c r="M3274" s="74"/>
      <c r="N3274" s="19"/>
      <c r="O3274" s="73"/>
      <c r="P3274" s="82">
        <v>1</v>
      </c>
      <c r="Q3274" s="24">
        <v>1</v>
      </c>
      <c r="R3274" s="81">
        <f t="shared" si="202"/>
        <v>1</v>
      </c>
      <c r="S3274" s="87"/>
      <c r="T3274" s="19"/>
      <c r="U3274" s="25"/>
      <c r="V3274" s="25"/>
      <c r="W3274" s="81"/>
      <c r="X3274" s="91" t="e">
        <f ca="1">+VLOOKUP(#REF!,REFERENCIAS!$C:$D,2,0)*VLOOKUP(#REF!,PONDERADORES!A:P,IF(AND(INFORMACION!$T3274='REFERENCIAS RIESGO'!$C$36,INFORMACION!$F3274=REFERENCIAS!$C$24),16,IF(INFORMACION!$T3274='REFERENCIAS RIESGO'!$C$36,13,IF(INFORMACION!$F3274=REFERENCIAS!$C$24,10,7))),0)+VLOOKUP(K3274,REFERENCIAS!$C:$D,2,0)*VLOOKUP($K$2,PONDERADORES!A:P,IF(AND(INFORMACION!$T3274='REFERENCIAS RIESGO'!$C$36,INFORMACION!$F3274=REFERENCIAS!$C$24),16,IF(INFORMACION!$T3274='REFERENCIAS RIESGO'!$C$36,13,IF(INFORMACION!$F3274=REFERENCIAS!$C$24,10,7))),0)+VLOOKUP(L3274,REFERENCIAS!$C:$D,2,0)*VLOOKUP($L$2,PONDERADORES!A:P,IF(AND(INFORMACION!$T3274='REFERENCIAS RIESGO'!$C$36,INFORMACION!$F3274=REFERENCIAS!$C$24),16,IF(INFORMACION!$T3274='REFERENCIAS RIESGO'!$C$36,13,IF(INFORMACION!$F3274=REFERENCIAS!$C$24,10,7))),0)+VLOOKUP(F3274,REFERENCIAS!$C:$D,2,0)*VLOOKUP($F$2,PONDERADORES!A:P,IF(AND(INFORMACION!$T3274='REFERENCIAS RIESGO'!$C$36,INFORMACION!$F3274=REFERENCIAS!$C$24),16,IF(INFORMACION!$T3274='REFERENCIAS RIESGO'!$C$36,13,IF(INFORMACION!$F3274=REFERENCIAS!$C$24,10,7))),0)+VLOOKUP(T3274,REFERENCIAS!$C:$D,2,0)*VLOOKUP($T$2,PONDERADORES!A:P,IF(AND(INFORMACION!$T3274='REFERENCIAS RIESGO'!$C$36,INFORMACION!$F3274=REFERENCIAS!$C$24),16,IF(INFORMACION!$T3274='REFERENCIAS RIESGO'!$C$36,13,IF(INFORMACION!$F3274=REFERENCIAS!$C$24,10,7))),0)+VLOOKUP(IF(J3274&lt;=0.2,0.2,IF(AND(J3274&gt;0.2,J3274&lt;=0.4),0.4,IF(AND(J3274&gt;0.4,J3274&lt;=0.6),0.6,IF(AND(J3274&gt;0.6,J3274&lt;=0.8),0.8,IF(AND(J3274&gt;0.8,J3274&lt;=1),1))))),REFERENCIAS!$C:$D,2,0)*VLOOKUP($J$2,PONDERADORES!A:P,IF(AND(INFORMACION!$T3274='REFERENCIAS RIESGO'!$C$36,INFORMACION!$F3274=REFERENCIAS!$C$24),16,IF(INFORMACION!$T3274='REFERENCIAS RIESGO'!$C$36,13,IF(INFORMACION!$F3274=REFERENCIAS!$C$24,10,7))),0)</f>
        <v>#REF!</v>
      </c>
      <c r="Y3274" s="68">
        <f>+VLOOKUP(M3274,REFERENCIAS!$C:$D,2,0)*VLOOKUP($M$2,PONDERADORES!$A$7:$G$9,7,0)+VLOOKUP(N3274,REFERENCIAS!$C:$D,2,0)*VLOOKUP($N$2,PONDERADORES!$A$7:$G$9,7,0)+VLOOKUP(O3274,REFERENCIAS!$C:$D,2,0)*VLOOKUP($O$2,PONDERADORES!$A$7:$G$9,7,0)</f>
        <v>0.2</v>
      </c>
      <c r="Z3274" s="2">
        <f>+VLOOKUP(IF(R3274&lt;0.1,0,IF(AND(R3274&gt;=0.1,R3274&lt;0.2),0.1,IF(AND(R3274&gt;=0.2,R3274&lt;0.3),0.2,IF(R3274&gt;0.3,0.3,)))),REFERENCIAS!$C:$D,2,0)*VLOOKUP($R$2,PONDERADORES!$A$11:$G$11,7,0)</f>
        <v>15</v>
      </c>
      <c r="AA3274" s="92"/>
      <c r="AB3274" s="95" t="e">
        <f t="shared" ca="1" si="203"/>
        <v>#REF!</v>
      </c>
      <c r="AC3274" s="23" t="e">
        <f ca="1">IF(AB3274&gt;REFERENCIAS!$C$62,REFERENCIAS!$B$62,IF(AND(AB3274&gt;=REFERENCIAS!$C$63,AB3274&lt;REFERENCIAS!$D$63),REFERENCIAS!$B$63,IF(AND(AB3274&gt;REFERENCIAS!$C$64,AB3274&lt;=REFERENCIAS!$D$64),REFERENCIAS!$B$64,IF(AND(AB3274&gt;=REFERENCIAS!$C$65,AB3274&lt;REFERENCIAS!$D$65),REFERENCIAS!$B$65, "Revisar"))))</f>
        <v>#REF!</v>
      </c>
      <c r="AD3274" s="94" t="e">
        <f ca="1">VLOOKUP(AC3274,REFERENCIAS!$B$62:$G$65,4,FALSE)</f>
        <v>#REF!</v>
      </c>
    </row>
    <row r="3275" spans="1:30" ht="17.25" x14ac:dyDescent="0.25">
      <c r="A3275" s="74"/>
      <c r="B3275" s="19"/>
      <c r="C3275" s="19"/>
      <c r="D3275" s="50"/>
      <c r="E3275" s="73"/>
      <c r="F3275" s="74"/>
      <c r="G3275" s="9"/>
      <c r="H3275" s="48"/>
      <c r="I3275" s="49">
        <f t="shared" ca="1" si="200"/>
        <v>2022</v>
      </c>
      <c r="J3275" s="22">
        <f t="shared" ca="1" si="201"/>
        <v>1</v>
      </c>
      <c r="K3275" s="19"/>
      <c r="L3275" s="73"/>
      <c r="M3275" s="74"/>
      <c r="N3275" s="19"/>
      <c r="O3275" s="73"/>
      <c r="P3275" s="82">
        <v>1</v>
      </c>
      <c r="Q3275" s="24">
        <v>1</v>
      </c>
      <c r="R3275" s="81">
        <f t="shared" si="202"/>
        <v>1</v>
      </c>
      <c r="S3275" s="87"/>
      <c r="T3275" s="19"/>
      <c r="U3275" s="25"/>
      <c r="V3275" s="25"/>
      <c r="W3275" s="81"/>
      <c r="X3275" s="91" t="e">
        <f ca="1">+VLOOKUP(#REF!,REFERENCIAS!$C:$D,2,0)*VLOOKUP(#REF!,PONDERADORES!A:P,IF(AND(INFORMACION!$T3275='REFERENCIAS RIESGO'!$C$36,INFORMACION!$F3275=REFERENCIAS!$C$24),16,IF(INFORMACION!$T3275='REFERENCIAS RIESGO'!$C$36,13,IF(INFORMACION!$F3275=REFERENCIAS!$C$24,10,7))),0)+VLOOKUP(K3275,REFERENCIAS!$C:$D,2,0)*VLOOKUP($K$2,PONDERADORES!A:P,IF(AND(INFORMACION!$T3275='REFERENCIAS RIESGO'!$C$36,INFORMACION!$F3275=REFERENCIAS!$C$24),16,IF(INFORMACION!$T3275='REFERENCIAS RIESGO'!$C$36,13,IF(INFORMACION!$F3275=REFERENCIAS!$C$24,10,7))),0)+VLOOKUP(L3275,REFERENCIAS!$C:$D,2,0)*VLOOKUP($L$2,PONDERADORES!A:P,IF(AND(INFORMACION!$T3275='REFERENCIAS RIESGO'!$C$36,INFORMACION!$F3275=REFERENCIAS!$C$24),16,IF(INFORMACION!$T3275='REFERENCIAS RIESGO'!$C$36,13,IF(INFORMACION!$F3275=REFERENCIAS!$C$24,10,7))),0)+VLOOKUP(F3275,REFERENCIAS!$C:$D,2,0)*VLOOKUP($F$2,PONDERADORES!A:P,IF(AND(INFORMACION!$T3275='REFERENCIAS RIESGO'!$C$36,INFORMACION!$F3275=REFERENCIAS!$C$24),16,IF(INFORMACION!$T3275='REFERENCIAS RIESGO'!$C$36,13,IF(INFORMACION!$F3275=REFERENCIAS!$C$24,10,7))),0)+VLOOKUP(T3275,REFERENCIAS!$C:$D,2,0)*VLOOKUP($T$2,PONDERADORES!A:P,IF(AND(INFORMACION!$T3275='REFERENCIAS RIESGO'!$C$36,INFORMACION!$F3275=REFERENCIAS!$C$24),16,IF(INFORMACION!$T3275='REFERENCIAS RIESGO'!$C$36,13,IF(INFORMACION!$F3275=REFERENCIAS!$C$24,10,7))),0)+VLOOKUP(IF(J3275&lt;=0.2,0.2,IF(AND(J3275&gt;0.2,J3275&lt;=0.4),0.4,IF(AND(J3275&gt;0.4,J3275&lt;=0.6),0.6,IF(AND(J3275&gt;0.6,J3275&lt;=0.8),0.8,IF(AND(J3275&gt;0.8,J3275&lt;=1),1))))),REFERENCIAS!$C:$D,2,0)*VLOOKUP($J$2,PONDERADORES!A:P,IF(AND(INFORMACION!$T3275='REFERENCIAS RIESGO'!$C$36,INFORMACION!$F3275=REFERENCIAS!$C$24),16,IF(INFORMACION!$T3275='REFERENCIAS RIESGO'!$C$36,13,IF(INFORMACION!$F3275=REFERENCIAS!$C$24,10,7))),0)</f>
        <v>#REF!</v>
      </c>
      <c r="Y3275" s="68">
        <f>+VLOOKUP(M3275,REFERENCIAS!$C:$D,2,0)*VLOOKUP($M$2,PONDERADORES!$A$7:$G$9,7,0)+VLOOKUP(N3275,REFERENCIAS!$C:$D,2,0)*VLOOKUP($N$2,PONDERADORES!$A$7:$G$9,7,0)+VLOOKUP(O3275,REFERENCIAS!$C:$D,2,0)*VLOOKUP($O$2,PONDERADORES!$A$7:$G$9,7,0)</f>
        <v>0.2</v>
      </c>
      <c r="Z3275" s="2">
        <f>+VLOOKUP(IF(R3275&lt;0.1,0,IF(AND(R3275&gt;=0.1,R3275&lt;0.2),0.1,IF(AND(R3275&gt;=0.2,R3275&lt;0.3),0.2,IF(R3275&gt;0.3,0.3,)))),REFERENCIAS!$C:$D,2,0)*VLOOKUP($R$2,PONDERADORES!$A$11:$G$11,7,0)</f>
        <v>15</v>
      </c>
      <c r="AA3275" s="92"/>
      <c r="AB3275" s="95" t="e">
        <f t="shared" ca="1" si="203"/>
        <v>#REF!</v>
      </c>
      <c r="AC3275" s="23" t="e">
        <f ca="1">IF(AB3275&gt;REFERENCIAS!$C$62,REFERENCIAS!$B$62,IF(AND(AB3275&gt;=REFERENCIAS!$C$63,AB3275&lt;REFERENCIAS!$D$63),REFERENCIAS!$B$63,IF(AND(AB3275&gt;REFERENCIAS!$C$64,AB3275&lt;=REFERENCIAS!$D$64),REFERENCIAS!$B$64,IF(AND(AB3275&gt;=REFERENCIAS!$C$65,AB3275&lt;REFERENCIAS!$D$65),REFERENCIAS!$B$65, "Revisar"))))</f>
        <v>#REF!</v>
      </c>
      <c r="AD3275" s="94" t="e">
        <f ca="1">VLOOKUP(AC3275,REFERENCIAS!$B$62:$G$65,4,FALSE)</f>
        <v>#REF!</v>
      </c>
    </row>
    <row r="3276" spans="1:30" ht="17.25" x14ac:dyDescent="0.25">
      <c r="A3276" s="74"/>
      <c r="B3276" s="19"/>
      <c r="C3276" s="19"/>
      <c r="D3276" s="50"/>
      <c r="E3276" s="73"/>
      <c r="F3276" s="74"/>
      <c r="G3276" s="9"/>
      <c r="H3276" s="48"/>
      <c r="I3276" s="49">
        <f t="shared" ca="1" si="200"/>
        <v>2022</v>
      </c>
      <c r="J3276" s="22">
        <f t="shared" ca="1" si="201"/>
        <v>1</v>
      </c>
      <c r="K3276" s="19"/>
      <c r="L3276" s="73"/>
      <c r="M3276" s="74"/>
      <c r="N3276" s="19"/>
      <c r="O3276" s="73"/>
      <c r="P3276" s="82">
        <v>1</v>
      </c>
      <c r="Q3276" s="24">
        <v>1</v>
      </c>
      <c r="R3276" s="81">
        <f t="shared" si="202"/>
        <v>1</v>
      </c>
      <c r="S3276" s="87"/>
      <c r="T3276" s="19"/>
      <c r="U3276" s="25"/>
      <c r="V3276" s="25"/>
      <c r="W3276" s="81"/>
      <c r="X3276" s="91" t="e">
        <f ca="1">+VLOOKUP(#REF!,REFERENCIAS!$C:$D,2,0)*VLOOKUP(#REF!,PONDERADORES!A:P,IF(AND(INFORMACION!$T3276='REFERENCIAS RIESGO'!$C$36,INFORMACION!$F3276=REFERENCIAS!$C$24),16,IF(INFORMACION!$T3276='REFERENCIAS RIESGO'!$C$36,13,IF(INFORMACION!$F3276=REFERENCIAS!$C$24,10,7))),0)+VLOOKUP(K3276,REFERENCIAS!$C:$D,2,0)*VLOOKUP($K$2,PONDERADORES!A:P,IF(AND(INFORMACION!$T3276='REFERENCIAS RIESGO'!$C$36,INFORMACION!$F3276=REFERENCIAS!$C$24),16,IF(INFORMACION!$T3276='REFERENCIAS RIESGO'!$C$36,13,IF(INFORMACION!$F3276=REFERENCIAS!$C$24,10,7))),0)+VLOOKUP(L3276,REFERENCIAS!$C:$D,2,0)*VLOOKUP($L$2,PONDERADORES!A:P,IF(AND(INFORMACION!$T3276='REFERENCIAS RIESGO'!$C$36,INFORMACION!$F3276=REFERENCIAS!$C$24),16,IF(INFORMACION!$T3276='REFERENCIAS RIESGO'!$C$36,13,IF(INFORMACION!$F3276=REFERENCIAS!$C$24,10,7))),0)+VLOOKUP(F3276,REFERENCIAS!$C:$D,2,0)*VLOOKUP($F$2,PONDERADORES!A:P,IF(AND(INFORMACION!$T3276='REFERENCIAS RIESGO'!$C$36,INFORMACION!$F3276=REFERENCIAS!$C$24),16,IF(INFORMACION!$T3276='REFERENCIAS RIESGO'!$C$36,13,IF(INFORMACION!$F3276=REFERENCIAS!$C$24,10,7))),0)+VLOOKUP(T3276,REFERENCIAS!$C:$D,2,0)*VLOOKUP($T$2,PONDERADORES!A:P,IF(AND(INFORMACION!$T3276='REFERENCIAS RIESGO'!$C$36,INFORMACION!$F3276=REFERENCIAS!$C$24),16,IF(INFORMACION!$T3276='REFERENCIAS RIESGO'!$C$36,13,IF(INFORMACION!$F3276=REFERENCIAS!$C$24,10,7))),0)+VLOOKUP(IF(J3276&lt;=0.2,0.2,IF(AND(J3276&gt;0.2,J3276&lt;=0.4),0.4,IF(AND(J3276&gt;0.4,J3276&lt;=0.6),0.6,IF(AND(J3276&gt;0.6,J3276&lt;=0.8),0.8,IF(AND(J3276&gt;0.8,J3276&lt;=1),1))))),REFERENCIAS!$C:$D,2,0)*VLOOKUP($J$2,PONDERADORES!A:P,IF(AND(INFORMACION!$T3276='REFERENCIAS RIESGO'!$C$36,INFORMACION!$F3276=REFERENCIAS!$C$24),16,IF(INFORMACION!$T3276='REFERENCIAS RIESGO'!$C$36,13,IF(INFORMACION!$F3276=REFERENCIAS!$C$24,10,7))),0)</f>
        <v>#REF!</v>
      </c>
      <c r="Y3276" s="68">
        <f>+VLOOKUP(M3276,REFERENCIAS!$C:$D,2,0)*VLOOKUP($M$2,PONDERADORES!$A$7:$G$9,7,0)+VLOOKUP(N3276,REFERENCIAS!$C:$D,2,0)*VLOOKUP($N$2,PONDERADORES!$A$7:$G$9,7,0)+VLOOKUP(O3276,REFERENCIAS!$C:$D,2,0)*VLOOKUP($O$2,PONDERADORES!$A$7:$G$9,7,0)</f>
        <v>0.2</v>
      </c>
      <c r="Z3276" s="2">
        <f>+VLOOKUP(IF(R3276&lt;0.1,0,IF(AND(R3276&gt;=0.1,R3276&lt;0.2),0.1,IF(AND(R3276&gt;=0.2,R3276&lt;0.3),0.2,IF(R3276&gt;0.3,0.3,)))),REFERENCIAS!$C:$D,2,0)*VLOOKUP($R$2,PONDERADORES!$A$11:$G$11,7,0)</f>
        <v>15</v>
      </c>
      <c r="AA3276" s="92"/>
      <c r="AB3276" s="95" t="e">
        <f t="shared" ca="1" si="203"/>
        <v>#REF!</v>
      </c>
      <c r="AC3276" s="23" t="e">
        <f ca="1">IF(AB3276&gt;REFERENCIAS!$C$62,REFERENCIAS!$B$62,IF(AND(AB3276&gt;=REFERENCIAS!$C$63,AB3276&lt;REFERENCIAS!$D$63),REFERENCIAS!$B$63,IF(AND(AB3276&gt;REFERENCIAS!$C$64,AB3276&lt;=REFERENCIAS!$D$64),REFERENCIAS!$B$64,IF(AND(AB3276&gt;=REFERENCIAS!$C$65,AB3276&lt;REFERENCIAS!$D$65),REFERENCIAS!$B$65, "Revisar"))))</f>
        <v>#REF!</v>
      </c>
      <c r="AD3276" s="94" t="e">
        <f ca="1">VLOOKUP(AC3276,REFERENCIAS!$B$62:$G$65,4,FALSE)</f>
        <v>#REF!</v>
      </c>
    </row>
    <row r="3277" spans="1:30" ht="17.25" x14ac:dyDescent="0.25">
      <c r="A3277" s="74"/>
      <c r="B3277" s="19"/>
      <c r="C3277" s="19"/>
      <c r="D3277" s="50"/>
      <c r="E3277" s="73"/>
      <c r="F3277" s="74"/>
      <c r="G3277" s="9"/>
      <c r="H3277" s="48"/>
      <c r="I3277" s="49">
        <f t="shared" ca="1" si="200"/>
        <v>2022</v>
      </c>
      <c r="J3277" s="22">
        <f t="shared" ca="1" si="201"/>
        <v>1</v>
      </c>
      <c r="K3277" s="19"/>
      <c r="L3277" s="73"/>
      <c r="M3277" s="74"/>
      <c r="N3277" s="19"/>
      <c r="O3277" s="73"/>
      <c r="P3277" s="82">
        <v>1</v>
      </c>
      <c r="Q3277" s="24">
        <v>1</v>
      </c>
      <c r="R3277" s="81">
        <f t="shared" si="202"/>
        <v>1</v>
      </c>
      <c r="S3277" s="87"/>
      <c r="T3277" s="19"/>
      <c r="U3277" s="25"/>
      <c r="V3277" s="25"/>
      <c r="W3277" s="81"/>
      <c r="X3277" s="91" t="e">
        <f ca="1">+VLOOKUP(#REF!,REFERENCIAS!$C:$D,2,0)*VLOOKUP(#REF!,PONDERADORES!A:P,IF(AND(INFORMACION!$T3277='REFERENCIAS RIESGO'!$C$36,INFORMACION!$F3277=REFERENCIAS!$C$24),16,IF(INFORMACION!$T3277='REFERENCIAS RIESGO'!$C$36,13,IF(INFORMACION!$F3277=REFERENCIAS!$C$24,10,7))),0)+VLOOKUP(K3277,REFERENCIAS!$C:$D,2,0)*VLOOKUP($K$2,PONDERADORES!A:P,IF(AND(INFORMACION!$T3277='REFERENCIAS RIESGO'!$C$36,INFORMACION!$F3277=REFERENCIAS!$C$24),16,IF(INFORMACION!$T3277='REFERENCIAS RIESGO'!$C$36,13,IF(INFORMACION!$F3277=REFERENCIAS!$C$24,10,7))),0)+VLOOKUP(L3277,REFERENCIAS!$C:$D,2,0)*VLOOKUP($L$2,PONDERADORES!A:P,IF(AND(INFORMACION!$T3277='REFERENCIAS RIESGO'!$C$36,INFORMACION!$F3277=REFERENCIAS!$C$24),16,IF(INFORMACION!$T3277='REFERENCIAS RIESGO'!$C$36,13,IF(INFORMACION!$F3277=REFERENCIAS!$C$24,10,7))),0)+VLOOKUP(F3277,REFERENCIAS!$C:$D,2,0)*VLOOKUP($F$2,PONDERADORES!A:P,IF(AND(INFORMACION!$T3277='REFERENCIAS RIESGO'!$C$36,INFORMACION!$F3277=REFERENCIAS!$C$24),16,IF(INFORMACION!$T3277='REFERENCIAS RIESGO'!$C$36,13,IF(INFORMACION!$F3277=REFERENCIAS!$C$24,10,7))),0)+VLOOKUP(T3277,REFERENCIAS!$C:$D,2,0)*VLOOKUP($T$2,PONDERADORES!A:P,IF(AND(INFORMACION!$T3277='REFERENCIAS RIESGO'!$C$36,INFORMACION!$F3277=REFERENCIAS!$C$24),16,IF(INFORMACION!$T3277='REFERENCIAS RIESGO'!$C$36,13,IF(INFORMACION!$F3277=REFERENCIAS!$C$24,10,7))),0)+VLOOKUP(IF(J3277&lt;=0.2,0.2,IF(AND(J3277&gt;0.2,J3277&lt;=0.4),0.4,IF(AND(J3277&gt;0.4,J3277&lt;=0.6),0.6,IF(AND(J3277&gt;0.6,J3277&lt;=0.8),0.8,IF(AND(J3277&gt;0.8,J3277&lt;=1),1))))),REFERENCIAS!$C:$D,2,0)*VLOOKUP($J$2,PONDERADORES!A:P,IF(AND(INFORMACION!$T3277='REFERENCIAS RIESGO'!$C$36,INFORMACION!$F3277=REFERENCIAS!$C$24),16,IF(INFORMACION!$T3277='REFERENCIAS RIESGO'!$C$36,13,IF(INFORMACION!$F3277=REFERENCIAS!$C$24,10,7))),0)</f>
        <v>#REF!</v>
      </c>
      <c r="Y3277" s="68">
        <f>+VLOOKUP(M3277,REFERENCIAS!$C:$D,2,0)*VLOOKUP($M$2,PONDERADORES!$A$7:$G$9,7,0)+VLOOKUP(N3277,REFERENCIAS!$C:$D,2,0)*VLOOKUP($N$2,PONDERADORES!$A$7:$G$9,7,0)+VLOOKUP(O3277,REFERENCIAS!$C:$D,2,0)*VLOOKUP($O$2,PONDERADORES!$A$7:$G$9,7,0)</f>
        <v>0.2</v>
      </c>
      <c r="Z3277" s="2">
        <f>+VLOOKUP(IF(R3277&lt;0.1,0,IF(AND(R3277&gt;=0.1,R3277&lt;0.2),0.1,IF(AND(R3277&gt;=0.2,R3277&lt;0.3),0.2,IF(R3277&gt;0.3,0.3,)))),REFERENCIAS!$C:$D,2,0)*VLOOKUP($R$2,PONDERADORES!$A$11:$G$11,7,0)</f>
        <v>15</v>
      </c>
      <c r="AA3277" s="92"/>
      <c r="AB3277" s="95" t="e">
        <f t="shared" ca="1" si="203"/>
        <v>#REF!</v>
      </c>
      <c r="AC3277" s="23" t="e">
        <f ca="1">IF(AB3277&gt;REFERENCIAS!$C$62,REFERENCIAS!$B$62,IF(AND(AB3277&gt;=REFERENCIAS!$C$63,AB3277&lt;REFERENCIAS!$D$63),REFERENCIAS!$B$63,IF(AND(AB3277&gt;REFERENCIAS!$C$64,AB3277&lt;=REFERENCIAS!$D$64),REFERENCIAS!$B$64,IF(AND(AB3277&gt;=REFERENCIAS!$C$65,AB3277&lt;REFERENCIAS!$D$65),REFERENCIAS!$B$65, "Revisar"))))</f>
        <v>#REF!</v>
      </c>
      <c r="AD3277" s="94" t="e">
        <f ca="1">VLOOKUP(AC3277,REFERENCIAS!$B$62:$G$65,4,FALSE)</f>
        <v>#REF!</v>
      </c>
    </row>
    <row r="3278" spans="1:30" ht="17.25" x14ac:dyDescent="0.25">
      <c r="A3278" s="74"/>
      <c r="B3278" s="19"/>
      <c r="C3278" s="19"/>
      <c r="D3278" s="50"/>
      <c r="E3278" s="73"/>
      <c r="F3278" s="74"/>
      <c r="G3278" s="9"/>
      <c r="H3278" s="48"/>
      <c r="I3278" s="49">
        <f t="shared" ca="1" si="200"/>
        <v>2022</v>
      </c>
      <c r="J3278" s="22">
        <f t="shared" ca="1" si="201"/>
        <v>1</v>
      </c>
      <c r="K3278" s="19"/>
      <c r="L3278" s="73"/>
      <c r="M3278" s="74"/>
      <c r="N3278" s="19"/>
      <c r="O3278" s="73"/>
      <c r="P3278" s="82">
        <v>1</v>
      </c>
      <c r="Q3278" s="24">
        <v>1</v>
      </c>
      <c r="R3278" s="81">
        <f t="shared" si="202"/>
        <v>1</v>
      </c>
      <c r="S3278" s="87"/>
      <c r="T3278" s="19"/>
      <c r="U3278" s="25"/>
      <c r="V3278" s="25"/>
      <c r="W3278" s="81"/>
      <c r="X3278" s="91" t="e">
        <f ca="1">+VLOOKUP(#REF!,REFERENCIAS!$C:$D,2,0)*VLOOKUP(#REF!,PONDERADORES!A:P,IF(AND(INFORMACION!$T3278='REFERENCIAS RIESGO'!$C$36,INFORMACION!$F3278=REFERENCIAS!$C$24),16,IF(INFORMACION!$T3278='REFERENCIAS RIESGO'!$C$36,13,IF(INFORMACION!$F3278=REFERENCIAS!$C$24,10,7))),0)+VLOOKUP(K3278,REFERENCIAS!$C:$D,2,0)*VLOOKUP($K$2,PONDERADORES!A:P,IF(AND(INFORMACION!$T3278='REFERENCIAS RIESGO'!$C$36,INFORMACION!$F3278=REFERENCIAS!$C$24),16,IF(INFORMACION!$T3278='REFERENCIAS RIESGO'!$C$36,13,IF(INFORMACION!$F3278=REFERENCIAS!$C$24,10,7))),0)+VLOOKUP(L3278,REFERENCIAS!$C:$D,2,0)*VLOOKUP($L$2,PONDERADORES!A:P,IF(AND(INFORMACION!$T3278='REFERENCIAS RIESGO'!$C$36,INFORMACION!$F3278=REFERENCIAS!$C$24),16,IF(INFORMACION!$T3278='REFERENCIAS RIESGO'!$C$36,13,IF(INFORMACION!$F3278=REFERENCIAS!$C$24,10,7))),0)+VLOOKUP(F3278,REFERENCIAS!$C:$D,2,0)*VLOOKUP($F$2,PONDERADORES!A:P,IF(AND(INFORMACION!$T3278='REFERENCIAS RIESGO'!$C$36,INFORMACION!$F3278=REFERENCIAS!$C$24),16,IF(INFORMACION!$T3278='REFERENCIAS RIESGO'!$C$36,13,IF(INFORMACION!$F3278=REFERENCIAS!$C$24,10,7))),0)+VLOOKUP(T3278,REFERENCIAS!$C:$D,2,0)*VLOOKUP($T$2,PONDERADORES!A:P,IF(AND(INFORMACION!$T3278='REFERENCIAS RIESGO'!$C$36,INFORMACION!$F3278=REFERENCIAS!$C$24),16,IF(INFORMACION!$T3278='REFERENCIAS RIESGO'!$C$36,13,IF(INFORMACION!$F3278=REFERENCIAS!$C$24,10,7))),0)+VLOOKUP(IF(J3278&lt;=0.2,0.2,IF(AND(J3278&gt;0.2,J3278&lt;=0.4),0.4,IF(AND(J3278&gt;0.4,J3278&lt;=0.6),0.6,IF(AND(J3278&gt;0.6,J3278&lt;=0.8),0.8,IF(AND(J3278&gt;0.8,J3278&lt;=1),1))))),REFERENCIAS!$C:$D,2,0)*VLOOKUP($J$2,PONDERADORES!A:P,IF(AND(INFORMACION!$T3278='REFERENCIAS RIESGO'!$C$36,INFORMACION!$F3278=REFERENCIAS!$C$24),16,IF(INFORMACION!$T3278='REFERENCIAS RIESGO'!$C$36,13,IF(INFORMACION!$F3278=REFERENCIAS!$C$24,10,7))),0)</f>
        <v>#REF!</v>
      </c>
      <c r="Y3278" s="68">
        <f>+VLOOKUP(M3278,REFERENCIAS!$C:$D,2,0)*VLOOKUP($M$2,PONDERADORES!$A$7:$G$9,7,0)+VLOOKUP(N3278,REFERENCIAS!$C:$D,2,0)*VLOOKUP($N$2,PONDERADORES!$A$7:$G$9,7,0)+VLOOKUP(O3278,REFERENCIAS!$C:$D,2,0)*VLOOKUP($O$2,PONDERADORES!$A$7:$G$9,7,0)</f>
        <v>0.2</v>
      </c>
      <c r="Z3278" s="2">
        <f>+VLOOKUP(IF(R3278&lt;0.1,0,IF(AND(R3278&gt;=0.1,R3278&lt;0.2),0.1,IF(AND(R3278&gt;=0.2,R3278&lt;0.3),0.2,IF(R3278&gt;0.3,0.3,)))),REFERENCIAS!$C:$D,2,0)*VLOOKUP($R$2,PONDERADORES!$A$11:$G$11,7,0)</f>
        <v>15</v>
      </c>
      <c r="AA3278" s="92"/>
      <c r="AB3278" s="95" t="e">
        <f t="shared" ca="1" si="203"/>
        <v>#REF!</v>
      </c>
      <c r="AC3278" s="23" t="e">
        <f ca="1">IF(AB3278&gt;REFERENCIAS!$C$62,REFERENCIAS!$B$62,IF(AND(AB3278&gt;=REFERENCIAS!$C$63,AB3278&lt;REFERENCIAS!$D$63),REFERENCIAS!$B$63,IF(AND(AB3278&gt;REFERENCIAS!$C$64,AB3278&lt;=REFERENCIAS!$D$64),REFERENCIAS!$B$64,IF(AND(AB3278&gt;=REFERENCIAS!$C$65,AB3278&lt;REFERENCIAS!$D$65),REFERENCIAS!$B$65, "Revisar"))))</f>
        <v>#REF!</v>
      </c>
      <c r="AD3278" s="94" t="e">
        <f ca="1">VLOOKUP(AC3278,REFERENCIAS!$B$62:$G$65,4,FALSE)</f>
        <v>#REF!</v>
      </c>
    </row>
    <row r="3279" spans="1:30" ht="17.25" x14ac:dyDescent="0.25">
      <c r="A3279" s="74"/>
      <c r="B3279" s="19"/>
      <c r="C3279" s="19"/>
      <c r="D3279" s="50"/>
      <c r="E3279" s="73"/>
      <c r="F3279" s="74"/>
      <c r="G3279" s="9"/>
      <c r="H3279" s="48"/>
      <c r="I3279" s="49">
        <f t="shared" ca="1" si="200"/>
        <v>2022</v>
      </c>
      <c r="J3279" s="22">
        <f t="shared" ca="1" si="201"/>
        <v>1</v>
      </c>
      <c r="K3279" s="19"/>
      <c r="L3279" s="73"/>
      <c r="M3279" s="74"/>
      <c r="N3279" s="19"/>
      <c r="O3279" s="73"/>
      <c r="P3279" s="82">
        <v>1</v>
      </c>
      <c r="Q3279" s="24">
        <v>1</v>
      </c>
      <c r="R3279" s="81">
        <f t="shared" si="202"/>
        <v>1</v>
      </c>
      <c r="S3279" s="87"/>
      <c r="T3279" s="19"/>
      <c r="U3279" s="25"/>
      <c r="V3279" s="25"/>
      <c r="W3279" s="81"/>
      <c r="X3279" s="91" t="e">
        <f ca="1">+VLOOKUP(#REF!,REFERENCIAS!$C:$D,2,0)*VLOOKUP(#REF!,PONDERADORES!A:P,IF(AND(INFORMACION!$T3279='REFERENCIAS RIESGO'!$C$36,INFORMACION!$F3279=REFERENCIAS!$C$24),16,IF(INFORMACION!$T3279='REFERENCIAS RIESGO'!$C$36,13,IF(INFORMACION!$F3279=REFERENCIAS!$C$24,10,7))),0)+VLOOKUP(K3279,REFERENCIAS!$C:$D,2,0)*VLOOKUP($K$2,PONDERADORES!A:P,IF(AND(INFORMACION!$T3279='REFERENCIAS RIESGO'!$C$36,INFORMACION!$F3279=REFERENCIAS!$C$24),16,IF(INFORMACION!$T3279='REFERENCIAS RIESGO'!$C$36,13,IF(INFORMACION!$F3279=REFERENCIAS!$C$24,10,7))),0)+VLOOKUP(L3279,REFERENCIAS!$C:$D,2,0)*VLOOKUP($L$2,PONDERADORES!A:P,IF(AND(INFORMACION!$T3279='REFERENCIAS RIESGO'!$C$36,INFORMACION!$F3279=REFERENCIAS!$C$24),16,IF(INFORMACION!$T3279='REFERENCIAS RIESGO'!$C$36,13,IF(INFORMACION!$F3279=REFERENCIAS!$C$24,10,7))),0)+VLOOKUP(F3279,REFERENCIAS!$C:$D,2,0)*VLOOKUP($F$2,PONDERADORES!A:P,IF(AND(INFORMACION!$T3279='REFERENCIAS RIESGO'!$C$36,INFORMACION!$F3279=REFERENCIAS!$C$24),16,IF(INFORMACION!$T3279='REFERENCIAS RIESGO'!$C$36,13,IF(INFORMACION!$F3279=REFERENCIAS!$C$24,10,7))),0)+VLOOKUP(T3279,REFERENCIAS!$C:$D,2,0)*VLOOKUP($T$2,PONDERADORES!A:P,IF(AND(INFORMACION!$T3279='REFERENCIAS RIESGO'!$C$36,INFORMACION!$F3279=REFERENCIAS!$C$24),16,IF(INFORMACION!$T3279='REFERENCIAS RIESGO'!$C$36,13,IF(INFORMACION!$F3279=REFERENCIAS!$C$24,10,7))),0)+VLOOKUP(IF(J3279&lt;=0.2,0.2,IF(AND(J3279&gt;0.2,J3279&lt;=0.4),0.4,IF(AND(J3279&gt;0.4,J3279&lt;=0.6),0.6,IF(AND(J3279&gt;0.6,J3279&lt;=0.8),0.8,IF(AND(J3279&gt;0.8,J3279&lt;=1),1))))),REFERENCIAS!$C:$D,2,0)*VLOOKUP($J$2,PONDERADORES!A:P,IF(AND(INFORMACION!$T3279='REFERENCIAS RIESGO'!$C$36,INFORMACION!$F3279=REFERENCIAS!$C$24),16,IF(INFORMACION!$T3279='REFERENCIAS RIESGO'!$C$36,13,IF(INFORMACION!$F3279=REFERENCIAS!$C$24,10,7))),0)</f>
        <v>#REF!</v>
      </c>
      <c r="Y3279" s="68">
        <f>+VLOOKUP(M3279,REFERENCIAS!$C:$D,2,0)*VLOOKUP($M$2,PONDERADORES!$A$7:$G$9,7,0)+VLOOKUP(N3279,REFERENCIAS!$C:$D,2,0)*VLOOKUP($N$2,PONDERADORES!$A$7:$G$9,7,0)+VLOOKUP(O3279,REFERENCIAS!$C:$D,2,0)*VLOOKUP($O$2,PONDERADORES!$A$7:$G$9,7,0)</f>
        <v>0.2</v>
      </c>
      <c r="Z3279" s="2">
        <f>+VLOOKUP(IF(R3279&lt;0.1,0,IF(AND(R3279&gt;=0.1,R3279&lt;0.2),0.1,IF(AND(R3279&gt;=0.2,R3279&lt;0.3),0.2,IF(R3279&gt;0.3,0.3,)))),REFERENCIAS!$C:$D,2,0)*VLOOKUP($R$2,PONDERADORES!$A$11:$G$11,7,0)</f>
        <v>15</v>
      </c>
      <c r="AA3279" s="92"/>
      <c r="AB3279" s="95" t="e">
        <f t="shared" ca="1" si="203"/>
        <v>#REF!</v>
      </c>
      <c r="AC3279" s="23" t="e">
        <f ca="1">IF(AB3279&gt;REFERENCIAS!$C$62,REFERENCIAS!$B$62,IF(AND(AB3279&gt;=REFERENCIAS!$C$63,AB3279&lt;REFERENCIAS!$D$63),REFERENCIAS!$B$63,IF(AND(AB3279&gt;REFERENCIAS!$C$64,AB3279&lt;=REFERENCIAS!$D$64),REFERENCIAS!$B$64,IF(AND(AB3279&gt;=REFERENCIAS!$C$65,AB3279&lt;REFERENCIAS!$D$65),REFERENCIAS!$B$65, "Revisar"))))</f>
        <v>#REF!</v>
      </c>
      <c r="AD3279" s="94" t="e">
        <f ca="1">VLOOKUP(AC3279,REFERENCIAS!$B$62:$G$65,4,FALSE)</f>
        <v>#REF!</v>
      </c>
    </row>
    <row r="3280" spans="1:30" ht="17.25" x14ac:dyDescent="0.25">
      <c r="A3280" s="74"/>
      <c r="B3280" s="19"/>
      <c r="C3280" s="19"/>
      <c r="D3280" s="50"/>
      <c r="E3280" s="73"/>
      <c r="F3280" s="74"/>
      <c r="G3280" s="9"/>
      <c r="H3280" s="48"/>
      <c r="I3280" s="49">
        <f t="shared" ca="1" si="200"/>
        <v>2022</v>
      </c>
      <c r="J3280" s="22">
        <f t="shared" ca="1" si="201"/>
        <v>1</v>
      </c>
      <c r="K3280" s="19"/>
      <c r="L3280" s="73"/>
      <c r="M3280" s="74"/>
      <c r="N3280" s="19"/>
      <c r="O3280" s="73"/>
      <c r="P3280" s="82">
        <v>1</v>
      </c>
      <c r="Q3280" s="24">
        <v>1</v>
      </c>
      <c r="R3280" s="81">
        <f t="shared" si="202"/>
        <v>1</v>
      </c>
      <c r="S3280" s="87"/>
      <c r="T3280" s="19"/>
      <c r="U3280" s="25"/>
      <c r="V3280" s="25"/>
      <c r="W3280" s="81"/>
      <c r="X3280" s="91" t="e">
        <f ca="1">+VLOOKUP(#REF!,REFERENCIAS!$C:$D,2,0)*VLOOKUP(#REF!,PONDERADORES!A:P,IF(AND(INFORMACION!$T3280='REFERENCIAS RIESGO'!$C$36,INFORMACION!$F3280=REFERENCIAS!$C$24),16,IF(INFORMACION!$T3280='REFERENCIAS RIESGO'!$C$36,13,IF(INFORMACION!$F3280=REFERENCIAS!$C$24,10,7))),0)+VLOOKUP(K3280,REFERENCIAS!$C:$D,2,0)*VLOOKUP($K$2,PONDERADORES!A:P,IF(AND(INFORMACION!$T3280='REFERENCIAS RIESGO'!$C$36,INFORMACION!$F3280=REFERENCIAS!$C$24),16,IF(INFORMACION!$T3280='REFERENCIAS RIESGO'!$C$36,13,IF(INFORMACION!$F3280=REFERENCIAS!$C$24,10,7))),0)+VLOOKUP(L3280,REFERENCIAS!$C:$D,2,0)*VLOOKUP($L$2,PONDERADORES!A:P,IF(AND(INFORMACION!$T3280='REFERENCIAS RIESGO'!$C$36,INFORMACION!$F3280=REFERENCIAS!$C$24),16,IF(INFORMACION!$T3280='REFERENCIAS RIESGO'!$C$36,13,IF(INFORMACION!$F3280=REFERENCIAS!$C$24,10,7))),0)+VLOOKUP(F3280,REFERENCIAS!$C:$D,2,0)*VLOOKUP($F$2,PONDERADORES!A:P,IF(AND(INFORMACION!$T3280='REFERENCIAS RIESGO'!$C$36,INFORMACION!$F3280=REFERENCIAS!$C$24),16,IF(INFORMACION!$T3280='REFERENCIAS RIESGO'!$C$36,13,IF(INFORMACION!$F3280=REFERENCIAS!$C$24,10,7))),0)+VLOOKUP(T3280,REFERENCIAS!$C:$D,2,0)*VLOOKUP($T$2,PONDERADORES!A:P,IF(AND(INFORMACION!$T3280='REFERENCIAS RIESGO'!$C$36,INFORMACION!$F3280=REFERENCIAS!$C$24),16,IF(INFORMACION!$T3280='REFERENCIAS RIESGO'!$C$36,13,IF(INFORMACION!$F3280=REFERENCIAS!$C$24,10,7))),0)+VLOOKUP(IF(J3280&lt;=0.2,0.2,IF(AND(J3280&gt;0.2,J3280&lt;=0.4),0.4,IF(AND(J3280&gt;0.4,J3280&lt;=0.6),0.6,IF(AND(J3280&gt;0.6,J3280&lt;=0.8),0.8,IF(AND(J3280&gt;0.8,J3280&lt;=1),1))))),REFERENCIAS!$C:$D,2,0)*VLOOKUP($J$2,PONDERADORES!A:P,IF(AND(INFORMACION!$T3280='REFERENCIAS RIESGO'!$C$36,INFORMACION!$F3280=REFERENCIAS!$C$24),16,IF(INFORMACION!$T3280='REFERENCIAS RIESGO'!$C$36,13,IF(INFORMACION!$F3280=REFERENCIAS!$C$24,10,7))),0)</f>
        <v>#REF!</v>
      </c>
      <c r="Y3280" s="68">
        <f>+VLOOKUP(M3280,REFERENCIAS!$C:$D,2,0)*VLOOKUP($M$2,PONDERADORES!$A$7:$G$9,7,0)+VLOOKUP(N3280,REFERENCIAS!$C:$D,2,0)*VLOOKUP($N$2,PONDERADORES!$A$7:$G$9,7,0)+VLOOKUP(O3280,REFERENCIAS!$C:$D,2,0)*VLOOKUP($O$2,PONDERADORES!$A$7:$G$9,7,0)</f>
        <v>0.2</v>
      </c>
      <c r="Z3280" s="2">
        <f>+VLOOKUP(IF(R3280&lt;0.1,0,IF(AND(R3280&gt;=0.1,R3280&lt;0.2),0.1,IF(AND(R3280&gt;=0.2,R3280&lt;0.3),0.2,IF(R3280&gt;0.3,0.3,)))),REFERENCIAS!$C:$D,2,0)*VLOOKUP($R$2,PONDERADORES!$A$11:$G$11,7,0)</f>
        <v>15</v>
      </c>
      <c r="AA3280" s="92"/>
      <c r="AB3280" s="95" t="e">
        <f t="shared" ca="1" si="203"/>
        <v>#REF!</v>
      </c>
      <c r="AC3280" s="23" t="e">
        <f ca="1">IF(AB3280&gt;REFERENCIAS!$C$62,REFERENCIAS!$B$62,IF(AND(AB3280&gt;=REFERENCIAS!$C$63,AB3280&lt;REFERENCIAS!$D$63),REFERENCIAS!$B$63,IF(AND(AB3280&gt;REFERENCIAS!$C$64,AB3280&lt;=REFERENCIAS!$D$64),REFERENCIAS!$B$64,IF(AND(AB3280&gt;=REFERENCIAS!$C$65,AB3280&lt;REFERENCIAS!$D$65),REFERENCIAS!$B$65, "Revisar"))))</f>
        <v>#REF!</v>
      </c>
      <c r="AD3280" s="94" t="e">
        <f ca="1">VLOOKUP(AC3280,REFERENCIAS!$B$62:$G$65,4,FALSE)</f>
        <v>#REF!</v>
      </c>
    </row>
    <row r="3281" spans="1:30" ht="17.25" x14ac:dyDescent="0.25">
      <c r="A3281" s="74"/>
      <c r="B3281" s="19"/>
      <c r="C3281" s="19"/>
      <c r="D3281" s="50"/>
      <c r="E3281" s="73"/>
      <c r="F3281" s="74"/>
      <c r="G3281" s="9"/>
      <c r="H3281" s="48"/>
      <c r="I3281" s="49">
        <f t="shared" ca="1" si="200"/>
        <v>2022</v>
      </c>
      <c r="J3281" s="22">
        <f t="shared" ca="1" si="201"/>
        <v>1</v>
      </c>
      <c r="K3281" s="19"/>
      <c r="L3281" s="73"/>
      <c r="M3281" s="74"/>
      <c r="N3281" s="19"/>
      <c r="O3281" s="73"/>
      <c r="P3281" s="82">
        <v>1</v>
      </c>
      <c r="Q3281" s="24">
        <v>1</v>
      </c>
      <c r="R3281" s="81">
        <f t="shared" si="202"/>
        <v>1</v>
      </c>
      <c r="S3281" s="87"/>
      <c r="T3281" s="19"/>
      <c r="U3281" s="25"/>
      <c r="V3281" s="25"/>
      <c r="W3281" s="81"/>
      <c r="X3281" s="91" t="e">
        <f ca="1">+VLOOKUP(#REF!,REFERENCIAS!$C:$D,2,0)*VLOOKUP(#REF!,PONDERADORES!A:P,IF(AND(INFORMACION!$T3281='REFERENCIAS RIESGO'!$C$36,INFORMACION!$F3281=REFERENCIAS!$C$24),16,IF(INFORMACION!$T3281='REFERENCIAS RIESGO'!$C$36,13,IF(INFORMACION!$F3281=REFERENCIAS!$C$24,10,7))),0)+VLOOKUP(K3281,REFERENCIAS!$C:$D,2,0)*VLOOKUP($K$2,PONDERADORES!A:P,IF(AND(INFORMACION!$T3281='REFERENCIAS RIESGO'!$C$36,INFORMACION!$F3281=REFERENCIAS!$C$24),16,IF(INFORMACION!$T3281='REFERENCIAS RIESGO'!$C$36,13,IF(INFORMACION!$F3281=REFERENCIAS!$C$24,10,7))),0)+VLOOKUP(L3281,REFERENCIAS!$C:$D,2,0)*VLOOKUP($L$2,PONDERADORES!A:P,IF(AND(INFORMACION!$T3281='REFERENCIAS RIESGO'!$C$36,INFORMACION!$F3281=REFERENCIAS!$C$24),16,IF(INFORMACION!$T3281='REFERENCIAS RIESGO'!$C$36,13,IF(INFORMACION!$F3281=REFERENCIAS!$C$24,10,7))),0)+VLOOKUP(F3281,REFERENCIAS!$C:$D,2,0)*VLOOKUP($F$2,PONDERADORES!A:P,IF(AND(INFORMACION!$T3281='REFERENCIAS RIESGO'!$C$36,INFORMACION!$F3281=REFERENCIAS!$C$24),16,IF(INFORMACION!$T3281='REFERENCIAS RIESGO'!$C$36,13,IF(INFORMACION!$F3281=REFERENCIAS!$C$24,10,7))),0)+VLOOKUP(T3281,REFERENCIAS!$C:$D,2,0)*VLOOKUP($T$2,PONDERADORES!A:P,IF(AND(INFORMACION!$T3281='REFERENCIAS RIESGO'!$C$36,INFORMACION!$F3281=REFERENCIAS!$C$24),16,IF(INFORMACION!$T3281='REFERENCIAS RIESGO'!$C$36,13,IF(INFORMACION!$F3281=REFERENCIAS!$C$24,10,7))),0)+VLOOKUP(IF(J3281&lt;=0.2,0.2,IF(AND(J3281&gt;0.2,J3281&lt;=0.4),0.4,IF(AND(J3281&gt;0.4,J3281&lt;=0.6),0.6,IF(AND(J3281&gt;0.6,J3281&lt;=0.8),0.8,IF(AND(J3281&gt;0.8,J3281&lt;=1),1))))),REFERENCIAS!$C:$D,2,0)*VLOOKUP($J$2,PONDERADORES!A:P,IF(AND(INFORMACION!$T3281='REFERENCIAS RIESGO'!$C$36,INFORMACION!$F3281=REFERENCIAS!$C$24),16,IF(INFORMACION!$T3281='REFERENCIAS RIESGO'!$C$36,13,IF(INFORMACION!$F3281=REFERENCIAS!$C$24,10,7))),0)</f>
        <v>#REF!</v>
      </c>
      <c r="Y3281" s="68">
        <f>+VLOOKUP(M3281,REFERENCIAS!$C:$D,2,0)*VLOOKUP($M$2,PONDERADORES!$A$7:$G$9,7,0)+VLOOKUP(N3281,REFERENCIAS!$C:$D,2,0)*VLOOKUP($N$2,PONDERADORES!$A$7:$G$9,7,0)+VLOOKUP(O3281,REFERENCIAS!$C:$D,2,0)*VLOOKUP($O$2,PONDERADORES!$A$7:$G$9,7,0)</f>
        <v>0.2</v>
      </c>
      <c r="Z3281" s="2">
        <f>+VLOOKUP(IF(R3281&lt;0.1,0,IF(AND(R3281&gt;=0.1,R3281&lt;0.2),0.1,IF(AND(R3281&gt;=0.2,R3281&lt;0.3),0.2,IF(R3281&gt;0.3,0.3,)))),REFERENCIAS!$C:$D,2,0)*VLOOKUP($R$2,PONDERADORES!$A$11:$G$11,7,0)</f>
        <v>15</v>
      </c>
      <c r="AA3281" s="92"/>
      <c r="AB3281" s="95" t="e">
        <f t="shared" ca="1" si="203"/>
        <v>#REF!</v>
      </c>
      <c r="AC3281" s="23" t="e">
        <f ca="1">IF(AB3281&gt;REFERENCIAS!$C$62,REFERENCIAS!$B$62,IF(AND(AB3281&gt;=REFERENCIAS!$C$63,AB3281&lt;REFERENCIAS!$D$63),REFERENCIAS!$B$63,IF(AND(AB3281&gt;REFERENCIAS!$C$64,AB3281&lt;=REFERENCIAS!$D$64),REFERENCIAS!$B$64,IF(AND(AB3281&gt;=REFERENCIAS!$C$65,AB3281&lt;REFERENCIAS!$D$65),REFERENCIAS!$B$65, "Revisar"))))</f>
        <v>#REF!</v>
      </c>
      <c r="AD3281" s="94" t="e">
        <f ca="1">VLOOKUP(AC3281,REFERENCIAS!$B$62:$G$65,4,FALSE)</f>
        <v>#REF!</v>
      </c>
    </row>
    <row r="3282" spans="1:30" ht="17.25" x14ac:dyDescent="0.25">
      <c r="A3282" s="74"/>
      <c r="B3282" s="19"/>
      <c r="C3282" s="19"/>
      <c r="D3282" s="50"/>
      <c r="E3282" s="73"/>
      <c r="F3282" s="74"/>
      <c r="G3282" s="9"/>
      <c r="H3282" s="48"/>
      <c r="I3282" s="49">
        <f t="shared" ca="1" si="200"/>
        <v>2022</v>
      </c>
      <c r="J3282" s="22">
        <f t="shared" ca="1" si="201"/>
        <v>1</v>
      </c>
      <c r="K3282" s="19"/>
      <c r="L3282" s="73"/>
      <c r="M3282" s="74"/>
      <c r="N3282" s="19"/>
      <c r="O3282" s="73"/>
      <c r="P3282" s="82">
        <v>1</v>
      </c>
      <c r="Q3282" s="24">
        <v>1</v>
      </c>
      <c r="R3282" s="81">
        <f t="shared" si="202"/>
        <v>1</v>
      </c>
      <c r="S3282" s="87"/>
      <c r="T3282" s="19"/>
      <c r="U3282" s="25"/>
      <c r="V3282" s="25"/>
      <c r="W3282" s="81"/>
      <c r="X3282" s="91" t="e">
        <f ca="1">+VLOOKUP(#REF!,REFERENCIAS!$C:$D,2,0)*VLOOKUP(#REF!,PONDERADORES!A:P,IF(AND(INFORMACION!$T3282='REFERENCIAS RIESGO'!$C$36,INFORMACION!$F3282=REFERENCIAS!$C$24),16,IF(INFORMACION!$T3282='REFERENCIAS RIESGO'!$C$36,13,IF(INFORMACION!$F3282=REFERENCIAS!$C$24,10,7))),0)+VLOOKUP(K3282,REFERENCIAS!$C:$D,2,0)*VLOOKUP($K$2,PONDERADORES!A:P,IF(AND(INFORMACION!$T3282='REFERENCIAS RIESGO'!$C$36,INFORMACION!$F3282=REFERENCIAS!$C$24),16,IF(INFORMACION!$T3282='REFERENCIAS RIESGO'!$C$36,13,IF(INFORMACION!$F3282=REFERENCIAS!$C$24,10,7))),0)+VLOOKUP(L3282,REFERENCIAS!$C:$D,2,0)*VLOOKUP($L$2,PONDERADORES!A:P,IF(AND(INFORMACION!$T3282='REFERENCIAS RIESGO'!$C$36,INFORMACION!$F3282=REFERENCIAS!$C$24),16,IF(INFORMACION!$T3282='REFERENCIAS RIESGO'!$C$36,13,IF(INFORMACION!$F3282=REFERENCIAS!$C$24,10,7))),0)+VLOOKUP(F3282,REFERENCIAS!$C:$D,2,0)*VLOOKUP($F$2,PONDERADORES!A:P,IF(AND(INFORMACION!$T3282='REFERENCIAS RIESGO'!$C$36,INFORMACION!$F3282=REFERENCIAS!$C$24),16,IF(INFORMACION!$T3282='REFERENCIAS RIESGO'!$C$36,13,IF(INFORMACION!$F3282=REFERENCIAS!$C$24,10,7))),0)+VLOOKUP(T3282,REFERENCIAS!$C:$D,2,0)*VLOOKUP($T$2,PONDERADORES!A:P,IF(AND(INFORMACION!$T3282='REFERENCIAS RIESGO'!$C$36,INFORMACION!$F3282=REFERENCIAS!$C$24),16,IF(INFORMACION!$T3282='REFERENCIAS RIESGO'!$C$36,13,IF(INFORMACION!$F3282=REFERENCIAS!$C$24,10,7))),0)+VLOOKUP(IF(J3282&lt;=0.2,0.2,IF(AND(J3282&gt;0.2,J3282&lt;=0.4),0.4,IF(AND(J3282&gt;0.4,J3282&lt;=0.6),0.6,IF(AND(J3282&gt;0.6,J3282&lt;=0.8),0.8,IF(AND(J3282&gt;0.8,J3282&lt;=1),1))))),REFERENCIAS!$C:$D,2,0)*VLOOKUP($J$2,PONDERADORES!A:P,IF(AND(INFORMACION!$T3282='REFERENCIAS RIESGO'!$C$36,INFORMACION!$F3282=REFERENCIAS!$C$24),16,IF(INFORMACION!$T3282='REFERENCIAS RIESGO'!$C$36,13,IF(INFORMACION!$F3282=REFERENCIAS!$C$24,10,7))),0)</f>
        <v>#REF!</v>
      </c>
      <c r="Y3282" s="68">
        <f>+VLOOKUP(M3282,REFERENCIAS!$C:$D,2,0)*VLOOKUP($M$2,PONDERADORES!$A$7:$G$9,7,0)+VLOOKUP(N3282,REFERENCIAS!$C:$D,2,0)*VLOOKUP($N$2,PONDERADORES!$A$7:$G$9,7,0)+VLOOKUP(O3282,REFERENCIAS!$C:$D,2,0)*VLOOKUP($O$2,PONDERADORES!$A$7:$G$9,7,0)</f>
        <v>0.2</v>
      </c>
      <c r="Z3282" s="2">
        <f>+VLOOKUP(IF(R3282&lt;0.1,0,IF(AND(R3282&gt;=0.1,R3282&lt;0.2),0.1,IF(AND(R3282&gt;=0.2,R3282&lt;0.3),0.2,IF(R3282&gt;0.3,0.3,)))),REFERENCIAS!$C:$D,2,0)*VLOOKUP($R$2,PONDERADORES!$A$11:$G$11,7,0)</f>
        <v>15</v>
      </c>
      <c r="AA3282" s="92"/>
      <c r="AB3282" s="95" t="e">
        <f t="shared" ca="1" si="203"/>
        <v>#REF!</v>
      </c>
      <c r="AC3282" s="23" t="e">
        <f ca="1">IF(AB3282&gt;REFERENCIAS!$C$62,REFERENCIAS!$B$62,IF(AND(AB3282&gt;=REFERENCIAS!$C$63,AB3282&lt;REFERENCIAS!$D$63),REFERENCIAS!$B$63,IF(AND(AB3282&gt;REFERENCIAS!$C$64,AB3282&lt;=REFERENCIAS!$D$64),REFERENCIAS!$B$64,IF(AND(AB3282&gt;=REFERENCIAS!$C$65,AB3282&lt;REFERENCIAS!$D$65),REFERENCIAS!$B$65, "Revisar"))))</f>
        <v>#REF!</v>
      </c>
      <c r="AD3282" s="94" t="e">
        <f ca="1">VLOOKUP(AC3282,REFERENCIAS!$B$62:$G$65,4,FALSE)</f>
        <v>#REF!</v>
      </c>
    </row>
    <row r="3283" spans="1:30" ht="17.25" x14ac:dyDescent="0.25">
      <c r="A3283" s="74"/>
      <c r="B3283" s="19"/>
      <c r="C3283" s="19"/>
      <c r="D3283" s="50"/>
      <c r="E3283" s="73"/>
      <c r="F3283" s="74"/>
      <c r="G3283" s="9"/>
      <c r="H3283" s="48"/>
      <c r="I3283" s="49">
        <f t="shared" ca="1" si="200"/>
        <v>2022</v>
      </c>
      <c r="J3283" s="22">
        <f t="shared" ca="1" si="201"/>
        <v>1</v>
      </c>
      <c r="K3283" s="19"/>
      <c r="L3283" s="73"/>
      <c r="M3283" s="74"/>
      <c r="N3283" s="19"/>
      <c r="O3283" s="73"/>
      <c r="P3283" s="82">
        <v>1</v>
      </c>
      <c r="Q3283" s="24">
        <v>1</v>
      </c>
      <c r="R3283" s="81">
        <f t="shared" si="202"/>
        <v>1</v>
      </c>
      <c r="S3283" s="87"/>
      <c r="T3283" s="19"/>
      <c r="U3283" s="25"/>
      <c r="V3283" s="25"/>
      <c r="W3283" s="81"/>
      <c r="X3283" s="91" t="e">
        <f ca="1">+VLOOKUP(#REF!,REFERENCIAS!$C:$D,2,0)*VLOOKUP(#REF!,PONDERADORES!A:P,IF(AND(INFORMACION!$T3283='REFERENCIAS RIESGO'!$C$36,INFORMACION!$F3283=REFERENCIAS!$C$24),16,IF(INFORMACION!$T3283='REFERENCIAS RIESGO'!$C$36,13,IF(INFORMACION!$F3283=REFERENCIAS!$C$24,10,7))),0)+VLOOKUP(K3283,REFERENCIAS!$C:$D,2,0)*VLOOKUP($K$2,PONDERADORES!A:P,IF(AND(INFORMACION!$T3283='REFERENCIAS RIESGO'!$C$36,INFORMACION!$F3283=REFERENCIAS!$C$24),16,IF(INFORMACION!$T3283='REFERENCIAS RIESGO'!$C$36,13,IF(INFORMACION!$F3283=REFERENCIAS!$C$24,10,7))),0)+VLOOKUP(L3283,REFERENCIAS!$C:$D,2,0)*VLOOKUP($L$2,PONDERADORES!A:P,IF(AND(INFORMACION!$T3283='REFERENCIAS RIESGO'!$C$36,INFORMACION!$F3283=REFERENCIAS!$C$24),16,IF(INFORMACION!$T3283='REFERENCIAS RIESGO'!$C$36,13,IF(INFORMACION!$F3283=REFERENCIAS!$C$24,10,7))),0)+VLOOKUP(F3283,REFERENCIAS!$C:$D,2,0)*VLOOKUP($F$2,PONDERADORES!A:P,IF(AND(INFORMACION!$T3283='REFERENCIAS RIESGO'!$C$36,INFORMACION!$F3283=REFERENCIAS!$C$24),16,IF(INFORMACION!$T3283='REFERENCIAS RIESGO'!$C$36,13,IF(INFORMACION!$F3283=REFERENCIAS!$C$24,10,7))),0)+VLOOKUP(T3283,REFERENCIAS!$C:$D,2,0)*VLOOKUP($T$2,PONDERADORES!A:P,IF(AND(INFORMACION!$T3283='REFERENCIAS RIESGO'!$C$36,INFORMACION!$F3283=REFERENCIAS!$C$24),16,IF(INFORMACION!$T3283='REFERENCIAS RIESGO'!$C$36,13,IF(INFORMACION!$F3283=REFERENCIAS!$C$24,10,7))),0)+VLOOKUP(IF(J3283&lt;=0.2,0.2,IF(AND(J3283&gt;0.2,J3283&lt;=0.4),0.4,IF(AND(J3283&gt;0.4,J3283&lt;=0.6),0.6,IF(AND(J3283&gt;0.6,J3283&lt;=0.8),0.8,IF(AND(J3283&gt;0.8,J3283&lt;=1),1))))),REFERENCIAS!$C:$D,2,0)*VLOOKUP($J$2,PONDERADORES!A:P,IF(AND(INFORMACION!$T3283='REFERENCIAS RIESGO'!$C$36,INFORMACION!$F3283=REFERENCIAS!$C$24),16,IF(INFORMACION!$T3283='REFERENCIAS RIESGO'!$C$36,13,IF(INFORMACION!$F3283=REFERENCIAS!$C$24,10,7))),0)</f>
        <v>#REF!</v>
      </c>
      <c r="Y3283" s="68">
        <f>+VLOOKUP(M3283,REFERENCIAS!$C:$D,2,0)*VLOOKUP($M$2,PONDERADORES!$A$7:$G$9,7,0)+VLOOKUP(N3283,REFERENCIAS!$C:$D,2,0)*VLOOKUP($N$2,PONDERADORES!$A$7:$G$9,7,0)+VLOOKUP(O3283,REFERENCIAS!$C:$D,2,0)*VLOOKUP($O$2,PONDERADORES!$A$7:$G$9,7,0)</f>
        <v>0.2</v>
      </c>
      <c r="Z3283" s="2">
        <f>+VLOOKUP(IF(R3283&lt;0.1,0,IF(AND(R3283&gt;=0.1,R3283&lt;0.2),0.1,IF(AND(R3283&gt;=0.2,R3283&lt;0.3),0.2,IF(R3283&gt;0.3,0.3,)))),REFERENCIAS!$C:$D,2,0)*VLOOKUP($R$2,PONDERADORES!$A$11:$G$11,7,0)</f>
        <v>15</v>
      </c>
      <c r="AA3283" s="92"/>
      <c r="AB3283" s="95" t="e">
        <f t="shared" ca="1" si="203"/>
        <v>#REF!</v>
      </c>
      <c r="AC3283" s="23" t="e">
        <f ca="1">IF(AB3283&gt;REFERENCIAS!$C$62,REFERENCIAS!$B$62,IF(AND(AB3283&gt;=REFERENCIAS!$C$63,AB3283&lt;REFERENCIAS!$D$63),REFERENCIAS!$B$63,IF(AND(AB3283&gt;REFERENCIAS!$C$64,AB3283&lt;=REFERENCIAS!$D$64),REFERENCIAS!$B$64,IF(AND(AB3283&gt;=REFERENCIAS!$C$65,AB3283&lt;REFERENCIAS!$D$65),REFERENCIAS!$B$65, "Revisar"))))</f>
        <v>#REF!</v>
      </c>
      <c r="AD3283" s="94" t="e">
        <f ca="1">VLOOKUP(AC3283,REFERENCIAS!$B$62:$G$65,4,FALSE)</f>
        <v>#REF!</v>
      </c>
    </row>
    <row r="3284" spans="1:30" ht="17.25" x14ac:dyDescent="0.25">
      <c r="A3284" s="74"/>
      <c r="B3284" s="19"/>
      <c r="C3284" s="19"/>
      <c r="D3284" s="50"/>
      <c r="E3284" s="73"/>
      <c r="F3284" s="74"/>
      <c r="G3284" s="9"/>
      <c r="H3284" s="48"/>
      <c r="I3284" s="49">
        <f t="shared" ca="1" si="200"/>
        <v>2022</v>
      </c>
      <c r="J3284" s="22">
        <f t="shared" ca="1" si="201"/>
        <v>1</v>
      </c>
      <c r="K3284" s="19"/>
      <c r="L3284" s="73"/>
      <c r="M3284" s="74"/>
      <c r="N3284" s="19"/>
      <c r="O3284" s="73"/>
      <c r="P3284" s="82">
        <v>1</v>
      </c>
      <c r="Q3284" s="24">
        <v>1</v>
      </c>
      <c r="R3284" s="81">
        <f t="shared" si="202"/>
        <v>1</v>
      </c>
      <c r="S3284" s="87"/>
      <c r="T3284" s="19"/>
      <c r="U3284" s="25"/>
      <c r="V3284" s="25"/>
      <c r="W3284" s="81"/>
      <c r="X3284" s="91" t="e">
        <f ca="1">+VLOOKUP(#REF!,REFERENCIAS!$C:$D,2,0)*VLOOKUP(#REF!,PONDERADORES!A:P,IF(AND(INFORMACION!$T3284='REFERENCIAS RIESGO'!$C$36,INFORMACION!$F3284=REFERENCIAS!$C$24),16,IF(INFORMACION!$T3284='REFERENCIAS RIESGO'!$C$36,13,IF(INFORMACION!$F3284=REFERENCIAS!$C$24,10,7))),0)+VLOOKUP(K3284,REFERENCIAS!$C:$D,2,0)*VLOOKUP($K$2,PONDERADORES!A:P,IF(AND(INFORMACION!$T3284='REFERENCIAS RIESGO'!$C$36,INFORMACION!$F3284=REFERENCIAS!$C$24),16,IF(INFORMACION!$T3284='REFERENCIAS RIESGO'!$C$36,13,IF(INFORMACION!$F3284=REFERENCIAS!$C$24,10,7))),0)+VLOOKUP(L3284,REFERENCIAS!$C:$D,2,0)*VLOOKUP($L$2,PONDERADORES!A:P,IF(AND(INFORMACION!$T3284='REFERENCIAS RIESGO'!$C$36,INFORMACION!$F3284=REFERENCIAS!$C$24),16,IF(INFORMACION!$T3284='REFERENCIAS RIESGO'!$C$36,13,IF(INFORMACION!$F3284=REFERENCIAS!$C$24,10,7))),0)+VLOOKUP(F3284,REFERENCIAS!$C:$D,2,0)*VLOOKUP($F$2,PONDERADORES!A:P,IF(AND(INFORMACION!$T3284='REFERENCIAS RIESGO'!$C$36,INFORMACION!$F3284=REFERENCIAS!$C$24),16,IF(INFORMACION!$T3284='REFERENCIAS RIESGO'!$C$36,13,IF(INFORMACION!$F3284=REFERENCIAS!$C$24,10,7))),0)+VLOOKUP(T3284,REFERENCIAS!$C:$D,2,0)*VLOOKUP($T$2,PONDERADORES!A:P,IF(AND(INFORMACION!$T3284='REFERENCIAS RIESGO'!$C$36,INFORMACION!$F3284=REFERENCIAS!$C$24),16,IF(INFORMACION!$T3284='REFERENCIAS RIESGO'!$C$36,13,IF(INFORMACION!$F3284=REFERENCIAS!$C$24,10,7))),0)+VLOOKUP(IF(J3284&lt;=0.2,0.2,IF(AND(J3284&gt;0.2,J3284&lt;=0.4),0.4,IF(AND(J3284&gt;0.4,J3284&lt;=0.6),0.6,IF(AND(J3284&gt;0.6,J3284&lt;=0.8),0.8,IF(AND(J3284&gt;0.8,J3284&lt;=1),1))))),REFERENCIAS!$C:$D,2,0)*VLOOKUP($J$2,PONDERADORES!A:P,IF(AND(INFORMACION!$T3284='REFERENCIAS RIESGO'!$C$36,INFORMACION!$F3284=REFERENCIAS!$C$24),16,IF(INFORMACION!$T3284='REFERENCIAS RIESGO'!$C$36,13,IF(INFORMACION!$F3284=REFERENCIAS!$C$24,10,7))),0)</f>
        <v>#REF!</v>
      </c>
      <c r="Y3284" s="68">
        <f>+VLOOKUP(M3284,REFERENCIAS!$C:$D,2,0)*VLOOKUP($M$2,PONDERADORES!$A$7:$G$9,7,0)+VLOOKUP(N3284,REFERENCIAS!$C:$D,2,0)*VLOOKUP($N$2,PONDERADORES!$A$7:$G$9,7,0)+VLOOKUP(O3284,REFERENCIAS!$C:$D,2,0)*VLOOKUP($O$2,PONDERADORES!$A$7:$G$9,7,0)</f>
        <v>0.2</v>
      </c>
      <c r="Z3284" s="2">
        <f>+VLOOKUP(IF(R3284&lt;0.1,0,IF(AND(R3284&gt;=0.1,R3284&lt;0.2),0.1,IF(AND(R3284&gt;=0.2,R3284&lt;0.3),0.2,IF(R3284&gt;0.3,0.3,)))),REFERENCIAS!$C:$D,2,0)*VLOOKUP($R$2,PONDERADORES!$A$11:$G$11,7,0)</f>
        <v>15</v>
      </c>
      <c r="AA3284" s="92"/>
      <c r="AB3284" s="95" t="e">
        <f t="shared" ca="1" si="203"/>
        <v>#REF!</v>
      </c>
      <c r="AC3284" s="23" t="e">
        <f ca="1">IF(AB3284&gt;REFERENCIAS!$C$62,REFERENCIAS!$B$62,IF(AND(AB3284&gt;=REFERENCIAS!$C$63,AB3284&lt;REFERENCIAS!$D$63),REFERENCIAS!$B$63,IF(AND(AB3284&gt;REFERENCIAS!$C$64,AB3284&lt;=REFERENCIAS!$D$64),REFERENCIAS!$B$64,IF(AND(AB3284&gt;=REFERENCIAS!$C$65,AB3284&lt;REFERENCIAS!$D$65),REFERENCIAS!$B$65, "Revisar"))))</f>
        <v>#REF!</v>
      </c>
      <c r="AD3284" s="94" t="e">
        <f ca="1">VLOOKUP(AC3284,REFERENCIAS!$B$62:$G$65,4,FALSE)</f>
        <v>#REF!</v>
      </c>
    </row>
    <row r="3285" spans="1:30" ht="17.25" x14ac:dyDescent="0.25">
      <c r="A3285" s="74"/>
      <c r="B3285" s="19"/>
      <c r="C3285" s="19"/>
      <c r="D3285" s="50"/>
      <c r="E3285" s="73"/>
      <c r="F3285" s="74"/>
      <c r="G3285" s="9"/>
      <c r="H3285" s="48"/>
      <c r="I3285" s="49">
        <f t="shared" ca="1" si="200"/>
        <v>2022</v>
      </c>
      <c r="J3285" s="22">
        <f t="shared" ca="1" si="201"/>
        <v>1</v>
      </c>
      <c r="K3285" s="19"/>
      <c r="L3285" s="73"/>
      <c r="M3285" s="74"/>
      <c r="N3285" s="19"/>
      <c r="O3285" s="73"/>
      <c r="P3285" s="82">
        <v>1</v>
      </c>
      <c r="Q3285" s="24">
        <v>1</v>
      </c>
      <c r="R3285" s="81">
        <f t="shared" si="202"/>
        <v>1</v>
      </c>
      <c r="S3285" s="87"/>
      <c r="T3285" s="19"/>
      <c r="U3285" s="25"/>
      <c r="V3285" s="25"/>
      <c r="W3285" s="81"/>
      <c r="X3285" s="91" t="e">
        <f ca="1">+VLOOKUP(#REF!,REFERENCIAS!$C:$D,2,0)*VLOOKUP(#REF!,PONDERADORES!A:P,IF(AND(INFORMACION!$T3285='REFERENCIAS RIESGO'!$C$36,INFORMACION!$F3285=REFERENCIAS!$C$24),16,IF(INFORMACION!$T3285='REFERENCIAS RIESGO'!$C$36,13,IF(INFORMACION!$F3285=REFERENCIAS!$C$24,10,7))),0)+VLOOKUP(K3285,REFERENCIAS!$C:$D,2,0)*VLOOKUP($K$2,PONDERADORES!A:P,IF(AND(INFORMACION!$T3285='REFERENCIAS RIESGO'!$C$36,INFORMACION!$F3285=REFERENCIAS!$C$24),16,IF(INFORMACION!$T3285='REFERENCIAS RIESGO'!$C$36,13,IF(INFORMACION!$F3285=REFERENCIAS!$C$24,10,7))),0)+VLOOKUP(L3285,REFERENCIAS!$C:$D,2,0)*VLOOKUP($L$2,PONDERADORES!A:P,IF(AND(INFORMACION!$T3285='REFERENCIAS RIESGO'!$C$36,INFORMACION!$F3285=REFERENCIAS!$C$24),16,IF(INFORMACION!$T3285='REFERENCIAS RIESGO'!$C$36,13,IF(INFORMACION!$F3285=REFERENCIAS!$C$24,10,7))),0)+VLOOKUP(F3285,REFERENCIAS!$C:$D,2,0)*VLOOKUP($F$2,PONDERADORES!A:P,IF(AND(INFORMACION!$T3285='REFERENCIAS RIESGO'!$C$36,INFORMACION!$F3285=REFERENCIAS!$C$24),16,IF(INFORMACION!$T3285='REFERENCIAS RIESGO'!$C$36,13,IF(INFORMACION!$F3285=REFERENCIAS!$C$24,10,7))),0)+VLOOKUP(T3285,REFERENCIAS!$C:$D,2,0)*VLOOKUP($T$2,PONDERADORES!A:P,IF(AND(INFORMACION!$T3285='REFERENCIAS RIESGO'!$C$36,INFORMACION!$F3285=REFERENCIAS!$C$24),16,IF(INFORMACION!$T3285='REFERENCIAS RIESGO'!$C$36,13,IF(INFORMACION!$F3285=REFERENCIAS!$C$24,10,7))),0)+VLOOKUP(IF(J3285&lt;=0.2,0.2,IF(AND(J3285&gt;0.2,J3285&lt;=0.4),0.4,IF(AND(J3285&gt;0.4,J3285&lt;=0.6),0.6,IF(AND(J3285&gt;0.6,J3285&lt;=0.8),0.8,IF(AND(J3285&gt;0.8,J3285&lt;=1),1))))),REFERENCIAS!$C:$D,2,0)*VLOOKUP($J$2,PONDERADORES!A:P,IF(AND(INFORMACION!$T3285='REFERENCIAS RIESGO'!$C$36,INFORMACION!$F3285=REFERENCIAS!$C$24),16,IF(INFORMACION!$T3285='REFERENCIAS RIESGO'!$C$36,13,IF(INFORMACION!$F3285=REFERENCIAS!$C$24,10,7))),0)</f>
        <v>#REF!</v>
      </c>
      <c r="Y3285" s="68">
        <f>+VLOOKUP(M3285,REFERENCIAS!$C:$D,2,0)*VLOOKUP($M$2,PONDERADORES!$A$7:$G$9,7,0)+VLOOKUP(N3285,REFERENCIAS!$C:$D,2,0)*VLOOKUP($N$2,PONDERADORES!$A$7:$G$9,7,0)+VLOOKUP(O3285,REFERENCIAS!$C:$D,2,0)*VLOOKUP($O$2,PONDERADORES!$A$7:$G$9,7,0)</f>
        <v>0.2</v>
      </c>
      <c r="Z3285" s="2">
        <f>+VLOOKUP(IF(R3285&lt;0.1,0,IF(AND(R3285&gt;=0.1,R3285&lt;0.2),0.1,IF(AND(R3285&gt;=0.2,R3285&lt;0.3),0.2,IF(R3285&gt;0.3,0.3,)))),REFERENCIAS!$C:$D,2,0)*VLOOKUP($R$2,PONDERADORES!$A$11:$G$11,7,0)</f>
        <v>15</v>
      </c>
      <c r="AA3285" s="92"/>
      <c r="AB3285" s="95" t="e">
        <f t="shared" ca="1" si="203"/>
        <v>#REF!</v>
      </c>
      <c r="AC3285" s="23" t="e">
        <f ca="1">IF(AB3285&gt;REFERENCIAS!$C$62,REFERENCIAS!$B$62,IF(AND(AB3285&gt;=REFERENCIAS!$C$63,AB3285&lt;REFERENCIAS!$D$63),REFERENCIAS!$B$63,IF(AND(AB3285&gt;REFERENCIAS!$C$64,AB3285&lt;=REFERENCIAS!$D$64),REFERENCIAS!$B$64,IF(AND(AB3285&gt;=REFERENCIAS!$C$65,AB3285&lt;REFERENCIAS!$D$65),REFERENCIAS!$B$65, "Revisar"))))</f>
        <v>#REF!</v>
      </c>
      <c r="AD3285" s="94" t="e">
        <f ca="1">VLOOKUP(AC3285,REFERENCIAS!$B$62:$G$65,4,FALSE)</f>
        <v>#REF!</v>
      </c>
    </row>
    <row r="3286" spans="1:30" ht="17.25" x14ac:dyDescent="0.25">
      <c r="A3286" s="74"/>
      <c r="B3286" s="19"/>
      <c r="C3286" s="19"/>
      <c r="D3286" s="50"/>
      <c r="E3286" s="73"/>
      <c r="F3286" s="74"/>
      <c r="G3286" s="9"/>
      <c r="H3286" s="48"/>
      <c r="I3286" s="49">
        <f t="shared" ca="1" si="200"/>
        <v>2022</v>
      </c>
      <c r="J3286" s="22">
        <f t="shared" ca="1" si="201"/>
        <v>1</v>
      </c>
      <c r="K3286" s="19"/>
      <c r="L3286" s="73"/>
      <c r="M3286" s="74"/>
      <c r="N3286" s="19"/>
      <c r="O3286" s="73"/>
      <c r="P3286" s="82">
        <v>1</v>
      </c>
      <c r="Q3286" s="24">
        <v>1</v>
      </c>
      <c r="R3286" s="81">
        <f t="shared" si="202"/>
        <v>1</v>
      </c>
      <c r="S3286" s="87"/>
      <c r="T3286" s="19"/>
      <c r="U3286" s="25"/>
      <c r="V3286" s="25"/>
      <c r="W3286" s="81"/>
      <c r="X3286" s="91" t="e">
        <f ca="1">+VLOOKUP(#REF!,REFERENCIAS!$C:$D,2,0)*VLOOKUP(#REF!,PONDERADORES!A:P,IF(AND(INFORMACION!$T3286='REFERENCIAS RIESGO'!$C$36,INFORMACION!$F3286=REFERENCIAS!$C$24),16,IF(INFORMACION!$T3286='REFERENCIAS RIESGO'!$C$36,13,IF(INFORMACION!$F3286=REFERENCIAS!$C$24,10,7))),0)+VLOOKUP(K3286,REFERENCIAS!$C:$D,2,0)*VLOOKUP($K$2,PONDERADORES!A:P,IF(AND(INFORMACION!$T3286='REFERENCIAS RIESGO'!$C$36,INFORMACION!$F3286=REFERENCIAS!$C$24),16,IF(INFORMACION!$T3286='REFERENCIAS RIESGO'!$C$36,13,IF(INFORMACION!$F3286=REFERENCIAS!$C$24,10,7))),0)+VLOOKUP(L3286,REFERENCIAS!$C:$D,2,0)*VLOOKUP($L$2,PONDERADORES!A:P,IF(AND(INFORMACION!$T3286='REFERENCIAS RIESGO'!$C$36,INFORMACION!$F3286=REFERENCIAS!$C$24),16,IF(INFORMACION!$T3286='REFERENCIAS RIESGO'!$C$36,13,IF(INFORMACION!$F3286=REFERENCIAS!$C$24,10,7))),0)+VLOOKUP(F3286,REFERENCIAS!$C:$D,2,0)*VLOOKUP($F$2,PONDERADORES!A:P,IF(AND(INFORMACION!$T3286='REFERENCIAS RIESGO'!$C$36,INFORMACION!$F3286=REFERENCIAS!$C$24),16,IF(INFORMACION!$T3286='REFERENCIAS RIESGO'!$C$36,13,IF(INFORMACION!$F3286=REFERENCIAS!$C$24,10,7))),0)+VLOOKUP(T3286,REFERENCIAS!$C:$D,2,0)*VLOOKUP($T$2,PONDERADORES!A:P,IF(AND(INFORMACION!$T3286='REFERENCIAS RIESGO'!$C$36,INFORMACION!$F3286=REFERENCIAS!$C$24),16,IF(INFORMACION!$T3286='REFERENCIAS RIESGO'!$C$36,13,IF(INFORMACION!$F3286=REFERENCIAS!$C$24,10,7))),0)+VLOOKUP(IF(J3286&lt;=0.2,0.2,IF(AND(J3286&gt;0.2,J3286&lt;=0.4),0.4,IF(AND(J3286&gt;0.4,J3286&lt;=0.6),0.6,IF(AND(J3286&gt;0.6,J3286&lt;=0.8),0.8,IF(AND(J3286&gt;0.8,J3286&lt;=1),1))))),REFERENCIAS!$C:$D,2,0)*VLOOKUP($J$2,PONDERADORES!A:P,IF(AND(INFORMACION!$T3286='REFERENCIAS RIESGO'!$C$36,INFORMACION!$F3286=REFERENCIAS!$C$24),16,IF(INFORMACION!$T3286='REFERENCIAS RIESGO'!$C$36,13,IF(INFORMACION!$F3286=REFERENCIAS!$C$24,10,7))),0)</f>
        <v>#REF!</v>
      </c>
      <c r="Y3286" s="68">
        <f>+VLOOKUP(M3286,REFERENCIAS!$C:$D,2,0)*VLOOKUP($M$2,PONDERADORES!$A$7:$G$9,7,0)+VLOOKUP(N3286,REFERENCIAS!$C:$D,2,0)*VLOOKUP($N$2,PONDERADORES!$A$7:$G$9,7,0)+VLOOKUP(O3286,REFERENCIAS!$C:$D,2,0)*VLOOKUP($O$2,PONDERADORES!$A$7:$G$9,7,0)</f>
        <v>0.2</v>
      </c>
      <c r="Z3286" s="2">
        <f>+VLOOKUP(IF(R3286&lt;0.1,0,IF(AND(R3286&gt;=0.1,R3286&lt;0.2),0.1,IF(AND(R3286&gt;=0.2,R3286&lt;0.3),0.2,IF(R3286&gt;0.3,0.3,)))),REFERENCIAS!$C:$D,2,0)*VLOOKUP($R$2,PONDERADORES!$A$11:$G$11,7,0)</f>
        <v>15</v>
      </c>
      <c r="AA3286" s="92"/>
      <c r="AB3286" s="95" t="e">
        <f t="shared" ca="1" si="203"/>
        <v>#REF!</v>
      </c>
      <c r="AC3286" s="23" t="e">
        <f ca="1">IF(AB3286&gt;REFERENCIAS!$C$62,REFERENCIAS!$B$62,IF(AND(AB3286&gt;=REFERENCIAS!$C$63,AB3286&lt;REFERENCIAS!$D$63),REFERENCIAS!$B$63,IF(AND(AB3286&gt;REFERENCIAS!$C$64,AB3286&lt;=REFERENCIAS!$D$64),REFERENCIAS!$B$64,IF(AND(AB3286&gt;=REFERENCIAS!$C$65,AB3286&lt;REFERENCIAS!$D$65),REFERENCIAS!$B$65, "Revisar"))))</f>
        <v>#REF!</v>
      </c>
      <c r="AD3286" s="94" t="e">
        <f ca="1">VLOOKUP(AC3286,REFERENCIAS!$B$62:$G$65,4,FALSE)</f>
        <v>#REF!</v>
      </c>
    </row>
    <row r="3287" spans="1:30" ht="17.25" x14ac:dyDescent="0.25">
      <c r="A3287" s="74"/>
      <c r="B3287" s="19"/>
      <c r="C3287" s="19"/>
      <c r="D3287" s="50"/>
      <c r="E3287" s="73"/>
      <c r="F3287" s="74"/>
      <c r="G3287" s="9"/>
      <c r="H3287" s="48"/>
      <c r="I3287" s="49">
        <f t="shared" ca="1" si="200"/>
        <v>2022</v>
      </c>
      <c r="J3287" s="22">
        <f t="shared" ca="1" si="201"/>
        <v>1</v>
      </c>
      <c r="K3287" s="19"/>
      <c r="L3287" s="73"/>
      <c r="M3287" s="74"/>
      <c r="N3287" s="19"/>
      <c r="O3287" s="73"/>
      <c r="P3287" s="82">
        <v>1</v>
      </c>
      <c r="Q3287" s="24">
        <v>1</v>
      </c>
      <c r="R3287" s="81">
        <f t="shared" si="202"/>
        <v>1</v>
      </c>
      <c r="S3287" s="87"/>
      <c r="T3287" s="19"/>
      <c r="U3287" s="25"/>
      <c r="V3287" s="25"/>
      <c r="W3287" s="81"/>
      <c r="X3287" s="91" t="e">
        <f ca="1">+VLOOKUP(#REF!,REFERENCIAS!$C:$D,2,0)*VLOOKUP(#REF!,PONDERADORES!A:P,IF(AND(INFORMACION!$T3287='REFERENCIAS RIESGO'!$C$36,INFORMACION!$F3287=REFERENCIAS!$C$24),16,IF(INFORMACION!$T3287='REFERENCIAS RIESGO'!$C$36,13,IF(INFORMACION!$F3287=REFERENCIAS!$C$24,10,7))),0)+VLOOKUP(K3287,REFERENCIAS!$C:$D,2,0)*VLOOKUP($K$2,PONDERADORES!A:P,IF(AND(INFORMACION!$T3287='REFERENCIAS RIESGO'!$C$36,INFORMACION!$F3287=REFERENCIAS!$C$24),16,IF(INFORMACION!$T3287='REFERENCIAS RIESGO'!$C$36,13,IF(INFORMACION!$F3287=REFERENCIAS!$C$24,10,7))),0)+VLOOKUP(L3287,REFERENCIAS!$C:$D,2,0)*VLOOKUP($L$2,PONDERADORES!A:P,IF(AND(INFORMACION!$T3287='REFERENCIAS RIESGO'!$C$36,INFORMACION!$F3287=REFERENCIAS!$C$24),16,IF(INFORMACION!$T3287='REFERENCIAS RIESGO'!$C$36,13,IF(INFORMACION!$F3287=REFERENCIAS!$C$24,10,7))),0)+VLOOKUP(F3287,REFERENCIAS!$C:$D,2,0)*VLOOKUP($F$2,PONDERADORES!A:P,IF(AND(INFORMACION!$T3287='REFERENCIAS RIESGO'!$C$36,INFORMACION!$F3287=REFERENCIAS!$C$24),16,IF(INFORMACION!$T3287='REFERENCIAS RIESGO'!$C$36,13,IF(INFORMACION!$F3287=REFERENCIAS!$C$24,10,7))),0)+VLOOKUP(T3287,REFERENCIAS!$C:$D,2,0)*VLOOKUP($T$2,PONDERADORES!A:P,IF(AND(INFORMACION!$T3287='REFERENCIAS RIESGO'!$C$36,INFORMACION!$F3287=REFERENCIAS!$C$24),16,IF(INFORMACION!$T3287='REFERENCIAS RIESGO'!$C$36,13,IF(INFORMACION!$F3287=REFERENCIAS!$C$24,10,7))),0)+VLOOKUP(IF(J3287&lt;=0.2,0.2,IF(AND(J3287&gt;0.2,J3287&lt;=0.4),0.4,IF(AND(J3287&gt;0.4,J3287&lt;=0.6),0.6,IF(AND(J3287&gt;0.6,J3287&lt;=0.8),0.8,IF(AND(J3287&gt;0.8,J3287&lt;=1),1))))),REFERENCIAS!$C:$D,2,0)*VLOOKUP($J$2,PONDERADORES!A:P,IF(AND(INFORMACION!$T3287='REFERENCIAS RIESGO'!$C$36,INFORMACION!$F3287=REFERENCIAS!$C$24),16,IF(INFORMACION!$T3287='REFERENCIAS RIESGO'!$C$36,13,IF(INFORMACION!$F3287=REFERENCIAS!$C$24,10,7))),0)</f>
        <v>#REF!</v>
      </c>
      <c r="Y3287" s="68">
        <f>+VLOOKUP(M3287,REFERENCIAS!$C:$D,2,0)*VLOOKUP($M$2,PONDERADORES!$A$7:$G$9,7,0)+VLOOKUP(N3287,REFERENCIAS!$C:$D,2,0)*VLOOKUP($N$2,PONDERADORES!$A$7:$G$9,7,0)+VLOOKUP(O3287,REFERENCIAS!$C:$D,2,0)*VLOOKUP($O$2,PONDERADORES!$A$7:$G$9,7,0)</f>
        <v>0.2</v>
      </c>
      <c r="Z3287" s="2">
        <f>+VLOOKUP(IF(R3287&lt;0.1,0,IF(AND(R3287&gt;=0.1,R3287&lt;0.2),0.1,IF(AND(R3287&gt;=0.2,R3287&lt;0.3),0.2,IF(R3287&gt;0.3,0.3,)))),REFERENCIAS!$C:$D,2,0)*VLOOKUP($R$2,PONDERADORES!$A$11:$G$11,7,0)</f>
        <v>15</v>
      </c>
      <c r="AA3287" s="92"/>
      <c r="AB3287" s="95" t="e">
        <f t="shared" ca="1" si="203"/>
        <v>#REF!</v>
      </c>
      <c r="AC3287" s="23" t="e">
        <f ca="1">IF(AB3287&gt;REFERENCIAS!$C$62,REFERENCIAS!$B$62,IF(AND(AB3287&gt;=REFERENCIAS!$C$63,AB3287&lt;REFERENCIAS!$D$63),REFERENCIAS!$B$63,IF(AND(AB3287&gt;REFERENCIAS!$C$64,AB3287&lt;=REFERENCIAS!$D$64),REFERENCIAS!$B$64,IF(AND(AB3287&gt;=REFERENCIAS!$C$65,AB3287&lt;REFERENCIAS!$D$65),REFERENCIAS!$B$65, "Revisar"))))</f>
        <v>#REF!</v>
      </c>
      <c r="AD3287" s="94" t="e">
        <f ca="1">VLOOKUP(AC3287,REFERENCIAS!$B$62:$G$65,4,FALSE)</f>
        <v>#REF!</v>
      </c>
    </row>
    <row r="3288" spans="1:30" ht="17.25" x14ac:dyDescent="0.25">
      <c r="A3288" s="74"/>
      <c r="B3288" s="19"/>
      <c r="C3288" s="19"/>
      <c r="D3288" s="50"/>
      <c r="E3288" s="73"/>
      <c r="F3288" s="74"/>
      <c r="G3288" s="9"/>
      <c r="H3288" s="48"/>
      <c r="I3288" s="49">
        <f t="shared" ca="1" si="200"/>
        <v>2022</v>
      </c>
      <c r="J3288" s="22">
        <f t="shared" ca="1" si="201"/>
        <v>1</v>
      </c>
      <c r="K3288" s="19"/>
      <c r="L3288" s="73"/>
      <c r="M3288" s="74"/>
      <c r="N3288" s="19"/>
      <c r="O3288" s="73"/>
      <c r="P3288" s="82">
        <v>1</v>
      </c>
      <c r="Q3288" s="24">
        <v>1</v>
      </c>
      <c r="R3288" s="81">
        <f t="shared" si="202"/>
        <v>1</v>
      </c>
      <c r="S3288" s="87"/>
      <c r="T3288" s="19"/>
      <c r="U3288" s="25"/>
      <c r="V3288" s="25"/>
      <c r="W3288" s="81"/>
      <c r="X3288" s="91" t="e">
        <f ca="1">+VLOOKUP(#REF!,REFERENCIAS!$C:$D,2,0)*VLOOKUP(#REF!,PONDERADORES!A:P,IF(AND(INFORMACION!$T3288='REFERENCIAS RIESGO'!$C$36,INFORMACION!$F3288=REFERENCIAS!$C$24),16,IF(INFORMACION!$T3288='REFERENCIAS RIESGO'!$C$36,13,IF(INFORMACION!$F3288=REFERENCIAS!$C$24,10,7))),0)+VLOOKUP(K3288,REFERENCIAS!$C:$D,2,0)*VLOOKUP($K$2,PONDERADORES!A:P,IF(AND(INFORMACION!$T3288='REFERENCIAS RIESGO'!$C$36,INFORMACION!$F3288=REFERENCIAS!$C$24),16,IF(INFORMACION!$T3288='REFERENCIAS RIESGO'!$C$36,13,IF(INFORMACION!$F3288=REFERENCIAS!$C$24,10,7))),0)+VLOOKUP(L3288,REFERENCIAS!$C:$D,2,0)*VLOOKUP($L$2,PONDERADORES!A:P,IF(AND(INFORMACION!$T3288='REFERENCIAS RIESGO'!$C$36,INFORMACION!$F3288=REFERENCIAS!$C$24),16,IF(INFORMACION!$T3288='REFERENCIAS RIESGO'!$C$36,13,IF(INFORMACION!$F3288=REFERENCIAS!$C$24,10,7))),0)+VLOOKUP(F3288,REFERENCIAS!$C:$D,2,0)*VLOOKUP($F$2,PONDERADORES!A:P,IF(AND(INFORMACION!$T3288='REFERENCIAS RIESGO'!$C$36,INFORMACION!$F3288=REFERENCIAS!$C$24),16,IF(INFORMACION!$T3288='REFERENCIAS RIESGO'!$C$36,13,IF(INFORMACION!$F3288=REFERENCIAS!$C$24,10,7))),0)+VLOOKUP(T3288,REFERENCIAS!$C:$D,2,0)*VLOOKUP($T$2,PONDERADORES!A:P,IF(AND(INFORMACION!$T3288='REFERENCIAS RIESGO'!$C$36,INFORMACION!$F3288=REFERENCIAS!$C$24),16,IF(INFORMACION!$T3288='REFERENCIAS RIESGO'!$C$36,13,IF(INFORMACION!$F3288=REFERENCIAS!$C$24,10,7))),0)+VLOOKUP(IF(J3288&lt;=0.2,0.2,IF(AND(J3288&gt;0.2,J3288&lt;=0.4),0.4,IF(AND(J3288&gt;0.4,J3288&lt;=0.6),0.6,IF(AND(J3288&gt;0.6,J3288&lt;=0.8),0.8,IF(AND(J3288&gt;0.8,J3288&lt;=1),1))))),REFERENCIAS!$C:$D,2,0)*VLOOKUP($J$2,PONDERADORES!A:P,IF(AND(INFORMACION!$T3288='REFERENCIAS RIESGO'!$C$36,INFORMACION!$F3288=REFERENCIAS!$C$24),16,IF(INFORMACION!$T3288='REFERENCIAS RIESGO'!$C$36,13,IF(INFORMACION!$F3288=REFERENCIAS!$C$24,10,7))),0)</f>
        <v>#REF!</v>
      </c>
      <c r="Y3288" s="68">
        <f>+VLOOKUP(M3288,REFERENCIAS!$C:$D,2,0)*VLOOKUP($M$2,PONDERADORES!$A$7:$G$9,7,0)+VLOOKUP(N3288,REFERENCIAS!$C:$D,2,0)*VLOOKUP($N$2,PONDERADORES!$A$7:$G$9,7,0)+VLOOKUP(O3288,REFERENCIAS!$C:$D,2,0)*VLOOKUP($O$2,PONDERADORES!$A$7:$G$9,7,0)</f>
        <v>0.2</v>
      </c>
      <c r="Z3288" s="2">
        <f>+VLOOKUP(IF(R3288&lt;0.1,0,IF(AND(R3288&gt;=0.1,R3288&lt;0.2),0.1,IF(AND(R3288&gt;=0.2,R3288&lt;0.3),0.2,IF(R3288&gt;0.3,0.3,)))),REFERENCIAS!$C:$D,2,0)*VLOOKUP($R$2,PONDERADORES!$A$11:$G$11,7,0)</f>
        <v>15</v>
      </c>
      <c r="AA3288" s="92"/>
      <c r="AB3288" s="95" t="e">
        <f t="shared" ca="1" si="203"/>
        <v>#REF!</v>
      </c>
      <c r="AC3288" s="23" t="e">
        <f ca="1">IF(AB3288&gt;REFERENCIAS!$C$62,REFERENCIAS!$B$62,IF(AND(AB3288&gt;=REFERENCIAS!$C$63,AB3288&lt;REFERENCIAS!$D$63),REFERENCIAS!$B$63,IF(AND(AB3288&gt;REFERENCIAS!$C$64,AB3288&lt;=REFERENCIAS!$D$64),REFERENCIAS!$B$64,IF(AND(AB3288&gt;=REFERENCIAS!$C$65,AB3288&lt;REFERENCIAS!$D$65),REFERENCIAS!$B$65, "Revisar"))))</f>
        <v>#REF!</v>
      </c>
      <c r="AD3288" s="94" t="e">
        <f ca="1">VLOOKUP(AC3288,REFERENCIAS!$B$62:$G$65,4,FALSE)</f>
        <v>#REF!</v>
      </c>
    </row>
    <row r="3289" spans="1:30" ht="17.25" x14ac:dyDescent="0.25">
      <c r="A3289" s="74"/>
      <c r="B3289" s="19"/>
      <c r="C3289" s="19"/>
      <c r="D3289" s="50"/>
      <c r="E3289" s="73"/>
      <c r="F3289" s="74"/>
      <c r="G3289" s="9"/>
      <c r="H3289" s="48"/>
      <c r="I3289" s="49">
        <f t="shared" ca="1" si="200"/>
        <v>2022</v>
      </c>
      <c r="J3289" s="22">
        <f t="shared" ca="1" si="201"/>
        <v>1</v>
      </c>
      <c r="K3289" s="19"/>
      <c r="L3289" s="73"/>
      <c r="M3289" s="74"/>
      <c r="N3289" s="19"/>
      <c r="O3289" s="73"/>
      <c r="P3289" s="82">
        <v>1</v>
      </c>
      <c r="Q3289" s="24">
        <v>1</v>
      </c>
      <c r="R3289" s="81">
        <f t="shared" si="202"/>
        <v>1</v>
      </c>
      <c r="S3289" s="87"/>
      <c r="T3289" s="19"/>
      <c r="U3289" s="25"/>
      <c r="V3289" s="25"/>
      <c r="W3289" s="81"/>
      <c r="X3289" s="91" t="e">
        <f ca="1">+VLOOKUP(#REF!,REFERENCIAS!$C:$D,2,0)*VLOOKUP(#REF!,PONDERADORES!A:P,IF(AND(INFORMACION!$T3289='REFERENCIAS RIESGO'!$C$36,INFORMACION!$F3289=REFERENCIAS!$C$24),16,IF(INFORMACION!$T3289='REFERENCIAS RIESGO'!$C$36,13,IF(INFORMACION!$F3289=REFERENCIAS!$C$24,10,7))),0)+VLOOKUP(K3289,REFERENCIAS!$C:$D,2,0)*VLOOKUP($K$2,PONDERADORES!A:P,IF(AND(INFORMACION!$T3289='REFERENCIAS RIESGO'!$C$36,INFORMACION!$F3289=REFERENCIAS!$C$24),16,IF(INFORMACION!$T3289='REFERENCIAS RIESGO'!$C$36,13,IF(INFORMACION!$F3289=REFERENCIAS!$C$24,10,7))),0)+VLOOKUP(L3289,REFERENCIAS!$C:$D,2,0)*VLOOKUP($L$2,PONDERADORES!A:P,IF(AND(INFORMACION!$T3289='REFERENCIAS RIESGO'!$C$36,INFORMACION!$F3289=REFERENCIAS!$C$24),16,IF(INFORMACION!$T3289='REFERENCIAS RIESGO'!$C$36,13,IF(INFORMACION!$F3289=REFERENCIAS!$C$24,10,7))),0)+VLOOKUP(F3289,REFERENCIAS!$C:$D,2,0)*VLOOKUP($F$2,PONDERADORES!A:P,IF(AND(INFORMACION!$T3289='REFERENCIAS RIESGO'!$C$36,INFORMACION!$F3289=REFERENCIAS!$C$24),16,IF(INFORMACION!$T3289='REFERENCIAS RIESGO'!$C$36,13,IF(INFORMACION!$F3289=REFERENCIAS!$C$24,10,7))),0)+VLOOKUP(T3289,REFERENCIAS!$C:$D,2,0)*VLOOKUP($T$2,PONDERADORES!A:P,IF(AND(INFORMACION!$T3289='REFERENCIAS RIESGO'!$C$36,INFORMACION!$F3289=REFERENCIAS!$C$24),16,IF(INFORMACION!$T3289='REFERENCIAS RIESGO'!$C$36,13,IF(INFORMACION!$F3289=REFERENCIAS!$C$24,10,7))),0)+VLOOKUP(IF(J3289&lt;=0.2,0.2,IF(AND(J3289&gt;0.2,J3289&lt;=0.4),0.4,IF(AND(J3289&gt;0.4,J3289&lt;=0.6),0.6,IF(AND(J3289&gt;0.6,J3289&lt;=0.8),0.8,IF(AND(J3289&gt;0.8,J3289&lt;=1),1))))),REFERENCIAS!$C:$D,2,0)*VLOOKUP($J$2,PONDERADORES!A:P,IF(AND(INFORMACION!$T3289='REFERENCIAS RIESGO'!$C$36,INFORMACION!$F3289=REFERENCIAS!$C$24),16,IF(INFORMACION!$T3289='REFERENCIAS RIESGO'!$C$36,13,IF(INFORMACION!$F3289=REFERENCIAS!$C$24,10,7))),0)</f>
        <v>#REF!</v>
      </c>
      <c r="Y3289" s="68">
        <f>+VLOOKUP(M3289,REFERENCIAS!$C:$D,2,0)*VLOOKUP($M$2,PONDERADORES!$A$7:$G$9,7,0)+VLOOKUP(N3289,REFERENCIAS!$C:$D,2,0)*VLOOKUP($N$2,PONDERADORES!$A$7:$G$9,7,0)+VLOOKUP(O3289,REFERENCIAS!$C:$D,2,0)*VLOOKUP($O$2,PONDERADORES!$A$7:$G$9,7,0)</f>
        <v>0.2</v>
      </c>
      <c r="Z3289" s="2">
        <f>+VLOOKUP(IF(R3289&lt;0.1,0,IF(AND(R3289&gt;=0.1,R3289&lt;0.2),0.1,IF(AND(R3289&gt;=0.2,R3289&lt;0.3),0.2,IF(R3289&gt;0.3,0.3,)))),REFERENCIAS!$C:$D,2,0)*VLOOKUP($R$2,PONDERADORES!$A$11:$G$11,7,0)</f>
        <v>15</v>
      </c>
      <c r="AA3289" s="92"/>
      <c r="AB3289" s="95" t="e">
        <f t="shared" ca="1" si="203"/>
        <v>#REF!</v>
      </c>
      <c r="AC3289" s="23" t="e">
        <f ca="1">IF(AB3289&gt;REFERENCIAS!$C$62,REFERENCIAS!$B$62,IF(AND(AB3289&gt;=REFERENCIAS!$C$63,AB3289&lt;REFERENCIAS!$D$63),REFERENCIAS!$B$63,IF(AND(AB3289&gt;REFERENCIAS!$C$64,AB3289&lt;=REFERENCIAS!$D$64),REFERENCIAS!$B$64,IF(AND(AB3289&gt;=REFERENCIAS!$C$65,AB3289&lt;REFERENCIAS!$D$65),REFERENCIAS!$B$65, "Revisar"))))</f>
        <v>#REF!</v>
      </c>
      <c r="AD3289" s="94" t="e">
        <f ca="1">VLOOKUP(AC3289,REFERENCIAS!$B$62:$G$65,4,FALSE)</f>
        <v>#REF!</v>
      </c>
    </row>
    <row r="3290" spans="1:30" ht="17.25" x14ac:dyDescent="0.25">
      <c r="A3290" s="74"/>
      <c r="B3290" s="19"/>
      <c r="C3290" s="19"/>
      <c r="D3290" s="50"/>
      <c r="E3290" s="73"/>
      <c r="F3290" s="74"/>
      <c r="G3290" s="9"/>
      <c r="H3290" s="48"/>
      <c r="I3290" s="49">
        <f t="shared" ca="1" si="200"/>
        <v>2022</v>
      </c>
      <c r="J3290" s="22">
        <f t="shared" ca="1" si="201"/>
        <v>1</v>
      </c>
      <c r="K3290" s="19"/>
      <c r="L3290" s="73"/>
      <c r="M3290" s="74"/>
      <c r="N3290" s="19"/>
      <c r="O3290" s="73"/>
      <c r="P3290" s="82">
        <v>1</v>
      </c>
      <c r="Q3290" s="24">
        <v>1</v>
      </c>
      <c r="R3290" s="81">
        <f t="shared" si="202"/>
        <v>1</v>
      </c>
      <c r="S3290" s="87"/>
      <c r="T3290" s="19"/>
      <c r="U3290" s="25"/>
      <c r="V3290" s="25"/>
      <c r="W3290" s="81"/>
      <c r="X3290" s="91" t="e">
        <f ca="1">+VLOOKUP(#REF!,REFERENCIAS!$C:$D,2,0)*VLOOKUP(#REF!,PONDERADORES!A:P,IF(AND(INFORMACION!$T3290='REFERENCIAS RIESGO'!$C$36,INFORMACION!$F3290=REFERENCIAS!$C$24),16,IF(INFORMACION!$T3290='REFERENCIAS RIESGO'!$C$36,13,IF(INFORMACION!$F3290=REFERENCIAS!$C$24,10,7))),0)+VLOOKUP(K3290,REFERENCIAS!$C:$D,2,0)*VLOOKUP($K$2,PONDERADORES!A:P,IF(AND(INFORMACION!$T3290='REFERENCIAS RIESGO'!$C$36,INFORMACION!$F3290=REFERENCIAS!$C$24),16,IF(INFORMACION!$T3290='REFERENCIAS RIESGO'!$C$36,13,IF(INFORMACION!$F3290=REFERENCIAS!$C$24,10,7))),0)+VLOOKUP(L3290,REFERENCIAS!$C:$D,2,0)*VLOOKUP($L$2,PONDERADORES!A:P,IF(AND(INFORMACION!$T3290='REFERENCIAS RIESGO'!$C$36,INFORMACION!$F3290=REFERENCIAS!$C$24),16,IF(INFORMACION!$T3290='REFERENCIAS RIESGO'!$C$36,13,IF(INFORMACION!$F3290=REFERENCIAS!$C$24,10,7))),0)+VLOOKUP(F3290,REFERENCIAS!$C:$D,2,0)*VLOOKUP($F$2,PONDERADORES!A:P,IF(AND(INFORMACION!$T3290='REFERENCIAS RIESGO'!$C$36,INFORMACION!$F3290=REFERENCIAS!$C$24),16,IF(INFORMACION!$T3290='REFERENCIAS RIESGO'!$C$36,13,IF(INFORMACION!$F3290=REFERENCIAS!$C$24,10,7))),0)+VLOOKUP(T3290,REFERENCIAS!$C:$D,2,0)*VLOOKUP($T$2,PONDERADORES!A:P,IF(AND(INFORMACION!$T3290='REFERENCIAS RIESGO'!$C$36,INFORMACION!$F3290=REFERENCIAS!$C$24),16,IF(INFORMACION!$T3290='REFERENCIAS RIESGO'!$C$36,13,IF(INFORMACION!$F3290=REFERENCIAS!$C$24,10,7))),0)+VLOOKUP(IF(J3290&lt;=0.2,0.2,IF(AND(J3290&gt;0.2,J3290&lt;=0.4),0.4,IF(AND(J3290&gt;0.4,J3290&lt;=0.6),0.6,IF(AND(J3290&gt;0.6,J3290&lt;=0.8),0.8,IF(AND(J3290&gt;0.8,J3290&lt;=1),1))))),REFERENCIAS!$C:$D,2,0)*VLOOKUP($J$2,PONDERADORES!A:P,IF(AND(INFORMACION!$T3290='REFERENCIAS RIESGO'!$C$36,INFORMACION!$F3290=REFERENCIAS!$C$24),16,IF(INFORMACION!$T3290='REFERENCIAS RIESGO'!$C$36,13,IF(INFORMACION!$F3290=REFERENCIAS!$C$24,10,7))),0)</f>
        <v>#REF!</v>
      </c>
      <c r="Y3290" s="68">
        <f>+VLOOKUP(M3290,REFERENCIAS!$C:$D,2,0)*VLOOKUP($M$2,PONDERADORES!$A$7:$G$9,7,0)+VLOOKUP(N3290,REFERENCIAS!$C:$D,2,0)*VLOOKUP($N$2,PONDERADORES!$A$7:$G$9,7,0)+VLOOKUP(O3290,REFERENCIAS!$C:$D,2,0)*VLOOKUP($O$2,PONDERADORES!$A$7:$G$9,7,0)</f>
        <v>0.2</v>
      </c>
      <c r="Z3290" s="2">
        <f>+VLOOKUP(IF(R3290&lt;0.1,0,IF(AND(R3290&gt;=0.1,R3290&lt;0.2),0.1,IF(AND(R3290&gt;=0.2,R3290&lt;0.3),0.2,IF(R3290&gt;0.3,0.3,)))),REFERENCIAS!$C:$D,2,0)*VLOOKUP($R$2,PONDERADORES!$A$11:$G$11,7,0)</f>
        <v>15</v>
      </c>
      <c r="AA3290" s="92"/>
      <c r="AB3290" s="95" t="e">
        <f t="shared" ca="1" si="203"/>
        <v>#REF!</v>
      </c>
      <c r="AC3290" s="23" t="e">
        <f ca="1">IF(AB3290&gt;REFERENCIAS!$C$62,REFERENCIAS!$B$62,IF(AND(AB3290&gt;=REFERENCIAS!$C$63,AB3290&lt;REFERENCIAS!$D$63),REFERENCIAS!$B$63,IF(AND(AB3290&gt;REFERENCIAS!$C$64,AB3290&lt;=REFERENCIAS!$D$64),REFERENCIAS!$B$64,IF(AND(AB3290&gt;=REFERENCIAS!$C$65,AB3290&lt;REFERENCIAS!$D$65),REFERENCIAS!$B$65, "Revisar"))))</f>
        <v>#REF!</v>
      </c>
      <c r="AD3290" s="94" t="e">
        <f ca="1">VLOOKUP(AC3290,REFERENCIAS!$B$62:$G$65,4,FALSE)</f>
        <v>#REF!</v>
      </c>
    </row>
    <row r="3291" spans="1:30" ht="17.25" x14ac:dyDescent="0.25">
      <c r="A3291" s="74"/>
      <c r="B3291" s="19"/>
      <c r="C3291" s="19"/>
      <c r="D3291" s="50"/>
      <c r="E3291" s="73"/>
      <c r="F3291" s="74"/>
      <c r="G3291" s="9"/>
      <c r="H3291" s="48"/>
      <c r="I3291" s="49">
        <f t="shared" ca="1" si="200"/>
        <v>2022</v>
      </c>
      <c r="J3291" s="22">
        <f t="shared" ca="1" si="201"/>
        <v>1</v>
      </c>
      <c r="K3291" s="19"/>
      <c r="L3291" s="73"/>
      <c r="M3291" s="74"/>
      <c r="N3291" s="19"/>
      <c r="O3291" s="73"/>
      <c r="P3291" s="82">
        <v>1</v>
      </c>
      <c r="Q3291" s="24">
        <v>1</v>
      </c>
      <c r="R3291" s="81">
        <f t="shared" si="202"/>
        <v>1</v>
      </c>
      <c r="S3291" s="87"/>
      <c r="T3291" s="19"/>
      <c r="U3291" s="25"/>
      <c r="V3291" s="25"/>
      <c r="W3291" s="81"/>
      <c r="X3291" s="91" t="e">
        <f ca="1">+VLOOKUP(#REF!,REFERENCIAS!$C:$D,2,0)*VLOOKUP(#REF!,PONDERADORES!A:P,IF(AND(INFORMACION!$T3291='REFERENCIAS RIESGO'!$C$36,INFORMACION!$F3291=REFERENCIAS!$C$24),16,IF(INFORMACION!$T3291='REFERENCIAS RIESGO'!$C$36,13,IF(INFORMACION!$F3291=REFERENCIAS!$C$24,10,7))),0)+VLOOKUP(K3291,REFERENCIAS!$C:$D,2,0)*VLOOKUP($K$2,PONDERADORES!A:P,IF(AND(INFORMACION!$T3291='REFERENCIAS RIESGO'!$C$36,INFORMACION!$F3291=REFERENCIAS!$C$24),16,IF(INFORMACION!$T3291='REFERENCIAS RIESGO'!$C$36,13,IF(INFORMACION!$F3291=REFERENCIAS!$C$24,10,7))),0)+VLOOKUP(L3291,REFERENCIAS!$C:$D,2,0)*VLOOKUP($L$2,PONDERADORES!A:P,IF(AND(INFORMACION!$T3291='REFERENCIAS RIESGO'!$C$36,INFORMACION!$F3291=REFERENCIAS!$C$24),16,IF(INFORMACION!$T3291='REFERENCIAS RIESGO'!$C$36,13,IF(INFORMACION!$F3291=REFERENCIAS!$C$24,10,7))),0)+VLOOKUP(F3291,REFERENCIAS!$C:$D,2,0)*VLOOKUP($F$2,PONDERADORES!A:P,IF(AND(INFORMACION!$T3291='REFERENCIAS RIESGO'!$C$36,INFORMACION!$F3291=REFERENCIAS!$C$24),16,IF(INFORMACION!$T3291='REFERENCIAS RIESGO'!$C$36,13,IF(INFORMACION!$F3291=REFERENCIAS!$C$24,10,7))),0)+VLOOKUP(T3291,REFERENCIAS!$C:$D,2,0)*VLOOKUP($T$2,PONDERADORES!A:P,IF(AND(INFORMACION!$T3291='REFERENCIAS RIESGO'!$C$36,INFORMACION!$F3291=REFERENCIAS!$C$24),16,IF(INFORMACION!$T3291='REFERENCIAS RIESGO'!$C$36,13,IF(INFORMACION!$F3291=REFERENCIAS!$C$24,10,7))),0)+VLOOKUP(IF(J3291&lt;=0.2,0.2,IF(AND(J3291&gt;0.2,J3291&lt;=0.4),0.4,IF(AND(J3291&gt;0.4,J3291&lt;=0.6),0.6,IF(AND(J3291&gt;0.6,J3291&lt;=0.8),0.8,IF(AND(J3291&gt;0.8,J3291&lt;=1),1))))),REFERENCIAS!$C:$D,2,0)*VLOOKUP($J$2,PONDERADORES!A:P,IF(AND(INFORMACION!$T3291='REFERENCIAS RIESGO'!$C$36,INFORMACION!$F3291=REFERENCIAS!$C$24),16,IF(INFORMACION!$T3291='REFERENCIAS RIESGO'!$C$36,13,IF(INFORMACION!$F3291=REFERENCIAS!$C$24,10,7))),0)</f>
        <v>#REF!</v>
      </c>
      <c r="Y3291" s="68">
        <f>+VLOOKUP(M3291,REFERENCIAS!$C:$D,2,0)*VLOOKUP($M$2,PONDERADORES!$A$7:$G$9,7,0)+VLOOKUP(N3291,REFERENCIAS!$C:$D,2,0)*VLOOKUP($N$2,PONDERADORES!$A$7:$G$9,7,0)+VLOOKUP(O3291,REFERENCIAS!$C:$D,2,0)*VLOOKUP($O$2,PONDERADORES!$A$7:$G$9,7,0)</f>
        <v>0.2</v>
      </c>
      <c r="Z3291" s="2">
        <f>+VLOOKUP(IF(R3291&lt;0.1,0,IF(AND(R3291&gt;=0.1,R3291&lt;0.2),0.1,IF(AND(R3291&gt;=0.2,R3291&lt;0.3),0.2,IF(R3291&gt;0.3,0.3,)))),REFERENCIAS!$C:$D,2,0)*VLOOKUP($R$2,PONDERADORES!$A$11:$G$11,7,0)</f>
        <v>15</v>
      </c>
      <c r="AA3291" s="92"/>
      <c r="AB3291" s="95" t="e">
        <f t="shared" ca="1" si="203"/>
        <v>#REF!</v>
      </c>
      <c r="AC3291" s="23" t="e">
        <f ca="1">IF(AB3291&gt;REFERENCIAS!$C$62,REFERENCIAS!$B$62,IF(AND(AB3291&gt;=REFERENCIAS!$C$63,AB3291&lt;REFERENCIAS!$D$63),REFERENCIAS!$B$63,IF(AND(AB3291&gt;REFERENCIAS!$C$64,AB3291&lt;=REFERENCIAS!$D$64),REFERENCIAS!$B$64,IF(AND(AB3291&gt;=REFERENCIAS!$C$65,AB3291&lt;REFERENCIAS!$D$65),REFERENCIAS!$B$65, "Revisar"))))</f>
        <v>#REF!</v>
      </c>
      <c r="AD3291" s="94" t="e">
        <f ca="1">VLOOKUP(AC3291,REFERENCIAS!$B$62:$G$65,4,FALSE)</f>
        <v>#REF!</v>
      </c>
    </row>
    <row r="3292" spans="1:30" ht="17.25" x14ac:dyDescent="0.25">
      <c r="A3292" s="74"/>
      <c r="B3292" s="19"/>
      <c r="C3292" s="19"/>
      <c r="D3292" s="50"/>
      <c r="E3292" s="73"/>
      <c r="F3292" s="74"/>
      <c r="G3292" s="9"/>
      <c r="H3292" s="48"/>
      <c r="I3292" s="49">
        <f t="shared" ca="1" si="200"/>
        <v>2022</v>
      </c>
      <c r="J3292" s="22">
        <f t="shared" ca="1" si="201"/>
        <v>1</v>
      </c>
      <c r="K3292" s="19"/>
      <c r="L3292" s="73"/>
      <c r="M3292" s="74"/>
      <c r="N3292" s="19"/>
      <c r="O3292" s="73"/>
      <c r="P3292" s="82">
        <v>1</v>
      </c>
      <c r="Q3292" s="24">
        <v>1</v>
      </c>
      <c r="R3292" s="81">
        <f t="shared" si="202"/>
        <v>1</v>
      </c>
      <c r="S3292" s="87"/>
      <c r="T3292" s="19"/>
      <c r="U3292" s="25"/>
      <c r="V3292" s="25"/>
      <c r="W3292" s="81"/>
      <c r="X3292" s="91" t="e">
        <f ca="1">+VLOOKUP(#REF!,REFERENCIAS!$C:$D,2,0)*VLOOKUP(#REF!,PONDERADORES!A:P,IF(AND(INFORMACION!$T3292='REFERENCIAS RIESGO'!$C$36,INFORMACION!$F3292=REFERENCIAS!$C$24),16,IF(INFORMACION!$T3292='REFERENCIAS RIESGO'!$C$36,13,IF(INFORMACION!$F3292=REFERENCIAS!$C$24,10,7))),0)+VLOOKUP(K3292,REFERENCIAS!$C:$D,2,0)*VLOOKUP($K$2,PONDERADORES!A:P,IF(AND(INFORMACION!$T3292='REFERENCIAS RIESGO'!$C$36,INFORMACION!$F3292=REFERENCIAS!$C$24),16,IF(INFORMACION!$T3292='REFERENCIAS RIESGO'!$C$36,13,IF(INFORMACION!$F3292=REFERENCIAS!$C$24,10,7))),0)+VLOOKUP(L3292,REFERENCIAS!$C:$D,2,0)*VLOOKUP($L$2,PONDERADORES!A:P,IF(AND(INFORMACION!$T3292='REFERENCIAS RIESGO'!$C$36,INFORMACION!$F3292=REFERENCIAS!$C$24),16,IF(INFORMACION!$T3292='REFERENCIAS RIESGO'!$C$36,13,IF(INFORMACION!$F3292=REFERENCIAS!$C$24,10,7))),0)+VLOOKUP(F3292,REFERENCIAS!$C:$D,2,0)*VLOOKUP($F$2,PONDERADORES!A:P,IF(AND(INFORMACION!$T3292='REFERENCIAS RIESGO'!$C$36,INFORMACION!$F3292=REFERENCIAS!$C$24),16,IF(INFORMACION!$T3292='REFERENCIAS RIESGO'!$C$36,13,IF(INFORMACION!$F3292=REFERENCIAS!$C$24,10,7))),0)+VLOOKUP(T3292,REFERENCIAS!$C:$D,2,0)*VLOOKUP($T$2,PONDERADORES!A:P,IF(AND(INFORMACION!$T3292='REFERENCIAS RIESGO'!$C$36,INFORMACION!$F3292=REFERENCIAS!$C$24),16,IF(INFORMACION!$T3292='REFERENCIAS RIESGO'!$C$36,13,IF(INFORMACION!$F3292=REFERENCIAS!$C$24,10,7))),0)+VLOOKUP(IF(J3292&lt;=0.2,0.2,IF(AND(J3292&gt;0.2,J3292&lt;=0.4),0.4,IF(AND(J3292&gt;0.4,J3292&lt;=0.6),0.6,IF(AND(J3292&gt;0.6,J3292&lt;=0.8),0.8,IF(AND(J3292&gt;0.8,J3292&lt;=1),1))))),REFERENCIAS!$C:$D,2,0)*VLOOKUP($J$2,PONDERADORES!A:P,IF(AND(INFORMACION!$T3292='REFERENCIAS RIESGO'!$C$36,INFORMACION!$F3292=REFERENCIAS!$C$24),16,IF(INFORMACION!$T3292='REFERENCIAS RIESGO'!$C$36,13,IF(INFORMACION!$F3292=REFERENCIAS!$C$24,10,7))),0)</f>
        <v>#REF!</v>
      </c>
      <c r="Y3292" s="68">
        <f>+VLOOKUP(M3292,REFERENCIAS!$C:$D,2,0)*VLOOKUP($M$2,PONDERADORES!$A$7:$G$9,7,0)+VLOOKUP(N3292,REFERENCIAS!$C:$D,2,0)*VLOOKUP($N$2,PONDERADORES!$A$7:$G$9,7,0)+VLOOKUP(O3292,REFERENCIAS!$C:$D,2,0)*VLOOKUP($O$2,PONDERADORES!$A$7:$G$9,7,0)</f>
        <v>0.2</v>
      </c>
      <c r="Z3292" s="2">
        <f>+VLOOKUP(IF(R3292&lt;0.1,0,IF(AND(R3292&gt;=0.1,R3292&lt;0.2),0.1,IF(AND(R3292&gt;=0.2,R3292&lt;0.3),0.2,IF(R3292&gt;0.3,0.3,)))),REFERENCIAS!$C:$D,2,0)*VLOOKUP($R$2,PONDERADORES!$A$11:$G$11,7,0)</f>
        <v>15</v>
      </c>
      <c r="AA3292" s="92"/>
      <c r="AB3292" s="95" t="e">
        <f t="shared" ca="1" si="203"/>
        <v>#REF!</v>
      </c>
      <c r="AC3292" s="23" t="e">
        <f ca="1">IF(AB3292&gt;REFERENCIAS!$C$62,REFERENCIAS!$B$62,IF(AND(AB3292&gt;=REFERENCIAS!$C$63,AB3292&lt;REFERENCIAS!$D$63),REFERENCIAS!$B$63,IF(AND(AB3292&gt;REFERENCIAS!$C$64,AB3292&lt;=REFERENCIAS!$D$64),REFERENCIAS!$B$64,IF(AND(AB3292&gt;=REFERENCIAS!$C$65,AB3292&lt;REFERENCIAS!$D$65),REFERENCIAS!$B$65, "Revisar"))))</f>
        <v>#REF!</v>
      </c>
      <c r="AD3292" s="94" t="e">
        <f ca="1">VLOOKUP(AC3292,REFERENCIAS!$B$62:$G$65,4,FALSE)</f>
        <v>#REF!</v>
      </c>
    </row>
    <row r="3293" spans="1:30" ht="17.25" x14ac:dyDescent="0.25">
      <c r="A3293" s="74"/>
      <c r="B3293" s="19"/>
      <c r="C3293" s="19"/>
      <c r="D3293" s="50"/>
      <c r="E3293" s="73"/>
      <c r="F3293" s="74"/>
      <c r="G3293" s="9"/>
      <c r="H3293" s="48"/>
      <c r="I3293" s="49">
        <f t="shared" ca="1" si="200"/>
        <v>2022</v>
      </c>
      <c r="J3293" s="22">
        <f t="shared" ca="1" si="201"/>
        <v>1</v>
      </c>
      <c r="K3293" s="19"/>
      <c r="L3293" s="73"/>
      <c r="M3293" s="74"/>
      <c r="N3293" s="19"/>
      <c r="O3293" s="73"/>
      <c r="P3293" s="82">
        <v>1</v>
      </c>
      <c r="Q3293" s="24">
        <v>1</v>
      </c>
      <c r="R3293" s="81">
        <f t="shared" si="202"/>
        <v>1</v>
      </c>
      <c r="S3293" s="87"/>
      <c r="T3293" s="19"/>
      <c r="U3293" s="25"/>
      <c r="V3293" s="25"/>
      <c r="W3293" s="81"/>
      <c r="X3293" s="91" t="e">
        <f ca="1">+VLOOKUP(#REF!,REFERENCIAS!$C:$D,2,0)*VLOOKUP(#REF!,PONDERADORES!A:P,IF(AND(INFORMACION!$T3293='REFERENCIAS RIESGO'!$C$36,INFORMACION!$F3293=REFERENCIAS!$C$24),16,IF(INFORMACION!$T3293='REFERENCIAS RIESGO'!$C$36,13,IF(INFORMACION!$F3293=REFERENCIAS!$C$24,10,7))),0)+VLOOKUP(K3293,REFERENCIAS!$C:$D,2,0)*VLOOKUP($K$2,PONDERADORES!A:P,IF(AND(INFORMACION!$T3293='REFERENCIAS RIESGO'!$C$36,INFORMACION!$F3293=REFERENCIAS!$C$24),16,IF(INFORMACION!$T3293='REFERENCIAS RIESGO'!$C$36,13,IF(INFORMACION!$F3293=REFERENCIAS!$C$24,10,7))),0)+VLOOKUP(L3293,REFERENCIAS!$C:$D,2,0)*VLOOKUP($L$2,PONDERADORES!A:P,IF(AND(INFORMACION!$T3293='REFERENCIAS RIESGO'!$C$36,INFORMACION!$F3293=REFERENCIAS!$C$24),16,IF(INFORMACION!$T3293='REFERENCIAS RIESGO'!$C$36,13,IF(INFORMACION!$F3293=REFERENCIAS!$C$24,10,7))),0)+VLOOKUP(F3293,REFERENCIAS!$C:$D,2,0)*VLOOKUP($F$2,PONDERADORES!A:P,IF(AND(INFORMACION!$T3293='REFERENCIAS RIESGO'!$C$36,INFORMACION!$F3293=REFERENCIAS!$C$24),16,IF(INFORMACION!$T3293='REFERENCIAS RIESGO'!$C$36,13,IF(INFORMACION!$F3293=REFERENCIAS!$C$24,10,7))),0)+VLOOKUP(T3293,REFERENCIAS!$C:$D,2,0)*VLOOKUP($T$2,PONDERADORES!A:P,IF(AND(INFORMACION!$T3293='REFERENCIAS RIESGO'!$C$36,INFORMACION!$F3293=REFERENCIAS!$C$24),16,IF(INFORMACION!$T3293='REFERENCIAS RIESGO'!$C$36,13,IF(INFORMACION!$F3293=REFERENCIAS!$C$24,10,7))),0)+VLOOKUP(IF(J3293&lt;=0.2,0.2,IF(AND(J3293&gt;0.2,J3293&lt;=0.4),0.4,IF(AND(J3293&gt;0.4,J3293&lt;=0.6),0.6,IF(AND(J3293&gt;0.6,J3293&lt;=0.8),0.8,IF(AND(J3293&gt;0.8,J3293&lt;=1),1))))),REFERENCIAS!$C:$D,2,0)*VLOOKUP($J$2,PONDERADORES!A:P,IF(AND(INFORMACION!$T3293='REFERENCIAS RIESGO'!$C$36,INFORMACION!$F3293=REFERENCIAS!$C$24),16,IF(INFORMACION!$T3293='REFERENCIAS RIESGO'!$C$36,13,IF(INFORMACION!$F3293=REFERENCIAS!$C$24,10,7))),0)</f>
        <v>#REF!</v>
      </c>
      <c r="Y3293" s="68">
        <f>+VLOOKUP(M3293,REFERENCIAS!$C:$D,2,0)*VLOOKUP($M$2,PONDERADORES!$A$7:$G$9,7,0)+VLOOKUP(N3293,REFERENCIAS!$C:$D,2,0)*VLOOKUP($N$2,PONDERADORES!$A$7:$G$9,7,0)+VLOOKUP(O3293,REFERENCIAS!$C:$D,2,0)*VLOOKUP($O$2,PONDERADORES!$A$7:$G$9,7,0)</f>
        <v>0.2</v>
      </c>
      <c r="Z3293" s="2">
        <f>+VLOOKUP(IF(R3293&lt;0.1,0,IF(AND(R3293&gt;=0.1,R3293&lt;0.2),0.1,IF(AND(R3293&gt;=0.2,R3293&lt;0.3),0.2,IF(R3293&gt;0.3,0.3,)))),REFERENCIAS!$C:$D,2,0)*VLOOKUP($R$2,PONDERADORES!$A$11:$G$11,7,0)</f>
        <v>15</v>
      </c>
      <c r="AA3293" s="92"/>
      <c r="AB3293" s="95" t="e">
        <f t="shared" ca="1" si="203"/>
        <v>#REF!</v>
      </c>
      <c r="AC3293" s="23" t="e">
        <f ca="1">IF(AB3293&gt;REFERENCIAS!$C$62,REFERENCIAS!$B$62,IF(AND(AB3293&gt;=REFERENCIAS!$C$63,AB3293&lt;REFERENCIAS!$D$63),REFERENCIAS!$B$63,IF(AND(AB3293&gt;REFERENCIAS!$C$64,AB3293&lt;=REFERENCIAS!$D$64),REFERENCIAS!$B$64,IF(AND(AB3293&gt;=REFERENCIAS!$C$65,AB3293&lt;REFERENCIAS!$D$65),REFERENCIAS!$B$65, "Revisar"))))</f>
        <v>#REF!</v>
      </c>
      <c r="AD3293" s="94" t="e">
        <f ca="1">VLOOKUP(AC3293,REFERENCIAS!$B$62:$G$65,4,FALSE)</f>
        <v>#REF!</v>
      </c>
    </row>
    <row r="3294" spans="1:30" ht="17.25" x14ac:dyDescent="0.25">
      <c r="A3294" s="74"/>
      <c r="B3294" s="19"/>
      <c r="C3294" s="19"/>
      <c r="D3294" s="50"/>
      <c r="E3294" s="73"/>
      <c r="F3294" s="74"/>
      <c r="G3294" s="9"/>
      <c r="H3294" s="48"/>
      <c r="I3294" s="49">
        <f t="shared" ca="1" si="200"/>
        <v>2022</v>
      </c>
      <c r="J3294" s="22">
        <f t="shared" ca="1" si="201"/>
        <v>1</v>
      </c>
      <c r="K3294" s="19"/>
      <c r="L3294" s="73"/>
      <c r="M3294" s="74"/>
      <c r="N3294" s="19"/>
      <c r="O3294" s="73"/>
      <c r="P3294" s="82">
        <v>1</v>
      </c>
      <c r="Q3294" s="24">
        <v>1</v>
      </c>
      <c r="R3294" s="81">
        <f t="shared" si="202"/>
        <v>1</v>
      </c>
      <c r="S3294" s="87"/>
      <c r="T3294" s="19"/>
      <c r="U3294" s="25"/>
      <c r="V3294" s="25"/>
      <c r="W3294" s="81"/>
      <c r="X3294" s="91" t="e">
        <f ca="1">+VLOOKUP(#REF!,REFERENCIAS!$C:$D,2,0)*VLOOKUP(#REF!,PONDERADORES!A:P,IF(AND(INFORMACION!$T3294='REFERENCIAS RIESGO'!$C$36,INFORMACION!$F3294=REFERENCIAS!$C$24),16,IF(INFORMACION!$T3294='REFERENCIAS RIESGO'!$C$36,13,IF(INFORMACION!$F3294=REFERENCIAS!$C$24,10,7))),0)+VLOOKUP(K3294,REFERENCIAS!$C:$D,2,0)*VLOOKUP($K$2,PONDERADORES!A:P,IF(AND(INFORMACION!$T3294='REFERENCIAS RIESGO'!$C$36,INFORMACION!$F3294=REFERENCIAS!$C$24),16,IF(INFORMACION!$T3294='REFERENCIAS RIESGO'!$C$36,13,IF(INFORMACION!$F3294=REFERENCIAS!$C$24,10,7))),0)+VLOOKUP(L3294,REFERENCIAS!$C:$D,2,0)*VLOOKUP($L$2,PONDERADORES!A:P,IF(AND(INFORMACION!$T3294='REFERENCIAS RIESGO'!$C$36,INFORMACION!$F3294=REFERENCIAS!$C$24),16,IF(INFORMACION!$T3294='REFERENCIAS RIESGO'!$C$36,13,IF(INFORMACION!$F3294=REFERENCIAS!$C$24,10,7))),0)+VLOOKUP(F3294,REFERENCIAS!$C:$D,2,0)*VLOOKUP($F$2,PONDERADORES!A:P,IF(AND(INFORMACION!$T3294='REFERENCIAS RIESGO'!$C$36,INFORMACION!$F3294=REFERENCIAS!$C$24),16,IF(INFORMACION!$T3294='REFERENCIAS RIESGO'!$C$36,13,IF(INFORMACION!$F3294=REFERENCIAS!$C$24,10,7))),0)+VLOOKUP(T3294,REFERENCIAS!$C:$D,2,0)*VLOOKUP($T$2,PONDERADORES!A:P,IF(AND(INFORMACION!$T3294='REFERENCIAS RIESGO'!$C$36,INFORMACION!$F3294=REFERENCIAS!$C$24),16,IF(INFORMACION!$T3294='REFERENCIAS RIESGO'!$C$36,13,IF(INFORMACION!$F3294=REFERENCIAS!$C$24,10,7))),0)+VLOOKUP(IF(J3294&lt;=0.2,0.2,IF(AND(J3294&gt;0.2,J3294&lt;=0.4),0.4,IF(AND(J3294&gt;0.4,J3294&lt;=0.6),0.6,IF(AND(J3294&gt;0.6,J3294&lt;=0.8),0.8,IF(AND(J3294&gt;0.8,J3294&lt;=1),1))))),REFERENCIAS!$C:$D,2,0)*VLOOKUP($J$2,PONDERADORES!A:P,IF(AND(INFORMACION!$T3294='REFERENCIAS RIESGO'!$C$36,INFORMACION!$F3294=REFERENCIAS!$C$24),16,IF(INFORMACION!$T3294='REFERENCIAS RIESGO'!$C$36,13,IF(INFORMACION!$F3294=REFERENCIAS!$C$24,10,7))),0)</f>
        <v>#REF!</v>
      </c>
      <c r="Y3294" s="68">
        <f>+VLOOKUP(M3294,REFERENCIAS!$C:$D,2,0)*VLOOKUP($M$2,PONDERADORES!$A$7:$G$9,7,0)+VLOOKUP(N3294,REFERENCIAS!$C:$D,2,0)*VLOOKUP($N$2,PONDERADORES!$A$7:$G$9,7,0)+VLOOKUP(O3294,REFERENCIAS!$C:$D,2,0)*VLOOKUP($O$2,PONDERADORES!$A$7:$G$9,7,0)</f>
        <v>0.2</v>
      </c>
      <c r="Z3294" s="2">
        <f>+VLOOKUP(IF(R3294&lt;0.1,0,IF(AND(R3294&gt;=0.1,R3294&lt;0.2),0.1,IF(AND(R3294&gt;=0.2,R3294&lt;0.3),0.2,IF(R3294&gt;0.3,0.3,)))),REFERENCIAS!$C:$D,2,0)*VLOOKUP($R$2,PONDERADORES!$A$11:$G$11,7,0)</f>
        <v>15</v>
      </c>
      <c r="AA3294" s="92"/>
      <c r="AB3294" s="95" t="e">
        <f t="shared" ca="1" si="203"/>
        <v>#REF!</v>
      </c>
      <c r="AC3294" s="23" t="e">
        <f ca="1">IF(AB3294&gt;REFERENCIAS!$C$62,REFERENCIAS!$B$62,IF(AND(AB3294&gt;=REFERENCIAS!$C$63,AB3294&lt;REFERENCIAS!$D$63),REFERENCIAS!$B$63,IF(AND(AB3294&gt;REFERENCIAS!$C$64,AB3294&lt;=REFERENCIAS!$D$64),REFERENCIAS!$B$64,IF(AND(AB3294&gt;=REFERENCIAS!$C$65,AB3294&lt;REFERENCIAS!$D$65),REFERENCIAS!$B$65, "Revisar"))))</f>
        <v>#REF!</v>
      </c>
      <c r="AD3294" s="94" t="e">
        <f ca="1">VLOOKUP(AC3294,REFERENCIAS!$B$62:$G$65,4,FALSE)</f>
        <v>#REF!</v>
      </c>
    </row>
    <row r="3295" spans="1:30" ht="17.25" x14ac:dyDescent="0.25">
      <c r="A3295" s="74"/>
      <c r="B3295" s="19"/>
      <c r="C3295" s="19"/>
      <c r="D3295" s="50"/>
      <c r="E3295" s="73"/>
      <c r="F3295" s="74"/>
      <c r="G3295" s="9"/>
      <c r="H3295" s="48"/>
      <c r="I3295" s="49">
        <f t="shared" ca="1" si="200"/>
        <v>2022</v>
      </c>
      <c r="J3295" s="22">
        <f t="shared" ca="1" si="201"/>
        <v>1</v>
      </c>
      <c r="K3295" s="19"/>
      <c r="L3295" s="73"/>
      <c r="M3295" s="74"/>
      <c r="N3295" s="19"/>
      <c r="O3295" s="73"/>
      <c r="P3295" s="82">
        <v>1</v>
      </c>
      <c r="Q3295" s="24">
        <v>1</v>
      </c>
      <c r="R3295" s="81">
        <f t="shared" si="202"/>
        <v>1</v>
      </c>
      <c r="S3295" s="87"/>
      <c r="T3295" s="19"/>
      <c r="U3295" s="25"/>
      <c r="V3295" s="25"/>
      <c r="W3295" s="81"/>
      <c r="X3295" s="91" t="e">
        <f ca="1">+VLOOKUP(#REF!,REFERENCIAS!$C:$D,2,0)*VLOOKUP(#REF!,PONDERADORES!A:P,IF(AND(INFORMACION!$T3295='REFERENCIAS RIESGO'!$C$36,INFORMACION!$F3295=REFERENCIAS!$C$24),16,IF(INFORMACION!$T3295='REFERENCIAS RIESGO'!$C$36,13,IF(INFORMACION!$F3295=REFERENCIAS!$C$24,10,7))),0)+VLOOKUP(K3295,REFERENCIAS!$C:$D,2,0)*VLOOKUP($K$2,PONDERADORES!A:P,IF(AND(INFORMACION!$T3295='REFERENCIAS RIESGO'!$C$36,INFORMACION!$F3295=REFERENCIAS!$C$24),16,IF(INFORMACION!$T3295='REFERENCIAS RIESGO'!$C$36,13,IF(INFORMACION!$F3295=REFERENCIAS!$C$24,10,7))),0)+VLOOKUP(L3295,REFERENCIAS!$C:$D,2,0)*VLOOKUP($L$2,PONDERADORES!A:P,IF(AND(INFORMACION!$T3295='REFERENCIAS RIESGO'!$C$36,INFORMACION!$F3295=REFERENCIAS!$C$24),16,IF(INFORMACION!$T3295='REFERENCIAS RIESGO'!$C$36,13,IF(INFORMACION!$F3295=REFERENCIAS!$C$24,10,7))),0)+VLOOKUP(F3295,REFERENCIAS!$C:$D,2,0)*VLOOKUP($F$2,PONDERADORES!A:P,IF(AND(INFORMACION!$T3295='REFERENCIAS RIESGO'!$C$36,INFORMACION!$F3295=REFERENCIAS!$C$24),16,IF(INFORMACION!$T3295='REFERENCIAS RIESGO'!$C$36,13,IF(INFORMACION!$F3295=REFERENCIAS!$C$24,10,7))),0)+VLOOKUP(T3295,REFERENCIAS!$C:$D,2,0)*VLOOKUP($T$2,PONDERADORES!A:P,IF(AND(INFORMACION!$T3295='REFERENCIAS RIESGO'!$C$36,INFORMACION!$F3295=REFERENCIAS!$C$24),16,IF(INFORMACION!$T3295='REFERENCIAS RIESGO'!$C$36,13,IF(INFORMACION!$F3295=REFERENCIAS!$C$24,10,7))),0)+VLOOKUP(IF(J3295&lt;=0.2,0.2,IF(AND(J3295&gt;0.2,J3295&lt;=0.4),0.4,IF(AND(J3295&gt;0.4,J3295&lt;=0.6),0.6,IF(AND(J3295&gt;0.6,J3295&lt;=0.8),0.8,IF(AND(J3295&gt;0.8,J3295&lt;=1),1))))),REFERENCIAS!$C:$D,2,0)*VLOOKUP($J$2,PONDERADORES!A:P,IF(AND(INFORMACION!$T3295='REFERENCIAS RIESGO'!$C$36,INFORMACION!$F3295=REFERENCIAS!$C$24),16,IF(INFORMACION!$T3295='REFERENCIAS RIESGO'!$C$36,13,IF(INFORMACION!$F3295=REFERENCIAS!$C$24,10,7))),0)</f>
        <v>#REF!</v>
      </c>
      <c r="Y3295" s="68">
        <f>+VLOOKUP(M3295,REFERENCIAS!$C:$D,2,0)*VLOOKUP($M$2,PONDERADORES!$A$7:$G$9,7,0)+VLOOKUP(N3295,REFERENCIAS!$C:$D,2,0)*VLOOKUP($N$2,PONDERADORES!$A$7:$G$9,7,0)+VLOOKUP(O3295,REFERENCIAS!$C:$D,2,0)*VLOOKUP($O$2,PONDERADORES!$A$7:$G$9,7,0)</f>
        <v>0.2</v>
      </c>
      <c r="Z3295" s="2">
        <f>+VLOOKUP(IF(R3295&lt;0.1,0,IF(AND(R3295&gt;=0.1,R3295&lt;0.2),0.1,IF(AND(R3295&gt;=0.2,R3295&lt;0.3),0.2,IF(R3295&gt;0.3,0.3,)))),REFERENCIAS!$C:$D,2,0)*VLOOKUP($R$2,PONDERADORES!$A$11:$G$11,7,0)</f>
        <v>15</v>
      </c>
      <c r="AA3295" s="92"/>
      <c r="AB3295" s="95" t="e">
        <f t="shared" ca="1" si="203"/>
        <v>#REF!</v>
      </c>
      <c r="AC3295" s="23" t="e">
        <f ca="1">IF(AB3295&gt;REFERENCIAS!$C$62,REFERENCIAS!$B$62,IF(AND(AB3295&gt;=REFERENCIAS!$C$63,AB3295&lt;REFERENCIAS!$D$63),REFERENCIAS!$B$63,IF(AND(AB3295&gt;REFERENCIAS!$C$64,AB3295&lt;=REFERENCIAS!$D$64),REFERENCIAS!$B$64,IF(AND(AB3295&gt;=REFERENCIAS!$C$65,AB3295&lt;REFERENCIAS!$D$65),REFERENCIAS!$B$65, "Revisar"))))</f>
        <v>#REF!</v>
      </c>
      <c r="AD3295" s="94" t="e">
        <f ca="1">VLOOKUP(AC3295,REFERENCIAS!$B$62:$G$65,4,FALSE)</f>
        <v>#REF!</v>
      </c>
    </row>
    <row r="3296" spans="1:30" ht="17.25" x14ac:dyDescent="0.25">
      <c r="A3296" s="74"/>
      <c r="B3296" s="19"/>
      <c r="C3296" s="19"/>
      <c r="D3296" s="50"/>
      <c r="E3296" s="73"/>
      <c r="F3296" s="74"/>
      <c r="G3296" s="9"/>
      <c r="H3296" s="48"/>
      <c r="I3296" s="49">
        <f t="shared" ca="1" si="200"/>
        <v>2022</v>
      </c>
      <c r="J3296" s="22">
        <f t="shared" ca="1" si="201"/>
        <v>1</v>
      </c>
      <c r="K3296" s="19"/>
      <c r="L3296" s="73"/>
      <c r="M3296" s="74"/>
      <c r="N3296" s="19"/>
      <c r="O3296" s="73"/>
      <c r="P3296" s="82">
        <v>1</v>
      </c>
      <c r="Q3296" s="24">
        <v>1</v>
      </c>
      <c r="R3296" s="81">
        <f t="shared" si="202"/>
        <v>1</v>
      </c>
      <c r="S3296" s="87"/>
      <c r="T3296" s="19"/>
      <c r="U3296" s="25"/>
      <c r="V3296" s="25"/>
      <c r="W3296" s="81"/>
      <c r="X3296" s="91" t="e">
        <f ca="1">+VLOOKUP(#REF!,REFERENCIAS!$C:$D,2,0)*VLOOKUP(#REF!,PONDERADORES!A:P,IF(AND(INFORMACION!$T3296='REFERENCIAS RIESGO'!$C$36,INFORMACION!$F3296=REFERENCIAS!$C$24),16,IF(INFORMACION!$T3296='REFERENCIAS RIESGO'!$C$36,13,IF(INFORMACION!$F3296=REFERENCIAS!$C$24,10,7))),0)+VLOOKUP(K3296,REFERENCIAS!$C:$D,2,0)*VLOOKUP($K$2,PONDERADORES!A:P,IF(AND(INFORMACION!$T3296='REFERENCIAS RIESGO'!$C$36,INFORMACION!$F3296=REFERENCIAS!$C$24),16,IF(INFORMACION!$T3296='REFERENCIAS RIESGO'!$C$36,13,IF(INFORMACION!$F3296=REFERENCIAS!$C$24,10,7))),0)+VLOOKUP(L3296,REFERENCIAS!$C:$D,2,0)*VLOOKUP($L$2,PONDERADORES!A:P,IF(AND(INFORMACION!$T3296='REFERENCIAS RIESGO'!$C$36,INFORMACION!$F3296=REFERENCIAS!$C$24),16,IF(INFORMACION!$T3296='REFERENCIAS RIESGO'!$C$36,13,IF(INFORMACION!$F3296=REFERENCIAS!$C$24,10,7))),0)+VLOOKUP(F3296,REFERENCIAS!$C:$D,2,0)*VLOOKUP($F$2,PONDERADORES!A:P,IF(AND(INFORMACION!$T3296='REFERENCIAS RIESGO'!$C$36,INFORMACION!$F3296=REFERENCIAS!$C$24),16,IF(INFORMACION!$T3296='REFERENCIAS RIESGO'!$C$36,13,IF(INFORMACION!$F3296=REFERENCIAS!$C$24,10,7))),0)+VLOOKUP(T3296,REFERENCIAS!$C:$D,2,0)*VLOOKUP($T$2,PONDERADORES!A:P,IF(AND(INFORMACION!$T3296='REFERENCIAS RIESGO'!$C$36,INFORMACION!$F3296=REFERENCIAS!$C$24),16,IF(INFORMACION!$T3296='REFERENCIAS RIESGO'!$C$36,13,IF(INFORMACION!$F3296=REFERENCIAS!$C$24,10,7))),0)+VLOOKUP(IF(J3296&lt;=0.2,0.2,IF(AND(J3296&gt;0.2,J3296&lt;=0.4),0.4,IF(AND(J3296&gt;0.4,J3296&lt;=0.6),0.6,IF(AND(J3296&gt;0.6,J3296&lt;=0.8),0.8,IF(AND(J3296&gt;0.8,J3296&lt;=1),1))))),REFERENCIAS!$C:$D,2,0)*VLOOKUP($J$2,PONDERADORES!A:P,IF(AND(INFORMACION!$T3296='REFERENCIAS RIESGO'!$C$36,INFORMACION!$F3296=REFERENCIAS!$C$24),16,IF(INFORMACION!$T3296='REFERENCIAS RIESGO'!$C$36,13,IF(INFORMACION!$F3296=REFERENCIAS!$C$24,10,7))),0)</f>
        <v>#REF!</v>
      </c>
      <c r="Y3296" s="68">
        <f>+VLOOKUP(M3296,REFERENCIAS!$C:$D,2,0)*VLOOKUP($M$2,PONDERADORES!$A$7:$G$9,7,0)+VLOOKUP(N3296,REFERENCIAS!$C:$D,2,0)*VLOOKUP($N$2,PONDERADORES!$A$7:$G$9,7,0)+VLOOKUP(O3296,REFERENCIAS!$C:$D,2,0)*VLOOKUP($O$2,PONDERADORES!$A$7:$G$9,7,0)</f>
        <v>0.2</v>
      </c>
      <c r="Z3296" s="2">
        <f>+VLOOKUP(IF(R3296&lt;0.1,0,IF(AND(R3296&gt;=0.1,R3296&lt;0.2),0.1,IF(AND(R3296&gt;=0.2,R3296&lt;0.3),0.2,IF(R3296&gt;0.3,0.3,)))),REFERENCIAS!$C:$D,2,0)*VLOOKUP($R$2,PONDERADORES!$A$11:$G$11,7,0)</f>
        <v>15</v>
      </c>
      <c r="AA3296" s="92"/>
      <c r="AB3296" s="95" t="e">
        <f t="shared" ca="1" si="203"/>
        <v>#REF!</v>
      </c>
      <c r="AC3296" s="23" t="e">
        <f ca="1">IF(AB3296&gt;REFERENCIAS!$C$62,REFERENCIAS!$B$62,IF(AND(AB3296&gt;=REFERENCIAS!$C$63,AB3296&lt;REFERENCIAS!$D$63),REFERENCIAS!$B$63,IF(AND(AB3296&gt;REFERENCIAS!$C$64,AB3296&lt;=REFERENCIAS!$D$64),REFERENCIAS!$B$64,IF(AND(AB3296&gt;=REFERENCIAS!$C$65,AB3296&lt;REFERENCIAS!$D$65),REFERENCIAS!$B$65, "Revisar"))))</f>
        <v>#REF!</v>
      </c>
      <c r="AD3296" s="94" t="e">
        <f ca="1">VLOOKUP(AC3296,REFERENCIAS!$B$62:$G$65,4,FALSE)</f>
        <v>#REF!</v>
      </c>
    </row>
    <row r="3297" spans="1:30" ht="17.25" x14ac:dyDescent="0.25">
      <c r="A3297" s="74"/>
      <c r="B3297" s="19"/>
      <c r="C3297" s="19"/>
      <c r="D3297" s="50"/>
      <c r="E3297" s="73"/>
      <c r="F3297" s="74"/>
      <c r="G3297" s="9"/>
      <c r="H3297" s="48"/>
      <c r="I3297" s="49">
        <f t="shared" ca="1" si="200"/>
        <v>2022</v>
      </c>
      <c r="J3297" s="22">
        <f t="shared" ca="1" si="201"/>
        <v>1</v>
      </c>
      <c r="K3297" s="19"/>
      <c r="L3297" s="73"/>
      <c r="M3297" s="74"/>
      <c r="N3297" s="19"/>
      <c r="O3297" s="73"/>
      <c r="P3297" s="82">
        <v>1</v>
      </c>
      <c r="Q3297" s="24">
        <v>1</v>
      </c>
      <c r="R3297" s="81">
        <f t="shared" si="202"/>
        <v>1</v>
      </c>
      <c r="S3297" s="87"/>
      <c r="T3297" s="19"/>
      <c r="U3297" s="25"/>
      <c r="V3297" s="25"/>
      <c r="W3297" s="81"/>
      <c r="X3297" s="91" t="e">
        <f ca="1">+VLOOKUP(#REF!,REFERENCIAS!$C:$D,2,0)*VLOOKUP(#REF!,PONDERADORES!A:P,IF(AND(INFORMACION!$T3297='REFERENCIAS RIESGO'!$C$36,INFORMACION!$F3297=REFERENCIAS!$C$24),16,IF(INFORMACION!$T3297='REFERENCIAS RIESGO'!$C$36,13,IF(INFORMACION!$F3297=REFERENCIAS!$C$24,10,7))),0)+VLOOKUP(K3297,REFERENCIAS!$C:$D,2,0)*VLOOKUP($K$2,PONDERADORES!A:P,IF(AND(INFORMACION!$T3297='REFERENCIAS RIESGO'!$C$36,INFORMACION!$F3297=REFERENCIAS!$C$24),16,IF(INFORMACION!$T3297='REFERENCIAS RIESGO'!$C$36,13,IF(INFORMACION!$F3297=REFERENCIAS!$C$24,10,7))),0)+VLOOKUP(L3297,REFERENCIAS!$C:$D,2,0)*VLOOKUP($L$2,PONDERADORES!A:P,IF(AND(INFORMACION!$T3297='REFERENCIAS RIESGO'!$C$36,INFORMACION!$F3297=REFERENCIAS!$C$24),16,IF(INFORMACION!$T3297='REFERENCIAS RIESGO'!$C$36,13,IF(INFORMACION!$F3297=REFERENCIAS!$C$24,10,7))),0)+VLOOKUP(F3297,REFERENCIAS!$C:$D,2,0)*VLOOKUP($F$2,PONDERADORES!A:P,IF(AND(INFORMACION!$T3297='REFERENCIAS RIESGO'!$C$36,INFORMACION!$F3297=REFERENCIAS!$C$24),16,IF(INFORMACION!$T3297='REFERENCIAS RIESGO'!$C$36,13,IF(INFORMACION!$F3297=REFERENCIAS!$C$24,10,7))),0)+VLOOKUP(T3297,REFERENCIAS!$C:$D,2,0)*VLOOKUP($T$2,PONDERADORES!A:P,IF(AND(INFORMACION!$T3297='REFERENCIAS RIESGO'!$C$36,INFORMACION!$F3297=REFERENCIAS!$C$24),16,IF(INFORMACION!$T3297='REFERENCIAS RIESGO'!$C$36,13,IF(INFORMACION!$F3297=REFERENCIAS!$C$24,10,7))),0)+VLOOKUP(IF(J3297&lt;=0.2,0.2,IF(AND(J3297&gt;0.2,J3297&lt;=0.4),0.4,IF(AND(J3297&gt;0.4,J3297&lt;=0.6),0.6,IF(AND(J3297&gt;0.6,J3297&lt;=0.8),0.8,IF(AND(J3297&gt;0.8,J3297&lt;=1),1))))),REFERENCIAS!$C:$D,2,0)*VLOOKUP($J$2,PONDERADORES!A:P,IF(AND(INFORMACION!$T3297='REFERENCIAS RIESGO'!$C$36,INFORMACION!$F3297=REFERENCIAS!$C$24),16,IF(INFORMACION!$T3297='REFERENCIAS RIESGO'!$C$36,13,IF(INFORMACION!$F3297=REFERENCIAS!$C$24,10,7))),0)</f>
        <v>#REF!</v>
      </c>
      <c r="Y3297" s="68">
        <f>+VLOOKUP(M3297,REFERENCIAS!$C:$D,2,0)*VLOOKUP($M$2,PONDERADORES!$A$7:$G$9,7,0)+VLOOKUP(N3297,REFERENCIAS!$C:$D,2,0)*VLOOKUP($N$2,PONDERADORES!$A$7:$G$9,7,0)+VLOOKUP(O3297,REFERENCIAS!$C:$D,2,0)*VLOOKUP($O$2,PONDERADORES!$A$7:$G$9,7,0)</f>
        <v>0.2</v>
      </c>
      <c r="Z3297" s="2">
        <f>+VLOOKUP(IF(R3297&lt;0.1,0,IF(AND(R3297&gt;=0.1,R3297&lt;0.2),0.1,IF(AND(R3297&gt;=0.2,R3297&lt;0.3),0.2,IF(R3297&gt;0.3,0.3,)))),REFERENCIAS!$C:$D,2,0)*VLOOKUP($R$2,PONDERADORES!$A$11:$G$11,7,0)</f>
        <v>15</v>
      </c>
      <c r="AA3297" s="92"/>
      <c r="AB3297" s="95" t="e">
        <f t="shared" ca="1" si="203"/>
        <v>#REF!</v>
      </c>
      <c r="AC3297" s="23" t="e">
        <f ca="1">IF(AB3297&gt;REFERENCIAS!$C$62,REFERENCIAS!$B$62,IF(AND(AB3297&gt;=REFERENCIAS!$C$63,AB3297&lt;REFERENCIAS!$D$63),REFERENCIAS!$B$63,IF(AND(AB3297&gt;REFERENCIAS!$C$64,AB3297&lt;=REFERENCIAS!$D$64),REFERENCIAS!$B$64,IF(AND(AB3297&gt;=REFERENCIAS!$C$65,AB3297&lt;REFERENCIAS!$D$65),REFERENCIAS!$B$65, "Revisar"))))</f>
        <v>#REF!</v>
      </c>
      <c r="AD3297" s="94" t="e">
        <f ca="1">VLOOKUP(AC3297,REFERENCIAS!$B$62:$G$65,4,FALSE)</f>
        <v>#REF!</v>
      </c>
    </row>
    <row r="3298" spans="1:30" ht="17.25" x14ac:dyDescent="0.25">
      <c r="A3298" s="74"/>
      <c r="B3298" s="19"/>
      <c r="C3298" s="19"/>
      <c r="D3298" s="50"/>
      <c r="E3298" s="73"/>
      <c r="F3298" s="74"/>
      <c r="G3298" s="9"/>
      <c r="H3298" s="48"/>
      <c r="I3298" s="49">
        <f t="shared" ca="1" si="200"/>
        <v>2022</v>
      </c>
      <c r="J3298" s="22">
        <f t="shared" ca="1" si="201"/>
        <v>1</v>
      </c>
      <c r="K3298" s="19"/>
      <c r="L3298" s="73"/>
      <c r="M3298" s="74"/>
      <c r="N3298" s="19"/>
      <c r="O3298" s="73"/>
      <c r="P3298" s="82">
        <v>1</v>
      </c>
      <c r="Q3298" s="24">
        <v>1</v>
      </c>
      <c r="R3298" s="81">
        <f t="shared" si="202"/>
        <v>1</v>
      </c>
      <c r="S3298" s="87"/>
      <c r="T3298" s="19"/>
      <c r="U3298" s="25"/>
      <c r="V3298" s="25"/>
      <c r="W3298" s="81"/>
      <c r="X3298" s="91" t="e">
        <f ca="1">+VLOOKUP(#REF!,REFERENCIAS!$C:$D,2,0)*VLOOKUP(#REF!,PONDERADORES!A:P,IF(AND(INFORMACION!$T3298='REFERENCIAS RIESGO'!$C$36,INFORMACION!$F3298=REFERENCIAS!$C$24),16,IF(INFORMACION!$T3298='REFERENCIAS RIESGO'!$C$36,13,IF(INFORMACION!$F3298=REFERENCIAS!$C$24,10,7))),0)+VLOOKUP(K3298,REFERENCIAS!$C:$D,2,0)*VLOOKUP($K$2,PONDERADORES!A:P,IF(AND(INFORMACION!$T3298='REFERENCIAS RIESGO'!$C$36,INFORMACION!$F3298=REFERENCIAS!$C$24),16,IF(INFORMACION!$T3298='REFERENCIAS RIESGO'!$C$36,13,IF(INFORMACION!$F3298=REFERENCIAS!$C$24,10,7))),0)+VLOOKUP(L3298,REFERENCIAS!$C:$D,2,0)*VLOOKUP($L$2,PONDERADORES!A:P,IF(AND(INFORMACION!$T3298='REFERENCIAS RIESGO'!$C$36,INFORMACION!$F3298=REFERENCIAS!$C$24),16,IF(INFORMACION!$T3298='REFERENCIAS RIESGO'!$C$36,13,IF(INFORMACION!$F3298=REFERENCIAS!$C$24,10,7))),0)+VLOOKUP(F3298,REFERENCIAS!$C:$D,2,0)*VLOOKUP($F$2,PONDERADORES!A:P,IF(AND(INFORMACION!$T3298='REFERENCIAS RIESGO'!$C$36,INFORMACION!$F3298=REFERENCIAS!$C$24),16,IF(INFORMACION!$T3298='REFERENCIAS RIESGO'!$C$36,13,IF(INFORMACION!$F3298=REFERENCIAS!$C$24,10,7))),0)+VLOOKUP(T3298,REFERENCIAS!$C:$D,2,0)*VLOOKUP($T$2,PONDERADORES!A:P,IF(AND(INFORMACION!$T3298='REFERENCIAS RIESGO'!$C$36,INFORMACION!$F3298=REFERENCIAS!$C$24),16,IF(INFORMACION!$T3298='REFERENCIAS RIESGO'!$C$36,13,IF(INFORMACION!$F3298=REFERENCIAS!$C$24,10,7))),0)+VLOOKUP(IF(J3298&lt;=0.2,0.2,IF(AND(J3298&gt;0.2,J3298&lt;=0.4),0.4,IF(AND(J3298&gt;0.4,J3298&lt;=0.6),0.6,IF(AND(J3298&gt;0.6,J3298&lt;=0.8),0.8,IF(AND(J3298&gt;0.8,J3298&lt;=1),1))))),REFERENCIAS!$C:$D,2,0)*VLOOKUP($J$2,PONDERADORES!A:P,IF(AND(INFORMACION!$T3298='REFERENCIAS RIESGO'!$C$36,INFORMACION!$F3298=REFERENCIAS!$C$24),16,IF(INFORMACION!$T3298='REFERENCIAS RIESGO'!$C$36,13,IF(INFORMACION!$F3298=REFERENCIAS!$C$24,10,7))),0)</f>
        <v>#REF!</v>
      </c>
      <c r="Y3298" s="68">
        <f>+VLOOKUP(M3298,REFERENCIAS!$C:$D,2,0)*VLOOKUP($M$2,PONDERADORES!$A$7:$G$9,7,0)+VLOOKUP(N3298,REFERENCIAS!$C:$D,2,0)*VLOOKUP($N$2,PONDERADORES!$A$7:$G$9,7,0)+VLOOKUP(O3298,REFERENCIAS!$C:$D,2,0)*VLOOKUP($O$2,PONDERADORES!$A$7:$G$9,7,0)</f>
        <v>0.2</v>
      </c>
      <c r="Z3298" s="2">
        <f>+VLOOKUP(IF(R3298&lt;0.1,0,IF(AND(R3298&gt;=0.1,R3298&lt;0.2),0.1,IF(AND(R3298&gt;=0.2,R3298&lt;0.3),0.2,IF(R3298&gt;0.3,0.3,)))),REFERENCIAS!$C:$D,2,0)*VLOOKUP($R$2,PONDERADORES!$A$11:$G$11,7,0)</f>
        <v>15</v>
      </c>
      <c r="AA3298" s="92"/>
      <c r="AB3298" s="95" t="e">
        <f t="shared" ca="1" si="203"/>
        <v>#REF!</v>
      </c>
      <c r="AC3298" s="23" t="e">
        <f ca="1">IF(AB3298&gt;REFERENCIAS!$C$62,REFERENCIAS!$B$62,IF(AND(AB3298&gt;=REFERENCIAS!$C$63,AB3298&lt;REFERENCIAS!$D$63),REFERENCIAS!$B$63,IF(AND(AB3298&gt;REFERENCIAS!$C$64,AB3298&lt;=REFERENCIAS!$D$64),REFERENCIAS!$B$64,IF(AND(AB3298&gt;=REFERENCIAS!$C$65,AB3298&lt;REFERENCIAS!$D$65),REFERENCIAS!$B$65, "Revisar"))))</f>
        <v>#REF!</v>
      </c>
      <c r="AD3298" s="94" t="e">
        <f ca="1">VLOOKUP(AC3298,REFERENCIAS!$B$62:$G$65,4,FALSE)</f>
        <v>#REF!</v>
      </c>
    </row>
    <row r="3299" spans="1:30" ht="17.25" x14ac:dyDescent="0.25">
      <c r="A3299" s="74"/>
      <c r="B3299" s="19"/>
      <c r="C3299" s="19"/>
      <c r="D3299" s="50"/>
      <c r="E3299" s="73"/>
      <c r="F3299" s="74"/>
      <c r="G3299" s="9"/>
      <c r="H3299" s="48"/>
      <c r="I3299" s="49">
        <f t="shared" ca="1" si="200"/>
        <v>2022</v>
      </c>
      <c r="J3299" s="22">
        <f t="shared" ca="1" si="201"/>
        <v>1</v>
      </c>
      <c r="K3299" s="19"/>
      <c r="L3299" s="73"/>
      <c r="M3299" s="74"/>
      <c r="N3299" s="19"/>
      <c r="O3299" s="73"/>
      <c r="P3299" s="82">
        <v>1</v>
      </c>
      <c r="Q3299" s="24">
        <v>1</v>
      </c>
      <c r="R3299" s="81">
        <f t="shared" si="202"/>
        <v>1</v>
      </c>
      <c r="S3299" s="87"/>
      <c r="T3299" s="19"/>
      <c r="U3299" s="25"/>
      <c r="V3299" s="25"/>
      <c r="W3299" s="81"/>
      <c r="X3299" s="91" t="e">
        <f ca="1">+VLOOKUP(#REF!,REFERENCIAS!$C:$D,2,0)*VLOOKUP(#REF!,PONDERADORES!A:P,IF(AND(INFORMACION!$T3299='REFERENCIAS RIESGO'!$C$36,INFORMACION!$F3299=REFERENCIAS!$C$24),16,IF(INFORMACION!$T3299='REFERENCIAS RIESGO'!$C$36,13,IF(INFORMACION!$F3299=REFERENCIAS!$C$24,10,7))),0)+VLOOKUP(K3299,REFERENCIAS!$C:$D,2,0)*VLOOKUP($K$2,PONDERADORES!A:P,IF(AND(INFORMACION!$T3299='REFERENCIAS RIESGO'!$C$36,INFORMACION!$F3299=REFERENCIAS!$C$24),16,IF(INFORMACION!$T3299='REFERENCIAS RIESGO'!$C$36,13,IF(INFORMACION!$F3299=REFERENCIAS!$C$24,10,7))),0)+VLOOKUP(L3299,REFERENCIAS!$C:$D,2,0)*VLOOKUP($L$2,PONDERADORES!A:P,IF(AND(INFORMACION!$T3299='REFERENCIAS RIESGO'!$C$36,INFORMACION!$F3299=REFERENCIAS!$C$24),16,IF(INFORMACION!$T3299='REFERENCIAS RIESGO'!$C$36,13,IF(INFORMACION!$F3299=REFERENCIAS!$C$24,10,7))),0)+VLOOKUP(F3299,REFERENCIAS!$C:$D,2,0)*VLOOKUP($F$2,PONDERADORES!A:P,IF(AND(INFORMACION!$T3299='REFERENCIAS RIESGO'!$C$36,INFORMACION!$F3299=REFERENCIAS!$C$24),16,IF(INFORMACION!$T3299='REFERENCIAS RIESGO'!$C$36,13,IF(INFORMACION!$F3299=REFERENCIAS!$C$24,10,7))),0)+VLOOKUP(T3299,REFERENCIAS!$C:$D,2,0)*VLOOKUP($T$2,PONDERADORES!A:P,IF(AND(INFORMACION!$T3299='REFERENCIAS RIESGO'!$C$36,INFORMACION!$F3299=REFERENCIAS!$C$24),16,IF(INFORMACION!$T3299='REFERENCIAS RIESGO'!$C$36,13,IF(INFORMACION!$F3299=REFERENCIAS!$C$24,10,7))),0)+VLOOKUP(IF(J3299&lt;=0.2,0.2,IF(AND(J3299&gt;0.2,J3299&lt;=0.4),0.4,IF(AND(J3299&gt;0.4,J3299&lt;=0.6),0.6,IF(AND(J3299&gt;0.6,J3299&lt;=0.8),0.8,IF(AND(J3299&gt;0.8,J3299&lt;=1),1))))),REFERENCIAS!$C:$D,2,0)*VLOOKUP($J$2,PONDERADORES!A:P,IF(AND(INFORMACION!$T3299='REFERENCIAS RIESGO'!$C$36,INFORMACION!$F3299=REFERENCIAS!$C$24),16,IF(INFORMACION!$T3299='REFERENCIAS RIESGO'!$C$36,13,IF(INFORMACION!$F3299=REFERENCIAS!$C$24,10,7))),0)</f>
        <v>#REF!</v>
      </c>
      <c r="Y3299" s="68">
        <f>+VLOOKUP(M3299,REFERENCIAS!$C:$D,2,0)*VLOOKUP($M$2,PONDERADORES!$A$7:$G$9,7,0)+VLOOKUP(N3299,REFERENCIAS!$C:$D,2,0)*VLOOKUP($N$2,PONDERADORES!$A$7:$G$9,7,0)+VLOOKUP(O3299,REFERENCIAS!$C:$D,2,0)*VLOOKUP($O$2,PONDERADORES!$A$7:$G$9,7,0)</f>
        <v>0.2</v>
      </c>
      <c r="Z3299" s="2">
        <f>+VLOOKUP(IF(R3299&lt;0.1,0,IF(AND(R3299&gt;=0.1,R3299&lt;0.2),0.1,IF(AND(R3299&gt;=0.2,R3299&lt;0.3),0.2,IF(R3299&gt;0.3,0.3,)))),REFERENCIAS!$C:$D,2,0)*VLOOKUP($R$2,PONDERADORES!$A$11:$G$11,7,0)</f>
        <v>15</v>
      </c>
      <c r="AA3299" s="92"/>
      <c r="AB3299" s="95" t="e">
        <f t="shared" ca="1" si="203"/>
        <v>#REF!</v>
      </c>
      <c r="AC3299" s="23" t="e">
        <f ca="1">IF(AB3299&gt;REFERENCIAS!$C$62,REFERENCIAS!$B$62,IF(AND(AB3299&gt;=REFERENCIAS!$C$63,AB3299&lt;REFERENCIAS!$D$63),REFERENCIAS!$B$63,IF(AND(AB3299&gt;REFERENCIAS!$C$64,AB3299&lt;=REFERENCIAS!$D$64),REFERENCIAS!$B$64,IF(AND(AB3299&gt;=REFERENCIAS!$C$65,AB3299&lt;REFERENCIAS!$D$65),REFERENCIAS!$B$65, "Revisar"))))</f>
        <v>#REF!</v>
      </c>
      <c r="AD3299" s="94" t="e">
        <f ca="1">VLOOKUP(AC3299,REFERENCIAS!$B$62:$G$65,4,FALSE)</f>
        <v>#REF!</v>
      </c>
    </row>
    <row r="3300" spans="1:30" ht="17.25" x14ac:dyDescent="0.25">
      <c r="A3300" s="74"/>
      <c r="B3300" s="19"/>
      <c r="C3300" s="19"/>
      <c r="D3300" s="50"/>
      <c r="E3300" s="73"/>
      <c r="F3300" s="74"/>
      <c r="G3300" s="9"/>
      <c r="H3300" s="48"/>
      <c r="I3300" s="49">
        <f t="shared" ca="1" si="200"/>
        <v>2022</v>
      </c>
      <c r="J3300" s="22">
        <f t="shared" ca="1" si="201"/>
        <v>1</v>
      </c>
      <c r="K3300" s="19"/>
      <c r="L3300" s="73"/>
      <c r="M3300" s="74"/>
      <c r="N3300" s="19"/>
      <c r="O3300" s="73"/>
      <c r="P3300" s="82">
        <v>1</v>
      </c>
      <c r="Q3300" s="24">
        <v>1</v>
      </c>
      <c r="R3300" s="81">
        <f t="shared" si="202"/>
        <v>1</v>
      </c>
      <c r="S3300" s="87"/>
      <c r="T3300" s="19"/>
      <c r="U3300" s="25"/>
      <c r="V3300" s="25"/>
      <c r="W3300" s="81"/>
      <c r="X3300" s="91" t="e">
        <f ca="1">+VLOOKUP(#REF!,REFERENCIAS!$C:$D,2,0)*VLOOKUP(#REF!,PONDERADORES!A:P,IF(AND(INFORMACION!$T3300='REFERENCIAS RIESGO'!$C$36,INFORMACION!$F3300=REFERENCIAS!$C$24),16,IF(INFORMACION!$T3300='REFERENCIAS RIESGO'!$C$36,13,IF(INFORMACION!$F3300=REFERENCIAS!$C$24,10,7))),0)+VLOOKUP(K3300,REFERENCIAS!$C:$D,2,0)*VLOOKUP($K$2,PONDERADORES!A:P,IF(AND(INFORMACION!$T3300='REFERENCIAS RIESGO'!$C$36,INFORMACION!$F3300=REFERENCIAS!$C$24),16,IF(INFORMACION!$T3300='REFERENCIAS RIESGO'!$C$36,13,IF(INFORMACION!$F3300=REFERENCIAS!$C$24,10,7))),0)+VLOOKUP(L3300,REFERENCIAS!$C:$D,2,0)*VLOOKUP($L$2,PONDERADORES!A:P,IF(AND(INFORMACION!$T3300='REFERENCIAS RIESGO'!$C$36,INFORMACION!$F3300=REFERENCIAS!$C$24),16,IF(INFORMACION!$T3300='REFERENCIAS RIESGO'!$C$36,13,IF(INFORMACION!$F3300=REFERENCIAS!$C$24,10,7))),0)+VLOOKUP(F3300,REFERENCIAS!$C:$D,2,0)*VLOOKUP($F$2,PONDERADORES!A:P,IF(AND(INFORMACION!$T3300='REFERENCIAS RIESGO'!$C$36,INFORMACION!$F3300=REFERENCIAS!$C$24),16,IF(INFORMACION!$T3300='REFERENCIAS RIESGO'!$C$36,13,IF(INFORMACION!$F3300=REFERENCIAS!$C$24,10,7))),0)+VLOOKUP(T3300,REFERENCIAS!$C:$D,2,0)*VLOOKUP($T$2,PONDERADORES!A:P,IF(AND(INFORMACION!$T3300='REFERENCIAS RIESGO'!$C$36,INFORMACION!$F3300=REFERENCIAS!$C$24),16,IF(INFORMACION!$T3300='REFERENCIAS RIESGO'!$C$36,13,IF(INFORMACION!$F3300=REFERENCIAS!$C$24,10,7))),0)+VLOOKUP(IF(J3300&lt;=0.2,0.2,IF(AND(J3300&gt;0.2,J3300&lt;=0.4),0.4,IF(AND(J3300&gt;0.4,J3300&lt;=0.6),0.6,IF(AND(J3300&gt;0.6,J3300&lt;=0.8),0.8,IF(AND(J3300&gt;0.8,J3300&lt;=1),1))))),REFERENCIAS!$C:$D,2,0)*VLOOKUP($J$2,PONDERADORES!A:P,IF(AND(INFORMACION!$T3300='REFERENCIAS RIESGO'!$C$36,INFORMACION!$F3300=REFERENCIAS!$C$24),16,IF(INFORMACION!$T3300='REFERENCIAS RIESGO'!$C$36,13,IF(INFORMACION!$F3300=REFERENCIAS!$C$24,10,7))),0)</f>
        <v>#REF!</v>
      </c>
      <c r="Y3300" s="68">
        <f>+VLOOKUP(M3300,REFERENCIAS!$C:$D,2,0)*VLOOKUP($M$2,PONDERADORES!$A$7:$G$9,7,0)+VLOOKUP(N3300,REFERENCIAS!$C:$D,2,0)*VLOOKUP($N$2,PONDERADORES!$A$7:$G$9,7,0)+VLOOKUP(O3300,REFERENCIAS!$C:$D,2,0)*VLOOKUP($O$2,PONDERADORES!$A$7:$G$9,7,0)</f>
        <v>0.2</v>
      </c>
      <c r="Z3300" s="2">
        <f>+VLOOKUP(IF(R3300&lt;0.1,0,IF(AND(R3300&gt;=0.1,R3300&lt;0.2),0.1,IF(AND(R3300&gt;=0.2,R3300&lt;0.3),0.2,IF(R3300&gt;0.3,0.3,)))),REFERENCIAS!$C:$D,2,0)*VLOOKUP($R$2,PONDERADORES!$A$11:$G$11,7,0)</f>
        <v>15</v>
      </c>
      <c r="AA3300" s="92"/>
      <c r="AB3300" s="95" t="e">
        <f t="shared" ca="1" si="203"/>
        <v>#REF!</v>
      </c>
      <c r="AC3300" s="23" t="e">
        <f ca="1">IF(AB3300&gt;REFERENCIAS!$C$62,REFERENCIAS!$B$62,IF(AND(AB3300&gt;=REFERENCIAS!$C$63,AB3300&lt;REFERENCIAS!$D$63),REFERENCIAS!$B$63,IF(AND(AB3300&gt;REFERENCIAS!$C$64,AB3300&lt;=REFERENCIAS!$D$64),REFERENCIAS!$B$64,IF(AND(AB3300&gt;=REFERENCIAS!$C$65,AB3300&lt;REFERENCIAS!$D$65),REFERENCIAS!$B$65, "Revisar"))))</f>
        <v>#REF!</v>
      </c>
      <c r="AD3300" s="94" t="e">
        <f ca="1">VLOOKUP(AC3300,REFERENCIAS!$B$62:$G$65,4,FALSE)</f>
        <v>#REF!</v>
      </c>
    </row>
    <row r="3301" spans="1:30" ht="17.25" x14ac:dyDescent="0.25">
      <c r="A3301" s="74"/>
      <c r="B3301" s="19"/>
      <c r="C3301" s="19"/>
      <c r="D3301" s="50"/>
      <c r="E3301" s="73"/>
      <c r="F3301" s="74"/>
      <c r="G3301" s="9"/>
      <c r="H3301" s="48"/>
      <c r="I3301" s="49">
        <f t="shared" ca="1" si="200"/>
        <v>2022</v>
      </c>
      <c r="J3301" s="22">
        <f t="shared" ca="1" si="201"/>
        <v>1</v>
      </c>
      <c r="K3301" s="19"/>
      <c r="L3301" s="73"/>
      <c r="M3301" s="74"/>
      <c r="N3301" s="19"/>
      <c r="O3301" s="73"/>
      <c r="P3301" s="82">
        <v>1</v>
      </c>
      <c r="Q3301" s="24">
        <v>1</v>
      </c>
      <c r="R3301" s="81">
        <f t="shared" si="202"/>
        <v>1</v>
      </c>
      <c r="S3301" s="87"/>
      <c r="T3301" s="19"/>
      <c r="U3301" s="25"/>
      <c r="V3301" s="25"/>
      <c r="W3301" s="81"/>
      <c r="X3301" s="91" t="e">
        <f ca="1">+VLOOKUP(#REF!,REFERENCIAS!$C:$D,2,0)*VLOOKUP(#REF!,PONDERADORES!A:P,IF(AND(INFORMACION!$T3301='REFERENCIAS RIESGO'!$C$36,INFORMACION!$F3301=REFERENCIAS!$C$24),16,IF(INFORMACION!$T3301='REFERENCIAS RIESGO'!$C$36,13,IF(INFORMACION!$F3301=REFERENCIAS!$C$24,10,7))),0)+VLOOKUP(K3301,REFERENCIAS!$C:$D,2,0)*VLOOKUP($K$2,PONDERADORES!A:P,IF(AND(INFORMACION!$T3301='REFERENCIAS RIESGO'!$C$36,INFORMACION!$F3301=REFERENCIAS!$C$24),16,IF(INFORMACION!$T3301='REFERENCIAS RIESGO'!$C$36,13,IF(INFORMACION!$F3301=REFERENCIAS!$C$24,10,7))),0)+VLOOKUP(L3301,REFERENCIAS!$C:$D,2,0)*VLOOKUP($L$2,PONDERADORES!A:P,IF(AND(INFORMACION!$T3301='REFERENCIAS RIESGO'!$C$36,INFORMACION!$F3301=REFERENCIAS!$C$24),16,IF(INFORMACION!$T3301='REFERENCIAS RIESGO'!$C$36,13,IF(INFORMACION!$F3301=REFERENCIAS!$C$24,10,7))),0)+VLOOKUP(F3301,REFERENCIAS!$C:$D,2,0)*VLOOKUP($F$2,PONDERADORES!A:P,IF(AND(INFORMACION!$T3301='REFERENCIAS RIESGO'!$C$36,INFORMACION!$F3301=REFERENCIAS!$C$24),16,IF(INFORMACION!$T3301='REFERENCIAS RIESGO'!$C$36,13,IF(INFORMACION!$F3301=REFERENCIAS!$C$24,10,7))),0)+VLOOKUP(T3301,REFERENCIAS!$C:$D,2,0)*VLOOKUP($T$2,PONDERADORES!A:P,IF(AND(INFORMACION!$T3301='REFERENCIAS RIESGO'!$C$36,INFORMACION!$F3301=REFERENCIAS!$C$24),16,IF(INFORMACION!$T3301='REFERENCIAS RIESGO'!$C$36,13,IF(INFORMACION!$F3301=REFERENCIAS!$C$24,10,7))),0)+VLOOKUP(IF(J3301&lt;=0.2,0.2,IF(AND(J3301&gt;0.2,J3301&lt;=0.4),0.4,IF(AND(J3301&gt;0.4,J3301&lt;=0.6),0.6,IF(AND(J3301&gt;0.6,J3301&lt;=0.8),0.8,IF(AND(J3301&gt;0.8,J3301&lt;=1),1))))),REFERENCIAS!$C:$D,2,0)*VLOOKUP($J$2,PONDERADORES!A:P,IF(AND(INFORMACION!$T3301='REFERENCIAS RIESGO'!$C$36,INFORMACION!$F3301=REFERENCIAS!$C$24),16,IF(INFORMACION!$T3301='REFERENCIAS RIESGO'!$C$36,13,IF(INFORMACION!$F3301=REFERENCIAS!$C$24,10,7))),0)</f>
        <v>#REF!</v>
      </c>
      <c r="Y3301" s="68">
        <f>+VLOOKUP(M3301,REFERENCIAS!$C:$D,2,0)*VLOOKUP($M$2,PONDERADORES!$A$7:$G$9,7,0)+VLOOKUP(N3301,REFERENCIAS!$C:$D,2,0)*VLOOKUP($N$2,PONDERADORES!$A$7:$G$9,7,0)+VLOOKUP(O3301,REFERENCIAS!$C:$D,2,0)*VLOOKUP($O$2,PONDERADORES!$A$7:$G$9,7,0)</f>
        <v>0.2</v>
      </c>
      <c r="Z3301" s="2">
        <f>+VLOOKUP(IF(R3301&lt;0.1,0,IF(AND(R3301&gt;=0.1,R3301&lt;0.2),0.1,IF(AND(R3301&gt;=0.2,R3301&lt;0.3),0.2,IF(R3301&gt;0.3,0.3,)))),REFERENCIAS!$C:$D,2,0)*VLOOKUP($R$2,PONDERADORES!$A$11:$G$11,7,0)</f>
        <v>15</v>
      </c>
      <c r="AA3301" s="92"/>
      <c r="AB3301" s="95" t="e">
        <f t="shared" ca="1" si="203"/>
        <v>#REF!</v>
      </c>
      <c r="AC3301" s="23" t="e">
        <f ca="1">IF(AB3301&gt;REFERENCIAS!$C$62,REFERENCIAS!$B$62,IF(AND(AB3301&gt;=REFERENCIAS!$C$63,AB3301&lt;REFERENCIAS!$D$63),REFERENCIAS!$B$63,IF(AND(AB3301&gt;REFERENCIAS!$C$64,AB3301&lt;=REFERENCIAS!$D$64),REFERENCIAS!$B$64,IF(AND(AB3301&gt;=REFERENCIAS!$C$65,AB3301&lt;REFERENCIAS!$D$65),REFERENCIAS!$B$65, "Revisar"))))</f>
        <v>#REF!</v>
      </c>
      <c r="AD3301" s="94" t="e">
        <f ca="1">VLOOKUP(AC3301,REFERENCIAS!$B$62:$G$65,4,FALSE)</f>
        <v>#REF!</v>
      </c>
    </row>
    <row r="3302" spans="1:30" ht="17.25" x14ac:dyDescent="0.25">
      <c r="A3302" s="74"/>
      <c r="B3302" s="19"/>
      <c r="C3302" s="19"/>
      <c r="D3302" s="50"/>
      <c r="E3302" s="73"/>
      <c r="F3302" s="74"/>
      <c r="G3302" s="9"/>
      <c r="H3302" s="48"/>
      <c r="I3302" s="49">
        <f t="shared" ca="1" si="200"/>
        <v>2022</v>
      </c>
      <c r="J3302" s="22">
        <f t="shared" ca="1" si="201"/>
        <v>1</v>
      </c>
      <c r="K3302" s="19"/>
      <c r="L3302" s="73"/>
      <c r="M3302" s="74"/>
      <c r="N3302" s="19"/>
      <c r="O3302" s="73"/>
      <c r="P3302" s="82">
        <v>1</v>
      </c>
      <c r="Q3302" s="24">
        <v>1</v>
      </c>
      <c r="R3302" s="81">
        <f t="shared" si="202"/>
        <v>1</v>
      </c>
      <c r="S3302" s="87"/>
      <c r="T3302" s="19"/>
      <c r="U3302" s="25"/>
      <c r="V3302" s="25"/>
      <c r="W3302" s="81"/>
      <c r="X3302" s="91" t="e">
        <f ca="1">+VLOOKUP(#REF!,REFERENCIAS!$C:$D,2,0)*VLOOKUP(#REF!,PONDERADORES!A:P,IF(AND(INFORMACION!$T3302='REFERENCIAS RIESGO'!$C$36,INFORMACION!$F3302=REFERENCIAS!$C$24),16,IF(INFORMACION!$T3302='REFERENCIAS RIESGO'!$C$36,13,IF(INFORMACION!$F3302=REFERENCIAS!$C$24,10,7))),0)+VLOOKUP(K3302,REFERENCIAS!$C:$D,2,0)*VLOOKUP($K$2,PONDERADORES!A:P,IF(AND(INFORMACION!$T3302='REFERENCIAS RIESGO'!$C$36,INFORMACION!$F3302=REFERENCIAS!$C$24),16,IF(INFORMACION!$T3302='REFERENCIAS RIESGO'!$C$36,13,IF(INFORMACION!$F3302=REFERENCIAS!$C$24,10,7))),0)+VLOOKUP(L3302,REFERENCIAS!$C:$D,2,0)*VLOOKUP($L$2,PONDERADORES!A:P,IF(AND(INFORMACION!$T3302='REFERENCIAS RIESGO'!$C$36,INFORMACION!$F3302=REFERENCIAS!$C$24),16,IF(INFORMACION!$T3302='REFERENCIAS RIESGO'!$C$36,13,IF(INFORMACION!$F3302=REFERENCIAS!$C$24,10,7))),0)+VLOOKUP(F3302,REFERENCIAS!$C:$D,2,0)*VLOOKUP($F$2,PONDERADORES!A:P,IF(AND(INFORMACION!$T3302='REFERENCIAS RIESGO'!$C$36,INFORMACION!$F3302=REFERENCIAS!$C$24),16,IF(INFORMACION!$T3302='REFERENCIAS RIESGO'!$C$36,13,IF(INFORMACION!$F3302=REFERENCIAS!$C$24,10,7))),0)+VLOOKUP(T3302,REFERENCIAS!$C:$D,2,0)*VLOOKUP($T$2,PONDERADORES!A:P,IF(AND(INFORMACION!$T3302='REFERENCIAS RIESGO'!$C$36,INFORMACION!$F3302=REFERENCIAS!$C$24),16,IF(INFORMACION!$T3302='REFERENCIAS RIESGO'!$C$36,13,IF(INFORMACION!$F3302=REFERENCIAS!$C$24,10,7))),0)+VLOOKUP(IF(J3302&lt;=0.2,0.2,IF(AND(J3302&gt;0.2,J3302&lt;=0.4),0.4,IF(AND(J3302&gt;0.4,J3302&lt;=0.6),0.6,IF(AND(J3302&gt;0.6,J3302&lt;=0.8),0.8,IF(AND(J3302&gt;0.8,J3302&lt;=1),1))))),REFERENCIAS!$C:$D,2,0)*VLOOKUP($J$2,PONDERADORES!A:P,IF(AND(INFORMACION!$T3302='REFERENCIAS RIESGO'!$C$36,INFORMACION!$F3302=REFERENCIAS!$C$24),16,IF(INFORMACION!$T3302='REFERENCIAS RIESGO'!$C$36,13,IF(INFORMACION!$F3302=REFERENCIAS!$C$24,10,7))),0)</f>
        <v>#REF!</v>
      </c>
      <c r="Y3302" s="68">
        <f>+VLOOKUP(M3302,REFERENCIAS!$C:$D,2,0)*VLOOKUP($M$2,PONDERADORES!$A$7:$G$9,7,0)+VLOOKUP(N3302,REFERENCIAS!$C:$D,2,0)*VLOOKUP($N$2,PONDERADORES!$A$7:$G$9,7,0)+VLOOKUP(O3302,REFERENCIAS!$C:$D,2,0)*VLOOKUP($O$2,PONDERADORES!$A$7:$G$9,7,0)</f>
        <v>0.2</v>
      </c>
      <c r="Z3302" s="2">
        <f>+VLOOKUP(IF(R3302&lt;0.1,0,IF(AND(R3302&gt;=0.1,R3302&lt;0.2),0.1,IF(AND(R3302&gt;=0.2,R3302&lt;0.3),0.2,IF(R3302&gt;0.3,0.3,)))),REFERENCIAS!$C:$D,2,0)*VLOOKUP($R$2,PONDERADORES!$A$11:$G$11,7,0)</f>
        <v>15</v>
      </c>
      <c r="AA3302" s="92"/>
      <c r="AB3302" s="95" t="e">
        <f t="shared" ca="1" si="203"/>
        <v>#REF!</v>
      </c>
      <c r="AC3302" s="23" t="e">
        <f ca="1">IF(AB3302&gt;REFERENCIAS!$C$62,REFERENCIAS!$B$62,IF(AND(AB3302&gt;=REFERENCIAS!$C$63,AB3302&lt;REFERENCIAS!$D$63),REFERENCIAS!$B$63,IF(AND(AB3302&gt;REFERENCIAS!$C$64,AB3302&lt;=REFERENCIAS!$D$64),REFERENCIAS!$B$64,IF(AND(AB3302&gt;=REFERENCIAS!$C$65,AB3302&lt;REFERENCIAS!$D$65),REFERENCIAS!$B$65, "Revisar"))))</f>
        <v>#REF!</v>
      </c>
      <c r="AD3302" s="94" t="e">
        <f ca="1">VLOOKUP(AC3302,REFERENCIAS!$B$62:$G$65,4,FALSE)</f>
        <v>#REF!</v>
      </c>
    </row>
    <row r="3303" spans="1:30" ht="17.25" x14ac:dyDescent="0.25">
      <c r="A3303" s="74"/>
      <c r="B3303" s="19"/>
      <c r="C3303" s="19"/>
      <c r="D3303" s="50"/>
      <c r="E3303" s="73"/>
      <c r="F3303" s="74"/>
      <c r="G3303" s="9"/>
      <c r="H3303" s="48"/>
      <c r="I3303" s="49">
        <f t="shared" ca="1" si="200"/>
        <v>2022</v>
      </c>
      <c r="J3303" s="22">
        <f t="shared" ca="1" si="201"/>
        <v>1</v>
      </c>
      <c r="K3303" s="19"/>
      <c r="L3303" s="73"/>
      <c r="M3303" s="74"/>
      <c r="N3303" s="19"/>
      <c r="O3303" s="73"/>
      <c r="P3303" s="82">
        <v>1</v>
      </c>
      <c r="Q3303" s="24">
        <v>1</v>
      </c>
      <c r="R3303" s="81">
        <f t="shared" si="202"/>
        <v>1</v>
      </c>
      <c r="S3303" s="87"/>
      <c r="T3303" s="19"/>
      <c r="U3303" s="25"/>
      <c r="V3303" s="25"/>
      <c r="W3303" s="81"/>
      <c r="X3303" s="91" t="e">
        <f ca="1">+VLOOKUP(#REF!,REFERENCIAS!$C:$D,2,0)*VLOOKUP(#REF!,PONDERADORES!A:P,IF(AND(INFORMACION!$T3303='REFERENCIAS RIESGO'!$C$36,INFORMACION!$F3303=REFERENCIAS!$C$24),16,IF(INFORMACION!$T3303='REFERENCIAS RIESGO'!$C$36,13,IF(INFORMACION!$F3303=REFERENCIAS!$C$24,10,7))),0)+VLOOKUP(K3303,REFERENCIAS!$C:$D,2,0)*VLOOKUP($K$2,PONDERADORES!A:P,IF(AND(INFORMACION!$T3303='REFERENCIAS RIESGO'!$C$36,INFORMACION!$F3303=REFERENCIAS!$C$24),16,IF(INFORMACION!$T3303='REFERENCIAS RIESGO'!$C$36,13,IF(INFORMACION!$F3303=REFERENCIAS!$C$24,10,7))),0)+VLOOKUP(L3303,REFERENCIAS!$C:$D,2,0)*VLOOKUP($L$2,PONDERADORES!A:P,IF(AND(INFORMACION!$T3303='REFERENCIAS RIESGO'!$C$36,INFORMACION!$F3303=REFERENCIAS!$C$24),16,IF(INFORMACION!$T3303='REFERENCIAS RIESGO'!$C$36,13,IF(INFORMACION!$F3303=REFERENCIAS!$C$24,10,7))),0)+VLOOKUP(F3303,REFERENCIAS!$C:$D,2,0)*VLOOKUP($F$2,PONDERADORES!A:P,IF(AND(INFORMACION!$T3303='REFERENCIAS RIESGO'!$C$36,INFORMACION!$F3303=REFERENCIAS!$C$24),16,IF(INFORMACION!$T3303='REFERENCIAS RIESGO'!$C$36,13,IF(INFORMACION!$F3303=REFERENCIAS!$C$24,10,7))),0)+VLOOKUP(T3303,REFERENCIAS!$C:$D,2,0)*VLOOKUP($T$2,PONDERADORES!A:P,IF(AND(INFORMACION!$T3303='REFERENCIAS RIESGO'!$C$36,INFORMACION!$F3303=REFERENCIAS!$C$24),16,IF(INFORMACION!$T3303='REFERENCIAS RIESGO'!$C$36,13,IF(INFORMACION!$F3303=REFERENCIAS!$C$24,10,7))),0)+VLOOKUP(IF(J3303&lt;=0.2,0.2,IF(AND(J3303&gt;0.2,J3303&lt;=0.4),0.4,IF(AND(J3303&gt;0.4,J3303&lt;=0.6),0.6,IF(AND(J3303&gt;0.6,J3303&lt;=0.8),0.8,IF(AND(J3303&gt;0.8,J3303&lt;=1),1))))),REFERENCIAS!$C:$D,2,0)*VLOOKUP($J$2,PONDERADORES!A:P,IF(AND(INFORMACION!$T3303='REFERENCIAS RIESGO'!$C$36,INFORMACION!$F3303=REFERENCIAS!$C$24),16,IF(INFORMACION!$T3303='REFERENCIAS RIESGO'!$C$36,13,IF(INFORMACION!$F3303=REFERENCIAS!$C$24,10,7))),0)</f>
        <v>#REF!</v>
      </c>
      <c r="Y3303" s="68">
        <f>+VLOOKUP(M3303,REFERENCIAS!$C:$D,2,0)*VLOOKUP($M$2,PONDERADORES!$A$7:$G$9,7,0)+VLOOKUP(N3303,REFERENCIAS!$C:$D,2,0)*VLOOKUP($N$2,PONDERADORES!$A$7:$G$9,7,0)+VLOOKUP(O3303,REFERENCIAS!$C:$D,2,0)*VLOOKUP($O$2,PONDERADORES!$A$7:$G$9,7,0)</f>
        <v>0.2</v>
      </c>
      <c r="Z3303" s="2">
        <f>+VLOOKUP(IF(R3303&lt;0.1,0,IF(AND(R3303&gt;=0.1,R3303&lt;0.2),0.1,IF(AND(R3303&gt;=0.2,R3303&lt;0.3),0.2,IF(R3303&gt;0.3,0.3,)))),REFERENCIAS!$C:$D,2,0)*VLOOKUP($R$2,PONDERADORES!$A$11:$G$11,7,0)</f>
        <v>15</v>
      </c>
      <c r="AA3303" s="92"/>
      <c r="AB3303" s="95" t="e">
        <f t="shared" ca="1" si="203"/>
        <v>#REF!</v>
      </c>
      <c r="AC3303" s="23" t="e">
        <f ca="1">IF(AB3303&gt;REFERENCIAS!$C$62,REFERENCIAS!$B$62,IF(AND(AB3303&gt;=REFERENCIAS!$C$63,AB3303&lt;REFERENCIAS!$D$63),REFERENCIAS!$B$63,IF(AND(AB3303&gt;REFERENCIAS!$C$64,AB3303&lt;=REFERENCIAS!$D$64),REFERENCIAS!$B$64,IF(AND(AB3303&gt;=REFERENCIAS!$C$65,AB3303&lt;REFERENCIAS!$D$65),REFERENCIAS!$B$65, "Revisar"))))</f>
        <v>#REF!</v>
      </c>
      <c r="AD3303" s="94" t="e">
        <f ca="1">VLOOKUP(AC3303,REFERENCIAS!$B$62:$G$65,4,FALSE)</f>
        <v>#REF!</v>
      </c>
    </row>
    <row r="3304" spans="1:30" ht="17.25" x14ac:dyDescent="0.25">
      <c r="A3304" s="74"/>
      <c r="B3304" s="19"/>
      <c r="C3304" s="19"/>
      <c r="D3304" s="50"/>
      <c r="E3304" s="73"/>
      <c r="F3304" s="74"/>
      <c r="G3304" s="9"/>
      <c r="H3304" s="48"/>
      <c r="I3304" s="49">
        <f t="shared" ca="1" si="200"/>
        <v>2022</v>
      </c>
      <c r="J3304" s="22">
        <f t="shared" ca="1" si="201"/>
        <v>1</v>
      </c>
      <c r="K3304" s="19"/>
      <c r="L3304" s="73"/>
      <c r="M3304" s="74"/>
      <c r="N3304" s="19"/>
      <c r="O3304" s="73"/>
      <c r="P3304" s="82">
        <v>1</v>
      </c>
      <c r="Q3304" s="24">
        <v>1</v>
      </c>
      <c r="R3304" s="81">
        <f t="shared" si="202"/>
        <v>1</v>
      </c>
      <c r="S3304" s="87"/>
      <c r="T3304" s="19"/>
      <c r="U3304" s="25"/>
      <c r="V3304" s="25"/>
      <c r="W3304" s="81"/>
      <c r="X3304" s="91" t="e">
        <f ca="1">+VLOOKUP(#REF!,REFERENCIAS!$C:$D,2,0)*VLOOKUP(#REF!,PONDERADORES!A:P,IF(AND(INFORMACION!$T3304='REFERENCIAS RIESGO'!$C$36,INFORMACION!$F3304=REFERENCIAS!$C$24),16,IF(INFORMACION!$T3304='REFERENCIAS RIESGO'!$C$36,13,IF(INFORMACION!$F3304=REFERENCIAS!$C$24,10,7))),0)+VLOOKUP(K3304,REFERENCIAS!$C:$D,2,0)*VLOOKUP($K$2,PONDERADORES!A:P,IF(AND(INFORMACION!$T3304='REFERENCIAS RIESGO'!$C$36,INFORMACION!$F3304=REFERENCIAS!$C$24),16,IF(INFORMACION!$T3304='REFERENCIAS RIESGO'!$C$36,13,IF(INFORMACION!$F3304=REFERENCIAS!$C$24,10,7))),0)+VLOOKUP(L3304,REFERENCIAS!$C:$D,2,0)*VLOOKUP($L$2,PONDERADORES!A:P,IF(AND(INFORMACION!$T3304='REFERENCIAS RIESGO'!$C$36,INFORMACION!$F3304=REFERENCIAS!$C$24),16,IF(INFORMACION!$T3304='REFERENCIAS RIESGO'!$C$36,13,IF(INFORMACION!$F3304=REFERENCIAS!$C$24,10,7))),0)+VLOOKUP(F3304,REFERENCIAS!$C:$D,2,0)*VLOOKUP($F$2,PONDERADORES!A:P,IF(AND(INFORMACION!$T3304='REFERENCIAS RIESGO'!$C$36,INFORMACION!$F3304=REFERENCIAS!$C$24),16,IF(INFORMACION!$T3304='REFERENCIAS RIESGO'!$C$36,13,IF(INFORMACION!$F3304=REFERENCIAS!$C$24,10,7))),0)+VLOOKUP(T3304,REFERENCIAS!$C:$D,2,0)*VLOOKUP($T$2,PONDERADORES!A:P,IF(AND(INFORMACION!$T3304='REFERENCIAS RIESGO'!$C$36,INFORMACION!$F3304=REFERENCIAS!$C$24),16,IF(INFORMACION!$T3304='REFERENCIAS RIESGO'!$C$36,13,IF(INFORMACION!$F3304=REFERENCIAS!$C$24,10,7))),0)+VLOOKUP(IF(J3304&lt;=0.2,0.2,IF(AND(J3304&gt;0.2,J3304&lt;=0.4),0.4,IF(AND(J3304&gt;0.4,J3304&lt;=0.6),0.6,IF(AND(J3304&gt;0.6,J3304&lt;=0.8),0.8,IF(AND(J3304&gt;0.8,J3304&lt;=1),1))))),REFERENCIAS!$C:$D,2,0)*VLOOKUP($J$2,PONDERADORES!A:P,IF(AND(INFORMACION!$T3304='REFERENCIAS RIESGO'!$C$36,INFORMACION!$F3304=REFERENCIAS!$C$24),16,IF(INFORMACION!$T3304='REFERENCIAS RIESGO'!$C$36,13,IF(INFORMACION!$F3304=REFERENCIAS!$C$24,10,7))),0)</f>
        <v>#REF!</v>
      </c>
      <c r="Y3304" s="68">
        <f>+VLOOKUP(M3304,REFERENCIAS!$C:$D,2,0)*VLOOKUP($M$2,PONDERADORES!$A$7:$G$9,7,0)+VLOOKUP(N3304,REFERENCIAS!$C:$D,2,0)*VLOOKUP($N$2,PONDERADORES!$A$7:$G$9,7,0)+VLOOKUP(O3304,REFERENCIAS!$C:$D,2,0)*VLOOKUP($O$2,PONDERADORES!$A$7:$G$9,7,0)</f>
        <v>0.2</v>
      </c>
      <c r="Z3304" s="2">
        <f>+VLOOKUP(IF(R3304&lt;0.1,0,IF(AND(R3304&gt;=0.1,R3304&lt;0.2),0.1,IF(AND(R3304&gt;=0.2,R3304&lt;0.3),0.2,IF(R3304&gt;0.3,0.3,)))),REFERENCIAS!$C:$D,2,0)*VLOOKUP($R$2,PONDERADORES!$A$11:$G$11,7,0)</f>
        <v>15</v>
      </c>
      <c r="AA3304" s="92"/>
      <c r="AB3304" s="95" t="e">
        <f t="shared" ca="1" si="203"/>
        <v>#REF!</v>
      </c>
      <c r="AC3304" s="23" t="e">
        <f ca="1">IF(AB3304&gt;REFERENCIAS!$C$62,REFERENCIAS!$B$62,IF(AND(AB3304&gt;=REFERENCIAS!$C$63,AB3304&lt;REFERENCIAS!$D$63),REFERENCIAS!$B$63,IF(AND(AB3304&gt;REFERENCIAS!$C$64,AB3304&lt;=REFERENCIAS!$D$64),REFERENCIAS!$B$64,IF(AND(AB3304&gt;=REFERENCIAS!$C$65,AB3304&lt;REFERENCIAS!$D$65),REFERENCIAS!$B$65, "Revisar"))))</f>
        <v>#REF!</v>
      </c>
      <c r="AD3304" s="94" t="e">
        <f ca="1">VLOOKUP(AC3304,REFERENCIAS!$B$62:$G$65,4,FALSE)</f>
        <v>#REF!</v>
      </c>
    </row>
    <row r="3305" spans="1:30" ht="17.25" x14ac:dyDescent="0.25">
      <c r="A3305" s="74"/>
      <c r="B3305" s="19"/>
      <c r="C3305" s="19"/>
      <c r="D3305" s="50"/>
      <c r="E3305" s="73"/>
      <c r="F3305" s="74"/>
      <c r="G3305" s="9"/>
      <c r="H3305" s="48"/>
      <c r="I3305" s="49">
        <f t="shared" ca="1" si="200"/>
        <v>2022</v>
      </c>
      <c r="J3305" s="22">
        <f t="shared" ca="1" si="201"/>
        <v>1</v>
      </c>
      <c r="K3305" s="19"/>
      <c r="L3305" s="73"/>
      <c r="M3305" s="74"/>
      <c r="N3305" s="19"/>
      <c r="O3305" s="73"/>
      <c r="P3305" s="82">
        <v>1</v>
      </c>
      <c r="Q3305" s="24">
        <v>1</v>
      </c>
      <c r="R3305" s="81">
        <f t="shared" si="202"/>
        <v>1</v>
      </c>
      <c r="S3305" s="87"/>
      <c r="T3305" s="19"/>
      <c r="U3305" s="25"/>
      <c r="V3305" s="25"/>
      <c r="W3305" s="81"/>
      <c r="X3305" s="91" t="e">
        <f ca="1">+VLOOKUP(#REF!,REFERENCIAS!$C:$D,2,0)*VLOOKUP(#REF!,PONDERADORES!A:P,IF(AND(INFORMACION!$T3305='REFERENCIAS RIESGO'!$C$36,INFORMACION!$F3305=REFERENCIAS!$C$24),16,IF(INFORMACION!$T3305='REFERENCIAS RIESGO'!$C$36,13,IF(INFORMACION!$F3305=REFERENCIAS!$C$24,10,7))),0)+VLOOKUP(K3305,REFERENCIAS!$C:$D,2,0)*VLOOKUP($K$2,PONDERADORES!A:P,IF(AND(INFORMACION!$T3305='REFERENCIAS RIESGO'!$C$36,INFORMACION!$F3305=REFERENCIAS!$C$24),16,IF(INFORMACION!$T3305='REFERENCIAS RIESGO'!$C$36,13,IF(INFORMACION!$F3305=REFERENCIAS!$C$24,10,7))),0)+VLOOKUP(L3305,REFERENCIAS!$C:$D,2,0)*VLOOKUP($L$2,PONDERADORES!A:P,IF(AND(INFORMACION!$T3305='REFERENCIAS RIESGO'!$C$36,INFORMACION!$F3305=REFERENCIAS!$C$24),16,IF(INFORMACION!$T3305='REFERENCIAS RIESGO'!$C$36,13,IF(INFORMACION!$F3305=REFERENCIAS!$C$24,10,7))),0)+VLOOKUP(F3305,REFERENCIAS!$C:$D,2,0)*VLOOKUP($F$2,PONDERADORES!A:P,IF(AND(INFORMACION!$T3305='REFERENCIAS RIESGO'!$C$36,INFORMACION!$F3305=REFERENCIAS!$C$24),16,IF(INFORMACION!$T3305='REFERENCIAS RIESGO'!$C$36,13,IF(INFORMACION!$F3305=REFERENCIAS!$C$24,10,7))),0)+VLOOKUP(T3305,REFERENCIAS!$C:$D,2,0)*VLOOKUP($T$2,PONDERADORES!A:P,IF(AND(INFORMACION!$T3305='REFERENCIAS RIESGO'!$C$36,INFORMACION!$F3305=REFERENCIAS!$C$24),16,IF(INFORMACION!$T3305='REFERENCIAS RIESGO'!$C$36,13,IF(INFORMACION!$F3305=REFERENCIAS!$C$24,10,7))),0)+VLOOKUP(IF(J3305&lt;=0.2,0.2,IF(AND(J3305&gt;0.2,J3305&lt;=0.4),0.4,IF(AND(J3305&gt;0.4,J3305&lt;=0.6),0.6,IF(AND(J3305&gt;0.6,J3305&lt;=0.8),0.8,IF(AND(J3305&gt;0.8,J3305&lt;=1),1))))),REFERENCIAS!$C:$D,2,0)*VLOOKUP($J$2,PONDERADORES!A:P,IF(AND(INFORMACION!$T3305='REFERENCIAS RIESGO'!$C$36,INFORMACION!$F3305=REFERENCIAS!$C$24),16,IF(INFORMACION!$T3305='REFERENCIAS RIESGO'!$C$36,13,IF(INFORMACION!$F3305=REFERENCIAS!$C$24,10,7))),0)</f>
        <v>#REF!</v>
      </c>
      <c r="Y3305" s="68">
        <f>+VLOOKUP(M3305,REFERENCIAS!$C:$D,2,0)*VLOOKUP($M$2,PONDERADORES!$A$7:$G$9,7,0)+VLOOKUP(N3305,REFERENCIAS!$C:$D,2,0)*VLOOKUP($N$2,PONDERADORES!$A$7:$G$9,7,0)+VLOOKUP(O3305,REFERENCIAS!$C:$D,2,0)*VLOOKUP($O$2,PONDERADORES!$A$7:$G$9,7,0)</f>
        <v>0.2</v>
      </c>
      <c r="Z3305" s="2">
        <f>+VLOOKUP(IF(R3305&lt;0.1,0,IF(AND(R3305&gt;=0.1,R3305&lt;0.2),0.1,IF(AND(R3305&gt;=0.2,R3305&lt;0.3),0.2,IF(R3305&gt;0.3,0.3,)))),REFERENCIAS!$C:$D,2,0)*VLOOKUP($R$2,PONDERADORES!$A$11:$G$11,7,0)</f>
        <v>15</v>
      </c>
      <c r="AA3305" s="92"/>
      <c r="AB3305" s="95" t="e">
        <f t="shared" ca="1" si="203"/>
        <v>#REF!</v>
      </c>
      <c r="AC3305" s="23" t="e">
        <f ca="1">IF(AB3305&gt;REFERENCIAS!$C$62,REFERENCIAS!$B$62,IF(AND(AB3305&gt;=REFERENCIAS!$C$63,AB3305&lt;REFERENCIAS!$D$63),REFERENCIAS!$B$63,IF(AND(AB3305&gt;REFERENCIAS!$C$64,AB3305&lt;=REFERENCIAS!$D$64),REFERENCIAS!$B$64,IF(AND(AB3305&gt;=REFERENCIAS!$C$65,AB3305&lt;REFERENCIAS!$D$65),REFERENCIAS!$B$65, "Revisar"))))</f>
        <v>#REF!</v>
      </c>
      <c r="AD3305" s="94" t="e">
        <f ca="1">VLOOKUP(AC3305,REFERENCIAS!$B$62:$G$65,4,FALSE)</f>
        <v>#REF!</v>
      </c>
    </row>
    <row r="3306" spans="1:30" ht="17.25" x14ac:dyDescent="0.25">
      <c r="A3306" s="74"/>
      <c r="B3306" s="19"/>
      <c r="C3306" s="19"/>
      <c r="D3306" s="50"/>
      <c r="E3306" s="73"/>
      <c r="F3306" s="74"/>
      <c r="G3306" s="9"/>
      <c r="H3306" s="48"/>
      <c r="I3306" s="49">
        <f t="shared" ca="1" si="200"/>
        <v>2022</v>
      </c>
      <c r="J3306" s="22">
        <f t="shared" ca="1" si="201"/>
        <v>1</v>
      </c>
      <c r="K3306" s="19"/>
      <c r="L3306" s="73"/>
      <c r="M3306" s="74"/>
      <c r="N3306" s="19"/>
      <c r="O3306" s="73"/>
      <c r="P3306" s="82">
        <v>1</v>
      </c>
      <c r="Q3306" s="24">
        <v>1</v>
      </c>
      <c r="R3306" s="81">
        <f t="shared" si="202"/>
        <v>1</v>
      </c>
      <c r="S3306" s="87"/>
      <c r="T3306" s="19"/>
      <c r="U3306" s="25"/>
      <c r="V3306" s="25"/>
      <c r="W3306" s="81"/>
      <c r="X3306" s="91" t="e">
        <f ca="1">+VLOOKUP(#REF!,REFERENCIAS!$C:$D,2,0)*VLOOKUP(#REF!,PONDERADORES!A:P,IF(AND(INFORMACION!$T3306='REFERENCIAS RIESGO'!$C$36,INFORMACION!$F3306=REFERENCIAS!$C$24),16,IF(INFORMACION!$T3306='REFERENCIAS RIESGO'!$C$36,13,IF(INFORMACION!$F3306=REFERENCIAS!$C$24,10,7))),0)+VLOOKUP(K3306,REFERENCIAS!$C:$D,2,0)*VLOOKUP($K$2,PONDERADORES!A:P,IF(AND(INFORMACION!$T3306='REFERENCIAS RIESGO'!$C$36,INFORMACION!$F3306=REFERENCIAS!$C$24),16,IF(INFORMACION!$T3306='REFERENCIAS RIESGO'!$C$36,13,IF(INFORMACION!$F3306=REFERENCIAS!$C$24,10,7))),0)+VLOOKUP(L3306,REFERENCIAS!$C:$D,2,0)*VLOOKUP($L$2,PONDERADORES!A:P,IF(AND(INFORMACION!$T3306='REFERENCIAS RIESGO'!$C$36,INFORMACION!$F3306=REFERENCIAS!$C$24),16,IF(INFORMACION!$T3306='REFERENCIAS RIESGO'!$C$36,13,IF(INFORMACION!$F3306=REFERENCIAS!$C$24,10,7))),0)+VLOOKUP(F3306,REFERENCIAS!$C:$D,2,0)*VLOOKUP($F$2,PONDERADORES!A:P,IF(AND(INFORMACION!$T3306='REFERENCIAS RIESGO'!$C$36,INFORMACION!$F3306=REFERENCIAS!$C$24),16,IF(INFORMACION!$T3306='REFERENCIAS RIESGO'!$C$36,13,IF(INFORMACION!$F3306=REFERENCIAS!$C$24,10,7))),0)+VLOOKUP(T3306,REFERENCIAS!$C:$D,2,0)*VLOOKUP($T$2,PONDERADORES!A:P,IF(AND(INFORMACION!$T3306='REFERENCIAS RIESGO'!$C$36,INFORMACION!$F3306=REFERENCIAS!$C$24),16,IF(INFORMACION!$T3306='REFERENCIAS RIESGO'!$C$36,13,IF(INFORMACION!$F3306=REFERENCIAS!$C$24,10,7))),0)+VLOOKUP(IF(J3306&lt;=0.2,0.2,IF(AND(J3306&gt;0.2,J3306&lt;=0.4),0.4,IF(AND(J3306&gt;0.4,J3306&lt;=0.6),0.6,IF(AND(J3306&gt;0.6,J3306&lt;=0.8),0.8,IF(AND(J3306&gt;0.8,J3306&lt;=1),1))))),REFERENCIAS!$C:$D,2,0)*VLOOKUP($J$2,PONDERADORES!A:P,IF(AND(INFORMACION!$T3306='REFERENCIAS RIESGO'!$C$36,INFORMACION!$F3306=REFERENCIAS!$C$24),16,IF(INFORMACION!$T3306='REFERENCIAS RIESGO'!$C$36,13,IF(INFORMACION!$F3306=REFERENCIAS!$C$24,10,7))),0)</f>
        <v>#REF!</v>
      </c>
      <c r="Y3306" s="68">
        <f>+VLOOKUP(M3306,REFERENCIAS!$C:$D,2,0)*VLOOKUP($M$2,PONDERADORES!$A$7:$G$9,7,0)+VLOOKUP(N3306,REFERENCIAS!$C:$D,2,0)*VLOOKUP($N$2,PONDERADORES!$A$7:$G$9,7,0)+VLOOKUP(O3306,REFERENCIAS!$C:$D,2,0)*VLOOKUP($O$2,PONDERADORES!$A$7:$G$9,7,0)</f>
        <v>0.2</v>
      </c>
      <c r="Z3306" s="2">
        <f>+VLOOKUP(IF(R3306&lt;0.1,0,IF(AND(R3306&gt;=0.1,R3306&lt;0.2),0.1,IF(AND(R3306&gt;=0.2,R3306&lt;0.3),0.2,IF(R3306&gt;0.3,0.3,)))),REFERENCIAS!$C:$D,2,0)*VLOOKUP($R$2,PONDERADORES!$A$11:$G$11,7,0)</f>
        <v>15</v>
      </c>
      <c r="AA3306" s="92"/>
      <c r="AB3306" s="95" t="e">
        <f t="shared" ca="1" si="203"/>
        <v>#REF!</v>
      </c>
      <c r="AC3306" s="23" t="e">
        <f ca="1">IF(AB3306&gt;REFERENCIAS!$C$62,REFERENCIAS!$B$62,IF(AND(AB3306&gt;=REFERENCIAS!$C$63,AB3306&lt;REFERENCIAS!$D$63),REFERENCIAS!$B$63,IF(AND(AB3306&gt;REFERENCIAS!$C$64,AB3306&lt;=REFERENCIAS!$D$64),REFERENCIAS!$B$64,IF(AND(AB3306&gt;=REFERENCIAS!$C$65,AB3306&lt;REFERENCIAS!$D$65),REFERENCIAS!$B$65, "Revisar"))))</f>
        <v>#REF!</v>
      </c>
      <c r="AD3306" s="94" t="e">
        <f ca="1">VLOOKUP(AC3306,REFERENCIAS!$B$62:$G$65,4,FALSE)</f>
        <v>#REF!</v>
      </c>
    </row>
    <row r="3307" spans="1:30" ht="17.25" x14ac:dyDescent="0.25">
      <c r="A3307" s="74"/>
      <c r="B3307" s="19"/>
      <c r="C3307" s="19"/>
      <c r="D3307" s="50"/>
      <c r="E3307" s="73"/>
      <c r="F3307" s="74"/>
      <c r="G3307" s="9"/>
      <c r="H3307" s="48"/>
      <c r="I3307" s="49">
        <f t="shared" ref="I3307:I3342" ca="1" si="204">(YEAR(NOW())-H3307)</f>
        <v>2022</v>
      </c>
      <c r="J3307" s="22">
        <f t="shared" ca="1" si="201"/>
        <v>1</v>
      </c>
      <c r="K3307" s="19"/>
      <c r="L3307" s="73"/>
      <c r="M3307" s="74"/>
      <c r="N3307" s="19"/>
      <c r="O3307" s="73"/>
      <c r="P3307" s="82">
        <v>1</v>
      </c>
      <c r="Q3307" s="24">
        <v>1</v>
      </c>
      <c r="R3307" s="81">
        <f t="shared" si="202"/>
        <v>1</v>
      </c>
      <c r="S3307" s="87"/>
      <c r="T3307" s="19"/>
      <c r="U3307" s="25"/>
      <c r="V3307" s="25"/>
      <c r="W3307" s="81"/>
      <c r="X3307" s="91" t="e">
        <f ca="1">+VLOOKUP(#REF!,REFERENCIAS!$C:$D,2,0)*VLOOKUP(#REF!,PONDERADORES!A:P,IF(AND(INFORMACION!$T3307='REFERENCIAS RIESGO'!$C$36,INFORMACION!$F3307=REFERENCIAS!$C$24),16,IF(INFORMACION!$T3307='REFERENCIAS RIESGO'!$C$36,13,IF(INFORMACION!$F3307=REFERENCIAS!$C$24,10,7))),0)+VLOOKUP(K3307,REFERENCIAS!$C:$D,2,0)*VLOOKUP($K$2,PONDERADORES!A:P,IF(AND(INFORMACION!$T3307='REFERENCIAS RIESGO'!$C$36,INFORMACION!$F3307=REFERENCIAS!$C$24),16,IF(INFORMACION!$T3307='REFERENCIAS RIESGO'!$C$36,13,IF(INFORMACION!$F3307=REFERENCIAS!$C$24,10,7))),0)+VLOOKUP(L3307,REFERENCIAS!$C:$D,2,0)*VLOOKUP($L$2,PONDERADORES!A:P,IF(AND(INFORMACION!$T3307='REFERENCIAS RIESGO'!$C$36,INFORMACION!$F3307=REFERENCIAS!$C$24),16,IF(INFORMACION!$T3307='REFERENCIAS RIESGO'!$C$36,13,IF(INFORMACION!$F3307=REFERENCIAS!$C$24,10,7))),0)+VLOOKUP(F3307,REFERENCIAS!$C:$D,2,0)*VLOOKUP($F$2,PONDERADORES!A:P,IF(AND(INFORMACION!$T3307='REFERENCIAS RIESGO'!$C$36,INFORMACION!$F3307=REFERENCIAS!$C$24),16,IF(INFORMACION!$T3307='REFERENCIAS RIESGO'!$C$36,13,IF(INFORMACION!$F3307=REFERENCIAS!$C$24,10,7))),0)+VLOOKUP(T3307,REFERENCIAS!$C:$D,2,0)*VLOOKUP($T$2,PONDERADORES!A:P,IF(AND(INFORMACION!$T3307='REFERENCIAS RIESGO'!$C$36,INFORMACION!$F3307=REFERENCIAS!$C$24),16,IF(INFORMACION!$T3307='REFERENCIAS RIESGO'!$C$36,13,IF(INFORMACION!$F3307=REFERENCIAS!$C$24,10,7))),0)+VLOOKUP(IF(J3307&lt;=0.2,0.2,IF(AND(J3307&gt;0.2,J3307&lt;=0.4),0.4,IF(AND(J3307&gt;0.4,J3307&lt;=0.6),0.6,IF(AND(J3307&gt;0.6,J3307&lt;=0.8),0.8,IF(AND(J3307&gt;0.8,J3307&lt;=1),1))))),REFERENCIAS!$C:$D,2,0)*VLOOKUP($J$2,PONDERADORES!A:P,IF(AND(INFORMACION!$T3307='REFERENCIAS RIESGO'!$C$36,INFORMACION!$F3307=REFERENCIAS!$C$24),16,IF(INFORMACION!$T3307='REFERENCIAS RIESGO'!$C$36,13,IF(INFORMACION!$F3307=REFERENCIAS!$C$24,10,7))),0)</f>
        <v>#REF!</v>
      </c>
      <c r="Y3307" s="68">
        <f>+VLOOKUP(M3307,REFERENCIAS!$C:$D,2,0)*VLOOKUP($M$2,PONDERADORES!$A$7:$G$9,7,0)+VLOOKUP(N3307,REFERENCIAS!$C:$D,2,0)*VLOOKUP($N$2,PONDERADORES!$A$7:$G$9,7,0)+VLOOKUP(O3307,REFERENCIAS!$C:$D,2,0)*VLOOKUP($O$2,PONDERADORES!$A$7:$G$9,7,0)</f>
        <v>0.2</v>
      </c>
      <c r="Z3307" s="2">
        <f>+VLOOKUP(IF(R3307&lt;0.1,0,IF(AND(R3307&gt;=0.1,R3307&lt;0.2),0.1,IF(AND(R3307&gt;=0.2,R3307&lt;0.3),0.2,IF(R3307&gt;0.3,0.3,)))),REFERENCIAS!$C:$D,2,0)*VLOOKUP($R$2,PONDERADORES!$A$11:$G$11,7,0)</f>
        <v>15</v>
      </c>
      <c r="AA3307" s="92"/>
      <c r="AB3307" s="95" t="e">
        <f t="shared" ca="1" si="203"/>
        <v>#REF!</v>
      </c>
      <c r="AC3307" s="23" t="e">
        <f ca="1">IF(AB3307&gt;REFERENCIAS!$C$62,REFERENCIAS!$B$62,IF(AND(AB3307&gt;=REFERENCIAS!$C$63,AB3307&lt;REFERENCIAS!$D$63),REFERENCIAS!$B$63,IF(AND(AB3307&gt;REFERENCIAS!$C$64,AB3307&lt;=REFERENCIAS!$D$64),REFERENCIAS!$B$64,IF(AND(AB3307&gt;=REFERENCIAS!$C$65,AB3307&lt;REFERENCIAS!$D$65),REFERENCIAS!$B$65, "Revisar"))))</f>
        <v>#REF!</v>
      </c>
      <c r="AD3307" s="94" t="e">
        <f ca="1">VLOOKUP(AC3307,REFERENCIAS!$B$62:$G$65,4,FALSE)</f>
        <v>#REF!</v>
      </c>
    </row>
    <row r="3308" spans="1:30" ht="17.25" x14ac:dyDescent="0.25">
      <c r="A3308" s="74"/>
      <c r="B3308" s="19"/>
      <c r="C3308" s="19"/>
      <c r="D3308" s="50"/>
      <c r="E3308" s="73"/>
      <c r="F3308" s="74"/>
      <c r="G3308" s="9"/>
      <c r="H3308" s="48"/>
      <c r="I3308" s="49">
        <f t="shared" ca="1" si="204"/>
        <v>2022</v>
      </c>
      <c r="J3308" s="22">
        <f t="shared" ca="1" si="201"/>
        <v>1</v>
      </c>
      <c r="K3308" s="19"/>
      <c r="L3308" s="73"/>
      <c r="M3308" s="74"/>
      <c r="N3308" s="19"/>
      <c r="O3308" s="73"/>
      <c r="P3308" s="82">
        <v>1</v>
      </c>
      <c r="Q3308" s="24">
        <v>1</v>
      </c>
      <c r="R3308" s="81">
        <f t="shared" si="202"/>
        <v>1</v>
      </c>
      <c r="S3308" s="87"/>
      <c r="T3308" s="19"/>
      <c r="U3308" s="25"/>
      <c r="V3308" s="25"/>
      <c r="W3308" s="81"/>
      <c r="X3308" s="91" t="e">
        <f ca="1">+VLOOKUP(#REF!,REFERENCIAS!$C:$D,2,0)*VLOOKUP(#REF!,PONDERADORES!A:P,IF(AND(INFORMACION!$T3308='REFERENCIAS RIESGO'!$C$36,INFORMACION!$F3308=REFERENCIAS!$C$24),16,IF(INFORMACION!$T3308='REFERENCIAS RIESGO'!$C$36,13,IF(INFORMACION!$F3308=REFERENCIAS!$C$24,10,7))),0)+VLOOKUP(K3308,REFERENCIAS!$C:$D,2,0)*VLOOKUP($K$2,PONDERADORES!A:P,IF(AND(INFORMACION!$T3308='REFERENCIAS RIESGO'!$C$36,INFORMACION!$F3308=REFERENCIAS!$C$24),16,IF(INFORMACION!$T3308='REFERENCIAS RIESGO'!$C$36,13,IF(INFORMACION!$F3308=REFERENCIAS!$C$24,10,7))),0)+VLOOKUP(L3308,REFERENCIAS!$C:$D,2,0)*VLOOKUP($L$2,PONDERADORES!A:P,IF(AND(INFORMACION!$T3308='REFERENCIAS RIESGO'!$C$36,INFORMACION!$F3308=REFERENCIAS!$C$24),16,IF(INFORMACION!$T3308='REFERENCIAS RIESGO'!$C$36,13,IF(INFORMACION!$F3308=REFERENCIAS!$C$24,10,7))),0)+VLOOKUP(F3308,REFERENCIAS!$C:$D,2,0)*VLOOKUP($F$2,PONDERADORES!A:P,IF(AND(INFORMACION!$T3308='REFERENCIAS RIESGO'!$C$36,INFORMACION!$F3308=REFERENCIAS!$C$24),16,IF(INFORMACION!$T3308='REFERENCIAS RIESGO'!$C$36,13,IF(INFORMACION!$F3308=REFERENCIAS!$C$24,10,7))),0)+VLOOKUP(T3308,REFERENCIAS!$C:$D,2,0)*VLOOKUP($T$2,PONDERADORES!A:P,IF(AND(INFORMACION!$T3308='REFERENCIAS RIESGO'!$C$36,INFORMACION!$F3308=REFERENCIAS!$C$24),16,IF(INFORMACION!$T3308='REFERENCIAS RIESGO'!$C$36,13,IF(INFORMACION!$F3308=REFERENCIAS!$C$24,10,7))),0)+VLOOKUP(IF(J3308&lt;=0.2,0.2,IF(AND(J3308&gt;0.2,J3308&lt;=0.4),0.4,IF(AND(J3308&gt;0.4,J3308&lt;=0.6),0.6,IF(AND(J3308&gt;0.6,J3308&lt;=0.8),0.8,IF(AND(J3308&gt;0.8,J3308&lt;=1),1))))),REFERENCIAS!$C:$D,2,0)*VLOOKUP($J$2,PONDERADORES!A:P,IF(AND(INFORMACION!$T3308='REFERENCIAS RIESGO'!$C$36,INFORMACION!$F3308=REFERENCIAS!$C$24),16,IF(INFORMACION!$T3308='REFERENCIAS RIESGO'!$C$36,13,IF(INFORMACION!$F3308=REFERENCIAS!$C$24,10,7))),0)</f>
        <v>#REF!</v>
      </c>
      <c r="Y3308" s="68">
        <f>+VLOOKUP(M3308,REFERENCIAS!$C:$D,2,0)*VLOOKUP($M$2,PONDERADORES!$A$7:$G$9,7,0)+VLOOKUP(N3308,REFERENCIAS!$C:$D,2,0)*VLOOKUP($N$2,PONDERADORES!$A$7:$G$9,7,0)+VLOOKUP(O3308,REFERENCIAS!$C:$D,2,0)*VLOOKUP($O$2,PONDERADORES!$A$7:$G$9,7,0)</f>
        <v>0.2</v>
      </c>
      <c r="Z3308" s="2">
        <f>+VLOOKUP(IF(R3308&lt;0.1,0,IF(AND(R3308&gt;=0.1,R3308&lt;0.2),0.1,IF(AND(R3308&gt;=0.2,R3308&lt;0.3),0.2,IF(R3308&gt;0.3,0.3,)))),REFERENCIAS!$C:$D,2,0)*VLOOKUP($R$2,PONDERADORES!$A$11:$G$11,7,0)</f>
        <v>15</v>
      </c>
      <c r="AA3308" s="92"/>
      <c r="AB3308" s="95" t="e">
        <f t="shared" ca="1" si="203"/>
        <v>#REF!</v>
      </c>
      <c r="AC3308" s="23" t="e">
        <f ca="1">IF(AB3308&gt;REFERENCIAS!$C$62,REFERENCIAS!$B$62,IF(AND(AB3308&gt;=REFERENCIAS!$C$63,AB3308&lt;REFERENCIAS!$D$63),REFERENCIAS!$B$63,IF(AND(AB3308&gt;REFERENCIAS!$C$64,AB3308&lt;=REFERENCIAS!$D$64),REFERENCIAS!$B$64,IF(AND(AB3308&gt;=REFERENCIAS!$C$65,AB3308&lt;REFERENCIAS!$D$65),REFERENCIAS!$B$65, "Revisar"))))</f>
        <v>#REF!</v>
      </c>
      <c r="AD3308" s="94" t="e">
        <f ca="1">VLOOKUP(AC3308,REFERENCIAS!$B$62:$G$65,4,FALSE)</f>
        <v>#REF!</v>
      </c>
    </row>
    <row r="3309" spans="1:30" ht="17.25" x14ac:dyDescent="0.25">
      <c r="A3309" s="74"/>
      <c r="B3309" s="19"/>
      <c r="C3309" s="19"/>
      <c r="D3309" s="50"/>
      <c r="E3309" s="73"/>
      <c r="F3309" s="74"/>
      <c r="G3309" s="9"/>
      <c r="H3309" s="48"/>
      <c r="I3309" s="49">
        <f t="shared" ca="1" si="204"/>
        <v>2022</v>
      </c>
      <c r="J3309" s="22">
        <f t="shared" ca="1" si="201"/>
        <v>1</v>
      </c>
      <c r="K3309" s="19"/>
      <c r="L3309" s="73"/>
      <c r="M3309" s="74"/>
      <c r="N3309" s="19"/>
      <c r="O3309" s="73"/>
      <c r="P3309" s="82">
        <v>1</v>
      </c>
      <c r="Q3309" s="24">
        <v>1</v>
      </c>
      <c r="R3309" s="81">
        <f t="shared" si="202"/>
        <v>1</v>
      </c>
      <c r="S3309" s="87"/>
      <c r="T3309" s="19"/>
      <c r="U3309" s="25"/>
      <c r="V3309" s="25"/>
      <c r="W3309" s="81"/>
      <c r="X3309" s="91" t="e">
        <f ca="1">+VLOOKUP(#REF!,REFERENCIAS!$C:$D,2,0)*VLOOKUP(#REF!,PONDERADORES!A:P,IF(AND(INFORMACION!$T3309='REFERENCIAS RIESGO'!$C$36,INFORMACION!$F3309=REFERENCIAS!$C$24),16,IF(INFORMACION!$T3309='REFERENCIAS RIESGO'!$C$36,13,IF(INFORMACION!$F3309=REFERENCIAS!$C$24,10,7))),0)+VLOOKUP(K3309,REFERENCIAS!$C:$D,2,0)*VLOOKUP($K$2,PONDERADORES!A:P,IF(AND(INFORMACION!$T3309='REFERENCIAS RIESGO'!$C$36,INFORMACION!$F3309=REFERENCIAS!$C$24),16,IF(INFORMACION!$T3309='REFERENCIAS RIESGO'!$C$36,13,IF(INFORMACION!$F3309=REFERENCIAS!$C$24,10,7))),0)+VLOOKUP(L3309,REFERENCIAS!$C:$D,2,0)*VLOOKUP($L$2,PONDERADORES!A:P,IF(AND(INFORMACION!$T3309='REFERENCIAS RIESGO'!$C$36,INFORMACION!$F3309=REFERENCIAS!$C$24),16,IF(INFORMACION!$T3309='REFERENCIAS RIESGO'!$C$36,13,IF(INFORMACION!$F3309=REFERENCIAS!$C$24,10,7))),0)+VLOOKUP(F3309,REFERENCIAS!$C:$D,2,0)*VLOOKUP($F$2,PONDERADORES!A:P,IF(AND(INFORMACION!$T3309='REFERENCIAS RIESGO'!$C$36,INFORMACION!$F3309=REFERENCIAS!$C$24),16,IF(INFORMACION!$T3309='REFERENCIAS RIESGO'!$C$36,13,IF(INFORMACION!$F3309=REFERENCIAS!$C$24,10,7))),0)+VLOOKUP(T3309,REFERENCIAS!$C:$D,2,0)*VLOOKUP($T$2,PONDERADORES!A:P,IF(AND(INFORMACION!$T3309='REFERENCIAS RIESGO'!$C$36,INFORMACION!$F3309=REFERENCIAS!$C$24),16,IF(INFORMACION!$T3309='REFERENCIAS RIESGO'!$C$36,13,IF(INFORMACION!$F3309=REFERENCIAS!$C$24,10,7))),0)+VLOOKUP(IF(J3309&lt;=0.2,0.2,IF(AND(J3309&gt;0.2,J3309&lt;=0.4),0.4,IF(AND(J3309&gt;0.4,J3309&lt;=0.6),0.6,IF(AND(J3309&gt;0.6,J3309&lt;=0.8),0.8,IF(AND(J3309&gt;0.8,J3309&lt;=1),1))))),REFERENCIAS!$C:$D,2,0)*VLOOKUP($J$2,PONDERADORES!A:P,IF(AND(INFORMACION!$T3309='REFERENCIAS RIESGO'!$C$36,INFORMACION!$F3309=REFERENCIAS!$C$24),16,IF(INFORMACION!$T3309='REFERENCIAS RIESGO'!$C$36,13,IF(INFORMACION!$F3309=REFERENCIAS!$C$24,10,7))),0)</f>
        <v>#REF!</v>
      </c>
      <c r="Y3309" s="68">
        <f>+VLOOKUP(M3309,REFERENCIAS!$C:$D,2,0)*VLOOKUP($M$2,PONDERADORES!$A$7:$G$9,7,0)+VLOOKUP(N3309,REFERENCIAS!$C:$D,2,0)*VLOOKUP($N$2,PONDERADORES!$A$7:$G$9,7,0)+VLOOKUP(O3309,REFERENCIAS!$C:$D,2,0)*VLOOKUP($O$2,PONDERADORES!$A$7:$G$9,7,0)</f>
        <v>0.2</v>
      </c>
      <c r="Z3309" s="2">
        <f>+VLOOKUP(IF(R3309&lt;0.1,0,IF(AND(R3309&gt;=0.1,R3309&lt;0.2),0.1,IF(AND(R3309&gt;=0.2,R3309&lt;0.3),0.2,IF(R3309&gt;0.3,0.3,)))),REFERENCIAS!$C:$D,2,0)*VLOOKUP($R$2,PONDERADORES!$A$11:$G$11,7,0)</f>
        <v>15</v>
      </c>
      <c r="AA3309" s="92"/>
      <c r="AB3309" s="95" t="e">
        <f t="shared" ca="1" si="203"/>
        <v>#REF!</v>
      </c>
      <c r="AC3309" s="23" t="e">
        <f ca="1">IF(AB3309&gt;REFERENCIAS!$C$62,REFERENCIAS!$B$62,IF(AND(AB3309&gt;=REFERENCIAS!$C$63,AB3309&lt;REFERENCIAS!$D$63),REFERENCIAS!$B$63,IF(AND(AB3309&gt;REFERENCIAS!$C$64,AB3309&lt;=REFERENCIAS!$D$64),REFERENCIAS!$B$64,IF(AND(AB3309&gt;=REFERENCIAS!$C$65,AB3309&lt;REFERENCIAS!$D$65),REFERENCIAS!$B$65, "Revisar"))))</f>
        <v>#REF!</v>
      </c>
      <c r="AD3309" s="94" t="e">
        <f ca="1">VLOOKUP(AC3309,REFERENCIAS!$B$62:$G$65,4,FALSE)</f>
        <v>#REF!</v>
      </c>
    </row>
    <row r="3310" spans="1:30" ht="17.25" x14ac:dyDescent="0.25">
      <c r="A3310" s="74"/>
      <c r="B3310" s="19"/>
      <c r="C3310" s="19"/>
      <c r="D3310" s="50"/>
      <c r="E3310" s="73"/>
      <c r="F3310" s="74"/>
      <c r="G3310" s="9"/>
      <c r="H3310" s="48"/>
      <c r="I3310" s="49">
        <f t="shared" ca="1" si="204"/>
        <v>2022</v>
      </c>
      <c r="J3310" s="22">
        <f t="shared" ca="1" si="201"/>
        <v>1</v>
      </c>
      <c r="K3310" s="19"/>
      <c r="L3310" s="73"/>
      <c r="M3310" s="74"/>
      <c r="N3310" s="19"/>
      <c r="O3310" s="73"/>
      <c r="P3310" s="82">
        <v>1</v>
      </c>
      <c r="Q3310" s="24">
        <v>1</v>
      </c>
      <c r="R3310" s="81">
        <f t="shared" si="202"/>
        <v>1</v>
      </c>
      <c r="S3310" s="87"/>
      <c r="T3310" s="19"/>
      <c r="U3310" s="25"/>
      <c r="V3310" s="25"/>
      <c r="W3310" s="81"/>
      <c r="X3310" s="91" t="e">
        <f ca="1">+VLOOKUP(#REF!,REFERENCIAS!$C:$D,2,0)*VLOOKUP(#REF!,PONDERADORES!A:P,IF(AND(INFORMACION!$T3310='REFERENCIAS RIESGO'!$C$36,INFORMACION!$F3310=REFERENCIAS!$C$24),16,IF(INFORMACION!$T3310='REFERENCIAS RIESGO'!$C$36,13,IF(INFORMACION!$F3310=REFERENCIAS!$C$24,10,7))),0)+VLOOKUP(K3310,REFERENCIAS!$C:$D,2,0)*VLOOKUP($K$2,PONDERADORES!A:P,IF(AND(INFORMACION!$T3310='REFERENCIAS RIESGO'!$C$36,INFORMACION!$F3310=REFERENCIAS!$C$24),16,IF(INFORMACION!$T3310='REFERENCIAS RIESGO'!$C$36,13,IF(INFORMACION!$F3310=REFERENCIAS!$C$24,10,7))),0)+VLOOKUP(L3310,REFERENCIAS!$C:$D,2,0)*VLOOKUP($L$2,PONDERADORES!A:P,IF(AND(INFORMACION!$T3310='REFERENCIAS RIESGO'!$C$36,INFORMACION!$F3310=REFERENCIAS!$C$24),16,IF(INFORMACION!$T3310='REFERENCIAS RIESGO'!$C$36,13,IF(INFORMACION!$F3310=REFERENCIAS!$C$24,10,7))),0)+VLOOKUP(F3310,REFERENCIAS!$C:$D,2,0)*VLOOKUP($F$2,PONDERADORES!A:P,IF(AND(INFORMACION!$T3310='REFERENCIAS RIESGO'!$C$36,INFORMACION!$F3310=REFERENCIAS!$C$24),16,IF(INFORMACION!$T3310='REFERENCIAS RIESGO'!$C$36,13,IF(INFORMACION!$F3310=REFERENCIAS!$C$24,10,7))),0)+VLOOKUP(T3310,REFERENCIAS!$C:$D,2,0)*VLOOKUP($T$2,PONDERADORES!A:P,IF(AND(INFORMACION!$T3310='REFERENCIAS RIESGO'!$C$36,INFORMACION!$F3310=REFERENCIAS!$C$24),16,IF(INFORMACION!$T3310='REFERENCIAS RIESGO'!$C$36,13,IF(INFORMACION!$F3310=REFERENCIAS!$C$24,10,7))),0)+VLOOKUP(IF(J3310&lt;=0.2,0.2,IF(AND(J3310&gt;0.2,J3310&lt;=0.4),0.4,IF(AND(J3310&gt;0.4,J3310&lt;=0.6),0.6,IF(AND(J3310&gt;0.6,J3310&lt;=0.8),0.8,IF(AND(J3310&gt;0.8,J3310&lt;=1),1))))),REFERENCIAS!$C:$D,2,0)*VLOOKUP($J$2,PONDERADORES!A:P,IF(AND(INFORMACION!$T3310='REFERENCIAS RIESGO'!$C$36,INFORMACION!$F3310=REFERENCIAS!$C$24),16,IF(INFORMACION!$T3310='REFERENCIAS RIESGO'!$C$36,13,IF(INFORMACION!$F3310=REFERENCIAS!$C$24,10,7))),0)</f>
        <v>#REF!</v>
      </c>
      <c r="Y3310" s="68">
        <f>+VLOOKUP(M3310,REFERENCIAS!$C:$D,2,0)*VLOOKUP($M$2,PONDERADORES!$A$7:$G$9,7,0)+VLOOKUP(N3310,REFERENCIAS!$C:$D,2,0)*VLOOKUP($N$2,PONDERADORES!$A$7:$G$9,7,0)+VLOOKUP(O3310,REFERENCIAS!$C:$D,2,0)*VLOOKUP($O$2,PONDERADORES!$A$7:$G$9,7,0)</f>
        <v>0.2</v>
      </c>
      <c r="Z3310" s="2">
        <f>+VLOOKUP(IF(R3310&lt;0.1,0,IF(AND(R3310&gt;=0.1,R3310&lt;0.2),0.1,IF(AND(R3310&gt;=0.2,R3310&lt;0.3),0.2,IF(R3310&gt;0.3,0.3,)))),REFERENCIAS!$C:$D,2,0)*VLOOKUP($R$2,PONDERADORES!$A$11:$G$11,7,0)</f>
        <v>15</v>
      </c>
      <c r="AA3310" s="92"/>
      <c r="AB3310" s="95" t="e">
        <f t="shared" ca="1" si="203"/>
        <v>#REF!</v>
      </c>
      <c r="AC3310" s="23" t="e">
        <f ca="1">IF(AB3310&gt;REFERENCIAS!$C$62,REFERENCIAS!$B$62,IF(AND(AB3310&gt;=REFERENCIAS!$C$63,AB3310&lt;REFERENCIAS!$D$63),REFERENCIAS!$B$63,IF(AND(AB3310&gt;REFERENCIAS!$C$64,AB3310&lt;=REFERENCIAS!$D$64),REFERENCIAS!$B$64,IF(AND(AB3310&gt;=REFERENCIAS!$C$65,AB3310&lt;REFERENCIAS!$D$65),REFERENCIAS!$B$65, "Revisar"))))</f>
        <v>#REF!</v>
      </c>
      <c r="AD3310" s="94" t="e">
        <f ca="1">VLOOKUP(AC3310,REFERENCIAS!$B$62:$G$65,4,FALSE)</f>
        <v>#REF!</v>
      </c>
    </row>
    <row r="3311" spans="1:30" ht="17.25" x14ac:dyDescent="0.25">
      <c r="A3311" s="74"/>
      <c r="B3311" s="19"/>
      <c r="C3311" s="19"/>
      <c r="D3311" s="50"/>
      <c r="E3311" s="73"/>
      <c r="F3311" s="74"/>
      <c r="G3311" s="9"/>
      <c r="H3311" s="48"/>
      <c r="I3311" s="49">
        <f t="shared" ca="1" si="204"/>
        <v>2022</v>
      </c>
      <c r="J3311" s="22">
        <f t="shared" ca="1" si="201"/>
        <v>1</v>
      </c>
      <c r="K3311" s="19"/>
      <c r="L3311" s="73"/>
      <c r="M3311" s="74"/>
      <c r="N3311" s="19"/>
      <c r="O3311" s="73"/>
      <c r="P3311" s="82">
        <v>1</v>
      </c>
      <c r="Q3311" s="24">
        <v>1</v>
      </c>
      <c r="R3311" s="81">
        <f t="shared" si="202"/>
        <v>1</v>
      </c>
      <c r="S3311" s="87"/>
      <c r="T3311" s="19"/>
      <c r="U3311" s="25"/>
      <c r="V3311" s="25"/>
      <c r="W3311" s="81"/>
      <c r="X3311" s="91" t="e">
        <f ca="1">+VLOOKUP(#REF!,REFERENCIAS!$C:$D,2,0)*VLOOKUP(#REF!,PONDERADORES!A:P,IF(AND(INFORMACION!$T3311='REFERENCIAS RIESGO'!$C$36,INFORMACION!$F3311=REFERENCIAS!$C$24),16,IF(INFORMACION!$T3311='REFERENCIAS RIESGO'!$C$36,13,IF(INFORMACION!$F3311=REFERENCIAS!$C$24,10,7))),0)+VLOOKUP(K3311,REFERENCIAS!$C:$D,2,0)*VLOOKUP($K$2,PONDERADORES!A:P,IF(AND(INFORMACION!$T3311='REFERENCIAS RIESGO'!$C$36,INFORMACION!$F3311=REFERENCIAS!$C$24),16,IF(INFORMACION!$T3311='REFERENCIAS RIESGO'!$C$36,13,IF(INFORMACION!$F3311=REFERENCIAS!$C$24,10,7))),0)+VLOOKUP(L3311,REFERENCIAS!$C:$D,2,0)*VLOOKUP($L$2,PONDERADORES!A:P,IF(AND(INFORMACION!$T3311='REFERENCIAS RIESGO'!$C$36,INFORMACION!$F3311=REFERENCIAS!$C$24),16,IF(INFORMACION!$T3311='REFERENCIAS RIESGO'!$C$36,13,IF(INFORMACION!$F3311=REFERENCIAS!$C$24,10,7))),0)+VLOOKUP(F3311,REFERENCIAS!$C:$D,2,0)*VLOOKUP($F$2,PONDERADORES!A:P,IF(AND(INFORMACION!$T3311='REFERENCIAS RIESGO'!$C$36,INFORMACION!$F3311=REFERENCIAS!$C$24),16,IF(INFORMACION!$T3311='REFERENCIAS RIESGO'!$C$36,13,IF(INFORMACION!$F3311=REFERENCIAS!$C$24,10,7))),0)+VLOOKUP(T3311,REFERENCIAS!$C:$D,2,0)*VLOOKUP($T$2,PONDERADORES!A:P,IF(AND(INFORMACION!$T3311='REFERENCIAS RIESGO'!$C$36,INFORMACION!$F3311=REFERENCIAS!$C$24),16,IF(INFORMACION!$T3311='REFERENCIAS RIESGO'!$C$36,13,IF(INFORMACION!$F3311=REFERENCIAS!$C$24,10,7))),0)+VLOOKUP(IF(J3311&lt;=0.2,0.2,IF(AND(J3311&gt;0.2,J3311&lt;=0.4),0.4,IF(AND(J3311&gt;0.4,J3311&lt;=0.6),0.6,IF(AND(J3311&gt;0.6,J3311&lt;=0.8),0.8,IF(AND(J3311&gt;0.8,J3311&lt;=1),1))))),REFERENCIAS!$C:$D,2,0)*VLOOKUP($J$2,PONDERADORES!A:P,IF(AND(INFORMACION!$T3311='REFERENCIAS RIESGO'!$C$36,INFORMACION!$F3311=REFERENCIAS!$C$24),16,IF(INFORMACION!$T3311='REFERENCIAS RIESGO'!$C$36,13,IF(INFORMACION!$F3311=REFERENCIAS!$C$24,10,7))),0)</f>
        <v>#REF!</v>
      </c>
      <c r="Y3311" s="68">
        <f>+VLOOKUP(M3311,REFERENCIAS!$C:$D,2,0)*VLOOKUP($M$2,PONDERADORES!$A$7:$G$9,7,0)+VLOOKUP(N3311,REFERENCIAS!$C:$D,2,0)*VLOOKUP($N$2,PONDERADORES!$A$7:$G$9,7,0)+VLOOKUP(O3311,REFERENCIAS!$C:$D,2,0)*VLOOKUP($O$2,PONDERADORES!$A$7:$G$9,7,0)</f>
        <v>0.2</v>
      </c>
      <c r="Z3311" s="2">
        <f>+VLOOKUP(IF(R3311&lt;0.1,0,IF(AND(R3311&gt;=0.1,R3311&lt;0.2),0.1,IF(AND(R3311&gt;=0.2,R3311&lt;0.3),0.2,IF(R3311&gt;0.3,0.3,)))),REFERENCIAS!$C:$D,2,0)*VLOOKUP($R$2,PONDERADORES!$A$11:$G$11,7,0)</f>
        <v>15</v>
      </c>
      <c r="AA3311" s="92"/>
      <c r="AB3311" s="95" t="e">
        <f t="shared" ca="1" si="203"/>
        <v>#REF!</v>
      </c>
      <c r="AC3311" s="23" t="e">
        <f ca="1">IF(AB3311&gt;REFERENCIAS!$C$62,REFERENCIAS!$B$62,IF(AND(AB3311&gt;=REFERENCIAS!$C$63,AB3311&lt;REFERENCIAS!$D$63),REFERENCIAS!$B$63,IF(AND(AB3311&gt;REFERENCIAS!$C$64,AB3311&lt;=REFERENCIAS!$D$64),REFERENCIAS!$B$64,IF(AND(AB3311&gt;=REFERENCIAS!$C$65,AB3311&lt;REFERENCIAS!$D$65),REFERENCIAS!$B$65, "Revisar"))))</f>
        <v>#REF!</v>
      </c>
      <c r="AD3311" s="94" t="e">
        <f ca="1">VLOOKUP(AC3311,REFERENCIAS!$B$62:$G$65,4,FALSE)</f>
        <v>#REF!</v>
      </c>
    </row>
    <row r="3312" spans="1:30" ht="17.25" x14ac:dyDescent="0.25">
      <c r="A3312" s="74"/>
      <c r="B3312" s="19"/>
      <c r="C3312" s="19"/>
      <c r="D3312" s="50"/>
      <c r="E3312" s="73"/>
      <c r="F3312" s="74"/>
      <c r="G3312" s="9"/>
      <c r="H3312" s="48"/>
      <c r="I3312" s="49">
        <f t="shared" ca="1" si="204"/>
        <v>2022</v>
      </c>
      <c r="J3312" s="22">
        <f t="shared" ca="1" si="201"/>
        <v>1</v>
      </c>
      <c r="K3312" s="19"/>
      <c r="L3312" s="73"/>
      <c r="M3312" s="74"/>
      <c r="N3312" s="19"/>
      <c r="O3312" s="73"/>
      <c r="P3312" s="82">
        <v>1</v>
      </c>
      <c r="Q3312" s="24">
        <v>1</v>
      </c>
      <c r="R3312" s="81">
        <f t="shared" si="202"/>
        <v>1</v>
      </c>
      <c r="S3312" s="87"/>
      <c r="T3312" s="19"/>
      <c r="U3312" s="25"/>
      <c r="V3312" s="25"/>
      <c r="W3312" s="81"/>
      <c r="X3312" s="91" t="e">
        <f ca="1">+VLOOKUP(#REF!,REFERENCIAS!$C:$D,2,0)*VLOOKUP(#REF!,PONDERADORES!A:P,IF(AND(INFORMACION!$T3312='REFERENCIAS RIESGO'!$C$36,INFORMACION!$F3312=REFERENCIAS!$C$24),16,IF(INFORMACION!$T3312='REFERENCIAS RIESGO'!$C$36,13,IF(INFORMACION!$F3312=REFERENCIAS!$C$24,10,7))),0)+VLOOKUP(K3312,REFERENCIAS!$C:$D,2,0)*VLOOKUP($K$2,PONDERADORES!A:P,IF(AND(INFORMACION!$T3312='REFERENCIAS RIESGO'!$C$36,INFORMACION!$F3312=REFERENCIAS!$C$24),16,IF(INFORMACION!$T3312='REFERENCIAS RIESGO'!$C$36,13,IF(INFORMACION!$F3312=REFERENCIAS!$C$24,10,7))),0)+VLOOKUP(L3312,REFERENCIAS!$C:$D,2,0)*VLOOKUP($L$2,PONDERADORES!A:P,IF(AND(INFORMACION!$T3312='REFERENCIAS RIESGO'!$C$36,INFORMACION!$F3312=REFERENCIAS!$C$24),16,IF(INFORMACION!$T3312='REFERENCIAS RIESGO'!$C$36,13,IF(INFORMACION!$F3312=REFERENCIAS!$C$24,10,7))),0)+VLOOKUP(F3312,REFERENCIAS!$C:$D,2,0)*VLOOKUP($F$2,PONDERADORES!A:P,IF(AND(INFORMACION!$T3312='REFERENCIAS RIESGO'!$C$36,INFORMACION!$F3312=REFERENCIAS!$C$24),16,IF(INFORMACION!$T3312='REFERENCIAS RIESGO'!$C$36,13,IF(INFORMACION!$F3312=REFERENCIAS!$C$24,10,7))),0)+VLOOKUP(T3312,REFERENCIAS!$C:$D,2,0)*VLOOKUP($T$2,PONDERADORES!A:P,IF(AND(INFORMACION!$T3312='REFERENCIAS RIESGO'!$C$36,INFORMACION!$F3312=REFERENCIAS!$C$24),16,IF(INFORMACION!$T3312='REFERENCIAS RIESGO'!$C$36,13,IF(INFORMACION!$F3312=REFERENCIAS!$C$24,10,7))),0)+VLOOKUP(IF(J3312&lt;=0.2,0.2,IF(AND(J3312&gt;0.2,J3312&lt;=0.4),0.4,IF(AND(J3312&gt;0.4,J3312&lt;=0.6),0.6,IF(AND(J3312&gt;0.6,J3312&lt;=0.8),0.8,IF(AND(J3312&gt;0.8,J3312&lt;=1),1))))),REFERENCIAS!$C:$D,2,0)*VLOOKUP($J$2,PONDERADORES!A:P,IF(AND(INFORMACION!$T3312='REFERENCIAS RIESGO'!$C$36,INFORMACION!$F3312=REFERENCIAS!$C$24),16,IF(INFORMACION!$T3312='REFERENCIAS RIESGO'!$C$36,13,IF(INFORMACION!$F3312=REFERENCIAS!$C$24,10,7))),0)</f>
        <v>#REF!</v>
      </c>
      <c r="Y3312" s="68">
        <f>+VLOOKUP(M3312,REFERENCIAS!$C:$D,2,0)*VLOOKUP($M$2,PONDERADORES!$A$7:$G$9,7,0)+VLOOKUP(N3312,REFERENCIAS!$C:$D,2,0)*VLOOKUP($N$2,PONDERADORES!$A$7:$G$9,7,0)+VLOOKUP(O3312,REFERENCIAS!$C:$D,2,0)*VLOOKUP($O$2,PONDERADORES!$A$7:$G$9,7,0)</f>
        <v>0.2</v>
      </c>
      <c r="Z3312" s="2">
        <f>+VLOOKUP(IF(R3312&lt;0.1,0,IF(AND(R3312&gt;=0.1,R3312&lt;0.2),0.1,IF(AND(R3312&gt;=0.2,R3312&lt;0.3),0.2,IF(R3312&gt;0.3,0.3,)))),REFERENCIAS!$C:$D,2,0)*VLOOKUP($R$2,PONDERADORES!$A$11:$G$11,7,0)</f>
        <v>15</v>
      </c>
      <c r="AA3312" s="92"/>
      <c r="AB3312" s="95" t="e">
        <f t="shared" ca="1" si="203"/>
        <v>#REF!</v>
      </c>
      <c r="AC3312" s="23" t="e">
        <f ca="1">IF(AB3312&gt;REFERENCIAS!$C$62,REFERENCIAS!$B$62,IF(AND(AB3312&gt;=REFERENCIAS!$C$63,AB3312&lt;REFERENCIAS!$D$63),REFERENCIAS!$B$63,IF(AND(AB3312&gt;REFERENCIAS!$C$64,AB3312&lt;=REFERENCIAS!$D$64),REFERENCIAS!$B$64,IF(AND(AB3312&gt;=REFERENCIAS!$C$65,AB3312&lt;REFERENCIAS!$D$65),REFERENCIAS!$B$65, "Revisar"))))</f>
        <v>#REF!</v>
      </c>
      <c r="AD3312" s="94" t="e">
        <f ca="1">VLOOKUP(AC3312,REFERENCIAS!$B$62:$G$65,4,FALSE)</f>
        <v>#REF!</v>
      </c>
    </row>
    <row r="3313" spans="1:30" ht="17.25" x14ac:dyDescent="0.25">
      <c r="A3313" s="74"/>
      <c r="B3313" s="19"/>
      <c r="C3313" s="19"/>
      <c r="D3313" s="50"/>
      <c r="E3313" s="73"/>
      <c r="F3313" s="74"/>
      <c r="G3313" s="9"/>
      <c r="H3313" s="48"/>
      <c r="I3313" s="49">
        <f t="shared" ca="1" si="204"/>
        <v>2022</v>
      </c>
      <c r="J3313" s="22">
        <f t="shared" ca="1" si="201"/>
        <v>1</v>
      </c>
      <c r="K3313" s="19"/>
      <c r="L3313" s="73"/>
      <c r="M3313" s="74"/>
      <c r="N3313" s="19"/>
      <c r="O3313" s="73"/>
      <c r="P3313" s="82">
        <v>1</v>
      </c>
      <c r="Q3313" s="24">
        <v>1</v>
      </c>
      <c r="R3313" s="81">
        <f t="shared" si="202"/>
        <v>1</v>
      </c>
      <c r="S3313" s="87"/>
      <c r="T3313" s="19"/>
      <c r="U3313" s="25"/>
      <c r="V3313" s="25"/>
      <c r="W3313" s="81"/>
      <c r="X3313" s="91" t="e">
        <f ca="1">+VLOOKUP(#REF!,REFERENCIAS!$C:$D,2,0)*VLOOKUP(#REF!,PONDERADORES!A:P,IF(AND(INFORMACION!$T3313='REFERENCIAS RIESGO'!$C$36,INFORMACION!$F3313=REFERENCIAS!$C$24),16,IF(INFORMACION!$T3313='REFERENCIAS RIESGO'!$C$36,13,IF(INFORMACION!$F3313=REFERENCIAS!$C$24,10,7))),0)+VLOOKUP(K3313,REFERENCIAS!$C:$D,2,0)*VLOOKUP($K$2,PONDERADORES!A:P,IF(AND(INFORMACION!$T3313='REFERENCIAS RIESGO'!$C$36,INFORMACION!$F3313=REFERENCIAS!$C$24),16,IF(INFORMACION!$T3313='REFERENCIAS RIESGO'!$C$36,13,IF(INFORMACION!$F3313=REFERENCIAS!$C$24,10,7))),0)+VLOOKUP(L3313,REFERENCIAS!$C:$D,2,0)*VLOOKUP($L$2,PONDERADORES!A:P,IF(AND(INFORMACION!$T3313='REFERENCIAS RIESGO'!$C$36,INFORMACION!$F3313=REFERENCIAS!$C$24),16,IF(INFORMACION!$T3313='REFERENCIAS RIESGO'!$C$36,13,IF(INFORMACION!$F3313=REFERENCIAS!$C$24,10,7))),0)+VLOOKUP(F3313,REFERENCIAS!$C:$D,2,0)*VLOOKUP($F$2,PONDERADORES!A:P,IF(AND(INFORMACION!$T3313='REFERENCIAS RIESGO'!$C$36,INFORMACION!$F3313=REFERENCIAS!$C$24),16,IF(INFORMACION!$T3313='REFERENCIAS RIESGO'!$C$36,13,IF(INFORMACION!$F3313=REFERENCIAS!$C$24,10,7))),0)+VLOOKUP(T3313,REFERENCIAS!$C:$D,2,0)*VLOOKUP($T$2,PONDERADORES!A:P,IF(AND(INFORMACION!$T3313='REFERENCIAS RIESGO'!$C$36,INFORMACION!$F3313=REFERENCIAS!$C$24),16,IF(INFORMACION!$T3313='REFERENCIAS RIESGO'!$C$36,13,IF(INFORMACION!$F3313=REFERENCIAS!$C$24,10,7))),0)+VLOOKUP(IF(J3313&lt;=0.2,0.2,IF(AND(J3313&gt;0.2,J3313&lt;=0.4),0.4,IF(AND(J3313&gt;0.4,J3313&lt;=0.6),0.6,IF(AND(J3313&gt;0.6,J3313&lt;=0.8),0.8,IF(AND(J3313&gt;0.8,J3313&lt;=1),1))))),REFERENCIAS!$C:$D,2,0)*VLOOKUP($J$2,PONDERADORES!A:P,IF(AND(INFORMACION!$T3313='REFERENCIAS RIESGO'!$C$36,INFORMACION!$F3313=REFERENCIAS!$C$24),16,IF(INFORMACION!$T3313='REFERENCIAS RIESGO'!$C$36,13,IF(INFORMACION!$F3313=REFERENCIAS!$C$24,10,7))),0)</f>
        <v>#REF!</v>
      </c>
      <c r="Y3313" s="68">
        <f>+VLOOKUP(M3313,REFERENCIAS!$C:$D,2,0)*VLOOKUP($M$2,PONDERADORES!$A$7:$G$9,7,0)+VLOOKUP(N3313,REFERENCIAS!$C:$D,2,0)*VLOOKUP($N$2,PONDERADORES!$A$7:$G$9,7,0)+VLOOKUP(O3313,REFERENCIAS!$C:$D,2,0)*VLOOKUP($O$2,PONDERADORES!$A$7:$G$9,7,0)</f>
        <v>0.2</v>
      </c>
      <c r="Z3313" s="2">
        <f>+VLOOKUP(IF(R3313&lt;0.1,0,IF(AND(R3313&gt;=0.1,R3313&lt;0.2),0.1,IF(AND(R3313&gt;=0.2,R3313&lt;0.3),0.2,IF(R3313&gt;0.3,0.3,)))),REFERENCIAS!$C:$D,2,0)*VLOOKUP($R$2,PONDERADORES!$A$11:$G$11,7,0)</f>
        <v>15</v>
      </c>
      <c r="AA3313" s="92"/>
      <c r="AB3313" s="95" t="e">
        <f t="shared" ca="1" si="203"/>
        <v>#REF!</v>
      </c>
      <c r="AC3313" s="23" t="e">
        <f ca="1">IF(AB3313&gt;REFERENCIAS!$C$62,REFERENCIAS!$B$62,IF(AND(AB3313&gt;=REFERENCIAS!$C$63,AB3313&lt;REFERENCIAS!$D$63),REFERENCIAS!$B$63,IF(AND(AB3313&gt;REFERENCIAS!$C$64,AB3313&lt;=REFERENCIAS!$D$64),REFERENCIAS!$B$64,IF(AND(AB3313&gt;=REFERENCIAS!$C$65,AB3313&lt;REFERENCIAS!$D$65),REFERENCIAS!$B$65, "Revisar"))))</f>
        <v>#REF!</v>
      </c>
      <c r="AD3313" s="94" t="e">
        <f ca="1">VLOOKUP(AC3313,REFERENCIAS!$B$62:$G$65,4,FALSE)</f>
        <v>#REF!</v>
      </c>
    </row>
    <row r="3314" spans="1:30" ht="17.25" x14ac:dyDescent="0.25">
      <c r="A3314" s="74"/>
      <c r="B3314" s="19"/>
      <c r="C3314" s="19"/>
      <c r="D3314" s="50"/>
      <c r="E3314" s="73"/>
      <c r="F3314" s="74"/>
      <c r="G3314" s="9"/>
      <c r="H3314" s="48"/>
      <c r="I3314" s="49">
        <f t="shared" ca="1" si="204"/>
        <v>2022</v>
      </c>
      <c r="J3314" s="22">
        <f t="shared" ca="1" si="201"/>
        <v>1</v>
      </c>
      <c r="K3314" s="19"/>
      <c r="L3314" s="73"/>
      <c r="M3314" s="74"/>
      <c r="N3314" s="19"/>
      <c r="O3314" s="73"/>
      <c r="P3314" s="82">
        <v>1</v>
      </c>
      <c r="Q3314" s="24">
        <v>1</v>
      </c>
      <c r="R3314" s="81">
        <f t="shared" si="202"/>
        <v>1</v>
      </c>
      <c r="S3314" s="87"/>
      <c r="T3314" s="19"/>
      <c r="U3314" s="25"/>
      <c r="V3314" s="25"/>
      <c r="W3314" s="81"/>
      <c r="X3314" s="91" t="e">
        <f ca="1">+VLOOKUP(#REF!,REFERENCIAS!$C:$D,2,0)*VLOOKUP(#REF!,PONDERADORES!A:P,IF(AND(INFORMACION!$T3314='REFERENCIAS RIESGO'!$C$36,INFORMACION!$F3314=REFERENCIAS!$C$24),16,IF(INFORMACION!$T3314='REFERENCIAS RIESGO'!$C$36,13,IF(INFORMACION!$F3314=REFERENCIAS!$C$24,10,7))),0)+VLOOKUP(K3314,REFERENCIAS!$C:$D,2,0)*VLOOKUP($K$2,PONDERADORES!A:P,IF(AND(INFORMACION!$T3314='REFERENCIAS RIESGO'!$C$36,INFORMACION!$F3314=REFERENCIAS!$C$24),16,IF(INFORMACION!$T3314='REFERENCIAS RIESGO'!$C$36,13,IF(INFORMACION!$F3314=REFERENCIAS!$C$24,10,7))),0)+VLOOKUP(L3314,REFERENCIAS!$C:$D,2,0)*VLOOKUP($L$2,PONDERADORES!A:P,IF(AND(INFORMACION!$T3314='REFERENCIAS RIESGO'!$C$36,INFORMACION!$F3314=REFERENCIAS!$C$24),16,IF(INFORMACION!$T3314='REFERENCIAS RIESGO'!$C$36,13,IF(INFORMACION!$F3314=REFERENCIAS!$C$24,10,7))),0)+VLOOKUP(F3314,REFERENCIAS!$C:$D,2,0)*VLOOKUP($F$2,PONDERADORES!A:P,IF(AND(INFORMACION!$T3314='REFERENCIAS RIESGO'!$C$36,INFORMACION!$F3314=REFERENCIAS!$C$24),16,IF(INFORMACION!$T3314='REFERENCIAS RIESGO'!$C$36,13,IF(INFORMACION!$F3314=REFERENCIAS!$C$24,10,7))),0)+VLOOKUP(T3314,REFERENCIAS!$C:$D,2,0)*VLOOKUP($T$2,PONDERADORES!A:P,IF(AND(INFORMACION!$T3314='REFERENCIAS RIESGO'!$C$36,INFORMACION!$F3314=REFERENCIAS!$C$24),16,IF(INFORMACION!$T3314='REFERENCIAS RIESGO'!$C$36,13,IF(INFORMACION!$F3314=REFERENCIAS!$C$24,10,7))),0)+VLOOKUP(IF(J3314&lt;=0.2,0.2,IF(AND(J3314&gt;0.2,J3314&lt;=0.4),0.4,IF(AND(J3314&gt;0.4,J3314&lt;=0.6),0.6,IF(AND(J3314&gt;0.6,J3314&lt;=0.8),0.8,IF(AND(J3314&gt;0.8,J3314&lt;=1),1))))),REFERENCIAS!$C:$D,2,0)*VLOOKUP($J$2,PONDERADORES!A:P,IF(AND(INFORMACION!$T3314='REFERENCIAS RIESGO'!$C$36,INFORMACION!$F3314=REFERENCIAS!$C$24),16,IF(INFORMACION!$T3314='REFERENCIAS RIESGO'!$C$36,13,IF(INFORMACION!$F3314=REFERENCIAS!$C$24,10,7))),0)</f>
        <v>#REF!</v>
      </c>
      <c r="Y3314" s="68">
        <f>+VLOOKUP(M3314,REFERENCIAS!$C:$D,2,0)*VLOOKUP($M$2,PONDERADORES!$A$7:$G$9,7,0)+VLOOKUP(N3314,REFERENCIAS!$C:$D,2,0)*VLOOKUP($N$2,PONDERADORES!$A$7:$G$9,7,0)+VLOOKUP(O3314,REFERENCIAS!$C:$D,2,0)*VLOOKUP($O$2,PONDERADORES!$A$7:$G$9,7,0)</f>
        <v>0.2</v>
      </c>
      <c r="Z3314" s="2">
        <f>+VLOOKUP(IF(R3314&lt;0.1,0,IF(AND(R3314&gt;=0.1,R3314&lt;0.2),0.1,IF(AND(R3314&gt;=0.2,R3314&lt;0.3),0.2,IF(R3314&gt;0.3,0.3,)))),REFERENCIAS!$C:$D,2,0)*VLOOKUP($R$2,PONDERADORES!$A$11:$G$11,7,0)</f>
        <v>15</v>
      </c>
      <c r="AA3314" s="92"/>
      <c r="AB3314" s="95" t="e">
        <f t="shared" ca="1" si="203"/>
        <v>#REF!</v>
      </c>
      <c r="AC3314" s="23" t="e">
        <f ca="1">IF(AB3314&gt;REFERENCIAS!$C$62,REFERENCIAS!$B$62,IF(AND(AB3314&gt;=REFERENCIAS!$C$63,AB3314&lt;REFERENCIAS!$D$63),REFERENCIAS!$B$63,IF(AND(AB3314&gt;REFERENCIAS!$C$64,AB3314&lt;=REFERENCIAS!$D$64),REFERENCIAS!$B$64,IF(AND(AB3314&gt;=REFERENCIAS!$C$65,AB3314&lt;REFERENCIAS!$D$65),REFERENCIAS!$B$65, "Revisar"))))</f>
        <v>#REF!</v>
      </c>
      <c r="AD3314" s="94" t="e">
        <f ca="1">VLOOKUP(AC3314,REFERENCIAS!$B$62:$G$65,4,FALSE)</f>
        <v>#REF!</v>
      </c>
    </row>
    <row r="3315" spans="1:30" ht="17.25" x14ac:dyDescent="0.25">
      <c r="A3315" s="74"/>
      <c r="B3315" s="19"/>
      <c r="C3315" s="19"/>
      <c r="D3315" s="50"/>
      <c r="E3315" s="73"/>
      <c r="F3315" s="74"/>
      <c r="G3315" s="9"/>
      <c r="H3315" s="48"/>
      <c r="I3315" s="49">
        <f t="shared" ca="1" si="204"/>
        <v>2022</v>
      </c>
      <c r="J3315" s="22">
        <f t="shared" ca="1" si="201"/>
        <v>1</v>
      </c>
      <c r="K3315" s="19"/>
      <c r="L3315" s="73"/>
      <c r="M3315" s="74"/>
      <c r="N3315" s="19"/>
      <c r="O3315" s="73"/>
      <c r="P3315" s="82">
        <v>1</v>
      </c>
      <c r="Q3315" s="24">
        <v>1</v>
      </c>
      <c r="R3315" s="81">
        <f t="shared" si="202"/>
        <v>1</v>
      </c>
      <c r="S3315" s="87"/>
      <c r="T3315" s="19"/>
      <c r="U3315" s="25"/>
      <c r="V3315" s="25"/>
      <c r="W3315" s="81"/>
      <c r="X3315" s="91" t="e">
        <f ca="1">+VLOOKUP(#REF!,REFERENCIAS!$C:$D,2,0)*VLOOKUP(#REF!,PONDERADORES!A:P,IF(AND(INFORMACION!$T3315='REFERENCIAS RIESGO'!$C$36,INFORMACION!$F3315=REFERENCIAS!$C$24),16,IF(INFORMACION!$T3315='REFERENCIAS RIESGO'!$C$36,13,IF(INFORMACION!$F3315=REFERENCIAS!$C$24,10,7))),0)+VLOOKUP(K3315,REFERENCIAS!$C:$D,2,0)*VLOOKUP($K$2,PONDERADORES!A:P,IF(AND(INFORMACION!$T3315='REFERENCIAS RIESGO'!$C$36,INFORMACION!$F3315=REFERENCIAS!$C$24),16,IF(INFORMACION!$T3315='REFERENCIAS RIESGO'!$C$36,13,IF(INFORMACION!$F3315=REFERENCIAS!$C$24,10,7))),0)+VLOOKUP(L3315,REFERENCIAS!$C:$D,2,0)*VLOOKUP($L$2,PONDERADORES!A:P,IF(AND(INFORMACION!$T3315='REFERENCIAS RIESGO'!$C$36,INFORMACION!$F3315=REFERENCIAS!$C$24),16,IF(INFORMACION!$T3315='REFERENCIAS RIESGO'!$C$36,13,IF(INFORMACION!$F3315=REFERENCIAS!$C$24,10,7))),0)+VLOOKUP(F3315,REFERENCIAS!$C:$D,2,0)*VLOOKUP($F$2,PONDERADORES!A:P,IF(AND(INFORMACION!$T3315='REFERENCIAS RIESGO'!$C$36,INFORMACION!$F3315=REFERENCIAS!$C$24),16,IF(INFORMACION!$T3315='REFERENCIAS RIESGO'!$C$36,13,IF(INFORMACION!$F3315=REFERENCIAS!$C$24,10,7))),0)+VLOOKUP(T3315,REFERENCIAS!$C:$D,2,0)*VLOOKUP($T$2,PONDERADORES!A:P,IF(AND(INFORMACION!$T3315='REFERENCIAS RIESGO'!$C$36,INFORMACION!$F3315=REFERENCIAS!$C$24),16,IF(INFORMACION!$T3315='REFERENCIAS RIESGO'!$C$36,13,IF(INFORMACION!$F3315=REFERENCIAS!$C$24,10,7))),0)+VLOOKUP(IF(J3315&lt;=0.2,0.2,IF(AND(J3315&gt;0.2,J3315&lt;=0.4),0.4,IF(AND(J3315&gt;0.4,J3315&lt;=0.6),0.6,IF(AND(J3315&gt;0.6,J3315&lt;=0.8),0.8,IF(AND(J3315&gt;0.8,J3315&lt;=1),1))))),REFERENCIAS!$C:$D,2,0)*VLOOKUP($J$2,PONDERADORES!A:P,IF(AND(INFORMACION!$T3315='REFERENCIAS RIESGO'!$C$36,INFORMACION!$F3315=REFERENCIAS!$C$24),16,IF(INFORMACION!$T3315='REFERENCIAS RIESGO'!$C$36,13,IF(INFORMACION!$F3315=REFERENCIAS!$C$24,10,7))),0)</f>
        <v>#REF!</v>
      </c>
      <c r="Y3315" s="68">
        <f>+VLOOKUP(M3315,REFERENCIAS!$C:$D,2,0)*VLOOKUP($M$2,PONDERADORES!$A$7:$G$9,7,0)+VLOOKUP(N3315,REFERENCIAS!$C:$D,2,0)*VLOOKUP($N$2,PONDERADORES!$A$7:$G$9,7,0)+VLOOKUP(O3315,REFERENCIAS!$C:$D,2,0)*VLOOKUP($O$2,PONDERADORES!$A$7:$G$9,7,0)</f>
        <v>0.2</v>
      </c>
      <c r="Z3315" s="2">
        <f>+VLOOKUP(IF(R3315&lt;0.1,0,IF(AND(R3315&gt;=0.1,R3315&lt;0.2),0.1,IF(AND(R3315&gt;=0.2,R3315&lt;0.3),0.2,IF(R3315&gt;0.3,0.3,)))),REFERENCIAS!$C:$D,2,0)*VLOOKUP($R$2,PONDERADORES!$A$11:$G$11,7,0)</f>
        <v>15</v>
      </c>
      <c r="AA3315" s="92"/>
      <c r="AB3315" s="95" t="e">
        <f t="shared" ca="1" si="203"/>
        <v>#REF!</v>
      </c>
      <c r="AC3315" s="23" t="e">
        <f ca="1">IF(AB3315&gt;REFERENCIAS!$C$62,REFERENCIAS!$B$62,IF(AND(AB3315&gt;=REFERENCIAS!$C$63,AB3315&lt;REFERENCIAS!$D$63),REFERENCIAS!$B$63,IF(AND(AB3315&gt;REFERENCIAS!$C$64,AB3315&lt;=REFERENCIAS!$D$64),REFERENCIAS!$B$64,IF(AND(AB3315&gt;=REFERENCIAS!$C$65,AB3315&lt;REFERENCIAS!$D$65),REFERENCIAS!$B$65, "Revisar"))))</f>
        <v>#REF!</v>
      </c>
      <c r="AD3315" s="94" t="e">
        <f ca="1">VLOOKUP(AC3315,REFERENCIAS!$B$62:$G$65,4,FALSE)</f>
        <v>#REF!</v>
      </c>
    </row>
    <row r="3316" spans="1:30" ht="17.25" x14ac:dyDescent="0.25">
      <c r="A3316" s="74"/>
      <c r="B3316" s="19"/>
      <c r="C3316" s="19"/>
      <c r="D3316" s="50"/>
      <c r="E3316" s="73"/>
      <c r="F3316" s="74"/>
      <c r="G3316" s="9"/>
      <c r="H3316" s="48"/>
      <c r="I3316" s="49">
        <f t="shared" ca="1" si="204"/>
        <v>2022</v>
      </c>
      <c r="J3316" s="22">
        <f t="shared" ca="1" si="201"/>
        <v>1</v>
      </c>
      <c r="K3316" s="19"/>
      <c r="L3316" s="73"/>
      <c r="M3316" s="74"/>
      <c r="N3316" s="19"/>
      <c r="O3316" s="73"/>
      <c r="P3316" s="82">
        <v>1</v>
      </c>
      <c r="Q3316" s="24">
        <v>1</v>
      </c>
      <c r="R3316" s="81">
        <f t="shared" si="202"/>
        <v>1</v>
      </c>
      <c r="S3316" s="87"/>
      <c r="T3316" s="19"/>
      <c r="U3316" s="25"/>
      <c r="V3316" s="25"/>
      <c r="W3316" s="81"/>
      <c r="X3316" s="91" t="e">
        <f ca="1">+VLOOKUP(#REF!,REFERENCIAS!$C:$D,2,0)*VLOOKUP(#REF!,PONDERADORES!A:P,IF(AND(INFORMACION!$T3316='REFERENCIAS RIESGO'!$C$36,INFORMACION!$F3316=REFERENCIAS!$C$24),16,IF(INFORMACION!$T3316='REFERENCIAS RIESGO'!$C$36,13,IF(INFORMACION!$F3316=REFERENCIAS!$C$24,10,7))),0)+VLOOKUP(K3316,REFERENCIAS!$C:$D,2,0)*VLOOKUP($K$2,PONDERADORES!A:P,IF(AND(INFORMACION!$T3316='REFERENCIAS RIESGO'!$C$36,INFORMACION!$F3316=REFERENCIAS!$C$24),16,IF(INFORMACION!$T3316='REFERENCIAS RIESGO'!$C$36,13,IF(INFORMACION!$F3316=REFERENCIAS!$C$24,10,7))),0)+VLOOKUP(L3316,REFERENCIAS!$C:$D,2,0)*VLOOKUP($L$2,PONDERADORES!A:P,IF(AND(INFORMACION!$T3316='REFERENCIAS RIESGO'!$C$36,INFORMACION!$F3316=REFERENCIAS!$C$24),16,IF(INFORMACION!$T3316='REFERENCIAS RIESGO'!$C$36,13,IF(INFORMACION!$F3316=REFERENCIAS!$C$24,10,7))),0)+VLOOKUP(F3316,REFERENCIAS!$C:$D,2,0)*VLOOKUP($F$2,PONDERADORES!A:P,IF(AND(INFORMACION!$T3316='REFERENCIAS RIESGO'!$C$36,INFORMACION!$F3316=REFERENCIAS!$C$24),16,IF(INFORMACION!$T3316='REFERENCIAS RIESGO'!$C$36,13,IF(INFORMACION!$F3316=REFERENCIAS!$C$24,10,7))),0)+VLOOKUP(T3316,REFERENCIAS!$C:$D,2,0)*VLOOKUP($T$2,PONDERADORES!A:P,IF(AND(INFORMACION!$T3316='REFERENCIAS RIESGO'!$C$36,INFORMACION!$F3316=REFERENCIAS!$C$24),16,IF(INFORMACION!$T3316='REFERENCIAS RIESGO'!$C$36,13,IF(INFORMACION!$F3316=REFERENCIAS!$C$24,10,7))),0)+VLOOKUP(IF(J3316&lt;=0.2,0.2,IF(AND(J3316&gt;0.2,J3316&lt;=0.4),0.4,IF(AND(J3316&gt;0.4,J3316&lt;=0.6),0.6,IF(AND(J3316&gt;0.6,J3316&lt;=0.8),0.8,IF(AND(J3316&gt;0.8,J3316&lt;=1),1))))),REFERENCIAS!$C:$D,2,0)*VLOOKUP($J$2,PONDERADORES!A:P,IF(AND(INFORMACION!$T3316='REFERENCIAS RIESGO'!$C$36,INFORMACION!$F3316=REFERENCIAS!$C$24),16,IF(INFORMACION!$T3316='REFERENCIAS RIESGO'!$C$36,13,IF(INFORMACION!$F3316=REFERENCIAS!$C$24,10,7))),0)</f>
        <v>#REF!</v>
      </c>
      <c r="Y3316" s="68">
        <f>+VLOOKUP(M3316,REFERENCIAS!$C:$D,2,0)*VLOOKUP($M$2,PONDERADORES!$A$7:$G$9,7,0)+VLOOKUP(N3316,REFERENCIAS!$C:$D,2,0)*VLOOKUP($N$2,PONDERADORES!$A$7:$G$9,7,0)+VLOOKUP(O3316,REFERENCIAS!$C:$D,2,0)*VLOOKUP($O$2,PONDERADORES!$A$7:$G$9,7,0)</f>
        <v>0.2</v>
      </c>
      <c r="Z3316" s="2">
        <f>+VLOOKUP(IF(R3316&lt;0.1,0,IF(AND(R3316&gt;=0.1,R3316&lt;0.2),0.1,IF(AND(R3316&gt;=0.2,R3316&lt;0.3),0.2,IF(R3316&gt;0.3,0.3,)))),REFERENCIAS!$C:$D,2,0)*VLOOKUP($R$2,PONDERADORES!$A$11:$G$11,7,0)</f>
        <v>15</v>
      </c>
      <c r="AA3316" s="92"/>
      <c r="AB3316" s="95" t="e">
        <f t="shared" ca="1" si="203"/>
        <v>#REF!</v>
      </c>
      <c r="AC3316" s="23" t="e">
        <f ca="1">IF(AB3316&gt;REFERENCIAS!$C$62,REFERENCIAS!$B$62,IF(AND(AB3316&gt;=REFERENCIAS!$C$63,AB3316&lt;REFERENCIAS!$D$63),REFERENCIAS!$B$63,IF(AND(AB3316&gt;REFERENCIAS!$C$64,AB3316&lt;=REFERENCIAS!$D$64),REFERENCIAS!$B$64,IF(AND(AB3316&gt;=REFERENCIAS!$C$65,AB3316&lt;REFERENCIAS!$D$65),REFERENCIAS!$B$65, "Revisar"))))</f>
        <v>#REF!</v>
      </c>
      <c r="AD3316" s="94" t="e">
        <f ca="1">VLOOKUP(AC3316,REFERENCIAS!$B$62:$G$65,4,FALSE)</f>
        <v>#REF!</v>
      </c>
    </row>
    <row r="3317" spans="1:30" ht="17.25" x14ac:dyDescent="0.25">
      <c r="A3317" s="74"/>
      <c r="B3317" s="19"/>
      <c r="C3317" s="19"/>
      <c r="D3317" s="50"/>
      <c r="E3317" s="73"/>
      <c r="F3317" s="74"/>
      <c r="G3317" s="9"/>
      <c r="H3317" s="48"/>
      <c r="I3317" s="49">
        <f t="shared" ca="1" si="204"/>
        <v>2022</v>
      </c>
      <c r="J3317" s="22">
        <f t="shared" ca="1" si="201"/>
        <v>1</v>
      </c>
      <c r="K3317" s="19"/>
      <c r="L3317" s="73"/>
      <c r="M3317" s="74"/>
      <c r="N3317" s="19"/>
      <c r="O3317" s="73"/>
      <c r="P3317" s="82">
        <v>1</v>
      </c>
      <c r="Q3317" s="24">
        <v>1</v>
      </c>
      <c r="R3317" s="81">
        <f t="shared" si="202"/>
        <v>1</v>
      </c>
      <c r="S3317" s="87"/>
      <c r="T3317" s="19"/>
      <c r="U3317" s="25"/>
      <c r="V3317" s="25"/>
      <c r="W3317" s="81"/>
      <c r="X3317" s="91" t="e">
        <f ca="1">+VLOOKUP(#REF!,REFERENCIAS!$C:$D,2,0)*VLOOKUP(#REF!,PONDERADORES!A:P,IF(AND(INFORMACION!$T3317='REFERENCIAS RIESGO'!$C$36,INFORMACION!$F3317=REFERENCIAS!$C$24),16,IF(INFORMACION!$T3317='REFERENCIAS RIESGO'!$C$36,13,IF(INFORMACION!$F3317=REFERENCIAS!$C$24,10,7))),0)+VLOOKUP(K3317,REFERENCIAS!$C:$D,2,0)*VLOOKUP($K$2,PONDERADORES!A:P,IF(AND(INFORMACION!$T3317='REFERENCIAS RIESGO'!$C$36,INFORMACION!$F3317=REFERENCIAS!$C$24),16,IF(INFORMACION!$T3317='REFERENCIAS RIESGO'!$C$36,13,IF(INFORMACION!$F3317=REFERENCIAS!$C$24,10,7))),0)+VLOOKUP(L3317,REFERENCIAS!$C:$D,2,0)*VLOOKUP($L$2,PONDERADORES!A:P,IF(AND(INFORMACION!$T3317='REFERENCIAS RIESGO'!$C$36,INFORMACION!$F3317=REFERENCIAS!$C$24),16,IF(INFORMACION!$T3317='REFERENCIAS RIESGO'!$C$36,13,IF(INFORMACION!$F3317=REFERENCIAS!$C$24,10,7))),0)+VLOOKUP(F3317,REFERENCIAS!$C:$D,2,0)*VLOOKUP($F$2,PONDERADORES!A:P,IF(AND(INFORMACION!$T3317='REFERENCIAS RIESGO'!$C$36,INFORMACION!$F3317=REFERENCIAS!$C$24),16,IF(INFORMACION!$T3317='REFERENCIAS RIESGO'!$C$36,13,IF(INFORMACION!$F3317=REFERENCIAS!$C$24,10,7))),0)+VLOOKUP(T3317,REFERENCIAS!$C:$D,2,0)*VLOOKUP($T$2,PONDERADORES!A:P,IF(AND(INFORMACION!$T3317='REFERENCIAS RIESGO'!$C$36,INFORMACION!$F3317=REFERENCIAS!$C$24),16,IF(INFORMACION!$T3317='REFERENCIAS RIESGO'!$C$36,13,IF(INFORMACION!$F3317=REFERENCIAS!$C$24,10,7))),0)+VLOOKUP(IF(J3317&lt;=0.2,0.2,IF(AND(J3317&gt;0.2,J3317&lt;=0.4),0.4,IF(AND(J3317&gt;0.4,J3317&lt;=0.6),0.6,IF(AND(J3317&gt;0.6,J3317&lt;=0.8),0.8,IF(AND(J3317&gt;0.8,J3317&lt;=1),1))))),REFERENCIAS!$C:$D,2,0)*VLOOKUP($J$2,PONDERADORES!A:P,IF(AND(INFORMACION!$T3317='REFERENCIAS RIESGO'!$C$36,INFORMACION!$F3317=REFERENCIAS!$C$24),16,IF(INFORMACION!$T3317='REFERENCIAS RIESGO'!$C$36,13,IF(INFORMACION!$F3317=REFERENCIAS!$C$24,10,7))),0)</f>
        <v>#REF!</v>
      </c>
      <c r="Y3317" s="68">
        <f>+VLOOKUP(M3317,REFERENCIAS!$C:$D,2,0)*VLOOKUP($M$2,PONDERADORES!$A$7:$G$9,7,0)+VLOOKUP(N3317,REFERENCIAS!$C:$D,2,0)*VLOOKUP($N$2,PONDERADORES!$A$7:$G$9,7,0)+VLOOKUP(O3317,REFERENCIAS!$C:$D,2,0)*VLOOKUP($O$2,PONDERADORES!$A$7:$G$9,7,0)</f>
        <v>0.2</v>
      </c>
      <c r="Z3317" s="2">
        <f>+VLOOKUP(IF(R3317&lt;0.1,0,IF(AND(R3317&gt;=0.1,R3317&lt;0.2),0.1,IF(AND(R3317&gt;=0.2,R3317&lt;0.3),0.2,IF(R3317&gt;0.3,0.3,)))),REFERENCIAS!$C:$D,2,0)*VLOOKUP($R$2,PONDERADORES!$A$11:$G$11,7,0)</f>
        <v>15</v>
      </c>
      <c r="AA3317" s="92"/>
      <c r="AB3317" s="95" t="e">
        <f t="shared" ca="1" si="203"/>
        <v>#REF!</v>
      </c>
      <c r="AC3317" s="23" t="e">
        <f ca="1">IF(AB3317&gt;REFERENCIAS!$C$62,REFERENCIAS!$B$62,IF(AND(AB3317&gt;=REFERENCIAS!$C$63,AB3317&lt;REFERENCIAS!$D$63),REFERENCIAS!$B$63,IF(AND(AB3317&gt;REFERENCIAS!$C$64,AB3317&lt;=REFERENCIAS!$D$64),REFERENCIAS!$B$64,IF(AND(AB3317&gt;=REFERENCIAS!$C$65,AB3317&lt;REFERENCIAS!$D$65),REFERENCIAS!$B$65, "Revisar"))))</f>
        <v>#REF!</v>
      </c>
      <c r="AD3317" s="94" t="e">
        <f ca="1">VLOOKUP(AC3317,REFERENCIAS!$B$62:$G$65,4,FALSE)</f>
        <v>#REF!</v>
      </c>
    </row>
    <row r="3318" spans="1:30" ht="17.25" x14ac:dyDescent="0.25">
      <c r="A3318" s="74"/>
      <c r="B3318" s="19"/>
      <c r="C3318" s="19"/>
      <c r="D3318" s="50"/>
      <c r="E3318" s="73"/>
      <c r="F3318" s="74"/>
      <c r="G3318" s="9"/>
      <c r="H3318" s="48"/>
      <c r="I3318" s="49">
        <f t="shared" ca="1" si="204"/>
        <v>2022</v>
      </c>
      <c r="J3318" s="22">
        <f t="shared" ca="1" si="201"/>
        <v>1</v>
      </c>
      <c r="K3318" s="19"/>
      <c r="L3318" s="73"/>
      <c r="M3318" s="74"/>
      <c r="N3318" s="19"/>
      <c r="O3318" s="73"/>
      <c r="P3318" s="82">
        <v>1</v>
      </c>
      <c r="Q3318" s="24">
        <v>1</v>
      </c>
      <c r="R3318" s="81">
        <f t="shared" si="202"/>
        <v>1</v>
      </c>
      <c r="S3318" s="87"/>
      <c r="T3318" s="19"/>
      <c r="U3318" s="25"/>
      <c r="V3318" s="25"/>
      <c r="W3318" s="81"/>
      <c r="X3318" s="91" t="e">
        <f ca="1">+VLOOKUP(#REF!,REFERENCIAS!$C:$D,2,0)*VLOOKUP(#REF!,PONDERADORES!A:P,IF(AND(INFORMACION!$T3318='REFERENCIAS RIESGO'!$C$36,INFORMACION!$F3318=REFERENCIAS!$C$24),16,IF(INFORMACION!$T3318='REFERENCIAS RIESGO'!$C$36,13,IF(INFORMACION!$F3318=REFERENCIAS!$C$24,10,7))),0)+VLOOKUP(K3318,REFERENCIAS!$C:$D,2,0)*VLOOKUP($K$2,PONDERADORES!A:P,IF(AND(INFORMACION!$T3318='REFERENCIAS RIESGO'!$C$36,INFORMACION!$F3318=REFERENCIAS!$C$24),16,IF(INFORMACION!$T3318='REFERENCIAS RIESGO'!$C$36,13,IF(INFORMACION!$F3318=REFERENCIAS!$C$24,10,7))),0)+VLOOKUP(L3318,REFERENCIAS!$C:$D,2,0)*VLOOKUP($L$2,PONDERADORES!A:P,IF(AND(INFORMACION!$T3318='REFERENCIAS RIESGO'!$C$36,INFORMACION!$F3318=REFERENCIAS!$C$24),16,IF(INFORMACION!$T3318='REFERENCIAS RIESGO'!$C$36,13,IF(INFORMACION!$F3318=REFERENCIAS!$C$24,10,7))),0)+VLOOKUP(F3318,REFERENCIAS!$C:$D,2,0)*VLOOKUP($F$2,PONDERADORES!A:P,IF(AND(INFORMACION!$T3318='REFERENCIAS RIESGO'!$C$36,INFORMACION!$F3318=REFERENCIAS!$C$24),16,IF(INFORMACION!$T3318='REFERENCIAS RIESGO'!$C$36,13,IF(INFORMACION!$F3318=REFERENCIAS!$C$24,10,7))),0)+VLOOKUP(T3318,REFERENCIAS!$C:$D,2,0)*VLOOKUP($T$2,PONDERADORES!A:P,IF(AND(INFORMACION!$T3318='REFERENCIAS RIESGO'!$C$36,INFORMACION!$F3318=REFERENCIAS!$C$24),16,IF(INFORMACION!$T3318='REFERENCIAS RIESGO'!$C$36,13,IF(INFORMACION!$F3318=REFERENCIAS!$C$24,10,7))),0)+VLOOKUP(IF(J3318&lt;=0.2,0.2,IF(AND(J3318&gt;0.2,J3318&lt;=0.4),0.4,IF(AND(J3318&gt;0.4,J3318&lt;=0.6),0.6,IF(AND(J3318&gt;0.6,J3318&lt;=0.8),0.8,IF(AND(J3318&gt;0.8,J3318&lt;=1),1))))),REFERENCIAS!$C:$D,2,0)*VLOOKUP($J$2,PONDERADORES!A:P,IF(AND(INFORMACION!$T3318='REFERENCIAS RIESGO'!$C$36,INFORMACION!$F3318=REFERENCIAS!$C$24),16,IF(INFORMACION!$T3318='REFERENCIAS RIESGO'!$C$36,13,IF(INFORMACION!$F3318=REFERENCIAS!$C$24,10,7))),0)</f>
        <v>#REF!</v>
      </c>
      <c r="Y3318" s="68">
        <f>+VLOOKUP(M3318,REFERENCIAS!$C:$D,2,0)*VLOOKUP($M$2,PONDERADORES!$A$7:$G$9,7,0)+VLOOKUP(N3318,REFERENCIAS!$C:$D,2,0)*VLOOKUP($N$2,PONDERADORES!$A$7:$G$9,7,0)+VLOOKUP(O3318,REFERENCIAS!$C:$D,2,0)*VLOOKUP($O$2,PONDERADORES!$A$7:$G$9,7,0)</f>
        <v>0.2</v>
      </c>
      <c r="Z3318" s="2">
        <f>+VLOOKUP(IF(R3318&lt;0.1,0,IF(AND(R3318&gt;=0.1,R3318&lt;0.2),0.1,IF(AND(R3318&gt;=0.2,R3318&lt;0.3),0.2,IF(R3318&gt;0.3,0.3,)))),REFERENCIAS!$C:$D,2,0)*VLOOKUP($R$2,PONDERADORES!$A$11:$G$11,7,0)</f>
        <v>15</v>
      </c>
      <c r="AA3318" s="92"/>
      <c r="AB3318" s="95" t="e">
        <f t="shared" ca="1" si="203"/>
        <v>#REF!</v>
      </c>
      <c r="AC3318" s="23" t="e">
        <f ca="1">IF(AB3318&gt;REFERENCIAS!$C$62,REFERENCIAS!$B$62,IF(AND(AB3318&gt;=REFERENCIAS!$C$63,AB3318&lt;REFERENCIAS!$D$63),REFERENCIAS!$B$63,IF(AND(AB3318&gt;REFERENCIAS!$C$64,AB3318&lt;=REFERENCIAS!$D$64),REFERENCIAS!$B$64,IF(AND(AB3318&gt;=REFERENCIAS!$C$65,AB3318&lt;REFERENCIAS!$D$65),REFERENCIAS!$B$65, "Revisar"))))</f>
        <v>#REF!</v>
      </c>
      <c r="AD3318" s="94" t="e">
        <f ca="1">VLOOKUP(AC3318,REFERENCIAS!$B$62:$G$65,4,FALSE)</f>
        <v>#REF!</v>
      </c>
    </row>
    <row r="3319" spans="1:30" ht="17.25" x14ac:dyDescent="0.25">
      <c r="A3319" s="74"/>
      <c r="B3319" s="19"/>
      <c r="C3319" s="19"/>
      <c r="D3319" s="50"/>
      <c r="E3319" s="73"/>
      <c r="F3319" s="74"/>
      <c r="G3319" s="9"/>
      <c r="H3319" s="48"/>
      <c r="I3319" s="49">
        <f t="shared" ca="1" si="204"/>
        <v>2022</v>
      </c>
      <c r="J3319" s="22">
        <f t="shared" ca="1" si="201"/>
        <v>1</v>
      </c>
      <c r="K3319" s="19"/>
      <c r="L3319" s="73"/>
      <c r="M3319" s="74"/>
      <c r="N3319" s="19"/>
      <c r="O3319" s="73"/>
      <c r="P3319" s="82">
        <v>1</v>
      </c>
      <c r="Q3319" s="24">
        <v>1</v>
      </c>
      <c r="R3319" s="81">
        <f t="shared" si="202"/>
        <v>1</v>
      </c>
      <c r="S3319" s="87"/>
      <c r="T3319" s="19"/>
      <c r="U3319" s="25"/>
      <c r="V3319" s="25"/>
      <c r="W3319" s="81"/>
      <c r="X3319" s="91" t="e">
        <f ca="1">+VLOOKUP(#REF!,REFERENCIAS!$C:$D,2,0)*VLOOKUP(#REF!,PONDERADORES!A:P,IF(AND(INFORMACION!$T3319='REFERENCIAS RIESGO'!$C$36,INFORMACION!$F3319=REFERENCIAS!$C$24),16,IF(INFORMACION!$T3319='REFERENCIAS RIESGO'!$C$36,13,IF(INFORMACION!$F3319=REFERENCIAS!$C$24,10,7))),0)+VLOOKUP(K3319,REFERENCIAS!$C:$D,2,0)*VLOOKUP($K$2,PONDERADORES!A:P,IF(AND(INFORMACION!$T3319='REFERENCIAS RIESGO'!$C$36,INFORMACION!$F3319=REFERENCIAS!$C$24),16,IF(INFORMACION!$T3319='REFERENCIAS RIESGO'!$C$36,13,IF(INFORMACION!$F3319=REFERENCIAS!$C$24,10,7))),0)+VLOOKUP(L3319,REFERENCIAS!$C:$D,2,0)*VLOOKUP($L$2,PONDERADORES!A:P,IF(AND(INFORMACION!$T3319='REFERENCIAS RIESGO'!$C$36,INFORMACION!$F3319=REFERENCIAS!$C$24),16,IF(INFORMACION!$T3319='REFERENCIAS RIESGO'!$C$36,13,IF(INFORMACION!$F3319=REFERENCIAS!$C$24,10,7))),0)+VLOOKUP(F3319,REFERENCIAS!$C:$D,2,0)*VLOOKUP($F$2,PONDERADORES!A:P,IF(AND(INFORMACION!$T3319='REFERENCIAS RIESGO'!$C$36,INFORMACION!$F3319=REFERENCIAS!$C$24),16,IF(INFORMACION!$T3319='REFERENCIAS RIESGO'!$C$36,13,IF(INFORMACION!$F3319=REFERENCIAS!$C$24,10,7))),0)+VLOOKUP(T3319,REFERENCIAS!$C:$D,2,0)*VLOOKUP($T$2,PONDERADORES!A:P,IF(AND(INFORMACION!$T3319='REFERENCIAS RIESGO'!$C$36,INFORMACION!$F3319=REFERENCIAS!$C$24),16,IF(INFORMACION!$T3319='REFERENCIAS RIESGO'!$C$36,13,IF(INFORMACION!$F3319=REFERENCIAS!$C$24,10,7))),0)+VLOOKUP(IF(J3319&lt;=0.2,0.2,IF(AND(J3319&gt;0.2,J3319&lt;=0.4),0.4,IF(AND(J3319&gt;0.4,J3319&lt;=0.6),0.6,IF(AND(J3319&gt;0.6,J3319&lt;=0.8),0.8,IF(AND(J3319&gt;0.8,J3319&lt;=1),1))))),REFERENCIAS!$C:$D,2,0)*VLOOKUP($J$2,PONDERADORES!A:P,IF(AND(INFORMACION!$T3319='REFERENCIAS RIESGO'!$C$36,INFORMACION!$F3319=REFERENCIAS!$C$24),16,IF(INFORMACION!$T3319='REFERENCIAS RIESGO'!$C$36,13,IF(INFORMACION!$F3319=REFERENCIAS!$C$24,10,7))),0)</f>
        <v>#REF!</v>
      </c>
      <c r="Y3319" s="68">
        <f>+VLOOKUP(M3319,REFERENCIAS!$C:$D,2,0)*VLOOKUP($M$2,PONDERADORES!$A$7:$G$9,7,0)+VLOOKUP(N3319,REFERENCIAS!$C:$D,2,0)*VLOOKUP($N$2,PONDERADORES!$A$7:$G$9,7,0)+VLOOKUP(O3319,REFERENCIAS!$C:$D,2,0)*VLOOKUP($O$2,PONDERADORES!$A$7:$G$9,7,0)</f>
        <v>0.2</v>
      </c>
      <c r="Z3319" s="2">
        <f>+VLOOKUP(IF(R3319&lt;0.1,0,IF(AND(R3319&gt;=0.1,R3319&lt;0.2),0.1,IF(AND(R3319&gt;=0.2,R3319&lt;0.3),0.2,IF(R3319&gt;0.3,0.3,)))),REFERENCIAS!$C:$D,2,0)*VLOOKUP($R$2,PONDERADORES!$A$11:$G$11,7,0)</f>
        <v>15</v>
      </c>
      <c r="AA3319" s="92"/>
      <c r="AB3319" s="95" t="e">
        <f t="shared" ca="1" si="203"/>
        <v>#REF!</v>
      </c>
      <c r="AC3319" s="23" t="e">
        <f ca="1">IF(AB3319&gt;REFERENCIAS!$C$62,REFERENCIAS!$B$62,IF(AND(AB3319&gt;=REFERENCIAS!$C$63,AB3319&lt;REFERENCIAS!$D$63),REFERENCIAS!$B$63,IF(AND(AB3319&gt;REFERENCIAS!$C$64,AB3319&lt;=REFERENCIAS!$D$64),REFERENCIAS!$B$64,IF(AND(AB3319&gt;=REFERENCIAS!$C$65,AB3319&lt;REFERENCIAS!$D$65),REFERENCIAS!$B$65, "Revisar"))))</f>
        <v>#REF!</v>
      </c>
      <c r="AD3319" s="94" t="e">
        <f ca="1">VLOOKUP(AC3319,REFERENCIAS!$B$62:$G$65,4,FALSE)</f>
        <v>#REF!</v>
      </c>
    </row>
    <row r="3320" spans="1:30" ht="17.25" x14ac:dyDescent="0.25">
      <c r="A3320" s="74"/>
      <c r="B3320" s="19"/>
      <c r="C3320" s="19"/>
      <c r="D3320" s="50"/>
      <c r="E3320" s="73"/>
      <c r="F3320" s="74"/>
      <c r="G3320" s="9"/>
      <c r="H3320" s="48"/>
      <c r="I3320" s="49">
        <f t="shared" ca="1" si="204"/>
        <v>2022</v>
      </c>
      <c r="J3320" s="22">
        <f t="shared" ca="1" si="201"/>
        <v>1</v>
      </c>
      <c r="K3320" s="19"/>
      <c r="L3320" s="73"/>
      <c r="M3320" s="74"/>
      <c r="N3320" s="19"/>
      <c r="O3320" s="73"/>
      <c r="P3320" s="82">
        <v>1</v>
      </c>
      <c r="Q3320" s="24">
        <v>1</v>
      </c>
      <c r="R3320" s="81">
        <f t="shared" si="202"/>
        <v>1</v>
      </c>
      <c r="S3320" s="87"/>
      <c r="T3320" s="19"/>
      <c r="U3320" s="25"/>
      <c r="V3320" s="25"/>
      <c r="W3320" s="81"/>
      <c r="X3320" s="91" t="e">
        <f ca="1">+VLOOKUP(#REF!,REFERENCIAS!$C:$D,2,0)*VLOOKUP(#REF!,PONDERADORES!A:P,IF(AND(INFORMACION!$T3320='REFERENCIAS RIESGO'!$C$36,INFORMACION!$F3320=REFERENCIAS!$C$24),16,IF(INFORMACION!$T3320='REFERENCIAS RIESGO'!$C$36,13,IF(INFORMACION!$F3320=REFERENCIAS!$C$24,10,7))),0)+VLOOKUP(K3320,REFERENCIAS!$C:$D,2,0)*VLOOKUP($K$2,PONDERADORES!A:P,IF(AND(INFORMACION!$T3320='REFERENCIAS RIESGO'!$C$36,INFORMACION!$F3320=REFERENCIAS!$C$24),16,IF(INFORMACION!$T3320='REFERENCIAS RIESGO'!$C$36,13,IF(INFORMACION!$F3320=REFERENCIAS!$C$24,10,7))),0)+VLOOKUP(L3320,REFERENCIAS!$C:$D,2,0)*VLOOKUP($L$2,PONDERADORES!A:P,IF(AND(INFORMACION!$T3320='REFERENCIAS RIESGO'!$C$36,INFORMACION!$F3320=REFERENCIAS!$C$24),16,IF(INFORMACION!$T3320='REFERENCIAS RIESGO'!$C$36,13,IF(INFORMACION!$F3320=REFERENCIAS!$C$24,10,7))),0)+VLOOKUP(F3320,REFERENCIAS!$C:$D,2,0)*VLOOKUP($F$2,PONDERADORES!A:P,IF(AND(INFORMACION!$T3320='REFERENCIAS RIESGO'!$C$36,INFORMACION!$F3320=REFERENCIAS!$C$24),16,IF(INFORMACION!$T3320='REFERENCIAS RIESGO'!$C$36,13,IF(INFORMACION!$F3320=REFERENCIAS!$C$24,10,7))),0)+VLOOKUP(T3320,REFERENCIAS!$C:$D,2,0)*VLOOKUP($T$2,PONDERADORES!A:P,IF(AND(INFORMACION!$T3320='REFERENCIAS RIESGO'!$C$36,INFORMACION!$F3320=REFERENCIAS!$C$24),16,IF(INFORMACION!$T3320='REFERENCIAS RIESGO'!$C$36,13,IF(INFORMACION!$F3320=REFERENCIAS!$C$24,10,7))),0)+VLOOKUP(IF(J3320&lt;=0.2,0.2,IF(AND(J3320&gt;0.2,J3320&lt;=0.4),0.4,IF(AND(J3320&gt;0.4,J3320&lt;=0.6),0.6,IF(AND(J3320&gt;0.6,J3320&lt;=0.8),0.8,IF(AND(J3320&gt;0.8,J3320&lt;=1),1))))),REFERENCIAS!$C:$D,2,0)*VLOOKUP($J$2,PONDERADORES!A:P,IF(AND(INFORMACION!$T3320='REFERENCIAS RIESGO'!$C$36,INFORMACION!$F3320=REFERENCIAS!$C$24),16,IF(INFORMACION!$T3320='REFERENCIAS RIESGO'!$C$36,13,IF(INFORMACION!$F3320=REFERENCIAS!$C$24,10,7))),0)</f>
        <v>#REF!</v>
      </c>
      <c r="Y3320" s="68">
        <f>+VLOOKUP(M3320,REFERENCIAS!$C:$D,2,0)*VLOOKUP($M$2,PONDERADORES!$A$7:$G$9,7,0)+VLOOKUP(N3320,REFERENCIAS!$C:$D,2,0)*VLOOKUP($N$2,PONDERADORES!$A$7:$G$9,7,0)+VLOOKUP(O3320,REFERENCIAS!$C:$D,2,0)*VLOOKUP($O$2,PONDERADORES!$A$7:$G$9,7,0)</f>
        <v>0.2</v>
      </c>
      <c r="Z3320" s="2">
        <f>+VLOOKUP(IF(R3320&lt;0.1,0,IF(AND(R3320&gt;=0.1,R3320&lt;0.2),0.1,IF(AND(R3320&gt;=0.2,R3320&lt;0.3),0.2,IF(R3320&gt;0.3,0.3,)))),REFERENCIAS!$C:$D,2,0)*VLOOKUP($R$2,PONDERADORES!$A$11:$G$11,7,0)</f>
        <v>15</v>
      </c>
      <c r="AA3320" s="92"/>
      <c r="AB3320" s="95" t="e">
        <f t="shared" ca="1" si="203"/>
        <v>#REF!</v>
      </c>
      <c r="AC3320" s="23" t="e">
        <f ca="1">IF(AB3320&gt;REFERENCIAS!$C$62,REFERENCIAS!$B$62,IF(AND(AB3320&gt;=REFERENCIAS!$C$63,AB3320&lt;REFERENCIAS!$D$63),REFERENCIAS!$B$63,IF(AND(AB3320&gt;REFERENCIAS!$C$64,AB3320&lt;=REFERENCIAS!$D$64),REFERENCIAS!$B$64,IF(AND(AB3320&gt;=REFERENCIAS!$C$65,AB3320&lt;REFERENCIAS!$D$65),REFERENCIAS!$B$65, "Revisar"))))</f>
        <v>#REF!</v>
      </c>
      <c r="AD3320" s="94" t="e">
        <f ca="1">VLOOKUP(AC3320,REFERENCIAS!$B$62:$G$65,4,FALSE)</f>
        <v>#REF!</v>
      </c>
    </row>
    <row r="3321" spans="1:30" ht="17.25" x14ac:dyDescent="0.25">
      <c r="A3321" s="74"/>
      <c r="B3321" s="19"/>
      <c r="C3321" s="19"/>
      <c r="D3321" s="50"/>
      <c r="E3321" s="73"/>
      <c r="F3321" s="74"/>
      <c r="G3321" s="9"/>
      <c r="H3321" s="48"/>
      <c r="I3321" s="49">
        <f t="shared" ca="1" si="204"/>
        <v>2022</v>
      </c>
      <c r="J3321" s="22">
        <f t="shared" ca="1" si="201"/>
        <v>1</v>
      </c>
      <c r="K3321" s="19"/>
      <c r="L3321" s="73"/>
      <c r="M3321" s="74"/>
      <c r="N3321" s="19"/>
      <c r="O3321" s="73"/>
      <c r="P3321" s="82">
        <v>1</v>
      </c>
      <c r="Q3321" s="24">
        <v>1</v>
      </c>
      <c r="R3321" s="81">
        <f t="shared" si="202"/>
        <v>1</v>
      </c>
      <c r="S3321" s="87"/>
      <c r="T3321" s="19"/>
      <c r="U3321" s="25"/>
      <c r="V3321" s="25"/>
      <c r="W3321" s="81"/>
      <c r="X3321" s="91" t="e">
        <f ca="1">+VLOOKUP(#REF!,REFERENCIAS!$C:$D,2,0)*VLOOKUP(#REF!,PONDERADORES!A:P,IF(AND(INFORMACION!$T3321='REFERENCIAS RIESGO'!$C$36,INFORMACION!$F3321=REFERENCIAS!$C$24),16,IF(INFORMACION!$T3321='REFERENCIAS RIESGO'!$C$36,13,IF(INFORMACION!$F3321=REFERENCIAS!$C$24,10,7))),0)+VLOOKUP(K3321,REFERENCIAS!$C:$D,2,0)*VLOOKUP($K$2,PONDERADORES!A:P,IF(AND(INFORMACION!$T3321='REFERENCIAS RIESGO'!$C$36,INFORMACION!$F3321=REFERENCIAS!$C$24),16,IF(INFORMACION!$T3321='REFERENCIAS RIESGO'!$C$36,13,IF(INFORMACION!$F3321=REFERENCIAS!$C$24,10,7))),0)+VLOOKUP(L3321,REFERENCIAS!$C:$D,2,0)*VLOOKUP($L$2,PONDERADORES!A:P,IF(AND(INFORMACION!$T3321='REFERENCIAS RIESGO'!$C$36,INFORMACION!$F3321=REFERENCIAS!$C$24),16,IF(INFORMACION!$T3321='REFERENCIAS RIESGO'!$C$36,13,IF(INFORMACION!$F3321=REFERENCIAS!$C$24,10,7))),0)+VLOOKUP(F3321,REFERENCIAS!$C:$D,2,0)*VLOOKUP($F$2,PONDERADORES!A:P,IF(AND(INFORMACION!$T3321='REFERENCIAS RIESGO'!$C$36,INFORMACION!$F3321=REFERENCIAS!$C$24),16,IF(INFORMACION!$T3321='REFERENCIAS RIESGO'!$C$36,13,IF(INFORMACION!$F3321=REFERENCIAS!$C$24,10,7))),0)+VLOOKUP(T3321,REFERENCIAS!$C:$D,2,0)*VLOOKUP($T$2,PONDERADORES!A:P,IF(AND(INFORMACION!$T3321='REFERENCIAS RIESGO'!$C$36,INFORMACION!$F3321=REFERENCIAS!$C$24),16,IF(INFORMACION!$T3321='REFERENCIAS RIESGO'!$C$36,13,IF(INFORMACION!$F3321=REFERENCIAS!$C$24,10,7))),0)+VLOOKUP(IF(J3321&lt;=0.2,0.2,IF(AND(J3321&gt;0.2,J3321&lt;=0.4),0.4,IF(AND(J3321&gt;0.4,J3321&lt;=0.6),0.6,IF(AND(J3321&gt;0.6,J3321&lt;=0.8),0.8,IF(AND(J3321&gt;0.8,J3321&lt;=1),1))))),REFERENCIAS!$C:$D,2,0)*VLOOKUP($J$2,PONDERADORES!A:P,IF(AND(INFORMACION!$T3321='REFERENCIAS RIESGO'!$C$36,INFORMACION!$F3321=REFERENCIAS!$C$24),16,IF(INFORMACION!$T3321='REFERENCIAS RIESGO'!$C$36,13,IF(INFORMACION!$F3321=REFERENCIAS!$C$24,10,7))),0)</f>
        <v>#REF!</v>
      </c>
      <c r="Y3321" s="68">
        <f>+VLOOKUP(M3321,REFERENCIAS!$C:$D,2,0)*VLOOKUP($M$2,PONDERADORES!$A$7:$G$9,7,0)+VLOOKUP(N3321,REFERENCIAS!$C:$D,2,0)*VLOOKUP($N$2,PONDERADORES!$A$7:$G$9,7,0)+VLOOKUP(O3321,REFERENCIAS!$C:$D,2,0)*VLOOKUP($O$2,PONDERADORES!$A$7:$G$9,7,0)</f>
        <v>0.2</v>
      </c>
      <c r="Z3321" s="2">
        <f>+VLOOKUP(IF(R3321&lt;0.1,0,IF(AND(R3321&gt;=0.1,R3321&lt;0.2),0.1,IF(AND(R3321&gt;=0.2,R3321&lt;0.3),0.2,IF(R3321&gt;0.3,0.3,)))),REFERENCIAS!$C:$D,2,0)*VLOOKUP($R$2,PONDERADORES!$A$11:$G$11,7,0)</f>
        <v>15</v>
      </c>
      <c r="AA3321" s="92"/>
      <c r="AB3321" s="95" t="e">
        <f t="shared" ca="1" si="203"/>
        <v>#REF!</v>
      </c>
      <c r="AC3321" s="23" t="e">
        <f ca="1">IF(AB3321&gt;REFERENCIAS!$C$62,REFERENCIAS!$B$62,IF(AND(AB3321&gt;=REFERENCIAS!$C$63,AB3321&lt;REFERENCIAS!$D$63),REFERENCIAS!$B$63,IF(AND(AB3321&gt;REFERENCIAS!$C$64,AB3321&lt;=REFERENCIAS!$D$64),REFERENCIAS!$B$64,IF(AND(AB3321&gt;=REFERENCIAS!$C$65,AB3321&lt;REFERENCIAS!$D$65),REFERENCIAS!$B$65, "Revisar"))))</f>
        <v>#REF!</v>
      </c>
      <c r="AD3321" s="94" t="e">
        <f ca="1">VLOOKUP(AC3321,REFERENCIAS!$B$62:$G$65,4,FALSE)</f>
        <v>#REF!</v>
      </c>
    </row>
    <row r="3322" spans="1:30" ht="17.25" x14ac:dyDescent="0.25">
      <c r="A3322" s="74"/>
      <c r="B3322" s="19"/>
      <c r="C3322" s="19"/>
      <c r="D3322" s="50"/>
      <c r="E3322" s="73"/>
      <c r="F3322" s="74"/>
      <c r="G3322" s="9"/>
      <c r="H3322" s="48"/>
      <c r="I3322" s="49">
        <f t="shared" ca="1" si="204"/>
        <v>2022</v>
      </c>
      <c r="J3322" s="22">
        <f t="shared" ca="1" si="201"/>
        <v>1</v>
      </c>
      <c r="K3322" s="19"/>
      <c r="L3322" s="73"/>
      <c r="M3322" s="74"/>
      <c r="N3322" s="19"/>
      <c r="O3322" s="73"/>
      <c r="P3322" s="82">
        <v>1</v>
      </c>
      <c r="Q3322" s="24">
        <v>1</v>
      </c>
      <c r="R3322" s="81">
        <f t="shared" si="202"/>
        <v>1</v>
      </c>
      <c r="S3322" s="87"/>
      <c r="T3322" s="19"/>
      <c r="U3322" s="25"/>
      <c r="V3322" s="25"/>
      <c r="W3322" s="81"/>
      <c r="X3322" s="91" t="e">
        <f ca="1">+VLOOKUP(#REF!,REFERENCIAS!$C:$D,2,0)*VLOOKUP(#REF!,PONDERADORES!A:P,IF(AND(INFORMACION!$T3322='REFERENCIAS RIESGO'!$C$36,INFORMACION!$F3322=REFERENCIAS!$C$24),16,IF(INFORMACION!$T3322='REFERENCIAS RIESGO'!$C$36,13,IF(INFORMACION!$F3322=REFERENCIAS!$C$24,10,7))),0)+VLOOKUP(K3322,REFERENCIAS!$C:$D,2,0)*VLOOKUP($K$2,PONDERADORES!A:P,IF(AND(INFORMACION!$T3322='REFERENCIAS RIESGO'!$C$36,INFORMACION!$F3322=REFERENCIAS!$C$24),16,IF(INFORMACION!$T3322='REFERENCIAS RIESGO'!$C$36,13,IF(INFORMACION!$F3322=REFERENCIAS!$C$24,10,7))),0)+VLOOKUP(L3322,REFERENCIAS!$C:$D,2,0)*VLOOKUP($L$2,PONDERADORES!A:P,IF(AND(INFORMACION!$T3322='REFERENCIAS RIESGO'!$C$36,INFORMACION!$F3322=REFERENCIAS!$C$24),16,IF(INFORMACION!$T3322='REFERENCIAS RIESGO'!$C$36,13,IF(INFORMACION!$F3322=REFERENCIAS!$C$24,10,7))),0)+VLOOKUP(F3322,REFERENCIAS!$C:$D,2,0)*VLOOKUP($F$2,PONDERADORES!A:P,IF(AND(INFORMACION!$T3322='REFERENCIAS RIESGO'!$C$36,INFORMACION!$F3322=REFERENCIAS!$C$24),16,IF(INFORMACION!$T3322='REFERENCIAS RIESGO'!$C$36,13,IF(INFORMACION!$F3322=REFERENCIAS!$C$24,10,7))),0)+VLOOKUP(T3322,REFERENCIAS!$C:$D,2,0)*VLOOKUP($T$2,PONDERADORES!A:P,IF(AND(INFORMACION!$T3322='REFERENCIAS RIESGO'!$C$36,INFORMACION!$F3322=REFERENCIAS!$C$24),16,IF(INFORMACION!$T3322='REFERENCIAS RIESGO'!$C$36,13,IF(INFORMACION!$F3322=REFERENCIAS!$C$24,10,7))),0)+VLOOKUP(IF(J3322&lt;=0.2,0.2,IF(AND(J3322&gt;0.2,J3322&lt;=0.4),0.4,IF(AND(J3322&gt;0.4,J3322&lt;=0.6),0.6,IF(AND(J3322&gt;0.6,J3322&lt;=0.8),0.8,IF(AND(J3322&gt;0.8,J3322&lt;=1),1))))),REFERENCIAS!$C:$D,2,0)*VLOOKUP($J$2,PONDERADORES!A:P,IF(AND(INFORMACION!$T3322='REFERENCIAS RIESGO'!$C$36,INFORMACION!$F3322=REFERENCIAS!$C$24),16,IF(INFORMACION!$T3322='REFERENCIAS RIESGO'!$C$36,13,IF(INFORMACION!$F3322=REFERENCIAS!$C$24,10,7))),0)</f>
        <v>#REF!</v>
      </c>
      <c r="Y3322" s="68">
        <f>+VLOOKUP(M3322,REFERENCIAS!$C:$D,2,0)*VLOOKUP($M$2,PONDERADORES!$A$7:$G$9,7,0)+VLOOKUP(N3322,REFERENCIAS!$C:$D,2,0)*VLOOKUP($N$2,PONDERADORES!$A$7:$G$9,7,0)+VLOOKUP(O3322,REFERENCIAS!$C:$D,2,0)*VLOOKUP($O$2,PONDERADORES!$A$7:$G$9,7,0)</f>
        <v>0.2</v>
      </c>
      <c r="Z3322" s="2">
        <f>+VLOOKUP(IF(R3322&lt;0.1,0,IF(AND(R3322&gt;=0.1,R3322&lt;0.2),0.1,IF(AND(R3322&gt;=0.2,R3322&lt;0.3),0.2,IF(R3322&gt;0.3,0.3,)))),REFERENCIAS!$C:$D,2,0)*VLOOKUP($R$2,PONDERADORES!$A$11:$G$11,7,0)</f>
        <v>15</v>
      </c>
      <c r="AA3322" s="92"/>
      <c r="AB3322" s="95" t="e">
        <f t="shared" ca="1" si="203"/>
        <v>#REF!</v>
      </c>
      <c r="AC3322" s="23" t="e">
        <f ca="1">IF(AB3322&gt;REFERENCIAS!$C$62,REFERENCIAS!$B$62,IF(AND(AB3322&gt;=REFERENCIAS!$C$63,AB3322&lt;REFERENCIAS!$D$63),REFERENCIAS!$B$63,IF(AND(AB3322&gt;REFERENCIAS!$C$64,AB3322&lt;=REFERENCIAS!$D$64),REFERENCIAS!$B$64,IF(AND(AB3322&gt;=REFERENCIAS!$C$65,AB3322&lt;REFERENCIAS!$D$65),REFERENCIAS!$B$65, "Revisar"))))</f>
        <v>#REF!</v>
      </c>
      <c r="AD3322" s="94" t="e">
        <f ca="1">VLOOKUP(AC3322,REFERENCIAS!$B$62:$G$65,4,FALSE)</f>
        <v>#REF!</v>
      </c>
    </row>
    <row r="3323" spans="1:30" ht="17.25" x14ac:dyDescent="0.25">
      <c r="A3323" s="74"/>
      <c r="B3323" s="19"/>
      <c r="C3323" s="19"/>
      <c r="D3323" s="50"/>
      <c r="E3323" s="73"/>
      <c r="F3323" s="74"/>
      <c r="G3323" s="9"/>
      <c r="H3323" s="48"/>
      <c r="I3323" s="49">
        <f t="shared" ca="1" si="204"/>
        <v>2022</v>
      </c>
      <c r="J3323" s="22">
        <f t="shared" ca="1" si="201"/>
        <v>1</v>
      </c>
      <c r="K3323" s="19"/>
      <c r="L3323" s="73"/>
      <c r="M3323" s="74"/>
      <c r="N3323" s="19"/>
      <c r="O3323" s="73"/>
      <c r="P3323" s="82">
        <v>1</v>
      </c>
      <c r="Q3323" s="24">
        <v>1</v>
      </c>
      <c r="R3323" s="81">
        <f t="shared" si="202"/>
        <v>1</v>
      </c>
      <c r="S3323" s="87"/>
      <c r="T3323" s="19"/>
      <c r="U3323" s="25"/>
      <c r="V3323" s="25"/>
      <c r="W3323" s="81"/>
      <c r="X3323" s="91" t="e">
        <f ca="1">+VLOOKUP(#REF!,REFERENCIAS!$C:$D,2,0)*VLOOKUP(#REF!,PONDERADORES!A:P,IF(AND(INFORMACION!$T3323='REFERENCIAS RIESGO'!$C$36,INFORMACION!$F3323=REFERENCIAS!$C$24),16,IF(INFORMACION!$T3323='REFERENCIAS RIESGO'!$C$36,13,IF(INFORMACION!$F3323=REFERENCIAS!$C$24,10,7))),0)+VLOOKUP(K3323,REFERENCIAS!$C:$D,2,0)*VLOOKUP($K$2,PONDERADORES!A:P,IF(AND(INFORMACION!$T3323='REFERENCIAS RIESGO'!$C$36,INFORMACION!$F3323=REFERENCIAS!$C$24),16,IF(INFORMACION!$T3323='REFERENCIAS RIESGO'!$C$36,13,IF(INFORMACION!$F3323=REFERENCIAS!$C$24,10,7))),0)+VLOOKUP(L3323,REFERENCIAS!$C:$D,2,0)*VLOOKUP($L$2,PONDERADORES!A:P,IF(AND(INFORMACION!$T3323='REFERENCIAS RIESGO'!$C$36,INFORMACION!$F3323=REFERENCIAS!$C$24),16,IF(INFORMACION!$T3323='REFERENCIAS RIESGO'!$C$36,13,IF(INFORMACION!$F3323=REFERENCIAS!$C$24,10,7))),0)+VLOOKUP(F3323,REFERENCIAS!$C:$D,2,0)*VLOOKUP($F$2,PONDERADORES!A:P,IF(AND(INFORMACION!$T3323='REFERENCIAS RIESGO'!$C$36,INFORMACION!$F3323=REFERENCIAS!$C$24),16,IF(INFORMACION!$T3323='REFERENCIAS RIESGO'!$C$36,13,IF(INFORMACION!$F3323=REFERENCIAS!$C$24,10,7))),0)+VLOOKUP(T3323,REFERENCIAS!$C:$D,2,0)*VLOOKUP($T$2,PONDERADORES!A:P,IF(AND(INFORMACION!$T3323='REFERENCIAS RIESGO'!$C$36,INFORMACION!$F3323=REFERENCIAS!$C$24),16,IF(INFORMACION!$T3323='REFERENCIAS RIESGO'!$C$36,13,IF(INFORMACION!$F3323=REFERENCIAS!$C$24,10,7))),0)+VLOOKUP(IF(J3323&lt;=0.2,0.2,IF(AND(J3323&gt;0.2,J3323&lt;=0.4),0.4,IF(AND(J3323&gt;0.4,J3323&lt;=0.6),0.6,IF(AND(J3323&gt;0.6,J3323&lt;=0.8),0.8,IF(AND(J3323&gt;0.8,J3323&lt;=1),1))))),REFERENCIAS!$C:$D,2,0)*VLOOKUP($J$2,PONDERADORES!A:P,IF(AND(INFORMACION!$T3323='REFERENCIAS RIESGO'!$C$36,INFORMACION!$F3323=REFERENCIAS!$C$24),16,IF(INFORMACION!$T3323='REFERENCIAS RIESGO'!$C$36,13,IF(INFORMACION!$F3323=REFERENCIAS!$C$24,10,7))),0)</f>
        <v>#REF!</v>
      </c>
      <c r="Y3323" s="68">
        <f>+VLOOKUP(M3323,REFERENCIAS!$C:$D,2,0)*VLOOKUP($M$2,PONDERADORES!$A$7:$G$9,7,0)+VLOOKUP(N3323,REFERENCIAS!$C:$D,2,0)*VLOOKUP($N$2,PONDERADORES!$A$7:$G$9,7,0)+VLOOKUP(O3323,REFERENCIAS!$C:$D,2,0)*VLOOKUP($O$2,PONDERADORES!$A$7:$G$9,7,0)</f>
        <v>0.2</v>
      </c>
      <c r="Z3323" s="2">
        <f>+VLOOKUP(IF(R3323&lt;0.1,0,IF(AND(R3323&gt;=0.1,R3323&lt;0.2),0.1,IF(AND(R3323&gt;=0.2,R3323&lt;0.3),0.2,IF(R3323&gt;0.3,0.3,)))),REFERENCIAS!$C:$D,2,0)*VLOOKUP($R$2,PONDERADORES!$A$11:$G$11,7,0)</f>
        <v>15</v>
      </c>
      <c r="AA3323" s="92"/>
      <c r="AB3323" s="95" t="e">
        <f t="shared" ca="1" si="203"/>
        <v>#REF!</v>
      </c>
      <c r="AC3323" s="23" t="e">
        <f ca="1">IF(AB3323&gt;REFERENCIAS!$C$62,REFERENCIAS!$B$62,IF(AND(AB3323&gt;=REFERENCIAS!$C$63,AB3323&lt;REFERENCIAS!$D$63),REFERENCIAS!$B$63,IF(AND(AB3323&gt;REFERENCIAS!$C$64,AB3323&lt;=REFERENCIAS!$D$64),REFERENCIAS!$B$64,IF(AND(AB3323&gt;=REFERENCIAS!$C$65,AB3323&lt;REFERENCIAS!$D$65),REFERENCIAS!$B$65, "Revisar"))))</f>
        <v>#REF!</v>
      </c>
      <c r="AD3323" s="94" t="e">
        <f ca="1">VLOOKUP(AC3323,REFERENCIAS!$B$62:$G$65,4,FALSE)</f>
        <v>#REF!</v>
      </c>
    </row>
    <row r="3324" spans="1:30" ht="17.25" x14ac:dyDescent="0.25">
      <c r="A3324" s="74"/>
      <c r="B3324" s="19"/>
      <c r="C3324" s="19"/>
      <c r="D3324" s="50"/>
      <c r="E3324" s="73"/>
      <c r="F3324" s="74"/>
      <c r="G3324" s="9"/>
      <c r="H3324" s="48"/>
      <c r="I3324" s="49">
        <f t="shared" ca="1" si="204"/>
        <v>2022</v>
      </c>
      <c r="J3324" s="22">
        <f t="shared" ca="1" si="201"/>
        <v>1</v>
      </c>
      <c r="K3324" s="19"/>
      <c r="L3324" s="73"/>
      <c r="M3324" s="74"/>
      <c r="N3324" s="19"/>
      <c r="O3324" s="73"/>
      <c r="P3324" s="82">
        <v>1</v>
      </c>
      <c r="Q3324" s="24">
        <v>1</v>
      </c>
      <c r="R3324" s="81">
        <f t="shared" si="202"/>
        <v>1</v>
      </c>
      <c r="S3324" s="87"/>
      <c r="T3324" s="19"/>
      <c r="U3324" s="25"/>
      <c r="V3324" s="25"/>
      <c r="W3324" s="81"/>
      <c r="X3324" s="91" t="e">
        <f ca="1">+VLOOKUP(#REF!,REFERENCIAS!$C:$D,2,0)*VLOOKUP(#REF!,PONDERADORES!A:P,IF(AND(INFORMACION!$T3324='REFERENCIAS RIESGO'!$C$36,INFORMACION!$F3324=REFERENCIAS!$C$24),16,IF(INFORMACION!$T3324='REFERENCIAS RIESGO'!$C$36,13,IF(INFORMACION!$F3324=REFERENCIAS!$C$24,10,7))),0)+VLOOKUP(K3324,REFERENCIAS!$C:$D,2,0)*VLOOKUP($K$2,PONDERADORES!A:P,IF(AND(INFORMACION!$T3324='REFERENCIAS RIESGO'!$C$36,INFORMACION!$F3324=REFERENCIAS!$C$24),16,IF(INFORMACION!$T3324='REFERENCIAS RIESGO'!$C$36,13,IF(INFORMACION!$F3324=REFERENCIAS!$C$24,10,7))),0)+VLOOKUP(L3324,REFERENCIAS!$C:$D,2,0)*VLOOKUP($L$2,PONDERADORES!A:P,IF(AND(INFORMACION!$T3324='REFERENCIAS RIESGO'!$C$36,INFORMACION!$F3324=REFERENCIAS!$C$24),16,IF(INFORMACION!$T3324='REFERENCIAS RIESGO'!$C$36,13,IF(INFORMACION!$F3324=REFERENCIAS!$C$24,10,7))),0)+VLOOKUP(F3324,REFERENCIAS!$C:$D,2,0)*VLOOKUP($F$2,PONDERADORES!A:P,IF(AND(INFORMACION!$T3324='REFERENCIAS RIESGO'!$C$36,INFORMACION!$F3324=REFERENCIAS!$C$24),16,IF(INFORMACION!$T3324='REFERENCIAS RIESGO'!$C$36,13,IF(INFORMACION!$F3324=REFERENCIAS!$C$24,10,7))),0)+VLOOKUP(T3324,REFERENCIAS!$C:$D,2,0)*VLOOKUP($T$2,PONDERADORES!A:P,IF(AND(INFORMACION!$T3324='REFERENCIAS RIESGO'!$C$36,INFORMACION!$F3324=REFERENCIAS!$C$24),16,IF(INFORMACION!$T3324='REFERENCIAS RIESGO'!$C$36,13,IF(INFORMACION!$F3324=REFERENCIAS!$C$24,10,7))),0)+VLOOKUP(IF(J3324&lt;=0.2,0.2,IF(AND(J3324&gt;0.2,J3324&lt;=0.4),0.4,IF(AND(J3324&gt;0.4,J3324&lt;=0.6),0.6,IF(AND(J3324&gt;0.6,J3324&lt;=0.8),0.8,IF(AND(J3324&gt;0.8,J3324&lt;=1),1))))),REFERENCIAS!$C:$D,2,0)*VLOOKUP($J$2,PONDERADORES!A:P,IF(AND(INFORMACION!$T3324='REFERENCIAS RIESGO'!$C$36,INFORMACION!$F3324=REFERENCIAS!$C$24),16,IF(INFORMACION!$T3324='REFERENCIAS RIESGO'!$C$36,13,IF(INFORMACION!$F3324=REFERENCIAS!$C$24,10,7))),0)</f>
        <v>#REF!</v>
      </c>
      <c r="Y3324" s="68">
        <f>+VLOOKUP(M3324,REFERENCIAS!$C:$D,2,0)*VLOOKUP($M$2,PONDERADORES!$A$7:$G$9,7,0)+VLOOKUP(N3324,REFERENCIAS!$C:$D,2,0)*VLOOKUP($N$2,PONDERADORES!$A$7:$G$9,7,0)+VLOOKUP(O3324,REFERENCIAS!$C:$D,2,0)*VLOOKUP($O$2,PONDERADORES!$A$7:$G$9,7,0)</f>
        <v>0.2</v>
      </c>
      <c r="Z3324" s="2">
        <f>+VLOOKUP(IF(R3324&lt;0.1,0,IF(AND(R3324&gt;=0.1,R3324&lt;0.2),0.1,IF(AND(R3324&gt;=0.2,R3324&lt;0.3),0.2,IF(R3324&gt;0.3,0.3,)))),REFERENCIAS!$C:$D,2,0)*VLOOKUP($R$2,PONDERADORES!$A$11:$G$11,7,0)</f>
        <v>15</v>
      </c>
      <c r="AA3324" s="92"/>
      <c r="AB3324" s="95" t="e">
        <f t="shared" ca="1" si="203"/>
        <v>#REF!</v>
      </c>
      <c r="AC3324" s="23" t="e">
        <f ca="1">IF(AB3324&gt;REFERENCIAS!$C$62,REFERENCIAS!$B$62,IF(AND(AB3324&gt;=REFERENCIAS!$C$63,AB3324&lt;REFERENCIAS!$D$63),REFERENCIAS!$B$63,IF(AND(AB3324&gt;REFERENCIAS!$C$64,AB3324&lt;=REFERENCIAS!$D$64),REFERENCIAS!$B$64,IF(AND(AB3324&gt;=REFERENCIAS!$C$65,AB3324&lt;REFERENCIAS!$D$65),REFERENCIAS!$B$65, "Revisar"))))</f>
        <v>#REF!</v>
      </c>
      <c r="AD3324" s="94" t="e">
        <f ca="1">VLOOKUP(AC3324,REFERENCIAS!$B$62:$G$65,4,FALSE)</f>
        <v>#REF!</v>
      </c>
    </row>
    <row r="3325" spans="1:30" ht="17.25" x14ac:dyDescent="0.25">
      <c r="A3325" s="74"/>
      <c r="B3325" s="19"/>
      <c r="C3325" s="19"/>
      <c r="D3325" s="50"/>
      <c r="E3325" s="73"/>
      <c r="F3325" s="74"/>
      <c r="G3325" s="9"/>
      <c r="H3325" s="48"/>
      <c r="I3325" s="49">
        <f t="shared" ca="1" si="204"/>
        <v>2022</v>
      </c>
      <c r="J3325" s="22">
        <f t="shared" ca="1" si="201"/>
        <v>1</v>
      </c>
      <c r="K3325" s="19"/>
      <c r="L3325" s="73"/>
      <c r="M3325" s="74"/>
      <c r="N3325" s="19"/>
      <c r="O3325" s="73"/>
      <c r="P3325" s="82">
        <v>1</v>
      </c>
      <c r="Q3325" s="24">
        <v>1</v>
      </c>
      <c r="R3325" s="81">
        <f t="shared" si="202"/>
        <v>1</v>
      </c>
      <c r="S3325" s="87"/>
      <c r="T3325" s="19"/>
      <c r="U3325" s="25"/>
      <c r="V3325" s="25"/>
      <c r="W3325" s="81"/>
      <c r="X3325" s="91" t="e">
        <f ca="1">+VLOOKUP(#REF!,REFERENCIAS!$C:$D,2,0)*VLOOKUP(#REF!,PONDERADORES!A:P,IF(AND(INFORMACION!$T3325='REFERENCIAS RIESGO'!$C$36,INFORMACION!$F3325=REFERENCIAS!$C$24),16,IF(INFORMACION!$T3325='REFERENCIAS RIESGO'!$C$36,13,IF(INFORMACION!$F3325=REFERENCIAS!$C$24,10,7))),0)+VLOOKUP(K3325,REFERENCIAS!$C:$D,2,0)*VLOOKUP($K$2,PONDERADORES!A:P,IF(AND(INFORMACION!$T3325='REFERENCIAS RIESGO'!$C$36,INFORMACION!$F3325=REFERENCIAS!$C$24),16,IF(INFORMACION!$T3325='REFERENCIAS RIESGO'!$C$36,13,IF(INFORMACION!$F3325=REFERENCIAS!$C$24,10,7))),0)+VLOOKUP(L3325,REFERENCIAS!$C:$D,2,0)*VLOOKUP($L$2,PONDERADORES!A:P,IF(AND(INFORMACION!$T3325='REFERENCIAS RIESGO'!$C$36,INFORMACION!$F3325=REFERENCIAS!$C$24),16,IF(INFORMACION!$T3325='REFERENCIAS RIESGO'!$C$36,13,IF(INFORMACION!$F3325=REFERENCIAS!$C$24,10,7))),0)+VLOOKUP(F3325,REFERENCIAS!$C:$D,2,0)*VLOOKUP($F$2,PONDERADORES!A:P,IF(AND(INFORMACION!$T3325='REFERENCIAS RIESGO'!$C$36,INFORMACION!$F3325=REFERENCIAS!$C$24),16,IF(INFORMACION!$T3325='REFERENCIAS RIESGO'!$C$36,13,IF(INFORMACION!$F3325=REFERENCIAS!$C$24,10,7))),0)+VLOOKUP(T3325,REFERENCIAS!$C:$D,2,0)*VLOOKUP($T$2,PONDERADORES!A:P,IF(AND(INFORMACION!$T3325='REFERENCIAS RIESGO'!$C$36,INFORMACION!$F3325=REFERENCIAS!$C$24),16,IF(INFORMACION!$T3325='REFERENCIAS RIESGO'!$C$36,13,IF(INFORMACION!$F3325=REFERENCIAS!$C$24,10,7))),0)+VLOOKUP(IF(J3325&lt;=0.2,0.2,IF(AND(J3325&gt;0.2,J3325&lt;=0.4),0.4,IF(AND(J3325&gt;0.4,J3325&lt;=0.6),0.6,IF(AND(J3325&gt;0.6,J3325&lt;=0.8),0.8,IF(AND(J3325&gt;0.8,J3325&lt;=1),1))))),REFERENCIAS!$C:$D,2,0)*VLOOKUP($J$2,PONDERADORES!A:P,IF(AND(INFORMACION!$T3325='REFERENCIAS RIESGO'!$C$36,INFORMACION!$F3325=REFERENCIAS!$C$24),16,IF(INFORMACION!$T3325='REFERENCIAS RIESGO'!$C$36,13,IF(INFORMACION!$F3325=REFERENCIAS!$C$24,10,7))),0)</f>
        <v>#REF!</v>
      </c>
      <c r="Y3325" s="68">
        <f>+VLOOKUP(M3325,REFERENCIAS!$C:$D,2,0)*VLOOKUP($M$2,PONDERADORES!$A$7:$G$9,7,0)+VLOOKUP(N3325,REFERENCIAS!$C:$D,2,0)*VLOOKUP($N$2,PONDERADORES!$A$7:$G$9,7,0)+VLOOKUP(O3325,REFERENCIAS!$C:$D,2,0)*VLOOKUP($O$2,PONDERADORES!$A$7:$G$9,7,0)</f>
        <v>0.2</v>
      </c>
      <c r="Z3325" s="2">
        <f>+VLOOKUP(IF(R3325&lt;0.1,0,IF(AND(R3325&gt;=0.1,R3325&lt;0.2),0.1,IF(AND(R3325&gt;=0.2,R3325&lt;0.3),0.2,IF(R3325&gt;0.3,0.3,)))),REFERENCIAS!$C:$D,2,0)*VLOOKUP($R$2,PONDERADORES!$A$11:$G$11,7,0)</f>
        <v>15</v>
      </c>
      <c r="AA3325" s="92"/>
      <c r="AB3325" s="95" t="e">
        <f t="shared" ca="1" si="203"/>
        <v>#REF!</v>
      </c>
      <c r="AC3325" s="23" t="e">
        <f ca="1">IF(AB3325&gt;REFERENCIAS!$C$62,REFERENCIAS!$B$62,IF(AND(AB3325&gt;=REFERENCIAS!$C$63,AB3325&lt;REFERENCIAS!$D$63),REFERENCIAS!$B$63,IF(AND(AB3325&gt;REFERENCIAS!$C$64,AB3325&lt;=REFERENCIAS!$D$64),REFERENCIAS!$B$64,IF(AND(AB3325&gt;=REFERENCIAS!$C$65,AB3325&lt;REFERENCIAS!$D$65),REFERENCIAS!$B$65, "Revisar"))))</f>
        <v>#REF!</v>
      </c>
      <c r="AD3325" s="94" t="e">
        <f ca="1">VLOOKUP(AC3325,REFERENCIAS!$B$62:$G$65,4,FALSE)</f>
        <v>#REF!</v>
      </c>
    </row>
    <row r="3326" spans="1:30" ht="17.25" x14ac:dyDescent="0.25">
      <c r="A3326" s="74"/>
      <c r="B3326" s="19"/>
      <c r="C3326" s="19"/>
      <c r="D3326" s="50"/>
      <c r="E3326" s="73"/>
      <c r="F3326" s="74"/>
      <c r="G3326" s="9"/>
      <c r="H3326" s="48"/>
      <c r="I3326" s="49">
        <f t="shared" ca="1" si="204"/>
        <v>2022</v>
      </c>
      <c r="J3326" s="22">
        <f t="shared" ca="1" si="201"/>
        <v>1</v>
      </c>
      <c r="K3326" s="19"/>
      <c r="L3326" s="73"/>
      <c r="M3326" s="74"/>
      <c r="N3326" s="19"/>
      <c r="O3326" s="73"/>
      <c r="P3326" s="82">
        <v>1</v>
      </c>
      <c r="Q3326" s="24">
        <v>1</v>
      </c>
      <c r="R3326" s="81">
        <f t="shared" si="202"/>
        <v>1</v>
      </c>
      <c r="S3326" s="87"/>
      <c r="T3326" s="19"/>
      <c r="U3326" s="25"/>
      <c r="V3326" s="25"/>
      <c r="W3326" s="81"/>
      <c r="X3326" s="91" t="e">
        <f ca="1">+VLOOKUP(#REF!,REFERENCIAS!$C:$D,2,0)*VLOOKUP(#REF!,PONDERADORES!A:P,IF(AND(INFORMACION!$T3326='REFERENCIAS RIESGO'!$C$36,INFORMACION!$F3326=REFERENCIAS!$C$24),16,IF(INFORMACION!$T3326='REFERENCIAS RIESGO'!$C$36,13,IF(INFORMACION!$F3326=REFERENCIAS!$C$24,10,7))),0)+VLOOKUP(K3326,REFERENCIAS!$C:$D,2,0)*VLOOKUP($K$2,PONDERADORES!A:P,IF(AND(INFORMACION!$T3326='REFERENCIAS RIESGO'!$C$36,INFORMACION!$F3326=REFERENCIAS!$C$24),16,IF(INFORMACION!$T3326='REFERENCIAS RIESGO'!$C$36,13,IF(INFORMACION!$F3326=REFERENCIAS!$C$24,10,7))),0)+VLOOKUP(L3326,REFERENCIAS!$C:$D,2,0)*VLOOKUP($L$2,PONDERADORES!A:P,IF(AND(INFORMACION!$T3326='REFERENCIAS RIESGO'!$C$36,INFORMACION!$F3326=REFERENCIAS!$C$24),16,IF(INFORMACION!$T3326='REFERENCIAS RIESGO'!$C$36,13,IF(INFORMACION!$F3326=REFERENCIAS!$C$24,10,7))),0)+VLOOKUP(F3326,REFERENCIAS!$C:$D,2,0)*VLOOKUP($F$2,PONDERADORES!A:P,IF(AND(INFORMACION!$T3326='REFERENCIAS RIESGO'!$C$36,INFORMACION!$F3326=REFERENCIAS!$C$24),16,IF(INFORMACION!$T3326='REFERENCIAS RIESGO'!$C$36,13,IF(INFORMACION!$F3326=REFERENCIAS!$C$24,10,7))),0)+VLOOKUP(T3326,REFERENCIAS!$C:$D,2,0)*VLOOKUP($T$2,PONDERADORES!A:P,IF(AND(INFORMACION!$T3326='REFERENCIAS RIESGO'!$C$36,INFORMACION!$F3326=REFERENCIAS!$C$24),16,IF(INFORMACION!$T3326='REFERENCIAS RIESGO'!$C$36,13,IF(INFORMACION!$F3326=REFERENCIAS!$C$24,10,7))),0)+VLOOKUP(IF(J3326&lt;=0.2,0.2,IF(AND(J3326&gt;0.2,J3326&lt;=0.4),0.4,IF(AND(J3326&gt;0.4,J3326&lt;=0.6),0.6,IF(AND(J3326&gt;0.6,J3326&lt;=0.8),0.8,IF(AND(J3326&gt;0.8,J3326&lt;=1),1))))),REFERENCIAS!$C:$D,2,0)*VLOOKUP($J$2,PONDERADORES!A:P,IF(AND(INFORMACION!$T3326='REFERENCIAS RIESGO'!$C$36,INFORMACION!$F3326=REFERENCIAS!$C$24),16,IF(INFORMACION!$T3326='REFERENCIAS RIESGO'!$C$36,13,IF(INFORMACION!$F3326=REFERENCIAS!$C$24,10,7))),0)</f>
        <v>#REF!</v>
      </c>
      <c r="Y3326" s="68">
        <f>+VLOOKUP(M3326,REFERENCIAS!$C:$D,2,0)*VLOOKUP($M$2,PONDERADORES!$A$7:$G$9,7,0)+VLOOKUP(N3326,REFERENCIAS!$C:$D,2,0)*VLOOKUP($N$2,PONDERADORES!$A$7:$G$9,7,0)+VLOOKUP(O3326,REFERENCIAS!$C:$D,2,0)*VLOOKUP($O$2,PONDERADORES!$A$7:$G$9,7,0)</f>
        <v>0.2</v>
      </c>
      <c r="Z3326" s="2">
        <f>+VLOOKUP(IF(R3326&lt;0.1,0,IF(AND(R3326&gt;=0.1,R3326&lt;0.2),0.1,IF(AND(R3326&gt;=0.2,R3326&lt;0.3),0.2,IF(R3326&gt;0.3,0.3,)))),REFERENCIAS!$C:$D,2,0)*VLOOKUP($R$2,PONDERADORES!$A$11:$G$11,7,0)</f>
        <v>15</v>
      </c>
      <c r="AA3326" s="92"/>
      <c r="AB3326" s="95" t="e">
        <f t="shared" ca="1" si="203"/>
        <v>#REF!</v>
      </c>
      <c r="AC3326" s="23" t="e">
        <f ca="1">IF(AB3326&gt;REFERENCIAS!$C$62,REFERENCIAS!$B$62,IF(AND(AB3326&gt;=REFERENCIAS!$C$63,AB3326&lt;REFERENCIAS!$D$63),REFERENCIAS!$B$63,IF(AND(AB3326&gt;REFERENCIAS!$C$64,AB3326&lt;=REFERENCIAS!$D$64),REFERENCIAS!$B$64,IF(AND(AB3326&gt;=REFERENCIAS!$C$65,AB3326&lt;REFERENCIAS!$D$65),REFERENCIAS!$B$65, "Revisar"))))</f>
        <v>#REF!</v>
      </c>
      <c r="AD3326" s="94" t="e">
        <f ca="1">VLOOKUP(AC3326,REFERENCIAS!$B$62:$G$65,4,FALSE)</f>
        <v>#REF!</v>
      </c>
    </row>
    <row r="3327" spans="1:30" ht="17.25" x14ac:dyDescent="0.25">
      <c r="A3327" s="74"/>
      <c r="B3327" s="19"/>
      <c r="C3327" s="19"/>
      <c r="D3327" s="50"/>
      <c r="E3327" s="73"/>
      <c r="F3327" s="74"/>
      <c r="G3327" s="9"/>
      <c r="H3327" s="48"/>
      <c r="I3327" s="49">
        <f t="shared" ca="1" si="204"/>
        <v>2022</v>
      </c>
      <c r="J3327" s="22">
        <f t="shared" ca="1" si="201"/>
        <v>1</v>
      </c>
      <c r="K3327" s="19"/>
      <c r="L3327" s="73"/>
      <c r="M3327" s="74"/>
      <c r="N3327" s="19"/>
      <c r="O3327" s="73"/>
      <c r="P3327" s="82">
        <v>1</v>
      </c>
      <c r="Q3327" s="24">
        <v>1</v>
      </c>
      <c r="R3327" s="81">
        <f t="shared" si="202"/>
        <v>1</v>
      </c>
      <c r="S3327" s="87"/>
      <c r="T3327" s="19"/>
      <c r="U3327" s="25"/>
      <c r="V3327" s="25"/>
      <c r="W3327" s="81"/>
      <c r="X3327" s="91" t="e">
        <f ca="1">+VLOOKUP(#REF!,REFERENCIAS!$C:$D,2,0)*VLOOKUP(#REF!,PONDERADORES!A:P,IF(AND(INFORMACION!$T3327='REFERENCIAS RIESGO'!$C$36,INFORMACION!$F3327=REFERENCIAS!$C$24),16,IF(INFORMACION!$T3327='REFERENCIAS RIESGO'!$C$36,13,IF(INFORMACION!$F3327=REFERENCIAS!$C$24,10,7))),0)+VLOOKUP(K3327,REFERENCIAS!$C:$D,2,0)*VLOOKUP($K$2,PONDERADORES!A:P,IF(AND(INFORMACION!$T3327='REFERENCIAS RIESGO'!$C$36,INFORMACION!$F3327=REFERENCIAS!$C$24),16,IF(INFORMACION!$T3327='REFERENCIAS RIESGO'!$C$36,13,IF(INFORMACION!$F3327=REFERENCIAS!$C$24,10,7))),0)+VLOOKUP(L3327,REFERENCIAS!$C:$D,2,0)*VLOOKUP($L$2,PONDERADORES!A:P,IF(AND(INFORMACION!$T3327='REFERENCIAS RIESGO'!$C$36,INFORMACION!$F3327=REFERENCIAS!$C$24),16,IF(INFORMACION!$T3327='REFERENCIAS RIESGO'!$C$36,13,IF(INFORMACION!$F3327=REFERENCIAS!$C$24,10,7))),0)+VLOOKUP(F3327,REFERENCIAS!$C:$D,2,0)*VLOOKUP($F$2,PONDERADORES!A:P,IF(AND(INFORMACION!$T3327='REFERENCIAS RIESGO'!$C$36,INFORMACION!$F3327=REFERENCIAS!$C$24),16,IF(INFORMACION!$T3327='REFERENCIAS RIESGO'!$C$36,13,IF(INFORMACION!$F3327=REFERENCIAS!$C$24,10,7))),0)+VLOOKUP(T3327,REFERENCIAS!$C:$D,2,0)*VLOOKUP($T$2,PONDERADORES!A:P,IF(AND(INFORMACION!$T3327='REFERENCIAS RIESGO'!$C$36,INFORMACION!$F3327=REFERENCIAS!$C$24),16,IF(INFORMACION!$T3327='REFERENCIAS RIESGO'!$C$36,13,IF(INFORMACION!$F3327=REFERENCIAS!$C$24,10,7))),0)+VLOOKUP(IF(J3327&lt;=0.2,0.2,IF(AND(J3327&gt;0.2,J3327&lt;=0.4),0.4,IF(AND(J3327&gt;0.4,J3327&lt;=0.6),0.6,IF(AND(J3327&gt;0.6,J3327&lt;=0.8),0.8,IF(AND(J3327&gt;0.8,J3327&lt;=1),1))))),REFERENCIAS!$C:$D,2,0)*VLOOKUP($J$2,PONDERADORES!A:P,IF(AND(INFORMACION!$T3327='REFERENCIAS RIESGO'!$C$36,INFORMACION!$F3327=REFERENCIAS!$C$24),16,IF(INFORMACION!$T3327='REFERENCIAS RIESGO'!$C$36,13,IF(INFORMACION!$F3327=REFERENCIAS!$C$24,10,7))),0)</f>
        <v>#REF!</v>
      </c>
      <c r="Y3327" s="68">
        <f>+VLOOKUP(M3327,REFERENCIAS!$C:$D,2,0)*VLOOKUP($M$2,PONDERADORES!$A$7:$G$9,7,0)+VLOOKUP(N3327,REFERENCIAS!$C:$D,2,0)*VLOOKUP($N$2,PONDERADORES!$A$7:$G$9,7,0)+VLOOKUP(O3327,REFERENCIAS!$C:$D,2,0)*VLOOKUP($O$2,PONDERADORES!$A$7:$G$9,7,0)</f>
        <v>0.2</v>
      </c>
      <c r="Z3327" s="2">
        <f>+VLOOKUP(IF(R3327&lt;0.1,0,IF(AND(R3327&gt;=0.1,R3327&lt;0.2),0.1,IF(AND(R3327&gt;=0.2,R3327&lt;0.3),0.2,IF(R3327&gt;0.3,0.3,)))),REFERENCIAS!$C:$D,2,0)*VLOOKUP($R$2,PONDERADORES!$A$11:$G$11,7,0)</f>
        <v>15</v>
      </c>
      <c r="AA3327" s="92"/>
      <c r="AB3327" s="95" t="e">
        <f t="shared" ca="1" si="203"/>
        <v>#REF!</v>
      </c>
      <c r="AC3327" s="23" t="e">
        <f ca="1">IF(AB3327&gt;REFERENCIAS!$C$62,REFERENCIAS!$B$62,IF(AND(AB3327&gt;=REFERENCIAS!$C$63,AB3327&lt;REFERENCIAS!$D$63),REFERENCIAS!$B$63,IF(AND(AB3327&gt;REFERENCIAS!$C$64,AB3327&lt;=REFERENCIAS!$D$64),REFERENCIAS!$B$64,IF(AND(AB3327&gt;=REFERENCIAS!$C$65,AB3327&lt;REFERENCIAS!$D$65),REFERENCIAS!$B$65, "Revisar"))))</f>
        <v>#REF!</v>
      </c>
      <c r="AD3327" s="94" t="e">
        <f ca="1">VLOOKUP(AC3327,REFERENCIAS!$B$62:$G$65,4,FALSE)</f>
        <v>#REF!</v>
      </c>
    </row>
    <row r="3328" spans="1:30" ht="17.25" x14ac:dyDescent="0.25">
      <c r="A3328" s="74"/>
      <c r="B3328" s="19"/>
      <c r="C3328" s="19"/>
      <c r="D3328" s="50"/>
      <c r="E3328" s="73"/>
      <c r="F3328" s="74"/>
      <c r="G3328" s="9"/>
      <c r="H3328" s="48"/>
      <c r="I3328" s="49">
        <f t="shared" ca="1" si="204"/>
        <v>2022</v>
      </c>
      <c r="J3328" s="22">
        <f t="shared" ca="1" si="201"/>
        <v>1</v>
      </c>
      <c r="K3328" s="19"/>
      <c r="L3328" s="73"/>
      <c r="M3328" s="74"/>
      <c r="N3328" s="19"/>
      <c r="O3328" s="73"/>
      <c r="P3328" s="82">
        <v>1</v>
      </c>
      <c r="Q3328" s="24">
        <v>1</v>
      </c>
      <c r="R3328" s="81">
        <f t="shared" si="202"/>
        <v>1</v>
      </c>
      <c r="S3328" s="87"/>
      <c r="T3328" s="19"/>
      <c r="U3328" s="25"/>
      <c r="V3328" s="25"/>
      <c r="W3328" s="81"/>
      <c r="X3328" s="91" t="e">
        <f ca="1">+VLOOKUP(#REF!,REFERENCIAS!$C:$D,2,0)*VLOOKUP(#REF!,PONDERADORES!A:P,IF(AND(INFORMACION!$T3328='REFERENCIAS RIESGO'!$C$36,INFORMACION!$F3328=REFERENCIAS!$C$24),16,IF(INFORMACION!$T3328='REFERENCIAS RIESGO'!$C$36,13,IF(INFORMACION!$F3328=REFERENCIAS!$C$24,10,7))),0)+VLOOKUP(K3328,REFERENCIAS!$C:$D,2,0)*VLOOKUP($K$2,PONDERADORES!A:P,IF(AND(INFORMACION!$T3328='REFERENCIAS RIESGO'!$C$36,INFORMACION!$F3328=REFERENCIAS!$C$24),16,IF(INFORMACION!$T3328='REFERENCIAS RIESGO'!$C$36,13,IF(INFORMACION!$F3328=REFERENCIAS!$C$24,10,7))),0)+VLOOKUP(L3328,REFERENCIAS!$C:$D,2,0)*VLOOKUP($L$2,PONDERADORES!A:P,IF(AND(INFORMACION!$T3328='REFERENCIAS RIESGO'!$C$36,INFORMACION!$F3328=REFERENCIAS!$C$24),16,IF(INFORMACION!$T3328='REFERENCIAS RIESGO'!$C$36,13,IF(INFORMACION!$F3328=REFERENCIAS!$C$24,10,7))),0)+VLOOKUP(F3328,REFERENCIAS!$C:$D,2,0)*VLOOKUP($F$2,PONDERADORES!A:P,IF(AND(INFORMACION!$T3328='REFERENCIAS RIESGO'!$C$36,INFORMACION!$F3328=REFERENCIAS!$C$24),16,IF(INFORMACION!$T3328='REFERENCIAS RIESGO'!$C$36,13,IF(INFORMACION!$F3328=REFERENCIAS!$C$24,10,7))),0)+VLOOKUP(T3328,REFERENCIAS!$C:$D,2,0)*VLOOKUP($T$2,PONDERADORES!A:P,IF(AND(INFORMACION!$T3328='REFERENCIAS RIESGO'!$C$36,INFORMACION!$F3328=REFERENCIAS!$C$24),16,IF(INFORMACION!$T3328='REFERENCIAS RIESGO'!$C$36,13,IF(INFORMACION!$F3328=REFERENCIAS!$C$24,10,7))),0)+VLOOKUP(IF(J3328&lt;=0.2,0.2,IF(AND(J3328&gt;0.2,J3328&lt;=0.4),0.4,IF(AND(J3328&gt;0.4,J3328&lt;=0.6),0.6,IF(AND(J3328&gt;0.6,J3328&lt;=0.8),0.8,IF(AND(J3328&gt;0.8,J3328&lt;=1),1))))),REFERENCIAS!$C:$D,2,0)*VLOOKUP($J$2,PONDERADORES!A:P,IF(AND(INFORMACION!$T3328='REFERENCIAS RIESGO'!$C$36,INFORMACION!$F3328=REFERENCIAS!$C$24),16,IF(INFORMACION!$T3328='REFERENCIAS RIESGO'!$C$36,13,IF(INFORMACION!$F3328=REFERENCIAS!$C$24,10,7))),0)</f>
        <v>#REF!</v>
      </c>
      <c r="Y3328" s="68">
        <f>+VLOOKUP(M3328,REFERENCIAS!$C:$D,2,0)*VLOOKUP($M$2,PONDERADORES!$A$7:$G$9,7,0)+VLOOKUP(N3328,REFERENCIAS!$C:$D,2,0)*VLOOKUP($N$2,PONDERADORES!$A$7:$G$9,7,0)+VLOOKUP(O3328,REFERENCIAS!$C:$D,2,0)*VLOOKUP($O$2,PONDERADORES!$A$7:$G$9,7,0)</f>
        <v>0.2</v>
      </c>
      <c r="Z3328" s="2">
        <f>+VLOOKUP(IF(R3328&lt;0.1,0,IF(AND(R3328&gt;=0.1,R3328&lt;0.2),0.1,IF(AND(R3328&gt;=0.2,R3328&lt;0.3),0.2,IF(R3328&gt;0.3,0.3,)))),REFERENCIAS!$C:$D,2,0)*VLOOKUP($R$2,PONDERADORES!$A$11:$G$11,7,0)</f>
        <v>15</v>
      </c>
      <c r="AA3328" s="92"/>
      <c r="AB3328" s="95" t="e">
        <f t="shared" ca="1" si="203"/>
        <v>#REF!</v>
      </c>
      <c r="AC3328" s="23" t="e">
        <f ca="1">IF(AB3328&gt;REFERENCIAS!$C$62,REFERENCIAS!$B$62,IF(AND(AB3328&gt;=REFERENCIAS!$C$63,AB3328&lt;REFERENCIAS!$D$63),REFERENCIAS!$B$63,IF(AND(AB3328&gt;REFERENCIAS!$C$64,AB3328&lt;=REFERENCIAS!$D$64),REFERENCIAS!$B$64,IF(AND(AB3328&gt;=REFERENCIAS!$C$65,AB3328&lt;REFERENCIAS!$D$65),REFERENCIAS!$B$65, "Revisar"))))</f>
        <v>#REF!</v>
      </c>
      <c r="AD3328" s="94" t="e">
        <f ca="1">VLOOKUP(AC3328,REFERENCIAS!$B$62:$G$65,4,FALSE)</f>
        <v>#REF!</v>
      </c>
    </row>
    <row r="3329" spans="1:30" ht="17.25" x14ac:dyDescent="0.25">
      <c r="A3329" s="74"/>
      <c r="B3329" s="19"/>
      <c r="C3329" s="19"/>
      <c r="D3329" s="50"/>
      <c r="E3329" s="73"/>
      <c r="F3329" s="74"/>
      <c r="G3329" s="9"/>
      <c r="H3329" s="48"/>
      <c r="I3329" s="49">
        <f t="shared" ca="1" si="204"/>
        <v>2022</v>
      </c>
      <c r="J3329" s="22">
        <f t="shared" ca="1" si="201"/>
        <v>1</v>
      </c>
      <c r="K3329" s="19"/>
      <c r="L3329" s="73"/>
      <c r="M3329" s="74"/>
      <c r="N3329" s="19"/>
      <c r="O3329" s="73"/>
      <c r="P3329" s="82">
        <v>1</v>
      </c>
      <c r="Q3329" s="24">
        <v>1</v>
      </c>
      <c r="R3329" s="81">
        <f t="shared" si="202"/>
        <v>1</v>
      </c>
      <c r="S3329" s="87"/>
      <c r="T3329" s="19"/>
      <c r="U3329" s="25"/>
      <c r="V3329" s="25"/>
      <c r="W3329" s="81"/>
      <c r="X3329" s="91" t="e">
        <f ca="1">+VLOOKUP(#REF!,REFERENCIAS!$C:$D,2,0)*VLOOKUP(#REF!,PONDERADORES!A:P,IF(AND(INFORMACION!$T3329='REFERENCIAS RIESGO'!$C$36,INFORMACION!$F3329=REFERENCIAS!$C$24),16,IF(INFORMACION!$T3329='REFERENCIAS RIESGO'!$C$36,13,IF(INFORMACION!$F3329=REFERENCIAS!$C$24,10,7))),0)+VLOOKUP(K3329,REFERENCIAS!$C:$D,2,0)*VLOOKUP($K$2,PONDERADORES!A:P,IF(AND(INFORMACION!$T3329='REFERENCIAS RIESGO'!$C$36,INFORMACION!$F3329=REFERENCIAS!$C$24),16,IF(INFORMACION!$T3329='REFERENCIAS RIESGO'!$C$36,13,IF(INFORMACION!$F3329=REFERENCIAS!$C$24,10,7))),0)+VLOOKUP(L3329,REFERENCIAS!$C:$D,2,0)*VLOOKUP($L$2,PONDERADORES!A:P,IF(AND(INFORMACION!$T3329='REFERENCIAS RIESGO'!$C$36,INFORMACION!$F3329=REFERENCIAS!$C$24),16,IF(INFORMACION!$T3329='REFERENCIAS RIESGO'!$C$36,13,IF(INFORMACION!$F3329=REFERENCIAS!$C$24,10,7))),0)+VLOOKUP(F3329,REFERENCIAS!$C:$D,2,0)*VLOOKUP($F$2,PONDERADORES!A:P,IF(AND(INFORMACION!$T3329='REFERENCIAS RIESGO'!$C$36,INFORMACION!$F3329=REFERENCIAS!$C$24),16,IF(INFORMACION!$T3329='REFERENCIAS RIESGO'!$C$36,13,IF(INFORMACION!$F3329=REFERENCIAS!$C$24,10,7))),0)+VLOOKUP(T3329,REFERENCIAS!$C:$D,2,0)*VLOOKUP($T$2,PONDERADORES!A:P,IF(AND(INFORMACION!$T3329='REFERENCIAS RIESGO'!$C$36,INFORMACION!$F3329=REFERENCIAS!$C$24),16,IF(INFORMACION!$T3329='REFERENCIAS RIESGO'!$C$36,13,IF(INFORMACION!$F3329=REFERENCIAS!$C$24,10,7))),0)+VLOOKUP(IF(J3329&lt;=0.2,0.2,IF(AND(J3329&gt;0.2,J3329&lt;=0.4),0.4,IF(AND(J3329&gt;0.4,J3329&lt;=0.6),0.6,IF(AND(J3329&gt;0.6,J3329&lt;=0.8),0.8,IF(AND(J3329&gt;0.8,J3329&lt;=1),1))))),REFERENCIAS!$C:$D,2,0)*VLOOKUP($J$2,PONDERADORES!A:P,IF(AND(INFORMACION!$T3329='REFERENCIAS RIESGO'!$C$36,INFORMACION!$F3329=REFERENCIAS!$C$24),16,IF(INFORMACION!$T3329='REFERENCIAS RIESGO'!$C$36,13,IF(INFORMACION!$F3329=REFERENCIAS!$C$24,10,7))),0)</f>
        <v>#REF!</v>
      </c>
      <c r="Y3329" s="68">
        <f>+VLOOKUP(M3329,REFERENCIAS!$C:$D,2,0)*VLOOKUP($M$2,PONDERADORES!$A$7:$G$9,7,0)+VLOOKUP(N3329,REFERENCIAS!$C:$D,2,0)*VLOOKUP($N$2,PONDERADORES!$A$7:$G$9,7,0)+VLOOKUP(O3329,REFERENCIAS!$C:$D,2,0)*VLOOKUP($O$2,PONDERADORES!$A$7:$G$9,7,0)</f>
        <v>0.2</v>
      </c>
      <c r="Z3329" s="2">
        <f>+VLOOKUP(IF(R3329&lt;0.1,0,IF(AND(R3329&gt;=0.1,R3329&lt;0.2),0.1,IF(AND(R3329&gt;=0.2,R3329&lt;0.3),0.2,IF(R3329&gt;0.3,0.3,)))),REFERENCIAS!$C:$D,2,0)*VLOOKUP($R$2,PONDERADORES!$A$11:$G$11,7,0)</f>
        <v>15</v>
      </c>
      <c r="AA3329" s="92"/>
      <c r="AB3329" s="95" t="e">
        <f t="shared" ca="1" si="203"/>
        <v>#REF!</v>
      </c>
      <c r="AC3329" s="23" t="e">
        <f ca="1">IF(AB3329&gt;REFERENCIAS!$C$62,REFERENCIAS!$B$62,IF(AND(AB3329&gt;=REFERENCIAS!$C$63,AB3329&lt;REFERENCIAS!$D$63),REFERENCIAS!$B$63,IF(AND(AB3329&gt;REFERENCIAS!$C$64,AB3329&lt;=REFERENCIAS!$D$64),REFERENCIAS!$B$64,IF(AND(AB3329&gt;=REFERENCIAS!$C$65,AB3329&lt;REFERENCIAS!$D$65),REFERENCIAS!$B$65, "Revisar"))))</f>
        <v>#REF!</v>
      </c>
      <c r="AD3329" s="94" t="e">
        <f ca="1">VLOOKUP(AC3329,REFERENCIAS!$B$62:$G$65,4,FALSE)</f>
        <v>#REF!</v>
      </c>
    </row>
    <row r="3330" spans="1:30" ht="17.25" x14ac:dyDescent="0.25">
      <c r="A3330" s="74"/>
      <c r="B3330" s="19"/>
      <c r="C3330" s="19"/>
      <c r="D3330" s="50"/>
      <c r="E3330" s="73"/>
      <c r="F3330" s="74"/>
      <c r="G3330" s="9"/>
      <c r="H3330" s="48"/>
      <c r="I3330" s="49">
        <f t="shared" ca="1" si="204"/>
        <v>2022</v>
      </c>
      <c r="J3330" s="22">
        <f t="shared" ca="1" si="201"/>
        <v>1</v>
      </c>
      <c r="K3330" s="19"/>
      <c r="L3330" s="73"/>
      <c r="M3330" s="74"/>
      <c r="N3330" s="19"/>
      <c r="O3330" s="73"/>
      <c r="P3330" s="82">
        <v>1</v>
      </c>
      <c r="Q3330" s="24">
        <v>1</v>
      </c>
      <c r="R3330" s="81">
        <f t="shared" si="202"/>
        <v>1</v>
      </c>
      <c r="S3330" s="87"/>
      <c r="T3330" s="19"/>
      <c r="U3330" s="25"/>
      <c r="V3330" s="25"/>
      <c r="W3330" s="81"/>
      <c r="X3330" s="91" t="e">
        <f ca="1">+VLOOKUP(#REF!,REFERENCIAS!$C:$D,2,0)*VLOOKUP(#REF!,PONDERADORES!A:P,IF(AND(INFORMACION!$T3330='REFERENCIAS RIESGO'!$C$36,INFORMACION!$F3330=REFERENCIAS!$C$24),16,IF(INFORMACION!$T3330='REFERENCIAS RIESGO'!$C$36,13,IF(INFORMACION!$F3330=REFERENCIAS!$C$24,10,7))),0)+VLOOKUP(K3330,REFERENCIAS!$C:$D,2,0)*VLOOKUP($K$2,PONDERADORES!A:P,IF(AND(INFORMACION!$T3330='REFERENCIAS RIESGO'!$C$36,INFORMACION!$F3330=REFERENCIAS!$C$24),16,IF(INFORMACION!$T3330='REFERENCIAS RIESGO'!$C$36,13,IF(INFORMACION!$F3330=REFERENCIAS!$C$24,10,7))),0)+VLOOKUP(L3330,REFERENCIAS!$C:$D,2,0)*VLOOKUP($L$2,PONDERADORES!A:P,IF(AND(INFORMACION!$T3330='REFERENCIAS RIESGO'!$C$36,INFORMACION!$F3330=REFERENCIAS!$C$24),16,IF(INFORMACION!$T3330='REFERENCIAS RIESGO'!$C$36,13,IF(INFORMACION!$F3330=REFERENCIAS!$C$24,10,7))),0)+VLOOKUP(F3330,REFERENCIAS!$C:$D,2,0)*VLOOKUP($F$2,PONDERADORES!A:P,IF(AND(INFORMACION!$T3330='REFERENCIAS RIESGO'!$C$36,INFORMACION!$F3330=REFERENCIAS!$C$24),16,IF(INFORMACION!$T3330='REFERENCIAS RIESGO'!$C$36,13,IF(INFORMACION!$F3330=REFERENCIAS!$C$24,10,7))),0)+VLOOKUP(T3330,REFERENCIAS!$C:$D,2,0)*VLOOKUP($T$2,PONDERADORES!A:P,IF(AND(INFORMACION!$T3330='REFERENCIAS RIESGO'!$C$36,INFORMACION!$F3330=REFERENCIAS!$C$24),16,IF(INFORMACION!$T3330='REFERENCIAS RIESGO'!$C$36,13,IF(INFORMACION!$F3330=REFERENCIAS!$C$24,10,7))),0)+VLOOKUP(IF(J3330&lt;=0.2,0.2,IF(AND(J3330&gt;0.2,J3330&lt;=0.4),0.4,IF(AND(J3330&gt;0.4,J3330&lt;=0.6),0.6,IF(AND(J3330&gt;0.6,J3330&lt;=0.8),0.8,IF(AND(J3330&gt;0.8,J3330&lt;=1),1))))),REFERENCIAS!$C:$D,2,0)*VLOOKUP($J$2,PONDERADORES!A:P,IF(AND(INFORMACION!$T3330='REFERENCIAS RIESGO'!$C$36,INFORMACION!$F3330=REFERENCIAS!$C$24),16,IF(INFORMACION!$T3330='REFERENCIAS RIESGO'!$C$36,13,IF(INFORMACION!$F3330=REFERENCIAS!$C$24,10,7))),0)</f>
        <v>#REF!</v>
      </c>
      <c r="Y3330" s="68">
        <f>+VLOOKUP(M3330,REFERENCIAS!$C:$D,2,0)*VLOOKUP($M$2,PONDERADORES!$A$7:$G$9,7,0)+VLOOKUP(N3330,REFERENCIAS!$C:$D,2,0)*VLOOKUP($N$2,PONDERADORES!$A$7:$G$9,7,0)+VLOOKUP(O3330,REFERENCIAS!$C:$D,2,0)*VLOOKUP($O$2,PONDERADORES!$A$7:$G$9,7,0)</f>
        <v>0.2</v>
      </c>
      <c r="Z3330" s="2">
        <f>+VLOOKUP(IF(R3330&lt;0.1,0,IF(AND(R3330&gt;=0.1,R3330&lt;0.2),0.1,IF(AND(R3330&gt;=0.2,R3330&lt;0.3),0.2,IF(R3330&gt;0.3,0.3,)))),REFERENCIAS!$C:$D,2,0)*VLOOKUP($R$2,PONDERADORES!$A$11:$G$11,7,0)</f>
        <v>15</v>
      </c>
      <c r="AA3330" s="92"/>
      <c r="AB3330" s="95" t="e">
        <f t="shared" ca="1" si="203"/>
        <v>#REF!</v>
      </c>
      <c r="AC3330" s="23" t="e">
        <f ca="1">IF(AB3330&gt;REFERENCIAS!$C$62,REFERENCIAS!$B$62,IF(AND(AB3330&gt;=REFERENCIAS!$C$63,AB3330&lt;REFERENCIAS!$D$63),REFERENCIAS!$B$63,IF(AND(AB3330&gt;REFERENCIAS!$C$64,AB3330&lt;=REFERENCIAS!$D$64),REFERENCIAS!$B$64,IF(AND(AB3330&gt;=REFERENCIAS!$C$65,AB3330&lt;REFERENCIAS!$D$65),REFERENCIAS!$B$65, "Revisar"))))</f>
        <v>#REF!</v>
      </c>
      <c r="AD3330" s="94" t="e">
        <f ca="1">VLOOKUP(AC3330,REFERENCIAS!$B$62:$G$65,4,FALSE)</f>
        <v>#REF!</v>
      </c>
    </row>
    <row r="3331" spans="1:30" ht="17.25" x14ac:dyDescent="0.25">
      <c r="A3331" s="74"/>
      <c r="B3331" s="19"/>
      <c r="C3331" s="19"/>
      <c r="D3331" s="50"/>
      <c r="E3331" s="73"/>
      <c r="F3331" s="74"/>
      <c r="G3331" s="9"/>
      <c r="H3331" s="48"/>
      <c r="I3331" s="49">
        <f t="shared" ca="1" si="204"/>
        <v>2022</v>
      </c>
      <c r="J3331" s="22">
        <f t="shared" ca="1" si="201"/>
        <v>1</v>
      </c>
      <c r="K3331" s="19"/>
      <c r="L3331" s="73"/>
      <c r="M3331" s="74"/>
      <c r="N3331" s="19"/>
      <c r="O3331" s="73"/>
      <c r="P3331" s="82">
        <v>1</v>
      </c>
      <c r="Q3331" s="24">
        <v>1</v>
      </c>
      <c r="R3331" s="81">
        <f t="shared" si="202"/>
        <v>1</v>
      </c>
      <c r="S3331" s="87"/>
      <c r="T3331" s="19"/>
      <c r="U3331" s="25"/>
      <c r="V3331" s="25"/>
      <c r="W3331" s="81"/>
      <c r="X3331" s="91" t="e">
        <f ca="1">+VLOOKUP(#REF!,REFERENCIAS!$C:$D,2,0)*VLOOKUP(#REF!,PONDERADORES!A:P,IF(AND(INFORMACION!$T3331='REFERENCIAS RIESGO'!$C$36,INFORMACION!$F3331=REFERENCIAS!$C$24),16,IF(INFORMACION!$T3331='REFERENCIAS RIESGO'!$C$36,13,IF(INFORMACION!$F3331=REFERENCIAS!$C$24,10,7))),0)+VLOOKUP(K3331,REFERENCIAS!$C:$D,2,0)*VLOOKUP($K$2,PONDERADORES!A:P,IF(AND(INFORMACION!$T3331='REFERENCIAS RIESGO'!$C$36,INFORMACION!$F3331=REFERENCIAS!$C$24),16,IF(INFORMACION!$T3331='REFERENCIAS RIESGO'!$C$36,13,IF(INFORMACION!$F3331=REFERENCIAS!$C$24,10,7))),0)+VLOOKUP(L3331,REFERENCIAS!$C:$D,2,0)*VLOOKUP($L$2,PONDERADORES!A:P,IF(AND(INFORMACION!$T3331='REFERENCIAS RIESGO'!$C$36,INFORMACION!$F3331=REFERENCIAS!$C$24),16,IF(INFORMACION!$T3331='REFERENCIAS RIESGO'!$C$36,13,IF(INFORMACION!$F3331=REFERENCIAS!$C$24,10,7))),0)+VLOOKUP(F3331,REFERENCIAS!$C:$D,2,0)*VLOOKUP($F$2,PONDERADORES!A:P,IF(AND(INFORMACION!$T3331='REFERENCIAS RIESGO'!$C$36,INFORMACION!$F3331=REFERENCIAS!$C$24),16,IF(INFORMACION!$T3331='REFERENCIAS RIESGO'!$C$36,13,IF(INFORMACION!$F3331=REFERENCIAS!$C$24,10,7))),0)+VLOOKUP(T3331,REFERENCIAS!$C:$D,2,0)*VLOOKUP($T$2,PONDERADORES!A:P,IF(AND(INFORMACION!$T3331='REFERENCIAS RIESGO'!$C$36,INFORMACION!$F3331=REFERENCIAS!$C$24),16,IF(INFORMACION!$T3331='REFERENCIAS RIESGO'!$C$36,13,IF(INFORMACION!$F3331=REFERENCIAS!$C$24,10,7))),0)+VLOOKUP(IF(J3331&lt;=0.2,0.2,IF(AND(J3331&gt;0.2,J3331&lt;=0.4),0.4,IF(AND(J3331&gt;0.4,J3331&lt;=0.6),0.6,IF(AND(J3331&gt;0.6,J3331&lt;=0.8),0.8,IF(AND(J3331&gt;0.8,J3331&lt;=1),1))))),REFERENCIAS!$C:$D,2,0)*VLOOKUP($J$2,PONDERADORES!A:P,IF(AND(INFORMACION!$T3331='REFERENCIAS RIESGO'!$C$36,INFORMACION!$F3331=REFERENCIAS!$C$24),16,IF(INFORMACION!$T3331='REFERENCIAS RIESGO'!$C$36,13,IF(INFORMACION!$F3331=REFERENCIAS!$C$24,10,7))),0)</f>
        <v>#REF!</v>
      </c>
      <c r="Y3331" s="68">
        <f>+VLOOKUP(M3331,REFERENCIAS!$C:$D,2,0)*VLOOKUP($M$2,PONDERADORES!$A$7:$G$9,7,0)+VLOOKUP(N3331,REFERENCIAS!$C:$D,2,0)*VLOOKUP($N$2,PONDERADORES!$A$7:$G$9,7,0)+VLOOKUP(O3331,REFERENCIAS!$C:$D,2,0)*VLOOKUP($O$2,PONDERADORES!$A$7:$G$9,7,0)</f>
        <v>0.2</v>
      </c>
      <c r="Z3331" s="2">
        <f>+VLOOKUP(IF(R3331&lt;0.1,0,IF(AND(R3331&gt;=0.1,R3331&lt;0.2),0.1,IF(AND(R3331&gt;=0.2,R3331&lt;0.3),0.2,IF(R3331&gt;0.3,0.3,)))),REFERENCIAS!$C:$D,2,0)*VLOOKUP($R$2,PONDERADORES!$A$11:$G$11,7,0)</f>
        <v>15</v>
      </c>
      <c r="AA3331" s="92"/>
      <c r="AB3331" s="95" t="e">
        <f t="shared" ca="1" si="203"/>
        <v>#REF!</v>
      </c>
      <c r="AC3331" s="23" t="e">
        <f ca="1">IF(AB3331&gt;REFERENCIAS!$C$62,REFERENCIAS!$B$62,IF(AND(AB3331&gt;=REFERENCIAS!$C$63,AB3331&lt;REFERENCIAS!$D$63),REFERENCIAS!$B$63,IF(AND(AB3331&gt;REFERENCIAS!$C$64,AB3331&lt;=REFERENCIAS!$D$64),REFERENCIAS!$B$64,IF(AND(AB3331&gt;=REFERENCIAS!$C$65,AB3331&lt;REFERENCIAS!$D$65),REFERENCIAS!$B$65, "Revisar"))))</f>
        <v>#REF!</v>
      </c>
      <c r="AD3331" s="94" t="e">
        <f ca="1">VLOOKUP(AC3331,REFERENCIAS!$B$62:$G$65,4,FALSE)</f>
        <v>#REF!</v>
      </c>
    </row>
    <row r="3332" spans="1:30" ht="17.25" x14ac:dyDescent="0.25">
      <c r="A3332" s="74"/>
      <c r="B3332" s="19"/>
      <c r="C3332" s="19"/>
      <c r="D3332" s="50"/>
      <c r="E3332" s="73"/>
      <c r="F3332" s="74"/>
      <c r="G3332" s="9"/>
      <c r="H3332" s="48"/>
      <c r="I3332" s="49">
        <f t="shared" ca="1" si="204"/>
        <v>2022</v>
      </c>
      <c r="J3332" s="22">
        <f t="shared" ref="J3332:J3395" ca="1" si="205">IF(I3332&gt;G3332,1,I3332/G3332)</f>
        <v>1</v>
      </c>
      <c r="K3332" s="19"/>
      <c r="L3332" s="73"/>
      <c r="M3332" s="74"/>
      <c r="N3332" s="19"/>
      <c r="O3332" s="73"/>
      <c r="P3332" s="82">
        <v>1</v>
      </c>
      <c r="Q3332" s="24">
        <v>1</v>
      </c>
      <c r="R3332" s="81">
        <f t="shared" si="202"/>
        <v>1</v>
      </c>
      <c r="S3332" s="87"/>
      <c r="T3332" s="19"/>
      <c r="U3332" s="25"/>
      <c r="V3332" s="25"/>
      <c r="W3332" s="81"/>
      <c r="X3332" s="91" t="e">
        <f ca="1">+VLOOKUP(#REF!,REFERENCIAS!$C:$D,2,0)*VLOOKUP(#REF!,PONDERADORES!A:P,IF(AND(INFORMACION!$T3332='REFERENCIAS RIESGO'!$C$36,INFORMACION!$F3332=REFERENCIAS!$C$24),16,IF(INFORMACION!$T3332='REFERENCIAS RIESGO'!$C$36,13,IF(INFORMACION!$F3332=REFERENCIAS!$C$24,10,7))),0)+VLOOKUP(K3332,REFERENCIAS!$C:$D,2,0)*VLOOKUP($K$2,PONDERADORES!A:P,IF(AND(INFORMACION!$T3332='REFERENCIAS RIESGO'!$C$36,INFORMACION!$F3332=REFERENCIAS!$C$24),16,IF(INFORMACION!$T3332='REFERENCIAS RIESGO'!$C$36,13,IF(INFORMACION!$F3332=REFERENCIAS!$C$24,10,7))),0)+VLOOKUP(L3332,REFERENCIAS!$C:$D,2,0)*VLOOKUP($L$2,PONDERADORES!A:P,IF(AND(INFORMACION!$T3332='REFERENCIAS RIESGO'!$C$36,INFORMACION!$F3332=REFERENCIAS!$C$24),16,IF(INFORMACION!$T3332='REFERENCIAS RIESGO'!$C$36,13,IF(INFORMACION!$F3332=REFERENCIAS!$C$24,10,7))),0)+VLOOKUP(F3332,REFERENCIAS!$C:$D,2,0)*VLOOKUP($F$2,PONDERADORES!A:P,IF(AND(INFORMACION!$T3332='REFERENCIAS RIESGO'!$C$36,INFORMACION!$F3332=REFERENCIAS!$C$24),16,IF(INFORMACION!$T3332='REFERENCIAS RIESGO'!$C$36,13,IF(INFORMACION!$F3332=REFERENCIAS!$C$24,10,7))),0)+VLOOKUP(T3332,REFERENCIAS!$C:$D,2,0)*VLOOKUP($T$2,PONDERADORES!A:P,IF(AND(INFORMACION!$T3332='REFERENCIAS RIESGO'!$C$36,INFORMACION!$F3332=REFERENCIAS!$C$24),16,IF(INFORMACION!$T3332='REFERENCIAS RIESGO'!$C$36,13,IF(INFORMACION!$F3332=REFERENCIAS!$C$24,10,7))),0)+VLOOKUP(IF(J3332&lt;=0.2,0.2,IF(AND(J3332&gt;0.2,J3332&lt;=0.4),0.4,IF(AND(J3332&gt;0.4,J3332&lt;=0.6),0.6,IF(AND(J3332&gt;0.6,J3332&lt;=0.8),0.8,IF(AND(J3332&gt;0.8,J3332&lt;=1),1))))),REFERENCIAS!$C:$D,2,0)*VLOOKUP($J$2,PONDERADORES!A:P,IF(AND(INFORMACION!$T3332='REFERENCIAS RIESGO'!$C$36,INFORMACION!$F3332=REFERENCIAS!$C$24),16,IF(INFORMACION!$T3332='REFERENCIAS RIESGO'!$C$36,13,IF(INFORMACION!$F3332=REFERENCIAS!$C$24,10,7))),0)</f>
        <v>#REF!</v>
      </c>
      <c r="Y3332" s="68">
        <f>+VLOOKUP(M3332,REFERENCIAS!$C:$D,2,0)*VLOOKUP($M$2,PONDERADORES!$A$7:$G$9,7,0)+VLOOKUP(N3332,REFERENCIAS!$C:$D,2,0)*VLOOKUP($N$2,PONDERADORES!$A$7:$G$9,7,0)+VLOOKUP(O3332,REFERENCIAS!$C:$D,2,0)*VLOOKUP($O$2,PONDERADORES!$A$7:$G$9,7,0)</f>
        <v>0.2</v>
      </c>
      <c r="Z3332" s="2">
        <f>+VLOOKUP(IF(R3332&lt;0.1,0,IF(AND(R3332&gt;=0.1,R3332&lt;0.2),0.1,IF(AND(R3332&gt;=0.2,R3332&lt;0.3),0.2,IF(R3332&gt;0.3,0.3,)))),REFERENCIAS!$C:$D,2,0)*VLOOKUP($R$2,PONDERADORES!$A$11:$G$11,7,0)</f>
        <v>15</v>
      </c>
      <c r="AA3332" s="92"/>
      <c r="AB3332" s="95" t="e">
        <f t="shared" ca="1" si="203"/>
        <v>#REF!</v>
      </c>
      <c r="AC3332" s="23" t="e">
        <f ca="1">IF(AB3332&gt;REFERENCIAS!$C$62,REFERENCIAS!$B$62,IF(AND(AB3332&gt;=REFERENCIAS!$C$63,AB3332&lt;REFERENCIAS!$D$63),REFERENCIAS!$B$63,IF(AND(AB3332&gt;REFERENCIAS!$C$64,AB3332&lt;=REFERENCIAS!$D$64),REFERENCIAS!$B$64,IF(AND(AB3332&gt;=REFERENCIAS!$C$65,AB3332&lt;REFERENCIAS!$D$65),REFERENCIAS!$B$65, "Revisar"))))</f>
        <v>#REF!</v>
      </c>
      <c r="AD3332" s="94" t="e">
        <f ca="1">VLOOKUP(AC3332,REFERENCIAS!$B$62:$G$65,4,FALSE)</f>
        <v>#REF!</v>
      </c>
    </row>
    <row r="3333" spans="1:30" ht="17.25" x14ac:dyDescent="0.25">
      <c r="A3333" s="74"/>
      <c r="B3333" s="19"/>
      <c r="C3333" s="19"/>
      <c r="D3333" s="50"/>
      <c r="E3333" s="73"/>
      <c r="F3333" s="74"/>
      <c r="G3333" s="9"/>
      <c r="H3333" s="48"/>
      <c r="I3333" s="49">
        <f t="shared" ca="1" si="204"/>
        <v>2022</v>
      </c>
      <c r="J3333" s="22">
        <f t="shared" ca="1" si="205"/>
        <v>1</v>
      </c>
      <c r="K3333" s="19"/>
      <c r="L3333" s="73"/>
      <c r="M3333" s="74"/>
      <c r="N3333" s="19"/>
      <c r="O3333" s="73"/>
      <c r="P3333" s="82">
        <v>1</v>
      </c>
      <c r="Q3333" s="24">
        <v>1</v>
      </c>
      <c r="R3333" s="81">
        <f t="shared" si="202"/>
        <v>1</v>
      </c>
      <c r="S3333" s="87"/>
      <c r="T3333" s="19"/>
      <c r="U3333" s="25"/>
      <c r="V3333" s="25"/>
      <c r="W3333" s="81"/>
      <c r="X3333" s="91" t="e">
        <f ca="1">+VLOOKUP(#REF!,REFERENCIAS!$C:$D,2,0)*VLOOKUP(#REF!,PONDERADORES!A:P,IF(AND(INFORMACION!$T3333='REFERENCIAS RIESGO'!$C$36,INFORMACION!$F3333=REFERENCIAS!$C$24),16,IF(INFORMACION!$T3333='REFERENCIAS RIESGO'!$C$36,13,IF(INFORMACION!$F3333=REFERENCIAS!$C$24,10,7))),0)+VLOOKUP(K3333,REFERENCIAS!$C:$D,2,0)*VLOOKUP($K$2,PONDERADORES!A:P,IF(AND(INFORMACION!$T3333='REFERENCIAS RIESGO'!$C$36,INFORMACION!$F3333=REFERENCIAS!$C$24),16,IF(INFORMACION!$T3333='REFERENCIAS RIESGO'!$C$36,13,IF(INFORMACION!$F3333=REFERENCIAS!$C$24,10,7))),0)+VLOOKUP(L3333,REFERENCIAS!$C:$D,2,0)*VLOOKUP($L$2,PONDERADORES!A:P,IF(AND(INFORMACION!$T3333='REFERENCIAS RIESGO'!$C$36,INFORMACION!$F3333=REFERENCIAS!$C$24),16,IF(INFORMACION!$T3333='REFERENCIAS RIESGO'!$C$36,13,IF(INFORMACION!$F3333=REFERENCIAS!$C$24,10,7))),0)+VLOOKUP(F3333,REFERENCIAS!$C:$D,2,0)*VLOOKUP($F$2,PONDERADORES!A:P,IF(AND(INFORMACION!$T3333='REFERENCIAS RIESGO'!$C$36,INFORMACION!$F3333=REFERENCIAS!$C$24),16,IF(INFORMACION!$T3333='REFERENCIAS RIESGO'!$C$36,13,IF(INFORMACION!$F3333=REFERENCIAS!$C$24,10,7))),0)+VLOOKUP(T3333,REFERENCIAS!$C:$D,2,0)*VLOOKUP($T$2,PONDERADORES!A:P,IF(AND(INFORMACION!$T3333='REFERENCIAS RIESGO'!$C$36,INFORMACION!$F3333=REFERENCIAS!$C$24),16,IF(INFORMACION!$T3333='REFERENCIAS RIESGO'!$C$36,13,IF(INFORMACION!$F3333=REFERENCIAS!$C$24,10,7))),0)+VLOOKUP(IF(J3333&lt;=0.2,0.2,IF(AND(J3333&gt;0.2,J3333&lt;=0.4),0.4,IF(AND(J3333&gt;0.4,J3333&lt;=0.6),0.6,IF(AND(J3333&gt;0.6,J3333&lt;=0.8),0.8,IF(AND(J3333&gt;0.8,J3333&lt;=1),1))))),REFERENCIAS!$C:$D,2,0)*VLOOKUP($J$2,PONDERADORES!A:P,IF(AND(INFORMACION!$T3333='REFERENCIAS RIESGO'!$C$36,INFORMACION!$F3333=REFERENCIAS!$C$24),16,IF(INFORMACION!$T3333='REFERENCIAS RIESGO'!$C$36,13,IF(INFORMACION!$F3333=REFERENCIAS!$C$24,10,7))),0)</f>
        <v>#REF!</v>
      </c>
      <c r="Y3333" s="68">
        <f>+VLOOKUP(M3333,REFERENCIAS!$C:$D,2,0)*VLOOKUP($M$2,PONDERADORES!$A$7:$G$9,7,0)+VLOOKUP(N3333,REFERENCIAS!$C:$D,2,0)*VLOOKUP($N$2,PONDERADORES!$A$7:$G$9,7,0)+VLOOKUP(O3333,REFERENCIAS!$C:$D,2,0)*VLOOKUP($O$2,PONDERADORES!$A$7:$G$9,7,0)</f>
        <v>0.2</v>
      </c>
      <c r="Z3333" s="2">
        <f>+VLOOKUP(IF(R3333&lt;0.1,0,IF(AND(R3333&gt;=0.1,R3333&lt;0.2),0.1,IF(AND(R3333&gt;=0.2,R3333&lt;0.3),0.2,IF(R3333&gt;0.3,0.3,)))),REFERENCIAS!$C:$D,2,0)*VLOOKUP($R$2,PONDERADORES!$A$11:$G$11,7,0)</f>
        <v>15</v>
      </c>
      <c r="AA3333" s="92"/>
      <c r="AB3333" s="95" t="e">
        <f t="shared" ca="1" si="203"/>
        <v>#REF!</v>
      </c>
      <c r="AC3333" s="23" t="e">
        <f ca="1">IF(AB3333&gt;REFERENCIAS!$C$62,REFERENCIAS!$B$62,IF(AND(AB3333&gt;=REFERENCIAS!$C$63,AB3333&lt;REFERENCIAS!$D$63),REFERENCIAS!$B$63,IF(AND(AB3333&gt;REFERENCIAS!$C$64,AB3333&lt;=REFERENCIAS!$D$64),REFERENCIAS!$B$64,IF(AND(AB3333&gt;=REFERENCIAS!$C$65,AB3333&lt;REFERENCIAS!$D$65),REFERENCIAS!$B$65, "Revisar"))))</f>
        <v>#REF!</v>
      </c>
      <c r="AD3333" s="94" t="e">
        <f ca="1">VLOOKUP(AC3333,REFERENCIAS!$B$62:$G$65,4,FALSE)</f>
        <v>#REF!</v>
      </c>
    </row>
    <row r="3334" spans="1:30" ht="17.25" x14ac:dyDescent="0.25">
      <c r="A3334" s="74"/>
      <c r="B3334" s="19"/>
      <c r="C3334" s="19"/>
      <c r="D3334" s="50"/>
      <c r="E3334" s="73"/>
      <c r="F3334" s="74"/>
      <c r="G3334" s="9"/>
      <c r="H3334" s="48"/>
      <c r="I3334" s="49">
        <f t="shared" ca="1" si="204"/>
        <v>2022</v>
      </c>
      <c r="J3334" s="22">
        <f t="shared" ca="1" si="205"/>
        <v>1</v>
      </c>
      <c r="K3334" s="19"/>
      <c r="L3334" s="73"/>
      <c r="M3334" s="74"/>
      <c r="N3334" s="19"/>
      <c r="O3334" s="73"/>
      <c r="P3334" s="82">
        <v>1</v>
      </c>
      <c r="Q3334" s="24">
        <v>1</v>
      </c>
      <c r="R3334" s="81">
        <f t="shared" ref="R3334:R3397" si="206">+Q3334/P3334</f>
        <v>1</v>
      </c>
      <c r="S3334" s="87"/>
      <c r="T3334" s="19"/>
      <c r="U3334" s="25"/>
      <c r="V3334" s="25"/>
      <c r="W3334" s="81"/>
      <c r="X3334" s="91" t="e">
        <f ca="1">+VLOOKUP(#REF!,REFERENCIAS!$C:$D,2,0)*VLOOKUP(#REF!,PONDERADORES!A:P,IF(AND(INFORMACION!$T3334='REFERENCIAS RIESGO'!$C$36,INFORMACION!$F3334=REFERENCIAS!$C$24),16,IF(INFORMACION!$T3334='REFERENCIAS RIESGO'!$C$36,13,IF(INFORMACION!$F3334=REFERENCIAS!$C$24,10,7))),0)+VLOOKUP(K3334,REFERENCIAS!$C:$D,2,0)*VLOOKUP($K$2,PONDERADORES!A:P,IF(AND(INFORMACION!$T3334='REFERENCIAS RIESGO'!$C$36,INFORMACION!$F3334=REFERENCIAS!$C$24),16,IF(INFORMACION!$T3334='REFERENCIAS RIESGO'!$C$36,13,IF(INFORMACION!$F3334=REFERENCIAS!$C$24,10,7))),0)+VLOOKUP(L3334,REFERENCIAS!$C:$D,2,0)*VLOOKUP($L$2,PONDERADORES!A:P,IF(AND(INFORMACION!$T3334='REFERENCIAS RIESGO'!$C$36,INFORMACION!$F3334=REFERENCIAS!$C$24),16,IF(INFORMACION!$T3334='REFERENCIAS RIESGO'!$C$36,13,IF(INFORMACION!$F3334=REFERENCIAS!$C$24,10,7))),0)+VLOOKUP(F3334,REFERENCIAS!$C:$D,2,0)*VLOOKUP($F$2,PONDERADORES!A:P,IF(AND(INFORMACION!$T3334='REFERENCIAS RIESGO'!$C$36,INFORMACION!$F3334=REFERENCIAS!$C$24),16,IF(INFORMACION!$T3334='REFERENCIAS RIESGO'!$C$36,13,IF(INFORMACION!$F3334=REFERENCIAS!$C$24,10,7))),0)+VLOOKUP(T3334,REFERENCIAS!$C:$D,2,0)*VLOOKUP($T$2,PONDERADORES!A:P,IF(AND(INFORMACION!$T3334='REFERENCIAS RIESGO'!$C$36,INFORMACION!$F3334=REFERENCIAS!$C$24),16,IF(INFORMACION!$T3334='REFERENCIAS RIESGO'!$C$36,13,IF(INFORMACION!$F3334=REFERENCIAS!$C$24,10,7))),0)+VLOOKUP(IF(J3334&lt;=0.2,0.2,IF(AND(J3334&gt;0.2,J3334&lt;=0.4),0.4,IF(AND(J3334&gt;0.4,J3334&lt;=0.6),0.6,IF(AND(J3334&gt;0.6,J3334&lt;=0.8),0.8,IF(AND(J3334&gt;0.8,J3334&lt;=1),1))))),REFERENCIAS!$C:$D,2,0)*VLOOKUP($J$2,PONDERADORES!A:P,IF(AND(INFORMACION!$T3334='REFERENCIAS RIESGO'!$C$36,INFORMACION!$F3334=REFERENCIAS!$C$24),16,IF(INFORMACION!$T3334='REFERENCIAS RIESGO'!$C$36,13,IF(INFORMACION!$F3334=REFERENCIAS!$C$24,10,7))),0)</f>
        <v>#REF!</v>
      </c>
      <c r="Y3334" s="68">
        <f>+VLOOKUP(M3334,REFERENCIAS!$C:$D,2,0)*VLOOKUP($M$2,PONDERADORES!$A$7:$G$9,7,0)+VLOOKUP(N3334,REFERENCIAS!$C:$D,2,0)*VLOOKUP($N$2,PONDERADORES!$A$7:$G$9,7,0)+VLOOKUP(O3334,REFERENCIAS!$C:$D,2,0)*VLOOKUP($O$2,PONDERADORES!$A$7:$G$9,7,0)</f>
        <v>0.2</v>
      </c>
      <c r="Z3334" s="2">
        <f>+VLOOKUP(IF(R3334&lt;0.1,0,IF(AND(R3334&gt;=0.1,R3334&lt;0.2),0.1,IF(AND(R3334&gt;=0.2,R3334&lt;0.3),0.2,IF(R3334&gt;0.3,0.3,)))),REFERENCIAS!$C:$D,2,0)*VLOOKUP($R$2,PONDERADORES!$A$11:$G$11,7,0)</f>
        <v>15</v>
      </c>
      <c r="AA3334" s="92"/>
      <c r="AB3334" s="95" t="e">
        <f t="shared" ref="AB3334:AB3397" ca="1" si="207">+X3334+Y3334+Z3334</f>
        <v>#REF!</v>
      </c>
      <c r="AC3334" s="23" t="e">
        <f ca="1">IF(AB3334&gt;REFERENCIAS!$C$62,REFERENCIAS!$B$62,IF(AND(AB3334&gt;=REFERENCIAS!$C$63,AB3334&lt;REFERENCIAS!$D$63),REFERENCIAS!$B$63,IF(AND(AB3334&gt;REFERENCIAS!$C$64,AB3334&lt;=REFERENCIAS!$D$64),REFERENCIAS!$B$64,IF(AND(AB3334&gt;=REFERENCIAS!$C$65,AB3334&lt;REFERENCIAS!$D$65),REFERENCIAS!$B$65, "Revisar"))))</f>
        <v>#REF!</v>
      </c>
      <c r="AD3334" s="94" t="e">
        <f ca="1">VLOOKUP(AC3334,REFERENCIAS!$B$62:$G$65,4,FALSE)</f>
        <v>#REF!</v>
      </c>
    </row>
    <row r="3335" spans="1:30" ht="17.25" x14ac:dyDescent="0.25">
      <c r="A3335" s="74"/>
      <c r="B3335" s="19"/>
      <c r="C3335" s="19"/>
      <c r="D3335" s="50"/>
      <c r="E3335" s="73"/>
      <c r="F3335" s="74"/>
      <c r="G3335" s="9"/>
      <c r="H3335" s="48"/>
      <c r="I3335" s="49">
        <f t="shared" ca="1" si="204"/>
        <v>2022</v>
      </c>
      <c r="J3335" s="22">
        <f t="shared" ca="1" si="205"/>
        <v>1</v>
      </c>
      <c r="K3335" s="19"/>
      <c r="L3335" s="73"/>
      <c r="M3335" s="74"/>
      <c r="N3335" s="19"/>
      <c r="O3335" s="73"/>
      <c r="P3335" s="82">
        <v>1</v>
      </c>
      <c r="Q3335" s="24">
        <v>1</v>
      </c>
      <c r="R3335" s="81">
        <f t="shared" si="206"/>
        <v>1</v>
      </c>
      <c r="S3335" s="87"/>
      <c r="T3335" s="19"/>
      <c r="U3335" s="25"/>
      <c r="V3335" s="25"/>
      <c r="W3335" s="81"/>
      <c r="X3335" s="91" t="e">
        <f ca="1">+VLOOKUP(#REF!,REFERENCIAS!$C:$D,2,0)*VLOOKUP(#REF!,PONDERADORES!A:P,IF(AND(INFORMACION!$T3335='REFERENCIAS RIESGO'!$C$36,INFORMACION!$F3335=REFERENCIAS!$C$24),16,IF(INFORMACION!$T3335='REFERENCIAS RIESGO'!$C$36,13,IF(INFORMACION!$F3335=REFERENCIAS!$C$24,10,7))),0)+VLOOKUP(K3335,REFERENCIAS!$C:$D,2,0)*VLOOKUP($K$2,PONDERADORES!A:P,IF(AND(INFORMACION!$T3335='REFERENCIAS RIESGO'!$C$36,INFORMACION!$F3335=REFERENCIAS!$C$24),16,IF(INFORMACION!$T3335='REFERENCIAS RIESGO'!$C$36,13,IF(INFORMACION!$F3335=REFERENCIAS!$C$24,10,7))),0)+VLOOKUP(L3335,REFERENCIAS!$C:$D,2,0)*VLOOKUP($L$2,PONDERADORES!A:P,IF(AND(INFORMACION!$T3335='REFERENCIAS RIESGO'!$C$36,INFORMACION!$F3335=REFERENCIAS!$C$24),16,IF(INFORMACION!$T3335='REFERENCIAS RIESGO'!$C$36,13,IF(INFORMACION!$F3335=REFERENCIAS!$C$24,10,7))),0)+VLOOKUP(F3335,REFERENCIAS!$C:$D,2,0)*VLOOKUP($F$2,PONDERADORES!A:P,IF(AND(INFORMACION!$T3335='REFERENCIAS RIESGO'!$C$36,INFORMACION!$F3335=REFERENCIAS!$C$24),16,IF(INFORMACION!$T3335='REFERENCIAS RIESGO'!$C$36,13,IF(INFORMACION!$F3335=REFERENCIAS!$C$24,10,7))),0)+VLOOKUP(T3335,REFERENCIAS!$C:$D,2,0)*VLOOKUP($T$2,PONDERADORES!A:P,IF(AND(INFORMACION!$T3335='REFERENCIAS RIESGO'!$C$36,INFORMACION!$F3335=REFERENCIAS!$C$24),16,IF(INFORMACION!$T3335='REFERENCIAS RIESGO'!$C$36,13,IF(INFORMACION!$F3335=REFERENCIAS!$C$24,10,7))),0)+VLOOKUP(IF(J3335&lt;=0.2,0.2,IF(AND(J3335&gt;0.2,J3335&lt;=0.4),0.4,IF(AND(J3335&gt;0.4,J3335&lt;=0.6),0.6,IF(AND(J3335&gt;0.6,J3335&lt;=0.8),0.8,IF(AND(J3335&gt;0.8,J3335&lt;=1),1))))),REFERENCIAS!$C:$D,2,0)*VLOOKUP($J$2,PONDERADORES!A:P,IF(AND(INFORMACION!$T3335='REFERENCIAS RIESGO'!$C$36,INFORMACION!$F3335=REFERENCIAS!$C$24),16,IF(INFORMACION!$T3335='REFERENCIAS RIESGO'!$C$36,13,IF(INFORMACION!$F3335=REFERENCIAS!$C$24,10,7))),0)</f>
        <v>#REF!</v>
      </c>
      <c r="Y3335" s="68">
        <f>+VLOOKUP(M3335,REFERENCIAS!$C:$D,2,0)*VLOOKUP($M$2,PONDERADORES!$A$7:$G$9,7,0)+VLOOKUP(N3335,REFERENCIAS!$C:$D,2,0)*VLOOKUP($N$2,PONDERADORES!$A$7:$G$9,7,0)+VLOOKUP(O3335,REFERENCIAS!$C:$D,2,0)*VLOOKUP($O$2,PONDERADORES!$A$7:$G$9,7,0)</f>
        <v>0.2</v>
      </c>
      <c r="Z3335" s="2">
        <f>+VLOOKUP(IF(R3335&lt;0.1,0,IF(AND(R3335&gt;=0.1,R3335&lt;0.2),0.1,IF(AND(R3335&gt;=0.2,R3335&lt;0.3),0.2,IF(R3335&gt;0.3,0.3,)))),REFERENCIAS!$C:$D,2,0)*VLOOKUP($R$2,PONDERADORES!$A$11:$G$11,7,0)</f>
        <v>15</v>
      </c>
      <c r="AA3335" s="92"/>
      <c r="AB3335" s="95" t="e">
        <f t="shared" ca="1" si="207"/>
        <v>#REF!</v>
      </c>
      <c r="AC3335" s="23" t="e">
        <f ca="1">IF(AB3335&gt;REFERENCIAS!$C$62,REFERENCIAS!$B$62,IF(AND(AB3335&gt;=REFERENCIAS!$C$63,AB3335&lt;REFERENCIAS!$D$63),REFERENCIAS!$B$63,IF(AND(AB3335&gt;REFERENCIAS!$C$64,AB3335&lt;=REFERENCIAS!$D$64),REFERENCIAS!$B$64,IF(AND(AB3335&gt;=REFERENCIAS!$C$65,AB3335&lt;REFERENCIAS!$D$65),REFERENCIAS!$B$65, "Revisar"))))</f>
        <v>#REF!</v>
      </c>
      <c r="AD3335" s="94" t="e">
        <f ca="1">VLOOKUP(AC3335,REFERENCIAS!$B$62:$G$65,4,FALSE)</f>
        <v>#REF!</v>
      </c>
    </row>
    <row r="3336" spans="1:30" ht="17.25" x14ac:dyDescent="0.25">
      <c r="A3336" s="74"/>
      <c r="B3336" s="19"/>
      <c r="C3336" s="19"/>
      <c r="D3336" s="50"/>
      <c r="E3336" s="73"/>
      <c r="F3336" s="74"/>
      <c r="G3336" s="9"/>
      <c r="H3336" s="48"/>
      <c r="I3336" s="49">
        <f t="shared" ca="1" si="204"/>
        <v>2022</v>
      </c>
      <c r="J3336" s="22">
        <f t="shared" ca="1" si="205"/>
        <v>1</v>
      </c>
      <c r="K3336" s="19"/>
      <c r="L3336" s="73"/>
      <c r="M3336" s="74"/>
      <c r="N3336" s="19"/>
      <c r="O3336" s="73"/>
      <c r="P3336" s="82">
        <v>1</v>
      </c>
      <c r="Q3336" s="24">
        <v>1</v>
      </c>
      <c r="R3336" s="81">
        <f t="shared" si="206"/>
        <v>1</v>
      </c>
      <c r="S3336" s="87"/>
      <c r="T3336" s="19"/>
      <c r="U3336" s="25"/>
      <c r="V3336" s="25"/>
      <c r="W3336" s="81"/>
      <c r="X3336" s="91" t="e">
        <f ca="1">+VLOOKUP(#REF!,REFERENCIAS!$C:$D,2,0)*VLOOKUP(#REF!,PONDERADORES!A:P,IF(AND(INFORMACION!$T3336='REFERENCIAS RIESGO'!$C$36,INFORMACION!$F3336=REFERENCIAS!$C$24),16,IF(INFORMACION!$T3336='REFERENCIAS RIESGO'!$C$36,13,IF(INFORMACION!$F3336=REFERENCIAS!$C$24,10,7))),0)+VLOOKUP(K3336,REFERENCIAS!$C:$D,2,0)*VLOOKUP($K$2,PONDERADORES!A:P,IF(AND(INFORMACION!$T3336='REFERENCIAS RIESGO'!$C$36,INFORMACION!$F3336=REFERENCIAS!$C$24),16,IF(INFORMACION!$T3336='REFERENCIAS RIESGO'!$C$36,13,IF(INFORMACION!$F3336=REFERENCIAS!$C$24,10,7))),0)+VLOOKUP(L3336,REFERENCIAS!$C:$D,2,0)*VLOOKUP($L$2,PONDERADORES!A:P,IF(AND(INFORMACION!$T3336='REFERENCIAS RIESGO'!$C$36,INFORMACION!$F3336=REFERENCIAS!$C$24),16,IF(INFORMACION!$T3336='REFERENCIAS RIESGO'!$C$36,13,IF(INFORMACION!$F3336=REFERENCIAS!$C$24,10,7))),0)+VLOOKUP(F3336,REFERENCIAS!$C:$D,2,0)*VLOOKUP($F$2,PONDERADORES!A:P,IF(AND(INFORMACION!$T3336='REFERENCIAS RIESGO'!$C$36,INFORMACION!$F3336=REFERENCIAS!$C$24),16,IF(INFORMACION!$T3336='REFERENCIAS RIESGO'!$C$36,13,IF(INFORMACION!$F3336=REFERENCIAS!$C$24,10,7))),0)+VLOOKUP(T3336,REFERENCIAS!$C:$D,2,0)*VLOOKUP($T$2,PONDERADORES!A:P,IF(AND(INFORMACION!$T3336='REFERENCIAS RIESGO'!$C$36,INFORMACION!$F3336=REFERENCIAS!$C$24),16,IF(INFORMACION!$T3336='REFERENCIAS RIESGO'!$C$36,13,IF(INFORMACION!$F3336=REFERENCIAS!$C$24,10,7))),0)+VLOOKUP(IF(J3336&lt;=0.2,0.2,IF(AND(J3336&gt;0.2,J3336&lt;=0.4),0.4,IF(AND(J3336&gt;0.4,J3336&lt;=0.6),0.6,IF(AND(J3336&gt;0.6,J3336&lt;=0.8),0.8,IF(AND(J3336&gt;0.8,J3336&lt;=1),1))))),REFERENCIAS!$C:$D,2,0)*VLOOKUP($J$2,PONDERADORES!A:P,IF(AND(INFORMACION!$T3336='REFERENCIAS RIESGO'!$C$36,INFORMACION!$F3336=REFERENCIAS!$C$24),16,IF(INFORMACION!$T3336='REFERENCIAS RIESGO'!$C$36,13,IF(INFORMACION!$F3336=REFERENCIAS!$C$24,10,7))),0)</f>
        <v>#REF!</v>
      </c>
      <c r="Y3336" s="68">
        <f>+VLOOKUP(M3336,REFERENCIAS!$C:$D,2,0)*VLOOKUP($M$2,PONDERADORES!$A$7:$G$9,7,0)+VLOOKUP(N3336,REFERENCIAS!$C:$D,2,0)*VLOOKUP($N$2,PONDERADORES!$A$7:$G$9,7,0)+VLOOKUP(O3336,REFERENCIAS!$C:$D,2,0)*VLOOKUP($O$2,PONDERADORES!$A$7:$G$9,7,0)</f>
        <v>0.2</v>
      </c>
      <c r="Z3336" s="2">
        <f>+VLOOKUP(IF(R3336&lt;0.1,0,IF(AND(R3336&gt;=0.1,R3336&lt;0.2),0.1,IF(AND(R3336&gt;=0.2,R3336&lt;0.3),0.2,IF(R3336&gt;0.3,0.3,)))),REFERENCIAS!$C:$D,2,0)*VLOOKUP($R$2,PONDERADORES!$A$11:$G$11,7,0)</f>
        <v>15</v>
      </c>
      <c r="AA3336" s="92"/>
      <c r="AB3336" s="95" t="e">
        <f t="shared" ca="1" si="207"/>
        <v>#REF!</v>
      </c>
      <c r="AC3336" s="23" t="e">
        <f ca="1">IF(AB3336&gt;REFERENCIAS!$C$62,REFERENCIAS!$B$62,IF(AND(AB3336&gt;=REFERENCIAS!$C$63,AB3336&lt;REFERENCIAS!$D$63),REFERENCIAS!$B$63,IF(AND(AB3336&gt;REFERENCIAS!$C$64,AB3336&lt;=REFERENCIAS!$D$64),REFERENCIAS!$B$64,IF(AND(AB3336&gt;=REFERENCIAS!$C$65,AB3336&lt;REFERENCIAS!$D$65),REFERENCIAS!$B$65, "Revisar"))))</f>
        <v>#REF!</v>
      </c>
      <c r="AD3336" s="94" t="e">
        <f ca="1">VLOOKUP(AC3336,REFERENCIAS!$B$62:$G$65,4,FALSE)</f>
        <v>#REF!</v>
      </c>
    </row>
    <row r="3337" spans="1:30" ht="17.25" x14ac:dyDescent="0.25">
      <c r="A3337" s="74"/>
      <c r="B3337" s="19"/>
      <c r="C3337" s="19"/>
      <c r="D3337" s="50"/>
      <c r="E3337" s="73"/>
      <c r="F3337" s="74"/>
      <c r="G3337" s="9"/>
      <c r="H3337" s="48"/>
      <c r="I3337" s="49">
        <f t="shared" ca="1" si="204"/>
        <v>2022</v>
      </c>
      <c r="J3337" s="22">
        <f t="shared" ca="1" si="205"/>
        <v>1</v>
      </c>
      <c r="K3337" s="19"/>
      <c r="L3337" s="73"/>
      <c r="M3337" s="74"/>
      <c r="N3337" s="19"/>
      <c r="O3337" s="73"/>
      <c r="P3337" s="82">
        <v>1</v>
      </c>
      <c r="Q3337" s="24">
        <v>1</v>
      </c>
      <c r="R3337" s="81">
        <f t="shared" si="206"/>
        <v>1</v>
      </c>
      <c r="S3337" s="87"/>
      <c r="T3337" s="19"/>
      <c r="U3337" s="25"/>
      <c r="V3337" s="25"/>
      <c r="W3337" s="81"/>
      <c r="X3337" s="91" t="e">
        <f ca="1">+VLOOKUP(#REF!,REFERENCIAS!$C:$D,2,0)*VLOOKUP(#REF!,PONDERADORES!A:P,IF(AND(INFORMACION!$T3337='REFERENCIAS RIESGO'!$C$36,INFORMACION!$F3337=REFERENCIAS!$C$24),16,IF(INFORMACION!$T3337='REFERENCIAS RIESGO'!$C$36,13,IF(INFORMACION!$F3337=REFERENCIAS!$C$24,10,7))),0)+VLOOKUP(K3337,REFERENCIAS!$C:$D,2,0)*VLOOKUP($K$2,PONDERADORES!A:P,IF(AND(INFORMACION!$T3337='REFERENCIAS RIESGO'!$C$36,INFORMACION!$F3337=REFERENCIAS!$C$24),16,IF(INFORMACION!$T3337='REFERENCIAS RIESGO'!$C$36,13,IF(INFORMACION!$F3337=REFERENCIAS!$C$24,10,7))),0)+VLOOKUP(L3337,REFERENCIAS!$C:$D,2,0)*VLOOKUP($L$2,PONDERADORES!A:P,IF(AND(INFORMACION!$T3337='REFERENCIAS RIESGO'!$C$36,INFORMACION!$F3337=REFERENCIAS!$C$24),16,IF(INFORMACION!$T3337='REFERENCIAS RIESGO'!$C$36,13,IF(INFORMACION!$F3337=REFERENCIAS!$C$24,10,7))),0)+VLOOKUP(F3337,REFERENCIAS!$C:$D,2,0)*VLOOKUP($F$2,PONDERADORES!A:P,IF(AND(INFORMACION!$T3337='REFERENCIAS RIESGO'!$C$36,INFORMACION!$F3337=REFERENCIAS!$C$24),16,IF(INFORMACION!$T3337='REFERENCIAS RIESGO'!$C$36,13,IF(INFORMACION!$F3337=REFERENCIAS!$C$24,10,7))),0)+VLOOKUP(T3337,REFERENCIAS!$C:$D,2,0)*VLOOKUP($T$2,PONDERADORES!A:P,IF(AND(INFORMACION!$T3337='REFERENCIAS RIESGO'!$C$36,INFORMACION!$F3337=REFERENCIAS!$C$24),16,IF(INFORMACION!$T3337='REFERENCIAS RIESGO'!$C$36,13,IF(INFORMACION!$F3337=REFERENCIAS!$C$24,10,7))),0)+VLOOKUP(IF(J3337&lt;=0.2,0.2,IF(AND(J3337&gt;0.2,J3337&lt;=0.4),0.4,IF(AND(J3337&gt;0.4,J3337&lt;=0.6),0.6,IF(AND(J3337&gt;0.6,J3337&lt;=0.8),0.8,IF(AND(J3337&gt;0.8,J3337&lt;=1),1))))),REFERENCIAS!$C:$D,2,0)*VLOOKUP($J$2,PONDERADORES!A:P,IF(AND(INFORMACION!$T3337='REFERENCIAS RIESGO'!$C$36,INFORMACION!$F3337=REFERENCIAS!$C$24),16,IF(INFORMACION!$T3337='REFERENCIAS RIESGO'!$C$36,13,IF(INFORMACION!$F3337=REFERENCIAS!$C$24,10,7))),0)</f>
        <v>#REF!</v>
      </c>
      <c r="Y3337" s="68">
        <f>+VLOOKUP(M3337,REFERENCIAS!$C:$D,2,0)*VLOOKUP($M$2,PONDERADORES!$A$7:$G$9,7,0)+VLOOKUP(N3337,REFERENCIAS!$C:$D,2,0)*VLOOKUP($N$2,PONDERADORES!$A$7:$G$9,7,0)+VLOOKUP(O3337,REFERENCIAS!$C:$D,2,0)*VLOOKUP($O$2,PONDERADORES!$A$7:$G$9,7,0)</f>
        <v>0.2</v>
      </c>
      <c r="Z3337" s="2">
        <f>+VLOOKUP(IF(R3337&lt;0.1,0,IF(AND(R3337&gt;=0.1,R3337&lt;0.2),0.1,IF(AND(R3337&gt;=0.2,R3337&lt;0.3),0.2,IF(R3337&gt;0.3,0.3,)))),REFERENCIAS!$C:$D,2,0)*VLOOKUP($R$2,PONDERADORES!$A$11:$G$11,7,0)</f>
        <v>15</v>
      </c>
      <c r="AA3337" s="92"/>
      <c r="AB3337" s="95" t="e">
        <f t="shared" ca="1" si="207"/>
        <v>#REF!</v>
      </c>
      <c r="AC3337" s="23" t="e">
        <f ca="1">IF(AB3337&gt;REFERENCIAS!$C$62,REFERENCIAS!$B$62,IF(AND(AB3337&gt;=REFERENCIAS!$C$63,AB3337&lt;REFERENCIAS!$D$63),REFERENCIAS!$B$63,IF(AND(AB3337&gt;REFERENCIAS!$C$64,AB3337&lt;=REFERENCIAS!$D$64),REFERENCIAS!$B$64,IF(AND(AB3337&gt;=REFERENCIAS!$C$65,AB3337&lt;REFERENCIAS!$D$65),REFERENCIAS!$B$65, "Revisar"))))</f>
        <v>#REF!</v>
      </c>
      <c r="AD3337" s="94" t="e">
        <f ca="1">VLOOKUP(AC3337,REFERENCIAS!$B$62:$G$65,4,FALSE)</f>
        <v>#REF!</v>
      </c>
    </row>
    <row r="3338" spans="1:30" ht="17.25" x14ac:dyDescent="0.25">
      <c r="A3338" s="74"/>
      <c r="B3338" s="19"/>
      <c r="C3338" s="19"/>
      <c r="D3338" s="50"/>
      <c r="E3338" s="73"/>
      <c r="F3338" s="74"/>
      <c r="G3338" s="9"/>
      <c r="H3338" s="48"/>
      <c r="I3338" s="49">
        <f t="shared" ca="1" si="204"/>
        <v>2022</v>
      </c>
      <c r="J3338" s="22">
        <f t="shared" ca="1" si="205"/>
        <v>1</v>
      </c>
      <c r="K3338" s="19"/>
      <c r="L3338" s="73"/>
      <c r="M3338" s="74"/>
      <c r="N3338" s="19"/>
      <c r="O3338" s="73"/>
      <c r="P3338" s="82">
        <v>1</v>
      </c>
      <c r="Q3338" s="24">
        <v>1</v>
      </c>
      <c r="R3338" s="81">
        <f t="shared" si="206"/>
        <v>1</v>
      </c>
      <c r="S3338" s="87"/>
      <c r="T3338" s="19"/>
      <c r="U3338" s="25"/>
      <c r="V3338" s="25"/>
      <c r="W3338" s="81"/>
      <c r="X3338" s="91" t="e">
        <f ca="1">+VLOOKUP(#REF!,REFERENCIAS!$C:$D,2,0)*VLOOKUP(#REF!,PONDERADORES!A:P,IF(AND(INFORMACION!$T3338='REFERENCIAS RIESGO'!$C$36,INFORMACION!$F3338=REFERENCIAS!$C$24),16,IF(INFORMACION!$T3338='REFERENCIAS RIESGO'!$C$36,13,IF(INFORMACION!$F3338=REFERENCIAS!$C$24,10,7))),0)+VLOOKUP(K3338,REFERENCIAS!$C:$D,2,0)*VLOOKUP($K$2,PONDERADORES!A:P,IF(AND(INFORMACION!$T3338='REFERENCIAS RIESGO'!$C$36,INFORMACION!$F3338=REFERENCIAS!$C$24),16,IF(INFORMACION!$T3338='REFERENCIAS RIESGO'!$C$36,13,IF(INFORMACION!$F3338=REFERENCIAS!$C$24,10,7))),0)+VLOOKUP(L3338,REFERENCIAS!$C:$D,2,0)*VLOOKUP($L$2,PONDERADORES!A:P,IF(AND(INFORMACION!$T3338='REFERENCIAS RIESGO'!$C$36,INFORMACION!$F3338=REFERENCIAS!$C$24),16,IF(INFORMACION!$T3338='REFERENCIAS RIESGO'!$C$36,13,IF(INFORMACION!$F3338=REFERENCIAS!$C$24,10,7))),0)+VLOOKUP(F3338,REFERENCIAS!$C:$D,2,0)*VLOOKUP($F$2,PONDERADORES!A:P,IF(AND(INFORMACION!$T3338='REFERENCIAS RIESGO'!$C$36,INFORMACION!$F3338=REFERENCIAS!$C$24),16,IF(INFORMACION!$T3338='REFERENCIAS RIESGO'!$C$36,13,IF(INFORMACION!$F3338=REFERENCIAS!$C$24,10,7))),0)+VLOOKUP(T3338,REFERENCIAS!$C:$D,2,0)*VLOOKUP($T$2,PONDERADORES!A:P,IF(AND(INFORMACION!$T3338='REFERENCIAS RIESGO'!$C$36,INFORMACION!$F3338=REFERENCIAS!$C$24),16,IF(INFORMACION!$T3338='REFERENCIAS RIESGO'!$C$36,13,IF(INFORMACION!$F3338=REFERENCIAS!$C$24,10,7))),0)+VLOOKUP(IF(J3338&lt;=0.2,0.2,IF(AND(J3338&gt;0.2,J3338&lt;=0.4),0.4,IF(AND(J3338&gt;0.4,J3338&lt;=0.6),0.6,IF(AND(J3338&gt;0.6,J3338&lt;=0.8),0.8,IF(AND(J3338&gt;0.8,J3338&lt;=1),1))))),REFERENCIAS!$C:$D,2,0)*VLOOKUP($J$2,PONDERADORES!A:P,IF(AND(INFORMACION!$T3338='REFERENCIAS RIESGO'!$C$36,INFORMACION!$F3338=REFERENCIAS!$C$24),16,IF(INFORMACION!$T3338='REFERENCIAS RIESGO'!$C$36,13,IF(INFORMACION!$F3338=REFERENCIAS!$C$24,10,7))),0)</f>
        <v>#REF!</v>
      </c>
      <c r="Y3338" s="68">
        <f>+VLOOKUP(M3338,REFERENCIAS!$C:$D,2,0)*VLOOKUP($M$2,PONDERADORES!$A$7:$G$9,7,0)+VLOOKUP(N3338,REFERENCIAS!$C:$D,2,0)*VLOOKUP($N$2,PONDERADORES!$A$7:$G$9,7,0)+VLOOKUP(O3338,REFERENCIAS!$C:$D,2,0)*VLOOKUP($O$2,PONDERADORES!$A$7:$G$9,7,0)</f>
        <v>0.2</v>
      </c>
      <c r="Z3338" s="2">
        <f>+VLOOKUP(IF(R3338&lt;0.1,0,IF(AND(R3338&gt;=0.1,R3338&lt;0.2),0.1,IF(AND(R3338&gt;=0.2,R3338&lt;0.3),0.2,IF(R3338&gt;0.3,0.3,)))),REFERENCIAS!$C:$D,2,0)*VLOOKUP($R$2,PONDERADORES!$A$11:$G$11,7,0)</f>
        <v>15</v>
      </c>
      <c r="AA3338" s="92"/>
      <c r="AB3338" s="95" t="e">
        <f t="shared" ca="1" si="207"/>
        <v>#REF!</v>
      </c>
      <c r="AC3338" s="23" t="e">
        <f ca="1">IF(AB3338&gt;REFERENCIAS!$C$62,REFERENCIAS!$B$62,IF(AND(AB3338&gt;=REFERENCIAS!$C$63,AB3338&lt;REFERENCIAS!$D$63),REFERENCIAS!$B$63,IF(AND(AB3338&gt;REFERENCIAS!$C$64,AB3338&lt;=REFERENCIAS!$D$64),REFERENCIAS!$B$64,IF(AND(AB3338&gt;=REFERENCIAS!$C$65,AB3338&lt;REFERENCIAS!$D$65),REFERENCIAS!$B$65, "Revisar"))))</f>
        <v>#REF!</v>
      </c>
      <c r="AD3338" s="94" t="e">
        <f ca="1">VLOOKUP(AC3338,REFERENCIAS!$B$62:$G$65,4,FALSE)</f>
        <v>#REF!</v>
      </c>
    </row>
    <row r="3339" spans="1:30" ht="17.25" x14ac:dyDescent="0.25">
      <c r="A3339" s="74"/>
      <c r="B3339" s="19"/>
      <c r="C3339" s="19"/>
      <c r="D3339" s="50"/>
      <c r="E3339" s="73"/>
      <c r="F3339" s="74"/>
      <c r="G3339" s="9"/>
      <c r="H3339" s="48"/>
      <c r="I3339" s="49">
        <f t="shared" ca="1" si="204"/>
        <v>2022</v>
      </c>
      <c r="J3339" s="22">
        <f t="shared" ca="1" si="205"/>
        <v>1</v>
      </c>
      <c r="K3339" s="19"/>
      <c r="L3339" s="73"/>
      <c r="M3339" s="74"/>
      <c r="N3339" s="19"/>
      <c r="O3339" s="73"/>
      <c r="P3339" s="82">
        <v>1</v>
      </c>
      <c r="Q3339" s="24">
        <v>1</v>
      </c>
      <c r="R3339" s="81">
        <f t="shared" si="206"/>
        <v>1</v>
      </c>
      <c r="S3339" s="87"/>
      <c r="T3339" s="19"/>
      <c r="U3339" s="25"/>
      <c r="V3339" s="25"/>
      <c r="W3339" s="81"/>
      <c r="X3339" s="91" t="e">
        <f ca="1">+VLOOKUP(#REF!,REFERENCIAS!$C:$D,2,0)*VLOOKUP(#REF!,PONDERADORES!A:P,IF(AND(INFORMACION!$T3339='REFERENCIAS RIESGO'!$C$36,INFORMACION!$F3339=REFERENCIAS!$C$24),16,IF(INFORMACION!$T3339='REFERENCIAS RIESGO'!$C$36,13,IF(INFORMACION!$F3339=REFERENCIAS!$C$24,10,7))),0)+VLOOKUP(K3339,REFERENCIAS!$C:$D,2,0)*VLOOKUP($K$2,PONDERADORES!A:P,IF(AND(INFORMACION!$T3339='REFERENCIAS RIESGO'!$C$36,INFORMACION!$F3339=REFERENCIAS!$C$24),16,IF(INFORMACION!$T3339='REFERENCIAS RIESGO'!$C$36,13,IF(INFORMACION!$F3339=REFERENCIAS!$C$24,10,7))),0)+VLOOKUP(L3339,REFERENCIAS!$C:$D,2,0)*VLOOKUP($L$2,PONDERADORES!A:P,IF(AND(INFORMACION!$T3339='REFERENCIAS RIESGO'!$C$36,INFORMACION!$F3339=REFERENCIAS!$C$24),16,IF(INFORMACION!$T3339='REFERENCIAS RIESGO'!$C$36,13,IF(INFORMACION!$F3339=REFERENCIAS!$C$24,10,7))),0)+VLOOKUP(F3339,REFERENCIAS!$C:$D,2,0)*VLOOKUP($F$2,PONDERADORES!A:P,IF(AND(INFORMACION!$T3339='REFERENCIAS RIESGO'!$C$36,INFORMACION!$F3339=REFERENCIAS!$C$24),16,IF(INFORMACION!$T3339='REFERENCIAS RIESGO'!$C$36,13,IF(INFORMACION!$F3339=REFERENCIAS!$C$24,10,7))),0)+VLOOKUP(T3339,REFERENCIAS!$C:$D,2,0)*VLOOKUP($T$2,PONDERADORES!A:P,IF(AND(INFORMACION!$T3339='REFERENCIAS RIESGO'!$C$36,INFORMACION!$F3339=REFERENCIAS!$C$24),16,IF(INFORMACION!$T3339='REFERENCIAS RIESGO'!$C$36,13,IF(INFORMACION!$F3339=REFERENCIAS!$C$24,10,7))),0)+VLOOKUP(IF(J3339&lt;=0.2,0.2,IF(AND(J3339&gt;0.2,J3339&lt;=0.4),0.4,IF(AND(J3339&gt;0.4,J3339&lt;=0.6),0.6,IF(AND(J3339&gt;0.6,J3339&lt;=0.8),0.8,IF(AND(J3339&gt;0.8,J3339&lt;=1),1))))),REFERENCIAS!$C:$D,2,0)*VLOOKUP($J$2,PONDERADORES!A:P,IF(AND(INFORMACION!$T3339='REFERENCIAS RIESGO'!$C$36,INFORMACION!$F3339=REFERENCIAS!$C$24),16,IF(INFORMACION!$T3339='REFERENCIAS RIESGO'!$C$36,13,IF(INFORMACION!$F3339=REFERENCIAS!$C$24,10,7))),0)</f>
        <v>#REF!</v>
      </c>
      <c r="Y3339" s="68">
        <f>+VLOOKUP(M3339,REFERENCIAS!$C:$D,2,0)*VLOOKUP($M$2,PONDERADORES!$A$7:$G$9,7,0)+VLOOKUP(N3339,REFERENCIAS!$C:$D,2,0)*VLOOKUP($N$2,PONDERADORES!$A$7:$G$9,7,0)+VLOOKUP(O3339,REFERENCIAS!$C:$D,2,0)*VLOOKUP($O$2,PONDERADORES!$A$7:$G$9,7,0)</f>
        <v>0.2</v>
      </c>
      <c r="Z3339" s="2">
        <f>+VLOOKUP(IF(R3339&lt;0.1,0,IF(AND(R3339&gt;=0.1,R3339&lt;0.2),0.1,IF(AND(R3339&gt;=0.2,R3339&lt;0.3),0.2,IF(R3339&gt;0.3,0.3,)))),REFERENCIAS!$C:$D,2,0)*VLOOKUP($R$2,PONDERADORES!$A$11:$G$11,7,0)</f>
        <v>15</v>
      </c>
      <c r="AA3339" s="92"/>
      <c r="AB3339" s="95" t="e">
        <f t="shared" ca="1" si="207"/>
        <v>#REF!</v>
      </c>
      <c r="AC3339" s="23" t="e">
        <f ca="1">IF(AB3339&gt;REFERENCIAS!$C$62,REFERENCIAS!$B$62,IF(AND(AB3339&gt;=REFERENCIAS!$C$63,AB3339&lt;REFERENCIAS!$D$63),REFERENCIAS!$B$63,IF(AND(AB3339&gt;REFERENCIAS!$C$64,AB3339&lt;=REFERENCIAS!$D$64),REFERENCIAS!$B$64,IF(AND(AB3339&gt;=REFERENCIAS!$C$65,AB3339&lt;REFERENCIAS!$D$65),REFERENCIAS!$B$65, "Revisar"))))</f>
        <v>#REF!</v>
      </c>
      <c r="AD3339" s="94" t="e">
        <f ca="1">VLOOKUP(AC3339,REFERENCIAS!$B$62:$G$65,4,FALSE)</f>
        <v>#REF!</v>
      </c>
    </row>
    <row r="3340" spans="1:30" ht="17.25" x14ac:dyDescent="0.25">
      <c r="A3340" s="74"/>
      <c r="B3340" s="19"/>
      <c r="C3340" s="19"/>
      <c r="D3340" s="50"/>
      <c r="E3340" s="73"/>
      <c r="F3340" s="74"/>
      <c r="G3340" s="9"/>
      <c r="H3340" s="48"/>
      <c r="I3340" s="49">
        <f t="shared" ca="1" si="204"/>
        <v>2022</v>
      </c>
      <c r="J3340" s="22">
        <f t="shared" ca="1" si="205"/>
        <v>1</v>
      </c>
      <c r="K3340" s="19"/>
      <c r="L3340" s="73"/>
      <c r="M3340" s="74"/>
      <c r="N3340" s="19"/>
      <c r="O3340" s="73"/>
      <c r="P3340" s="82">
        <v>1</v>
      </c>
      <c r="Q3340" s="24">
        <v>1</v>
      </c>
      <c r="R3340" s="81">
        <f t="shared" si="206"/>
        <v>1</v>
      </c>
      <c r="S3340" s="87"/>
      <c r="T3340" s="19"/>
      <c r="U3340" s="25"/>
      <c r="V3340" s="25"/>
      <c r="W3340" s="81"/>
      <c r="X3340" s="91" t="e">
        <f ca="1">+VLOOKUP(#REF!,REFERENCIAS!$C:$D,2,0)*VLOOKUP(#REF!,PONDERADORES!A:P,IF(AND(INFORMACION!$T3340='REFERENCIAS RIESGO'!$C$36,INFORMACION!$F3340=REFERENCIAS!$C$24),16,IF(INFORMACION!$T3340='REFERENCIAS RIESGO'!$C$36,13,IF(INFORMACION!$F3340=REFERENCIAS!$C$24,10,7))),0)+VLOOKUP(K3340,REFERENCIAS!$C:$D,2,0)*VLOOKUP($K$2,PONDERADORES!A:P,IF(AND(INFORMACION!$T3340='REFERENCIAS RIESGO'!$C$36,INFORMACION!$F3340=REFERENCIAS!$C$24),16,IF(INFORMACION!$T3340='REFERENCIAS RIESGO'!$C$36,13,IF(INFORMACION!$F3340=REFERENCIAS!$C$24,10,7))),0)+VLOOKUP(L3340,REFERENCIAS!$C:$D,2,0)*VLOOKUP($L$2,PONDERADORES!A:P,IF(AND(INFORMACION!$T3340='REFERENCIAS RIESGO'!$C$36,INFORMACION!$F3340=REFERENCIAS!$C$24),16,IF(INFORMACION!$T3340='REFERENCIAS RIESGO'!$C$36,13,IF(INFORMACION!$F3340=REFERENCIAS!$C$24,10,7))),0)+VLOOKUP(F3340,REFERENCIAS!$C:$D,2,0)*VLOOKUP($F$2,PONDERADORES!A:P,IF(AND(INFORMACION!$T3340='REFERENCIAS RIESGO'!$C$36,INFORMACION!$F3340=REFERENCIAS!$C$24),16,IF(INFORMACION!$T3340='REFERENCIAS RIESGO'!$C$36,13,IF(INFORMACION!$F3340=REFERENCIAS!$C$24,10,7))),0)+VLOOKUP(T3340,REFERENCIAS!$C:$D,2,0)*VLOOKUP($T$2,PONDERADORES!A:P,IF(AND(INFORMACION!$T3340='REFERENCIAS RIESGO'!$C$36,INFORMACION!$F3340=REFERENCIAS!$C$24),16,IF(INFORMACION!$T3340='REFERENCIAS RIESGO'!$C$36,13,IF(INFORMACION!$F3340=REFERENCIAS!$C$24,10,7))),0)+VLOOKUP(IF(J3340&lt;=0.2,0.2,IF(AND(J3340&gt;0.2,J3340&lt;=0.4),0.4,IF(AND(J3340&gt;0.4,J3340&lt;=0.6),0.6,IF(AND(J3340&gt;0.6,J3340&lt;=0.8),0.8,IF(AND(J3340&gt;0.8,J3340&lt;=1),1))))),REFERENCIAS!$C:$D,2,0)*VLOOKUP($J$2,PONDERADORES!A:P,IF(AND(INFORMACION!$T3340='REFERENCIAS RIESGO'!$C$36,INFORMACION!$F3340=REFERENCIAS!$C$24),16,IF(INFORMACION!$T3340='REFERENCIAS RIESGO'!$C$36,13,IF(INFORMACION!$F3340=REFERENCIAS!$C$24,10,7))),0)</f>
        <v>#REF!</v>
      </c>
      <c r="Y3340" s="68">
        <f>+VLOOKUP(M3340,REFERENCIAS!$C:$D,2,0)*VLOOKUP($M$2,PONDERADORES!$A$7:$G$9,7,0)+VLOOKUP(N3340,REFERENCIAS!$C:$D,2,0)*VLOOKUP($N$2,PONDERADORES!$A$7:$G$9,7,0)+VLOOKUP(O3340,REFERENCIAS!$C:$D,2,0)*VLOOKUP($O$2,PONDERADORES!$A$7:$G$9,7,0)</f>
        <v>0.2</v>
      </c>
      <c r="Z3340" s="2">
        <f>+VLOOKUP(IF(R3340&lt;0.1,0,IF(AND(R3340&gt;=0.1,R3340&lt;0.2),0.1,IF(AND(R3340&gt;=0.2,R3340&lt;0.3),0.2,IF(R3340&gt;0.3,0.3,)))),REFERENCIAS!$C:$D,2,0)*VLOOKUP($R$2,PONDERADORES!$A$11:$G$11,7,0)</f>
        <v>15</v>
      </c>
      <c r="AA3340" s="92"/>
      <c r="AB3340" s="95" t="e">
        <f t="shared" ca="1" si="207"/>
        <v>#REF!</v>
      </c>
      <c r="AC3340" s="23" t="e">
        <f ca="1">IF(AB3340&gt;REFERENCIAS!$C$62,REFERENCIAS!$B$62,IF(AND(AB3340&gt;=REFERENCIAS!$C$63,AB3340&lt;REFERENCIAS!$D$63),REFERENCIAS!$B$63,IF(AND(AB3340&gt;REFERENCIAS!$C$64,AB3340&lt;=REFERENCIAS!$D$64),REFERENCIAS!$B$64,IF(AND(AB3340&gt;=REFERENCIAS!$C$65,AB3340&lt;REFERENCIAS!$D$65),REFERENCIAS!$B$65, "Revisar"))))</f>
        <v>#REF!</v>
      </c>
      <c r="AD3340" s="94" t="e">
        <f ca="1">VLOOKUP(AC3340,REFERENCIAS!$B$62:$G$65,4,FALSE)</f>
        <v>#REF!</v>
      </c>
    </row>
    <row r="3341" spans="1:30" ht="17.25" x14ac:dyDescent="0.25">
      <c r="A3341" s="74"/>
      <c r="B3341" s="19"/>
      <c r="C3341" s="19"/>
      <c r="D3341" s="50"/>
      <c r="E3341" s="73"/>
      <c r="F3341" s="74"/>
      <c r="G3341" s="9"/>
      <c r="H3341" s="48"/>
      <c r="I3341" s="49">
        <f t="shared" ca="1" si="204"/>
        <v>2022</v>
      </c>
      <c r="J3341" s="22">
        <f t="shared" ca="1" si="205"/>
        <v>1</v>
      </c>
      <c r="K3341" s="19"/>
      <c r="L3341" s="73"/>
      <c r="M3341" s="74"/>
      <c r="N3341" s="19"/>
      <c r="O3341" s="73"/>
      <c r="P3341" s="82">
        <v>1</v>
      </c>
      <c r="Q3341" s="24">
        <v>1</v>
      </c>
      <c r="R3341" s="81">
        <f t="shared" si="206"/>
        <v>1</v>
      </c>
      <c r="S3341" s="87"/>
      <c r="T3341" s="19"/>
      <c r="U3341" s="25"/>
      <c r="V3341" s="25"/>
      <c r="W3341" s="81"/>
      <c r="X3341" s="91" t="e">
        <f ca="1">+VLOOKUP(#REF!,REFERENCIAS!$C:$D,2,0)*VLOOKUP(#REF!,PONDERADORES!A:P,IF(AND(INFORMACION!$T3341='REFERENCIAS RIESGO'!$C$36,INFORMACION!$F3341=REFERENCIAS!$C$24),16,IF(INFORMACION!$T3341='REFERENCIAS RIESGO'!$C$36,13,IF(INFORMACION!$F3341=REFERENCIAS!$C$24,10,7))),0)+VLOOKUP(K3341,REFERENCIAS!$C:$D,2,0)*VLOOKUP($K$2,PONDERADORES!A:P,IF(AND(INFORMACION!$T3341='REFERENCIAS RIESGO'!$C$36,INFORMACION!$F3341=REFERENCIAS!$C$24),16,IF(INFORMACION!$T3341='REFERENCIAS RIESGO'!$C$36,13,IF(INFORMACION!$F3341=REFERENCIAS!$C$24,10,7))),0)+VLOOKUP(L3341,REFERENCIAS!$C:$D,2,0)*VLOOKUP($L$2,PONDERADORES!A:P,IF(AND(INFORMACION!$T3341='REFERENCIAS RIESGO'!$C$36,INFORMACION!$F3341=REFERENCIAS!$C$24),16,IF(INFORMACION!$T3341='REFERENCIAS RIESGO'!$C$36,13,IF(INFORMACION!$F3341=REFERENCIAS!$C$24,10,7))),0)+VLOOKUP(F3341,REFERENCIAS!$C:$D,2,0)*VLOOKUP($F$2,PONDERADORES!A:P,IF(AND(INFORMACION!$T3341='REFERENCIAS RIESGO'!$C$36,INFORMACION!$F3341=REFERENCIAS!$C$24),16,IF(INFORMACION!$T3341='REFERENCIAS RIESGO'!$C$36,13,IF(INFORMACION!$F3341=REFERENCIAS!$C$24,10,7))),0)+VLOOKUP(T3341,REFERENCIAS!$C:$D,2,0)*VLOOKUP($T$2,PONDERADORES!A:P,IF(AND(INFORMACION!$T3341='REFERENCIAS RIESGO'!$C$36,INFORMACION!$F3341=REFERENCIAS!$C$24),16,IF(INFORMACION!$T3341='REFERENCIAS RIESGO'!$C$36,13,IF(INFORMACION!$F3341=REFERENCIAS!$C$24,10,7))),0)+VLOOKUP(IF(J3341&lt;=0.2,0.2,IF(AND(J3341&gt;0.2,J3341&lt;=0.4),0.4,IF(AND(J3341&gt;0.4,J3341&lt;=0.6),0.6,IF(AND(J3341&gt;0.6,J3341&lt;=0.8),0.8,IF(AND(J3341&gt;0.8,J3341&lt;=1),1))))),REFERENCIAS!$C:$D,2,0)*VLOOKUP($J$2,PONDERADORES!A:P,IF(AND(INFORMACION!$T3341='REFERENCIAS RIESGO'!$C$36,INFORMACION!$F3341=REFERENCIAS!$C$24),16,IF(INFORMACION!$T3341='REFERENCIAS RIESGO'!$C$36,13,IF(INFORMACION!$F3341=REFERENCIAS!$C$24,10,7))),0)</f>
        <v>#REF!</v>
      </c>
      <c r="Y3341" s="68">
        <f>+VLOOKUP(M3341,REFERENCIAS!$C:$D,2,0)*VLOOKUP($M$2,PONDERADORES!$A$7:$G$9,7,0)+VLOOKUP(N3341,REFERENCIAS!$C:$D,2,0)*VLOOKUP($N$2,PONDERADORES!$A$7:$G$9,7,0)+VLOOKUP(O3341,REFERENCIAS!$C:$D,2,0)*VLOOKUP($O$2,PONDERADORES!$A$7:$G$9,7,0)</f>
        <v>0.2</v>
      </c>
      <c r="Z3341" s="2">
        <f>+VLOOKUP(IF(R3341&lt;0.1,0,IF(AND(R3341&gt;=0.1,R3341&lt;0.2),0.1,IF(AND(R3341&gt;=0.2,R3341&lt;0.3),0.2,IF(R3341&gt;0.3,0.3,)))),REFERENCIAS!$C:$D,2,0)*VLOOKUP($R$2,PONDERADORES!$A$11:$G$11,7,0)</f>
        <v>15</v>
      </c>
      <c r="AA3341" s="92"/>
      <c r="AB3341" s="95" t="e">
        <f t="shared" ca="1" si="207"/>
        <v>#REF!</v>
      </c>
      <c r="AC3341" s="23" t="e">
        <f ca="1">IF(AB3341&gt;REFERENCIAS!$C$62,REFERENCIAS!$B$62,IF(AND(AB3341&gt;=REFERENCIAS!$C$63,AB3341&lt;REFERENCIAS!$D$63),REFERENCIAS!$B$63,IF(AND(AB3341&gt;REFERENCIAS!$C$64,AB3341&lt;=REFERENCIAS!$D$64),REFERENCIAS!$B$64,IF(AND(AB3341&gt;=REFERENCIAS!$C$65,AB3341&lt;REFERENCIAS!$D$65),REFERENCIAS!$B$65, "Revisar"))))</f>
        <v>#REF!</v>
      </c>
      <c r="AD3341" s="94" t="e">
        <f ca="1">VLOOKUP(AC3341,REFERENCIAS!$B$62:$G$65,4,FALSE)</f>
        <v>#REF!</v>
      </c>
    </row>
    <row r="3342" spans="1:30" ht="17.25" x14ac:dyDescent="0.25">
      <c r="A3342" s="74"/>
      <c r="B3342" s="19"/>
      <c r="C3342" s="19"/>
      <c r="D3342" s="50"/>
      <c r="E3342" s="73"/>
      <c r="F3342" s="74"/>
      <c r="G3342" s="9"/>
      <c r="H3342" s="48"/>
      <c r="I3342" s="49">
        <f t="shared" ca="1" si="204"/>
        <v>2022</v>
      </c>
      <c r="J3342" s="22">
        <f t="shared" ca="1" si="205"/>
        <v>1</v>
      </c>
      <c r="K3342" s="19"/>
      <c r="L3342" s="73"/>
      <c r="M3342" s="74"/>
      <c r="N3342" s="19"/>
      <c r="O3342" s="73"/>
      <c r="P3342" s="82">
        <v>1</v>
      </c>
      <c r="Q3342" s="24">
        <v>1</v>
      </c>
      <c r="R3342" s="81">
        <f t="shared" si="206"/>
        <v>1</v>
      </c>
      <c r="S3342" s="87"/>
      <c r="T3342" s="19"/>
      <c r="U3342" s="25"/>
      <c r="V3342" s="25"/>
      <c r="W3342" s="81"/>
      <c r="X3342" s="91" t="e">
        <f ca="1">+VLOOKUP(#REF!,REFERENCIAS!$C:$D,2,0)*VLOOKUP(#REF!,PONDERADORES!A:P,IF(AND(INFORMACION!$T3342='REFERENCIAS RIESGO'!$C$36,INFORMACION!$F3342=REFERENCIAS!$C$24),16,IF(INFORMACION!$T3342='REFERENCIAS RIESGO'!$C$36,13,IF(INFORMACION!$F3342=REFERENCIAS!$C$24,10,7))),0)+VLOOKUP(K3342,REFERENCIAS!$C:$D,2,0)*VLOOKUP($K$2,PONDERADORES!A:P,IF(AND(INFORMACION!$T3342='REFERENCIAS RIESGO'!$C$36,INFORMACION!$F3342=REFERENCIAS!$C$24),16,IF(INFORMACION!$T3342='REFERENCIAS RIESGO'!$C$36,13,IF(INFORMACION!$F3342=REFERENCIAS!$C$24,10,7))),0)+VLOOKUP(L3342,REFERENCIAS!$C:$D,2,0)*VLOOKUP($L$2,PONDERADORES!A:P,IF(AND(INFORMACION!$T3342='REFERENCIAS RIESGO'!$C$36,INFORMACION!$F3342=REFERENCIAS!$C$24),16,IF(INFORMACION!$T3342='REFERENCIAS RIESGO'!$C$36,13,IF(INFORMACION!$F3342=REFERENCIAS!$C$24,10,7))),0)+VLOOKUP(F3342,REFERENCIAS!$C:$D,2,0)*VLOOKUP($F$2,PONDERADORES!A:P,IF(AND(INFORMACION!$T3342='REFERENCIAS RIESGO'!$C$36,INFORMACION!$F3342=REFERENCIAS!$C$24),16,IF(INFORMACION!$T3342='REFERENCIAS RIESGO'!$C$36,13,IF(INFORMACION!$F3342=REFERENCIAS!$C$24,10,7))),0)+VLOOKUP(T3342,REFERENCIAS!$C:$D,2,0)*VLOOKUP($T$2,PONDERADORES!A:P,IF(AND(INFORMACION!$T3342='REFERENCIAS RIESGO'!$C$36,INFORMACION!$F3342=REFERENCIAS!$C$24),16,IF(INFORMACION!$T3342='REFERENCIAS RIESGO'!$C$36,13,IF(INFORMACION!$F3342=REFERENCIAS!$C$24,10,7))),0)+VLOOKUP(IF(J3342&lt;=0.2,0.2,IF(AND(J3342&gt;0.2,J3342&lt;=0.4),0.4,IF(AND(J3342&gt;0.4,J3342&lt;=0.6),0.6,IF(AND(J3342&gt;0.6,J3342&lt;=0.8),0.8,IF(AND(J3342&gt;0.8,J3342&lt;=1),1))))),REFERENCIAS!$C:$D,2,0)*VLOOKUP($J$2,PONDERADORES!A:P,IF(AND(INFORMACION!$T3342='REFERENCIAS RIESGO'!$C$36,INFORMACION!$F3342=REFERENCIAS!$C$24),16,IF(INFORMACION!$T3342='REFERENCIAS RIESGO'!$C$36,13,IF(INFORMACION!$F3342=REFERENCIAS!$C$24,10,7))),0)</f>
        <v>#REF!</v>
      </c>
      <c r="Y3342" s="68">
        <f>+VLOOKUP(M3342,REFERENCIAS!$C:$D,2,0)*VLOOKUP($M$2,PONDERADORES!$A$7:$G$9,7,0)+VLOOKUP(N3342,REFERENCIAS!$C:$D,2,0)*VLOOKUP($N$2,PONDERADORES!$A$7:$G$9,7,0)+VLOOKUP(O3342,REFERENCIAS!$C:$D,2,0)*VLOOKUP($O$2,PONDERADORES!$A$7:$G$9,7,0)</f>
        <v>0.2</v>
      </c>
      <c r="Z3342" s="2">
        <f>+VLOOKUP(IF(R3342&lt;0.1,0,IF(AND(R3342&gt;=0.1,R3342&lt;0.2),0.1,IF(AND(R3342&gt;=0.2,R3342&lt;0.3),0.2,IF(R3342&gt;0.3,0.3,)))),REFERENCIAS!$C:$D,2,0)*VLOOKUP($R$2,PONDERADORES!$A$11:$G$11,7,0)</f>
        <v>15</v>
      </c>
      <c r="AA3342" s="92"/>
      <c r="AB3342" s="95" t="e">
        <f t="shared" ca="1" si="207"/>
        <v>#REF!</v>
      </c>
      <c r="AC3342" s="23" t="e">
        <f ca="1">IF(AB3342&gt;REFERENCIAS!$C$62,REFERENCIAS!$B$62,IF(AND(AB3342&gt;=REFERENCIAS!$C$63,AB3342&lt;REFERENCIAS!$D$63),REFERENCIAS!$B$63,IF(AND(AB3342&gt;REFERENCIAS!$C$64,AB3342&lt;=REFERENCIAS!$D$64),REFERENCIAS!$B$64,IF(AND(AB3342&gt;=REFERENCIAS!$C$65,AB3342&lt;REFERENCIAS!$D$65),REFERENCIAS!$B$65, "Revisar"))))</f>
        <v>#REF!</v>
      </c>
      <c r="AD3342" s="94" t="e">
        <f ca="1">VLOOKUP(AC3342,REFERENCIAS!$B$62:$G$65,4,FALSE)</f>
        <v>#REF!</v>
      </c>
    </row>
    <row r="3343" spans="1:30" ht="17.25" x14ac:dyDescent="0.25">
      <c r="A3343" s="74"/>
      <c r="B3343" s="19"/>
      <c r="C3343" s="19"/>
      <c r="D3343" s="50"/>
      <c r="E3343" s="73"/>
      <c r="F3343" s="74"/>
      <c r="G3343" s="9"/>
      <c r="H3343" s="48"/>
      <c r="I3343" s="49">
        <f ca="1">(YEAR(NOW())-H3343)</f>
        <v>2022</v>
      </c>
      <c r="J3343" s="22">
        <f t="shared" ca="1" si="205"/>
        <v>1</v>
      </c>
      <c r="K3343" s="19"/>
      <c r="L3343" s="73"/>
      <c r="M3343" s="74"/>
      <c r="N3343" s="19"/>
      <c r="O3343" s="73"/>
      <c r="P3343" s="82">
        <v>1</v>
      </c>
      <c r="Q3343" s="24">
        <v>1</v>
      </c>
      <c r="R3343" s="81">
        <f t="shared" si="206"/>
        <v>1</v>
      </c>
      <c r="S3343" s="87"/>
      <c r="T3343" s="19"/>
      <c r="U3343" s="25"/>
      <c r="V3343" s="25"/>
      <c r="W3343" s="81"/>
      <c r="X3343" s="91" t="e">
        <f ca="1">+VLOOKUP(#REF!,REFERENCIAS!$C:$D,2,0)*VLOOKUP(#REF!,PONDERADORES!A:P,IF(AND(INFORMACION!$T3343='REFERENCIAS RIESGO'!$C$36,INFORMACION!$F3343=REFERENCIAS!$C$24),16,IF(INFORMACION!$T3343='REFERENCIAS RIESGO'!$C$36,13,IF(INFORMACION!$F3343=REFERENCIAS!$C$24,10,7))),0)+VLOOKUP(K3343,REFERENCIAS!$C:$D,2,0)*VLOOKUP($K$2,PONDERADORES!A:P,IF(AND(INFORMACION!$T3343='REFERENCIAS RIESGO'!$C$36,INFORMACION!$F3343=REFERENCIAS!$C$24),16,IF(INFORMACION!$T3343='REFERENCIAS RIESGO'!$C$36,13,IF(INFORMACION!$F3343=REFERENCIAS!$C$24,10,7))),0)+VLOOKUP(L3343,REFERENCIAS!$C:$D,2,0)*VLOOKUP($L$2,PONDERADORES!A:P,IF(AND(INFORMACION!$T3343='REFERENCIAS RIESGO'!$C$36,INFORMACION!$F3343=REFERENCIAS!$C$24),16,IF(INFORMACION!$T3343='REFERENCIAS RIESGO'!$C$36,13,IF(INFORMACION!$F3343=REFERENCIAS!$C$24,10,7))),0)+VLOOKUP(F3343,REFERENCIAS!$C:$D,2,0)*VLOOKUP($F$2,PONDERADORES!A:P,IF(AND(INFORMACION!$T3343='REFERENCIAS RIESGO'!$C$36,INFORMACION!$F3343=REFERENCIAS!$C$24),16,IF(INFORMACION!$T3343='REFERENCIAS RIESGO'!$C$36,13,IF(INFORMACION!$F3343=REFERENCIAS!$C$24,10,7))),0)+VLOOKUP(T3343,REFERENCIAS!$C:$D,2,0)*VLOOKUP($T$2,PONDERADORES!A:P,IF(AND(INFORMACION!$T3343='REFERENCIAS RIESGO'!$C$36,INFORMACION!$F3343=REFERENCIAS!$C$24),16,IF(INFORMACION!$T3343='REFERENCIAS RIESGO'!$C$36,13,IF(INFORMACION!$F3343=REFERENCIAS!$C$24,10,7))),0)+VLOOKUP(IF(J3343&lt;=0.2,0.2,IF(AND(J3343&gt;0.2,J3343&lt;=0.4),0.4,IF(AND(J3343&gt;0.4,J3343&lt;=0.6),0.6,IF(AND(J3343&gt;0.6,J3343&lt;=0.8),0.8,IF(AND(J3343&gt;0.8,J3343&lt;=1),1))))),REFERENCIAS!$C:$D,2,0)*VLOOKUP($J$2,PONDERADORES!A:P,IF(AND(INFORMACION!$T3343='REFERENCIAS RIESGO'!$C$36,INFORMACION!$F3343=REFERENCIAS!$C$24),16,IF(INFORMACION!$T3343='REFERENCIAS RIESGO'!$C$36,13,IF(INFORMACION!$F3343=REFERENCIAS!$C$24,10,7))),0)</f>
        <v>#REF!</v>
      </c>
      <c r="Y3343" s="68">
        <f>+VLOOKUP(M3343,REFERENCIAS!$C:$D,2,0)*VLOOKUP($M$2,PONDERADORES!$A$7:$G$9,7,0)+VLOOKUP(N3343,REFERENCIAS!$C:$D,2,0)*VLOOKUP($N$2,PONDERADORES!$A$7:$G$9,7,0)+VLOOKUP(O3343,REFERENCIAS!$C:$D,2,0)*VLOOKUP($O$2,PONDERADORES!$A$7:$G$9,7,0)</f>
        <v>0.2</v>
      </c>
      <c r="Z3343" s="2">
        <f>+VLOOKUP(IF(R3343&lt;0.1,0,IF(AND(R3343&gt;=0.1,R3343&lt;0.2),0.1,IF(AND(R3343&gt;=0.2,R3343&lt;0.3),0.2,IF(R3343&gt;0.3,0.3,)))),REFERENCIAS!$C:$D,2,0)*VLOOKUP($R$2,PONDERADORES!$A$11:$G$11,7,0)</f>
        <v>15</v>
      </c>
      <c r="AA3343" s="92"/>
      <c r="AB3343" s="95" t="e">
        <f t="shared" ca="1" si="207"/>
        <v>#REF!</v>
      </c>
      <c r="AC3343" s="23" t="e">
        <f ca="1">IF(AB3343&gt;REFERENCIAS!$C$62,REFERENCIAS!$B$62,IF(AND(AB3343&gt;=REFERENCIAS!$C$63,AB3343&lt;REFERENCIAS!$D$63),REFERENCIAS!$B$63,IF(AND(AB3343&gt;REFERENCIAS!$C$64,AB3343&lt;=REFERENCIAS!$D$64),REFERENCIAS!$B$64,IF(AND(AB3343&gt;=REFERENCIAS!$C$65,AB3343&lt;REFERENCIAS!$D$65),REFERENCIAS!$B$65, "Revisar"))))</f>
        <v>#REF!</v>
      </c>
      <c r="AD3343" s="94" t="e">
        <f ca="1">VLOOKUP(AC3343,REFERENCIAS!$B$62:$G$65,4,FALSE)</f>
        <v>#REF!</v>
      </c>
    </row>
    <row r="3344" spans="1:30" ht="17.25" x14ac:dyDescent="0.25">
      <c r="A3344" s="74"/>
      <c r="B3344" s="19"/>
      <c r="C3344" s="19"/>
      <c r="D3344" s="50"/>
      <c r="E3344" s="73"/>
      <c r="F3344" s="74"/>
      <c r="G3344" s="9"/>
      <c r="H3344" s="48"/>
      <c r="I3344" s="49">
        <f ca="1">(YEAR(NOW())-H3344)</f>
        <v>2022</v>
      </c>
      <c r="J3344" s="22">
        <f t="shared" ca="1" si="205"/>
        <v>1</v>
      </c>
      <c r="K3344" s="19"/>
      <c r="L3344" s="73"/>
      <c r="M3344" s="74"/>
      <c r="N3344" s="19"/>
      <c r="O3344" s="73"/>
      <c r="P3344" s="82">
        <v>1</v>
      </c>
      <c r="Q3344" s="24">
        <v>1</v>
      </c>
      <c r="R3344" s="81">
        <f t="shared" si="206"/>
        <v>1</v>
      </c>
      <c r="S3344" s="87"/>
      <c r="T3344" s="19"/>
      <c r="U3344" s="25"/>
      <c r="V3344" s="25"/>
      <c r="W3344" s="81"/>
      <c r="X3344" s="91" t="e">
        <f ca="1">+VLOOKUP(#REF!,REFERENCIAS!$C:$D,2,0)*VLOOKUP(#REF!,PONDERADORES!A:P,IF(AND(INFORMACION!$T3344='REFERENCIAS RIESGO'!$C$36,INFORMACION!$F3344=REFERENCIAS!$C$24),16,IF(INFORMACION!$T3344='REFERENCIAS RIESGO'!$C$36,13,IF(INFORMACION!$F3344=REFERENCIAS!$C$24,10,7))),0)+VLOOKUP(K3344,REFERENCIAS!$C:$D,2,0)*VLOOKUP($K$2,PONDERADORES!A:P,IF(AND(INFORMACION!$T3344='REFERENCIAS RIESGO'!$C$36,INFORMACION!$F3344=REFERENCIAS!$C$24),16,IF(INFORMACION!$T3344='REFERENCIAS RIESGO'!$C$36,13,IF(INFORMACION!$F3344=REFERENCIAS!$C$24,10,7))),0)+VLOOKUP(L3344,REFERENCIAS!$C:$D,2,0)*VLOOKUP($L$2,PONDERADORES!A:P,IF(AND(INFORMACION!$T3344='REFERENCIAS RIESGO'!$C$36,INFORMACION!$F3344=REFERENCIAS!$C$24),16,IF(INFORMACION!$T3344='REFERENCIAS RIESGO'!$C$36,13,IF(INFORMACION!$F3344=REFERENCIAS!$C$24,10,7))),0)+VLOOKUP(F3344,REFERENCIAS!$C:$D,2,0)*VLOOKUP($F$2,PONDERADORES!A:P,IF(AND(INFORMACION!$T3344='REFERENCIAS RIESGO'!$C$36,INFORMACION!$F3344=REFERENCIAS!$C$24),16,IF(INFORMACION!$T3344='REFERENCIAS RIESGO'!$C$36,13,IF(INFORMACION!$F3344=REFERENCIAS!$C$24,10,7))),0)+VLOOKUP(T3344,REFERENCIAS!$C:$D,2,0)*VLOOKUP($T$2,PONDERADORES!A:P,IF(AND(INFORMACION!$T3344='REFERENCIAS RIESGO'!$C$36,INFORMACION!$F3344=REFERENCIAS!$C$24),16,IF(INFORMACION!$T3344='REFERENCIAS RIESGO'!$C$36,13,IF(INFORMACION!$F3344=REFERENCIAS!$C$24,10,7))),0)+VLOOKUP(IF(J3344&lt;=0.2,0.2,IF(AND(J3344&gt;0.2,J3344&lt;=0.4),0.4,IF(AND(J3344&gt;0.4,J3344&lt;=0.6),0.6,IF(AND(J3344&gt;0.6,J3344&lt;=0.8),0.8,IF(AND(J3344&gt;0.8,J3344&lt;=1),1))))),REFERENCIAS!$C:$D,2,0)*VLOOKUP($J$2,PONDERADORES!A:P,IF(AND(INFORMACION!$T3344='REFERENCIAS RIESGO'!$C$36,INFORMACION!$F3344=REFERENCIAS!$C$24),16,IF(INFORMACION!$T3344='REFERENCIAS RIESGO'!$C$36,13,IF(INFORMACION!$F3344=REFERENCIAS!$C$24,10,7))),0)</f>
        <v>#REF!</v>
      </c>
      <c r="Y3344" s="68">
        <f>+VLOOKUP(M3344,REFERENCIAS!$C:$D,2,0)*VLOOKUP($M$2,PONDERADORES!$A$7:$G$9,7,0)+VLOOKUP(N3344,REFERENCIAS!$C:$D,2,0)*VLOOKUP($N$2,PONDERADORES!$A$7:$G$9,7,0)+VLOOKUP(O3344,REFERENCIAS!$C:$D,2,0)*VLOOKUP($O$2,PONDERADORES!$A$7:$G$9,7,0)</f>
        <v>0.2</v>
      </c>
      <c r="Z3344" s="2">
        <f>+VLOOKUP(IF(R3344&lt;0.1,0,IF(AND(R3344&gt;=0.1,R3344&lt;0.2),0.1,IF(AND(R3344&gt;=0.2,R3344&lt;0.3),0.2,IF(R3344&gt;0.3,0.3,)))),REFERENCIAS!$C:$D,2,0)*VLOOKUP($R$2,PONDERADORES!$A$11:$G$11,7,0)</f>
        <v>15</v>
      </c>
      <c r="AA3344" s="92"/>
      <c r="AB3344" s="95" t="e">
        <f t="shared" ca="1" si="207"/>
        <v>#REF!</v>
      </c>
      <c r="AC3344" s="23" t="e">
        <f ca="1">IF(AB3344&gt;REFERENCIAS!$C$62,REFERENCIAS!$B$62,IF(AND(AB3344&gt;=REFERENCIAS!$C$63,AB3344&lt;REFERENCIAS!$D$63),REFERENCIAS!$B$63,IF(AND(AB3344&gt;REFERENCIAS!$C$64,AB3344&lt;=REFERENCIAS!$D$64),REFERENCIAS!$B$64,IF(AND(AB3344&gt;=REFERENCIAS!$C$65,AB3344&lt;REFERENCIAS!$D$65),REFERENCIAS!$B$65, "Revisar"))))</f>
        <v>#REF!</v>
      </c>
      <c r="AD3344" s="94" t="e">
        <f ca="1">VLOOKUP(AC3344,REFERENCIAS!$B$62:$G$65,4,FALSE)</f>
        <v>#REF!</v>
      </c>
    </row>
    <row r="3345" spans="1:30" ht="17.25" x14ac:dyDescent="0.25">
      <c r="A3345" s="74"/>
      <c r="B3345" s="19"/>
      <c r="C3345" s="19"/>
      <c r="D3345" s="50"/>
      <c r="E3345" s="73"/>
      <c r="F3345" s="74"/>
      <c r="G3345" s="9"/>
      <c r="H3345" s="48"/>
      <c r="I3345" s="49">
        <f t="shared" ref="I3345:I3408" ca="1" si="208">(YEAR(NOW())-H3345)</f>
        <v>2022</v>
      </c>
      <c r="J3345" s="22">
        <f t="shared" ca="1" si="205"/>
        <v>1</v>
      </c>
      <c r="K3345" s="19"/>
      <c r="L3345" s="73"/>
      <c r="M3345" s="74"/>
      <c r="N3345" s="19"/>
      <c r="O3345" s="73"/>
      <c r="P3345" s="82">
        <v>1</v>
      </c>
      <c r="Q3345" s="24">
        <v>1</v>
      </c>
      <c r="R3345" s="81">
        <f t="shared" si="206"/>
        <v>1</v>
      </c>
      <c r="S3345" s="87"/>
      <c r="T3345" s="19"/>
      <c r="U3345" s="25"/>
      <c r="V3345" s="25"/>
      <c r="W3345" s="81"/>
      <c r="X3345" s="91" t="e">
        <f ca="1">+VLOOKUP(#REF!,REFERENCIAS!$C:$D,2,0)*VLOOKUP(#REF!,PONDERADORES!A:P,IF(AND(INFORMACION!$T3345='REFERENCIAS RIESGO'!$C$36,INFORMACION!$F3345=REFERENCIAS!$C$24),16,IF(INFORMACION!$T3345='REFERENCIAS RIESGO'!$C$36,13,IF(INFORMACION!$F3345=REFERENCIAS!$C$24,10,7))),0)+VLOOKUP(K3345,REFERENCIAS!$C:$D,2,0)*VLOOKUP($K$2,PONDERADORES!A:P,IF(AND(INFORMACION!$T3345='REFERENCIAS RIESGO'!$C$36,INFORMACION!$F3345=REFERENCIAS!$C$24),16,IF(INFORMACION!$T3345='REFERENCIAS RIESGO'!$C$36,13,IF(INFORMACION!$F3345=REFERENCIAS!$C$24,10,7))),0)+VLOOKUP(L3345,REFERENCIAS!$C:$D,2,0)*VLOOKUP($L$2,PONDERADORES!A:P,IF(AND(INFORMACION!$T3345='REFERENCIAS RIESGO'!$C$36,INFORMACION!$F3345=REFERENCIAS!$C$24),16,IF(INFORMACION!$T3345='REFERENCIAS RIESGO'!$C$36,13,IF(INFORMACION!$F3345=REFERENCIAS!$C$24,10,7))),0)+VLOOKUP(F3345,REFERENCIAS!$C:$D,2,0)*VLOOKUP($F$2,PONDERADORES!A:P,IF(AND(INFORMACION!$T3345='REFERENCIAS RIESGO'!$C$36,INFORMACION!$F3345=REFERENCIAS!$C$24),16,IF(INFORMACION!$T3345='REFERENCIAS RIESGO'!$C$36,13,IF(INFORMACION!$F3345=REFERENCIAS!$C$24,10,7))),0)+VLOOKUP(T3345,REFERENCIAS!$C:$D,2,0)*VLOOKUP($T$2,PONDERADORES!A:P,IF(AND(INFORMACION!$T3345='REFERENCIAS RIESGO'!$C$36,INFORMACION!$F3345=REFERENCIAS!$C$24),16,IF(INFORMACION!$T3345='REFERENCIAS RIESGO'!$C$36,13,IF(INFORMACION!$F3345=REFERENCIAS!$C$24,10,7))),0)+VLOOKUP(IF(J3345&lt;=0.2,0.2,IF(AND(J3345&gt;0.2,J3345&lt;=0.4),0.4,IF(AND(J3345&gt;0.4,J3345&lt;=0.6),0.6,IF(AND(J3345&gt;0.6,J3345&lt;=0.8),0.8,IF(AND(J3345&gt;0.8,J3345&lt;=1),1))))),REFERENCIAS!$C:$D,2,0)*VLOOKUP($J$2,PONDERADORES!A:P,IF(AND(INFORMACION!$T3345='REFERENCIAS RIESGO'!$C$36,INFORMACION!$F3345=REFERENCIAS!$C$24),16,IF(INFORMACION!$T3345='REFERENCIAS RIESGO'!$C$36,13,IF(INFORMACION!$F3345=REFERENCIAS!$C$24,10,7))),0)</f>
        <v>#REF!</v>
      </c>
      <c r="Y3345" s="68">
        <f>+VLOOKUP(M3345,REFERENCIAS!$C:$D,2,0)*VLOOKUP($M$2,PONDERADORES!$A$7:$G$9,7,0)+VLOOKUP(N3345,REFERENCIAS!$C:$D,2,0)*VLOOKUP($N$2,PONDERADORES!$A$7:$G$9,7,0)+VLOOKUP(O3345,REFERENCIAS!$C:$D,2,0)*VLOOKUP($O$2,PONDERADORES!$A$7:$G$9,7,0)</f>
        <v>0.2</v>
      </c>
      <c r="Z3345" s="2">
        <f>+VLOOKUP(IF(R3345&lt;0.1,0,IF(AND(R3345&gt;=0.1,R3345&lt;0.2),0.1,IF(AND(R3345&gt;=0.2,R3345&lt;0.3),0.2,IF(R3345&gt;0.3,0.3,)))),REFERENCIAS!$C:$D,2,0)*VLOOKUP($R$2,PONDERADORES!$A$11:$G$11,7,0)</f>
        <v>15</v>
      </c>
      <c r="AA3345" s="92"/>
      <c r="AB3345" s="95" t="e">
        <f t="shared" ca="1" si="207"/>
        <v>#REF!</v>
      </c>
      <c r="AC3345" s="23" t="e">
        <f ca="1">IF(AB3345&gt;REFERENCIAS!$C$62,REFERENCIAS!$B$62,IF(AND(AB3345&gt;=REFERENCIAS!$C$63,AB3345&lt;REFERENCIAS!$D$63),REFERENCIAS!$B$63,IF(AND(AB3345&gt;REFERENCIAS!$C$64,AB3345&lt;=REFERENCIAS!$D$64),REFERENCIAS!$B$64,IF(AND(AB3345&gt;=REFERENCIAS!$C$65,AB3345&lt;REFERENCIAS!$D$65),REFERENCIAS!$B$65, "Revisar"))))</f>
        <v>#REF!</v>
      </c>
      <c r="AD3345" s="94" t="e">
        <f ca="1">VLOOKUP(AC3345,REFERENCIAS!$B$62:$G$65,4,FALSE)</f>
        <v>#REF!</v>
      </c>
    </row>
    <row r="3346" spans="1:30" ht="17.25" x14ac:dyDescent="0.25">
      <c r="A3346" s="74"/>
      <c r="B3346" s="19"/>
      <c r="C3346" s="19"/>
      <c r="D3346" s="50"/>
      <c r="E3346" s="73"/>
      <c r="F3346" s="74"/>
      <c r="G3346" s="9"/>
      <c r="H3346" s="48"/>
      <c r="I3346" s="49">
        <f t="shared" ca="1" si="208"/>
        <v>2022</v>
      </c>
      <c r="J3346" s="22">
        <f t="shared" ca="1" si="205"/>
        <v>1</v>
      </c>
      <c r="K3346" s="19"/>
      <c r="L3346" s="73"/>
      <c r="M3346" s="74"/>
      <c r="N3346" s="19"/>
      <c r="O3346" s="73"/>
      <c r="P3346" s="82">
        <v>1</v>
      </c>
      <c r="Q3346" s="24">
        <v>1</v>
      </c>
      <c r="R3346" s="81">
        <f t="shared" si="206"/>
        <v>1</v>
      </c>
      <c r="S3346" s="87"/>
      <c r="T3346" s="19"/>
      <c r="U3346" s="25"/>
      <c r="V3346" s="25"/>
      <c r="W3346" s="81"/>
      <c r="X3346" s="91" t="e">
        <f ca="1">+VLOOKUP(#REF!,REFERENCIAS!$C:$D,2,0)*VLOOKUP(#REF!,PONDERADORES!A:P,IF(AND(INFORMACION!$T3346='REFERENCIAS RIESGO'!$C$36,INFORMACION!$F3346=REFERENCIAS!$C$24),16,IF(INFORMACION!$T3346='REFERENCIAS RIESGO'!$C$36,13,IF(INFORMACION!$F3346=REFERENCIAS!$C$24,10,7))),0)+VLOOKUP(K3346,REFERENCIAS!$C:$D,2,0)*VLOOKUP($K$2,PONDERADORES!A:P,IF(AND(INFORMACION!$T3346='REFERENCIAS RIESGO'!$C$36,INFORMACION!$F3346=REFERENCIAS!$C$24),16,IF(INFORMACION!$T3346='REFERENCIAS RIESGO'!$C$36,13,IF(INFORMACION!$F3346=REFERENCIAS!$C$24,10,7))),0)+VLOOKUP(L3346,REFERENCIAS!$C:$D,2,0)*VLOOKUP($L$2,PONDERADORES!A:P,IF(AND(INFORMACION!$T3346='REFERENCIAS RIESGO'!$C$36,INFORMACION!$F3346=REFERENCIAS!$C$24),16,IF(INFORMACION!$T3346='REFERENCIAS RIESGO'!$C$36,13,IF(INFORMACION!$F3346=REFERENCIAS!$C$24,10,7))),0)+VLOOKUP(F3346,REFERENCIAS!$C:$D,2,0)*VLOOKUP($F$2,PONDERADORES!A:P,IF(AND(INFORMACION!$T3346='REFERENCIAS RIESGO'!$C$36,INFORMACION!$F3346=REFERENCIAS!$C$24),16,IF(INFORMACION!$T3346='REFERENCIAS RIESGO'!$C$36,13,IF(INFORMACION!$F3346=REFERENCIAS!$C$24,10,7))),0)+VLOOKUP(T3346,REFERENCIAS!$C:$D,2,0)*VLOOKUP($T$2,PONDERADORES!A:P,IF(AND(INFORMACION!$T3346='REFERENCIAS RIESGO'!$C$36,INFORMACION!$F3346=REFERENCIAS!$C$24),16,IF(INFORMACION!$T3346='REFERENCIAS RIESGO'!$C$36,13,IF(INFORMACION!$F3346=REFERENCIAS!$C$24,10,7))),0)+VLOOKUP(IF(J3346&lt;=0.2,0.2,IF(AND(J3346&gt;0.2,J3346&lt;=0.4),0.4,IF(AND(J3346&gt;0.4,J3346&lt;=0.6),0.6,IF(AND(J3346&gt;0.6,J3346&lt;=0.8),0.8,IF(AND(J3346&gt;0.8,J3346&lt;=1),1))))),REFERENCIAS!$C:$D,2,0)*VLOOKUP($J$2,PONDERADORES!A:P,IF(AND(INFORMACION!$T3346='REFERENCIAS RIESGO'!$C$36,INFORMACION!$F3346=REFERENCIAS!$C$24),16,IF(INFORMACION!$T3346='REFERENCIAS RIESGO'!$C$36,13,IF(INFORMACION!$F3346=REFERENCIAS!$C$24,10,7))),0)</f>
        <v>#REF!</v>
      </c>
      <c r="Y3346" s="68">
        <f>+VLOOKUP(M3346,REFERENCIAS!$C:$D,2,0)*VLOOKUP($M$2,PONDERADORES!$A$7:$G$9,7,0)+VLOOKUP(N3346,REFERENCIAS!$C:$D,2,0)*VLOOKUP($N$2,PONDERADORES!$A$7:$G$9,7,0)+VLOOKUP(O3346,REFERENCIAS!$C:$D,2,0)*VLOOKUP($O$2,PONDERADORES!$A$7:$G$9,7,0)</f>
        <v>0.2</v>
      </c>
      <c r="Z3346" s="2">
        <f>+VLOOKUP(IF(R3346&lt;0.1,0,IF(AND(R3346&gt;=0.1,R3346&lt;0.2),0.1,IF(AND(R3346&gt;=0.2,R3346&lt;0.3),0.2,IF(R3346&gt;0.3,0.3,)))),REFERENCIAS!$C:$D,2,0)*VLOOKUP($R$2,PONDERADORES!$A$11:$G$11,7,0)</f>
        <v>15</v>
      </c>
      <c r="AA3346" s="92"/>
      <c r="AB3346" s="95" t="e">
        <f t="shared" ca="1" si="207"/>
        <v>#REF!</v>
      </c>
      <c r="AC3346" s="23" t="e">
        <f ca="1">IF(AB3346&gt;REFERENCIAS!$C$62,REFERENCIAS!$B$62,IF(AND(AB3346&gt;=REFERENCIAS!$C$63,AB3346&lt;REFERENCIAS!$D$63),REFERENCIAS!$B$63,IF(AND(AB3346&gt;REFERENCIAS!$C$64,AB3346&lt;=REFERENCIAS!$D$64),REFERENCIAS!$B$64,IF(AND(AB3346&gt;=REFERENCIAS!$C$65,AB3346&lt;REFERENCIAS!$D$65),REFERENCIAS!$B$65, "Revisar"))))</f>
        <v>#REF!</v>
      </c>
      <c r="AD3346" s="94" t="e">
        <f ca="1">VLOOKUP(AC3346,REFERENCIAS!$B$62:$G$65,4,FALSE)</f>
        <v>#REF!</v>
      </c>
    </row>
    <row r="3347" spans="1:30" ht="17.25" x14ac:dyDescent="0.25">
      <c r="A3347" s="74"/>
      <c r="B3347" s="19"/>
      <c r="C3347" s="19"/>
      <c r="D3347" s="50"/>
      <c r="E3347" s="73"/>
      <c r="F3347" s="74"/>
      <c r="G3347" s="9"/>
      <c r="H3347" s="48"/>
      <c r="I3347" s="49">
        <f t="shared" ca="1" si="208"/>
        <v>2022</v>
      </c>
      <c r="J3347" s="22">
        <f t="shared" ca="1" si="205"/>
        <v>1</v>
      </c>
      <c r="K3347" s="19"/>
      <c r="L3347" s="73"/>
      <c r="M3347" s="74"/>
      <c r="N3347" s="19"/>
      <c r="O3347" s="73"/>
      <c r="P3347" s="82">
        <v>1</v>
      </c>
      <c r="Q3347" s="24">
        <v>1</v>
      </c>
      <c r="R3347" s="81">
        <f t="shared" si="206"/>
        <v>1</v>
      </c>
      <c r="S3347" s="87"/>
      <c r="T3347" s="19"/>
      <c r="U3347" s="25"/>
      <c r="V3347" s="25"/>
      <c r="W3347" s="81"/>
      <c r="X3347" s="91" t="e">
        <f ca="1">+VLOOKUP(#REF!,REFERENCIAS!$C:$D,2,0)*VLOOKUP(#REF!,PONDERADORES!A:P,IF(AND(INFORMACION!$T3347='REFERENCIAS RIESGO'!$C$36,INFORMACION!$F3347=REFERENCIAS!$C$24),16,IF(INFORMACION!$T3347='REFERENCIAS RIESGO'!$C$36,13,IF(INFORMACION!$F3347=REFERENCIAS!$C$24,10,7))),0)+VLOOKUP(K3347,REFERENCIAS!$C:$D,2,0)*VLOOKUP($K$2,PONDERADORES!A:P,IF(AND(INFORMACION!$T3347='REFERENCIAS RIESGO'!$C$36,INFORMACION!$F3347=REFERENCIAS!$C$24),16,IF(INFORMACION!$T3347='REFERENCIAS RIESGO'!$C$36,13,IF(INFORMACION!$F3347=REFERENCIAS!$C$24,10,7))),0)+VLOOKUP(L3347,REFERENCIAS!$C:$D,2,0)*VLOOKUP($L$2,PONDERADORES!A:P,IF(AND(INFORMACION!$T3347='REFERENCIAS RIESGO'!$C$36,INFORMACION!$F3347=REFERENCIAS!$C$24),16,IF(INFORMACION!$T3347='REFERENCIAS RIESGO'!$C$36,13,IF(INFORMACION!$F3347=REFERENCIAS!$C$24,10,7))),0)+VLOOKUP(F3347,REFERENCIAS!$C:$D,2,0)*VLOOKUP($F$2,PONDERADORES!A:P,IF(AND(INFORMACION!$T3347='REFERENCIAS RIESGO'!$C$36,INFORMACION!$F3347=REFERENCIAS!$C$24),16,IF(INFORMACION!$T3347='REFERENCIAS RIESGO'!$C$36,13,IF(INFORMACION!$F3347=REFERENCIAS!$C$24,10,7))),0)+VLOOKUP(T3347,REFERENCIAS!$C:$D,2,0)*VLOOKUP($T$2,PONDERADORES!A:P,IF(AND(INFORMACION!$T3347='REFERENCIAS RIESGO'!$C$36,INFORMACION!$F3347=REFERENCIAS!$C$24),16,IF(INFORMACION!$T3347='REFERENCIAS RIESGO'!$C$36,13,IF(INFORMACION!$F3347=REFERENCIAS!$C$24,10,7))),0)+VLOOKUP(IF(J3347&lt;=0.2,0.2,IF(AND(J3347&gt;0.2,J3347&lt;=0.4),0.4,IF(AND(J3347&gt;0.4,J3347&lt;=0.6),0.6,IF(AND(J3347&gt;0.6,J3347&lt;=0.8),0.8,IF(AND(J3347&gt;0.8,J3347&lt;=1),1))))),REFERENCIAS!$C:$D,2,0)*VLOOKUP($J$2,PONDERADORES!A:P,IF(AND(INFORMACION!$T3347='REFERENCIAS RIESGO'!$C$36,INFORMACION!$F3347=REFERENCIAS!$C$24),16,IF(INFORMACION!$T3347='REFERENCIAS RIESGO'!$C$36,13,IF(INFORMACION!$F3347=REFERENCIAS!$C$24,10,7))),0)</f>
        <v>#REF!</v>
      </c>
      <c r="Y3347" s="68">
        <f>+VLOOKUP(M3347,REFERENCIAS!$C:$D,2,0)*VLOOKUP($M$2,PONDERADORES!$A$7:$G$9,7,0)+VLOOKUP(N3347,REFERENCIAS!$C:$D,2,0)*VLOOKUP($N$2,PONDERADORES!$A$7:$G$9,7,0)+VLOOKUP(O3347,REFERENCIAS!$C:$D,2,0)*VLOOKUP($O$2,PONDERADORES!$A$7:$G$9,7,0)</f>
        <v>0.2</v>
      </c>
      <c r="Z3347" s="2">
        <f>+VLOOKUP(IF(R3347&lt;0.1,0,IF(AND(R3347&gt;=0.1,R3347&lt;0.2),0.1,IF(AND(R3347&gt;=0.2,R3347&lt;0.3),0.2,IF(R3347&gt;0.3,0.3,)))),REFERENCIAS!$C:$D,2,0)*VLOOKUP($R$2,PONDERADORES!$A$11:$G$11,7,0)</f>
        <v>15</v>
      </c>
      <c r="AA3347" s="92"/>
      <c r="AB3347" s="95" t="e">
        <f t="shared" ca="1" si="207"/>
        <v>#REF!</v>
      </c>
      <c r="AC3347" s="23" t="e">
        <f ca="1">IF(AB3347&gt;REFERENCIAS!$C$62,REFERENCIAS!$B$62,IF(AND(AB3347&gt;=REFERENCIAS!$C$63,AB3347&lt;REFERENCIAS!$D$63),REFERENCIAS!$B$63,IF(AND(AB3347&gt;REFERENCIAS!$C$64,AB3347&lt;=REFERENCIAS!$D$64),REFERENCIAS!$B$64,IF(AND(AB3347&gt;=REFERENCIAS!$C$65,AB3347&lt;REFERENCIAS!$D$65),REFERENCIAS!$B$65, "Revisar"))))</f>
        <v>#REF!</v>
      </c>
      <c r="AD3347" s="94" t="e">
        <f ca="1">VLOOKUP(AC3347,REFERENCIAS!$B$62:$G$65,4,FALSE)</f>
        <v>#REF!</v>
      </c>
    </row>
    <row r="3348" spans="1:30" ht="17.25" x14ac:dyDescent="0.25">
      <c r="A3348" s="74"/>
      <c r="B3348" s="19"/>
      <c r="C3348" s="19"/>
      <c r="D3348" s="50"/>
      <c r="E3348" s="73"/>
      <c r="F3348" s="74"/>
      <c r="G3348" s="9"/>
      <c r="H3348" s="48"/>
      <c r="I3348" s="49">
        <f t="shared" ca="1" si="208"/>
        <v>2022</v>
      </c>
      <c r="J3348" s="22">
        <f t="shared" ca="1" si="205"/>
        <v>1</v>
      </c>
      <c r="K3348" s="19"/>
      <c r="L3348" s="73"/>
      <c r="M3348" s="74"/>
      <c r="N3348" s="19"/>
      <c r="O3348" s="73"/>
      <c r="P3348" s="82">
        <v>1</v>
      </c>
      <c r="Q3348" s="24">
        <v>1</v>
      </c>
      <c r="R3348" s="81">
        <f t="shared" si="206"/>
        <v>1</v>
      </c>
      <c r="S3348" s="87"/>
      <c r="T3348" s="19"/>
      <c r="U3348" s="25"/>
      <c r="V3348" s="25"/>
      <c r="W3348" s="81"/>
      <c r="X3348" s="91" t="e">
        <f ca="1">+VLOOKUP(#REF!,REFERENCIAS!$C:$D,2,0)*VLOOKUP(#REF!,PONDERADORES!A:P,IF(AND(INFORMACION!$T3348='REFERENCIAS RIESGO'!$C$36,INFORMACION!$F3348=REFERENCIAS!$C$24),16,IF(INFORMACION!$T3348='REFERENCIAS RIESGO'!$C$36,13,IF(INFORMACION!$F3348=REFERENCIAS!$C$24,10,7))),0)+VLOOKUP(K3348,REFERENCIAS!$C:$D,2,0)*VLOOKUP($K$2,PONDERADORES!A:P,IF(AND(INFORMACION!$T3348='REFERENCIAS RIESGO'!$C$36,INFORMACION!$F3348=REFERENCIAS!$C$24),16,IF(INFORMACION!$T3348='REFERENCIAS RIESGO'!$C$36,13,IF(INFORMACION!$F3348=REFERENCIAS!$C$24,10,7))),0)+VLOOKUP(L3348,REFERENCIAS!$C:$D,2,0)*VLOOKUP($L$2,PONDERADORES!A:P,IF(AND(INFORMACION!$T3348='REFERENCIAS RIESGO'!$C$36,INFORMACION!$F3348=REFERENCIAS!$C$24),16,IF(INFORMACION!$T3348='REFERENCIAS RIESGO'!$C$36,13,IF(INFORMACION!$F3348=REFERENCIAS!$C$24,10,7))),0)+VLOOKUP(F3348,REFERENCIAS!$C:$D,2,0)*VLOOKUP($F$2,PONDERADORES!A:P,IF(AND(INFORMACION!$T3348='REFERENCIAS RIESGO'!$C$36,INFORMACION!$F3348=REFERENCIAS!$C$24),16,IF(INFORMACION!$T3348='REFERENCIAS RIESGO'!$C$36,13,IF(INFORMACION!$F3348=REFERENCIAS!$C$24,10,7))),0)+VLOOKUP(T3348,REFERENCIAS!$C:$D,2,0)*VLOOKUP($T$2,PONDERADORES!A:P,IF(AND(INFORMACION!$T3348='REFERENCIAS RIESGO'!$C$36,INFORMACION!$F3348=REFERENCIAS!$C$24),16,IF(INFORMACION!$T3348='REFERENCIAS RIESGO'!$C$36,13,IF(INFORMACION!$F3348=REFERENCIAS!$C$24,10,7))),0)+VLOOKUP(IF(J3348&lt;=0.2,0.2,IF(AND(J3348&gt;0.2,J3348&lt;=0.4),0.4,IF(AND(J3348&gt;0.4,J3348&lt;=0.6),0.6,IF(AND(J3348&gt;0.6,J3348&lt;=0.8),0.8,IF(AND(J3348&gt;0.8,J3348&lt;=1),1))))),REFERENCIAS!$C:$D,2,0)*VLOOKUP($J$2,PONDERADORES!A:P,IF(AND(INFORMACION!$T3348='REFERENCIAS RIESGO'!$C$36,INFORMACION!$F3348=REFERENCIAS!$C$24),16,IF(INFORMACION!$T3348='REFERENCIAS RIESGO'!$C$36,13,IF(INFORMACION!$F3348=REFERENCIAS!$C$24,10,7))),0)</f>
        <v>#REF!</v>
      </c>
      <c r="Y3348" s="68">
        <f>+VLOOKUP(M3348,REFERENCIAS!$C:$D,2,0)*VLOOKUP($M$2,PONDERADORES!$A$7:$G$9,7,0)+VLOOKUP(N3348,REFERENCIAS!$C:$D,2,0)*VLOOKUP($N$2,PONDERADORES!$A$7:$G$9,7,0)+VLOOKUP(O3348,REFERENCIAS!$C:$D,2,0)*VLOOKUP($O$2,PONDERADORES!$A$7:$G$9,7,0)</f>
        <v>0.2</v>
      </c>
      <c r="Z3348" s="2">
        <f>+VLOOKUP(IF(R3348&lt;0.1,0,IF(AND(R3348&gt;=0.1,R3348&lt;0.2),0.1,IF(AND(R3348&gt;=0.2,R3348&lt;0.3),0.2,IF(R3348&gt;0.3,0.3,)))),REFERENCIAS!$C:$D,2,0)*VLOOKUP($R$2,PONDERADORES!$A$11:$G$11,7,0)</f>
        <v>15</v>
      </c>
      <c r="AA3348" s="92"/>
      <c r="AB3348" s="95" t="e">
        <f t="shared" ca="1" si="207"/>
        <v>#REF!</v>
      </c>
      <c r="AC3348" s="23" t="e">
        <f ca="1">IF(AB3348&gt;REFERENCIAS!$C$62,REFERENCIAS!$B$62,IF(AND(AB3348&gt;=REFERENCIAS!$C$63,AB3348&lt;REFERENCIAS!$D$63),REFERENCIAS!$B$63,IF(AND(AB3348&gt;REFERENCIAS!$C$64,AB3348&lt;=REFERENCIAS!$D$64),REFERENCIAS!$B$64,IF(AND(AB3348&gt;=REFERENCIAS!$C$65,AB3348&lt;REFERENCIAS!$D$65),REFERENCIAS!$B$65, "Revisar"))))</f>
        <v>#REF!</v>
      </c>
      <c r="AD3348" s="94" t="e">
        <f ca="1">VLOOKUP(AC3348,REFERENCIAS!$B$62:$G$65,4,FALSE)</f>
        <v>#REF!</v>
      </c>
    </row>
    <row r="3349" spans="1:30" ht="17.25" x14ac:dyDescent="0.25">
      <c r="A3349" s="74"/>
      <c r="B3349" s="19"/>
      <c r="C3349" s="19"/>
      <c r="D3349" s="50"/>
      <c r="E3349" s="73"/>
      <c r="F3349" s="74"/>
      <c r="G3349" s="9"/>
      <c r="H3349" s="48"/>
      <c r="I3349" s="49">
        <f t="shared" ca="1" si="208"/>
        <v>2022</v>
      </c>
      <c r="J3349" s="22">
        <f t="shared" ca="1" si="205"/>
        <v>1</v>
      </c>
      <c r="K3349" s="19"/>
      <c r="L3349" s="73"/>
      <c r="M3349" s="74"/>
      <c r="N3349" s="19"/>
      <c r="O3349" s="73"/>
      <c r="P3349" s="82">
        <v>1</v>
      </c>
      <c r="Q3349" s="24">
        <v>1</v>
      </c>
      <c r="R3349" s="81">
        <f t="shared" si="206"/>
        <v>1</v>
      </c>
      <c r="S3349" s="87"/>
      <c r="T3349" s="19"/>
      <c r="U3349" s="25"/>
      <c r="V3349" s="25"/>
      <c r="W3349" s="81"/>
      <c r="X3349" s="91" t="e">
        <f ca="1">+VLOOKUP(#REF!,REFERENCIAS!$C:$D,2,0)*VLOOKUP(#REF!,PONDERADORES!A:P,IF(AND(INFORMACION!$T3349='REFERENCIAS RIESGO'!$C$36,INFORMACION!$F3349=REFERENCIAS!$C$24),16,IF(INFORMACION!$T3349='REFERENCIAS RIESGO'!$C$36,13,IF(INFORMACION!$F3349=REFERENCIAS!$C$24,10,7))),0)+VLOOKUP(K3349,REFERENCIAS!$C:$D,2,0)*VLOOKUP($K$2,PONDERADORES!A:P,IF(AND(INFORMACION!$T3349='REFERENCIAS RIESGO'!$C$36,INFORMACION!$F3349=REFERENCIAS!$C$24),16,IF(INFORMACION!$T3349='REFERENCIAS RIESGO'!$C$36,13,IF(INFORMACION!$F3349=REFERENCIAS!$C$24,10,7))),0)+VLOOKUP(L3349,REFERENCIAS!$C:$D,2,0)*VLOOKUP($L$2,PONDERADORES!A:P,IF(AND(INFORMACION!$T3349='REFERENCIAS RIESGO'!$C$36,INFORMACION!$F3349=REFERENCIAS!$C$24),16,IF(INFORMACION!$T3349='REFERENCIAS RIESGO'!$C$36,13,IF(INFORMACION!$F3349=REFERENCIAS!$C$24,10,7))),0)+VLOOKUP(F3349,REFERENCIAS!$C:$D,2,0)*VLOOKUP($F$2,PONDERADORES!A:P,IF(AND(INFORMACION!$T3349='REFERENCIAS RIESGO'!$C$36,INFORMACION!$F3349=REFERENCIAS!$C$24),16,IF(INFORMACION!$T3349='REFERENCIAS RIESGO'!$C$36,13,IF(INFORMACION!$F3349=REFERENCIAS!$C$24,10,7))),0)+VLOOKUP(T3349,REFERENCIAS!$C:$D,2,0)*VLOOKUP($T$2,PONDERADORES!A:P,IF(AND(INFORMACION!$T3349='REFERENCIAS RIESGO'!$C$36,INFORMACION!$F3349=REFERENCIAS!$C$24),16,IF(INFORMACION!$T3349='REFERENCIAS RIESGO'!$C$36,13,IF(INFORMACION!$F3349=REFERENCIAS!$C$24,10,7))),0)+VLOOKUP(IF(J3349&lt;=0.2,0.2,IF(AND(J3349&gt;0.2,J3349&lt;=0.4),0.4,IF(AND(J3349&gt;0.4,J3349&lt;=0.6),0.6,IF(AND(J3349&gt;0.6,J3349&lt;=0.8),0.8,IF(AND(J3349&gt;0.8,J3349&lt;=1),1))))),REFERENCIAS!$C:$D,2,0)*VLOOKUP($J$2,PONDERADORES!A:P,IF(AND(INFORMACION!$T3349='REFERENCIAS RIESGO'!$C$36,INFORMACION!$F3349=REFERENCIAS!$C$24),16,IF(INFORMACION!$T3349='REFERENCIAS RIESGO'!$C$36,13,IF(INFORMACION!$F3349=REFERENCIAS!$C$24,10,7))),0)</f>
        <v>#REF!</v>
      </c>
      <c r="Y3349" s="68">
        <f>+VLOOKUP(M3349,REFERENCIAS!$C:$D,2,0)*VLOOKUP($M$2,PONDERADORES!$A$7:$G$9,7,0)+VLOOKUP(N3349,REFERENCIAS!$C:$D,2,0)*VLOOKUP($N$2,PONDERADORES!$A$7:$G$9,7,0)+VLOOKUP(O3349,REFERENCIAS!$C:$D,2,0)*VLOOKUP($O$2,PONDERADORES!$A$7:$G$9,7,0)</f>
        <v>0.2</v>
      </c>
      <c r="Z3349" s="2">
        <f>+VLOOKUP(IF(R3349&lt;0.1,0,IF(AND(R3349&gt;=0.1,R3349&lt;0.2),0.1,IF(AND(R3349&gt;=0.2,R3349&lt;0.3),0.2,IF(R3349&gt;0.3,0.3,)))),REFERENCIAS!$C:$D,2,0)*VLOOKUP($R$2,PONDERADORES!$A$11:$G$11,7,0)</f>
        <v>15</v>
      </c>
      <c r="AA3349" s="92"/>
      <c r="AB3349" s="95" t="e">
        <f t="shared" ca="1" si="207"/>
        <v>#REF!</v>
      </c>
      <c r="AC3349" s="23" t="e">
        <f ca="1">IF(AB3349&gt;REFERENCIAS!$C$62,REFERENCIAS!$B$62,IF(AND(AB3349&gt;=REFERENCIAS!$C$63,AB3349&lt;REFERENCIAS!$D$63),REFERENCIAS!$B$63,IF(AND(AB3349&gt;REFERENCIAS!$C$64,AB3349&lt;=REFERENCIAS!$D$64),REFERENCIAS!$B$64,IF(AND(AB3349&gt;=REFERENCIAS!$C$65,AB3349&lt;REFERENCIAS!$D$65),REFERENCIAS!$B$65, "Revisar"))))</f>
        <v>#REF!</v>
      </c>
      <c r="AD3349" s="94" t="e">
        <f ca="1">VLOOKUP(AC3349,REFERENCIAS!$B$62:$G$65,4,FALSE)</f>
        <v>#REF!</v>
      </c>
    </row>
    <row r="3350" spans="1:30" ht="17.25" x14ac:dyDescent="0.25">
      <c r="A3350" s="74"/>
      <c r="B3350" s="19"/>
      <c r="C3350" s="19"/>
      <c r="D3350" s="50"/>
      <c r="E3350" s="73"/>
      <c r="F3350" s="74"/>
      <c r="G3350" s="9"/>
      <c r="H3350" s="48"/>
      <c r="I3350" s="49">
        <f t="shared" ca="1" si="208"/>
        <v>2022</v>
      </c>
      <c r="J3350" s="22">
        <f t="shared" ca="1" si="205"/>
        <v>1</v>
      </c>
      <c r="K3350" s="19"/>
      <c r="L3350" s="73"/>
      <c r="M3350" s="74"/>
      <c r="N3350" s="19"/>
      <c r="O3350" s="73"/>
      <c r="P3350" s="82">
        <v>1</v>
      </c>
      <c r="Q3350" s="24">
        <v>1</v>
      </c>
      <c r="R3350" s="81">
        <f t="shared" si="206"/>
        <v>1</v>
      </c>
      <c r="S3350" s="87"/>
      <c r="T3350" s="19"/>
      <c r="U3350" s="25"/>
      <c r="V3350" s="25"/>
      <c r="W3350" s="81"/>
      <c r="X3350" s="91" t="e">
        <f ca="1">+VLOOKUP(#REF!,REFERENCIAS!$C:$D,2,0)*VLOOKUP(#REF!,PONDERADORES!A:P,IF(AND(INFORMACION!$T3350='REFERENCIAS RIESGO'!$C$36,INFORMACION!$F3350=REFERENCIAS!$C$24),16,IF(INFORMACION!$T3350='REFERENCIAS RIESGO'!$C$36,13,IF(INFORMACION!$F3350=REFERENCIAS!$C$24,10,7))),0)+VLOOKUP(K3350,REFERENCIAS!$C:$D,2,0)*VLOOKUP($K$2,PONDERADORES!A:P,IF(AND(INFORMACION!$T3350='REFERENCIAS RIESGO'!$C$36,INFORMACION!$F3350=REFERENCIAS!$C$24),16,IF(INFORMACION!$T3350='REFERENCIAS RIESGO'!$C$36,13,IF(INFORMACION!$F3350=REFERENCIAS!$C$24,10,7))),0)+VLOOKUP(L3350,REFERENCIAS!$C:$D,2,0)*VLOOKUP($L$2,PONDERADORES!A:P,IF(AND(INFORMACION!$T3350='REFERENCIAS RIESGO'!$C$36,INFORMACION!$F3350=REFERENCIAS!$C$24),16,IF(INFORMACION!$T3350='REFERENCIAS RIESGO'!$C$36,13,IF(INFORMACION!$F3350=REFERENCIAS!$C$24,10,7))),0)+VLOOKUP(F3350,REFERENCIAS!$C:$D,2,0)*VLOOKUP($F$2,PONDERADORES!A:P,IF(AND(INFORMACION!$T3350='REFERENCIAS RIESGO'!$C$36,INFORMACION!$F3350=REFERENCIAS!$C$24),16,IF(INFORMACION!$T3350='REFERENCIAS RIESGO'!$C$36,13,IF(INFORMACION!$F3350=REFERENCIAS!$C$24,10,7))),0)+VLOOKUP(T3350,REFERENCIAS!$C:$D,2,0)*VLOOKUP($T$2,PONDERADORES!A:P,IF(AND(INFORMACION!$T3350='REFERENCIAS RIESGO'!$C$36,INFORMACION!$F3350=REFERENCIAS!$C$24),16,IF(INFORMACION!$T3350='REFERENCIAS RIESGO'!$C$36,13,IF(INFORMACION!$F3350=REFERENCIAS!$C$24,10,7))),0)+VLOOKUP(IF(J3350&lt;=0.2,0.2,IF(AND(J3350&gt;0.2,J3350&lt;=0.4),0.4,IF(AND(J3350&gt;0.4,J3350&lt;=0.6),0.6,IF(AND(J3350&gt;0.6,J3350&lt;=0.8),0.8,IF(AND(J3350&gt;0.8,J3350&lt;=1),1))))),REFERENCIAS!$C:$D,2,0)*VLOOKUP($J$2,PONDERADORES!A:P,IF(AND(INFORMACION!$T3350='REFERENCIAS RIESGO'!$C$36,INFORMACION!$F3350=REFERENCIAS!$C$24),16,IF(INFORMACION!$T3350='REFERENCIAS RIESGO'!$C$36,13,IF(INFORMACION!$F3350=REFERENCIAS!$C$24,10,7))),0)</f>
        <v>#REF!</v>
      </c>
      <c r="Y3350" s="68">
        <f>+VLOOKUP(M3350,REFERENCIAS!$C:$D,2,0)*VLOOKUP($M$2,PONDERADORES!$A$7:$G$9,7,0)+VLOOKUP(N3350,REFERENCIAS!$C:$D,2,0)*VLOOKUP($N$2,PONDERADORES!$A$7:$G$9,7,0)+VLOOKUP(O3350,REFERENCIAS!$C:$D,2,0)*VLOOKUP($O$2,PONDERADORES!$A$7:$G$9,7,0)</f>
        <v>0.2</v>
      </c>
      <c r="Z3350" s="2">
        <f>+VLOOKUP(IF(R3350&lt;0.1,0,IF(AND(R3350&gt;=0.1,R3350&lt;0.2),0.1,IF(AND(R3350&gt;=0.2,R3350&lt;0.3),0.2,IF(R3350&gt;0.3,0.3,)))),REFERENCIAS!$C:$D,2,0)*VLOOKUP($R$2,PONDERADORES!$A$11:$G$11,7,0)</f>
        <v>15</v>
      </c>
      <c r="AA3350" s="92"/>
      <c r="AB3350" s="95" t="e">
        <f t="shared" ca="1" si="207"/>
        <v>#REF!</v>
      </c>
      <c r="AC3350" s="23" t="e">
        <f ca="1">IF(AB3350&gt;REFERENCIAS!$C$62,REFERENCIAS!$B$62,IF(AND(AB3350&gt;=REFERENCIAS!$C$63,AB3350&lt;REFERENCIAS!$D$63),REFERENCIAS!$B$63,IF(AND(AB3350&gt;REFERENCIAS!$C$64,AB3350&lt;=REFERENCIAS!$D$64),REFERENCIAS!$B$64,IF(AND(AB3350&gt;=REFERENCIAS!$C$65,AB3350&lt;REFERENCIAS!$D$65),REFERENCIAS!$B$65, "Revisar"))))</f>
        <v>#REF!</v>
      </c>
      <c r="AD3350" s="94" t="e">
        <f ca="1">VLOOKUP(AC3350,REFERENCIAS!$B$62:$G$65,4,FALSE)</f>
        <v>#REF!</v>
      </c>
    </row>
    <row r="3351" spans="1:30" ht="17.25" x14ac:dyDescent="0.25">
      <c r="A3351" s="74"/>
      <c r="B3351" s="19"/>
      <c r="C3351" s="19"/>
      <c r="D3351" s="50"/>
      <c r="E3351" s="73"/>
      <c r="F3351" s="74"/>
      <c r="G3351" s="9"/>
      <c r="H3351" s="48"/>
      <c r="I3351" s="49">
        <f t="shared" ca="1" si="208"/>
        <v>2022</v>
      </c>
      <c r="J3351" s="22">
        <f t="shared" ca="1" si="205"/>
        <v>1</v>
      </c>
      <c r="K3351" s="19"/>
      <c r="L3351" s="73"/>
      <c r="M3351" s="74"/>
      <c r="N3351" s="19"/>
      <c r="O3351" s="73"/>
      <c r="P3351" s="82">
        <v>1</v>
      </c>
      <c r="Q3351" s="24">
        <v>1</v>
      </c>
      <c r="R3351" s="81">
        <f t="shared" si="206"/>
        <v>1</v>
      </c>
      <c r="S3351" s="87"/>
      <c r="T3351" s="19"/>
      <c r="U3351" s="25"/>
      <c r="V3351" s="25"/>
      <c r="W3351" s="81"/>
      <c r="X3351" s="91" t="e">
        <f ca="1">+VLOOKUP(#REF!,REFERENCIAS!$C:$D,2,0)*VLOOKUP(#REF!,PONDERADORES!A:P,IF(AND(INFORMACION!$T3351='REFERENCIAS RIESGO'!$C$36,INFORMACION!$F3351=REFERENCIAS!$C$24),16,IF(INFORMACION!$T3351='REFERENCIAS RIESGO'!$C$36,13,IF(INFORMACION!$F3351=REFERENCIAS!$C$24,10,7))),0)+VLOOKUP(K3351,REFERENCIAS!$C:$D,2,0)*VLOOKUP($K$2,PONDERADORES!A:P,IF(AND(INFORMACION!$T3351='REFERENCIAS RIESGO'!$C$36,INFORMACION!$F3351=REFERENCIAS!$C$24),16,IF(INFORMACION!$T3351='REFERENCIAS RIESGO'!$C$36,13,IF(INFORMACION!$F3351=REFERENCIAS!$C$24,10,7))),0)+VLOOKUP(L3351,REFERENCIAS!$C:$D,2,0)*VLOOKUP($L$2,PONDERADORES!A:P,IF(AND(INFORMACION!$T3351='REFERENCIAS RIESGO'!$C$36,INFORMACION!$F3351=REFERENCIAS!$C$24),16,IF(INFORMACION!$T3351='REFERENCIAS RIESGO'!$C$36,13,IF(INFORMACION!$F3351=REFERENCIAS!$C$24,10,7))),0)+VLOOKUP(F3351,REFERENCIAS!$C:$D,2,0)*VLOOKUP($F$2,PONDERADORES!A:P,IF(AND(INFORMACION!$T3351='REFERENCIAS RIESGO'!$C$36,INFORMACION!$F3351=REFERENCIAS!$C$24),16,IF(INFORMACION!$T3351='REFERENCIAS RIESGO'!$C$36,13,IF(INFORMACION!$F3351=REFERENCIAS!$C$24,10,7))),0)+VLOOKUP(T3351,REFERENCIAS!$C:$D,2,0)*VLOOKUP($T$2,PONDERADORES!A:P,IF(AND(INFORMACION!$T3351='REFERENCIAS RIESGO'!$C$36,INFORMACION!$F3351=REFERENCIAS!$C$24),16,IF(INFORMACION!$T3351='REFERENCIAS RIESGO'!$C$36,13,IF(INFORMACION!$F3351=REFERENCIAS!$C$24,10,7))),0)+VLOOKUP(IF(J3351&lt;=0.2,0.2,IF(AND(J3351&gt;0.2,J3351&lt;=0.4),0.4,IF(AND(J3351&gt;0.4,J3351&lt;=0.6),0.6,IF(AND(J3351&gt;0.6,J3351&lt;=0.8),0.8,IF(AND(J3351&gt;0.8,J3351&lt;=1),1))))),REFERENCIAS!$C:$D,2,0)*VLOOKUP($J$2,PONDERADORES!A:P,IF(AND(INFORMACION!$T3351='REFERENCIAS RIESGO'!$C$36,INFORMACION!$F3351=REFERENCIAS!$C$24),16,IF(INFORMACION!$T3351='REFERENCIAS RIESGO'!$C$36,13,IF(INFORMACION!$F3351=REFERENCIAS!$C$24,10,7))),0)</f>
        <v>#REF!</v>
      </c>
      <c r="Y3351" s="68">
        <f>+VLOOKUP(M3351,REFERENCIAS!$C:$D,2,0)*VLOOKUP($M$2,PONDERADORES!$A$7:$G$9,7,0)+VLOOKUP(N3351,REFERENCIAS!$C:$D,2,0)*VLOOKUP($N$2,PONDERADORES!$A$7:$G$9,7,0)+VLOOKUP(O3351,REFERENCIAS!$C:$D,2,0)*VLOOKUP($O$2,PONDERADORES!$A$7:$G$9,7,0)</f>
        <v>0.2</v>
      </c>
      <c r="Z3351" s="2">
        <f>+VLOOKUP(IF(R3351&lt;0.1,0,IF(AND(R3351&gt;=0.1,R3351&lt;0.2),0.1,IF(AND(R3351&gt;=0.2,R3351&lt;0.3),0.2,IF(R3351&gt;0.3,0.3,)))),REFERENCIAS!$C:$D,2,0)*VLOOKUP($R$2,PONDERADORES!$A$11:$G$11,7,0)</f>
        <v>15</v>
      </c>
      <c r="AA3351" s="92"/>
      <c r="AB3351" s="95" t="e">
        <f t="shared" ca="1" si="207"/>
        <v>#REF!</v>
      </c>
      <c r="AC3351" s="23" t="e">
        <f ca="1">IF(AB3351&gt;REFERENCIAS!$C$62,REFERENCIAS!$B$62,IF(AND(AB3351&gt;=REFERENCIAS!$C$63,AB3351&lt;REFERENCIAS!$D$63),REFERENCIAS!$B$63,IF(AND(AB3351&gt;REFERENCIAS!$C$64,AB3351&lt;=REFERENCIAS!$D$64),REFERENCIAS!$B$64,IF(AND(AB3351&gt;=REFERENCIAS!$C$65,AB3351&lt;REFERENCIAS!$D$65),REFERENCIAS!$B$65, "Revisar"))))</f>
        <v>#REF!</v>
      </c>
      <c r="AD3351" s="94" t="e">
        <f ca="1">VLOOKUP(AC3351,REFERENCIAS!$B$62:$G$65,4,FALSE)</f>
        <v>#REF!</v>
      </c>
    </row>
    <row r="3352" spans="1:30" ht="17.25" x14ac:dyDescent="0.25">
      <c r="A3352" s="74"/>
      <c r="B3352" s="19"/>
      <c r="C3352" s="19"/>
      <c r="D3352" s="50"/>
      <c r="E3352" s="73"/>
      <c r="F3352" s="74"/>
      <c r="G3352" s="9"/>
      <c r="H3352" s="48"/>
      <c r="I3352" s="49">
        <f t="shared" ca="1" si="208"/>
        <v>2022</v>
      </c>
      <c r="J3352" s="22">
        <f t="shared" ca="1" si="205"/>
        <v>1</v>
      </c>
      <c r="K3352" s="19"/>
      <c r="L3352" s="73"/>
      <c r="M3352" s="74"/>
      <c r="N3352" s="19"/>
      <c r="O3352" s="73"/>
      <c r="P3352" s="82">
        <v>1</v>
      </c>
      <c r="Q3352" s="24">
        <v>1</v>
      </c>
      <c r="R3352" s="81">
        <f t="shared" si="206"/>
        <v>1</v>
      </c>
      <c r="S3352" s="87"/>
      <c r="T3352" s="19"/>
      <c r="U3352" s="25"/>
      <c r="V3352" s="25"/>
      <c r="W3352" s="81"/>
      <c r="X3352" s="91" t="e">
        <f ca="1">+VLOOKUP(#REF!,REFERENCIAS!$C:$D,2,0)*VLOOKUP(#REF!,PONDERADORES!A:P,IF(AND(INFORMACION!$T3352='REFERENCIAS RIESGO'!$C$36,INFORMACION!$F3352=REFERENCIAS!$C$24),16,IF(INFORMACION!$T3352='REFERENCIAS RIESGO'!$C$36,13,IF(INFORMACION!$F3352=REFERENCIAS!$C$24,10,7))),0)+VLOOKUP(K3352,REFERENCIAS!$C:$D,2,0)*VLOOKUP($K$2,PONDERADORES!A:P,IF(AND(INFORMACION!$T3352='REFERENCIAS RIESGO'!$C$36,INFORMACION!$F3352=REFERENCIAS!$C$24),16,IF(INFORMACION!$T3352='REFERENCIAS RIESGO'!$C$36,13,IF(INFORMACION!$F3352=REFERENCIAS!$C$24,10,7))),0)+VLOOKUP(L3352,REFERENCIAS!$C:$D,2,0)*VLOOKUP($L$2,PONDERADORES!A:P,IF(AND(INFORMACION!$T3352='REFERENCIAS RIESGO'!$C$36,INFORMACION!$F3352=REFERENCIAS!$C$24),16,IF(INFORMACION!$T3352='REFERENCIAS RIESGO'!$C$36,13,IF(INFORMACION!$F3352=REFERENCIAS!$C$24,10,7))),0)+VLOOKUP(F3352,REFERENCIAS!$C:$D,2,0)*VLOOKUP($F$2,PONDERADORES!A:P,IF(AND(INFORMACION!$T3352='REFERENCIAS RIESGO'!$C$36,INFORMACION!$F3352=REFERENCIAS!$C$24),16,IF(INFORMACION!$T3352='REFERENCIAS RIESGO'!$C$36,13,IF(INFORMACION!$F3352=REFERENCIAS!$C$24,10,7))),0)+VLOOKUP(T3352,REFERENCIAS!$C:$D,2,0)*VLOOKUP($T$2,PONDERADORES!A:P,IF(AND(INFORMACION!$T3352='REFERENCIAS RIESGO'!$C$36,INFORMACION!$F3352=REFERENCIAS!$C$24),16,IF(INFORMACION!$T3352='REFERENCIAS RIESGO'!$C$36,13,IF(INFORMACION!$F3352=REFERENCIAS!$C$24,10,7))),0)+VLOOKUP(IF(J3352&lt;=0.2,0.2,IF(AND(J3352&gt;0.2,J3352&lt;=0.4),0.4,IF(AND(J3352&gt;0.4,J3352&lt;=0.6),0.6,IF(AND(J3352&gt;0.6,J3352&lt;=0.8),0.8,IF(AND(J3352&gt;0.8,J3352&lt;=1),1))))),REFERENCIAS!$C:$D,2,0)*VLOOKUP($J$2,PONDERADORES!A:P,IF(AND(INFORMACION!$T3352='REFERENCIAS RIESGO'!$C$36,INFORMACION!$F3352=REFERENCIAS!$C$24),16,IF(INFORMACION!$T3352='REFERENCIAS RIESGO'!$C$36,13,IF(INFORMACION!$F3352=REFERENCIAS!$C$24,10,7))),0)</f>
        <v>#REF!</v>
      </c>
      <c r="Y3352" s="68">
        <f>+VLOOKUP(M3352,REFERENCIAS!$C:$D,2,0)*VLOOKUP($M$2,PONDERADORES!$A$7:$G$9,7,0)+VLOOKUP(N3352,REFERENCIAS!$C:$D,2,0)*VLOOKUP($N$2,PONDERADORES!$A$7:$G$9,7,0)+VLOOKUP(O3352,REFERENCIAS!$C:$D,2,0)*VLOOKUP($O$2,PONDERADORES!$A$7:$G$9,7,0)</f>
        <v>0.2</v>
      </c>
      <c r="Z3352" s="2">
        <f>+VLOOKUP(IF(R3352&lt;0.1,0,IF(AND(R3352&gt;=0.1,R3352&lt;0.2),0.1,IF(AND(R3352&gt;=0.2,R3352&lt;0.3),0.2,IF(R3352&gt;0.3,0.3,)))),REFERENCIAS!$C:$D,2,0)*VLOOKUP($R$2,PONDERADORES!$A$11:$G$11,7,0)</f>
        <v>15</v>
      </c>
      <c r="AA3352" s="92"/>
      <c r="AB3352" s="95" t="e">
        <f t="shared" ca="1" si="207"/>
        <v>#REF!</v>
      </c>
      <c r="AC3352" s="23" t="e">
        <f ca="1">IF(AB3352&gt;REFERENCIAS!$C$62,REFERENCIAS!$B$62,IF(AND(AB3352&gt;=REFERENCIAS!$C$63,AB3352&lt;REFERENCIAS!$D$63),REFERENCIAS!$B$63,IF(AND(AB3352&gt;REFERENCIAS!$C$64,AB3352&lt;=REFERENCIAS!$D$64),REFERENCIAS!$B$64,IF(AND(AB3352&gt;=REFERENCIAS!$C$65,AB3352&lt;REFERENCIAS!$D$65),REFERENCIAS!$B$65, "Revisar"))))</f>
        <v>#REF!</v>
      </c>
      <c r="AD3352" s="94" t="e">
        <f ca="1">VLOOKUP(AC3352,REFERENCIAS!$B$62:$G$65,4,FALSE)</f>
        <v>#REF!</v>
      </c>
    </row>
    <row r="3353" spans="1:30" ht="17.25" x14ac:dyDescent="0.25">
      <c r="A3353" s="74"/>
      <c r="B3353" s="19"/>
      <c r="C3353" s="19"/>
      <c r="D3353" s="50"/>
      <c r="E3353" s="73"/>
      <c r="F3353" s="74"/>
      <c r="G3353" s="9"/>
      <c r="H3353" s="48"/>
      <c r="I3353" s="49">
        <f t="shared" ca="1" si="208"/>
        <v>2022</v>
      </c>
      <c r="J3353" s="22">
        <f t="shared" ca="1" si="205"/>
        <v>1</v>
      </c>
      <c r="K3353" s="19"/>
      <c r="L3353" s="73"/>
      <c r="M3353" s="74"/>
      <c r="N3353" s="19"/>
      <c r="O3353" s="73"/>
      <c r="P3353" s="82">
        <v>1</v>
      </c>
      <c r="Q3353" s="24">
        <v>1</v>
      </c>
      <c r="R3353" s="81">
        <f t="shared" si="206"/>
        <v>1</v>
      </c>
      <c r="S3353" s="87"/>
      <c r="T3353" s="19"/>
      <c r="U3353" s="25"/>
      <c r="V3353" s="25"/>
      <c r="W3353" s="81"/>
      <c r="X3353" s="91" t="e">
        <f ca="1">+VLOOKUP(#REF!,REFERENCIAS!$C:$D,2,0)*VLOOKUP(#REF!,PONDERADORES!A:P,IF(AND(INFORMACION!$T3353='REFERENCIAS RIESGO'!$C$36,INFORMACION!$F3353=REFERENCIAS!$C$24),16,IF(INFORMACION!$T3353='REFERENCIAS RIESGO'!$C$36,13,IF(INFORMACION!$F3353=REFERENCIAS!$C$24,10,7))),0)+VLOOKUP(K3353,REFERENCIAS!$C:$D,2,0)*VLOOKUP($K$2,PONDERADORES!A:P,IF(AND(INFORMACION!$T3353='REFERENCIAS RIESGO'!$C$36,INFORMACION!$F3353=REFERENCIAS!$C$24),16,IF(INFORMACION!$T3353='REFERENCIAS RIESGO'!$C$36,13,IF(INFORMACION!$F3353=REFERENCIAS!$C$24,10,7))),0)+VLOOKUP(L3353,REFERENCIAS!$C:$D,2,0)*VLOOKUP($L$2,PONDERADORES!A:P,IF(AND(INFORMACION!$T3353='REFERENCIAS RIESGO'!$C$36,INFORMACION!$F3353=REFERENCIAS!$C$24),16,IF(INFORMACION!$T3353='REFERENCIAS RIESGO'!$C$36,13,IF(INFORMACION!$F3353=REFERENCIAS!$C$24,10,7))),0)+VLOOKUP(F3353,REFERENCIAS!$C:$D,2,0)*VLOOKUP($F$2,PONDERADORES!A:P,IF(AND(INFORMACION!$T3353='REFERENCIAS RIESGO'!$C$36,INFORMACION!$F3353=REFERENCIAS!$C$24),16,IF(INFORMACION!$T3353='REFERENCIAS RIESGO'!$C$36,13,IF(INFORMACION!$F3353=REFERENCIAS!$C$24,10,7))),0)+VLOOKUP(T3353,REFERENCIAS!$C:$D,2,0)*VLOOKUP($T$2,PONDERADORES!A:P,IF(AND(INFORMACION!$T3353='REFERENCIAS RIESGO'!$C$36,INFORMACION!$F3353=REFERENCIAS!$C$24),16,IF(INFORMACION!$T3353='REFERENCIAS RIESGO'!$C$36,13,IF(INFORMACION!$F3353=REFERENCIAS!$C$24,10,7))),0)+VLOOKUP(IF(J3353&lt;=0.2,0.2,IF(AND(J3353&gt;0.2,J3353&lt;=0.4),0.4,IF(AND(J3353&gt;0.4,J3353&lt;=0.6),0.6,IF(AND(J3353&gt;0.6,J3353&lt;=0.8),0.8,IF(AND(J3353&gt;0.8,J3353&lt;=1),1))))),REFERENCIAS!$C:$D,2,0)*VLOOKUP($J$2,PONDERADORES!A:P,IF(AND(INFORMACION!$T3353='REFERENCIAS RIESGO'!$C$36,INFORMACION!$F3353=REFERENCIAS!$C$24),16,IF(INFORMACION!$T3353='REFERENCIAS RIESGO'!$C$36,13,IF(INFORMACION!$F3353=REFERENCIAS!$C$24,10,7))),0)</f>
        <v>#REF!</v>
      </c>
      <c r="Y3353" s="68">
        <f>+VLOOKUP(M3353,REFERENCIAS!$C:$D,2,0)*VLOOKUP($M$2,PONDERADORES!$A$7:$G$9,7,0)+VLOOKUP(N3353,REFERENCIAS!$C:$D,2,0)*VLOOKUP($N$2,PONDERADORES!$A$7:$G$9,7,0)+VLOOKUP(O3353,REFERENCIAS!$C:$D,2,0)*VLOOKUP($O$2,PONDERADORES!$A$7:$G$9,7,0)</f>
        <v>0.2</v>
      </c>
      <c r="Z3353" s="2">
        <f>+VLOOKUP(IF(R3353&lt;0.1,0,IF(AND(R3353&gt;=0.1,R3353&lt;0.2),0.1,IF(AND(R3353&gt;=0.2,R3353&lt;0.3),0.2,IF(R3353&gt;0.3,0.3,)))),REFERENCIAS!$C:$D,2,0)*VLOOKUP($R$2,PONDERADORES!$A$11:$G$11,7,0)</f>
        <v>15</v>
      </c>
      <c r="AA3353" s="92"/>
      <c r="AB3353" s="95" t="e">
        <f t="shared" ca="1" si="207"/>
        <v>#REF!</v>
      </c>
      <c r="AC3353" s="23" t="e">
        <f ca="1">IF(AB3353&gt;REFERENCIAS!$C$62,REFERENCIAS!$B$62,IF(AND(AB3353&gt;=REFERENCIAS!$C$63,AB3353&lt;REFERENCIAS!$D$63),REFERENCIAS!$B$63,IF(AND(AB3353&gt;REFERENCIAS!$C$64,AB3353&lt;=REFERENCIAS!$D$64),REFERENCIAS!$B$64,IF(AND(AB3353&gt;=REFERENCIAS!$C$65,AB3353&lt;REFERENCIAS!$D$65),REFERENCIAS!$B$65, "Revisar"))))</f>
        <v>#REF!</v>
      </c>
      <c r="AD3353" s="94" t="e">
        <f ca="1">VLOOKUP(AC3353,REFERENCIAS!$B$62:$G$65,4,FALSE)</f>
        <v>#REF!</v>
      </c>
    </row>
    <row r="3354" spans="1:30" ht="17.25" x14ac:dyDescent="0.25">
      <c r="A3354" s="74"/>
      <c r="B3354" s="19"/>
      <c r="C3354" s="19"/>
      <c r="D3354" s="50"/>
      <c r="E3354" s="73"/>
      <c r="F3354" s="74"/>
      <c r="G3354" s="9"/>
      <c r="H3354" s="48"/>
      <c r="I3354" s="49">
        <f t="shared" ca="1" si="208"/>
        <v>2022</v>
      </c>
      <c r="J3354" s="22">
        <f t="shared" ca="1" si="205"/>
        <v>1</v>
      </c>
      <c r="K3354" s="19"/>
      <c r="L3354" s="73"/>
      <c r="M3354" s="74"/>
      <c r="N3354" s="19"/>
      <c r="O3354" s="73"/>
      <c r="P3354" s="82">
        <v>1</v>
      </c>
      <c r="Q3354" s="24">
        <v>1</v>
      </c>
      <c r="R3354" s="81">
        <f t="shared" si="206"/>
        <v>1</v>
      </c>
      <c r="S3354" s="87"/>
      <c r="T3354" s="19"/>
      <c r="U3354" s="25"/>
      <c r="V3354" s="25"/>
      <c r="W3354" s="81"/>
      <c r="X3354" s="91" t="e">
        <f ca="1">+VLOOKUP(#REF!,REFERENCIAS!$C:$D,2,0)*VLOOKUP(#REF!,PONDERADORES!A:P,IF(AND(INFORMACION!$T3354='REFERENCIAS RIESGO'!$C$36,INFORMACION!$F3354=REFERENCIAS!$C$24),16,IF(INFORMACION!$T3354='REFERENCIAS RIESGO'!$C$36,13,IF(INFORMACION!$F3354=REFERENCIAS!$C$24,10,7))),0)+VLOOKUP(K3354,REFERENCIAS!$C:$D,2,0)*VLOOKUP($K$2,PONDERADORES!A:P,IF(AND(INFORMACION!$T3354='REFERENCIAS RIESGO'!$C$36,INFORMACION!$F3354=REFERENCIAS!$C$24),16,IF(INFORMACION!$T3354='REFERENCIAS RIESGO'!$C$36,13,IF(INFORMACION!$F3354=REFERENCIAS!$C$24,10,7))),0)+VLOOKUP(L3354,REFERENCIAS!$C:$D,2,0)*VLOOKUP($L$2,PONDERADORES!A:P,IF(AND(INFORMACION!$T3354='REFERENCIAS RIESGO'!$C$36,INFORMACION!$F3354=REFERENCIAS!$C$24),16,IF(INFORMACION!$T3354='REFERENCIAS RIESGO'!$C$36,13,IF(INFORMACION!$F3354=REFERENCIAS!$C$24,10,7))),0)+VLOOKUP(F3354,REFERENCIAS!$C:$D,2,0)*VLOOKUP($F$2,PONDERADORES!A:P,IF(AND(INFORMACION!$T3354='REFERENCIAS RIESGO'!$C$36,INFORMACION!$F3354=REFERENCIAS!$C$24),16,IF(INFORMACION!$T3354='REFERENCIAS RIESGO'!$C$36,13,IF(INFORMACION!$F3354=REFERENCIAS!$C$24,10,7))),0)+VLOOKUP(T3354,REFERENCIAS!$C:$D,2,0)*VLOOKUP($T$2,PONDERADORES!A:P,IF(AND(INFORMACION!$T3354='REFERENCIAS RIESGO'!$C$36,INFORMACION!$F3354=REFERENCIAS!$C$24),16,IF(INFORMACION!$T3354='REFERENCIAS RIESGO'!$C$36,13,IF(INFORMACION!$F3354=REFERENCIAS!$C$24,10,7))),0)+VLOOKUP(IF(J3354&lt;=0.2,0.2,IF(AND(J3354&gt;0.2,J3354&lt;=0.4),0.4,IF(AND(J3354&gt;0.4,J3354&lt;=0.6),0.6,IF(AND(J3354&gt;0.6,J3354&lt;=0.8),0.8,IF(AND(J3354&gt;0.8,J3354&lt;=1),1))))),REFERENCIAS!$C:$D,2,0)*VLOOKUP($J$2,PONDERADORES!A:P,IF(AND(INFORMACION!$T3354='REFERENCIAS RIESGO'!$C$36,INFORMACION!$F3354=REFERENCIAS!$C$24),16,IF(INFORMACION!$T3354='REFERENCIAS RIESGO'!$C$36,13,IF(INFORMACION!$F3354=REFERENCIAS!$C$24,10,7))),0)</f>
        <v>#REF!</v>
      </c>
      <c r="Y3354" s="68">
        <f>+VLOOKUP(M3354,REFERENCIAS!$C:$D,2,0)*VLOOKUP($M$2,PONDERADORES!$A$7:$G$9,7,0)+VLOOKUP(N3354,REFERENCIAS!$C:$D,2,0)*VLOOKUP($N$2,PONDERADORES!$A$7:$G$9,7,0)+VLOOKUP(O3354,REFERENCIAS!$C:$D,2,0)*VLOOKUP($O$2,PONDERADORES!$A$7:$G$9,7,0)</f>
        <v>0.2</v>
      </c>
      <c r="Z3354" s="2">
        <f>+VLOOKUP(IF(R3354&lt;0.1,0,IF(AND(R3354&gt;=0.1,R3354&lt;0.2),0.1,IF(AND(R3354&gt;=0.2,R3354&lt;0.3),0.2,IF(R3354&gt;0.3,0.3,)))),REFERENCIAS!$C:$D,2,0)*VLOOKUP($R$2,PONDERADORES!$A$11:$G$11,7,0)</f>
        <v>15</v>
      </c>
      <c r="AA3354" s="92"/>
      <c r="AB3354" s="95" t="e">
        <f t="shared" ca="1" si="207"/>
        <v>#REF!</v>
      </c>
      <c r="AC3354" s="23" t="e">
        <f ca="1">IF(AB3354&gt;REFERENCIAS!$C$62,REFERENCIAS!$B$62,IF(AND(AB3354&gt;=REFERENCIAS!$C$63,AB3354&lt;REFERENCIAS!$D$63),REFERENCIAS!$B$63,IF(AND(AB3354&gt;REFERENCIAS!$C$64,AB3354&lt;=REFERENCIAS!$D$64),REFERENCIAS!$B$64,IF(AND(AB3354&gt;=REFERENCIAS!$C$65,AB3354&lt;REFERENCIAS!$D$65),REFERENCIAS!$B$65, "Revisar"))))</f>
        <v>#REF!</v>
      </c>
      <c r="AD3354" s="94" t="e">
        <f ca="1">VLOOKUP(AC3354,REFERENCIAS!$B$62:$G$65,4,FALSE)</f>
        <v>#REF!</v>
      </c>
    </row>
    <row r="3355" spans="1:30" ht="17.25" x14ac:dyDescent="0.25">
      <c r="A3355" s="74"/>
      <c r="B3355" s="19"/>
      <c r="C3355" s="19"/>
      <c r="D3355" s="50"/>
      <c r="E3355" s="73"/>
      <c r="F3355" s="74"/>
      <c r="G3355" s="9"/>
      <c r="H3355" s="48"/>
      <c r="I3355" s="49">
        <f t="shared" ca="1" si="208"/>
        <v>2022</v>
      </c>
      <c r="J3355" s="22">
        <f t="shared" ca="1" si="205"/>
        <v>1</v>
      </c>
      <c r="K3355" s="19"/>
      <c r="L3355" s="73"/>
      <c r="M3355" s="74"/>
      <c r="N3355" s="19"/>
      <c r="O3355" s="73"/>
      <c r="P3355" s="82">
        <v>1</v>
      </c>
      <c r="Q3355" s="24">
        <v>1</v>
      </c>
      <c r="R3355" s="81">
        <f t="shared" si="206"/>
        <v>1</v>
      </c>
      <c r="S3355" s="87"/>
      <c r="T3355" s="19"/>
      <c r="U3355" s="25"/>
      <c r="V3355" s="25"/>
      <c r="W3355" s="81"/>
      <c r="X3355" s="91" t="e">
        <f ca="1">+VLOOKUP(#REF!,REFERENCIAS!$C:$D,2,0)*VLOOKUP(#REF!,PONDERADORES!A:P,IF(AND(INFORMACION!$T3355='REFERENCIAS RIESGO'!$C$36,INFORMACION!$F3355=REFERENCIAS!$C$24),16,IF(INFORMACION!$T3355='REFERENCIAS RIESGO'!$C$36,13,IF(INFORMACION!$F3355=REFERENCIAS!$C$24,10,7))),0)+VLOOKUP(K3355,REFERENCIAS!$C:$D,2,0)*VLOOKUP($K$2,PONDERADORES!A:P,IF(AND(INFORMACION!$T3355='REFERENCIAS RIESGO'!$C$36,INFORMACION!$F3355=REFERENCIAS!$C$24),16,IF(INFORMACION!$T3355='REFERENCIAS RIESGO'!$C$36,13,IF(INFORMACION!$F3355=REFERENCIAS!$C$24,10,7))),0)+VLOOKUP(L3355,REFERENCIAS!$C:$D,2,0)*VLOOKUP($L$2,PONDERADORES!A:P,IF(AND(INFORMACION!$T3355='REFERENCIAS RIESGO'!$C$36,INFORMACION!$F3355=REFERENCIAS!$C$24),16,IF(INFORMACION!$T3355='REFERENCIAS RIESGO'!$C$36,13,IF(INFORMACION!$F3355=REFERENCIAS!$C$24,10,7))),0)+VLOOKUP(F3355,REFERENCIAS!$C:$D,2,0)*VLOOKUP($F$2,PONDERADORES!A:P,IF(AND(INFORMACION!$T3355='REFERENCIAS RIESGO'!$C$36,INFORMACION!$F3355=REFERENCIAS!$C$24),16,IF(INFORMACION!$T3355='REFERENCIAS RIESGO'!$C$36,13,IF(INFORMACION!$F3355=REFERENCIAS!$C$24,10,7))),0)+VLOOKUP(T3355,REFERENCIAS!$C:$D,2,0)*VLOOKUP($T$2,PONDERADORES!A:P,IF(AND(INFORMACION!$T3355='REFERENCIAS RIESGO'!$C$36,INFORMACION!$F3355=REFERENCIAS!$C$24),16,IF(INFORMACION!$T3355='REFERENCIAS RIESGO'!$C$36,13,IF(INFORMACION!$F3355=REFERENCIAS!$C$24,10,7))),0)+VLOOKUP(IF(J3355&lt;=0.2,0.2,IF(AND(J3355&gt;0.2,J3355&lt;=0.4),0.4,IF(AND(J3355&gt;0.4,J3355&lt;=0.6),0.6,IF(AND(J3355&gt;0.6,J3355&lt;=0.8),0.8,IF(AND(J3355&gt;0.8,J3355&lt;=1),1))))),REFERENCIAS!$C:$D,2,0)*VLOOKUP($J$2,PONDERADORES!A:P,IF(AND(INFORMACION!$T3355='REFERENCIAS RIESGO'!$C$36,INFORMACION!$F3355=REFERENCIAS!$C$24),16,IF(INFORMACION!$T3355='REFERENCIAS RIESGO'!$C$36,13,IF(INFORMACION!$F3355=REFERENCIAS!$C$24,10,7))),0)</f>
        <v>#REF!</v>
      </c>
      <c r="Y3355" s="68">
        <f>+VLOOKUP(M3355,REFERENCIAS!$C:$D,2,0)*VLOOKUP($M$2,PONDERADORES!$A$7:$G$9,7,0)+VLOOKUP(N3355,REFERENCIAS!$C:$D,2,0)*VLOOKUP($N$2,PONDERADORES!$A$7:$G$9,7,0)+VLOOKUP(O3355,REFERENCIAS!$C:$D,2,0)*VLOOKUP($O$2,PONDERADORES!$A$7:$G$9,7,0)</f>
        <v>0.2</v>
      </c>
      <c r="Z3355" s="2">
        <f>+VLOOKUP(IF(R3355&lt;0.1,0,IF(AND(R3355&gt;=0.1,R3355&lt;0.2),0.1,IF(AND(R3355&gt;=0.2,R3355&lt;0.3),0.2,IF(R3355&gt;0.3,0.3,)))),REFERENCIAS!$C:$D,2,0)*VLOOKUP($R$2,PONDERADORES!$A$11:$G$11,7,0)</f>
        <v>15</v>
      </c>
      <c r="AA3355" s="92"/>
      <c r="AB3355" s="95" t="e">
        <f t="shared" ca="1" si="207"/>
        <v>#REF!</v>
      </c>
      <c r="AC3355" s="23" t="e">
        <f ca="1">IF(AB3355&gt;REFERENCIAS!$C$62,REFERENCIAS!$B$62,IF(AND(AB3355&gt;=REFERENCIAS!$C$63,AB3355&lt;REFERENCIAS!$D$63),REFERENCIAS!$B$63,IF(AND(AB3355&gt;REFERENCIAS!$C$64,AB3355&lt;=REFERENCIAS!$D$64),REFERENCIAS!$B$64,IF(AND(AB3355&gt;=REFERENCIAS!$C$65,AB3355&lt;REFERENCIAS!$D$65),REFERENCIAS!$B$65, "Revisar"))))</f>
        <v>#REF!</v>
      </c>
      <c r="AD3355" s="94" t="e">
        <f ca="1">VLOOKUP(AC3355,REFERENCIAS!$B$62:$G$65,4,FALSE)</f>
        <v>#REF!</v>
      </c>
    </row>
    <row r="3356" spans="1:30" ht="17.25" x14ac:dyDescent="0.25">
      <c r="A3356" s="74"/>
      <c r="B3356" s="19"/>
      <c r="C3356" s="19"/>
      <c r="D3356" s="50"/>
      <c r="E3356" s="73"/>
      <c r="F3356" s="74"/>
      <c r="G3356" s="9"/>
      <c r="H3356" s="48"/>
      <c r="I3356" s="49">
        <f t="shared" ca="1" si="208"/>
        <v>2022</v>
      </c>
      <c r="J3356" s="22">
        <f t="shared" ca="1" si="205"/>
        <v>1</v>
      </c>
      <c r="K3356" s="19"/>
      <c r="L3356" s="73"/>
      <c r="M3356" s="74"/>
      <c r="N3356" s="19"/>
      <c r="O3356" s="73"/>
      <c r="P3356" s="82">
        <v>1</v>
      </c>
      <c r="Q3356" s="24">
        <v>1</v>
      </c>
      <c r="R3356" s="81">
        <f t="shared" si="206"/>
        <v>1</v>
      </c>
      <c r="S3356" s="87"/>
      <c r="T3356" s="19"/>
      <c r="U3356" s="25"/>
      <c r="V3356" s="25"/>
      <c r="W3356" s="81"/>
      <c r="X3356" s="91" t="e">
        <f ca="1">+VLOOKUP(#REF!,REFERENCIAS!$C:$D,2,0)*VLOOKUP(#REF!,PONDERADORES!A:P,IF(AND(INFORMACION!$T3356='REFERENCIAS RIESGO'!$C$36,INFORMACION!$F3356=REFERENCIAS!$C$24),16,IF(INFORMACION!$T3356='REFERENCIAS RIESGO'!$C$36,13,IF(INFORMACION!$F3356=REFERENCIAS!$C$24,10,7))),0)+VLOOKUP(K3356,REFERENCIAS!$C:$D,2,0)*VLOOKUP($K$2,PONDERADORES!A:P,IF(AND(INFORMACION!$T3356='REFERENCIAS RIESGO'!$C$36,INFORMACION!$F3356=REFERENCIAS!$C$24),16,IF(INFORMACION!$T3356='REFERENCIAS RIESGO'!$C$36,13,IF(INFORMACION!$F3356=REFERENCIAS!$C$24,10,7))),0)+VLOOKUP(L3356,REFERENCIAS!$C:$D,2,0)*VLOOKUP($L$2,PONDERADORES!A:P,IF(AND(INFORMACION!$T3356='REFERENCIAS RIESGO'!$C$36,INFORMACION!$F3356=REFERENCIAS!$C$24),16,IF(INFORMACION!$T3356='REFERENCIAS RIESGO'!$C$36,13,IF(INFORMACION!$F3356=REFERENCIAS!$C$24,10,7))),0)+VLOOKUP(F3356,REFERENCIAS!$C:$D,2,0)*VLOOKUP($F$2,PONDERADORES!A:P,IF(AND(INFORMACION!$T3356='REFERENCIAS RIESGO'!$C$36,INFORMACION!$F3356=REFERENCIAS!$C$24),16,IF(INFORMACION!$T3356='REFERENCIAS RIESGO'!$C$36,13,IF(INFORMACION!$F3356=REFERENCIAS!$C$24,10,7))),0)+VLOOKUP(T3356,REFERENCIAS!$C:$D,2,0)*VLOOKUP($T$2,PONDERADORES!A:P,IF(AND(INFORMACION!$T3356='REFERENCIAS RIESGO'!$C$36,INFORMACION!$F3356=REFERENCIAS!$C$24),16,IF(INFORMACION!$T3356='REFERENCIAS RIESGO'!$C$36,13,IF(INFORMACION!$F3356=REFERENCIAS!$C$24,10,7))),0)+VLOOKUP(IF(J3356&lt;=0.2,0.2,IF(AND(J3356&gt;0.2,J3356&lt;=0.4),0.4,IF(AND(J3356&gt;0.4,J3356&lt;=0.6),0.6,IF(AND(J3356&gt;0.6,J3356&lt;=0.8),0.8,IF(AND(J3356&gt;0.8,J3356&lt;=1),1))))),REFERENCIAS!$C:$D,2,0)*VLOOKUP($J$2,PONDERADORES!A:P,IF(AND(INFORMACION!$T3356='REFERENCIAS RIESGO'!$C$36,INFORMACION!$F3356=REFERENCIAS!$C$24),16,IF(INFORMACION!$T3356='REFERENCIAS RIESGO'!$C$36,13,IF(INFORMACION!$F3356=REFERENCIAS!$C$24,10,7))),0)</f>
        <v>#REF!</v>
      </c>
      <c r="Y3356" s="68">
        <f>+VLOOKUP(M3356,REFERENCIAS!$C:$D,2,0)*VLOOKUP($M$2,PONDERADORES!$A$7:$G$9,7,0)+VLOOKUP(N3356,REFERENCIAS!$C:$D,2,0)*VLOOKUP($N$2,PONDERADORES!$A$7:$G$9,7,0)+VLOOKUP(O3356,REFERENCIAS!$C:$D,2,0)*VLOOKUP($O$2,PONDERADORES!$A$7:$G$9,7,0)</f>
        <v>0.2</v>
      </c>
      <c r="Z3356" s="2">
        <f>+VLOOKUP(IF(R3356&lt;0.1,0,IF(AND(R3356&gt;=0.1,R3356&lt;0.2),0.1,IF(AND(R3356&gt;=0.2,R3356&lt;0.3),0.2,IF(R3356&gt;0.3,0.3,)))),REFERENCIAS!$C:$D,2,0)*VLOOKUP($R$2,PONDERADORES!$A$11:$G$11,7,0)</f>
        <v>15</v>
      </c>
      <c r="AA3356" s="92"/>
      <c r="AB3356" s="95" t="e">
        <f t="shared" ca="1" si="207"/>
        <v>#REF!</v>
      </c>
      <c r="AC3356" s="23" t="e">
        <f ca="1">IF(AB3356&gt;REFERENCIAS!$C$62,REFERENCIAS!$B$62,IF(AND(AB3356&gt;=REFERENCIAS!$C$63,AB3356&lt;REFERENCIAS!$D$63),REFERENCIAS!$B$63,IF(AND(AB3356&gt;REFERENCIAS!$C$64,AB3356&lt;=REFERENCIAS!$D$64),REFERENCIAS!$B$64,IF(AND(AB3356&gt;=REFERENCIAS!$C$65,AB3356&lt;REFERENCIAS!$D$65),REFERENCIAS!$B$65, "Revisar"))))</f>
        <v>#REF!</v>
      </c>
      <c r="AD3356" s="94" t="e">
        <f ca="1">VLOOKUP(AC3356,REFERENCIAS!$B$62:$G$65,4,FALSE)</f>
        <v>#REF!</v>
      </c>
    </row>
    <row r="3357" spans="1:30" ht="17.25" x14ac:dyDescent="0.25">
      <c r="A3357" s="74"/>
      <c r="B3357" s="19"/>
      <c r="C3357" s="19"/>
      <c r="D3357" s="50"/>
      <c r="E3357" s="73"/>
      <c r="F3357" s="74"/>
      <c r="G3357" s="9"/>
      <c r="H3357" s="48"/>
      <c r="I3357" s="49">
        <f t="shared" ca="1" si="208"/>
        <v>2022</v>
      </c>
      <c r="J3357" s="22">
        <f t="shared" ca="1" si="205"/>
        <v>1</v>
      </c>
      <c r="K3357" s="19"/>
      <c r="L3357" s="73"/>
      <c r="M3357" s="74"/>
      <c r="N3357" s="19"/>
      <c r="O3357" s="73"/>
      <c r="P3357" s="82">
        <v>1</v>
      </c>
      <c r="Q3357" s="24">
        <v>1</v>
      </c>
      <c r="R3357" s="81">
        <f t="shared" si="206"/>
        <v>1</v>
      </c>
      <c r="S3357" s="87"/>
      <c r="T3357" s="19"/>
      <c r="U3357" s="25"/>
      <c r="V3357" s="25"/>
      <c r="W3357" s="81"/>
      <c r="X3357" s="91" t="e">
        <f ca="1">+VLOOKUP(#REF!,REFERENCIAS!$C:$D,2,0)*VLOOKUP(#REF!,PONDERADORES!A:P,IF(AND(INFORMACION!$T3357='REFERENCIAS RIESGO'!$C$36,INFORMACION!$F3357=REFERENCIAS!$C$24),16,IF(INFORMACION!$T3357='REFERENCIAS RIESGO'!$C$36,13,IF(INFORMACION!$F3357=REFERENCIAS!$C$24,10,7))),0)+VLOOKUP(K3357,REFERENCIAS!$C:$D,2,0)*VLOOKUP($K$2,PONDERADORES!A:P,IF(AND(INFORMACION!$T3357='REFERENCIAS RIESGO'!$C$36,INFORMACION!$F3357=REFERENCIAS!$C$24),16,IF(INFORMACION!$T3357='REFERENCIAS RIESGO'!$C$36,13,IF(INFORMACION!$F3357=REFERENCIAS!$C$24,10,7))),0)+VLOOKUP(L3357,REFERENCIAS!$C:$D,2,0)*VLOOKUP($L$2,PONDERADORES!A:P,IF(AND(INFORMACION!$T3357='REFERENCIAS RIESGO'!$C$36,INFORMACION!$F3357=REFERENCIAS!$C$24),16,IF(INFORMACION!$T3357='REFERENCIAS RIESGO'!$C$36,13,IF(INFORMACION!$F3357=REFERENCIAS!$C$24,10,7))),0)+VLOOKUP(F3357,REFERENCIAS!$C:$D,2,0)*VLOOKUP($F$2,PONDERADORES!A:P,IF(AND(INFORMACION!$T3357='REFERENCIAS RIESGO'!$C$36,INFORMACION!$F3357=REFERENCIAS!$C$24),16,IF(INFORMACION!$T3357='REFERENCIAS RIESGO'!$C$36,13,IF(INFORMACION!$F3357=REFERENCIAS!$C$24,10,7))),0)+VLOOKUP(T3357,REFERENCIAS!$C:$D,2,0)*VLOOKUP($T$2,PONDERADORES!A:P,IF(AND(INFORMACION!$T3357='REFERENCIAS RIESGO'!$C$36,INFORMACION!$F3357=REFERENCIAS!$C$24),16,IF(INFORMACION!$T3357='REFERENCIAS RIESGO'!$C$36,13,IF(INFORMACION!$F3357=REFERENCIAS!$C$24,10,7))),0)+VLOOKUP(IF(J3357&lt;=0.2,0.2,IF(AND(J3357&gt;0.2,J3357&lt;=0.4),0.4,IF(AND(J3357&gt;0.4,J3357&lt;=0.6),0.6,IF(AND(J3357&gt;0.6,J3357&lt;=0.8),0.8,IF(AND(J3357&gt;0.8,J3357&lt;=1),1))))),REFERENCIAS!$C:$D,2,0)*VLOOKUP($J$2,PONDERADORES!A:P,IF(AND(INFORMACION!$T3357='REFERENCIAS RIESGO'!$C$36,INFORMACION!$F3357=REFERENCIAS!$C$24),16,IF(INFORMACION!$T3357='REFERENCIAS RIESGO'!$C$36,13,IF(INFORMACION!$F3357=REFERENCIAS!$C$24,10,7))),0)</f>
        <v>#REF!</v>
      </c>
      <c r="Y3357" s="68">
        <f>+VLOOKUP(M3357,REFERENCIAS!$C:$D,2,0)*VLOOKUP($M$2,PONDERADORES!$A$7:$G$9,7,0)+VLOOKUP(N3357,REFERENCIAS!$C:$D,2,0)*VLOOKUP($N$2,PONDERADORES!$A$7:$G$9,7,0)+VLOOKUP(O3357,REFERENCIAS!$C:$D,2,0)*VLOOKUP($O$2,PONDERADORES!$A$7:$G$9,7,0)</f>
        <v>0.2</v>
      </c>
      <c r="Z3357" s="2">
        <f>+VLOOKUP(IF(R3357&lt;0.1,0,IF(AND(R3357&gt;=0.1,R3357&lt;0.2),0.1,IF(AND(R3357&gt;=0.2,R3357&lt;0.3),0.2,IF(R3357&gt;0.3,0.3,)))),REFERENCIAS!$C:$D,2,0)*VLOOKUP($R$2,PONDERADORES!$A$11:$G$11,7,0)</f>
        <v>15</v>
      </c>
      <c r="AA3357" s="92"/>
      <c r="AB3357" s="95" t="e">
        <f t="shared" ca="1" si="207"/>
        <v>#REF!</v>
      </c>
      <c r="AC3357" s="23" t="e">
        <f ca="1">IF(AB3357&gt;REFERENCIAS!$C$62,REFERENCIAS!$B$62,IF(AND(AB3357&gt;=REFERENCIAS!$C$63,AB3357&lt;REFERENCIAS!$D$63),REFERENCIAS!$B$63,IF(AND(AB3357&gt;REFERENCIAS!$C$64,AB3357&lt;=REFERENCIAS!$D$64),REFERENCIAS!$B$64,IF(AND(AB3357&gt;=REFERENCIAS!$C$65,AB3357&lt;REFERENCIAS!$D$65),REFERENCIAS!$B$65, "Revisar"))))</f>
        <v>#REF!</v>
      </c>
      <c r="AD3357" s="94" t="e">
        <f ca="1">VLOOKUP(AC3357,REFERENCIAS!$B$62:$G$65,4,FALSE)</f>
        <v>#REF!</v>
      </c>
    </row>
    <row r="3358" spans="1:30" ht="17.25" x14ac:dyDescent="0.25">
      <c r="A3358" s="74"/>
      <c r="B3358" s="19"/>
      <c r="C3358" s="19"/>
      <c r="D3358" s="50"/>
      <c r="E3358" s="73"/>
      <c r="F3358" s="74"/>
      <c r="G3358" s="9"/>
      <c r="H3358" s="48"/>
      <c r="I3358" s="49">
        <f t="shared" ca="1" si="208"/>
        <v>2022</v>
      </c>
      <c r="J3358" s="22">
        <f t="shared" ca="1" si="205"/>
        <v>1</v>
      </c>
      <c r="K3358" s="19"/>
      <c r="L3358" s="73"/>
      <c r="M3358" s="74"/>
      <c r="N3358" s="19"/>
      <c r="O3358" s="73"/>
      <c r="P3358" s="82">
        <v>1</v>
      </c>
      <c r="Q3358" s="24">
        <v>1</v>
      </c>
      <c r="R3358" s="81">
        <f t="shared" si="206"/>
        <v>1</v>
      </c>
      <c r="S3358" s="87"/>
      <c r="T3358" s="19"/>
      <c r="U3358" s="25"/>
      <c r="V3358" s="25"/>
      <c r="W3358" s="81"/>
      <c r="X3358" s="91" t="e">
        <f ca="1">+VLOOKUP(#REF!,REFERENCIAS!$C:$D,2,0)*VLOOKUP(#REF!,PONDERADORES!A:P,IF(AND(INFORMACION!$T3358='REFERENCIAS RIESGO'!$C$36,INFORMACION!$F3358=REFERENCIAS!$C$24),16,IF(INFORMACION!$T3358='REFERENCIAS RIESGO'!$C$36,13,IF(INFORMACION!$F3358=REFERENCIAS!$C$24,10,7))),0)+VLOOKUP(K3358,REFERENCIAS!$C:$D,2,0)*VLOOKUP($K$2,PONDERADORES!A:P,IF(AND(INFORMACION!$T3358='REFERENCIAS RIESGO'!$C$36,INFORMACION!$F3358=REFERENCIAS!$C$24),16,IF(INFORMACION!$T3358='REFERENCIAS RIESGO'!$C$36,13,IF(INFORMACION!$F3358=REFERENCIAS!$C$24,10,7))),0)+VLOOKUP(L3358,REFERENCIAS!$C:$D,2,0)*VLOOKUP($L$2,PONDERADORES!A:P,IF(AND(INFORMACION!$T3358='REFERENCIAS RIESGO'!$C$36,INFORMACION!$F3358=REFERENCIAS!$C$24),16,IF(INFORMACION!$T3358='REFERENCIAS RIESGO'!$C$36,13,IF(INFORMACION!$F3358=REFERENCIAS!$C$24,10,7))),0)+VLOOKUP(F3358,REFERENCIAS!$C:$D,2,0)*VLOOKUP($F$2,PONDERADORES!A:P,IF(AND(INFORMACION!$T3358='REFERENCIAS RIESGO'!$C$36,INFORMACION!$F3358=REFERENCIAS!$C$24),16,IF(INFORMACION!$T3358='REFERENCIAS RIESGO'!$C$36,13,IF(INFORMACION!$F3358=REFERENCIAS!$C$24,10,7))),0)+VLOOKUP(T3358,REFERENCIAS!$C:$D,2,0)*VLOOKUP($T$2,PONDERADORES!A:P,IF(AND(INFORMACION!$T3358='REFERENCIAS RIESGO'!$C$36,INFORMACION!$F3358=REFERENCIAS!$C$24),16,IF(INFORMACION!$T3358='REFERENCIAS RIESGO'!$C$36,13,IF(INFORMACION!$F3358=REFERENCIAS!$C$24,10,7))),0)+VLOOKUP(IF(J3358&lt;=0.2,0.2,IF(AND(J3358&gt;0.2,J3358&lt;=0.4),0.4,IF(AND(J3358&gt;0.4,J3358&lt;=0.6),0.6,IF(AND(J3358&gt;0.6,J3358&lt;=0.8),0.8,IF(AND(J3358&gt;0.8,J3358&lt;=1),1))))),REFERENCIAS!$C:$D,2,0)*VLOOKUP($J$2,PONDERADORES!A:P,IF(AND(INFORMACION!$T3358='REFERENCIAS RIESGO'!$C$36,INFORMACION!$F3358=REFERENCIAS!$C$24),16,IF(INFORMACION!$T3358='REFERENCIAS RIESGO'!$C$36,13,IF(INFORMACION!$F3358=REFERENCIAS!$C$24,10,7))),0)</f>
        <v>#REF!</v>
      </c>
      <c r="Y3358" s="68">
        <f>+VLOOKUP(M3358,REFERENCIAS!$C:$D,2,0)*VLOOKUP($M$2,PONDERADORES!$A$7:$G$9,7,0)+VLOOKUP(N3358,REFERENCIAS!$C:$D,2,0)*VLOOKUP($N$2,PONDERADORES!$A$7:$G$9,7,0)+VLOOKUP(O3358,REFERENCIAS!$C:$D,2,0)*VLOOKUP($O$2,PONDERADORES!$A$7:$G$9,7,0)</f>
        <v>0.2</v>
      </c>
      <c r="Z3358" s="2">
        <f>+VLOOKUP(IF(R3358&lt;0.1,0,IF(AND(R3358&gt;=0.1,R3358&lt;0.2),0.1,IF(AND(R3358&gt;=0.2,R3358&lt;0.3),0.2,IF(R3358&gt;0.3,0.3,)))),REFERENCIAS!$C:$D,2,0)*VLOOKUP($R$2,PONDERADORES!$A$11:$G$11,7,0)</f>
        <v>15</v>
      </c>
      <c r="AA3358" s="92"/>
      <c r="AB3358" s="95" t="e">
        <f t="shared" ca="1" si="207"/>
        <v>#REF!</v>
      </c>
      <c r="AC3358" s="23" t="e">
        <f ca="1">IF(AB3358&gt;REFERENCIAS!$C$62,REFERENCIAS!$B$62,IF(AND(AB3358&gt;=REFERENCIAS!$C$63,AB3358&lt;REFERENCIAS!$D$63),REFERENCIAS!$B$63,IF(AND(AB3358&gt;REFERENCIAS!$C$64,AB3358&lt;=REFERENCIAS!$D$64),REFERENCIAS!$B$64,IF(AND(AB3358&gt;=REFERENCIAS!$C$65,AB3358&lt;REFERENCIAS!$D$65),REFERENCIAS!$B$65, "Revisar"))))</f>
        <v>#REF!</v>
      </c>
      <c r="AD3358" s="94" t="e">
        <f ca="1">VLOOKUP(AC3358,REFERENCIAS!$B$62:$G$65,4,FALSE)</f>
        <v>#REF!</v>
      </c>
    </row>
    <row r="3359" spans="1:30" ht="17.25" x14ac:dyDescent="0.25">
      <c r="A3359" s="74"/>
      <c r="B3359" s="19"/>
      <c r="C3359" s="19"/>
      <c r="D3359" s="50"/>
      <c r="E3359" s="73"/>
      <c r="F3359" s="74"/>
      <c r="G3359" s="9"/>
      <c r="H3359" s="48"/>
      <c r="I3359" s="49">
        <f t="shared" ca="1" si="208"/>
        <v>2022</v>
      </c>
      <c r="J3359" s="22">
        <f t="shared" ca="1" si="205"/>
        <v>1</v>
      </c>
      <c r="K3359" s="19"/>
      <c r="L3359" s="73"/>
      <c r="M3359" s="74"/>
      <c r="N3359" s="19"/>
      <c r="O3359" s="73"/>
      <c r="P3359" s="82">
        <v>1</v>
      </c>
      <c r="Q3359" s="24">
        <v>1</v>
      </c>
      <c r="R3359" s="81">
        <f t="shared" si="206"/>
        <v>1</v>
      </c>
      <c r="S3359" s="87"/>
      <c r="T3359" s="19"/>
      <c r="U3359" s="25"/>
      <c r="V3359" s="25"/>
      <c r="W3359" s="81"/>
      <c r="X3359" s="91" t="e">
        <f ca="1">+VLOOKUP(#REF!,REFERENCIAS!$C:$D,2,0)*VLOOKUP(#REF!,PONDERADORES!A:P,IF(AND(INFORMACION!$T3359='REFERENCIAS RIESGO'!$C$36,INFORMACION!$F3359=REFERENCIAS!$C$24),16,IF(INFORMACION!$T3359='REFERENCIAS RIESGO'!$C$36,13,IF(INFORMACION!$F3359=REFERENCIAS!$C$24,10,7))),0)+VLOOKUP(K3359,REFERENCIAS!$C:$D,2,0)*VLOOKUP($K$2,PONDERADORES!A:P,IF(AND(INFORMACION!$T3359='REFERENCIAS RIESGO'!$C$36,INFORMACION!$F3359=REFERENCIAS!$C$24),16,IF(INFORMACION!$T3359='REFERENCIAS RIESGO'!$C$36,13,IF(INFORMACION!$F3359=REFERENCIAS!$C$24,10,7))),0)+VLOOKUP(L3359,REFERENCIAS!$C:$D,2,0)*VLOOKUP($L$2,PONDERADORES!A:P,IF(AND(INFORMACION!$T3359='REFERENCIAS RIESGO'!$C$36,INFORMACION!$F3359=REFERENCIAS!$C$24),16,IF(INFORMACION!$T3359='REFERENCIAS RIESGO'!$C$36,13,IF(INFORMACION!$F3359=REFERENCIAS!$C$24,10,7))),0)+VLOOKUP(F3359,REFERENCIAS!$C:$D,2,0)*VLOOKUP($F$2,PONDERADORES!A:P,IF(AND(INFORMACION!$T3359='REFERENCIAS RIESGO'!$C$36,INFORMACION!$F3359=REFERENCIAS!$C$24),16,IF(INFORMACION!$T3359='REFERENCIAS RIESGO'!$C$36,13,IF(INFORMACION!$F3359=REFERENCIAS!$C$24,10,7))),0)+VLOOKUP(T3359,REFERENCIAS!$C:$D,2,0)*VLOOKUP($T$2,PONDERADORES!A:P,IF(AND(INFORMACION!$T3359='REFERENCIAS RIESGO'!$C$36,INFORMACION!$F3359=REFERENCIAS!$C$24),16,IF(INFORMACION!$T3359='REFERENCIAS RIESGO'!$C$36,13,IF(INFORMACION!$F3359=REFERENCIAS!$C$24,10,7))),0)+VLOOKUP(IF(J3359&lt;=0.2,0.2,IF(AND(J3359&gt;0.2,J3359&lt;=0.4),0.4,IF(AND(J3359&gt;0.4,J3359&lt;=0.6),0.6,IF(AND(J3359&gt;0.6,J3359&lt;=0.8),0.8,IF(AND(J3359&gt;0.8,J3359&lt;=1),1))))),REFERENCIAS!$C:$D,2,0)*VLOOKUP($J$2,PONDERADORES!A:P,IF(AND(INFORMACION!$T3359='REFERENCIAS RIESGO'!$C$36,INFORMACION!$F3359=REFERENCIAS!$C$24),16,IF(INFORMACION!$T3359='REFERENCIAS RIESGO'!$C$36,13,IF(INFORMACION!$F3359=REFERENCIAS!$C$24,10,7))),0)</f>
        <v>#REF!</v>
      </c>
      <c r="Y3359" s="68">
        <f>+VLOOKUP(M3359,REFERENCIAS!$C:$D,2,0)*VLOOKUP($M$2,PONDERADORES!$A$7:$G$9,7,0)+VLOOKUP(N3359,REFERENCIAS!$C:$D,2,0)*VLOOKUP($N$2,PONDERADORES!$A$7:$G$9,7,0)+VLOOKUP(O3359,REFERENCIAS!$C:$D,2,0)*VLOOKUP($O$2,PONDERADORES!$A$7:$G$9,7,0)</f>
        <v>0.2</v>
      </c>
      <c r="Z3359" s="2">
        <f>+VLOOKUP(IF(R3359&lt;0.1,0,IF(AND(R3359&gt;=0.1,R3359&lt;0.2),0.1,IF(AND(R3359&gt;=0.2,R3359&lt;0.3),0.2,IF(R3359&gt;0.3,0.3,)))),REFERENCIAS!$C:$D,2,0)*VLOOKUP($R$2,PONDERADORES!$A$11:$G$11,7,0)</f>
        <v>15</v>
      </c>
      <c r="AA3359" s="92"/>
      <c r="AB3359" s="95" t="e">
        <f t="shared" ca="1" si="207"/>
        <v>#REF!</v>
      </c>
      <c r="AC3359" s="23" t="e">
        <f ca="1">IF(AB3359&gt;REFERENCIAS!$C$62,REFERENCIAS!$B$62,IF(AND(AB3359&gt;=REFERENCIAS!$C$63,AB3359&lt;REFERENCIAS!$D$63),REFERENCIAS!$B$63,IF(AND(AB3359&gt;REFERENCIAS!$C$64,AB3359&lt;=REFERENCIAS!$D$64),REFERENCIAS!$B$64,IF(AND(AB3359&gt;=REFERENCIAS!$C$65,AB3359&lt;REFERENCIAS!$D$65),REFERENCIAS!$B$65, "Revisar"))))</f>
        <v>#REF!</v>
      </c>
      <c r="AD3359" s="94" t="e">
        <f ca="1">VLOOKUP(AC3359,REFERENCIAS!$B$62:$G$65,4,FALSE)</f>
        <v>#REF!</v>
      </c>
    </row>
    <row r="3360" spans="1:30" ht="17.25" x14ac:dyDescent="0.25">
      <c r="A3360" s="74"/>
      <c r="B3360" s="19"/>
      <c r="C3360" s="19"/>
      <c r="D3360" s="50"/>
      <c r="E3360" s="73"/>
      <c r="F3360" s="74"/>
      <c r="G3360" s="9"/>
      <c r="H3360" s="48"/>
      <c r="I3360" s="49">
        <f t="shared" ca="1" si="208"/>
        <v>2022</v>
      </c>
      <c r="J3360" s="22">
        <f t="shared" ca="1" si="205"/>
        <v>1</v>
      </c>
      <c r="K3360" s="19"/>
      <c r="L3360" s="73"/>
      <c r="M3360" s="74"/>
      <c r="N3360" s="19"/>
      <c r="O3360" s="73"/>
      <c r="P3360" s="82">
        <v>1</v>
      </c>
      <c r="Q3360" s="24">
        <v>1</v>
      </c>
      <c r="R3360" s="81">
        <f t="shared" si="206"/>
        <v>1</v>
      </c>
      <c r="S3360" s="87"/>
      <c r="T3360" s="19"/>
      <c r="U3360" s="25"/>
      <c r="V3360" s="25"/>
      <c r="W3360" s="81"/>
      <c r="X3360" s="91" t="e">
        <f ca="1">+VLOOKUP(#REF!,REFERENCIAS!$C:$D,2,0)*VLOOKUP(#REF!,PONDERADORES!A:P,IF(AND(INFORMACION!$T3360='REFERENCIAS RIESGO'!$C$36,INFORMACION!$F3360=REFERENCIAS!$C$24),16,IF(INFORMACION!$T3360='REFERENCIAS RIESGO'!$C$36,13,IF(INFORMACION!$F3360=REFERENCIAS!$C$24,10,7))),0)+VLOOKUP(K3360,REFERENCIAS!$C:$D,2,0)*VLOOKUP($K$2,PONDERADORES!A:P,IF(AND(INFORMACION!$T3360='REFERENCIAS RIESGO'!$C$36,INFORMACION!$F3360=REFERENCIAS!$C$24),16,IF(INFORMACION!$T3360='REFERENCIAS RIESGO'!$C$36,13,IF(INFORMACION!$F3360=REFERENCIAS!$C$24,10,7))),0)+VLOOKUP(L3360,REFERENCIAS!$C:$D,2,0)*VLOOKUP($L$2,PONDERADORES!A:P,IF(AND(INFORMACION!$T3360='REFERENCIAS RIESGO'!$C$36,INFORMACION!$F3360=REFERENCIAS!$C$24),16,IF(INFORMACION!$T3360='REFERENCIAS RIESGO'!$C$36,13,IF(INFORMACION!$F3360=REFERENCIAS!$C$24,10,7))),0)+VLOOKUP(F3360,REFERENCIAS!$C:$D,2,0)*VLOOKUP($F$2,PONDERADORES!A:P,IF(AND(INFORMACION!$T3360='REFERENCIAS RIESGO'!$C$36,INFORMACION!$F3360=REFERENCIAS!$C$24),16,IF(INFORMACION!$T3360='REFERENCIAS RIESGO'!$C$36,13,IF(INFORMACION!$F3360=REFERENCIAS!$C$24,10,7))),0)+VLOOKUP(T3360,REFERENCIAS!$C:$D,2,0)*VLOOKUP($T$2,PONDERADORES!A:P,IF(AND(INFORMACION!$T3360='REFERENCIAS RIESGO'!$C$36,INFORMACION!$F3360=REFERENCIAS!$C$24),16,IF(INFORMACION!$T3360='REFERENCIAS RIESGO'!$C$36,13,IF(INFORMACION!$F3360=REFERENCIAS!$C$24,10,7))),0)+VLOOKUP(IF(J3360&lt;=0.2,0.2,IF(AND(J3360&gt;0.2,J3360&lt;=0.4),0.4,IF(AND(J3360&gt;0.4,J3360&lt;=0.6),0.6,IF(AND(J3360&gt;0.6,J3360&lt;=0.8),0.8,IF(AND(J3360&gt;0.8,J3360&lt;=1),1))))),REFERENCIAS!$C:$D,2,0)*VLOOKUP($J$2,PONDERADORES!A:P,IF(AND(INFORMACION!$T3360='REFERENCIAS RIESGO'!$C$36,INFORMACION!$F3360=REFERENCIAS!$C$24),16,IF(INFORMACION!$T3360='REFERENCIAS RIESGO'!$C$36,13,IF(INFORMACION!$F3360=REFERENCIAS!$C$24,10,7))),0)</f>
        <v>#REF!</v>
      </c>
      <c r="Y3360" s="68">
        <f>+VLOOKUP(M3360,REFERENCIAS!$C:$D,2,0)*VLOOKUP($M$2,PONDERADORES!$A$7:$G$9,7,0)+VLOOKUP(N3360,REFERENCIAS!$C:$D,2,0)*VLOOKUP($N$2,PONDERADORES!$A$7:$G$9,7,0)+VLOOKUP(O3360,REFERENCIAS!$C:$D,2,0)*VLOOKUP($O$2,PONDERADORES!$A$7:$G$9,7,0)</f>
        <v>0.2</v>
      </c>
      <c r="Z3360" s="2">
        <f>+VLOOKUP(IF(R3360&lt;0.1,0,IF(AND(R3360&gt;=0.1,R3360&lt;0.2),0.1,IF(AND(R3360&gt;=0.2,R3360&lt;0.3),0.2,IF(R3360&gt;0.3,0.3,)))),REFERENCIAS!$C:$D,2,0)*VLOOKUP($R$2,PONDERADORES!$A$11:$G$11,7,0)</f>
        <v>15</v>
      </c>
      <c r="AA3360" s="92"/>
      <c r="AB3360" s="95" t="e">
        <f t="shared" ca="1" si="207"/>
        <v>#REF!</v>
      </c>
      <c r="AC3360" s="23" t="e">
        <f ca="1">IF(AB3360&gt;REFERENCIAS!$C$62,REFERENCIAS!$B$62,IF(AND(AB3360&gt;=REFERENCIAS!$C$63,AB3360&lt;REFERENCIAS!$D$63),REFERENCIAS!$B$63,IF(AND(AB3360&gt;REFERENCIAS!$C$64,AB3360&lt;=REFERENCIAS!$D$64),REFERENCIAS!$B$64,IF(AND(AB3360&gt;=REFERENCIAS!$C$65,AB3360&lt;REFERENCIAS!$D$65),REFERENCIAS!$B$65, "Revisar"))))</f>
        <v>#REF!</v>
      </c>
      <c r="AD3360" s="94" t="e">
        <f ca="1">VLOOKUP(AC3360,REFERENCIAS!$B$62:$G$65,4,FALSE)</f>
        <v>#REF!</v>
      </c>
    </row>
    <row r="3361" spans="1:30" ht="17.25" x14ac:dyDescent="0.25">
      <c r="A3361" s="74"/>
      <c r="B3361" s="19"/>
      <c r="C3361" s="19"/>
      <c r="D3361" s="50"/>
      <c r="E3361" s="73"/>
      <c r="F3361" s="74"/>
      <c r="G3361" s="9"/>
      <c r="H3361" s="48"/>
      <c r="I3361" s="49">
        <f t="shared" ca="1" si="208"/>
        <v>2022</v>
      </c>
      <c r="J3361" s="22">
        <f t="shared" ca="1" si="205"/>
        <v>1</v>
      </c>
      <c r="K3361" s="19"/>
      <c r="L3361" s="73"/>
      <c r="M3361" s="74"/>
      <c r="N3361" s="19"/>
      <c r="O3361" s="73"/>
      <c r="P3361" s="82">
        <v>1</v>
      </c>
      <c r="Q3361" s="24">
        <v>1</v>
      </c>
      <c r="R3361" s="81">
        <f t="shared" si="206"/>
        <v>1</v>
      </c>
      <c r="S3361" s="87"/>
      <c r="T3361" s="19"/>
      <c r="U3361" s="25"/>
      <c r="V3361" s="25"/>
      <c r="W3361" s="81"/>
      <c r="X3361" s="91" t="e">
        <f ca="1">+VLOOKUP(#REF!,REFERENCIAS!$C:$D,2,0)*VLOOKUP(#REF!,PONDERADORES!A:P,IF(AND(INFORMACION!$T3361='REFERENCIAS RIESGO'!$C$36,INFORMACION!$F3361=REFERENCIAS!$C$24),16,IF(INFORMACION!$T3361='REFERENCIAS RIESGO'!$C$36,13,IF(INFORMACION!$F3361=REFERENCIAS!$C$24,10,7))),0)+VLOOKUP(K3361,REFERENCIAS!$C:$D,2,0)*VLOOKUP($K$2,PONDERADORES!A:P,IF(AND(INFORMACION!$T3361='REFERENCIAS RIESGO'!$C$36,INFORMACION!$F3361=REFERENCIAS!$C$24),16,IF(INFORMACION!$T3361='REFERENCIAS RIESGO'!$C$36,13,IF(INFORMACION!$F3361=REFERENCIAS!$C$24,10,7))),0)+VLOOKUP(L3361,REFERENCIAS!$C:$D,2,0)*VLOOKUP($L$2,PONDERADORES!A:P,IF(AND(INFORMACION!$T3361='REFERENCIAS RIESGO'!$C$36,INFORMACION!$F3361=REFERENCIAS!$C$24),16,IF(INFORMACION!$T3361='REFERENCIAS RIESGO'!$C$36,13,IF(INFORMACION!$F3361=REFERENCIAS!$C$24,10,7))),0)+VLOOKUP(F3361,REFERENCIAS!$C:$D,2,0)*VLOOKUP($F$2,PONDERADORES!A:P,IF(AND(INFORMACION!$T3361='REFERENCIAS RIESGO'!$C$36,INFORMACION!$F3361=REFERENCIAS!$C$24),16,IF(INFORMACION!$T3361='REFERENCIAS RIESGO'!$C$36,13,IF(INFORMACION!$F3361=REFERENCIAS!$C$24,10,7))),0)+VLOOKUP(T3361,REFERENCIAS!$C:$D,2,0)*VLOOKUP($T$2,PONDERADORES!A:P,IF(AND(INFORMACION!$T3361='REFERENCIAS RIESGO'!$C$36,INFORMACION!$F3361=REFERENCIAS!$C$24),16,IF(INFORMACION!$T3361='REFERENCIAS RIESGO'!$C$36,13,IF(INFORMACION!$F3361=REFERENCIAS!$C$24,10,7))),0)+VLOOKUP(IF(J3361&lt;=0.2,0.2,IF(AND(J3361&gt;0.2,J3361&lt;=0.4),0.4,IF(AND(J3361&gt;0.4,J3361&lt;=0.6),0.6,IF(AND(J3361&gt;0.6,J3361&lt;=0.8),0.8,IF(AND(J3361&gt;0.8,J3361&lt;=1),1))))),REFERENCIAS!$C:$D,2,0)*VLOOKUP($J$2,PONDERADORES!A:P,IF(AND(INFORMACION!$T3361='REFERENCIAS RIESGO'!$C$36,INFORMACION!$F3361=REFERENCIAS!$C$24),16,IF(INFORMACION!$T3361='REFERENCIAS RIESGO'!$C$36,13,IF(INFORMACION!$F3361=REFERENCIAS!$C$24,10,7))),0)</f>
        <v>#REF!</v>
      </c>
      <c r="Y3361" s="68">
        <f>+VLOOKUP(M3361,REFERENCIAS!$C:$D,2,0)*VLOOKUP($M$2,PONDERADORES!$A$7:$G$9,7,0)+VLOOKUP(N3361,REFERENCIAS!$C:$D,2,0)*VLOOKUP($N$2,PONDERADORES!$A$7:$G$9,7,0)+VLOOKUP(O3361,REFERENCIAS!$C:$D,2,0)*VLOOKUP($O$2,PONDERADORES!$A$7:$G$9,7,0)</f>
        <v>0.2</v>
      </c>
      <c r="Z3361" s="2">
        <f>+VLOOKUP(IF(R3361&lt;0.1,0,IF(AND(R3361&gt;=0.1,R3361&lt;0.2),0.1,IF(AND(R3361&gt;=0.2,R3361&lt;0.3),0.2,IF(R3361&gt;0.3,0.3,)))),REFERENCIAS!$C:$D,2,0)*VLOOKUP($R$2,PONDERADORES!$A$11:$G$11,7,0)</f>
        <v>15</v>
      </c>
      <c r="AA3361" s="92"/>
      <c r="AB3361" s="95" t="e">
        <f t="shared" ca="1" si="207"/>
        <v>#REF!</v>
      </c>
      <c r="AC3361" s="23" t="e">
        <f ca="1">IF(AB3361&gt;REFERENCIAS!$C$62,REFERENCIAS!$B$62,IF(AND(AB3361&gt;=REFERENCIAS!$C$63,AB3361&lt;REFERENCIAS!$D$63),REFERENCIAS!$B$63,IF(AND(AB3361&gt;REFERENCIAS!$C$64,AB3361&lt;=REFERENCIAS!$D$64),REFERENCIAS!$B$64,IF(AND(AB3361&gt;=REFERENCIAS!$C$65,AB3361&lt;REFERENCIAS!$D$65),REFERENCIAS!$B$65, "Revisar"))))</f>
        <v>#REF!</v>
      </c>
      <c r="AD3361" s="94" t="e">
        <f ca="1">VLOOKUP(AC3361,REFERENCIAS!$B$62:$G$65,4,FALSE)</f>
        <v>#REF!</v>
      </c>
    </row>
    <row r="3362" spans="1:30" ht="17.25" x14ac:dyDescent="0.25">
      <c r="A3362" s="74"/>
      <c r="B3362" s="19"/>
      <c r="C3362" s="19"/>
      <c r="D3362" s="50"/>
      <c r="E3362" s="73"/>
      <c r="F3362" s="74"/>
      <c r="G3362" s="9"/>
      <c r="H3362" s="48"/>
      <c r="I3362" s="49">
        <f t="shared" ca="1" si="208"/>
        <v>2022</v>
      </c>
      <c r="J3362" s="22">
        <f t="shared" ca="1" si="205"/>
        <v>1</v>
      </c>
      <c r="K3362" s="19"/>
      <c r="L3362" s="73"/>
      <c r="M3362" s="74"/>
      <c r="N3362" s="19"/>
      <c r="O3362" s="73"/>
      <c r="P3362" s="82">
        <v>1</v>
      </c>
      <c r="Q3362" s="24">
        <v>1</v>
      </c>
      <c r="R3362" s="81">
        <f t="shared" si="206"/>
        <v>1</v>
      </c>
      <c r="S3362" s="87"/>
      <c r="T3362" s="19"/>
      <c r="U3362" s="25"/>
      <c r="V3362" s="25"/>
      <c r="W3362" s="81"/>
      <c r="X3362" s="91" t="e">
        <f ca="1">+VLOOKUP(#REF!,REFERENCIAS!$C:$D,2,0)*VLOOKUP(#REF!,PONDERADORES!A:P,IF(AND(INFORMACION!$T3362='REFERENCIAS RIESGO'!$C$36,INFORMACION!$F3362=REFERENCIAS!$C$24),16,IF(INFORMACION!$T3362='REFERENCIAS RIESGO'!$C$36,13,IF(INFORMACION!$F3362=REFERENCIAS!$C$24,10,7))),0)+VLOOKUP(K3362,REFERENCIAS!$C:$D,2,0)*VLOOKUP($K$2,PONDERADORES!A:P,IF(AND(INFORMACION!$T3362='REFERENCIAS RIESGO'!$C$36,INFORMACION!$F3362=REFERENCIAS!$C$24),16,IF(INFORMACION!$T3362='REFERENCIAS RIESGO'!$C$36,13,IF(INFORMACION!$F3362=REFERENCIAS!$C$24,10,7))),0)+VLOOKUP(L3362,REFERENCIAS!$C:$D,2,0)*VLOOKUP($L$2,PONDERADORES!A:P,IF(AND(INFORMACION!$T3362='REFERENCIAS RIESGO'!$C$36,INFORMACION!$F3362=REFERENCIAS!$C$24),16,IF(INFORMACION!$T3362='REFERENCIAS RIESGO'!$C$36,13,IF(INFORMACION!$F3362=REFERENCIAS!$C$24,10,7))),0)+VLOOKUP(F3362,REFERENCIAS!$C:$D,2,0)*VLOOKUP($F$2,PONDERADORES!A:P,IF(AND(INFORMACION!$T3362='REFERENCIAS RIESGO'!$C$36,INFORMACION!$F3362=REFERENCIAS!$C$24),16,IF(INFORMACION!$T3362='REFERENCIAS RIESGO'!$C$36,13,IF(INFORMACION!$F3362=REFERENCIAS!$C$24,10,7))),0)+VLOOKUP(T3362,REFERENCIAS!$C:$D,2,0)*VLOOKUP($T$2,PONDERADORES!A:P,IF(AND(INFORMACION!$T3362='REFERENCIAS RIESGO'!$C$36,INFORMACION!$F3362=REFERENCIAS!$C$24),16,IF(INFORMACION!$T3362='REFERENCIAS RIESGO'!$C$36,13,IF(INFORMACION!$F3362=REFERENCIAS!$C$24,10,7))),0)+VLOOKUP(IF(J3362&lt;=0.2,0.2,IF(AND(J3362&gt;0.2,J3362&lt;=0.4),0.4,IF(AND(J3362&gt;0.4,J3362&lt;=0.6),0.6,IF(AND(J3362&gt;0.6,J3362&lt;=0.8),0.8,IF(AND(J3362&gt;0.8,J3362&lt;=1),1))))),REFERENCIAS!$C:$D,2,0)*VLOOKUP($J$2,PONDERADORES!A:P,IF(AND(INFORMACION!$T3362='REFERENCIAS RIESGO'!$C$36,INFORMACION!$F3362=REFERENCIAS!$C$24),16,IF(INFORMACION!$T3362='REFERENCIAS RIESGO'!$C$36,13,IF(INFORMACION!$F3362=REFERENCIAS!$C$24,10,7))),0)</f>
        <v>#REF!</v>
      </c>
      <c r="Y3362" s="68">
        <f>+VLOOKUP(M3362,REFERENCIAS!$C:$D,2,0)*VLOOKUP($M$2,PONDERADORES!$A$7:$G$9,7,0)+VLOOKUP(N3362,REFERENCIAS!$C:$D,2,0)*VLOOKUP($N$2,PONDERADORES!$A$7:$G$9,7,0)+VLOOKUP(O3362,REFERENCIAS!$C:$D,2,0)*VLOOKUP($O$2,PONDERADORES!$A$7:$G$9,7,0)</f>
        <v>0.2</v>
      </c>
      <c r="Z3362" s="2">
        <f>+VLOOKUP(IF(R3362&lt;0.1,0,IF(AND(R3362&gt;=0.1,R3362&lt;0.2),0.1,IF(AND(R3362&gt;=0.2,R3362&lt;0.3),0.2,IF(R3362&gt;0.3,0.3,)))),REFERENCIAS!$C:$D,2,0)*VLOOKUP($R$2,PONDERADORES!$A$11:$G$11,7,0)</f>
        <v>15</v>
      </c>
      <c r="AA3362" s="92"/>
      <c r="AB3362" s="95" t="e">
        <f t="shared" ca="1" si="207"/>
        <v>#REF!</v>
      </c>
      <c r="AC3362" s="23" t="e">
        <f ca="1">IF(AB3362&gt;REFERENCIAS!$C$62,REFERENCIAS!$B$62,IF(AND(AB3362&gt;=REFERENCIAS!$C$63,AB3362&lt;REFERENCIAS!$D$63),REFERENCIAS!$B$63,IF(AND(AB3362&gt;REFERENCIAS!$C$64,AB3362&lt;=REFERENCIAS!$D$64),REFERENCIAS!$B$64,IF(AND(AB3362&gt;=REFERENCIAS!$C$65,AB3362&lt;REFERENCIAS!$D$65),REFERENCIAS!$B$65, "Revisar"))))</f>
        <v>#REF!</v>
      </c>
      <c r="AD3362" s="94" t="e">
        <f ca="1">VLOOKUP(AC3362,REFERENCIAS!$B$62:$G$65,4,FALSE)</f>
        <v>#REF!</v>
      </c>
    </row>
    <row r="3363" spans="1:30" ht="17.25" x14ac:dyDescent="0.25">
      <c r="A3363" s="74"/>
      <c r="B3363" s="19"/>
      <c r="C3363" s="19"/>
      <c r="D3363" s="50"/>
      <c r="E3363" s="73"/>
      <c r="F3363" s="74"/>
      <c r="G3363" s="9"/>
      <c r="H3363" s="48"/>
      <c r="I3363" s="49">
        <f t="shared" ca="1" si="208"/>
        <v>2022</v>
      </c>
      <c r="J3363" s="22">
        <f t="shared" ca="1" si="205"/>
        <v>1</v>
      </c>
      <c r="K3363" s="19"/>
      <c r="L3363" s="73"/>
      <c r="M3363" s="74"/>
      <c r="N3363" s="19"/>
      <c r="O3363" s="73"/>
      <c r="P3363" s="82">
        <v>1</v>
      </c>
      <c r="Q3363" s="24">
        <v>1</v>
      </c>
      <c r="R3363" s="81">
        <f t="shared" si="206"/>
        <v>1</v>
      </c>
      <c r="S3363" s="87"/>
      <c r="T3363" s="19"/>
      <c r="U3363" s="25"/>
      <c r="V3363" s="25"/>
      <c r="W3363" s="81"/>
      <c r="X3363" s="91" t="e">
        <f ca="1">+VLOOKUP(#REF!,REFERENCIAS!$C:$D,2,0)*VLOOKUP(#REF!,PONDERADORES!A:P,IF(AND(INFORMACION!$T3363='REFERENCIAS RIESGO'!$C$36,INFORMACION!$F3363=REFERENCIAS!$C$24),16,IF(INFORMACION!$T3363='REFERENCIAS RIESGO'!$C$36,13,IF(INFORMACION!$F3363=REFERENCIAS!$C$24,10,7))),0)+VLOOKUP(K3363,REFERENCIAS!$C:$D,2,0)*VLOOKUP($K$2,PONDERADORES!A:P,IF(AND(INFORMACION!$T3363='REFERENCIAS RIESGO'!$C$36,INFORMACION!$F3363=REFERENCIAS!$C$24),16,IF(INFORMACION!$T3363='REFERENCIAS RIESGO'!$C$36,13,IF(INFORMACION!$F3363=REFERENCIAS!$C$24,10,7))),0)+VLOOKUP(L3363,REFERENCIAS!$C:$D,2,0)*VLOOKUP($L$2,PONDERADORES!A:P,IF(AND(INFORMACION!$T3363='REFERENCIAS RIESGO'!$C$36,INFORMACION!$F3363=REFERENCIAS!$C$24),16,IF(INFORMACION!$T3363='REFERENCIAS RIESGO'!$C$36,13,IF(INFORMACION!$F3363=REFERENCIAS!$C$24,10,7))),0)+VLOOKUP(F3363,REFERENCIAS!$C:$D,2,0)*VLOOKUP($F$2,PONDERADORES!A:P,IF(AND(INFORMACION!$T3363='REFERENCIAS RIESGO'!$C$36,INFORMACION!$F3363=REFERENCIAS!$C$24),16,IF(INFORMACION!$T3363='REFERENCIAS RIESGO'!$C$36,13,IF(INFORMACION!$F3363=REFERENCIAS!$C$24,10,7))),0)+VLOOKUP(T3363,REFERENCIAS!$C:$D,2,0)*VLOOKUP($T$2,PONDERADORES!A:P,IF(AND(INFORMACION!$T3363='REFERENCIAS RIESGO'!$C$36,INFORMACION!$F3363=REFERENCIAS!$C$24),16,IF(INFORMACION!$T3363='REFERENCIAS RIESGO'!$C$36,13,IF(INFORMACION!$F3363=REFERENCIAS!$C$24,10,7))),0)+VLOOKUP(IF(J3363&lt;=0.2,0.2,IF(AND(J3363&gt;0.2,J3363&lt;=0.4),0.4,IF(AND(J3363&gt;0.4,J3363&lt;=0.6),0.6,IF(AND(J3363&gt;0.6,J3363&lt;=0.8),0.8,IF(AND(J3363&gt;0.8,J3363&lt;=1),1))))),REFERENCIAS!$C:$D,2,0)*VLOOKUP($J$2,PONDERADORES!A:P,IF(AND(INFORMACION!$T3363='REFERENCIAS RIESGO'!$C$36,INFORMACION!$F3363=REFERENCIAS!$C$24),16,IF(INFORMACION!$T3363='REFERENCIAS RIESGO'!$C$36,13,IF(INFORMACION!$F3363=REFERENCIAS!$C$24,10,7))),0)</f>
        <v>#REF!</v>
      </c>
      <c r="Y3363" s="68">
        <f>+VLOOKUP(M3363,REFERENCIAS!$C:$D,2,0)*VLOOKUP($M$2,PONDERADORES!$A$7:$G$9,7,0)+VLOOKUP(N3363,REFERENCIAS!$C:$D,2,0)*VLOOKUP($N$2,PONDERADORES!$A$7:$G$9,7,0)+VLOOKUP(O3363,REFERENCIAS!$C:$D,2,0)*VLOOKUP($O$2,PONDERADORES!$A$7:$G$9,7,0)</f>
        <v>0.2</v>
      </c>
      <c r="Z3363" s="2">
        <f>+VLOOKUP(IF(R3363&lt;0.1,0,IF(AND(R3363&gt;=0.1,R3363&lt;0.2),0.1,IF(AND(R3363&gt;=0.2,R3363&lt;0.3),0.2,IF(R3363&gt;0.3,0.3,)))),REFERENCIAS!$C:$D,2,0)*VLOOKUP($R$2,PONDERADORES!$A$11:$G$11,7,0)</f>
        <v>15</v>
      </c>
      <c r="AA3363" s="92"/>
      <c r="AB3363" s="95" t="e">
        <f t="shared" ca="1" si="207"/>
        <v>#REF!</v>
      </c>
      <c r="AC3363" s="23" t="e">
        <f ca="1">IF(AB3363&gt;REFERENCIAS!$C$62,REFERENCIAS!$B$62,IF(AND(AB3363&gt;=REFERENCIAS!$C$63,AB3363&lt;REFERENCIAS!$D$63),REFERENCIAS!$B$63,IF(AND(AB3363&gt;REFERENCIAS!$C$64,AB3363&lt;=REFERENCIAS!$D$64),REFERENCIAS!$B$64,IF(AND(AB3363&gt;=REFERENCIAS!$C$65,AB3363&lt;REFERENCIAS!$D$65),REFERENCIAS!$B$65, "Revisar"))))</f>
        <v>#REF!</v>
      </c>
      <c r="AD3363" s="94" t="e">
        <f ca="1">VLOOKUP(AC3363,REFERENCIAS!$B$62:$G$65,4,FALSE)</f>
        <v>#REF!</v>
      </c>
    </row>
    <row r="3364" spans="1:30" ht="17.25" x14ac:dyDescent="0.25">
      <c r="A3364" s="74"/>
      <c r="B3364" s="19"/>
      <c r="C3364" s="19"/>
      <c r="D3364" s="50"/>
      <c r="E3364" s="73"/>
      <c r="F3364" s="74"/>
      <c r="G3364" s="9"/>
      <c r="H3364" s="48"/>
      <c r="I3364" s="49">
        <f t="shared" ca="1" si="208"/>
        <v>2022</v>
      </c>
      <c r="J3364" s="22">
        <f t="shared" ca="1" si="205"/>
        <v>1</v>
      </c>
      <c r="K3364" s="19"/>
      <c r="L3364" s="73"/>
      <c r="M3364" s="74"/>
      <c r="N3364" s="19"/>
      <c r="O3364" s="73"/>
      <c r="P3364" s="82">
        <v>1</v>
      </c>
      <c r="Q3364" s="24">
        <v>1</v>
      </c>
      <c r="R3364" s="81">
        <f t="shared" si="206"/>
        <v>1</v>
      </c>
      <c r="S3364" s="87"/>
      <c r="T3364" s="19"/>
      <c r="U3364" s="25"/>
      <c r="V3364" s="25"/>
      <c r="W3364" s="81"/>
      <c r="X3364" s="91" t="e">
        <f ca="1">+VLOOKUP(#REF!,REFERENCIAS!$C:$D,2,0)*VLOOKUP(#REF!,PONDERADORES!A:P,IF(AND(INFORMACION!$T3364='REFERENCIAS RIESGO'!$C$36,INFORMACION!$F3364=REFERENCIAS!$C$24),16,IF(INFORMACION!$T3364='REFERENCIAS RIESGO'!$C$36,13,IF(INFORMACION!$F3364=REFERENCIAS!$C$24,10,7))),0)+VLOOKUP(K3364,REFERENCIAS!$C:$D,2,0)*VLOOKUP($K$2,PONDERADORES!A:P,IF(AND(INFORMACION!$T3364='REFERENCIAS RIESGO'!$C$36,INFORMACION!$F3364=REFERENCIAS!$C$24),16,IF(INFORMACION!$T3364='REFERENCIAS RIESGO'!$C$36,13,IF(INFORMACION!$F3364=REFERENCIAS!$C$24,10,7))),0)+VLOOKUP(L3364,REFERENCIAS!$C:$D,2,0)*VLOOKUP($L$2,PONDERADORES!A:P,IF(AND(INFORMACION!$T3364='REFERENCIAS RIESGO'!$C$36,INFORMACION!$F3364=REFERENCIAS!$C$24),16,IF(INFORMACION!$T3364='REFERENCIAS RIESGO'!$C$36,13,IF(INFORMACION!$F3364=REFERENCIAS!$C$24,10,7))),0)+VLOOKUP(F3364,REFERENCIAS!$C:$D,2,0)*VLOOKUP($F$2,PONDERADORES!A:P,IF(AND(INFORMACION!$T3364='REFERENCIAS RIESGO'!$C$36,INFORMACION!$F3364=REFERENCIAS!$C$24),16,IF(INFORMACION!$T3364='REFERENCIAS RIESGO'!$C$36,13,IF(INFORMACION!$F3364=REFERENCIAS!$C$24,10,7))),0)+VLOOKUP(T3364,REFERENCIAS!$C:$D,2,0)*VLOOKUP($T$2,PONDERADORES!A:P,IF(AND(INFORMACION!$T3364='REFERENCIAS RIESGO'!$C$36,INFORMACION!$F3364=REFERENCIAS!$C$24),16,IF(INFORMACION!$T3364='REFERENCIAS RIESGO'!$C$36,13,IF(INFORMACION!$F3364=REFERENCIAS!$C$24,10,7))),0)+VLOOKUP(IF(J3364&lt;=0.2,0.2,IF(AND(J3364&gt;0.2,J3364&lt;=0.4),0.4,IF(AND(J3364&gt;0.4,J3364&lt;=0.6),0.6,IF(AND(J3364&gt;0.6,J3364&lt;=0.8),0.8,IF(AND(J3364&gt;0.8,J3364&lt;=1),1))))),REFERENCIAS!$C:$D,2,0)*VLOOKUP($J$2,PONDERADORES!A:P,IF(AND(INFORMACION!$T3364='REFERENCIAS RIESGO'!$C$36,INFORMACION!$F3364=REFERENCIAS!$C$24),16,IF(INFORMACION!$T3364='REFERENCIAS RIESGO'!$C$36,13,IF(INFORMACION!$F3364=REFERENCIAS!$C$24,10,7))),0)</f>
        <v>#REF!</v>
      </c>
      <c r="Y3364" s="68">
        <f>+VLOOKUP(M3364,REFERENCIAS!$C:$D,2,0)*VLOOKUP($M$2,PONDERADORES!$A$7:$G$9,7,0)+VLOOKUP(N3364,REFERENCIAS!$C:$D,2,0)*VLOOKUP($N$2,PONDERADORES!$A$7:$G$9,7,0)+VLOOKUP(O3364,REFERENCIAS!$C:$D,2,0)*VLOOKUP($O$2,PONDERADORES!$A$7:$G$9,7,0)</f>
        <v>0.2</v>
      </c>
      <c r="Z3364" s="2">
        <f>+VLOOKUP(IF(R3364&lt;0.1,0,IF(AND(R3364&gt;=0.1,R3364&lt;0.2),0.1,IF(AND(R3364&gt;=0.2,R3364&lt;0.3),0.2,IF(R3364&gt;0.3,0.3,)))),REFERENCIAS!$C:$D,2,0)*VLOOKUP($R$2,PONDERADORES!$A$11:$G$11,7,0)</f>
        <v>15</v>
      </c>
      <c r="AA3364" s="92"/>
      <c r="AB3364" s="95" t="e">
        <f t="shared" ca="1" si="207"/>
        <v>#REF!</v>
      </c>
      <c r="AC3364" s="23" t="e">
        <f ca="1">IF(AB3364&gt;REFERENCIAS!$C$62,REFERENCIAS!$B$62,IF(AND(AB3364&gt;=REFERENCIAS!$C$63,AB3364&lt;REFERENCIAS!$D$63),REFERENCIAS!$B$63,IF(AND(AB3364&gt;REFERENCIAS!$C$64,AB3364&lt;=REFERENCIAS!$D$64),REFERENCIAS!$B$64,IF(AND(AB3364&gt;=REFERENCIAS!$C$65,AB3364&lt;REFERENCIAS!$D$65),REFERENCIAS!$B$65, "Revisar"))))</f>
        <v>#REF!</v>
      </c>
      <c r="AD3364" s="94" t="e">
        <f ca="1">VLOOKUP(AC3364,REFERENCIAS!$B$62:$G$65,4,FALSE)</f>
        <v>#REF!</v>
      </c>
    </row>
    <row r="3365" spans="1:30" ht="17.25" x14ac:dyDescent="0.25">
      <c r="A3365" s="74"/>
      <c r="B3365" s="19"/>
      <c r="C3365" s="19"/>
      <c r="D3365" s="50"/>
      <c r="E3365" s="73"/>
      <c r="F3365" s="74"/>
      <c r="G3365" s="9"/>
      <c r="H3365" s="48"/>
      <c r="I3365" s="49">
        <f t="shared" ca="1" si="208"/>
        <v>2022</v>
      </c>
      <c r="J3365" s="22">
        <f t="shared" ca="1" si="205"/>
        <v>1</v>
      </c>
      <c r="K3365" s="19"/>
      <c r="L3365" s="73"/>
      <c r="M3365" s="74"/>
      <c r="N3365" s="19"/>
      <c r="O3365" s="73"/>
      <c r="P3365" s="82">
        <v>1</v>
      </c>
      <c r="Q3365" s="24">
        <v>1</v>
      </c>
      <c r="R3365" s="81">
        <f t="shared" si="206"/>
        <v>1</v>
      </c>
      <c r="S3365" s="87"/>
      <c r="T3365" s="19"/>
      <c r="U3365" s="25"/>
      <c r="V3365" s="25"/>
      <c r="W3365" s="81"/>
      <c r="X3365" s="91" t="e">
        <f ca="1">+VLOOKUP(#REF!,REFERENCIAS!$C:$D,2,0)*VLOOKUP(#REF!,PONDERADORES!A:P,IF(AND(INFORMACION!$T3365='REFERENCIAS RIESGO'!$C$36,INFORMACION!$F3365=REFERENCIAS!$C$24),16,IF(INFORMACION!$T3365='REFERENCIAS RIESGO'!$C$36,13,IF(INFORMACION!$F3365=REFERENCIAS!$C$24,10,7))),0)+VLOOKUP(K3365,REFERENCIAS!$C:$D,2,0)*VLOOKUP($K$2,PONDERADORES!A:P,IF(AND(INFORMACION!$T3365='REFERENCIAS RIESGO'!$C$36,INFORMACION!$F3365=REFERENCIAS!$C$24),16,IF(INFORMACION!$T3365='REFERENCIAS RIESGO'!$C$36,13,IF(INFORMACION!$F3365=REFERENCIAS!$C$24,10,7))),0)+VLOOKUP(L3365,REFERENCIAS!$C:$D,2,0)*VLOOKUP($L$2,PONDERADORES!A:P,IF(AND(INFORMACION!$T3365='REFERENCIAS RIESGO'!$C$36,INFORMACION!$F3365=REFERENCIAS!$C$24),16,IF(INFORMACION!$T3365='REFERENCIAS RIESGO'!$C$36,13,IF(INFORMACION!$F3365=REFERENCIAS!$C$24,10,7))),0)+VLOOKUP(F3365,REFERENCIAS!$C:$D,2,0)*VLOOKUP($F$2,PONDERADORES!A:P,IF(AND(INFORMACION!$T3365='REFERENCIAS RIESGO'!$C$36,INFORMACION!$F3365=REFERENCIAS!$C$24),16,IF(INFORMACION!$T3365='REFERENCIAS RIESGO'!$C$36,13,IF(INFORMACION!$F3365=REFERENCIAS!$C$24,10,7))),0)+VLOOKUP(T3365,REFERENCIAS!$C:$D,2,0)*VLOOKUP($T$2,PONDERADORES!A:P,IF(AND(INFORMACION!$T3365='REFERENCIAS RIESGO'!$C$36,INFORMACION!$F3365=REFERENCIAS!$C$24),16,IF(INFORMACION!$T3365='REFERENCIAS RIESGO'!$C$36,13,IF(INFORMACION!$F3365=REFERENCIAS!$C$24,10,7))),0)+VLOOKUP(IF(J3365&lt;=0.2,0.2,IF(AND(J3365&gt;0.2,J3365&lt;=0.4),0.4,IF(AND(J3365&gt;0.4,J3365&lt;=0.6),0.6,IF(AND(J3365&gt;0.6,J3365&lt;=0.8),0.8,IF(AND(J3365&gt;0.8,J3365&lt;=1),1))))),REFERENCIAS!$C:$D,2,0)*VLOOKUP($J$2,PONDERADORES!A:P,IF(AND(INFORMACION!$T3365='REFERENCIAS RIESGO'!$C$36,INFORMACION!$F3365=REFERENCIAS!$C$24),16,IF(INFORMACION!$T3365='REFERENCIAS RIESGO'!$C$36,13,IF(INFORMACION!$F3365=REFERENCIAS!$C$24,10,7))),0)</f>
        <v>#REF!</v>
      </c>
      <c r="Y3365" s="68">
        <f>+VLOOKUP(M3365,REFERENCIAS!$C:$D,2,0)*VLOOKUP($M$2,PONDERADORES!$A$7:$G$9,7,0)+VLOOKUP(N3365,REFERENCIAS!$C:$D,2,0)*VLOOKUP($N$2,PONDERADORES!$A$7:$G$9,7,0)+VLOOKUP(O3365,REFERENCIAS!$C:$D,2,0)*VLOOKUP($O$2,PONDERADORES!$A$7:$G$9,7,0)</f>
        <v>0.2</v>
      </c>
      <c r="Z3365" s="2">
        <f>+VLOOKUP(IF(R3365&lt;0.1,0,IF(AND(R3365&gt;=0.1,R3365&lt;0.2),0.1,IF(AND(R3365&gt;=0.2,R3365&lt;0.3),0.2,IF(R3365&gt;0.3,0.3,)))),REFERENCIAS!$C:$D,2,0)*VLOOKUP($R$2,PONDERADORES!$A$11:$G$11,7,0)</f>
        <v>15</v>
      </c>
      <c r="AA3365" s="92"/>
      <c r="AB3365" s="95" t="e">
        <f t="shared" ca="1" si="207"/>
        <v>#REF!</v>
      </c>
      <c r="AC3365" s="23" t="e">
        <f ca="1">IF(AB3365&gt;REFERENCIAS!$C$62,REFERENCIAS!$B$62,IF(AND(AB3365&gt;=REFERENCIAS!$C$63,AB3365&lt;REFERENCIAS!$D$63),REFERENCIAS!$B$63,IF(AND(AB3365&gt;REFERENCIAS!$C$64,AB3365&lt;=REFERENCIAS!$D$64),REFERENCIAS!$B$64,IF(AND(AB3365&gt;=REFERENCIAS!$C$65,AB3365&lt;REFERENCIAS!$D$65),REFERENCIAS!$B$65, "Revisar"))))</f>
        <v>#REF!</v>
      </c>
      <c r="AD3365" s="94" t="e">
        <f ca="1">VLOOKUP(AC3365,REFERENCIAS!$B$62:$G$65,4,FALSE)</f>
        <v>#REF!</v>
      </c>
    </row>
    <row r="3366" spans="1:30" ht="17.25" x14ac:dyDescent="0.25">
      <c r="A3366" s="74"/>
      <c r="B3366" s="19"/>
      <c r="C3366" s="19"/>
      <c r="D3366" s="50"/>
      <c r="E3366" s="73"/>
      <c r="F3366" s="74"/>
      <c r="G3366" s="9"/>
      <c r="H3366" s="48"/>
      <c r="I3366" s="49">
        <f t="shared" ca="1" si="208"/>
        <v>2022</v>
      </c>
      <c r="J3366" s="22">
        <f t="shared" ca="1" si="205"/>
        <v>1</v>
      </c>
      <c r="K3366" s="19"/>
      <c r="L3366" s="73"/>
      <c r="M3366" s="74"/>
      <c r="N3366" s="19"/>
      <c r="O3366" s="73"/>
      <c r="P3366" s="82">
        <v>1</v>
      </c>
      <c r="Q3366" s="24">
        <v>1</v>
      </c>
      <c r="R3366" s="81">
        <f t="shared" si="206"/>
        <v>1</v>
      </c>
      <c r="S3366" s="87"/>
      <c r="T3366" s="19"/>
      <c r="U3366" s="25"/>
      <c r="V3366" s="25"/>
      <c r="W3366" s="81"/>
      <c r="X3366" s="91" t="e">
        <f ca="1">+VLOOKUP(#REF!,REFERENCIAS!$C:$D,2,0)*VLOOKUP(#REF!,PONDERADORES!A:P,IF(AND(INFORMACION!$T3366='REFERENCIAS RIESGO'!$C$36,INFORMACION!$F3366=REFERENCIAS!$C$24),16,IF(INFORMACION!$T3366='REFERENCIAS RIESGO'!$C$36,13,IF(INFORMACION!$F3366=REFERENCIAS!$C$24,10,7))),0)+VLOOKUP(K3366,REFERENCIAS!$C:$D,2,0)*VLOOKUP($K$2,PONDERADORES!A:P,IF(AND(INFORMACION!$T3366='REFERENCIAS RIESGO'!$C$36,INFORMACION!$F3366=REFERENCIAS!$C$24),16,IF(INFORMACION!$T3366='REFERENCIAS RIESGO'!$C$36,13,IF(INFORMACION!$F3366=REFERENCIAS!$C$24,10,7))),0)+VLOOKUP(L3366,REFERENCIAS!$C:$D,2,0)*VLOOKUP($L$2,PONDERADORES!A:P,IF(AND(INFORMACION!$T3366='REFERENCIAS RIESGO'!$C$36,INFORMACION!$F3366=REFERENCIAS!$C$24),16,IF(INFORMACION!$T3366='REFERENCIAS RIESGO'!$C$36,13,IF(INFORMACION!$F3366=REFERENCIAS!$C$24,10,7))),0)+VLOOKUP(F3366,REFERENCIAS!$C:$D,2,0)*VLOOKUP($F$2,PONDERADORES!A:P,IF(AND(INFORMACION!$T3366='REFERENCIAS RIESGO'!$C$36,INFORMACION!$F3366=REFERENCIAS!$C$24),16,IF(INFORMACION!$T3366='REFERENCIAS RIESGO'!$C$36,13,IF(INFORMACION!$F3366=REFERENCIAS!$C$24,10,7))),0)+VLOOKUP(T3366,REFERENCIAS!$C:$D,2,0)*VLOOKUP($T$2,PONDERADORES!A:P,IF(AND(INFORMACION!$T3366='REFERENCIAS RIESGO'!$C$36,INFORMACION!$F3366=REFERENCIAS!$C$24),16,IF(INFORMACION!$T3366='REFERENCIAS RIESGO'!$C$36,13,IF(INFORMACION!$F3366=REFERENCIAS!$C$24,10,7))),0)+VLOOKUP(IF(J3366&lt;=0.2,0.2,IF(AND(J3366&gt;0.2,J3366&lt;=0.4),0.4,IF(AND(J3366&gt;0.4,J3366&lt;=0.6),0.6,IF(AND(J3366&gt;0.6,J3366&lt;=0.8),0.8,IF(AND(J3366&gt;0.8,J3366&lt;=1),1))))),REFERENCIAS!$C:$D,2,0)*VLOOKUP($J$2,PONDERADORES!A:P,IF(AND(INFORMACION!$T3366='REFERENCIAS RIESGO'!$C$36,INFORMACION!$F3366=REFERENCIAS!$C$24),16,IF(INFORMACION!$T3366='REFERENCIAS RIESGO'!$C$36,13,IF(INFORMACION!$F3366=REFERENCIAS!$C$24,10,7))),0)</f>
        <v>#REF!</v>
      </c>
      <c r="Y3366" s="68">
        <f>+VLOOKUP(M3366,REFERENCIAS!$C:$D,2,0)*VLOOKUP($M$2,PONDERADORES!$A$7:$G$9,7,0)+VLOOKUP(N3366,REFERENCIAS!$C:$D,2,0)*VLOOKUP($N$2,PONDERADORES!$A$7:$G$9,7,0)+VLOOKUP(O3366,REFERENCIAS!$C:$D,2,0)*VLOOKUP($O$2,PONDERADORES!$A$7:$G$9,7,0)</f>
        <v>0.2</v>
      </c>
      <c r="Z3366" s="2">
        <f>+VLOOKUP(IF(R3366&lt;0.1,0,IF(AND(R3366&gt;=0.1,R3366&lt;0.2),0.1,IF(AND(R3366&gt;=0.2,R3366&lt;0.3),0.2,IF(R3366&gt;0.3,0.3,)))),REFERENCIAS!$C:$D,2,0)*VLOOKUP($R$2,PONDERADORES!$A$11:$G$11,7,0)</f>
        <v>15</v>
      </c>
      <c r="AA3366" s="92"/>
      <c r="AB3366" s="95" t="e">
        <f t="shared" ca="1" si="207"/>
        <v>#REF!</v>
      </c>
      <c r="AC3366" s="23" t="e">
        <f ca="1">IF(AB3366&gt;REFERENCIAS!$C$62,REFERENCIAS!$B$62,IF(AND(AB3366&gt;=REFERENCIAS!$C$63,AB3366&lt;REFERENCIAS!$D$63),REFERENCIAS!$B$63,IF(AND(AB3366&gt;REFERENCIAS!$C$64,AB3366&lt;=REFERENCIAS!$D$64),REFERENCIAS!$B$64,IF(AND(AB3366&gt;=REFERENCIAS!$C$65,AB3366&lt;REFERENCIAS!$D$65),REFERENCIAS!$B$65, "Revisar"))))</f>
        <v>#REF!</v>
      </c>
      <c r="AD3366" s="94" t="e">
        <f ca="1">VLOOKUP(AC3366,REFERENCIAS!$B$62:$G$65,4,FALSE)</f>
        <v>#REF!</v>
      </c>
    </row>
    <row r="3367" spans="1:30" ht="17.25" x14ac:dyDescent="0.25">
      <c r="A3367" s="74"/>
      <c r="B3367" s="19"/>
      <c r="C3367" s="19"/>
      <c r="D3367" s="50"/>
      <c r="E3367" s="73"/>
      <c r="F3367" s="74"/>
      <c r="G3367" s="9"/>
      <c r="H3367" s="48"/>
      <c r="I3367" s="49">
        <f t="shared" ca="1" si="208"/>
        <v>2022</v>
      </c>
      <c r="J3367" s="22">
        <f t="shared" ca="1" si="205"/>
        <v>1</v>
      </c>
      <c r="K3367" s="19"/>
      <c r="L3367" s="73"/>
      <c r="M3367" s="74"/>
      <c r="N3367" s="19"/>
      <c r="O3367" s="73"/>
      <c r="P3367" s="82">
        <v>1</v>
      </c>
      <c r="Q3367" s="24">
        <v>1</v>
      </c>
      <c r="R3367" s="81">
        <f t="shared" si="206"/>
        <v>1</v>
      </c>
      <c r="S3367" s="87"/>
      <c r="T3367" s="19"/>
      <c r="U3367" s="25"/>
      <c r="V3367" s="25"/>
      <c r="W3367" s="81"/>
      <c r="X3367" s="91" t="e">
        <f ca="1">+VLOOKUP(#REF!,REFERENCIAS!$C:$D,2,0)*VLOOKUP(#REF!,PONDERADORES!A:P,IF(AND(INFORMACION!$T3367='REFERENCIAS RIESGO'!$C$36,INFORMACION!$F3367=REFERENCIAS!$C$24),16,IF(INFORMACION!$T3367='REFERENCIAS RIESGO'!$C$36,13,IF(INFORMACION!$F3367=REFERENCIAS!$C$24,10,7))),0)+VLOOKUP(K3367,REFERENCIAS!$C:$D,2,0)*VLOOKUP($K$2,PONDERADORES!A:P,IF(AND(INFORMACION!$T3367='REFERENCIAS RIESGO'!$C$36,INFORMACION!$F3367=REFERENCIAS!$C$24),16,IF(INFORMACION!$T3367='REFERENCIAS RIESGO'!$C$36,13,IF(INFORMACION!$F3367=REFERENCIAS!$C$24,10,7))),0)+VLOOKUP(L3367,REFERENCIAS!$C:$D,2,0)*VLOOKUP($L$2,PONDERADORES!A:P,IF(AND(INFORMACION!$T3367='REFERENCIAS RIESGO'!$C$36,INFORMACION!$F3367=REFERENCIAS!$C$24),16,IF(INFORMACION!$T3367='REFERENCIAS RIESGO'!$C$36,13,IF(INFORMACION!$F3367=REFERENCIAS!$C$24,10,7))),0)+VLOOKUP(F3367,REFERENCIAS!$C:$D,2,0)*VLOOKUP($F$2,PONDERADORES!A:P,IF(AND(INFORMACION!$T3367='REFERENCIAS RIESGO'!$C$36,INFORMACION!$F3367=REFERENCIAS!$C$24),16,IF(INFORMACION!$T3367='REFERENCIAS RIESGO'!$C$36,13,IF(INFORMACION!$F3367=REFERENCIAS!$C$24,10,7))),0)+VLOOKUP(T3367,REFERENCIAS!$C:$D,2,0)*VLOOKUP($T$2,PONDERADORES!A:P,IF(AND(INFORMACION!$T3367='REFERENCIAS RIESGO'!$C$36,INFORMACION!$F3367=REFERENCIAS!$C$24),16,IF(INFORMACION!$T3367='REFERENCIAS RIESGO'!$C$36,13,IF(INFORMACION!$F3367=REFERENCIAS!$C$24,10,7))),0)+VLOOKUP(IF(J3367&lt;=0.2,0.2,IF(AND(J3367&gt;0.2,J3367&lt;=0.4),0.4,IF(AND(J3367&gt;0.4,J3367&lt;=0.6),0.6,IF(AND(J3367&gt;0.6,J3367&lt;=0.8),0.8,IF(AND(J3367&gt;0.8,J3367&lt;=1),1))))),REFERENCIAS!$C:$D,2,0)*VLOOKUP($J$2,PONDERADORES!A:P,IF(AND(INFORMACION!$T3367='REFERENCIAS RIESGO'!$C$36,INFORMACION!$F3367=REFERENCIAS!$C$24),16,IF(INFORMACION!$T3367='REFERENCIAS RIESGO'!$C$36,13,IF(INFORMACION!$F3367=REFERENCIAS!$C$24,10,7))),0)</f>
        <v>#REF!</v>
      </c>
      <c r="Y3367" s="68">
        <f>+VLOOKUP(M3367,REFERENCIAS!$C:$D,2,0)*VLOOKUP($M$2,PONDERADORES!$A$7:$G$9,7,0)+VLOOKUP(N3367,REFERENCIAS!$C:$D,2,0)*VLOOKUP($N$2,PONDERADORES!$A$7:$G$9,7,0)+VLOOKUP(O3367,REFERENCIAS!$C:$D,2,0)*VLOOKUP($O$2,PONDERADORES!$A$7:$G$9,7,0)</f>
        <v>0.2</v>
      </c>
      <c r="Z3367" s="2">
        <f>+VLOOKUP(IF(R3367&lt;0.1,0,IF(AND(R3367&gt;=0.1,R3367&lt;0.2),0.1,IF(AND(R3367&gt;=0.2,R3367&lt;0.3),0.2,IF(R3367&gt;0.3,0.3,)))),REFERENCIAS!$C:$D,2,0)*VLOOKUP($R$2,PONDERADORES!$A$11:$G$11,7,0)</f>
        <v>15</v>
      </c>
      <c r="AA3367" s="92"/>
      <c r="AB3367" s="95" t="e">
        <f t="shared" ca="1" si="207"/>
        <v>#REF!</v>
      </c>
      <c r="AC3367" s="23" t="e">
        <f ca="1">IF(AB3367&gt;REFERENCIAS!$C$62,REFERENCIAS!$B$62,IF(AND(AB3367&gt;=REFERENCIAS!$C$63,AB3367&lt;REFERENCIAS!$D$63),REFERENCIAS!$B$63,IF(AND(AB3367&gt;REFERENCIAS!$C$64,AB3367&lt;=REFERENCIAS!$D$64),REFERENCIAS!$B$64,IF(AND(AB3367&gt;=REFERENCIAS!$C$65,AB3367&lt;REFERENCIAS!$D$65),REFERENCIAS!$B$65, "Revisar"))))</f>
        <v>#REF!</v>
      </c>
      <c r="AD3367" s="94" t="e">
        <f ca="1">VLOOKUP(AC3367,REFERENCIAS!$B$62:$G$65,4,FALSE)</f>
        <v>#REF!</v>
      </c>
    </row>
    <row r="3368" spans="1:30" ht="17.25" x14ac:dyDescent="0.25">
      <c r="A3368" s="74"/>
      <c r="B3368" s="19"/>
      <c r="C3368" s="19"/>
      <c r="D3368" s="50"/>
      <c r="E3368" s="73"/>
      <c r="F3368" s="74"/>
      <c r="G3368" s="9"/>
      <c r="H3368" s="48"/>
      <c r="I3368" s="49">
        <f t="shared" ca="1" si="208"/>
        <v>2022</v>
      </c>
      <c r="J3368" s="22">
        <f t="shared" ca="1" si="205"/>
        <v>1</v>
      </c>
      <c r="K3368" s="19"/>
      <c r="L3368" s="73"/>
      <c r="M3368" s="74"/>
      <c r="N3368" s="19"/>
      <c r="O3368" s="73"/>
      <c r="P3368" s="82">
        <v>1</v>
      </c>
      <c r="Q3368" s="24">
        <v>1</v>
      </c>
      <c r="R3368" s="81">
        <f t="shared" si="206"/>
        <v>1</v>
      </c>
      <c r="S3368" s="87"/>
      <c r="T3368" s="19"/>
      <c r="U3368" s="25"/>
      <c r="V3368" s="25"/>
      <c r="W3368" s="81"/>
      <c r="X3368" s="91" t="e">
        <f ca="1">+VLOOKUP(#REF!,REFERENCIAS!$C:$D,2,0)*VLOOKUP(#REF!,PONDERADORES!A:P,IF(AND(INFORMACION!$T3368='REFERENCIAS RIESGO'!$C$36,INFORMACION!$F3368=REFERENCIAS!$C$24),16,IF(INFORMACION!$T3368='REFERENCIAS RIESGO'!$C$36,13,IF(INFORMACION!$F3368=REFERENCIAS!$C$24,10,7))),0)+VLOOKUP(K3368,REFERENCIAS!$C:$D,2,0)*VLOOKUP($K$2,PONDERADORES!A:P,IF(AND(INFORMACION!$T3368='REFERENCIAS RIESGO'!$C$36,INFORMACION!$F3368=REFERENCIAS!$C$24),16,IF(INFORMACION!$T3368='REFERENCIAS RIESGO'!$C$36,13,IF(INFORMACION!$F3368=REFERENCIAS!$C$24,10,7))),0)+VLOOKUP(L3368,REFERENCIAS!$C:$D,2,0)*VLOOKUP($L$2,PONDERADORES!A:P,IF(AND(INFORMACION!$T3368='REFERENCIAS RIESGO'!$C$36,INFORMACION!$F3368=REFERENCIAS!$C$24),16,IF(INFORMACION!$T3368='REFERENCIAS RIESGO'!$C$36,13,IF(INFORMACION!$F3368=REFERENCIAS!$C$24,10,7))),0)+VLOOKUP(F3368,REFERENCIAS!$C:$D,2,0)*VLOOKUP($F$2,PONDERADORES!A:P,IF(AND(INFORMACION!$T3368='REFERENCIAS RIESGO'!$C$36,INFORMACION!$F3368=REFERENCIAS!$C$24),16,IF(INFORMACION!$T3368='REFERENCIAS RIESGO'!$C$36,13,IF(INFORMACION!$F3368=REFERENCIAS!$C$24,10,7))),0)+VLOOKUP(T3368,REFERENCIAS!$C:$D,2,0)*VLOOKUP($T$2,PONDERADORES!A:P,IF(AND(INFORMACION!$T3368='REFERENCIAS RIESGO'!$C$36,INFORMACION!$F3368=REFERENCIAS!$C$24),16,IF(INFORMACION!$T3368='REFERENCIAS RIESGO'!$C$36,13,IF(INFORMACION!$F3368=REFERENCIAS!$C$24,10,7))),0)+VLOOKUP(IF(J3368&lt;=0.2,0.2,IF(AND(J3368&gt;0.2,J3368&lt;=0.4),0.4,IF(AND(J3368&gt;0.4,J3368&lt;=0.6),0.6,IF(AND(J3368&gt;0.6,J3368&lt;=0.8),0.8,IF(AND(J3368&gt;0.8,J3368&lt;=1),1))))),REFERENCIAS!$C:$D,2,0)*VLOOKUP($J$2,PONDERADORES!A:P,IF(AND(INFORMACION!$T3368='REFERENCIAS RIESGO'!$C$36,INFORMACION!$F3368=REFERENCIAS!$C$24),16,IF(INFORMACION!$T3368='REFERENCIAS RIESGO'!$C$36,13,IF(INFORMACION!$F3368=REFERENCIAS!$C$24,10,7))),0)</f>
        <v>#REF!</v>
      </c>
      <c r="Y3368" s="68">
        <f>+VLOOKUP(M3368,REFERENCIAS!$C:$D,2,0)*VLOOKUP($M$2,PONDERADORES!$A$7:$G$9,7,0)+VLOOKUP(N3368,REFERENCIAS!$C:$D,2,0)*VLOOKUP($N$2,PONDERADORES!$A$7:$G$9,7,0)+VLOOKUP(O3368,REFERENCIAS!$C:$D,2,0)*VLOOKUP($O$2,PONDERADORES!$A$7:$G$9,7,0)</f>
        <v>0.2</v>
      </c>
      <c r="Z3368" s="2">
        <f>+VLOOKUP(IF(R3368&lt;0.1,0,IF(AND(R3368&gt;=0.1,R3368&lt;0.2),0.1,IF(AND(R3368&gt;=0.2,R3368&lt;0.3),0.2,IF(R3368&gt;0.3,0.3,)))),REFERENCIAS!$C:$D,2,0)*VLOOKUP($R$2,PONDERADORES!$A$11:$G$11,7,0)</f>
        <v>15</v>
      </c>
      <c r="AA3368" s="92"/>
      <c r="AB3368" s="95" t="e">
        <f t="shared" ca="1" si="207"/>
        <v>#REF!</v>
      </c>
      <c r="AC3368" s="23" t="e">
        <f ca="1">IF(AB3368&gt;REFERENCIAS!$C$62,REFERENCIAS!$B$62,IF(AND(AB3368&gt;=REFERENCIAS!$C$63,AB3368&lt;REFERENCIAS!$D$63),REFERENCIAS!$B$63,IF(AND(AB3368&gt;REFERENCIAS!$C$64,AB3368&lt;=REFERENCIAS!$D$64),REFERENCIAS!$B$64,IF(AND(AB3368&gt;=REFERENCIAS!$C$65,AB3368&lt;REFERENCIAS!$D$65),REFERENCIAS!$B$65, "Revisar"))))</f>
        <v>#REF!</v>
      </c>
      <c r="AD3368" s="94" t="e">
        <f ca="1">VLOOKUP(AC3368,REFERENCIAS!$B$62:$G$65,4,FALSE)</f>
        <v>#REF!</v>
      </c>
    </row>
    <row r="3369" spans="1:30" ht="17.25" x14ac:dyDescent="0.25">
      <c r="A3369" s="74"/>
      <c r="B3369" s="19"/>
      <c r="C3369" s="19"/>
      <c r="D3369" s="50"/>
      <c r="E3369" s="73"/>
      <c r="F3369" s="74"/>
      <c r="G3369" s="9"/>
      <c r="H3369" s="48"/>
      <c r="I3369" s="49">
        <f t="shared" ca="1" si="208"/>
        <v>2022</v>
      </c>
      <c r="J3369" s="22">
        <f t="shared" ca="1" si="205"/>
        <v>1</v>
      </c>
      <c r="K3369" s="19"/>
      <c r="L3369" s="73"/>
      <c r="M3369" s="74"/>
      <c r="N3369" s="19"/>
      <c r="O3369" s="73"/>
      <c r="P3369" s="82">
        <v>1</v>
      </c>
      <c r="Q3369" s="24">
        <v>1</v>
      </c>
      <c r="R3369" s="81">
        <f t="shared" si="206"/>
        <v>1</v>
      </c>
      <c r="S3369" s="87"/>
      <c r="T3369" s="19"/>
      <c r="U3369" s="25"/>
      <c r="V3369" s="25"/>
      <c r="W3369" s="81"/>
      <c r="X3369" s="91" t="e">
        <f ca="1">+VLOOKUP(#REF!,REFERENCIAS!$C:$D,2,0)*VLOOKUP(#REF!,PONDERADORES!A:P,IF(AND(INFORMACION!$T3369='REFERENCIAS RIESGO'!$C$36,INFORMACION!$F3369=REFERENCIAS!$C$24),16,IF(INFORMACION!$T3369='REFERENCIAS RIESGO'!$C$36,13,IF(INFORMACION!$F3369=REFERENCIAS!$C$24,10,7))),0)+VLOOKUP(K3369,REFERENCIAS!$C:$D,2,0)*VLOOKUP($K$2,PONDERADORES!A:P,IF(AND(INFORMACION!$T3369='REFERENCIAS RIESGO'!$C$36,INFORMACION!$F3369=REFERENCIAS!$C$24),16,IF(INFORMACION!$T3369='REFERENCIAS RIESGO'!$C$36,13,IF(INFORMACION!$F3369=REFERENCIAS!$C$24,10,7))),0)+VLOOKUP(L3369,REFERENCIAS!$C:$D,2,0)*VLOOKUP($L$2,PONDERADORES!A:P,IF(AND(INFORMACION!$T3369='REFERENCIAS RIESGO'!$C$36,INFORMACION!$F3369=REFERENCIAS!$C$24),16,IF(INFORMACION!$T3369='REFERENCIAS RIESGO'!$C$36,13,IF(INFORMACION!$F3369=REFERENCIAS!$C$24,10,7))),0)+VLOOKUP(F3369,REFERENCIAS!$C:$D,2,0)*VLOOKUP($F$2,PONDERADORES!A:P,IF(AND(INFORMACION!$T3369='REFERENCIAS RIESGO'!$C$36,INFORMACION!$F3369=REFERENCIAS!$C$24),16,IF(INFORMACION!$T3369='REFERENCIAS RIESGO'!$C$36,13,IF(INFORMACION!$F3369=REFERENCIAS!$C$24,10,7))),0)+VLOOKUP(T3369,REFERENCIAS!$C:$D,2,0)*VLOOKUP($T$2,PONDERADORES!A:P,IF(AND(INFORMACION!$T3369='REFERENCIAS RIESGO'!$C$36,INFORMACION!$F3369=REFERENCIAS!$C$24),16,IF(INFORMACION!$T3369='REFERENCIAS RIESGO'!$C$36,13,IF(INFORMACION!$F3369=REFERENCIAS!$C$24,10,7))),0)+VLOOKUP(IF(J3369&lt;=0.2,0.2,IF(AND(J3369&gt;0.2,J3369&lt;=0.4),0.4,IF(AND(J3369&gt;0.4,J3369&lt;=0.6),0.6,IF(AND(J3369&gt;0.6,J3369&lt;=0.8),0.8,IF(AND(J3369&gt;0.8,J3369&lt;=1),1))))),REFERENCIAS!$C:$D,2,0)*VLOOKUP($J$2,PONDERADORES!A:P,IF(AND(INFORMACION!$T3369='REFERENCIAS RIESGO'!$C$36,INFORMACION!$F3369=REFERENCIAS!$C$24),16,IF(INFORMACION!$T3369='REFERENCIAS RIESGO'!$C$36,13,IF(INFORMACION!$F3369=REFERENCIAS!$C$24,10,7))),0)</f>
        <v>#REF!</v>
      </c>
      <c r="Y3369" s="68">
        <f>+VLOOKUP(M3369,REFERENCIAS!$C:$D,2,0)*VLOOKUP($M$2,PONDERADORES!$A$7:$G$9,7,0)+VLOOKUP(N3369,REFERENCIAS!$C:$D,2,0)*VLOOKUP($N$2,PONDERADORES!$A$7:$G$9,7,0)+VLOOKUP(O3369,REFERENCIAS!$C:$D,2,0)*VLOOKUP($O$2,PONDERADORES!$A$7:$G$9,7,0)</f>
        <v>0.2</v>
      </c>
      <c r="Z3369" s="2">
        <f>+VLOOKUP(IF(R3369&lt;0.1,0,IF(AND(R3369&gt;=0.1,R3369&lt;0.2),0.1,IF(AND(R3369&gt;=0.2,R3369&lt;0.3),0.2,IF(R3369&gt;0.3,0.3,)))),REFERENCIAS!$C:$D,2,0)*VLOOKUP($R$2,PONDERADORES!$A$11:$G$11,7,0)</f>
        <v>15</v>
      </c>
      <c r="AA3369" s="92"/>
      <c r="AB3369" s="95" t="e">
        <f t="shared" ca="1" si="207"/>
        <v>#REF!</v>
      </c>
      <c r="AC3369" s="23" t="e">
        <f ca="1">IF(AB3369&gt;REFERENCIAS!$C$62,REFERENCIAS!$B$62,IF(AND(AB3369&gt;=REFERENCIAS!$C$63,AB3369&lt;REFERENCIAS!$D$63),REFERENCIAS!$B$63,IF(AND(AB3369&gt;REFERENCIAS!$C$64,AB3369&lt;=REFERENCIAS!$D$64),REFERENCIAS!$B$64,IF(AND(AB3369&gt;=REFERENCIAS!$C$65,AB3369&lt;REFERENCIAS!$D$65),REFERENCIAS!$B$65, "Revisar"))))</f>
        <v>#REF!</v>
      </c>
      <c r="AD3369" s="94" t="e">
        <f ca="1">VLOOKUP(AC3369,REFERENCIAS!$B$62:$G$65,4,FALSE)</f>
        <v>#REF!</v>
      </c>
    </row>
    <row r="3370" spans="1:30" ht="17.25" x14ac:dyDescent="0.25">
      <c r="A3370" s="74"/>
      <c r="B3370" s="19"/>
      <c r="C3370" s="19"/>
      <c r="D3370" s="50"/>
      <c r="E3370" s="73"/>
      <c r="F3370" s="74"/>
      <c r="G3370" s="9"/>
      <c r="H3370" s="48"/>
      <c r="I3370" s="49">
        <f t="shared" ca="1" si="208"/>
        <v>2022</v>
      </c>
      <c r="J3370" s="22">
        <f t="shared" ca="1" si="205"/>
        <v>1</v>
      </c>
      <c r="K3370" s="19"/>
      <c r="L3370" s="73"/>
      <c r="M3370" s="74"/>
      <c r="N3370" s="19"/>
      <c r="O3370" s="73"/>
      <c r="P3370" s="82">
        <v>1</v>
      </c>
      <c r="Q3370" s="24">
        <v>1</v>
      </c>
      <c r="R3370" s="81">
        <f t="shared" si="206"/>
        <v>1</v>
      </c>
      <c r="S3370" s="87"/>
      <c r="T3370" s="19"/>
      <c r="U3370" s="25"/>
      <c r="V3370" s="25"/>
      <c r="W3370" s="81"/>
      <c r="X3370" s="91" t="e">
        <f ca="1">+VLOOKUP(#REF!,REFERENCIAS!$C:$D,2,0)*VLOOKUP(#REF!,PONDERADORES!A:P,IF(AND(INFORMACION!$T3370='REFERENCIAS RIESGO'!$C$36,INFORMACION!$F3370=REFERENCIAS!$C$24),16,IF(INFORMACION!$T3370='REFERENCIAS RIESGO'!$C$36,13,IF(INFORMACION!$F3370=REFERENCIAS!$C$24,10,7))),0)+VLOOKUP(K3370,REFERENCIAS!$C:$D,2,0)*VLOOKUP($K$2,PONDERADORES!A:P,IF(AND(INFORMACION!$T3370='REFERENCIAS RIESGO'!$C$36,INFORMACION!$F3370=REFERENCIAS!$C$24),16,IF(INFORMACION!$T3370='REFERENCIAS RIESGO'!$C$36,13,IF(INFORMACION!$F3370=REFERENCIAS!$C$24,10,7))),0)+VLOOKUP(L3370,REFERENCIAS!$C:$D,2,0)*VLOOKUP($L$2,PONDERADORES!A:P,IF(AND(INFORMACION!$T3370='REFERENCIAS RIESGO'!$C$36,INFORMACION!$F3370=REFERENCIAS!$C$24),16,IF(INFORMACION!$T3370='REFERENCIAS RIESGO'!$C$36,13,IF(INFORMACION!$F3370=REFERENCIAS!$C$24,10,7))),0)+VLOOKUP(F3370,REFERENCIAS!$C:$D,2,0)*VLOOKUP($F$2,PONDERADORES!A:P,IF(AND(INFORMACION!$T3370='REFERENCIAS RIESGO'!$C$36,INFORMACION!$F3370=REFERENCIAS!$C$24),16,IF(INFORMACION!$T3370='REFERENCIAS RIESGO'!$C$36,13,IF(INFORMACION!$F3370=REFERENCIAS!$C$24,10,7))),0)+VLOOKUP(T3370,REFERENCIAS!$C:$D,2,0)*VLOOKUP($T$2,PONDERADORES!A:P,IF(AND(INFORMACION!$T3370='REFERENCIAS RIESGO'!$C$36,INFORMACION!$F3370=REFERENCIAS!$C$24),16,IF(INFORMACION!$T3370='REFERENCIAS RIESGO'!$C$36,13,IF(INFORMACION!$F3370=REFERENCIAS!$C$24,10,7))),0)+VLOOKUP(IF(J3370&lt;=0.2,0.2,IF(AND(J3370&gt;0.2,J3370&lt;=0.4),0.4,IF(AND(J3370&gt;0.4,J3370&lt;=0.6),0.6,IF(AND(J3370&gt;0.6,J3370&lt;=0.8),0.8,IF(AND(J3370&gt;0.8,J3370&lt;=1),1))))),REFERENCIAS!$C:$D,2,0)*VLOOKUP($J$2,PONDERADORES!A:P,IF(AND(INFORMACION!$T3370='REFERENCIAS RIESGO'!$C$36,INFORMACION!$F3370=REFERENCIAS!$C$24),16,IF(INFORMACION!$T3370='REFERENCIAS RIESGO'!$C$36,13,IF(INFORMACION!$F3370=REFERENCIAS!$C$24,10,7))),0)</f>
        <v>#REF!</v>
      </c>
      <c r="Y3370" s="68">
        <f>+VLOOKUP(M3370,REFERENCIAS!$C:$D,2,0)*VLOOKUP($M$2,PONDERADORES!$A$7:$G$9,7,0)+VLOOKUP(N3370,REFERENCIAS!$C:$D,2,0)*VLOOKUP($N$2,PONDERADORES!$A$7:$G$9,7,0)+VLOOKUP(O3370,REFERENCIAS!$C:$D,2,0)*VLOOKUP($O$2,PONDERADORES!$A$7:$G$9,7,0)</f>
        <v>0.2</v>
      </c>
      <c r="Z3370" s="2">
        <f>+VLOOKUP(IF(R3370&lt;0.1,0,IF(AND(R3370&gt;=0.1,R3370&lt;0.2),0.1,IF(AND(R3370&gt;=0.2,R3370&lt;0.3),0.2,IF(R3370&gt;0.3,0.3,)))),REFERENCIAS!$C:$D,2,0)*VLOOKUP($R$2,PONDERADORES!$A$11:$G$11,7,0)</f>
        <v>15</v>
      </c>
      <c r="AA3370" s="92"/>
      <c r="AB3370" s="95" t="e">
        <f t="shared" ca="1" si="207"/>
        <v>#REF!</v>
      </c>
      <c r="AC3370" s="23" t="e">
        <f ca="1">IF(AB3370&gt;REFERENCIAS!$C$62,REFERENCIAS!$B$62,IF(AND(AB3370&gt;=REFERENCIAS!$C$63,AB3370&lt;REFERENCIAS!$D$63),REFERENCIAS!$B$63,IF(AND(AB3370&gt;REFERENCIAS!$C$64,AB3370&lt;=REFERENCIAS!$D$64),REFERENCIAS!$B$64,IF(AND(AB3370&gt;=REFERENCIAS!$C$65,AB3370&lt;REFERENCIAS!$D$65),REFERENCIAS!$B$65, "Revisar"))))</f>
        <v>#REF!</v>
      </c>
      <c r="AD3370" s="94" t="e">
        <f ca="1">VLOOKUP(AC3370,REFERENCIAS!$B$62:$G$65,4,FALSE)</f>
        <v>#REF!</v>
      </c>
    </row>
    <row r="3371" spans="1:30" ht="17.25" x14ac:dyDescent="0.25">
      <c r="A3371" s="74"/>
      <c r="B3371" s="19"/>
      <c r="C3371" s="19"/>
      <c r="D3371" s="50"/>
      <c r="E3371" s="73"/>
      <c r="F3371" s="74"/>
      <c r="G3371" s="9"/>
      <c r="H3371" s="48"/>
      <c r="I3371" s="49">
        <f t="shared" ca="1" si="208"/>
        <v>2022</v>
      </c>
      <c r="J3371" s="22">
        <f t="shared" ca="1" si="205"/>
        <v>1</v>
      </c>
      <c r="K3371" s="19"/>
      <c r="L3371" s="73"/>
      <c r="M3371" s="74"/>
      <c r="N3371" s="19"/>
      <c r="O3371" s="73"/>
      <c r="P3371" s="82">
        <v>1</v>
      </c>
      <c r="Q3371" s="24">
        <v>1</v>
      </c>
      <c r="R3371" s="81">
        <f t="shared" si="206"/>
        <v>1</v>
      </c>
      <c r="S3371" s="87"/>
      <c r="T3371" s="19"/>
      <c r="U3371" s="25"/>
      <c r="V3371" s="25"/>
      <c r="W3371" s="81"/>
      <c r="X3371" s="91" t="e">
        <f ca="1">+VLOOKUP(#REF!,REFERENCIAS!$C:$D,2,0)*VLOOKUP(#REF!,PONDERADORES!A:P,IF(AND(INFORMACION!$T3371='REFERENCIAS RIESGO'!$C$36,INFORMACION!$F3371=REFERENCIAS!$C$24),16,IF(INFORMACION!$T3371='REFERENCIAS RIESGO'!$C$36,13,IF(INFORMACION!$F3371=REFERENCIAS!$C$24,10,7))),0)+VLOOKUP(K3371,REFERENCIAS!$C:$D,2,0)*VLOOKUP($K$2,PONDERADORES!A:P,IF(AND(INFORMACION!$T3371='REFERENCIAS RIESGO'!$C$36,INFORMACION!$F3371=REFERENCIAS!$C$24),16,IF(INFORMACION!$T3371='REFERENCIAS RIESGO'!$C$36,13,IF(INFORMACION!$F3371=REFERENCIAS!$C$24,10,7))),0)+VLOOKUP(L3371,REFERENCIAS!$C:$D,2,0)*VLOOKUP($L$2,PONDERADORES!A:P,IF(AND(INFORMACION!$T3371='REFERENCIAS RIESGO'!$C$36,INFORMACION!$F3371=REFERENCIAS!$C$24),16,IF(INFORMACION!$T3371='REFERENCIAS RIESGO'!$C$36,13,IF(INFORMACION!$F3371=REFERENCIAS!$C$24,10,7))),0)+VLOOKUP(F3371,REFERENCIAS!$C:$D,2,0)*VLOOKUP($F$2,PONDERADORES!A:P,IF(AND(INFORMACION!$T3371='REFERENCIAS RIESGO'!$C$36,INFORMACION!$F3371=REFERENCIAS!$C$24),16,IF(INFORMACION!$T3371='REFERENCIAS RIESGO'!$C$36,13,IF(INFORMACION!$F3371=REFERENCIAS!$C$24,10,7))),0)+VLOOKUP(T3371,REFERENCIAS!$C:$D,2,0)*VLOOKUP($T$2,PONDERADORES!A:P,IF(AND(INFORMACION!$T3371='REFERENCIAS RIESGO'!$C$36,INFORMACION!$F3371=REFERENCIAS!$C$24),16,IF(INFORMACION!$T3371='REFERENCIAS RIESGO'!$C$36,13,IF(INFORMACION!$F3371=REFERENCIAS!$C$24,10,7))),0)+VLOOKUP(IF(J3371&lt;=0.2,0.2,IF(AND(J3371&gt;0.2,J3371&lt;=0.4),0.4,IF(AND(J3371&gt;0.4,J3371&lt;=0.6),0.6,IF(AND(J3371&gt;0.6,J3371&lt;=0.8),0.8,IF(AND(J3371&gt;0.8,J3371&lt;=1),1))))),REFERENCIAS!$C:$D,2,0)*VLOOKUP($J$2,PONDERADORES!A:P,IF(AND(INFORMACION!$T3371='REFERENCIAS RIESGO'!$C$36,INFORMACION!$F3371=REFERENCIAS!$C$24),16,IF(INFORMACION!$T3371='REFERENCIAS RIESGO'!$C$36,13,IF(INFORMACION!$F3371=REFERENCIAS!$C$24,10,7))),0)</f>
        <v>#REF!</v>
      </c>
      <c r="Y3371" s="68">
        <f>+VLOOKUP(M3371,REFERENCIAS!$C:$D,2,0)*VLOOKUP($M$2,PONDERADORES!$A$7:$G$9,7,0)+VLOOKUP(N3371,REFERENCIAS!$C:$D,2,0)*VLOOKUP($N$2,PONDERADORES!$A$7:$G$9,7,0)+VLOOKUP(O3371,REFERENCIAS!$C:$D,2,0)*VLOOKUP($O$2,PONDERADORES!$A$7:$G$9,7,0)</f>
        <v>0.2</v>
      </c>
      <c r="Z3371" s="2">
        <f>+VLOOKUP(IF(R3371&lt;0.1,0,IF(AND(R3371&gt;=0.1,R3371&lt;0.2),0.1,IF(AND(R3371&gt;=0.2,R3371&lt;0.3),0.2,IF(R3371&gt;0.3,0.3,)))),REFERENCIAS!$C:$D,2,0)*VLOOKUP($R$2,PONDERADORES!$A$11:$G$11,7,0)</f>
        <v>15</v>
      </c>
      <c r="AA3371" s="92"/>
      <c r="AB3371" s="95" t="e">
        <f t="shared" ca="1" si="207"/>
        <v>#REF!</v>
      </c>
      <c r="AC3371" s="23" t="e">
        <f ca="1">IF(AB3371&gt;REFERENCIAS!$C$62,REFERENCIAS!$B$62,IF(AND(AB3371&gt;=REFERENCIAS!$C$63,AB3371&lt;REFERENCIAS!$D$63),REFERENCIAS!$B$63,IF(AND(AB3371&gt;REFERENCIAS!$C$64,AB3371&lt;=REFERENCIAS!$D$64),REFERENCIAS!$B$64,IF(AND(AB3371&gt;=REFERENCIAS!$C$65,AB3371&lt;REFERENCIAS!$D$65),REFERENCIAS!$B$65, "Revisar"))))</f>
        <v>#REF!</v>
      </c>
      <c r="AD3371" s="94" t="e">
        <f ca="1">VLOOKUP(AC3371,REFERENCIAS!$B$62:$G$65,4,FALSE)</f>
        <v>#REF!</v>
      </c>
    </row>
    <row r="3372" spans="1:30" ht="17.25" x14ac:dyDescent="0.25">
      <c r="A3372" s="74"/>
      <c r="B3372" s="19"/>
      <c r="C3372" s="19"/>
      <c r="D3372" s="50"/>
      <c r="E3372" s="73"/>
      <c r="F3372" s="74"/>
      <c r="G3372" s="9"/>
      <c r="H3372" s="48"/>
      <c r="I3372" s="49">
        <f t="shared" ca="1" si="208"/>
        <v>2022</v>
      </c>
      <c r="J3372" s="22">
        <f t="shared" ca="1" si="205"/>
        <v>1</v>
      </c>
      <c r="K3372" s="19"/>
      <c r="L3372" s="73"/>
      <c r="M3372" s="74"/>
      <c r="N3372" s="19"/>
      <c r="O3372" s="73"/>
      <c r="P3372" s="82">
        <v>1</v>
      </c>
      <c r="Q3372" s="24">
        <v>1</v>
      </c>
      <c r="R3372" s="81">
        <f t="shared" si="206"/>
        <v>1</v>
      </c>
      <c r="S3372" s="87"/>
      <c r="T3372" s="19"/>
      <c r="U3372" s="25"/>
      <c r="V3372" s="25"/>
      <c r="W3372" s="81"/>
      <c r="X3372" s="91" t="e">
        <f ca="1">+VLOOKUP(#REF!,REFERENCIAS!$C:$D,2,0)*VLOOKUP(#REF!,PONDERADORES!A:P,IF(AND(INFORMACION!$T3372='REFERENCIAS RIESGO'!$C$36,INFORMACION!$F3372=REFERENCIAS!$C$24),16,IF(INFORMACION!$T3372='REFERENCIAS RIESGO'!$C$36,13,IF(INFORMACION!$F3372=REFERENCIAS!$C$24,10,7))),0)+VLOOKUP(K3372,REFERENCIAS!$C:$D,2,0)*VLOOKUP($K$2,PONDERADORES!A:P,IF(AND(INFORMACION!$T3372='REFERENCIAS RIESGO'!$C$36,INFORMACION!$F3372=REFERENCIAS!$C$24),16,IF(INFORMACION!$T3372='REFERENCIAS RIESGO'!$C$36,13,IF(INFORMACION!$F3372=REFERENCIAS!$C$24,10,7))),0)+VLOOKUP(L3372,REFERENCIAS!$C:$D,2,0)*VLOOKUP($L$2,PONDERADORES!A:P,IF(AND(INFORMACION!$T3372='REFERENCIAS RIESGO'!$C$36,INFORMACION!$F3372=REFERENCIAS!$C$24),16,IF(INFORMACION!$T3372='REFERENCIAS RIESGO'!$C$36,13,IF(INFORMACION!$F3372=REFERENCIAS!$C$24,10,7))),0)+VLOOKUP(F3372,REFERENCIAS!$C:$D,2,0)*VLOOKUP($F$2,PONDERADORES!A:P,IF(AND(INFORMACION!$T3372='REFERENCIAS RIESGO'!$C$36,INFORMACION!$F3372=REFERENCIAS!$C$24),16,IF(INFORMACION!$T3372='REFERENCIAS RIESGO'!$C$36,13,IF(INFORMACION!$F3372=REFERENCIAS!$C$24,10,7))),0)+VLOOKUP(T3372,REFERENCIAS!$C:$D,2,0)*VLOOKUP($T$2,PONDERADORES!A:P,IF(AND(INFORMACION!$T3372='REFERENCIAS RIESGO'!$C$36,INFORMACION!$F3372=REFERENCIAS!$C$24),16,IF(INFORMACION!$T3372='REFERENCIAS RIESGO'!$C$36,13,IF(INFORMACION!$F3372=REFERENCIAS!$C$24,10,7))),0)+VLOOKUP(IF(J3372&lt;=0.2,0.2,IF(AND(J3372&gt;0.2,J3372&lt;=0.4),0.4,IF(AND(J3372&gt;0.4,J3372&lt;=0.6),0.6,IF(AND(J3372&gt;0.6,J3372&lt;=0.8),0.8,IF(AND(J3372&gt;0.8,J3372&lt;=1),1))))),REFERENCIAS!$C:$D,2,0)*VLOOKUP($J$2,PONDERADORES!A:P,IF(AND(INFORMACION!$T3372='REFERENCIAS RIESGO'!$C$36,INFORMACION!$F3372=REFERENCIAS!$C$24),16,IF(INFORMACION!$T3372='REFERENCIAS RIESGO'!$C$36,13,IF(INFORMACION!$F3372=REFERENCIAS!$C$24,10,7))),0)</f>
        <v>#REF!</v>
      </c>
      <c r="Y3372" s="68">
        <f>+VLOOKUP(M3372,REFERENCIAS!$C:$D,2,0)*VLOOKUP($M$2,PONDERADORES!$A$7:$G$9,7,0)+VLOOKUP(N3372,REFERENCIAS!$C:$D,2,0)*VLOOKUP($N$2,PONDERADORES!$A$7:$G$9,7,0)+VLOOKUP(O3372,REFERENCIAS!$C:$D,2,0)*VLOOKUP($O$2,PONDERADORES!$A$7:$G$9,7,0)</f>
        <v>0.2</v>
      </c>
      <c r="Z3372" s="2">
        <f>+VLOOKUP(IF(R3372&lt;0.1,0,IF(AND(R3372&gt;=0.1,R3372&lt;0.2),0.1,IF(AND(R3372&gt;=0.2,R3372&lt;0.3),0.2,IF(R3372&gt;0.3,0.3,)))),REFERENCIAS!$C:$D,2,0)*VLOOKUP($R$2,PONDERADORES!$A$11:$G$11,7,0)</f>
        <v>15</v>
      </c>
      <c r="AA3372" s="92"/>
      <c r="AB3372" s="95" t="e">
        <f t="shared" ca="1" si="207"/>
        <v>#REF!</v>
      </c>
      <c r="AC3372" s="23" t="e">
        <f ca="1">IF(AB3372&gt;REFERENCIAS!$C$62,REFERENCIAS!$B$62,IF(AND(AB3372&gt;=REFERENCIAS!$C$63,AB3372&lt;REFERENCIAS!$D$63),REFERENCIAS!$B$63,IF(AND(AB3372&gt;REFERENCIAS!$C$64,AB3372&lt;=REFERENCIAS!$D$64),REFERENCIAS!$B$64,IF(AND(AB3372&gt;=REFERENCIAS!$C$65,AB3372&lt;REFERENCIAS!$D$65),REFERENCIAS!$B$65, "Revisar"))))</f>
        <v>#REF!</v>
      </c>
      <c r="AD3372" s="94" t="e">
        <f ca="1">VLOOKUP(AC3372,REFERENCIAS!$B$62:$G$65,4,FALSE)</f>
        <v>#REF!</v>
      </c>
    </row>
    <row r="3373" spans="1:30" ht="17.25" x14ac:dyDescent="0.25">
      <c r="A3373" s="74"/>
      <c r="B3373" s="19"/>
      <c r="C3373" s="19"/>
      <c r="D3373" s="50"/>
      <c r="E3373" s="73"/>
      <c r="F3373" s="74"/>
      <c r="G3373" s="9"/>
      <c r="H3373" s="48"/>
      <c r="I3373" s="49">
        <f t="shared" ca="1" si="208"/>
        <v>2022</v>
      </c>
      <c r="J3373" s="22">
        <f t="shared" ca="1" si="205"/>
        <v>1</v>
      </c>
      <c r="K3373" s="19"/>
      <c r="L3373" s="73"/>
      <c r="M3373" s="74"/>
      <c r="N3373" s="19"/>
      <c r="O3373" s="73"/>
      <c r="P3373" s="82">
        <v>1</v>
      </c>
      <c r="Q3373" s="24">
        <v>1</v>
      </c>
      <c r="R3373" s="81">
        <f t="shared" si="206"/>
        <v>1</v>
      </c>
      <c r="S3373" s="87"/>
      <c r="T3373" s="19"/>
      <c r="U3373" s="25"/>
      <c r="V3373" s="25"/>
      <c r="W3373" s="81"/>
      <c r="X3373" s="91" t="e">
        <f ca="1">+VLOOKUP(#REF!,REFERENCIAS!$C:$D,2,0)*VLOOKUP(#REF!,PONDERADORES!A:P,IF(AND(INFORMACION!$T3373='REFERENCIAS RIESGO'!$C$36,INFORMACION!$F3373=REFERENCIAS!$C$24),16,IF(INFORMACION!$T3373='REFERENCIAS RIESGO'!$C$36,13,IF(INFORMACION!$F3373=REFERENCIAS!$C$24,10,7))),0)+VLOOKUP(K3373,REFERENCIAS!$C:$D,2,0)*VLOOKUP($K$2,PONDERADORES!A:P,IF(AND(INFORMACION!$T3373='REFERENCIAS RIESGO'!$C$36,INFORMACION!$F3373=REFERENCIAS!$C$24),16,IF(INFORMACION!$T3373='REFERENCIAS RIESGO'!$C$36,13,IF(INFORMACION!$F3373=REFERENCIAS!$C$24,10,7))),0)+VLOOKUP(L3373,REFERENCIAS!$C:$D,2,0)*VLOOKUP($L$2,PONDERADORES!A:P,IF(AND(INFORMACION!$T3373='REFERENCIAS RIESGO'!$C$36,INFORMACION!$F3373=REFERENCIAS!$C$24),16,IF(INFORMACION!$T3373='REFERENCIAS RIESGO'!$C$36,13,IF(INFORMACION!$F3373=REFERENCIAS!$C$24,10,7))),0)+VLOOKUP(F3373,REFERENCIAS!$C:$D,2,0)*VLOOKUP($F$2,PONDERADORES!A:P,IF(AND(INFORMACION!$T3373='REFERENCIAS RIESGO'!$C$36,INFORMACION!$F3373=REFERENCIAS!$C$24),16,IF(INFORMACION!$T3373='REFERENCIAS RIESGO'!$C$36,13,IF(INFORMACION!$F3373=REFERENCIAS!$C$24,10,7))),0)+VLOOKUP(T3373,REFERENCIAS!$C:$D,2,0)*VLOOKUP($T$2,PONDERADORES!A:P,IF(AND(INFORMACION!$T3373='REFERENCIAS RIESGO'!$C$36,INFORMACION!$F3373=REFERENCIAS!$C$24),16,IF(INFORMACION!$T3373='REFERENCIAS RIESGO'!$C$36,13,IF(INFORMACION!$F3373=REFERENCIAS!$C$24,10,7))),0)+VLOOKUP(IF(J3373&lt;=0.2,0.2,IF(AND(J3373&gt;0.2,J3373&lt;=0.4),0.4,IF(AND(J3373&gt;0.4,J3373&lt;=0.6),0.6,IF(AND(J3373&gt;0.6,J3373&lt;=0.8),0.8,IF(AND(J3373&gt;0.8,J3373&lt;=1),1))))),REFERENCIAS!$C:$D,2,0)*VLOOKUP($J$2,PONDERADORES!A:P,IF(AND(INFORMACION!$T3373='REFERENCIAS RIESGO'!$C$36,INFORMACION!$F3373=REFERENCIAS!$C$24),16,IF(INFORMACION!$T3373='REFERENCIAS RIESGO'!$C$36,13,IF(INFORMACION!$F3373=REFERENCIAS!$C$24,10,7))),0)</f>
        <v>#REF!</v>
      </c>
      <c r="Y3373" s="68">
        <f>+VLOOKUP(M3373,REFERENCIAS!$C:$D,2,0)*VLOOKUP($M$2,PONDERADORES!$A$7:$G$9,7,0)+VLOOKUP(N3373,REFERENCIAS!$C:$D,2,0)*VLOOKUP($N$2,PONDERADORES!$A$7:$G$9,7,0)+VLOOKUP(O3373,REFERENCIAS!$C:$D,2,0)*VLOOKUP($O$2,PONDERADORES!$A$7:$G$9,7,0)</f>
        <v>0.2</v>
      </c>
      <c r="Z3373" s="2">
        <f>+VLOOKUP(IF(R3373&lt;0.1,0,IF(AND(R3373&gt;=0.1,R3373&lt;0.2),0.1,IF(AND(R3373&gt;=0.2,R3373&lt;0.3),0.2,IF(R3373&gt;0.3,0.3,)))),REFERENCIAS!$C:$D,2,0)*VLOOKUP($R$2,PONDERADORES!$A$11:$G$11,7,0)</f>
        <v>15</v>
      </c>
      <c r="AA3373" s="92"/>
      <c r="AB3373" s="95" t="e">
        <f t="shared" ca="1" si="207"/>
        <v>#REF!</v>
      </c>
      <c r="AC3373" s="23" t="e">
        <f ca="1">IF(AB3373&gt;REFERENCIAS!$C$62,REFERENCIAS!$B$62,IF(AND(AB3373&gt;=REFERENCIAS!$C$63,AB3373&lt;REFERENCIAS!$D$63),REFERENCIAS!$B$63,IF(AND(AB3373&gt;REFERENCIAS!$C$64,AB3373&lt;=REFERENCIAS!$D$64),REFERENCIAS!$B$64,IF(AND(AB3373&gt;=REFERENCIAS!$C$65,AB3373&lt;REFERENCIAS!$D$65),REFERENCIAS!$B$65, "Revisar"))))</f>
        <v>#REF!</v>
      </c>
      <c r="AD3373" s="94" t="e">
        <f ca="1">VLOOKUP(AC3373,REFERENCIAS!$B$62:$G$65,4,FALSE)</f>
        <v>#REF!</v>
      </c>
    </row>
    <row r="3374" spans="1:30" ht="17.25" x14ac:dyDescent="0.25">
      <c r="A3374" s="74"/>
      <c r="B3374" s="19"/>
      <c r="C3374" s="19"/>
      <c r="D3374" s="50"/>
      <c r="E3374" s="73"/>
      <c r="F3374" s="74"/>
      <c r="G3374" s="9"/>
      <c r="H3374" s="48"/>
      <c r="I3374" s="49">
        <f t="shared" ca="1" si="208"/>
        <v>2022</v>
      </c>
      <c r="J3374" s="22">
        <f t="shared" ca="1" si="205"/>
        <v>1</v>
      </c>
      <c r="K3374" s="19"/>
      <c r="L3374" s="73"/>
      <c r="M3374" s="74"/>
      <c r="N3374" s="19"/>
      <c r="O3374" s="73"/>
      <c r="P3374" s="82">
        <v>1</v>
      </c>
      <c r="Q3374" s="24">
        <v>1</v>
      </c>
      <c r="R3374" s="81">
        <f t="shared" si="206"/>
        <v>1</v>
      </c>
      <c r="S3374" s="87"/>
      <c r="T3374" s="19"/>
      <c r="U3374" s="25"/>
      <c r="V3374" s="25"/>
      <c r="W3374" s="81"/>
      <c r="X3374" s="91" t="e">
        <f ca="1">+VLOOKUP(#REF!,REFERENCIAS!$C:$D,2,0)*VLOOKUP(#REF!,PONDERADORES!A:P,IF(AND(INFORMACION!$T3374='REFERENCIAS RIESGO'!$C$36,INFORMACION!$F3374=REFERENCIAS!$C$24),16,IF(INFORMACION!$T3374='REFERENCIAS RIESGO'!$C$36,13,IF(INFORMACION!$F3374=REFERENCIAS!$C$24,10,7))),0)+VLOOKUP(K3374,REFERENCIAS!$C:$D,2,0)*VLOOKUP($K$2,PONDERADORES!A:P,IF(AND(INFORMACION!$T3374='REFERENCIAS RIESGO'!$C$36,INFORMACION!$F3374=REFERENCIAS!$C$24),16,IF(INFORMACION!$T3374='REFERENCIAS RIESGO'!$C$36,13,IF(INFORMACION!$F3374=REFERENCIAS!$C$24,10,7))),0)+VLOOKUP(L3374,REFERENCIAS!$C:$D,2,0)*VLOOKUP($L$2,PONDERADORES!A:P,IF(AND(INFORMACION!$T3374='REFERENCIAS RIESGO'!$C$36,INFORMACION!$F3374=REFERENCIAS!$C$24),16,IF(INFORMACION!$T3374='REFERENCIAS RIESGO'!$C$36,13,IF(INFORMACION!$F3374=REFERENCIAS!$C$24,10,7))),0)+VLOOKUP(F3374,REFERENCIAS!$C:$D,2,0)*VLOOKUP($F$2,PONDERADORES!A:P,IF(AND(INFORMACION!$T3374='REFERENCIAS RIESGO'!$C$36,INFORMACION!$F3374=REFERENCIAS!$C$24),16,IF(INFORMACION!$T3374='REFERENCIAS RIESGO'!$C$36,13,IF(INFORMACION!$F3374=REFERENCIAS!$C$24,10,7))),0)+VLOOKUP(T3374,REFERENCIAS!$C:$D,2,0)*VLOOKUP($T$2,PONDERADORES!A:P,IF(AND(INFORMACION!$T3374='REFERENCIAS RIESGO'!$C$36,INFORMACION!$F3374=REFERENCIAS!$C$24),16,IF(INFORMACION!$T3374='REFERENCIAS RIESGO'!$C$36,13,IF(INFORMACION!$F3374=REFERENCIAS!$C$24,10,7))),0)+VLOOKUP(IF(J3374&lt;=0.2,0.2,IF(AND(J3374&gt;0.2,J3374&lt;=0.4),0.4,IF(AND(J3374&gt;0.4,J3374&lt;=0.6),0.6,IF(AND(J3374&gt;0.6,J3374&lt;=0.8),0.8,IF(AND(J3374&gt;0.8,J3374&lt;=1),1))))),REFERENCIAS!$C:$D,2,0)*VLOOKUP($J$2,PONDERADORES!A:P,IF(AND(INFORMACION!$T3374='REFERENCIAS RIESGO'!$C$36,INFORMACION!$F3374=REFERENCIAS!$C$24),16,IF(INFORMACION!$T3374='REFERENCIAS RIESGO'!$C$36,13,IF(INFORMACION!$F3374=REFERENCIAS!$C$24,10,7))),0)</f>
        <v>#REF!</v>
      </c>
      <c r="Y3374" s="68">
        <f>+VLOOKUP(M3374,REFERENCIAS!$C:$D,2,0)*VLOOKUP($M$2,PONDERADORES!$A$7:$G$9,7,0)+VLOOKUP(N3374,REFERENCIAS!$C:$D,2,0)*VLOOKUP($N$2,PONDERADORES!$A$7:$G$9,7,0)+VLOOKUP(O3374,REFERENCIAS!$C:$D,2,0)*VLOOKUP($O$2,PONDERADORES!$A$7:$G$9,7,0)</f>
        <v>0.2</v>
      </c>
      <c r="Z3374" s="2">
        <f>+VLOOKUP(IF(R3374&lt;0.1,0,IF(AND(R3374&gt;=0.1,R3374&lt;0.2),0.1,IF(AND(R3374&gt;=0.2,R3374&lt;0.3),0.2,IF(R3374&gt;0.3,0.3,)))),REFERENCIAS!$C:$D,2,0)*VLOOKUP($R$2,PONDERADORES!$A$11:$G$11,7,0)</f>
        <v>15</v>
      </c>
      <c r="AA3374" s="92"/>
      <c r="AB3374" s="95" t="e">
        <f t="shared" ca="1" si="207"/>
        <v>#REF!</v>
      </c>
      <c r="AC3374" s="23" t="e">
        <f ca="1">IF(AB3374&gt;REFERENCIAS!$C$62,REFERENCIAS!$B$62,IF(AND(AB3374&gt;=REFERENCIAS!$C$63,AB3374&lt;REFERENCIAS!$D$63),REFERENCIAS!$B$63,IF(AND(AB3374&gt;REFERENCIAS!$C$64,AB3374&lt;=REFERENCIAS!$D$64),REFERENCIAS!$B$64,IF(AND(AB3374&gt;=REFERENCIAS!$C$65,AB3374&lt;REFERENCIAS!$D$65),REFERENCIAS!$B$65, "Revisar"))))</f>
        <v>#REF!</v>
      </c>
      <c r="AD3374" s="94" t="e">
        <f ca="1">VLOOKUP(AC3374,REFERENCIAS!$B$62:$G$65,4,FALSE)</f>
        <v>#REF!</v>
      </c>
    </row>
    <row r="3375" spans="1:30" ht="17.25" x14ac:dyDescent="0.25">
      <c r="A3375" s="74"/>
      <c r="B3375" s="19"/>
      <c r="C3375" s="19"/>
      <c r="D3375" s="50"/>
      <c r="E3375" s="73"/>
      <c r="F3375" s="74"/>
      <c r="G3375" s="9"/>
      <c r="H3375" s="48"/>
      <c r="I3375" s="49">
        <f t="shared" ca="1" si="208"/>
        <v>2022</v>
      </c>
      <c r="J3375" s="22">
        <f t="shared" ca="1" si="205"/>
        <v>1</v>
      </c>
      <c r="K3375" s="19"/>
      <c r="L3375" s="73"/>
      <c r="M3375" s="74"/>
      <c r="N3375" s="19"/>
      <c r="O3375" s="73"/>
      <c r="P3375" s="82">
        <v>1</v>
      </c>
      <c r="Q3375" s="24">
        <v>1</v>
      </c>
      <c r="R3375" s="81">
        <f t="shared" si="206"/>
        <v>1</v>
      </c>
      <c r="S3375" s="87"/>
      <c r="T3375" s="19"/>
      <c r="U3375" s="25"/>
      <c r="V3375" s="25"/>
      <c r="W3375" s="81"/>
      <c r="X3375" s="91" t="e">
        <f ca="1">+VLOOKUP(#REF!,REFERENCIAS!$C:$D,2,0)*VLOOKUP(#REF!,PONDERADORES!A:P,IF(AND(INFORMACION!$T3375='REFERENCIAS RIESGO'!$C$36,INFORMACION!$F3375=REFERENCIAS!$C$24),16,IF(INFORMACION!$T3375='REFERENCIAS RIESGO'!$C$36,13,IF(INFORMACION!$F3375=REFERENCIAS!$C$24,10,7))),0)+VLOOKUP(K3375,REFERENCIAS!$C:$D,2,0)*VLOOKUP($K$2,PONDERADORES!A:P,IF(AND(INFORMACION!$T3375='REFERENCIAS RIESGO'!$C$36,INFORMACION!$F3375=REFERENCIAS!$C$24),16,IF(INFORMACION!$T3375='REFERENCIAS RIESGO'!$C$36,13,IF(INFORMACION!$F3375=REFERENCIAS!$C$24,10,7))),0)+VLOOKUP(L3375,REFERENCIAS!$C:$D,2,0)*VLOOKUP($L$2,PONDERADORES!A:P,IF(AND(INFORMACION!$T3375='REFERENCIAS RIESGO'!$C$36,INFORMACION!$F3375=REFERENCIAS!$C$24),16,IF(INFORMACION!$T3375='REFERENCIAS RIESGO'!$C$36,13,IF(INFORMACION!$F3375=REFERENCIAS!$C$24,10,7))),0)+VLOOKUP(F3375,REFERENCIAS!$C:$D,2,0)*VLOOKUP($F$2,PONDERADORES!A:P,IF(AND(INFORMACION!$T3375='REFERENCIAS RIESGO'!$C$36,INFORMACION!$F3375=REFERENCIAS!$C$24),16,IF(INFORMACION!$T3375='REFERENCIAS RIESGO'!$C$36,13,IF(INFORMACION!$F3375=REFERENCIAS!$C$24,10,7))),0)+VLOOKUP(T3375,REFERENCIAS!$C:$D,2,0)*VLOOKUP($T$2,PONDERADORES!A:P,IF(AND(INFORMACION!$T3375='REFERENCIAS RIESGO'!$C$36,INFORMACION!$F3375=REFERENCIAS!$C$24),16,IF(INFORMACION!$T3375='REFERENCIAS RIESGO'!$C$36,13,IF(INFORMACION!$F3375=REFERENCIAS!$C$24,10,7))),0)+VLOOKUP(IF(J3375&lt;=0.2,0.2,IF(AND(J3375&gt;0.2,J3375&lt;=0.4),0.4,IF(AND(J3375&gt;0.4,J3375&lt;=0.6),0.6,IF(AND(J3375&gt;0.6,J3375&lt;=0.8),0.8,IF(AND(J3375&gt;0.8,J3375&lt;=1),1))))),REFERENCIAS!$C:$D,2,0)*VLOOKUP($J$2,PONDERADORES!A:P,IF(AND(INFORMACION!$T3375='REFERENCIAS RIESGO'!$C$36,INFORMACION!$F3375=REFERENCIAS!$C$24),16,IF(INFORMACION!$T3375='REFERENCIAS RIESGO'!$C$36,13,IF(INFORMACION!$F3375=REFERENCIAS!$C$24,10,7))),0)</f>
        <v>#REF!</v>
      </c>
      <c r="Y3375" s="68">
        <f>+VLOOKUP(M3375,REFERENCIAS!$C:$D,2,0)*VLOOKUP($M$2,PONDERADORES!$A$7:$G$9,7,0)+VLOOKUP(N3375,REFERENCIAS!$C:$D,2,0)*VLOOKUP($N$2,PONDERADORES!$A$7:$G$9,7,0)+VLOOKUP(O3375,REFERENCIAS!$C:$D,2,0)*VLOOKUP($O$2,PONDERADORES!$A$7:$G$9,7,0)</f>
        <v>0.2</v>
      </c>
      <c r="Z3375" s="2">
        <f>+VLOOKUP(IF(R3375&lt;0.1,0,IF(AND(R3375&gt;=0.1,R3375&lt;0.2),0.1,IF(AND(R3375&gt;=0.2,R3375&lt;0.3),0.2,IF(R3375&gt;0.3,0.3,)))),REFERENCIAS!$C:$D,2,0)*VLOOKUP($R$2,PONDERADORES!$A$11:$G$11,7,0)</f>
        <v>15</v>
      </c>
      <c r="AA3375" s="92"/>
      <c r="AB3375" s="95" t="e">
        <f t="shared" ca="1" si="207"/>
        <v>#REF!</v>
      </c>
      <c r="AC3375" s="23" t="e">
        <f ca="1">IF(AB3375&gt;REFERENCIAS!$C$62,REFERENCIAS!$B$62,IF(AND(AB3375&gt;=REFERENCIAS!$C$63,AB3375&lt;REFERENCIAS!$D$63),REFERENCIAS!$B$63,IF(AND(AB3375&gt;REFERENCIAS!$C$64,AB3375&lt;=REFERENCIAS!$D$64),REFERENCIAS!$B$64,IF(AND(AB3375&gt;=REFERENCIAS!$C$65,AB3375&lt;REFERENCIAS!$D$65),REFERENCIAS!$B$65, "Revisar"))))</f>
        <v>#REF!</v>
      </c>
      <c r="AD3375" s="94" t="e">
        <f ca="1">VLOOKUP(AC3375,REFERENCIAS!$B$62:$G$65,4,FALSE)</f>
        <v>#REF!</v>
      </c>
    </row>
    <row r="3376" spans="1:30" ht="17.25" x14ac:dyDescent="0.25">
      <c r="A3376" s="74"/>
      <c r="B3376" s="19"/>
      <c r="C3376" s="19"/>
      <c r="D3376" s="50"/>
      <c r="E3376" s="73"/>
      <c r="F3376" s="74"/>
      <c r="G3376" s="9"/>
      <c r="H3376" s="48"/>
      <c r="I3376" s="49">
        <f t="shared" ca="1" si="208"/>
        <v>2022</v>
      </c>
      <c r="J3376" s="22">
        <f t="shared" ca="1" si="205"/>
        <v>1</v>
      </c>
      <c r="K3376" s="19"/>
      <c r="L3376" s="73"/>
      <c r="M3376" s="74"/>
      <c r="N3376" s="19"/>
      <c r="O3376" s="73"/>
      <c r="P3376" s="82">
        <v>1</v>
      </c>
      <c r="Q3376" s="24">
        <v>1</v>
      </c>
      <c r="R3376" s="81">
        <f t="shared" si="206"/>
        <v>1</v>
      </c>
      <c r="S3376" s="87"/>
      <c r="T3376" s="19"/>
      <c r="U3376" s="25"/>
      <c r="V3376" s="25"/>
      <c r="W3376" s="81"/>
      <c r="X3376" s="91" t="e">
        <f ca="1">+VLOOKUP(#REF!,REFERENCIAS!$C:$D,2,0)*VLOOKUP(#REF!,PONDERADORES!A:P,IF(AND(INFORMACION!$T3376='REFERENCIAS RIESGO'!$C$36,INFORMACION!$F3376=REFERENCIAS!$C$24),16,IF(INFORMACION!$T3376='REFERENCIAS RIESGO'!$C$36,13,IF(INFORMACION!$F3376=REFERENCIAS!$C$24,10,7))),0)+VLOOKUP(K3376,REFERENCIAS!$C:$D,2,0)*VLOOKUP($K$2,PONDERADORES!A:P,IF(AND(INFORMACION!$T3376='REFERENCIAS RIESGO'!$C$36,INFORMACION!$F3376=REFERENCIAS!$C$24),16,IF(INFORMACION!$T3376='REFERENCIAS RIESGO'!$C$36,13,IF(INFORMACION!$F3376=REFERENCIAS!$C$24,10,7))),0)+VLOOKUP(L3376,REFERENCIAS!$C:$D,2,0)*VLOOKUP($L$2,PONDERADORES!A:P,IF(AND(INFORMACION!$T3376='REFERENCIAS RIESGO'!$C$36,INFORMACION!$F3376=REFERENCIAS!$C$24),16,IF(INFORMACION!$T3376='REFERENCIAS RIESGO'!$C$36,13,IF(INFORMACION!$F3376=REFERENCIAS!$C$24,10,7))),0)+VLOOKUP(F3376,REFERENCIAS!$C:$D,2,0)*VLOOKUP($F$2,PONDERADORES!A:P,IF(AND(INFORMACION!$T3376='REFERENCIAS RIESGO'!$C$36,INFORMACION!$F3376=REFERENCIAS!$C$24),16,IF(INFORMACION!$T3376='REFERENCIAS RIESGO'!$C$36,13,IF(INFORMACION!$F3376=REFERENCIAS!$C$24,10,7))),0)+VLOOKUP(T3376,REFERENCIAS!$C:$D,2,0)*VLOOKUP($T$2,PONDERADORES!A:P,IF(AND(INFORMACION!$T3376='REFERENCIAS RIESGO'!$C$36,INFORMACION!$F3376=REFERENCIAS!$C$24),16,IF(INFORMACION!$T3376='REFERENCIAS RIESGO'!$C$36,13,IF(INFORMACION!$F3376=REFERENCIAS!$C$24,10,7))),0)+VLOOKUP(IF(J3376&lt;=0.2,0.2,IF(AND(J3376&gt;0.2,J3376&lt;=0.4),0.4,IF(AND(J3376&gt;0.4,J3376&lt;=0.6),0.6,IF(AND(J3376&gt;0.6,J3376&lt;=0.8),0.8,IF(AND(J3376&gt;0.8,J3376&lt;=1),1))))),REFERENCIAS!$C:$D,2,0)*VLOOKUP($J$2,PONDERADORES!A:P,IF(AND(INFORMACION!$T3376='REFERENCIAS RIESGO'!$C$36,INFORMACION!$F3376=REFERENCIAS!$C$24),16,IF(INFORMACION!$T3376='REFERENCIAS RIESGO'!$C$36,13,IF(INFORMACION!$F3376=REFERENCIAS!$C$24,10,7))),0)</f>
        <v>#REF!</v>
      </c>
      <c r="Y3376" s="68">
        <f>+VLOOKUP(M3376,REFERENCIAS!$C:$D,2,0)*VLOOKUP($M$2,PONDERADORES!$A$7:$G$9,7,0)+VLOOKUP(N3376,REFERENCIAS!$C:$D,2,0)*VLOOKUP($N$2,PONDERADORES!$A$7:$G$9,7,0)+VLOOKUP(O3376,REFERENCIAS!$C:$D,2,0)*VLOOKUP($O$2,PONDERADORES!$A$7:$G$9,7,0)</f>
        <v>0.2</v>
      </c>
      <c r="Z3376" s="2">
        <f>+VLOOKUP(IF(R3376&lt;0.1,0,IF(AND(R3376&gt;=0.1,R3376&lt;0.2),0.1,IF(AND(R3376&gt;=0.2,R3376&lt;0.3),0.2,IF(R3376&gt;0.3,0.3,)))),REFERENCIAS!$C:$D,2,0)*VLOOKUP($R$2,PONDERADORES!$A$11:$G$11,7,0)</f>
        <v>15</v>
      </c>
      <c r="AA3376" s="92"/>
      <c r="AB3376" s="95" t="e">
        <f t="shared" ca="1" si="207"/>
        <v>#REF!</v>
      </c>
      <c r="AC3376" s="23" t="e">
        <f ca="1">IF(AB3376&gt;REFERENCIAS!$C$62,REFERENCIAS!$B$62,IF(AND(AB3376&gt;=REFERENCIAS!$C$63,AB3376&lt;REFERENCIAS!$D$63),REFERENCIAS!$B$63,IF(AND(AB3376&gt;REFERENCIAS!$C$64,AB3376&lt;=REFERENCIAS!$D$64),REFERENCIAS!$B$64,IF(AND(AB3376&gt;=REFERENCIAS!$C$65,AB3376&lt;REFERENCIAS!$D$65),REFERENCIAS!$B$65, "Revisar"))))</f>
        <v>#REF!</v>
      </c>
      <c r="AD3376" s="94" t="e">
        <f ca="1">VLOOKUP(AC3376,REFERENCIAS!$B$62:$G$65,4,FALSE)</f>
        <v>#REF!</v>
      </c>
    </row>
    <row r="3377" spans="1:30" ht="17.25" x14ac:dyDescent="0.25">
      <c r="A3377" s="74"/>
      <c r="B3377" s="19"/>
      <c r="C3377" s="19"/>
      <c r="D3377" s="50"/>
      <c r="E3377" s="73"/>
      <c r="F3377" s="74"/>
      <c r="G3377" s="9"/>
      <c r="H3377" s="48"/>
      <c r="I3377" s="49">
        <f t="shared" ca="1" si="208"/>
        <v>2022</v>
      </c>
      <c r="J3377" s="22">
        <f t="shared" ca="1" si="205"/>
        <v>1</v>
      </c>
      <c r="K3377" s="19"/>
      <c r="L3377" s="73"/>
      <c r="M3377" s="74"/>
      <c r="N3377" s="19"/>
      <c r="O3377" s="73"/>
      <c r="P3377" s="82">
        <v>1</v>
      </c>
      <c r="Q3377" s="24">
        <v>1</v>
      </c>
      <c r="R3377" s="81">
        <f t="shared" si="206"/>
        <v>1</v>
      </c>
      <c r="S3377" s="87"/>
      <c r="T3377" s="19"/>
      <c r="U3377" s="25"/>
      <c r="V3377" s="25"/>
      <c r="W3377" s="81"/>
      <c r="X3377" s="91" t="e">
        <f ca="1">+VLOOKUP(#REF!,REFERENCIAS!$C:$D,2,0)*VLOOKUP(#REF!,PONDERADORES!A:P,IF(AND(INFORMACION!$T3377='REFERENCIAS RIESGO'!$C$36,INFORMACION!$F3377=REFERENCIAS!$C$24),16,IF(INFORMACION!$T3377='REFERENCIAS RIESGO'!$C$36,13,IF(INFORMACION!$F3377=REFERENCIAS!$C$24,10,7))),0)+VLOOKUP(K3377,REFERENCIAS!$C:$D,2,0)*VLOOKUP($K$2,PONDERADORES!A:P,IF(AND(INFORMACION!$T3377='REFERENCIAS RIESGO'!$C$36,INFORMACION!$F3377=REFERENCIAS!$C$24),16,IF(INFORMACION!$T3377='REFERENCIAS RIESGO'!$C$36,13,IF(INFORMACION!$F3377=REFERENCIAS!$C$24,10,7))),0)+VLOOKUP(L3377,REFERENCIAS!$C:$D,2,0)*VLOOKUP($L$2,PONDERADORES!A:P,IF(AND(INFORMACION!$T3377='REFERENCIAS RIESGO'!$C$36,INFORMACION!$F3377=REFERENCIAS!$C$24),16,IF(INFORMACION!$T3377='REFERENCIAS RIESGO'!$C$36,13,IF(INFORMACION!$F3377=REFERENCIAS!$C$24,10,7))),0)+VLOOKUP(F3377,REFERENCIAS!$C:$D,2,0)*VLOOKUP($F$2,PONDERADORES!A:P,IF(AND(INFORMACION!$T3377='REFERENCIAS RIESGO'!$C$36,INFORMACION!$F3377=REFERENCIAS!$C$24),16,IF(INFORMACION!$T3377='REFERENCIAS RIESGO'!$C$36,13,IF(INFORMACION!$F3377=REFERENCIAS!$C$24,10,7))),0)+VLOOKUP(T3377,REFERENCIAS!$C:$D,2,0)*VLOOKUP($T$2,PONDERADORES!A:P,IF(AND(INFORMACION!$T3377='REFERENCIAS RIESGO'!$C$36,INFORMACION!$F3377=REFERENCIAS!$C$24),16,IF(INFORMACION!$T3377='REFERENCIAS RIESGO'!$C$36,13,IF(INFORMACION!$F3377=REFERENCIAS!$C$24,10,7))),0)+VLOOKUP(IF(J3377&lt;=0.2,0.2,IF(AND(J3377&gt;0.2,J3377&lt;=0.4),0.4,IF(AND(J3377&gt;0.4,J3377&lt;=0.6),0.6,IF(AND(J3377&gt;0.6,J3377&lt;=0.8),0.8,IF(AND(J3377&gt;0.8,J3377&lt;=1),1))))),REFERENCIAS!$C:$D,2,0)*VLOOKUP($J$2,PONDERADORES!A:P,IF(AND(INFORMACION!$T3377='REFERENCIAS RIESGO'!$C$36,INFORMACION!$F3377=REFERENCIAS!$C$24),16,IF(INFORMACION!$T3377='REFERENCIAS RIESGO'!$C$36,13,IF(INFORMACION!$F3377=REFERENCIAS!$C$24,10,7))),0)</f>
        <v>#REF!</v>
      </c>
      <c r="Y3377" s="68">
        <f>+VLOOKUP(M3377,REFERENCIAS!$C:$D,2,0)*VLOOKUP($M$2,PONDERADORES!$A$7:$G$9,7,0)+VLOOKUP(N3377,REFERENCIAS!$C:$D,2,0)*VLOOKUP($N$2,PONDERADORES!$A$7:$G$9,7,0)+VLOOKUP(O3377,REFERENCIAS!$C:$D,2,0)*VLOOKUP($O$2,PONDERADORES!$A$7:$G$9,7,0)</f>
        <v>0.2</v>
      </c>
      <c r="Z3377" s="2">
        <f>+VLOOKUP(IF(R3377&lt;0.1,0,IF(AND(R3377&gt;=0.1,R3377&lt;0.2),0.1,IF(AND(R3377&gt;=0.2,R3377&lt;0.3),0.2,IF(R3377&gt;0.3,0.3,)))),REFERENCIAS!$C:$D,2,0)*VLOOKUP($R$2,PONDERADORES!$A$11:$G$11,7,0)</f>
        <v>15</v>
      </c>
      <c r="AA3377" s="92"/>
      <c r="AB3377" s="95" t="e">
        <f t="shared" ca="1" si="207"/>
        <v>#REF!</v>
      </c>
      <c r="AC3377" s="23" t="e">
        <f ca="1">IF(AB3377&gt;REFERENCIAS!$C$62,REFERENCIAS!$B$62,IF(AND(AB3377&gt;=REFERENCIAS!$C$63,AB3377&lt;REFERENCIAS!$D$63),REFERENCIAS!$B$63,IF(AND(AB3377&gt;REFERENCIAS!$C$64,AB3377&lt;=REFERENCIAS!$D$64),REFERENCIAS!$B$64,IF(AND(AB3377&gt;=REFERENCIAS!$C$65,AB3377&lt;REFERENCIAS!$D$65),REFERENCIAS!$B$65, "Revisar"))))</f>
        <v>#REF!</v>
      </c>
      <c r="AD3377" s="94" t="e">
        <f ca="1">VLOOKUP(AC3377,REFERENCIAS!$B$62:$G$65,4,FALSE)</f>
        <v>#REF!</v>
      </c>
    </row>
    <row r="3378" spans="1:30" ht="17.25" x14ac:dyDescent="0.25">
      <c r="A3378" s="74"/>
      <c r="B3378" s="19"/>
      <c r="C3378" s="19"/>
      <c r="D3378" s="50"/>
      <c r="E3378" s="73"/>
      <c r="F3378" s="74"/>
      <c r="G3378" s="9"/>
      <c r="H3378" s="48"/>
      <c r="I3378" s="49">
        <f t="shared" ca="1" si="208"/>
        <v>2022</v>
      </c>
      <c r="J3378" s="22">
        <f t="shared" ca="1" si="205"/>
        <v>1</v>
      </c>
      <c r="K3378" s="19"/>
      <c r="L3378" s="73"/>
      <c r="M3378" s="74"/>
      <c r="N3378" s="19"/>
      <c r="O3378" s="73"/>
      <c r="P3378" s="82">
        <v>1</v>
      </c>
      <c r="Q3378" s="24">
        <v>1</v>
      </c>
      <c r="R3378" s="81">
        <f t="shared" si="206"/>
        <v>1</v>
      </c>
      <c r="S3378" s="87"/>
      <c r="T3378" s="19"/>
      <c r="U3378" s="25"/>
      <c r="V3378" s="25"/>
      <c r="W3378" s="81"/>
      <c r="X3378" s="91" t="e">
        <f ca="1">+VLOOKUP(#REF!,REFERENCIAS!$C:$D,2,0)*VLOOKUP(#REF!,PONDERADORES!A:P,IF(AND(INFORMACION!$T3378='REFERENCIAS RIESGO'!$C$36,INFORMACION!$F3378=REFERENCIAS!$C$24),16,IF(INFORMACION!$T3378='REFERENCIAS RIESGO'!$C$36,13,IF(INFORMACION!$F3378=REFERENCIAS!$C$24,10,7))),0)+VLOOKUP(K3378,REFERENCIAS!$C:$D,2,0)*VLOOKUP($K$2,PONDERADORES!A:P,IF(AND(INFORMACION!$T3378='REFERENCIAS RIESGO'!$C$36,INFORMACION!$F3378=REFERENCIAS!$C$24),16,IF(INFORMACION!$T3378='REFERENCIAS RIESGO'!$C$36,13,IF(INFORMACION!$F3378=REFERENCIAS!$C$24,10,7))),0)+VLOOKUP(L3378,REFERENCIAS!$C:$D,2,0)*VLOOKUP($L$2,PONDERADORES!A:P,IF(AND(INFORMACION!$T3378='REFERENCIAS RIESGO'!$C$36,INFORMACION!$F3378=REFERENCIAS!$C$24),16,IF(INFORMACION!$T3378='REFERENCIAS RIESGO'!$C$36,13,IF(INFORMACION!$F3378=REFERENCIAS!$C$24,10,7))),0)+VLOOKUP(F3378,REFERENCIAS!$C:$D,2,0)*VLOOKUP($F$2,PONDERADORES!A:P,IF(AND(INFORMACION!$T3378='REFERENCIAS RIESGO'!$C$36,INFORMACION!$F3378=REFERENCIAS!$C$24),16,IF(INFORMACION!$T3378='REFERENCIAS RIESGO'!$C$36,13,IF(INFORMACION!$F3378=REFERENCIAS!$C$24,10,7))),0)+VLOOKUP(T3378,REFERENCIAS!$C:$D,2,0)*VLOOKUP($T$2,PONDERADORES!A:P,IF(AND(INFORMACION!$T3378='REFERENCIAS RIESGO'!$C$36,INFORMACION!$F3378=REFERENCIAS!$C$24),16,IF(INFORMACION!$T3378='REFERENCIAS RIESGO'!$C$36,13,IF(INFORMACION!$F3378=REFERENCIAS!$C$24,10,7))),0)+VLOOKUP(IF(J3378&lt;=0.2,0.2,IF(AND(J3378&gt;0.2,J3378&lt;=0.4),0.4,IF(AND(J3378&gt;0.4,J3378&lt;=0.6),0.6,IF(AND(J3378&gt;0.6,J3378&lt;=0.8),0.8,IF(AND(J3378&gt;0.8,J3378&lt;=1),1))))),REFERENCIAS!$C:$D,2,0)*VLOOKUP($J$2,PONDERADORES!A:P,IF(AND(INFORMACION!$T3378='REFERENCIAS RIESGO'!$C$36,INFORMACION!$F3378=REFERENCIAS!$C$24),16,IF(INFORMACION!$T3378='REFERENCIAS RIESGO'!$C$36,13,IF(INFORMACION!$F3378=REFERENCIAS!$C$24,10,7))),0)</f>
        <v>#REF!</v>
      </c>
      <c r="Y3378" s="68">
        <f>+VLOOKUP(M3378,REFERENCIAS!$C:$D,2,0)*VLOOKUP($M$2,PONDERADORES!$A$7:$G$9,7,0)+VLOOKUP(N3378,REFERENCIAS!$C:$D,2,0)*VLOOKUP($N$2,PONDERADORES!$A$7:$G$9,7,0)+VLOOKUP(O3378,REFERENCIAS!$C:$D,2,0)*VLOOKUP($O$2,PONDERADORES!$A$7:$G$9,7,0)</f>
        <v>0.2</v>
      </c>
      <c r="Z3378" s="2">
        <f>+VLOOKUP(IF(R3378&lt;0.1,0,IF(AND(R3378&gt;=0.1,R3378&lt;0.2),0.1,IF(AND(R3378&gt;=0.2,R3378&lt;0.3),0.2,IF(R3378&gt;0.3,0.3,)))),REFERENCIAS!$C:$D,2,0)*VLOOKUP($R$2,PONDERADORES!$A$11:$G$11,7,0)</f>
        <v>15</v>
      </c>
      <c r="AA3378" s="92"/>
      <c r="AB3378" s="95" t="e">
        <f t="shared" ca="1" si="207"/>
        <v>#REF!</v>
      </c>
      <c r="AC3378" s="23" t="e">
        <f ca="1">IF(AB3378&gt;REFERENCIAS!$C$62,REFERENCIAS!$B$62,IF(AND(AB3378&gt;=REFERENCIAS!$C$63,AB3378&lt;REFERENCIAS!$D$63),REFERENCIAS!$B$63,IF(AND(AB3378&gt;REFERENCIAS!$C$64,AB3378&lt;=REFERENCIAS!$D$64),REFERENCIAS!$B$64,IF(AND(AB3378&gt;=REFERENCIAS!$C$65,AB3378&lt;REFERENCIAS!$D$65),REFERENCIAS!$B$65, "Revisar"))))</f>
        <v>#REF!</v>
      </c>
      <c r="AD3378" s="94" t="e">
        <f ca="1">VLOOKUP(AC3378,REFERENCIAS!$B$62:$G$65,4,FALSE)</f>
        <v>#REF!</v>
      </c>
    </row>
    <row r="3379" spans="1:30" ht="17.25" x14ac:dyDescent="0.25">
      <c r="A3379" s="74"/>
      <c r="B3379" s="19"/>
      <c r="C3379" s="19"/>
      <c r="D3379" s="50"/>
      <c r="E3379" s="73"/>
      <c r="F3379" s="74"/>
      <c r="G3379" s="9"/>
      <c r="H3379" s="48"/>
      <c r="I3379" s="49">
        <f t="shared" ca="1" si="208"/>
        <v>2022</v>
      </c>
      <c r="J3379" s="22">
        <f t="shared" ca="1" si="205"/>
        <v>1</v>
      </c>
      <c r="K3379" s="19"/>
      <c r="L3379" s="73"/>
      <c r="M3379" s="74"/>
      <c r="N3379" s="19"/>
      <c r="O3379" s="73"/>
      <c r="P3379" s="82">
        <v>1</v>
      </c>
      <c r="Q3379" s="24">
        <v>1</v>
      </c>
      <c r="R3379" s="81">
        <f t="shared" si="206"/>
        <v>1</v>
      </c>
      <c r="S3379" s="87"/>
      <c r="T3379" s="19"/>
      <c r="U3379" s="25"/>
      <c r="V3379" s="25"/>
      <c r="W3379" s="81"/>
      <c r="X3379" s="91" t="e">
        <f ca="1">+VLOOKUP(#REF!,REFERENCIAS!$C:$D,2,0)*VLOOKUP(#REF!,PONDERADORES!A:P,IF(AND(INFORMACION!$T3379='REFERENCIAS RIESGO'!$C$36,INFORMACION!$F3379=REFERENCIAS!$C$24),16,IF(INFORMACION!$T3379='REFERENCIAS RIESGO'!$C$36,13,IF(INFORMACION!$F3379=REFERENCIAS!$C$24,10,7))),0)+VLOOKUP(K3379,REFERENCIAS!$C:$D,2,0)*VLOOKUP($K$2,PONDERADORES!A:P,IF(AND(INFORMACION!$T3379='REFERENCIAS RIESGO'!$C$36,INFORMACION!$F3379=REFERENCIAS!$C$24),16,IF(INFORMACION!$T3379='REFERENCIAS RIESGO'!$C$36,13,IF(INFORMACION!$F3379=REFERENCIAS!$C$24,10,7))),0)+VLOOKUP(L3379,REFERENCIAS!$C:$D,2,0)*VLOOKUP($L$2,PONDERADORES!A:P,IF(AND(INFORMACION!$T3379='REFERENCIAS RIESGO'!$C$36,INFORMACION!$F3379=REFERENCIAS!$C$24),16,IF(INFORMACION!$T3379='REFERENCIAS RIESGO'!$C$36,13,IF(INFORMACION!$F3379=REFERENCIAS!$C$24,10,7))),0)+VLOOKUP(F3379,REFERENCIAS!$C:$D,2,0)*VLOOKUP($F$2,PONDERADORES!A:P,IF(AND(INFORMACION!$T3379='REFERENCIAS RIESGO'!$C$36,INFORMACION!$F3379=REFERENCIAS!$C$24),16,IF(INFORMACION!$T3379='REFERENCIAS RIESGO'!$C$36,13,IF(INFORMACION!$F3379=REFERENCIAS!$C$24,10,7))),0)+VLOOKUP(T3379,REFERENCIAS!$C:$D,2,0)*VLOOKUP($T$2,PONDERADORES!A:P,IF(AND(INFORMACION!$T3379='REFERENCIAS RIESGO'!$C$36,INFORMACION!$F3379=REFERENCIAS!$C$24),16,IF(INFORMACION!$T3379='REFERENCIAS RIESGO'!$C$36,13,IF(INFORMACION!$F3379=REFERENCIAS!$C$24,10,7))),0)+VLOOKUP(IF(J3379&lt;=0.2,0.2,IF(AND(J3379&gt;0.2,J3379&lt;=0.4),0.4,IF(AND(J3379&gt;0.4,J3379&lt;=0.6),0.6,IF(AND(J3379&gt;0.6,J3379&lt;=0.8),0.8,IF(AND(J3379&gt;0.8,J3379&lt;=1),1))))),REFERENCIAS!$C:$D,2,0)*VLOOKUP($J$2,PONDERADORES!A:P,IF(AND(INFORMACION!$T3379='REFERENCIAS RIESGO'!$C$36,INFORMACION!$F3379=REFERENCIAS!$C$24),16,IF(INFORMACION!$T3379='REFERENCIAS RIESGO'!$C$36,13,IF(INFORMACION!$F3379=REFERENCIAS!$C$24,10,7))),0)</f>
        <v>#REF!</v>
      </c>
      <c r="Y3379" s="68">
        <f>+VLOOKUP(M3379,REFERENCIAS!$C:$D,2,0)*VLOOKUP($M$2,PONDERADORES!$A$7:$G$9,7,0)+VLOOKUP(N3379,REFERENCIAS!$C:$D,2,0)*VLOOKUP($N$2,PONDERADORES!$A$7:$G$9,7,0)+VLOOKUP(O3379,REFERENCIAS!$C:$D,2,0)*VLOOKUP($O$2,PONDERADORES!$A$7:$G$9,7,0)</f>
        <v>0.2</v>
      </c>
      <c r="Z3379" s="2">
        <f>+VLOOKUP(IF(R3379&lt;0.1,0,IF(AND(R3379&gt;=0.1,R3379&lt;0.2),0.1,IF(AND(R3379&gt;=0.2,R3379&lt;0.3),0.2,IF(R3379&gt;0.3,0.3,)))),REFERENCIAS!$C:$D,2,0)*VLOOKUP($R$2,PONDERADORES!$A$11:$G$11,7,0)</f>
        <v>15</v>
      </c>
      <c r="AA3379" s="92"/>
      <c r="AB3379" s="95" t="e">
        <f t="shared" ca="1" si="207"/>
        <v>#REF!</v>
      </c>
      <c r="AC3379" s="23" t="e">
        <f ca="1">IF(AB3379&gt;REFERENCIAS!$C$62,REFERENCIAS!$B$62,IF(AND(AB3379&gt;=REFERENCIAS!$C$63,AB3379&lt;REFERENCIAS!$D$63),REFERENCIAS!$B$63,IF(AND(AB3379&gt;REFERENCIAS!$C$64,AB3379&lt;=REFERENCIAS!$D$64),REFERENCIAS!$B$64,IF(AND(AB3379&gt;=REFERENCIAS!$C$65,AB3379&lt;REFERENCIAS!$D$65),REFERENCIAS!$B$65, "Revisar"))))</f>
        <v>#REF!</v>
      </c>
      <c r="AD3379" s="94" t="e">
        <f ca="1">VLOOKUP(AC3379,REFERENCIAS!$B$62:$G$65,4,FALSE)</f>
        <v>#REF!</v>
      </c>
    </row>
    <row r="3380" spans="1:30" ht="17.25" x14ac:dyDescent="0.25">
      <c r="A3380" s="74"/>
      <c r="B3380" s="19"/>
      <c r="C3380" s="19"/>
      <c r="D3380" s="50"/>
      <c r="E3380" s="73"/>
      <c r="F3380" s="74"/>
      <c r="G3380" s="9"/>
      <c r="H3380" s="48"/>
      <c r="I3380" s="49">
        <f t="shared" ca="1" si="208"/>
        <v>2022</v>
      </c>
      <c r="J3380" s="22">
        <f t="shared" ca="1" si="205"/>
        <v>1</v>
      </c>
      <c r="K3380" s="19"/>
      <c r="L3380" s="73"/>
      <c r="M3380" s="74"/>
      <c r="N3380" s="19"/>
      <c r="O3380" s="73"/>
      <c r="P3380" s="82">
        <v>1</v>
      </c>
      <c r="Q3380" s="24">
        <v>1</v>
      </c>
      <c r="R3380" s="81">
        <f t="shared" si="206"/>
        <v>1</v>
      </c>
      <c r="S3380" s="87"/>
      <c r="T3380" s="19"/>
      <c r="U3380" s="25"/>
      <c r="V3380" s="25"/>
      <c r="W3380" s="81"/>
      <c r="X3380" s="91" t="e">
        <f ca="1">+VLOOKUP(#REF!,REFERENCIAS!$C:$D,2,0)*VLOOKUP(#REF!,PONDERADORES!A:P,IF(AND(INFORMACION!$T3380='REFERENCIAS RIESGO'!$C$36,INFORMACION!$F3380=REFERENCIAS!$C$24),16,IF(INFORMACION!$T3380='REFERENCIAS RIESGO'!$C$36,13,IF(INFORMACION!$F3380=REFERENCIAS!$C$24,10,7))),0)+VLOOKUP(K3380,REFERENCIAS!$C:$D,2,0)*VLOOKUP($K$2,PONDERADORES!A:P,IF(AND(INFORMACION!$T3380='REFERENCIAS RIESGO'!$C$36,INFORMACION!$F3380=REFERENCIAS!$C$24),16,IF(INFORMACION!$T3380='REFERENCIAS RIESGO'!$C$36,13,IF(INFORMACION!$F3380=REFERENCIAS!$C$24,10,7))),0)+VLOOKUP(L3380,REFERENCIAS!$C:$D,2,0)*VLOOKUP($L$2,PONDERADORES!A:P,IF(AND(INFORMACION!$T3380='REFERENCIAS RIESGO'!$C$36,INFORMACION!$F3380=REFERENCIAS!$C$24),16,IF(INFORMACION!$T3380='REFERENCIAS RIESGO'!$C$36,13,IF(INFORMACION!$F3380=REFERENCIAS!$C$24,10,7))),0)+VLOOKUP(F3380,REFERENCIAS!$C:$D,2,0)*VLOOKUP($F$2,PONDERADORES!A:P,IF(AND(INFORMACION!$T3380='REFERENCIAS RIESGO'!$C$36,INFORMACION!$F3380=REFERENCIAS!$C$24),16,IF(INFORMACION!$T3380='REFERENCIAS RIESGO'!$C$36,13,IF(INFORMACION!$F3380=REFERENCIAS!$C$24,10,7))),0)+VLOOKUP(T3380,REFERENCIAS!$C:$D,2,0)*VLOOKUP($T$2,PONDERADORES!A:P,IF(AND(INFORMACION!$T3380='REFERENCIAS RIESGO'!$C$36,INFORMACION!$F3380=REFERENCIAS!$C$24),16,IF(INFORMACION!$T3380='REFERENCIAS RIESGO'!$C$36,13,IF(INFORMACION!$F3380=REFERENCIAS!$C$24,10,7))),0)+VLOOKUP(IF(J3380&lt;=0.2,0.2,IF(AND(J3380&gt;0.2,J3380&lt;=0.4),0.4,IF(AND(J3380&gt;0.4,J3380&lt;=0.6),0.6,IF(AND(J3380&gt;0.6,J3380&lt;=0.8),0.8,IF(AND(J3380&gt;0.8,J3380&lt;=1),1))))),REFERENCIAS!$C:$D,2,0)*VLOOKUP($J$2,PONDERADORES!A:P,IF(AND(INFORMACION!$T3380='REFERENCIAS RIESGO'!$C$36,INFORMACION!$F3380=REFERENCIAS!$C$24),16,IF(INFORMACION!$T3380='REFERENCIAS RIESGO'!$C$36,13,IF(INFORMACION!$F3380=REFERENCIAS!$C$24,10,7))),0)</f>
        <v>#REF!</v>
      </c>
      <c r="Y3380" s="68">
        <f>+VLOOKUP(M3380,REFERENCIAS!$C:$D,2,0)*VLOOKUP($M$2,PONDERADORES!$A$7:$G$9,7,0)+VLOOKUP(N3380,REFERENCIAS!$C:$D,2,0)*VLOOKUP($N$2,PONDERADORES!$A$7:$G$9,7,0)+VLOOKUP(O3380,REFERENCIAS!$C:$D,2,0)*VLOOKUP($O$2,PONDERADORES!$A$7:$G$9,7,0)</f>
        <v>0.2</v>
      </c>
      <c r="Z3380" s="2">
        <f>+VLOOKUP(IF(R3380&lt;0.1,0,IF(AND(R3380&gt;=0.1,R3380&lt;0.2),0.1,IF(AND(R3380&gt;=0.2,R3380&lt;0.3),0.2,IF(R3380&gt;0.3,0.3,)))),REFERENCIAS!$C:$D,2,0)*VLOOKUP($R$2,PONDERADORES!$A$11:$G$11,7,0)</f>
        <v>15</v>
      </c>
      <c r="AA3380" s="92"/>
      <c r="AB3380" s="95" t="e">
        <f t="shared" ca="1" si="207"/>
        <v>#REF!</v>
      </c>
      <c r="AC3380" s="23" t="e">
        <f ca="1">IF(AB3380&gt;REFERENCIAS!$C$62,REFERENCIAS!$B$62,IF(AND(AB3380&gt;=REFERENCIAS!$C$63,AB3380&lt;REFERENCIAS!$D$63),REFERENCIAS!$B$63,IF(AND(AB3380&gt;REFERENCIAS!$C$64,AB3380&lt;=REFERENCIAS!$D$64),REFERENCIAS!$B$64,IF(AND(AB3380&gt;=REFERENCIAS!$C$65,AB3380&lt;REFERENCIAS!$D$65),REFERENCIAS!$B$65, "Revisar"))))</f>
        <v>#REF!</v>
      </c>
      <c r="AD3380" s="94" t="e">
        <f ca="1">VLOOKUP(AC3380,REFERENCIAS!$B$62:$G$65,4,FALSE)</f>
        <v>#REF!</v>
      </c>
    </row>
    <row r="3381" spans="1:30" ht="17.25" x14ac:dyDescent="0.25">
      <c r="A3381" s="74"/>
      <c r="B3381" s="19"/>
      <c r="C3381" s="19"/>
      <c r="D3381" s="50"/>
      <c r="E3381" s="73"/>
      <c r="F3381" s="74"/>
      <c r="G3381" s="9"/>
      <c r="H3381" s="48"/>
      <c r="I3381" s="49">
        <f t="shared" ca="1" si="208"/>
        <v>2022</v>
      </c>
      <c r="J3381" s="22">
        <f t="shared" ca="1" si="205"/>
        <v>1</v>
      </c>
      <c r="K3381" s="19"/>
      <c r="L3381" s="73"/>
      <c r="M3381" s="74"/>
      <c r="N3381" s="19"/>
      <c r="O3381" s="73"/>
      <c r="P3381" s="82">
        <v>1</v>
      </c>
      <c r="Q3381" s="24">
        <v>1</v>
      </c>
      <c r="R3381" s="81">
        <f t="shared" si="206"/>
        <v>1</v>
      </c>
      <c r="S3381" s="87"/>
      <c r="T3381" s="19"/>
      <c r="U3381" s="25"/>
      <c r="V3381" s="25"/>
      <c r="W3381" s="81"/>
      <c r="X3381" s="91" t="e">
        <f ca="1">+VLOOKUP(#REF!,REFERENCIAS!$C:$D,2,0)*VLOOKUP(#REF!,PONDERADORES!A:P,IF(AND(INFORMACION!$T3381='REFERENCIAS RIESGO'!$C$36,INFORMACION!$F3381=REFERENCIAS!$C$24),16,IF(INFORMACION!$T3381='REFERENCIAS RIESGO'!$C$36,13,IF(INFORMACION!$F3381=REFERENCIAS!$C$24,10,7))),0)+VLOOKUP(K3381,REFERENCIAS!$C:$D,2,0)*VLOOKUP($K$2,PONDERADORES!A:P,IF(AND(INFORMACION!$T3381='REFERENCIAS RIESGO'!$C$36,INFORMACION!$F3381=REFERENCIAS!$C$24),16,IF(INFORMACION!$T3381='REFERENCIAS RIESGO'!$C$36,13,IF(INFORMACION!$F3381=REFERENCIAS!$C$24,10,7))),0)+VLOOKUP(L3381,REFERENCIAS!$C:$D,2,0)*VLOOKUP($L$2,PONDERADORES!A:P,IF(AND(INFORMACION!$T3381='REFERENCIAS RIESGO'!$C$36,INFORMACION!$F3381=REFERENCIAS!$C$24),16,IF(INFORMACION!$T3381='REFERENCIAS RIESGO'!$C$36,13,IF(INFORMACION!$F3381=REFERENCIAS!$C$24,10,7))),0)+VLOOKUP(F3381,REFERENCIAS!$C:$D,2,0)*VLOOKUP($F$2,PONDERADORES!A:P,IF(AND(INFORMACION!$T3381='REFERENCIAS RIESGO'!$C$36,INFORMACION!$F3381=REFERENCIAS!$C$24),16,IF(INFORMACION!$T3381='REFERENCIAS RIESGO'!$C$36,13,IF(INFORMACION!$F3381=REFERENCIAS!$C$24,10,7))),0)+VLOOKUP(T3381,REFERENCIAS!$C:$D,2,0)*VLOOKUP($T$2,PONDERADORES!A:P,IF(AND(INFORMACION!$T3381='REFERENCIAS RIESGO'!$C$36,INFORMACION!$F3381=REFERENCIAS!$C$24),16,IF(INFORMACION!$T3381='REFERENCIAS RIESGO'!$C$36,13,IF(INFORMACION!$F3381=REFERENCIAS!$C$24,10,7))),0)+VLOOKUP(IF(J3381&lt;=0.2,0.2,IF(AND(J3381&gt;0.2,J3381&lt;=0.4),0.4,IF(AND(J3381&gt;0.4,J3381&lt;=0.6),0.6,IF(AND(J3381&gt;0.6,J3381&lt;=0.8),0.8,IF(AND(J3381&gt;0.8,J3381&lt;=1),1))))),REFERENCIAS!$C:$D,2,0)*VLOOKUP($J$2,PONDERADORES!A:P,IF(AND(INFORMACION!$T3381='REFERENCIAS RIESGO'!$C$36,INFORMACION!$F3381=REFERENCIAS!$C$24),16,IF(INFORMACION!$T3381='REFERENCIAS RIESGO'!$C$36,13,IF(INFORMACION!$F3381=REFERENCIAS!$C$24,10,7))),0)</f>
        <v>#REF!</v>
      </c>
      <c r="Y3381" s="68">
        <f>+VLOOKUP(M3381,REFERENCIAS!$C:$D,2,0)*VLOOKUP($M$2,PONDERADORES!$A$7:$G$9,7,0)+VLOOKUP(N3381,REFERENCIAS!$C:$D,2,0)*VLOOKUP($N$2,PONDERADORES!$A$7:$G$9,7,0)+VLOOKUP(O3381,REFERENCIAS!$C:$D,2,0)*VLOOKUP($O$2,PONDERADORES!$A$7:$G$9,7,0)</f>
        <v>0.2</v>
      </c>
      <c r="Z3381" s="2">
        <f>+VLOOKUP(IF(R3381&lt;0.1,0,IF(AND(R3381&gt;=0.1,R3381&lt;0.2),0.1,IF(AND(R3381&gt;=0.2,R3381&lt;0.3),0.2,IF(R3381&gt;0.3,0.3,)))),REFERENCIAS!$C:$D,2,0)*VLOOKUP($R$2,PONDERADORES!$A$11:$G$11,7,0)</f>
        <v>15</v>
      </c>
      <c r="AA3381" s="92"/>
      <c r="AB3381" s="95" t="e">
        <f t="shared" ca="1" si="207"/>
        <v>#REF!</v>
      </c>
      <c r="AC3381" s="23" t="e">
        <f ca="1">IF(AB3381&gt;REFERENCIAS!$C$62,REFERENCIAS!$B$62,IF(AND(AB3381&gt;=REFERENCIAS!$C$63,AB3381&lt;REFERENCIAS!$D$63),REFERENCIAS!$B$63,IF(AND(AB3381&gt;REFERENCIAS!$C$64,AB3381&lt;=REFERENCIAS!$D$64),REFERENCIAS!$B$64,IF(AND(AB3381&gt;=REFERENCIAS!$C$65,AB3381&lt;REFERENCIAS!$D$65),REFERENCIAS!$B$65, "Revisar"))))</f>
        <v>#REF!</v>
      </c>
      <c r="AD3381" s="94" t="e">
        <f ca="1">VLOOKUP(AC3381,REFERENCIAS!$B$62:$G$65,4,FALSE)</f>
        <v>#REF!</v>
      </c>
    </row>
    <row r="3382" spans="1:30" ht="17.25" x14ac:dyDescent="0.25">
      <c r="A3382" s="74"/>
      <c r="B3382" s="19"/>
      <c r="C3382" s="19"/>
      <c r="D3382" s="50"/>
      <c r="E3382" s="73"/>
      <c r="F3382" s="74"/>
      <c r="G3382" s="9"/>
      <c r="H3382" s="48"/>
      <c r="I3382" s="49">
        <f t="shared" ca="1" si="208"/>
        <v>2022</v>
      </c>
      <c r="J3382" s="22">
        <f t="shared" ca="1" si="205"/>
        <v>1</v>
      </c>
      <c r="K3382" s="19"/>
      <c r="L3382" s="73"/>
      <c r="M3382" s="74"/>
      <c r="N3382" s="19"/>
      <c r="O3382" s="73"/>
      <c r="P3382" s="82">
        <v>1</v>
      </c>
      <c r="Q3382" s="24">
        <v>1</v>
      </c>
      <c r="R3382" s="81">
        <f t="shared" si="206"/>
        <v>1</v>
      </c>
      <c r="S3382" s="87"/>
      <c r="T3382" s="19"/>
      <c r="U3382" s="25"/>
      <c r="V3382" s="25"/>
      <c r="W3382" s="81"/>
      <c r="X3382" s="91" t="e">
        <f ca="1">+VLOOKUP(#REF!,REFERENCIAS!$C:$D,2,0)*VLOOKUP(#REF!,PONDERADORES!A:P,IF(AND(INFORMACION!$T3382='REFERENCIAS RIESGO'!$C$36,INFORMACION!$F3382=REFERENCIAS!$C$24),16,IF(INFORMACION!$T3382='REFERENCIAS RIESGO'!$C$36,13,IF(INFORMACION!$F3382=REFERENCIAS!$C$24,10,7))),0)+VLOOKUP(K3382,REFERENCIAS!$C:$D,2,0)*VLOOKUP($K$2,PONDERADORES!A:P,IF(AND(INFORMACION!$T3382='REFERENCIAS RIESGO'!$C$36,INFORMACION!$F3382=REFERENCIAS!$C$24),16,IF(INFORMACION!$T3382='REFERENCIAS RIESGO'!$C$36,13,IF(INFORMACION!$F3382=REFERENCIAS!$C$24,10,7))),0)+VLOOKUP(L3382,REFERENCIAS!$C:$D,2,0)*VLOOKUP($L$2,PONDERADORES!A:P,IF(AND(INFORMACION!$T3382='REFERENCIAS RIESGO'!$C$36,INFORMACION!$F3382=REFERENCIAS!$C$24),16,IF(INFORMACION!$T3382='REFERENCIAS RIESGO'!$C$36,13,IF(INFORMACION!$F3382=REFERENCIAS!$C$24,10,7))),0)+VLOOKUP(F3382,REFERENCIAS!$C:$D,2,0)*VLOOKUP($F$2,PONDERADORES!A:P,IF(AND(INFORMACION!$T3382='REFERENCIAS RIESGO'!$C$36,INFORMACION!$F3382=REFERENCIAS!$C$24),16,IF(INFORMACION!$T3382='REFERENCIAS RIESGO'!$C$36,13,IF(INFORMACION!$F3382=REFERENCIAS!$C$24,10,7))),0)+VLOOKUP(T3382,REFERENCIAS!$C:$D,2,0)*VLOOKUP($T$2,PONDERADORES!A:P,IF(AND(INFORMACION!$T3382='REFERENCIAS RIESGO'!$C$36,INFORMACION!$F3382=REFERENCIAS!$C$24),16,IF(INFORMACION!$T3382='REFERENCIAS RIESGO'!$C$36,13,IF(INFORMACION!$F3382=REFERENCIAS!$C$24,10,7))),0)+VLOOKUP(IF(J3382&lt;=0.2,0.2,IF(AND(J3382&gt;0.2,J3382&lt;=0.4),0.4,IF(AND(J3382&gt;0.4,J3382&lt;=0.6),0.6,IF(AND(J3382&gt;0.6,J3382&lt;=0.8),0.8,IF(AND(J3382&gt;0.8,J3382&lt;=1),1))))),REFERENCIAS!$C:$D,2,0)*VLOOKUP($J$2,PONDERADORES!A:P,IF(AND(INFORMACION!$T3382='REFERENCIAS RIESGO'!$C$36,INFORMACION!$F3382=REFERENCIAS!$C$24),16,IF(INFORMACION!$T3382='REFERENCIAS RIESGO'!$C$36,13,IF(INFORMACION!$F3382=REFERENCIAS!$C$24,10,7))),0)</f>
        <v>#REF!</v>
      </c>
      <c r="Y3382" s="68">
        <f>+VLOOKUP(M3382,REFERENCIAS!$C:$D,2,0)*VLOOKUP($M$2,PONDERADORES!$A$7:$G$9,7,0)+VLOOKUP(N3382,REFERENCIAS!$C:$D,2,0)*VLOOKUP($N$2,PONDERADORES!$A$7:$G$9,7,0)+VLOOKUP(O3382,REFERENCIAS!$C:$D,2,0)*VLOOKUP($O$2,PONDERADORES!$A$7:$G$9,7,0)</f>
        <v>0.2</v>
      </c>
      <c r="Z3382" s="2">
        <f>+VLOOKUP(IF(R3382&lt;0.1,0,IF(AND(R3382&gt;=0.1,R3382&lt;0.2),0.1,IF(AND(R3382&gt;=0.2,R3382&lt;0.3),0.2,IF(R3382&gt;0.3,0.3,)))),REFERENCIAS!$C:$D,2,0)*VLOOKUP($R$2,PONDERADORES!$A$11:$G$11,7,0)</f>
        <v>15</v>
      </c>
      <c r="AA3382" s="92"/>
      <c r="AB3382" s="95" t="e">
        <f t="shared" ca="1" si="207"/>
        <v>#REF!</v>
      </c>
      <c r="AC3382" s="23" t="e">
        <f ca="1">IF(AB3382&gt;REFERENCIAS!$C$62,REFERENCIAS!$B$62,IF(AND(AB3382&gt;=REFERENCIAS!$C$63,AB3382&lt;REFERENCIAS!$D$63),REFERENCIAS!$B$63,IF(AND(AB3382&gt;REFERENCIAS!$C$64,AB3382&lt;=REFERENCIAS!$D$64),REFERENCIAS!$B$64,IF(AND(AB3382&gt;=REFERENCIAS!$C$65,AB3382&lt;REFERENCIAS!$D$65),REFERENCIAS!$B$65, "Revisar"))))</f>
        <v>#REF!</v>
      </c>
      <c r="AD3382" s="94" t="e">
        <f ca="1">VLOOKUP(AC3382,REFERENCIAS!$B$62:$G$65,4,FALSE)</f>
        <v>#REF!</v>
      </c>
    </row>
    <row r="3383" spans="1:30" ht="17.25" x14ac:dyDescent="0.25">
      <c r="A3383" s="74"/>
      <c r="B3383" s="19"/>
      <c r="C3383" s="19"/>
      <c r="D3383" s="50"/>
      <c r="E3383" s="73"/>
      <c r="F3383" s="74"/>
      <c r="G3383" s="9"/>
      <c r="H3383" s="48"/>
      <c r="I3383" s="49">
        <f t="shared" ca="1" si="208"/>
        <v>2022</v>
      </c>
      <c r="J3383" s="22">
        <f t="shared" ca="1" si="205"/>
        <v>1</v>
      </c>
      <c r="K3383" s="19"/>
      <c r="L3383" s="73"/>
      <c r="M3383" s="74"/>
      <c r="N3383" s="19"/>
      <c r="O3383" s="73"/>
      <c r="P3383" s="82">
        <v>1</v>
      </c>
      <c r="Q3383" s="24">
        <v>1</v>
      </c>
      <c r="R3383" s="81">
        <f t="shared" si="206"/>
        <v>1</v>
      </c>
      <c r="S3383" s="87"/>
      <c r="T3383" s="19"/>
      <c r="U3383" s="25"/>
      <c r="V3383" s="25"/>
      <c r="W3383" s="81"/>
      <c r="X3383" s="91" t="e">
        <f ca="1">+VLOOKUP(#REF!,REFERENCIAS!$C:$D,2,0)*VLOOKUP(#REF!,PONDERADORES!A:P,IF(AND(INFORMACION!$T3383='REFERENCIAS RIESGO'!$C$36,INFORMACION!$F3383=REFERENCIAS!$C$24),16,IF(INFORMACION!$T3383='REFERENCIAS RIESGO'!$C$36,13,IF(INFORMACION!$F3383=REFERENCIAS!$C$24,10,7))),0)+VLOOKUP(K3383,REFERENCIAS!$C:$D,2,0)*VLOOKUP($K$2,PONDERADORES!A:P,IF(AND(INFORMACION!$T3383='REFERENCIAS RIESGO'!$C$36,INFORMACION!$F3383=REFERENCIAS!$C$24),16,IF(INFORMACION!$T3383='REFERENCIAS RIESGO'!$C$36,13,IF(INFORMACION!$F3383=REFERENCIAS!$C$24,10,7))),0)+VLOOKUP(L3383,REFERENCIAS!$C:$D,2,0)*VLOOKUP($L$2,PONDERADORES!A:P,IF(AND(INFORMACION!$T3383='REFERENCIAS RIESGO'!$C$36,INFORMACION!$F3383=REFERENCIAS!$C$24),16,IF(INFORMACION!$T3383='REFERENCIAS RIESGO'!$C$36,13,IF(INFORMACION!$F3383=REFERENCIAS!$C$24,10,7))),0)+VLOOKUP(F3383,REFERENCIAS!$C:$D,2,0)*VLOOKUP($F$2,PONDERADORES!A:P,IF(AND(INFORMACION!$T3383='REFERENCIAS RIESGO'!$C$36,INFORMACION!$F3383=REFERENCIAS!$C$24),16,IF(INFORMACION!$T3383='REFERENCIAS RIESGO'!$C$36,13,IF(INFORMACION!$F3383=REFERENCIAS!$C$24,10,7))),0)+VLOOKUP(T3383,REFERENCIAS!$C:$D,2,0)*VLOOKUP($T$2,PONDERADORES!A:P,IF(AND(INFORMACION!$T3383='REFERENCIAS RIESGO'!$C$36,INFORMACION!$F3383=REFERENCIAS!$C$24),16,IF(INFORMACION!$T3383='REFERENCIAS RIESGO'!$C$36,13,IF(INFORMACION!$F3383=REFERENCIAS!$C$24,10,7))),0)+VLOOKUP(IF(J3383&lt;=0.2,0.2,IF(AND(J3383&gt;0.2,J3383&lt;=0.4),0.4,IF(AND(J3383&gt;0.4,J3383&lt;=0.6),0.6,IF(AND(J3383&gt;0.6,J3383&lt;=0.8),0.8,IF(AND(J3383&gt;0.8,J3383&lt;=1),1))))),REFERENCIAS!$C:$D,2,0)*VLOOKUP($J$2,PONDERADORES!A:P,IF(AND(INFORMACION!$T3383='REFERENCIAS RIESGO'!$C$36,INFORMACION!$F3383=REFERENCIAS!$C$24),16,IF(INFORMACION!$T3383='REFERENCIAS RIESGO'!$C$36,13,IF(INFORMACION!$F3383=REFERENCIAS!$C$24,10,7))),0)</f>
        <v>#REF!</v>
      </c>
      <c r="Y3383" s="68">
        <f>+VLOOKUP(M3383,REFERENCIAS!$C:$D,2,0)*VLOOKUP($M$2,PONDERADORES!$A$7:$G$9,7,0)+VLOOKUP(N3383,REFERENCIAS!$C:$D,2,0)*VLOOKUP($N$2,PONDERADORES!$A$7:$G$9,7,0)+VLOOKUP(O3383,REFERENCIAS!$C:$D,2,0)*VLOOKUP($O$2,PONDERADORES!$A$7:$G$9,7,0)</f>
        <v>0.2</v>
      </c>
      <c r="Z3383" s="2">
        <f>+VLOOKUP(IF(R3383&lt;0.1,0,IF(AND(R3383&gt;=0.1,R3383&lt;0.2),0.1,IF(AND(R3383&gt;=0.2,R3383&lt;0.3),0.2,IF(R3383&gt;0.3,0.3,)))),REFERENCIAS!$C:$D,2,0)*VLOOKUP($R$2,PONDERADORES!$A$11:$G$11,7,0)</f>
        <v>15</v>
      </c>
      <c r="AA3383" s="92"/>
      <c r="AB3383" s="95" t="e">
        <f t="shared" ca="1" si="207"/>
        <v>#REF!</v>
      </c>
      <c r="AC3383" s="23" t="e">
        <f ca="1">IF(AB3383&gt;REFERENCIAS!$C$62,REFERENCIAS!$B$62,IF(AND(AB3383&gt;=REFERENCIAS!$C$63,AB3383&lt;REFERENCIAS!$D$63),REFERENCIAS!$B$63,IF(AND(AB3383&gt;REFERENCIAS!$C$64,AB3383&lt;=REFERENCIAS!$D$64),REFERENCIAS!$B$64,IF(AND(AB3383&gt;=REFERENCIAS!$C$65,AB3383&lt;REFERENCIAS!$D$65),REFERENCIAS!$B$65, "Revisar"))))</f>
        <v>#REF!</v>
      </c>
      <c r="AD3383" s="94" t="e">
        <f ca="1">VLOOKUP(AC3383,REFERENCIAS!$B$62:$G$65,4,FALSE)</f>
        <v>#REF!</v>
      </c>
    </row>
    <row r="3384" spans="1:30" ht="17.25" x14ac:dyDescent="0.25">
      <c r="A3384" s="74"/>
      <c r="B3384" s="19"/>
      <c r="C3384" s="19"/>
      <c r="D3384" s="50"/>
      <c r="E3384" s="73"/>
      <c r="F3384" s="74"/>
      <c r="G3384" s="9"/>
      <c r="H3384" s="48"/>
      <c r="I3384" s="49">
        <f t="shared" ca="1" si="208"/>
        <v>2022</v>
      </c>
      <c r="J3384" s="22">
        <f t="shared" ca="1" si="205"/>
        <v>1</v>
      </c>
      <c r="K3384" s="19"/>
      <c r="L3384" s="73"/>
      <c r="M3384" s="74"/>
      <c r="N3384" s="19"/>
      <c r="O3384" s="73"/>
      <c r="P3384" s="82">
        <v>1</v>
      </c>
      <c r="Q3384" s="24">
        <v>1</v>
      </c>
      <c r="R3384" s="81">
        <f t="shared" si="206"/>
        <v>1</v>
      </c>
      <c r="S3384" s="87"/>
      <c r="T3384" s="19"/>
      <c r="U3384" s="25"/>
      <c r="V3384" s="25"/>
      <c r="W3384" s="81"/>
      <c r="X3384" s="91" t="e">
        <f ca="1">+VLOOKUP(#REF!,REFERENCIAS!$C:$D,2,0)*VLOOKUP(#REF!,PONDERADORES!A:P,IF(AND(INFORMACION!$T3384='REFERENCIAS RIESGO'!$C$36,INFORMACION!$F3384=REFERENCIAS!$C$24),16,IF(INFORMACION!$T3384='REFERENCIAS RIESGO'!$C$36,13,IF(INFORMACION!$F3384=REFERENCIAS!$C$24,10,7))),0)+VLOOKUP(K3384,REFERENCIAS!$C:$D,2,0)*VLOOKUP($K$2,PONDERADORES!A:P,IF(AND(INFORMACION!$T3384='REFERENCIAS RIESGO'!$C$36,INFORMACION!$F3384=REFERENCIAS!$C$24),16,IF(INFORMACION!$T3384='REFERENCIAS RIESGO'!$C$36,13,IF(INFORMACION!$F3384=REFERENCIAS!$C$24,10,7))),0)+VLOOKUP(L3384,REFERENCIAS!$C:$D,2,0)*VLOOKUP($L$2,PONDERADORES!A:P,IF(AND(INFORMACION!$T3384='REFERENCIAS RIESGO'!$C$36,INFORMACION!$F3384=REFERENCIAS!$C$24),16,IF(INFORMACION!$T3384='REFERENCIAS RIESGO'!$C$36,13,IF(INFORMACION!$F3384=REFERENCIAS!$C$24,10,7))),0)+VLOOKUP(F3384,REFERENCIAS!$C:$D,2,0)*VLOOKUP($F$2,PONDERADORES!A:P,IF(AND(INFORMACION!$T3384='REFERENCIAS RIESGO'!$C$36,INFORMACION!$F3384=REFERENCIAS!$C$24),16,IF(INFORMACION!$T3384='REFERENCIAS RIESGO'!$C$36,13,IF(INFORMACION!$F3384=REFERENCIAS!$C$24,10,7))),0)+VLOOKUP(T3384,REFERENCIAS!$C:$D,2,0)*VLOOKUP($T$2,PONDERADORES!A:P,IF(AND(INFORMACION!$T3384='REFERENCIAS RIESGO'!$C$36,INFORMACION!$F3384=REFERENCIAS!$C$24),16,IF(INFORMACION!$T3384='REFERENCIAS RIESGO'!$C$36,13,IF(INFORMACION!$F3384=REFERENCIAS!$C$24,10,7))),0)+VLOOKUP(IF(J3384&lt;=0.2,0.2,IF(AND(J3384&gt;0.2,J3384&lt;=0.4),0.4,IF(AND(J3384&gt;0.4,J3384&lt;=0.6),0.6,IF(AND(J3384&gt;0.6,J3384&lt;=0.8),0.8,IF(AND(J3384&gt;0.8,J3384&lt;=1),1))))),REFERENCIAS!$C:$D,2,0)*VLOOKUP($J$2,PONDERADORES!A:P,IF(AND(INFORMACION!$T3384='REFERENCIAS RIESGO'!$C$36,INFORMACION!$F3384=REFERENCIAS!$C$24),16,IF(INFORMACION!$T3384='REFERENCIAS RIESGO'!$C$36,13,IF(INFORMACION!$F3384=REFERENCIAS!$C$24,10,7))),0)</f>
        <v>#REF!</v>
      </c>
      <c r="Y3384" s="68">
        <f>+VLOOKUP(M3384,REFERENCIAS!$C:$D,2,0)*VLOOKUP($M$2,PONDERADORES!$A$7:$G$9,7,0)+VLOOKUP(N3384,REFERENCIAS!$C:$D,2,0)*VLOOKUP($N$2,PONDERADORES!$A$7:$G$9,7,0)+VLOOKUP(O3384,REFERENCIAS!$C:$D,2,0)*VLOOKUP($O$2,PONDERADORES!$A$7:$G$9,7,0)</f>
        <v>0.2</v>
      </c>
      <c r="Z3384" s="2">
        <f>+VLOOKUP(IF(R3384&lt;0.1,0,IF(AND(R3384&gt;=0.1,R3384&lt;0.2),0.1,IF(AND(R3384&gt;=0.2,R3384&lt;0.3),0.2,IF(R3384&gt;0.3,0.3,)))),REFERENCIAS!$C:$D,2,0)*VLOOKUP($R$2,PONDERADORES!$A$11:$G$11,7,0)</f>
        <v>15</v>
      </c>
      <c r="AA3384" s="92"/>
      <c r="AB3384" s="95" t="e">
        <f t="shared" ca="1" si="207"/>
        <v>#REF!</v>
      </c>
      <c r="AC3384" s="23" t="e">
        <f ca="1">IF(AB3384&gt;REFERENCIAS!$C$62,REFERENCIAS!$B$62,IF(AND(AB3384&gt;=REFERENCIAS!$C$63,AB3384&lt;REFERENCIAS!$D$63),REFERENCIAS!$B$63,IF(AND(AB3384&gt;REFERENCIAS!$C$64,AB3384&lt;=REFERENCIAS!$D$64),REFERENCIAS!$B$64,IF(AND(AB3384&gt;=REFERENCIAS!$C$65,AB3384&lt;REFERENCIAS!$D$65),REFERENCIAS!$B$65, "Revisar"))))</f>
        <v>#REF!</v>
      </c>
      <c r="AD3384" s="94" t="e">
        <f ca="1">VLOOKUP(AC3384,REFERENCIAS!$B$62:$G$65,4,FALSE)</f>
        <v>#REF!</v>
      </c>
    </row>
    <row r="3385" spans="1:30" ht="17.25" x14ac:dyDescent="0.25">
      <c r="A3385" s="74"/>
      <c r="B3385" s="19"/>
      <c r="C3385" s="19"/>
      <c r="D3385" s="50"/>
      <c r="E3385" s="73"/>
      <c r="F3385" s="74"/>
      <c r="G3385" s="9"/>
      <c r="H3385" s="48"/>
      <c r="I3385" s="49">
        <f t="shared" ca="1" si="208"/>
        <v>2022</v>
      </c>
      <c r="J3385" s="22">
        <f t="shared" ca="1" si="205"/>
        <v>1</v>
      </c>
      <c r="K3385" s="19"/>
      <c r="L3385" s="73"/>
      <c r="M3385" s="74"/>
      <c r="N3385" s="19"/>
      <c r="O3385" s="73"/>
      <c r="P3385" s="82">
        <v>1</v>
      </c>
      <c r="Q3385" s="24">
        <v>1</v>
      </c>
      <c r="R3385" s="81">
        <f t="shared" si="206"/>
        <v>1</v>
      </c>
      <c r="S3385" s="87"/>
      <c r="T3385" s="19"/>
      <c r="U3385" s="25"/>
      <c r="V3385" s="25"/>
      <c r="W3385" s="81"/>
      <c r="X3385" s="91" t="e">
        <f ca="1">+VLOOKUP(#REF!,REFERENCIAS!$C:$D,2,0)*VLOOKUP(#REF!,PONDERADORES!A:P,IF(AND(INFORMACION!$T3385='REFERENCIAS RIESGO'!$C$36,INFORMACION!$F3385=REFERENCIAS!$C$24),16,IF(INFORMACION!$T3385='REFERENCIAS RIESGO'!$C$36,13,IF(INFORMACION!$F3385=REFERENCIAS!$C$24,10,7))),0)+VLOOKUP(K3385,REFERENCIAS!$C:$D,2,0)*VLOOKUP($K$2,PONDERADORES!A:P,IF(AND(INFORMACION!$T3385='REFERENCIAS RIESGO'!$C$36,INFORMACION!$F3385=REFERENCIAS!$C$24),16,IF(INFORMACION!$T3385='REFERENCIAS RIESGO'!$C$36,13,IF(INFORMACION!$F3385=REFERENCIAS!$C$24,10,7))),0)+VLOOKUP(L3385,REFERENCIAS!$C:$D,2,0)*VLOOKUP($L$2,PONDERADORES!A:P,IF(AND(INFORMACION!$T3385='REFERENCIAS RIESGO'!$C$36,INFORMACION!$F3385=REFERENCIAS!$C$24),16,IF(INFORMACION!$T3385='REFERENCIAS RIESGO'!$C$36,13,IF(INFORMACION!$F3385=REFERENCIAS!$C$24,10,7))),0)+VLOOKUP(F3385,REFERENCIAS!$C:$D,2,0)*VLOOKUP($F$2,PONDERADORES!A:P,IF(AND(INFORMACION!$T3385='REFERENCIAS RIESGO'!$C$36,INFORMACION!$F3385=REFERENCIAS!$C$24),16,IF(INFORMACION!$T3385='REFERENCIAS RIESGO'!$C$36,13,IF(INFORMACION!$F3385=REFERENCIAS!$C$24,10,7))),0)+VLOOKUP(T3385,REFERENCIAS!$C:$D,2,0)*VLOOKUP($T$2,PONDERADORES!A:P,IF(AND(INFORMACION!$T3385='REFERENCIAS RIESGO'!$C$36,INFORMACION!$F3385=REFERENCIAS!$C$24),16,IF(INFORMACION!$T3385='REFERENCIAS RIESGO'!$C$36,13,IF(INFORMACION!$F3385=REFERENCIAS!$C$24,10,7))),0)+VLOOKUP(IF(J3385&lt;=0.2,0.2,IF(AND(J3385&gt;0.2,J3385&lt;=0.4),0.4,IF(AND(J3385&gt;0.4,J3385&lt;=0.6),0.6,IF(AND(J3385&gt;0.6,J3385&lt;=0.8),0.8,IF(AND(J3385&gt;0.8,J3385&lt;=1),1))))),REFERENCIAS!$C:$D,2,0)*VLOOKUP($J$2,PONDERADORES!A:P,IF(AND(INFORMACION!$T3385='REFERENCIAS RIESGO'!$C$36,INFORMACION!$F3385=REFERENCIAS!$C$24),16,IF(INFORMACION!$T3385='REFERENCIAS RIESGO'!$C$36,13,IF(INFORMACION!$F3385=REFERENCIAS!$C$24,10,7))),0)</f>
        <v>#REF!</v>
      </c>
      <c r="Y3385" s="68">
        <f>+VLOOKUP(M3385,REFERENCIAS!$C:$D,2,0)*VLOOKUP($M$2,PONDERADORES!$A$7:$G$9,7,0)+VLOOKUP(N3385,REFERENCIAS!$C:$D,2,0)*VLOOKUP($N$2,PONDERADORES!$A$7:$G$9,7,0)+VLOOKUP(O3385,REFERENCIAS!$C:$D,2,0)*VLOOKUP($O$2,PONDERADORES!$A$7:$G$9,7,0)</f>
        <v>0.2</v>
      </c>
      <c r="Z3385" s="2">
        <f>+VLOOKUP(IF(R3385&lt;0.1,0,IF(AND(R3385&gt;=0.1,R3385&lt;0.2),0.1,IF(AND(R3385&gt;=0.2,R3385&lt;0.3),0.2,IF(R3385&gt;0.3,0.3,)))),REFERENCIAS!$C:$D,2,0)*VLOOKUP($R$2,PONDERADORES!$A$11:$G$11,7,0)</f>
        <v>15</v>
      </c>
      <c r="AA3385" s="92"/>
      <c r="AB3385" s="95" t="e">
        <f t="shared" ca="1" si="207"/>
        <v>#REF!</v>
      </c>
      <c r="AC3385" s="23" t="e">
        <f ca="1">IF(AB3385&gt;REFERENCIAS!$C$62,REFERENCIAS!$B$62,IF(AND(AB3385&gt;=REFERENCIAS!$C$63,AB3385&lt;REFERENCIAS!$D$63),REFERENCIAS!$B$63,IF(AND(AB3385&gt;REFERENCIAS!$C$64,AB3385&lt;=REFERENCIAS!$D$64),REFERENCIAS!$B$64,IF(AND(AB3385&gt;=REFERENCIAS!$C$65,AB3385&lt;REFERENCIAS!$D$65),REFERENCIAS!$B$65, "Revisar"))))</f>
        <v>#REF!</v>
      </c>
      <c r="AD3385" s="94" t="e">
        <f ca="1">VLOOKUP(AC3385,REFERENCIAS!$B$62:$G$65,4,FALSE)</f>
        <v>#REF!</v>
      </c>
    </row>
    <row r="3386" spans="1:30" ht="17.25" x14ac:dyDescent="0.25">
      <c r="A3386" s="74"/>
      <c r="B3386" s="19"/>
      <c r="C3386" s="19"/>
      <c r="D3386" s="50"/>
      <c r="E3386" s="73"/>
      <c r="F3386" s="74"/>
      <c r="G3386" s="9"/>
      <c r="H3386" s="48"/>
      <c r="I3386" s="49">
        <f t="shared" ca="1" si="208"/>
        <v>2022</v>
      </c>
      <c r="J3386" s="22">
        <f t="shared" ca="1" si="205"/>
        <v>1</v>
      </c>
      <c r="K3386" s="19"/>
      <c r="L3386" s="73"/>
      <c r="M3386" s="74"/>
      <c r="N3386" s="19"/>
      <c r="O3386" s="73"/>
      <c r="P3386" s="82">
        <v>1</v>
      </c>
      <c r="Q3386" s="24">
        <v>1</v>
      </c>
      <c r="R3386" s="81">
        <f t="shared" si="206"/>
        <v>1</v>
      </c>
      <c r="S3386" s="87"/>
      <c r="T3386" s="19"/>
      <c r="U3386" s="25"/>
      <c r="V3386" s="25"/>
      <c r="W3386" s="81"/>
      <c r="X3386" s="91" t="e">
        <f ca="1">+VLOOKUP(#REF!,REFERENCIAS!$C:$D,2,0)*VLOOKUP(#REF!,PONDERADORES!A:P,IF(AND(INFORMACION!$T3386='REFERENCIAS RIESGO'!$C$36,INFORMACION!$F3386=REFERENCIAS!$C$24),16,IF(INFORMACION!$T3386='REFERENCIAS RIESGO'!$C$36,13,IF(INFORMACION!$F3386=REFERENCIAS!$C$24,10,7))),0)+VLOOKUP(K3386,REFERENCIAS!$C:$D,2,0)*VLOOKUP($K$2,PONDERADORES!A:P,IF(AND(INFORMACION!$T3386='REFERENCIAS RIESGO'!$C$36,INFORMACION!$F3386=REFERENCIAS!$C$24),16,IF(INFORMACION!$T3386='REFERENCIAS RIESGO'!$C$36,13,IF(INFORMACION!$F3386=REFERENCIAS!$C$24,10,7))),0)+VLOOKUP(L3386,REFERENCIAS!$C:$D,2,0)*VLOOKUP($L$2,PONDERADORES!A:P,IF(AND(INFORMACION!$T3386='REFERENCIAS RIESGO'!$C$36,INFORMACION!$F3386=REFERENCIAS!$C$24),16,IF(INFORMACION!$T3386='REFERENCIAS RIESGO'!$C$36,13,IF(INFORMACION!$F3386=REFERENCIAS!$C$24,10,7))),0)+VLOOKUP(F3386,REFERENCIAS!$C:$D,2,0)*VLOOKUP($F$2,PONDERADORES!A:P,IF(AND(INFORMACION!$T3386='REFERENCIAS RIESGO'!$C$36,INFORMACION!$F3386=REFERENCIAS!$C$24),16,IF(INFORMACION!$T3386='REFERENCIAS RIESGO'!$C$36,13,IF(INFORMACION!$F3386=REFERENCIAS!$C$24,10,7))),0)+VLOOKUP(T3386,REFERENCIAS!$C:$D,2,0)*VLOOKUP($T$2,PONDERADORES!A:P,IF(AND(INFORMACION!$T3386='REFERENCIAS RIESGO'!$C$36,INFORMACION!$F3386=REFERENCIAS!$C$24),16,IF(INFORMACION!$T3386='REFERENCIAS RIESGO'!$C$36,13,IF(INFORMACION!$F3386=REFERENCIAS!$C$24,10,7))),0)+VLOOKUP(IF(J3386&lt;=0.2,0.2,IF(AND(J3386&gt;0.2,J3386&lt;=0.4),0.4,IF(AND(J3386&gt;0.4,J3386&lt;=0.6),0.6,IF(AND(J3386&gt;0.6,J3386&lt;=0.8),0.8,IF(AND(J3386&gt;0.8,J3386&lt;=1),1))))),REFERENCIAS!$C:$D,2,0)*VLOOKUP($J$2,PONDERADORES!A:P,IF(AND(INFORMACION!$T3386='REFERENCIAS RIESGO'!$C$36,INFORMACION!$F3386=REFERENCIAS!$C$24),16,IF(INFORMACION!$T3386='REFERENCIAS RIESGO'!$C$36,13,IF(INFORMACION!$F3386=REFERENCIAS!$C$24,10,7))),0)</f>
        <v>#REF!</v>
      </c>
      <c r="Y3386" s="68">
        <f>+VLOOKUP(M3386,REFERENCIAS!$C:$D,2,0)*VLOOKUP($M$2,PONDERADORES!$A$7:$G$9,7,0)+VLOOKUP(N3386,REFERENCIAS!$C:$D,2,0)*VLOOKUP($N$2,PONDERADORES!$A$7:$G$9,7,0)+VLOOKUP(O3386,REFERENCIAS!$C:$D,2,0)*VLOOKUP($O$2,PONDERADORES!$A$7:$G$9,7,0)</f>
        <v>0.2</v>
      </c>
      <c r="Z3386" s="2">
        <f>+VLOOKUP(IF(R3386&lt;0.1,0,IF(AND(R3386&gt;=0.1,R3386&lt;0.2),0.1,IF(AND(R3386&gt;=0.2,R3386&lt;0.3),0.2,IF(R3386&gt;0.3,0.3,)))),REFERENCIAS!$C:$D,2,0)*VLOOKUP($R$2,PONDERADORES!$A$11:$G$11,7,0)</f>
        <v>15</v>
      </c>
      <c r="AA3386" s="92"/>
      <c r="AB3386" s="95" t="e">
        <f t="shared" ca="1" si="207"/>
        <v>#REF!</v>
      </c>
      <c r="AC3386" s="23" t="e">
        <f ca="1">IF(AB3386&gt;REFERENCIAS!$C$62,REFERENCIAS!$B$62,IF(AND(AB3386&gt;=REFERENCIAS!$C$63,AB3386&lt;REFERENCIAS!$D$63),REFERENCIAS!$B$63,IF(AND(AB3386&gt;REFERENCIAS!$C$64,AB3386&lt;=REFERENCIAS!$D$64),REFERENCIAS!$B$64,IF(AND(AB3386&gt;=REFERENCIAS!$C$65,AB3386&lt;REFERENCIAS!$D$65),REFERENCIAS!$B$65, "Revisar"))))</f>
        <v>#REF!</v>
      </c>
      <c r="AD3386" s="94" t="e">
        <f ca="1">VLOOKUP(AC3386,REFERENCIAS!$B$62:$G$65,4,FALSE)</f>
        <v>#REF!</v>
      </c>
    </row>
    <row r="3387" spans="1:30" ht="17.25" x14ac:dyDescent="0.25">
      <c r="A3387" s="74"/>
      <c r="B3387" s="19"/>
      <c r="C3387" s="19"/>
      <c r="D3387" s="50"/>
      <c r="E3387" s="73"/>
      <c r="F3387" s="74"/>
      <c r="G3387" s="9"/>
      <c r="H3387" s="48"/>
      <c r="I3387" s="49">
        <f t="shared" ca="1" si="208"/>
        <v>2022</v>
      </c>
      <c r="J3387" s="22">
        <f t="shared" ca="1" si="205"/>
        <v>1</v>
      </c>
      <c r="K3387" s="19"/>
      <c r="L3387" s="73"/>
      <c r="M3387" s="74"/>
      <c r="N3387" s="19"/>
      <c r="O3387" s="73"/>
      <c r="P3387" s="82">
        <v>1</v>
      </c>
      <c r="Q3387" s="24">
        <v>1</v>
      </c>
      <c r="R3387" s="81">
        <f t="shared" si="206"/>
        <v>1</v>
      </c>
      <c r="S3387" s="87"/>
      <c r="T3387" s="19"/>
      <c r="U3387" s="25"/>
      <c r="V3387" s="25"/>
      <c r="W3387" s="81"/>
      <c r="X3387" s="91" t="e">
        <f ca="1">+VLOOKUP(#REF!,REFERENCIAS!$C:$D,2,0)*VLOOKUP(#REF!,PONDERADORES!A:P,IF(AND(INFORMACION!$T3387='REFERENCIAS RIESGO'!$C$36,INFORMACION!$F3387=REFERENCIAS!$C$24),16,IF(INFORMACION!$T3387='REFERENCIAS RIESGO'!$C$36,13,IF(INFORMACION!$F3387=REFERENCIAS!$C$24,10,7))),0)+VLOOKUP(K3387,REFERENCIAS!$C:$D,2,0)*VLOOKUP($K$2,PONDERADORES!A:P,IF(AND(INFORMACION!$T3387='REFERENCIAS RIESGO'!$C$36,INFORMACION!$F3387=REFERENCIAS!$C$24),16,IF(INFORMACION!$T3387='REFERENCIAS RIESGO'!$C$36,13,IF(INFORMACION!$F3387=REFERENCIAS!$C$24,10,7))),0)+VLOOKUP(L3387,REFERENCIAS!$C:$D,2,0)*VLOOKUP($L$2,PONDERADORES!A:P,IF(AND(INFORMACION!$T3387='REFERENCIAS RIESGO'!$C$36,INFORMACION!$F3387=REFERENCIAS!$C$24),16,IF(INFORMACION!$T3387='REFERENCIAS RIESGO'!$C$36,13,IF(INFORMACION!$F3387=REFERENCIAS!$C$24,10,7))),0)+VLOOKUP(F3387,REFERENCIAS!$C:$D,2,0)*VLOOKUP($F$2,PONDERADORES!A:P,IF(AND(INFORMACION!$T3387='REFERENCIAS RIESGO'!$C$36,INFORMACION!$F3387=REFERENCIAS!$C$24),16,IF(INFORMACION!$T3387='REFERENCIAS RIESGO'!$C$36,13,IF(INFORMACION!$F3387=REFERENCIAS!$C$24,10,7))),0)+VLOOKUP(T3387,REFERENCIAS!$C:$D,2,0)*VLOOKUP($T$2,PONDERADORES!A:P,IF(AND(INFORMACION!$T3387='REFERENCIAS RIESGO'!$C$36,INFORMACION!$F3387=REFERENCIAS!$C$24),16,IF(INFORMACION!$T3387='REFERENCIAS RIESGO'!$C$36,13,IF(INFORMACION!$F3387=REFERENCIAS!$C$24,10,7))),0)+VLOOKUP(IF(J3387&lt;=0.2,0.2,IF(AND(J3387&gt;0.2,J3387&lt;=0.4),0.4,IF(AND(J3387&gt;0.4,J3387&lt;=0.6),0.6,IF(AND(J3387&gt;0.6,J3387&lt;=0.8),0.8,IF(AND(J3387&gt;0.8,J3387&lt;=1),1))))),REFERENCIAS!$C:$D,2,0)*VLOOKUP($J$2,PONDERADORES!A:P,IF(AND(INFORMACION!$T3387='REFERENCIAS RIESGO'!$C$36,INFORMACION!$F3387=REFERENCIAS!$C$24),16,IF(INFORMACION!$T3387='REFERENCIAS RIESGO'!$C$36,13,IF(INFORMACION!$F3387=REFERENCIAS!$C$24,10,7))),0)</f>
        <v>#REF!</v>
      </c>
      <c r="Y3387" s="68">
        <f>+VLOOKUP(M3387,REFERENCIAS!$C:$D,2,0)*VLOOKUP($M$2,PONDERADORES!$A$7:$G$9,7,0)+VLOOKUP(N3387,REFERENCIAS!$C:$D,2,0)*VLOOKUP($N$2,PONDERADORES!$A$7:$G$9,7,0)+VLOOKUP(O3387,REFERENCIAS!$C:$D,2,0)*VLOOKUP($O$2,PONDERADORES!$A$7:$G$9,7,0)</f>
        <v>0.2</v>
      </c>
      <c r="Z3387" s="2">
        <f>+VLOOKUP(IF(R3387&lt;0.1,0,IF(AND(R3387&gt;=0.1,R3387&lt;0.2),0.1,IF(AND(R3387&gt;=0.2,R3387&lt;0.3),0.2,IF(R3387&gt;0.3,0.3,)))),REFERENCIAS!$C:$D,2,0)*VLOOKUP($R$2,PONDERADORES!$A$11:$G$11,7,0)</f>
        <v>15</v>
      </c>
      <c r="AA3387" s="92"/>
      <c r="AB3387" s="95" t="e">
        <f t="shared" ca="1" si="207"/>
        <v>#REF!</v>
      </c>
      <c r="AC3387" s="23" t="e">
        <f ca="1">IF(AB3387&gt;REFERENCIAS!$C$62,REFERENCIAS!$B$62,IF(AND(AB3387&gt;=REFERENCIAS!$C$63,AB3387&lt;REFERENCIAS!$D$63),REFERENCIAS!$B$63,IF(AND(AB3387&gt;REFERENCIAS!$C$64,AB3387&lt;=REFERENCIAS!$D$64),REFERENCIAS!$B$64,IF(AND(AB3387&gt;=REFERENCIAS!$C$65,AB3387&lt;REFERENCIAS!$D$65),REFERENCIAS!$B$65, "Revisar"))))</f>
        <v>#REF!</v>
      </c>
      <c r="AD3387" s="94" t="e">
        <f ca="1">VLOOKUP(AC3387,REFERENCIAS!$B$62:$G$65,4,FALSE)</f>
        <v>#REF!</v>
      </c>
    </row>
    <row r="3388" spans="1:30" ht="17.25" x14ac:dyDescent="0.25">
      <c r="A3388" s="74"/>
      <c r="B3388" s="19"/>
      <c r="C3388" s="19"/>
      <c r="D3388" s="50"/>
      <c r="E3388" s="73"/>
      <c r="F3388" s="74"/>
      <c r="G3388" s="9"/>
      <c r="H3388" s="48"/>
      <c r="I3388" s="49">
        <f t="shared" ca="1" si="208"/>
        <v>2022</v>
      </c>
      <c r="J3388" s="22">
        <f t="shared" ca="1" si="205"/>
        <v>1</v>
      </c>
      <c r="K3388" s="19"/>
      <c r="L3388" s="73"/>
      <c r="M3388" s="74"/>
      <c r="N3388" s="19"/>
      <c r="O3388" s="73"/>
      <c r="P3388" s="82">
        <v>1</v>
      </c>
      <c r="Q3388" s="24">
        <v>1</v>
      </c>
      <c r="R3388" s="81">
        <f t="shared" si="206"/>
        <v>1</v>
      </c>
      <c r="S3388" s="87"/>
      <c r="T3388" s="19"/>
      <c r="U3388" s="25"/>
      <c r="V3388" s="25"/>
      <c r="W3388" s="81"/>
      <c r="X3388" s="91" t="e">
        <f ca="1">+VLOOKUP(#REF!,REFERENCIAS!$C:$D,2,0)*VLOOKUP(#REF!,PONDERADORES!A:P,IF(AND(INFORMACION!$T3388='REFERENCIAS RIESGO'!$C$36,INFORMACION!$F3388=REFERENCIAS!$C$24),16,IF(INFORMACION!$T3388='REFERENCIAS RIESGO'!$C$36,13,IF(INFORMACION!$F3388=REFERENCIAS!$C$24,10,7))),0)+VLOOKUP(K3388,REFERENCIAS!$C:$D,2,0)*VLOOKUP($K$2,PONDERADORES!A:P,IF(AND(INFORMACION!$T3388='REFERENCIAS RIESGO'!$C$36,INFORMACION!$F3388=REFERENCIAS!$C$24),16,IF(INFORMACION!$T3388='REFERENCIAS RIESGO'!$C$36,13,IF(INFORMACION!$F3388=REFERENCIAS!$C$24,10,7))),0)+VLOOKUP(L3388,REFERENCIAS!$C:$D,2,0)*VLOOKUP($L$2,PONDERADORES!A:P,IF(AND(INFORMACION!$T3388='REFERENCIAS RIESGO'!$C$36,INFORMACION!$F3388=REFERENCIAS!$C$24),16,IF(INFORMACION!$T3388='REFERENCIAS RIESGO'!$C$36,13,IF(INFORMACION!$F3388=REFERENCIAS!$C$24,10,7))),0)+VLOOKUP(F3388,REFERENCIAS!$C:$D,2,0)*VLOOKUP($F$2,PONDERADORES!A:P,IF(AND(INFORMACION!$T3388='REFERENCIAS RIESGO'!$C$36,INFORMACION!$F3388=REFERENCIAS!$C$24),16,IF(INFORMACION!$T3388='REFERENCIAS RIESGO'!$C$36,13,IF(INFORMACION!$F3388=REFERENCIAS!$C$24,10,7))),0)+VLOOKUP(T3388,REFERENCIAS!$C:$D,2,0)*VLOOKUP($T$2,PONDERADORES!A:P,IF(AND(INFORMACION!$T3388='REFERENCIAS RIESGO'!$C$36,INFORMACION!$F3388=REFERENCIAS!$C$24),16,IF(INFORMACION!$T3388='REFERENCIAS RIESGO'!$C$36,13,IF(INFORMACION!$F3388=REFERENCIAS!$C$24,10,7))),0)+VLOOKUP(IF(J3388&lt;=0.2,0.2,IF(AND(J3388&gt;0.2,J3388&lt;=0.4),0.4,IF(AND(J3388&gt;0.4,J3388&lt;=0.6),0.6,IF(AND(J3388&gt;0.6,J3388&lt;=0.8),0.8,IF(AND(J3388&gt;0.8,J3388&lt;=1),1))))),REFERENCIAS!$C:$D,2,0)*VLOOKUP($J$2,PONDERADORES!A:P,IF(AND(INFORMACION!$T3388='REFERENCIAS RIESGO'!$C$36,INFORMACION!$F3388=REFERENCIAS!$C$24),16,IF(INFORMACION!$T3388='REFERENCIAS RIESGO'!$C$36,13,IF(INFORMACION!$F3388=REFERENCIAS!$C$24,10,7))),0)</f>
        <v>#REF!</v>
      </c>
      <c r="Y3388" s="68">
        <f>+VLOOKUP(M3388,REFERENCIAS!$C:$D,2,0)*VLOOKUP($M$2,PONDERADORES!$A$7:$G$9,7,0)+VLOOKUP(N3388,REFERENCIAS!$C:$D,2,0)*VLOOKUP($N$2,PONDERADORES!$A$7:$G$9,7,0)+VLOOKUP(O3388,REFERENCIAS!$C:$D,2,0)*VLOOKUP($O$2,PONDERADORES!$A$7:$G$9,7,0)</f>
        <v>0.2</v>
      </c>
      <c r="Z3388" s="2">
        <f>+VLOOKUP(IF(R3388&lt;0.1,0,IF(AND(R3388&gt;=0.1,R3388&lt;0.2),0.1,IF(AND(R3388&gt;=0.2,R3388&lt;0.3),0.2,IF(R3388&gt;0.3,0.3,)))),REFERENCIAS!$C:$D,2,0)*VLOOKUP($R$2,PONDERADORES!$A$11:$G$11,7,0)</f>
        <v>15</v>
      </c>
      <c r="AA3388" s="92"/>
      <c r="AB3388" s="95" t="e">
        <f t="shared" ca="1" si="207"/>
        <v>#REF!</v>
      </c>
      <c r="AC3388" s="23" t="e">
        <f ca="1">IF(AB3388&gt;REFERENCIAS!$C$62,REFERENCIAS!$B$62,IF(AND(AB3388&gt;=REFERENCIAS!$C$63,AB3388&lt;REFERENCIAS!$D$63),REFERENCIAS!$B$63,IF(AND(AB3388&gt;REFERENCIAS!$C$64,AB3388&lt;=REFERENCIAS!$D$64),REFERENCIAS!$B$64,IF(AND(AB3388&gt;=REFERENCIAS!$C$65,AB3388&lt;REFERENCIAS!$D$65),REFERENCIAS!$B$65, "Revisar"))))</f>
        <v>#REF!</v>
      </c>
      <c r="AD3388" s="94" t="e">
        <f ca="1">VLOOKUP(AC3388,REFERENCIAS!$B$62:$G$65,4,FALSE)</f>
        <v>#REF!</v>
      </c>
    </row>
    <row r="3389" spans="1:30" ht="17.25" x14ac:dyDescent="0.25">
      <c r="A3389" s="74"/>
      <c r="B3389" s="19"/>
      <c r="C3389" s="19"/>
      <c r="D3389" s="50"/>
      <c r="E3389" s="73"/>
      <c r="F3389" s="74"/>
      <c r="G3389" s="9"/>
      <c r="H3389" s="48"/>
      <c r="I3389" s="49">
        <f t="shared" ca="1" si="208"/>
        <v>2022</v>
      </c>
      <c r="J3389" s="22">
        <f t="shared" ca="1" si="205"/>
        <v>1</v>
      </c>
      <c r="K3389" s="19"/>
      <c r="L3389" s="73"/>
      <c r="M3389" s="74"/>
      <c r="N3389" s="19"/>
      <c r="O3389" s="73"/>
      <c r="P3389" s="82">
        <v>1</v>
      </c>
      <c r="Q3389" s="24">
        <v>1</v>
      </c>
      <c r="R3389" s="81">
        <f t="shared" si="206"/>
        <v>1</v>
      </c>
      <c r="S3389" s="87"/>
      <c r="T3389" s="19"/>
      <c r="U3389" s="25"/>
      <c r="V3389" s="25"/>
      <c r="W3389" s="81"/>
      <c r="X3389" s="91" t="e">
        <f ca="1">+VLOOKUP(#REF!,REFERENCIAS!$C:$D,2,0)*VLOOKUP(#REF!,PONDERADORES!A:P,IF(AND(INFORMACION!$T3389='REFERENCIAS RIESGO'!$C$36,INFORMACION!$F3389=REFERENCIAS!$C$24),16,IF(INFORMACION!$T3389='REFERENCIAS RIESGO'!$C$36,13,IF(INFORMACION!$F3389=REFERENCIAS!$C$24,10,7))),0)+VLOOKUP(K3389,REFERENCIAS!$C:$D,2,0)*VLOOKUP($K$2,PONDERADORES!A:P,IF(AND(INFORMACION!$T3389='REFERENCIAS RIESGO'!$C$36,INFORMACION!$F3389=REFERENCIAS!$C$24),16,IF(INFORMACION!$T3389='REFERENCIAS RIESGO'!$C$36,13,IF(INFORMACION!$F3389=REFERENCIAS!$C$24,10,7))),0)+VLOOKUP(L3389,REFERENCIAS!$C:$D,2,0)*VLOOKUP($L$2,PONDERADORES!A:P,IF(AND(INFORMACION!$T3389='REFERENCIAS RIESGO'!$C$36,INFORMACION!$F3389=REFERENCIAS!$C$24),16,IF(INFORMACION!$T3389='REFERENCIAS RIESGO'!$C$36,13,IF(INFORMACION!$F3389=REFERENCIAS!$C$24,10,7))),0)+VLOOKUP(F3389,REFERENCIAS!$C:$D,2,0)*VLOOKUP($F$2,PONDERADORES!A:P,IF(AND(INFORMACION!$T3389='REFERENCIAS RIESGO'!$C$36,INFORMACION!$F3389=REFERENCIAS!$C$24),16,IF(INFORMACION!$T3389='REFERENCIAS RIESGO'!$C$36,13,IF(INFORMACION!$F3389=REFERENCIAS!$C$24,10,7))),0)+VLOOKUP(T3389,REFERENCIAS!$C:$D,2,0)*VLOOKUP($T$2,PONDERADORES!A:P,IF(AND(INFORMACION!$T3389='REFERENCIAS RIESGO'!$C$36,INFORMACION!$F3389=REFERENCIAS!$C$24),16,IF(INFORMACION!$T3389='REFERENCIAS RIESGO'!$C$36,13,IF(INFORMACION!$F3389=REFERENCIAS!$C$24,10,7))),0)+VLOOKUP(IF(J3389&lt;=0.2,0.2,IF(AND(J3389&gt;0.2,J3389&lt;=0.4),0.4,IF(AND(J3389&gt;0.4,J3389&lt;=0.6),0.6,IF(AND(J3389&gt;0.6,J3389&lt;=0.8),0.8,IF(AND(J3389&gt;0.8,J3389&lt;=1),1))))),REFERENCIAS!$C:$D,2,0)*VLOOKUP($J$2,PONDERADORES!A:P,IF(AND(INFORMACION!$T3389='REFERENCIAS RIESGO'!$C$36,INFORMACION!$F3389=REFERENCIAS!$C$24),16,IF(INFORMACION!$T3389='REFERENCIAS RIESGO'!$C$36,13,IF(INFORMACION!$F3389=REFERENCIAS!$C$24,10,7))),0)</f>
        <v>#REF!</v>
      </c>
      <c r="Y3389" s="68">
        <f>+VLOOKUP(M3389,REFERENCIAS!$C:$D,2,0)*VLOOKUP($M$2,PONDERADORES!$A$7:$G$9,7,0)+VLOOKUP(N3389,REFERENCIAS!$C:$D,2,0)*VLOOKUP($N$2,PONDERADORES!$A$7:$G$9,7,0)+VLOOKUP(O3389,REFERENCIAS!$C:$D,2,0)*VLOOKUP($O$2,PONDERADORES!$A$7:$G$9,7,0)</f>
        <v>0.2</v>
      </c>
      <c r="Z3389" s="2">
        <f>+VLOOKUP(IF(R3389&lt;0.1,0,IF(AND(R3389&gt;=0.1,R3389&lt;0.2),0.1,IF(AND(R3389&gt;=0.2,R3389&lt;0.3),0.2,IF(R3389&gt;0.3,0.3,)))),REFERENCIAS!$C:$D,2,0)*VLOOKUP($R$2,PONDERADORES!$A$11:$G$11,7,0)</f>
        <v>15</v>
      </c>
      <c r="AA3389" s="92"/>
      <c r="AB3389" s="95" t="e">
        <f t="shared" ca="1" si="207"/>
        <v>#REF!</v>
      </c>
      <c r="AC3389" s="23" t="e">
        <f ca="1">IF(AB3389&gt;REFERENCIAS!$C$62,REFERENCIAS!$B$62,IF(AND(AB3389&gt;=REFERENCIAS!$C$63,AB3389&lt;REFERENCIAS!$D$63),REFERENCIAS!$B$63,IF(AND(AB3389&gt;REFERENCIAS!$C$64,AB3389&lt;=REFERENCIAS!$D$64),REFERENCIAS!$B$64,IF(AND(AB3389&gt;=REFERENCIAS!$C$65,AB3389&lt;REFERENCIAS!$D$65),REFERENCIAS!$B$65, "Revisar"))))</f>
        <v>#REF!</v>
      </c>
      <c r="AD3389" s="94" t="e">
        <f ca="1">VLOOKUP(AC3389,REFERENCIAS!$B$62:$G$65,4,FALSE)</f>
        <v>#REF!</v>
      </c>
    </row>
    <row r="3390" spans="1:30" ht="17.25" x14ac:dyDescent="0.25">
      <c r="A3390" s="74"/>
      <c r="B3390" s="19"/>
      <c r="C3390" s="19"/>
      <c r="D3390" s="50"/>
      <c r="E3390" s="73"/>
      <c r="F3390" s="74"/>
      <c r="G3390" s="9"/>
      <c r="H3390" s="48"/>
      <c r="I3390" s="49">
        <f t="shared" ca="1" si="208"/>
        <v>2022</v>
      </c>
      <c r="J3390" s="22">
        <f t="shared" ca="1" si="205"/>
        <v>1</v>
      </c>
      <c r="K3390" s="19"/>
      <c r="L3390" s="73"/>
      <c r="M3390" s="74"/>
      <c r="N3390" s="19"/>
      <c r="O3390" s="73"/>
      <c r="P3390" s="82">
        <v>1</v>
      </c>
      <c r="Q3390" s="24">
        <v>1</v>
      </c>
      <c r="R3390" s="81">
        <f t="shared" si="206"/>
        <v>1</v>
      </c>
      <c r="S3390" s="87"/>
      <c r="T3390" s="19"/>
      <c r="U3390" s="25"/>
      <c r="V3390" s="25"/>
      <c r="W3390" s="81"/>
      <c r="X3390" s="91" t="e">
        <f ca="1">+VLOOKUP(#REF!,REFERENCIAS!$C:$D,2,0)*VLOOKUP(#REF!,PONDERADORES!A:P,IF(AND(INFORMACION!$T3390='REFERENCIAS RIESGO'!$C$36,INFORMACION!$F3390=REFERENCIAS!$C$24),16,IF(INFORMACION!$T3390='REFERENCIAS RIESGO'!$C$36,13,IF(INFORMACION!$F3390=REFERENCIAS!$C$24,10,7))),0)+VLOOKUP(K3390,REFERENCIAS!$C:$D,2,0)*VLOOKUP($K$2,PONDERADORES!A:P,IF(AND(INFORMACION!$T3390='REFERENCIAS RIESGO'!$C$36,INFORMACION!$F3390=REFERENCIAS!$C$24),16,IF(INFORMACION!$T3390='REFERENCIAS RIESGO'!$C$36,13,IF(INFORMACION!$F3390=REFERENCIAS!$C$24,10,7))),0)+VLOOKUP(L3390,REFERENCIAS!$C:$D,2,0)*VLOOKUP($L$2,PONDERADORES!A:P,IF(AND(INFORMACION!$T3390='REFERENCIAS RIESGO'!$C$36,INFORMACION!$F3390=REFERENCIAS!$C$24),16,IF(INFORMACION!$T3390='REFERENCIAS RIESGO'!$C$36,13,IF(INFORMACION!$F3390=REFERENCIAS!$C$24,10,7))),0)+VLOOKUP(F3390,REFERENCIAS!$C:$D,2,0)*VLOOKUP($F$2,PONDERADORES!A:P,IF(AND(INFORMACION!$T3390='REFERENCIAS RIESGO'!$C$36,INFORMACION!$F3390=REFERENCIAS!$C$24),16,IF(INFORMACION!$T3390='REFERENCIAS RIESGO'!$C$36,13,IF(INFORMACION!$F3390=REFERENCIAS!$C$24,10,7))),0)+VLOOKUP(T3390,REFERENCIAS!$C:$D,2,0)*VLOOKUP($T$2,PONDERADORES!A:P,IF(AND(INFORMACION!$T3390='REFERENCIAS RIESGO'!$C$36,INFORMACION!$F3390=REFERENCIAS!$C$24),16,IF(INFORMACION!$T3390='REFERENCIAS RIESGO'!$C$36,13,IF(INFORMACION!$F3390=REFERENCIAS!$C$24,10,7))),0)+VLOOKUP(IF(J3390&lt;=0.2,0.2,IF(AND(J3390&gt;0.2,J3390&lt;=0.4),0.4,IF(AND(J3390&gt;0.4,J3390&lt;=0.6),0.6,IF(AND(J3390&gt;0.6,J3390&lt;=0.8),0.8,IF(AND(J3390&gt;0.8,J3390&lt;=1),1))))),REFERENCIAS!$C:$D,2,0)*VLOOKUP($J$2,PONDERADORES!A:P,IF(AND(INFORMACION!$T3390='REFERENCIAS RIESGO'!$C$36,INFORMACION!$F3390=REFERENCIAS!$C$24),16,IF(INFORMACION!$T3390='REFERENCIAS RIESGO'!$C$36,13,IF(INFORMACION!$F3390=REFERENCIAS!$C$24,10,7))),0)</f>
        <v>#REF!</v>
      </c>
      <c r="Y3390" s="68">
        <f>+VLOOKUP(M3390,REFERENCIAS!$C:$D,2,0)*VLOOKUP($M$2,PONDERADORES!$A$7:$G$9,7,0)+VLOOKUP(N3390,REFERENCIAS!$C:$D,2,0)*VLOOKUP($N$2,PONDERADORES!$A$7:$G$9,7,0)+VLOOKUP(O3390,REFERENCIAS!$C:$D,2,0)*VLOOKUP($O$2,PONDERADORES!$A$7:$G$9,7,0)</f>
        <v>0.2</v>
      </c>
      <c r="Z3390" s="2">
        <f>+VLOOKUP(IF(R3390&lt;0.1,0,IF(AND(R3390&gt;=0.1,R3390&lt;0.2),0.1,IF(AND(R3390&gt;=0.2,R3390&lt;0.3),0.2,IF(R3390&gt;0.3,0.3,)))),REFERENCIAS!$C:$D,2,0)*VLOOKUP($R$2,PONDERADORES!$A$11:$G$11,7,0)</f>
        <v>15</v>
      </c>
      <c r="AA3390" s="92"/>
      <c r="AB3390" s="95" t="e">
        <f t="shared" ca="1" si="207"/>
        <v>#REF!</v>
      </c>
      <c r="AC3390" s="23" t="e">
        <f ca="1">IF(AB3390&gt;REFERENCIAS!$C$62,REFERENCIAS!$B$62,IF(AND(AB3390&gt;=REFERENCIAS!$C$63,AB3390&lt;REFERENCIAS!$D$63),REFERENCIAS!$B$63,IF(AND(AB3390&gt;REFERENCIAS!$C$64,AB3390&lt;=REFERENCIAS!$D$64),REFERENCIAS!$B$64,IF(AND(AB3390&gt;=REFERENCIAS!$C$65,AB3390&lt;REFERENCIAS!$D$65),REFERENCIAS!$B$65, "Revisar"))))</f>
        <v>#REF!</v>
      </c>
      <c r="AD3390" s="94" t="e">
        <f ca="1">VLOOKUP(AC3390,REFERENCIAS!$B$62:$G$65,4,FALSE)</f>
        <v>#REF!</v>
      </c>
    </row>
    <row r="3391" spans="1:30" ht="17.25" x14ac:dyDescent="0.25">
      <c r="A3391" s="74"/>
      <c r="B3391" s="19"/>
      <c r="C3391" s="19"/>
      <c r="D3391" s="50"/>
      <c r="E3391" s="73"/>
      <c r="F3391" s="74"/>
      <c r="G3391" s="9"/>
      <c r="H3391" s="48"/>
      <c r="I3391" s="49">
        <f t="shared" ca="1" si="208"/>
        <v>2022</v>
      </c>
      <c r="J3391" s="22">
        <f t="shared" ca="1" si="205"/>
        <v>1</v>
      </c>
      <c r="K3391" s="19"/>
      <c r="L3391" s="73"/>
      <c r="M3391" s="74"/>
      <c r="N3391" s="19"/>
      <c r="O3391" s="73"/>
      <c r="P3391" s="82">
        <v>1</v>
      </c>
      <c r="Q3391" s="24">
        <v>1</v>
      </c>
      <c r="R3391" s="81">
        <f t="shared" si="206"/>
        <v>1</v>
      </c>
      <c r="S3391" s="87"/>
      <c r="T3391" s="19"/>
      <c r="U3391" s="25"/>
      <c r="V3391" s="25"/>
      <c r="W3391" s="81"/>
      <c r="X3391" s="91" t="e">
        <f ca="1">+VLOOKUP(#REF!,REFERENCIAS!$C:$D,2,0)*VLOOKUP(#REF!,PONDERADORES!A:P,IF(AND(INFORMACION!$T3391='REFERENCIAS RIESGO'!$C$36,INFORMACION!$F3391=REFERENCIAS!$C$24),16,IF(INFORMACION!$T3391='REFERENCIAS RIESGO'!$C$36,13,IF(INFORMACION!$F3391=REFERENCIAS!$C$24,10,7))),0)+VLOOKUP(K3391,REFERENCIAS!$C:$D,2,0)*VLOOKUP($K$2,PONDERADORES!A:P,IF(AND(INFORMACION!$T3391='REFERENCIAS RIESGO'!$C$36,INFORMACION!$F3391=REFERENCIAS!$C$24),16,IF(INFORMACION!$T3391='REFERENCIAS RIESGO'!$C$36,13,IF(INFORMACION!$F3391=REFERENCIAS!$C$24,10,7))),0)+VLOOKUP(L3391,REFERENCIAS!$C:$D,2,0)*VLOOKUP($L$2,PONDERADORES!A:P,IF(AND(INFORMACION!$T3391='REFERENCIAS RIESGO'!$C$36,INFORMACION!$F3391=REFERENCIAS!$C$24),16,IF(INFORMACION!$T3391='REFERENCIAS RIESGO'!$C$36,13,IF(INFORMACION!$F3391=REFERENCIAS!$C$24,10,7))),0)+VLOOKUP(F3391,REFERENCIAS!$C:$D,2,0)*VLOOKUP($F$2,PONDERADORES!A:P,IF(AND(INFORMACION!$T3391='REFERENCIAS RIESGO'!$C$36,INFORMACION!$F3391=REFERENCIAS!$C$24),16,IF(INFORMACION!$T3391='REFERENCIAS RIESGO'!$C$36,13,IF(INFORMACION!$F3391=REFERENCIAS!$C$24,10,7))),0)+VLOOKUP(T3391,REFERENCIAS!$C:$D,2,0)*VLOOKUP($T$2,PONDERADORES!A:P,IF(AND(INFORMACION!$T3391='REFERENCIAS RIESGO'!$C$36,INFORMACION!$F3391=REFERENCIAS!$C$24),16,IF(INFORMACION!$T3391='REFERENCIAS RIESGO'!$C$36,13,IF(INFORMACION!$F3391=REFERENCIAS!$C$24,10,7))),0)+VLOOKUP(IF(J3391&lt;=0.2,0.2,IF(AND(J3391&gt;0.2,J3391&lt;=0.4),0.4,IF(AND(J3391&gt;0.4,J3391&lt;=0.6),0.6,IF(AND(J3391&gt;0.6,J3391&lt;=0.8),0.8,IF(AND(J3391&gt;0.8,J3391&lt;=1),1))))),REFERENCIAS!$C:$D,2,0)*VLOOKUP($J$2,PONDERADORES!A:P,IF(AND(INFORMACION!$T3391='REFERENCIAS RIESGO'!$C$36,INFORMACION!$F3391=REFERENCIAS!$C$24),16,IF(INFORMACION!$T3391='REFERENCIAS RIESGO'!$C$36,13,IF(INFORMACION!$F3391=REFERENCIAS!$C$24,10,7))),0)</f>
        <v>#REF!</v>
      </c>
      <c r="Y3391" s="68">
        <f>+VLOOKUP(M3391,REFERENCIAS!$C:$D,2,0)*VLOOKUP($M$2,PONDERADORES!$A$7:$G$9,7,0)+VLOOKUP(N3391,REFERENCIAS!$C:$D,2,0)*VLOOKUP($N$2,PONDERADORES!$A$7:$G$9,7,0)+VLOOKUP(O3391,REFERENCIAS!$C:$D,2,0)*VLOOKUP($O$2,PONDERADORES!$A$7:$G$9,7,0)</f>
        <v>0.2</v>
      </c>
      <c r="Z3391" s="2">
        <f>+VLOOKUP(IF(R3391&lt;0.1,0,IF(AND(R3391&gt;=0.1,R3391&lt;0.2),0.1,IF(AND(R3391&gt;=0.2,R3391&lt;0.3),0.2,IF(R3391&gt;0.3,0.3,)))),REFERENCIAS!$C:$D,2,0)*VLOOKUP($R$2,PONDERADORES!$A$11:$G$11,7,0)</f>
        <v>15</v>
      </c>
      <c r="AA3391" s="92"/>
      <c r="AB3391" s="95" t="e">
        <f t="shared" ca="1" si="207"/>
        <v>#REF!</v>
      </c>
      <c r="AC3391" s="23" t="e">
        <f ca="1">IF(AB3391&gt;REFERENCIAS!$C$62,REFERENCIAS!$B$62,IF(AND(AB3391&gt;=REFERENCIAS!$C$63,AB3391&lt;REFERENCIAS!$D$63),REFERENCIAS!$B$63,IF(AND(AB3391&gt;REFERENCIAS!$C$64,AB3391&lt;=REFERENCIAS!$D$64),REFERENCIAS!$B$64,IF(AND(AB3391&gt;=REFERENCIAS!$C$65,AB3391&lt;REFERENCIAS!$D$65),REFERENCIAS!$B$65, "Revisar"))))</f>
        <v>#REF!</v>
      </c>
      <c r="AD3391" s="94" t="e">
        <f ca="1">VLOOKUP(AC3391,REFERENCIAS!$B$62:$G$65,4,FALSE)</f>
        <v>#REF!</v>
      </c>
    </row>
    <row r="3392" spans="1:30" ht="17.25" x14ac:dyDescent="0.25">
      <c r="A3392" s="74"/>
      <c r="B3392" s="19"/>
      <c r="C3392" s="19"/>
      <c r="D3392" s="50"/>
      <c r="E3392" s="73"/>
      <c r="F3392" s="74"/>
      <c r="G3392" s="9"/>
      <c r="H3392" s="48"/>
      <c r="I3392" s="49">
        <f t="shared" ca="1" si="208"/>
        <v>2022</v>
      </c>
      <c r="J3392" s="22">
        <f t="shared" ca="1" si="205"/>
        <v>1</v>
      </c>
      <c r="K3392" s="19"/>
      <c r="L3392" s="73"/>
      <c r="M3392" s="74"/>
      <c r="N3392" s="19"/>
      <c r="O3392" s="73"/>
      <c r="P3392" s="82">
        <v>1</v>
      </c>
      <c r="Q3392" s="24">
        <v>1</v>
      </c>
      <c r="R3392" s="81">
        <f t="shared" si="206"/>
        <v>1</v>
      </c>
      <c r="S3392" s="87"/>
      <c r="T3392" s="19"/>
      <c r="U3392" s="25"/>
      <c r="V3392" s="25"/>
      <c r="W3392" s="81"/>
      <c r="X3392" s="91" t="e">
        <f ca="1">+VLOOKUP(#REF!,REFERENCIAS!$C:$D,2,0)*VLOOKUP(#REF!,PONDERADORES!A:P,IF(AND(INFORMACION!$T3392='REFERENCIAS RIESGO'!$C$36,INFORMACION!$F3392=REFERENCIAS!$C$24),16,IF(INFORMACION!$T3392='REFERENCIAS RIESGO'!$C$36,13,IF(INFORMACION!$F3392=REFERENCIAS!$C$24,10,7))),0)+VLOOKUP(K3392,REFERENCIAS!$C:$D,2,0)*VLOOKUP($K$2,PONDERADORES!A:P,IF(AND(INFORMACION!$T3392='REFERENCIAS RIESGO'!$C$36,INFORMACION!$F3392=REFERENCIAS!$C$24),16,IF(INFORMACION!$T3392='REFERENCIAS RIESGO'!$C$36,13,IF(INFORMACION!$F3392=REFERENCIAS!$C$24,10,7))),0)+VLOOKUP(L3392,REFERENCIAS!$C:$D,2,0)*VLOOKUP($L$2,PONDERADORES!A:P,IF(AND(INFORMACION!$T3392='REFERENCIAS RIESGO'!$C$36,INFORMACION!$F3392=REFERENCIAS!$C$24),16,IF(INFORMACION!$T3392='REFERENCIAS RIESGO'!$C$36,13,IF(INFORMACION!$F3392=REFERENCIAS!$C$24,10,7))),0)+VLOOKUP(F3392,REFERENCIAS!$C:$D,2,0)*VLOOKUP($F$2,PONDERADORES!A:P,IF(AND(INFORMACION!$T3392='REFERENCIAS RIESGO'!$C$36,INFORMACION!$F3392=REFERENCIAS!$C$24),16,IF(INFORMACION!$T3392='REFERENCIAS RIESGO'!$C$36,13,IF(INFORMACION!$F3392=REFERENCIAS!$C$24,10,7))),0)+VLOOKUP(T3392,REFERENCIAS!$C:$D,2,0)*VLOOKUP($T$2,PONDERADORES!A:P,IF(AND(INFORMACION!$T3392='REFERENCIAS RIESGO'!$C$36,INFORMACION!$F3392=REFERENCIAS!$C$24),16,IF(INFORMACION!$T3392='REFERENCIAS RIESGO'!$C$36,13,IF(INFORMACION!$F3392=REFERENCIAS!$C$24,10,7))),0)+VLOOKUP(IF(J3392&lt;=0.2,0.2,IF(AND(J3392&gt;0.2,J3392&lt;=0.4),0.4,IF(AND(J3392&gt;0.4,J3392&lt;=0.6),0.6,IF(AND(J3392&gt;0.6,J3392&lt;=0.8),0.8,IF(AND(J3392&gt;0.8,J3392&lt;=1),1))))),REFERENCIAS!$C:$D,2,0)*VLOOKUP($J$2,PONDERADORES!A:P,IF(AND(INFORMACION!$T3392='REFERENCIAS RIESGO'!$C$36,INFORMACION!$F3392=REFERENCIAS!$C$24),16,IF(INFORMACION!$T3392='REFERENCIAS RIESGO'!$C$36,13,IF(INFORMACION!$F3392=REFERENCIAS!$C$24,10,7))),0)</f>
        <v>#REF!</v>
      </c>
      <c r="Y3392" s="68">
        <f>+VLOOKUP(M3392,REFERENCIAS!$C:$D,2,0)*VLOOKUP($M$2,PONDERADORES!$A$7:$G$9,7,0)+VLOOKUP(N3392,REFERENCIAS!$C:$D,2,0)*VLOOKUP($N$2,PONDERADORES!$A$7:$G$9,7,0)+VLOOKUP(O3392,REFERENCIAS!$C:$D,2,0)*VLOOKUP($O$2,PONDERADORES!$A$7:$G$9,7,0)</f>
        <v>0.2</v>
      </c>
      <c r="Z3392" s="2">
        <f>+VLOOKUP(IF(R3392&lt;0.1,0,IF(AND(R3392&gt;=0.1,R3392&lt;0.2),0.1,IF(AND(R3392&gt;=0.2,R3392&lt;0.3),0.2,IF(R3392&gt;0.3,0.3,)))),REFERENCIAS!$C:$D,2,0)*VLOOKUP($R$2,PONDERADORES!$A$11:$G$11,7,0)</f>
        <v>15</v>
      </c>
      <c r="AA3392" s="92"/>
      <c r="AB3392" s="95" t="e">
        <f t="shared" ca="1" si="207"/>
        <v>#REF!</v>
      </c>
      <c r="AC3392" s="23" t="e">
        <f ca="1">IF(AB3392&gt;REFERENCIAS!$C$62,REFERENCIAS!$B$62,IF(AND(AB3392&gt;=REFERENCIAS!$C$63,AB3392&lt;REFERENCIAS!$D$63),REFERENCIAS!$B$63,IF(AND(AB3392&gt;REFERENCIAS!$C$64,AB3392&lt;=REFERENCIAS!$D$64),REFERENCIAS!$B$64,IF(AND(AB3392&gt;=REFERENCIAS!$C$65,AB3392&lt;REFERENCIAS!$D$65),REFERENCIAS!$B$65, "Revisar"))))</f>
        <v>#REF!</v>
      </c>
      <c r="AD3392" s="94" t="e">
        <f ca="1">VLOOKUP(AC3392,REFERENCIAS!$B$62:$G$65,4,FALSE)</f>
        <v>#REF!</v>
      </c>
    </row>
    <row r="3393" spans="1:30" ht="17.25" x14ac:dyDescent="0.25">
      <c r="A3393" s="74"/>
      <c r="B3393" s="19"/>
      <c r="C3393" s="19"/>
      <c r="D3393" s="50"/>
      <c r="E3393" s="73"/>
      <c r="F3393" s="74"/>
      <c r="G3393" s="9"/>
      <c r="H3393" s="48"/>
      <c r="I3393" s="49">
        <f t="shared" ca="1" si="208"/>
        <v>2022</v>
      </c>
      <c r="J3393" s="22">
        <f t="shared" ca="1" si="205"/>
        <v>1</v>
      </c>
      <c r="K3393" s="19"/>
      <c r="L3393" s="73"/>
      <c r="M3393" s="74"/>
      <c r="N3393" s="19"/>
      <c r="O3393" s="73"/>
      <c r="P3393" s="82">
        <v>1</v>
      </c>
      <c r="Q3393" s="24">
        <v>1</v>
      </c>
      <c r="R3393" s="81">
        <f t="shared" si="206"/>
        <v>1</v>
      </c>
      <c r="S3393" s="87"/>
      <c r="T3393" s="19"/>
      <c r="U3393" s="25"/>
      <c r="V3393" s="25"/>
      <c r="W3393" s="81"/>
      <c r="X3393" s="91" t="e">
        <f ca="1">+VLOOKUP(#REF!,REFERENCIAS!$C:$D,2,0)*VLOOKUP(#REF!,PONDERADORES!A:P,IF(AND(INFORMACION!$T3393='REFERENCIAS RIESGO'!$C$36,INFORMACION!$F3393=REFERENCIAS!$C$24),16,IF(INFORMACION!$T3393='REFERENCIAS RIESGO'!$C$36,13,IF(INFORMACION!$F3393=REFERENCIAS!$C$24,10,7))),0)+VLOOKUP(K3393,REFERENCIAS!$C:$D,2,0)*VLOOKUP($K$2,PONDERADORES!A:P,IF(AND(INFORMACION!$T3393='REFERENCIAS RIESGO'!$C$36,INFORMACION!$F3393=REFERENCIAS!$C$24),16,IF(INFORMACION!$T3393='REFERENCIAS RIESGO'!$C$36,13,IF(INFORMACION!$F3393=REFERENCIAS!$C$24,10,7))),0)+VLOOKUP(L3393,REFERENCIAS!$C:$D,2,0)*VLOOKUP($L$2,PONDERADORES!A:P,IF(AND(INFORMACION!$T3393='REFERENCIAS RIESGO'!$C$36,INFORMACION!$F3393=REFERENCIAS!$C$24),16,IF(INFORMACION!$T3393='REFERENCIAS RIESGO'!$C$36,13,IF(INFORMACION!$F3393=REFERENCIAS!$C$24,10,7))),0)+VLOOKUP(F3393,REFERENCIAS!$C:$D,2,0)*VLOOKUP($F$2,PONDERADORES!A:P,IF(AND(INFORMACION!$T3393='REFERENCIAS RIESGO'!$C$36,INFORMACION!$F3393=REFERENCIAS!$C$24),16,IF(INFORMACION!$T3393='REFERENCIAS RIESGO'!$C$36,13,IF(INFORMACION!$F3393=REFERENCIAS!$C$24,10,7))),0)+VLOOKUP(T3393,REFERENCIAS!$C:$D,2,0)*VLOOKUP($T$2,PONDERADORES!A:P,IF(AND(INFORMACION!$T3393='REFERENCIAS RIESGO'!$C$36,INFORMACION!$F3393=REFERENCIAS!$C$24),16,IF(INFORMACION!$T3393='REFERENCIAS RIESGO'!$C$36,13,IF(INFORMACION!$F3393=REFERENCIAS!$C$24,10,7))),0)+VLOOKUP(IF(J3393&lt;=0.2,0.2,IF(AND(J3393&gt;0.2,J3393&lt;=0.4),0.4,IF(AND(J3393&gt;0.4,J3393&lt;=0.6),0.6,IF(AND(J3393&gt;0.6,J3393&lt;=0.8),0.8,IF(AND(J3393&gt;0.8,J3393&lt;=1),1))))),REFERENCIAS!$C:$D,2,0)*VLOOKUP($J$2,PONDERADORES!A:P,IF(AND(INFORMACION!$T3393='REFERENCIAS RIESGO'!$C$36,INFORMACION!$F3393=REFERENCIAS!$C$24),16,IF(INFORMACION!$T3393='REFERENCIAS RIESGO'!$C$36,13,IF(INFORMACION!$F3393=REFERENCIAS!$C$24,10,7))),0)</f>
        <v>#REF!</v>
      </c>
      <c r="Y3393" s="68">
        <f>+VLOOKUP(M3393,REFERENCIAS!$C:$D,2,0)*VLOOKUP($M$2,PONDERADORES!$A$7:$G$9,7,0)+VLOOKUP(N3393,REFERENCIAS!$C:$D,2,0)*VLOOKUP($N$2,PONDERADORES!$A$7:$G$9,7,0)+VLOOKUP(O3393,REFERENCIAS!$C:$D,2,0)*VLOOKUP($O$2,PONDERADORES!$A$7:$G$9,7,0)</f>
        <v>0.2</v>
      </c>
      <c r="Z3393" s="2">
        <f>+VLOOKUP(IF(R3393&lt;0.1,0,IF(AND(R3393&gt;=0.1,R3393&lt;0.2),0.1,IF(AND(R3393&gt;=0.2,R3393&lt;0.3),0.2,IF(R3393&gt;0.3,0.3,)))),REFERENCIAS!$C:$D,2,0)*VLOOKUP($R$2,PONDERADORES!$A$11:$G$11,7,0)</f>
        <v>15</v>
      </c>
      <c r="AA3393" s="92"/>
      <c r="AB3393" s="95" t="e">
        <f t="shared" ca="1" si="207"/>
        <v>#REF!</v>
      </c>
      <c r="AC3393" s="23" t="e">
        <f ca="1">IF(AB3393&gt;REFERENCIAS!$C$62,REFERENCIAS!$B$62,IF(AND(AB3393&gt;=REFERENCIAS!$C$63,AB3393&lt;REFERENCIAS!$D$63),REFERENCIAS!$B$63,IF(AND(AB3393&gt;REFERENCIAS!$C$64,AB3393&lt;=REFERENCIAS!$D$64),REFERENCIAS!$B$64,IF(AND(AB3393&gt;=REFERENCIAS!$C$65,AB3393&lt;REFERENCIAS!$D$65),REFERENCIAS!$B$65, "Revisar"))))</f>
        <v>#REF!</v>
      </c>
      <c r="AD3393" s="94" t="e">
        <f ca="1">VLOOKUP(AC3393,REFERENCIAS!$B$62:$G$65,4,FALSE)</f>
        <v>#REF!</v>
      </c>
    </row>
    <row r="3394" spans="1:30" ht="17.25" x14ac:dyDescent="0.25">
      <c r="A3394" s="74"/>
      <c r="B3394" s="19"/>
      <c r="C3394" s="19"/>
      <c r="D3394" s="50"/>
      <c r="E3394" s="73"/>
      <c r="F3394" s="74"/>
      <c r="G3394" s="9"/>
      <c r="H3394" s="48"/>
      <c r="I3394" s="49">
        <f t="shared" ca="1" si="208"/>
        <v>2022</v>
      </c>
      <c r="J3394" s="22">
        <f t="shared" ca="1" si="205"/>
        <v>1</v>
      </c>
      <c r="K3394" s="19"/>
      <c r="L3394" s="73"/>
      <c r="M3394" s="74"/>
      <c r="N3394" s="19"/>
      <c r="O3394" s="73"/>
      <c r="P3394" s="82">
        <v>1</v>
      </c>
      <c r="Q3394" s="24">
        <v>1</v>
      </c>
      <c r="R3394" s="81">
        <f t="shared" si="206"/>
        <v>1</v>
      </c>
      <c r="S3394" s="87"/>
      <c r="T3394" s="19"/>
      <c r="U3394" s="25"/>
      <c r="V3394" s="25"/>
      <c r="W3394" s="81"/>
      <c r="X3394" s="91" t="e">
        <f ca="1">+VLOOKUP(#REF!,REFERENCIAS!$C:$D,2,0)*VLOOKUP(#REF!,PONDERADORES!A:P,IF(AND(INFORMACION!$T3394='REFERENCIAS RIESGO'!$C$36,INFORMACION!$F3394=REFERENCIAS!$C$24),16,IF(INFORMACION!$T3394='REFERENCIAS RIESGO'!$C$36,13,IF(INFORMACION!$F3394=REFERENCIAS!$C$24,10,7))),0)+VLOOKUP(K3394,REFERENCIAS!$C:$D,2,0)*VLOOKUP($K$2,PONDERADORES!A:P,IF(AND(INFORMACION!$T3394='REFERENCIAS RIESGO'!$C$36,INFORMACION!$F3394=REFERENCIAS!$C$24),16,IF(INFORMACION!$T3394='REFERENCIAS RIESGO'!$C$36,13,IF(INFORMACION!$F3394=REFERENCIAS!$C$24,10,7))),0)+VLOOKUP(L3394,REFERENCIAS!$C:$D,2,0)*VLOOKUP($L$2,PONDERADORES!A:P,IF(AND(INFORMACION!$T3394='REFERENCIAS RIESGO'!$C$36,INFORMACION!$F3394=REFERENCIAS!$C$24),16,IF(INFORMACION!$T3394='REFERENCIAS RIESGO'!$C$36,13,IF(INFORMACION!$F3394=REFERENCIAS!$C$24,10,7))),0)+VLOOKUP(F3394,REFERENCIAS!$C:$D,2,0)*VLOOKUP($F$2,PONDERADORES!A:P,IF(AND(INFORMACION!$T3394='REFERENCIAS RIESGO'!$C$36,INFORMACION!$F3394=REFERENCIAS!$C$24),16,IF(INFORMACION!$T3394='REFERENCIAS RIESGO'!$C$36,13,IF(INFORMACION!$F3394=REFERENCIAS!$C$24,10,7))),0)+VLOOKUP(T3394,REFERENCIAS!$C:$D,2,0)*VLOOKUP($T$2,PONDERADORES!A:P,IF(AND(INFORMACION!$T3394='REFERENCIAS RIESGO'!$C$36,INFORMACION!$F3394=REFERENCIAS!$C$24),16,IF(INFORMACION!$T3394='REFERENCIAS RIESGO'!$C$36,13,IF(INFORMACION!$F3394=REFERENCIAS!$C$24,10,7))),0)+VLOOKUP(IF(J3394&lt;=0.2,0.2,IF(AND(J3394&gt;0.2,J3394&lt;=0.4),0.4,IF(AND(J3394&gt;0.4,J3394&lt;=0.6),0.6,IF(AND(J3394&gt;0.6,J3394&lt;=0.8),0.8,IF(AND(J3394&gt;0.8,J3394&lt;=1),1))))),REFERENCIAS!$C:$D,2,0)*VLOOKUP($J$2,PONDERADORES!A:P,IF(AND(INFORMACION!$T3394='REFERENCIAS RIESGO'!$C$36,INFORMACION!$F3394=REFERENCIAS!$C$24),16,IF(INFORMACION!$T3394='REFERENCIAS RIESGO'!$C$36,13,IF(INFORMACION!$F3394=REFERENCIAS!$C$24,10,7))),0)</f>
        <v>#REF!</v>
      </c>
      <c r="Y3394" s="68">
        <f>+VLOOKUP(M3394,REFERENCIAS!$C:$D,2,0)*VLOOKUP($M$2,PONDERADORES!$A$7:$G$9,7,0)+VLOOKUP(N3394,REFERENCIAS!$C:$D,2,0)*VLOOKUP($N$2,PONDERADORES!$A$7:$G$9,7,0)+VLOOKUP(O3394,REFERENCIAS!$C:$D,2,0)*VLOOKUP($O$2,PONDERADORES!$A$7:$G$9,7,0)</f>
        <v>0.2</v>
      </c>
      <c r="Z3394" s="2">
        <f>+VLOOKUP(IF(R3394&lt;0.1,0,IF(AND(R3394&gt;=0.1,R3394&lt;0.2),0.1,IF(AND(R3394&gt;=0.2,R3394&lt;0.3),0.2,IF(R3394&gt;0.3,0.3,)))),REFERENCIAS!$C:$D,2,0)*VLOOKUP($R$2,PONDERADORES!$A$11:$G$11,7,0)</f>
        <v>15</v>
      </c>
      <c r="AA3394" s="92"/>
      <c r="AB3394" s="95" t="e">
        <f t="shared" ca="1" si="207"/>
        <v>#REF!</v>
      </c>
      <c r="AC3394" s="23" t="e">
        <f ca="1">IF(AB3394&gt;REFERENCIAS!$C$62,REFERENCIAS!$B$62,IF(AND(AB3394&gt;=REFERENCIAS!$C$63,AB3394&lt;REFERENCIAS!$D$63),REFERENCIAS!$B$63,IF(AND(AB3394&gt;REFERENCIAS!$C$64,AB3394&lt;=REFERENCIAS!$D$64),REFERENCIAS!$B$64,IF(AND(AB3394&gt;=REFERENCIAS!$C$65,AB3394&lt;REFERENCIAS!$D$65),REFERENCIAS!$B$65, "Revisar"))))</f>
        <v>#REF!</v>
      </c>
      <c r="AD3394" s="94" t="e">
        <f ca="1">VLOOKUP(AC3394,REFERENCIAS!$B$62:$G$65,4,FALSE)</f>
        <v>#REF!</v>
      </c>
    </row>
    <row r="3395" spans="1:30" ht="17.25" x14ac:dyDescent="0.25">
      <c r="A3395" s="74"/>
      <c r="B3395" s="19"/>
      <c r="C3395" s="19"/>
      <c r="D3395" s="50"/>
      <c r="E3395" s="73"/>
      <c r="F3395" s="74"/>
      <c r="G3395" s="9"/>
      <c r="H3395" s="48"/>
      <c r="I3395" s="49">
        <f t="shared" ca="1" si="208"/>
        <v>2022</v>
      </c>
      <c r="J3395" s="22">
        <f t="shared" ca="1" si="205"/>
        <v>1</v>
      </c>
      <c r="K3395" s="19"/>
      <c r="L3395" s="73"/>
      <c r="M3395" s="74"/>
      <c r="N3395" s="19"/>
      <c r="O3395" s="73"/>
      <c r="P3395" s="82">
        <v>1</v>
      </c>
      <c r="Q3395" s="24">
        <v>1</v>
      </c>
      <c r="R3395" s="81">
        <f t="shared" si="206"/>
        <v>1</v>
      </c>
      <c r="S3395" s="87"/>
      <c r="T3395" s="19"/>
      <c r="U3395" s="25"/>
      <c r="V3395" s="25"/>
      <c r="W3395" s="81"/>
      <c r="X3395" s="91" t="e">
        <f ca="1">+VLOOKUP(#REF!,REFERENCIAS!$C:$D,2,0)*VLOOKUP(#REF!,PONDERADORES!A:P,IF(AND(INFORMACION!$T3395='REFERENCIAS RIESGO'!$C$36,INFORMACION!$F3395=REFERENCIAS!$C$24),16,IF(INFORMACION!$T3395='REFERENCIAS RIESGO'!$C$36,13,IF(INFORMACION!$F3395=REFERENCIAS!$C$24,10,7))),0)+VLOOKUP(K3395,REFERENCIAS!$C:$D,2,0)*VLOOKUP($K$2,PONDERADORES!A:P,IF(AND(INFORMACION!$T3395='REFERENCIAS RIESGO'!$C$36,INFORMACION!$F3395=REFERENCIAS!$C$24),16,IF(INFORMACION!$T3395='REFERENCIAS RIESGO'!$C$36,13,IF(INFORMACION!$F3395=REFERENCIAS!$C$24,10,7))),0)+VLOOKUP(L3395,REFERENCIAS!$C:$D,2,0)*VLOOKUP($L$2,PONDERADORES!A:P,IF(AND(INFORMACION!$T3395='REFERENCIAS RIESGO'!$C$36,INFORMACION!$F3395=REFERENCIAS!$C$24),16,IF(INFORMACION!$T3395='REFERENCIAS RIESGO'!$C$36,13,IF(INFORMACION!$F3395=REFERENCIAS!$C$24,10,7))),0)+VLOOKUP(F3395,REFERENCIAS!$C:$D,2,0)*VLOOKUP($F$2,PONDERADORES!A:P,IF(AND(INFORMACION!$T3395='REFERENCIAS RIESGO'!$C$36,INFORMACION!$F3395=REFERENCIAS!$C$24),16,IF(INFORMACION!$T3395='REFERENCIAS RIESGO'!$C$36,13,IF(INFORMACION!$F3395=REFERENCIAS!$C$24,10,7))),0)+VLOOKUP(T3395,REFERENCIAS!$C:$D,2,0)*VLOOKUP($T$2,PONDERADORES!A:P,IF(AND(INFORMACION!$T3395='REFERENCIAS RIESGO'!$C$36,INFORMACION!$F3395=REFERENCIAS!$C$24),16,IF(INFORMACION!$T3395='REFERENCIAS RIESGO'!$C$36,13,IF(INFORMACION!$F3395=REFERENCIAS!$C$24,10,7))),0)+VLOOKUP(IF(J3395&lt;=0.2,0.2,IF(AND(J3395&gt;0.2,J3395&lt;=0.4),0.4,IF(AND(J3395&gt;0.4,J3395&lt;=0.6),0.6,IF(AND(J3395&gt;0.6,J3395&lt;=0.8),0.8,IF(AND(J3395&gt;0.8,J3395&lt;=1),1))))),REFERENCIAS!$C:$D,2,0)*VLOOKUP($J$2,PONDERADORES!A:P,IF(AND(INFORMACION!$T3395='REFERENCIAS RIESGO'!$C$36,INFORMACION!$F3395=REFERENCIAS!$C$24),16,IF(INFORMACION!$T3395='REFERENCIAS RIESGO'!$C$36,13,IF(INFORMACION!$F3395=REFERENCIAS!$C$24,10,7))),0)</f>
        <v>#REF!</v>
      </c>
      <c r="Y3395" s="68">
        <f>+VLOOKUP(M3395,REFERENCIAS!$C:$D,2,0)*VLOOKUP($M$2,PONDERADORES!$A$7:$G$9,7,0)+VLOOKUP(N3395,REFERENCIAS!$C:$D,2,0)*VLOOKUP($N$2,PONDERADORES!$A$7:$G$9,7,0)+VLOOKUP(O3395,REFERENCIAS!$C:$D,2,0)*VLOOKUP($O$2,PONDERADORES!$A$7:$G$9,7,0)</f>
        <v>0.2</v>
      </c>
      <c r="Z3395" s="2">
        <f>+VLOOKUP(IF(R3395&lt;0.1,0,IF(AND(R3395&gt;=0.1,R3395&lt;0.2),0.1,IF(AND(R3395&gt;=0.2,R3395&lt;0.3),0.2,IF(R3395&gt;0.3,0.3,)))),REFERENCIAS!$C:$D,2,0)*VLOOKUP($R$2,PONDERADORES!$A$11:$G$11,7,0)</f>
        <v>15</v>
      </c>
      <c r="AA3395" s="92"/>
      <c r="AB3395" s="95" t="e">
        <f t="shared" ca="1" si="207"/>
        <v>#REF!</v>
      </c>
      <c r="AC3395" s="23" t="e">
        <f ca="1">IF(AB3395&gt;REFERENCIAS!$C$62,REFERENCIAS!$B$62,IF(AND(AB3395&gt;=REFERENCIAS!$C$63,AB3395&lt;REFERENCIAS!$D$63),REFERENCIAS!$B$63,IF(AND(AB3395&gt;REFERENCIAS!$C$64,AB3395&lt;=REFERENCIAS!$D$64),REFERENCIAS!$B$64,IF(AND(AB3395&gt;=REFERENCIAS!$C$65,AB3395&lt;REFERENCIAS!$D$65),REFERENCIAS!$B$65, "Revisar"))))</f>
        <v>#REF!</v>
      </c>
      <c r="AD3395" s="94" t="e">
        <f ca="1">VLOOKUP(AC3395,REFERENCIAS!$B$62:$G$65,4,FALSE)</f>
        <v>#REF!</v>
      </c>
    </row>
    <row r="3396" spans="1:30" ht="17.25" x14ac:dyDescent="0.25">
      <c r="A3396" s="74"/>
      <c r="B3396" s="19"/>
      <c r="C3396" s="19"/>
      <c r="D3396" s="50"/>
      <c r="E3396" s="73"/>
      <c r="F3396" s="74"/>
      <c r="G3396" s="9"/>
      <c r="H3396" s="48"/>
      <c r="I3396" s="49">
        <f t="shared" ca="1" si="208"/>
        <v>2022</v>
      </c>
      <c r="J3396" s="22">
        <f t="shared" ref="J3396:J3459" ca="1" si="209">IF(I3396&gt;G3396,1,I3396/G3396)</f>
        <v>1</v>
      </c>
      <c r="K3396" s="19"/>
      <c r="L3396" s="73"/>
      <c r="M3396" s="74"/>
      <c r="N3396" s="19"/>
      <c r="O3396" s="73"/>
      <c r="P3396" s="82">
        <v>1</v>
      </c>
      <c r="Q3396" s="24">
        <v>1</v>
      </c>
      <c r="R3396" s="81">
        <f t="shared" si="206"/>
        <v>1</v>
      </c>
      <c r="S3396" s="87"/>
      <c r="T3396" s="19"/>
      <c r="U3396" s="25"/>
      <c r="V3396" s="25"/>
      <c r="W3396" s="81"/>
      <c r="X3396" s="91" t="e">
        <f ca="1">+VLOOKUP(#REF!,REFERENCIAS!$C:$D,2,0)*VLOOKUP(#REF!,PONDERADORES!A:P,IF(AND(INFORMACION!$T3396='REFERENCIAS RIESGO'!$C$36,INFORMACION!$F3396=REFERENCIAS!$C$24),16,IF(INFORMACION!$T3396='REFERENCIAS RIESGO'!$C$36,13,IF(INFORMACION!$F3396=REFERENCIAS!$C$24,10,7))),0)+VLOOKUP(K3396,REFERENCIAS!$C:$D,2,0)*VLOOKUP($K$2,PONDERADORES!A:P,IF(AND(INFORMACION!$T3396='REFERENCIAS RIESGO'!$C$36,INFORMACION!$F3396=REFERENCIAS!$C$24),16,IF(INFORMACION!$T3396='REFERENCIAS RIESGO'!$C$36,13,IF(INFORMACION!$F3396=REFERENCIAS!$C$24,10,7))),0)+VLOOKUP(L3396,REFERENCIAS!$C:$D,2,0)*VLOOKUP($L$2,PONDERADORES!A:P,IF(AND(INFORMACION!$T3396='REFERENCIAS RIESGO'!$C$36,INFORMACION!$F3396=REFERENCIAS!$C$24),16,IF(INFORMACION!$T3396='REFERENCIAS RIESGO'!$C$36,13,IF(INFORMACION!$F3396=REFERENCIAS!$C$24,10,7))),0)+VLOOKUP(F3396,REFERENCIAS!$C:$D,2,0)*VLOOKUP($F$2,PONDERADORES!A:P,IF(AND(INFORMACION!$T3396='REFERENCIAS RIESGO'!$C$36,INFORMACION!$F3396=REFERENCIAS!$C$24),16,IF(INFORMACION!$T3396='REFERENCIAS RIESGO'!$C$36,13,IF(INFORMACION!$F3396=REFERENCIAS!$C$24,10,7))),0)+VLOOKUP(T3396,REFERENCIAS!$C:$D,2,0)*VLOOKUP($T$2,PONDERADORES!A:P,IF(AND(INFORMACION!$T3396='REFERENCIAS RIESGO'!$C$36,INFORMACION!$F3396=REFERENCIAS!$C$24),16,IF(INFORMACION!$T3396='REFERENCIAS RIESGO'!$C$36,13,IF(INFORMACION!$F3396=REFERENCIAS!$C$24,10,7))),0)+VLOOKUP(IF(J3396&lt;=0.2,0.2,IF(AND(J3396&gt;0.2,J3396&lt;=0.4),0.4,IF(AND(J3396&gt;0.4,J3396&lt;=0.6),0.6,IF(AND(J3396&gt;0.6,J3396&lt;=0.8),0.8,IF(AND(J3396&gt;0.8,J3396&lt;=1),1))))),REFERENCIAS!$C:$D,2,0)*VLOOKUP($J$2,PONDERADORES!A:P,IF(AND(INFORMACION!$T3396='REFERENCIAS RIESGO'!$C$36,INFORMACION!$F3396=REFERENCIAS!$C$24),16,IF(INFORMACION!$T3396='REFERENCIAS RIESGO'!$C$36,13,IF(INFORMACION!$F3396=REFERENCIAS!$C$24,10,7))),0)</f>
        <v>#REF!</v>
      </c>
      <c r="Y3396" s="68">
        <f>+VLOOKUP(M3396,REFERENCIAS!$C:$D,2,0)*VLOOKUP($M$2,PONDERADORES!$A$7:$G$9,7,0)+VLOOKUP(N3396,REFERENCIAS!$C:$D,2,0)*VLOOKUP($N$2,PONDERADORES!$A$7:$G$9,7,0)+VLOOKUP(O3396,REFERENCIAS!$C:$D,2,0)*VLOOKUP($O$2,PONDERADORES!$A$7:$G$9,7,0)</f>
        <v>0.2</v>
      </c>
      <c r="Z3396" s="2">
        <f>+VLOOKUP(IF(R3396&lt;0.1,0,IF(AND(R3396&gt;=0.1,R3396&lt;0.2),0.1,IF(AND(R3396&gt;=0.2,R3396&lt;0.3),0.2,IF(R3396&gt;0.3,0.3,)))),REFERENCIAS!$C:$D,2,0)*VLOOKUP($R$2,PONDERADORES!$A$11:$G$11,7,0)</f>
        <v>15</v>
      </c>
      <c r="AA3396" s="92"/>
      <c r="AB3396" s="95" t="e">
        <f t="shared" ca="1" si="207"/>
        <v>#REF!</v>
      </c>
      <c r="AC3396" s="23" t="e">
        <f ca="1">IF(AB3396&gt;REFERENCIAS!$C$62,REFERENCIAS!$B$62,IF(AND(AB3396&gt;=REFERENCIAS!$C$63,AB3396&lt;REFERENCIAS!$D$63),REFERENCIAS!$B$63,IF(AND(AB3396&gt;REFERENCIAS!$C$64,AB3396&lt;=REFERENCIAS!$D$64),REFERENCIAS!$B$64,IF(AND(AB3396&gt;=REFERENCIAS!$C$65,AB3396&lt;REFERENCIAS!$D$65),REFERENCIAS!$B$65, "Revisar"))))</f>
        <v>#REF!</v>
      </c>
      <c r="AD3396" s="94" t="e">
        <f ca="1">VLOOKUP(AC3396,REFERENCIAS!$B$62:$G$65,4,FALSE)</f>
        <v>#REF!</v>
      </c>
    </row>
    <row r="3397" spans="1:30" ht="17.25" x14ac:dyDescent="0.25">
      <c r="A3397" s="74"/>
      <c r="B3397" s="19"/>
      <c r="C3397" s="19"/>
      <c r="D3397" s="50"/>
      <c r="E3397" s="73"/>
      <c r="F3397" s="74"/>
      <c r="G3397" s="9"/>
      <c r="H3397" s="48"/>
      <c r="I3397" s="49">
        <f t="shared" ca="1" si="208"/>
        <v>2022</v>
      </c>
      <c r="J3397" s="22">
        <f t="shared" ca="1" si="209"/>
        <v>1</v>
      </c>
      <c r="K3397" s="19"/>
      <c r="L3397" s="73"/>
      <c r="M3397" s="74"/>
      <c r="N3397" s="19"/>
      <c r="O3397" s="73"/>
      <c r="P3397" s="82">
        <v>1</v>
      </c>
      <c r="Q3397" s="24">
        <v>1</v>
      </c>
      <c r="R3397" s="81">
        <f t="shared" si="206"/>
        <v>1</v>
      </c>
      <c r="S3397" s="87"/>
      <c r="T3397" s="19"/>
      <c r="U3397" s="25"/>
      <c r="V3397" s="25"/>
      <c r="W3397" s="81"/>
      <c r="X3397" s="91" t="e">
        <f ca="1">+VLOOKUP(#REF!,REFERENCIAS!$C:$D,2,0)*VLOOKUP(#REF!,PONDERADORES!A:P,IF(AND(INFORMACION!$T3397='REFERENCIAS RIESGO'!$C$36,INFORMACION!$F3397=REFERENCIAS!$C$24),16,IF(INFORMACION!$T3397='REFERENCIAS RIESGO'!$C$36,13,IF(INFORMACION!$F3397=REFERENCIAS!$C$24,10,7))),0)+VLOOKUP(K3397,REFERENCIAS!$C:$D,2,0)*VLOOKUP($K$2,PONDERADORES!A:P,IF(AND(INFORMACION!$T3397='REFERENCIAS RIESGO'!$C$36,INFORMACION!$F3397=REFERENCIAS!$C$24),16,IF(INFORMACION!$T3397='REFERENCIAS RIESGO'!$C$36,13,IF(INFORMACION!$F3397=REFERENCIAS!$C$24,10,7))),0)+VLOOKUP(L3397,REFERENCIAS!$C:$D,2,0)*VLOOKUP($L$2,PONDERADORES!A:P,IF(AND(INFORMACION!$T3397='REFERENCIAS RIESGO'!$C$36,INFORMACION!$F3397=REFERENCIAS!$C$24),16,IF(INFORMACION!$T3397='REFERENCIAS RIESGO'!$C$36,13,IF(INFORMACION!$F3397=REFERENCIAS!$C$24,10,7))),0)+VLOOKUP(F3397,REFERENCIAS!$C:$D,2,0)*VLOOKUP($F$2,PONDERADORES!A:P,IF(AND(INFORMACION!$T3397='REFERENCIAS RIESGO'!$C$36,INFORMACION!$F3397=REFERENCIAS!$C$24),16,IF(INFORMACION!$T3397='REFERENCIAS RIESGO'!$C$36,13,IF(INFORMACION!$F3397=REFERENCIAS!$C$24,10,7))),0)+VLOOKUP(T3397,REFERENCIAS!$C:$D,2,0)*VLOOKUP($T$2,PONDERADORES!A:P,IF(AND(INFORMACION!$T3397='REFERENCIAS RIESGO'!$C$36,INFORMACION!$F3397=REFERENCIAS!$C$24),16,IF(INFORMACION!$T3397='REFERENCIAS RIESGO'!$C$36,13,IF(INFORMACION!$F3397=REFERENCIAS!$C$24,10,7))),0)+VLOOKUP(IF(J3397&lt;=0.2,0.2,IF(AND(J3397&gt;0.2,J3397&lt;=0.4),0.4,IF(AND(J3397&gt;0.4,J3397&lt;=0.6),0.6,IF(AND(J3397&gt;0.6,J3397&lt;=0.8),0.8,IF(AND(J3397&gt;0.8,J3397&lt;=1),1))))),REFERENCIAS!$C:$D,2,0)*VLOOKUP($J$2,PONDERADORES!A:P,IF(AND(INFORMACION!$T3397='REFERENCIAS RIESGO'!$C$36,INFORMACION!$F3397=REFERENCIAS!$C$24),16,IF(INFORMACION!$T3397='REFERENCIAS RIESGO'!$C$36,13,IF(INFORMACION!$F3397=REFERENCIAS!$C$24,10,7))),0)</f>
        <v>#REF!</v>
      </c>
      <c r="Y3397" s="68">
        <f>+VLOOKUP(M3397,REFERENCIAS!$C:$D,2,0)*VLOOKUP($M$2,PONDERADORES!$A$7:$G$9,7,0)+VLOOKUP(N3397,REFERENCIAS!$C:$D,2,0)*VLOOKUP($N$2,PONDERADORES!$A$7:$G$9,7,0)+VLOOKUP(O3397,REFERENCIAS!$C:$D,2,0)*VLOOKUP($O$2,PONDERADORES!$A$7:$G$9,7,0)</f>
        <v>0.2</v>
      </c>
      <c r="Z3397" s="2">
        <f>+VLOOKUP(IF(R3397&lt;0.1,0,IF(AND(R3397&gt;=0.1,R3397&lt;0.2),0.1,IF(AND(R3397&gt;=0.2,R3397&lt;0.3),0.2,IF(R3397&gt;0.3,0.3,)))),REFERENCIAS!$C:$D,2,0)*VLOOKUP($R$2,PONDERADORES!$A$11:$G$11,7,0)</f>
        <v>15</v>
      </c>
      <c r="AA3397" s="92"/>
      <c r="AB3397" s="95" t="e">
        <f t="shared" ca="1" si="207"/>
        <v>#REF!</v>
      </c>
      <c r="AC3397" s="23" t="e">
        <f ca="1">IF(AB3397&gt;REFERENCIAS!$C$62,REFERENCIAS!$B$62,IF(AND(AB3397&gt;=REFERENCIAS!$C$63,AB3397&lt;REFERENCIAS!$D$63),REFERENCIAS!$B$63,IF(AND(AB3397&gt;REFERENCIAS!$C$64,AB3397&lt;=REFERENCIAS!$D$64),REFERENCIAS!$B$64,IF(AND(AB3397&gt;=REFERENCIAS!$C$65,AB3397&lt;REFERENCIAS!$D$65),REFERENCIAS!$B$65, "Revisar"))))</f>
        <v>#REF!</v>
      </c>
      <c r="AD3397" s="94" t="e">
        <f ca="1">VLOOKUP(AC3397,REFERENCIAS!$B$62:$G$65,4,FALSE)</f>
        <v>#REF!</v>
      </c>
    </row>
    <row r="3398" spans="1:30" ht="17.25" x14ac:dyDescent="0.25">
      <c r="A3398" s="74"/>
      <c r="B3398" s="19"/>
      <c r="C3398" s="19"/>
      <c r="D3398" s="50"/>
      <c r="E3398" s="73"/>
      <c r="F3398" s="74"/>
      <c r="G3398" s="9"/>
      <c r="H3398" s="48"/>
      <c r="I3398" s="49">
        <f t="shared" ca="1" si="208"/>
        <v>2022</v>
      </c>
      <c r="J3398" s="22">
        <f t="shared" ca="1" si="209"/>
        <v>1</v>
      </c>
      <c r="K3398" s="19"/>
      <c r="L3398" s="73"/>
      <c r="M3398" s="74"/>
      <c r="N3398" s="19"/>
      <c r="O3398" s="73"/>
      <c r="P3398" s="82">
        <v>1</v>
      </c>
      <c r="Q3398" s="24">
        <v>1</v>
      </c>
      <c r="R3398" s="81">
        <f t="shared" ref="R3398:R3461" si="210">+Q3398/P3398</f>
        <v>1</v>
      </c>
      <c r="S3398" s="87"/>
      <c r="T3398" s="19"/>
      <c r="U3398" s="25"/>
      <c r="V3398" s="25"/>
      <c r="W3398" s="81"/>
      <c r="X3398" s="91" t="e">
        <f ca="1">+VLOOKUP(#REF!,REFERENCIAS!$C:$D,2,0)*VLOOKUP(#REF!,PONDERADORES!A:P,IF(AND(INFORMACION!$T3398='REFERENCIAS RIESGO'!$C$36,INFORMACION!$F3398=REFERENCIAS!$C$24),16,IF(INFORMACION!$T3398='REFERENCIAS RIESGO'!$C$36,13,IF(INFORMACION!$F3398=REFERENCIAS!$C$24,10,7))),0)+VLOOKUP(K3398,REFERENCIAS!$C:$D,2,0)*VLOOKUP($K$2,PONDERADORES!A:P,IF(AND(INFORMACION!$T3398='REFERENCIAS RIESGO'!$C$36,INFORMACION!$F3398=REFERENCIAS!$C$24),16,IF(INFORMACION!$T3398='REFERENCIAS RIESGO'!$C$36,13,IF(INFORMACION!$F3398=REFERENCIAS!$C$24,10,7))),0)+VLOOKUP(L3398,REFERENCIAS!$C:$D,2,0)*VLOOKUP($L$2,PONDERADORES!A:P,IF(AND(INFORMACION!$T3398='REFERENCIAS RIESGO'!$C$36,INFORMACION!$F3398=REFERENCIAS!$C$24),16,IF(INFORMACION!$T3398='REFERENCIAS RIESGO'!$C$36,13,IF(INFORMACION!$F3398=REFERENCIAS!$C$24,10,7))),0)+VLOOKUP(F3398,REFERENCIAS!$C:$D,2,0)*VLOOKUP($F$2,PONDERADORES!A:P,IF(AND(INFORMACION!$T3398='REFERENCIAS RIESGO'!$C$36,INFORMACION!$F3398=REFERENCIAS!$C$24),16,IF(INFORMACION!$T3398='REFERENCIAS RIESGO'!$C$36,13,IF(INFORMACION!$F3398=REFERENCIAS!$C$24,10,7))),0)+VLOOKUP(T3398,REFERENCIAS!$C:$D,2,0)*VLOOKUP($T$2,PONDERADORES!A:P,IF(AND(INFORMACION!$T3398='REFERENCIAS RIESGO'!$C$36,INFORMACION!$F3398=REFERENCIAS!$C$24),16,IF(INFORMACION!$T3398='REFERENCIAS RIESGO'!$C$36,13,IF(INFORMACION!$F3398=REFERENCIAS!$C$24,10,7))),0)+VLOOKUP(IF(J3398&lt;=0.2,0.2,IF(AND(J3398&gt;0.2,J3398&lt;=0.4),0.4,IF(AND(J3398&gt;0.4,J3398&lt;=0.6),0.6,IF(AND(J3398&gt;0.6,J3398&lt;=0.8),0.8,IF(AND(J3398&gt;0.8,J3398&lt;=1),1))))),REFERENCIAS!$C:$D,2,0)*VLOOKUP($J$2,PONDERADORES!A:P,IF(AND(INFORMACION!$T3398='REFERENCIAS RIESGO'!$C$36,INFORMACION!$F3398=REFERENCIAS!$C$24),16,IF(INFORMACION!$T3398='REFERENCIAS RIESGO'!$C$36,13,IF(INFORMACION!$F3398=REFERENCIAS!$C$24,10,7))),0)</f>
        <v>#REF!</v>
      </c>
      <c r="Y3398" s="68">
        <f>+VLOOKUP(M3398,REFERENCIAS!$C:$D,2,0)*VLOOKUP($M$2,PONDERADORES!$A$7:$G$9,7,0)+VLOOKUP(N3398,REFERENCIAS!$C:$D,2,0)*VLOOKUP($N$2,PONDERADORES!$A$7:$G$9,7,0)+VLOOKUP(O3398,REFERENCIAS!$C:$D,2,0)*VLOOKUP($O$2,PONDERADORES!$A$7:$G$9,7,0)</f>
        <v>0.2</v>
      </c>
      <c r="Z3398" s="2">
        <f>+VLOOKUP(IF(R3398&lt;0.1,0,IF(AND(R3398&gt;=0.1,R3398&lt;0.2),0.1,IF(AND(R3398&gt;=0.2,R3398&lt;0.3),0.2,IF(R3398&gt;0.3,0.3,)))),REFERENCIAS!$C:$D,2,0)*VLOOKUP($R$2,PONDERADORES!$A$11:$G$11,7,0)</f>
        <v>15</v>
      </c>
      <c r="AA3398" s="92"/>
      <c r="AB3398" s="95" t="e">
        <f t="shared" ref="AB3398:AB3461" ca="1" si="211">+X3398+Y3398+Z3398</f>
        <v>#REF!</v>
      </c>
      <c r="AC3398" s="23" t="e">
        <f ca="1">IF(AB3398&gt;REFERENCIAS!$C$62,REFERENCIAS!$B$62,IF(AND(AB3398&gt;=REFERENCIAS!$C$63,AB3398&lt;REFERENCIAS!$D$63),REFERENCIAS!$B$63,IF(AND(AB3398&gt;REFERENCIAS!$C$64,AB3398&lt;=REFERENCIAS!$D$64),REFERENCIAS!$B$64,IF(AND(AB3398&gt;=REFERENCIAS!$C$65,AB3398&lt;REFERENCIAS!$D$65),REFERENCIAS!$B$65, "Revisar"))))</f>
        <v>#REF!</v>
      </c>
      <c r="AD3398" s="94" t="e">
        <f ca="1">VLOOKUP(AC3398,REFERENCIAS!$B$62:$G$65,4,FALSE)</f>
        <v>#REF!</v>
      </c>
    </row>
    <row r="3399" spans="1:30" ht="17.25" x14ac:dyDescent="0.25">
      <c r="A3399" s="74"/>
      <c r="B3399" s="19"/>
      <c r="C3399" s="19"/>
      <c r="D3399" s="50"/>
      <c r="E3399" s="73"/>
      <c r="F3399" s="74"/>
      <c r="G3399" s="9"/>
      <c r="H3399" s="48"/>
      <c r="I3399" s="49">
        <f t="shared" ca="1" si="208"/>
        <v>2022</v>
      </c>
      <c r="J3399" s="22">
        <f t="shared" ca="1" si="209"/>
        <v>1</v>
      </c>
      <c r="K3399" s="19"/>
      <c r="L3399" s="73"/>
      <c r="M3399" s="74"/>
      <c r="N3399" s="19"/>
      <c r="O3399" s="73"/>
      <c r="P3399" s="82">
        <v>1</v>
      </c>
      <c r="Q3399" s="24">
        <v>1</v>
      </c>
      <c r="R3399" s="81">
        <f t="shared" si="210"/>
        <v>1</v>
      </c>
      <c r="S3399" s="87"/>
      <c r="T3399" s="19"/>
      <c r="U3399" s="25"/>
      <c r="V3399" s="25"/>
      <c r="W3399" s="81"/>
      <c r="X3399" s="91" t="e">
        <f ca="1">+VLOOKUP(#REF!,REFERENCIAS!$C:$D,2,0)*VLOOKUP(#REF!,PONDERADORES!A:P,IF(AND(INFORMACION!$T3399='REFERENCIAS RIESGO'!$C$36,INFORMACION!$F3399=REFERENCIAS!$C$24),16,IF(INFORMACION!$T3399='REFERENCIAS RIESGO'!$C$36,13,IF(INFORMACION!$F3399=REFERENCIAS!$C$24,10,7))),0)+VLOOKUP(K3399,REFERENCIAS!$C:$D,2,0)*VLOOKUP($K$2,PONDERADORES!A:P,IF(AND(INFORMACION!$T3399='REFERENCIAS RIESGO'!$C$36,INFORMACION!$F3399=REFERENCIAS!$C$24),16,IF(INFORMACION!$T3399='REFERENCIAS RIESGO'!$C$36,13,IF(INFORMACION!$F3399=REFERENCIAS!$C$24,10,7))),0)+VLOOKUP(L3399,REFERENCIAS!$C:$D,2,0)*VLOOKUP($L$2,PONDERADORES!A:P,IF(AND(INFORMACION!$T3399='REFERENCIAS RIESGO'!$C$36,INFORMACION!$F3399=REFERENCIAS!$C$24),16,IF(INFORMACION!$T3399='REFERENCIAS RIESGO'!$C$36,13,IF(INFORMACION!$F3399=REFERENCIAS!$C$24,10,7))),0)+VLOOKUP(F3399,REFERENCIAS!$C:$D,2,0)*VLOOKUP($F$2,PONDERADORES!A:P,IF(AND(INFORMACION!$T3399='REFERENCIAS RIESGO'!$C$36,INFORMACION!$F3399=REFERENCIAS!$C$24),16,IF(INFORMACION!$T3399='REFERENCIAS RIESGO'!$C$36,13,IF(INFORMACION!$F3399=REFERENCIAS!$C$24,10,7))),0)+VLOOKUP(T3399,REFERENCIAS!$C:$D,2,0)*VLOOKUP($T$2,PONDERADORES!A:P,IF(AND(INFORMACION!$T3399='REFERENCIAS RIESGO'!$C$36,INFORMACION!$F3399=REFERENCIAS!$C$24),16,IF(INFORMACION!$T3399='REFERENCIAS RIESGO'!$C$36,13,IF(INFORMACION!$F3399=REFERENCIAS!$C$24,10,7))),0)+VLOOKUP(IF(J3399&lt;=0.2,0.2,IF(AND(J3399&gt;0.2,J3399&lt;=0.4),0.4,IF(AND(J3399&gt;0.4,J3399&lt;=0.6),0.6,IF(AND(J3399&gt;0.6,J3399&lt;=0.8),0.8,IF(AND(J3399&gt;0.8,J3399&lt;=1),1))))),REFERENCIAS!$C:$D,2,0)*VLOOKUP($J$2,PONDERADORES!A:P,IF(AND(INFORMACION!$T3399='REFERENCIAS RIESGO'!$C$36,INFORMACION!$F3399=REFERENCIAS!$C$24),16,IF(INFORMACION!$T3399='REFERENCIAS RIESGO'!$C$36,13,IF(INFORMACION!$F3399=REFERENCIAS!$C$24,10,7))),0)</f>
        <v>#REF!</v>
      </c>
      <c r="Y3399" s="68">
        <f>+VLOOKUP(M3399,REFERENCIAS!$C:$D,2,0)*VLOOKUP($M$2,PONDERADORES!$A$7:$G$9,7,0)+VLOOKUP(N3399,REFERENCIAS!$C:$D,2,0)*VLOOKUP($N$2,PONDERADORES!$A$7:$G$9,7,0)+VLOOKUP(O3399,REFERENCIAS!$C:$D,2,0)*VLOOKUP($O$2,PONDERADORES!$A$7:$G$9,7,0)</f>
        <v>0.2</v>
      </c>
      <c r="Z3399" s="2">
        <f>+VLOOKUP(IF(R3399&lt;0.1,0,IF(AND(R3399&gt;=0.1,R3399&lt;0.2),0.1,IF(AND(R3399&gt;=0.2,R3399&lt;0.3),0.2,IF(R3399&gt;0.3,0.3,)))),REFERENCIAS!$C:$D,2,0)*VLOOKUP($R$2,PONDERADORES!$A$11:$G$11,7,0)</f>
        <v>15</v>
      </c>
      <c r="AA3399" s="92"/>
      <c r="AB3399" s="95" t="e">
        <f t="shared" ca="1" si="211"/>
        <v>#REF!</v>
      </c>
      <c r="AC3399" s="23" t="e">
        <f ca="1">IF(AB3399&gt;REFERENCIAS!$C$62,REFERENCIAS!$B$62,IF(AND(AB3399&gt;=REFERENCIAS!$C$63,AB3399&lt;REFERENCIAS!$D$63),REFERENCIAS!$B$63,IF(AND(AB3399&gt;REFERENCIAS!$C$64,AB3399&lt;=REFERENCIAS!$D$64),REFERENCIAS!$B$64,IF(AND(AB3399&gt;=REFERENCIAS!$C$65,AB3399&lt;REFERENCIAS!$D$65),REFERENCIAS!$B$65, "Revisar"))))</f>
        <v>#REF!</v>
      </c>
      <c r="AD3399" s="94" t="e">
        <f ca="1">VLOOKUP(AC3399,REFERENCIAS!$B$62:$G$65,4,FALSE)</f>
        <v>#REF!</v>
      </c>
    </row>
    <row r="3400" spans="1:30" ht="17.25" x14ac:dyDescent="0.25">
      <c r="A3400" s="74"/>
      <c r="B3400" s="19"/>
      <c r="C3400" s="19"/>
      <c r="D3400" s="50"/>
      <c r="E3400" s="73"/>
      <c r="F3400" s="74"/>
      <c r="G3400" s="9"/>
      <c r="H3400" s="48"/>
      <c r="I3400" s="49">
        <f t="shared" ca="1" si="208"/>
        <v>2022</v>
      </c>
      <c r="J3400" s="22">
        <f t="shared" ca="1" si="209"/>
        <v>1</v>
      </c>
      <c r="K3400" s="19"/>
      <c r="L3400" s="73"/>
      <c r="M3400" s="74"/>
      <c r="N3400" s="19"/>
      <c r="O3400" s="73"/>
      <c r="P3400" s="82">
        <v>1</v>
      </c>
      <c r="Q3400" s="24">
        <v>1</v>
      </c>
      <c r="R3400" s="81">
        <f t="shared" si="210"/>
        <v>1</v>
      </c>
      <c r="S3400" s="87"/>
      <c r="T3400" s="19"/>
      <c r="U3400" s="25"/>
      <c r="V3400" s="25"/>
      <c r="W3400" s="81"/>
      <c r="X3400" s="91" t="e">
        <f ca="1">+VLOOKUP(#REF!,REFERENCIAS!$C:$D,2,0)*VLOOKUP(#REF!,PONDERADORES!A:P,IF(AND(INFORMACION!$T3400='REFERENCIAS RIESGO'!$C$36,INFORMACION!$F3400=REFERENCIAS!$C$24),16,IF(INFORMACION!$T3400='REFERENCIAS RIESGO'!$C$36,13,IF(INFORMACION!$F3400=REFERENCIAS!$C$24,10,7))),0)+VLOOKUP(K3400,REFERENCIAS!$C:$D,2,0)*VLOOKUP($K$2,PONDERADORES!A:P,IF(AND(INFORMACION!$T3400='REFERENCIAS RIESGO'!$C$36,INFORMACION!$F3400=REFERENCIAS!$C$24),16,IF(INFORMACION!$T3400='REFERENCIAS RIESGO'!$C$36,13,IF(INFORMACION!$F3400=REFERENCIAS!$C$24,10,7))),0)+VLOOKUP(L3400,REFERENCIAS!$C:$D,2,0)*VLOOKUP($L$2,PONDERADORES!A:P,IF(AND(INFORMACION!$T3400='REFERENCIAS RIESGO'!$C$36,INFORMACION!$F3400=REFERENCIAS!$C$24),16,IF(INFORMACION!$T3400='REFERENCIAS RIESGO'!$C$36,13,IF(INFORMACION!$F3400=REFERENCIAS!$C$24,10,7))),0)+VLOOKUP(F3400,REFERENCIAS!$C:$D,2,0)*VLOOKUP($F$2,PONDERADORES!A:P,IF(AND(INFORMACION!$T3400='REFERENCIAS RIESGO'!$C$36,INFORMACION!$F3400=REFERENCIAS!$C$24),16,IF(INFORMACION!$T3400='REFERENCIAS RIESGO'!$C$36,13,IF(INFORMACION!$F3400=REFERENCIAS!$C$24,10,7))),0)+VLOOKUP(T3400,REFERENCIAS!$C:$D,2,0)*VLOOKUP($T$2,PONDERADORES!A:P,IF(AND(INFORMACION!$T3400='REFERENCIAS RIESGO'!$C$36,INFORMACION!$F3400=REFERENCIAS!$C$24),16,IF(INFORMACION!$T3400='REFERENCIAS RIESGO'!$C$36,13,IF(INFORMACION!$F3400=REFERENCIAS!$C$24,10,7))),0)+VLOOKUP(IF(J3400&lt;=0.2,0.2,IF(AND(J3400&gt;0.2,J3400&lt;=0.4),0.4,IF(AND(J3400&gt;0.4,J3400&lt;=0.6),0.6,IF(AND(J3400&gt;0.6,J3400&lt;=0.8),0.8,IF(AND(J3400&gt;0.8,J3400&lt;=1),1))))),REFERENCIAS!$C:$D,2,0)*VLOOKUP($J$2,PONDERADORES!A:P,IF(AND(INFORMACION!$T3400='REFERENCIAS RIESGO'!$C$36,INFORMACION!$F3400=REFERENCIAS!$C$24),16,IF(INFORMACION!$T3400='REFERENCIAS RIESGO'!$C$36,13,IF(INFORMACION!$F3400=REFERENCIAS!$C$24,10,7))),0)</f>
        <v>#REF!</v>
      </c>
      <c r="Y3400" s="68">
        <f>+VLOOKUP(M3400,REFERENCIAS!$C:$D,2,0)*VLOOKUP($M$2,PONDERADORES!$A$7:$G$9,7,0)+VLOOKUP(N3400,REFERENCIAS!$C:$D,2,0)*VLOOKUP($N$2,PONDERADORES!$A$7:$G$9,7,0)+VLOOKUP(O3400,REFERENCIAS!$C:$D,2,0)*VLOOKUP($O$2,PONDERADORES!$A$7:$G$9,7,0)</f>
        <v>0.2</v>
      </c>
      <c r="Z3400" s="2">
        <f>+VLOOKUP(IF(R3400&lt;0.1,0,IF(AND(R3400&gt;=0.1,R3400&lt;0.2),0.1,IF(AND(R3400&gt;=0.2,R3400&lt;0.3),0.2,IF(R3400&gt;0.3,0.3,)))),REFERENCIAS!$C:$D,2,0)*VLOOKUP($R$2,PONDERADORES!$A$11:$G$11,7,0)</f>
        <v>15</v>
      </c>
      <c r="AA3400" s="92"/>
      <c r="AB3400" s="95" t="e">
        <f t="shared" ca="1" si="211"/>
        <v>#REF!</v>
      </c>
      <c r="AC3400" s="23" t="e">
        <f ca="1">IF(AB3400&gt;REFERENCIAS!$C$62,REFERENCIAS!$B$62,IF(AND(AB3400&gt;=REFERENCIAS!$C$63,AB3400&lt;REFERENCIAS!$D$63),REFERENCIAS!$B$63,IF(AND(AB3400&gt;REFERENCIAS!$C$64,AB3400&lt;=REFERENCIAS!$D$64),REFERENCIAS!$B$64,IF(AND(AB3400&gt;=REFERENCIAS!$C$65,AB3400&lt;REFERENCIAS!$D$65),REFERENCIAS!$B$65, "Revisar"))))</f>
        <v>#REF!</v>
      </c>
      <c r="AD3400" s="94" t="e">
        <f ca="1">VLOOKUP(AC3400,REFERENCIAS!$B$62:$G$65,4,FALSE)</f>
        <v>#REF!</v>
      </c>
    </row>
    <row r="3401" spans="1:30" ht="17.25" x14ac:dyDescent="0.25">
      <c r="A3401" s="74"/>
      <c r="B3401" s="19"/>
      <c r="C3401" s="19"/>
      <c r="D3401" s="50"/>
      <c r="E3401" s="73"/>
      <c r="F3401" s="74"/>
      <c r="G3401" s="9"/>
      <c r="H3401" s="48"/>
      <c r="I3401" s="49">
        <f t="shared" ca="1" si="208"/>
        <v>2022</v>
      </c>
      <c r="J3401" s="22">
        <f t="shared" ca="1" si="209"/>
        <v>1</v>
      </c>
      <c r="K3401" s="19"/>
      <c r="L3401" s="73"/>
      <c r="M3401" s="74"/>
      <c r="N3401" s="19"/>
      <c r="O3401" s="73"/>
      <c r="P3401" s="82">
        <v>1</v>
      </c>
      <c r="Q3401" s="24">
        <v>1</v>
      </c>
      <c r="R3401" s="81">
        <f t="shared" si="210"/>
        <v>1</v>
      </c>
      <c r="S3401" s="87"/>
      <c r="T3401" s="19"/>
      <c r="U3401" s="25"/>
      <c r="V3401" s="25"/>
      <c r="W3401" s="81"/>
      <c r="X3401" s="91" t="e">
        <f ca="1">+VLOOKUP(#REF!,REFERENCIAS!$C:$D,2,0)*VLOOKUP(#REF!,PONDERADORES!A:P,IF(AND(INFORMACION!$T3401='REFERENCIAS RIESGO'!$C$36,INFORMACION!$F3401=REFERENCIAS!$C$24),16,IF(INFORMACION!$T3401='REFERENCIAS RIESGO'!$C$36,13,IF(INFORMACION!$F3401=REFERENCIAS!$C$24,10,7))),0)+VLOOKUP(K3401,REFERENCIAS!$C:$D,2,0)*VLOOKUP($K$2,PONDERADORES!A:P,IF(AND(INFORMACION!$T3401='REFERENCIAS RIESGO'!$C$36,INFORMACION!$F3401=REFERENCIAS!$C$24),16,IF(INFORMACION!$T3401='REFERENCIAS RIESGO'!$C$36,13,IF(INFORMACION!$F3401=REFERENCIAS!$C$24,10,7))),0)+VLOOKUP(L3401,REFERENCIAS!$C:$D,2,0)*VLOOKUP($L$2,PONDERADORES!A:P,IF(AND(INFORMACION!$T3401='REFERENCIAS RIESGO'!$C$36,INFORMACION!$F3401=REFERENCIAS!$C$24),16,IF(INFORMACION!$T3401='REFERENCIAS RIESGO'!$C$36,13,IF(INFORMACION!$F3401=REFERENCIAS!$C$24,10,7))),0)+VLOOKUP(F3401,REFERENCIAS!$C:$D,2,0)*VLOOKUP($F$2,PONDERADORES!A:P,IF(AND(INFORMACION!$T3401='REFERENCIAS RIESGO'!$C$36,INFORMACION!$F3401=REFERENCIAS!$C$24),16,IF(INFORMACION!$T3401='REFERENCIAS RIESGO'!$C$36,13,IF(INFORMACION!$F3401=REFERENCIAS!$C$24,10,7))),0)+VLOOKUP(T3401,REFERENCIAS!$C:$D,2,0)*VLOOKUP($T$2,PONDERADORES!A:P,IF(AND(INFORMACION!$T3401='REFERENCIAS RIESGO'!$C$36,INFORMACION!$F3401=REFERENCIAS!$C$24),16,IF(INFORMACION!$T3401='REFERENCIAS RIESGO'!$C$36,13,IF(INFORMACION!$F3401=REFERENCIAS!$C$24,10,7))),0)+VLOOKUP(IF(J3401&lt;=0.2,0.2,IF(AND(J3401&gt;0.2,J3401&lt;=0.4),0.4,IF(AND(J3401&gt;0.4,J3401&lt;=0.6),0.6,IF(AND(J3401&gt;0.6,J3401&lt;=0.8),0.8,IF(AND(J3401&gt;0.8,J3401&lt;=1),1))))),REFERENCIAS!$C:$D,2,0)*VLOOKUP($J$2,PONDERADORES!A:P,IF(AND(INFORMACION!$T3401='REFERENCIAS RIESGO'!$C$36,INFORMACION!$F3401=REFERENCIAS!$C$24),16,IF(INFORMACION!$T3401='REFERENCIAS RIESGO'!$C$36,13,IF(INFORMACION!$F3401=REFERENCIAS!$C$24,10,7))),0)</f>
        <v>#REF!</v>
      </c>
      <c r="Y3401" s="68">
        <f>+VLOOKUP(M3401,REFERENCIAS!$C:$D,2,0)*VLOOKUP($M$2,PONDERADORES!$A$7:$G$9,7,0)+VLOOKUP(N3401,REFERENCIAS!$C:$D,2,0)*VLOOKUP($N$2,PONDERADORES!$A$7:$G$9,7,0)+VLOOKUP(O3401,REFERENCIAS!$C:$D,2,0)*VLOOKUP($O$2,PONDERADORES!$A$7:$G$9,7,0)</f>
        <v>0.2</v>
      </c>
      <c r="Z3401" s="2">
        <f>+VLOOKUP(IF(R3401&lt;0.1,0,IF(AND(R3401&gt;=0.1,R3401&lt;0.2),0.1,IF(AND(R3401&gt;=0.2,R3401&lt;0.3),0.2,IF(R3401&gt;0.3,0.3,)))),REFERENCIAS!$C:$D,2,0)*VLOOKUP($R$2,PONDERADORES!$A$11:$G$11,7,0)</f>
        <v>15</v>
      </c>
      <c r="AA3401" s="92"/>
      <c r="AB3401" s="95" t="e">
        <f t="shared" ca="1" si="211"/>
        <v>#REF!</v>
      </c>
      <c r="AC3401" s="23" t="e">
        <f ca="1">IF(AB3401&gt;REFERENCIAS!$C$62,REFERENCIAS!$B$62,IF(AND(AB3401&gt;=REFERENCIAS!$C$63,AB3401&lt;REFERENCIAS!$D$63),REFERENCIAS!$B$63,IF(AND(AB3401&gt;REFERENCIAS!$C$64,AB3401&lt;=REFERENCIAS!$D$64),REFERENCIAS!$B$64,IF(AND(AB3401&gt;=REFERENCIAS!$C$65,AB3401&lt;REFERENCIAS!$D$65),REFERENCIAS!$B$65, "Revisar"))))</f>
        <v>#REF!</v>
      </c>
      <c r="AD3401" s="94" t="e">
        <f ca="1">VLOOKUP(AC3401,REFERENCIAS!$B$62:$G$65,4,FALSE)</f>
        <v>#REF!</v>
      </c>
    </row>
    <row r="3402" spans="1:30" ht="17.25" x14ac:dyDescent="0.25">
      <c r="A3402" s="74"/>
      <c r="B3402" s="19"/>
      <c r="C3402" s="19"/>
      <c r="D3402" s="50"/>
      <c r="E3402" s="73"/>
      <c r="F3402" s="74"/>
      <c r="G3402" s="9"/>
      <c r="H3402" s="48"/>
      <c r="I3402" s="49">
        <f t="shared" ca="1" si="208"/>
        <v>2022</v>
      </c>
      <c r="J3402" s="22">
        <f t="shared" ca="1" si="209"/>
        <v>1</v>
      </c>
      <c r="K3402" s="19"/>
      <c r="L3402" s="73"/>
      <c r="M3402" s="74"/>
      <c r="N3402" s="19"/>
      <c r="O3402" s="73"/>
      <c r="P3402" s="82">
        <v>1</v>
      </c>
      <c r="Q3402" s="24">
        <v>1</v>
      </c>
      <c r="R3402" s="81">
        <f t="shared" si="210"/>
        <v>1</v>
      </c>
      <c r="S3402" s="87"/>
      <c r="T3402" s="19"/>
      <c r="U3402" s="25"/>
      <c r="V3402" s="25"/>
      <c r="W3402" s="81"/>
      <c r="X3402" s="91" t="e">
        <f ca="1">+VLOOKUP(#REF!,REFERENCIAS!$C:$D,2,0)*VLOOKUP(#REF!,PONDERADORES!A:P,IF(AND(INFORMACION!$T3402='REFERENCIAS RIESGO'!$C$36,INFORMACION!$F3402=REFERENCIAS!$C$24),16,IF(INFORMACION!$T3402='REFERENCIAS RIESGO'!$C$36,13,IF(INFORMACION!$F3402=REFERENCIAS!$C$24,10,7))),0)+VLOOKUP(K3402,REFERENCIAS!$C:$D,2,0)*VLOOKUP($K$2,PONDERADORES!A:P,IF(AND(INFORMACION!$T3402='REFERENCIAS RIESGO'!$C$36,INFORMACION!$F3402=REFERENCIAS!$C$24),16,IF(INFORMACION!$T3402='REFERENCIAS RIESGO'!$C$36,13,IF(INFORMACION!$F3402=REFERENCIAS!$C$24,10,7))),0)+VLOOKUP(L3402,REFERENCIAS!$C:$D,2,0)*VLOOKUP($L$2,PONDERADORES!A:P,IF(AND(INFORMACION!$T3402='REFERENCIAS RIESGO'!$C$36,INFORMACION!$F3402=REFERENCIAS!$C$24),16,IF(INFORMACION!$T3402='REFERENCIAS RIESGO'!$C$36,13,IF(INFORMACION!$F3402=REFERENCIAS!$C$24,10,7))),0)+VLOOKUP(F3402,REFERENCIAS!$C:$D,2,0)*VLOOKUP($F$2,PONDERADORES!A:P,IF(AND(INFORMACION!$T3402='REFERENCIAS RIESGO'!$C$36,INFORMACION!$F3402=REFERENCIAS!$C$24),16,IF(INFORMACION!$T3402='REFERENCIAS RIESGO'!$C$36,13,IF(INFORMACION!$F3402=REFERENCIAS!$C$24,10,7))),0)+VLOOKUP(T3402,REFERENCIAS!$C:$D,2,0)*VLOOKUP($T$2,PONDERADORES!A:P,IF(AND(INFORMACION!$T3402='REFERENCIAS RIESGO'!$C$36,INFORMACION!$F3402=REFERENCIAS!$C$24),16,IF(INFORMACION!$T3402='REFERENCIAS RIESGO'!$C$36,13,IF(INFORMACION!$F3402=REFERENCIAS!$C$24,10,7))),0)+VLOOKUP(IF(J3402&lt;=0.2,0.2,IF(AND(J3402&gt;0.2,J3402&lt;=0.4),0.4,IF(AND(J3402&gt;0.4,J3402&lt;=0.6),0.6,IF(AND(J3402&gt;0.6,J3402&lt;=0.8),0.8,IF(AND(J3402&gt;0.8,J3402&lt;=1),1))))),REFERENCIAS!$C:$D,2,0)*VLOOKUP($J$2,PONDERADORES!A:P,IF(AND(INFORMACION!$T3402='REFERENCIAS RIESGO'!$C$36,INFORMACION!$F3402=REFERENCIAS!$C$24),16,IF(INFORMACION!$T3402='REFERENCIAS RIESGO'!$C$36,13,IF(INFORMACION!$F3402=REFERENCIAS!$C$24,10,7))),0)</f>
        <v>#REF!</v>
      </c>
      <c r="Y3402" s="68">
        <f>+VLOOKUP(M3402,REFERENCIAS!$C:$D,2,0)*VLOOKUP($M$2,PONDERADORES!$A$7:$G$9,7,0)+VLOOKUP(N3402,REFERENCIAS!$C:$D,2,0)*VLOOKUP($N$2,PONDERADORES!$A$7:$G$9,7,0)+VLOOKUP(O3402,REFERENCIAS!$C:$D,2,0)*VLOOKUP($O$2,PONDERADORES!$A$7:$G$9,7,0)</f>
        <v>0.2</v>
      </c>
      <c r="Z3402" s="2">
        <f>+VLOOKUP(IF(R3402&lt;0.1,0,IF(AND(R3402&gt;=0.1,R3402&lt;0.2),0.1,IF(AND(R3402&gt;=0.2,R3402&lt;0.3),0.2,IF(R3402&gt;0.3,0.3,)))),REFERENCIAS!$C:$D,2,0)*VLOOKUP($R$2,PONDERADORES!$A$11:$G$11,7,0)</f>
        <v>15</v>
      </c>
      <c r="AA3402" s="92"/>
      <c r="AB3402" s="95" t="e">
        <f t="shared" ca="1" si="211"/>
        <v>#REF!</v>
      </c>
      <c r="AC3402" s="23" t="e">
        <f ca="1">IF(AB3402&gt;REFERENCIAS!$C$62,REFERENCIAS!$B$62,IF(AND(AB3402&gt;=REFERENCIAS!$C$63,AB3402&lt;REFERENCIAS!$D$63),REFERENCIAS!$B$63,IF(AND(AB3402&gt;REFERENCIAS!$C$64,AB3402&lt;=REFERENCIAS!$D$64),REFERENCIAS!$B$64,IF(AND(AB3402&gt;=REFERENCIAS!$C$65,AB3402&lt;REFERENCIAS!$D$65),REFERENCIAS!$B$65, "Revisar"))))</f>
        <v>#REF!</v>
      </c>
      <c r="AD3402" s="94" t="e">
        <f ca="1">VLOOKUP(AC3402,REFERENCIAS!$B$62:$G$65,4,FALSE)</f>
        <v>#REF!</v>
      </c>
    </row>
    <row r="3403" spans="1:30" ht="17.25" x14ac:dyDescent="0.25">
      <c r="A3403" s="74"/>
      <c r="B3403" s="19"/>
      <c r="C3403" s="19"/>
      <c r="D3403" s="50"/>
      <c r="E3403" s="73"/>
      <c r="F3403" s="74"/>
      <c r="G3403" s="9"/>
      <c r="H3403" s="48"/>
      <c r="I3403" s="49">
        <f t="shared" ca="1" si="208"/>
        <v>2022</v>
      </c>
      <c r="J3403" s="22">
        <f t="shared" ca="1" si="209"/>
        <v>1</v>
      </c>
      <c r="K3403" s="19"/>
      <c r="L3403" s="73"/>
      <c r="M3403" s="74"/>
      <c r="N3403" s="19"/>
      <c r="O3403" s="73"/>
      <c r="P3403" s="82">
        <v>1</v>
      </c>
      <c r="Q3403" s="24">
        <v>1</v>
      </c>
      <c r="R3403" s="81">
        <f t="shared" si="210"/>
        <v>1</v>
      </c>
      <c r="S3403" s="87"/>
      <c r="T3403" s="19"/>
      <c r="U3403" s="25"/>
      <c r="V3403" s="25"/>
      <c r="W3403" s="81"/>
      <c r="X3403" s="91" t="e">
        <f ca="1">+VLOOKUP(#REF!,REFERENCIAS!$C:$D,2,0)*VLOOKUP(#REF!,PONDERADORES!A:P,IF(AND(INFORMACION!$T3403='REFERENCIAS RIESGO'!$C$36,INFORMACION!$F3403=REFERENCIAS!$C$24),16,IF(INFORMACION!$T3403='REFERENCIAS RIESGO'!$C$36,13,IF(INFORMACION!$F3403=REFERENCIAS!$C$24,10,7))),0)+VLOOKUP(K3403,REFERENCIAS!$C:$D,2,0)*VLOOKUP($K$2,PONDERADORES!A:P,IF(AND(INFORMACION!$T3403='REFERENCIAS RIESGO'!$C$36,INFORMACION!$F3403=REFERENCIAS!$C$24),16,IF(INFORMACION!$T3403='REFERENCIAS RIESGO'!$C$36,13,IF(INFORMACION!$F3403=REFERENCIAS!$C$24,10,7))),0)+VLOOKUP(L3403,REFERENCIAS!$C:$D,2,0)*VLOOKUP($L$2,PONDERADORES!A:P,IF(AND(INFORMACION!$T3403='REFERENCIAS RIESGO'!$C$36,INFORMACION!$F3403=REFERENCIAS!$C$24),16,IF(INFORMACION!$T3403='REFERENCIAS RIESGO'!$C$36,13,IF(INFORMACION!$F3403=REFERENCIAS!$C$24,10,7))),0)+VLOOKUP(F3403,REFERENCIAS!$C:$D,2,0)*VLOOKUP($F$2,PONDERADORES!A:P,IF(AND(INFORMACION!$T3403='REFERENCIAS RIESGO'!$C$36,INFORMACION!$F3403=REFERENCIAS!$C$24),16,IF(INFORMACION!$T3403='REFERENCIAS RIESGO'!$C$36,13,IF(INFORMACION!$F3403=REFERENCIAS!$C$24,10,7))),0)+VLOOKUP(T3403,REFERENCIAS!$C:$D,2,0)*VLOOKUP($T$2,PONDERADORES!A:P,IF(AND(INFORMACION!$T3403='REFERENCIAS RIESGO'!$C$36,INFORMACION!$F3403=REFERENCIAS!$C$24),16,IF(INFORMACION!$T3403='REFERENCIAS RIESGO'!$C$36,13,IF(INFORMACION!$F3403=REFERENCIAS!$C$24,10,7))),0)+VLOOKUP(IF(J3403&lt;=0.2,0.2,IF(AND(J3403&gt;0.2,J3403&lt;=0.4),0.4,IF(AND(J3403&gt;0.4,J3403&lt;=0.6),0.6,IF(AND(J3403&gt;0.6,J3403&lt;=0.8),0.8,IF(AND(J3403&gt;0.8,J3403&lt;=1),1))))),REFERENCIAS!$C:$D,2,0)*VLOOKUP($J$2,PONDERADORES!A:P,IF(AND(INFORMACION!$T3403='REFERENCIAS RIESGO'!$C$36,INFORMACION!$F3403=REFERENCIAS!$C$24),16,IF(INFORMACION!$T3403='REFERENCIAS RIESGO'!$C$36,13,IF(INFORMACION!$F3403=REFERENCIAS!$C$24,10,7))),0)</f>
        <v>#REF!</v>
      </c>
      <c r="Y3403" s="68">
        <f>+VLOOKUP(M3403,REFERENCIAS!$C:$D,2,0)*VLOOKUP($M$2,PONDERADORES!$A$7:$G$9,7,0)+VLOOKUP(N3403,REFERENCIAS!$C:$D,2,0)*VLOOKUP($N$2,PONDERADORES!$A$7:$G$9,7,0)+VLOOKUP(O3403,REFERENCIAS!$C:$D,2,0)*VLOOKUP($O$2,PONDERADORES!$A$7:$G$9,7,0)</f>
        <v>0.2</v>
      </c>
      <c r="Z3403" s="2">
        <f>+VLOOKUP(IF(R3403&lt;0.1,0,IF(AND(R3403&gt;=0.1,R3403&lt;0.2),0.1,IF(AND(R3403&gt;=0.2,R3403&lt;0.3),0.2,IF(R3403&gt;0.3,0.3,)))),REFERENCIAS!$C:$D,2,0)*VLOOKUP($R$2,PONDERADORES!$A$11:$G$11,7,0)</f>
        <v>15</v>
      </c>
      <c r="AA3403" s="92"/>
      <c r="AB3403" s="95" t="e">
        <f t="shared" ca="1" si="211"/>
        <v>#REF!</v>
      </c>
      <c r="AC3403" s="23" t="e">
        <f ca="1">IF(AB3403&gt;REFERENCIAS!$C$62,REFERENCIAS!$B$62,IF(AND(AB3403&gt;=REFERENCIAS!$C$63,AB3403&lt;REFERENCIAS!$D$63),REFERENCIAS!$B$63,IF(AND(AB3403&gt;REFERENCIAS!$C$64,AB3403&lt;=REFERENCIAS!$D$64),REFERENCIAS!$B$64,IF(AND(AB3403&gt;=REFERENCIAS!$C$65,AB3403&lt;REFERENCIAS!$D$65),REFERENCIAS!$B$65, "Revisar"))))</f>
        <v>#REF!</v>
      </c>
      <c r="AD3403" s="94" t="e">
        <f ca="1">VLOOKUP(AC3403,REFERENCIAS!$B$62:$G$65,4,FALSE)</f>
        <v>#REF!</v>
      </c>
    </row>
    <row r="3404" spans="1:30" ht="17.25" x14ac:dyDescent="0.25">
      <c r="A3404" s="74"/>
      <c r="B3404" s="19"/>
      <c r="C3404" s="19"/>
      <c r="D3404" s="50"/>
      <c r="E3404" s="73"/>
      <c r="F3404" s="74"/>
      <c r="G3404" s="9"/>
      <c r="H3404" s="48"/>
      <c r="I3404" s="49">
        <f t="shared" ca="1" si="208"/>
        <v>2022</v>
      </c>
      <c r="J3404" s="22">
        <f t="shared" ca="1" si="209"/>
        <v>1</v>
      </c>
      <c r="K3404" s="19"/>
      <c r="L3404" s="73"/>
      <c r="M3404" s="74"/>
      <c r="N3404" s="19"/>
      <c r="O3404" s="73"/>
      <c r="P3404" s="82">
        <v>1</v>
      </c>
      <c r="Q3404" s="24">
        <v>1</v>
      </c>
      <c r="R3404" s="81">
        <f t="shared" si="210"/>
        <v>1</v>
      </c>
      <c r="S3404" s="87"/>
      <c r="T3404" s="19"/>
      <c r="U3404" s="25"/>
      <c r="V3404" s="25"/>
      <c r="W3404" s="81"/>
      <c r="X3404" s="91" t="e">
        <f ca="1">+VLOOKUP(#REF!,REFERENCIAS!$C:$D,2,0)*VLOOKUP(#REF!,PONDERADORES!A:P,IF(AND(INFORMACION!$T3404='REFERENCIAS RIESGO'!$C$36,INFORMACION!$F3404=REFERENCIAS!$C$24),16,IF(INFORMACION!$T3404='REFERENCIAS RIESGO'!$C$36,13,IF(INFORMACION!$F3404=REFERENCIAS!$C$24,10,7))),0)+VLOOKUP(K3404,REFERENCIAS!$C:$D,2,0)*VLOOKUP($K$2,PONDERADORES!A:P,IF(AND(INFORMACION!$T3404='REFERENCIAS RIESGO'!$C$36,INFORMACION!$F3404=REFERENCIAS!$C$24),16,IF(INFORMACION!$T3404='REFERENCIAS RIESGO'!$C$36,13,IF(INFORMACION!$F3404=REFERENCIAS!$C$24,10,7))),0)+VLOOKUP(L3404,REFERENCIAS!$C:$D,2,0)*VLOOKUP($L$2,PONDERADORES!A:P,IF(AND(INFORMACION!$T3404='REFERENCIAS RIESGO'!$C$36,INFORMACION!$F3404=REFERENCIAS!$C$24),16,IF(INFORMACION!$T3404='REFERENCIAS RIESGO'!$C$36,13,IF(INFORMACION!$F3404=REFERENCIAS!$C$24,10,7))),0)+VLOOKUP(F3404,REFERENCIAS!$C:$D,2,0)*VLOOKUP($F$2,PONDERADORES!A:P,IF(AND(INFORMACION!$T3404='REFERENCIAS RIESGO'!$C$36,INFORMACION!$F3404=REFERENCIAS!$C$24),16,IF(INFORMACION!$T3404='REFERENCIAS RIESGO'!$C$36,13,IF(INFORMACION!$F3404=REFERENCIAS!$C$24,10,7))),0)+VLOOKUP(T3404,REFERENCIAS!$C:$D,2,0)*VLOOKUP($T$2,PONDERADORES!A:P,IF(AND(INFORMACION!$T3404='REFERENCIAS RIESGO'!$C$36,INFORMACION!$F3404=REFERENCIAS!$C$24),16,IF(INFORMACION!$T3404='REFERENCIAS RIESGO'!$C$36,13,IF(INFORMACION!$F3404=REFERENCIAS!$C$24,10,7))),0)+VLOOKUP(IF(J3404&lt;=0.2,0.2,IF(AND(J3404&gt;0.2,J3404&lt;=0.4),0.4,IF(AND(J3404&gt;0.4,J3404&lt;=0.6),0.6,IF(AND(J3404&gt;0.6,J3404&lt;=0.8),0.8,IF(AND(J3404&gt;0.8,J3404&lt;=1),1))))),REFERENCIAS!$C:$D,2,0)*VLOOKUP($J$2,PONDERADORES!A:P,IF(AND(INFORMACION!$T3404='REFERENCIAS RIESGO'!$C$36,INFORMACION!$F3404=REFERENCIAS!$C$24),16,IF(INFORMACION!$T3404='REFERENCIAS RIESGO'!$C$36,13,IF(INFORMACION!$F3404=REFERENCIAS!$C$24,10,7))),0)</f>
        <v>#REF!</v>
      </c>
      <c r="Y3404" s="68">
        <f>+VLOOKUP(M3404,REFERENCIAS!$C:$D,2,0)*VLOOKUP($M$2,PONDERADORES!$A$7:$G$9,7,0)+VLOOKUP(N3404,REFERENCIAS!$C:$D,2,0)*VLOOKUP($N$2,PONDERADORES!$A$7:$G$9,7,0)+VLOOKUP(O3404,REFERENCIAS!$C:$D,2,0)*VLOOKUP($O$2,PONDERADORES!$A$7:$G$9,7,0)</f>
        <v>0.2</v>
      </c>
      <c r="Z3404" s="2">
        <f>+VLOOKUP(IF(R3404&lt;0.1,0,IF(AND(R3404&gt;=0.1,R3404&lt;0.2),0.1,IF(AND(R3404&gt;=0.2,R3404&lt;0.3),0.2,IF(R3404&gt;0.3,0.3,)))),REFERENCIAS!$C:$D,2,0)*VLOOKUP($R$2,PONDERADORES!$A$11:$G$11,7,0)</f>
        <v>15</v>
      </c>
      <c r="AA3404" s="92"/>
      <c r="AB3404" s="95" t="e">
        <f t="shared" ca="1" si="211"/>
        <v>#REF!</v>
      </c>
      <c r="AC3404" s="23" t="e">
        <f ca="1">IF(AB3404&gt;REFERENCIAS!$C$62,REFERENCIAS!$B$62,IF(AND(AB3404&gt;=REFERENCIAS!$C$63,AB3404&lt;REFERENCIAS!$D$63),REFERENCIAS!$B$63,IF(AND(AB3404&gt;REFERENCIAS!$C$64,AB3404&lt;=REFERENCIAS!$D$64),REFERENCIAS!$B$64,IF(AND(AB3404&gt;=REFERENCIAS!$C$65,AB3404&lt;REFERENCIAS!$D$65),REFERENCIAS!$B$65, "Revisar"))))</f>
        <v>#REF!</v>
      </c>
      <c r="AD3404" s="94" t="e">
        <f ca="1">VLOOKUP(AC3404,REFERENCIAS!$B$62:$G$65,4,FALSE)</f>
        <v>#REF!</v>
      </c>
    </row>
    <row r="3405" spans="1:30" ht="17.25" x14ac:dyDescent="0.25">
      <c r="A3405" s="74"/>
      <c r="B3405" s="19"/>
      <c r="C3405" s="19"/>
      <c r="D3405" s="50"/>
      <c r="E3405" s="73"/>
      <c r="F3405" s="74"/>
      <c r="G3405" s="9"/>
      <c r="H3405" s="48"/>
      <c r="I3405" s="49">
        <f t="shared" ca="1" si="208"/>
        <v>2022</v>
      </c>
      <c r="J3405" s="22">
        <f t="shared" ca="1" si="209"/>
        <v>1</v>
      </c>
      <c r="K3405" s="19"/>
      <c r="L3405" s="73"/>
      <c r="M3405" s="74"/>
      <c r="N3405" s="19"/>
      <c r="O3405" s="73"/>
      <c r="P3405" s="82">
        <v>1</v>
      </c>
      <c r="Q3405" s="24">
        <v>1</v>
      </c>
      <c r="R3405" s="81">
        <f t="shared" si="210"/>
        <v>1</v>
      </c>
      <c r="S3405" s="87"/>
      <c r="T3405" s="19"/>
      <c r="U3405" s="25"/>
      <c r="V3405" s="25"/>
      <c r="W3405" s="81"/>
      <c r="X3405" s="91" t="e">
        <f ca="1">+VLOOKUP(#REF!,REFERENCIAS!$C:$D,2,0)*VLOOKUP(#REF!,PONDERADORES!A:P,IF(AND(INFORMACION!$T3405='REFERENCIAS RIESGO'!$C$36,INFORMACION!$F3405=REFERENCIAS!$C$24),16,IF(INFORMACION!$T3405='REFERENCIAS RIESGO'!$C$36,13,IF(INFORMACION!$F3405=REFERENCIAS!$C$24,10,7))),0)+VLOOKUP(K3405,REFERENCIAS!$C:$D,2,0)*VLOOKUP($K$2,PONDERADORES!A:P,IF(AND(INFORMACION!$T3405='REFERENCIAS RIESGO'!$C$36,INFORMACION!$F3405=REFERENCIAS!$C$24),16,IF(INFORMACION!$T3405='REFERENCIAS RIESGO'!$C$36,13,IF(INFORMACION!$F3405=REFERENCIAS!$C$24,10,7))),0)+VLOOKUP(L3405,REFERENCIAS!$C:$D,2,0)*VLOOKUP($L$2,PONDERADORES!A:P,IF(AND(INFORMACION!$T3405='REFERENCIAS RIESGO'!$C$36,INFORMACION!$F3405=REFERENCIAS!$C$24),16,IF(INFORMACION!$T3405='REFERENCIAS RIESGO'!$C$36,13,IF(INFORMACION!$F3405=REFERENCIAS!$C$24,10,7))),0)+VLOOKUP(F3405,REFERENCIAS!$C:$D,2,0)*VLOOKUP($F$2,PONDERADORES!A:P,IF(AND(INFORMACION!$T3405='REFERENCIAS RIESGO'!$C$36,INFORMACION!$F3405=REFERENCIAS!$C$24),16,IF(INFORMACION!$T3405='REFERENCIAS RIESGO'!$C$36,13,IF(INFORMACION!$F3405=REFERENCIAS!$C$24,10,7))),0)+VLOOKUP(T3405,REFERENCIAS!$C:$D,2,0)*VLOOKUP($T$2,PONDERADORES!A:P,IF(AND(INFORMACION!$T3405='REFERENCIAS RIESGO'!$C$36,INFORMACION!$F3405=REFERENCIAS!$C$24),16,IF(INFORMACION!$T3405='REFERENCIAS RIESGO'!$C$36,13,IF(INFORMACION!$F3405=REFERENCIAS!$C$24,10,7))),0)+VLOOKUP(IF(J3405&lt;=0.2,0.2,IF(AND(J3405&gt;0.2,J3405&lt;=0.4),0.4,IF(AND(J3405&gt;0.4,J3405&lt;=0.6),0.6,IF(AND(J3405&gt;0.6,J3405&lt;=0.8),0.8,IF(AND(J3405&gt;0.8,J3405&lt;=1),1))))),REFERENCIAS!$C:$D,2,0)*VLOOKUP($J$2,PONDERADORES!A:P,IF(AND(INFORMACION!$T3405='REFERENCIAS RIESGO'!$C$36,INFORMACION!$F3405=REFERENCIAS!$C$24),16,IF(INFORMACION!$T3405='REFERENCIAS RIESGO'!$C$36,13,IF(INFORMACION!$F3405=REFERENCIAS!$C$24,10,7))),0)</f>
        <v>#REF!</v>
      </c>
      <c r="Y3405" s="68">
        <f>+VLOOKUP(M3405,REFERENCIAS!$C:$D,2,0)*VLOOKUP($M$2,PONDERADORES!$A$7:$G$9,7,0)+VLOOKUP(N3405,REFERENCIAS!$C:$D,2,0)*VLOOKUP($N$2,PONDERADORES!$A$7:$G$9,7,0)+VLOOKUP(O3405,REFERENCIAS!$C:$D,2,0)*VLOOKUP($O$2,PONDERADORES!$A$7:$G$9,7,0)</f>
        <v>0.2</v>
      </c>
      <c r="Z3405" s="2">
        <f>+VLOOKUP(IF(R3405&lt;0.1,0,IF(AND(R3405&gt;=0.1,R3405&lt;0.2),0.1,IF(AND(R3405&gt;=0.2,R3405&lt;0.3),0.2,IF(R3405&gt;0.3,0.3,)))),REFERENCIAS!$C:$D,2,0)*VLOOKUP($R$2,PONDERADORES!$A$11:$G$11,7,0)</f>
        <v>15</v>
      </c>
      <c r="AA3405" s="92"/>
      <c r="AB3405" s="95" t="e">
        <f t="shared" ca="1" si="211"/>
        <v>#REF!</v>
      </c>
      <c r="AC3405" s="23" t="e">
        <f ca="1">IF(AB3405&gt;REFERENCIAS!$C$62,REFERENCIAS!$B$62,IF(AND(AB3405&gt;=REFERENCIAS!$C$63,AB3405&lt;REFERENCIAS!$D$63),REFERENCIAS!$B$63,IF(AND(AB3405&gt;REFERENCIAS!$C$64,AB3405&lt;=REFERENCIAS!$D$64),REFERENCIAS!$B$64,IF(AND(AB3405&gt;=REFERENCIAS!$C$65,AB3405&lt;REFERENCIAS!$D$65),REFERENCIAS!$B$65, "Revisar"))))</f>
        <v>#REF!</v>
      </c>
      <c r="AD3405" s="94" t="e">
        <f ca="1">VLOOKUP(AC3405,REFERENCIAS!$B$62:$G$65,4,FALSE)</f>
        <v>#REF!</v>
      </c>
    </row>
    <row r="3406" spans="1:30" ht="17.25" x14ac:dyDescent="0.25">
      <c r="A3406" s="74"/>
      <c r="B3406" s="19"/>
      <c r="C3406" s="19"/>
      <c r="D3406" s="50"/>
      <c r="E3406" s="73"/>
      <c r="F3406" s="74"/>
      <c r="G3406" s="9"/>
      <c r="H3406" s="48"/>
      <c r="I3406" s="49">
        <f t="shared" ca="1" si="208"/>
        <v>2022</v>
      </c>
      <c r="J3406" s="22">
        <f t="shared" ca="1" si="209"/>
        <v>1</v>
      </c>
      <c r="K3406" s="19"/>
      <c r="L3406" s="73"/>
      <c r="M3406" s="74"/>
      <c r="N3406" s="19"/>
      <c r="O3406" s="73"/>
      <c r="P3406" s="82">
        <v>1</v>
      </c>
      <c r="Q3406" s="24">
        <v>1</v>
      </c>
      <c r="R3406" s="81">
        <f t="shared" si="210"/>
        <v>1</v>
      </c>
      <c r="S3406" s="87"/>
      <c r="T3406" s="19"/>
      <c r="U3406" s="25"/>
      <c r="V3406" s="25"/>
      <c r="W3406" s="81"/>
      <c r="X3406" s="91" t="e">
        <f ca="1">+VLOOKUP(#REF!,REFERENCIAS!$C:$D,2,0)*VLOOKUP(#REF!,PONDERADORES!A:P,IF(AND(INFORMACION!$T3406='REFERENCIAS RIESGO'!$C$36,INFORMACION!$F3406=REFERENCIAS!$C$24),16,IF(INFORMACION!$T3406='REFERENCIAS RIESGO'!$C$36,13,IF(INFORMACION!$F3406=REFERENCIAS!$C$24,10,7))),0)+VLOOKUP(K3406,REFERENCIAS!$C:$D,2,0)*VLOOKUP($K$2,PONDERADORES!A:P,IF(AND(INFORMACION!$T3406='REFERENCIAS RIESGO'!$C$36,INFORMACION!$F3406=REFERENCIAS!$C$24),16,IF(INFORMACION!$T3406='REFERENCIAS RIESGO'!$C$36,13,IF(INFORMACION!$F3406=REFERENCIAS!$C$24,10,7))),0)+VLOOKUP(L3406,REFERENCIAS!$C:$D,2,0)*VLOOKUP($L$2,PONDERADORES!A:P,IF(AND(INFORMACION!$T3406='REFERENCIAS RIESGO'!$C$36,INFORMACION!$F3406=REFERENCIAS!$C$24),16,IF(INFORMACION!$T3406='REFERENCIAS RIESGO'!$C$36,13,IF(INFORMACION!$F3406=REFERENCIAS!$C$24,10,7))),0)+VLOOKUP(F3406,REFERENCIAS!$C:$D,2,0)*VLOOKUP($F$2,PONDERADORES!A:P,IF(AND(INFORMACION!$T3406='REFERENCIAS RIESGO'!$C$36,INFORMACION!$F3406=REFERENCIAS!$C$24),16,IF(INFORMACION!$T3406='REFERENCIAS RIESGO'!$C$36,13,IF(INFORMACION!$F3406=REFERENCIAS!$C$24,10,7))),0)+VLOOKUP(T3406,REFERENCIAS!$C:$D,2,0)*VLOOKUP($T$2,PONDERADORES!A:P,IF(AND(INFORMACION!$T3406='REFERENCIAS RIESGO'!$C$36,INFORMACION!$F3406=REFERENCIAS!$C$24),16,IF(INFORMACION!$T3406='REFERENCIAS RIESGO'!$C$36,13,IF(INFORMACION!$F3406=REFERENCIAS!$C$24,10,7))),0)+VLOOKUP(IF(J3406&lt;=0.2,0.2,IF(AND(J3406&gt;0.2,J3406&lt;=0.4),0.4,IF(AND(J3406&gt;0.4,J3406&lt;=0.6),0.6,IF(AND(J3406&gt;0.6,J3406&lt;=0.8),0.8,IF(AND(J3406&gt;0.8,J3406&lt;=1),1))))),REFERENCIAS!$C:$D,2,0)*VLOOKUP($J$2,PONDERADORES!A:P,IF(AND(INFORMACION!$T3406='REFERENCIAS RIESGO'!$C$36,INFORMACION!$F3406=REFERENCIAS!$C$24),16,IF(INFORMACION!$T3406='REFERENCIAS RIESGO'!$C$36,13,IF(INFORMACION!$F3406=REFERENCIAS!$C$24,10,7))),0)</f>
        <v>#REF!</v>
      </c>
      <c r="Y3406" s="68">
        <f>+VLOOKUP(M3406,REFERENCIAS!$C:$D,2,0)*VLOOKUP($M$2,PONDERADORES!$A$7:$G$9,7,0)+VLOOKUP(N3406,REFERENCIAS!$C:$D,2,0)*VLOOKUP($N$2,PONDERADORES!$A$7:$G$9,7,0)+VLOOKUP(O3406,REFERENCIAS!$C:$D,2,0)*VLOOKUP($O$2,PONDERADORES!$A$7:$G$9,7,0)</f>
        <v>0.2</v>
      </c>
      <c r="Z3406" s="2">
        <f>+VLOOKUP(IF(R3406&lt;0.1,0,IF(AND(R3406&gt;=0.1,R3406&lt;0.2),0.1,IF(AND(R3406&gt;=0.2,R3406&lt;0.3),0.2,IF(R3406&gt;0.3,0.3,)))),REFERENCIAS!$C:$D,2,0)*VLOOKUP($R$2,PONDERADORES!$A$11:$G$11,7,0)</f>
        <v>15</v>
      </c>
      <c r="AA3406" s="92"/>
      <c r="AB3406" s="95" t="e">
        <f t="shared" ca="1" si="211"/>
        <v>#REF!</v>
      </c>
      <c r="AC3406" s="23" t="e">
        <f ca="1">IF(AB3406&gt;REFERENCIAS!$C$62,REFERENCIAS!$B$62,IF(AND(AB3406&gt;=REFERENCIAS!$C$63,AB3406&lt;REFERENCIAS!$D$63),REFERENCIAS!$B$63,IF(AND(AB3406&gt;REFERENCIAS!$C$64,AB3406&lt;=REFERENCIAS!$D$64),REFERENCIAS!$B$64,IF(AND(AB3406&gt;=REFERENCIAS!$C$65,AB3406&lt;REFERENCIAS!$D$65),REFERENCIAS!$B$65, "Revisar"))))</f>
        <v>#REF!</v>
      </c>
      <c r="AD3406" s="94" t="e">
        <f ca="1">VLOOKUP(AC3406,REFERENCIAS!$B$62:$G$65,4,FALSE)</f>
        <v>#REF!</v>
      </c>
    </row>
    <row r="3407" spans="1:30" ht="17.25" x14ac:dyDescent="0.25">
      <c r="A3407" s="74"/>
      <c r="B3407" s="19"/>
      <c r="C3407" s="19"/>
      <c r="D3407" s="50"/>
      <c r="E3407" s="73"/>
      <c r="F3407" s="74"/>
      <c r="G3407" s="9"/>
      <c r="H3407" s="48"/>
      <c r="I3407" s="49">
        <f t="shared" ca="1" si="208"/>
        <v>2022</v>
      </c>
      <c r="J3407" s="22">
        <f t="shared" ca="1" si="209"/>
        <v>1</v>
      </c>
      <c r="K3407" s="19"/>
      <c r="L3407" s="73"/>
      <c r="M3407" s="74"/>
      <c r="N3407" s="19"/>
      <c r="O3407" s="73"/>
      <c r="P3407" s="82">
        <v>1</v>
      </c>
      <c r="Q3407" s="24">
        <v>1</v>
      </c>
      <c r="R3407" s="81">
        <f t="shared" si="210"/>
        <v>1</v>
      </c>
      <c r="S3407" s="87"/>
      <c r="T3407" s="19"/>
      <c r="U3407" s="25"/>
      <c r="V3407" s="25"/>
      <c r="W3407" s="81"/>
      <c r="X3407" s="91" t="e">
        <f ca="1">+VLOOKUP(#REF!,REFERENCIAS!$C:$D,2,0)*VLOOKUP(#REF!,PONDERADORES!A:P,IF(AND(INFORMACION!$T3407='REFERENCIAS RIESGO'!$C$36,INFORMACION!$F3407=REFERENCIAS!$C$24),16,IF(INFORMACION!$T3407='REFERENCIAS RIESGO'!$C$36,13,IF(INFORMACION!$F3407=REFERENCIAS!$C$24,10,7))),0)+VLOOKUP(K3407,REFERENCIAS!$C:$D,2,0)*VLOOKUP($K$2,PONDERADORES!A:P,IF(AND(INFORMACION!$T3407='REFERENCIAS RIESGO'!$C$36,INFORMACION!$F3407=REFERENCIAS!$C$24),16,IF(INFORMACION!$T3407='REFERENCIAS RIESGO'!$C$36,13,IF(INFORMACION!$F3407=REFERENCIAS!$C$24,10,7))),0)+VLOOKUP(L3407,REFERENCIAS!$C:$D,2,0)*VLOOKUP($L$2,PONDERADORES!A:P,IF(AND(INFORMACION!$T3407='REFERENCIAS RIESGO'!$C$36,INFORMACION!$F3407=REFERENCIAS!$C$24),16,IF(INFORMACION!$T3407='REFERENCIAS RIESGO'!$C$36,13,IF(INFORMACION!$F3407=REFERENCIAS!$C$24,10,7))),0)+VLOOKUP(F3407,REFERENCIAS!$C:$D,2,0)*VLOOKUP($F$2,PONDERADORES!A:P,IF(AND(INFORMACION!$T3407='REFERENCIAS RIESGO'!$C$36,INFORMACION!$F3407=REFERENCIAS!$C$24),16,IF(INFORMACION!$T3407='REFERENCIAS RIESGO'!$C$36,13,IF(INFORMACION!$F3407=REFERENCIAS!$C$24,10,7))),0)+VLOOKUP(T3407,REFERENCIAS!$C:$D,2,0)*VLOOKUP($T$2,PONDERADORES!A:P,IF(AND(INFORMACION!$T3407='REFERENCIAS RIESGO'!$C$36,INFORMACION!$F3407=REFERENCIAS!$C$24),16,IF(INFORMACION!$T3407='REFERENCIAS RIESGO'!$C$36,13,IF(INFORMACION!$F3407=REFERENCIAS!$C$24,10,7))),0)+VLOOKUP(IF(J3407&lt;=0.2,0.2,IF(AND(J3407&gt;0.2,J3407&lt;=0.4),0.4,IF(AND(J3407&gt;0.4,J3407&lt;=0.6),0.6,IF(AND(J3407&gt;0.6,J3407&lt;=0.8),0.8,IF(AND(J3407&gt;0.8,J3407&lt;=1),1))))),REFERENCIAS!$C:$D,2,0)*VLOOKUP($J$2,PONDERADORES!A:P,IF(AND(INFORMACION!$T3407='REFERENCIAS RIESGO'!$C$36,INFORMACION!$F3407=REFERENCIAS!$C$24),16,IF(INFORMACION!$T3407='REFERENCIAS RIESGO'!$C$36,13,IF(INFORMACION!$F3407=REFERENCIAS!$C$24,10,7))),0)</f>
        <v>#REF!</v>
      </c>
      <c r="Y3407" s="68">
        <f>+VLOOKUP(M3407,REFERENCIAS!$C:$D,2,0)*VLOOKUP($M$2,PONDERADORES!$A$7:$G$9,7,0)+VLOOKUP(N3407,REFERENCIAS!$C:$D,2,0)*VLOOKUP($N$2,PONDERADORES!$A$7:$G$9,7,0)+VLOOKUP(O3407,REFERENCIAS!$C:$D,2,0)*VLOOKUP($O$2,PONDERADORES!$A$7:$G$9,7,0)</f>
        <v>0.2</v>
      </c>
      <c r="Z3407" s="2">
        <f>+VLOOKUP(IF(R3407&lt;0.1,0,IF(AND(R3407&gt;=0.1,R3407&lt;0.2),0.1,IF(AND(R3407&gt;=0.2,R3407&lt;0.3),0.2,IF(R3407&gt;0.3,0.3,)))),REFERENCIAS!$C:$D,2,0)*VLOOKUP($R$2,PONDERADORES!$A$11:$G$11,7,0)</f>
        <v>15</v>
      </c>
      <c r="AA3407" s="92"/>
      <c r="AB3407" s="95" t="e">
        <f t="shared" ca="1" si="211"/>
        <v>#REF!</v>
      </c>
      <c r="AC3407" s="23" t="e">
        <f ca="1">IF(AB3407&gt;REFERENCIAS!$C$62,REFERENCIAS!$B$62,IF(AND(AB3407&gt;=REFERENCIAS!$C$63,AB3407&lt;REFERENCIAS!$D$63),REFERENCIAS!$B$63,IF(AND(AB3407&gt;REFERENCIAS!$C$64,AB3407&lt;=REFERENCIAS!$D$64),REFERENCIAS!$B$64,IF(AND(AB3407&gt;=REFERENCIAS!$C$65,AB3407&lt;REFERENCIAS!$D$65),REFERENCIAS!$B$65, "Revisar"))))</f>
        <v>#REF!</v>
      </c>
      <c r="AD3407" s="94" t="e">
        <f ca="1">VLOOKUP(AC3407,REFERENCIAS!$B$62:$G$65,4,FALSE)</f>
        <v>#REF!</v>
      </c>
    </row>
    <row r="3408" spans="1:30" ht="17.25" x14ac:dyDescent="0.25">
      <c r="A3408" s="74"/>
      <c r="B3408" s="19"/>
      <c r="C3408" s="19"/>
      <c r="D3408" s="50"/>
      <c r="E3408" s="73"/>
      <c r="F3408" s="74"/>
      <c r="G3408" s="9"/>
      <c r="H3408" s="48"/>
      <c r="I3408" s="49">
        <f t="shared" ca="1" si="208"/>
        <v>2022</v>
      </c>
      <c r="J3408" s="22">
        <f t="shared" ca="1" si="209"/>
        <v>1</v>
      </c>
      <c r="K3408" s="19"/>
      <c r="L3408" s="73"/>
      <c r="M3408" s="74"/>
      <c r="N3408" s="19"/>
      <c r="O3408" s="73"/>
      <c r="P3408" s="82">
        <v>1</v>
      </c>
      <c r="Q3408" s="24">
        <v>1</v>
      </c>
      <c r="R3408" s="81">
        <f t="shared" si="210"/>
        <v>1</v>
      </c>
      <c r="S3408" s="87"/>
      <c r="T3408" s="19"/>
      <c r="U3408" s="25"/>
      <c r="V3408" s="25"/>
      <c r="W3408" s="81"/>
      <c r="X3408" s="91" t="e">
        <f ca="1">+VLOOKUP(#REF!,REFERENCIAS!$C:$D,2,0)*VLOOKUP(#REF!,PONDERADORES!A:P,IF(AND(INFORMACION!$T3408='REFERENCIAS RIESGO'!$C$36,INFORMACION!$F3408=REFERENCIAS!$C$24),16,IF(INFORMACION!$T3408='REFERENCIAS RIESGO'!$C$36,13,IF(INFORMACION!$F3408=REFERENCIAS!$C$24,10,7))),0)+VLOOKUP(K3408,REFERENCIAS!$C:$D,2,0)*VLOOKUP($K$2,PONDERADORES!A:P,IF(AND(INFORMACION!$T3408='REFERENCIAS RIESGO'!$C$36,INFORMACION!$F3408=REFERENCIAS!$C$24),16,IF(INFORMACION!$T3408='REFERENCIAS RIESGO'!$C$36,13,IF(INFORMACION!$F3408=REFERENCIAS!$C$24,10,7))),0)+VLOOKUP(L3408,REFERENCIAS!$C:$D,2,0)*VLOOKUP($L$2,PONDERADORES!A:P,IF(AND(INFORMACION!$T3408='REFERENCIAS RIESGO'!$C$36,INFORMACION!$F3408=REFERENCIAS!$C$24),16,IF(INFORMACION!$T3408='REFERENCIAS RIESGO'!$C$36,13,IF(INFORMACION!$F3408=REFERENCIAS!$C$24,10,7))),0)+VLOOKUP(F3408,REFERENCIAS!$C:$D,2,0)*VLOOKUP($F$2,PONDERADORES!A:P,IF(AND(INFORMACION!$T3408='REFERENCIAS RIESGO'!$C$36,INFORMACION!$F3408=REFERENCIAS!$C$24),16,IF(INFORMACION!$T3408='REFERENCIAS RIESGO'!$C$36,13,IF(INFORMACION!$F3408=REFERENCIAS!$C$24,10,7))),0)+VLOOKUP(T3408,REFERENCIAS!$C:$D,2,0)*VLOOKUP($T$2,PONDERADORES!A:P,IF(AND(INFORMACION!$T3408='REFERENCIAS RIESGO'!$C$36,INFORMACION!$F3408=REFERENCIAS!$C$24),16,IF(INFORMACION!$T3408='REFERENCIAS RIESGO'!$C$36,13,IF(INFORMACION!$F3408=REFERENCIAS!$C$24,10,7))),0)+VLOOKUP(IF(J3408&lt;=0.2,0.2,IF(AND(J3408&gt;0.2,J3408&lt;=0.4),0.4,IF(AND(J3408&gt;0.4,J3408&lt;=0.6),0.6,IF(AND(J3408&gt;0.6,J3408&lt;=0.8),0.8,IF(AND(J3408&gt;0.8,J3408&lt;=1),1))))),REFERENCIAS!$C:$D,2,0)*VLOOKUP($J$2,PONDERADORES!A:P,IF(AND(INFORMACION!$T3408='REFERENCIAS RIESGO'!$C$36,INFORMACION!$F3408=REFERENCIAS!$C$24),16,IF(INFORMACION!$T3408='REFERENCIAS RIESGO'!$C$36,13,IF(INFORMACION!$F3408=REFERENCIAS!$C$24,10,7))),0)</f>
        <v>#REF!</v>
      </c>
      <c r="Y3408" s="68">
        <f>+VLOOKUP(M3408,REFERENCIAS!$C:$D,2,0)*VLOOKUP($M$2,PONDERADORES!$A$7:$G$9,7,0)+VLOOKUP(N3408,REFERENCIAS!$C:$D,2,0)*VLOOKUP($N$2,PONDERADORES!$A$7:$G$9,7,0)+VLOOKUP(O3408,REFERENCIAS!$C:$D,2,0)*VLOOKUP($O$2,PONDERADORES!$A$7:$G$9,7,0)</f>
        <v>0.2</v>
      </c>
      <c r="Z3408" s="2">
        <f>+VLOOKUP(IF(R3408&lt;0.1,0,IF(AND(R3408&gt;=0.1,R3408&lt;0.2),0.1,IF(AND(R3408&gt;=0.2,R3408&lt;0.3),0.2,IF(R3408&gt;0.3,0.3,)))),REFERENCIAS!$C:$D,2,0)*VLOOKUP($R$2,PONDERADORES!$A$11:$G$11,7,0)</f>
        <v>15</v>
      </c>
      <c r="AA3408" s="92"/>
      <c r="AB3408" s="95" t="e">
        <f t="shared" ca="1" si="211"/>
        <v>#REF!</v>
      </c>
      <c r="AC3408" s="23" t="e">
        <f ca="1">IF(AB3408&gt;REFERENCIAS!$C$62,REFERENCIAS!$B$62,IF(AND(AB3408&gt;=REFERENCIAS!$C$63,AB3408&lt;REFERENCIAS!$D$63),REFERENCIAS!$B$63,IF(AND(AB3408&gt;REFERENCIAS!$C$64,AB3408&lt;=REFERENCIAS!$D$64),REFERENCIAS!$B$64,IF(AND(AB3408&gt;=REFERENCIAS!$C$65,AB3408&lt;REFERENCIAS!$D$65),REFERENCIAS!$B$65, "Revisar"))))</f>
        <v>#REF!</v>
      </c>
      <c r="AD3408" s="94" t="e">
        <f ca="1">VLOOKUP(AC3408,REFERENCIAS!$B$62:$G$65,4,FALSE)</f>
        <v>#REF!</v>
      </c>
    </row>
    <row r="3409" spans="1:30" ht="17.25" x14ac:dyDescent="0.25">
      <c r="A3409" s="74"/>
      <c r="B3409" s="19"/>
      <c r="C3409" s="19"/>
      <c r="D3409" s="50"/>
      <c r="E3409" s="73"/>
      <c r="F3409" s="74"/>
      <c r="G3409" s="9"/>
      <c r="H3409" s="48"/>
      <c r="I3409" s="49">
        <f t="shared" ref="I3409:I3472" ca="1" si="212">(YEAR(NOW())-H3409)</f>
        <v>2022</v>
      </c>
      <c r="J3409" s="22">
        <f t="shared" ca="1" si="209"/>
        <v>1</v>
      </c>
      <c r="K3409" s="19"/>
      <c r="L3409" s="73"/>
      <c r="M3409" s="74"/>
      <c r="N3409" s="19"/>
      <c r="O3409" s="73"/>
      <c r="P3409" s="82">
        <v>1</v>
      </c>
      <c r="Q3409" s="24">
        <v>1</v>
      </c>
      <c r="R3409" s="81">
        <f t="shared" si="210"/>
        <v>1</v>
      </c>
      <c r="S3409" s="87"/>
      <c r="T3409" s="19"/>
      <c r="U3409" s="25"/>
      <c r="V3409" s="25"/>
      <c r="W3409" s="81"/>
      <c r="X3409" s="91" t="e">
        <f ca="1">+VLOOKUP(#REF!,REFERENCIAS!$C:$D,2,0)*VLOOKUP(#REF!,PONDERADORES!A:P,IF(AND(INFORMACION!$T3409='REFERENCIAS RIESGO'!$C$36,INFORMACION!$F3409=REFERENCIAS!$C$24),16,IF(INFORMACION!$T3409='REFERENCIAS RIESGO'!$C$36,13,IF(INFORMACION!$F3409=REFERENCIAS!$C$24,10,7))),0)+VLOOKUP(K3409,REFERENCIAS!$C:$D,2,0)*VLOOKUP($K$2,PONDERADORES!A:P,IF(AND(INFORMACION!$T3409='REFERENCIAS RIESGO'!$C$36,INFORMACION!$F3409=REFERENCIAS!$C$24),16,IF(INFORMACION!$T3409='REFERENCIAS RIESGO'!$C$36,13,IF(INFORMACION!$F3409=REFERENCIAS!$C$24,10,7))),0)+VLOOKUP(L3409,REFERENCIAS!$C:$D,2,0)*VLOOKUP($L$2,PONDERADORES!A:P,IF(AND(INFORMACION!$T3409='REFERENCIAS RIESGO'!$C$36,INFORMACION!$F3409=REFERENCIAS!$C$24),16,IF(INFORMACION!$T3409='REFERENCIAS RIESGO'!$C$36,13,IF(INFORMACION!$F3409=REFERENCIAS!$C$24,10,7))),0)+VLOOKUP(F3409,REFERENCIAS!$C:$D,2,0)*VLOOKUP($F$2,PONDERADORES!A:P,IF(AND(INFORMACION!$T3409='REFERENCIAS RIESGO'!$C$36,INFORMACION!$F3409=REFERENCIAS!$C$24),16,IF(INFORMACION!$T3409='REFERENCIAS RIESGO'!$C$36,13,IF(INFORMACION!$F3409=REFERENCIAS!$C$24,10,7))),0)+VLOOKUP(T3409,REFERENCIAS!$C:$D,2,0)*VLOOKUP($T$2,PONDERADORES!A:P,IF(AND(INFORMACION!$T3409='REFERENCIAS RIESGO'!$C$36,INFORMACION!$F3409=REFERENCIAS!$C$24),16,IF(INFORMACION!$T3409='REFERENCIAS RIESGO'!$C$36,13,IF(INFORMACION!$F3409=REFERENCIAS!$C$24,10,7))),0)+VLOOKUP(IF(J3409&lt;=0.2,0.2,IF(AND(J3409&gt;0.2,J3409&lt;=0.4),0.4,IF(AND(J3409&gt;0.4,J3409&lt;=0.6),0.6,IF(AND(J3409&gt;0.6,J3409&lt;=0.8),0.8,IF(AND(J3409&gt;0.8,J3409&lt;=1),1))))),REFERENCIAS!$C:$D,2,0)*VLOOKUP($J$2,PONDERADORES!A:P,IF(AND(INFORMACION!$T3409='REFERENCIAS RIESGO'!$C$36,INFORMACION!$F3409=REFERENCIAS!$C$24),16,IF(INFORMACION!$T3409='REFERENCIAS RIESGO'!$C$36,13,IF(INFORMACION!$F3409=REFERENCIAS!$C$24,10,7))),0)</f>
        <v>#REF!</v>
      </c>
      <c r="Y3409" s="68">
        <f>+VLOOKUP(M3409,REFERENCIAS!$C:$D,2,0)*VLOOKUP($M$2,PONDERADORES!$A$7:$G$9,7,0)+VLOOKUP(N3409,REFERENCIAS!$C:$D,2,0)*VLOOKUP($N$2,PONDERADORES!$A$7:$G$9,7,0)+VLOOKUP(O3409,REFERENCIAS!$C:$D,2,0)*VLOOKUP($O$2,PONDERADORES!$A$7:$G$9,7,0)</f>
        <v>0.2</v>
      </c>
      <c r="Z3409" s="2">
        <f>+VLOOKUP(IF(R3409&lt;0.1,0,IF(AND(R3409&gt;=0.1,R3409&lt;0.2),0.1,IF(AND(R3409&gt;=0.2,R3409&lt;0.3),0.2,IF(R3409&gt;0.3,0.3,)))),REFERENCIAS!$C:$D,2,0)*VLOOKUP($R$2,PONDERADORES!$A$11:$G$11,7,0)</f>
        <v>15</v>
      </c>
      <c r="AA3409" s="92"/>
      <c r="AB3409" s="95" t="e">
        <f t="shared" ca="1" si="211"/>
        <v>#REF!</v>
      </c>
      <c r="AC3409" s="23" t="e">
        <f ca="1">IF(AB3409&gt;REFERENCIAS!$C$62,REFERENCIAS!$B$62,IF(AND(AB3409&gt;=REFERENCIAS!$C$63,AB3409&lt;REFERENCIAS!$D$63),REFERENCIAS!$B$63,IF(AND(AB3409&gt;REFERENCIAS!$C$64,AB3409&lt;=REFERENCIAS!$D$64),REFERENCIAS!$B$64,IF(AND(AB3409&gt;=REFERENCIAS!$C$65,AB3409&lt;REFERENCIAS!$D$65),REFERENCIAS!$B$65, "Revisar"))))</f>
        <v>#REF!</v>
      </c>
      <c r="AD3409" s="94" t="e">
        <f ca="1">VLOOKUP(AC3409,REFERENCIAS!$B$62:$G$65,4,FALSE)</f>
        <v>#REF!</v>
      </c>
    </row>
    <row r="3410" spans="1:30" ht="17.25" x14ac:dyDescent="0.25">
      <c r="A3410" s="74"/>
      <c r="B3410" s="19"/>
      <c r="C3410" s="19"/>
      <c r="D3410" s="50"/>
      <c r="E3410" s="73"/>
      <c r="F3410" s="74"/>
      <c r="G3410" s="9"/>
      <c r="H3410" s="48"/>
      <c r="I3410" s="49">
        <f t="shared" ca="1" si="212"/>
        <v>2022</v>
      </c>
      <c r="J3410" s="22">
        <f t="shared" ca="1" si="209"/>
        <v>1</v>
      </c>
      <c r="K3410" s="19"/>
      <c r="L3410" s="73"/>
      <c r="M3410" s="74"/>
      <c r="N3410" s="19"/>
      <c r="O3410" s="73"/>
      <c r="P3410" s="82">
        <v>1</v>
      </c>
      <c r="Q3410" s="24">
        <v>1</v>
      </c>
      <c r="R3410" s="81">
        <f t="shared" si="210"/>
        <v>1</v>
      </c>
      <c r="S3410" s="87"/>
      <c r="T3410" s="19"/>
      <c r="U3410" s="25"/>
      <c r="V3410" s="25"/>
      <c r="W3410" s="81"/>
      <c r="X3410" s="91" t="e">
        <f ca="1">+VLOOKUP(#REF!,REFERENCIAS!$C:$D,2,0)*VLOOKUP(#REF!,PONDERADORES!A:P,IF(AND(INFORMACION!$T3410='REFERENCIAS RIESGO'!$C$36,INFORMACION!$F3410=REFERENCIAS!$C$24),16,IF(INFORMACION!$T3410='REFERENCIAS RIESGO'!$C$36,13,IF(INFORMACION!$F3410=REFERENCIAS!$C$24,10,7))),0)+VLOOKUP(K3410,REFERENCIAS!$C:$D,2,0)*VLOOKUP($K$2,PONDERADORES!A:P,IF(AND(INFORMACION!$T3410='REFERENCIAS RIESGO'!$C$36,INFORMACION!$F3410=REFERENCIAS!$C$24),16,IF(INFORMACION!$T3410='REFERENCIAS RIESGO'!$C$36,13,IF(INFORMACION!$F3410=REFERENCIAS!$C$24,10,7))),0)+VLOOKUP(L3410,REFERENCIAS!$C:$D,2,0)*VLOOKUP($L$2,PONDERADORES!A:P,IF(AND(INFORMACION!$T3410='REFERENCIAS RIESGO'!$C$36,INFORMACION!$F3410=REFERENCIAS!$C$24),16,IF(INFORMACION!$T3410='REFERENCIAS RIESGO'!$C$36,13,IF(INFORMACION!$F3410=REFERENCIAS!$C$24,10,7))),0)+VLOOKUP(F3410,REFERENCIAS!$C:$D,2,0)*VLOOKUP($F$2,PONDERADORES!A:P,IF(AND(INFORMACION!$T3410='REFERENCIAS RIESGO'!$C$36,INFORMACION!$F3410=REFERENCIAS!$C$24),16,IF(INFORMACION!$T3410='REFERENCIAS RIESGO'!$C$36,13,IF(INFORMACION!$F3410=REFERENCIAS!$C$24,10,7))),0)+VLOOKUP(T3410,REFERENCIAS!$C:$D,2,0)*VLOOKUP($T$2,PONDERADORES!A:P,IF(AND(INFORMACION!$T3410='REFERENCIAS RIESGO'!$C$36,INFORMACION!$F3410=REFERENCIAS!$C$24),16,IF(INFORMACION!$T3410='REFERENCIAS RIESGO'!$C$36,13,IF(INFORMACION!$F3410=REFERENCIAS!$C$24,10,7))),0)+VLOOKUP(IF(J3410&lt;=0.2,0.2,IF(AND(J3410&gt;0.2,J3410&lt;=0.4),0.4,IF(AND(J3410&gt;0.4,J3410&lt;=0.6),0.6,IF(AND(J3410&gt;0.6,J3410&lt;=0.8),0.8,IF(AND(J3410&gt;0.8,J3410&lt;=1),1))))),REFERENCIAS!$C:$D,2,0)*VLOOKUP($J$2,PONDERADORES!A:P,IF(AND(INFORMACION!$T3410='REFERENCIAS RIESGO'!$C$36,INFORMACION!$F3410=REFERENCIAS!$C$24),16,IF(INFORMACION!$T3410='REFERENCIAS RIESGO'!$C$36,13,IF(INFORMACION!$F3410=REFERENCIAS!$C$24,10,7))),0)</f>
        <v>#REF!</v>
      </c>
      <c r="Y3410" s="68">
        <f>+VLOOKUP(M3410,REFERENCIAS!$C:$D,2,0)*VLOOKUP($M$2,PONDERADORES!$A$7:$G$9,7,0)+VLOOKUP(N3410,REFERENCIAS!$C:$D,2,0)*VLOOKUP($N$2,PONDERADORES!$A$7:$G$9,7,0)+VLOOKUP(O3410,REFERENCIAS!$C:$D,2,0)*VLOOKUP($O$2,PONDERADORES!$A$7:$G$9,7,0)</f>
        <v>0.2</v>
      </c>
      <c r="Z3410" s="2">
        <f>+VLOOKUP(IF(R3410&lt;0.1,0,IF(AND(R3410&gt;=0.1,R3410&lt;0.2),0.1,IF(AND(R3410&gt;=0.2,R3410&lt;0.3),0.2,IF(R3410&gt;0.3,0.3,)))),REFERENCIAS!$C:$D,2,0)*VLOOKUP($R$2,PONDERADORES!$A$11:$G$11,7,0)</f>
        <v>15</v>
      </c>
      <c r="AA3410" s="92"/>
      <c r="AB3410" s="95" t="e">
        <f t="shared" ca="1" si="211"/>
        <v>#REF!</v>
      </c>
      <c r="AC3410" s="23" t="e">
        <f ca="1">IF(AB3410&gt;REFERENCIAS!$C$62,REFERENCIAS!$B$62,IF(AND(AB3410&gt;=REFERENCIAS!$C$63,AB3410&lt;REFERENCIAS!$D$63),REFERENCIAS!$B$63,IF(AND(AB3410&gt;REFERENCIAS!$C$64,AB3410&lt;=REFERENCIAS!$D$64),REFERENCIAS!$B$64,IF(AND(AB3410&gt;=REFERENCIAS!$C$65,AB3410&lt;REFERENCIAS!$D$65),REFERENCIAS!$B$65, "Revisar"))))</f>
        <v>#REF!</v>
      </c>
      <c r="AD3410" s="94" t="e">
        <f ca="1">VLOOKUP(AC3410,REFERENCIAS!$B$62:$G$65,4,FALSE)</f>
        <v>#REF!</v>
      </c>
    </row>
    <row r="3411" spans="1:30" ht="17.25" x14ac:dyDescent="0.25">
      <c r="A3411" s="74"/>
      <c r="B3411" s="19"/>
      <c r="C3411" s="19"/>
      <c r="D3411" s="50"/>
      <c r="E3411" s="73"/>
      <c r="F3411" s="74"/>
      <c r="G3411" s="9"/>
      <c r="H3411" s="48"/>
      <c r="I3411" s="49">
        <f t="shared" ca="1" si="212"/>
        <v>2022</v>
      </c>
      <c r="J3411" s="22">
        <f t="shared" ca="1" si="209"/>
        <v>1</v>
      </c>
      <c r="K3411" s="19"/>
      <c r="L3411" s="73"/>
      <c r="M3411" s="74"/>
      <c r="N3411" s="19"/>
      <c r="O3411" s="73"/>
      <c r="P3411" s="82">
        <v>1</v>
      </c>
      <c r="Q3411" s="24">
        <v>1</v>
      </c>
      <c r="R3411" s="81">
        <f t="shared" si="210"/>
        <v>1</v>
      </c>
      <c r="S3411" s="87"/>
      <c r="T3411" s="19"/>
      <c r="U3411" s="25"/>
      <c r="V3411" s="25"/>
      <c r="W3411" s="81"/>
      <c r="X3411" s="91" t="e">
        <f ca="1">+VLOOKUP(#REF!,REFERENCIAS!$C:$D,2,0)*VLOOKUP(#REF!,PONDERADORES!A:P,IF(AND(INFORMACION!$T3411='REFERENCIAS RIESGO'!$C$36,INFORMACION!$F3411=REFERENCIAS!$C$24),16,IF(INFORMACION!$T3411='REFERENCIAS RIESGO'!$C$36,13,IF(INFORMACION!$F3411=REFERENCIAS!$C$24,10,7))),0)+VLOOKUP(K3411,REFERENCIAS!$C:$D,2,0)*VLOOKUP($K$2,PONDERADORES!A:P,IF(AND(INFORMACION!$T3411='REFERENCIAS RIESGO'!$C$36,INFORMACION!$F3411=REFERENCIAS!$C$24),16,IF(INFORMACION!$T3411='REFERENCIAS RIESGO'!$C$36,13,IF(INFORMACION!$F3411=REFERENCIAS!$C$24,10,7))),0)+VLOOKUP(L3411,REFERENCIAS!$C:$D,2,0)*VLOOKUP($L$2,PONDERADORES!A:P,IF(AND(INFORMACION!$T3411='REFERENCIAS RIESGO'!$C$36,INFORMACION!$F3411=REFERENCIAS!$C$24),16,IF(INFORMACION!$T3411='REFERENCIAS RIESGO'!$C$36,13,IF(INFORMACION!$F3411=REFERENCIAS!$C$24,10,7))),0)+VLOOKUP(F3411,REFERENCIAS!$C:$D,2,0)*VLOOKUP($F$2,PONDERADORES!A:P,IF(AND(INFORMACION!$T3411='REFERENCIAS RIESGO'!$C$36,INFORMACION!$F3411=REFERENCIAS!$C$24),16,IF(INFORMACION!$T3411='REFERENCIAS RIESGO'!$C$36,13,IF(INFORMACION!$F3411=REFERENCIAS!$C$24,10,7))),0)+VLOOKUP(T3411,REFERENCIAS!$C:$D,2,0)*VLOOKUP($T$2,PONDERADORES!A:P,IF(AND(INFORMACION!$T3411='REFERENCIAS RIESGO'!$C$36,INFORMACION!$F3411=REFERENCIAS!$C$24),16,IF(INFORMACION!$T3411='REFERENCIAS RIESGO'!$C$36,13,IF(INFORMACION!$F3411=REFERENCIAS!$C$24,10,7))),0)+VLOOKUP(IF(J3411&lt;=0.2,0.2,IF(AND(J3411&gt;0.2,J3411&lt;=0.4),0.4,IF(AND(J3411&gt;0.4,J3411&lt;=0.6),0.6,IF(AND(J3411&gt;0.6,J3411&lt;=0.8),0.8,IF(AND(J3411&gt;0.8,J3411&lt;=1),1))))),REFERENCIAS!$C:$D,2,0)*VLOOKUP($J$2,PONDERADORES!A:P,IF(AND(INFORMACION!$T3411='REFERENCIAS RIESGO'!$C$36,INFORMACION!$F3411=REFERENCIAS!$C$24),16,IF(INFORMACION!$T3411='REFERENCIAS RIESGO'!$C$36,13,IF(INFORMACION!$F3411=REFERENCIAS!$C$24,10,7))),0)</f>
        <v>#REF!</v>
      </c>
      <c r="Y3411" s="68">
        <f>+VLOOKUP(M3411,REFERENCIAS!$C:$D,2,0)*VLOOKUP($M$2,PONDERADORES!$A$7:$G$9,7,0)+VLOOKUP(N3411,REFERENCIAS!$C:$D,2,0)*VLOOKUP($N$2,PONDERADORES!$A$7:$G$9,7,0)+VLOOKUP(O3411,REFERENCIAS!$C:$D,2,0)*VLOOKUP($O$2,PONDERADORES!$A$7:$G$9,7,0)</f>
        <v>0.2</v>
      </c>
      <c r="Z3411" s="2">
        <f>+VLOOKUP(IF(R3411&lt;0.1,0,IF(AND(R3411&gt;=0.1,R3411&lt;0.2),0.1,IF(AND(R3411&gt;=0.2,R3411&lt;0.3),0.2,IF(R3411&gt;0.3,0.3,)))),REFERENCIAS!$C:$D,2,0)*VLOOKUP($R$2,PONDERADORES!$A$11:$G$11,7,0)</f>
        <v>15</v>
      </c>
      <c r="AA3411" s="92"/>
      <c r="AB3411" s="95" t="e">
        <f t="shared" ca="1" si="211"/>
        <v>#REF!</v>
      </c>
      <c r="AC3411" s="23" t="e">
        <f ca="1">IF(AB3411&gt;REFERENCIAS!$C$62,REFERENCIAS!$B$62,IF(AND(AB3411&gt;=REFERENCIAS!$C$63,AB3411&lt;REFERENCIAS!$D$63),REFERENCIAS!$B$63,IF(AND(AB3411&gt;REFERENCIAS!$C$64,AB3411&lt;=REFERENCIAS!$D$64),REFERENCIAS!$B$64,IF(AND(AB3411&gt;=REFERENCIAS!$C$65,AB3411&lt;REFERENCIAS!$D$65),REFERENCIAS!$B$65, "Revisar"))))</f>
        <v>#REF!</v>
      </c>
      <c r="AD3411" s="94" t="e">
        <f ca="1">VLOOKUP(AC3411,REFERENCIAS!$B$62:$G$65,4,FALSE)</f>
        <v>#REF!</v>
      </c>
    </row>
    <row r="3412" spans="1:30" ht="17.25" x14ac:dyDescent="0.25">
      <c r="A3412" s="74"/>
      <c r="B3412" s="19"/>
      <c r="C3412" s="19"/>
      <c r="D3412" s="50"/>
      <c r="E3412" s="73"/>
      <c r="F3412" s="74"/>
      <c r="G3412" s="9"/>
      <c r="H3412" s="48"/>
      <c r="I3412" s="49">
        <f t="shared" ca="1" si="212"/>
        <v>2022</v>
      </c>
      <c r="J3412" s="22">
        <f t="shared" ca="1" si="209"/>
        <v>1</v>
      </c>
      <c r="K3412" s="19"/>
      <c r="L3412" s="73"/>
      <c r="M3412" s="74"/>
      <c r="N3412" s="19"/>
      <c r="O3412" s="73"/>
      <c r="P3412" s="82">
        <v>1</v>
      </c>
      <c r="Q3412" s="24">
        <v>1</v>
      </c>
      <c r="R3412" s="81">
        <f t="shared" si="210"/>
        <v>1</v>
      </c>
      <c r="S3412" s="87"/>
      <c r="T3412" s="19"/>
      <c r="U3412" s="25"/>
      <c r="V3412" s="25"/>
      <c r="W3412" s="81"/>
      <c r="X3412" s="91" t="e">
        <f ca="1">+VLOOKUP(#REF!,REFERENCIAS!$C:$D,2,0)*VLOOKUP(#REF!,PONDERADORES!A:P,IF(AND(INFORMACION!$T3412='REFERENCIAS RIESGO'!$C$36,INFORMACION!$F3412=REFERENCIAS!$C$24),16,IF(INFORMACION!$T3412='REFERENCIAS RIESGO'!$C$36,13,IF(INFORMACION!$F3412=REFERENCIAS!$C$24,10,7))),0)+VLOOKUP(K3412,REFERENCIAS!$C:$D,2,0)*VLOOKUP($K$2,PONDERADORES!A:P,IF(AND(INFORMACION!$T3412='REFERENCIAS RIESGO'!$C$36,INFORMACION!$F3412=REFERENCIAS!$C$24),16,IF(INFORMACION!$T3412='REFERENCIAS RIESGO'!$C$36,13,IF(INFORMACION!$F3412=REFERENCIAS!$C$24,10,7))),0)+VLOOKUP(L3412,REFERENCIAS!$C:$D,2,0)*VLOOKUP($L$2,PONDERADORES!A:P,IF(AND(INFORMACION!$T3412='REFERENCIAS RIESGO'!$C$36,INFORMACION!$F3412=REFERENCIAS!$C$24),16,IF(INFORMACION!$T3412='REFERENCIAS RIESGO'!$C$36,13,IF(INFORMACION!$F3412=REFERENCIAS!$C$24,10,7))),0)+VLOOKUP(F3412,REFERENCIAS!$C:$D,2,0)*VLOOKUP($F$2,PONDERADORES!A:P,IF(AND(INFORMACION!$T3412='REFERENCIAS RIESGO'!$C$36,INFORMACION!$F3412=REFERENCIAS!$C$24),16,IF(INFORMACION!$T3412='REFERENCIAS RIESGO'!$C$36,13,IF(INFORMACION!$F3412=REFERENCIAS!$C$24,10,7))),0)+VLOOKUP(T3412,REFERENCIAS!$C:$D,2,0)*VLOOKUP($T$2,PONDERADORES!A:P,IF(AND(INFORMACION!$T3412='REFERENCIAS RIESGO'!$C$36,INFORMACION!$F3412=REFERENCIAS!$C$24),16,IF(INFORMACION!$T3412='REFERENCIAS RIESGO'!$C$36,13,IF(INFORMACION!$F3412=REFERENCIAS!$C$24,10,7))),0)+VLOOKUP(IF(J3412&lt;=0.2,0.2,IF(AND(J3412&gt;0.2,J3412&lt;=0.4),0.4,IF(AND(J3412&gt;0.4,J3412&lt;=0.6),0.6,IF(AND(J3412&gt;0.6,J3412&lt;=0.8),0.8,IF(AND(J3412&gt;0.8,J3412&lt;=1),1))))),REFERENCIAS!$C:$D,2,0)*VLOOKUP($J$2,PONDERADORES!A:P,IF(AND(INFORMACION!$T3412='REFERENCIAS RIESGO'!$C$36,INFORMACION!$F3412=REFERENCIAS!$C$24),16,IF(INFORMACION!$T3412='REFERENCIAS RIESGO'!$C$36,13,IF(INFORMACION!$F3412=REFERENCIAS!$C$24,10,7))),0)</f>
        <v>#REF!</v>
      </c>
      <c r="Y3412" s="68">
        <f>+VLOOKUP(M3412,REFERENCIAS!$C:$D,2,0)*VLOOKUP($M$2,PONDERADORES!$A$7:$G$9,7,0)+VLOOKUP(N3412,REFERENCIAS!$C:$D,2,0)*VLOOKUP($N$2,PONDERADORES!$A$7:$G$9,7,0)+VLOOKUP(O3412,REFERENCIAS!$C:$D,2,0)*VLOOKUP($O$2,PONDERADORES!$A$7:$G$9,7,0)</f>
        <v>0.2</v>
      </c>
      <c r="Z3412" s="2">
        <f>+VLOOKUP(IF(R3412&lt;0.1,0,IF(AND(R3412&gt;=0.1,R3412&lt;0.2),0.1,IF(AND(R3412&gt;=0.2,R3412&lt;0.3),0.2,IF(R3412&gt;0.3,0.3,)))),REFERENCIAS!$C:$D,2,0)*VLOOKUP($R$2,PONDERADORES!$A$11:$G$11,7,0)</f>
        <v>15</v>
      </c>
      <c r="AA3412" s="92"/>
      <c r="AB3412" s="95" t="e">
        <f t="shared" ca="1" si="211"/>
        <v>#REF!</v>
      </c>
      <c r="AC3412" s="23" t="e">
        <f ca="1">IF(AB3412&gt;REFERENCIAS!$C$62,REFERENCIAS!$B$62,IF(AND(AB3412&gt;=REFERENCIAS!$C$63,AB3412&lt;REFERENCIAS!$D$63),REFERENCIAS!$B$63,IF(AND(AB3412&gt;REFERENCIAS!$C$64,AB3412&lt;=REFERENCIAS!$D$64),REFERENCIAS!$B$64,IF(AND(AB3412&gt;=REFERENCIAS!$C$65,AB3412&lt;REFERENCIAS!$D$65),REFERENCIAS!$B$65, "Revisar"))))</f>
        <v>#REF!</v>
      </c>
      <c r="AD3412" s="94" t="e">
        <f ca="1">VLOOKUP(AC3412,REFERENCIAS!$B$62:$G$65,4,FALSE)</f>
        <v>#REF!</v>
      </c>
    </row>
    <row r="3413" spans="1:30" ht="17.25" x14ac:dyDescent="0.25">
      <c r="A3413" s="74"/>
      <c r="B3413" s="19"/>
      <c r="C3413" s="19"/>
      <c r="D3413" s="50"/>
      <c r="E3413" s="73"/>
      <c r="F3413" s="74"/>
      <c r="G3413" s="9"/>
      <c r="H3413" s="48"/>
      <c r="I3413" s="49">
        <f t="shared" ca="1" si="212"/>
        <v>2022</v>
      </c>
      <c r="J3413" s="22">
        <f t="shared" ca="1" si="209"/>
        <v>1</v>
      </c>
      <c r="K3413" s="19"/>
      <c r="L3413" s="73"/>
      <c r="M3413" s="74"/>
      <c r="N3413" s="19"/>
      <c r="O3413" s="73"/>
      <c r="P3413" s="82">
        <v>1</v>
      </c>
      <c r="Q3413" s="24">
        <v>1</v>
      </c>
      <c r="R3413" s="81">
        <f t="shared" si="210"/>
        <v>1</v>
      </c>
      <c r="S3413" s="87"/>
      <c r="T3413" s="19"/>
      <c r="U3413" s="25"/>
      <c r="V3413" s="25"/>
      <c r="W3413" s="81"/>
      <c r="X3413" s="91" t="e">
        <f ca="1">+VLOOKUP(#REF!,REFERENCIAS!$C:$D,2,0)*VLOOKUP(#REF!,PONDERADORES!A:P,IF(AND(INFORMACION!$T3413='REFERENCIAS RIESGO'!$C$36,INFORMACION!$F3413=REFERENCIAS!$C$24),16,IF(INFORMACION!$T3413='REFERENCIAS RIESGO'!$C$36,13,IF(INFORMACION!$F3413=REFERENCIAS!$C$24,10,7))),0)+VLOOKUP(K3413,REFERENCIAS!$C:$D,2,0)*VLOOKUP($K$2,PONDERADORES!A:P,IF(AND(INFORMACION!$T3413='REFERENCIAS RIESGO'!$C$36,INFORMACION!$F3413=REFERENCIAS!$C$24),16,IF(INFORMACION!$T3413='REFERENCIAS RIESGO'!$C$36,13,IF(INFORMACION!$F3413=REFERENCIAS!$C$24,10,7))),0)+VLOOKUP(L3413,REFERENCIAS!$C:$D,2,0)*VLOOKUP($L$2,PONDERADORES!A:P,IF(AND(INFORMACION!$T3413='REFERENCIAS RIESGO'!$C$36,INFORMACION!$F3413=REFERENCIAS!$C$24),16,IF(INFORMACION!$T3413='REFERENCIAS RIESGO'!$C$36,13,IF(INFORMACION!$F3413=REFERENCIAS!$C$24,10,7))),0)+VLOOKUP(F3413,REFERENCIAS!$C:$D,2,0)*VLOOKUP($F$2,PONDERADORES!A:P,IF(AND(INFORMACION!$T3413='REFERENCIAS RIESGO'!$C$36,INFORMACION!$F3413=REFERENCIAS!$C$24),16,IF(INFORMACION!$T3413='REFERENCIAS RIESGO'!$C$36,13,IF(INFORMACION!$F3413=REFERENCIAS!$C$24,10,7))),0)+VLOOKUP(T3413,REFERENCIAS!$C:$D,2,0)*VLOOKUP($T$2,PONDERADORES!A:P,IF(AND(INFORMACION!$T3413='REFERENCIAS RIESGO'!$C$36,INFORMACION!$F3413=REFERENCIAS!$C$24),16,IF(INFORMACION!$T3413='REFERENCIAS RIESGO'!$C$36,13,IF(INFORMACION!$F3413=REFERENCIAS!$C$24,10,7))),0)+VLOOKUP(IF(J3413&lt;=0.2,0.2,IF(AND(J3413&gt;0.2,J3413&lt;=0.4),0.4,IF(AND(J3413&gt;0.4,J3413&lt;=0.6),0.6,IF(AND(J3413&gt;0.6,J3413&lt;=0.8),0.8,IF(AND(J3413&gt;0.8,J3413&lt;=1),1))))),REFERENCIAS!$C:$D,2,0)*VLOOKUP($J$2,PONDERADORES!A:P,IF(AND(INFORMACION!$T3413='REFERENCIAS RIESGO'!$C$36,INFORMACION!$F3413=REFERENCIAS!$C$24),16,IF(INFORMACION!$T3413='REFERENCIAS RIESGO'!$C$36,13,IF(INFORMACION!$F3413=REFERENCIAS!$C$24,10,7))),0)</f>
        <v>#REF!</v>
      </c>
      <c r="Y3413" s="68">
        <f>+VLOOKUP(M3413,REFERENCIAS!$C:$D,2,0)*VLOOKUP($M$2,PONDERADORES!$A$7:$G$9,7,0)+VLOOKUP(N3413,REFERENCIAS!$C:$D,2,0)*VLOOKUP($N$2,PONDERADORES!$A$7:$G$9,7,0)+VLOOKUP(O3413,REFERENCIAS!$C:$D,2,0)*VLOOKUP($O$2,PONDERADORES!$A$7:$G$9,7,0)</f>
        <v>0.2</v>
      </c>
      <c r="Z3413" s="2">
        <f>+VLOOKUP(IF(R3413&lt;0.1,0,IF(AND(R3413&gt;=0.1,R3413&lt;0.2),0.1,IF(AND(R3413&gt;=0.2,R3413&lt;0.3),0.2,IF(R3413&gt;0.3,0.3,)))),REFERENCIAS!$C:$D,2,0)*VLOOKUP($R$2,PONDERADORES!$A$11:$G$11,7,0)</f>
        <v>15</v>
      </c>
      <c r="AA3413" s="92"/>
      <c r="AB3413" s="95" t="e">
        <f t="shared" ca="1" si="211"/>
        <v>#REF!</v>
      </c>
      <c r="AC3413" s="23" t="e">
        <f ca="1">IF(AB3413&gt;REFERENCIAS!$C$62,REFERENCIAS!$B$62,IF(AND(AB3413&gt;=REFERENCIAS!$C$63,AB3413&lt;REFERENCIAS!$D$63),REFERENCIAS!$B$63,IF(AND(AB3413&gt;REFERENCIAS!$C$64,AB3413&lt;=REFERENCIAS!$D$64),REFERENCIAS!$B$64,IF(AND(AB3413&gt;=REFERENCIAS!$C$65,AB3413&lt;REFERENCIAS!$D$65),REFERENCIAS!$B$65, "Revisar"))))</f>
        <v>#REF!</v>
      </c>
      <c r="AD3413" s="94" t="e">
        <f ca="1">VLOOKUP(AC3413,REFERENCIAS!$B$62:$G$65,4,FALSE)</f>
        <v>#REF!</v>
      </c>
    </row>
    <row r="3414" spans="1:30" ht="17.25" x14ac:dyDescent="0.25">
      <c r="A3414" s="74"/>
      <c r="B3414" s="19"/>
      <c r="C3414" s="19"/>
      <c r="D3414" s="50"/>
      <c r="E3414" s="73"/>
      <c r="F3414" s="74"/>
      <c r="G3414" s="9"/>
      <c r="H3414" s="48"/>
      <c r="I3414" s="49">
        <f t="shared" ca="1" si="212"/>
        <v>2022</v>
      </c>
      <c r="J3414" s="22">
        <f t="shared" ca="1" si="209"/>
        <v>1</v>
      </c>
      <c r="K3414" s="19"/>
      <c r="L3414" s="73"/>
      <c r="M3414" s="74"/>
      <c r="N3414" s="19"/>
      <c r="O3414" s="73"/>
      <c r="P3414" s="82">
        <v>1</v>
      </c>
      <c r="Q3414" s="24">
        <v>1</v>
      </c>
      <c r="R3414" s="81">
        <f t="shared" si="210"/>
        <v>1</v>
      </c>
      <c r="S3414" s="87"/>
      <c r="T3414" s="19"/>
      <c r="U3414" s="25"/>
      <c r="V3414" s="25"/>
      <c r="W3414" s="81"/>
      <c r="X3414" s="91" t="e">
        <f ca="1">+VLOOKUP(#REF!,REFERENCIAS!$C:$D,2,0)*VLOOKUP(#REF!,PONDERADORES!A:P,IF(AND(INFORMACION!$T3414='REFERENCIAS RIESGO'!$C$36,INFORMACION!$F3414=REFERENCIAS!$C$24),16,IF(INFORMACION!$T3414='REFERENCIAS RIESGO'!$C$36,13,IF(INFORMACION!$F3414=REFERENCIAS!$C$24,10,7))),0)+VLOOKUP(K3414,REFERENCIAS!$C:$D,2,0)*VLOOKUP($K$2,PONDERADORES!A:P,IF(AND(INFORMACION!$T3414='REFERENCIAS RIESGO'!$C$36,INFORMACION!$F3414=REFERENCIAS!$C$24),16,IF(INFORMACION!$T3414='REFERENCIAS RIESGO'!$C$36,13,IF(INFORMACION!$F3414=REFERENCIAS!$C$24,10,7))),0)+VLOOKUP(L3414,REFERENCIAS!$C:$D,2,0)*VLOOKUP($L$2,PONDERADORES!A:P,IF(AND(INFORMACION!$T3414='REFERENCIAS RIESGO'!$C$36,INFORMACION!$F3414=REFERENCIAS!$C$24),16,IF(INFORMACION!$T3414='REFERENCIAS RIESGO'!$C$36,13,IF(INFORMACION!$F3414=REFERENCIAS!$C$24,10,7))),0)+VLOOKUP(F3414,REFERENCIAS!$C:$D,2,0)*VLOOKUP($F$2,PONDERADORES!A:P,IF(AND(INFORMACION!$T3414='REFERENCIAS RIESGO'!$C$36,INFORMACION!$F3414=REFERENCIAS!$C$24),16,IF(INFORMACION!$T3414='REFERENCIAS RIESGO'!$C$36,13,IF(INFORMACION!$F3414=REFERENCIAS!$C$24,10,7))),0)+VLOOKUP(T3414,REFERENCIAS!$C:$D,2,0)*VLOOKUP($T$2,PONDERADORES!A:P,IF(AND(INFORMACION!$T3414='REFERENCIAS RIESGO'!$C$36,INFORMACION!$F3414=REFERENCIAS!$C$24),16,IF(INFORMACION!$T3414='REFERENCIAS RIESGO'!$C$36,13,IF(INFORMACION!$F3414=REFERENCIAS!$C$24,10,7))),0)+VLOOKUP(IF(J3414&lt;=0.2,0.2,IF(AND(J3414&gt;0.2,J3414&lt;=0.4),0.4,IF(AND(J3414&gt;0.4,J3414&lt;=0.6),0.6,IF(AND(J3414&gt;0.6,J3414&lt;=0.8),0.8,IF(AND(J3414&gt;0.8,J3414&lt;=1),1))))),REFERENCIAS!$C:$D,2,0)*VLOOKUP($J$2,PONDERADORES!A:P,IF(AND(INFORMACION!$T3414='REFERENCIAS RIESGO'!$C$36,INFORMACION!$F3414=REFERENCIAS!$C$24),16,IF(INFORMACION!$T3414='REFERENCIAS RIESGO'!$C$36,13,IF(INFORMACION!$F3414=REFERENCIAS!$C$24,10,7))),0)</f>
        <v>#REF!</v>
      </c>
      <c r="Y3414" s="68">
        <f>+VLOOKUP(M3414,REFERENCIAS!$C:$D,2,0)*VLOOKUP($M$2,PONDERADORES!$A$7:$G$9,7,0)+VLOOKUP(N3414,REFERENCIAS!$C:$D,2,0)*VLOOKUP($N$2,PONDERADORES!$A$7:$G$9,7,0)+VLOOKUP(O3414,REFERENCIAS!$C:$D,2,0)*VLOOKUP($O$2,PONDERADORES!$A$7:$G$9,7,0)</f>
        <v>0.2</v>
      </c>
      <c r="Z3414" s="2">
        <f>+VLOOKUP(IF(R3414&lt;0.1,0,IF(AND(R3414&gt;=0.1,R3414&lt;0.2),0.1,IF(AND(R3414&gt;=0.2,R3414&lt;0.3),0.2,IF(R3414&gt;0.3,0.3,)))),REFERENCIAS!$C:$D,2,0)*VLOOKUP($R$2,PONDERADORES!$A$11:$G$11,7,0)</f>
        <v>15</v>
      </c>
      <c r="AA3414" s="92"/>
      <c r="AB3414" s="95" t="e">
        <f t="shared" ca="1" si="211"/>
        <v>#REF!</v>
      </c>
      <c r="AC3414" s="23" t="e">
        <f ca="1">IF(AB3414&gt;REFERENCIAS!$C$62,REFERENCIAS!$B$62,IF(AND(AB3414&gt;=REFERENCIAS!$C$63,AB3414&lt;REFERENCIAS!$D$63),REFERENCIAS!$B$63,IF(AND(AB3414&gt;REFERENCIAS!$C$64,AB3414&lt;=REFERENCIAS!$D$64),REFERENCIAS!$B$64,IF(AND(AB3414&gt;=REFERENCIAS!$C$65,AB3414&lt;REFERENCIAS!$D$65),REFERENCIAS!$B$65, "Revisar"))))</f>
        <v>#REF!</v>
      </c>
      <c r="AD3414" s="94" t="e">
        <f ca="1">VLOOKUP(AC3414,REFERENCIAS!$B$62:$G$65,4,FALSE)</f>
        <v>#REF!</v>
      </c>
    </row>
    <row r="3415" spans="1:30" ht="17.25" x14ac:dyDescent="0.25">
      <c r="A3415" s="74"/>
      <c r="B3415" s="19"/>
      <c r="C3415" s="19"/>
      <c r="D3415" s="50"/>
      <c r="E3415" s="73"/>
      <c r="F3415" s="74"/>
      <c r="G3415" s="9"/>
      <c r="H3415" s="48"/>
      <c r="I3415" s="49">
        <f t="shared" ca="1" si="212"/>
        <v>2022</v>
      </c>
      <c r="J3415" s="22">
        <f t="shared" ca="1" si="209"/>
        <v>1</v>
      </c>
      <c r="K3415" s="19"/>
      <c r="L3415" s="73"/>
      <c r="M3415" s="74"/>
      <c r="N3415" s="19"/>
      <c r="O3415" s="73"/>
      <c r="P3415" s="82">
        <v>1</v>
      </c>
      <c r="Q3415" s="24">
        <v>1</v>
      </c>
      <c r="R3415" s="81">
        <f t="shared" si="210"/>
        <v>1</v>
      </c>
      <c r="S3415" s="87"/>
      <c r="T3415" s="19"/>
      <c r="U3415" s="25"/>
      <c r="V3415" s="25"/>
      <c r="W3415" s="81"/>
      <c r="X3415" s="91" t="e">
        <f ca="1">+VLOOKUP(#REF!,REFERENCIAS!$C:$D,2,0)*VLOOKUP(#REF!,PONDERADORES!A:P,IF(AND(INFORMACION!$T3415='REFERENCIAS RIESGO'!$C$36,INFORMACION!$F3415=REFERENCIAS!$C$24),16,IF(INFORMACION!$T3415='REFERENCIAS RIESGO'!$C$36,13,IF(INFORMACION!$F3415=REFERENCIAS!$C$24,10,7))),0)+VLOOKUP(K3415,REFERENCIAS!$C:$D,2,0)*VLOOKUP($K$2,PONDERADORES!A:P,IF(AND(INFORMACION!$T3415='REFERENCIAS RIESGO'!$C$36,INFORMACION!$F3415=REFERENCIAS!$C$24),16,IF(INFORMACION!$T3415='REFERENCIAS RIESGO'!$C$36,13,IF(INFORMACION!$F3415=REFERENCIAS!$C$24,10,7))),0)+VLOOKUP(L3415,REFERENCIAS!$C:$D,2,0)*VLOOKUP($L$2,PONDERADORES!A:P,IF(AND(INFORMACION!$T3415='REFERENCIAS RIESGO'!$C$36,INFORMACION!$F3415=REFERENCIAS!$C$24),16,IF(INFORMACION!$T3415='REFERENCIAS RIESGO'!$C$36,13,IF(INFORMACION!$F3415=REFERENCIAS!$C$24,10,7))),0)+VLOOKUP(F3415,REFERENCIAS!$C:$D,2,0)*VLOOKUP($F$2,PONDERADORES!A:P,IF(AND(INFORMACION!$T3415='REFERENCIAS RIESGO'!$C$36,INFORMACION!$F3415=REFERENCIAS!$C$24),16,IF(INFORMACION!$T3415='REFERENCIAS RIESGO'!$C$36,13,IF(INFORMACION!$F3415=REFERENCIAS!$C$24,10,7))),0)+VLOOKUP(T3415,REFERENCIAS!$C:$D,2,0)*VLOOKUP($T$2,PONDERADORES!A:P,IF(AND(INFORMACION!$T3415='REFERENCIAS RIESGO'!$C$36,INFORMACION!$F3415=REFERENCIAS!$C$24),16,IF(INFORMACION!$T3415='REFERENCIAS RIESGO'!$C$36,13,IF(INFORMACION!$F3415=REFERENCIAS!$C$24,10,7))),0)+VLOOKUP(IF(J3415&lt;=0.2,0.2,IF(AND(J3415&gt;0.2,J3415&lt;=0.4),0.4,IF(AND(J3415&gt;0.4,J3415&lt;=0.6),0.6,IF(AND(J3415&gt;0.6,J3415&lt;=0.8),0.8,IF(AND(J3415&gt;0.8,J3415&lt;=1),1))))),REFERENCIAS!$C:$D,2,0)*VLOOKUP($J$2,PONDERADORES!A:P,IF(AND(INFORMACION!$T3415='REFERENCIAS RIESGO'!$C$36,INFORMACION!$F3415=REFERENCIAS!$C$24),16,IF(INFORMACION!$T3415='REFERENCIAS RIESGO'!$C$36,13,IF(INFORMACION!$F3415=REFERENCIAS!$C$24,10,7))),0)</f>
        <v>#REF!</v>
      </c>
      <c r="Y3415" s="68">
        <f>+VLOOKUP(M3415,REFERENCIAS!$C:$D,2,0)*VLOOKUP($M$2,PONDERADORES!$A$7:$G$9,7,0)+VLOOKUP(N3415,REFERENCIAS!$C:$D,2,0)*VLOOKUP($N$2,PONDERADORES!$A$7:$G$9,7,0)+VLOOKUP(O3415,REFERENCIAS!$C:$D,2,0)*VLOOKUP($O$2,PONDERADORES!$A$7:$G$9,7,0)</f>
        <v>0.2</v>
      </c>
      <c r="Z3415" s="2">
        <f>+VLOOKUP(IF(R3415&lt;0.1,0,IF(AND(R3415&gt;=0.1,R3415&lt;0.2),0.1,IF(AND(R3415&gt;=0.2,R3415&lt;0.3),0.2,IF(R3415&gt;0.3,0.3,)))),REFERENCIAS!$C:$D,2,0)*VLOOKUP($R$2,PONDERADORES!$A$11:$G$11,7,0)</f>
        <v>15</v>
      </c>
      <c r="AA3415" s="92"/>
      <c r="AB3415" s="95" t="e">
        <f t="shared" ca="1" si="211"/>
        <v>#REF!</v>
      </c>
      <c r="AC3415" s="23" t="e">
        <f ca="1">IF(AB3415&gt;REFERENCIAS!$C$62,REFERENCIAS!$B$62,IF(AND(AB3415&gt;=REFERENCIAS!$C$63,AB3415&lt;REFERENCIAS!$D$63),REFERENCIAS!$B$63,IF(AND(AB3415&gt;REFERENCIAS!$C$64,AB3415&lt;=REFERENCIAS!$D$64),REFERENCIAS!$B$64,IF(AND(AB3415&gt;=REFERENCIAS!$C$65,AB3415&lt;REFERENCIAS!$D$65),REFERENCIAS!$B$65, "Revisar"))))</f>
        <v>#REF!</v>
      </c>
      <c r="AD3415" s="94" t="e">
        <f ca="1">VLOOKUP(AC3415,REFERENCIAS!$B$62:$G$65,4,FALSE)</f>
        <v>#REF!</v>
      </c>
    </row>
    <row r="3416" spans="1:30" ht="17.25" x14ac:dyDescent="0.25">
      <c r="A3416" s="74"/>
      <c r="B3416" s="19"/>
      <c r="C3416" s="19"/>
      <c r="D3416" s="50"/>
      <c r="E3416" s="73"/>
      <c r="F3416" s="74"/>
      <c r="G3416" s="9"/>
      <c r="H3416" s="48"/>
      <c r="I3416" s="49">
        <f t="shared" ca="1" si="212"/>
        <v>2022</v>
      </c>
      <c r="J3416" s="22">
        <f t="shared" ca="1" si="209"/>
        <v>1</v>
      </c>
      <c r="K3416" s="19"/>
      <c r="L3416" s="73"/>
      <c r="M3416" s="74"/>
      <c r="N3416" s="19"/>
      <c r="O3416" s="73"/>
      <c r="P3416" s="82">
        <v>1</v>
      </c>
      <c r="Q3416" s="24">
        <v>1</v>
      </c>
      <c r="R3416" s="81">
        <f t="shared" si="210"/>
        <v>1</v>
      </c>
      <c r="S3416" s="87"/>
      <c r="T3416" s="19"/>
      <c r="U3416" s="25"/>
      <c r="V3416" s="25"/>
      <c r="W3416" s="81"/>
      <c r="X3416" s="91" t="e">
        <f ca="1">+VLOOKUP(#REF!,REFERENCIAS!$C:$D,2,0)*VLOOKUP(#REF!,PONDERADORES!A:P,IF(AND(INFORMACION!$T3416='REFERENCIAS RIESGO'!$C$36,INFORMACION!$F3416=REFERENCIAS!$C$24),16,IF(INFORMACION!$T3416='REFERENCIAS RIESGO'!$C$36,13,IF(INFORMACION!$F3416=REFERENCIAS!$C$24,10,7))),0)+VLOOKUP(K3416,REFERENCIAS!$C:$D,2,0)*VLOOKUP($K$2,PONDERADORES!A:P,IF(AND(INFORMACION!$T3416='REFERENCIAS RIESGO'!$C$36,INFORMACION!$F3416=REFERENCIAS!$C$24),16,IF(INFORMACION!$T3416='REFERENCIAS RIESGO'!$C$36,13,IF(INFORMACION!$F3416=REFERENCIAS!$C$24,10,7))),0)+VLOOKUP(L3416,REFERENCIAS!$C:$D,2,0)*VLOOKUP($L$2,PONDERADORES!A:P,IF(AND(INFORMACION!$T3416='REFERENCIAS RIESGO'!$C$36,INFORMACION!$F3416=REFERENCIAS!$C$24),16,IF(INFORMACION!$T3416='REFERENCIAS RIESGO'!$C$36,13,IF(INFORMACION!$F3416=REFERENCIAS!$C$24,10,7))),0)+VLOOKUP(F3416,REFERENCIAS!$C:$D,2,0)*VLOOKUP($F$2,PONDERADORES!A:P,IF(AND(INFORMACION!$T3416='REFERENCIAS RIESGO'!$C$36,INFORMACION!$F3416=REFERENCIAS!$C$24),16,IF(INFORMACION!$T3416='REFERENCIAS RIESGO'!$C$36,13,IF(INFORMACION!$F3416=REFERENCIAS!$C$24,10,7))),0)+VLOOKUP(T3416,REFERENCIAS!$C:$D,2,0)*VLOOKUP($T$2,PONDERADORES!A:P,IF(AND(INFORMACION!$T3416='REFERENCIAS RIESGO'!$C$36,INFORMACION!$F3416=REFERENCIAS!$C$24),16,IF(INFORMACION!$T3416='REFERENCIAS RIESGO'!$C$36,13,IF(INFORMACION!$F3416=REFERENCIAS!$C$24,10,7))),0)+VLOOKUP(IF(J3416&lt;=0.2,0.2,IF(AND(J3416&gt;0.2,J3416&lt;=0.4),0.4,IF(AND(J3416&gt;0.4,J3416&lt;=0.6),0.6,IF(AND(J3416&gt;0.6,J3416&lt;=0.8),0.8,IF(AND(J3416&gt;0.8,J3416&lt;=1),1))))),REFERENCIAS!$C:$D,2,0)*VLOOKUP($J$2,PONDERADORES!A:P,IF(AND(INFORMACION!$T3416='REFERENCIAS RIESGO'!$C$36,INFORMACION!$F3416=REFERENCIAS!$C$24),16,IF(INFORMACION!$T3416='REFERENCIAS RIESGO'!$C$36,13,IF(INFORMACION!$F3416=REFERENCIAS!$C$24,10,7))),0)</f>
        <v>#REF!</v>
      </c>
      <c r="Y3416" s="68">
        <f>+VLOOKUP(M3416,REFERENCIAS!$C:$D,2,0)*VLOOKUP($M$2,PONDERADORES!$A$7:$G$9,7,0)+VLOOKUP(N3416,REFERENCIAS!$C:$D,2,0)*VLOOKUP($N$2,PONDERADORES!$A$7:$G$9,7,0)+VLOOKUP(O3416,REFERENCIAS!$C:$D,2,0)*VLOOKUP($O$2,PONDERADORES!$A$7:$G$9,7,0)</f>
        <v>0.2</v>
      </c>
      <c r="Z3416" s="2">
        <f>+VLOOKUP(IF(R3416&lt;0.1,0,IF(AND(R3416&gt;=0.1,R3416&lt;0.2),0.1,IF(AND(R3416&gt;=0.2,R3416&lt;0.3),0.2,IF(R3416&gt;0.3,0.3,)))),REFERENCIAS!$C:$D,2,0)*VLOOKUP($R$2,PONDERADORES!$A$11:$G$11,7,0)</f>
        <v>15</v>
      </c>
      <c r="AA3416" s="92"/>
      <c r="AB3416" s="95" t="e">
        <f t="shared" ca="1" si="211"/>
        <v>#REF!</v>
      </c>
      <c r="AC3416" s="23" t="e">
        <f ca="1">IF(AB3416&gt;REFERENCIAS!$C$62,REFERENCIAS!$B$62,IF(AND(AB3416&gt;=REFERENCIAS!$C$63,AB3416&lt;REFERENCIAS!$D$63),REFERENCIAS!$B$63,IF(AND(AB3416&gt;REFERENCIAS!$C$64,AB3416&lt;=REFERENCIAS!$D$64),REFERENCIAS!$B$64,IF(AND(AB3416&gt;=REFERENCIAS!$C$65,AB3416&lt;REFERENCIAS!$D$65),REFERENCIAS!$B$65, "Revisar"))))</f>
        <v>#REF!</v>
      </c>
      <c r="AD3416" s="94" t="e">
        <f ca="1">VLOOKUP(AC3416,REFERENCIAS!$B$62:$G$65,4,FALSE)</f>
        <v>#REF!</v>
      </c>
    </row>
    <row r="3417" spans="1:30" ht="17.25" x14ac:dyDescent="0.25">
      <c r="A3417" s="74"/>
      <c r="B3417" s="19"/>
      <c r="C3417" s="19"/>
      <c r="D3417" s="50"/>
      <c r="E3417" s="73"/>
      <c r="F3417" s="74"/>
      <c r="G3417" s="9"/>
      <c r="H3417" s="48"/>
      <c r="I3417" s="49">
        <f t="shared" ca="1" si="212"/>
        <v>2022</v>
      </c>
      <c r="J3417" s="22">
        <f t="shared" ca="1" si="209"/>
        <v>1</v>
      </c>
      <c r="K3417" s="19"/>
      <c r="L3417" s="73"/>
      <c r="M3417" s="74"/>
      <c r="N3417" s="19"/>
      <c r="O3417" s="73"/>
      <c r="P3417" s="82">
        <v>1</v>
      </c>
      <c r="Q3417" s="24">
        <v>1</v>
      </c>
      <c r="R3417" s="81">
        <f t="shared" si="210"/>
        <v>1</v>
      </c>
      <c r="S3417" s="87"/>
      <c r="T3417" s="19"/>
      <c r="U3417" s="25"/>
      <c r="V3417" s="25"/>
      <c r="W3417" s="81"/>
      <c r="X3417" s="91" t="e">
        <f ca="1">+VLOOKUP(#REF!,REFERENCIAS!$C:$D,2,0)*VLOOKUP(#REF!,PONDERADORES!A:P,IF(AND(INFORMACION!$T3417='REFERENCIAS RIESGO'!$C$36,INFORMACION!$F3417=REFERENCIAS!$C$24),16,IF(INFORMACION!$T3417='REFERENCIAS RIESGO'!$C$36,13,IF(INFORMACION!$F3417=REFERENCIAS!$C$24,10,7))),0)+VLOOKUP(K3417,REFERENCIAS!$C:$D,2,0)*VLOOKUP($K$2,PONDERADORES!A:P,IF(AND(INFORMACION!$T3417='REFERENCIAS RIESGO'!$C$36,INFORMACION!$F3417=REFERENCIAS!$C$24),16,IF(INFORMACION!$T3417='REFERENCIAS RIESGO'!$C$36,13,IF(INFORMACION!$F3417=REFERENCIAS!$C$24,10,7))),0)+VLOOKUP(L3417,REFERENCIAS!$C:$D,2,0)*VLOOKUP($L$2,PONDERADORES!A:P,IF(AND(INFORMACION!$T3417='REFERENCIAS RIESGO'!$C$36,INFORMACION!$F3417=REFERENCIAS!$C$24),16,IF(INFORMACION!$T3417='REFERENCIAS RIESGO'!$C$36,13,IF(INFORMACION!$F3417=REFERENCIAS!$C$24,10,7))),0)+VLOOKUP(F3417,REFERENCIAS!$C:$D,2,0)*VLOOKUP($F$2,PONDERADORES!A:P,IF(AND(INFORMACION!$T3417='REFERENCIAS RIESGO'!$C$36,INFORMACION!$F3417=REFERENCIAS!$C$24),16,IF(INFORMACION!$T3417='REFERENCIAS RIESGO'!$C$36,13,IF(INFORMACION!$F3417=REFERENCIAS!$C$24,10,7))),0)+VLOOKUP(T3417,REFERENCIAS!$C:$D,2,0)*VLOOKUP($T$2,PONDERADORES!A:P,IF(AND(INFORMACION!$T3417='REFERENCIAS RIESGO'!$C$36,INFORMACION!$F3417=REFERENCIAS!$C$24),16,IF(INFORMACION!$T3417='REFERENCIAS RIESGO'!$C$36,13,IF(INFORMACION!$F3417=REFERENCIAS!$C$24,10,7))),0)+VLOOKUP(IF(J3417&lt;=0.2,0.2,IF(AND(J3417&gt;0.2,J3417&lt;=0.4),0.4,IF(AND(J3417&gt;0.4,J3417&lt;=0.6),0.6,IF(AND(J3417&gt;0.6,J3417&lt;=0.8),0.8,IF(AND(J3417&gt;0.8,J3417&lt;=1),1))))),REFERENCIAS!$C:$D,2,0)*VLOOKUP($J$2,PONDERADORES!A:P,IF(AND(INFORMACION!$T3417='REFERENCIAS RIESGO'!$C$36,INFORMACION!$F3417=REFERENCIAS!$C$24),16,IF(INFORMACION!$T3417='REFERENCIAS RIESGO'!$C$36,13,IF(INFORMACION!$F3417=REFERENCIAS!$C$24,10,7))),0)</f>
        <v>#REF!</v>
      </c>
      <c r="Y3417" s="68">
        <f>+VLOOKUP(M3417,REFERENCIAS!$C:$D,2,0)*VLOOKUP($M$2,PONDERADORES!$A$7:$G$9,7,0)+VLOOKUP(N3417,REFERENCIAS!$C:$D,2,0)*VLOOKUP($N$2,PONDERADORES!$A$7:$G$9,7,0)+VLOOKUP(O3417,REFERENCIAS!$C:$D,2,0)*VLOOKUP($O$2,PONDERADORES!$A$7:$G$9,7,0)</f>
        <v>0.2</v>
      </c>
      <c r="Z3417" s="2">
        <f>+VLOOKUP(IF(R3417&lt;0.1,0,IF(AND(R3417&gt;=0.1,R3417&lt;0.2),0.1,IF(AND(R3417&gt;=0.2,R3417&lt;0.3),0.2,IF(R3417&gt;0.3,0.3,)))),REFERENCIAS!$C:$D,2,0)*VLOOKUP($R$2,PONDERADORES!$A$11:$G$11,7,0)</f>
        <v>15</v>
      </c>
      <c r="AA3417" s="92"/>
      <c r="AB3417" s="95" t="e">
        <f t="shared" ca="1" si="211"/>
        <v>#REF!</v>
      </c>
      <c r="AC3417" s="23" t="e">
        <f ca="1">IF(AB3417&gt;REFERENCIAS!$C$62,REFERENCIAS!$B$62,IF(AND(AB3417&gt;=REFERENCIAS!$C$63,AB3417&lt;REFERENCIAS!$D$63),REFERENCIAS!$B$63,IF(AND(AB3417&gt;REFERENCIAS!$C$64,AB3417&lt;=REFERENCIAS!$D$64),REFERENCIAS!$B$64,IF(AND(AB3417&gt;=REFERENCIAS!$C$65,AB3417&lt;REFERENCIAS!$D$65),REFERENCIAS!$B$65, "Revisar"))))</f>
        <v>#REF!</v>
      </c>
      <c r="AD3417" s="94" t="e">
        <f ca="1">VLOOKUP(AC3417,REFERENCIAS!$B$62:$G$65,4,FALSE)</f>
        <v>#REF!</v>
      </c>
    </row>
    <row r="3418" spans="1:30" ht="17.25" x14ac:dyDescent="0.25">
      <c r="A3418" s="74"/>
      <c r="B3418" s="19"/>
      <c r="C3418" s="19"/>
      <c r="D3418" s="50"/>
      <c r="E3418" s="73"/>
      <c r="F3418" s="74"/>
      <c r="G3418" s="9"/>
      <c r="H3418" s="48"/>
      <c r="I3418" s="49">
        <f t="shared" ca="1" si="212"/>
        <v>2022</v>
      </c>
      <c r="J3418" s="22">
        <f t="shared" ca="1" si="209"/>
        <v>1</v>
      </c>
      <c r="K3418" s="19"/>
      <c r="L3418" s="73"/>
      <c r="M3418" s="74"/>
      <c r="N3418" s="19"/>
      <c r="O3418" s="73"/>
      <c r="P3418" s="82">
        <v>1</v>
      </c>
      <c r="Q3418" s="24">
        <v>1</v>
      </c>
      <c r="R3418" s="81">
        <f t="shared" si="210"/>
        <v>1</v>
      </c>
      <c r="S3418" s="87"/>
      <c r="T3418" s="19"/>
      <c r="U3418" s="25"/>
      <c r="V3418" s="25"/>
      <c r="W3418" s="81"/>
      <c r="X3418" s="91" t="e">
        <f ca="1">+VLOOKUP(#REF!,REFERENCIAS!$C:$D,2,0)*VLOOKUP(#REF!,PONDERADORES!A:P,IF(AND(INFORMACION!$T3418='REFERENCIAS RIESGO'!$C$36,INFORMACION!$F3418=REFERENCIAS!$C$24),16,IF(INFORMACION!$T3418='REFERENCIAS RIESGO'!$C$36,13,IF(INFORMACION!$F3418=REFERENCIAS!$C$24,10,7))),0)+VLOOKUP(K3418,REFERENCIAS!$C:$D,2,0)*VLOOKUP($K$2,PONDERADORES!A:P,IF(AND(INFORMACION!$T3418='REFERENCIAS RIESGO'!$C$36,INFORMACION!$F3418=REFERENCIAS!$C$24),16,IF(INFORMACION!$T3418='REFERENCIAS RIESGO'!$C$36,13,IF(INFORMACION!$F3418=REFERENCIAS!$C$24,10,7))),0)+VLOOKUP(L3418,REFERENCIAS!$C:$D,2,0)*VLOOKUP($L$2,PONDERADORES!A:P,IF(AND(INFORMACION!$T3418='REFERENCIAS RIESGO'!$C$36,INFORMACION!$F3418=REFERENCIAS!$C$24),16,IF(INFORMACION!$T3418='REFERENCIAS RIESGO'!$C$36,13,IF(INFORMACION!$F3418=REFERENCIAS!$C$24,10,7))),0)+VLOOKUP(F3418,REFERENCIAS!$C:$D,2,0)*VLOOKUP($F$2,PONDERADORES!A:P,IF(AND(INFORMACION!$T3418='REFERENCIAS RIESGO'!$C$36,INFORMACION!$F3418=REFERENCIAS!$C$24),16,IF(INFORMACION!$T3418='REFERENCIAS RIESGO'!$C$36,13,IF(INFORMACION!$F3418=REFERENCIAS!$C$24,10,7))),0)+VLOOKUP(T3418,REFERENCIAS!$C:$D,2,0)*VLOOKUP($T$2,PONDERADORES!A:P,IF(AND(INFORMACION!$T3418='REFERENCIAS RIESGO'!$C$36,INFORMACION!$F3418=REFERENCIAS!$C$24),16,IF(INFORMACION!$T3418='REFERENCIAS RIESGO'!$C$36,13,IF(INFORMACION!$F3418=REFERENCIAS!$C$24,10,7))),0)+VLOOKUP(IF(J3418&lt;=0.2,0.2,IF(AND(J3418&gt;0.2,J3418&lt;=0.4),0.4,IF(AND(J3418&gt;0.4,J3418&lt;=0.6),0.6,IF(AND(J3418&gt;0.6,J3418&lt;=0.8),0.8,IF(AND(J3418&gt;0.8,J3418&lt;=1),1))))),REFERENCIAS!$C:$D,2,0)*VLOOKUP($J$2,PONDERADORES!A:P,IF(AND(INFORMACION!$T3418='REFERENCIAS RIESGO'!$C$36,INFORMACION!$F3418=REFERENCIAS!$C$24),16,IF(INFORMACION!$T3418='REFERENCIAS RIESGO'!$C$36,13,IF(INFORMACION!$F3418=REFERENCIAS!$C$24,10,7))),0)</f>
        <v>#REF!</v>
      </c>
      <c r="Y3418" s="68">
        <f>+VLOOKUP(M3418,REFERENCIAS!$C:$D,2,0)*VLOOKUP($M$2,PONDERADORES!$A$7:$G$9,7,0)+VLOOKUP(N3418,REFERENCIAS!$C:$D,2,0)*VLOOKUP($N$2,PONDERADORES!$A$7:$G$9,7,0)+VLOOKUP(O3418,REFERENCIAS!$C:$D,2,0)*VLOOKUP($O$2,PONDERADORES!$A$7:$G$9,7,0)</f>
        <v>0.2</v>
      </c>
      <c r="Z3418" s="2">
        <f>+VLOOKUP(IF(R3418&lt;0.1,0,IF(AND(R3418&gt;=0.1,R3418&lt;0.2),0.1,IF(AND(R3418&gt;=0.2,R3418&lt;0.3),0.2,IF(R3418&gt;0.3,0.3,)))),REFERENCIAS!$C:$D,2,0)*VLOOKUP($R$2,PONDERADORES!$A$11:$G$11,7,0)</f>
        <v>15</v>
      </c>
      <c r="AA3418" s="92"/>
      <c r="AB3418" s="95" t="e">
        <f t="shared" ca="1" si="211"/>
        <v>#REF!</v>
      </c>
      <c r="AC3418" s="23" t="e">
        <f ca="1">IF(AB3418&gt;REFERENCIAS!$C$62,REFERENCIAS!$B$62,IF(AND(AB3418&gt;=REFERENCIAS!$C$63,AB3418&lt;REFERENCIAS!$D$63),REFERENCIAS!$B$63,IF(AND(AB3418&gt;REFERENCIAS!$C$64,AB3418&lt;=REFERENCIAS!$D$64),REFERENCIAS!$B$64,IF(AND(AB3418&gt;=REFERENCIAS!$C$65,AB3418&lt;REFERENCIAS!$D$65),REFERENCIAS!$B$65, "Revisar"))))</f>
        <v>#REF!</v>
      </c>
      <c r="AD3418" s="94" t="e">
        <f ca="1">VLOOKUP(AC3418,REFERENCIAS!$B$62:$G$65,4,FALSE)</f>
        <v>#REF!</v>
      </c>
    </row>
    <row r="3419" spans="1:30" ht="17.25" x14ac:dyDescent="0.25">
      <c r="A3419" s="74"/>
      <c r="B3419" s="19"/>
      <c r="C3419" s="19"/>
      <c r="D3419" s="50"/>
      <c r="E3419" s="73"/>
      <c r="F3419" s="74"/>
      <c r="G3419" s="9"/>
      <c r="H3419" s="48"/>
      <c r="I3419" s="49">
        <f t="shared" ca="1" si="212"/>
        <v>2022</v>
      </c>
      <c r="J3419" s="22">
        <f t="shared" ca="1" si="209"/>
        <v>1</v>
      </c>
      <c r="K3419" s="19"/>
      <c r="L3419" s="73"/>
      <c r="M3419" s="74"/>
      <c r="N3419" s="19"/>
      <c r="O3419" s="73"/>
      <c r="P3419" s="82">
        <v>1</v>
      </c>
      <c r="Q3419" s="24">
        <v>1</v>
      </c>
      <c r="R3419" s="81">
        <f t="shared" si="210"/>
        <v>1</v>
      </c>
      <c r="S3419" s="87"/>
      <c r="T3419" s="19"/>
      <c r="U3419" s="25"/>
      <c r="V3419" s="25"/>
      <c r="W3419" s="81"/>
      <c r="X3419" s="91" t="e">
        <f ca="1">+VLOOKUP(#REF!,REFERENCIAS!$C:$D,2,0)*VLOOKUP(#REF!,PONDERADORES!A:P,IF(AND(INFORMACION!$T3419='REFERENCIAS RIESGO'!$C$36,INFORMACION!$F3419=REFERENCIAS!$C$24),16,IF(INFORMACION!$T3419='REFERENCIAS RIESGO'!$C$36,13,IF(INFORMACION!$F3419=REFERENCIAS!$C$24,10,7))),0)+VLOOKUP(K3419,REFERENCIAS!$C:$D,2,0)*VLOOKUP($K$2,PONDERADORES!A:P,IF(AND(INFORMACION!$T3419='REFERENCIAS RIESGO'!$C$36,INFORMACION!$F3419=REFERENCIAS!$C$24),16,IF(INFORMACION!$T3419='REFERENCIAS RIESGO'!$C$36,13,IF(INFORMACION!$F3419=REFERENCIAS!$C$24,10,7))),0)+VLOOKUP(L3419,REFERENCIAS!$C:$D,2,0)*VLOOKUP($L$2,PONDERADORES!A:P,IF(AND(INFORMACION!$T3419='REFERENCIAS RIESGO'!$C$36,INFORMACION!$F3419=REFERENCIAS!$C$24),16,IF(INFORMACION!$T3419='REFERENCIAS RIESGO'!$C$36,13,IF(INFORMACION!$F3419=REFERENCIAS!$C$24,10,7))),0)+VLOOKUP(F3419,REFERENCIAS!$C:$D,2,0)*VLOOKUP($F$2,PONDERADORES!A:P,IF(AND(INFORMACION!$T3419='REFERENCIAS RIESGO'!$C$36,INFORMACION!$F3419=REFERENCIAS!$C$24),16,IF(INFORMACION!$T3419='REFERENCIAS RIESGO'!$C$36,13,IF(INFORMACION!$F3419=REFERENCIAS!$C$24,10,7))),0)+VLOOKUP(T3419,REFERENCIAS!$C:$D,2,0)*VLOOKUP($T$2,PONDERADORES!A:P,IF(AND(INFORMACION!$T3419='REFERENCIAS RIESGO'!$C$36,INFORMACION!$F3419=REFERENCIAS!$C$24),16,IF(INFORMACION!$T3419='REFERENCIAS RIESGO'!$C$36,13,IF(INFORMACION!$F3419=REFERENCIAS!$C$24,10,7))),0)+VLOOKUP(IF(J3419&lt;=0.2,0.2,IF(AND(J3419&gt;0.2,J3419&lt;=0.4),0.4,IF(AND(J3419&gt;0.4,J3419&lt;=0.6),0.6,IF(AND(J3419&gt;0.6,J3419&lt;=0.8),0.8,IF(AND(J3419&gt;0.8,J3419&lt;=1),1))))),REFERENCIAS!$C:$D,2,0)*VLOOKUP($J$2,PONDERADORES!A:P,IF(AND(INFORMACION!$T3419='REFERENCIAS RIESGO'!$C$36,INFORMACION!$F3419=REFERENCIAS!$C$24),16,IF(INFORMACION!$T3419='REFERENCIAS RIESGO'!$C$36,13,IF(INFORMACION!$F3419=REFERENCIAS!$C$24,10,7))),0)</f>
        <v>#REF!</v>
      </c>
      <c r="Y3419" s="68">
        <f>+VLOOKUP(M3419,REFERENCIAS!$C:$D,2,0)*VLOOKUP($M$2,PONDERADORES!$A$7:$G$9,7,0)+VLOOKUP(N3419,REFERENCIAS!$C:$D,2,0)*VLOOKUP($N$2,PONDERADORES!$A$7:$G$9,7,0)+VLOOKUP(O3419,REFERENCIAS!$C:$D,2,0)*VLOOKUP($O$2,PONDERADORES!$A$7:$G$9,7,0)</f>
        <v>0.2</v>
      </c>
      <c r="Z3419" s="2">
        <f>+VLOOKUP(IF(R3419&lt;0.1,0,IF(AND(R3419&gt;=0.1,R3419&lt;0.2),0.1,IF(AND(R3419&gt;=0.2,R3419&lt;0.3),0.2,IF(R3419&gt;0.3,0.3,)))),REFERENCIAS!$C:$D,2,0)*VLOOKUP($R$2,PONDERADORES!$A$11:$G$11,7,0)</f>
        <v>15</v>
      </c>
      <c r="AA3419" s="92"/>
      <c r="AB3419" s="95" t="e">
        <f t="shared" ca="1" si="211"/>
        <v>#REF!</v>
      </c>
      <c r="AC3419" s="23" t="e">
        <f ca="1">IF(AB3419&gt;REFERENCIAS!$C$62,REFERENCIAS!$B$62,IF(AND(AB3419&gt;=REFERENCIAS!$C$63,AB3419&lt;REFERENCIAS!$D$63),REFERENCIAS!$B$63,IF(AND(AB3419&gt;REFERENCIAS!$C$64,AB3419&lt;=REFERENCIAS!$D$64),REFERENCIAS!$B$64,IF(AND(AB3419&gt;=REFERENCIAS!$C$65,AB3419&lt;REFERENCIAS!$D$65),REFERENCIAS!$B$65, "Revisar"))))</f>
        <v>#REF!</v>
      </c>
      <c r="AD3419" s="94" t="e">
        <f ca="1">VLOOKUP(AC3419,REFERENCIAS!$B$62:$G$65,4,FALSE)</f>
        <v>#REF!</v>
      </c>
    </row>
    <row r="3420" spans="1:30" ht="17.25" x14ac:dyDescent="0.25">
      <c r="A3420" s="74"/>
      <c r="B3420" s="19"/>
      <c r="C3420" s="19"/>
      <c r="D3420" s="50"/>
      <c r="E3420" s="73"/>
      <c r="F3420" s="74"/>
      <c r="G3420" s="9"/>
      <c r="H3420" s="48"/>
      <c r="I3420" s="49">
        <f t="shared" ca="1" si="212"/>
        <v>2022</v>
      </c>
      <c r="J3420" s="22">
        <f t="shared" ca="1" si="209"/>
        <v>1</v>
      </c>
      <c r="K3420" s="19"/>
      <c r="L3420" s="73"/>
      <c r="M3420" s="74"/>
      <c r="N3420" s="19"/>
      <c r="O3420" s="73"/>
      <c r="P3420" s="82">
        <v>1</v>
      </c>
      <c r="Q3420" s="24">
        <v>1</v>
      </c>
      <c r="R3420" s="81">
        <f t="shared" si="210"/>
        <v>1</v>
      </c>
      <c r="S3420" s="87"/>
      <c r="T3420" s="19"/>
      <c r="U3420" s="25"/>
      <c r="V3420" s="25"/>
      <c r="W3420" s="81"/>
      <c r="X3420" s="91" t="e">
        <f ca="1">+VLOOKUP(#REF!,REFERENCIAS!$C:$D,2,0)*VLOOKUP(#REF!,PONDERADORES!A:P,IF(AND(INFORMACION!$T3420='REFERENCIAS RIESGO'!$C$36,INFORMACION!$F3420=REFERENCIAS!$C$24),16,IF(INFORMACION!$T3420='REFERENCIAS RIESGO'!$C$36,13,IF(INFORMACION!$F3420=REFERENCIAS!$C$24,10,7))),0)+VLOOKUP(K3420,REFERENCIAS!$C:$D,2,0)*VLOOKUP($K$2,PONDERADORES!A:P,IF(AND(INFORMACION!$T3420='REFERENCIAS RIESGO'!$C$36,INFORMACION!$F3420=REFERENCIAS!$C$24),16,IF(INFORMACION!$T3420='REFERENCIAS RIESGO'!$C$36,13,IF(INFORMACION!$F3420=REFERENCIAS!$C$24,10,7))),0)+VLOOKUP(L3420,REFERENCIAS!$C:$D,2,0)*VLOOKUP($L$2,PONDERADORES!A:P,IF(AND(INFORMACION!$T3420='REFERENCIAS RIESGO'!$C$36,INFORMACION!$F3420=REFERENCIAS!$C$24),16,IF(INFORMACION!$T3420='REFERENCIAS RIESGO'!$C$36,13,IF(INFORMACION!$F3420=REFERENCIAS!$C$24,10,7))),0)+VLOOKUP(F3420,REFERENCIAS!$C:$D,2,0)*VLOOKUP($F$2,PONDERADORES!A:P,IF(AND(INFORMACION!$T3420='REFERENCIAS RIESGO'!$C$36,INFORMACION!$F3420=REFERENCIAS!$C$24),16,IF(INFORMACION!$T3420='REFERENCIAS RIESGO'!$C$36,13,IF(INFORMACION!$F3420=REFERENCIAS!$C$24,10,7))),0)+VLOOKUP(T3420,REFERENCIAS!$C:$D,2,0)*VLOOKUP($T$2,PONDERADORES!A:P,IF(AND(INFORMACION!$T3420='REFERENCIAS RIESGO'!$C$36,INFORMACION!$F3420=REFERENCIAS!$C$24),16,IF(INFORMACION!$T3420='REFERENCIAS RIESGO'!$C$36,13,IF(INFORMACION!$F3420=REFERENCIAS!$C$24,10,7))),0)+VLOOKUP(IF(J3420&lt;=0.2,0.2,IF(AND(J3420&gt;0.2,J3420&lt;=0.4),0.4,IF(AND(J3420&gt;0.4,J3420&lt;=0.6),0.6,IF(AND(J3420&gt;0.6,J3420&lt;=0.8),0.8,IF(AND(J3420&gt;0.8,J3420&lt;=1),1))))),REFERENCIAS!$C:$D,2,0)*VLOOKUP($J$2,PONDERADORES!A:P,IF(AND(INFORMACION!$T3420='REFERENCIAS RIESGO'!$C$36,INFORMACION!$F3420=REFERENCIAS!$C$24),16,IF(INFORMACION!$T3420='REFERENCIAS RIESGO'!$C$36,13,IF(INFORMACION!$F3420=REFERENCIAS!$C$24,10,7))),0)</f>
        <v>#REF!</v>
      </c>
      <c r="Y3420" s="68">
        <f>+VLOOKUP(M3420,REFERENCIAS!$C:$D,2,0)*VLOOKUP($M$2,PONDERADORES!$A$7:$G$9,7,0)+VLOOKUP(N3420,REFERENCIAS!$C:$D,2,0)*VLOOKUP($N$2,PONDERADORES!$A$7:$G$9,7,0)+VLOOKUP(O3420,REFERENCIAS!$C:$D,2,0)*VLOOKUP($O$2,PONDERADORES!$A$7:$G$9,7,0)</f>
        <v>0.2</v>
      </c>
      <c r="Z3420" s="2">
        <f>+VLOOKUP(IF(R3420&lt;0.1,0,IF(AND(R3420&gt;=0.1,R3420&lt;0.2),0.1,IF(AND(R3420&gt;=0.2,R3420&lt;0.3),0.2,IF(R3420&gt;0.3,0.3,)))),REFERENCIAS!$C:$D,2,0)*VLOOKUP($R$2,PONDERADORES!$A$11:$G$11,7,0)</f>
        <v>15</v>
      </c>
      <c r="AA3420" s="92"/>
      <c r="AB3420" s="95" t="e">
        <f t="shared" ca="1" si="211"/>
        <v>#REF!</v>
      </c>
      <c r="AC3420" s="23" t="e">
        <f ca="1">IF(AB3420&gt;REFERENCIAS!$C$62,REFERENCIAS!$B$62,IF(AND(AB3420&gt;=REFERENCIAS!$C$63,AB3420&lt;REFERENCIAS!$D$63),REFERENCIAS!$B$63,IF(AND(AB3420&gt;REFERENCIAS!$C$64,AB3420&lt;=REFERENCIAS!$D$64),REFERENCIAS!$B$64,IF(AND(AB3420&gt;=REFERENCIAS!$C$65,AB3420&lt;REFERENCIAS!$D$65),REFERENCIAS!$B$65, "Revisar"))))</f>
        <v>#REF!</v>
      </c>
      <c r="AD3420" s="94" t="e">
        <f ca="1">VLOOKUP(AC3420,REFERENCIAS!$B$62:$G$65,4,FALSE)</f>
        <v>#REF!</v>
      </c>
    </row>
    <row r="3421" spans="1:30" ht="17.25" x14ac:dyDescent="0.25">
      <c r="A3421" s="74"/>
      <c r="B3421" s="19"/>
      <c r="C3421" s="19"/>
      <c r="D3421" s="50"/>
      <c r="E3421" s="73"/>
      <c r="F3421" s="74"/>
      <c r="G3421" s="9"/>
      <c r="H3421" s="48"/>
      <c r="I3421" s="49">
        <f t="shared" ca="1" si="212"/>
        <v>2022</v>
      </c>
      <c r="J3421" s="22">
        <f t="shared" ca="1" si="209"/>
        <v>1</v>
      </c>
      <c r="K3421" s="19"/>
      <c r="L3421" s="73"/>
      <c r="M3421" s="74"/>
      <c r="N3421" s="19"/>
      <c r="O3421" s="73"/>
      <c r="P3421" s="82">
        <v>1</v>
      </c>
      <c r="Q3421" s="24">
        <v>1</v>
      </c>
      <c r="R3421" s="81">
        <f t="shared" si="210"/>
        <v>1</v>
      </c>
      <c r="S3421" s="87"/>
      <c r="T3421" s="19"/>
      <c r="U3421" s="25"/>
      <c r="V3421" s="25"/>
      <c r="W3421" s="81"/>
      <c r="X3421" s="91" t="e">
        <f ca="1">+VLOOKUP(#REF!,REFERENCIAS!$C:$D,2,0)*VLOOKUP(#REF!,PONDERADORES!A:P,IF(AND(INFORMACION!$T3421='REFERENCIAS RIESGO'!$C$36,INFORMACION!$F3421=REFERENCIAS!$C$24),16,IF(INFORMACION!$T3421='REFERENCIAS RIESGO'!$C$36,13,IF(INFORMACION!$F3421=REFERENCIAS!$C$24,10,7))),0)+VLOOKUP(K3421,REFERENCIAS!$C:$D,2,0)*VLOOKUP($K$2,PONDERADORES!A:P,IF(AND(INFORMACION!$T3421='REFERENCIAS RIESGO'!$C$36,INFORMACION!$F3421=REFERENCIAS!$C$24),16,IF(INFORMACION!$T3421='REFERENCIAS RIESGO'!$C$36,13,IF(INFORMACION!$F3421=REFERENCIAS!$C$24,10,7))),0)+VLOOKUP(L3421,REFERENCIAS!$C:$D,2,0)*VLOOKUP($L$2,PONDERADORES!A:P,IF(AND(INFORMACION!$T3421='REFERENCIAS RIESGO'!$C$36,INFORMACION!$F3421=REFERENCIAS!$C$24),16,IF(INFORMACION!$T3421='REFERENCIAS RIESGO'!$C$36,13,IF(INFORMACION!$F3421=REFERENCIAS!$C$24,10,7))),0)+VLOOKUP(F3421,REFERENCIAS!$C:$D,2,0)*VLOOKUP($F$2,PONDERADORES!A:P,IF(AND(INFORMACION!$T3421='REFERENCIAS RIESGO'!$C$36,INFORMACION!$F3421=REFERENCIAS!$C$24),16,IF(INFORMACION!$T3421='REFERENCIAS RIESGO'!$C$36,13,IF(INFORMACION!$F3421=REFERENCIAS!$C$24,10,7))),0)+VLOOKUP(T3421,REFERENCIAS!$C:$D,2,0)*VLOOKUP($T$2,PONDERADORES!A:P,IF(AND(INFORMACION!$T3421='REFERENCIAS RIESGO'!$C$36,INFORMACION!$F3421=REFERENCIAS!$C$24),16,IF(INFORMACION!$T3421='REFERENCIAS RIESGO'!$C$36,13,IF(INFORMACION!$F3421=REFERENCIAS!$C$24,10,7))),0)+VLOOKUP(IF(J3421&lt;=0.2,0.2,IF(AND(J3421&gt;0.2,J3421&lt;=0.4),0.4,IF(AND(J3421&gt;0.4,J3421&lt;=0.6),0.6,IF(AND(J3421&gt;0.6,J3421&lt;=0.8),0.8,IF(AND(J3421&gt;0.8,J3421&lt;=1),1))))),REFERENCIAS!$C:$D,2,0)*VLOOKUP($J$2,PONDERADORES!A:P,IF(AND(INFORMACION!$T3421='REFERENCIAS RIESGO'!$C$36,INFORMACION!$F3421=REFERENCIAS!$C$24),16,IF(INFORMACION!$T3421='REFERENCIAS RIESGO'!$C$36,13,IF(INFORMACION!$F3421=REFERENCIAS!$C$24,10,7))),0)</f>
        <v>#REF!</v>
      </c>
      <c r="Y3421" s="68">
        <f>+VLOOKUP(M3421,REFERENCIAS!$C:$D,2,0)*VLOOKUP($M$2,PONDERADORES!$A$7:$G$9,7,0)+VLOOKUP(N3421,REFERENCIAS!$C:$D,2,0)*VLOOKUP($N$2,PONDERADORES!$A$7:$G$9,7,0)+VLOOKUP(O3421,REFERENCIAS!$C:$D,2,0)*VLOOKUP($O$2,PONDERADORES!$A$7:$G$9,7,0)</f>
        <v>0.2</v>
      </c>
      <c r="Z3421" s="2">
        <f>+VLOOKUP(IF(R3421&lt;0.1,0,IF(AND(R3421&gt;=0.1,R3421&lt;0.2),0.1,IF(AND(R3421&gt;=0.2,R3421&lt;0.3),0.2,IF(R3421&gt;0.3,0.3,)))),REFERENCIAS!$C:$D,2,0)*VLOOKUP($R$2,PONDERADORES!$A$11:$G$11,7,0)</f>
        <v>15</v>
      </c>
      <c r="AA3421" s="92"/>
      <c r="AB3421" s="95" t="e">
        <f t="shared" ca="1" si="211"/>
        <v>#REF!</v>
      </c>
      <c r="AC3421" s="23" t="e">
        <f ca="1">IF(AB3421&gt;REFERENCIAS!$C$62,REFERENCIAS!$B$62,IF(AND(AB3421&gt;=REFERENCIAS!$C$63,AB3421&lt;REFERENCIAS!$D$63),REFERENCIAS!$B$63,IF(AND(AB3421&gt;REFERENCIAS!$C$64,AB3421&lt;=REFERENCIAS!$D$64),REFERENCIAS!$B$64,IF(AND(AB3421&gt;=REFERENCIAS!$C$65,AB3421&lt;REFERENCIAS!$D$65),REFERENCIAS!$B$65, "Revisar"))))</f>
        <v>#REF!</v>
      </c>
      <c r="AD3421" s="94" t="e">
        <f ca="1">VLOOKUP(AC3421,REFERENCIAS!$B$62:$G$65,4,FALSE)</f>
        <v>#REF!</v>
      </c>
    </row>
    <row r="3422" spans="1:30" ht="17.25" x14ac:dyDescent="0.25">
      <c r="A3422" s="74"/>
      <c r="B3422" s="19"/>
      <c r="C3422" s="19"/>
      <c r="D3422" s="50"/>
      <c r="E3422" s="73"/>
      <c r="F3422" s="74"/>
      <c r="G3422" s="9"/>
      <c r="H3422" s="48"/>
      <c r="I3422" s="49">
        <f t="shared" ca="1" si="212"/>
        <v>2022</v>
      </c>
      <c r="J3422" s="22">
        <f t="shared" ca="1" si="209"/>
        <v>1</v>
      </c>
      <c r="K3422" s="19"/>
      <c r="L3422" s="73"/>
      <c r="M3422" s="74"/>
      <c r="N3422" s="19"/>
      <c r="O3422" s="73"/>
      <c r="P3422" s="82">
        <v>1</v>
      </c>
      <c r="Q3422" s="24">
        <v>1</v>
      </c>
      <c r="R3422" s="81">
        <f t="shared" si="210"/>
        <v>1</v>
      </c>
      <c r="S3422" s="87"/>
      <c r="T3422" s="19"/>
      <c r="U3422" s="25"/>
      <c r="V3422" s="25"/>
      <c r="W3422" s="81"/>
      <c r="X3422" s="91" t="e">
        <f ca="1">+VLOOKUP(#REF!,REFERENCIAS!$C:$D,2,0)*VLOOKUP(#REF!,PONDERADORES!A:P,IF(AND(INFORMACION!$T3422='REFERENCIAS RIESGO'!$C$36,INFORMACION!$F3422=REFERENCIAS!$C$24),16,IF(INFORMACION!$T3422='REFERENCIAS RIESGO'!$C$36,13,IF(INFORMACION!$F3422=REFERENCIAS!$C$24,10,7))),0)+VLOOKUP(K3422,REFERENCIAS!$C:$D,2,0)*VLOOKUP($K$2,PONDERADORES!A:P,IF(AND(INFORMACION!$T3422='REFERENCIAS RIESGO'!$C$36,INFORMACION!$F3422=REFERENCIAS!$C$24),16,IF(INFORMACION!$T3422='REFERENCIAS RIESGO'!$C$36,13,IF(INFORMACION!$F3422=REFERENCIAS!$C$24,10,7))),0)+VLOOKUP(L3422,REFERENCIAS!$C:$D,2,0)*VLOOKUP($L$2,PONDERADORES!A:P,IF(AND(INFORMACION!$T3422='REFERENCIAS RIESGO'!$C$36,INFORMACION!$F3422=REFERENCIAS!$C$24),16,IF(INFORMACION!$T3422='REFERENCIAS RIESGO'!$C$36,13,IF(INFORMACION!$F3422=REFERENCIAS!$C$24,10,7))),0)+VLOOKUP(F3422,REFERENCIAS!$C:$D,2,0)*VLOOKUP($F$2,PONDERADORES!A:P,IF(AND(INFORMACION!$T3422='REFERENCIAS RIESGO'!$C$36,INFORMACION!$F3422=REFERENCIAS!$C$24),16,IF(INFORMACION!$T3422='REFERENCIAS RIESGO'!$C$36,13,IF(INFORMACION!$F3422=REFERENCIAS!$C$24,10,7))),0)+VLOOKUP(T3422,REFERENCIAS!$C:$D,2,0)*VLOOKUP($T$2,PONDERADORES!A:P,IF(AND(INFORMACION!$T3422='REFERENCIAS RIESGO'!$C$36,INFORMACION!$F3422=REFERENCIAS!$C$24),16,IF(INFORMACION!$T3422='REFERENCIAS RIESGO'!$C$36,13,IF(INFORMACION!$F3422=REFERENCIAS!$C$24,10,7))),0)+VLOOKUP(IF(J3422&lt;=0.2,0.2,IF(AND(J3422&gt;0.2,J3422&lt;=0.4),0.4,IF(AND(J3422&gt;0.4,J3422&lt;=0.6),0.6,IF(AND(J3422&gt;0.6,J3422&lt;=0.8),0.8,IF(AND(J3422&gt;0.8,J3422&lt;=1),1))))),REFERENCIAS!$C:$D,2,0)*VLOOKUP($J$2,PONDERADORES!A:P,IF(AND(INFORMACION!$T3422='REFERENCIAS RIESGO'!$C$36,INFORMACION!$F3422=REFERENCIAS!$C$24),16,IF(INFORMACION!$T3422='REFERENCIAS RIESGO'!$C$36,13,IF(INFORMACION!$F3422=REFERENCIAS!$C$24,10,7))),0)</f>
        <v>#REF!</v>
      </c>
      <c r="Y3422" s="68">
        <f>+VLOOKUP(M3422,REFERENCIAS!$C:$D,2,0)*VLOOKUP($M$2,PONDERADORES!$A$7:$G$9,7,0)+VLOOKUP(N3422,REFERENCIAS!$C:$D,2,0)*VLOOKUP($N$2,PONDERADORES!$A$7:$G$9,7,0)+VLOOKUP(O3422,REFERENCIAS!$C:$D,2,0)*VLOOKUP($O$2,PONDERADORES!$A$7:$G$9,7,0)</f>
        <v>0.2</v>
      </c>
      <c r="Z3422" s="2">
        <f>+VLOOKUP(IF(R3422&lt;0.1,0,IF(AND(R3422&gt;=0.1,R3422&lt;0.2),0.1,IF(AND(R3422&gt;=0.2,R3422&lt;0.3),0.2,IF(R3422&gt;0.3,0.3,)))),REFERENCIAS!$C:$D,2,0)*VLOOKUP($R$2,PONDERADORES!$A$11:$G$11,7,0)</f>
        <v>15</v>
      </c>
      <c r="AA3422" s="92"/>
      <c r="AB3422" s="95" t="e">
        <f t="shared" ca="1" si="211"/>
        <v>#REF!</v>
      </c>
      <c r="AC3422" s="23" t="e">
        <f ca="1">IF(AB3422&gt;REFERENCIAS!$C$62,REFERENCIAS!$B$62,IF(AND(AB3422&gt;=REFERENCIAS!$C$63,AB3422&lt;REFERENCIAS!$D$63),REFERENCIAS!$B$63,IF(AND(AB3422&gt;REFERENCIAS!$C$64,AB3422&lt;=REFERENCIAS!$D$64),REFERENCIAS!$B$64,IF(AND(AB3422&gt;=REFERENCIAS!$C$65,AB3422&lt;REFERENCIAS!$D$65),REFERENCIAS!$B$65, "Revisar"))))</f>
        <v>#REF!</v>
      </c>
      <c r="AD3422" s="94" t="e">
        <f ca="1">VLOOKUP(AC3422,REFERENCIAS!$B$62:$G$65,4,FALSE)</f>
        <v>#REF!</v>
      </c>
    </row>
    <row r="3423" spans="1:30" ht="17.25" x14ac:dyDescent="0.25">
      <c r="A3423" s="74"/>
      <c r="B3423" s="19"/>
      <c r="C3423" s="19"/>
      <c r="D3423" s="50"/>
      <c r="E3423" s="73"/>
      <c r="F3423" s="74"/>
      <c r="G3423" s="9"/>
      <c r="H3423" s="48"/>
      <c r="I3423" s="49">
        <f t="shared" ca="1" si="212"/>
        <v>2022</v>
      </c>
      <c r="J3423" s="22">
        <f t="shared" ca="1" si="209"/>
        <v>1</v>
      </c>
      <c r="K3423" s="19"/>
      <c r="L3423" s="73"/>
      <c r="M3423" s="74"/>
      <c r="N3423" s="19"/>
      <c r="O3423" s="73"/>
      <c r="P3423" s="82">
        <v>1</v>
      </c>
      <c r="Q3423" s="24">
        <v>1</v>
      </c>
      <c r="R3423" s="81">
        <f t="shared" si="210"/>
        <v>1</v>
      </c>
      <c r="S3423" s="87"/>
      <c r="T3423" s="19"/>
      <c r="U3423" s="25"/>
      <c r="V3423" s="25"/>
      <c r="W3423" s="81"/>
      <c r="X3423" s="91" t="e">
        <f ca="1">+VLOOKUP(#REF!,REFERENCIAS!$C:$D,2,0)*VLOOKUP(#REF!,PONDERADORES!A:P,IF(AND(INFORMACION!$T3423='REFERENCIAS RIESGO'!$C$36,INFORMACION!$F3423=REFERENCIAS!$C$24),16,IF(INFORMACION!$T3423='REFERENCIAS RIESGO'!$C$36,13,IF(INFORMACION!$F3423=REFERENCIAS!$C$24,10,7))),0)+VLOOKUP(K3423,REFERENCIAS!$C:$D,2,0)*VLOOKUP($K$2,PONDERADORES!A:P,IF(AND(INFORMACION!$T3423='REFERENCIAS RIESGO'!$C$36,INFORMACION!$F3423=REFERENCIAS!$C$24),16,IF(INFORMACION!$T3423='REFERENCIAS RIESGO'!$C$36,13,IF(INFORMACION!$F3423=REFERENCIAS!$C$24,10,7))),0)+VLOOKUP(L3423,REFERENCIAS!$C:$D,2,0)*VLOOKUP($L$2,PONDERADORES!A:P,IF(AND(INFORMACION!$T3423='REFERENCIAS RIESGO'!$C$36,INFORMACION!$F3423=REFERENCIAS!$C$24),16,IF(INFORMACION!$T3423='REFERENCIAS RIESGO'!$C$36,13,IF(INFORMACION!$F3423=REFERENCIAS!$C$24,10,7))),0)+VLOOKUP(F3423,REFERENCIAS!$C:$D,2,0)*VLOOKUP($F$2,PONDERADORES!A:P,IF(AND(INFORMACION!$T3423='REFERENCIAS RIESGO'!$C$36,INFORMACION!$F3423=REFERENCIAS!$C$24),16,IF(INFORMACION!$T3423='REFERENCIAS RIESGO'!$C$36,13,IF(INFORMACION!$F3423=REFERENCIAS!$C$24,10,7))),0)+VLOOKUP(T3423,REFERENCIAS!$C:$D,2,0)*VLOOKUP($T$2,PONDERADORES!A:P,IF(AND(INFORMACION!$T3423='REFERENCIAS RIESGO'!$C$36,INFORMACION!$F3423=REFERENCIAS!$C$24),16,IF(INFORMACION!$T3423='REFERENCIAS RIESGO'!$C$36,13,IF(INFORMACION!$F3423=REFERENCIAS!$C$24,10,7))),0)+VLOOKUP(IF(J3423&lt;=0.2,0.2,IF(AND(J3423&gt;0.2,J3423&lt;=0.4),0.4,IF(AND(J3423&gt;0.4,J3423&lt;=0.6),0.6,IF(AND(J3423&gt;0.6,J3423&lt;=0.8),0.8,IF(AND(J3423&gt;0.8,J3423&lt;=1),1))))),REFERENCIAS!$C:$D,2,0)*VLOOKUP($J$2,PONDERADORES!A:P,IF(AND(INFORMACION!$T3423='REFERENCIAS RIESGO'!$C$36,INFORMACION!$F3423=REFERENCIAS!$C$24),16,IF(INFORMACION!$T3423='REFERENCIAS RIESGO'!$C$36,13,IF(INFORMACION!$F3423=REFERENCIAS!$C$24,10,7))),0)</f>
        <v>#REF!</v>
      </c>
      <c r="Y3423" s="68">
        <f>+VLOOKUP(M3423,REFERENCIAS!$C:$D,2,0)*VLOOKUP($M$2,PONDERADORES!$A$7:$G$9,7,0)+VLOOKUP(N3423,REFERENCIAS!$C:$D,2,0)*VLOOKUP($N$2,PONDERADORES!$A$7:$G$9,7,0)+VLOOKUP(O3423,REFERENCIAS!$C:$D,2,0)*VLOOKUP($O$2,PONDERADORES!$A$7:$G$9,7,0)</f>
        <v>0.2</v>
      </c>
      <c r="Z3423" s="2">
        <f>+VLOOKUP(IF(R3423&lt;0.1,0,IF(AND(R3423&gt;=0.1,R3423&lt;0.2),0.1,IF(AND(R3423&gt;=0.2,R3423&lt;0.3),0.2,IF(R3423&gt;0.3,0.3,)))),REFERENCIAS!$C:$D,2,0)*VLOOKUP($R$2,PONDERADORES!$A$11:$G$11,7,0)</f>
        <v>15</v>
      </c>
      <c r="AA3423" s="92"/>
      <c r="AB3423" s="95" t="e">
        <f t="shared" ca="1" si="211"/>
        <v>#REF!</v>
      </c>
      <c r="AC3423" s="23" t="e">
        <f ca="1">IF(AB3423&gt;REFERENCIAS!$C$62,REFERENCIAS!$B$62,IF(AND(AB3423&gt;=REFERENCIAS!$C$63,AB3423&lt;REFERENCIAS!$D$63),REFERENCIAS!$B$63,IF(AND(AB3423&gt;REFERENCIAS!$C$64,AB3423&lt;=REFERENCIAS!$D$64),REFERENCIAS!$B$64,IF(AND(AB3423&gt;=REFERENCIAS!$C$65,AB3423&lt;REFERENCIAS!$D$65),REFERENCIAS!$B$65, "Revisar"))))</f>
        <v>#REF!</v>
      </c>
      <c r="AD3423" s="94" t="e">
        <f ca="1">VLOOKUP(AC3423,REFERENCIAS!$B$62:$G$65,4,FALSE)</f>
        <v>#REF!</v>
      </c>
    </row>
    <row r="3424" spans="1:30" ht="17.25" x14ac:dyDescent="0.25">
      <c r="A3424" s="74"/>
      <c r="B3424" s="19"/>
      <c r="C3424" s="19"/>
      <c r="D3424" s="50"/>
      <c r="E3424" s="73"/>
      <c r="F3424" s="74"/>
      <c r="G3424" s="9"/>
      <c r="H3424" s="48"/>
      <c r="I3424" s="49">
        <f t="shared" ca="1" si="212"/>
        <v>2022</v>
      </c>
      <c r="J3424" s="22">
        <f t="shared" ca="1" si="209"/>
        <v>1</v>
      </c>
      <c r="K3424" s="19"/>
      <c r="L3424" s="73"/>
      <c r="M3424" s="74"/>
      <c r="N3424" s="19"/>
      <c r="O3424" s="73"/>
      <c r="P3424" s="82">
        <v>1</v>
      </c>
      <c r="Q3424" s="24">
        <v>1</v>
      </c>
      <c r="R3424" s="81">
        <f t="shared" si="210"/>
        <v>1</v>
      </c>
      <c r="S3424" s="87"/>
      <c r="T3424" s="19"/>
      <c r="U3424" s="25"/>
      <c r="V3424" s="25"/>
      <c r="W3424" s="81"/>
      <c r="X3424" s="91" t="e">
        <f ca="1">+VLOOKUP(#REF!,REFERENCIAS!$C:$D,2,0)*VLOOKUP(#REF!,PONDERADORES!A:P,IF(AND(INFORMACION!$T3424='REFERENCIAS RIESGO'!$C$36,INFORMACION!$F3424=REFERENCIAS!$C$24),16,IF(INFORMACION!$T3424='REFERENCIAS RIESGO'!$C$36,13,IF(INFORMACION!$F3424=REFERENCIAS!$C$24,10,7))),0)+VLOOKUP(K3424,REFERENCIAS!$C:$D,2,0)*VLOOKUP($K$2,PONDERADORES!A:P,IF(AND(INFORMACION!$T3424='REFERENCIAS RIESGO'!$C$36,INFORMACION!$F3424=REFERENCIAS!$C$24),16,IF(INFORMACION!$T3424='REFERENCIAS RIESGO'!$C$36,13,IF(INFORMACION!$F3424=REFERENCIAS!$C$24,10,7))),0)+VLOOKUP(L3424,REFERENCIAS!$C:$D,2,0)*VLOOKUP($L$2,PONDERADORES!A:P,IF(AND(INFORMACION!$T3424='REFERENCIAS RIESGO'!$C$36,INFORMACION!$F3424=REFERENCIAS!$C$24),16,IF(INFORMACION!$T3424='REFERENCIAS RIESGO'!$C$36,13,IF(INFORMACION!$F3424=REFERENCIAS!$C$24,10,7))),0)+VLOOKUP(F3424,REFERENCIAS!$C:$D,2,0)*VLOOKUP($F$2,PONDERADORES!A:P,IF(AND(INFORMACION!$T3424='REFERENCIAS RIESGO'!$C$36,INFORMACION!$F3424=REFERENCIAS!$C$24),16,IF(INFORMACION!$T3424='REFERENCIAS RIESGO'!$C$36,13,IF(INFORMACION!$F3424=REFERENCIAS!$C$24,10,7))),0)+VLOOKUP(T3424,REFERENCIAS!$C:$D,2,0)*VLOOKUP($T$2,PONDERADORES!A:P,IF(AND(INFORMACION!$T3424='REFERENCIAS RIESGO'!$C$36,INFORMACION!$F3424=REFERENCIAS!$C$24),16,IF(INFORMACION!$T3424='REFERENCIAS RIESGO'!$C$36,13,IF(INFORMACION!$F3424=REFERENCIAS!$C$24,10,7))),0)+VLOOKUP(IF(J3424&lt;=0.2,0.2,IF(AND(J3424&gt;0.2,J3424&lt;=0.4),0.4,IF(AND(J3424&gt;0.4,J3424&lt;=0.6),0.6,IF(AND(J3424&gt;0.6,J3424&lt;=0.8),0.8,IF(AND(J3424&gt;0.8,J3424&lt;=1),1))))),REFERENCIAS!$C:$D,2,0)*VLOOKUP($J$2,PONDERADORES!A:P,IF(AND(INFORMACION!$T3424='REFERENCIAS RIESGO'!$C$36,INFORMACION!$F3424=REFERENCIAS!$C$24),16,IF(INFORMACION!$T3424='REFERENCIAS RIESGO'!$C$36,13,IF(INFORMACION!$F3424=REFERENCIAS!$C$24,10,7))),0)</f>
        <v>#REF!</v>
      </c>
      <c r="Y3424" s="68">
        <f>+VLOOKUP(M3424,REFERENCIAS!$C:$D,2,0)*VLOOKUP($M$2,PONDERADORES!$A$7:$G$9,7,0)+VLOOKUP(N3424,REFERENCIAS!$C:$D,2,0)*VLOOKUP($N$2,PONDERADORES!$A$7:$G$9,7,0)+VLOOKUP(O3424,REFERENCIAS!$C:$D,2,0)*VLOOKUP($O$2,PONDERADORES!$A$7:$G$9,7,0)</f>
        <v>0.2</v>
      </c>
      <c r="Z3424" s="2">
        <f>+VLOOKUP(IF(R3424&lt;0.1,0,IF(AND(R3424&gt;=0.1,R3424&lt;0.2),0.1,IF(AND(R3424&gt;=0.2,R3424&lt;0.3),0.2,IF(R3424&gt;0.3,0.3,)))),REFERENCIAS!$C:$D,2,0)*VLOOKUP($R$2,PONDERADORES!$A$11:$G$11,7,0)</f>
        <v>15</v>
      </c>
      <c r="AA3424" s="92"/>
      <c r="AB3424" s="95" t="e">
        <f t="shared" ca="1" si="211"/>
        <v>#REF!</v>
      </c>
      <c r="AC3424" s="23" t="e">
        <f ca="1">IF(AB3424&gt;REFERENCIAS!$C$62,REFERENCIAS!$B$62,IF(AND(AB3424&gt;=REFERENCIAS!$C$63,AB3424&lt;REFERENCIAS!$D$63),REFERENCIAS!$B$63,IF(AND(AB3424&gt;REFERENCIAS!$C$64,AB3424&lt;=REFERENCIAS!$D$64),REFERENCIAS!$B$64,IF(AND(AB3424&gt;=REFERENCIAS!$C$65,AB3424&lt;REFERENCIAS!$D$65),REFERENCIAS!$B$65, "Revisar"))))</f>
        <v>#REF!</v>
      </c>
      <c r="AD3424" s="94" t="e">
        <f ca="1">VLOOKUP(AC3424,REFERENCIAS!$B$62:$G$65,4,FALSE)</f>
        <v>#REF!</v>
      </c>
    </row>
    <row r="3425" spans="1:30" ht="17.25" x14ac:dyDescent="0.25">
      <c r="A3425" s="74"/>
      <c r="B3425" s="19"/>
      <c r="C3425" s="19"/>
      <c r="D3425" s="50"/>
      <c r="E3425" s="73"/>
      <c r="F3425" s="74"/>
      <c r="G3425" s="9"/>
      <c r="H3425" s="48"/>
      <c r="I3425" s="49">
        <f t="shared" ca="1" si="212"/>
        <v>2022</v>
      </c>
      <c r="J3425" s="22">
        <f t="shared" ca="1" si="209"/>
        <v>1</v>
      </c>
      <c r="K3425" s="19"/>
      <c r="L3425" s="73"/>
      <c r="M3425" s="74"/>
      <c r="N3425" s="19"/>
      <c r="O3425" s="73"/>
      <c r="P3425" s="82">
        <v>1</v>
      </c>
      <c r="Q3425" s="24">
        <v>1</v>
      </c>
      <c r="R3425" s="81">
        <f t="shared" si="210"/>
        <v>1</v>
      </c>
      <c r="S3425" s="87"/>
      <c r="T3425" s="19"/>
      <c r="U3425" s="25"/>
      <c r="V3425" s="25"/>
      <c r="W3425" s="81"/>
      <c r="X3425" s="91" t="e">
        <f ca="1">+VLOOKUP(#REF!,REFERENCIAS!$C:$D,2,0)*VLOOKUP(#REF!,PONDERADORES!A:P,IF(AND(INFORMACION!$T3425='REFERENCIAS RIESGO'!$C$36,INFORMACION!$F3425=REFERENCIAS!$C$24),16,IF(INFORMACION!$T3425='REFERENCIAS RIESGO'!$C$36,13,IF(INFORMACION!$F3425=REFERENCIAS!$C$24,10,7))),0)+VLOOKUP(K3425,REFERENCIAS!$C:$D,2,0)*VLOOKUP($K$2,PONDERADORES!A:P,IF(AND(INFORMACION!$T3425='REFERENCIAS RIESGO'!$C$36,INFORMACION!$F3425=REFERENCIAS!$C$24),16,IF(INFORMACION!$T3425='REFERENCIAS RIESGO'!$C$36,13,IF(INFORMACION!$F3425=REFERENCIAS!$C$24,10,7))),0)+VLOOKUP(L3425,REFERENCIAS!$C:$D,2,0)*VLOOKUP($L$2,PONDERADORES!A:P,IF(AND(INFORMACION!$T3425='REFERENCIAS RIESGO'!$C$36,INFORMACION!$F3425=REFERENCIAS!$C$24),16,IF(INFORMACION!$T3425='REFERENCIAS RIESGO'!$C$36,13,IF(INFORMACION!$F3425=REFERENCIAS!$C$24,10,7))),0)+VLOOKUP(F3425,REFERENCIAS!$C:$D,2,0)*VLOOKUP($F$2,PONDERADORES!A:P,IF(AND(INFORMACION!$T3425='REFERENCIAS RIESGO'!$C$36,INFORMACION!$F3425=REFERENCIAS!$C$24),16,IF(INFORMACION!$T3425='REFERENCIAS RIESGO'!$C$36,13,IF(INFORMACION!$F3425=REFERENCIAS!$C$24,10,7))),0)+VLOOKUP(T3425,REFERENCIAS!$C:$D,2,0)*VLOOKUP($T$2,PONDERADORES!A:P,IF(AND(INFORMACION!$T3425='REFERENCIAS RIESGO'!$C$36,INFORMACION!$F3425=REFERENCIAS!$C$24),16,IF(INFORMACION!$T3425='REFERENCIAS RIESGO'!$C$36,13,IF(INFORMACION!$F3425=REFERENCIAS!$C$24,10,7))),0)+VLOOKUP(IF(J3425&lt;=0.2,0.2,IF(AND(J3425&gt;0.2,J3425&lt;=0.4),0.4,IF(AND(J3425&gt;0.4,J3425&lt;=0.6),0.6,IF(AND(J3425&gt;0.6,J3425&lt;=0.8),0.8,IF(AND(J3425&gt;0.8,J3425&lt;=1),1))))),REFERENCIAS!$C:$D,2,0)*VLOOKUP($J$2,PONDERADORES!A:P,IF(AND(INFORMACION!$T3425='REFERENCIAS RIESGO'!$C$36,INFORMACION!$F3425=REFERENCIAS!$C$24),16,IF(INFORMACION!$T3425='REFERENCIAS RIESGO'!$C$36,13,IF(INFORMACION!$F3425=REFERENCIAS!$C$24,10,7))),0)</f>
        <v>#REF!</v>
      </c>
      <c r="Y3425" s="68">
        <f>+VLOOKUP(M3425,REFERENCIAS!$C:$D,2,0)*VLOOKUP($M$2,PONDERADORES!$A$7:$G$9,7,0)+VLOOKUP(N3425,REFERENCIAS!$C:$D,2,0)*VLOOKUP($N$2,PONDERADORES!$A$7:$G$9,7,0)+VLOOKUP(O3425,REFERENCIAS!$C:$D,2,0)*VLOOKUP($O$2,PONDERADORES!$A$7:$G$9,7,0)</f>
        <v>0.2</v>
      </c>
      <c r="Z3425" s="2">
        <f>+VLOOKUP(IF(R3425&lt;0.1,0,IF(AND(R3425&gt;=0.1,R3425&lt;0.2),0.1,IF(AND(R3425&gt;=0.2,R3425&lt;0.3),0.2,IF(R3425&gt;0.3,0.3,)))),REFERENCIAS!$C:$D,2,0)*VLOOKUP($R$2,PONDERADORES!$A$11:$G$11,7,0)</f>
        <v>15</v>
      </c>
      <c r="AA3425" s="92"/>
      <c r="AB3425" s="95" t="e">
        <f t="shared" ca="1" si="211"/>
        <v>#REF!</v>
      </c>
      <c r="AC3425" s="23" t="e">
        <f ca="1">IF(AB3425&gt;REFERENCIAS!$C$62,REFERENCIAS!$B$62,IF(AND(AB3425&gt;=REFERENCIAS!$C$63,AB3425&lt;REFERENCIAS!$D$63),REFERENCIAS!$B$63,IF(AND(AB3425&gt;REFERENCIAS!$C$64,AB3425&lt;=REFERENCIAS!$D$64),REFERENCIAS!$B$64,IF(AND(AB3425&gt;=REFERENCIAS!$C$65,AB3425&lt;REFERENCIAS!$D$65),REFERENCIAS!$B$65, "Revisar"))))</f>
        <v>#REF!</v>
      </c>
      <c r="AD3425" s="94" t="e">
        <f ca="1">VLOOKUP(AC3425,REFERENCIAS!$B$62:$G$65,4,FALSE)</f>
        <v>#REF!</v>
      </c>
    </row>
    <row r="3426" spans="1:30" ht="17.25" x14ac:dyDescent="0.25">
      <c r="A3426" s="74"/>
      <c r="B3426" s="19"/>
      <c r="C3426" s="19"/>
      <c r="D3426" s="50"/>
      <c r="E3426" s="73"/>
      <c r="F3426" s="74"/>
      <c r="G3426" s="9"/>
      <c r="H3426" s="48"/>
      <c r="I3426" s="49">
        <f t="shared" ca="1" si="212"/>
        <v>2022</v>
      </c>
      <c r="J3426" s="22">
        <f t="shared" ca="1" si="209"/>
        <v>1</v>
      </c>
      <c r="K3426" s="19"/>
      <c r="L3426" s="73"/>
      <c r="M3426" s="74"/>
      <c r="N3426" s="19"/>
      <c r="O3426" s="73"/>
      <c r="P3426" s="82">
        <v>1</v>
      </c>
      <c r="Q3426" s="24">
        <v>1</v>
      </c>
      <c r="R3426" s="81">
        <f t="shared" si="210"/>
        <v>1</v>
      </c>
      <c r="S3426" s="87"/>
      <c r="T3426" s="19"/>
      <c r="U3426" s="25"/>
      <c r="V3426" s="25"/>
      <c r="W3426" s="81"/>
      <c r="X3426" s="91" t="e">
        <f ca="1">+VLOOKUP(#REF!,REFERENCIAS!$C:$D,2,0)*VLOOKUP(#REF!,PONDERADORES!A:P,IF(AND(INFORMACION!$T3426='REFERENCIAS RIESGO'!$C$36,INFORMACION!$F3426=REFERENCIAS!$C$24),16,IF(INFORMACION!$T3426='REFERENCIAS RIESGO'!$C$36,13,IF(INFORMACION!$F3426=REFERENCIAS!$C$24,10,7))),0)+VLOOKUP(K3426,REFERENCIAS!$C:$D,2,0)*VLOOKUP($K$2,PONDERADORES!A:P,IF(AND(INFORMACION!$T3426='REFERENCIAS RIESGO'!$C$36,INFORMACION!$F3426=REFERENCIAS!$C$24),16,IF(INFORMACION!$T3426='REFERENCIAS RIESGO'!$C$36,13,IF(INFORMACION!$F3426=REFERENCIAS!$C$24,10,7))),0)+VLOOKUP(L3426,REFERENCIAS!$C:$D,2,0)*VLOOKUP($L$2,PONDERADORES!A:P,IF(AND(INFORMACION!$T3426='REFERENCIAS RIESGO'!$C$36,INFORMACION!$F3426=REFERENCIAS!$C$24),16,IF(INFORMACION!$T3426='REFERENCIAS RIESGO'!$C$36,13,IF(INFORMACION!$F3426=REFERENCIAS!$C$24,10,7))),0)+VLOOKUP(F3426,REFERENCIAS!$C:$D,2,0)*VLOOKUP($F$2,PONDERADORES!A:P,IF(AND(INFORMACION!$T3426='REFERENCIAS RIESGO'!$C$36,INFORMACION!$F3426=REFERENCIAS!$C$24),16,IF(INFORMACION!$T3426='REFERENCIAS RIESGO'!$C$36,13,IF(INFORMACION!$F3426=REFERENCIAS!$C$24,10,7))),0)+VLOOKUP(T3426,REFERENCIAS!$C:$D,2,0)*VLOOKUP($T$2,PONDERADORES!A:P,IF(AND(INFORMACION!$T3426='REFERENCIAS RIESGO'!$C$36,INFORMACION!$F3426=REFERENCIAS!$C$24),16,IF(INFORMACION!$T3426='REFERENCIAS RIESGO'!$C$36,13,IF(INFORMACION!$F3426=REFERENCIAS!$C$24,10,7))),0)+VLOOKUP(IF(J3426&lt;=0.2,0.2,IF(AND(J3426&gt;0.2,J3426&lt;=0.4),0.4,IF(AND(J3426&gt;0.4,J3426&lt;=0.6),0.6,IF(AND(J3426&gt;0.6,J3426&lt;=0.8),0.8,IF(AND(J3426&gt;0.8,J3426&lt;=1),1))))),REFERENCIAS!$C:$D,2,0)*VLOOKUP($J$2,PONDERADORES!A:P,IF(AND(INFORMACION!$T3426='REFERENCIAS RIESGO'!$C$36,INFORMACION!$F3426=REFERENCIAS!$C$24),16,IF(INFORMACION!$T3426='REFERENCIAS RIESGO'!$C$36,13,IF(INFORMACION!$F3426=REFERENCIAS!$C$24,10,7))),0)</f>
        <v>#REF!</v>
      </c>
      <c r="Y3426" s="68">
        <f>+VLOOKUP(M3426,REFERENCIAS!$C:$D,2,0)*VLOOKUP($M$2,PONDERADORES!$A$7:$G$9,7,0)+VLOOKUP(N3426,REFERENCIAS!$C:$D,2,0)*VLOOKUP($N$2,PONDERADORES!$A$7:$G$9,7,0)+VLOOKUP(O3426,REFERENCIAS!$C:$D,2,0)*VLOOKUP($O$2,PONDERADORES!$A$7:$G$9,7,0)</f>
        <v>0.2</v>
      </c>
      <c r="Z3426" s="2">
        <f>+VLOOKUP(IF(R3426&lt;0.1,0,IF(AND(R3426&gt;=0.1,R3426&lt;0.2),0.1,IF(AND(R3426&gt;=0.2,R3426&lt;0.3),0.2,IF(R3426&gt;0.3,0.3,)))),REFERENCIAS!$C:$D,2,0)*VLOOKUP($R$2,PONDERADORES!$A$11:$G$11,7,0)</f>
        <v>15</v>
      </c>
      <c r="AA3426" s="92"/>
      <c r="AB3426" s="95" t="e">
        <f t="shared" ca="1" si="211"/>
        <v>#REF!</v>
      </c>
      <c r="AC3426" s="23" t="e">
        <f ca="1">IF(AB3426&gt;REFERENCIAS!$C$62,REFERENCIAS!$B$62,IF(AND(AB3426&gt;=REFERENCIAS!$C$63,AB3426&lt;REFERENCIAS!$D$63),REFERENCIAS!$B$63,IF(AND(AB3426&gt;REFERENCIAS!$C$64,AB3426&lt;=REFERENCIAS!$D$64),REFERENCIAS!$B$64,IF(AND(AB3426&gt;=REFERENCIAS!$C$65,AB3426&lt;REFERENCIAS!$D$65),REFERENCIAS!$B$65, "Revisar"))))</f>
        <v>#REF!</v>
      </c>
      <c r="AD3426" s="94" t="e">
        <f ca="1">VLOOKUP(AC3426,REFERENCIAS!$B$62:$G$65,4,FALSE)</f>
        <v>#REF!</v>
      </c>
    </row>
    <row r="3427" spans="1:30" ht="17.25" x14ac:dyDescent="0.25">
      <c r="A3427" s="74"/>
      <c r="B3427" s="19"/>
      <c r="C3427" s="19"/>
      <c r="D3427" s="50"/>
      <c r="E3427" s="73"/>
      <c r="F3427" s="74"/>
      <c r="G3427" s="9"/>
      <c r="H3427" s="48"/>
      <c r="I3427" s="49">
        <f t="shared" ca="1" si="212"/>
        <v>2022</v>
      </c>
      <c r="J3427" s="22">
        <f t="shared" ca="1" si="209"/>
        <v>1</v>
      </c>
      <c r="K3427" s="19"/>
      <c r="L3427" s="73"/>
      <c r="M3427" s="74"/>
      <c r="N3427" s="19"/>
      <c r="O3427" s="73"/>
      <c r="P3427" s="82">
        <v>1</v>
      </c>
      <c r="Q3427" s="24">
        <v>1</v>
      </c>
      <c r="R3427" s="81">
        <f t="shared" si="210"/>
        <v>1</v>
      </c>
      <c r="S3427" s="87"/>
      <c r="T3427" s="19"/>
      <c r="U3427" s="25"/>
      <c r="V3427" s="25"/>
      <c r="W3427" s="81"/>
      <c r="X3427" s="91" t="e">
        <f ca="1">+VLOOKUP(#REF!,REFERENCIAS!$C:$D,2,0)*VLOOKUP(#REF!,PONDERADORES!A:P,IF(AND(INFORMACION!$T3427='REFERENCIAS RIESGO'!$C$36,INFORMACION!$F3427=REFERENCIAS!$C$24),16,IF(INFORMACION!$T3427='REFERENCIAS RIESGO'!$C$36,13,IF(INFORMACION!$F3427=REFERENCIAS!$C$24,10,7))),0)+VLOOKUP(K3427,REFERENCIAS!$C:$D,2,0)*VLOOKUP($K$2,PONDERADORES!A:P,IF(AND(INFORMACION!$T3427='REFERENCIAS RIESGO'!$C$36,INFORMACION!$F3427=REFERENCIAS!$C$24),16,IF(INFORMACION!$T3427='REFERENCIAS RIESGO'!$C$36,13,IF(INFORMACION!$F3427=REFERENCIAS!$C$24,10,7))),0)+VLOOKUP(L3427,REFERENCIAS!$C:$D,2,0)*VLOOKUP($L$2,PONDERADORES!A:P,IF(AND(INFORMACION!$T3427='REFERENCIAS RIESGO'!$C$36,INFORMACION!$F3427=REFERENCIAS!$C$24),16,IF(INFORMACION!$T3427='REFERENCIAS RIESGO'!$C$36,13,IF(INFORMACION!$F3427=REFERENCIAS!$C$24,10,7))),0)+VLOOKUP(F3427,REFERENCIAS!$C:$D,2,0)*VLOOKUP($F$2,PONDERADORES!A:P,IF(AND(INFORMACION!$T3427='REFERENCIAS RIESGO'!$C$36,INFORMACION!$F3427=REFERENCIAS!$C$24),16,IF(INFORMACION!$T3427='REFERENCIAS RIESGO'!$C$36,13,IF(INFORMACION!$F3427=REFERENCIAS!$C$24,10,7))),0)+VLOOKUP(T3427,REFERENCIAS!$C:$D,2,0)*VLOOKUP($T$2,PONDERADORES!A:P,IF(AND(INFORMACION!$T3427='REFERENCIAS RIESGO'!$C$36,INFORMACION!$F3427=REFERENCIAS!$C$24),16,IF(INFORMACION!$T3427='REFERENCIAS RIESGO'!$C$36,13,IF(INFORMACION!$F3427=REFERENCIAS!$C$24,10,7))),0)+VLOOKUP(IF(J3427&lt;=0.2,0.2,IF(AND(J3427&gt;0.2,J3427&lt;=0.4),0.4,IF(AND(J3427&gt;0.4,J3427&lt;=0.6),0.6,IF(AND(J3427&gt;0.6,J3427&lt;=0.8),0.8,IF(AND(J3427&gt;0.8,J3427&lt;=1),1))))),REFERENCIAS!$C:$D,2,0)*VLOOKUP($J$2,PONDERADORES!A:P,IF(AND(INFORMACION!$T3427='REFERENCIAS RIESGO'!$C$36,INFORMACION!$F3427=REFERENCIAS!$C$24),16,IF(INFORMACION!$T3427='REFERENCIAS RIESGO'!$C$36,13,IF(INFORMACION!$F3427=REFERENCIAS!$C$24,10,7))),0)</f>
        <v>#REF!</v>
      </c>
      <c r="Y3427" s="68">
        <f>+VLOOKUP(M3427,REFERENCIAS!$C:$D,2,0)*VLOOKUP($M$2,PONDERADORES!$A$7:$G$9,7,0)+VLOOKUP(N3427,REFERENCIAS!$C:$D,2,0)*VLOOKUP($N$2,PONDERADORES!$A$7:$G$9,7,0)+VLOOKUP(O3427,REFERENCIAS!$C:$D,2,0)*VLOOKUP($O$2,PONDERADORES!$A$7:$G$9,7,0)</f>
        <v>0.2</v>
      </c>
      <c r="Z3427" s="2">
        <f>+VLOOKUP(IF(R3427&lt;0.1,0,IF(AND(R3427&gt;=0.1,R3427&lt;0.2),0.1,IF(AND(R3427&gt;=0.2,R3427&lt;0.3),0.2,IF(R3427&gt;0.3,0.3,)))),REFERENCIAS!$C:$D,2,0)*VLOOKUP($R$2,PONDERADORES!$A$11:$G$11,7,0)</f>
        <v>15</v>
      </c>
      <c r="AA3427" s="92"/>
      <c r="AB3427" s="95" t="e">
        <f t="shared" ca="1" si="211"/>
        <v>#REF!</v>
      </c>
      <c r="AC3427" s="23" t="e">
        <f ca="1">IF(AB3427&gt;REFERENCIAS!$C$62,REFERENCIAS!$B$62,IF(AND(AB3427&gt;=REFERENCIAS!$C$63,AB3427&lt;REFERENCIAS!$D$63),REFERENCIAS!$B$63,IF(AND(AB3427&gt;REFERENCIAS!$C$64,AB3427&lt;=REFERENCIAS!$D$64),REFERENCIAS!$B$64,IF(AND(AB3427&gt;=REFERENCIAS!$C$65,AB3427&lt;REFERENCIAS!$D$65),REFERENCIAS!$B$65, "Revisar"))))</f>
        <v>#REF!</v>
      </c>
      <c r="AD3427" s="94" t="e">
        <f ca="1">VLOOKUP(AC3427,REFERENCIAS!$B$62:$G$65,4,FALSE)</f>
        <v>#REF!</v>
      </c>
    </row>
    <row r="3428" spans="1:30" ht="17.25" x14ac:dyDescent="0.25">
      <c r="A3428" s="74"/>
      <c r="B3428" s="19"/>
      <c r="C3428" s="19"/>
      <c r="D3428" s="50"/>
      <c r="E3428" s="73"/>
      <c r="F3428" s="74"/>
      <c r="G3428" s="9"/>
      <c r="H3428" s="48"/>
      <c r="I3428" s="49">
        <f t="shared" ca="1" si="212"/>
        <v>2022</v>
      </c>
      <c r="J3428" s="22">
        <f t="shared" ca="1" si="209"/>
        <v>1</v>
      </c>
      <c r="K3428" s="19"/>
      <c r="L3428" s="73"/>
      <c r="M3428" s="74"/>
      <c r="N3428" s="19"/>
      <c r="O3428" s="73"/>
      <c r="P3428" s="82">
        <v>1</v>
      </c>
      <c r="Q3428" s="24">
        <v>1</v>
      </c>
      <c r="R3428" s="81">
        <f t="shared" si="210"/>
        <v>1</v>
      </c>
      <c r="S3428" s="87"/>
      <c r="T3428" s="19"/>
      <c r="U3428" s="25"/>
      <c r="V3428" s="25"/>
      <c r="W3428" s="81"/>
      <c r="X3428" s="91" t="e">
        <f ca="1">+VLOOKUP(#REF!,REFERENCIAS!$C:$D,2,0)*VLOOKUP(#REF!,PONDERADORES!A:P,IF(AND(INFORMACION!$T3428='REFERENCIAS RIESGO'!$C$36,INFORMACION!$F3428=REFERENCIAS!$C$24),16,IF(INFORMACION!$T3428='REFERENCIAS RIESGO'!$C$36,13,IF(INFORMACION!$F3428=REFERENCIAS!$C$24,10,7))),0)+VLOOKUP(K3428,REFERENCIAS!$C:$D,2,0)*VLOOKUP($K$2,PONDERADORES!A:P,IF(AND(INFORMACION!$T3428='REFERENCIAS RIESGO'!$C$36,INFORMACION!$F3428=REFERENCIAS!$C$24),16,IF(INFORMACION!$T3428='REFERENCIAS RIESGO'!$C$36,13,IF(INFORMACION!$F3428=REFERENCIAS!$C$24,10,7))),0)+VLOOKUP(L3428,REFERENCIAS!$C:$D,2,0)*VLOOKUP($L$2,PONDERADORES!A:P,IF(AND(INFORMACION!$T3428='REFERENCIAS RIESGO'!$C$36,INFORMACION!$F3428=REFERENCIAS!$C$24),16,IF(INFORMACION!$T3428='REFERENCIAS RIESGO'!$C$36,13,IF(INFORMACION!$F3428=REFERENCIAS!$C$24,10,7))),0)+VLOOKUP(F3428,REFERENCIAS!$C:$D,2,0)*VLOOKUP($F$2,PONDERADORES!A:P,IF(AND(INFORMACION!$T3428='REFERENCIAS RIESGO'!$C$36,INFORMACION!$F3428=REFERENCIAS!$C$24),16,IF(INFORMACION!$T3428='REFERENCIAS RIESGO'!$C$36,13,IF(INFORMACION!$F3428=REFERENCIAS!$C$24,10,7))),0)+VLOOKUP(T3428,REFERENCIAS!$C:$D,2,0)*VLOOKUP($T$2,PONDERADORES!A:P,IF(AND(INFORMACION!$T3428='REFERENCIAS RIESGO'!$C$36,INFORMACION!$F3428=REFERENCIAS!$C$24),16,IF(INFORMACION!$T3428='REFERENCIAS RIESGO'!$C$36,13,IF(INFORMACION!$F3428=REFERENCIAS!$C$24,10,7))),0)+VLOOKUP(IF(J3428&lt;=0.2,0.2,IF(AND(J3428&gt;0.2,J3428&lt;=0.4),0.4,IF(AND(J3428&gt;0.4,J3428&lt;=0.6),0.6,IF(AND(J3428&gt;0.6,J3428&lt;=0.8),0.8,IF(AND(J3428&gt;0.8,J3428&lt;=1),1))))),REFERENCIAS!$C:$D,2,0)*VLOOKUP($J$2,PONDERADORES!A:P,IF(AND(INFORMACION!$T3428='REFERENCIAS RIESGO'!$C$36,INFORMACION!$F3428=REFERENCIAS!$C$24),16,IF(INFORMACION!$T3428='REFERENCIAS RIESGO'!$C$36,13,IF(INFORMACION!$F3428=REFERENCIAS!$C$24,10,7))),0)</f>
        <v>#REF!</v>
      </c>
      <c r="Y3428" s="68">
        <f>+VLOOKUP(M3428,REFERENCIAS!$C:$D,2,0)*VLOOKUP($M$2,PONDERADORES!$A$7:$G$9,7,0)+VLOOKUP(N3428,REFERENCIAS!$C:$D,2,0)*VLOOKUP($N$2,PONDERADORES!$A$7:$G$9,7,0)+VLOOKUP(O3428,REFERENCIAS!$C:$D,2,0)*VLOOKUP($O$2,PONDERADORES!$A$7:$G$9,7,0)</f>
        <v>0.2</v>
      </c>
      <c r="Z3428" s="2">
        <f>+VLOOKUP(IF(R3428&lt;0.1,0,IF(AND(R3428&gt;=0.1,R3428&lt;0.2),0.1,IF(AND(R3428&gt;=0.2,R3428&lt;0.3),0.2,IF(R3428&gt;0.3,0.3,)))),REFERENCIAS!$C:$D,2,0)*VLOOKUP($R$2,PONDERADORES!$A$11:$G$11,7,0)</f>
        <v>15</v>
      </c>
      <c r="AA3428" s="92"/>
      <c r="AB3428" s="95" t="e">
        <f t="shared" ca="1" si="211"/>
        <v>#REF!</v>
      </c>
      <c r="AC3428" s="23" t="e">
        <f ca="1">IF(AB3428&gt;REFERENCIAS!$C$62,REFERENCIAS!$B$62,IF(AND(AB3428&gt;=REFERENCIAS!$C$63,AB3428&lt;REFERENCIAS!$D$63),REFERENCIAS!$B$63,IF(AND(AB3428&gt;REFERENCIAS!$C$64,AB3428&lt;=REFERENCIAS!$D$64),REFERENCIAS!$B$64,IF(AND(AB3428&gt;=REFERENCIAS!$C$65,AB3428&lt;REFERENCIAS!$D$65),REFERENCIAS!$B$65, "Revisar"))))</f>
        <v>#REF!</v>
      </c>
      <c r="AD3428" s="94" t="e">
        <f ca="1">VLOOKUP(AC3428,REFERENCIAS!$B$62:$G$65,4,FALSE)</f>
        <v>#REF!</v>
      </c>
    </row>
    <row r="3429" spans="1:30" ht="17.25" x14ac:dyDescent="0.25">
      <c r="A3429" s="74"/>
      <c r="B3429" s="19"/>
      <c r="C3429" s="19"/>
      <c r="D3429" s="50"/>
      <c r="E3429" s="73"/>
      <c r="F3429" s="74"/>
      <c r="G3429" s="9"/>
      <c r="H3429" s="48"/>
      <c r="I3429" s="49">
        <f t="shared" ca="1" si="212"/>
        <v>2022</v>
      </c>
      <c r="J3429" s="22">
        <f t="shared" ca="1" si="209"/>
        <v>1</v>
      </c>
      <c r="K3429" s="19"/>
      <c r="L3429" s="73"/>
      <c r="M3429" s="74"/>
      <c r="N3429" s="19"/>
      <c r="O3429" s="73"/>
      <c r="P3429" s="82">
        <v>1</v>
      </c>
      <c r="Q3429" s="24">
        <v>1</v>
      </c>
      <c r="R3429" s="81">
        <f t="shared" si="210"/>
        <v>1</v>
      </c>
      <c r="S3429" s="87"/>
      <c r="T3429" s="19"/>
      <c r="U3429" s="25"/>
      <c r="V3429" s="25"/>
      <c r="W3429" s="81"/>
      <c r="X3429" s="91" t="e">
        <f ca="1">+VLOOKUP(#REF!,REFERENCIAS!$C:$D,2,0)*VLOOKUP(#REF!,PONDERADORES!A:P,IF(AND(INFORMACION!$T3429='REFERENCIAS RIESGO'!$C$36,INFORMACION!$F3429=REFERENCIAS!$C$24),16,IF(INFORMACION!$T3429='REFERENCIAS RIESGO'!$C$36,13,IF(INFORMACION!$F3429=REFERENCIAS!$C$24,10,7))),0)+VLOOKUP(K3429,REFERENCIAS!$C:$D,2,0)*VLOOKUP($K$2,PONDERADORES!A:P,IF(AND(INFORMACION!$T3429='REFERENCIAS RIESGO'!$C$36,INFORMACION!$F3429=REFERENCIAS!$C$24),16,IF(INFORMACION!$T3429='REFERENCIAS RIESGO'!$C$36,13,IF(INFORMACION!$F3429=REFERENCIAS!$C$24,10,7))),0)+VLOOKUP(L3429,REFERENCIAS!$C:$D,2,0)*VLOOKUP($L$2,PONDERADORES!A:P,IF(AND(INFORMACION!$T3429='REFERENCIAS RIESGO'!$C$36,INFORMACION!$F3429=REFERENCIAS!$C$24),16,IF(INFORMACION!$T3429='REFERENCIAS RIESGO'!$C$36,13,IF(INFORMACION!$F3429=REFERENCIAS!$C$24,10,7))),0)+VLOOKUP(F3429,REFERENCIAS!$C:$D,2,0)*VLOOKUP($F$2,PONDERADORES!A:P,IF(AND(INFORMACION!$T3429='REFERENCIAS RIESGO'!$C$36,INFORMACION!$F3429=REFERENCIAS!$C$24),16,IF(INFORMACION!$T3429='REFERENCIAS RIESGO'!$C$36,13,IF(INFORMACION!$F3429=REFERENCIAS!$C$24,10,7))),0)+VLOOKUP(T3429,REFERENCIAS!$C:$D,2,0)*VLOOKUP($T$2,PONDERADORES!A:P,IF(AND(INFORMACION!$T3429='REFERENCIAS RIESGO'!$C$36,INFORMACION!$F3429=REFERENCIAS!$C$24),16,IF(INFORMACION!$T3429='REFERENCIAS RIESGO'!$C$36,13,IF(INFORMACION!$F3429=REFERENCIAS!$C$24,10,7))),0)+VLOOKUP(IF(J3429&lt;=0.2,0.2,IF(AND(J3429&gt;0.2,J3429&lt;=0.4),0.4,IF(AND(J3429&gt;0.4,J3429&lt;=0.6),0.6,IF(AND(J3429&gt;0.6,J3429&lt;=0.8),0.8,IF(AND(J3429&gt;0.8,J3429&lt;=1),1))))),REFERENCIAS!$C:$D,2,0)*VLOOKUP($J$2,PONDERADORES!A:P,IF(AND(INFORMACION!$T3429='REFERENCIAS RIESGO'!$C$36,INFORMACION!$F3429=REFERENCIAS!$C$24),16,IF(INFORMACION!$T3429='REFERENCIAS RIESGO'!$C$36,13,IF(INFORMACION!$F3429=REFERENCIAS!$C$24,10,7))),0)</f>
        <v>#REF!</v>
      </c>
      <c r="Y3429" s="68">
        <f>+VLOOKUP(M3429,REFERENCIAS!$C:$D,2,0)*VLOOKUP($M$2,PONDERADORES!$A$7:$G$9,7,0)+VLOOKUP(N3429,REFERENCIAS!$C:$D,2,0)*VLOOKUP($N$2,PONDERADORES!$A$7:$G$9,7,0)+VLOOKUP(O3429,REFERENCIAS!$C:$D,2,0)*VLOOKUP($O$2,PONDERADORES!$A$7:$G$9,7,0)</f>
        <v>0.2</v>
      </c>
      <c r="Z3429" s="2">
        <f>+VLOOKUP(IF(R3429&lt;0.1,0,IF(AND(R3429&gt;=0.1,R3429&lt;0.2),0.1,IF(AND(R3429&gt;=0.2,R3429&lt;0.3),0.2,IF(R3429&gt;0.3,0.3,)))),REFERENCIAS!$C:$D,2,0)*VLOOKUP($R$2,PONDERADORES!$A$11:$G$11,7,0)</f>
        <v>15</v>
      </c>
      <c r="AA3429" s="92"/>
      <c r="AB3429" s="95" t="e">
        <f t="shared" ca="1" si="211"/>
        <v>#REF!</v>
      </c>
      <c r="AC3429" s="23" t="e">
        <f ca="1">IF(AB3429&gt;REFERENCIAS!$C$62,REFERENCIAS!$B$62,IF(AND(AB3429&gt;=REFERENCIAS!$C$63,AB3429&lt;REFERENCIAS!$D$63),REFERENCIAS!$B$63,IF(AND(AB3429&gt;REFERENCIAS!$C$64,AB3429&lt;=REFERENCIAS!$D$64),REFERENCIAS!$B$64,IF(AND(AB3429&gt;=REFERENCIAS!$C$65,AB3429&lt;REFERENCIAS!$D$65),REFERENCIAS!$B$65, "Revisar"))))</f>
        <v>#REF!</v>
      </c>
      <c r="AD3429" s="94" t="e">
        <f ca="1">VLOOKUP(AC3429,REFERENCIAS!$B$62:$G$65,4,FALSE)</f>
        <v>#REF!</v>
      </c>
    </row>
    <row r="3430" spans="1:30" ht="17.25" x14ac:dyDescent="0.25">
      <c r="A3430" s="74"/>
      <c r="B3430" s="19"/>
      <c r="C3430" s="19"/>
      <c r="D3430" s="50"/>
      <c r="E3430" s="73"/>
      <c r="F3430" s="74"/>
      <c r="G3430" s="9"/>
      <c r="H3430" s="48"/>
      <c r="I3430" s="49">
        <f t="shared" ca="1" si="212"/>
        <v>2022</v>
      </c>
      <c r="J3430" s="22">
        <f t="shared" ca="1" si="209"/>
        <v>1</v>
      </c>
      <c r="K3430" s="19"/>
      <c r="L3430" s="73"/>
      <c r="M3430" s="74"/>
      <c r="N3430" s="19"/>
      <c r="O3430" s="73"/>
      <c r="P3430" s="82">
        <v>1</v>
      </c>
      <c r="Q3430" s="24">
        <v>1</v>
      </c>
      <c r="R3430" s="81">
        <f t="shared" si="210"/>
        <v>1</v>
      </c>
      <c r="S3430" s="87"/>
      <c r="T3430" s="19"/>
      <c r="U3430" s="25"/>
      <c r="V3430" s="25"/>
      <c r="W3430" s="81"/>
      <c r="X3430" s="91" t="e">
        <f ca="1">+VLOOKUP(#REF!,REFERENCIAS!$C:$D,2,0)*VLOOKUP(#REF!,PONDERADORES!A:P,IF(AND(INFORMACION!$T3430='REFERENCIAS RIESGO'!$C$36,INFORMACION!$F3430=REFERENCIAS!$C$24),16,IF(INFORMACION!$T3430='REFERENCIAS RIESGO'!$C$36,13,IF(INFORMACION!$F3430=REFERENCIAS!$C$24,10,7))),0)+VLOOKUP(K3430,REFERENCIAS!$C:$D,2,0)*VLOOKUP($K$2,PONDERADORES!A:P,IF(AND(INFORMACION!$T3430='REFERENCIAS RIESGO'!$C$36,INFORMACION!$F3430=REFERENCIAS!$C$24),16,IF(INFORMACION!$T3430='REFERENCIAS RIESGO'!$C$36,13,IF(INFORMACION!$F3430=REFERENCIAS!$C$24,10,7))),0)+VLOOKUP(L3430,REFERENCIAS!$C:$D,2,0)*VLOOKUP($L$2,PONDERADORES!A:P,IF(AND(INFORMACION!$T3430='REFERENCIAS RIESGO'!$C$36,INFORMACION!$F3430=REFERENCIAS!$C$24),16,IF(INFORMACION!$T3430='REFERENCIAS RIESGO'!$C$36,13,IF(INFORMACION!$F3430=REFERENCIAS!$C$24,10,7))),0)+VLOOKUP(F3430,REFERENCIAS!$C:$D,2,0)*VLOOKUP($F$2,PONDERADORES!A:P,IF(AND(INFORMACION!$T3430='REFERENCIAS RIESGO'!$C$36,INFORMACION!$F3430=REFERENCIAS!$C$24),16,IF(INFORMACION!$T3430='REFERENCIAS RIESGO'!$C$36,13,IF(INFORMACION!$F3430=REFERENCIAS!$C$24,10,7))),0)+VLOOKUP(T3430,REFERENCIAS!$C:$D,2,0)*VLOOKUP($T$2,PONDERADORES!A:P,IF(AND(INFORMACION!$T3430='REFERENCIAS RIESGO'!$C$36,INFORMACION!$F3430=REFERENCIAS!$C$24),16,IF(INFORMACION!$T3430='REFERENCIAS RIESGO'!$C$36,13,IF(INFORMACION!$F3430=REFERENCIAS!$C$24,10,7))),0)+VLOOKUP(IF(J3430&lt;=0.2,0.2,IF(AND(J3430&gt;0.2,J3430&lt;=0.4),0.4,IF(AND(J3430&gt;0.4,J3430&lt;=0.6),0.6,IF(AND(J3430&gt;0.6,J3430&lt;=0.8),0.8,IF(AND(J3430&gt;0.8,J3430&lt;=1),1))))),REFERENCIAS!$C:$D,2,0)*VLOOKUP($J$2,PONDERADORES!A:P,IF(AND(INFORMACION!$T3430='REFERENCIAS RIESGO'!$C$36,INFORMACION!$F3430=REFERENCIAS!$C$24),16,IF(INFORMACION!$T3430='REFERENCIAS RIESGO'!$C$36,13,IF(INFORMACION!$F3430=REFERENCIAS!$C$24,10,7))),0)</f>
        <v>#REF!</v>
      </c>
      <c r="Y3430" s="68">
        <f>+VLOOKUP(M3430,REFERENCIAS!$C:$D,2,0)*VLOOKUP($M$2,PONDERADORES!$A$7:$G$9,7,0)+VLOOKUP(N3430,REFERENCIAS!$C:$D,2,0)*VLOOKUP($N$2,PONDERADORES!$A$7:$G$9,7,0)+VLOOKUP(O3430,REFERENCIAS!$C:$D,2,0)*VLOOKUP($O$2,PONDERADORES!$A$7:$G$9,7,0)</f>
        <v>0.2</v>
      </c>
      <c r="Z3430" s="2">
        <f>+VLOOKUP(IF(R3430&lt;0.1,0,IF(AND(R3430&gt;=0.1,R3430&lt;0.2),0.1,IF(AND(R3430&gt;=0.2,R3430&lt;0.3),0.2,IF(R3430&gt;0.3,0.3,)))),REFERENCIAS!$C:$D,2,0)*VLOOKUP($R$2,PONDERADORES!$A$11:$G$11,7,0)</f>
        <v>15</v>
      </c>
      <c r="AA3430" s="92"/>
      <c r="AB3430" s="95" t="e">
        <f t="shared" ca="1" si="211"/>
        <v>#REF!</v>
      </c>
      <c r="AC3430" s="23" t="e">
        <f ca="1">IF(AB3430&gt;REFERENCIAS!$C$62,REFERENCIAS!$B$62,IF(AND(AB3430&gt;=REFERENCIAS!$C$63,AB3430&lt;REFERENCIAS!$D$63),REFERENCIAS!$B$63,IF(AND(AB3430&gt;REFERENCIAS!$C$64,AB3430&lt;=REFERENCIAS!$D$64),REFERENCIAS!$B$64,IF(AND(AB3430&gt;=REFERENCIAS!$C$65,AB3430&lt;REFERENCIAS!$D$65),REFERENCIAS!$B$65, "Revisar"))))</f>
        <v>#REF!</v>
      </c>
      <c r="AD3430" s="94" t="e">
        <f ca="1">VLOOKUP(AC3430,REFERENCIAS!$B$62:$G$65,4,FALSE)</f>
        <v>#REF!</v>
      </c>
    </row>
    <row r="3431" spans="1:30" ht="17.25" x14ac:dyDescent="0.25">
      <c r="A3431" s="74"/>
      <c r="B3431" s="19"/>
      <c r="C3431" s="19"/>
      <c r="D3431" s="50"/>
      <c r="E3431" s="73"/>
      <c r="F3431" s="74"/>
      <c r="G3431" s="9"/>
      <c r="H3431" s="48"/>
      <c r="I3431" s="49">
        <f t="shared" ca="1" si="212"/>
        <v>2022</v>
      </c>
      <c r="J3431" s="22">
        <f t="shared" ca="1" si="209"/>
        <v>1</v>
      </c>
      <c r="K3431" s="19"/>
      <c r="L3431" s="73"/>
      <c r="M3431" s="74"/>
      <c r="N3431" s="19"/>
      <c r="O3431" s="73"/>
      <c r="P3431" s="82">
        <v>1</v>
      </c>
      <c r="Q3431" s="24">
        <v>1</v>
      </c>
      <c r="R3431" s="81">
        <f t="shared" si="210"/>
        <v>1</v>
      </c>
      <c r="S3431" s="87"/>
      <c r="T3431" s="19"/>
      <c r="U3431" s="25"/>
      <c r="V3431" s="25"/>
      <c r="W3431" s="81"/>
      <c r="X3431" s="91" t="e">
        <f ca="1">+VLOOKUP(#REF!,REFERENCIAS!$C:$D,2,0)*VLOOKUP(#REF!,PONDERADORES!A:P,IF(AND(INFORMACION!$T3431='REFERENCIAS RIESGO'!$C$36,INFORMACION!$F3431=REFERENCIAS!$C$24),16,IF(INFORMACION!$T3431='REFERENCIAS RIESGO'!$C$36,13,IF(INFORMACION!$F3431=REFERENCIAS!$C$24,10,7))),0)+VLOOKUP(K3431,REFERENCIAS!$C:$D,2,0)*VLOOKUP($K$2,PONDERADORES!A:P,IF(AND(INFORMACION!$T3431='REFERENCIAS RIESGO'!$C$36,INFORMACION!$F3431=REFERENCIAS!$C$24),16,IF(INFORMACION!$T3431='REFERENCIAS RIESGO'!$C$36,13,IF(INFORMACION!$F3431=REFERENCIAS!$C$24,10,7))),0)+VLOOKUP(L3431,REFERENCIAS!$C:$D,2,0)*VLOOKUP($L$2,PONDERADORES!A:P,IF(AND(INFORMACION!$T3431='REFERENCIAS RIESGO'!$C$36,INFORMACION!$F3431=REFERENCIAS!$C$24),16,IF(INFORMACION!$T3431='REFERENCIAS RIESGO'!$C$36,13,IF(INFORMACION!$F3431=REFERENCIAS!$C$24,10,7))),0)+VLOOKUP(F3431,REFERENCIAS!$C:$D,2,0)*VLOOKUP($F$2,PONDERADORES!A:P,IF(AND(INFORMACION!$T3431='REFERENCIAS RIESGO'!$C$36,INFORMACION!$F3431=REFERENCIAS!$C$24),16,IF(INFORMACION!$T3431='REFERENCIAS RIESGO'!$C$36,13,IF(INFORMACION!$F3431=REFERENCIAS!$C$24,10,7))),0)+VLOOKUP(T3431,REFERENCIAS!$C:$D,2,0)*VLOOKUP($T$2,PONDERADORES!A:P,IF(AND(INFORMACION!$T3431='REFERENCIAS RIESGO'!$C$36,INFORMACION!$F3431=REFERENCIAS!$C$24),16,IF(INFORMACION!$T3431='REFERENCIAS RIESGO'!$C$36,13,IF(INFORMACION!$F3431=REFERENCIAS!$C$24,10,7))),0)+VLOOKUP(IF(J3431&lt;=0.2,0.2,IF(AND(J3431&gt;0.2,J3431&lt;=0.4),0.4,IF(AND(J3431&gt;0.4,J3431&lt;=0.6),0.6,IF(AND(J3431&gt;0.6,J3431&lt;=0.8),0.8,IF(AND(J3431&gt;0.8,J3431&lt;=1),1))))),REFERENCIAS!$C:$D,2,0)*VLOOKUP($J$2,PONDERADORES!A:P,IF(AND(INFORMACION!$T3431='REFERENCIAS RIESGO'!$C$36,INFORMACION!$F3431=REFERENCIAS!$C$24),16,IF(INFORMACION!$T3431='REFERENCIAS RIESGO'!$C$36,13,IF(INFORMACION!$F3431=REFERENCIAS!$C$24,10,7))),0)</f>
        <v>#REF!</v>
      </c>
      <c r="Y3431" s="68">
        <f>+VLOOKUP(M3431,REFERENCIAS!$C:$D,2,0)*VLOOKUP($M$2,PONDERADORES!$A$7:$G$9,7,0)+VLOOKUP(N3431,REFERENCIAS!$C:$D,2,0)*VLOOKUP($N$2,PONDERADORES!$A$7:$G$9,7,0)+VLOOKUP(O3431,REFERENCIAS!$C:$D,2,0)*VLOOKUP($O$2,PONDERADORES!$A$7:$G$9,7,0)</f>
        <v>0.2</v>
      </c>
      <c r="Z3431" s="2">
        <f>+VLOOKUP(IF(R3431&lt;0.1,0,IF(AND(R3431&gt;=0.1,R3431&lt;0.2),0.1,IF(AND(R3431&gt;=0.2,R3431&lt;0.3),0.2,IF(R3431&gt;0.3,0.3,)))),REFERENCIAS!$C:$D,2,0)*VLOOKUP($R$2,PONDERADORES!$A$11:$G$11,7,0)</f>
        <v>15</v>
      </c>
      <c r="AA3431" s="92"/>
      <c r="AB3431" s="95" t="e">
        <f t="shared" ca="1" si="211"/>
        <v>#REF!</v>
      </c>
      <c r="AC3431" s="23" t="e">
        <f ca="1">IF(AB3431&gt;REFERENCIAS!$C$62,REFERENCIAS!$B$62,IF(AND(AB3431&gt;=REFERENCIAS!$C$63,AB3431&lt;REFERENCIAS!$D$63),REFERENCIAS!$B$63,IF(AND(AB3431&gt;REFERENCIAS!$C$64,AB3431&lt;=REFERENCIAS!$D$64),REFERENCIAS!$B$64,IF(AND(AB3431&gt;=REFERENCIAS!$C$65,AB3431&lt;REFERENCIAS!$D$65),REFERENCIAS!$B$65, "Revisar"))))</f>
        <v>#REF!</v>
      </c>
      <c r="AD3431" s="94" t="e">
        <f ca="1">VLOOKUP(AC3431,REFERENCIAS!$B$62:$G$65,4,FALSE)</f>
        <v>#REF!</v>
      </c>
    </row>
    <row r="3432" spans="1:30" ht="17.25" x14ac:dyDescent="0.25">
      <c r="A3432" s="74"/>
      <c r="B3432" s="19"/>
      <c r="C3432" s="19"/>
      <c r="D3432" s="50"/>
      <c r="E3432" s="73"/>
      <c r="F3432" s="74"/>
      <c r="G3432" s="9"/>
      <c r="H3432" s="48"/>
      <c r="I3432" s="49">
        <f t="shared" ca="1" si="212"/>
        <v>2022</v>
      </c>
      <c r="J3432" s="22">
        <f t="shared" ca="1" si="209"/>
        <v>1</v>
      </c>
      <c r="K3432" s="19"/>
      <c r="L3432" s="73"/>
      <c r="M3432" s="74"/>
      <c r="N3432" s="19"/>
      <c r="O3432" s="73"/>
      <c r="P3432" s="82">
        <v>1</v>
      </c>
      <c r="Q3432" s="24">
        <v>1</v>
      </c>
      <c r="R3432" s="81">
        <f t="shared" si="210"/>
        <v>1</v>
      </c>
      <c r="S3432" s="87"/>
      <c r="T3432" s="19"/>
      <c r="U3432" s="25"/>
      <c r="V3432" s="25"/>
      <c r="W3432" s="81"/>
      <c r="X3432" s="91" t="e">
        <f ca="1">+VLOOKUP(#REF!,REFERENCIAS!$C:$D,2,0)*VLOOKUP(#REF!,PONDERADORES!A:P,IF(AND(INFORMACION!$T3432='REFERENCIAS RIESGO'!$C$36,INFORMACION!$F3432=REFERENCIAS!$C$24),16,IF(INFORMACION!$T3432='REFERENCIAS RIESGO'!$C$36,13,IF(INFORMACION!$F3432=REFERENCIAS!$C$24,10,7))),0)+VLOOKUP(K3432,REFERENCIAS!$C:$D,2,0)*VLOOKUP($K$2,PONDERADORES!A:P,IF(AND(INFORMACION!$T3432='REFERENCIAS RIESGO'!$C$36,INFORMACION!$F3432=REFERENCIAS!$C$24),16,IF(INFORMACION!$T3432='REFERENCIAS RIESGO'!$C$36,13,IF(INFORMACION!$F3432=REFERENCIAS!$C$24,10,7))),0)+VLOOKUP(L3432,REFERENCIAS!$C:$D,2,0)*VLOOKUP($L$2,PONDERADORES!A:P,IF(AND(INFORMACION!$T3432='REFERENCIAS RIESGO'!$C$36,INFORMACION!$F3432=REFERENCIAS!$C$24),16,IF(INFORMACION!$T3432='REFERENCIAS RIESGO'!$C$36,13,IF(INFORMACION!$F3432=REFERENCIAS!$C$24,10,7))),0)+VLOOKUP(F3432,REFERENCIAS!$C:$D,2,0)*VLOOKUP($F$2,PONDERADORES!A:P,IF(AND(INFORMACION!$T3432='REFERENCIAS RIESGO'!$C$36,INFORMACION!$F3432=REFERENCIAS!$C$24),16,IF(INFORMACION!$T3432='REFERENCIAS RIESGO'!$C$36,13,IF(INFORMACION!$F3432=REFERENCIAS!$C$24,10,7))),0)+VLOOKUP(T3432,REFERENCIAS!$C:$D,2,0)*VLOOKUP($T$2,PONDERADORES!A:P,IF(AND(INFORMACION!$T3432='REFERENCIAS RIESGO'!$C$36,INFORMACION!$F3432=REFERENCIAS!$C$24),16,IF(INFORMACION!$T3432='REFERENCIAS RIESGO'!$C$36,13,IF(INFORMACION!$F3432=REFERENCIAS!$C$24,10,7))),0)+VLOOKUP(IF(J3432&lt;=0.2,0.2,IF(AND(J3432&gt;0.2,J3432&lt;=0.4),0.4,IF(AND(J3432&gt;0.4,J3432&lt;=0.6),0.6,IF(AND(J3432&gt;0.6,J3432&lt;=0.8),0.8,IF(AND(J3432&gt;0.8,J3432&lt;=1),1))))),REFERENCIAS!$C:$D,2,0)*VLOOKUP($J$2,PONDERADORES!A:P,IF(AND(INFORMACION!$T3432='REFERENCIAS RIESGO'!$C$36,INFORMACION!$F3432=REFERENCIAS!$C$24),16,IF(INFORMACION!$T3432='REFERENCIAS RIESGO'!$C$36,13,IF(INFORMACION!$F3432=REFERENCIAS!$C$24,10,7))),0)</f>
        <v>#REF!</v>
      </c>
      <c r="Y3432" s="68">
        <f>+VLOOKUP(M3432,REFERENCIAS!$C:$D,2,0)*VLOOKUP($M$2,PONDERADORES!$A$7:$G$9,7,0)+VLOOKUP(N3432,REFERENCIAS!$C:$D,2,0)*VLOOKUP($N$2,PONDERADORES!$A$7:$G$9,7,0)+VLOOKUP(O3432,REFERENCIAS!$C:$D,2,0)*VLOOKUP($O$2,PONDERADORES!$A$7:$G$9,7,0)</f>
        <v>0.2</v>
      </c>
      <c r="Z3432" s="2">
        <f>+VLOOKUP(IF(R3432&lt;0.1,0,IF(AND(R3432&gt;=0.1,R3432&lt;0.2),0.1,IF(AND(R3432&gt;=0.2,R3432&lt;0.3),0.2,IF(R3432&gt;0.3,0.3,)))),REFERENCIAS!$C:$D,2,0)*VLOOKUP($R$2,PONDERADORES!$A$11:$G$11,7,0)</f>
        <v>15</v>
      </c>
      <c r="AA3432" s="92"/>
      <c r="AB3432" s="95" t="e">
        <f t="shared" ca="1" si="211"/>
        <v>#REF!</v>
      </c>
      <c r="AC3432" s="23" t="e">
        <f ca="1">IF(AB3432&gt;REFERENCIAS!$C$62,REFERENCIAS!$B$62,IF(AND(AB3432&gt;=REFERENCIAS!$C$63,AB3432&lt;REFERENCIAS!$D$63),REFERENCIAS!$B$63,IF(AND(AB3432&gt;REFERENCIAS!$C$64,AB3432&lt;=REFERENCIAS!$D$64),REFERENCIAS!$B$64,IF(AND(AB3432&gt;=REFERENCIAS!$C$65,AB3432&lt;REFERENCIAS!$D$65),REFERENCIAS!$B$65, "Revisar"))))</f>
        <v>#REF!</v>
      </c>
      <c r="AD3432" s="94" t="e">
        <f ca="1">VLOOKUP(AC3432,REFERENCIAS!$B$62:$G$65,4,FALSE)</f>
        <v>#REF!</v>
      </c>
    </row>
    <row r="3433" spans="1:30" ht="17.25" x14ac:dyDescent="0.25">
      <c r="A3433" s="74"/>
      <c r="B3433" s="19"/>
      <c r="C3433" s="19"/>
      <c r="D3433" s="50"/>
      <c r="E3433" s="73"/>
      <c r="F3433" s="74"/>
      <c r="G3433" s="9"/>
      <c r="H3433" s="48"/>
      <c r="I3433" s="49">
        <f t="shared" ca="1" si="212"/>
        <v>2022</v>
      </c>
      <c r="J3433" s="22">
        <f t="shared" ca="1" si="209"/>
        <v>1</v>
      </c>
      <c r="K3433" s="19"/>
      <c r="L3433" s="73"/>
      <c r="M3433" s="74"/>
      <c r="N3433" s="19"/>
      <c r="O3433" s="73"/>
      <c r="P3433" s="82">
        <v>1</v>
      </c>
      <c r="Q3433" s="24">
        <v>1</v>
      </c>
      <c r="R3433" s="81">
        <f t="shared" si="210"/>
        <v>1</v>
      </c>
      <c r="S3433" s="87"/>
      <c r="T3433" s="19"/>
      <c r="U3433" s="25"/>
      <c r="V3433" s="25"/>
      <c r="W3433" s="81"/>
      <c r="X3433" s="91" t="e">
        <f ca="1">+VLOOKUP(#REF!,REFERENCIAS!$C:$D,2,0)*VLOOKUP(#REF!,PONDERADORES!A:P,IF(AND(INFORMACION!$T3433='REFERENCIAS RIESGO'!$C$36,INFORMACION!$F3433=REFERENCIAS!$C$24),16,IF(INFORMACION!$T3433='REFERENCIAS RIESGO'!$C$36,13,IF(INFORMACION!$F3433=REFERENCIAS!$C$24,10,7))),0)+VLOOKUP(K3433,REFERENCIAS!$C:$D,2,0)*VLOOKUP($K$2,PONDERADORES!A:P,IF(AND(INFORMACION!$T3433='REFERENCIAS RIESGO'!$C$36,INFORMACION!$F3433=REFERENCIAS!$C$24),16,IF(INFORMACION!$T3433='REFERENCIAS RIESGO'!$C$36,13,IF(INFORMACION!$F3433=REFERENCIAS!$C$24,10,7))),0)+VLOOKUP(L3433,REFERENCIAS!$C:$D,2,0)*VLOOKUP($L$2,PONDERADORES!A:P,IF(AND(INFORMACION!$T3433='REFERENCIAS RIESGO'!$C$36,INFORMACION!$F3433=REFERENCIAS!$C$24),16,IF(INFORMACION!$T3433='REFERENCIAS RIESGO'!$C$36,13,IF(INFORMACION!$F3433=REFERENCIAS!$C$24,10,7))),0)+VLOOKUP(F3433,REFERENCIAS!$C:$D,2,0)*VLOOKUP($F$2,PONDERADORES!A:P,IF(AND(INFORMACION!$T3433='REFERENCIAS RIESGO'!$C$36,INFORMACION!$F3433=REFERENCIAS!$C$24),16,IF(INFORMACION!$T3433='REFERENCIAS RIESGO'!$C$36,13,IF(INFORMACION!$F3433=REFERENCIAS!$C$24,10,7))),0)+VLOOKUP(T3433,REFERENCIAS!$C:$D,2,0)*VLOOKUP($T$2,PONDERADORES!A:P,IF(AND(INFORMACION!$T3433='REFERENCIAS RIESGO'!$C$36,INFORMACION!$F3433=REFERENCIAS!$C$24),16,IF(INFORMACION!$T3433='REFERENCIAS RIESGO'!$C$36,13,IF(INFORMACION!$F3433=REFERENCIAS!$C$24,10,7))),0)+VLOOKUP(IF(J3433&lt;=0.2,0.2,IF(AND(J3433&gt;0.2,J3433&lt;=0.4),0.4,IF(AND(J3433&gt;0.4,J3433&lt;=0.6),0.6,IF(AND(J3433&gt;0.6,J3433&lt;=0.8),0.8,IF(AND(J3433&gt;0.8,J3433&lt;=1),1))))),REFERENCIAS!$C:$D,2,0)*VLOOKUP($J$2,PONDERADORES!A:P,IF(AND(INFORMACION!$T3433='REFERENCIAS RIESGO'!$C$36,INFORMACION!$F3433=REFERENCIAS!$C$24),16,IF(INFORMACION!$T3433='REFERENCIAS RIESGO'!$C$36,13,IF(INFORMACION!$F3433=REFERENCIAS!$C$24,10,7))),0)</f>
        <v>#REF!</v>
      </c>
      <c r="Y3433" s="68">
        <f>+VLOOKUP(M3433,REFERENCIAS!$C:$D,2,0)*VLOOKUP($M$2,PONDERADORES!$A$7:$G$9,7,0)+VLOOKUP(N3433,REFERENCIAS!$C:$D,2,0)*VLOOKUP($N$2,PONDERADORES!$A$7:$G$9,7,0)+VLOOKUP(O3433,REFERENCIAS!$C:$D,2,0)*VLOOKUP($O$2,PONDERADORES!$A$7:$G$9,7,0)</f>
        <v>0.2</v>
      </c>
      <c r="Z3433" s="2">
        <f>+VLOOKUP(IF(R3433&lt;0.1,0,IF(AND(R3433&gt;=0.1,R3433&lt;0.2),0.1,IF(AND(R3433&gt;=0.2,R3433&lt;0.3),0.2,IF(R3433&gt;0.3,0.3,)))),REFERENCIAS!$C:$D,2,0)*VLOOKUP($R$2,PONDERADORES!$A$11:$G$11,7,0)</f>
        <v>15</v>
      </c>
      <c r="AA3433" s="92"/>
      <c r="AB3433" s="95" t="e">
        <f t="shared" ca="1" si="211"/>
        <v>#REF!</v>
      </c>
      <c r="AC3433" s="23" t="e">
        <f ca="1">IF(AB3433&gt;REFERENCIAS!$C$62,REFERENCIAS!$B$62,IF(AND(AB3433&gt;=REFERENCIAS!$C$63,AB3433&lt;REFERENCIAS!$D$63),REFERENCIAS!$B$63,IF(AND(AB3433&gt;REFERENCIAS!$C$64,AB3433&lt;=REFERENCIAS!$D$64),REFERENCIAS!$B$64,IF(AND(AB3433&gt;=REFERENCIAS!$C$65,AB3433&lt;REFERENCIAS!$D$65),REFERENCIAS!$B$65, "Revisar"))))</f>
        <v>#REF!</v>
      </c>
      <c r="AD3433" s="94" t="e">
        <f ca="1">VLOOKUP(AC3433,REFERENCIAS!$B$62:$G$65,4,FALSE)</f>
        <v>#REF!</v>
      </c>
    </row>
    <row r="3434" spans="1:30" ht="17.25" x14ac:dyDescent="0.25">
      <c r="A3434" s="74"/>
      <c r="B3434" s="19"/>
      <c r="C3434" s="19"/>
      <c r="D3434" s="50"/>
      <c r="E3434" s="73"/>
      <c r="F3434" s="74"/>
      <c r="G3434" s="9"/>
      <c r="H3434" s="48"/>
      <c r="I3434" s="49">
        <f t="shared" ca="1" si="212"/>
        <v>2022</v>
      </c>
      <c r="J3434" s="22">
        <f t="shared" ca="1" si="209"/>
        <v>1</v>
      </c>
      <c r="K3434" s="19"/>
      <c r="L3434" s="73"/>
      <c r="M3434" s="74"/>
      <c r="N3434" s="19"/>
      <c r="O3434" s="73"/>
      <c r="P3434" s="82">
        <v>1</v>
      </c>
      <c r="Q3434" s="24">
        <v>1</v>
      </c>
      <c r="R3434" s="81">
        <f t="shared" si="210"/>
        <v>1</v>
      </c>
      <c r="S3434" s="87"/>
      <c r="T3434" s="19"/>
      <c r="U3434" s="25"/>
      <c r="V3434" s="25"/>
      <c r="W3434" s="81"/>
      <c r="X3434" s="91" t="e">
        <f ca="1">+VLOOKUP(#REF!,REFERENCIAS!$C:$D,2,0)*VLOOKUP(#REF!,PONDERADORES!A:P,IF(AND(INFORMACION!$T3434='REFERENCIAS RIESGO'!$C$36,INFORMACION!$F3434=REFERENCIAS!$C$24),16,IF(INFORMACION!$T3434='REFERENCIAS RIESGO'!$C$36,13,IF(INFORMACION!$F3434=REFERENCIAS!$C$24,10,7))),0)+VLOOKUP(K3434,REFERENCIAS!$C:$D,2,0)*VLOOKUP($K$2,PONDERADORES!A:P,IF(AND(INFORMACION!$T3434='REFERENCIAS RIESGO'!$C$36,INFORMACION!$F3434=REFERENCIAS!$C$24),16,IF(INFORMACION!$T3434='REFERENCIAS RIESGO'!$C$36,13,IF(INFORMACION!$F3434=REFERENCIAS!$C$24,10,7))),0)+VLOOKUP(L3434,REFERENCIAS!$C:$D,2,0)*VLOOKUP($L$2,PONDERADORES!A:P,IF(AND(INFORMACION!$T3434='REFERENCIAS RIESGO'!$C$36,INFORMACION!$F3434=REFERENCIAS!$C$24),16,IF(INFORMACION!$T3434='REFERENCIAS RIESGO'!$C$36,13,IF(INFORMACION!$F3434=REFERENCIAS!$C$24,10,7))),0)+VLOOKUP(F3434,REFERENCIAS!$C:$D,2,0)*VLOOKUP($F$2,PONDERADORES!A:P,IF(AND(INFORMACION!$T3434='REFERENCIAS RIESGO'!$C$36,INFORMACION!$F3434=REFERENCIAS!$C$24),16,IF(INFORMACION!$T3434='REFERENCIAS RIESGO'!$C$36,13,IF(INFORMACION!$F3434=REFERENCIAS!$C$24,10,7))),0)+VLOOKUP(T3434,REFERENCIAS!$C:$D,2,0)*VLOOKUP($T$2,PONDERADORES!A:P,IF(AND(INFORMACION!$T3434='REFERENCIAS RIESGO'!$C$36,INFORMACION!$F3434=REFERENCIAS!$C$24),16,IF(INFORMACION!$T3434='REFERENCIAS RIESGO'!$C$36,13,IF(INFORMACION!$F3434=REFERENCIAS!$C$24,10,7))),0)+VLOOKUP(IF(J3434&lt;=0.2,0.2,IF(AND(J3434&gt;0.2,J3434&lt;=0.4),0.4,IF(AND(J3434&gt;0.4,J3434&lt;=0.6),0.6,IF(AND(J3434&gt;0.6,J3434&lt;=0.8),0.8,IF(AND(J3434&gt;0.8,J3434&lt;=1),1))))),REFERENCIAS!$C:$D,2,0)*VLOOKUP($J$2,PONDERADORES!A:P,IF(AND(INFORMACION!$T3434='REFERENCIAS RIESGO'!$C$36,INFORMACION!$F3434=REFERENCIAS!$C$24),16,IF(INFORMACION!$T3434='REFERENCIAS RIESGO'!$C$36,13,IF(INFORMACION!$F3434=REFERENCIAS!$C$24,10,7))),0)</f>
        <v>#REF!</v>
      </c>
      <c r="Y3434" s="68">
        <f>+VLOOKUP(M3434,REFERENCIAS!$C:$D,2,0)*VLOOKUP($M$2,PONDERADORES!$A$7:$G$9,7,0)+VLOOKUP(N3434,REFERENCIAS!$C:$D,2,0)*VLOOKUP($N$2,PONDERADORES!$A$7:$G$9,7,0)+VLOOKUP(O3434,REFERENCIAS!$C:$D,2,0)*VLOOKUP($O$2,PONDERADORES!$A$7:$G$9,7,0)</f>
        <v>0.2</v>
      </c>
      <c r="Z3434" s="2">
        <f>+VLOOKUP(IF(R3434&lt;0.1,0,IF(AND(R3434&gt;=0.1,R3434&lt;0.2),0.1,IF(AND(R3434&gt;=0.2,R3434&lt;0.3),0.2,IF(R3434&gt;0.3,0.3,)))),REFERENCIAS!$C:$D,2,0)*VLOOKUP($R$2,PONDERADORES!$A$11:$G$11,7,0)</f>
        <v>15</v>
      </c>
      <c r="AA3434" s="92"/>
      <c r="AB3434" s="95" t="e">
        <f t="shared" ca="1" si="211"/>
        <v>#REF!</v>
      </c>
      <c r="AC3434" s="23" t="e">
        <f ca="1">IF(AB3434&gt;REFERENCIAS!$C$62,REFERENCIAS!$B$62,IF(AND(AB3434&gt;=REFERENCIAS!$C$63,AB3434&lt;REFERENCIAS!$D$63),REFERENCIAS!$B$63,IF(AND(AB3434&gt;REFERENCIAS!$C$64,AB3434&lt;=REFERENCIAS!$D$64),REFERENCIAS!$B$64,IF(AND(AB3434&gt;=REFERENCIAS!$C$65,AB3434&lt;REFERENCIAS!$D$65),REFERENCIAS!$B$65, "Revisar"))))</f>
        <v>#REF!</v>
      </c>
      <c r="AD3434" s="94" t="e">
        <f ca="1">VLOOKUP(AC3434,REFERENCIAS!$B$62:$G$65,4,FALSE)</f>
        <v>#REF!</v>
      </c>
    </row>
    <row r="3435" spans="1:30" ht="17.25" x14ac:dyDescent="0.25">
      <c r="A3435" s="74"/>
      <c r="B3435" s="19"/>
      <c r="C3435" s="19"/>
      <c r="D3435" s="50"/>
      <c r="E3435" s="73"/>
      <c r="F3435" s="74"/>
      <c r="G3435" s="9"/>
      <c r="H3435" s="48"/>
      <c r="I3435" s="49">
        <f t="shared" ca="1" si="212"/>
        <v>2022</v>
      </c>
      <c r="J3435" s="22">
        <f t="shared" ca="1" si="209"/>
        <v>1</v>
      </c>
      <c r="K3435" s="19"/>
      <c r="L3435" s="73"/>
      <c r="M3435" s="74"/>
      <c r="N3435" s="19"/>
      <c r="O3435" s="73"/>
      <c r="P3435" s="82">
        <v>1</v>
      </c>
      <c r="Q3435" s="24">
        <v>1</v>
      </c>
      <c r="R3435" s="81">
        <f t="shared" si="210"/>
        <v>1</v>
      </c>
      <c r="S3435" s="87"/>
      <c r="T3435" s="19"/>
      <c r="U3435" s="25"/>
      <c r="V3435" s="25"/>
      <c r="W3435" s="81"/>
      <c r="X3435" s="91" t="e">
        <f ca="1">+VLOOKUP(#REF!,REFERENCIAS!$C:$D,2,0)*VLOOKUP(#REF!,PONDERADORES!A:P,IF(AND(INFORMACION!$T3435='REFERENCIAS RIESGO'!$C$36,INFORMACION!$F3435=REFERENCIAS!$C$24),16,IF(INFORMACION!$T3435='REFERENCIAS RIESGO'!$C$36,13,IF(INFORMACION!$F3435=REFERENCIAS!$C$24,10,7))),0)+VLOOKUP(K3435,REFERENCIAS!$C:$D,2,0)*VLOOKUP($K$2,PONDERADORES!A:P,IF(AND(INFORMACION!$T3435='REFERENCIAS RIESGO'!$C$36,INFORMACION!$F3435=REFERENCIAS!$C$24),16,IF(INFORMACION!$T3435='REFERENCIAS RIESGO'!$C$36,13,IF(INFORMACION!$F3435=REFERENCIAS!$C$24,10,7))),0)+VLOOKUP(L3435,REFERENCIAS!$C:$D,2,0)*VLOOKUP($L$2,PONDERADORES!A:P,IF(AND(INFORMACION!$T3435='REFERENCIAS RIESGO'!$C$36,INFORMACION!$F3435=REFERENCIAS!$C$24),16,IF(INFORMACION!$T3435='REFERENCIAS RIESGO'!$C$36,13,IF(INFORMACION!$F3435=REFERENCIAS!$C$24,10,7))),0)+VLOOKUP(F3435,REFERENCIAS!$C:$D,2,0)*VLOOKUP($F$2,PONDERADORES!A:P,IF(AND(INFORMACION!$T3435='REFERENCIAS RIESGO'!$C$36,INFORMACION!$F3435=REFERENCIAS!$C$24),16,IF(INFORMACION!$T3435='REFERENCIAS RIESGO'!$C$36,13,IF(INFORMACION!$F3435=REFERENCIAS!$C$24,10,7))),0)+VLOOKUP(T3435,REFERENCIAS!$C:$D,2,0)*VLOOKUP($T$2,PONDERADORES!A:P,IF(AND(INFORMACION!$T3435='REFERENCIAS RIESGO'!$C$36,INFORMACION!$F3435=REFERENCIAS!$C$24),16,IF(INFORMACION!$T3435='REFERENCIAS RIESGO'!$C$36,13,IF(INFORMACION!$F3435=REFERENCIAS!$C$24,10,7))),0)+VLOOKUP(IF(J3435&lt;=0.2,0.2,IF(AND(J3435&gt;0.2,J3435&lt;=0.4),0.4,IF(AND(J3435&gt;0.4,J3435&lt;=0.6),0.6,IF(AND(J3435&gt;0.6,J3435&lt;=0.8),0.8,IF(AND(J3435&gt;0.8,J3435&lt;=1),1))))),REFERENCIAS!$C:$D,2,0)*VLOOKUP($J$2,PONDERADORES!A:P,IF(AND(INFORMACION!$T3435='REFERENCIAS RIESGO'!$C$36,INFORMACION!$F3435=REFERENCIAS!$C$24),16,IF(INFORMACION!$T3435='REFERENCIAS RIESGO'!$C$36,13,IF(INFORMACION!$F3435=REFERENCIAS!$C$24,10,7))),0)</f>
        <v>#REF!</v>
      </c>
      <c r="Y3435" s="68">
        <f>+VLOOKUP(M3435,REFERENCIAS!$C:$D,2,0)*VLOOKUP($M$2,PONDERADORES!$A$7:$G$9,7,0)+VLOOKUP(N3435,REFERENCIAS!$C:$D,2,0)*VLOOKUP($N$2,PONDERADORES!$A$7:$G$9,7,0)+VLOOKUP(O3435,REFERENCIAS!$C:$D,2,0)*VLOOKUP($O$2,PONDERADORES!$A$7:$G$9,7,0)</f>
        <v>0.2</v>
      </c>
      <c r="Z3435" s="2">
        <f>+VLOOKUP(IF(R3435&lt;0.1,0,IF(AND(R3435&gt;=0.1,R3435&lt;0.2),0.1,IF(AND(R3435&gt;=0.2,R3435&lt;0.3),0.2,IF(R3435&gt;0.3,0.3,)))),REFERENCIAS!$C:$D,2,0)*VLOOKUP($R$2,PONDERADORES!$A$11:$G$11,7,0)</f>
        <v>15</v>
      </c>
      <c r="AA3435" s="92"/>
      <c r="AB3435" s="95" t="e">
        <f t="shared" ca="1" si="211"/>
        <v>#REF!</v>
      </c>
      <c r="AC3435" s="23" t="e">
        <f ca="1">IF(AB3435&gt;REFERENCIAS!$C$62,REFERENCIAS!$B$62,IF(AND(AB3435&gt;=REFERENCIAS!$C$63,AB3435&lt;REFERENCIAS!$D$63),REFERENCIAS!$B$63,IF(AND(AB3435&gt;REFERENCIAS!$C$64,AB3435&lt;=REFERENCIAS!$D$64),REFERENCIAS!$B$64,IF(AND(AB3435&gt;=REFERENCIAS!$C$65,AB3435&lt;REFERENCIAS!$D$65),REFERENCIAS!$B$65, "Revisar"))))</f>
        <v>#REF!</v>
      </c>
      <c r="AD3435" s="94" t="e">
        <f ca="1">VLOOKUP(AC3435,REFERENCIAS!$B$62:$G$65,4,FALSE)</f>
        <v>#REF!</v>
      </c>
    </row>
    <row r="3436" spans="1:30" ht="17.25" x14ac:dyDescent="0.25">
      <c r="A3436" s="74"/>
      <c r="B3436" s="19"/>
      <c r="C3436" s="19"/>
      <c r="D3436" s="50"/>
      <c r="E3436" s="73"/>
      <c r="F3436" s="74"/>
      <c r="G3436" s="9"/>
      <c r="H3436" s="48"/>
      <c r="I3436" s="49">
        <f t="shared" ca="1" si="212"/>
        <v>2022</v>
      </c>
      <c r="J3436" s="22">
        <f t="shared" ca="1" si="209"/>
        <v>1</v>
      </c>
      <c r="K3436" s="19"/>
      <c r="L3436" s="73"/>
      <c r="M3436" s="74"/>
      <c r="N3436" s="19"/>
      <c r="O3436" s="73"/>
      <c r="P3436" s="82">
        <v>1</v>
      </c>
      <c r="Q3436" s="24">
        <v>1</v>
      </c>
      <c r="R3436" s="81">
        <f t="shared" si="210"/>
        <v>1</v>
      </c>
      <c r="S3436" s="87"/>
      <c r="T3436" s="19"/>
      <c r="U3436" s="25"/>
      <c r="V3436" s="25"/>
      <c r="W3436" s="81"/>
      <c r="X3436" s="91" t="e">
        <f ca="1">+VLOOKUP(#REF!,REFERENCIAS!$C:$D,2,0)*VLOOKUP(#REF!,PONDERADORES!A:P,IF(AND(INFORMACION!$T3436='REFERENCIAS RIESGO'!$C$36,INFORMACION!$F3436=REFERENCIAS!$C$24),16,IF(INFORMACION!$T3436='REFERENCIAS RIESGO'!$C$36,13,IF(INFORMACION!$F3436=REFERENCIAS!$C$24,10,7))),0)+VLOOKUP(K3436,REFERENCIAS!$C:$D,2,0)*VLOOKUP($K$2,PONDERADORES!A:P,IF(AND(INFORMACION!$T3436='REFERENCIAS RIESGO'!$C$36,INFORMACION!$F3436=REFERENCIAS!$C$24),16,IF(INFORMACION!$T3436='REFERENCIAS RIESGO'!$C$36,13,IF(INFORMACION!$F3436=REFERENCIAS!$C$24,10,7))),0)+VLOOKUP(L3436,REFERENCIAS!$C:$D,2,0)*VLOOKUP($L$2,PONDERADORES!A:P,IF(AND(INFORMACION!$T3436='REFERENCIAS RIESGO'!$C$36,INFORMACION!$F3436=REFERENCIAS!$C$24),16,IF(INFORMACION!$T3436='REFERENCIAS RIESGO'!$C$36,13,IF(INFORMACION!$F3436=REFERENCIAS!$C$24,10,7))),0)+VLOOKUP(F3436,REFERENCIAS!$C:$D,2,0)*VLOOKUP($F$2,PONDERADORES!A:P,IF(AND(INFORMACION!$T3436='REFERENCIAS RIESGO'!$C$36,INFORMACION!$F3436=REFERENCIAS!$C$24),16,IF(INFORMACION!$T3436='REFERENCIAS RIESGO'!$C$36,13,IF(INFORMACION!$F3436=REFERENCIAS!$C$24,10,7))),0)+VLOOKUP(T3436,REFERENCIAS!$C:$D,2,0)*VLOOKUP($T$2,PONDERADORES!A:P,IF(AND(INFORMACION!$T3436='REFERENCIAS RIESGO'!$C$36,INFORMACION!$F3436=REFERENCIAS!$C$24),16,IF(INFORMACION!$T3436='REFERENCIAS RIESGO'!$C$36,13,IF(INFORMACION!$F3436=REFERENCIAS!$C$24,10,7))),0)+VLOOKUP(IF(J3436&lt;=0.2,0.2,IF(AND(J3436&gt;0.2,J3436&lt;=0.4),0.4,IF(AND(J3436&gt;0.4,J3436&lt;=0.6),0.6,IF(AND(J3436&gt;0.6,J3436&lt;=0.8),0.8,IF(AND(J3436&gt;0.8,J3436&lt;=1),1))))),REFERENCIAS!$C:$D,2,0)*VLOOKUP($J$2,PONDERADORES!A:P,IF(AND(INFORMACION!$T3436='REFERENCIAS RIESGO'!$C$36,INFORMACION!$F3436=REFERENCIAS!$C$24),16,IF(INFORMACION!$T3436='REFERENCIAS RIESGO'!$C$36,13,IF(INFORMACION!$F3436=REFERENCIAS!$C$24,10,7))),0)</f>
        <v>#REF!</v>
      </c>
      <c r="Y3436" s="68">
        <f>+VLOOKUP(M3436,REFERENCIAS!$C:$D,2,0)*VLOOKUP($M$2,PONDERADORES!$A$7:$G$9,7,0)+VLOOKUP(N3436,REFERENCIAS!$C:$D,2,0)*VLOOKUP($N$2,PONDERADORES!$A$7:$G$9,7,0)+VLOOKUP(O3436,REFERENCIAS!$C:$D,2,0)*VLOOKUP($O$2,PONDERADORES!$A$7:$G$9,7,0)</f>
        <v>0.2</v>
      </c>
      <c r="Z3436" s="2">
        <f>+VLOOKUP(IF(R3436&lt;0.1,0,IF(AND(R3436&gt;=0.1,R3436&lt;0.2),0.1,IF(AND(R3436&gt;=0.2,R3436&lt;0.3),0.2,IF(R3436&gt;0.3,0.3,)))),REFERENCIAS!$C:$D,2,0)*VLOOKUP($R$2,PONDERADORES!$A$11:$G$11,7,0)</f>
        <v>15</v>
      </c>
      <c r="AA3436" s="92"/>
      <c r="AB3436" s="95" t="e">
        <f t="shared" ca="1" si="211"/>
        <v>#REF!</v>
      </c>
      <c r="AC3436" s="23" t="e">
        <f ca="1">IF(AB3436&gt;REFERENCIAS!$C$62,REFERENCIAS!$B$62,IF(AND(AB3436&gt;=REFERENCIAS!$C$63,AB3436&lt;REFERENCIAS!$D$63),REFERENCIAS!$B$63,IF(AND(AB3436&gt;REFERENCIAS!$C$64,AB3436&lt;=REFERENCIAS!$D$64),REFERENCIAS!$B$64,IF(AND(AB3436&gt;=REFERENCIAS!$C$65,AB3436&lt;REFERENCIAS!$D$65),REFERENCIAS!$B$65, "Revisar"))))</f>
        <v>#REF!</v>
      </c>
      <c r="AD3436" s="94" t="e">
        <f ca="1">VLOOKUP(AC3436,REFERENCIAS!$B$62:$G$65,4,FALSE)</f>
        <v>#REF!</v>
      </c>
    </row>
    <row r="3437" spans="1:30" ht="17.25" x14ac:dyDescent="0.25">
      <c r="A3437" s="74"/>
      <c r="B3437" s="19"/>
      <c r="C3437" s="19"/>
      <c r="D3437" s="50"/>
      <c r="E3437" s="73"/>
      <c r="F3437" s="74"/>
      <c r="G3437" s="9"/>
      <c r="H3437" s="48"/>
      <c r="I3437" s="49">
        <f t="shared" ca="1" si="212"/>
        <v>2022</v>
      </c>
      <c r="J3437" s="22">
        <f t="shared" ca="1" si="209"/>
        <v>1</v>
      </c>
      <c r="K3437" s="19"/>
      <c r="L3437" s="73"/>
      <c r="M3437" s="74"/>
      <c r="N3437" s="19"/>
      <c r="O3437" s="73"/>
      <c r="P3437" s="82">
        <v>1</v>
      </c>
      <c r="Q3437" s="24">
        <v>1</v>
      </c>
      <c r="R3437" s="81">
        <f t="shared" si="210"/>
        <v>1</v>
      </c>
      <c r="S3437" s="87"/>
      <c r="T3437" s="19"/>
      <c r="U3437" s="25"/>
      <c r="V3437" s="25"/>
      <c r="W3437" s="81"/>
      <c r="X3437" s="91" t="e">
        <f ca="1">+VLOOKUP(#REF!,REFERENCIAS!$C:$D,2,0)*VLOOKUP(#REF!,PONDERADORES!A:P,IF(AND(INFORMACION!$T3437='REFERENCIAS RIESGO'!$C$36,INFORMACION!$F3437=REFERENCIAS!$C$24),16,IF(INFORMACION!$T3437='REFERENCIAS RIESGO'!$C$36,13,IF(INFORMACION!$F3437=REFERENCIAS!$C$24,10,7))),0)+VLOOKUP(K3437,REFERENCIAS!$C:$D,2,0)*VLOOKUP($K$2,PONDERADORES!A:P,IF(AND(INFORMACION!$T3437='REFERENCIAS RIESGO'!$C$36,INFORMACION!$F3437=REFERENCIAS!$C$24),16,IF(INFORMACION!$T3437='REFERENCIAS RIESGO'!$C$36,13,IF(INFORMACION!$F3437=REFERENCIAS!$C$24,10,7))),0)+VLOOKUP(L3437,REFERENCIAS!$C:$D,2,0)*VLOOKUP($L$2,PONDERADORES!A:P,IF(AND(INFORMACION!$T3437='REFERENCIAS RIESGO'!$C$36,INFORMACION!$F3437=REFERENCIAS!$C$24),16,IF(INFORMACION!$T3437='REFERENCIAS RIESGO'!$C$36,13,IF(INFORMACION!$F3437=REFERENCIAS!$C$24,10,7))),0)+VLOOKUP(F3437,REFERENCIAS!$C:$D,2,0)*VLOOKUP($F$2,PONDERADORES!A:P,IF(AND(INFORMACION!$T3437='REFERENCIAS RIESGO'!$C$36,INFORMACION!$F3437=REFERENCIAS!$C$24),16,IF(INFORMACION!$T3437='REFERENCIAS RIESGO'!$C$36,13,IF(INFORMACION!$F3437=REFERENCIAS!$C$24,10,7))),0)+VLOOKUP(T3437,REFERENCIAS!$C:$D,2,0)*VLOOKUP($T$2,PONDERADORES!A:P,IF(AND(INFORMACION!$T3437='REFERENCIAS RIESGO'!$C$36,INFORMACION!$F3437=REFERENCIAS!$C$24),16,IF(INFORMACION!$T3437='REFERENCIAS RIESGO'!$C$36,13,IF(INFORMACION!$F3437=REFERENCIAS!$C$24,10,7))),0)+VLOOKUP(IF(J3437&lt;=0.2,0.2,IF(AND(J3437&gt;0.2,J3437&lt;=0.4),0.4,IF(AND(J3437&gt;0.4,J3437&lt;=0.6),0.6,IF(AND(J3437&gt;0.6,J3437&lt;=0.8),0.8,IF(AND(J3437&gt;0.8,J3437&lt;=1),1))))),REFERENCIAS!$C:$D,2,0)*VLOOKUP($J$2,PONDERADORES!A:P,IF(AND(INFORMACION!$T3437='REFERENCIAS RIESGO'!$C$36,INFORMACION!$F3437=REFERENCIAS!$C$24),16,IF(INFORMACION!$T3437='REFERENCIAS RIESGO'!$C$36,13,IF(INFORMACION!$F3437=REFERENCIAS!$C$24,10,7))),0)</f>
        <v>#REF!</v>
      </c>
      <c r="Y3437" s="68">
        <f>+VLOOKUP(M3437,REFERENCIAS!$C:$D,2,0)*VLOOKUP($M$2,PONDERADORES!$A$7:$G$9,7,0)+VLOOKUP(N3437,REFERENCIAS!$C:$D,2,0)*VLOOKUP($N$2,PONDERADORES!$A$7:$G$9,7,0)+VLOOKUP(O3437,REFERENCIAS!$C:$D,2,0)*VLOOKUP($O$2,PONDERADORES!$A$7:$G$9,7,0)</f>
        <v>0.2</v>
      </c>
      <c r="Z3437" s="2">
        <f>+VLOOKUP(IF(R3437&lt;0.1,0,IF(AND(R3437&gt;=0.1,R3437&lt;0.2),0.1,IF(AND(R3437&gt;=0.2,R3437&lt;0.3),0.2,IF(R3437&gt;0.3,0.3,)))),REFERENCIAS!$C:$D,2,0)*VLOOKUP($R$2,PONDERADORES!$A$11:$G$11,7,0)</f>
        <v>15</v>
      </c>
      <c r="AA3437" s="92"/>
      <c r="AB3437" s="95" t="e">
        <f t="shared" ca="1" si="211"/>
        <v>#REF!</v>
      </c>
      <c r="AC3437" s="23" t="e">
        <f ca="1">IF(AB3437&gt;REFERENCIAS!$C$62,REFERENCIAS!$B$62,IF(AND(AB3437&gt;=REFERENCIAS!$C$63,AB3437&lt;REFERENCIAS!$D$63),REFERENCIAS!$B$63,IF(AND(AB3437&gt;REFERENCIAS!$C$64,AB3437&lt;=REFERENCIAS!$D$64),REFERENCIAS!$B$64,IF(AND(AB3437&gt;=REFERENCIAS!$C$65,AB3437&lt;REFERENCIAS!$D$65),REFERENCIAS!$B$65, "Revisar"))))</f>
        <v>#REF!</v>
      </c>
      <c r="AD3437" s="94" t="e">
        <f ca="1">VLOOKUP(AC3437,REFERENCIAS!$B$62:$G$65,4,FALSE)</f>
        <v>#REF!</v>
      </c>
    </row>
    <row r="3438" spans="1:30" ht="17.25" x14ac:dyDescent="0.25">
      <c r="A3438" s="74"/>
      <c r="B3438" s="19"/>
      <c r="C3438" s="19"/>
      <c r="D3438" s="50"/>
      <c r="E3438" s="73"/>
      <c r="F3438" s="74"/>
      <c r="G3438" s="9"/>
      <c r="H3438" s="48"/>
      <c r="I3438" s="49">
        <f t="shared" ca="1" si="212"/>
        <v>2022</v>
      </c>
      <c r="J3438" s="22">
        <f t="shared" ca="1" si="209"/>
        <v>1</v>
      </c>
      <c r="K3438" s="19"/>
      <c r="L3438" s="73"/>
      <c r="M3438" s="74"/>
      <c r="N3438" s="19"/>
      <c r="O3438" s="73"/>
      <c r="P3438" s="82">
        <v>1</v>
      </c>
      <c r="Q3438" s="24">
        <v>1</v>
      </c>
      <c r="R3438" s="81">
        <f t="shared" si="210"/>
        <v>1</v>
      </c>
      <c r="S3438" s="87"/>
      <c r="T3438" s="19"/>
      <c r="U3438" s="25"/>
      <c r="V3438" s="25"/>
      <c r="W3438" s="81"/>
      <c r="X3438" s="91" t="e">
        <f ca="1">+VLOOKUP(#REF!,REFERENCIAS!$C:$D,2,0)*VLOOKUP(#REF!,PONDERADORES!A:P,IF(AND(INFORMACION!$T3438='REFERENCIAS RIESGO'!$C$36,INFORMACION!$F3438=REFERENCIAS!$C$24),16,IF(INFORMACION!$T3438='REFERENCIAS RIESGO'!$C$36,13,IF(INFORMACION!$F3438=REFERENCIAS!$C$24,10,7))),0)+VLOOKUP(K3438,REFERENCIAS!$C:$D,2,0)*VLOOKUP($K$2,PONDERADORES!A:P,IF(AND(INFORMACION!$T3438='REFERENCIAS RIESGO'!$C$36,INFORMACION!$F3438=REFERENCIAS!$C$24),16,IF(INFORMACION!$T3438='REFERENCIAS RIESGO'!$C$36,13,IF(INFORMACION!$F3438=REFERENCIAS!$C$24,10,7))),0)+VLOOKUP(L3438,REFERENCIAS!$C:$D,2,0)*VLOOKUP($L$2,PONDERADORES!A:P,IF(AND(INFORMACION!$T3438='REFERENCIAS RIESGO'!$C$36,INFORMACION!$F3438=REFERENCIAS!$C$24),16,IF(INFORMACION!$T3438='REFERENCIAS RIESGO'!$C$36,13,IF(INFORMACION!$F3438=REFERENCIAS!$C$24,10,7))),0)+VLOOKUP(F3438,REFERENCIAS!$C:$D,2,0)*VLOOKUP($F$2,PONDERADORES!A:P,IF(AND(INFORMACION!$T3438='REFERENCIAS RIESGO'!$C$36,INFORMACION!$F3438=REFERENCIAS!$C$24),16,IF(INFORMACION!$T3438='REFERENCIAS RIESGO'!$C$36,13,IF(INFORMACION!$F3438=REFERENCIAS!$C$24,10,7))),0)+VLOOKUP(T3438,REFERENCIAS!$C:$D,2,0)*VLOOKUP($T$2,PONDERADORES!A:P,IF(AND(INFORMACION!$T3438='REFERENCIAS RIESGO'!$C$36,INFORMACION!$F3438=REFERENCIAS!$C$24),16,IF(INFORMACION!$T3438='REFERENCIAS RIESGO'!$C$36,13,IF(INFORMACION!$F3438=REFERENCIAS!$C$24,10,7))),0)+VLOOKUP(IF(J3438&lt;=0.2,0.2,IF(AND(J3438&gt;0.2,J3438&lt;=0.4),0.4,IF(AND(J3438&gt;0.4,J3438&lt;=0.6),0.6,IF(AND(J3438&gt;0.6,J3438&lt;=0.8),0.8,IF(AND(J3438&gt;0.8,J3438&lt;=1),1))))),REFERENCIAS!$C:$D,2,0)*VLOOKUP($J$2,PONDERADORES!A:P,IF(AND(INFORMACION!$T3438='REFERENCIAS RIESGO'!$C$36,INFORMACION!$F3438=REFERENCIAS!$C$24),16,IF(INFORMACION!$T3438='REFERENCIAS RIESGO'!$C$36,13,IF(INFORMACION!$F3438=REFERENCIAS!$C$24,10,7))),0)</f>
        <v>#REF!</v>
      </c>
      <c r="Y3438" s="68">
        <f>+VLOOKUP(M3438,REFERENCIAS!$C:$D,2,0)*VLOOKUP($M$2,PONDERADORES!$A$7:$G$9,7,0)+VLOOKUP(N3438,REFERENCIAS!$C:$D,2,0)*VLOOKUP($N$2,PONDERADORES!$A$7:$G$9,7,0)+VLOOKUP(O3438,REFERENCIAS!$C:$D,2,0)*VLOOKUP($O$2,PONDERADORES!$A$7:$G$9,7,0)</f>
        <v>0.2</v>
      </c>
      <c r="Z3438" s="2">
        <f>+VLOOKUP(IF(R3438&lt;0.1,0,IF(AND(R3438&gt;=0.1,R3438&lt;0.2),0.1,IF(AND(R3438&gt;=0.2,R3438&lt;0.3),0.2,IF(R3438&gt;0.3,0.3,)))),REFERENCIAS!$C:$D,2,0)*VLOOKUP($R$2,PONDERADORES!$A$11:$G$11,7,0)</f>
        <v>15</v>
      </c>
      <c r="AA3438" s="92"/>
      <c r="AB3438" s="95" t="e">
        <f t="shared" ca="1" si="211"/>
        <v>#REF!</v>
      </c>
      <c r="AC3438" s="23" t="e">
        <f ca="1">IF(AB3438&gt;REFERENCIAS!$C$62,REFERENCIAS!$B$62,IF(AND(AB3438&gt;=REFERENCIAS!$C$63,AB3438&lt;REFERENCIAS!$D$63),REFERENCIAS!$B$63,IF(AND(AB3438&gt;REFERENCIAS!$C$64,AB3438&lt;=REFERENCIAS!$D$64),REFERENCIAS!$B$64,IF(AND(AB3438&gt;=REFERENCIAS!$C$65,AB3438&lt;REFERENCIAS!$D$65),REFERENCIAS!$B$65, "Revisar"))))</f>
        <v>#REF!</v>
      </c>
      <c r="AD3438" s="94" t="e">
        <f ca="1">VLOOKUP(AC3438,REFERENCIAS!$B$62:$G$65,4,FALSE)</f>
        <v>#REF!</v>
      </c>
    </row>
    <row r="3439" spans="1:30" ht="17.25" x14ac:dyDescent="0.25">
      <c r="A3439" s="74"/>
      <c r="B3439" s="19"/>
      <c r="C3439" s="19"/>
      <c r="D3439" s="50"/>
      <c r="E3439" s="73"/>
      <c r="F3439" s="74"/>
      <c r="G3439" s="9"/>
      <c r="H3439" s="48"/>
      <c r="I3439" s="49">
        <f t="shared" ca="1" si="212"/>
        <v>2022</v>
      </c>
      <c r="J3439" s="22">
        <f t="shared" ca="1" si="209"/>
        <v>1</v>
      </c>
      <c r="K3439" s="19"/>
      <c r="L3439" s="73"/>
      <c r="M3439" s="74"/>
      <c r="N3439" s="19"/>
      <c r="O3439" s="73"/>
      <c r="P3439" s="82">
        <v>1</v>
      </c>
      <c r="Q3439" s="24">
        <v>1</v>
      </c>
      <c r="R3439" s="81">
        <f t="shared" si="210"/>
        <v>1</v>
      </c>
      <c r="S3439" s="87"/>
      <c r="T3439" s="19"/>
      <c r="U3439" s="25"/>
      <c r="V3439" s="25"/>
      <c r="W3439" s="81"/>
      <c r="X3439" s="91" t="e">
        <f ca="1">+VLOOKUP(#REF!,REFERENCIAS!$C:$D,2,0)*VLOOKUP(#REF!,PONDERADORES!A:P,IF(AND(INFORMACION!$T3439='REFERENCIAS RIESGO'!$C$36,INFORMACION!$F3439=REFERENCIAS!$C$24),16,IF(INFORMACION!$T3439='REFERENCIAS RIESGO'!$C$36,13,IF(INFORMACION!$F3439=REFERENCIAS!$C$24,10,7))),0)+VLOOKUP(K3439,REFERENCIAS!$C:$D,2,0)*VLOOKUP($K$2,PONDERADORES!A:P,IF(AND(INFORMACION!$T3439='REFERENCIAS RIESGO'!$C$36,INFORMACION!$F3439=REFERENCIAS!$C$24),16,IF(INFORMACION!$T3439='REFERENCIAS RIESGO'!$C$36,13,IF(INFORMACION!$F3439=REFERENCIAS!$C$24,10,7))),0)+VLOOKUP(L3439,REFERENCIAS!$C:$D,2,0)*VLOOKUP($L$2,PONDERADORES!A:P,IF(AND(INFORMACION!$T3439='REFERENCIAS RIESGO'!$C$36,INFORMACION!$F3439=REFERENCIAS!$C$24),16,IF(INFORMACION!$T3439='REFERENCIAS RIESGO'!$C$36,13,IF(INFORMACION!$F3439=REFERENCIAS!$C$24,10,7))),0)+VLOOKUP(F3439,REFERENCIAS!$C:$D,2,0)*VLOOKUP($F$2,PONDERADORES!A:P,IF(AND(INFORMACION!$T3439='REFERENCIAS RIESGO'!$C$36,INFORMACION!$F3439=REFERENCIAS!$C$24),16,IF(INFORMACION!$T3439='REFERENCIAS RIESGO'!$C$36,13,IF(INFORMACION!$F3439=REFERENCIAS!$C$24,10,7))),0)+VLOOKUP(T3439,REFERENCIAS!$C:$D,2,0)*VLOOKUP($T$2,PONDERADORES!A:P,IF(AND(INFORMACION!$T3439='REFERENCIAS RIESGO'!$C$36,INFORMACION!$F3439=REFERENCIAS!$C$24),16,IF(INFORMACION!$T3439='REFERENCIAS RIESGO'!$C$36,13,IF(INFORMACION!$F3439=REFERENCIAS!$C$24,10,7))),0)+VLOOKUP(IF(J3439&lt;=0.2,0.2,IF(AND(J3439&gt;0.2,J3439&lt;=0.4),0.4,IF(AND(J3439&gt;0.4,J3439&lt;=0.6),0.6,IF(AND(J3439&gt;0.6,J3439&lt;=0.8),0.8,IF(AND(J3439&gt;0.8,J3439&lt;=1),1))))),REFERENCIAS!$C:$D,2,0)*VLOOKUP($J$2,PONDERADORES!A:P,IF(AND(INFORMACION!$T3439='REFERENCIAS RIESGO'!$C$36,INFORMACION!$F3439=REFERENCIAS!$C$24),16,IF(INFORMACION!$T3439='REFERENCIAS RIESGO'!$C$36,13,IF(INFORMACION!$F3439=REFERENCIAS!$C$24,10,7))),0)</f>
        <v>#REF!</v>
      </c>
      <c r="Y3439" s="68">
        <f>+VLOOKUP(M3439,REFERENCIAS!$C:$D,2,0)*VLOOKUP($M$2,PONDERADORES!$A$7:$G$9,7,0)+VLOOKUP(N3439,REFERENCIAS!$C:$D,2,0)*VLOOKUP($N$2,PONDERADORES!$A$7:$G$9,7,0)+VLOOKUP(O3439,REFERENCIAS!$C:$D,2,0)*VLOOKUP($O$2,PONDERADORES!$A$7:$G$9,7,0)</f>
        <v>0.2</v>
      </c>
      <c r="Z3439" s="2">
        <f>+VLOOKUP(IF(R3439&lt;0.1,0,IF(AND(R3439&gt;=0.1,R3439&lt;0.2),0.1,IF(AND(R3439&gt;=0.2,R3439&lt;0.3),0.2,IF(R3439&gt;0.3,0.3,)))),REFERENCIAS!$C:$D,2,0)*VLOOKUP($R$2,PONDERADORES!$A$11:$G$11,7,0)</f>
        <v>15</v>
      </c>
      <c r="AA3439" s="92"/>
      <c r="AB3439" s="95" t="e">
        <f t="shared" ca="1" si="211"/>
        <v>#REF!</v>
      </c>
      <c r="AC3439" s="23" t="e">
        <f ca="1">IF(AB3439&gt;REFERENCIAS!$C$62,REFERENCIAS!$B$62,IF(AND(AB3439&gt;=REFERENCIAS!$C$63,AB3439&lt;REFERENCIAS!$D$63),REFERENCIAS!$B$63,IF(AND(AB3439&gt;REFERENCIAS!$C$64,AB3439&lt;=REFERENCIAS!$D$64),REFERENCIAS!$B$64,IF(AND(AB3439&gt;=REFERENCIAS!$C$65,AB3439&lt;REFERENCIAS!$D$65),REFERENCIAS!$B$65, "Revisar"))))</f>
        <v>#REF!</v>
      </c>
      <c r="AD3439" s="94" t="e">
        <f ca="1">VLOOKUP(AC3439,REFERENCIAS!$B$62:$G$65,4,FALSE)</f>
        <v>#REF!</v>
      </c>
    </row>
    <row r="3440" spans="1:30" ht="17.25" x14ac:dyDescent="0.25">
      <c r="A3440" s="74"/>
      <c r="B3440" s="19"/>
      <c r="C3440" s="19"/>
      <c r="D3440" s="50"/>
      <c r="E3440" s="73"/>
      <c r="F3440" s="74"/>
      <c r="G3440" s="9"/>
      <c r="H3440" s="48"/>
      <c r="I3440" s="49">
        <f t="shared" ca="1" si="212"/>
        <v>2022</v>
      </c>
      <c r="J3440" s="22">
        <f t="shared" ca="1" si="209"/>
        <v>1</v>
      </c>
      <c r="K3440" s="19"/>
      <c r="L3440" s="73"/>
      <c r="M3440" s="74"/>
      <c r="N3440" s="19"/>
      <c r="O3440" s="73"/>
      <c r="P3440" s="82">
        <v>1</v>
      </c>
      <c r="Q3440" s="24">
        <v>1</v>
      </c>
      <c r="R3440" s="81">
        <f t="shared" si="210"/>
        <v>1</v>
      </c>
      <c r="S3440" s="87"/>
      <c r="T3440" s="19"/>
      <c r="U3440" s="25"/>
      <c r="V3440" s="25"/>
      <c r="W3440" s="81"/>
      <c r="X3440" s="91" t="e">
        <f ca="1">+VLOOKUP(#REF!,REFERENCIAS!$C:$D,2,0)*VLOOKUP(#REF!,PONDERADORES!A:P,IF(AND(INFORMACION!$T3440='REFERENCIAS RIESGO'!$C$36,INFORMACION!$F3440=REFERENCIAS!$C$24),16,IF(INFORMACION!$T3440='REFERENCIAS RIESGO'!$C$36,13,IF(INFORMACION!$F3440=REFERENCIAS!$C$24,10,7))),0)+VLOOKUP(K3440,REFERENCIAS!$C:$D,2,0)*VLOOKUP($K$2,PONDERADORES!A:P,IF(AND(INFORMACION!$T3440='REFERENCIAS RIESGO'!$C$36,INFORMACION!$F3440=REFERENCIAS!$C$24),16,IF(INFORMACION!$T3440='REFERENCIAS RIESGO'!$C$36,13,IF(INFORMACION!$F3440=REFERENCIAS!$C$24,10,7))),0)+VLOOKUP(L3440,REFERENCIAS!$C:$D,2,0)*VLOOKUP($L$2,PONDERADORES!A:P,IF(AND(INFORMACION!$T3440='REFERENCIAS RIESGO'!$C$36,INFORMACION!$F3440=REFERENCIAS!$C$24),16,IF(INFORMACION!$T3440='REFERENCIAS RIESGO'!$C$36,13,IF(INFORMACION!$F3440=REFERENCIAS!$C$24,10,7))),0)+VLOOKUP(F3440,REFERENCIAS!$C:$D,2,0)*VLOOKUP($F$2,PONDERADORES!A:P,IF(AND(INFORMACION!$T3440='REFERENCIAS RIESGO'!$C$36,INFORMACION!$F3440=REFERENCIAS!$C$24),16,IF(INFORMACION!$T3440='REFERENCIAS RIESGO'!$C$36,13,IF(INFORMACION!$F3440=REFERENCIAS!$C$24,10,7))),0)+VLOOKUP(T3440,REFERENCIAS!$C:$D,2,0)*VLOOKUP($T$2,PONDERADORES!A:P,IF(AND(INFORMACION!$T3440='REFERENCIAS RIESGO'!$C$36,INFORMACION!$F3440=REFERENCIAS!$C$24),16,IF(INFORMACION!$T3440='REFERENCIAS RIESGO'!$C$36,13,IF(INFORMACION!$F3440=REFERENCIAS!$C$24,10,7))),0)+VLOOKUP(IF(J3440&lt;=0.2,0.2,IF(AND(J3440&gt;0.2,J3440&lt;=0.4),0.4,IF(AND(J3440&gt;0.4,J3440&lt;=0.6),0.6,IF(AND(J3440&gt;0.6,J3440&lt;=0.8),0.8,IF(AND(J3440&gt;0.8,J3440&lt;=1),1))))),REFERENCIAS!$C:$D,2,0)*VLOOKUP($J$2,PONDERADORES!A:P,IF(AND(INFORMACION!$T3440='REFERENCIAS RIESGO'!$C$36,INFORMACION!$F3440=REFERENCIAS!$C$24),16,IF(INFORMACION!$T3440='REFERENCIAS RIESGO'!$C$36,13,IF(INFORMACION!$F3440=REFERENCIAS!$C$24,10,7))),0)</f>
        <v>#REF!</v>
      </c>
      <c r="Y3440" s="68">
        <f>+VLOOKUP(M3440,REFERENCIAS!$C:$D,2,0)*VLOOKUP($M$2,PONDERADORES!$A$7:$G$9,7,0)+VLOOKUP(N3440,REFERENCIAS!$C:$D,2,0)*VLOOKUP($N$2,PONDERADORES!$A$7:$G$9,7,0)+VLOOKUP(O3440,REFERENCIAS!$C:$D,2,0)*VLOOKUP($O$2,PONDERADORES!$A$7:$G$9,7,0)</f>
        <v>0.2</v>
      </c>
      <c r="Z3440" s="2">
        <f>+VLOOKUP(IF(R3440&lt;0.1,0,IF(AND(R3440&gt;=0.1,R3440&lt;0.2),0.1,IF(AND(R3440&gt;=0.2,R3440&lt;0.3),0.2,IF(R3440&gt;0.3,0.3,)))),REFERENCIAS!$C:$D,2,0)*VLOOKUP($R$2,PONDERADORES!$A$11:$G$11,7,0)</f>
        <v>15</v>
      </c>
      <c r="AA3440" s="92"/>
      <c r="AB3440" s="95" t="e">
        <f t="shared" ca="1" si="211"/>
        <v>#REF!</v>
      </c>
      <c r="AC3440" s="23" t="e">
        <f ca="1">IF(AB3440&gt;REFERENCIAS!$C$62,REFERENCIAS!$B$62,IF(AND(AB3440&gt;=REFERENCIAS!$C$63,AB3440&lt;REFERENCIAS!$D$63),REFERENCIAS!$B$63,IF(AND(AB3440&gt;REFERENCIAS!$C$64,AB3440&lt;=REFERENCIAS!$D$64),REFERENCIAS!$B$64,IF(AND(AB3440&gt;=REFERENCIAS!$C$65,AB3440&lt;REFERENCIAS!$D$65),REFERENCIAS!$B$65, "Revisar"))))</f>
        <v>#REF!</v>
      </c>
      <c r="AD3440" s="94" t="e">
        <f ca="1">VLOOKUP(AC3440,REFERENCIAS!$B$62:$G$65,4,FALSE)</f>
        <v>#REF!</v>
      </c>
    </row>
    <row r="3441" spans="1:30" ht="17.25" x14ac:dyDescent="0.25">
      <c r="A3441" s="74"/>
      <c r="B3441" s="19"/>
      <c r="C3441" s="19"/>
      <c r="D3441" s="50"/>
      <c r="E3441" s="73"/>
      <c r="F3441" s="74"/>
      <c r="G3441" s="9"/>
      <c r="H3441" s="48"/>
      <c r="I3441" s="49">
        <f t="shared" ca="1" si="212"/>
        <v>2022</v>
      </c>
      <c r="J3441" s="22">
        <f t="shared" ca="1" si="209"/>
        <v>1</v>
      </c>
      <c r="K3441" s="19"/>
      <c r="L3441" s="73"/>
      <c r="M3441" s="74"/>
      <c r="N3441" s="19"/>
      <c r="O3441" s="73"/>
      <c r="P3441" s="82">
        <v>1</v>
      </c>
      <c r="Q3441" s="24">
        <v>1</v>
      </c>
      <c r="R3441" s="81">
        <f t="shared" si="210"/>
        <v>1</v>
      </c>
      <c r="S3441" s="87"/>
      <c r="T3441" s="19"/>
      <c r="U3441" s="25"/>
      <c r="V3441" s="25"/>
      <c r="W3441" s="81"/>
      <c r="X3441" s="91" t="e">
        <f ca="1">+VLOOKUP(#REF!,REFERENCIAS!$C:$D,2,0)*VLOOKUP(#REF!,PONDERADORES!A:P,IF(AND(INFORMACION!$T3441='REFERENCIAS RIESGO'!$C$36,INFORMACION!$F3441=REFERENCIAS!$C$24),16,IF(INFORMACION!$T3441='REFERENCIAS RIESGO'!$C$36,13,IF(INFORMACION!$F3441=REFERENCIAS!$C$24,10,7))),0)+VLOOKUP(K3441,REFERENCIAS!$C:$D,2,0)*VLOOKUP($K$2,PONDERADORES!A:P,IF(AND(INFORMACION!$T3441='REFERENCIAS RIESGO'!$C$36,INFORMACION!$F3441=REFERENCIAS!$C$24),16,IF(INFORMACION!$T3441='REFERENCIAS RIESGO'!$C$36,13,IF(INFORMACION!$F3441=REFERENCIAS!$C$24,10,7))),0)+VLOOKUP(L3441,REFERENCIAS!$C:$D,2,0)*VLOOKUP($L$2,PONDERADORES!A:P,IF(AND(INFORMACION!$T3441='REFERENCIAS RIESGO'!$C$36,INFORMACION!$F3441=REFERENCIAS!$C$24),16,IF(INFORMACION!$T3441='REFERENCIAS RIESGO'!$C$36,13,IF(INFORMACION!$F3441=REFERENCIAS!$C$24,10,7))),0)+VLOOKUP(F3441,REFERENCIAS!$C:$D,2,0)*VLOOKUP($F$2,PONDERADORES!A:P,IF(AND(INFORMACION!$T3441='REFERENCIAS RIESGO'!$C$36,INFORMACION!$F3441=REFERENCIAS!$C$24),16,IF(INFORMACION!$T3441='REFERENCIAS RIESGO'!$C$36,13,IF(INFORMACION!$F3441=REFERENCIAS!$C$24,10,7))),0)+VLOOKUP(T3441,REFERENCIAS!$C:$D,2,0)*VLOOKUP($T$2,PONDERADORES!A:P,IF(AND(INFORMACION!$T3441='REFERENCIAS RIESGO'!$C$36,INFORMACION!$F3441=REFERENCIAS!$C$24),16,IF(INFORMACION!$T3441='REFERENCIAS RIESGO'!$C$36,13,IF(INFORMACION!$F3441=REFERENCIAS!$C$24,10,7))),0)+VLOOKUP(IF(J3441&lt;=0.2,0.2,IF(AND(J3441&gt;0.2,J3441&lt;=0.4),0.4,IF(AND(J3441&gt;0.4,J3441&lt;=0.6),0.6,IF(AND(J3441&gt;0.6,J3441&lt;=0.8),0.8,IF(AND(J3441&gt;0.8,J3441&lt;=1),1))))),REFERENCIAS!$C:$D,2,0)*VLOOKUP($J$2,PONDERADORES!A:P,IF(AND(INFORMACION!$T3441='REFERENCIAS RIESGO'!$C$36,INFORMACION!$F3441=REFERENCIAS!$C$24),16,IF(INFORMACION!$T3441='REFERENCIAS RIESGO'!$C$36,13,IF(INFORMACION!$F3441=REFERENCIAS!$C$24,10,7))),0)</f>
        <v>#REF!</v>
      </c>
      <c r="Y3441" s="68">
        <f>+VLOOKUP(M3441,REFERENCIAS!$C:$D,2,0)*VLOOKUP($M$2,PONDERADORES!$A$7:$G$9,7,0)+VLOOKUP(N3441,REFERENCIAS!$C:$D,2,0)*VLOOKUP($N$2,PONDERADORES!$A$7:$G$9,7,0)+VLOOKUP(O3441,REFERENCIAS!$C:$D,2,0)*VLOOKUP($O$2,PONDERADORES!$A$7:$G$9,7,0)</f>
        <v>0.2</v>
      </c>
      <c r="Z3441" s="2">
        <f>+VLOOKUP(IF(R3441&lt;0.1,0,IF(AND(R3441&gt;=0.1,R3441&lt;0.2),0.1,IF(AND(R3441&gt;=0.2,R3441&lt;0.3),0.2,IF(R3441&gt;0.3,0.3,)))),REFERENCIAS!$C:$D,2,0)*VLOOKUP($R$2,PONDERADORES!$A$11:$G$11,7,0)</f>
        <v>15</v>
      </c>
      <c r="AA3441" s="92"/>
      <c r="AB3441" s="95" t="e">
        <f t="shared" ca="1" si="211"/>
        <v>#REF!</v>
      </c>
      <c r="AC3441" s="23" t="e">
        <f ca="1">IF(AB3441&gt;REFERENCIAS!$C$62,REFERENCIAS!$B$62,IF(AND(AB3441&gt;=REFERENCIAS!$C$63,AB3441&lt;REFERENCIAS!$D$63),REFERENCIAS!$B$63,IF(AND(AB3441&gt;REFERENCIAS!$C$64,AB3441&lt;=REFERENCIAS!$D$64),REFERENCIAS!$B$64,IF(AND(AB3441&gt;=REFERENCIAS!$C$65,AB3441&lt;REFERENCIAS!$D$65),REFERENCIAS!$B$65, "Revisar"))))</f>
        <v>#REF!</v>
      </c>
      <c r="AD3441" s="94" t="e">
        <f ca="1">VLOOKUP(AC3441,REFERENCIAS!$B$62:$G$65,4,FALSE)</f>
        <v>#REF!</v>
      </c>
    </row>
    <row r="3442" spans="1:30" ht="17.25" x14ac:dyDescent="0.25">
      <c r="A3442" s="74"/>
      <c r="B3442" s="19"/>
      <c r="C3442" s="19"/>
      <c r="D3442" s="50"/>
      <c r="E3442" s="73"/>
      <c r="F3442" s="74"/>
      <c r="G3442" s="9"/>
      <c r="H3442" s="48"/>
      <c r="I3442" s="49">
        <f t="shared" ca="1" si="212"/>
        <v>2022</v>
      </c>
      <c r="J3442" s="22">
        <f t="shared" ca="1" si="209"/>
        <v>1</v>
      </c>
      <c r="K3442" s="19"/>
      <c r="L3442" s="73"/>
      <c r="M3442" s="74"/>
      <c r="N3442" s="19"/>
      <c r="O3442" s="73"/>
      <c r="P3442" s="82">
        <v>1</v>
      </c>
      <c r="Q3442" s="24">
        <v>1</v>
      </c>
      <c r="R3442" s="81">
        <f t="shared" si="210"/>
        <v>1</v>
      </c>
      <c r="S3442" s="87"/>
      <c r="T3442" s="19"/>
      <c r="U3442" s="25"/>
      <c r="V3442" s="25"/>
      <c r="W3442" s="81"/>
      <c r="X3442" s="91" t="e">
        <f ca="1">+VLOOKUP(#REF!,REFERENCIAS!$C:$D,2,0)*VLOOKUP(#REF!,PONDERADORES!A:P,IF(AND(INFORMACION!$T3442='REFERENCIAS RIESGO'!$C$36,INFORMACION!$F3442=REFERENCIAS!$C$24),16,IF(INFORMACION!$T3442='REFERENCIAS RIESGO'!$C$36,13,IF(INFORMACION!$F3442=REFERENCIAS!$C$24,10,7))),0)+VLOOKUP(K3442,REFERENCIAS!$C:$D,2,0)*VLOOKUP($K$2,PONDERADORES!A:P,IF(AND(INFORMACION!$T3442='REFERENCIAS RIESGO'!$C$36,INFORMACION!$F3442=REFERENCIAS!$C$24),16,IF(INFORMACION!$T3442='REFERENCIAS RIESGO'!$C$36,13,IF(INFORMACION!$F3442=REFERENCIAS!$C$24,10,7))),0)+VLOOKUP(L3442,REFERENCIAS!$C:$D,2,0)*VLOOKUP($L$2,PONDERADORES!A:P,IF(AND(INFORMACION!$T3442='REFERENCIAS RIESGO'!$C$36,INFORMACION!$F3442=REFERENCIAS!$C$24),16,IF(INFORMACION!$T3442='REFERENCIAS RIESGO'!$C$36,13,IF(INFORMACION!$F3442=REFERENCIAS!$C$24,10,7))),0)+VLOOKUP(F3442,REFERENCIAS!$C:$D,2,0)*VLOOKUP($F$2,PONDERADORES!A:P,IF(AND(INFORMACION!$T3442='REFERENCIAS RIESGO'!$C$36,INFORMACION!$F3442=REFERENCIAS!$C$24),16,IF(INFORMACION!$T3442='REFERENCIAS RIESGO'!$C$36,13,IF(INFORMACION!$F3442=REFERENCIAS!$C$24,10,7))),0)+VLOOKUP(T3442,REFERENCIAS!$C:$D,2,0)*VLOOKUP($T$2,PONDERADORES!A:P,IF(AND(INFORMACION!$T3442='REFERENCIAS RIESGO'!$C$36,INFORMACION!$F3442=REFERENCIAS!$C$24),16,IF(INFORMACION!$T3442='REFERENCIAS RIESGO'!$C$36,13,IF(INFORMACION!$F3442=REFERENCIAS!$C$24,10,7))),0)+VLOOKUP(IF(J3442&lt;=0.2,0.2,IF(AND(J3442&gt;0.2,J3442&lt;=0.4),0.4,IF(AND(J3442&gt;0.4,J3442&lt;=0.6),0.6,IF(AND(J3442&gt;0.6,J3442&lt;=0.8),0.8,IF(AND(J3442&gt;0.8,J3442&lt;=1),1))))),REFERENCIAS!$C:$D,2,0)*VLOOKUP($J$2,PONDERADORES!A:P,IF(AND(INFORMACION!$T3442='REFERENCIAS RIESGO'!$C$36,INFORMACION!$F3442=REFERENCIAS!$C$24),16,IF(INFORMACION!$T3442='REFERENCIAS RIESGO'!$C$36,13,IF(INFORMACION!$F3442=REFERENCIAS!$C$24,10,7))),0)</f>
        <v>#REF!</v>
      </c>
      <c r="Y3442" s="68">
        <f>+VLOOKUP(M3442,REFERENCIAS!$C:$D,2,0)*VLOOKUP($M$2,PONDERADORES!$A$7:$G$9,7,0)+VLOOKUP(N3442,REFERENCIAS!$C:$D,2,0)*VLOOKUP($N$2,PONDERADORES!$A$7:$G$9,7,0)+VLOOKUP(O3442,REFERENCIAS!$C:$D,2,0)*VLOOKUP($O$2,PONDERADORES!$A$7:$G$9,7,0)</f>
        <v>0.2</v>
      </c>
      <c r="Z3442" s="2">
        <f>+VLOOKUP(IF(R3442&lt;0.1,0,IF(AND(R3442&gt;=0.1,R3442&lt;0.2),0.1,IF(AND(R3442&gt;=0.2,R3442&lt;0.3),0.2,IF(R3442&gt;0.3,0.3,)))),REFERENCIAS!$C:$D,2,0)*VLOOKUP($R$2,PONDERADORES!$A$11:$G$11,7,0)</f>
        <v>15</v>
      </c>
      <c r="AA3442" s="92"/>
      <c r="AB3442" s="95" t="e">
        <f t="shared" ca="1" si="211"/>
        <v>#REF!</v>
      </c>
      <c r="AC3442" s="23" t="e">
        <f ca="1">IF(AB3442&gt;REFERENCIAS!$C$62,REFERENCIAS!$B$62,IF(AND(AB3442&gt;=REFERENCIAS!$C$63,AB3442&lt;REFERENCIAS!$D$63),REFERENCIAS!$B$63,IF(AND(AB3442&gt;REFERENCIAS!$C$64,AB3442&lt;=REFERENCIAS!$D$64),REFERENCIAS!$B$64,IF(AND(AB3442&gt;=REFERENCIAS!$C$65,AB3442&lt;REFERENCIAS!$D$65),REFERENCIAS!$B$65, "Revisar"))))</f>
        <v>#REF!</v>
      </c>
      <c r="AD3442" s="94" t="e">
        <f ca="1">VLOOKUP(AC3442,REFERENCIAS!$B$62:$G$65,4,FALSE)</f>
        <v>#REF!</v>
      </c>
    </row>
    <row r="3443" spans="1:30" ht="17.25" x14ac:dyDescent="0.25">
      <c r="A3443" s="74"/>
      <c r="B3443" s="19"/>
      <c r="C3443" s="19"/>
      <c r="D3443" s="50"/>
      <c r="E3443" s="73"/>
      <c r="F3443" s="74"/>
      <c r="G3443" s="9"/>
      <c r="H3443" s="48"/>
      <c r="I3443" s="49">
        <f t="shared" ca="1" si="212"/>
        <v>2022</v>
      </c>
      <c r="J3443" s="22">
        <f t="shared" ca="1" si="209"/>
        <v>1</v>
      </c>
      <c r="K3443" s="19"/>
      <c r="L3443" s="73"/>
      <c r="M3443" s="74"/>
      <c r="N3443" s="19"/>
      <c r="O3443" s="73"/>
      <c r="P3443" s="82">
        <v>1</v>
      </c>
      <c r="Q3443" s="24">
        <v>1</v>
      </c>
      <c r="R3443" s="81">
        <f t="shared" si="210"/>
        <v>1</v>
      </c>
      <c r="S3443" s="87"/>
      <c r="T3443" s="19"/>
      <c r="U3443" s="25"/>
      <c r="V3443" s="25"/>
      <c r="W3443" s="81"/>
      <c r="X3443" s="91" t="e">
        <f ca="1">+VLOOKUP(#REF!,REFERENCIAS!$C:$D,2,0)*VLOOKUP(#REF!,PONDERADORES!A:P,IF(AND(INFORMACION!$T3443='REFERENCIAS RIESGO'!$C$36,INFORMACION!$F3443=REFERENCIAS!$C$24),16,IF(INFORMACION!$T3443='REFERENCIAS RIESGO'!$C$36,13,IF(INFORMACION!$F3443=REFERENCIAS!$C$24,10,7))),0)+VLOOKUP(K3443,REFERENCIAS!$C:$D,2,0)*VLOOKUP($K$2,PONDERADORES!A:P,IF(AND(INFORMACION!$T3443='REFERENCIAS RIESGO'!$C$36,INFORMACION!$F3443=REFERENCIAS!$C$24),16,IF(INFORMACION!$T3443='REFERENCIAS RIESGO'!$C$36,13,IF(INFORMACION!$F3443=REFERENCIAS!$C$24,10,7))),0)+VLOOKUP(L3443,REFERENCIAS!$C:$D,2,0)*VLOOKUP($L$2,PONDERADORES!A:P,IF(AND(INFORMACION!$T3443='REFERENCIAS RIESGO'!$C$36,INFORMACION!$F3443=REFERENCIAS!$C$24),16,IF(INFORMACION!$T3443='REFERENCIAS RIESGO'!$C$36,13,IF(INFORMACION!$F3443=REFERENCIAS!$C$24,10,7))),0)+VLOOKUP(F3443,REFERENCIAS!$C:$D,2,0)*VLOOKUP($F$2,PONDERADORES!A:P,IF(AND(INFORMACION!$T3443='REFERENCIAS RIESGO'!$C$36,INFORMACION!$F3443=REFERENCIAS!$C$24),16,IF(INFORMACION!$T3443='REFERENCIAS RIESGO'!$C$36,13,IF(INFORMACION!$F3443=REFERENCIAS!$C$24,10,7))),0)+VLOOKUP(T3443,REFERENCIAS!$C:$D,2,0)*VLOOKUP($T$2,PONDERADORES!A:P,IF(AND(INFORMACION!$T3443='REFERENCIAS RIESGO'!$C$36,INFORMACION!$F3443=REFERENCIAS!$C$24),16,IF(INFORMACION!$T3443='REFERENCIAS RIESGO'!$C$36,13,IF(INFORMACION!$F3443=REFERENCIAS!$C$24,10,7))),0)+VLOOKUP(IF(J3443&lt;=0.2,0.2,IF(AND(J3443&gt;0.2,J3443&lt;=0.4),0.4,IF(AND(J3443&gt;0.4,J3443&lt;=0.6),0.6,IF(AND(J3443&gt;0.6,J3443&lt;=0.8),0.8,IF(AND(J3443&gt;0.8,J3443&lt;=1),1))))),REFERENCIAS!$C:$D,2,0)*VLOOKUP($J$2,PONDERADORES!A:P,IF(AND(INFORMACION!$T3443='REFERENCIAS RIESGO'!$C$36,INFORMACION!$F3443=REFERENCIAS!$C$24),16,IF(INFORMACION!$T3443='REFERENCIAS RIESGO'!$C$36,13,IF(INFORMACION!$F3443=REFERENCIAS!$C$24,10,7))),0)</f>
        <v>#REF!</v>
      </c>
      <c r="Y3443" s="68">
        <f>+VLOOKUP(M3443,REFERENCIAS!$C:$D,2,0)*VLOOKUP($M$2,PONDERADORES!$A$7:$G$9,7,0)+VLOOKUP(N3443,REFERENCIAS!$C:$D,2,0)*VLOOKUP($N$2,PONDERADORES!$A$7:$G$9,7,0)+VLOOKUP(O3443,REFERENCIAS!$C:$D,2,0)*VLOOKUP($O$2,PONDERADORES!$A$7:$G$9,7,0)</f>
        <v>0.2</v>
      </c>
      <c r="Z3443" s="2">
        <f>+VLOOKUP(IF(R3443&lt;0.1,0,IF(AND(R3443&gt;=0.1,R3443&lt;0.2),0.1,IF(AND(R3443&gt;=0.2,R3443&lt;0.3),0.2,IF(R3443&gt;0.3,0.3,)))),REFERENCIAS!$C:$D,2,0)*VLOOKUP($R$2,PONDERADORES!$A$11:$G$11,7,0)</f>
        <v>15</v>
      </c>
      <c r="AA3443" s="92"/>
      <c r="AB3443" s="95" t="e">
        <f t="shared" ca="1" si="211"/>
        <v>#REF!</v>
      </c>
      <c r="AC3443" s="23" t="e">
        <f ca="1">IF(AB3443&gt;REFERENCIAS!$C$62,REFERENCIAS!$B$62,IF(AND(AB3443&gt;=REFERENCIAS!$C$63,AB3443&lt;REFERENCIAS!$D$63),REFERENCIAS!$B$63,IF(AND(AB3443&gt;REFERENCIAS!$C$64,AB3443&lt;=REFERENCIAS!$D$64),REFERENCIAS!$B$64,IF(AND(AB3443&gt;=REFERENCIAS!$C$65,AB3443&lt;REFERENCIAS!$D$65),REFERENCIAS!$B$65, "Revisar"))))</f>
        <v>#REF!</v>
      </c>
      <c r="AD3443" s="94" t="e">
        <f ca="1">VLOOKUP(AC3443,REFERENCIAS!$B$62:$G$65,4,FALSE)</f>
        <v>#REF!</v>
      </c>
    </row>
    <row r="3444" spans="1:30" ht="17.25" x14ac:dyDescent="0.25">
      <c r="A3444" s="74"/>
      <c r="B3444" s="19"/>
      <c r="C3444" s="19"/>
      <c r="D3444" s="50"/>
      <c r="E3444" s="73"/>
      <c r="F3444" s="74"/>
      <c r="G3444" s="9"/>
      <c r="H3444" s="48"/>
      <c r="I3444" s="49">
        <f t="shared" ca="1" si="212"/>
        <v>2022</v>
      </c>
      <c r="J3444" s="22">
        <f t="shared" ca="1" si="209"/>
        <v>1</v>
      </c>
      <c r="K3444" s="19"/>
      <c r="L3444" s="73"/>
      <c r="M3444" s="74"/>
      <c r="N3444" s="19"/>
      <c r="O3444" s="73"/>
      <c r="P3444" s="82">
        <v>1</v>
      </c>
      <c r="Q3444" s="24">
        <v>1</v>
      </c>
      <c r="R3444" s="81">
        <f t="shared" si="210"/>
        <v>1</v>
      </c>
      <c r="S3444" s="87"/>
      <c r="T3444" s="19"/>
      <c r="U3444" s="25"/>
      <c r="V3444" s="25"/>
      <c r="W3444" s="81"/>
      <c r="X3444" s="91" t="e">
        <f ca="1">+VLOOKUP(#REF!,REFERENCIAS!$C:$D,2,0)*VLOOKUP(#REF!,PONDERADORES!A:P,IF(AND(INFORMACION!$T3444='REFERENCIAS RIESGO'!$C$36,INFORMACION!$F3444=REFERENCIAS!$C$24),16,IF(INFORMACION!$T3444='REFERENCIAS RIESGO'!$C$36,13,IF(INFORMACION!$F3444=REFERENCIAS!$C$24,10,7))),0)+VLOOKUP(K3444,REFERENCIAS!$C:$D,2,0)*VLOOKUP($K$2,PONDERADORES!A:P,IF(AND(INFORMACION!$T3444='REFERENCIAS RIESGO'!$C$36,INFORMACION!$F3444=REFERENCIAS!$C$24),16,IF(INFORMACION!$T3444='REFERENCIAS RIESGO'!$C$36,13,IF(INFORMACION!$F3444=REFERENCIAS!$C$24,10,7))),0)+VLOOKUP(L3444,REFERENCIAS!$C:$D,2,0)*VLOOKUP($L$2,PONDERADORES!A:P,IF(AND(INFORMACION!$T3444='REFERENCIAS RIESGO'!$C$36,INFORMACION!$F3444=REFERENCIAS!$C$24),16,IF(INFORMACION!$T3444='REFERENCIAS RIESGO'!$C$36,13,IF(INFORMACION!$F3444=REFERENCIAS!$C$24,10,7))),0)+VLOOKUP(F3444,REFERENCIAS!$C:$D,2,0)*VLOOKUP($F$2,PONDERADORES!A:P,IF(AND(INFORMACION!$T3444='REFERENCIAS RIESGO'!$C$36,INFORMACION!$F3444=REFERENCIAS!$C$24),16,IF(INFORMACION!$T3444='REFERENCIAS RIESGO'!$C$36,13,IF(INFORMACION!$F3444=REFERENCIAS!$C$24,10,7))),0)+VLOOKUP(T3444,REFERENCIAS!$C:$D,2,0)*VLOOKUP($T$2,PONDERADORES!A:P,IF(AND(INFORMACION!$T3444='REFERENCIAS RIESGO'!$C$36,INFORMACION!$F3444=REFERENCIAS!$C$24),16,IF(INFORMACION!$T3444='REFERENCIAS RIESGO'!$C$36,13,IF(INFORMACION!$F3444=REFERENCIAS!$C$24,10,7))),0)+VLOOKUP(IF(J3444&lt;=0.2,0.2,IF(AND(J3444&gt;0.2,J3444&lt;=0.4),0.4,IF(AND(J3444&gt;0.4,J3444&lt;=0.6),0.6,IF(AND(J3444&gt;0.6,J3444&lt;=0.8),0.8,IF(AND(J3444&gt;0.8,J3444&lt;=1),1))))),REFERENCIAS!$C:$D,2,0)*VLOOKUP($J$2,PONDERADORES!A:P,IF(AND(INFORMACION!$T3444='REFERENCIAS RIESGO'!$C$36,INFORMACION!$F3444=REFERENCIAS!$C$24),16,IF(INFORMACION!$T3444='REFERENCIAS RIESGO'!$C$36,13,IF(INFORMACION!$F3444=REFERENCIAS!$C$24,10,7))),0)</f>
        <v>#REF!</v>
      </c>
      <c r="Y3444" s="68">
        <f>+VLOOKUP(M3444,REFERENCIAS!$C:$D,2,0)*VLOOKUP($M$2,PONDERADORES!$A$7:$G$9,7,0)+VLOOKUP(N3444,REFERENCIAS!$C:$D,2,0)*VLOOKUP($N$2,PONDERADORES!$A$7:$G$9,7,0)+VLOOKUP(O3444,REFERENCIAS!$C:$D,2,0)*VLOOKUP($O$2,PONDERADORES!$A$7:$G$9,7,0)</f>
        <v>0.2</v>
      </c>
      <c r="Z3444" s="2">
        <f>+VLOOKUP(IF(R3444&lt;0.1,0,IF(AND(R3444&gt;=0.1,R3444&lt;0.2),0.1,IF(AND(R3444&gt;=0.2,R3444&lt;0.3),0.2,IF(R3444&gt;0.3,0.3,)))),REFERENCIAS!$C:$D,2,0)*VLOOKUP($R$2,PONDERADORES!$A$11:$G$11,7,0)</f>
        <v>15</v>
      </c>
      <c r="AA3444" s="92"/>
      <c r="AB3444" s="95" t="e">
        <f t="shared" ca="1" si="211"/>
        <v>#REF!</v>
      </c>
      <c r="AC3444" s="23" t="e">
        <f ca="1">IF(AB3444&gt;REFERENCIAS!$C$62,REFERENCIAS!$B$62,IF(AND(AB3444&gt;=REFERENCIAS!$C$63,AB3444&lt;REFERENCIAS!$D$63),REFERENCIAS!$B$63,IF(AND(AB3444&gt;REFERENCIAS!$C$64,AB3444&lt;=REFERENCIAS!$D$64),REFERENCIAS!$B$64,IF(AND(AB3444&gt;=REFERENCIAS!$C$65,AB3444&lt;REFERENCIAS!$D$65),REFERENCIAS!$B$65, "Revisar"))))</f>
        <v>#REF!</v>
      </c>
      <c r="AD3444" s="94" t="e">
        <f ca="1">VLOOKUP(AC3444,REFERENCIAS!$B$62:$G$65,4,FALSE)</f>
        <v>#REF!</v>
      </c>
    </row>
    <row r="3445" spans="1:30" ht="17.25" x14ac:dyDescent="0.25">
      <c r="A3445" s="74"/>
      <c r="B3445" s="19"/>
      <c r="C3445" s="19"/>
      <c r="D3445" s="50"/>
      <c r="E3445" s="73"/>
      <c r="F3445" s="74"/>
      <c r="G3445" s="9"/>
      <c r="H3445" s="48"/>
      <c r="I3445" s="49">
        <f t="shared" ca="1" si="212"/>
        <v>2022</v>
      </c>
      <c r="J3445" s="22">
        <f t="shared" ca="1" si="209"/>
        <v>1</v>
      </c>
      <c r="K3445" s="19"/>
      <c r="L3445" s="73"/>
      <c r="M3445" s="74"/>
      <c r="N3445" s="19"/>
      <c r="O3445" s="73"/>
      <c r="P3445" s="82">
        <v>1</v>
      </c>
      <c r="Q3445" s="24">
        <v>1</v>
      </c>
      <c r="R3445" s="81">
        <f t="shared" si="210"/>
        <v>1</v>
      </c>
      <c r="S3445" s="87"/>
      <c r="T3445" s="19"/>
      <c r="U3445" s="25"/>
      <c r="V3445" s="25"/>
      <c r="W3445" s="81"/>
      <c r="X3445" s="91" t="e">
        <f ca="1">+VLOOKUP(#REF!,REFERENCIAS!$C:$D,2,0)*VLOOKUP(#REF!,PONDERADORES!A:P,IF(AND(INFORMACION!$T3445='REFERENCIAS RIESGO'!$C$36,INFORMACION!$F3445=REFERENCIAS!$C$24),16,IF(INFORMACION!$T3445='REFERENCIAS RIESGO'!$C$36,13,IF(INFORMACION!$F3445=REFERENCIAS!$C$24,10,7))),0)+VLOOKUP(K3445,REFERENCIAS!$C:$D,2,0)*VLOOKUP($K$2,PONDERADORES!A:P,IF(AND(INFORMACION!$T3445='REFERENCIAS RIESGO'!$C$36,INFORMACION!$F3445=REFERENCIAS!$C$24),16,IF(INFORMACION!$T3445='REFERENCIAS RIESGO'!$C$36,13,IF(INFORMACION!$F3445=REFERENCIAS!$C$24,10,7))),0)+VLOOKUP(L3445,REFERENCIAS!$C:$D,2,0)*VLOOKUP($L$2,PONDERADORES!A:P,IF(AND(INFORMACION!$T3445='REFERENCIAS RIESGO'!$C$36,INFORMACION!$F3445=REFERENCIAS!$C$24),16,IF(INFORMACION!$T3445='REFERENCIAS RIESGO'!$C$36,13,IF(INFORMACION!$F3445=REFERENCIAS!$C$24,10,7))),0)+VLOOKUP(F3445,REFERENCIAS!$C:$D,2,0)*VLOOKUP($F$2,PONDERADORES!A:P,IF(AND(INFORMACION!$T3445='REFERENCIAS RIESGO'!$C$36,INFORMACION!$F3445=REFERENCIAS!$C$24),16,IF(INFORMACION!$T3445='REFERENCIAS RIESGO'!$C$36,13,IF(INFORMACION!$F3445=REFERENCIAS!$C$24,10,7))),0)+VLOOKUP(T3445,REFERENCIAS!$C:$D,2,0)*VLOOKUP($T$2,PONDERADORES!A:P,IF(AND(INFORMACION!$T3445='REFERENCIAS RIESGO'!$C$36,INFORMACION!$F3445=REFERENCIAS!$C$24),16,IF(INFORMACION!$T3445='REFERENCIAS RIESGO'!$C$36,13,IF(INFORMACION!$F3445=REFERENCIAS!$C$24,10,7))),0)+VLOOKUP(IF(J3445&lt;=0.2,0.2,IF(AND(J3445&gt;0.2,J3445&lt;=0.4),0.4,IF(AND(J3445&gt;0.4,J3445&lt;=0.6),0.6,IF(AND(J3445&gt;0.6,J3445&lt;=0.8),0.8,IF(AND(J3445&gt;0.8,J3445&lt;=1),1))))),REFERENCIAS!$C:$D,2,0)*VLOOKUP($J$2,PONDERADORES!A:P,IF(AND(INFORMACION!$T3445='REFERENCIAS RIESGO'!$C$36,INFORMACION!$F3445=REFERENCIAS!$C$24),16,IF(INFORMACION!$T3445='REFERENCIAS RIESGO'!$C$36,13,IF(INFORMACION!$F3445=REFERENCIAS!$C$24,10,7))),0)</f>
        <v>#REF!</v>
      </c>
      <c r="Y3445" s="68">
        <f>+VLOOKUP(M3445,REFERENCIAS!$C:$D,2,0)*VLOOKUP($M$2,PONDERADORES!$A$7:$G$9,7,0)+VLOOKUP(N3445,REFERENCIAS!$C:$D,2,0)*VLOOKUP($N$2,PONDERADORES!$A$7:$G$9,7,0)+VLOOKUP(O3445,REFERENCIAS!$C:$D,2,0)*VLOOKUP($O$2,PONDERADORES!$A$7:$G$9,7,0)</f>
        <v>0.2</v>
      </c>
      <c r="Z3445" s="2">
        <f>+VLOOKUP(IF(R3445&lt;0.1,0,IF(AND(R3445&gt;=0.1,R3445&lt;0.2),0.1,IF(AND(R3445&gt;=0.2,R3445&lt;0.3),0.2,IF(R3445&gt;0.3,0.3,)))),REFERENCIAS!$C:$D,2,0)*VLOOKUP($R$2,PONDERADORES!$A$11:$G$11,7,0)</f>
        <v>15</v>
      </c>
      <c r="AA3445" s="92"/>
      <c r="AB3445" s="95" t="e">
        <f t="shared" ca="1" si="211"/>
        <v>#REF!</v>
      </c>
      <c r="AC3445" s="23" t="e">
        <f ca="1">IF(AB3445&gt;REFERENCIAS!$C$62,REFERENCIAS!$B$62,IF(AND(AB3445&gt;=REFERENCIAS!$C$63,AB3445&lt;REFERENCIAS!$D$63),REFERENCIAS!$B$63,IF(AND(AB3445&gt;REFERENCIAS!$C$64,AB3445&lt;=REFERENCIAS!$D$64),REFERENCIAS!$B$64,IF(AND(AB3445&gt;=REFERENCIAS!$C$65,AB3445&lt;REFERENCIAS!$D$65),REFERENCIAS!$B$65, "Revisar"))))</f>
        <v>#REF!</v>
      </c>
      <c r="AD3445" s="94" t="e">
        <f ca="1">VLOOKUP(AC3445,REFERENCIAS!$B$62:$G$65,4,FALSE)</f>
        <v>#REF!</v>
      </c>
    </row>
    <row r="3446" spans="1:30" ht="17.25" x14ac:dyDescent="0.25">
      <c r="A3446" s="74"/>
      <c r="B3446" s="19"/>
      <c r="C3446" s="19"/>
      <c r="D3446" s="50"/>
      <c r="E3446" s="73"/>
      <c r="F3446" s="74"/>
      <c r="G3446" s="9"/>
      <c r="H3446" s="48"/>
      <c r="I3446" s="49">
        <f t="shared" ca="1" si="212"/>
        <v>2022</v>
      </c>
      <c r="J3446" s="22">
        <f t="shared" ca="1" si="209"/>
        <v>1</v>
      </c>
      <c r="K3446" s="19"/>
      <c r="L3446" s="73"/>
      <c r="M3446" s="74"/>
      <c r="N3446" s="19"/>
      <c r="O3446" s="73"/>
      <c r="P3446" s="82">
        <v>1</v>
      </c>
      <c r="Q3446" s="24">
        <v>1</v>
      </c>
      <c r="R3446" s="81">
        <f t="shared" si="210"/>
        <v>1</v>
      </c>
      <c r="S3446" s="87"/>
      <c r="T3446" s="19"/>
      <c r="U3446" s="25"/>
      <c r="V3446" s="25"/>
      <c r="W3446" s="81"/>
      <c r="X3446" s="91" t="e">
        <f ca="1">+VLOOKUP(#REF!,REFERENCIAS!$C:$D,2,0)*VLOOKUP(#REF!,PONDERADORES!A:P,IF(AND(INFORMACION!$T3446='REFERENCIAS RIESGO'!$C$36,INFORMACION!$F3446=REFERENCIAS!$C$24),16,IF(INFORMACION!$T3446='REFERENCIAS RIESGO'!$C$36,13,IF(INFORMACION!$F3446=REFERENCIAS!$C$24,10,7))),0)+VLOOKUP(K3446,REFERENCIAS!$C:$D,2,0)*VLOOKUP($K$2,PONDERADORES!A:P,IF(AND(INFORMACION!$T3446='REFERENCIAS RIESGO'!$C$36,INFORMACION!$F3446=REFERENCIAS!$C$24),16,IF(INFORMACION!$T3446='REFERENCIAS RIESGO'!$C$36,13,IF(INFORMACION!$F3446=REFERENCIAS!$C$24,10,7))),0)+VLOOKUP(L3446,REFERENCIAS!$C:$D,2,0)*VLOOKUP($L$2,PONDERADORES!A:P,IF(AND(INFORMACION!$T3446='REFERENCIAS RIESGO'!$C$36,INFORMACION!$F3446=REFERENCIAS!$C$24),16,IF(INFORMACION!$T3446='REFERENCIAS RIESGO'!$C$36,13,IF(INFORMACION!$F3446=REFERENCIAS!$C$24,10,7))),0)+VLOOKUP(F3446,REFERENCIAS!$C:$D,2,0)*VLOOKUP($F$2,PONDERADORES!A:P,IF(AND(INFORMACION!$T3446='REFERENCIAS RIESGO'!$C$36,INFORMACION!$F3446=REFERENCIAS!$C$24),16,IF(INFORMACION!$T3446='REFERENCIAS RIESGO'!$C$36,13,IF(INFORMACION!$F3446=REFERENCIAS!$C$24,10,7))),0)+VLOOKUP(T3446,REFERENCIAS!$C:$D,2,0)*VLOOKUP($T$2,PONDERADORES!A:P,IF(AND(INFORMACION!$T3446='REFERENCIAS RIESGO'!$C$36,INFORMACION!$F3446=REFERENCIAS!$C$24),16,IF(INFORMACION!$T3446='REFERENCIAS RIESGO'!$C$36,13,IF(INFORMACION!$F3446=REFERENCIAS!$C$24,10,7))),0)+VLOOKUP(IF(J3446&lt;=0.2,0.2,IF(AND(J3446&gt;0.2,J3446&lt;=0.4),0.4,IF(AND(J3446&gt;0.4,J3446&lt;=0.6),0.6,IF(AND(J3446&gt;0.6,J3446&lt;=0.8),0.8,IF(AND(J3446&gt;0.8,J3446&lt;=1),1))))),REFERENCIAS!$C:$D,2,0)*VLOOKUP($J$2,PONDERADORES!A:P,IF(AND(INFORMACION!$T3446='REFERENCIAS RIESGO'!$C$36,INFORMACION!$F3446=REFERENCIAS!$C$24),16,IF(INFORMACION!$T3446='REFERENCIAS RIESGO'!$C$36,13,IF(INFORMACION!$F3446=REFERENCIAS!$C$24,10,7))),0)</f>
        <v>#REF!</v>
      </c>
      <c r="Y3446" s="68">
        <f>+VLOOKUP(M3446,REFERENCIAS!$C:$D,2,0)*VLOOKUP($M$2,PONDERADORES!$A$7:$G$9,7,0)+VLOOKUP(N3446,REFERENCIAS!$C:$D,2,0)*VLOOKUP($N$2,PONDERADORES!$A$7:$G$9,7,0)+VLOOKUP(O3446,REFERENCIAS!$C:$D,2,0)*VLOOKUP($O$2,PONDERADORES!$A$7:$G$9,7,0)</f>
        <v>0.2</v>
      </c>
      <c r="Z3446" s="2">
        <f>+VLOOKUP(IF(R3446&lt;0.1,0,IF(AND(R3446&gt;=0.1,R3446&lt;0.2),0.1,IF(AND(R3446&gt;=0.2,R3446&lt;0.3),0.2,IF(R3446&gt;0.3,0.3,)))),REFERENCIAS!$C:$D,2,0)*VLOOKUP($R$2,PONDERADORES!$A$11:$G$11,7,0)</f>
        <v>15</v>
      </c>
      <c r="AA3446" s="92"/>
      <c r="AB3446" s="95" t="e">
        <f t="shared" ca="1" si="211"/>
        <v>#REF!</v>
      </c>
      <c r="AC3446" s="23" t="e">
        <f ca="1">IF(AB3446&gt;REFERENCIAS!$C$62,REFERENCIAS!$B$62,IF(AND(AB3446&gt;=REFERENCIAS!$C$63,AB3446&lt;REFERENCIAS!$D$63),REFERENCIAS!$B$63,IF(AND(AB3446&gt;REFERENCIAS!$C$64,AB3446&lt;=REFERENCIAS!$D$64),REFERENCIAS!$B$64,IF(AND(AB3446&gt;=REFERENCIAS!$C$65,AB3446&lt;REFERENCIAS!$D$65),REFERENCIAS!$B$65, "Revisar"))))</f>
        <v>#REF!</v>
      </c>
      <c r="AD3446" s="94" t="e">
        <f ca="1">VLOOKUP(AC3446,REFERENCIAS!$B$62:$G$65,4,FALSE)</f>
        <v>#REF!</v>
      </c>
    </row>
    <row r="3447" spans="1:30" ht="17.25" x14ac:dyDescent="0.25">
      <c r="A3447" s="74"/>
      <c r="B3447" s="19"/>
      <c r="C3447" s="19"/>
      <c r="D3447" s="50"/>
      <c r="E3447" s="73"/>
      <c r="F3447" s="74"/>
      <c r="G3447" s="9"/>
      <c r="H3447" s="48"/>
      <c r="I3447" s="49">
        <f t="shared" ca="1" si="212"/>
        <v>2022</v>
      </c>
      <c r="J3447" s="22">
        <f t="shared" ca="1" si="209"/>
        <v>1</v>
      </c>
      <c r="K3447" s="19"/>
      <c r="L3447" s="73"/>
      <c r="M3447" s="74"/>
      <c r="N3447" s="19"/>
      <c r="O3447" s="73"/>
      <c r="P3447" s="82">
        <v>1</v>
      </c>
      <c r="Q3447" s="24">
        <v>1</v>
      </c>
      <c r="R3447" s="81">
        <f t="shared" si="210"/>
        <v>1</v>
      </c>
      <c r="S3447" s="87"/>
      <c r="T3447" s="19"/>
      <c r="U3447" s="25"/>
      <c r="V3447" s="25"/>
      <c r="W3447" s="81"/>
      <c r="X3447" s="91" t="e">
        <f ca="1">+VLOOKUP(#REF!,REFERENCIAS!$C:$D,2,0)*VLOOKUP(#REF!,PONDERADORES!A:P,IF(AND(INFORMACION!$T3447='REFERENCIAS RIESGO'!$C$36,INFORMACION!$F3447=REFERENCIAS!$C$24),16,IF(INFORMACION!$T3447='REFERENCIAS RIESGO'!$C$36,13,IF(INFORMACION!$F3447=REFERENCIAS!$C$24,10,7))),0)+VLOOKUP(K3447,REFERENCIAS!$C:$D,2,0)*VLOOKUP($K$2,PONDERADORES!A:P,IF(AND(INFORMACION!$T3447='REFERENCIAS RIESGO'!$C$36,INFORMACION!$F3447=REFERENCIAS!$C$24),16,IF(INFORMACION!$T3447='REFERENCIAS RIESGO'!$C$36,13,IF(INFORMACION!$F3447=REFERENCIAS!$C$24,10,7))),0)+VLOOKUP(L3447,REFERENCIAS!$C:$D,2,0)*VLOOKUP($L$2,PONDERADORES!A:P,IF(AND(INFORMACION!$T3447='REFERENCIAS RIESGO'!$C$36,INFORMACION!$F3447=REFERENCIAS!$C$24),16,IF(INFORMACION!$T3447='REFERENCIAS RIESGO'!$C$36,13,IF(INFORMACION!$F3447=REFERENCIAS!$C$24,10,7))),0)+VLOOKUP(F3447,REFERENCIAS!$C:$D,2,0)*VLOOKUP($F$2,PONDERADORES!A:P,IF(AND(INFORMACION!$T3447='REFERENCIAS RIESGO'!$C$36,INFORMACION!$F3447=REFERENCIAS!$C$24),16,IF(INFORMACION!$T3447='REFERENCIAS RIESGO'!$C$36,13,IF(INFORMACION!$F3447=REFERENCIAS!$C$24,10,7))),0)+VLOOKUP(T3447,REFERENCIAS!$C:$D,2,0)*VLOOKUP($T$2,PONDERADORES!A:P,IF(AND(INFORMACION!$T3447='REFERENCIAS RIESGO'!$C$36,INFORMACION!$F3447=REFERENCIAS!$C$24),16,IF(INFORMACION!$T3447='REFERENCIAS RIESGO'!$C$36,13,IF(INFORMACION!$F3447=REFERENCIAS!$C$24,10,7))),0)+VLOOKUP(IF(J3447&lt;=0.2,0.2,IF(AND(J3447&gt;0.2,J3447&lt;=0.4),0.4,IF(AND(J3447&gt;0.4,J3447&lt;=0.6),0.6,IF(AND(J3447&gt;0.6,J3447&lt;=0.8),0.8,IF(AND(J3447&gt;0.8,J3447&lt;=1),1))))),REFERENCIAS!$C:$D,2,0)*VLOOKUP($J$2,PONDERADORES!A:P,IF(AND(INFORMACION!$T3447='REFERENCIAS RIESGO'!$C$36,INFORMACION!$F3447=REFERENCIAS!$C$24),16,IF(INFORMACION!$T3447='REFERENCIAS RIESGO'!$C$36,13,IF(INFORMACION!$F3447=REFERENCIAS!$C$24,10,7))),0)</f>
        <v>#REF!</v>
      </c>
      <c r="Y3447" s="68">
        <f>+VLOOKUP(M3447,REFERENCIAS!$C:$D,2,0)*VLOOKUP($M$2,PONDERADORES!$A$7:$G$9,7,0)+VLOOKUP(N3447,REFERENCIAS!$C:$D,2,0)*VLOOKUP($N$2,PONDERADORES!$A$7:$G$9,7,0)+VLOOKUP(O3447,REFERENCIAS!$C:$D,2,0)*VLOOKUP($O$2,PONDERADORES!$A$7:$G$9,7,0)</f>
        <v>0.2</v>
      </c>
      <c r="Z3447" s="2">
        <f>+VLOOKUP(IF(R3447&lt;0.1,0,IF(AND(R3447&gt;=0.1,R3447&lt;0.2),0.1,IF(AND(R3447&gt;=0.2,R3447&lt;0.3),0.2,IF(R3447&gt;0.3,0.3,)))),REFERENCIAS!$C:$D,2,0)*VLOOKUP($R$2,PONDERADORES!$A$11:$G$11,7,0)</f>
        <v>15</v>
      </c>
      <c r="AA3447" s="92"/>
      <c r="AB3447" s="95" t="e">
        <f t="shared" ca="1" si="211"/>
        <v>#REF!</v>
      </c>
      <c r="AC3447" s="23" t="e">
        <f ca="1">IF(AB3447&gt;REFERENCIAS!$C$62,REFERENCIAS!$B$62,IF(AND(AB3447&gt;=REFERENCIAS!$C$63,AB3447&lt;REFERENCIAS!$D$63),REFERENCIAS!$B$63,IF(AND(AB3447&gt;REFERENCIAS!$C$64,AB3447&lt;=REFERENCIAS!$D$64),REFERENCIAS!$B$64,IF(AND(AB3447&gt;=REFERENCIAS!$C$65,AB3447&lt;REFERENCIAS!$D$65),REFERENCIAS!$B$65, "Revisar"))))</f>
        <v>#REF!</v>
      </c>
      <c r="AD3447" s="94" t="e">
        <f ca="1">VLOOKUP(AC3447,REFERENCIAS!$B$62:$G$65,4,FALSE)</f>
        <v>#REF!</v>
      </c>
    </row>
    <row r="3448" spans="1:30" ht="17.25" x14ac:dyDescent="0.25">
      <c r="A3448" s="74"/>
      <c r="B3448" s="19"/>
      <c r="C3448" s="19"/>
      <c r="D3448" s="50"/>
      <c r="E3448" s="73"/>
      <c r="F3448" s="74"/>
      <c r="G3448" s="9"/>
      <c r="H3448" s="48"/>
      <c r="I3448" s="49">
        <f t="shared" ca="1" si="212"/>
        <v>2022</v>
      </c>
      <c r="J3448" s="22">
        <f t="shared" ca="1" si="209"/>
        <v>1</v>
      </c>
      <c r="K3448" s="19"/>
      <c r="L3448" s="73"/>
      <c r="M3448" s="74"/>
      <c r="N3448" s="19"/>
      <c r="O3448" s="73"/>
      <c r="P3448" s="82">
        <v>1</v>
      </c>
      <c r="Q3448" s="24">
        <v>1</v>
      </c>
      <c r="R3448" s="81">
        <f t="shared" si="210"/>
        <v>1</v>
      </c>
      <c r="S3448" s="87"/>
      <c r="T3448" s="19"/>
      <c r="U3448" s="25"/>
      <c r="V3448" s="25"/>
      <c r="W3448" s="81"/>
      <c r="X3448" s="91" t="e">
        <f ca="1">+VLOOKUP(#REF!,REFERENCIAS!$C:$D,2,0)*VLOOKUP(#REF!,PONDERADORES!A:P,IF(AND(INFORMACION!$T3448='REFERENCIAS RIESGO'!$C$36,INFORMACION!$F3448=REFERENCIAS!$C$24),16,IF(INFORMACION!$T3448='REFERENCIAS RIESGO'!$C$36,13,IF(INFORMACION!$F3448=REFERENCIAS!$C$24,10,7))),0)+VLOOKUP(K3448,REFERENCIAS!$C:$D,2,0)*VLOOKUP($K$2,PONDERADORES!A:P,IF(AND(INFORMACION!$T3448='REFERENCIAS RIESGO'!$C$36,INFORMACION!$F3448=REFERENCIAS!$C$24),16,IF(INFORMACION!$T3448='REFERENCIAS RIESGO'!$C$36,13,IF(INFORMACION!$F3448=REFERENCIAS!$C$24,10,7))),0)+VLOOKUP(L3448,REFERENCIAS!$C:$D,2,0)*VLOOKUP($L$2,PONDERADORES!A:P,IF(AND(INFORMACION!$T3448='REFERENCIAS RIESGO'!$C$36,INFORMACION!$F3448=REFERENCIAS!$C$24),16,IF(INFORMACION!$T3448='REFERENCIAS RIESGO'!$C$36,13,IF(INFORMACION!$F3448=REFERENCIAS!$C$24,10,7))),0)+VLOOKUP(F3448,REFERENCIAS!$C:$D,2,0)*VLOOKUP($F$2,PONDERADORES!A:P,IF(AND(INFORMACION!$T3448='REFERENCIAS RIESGO'!$C$36,INFORMACION!$F3448=REFERENCIAS!$C$24),16,IF(INFORMACION!$T3448='REFERENCIAS RIESGO'!$C$36,13,IF(INFORMACION!$F3448=REFERENCIAS!$C$24,10,7))),0)+VLOOKUP(T3448,REFERENCIAS!$C:$D,2,0)*VLOOKUP($T$2,PONDERADORES!A:P,IF(AND(INFORMACION!$T3448='REFERENCIAS RIESGO'!$C$36,INFORMACION!$F3448=REFERENCIAS!$C$24),16,IF(INFORMACION!$T3448='REFERENCIAS RIESGO'!$C$36,13,IF(INFORMACION!$F3448=REFERENCIAS!$C$24,10,7))),0)+VLOOKUP(IF(J3448&lt;=0.2,0.2,IF(AND(J3448&gt;0.2,J3448&lt;=0.4),0.4,IF(AND(J3448&gt;0.4,J3448&lt;=0.6),0.6,IF(AND(J3448&gt;0.6,J3448&lt;=0.8),0.8,IF(AND(J3448&gt;0.8,J3448&lt;=1),1))))),REFERENCIAS!$C:$D,2,0)*VLOOKUP($J$2,PONDERADORES!A:P,IF(AND(INFORMACION!$T3448='REFERENCIAS RIESGO'!$C$36,INFORMACION!$F3448=REFERENCIAS!$C$24),16,IF(INFORMACION!$T3448='REFERENCIAS RIESGO'!$C$36,13,IF(INFORMACION!$F3448=REFERENCIAS!$C$24,10,7))),0)</f>
        <v>#REF!</v>
      </c>
      <c r="Y3448" s="68">
        <f>+VLOOKUP(M3448,REFERENCIAS!$C:$D,2,0)*VLOOKUP($M$2,PONDERADORES!$A$7:$G$9,7,0)+VLOOKUP(N3448,REFERENCIAS!$C:$D,2,0)*VLOOKUP($N$2,PONDERADORES!$A$7:$G$9,7,0)+VLOOKUP(O3448,REFERENCIAS!$C:$D,2,0)*VLOOKUP($O$2,PONDERADORES!$A$7:$G$9,7,0)</f>
        <v>0.2</v>
      </c>
      <c r="Z3448" s="2">
        <f>+VLOOKUP(IF(R3448&lt;0.1,0,IF(AND(R3448&gt;=0.1,R3448&lt;0.2),0.1,IF(AND(R3448&gt;=0.2,R3448&lt;0.3),0.2,IF(R3448&gt;0.3,0.3,)))),REFERENCIAS!$C:$D,2,0)*VLOOKUP($R$2,PONDERADORES!$A$11:$G$11,7,0)</f>
        <v>15</v>
      </c>
      <c r="AA3448" s="92"/>
      <c r="AB3448" s="95" t="e">
        <f t="shared" ca="1" si="211"/>
        <v>#REF!</v>
      </c>
      <c r="AC3448" s="23" t="e">
        <f ca="1">IF(AB3448&gt;REFERENCIAS!$C$62,REFERENCIAS!$B$62,IF(AND(AB3448&gt;=REFERENCIAS!$C$63,AB3448&lt;REFERENCIAS!$D$63),REFERENCIAS!$B$63,IF(AND(AB3448&gt;REFERENCIAS!$C$64,AB3448&lt;=REFERENCIAS!$D$64),REFERENCIAS!$B$64,IF(AND(AB3448&gt;=REFERENCIAS!$C$65,AB3448&lt;REFERENCIAS!$D$65),REFERENCIAS!$B$65, "Revisar"))))</f>
        <v>#REF!</v>
      </c>
      <c r="AD3448" s="94" t="e">
        <f ca="1">VLOOKUP(AC3448,REFERENCIAS!$B$62:$G$65,4,FALSE)</f>
        <v>#REF!</v>
      </c>
    </row>
    <row r="3449" spans="1:30" ht="17.25" x14ac:dyDescent="0.25">
      <c r="A3449" s="74"/>
      <c r="B3449" s="19"/>
      <c r="C3449" s="19"/>
      <c r="D3449" s="50"/>
      <c r="E3449" s="73"/>
      <c r="F3449" s="74"/>
      <c r="G3449" s="9"/>
      <c r="H3449" s="48"/>
      <c r="I3449" s="49">
        <f t="shared" ca="1" si="212"/>
        <v>2022</v>
      </c>
      <c r="J3449" s="22">
        <f t="shared" ca="1" si="209"/>
        <v>1</v>
      </c>
      <c r="K3449" s="19"/>
      <c r="L3449" s="73"/>
      <c r="M3449" s="74"/>
      <c r="N3449" s="19"/>
      <c r="O3449" s="73"/>
      <c r="P3449" s="82">
        <v>1</v>
      </c>
      <c r="Q3449" s="24">
        <v>1</v>
      </c>
      <c r="R3449" s="81">
        <f t="shared" si="210"/>
        <v>1</v>
      </c>
      <c r="S3449" s="87"/>
      <c r="T3449" s="19"/>
      <c r="U3449" s="25"/>
      <c r="V3449" s="25"/>
      <c r="W3449" s="81"/>
      <c r="X3449" s="91" t="e">
        <f ca="1">+VLOOKUP(#REF!,REFERENCIAS!$C:$D,2,0)*VLOOKUP(#REF!,PONDERADORES!A:P,IF(AND(INFORMACION!$T3449='REFERENCIAS RIESGO'!$C$36,INFORMACION!$F3449=REFERENCIAS!$C$24),16,IF(INFORMACION!$T3449='REFERENCIAS RIESGO'!$C$36,13,IF(INFORMACION!$F3449=REFERENCIAS!$C$24,10,7))),0)+VLOOKUP(K3449,REFERENCIAS!$C:$D,2,0)*VLOOKUP($K$2,PONDERADORES!A:P,IF(AND(INFORMACION!$T3449='REFERENCIAS RIESGO'!$C$36,INFORMACION!$F3449=REFERENCIAS!$C$24),16,IF(INFORMACION!$T3449='REFERENCIAS RIESGO'!$C$36,13,IF(INFORMACION!$F3449=REFERENCIAS!$C$24,10,7))),0)+VLOOKUP(L3449,REFERENCIAS!$C:$D,2,0)*VLOOKUP($L$2,PONDERADORES!A:P,IF(AND(INFORMACION!$T3449='REFERENCIAS RIESGO'!$C$36,INFORMACION!$F3449=REFERENCIAS!$C$24),16,IF(INFORMACION!$T3449='REFERENCIAS RIESGO'!$C$36,13,IF(INFORMACION!$F3449=REFERENCIAS!$C$24,10,7))),0)+VLOOKUP(F3449,REFERENCIAS!$C:$D,2,0)*VLOOKUP($F$2,PONDERADORES!A:P,IF(AND(INFORMACION!$T3449='REFERENCIAS RIESGO'!$C$36,INFORMACION!$F3449=REFERENCIAS!$C$24),16,IF(INFORMACION!$T3449='REFERENCIAS RIESGO'!$C$36,13,IF(INFORMACION!$F3449=REFERENCIAS!$C$24,10,7))),0)+VLOOKUP(T3449,REFERENCIAS!$C:$D,2,0)*VLOOKUP($T$2,PONDERADORES!A:P,IF(AND(INFORMACION!$T3449='REFERENCIAS RIESGO'!$C$36,INFORMACION!$F3449=REFERENCIAS!$C$24),16,IF(INFORMACION!$T3449='REFERENCIAS RIESGO'!$C$36,13,IF(INFORMACION!$F3449=REFERENCIAS!$C$24,10,7))),0)+VLOOKUP(IF(J3449&lt;=0.2,0.2,IF(AND(J3449&gt;0.2,J3449&lt;=0.4),0.4,IF(AND(J3449&gt;0.4,J3449&lt;=0.6),0.6,IF(AND(J3449&gt;0.6,J3449&lt;=0.8),0.8,IF(AND(J3449&gt;0.8,J3449&lt;=1),1))))),REFERENCIAS!$C:$D,2,0)*VLOOKUP($J$2,PONDERADORES!A:P,IF(AND(INFORMACION!$T3449='REFERENCIAS RIESGO'!$C$36,INFORMACION!$F3449=REFERENCIAS!$C$24),16,IF(INFORMACION!$T3449='REFERENCIAS RIESGO'!$C$36,13,IF(INFORMACION!$F3449=REFERENCIAS!$C$24,10,7))),0)</f>
        <v>#REF!</v>
      </c>
      <c r="Y3449" s="68">
        <f>+VLOOKUP(M3449,REFERENCIAS!$C:$D,2,0)*VLOOKUP($M$2,PONDERADORES!$A$7:$G$9,7,0)+VLOOKUP(N3449,REFERENCIAS!$C:$D,2,0)*VLOOKUP($N$2,PONDERADORES!$A$7:$G$9,7,0)+VLOOKUP(O3449,REFERENCIAS!$C:$D,2,0)*VLOOKUP($O$2,PONDERADORES!$A$7:$G$9,7,0)</f>
        <v>0.2</v>
      </c>
      <c r="Z3449" s="2">
        <f>+VLOOKUP(IF(R3449&lt;0.1,0,IF(AND(R3449&gt;=0.1,R3449&lt;0.2),0.1,IF(AND(R3449&gt;=0.2,R3449&lt;0.3),0.2,IF(R3449&gt;0.3,0.3,)))),REFERENCIAS!$C:$D,2,0)*VLOOKUP($R$2,PONDERADORES!$A$11:$G$11,7,0)</f>
        <v>15</v>
      </c>
      <c r="AA3449" s="92"/>
      <c r="AB3449" s="95" t="e">
        <f t="shared" ca="1" si="211"/>
        <v>#REF!</v>
      </c>
      <c r="AC3449" s="23" t="e">
        <f ca="1">IF(AB3449&gt;REFERENCIAS!$C$62,REFERENCIAS!$B$62,IF(AND(AB3449&gt;=REFERENCIAS!$C$63,AB3449&lt;REFERENCIAS!$D$63),REFERENCIAS!$B$63,IF(AND(AB3449&gt;REFERENCIAS!$C$64,AB3449&lt;=REFERENCIAS!$D$64),REFERENCIAS!$B$64,IF(AND(AB3449&gt;=REFERENCIAS!$C$65,AB3449&lt;REFERENCIAS!$D$65),REFERENCIAS!$B$65, "Revisar"))))</f>
        <v>#REF!</v>
      </c>
      <c r="AD3449" s="94" t="e">
        <f ca="1">VLOOKUP(AC3449,REFERENCIAS!$B$62:$G$65,4,FALSE)</f>
        <v>#REF!</v>
      </c>
    </row>
    <row r="3450" spans="1:30" ht="17.25" x14ac:dyDescent="0.25">
      <c r="A3450" s="74"/>
      <c r="B3450" s="19"/>
      <c r="C3450" s="19"/>
      <c r="D3450" s="50"/>
      <c r="E3450" s="73"/>
      <c r="F3450" s="74"/>
      <c r="G3450" s="9"/>
      <c r="H3450" s="48"/>
      <c r="I3450" s="49">
        <f t="shared" ca="1" si="212"/>
        <v>2022</v>
      </c>
      <c r="J3450" s="22">
        <f t="shared" ca="1" si="209"/>
        <v>1</v>
      </c>
      <c r="K3450" s="19"/>
      <c r="L3450" s="73"/>
      <c r="M3450" s="74"/>
      <c r="N3450" s="19"/>
      <c r="O3450" s="73"/>
      <c r="P3450" s="82">
        <v>1</v>
      </c>
      <c r="Q3450" s="24">
        <v>1</v>
      </c>
      <c r="R3450" s="81">
        <f t="shared" si="210"/>
        <v>1</v>
      </c>
      <c r="S3450" s="87"/>
      <c r="T3450" s="19"/>
      <c r="U3450" s="25"/>
      <c r="V3450" s="25"/>
      <c r="W3450" s="81"/>
      <c r="X3450" s="91" t="e">
        <f ca="1">+VLOOKUP(#REF!,REFERENCIAS!$C:$D,2,0)*VLOOKUP(#REF!,PONDERADORES!A:P,IF(AND(INFORMACION!$T3450='REFERENCIAS RIESGO'!$C$36,INFORMACION!$F3450=REFERENCIAS!$C$24),16,IF(INFORMACION!$T3450='REFERENCIAS RIESGO'!$C$36,13,IF(INFORMACION!$F3450=REFERENCIAS!$C$24,10,7))),0)+VLOOKUP(K3450,REFERENCIAS!$C:$D,2,0)*VLOOKUP($K$2,PONDERADORES!A:P,IF(AND(INFORMACION!$T3450='REFERENCIAS RIESGO'!$C$36,INFORMACION!$F3450=REFERENCIAS!$C$24),16,IF(INFORMACION!$T3450='REFERENCIAS RIESGO'!$C$36,13,IF(INFORMACION!$F3450=REFERENCIAS!$C$24,10,7))),0)+VLOOKUP(L3450,REFERENCIAS!$C:$D,2,0)*VLOOKUP($L$2,PONDERADORES!A:P,IF(AND(INFORMACION!$T3450='REFERENCIAS RIESGO'!$C$36,INFORMACION!$F3450=REFERENCIAS!$C$24),16,IF(INFORMACION!$T3450='REFERENCIAS RIESGO'!$C$36,13,IF(INFORMACION!$F3450=REFERENCIAS!$C$24,10,7))),0)+VLOOKUP(F3450,REFERENCIAS!$C:$D,2,0)*VLOOKUP($F$2,PONDERADORES!A:P,IF(AND(INFORMACION!$T3450='REFERENCIAS RIESGO'!$C$36,INFORMACION!$F3450=REFERENCIAS!$C$24),16,IF(INFORMACION!$T3450='REFERENCIAS RIESGO'!$C$36,13,IF(INFORMACION!$F3450=REFERENCIAS!$C$24,10,7))),0)+VLOOKUP(T3450,REFERENCIAS!$C:$D,2,0)*VLOOKUP($T$2,PONDERADORES!A:P,IF(AND(INFORMACION!$T3450='REFERENCIAS RIESGO'!$C$36,INFORMACION!$F3450=REFERENCIAS!$C$24),16,IF(INFORMACION!$T3450='REFERENCIAS RIESGO'!$C$36,13,IF(INFORMACION!$F3450=REFERENCIAS!$C$24,10,7))),0)+VLOOKUP(IF(J3450&lt;=0.2,0.2,IF(AND(J3450&gt;0.2,J3450&lt;=0.4),0.4,IF(AND(J3450&gt;0.4,J3450&lt;=0.6),0.6,IF(AND(J3450&gt;0.6,J3450&lt;=0.8),0.8,IF(AND(J3450&gt;0.8,J3450&lt;=1),1))))),REFERENCIAS!$C:$D,2,0)*VLOOKUP($J$2,PONDERADORES!A:P,IF(AND(INFORMACION!$T3450='REFERENCIAS RIESGO'!$C$36,INFORMACION!$F3450=REFERENCIAS!$C$24),16,IF(INFORMACION!$T3450='REFERENCIAS RIESGO'!$C$36,13,IF(INFORMACION!$F3450=REFERENCIAS!$C$24,10,7))),0)</f>
        <v>#REF!</v>
      </c>
      <c r="Y3450" s="68">
        <f>+VLOOKUP(M3450,REFERENCIAS!$C:$D,2,0)*VLOOKUP($M$2,PONDERADORES!$A$7:$G$9,7,0)+VLOOKUP(N3450,REFERENCIAS!$C:$D,2,0)*VLOOKUP($N$2,PONDERADORES!$A$7:$G$9,7,0)+VLOOKUP(O3450,REFERENCIAS!$C:$D,2,0)*VLOOKUP($O$2,PONDERADORES!$A$7:$G$9,7,0)</f>
        <v>0.2</v>
      </c>
      <c r="Z3450" s="2">
        <f>+VLOOKUP(IF(R3450&lt;0.1,0,IF(AND(R3450&gt;=0.1,R3450&lt;0.2),0.1,IF(AND(R3450&gt;=0.2,R3450&lt;0.3),0.2,IF(R3450&gt;0.3,0.3,)))),REFERENCIAS!$C:$D,2,0)*VLOOKUP($R$2,PONDERADORES!$A$11:$G$11,7,0)</f>
        <v>15</v>
      </c>
      <c r="AA3450" s="92"/>
      <c r="AB3450" s="95" t="e">
        <f t="shared" ca="1" si="211"/>
        <v>#REF!</v>
      </c>
      <c r="AC3450" s="23" t="e">
        <f ca="1">IF(AB3450&gt;REFERENCIAS!$C$62,REFERENCIAS!$B$62,IF(AND(AB3450&gt;=REFERENCIAS!$C$63,AB3450&lt;REFERENCIAS!$D$63),REFERENCIAS!$B$63,IF(AND(AB3450&gt;REFERENCIAS!$C$64,AB3450&lt;=REFERENCIAS!$D$64),REFERENCIAS!$B$64,IF(AND(AB3450&gt;=REFERENCIAS!$C$65,AB3450&lt;REFERENCIAS!$D$65),REFERENCIAS!$B$65, "Revisar"))))</f>
        <v>#REF!</v>
      </c>
      <c r="AD3450" s="94" t="e">
        <f ca="1">VLOOKUP(AC3450,REFERENCIAS!$B$62:$G$65,4,FALSE)</f>
        <v>#REF!</v>
      </c>
    </row>
    <row r="3451" spans="1:30" ht="17.25" x14ac:dyDescent="0.25">
      <c r="A3451" s="74"/>
      <c r="B3451" s="19"/>
      <c r="C3451" s="19"/>
      <c r="D3451" s="50"/>
      <c r="E3451" s="73"/>
      <c r="F3451" s="74"/>
      <c r="G3451" s="9"/>
      <c r="H3451" s="48"/>
      <c r="I3451" s="49">
        <f t="shared" ca="1" si="212"/>
        <v>2022</v>
      </c>
      <c r="J3451" s="22">
        <f t="shared" ca="1" si="209"/>
        <v>1</v>
      </c>
      <c r="K3451" s="19"/>
      <c r="L3451" s="73"/>
      <c r="M3451" s="74"/>
      <c r="N3451" s="19"/>
      <c r="O3451" s="73"/>
      <c r="P3451" s="82">
        <v>1</v>
      </c>
      <c r="Q3451" s="24">
        <v>1</v>
      </c>
      <c r="R3451" s="81">
        <f t="shared" si="210"/>
        <v>1</v>
      </c>
      <c r="S3451" s="87"/>
      <c r="T3451" s="19"/>
      <c r="U3451" s="25"/>
      <c r="V3451" s="25"/>
      <c r="W3451" s="81"/>
      <c r="X3451" s="91" t="e">
        <f ca="1">+VLOOKUP(#REF!,REFERENCIAS!$C:$D,2,0)*VLOOKUP(#REF!,PONDERADORES!A:P,IF(AND(INFORMACION!$T3451='REFERENCIAS RIESGO'!$C$36,INFORMACION!$F3451=REFERENCIAS!$C$24),16,IF(INFORMACION!$T3451='REFERENCIAS RIESGO'!$C$36,13,IF(INFORMACION!$F3451=REFERENCIAS!$C$24,10,7))),0)+VLOOKUP(K3451,REFERENCIAS!$C:$D,2,0)*VLOOKUP($K$2,PONDERADORES!A:P,IF(AND(INFORMACION!$T3451='REFERENCIAS RIESGO'!$C$36,INFORMACION!$F3451=REFERENCIAS!$C$24),16,IF(INFORMACION!$T3451='REFERENCIAS RIESGO'!$C$36,13,IF(INFORMACION!$F3451=REFERENCIAS!$C$24,10,7))),0)+VLOOKUP(L3451,REFERENCIAS!$C:$D,2,0)*VLOOKUP($L$2,PONDERADORES!A:P,IF(AND(INFORMACION!$T3451='REFERENCIAS RIESGO'!$C$36,INFORMACION!$F3451=REFERENCIAS!$C$24),16,IF(INFORMACION!$T3451='REFERENCIAS RIESGO'!$C$36,13,IF(INFORMACION!$F3451=REFERENCIAS!$C$24,10,7))),0)+VLOOKUP(F3451,REFERENCIAS!$C:$D,2,0)*VLOOKUP($F$2,PONDERADORES!A:P,IF(AND(INFORMACION!$T3451='REFERENCIAS RIESGO'!$C$36,INFORMACION!$F3451=REFERENCIAS!$C$24),16,IF(INFORMACION!$T3451='REFERENCIAS RIESGO'!$C$36,13,IF(INFORMACION!$F3451=REFERENCIAS!$C$24,10,7))),0)+VLOOKUP(T3451,REFERENCIAS!$C:$D,2,0)*VLOOKUP($T$2,PONDERADORES!A:P,IF(AND(INFORMACION!$T3451='REFERENCIAS RIESGO'!$C$36,INFORMACION!$F3451=REFERENCIAS!$C$24),16,IF(INFORMACION!$T3451='REFERENCIAS RIESGO'!$C$36,13,IF(INFORMACION!$F3451=REFERENCIAS!$C$24,10,7))),0)+VLOOKUP(IF(J3451&lt;=0.2,0.2,IF(AND(J3451&gt;0.2,J3451&lt;=0.4),0.4,IF(AND(J3451&gt;0.4,J3451&lt;=0.6),0.6,IF(AND(J3451&gt;0.6,J3451&lt;=0.8),0.8,IF(AND(J3451&gt;0.8,J3451&lt;=1),1))))),REFERENCIAS!$C:$D,2,0)*VLOOKUP($J$2,PONDERADORES!A:P,IF(AND(INFORMACION!$T3451='REFERENCIAS RIESGO'!$C$36,INFORMACION!$F3451=REFERENCIAS!$C$24),16,IF(INFORMACION!$T3451='REFERENCIAS RIESGO'!$C$36,13,IF(INFORMACION!$F3451=REFERENCIAS!$C$24,10,7))),0)</f>
        <v>#REF!</v>
      </c>
      <c r="Y3451" s="68">
        <f>+VLOOKUP(M3451,REFERENCIAS!$C:$D,2,0)*VLOOKUP($M$2,PONDERADORES!$A$7:$G$9,7,0)+VLOOKUP(N3451,REFERENCIAS!$C:$D,2,0)*VLOOKUP($N$2,PONDERADORES!$A$7:$G$9,7,0)+VLOOKUP(O3451,REFERENCIAS!$C:$D,2,0)*VLOOKUP($O$2,PONDERADORES!$A$7:$G$9,7,0)</f>
        <v>0.2</v>
      </c>
      <c r="Z3451" s="2">
        <f>+VLOOKUP(IF(R3451&lt;0.1,0,IF(AND(R3451&gt;=0.1,R3451&lt;0.2),0.1,IF(AND(R3451&gt;=0.2,R3451&lt;0.3),0.2,IF(R3451&gt;0.3,0.3,)))),REFERENCIAS!$C:$D,2,0)*VLOOKUP($R$2,PONDERADORES!$A$11:$G$11,7,0)</f>
        <v>15</v>
      </c>
      <c r="AA3451" s="92"/>
      <c r="AB3451" s="95" t="e">
        <f t="shared" ca="1" si="211"/>
        <v>#REF!</v>
      </c>
      <c r="AC3451" s="23" t="e">
        <f ca="1">IF(AB3451&gt;REFERENCIAS!$C$62,REFERENCIAS!$B$62,IF(AND(AB3451&gt;=REFERENCIAS!$C$63,AB3451&lt;REFERENCIAS!$D$63),REFERENCIAS!$B$63,IF(AND(AB3451&gt;REFERENCIAS!$C$64,AB3451&lt;=REFERENCIAS!$D$64),REFERENCIAS!$B$64,IF(AND(AB3451&gt;=REFERENCIAS!$C$65,AB3451&lt;REFERENCIAS!$D$65),REFERENCIAS!$B$65, "Revisar"))))</f>
        <v>#REF!</v>
      </c>
      <c r="AD3451" s="94" t="e">
        <f ca="1">VLOOKUP(AC3451,REFERENCIAS!$B$62:$G$65,4,FALSE)</f>
        <v>#REF!</v>
      </c>
    </row>
    <row r="3452" spans="1:30" ht="17.25" x14ac:dyDescent="0.25">
      <c r="A3452" s="74"/>
      <c r="B3452" s="19"/>
      <c r="C3452" s="19"/>
      <c r="D3452" s="50"/>
      <c r="E3452" s="73"/>
      <c r="F3452" s="74"/>
      <c r="G3452" s="9"/>
      <c r="H3452" s="48"/>
      <c r="I3452" s="49">
        <f t="shared" ca="1" si="212"/>
        <v>2022</v>
      </c>
      <c r="J3452" s="22">
        <f t="shared" ca="1" si="209"/>
        <v>1</v>
      </c>
      <c r="K3452" s="19"/>
      <c r="L3452" s="73"/>
      <c r="M3452" s="74"/>
      <c r="N3452" s="19"/>
      <c r="O3452" s="73"/>
      <c r="P3452" s="82">
        <v>1</v>
      </c>
      <c r="Q3452" s="24">
        <v>1</v>
      </c>
      <c r="R3452" s="81">
        <f t="shared" si="210"/>
        <v>1</v>
      </c>
      <c r="S3452" s="87"/>
      <c r="T3452" s="19"/>
      <c r="U3452" s="25"/>
      <c r="V3452" s="25"/>
      <c r="W3452" s="81"/>
      <c r="X3452" s="91" t="e">
        <f ca="1">+VLOOKUP(#REF!,REFERENCIAS!$C:$D,2,0)*VLOOKUP(#REF!,PONDERADORES!A:P,IF(AND(INFORMACION!$T3452='REFERENCIAS RIESGO'!$C$36,INFORMACION!$F3452=REFERENCIAS!$C$24),16,IF(INFORMACION!$T3452='REFERENCIAS RIESGO'!$C$36,13,IF(INFORMACION!$F3452=REFERENCIAS!$C$24,10,7))),0)+VLOOKUP(K3452,REFERENCIAS!$C:$D,2,0)*VLOOKUP($K$2,PONDERADORES!A:P,IF(AND(INFORMACION!$T3452='REFERENCIAS RIESGO'!$C$36,INFORMACION!$F3452=REFERENCIAS!$C$24),16,IF(INFORMACION!$T3452='REFERENCIAS RIESGO'!$C$36,13,IF(INFORMACION!$F3452=REFERENCIAS!$C$24,10,7))),0)+VLOOKUP(L3452,REFERENCIAS!$C:$D,2,0)*VLOOKUP($L$2,PONDERADORES!A:P,IF(AND(INFORMACION!$T3452='REFERENCIAS RIESGO'!$C$36,INFORMACION!$F3452=REFERENCIAS!$C$24),16,IF(INFORMACION!$T3452='REFERENCIAS RIESGO'!$C$36,13,IF(INFORMACION!$F3452=REFERENCIAS!$C$24,10,7))),0)+VLOOKUP(F3452,REFERENCIAS!$C:$D,2,0)*VLOOKUP($F$2,PONDERADORES!A:P,IF(AND(INFORMACION!$T3452='REFERENCIAS RIESGO'!$C$36,INFORMACION!$F3452=REFERENCIAS!$C$24),16,IF(INFORMACION!$T3452='REFERENCIAS RIESGO'!$C$36,13,IF(INFORMACION!$F3452=REFERENCIAS!$C$24,10,7))),0)+VLOOKUP(T3452,REFERENCIAS!$C:$D,2,0)*VLOOKUP($T$2,PONDERADORES!A:P,IF(AND(INFORMACION!$T3452='REFERENCIAS RIESGO'!$C$36,INFORMACION!$F3452=REFERENCIAS!$C$24),16,IF(INFORMACION!$T3452='REFERENCIAS RIESGO'!$C$36,13,IF(INFORMACION!$F3452=REFERENCIAS!$C$24,10,7))),0)+VLOOKUP(IF(J3452&lt;=0.2,0.2,IF(AND(J3452&gt;0.2,J3452&lt;=0.4),0.4,IF(AND(J3452&gt;0.4,J3452&lt;=0.6),0.6,IF(AND(J3452&gt;0.6,J3452&lt;=0.8),0.8,IF(AND(J3452&gt;0.8,J3452&lt;=1),1))))),REFERENCIAS!$C:$D,2,0)*VLOOKUP($J$2,PONDERADORES!A:P,IF(AND(INFORMACION!$T3452='REFERENCIAS RIESGO'!$C$36,INFORMACION!$F3452=REFERENCIAS!$C$24),16,IF(INFORMACION!$T3452='REFERENCIAS RIESGO'!$C$36,13,IF(INFORMACION!$F3452=REFERENCIAS!$C$24,10,7))),0)</f>
        <v>#REF!</v>
      </c>
      <c r="Y3452" s="68">
        <f>+VLOOKUP(M3452,REFERENCIAS!$C:$D,2,0)*VLOOKUP($M$2,PONDERADORES!$A$7:$G$9,7,0)+VLOOKUP(N3452,REFERENCIAS!$C:$D,2,0)*VLOOKUP($N$2,PONDERADORES!$A$7:$G$9,7,0)+VLOOKUP(O3452,REFERENCIAS!$C:$D,2,0)*VLOOKUP($O$2,PONDERADORES!$A$7:$G$9,7,0)</f>
        <v>0.2</v>
      </c>
      <c r="Z3452" s="2">
        <f>+VLOOKUP(IF(R3452&lt;0.1,0,IF(AND(R3452&gt;=0.1,R3452&lt;0.2),0.1,IF(AND(R3452&gt;=0.2,R3452&lt;0.3),0.2,IF(R3452&gt;0.3,0.3,)))),REFERENCIAS!$C:$D,2,0)*VLOOKUP($R$2,PONDERADORES!$A$11:$G$11,7,0)</f>
        <v>15</v>
      </c>
      <c r="AA3452" s="92"/>
      <c r="AB3452" s="95" t="e">
        <f t="shared" ca="1" si="211"/>
        <v>#REF!</v>
      </c>
      <c r="AC3452" s="23" t="e">
        <f ca="1">IF(AB3452&gt;REFERENCIAS!$C$62,REFERENCIAS!$B$62,IF(AND(AB3452&gt;=REFERENCIAS!$C$63,AB3452&lt;REFERENCIAS!$D$63),REFERENCIAS!$B$63,IF(AND(AB3452&gt;REFERENCIAS!$C$64,AB3452&lt;=REFERENCIAS!$D$64),REFERENCIAS!$B$64,IF(AND(AB3452&gt;=REFERENCIAS!$C$65,AB3452&lt;REFERENCIAS!$D$65),REFERENCIAS!$B$65, "Revisar"))))</f>
        <v>#REF!</v>
      </c>
      <c r="AD3452" s="94" t="e">
        <f ca="1">VLOOKUP(AC3452,REFERENCIAS!$B$62:$G$65,4,FALSE)</f>
        <v>#REF!</v>
      </c>
    </row>
    <row r="3453" spans="1:30" ht="17.25" x14ac:dyDescent="0.25">
      <c r="A3453" s="74"/>
      <c r="B3453" s="19"/>
      <c r="C3453" s="19"/>
      <c r="D3453" s="50"/>
      <c r="E3453" s="73"/>
      <c r="F3453" s="74"/>
      <c r="G3453" s="9"/>
      <c r="H3453" s="48"/>
      <c r="I3453" s="49">
        <f t="shared" ca="1" si="212"/>
        <v>2022</v>
      </c>
      <c r="J3453" s="22">
        <f t="shared" ca="1" si="209"/>
        <v>1</v>
      </c>
      <c r="K3453" s="19"/>
      <c r="L3453" s="73"/>
      <c r="M3453" s="74"/>
      <c r="N3453" s="19"/>
      <c r="O3453" s="73"/>
      <c r="P3453" s="82">
        <v>1</v>
      </c>
      <c r="Q3453" s="24">
        <v>1</v>
      </c>
      <c r="R3453" s="81">
        <f t="shared" si="210"/>
        <v>1</v>
      </c>
      <c r="S3453" s="87"/>
      <c r="T3453" s="19"/>
      <c r="U3453" s="25"/>
      <c r="V3453" s="25"/>
      <c r="W3453" s="81"/>
      <c r="X3453" s="91" t="e">
        <f ca="1">+VLOOKUP(#REF!,REFERENCIAS!$C:$D,2,0)*VLOOKUP(#REF!,PONDERADORES!A:P,IF(AND(INFORMACION!$T3453='REFERENCIAS RIESGO'!$C$36,INFORMACION!$F3453=REFERENCIAS!$C$24),16,IF(INFORMACION!$T3453='REFERENCIAS RIESGO'!$C$36,13,IF(INFORMACION!$F3453=REFERENCIAS!$C$24,10,7))),0)+VLOOKUP(K3453,REFERENCIAS!$C:$D,2,0)*VLOOKUP($K$2,PONDERADORES!A:P,IF(AND(INFORMACION!$T3453='REFERENCIAS RIESGO'!$C$36,INFORMACION!$F3453=REFERENCIAS!$C$24),16,IF(INFORMACION!$T3453='REFERENCIAS RIESGO'!$C$36,13,IF(INFORMACION!$F3453=REFERENCIAS!$C$24,10,7))),0)+VLOOKUP(L3453,REFERENCIAS!$C:$D,2,0)*VLOOKUP($L$2,PONDERADORES!A:P,IF(AND(INFORMACION!$T3453='REFERENCIAS RIESGO'!$C$36,INFORMACION!$F3453=REFERENCIAS!$C$24),16,IF(INFORMACION!$T3453='REFERENCIAS RIESGO'!$C$36,13,IF(INFORMACION!$F3453=REFERENCIAS!$C$24,10,7))),0)+VLOOKUP(F3453,REFERENCIAS!$C:$D,2,0)*VLOOKUP($F$2,PONDERADORES!A:P,IF(AND(INFORMACION!$T3453='REFERENCIAS RIESGO'!$C$36,INFORMACION!$F3453=REFERENCIAS!$C$24),16,IF(INFORMACION!$T3453='REFERENCIAS RIESGO'!$C$36,13,IF(INFORMACION!$F3453=REFERENCIAS!$C$24,10,7))),0)+VLOOKUP(T3453,REFERENCIAS!$C:$D,2,0)*VLOOKUP($T$2,PONDERADORES!A:P,IF(AND(INFORMACION!$T3453='REFERENCIAS RIESGO'!$C$36,INFORMACION!$F3453=REFERENCIAS!$C$24),16,IF(INFORMACION!$T3453='REFERENCIAS RIESGO'!$C$36,13,IF(INFORMACION!$F3453=REFERENCIAS!$C$24,10,7))),0)+VLOOKUP(IF(J3453&lt;=0.2,0.2,IF(AND(J3453&gt;0.2,J3453&lt;=0.4),0.4,IF(AND(J3453&gt;0.4,J3453&lt;=0.6),0.6,IF(AND(J3453&gt;0.6,J3453&lt;=0.8),0.8,IF(AND(J3453&gt;0.8,J3453&lt;=1),1))))),REFERENCIAS!$C:$D,2,0)*VLOOKUP($J$2,PONDERADORES!A:P,IF(AND(INFORMACION!$T3453='REFERENCIAS RIESGO'!$C$36,INFORMACION!$F3453=REFERENCIAS!$C$24),16,IF(INFORMACION!$T3453='REFERENCIAS RIESGO'!$C$36,13,IF(INFORMACION!$F3453=REFERENCIAS!$C$24,10,7))),0)</f>
        <v>#REF!</v>
      </c>
      <c r="Y3453" s="68">
        <f>+VLOOKUP(M3453,REFERENCIAS!$C:$D,2,0)*VLOOKUP($M$2,PONDERADORES!$A$7:$G$9,7,0)+VLOOKUP(N3453,REFERENCIAS!$C:$D,2,0)*VLOOKUP($N$2,PONDERADORES!$A$7:$G$9,7,0)+VLOOKUP(O3453,REFERENCIAS!$C:$D,2,0)*VLOOKUP($O$2,PONDERADORES!$A$7:$G$9,7,0)</f>
        <v>0.2</v>
      </c>
      <c r="Z3453" s="2">
        <f>+VLOOKUP(IF(R3453&lt;0.1,0,IF(AND(R3453&gt;=0.1,R3453&lt;0.2),0.1,IF(AND(R3453&gt;=0.2,R3453&lt;0.3),0.2,IF(R3453&gt;0.3,0.3,)))),REFERENCIAS!$C:$D,2,0)*VLOOKUP($R$2,PONDERADORES!$A$11:$G$11,7,0)</f>
        <v>15</v>
      </c>
      <c r="AA3453" s="92"/>
      <c r="AB3453" s="95" t="e">
        <f t="shared" ca="1" si="211"/>
        <v>#REF!</v>
      </c>
      <c r="AC3453" s="23" t="e">
        <f ca="1">IF(AB3453&gt;REFERENCIAS!$C$62,REFERENCIAS!$B$62,IF(AND(AB3453&gt;=REFERENCIAS!$C$63,AB3453&lt;REFERENCIAS!$D$63),REFERENCIAS!$B$63,IF(AND(AB3453&gt;REFERENCIAS!$C$64,AB3453&lt;=REFERENCIAS!$D$64),REFERENCIAS!$B$64,IF(AND(AB3453&gt;=REFERENCIAS!$C$65,AB3453&lt;REFERENCIAS!$D$65),REFERENCIAS!$B$65, "Revisar"))))</f>
        <v>#REF!</v>
      </c>
      <c r="AD3453" s="94" t="e">
        <f ca="1">VLOOKUP(AC3453,REFERENCIAS!$B$62:$G$65,4,FALSE)</f>
        <v>#REF!</v>
      </c>
    </row>
    <row r="3454" spans="1:30" ht="17.25" x14ac:dyDescent="0.25">
      <c r="A3454" s="74"/>
      <c r="B3454" s="19"/>
      <c r="C3454" s="19"/>
      <c r="D3454" s="50"/>
      <c r="E3454" s="73"/>
      <c r="F3454" s="74"/>
      <c r="G3454" s="9"/>
      <c r="H3454" s="48"/>
      <c r="I3454" s="49">
        <f t="shared" ca="1" si="212"/>
        <v>2022</v>
      </c>
      <c r="J3454" s="22">
        <f t="shared" ca="1" si="209"/>
        <v>1</v>
      </c>
      <c r="K3454" s="19"/>
      <c r="L3454" s="73"/>
      <c r="M3454" s="74"/>
      <c r="N3454" s="19"/>
      <c r="O3454" s="73"/>
      <c r="P3454" s="82">
        <v>1</v>
      </c>
      <c r="Q3454" s="24">
        <v>1</v>
      </c>
      <c r="R3454" s="81">
        <f t="shared" si="210"/>
        <v>1</v>
      </c>
      <c r="S3454" s="87"/>
      <c r="T3454" s="19"/>
      <c r="U3454" s="25"/>
      <c r="V3454" s="25"/>
      <c r="W3454" s="81"/>
      <c r="X3454" s="91" t="e">
        <f ca="1">+VLOOKUP(#REF!,REFERENCIAS!$C:$D,2,0)*VLOOKUP(#REF!,PONDERADORES!A:P,IF(AND(INFORMACION!$T3454='REFERENCIAS RIESGO'!$C$36,INFORMACION!$F3454=REFERENCIAS!$C$24),16,IF(INFORMACION!$T3454='REFERENCIAS RIESGO'!$C$36,13,IF(INFORMACION!$F3454=REFERENCIAS!$C$24,10,7))),0)+VLOOKUP(K3454,REFERENCIAS!$C:$D,2,0)*VLOOKUP($K$2,PONDERADORES!A:P,IF(AND(INFORMACION!$T3454='REFERENCIAS RIESGO'!$C$36,INFORMACION!$F3454=REFERENCIAS!$C$24),16,IF(INFORMACION!$T3454='REFERENCIAS RIESGO'!$C$36,13,IF(INFORMACION!$F3454=REFERENCIAS!$C$24,10,7))),0)+VLOOKUP(L3454,REFERENCIAS!$C:$D,2,0)*VLOOKUP($L$2,PONDERADORES!A:P,IF(AND(INFORMACION!$T3454='REFERENCIAS RIESGO'!$C$36,INFORMACION!$F3454=REFERENCIAS!$C$24),16,IF(INFORMACION!$T3454='REFERENCIAS RIESGO'!$C$36,13,IF(INFORMACION!$F3454=REFERENCIAS!$C$24,10,7))),0)+VLOOKUP(F3454,REFERENCIAS!$C:$D,2,0)*VLOOKUP($F$2,PONDERADORES!A:P,IF(AND(INFORMACION!$T3454='REFERENCIAS RIESGO'!$C$36,INFORMACION!$F3454=REFERENCIAS!$C$24),16,IF(INFORMACION!$T3454='REFERENCIAS RIESGO'!$C$36,13,IF(INFORMACION!$F3454=REFERENCIAS!$C$24,10,7))),0)+VLOOKUP(T3454,REFERENCIAS!$C:$D,2,0)*VLOOKUP($T$2,PONDERADORES!A:P,IF(AND(INFORMACION!$T3454='REFERENCIAS RIESGO'!$C$36,INFORMACION!$F3454=REFERENCIAS!$C$24),16,IF(INFORMACION!$T3454='REFERENCIAS RIESGO'!$C$36,13,IF(INFORMACION!$F3454=REFERENCIAS!$C$24,10,7))),0)+VLOOKUP(IF(J3454&lt;=0.2,0.2,IF(AND(J3454&gt;0.2,J3454&lt;=0.4),0.4,IF(AND(J3454&gt;0.4,J3454&lt;=0.6),0.6,IF(AND(J3454&gt;0.6,J3454&lt;=0.8),0.8,IF(AND(J3454&gt;0.8,J3454&lt;=1),1))))),REFERENCIAS!$C:$D,2,0)*VLOOKUP($J$2,PONDERADORES!A:P,IF(AND(INFORMACION!$T3454='REFERENCIAS RIESGO'!$C$36,INFORMACION!$F3454=REFERENCIAS!$C$24),16,IF(INFORMACION!$T3454='REFERENCIAS RIESGO'!$C$36,13,IF(INFORMACION!$F3454=REFERENCIAS!$C$24,10,7))),0)</f>
        <v>#REF!</v>
      </c>
      <c r="Y3454" s="68">
        <f>+VLOOKUP(M3454,REFERENCIAS!$C:$D,2,0)*VLOOKUP($M$2,PONDERADORES!$A$7:$G$9,7,0)+VLOOKUP(N3454,REFERENCIAS!$C:$D,2,0)*VLOOKUP($N$2,PONDERADORES!$A$7:$G$9,7,0)+VLOOKUP(O3454,REFERENCIAS!$C:$D,2,0)*VLOOKUP($O$2,PONDERADORES!$A$7:$G$9,7,0)</f>
        <v>0.2</v>
      </c>
      <c r="Z3454" s="2">
        <f>+VLOOKUP(IF(R3454&lt;0.1,0,IF(AND(R3454&gt;=0.1,R3454&lt;0.2),0.1,IF(AND(R3454&gt;=0.2,R3454&lt;0.3),0.2,IF(R3454&gt;0.3,0.3,)))),REFERENCIAS!$C:$D,2,0)*VLOOKUP($R$2,PONDERADORES!$A$11:$G$11,7,0)</f>
        <v>15</v>
      </c>
      <c r="AA3454" s="92"/>
      <c r="AB3454" s="95" t="e">
        <f t="shared" ca="1" si="211"/>
        <v>#REF!</v>
      </c>
      <c r="AC3454" s="23" t="e">
        <f ca="1">IF(AB3454&gt;REFERENCIAS!$C$62,REFERENCIAS!$B$62,IF(AND(AB3454&gt;=REFERENCIAS!$C$63,AB3454&lt;REFERENCIAS!$D$63),REFERENCIAS!$B$63,IF(AND(AB3454&gt;REFERENCIAS!$C$64,AB3454&lt;=REFERENCIAS!$D$64),REFERENCIAS!$B$64,IF(AND(AB3454&gt;=REFERENCIAS!$C$65,AB3454&lt;REFERENCIAS!$D$65),REFERENCIAS!$B$65, "Revisar"))))</f>
        <v>#REF!</v>
      </c>
      <c r="AD3454" s="94" t="e">
        <f ca="1">VLOOKUP(AC3454,REFERENCIAS!$B$62:$G$65,4,FALSE)</f>
        <v>#REF!</v>
      </c>
    </row>
    <row r="3455" spans="1:30" ht="17.25" x14ac:dyDescent="0.25">
      <c r="A3455" s="74"/>
      <c r="B3455" s="19"/>
      <c r="C3455" s="19"/>
      <c r="D3455" s="50"/>
      <c r="E3455" s="73"/>
      <c r="F3455" s="74"/>
      <c r="G3455" s="9"/>
      <c r="H3455" s="48"/>
      <c r="I3455" s="49">
        <f t="shared" ca="1" si="212"/>
        <v>2022</v>
      </c>
      <c r="J3455" s="22">
        <f t="shared" ca="1" si="209"/>
        <v>1</v>
      </c>
      <c r="K3455" s="19"/>
      <c r="L3455" s="73"/>
      <c r="M3455" s="74"/>
      <c r="N3455" s="19"/>
      <c r="O3455" s="73"/>
      <c r="P3455" s="82">
        <v>1</v>
      </c>
      <c r="Q3455" s="24">
        <v>1</v>
      </c>
      <c r="R3455" s="81">
        <f t="shared" si="210"/>
        <v>1</v>
      </c>
      <c r="S3455" s="87"/>
      <c r="T3455" s="19"/>
      <c r="U3455" s="25"/>
      <c r="V3455" s="25"/>
      <c r="W3455" s="81"/>
      <c r="X3455" s="91" t="e">
        <f ca="1">+VLOOKUP(#REF!,REFERENCIAS!$C:$D,2,0)*VLOOKUP(#REF!,PONDERADORES!A:P,IF(AND(INFORMACION!$T3455='REFERENCIAS RIESGO'!$C$36,INFORMACION!$F3455=REFERENCIAS!$C$24),16,IF(INFORMACION!$T3455='REFERENCIAS RIESGO'!$C$36,13,IF(INFORMACION!$F3455=REFERENCIAS!$C$24,10,7))),0)+VLOOKUP(K3455,REFERENCIAS!$C:$D,2,0)*VLOOKUP($K$2,PONDERADORES!A:P,IF(AND(INFORMACION!$T3455='REFERENCIAS RIESGO'!$C$36,INFORMACION!$F3455=REFERENCIAS!$C$24),16,IF(INFORMACION!$T3455='REFERENCIAS RIESGO'!$C$36,13,IF(INFORMACION!$F3455=REFERENCIAS!$C$24,10,7))),0)+VLOOKUP(L3455,REFERENCIAS!$C:$D,2,0)*VLOOKUP($L$2,PONDERADORES!A:P,IF(AND(INFORMACION!$T3455='REFERENCIAS RIESGO'!$C$36,INFORMACION!$F3455=REFERENCIAS!$C$24),16,IF(INFORMACION!$T3455='REFERENCIAS RIESGO'!$C$36,13,IF(INFORMACION!$F3455=REFERENCIAS!$C$24,10,7))),0)+VLOOKUP(F3455,REFERENCIAS!$C:$D,2,0)*VLOOKUP($F$2,PONDERADORES!A:P,IF(AND(INFORMACION!$T3455='REFERENCIAS RIESGO'!$C$36,INFORMACION!$F3455=REFERENCIAS!$C$24),16,IF(INFORMACION!$T3455='REFERENCIAS RIESGO'!$C$36,13,IF(INFORMACION!$F3455=REFERENCIAS!$C$24,10,7))),0)+VLOOKUP(T3455,REFERENCIAS!$C:$D,2,0)*VLOOKUP($T$2,PONDERADORES!A:P,IF(AND(INFORMACION!$T3455='REFERENCIAS RIESGO'!$C$36,INFORMACION!$F3455=REFERENCIAS!$C$24),16,IF(INFORMACION!$T3455='REFERENCIAS RIESGO'!$C$36,13,IF(INFORMACION!$F3455=REFERENCIAS!$C$24,10,7))),0)+VLOOKUP(IF(J3455&lt;=0.2,0.2,IF(AND(J3455&gt;0.2,J3455&lt;=0.4),0.4,IF(AND(J3455&gt;0.4,J3455&lt;=0.6),0.6,IF(AND(J3455&gt;0.6,J3455&lt;=0.8),0.8,IF(AND(J3455&gt;0.8,J3455&lt;=1),1))))),REFERENCIAS!$C:$D,2,0)*VLOOKUP($J$2,PONDERADORES!A:P,IF(AND(INFORMACION!$T3455='REFERENCIAS RIESGO'!$C$36,INFORMACION!$F3455=REFERENCIAS!$C$24),16,IF(INFORMACION!$T3455='REFERENCIAS RIESGO'!$C$36,13,IF(INFORMACION!$F3455=REFERENCIAS!$C$24,10,7))),0)</f>
        <v>#REF!</v>
      </c>
      <c r="Y3455" s="68">
        <f>+VLOOKUP(M3455,REFERENCIAS!$C:$D,2,0)*VLOOKUP($M$2,PONDERADORES!$A$7:$G$9,7,0)+VLOOKUP(N3455,REFERENCIAS!$C:$D,2,0)*VLOOKUP($N$2,PONDERADORES!$A$7:$G$9,7,0)+VLOOKUP(O3455,REFERENCIAS!$C:$D,2,0)*VLOOKUP($O$2,PONDERADORES!$A$7:$G$9,7,0)</f>
        <v>0.2</v>
      </c>
      <c r="Z3455" s="2">
        <f>+VLOOKUP(IF(R3455&lt;0.1,0,IF(AND(R3455&gt;=0.1,R3455&lt;0.2),0.1,IF(AND(R3455&gt;=0.2,R3455&lt;0.3),0.2,IF(R3455&gt;0.3,0.3,)))),REFERENCIAS!$C:$D,2,0)*VLOOKUP($R$2,PONDERADORES!$A$11:$G$11,7,0)</f>
        <v>15</v>
      </c>
      <c r="AA3455" s="92"/>
      <c r="AB3455" s="95" t="e">
        <f t="shared" ca="1" si="211"/>
        <v>#REF!</v>
      </c>
      <c r="AC3455" s="23" t="e">
        <f ca="1">IF(AB3455&gt;REFERENCIAS!$C$62,REFERENCIAS!$B$62,IF(AND(AB3455&gt;=REFERENCIAS!$C$63,AB3455&lt;REFERENCIAS!$D$63),REFERENCIAS!$B$63,IF(AND(AB3455&gt;REFERENCIAS!$C$64,AB3455&lt;=REFERENCIAS!$D$64),REFERENCIAS!$B$64,IF(AND(AB3455&gt;=REFERENCIAS!$C$65,AB3455&lt;REFERENCIAS!$D$65),REFERENCIAS!$B$65, "Revisar"))))</f>
        <v>#REF!</v>
      </c>
      <c r="AD3455" s="94" t="e">
        <f ca="1">VLOOKUP(AC3455,REFERENCIAS!$B$62:$G$65,4,FALSE)</f>
        <v>#REF!</v>
      </c>
    </row>
    <row r="3456" spans="1:30" ht="17.25" x14ac:dyDescent="0.25">
      <c r="A3456" s="74"/>
      <c r="B3456" s="19"/>
      <c r="C3456" s="19"/>
      <c r="D3456" s="50"/>
      <c r="E3456" s="73"/>
      <c r="F3456" s="74"/>
      <c r="G3456" s="9"/>
      <c r="H3456" s="48"/>
      <c r="I3456" s="49">
        <f t="shared" ca="1" si="212"/>
        <v>2022</v>
      </c>
      <c r="J3456" s="22">
        <f t="shared" ca="1" si="209"/>
        <v>1</v>
      </c>
      <c r="K3456" s="19"/>
      <c r="L3456" s="73"/>
      <c r="M3456" s="74"/>
      <c r="N3456" s="19"/>
      <c r="O3456" s="73"/>
      <c r="P3456" s="82">
        <v>1</v>
      </c>
      <c r="Q3456" s="24">
        <v>1</v>
      </c>
      <c r="R3456" s="81">
        <f t="shared" si="210"/>
        <v>1</v>
      </c>
      <c r="S3456" s="87"/>
      <c r="T3456" s="19"/>
      <c r="U3456" s="25"/>
      <c r="V3456" s="25"/>
      <c r="W3456" s="81"/>
      <c r="X3456" s="91" t="e">
        <f ca="1">+VLOOKUP(#REF!,REFERENCIAS!$C:$D,2,0)*VLOOKUP(#REF!,PONDERADORES!A:P,IF(AND(INFORMACION!$T3456='REFERENCIAS RIESGO'!$C$36,INFORMACION!$F3456=REFERENCIAS!$C$24),16,IF(INFORMACION!$T3456='REFERENCIAS RIESGO'!$C$36,13,IF(INFORMACION!$F3456=REFERENCIAS!$C$24,10,7))),0)+VLOOKUP(K3456,REFERENCIAS!$C:$D,2,0)*VLOOKUP($K$2,PONDERADORES!A:P,IF(AND(INFORMACION!$T3456='REFERENCIAS RIESGO'!$C$36,INFORMACION!$F3456=REFERENCIAS!$C$24),16,IF(INFORMACION!$T3456='REFERENCIAS RIESGO'!$C$36,13,IF(INFORMACION!$F3456=REFERENCIAS!$C$24,10,7))),0)+VLOOKUP(L3456,REFERENCIAS!$C:$D,2,0)*VLOOKUP($L$2,PONDERADORES!A:P,IF(AND(INFORMACION!$T3456='REFERENCIAS RIESGO'!$C$36,INFORMACION!$F3456=REFERENCIAS!$C$24),16,IF(INFORMACION!$T3456='REFERENCIAS RIESGO'!$C$36,13,IF(INFORMACION!$F3456=REFERENCIAS!$C$24,10,7))),0)+VLOOKUP(F3456,REFERENCIAS!$C:$D,2,0)*VLOOKUP($F$2,PONDERADORES!A:P,IF(AND(INFORMACION!$T3456='REFERENCIAS RIESGO'!$C$36,INFORMACION!$F3456=REFERENCIAS!$C$24),16,IF(INFORMACION!$T3456='REFERENCIAS RIESGO'!$C$36,13,IF(INFORMACION!$F3456=REFERENCIAS!$C$24,10,7))),0)+VLOOKUP(T3456,REFERENCIAS!$C:$D,2,0)*VLOOKUP($T$2,PONDERADORES!A:P,IF(AND(INFORMACION!$T3456='REFERENCIAS RIESGO'!$C$36,INFORMACION!$F3456=REFERENCIAS!$C$24),16,IF(INFORMACION!$T3456='REFERENCIAS RIESGO'!$C$36,13,IF(INFORMACION!$F3456=REFERENCIAS!$C$24,10,7))),0)+VLOOKUP(IF(J3456&lt;=0.2,0.2,IF(AND(J3456&gt;0.2,J3456&lt;=0.4),0.4,IF(AND(J3456&gt;0.4,J3456&lt;=0.6),0.6,IF(AND(J3456&gt;0.6,J3456&lt;=0.8),0.8,IF(AND(J3456&gt;0.8,J3456&lt;=1),1))))),REFERENCIAS!$C:$D,2,0)*VLOOKUP($J$2,PONDERADORES!A:P,IF(AND(INFORMACION!$T3456='REFERENCIAS RIESGO'!$C$36,INFORMACION!$F3456=REFERENCIAS!$C$24),16,IF(INFORMACION!$T3456='REFERENCIAS RIESGO'!$C$36,13,IF(INFORMACION!$F3456=REFERENCIAS!$C$24,10,7))),0)</f>
        <v>#REF!</v>
      </c>
      <c r="Y3456" s="68">
        <f>+VLOOKUP(M3456,REFERENCIAS!$C:$D,2,0)*VLOOKUP($M$2,PONDERADORES!$A$7:$G$9,7,0)+VLOOKUP(N3456,REFERENCIAS!$C:$D,2,0)*VLOOKUP($N$2,PONDERADORES!$A$7:$G$9,7,0)+VLOOKUP(O3456,REFERENCIAS!$C:$D,2,0)*VLOOKUP($O$2,PONDERADORES!$A$7:$G$9,7,0)</f>
        <v>0.2</v>
      </c>
      <c r="Z3456" s="2">
        <f>+VLOOKUP(IF(R3456&lt;0.1,0,IF(AND(R3456&gt;=0.1,R3456&lt;0.2),0.1,IF(AND(R3456&gt;=0.2,R3456&lt;0.3),0.2,IF(R3456&gt;0.3,0.3,)))),REFERENCIAS!$C:$D,2,0)*VLOOKUP($R$2,PONDERADORES!$A$11:$G$11,7,0)</f>
        <v>15</v>
      </c>
      <c r="AA3456" s="92"/>
      <c r="AB3456" s="95" t="e">
        <f t="shared" ca="1" si="211"/>
        <v>#REF!</v>
      </c>
      <c r="AC3456" s="23" t="e">
        <f ca="1">IF(AB3456&gt;REFERENCIAS!$C$62,REFERENCIAS!$B$62,IF(AND(AB3456&gt;=REFERENCIAS!$C$63,AB3456&lt;REFERENCIAS!$D$63),REFERENCIAS!$B$63,IF(AND(AB3456&gt;REFERENCIAS!$C$64,AB3456&lt;=REFERENCIAS!$D$64),REFERENCIAS!$B$64,IF(AND(AB3456&gt;=REFERENCIAS!$C$65,AB3456&lt;REFERENCIAS!$D$65),REFERENCIAS!$B$65, "Revisar"))))</f>
        <v>#REF!</v>
      </c>
      <c r="AD3456" s="94" t="e">
        <f ca="1">VLOOKUP(AC3456,REFERENCIAS!$B$62:$G$65,4,FALSE)</f>
        <v>#REF!</v>
      </c>
    </row>
    <row r="3457" spans="1:30" ht="17.25" x14ac:dyDescent="0.25">
      <c r="A3457" s="74"/>
      <c r="B3457" s="19"/>
      <c r="C3457" s="19"/>
      <c r="D3457" s="50"/>
      <c r="E3457" s="73"/>
      <c r="F3457" s="74"/>
      <c r="G3457" s="9"/>
      <c r="H3457" s="48"/>
      <c r="I3457" s="49">
        <f t="shared" ca="1" si="212"/>
        <v>2022</v>
      </c>
      <c r="J3457" s="22">
        <f t="shared" ca="1" si="209"/>
        <v>1</v>
      </c>
      <c r="K3457" s="19"/>
      <c r="L3457" s="73"/>
      <c r="M3457" s="74"/>
      <c r="N3457" s="19"/>
      <c r="O3457" s="73"/>
      <c r="P3457" s="82">
        <v>1</v>
      </c>
      <c r="Q3457" s="24">
        <v>1</v>
      </c>
      <c r="R3457" s="81">
        <f t="shared" si="210"/>
        <v>1</v>
      </c>
      <c r="S3457" s="87"/>
      <c r="T3457" s="19"/>
      <c r="U3457" s="25"/>
      <c r="V3457" s="25"/>
      <c r="W3457" s="81"/>
      <c r="X3457" s="91" t="e">
        <f ca="1">+VLOOKUP(#REF!,REFERENCIAS!$C:$D,2,0)*VLOOKUP(#REF!,PONDERADORES!A:P,IF(AND(INFORMACION!$T3457='REFERENCIAS RIESGO'!$C$36,INFORMACION!$F3457=REFERENCIAS!$C$24),16,IF(INFORMACION!$T3457='REFERENCIAS RIESGO'!$C$36,13,IF(INFORMACION!$F3457=REFERENCIAS!$C$24,10,7))),0)+VLOOKUP(K3457,REFERENCIAS!$C:$D,2,0)*VLOOKUP($K$2,PONDERADORES!A:P,IF(AND(INFORMACION!$T3457='REFERENCIAS RIESGO'!$C$36,INFORMACION!$F3457=REFERENCIAS!$C$24),16,IF(INFORMACION!$T3457='REFERENCIAS RIESGO'!$C$36,13,IF(INFORMACION!$F3457=REFERENCIAS!$C$24,10,7))),0)+VLOOKUP(L3457,REFERENCIAS!$C:$D,2,0)*VLOOKUP($L$2,PONDERADORES!A:P,IF(AND(INFORMACION!$T3457='REFERENCIAS RIESGO'!$C$36,INFORMACION!$F3457=REFERENCIAS!$C$24),16,IF(INFORMACION!$T3457='REFERENCIAS RIESGO'!$C$36,13,IF(INFORMACION!$F3457=REFERENCIAS!$C$24,10,7))),0)+VLOOKUP(F3457,REFERENCIAS!$C:$D,2,0)*VLOOKUP($F$2,PONDERADORES!A:P,IF(AND(INFORMACION!$T3457='REFERENCIAS RIESGO'!$C$36,INFORMACION!$F3457=REFERENCIAS!$C$24),16,IF(INFORMACION!$T3457='REFERENCIAS RIESGO'!$C$36,13,IF(INFORMACION!$F3457=REFERENCIAS!$C$24,10,7))),0)+VLOOKUP(T3457,REFERENCIAS!$C:$D,2,0)*VLOOKUP($T$2,PONDERADORES!A:P,IF(AND(INFORMACION!$T3457='REFERENCIAS RIESGO'!$C$36,INFORMACION!$F3457=REFERENCIAS!$C$24),16,IF(INFORMACION!$T3457='REFERENCIAS RIESGO'!$C$36,13,IF(INFORMACION!$F3457=REFERENCIAS!$C$24,10,7))),0)+VLOOKUP(IF(J3457&lt;=0.2,0.2,IF(AND(J3457&gt;0.2,J3457&lt;=0.4),0.4,IF(AND(J3457&gt;0.4,J3457&lt;=0.6),0.6,IF(AND(J3457&gt;0.6,J3457&lt;=0.8),0.8,IF(AND(J3457&gt;0.8,J3457&lt;=1),1))))),REFERENCIAS!$C:$D,2,0)*VLOOKUP($J$2,PONDERADORES!A:P,IF(AND(INFORMACION!$T3457='REFERENCIAS RIESGO'!$C$36,INFORMACION!$F3457=REFERENCIAS!$C$24),16,IF(INFORMACION!$T3457='REFERENCIAS RIESGO'!$C$36,13,IF(INFORMACION!$F3457=REFERENCIAS!$C$24,10,7))),0)</f>
        <v>#REF!</v>
      </c>
      <c r="Y3457" s="68">
        <f>+VLOOKUP(M3457,REFERENCIAS!$C:$D,2,0)*VLOOKUP($M$2,PONDERADORES!$A$7:$G$9,7,0)+VLOOKUP(N3457,REFERENCIAS!$C:$D,2,0)*VLOOKUP($N$2,PONDERADORES!$A$7:$G$9,7,0)+VLOOKUP(O3457,REFERENCIAS!$C:$D,2,0)*VLOOKUP($O$2,PONDERADORES!$A$7:$G$9,7,0)</f>
        <v>0.2</v>
      </c>
      <c r="Z3457" s="2">
        <f>+VLOOKUP(IF(R3457&lt;0.1,0,IF(AND(R3457&gt;=0.1,R3457&lt;0.2),0.1,IF(AND(R3457&gt;=0.2,R3457&lt;0.3),0.2,IF(R3457&gt;0.3,0.3,)))),REFERENCIAS!$C:$D,2,0)*VLOOKUP($R$2,PONDERADORES!$A$11:$G$11,7,0)</f>
        <v>15</v>
      </c>
      <c r="AA3457" s="92"/>
      <c r="AB3457" s="95" t="e">
        <f t="shared" ca="1" si="211"/>
        <v>#REF!</v>
      </c>
      <c r="AC3457" s="23" t="e">
        <f ca="1">IF(AB3457&gt;REFERENCIAS!$C$62,REFERENCIAS!$B$62,IF(AND(AB3457&gt;=REFERENCIAS!$C$63,AB3457&lt;REFERENCIAS!$D$63),REFERENCIAS!$B$63,IF(AND(AB3457&gt;REFERENCIAS!$C$64,AB3457&lt;=REFERENCIAS!$D$64),REFERENCIAS!$B$64,IF(AND(AB3457&gt;=REFERENCIAS!$C$65,AB3457&lt;REFERENCIAS!$D$65),REFERENCIAS!$B$65, "Revisar"))))</f>
        <v>#REF!</v>
      </c>
      <c r="AD3457" s="94" t="e">
        <f ca="1">VLOOKUP(AC3457,REFERENCIAS!$B$62:$G$65,4,FALSE)</f>
        <v>#REF!</v>
      </c>
    </row>
    <row r="3458" spans="1:30" ht="17.25" x14ac:dyDescent="0.25">
      <c r="A3458" s="74"/>
      <c r="B3458" s="19"/>
      <c r="C3458" s="19"/>
      <c r="D3458" s="50"/>
      <c r="E3458" s="73"/>
      <c r="F3458" s="74"/>
      <c r="G3458" s="9"/>
      <c r="H3458" s="48"/>
      <c r="I3458" s="49">
        <f t="shared" ca="1" si="212"/>
        <v>2022</v>
      </c>
      <c r="J3458" s="22">
        <f t="shared" ca="1" si="209"/>
        <v>1</v>
      </c>
      <c r="K3458" s="19"/>
      <c r="L3458" s="73"/>
      <c r="M3458" s="74"/>
      <c r="N3458" s="19"/>
      <c r="O3458" s="73"/>
      <c r="P3458" s="82">
        <v>1</v>
      </c>
      <c r="Q3458" s="24">
        <v>1</v>
      </c>
      <c r="R3458" s="81">
        <f t="shared" si="210"/>
        <v>1</v>
      </c>
      <c r="S3458" s="87"/>
      <c r="T3458" s="19"/>
      <c r="U3458" s="25"/>
      <c r="V3458" s="25"/>
      <c r="W3458" s="81"/>
      <c r="X3458" s="91" t="e">
        <f ca="1">+VLOOKUP(#REF!,REFERENCIAS!$C:$D,2,0)*VLOOKUP(#REF!,PONDERADORES!A:P,IF(AND(INFORMACION!$T3458='REFERENCIAS RIESGO'!$C$36,INFORMACION!$F3458=REFERENCIAS!$C$24),16,IF(INFORMACION!$T3458='REFERENCIAS RIESGO'!$C$36,13,IF(INFORMACION!$F3458=REFERENCIAS!$C$24,10,7))),0)+VLOOKUP(K3458,REFERENCIAS!$C:$D,2,0)*VLOOKUP($K$2,PONDERADORES!A:P,IF(AND(INFORMACION!$T3458='REFERENCIAS RIESGO'!$C$36,INFORMACION!$F3458=REFERENCIAS!$C$24),16,IF(INFORMACION!$T3458='REFERENCIAS RIESGO'!$C$36,13,IF(INFORMACION!$F3458=REFERENCIAS!$C$24,10,7))),0)+VLOOKUP(L3458,REFERENCIAS!$C:$D,2,0)*VLOOKUP($L$2,PONDERADORES!A:P,IF(AND(INFORMACION!$T3458='REFERENCIAS RIESGO'!$C$36,INFORMACION!$F3458=REFERENCIAS!$C$24),16,IF(INFORMACION!$T3458='REFERENCIAS RIESGO'!$C$36,13,IF(INFORMACION!$F3458=REFERENCIAS!$C$24,10,7))),0)+VLOOKUP(F3458,REFERENCIAS!$C:$D,2,0)*VLOOKUP($F$2,PONDERADORES!A:P,IF(AND(INFORMACION!$T3458='REFERENCIAS RIESGO'!$C$36,INFORMACION!$F3458=REFERENCIAS!$C$24),16,IF(INFORMACION!$T3458='REFERENCIAS RIESGO'!$C$36,13,IF(INFORMACION!$F3458=REFERENCIAS!$C$24,10,7))),0)+VLOOKUP(T3458,REFERENCIAS!$C:$D,2,0)*VLOOKUP($T$2,PONDERADORES!A:P,IF(AND(INFORMACION!$T3458='REFERENCIAS RIESGO'!$C$36,INFORMACION!$F3458=REFERENCIAS!$C$24),16,IF(INFORMACION!$T3458='REFERENCIAS RIESGO'!$C$36,13,IF(INFORMACION!$F3458=REFERENCIAS!$C$24,10,7))),0)+VLOOKUP(IF(J3458&lt;=0.2,0.2,IF(AND(J3458&gt;0.2,J3458&lt;=0.4),0.4,IF(AND(J3458&gt;0.4,J3458&lt;=0.6),0.6,IF(AND(J3458&gt;0.6,J3458&lt;=0.8),0.8,IF(AND(J3458&gt;0.8,J3458&lt;=1),1))))),REFERENCIAS!$C:$D,2,0)*VLOOKUP($J$2,PONDERADORES!A:P,IF(AND(INFORMACION!$T3458='REFERENCIAS RIESGO'!$C$36,INFORMACION!$F3458=REFERENCIAS!$C$24),16,IF(INFORMACION!$T3458='REFERENCIAS RIESGO'!$C$36,13,IF(INFORMACION!$F3458=REFERENCIAS!$C$24,10,7))),0)</f>
        <v>#REF!</v>
      </c>
      <c r="Y3458" s="68">
        <f>+VLOOKUP(M3458,REFERENCIAS!$C:$D,2,0)*VLOOKUP($M$2,PONDERADORES!$A$7:$G$9,7,0)+VLOOKUP(N3458,REFERENCIAS!$C:$D,2,0)*VLOOKUP($N$2,PONDERADORES!$A$7:$G$9,7,0)+VLOOKUP(O3458,REFERENCIAS!$C:$D,2,0)*VLOOKUP($O$2,PONDERADORES!$A$7:$G$9,7,0)</f>
        <v>0.2</v>
      </c>
      <c r="Z3458" s="2">
        <f>+VLOOKUP(IF(R3458&lt;0.1,0,IF(AND(R3458&gt;=0.1,R3458&lt;0.2),0.1,IF(AND(R3458&gt;=0.2,R3458&lt;0.3),0.2,IF(R3458&gt;0.3,0.3,)))),REFERENCIAS!$C:$D,2,0)*VLOOKUP($R$2,PONDERADORES!$A$11:$G$11,7,0)</f>
        <v>15</v>
      </c>
      <c r="AA3458" s="92"/>
      <c r="AB3458" s="95" t="e">
        <f t="shared" ca="1" si="211"/>
        <v>#REF!</v>
      </c>
      <c r="AC3458" s="23" t="e">
        <f ca="1">IF(AB3458&gt;REFERENCIAS!$C$62,REFERENCIAS!$B$62,IF(AND(AB3458&gt;=REFERENCIAS!$C$63,AB3458&lt;REFERENCIAS!$D$63),REFERENCIAS!$B$63,IF(AND(AB3458&gt;REFERENCIAS!$C$64,AB3458&lt;=REFERENCIAS!$D$64),REFERENCIAS!$B$64,IF(AND(AB3458&gt;=REFERENCIAS!$C$65,AB3458&lt;REFERENCIAS!$D$65),REFERENCIAS!$B$65, "Revisar"))))</f>
        <v>#REF!</v>
      </c>
      <c r="AD3458" s="94" t="e">
        <f ca="1">VLOOKUP(AC3458,REFERENCIAS!$B$62:$G$65,4,FALSE)</f>
        <v>#REF!</v>
      </c>
    </row>
    <row r="3459" spans="1:30" ht="17.25" x14ac:dyDescent="0.25">
      <c r="A3459" s="74"/>
      <c r="B3459" s="19"/>
      <c r="C3459" s="19"/>
      <c r="D3459" s="50"/>
      <c r="E3459" s="73"/>
      <c r="F3459" s="74"/>
      <c r="G3459" s="9"/>
      <c r="H3459" s="48"/>
      <c r="I3459" s="49">
        <f t="shared" ca="1" si="212"/>
        <v>2022</v>
      </c>
      <c r="J3459" s="22">
        <f t="shared" ca="1" si="209"/>
        <v>1</v>
      </c>
      <c r="K3459" s="19"/>
      <c r="L3459" s="73"/>
      <c r="M3459" s="74"/>
      <c r="N3459" s="19"/>
      <c r="O3459" s="73"/>
      <c r="P3459" s="82">
        <v>1</v>
      </c>
      <c r="Q3459" s="24">
        <v>1</v>
      </c>
      <c r="R3459" s="81">
        <f t="shared" si="210"/>
        <v>1</v>
      </c>
      <c r="S3459" s="87"/>
      <c r="T3459" s="19"/>
      <c r="U3459" s="25"/>
      <c r="V3459" s="25"/>
      <c r="W3459" s="81"/>
      <c r="X3459" s="91" t="e">
        <f ca="1">+VLOOKUP(#REF!,REFERENCIAS!$C:$D,2,0)*VLOOKUP(#REF!,PONDERADORES!A:P,IF(AND(INFORMACION!$T3459='REFERENCIAS RIESGO'!$C$36,INFORMACION!$F3459=REFERENCIAS!$C$24),16,IF(INFORMACION!$T3459='REFERENCIAS RIESGO'!$C$36,13,IF(INFORMACION!$F3459=REFERENCIAS!$C$24,10,7))),0)+VLOOKUP(K3459,REFERENCIAS!$C:$D,2,0)*VLOOKUP($K$2,PONDERADORES!A:P,IF(AND(INFORMACION!$T3459='REFERENCIAS RIESGO'!$C$36,INFORMACION!$F3459=REFERENCIAS!$C$24),16,IF(INFORMACION!$T3459='REFERENCIAS RIESGO'!$C$36,13,IF(INFORMACION!$F3459=REFERENCIAS!$C$24,10,7))),0)+VLOOKUP(L3459,REFERENCIAS!$C:$D,2,0)*VLOOKUP($L$2,PONDERADORES!A:P,IF(AND(INFORMACION!$T3459='REFERENCIAS RIESGO'!$C$36,INFORMACION!$F3459=REFERENCIAS!$C$24),16,IF(INFORMACION!$T3459='REFERENCIAS RIESGO'!$C$36,13,IF(INFORMACION!$F3459=REFERENCIAS!$C$24,10,7))),0)+VLOOKUP(F3459,REFERENCIAS!$C:$D,2,0)*VLOOKUP($F$2,PONDERADORES!A:P,IF(AND(INFORMACION!$T3459='REFERENCIAS RIESGO'!$C$36,INFORMACION!$F3459=REFERENCIAS!$C$24),16,IF(INFORMACION!$T3459='REFERENCIAS RIESGO'!$C$36,13,IF(INFORMACION!$F3459=REFERENCIAS!$C$24,10,7))),0)+VLOOKUP(T3459,REFERENCIAS!$C:$D,2,0)*VLOOKUP($T$2,PONDERADORES!A:P,IF(AND(INFORMACION!$T3459='REFERENCIAS RIESGO'!$C$36,INFORMACION!$F3459=REFERENCIAS!$C$24),16,IF(INFORMACION!$T3459='REFERENCIAS RIESGO'!$C$36,13,IF(INFORMACION!$F3459=REFERENCIAS!$C$24,10,7))),0)+VLOOKUP(IF(J3459&lt;=0.2,0.2,IF(AND(J3459&gt;0.2,J3459&lt;=0.4),0.4,IF(AND(J3459&gt;0.4,J3459&lt;=0.6),0.6,IF(AND(J3459&gt;0.6,J3459&lt;=0.8),0.8,IF(AND(J3459&gt;0.8,J3459&lt;=1),1))))),REFERENCIAS!$C:$D,2,0)*VLOOKUP($J$2,PONDERADORES!A:P,IF(AND(INFORMACION!$T3459='REFERENCIAS RIESGO'!$C$36,INFORMACION!$F3459=REFERENCIAS!$C$24),16,IF(INFORMACION!$T3459='REFERENCIAS RIESGO'!$C$36,13,IF(INFORMACION!$F3459=REFERENCIAS!$C$24,10,7))),0)</f>
        <v>#REF!</v>
      </c>
      <c r="Y3459" s="68">
        <f>+VLOOKUP(M3459,REFERENCIAS!$C:$D,2,0)*VLOOKUP($M$2,PONDERADORES!$A$7:$G$9,7,0)+VLOOKUP(N3459,REFERENCIAS!$C:$D,2,0)*VLOOKUP($N$2,PONDERADORES!$A$7:$G$9,7,0)+VLOOKUP(O3459,REFERENCIAS!$C:$D,2,0)*VLOOKUP($O$2,PONDERADORES!$A$7:$G$9,7,0)</f>
        <v>0.2</v>
      </c>
      <c r="Z3459" s="2">
        <f>+VLOOKUP(IF(R3459&lt;0.1,0,IF(AND(R3459&gt;=0.1,R3459&lt;0.2),0.1,IF(AND(R3459&gt;=0.2,R3459&lt;0.3),0.2,IF(R3459&gt;0.3,0.3,)))),REFERENCIAS!$C:$D,2,0)*VLOOKUP($R$2,PONDERADORES!$A$11:$G$11,7,0)</f>
        <v>15</v>
      </c>
      <c r="AA3459" s="92"/>
      <c r="AB3459" s="95" t="e">
        <f t="shared" ca="1" si="211"/>
        <v>#REF!</v>
      </c>
      <c r="AC3459" s="23" t="e">
        <f ca="1">IF(AB3459&gt;REFERENCIAS!$C$62,REFERENCIAS!$B$62,IF(AND(AB3459&gt;=REFERENCIAS!$C$63,AB3459&lt;REFERENCIAS!$D$63),REFERENCIAS!$B$63,IF(AND(AB3459&gt;REFERENCIAS!$C$64,AB3459&lt;=REFERENCIAS!$D$64),REFERENCIAS!$B$64,IF(AND(AB3459&gt;=REFERENCIAS!$C$65,AB3459&lt;REFERENCIAS!$D$65),REFERENCIAS!$B$65, "Revisar"))))</f>
        <v>#REF!</v>
      </c>
      <c r="AD3459" s="94" t="e">
        <f ca="1">VLOOKUP(AC3459,REFERENCIAS!$B$62:$G$65,4,FALSE)</f>
        <v>#REF!</v>
      </c>
    </row>
    <row r="3460" spans="1:30" ht="17.25" x14ac:dyDescent="0.25">
      <c r="A3460" s="74"/>
      <c r="B3460" s="19"/>
      <c r="C3460" s="19"/>
      <c r="D3460" s="50"/>
      <c r="E3460" s="73"/>
      <c r="F3460" s="74"/>
      <c r="G3460" s="9"/>
      <c r="H3460" s="48"/>
      <c r="I3460" s="49">
        <f t="shared" ca="1" si="212"/>
        <v>2022</v>
      </c>
      <c r="J3460" s="22">
        <f t="shared" ref="J3460:J3523" ca="1" si="213">IF(I3460&gt;G3460,1,I3460/G3460)</f>
        <v>1</v>
      </c>
      <c r="K3460" s="19"/>
      <c r="L3460" s="73"/>
      <c r="M3460" s="74"/>
      <c r="N3460" s="19"/>
      <c r="O3460" s="73"/>
      <c r="P3460" s="82">
        <v>1</v>
      </c>
      <c r="Q3460" s="24">
        <v>1</v>
      </c>
      <c r="R3460" s="81">
        <f t="shared" si="210"/>
        <v>1</v>
      </c>
      <c r="S3460" s="87"/>
      <c r="T3460" s="19"/>
      <c r="U3460" s="25"/>
      <c r="V3460" s="25"/>
      <c r="W3460" s="81"/>
      <c r="X3460" s="91" t="e">
        <f ca="1">+VLOOKUP(#REF!,REFERENCIAS!$C:$D,2,0)*VLOOKUP(#REF!,PONDERADORES!A:P,IF(AND(INFORMACION!$T3460='REFERENCIAS RIESGO'!$C$36,INFORMACION!$F3460=REFERENCIAS!$C$24),16,IF(INFORMACION!$T3460='REFERENCIAS RIESGO'!$C$36,13,IF(INFORMACION!$F3460=REFERENCIAS!$C$24,10,7))),0)+VLOOKUP(K3460,REFERENCIAS!$C:$D,2,0)*VLOOKUP($K$2,PONDERADORES!A:P,IF(AND(INFORMACION!$T3460='REFERENCIAS RIESGO'!$C$36,INFORMACION!$F3460=REFERENCIAS!$C$24),16,IF(INFORMACION!$T3460='REFERENCIAS RIESGO'!$C$36,13,IF(INFORMACION!$F3460=REFERENCIAS!$C$24,10,7))),0)+VLOOKUP(L3460,REFERENCIAS!$C:$D,2,0)*VLOOKUP($L$2,PONDERADORES!A:P,IF(AND(INFORMACION!$T3460='REFERENCIAS RIESGO'!$C$36,INFORMACION!$F3460=REFERENCIAS!$C$24),16,IF(INFORMACION!$T3460='REFERENCIAS RIESGO'!$C$36,13,IF(INFORMACION!$F3460=REFERENCIAS!$C$24,10,7))),0)+VLOOKUP(F3460,REFERENCIAS!$C:$D,2,0)*VLOOKUP($F$2,PONDERADORES!A:P,IF(AND(INFORMACION!$T3460='REFERENCIAS RIESGO'!$C$36,INFORMACION!$F3460=REFERENCIAS!$C$24),16,IF(INFORMACION!$T3460='REFERENCIAS RIESGO'!$C$36,13,IF(INFORMACION!$F3460=REFERENCIAS!$C$24,10,7))),0)+VLOOKUP(T3460,REFERENCIAS!$C:$D,2,0)*VLOOKUP($T$2,PONDERADORES!A:P,IF(AND(INFORMACION!$T3460='REFERENCIAS RIESGO'!$C$36,INFORMACION!$F3460=REFERENCIAS!$C$24),16,IF(INFORMACION!$T3460='REFERENCIAS RIESGO'!$C$36,13,IF(INFORMACION!$F3460=REFERENCIAS!$C$24,10,7))),0)+VLOOKUP(IF(J3460&lt;=0.2,0.2,IF(AND(J3460&gt;0.2,J3460&lt;=0.4),0.4,IF(AND(J3460&gt;0.4,J3460&lt;=0.6),0.6,IF(AND(J3460&gt;0.6,J3460&lt;=0.8),0.8,IF(AND(J3460&gt;0.8,J3460&lt;=1),1))))),REFERENCIAS!$C:$D,2,0)*VLOOKUP($J$2,PONDERADORES!A:P,IF(AND(INFORMACION!$T3460='REFERENCIAS RIESGO'!$C$36,INFORMACION!$F3460=REFERENCIAS!$C$24),16,IF(INFORMACION!$T3460='REFERENCIAS RIESGO'!$C$36,13,IF(INFORMACION!$F3460=REFERENCIAS!$C$24,10,7))),0)</f>
        <v>#REF!</v>
      </c>
      <c r="Y3460" s="68">
        <f>+VLOOKUP(M3460,REFERENCIAS!$C:$D,2,0)*VLOOKUP($M$2,PONDERADORES!$A$7:$G$9,7,0)+VLOOKUP(N3460,REFERENCIAS!$C:$D,2,0)*VLOOKUP($N$2,PONDERADORES!$A$7:$G$9,7,0)+VLOOKUP(O3460,REFERENCIAS!$C:$D,2,0)*VLOOKUP($O$2,PONDERADORES!$A$7:$G$9,7,0)</f>
        <v>0.2</v>
      </c>
      <c r="Z3460" s="2">
        <f>+VLOOKUP(IF(R3460&lt;0.1,0,IF(AND(R3460&gt;=0.1,R3460&lt;0.2),0.1,IF(AND(R3460&gt;=0.2,R3460&lt;0.3),0.2,IF(R3460&gt;0.3,0.3,)))),REFERENCIAS!$C:$D,2,0)*VLOOKUP($R$2,PONDERADORES!$A$11:$G$11,7,0)</f>
        <v>15</v>
      </c>
      <c r="AA3460" s="92"/>
      <c r="AB3460" s="95" t="e">
        <f t="shared" ca="1" si="211"/>
        <v>#REF!</v>
      </c>
      <c r="AC3460" s="23" t="e">
        <f ca="1">IF(AB3460&gt;REFERENCIAS!$C$62,REFERENCIAS!$B$62,IF(AND(AB3460&gt;=REFERENCIAS!$C$63,AB3460&lt;REFERENCIAS!$D$63),REFERENCIAS!$B$63,IF(AND(AB3460&gt;REFERENCIAS!$C$64,AB3460&lt;=REFERENCIAS!$D$64),REFERENCIAS!$B$64,IF(AND(AB3460&gt;=REFERENCIAS!$C$65,AB3460&lt;REFERENCIAS!$D$65),REFERENCIAS!$B$65, "Revisar"))))</f>
        <v>#REF!</v>
      </c>
      <c r="AD3460" s="94" t="e">
        <f ca="1">VLOOKUP(AC3460,REFERENCIAS!$B$62:$G$65,4,FALSE)</f>
        <v>#REF!</v>
      </c>
    </row>
    <row r="3461" spans="1:30" ht="17.25" x14ac:dyDescent="0.25">
      <c r="A3461" s="74"/>
      <c r="B3461" s="19"/>
      <c r="C3461" s="19"/>
      <c r="D3461" s="50"/>
      <c r="E3461" s="73"/>
      <c r="F3461" s="74"/>
      <c r="G3461" s="9"/>
      <c r="H3461" s="48"/>
      <c r="I3461" s="49">
        <f t="shared" ca="1" si="212"/>
        <v>2022</v>
      </c>
      <c r="J3461" s="22">
        <f t="shared" ca="1" si="213"/>
        <v>1</v>
      </c>
      <c r="K3461" s="19"/>
      <c r="L3461" s="73"/>
      <c r="M3461" s="74"/>
      <c r="N3461" s="19"/>
      <c r="O3461" s="73"/>
      <c r="P3461" s="82">
        <v>1</v>
      </c>
      <c r="Q3461" s="24">
        <v>1</v>
      </c>
      <c r="R3461" s="81">
        <f t="shared" si="210"/>
        <v>1</v>
      </c>
      <c r="S3461" s="87"/>
      <c r="T3461" s="19"/>
      <c r="U3461" s="25"/>
      <c r="V3461" s="25"/>
      <c r="W3461" s="81"/>
      <c r="X3461" s="91" t="e">
        <f ca="1">+VLOOKUP(#REF!,REFERENCIAS!$C:$D,2,0)*VLOOKUP(#REF!,PONDERADORES!A:P,IF(AND(INFORMACION!$T3461='REFERENCIAS RIESGO'!$C$36,INFORMACION!$F3461=REFERENCIAS!$C$24),16,IF(INFORMACION!$T3461='REFERENCIAS RIESGO'!$C$36,13,IF(INFORMACION!$F3461=REFERENCIAS!$C$24,10,7))),0)+VLOOKUP(K3461,REFERENCIAS!$C:$D,2,0)*VLOOKUP($K$2,PONDERADORES!A:P,IF(AND(INFORMACION!$T3461='REFERENCIAS RIESGO'!$C$36,INFORMACION!$F3461=REFERENCIAS!$C$24),16,IF(INFORMACION!$T3461='REFERENCIAS RIESGO'!$C$36,13,IF(INFORMACION!$F3461=REFERENCIAS!$C$24,10,7))),0)+VLOOKUP(L3461,REFERENCIAS!$C:$D,2,0)*VLOOKUP($L$2,PONDERADORES!A:P,IF(AND(INFORMACION!$T3461='REFERENCIAS RIESGO'!$C$36,INFORMACION!$F3461=REFERENCIAS!$C$24),16,IF(INFORMACION!$T3461='REFERENCIAS RIESGO'!$C$36,13,IF(INFORMACION!$F3461=REFERENCIAS!$C$24,10,7))),0)+VLOOKUP(F3461,REFERENCIAS!$C:$D,2,0)*VLOOKUP($F$2,PONDERADORES!A:P,IF(AND(INFORMACION!$T3461='REFERENCIAS RIESGO'!$C$36,INFORMACION!$F3461=REFERENCIAS!$C$24),16,IF(INFORMACION!$T3461='REFERENCIAS RIESGO'!$C$36,13,IF(INFORMACION!$F3461=REFERENCIAS!$C$24,10,7))),0)+VLOOKUP(T3461,REFERENCIAS!$C:$D,2,0)*VLOOKUP($T$2,PONDERADORES!A:P,IF(AND(INFORMACION!$T3461='REFERENCIAS RIESGO'!$C$36,INFORMACION!$F3461=REFERENCIAS!$C$24),16,IF(INFORMACION!$T3461='REFERENCIAS RIESGO'!$C$36,13,IF(INFORMACION!$F3461=REFERENCIAS!$C$24,10,7))),0)+VLOOKUP(IF(J3461&lt;=0.2,0.2,IF(AND(J3461&gt;0.2,J3461&lt;=0.4),0.4,IF(AND(J3461&gt;0.4,J3461&lt;=0.6),0.6,IF(AND(J3461&gt;0.6,J3461&lt;=0.8),0.8,IF(AND(J3461&gt;0.8,J3461&lt;=1),1))))),REFERENCIAS!$C:$D,2,0)*VLOOKUP($J$2,PONDERADORES!A:P,IF(AND(INFORMACION!$T3461='REFERENCIAS RIESGO'!$C$36,INFORMACION!$F3461=REFERENCIAS!$C$24),16,IF(INFORMACION!$T3461='REFERENCIAS RIESGO'!$C$36,13,IF(INFORMACION!$F3461=REFERENCIAS!$C$24,10,7))),0)</f>
        <v>#REF!</v>
      </c>
      <c r="Y3461" s="68">
        <f>+VLOOKUP(M3461,REFERENCIAS!$C:$D,2,0)*VLOOKUP($M$2,PONDERADORES!$A$7:$G$9,7,0)+VLOOKUP(N3461,REFERENCIAS!$C:$D,2,0)*VLOOKUP($N$2,PONDERADORES!$A$7:$G$9,7,0)+VLOOKUP(O3461,REFERENCIAS!$C:$D,2,0)*VLOOKUP($O$2,PONDERADORES!$A$7:$G$9,7,0)</f>
        <v>0.2</v>
      </c>
      <c r="Z3461" s="2">
        <f>+VLOOKUP(IF(R3461&lt;0.1,0,IF(AND(R3461&gt;=0.1,R3461&lt;0.2),0.1,IF(AND(R3461&gt;=0.2,R3461&lt;0.3),0.2,IF(R3461&gt;0.3,0.3,)))),REFERENCIAS!$C:$D,2,0)*VLOOKUP($R$2,PONDERADORES!$A$11:$G$11,7,0)</f>
        <v>15</v>
      </c>
      <c r="AA3461" s="92"/>
      <c r="AB3461" s="95" t="e">
        <f t="shared" ca="1" si="211"/>
        <v>#REF!</v>
      </c>
      <c r="AC3461" s="23" t="e">
        <f ca="1">IF(AB3461&gt;REFERENCIAS!$C$62,REFERENCIAS!$B$62,IF(AND(AB3461&gt;=REFERENCIAS!$C$63,AB3461&lt;REFERENCIAS!$D$63),REFERENCIAS!$B$63,IF(AND(AB3461&gt;REFERENCIAS!$C$64,AB3461&lt;=REFERENCIAS!$D$64),REFERENCIAS!$B$64,IF(AND(AB3461&gt;=REFERENCIAS!$C$65,AB3461&lt;REFERENCIAS!$D$65),REFERENCIAS!$B$65, "Revisar"))))</f>
        <v>#REF!</v>
      </c>
      <c r="AD3461" s="94" t="e">
        <f ca="1">VLOOKUP(AC3461,REFERENCIAS!$B$62:$G$65,4,FALSE)</f>
        <v>#REF!</v>
      </c>
    </row>
    <row r="3462" spans="1:30" ht="17.25" x14ac:dyDescent="0.25">
      <c r="A3462" s="74"/>
      <c r="B3462" s="19"/>
      <c r="C3462" s="19"/>
      <c r="D3462" s="50"/>
      <c r="E3462" s="73"/>
      <c r="F3462" s="74"/>
      <c r="G3462" s="9"/>
      <c r="H3462" s="48"/>
      <c r="I3462" s="49">
        <f t="shared" ca="1" si="212"/>
        <v>2022</v>
      </c>
      <c r="J3462" s="22">
        <f t="shared" ca="1" si="213"/>
        <v>1</v>
      </c>
      <c r="K3462" s="19"/>
      <c r="L3462" s="73"/>
      <c r="M3462" s="74"/>
      <c r="N3462" s="19"/>
      <c r="O3462" s="73"/>
      <c r="P3462" s="82">
        <v>1</v>
      </c>
      <c r="Q3462" s="24">
        <v>1</v>
      </c>
      <c r="R3462" s="81">
        <f t="shared" ref="R3462:R3525" si="214">+Q3462/P3462</f>
        <v>1</v>
      </c>
      <c r="S3462" s="87"/>
      <c r="T3462" s="19"/>
      <c r="U3462" s="25"/>
      <c r="V3462" s="25"/>
      <c r="W3462" s="81"/>
      <c r="X3462" s="91" t="e">
        <f ca="1">+VLOOKUP(#REF!,REFERENCIAS!$C:$D,2,0)*VLOOKUP(#REF!,PONDERADORES!A:P,IF(AND(INFORMACION!$T3462='REFERENCIAS RIESGO'!$C$36,INFORMACION!$F3462=REFERENCIAS!$C$24),16,IF(INFORMACION!$T3462='REFERENCIAS RIESGO'!$C$36,13,IF(INFORMACION!$F3462=REFERENCIAS!$C$24,10,7))),0)+VLOOKUP(K3462,REFERENCIAS!$C:$D,2,0)*VLOOKUP($K$2,PONDERADORES!A:P,IF(AND(INFORMACION!$T3462='REFERENCIAS RIESGO'!$C$36,INFORMACION!$F3462=REFERENCIAS!$C$24),16,IF(INFORMACION!$T3462='REFERENCIAS RIESGO'!$C$36,13,IF(INFORMACION!$F3462=REFERENCIAS!$C$24,10,7))),0)+VLOOKUP(L3462,REFERENCIAS!$C:$D,2,0)*VLOOKUP($L$2,PONDERADORES!A:P,IF(AND(INFORMACION!$T3462='REFERENCIAS RIESGO'!$C$36,INFORMACION!$F3462=REFERENCIAS!$C$24),16,IF(INFORMACION!$T3462='REFERENCIAS RIESGO'!$C$36,13,IF(INFORMACION!$F3462=REFERENCIAS!$C$24,10,7))),0)+VLOOKUP(F3462,REFERENCIAS!$C:$D,2,0)*VLOOKUP($F$2,PONDERADORES!A:P,IF(AND(INFORMACION!$T3462='REFERENCIAS RIESGO'!$C$36,INFORMACION!$F3462=REFERENCIAS!$C$24),16,IF(INFORMACION!$T3462='REFERENCIAS RIESGO'!$C$36,13,IF(INFORMACION!$F3462=REFERENCIAS!$C$24,10,7))),0)+VLOOKUP(T3462,REFERENCIAS!$C:$D,2,0)*VLOOKUP($T$2,PONDERADORES!A:P,IF(AND(INFORMACION!$T3462='REFERENCIAS RIESGO'!$C$36,INFORMACION!$F3462=REFERENCIAS!$C$24),16,IF(INFORMACION!$T3462='REFERENCIAS RIESGO'!$C$36,13,IF(INFORMACION!$F3462=REFERENCIAS!$C$24,10,7))),0)+VLOOKUP(IF(J3462&lt;=0.2,0.2,IF(AND(J3462&gt;0.2,J3462&lt;=0.4),0.4,IF(AND(J3462&gt;0.4,J3462&lt;=0.6),0.6,IF(AND(J3462&gt;0.6,J3462&lt;=0.8),0.8,IF(AND(J3462&gt;0.8,J3462&lt;=1),1))))),REFERENCIAS!$C:$D,2,0)*VLOOKUP($J$2,PONDERADORES!A:P,IF(AND(INFORMACION!$T3462='REFERENCIAS RIESGO'!$C$36,INFORMACION!$F3462=REFERENCIAS!$C$24),16,IF(INFORMACION!$T3462='REFERENCIAS RIESGO'!$C$36,13,IF(INFORMACION!$F3462=REFERENCIAS!$C$24,10,7))),0)</f>
        <v>#REF!</v>
      </c>
      <c r="Y3462" s="68">
        <f>+VLOOKUP(M3462,REFERENCIAS!$C:$D,2,0)*VLOOKUP($M$2,PONDERADORES!$A$7:$G$9,7,0)+VLOOKUP(N3462,REFERENCIAS!$C:$D,2,0)*VLOOKUP($N$2,PONDERADORES!$A$7:$G$9,7,0)+VLOOKUP(O3462,REFERENCIAS!$C:$D,2,0)*VLOOKUP($O$2,PONDERADORES!$A$7:$G$9,7,0)</f>
        <v>0.2</v>
      </c>
      <c r="Z3462" s="2">
        <f>+VLOOKUP(IF(R3462&lt;0.1,0,IF(AND(R3462&gt;=0.1,R3462&lt;0.2),0.1,IF(AND(R3462&gt;=0.2,R3462&lt;0.3),0.2,IF(R3462&gt;0.3,0.3,)))),REFERENCIAS!$C:$D,2,0)*VLOOKUP($R$2,PONDERADORES!$A$11:$G$11,7,0)</f>
        <v>15</v>
      </c>
      <c r="AA3462" s="92"/>
      <c r="AB3462" s="95" t="e">
        <f t="shared" ref="AB3462:AB3525" ca="1" si="215">+X3462+Y3462+Z3462</f>
        <v>#REF!</v>
      </c>
      <c r="AC3462" s="23" t="e">
        <f ca="1">IF(AB3462&gt;REFERENCIAS!$C$62,REFERENCIAS!$B$62,IF(AND(AB3462&gt;=REFERENCIAS!$C$63,AB3462&lt;REFERENCIAS!$D$63),REFERENCIAS!$B$63,IF(AND(AB3462&gt;REFERENCIAS!$C$64,AB3462&lt;=REFERENCIAS!$D$64),REFERENCIAS!$B$64,IF(AND(AB3462&gt;=REFERENCIAS!$C$65,AB3462&lt;REFERENCIAS!$D$65),REFERENCIAS!$B$65, "Revisar"))))</f>
        <v>#REF!</v>
      </c>
      <c r="AD3462" s="94" t="e">
        <f ca="1">VLOOKUP(AC3462,REFERENCIAS!$B$62:$G$65,4,FALSE)</f>
        <v>#REF!</v>
      </c>
    </row>
    <row r="3463" spans="1:30" ht="17.25" x14ac:dyDescent="0.25">
      <c r="A3463" s="74"/>
      <c r="B3463" s="19"/>
      <c r="C3463" s="19"/>
      <c r="D3463" s="50"/>
      <c r="E3463" s="73"/>
      <c r="F3463" s="74"/>
      <c r="G3463" s="9"/>
      <c r="H3463" s="48"/>
      <c r="I3463" s="49">
        <f t="shared" ca="1" si="212"/>
        <v>2022</v>
      </c>
      <c r="J3463" s="22">
        <f t="shared" ca="1" si="213"/>
        <v>1</v>
      </c>
      <c r="K3463" s="19"/>
      <c r="L3463" s="73"/>
      <c r="M3463" s="74"/>
      <c r="N3463" s="19"/>
      <c r="O3463" s="73"/>
      <c r="P3463" s="82">
        <v>1</v>
      </c>
      <c r="Q3463" s="24">
        <v>1</v>
      </c>
      <c r="R3463" s="81">
        <f t="shared" si="214"/>
        <v>1</v>
      </c>
      <c r="S3463" s="87"/>
      <c r="T3463" s="19"/>
      <c r="U3463" s="25"/>
      <c r="V3463" s="25"/>
      <c r="W3463" s="81"/>
      <c r="X3463" s="91" t="e">
        <f ca="1">+VLOOKUP(#REF!,REFERENCIAS!$C:$D,2,0)*VLOOKUP(#REF!,PONDERADORES!A:P,IF(AND(INFORMACION!$T3463='REFERENCIAS RIESGO'!$C$36,INFORMACION!$F3463=REFERENCIAS!$C$24),16,IF(INFORMACION!$T3463='REFERENCIAS RIESGO'!$C$36,13,IF(INFORMACION!$F3463=REFERENCIAS!$C$24,10,7))),0)+VLOOKUP(K3463,REFERENCIAS!$C:$D,2,0)*VLOOKUP($K$2,PONDERADORES!A:P,IF(AND(INFORMACION!$T3463='REFERENCIAS RIESGO'!$C$36,INFORMACION!$F3463=REFERENCIAS!$C$24),16,IF(INFORMACION!$T3463='REFERENCIAS RIESGO'!$C$36,13,IF(INFORMACION!$F3463=REFERENCIAS!$C$24,10,7))),0)+VLOOKUP(L3463,REFERENCIAS!$C:$D,2,0)*VLOOKUP($L$2,PONDERADORES!A:P,IF(AND(INFORMACION!$T3463='REFERENCIAS RIESGO'!$C$36,INFORMACION!$F3463=REFERENCIAS!$C$24),16,IF(INFORMACION!$T3463='REFERENCIAS RIESGO'!$C$36,13,IF(INFORMACION!$F3463=REFERENCIAS!$C$24,10,7))),0)+VLOOKUP(F3463,REFERENCIAS!$C:$D,2,0)*VLOOKUP($F$2,PONDERADORES!A:P,IF(AND(INFORMACION!$T3463='REFERENCIAS RIESGO'!$C$36,INFORMACION!$F3463=REFERENCIAS!$C$24),16,IF(INFORMACION!$T3463='REFERENCIAS RIESGO'!$C$36,13,IF(INFORMACION!$F3463=REFERENCIAS!$C$24,10,7))),0)+VLOOKUP(T3463,REFERENCIAS!$C:$D,2,0)*VLOOKUP($T$2,PONDERADORES!A:P,IF(AND(INFORMACION!$T3463='REFERENCIAS RIESGO'!$C$36,INFORMACION!$F3463=REFERENCIAS!$C$24),16,IF(INFORMACION!$T3463='REFERENCIAS RIESGO'!$C$36,13,IF(INFORMACION!$F3463=REFERENCIAS!$C$24,10,7))),0)+VLOOKUP(IF(J3463&lt;=0.2,0.2,IF(AND(J3463&gt;0.2,J3463&lt;=0.4),0.4,IF(AND(J3463&gt;0.4,J3463&lt;=0.6),0.6,IF(AND(J3463&gt;0.6,J3463&lt;=0.8),0.8,IF(AND(J3463&gt;0.8,J3463&lt;=1),1))))),REFERENCIAS!$C:$D,2,0)*VLOOKUP($J$2,PONDERADORES!A:P,IF(AND(INFORMACION!$T3463='REFERENCIAS RIESGO'!$C$36,INFORMACION!$F3463=REFERENCIAS!$C$24),16,IF(INFORMACION!$T3463='REFERENCIAS RIESGO'!$C$36,13,IF(INFORMACION!$F3463=REFERENCIAS!$C$24,10,7))),0)</f>
        <v>#REF!</v>
      </c>
      <c r="Y3463" s="68">
        <f>+VLOOKUP(M3463,REFERENCIAS!$C:$D,2,0)*VLOOKUP($M$2,PONDERADORES!$A$7:$G$9,7,0)+VLOOKUP(N3463,REFERENCIAS!$C:$D,2,0)*VLOOKUP($N$2,PONDERADORES!$A$7:$G$9,7,0)+VLOOKUP(O3463,REFERENCIAS!$C:$D,2,0)*VLOOKUP($O$2,PONDERADORES!$A$7:$G$9,7,0)</f>
        <v>0.2</v>
      </c>
      <c r="Z3463" s="2">
        <f>+VLOOKUP(IF(R3463&lt;0.1,0,IF(AND(R3463&gt;=0.1,R3463&lt;0.2),0.1,IF(AND(R3463&gt;=0.2,R3463&lt;0.3),0.2,IF(R3463&gt;0.3,0.3,)))),REFERENCIAS!$C:$D,2,0)*VLOOKUP($R$2,PONDERADORES!$A$11:$G$11,7,0)</f>
        <v>15</v>
      </c>
      <c r="AA3463" s="92"/>
      <c r="AB3463" s="95" t="e">
        <f t="shared" ca="1" si="215"/>
        <v>#REF!</v>
      </c>
      <c r="AC3463" s="23" t="e">
        <f ca="1">IF(AB3463&gt;REFERENCIAS!$C$62,REFERENCIAS!$B$62,IF(AND(AB3463&gt;=REFERENCIAS!$C$63,AB3463&lt;REFERENCIAS!$D$63),REFERENCIAS!$B$63,IF(AND(AB3463&gt;REFERENCIAS!$C$64,AB3463&lt;=REFERENCIAS!$D$64),REFERENCIAS!$B$64,IF(AND(AB3463&gt;=REFERENCIAS!$C$65,AB3463&lt;REFERENCIAS!$D$65),REFERENCIAS!$B$65, "Revisar"))))</f>
        <v>#REF!</v>
      </c>
      <c r="AD3463" s="94" t="e">
        <f ca="1">VLOOKUP(AC3463,REFERENCIAS!$B$62:$G$65,4,FALSE)</f>
        <v>#REF!</v>
      </c>
    </row>
    <row r="3464" spans="1:30" ht="17.25" x14ac:dyDescent="0.25">
      <c r="A3464" s="74"/>
      <c r="B3464" s="19"/>
      <c r="C3464" s="19"/>
      <c r="D3464" s="50"/>
      <c r="E3464" s="73"/>
      <c r="F3464" s="74"/>
      <c r="G3464" s="9"/>
      <c r="H3464" s="48"/>
      <c r="I3464" s="49">
        <f t="shared" ca="1" si="212"/>
        <v>2022</v>
      </c>
      <c r="J3464" s="22">
        <f t="shared" ca="1" si="213"/>
        <v>1</v>
      </c>
      <c r="K3464" s="19"/>
      <c r="L3464" s="73"/>
      <c r="M3464" s="74"/>
      <c r="N3464" s="19"/>
      <c r="O3464" s="73"/>
      <c r="P3464" s="82">
        <v>1</v>
      </c>
      <c r="Q3464" s="24">
        <v>1</v>
      </c>
      <c r="R3464" s="81">
        <f t="shared" si="214"/>
        <v>1</v>
      </c>
      <c r="S3464" s="87"/>
      <c r="T3464" s="19"/>
      <c r="U3464" s="25"/>
      <c r="V3464" s="25"/>
      <c r="W3464" s="81"/>
      <c r="X3464" s="91" t="e">
        <f ca="1">+VLOOKUP(#REF!,REFERENCIAS!$C:$D,2,0)*VLOOKUP(#REF!,PONDERADORES!A:P,IF(AND(INFORMACION!$T3464='REFERENCIAS RIESGO'!$C$36,INFORMACION!$F3464=REFERENCIAS!$C$24),16,IF(INFORMACION!$T3464='REFERENCIAS RIESGO'!$C$36,13,IF(INFORMACION!$F3464=REFERENCIAS!$C$24,10,7))),0)+VLOOKUP(K3464,REFERENCIAS!$C:$D,2,0)*VLOOKUP($K$2,PONDERADORES!A:P,IF(AND(INFORMACION!$T3464='REFERENCIAS RIESGO'!$C$36,INFORMACION!$F3464=REFERENCIAS!$C$24),16,IF(INFORMACION!$T3464='REFERENCIAS RIESGO'!$C$36,13,IF(INFORMACION!$F3464=REFERENCIAS!$C$24,10,7))),0)+VLOOKUP(L3464,REFERENCIAS!$C:$D,2,0)*VLOOKUP($L$2,PONDERADORES!A:P,IF(AND(INFORMACION!$T3464='REFERENCIAS RIESGO'!$C$36,INFORMACION!$F3464=REFERENCIAS!$C$24),16,IF(INFORMACION!$T3464='REFERENCIAS RIESGO'!$C$36,13,IF(INFORMACION!$F3464=REFERENCIAS!$C$24,10,7))),0)+VLOOKUP(F3464,REFERENCIAS!$C:$D,2,0)*VLOOKUP($F$2,PONDERADORES!A:P,IF(AND(INFORMACION!$T3464='REFERENCIAS RIESGO'!$C$36,INFORMACION!$F3464=REFERENCIAS!$C$24),16,IF(INFORMACION!$T3464='REFERENCIAS RIESGO'!$C$36,13,IF(INFORMACION!$F3464=REFERENCIAS!$C$24,10,7))),0)+VLOOKUP(T3464,REFERENCIAS!$C:$D,2,0)*VLOOKUP($T$2,PONDERADORES!A:P,IF(AND(INFORMACION!$T3464='REFERENCIAS RIESGO'!$C$36,INFORMACION!$F3464=REFERENCIAS!$C$24),16,IF(INFORMACION!$T3464='REFERENCIAS RIESGO'!$C$36,13,IF(INFORMACION!$F3464=REFERENCIAS!$C$24,10,7))),0)+VLOOKUP(IF(J3464&lt;=0.2,0.2,IF(AND(J3464&gt;0.2,J3464&lt;=0.4),0.4,IF(AND(J3464&gt;0.4,J3464&lt;=0.6),0.6,IF(AND(J3464&gt;0.6,J3464&lt;=0.8),0.8,IF(AND(J3464&gt;0.8,J3464&lt;=1),1))))),REFERENCIAS!$C:$D,2,0)*VLOOKUP($J$2,PONDERADORES!A:P,IF(AND(INFORMACION!$T3464='REFERENCIAS RIESGO'!$C$36,INFORMACION!$F3464=REFERENCIAS!$C$24),16,IF(INFORMACION!$T3464='REFERENCIAS RIESGO'!$C$36,13,IF(INFORMACION!$F3464=REFERENCIAS!$C$24,10,7))),0)</f>
        <v>#REF!</v>
      </c>
      <c r="Y3464" s="68">
        <f>+VLOOKUP(M3464,REFERENCIAS!$C:$D,2,0)*VLOOKUP($M$2,PONDERADORES!$A$7:$G$9,7,0)+VLOOKUP(N3464,REFERENCIAS!$C:$D,2,0)*VLOOKUP($N$2,PONDERADORES!$A$7:$G$9,7,0)+VLOOKUP(O3464,REFERENCIAS!$C:$D,2,0)*VLOOKUP($O$2,PONDERADORES!$A$7:$G$9,7,0)</f>
        <v>0.2</v>
      </c>
      <c r="Z3464" s="2">
        <f>+VLOOKUP(IF(R3464&lt;0.1,0,IF(AND(R3464&gt;=0.1,R3464&lt;0.2),0.1,IF(AND(R3464&gt;=0.2,R3464&lt;0.3),0.2,IF(R3464&gt;0.3,0.3,)))),REFERENCIAS!$C:$D,2,0)*VLOOKUP($R$2,PONDERADORES!$A$11:$G$11,7,0)</f>
        <v>15</v>
      </c>
      <c r="AA3464" s="92"/>
      <c r="AB3464" s="95" t="e">
        <f t="shared" ca="1" si="215"/>
        <v>#REF!</v>
      </c>
      <c r="AC3464" s="23" t="e">
        <f ca="1">IF(AB3464&gt;REFERENCIAS!$C$62,REFERENCIAS!$B$62,IF(AND(AB3464&gt;=REFERENCIAS!$C$63,AB3464&lt;REFERENCIAS!$D$63),REFERENCIAS!$B$63,IF(AND(AB3464&gt;REFERENCIAS!$C$64,AB3464&lt;=REFERENCIAS!$D$64),REFERENCIAS!$B$64,IF(AND(AB3464&gt;=REFERENCIAS!$C$65,AB3464&lt;REFERENCIAS!$D$65),REFERENCIAS!$B$65, "Revisar"))))</f>
        <v>#REF!</v>
      </c>
      <c r="AD3464" s="94" t="e">
        <f ca="1">VLOOKUP(AC3464,REFERENCIAS!$B$62:$G$65,4,FALSE)</f>
        <v>#REF!</v>
      </c>
    </row>
    <row r="3465" spans="1:30" ht="17.25" x14ac:dyDescent="0.25">
      <c r="A3465" s="74"/>
      <c r="B3465" s="19"/>
      <c r="C3465" s="19"/>
      <c r="D3465" s="50"/>
      <c r="E3465" s="73"/>
      <c r="F3465" s="74"/>
      <c r="G3465" s="9"/>
      <c r="H3465" s="48"/>
      <c r="I3465" s="49">
        <f t="shared" ca="1" si="212"/>
        <v>2022</v>
      </c>
      <c r="J3465" s="22">
        <f t="shared" ca="1" si="213"/>
        <v>1</v>
      </c>
      <c r="K3465" s="19"/>
      <c r="L3465" s="73"/>
      <c r="M3465" s="74"/>
      <c r="N3465" s="19"/>
      <c r="O3465" s="73"/>
      <c r="P3465" s="82">
        <v>1</v>
      </c>
      <c r="Q3465" s="24">
        <v>1</v>
      </c>
      <c r="R3465" s="81">
        <f t="shared" si="214"/>
        <v>1</v>
      </c>
      <c r="S3465" s="87"/>
      <c r="T3465" s="19"/>
      <c r="U3465" s="25"/>
      <c r="V3465" s="25"/>
      <c r="W3465" s="81"/>
      <c r="X3465" s="91" t="e">
        <f ca="1">+VLOOKUP(#REF!,REFERENCIAS!$C:$D,2,0)*VLOOKUP(#REF!,PONDERADORES!A:P,IF(AND(INFORMACION!$T3465='REFERENCIAS RIESGO'!$C$36,INFORMACION!$F3465=REFERENCIAS!$C$24),16,IF(INFORMACION!$T3465='REFERENCIAS RIESGO'!$C$36,13,IF(INFORMACION!$F3465=REFERENCIAS!$C$24,10,7))),0)+VLOOKUP(K3465,REFERENCIAS!$C:$D,2,0)*VLOOKUP($K$2,PONDERADORES!A:P,IF(AND(INFORMACION!$T3465='REFERENCIAS RIESGO'!$C$36,INFORMACION!$F3465=REFERENCIAS!$C$24),16,IF(INFORMACION!$T3465='REFERENCIAS RIESGO'!$C$36,13,IF(INFORMACION!$F3465=REFERENCIAS!$C$24,10,7))),0)+VLOOKUP(L3465,REFERENCIAS!$C:$D,2,0)*VLOOKUP($L$2,PONDERADORES!A:P,IF(AND(INFORMACION!$T3465='REFERENCIAS RIESGO'!$C$36,INFORMACION!$F3465=REFERENCIAS!$C$24),16,IF(INFORMACION!$T3465='REFERENCIAS RIESGO'!$C$36,13,IF(INFORMACION!$F3465=REFERENCIAS!$C$24,10,7))),0)+VLOOKUP(F3465,REFERENCIAS!$C:$D,2,0)*VLOOKUP($F$2,PONDERADORES!A:P,IF(AND(INFORMACION!$T3465='REFERENCIAS RIESGO'!$C$36,INFORMACION!$F3465=REFERENCIAS!$C$24),16,IF(INFORMACION!$T3465='REFERENCIAS RIESGO'!$C$36,13,IF(INFORMACION!$F3465=REFERENCIAS!$C$24,10,7))),0)+VLOOKUP(T3465,REFERENCIAS!$C:$D,2,0)*VLOOKUP($T$2,PONDERADORES!A:P,IF(AND(INFORMACION!$T3465='REFERENCIAS RIESGO'!$C$36,INFORMACION!$F3465=REFERENCIAS!$C$24),16,IF(INFORMACION!$T3465='REFERENCIAS RIESGO'!$C$36,13,IF(INFORMACION!$F3465=REFERENCIAS!$C$24,10,7))),0)+VLOOKUP(IF(J3465&lt;=0.2,0.2,IF(AND(J3465&gt;0.2,J3465&lt;=0.4),0.4,IF(AND(J3465&gt;0.4,J3465&lt;=0.6),0.6,IF(AND(J3465&gt;0.6,J3465&lt;=0.8),0.8,IF(AND(J3465&gt;0.8,J3465&lt;=1),1))))),REFERENCIAS!$C:$D,2,0)*VLOOKUP($J$2,PONDERADORES!A:P,IF(AND(INFORMACION!$T3465='REFERENCIAS RIESGO'!$C$36,INFORMACION!$F3465=REFERENCIAS!$C$24),16,IF(INFORMACION!$T3465='REFERENCIAS RIESGO'!$C$36,13,IF(INFORMACION!$F3465=REFERENCIAS!$C$24,10,7))),0)</f>
        <v>#REF!</v>
      </c>
      <c r="Y3465" s="68">
        <f>+VLOOKUP(M3465,REFERENCIAS!$C:$D,2,0)*VLOOKUP($M$2,PONDERADORES!$A$7:$G$9,7,0)+VLOOKUP(N3465,REFERENCIAS!$C:$D,2,0)*VLOOKUP($N$2,PONDERADORES!$A$7:$G$9,7,0)+VLOOKUP(O3465,REFERENCIAS!$C:$D,2,0)*VLOOKUP($O$2,PONDERADORES!$A$7:$G$9,7,0)</f>
        <v>0.2</v>
      </c>
      <c r="Z3465" s="2">
        <f>+VLOOKUP(IF(R3465&lt;0.1,0,IF(AND(R3465&gt;=0.1,R3465&lt;0.2),0.1,IF(AND(R3465&gt;=0.2,R3465&lt;0.3),0.2,IF(R3465&gt;0.3,0.3,)))),REFERENCIAS!$C:$D,2,0)*VLOOKUP($R$2,PONDERADORES!$A$11:$G$11,7,0)</f>
        <v>15</v>
      </c>
      <c r="AA3465" s="92"/>
      <c r="AB3465" s="95" t="e">
        <f t="shared" ca="1" si="215"/>
        <v>#REF!</v>
      </c>
      <c r="AC3465" s="23" t="e">
        <f ca="1">IF(AB3465&gt;REFERENCIAS!$C$62,REFERENCIAS!$B$62,IF(AND(AB3465&gt;=REFERENCIAS!$C$63,AB3465&lt;REFERENCIAS!$D$63),REFERENCIAS!$B$63,IF(AND(AB3465&gt;REFERENCIAS!$C$64,AB3465&lt;=REFERENCIAS!$D$64),REFERENCIAS!$B$64,IF(AND(AB3465&gt;=REFERENCIAS!$C$65,AB3465&lt;REFERENCIAS!$D$65),REFERENCIAS!$B$65, "Revisar"))))</f>
        <v>#REF!</v>
      </c>
      <c r="AD3465" s="94" t="e">
        <f ca="1">VLOOKUP(AC3465,REFERENCIAS!$B$62:$G$65,4,FALSE)</f>
        <v>#REF!</v>
      </c>
    </row>
    <row r="3466" spans="1:30" ht="17.25" x14ac:dyDescent="0.25">
      <c r="A3466" s="74"/>
      <c r="B3466" s="19"/>
      <c r="C3466" s="19"/>
      <c r="D3466" s="50"/>
      <c r="E3466" s="73"/>
      <c r="F3466" s="74"/>
      <c r="G3466" s="9"/>
      <c r="H3466" s="48"/>
      <c r="I3466" s="49">
        <f t="shared" ca="1" si="212"/>
        <v>2022</v>
      </c>
      <c r="J3466" s="22">
        <f t="shared" ca="1" si="213"/>
        <v>1</v>
      </c>
      <c r="K3466" s="19"/>
      <c r="L3466" s="73"/>
      <c r="M3466" s="74"/>
      <c r="N3466" s="19"/>
      <c r="O3466" s="73"/>
      <c r="P3466" s="82">
        <v>1</v>
      </c>
      <c r="Q3466" s="24">
        <v>1</v>
      </c>
      <c r="R3466" s="81">
        <f t="shared" si="214"/>
        <v>1</v>
      </c>
      <c r="S3466" s="87"/>
      <c r="T3466" s="19"/>
      <c r="U3466" s="25"/>
      <c r="V3466" s="25"/>
      <c r="W3466" s="81"/>
      <c r="X3466" s="91" t="e">
        <f ca="1">+VLOOKUP(#REF!,REFERENCIAS!$C:$D,2,0)*VLOOKUP(#REF!,PONDERADORES!A:P,IF(AND(INFORMACION!$T3466='REFERENCIAS RIESGO'!$C$36,INFORMACION!$F3466=REFERENCIAS!$C$24),16,IF(INFORMACION!$T3466='REFERENCIAS RIESGO'!$C$36,13,IF(INFORMACION!$F3466=REFERENCIAS!$C$24,10,7))),0)+VLOOKUP(K3466,REFERENCIAS!$C:$D,2,0)*VLOOKUP($K$2,PONDERADORES!A:P,IF(AND(INFORMACION!$T3466='REFERENCIAS RIESGO'!$C$36,INFORMACION!$F3466=REFERENCIAS!$C$24),16,IF(INFORMACION!$T3466='REFERENCIAS RIESGO'!$C$36,13,IF(INFORMACION!$F3466=REFERENCIAS!$C$24,10,7))),0)+VLOOKUP(L3466,REFERENCIAS!$C:$D,2,0)*VLOOKUP($L$2,PONDERADORES!A:P,IF(AND(INFORMACION!$T3466='REFERENCIAS RIESGO'!$C$36,INFORMACION!$F3466=REFERENCIAS!$C$24),16,IF(INFORMACION!$T3466='REFERENCIAS RIESGO'!$C$36,13,IF(INFORMACION!$F3466=REFERENCIAS!$C$24,10,7))),0)+VLOOKUP(F3466,REFERENCIAS!$C:$D,2,0)*VLOOKUP($F$2,PONDERADORES!A:P,IF(AND(INFORMACION!$T3466='REFERENCIAS RIESGO'!$C$36,INFORMACION!$F3466=REFERENCIAS!$C$24),16,IF(INFORMACION!$T3466='REFERENCIAS RIESGO'!$C$36,13,IF(INFORMACION!$F3466=REFERENCIAS!$C$24,10,7))),0)+VLOOKUP(T3466,REFERENCIAS!$C:$D,2,0)*VLOOKUP($T$2,PONDERADORES!A:P,IF(AND(INFORMACION!$T3466='REFERENCIAS RIESGO'!$C$36,INFORMACION!$F3466=REFERENCIAS!$C$24),16,IF(INFORMACION!$T3466='REFERENCIAS RIESGO'!$C$36,13,IF(INFORMACION!$F3466=REFERENCIAS!$C$24,10,7))),0)+VLOOKUP(IF(J3466&lt;=0.2,0.2,IF(AND(J3466&gt;0.2,J3466&lt;=0.4),0.4,IF(AND(J3466&gt;0.4,J3466&lt;=0.6),0.6,IF(AND(J3466&gt;0.6,J3466&lt;=0.8),0.8,IF(AND(J3466&gt;0.8,J3466&lt;=1),1))))),REFERENCIAS!$C:$D,2,0)*VLOOKUP($J$2,PONDERADORES!A:P,IF(AND(INFORMACION!$T3466='REFERENCIAS RIESGO'!$C$36,INFORMACION!$F3466=REFERENCIAS!$C$24),16,IF(INFORMACION!$T3466='REFERENCIAS RIESGO'!$C$36,13,IF(INFORMACION!$F3466=REFERENCIAS!$C$24,10,7))),0)</f>
        <v>#REF!</v>
      </c>
      <c r="Y3466" s="68">
        <f>+VLOOKUP(M3466,REFERENCIAS!$C:$D,2,0)*VLOOKUP($M$2,PONDERADORES!$A$7:$G$9,7,0)+VLOOKUP(N3466,REFERENCIAS!$C:$D,2,0)*VLOOKUP($N$2,PONDERADORES!$A$7:$G$9,7,0)+VLOOKUP(O3466,REFERENCIAS!$C:$D,2,0)*VLOOKUP($O$2,PONDERADORES!$A$7:$G$9,7,0)</f>
        <v>0.2</v>
      </c>
      <c r="Z3466" s="2">
        <f>+VLOOKUP(IF(R3466&lt;0.1,0,IF(AND(R3466&gt;=0.1,R3466&lt;0.2),0.1,IF(AND(R3466&gt;=0.2,R3466&lt;0.3),0.2,IF(R3466&gt;0.3,0.3,)))),REFERENCIAS!$C:$D,2,0)*VLOOKUP($R$2,PONDERADORES!$A$11:$G$11,7,0)</f>
        <v>15</v>
      </c>
      <c r="AA3466" s="92"/>
      <c r="AB3466" s="95" t="e">
        <f t="shared" ca="1" si="215"/>
        <v>#REF!</v>
      </c>
      <c r="AC3466" s="23" t="e">
        <f ca="1">IF(AB3466&gt;REFERENCIAS!$C$62,REFERENCIAS!$B$62,IF(AND(AB3466&gt;=REFERENCIAS!$C$63,AB3466&lt;REFERENCIAS!$D$63),REFERENCIAS!$B$63,IF(AND(AB3466&gt;REFERENCIAS!$C$64,AB3466&lt;=REFERENCIAS!$D$64),REFERENCIAS!$B$64,IF(AND(AB3466&gt;=REFERENCIAS!$C$65,AB3466&lt;REFERENCIAS!$D$65),REFERENCIAS!$B$65, "Revisar"))))</f>
        <v>#REF!</v>
      </c>
      <c r="AD3466" s="94" t="e">
        <f ca="1">VLOOKUP(AC3466,REFERENCIAS!$B$62:$G$65,4,FALSE)</f>
        <v>#REF!</v>
      </c>
    </row>
    <row r="3467" spans="1:30" ht="17.25" x14ac:dyDescent="0.25">
      <c r="A3467" s="74"/>
      <c r="B3467" s="19"/>
      <c r="C3467" s="19"/>
      <c r="D3467" s="50"/>
      <c r="E3467" s="73"/>
      <c r="F3467" s="74"/>
      <c r="G3467" s="9"/>
      <c r="H3467" s="48"/>
      <c r="I3467" s="49">
        <f t="shared" ca="1" si="212"/>
        <v>2022</v>
      </c>
      <c r="J3467" s="22">
        <f t="shared" ca="1" si="213"/>
        <v>1</v>
      </c>
      <c r="K3467" s="19"/>
      <c r="L3467" s="73"/>
      <c r="M3467" s="74"/>
      <c r="N3467" s="19"/>
      <c r="O3467" s="73"/>
      <c r="P3467" s="82">
        <v>1</v>
      </c>
      <c r="Q3467" s="24">
        <v>1</v>
      </c>
      <c r="R3467" s="81">
        <f t="shared" si="214"/>
        <v>1</v>
      </c>
      <c r="S3467" s="87"/>
      <c r="T3467" s="19"/>
      <c r="U3467" s="25"/>
      <c r="V3467" s="25"/>
      <c r="W3467" s="81"/>
      <c r="X3467" s="91" t="e">
        <f ca="1">+VLOOKUP(#REF!,REFERENCIAS!$C:$D,2,0)*VLOOKUP(#REF!,PONDERADORES!A:P,IF(AND(INFORMACION!$T3467='REFERENCIAS RIESGO'!$C$36,INFORMACION!$F3467=REFERENCIAS!$C$24),16,IF(INFORMACION!$T3467='REFERENCIAS RIESGO'!$C$36,13,IF(INFORMACION!$F3467=REFERENCIAS!$C$24,10,7))),0)+VLOOKUP(K3467,REFERENCIAS!$C:$D,2,0)*VLOOKUP($K$2,PONDERADORES!A:P,IF(AND(INFORMACION!$T3467='REFERENCIAS RIESGO'!$C$36,INFORMACION!$F3467=REFERENCIAS!$C$24),16,IF(INFORMACION!$T3467='REFERENCIAS RIESGO'!$C$36,13,IF(INFORMACION!$F3467=REFERENCIAS!$C$24,10,7))),0)+VLOOKUP(L3467,REFERENCIAS!$C:$D,2,0)*VLOOKUP($L$2,PONDERADORES!A:P,IF(AND(INFORMACION!$T3467='REFERENCIAS RIESGO'!$C$36,INFORMACION!$F3467=REFERENCIAS!$C$24),16,IF(INFORMACION!$T3467='REFERENCIAS RIESGO'!$C$36,13,IF(INFORMACION!$F3467=REFERENCIAS!$C$24,10,7))),0)+VLOOKUP(F3467,REFERENCIAS!$C:$D,2,0)*VLOOKUP($F$2,PONDERADORES!A:P,IF(AND(INFORMACION!$T3467='REFERENCIAS RIESGO'!$C$36,INFORMACION!$F3467=REFERENCIAS!$C$24),16,IF(INFORMACION!$T3467='REFERENCIAS RIESGO'!$C$36,13,IF(INFORMACION!$F3467=REFERENCIAS!$C$24,10,7))),0)+VLOOKUP(T3467,REFERENCIAS!$C:$D,2,0)*VLOOKUP($T$2,PONDERADORES!A:P,IF(AND(INFORMACION!$T3467='REFERENCIAS RIESGO'!$C$36,INFORMACION!$F3467=REFERENCIAS!$C$24),16,IF(INFORMACION!$T3467='REFERENCIAS RIESGO'!$C$36,13,IF(INFORMACION!$F3467=REFERENCIAS!$C$24,10,7))),0)+VLOOKUP(IF(J3467&lt;=0.2,0.2,IF(AND(J3467&gt;0.2,J3467&lt;=0.4),0.4,IF(AND(J3467&gt;0.4,J3467&lt;=0.6),0.6,IF(AND(J3467&gt;0.6,J3467&lt;=0.8),0.8,IF(AND(J3467&gt;0.8,J3467&lt;=1),1))))),REFERENCIAS!$C:$D,2,0)*VLOOKUP($J$2,PONDERADORES!A:P,IF(AND(INFORMACION!$T3467='REFERENCIAS RIESGO'!$C$36,INFORMACION!$F3467=REFERENCIAS!$C$24),16,IF(INFORMACION!$T3467='REFERENCIAS RIESGO'!$C$36,13,IF(INFORMACION!$F3467=REFERENCIAS!$C$24,10,7))),0)</f>
        <v>#REF!</v>
      </c>
      <c r="Y3467" s="68">
        <f>+VLOOKUP(M3467,REFERENCIAS!$C:$D,2,0)*VLOOKUP($M$2,PONDERADORES!$A$7:$G$9,7,0)+VLOOKUP(N3467,REFERENCIAS!$C:$D,2,0)*VLOOKUP($N$2,PONDERADORES!$A$7:$G$9,7,0)+VLOOKUP(O3467,REFERENCIAS!$C:$D,2,0)*VLOOKUP($O$2,PONDERADORES!$A$7:$G$9,7,0)</f>
        <v>0.2</v>
      </c>
      <c r="Z3467" s="2">
        <f>+VLOOKUP(IF(R3467&lt;0.1,0,IF(AND(R3467&gt;=0.1,R3467&lt;0.2),0.1,IF(AND(R3467&gt;=0.2,R3467&lt;0.3),0.2,IF(R3467&gt;0.3,0.3,)))),REFERENCIAS!$C:$D,2,0)*VLOOKUP($R$2,PONDERADORES!$A$11:$G$11,7,0)</f>
        <v>15</v>
      </c>
      <c r="AA3467" s="92"/>
      <c r="AB3467" s="95" t="e">
        <f t="shared" ca="1" si="215"/>
        <v>#REF!</v>
      </c>
      <c r="AC3467" s="23" t="e">
        <f ca="1">IF(AB3467&gt;REFERENCIAS!$C$62,REFERENCIAS!$B$62,IF(AND(AB3467&gt;=REFERENCIAS!$C$63,AB3467&lt;REFERENCIAS!$D$63),REFERENCIAS!$B$63,IF(AND(AB3467&gt;REFERENCIAS!$C$64,AB3467&lt;=REFERENCIAS!$D$64),REFERENCIAS!$B$64,IF(AND(AB3467&gt;=REFERENCIAS!$C$65,AB3467&lt;REFERENCIAS!$D$65),REFERENCIAS!$B$65, "Revisar"))))</f>
        <v>#REF!</v>
      </c>
      <c r="AD3467" s="94" t="e">
        <f ca="1">VLOOKUP(AC3467,REFERENCIAS!$B$62:$G$65,4,FALSE)</f>
        <v>#REF!</v>
      </c>
    </row>
    <row r="3468" spans="1:30" ht="17.25" x14ac:dyDescent="0.25">
      <c r="A3468" s="74"/>
      <c r="B3468" s="19"/>
      <c r="C3468" s="19"/>
      <c r="D3468" s="50"/>
      <c r="E3468" s="73"/>
      <c r="F3468" s="74"/>
      <c r="G3468" s="9"/>
      <c r="H3468" s="48"/>
      <c r="I3468" s="49">
        <f t="shared" ca="1" si="212"/>
        <v>2022</v>
      </c>
      <c r="J3468" s="22">
        <f t="shared" ca="1" si="213"/>
        <v>1</v>
      </c>
      <c r="K3468" s="19"/>
      <c r="L3468" s="73"/>
      <c r="M3468" s="74"/>
      <c r="N3468" s="19"/>
      <c r="O3468" s="73"/>
      <c r="P3468" s="82">
        <v>1</v>
      </c>
      <c r="Q3468" s="24">
        <v>1</v>
      </c>
      <c r="R3468" s="81">
        <f t="shared" si="214"/>
        <v>1</v>
      </c>
      <c r="S3468" s="87"/>
      <c r="T3468" s="19"/>
      <c r="U3468" s="25"/>
      <c r="V3468" s="25"/>
      <c r="W3468" s="81"/>
      <c r="X3468" s="91" t="e">
        <f ca="1">+VLOOKUP(#REF!,REFERENCIAS!$C:$D,2,0)*VLOOKUP(#REF!,PONDERADORES!A:P,IF(AND(INFORMACION!$T3468='REFERENCIAS RIESGO'!$C$36,INFORMACION!$F3468=REFERENCIAS!$C$24),16,IF(INFORMACION!$T3468='REFERENCIAS RIESGO'!$C$36,13,IF(INFORMACION!$F3468=REFERENCIAS!$C$24,10,7))),0)+VLOOKUP(K3468,REFERENCIAS!$C:$D,2,0)*VLOOKUP($K$2,PONDERADORES!A:P,IF(AND(INFORMACION!$T3468='REFERENCIAS RIESGO'!$C$36,INFORMACION!$F3468=REFERENCIAS!$C$24),16,IF(INFORMACION!$T3468='REFERENCIAS RIESGO'!$C$36,13,IF(INFORMACION!$F3468=REFERENCIAS!$C$24,10,7))),0)+VLOOKUP(L3468,REFERENCIAS!$C:$D,2,0)*VLOOKUP($L$2,PONDERADORES!A:P,IF(AND(INFORMACION!$T3468='REFERENCIAS RIESGO'!$C$36,INFORMACION!$F3468=REFERENCIAS!$C$24),16,IF(INFORMACION!$T3468='REFERENCIAS RIESGO'!$C$36,13,IF(INFORMACION!$F3468=REFERENCIAS!$C$24,10,7))),0)+VLOOKUP(F3468,REFERENCIAS!$C:$D,2,0)*VLOOKUP($F$2,PONDERADORES!A:P,IF(AND(INFORMACION!$T3468='REFERENCIAS RIESGO'!$C$36,INFORMACION!$F3468=REFERENCIAS!$C$24),16,IF(INFORMACION!$T3468='REFERENCIAS RIESGO'!$C$36,13,IF(INFORMACION!$F3468=REFERENCIAS!$C$24,10,7))),0)+VLOOKUP(T3468,REFERENCIAS!$C:$D,2,0)*VLOOKUP($T$2,PONDERADORES!A:P,IF(AND(INFORMACION!$T3468='REFERENCIAS RIESGO'!$C$36,INFORMACION!$F3468=REFERENCIAS!$C$24),16,IF(INFORMACION!$T3468='REFERENCIAS RIESGO'!$C$36,13,IF(INFORMACION!$F3468=REFERENCIAS!$C$24,10,7))),0)+VLOOKUP(IF(J3468&lt;=0.2,0.2,IF(AND(J3468&gt;0.2,J3468&lt;=0.4),0.4,IF(AND(J3468&gt;0.4,J3468&lt;=0.6),0.6,IF(AND(J3468&gt;0.6,J3468&lt;=0.8),0.8,IF(AND(J3468&gt;0.8,J3468&lt;=1),1))))),REFERENCIAS!$C:$D,2,0)*VLOOKUP($J$2,PONDERADORES!A:P,IF(AND(INFORMACION!$T3468='REFERENCIAS RIESGO'!$C$36,INFORMACION!$F3468=REFERENCIAS!$C$24),16,IF(INFORMACION!$T3468='REFERENCIAS RIESGO'!$C$36,13,IF(INFORMACION!$F3468=REFERENCIAS!$C$24,10,7))),0)</f>
        <v>#REF!</v>
      </c>
      <c r="Y3468" s="68">
        <f>+VLOOKUP(M3468,REFERENCIAS!$C:$D,2,0)*VLOOKUP($M$2,PONDERADORES!$A$7:$G$9,7,0)+VLOOKUP(N3468,REFERENCIAS!$C:$D,2,0)*VLOOKUP($N$2,PONDERADORES!$A$7:$G$9,7,0)+VLOOKUP(O3468,REFERENCIAS!$C:$D,2,0)*VLOOKUP($O$2,PONDERADORES!$A$7:$G$9,7,0)</f>
        <v>0.2</v>
      </c>
      <c r="Z3468" s="2">
        <f>+VLOOKUP(IF(R3468&lt;0.1,0,IF(AND(R3468&gt;=0.1,R3468&lt;0.2),0.1,IF(AND(R3468&gt;=0.2,R3468&lt;0.3),0.2,IF(R3468&gt;0.3,0.3,)))),REFERENCIAS!$C:$D,2,0)*VLOOKUP($R$2,PONDERADORES!$A$11:$G$11,7,0)</f>
        <v>15</v>
      </c>
      <c r="AA3468" s="92"/>
      <c r="AB3468" s="95" t="e">
        <f t="shared" ca="1" si="215"/>
        <v>#REF!</v>
      </c>
      <c r="AC3468" s="23" t="e">
        <f ca="1">IF(AB3468&gt;REFERENCIAS!$C$62,REFERENCIAS!$B$62,IF(AND(AB3468&gt;=REFERENCIAS!$C$63,AB3468&lt;REFERENCIAS!$D$63),REFERENCIAS!$B$63,IF(AND(AB3468&gt;REFERENCIAS!$C$64,AB3468&lt;=REFERENCIAS!$D$64),REFERENCIAS!$B$64,IF(AND(AB3468&gt;=REFERENCIAS!$C$65,AB3468&lt;REFERENCIAS!$D$65),REFERENCIAS!$B$65, "Revisar"))))</f>
        <v>#REF!</v>
      </c>
      <c r="AD3468" s="94" t="e">
        <f ca="1">VLOOKUP(AC3468,REFERENCIAS!$B$62:$G$65,4,FALSE)</f>
        <v>#REF!</v>
      </c>
    </row>
    <row r="3469" spans="1:30" ht="17.25" x14ac:dyDescent="0.25">
      <c r="A3469" s="74"/>
      <c r="B3469" s="19"/>
      <c r="C3469" s="19"/>
      <c r="D3469" s="50"/>
      <c r="E3469" s="73"/>
      <c r="F3469" s="74"/>
      <c r="G3469" s="9"/>
      <c r="H3469" s="48"/>
      <c r="I3469" s="49">
        <f t="shared" ca="1" si="212"/>
        <v>2022</v>
      </c>
      <c r="J3469" s="22">
        <f t="shared" ca="1" si="213"/>
        <v>1</v>
      </c>
      <c r="K3469" s="19"/>
      <c r="L3469" s="73"/>
      <c r="M3469" s="74"/>
      <c r="N3469" s="19"/>
      <c r="O3469" s="73"/>
      <c r="P3469" s="82">
        <v>1</v>
      </c>
      <c r="Q3469" s="24">
        <v>1</v>
      </c>
      <c r="R3469" s="81">
        <f t="shared" si="214"/>
        <v>1</v>
      </c>
      <c r="S3469" s="87"/>
      <c r="T3469" s="19"/>
      <c r="U3469" s="25"/>
      <c r="V3469" s="25"/>
      <c r="W3469" s="81"/>
      <c r="X3469" s="91" t="e">
        <f ca="1">+VLOOKUP(#REF!,REFERENCIAS!$C:$D,2,0)*VLOOKUP(#REF!,PONDERADORES!A:P,IF(AND(INFORMACION!$T3469='REFERENCIAS RIESGO'!$C$36,INFORMACION!$F3469=REFERENCIAS!$C$24),16,IF(INFORMACION!$T3469='REFERENCIAS RIESGO'!$C$36,13,IF(INFORMACION!$F3469=REFERENCIAS!$C$24,10,7))),0)+VLOOKUP(K3469,REFERENCIAS!$C:$D,2,0)*VLOOKUP($K$2,PONDERADORES!A:P,IF(AND(INFORMACION!$T3469='REFERENCIAS RIESGO'!$C$36,INFORMACION!$F3469=REFERENCIAS!$C$24),16,IF(INFORMACION!$T3469='REFERENCIAS RIESGO'!$C$36,13,IF(INFORMACION!$F3469=REFERENCIAS!$C$24,10,7))),0)+VLOOKUP(L3469,REFERENCIAS!$C:$D,2,0)*VLOOKUP($L$2,PONDERADORES!A:P,IF(AND(INFORMACION!$T3469='REFERENCIAS RIESGO'!$C$36,INFORMACION!$F3469=REFERENCIAS!$C$24),16,IF(INFORMACION!$T3469='REFERENCIAS RIESGO'!$C$36,13,IF(INFORMACION!$F3469=REFERENCIAS!$C$24,10,7))),0)+VLOOKUP(F3469,REFERENCIAS!$C:$D,2,0)*VLOOKUP($F$2,PONDERADORES!A:P,IF(AND(INFORMACION!$T3469='REFERENCIAS RIESGO'!$C$36,INFORMACION!$F3469=REFERENCIAS!$C$24),16,IF(INFORMACION!$T3469='REFERENCIAS RIESGO'!$C$36,13,IF(INFORMACION!$F3469=REFERENCIAS!$C$24,10,7))),0)+VLOOKUP(T3469,REFERENCIAS!$C:$D,2,0)*VLOOKUP($T$2,PONDERADORES!A:P,IF(AND(INFORMACION!$T3469='REFERENCIAS RIESGO'!$C$36,INFORMACION!$F3469=REFERENCIAS!$C$24),16,IF(INFORMACION!$T3469='REFERENCIAS RIESGO'!$C$36,13,IF(INFORMACION!$F3469=REFERENCIAS!$C$24,10,7))),0)+VLOOKUP(IF(J3469&lt;=0.2,0.2,IF(AND(J3469&gt;0.2,J3469&lt;=0.4),0.4,IF(AND(J3469&gt;0.4,J3469&lt;=0.6),0.6,IF(AND(J3469&gt;0.6,J3469&lt;=0.8),0.8,IF(AND(J3469&gt;0.8,J3469&lt;=1),1))))),REFERENCIAS!$C:$D,2,0)*VLOOKUP($J$2,PONDERADORES!A:P,IF(AND(INFORMACION!$T3469='REFERENCIAS RIESGO'!$C$36,INFORMACION!$F3469=REFERENCIAS!$C$24),16,IF(INFORMACION!$T3469='REFERENCIAS RIESGO'!$C$36,13,IF(INFORMACION!$F3469=REFERENCIAS!$C$24,10,7))),0)</f>
        <v>#REF!</v>
      </c>
      <c r="Y3469" s="68">
        <f>+VLOOKUP(M3469,REFERENCIAS!$C:$D,2,0)*VLOOKUP($M$2,PONDERADORES!$A$7:$G$9,7,0)+VLOOKUP(N3469,REFERENCIAS!$C:$D,2,0)*VLOOKUP($N$2,PONDERADORES!$A$7:$G$9,7,0)+VLOOKUP(O3469,REFERENCIAS!$C:$D,2,0)*VLOOKUP($O$2,PONDERADORES!$A$7:$G$9,7,0)</f>
        <v>0.2</v>
      </c>
      <c r="Z3469" s="2">
        <f>+VLOOKUP(IF(R3469&lt;0.1,0,IF(AND(R3469&gt;=0.1,R3469&lt;0.2),0.1,IF(AND(R3469&gt;=0.2,R3469&lt;0.3),0.2,IF(R3469&gt;0.3,0.3,)))),REFERENCIAS!$C:$D,2,0)*VLOOKUP($R$2,PONDERADORES!$A$11:$G$11,7,0)</f>
        <v>15</v>
      </c>
      <c r="AA3469" s="92"/>
      <c r="AB3469" s="95" t="e">
        <f t="shared" ca="1" si="215"/>
        <v>#REF!</v>
      </c>
      <c r="AC3469" s="23" t="e">
        <f ca="1">IF(AB3469&gt;REFERENCIAS!$C$62,REFERENCIAS!$B$62,IF(AND(AB3469&gt;=REFERENCIAS!$C$63,AB3469&lt;REFERENCIAS!$D$63),REFERENCIAS!$B$63,IF(AND(AB3469&gt;REFERENCIAS!$C$64,AB3469&lt;=REFERENCIAS!$D$64),REFERENCIAS!$B$64,IF(AND(AB3469&gt;=REFERENCIAS!$C$65,AB3469&lt;REFERENCIAS!$D$65),REFERENCIAS!$B$65, "Revisar"))))</f>
        <v>#REF!</v>
      </c>
      <c r="AD3469" s="94" t="e">
        <f ca="1">VLOOKUP(AC3469,REFERENCIAS!$B$62:$G$65,4,FALSE)</f>
        <v>#REF!</v>
      </c>
    </row>
    <row r="3470" spans="1:30" ht="17.25" x14ac:dyDescent="0.25">
      <c r="A3470" s="74"/>
      <c r="B3470" s="19"/>
      <c r="C3470" s="19"/>
      <c r="D3470" s="50"/>
      <c r="E3470" s="73"/>
      <c r="F3470" s="74"/>
      <c r="G3470" s="9"/>
      <c r="H3470" s="48"/>
      <c r="I3470" s="49">
        <f t="shared" ca="1" si="212"/>
        <v>2022</v>
      </c>
      <c r="J3470" s="22">
        <f t="shared" ca="1" si="213"/>
        <v>1</v>
      </c>
      <c r="K3470" s="19"/>
      <c r="L3470" s="73"/>
      <c r="M3470" s="74"/>
      <c r="N3470" s="19"/>
      <c r="O3470" s="73"/>
      <c r="P3470" s="82">
        <v>1</v>
      </c>
      <c r="Q3470" s="24">
        <v>1</v>
      </c>
      <c r="R3470" s="81">
        <f t="shared" si="214"/>
        <v>1</v>
      </c>
      <c r="S3470" s="87"/>
      <c r="T3470" s="19"/>
      <c r="U3470" s="25"/>
      <c r="V3470" s="25"/>
      <c r="W3470" s="81"/>
      <c r="X3470" s="91" t="e">
        <f ca="1">+VLOOKUP(#REF!,REFERENCIAS!$C:$D,2,0)*VLOOKUP(#REF!,PONDERADORES!A:P,IF(AND(INFORMACION!$T3470='REFERENCIAS RIESGO'!$C$36,INFORMACION!$F3470=REFERENCIAS!$C$24),16,IF(INFORMACION!$T3470='REFERENCIAS RIESGO'!$C$36,13,IF(INFORMACION!$F3470=REFERENCIAS!$C$24,10,7))),0)+VLOOKUP(K3470,REFERENCIAS!$C:$D,2,0)*VLOOKUP($K$2,PONDERADORES!A:P,IF(AND(INFORMACION!$T3470='REFERENCIAS RIESGO'!$C$36,INFORMACION!$F3470=REFERENCIAS!$C$24),16,IF(INFORMACION!$T3470='REFERENCIAS RIESGO'!$C$36,13,IF(INFORMACION!$F3470=REFERENCIAS!$C$24,10,7))),0)+VLOOKUP(L3470,REFERENCIAS!$C:$D,2,0)*VLOOKUP($L$2,PONDERADORES!A:P,IF(AND(INFORMACION!$T3470='REFERENCIAS RIESGO'!$C$36,INFORMACION!$F3470=REFERENCIAS!$C$24),16,IF(INFORMACION!$T3470='REFERENCIAS RIESGO'!$C$36,13,IF(INFORMACION!$F3470=REFERENCIAS!$C$24,10,7))),0)+VLOOKUP(F3470,REFERENCIAS!$C:$D,2,0)*VLOOKUP($F$2,PONDERADORES!A:P,IF(AND(INFORMACION!$T3470='REFERENCIAS RIESGO'!$C$36,INFORMACION!$F3470=REFERENCIAS!$C$24),16,IF(INFORMACION!$T3470='REFERENCIAS RIESGO'!$C$36,13,IF(INFORMACION!$F3470=REFERENCIAS!$C$24,10,7))),0)+VLOOKUP(T3470,REFERENCIAS!$C:$D,2,0)*VLOOKUP($T$2,PONDERADORES!A:P,IF(AND(INFORMACION!$T3470='REFERENCIAS RIESGO'!$C$36,INFORMACION!$F3470=REFERENCIAS!$C$24),16,IF(INFORMACION!$T3470='REFERENCIAS RIESGO'!$C$36,13,IF(INFORMACION!$F3470=REFERENCIAS!$C$24,10,7))),0)+VLOOKUP(IF(J3470&lt;=0.2,0.2,IF(AND(J3470&gt;0.2,J3470&lt;=0.4),0.4,IF(AND(J3470&gt;0.4,J3470&lt;=0.6),0.6,IF(AND(J3470&gt;0.6,J3470&lt;=0.8),0.8,IF(AND(J3470&gt;0.8,J3470&lt;=1),1))))),REFERENCIAS!$C:$D,2,0)*VLOOKUP($J$2,PONDERADORES!A:P,IF(AND(INFORMACION!$T3470='REFERENCIAS RIESGO'!$C$36,INFORMACION!$F3470=REFERENCIAS!$C$24),16,IF(INFORMACION!$T3470='REFERENCIAS RIESGO'!$C$36,13,IF(INFORMACION!$F3470=REFERENCIAS!$C$24,10,7))),0)</f>
        <v>#REF!</v>
      </c>
      <c r="Y3470" s="68">
        <f>+VLOOKUP(M3470,REFERENCIAS!$C:$D,2,0)*VLOOKUP($M$2,PONDERADORES!$A$7:$G$9,7,0)+VLOOKUP(N3470,REFERENCIAS!$C:$D,2,0)*VLOOKUP($N$2,PONDERADORES!$A$7:$G$9,7,0)+VLOOKUP(O3470,REFERENCIAS!$C:$D,2,0)*VLOOKUP($O$2,PONDERADORES!$A$7:$G$9,7,0)</f>
        <v>0.2</v>
      </c>
      <c r="Z3470" s="2">
        <f>+VLOOKUP(IF(R3470&lt;0.1,0,IF(AND(R3470&gt;=0.1,R3470&lt;0.2),0.1,IF(AND(R3470&gt;=0.2,R3470&lt;0.3),0.2,IF(R3470&gt;0.3,0.3,)))),REFERENCIAS!$C:$D,2,0)*VLOOKUP($R$2,PONDERADORES!$A$11:$G$11,7,0)</f>
        <v>15</v>
      </c>
      <c r="AA3470" s="92"/>
      <c r="AB3470" s="95" t="e">
        <f t="shared" ca="1" si="215"/>
        <v>#REF!</v>
      </c>
      <c r="AC3470" s="23" t="e">
        <f ca="1">IF(AB3470&gt;REFERENCIAS!$C$62,REFERENCIAS!$B$62,IF(AND(AB3470&gt;=REFERENCIAS!$C$63,AB3470&lt;REFERENCIAS!$D$63),REFERENCIAS!$B$63,IF(AND(AB3470&gt;REFERENCIAS!$C$64,AB3470&lt;=REFERENCIAS!$D$64),REFERENCIAS!$B$64,IF(AND(AB3470&gt;=REFERENCIAS!$C$65,AB3470&lt;REFERENCIAS!$D$65),REFERENCIAS!$B$65, "Revisar"))))</f>
        <v>#REF!</v>
      </c>
      <c r="AD3470" s="94" t="e">
        <f ca="1">VLOOKUP(AC3470,REFERENCIAS!$B$62:$G$65,4,FALSE)</f>
        <v>#REF!</v>
      </c>
    </row>
    <row r="3471" spans="1:30" ht="17.25" x14ac:dyDescent="0.25">
      <c r="A3471" s="74"/>
      <c r="B3471" s="19"/>
      <c r="C3471" s="19"/>
      <c r="D3471" s="50"/>
      <c r="E3471" s="73"/>
      <c r="F3471" s="74"/>
      <c r="G3471" s="9"/>
      <c r="H3471" s="48"/>
      <c r="I3471" s="49">
        <f t="shared" ca="1" si="212"/>
        <v>2022</v>
      </c>
      <c r="J3471" s="22">
        <f t="shared" ca="1" si="213"/>
        <v>1</v>
      </c>
      <c r="K3471" s="19"/>
      <c r="L3471" s="73"/>
      <c r="M3471" s="74"/>
      <c r="N3471" s="19"/>
      <c r="O3471" s="73"/>
      <c r="P3471" s="82">
        <v>1</v>
      </c>
      <c r="Q3471" s="24">
        <v>1</v>
      </c>
      <c r="R3471" s="81">
        <f t="shared" si="214"/>
        <v>1</v>
      </c>
      <c r="S3471" s="87"/>
      <c r="T3471" s="19"/>
      <c r="U3471" s="25"/>
      <c r="V3471" s="25"/>
      <c r="W3471" s="81"/>
      <c r="X3471" s="91" t="e">
        <f ca="1">+VLOOKUP(#REF!,REFERENCIAS!$C:$D,2,0)*VLOOKUP(#REF!,PONDERADORES!A:P,IF(AND(INFORMACION!$T3471='REFERENCIAS RIESGO'!$C$36,INFORMACION!$F3471=REFERENCIAS!$C$24),16,IF(INFORMACION!$T3471='REFERENCIAS RIESGO'!$C$36,13,IF(INFORMACION!$F3471=REFERENCIAS!$C$24,10,7))),0)+VLOOKUP(K3471,REFERENCIAS!$C:$D,2,0)*VLOOKUP($K$2,PONDERADORES!A:P,IF(AND(INFORMACION!$T3471='REFERENCIAS RIESGO'!$C$36,INFORMACION!$F3471=REFERENCIAS!$C$24),16,IF(INFORMACION!$T3471='REFERENCIAS RIESGO'!$C$36,13,IF(INFORMACION!$F3471=REFERENCIAS!$C$24,10,7))),0)+VLOOKUP(L3471,REFERENCIAS!$C:$D,2,0)*VLOOKUP($L$2,PONDERADORES!A:P,IF(AND(INFORMACION!$T3471='REFERENCIAS RIESGO'!$C$36,INFORMACION!$F3471=REFERENCIAS!$C$24),16,IF(INFORMACION!$T3471='REFERENCIAS RIESGO'!$C$36,13,IF(INFORMACION!$F3471=REFERENCIAS!$C$24,10,7))),0)+VLOOKUP(F3471,REFERENCIAS!$C:$D,2,0)*VLOOKUP($F$2,PONDERADORES!A:P,IF(AND(INFORMACION!$T3471='REFERENCIAS RIESGO'!$C$36,INFORMACION!$F3471=REFERENCIAS!$C$24),16,IF(INFORMACION!$T3471='REFERENCIAS RIESGO'!$C$36,13,IF(INFORMACION!$F3471=REFERENCIAS!$C$24,10,7))),0)+VLOOKUP(T3471,REFERENCIAS!$C:$D,2,0)*VLOOKUP($T$2,PONDERADORES!A:P,IF(AND(INFORMACION!$T3471='REFERENCIAS RIESGO'!$C$36,INFORMACION!$F3471=REFERENCIAS!$C$24),16,IF(INFORMACION!$T3471='REFERENCIAS RIESGO'!$C$36,13,IF(INFORMACION!$F3471=REFERENCIAS!$C$24,10,7))),0)+VLOOKUP(IF(J3471&lt;=0.2,0.2,IF(AND(J3471&gt;0.2,J3471&lt;=0.4),0.4,IF(AND(J3471&gt;0.4,J3471&lt;=0.6),0.6,IF(AND(J3471&gt;0.6,J3471&lt;=0.8),0.8,IF(AND(J3471&gt;0.8,J3471&lt;=1),1))))),REFERENCIAS!$C:$D,2,0)*VLOOKUP($J$2,PONDERADORES!A:P,IF(AND(INFORMACION!$T3471='REFERENCIAS RIESGO'!$C$36,INFORMACION!$F3471=REFERENCIAS!$C$24),16,IF(INFORMACION!$T3471='REFERENCIAS RIESGO'!$C$36,13,IF(INFORMACION!$F3471=REFERENCIAS!$C$24,10,7))),0)</f>
        <v>#REF!</v>
      </c>
      <c r="Y3471" s="68">
        <f>+VLOOKUP(M3471,REFERENCIAS!$C:$D,2,0)*VLOOKUP($M$2,PONDERADORES!$A$7:$G$9,7,0)+VLOOKUP(N3471,REFERENCIAS!$C:$D,2,0)*VLOOKUP($N$2,PONDERADORES!$A$7:$G$9,7,0)+VLOOKUP(O3471,REFERENCIAS!$C:$D,2,0)*VLOOKUP($O$2,PONDERADORES!$A$7:$G$9,7,0)</f>
        <v>0.2</v>
      </c>
      <c r="Z3471" s="2">
        <f>+VLOOKUP(IF(R3471&lt;0.1,0,IF(AND(R3471&gt;=0.1,R3471&lt;0.2),0.1,IF(AND(R3471&gt;=0.2,R3471&lt;0.3),0.2,IF(R3471&gt;0.3,0.3,)))),REFERENCIAS!$C:$D,2,0)*VLOOKUP($R$2,PONDERADORES!$A$11:$G$11,7,0)</f>
        <v>15</v>
      </c>
      <c r="AA3471" s="92"/>
      <c r="AB3471" s="95" t="e">
        <f t="shared" ca="1" si="215"/>
        <v>#REF!</v>
      </c>
      <c r="AC3471" s="23" t="e">
        <f ca="1">IF(AB3471&gt;REFERENCIAS!$C$62,REFERENCIAS!$B$62,IF(AND(AB3471&gt;=REFERENCIAS!$C$63,AB3471&lt;REFERENCIAS!$D$63),REFERENCIAS!$B$63,IF(AND(AB3471&gt;REFERENCIAS!$C$64,AB3471&lt;=REFERENCIAS!$D$64),REFERENCIAS!$B$64,IF(AND(AB3471&gt;=REFERENCIAS!$C$65,AB3471&lt;REFERENCIAS!$D$65),REFERENCIAS!$B$65, "Revisar"))))</f>
        <v>#REF!</v>
      </c>
      <c r="AD3471" s="94" t="e">
        <f ca="1">VLOOKUP(AC3471,REFERENCIAS!$B$62:$G$65,4,FALSE)</f>
        <v>#REF!</v>
      </c>
    </row>
    <row r="3472" spans="1:30" ht="17.25" x14ac:dyDescent="0.25">
      <c r="A3472" s="74"/>
      <c r="B3472" s="19"/>
      <c r="C3472" s="19"/>
      <c r="D3472" s="50"/>
      <c r="E3472" s="73"/>
      <c r="F3472" s="74"/>
      <c r="G3472" s="9"/>
      <c r="H3472" s="48"/>
      <c r="I3472" s="49">
        <f t="shared" ca="1" si="212"/>
        <v>2022</v>
      </c>
      <c r="J3472" s="22">
        <f t="shared" ca="1" si="213"/>
        <v>1</v>
      </c>
      <c r="K3472" s="19"/>
      <c r="L3472" s="73"/>
      <c r="M3472" s="74"/>
      <c r="N3472" s="19"/>
      <c r="O3472" s="73"/>
      <c r="P3472" s="82">
        <v>1</v>
      </c>
      <c r="Q3472" s="24">
        <v>1</v>
      </c>
      <c r="R3472" s="81">
        <f t="shared" si="214"/>
        <v>1</v>
      </c>
      <c r="S3472" s="87"/>
      <c r="T3472" s="19"/>
      <c r="U3472" s="25"/>
      <c r="V3472" s="25"/>
      <c r="W3472" s="81"/>
      <c r="X3472" s="91" t="e">
        <f ca="1">+VLOOKUP(#REF!,REFERENCIAS!$C:$D,2,0)*VLOOKUP(#REF!,PONDERADORES!A:P,IF(AND(INFORMACION!$T3472='REFERENCIAS RIESGO'!$C$36,INFORMACION!$F3472=REFERENCIAS!$C$24),16,IF(INFORMACION!$T3472='REFERENCIAS RIESGO'!$C$36,13,IF(INFORMACION!$F3472=REFERENCIAS!$C$24,10,7))),0)+VLOOKUP(K3472,REFERENCIAS!$C:$D,2,0)*VLOOKUP($K$2,PONDERADORES!A:P,IF(AND(INFORMACION!$T3472='REFERENCIAS RIESGO'!$C$36,INFORMACION!$F3472=REFERENCIAS!$C$24),16,IF(INFORMACION!$T3472='REFERENCIAS RIESGO'!$C$36,13,IF(INFORMACION!$F3472=REFERENCIAS!$C$24,10,7))),0)+VLOOKUP(L3472,REFERENCIAS!$C:$D,2,0)*VLOOKUP($L$2,PONDERADORES!A:P,IF(AND(INFORMACION!$T3472='REFERENCIAS RIESGO'!$C$36,INFORMACION!$F3472=REFERENCIAS!$C$24),16,IF(INFORMACION!$T3472='REFERENCIAS RIESGO'!$C$36,13,IF(INFORMACION!$F3472=REFERENCIAS!$C$24,10,7))),0)+VLOOKUP(F3472,REFERENCIAS!$C:$D,2,0)*VLOOKUP($F$2,PONDERADORES!A:P,IF(AND(INFORMACION!$T3472='REFERENCIAS RIESGO'!$C$36,INFORMACION!$F3472=REFERENCIAS!$C$24),16,IF(INFORMACION!$T3472='REFERENCIAS RIESGO'!$C$36,13,IF(INFORMACION!$F3472=REFERENCIAS!$C$24,10,7))),0)+VLOOKUP(T3472,REFERENCIAS!$C:$D,2,0)*VLOOKUP($T$2,PONDERADORES!A:P,IF(AND(INFORMACION!$T3472='REFERENCIAS RIESGO'!$C$36,INFORMACION!$F3472=REFERENCIAS!$C$24),16,IF(INFORMACION!$T3472='REFERENCIAS RIESGO'!$C$36,13,IF(INFORMACION!$F3472=REFERENCIAS!$C$24,10,7))),0)+VLOOKUP(IF(J3472&lt;=0.2,0.2,IF(AND(J3472&gt;0.2,J3472&lt;=0.4),0.4,IF(AND(J3472&gt;0.4,J3472&lt;=0.6),0.6,IF(AND(J3472&gt;0.6,J3472&lt;=0.8),0.8,IF(AND(J3472&gt;0.8,J3472&lt;=1),1))))),REFERENCIAS!$C:$D,2,0)*VLOOKUP($J$2,PONDERADORES!A:P,IF(AND(INFORMACION!$T3472='REFERENCIAS RIESGO'!$C$36,INFORMACION!$F3472=REFERENCIAS!$C$24),16,IF(INFORMACION!$T3472='REFERENCIAS RIESGO'!$C$36,13,IF(INFORMACION!$F3472=REFERENCIAS!$C$24,10,7))),0)</f>
        <v>#REF!</v>
      </c>
      <c r="Y3472" s="68">
        <f>+VLOOKUP(M3472,REFERENCIAS!$C:$D,2,0)*VLOOKUP($M$2,PONDERADORES!$A$7:$G$9,7,0)+VLOOKUP(N3472,REFERENCIAS!$C:$D,2,0)*VLOOKUP($N$2,PONDERADORES!$A$7:$G$9,7,0)+VLOOKUP(O3472,REFERENCIAS!$C:$D,2,0)*VLOOKUP($O$2,PONDERADORES!$A$7:$G$9,7,0)</f>
        <v>0.2</v>
      </c>
      <c r="Z3472" s="2">
        <f>+VLOOKUP(IF(R3472&lt;0.1,0,IF(AND(R3472&gt;=0.1,R3472&lt;0.2),0.1,IF(AND(R3472&gt;=0.2,R3472&lt;0.3),0.2,IF(R3472&gt;0.3,0.3,)))),REFERENCIAS!$C:$D,2,0)*VLOOKUP($R$2,PONDERADORES!$A$11:$G$11,7,0)</f>
        <v>15</v>
      </c>
      <c r="AA3472" s="92"/>
      <c r="AB3472" s="95" t="e">
        <f t="shared" ca="1" si="215"/>
        <v>#REF!</v>
      </c>
      <c r="AC3472" s="23" t="e">
        <f ca="1">IF(AB3472&gt;REFERENCIAS!$C$62,REFERENCIAS!$B$62,IF(AND(AB3472&gt;=REFERENCIAS!$C$63,AB3472&lt;REFERENCIAS!$D$63),REFERENCIAS!$B$63,IF(AND(AB3472&gt;REFERENCIAS!$C$64,AB3472&lt;=REFERENCIAS!$D$64),REFERENCIAS!$B$64,IF(AND(AB3472&gt;=REFERENCIAS!$C$65,AB3472&lt;REFERENCIAS!$D$65),REFERENCIAS!$B$65, "Revisar"))))</f>
        <v>#REF!</v>
      </c>
      <c r="AD3472" s="94" t="e">
        <f ca="1">VLOOKUP(AC3472,REFERENCIAS!$B$62:$G$65,4,FALSE)</f>
        <v>#REF!</v>
      </c>
    </row>
    <row r="3473" spans="1:30" ht="17.25" x14ac:dyDescent="0.25">
      <c r="A3473" s="74"/>
      <c r="B3473" s="19"/>
      <c r="C3473" s="19"/>
      <c r="D3473" s="50"/>
      <c r="E3473" s="73"/>
      <c r="F3473" s="74"/>
      <c r="G3473" s="9"/>
      <c r="H3473" s="48"/>
      <c r="I3473" s="49">
        <f t="shared" ref="I3473:I3536" ca="1" si="216">(YEAR(NOW())-H3473)</f>
        <v>2022</v>
      </c>
      <c r="J3473" s="22">
        <f t="shared" ca="1" si="213"/>
        <v>1</v>
      </c>
      <c r="K3473" s="19"/>
      <c r="L3473" s="73"/>
      <c r="M3473" s="74"/>
      <c r="N3473" s="19"/>
      <c r="O3473" s="73"/>
      <c r="P3473" s="82">
        <v>1</v>
      </c>
      <c r="Q3473" s="24">
        <v>1</v>
      </c>
      <c r="R3473" s="81">
        <f t="shared" si="214"/>
        <v>1</v>
      </c>
      <c r="S3473" s="87"/>
      <c r="T3473" s="19"/>
      <c r="U3473" s="25"/>
      <c r="V3473" s="25"/>
      <c r="W3473" s="81"/>
      <c r="X3473" s="91" t="e">
        <f ca="1">+VLOOKUP(#REF!,REFERENCIAS!$C:$D,2,0)*VLOOKUP(#REF!,PONDERADORES!A:P,IF(AND(INFORMACION!$T3473='REFERENCIAS RIESGO'!$C$36,INFORMACION!$F3473=REFERENCIAS!$C$24),16,IF(INFORMACION!$T3473='REFERENCIAS RIESGO'!$C$36,13,IF(INFORMACION!$F3473=REFERENCIAS!$C$24,10,7))),0)+VLOOKUP(K3473,REFERENCIAS!$C:$D,2,0)*VLOOKUP($K$2,PONDERADORES!A:P,IF(AND(INFORMACION!$T3473='REFERENCIAS RIESGO'!$C$36,INFORMACION!$F3473=REFERENCIAS!$C$24),16,IF(INFORMACION!$T3473='REFERENCIAS RIESGO'!$C$36,13,IF(INFORMACION!$F3473=REFERENCIAS!$C$24,10,7))),0)+VLOOKUP(L3473,REFERENCIAS!$C:$D,2,0)*VLOOKUP($L$2,PONDERADORES!A:P,IF(AND(INFORMACION!$T3473='REFERENCIAS RIESGO'!$C$36,INFORMACION!$F3473=REFERENCIAS!$C$24),16,IF(INFORMACION!$T3473='REFERENCIAS RIESGO'!$C$36,13,IF(INFORMACION!$F3473=REFERENCIAS!$C$24,10,7))),0)+VLOOKUP(F3473,REFERENCIAS!$C:$D,2,0)*VLOOKUP($F$2,PONDERADORES!A:P,IF(AND(INFORMACION!$T3473='REFERENCIAS RIESGO'!$C$36,INFORMACION!$F3473=REFERENCIAS!$C$24),16,IF(INFORMACION!$T3473='REFERENCIAS RIESGO'!$C$36,13,IF(INFORMACION!$F3473=REFERENCIAS!$C$24,10,7))),0)+VLOOKUP(T3473,REFERENCIAS!$C:$D,2,0)*VLOOKUP($T$2,PONDERADORES!A:P,IF(AND(INFORMACION!$T3473='REFERENCIAS RIESGO'!$C$36,INFORMACION!$F3473=REFERENCIAS!$C$24),16,IF(INFORMACION!$T3473='REFERENCIAS RIESGO'!$C$36,13,IF(INFORMACION!$F3473=REFERENCIAS!$C$24,10,7))),0)+VLOOKUP(IF(J3473&lt;=0.2,0.2,IF(AND(J3473&gt;0.2,J3473&lt;=0.4),0.4,IF(AND(J3473&gt;0.4,J3473&lt;=0.6),0.6,IF(AND(J3473&gt;0.6,J3473&lt;=0.8),0.8,IF(AND(J3473&gt;0.8,J3473&lt;=1),1))))),REFERENCIAS!$C:$D,2,0)*VLOOKUP($J$2,PONDERADORES!A:P,IF(AND(INFORMACION!$T3473='REFERENCIAS RIESGO'!$C$36,INFORMACION!$F3473=REFERENCIAS!$C$24),16,IF(INFORMACION!$T3473='REFERENCIAS RIESGO'!$C$36,13,IF(INFORMACION!$F3473=REFERENCIAS!$C$24,10,7))),0)</f>
        <v>#REF!</v>
      </c>
      <c r="Y3473" s="68">
        <f>+VLOOKUP(M3473,REFERENCIAS!$C:$D,2,0)*VLOOKUP($M$2,PONDERADORES!$A$7:$G$9,7,0)+VLOOKUP(N3473,REFERENCIAS!$C:$D,2,0)*VLOOKUP($N$2,PONDERADORES!$A$7:$G$9,7,0)+VLOOKUP(O3473,REFERENCIAS!$C:$D,2,0)*VLOOKUP($O$2,PONDERADORES!$A$7:$G$9,7,0)</f>
        <v>0.2</v>
      </c>
      <c r="Z3473" s="2">
        <f>+VLOOKUP(IF(R3473&lt;0.1,0,IF(AND(R3473&gt;=0.1,R3473&lt;0.2),0.1,IF(AND(R3473&gt;=0.2,R3473&lt;0.3),0.2,IF(R3473&gt;0.3,0.3,)))),REFERENCIAS!$C:$D,2,0)*VLOOKUP($R$2,PONDERADORES!$A$11:$G$11,7,0)</f>
        <v>15</v>
      </c>
      <c r="AA3473" s="92"/>
      <c r="AB3473" s="95" t="e">
        <f t="shared" ca="1" si="215"/>
        <v>#REF!</v>
      </c>
      <c r="AC3473" s="23" t="e">
        <f ca="1">IF(AB3473&gt;REFERENCIAS!$C$62,REFERENCIAS!$B$62,IF(AND(AB3473&gt;=REFERENCIAS!$C$63,AB3473&lt;REFERENCIAS!$D$63),REFERENCIAS!$B$63,IF(AND(AB3473&gt;REFERENCIAS!$C$64,AB3473&lt;=REFERENCIAS!$D$64),REFERENCIAS!$B$64,IF(AND(AB3473&gt;=REFERENCIAS!$C$65,AB3473&lt;REFERENCIAS!$D$65),REFERENCIAS!$B$65, "Revisar"))))</f>
        <v>#REF!</v>
      </c>
      <c r="AD3473" s="94" t="e">
        <f ca="1">VLOOKUP(AC3473,REFERENCIAS!$B$62:$G$65,4,FALSE)</f>
        <v>#REF!</v>
      </c>
    </row>
    <row r="3474" spans="1:30" ht="17.25" x14ac:dyDescent="0.25">
      <c r="A3474" s="74"/>
      <c r="B3474" s="19"/>
      <c r="C3474" s="19"/>
      <c r="D3474" s="50"/>
      <c r="E3474" s="73"/>
      <c r="F3474" s="74"/>
      <c r="G3474" s="9"/>
      <c r="H3474" s="48"/>
      <c r="I3474" s="49">
        <f t="shared" ca="1" si="216"/>
        <v>2022</v>
      </c>
      <c r="J3474" s="22">
        <f t="shared" ca="1" si="213"/>
        <v>1</v>
      </c>
      <c r="K3474" s="19"/>
      <c r="L3474" s="73"/>
      <c r="M3474" s="74"/>
      <c r="N3474" s="19"/>
      <c r="O3474" s="73"/>
      <c r="P3474" s="82">
        <v>1</v>
      </c>
      <c r="Q3474" s="24">
        <v>1</v>
      </c>
      <c r="R3474" s="81">
        <f t="shared" si="214"/>
        <v>1</v>
      </c>
      <c r="S3474" s="87"/>
      <c r="T3474" s="19"/>
      <c r="U3474" s="25"/>
      <c r="V3474" s="25"/>
      <c r="W3474" s="81"/>
      <c r="X3474" s="91" t="e">
        <f ca="1">+VLOOKUP(#REF!,REFERENCIAS!$C:$D,2,0)*VLOOKUP(#REF!,PONDERADORES!A:P,IF(AND(INFORMACION!$T3474='REFERENCIAS RIESGO'!$C$36,INFORMACION!$F3474=REFERENCIAS!$C$24),16,IF(INFORMACION!$T3474='REFERENCIAS RIESGO'!$C$36,13,IF(INFORMACION!$F3474=REFERENCIAS!$C$24,10,7))),0)+VLOOKUP(K3474,REFERENCIAS!$C:$D,2,0)*VLOOKUP($K$2,PONDERADORES!A:P,IF(AND(INFORMACION!$T3474='REFERENCIAS RIESGO'!$C$36,INFORMACION!$F3474=REFERENCIAS!$C$24),16,IF(INFORMACION!$T3474='REFERENCIAS RIESGO'!$C$36,13,IF(INFORMACION!$F3474=REFERENCIAS!$C$24,10,7))),0)+VLOOKUP(L3474,REFERENCIAS!$C:$D,2,0)*VLOOKUP($L$2,PONDERADORES!A:P,IF(AND(INFORMACION!$T3474='REFERENCIAS RIESGO'!$C$36,INFORMACION!$F3474=REFERENCIAS!$C$24),16,IF(INFORMACION!$T3474='REFERENCIAS RIESGO'!$C$36,13,IF(INFORMACION!$F3474=REFERENCIAS!$C$24,10,7))),0)+VLOOKUP(F3474,REFERENCIAS!$C:$D,2,0)*VLOOKUP($F$2,PONDERADORES!A:P,IF(AND(INFORMACION!$T3474='REFERENCIAS RIESGO'!$C$36,INFORMACION!$F3474=REFERENCIAS!$C$24),16,IF(INFORMACION!$T3474='REFERENCIAS RIESGO'!$C$36,13,IF(INFORMACION!$F3474=REFERENCIAS!$C$24,10,7))),0)+VLOOKUP(T3474,REFERENCIAS!$C:$D,2,0)*VLOOKUP($T$2,PONDERADORES!A:P,IF(AND(INFORMACION!$T3474='REFERENCIAS RIESGO'!$C$36,INFORMACION!$F3474=REFERENCIAS!$C$24),16,IF(INFORMACION!$T3474='REFERENCIAS RIESGO'!$C$36,13,IF(INFORMACION!$F3474=REFERENCIAS!$C$24,10,7))),0)+VLOOKUP(IF(J3474&lt;=0.2,0.2,IF(AND(J3474&gt;0.2,J3474&lt;=0.4),0.4,IF(AND(J3474&gt;0.4,J3474&lt;=0.6),0.6,IF(AND(J3474&gt;0.6,J3474&lt;=0.8),0.8,IF(AND(J3474&gt;0.8,J3474&lt;=1),1))))),REFERENCIAS!$C:$D,2,0)*VLOOKUP($J$2,PONDERADORES!A:P,IF(AND(INFORMACION!$T3474='REFERENCIAS RIESGO'!$C$36,INFORMACION!$F3474=REFERENCIAS!$C$24),16,IF(INFORMACION!$T3474='REFERENCIAS RIESGO'!$C$36,13,IF(INFORMACION!$F3474=REFERENCIAS!$C$24,10,7))),0)</f>
        <v>#REF!</v>
      </c>
      <c r="Y3474" s="68">
        <f>+VLOOKUP(M3474,REFERENCIAS!$C:$D,2,0)*VLOOKUP($M$2,PONDERADORES!$A$7:$G$9,7,0)+VLOOKUP(N3474,REFERENCIAS!$C:$D,2,0)*VLOOKUP($N$2,PONDERADORES!$A$7:$G$9,7,0)+VLOOKUP(O3474,REFERENCIAS!$C:$D,2,0)*VLOOKUP($O$2,PONDERADORES!$A$7:$G$9,7,0)</f>
        <v>0.2</v>
      </c>
      <c r="Z3474" s="2">
        <f>+VLOOKUP(IF(R3474&lt;0.1,0,IF(AND(R3474&gt;=0.1,R3474&lt;0.2),0.1,IF(AND(R3474&gt;=0.2,R3474&lt;0.3),0.2,IF(R3474&gt;0.3,0.3,)))),REFERENCIAS!$C:$D,2,0)*VLOOKUP($R$2,PONDERADORES!$A$11:$G$11,7,0)</f>
        <v>15</v>
      </c>
      <c r="AA3474" s="92"/>
      <c r="AB3474" s="95" t="e">
        <f t="shared" ca="1" si="215"/>
        <v>#REF!</v>
      </c>
      <c r="AC3474" s="23" t="e">
        <f ca="1">IF(AB3474&gt;REFERENCIAS!$C$62,REFERENCIAS!$B$62,IF(AND(AB3474&gt;=REFERENCIAS!$C$63,AB3474&lt;REFERENCIAS!$D$63),REFERENCIAS!$B$63,IF(AND(AB3474&gt;REFERENCIAS!$C$64,AB3474&lt;=REFERENCIAS!$D$64),REFERENCIAS!$B$64,IF(AND(AB3474&gt;=REFERENCIAS!$C$65,AB3474&lt;REFERENCIAS!$D$65),REFERENCIAS!$B$65, "Revisar"))))</f>
        <v>#REF!</v>
      </c>
      <c r="AD3474" s="94" t="e">
        <f ca="1">VLOOKUP(AC3474,REFERENCIAS!$B$62:$G$65,4,FALSE)</f>
        <v>#REF!</v>
      </c>
    </row>
    <row r="3475" spans="1:30" ht="17.25" x14ac:dyDescent="0.25">
      <c r="A3475" s="74"/>
      <c r="B3475" s="19"/>
      <c r="C3475" s="19"/>
      <c r="D3475" s="50"/>
      <c r="E3475" s="73"/>
      <c r="F3475" s="74"/>
      <c r="G3475" s="9"/>
      <c r="H3475" s="48"/>
      <c r="I3475" s="49">
        <f t="shared" ca="1" si="216"/>
        <v>2022</v>
      </c>
      <c r="J3475" s="22">
        <f t="shared" ca="1" si="213"/>
        <v>1</v>
      </c>
      <c r="K3475" s="19"/>
      <c r="L3475" s="73"/>
      <c r="M3475" s="74"/>
      <c r="N3475" s="19"/>
      <c r="O3475" s="73"/>
      <c r="P3475" s="82">
        <v>1</v>
      </c>
      <c r="Q3475" s="24">
        <v>1</v>
      </c>
      <c r="R3475" s="81">
        <f t="shared" si="214"/>
        <v>1</v>
      </c>
      <c r="S3475" s="87"/>
      <c r="T3475" s="19"/>
      <c r="U3475" s="25"/>
      <c r="V3475" s="25"/>
      <c r="W3475" s="81"/>
      <c r="X3475" s="91" t="e">
        <f ca="1">+VLOOKUP(#REF!,REFERENCIAS!$C:$D,2,0)*VLOOKUP(#REF!,PONDERADORES!A:P,IF(AND(INFORMACION!$T3475='REFERENCIAS RIESGO'!$C$36,INFORMACION!$F3475=REFERENCIAS!$C$24),16,IF(INFORMACION!$T3475='REFERENCIAS RIESGO'!$C$36,13,IF(INFORMACION!$F3475=REFERENCIAS!$C$24,10,7))),0)+VLOOKUP(K3475,REFERENCIAS!$C:$D,2,0)*VLOOKUP($K$2,PONDERADORES!A:P,IF(AND(INFORMACION!$T3475='REFERENCIAS RIESGO'!$C$36,INFORMACION!$F3475=REFERENCIAS!$C$24),16,IF(INFORMACION!$T3475='REFERENCIAS RIESGO'!$C$36,13,IF(INFORMACION!$F3475=REFERENCIAS!$C$24,10,7))),0)+VLOOKUP(L3475,REFERENCIAS!$C:$D,2,0)*VLOOKUP($L$2,PONDERADORES!A:P,IF(AND(INFORMACION!$T3475='REFERENCIAS RIESGO'!$C$36,INFORMACION!$F3475=REFERENCIAS!$C$24),16,IF(INFORMACION!$T3475='REFERENCIAS RIESGO'!$C$36,13,IF(INFORMACION!$F3475=REFERENCIAS!$C$24,10,7))),0)+VLOOKUP(F3475,REFERENCIAS!$C:$D,2,0)*VLOOKUP($F$2,PONDERADORES!A:P,IF(AND(INFORMACION!$T3475='REFERENCIAS RIESGO'!$C$36,INFORMACION!$F3475=REFERENCIAS!$C$24),16,IF(INFORMACION!$T3475='REFERENCIAS RIESGO'!$C$36,13,IF(INFORMACION!$F3475=REFERENCIAS!$C$24,10,7))),0)+VLOOKUP(T3475,REFERENCIAS!$C:$D,2,0)*VLOOKUP($T$2,PONDERADORES!A:P,IF(AND(INFORMACION!$T3475='REFERENCIAS RIESGO'!$C$36,INFORMACION!$F3475=REFERENCIAS!$C$24),16,IF(INFORMACION!$T3475='REFERENCIAS RIESGO'!$C$36,13,IF(INFORMACION!$F3475=REFERENCIAS!$C$24,10,7))),0)+VLOOKUP(IF(J3475&lt;=0.2,0.2,IF(AND(J3475&gt;0.2,J3475&lt;=0.4),0.4,IF(AND(J3475&gt;0.4,J3475&lt;=0.6),0.6,IF(AND(J3475&gt;0.6,J3475&lt;=0.8),0.8,IF(AND(J3475&gt;0.8,J3475&lt;=1),1))))),REFERENCIAS!$C:$D,2,0)*VLOOKUP($J$2,PONDERADORES!A:P,IF(AND(INFORMACION!$T3475='REFERENCIAS RIESGO'!$C$36,INFORMACION!$F3475=REFERENCIAS!$C$24),16,IF(INFORMACION!$T3475='REFERENCIAS RIESGO'!$C$36,13,IF(INFORMACION!$F3475=REFERENCIAS!$C$24,10,7))),0)</f>
        <v>#REF!</v>
      </c>
      <c r="Y3475" s="68">
        <f>+VLOOKUP(M3475,REFERENCIAS!$C:$D,2,0)*VLOOKUP($M$2,PONDERADORES!$A$7:$G$9,7,0)+VLOOKUP(N3475,REFERENCIAS!$C:$D,2,0)*VLOOKUP($N$2,PONDERADORES!$A$7:$G$9,7,0)+VLOOKUP(O3475,REFERENCIAS!$C:$D,2,0)*VLOOKUP($O$2,PONDERADORES!$A$7:$G$9,7,0)</f>
        <v>0.2</v>
      </c>
      <c r="Z3475" s="2">
        <f>+VLOOKUP(IF(R3475&lt;0.1,0,IF(AND(R3475&gt;=0.1,R3475&lt;0.2),0.1,IF(AND(R3475&gt;=0.2,R3475&lt;0.3),0.2,IF(R3475&gt;0.3,0.3,)))),REFERENCIAS!$C:$D,2,0)*VLOOKUP($R$2,PONDERADORES!$A$11:$G$11,7,0)</f>
        <v>15</v>
      </c>
      <c r="AA3475" s="92"/>
      <c r="AB3475" s="95" t="e">
        <f t="shared" ca="1" si="215"/>
        <v>#REF!</v>
      </c>
      <c r="AC3475" s="23" t="e">
        <f ca="1">IF(AB3475&gt;REFERENCIAS!$C$62,REFERENCIAS!$B$62,IF(AND(AB3475&gt;=REFERENCIAS!$C$63,AB3475&lt;REFERENCIAS!$D$63),REFERENCIAS!$B$63,IF(AND(AB3475&gt;REFERENCIAS!$C$64,AB3475&lt;=REFERENCIAS!$D$64),REFERENCIAS!$B$64,IF(AND(AB3475&gt;=REFERENCIAS!$C$65,AB3475&lt;REFERENCIAS!$D$65),REFERENCIAS!$B$65, "Revisar"))))</f>
        <v>#REF!</v>
      </c>
      <c r="AD3475" s="94" t="e">
        <f ca="1">VLOOKUP(AC3475,REFERENCIAS!$B$62:$G$65,4,FALSE)</f>
        <v>#REF!</v>
      </c>
    </row>
    <row r="3476" spans="1:30" ht="17.25" x14ac:dyDescent="0.25">
      <c r="A3476" s="74"/>
      <c r="B3476" s="19"/>
      <c r="C3476" s="19"/>
      <c r="D3476" s="50"/>
      <c r="E3476" s="73"/>
      <c r="F3476" s="74"/>
      <c r="G3476" s="9"/>
      <c r="H3476" s="48"/>
      <c r="I3476" s="49">
        <f t="shared" ca="1" si="216"/>
        <v>2022</v>
      </c>
      <c r="J3476" s="22">
        <f t="shared" ca="1" si="213"/>
        <v>1</v>
      </c>
      <c r="K3476" s="19"/>
      <c r="L3476" s="73"/>
      <c r="M3476" s="74"/>
      <c r="N3476" s="19"/>
      <c r="O3476" s="73"/>
      <c r="P3476" s="82">
        <v>1</v>
      </c>
      <c r="Q3476" s="24">
        <v>1</v>
      </c>
      <c r="R3476" s="81">
        <f t="shared" si="214"/>
        <v>1</v>
      </c>
      <c r="S3476" s="87"/>
      <c r="T3476" s="19"/>
      <c r="U3476" s="25"/>
      <c r="V3476" s="25"/>
      <c r="W3476" s="81"/>
      <c r="X3476" s="91" t="e">
        <f ca="1">+VLOOKUP(#REF!,REFERENCIAS!$C:$D,2,0)*VLOOKUP(#REF!,PONDERADORES!A:P,IF(AND(INFORMACION!$T3476='REFERENCIAS RIESGO'!$C$36,INFORMACION!$F3476=REFERENCIAS!$C$24),16,IF(INFORMACION!$T3476='REFERENCIAS RIESGO'!$C$36,13,IF(INFORMACION!$F3476=REFERENCIAS!$C$24,10,7))),0)+VLOOKUP(K3476,REFERENCIAS!$C:$D,2,0)*VLOOKUP($K$2,PONDERADORES!A:P,IF(AND(INFORMACION!$T3476='REFERENCIAS RIESGO'!$C$36,INFORMACION!$F3476=REFERENCIAS!$C$24),16,IF(INFORMACION!$T3476='REFERENCIAS RIESGO'!$C$36,13,IF(INFORMACION!$F3476=REFERENCIAS!$C$24,10,7))),0)+VLOOKUP(L3476,REFERENCIAS!$C:$D,2,0)*VLOOKUP($L$2,PONDERADORES!A:P,IF(AND(INFORMACION!$T3476='REFERENCIAS RIESGO'!$C$36,INFORMACION!$F3476=REFERENCIAS!$C$24),16,IF(INFORMACION!$T3476='REFERENCIAS RIESGO'!$C$36,13,IF(INFORMACION!$F3476=REFERENCIAS!$C$24,10,7))),0)+VLOOKUP(F3476,REFERENCIAS!$C:$D,2,0)*VLOOKUP($F$2,PONDERADORES!A:P,IF(AND(INFORMACION!$T3476='REFERENCIAS RIESGO'!$C$36,INFORMACION!$F3476=REFERENCIAS!$C$24),16,IF(INFORMACION!$T3476='REFERENCIAS RIESGO'!$C$36,13,IF(INFORMACION!$F3476=REFERENCIAS!$C$24,10,7))),0)+VLOOKUP(T3476,REFERENCIAS!$C:$D,2,0)*VLOOKUP($T$2,PONDERADORES!A:P,IF(AND(INFORMACION!$T3476='REFERENCIAS RIESGO'!$C$36,INFORMACION!$F3476=REFERENCIAS!$C$24),16,IF(INFORMACION!$T3476='REFERENCIAS RIESGO'!$C$36,13,IF(INFORMACION!$F3476=REFERENCIAS!$C$24,10,7))),0)+VLOOKUP(IF(J3476&lt;=0.2,0.2,IF(AND(J3476&gt;0.2,J3476&lt;=0.4),0.4,IF(AND(J3476&gt;0.4,J3476&lt;=0.6),0.6,IF(AND(J3476&gt;0.6,J3476&lt;=0.8),0.8,IF(AND(J3476&gt;0.8,J3476&lt;=1),1))))),REFERENCIAS!$C:$D,2,0)*VLOOKUP($J$2,PONDERADORES!A:P,IF(AND(INFORMACION!$T3476='REFERENCIAS RIESGO'!$C$36,INFORMACION!$F3476=REFERENCIAS!$C$24),16,IF(INFORMACION!$T3476='REFERENCIAS RIESGO'!$C$36,13,IF(INFORMACION!$F3476=REFERENCIAS!$C$24,10,7))),0)</f>
        <v>#REF!</v>
      </c>
      <c r="Y3476" s="68">
        <f>+VLOOKUP(M3476,REFERENCIAS!$C:$D,2,0)*VLOOKUP($M$2,PONDERADORES!$A$7:$G$9,7,0)+VLOOKUP(N3476,REFERENCIAS!$C:$D,2,0)*VLOOKUP($N$2,PONDERADORES!$A$7:$G$9,7,0)+VLOOKUP(O3476,REFERENCIAS!$C:$D,2,0)*VLOOKUP($O$2,PONDERADORES!$A$7:$G$9,7,0)</f>
        <v>0.2</v>
      </c>
      <c r="Z3476" s="2">
        <f>+VLOOKUP(IF(R3476&lt;0.1,0,IF(AND(R3476&gt;=0.1,R3476&lt;0.2),0.1,IF(AND(R3476&gt;=0.2,R3476&lt;0.3),0.2,IF(R3476&gt;0.3,0.3,)))),REFERENCIAS!$C:$D,2,0)*VLOOKUP($R$2,PONDERADORES!$A$11:$G$11,7,0)</f>
        <v>15</v>
      </c>
      <c r="AA3476" s="92"/>
      <c r="AB3476" s="95" t="e">
        <f t="shared" ca="1" si="215"/>
        <v>#REF!</v>
      </c>
      <c r="AC3476" s="23" t="e">
        <f ca="1">IF(AB3476&gt;REFERENCIAS!$C$62,REFERENCIAS!$B$62,IF(AND(AB3476&gt;=REFERENCIAS!$C$63,AB3476&lt;REFERENCIAS!$D$63),REFERENCIAS!$B$63,IF(AND(AB3476&gt;REFERENCIAS!$C$64,AB3476&lt;=REFERENCIAS!$D$64),REFERENCIAS!$B$64,IF(AND(AB3476&gt;=REFERENCIAS!$C$65,AB3476&lt;REFERENCIAS!$D$65),REFERENCIAS!$B$65, "Revisar"))))</f>
        <v>#REF!</v>
      </c>
      <c r="AD3476" s="94" t="e">
        <f ca="1">VLOOKUP(AC3476,REFERENCIAS!$B$62:$G$65,4,FALSE)</f>
        <v>#REF!</v>
      </c>
    </row>
    <row r="3477" spans="1:30" ht="17.25" x14ac:dyDescent="0.25">
      <c r="A3477" s="74"/>
      <c r="B3477" s="19"/>
      <c r="C3477" s="19"/>
      <c r="D3477" s="50"/>
      <c r="E3477" s="73"/>
      <c r="F3477" s="74"/>
      <c r="G3477" s="9"/>
      <c r="H3477" s="48"/>
      <c r="I3477" s="49">
        <f t="shared" ca="1" si="216"/>
        <v>2022</v>
      </c>
      <c r="J3477" s="22">
        <f t="shared" ca="1" si="213"/>
        <v>1</v>
      </c>
      <c r="K3477" s="19"/>
      <c r="L3477" s="73"/>
      <c r="M3477" s="74"/>
      <c r="N3477" s="19"/>
      <c r="O3477" s="73"/>
      <c r="P3477" s="82">
        <v>1</v>
      </c>
      <c r="Q3477" s="24">
        <v>1</v>
      </c>
      <c r="R3477" s="81">
        <f t="shared" si="214"/>
        <v>1</v>
      </c>
      <c r="S3477" s="87"/>
      <c r="T3477" s="19"/>
      <c r="U3477" s="25"/>
      <c r="V3477" s="25"/>
      <c r="W3477" s="81"/>
      <c r="X3477" s="91" t="e">
        <f ca="1">+VLOOKUP(#REF!,REFERENCIAS!$C:$D,2,0)*VLOOKUP(#REF!,PONDERADORES!A:P,IF(AND(INFORMACION!$T3477='REFERENCIAS RIESGO'!$C$36,INFORMACION!$F3477=REFERENCIAS!$C$24),16,IF(INFORMACION!$T3477='REFERENCIAS RIESGO'!$C$36,13,IF(INFORMACION!$F3477=REFERENCIAS!$C$24,10,7))),0)+VLOOKUP(K3477,REFERENCIAS!$C:$D,2,0)*VLOOKUP($K$2,PONDERADORES!A:P,IF(AND(INFORMACION!$T3477='REFERENCIAS RIESGO'!$C$36,INFORMACION!$F3477=REFERENCIAS!$C$24),16,IF(INFORMACION!$T3477='REFERENCIAS RIESGO'!$C$36,13,IF(INFORMACION!$F3477=REFERENCIAS!$C$24,10,7))),0)+VLOOKUP(L3477,REFERENCIAS!$C:$D,2,0)*VLOOKUP($L$2,PONDERADORES!A:P,IF(AND(INFORMACION!$T3477='REFERENCIAS RIESGO'!$C$36,INFORMACION!$F3477=REFERENCIAS!$C$24),16,IF(INFORMACION!$T3477='REFERENCIAS RIESGO'!$C$36,13,IF(INFORMACION!$F3477=REFERENCIAS!$C$24,10,7))),0)+VLOOKUP(F3477,REFERENCIAS!$C:$D,2,0)*VLOOKUP($F$2,PONDERADORES!A:P,IF(AND(INFORMACION!$T3477='REFERENCIAS RIESGO'!$C$36,INFORMACION!$F3477=REFERENCIAS!$C$24),16,IF(INFORMACION!$T3477='REFERENCIAS RIESGO'!$C$36,13,IF(INFORMACION!$F3477=REFERENCIAS!$C$24,10,7))),0)+VLOOKUP(T3477,REFERENCIAS!$C:$D,2,0)*VLOOKUP($T$2,PONDERADORES!A:P,IF(AND(INFORMACION!$T3477='REFERENCIAS RIESGO'!$C$36,INFORMACION!$F3477=REFERENCIAS!$C$24),16,IF(INFORMACION!$T3477='REFERENCIAS RIESGO'!$C$36,13,IF(INFORMACION!$F3477=REFERENCIAS!$C$24,10,7))),0)+VLOOKUP(IF(J3477&lt;=0.2,0.2,IF(AND(J3477&gt;0.2,J3477&lt;=0.4),0.4,IF(AND(J3477&gt;0.4,J3477&lt;=0.6),0.6,IF(AND(J3477&gt;0.6,J3477&lt;=0.8),0.8,IF(AND(J3477&gt;0.8,J3477&lt;=1),1))))),REFERENCIAS!$C:$D,2,0)*VLOOKUP($J$2,PONDERADORES!A:P,IF(AND(INFORMACION!$T3477='REFERENCIAS RIESGO'!$C$36,INFORMACION!$F3477=REFERENCIAS!$C$24),16,IF(INFORMACION!$T3477='REFERENCIAS RIESGO'!$C$36,13,IF(INFORMACION!$F3477=REFERENCIAS!$C$24,10,7))),0)</f>
        <v>#REF!</v>
      </c>
      <c r="Y3477" s="68">
        <f>+VLOOKUP(M3477,REFERENCIAS!$C:$D,2,0)*VLOOKUP($M$2,PONDERADORES!$A$7:$G$9,7,0)+VLOOKUP(N3477,REFERENCIAS!$C:$D,2,0)*VLOOKUP($N$2,PONDERADORES!$A$7:$G$9,7,0)+VLOOKUP(O3477,REFERENCIAS!$C:$D,2,0)*VLOOKUP($O$2,PONDERADORES!$A$7:$G$9,7,0)</f>
        <v>0.2</v>
      </c>
      <c r="Z3477" s="2">
        <f>+VLOOKUP(IF(R3477&lt;0.1,0,IF(AND(R3477&gt;=0.1,R3477&lt;0.2),0.1,IF(AND(R3477&gt;=0.2,R3477&lt;0.3),0.2,IF(R3477&gt;0.3,0.3,)))),REFERENCIAS!$C:$D,2,0)*VLOOKUP($R$2,PONDERADORES!$A$11:$G$11,7,0)</f>
        <v>15</v>
      </c>
      <c r="AA3477" s="92"/>
      <c r="AB3477" s="95" t="e">
        <f t="shared" ca="1" si="215"/>
        <v>#REF!</v>
      </c>
      <c r="AC3477" s="23" t="e">
        <f ca="1">IF(AB3477&gt;REFERENCIAS!$C$62,REFERENCIAS!$B$62,IF(AND(AB3477&gt;=REFERENCIAS!$C$63,AB3477&lt;REFERENCIAS!$D$63),REFERENCIAS!$B$63,IF(AND(AB3477&gt;REFERENCIAS!$C$64,AB3477&lt;=REFERENCIAS!$D$64),REFERENCIAS!$B$64,IF(AND(AB3477&gt;=REFERENCIAS!$C$65,AB3477&lt;REFERENCIAS!$D$65),REFERENCIAS!$B$65, "Revisar"))))</f>
        <v>#REF!</v>
      </c>
      <c r="AD3477" s="94" t="e">
        <f ca="1">VLOOKUP(AC3477,REFERENCIAS!$B$62:$G$65,4,FALSE)</f>
        <v>#REF!</v>
      </c>
    </row>
    <row r="3478" spans="1:30" ht="17.25" x14ac:dyDescent="0.25">
      <c r="A3478" s="74"/>
      <c r="B3478" s="19"/>
      <c r="C3478" s="19"/>
      <c r="D3478" s="50"/>
      <c r="E3478" s="73"/>
      <c r="F3478" s="74"/>
      <c r="G3478" s="9"/>
      <c r="H3478" s="48"/>
      <c r="I3478" s="49">
        <f t="shared" ca="1" si="216"/>
        <v>2022</v>
      </c>
      <c r="J3478" s="22">
        <f t="shared" ca="1" si="213"/>
        <v>1</v>
      </c>
      <c r="K3478" s="19"/>
      <c r="L3478" s="73"/>
      <c r="M3478" s="74"/>
      <c r="N3478" s="19"/>
      <c r="O3478" s="73"/>
      <c r="P3478" s="82">
        <v>1</v>
      </c>
      <c r="Q3478" s="24">
        <v>1</v>
      </c>
      <c r="R3478" s="81">
        <f t="shared" si="214"/>
        <v>1</v>
      </c>
      <c r="S3478" s="87"/>
      <c r="T3478" s="19"/>
      <c r="U3478" s="25"/>
      <c r="V3478" s="25"/>
      <c r="W3478" s="81"/>
      <c r="X3478" s="91" t="e">
        <f ca="1">+VLOOKUP(#REF!,REFERENCIAS!$C:$D,2,0)*VLOOKUP(#REF!,PONDERADORES!A:P,IF(AND(INFORMACION!$T3478='REFERENCIAS RIESGO'!$C$36,INFORMACION!$F3478=REFERENCIAS!$C$24),16,IF(INFORMACION!$T3478='REFERENCIAS RIESGO'!$C$36,13,IF(INFORMACION!$F3478=REFERENCIAS!$C$24,10,7))),0)+VLOOKUP(K3478,REFERENCIAS!$C:$D,2,0)*VLOOKUP($K$2,PONDERADORES!A:P,IF(AND(INFORMACION!$T3478='REFERENCIAS RIESGO'!$C$36,INFORMACION!$F3478=REFERENCIAS!$C$24),16,IF(INFORMACION!$T3478='REFERENCIAS RIESGO'!$C$36,13,IF(INFORMACION!$F3478=REFERENCIAS!$C$24,10,7))),0)+VLOOKUP(L3478,REFERENCIAS!$C:$D,2,0)*VLOOKUP($L$2,PONDERADORES!A:P,IF(AND(INFORMACION!$T3478='REFERENCIAS RIESGO'!$C$36,INFORMACION!$F3478=REFERENCIAS!$C$24),16,IF(INFORMACION!$T3478='REFERENCIAS RIESGO'!$C$36,13,IF(INFORMACION!$F3478=REFERENCIAS!$C$24,10,7))),0)+VLOOKUP(F3478,REFERENCIAS!$C:$D,2,0)*VLOOKUP($F$2,PONDERADORES!A:P,IF(AND(INFORMACION!$T3478='REFERENCIAS RIESGO'!$C$36,INFORMACION!$F3478=REFERENCIAS!$C$24),16,IF(INFORMACION!$T3478='REFERENCIAS RIESGO'!$C$36,13,IF(INFORMACION!$F3478=REFERENCIAS!$C$24,10,7))),0)+VLOOKUP(T3478,REFERENCIAS!$C:$D,2,0)*VLOOKUP($T$2,PONDERADORES!A:P,IF(AND(INFORMACION!$T3478='REFERENCIAS RIESGO'!$C$36,INFORMACION!$F3478=REFERENCIAS!$C$24),16,IF(INFORMACION!$T3478='REFERENCIAS RIESGO'!$C$36,13,IF(INFORMACION!$F3478=REFERENCIAS!$C$24,10,7))),0)+VLOOKUP(IF(J3478&lt;=0.2,0.2,IF(AND(J3478&gt;0.2,J3478&lt;=0.4),0.4,IF(AND(J3478&gt;0.4,J3478&lt;=0.6),0.6,IF(AND(J3478&gt;0.6,J3478&lt;=0.8),0.8,IF(AND(J3478&gt;0.8,J3478&lt;=1),1))))),REFERENCIAS!$C:$D,2,0)*VLOOKUP($J$2,PONDERADORES!A:P,IF(AND(INFORMACION!$T3478='REFERENCIAS RIESGO'!$C$36,INFORMACION!$F3478=REFERENCIAS!$C$24),16,IF(INFORMACION!$T3478='REFERENCIAS RIESGO'!$C$36,13,IF(INFORMACION!$F3478=REFERENCIAS!$C$24,10,7))),0)</f>
        <v>#REF!</v>
      </c>
      <c r="Y3478" s="68">
        <f>+VLOOKUP(M3478,REFERENCIAS!$C:$D,2,0)*VLOOKUP($M$2,PONDERADORES!$A$7:$G$9,7,0)+VLOOKUP(N3478,REFERENCIAS!$C:$D,2,0)*VLOOKUP($N$2,PONDERADORES!$A$7:$G$9,7,0)+VLOOKUP(O3478,REFERENCIAS!$C:$D,2,0)*VLOOKUP($O$2,PONDERADORES!$A$7:$G$9,7,0)</f>
        <v>0.2</v>
      </c>
      <c r="Z3478" s="2">
        <f>+VLOOKUP(IF(R3478&lt;0.1,0,IF(AND(R3478&gt;=0.1,R3478&lt;0.2),0.1,IF(AND(R3478&gt;=0.2,R3478&lt;0.3),0.2,IF(R3478&gt;0.3,0.3,)))),REFERENCIAS!$C:$D,2,0)*VLOOKUP($R$2,PONDERADORES!$A$11:$G$11,7,0)</f>
        <v>15</v>
      </c>
      <c r="AA3478" s="92"/>
      <c r="AB3478" s="95" t="e">
        <f t="shared" ca="1" si="215"/>
        <v>#REF!</v>
      </c>
      <c r="AC3478" s="23" t="e">
        <f ca="1">IF(AB3478&gt;REFERENCIAS!$C$62,REFERENCIAS!$B$62,IF(AND(AB3478&gt;=REFERENCIAS!$C$63,AB3478&lt;REFERENCIAS!$D$63),REFERENCIAS!$B$63,IF(AND(AB3478&gt;REFERENCIAS!$C$64,AB3478&lt;=REFERENCIAS!$D$64),REFERENCIAS!$B$64,IF(AND(AB3478&gt;=REFERENCIAS!$C$65,AB3478&lt;REFERENCIAS!$D$65),REFERENCIAS!$B$65, "Revisar"))))</f>
        <v>#REF!</v>
      </c>
      <c r="AD3478" s="94" t="e">
        <f ca="1">VLOOKUP(AC3478,REFERENCIAS!$B$62:$G$65,4,FALSE)</f>
        <v>#REF!</v>
      </c>
    </row>
    <row r="3479" spans="1:30" ht="17.25" x14ac:dyDescent="0.25">
      <c r="A3479" s="74"/>
      <c r="B3479" s="19"/>
      <c r="C3479" s="19"/>
      <c r="D3479" s="50"/>
      <c r="E3479" s="73"/>
      <c r="F3479" s="74"/>
      <c r="G3479" s="9"/>
      <c r="H3479" s="48"/>
      <c r="I3479" s="49">
        <f t="shared" ca="1" si="216"/>
        <v>2022</v>
      </c>
      <c r="J3479" s="22">
        <f t="shared" ca="1" si="213"/>
        <v>1</v>
      </c>
      <c r="K3479" s="19"/>
      <c r="L3479" s="73"/>
      <c r="M3479" s="74"/>
      <c r="N3479" s="19"/>
      <c r="O3479" s="73"/>
      <c r="P3479" s="82">
        <v>1</v>
      </c>
      <c r="Q3479" s="24">
        <v>1</v>
      </c>
      <c r="R3479" s="81">
        <f t="shared" si="214"/>
        <v>1</v>
      </c>
      <c r="S3479" s="87"/>
      <c r="T3479" s="19"/>
      <c r="U3479" s="25"/>
      <c r="V3479" s="25"/>
      <c r="W3479" s="81"/>
      <c r="X3479" s="91" t="e">
        <f ca="1">+VLOOKUP(#REF!,REFERENCIAS!$C:$D,2,0)*VLOOKUP(#REF!,PONDERADORES!A:P,IF(AND(INFORMACION!$T3479='REFERENCIAS RIESGO'!$C$36,INFORMACION!$F3479=REFERENCIAS!$C$24),16,IF(INFORMACION!$T3479='REFERENCIAS RIESGO'!$C$36,13,IF(INFORMACION!$F3479=REFERENCIAS!$C$24,10,7))),0)+VLOOKUP(K3479,REFERENCIAS!$C:$D,2,0)*VLOOKUP($K$2,PONDERADORES!A:P,IF(AND(INFORMACION!$T3479='REFERENCIAS RIESGO'!$C$36,INFORMACION!$F3479=REFERENCIAS!$C$24),16,IF(INFORMACION!$T3479='REFERENCIAS RIESGO'!$C$36,13,IF(INFORMACION!$F3479=REFERENCIAS!$C$24,10,7))),0)+VLOOKUP(L3479,REFERENCIAS!$C:$D,2,0)*VLOOKUP($L$2,PONDERADORES!A:P,IF(AND(INFORMACION!$T3479='REFERENCIAS RIESGO'!$C$36,INFORMACION!$F3479=REFERENCIAS!$C$24),16,IF(INFORMACION!$T3479='REFERENCIAS RIESGO'!$C$36,13,IF(INFORMACION!$F3479=REFERENCIAS!$C$24,10,7))),0)+VLOOKUP(F3479,REFERENCIAS!$C:$D,2,0)*VLOOKUP($F$2,PONDERADORES!A:P,IF(AND(INFORMACION!$T3479='REFERENCIAS RIESGO'!$C$36,INFORMACION!$F3479=REFERENCIAS!$C$24),16,IF(INFORMACION!$T3479='REFERENCIAS RIESGO'!$C$36,13,IF(INFORMACION!$F3479=REFERENCIAS!$C$24,10,7))),0)+VLOOKUP(T3479,REFERENCIAS!$C:$D,2,0)*VLOOKUP($T$2,PONDERADORES!A:P,IF(AND(INFORMACION!$T3479='REFERENCIAS RIESGO'!$C$36,INFORMACION!$F3479=REFERENCIAS!$C$24),16,IF(INFORMACION!$T3479='REFERENCIAS RIESGO'!$C$36,13,IF(INFORMACION!$F3479=REFERENCIAS!$C$24,10,7))),0)+VLOOKUP(IF(J3479&lt;=0.2,0.2,IF(AND(J3479&gt;0.2,J3479&lt;=0.4),0.4,IF(AND(J3479&gt;0.4,J3479&lt;=0.6),0.6,IF(AND(J3479&gt;0.6,J3479&lt;=0.8),0.8,IF(AND(J3479&gt;0.8,J3479&lt;=1),1))))),REFERENCIAS!$C:$D,2,0)*VLOOKUP($J$2,PONDERADORES!A:P,IF(AND(INFORMACION!$T3479='REFERENCIAS RIESGO'!$C$36,INFORMACION!$F3479=REFERENCIAS!$C$24),16,IF(INFORMACION!$T3479='REFERENCIAS RIESGO'!$C$36,13,IF(INFORMACION!$F3479=REFERENCIAS!$C$24,10,7))),0)</f>
        <v>#REF!</v>
      </c>
      <c r="Y3479" s="68">
        <f>+VLOOKUP(M3479,REFERENCIAS!$C:$D,2,0)*VLOOKUP($M$2,PONDERADORES!$A$7:$G$9,7,0)+VLOOKUP(N3479,REFERENCIAS!$C:$D,2,0)*VLOOKUP($N$2,PONDERADORES!$A$7:$G$9,7,0)+VLOOKUP(O3479,REFERENCIAS!$C:$D,2,0)*VLOOKUP($O$2,PONDERADORES!$A$7:$G$9,7,0)</f>
        <v>0.2</v>
      </c>
      <c r="Z3479" s="2">
        <f>+VLOOKUP(IF(R3479&lt;0.1,0,IF(AND(R3479&gt;=0.1,R3479&lt;0.2),0.1,IF(AND(R3479&gt;=0.2,R3479&lt;0.3),0.2,IF(R3479&gt;0.3,0.3,)))),REFERENCIAS!$C:$D,2,0)*VLOOKUP($R$2,PONDERADORES!$A$11:$G$11,7,0)</f>
        <v>15</v>
      </c>
      <c r="AA3479" s="92"/>
      <c r="AB3479" s="95" t="e">
        <f t="shared" ca="1" si="215"/>
        <v>#REF!</v>
      </c>
      <c r="AC3479" s="23" t="e">
        <f ca="1">IF(AB3479&gt;REFERENCIAS!$C$62,REFERENCIAS!$B$62,IF(AND(AB3479&gt;=REFERENCIAS!$C$63,AB3479&lt;REFERENCIAS!$D$63),REFERENCIAS!$B$63,IF(AND(AB3479&gt;REFERENCIAS!$C$64,AB3479&lt;=REFERENCIAS!$D$64),REFERENCIAS!$B$64,IF(AND(AB3479&gt;=REFERENCIAS!$C$65,AB3479&lt;REFERENCIAS!$D$65),REFERENCIAS!$B$65, "Revisar"))))</f>
        <v>#REF!</v>
      </c>
      <c r="AD3479" s="94" t="e">
        <f ca="1">VLOOKUP(AC3479,REFERENCIAS!$B$62:$G$65,4,FALSE)</f>
        <v>#REF!</v>
      </c>
    </row>
    <row r="3480" spans="1:30" ht="17.25" x14ac:dyDescent="0.25">
      <c r="A3480" s="74"/>
      <c r="B3480" s="19"/>
      <c r="C3480" s="19"/>
      <c r="D3480" s="50"/>
      <c r="E3480" s="73"/>
      <c r="F3480" s="74"/>
      <c r="G3480" s="9"/>
      <c r="H3480" s="48"/>
      <c r="I3480" s="49">
        <f t="shared" ca="1" si="216"/>
        <v>2022</v>
      </c>
      <c r="J3480" s="22">
        <f t="shared" ca="1" si="213"/>
        <v>1</v>
      </c>
      <c r="K3480" s="19"/>
      <c r="L3480" s="73"/>
      <c r="M3480" s="74"/>
      <c r="N3480" s="19"/>
      <c r="O3480" s="73"/>
      <c r="P3480" s="82">
        <v>1</v>
      </c>
      <c r="Q3480" s="24">
        <v>1</v>
      </c>
      <c r="R3480" s="81">
        <f t="shared" si="214"/>
        <v>1</v>
      </c>
      <c r="S3480" s="87"/>
      <c r="T3480" s="19"/>
      <c r="U3480" s="25"/>
      <c r="V3480" s="25"/>
      <c r="W3480" s="81"/>
      <c r="X3480" s="91" t="e">
        <f ca="1">+VLOOKUP(#REF!,REFERENCIAS!$C:$D,2,0)*VLOOKUP(#REF!,PONDERADORES!A:P,IF(AND(INFORMACION!$T3480='REFERENCIAS RIESGO'!$C$36,INFORMACION!$F3480=REFERENCIAS!$C$24),16,IF(INFORMACION!$T3480='REFERENCIAS RIESGO'!$C$36,13,IF(INFORMACION!$F3480=REFERENCIAS!$C$24,10,7))),0)+VLOOKUP(K3480,REFERENCIAS!$C:$D,2,0)*VLOOKUP($K$2,PONDERADORES!A:P,IF(AND(INFORMACION!$T3480='REFERENCIAS RIESGO'!$C$36,INFORMACION!$F3480=REFERENCIAS!$C$24),16,IF(INFORMACION!$T3480='REFERENCIAS RIESGO'!$C$36,13,IF(INFORMACION!$F3480=REFERENCIAS!$C$24,10,7))),0)+VLOOKUP(L3480,REFERENCIAS!$C:$D,2,0)*VLOOKUP($L$2,PONDERADORES!A:P,IF(AND(INFORMACION!$T3480='REFERENCIAS RIESGO'!$C$36,INFORMACION!$F3480=REFERENCIAS!$C$24),16,IF(INFORMACION!$T3480='REFERENCIAS RIESGO'!$C$36,13,IF(INFORMACION!$F3480=REFERENCIAS!$C$24,10,7))),0)+VLOOKUP(F3480,REFERENCIAS!$C:$D,2,0)*VLOOKUP($F$2,PONDERADORES!A:P,IF(AND(INFORMACION!$T3480='REFERENCIAS RIESGO'!$C$36,INFORMACION!$F3480=REFERENCIAS!$C$24),16,IF(INFORMACION!$T3480='REFERENCIAS RIESGO'!$C$36,13,IF(INFORMACION!$F3480=REFERENCIAS!$C$24,10,7))),0)+VLOOKUP(T3480,REFERENCIAS!$C:$D,2,0)*VLOOKUP($T$2,PONDERADORES!A:P,IF(AND(INFORMACION!$T3480='REFERENCIAS RIESGO'!$C$36,INFORMACION!$F3480=REFERENCIAS!$C$24),16,IF(INFORMACION!$T3480='REFERENCIAS RIESGO'!$C$36,13,IF(INFORMACION!$F3480=REFERENCIAS!$C$24,10,7))),0)+VLOOKUP(IF(J3480&lt;=0.2,0.2,IF(AND(J3480&gt;0.2,J3480&lt;=0.4),0.4,IF(AND(J3480&gt;0.4,J3480&lt;=0.6),0.6,IF(AND(J3480&gt;0.6,J3480&lt;=0.8),0.8,IF(AND(J3480&gt;0.8,J3480&lt;=1),1))))),REFERENCIAS!$C:$D,2,0)*VLOOKUP($J$2,PONDERADORES!A:P,IF(AND(INFORMACION!$T3480='REFERENCIAS RIESGO'!$C$36,INFORMACION!$F3480=REFERENCIAS!$C$24),16,IF(INFORMACION!$T3480='REFERENCIAS RIESGO'!$C$36,13,IF(INFORMACION!$F3480=REFERENCIAS!$C$24,10,7))),0)</f>
        <v>#REF!</v>
      </c>
      <c r="Y3480" s="68">
        <f>+VLOOKUP(M3480,REFERENCIAS!$C:$D,2,0)*VLOOKUP($M$2,PONDERADORES!$A$7:$G$9,7,0)+VLOOKUP(N3480,REFERENCIAS!$C:$D,2,0)*VLOOKUP($N$2,PONDERADORES!$A$7:$G$9,7,0)+VLOOKUP(O3480,REFERENCIAS!$C:$D,2,0)*VLOOKUP($O$2,PONDERADORES!$A$7:$G$9,7,0)</f>
        <v>0.2</v>
      </c>
      <c r="Z3480" s="2">
        <f>+VLOOKUP(IF(R3480&lt;0.1,0,IF(AND(R3480&gt;=0.1,R3480&lt;0.2),0.1,IF(AND(R3480&gt;=0.2,R3480&lt;0.3),0.2,IF(R3480&gt;0.3,0.3,)))),REFERENCIAS!$C:$D,2,0)*VLOOKUP($R$2,PONDERADORES!$A$11:$G$11,7,0)</f>
        <v>15</v>
      </c>
      <c r="AA3480" s="92"/>
      <c r="AB3480" s="95" t="e">
        <f t="shared" ca="1" si="215"/>
        <v>#REF!</v>
      </c>
      <c r="AC3480" s="23" t="e">
        <f ca="1">IF(AB3480&gt;REFERENCIAS!$C$62,REFERENCIAS!$B$62,IF(AND(AB3480&gt;=REFERENCIAS!$C$63,AB3480&lt;REFERENCIAS!$D$63),REFERENCIAS!$B$63,IF(AND(AB3480&gt;REFERENCIAS!$C$64,AB3480&lt;=REFERENCIAS!$D$64),REFERENCIAS!$B$64,IF(AND(AB3480&gt;=REFERENCIAS!$C$65,AB3480&lt;REFERENCIAS!$D$65),REFERENCIAS!$B$65, "Revisar"))))</f>
        <v>#REF!</v>
      </c>
      <c r="AD3480" s="94" t="e">
        <f ca="1">VLOOKUP(AC3480,REFERENCIAS!$B$62:$G$65,4,FALSE)</f>
        <v>#REF!</v>
      </c>
    </row>
    <row r="3481" spans="1:30" ht="17.25" x14ac:dyDescent="0.25">
      <c r="A3481" s="74"/>
      <c r="B3481" s="19"/>
      <c r="C3481" s="19"/>
      <c r="D3481" s="50"/>
      <c r="E3481" s="73"/>
      <c r="F3481" s="74"/>
      <c r="G3481" s="9"/>
      <c r="H3481" s="48"/>
      <c r="I3481" s="49">
        <f t="shared" ca="1" si="216"/>
        <v>2022</v>
      </c>
      <c r="J3481" s="22">
        <f t="shared" ca="1" si="213"/>
        <v>1</v>
      </c>
      <c r="K3481" s="19"/>
      <c r="L3481" s="73"/>
      <c r="M3481" s="74"/>
      <c r="N3481" s="19"/>
      <c r="O3481" s="73"/>
      <c r="P3481" s="82">
        <v>1</v>
      </c>
      <c r="Q3481" s="24">
        <v>1</v>
      </c>
      <c r="R3481" s="81">
        <f t="shared" si="214"/>
        <v>1</v>
      </c>
      <c r="S3481" s="87"/>
      <c r="T3481" s="19"/>
      <c r="U3481" s="25"/>
      <c r="V3481" s="25"/>
      <c r="W3481" s="81"/>
      <c r="X3481" s="91" t="e">
        <f ca="1">+VLOOKUP(#REF!,REFERENCIAS!$C:$D,2,0)*VLOOKUP(#REF!,PONDERADORES!A:P,IF(AND(INFORMACION!$T3481='REFERENCIAS RIESGO'!$C$36,INFORMACION!$F3481=REFERENCIAS!$C$24),16,IF(INFORMACION!$T3481='REFERENCIAS RIESGO'!$C$36,13,IF(INFORMACION!$F3481=REFERENCIAS!$C$24,10,7))),0)+VLOOKUP(K3481,REFERENCIAS!$C:$D,2,0)*VLOOKUP($K$2,PONDERADORES!A:P,IF(AND(INFORMACION!$T3481='REFERENCIAS RIESGO'!$C$36,INFORMACION!$F3481=REFERENCIAS!$C$24),16,IF(INFORMACION!$T3481='REFERENCIAS RIESGO'!$C$36,13,IF(INFORMACION!$F3481=REFERENCIAS!$C$24,10,7))),0)+VLOOKUP(L3481,REFERENCIAS!$C:$D,2,0)*VLOOKUP($L$2,PONDERADORES!A:P,IF(AND(INFORMACION!$T3481='REFERENCIAS RIESGO'!$C$36,INFORMACION!$F3481=REFERENCIAS!$C$24),16,IF(INFORMACION!$T3481='REFERENCIAS RIESGO'!$C$36,13,IF(INFORMACION!$F3481=REFERENCIAS!$C$24,10,7))),0)+VLOOKUP(F3481,REFERENCIAS!$C:$D,2,0)*VLOOKUP($F$2,PONDERADORES!A:P,IF(AND(INFORMACION!$T3481='REFERENCIAS RIESGO'!$C$36,INFORMACION!$F3481=REFERENCIAS!$C$24),16,IF(INFORMACION!$T3481='REFERENCIAS RIESGO'!$C$36,13,IF(INFORMACION!$F3481=REFERENCIAS!$C$24,10,7))),0)+VLOOKUP(T3481,REFERENCIAS!$C:$D,2,0)*VLOOKUP($T$2,PONDERADORES!A:P,IF(AND(INFORMACION!$T3481='REFERENCIAS RIESGO'!$C$36,INFORMACION!$F3481=REFERENCIAS!$C$24),16,IF(INFORMACION!$T3481='REFERENCIAS RIESGO'!$C$36,13,IF(INFORMACION!$F3481=REFERENCIAS!$C$24,10,7))),0)+VLOOKUP(IF(J3481&lt;=0.2,0.2,IF(AND(J3481&gt;0.2,J3481&lt;=0.4),0.4,IF(AND(J3481&gt;0.4,J3481&lt;=0.6),0.6,IF(AND(J3481&gt;0.6,J3481&lt;=0.8),0.8,IF(AND(J3481&gt;0.8,J3481&lt;=1),1))))),REFERENCIAS!$C:$D,2,0)*VLOOKUP($J$2,PONDERADORES!A:P,IF(AND(INFORMACION!$T3481='REFERENCIAS RIESGO'!$C$36,INFORMACION!$F3481=REFERENCIAS!$C$24),16,IF(INFORMACION!$T3481='REFERENCIAS RIESGO'!$C$36,13,IF(INFORMACION!$F3481=REFERENCIAS!$C$24,10,7))),0)</f>
        <v>#REF!</v>
      </c>
      <c r="Y3481" s="68">
        <f>+VLOOKUP(M3481,REFERENCIAS!$C:$D,2,0)*VLOOKUP($M$2,PONDERADORES!$A$7:$G$9,7,0)+VLOOKUP(N3481,REFERENCIAS!$C:$D,2,0)*VLOOKUP($N$2,PONDERADORES!$A$7:$G$9,7,0)+VLOOKUP(O3481,REFERENCIAS!$C:$D,2,0)*VLOOKUP($O$2,PONDERADORES!$A$7:$G$9,7,0)</f>
        <v>0.2</v>
      </c>
      <c r="Z3481" s="2">
        <f>+VLOOKUP(IF(R3481&lt;0.1,0,IF(AND(R3481&gt;=0.1,R3481&lt;0.2),0.1,IF(AND(R3481&gt;=0.2,R3481&lt;0.3),0.2,IF(R3481&gt;0.3,0.3,)))),REFERENCIAS!$C:$D,2,0)*VLOOKUP($R$2,PONDERADORES!$A$11:$G$11,7,0)</f>
        <v>15</v>
      </c>
      <c r="AA3481" s="92"/>
      <c r="AB3481" s="95" t="e">
        <f t="shared" ca="1" si="215"/>
        <v>#REF!</v>
      </c>
      <c r="AC3481" s="23" t="e">
        <f ca="1">IF(AB3481&gt;REFERENCIAS!$C$62,REFERENCIAS!$B$62,IF(AND(AB3481&gt;=REFERENCIAS!$C$63,AB3481&lt;REFERENCIAS!$D$63),REFERENCIAS!$B$63,IF(AND(AB3481&gt;REFERENCIAS!$C$64,AB3481&lt;=REFERENCIAS!$D$64),REFERENCIAS!$B$64,IF(AND(AB3481&gt;=REFERENCIAS!$C$65,AB3481&lt;REFERENCIAS!$D$65),REFERENCIAS!$B$65, "Revisar"))))</f>
        <v>#REF!</v>
      </c>
      <c r="AD3481" s="94" t="e">
        <f ca="1">VLOOKUP(AC3481,REFERENCIAS!$B$62:$G$65,4,FALSE)</f>
        <v>#REF!</v>
      </c>
    </row>
    <row r="3482" spans="1:30" ht="17.25" x14ac:dyDescent="0.25">
      <c r="A3482" s="74"/>
      <c r="B3482" s="19"/>
      <c r="C3482" s="19"/>
      <c r="D3482" s="50"/>
      <c r="E3482" s="73"/>
      <c r="F3482" s="74"/>
      <c r="G3482" s="9"/>
      <c r="H3482" s="48"/>
      <c r="I3482" s="49">
        <f t="shared" ca="1" si="216"/>
        <v>2022</v>
      </c>
      <c r="J3482" s="22">
        <f t="shared" ca="1" si="213"/>
        <v>1</v>
      </c>
      <c r="K3482" s="19"/>
      <c r="L3482" s="73"/>
      <c r="M3482" s="74"/>
      <c r="N3482" s="19"/>
      <c r="O3482" s="73"/>
      <c r="P3482" s="82">
        <v>1</v>
      </c>
      <c r="Q3482" s="24">
        <v>1</v>
      </c>
      <c r="R3482" s="81">
        <f t="shared" si="214"/>
        <v>1</v>
      </c>
      <c r="S3482" s="87"/>
      <c r="T3482" s="19"/>
      <c r="U3482" s="25"/>
      <c r="V3482" s="25"/>
      <c r="W3482" s="81"/>
      <c r="X3482" s="91" t="e">
        <f ca="1">+VLOOKUP(#REF!,REFERENCIAS!$C:$D,2,0)*VLOOKUP(#REF!,PONDERADORES!A:P,IF(AND(INFORMACION!$T3482='REFERENCIAS RIESGO'!$C$36,INFORMACION!$F3482=REFERENCIAS!$C$24),16,IF(INFORMACION!$T3482='REFERENCIAS RIESGO'!$C$36,13,IF(INFORMACION!$F3482=REFERENCIAS!$C$24,10,7))),0)+VLOOKUP(K3482,REFERENCIAS!$C:$D,2,0)*VLOOKUP($K$2,PONDERADORES!A:P,IF(AND(INFORMACION!$T3482='REFERENCIAS RIESGO'!$C$36,INFORMACION!$F3482=REFERENCIAS!$C$24),16,IF(INFORMACION!$T3482='REFERENCIAS RIESGO'!$C$36,13,IF(INFORMACION!$F3482=REFERENCIAS!$C$24,10,7))),0)+VLOOKUP(L3482,REFERENCIAS!$C:$D,2,0)*VLOOKUP($L$2,PONDERADORES!A:P,IF(AND(INFORMACION!$T3482='REFERENCIAS RIESGO'!$C$36,INFORMACION!$F3482=REFERENCIAS!$C$24),16,IF(INFORMACION!$T3482='REFERENCIAS RIESGO'!$C$36,13,IF(INFORMACION!$F3482=REFERENCIAS!$C$24,10,7))),0)+VLOOKUP(F3482,REFERENCIAS!$C:$D,2,0)*VLOOKUP($F$2,PONDERADORES!A:P,IF(AND(INFORMACION!$T3482='REFERENCIAS RIESGO'!$C$36,INFORMACION!$F3482=REFERENCIAS!$C$24),16,IF(INFORMACION!$T3482='REFERENCIAS RIESGO'!$C$36,13,IF(INFORMACION!$F3482=REFERENCIAS!$C$24,10,7))),0)+VLOOKUP(T3482,REFERENCIAS!$C:$D,2,0)*VLOOKUP($T$2,PONDERADORES!A:P,IF(AND(INFORMACION!$T3482='REFERENCIAS RIESGO'!$C$36,INFORMACION!$F3482=REFERENCIAS!$C$24),16,IF(INFORMACION!$T3482='REFERENCIAS RIESGO'!$C$36,13,IF(INFORMACION!$F3482=REFERENCIAS!$C$24,10,7))),0)+VLOOKUP(IF(J3482&lt;=0.2,0.2,IF(AND(J3482&gt;0.2,J3482&lt;=0.4),0.4,IF(AND(J3482&gt;0.4,J3482&lt;=0.6),0.6,IF(AND(J3482&gt;0.6,J3482&lt;=0.8),0.8,IF(AND(J3482&gt;0.8,J3482&lt;=1),1))))),REFERENCIAS!$C:$D,2,0)*VLOOKUP($J$2,PONDERADORES!A:P,IF(AND(INFORMACION!$T3482='REFERENCIAS RIESGO'!$C$36,INFORMACION!$F3482=REFERENCIAS!$C$24),16,IF(INFORMACION!$T3482='REFERENCIAS RIESGO'!$C$36,13,IF(INFORMACION!$F3482=REFERENCIAS!$C$24,10,7))),0)</f>
        <v>#REF!</v>
      </c>
      <c r="Y3482" s="68">
        <f>+VLOOKUP(M3482,REFERENCIAS!$C:$D,2,0)*VLOOKUP($M$2,PONDERADORES!$A$7:$G$9,7,0)+VLOOKUP(N3482,REFERENCIAS!$C:$D,2,0)*VLOOKUP($N$2,PONDERADORES!$A$7:$G$9,7,0)+VLOOKUP(O3482,REFERENCIAS!$C:$D,2,0)*VLOOKUP($O$2,PONDERADORES!$A$7:$G$9,7,0)</f>
        <v>0.2</v>
      </c>
      <c r="Z3482" s="2">
        <f>+VLOOKUP(IF(R3482&lt;0.1,0,IF(AND(R3482&gt;=0.1,R3482&lt;0.2),0.1,IF(AND(R3482&gt;=0.2,R3482&lt;0.3),0.2,IF(R3482&gt;0.3,0.3,)))),REFERENCIAS!$C:$D,2,0)*VLOOKUP($R$2,PONDERADORES!$A$11:$G$11,7,0)</f>
        <v>15</v>
      </c>
      <c r="AA3482" s="92"/>
      <c r="AB3482" s="95" t="e">
        <f t="shared" ca="1" si="215"/>
        <v>#REF!</v>
      </c>
      <c r="AC3482" s="23" t="e">
        <f ca="1">IF(AB3482&gt;REFERENCIAS!$C$62,REFERENCIAS!$B$62,IF(AND(AB3482&gt;=REFERENCIAS!$C$63,AB3482&lt;REFERENCIAS!$D$63),REFERENCIAS!$B$63,IF(AND(AB3482&gt;REFERENCIAS!$C$64,AB3482&lt;=REFERENCIAS!$D$64),REFERENCIAS!$B$64,IF(AND(AB3482&gt;=REFERENCIAS!$C$65,AB3482&lt;REFERENCIAS!$D$65),REFERENCIAS!$B$65, "Revisar"))))</f>
        <v>#REF!</v>
      </c>
      <c r="AD3482" s="94" t="e">
        <f ca="1">VLOOKUP(AC3482,REFERENCIAS!$B$62:$G$65,4,FALSE)</f>
        <v>#REF!</v>
      </c>
    </row>
    <row r="3483" spans="1:30" ht="17.25" x14ac:dyDescent="0.25">
      <c r="A3483" s="74"/>
      <c r="B3483" s="19"/>
      <c r="C3483" s="19"/>
      <c r="D3483" s="50"/>
      <c r="E3483" s="73"/>
      <c r="F3483" s="74"/>
      <c r="G3483" s="9"/>
      <c r="H3483" s="48"/>
      <c r="I3483" s="49">
        <f t="shared" ca="1" si="216"/>
        <v>2022</v>
      </c>
      <c r="J3483" s="22">
        <f t="shared" ca="1" si="213"/>
        <v>1</v>
      </c>
      <c r="K3483" s="19"/>
      <c r="L3483" s="73"/>
      <c r="M3483" s="74"/>
      <c r="N3483" s="19"/>
      <c r="O3483" s="73"/>
      <c r="P3483" s="82">
        <v>1</v>
      </c>
      <c r="Q3483" s="24">
        <v>1</v>
      </c>
      <c r="R3483" s="81">
        <f t="shared" si="214"/>
        <v>1</v>
      </c>
      <c r="S3483" s="87"/>
      <c r="T3483" s="19"/>
      <c r="U3483" s="25"/>
      <c r="V3483" s="25"/>
      <c r="W3483" s="81"/>
      <c r="X3483" s="91" t="e">
        <f ca="1">+VLOOKUP(#REF!,REFERENCIAS!$C:$D,2,0)*VLOOKUP(#REF!,PONDERADORES!A:P,IF(AND(INFORMACION!$T3483='REFERENCIAS RIESGO'!$C$36,INFORMACION!$F3483=REFERENCIAS!$C$24),16,IF(INFORMACION!$T3483='REFERENCIAS RIESGO'!$C$36,13,IF(INFORMACION!$F3483=REFERENCIAS!$C$24,10,7))),0)+VLOOKUP(K3483,REFERENCIAS!$C:$D,2,0)*VLOOKUP($K$2,PONDERADORES!A:P,IF(AND(INFORMACION!$T3483='REFERENCIAS RIESGO'!$C$36,INFORMACION!$F3483=REFERENCIAS!$C$24),16,IF(INFORMACION!$T3483='REFERENCIAS RIESGO'!$C$36,13,IF(INFORMACION!$F3483=REFERENCIAS!$C$24,10,7))),0)+VLOOKUP(L3483,REFERENCIAS!$C:$D,2,0)*VLOOKUP($L$2,PONDERADORES!A:P,IF(AND(INFORMACION!$T3483='REFERENCIAS RIESGO'!$C$36,INFORMACION!$F3483=REFERENCIAS!$C$24),16,IF(INFORMACION!$T3483='REFERENCIAS RIESGO'!$C$36,13,IF(INFORMACION!$F3483=REFERENCIAS!$C$24,10,7))),0)+VLOOKUP(F3483,REFERENCIAS!$C:$D,2,0)*VLOOKUP($F$2,PONDERADORES!A:P,IF(AND(INFORMACION!$T3483='REFERENCIAS RIESGO'!$C$36,INFORMACION!$F3483=REFERENCIAS!$C$24),16,IF(INFORMACION!$T3483='REFERENCIAS RIESGO'!$C$36,13,IF(INFORMACION!$F3483=REFERENCIAS!$C$24,10,7))),0)+VLOOKUP(T3483,REFERENCIAS!$C:$D,2,0)*VLOOKUP($T$2,PONDERADORES!A:P,IF(AND(INFORMACION!$T3483='REFERENCIAS RIESGO'!$C$36,INFORMACION!$F3483=REFERENCIAS!$C$24),16,IF(INFORMACION!$T3483='REFERENCIAS RIESGO'!$C$36,13,IF(INFORMACION!$F3483=REFERENCIAS!$C$24,10,7))),0)+VLOOKUP(IF(J3483&lt;=0.2,0.2,IF(AND(J3483&gt;0.2,J3483&lt;=0.4),0.4,IF(AND(J3483&gt;0.4,J3483&lt;=0.6),0.6,IF(AND(J3483&gt;0.6,J3483&lt;=0.8),0.8,IF(AND(J3483&gt;0.8,J3483&lt;=1),1))))),REFERENCIAS!$C:$D,2,0)*VLOOKUP($J$2,PONDERADORES!A:P,IF(AND(INFORMACION!$T3483='REFERENCIAS RIESGO'!$C$36,INFORMACION!$F3483=REFERENCIAS!$C$24),16,IF(INFORMACION!$T3483='REFERENCIAS RIESGO'!$C$36,13,IF(INFORMACION!$F3483=REFERENCIAS!$C$24,10,7))),0)</f>
        <v>#REF!</v>
      </c>
      <c r="Y3483" s="68">
        <f>+VLOOKUP(M3483,REFERENCIAS!$C:$D,2,0)*VLOOKUP($M$2,PONDERADORES!$A$7:$G$9,7,0)+VLOOKUP(N3483,REFERENCIAS!$C:$D,2,0)*VLOOKUP($N$2,PONDERADORES!$A$7:$G$9,7,0)+VLOOKUP(O3483,REFERENCIAS!$C:$D,2,0)*VLOOKUP($O$2,PONDERADORES!$A$7:$G$9,7,0)</f>
        <v>0.2</v>
      </c>
      <c r="Z3483" s="2">
        <f>+VLOOKUP(IF(R3483&lt;0.1,0,IF(AND(R3483&gt;=0.1,R3483&lt;0.2),0.1,IF(AND(R3483&gt;=0.2,R3483&lt;0.3),0.2,IF(R3483&gt;0.3,0.3,)))),REFERENCIAS!$C:$D,2,0)*VLOOKUP($R$2,PONDERADORES!$A$11:$G$11,7,0)</f>
        <v>15</v>
      </c>
      <c r="AA3483" s="92"/>
      <c r="AB3483" s="95" t="e">
        <f t="shared" ca="1" si="215"/>
        <v>#REF!</v>
      </c>
      <c r="AC3483" s="23" t="e">
        <f ca="1">IF(AB3483&gt;REFERENCIAS!$C$62,REFERENCIAS!$B$62,IF(AND(AB3483&gt;=REFERENCIAS!$C$63,AB3483&lt;REFERENCIAS!$D$63),REFERENCIAS!$B$63,IF(AND(AB3483&gt;REFERENCIAS!$C$64,AB3483&lt;=REFERENCIAS!$D$64),REFERENCIAS!$B$64,IF(AND(AB3483&gt;=REFERENCIAS!$C$65,AB3483&lt;REFERENCIAS!$D$65),REFERENCIAS!$B$65, "Revisar"))))</f>
        <v>#REF!</v>
      </c>
      <c r="AD3483" s="94" t="e">
        <f ca="1">VLOOKUP(AC3483,REFERENCIAS!$B$62:$G$65,4,FALSE)</f>
        <v>#REF!</v>
      </c>
    </row>
    <row r="3484" spans="1:30" ht="17.25" x14ac:dyDescent="0.25">
      <c r="A3484" s="74"/>
      <c r="B3484" s="19"/>
      <c r="C3484" s="19"/>
      <c r="D3484" s="50"/>
      <c r="E3484" s="73"/>
      <c r="F3484" s="74"/>
      <c r="G3484" s="9"/>
      <c r="H3484" s="48"/>
      <c r="I3484" s="49">
        <f t="shared" ca="1" si="216"/>
        <v>2022</v>
      </c>
      <c r="J3484" s="22">
        <f t="shared" ca="1" si="213"/>
        <v>1</v>
      </c>
      <c r="K3484" s="19"/>
      <c r="L3484" s="73"/>
      <c r="M3484" s="74"/>
      <c r="N3484" s="19"/>
      <c r="O3484" s="73"/>
      <c r="P3484" s="82">
        <v>1</v>
      </c>
      <c r="Q3484" s="24">
        <v>1</v>
      </c>
      <c r="R3484" s="81">
        <f t="shared" si="214"/>
        <v>1</v>
      </c>
      <c r="S3484" s="87"/>
      <c r="T3484" s="19"/>
      <c r="U3484" s="25"/>
      <c r="V3484" s="25"/>
      <c r="W3484" s="81"/>
      <c r="X3484" s="91" t="e">
        <f ca="1">+VLOOKUP(#REF!,REFERENCIAS!$C:$D,2,0)*VLOOKUP(#REF!,PONDERADORES!A:P,IF(AND(INFORMACION!$T3484='REFERENCIAS RIESGO'!$C$36,INFORMACION!$F3484=REFERENCIAS!$C$24),16,IF(INFORMACION!$T3484='REFERENCIAS RIESGO'!$C$36,13,IF(INFORMACION!$F3484=REFERENCIAS!$C$24,10,7))),0)+VLOOKUP(K3484,REFERENCIAS!$C:$D,2,0)*VLOOKUP($K$2,PONDERADORES!A:P,IF(AND(INFORMACION!$T3484='REFERENCIAS RIESGO'!$C$36,INFORMACION!$F3484=REFERENCIAS!$C$24),16,IF(INFORMACION!$T3484='REFERENCIAS RIESGO'!$C$36,13,IF(INFORMACION!$F3484=REFERENCIAS!$C$24,10,7))),0)+VLOOKUP(L3484,REFERENCIAS!$C:$D,2,0)*VLOOKUP($L$2,PONDERADORES!A:P,IF(AND(INFORMACION!$T3484='REFERENCIAS RIESGO'!$C$36,INFORMACION!$F3484=REFERENCIAS!$C$24),16,IF(INFORMACION!$T3484='REFERENCIAS RIESGO'!$C$36,13,IF(INFORMACION!$F3484=REFERENCIAS!$C$24,10,7))),0)+VLOOKUP(F3484,REFERENCIAS!$C:$D,2,0)*VLOOKUP($F$2,PONDERADORES!A:P,IF(AND(INFORMACION!$T3484='REFERENCIAS RIESGO'!$C$36,INFORMACION!$F3484=REFERENCIAS!$C$24),16,IF(INFORMACION!$T3484='REFERENCIAS RIESGO'!$C$36,13,IF(INFORMACION!$F3484=REFERENCIAS!$C$24,10,7))),0)+VLOOKUP(T3484,REFERENCIAS!$C:$D,2,0)*VLOOKUP($T$2,PONDERADORES!A:P,IF(AND(INFORMACION!$T3484='REFERENCIAS RIESGO'!$C$36,INFORMACION!$F3484=REFERENCIAS!$C$24),16,IF(INFORMACION!$T3484='REFERENCIAS RIESGO'!$C$36,13,IF(INFORMACION!$F3484=REFERENCIAS!$C$24,10,7))),0)+VLOOKUP(IF(J3484&lt;=0.2,0.2,IF(AND(J3484&gt;0.2,J3484&lt;=0.4),0.4,IF(AND(J3484&gt;0.4,J3484&lt;=0.6),0.6,IF(AND(J3484&gt;0.6,J3484&lt;=0.8),0.8,IF(AND(J3484&gt;0.8,J3484&lt;=1),1))))),REFERENCIAS!$C:$D,2,0)*VLOOKUP($J$2,PONDERADORES!A:P,IF(AND(INFORMACION!$T3484='REFERENCIAS RIESGO'!$C$36,INFORMACION!$F3484=REFERENCIAS!$C$24),16,IF(INFORMACION!$T3484='REFERENCIAS RIESGO'!$C$36,13,IF(INFORMACION!$F3484=REFERENCIAS!$C$24,10,7))),0)</f>
        <v>#REF!</v>
      </c>
      <c r="Y3484" s="68">
        <f>+VLOOKUP(M3484,REFERENCIAS!$C:$D,2,0)*VLOOKUP($M$2,PONDERADORES!$A$7:$G$9,7,0)+VLOOKUP(N3484,REFERENCIAS!$C:$D,2,0)*VLOOKUP($N$2,PONDERADORES!$A$7:$G$9,7,0)+VLOOKUP(O3484,REFERENCIAS!$C:$D,2,0)*VLOOKUP($O$2,PONDERADORES!$A$7:$G$9,7,0)</f>
        <v>0.2</v>
      </c>
      <c r="Z3484" s="2">
        <f>+VLOOKUP(IF(R3484&lt;0.1,0,IF(AND(R3484&gt;=0.1,R3484&lt;0.2),0.1,IF(AND(R3484&gt;=0.2,R3484&lt;0.3),0.2,IF(R3484&gt;0.3,0.3,)))),REFERENCIAS!$C:$D,2,0)*VLOOKUP($R$2,PONDERADORES!$A$11:$G$11,7,0)</f>
        <v>15</v>
      </c>
      <c r="AA3484" s="92"/>
      <c r="AB3484" s="95" t="e">
        <f t="shared" ca="1" si="215"/>
        <v>#REF!</v>
      </c>
      <c r="AC3484" s="23" t="e">
        <f ca="1">IF(AB3484&gt;REFERENCIAS!$C$62,REFERENCIAS!$B$62,IF(AND(AB3484&gt;=REFERENCIAS!$C$63,AB3484&lt;REFERENCIAS!$D$63),REFERENCIAS!$B$63,IF(AND(AB3484&gt;REFERENCIAS!$C$64,AB3484&lt;=REFERENCIAS!$D$64),REFERENCIAS!$B$64,IF(AND(AB3484&gt;=REFERENCIAS!$C$65,AB3484&lt;REFERENCIAS!$D$65),REFERENCIAS!$B$65, "Revisar"))))</f>
        <v>#REF!</v>
      </c>
      <c r="AD3484" s="94" t="e">
        <f ca="1">VLOOKUP(AC3484,REFERENCIAS!$B$62:$G$65,4,FALSE)</f>
        <v>#REF!</v>
      </c>
    </row>
    <row r="3485" spans="1:30" ht="17.25" x14ac:dyDescent="0.25">
      <c r="A3485" s="74"/>
      <c r="B3485" s="19"/>
      <c r="C3485" s="19"/>
      <c r="D3485" s="50"/>
      <c r="E3485" s="73"/>
      <c r="F3485" s="74"/>
      <c r="G3485" s="9"/>
      <c r="H3485" s="48"/>
      <c r="I3485" s="49">
        <f t="shared" ca="1" si="216"/>
        <v>2022</v>
      </c>
      <c r="J3485" s="22">
        <f t="shared" ca="1" si="213"/>
        <v>1</v>
      </c>
      <c r="K3485" s="19"/>
      <c r="L3485" s="73"/>
      <c r="M3485" s="74"/>
      <c r="N3485" s="19"/>
      <c r="O3485" s="73"/>
      <c r="P3485" s="82">
        <v>1</v>
      </c>
      <c r="Q3485" s="24">
        <v>1</v>
      </c>
      <c r="R3485" s="81">
        <f t="shared" si="214"/>
        <v>1</v>
      </c>
      <c r="S3485" s="87"/>
      <c r="T3485" s="19"/>
      <c r="U3485" s="25"/>
      <c r="V3485" s="25"/>
      <c r="W3485" s="81"/>
      <c r="X3485" s="91" t="e">
        <f ca="1">+VLOOKUP(#REF!,REFERENCIAS!$C:$D,2,0)*VLOOKUP(#REF!,PONDERADORES!A:P,IF(AND(INFORMACION!$T3485='REFERENCIAS RIESGO'!$C$36,INFORMACION!$F3485=REFERENCIAS!$C$24),16,IF(INFORMACION!$T3485='REFERENCIAS RIESGO'!$C$36,13,IF(INFORMACION!$F3485=REFERENCIAS!$C$24,10,7))),0)+VLOOKUP(K3485,REFERENCIAS!$C:$D,2,0)*VLOOKUP($K$2,PONDERADORES!A:P,IF(AND(INFORMACION!$T3485='REFERENCIAS RIESGO'!$C$36,INFORMACION!$F3485=REFERENCIAS!$C$24),16,IF(INFORMACION!$T3485='REFERENCIAS RIESGO'!$C$36,13,IF(INFORMACION!$F3485=REFERENCIAS!$C$24,10,7))),0)+VLOOKUP(L3485,REFERENCIAS!$C:$D,2,0)*VLOOKUP($L$2,PONDERADORES!A:P,IF(AND(INFORMACION!$T3485='REFERENCIAS RIESGO'!$C$36,INFORMACION!$F3485=REFERENCIAS!$C$24),16,IF(INFORMACION!$T3485='REFERENCIAS RIESGO'!$C$36,13,IF(INFORMACION!$F3485=REFERENCIAS!$C$24,10,7))),0)+VLOOKUP(F3485,REFERENCIAS!$C:$D,2,0)*VLOOKUP($F$2,PONDERADORES!A:P,IF(AND(INFORMACION!$T3485='REFERENCIAS RIESGO'!$C$36,INFORMACION!$F3485=REFERENCIAS!$C$24),16,IF(INFORMACION!$T3485='REFERENCIAS RIESGO'!$C$36,13,IF(INFORMACION!$F3485=REFERENCIAS!$C$24,10,7))),0)+VLOOKUP(T3485,REFERENCIAS!$C:$D,2,0)*VLOOKUP($T$2,PONDERADORES!A:P,IF(AND(INFORMACION!$T3485='REFERENCIAS RIESGO'!$C$36,INFORMACION!$F3485=REFERENCIAS!$C$24),16,IF(INFORMACION!$T3485='REFERENCIAS RIESGO'!$C$36,13,IF(INFORMACION!$F3485=REFERENCIAS!$C$24,10,7))),0)+VLOOKUP(IF(J3485&lt;=0.2,0.2,IF(AND(J3485&gt;0.2,J3485&lt;=0.4),0.4,IF(AND(J3485&gt;0.4,J3485&lt;=0.6),0.6,IF(AND(J3485&gt;0.6,J3485&lt;=0.8),0.8,IF(AND(J3485&gt;0.8,J3485&lt;=1),1))))),REFERENCIAS!$C:$D,2,0)*VLOOKUP($J$2,PONDERADORES!A:P,IF(AND(INFORMACION!$T3485='REFERENCIAS RIESGO'!$C$36,INFORMACION!$F3485=REFERENCIAS!$C$24),16,IF(INFORMACION!$T3485='REFERENCIAS RIESGO'!$C$36,13,IF(INFORMACION!$F3485=REFERENCIAS!$C$24,10,7))),0)</f>
        <v>#REF!</v>
      </c>
      <c r="Y3485" s="68">
        <f>+VLOOKUP(M3485,REFERENCIAS!$C:$D,2,0)*VLOOKUP($M$2,PONDERADORES!$A$7:$G$9,7,0)+VLOOKUP(N3485,REFERENCIAS!$C:$D,2,0)*VLOOKUP($N$2,PONDERADORES!$A$7:$G$9,7,0)+VLOOKUP(O3485,REFERENCIAS!$C:$D,2,0)*VLOOKUP($O$2,PONDERADORES!$A$7:$G$9,7,0)</f>
        <v>0.2</v>
      </c>
      <c r="Z3485" s="2">
        <f>+VLOOKUP(IF(R3485&lt;0.1,0,IF(AND(R3485&gt;=0.1,R3485&lt;0.2),0.1,IF(AND(R3485&gt;=0.2,R3485&lt;0.3),0.2,IF(R3485&gt;0.3,0.3,)))),REFERENCIAS!$C:$D,2,0)*VLOOKUP($R$2,PONDERADORES!$A$11:$G$11,7,0)</f>
        <v>15</v>
      </c>
      <c r="AA3485" s="92"/>
      <c r="AB3485" s="95" t="e">
        <f t="shared" ca="1" si="215"/>
        <v>#REF!</v>
      </c>
      <c r="AC3485" s="23" t="e">
        <f ca="1">IF(AB3485&gt;REFERENCIAS!$C$62,REFERENCIAS!$B$62,IF(AND(AB3485&gt;=REFERENCIAS!$C$63,AB3485&lt;REFERENCIAS!$D$63),REFERENCIAS!$B$63,IF(AND(AB3485&gt;REFERENCIAS!$C$64,AB3485&lt;=REFERENCIAS!$D$64),REFERENCIAS!$B$64,IF(AND(AB3485&gt;=REFERENCIAS!$C$65,AB3485&lt;REFERENCIAS!$D$65),REFERENCIAS!$B$65, "Revisar"))))</f>
        <v>#REF!</v>
      </c>
      <c r="AD3485" s="94" t="e">
        <f ca="1">VLOOKUP(AC3485,REFERENCIAS!$B$62:$G$65,4,FALSE)</f>
        <v>#REF!</v>
      </c>
    </row>
    <row r="3486" spans="1:30" ht="17.25" x14ac:dyDescent="0.25">
      <c r="A3486" s="74"/>
      <c r="B3486" s="19"/>
      <c r="C3486" s="19"/>
      <c r="D3486" s="50"/>
      <c r="E3486" s="73"/>
      <c r="F3486" s="74"/>
      <c r="G3486" s="9"/>
      <c r="H3486" s="48"/>
      <c r="I3486" s="49">
        <f t="shared" ca="1" si="216"/>
        <v>2022</v>
      </c>
      <c r="J3486" s="22">
        <f t="shared" ca="1" si="213"/>
        <v>1</v>
      </c>
      <c r="K3486" s="19"/>
      <c r="L3486" s="73"/>
      <c r="M3486" s="74"/>
      <c r="N3486" s="19"/>
      <c r="O3486" s="73"/>
      <c r="P3486" s="82">
        <v>1</v>
      </c>
      <c r="Q3486" s="24">
        <v>1</v>
      </c>
      <c r="R3486" s="81">
        <f t="shared" si="214"/>
        <v>1</v>
      </c>
      <c r="S3486" s="87"/>
      <c r="T3486" s="19"/>
      <c r="U3486" s="25"/>
      <c r="V3486" s="25"/>
      <c r="W3486" s="81"/>
      <c r="X3486" s="91" t="e">
        <f ca="1">+VLOOKUP(#REF!,REFERENCIAS!$C:$D,2,0)*VLOOKUP(#REF!,PONDERADORES!A:P,IF(AND(INFORMACION!$T3486='REFERENCIAS RIESGO'!$C$36,INFORMACION!$F3486=REFERENCIAS!$C$24),16,IF(INFORMACION!$T3486='REFERENCIAS RIESGO'!$C$36,13,IF(INFORMACION!$F3486=REFERENCIAS!$C$24,10,7))),0)+VLOOKUP(K3486,REFERENCIAS!$C:$D,2,0)*VLOOKUP($K$2,PONDERADORES!A:P,IF(AND(INFORMACION!$T3486='REFERENCIAS RIESGO'!$C$36,INFORMACION!$F3486=REFERENCIAS!$C$24),16,IF(INFORMACION!$T3486='REFERENCIAS RIESGO'!$C$36,13,IF(INFORMACION!$F3486=REFERENCIAS!$C$24,10,7))),0)+VLOOKUP(L3486,REFERENCIAS!$C:$D,2,0)*VLOOKUP($L$2,PONDERADORES!A:P,IF(AND(INFORMACION!$T3486='REFERENCIAS RIESGO'!$C$36,INFORMACION!$F3486=REFERENCIAS!$C$24),16,IF(INFORMACION!$T3486='REFERENCIAS RIESGO'!$C$36,13,IF(INFORMACION!$F3486=REFERENCIAS!$C$24,10,7))),0)+VLOOKUP(F3486,REFERENCIAS!$C:$D,2,0)*VLOOKUP($F$2,PONDERADORES!A:P,IF(AND(INFORMACION!$T3486='REFERENCIAS RIESGO'!$C$36,INFORMACION!$F3486=REFERENCIAS!$C$24),16,IF(INFORMACION!$T3486='REFERENCIAS RIESGO'!$C$36,13,IF(INFORMACION!$F3486=REFERENCIAS!$C$24,10,7))),0)+VLOOKUP(T3486,REFERENCIAS!$C:$D,2,0)*VLOOKUP($T$2,PONDERADORES!A:P,IF(AND(INFORMACION!$T3486='REFERENCIAS RIESGO'!$C$36,INFORMACION!$F3486=REFERENCIAS!$C$24),16,IF(INFORMACION!$T3486='REFERENCIAS RIESGO'!$C$36,13,IF(INFORMACION!$F3486=REFERENCIAS!$C$24,10,7))),0)+VLOOKUP(IF(J3486&lt;=0.2,0.2,IF(AND(J3486&gt;0.2,J3486&lt;=0.4),0.4,IF(AND(J3486&gt;0.4,J3486&lt;=0.6),0.6,IF(AND(J3486&gt;0.6,J3486&lt;=0.8),0.8,IF(AND(J3486&gt;0.8,J3486&lt;=1),1))))),REFERENCIAS!$C:$D,2,0)*VLOOKUP($J$2,PONDERADORES!A:P,IF(AND(INFORMACION!$T3486='REFERENCIAS RIESGO'!$C$36,INFORMACION!$F3486=REFERENCIAS!$C$24),16,IF(INFORMACION!$T3486='REFERENCIAS RIESGO'!$C$36,13,IF(INFORMACION!$F3486=REFERENCIAS!$C$24,10,7))),0)</f>
        <v>#REF!</v>
      </c>
      <c r="Y3486" s="68">
        <f>+VLOOKUP(M3486,REFERENCIAS!$C:$D,2,0)*VLOOKUP($M$2,PONDERADORES!$A$7:$G$9,7,0)+VLOOKUP(N3486,REFERENCIAS!$C:$D,2,0)*VLOOKUP($N$2,PONDERADORES!$A$7:$G$9,7,0)+VLOOKUP(O3486,REFERENCIAS!$C:$D,2,0)*VLOOKUP($O$2,PONDERADORES!$A$7:$G$9,7,0)</f>
        <v>0.2</v>
      </c>
      <c r="Z3486" s="2">
        <f>+VLOOKUP(IF(R3486&lt;0.1,0,IF(AND(R3486&gt;=0.1,R3486&lt;0.2),0.1,IF(AND(R3486&gt;=0.2,R3486&lt;0.3),0.2,IF(R3486&gt;0.3,0.3,)))),REFERENCIAS!$C:$D,2,0)*VLOOKUP($R$2,PONDERADORES!$A$11:$G$11,7,0)</f>
        <v>15</v>
      </c>
      <c r="AA3486" s="92"/>
      <c r="AB3486" s="95" t="e">
        <f t="shared" ca="1" si="215"/>
        <v>#REF!</v>
      </c>
      <c r="AC3486" s="23" t="e">
        <f ca="1">IF(AB3486&gt;REFERENCIAS!$C$62,REFERENCIAS!$B$62,IF(AND(AB3486&gt;=REFERENCIAS!$C$63,AB3486&lt;REFERENCIAS!$D$63),REFERENCIAS!$B$63,IF(AND(AB3486&gt;REFERENCIAS!$C$64,AB3486&lt;=REFERENCIAS!$D$64),REFERENCIAS!$B$64,IF(AND(AB3486&gt;=REFERENCIAS!$C$65,AB3486&lt;REFERENCIAS!$D$65),REFERENCIAS!$B$65, "Revisar"))))</f>
        <v>#REF!</v>
      </c>
      <c r="AD3486" s="94" t="e">
        <f ca="1">VLOOKUP(AC3486,REFERENCIAS!$B$62:$G$65,4,FALSE)</f>
        <v>#REF!</v>
      </c>
    </row>
    <row r="3487" spans="1:30" ht="17.25" x14ac:dyDescent="0.25">
      <c r="A3487" s="74"/>
      <c r="B3487" s="19"/>
      <c r="C3487" s="19"/>
      <c r="D3487" s="50"/>
      <c r="E3487" s="73"/>
      <c r="F3487" s="74"/>
      <c r="G3487" s="9"/>
      <c r="H3487" s="48"/>
      <c r="I3487" s="49">
        <f t="shared" ca="1" si="216"/>
        <v>2022</v>
      </c>
      <c r="J3487" s="22">
        <f t="shared" ca="1" si="213"/>
        <v>1</v>
      </c>
      <c r="K3487" s="19"/>
      <c r="L3487" s="73"/>
      <c r="M3487" s="74"/>
      <c r="N3487" s="19"/>
      <c r="O3487" s="73"/>
      <c r="P3487" s="82">
        <v>1</v>
      </c>
      <c r="Q3487" s="24">
        <v>1</v>
      </c>
      <c r="R3487" s="81">
        <f t="shared" si="214"/>
        <v>1</v>
      </c>
      <c r="S3487" s="87"/>
      <c r="T3487" s="19"/>
      <c r="U3487" s="25"/>
      <c r="V3487" s="25"/>
      <c r="W3487" s="81"/>
      <c r="X3487" s="91" t="e">
        <f ca="1">+VLOOKUP(#REF!,REFERENCIAS!$C:$D,2,0)*VLOOKUP(#REF!,PONDERADORES!A:P,IF(AND(INFORMACION!$T3487='REFERENCIAS RIESGO'!$C$36,INFORMACION!$F3487=REFERENCIAS!$C$24),16,IF(INFORMACION!$T3487='REFERENCIAS RIESGO'!$C$36,13,IF(INFORMACION!$F3487=REFERENCIAS!$C$24,10,7))),0)+VLOOKUP(K3487,REFERENCIAS!$C:$D,2,0)*VLOOKUP($K$2,PONDERADORES!A:P,IF(AND(INFORMACION!$T3487='REFERENCIAS RIESGO'!$C$36,INFORMACION!$F3487=REFERENCIAS!$C$24),16,IF(INFORMACION!$T3487='REFERENCIAS RIESGO'!$C$36,13,IF(INFORMACION!$F3487=REFERENCIAS!$C$24,10,7))),0)+VLOOKUP(L3487,REFERENCIAS!$C:$D,2,0)*VLOOKUP($L$2,PONDERADORES!A:P,IF(AND(INFORMACION!$T3487='REFERENCIAS RIESGO'!$C$36,INFORMACION!$F3487=REFERENCIAS!$C$24),16,IF(INFORMACION!$T3487='REFERENCIAS RIESGO'!$C$36,13,IF(INFORMACION!$F3487=REFERENCIAS!$C$24,10,7))),0)+VLOOKUP(F3487,REFERENCIAS!$C:$D,2,0)*VLOOKUP($F$2,PONDERADORES!A:P,IF(AND(INFORMACION!$T3487='REFERENCIAS RIESGO'!$C$36,INFORMACION!$F3487=REFERENCIAS!$C$24),16,IF(INFORMACION!$T3487='REFERENCIAS RIESGO'!$C$36,13,IF(INFORMACION!$F3487=REFERENCIAS!$C$24,10,7))),0)+VLOOKUP(T3487,REFERENCIAS!$C:$D,2,0)*VLOOKUP($T$2,PONDERADORES!A:P,IF(AND(INFORMACION!$T3487='REFERENCIAS RIESGO'!$C$36,INFORMACION!$F3487=REFERENCIAS!$C$24),16,IF(INFORMACION!$T3487='REFERENCIAS RIESGO'!$C$36,13,IF(INFORMACION!$F3487=REFERENCIAS!$C$24,10,7))),0)+VLOOKUP(IF(J3487&lt;=0.2,0.2,IF(AND(J3487&gt;0.2,J3487&lt;=0.4),0.4,IF(AND(J3487&gt;0.4,J3487&lt;=0.6),0.6,IF(AND(J3487&gt;0.6,J3487&lt;=0.8),0.8,IF(AND(J3487&gt;0.8,J3487&lt;=1),1))))),REFERENCIAS!$C:$D,2,0)*VLOOKUP($J$2,PONDERADORES!A:P,IF(AND(INFORMACION!$T3487='REFERENCIAS RIESGO'!$C$36,INFORMACION!$F3487=REFERENCIAS!$C$24),16,IF(INFORMACION!$T3487='REFERENCIAS RIESGO'!$C$36,13,IF(INFORMACION!$F3487=REFERENCIAS!$C$24,10,7))),0)</f>
        <v>#REF!</v>
      </c>
      <c r="Y3487" s="68">
        <f>+VLOOKUP(M3487,REFERENCIAS!$C:$D,2,0)*VLOOKUP($M$2,PONDERADORES!$A$7:$G$9,7,0)+VLOOKUP(N3487,REFERENCIAS!$C:$D,2,0)*VLOOKUP($N$2,PONDERADORES!$A$7:$G$9,7,0)+VLOOKUP(O3487,REFERENCIAS!$C:$D,2,0)*VLOOKUP($O$2,PONDERADORES!$A$7:$G$9,7,0)</f>
        <v>0.2</v>
      </c>
      <c r="Z3487" s="2">
        <f>+VLOOKUP(IF(R3487&lt;0.1,0,IF(AND(R3487&gt;=0.1,R3487&lt;0.2),0.1,IF(AND(R3487&gt;=0.2,R3487&lt;0.3),0.2,IF(R3487&gt;0.3,0.3,)))),REFERENCIAS!$C:$D,2,0)*VLOOKUP($R$2,PONDERADORES!$A$11:$G$11,7,0)</f>
        <v>15</v>
      </c>
      <c r="AA3487" s="92"/>
      <c r="AB3487" s="95" t="e">
        <f t="shared" ca="1" si="215"/>
        <v>#REF!</v>
      </c>
      <c r="AC3487" s="23" t="e">
        <f ca="1">IF(AB3487&gt;REFERENCIAS!$C$62,REFERENCIAS!$B$62,IF(AND(AB3487&gt;=REFERENCIAS!$C$63,AB3487&lt;REFERENCIAS!$D$63),REFERENCIAS!$B$63,IF(AND(AB3487&gt;REFERENCIAS!$C$64,AB3487&lt;=REFERENCIAS!$D$64),REFERENCIAS!$B$64,IF(AND(AB3487&gt;=REFERENCIAS!$C$65,AB3487&lt;REFERENCIAS!$D$65),REFERENCIAS!$B$65, "Revisar"))))</f>
        <v>#REF!</v>
      </c>
      <c r="AD3487" s="94" t="e">
        <f ca="1">VLOOKUP(AC3487,REFERENCIAS!$B$62:$G$65,4,FALSE)</f>
        <v>#REF!</v>
      </c>
    </row>
    <row r="3488" spans="1:30" ht="17.25" x14ac:dyDescent="0.25">
      <c r="A3488" s="74"/>
      <c r="B3488" s="19"/>
      <c r="C3488" s="19"/>
      <c r="D3488" s="50"/>
      <c r="E3488" s="73"/>
      <c r="F3488" s="74"/>
      <c r="G3488" s="9"/>
      <c r="H3488" s="48"/>
      <c r="I3488" s="49">
        <f t="shared" ca="1" si="216"/>
        <v>2022</v>
      </c>
      <c r="J3488" s="22">
        <f t="shared" ca="1" si="213"/>
        <v>1</v>
      </c>
      <c r="K3488" s="19"/>
      <c r="L3488" s="73"/>
      <c r="M3488" s="74"/>
      <c r="N3488" s="19"/>
      <c r="O3488" s="73"/>
      <c r="P3488" s="82">
        <v>1</v>
      </c>
      <c r="Q3488" s="24">
        <v>1</v>
      </c>
      <c r="R3488" s="81">
        <f t="shared" si="214"/>
        <v>1</v>
      </c>
      <c r="S3488" s="87"/>
      <c r="T3488" s="19"/>
      <c r="U3488" s="25"/>
      <c r="V3488" s="25"/>
      <c r="W3488" s="81"/>
      <c r="X3488" s="91" t="e">
        <f ca="1">+VLOOKUP(#REF!,REFERENCIAS!$C:$D,2,0)*VLOOKUP(#REF!,PONDERADORES!A:P,IF(AND(INFORMACION!$T3488='REFERENCIAS RIESGO'!$C$36,INFORMACION!$F3488=REFERENCIAS!$C$24),16,IF(INFORMACION!$T3488='REFERENCIAS RIESGO'!$C$36,13,IF(INFORMACION!$F3488=REFERENCIAS!$C$24,10,7))),0)+VLOOKUP(K3488,REFERENCIAS!$C:$D,2,0)*VLOOKUP($K$2,PONDERADORES!A:P,IF(AND(INFORMACION!$T3488='REFERENCIAS RIESGO'!$C$36,INFORMACION!$F3488=REFERENCIAS!$C$24),16,IF(INFORMACION!$T3488='REFERENCIAS RIESGO'!$C$36,13,IF(INFORMACION!$F3488=REFERENCIAS!$C$24,10,7))),0)+VLOOKUP(L3488,REFERENCIAS!$C:$D,2,0)*VLOOKUP($L$2,PONDERADORES!A:P,IF(AND(INFORMACION!$T3488='REFERENCIAS RIESGO'!$C$36,INFORMACION!$F3488=REFERENCIAS!$C$24),16,IF(INFORMACION!$T3488='REFERENCIAS RIESGO'!$C$36,13,IF(INFORMACION!$F3488=REFERENCIAS!$C$24,10,7))),0)+VLOOKUP(F3488,REFERENCIAS!$C:$D,2,0)*VLOOKUP($F$2,PONDERADORES!A:P,IF(AND(INFORMACION!$T3488='REFERENCIAS RIESGO'!$C$36,INFORMACION!$F3488=REFERENCIAS!$C$24),16,IF(INFORMACION!$T3488='REFERENCIAS RIESGO'!$C$36,13,IF(INFORMACION!$F3488=REFERENCIAS!$C$24,10,7))),0)+VLOOKUP(T3488,REFERENCIAS!$C:$D,2,0)*VLOOKUP($T$2,PONDERADORES!A:P,IF(AND(INFORMACION!$T3488='REFERENCIAS RIESGO'!$C$36,INFORMACION!$F3488=REFERENCIAS!$C$24),16,IF(INFORMACION!$T3488='REFERENCIAS RIESGO'!$C$36,13,IF(INFORMACION!$F3488=REFERENCIAS!$C$24,10,7))),0)+VLOOKUP(IF(J3488&lt;=0.2,0.2,IF(AND(J3488&gt;0.2,J3488&lt;=0.4),0.4,IF(AND(J3488&gt;0.4,J3488&lt;=0.6),0.6,IF(AND(J3488&gt;0.6,J3488&lt;=0.8),0.8,IF(AND(J3488&gt;0.8,J3488&lt;=1),1))))),REFERENCIAS!$C:$D,2,0)*VLOOKUP($J$2,PONDERADORES!A:P,IF(AND(INFORMACION!$T3488='REFERENCIAS RIESGO'!$C$36,INFORMACION!$F3488=REFERENCIAS!$C$24),16,IF(INFORMACION!$T3488='REFERENCIAS RIESGO'!$C$36,13,IF(INFORMACION!$F3488=REFERENCIAS!$C$24,10,7))),0)</f>
        <v>#REF!</v>
      </c>
      <c r="Y3488" s="68">
        <f>+VLOOKUP(M3488,REFERENCIAS!$C:$D,2,0)*VLOOKUP($M$2,PONDERADORES!$A$7:$G$9,7,0)+VLOOKUP(N3488,REFERENCIAS!$C:$D,2,0)*VLOOKUP($N$2,PONDERADORES!$A$7:$G$9,7,0)+VLOOKUP(O3488,REFERENCIAS!$C:$D,2,0)*VLOOKUP($O$2,PONDERADORES!$A$7:$G$9,7,0)</f>
        <v>0.2</v>
      </c>
      <c r="Z3488" s="2">
        <f>+VLOOKUP(IF(R3488&lt;0.1,0,IF(AND(R3488&gt;=0.1,R3488&lt;0.2),0.1,IF(AND(R3488&gt;=0.2,R3488&lt;0.3),0.2,IF(R3488&gt;0.3,0.3,)))),REFERENCIAS!$C:$D,2,0)*VLOOKUP($R$2,PONDERADORES!$A$11:$G$11,7,0)</f>
        <v>15</v>
      </c>
      <c r="AA3488" s="92"/>
      <c r="AB3488" s="95" t="e">
        <f t="shared" ca="1" si="215"/>
        <v>#REF!</v>
      </c>
      <c r="AC3488" s="23" t="e">
        <f ca="1">IF(AB3488&gt;REFERENCIAS!$C$62,REFERENCIAS!$B$62,IF(AND(AB3488&gt;=REFERENCIAS!$C$63,AB3488&lt;REFERENCIAS!$D$63),REFERENCIAS!$B$63,IF(AND(AB3488&gt;REFERENCIAS!$C$64,AB3488&lt;=REFERENCIAS!$D$64),REFERENCIAS!$B$64,IF(AND(AB3488&gt;=REFERENCIAS!$C$65,AB3488&lt;REFERENCIAS!$D$65),REFERENCIAS!$B$65, "Revisar"))))</f>
        <v>#REF!</v>
      </c>
      <c r="AD3488" s="94" t="e">
        <f ca="1">VLOOKUP(AC3488,REFERENCIAS!$B$62:$G$65,4,FALSE)</f>
        <v>#REF!</v>
      </c>
    </row>
    <row r="3489" spans="1:30" ht="17.25" x14ac:dyDescent="0.25">
      <c r="A3489" s="74"/>
      <c r="B3489" s="19"/>
      <c r="C3489" s="19"/>
      <c r="D3489" s="50"/>
      <c r="E3489" s="73"/>
      <c r="F3489" s="74"/>
      <c r="G3489" s="9"/>
      <c r="H3489" s="48"/>
      <c r="I3489" s="49">
        <f t="shared" ca="1" si="216"/>
        <v>2022</v>
      </c>
      <c r="J3489" s="22">
        <f t="shared" ca="1" si="213"/>
        <v>1</v>
      </c>
      <c r="K3489" s="19"/>
      <c r="L3489" s="73"/>
      <c r="M3489" s="74"/>
      <c r="N3489" s="19"/>
      <c r="O3489" s="73"/>
      <c r="P3489" s="82">
        <v>1</v>
      </c>
      <c r="Q3489" s="24">
        <v>1</v>
      </c>
      <c r="R3489" s="81">
        <f t="shared" si="214"/>
        <v>1</v>
      </c>
      <c r="S3489" s="87"/>
      <c r="T3489" s="19"/>
      <c r="U3489" s="25"/>
      <c r="V3489" s="25"/>
      <c r="W3489" s="81"/>
      <c r="X3489" s="91" t="e">
        <f ca="1">+VLOOKUP(#REF!,REFERENCIAS!$C:$D,2,0)*VLOOKUP(#REF!,PONDERADORES!A:P,IF(AND(INFORMACION!$T3489='REFERENCIAS RIESGO'!$C$36,INFORMACION!$F3489=REFERENCIAS!$C$24),16,IF(INFORMACION!$T3489='REFERENCIAS RIESGO'!$C$36,13,IF(INFORMACION!$F3489=REFERENCIAS!$C$24,10,7))),0)+VLOOKUP(K3489,REFERENCIAS!$C:$D,2,0)*VLOOKUP($K$2,PONDERADORES!A:P,IF(AND(INFORMACION!$T3489='REFERENCIAS RIESGO'!$C$36,INFORMACION!$F3489=REFERENCIAS!$C$24),16,IF(INFORMACION!$T3489='REFERENCIAS RIESGO'!$C$36,13,IF(INFORMACION!$F3489=REFERENCIAS!$C$24,10,7))),0)+VLOOKUP(L3489,REFERENCIAS!$C:$D,2,0)*VLOOKUP($L$2,PONDERADORES!A:P,IF(AND(INFORMACION!$T3489='REFERENCIAS RIESGO'!$C$36,INFORMACION!$F3489=REFERENCIAS!$C$24),16,IF(INFORMACION!$T3489='REFERENCIAS RIESGO'!$C$36,13,IF(INFORMACION!$F3489=REFERENCIAS!$C$24,10,7))),0)+VLOOKUP(F3489,REFERENCIAS!$C:$D,2,0)*VLOOKUP($F$2,PONDERADORES!A:P,IF(AND(INFORMACION!$T3489='REFERENCIAS RIESGO'!$C$36,INFORMACION!$F3489=REFERENCIAS!$C$24),16,IF(INFORMACION!$T3489='REFERENCIAS RIESGO'!$C$36,13,IF(INFORMACION!$F3489=REFERENCIAS!$C$24,10,7))),0)+VLOOKUP(T3489,REFERENCIAS!$C:$D,2,0)*VLOOKUP($T$2,PONDERADORES!A:P,IF(AND(INFORMACION!$T3489='REFERENCIAS RIESGO'!$C$36,INFORMACION!$F3489=REFERENCIAS!$C$24),16,IF(INFORMACION!$T3489='REFERENCIAS RIESGO'!$C$36,13,IF(INFORMACION!$F3489=REFERENCIAS!$C$24,10,7))),0)+VLOOKUP(IF(J3489&lt;=0.2,0.2,IF(AND(J3489&gt;0.2,J3489&lt;=0.4),0.4,IF(AND(J3489&gt;0.4,J3489&lt;=0.6),0.6,IF(AND(J3489&gt;0.6,J3489&lt;=0.8),0.8,IF(AND(J3489&gt;0.8,J3489&lt;=1),1))))),REFERENCIAS!$C:$D,2,0)*VLOOKUP($J$2,PONDERADORES!A:P,IF(AND(INFORMACION!$T3489='REFERENCIAS RIESGO'!$C$36,INFORMACION!$F3489=REFERENCIAS!$C$24),16,IF(INFORMACION!$T3489='REFERENCIAS RIESGO'!$C$36,13,IF(INFORMACION!$F3489=REFERENCIAS!$C$24,10,7))),0)</f>
        <v>#REF!</v>
      </c>
      <c r="Y3489" s="68">
        <f>+VLOOKUP(M3489,REFERENCIAS!$C:$D,2,0)*VLOOKUP($M$2,PONDERADORES!$A$7:$G$9,7,0)+VLOOKUP(N3489,REFERENCIAS!$C:$D,2,0)*VLOOKUP($N$2,PONDERADORES!$A$7:$G$9,7,0)+VLOOKUP(O3489,REFERENCIAS!$C:$D,2,0)*VLOOKUP($O$2,PONDERADORES!$A$7:$G$9,7,0)</f>
        <v>0.2</v>
      </c>
      <c r="Z3489" s="2">
        <f>+VLOOKUP(IF(R3489&lt;0.1,0,IF(AND(R3489&gt;=0.1,R3489&lt;0.2),0.1,IF(AND(R3489&gt;=0.2,R3489&lt;0.3),0.2,IF(R3489&gt;0.3,0.3,)))),REFERENCIAS!$C:$D,2,0)*VLOOKUP($R$2,PONDERADORES!$A$11:$G$11,7,0)</f>
        <v>15</v>
      </c>
      <c r="AA3489" s="92"/>
      <c r="AB3489" s="95" t="e">
        <f t="shared" ca="1" si="215"/>
        <v>#REF!</v>
      </c>
      <c r="AC3489" s="23" t="e">
        <f ca="1">IF(AB3489&gt;REFERENCIAS!$C$62,REFERENCIAS!$B$62,IF(AND(AB3489&gt;=REFERENCIAS!$C$63,AB3489&lt;REFERENCIAS!$D$63),REFERENCIAS!$B$63,IF(AND(AB3489&gt;REFERENCIAS!$C$64,AB3489&lt;=REFERENCIAS!$D$64),REFERENCIAS!$B$64,IF(AND(AB3489&gt;=REFERENCIAS!$C$65,AB3489&lt;REFERENCIAS!$D$65),REFERENCIAS!$B$65, "Revisar"))))</f>
        <v>#REF!</v>
      </c>
      <c r="AD3489" s="94" t="e">
        <f ca="1">VLOOKUP(AC3489,REFERENCIAS!$B$62:$G$65,4,FALSE)</f>
        <v>#REF!</v>
      </c>
    </row>
    <row r="3490" spans="1:30" ht="17.25" x14ac:dyDescent="0.25">
      <c r="A3490" s="74"/>
      <c r="B3490" s="19"/>
      <c r="C3490" s="19"/>
      <c r="D3490" s="50"/>
      <c r="E3490" s="73"/>
      <c r="F3490" s="74"/>
      <c r="G3490" s="9"/>
      <c r="H3490" s="48"/>
      <c r="I3490" s="49">
        <f t="shared" ca="1" si="216"/>
        <v>2022</v>
      </c>
      <c r="J3490" s="22">
        <f t="shared" ca="1" si="213"/>
        <v>1</v>
      </c>
      <c r="K3490" s="19"/>
      <c r="L3490" s="73"/>
      <c r="M3490" s="74"/>
      <c r="N3490" s="19"/>
      <c r="O3490" s="73"/>
      <c r="P3490" s="82">
        <v>1</v>
      </c>
      <c r="Q3490" s="24">
        <v>1</v>
      </c>
      <c r="R3490" s="81">
        <f t="shared" si="214"/>
        <v>1</v>
      </c>
      <c r="S3490" s="87"/>
      <c r="T3490" s="19"/>
      <c r="U3490" s="25"/>
      <c r="V3490" s="25"/>
      <c r="W3490" s="81"/>
      <c r="X3490" s="91" t="e">
        <f ca="1">+VLOOKUP(#REF!,REFERENCIAS!$C:$D,2,0)*VLOOKUP(#REF!,PONDERADORES!A:P,IF(AND(INFORMACION!$T3490='REFERENCIAS RIESGO'!$C$36,INFORMACION!$F3490=REFERENCIAS!$C$24),16,IF(INFORMACION!$T3490='REFERENCIAS RIESGO'!$C$36,13,IF(INFORMACION!$F3490=REFERENCIAS!$C$24,10,7))),0)+VLOOKUP(K3490,REFERENCIAS!$C:$D,2,0)*VLOOKUP($K$2,PONDERADORES!A:P,IF(AND(INFORMACION!$T3490='REFERENCIAS RIESGO'!$C$36,INFORMACION!$F3490=REFERENCIAS!$C$24),16,IF(INFORMACION!$T3490='REFERENCIAS RIESGO'!$C$36,13,IF(INFORMACION!$F3490=REFERENCIAS!$C$24,10,7))),0)+VLOOKUP(L3490,REFERENCIAS!$C:$D,2,0)*VLOOKUP($L$2,PONDERADORES!A:P,IF(AND(INFORMACION!$T3490='REFERENCIAS RIESGO'!$C$36,INFORMACION!$F3490=REFERENCIAS!$C$24),16,IF(INFORMACION!$T3490='REFERENCIAS RIESGO'!$C$36,13,IF(INFORMACION!$F3490=REFERENCIAS!$C$24,10,7))),0)+VLOOKUP(F3490,REFERENCIAS!$C:$D,2,0)*VLOOKUP($F$2,PONDERADORES!A:P,IF(AND(INFORMACION!$T3490='REFERENCIAS RIESGO'!$C$36,INFORMACION!$F3490=REFERENCIAS!$C$24),16,IF(INFORMACION!$T3490='REFERENCIAS RIESGO'!$C$36,13,IF(INFORMACION!$F3490=REFERENCIAS!$C$24,10,7))),0)+VLOOKUP(T3490,REFERENCIAS!$C:$D,2,0)*VLOOKUP($T$2,PONDERADORES!A:P,IF(AND(INFORMACION!$T3490='REFERENCIAS RIESGO'!$C$36,INFORMACION!$F3490=REFERENCIAS!$C$24),16,IF(INFORMACION!$T3490='REFERENCIAS RIESGO'!$C$36,13,IF(INFORMACION!$F3490=REFERENCIAS!$C$24,10,7))),0)+VLOOKUP(IF(J3490&lt;=0.2,0.2,IF(AND(J3490&gt;0.2,J3490&lt;=0.4),0.4,IF(AND(J3490&gt;0.4,J3490&lt;=0.6),0.6,IF(AND(J3490&gt;0.6,J3490&lt;=0.8),0.8,IF(AND(J3490&gt;0.8,J3490&lt;=1),1))))),REFERENCIAS!$C:$D,2,0)*VLOOKUP($J$2,PONDERADORES!A:P,IF(AND(INFORMACION!$T3490='REFERENCIAS RIESGO'!$C$36,INFORMACION!$F3490=REFERENCIAS!$C$24),16,IF(INFORMACION!$T3490='REFERENCIAS RIESGO'!$C$36,13,IF(INFORMACION!$F3490=REFERENCIAS!$C$24,10,7))),0)</f>
        <v>#REF!</v>
      </c>
      <c r="Y3490" s="68">
        <f>+VLOOKUP(M3490,REFERENCIAS!$C:$D,2,0)*VLOOKUP($M$2,PONDERADORES!$A$7:$G$9,7,0)+VLOOKUP(N3490,REFERENCIAS!$C:$D,2,0)*VLOOKUP($N$2,PONDERADORES!$A$7:$G$9,7,0)+VLOOKUP(O3490,REFERENCIAS!$C:$D,2,0)*VLOOKUP($O$2,PONDERADORES!$A$7:$G$9,7,0)</f>
        <v>0.2</v>
      </c>
      <c r="Z3490" s="2">
        <f>+VLOOKUP(IF(R3490&lt;0.1,0,IF(AND(R3490&gt;=0.1,R3490&lt;0.2),0.1,IF(AND(R3490&gt;=0.2,R3490&lt;0.3),0.2,IF(R3490&gt;0.3,0.3,)))),REFERENCIAS!$C:$D,2,0)*VLOOKUP($R$2,PONDERADORES!$A$11:$G$11,7,0)</f>
        <v>15</v>
      </c>
      <c r="AA3490" s="92"/>
      <c r="AB3490" s="95" t="e">
        <f t="shared" ca="1" si="215"/>
        <v>#REF!</v>
      </c>
      <c r="AC3490" s="23" t="e">
        <f ca="1">IF(AB3490&gt;REFERENCIAS!$C$62,REFERENCIAS!$B$62,IF(AND(AB3490&gt;=REFERENCIAS!$C$63,AB3490&lt;REFERENCIAS!$D$63),REFERENCIAS!$B$63,IF(AND(AB3490&gt;REFERENCIAS!$C$64,AB3490&lt;=REFERENCIAS!$D$64),REFERENCIAS!$B$64,IF(AND(AB3490&gt;=REFERENCIAS!$C$65,AB3490&lt;REFERENCIAS!$D$65),REFERENCIAS!$B$65, "Revisar"))))</f>
        <v>#REF!</v>
      </c>
      <c r="AD3490" s="94" t="e">
        <f ca="1">VLOOKUP(AC3490,REFERENCIAS!$B$62:$G$65,4,FALSE)</f>
        <v>#REF!</v>
      </c>
    </row>
    <row r="3491" spans="1:30" ht="17.25" x14ac:dyDescent="0.25">
      <c r="A3491" s="74"/>
      <c r="B3491" s="19"/>
      <c r="C3491" s="19"/>
      <c r="D3491" s="50"/>
      <c r="E3491" s="73"/>
      <c r="F3491" s="74"/>
      <c r="G3491" s="9"/>
      <c r="H3491" s="48"/>
      <c r="I3491" s="49">
        <f t="shared" ca="1" si="216"/>
        <v>2022</v>
      </c>
      <c r="J3491" s="22">
        <f t="shared" ca="1" si="213"/>
        <v>1</v>
      </c>
      <c r="K3491" s="19"/>
      <c r="L3491" s="73"/>
      <c r="M3491" s="74"/>
      <c r="N3491" s="19"/>
      <c r="O3491" s="73"/>
      <c r="P3491" s="82">
        <v>1</v>
      </c>
      <c r="Q3491" s="24">
        <v>1</v>
      </c>
      <c r="R3491" s="81">
        <f t="shared" si="214"/>
        <v>1</v>
      </c>
      <c r="S3491" s="87"/>
      <c r="T3491" s="19"/>
      <c r="U3491" s="25"/>
      <c r="V3491" s="25"/>
      <c r="W3491" s="81"/>
      <c r="X3491" s="91" t="e">
        <f ca="1">+VLOOKUP(#REF!,REFERENCIAS!$C:$D,2,0)*VLOOKUP(#REF!,PONDERADORES!A:P,IF(AND(INFORMACION!$T3491='REFERENCIAS RIESGO'!$C$36,INFORMACION!$F3491=REFERENCIAS!$C$24),16,IF(INFORMACION!$T3491='REFERENCIAS RIESGO'!$C$36,13,IF(INFORMACION!$F3491=REFERENCIAS!$C$24,10,7))),0)+VLOOKUP(K3491,REFERENCIAS!$C:$D,2,0)*VLOOKUP($K$2,PONDERADORES!A:P,IF(AND(INFORMACION!$T3491='REFERENCIAS RIESGO'!$C$36,INFORMACION!$F3491=REFERENCIAS!$C$24),16,IF(INFORMACION!$T3491='REFERENCIAS RIESGO'!$C$36,13,IF(INFORMACION!$F3491=REFERENCIAS!$C$24,10,7))),0)+VLOOKUP(L3491,REFERENCIAS!$C:$D,2,0)*VLOOKUP($L$2,PONDERADORES!A:P,IF(AND(INFORMACION!$T3491='REFERENCIAS RIESGO'!$C$36,INFORMACION!$F3491=REFERENCIAS!$C$24),16,IF(INFORMACION!$T3491='REFERENCIAS RIESGO'!$C$36,13,IF(INFORMACION!$F3491=REFERENCIAS!$C$24,10,7))),0)+VLOOKUP(F3491,REFERENCIAS!$C:$D,2,0)*VLOOKUP($F$2,PONDERADORES!A:P,IF(AND(INFORMACION!$T3491='REFERENCIAS RIESGO'!$C$36,INFORMACION!$F3491=REFERENCIAS!$C$24),16,IF(INFORMACION!$T3491='REFERENCIAS RIESGO'!$C$36,13,IF(INFORMACION!$F3491=REFERENCIAS!$C$24,10,7))),0)+VLOOKUP(T3491,REFERENCIAS!$C:$D,2,0)*VLOOKUP($T$2,PONDERADORES!A:P,IF(AND(INFORMACION!$T3491='REFERENCIAS RIESGO'!$C$36,INFORMACION!$F3491=REFERENCIAS!$C$24),16,IF(INFORMACION!$T3491='REFERENCIAS RIESGO'!$C$36,13,IF(INFORMACION!$F3491=REFERENCIAS!$C$24,10,7))),0)+VLOOKUP(IF(J3491&lt;=0.2,0.2,IF(AND(J3491&gt;0.2,J3491&lt;=0.4),0.4,IF(AND(J3491&gt;0.4,J3491&lt;=0.6),0.6,IF(AND(J3491&gt;0.6,J3491&lt;=0.8),0.8,IF(AND(J3491&gt;0.8,J3491&lt;=1),1))))),REFERENCIAS!$C:$D,2,0)*VLOOKUP($J$2,PONDERADORES!A:P,IF(AND(INFORMACION!$T3491='REFERENCIAS RIESGO'!$C$36,INFORMACION!$F3491=REFERENCIAS!$C$24),16,IF(INFORMACION!$T3491='REFERENCIAS RIESGO'!$C$36,13,IF(INFORMACION!$F3491=REFERENCIAS!$C$24,10,7))),0)</f>
        <v>#REF!</v>
      </c>
      <c r="Y3491" s="68">
        <f>+VLOOKUP(M3491,REFERENCIAS!$C:$D,2,0)*VLOOKUP($M$2,PONDERADORES!$A$7:$G$9,7,0)+VLOOKUP(N3491,REFERENCIAS!$C:$D,2,0)*VLOOKUP($N$2,PONDERADORES!$A$7:$G$9,7,0)+VLOOKUP(O3491,REFERENCIAS!$C:$D,2,0)*VLOOKUP($O$2,PONDERADORES!$A$7:$G$9,7,0)</f>
        <v>0.2</v>
      </c>
      <c r="Z3491" s="2">
        <f>+VLOOKUP(IF(R3491&lt;0.1,0,IF(AND(R3491&gt;=0.1,R3491&lt;0.2),0.1,IF(AND(R3491&gt;=0.2,R3491&lt;0.3),0.2,IF(R3491&gt;0.3,0.3,)))),REFERENCIAS!$C:$D,2,0)*VLOOKUP($R$2,PONDERADORES!$A$11:$G$11,7,0)</f>
        <v>15</v>
      </c>
      <c r="AA3491" s="92"/>
      <c r="AB3491" s="95" t="e">
        <f t="shared" ca="1" si="215"/>
        <v>#REF!</v>
      </c>
      <c r="AC3491" s="23" t="e">
        <f ca="1">IF(AB3491&gt;REFERENCIAS!$C$62,REFERENCIAS!$B$62,IF(AND(AB3491&gt;=REFERENCIAS!$C$63,AB3491&lt;REFERENCIAS!$D$63),REFERENCIAS!$B$63,IF(AND(AB3491&gt;REFERENCIAS!$C$64,AB3491&lt;=REFERENCIAS!$D$64),REFERENCIAS!$B$64,IF(AND(AB3491&gt;=REFERENCIAS!$C$65,AB3491&lt;REFERENCIAS!$D$65),REFERENCIAS!$B$65, "Revisar"))))</f>
        <v>#REF!</v>
      </c>
      <c r="AD3491" s="94" t="e">
        <f ca="1">VLOOKUP(AC3491,REFERENCIAS!$B$62:$G$65,4,FALSE)</f>
        <v>#REF!</v>
      </c>
    </row>
    <row r="3492" spans="1:30" ht="17.25" x14ac:dyDescent="0.25">
      <c r="A3492" s="74"/>
      <c r="B3492" s="19"/>
      <c r="C3492" s="19"/>
      <c r="D3492" s="50"/>
      <c r="E3492" s="73"/>
      <c r="F3492" s="74"/>
      <c r="G3492" s="9"/>
      <c r="H3492" s="48"/>
      <c r="I3492" s="49">
        <f t="shared" ca="1" si="216"/>
        <v>2022</v>
      </c>
      <c r="J3492" s="22">
        <f t="shared" ca="1" si="213"/>
        <v>1</v>
      </c>
      <c r="K3492" s="19"/>
      <c r="L3492" s="73"/>
      <c r="M3492" s="74"/>
      <c r="N3492" s="19"/>
      <c r="O3492" s="73"/>
      <c r="P3492" s="82">
        <v>1</v>
      </c>
      <c r="Q3492" s="24">
        <v>1</v>
      </c>
      <c r="R3492" s="81">
        <f t="shared" si="214"/>
        <v>1</v>
      </c>
      <c r="S3492" s="87"/>
      <c r="T3492" s="19"/>
      <c r="U3492" s="25"/>
      <c r="V3492" s="25"/>
      <c r="W3492" s="81"/>
      <c r="X3492" s="91" t="e">
        <f ca="1">+VLOOKUP(#REF!,REFERENCIAS!$C:$D,2,0)*VLOOKUP(#REF!,PONDERADORES!A:P,IF(AND(INFORMACION!$T3492='REFERENCIAS RIESGO'!$C$36,INFORMACION!$F3492=REFERENCIAS!$C$24),16,IF(INFORMACION!$T3492='REFERENCIAS RIESGO'!$C$36,13,IF(INFORMACION!$F3492=REFERENCIAS!$C$24,10,7))),0)+VLOOKUP(K3492,REFERENCIAS!$C:$D,2,0)*VLOOKUP($K$2,PONDERADORES!A:P,IF(AND(INFORMACION!$T3492='REFERENCIAS RIESGO'!$C$36,INFORMACION!$F3492=REFERENCIAS!$C$24),16,IF(INFORMACION!$T3492='REFERENCIAS RIESGO'!$C$36,13,IF(INFORMACION!$F3492=REFERENCIAS!$C$24,10,7))),0)+VLOOKUP(L3492,REFERENCIAS!$C:$D,2,0)*VLOOKUP($L$2,PONDERADORES!A:P,IF(AND(INFORMACION!$T3492='REFERENCIAS RIESGO'!$C$36,INFORMACION!$F3492=REFERENCIAS!$C$24),16,IF(INFORMACION!$T3492='REFERENCIAS RIESGO'!$C$36,13,IF(INFORMACION!$F3492=REFERENCIAS!$C$24,10,7))),0)+VLOOKUP(F3492,REFERENCIAS!$C:$D,2,0)*VLOOKUP($F$2,PONDERADORES!A:P,IF(AND(INFORMACION!$T3492='REFERENCIAS RIESGO'!$C$36,INFORMACION!$F3492=REFERENCIAS!$C$24),16,IF(INFORMACION!$T3492='REFERENCIAS RIESGO'!$C$36,13,IF(INFORMACION!$F3492=REFERENCIAS!$C$24,10,7))),0)+VLOOKUP(T3492,REFERENCIAS!$C:$D,2,0)*VLOOKUP($T$2,PONDERADORES!A:P,IF(AND(INFORMACION!$T3492='REFERENCIAS RIESGO'!$C$36,INFORMACION!$F3492=REFERENCIAS!$C$24),16,IF(INFORMACION!$T3492='REFERENCIAS RIESGO'!$C$36,13,IF(INFORMACION!$F3492=REFERENCIAS!$C$24,10,7))),0)+VLOOKUP(IF(J3492&lt;=0.2,0.2,IF(AND(J3492&gt;0.2,J3492&lt;=0.4),0.4,IF(AND(J3492&gt;0.4,J3492&lt;=0.6),0.6,IF(AND(J3492&gt;0.6,J3492&lt;=0.8),0.8,IF(AND(J3492&gt;0.8,J3492&lt;=1),1))))),REFERENCIAS!$C:$D,2,0)*VLOOKUP($J$2,PONDERADORES!A:P,IF(AND(INFORMACION!$T3492='REFERENCIAS RIESGO'!$C$36,INFORMACION!$F3492=REFERENCIAS!$C$24),16,IF(INFORMACION!$T3492='REFERENCIAS RIESGO'!$C$36,13,IF(INFORMACION!$F3492=REFERENCIAS!$C$24,10,7))),0)</f>
        <v>#REF!</v>
      </c>
      <c r="Y3492" s="68">
        <f>+VLOOKUP(M3492,REFERENCIAS!$C:$D,2,0)*VLOOKUP($M$2,PONDERADORES!$A$7:$G$9,7,0)+VLOOKUP(N3492,REFERENCIAS!$C:$D,2,0)*VLOOKUP($N$2,PONDERADORES!$A$7:$G$9,7,0)+VLOOKUP(O3492,REFERENCIAS!$C:$D,2,0)*VLOOKUP($O$2,PONDERADORES!$A$7:$G$9,7,0)</f>
        <v>0.2</v>
      </c>
      <c r="Z3492" s="2">
        <f>+VLOOKUP(IF(R3492&lt;0.1,0,IF(AND(R3492&gt;=0.1,R3492&lt;0.2),0.1,IF(AND(R3492&gt;=0.2,R3492&lt;0.3),0.2,IF(R3492&gt;0.3,0.3,)))),REFERENCIAS!$C:$D,2,0)*VLOOKUP($R$2,PONDERADORES!$A$11:$G$11,7,0)</f>
        <v>15</v>
      </c>
      <c r="AA3492" s="92"/>
      <c r="AB3492" s="95" t="e">
        <f t="shared" ca="1" si="215"/>
        <v>#REF!</v>
      </c>
      <c r="AC3492" s="23" t="e">
        <f ca="1">IF(AB3492&gt;REFERENCIAS!$C$62,REFERENCIAS!$B$62,IF(AND(AB3492&gt;=REFERENCIAS!$C$63,AB3492&lt;REFERENCIAS!$D$63),REFERENCIAS!$B$63,IF(AND(AB3492&gt;REFERENCIAS!$C$64,AB3492&lt;=REFERENCIAS!$D$64),REFERENCIAS!$B$64,IF(AND(AB3492&gt;=REFERENCIAS!$C$65,AB3492&lt;REFERENCIAS!$D$65),REFERENCIAS!$B$65, "Revisar"))))</f>
        <v>#REF!</v>
      </c>
      <c r="AD3492" s="94" t="e">
        <f ca="1">VLOOKUP(AC3492,REFERENCIAS!$B$62:$G$65,4,FALSE)</f>
        <v>#REF!</v>
      </c>
    </row>
    <row r="3493" spans="1:30" ht="17.25" x14ac:dyDescent="0.25">
      <c r="A3493" s="74"/>
      <c r="B3493" s="19"/>
      <c r="C3493" s="19"/>
      <c r="D3493" s="50"/>
      <c r="E3493" s="73"/>
      <c r="F3493" s="74"/>
      <c r="G3493" s="9"/>
      <c r="H3493" s="48"/>
      <c r="I3493" s="49">
        <f t="shared" ca="1" si="216"/>
        <v>2022</v>
      </c>
      <c r="J3493" s="22">
        <f t="shared" ca="1" si="213"/>
        <v>1</v>
      </c>
      <c r="K3493" s="19"/>
      <c r="L3493" s="73"/>
      <c r="M3493" s="74"/>
      <c r="N3493" s="19"/>
      <c r="O3493" s="73"/>
      <c r="P3493" s="82">
        <v>1</v>
      </c>
      <c r="Q3493" s="24">
        <v>1</v>
      </c>
      <c r="R3493" s="81">
        <f t="shared" si="214"/>
        <v>1</v>
      </c>
      <c r="S3493" s="87"/>
      <c r="T3493" s="19"/>
      <c r="U3493" s="25"/>
      <c r="V3493" s="25"/>
      <c r="W3493" s="81"/>
      <c r="X3493" s="91" t="e">
        <f ca="1">+VLOOKUP(#REF!,REFERENCIAS!$C:$D,2,0)*VLOOKUP(#REF!,PONDERADORES!A:P,IF(AND(INFORMACION!$T3493='REFERENCIAS RIESGO'!$C$36,INFORMACION!$F3493=REFERENCIAS!$C$24),16,IF(INFORMACION!$T3493='REFERENCIAS RIESGO'!$C$36,13,IF(INFORMACION!$F3493=REFERENCIAS!$C$24,10,7))),0)+VLOOKUP(K3493,REFERENCIAS!$C:$D,2,0)*VLOOKUP($K$2,PONDERADORES!A:P,IF(AND(INFORMACION!$T3493='REFERENCIAS RIESGO'!$C$36,INFORMACION!$F3493=REFERENCIAS!$C$24),16,IF(INFORMACION!$T3493='REFERENCIAS RIESGO'!$C$36,13,IF(INFORMACION!$F3493=REFERENCIAS!$C$24,10,7))),0)+VLOOKUP(L3493,REFERENCIAS!$C:$D,2,0)*VLOOKUP($L$2,PONDERADORES!A:P,IF(AND(INFORMACION!$T3493='REFERENCIAS RIESGO'!$C$36,INFORMACION!$F3493=REFERENCIAS!$C$24),16,IF(INFORMACION!$T3493='REFERENCIAS RIESGO'!$C$36,13,IF(INFORMACION!$F3493=REFERENCIAS!$C$24,10,7))),0)+VLOOKUP(F3493,REFERENCIAS!$C:$D,2,0)*VLOOKUP($F$2,PONDERADORES!A:P,IF(AND(INFORMACION!$T3493='REFERENCIAS RIESGO'!$C$36,INFORMACION!$F3493=REFERENCIAS!$C$24),16,IF(INFORMACION!$T3493='REFERENCIAS RIESGO'!$C$36,13,IF(INFORMACION!$F3493=REFERENCIAS!$C$24,10,7))),0)+VLOOKUP(T3493,REFERENCIAS!$C:$D,2,0)*VLOOKUP($T$2,PONDERADORES!A:P,IF(AND(INFORMACION!$T3493='REFERENCIAS RIESGO'!$C$36,INFORMACION!$F3493=REFERENCIAS!$C$24),16,IF(INFORMACION!$T3493='REFERENCIAS RIESGO'!$C$36,13,IF(INFORMACION!$F3493=REFERENCIAS!$C$24,10,7))),0)+VLOOKUP(IF(J3493&lt;=0.2,0.2,IF(AND(J3493&gt;0.2,J3493&lt;=0.4),0.4,IF(AND(J3493&gt;0.4,J3493&lt;=0.6),0.6,IF(AND(J3493&gt;0.6,J3493&lt;=0.8),0.8,IF(AND(J3493&gt;0.8,J3493&lt;=1),1))))),REFERENCIAS!$C:$D,2,0)*VLOOKUP($J$2,PONDERADORES!A:P,IF(AND(INFORMACION!$T3493='REFERENCIAS RIESGO'!$C$36,INFORMACION!$F3493=REFERENCIAS!$C$24),16,IF(INFORMACION!$T3493='REFERENCIAS RIESGO'!$C$36,13,IF(INFORMACION!$F3493=REFERENCIAS!$C$24,10,7))),0)</f>
        <v>#REF!</v>
      </c>
      <c r="Y3493" s="68">
        <f>+VLOOKUP(M3493,REFERENCIAS!$C:$D,2,0)*VLOOKUP($M$2,PONDERADORES!$A$7:$G$9,7,0)+VLOOKUP(N3493,REFERENCIAS!$C:$D,2,0)*VLOOKUP($N$2,PONDERADORES!$A$7:$G$9,7,0)+VLOOKUP(O3493,REFERENCIAS!$C:$D,2,0)*VLOOKUP($O$2,PONDERADORES!$A$7:$G$9,7,0)</f>
        <v>0.2</v>
      </c>
      <c r="Z3493" s="2">
        <f>+VLOOKUP(IF(R3493&lt;0.1,0,IF(AND(R3493&gt;=0.1,R3493&lt;0.2),0.1,IF(AND(R3493&gt;=0.2,R3493&lt;0.3),0.2,IF(R3493&gt;0.3,0.3,)))),REFERENCIAS!$C:$D,2,0)*VLOOKUP($R$2,PONDERADORES!$A$11:$G$11,7,0)</f>
        <v>15</v>
      </c>
      <c r="AA3493" s="92"/>
      <c r="AB3493" s="95" t="e">
        <f t="shared" ca="1" si="215"/>
        <v>#REF!</v>
      </c>
      <c r="AC3493" s="23" t="e">
        <f ca="1">IF(AB3493&gt;REFERENCIAS!$C$62,REFERENCIAS!$B$62,IF(AND(AB3493&gt;=REFERENCIAS!$C$63,AB3493&lt;REFERENCIAS!$D$63),REFERENCIAS!$B$63,IF(AND(AB3493&gt;REFERENCIAS!$C$64,AB3493&lt;=REFERENCIAS!$D$64),REFERENCIAS!$B$64,IF(AND(AB3493&gt;=REFERENCIAS!$C$65,AB3493&lt;REFERENCIAS!$D$65),REFERENCIAS!$B$65, "Revisar"))))</f>
        <v>#REF!</v>
      </c>
      <c r="AD3493" s="94" t="e">
        <f ca="1">VLOOKUP(AC3493,REFERENCIAS!$B$62:$G$65,4,FALSE)</f>
        <v>#REF!</v>
      </c>
    </row>
    <row r="3494" spans="1:30" ht="17.25" x14ac:dyDescent="0.25">
      <c r="A3494" s="74"/>
      <c r="B3494" s="19"/>
      <c r="C3494" s="19"/>
      <c r="D3494" s="50"/>
      <c r="E3494" s="73"/>
      <c r="F3494" s="74"/>
      <c r="G3494" s="9"/>
      <c r="H3494" s="48"/>
      <c r="I3494" s="49">
        <f t="shared" ca="1" si="216"/>
        <v>2022</v>
      </c>
      <c r="J3494" s="22">
        <f t="shared" ca="1" si="213"/>
        <v>1</v>
      </c>
      <c r="K3494" s="19"/>
      <c r="L3494" s="73"/>
      <c r="M3494" s="74"/>
      <c r="N3494" s="19"/>
      <c r="O3494" s="73"/>
      <c r="P3494" s="82">
        <v>1</v>
      </c>
      <c r="Q3494" s="24">
        <v>1</v>
      </c>
      <c r="R3494" s="81">
        <f t="shared" si="214"/>
        <v>1</v>
      </c>
      <c r="S3494" s="87"/>
      <c r="T3494" s="19"/>
      <c r="U3494" s="25"/>
      <c r="V3494" s="25"/>
      <c r="W3494" s="81"/>
      <c r="X3494" s="91" t="e">
        <f ca="1">+VLOOKUP(#REF!,REFERENCIAS!$C:$D,2,0)*VLOOKUP(#REF!,PONDERADORES!A:P,IF(AND(INFORMACION!$T3494='REFERENCIAS RIESGO'!$C$36,INFORMACION!$F3494=REFERENCIAS!$C$24),16,IF(INFORMACION!$T3494='REFERENCIAS RIESGO'!$C$36,13,IF(INFORMACION!$F3494=REFERENCIAS!$C$24,10,7))),0)+VLOOKUP(K3494,REFERENCIAS!$C:$D,2,0)*VLOOKUP($K$2,PONDERADORES!A:P,IF(AND(INFORMACION!$T3494='REFERENCIAS RIESGO'!$C$36,INFORMACION!$F3494=REFERENCIAS!$C$24),16,IF(INFORMACION!$T3494='REFERENCIAS RIESGO'!$C$36,13,IF(INFORMACION!$F3494=REFERENCIAS!$C$24,10,7))),0)+VLOOKUP(L3494,REFERENCIAS!$C:$D,2,0)*VLOOKUP($L$2,PONDERADORES!A:P,IF(AND(INFORMACION!$T3494='REFERENCIAS RIESGO'!$C$36,INFORMACION!$F3494=REFERENCIAS!$C$24),16,IF(INFORMACION!$T3494='REFERENCIAS RIESGO'!$C$36,13,IF(INFORMACION!$F3494=REFERENCIAS!$C$24,10,7))),0)+VLOOKUP(F3494,REFERENCIAS!$C:$D,2,0)*VLOOKUP($F$2,PONDERADORES!A:P,IF(AND(INFORMACION!$T3494='REFERENCIAS RIESGO'!$C$36,INFORMACION!$F3494=REFERENCIAS!$C$24),16,IF(INFORMACION!$T3494='REFERENCIAS RIESGO'!$C$36,13,IF(INFORMACION!$F3494=REFERENCIAS!$C$24,10,7))),0)+VLOOKUP(T3494,REFERENCIAS!$C:$D,2,0)*VLOOKUP($T$2,PONDERADORES!A:P,IF(AND(INFORMACION!$T3494='REFERENCIAS RIESGO'!$C$36,INFORMACION!$F3494=REFERENCIAS!$C$24),16,IF(INFORMACION!$T3494='REFERENCIAS RIESGO'!$C$36,13,IF(INFORMACION!$F3494=REFERENCIAS!$C$24,10,7))),0)+VLOOKUP(IF(J3494&lt;=0.2,0.2,IF(AND(J3494&gt;0.2,J3494&lt;=0.4),0.4,IF(AND(J3494&gt;0.4,J3494&lt;=0.6),0.6,IF(AND(J3494&gt;0.6,J3494&lt;=0.8),0.8,IF(AND(J3494&gt;0.8,J3494&lt;=1),1))))),REFERENCIAS!$C:$D,2,0)*VLOOKUP($J$2,PONDERADORES!A:P,IF(AND(INFORMACION!$T3494='REFERENCIAS RIESGO'!$C$36,INFORMACION!$F3494=REFERENCIAS!$C$24),16,IF(INFORMACION!$T3494='REFERENCIAS RIESGO'!$C$36,13,IF(INFORMACION!$F3494=REFERENCIAS!$C$24,10,7))),0)</f>
        <v>#REF!</v>
      </c>
      <c r="Y3494" s="68">
        <f>+VLOOKUP(M3494,REFERENCIAS!$C:$D,2,0)*VLOOKUP($M$2,PONDERADORES!$A$7:$G$9,7,0)+VLOOKUP(N3494,REFERENCIAS!$C:$D,2,0)*VLOOKUP($N$2,PONDERADORES!$A$7:$G$9,7,0)+VLOOKUP(O3494,REFERENCIAS!$C:$D,2,0)*VLOOKUP($O$2,PONDERADORES!$A$7:$G$9,7,0)</f>
        <v>0.2</v>
      </c>
      <c r="Z3494" s="2">
        <f>+VLOOKUP(IF(R3494&lt;0.1,0,IF(AND(R3494&gt;=0.1,R3494&lt;0.2),0.1,IF(AND(R3494&gt;=0.2,R3494&lt;0.3),0.2,IF(R3494&gt;0.3,0.3,)))),REFERENCIAS!$C:$D,2,0)*VLOOKUP($R$2,PONDERADORES!$A$11:$G$11,7,0)</f>
        <v>15</v>
      </c>
      <c r="AA3494" s="92"/>
      <c r="AB3494" s="95" t="e">
        <f t="shared" ca="1" si="215"/>
        <v>#REF!</v>
      </c>
      <c r="AC3494" s="23" t="e">
        <f ca="1">IF(AB3494&gt;REFERENCIAS!$C$62,REFERENCIAS!$B$62,IF(AND(AB3494&gt;=REFERENCIAS!$C$63,AB3494&lt;REFERENCIAS!$D$63),REFERENCIAS!$B$63,IF(AND(AB3494&gt;REFERENCIAS!$C$64,AB3494&lt;=REFERENCIAS!$D$64),REFERENCIAS!$B$64,IF(AND(AB3494&gt;=REFERENCIAS!$C$65,AB3494&lt;REFERENCIAS!$D$65),REFERENCIAS!$B$65, "Revisar"))))</f>
        <v>#REF!</v>
      </c>
      <c r="AD3494" s="94" t="e">
        <f ca="1">VLOOKUP(AC3494,REFERENCIAS!$B$62:$G$65,4,FALSE)</f>
        <v>#REF!</v>
      </c>
    </row>
    <row r="3495" spans="1:30" ht="17.25" x14ac:dyDescent="0.25">
      <c r="A3495" s="74"/>
      <c r="B3495" s="19"/>
      <c r="C3495" s="19"/>
      <c r="D3495" s="50"/>
      <c r="E3495" s="73"/>
      <c r="F3495" s="74"/>
      <c r="G3495" s="9"/>
      <c r="H3495" s="48"/>
      <c r="I3495" s="49">
        <f t="shared" ca="1" si="216"/>
        <v>2022</v>
      </c>
      <c r="J3495" s="22">
        <f t="shared" ca="1" si="213"/>
        <v>1</v>
      </c>
      <c r="K3495" s="19"/>
      <c r="L3495" s="73"/>
      <c r="M3495" s="74"/>
      <c r="N3495" s="19"/>
      <c r="O3495" s="73"/>
      <c r="P3495" s="82">
        <v>1</v>
      </c>
      <c r="Q3495" s="24">
        <v>1</v>
      </c>
      <c r="R3495" s="81">
        <f t="shared" si="214"/>
        <v>1</v>
      </c>
      <c r="S3495" s="87"/>
      <c r="T3495" s="19"/>
      <c r="U3495" s="25"/>
      <c r="V3495" s="25"/>
      <c r="W3495" s="81"/>
      <c r="X3495" s="91" t="e">
        <f ca="1">+VLOOKUP(#REF!,REFERENCIAS!$C:$D,2,0)*VLOOKUP(#REF!,PONDERADORES!A:P,IF(AND(INFORMACION!$T3495='REFERENCIAS RIESGO'!$C$36,INFORMACION!$F3495=REFERENCIAS!$C$24),16,IF(INFORMACION!$T3495='REFERENCIAS RIESGO'!$C$36,13,IF(INFORMACION!$F3495=REFERENCIAS!$C$24,10,7))),0)+VLOOKUP(K3495,REFERENCIAS!$C:$D,2,0)*VLOOKUP($K$2,PONDERADORES!A:P,IF(AND(INFORMACION!$T3495='REFERENCIAS RIESGO'!$C$36,INFORMACION!$F3495=REFERENCIAS!$C$24),16,IF(INFORMACION!$T3495='REFERENCIAS RIESGO'!$C$36,13,IF(INFORMACION!$F3495=REFERENCIAS!$C$24,10,7))),0)+VLOOKUP(L3495,REFERENCIAS!$C:$D,2,0)*VLOOKUP($L$2,PONDERADORES!A:P,IF(AND(INFORMACION!$T3495='REFERENCIAS RIESGO'!$C$36,INFORMACION!$F3495=REFERENCIAS!$C$24),16,IF(INFORMACION!$T3495='REFERENCIAS RIESGO'!$C$36,13,IF(INFORMACION!$F3495=REFERENCIAS!$C$24,10,7))),0)+VLOOKUP(F3495,REFERENCIAS!$C:$D,2,0)*VLOOKUP($F$2,PONDERADORES!A:P,IF(AND(INFORMACION!$T3495='REFERENCIAS RIESGO'!$C$36,INFORMACION!$F3495=REFERENCIAS!$C$24),16,IF(INFORMACION!$T3495='REFERENCIAS RIESGO'!$C$36,13,IF(INFORMACION!$F3495=REFERENCIAS!$C$24,10,7))),0)+VLOOKUP(T3495,REFERENCIAS!$C:$D,2,0)*VLOOKUP($T$2,PONDERADORES!A:P,IF(AND(INFORMACION!$T3495='REFERENCIAS RIESGO'!$C$36,INFORMACION!$F3495=REFERENCIAS!$C$24),16,IF(INFORMACION!$T3495='REFERENCIAS RIESGO'!$C$36,13,IF(INFORMACION!$F3495=REFERENCIAS!$C$24,10,7))),0)+VLOOKUP(IF(J3495&lt;=0.2,0.2,IF(AND(J3495&gt;0.2,J3495&lt;=0.4),0.4,IF(AND(J3495&gt;0.4,J3495&lt;=0.6),0.6,IF(AND(J3495&gt;0.6,J3495&lt;=0.8),0.8,IF(AND(J3495&gt;0.8,J3495&lt;=1),1))))),REFERENCIAS!$C:$D,2,0)*VLOOKUP($J$2,PONDERADORES!A:P,IF(AND(INFORMACION!$T3495='REFERENCIAS RIESGO'!$C$36,INFORMACION!$F3495=REFERENCIAS!$C$24),16,IF(INFORMACION!$T3495='REFERENCIAS RIESGO'!$C$36,13,IF(INFORMACION!$F3495=REFERENCIAS!$C$24,10,7))),0)</f>
        <v>#REF!</v>
      </c>
      <c r="Y3495" s="68">
        <f>+VLOOKUP(M3495,REFERENCIAS!$C:$D,2,0)*VLOOKUP($M$2,PONDERADORES!$A$7:$G$9,7,0)+VLOOKUP(N3495,REFERENCIAS!$C:$D,2,0)*VLOOKUP($N$2,PONDERADORES!$A$7:$G$9,7,0)+VLOOKUP(O3495,REFERENCIAS!$C:$D,2,0)*VLOOKUP($O$2,PONDERADORES!$A$7:$G$9,7,0)</f>
        <v>0.2</v>
      </c>
      <c r="Z3495" s="2">
        <f>+VLOOKUP(IF(R3495&lt;0.1,0,IF(AND(R3495&gt;=0.1,R3495&lt;0.2),0.1,IF(AND(R3495&gt;=0.2,R3495&lt;0.3),0.2,IF(R3495&gt;0.3,0.3,)))),REFERENCIAS!$C:$D,2,0)*VLOOKUP($R$2,PONDERADORES!$A$11:$G$11,7,0)</f>
        <v>15</v>
      </c>
      <c r="AA3495" s="92"/>
      <c r="AB3495" s="95" t="e">
        <f t="shared" ca="1" si="215"/>
        <v>#REF!</v>
      </c>
      <c r="AC3495" s="23" t="e">
        <f ca="1">IF(AB3495&gt;REFERENCIAS!$C$62,REFERENCIAS!$B$62,IF(AND(AB3495&gt;=REFERENCIAS!$C$63,AB3495&lt;REFERENCIAS!$D$63),REFERENCIAS!$B$63,IF(AND(AB3495&gt;REFERENCIAS!$C$64,AB3495&lt;=REFERENCIAS!$D$64),REFERENCIAS!$B$64,IF(AND(AB3495&gt;=REFERENCIAS!$C$65,AB3495&lt;REFERENCIAS!$D$65),REFERENCIAS!$B$65, "Revisar"))))</f>
        <v>#REF!</v>
      </c>
      <c r="AD3495" s="94" t="e">
        <f ca="1">VLOOKUP(AC3495,REFERENCIAS!$B$62:$G$65,4,FALSE)</f>
        <v>#REF!</v>
      </c>
    </row>
    <row r="3496" spans="1:30" ht="17.25" x14ac:dyDescent="0.25">
      <c r="A3496" s="74"/>
      <c r="B3496" s="19"/>
      <c r="C3496" s="19"/>
      <c r="D3496" s="50"/>
      <c r="E3496" s="73"/>
      <c r="F3496" s="74"/>
      <c r="G3496" s="9"/>
      <c r="H3496" s="48"/>
      <c r="I3496" s="49">
        <f t="shared" ca="1" si="216"/>
        <v>2022</v>
      </c>
      <c r="J3496" s="22">
        <f t="shared" ca="1" si="213"/>
        <v>1</v>
      </c>
      <c r="K3496" s="19"/>
      <c r="L3496" s="73"/>
      <c r="M3496" s="74"/>
      <c r="N3496" s="19"/>
      <c r="O3496" s="73"/>
      <c r="P3496" s="82">
        <v>1</v>
      </c>
      <c r="Q3496" s="24">
        <v>1</v>
      </c>
      <c r="R3496" s="81">
        <f t="shared" si="214"/>
        <v>1</v>
      </c>
      <c r="S3496" s="87"/>
      <c r="T3496" s="19"/>
      <c r="U3496" s="25"/>
      <c r="V3496" s="25"/>
      <c r="W3496" s="81"/>
      <c r="X3496" s="91" t="e">
        <f ca="1">+VLOOKUP(#REF!,REFERENCIAS!$C:$D,2,0)*VLOOKUP(#REF!,PONDERADORES!A:P,IF(AND(INFORMACION!$T3496='REFERENCIAS RIESGO'!$C$36,INFORMACION!$F3496=REFERENCIAS!$C$24),16,IF(INFORMACION!$T3496='REFERENCIAS RIESGO'!$C$36,13,IF(INFORMACION!$F3496=REFERENCIAS!$C$24,10,7))),0)+VLOOKUP(K3496,REFERENCIAS!$C:$D,2,0)*VLOOKUP($K$2,PONDERADORES!A:P,IF(AND(INFORMACION!$T3496='REFERENCIAS RIESGO'!$C$36,INFORMACION!$F3496=REFERENCIAS!$C$24),16,IF(INFORMACION!$T3496='REFERENCIAS RIESGO'!$C$36,13,IF(INFORMACION!$F3496=REFERENCIAS!$C$24,10,7))),0)+VLOOKUP(L3496,REFERENCIAS!$C:$D,2,0)*VLOOKUP($L$2,PONDERADORES!A:P,IF(AND(INFORMACION!$T3496='REFERENCIAS RIESGO'!$C$36,INFORMACION!$F3496=REFERENCIAS!$C$24),16,IF(INFORMACION!$T3496='REFERENCIAS RIESGO'!$C$36,13,IF(INFORMACION!$F3496=REFERENCIAS!$C$24,10,7))),0)+VLOOKUP(F3496,REFERENCIAS!$C:$D,2,0)*VLOOKUP($F$2,PONDERADORES!A:P,IF(AND(INFORMACION!$T3496='REFERENCIAS RIESGO'!$C$36,INFORMACION!$F3496=REFERENCIAS!$C$24),16,IF(INFORMACION!$T3496='REFERENCIAS RIESGO'!$C$36,13,IF(INFORMACION!$F3496=REFERENCIAS!$C$24,10,7))),0)+VLOOKUP(T3496,REFERENCIAS!$C:$D,2,0)*VLOOKUP($T$2,PONDERADORES!A:P,IF(AND(INFORMACION!$T3496='REFERENCIAS RIESGO'!$C$36,INFORMACION!$F3496=REFERENCIAS!$C$24),16,IF(INFORMACION!$T3496='REFERENCIAS RIESGO'!$C$36,13,IF(INFORMACION!$F3496=REFERENCIAS!$C$24,10,7))),0)+VLOOKUP(IF(J3496&lt;=0.2,0.2,IF(AND(J3496&gt;0.2,J3496&lt;=0.4),0.4,IF(AND(J3496&gt;0.4,J3496&lt;=0.6),0.6,IF(AND(J3496&gt;0.6,J3496&lt;=0.8),0.8,IF(AND(J3496&gt;0.8,J3496&lt;=1),1))))),REFERENCIAS!$C:$D,2,0)*VLOOKUP($J$2,PONDERADORES!A:P,IF(AND(INFORMACION!$T3496='REFERENCIAS RIESGO'!$C$36,INFORMACION!$F3496=REFERENCIAS!$C$24),16,IF(INFORMACION!$T3496='REFERENCIAS RIESGO'!$C$36,13,IF(INFORMACION!$F3496=REFERENCIAS!$C$24,10,7))),0)</f>
        <v>#REF!</v>
      </c>
      <c r="Y3496" s="68">
        <f>+VLOOKUP(M3496,REFERENCIAS!$C:$D,2,0)*VLOOKUP($M$2,PONDERADORES!$A$7:$G$9,7,0)+VLOOKUP(N3496,REFERENCIAS!$C:$D,2,0)*VLOOKUP($N$2,PONDERADORES!$A$7:$G$9,7,0)+VLOOKUP(O3496,REFERENCIAS!$C:$D,2,0)*VLOOKUP($O$2,PONDERADORES!$A$7:$G$9,7,0)</f>
        <v>0.2</v>
      </c>
      <c r="Z3496" s="2">
        <f>+VLOOKUP(IF(R3496&lt;0.1,0,IF(AND(R3496&gt;=0.1,R3496&lt;0.2),0.1,IF(AND(R3496&gt;=0.2,R3496&lt;0.3),0.2,IF(R3496&gt;0.3,0.3,)))),REFERENCIAS!$C:$D,2,0)*VLOOKUP($R$2,PONDERADORES!$A$11:$G$11,7,0)</f>
        <v>15</v>
      </c>
      <c r="AA3496" s="92"/>
      <c r="AB3496" s="95" t="e">
        <f t="shared" ca="1" si="215"/>
        <v>#REF!</v>
      </c>
      <c r="AC3496" s="23" t="e">
        <f ca="1">IF(AB3496&gt;REFERENCIAS!$C$62,REFERENCIAS!$B$62,IF(AND(AB3496&gt;=REFERENCIAS!$C$63,AB3496&lt;REFERENCIAS!$D$63),REFERENCIAS!$B$63,IF(AND(AB3496&gt;REFERENCIAS!$C$64,AB3496&lt;=REFERENCIAS!$D$64),REFERENCIAS!$B$64,IF(AND(AB3496&gt;=REFERENCIAS!$C$65,AB3496&lt;REFERENCIAS!$D$65),REFERENCIAS!$B$65, "Revisar"))))</f>
        <v>#REF!</v>
      </c>
      <c r="AD3496" s="94" t="e">
        <f ca="1">VLOOKUP(AC3496,REFERENCIAS!$B$62:$G$65,4,FALSE)</f>
        <v>#REF!</v>
      </c>
    </row>
    <row r="3497" spans="1:30" ht="17.25" x14ac:dyDescent="0.25">
      <c r="A3497" s="74"/>
      <c r="B3497" s="19"/>
      <c r="C3497" s="19"/>
      <c r="D3497" s="50"/>
      <c r="E3497" s="73"/>
      <c r="F3497" s="74"/>
      <c r="G3497" s="9"/>
      <c r="H3497" s="48"/>
      <c r="I3497" s="49">
        <f t="shared" ca="1" si="216"/>
        <v>2022</v>
      </c>
      <c r="J3497" s="22">
        <f t="shared" ca="1" si="213"/>
        <v>1</v>
      </c>
      <c r="K3497" s="19"/>
      <c r="L3497" s="73"/>
      <c r="M3497" s="74"/>
      <c r="N3497" s="19"/>
      <c r="O3497" s="73"/>
      <c r="P3497" s="82">
        <v>1</v>
      </c>
      <c r="Q3497" s="24">
        <v>1</v>
      </c>
      <c r="R3497" s="81">
        <f t="shared" si="214"/>
        <v>1</v>
      </c>
      <c r="S3497" s="87"/>
      <c r="T3497" s="19"/>
      <c r="U3497" s="25"/>
      <c r="V3497" s="25"/>
      <c r="W3497" s="81"/>
      <c r="X3497" s="91" t="e">
        <f ca="1">+VLOOKUP(#REF!,REFERENCIAS!$C:$D,2,0)*VLOOKUP(#REF!,PONDERADORES!A:P,IF(AND(INFORMACION!$T3497='REFERENCIAS RIESGO'!$C$36,INFORMACION!$F3497=REFERENCIAS!$C$24),16,IF(INFORMACION!$T3497='REFERENCIAS RIESGO'!$C$36,13,IF(INFORMACION!$F3497=REFERENCIAS!$C$24,10,7))),0)+VLOOKUP(K3497,REFERENCIAS!$C:$D,2,0)*VLOOKUP($K$2,PONDERADORES!A:P,IF(AND(INFORMACION!$T3497='REFERENCIAS RIESGO'!$C$36,INFORMACION!$F3497=REFERENCIAS!$C$24),16,IF(INFORMACION!$T3497='REFERENCIAS RIESGO'!$C$36,13,IF(INFORMACION!$F3497=REFERENCIAS!$C$24,10,7))),0)+VLOOKUP(L3497,REFERENCIAS!$C:$D,2,0)*VLOOKUP($L$2,PONDERADORES!A:P,IF(AND(INFORMACION!$T3497='REFERENCIAS RIESGO'!$C$36,INFORMACION!$F3497=REFERENCIAS!$C$24),16,IF(INFORMACION!$T3497='REFERENCIAS RIESGO'!$C$36,13,IF(INFORMACION!$F3497=REFERENCIAS!$C$24,10,7))),0)+VLOOKUP(F3497,REFERENCIAS!$C:$D,2,0)*VLOOKUP($F$2,PONDERADORES!A:P,IF(AND(INFORMACION!$T3497='REFERENCIAS RIESGO'!$C$36,INFORMACION!$F3497=REFERENCIAS!$C$24),16,IF(INFORMACION!$T3497='REFERENCIAS RIESGO'!$C$36,13,IF(INFORMACION!$F3497=REFERENCIAS!$C$24,10,7))),0)+VLOOKUP(T3497,REFERENCIAS!$C:$D,2,0)*VLOOKUP($T$2,PONDERADORES!A:P,IF(AND(INFORMACION!$T3497='REFERENCIAS RIESGO'!$C$36,INFORMACION!$F3497=REFERENCIAS!$C$24),16,IF(INFORMACION!$T3497='REFERENCIAS RIESGO'!$C$36,13,IF(INFORMACION!$F3497=REFERENCIAS!$C$24,10,7))),0)+VLOOKUP(IF(J3497&lt;=0.2,0.2,IF(AND(J3497&gt;0.2,J3497&lt;=0.4),0.4,IF(AND(J3497&gt;0.4,J3497&lt;=0.6),0.6,IF(AND(J3497&gt;0.6,J3497&lt;=0.8),0.8,IF(AND(J3497&gt;0.8,J3497&lt;=1),1))))),REFERENCIAS!$C:$D,2,0)*VLOOKUP($J$2,PONDERADORES!A:P,IF(AND(INFORMACION!$T3497='REFERENCIAS RIESGO'!$C$36,INFORMACION!$F3497=REFERENCIAS!$C$24),16,IF(INFORMACION!$T3497='REFERENCIAS RIESGO'!$C$36,13,IF(INFORMACION!$F3497=REFERENCIAS!$C$24,10,7))),0)</f>
        <v>#REF!</v>
      </c>
      <c r="Y3497" s="68">
        <f>+VLOOKUP(M3497,REFERENCIAS!$C:$D,2,0)*VLOOKUP($M$2,PONDERADORES!$A$7:$G$9,7,0)+VLOOKUP(N3497,REFERENCIAS!$C:$D,2,0)*VLOOKUP($N$2,PONDERADORES!$A$7:$G$9,7,0)+VLOOKUP(O3497,REFERENCIAS!$C:$D,2,0)*VLOOKUP($O$2,PONDERADORES!$A$7:$G$9,7,0)</f>
        <v>0.2</v>
      </c>
      <c r="Z3497" s="2">
        <f>+VLOOKUP(IF(R3497&lt;0.1,0,IF(AND(R3497&gt;=0.1,R3497&lt;0.2),0.1,IF(AND(R3497&gt;=0.2,R3497&lt;0.3),0.2,IF(R3497&gt;0.3,0.3,)))),REFERENCIAS!$C:$D,2,0)*VLOOKUP($R$2,PONDERADORES!$A$11:$G$11,7,0)</f>
        <v>15</v>
      </c>
      <c r="AA3497" s="92"/>
      <c r="AB3497" s="95" t="e">
        <f t="shared" ca="1" si="215"/>
        <v>#REF!</v>
      </c>
      <c r="AC3497" s="23" t="e">
        <f ca="1">IF(AB3497&gt;REFERENCIAS!$C$62,REFERENCIAS!$B$62,IF(AND(AB3497&gt;=REFERENCIAS!$C$63,AB3497&lt;REFERENCIAS!$D$63),REFERENCIAS!$B$63,IF(AND(AB3497&gt;REFERENCIAS!$C$64,AB3497&lt;=REFERENCIAS!$D$64),REFERENCIAS!$B$64,IF(AND(AB3497&gt;=REFERENCIAS!$C$65,AB3497&lt;REFERENCIAS!$D$65),REFERENCIAS!$B$65, "Revisar"))))</f>
        <v>#REF!</v>
      </c>
      <c r="AD3497" s="94" t="e">
        <f ca="1">VLOOKUP(AC3497,REFERENCIAS!$B$62:$G$65,4,FALSE)</f>
        <v>#REF!</v>
      </c>
    </row>
    <row r="3498" spans="1:30" ht="17.25" x14ac:dyDescent="0.25">
      <c r="A3498" s="74"/>
      <c r="B3498" s="19"/>
      <c r="C3498" s="19"/>
      <c r="D3498" s="50"/>
      <c r="E3498" s="73"/>
      <c r="F3498" s="74"/>
      <c r="G3498" s="9"/>
      <c r="H3498" s="48"/>
      <c r="I3498" s="49">
        <f t="shared" ca="1" si="216"/>
        <v>2022</v>
      </c>
      <c r="J3498" s="22">
        <f t="shared" ca="1" si="213"/>
        <v>1</v>
      </c>
      <c r="K3498" s="19"/>
      <c r="L3498" s="73"/>
      <c r="M3498" s="74"/>
      <c r="N3498" s="19"/>
      <c r="O3498" s="73"/>
      <c r="P3498" s="82">
        <v>1</v>
      </c>
      <c r="Q3498" s="24">
        <v>1</v>
      </c>
      <c r="R3498" s="81">
        <f t="shared" si="214"/>
        <v>1</v>
      </c>
      <c r="S3498" s="87"/>
      <c r="T3498" s="19"/>
      <c r="U3498" s="25"/>
      <c r="V3498" s="25"/>
      <c r="W3498" s="81"/>
      <c r="X3498" s="91" t="e">
        <f ca="1">+VLOOKUP(#REF!,REFERENCIAS!$C:$D,2,0)*VLOOKUP(#REF!,PONDERADORES!A:P,IF(AND(INFORMACION!$T3498='REFERENCIAS RIESGO'!$C$36,INFORMACION!$F3498=REFERENCIAS!$C$24),16,IF(INFORMACION!$T3498='REFERENCIAS RIESGO'!$C$36,13,IF(INFORMACION!$F3498=REFERENCIAS!$C$24,10,7))),0)+VLOOKUP(K3498,REFERENCIAS!$C:$D,2,0)*VLOOKUP($K$2,PONDERADORES!A:P,IF(AND(INFORMACION!$T3498='REFERENCIAS RIESGO'!$C$36,INFORMACION!$F3498=REFERENCIAS!$C$24),16,IF(INFORMACION!$T3498='REFERENCIAS RIESGO'!$C$36,13,IF(INFORMACION!$F3498=REFERENCIAS!$C$24,10,7))),0)+VLOOKUP(L3498,REFERENCIAS!$C:$D,2,0)*VLOOKUP($L$2,PONDERADORES!A:P,IF(AND(INFORMACION!$T3498='REFERENCIAS RIESGO'!$C$36,INFORMACION!$F3498=REFERENCIAS!$C$24),16,IF(INFORMACION!$T3498='REFERENCIAS RIESGO'!$C$36,13,IF(INFORMACION!$F3498=REFERENCIAS!$C$24,10,7))),0)+VLOOKUP(F3498,REFERENCIAS!$C:$D,2,0)*VLOOKUP($F$2,PONDERADORES!A:P,IF(AND(INFORMACION!$T3498='REFERENCIAS RIESGO'!$C$36,INFORMACION!$F3498=REFERENCIAS!$C$24),16,IF(INFORMACION!$T3498='REFERENCIAS RIESGO'!$C$36,13,IF(INFORMACION!$F3498=REFERENCIAS!$C$24,10,7))),0)+VLOOKUP(T3498,REFERENCIAS!$C:$D,2,0)*VLOOKUP($T$2,PONDERADORES!A:P,IF(AND(INFORMACION!$T3498='REFERENCIAS RIESGO'!$C$36,INFORMACION!$F3498=REFERENCIAS!$C$24),16,IF(INFORMACION!$T3498='REFERENCIAS RIESGO'!$C$36,13,IF(INFORMACION!$F3498=REFERENCIAS!$C$24,10,7))),0)+VLOOKUP(IF(J3498&lt;=0.2,0.2,IF(AND(J3498&gt;0.2,J3498&lt;=0.4),0.4,IF(AND(J3498&gt;0.4,J3498&lt;=0.6),0.6,IF(AND(J3498&gt;0.6,J3498&lt;=0.8),0.8,IF(AND(J3498&gt;0.8,J3498&lt;=1),1))))),REFERENCIAS!$C:$D,2,0)*VLOOKUP($J$2,PONDERADORES!A:P,IF(AND(INFORMACION!$T3498='REFERENCIAS RIESGO'!$C$36,INFORMACION!$F3498=REFERENCIAS!$C$24),16,IF(INFORMACION!$T3498='REFERENCIAS RIESGO'!$C$36,13,IF(INFORMACION!$F3498=REFERENCIAS!$C$24,10,7))),0)</f>
        <v>#REF!</v>
      </c>
      <c r="Y3498" s="68">
        <f>+VLOOKUP(M3498,REFERENCIAS!$C:$D,2,0)*VLOOKUP($M$2,PONDERADORES!$A$7:$G$9,7,0)+VLOOKUP(N3498,REFERENCIAS!$C:$D,2,0)*VLOOKUP($N$2,PONDERADORES!$A$7:$G$9,7,0)+VLOOKUP(O3498,REFERENCIAS!$C:$D,2,0)*VLOOKUP($O$2,PONDERADORES!$A$7:$G$9,7,0)</f>
        <v>0.2</v>
      </c>
      <c r="Z3498" s="2">
        <f>+VLOOKUP(IF(R3498&lt;0.1,0,IF(AND(R3498&gt;=0.1,R3498&lt;0.2),0.1,IF(AND(R3498&gt;=0.2,R3498&lt;0.3),0.2,IF(R3498&gt;0.3,0.3,)))),REFERENCIAS!$C:$D,2,0)*VLOOKUP($R$2,PONDERADORES!$A$11:$G$11,7,0)</f>
        <v>15</v>
      </c>
      <c r="AA3498" s="92"/>
      <c r="AB3498" s="95" t="e">
        <f t="shared" ca="1" si="215"/>
        <v>#REF!</v>
      </c>
      <c r="AC3498" s="23" t="e">
        <f ca="1">IF(AB3498&gt;REFERENCIAS!$C$62,REFERENCIAS!$B$62,IF(AND(AB3498&gt;=REFERENCIAS!$C$63,AB3498&lt;REFERENCIAS!$D$63),REFERENCIAS!$B$63,IF(AND(AB3498&gt;REFERENCIAS!$C$64,AB3498&lt;=REFERENCIAS!$D$64),REFERENCIAS!$B$64,IF(AND(AB3498&gt;=REFERENCIAS!$C$65,AB3498&lt;REFERENCIAS!$D$65),REFERENCIAS!$B$65, "Revisar"))))</f>
        <v>#REF!</v>
      </c>
      <c r="AD3498" s="94" t="e">
        <f ca="1">VLOOKUP(AC3498,REFERENCIAS!$B$62:$G$65,4,FALSE)</f>
        <v>#REF!</v>
      </c>
    </row>
    <row r="3499" spans="1:30" ht="17.25" x14ac:dyDescent="0.25">
      <c r="A3499" s="74"/>
      <c r="B3499" s="19"/>
      <c r="C3499" s="19"/>
      <c r="D3499" s="50"/>
      <c r="E3499" s="73"/>
      <c r="F3499" s="74"/>
      <c r="G3499" s="9"/>
      <c r="H3499" s="48"/>
      <c r="I3499" s="49">
        <f t="shared" ca="1" si="216"/>
        <v>2022</v>
      </c>
      <c r="J3499" s="22">
        <f t="shared" ca="1" si="213"/>
        <v>1</v>
      </c>
      <c r="K3499" s="19"/>
      <c r="L3499" s="73"/>
      <c r="M3499" s="74"/>
      <c r="N3499" s="19"/>
      <c r="O3499" s="73"/>
      <c r="P3499" s="82">
        <v>1</v>
      </c>
      <c r="Q3499" s="24">
        <v>1</v>
      </c>
      <c r="R3499" s="81">
        <f t="shared" si="214"/>
        <v>1</v>
      </c>
      <c r="S3499" s="87"/>
      <c r="T3499" s="19"/>
      <c r="U3499" s="25"/>
      <c r="V3499" s="25"/>
      <c r="W3499" s="81"/>
      <c r="X3499" s="91" t="e">
        <f ca="1">+VLOOKUP(#REF!,REFERENCIAS!$C:$D,2,0)*VLOOKUP(#REF!,PONDERADORES!A:P,IF(AND(INFORMACION!$T3499='REFERENCIAS RIESGO'!$C$36,INFORMACION!$F3499=REFERENCIAS!$C$24),16,IF(INFORMACION!$T3499='REFERENCIAS RIESGO'!$C$36,13,IF(INFORMACION!$F3499=REFERENCIAS!$C$24,10,7))),0)+VLOOKUP(K3499,REFERENCIAS!$C:$D,2,0)*VLOOKUP($K$2,PONDERADORES!A:P,IF(AND(INFORMACION!$T3499='REFERENCIAS RIESGO'!$C$36,INFORMACION!$F3499=REFERENCIAS!$C$24),16,IF(INFORMACION!$T3499='REFERENCIAS RIESGO'!$C$36,13,IF(INFORMACION!$F3499=REFERENCIAS!$C$24,10,7))),0)+VLOOKUP(L3499,REFERENCIAS!$C:$D,2,0)*VLOOKUP($L$2,PONDERADORES!A:P,IF(AND(INFORMACION!$T3499='REFERENCIAS RIESGO'!$C$36,INFORMACION!$F3499=REFERENCIAS!$C$24),16,IF(INFORMACION!$T3499='REFERENCIAS RIESGO'!$C$36,13,IF(INFORMACION!$F3499=REFERENCIAS!$C$24,10,7))),0)+VLOOKUP(F3499,REFERENCIAS!$C:$D,2,0)*VLOOKUP($F$2,PONDERADORES!A:P,IF(AND(INFORMACION!$T3499='REFERENCIAS RIESGO'!$C$36,INFORMACION!$F3499=REFERENCIAS!$C$24),16,IF(INFORMACION!$T3499='REFERENCIAS RIESGO'!$C$36,13,IF(INFORMACION!$F3499=REFERENCIAS!$C$24,10,7))),0)+VLOOKUP(T3499,REFERENCIAS!$C:$D,2,0)*VLOOKUP($T$2,PONDERADORES!A:P,IF(AND(INFORMACION!$T3499='REFERENCIAS RIESGO'!$C$36,INFORMACION!$F3499=REFERENCIAS!$C$24),16,IF(INFORMACION!$T3499='REFERENCIAS RIESGO'!$C$36,13,IF(INFORMACION!$F3499=REFERENCIAS!$C$24,10,7))),0)+VLOOKUP(IF(J3499&lt;=0.2,0.2,IF(AND(J3499&gt;0.2,J3499&lt;=0.4),0.4,IF(AND(J3499&gt;0.4,J3499&lt;=0.6),0.6,IF(AND(J3499&gt;0.6,J3499&lt;=0.8),0.8,IF(AND(J3499&gt;0.8,J3499&lt;=1),1))))),REFERENCIAS!$C:$D,2,0)*VLOOKUP($J$2,PONDERADORES!A:P,IF(AND(INFORMACION!$T3499='REFERENCIAS RIESGO'!$C$36,INFORMACION!$F3499=REFERENCIAS!$C$24),16,IF(INFORMACION!$T3499='REFERENCIAS RIESGO'!$C$36,13,IF(INFORMACION!$F3499=REFERENCIAS!$C$24,10,7))),0)</f>
        <v>#REF!</v>
      </c>
      <c r="Y3499" s="68">
        <f>+VLOOKUP(M3499,REFERENCIAS!$C:$D,2,0)*VLOOKUP($M$2,PONDERADORES!$A$7:$G$9,7,0)+VLOOKUP(N3499,REFERENCIAS!$C:$D,2,0)*VLOOKUP($N$2,PONDERADORES!$A$7:$G$9,7,0)+VLOOKUP(O3499,REFERENCIAS!$C:$D,2,0)*VLOOKUP($O$2,PONDERADORES!$A$7:$G$9,7,0)</f>
        <v>0.2</v>
      </c>
      <c r="Z3499" s="2">
        <f>+VLOOKUP(IF(R3499&lt;0.1,0,IF(AND(R3499&gt;=0.1,R3499&lt;0.2),0.1,IF(AND(R3499&gt;=0.2,R3499&lt;0.3),0.2,IF(R3499&gt;0.3,0.3,)))),REFERENCIAS!$C:$D,2,0)*VLOOKUP($R$2,PONDERADORES!$A$11:$G$11,7,0)</f>
        <v>15</v>
      </c>
      <c r="AA3499" s="92"/>
      <c r="AB3499" s="95" t="e">
        <f t="shared" ca="1" si="215"/>
        <v>#REF!</v>
      </c>
      <c r="AC3499" s="23" t="e">
        <f ca="1">IF(AB3499&gt;REFERENCIAS!$C$62,REFERENCIAS!$B$62,IF(AND(AB3499&gt;=REFERENCIAS!$C$63,AB3499&lt;REFERENCIAS!$D$63),REFERENCIAS!$B$63,IF(AND(AB3499&gt;REFERENCIAS!$C$64,AB3499&lt;=REFERENCIAS!$D$64),REFERENCIAS!$B$64,IF(AND(AB3499&gt;=REFERENCIAS!$C$65,AB3499&lt;REFERENCIAS!$D$65),REFERENCIAS!$B$65, "Revisar"))))</f>
        <v>#REF!</v>
      </c>
      <c r="AD3499" s="94" t="e">
        <f ca="1">VLOOKUP(AC3499,REFERENCIAS!$B$62:$G$65,4,FALSE)</f>
        <v>#REF!</v>
      </c>
    </row>
    <row r="3500" spans="1:30" ht="17.25" x14ac:dyDescent="0.25">
      <c r="A3500" s="74"/>
      <c r="B3500" s="19"/>
      <c r="C3500" s="19"/>
      <c r="D3500" s="50"/>
      <c r="E3500" s="73"/>
      <c r="F3500" s="74"/>
      <c r="G3500" s="9"/>
      <c r="H3500" s="48"/>
      <c r="I3500" s="49">
        <f t="shared" ca="1" si="216"/>
        <v>2022</v>
      </c>
      <c r="J3500" s="22">
        <f t="shared" ca="1" si="213"/>
        <v>1</v>
      </c>
      <c r="K3500" s="19"/>
      <c r="L3500" s="73"/>
      <c r="M3500" s="74"/>
      <c r="N3500" s="19"/>
      <c r="O3500" s="73"/>
      <c r="P3500" s="82">
        <v>1</v>
      </c>
      <c r="Q3500" s="24">
        <v>1</v>
      </c>
      <c r="R3500" s="81">
        <f t="shared" si="214"/>
        <v>1</v>
      </c>
      <c r="S3500" s="87"/>
      <c r="T3500" s="19"/>
      <c r="U3500" s="25"/>
      <c r="V3500" s="25"/>
      <c r="W3500" s="81"/>
      <c r="X3500" s="91" t="e">
        <f ca="1">+VLOOKUP(#REF!,REFERENCIAS!$C:$D,2,0)*VLOOKUP(#REF!,PONDERADORES!A:P,IF(AND(INFORMACION!$T3500='REFERENCIAS RIESGO'!$C$36,INFORMACION!$F3500=REFERENCIAS!$C$24),16,IF(INFORMACION!$T3500='REFERENCIAS RIESGO'!$C$36,13,IF(INFORMACION!$F3500=REFERENCIAS!$C$24,10,7))),0)+VLOOKUP(K3500,REFERENCIAS!$C:$D,2,0)*VLOOKUP($K$2,PONDERADORES!A:P,IF(AND(INFORMACION!$T3500='REFERENCIAS RIESGO'!$C$36,INFORMACION!$F3500=REFERENCIAS!$C$24),16,IF(INFORMACION!$T3500='REFERENCIAS RIESGO'!$C$36,13,IF(INFORMACION!$F3500=REFERENCIAS!$C$24,10,7))),0)+VLOOKUP(L3500,REFERENCIAS!$C:$D,2,0)*VLOOKUP($L$2,PONDERADORES!A:P,IF(AND(INFORMACION!$T3500='REFERENCIAS RIESGO'!$C$36,INFORMACION!$F3500=REFERENCIAS!$C$24),16,IF(INFORMACION!$T3500='REFERENCIAS RIESGO'!$C$36,13,IF(INFORMACION!$F3500=REFERENCIAS!$C$24,10,7))),0)+VLOOKUP(F3500,REFERENCIAS!$C:$D,2,0)*VLOOKUP($F$2,PONDERADORES!A:P,IF(AND(INFORMACION!$T3500='REFERENCIAS RIESGO'!$C$36,INFORMACION!$F3500=REFERENCIAS!$C$24),16,IF(INFORMACION!$T3500='REFERENCIAS RIESGO'!$C$36,13,IF(INFORMACION!$F3500=REFERENCIAS!$C$24,10,7))),0)+VLOOKUP(T3500,REFERENCIAS!$C:$D,2,0)*VLOOKUP($T$2,PONDERADORES!A:P,IF(AND(INFORMACION!$T3500='REFERENCIAS RIESGO'!$C$36,INFORMACION!$F3500=REFERENCIAS!$C$24),16,IF(INFORMACION!$T3500='REFERENCIAS RIESGO'!$C$36,13,IF(INFORMACION!$F3500=REFERENCIAS!$C$24,10,7))),0)+VLOOKUP(IF(J3500&lt;=0.2,0.2,IF(AND(J3500&gt;0.2,J3500&lt;=0.4),0.4,IF(AND(J3500&gt;0.4,J3500&lt;=0.6),0.6,IF(AND(J3500&gt;0.6,J3500&lt;=0.8),0.8,IF(AND(J3500&gt;0.8,J3500&lt;=1),1))))),REFERENCIAS!$C:$D,2,0)*VLOOKUP($J$2,PONDERADORES!A:P,IF(AND(INFORMACION!$T3500='REFERENCIAS RIESGO'!$C$36,INFORMACION!$F3500=REFERENCIAS!$C$24),16,IF(INFORMACION!$T3500='REFERENCIAS RIESGO'!$C$36,13,IF(INFORMACION!$F3500=REFERENCIAS!$C$24,10,7))),0)</f>
        <v>#REF!</v>
      </c>
      <c r="Y3500" s="68">
        <f>+VLOOKUP(M3500,REFERENCIAS!$C:$D,2,0)*VLOOKUP($M$2,PONDERADORES!$A$7:$G$9,7,0)+VLOOKUP(N3500,REFERENCIAS!$C:$D,2,0)*VLOOKUP($N$2,PONDERADORES!$A$7:$G$9,7,0)+VLOOKUP(O3500,REFERENCIAS!$C:$D,2,0)*VLOOKUP($O$2,PONDERADORES!$A$7:$G$9,7,0)</f>
        <v>0.2</v>
      </c>
      <c r="Z3500" s="2">
        <f>+VLOOKUP(IF(R3500&lt;0.1,0,IF(AND(R3500&gt;=0.1,R3500&lt;0.2),0.1,IF(AND(R3500&gt;=0.2,R3500&lt;0.3),0.2,IF(R3500&gt;0.3,0.3,)))),REFERENCIAS!$C:$D,2,0)*VLOOKUP($R$2,PONDERADORES!$A$11:$G$11,7,0)</f>
        <v>15</v>
      </c>
      <c r="AA3500" s="92"/>
      <c r="AB3500" s="95" t="e">
        <f t="shared" ca="1" si="215"/>
        <v>#REF!</v>
      </c>
      <c r="AC3500" s="23" t="e">
        <f ca="1">IF(AB3500&gt;REFERENCIAS!$C$62,REFERENCIAS!$B$62,IF(AND(AB3500&gt;=REFERENCIAS!$C$63,AB3500&lt;REFERENCIAS!$D$63),REFERENCIAS!$B$63,IF(AND(AB3500&gt;REFERENCIAS!$C$64,AB3500&lt;=REFERENCIAS!$D$64),REFERENCIAS!$B$64,IF(AND(AB3500&gt;=REFERENCIAS!$C$65,AB3500&lt;REFERENCIAS!$D$65),REFERENCIAS!$B$65, "Revisar"))))</f>
        <v>#REF!</v>
      </c>
      <c r="AD3500" s="94" t="e">
        <f ca="1">VLOOKUP(AC3500,REFERENCIAS!$B$62:$G$65,4,FALSE)</f>
        <v>#REF!</v>
      </c>
    </row>
    <row r="3501" spans="1:30" ht="17.25" x14ac:dyDescent="0.25">
      <c r="A3501" s="74"/>
      <c r="B3501" s="19"/>
      <c r="C3501" s="19"/>
      <c r="D3501" s="50"/>
      <c r="E3501" s="73"/>
      <c r="F3501" s="74"/>
      <c r="G3501" s="9"/>
      <c r="H3501" s="48"/>
      <c r="I3501" s="49">
        <f t="shared" ca="1" si="216"/>
        <v>2022</v>
      </c>
      <c r="J3501" s="22">
        <f t="shared" ca="1" si="213"/>
        <v>1</v>
      </c>
      <c r="K3501" s="19"/>
      <c r="L3501" s="73"/>
      <c r="M3501" s="74"/>
      <c r="N3501" s="19"/>
      <c r="O3501" s="73"/>
      <c r="P3501" s="82">
        <v>1</v>
      </c>
      <c r="Q3501" s="24">
        <v>1</v>
      </c>
      <c r="R3501" s="81">
        <f t="shared" si="214"/>
        <v>1</v>
      </c>
      <c r="S3501" s="87"/>
      <c r="T3501" s="19"/>
      <c r="U3501" s="25"/>
      <c r="V3501" s="25"/>
      <c r="W3501" s="81"/>
      <c r="X3501" s="91" t="e">
        <f ca="1">+VLOOKUP(#REF!,REFERENCIAS!$C:$D,2,0)*VLOOKUP(#REF!,PONDERADORES!A:P,IF(AND(INFORMACION!$T3501='REFERENCIAS RIESGO'!$C$36,INFORMACION!$F3501=REFERENCIAS!$C$24),16,IF(INFORMACION!$T3501='REFERENCIAS RIESGO'!$C$36,13,IF(INFORMACION!$F3501=REFERENCIAS!$C$24,10,7))),0)+VLOOKUP(K3501,REFERENCIAS!$C:$D,2,0)*VLOOKUP($K$2,PONDERADORES!A:P,IF(AND(INFORMACION!$T3501='REFERENCIAS RIESGO'!$C$36,INFORMACION!$F3501=REFERENCIAS!$C$24),16,IF(INFORMACION!$T3501='REFERENCIAS RIESGO'!$C$36,13,IF(INFORMACION!$F3501=REFERENCIAS!$C$24,10,7))),0)+VLOOKUP(L3501,REFERENCIAS!$C:$D,2,0)*VLOOKUP($L$2,PONDERADORES!A:P,IF(AND(INFORMACION!$T3501='REFERENCIAS RIESGO'!$C$36,INFORMACION!$F3501=REFERENCIAS!$C$24),16,IF(INFORMACION!$T3501='REFERENCIAS RIESGO'!$C$36,13,IF(INFORMACION!$F3501=REFERENCIAS!$C$24,10,7))),0)+VLOOKUP(F3501,REFERENCIAS!$C:$D,2,0)*VLOOKUP($F$2,PONDERADORES!A:P,IF(AND(INFORMACION!$T3501='REFERENCIAS RIESGO'!$C$36,INFORMACION!$F3501=REFERENCIAS!$C$24),16,IF(INFORMACION!$T3501='REFERENCIAS RIESGO'!$C$36,13,IF(INFORMACION!$F3501=REFERENCIAS!$C$24,10,7))),0)+VLOOKUP(T3501,REFERENCIAS!$C:$D,2,0)*VLOOKUP($T$2,PONDERADORES!A:P,IF(AND(INFORMACION!$T3501='REFERENCIAS RIESGO'!$C$36,INFORMACION!$F3501=REFERENCIAS!$C$24),16,IF(INFORMACION!$T3501='REFERENCIAS RIESGO'!$C$36,13,IF(INFORMACION!$F3501=REFERENCIAS!$C$24,10,7))),0)+VLOOKUP(IF(J3501&lt;=0.2,0.2,IF(AND(J3501&gt;0.2,J3501&lt;=0.4),0.4,IF(AND(J3501&gt;0.4,J3501&lt;=0.6),0.6,IF(AND(J3501&gt;0.6,J3501&lt;=0.8),0.8,IF(AND(J3501&gt;0.8,J3501&lt;=1),1))))),REFERENCIAS!$C:$D,2,0)*VLOOKUP($J$2,PONDERADORES!A:P,IF(AND(INFORMACION!$T3501='REFERENCIAS RIESGO'!$C$36,INFORMACION!$F3501=REFERENCIAS!$C$24),16,IF(INFORMACION!$T3501='REFERENCIAS RIESGO'!$C$36,13,IF(INFORMACION!$F3501=REFERENCIAS!$C$24,10,7))),0)</f>
        <v>#REF!</v>
      </c>
      <c r="Y3501" s="68">
        <f>+VLOOKUP(M3501,REFERENCIAS!$C:$D,2,0)*VLOOKUP($M$2,PONDERADORES!$A$7:$G$9,7,0)+VLOOKUP(N3501,REFERENCIAS!$C:$D,2,0)*VLOOKUP($N$2,PONDERADORES!$A$7:$G$9,7,0)+VLOOKUP(O3501,REFERENCIAS!$C:$D,2,0)*VLOOKUP($O$2,PONDERADORES!$A$7:$G$9,7,0)</f>
        <v>0.2</v>
      </c>
      <c r="Z3501" s="2">
        <f>+VLOOKUP(IF(R3501&lt;0.1,0,IF(AND(R3501&gt;=0.1,R3501&lt;0.2),0.1,IF(AND(R3501&gt;=0.2,R3501&lt;0.3),0.2,IF(R3501&gt;0.3,0.3,)))),REFERENCIAS!$C:$D,2,0)*VLOOKUP($R$2,PONDERADORES!$A$11:$G$11,7,0)</f>
        <v>15</v>
      </c>
      <c r="AA3501" s="92"/>
      <c r="AB3501" s="95" t="e">
        <f t="shared" ca="1" si="215"/>
        <v>#REF!</v>
      </c>
      <c r="AC3501" s="23" t="e">
        <f ca="1">IF(AB3501&gt;REFERENCIAS!$C$62,REFERENCIAS!$B$62,IF(AND(AB3501&gt;=REFERENCIAS!$C$63,AB3501&lt;REFERENCIAS!$D$63),REFERENCIAS!$B$63,IF(AND(AB3501&gt;REFERENCIAS!$C$64,AB3501&lt;=REFERENCIAS!$D$64),REFERENCIAS!$B$64,IF(AND(AB3501&gt;=REFERENCIAS!$C$65,AB3501&lt;REFERENCIAS!$D$65),REFERENCIAS!$B$65, "Revisar"))))</f>
        <v>#REF!</v>
      </c>
      <c r="AD3501" s="94" t="e">
        <f ca="1">VLOOKUP(AC3501,REFERENCIAS!$B$62:$G$65,4,FALSE)</f>
        <v>#REF!</v>
      </c>
    </row>
    <row r="3502" spans="1:30" ht="17.25" x14ac:dyDescent="0.25">
      <c r="A3502" s="74"/>
      <c r="B3502" s="19"/>
      <c r="C3502" s="19"/>
      <c r="D3502" s="50"/>
      <c r="E3502" s="73"/>
      <c r="F3502" s="74"/>
      <c r="G3502" s="9"/>
      <c r="H3502" s="48"/>
      <c r="I3502" s="49">
        <f t="shared" ca="1" si="216"/>
        <v>2022</v>
      </c>
      <c r="J3502" s="22">
        <f t="shared" ca="1" si="213"/>
        <v>1</v>
      </c>
      <c r="K3502" s="19"/>
      <c r="L3502" s="73"/>
      <c r="M3502" s="74"/>
      <c r="N3502" s="19"/>
      <c r="O3502" s="73"/>
      <c r="P3502" s="82">
        <v>1</v>
      </c>
      <c r="Q3502" s="24">
        <v>1</v>
      </c>
      <c r="R3502" s="81">
        <f t="shared" si="214"/>
        <v>1</v>
      </c>
      <c r="S3502" s="87"/>
      <c r="T3502" s="19"/>
      <c r="U3502" s="25"/>
      <c r="V3502" s="25"/>
      <c r="W3502" s="81"/>
      <c r="X3502" s="91" t="e">
        <f ca="1">+VLOOKUP(#REF!,REFERENCIAS!$C:$D,2,0)*VLOOKUP(#REF!,PONDERADORES!A:P,IF(AND(INFORMACION!$T3502='REFERENCIAS RIESGO'!$C$36,INFORMACION!$F3502=REFERENCIAS!$C$24),16,IF(INFORMACION!$T3502='REFERENCIAS RIESGO'!$C$36,13,IF(INFORMACION!$F3502=REFERENCIAS!$C$24,10,7))),0)+VLOOKUP(K3502,REFERENCIAS!$C:$D,2,0)*VLOOKUP($K$2,PONDERADORES!A:P,IF(AND(INFORMACION!$T3502='REFERENCIAS RIESGO'!$C$36,INFORMACION!$F3502=REFERENCIAS!$C$24),16,IF(INFORMACION!$T3502='REFERENCIAS RIESGO'!$C$36,13,IF(INFORMACION!$F3502=REFERENCIAS!$C$24,10,7))),0)+VLOOKUP(L3502,REFERENCIAS!$C:$D,2,0)*VLOOKUP($L$2,PONDERADORES!A:P,IF(AND(INFORMACION!$T3502='REFERENCIAS RIESGO'!$C$36,INFORMACION!$F3502=REFERENCIAS!$C$24),16,IF(INFORMACION!$T3502='REFERENCIAS RIESGO'!$C$36,13,IF(INFORMACION!$F3502=REFERENCIAS!$C$24,10,7))),0)+VLOOKUP(F3502,REFERENCIAS!$C:$D,2,0)*VLOOKUP($F$2,PONDERADORES!A:P,IF(AND(INFORMACION!$T3502='REFERENCIAS RIESGO'!$C$36,INFORMACION!$F3502=REFERENCIAS!$C$24),16,IF(INFORMACION!$T3502='REFERENCIAS RIESGO'!$C$36,13,IF(INFORMACION!$F3502=REFERENCIAS!$C$24,10,7))),0)+VLOOKUP(T3502,REFERENCIAS!$C:$D,2,0)*VLOOKUP($T$2,PONDERADORES!A:P,IF(AND(INFORMACION!$T3502='REFERENCIAS RIESGO'!$C$36,INFORMACION!$F3502=REFERENCIAS!$C$24),16,IF(INFORMACION!$T3502='REFERENCIAS RIESGO'!$C$36,13,IF(INFORMACION!$F3502=REFERENCIAS!$C$24,10,7))),0)+VLOOKUP(IF(J3502&lt;=0.2,0.2,IF(AND(J3502&gt;0.2,J3502&lt;=0.4),0.4,IF(AND(J3502&gt;0.4,J3502&lt;=0.6),0.6,IF(AND(J3502&gt;0.6,J3502&lt;=0.8),0.8,IF(AND(J3502&gt;0.8,J3502&lt;=1),1))))),REFERENCIAS!$C:$D,2,0)*VLOOKUP($J$2,PONDERADORES!A:P,IF(AND(INFORMACION!$T3502='REFERENCIAS RIESGO'!$C$36,INFORMACION!$F3502=REFERENCIAS!$C$24),16,IF(INFORMACION!$T3502='REFERENCIAS RIESGO'!$C$36,13,IF(INFORMACION!$F3502=REFERENCIAS!$C$24,10,7))),0)</f>
        <v>#REF!</v>
      </c>
      <c r="Y3502" s="68">
        <f>+VLOOKUP(M3502,REFERENCIAS!$C:$D,2,0)*VLOOKUP($M$2,PONDERADORES!$A$7:$G$9,7,0)+VLOOKUP(N3502,REFERENCIAS!$C:$D,2,0)*VLOOKUP($N$2,PONDERADORES!$A$7:$G$9,7,0)+VLOOKUP(O3502,REFERENCIAS!$C:$D,2,0)*VLOOKUP($O$2,PONDERADORES!$A$7:$G$9,7,0)</f>
        <v>0.2</v>
      </c>
      <c r="Z3502" s="2">
        <f>+VLOOKUP(IF(R3502&lt;0.1,0,IF(AND(R3502&gt;=0.1,R3502&lt;0.2),0.1,IF(AND(R3502&gt;=0.2,R3502&lt;0.3),0.2,IF(R3502&gt;0.3,0.3,)))),REFERENCIAS!$C:$D,2,0)*VLOOKUP($R$2,PONDERADORES!$A$11:$G$11,7,0)</f>
        <v>15</v>
      </c>
      <c r="AA3502" s="92"/>
      <c r="AB3502" s="95" t="e">
        <f t="shared" ca="1" si="215"/>
        <v>#REF!</v>
      </c>
      <c r="AC3502" s="23" t="e">
        <f ca="1">IF(AB3502&gt;REFERENCIAS!$C$62,REFERENCIAS!$B$62,IF(AND(AB3502&gt;=REFERENCIAS!$C$63,AB3502&lt;REFERENCIAS!$D$63),REFERENCIAS!$B$63,IF(AND(AB3502&gt;REFERENCIAS!$C$64,AB3502&lt;=REFERENCIAS!$D$64),REFERENCIAS!$B$64,IF(AND(AB3502&gt;=REFERENCIAS!$C$65,AB3502&lt;REFERENCIAS!$D$65),REFERENCIAS!$B$65, "Revisar"))))</f>
        <v>#REF!</v>
      </c>
      <c r="AD3502" s="94" t="e">
        <f ca="1">VLOOKUP(AC3502,REFERENCIAS!$B$62:$G$65,4,FALSE)</f>
        <v>#REF!</v>
      </c>
    </row>
    <row r="3503" spans="1:30" ht="17.25" x14ac:dyDescent="0.25">
      <c r="A3503" s="74"/>
      <c r="B3503" s="19"/>
      <c r="C3503" s="19"/>
      <c r="D3503" s="50"/>
      <c r="E3503" s="73"/>
      <c r="F3503" s="74"/>
      <c r="G3503" s="9"/>
      <c r="H3503" s="48"/>
      <c r="I3503" s="49">
        <f t="shared" ca="1" si="216"/>
        <v>2022</v>
      </c>
      <c r="J3503" s="22">
        <f t="shared" ca="1" si="213"/>
        <v>1</v>
      </c>
      <c r="K3503" s="19"/>
      <c r="L3503" s="73"/>
      <c r="M3503" s="74"/>
      <c r="N3503" s="19"/>
      <c r="O3503" s="73"/>
      <c r="P3503" s="82">
        <v>1</v>
      </c>
      <c r="Q3503" s="24">
        <v>1</v>
      </c>
      <c r="R3503" s="81">
        <f t="shared" si="214"/>
        <v>1</v>
      </c>
      <c r="S3503" s="87"/>
      <c r="T3503" s="19"/>
      <c r="U3503" s="25"/>
      <c r="V3503" s="25"/>
      <c r="W3503" s="81"/>
      <c r="X3503" s="91" t="e">
        <f ca="1">+VLOOKUP(#REF!,REFERENCIAS!$C:$D,2,0)*VLOOKUP(#REF!,PONDERADORES!A:P,IF(AND(INFORMACION!$T3503='REFERENCIAS RIESGO'!$C$36,INFORMACION!$F3503=REFERENCIAS!$C$24),16,IF(INFORMACION!$T3503='REFERENCIAS RIESGO'!$C$36,13,IF(INFORMACION!$F3503=REFERENCIAS!$C$24,10,7))),0)+VLOOKUP(K3503,REFERENCIAS!$C:$D,2,0)*VLOOKUP($K$2,PONDERADORES!A:P,IF(AND(INFORMACION!$T3503='REFERENCIAS RIESGO'!$C$36,INFORMACION!$F3503=REFERENCIAS!$C$24),16,IF(INFORMACION!$T3503='REFERENCIAS RIESGO'!$C$36,13,IF(INFORMACION!$F3503=REFERENCIAS!$C$24,10,7))),0)+VLOOKUP(L3503,REFERENCIAS!$C:$D,2,0)*VLOOKUP($L$2,PONDERADORES!A:P,IF(AND(INFORMACION!$T3503='REFERENCIAS RIESGO'!$C$36,INFORMACION!$F3503=REFERENCIAS!$C$24),16,IF(INFORMACION!$T3503='REFERENCIAS RIESGO'!$C$36,13,IF(INFORMACION!$F3503=REFERENCIAS!$C$24,10,7))),0)+VLOOKUP(F3503,REFERENCIAS!$C:$D,2,0)*VLOOKUP($F$2,PONDERADORES!A:P,IF(AND(INFORMACION!$T3503='REFERENCIAS RIESGO'!$C$36,INFORMACION!$F3503=REFERENCIAS!$C$24),16,IF(INFORMACION!$T3503='REFERENCIAS RIESGO'!$C$36,13,IF(INFORMACION!$F3503=REFERENCIAS!$C$24,10,7))),0)+VLOOKUP(T3503,REFERENCIAS!$C:$D,2,0)*VLOOKUP($T$2,PONDERADORES!A:P,IF(AND(INFORMACION!$T3503='REFERENCIAS RIESGO'!$C$36,INFORMACION!$F3503=REFERENCIAS!$C$24),16,IF(INFORMACION!$T3503='REFERENCIAS RIESGO'!$C$36,13,IF(INFORMACION!$F3503=REFERENCIAS!$C$24,10,7))),0)+VLOOKUP(IF(J3503&lt;=0.2,0.2,IF(AND(J3503&gt;0.2,J3503&lt;=0.4),0.4,IF(AND(J3503&gt;0.4,J3503&lt;=0.6),0.6,IF(AND(J3503&gt;0.6,J3503&lt;=0.8),0.8,IF(AND(J3503&gt;0.8,J3503&lt;=1),1))))),REFERENCIAS!$C:$D,2,0)*VLOOKUP($J$2,PONDERADORES!A:P,IF(AND(INFORMACION!$T3503='REFERENCIAS RIESGO'!$C$36,INFORMACION!$F3503=REFERENCIAS!$C$24),16,IF(INFORMACION!$T3503='REFERENCIAS RIESGO'!$C$36,13,IF(INFORMACION!$F3503=REFERENCIAS!$C$24,10,7))),0)</f>
        <v>#REF!</v>
      </c>
      <c r="Y3503" s="68">
        <f>+VLOOKUP(M3503,REFERENCIAS!$C:$D,2,0)*VLOOKUP($M$2,PONDERADORES!$A$7:$G$9,7,0)+VLOOKUP(N3503,REFERENCIAS!$C:$D,2,0)*VLOOKUP($N$2,PONDERADORES!$A$7:$G$9,7,0)+VLOOKUP(O3503,REFERENCIAS!$C:$D,2,0)*VLOOKUP($O$2,PONDERADORES!$A$7:$G$9,7,0)</f>
        <v>0.2</v>
      </c>
      <c r="Z3503" s="2">
        <f>+VLOOKUP(IF(R3503&lt;0.1,0,IF(AND(R3503&gt;=0.1,R3503&lt;0.2),0.1,IF(AND(R3503&gt;=0.2,R3503&lt;0.3),0.2,IF(R3503&gt;0.3,0.3,)))),REFERENCIAS!$C:$D,2,0)*VLOOKUP($R$2,PONDERADORES!$A$11:$G$11,7,0)</f>
        <v>15</v>
      </c>
      <c r="AA3503" s="92"/>
      <c r="AB3503" s="95" t="e">
        <f t="shared" ca="1" si="215"/>
        <v>#REF!</v>
      </c>
      <c r="AC3503" s="23" t="e">
        <f ca="1">IF(AB3503&gt;REFERENCIAS!$C$62,REFERENCIAS!$B$62,IF(AND(AB3503&gt;=REFERENCIAS!$C$63,AB3503&lt;REFERENCIAS!$D$63),REFERENCIAS!$B$63,IF(AND(AB3503&gt;REFERENCIAS!$C$64,AB3503&lt;=REFERENCIAS!$D$64),REFERENCIAS!$B$64,IF(AND(AB3503&gt;=REFERENCIAS!$C$65,AB3503&lt;REFERENCIAS!$D$65),REFERENCIAS!$B$65, "Revisar"))))</f>
        <v>#REF!</v>
      </c>
      <c r="AD3503" s="94" t="e">
        <f ca="1">VLOOKUP(AC3503,REFERENCIAS!$B$62:$G$65,4,FALSE)</f>
        <v>#REF!</v>
      </c>
    </row>
    <row r="3504" spans="1:30" ht="17.25" x14ac:dyDescent="0.25">
      <c r="A3504" s="74"/>
      <c r="B3504" s="19"/>
      <c r="C3504" s="19"/>
      <c r="D3504" s="50"/>
      <c r="E3504" s="73"/>
      <c r="F3504" s="74"/>
      <c r="G3504" s="9"/>
      <c r="H3504" s="48"/>
      <c r="I3504" s="49">
        <f t="shared" ca="1" si="216"/>
        <v>2022</v>
      </c>
      <c r="J3504" s="22">
        <f t="shared" ca="1" si="213"/>
        <v>1</v>
      </c>
      <c r="K3504" s="19"/>
      <c r="L3504" s="73"/>
      <c r="M3504" s="74"/>
      <c r="N3504" s="19"/>
      <c r="O3504" s="73"/>
      <c r="P3504" s="82">
        <v>1</v>
      </c>
      <c r="Q3504" s="24">
        <v>1</v>
      </c>
      <c r="R3504" s="81">
        <f t="shared" si="214"/>
        <v>1</v>
      </c>
      <c r="S3504" s="87"/>
      <c r="T3504" s="19"/>
      <c r="U3504" s="25"/>
      <c r="V3504" s="25"/>
      <c r="W3504" s="81"/>
      <c r="X3504" s="91" t="e">
        <f ca="1">+VLOOKUP(#REF!,REFERENCIAS!$C:$D,2,0)*VLOOKUP(#REF!,PONDERADORES!A:P,IF(AND(INFORMACION!$T3504='REFERENCIAS RIESGO'!$C$36,INFORMACION!$F3504=REFERENCIAS!$C$24),16,IF(INFORMACION!$T3504='REFERENCIAS RIESGO'!$C$36,13,IF(INFORMACION!$F3504=REFERENCIAS!$C$24,10,7))),0)+VLOOKUP(K3504,REFERENCIAS!$C:$D,2,0)*VLOOKUP($K$2,PONDERADORES!A:P,IF(AND(INFORMACION!$T3504='REFERENCIAS RIESGO'!$C$36,INFORMACION!$F3504=REFERENCIAS!$C$24),16,IF(INFORMACION!$T3504='REFERENCIAS RIESGO'!$C$36,13,IF(INFORMACION!$F3504=REFERENCIAS!$C$24,10,7))),0)+VLOOKUP(L3504,REFERENCIAS!$C:$D,2,0)*VLOOKUP($L$2,PONDERADORES!A:P,IF(AND(INFORMACION!$T3504='REFERENCIAS RIESGO'!$C$36,INFORMACION!$F3504=REFERENCIAS!$C$24),16,IF(INFORMACION!$T3504='REFERENCIAS RIESGO'!$C$36,13,IF(INFORMACION!$F3504=REFERENCIAS!$C$24,10,7))),0)+VLOOKUP(F3504,REFERENCIAS!$C:$D,2,0)*VLOOKUP($F$2,PONDERADORES!A:P,IF(AND(INFORMACION!$T3504='REFERENCIAS RIESGO'!$C$36,INFORMACION!$F3504=REFERENCIAS!$C$24),16,IF(INFORMACION!$T3504='REFERENCIAS RIESGO'!$C$36,13,IF(INFORMACION!$F3504=REFERENCIAS!$C$24,10,7))),0)+VLOOKUP(T3504,REFERENCIAS!$C:$D,2,0)*VLOOKUP($T$2,PONDERADORES!A:P,IF(AND(INFORMACION!$T3504='REFERENCIAS RIESGO'!$C$36,INFORMACION!$F3504=REFERENCIAS!$C$24),16,IF(INFORMACION!$T3504='REFERENCIAS RIESGO'!$C$36,13,IF(INFORMACION!$F3504=REFERENCIAS!$C$24,10,7))),0)+VLOOKUP(IF(J3504&lt;=0.2,0.2,IF(AND(J3504&gt;0.2,J3504&lt;=0.4),0.4,IF(AND(J3504&gt;0.4,J3504&lt;=0.6),0.6,IF(AND(J3504&gt;0.6,J3504&lt;=0.8),0.8,IF(AND(J3504&gt;0.8,J3504&lt;=1),1))))),REFERENCIAS!$C:$D,2,0)*VLOOKUP($J$2,PONDERADORES!A:P,IF(AND(INFORMACION!$T3504='REFERENCIAS RIESGO'!$C$36,INFORMACION!$F3504=REFERENCIAS!$C$24),16,IF(INFORMACION!$T3504='REFERENCIAS RIESGO'!$C$36,13,IF(INFORMACION!$F3504=REFERENCIAS!$C$24,10,7))),0)</f>
        <v>#REF!</v>
      </c>
      <c r="Y3504" s="68">
        <f>+VLOOKUP(M3504,REFERENCIAS!$C:$D,2,0)*VLOOKUP($M$2,PONDERADORES!$A$7:$G$9,7,0)+VLOOKUP(N3504,REFERENCIAS!$C:$D,2,0)*VLOOKUP($N$2,PONDERADORES!$A$7:$G$9,7,0)+VLOOKUP(O3504,REFERENCIAS!$C:$D,2,0)*VLOOKUP($O$2,PONDERADORES!$A$7:$G$9,7,0)</f>
        <v>0.2</v>
      </c>
      <c r="Z3504" s="2">
        <f>+VLOOKUP(IF(R3504&lt;0.1,0,IF(AND(R3504&gt;=0.1,R3504&lt;0.2),0.1,IF(AND(R3504&gt;=0.2,R3504&lt;0.3),0.2,IF(R3504&gt;0.3,0.3,)))),REFERENCIAS!$C:$D,2,0)*VLOOKUP($R$2,PONDERADORES!$A$11:$G$11,7,0)</f>
        <v>15</v>
      </c>
      <c r="AA3504" s="92"/>
      <c r="AB3504" s="95" t="e">
        <f t="shared" ca="1" si="215"/>
        <v>#REF!</v>
      </c>
      <c r="AC3504" s="23" t="e">
        <f ca="1">IF(AB3504&gt;REFERENCIAS!$C$62,REFERENCIAS!$B$62,IF(AND(AB3504&gt;=REFERENCIAS!$C$63,AB3504&lt;REFERENCIAS!$D$63),REFERENCIAS!$B$63,IF(AND(AB3504&gt;REFERENCIAS!$C$64,AB3504&lt;=REFERENCIAS!$D$64),REFERENCIAS!$B$64,IF(AND(AB3504&gt;=REFERENCIAS!$C$65,AB3504&lt;REFERENCIAS!$D$65),REFERENCIAS!$B$65, "Revisar"))))</f>
        <v>#REF!</v>
      </c>
      <c r="AD3504" s="94" t="e">
        <f ca="1">VLOOKUP(AC3504,REFERENCIAS!$B$62:$G$65,4,FALSE)</f>
        <v>#REF!</v>
      </c>
    </row>
    <row r="3505" spans="1:30" ht="17.25" x14ac:dyDescent="0.25">
      <c r="A3505" s="74"/>
      <c r="B3505" s="19"/>
      <c r="C3505" s="19"/>
      <c r="D3505" s="50"/>
      <c r="E3505" s="73"/>
      <c r="F3505" s="74"/>
      <c r="G3505" s="9"/>
      <c r="H3505" s="48"/>
      <c r="I3505" s="49">
        <f t="shared" ca="1" si="216"/>
        <v>2022</v>
      </c>
      <c r="J3505" s="22">
        <f t="shared" ca="1" si="213"/>
        <v>1</v>
      </c>
      <c r="K3505" s="19"/>
      <c r="L3505" s="73"/>
      <c r="M3505" s="74"/>
      <c r="N3505" s="19"/>
      <c r="O3505" s="73"/>
      <c r="P3505" s="82">
        <v>1</v>
      </c>
      <c r="Q3505" s="24">
        <v>1</v>
      </c>
      <c r="R3505" s="81">
        <f t="shared" si="214"/>
        <v>1</v>
      </c>
      <c r="S3505" s="87"/>
      <c r="T3505" s="19"/>
      <c r="U3505" s="25"/>
      <c r="V3505" s="25"/>
      <c r="W3505" s="81"/>
      <c r="X3505" s="91" t="e">
        <f ca="1">+VLOOKUP(#REF!,REFERENCIAS!$C:$D,2,0)*VLOOKUP(#REF!,PONDERADORES!A:P,IF(AND(INFORMACION!$T3505='REFERENCIAS RIESGO'!$C$36,INFORMACION!$F3505=REFERENCIAS!$C$24),16,IF(INFORMACION!$T3505='REFERENCIAS RIESGO'!$C$36,13,IF(INFORMACION!$F3505=REFERENCIAS!$C$24,10,7))),0)+VLOOKUP(K3505,REFERENCIAS!$C:$D,2,0)*VLOOKUP($K$2,PONDERADORES!A:P,IF(AND(INFORMACION!$T3505='REFERENCIAS RIESGO'!$C$36,INFORMACION!$F3505=REFERENCIAS!$C$24),16,IF(INFORMACION!$T3505='REFERENCIAS RIESGO'!$C$36,13,IF(INFORMACION!$F3505=REFERENCIAS!$C$24,10,7))),0)+VLOOKUP(L3505,REFERENCIAS!$C:$D,2,0)*VLOOKUP($L$2,PONDERADORES!A:P,IF(AND(INFORMACION!$T3505='REFERENCIAS RIESGO'!$C$36,INFORMACION!$F3505=REFERENCIAS!$C$24),16,IF(INFORMACION!$T3505='REFERENCIAS RIESGO'!$C$36,13,IF(INFORMACION!$F3505=REFERENCIAS!$C$24,10,7))),0)+VLOOKUP(F3505,REFERENCIAS!$C:$D,2,0)*VLOOKUP($F$2,PONDERADORES!A:P,IF(AND(INFORMACION!$T3505='REFERENCIAS RIESGO'!$C$36,INFORMACION!$F3505=REFERENCIAS!$C$24),16,IF(INFORMACION!$T3505='REFERENCIAS RIESGO'!$C$36,13,IF(INFORMACION!$F3505=REFERENCIAS!$C$24,10,7))),0)+VLOOKUP(T3505,REFERENCIAS!$C:$D,2,0)*VLOOKUP($T$2,PONDERADORES!A:P,IF(AND(INFORMACION!$T3505='REFERENCIAS RIESGO'!$C$36,INFORMACION!$F3505=REFERENCIAS!$C$24),16,IF(INFORMACION!$T3505='REFERENCIAS RIESGO'!$C$36,13,IF(INFORMACION!$F3505=REFERENCIAS!$C$24,10,7))),0)+VLOOKUP(IF(J3505&lt;=0.2,0.2,IF(AND(J3505&gt;0.2,J3505&lt;=0.4),0.4,IF(AND(J3505&gt;0.4,J3505&lt;=0.6),0.6,IF(AND(J3505&gt;0.6,J3505&lt;=0.8),0.8,IF(AND(J3505&gt;0.8,J3505&lt;=1),1))))),REFERENCIAS!$C:$D,2,0)*VLOOKUP($J$2,PONDERADORES!A:P,IF(AND(INFORMACION!$T3505='REFERENCIAS RIESGO'!$C$36,INFORMACION!$F3505=REFERENCIAS!$C$24),16,IF(INFORMACION!$T3505='REFERENCIAS RIESGO'!$C$36,13,IF(INFORMACION!$F3505=REFERENCIAS!$C$24,10,7))),0)</f>
        <v>#REF!</v>
      </c>
      <c r="Y3505" s="68">
        <f>+VLOOKUP(M3505,REFERENCIAS!$C:$D,2,0)*VLOOKUP($M$2,PONDERADORES!$A$7:$G$9,7,0)+VLOOKUP(N3505,REFERENCIAS!$C:$D,2,0)*VLOOKUP($N$2,PONDERADORES!$A$7:$G$9,7,0)+VLOOKUP(O3505,REFERENCIAS!$C:$D,2,0)*VLOOKUP($O$2,PONDERADORES!$A$7:$G$9,7,0)</f>
        <v>0.2</v>
      </c>
      <c r="Z3505" s="2">
        <f>+VLOOKUP(IF(R3505&lt;0.1,0,IF(AND(R3505&gt;=0.1,R3505&lt;0.2),0.1,IF(AND(R3505&gt;=0.2,R3505&lt;0.3),0.2,IF(R3505&gt;0.3,0.3,)))),REFERENCIAS!$C:$D,2,0)*VLOOKUP($R$2,PONDERADORES!$A$11:$G$11,7,0)</f>
        <v>15</v>
      </c>
      <c r="AA3505" s="92"/>
      <c r="AB3505" s="95" t="e">
        <f t="shared" ca="1" si="215"/>
        <v>#REF!</v>
      </c>
      <c r="AC3505" s="23" t="e">
        <f ca="1">IF(AB3505&gt;REFERENCIAS!$C$62,REFERENCIAS!$B$62,IF(AND(AB3505&gt;=REFERENCIAS!$C$63,AB3505&lt;REFERENCIAS!$D$63),REFERENCIAS!$B$63,IF(AND(AB3505&gt;REFERENCIAS!$C$64,AB3505&lt;=REFERENCIAS!$D$64),REFERENCIAS!$B$64,IF(AND(AB3505&gt;=REFERENCIAS!$C$65,AB3505&lt;REFERENCIAS!$D$65),REFERENCIAS!$B$65, "Revisar"))))</f>
        <v>#REF!</v>
      </c>
      <c r="AD3505" s="94" t="e">
        <f ca="1">VLOOKUP(AC3505,REFERENCIAS!$B$62:$G$65,4,FALSE)</f>
        <v>#REF!</v>
      </c>
    </row>
    <row r="3506" spans="1:30" ht="17.25" x14ac:dyDescent="0.25">
      <c r="A3506" s="74"/>
      <c r="B3506" s="19"/>
      <c r="C3506" s="19"/>
      <c r="D3506" s="50"/>
      <c r="E3506" s="73"/>
      <c r="F3506" s="74"/>
      <c r="G3506" s="9"/>
      <c r="H3506" s="48"/>
      <c r="I3506" s="49">
        <f t="shared" ca="1" si="216"/>
        <v>2022</v>
      </c>
      <c r="J3506" s="22">
        <f t="shared" ca="1" si="213"/>
        <v>1</v>
      </c>
      <c r="K3506" s="19"/>
      <c r="L3506" s="73"/>
      <c r="M3506" s="74"/>
      <c r="N3506" s="19"/>
      <c r="O3506" s="73"/>
      <c r="P3506" s="82">
        <v>1</v>
      </c>
      <c r="Q3506" s="24">
        <v>1</v>
      </c>
      <c r="R3506" s="81">
        <f t="shared" si="214"/>
        <v>1</v>
      </c>
      <c r="S3506" s="87"/>
      <c r="T3506" s="19"/>
      <c r="U3506" s="25"/>
      <c r="V3506" s="25"/>
      <c r="W3506" s="81"/>
      <c r="X3506" s="91" t="e">
        <f ca="1">+VLOOKUP(#REF!,REFERENCIAS!$C:$D,2,0)*VLOOKUP(#REF!,PONDERADORES!A:P,IF(AND(INFORMACION!$T3506='REFERENCIAS RIESGO'!$C$36,INFORMACION!$F3506=REFERENCIAS!$C$24),16,IF(INFORMACION!$T3506='REFERENCIAS RIESGO'!$C$36,13,IF(INFORMACION!$F3506=REFERENCIAS!$C$24,10,7))),0)+VLOOKUP(K3506,REFERENCIAS!$C:$D,2,0)*VLOOKUP($K$2,PONDERADORES!A:P,IF(AND(INFORMACION!$T3506='REFERENCIAS RIESGO'!$C$36,INFORMACION!$F3506=REFERENCIAS!$C$24),16,IF(INFORMACION!$T3506='REFERENCIAS RIESGO'!$C$36,13,IF(INFORMACION!$F3506=REFERENCIAS!$C$24,10,7))),0)+VLOOKUP(L3506,REFERENCIAS!$C:$D,2,0)*VLOOKUP($L$2,PONDERADORES!A:P,IF(AND(INFORMACION!$T3506='REFERENCIAS RIESGO'!$C$36,INFORMACION!$F3506=REFERENCIAS!$C$24),16,IF(INFORMACION!$T3506='REFERENCIAS RIESGO'!$C$36,13,IF(INFORMACION!$F3506=REFERENCIAS!$C$24,10,7))),0)+VLOOKUP(F3506,REFERENCIAS!$C:$D,2,0)*VLOOKUP($F$2,PONDERADORES!A:P,IF(AND(INFORMACION!$T3506='REFERENCIAS RIESGO'!$C$36,INFORMACION!$F3506=REFERENCIAS!$C$24),16,IF(INFORMACION!$T3506='REFERENCIAS RIESGO'!$C$36,13,IF(INFORMACION!$F3506=REFERENCIAS!$C$24,10,7))),0)+VLOOKUP(T3506,REFERENCIAS!$C:$D,2,0)*VLOOKUP($T$2,PONDERADORES!A:P,IF(AND(INFORMACION!$T3506='REFERENCIAS RIESGO'!$C$36,INFORMACION!$F3506=REFERENCIAS!$C$24),16,IF(INFORMACION!$T3506='REFERENCIAS RIESGO'!$C$36,13,IF(INFORMACION!$F3506=REFERENCIAS!$C$24,10,7))),0)+VLOOKUP(IF(J3506&lt;=0.2,0.2,IF(AND(J3506&gt;0.2,J3506&lt;=0.4),0.4,IF(AND(J3506&gt;0.4,J3506&lt;=0.6),0.6,IF(AND(J3506&gt;0.6,J3506&lt;=0.8),0.8,IF(AND(J3506&gt;0.8,J3506&lt;=1),1))))),REFERENCIAS!$C:$D,2,0)*VLOOKUP($J$2,PONDERADORES!A:P,IF(AND(INFORMACION!$T3506='REFERENCIAS RIESGO'!$C$36,INFORMACION!$F3506=REFERENCIAS!$C$24),16,IF(INFORMACION!$T3506='REFERENCIAS RIESGO'!$C$36,13,IF(INFORMACION!$F3506=REFERENCIAS!$C$24,10,7))),0)</f>
        <v>#REF!</v>
      </c>
      <c r="Y3506" s="68">
        <f>+VLOOKUP(M3506,REFERENCIAS!$C:$D,2,0)*VLOOKUP($M$2,PONDERADORES!$A$7:$G$9,7,0)+VLOOKUP(N3506,REFERENCIAS!$C:$D,2,0)*VLOOKUP($N$2,PONDERADORES!$A$7:$G$9,7,0)+VLOOKUP(O3506,REFERENCIAS!$C:$D,2,0)*VLOOKUP($O$2,PONDERADORES!$A$7:$G$9,7,0)</f>
        <v>0.2</v>
      </c>
      <c r="Z3506" s="2">
        <f>+VLOOKUP(IF(R3506&lt;0.1,0,IF(AND(R3506&gt;=0.1,R3506&lt;0.2),0.1,IF(AND(R3506&gt;=0.2,R3506&lt;0.3),0.2,IF(R3506&gt;0.3,0.3,)))),REFERENCIAS!$C:$D,2,0)*VLOOKUP($R$2,PONDERADORES!$A$11:$G$11,7,0)</f>
        <v>15</v>
      </c>
      <c r="AA3506" s="92"/>
      <c r="AB3506" s="95" t="e">
        <f t="shared" ca="1" si="215"/>
        <v>#REF!</v>
      </c>
      <c r="AC3506" s="23" t="e">
        <f ca="1">IF(AB3506&gt;REFERENCIAS!$C$62,REFERENCIAS!$B$62,IF(AND(AB3506&gt;=REFERENCIAS!$C$63,AB3506&lt;REFERENCIAS!$D$63),REFERENCIAS!$B$63,IF(AND(AB3506&gt;REFERENCIAS!$C$64,AB3506&lt;=REFERENCIAS!$D$64),REFERENCIAS!$B$64,IF(AND(AB3506&gt;=REFERENCIAS!$C$65,AB3506&lt;REFERENCIAS!$D$65),REFERENCIAS!$B$65, "Revisar"))))</f>
        <v>#REF!</v>
      </c>
      <c r="AD3506" s="94" t="e">
        <f ca="1">VLOOKUP(AC3506,REFERENCIAS!$B$62:$G$65,4,FALSE)</f>
        <v>#REF!</v>
      </c>
    </row>
    <row r="3507" spans="1:30" ht="17.25" x14ac:dyDescent="0.25">
      <c r="A3507" s="74"/>
      <c r="B3507" s="19"/>
      <c r="C3507" s="19"/>
      <c r="D3507" s="50"/>
      <c r="E3507" s="73"/>
      <c r="F3507" s="74"/>
      <c r="G3507" s="9"/>
      <c r="H3507" s="48"/>
      <c r="I3507" s="49">
        <f t="shared" ca="1" si="216"/>
        <v>2022</v>
      </c>
      <c r="J3507" s="22">
        <f t="shared" ca="1" si="213"/>
        <v>1</v>
      </c>
      <c r="K3507" s="19"/>
      <c r="L3507" s="73"/>
      <c r="M3507" s="74"/>
      <c r="N3507" s="19"/>
      <c r="O3507" s="73"/>
      <c r="P3507" s="82">
        <v>1</v>
      </c>
      <c r="Q3507" s="24">
        <v>1</v>
      </c>
      <c r="R3507" s="81">
        <f t="shared" si="214"/>
        <v>1</v>
      </c>
      <c r="S3507" s="87"/>
      <c r="T3507" s="19"/>
      <c r="U3507" s="25"/>
      <c r="V3507" s="25"/>
      <c r="W3507" s="81"/>
      <c r="X3507" s="91" t="e">
        <f ca="1">+VLOOKUP(#REF!,REFERENCIAS!$C:$D,2,0)*VLOOKUP(#REF!,PONDERADORES!A:P,IF(AND(INFORMACION!$T3507='REFERENCIAS RIESGO'!$C$36,INFORMACION!$F3507=REFERENCIAS!$C$24),16,IF(INFORMACION!$T3507='REFERENCIAS RIESGO'!$C$36,13,IF(INFORMACION!$F3507=REFERENCIAS!$C$24,10,7))),0)+VLOOKUP(K3507,REFERENCIAS!$C:$D,2,0)*VLOOKUP($K$2,PONDERADORES!A:P,IF(AND(INFORMACION!$T3507='REFERENCIAS RIESGO'!$C$36,INFORMACION!$F3507=REFERENCIAS!$C$24),16,IF(INFORMACION!$T3507='REFERENCIAS RIESGO'!$C$36,13,IF(INFORMACION!$F3507=REFERENCIAS!$C$24,10,7))),0)+VLOOKUP(L3507,REFERENCIAS!$C:$D,2,0)*VLOOKUP($L$2,PONDERADORES!A:P,IF(AND(INFORMACION!$T3507='REFERENCIAS RIESGO'!$C$36,INFORMACION!$F3507=REFERENCIAS!$C$24),16,IF(INFORMACION!$T3507='REFERENCIAS RIESGO'!$C$36,13,IF(INFORMACION!$F3507=REFERENCIAS!$C$24,10,7))),0)+VLOOKUP(F3507,REFERENCIAS!$C:$D,2,0)*VLOOKUP($F$2,PONDERADORES!A:P,IF(AND(INFORMACION!$T3507='REFERENCIAS RIESGO'!$C$36,INFORMACION!$F3507=REFERENCIAS!$C$24),16,IF(INFORMACION!$T3507='REFERENCIAS RIESGO'!$C$36,13,IF(INFORMACION!$F3507=REFERENCIAS!$C$24,10,7))),0)+VLOOKUP(T3507,REFERENCIAS!$C:$D,2,0)*VLOOKUP($T$2,PONDERADORES!A:P,IF(AND(INFORMACION!$T3507='REFERENCIAS RIESGO'!$C$36,INFORMACION!$F3507=REFERENCIAS!$C$24),16,IF(INFORMACION!$T3507='REFERENCIAS RIESGO'!$C$36,13,IF(INFORMACION!$F3507=REFERENCIAS!$C$24,10,7))),0)+VLOOKUP(IF(J3507&lt;=0.2,0.2,IF(AND(J3507&gt;0.2,J3507&lt;=0.4),0.4,IF(AND(J3507&gt;0.4,J3507&lt;=0.6),0.6,IF(AND(J3507&gt;0.6,J3507&lt;=0.8),0.8,IF(AND(J3507&gt;0.8,J3507&lt;=1),1))))),REFERENCIAS!$C:$D,2,0)*VLOOKUP($J$2,PONDERADORES!A:P,IF(AND(INFORMACION!$T3507='REFERENCIAS RIESGO'!$C$36,INFORMACION!$F3507=REFERENCIAS!$C$24),16,IF(INFORMACION!$T3507='REFERENCIAS RIESGO'!$C$36,13,IF(INFORMACION!$F3507=REFERENCIAS!$C$24,10,7))),0)</f>
        <v>#REF!</v>
      </c>
      <c r="Y3507" s="68">
        <f>+VLOOKUP(M3507,REFERENCIAS!$C:$D,2,0)*VLOOKUP($M$2,PONDERADORES!$A$7:$G$9,7,0)+VLOOKUP(N3507,REFERENCIAS!$C:$D,2,0)*VLOOKUP($N$2,PONDERADORES!$A$7:$G$9,7,0)+VLOOKUP(O3507,REFERENCIAS!$C:$D,2,0)*VLOOKUP($O$2,PONDERADORES!$A$7:$G$9,7,0)</f>
        <v>0.2</v>
      </c>
      <c r="Z3507" s="2">
        <f>+VLOOKUP(IF(R3507&lt;0.1,0,IF(AND(R3507&gt;=0.1,R3507&lt;0.2),0.1,IF(AND(R3507&gt;=0.2,R3507&lt;0.3),0.2,IF(R3507&gt;0.3,0.3,)))),REFERENCIAS!$C:$D,2,0)*VLOOKUP($R$2,PONDERADORES!$A$11:$G$11,7,0)</f>
        <v>15</v>
      </c>
      <c r="AA3507" s="92"/>
      <c r="AB3507" s="95" t="e">
        <f t="shared" ca="1" si="215"/>
        <v>#REF!</v>
      </c>
      <c r="AC3507" s="23" t="e">
        <f ca="1">IF(AB3507&gt;REFERENCIAS!$C$62,REFERENCIAS!$B$62,IF(AND(AB3507&gt;=REFERENCIAS!$C$63,AB3507&lt;REFERENCIAS!$D$63),REFERENCIAS!$B$63,IF(AND(AB3507&gt;REFERENCIAS!$C$64,AB3507&lt;=REFERENCIAS!$D$64),REFERENCIAS!$B$64,IF(AND(AB3507&gt;=REFERENCIAS!$C$65,AB3507&lt;REFERENCIAS!$D$65),REFERENCIAS!$B$65, "Revisar"))))</f>
        <v>#REF!</v>
      </c>
      <c r="AD3507" s="94" t="e">
        <f ca="1">VLOOKUP(AC3507,REFERENCIAS!$B$62:$G$65,4,FALSE)</f>
        <v>#REF!</v>
      </c>
    </row>
    <row r="3508" spans="1:30" ht="17.25" x14ac:dyDescent="0.25">
      <c r="A3508" s="74"/>
      <c r="B3508" s="19"/>
      <c r="C3508" s="19"/>
      <c r="D3508" s="50"/>
      <c r="E3508" s="73"/>
      <c r="F3508" s="74"/>
      <c r="G3508" s="9"/>
      <c r="H3508" s="48"/>
      <c r="I3508" s="49">
        <f t="shared" ca="1" si="216"/>
        <v>2022</v>
      </c>
      <c r="J3508" s="22">
        <f t="shared" ca="1" si="213"/>
        <v>1</v>
      </c>
      <c r="K3508" s="19"/>
      <c r="L3508" s="73"/>
      <c r="M3508" s="74"/>
      <c r="N3508" s="19"/>
      <c r="O3508" s="73"/>
      <c r="P3508" s="82">
        <v>1</v>
      </c>
      <c r="Q3508" s="24">
        <v>1</v>
      </c>
      <c r="R3508" s="81">
        <f t="shared" si="214"/>
        <v>1</v>
      </c>
      <c r="S3508" s="87"/>
      <c r="T3508" s="19"/>
      <c r="U3508" s="25"/>
      <c r="V3508" s="25"/>
      <c r="W3508" s="81"/>
      <c r="X3508" s="91" t="e">
        <f ca="1">+VLOOKUP(#REF!,REFERENCIAS!$C:$D,2,0)*VLOOKUP(#REF!,PONDERADORES!A:P,IF(AND(INFORMACION!$T3508='REFERENCIAS RIESGO'!$C$36,INFORMACION!$F3508=REFERENCIAS!$C$24),16,IF(INFORMACION!$T3508='REFERENCIAS RIESGO'!$C$36,13,IF(INFORMACION!$F3508=REFERENCIAS!$C$24,10,7))),0)+VLOOKUP(K3508,REFERENCIAS!$C:$D,2,0)*VLOOKUP($K$2,PONDERADORES!A:P,IF(AND(INFORMACION!$T3508='REFERENCIAS RIESGO'!$C$36,INFORMACION!$F3508=REFERENCIAS!$C$24),16,IF(INFORMACION!$T3508='REFERENCIAS RIESGO'!$C$36,13,IF(INFORMACION!$F3508=REFERENCIAS!$C$24,10,7))),0)+VLOOKUP(L3508,REFERENCIAS!$C:$D,2,0)*VLOOKUP($L$2,PONDERADORES!A:P,IF(AND(INFORMACION!$T3508='REFERENCIAS RIESGO'!$C$36,INFORMACION!$F3508=REFERENCIAS!$C$24),16,IF(INFORMACION!$T3508='REFERENCIAS RIESGO'!$C$36,13,IF(INFORMACION!$F3508=REFERENCIAS!$C$24,10,7))),0)+VLOOKUP(F3508,REFERENCIAS!$C:$D,2,0)*VLOOKUP($F$2,PONDERADORES!A:P,IF(AND(INFORMACION!$T3508='REFERENCIAS RIESGO'!$C$36,INFORMACION!$F3508=REFERENCIAS!$C$24),16,IF(INFORMACION!$T3508='REFERENCIAS RIESGO'!$C$36,13,IF(INFORMACION!$F3508=REFERENCIAS!$C$24,10,7))),0)+VLOOKUP(T3508,REFERENCIAS!$C:$D,2,0)*VLOOKUP($T$2,PONDERADORES!A:P,IF(AND(INFORMACION!$T3508='REFERENCIAS RIESGO'!$C$36,INFORMACION!$F3508=REFERENCIAS!$C$24),16,IF(INFORMACION!$T3508='REFERENCIAS RIESGO'!$C$36,13,IF(INFORMACION!$F3508=REFERENCIAS!$C$24,10,7))),0)+VLOOKUP(IF(J3508&lt;=0.2,0.2,IF(AND(J3508&gt;0.2,J3508&lt;=0.4),0.4,IF(AND(J3508&gt;0.4,J3508&lt;=0.6),0.6,IF(AND(J3508&gt;0.6,J3508&lt;=0.8),0.8,IF(AND(J3508&gt;0.8,J3508&lt;=1),1))))),REFERENCIAS!$C:$D,2,0)*VLOOKUP($J$2,PONDERADORES!A:P,IF(AND(INFORMACION!$T3508='REFERENCIAS RIESGO'!$C$36,INFORMACION!$F3508=REFERENCIAS!$C$24),16,IF(INFORMACION!$T3508='REFERENCIAS RIESGO'!$C$36,13,IF(INFORMACION!$F3508=REFERENCIAS!$C$24,10,7))),0)</f>
        <v>#REF!</v>
      </c>
      <c r="Y3508" s="68">
        <f>+VLOOKUP(M3508,REFERENCIAS!$C:$D,2,0)*VLOOKUP($M$2,PONDERADORES!$A$7:$G$9,7,0)+VLOOKUP(N3508,REFERENCIAS!$C:$D,2,0)*VLOOKUP($N$2,PONDERADORES!$A$7:$G$9,7,0)+VLOOKUP(O3508,REFERENCIAS!$C:$D,2,0)*VLOOKUP($O$2,PONDERADORES!$A$7:$G$9,7,0)</f>
        <v>0.2</v>
      </c>
      <c r="Z3508" s="2">
        <f>+VLOOKUP(IF(R3508&lt;0.1,0,IF(AND(R3508&gt;=0.1,R3508&lt;0.2),0.1,IF(AND(R3508&gt;=0.2,R3508&lt;0.3),0.2,IF(R3508&gt;0.3,0.3,)))),REFERENCIAS!$C:$D,2,0)*VLOOKUP($R$2,PONDERADORES!$A$11:$G$11,7,0)</f>
        <v>15</v>
      </c>
      <c r="AA3508" s="92"/>
      <c r="AB3508" s="95" t="e">
        <f t="shared" ca="1" si="215"/>
        <v>#REF!</v>
      </c>
      <c r="AC3508" s="23" t="e">
        <f ca="1">IF(AB3508&gt;REFERENCIAS!$C$62,REFERENCIAS!$B$62,IF(AND(AB3508&gt;=REFERENCIAS!$C$63,AB3508&lt;REFERENCIAS!$D$63),REFERENCIAS!$B$63,IF(AND(AB3508&gt;REFERENCIAS!$C$64,AB3508&lt;=REFERENCIAS!$D$64),REFERENCIAS!$B$64,IF(AND(AB3508&gt;=REFERENCIAS!$C$65,AB3508&lt;REFERENCIAS!$D$65),REFERENCIAS!$B$65, "Revisar"))))</f>
        <v>#REF!</v>
      </c>
      <c r="AD3508" s="94" t="e">
        <f ca="1">VLOOKUP(AC3508,REFERENCIAS!$B$62:$G$65,4,FALSE)</f>
        <v>#REF!</v>
      </c>
    </row>
    <row r="3509" spans="1:30" ht="17.25" x14ac:dyDescent="0.25">
      <c r="A3509" s="74"/>
      <c r="B3509" s="19"/>
      <c r="C3509" s="19"/>
      <c r="D3509" s="50"/>
      <c r="E3509" s="73"/>
      <c r="F3509" s="74"/>
      <c r="G3509" s="9"/>
      <c r="H3509" s="48"/>
      <c r="I3509" s="49">
        <f t="shared" ca="1" si="216"/>
        <v>2022</v>
      </c>
      <c r="J3509" s="22">
        <f t="shared" ca="1" si="213"/>
        <v>1</v>
      </c>
      <c r="K3509" s="19"/>
      <c r="L3509" s="73"/>
      <c r="M3509" s="74"/>
      <c r="N3509" s="19"/>
      <c r="O3509" s="73"/>
      <c r="P3509" s="82">
        <v>1</v>
      </c>
      <c r="Q3509" s="24">
        <v>1</v>
      </c>
      <c r="R3509" s="81">
        <f t="shared" si="214"/>
        <v>1</v>
      </c>
      <c r="S3509" s="87"/>
      <c r="T3509" s="19"/>
      <c r="U3509" s="25"/>
      <c r="V3509" s="25"/>
      <c r="W3509" s="81"/>
      <c r="X3509" s="91" t="e">
        <f ca="1">+VLOOKUP(#REF!,REFERENCIAS!$C:$D,2,0)*VLOOKUP(#REF!,PONDERADORES!A:P,IF(AND(INFORMACION!$T3509='REFERENCIAS RIESGO'!$C$36,INFORMACION!$F3509=REFERENCIAS!$C$24),16,IF(INFORMACION!$T3509='REFERENCIAS RIESGO'!$C$36,13,IF(INFORMACION!$F3509=REFERENCIAS!$C$24,10,7))),0)+VLOOKUP(K3509,REFERENCIAS!$C:$D,2,0)*VLOOKUP($K$2,PONDERADORES!A:P,IF(AND(INFORMACION!$T3509='REFERENCIAS RIESGO'!$C$36,INFORMACION!$F3509=REFERENCIAS!$C$24),16,IF(INFORMACION!$T3509='REFERENCIAS RIESGO'!$C$36,13,IF(INFORMACION!$F3509=REFERENCIAS!$C$24,10,7))),0)+VLOOKUP(L3509,REFERENCIAS!$C:$D,2,0)*VLOOKUP($L$2,PONDERADORES!A:P,IF(AND(INFORMACION!$T3509='REFERENCIAS RIESGO'!$C$36,INFORMACION!$F3509=REFERENCIAS!$C$24),16,IF(INFORMACION!$T3509='REFERENCIAS RIESGO'!$C$36,13,IF(INFORMACION!$F3509=REFERENCIAS!$C$24,10,7))),0)+VLOOKUP(F3509,REFERENCIAS!$C:$D,2,0)*VLOOKUP($F$2,PONDERADORES!A:P,IF(AND(INFORMACION!$T3509='REFERENCIAS RIESGO'!$C$36,INFORMACION!$F3509=REFERENCIAS!$C$24),16,IF(INFORMACION!$T3509='REFERENCIAS RIESGO'!$C$36,13,IF(INFORMACION!$F3509=REFERENCIAS!$C$24,10,7))),0)+VLOOKUP(T3509,REFERENCIAS!$C:$D,2,0)*VLOOKUP($T$2,PONDERADORES!A:P,IF(AND(INFORMACION!$T3509='REFERENCIAS RIESGO'!$C$36,INFORMACION!$F3509=REFERENCIAS!$C$24),16,IF(INFORMACION!$T3509='REFERENCIAS RIESGO'!$C$36,13,IF(INFORMACION!$F3509=REFERENCIAS!$C$24,10,7))),0)+VLOOKUP(IF(J3509&lt;=0.2,0.2,IF(AND(J3509&gt;0.2,J3509&lt;=0.4),0.4,IF(AND(J3509&gt;0.4,J3509&lt;=0.6),0.6,IF(AND(J3509&gt;0.6,J3509&lt;=0.8),0.8,IF(AND(J3509&gt;0.8,J3509&lt;=1),1))))),REFERENCIAS!$C:$D,2,0)*VLOOKUP($J$2,PONDERADORES!A:P,IF(AND(INFORMACION!$T3509='REFERENCIAS RIESGO'!$C$36,INFORMACION!$F3509=REFERENCIAS!$C$24),16,IF(INFORMACION!$T3509='REFERENCIAS RIESGO'!$C$36,13,IF(INFORMACION!$F3509=REFERENCIAS!$C$24,10,7))),0)</f>
        <v>#REF!</v>
      </c>
      <c r="Y3509" s="68">
        <f>+VLOOKUP(M3509,REFERENCIAS!$C:$D,2,0)*VLOOKUP($M$2,PONDERADORES!$A$7:$G$9,7,0)+VLOOKUP(N3509,REFERENCIAS!$C:$D,2,0)*VLOOKUP($N$2,PONDERADORES!$A$7:$G$9,7,0)+VLOOKUP(O3509,REFERENCIAS!$C:$D,2,0)*VLOOKUP($O$2,PONDERADORES!$A$7:$G$9,7,0)</f>
        <v>0.2</v>
      </c>
      <c r="Z3509" s="2">
        <f>+VLOOKUP(IF(R3509&lt;0.1,0,IF(AND(R3509&gt;=0.1,R3509&lt;0.2),0.1,IF(AND(R3509&gt;=0.2,R3509&lt;0.3),0.2,IF(R3509&gt;0.3,0.3,)))),REFERENCIAS!$C:$D,2,0)*VLOOKUP($R$2,PONDERADORES!$A$11:$G$11,7,0)</f>
        <v>15</v>
      </c>
      <c r="AA3509" s="92"/>
      <c r="AB3509" s="95" t="e">
        <f t="shared" ca="1" si="215"/>
        <v>#REF!</v>
      </c>
      <c r="AC3509" s="23" t="e">
        <f ca="1">IF(AB3509&gt;REFERENCIAS!$C$62,REFERENCIAS!$B$62,IF(AND(AB3509&gt;=REFERENCIAS!$C$63,AB3509&lt;REFERENCIAS!$D$63),REFERENCIAS!$B$63,IF(AND(AB3509&gt;REFERENCIAS!$C$64,AB3509&lt;=REFERENCIAS!$D$64),REFERENCIAS!$B$64,IF(AND(AB3509&gt;=REFERENCIAS!$C$65,AB3509&lt;REFERENCIAS!$D$65),REFERENCIAS!$B$65, "Revisar"))))</f>
        <v>#REF!</v>
      </c>
      <c r="AD3509" s="94" t="e">
        <f ca="1">VLOOKUP(AC3509,REFERENCIAS!$B$62:$G$65,4,FALSE)</f>
        <v>#REF!</v>
      </c>
    </row>
    <row r="3510" spans="1:30" ht="17.25" x14ac:dyDescent="0.25">
      <c r="A3510" s="74"/>
      <c r="B3510" s="19"/>
      <c r="C3510" s="19"/>
      <c r="D3510" s="50"/>
      <c r="E3510" s="73"/>
      <c r="F3510" s="74"/>
      <c r="G3510" s="9"/>
      <c r="H3510" s="48"/>
      <c r="I3510" s="49">
        <f t="shared" ca="1" si="216"/>
        <v>2022</v>
      </c>
      <c r="J3510" s="22">
        <f t="shared" ca="1" si="213"/>
        <v>1</v>
      </c>
      <c r="K3510" s="19"/>
      <c r="L3510" s="73"/>
      <c r="M3510" s="74"/>
      <c r="N3510" s="19"/>
      <c r="O3510" s="73"/>
      <c r="P3510" s="82">
        <v>1</v>
      </c>
      <c r="Q3510" s="24">
        <v>1</v>
      </c>
      <c r="R3510" s="81">
        <f t="shared" si="214"/>
        <v>1</v>
      </c>
      <c r="S3510" s="87"/>
      <c r="T3510" s="19"/>
      <c r="U3510" s="25"/>
      <c r="V3510" s="25"/>
      <c r="W3510" s="81"/>
      <c r="X3510" s="91" t="e">
        <f ca="1">+VLOOKUP(#REF!,REFERENCIAS!$C:$D,2,0)*VLOOKUP(#REF!,PONDERADORES!A:P,IF(AND(INFORMACION!$T3510='REFERENCIAS RIESGO'!$C$36,INFORMACION!$F3510=REFERENCIAS!$C$24),16,IF(INFORMACION!$T3510='REFERENCIAS RIESGO'!$C$36,13,IF(INFORMACION!$F3510=REFERENCIAS!$C$24,10,7))),0)+VLOOKUP(K3510,REFERENCIAS!$C:$D,2,0)*VLOOKUP($K$2,PONDERADORES!A:P,IF(AND(INFORMACION!$T3510='REFERENCIAS RIESGO'!$C$36,INFORMACION!$F3510=REFERENCIAS!$C$24),16,IF(INFORMACION!$T3510='REFERENCIAS RIESGO'!$C$36,13,IF(INFORMACION!$F3510=REFERENCIAS!$C$24,10,7))),0)+VLOOKUP(L3510,REFERENCIAS!$C:$D,2,0)*VLOOKUP($L$2,PONDERADORES!A:P,IF(AND(INFORMACION!$T3510='REFERENCIAS RIESGO'!$C$36,INFORMACION!$F3510=REFERENCIAS!$C$24),16,IF(INFORMACION!$T3510='REFERENCIAS RIESGO'!$C$36,13,IF(INFORMACION!$F3510=REFERENCIAS!$C$24,10,7))),0)+VLOOKUP(F3510,REFERENCIAS!$C:$D,2,0)*VLOOKUP($F$2,PONDERADORES!A:P,IF(AND(INFORMACION!$T3510='REFERENCIAS RIESGO'!$C$36,INFORMACION!$F3510=REFERENCIAS!$C$24),16,IF(INFORMACION!$T3510='REFERENCIAS RIESGO'!$C$36,13,IF(INFORMACION!$F3510=REFERENCIAS!$C$24,10,7))),0)+VLOOKUP(T3510,REFERENCIAS!$C:$D,2,0)*VLOOKUP($T$2,PONDERADORES!A:P,IF(AND(INFORMACION!$T3510='REFERENCIAS RIESGO'!$C$36,INFORMACION!$F3510=REFERENCIAS!$C$24),16,IF(INFORMACION!$T3510='REFERENCIAS RIESGO'!$C$36,13,IF(INFORMACION!$F3510=REFERENCIAS!$C$24,10,7))),0)+VLOOKUP(IF(J3510&lt;=0.2,0.2,IF(AND(J3510&gt;0.2,J3510&lt;=0.4),0.4,IF(AND(J3510&gt;0.4,J3510&lt;=0.6),0.6,IF(AND(J3510&gt;0.6,J3510&lt;=0.8),0.8,IF(AND(J3510&gt;0.8,J3510&lt;=1),1))))),REFERENCIAS!$C:$D,2,0)*VLOOKUP($J$2,PONDERADORES!A:P,IF(AND(INFORMACION!$T3510='REFERENCIAS RIESGO'!$C$36,INFORMACION!$F3510=REFERENCIAS!$C$24),16,IF(INFORMACION!$T3510='REFERENCIAS RIESGO'!$C$36,13,IF(INFORMACION!$F3510=REFERENCIAS!$C$24,10,7))),0)</f>
        <v>#REF!</v>
      </c>
      <c r="Y3510" s="68">
        <f>+VLOOKUP(M3510,REFERENCIAS!$C:$D,2,0)*VLOOKUP($M$2,PONDERADORES!$A$7:$G$9,7,0)+VLOOKUP(N3510,REFERENCIAS!$C:$D,2,0)*VLOOKUP($N$2,PONDERADORES!$A$7:$G$9,7,0)+VLOOKUP(O3510,REFERENCIAS!$C:$D,2,0)*VLOOKUP($O$2,PONDERADORES!$A$7:$G$9,7,0)</f>
        <v>0.2</v>
      </c>
      <c r="Z3510" s="2">
        <f>+VLOOKUP(IF(R3510&lt;0.1,0,IF(AND(R3510&gt;=0.1,R3510&lt;0.2),0.1,IF(AND(R3510&gt;=0.2,R3510&lt;0.3),0.2,IF(R3510&gt;0.3,0.3,)))),REFERENCIAS!$C:$D,2,0)*VLOOKUP($R$2,PONDERADORES!$A$11:$G$11,7,0)</f>
        <v>15</v>
      </c>
      <c r="AA3510" s="92"/>
      <c r="AB3510" s="95" t="e">
        <f t="shared" ca="1" si="215"/>
        <v>#REF!</v>
      </c>
      <c r="AC3510" s="23" t="e">
        <f ca="1">IF(AB3510&gt;REFERENCIAS!$C$62,REFERENCIAS!$B$62,IF(AND(AB3510&gt;=REFERENCIAS!$C$63,AB3510&lt;REFERENCIAS!$D$63),REFERENCIAS!$B$63,IF(AND(AB3510&gt;REFERENCIAS!$C$64,AB3510&lt;=REFERENCIAS!$D$64),REFERENCIAS!$B$64,IF(AND(AB3510&gt;=REFERENCIAS!$C$65,AB3510&lt;REFERENCIAS!$D$65),REFERENCIAS!$B$65, "Revisar"))))</f>
        <v>#REF!</v>
      </c>
      <c r="AD3510" s="94" t="e">
        <f ca="1">VLOOKUP(AC3510,REFERENCIAS!$B$62:$G$65,4,FALSE)</f>
        <v>#REF!</v>
      </c>
    </row>
    <row r="3511" spans="1:30" ht="17.25" x14ac:dyDescent="0.25">
      <c r="A3511" s="74"/>
      <c r="B3511" s="19"/>
      <c r="C3511" s="19"/>
      <c r="D3511" s="50"/>
      <c r="E3511" s="73"/>
      <c r="F3511" s="74"/>
      <c r="G3511" s="9"/>
      <c r="H3511" s="48"/>
      <c r="I3511" s="49">
        <f t="shared" ca="1" si="216"/>
        <v>2022</v>
      </c>
      <c r="J3511" s="22">
        <f t="shared" ca="1" si="213"/>
        <v>1</v>
      </c>
      <c r="K3511" s="19"/>
      <c r="L3511" s="73"/>
      <c r="M3511" s="74"/>
      <c r="N3511" s="19"/>
      <c r="O3511" s="73"/>
      <c r="P3511" s="82">
        <v>1</v>
      </c>
      <c r="Q3511" s="24">
        <v>1</v>
      </c>
      <c r="R3511" s="81">
        <f t="shared" si="214"/>
        <v>1</v>
      </c>
      <c r="S3511" s="87"/>
      <c r="T3511" s="19"/>
      <c r="U3511" s="25"/>
      <c r="V3511" s="25"/>
      <c r="W3511" s="81"/>
      <c r="X3511" s="91" t="e">
        <f ca="1">+VLOOKUP(#REF!,REFERENCIAS!$C:$D,2,0)*VLOOKUP(#REF!,PONDERADORES!A:P,IF(AND(INFORMACION!$T3511='REFERENCIAS RIESGO'!$C$36,INFORMACION!$F3511=REFERENCIAS!$C$24),16,IF(INFORMACION!$T3511='REFERENCIAS RIESGO'!$C$36,13,IF(INFORMACION!$F3511=REFERENCIAS!$C$24,10,7))),0)+VLOOKUP(K3511,REFERENCIAS!$C:$D,2,0)*VLOOKUP($K$2,PONDERADORES!A:P,IF(AND(INFORMACION!$T3511='REFERENCIAS RIESGO'!$C$36,INFORMACION!$F3511=REFERENCIAS!$C$24),16,IF(INFORMACION!$T3511='REFERENCIAS RIESGO'!$C$36,13,IF(INFORMACION!$F3511=REFERENCIAS!$C$24,10,7))),0)+VLOOKUP(L3511,REFERENCIAS!$C:$D,2,0)*VLOOKUP($L$2,PONDERADORES!A:P,IF(AND(INFORMACION!$T3511='REFERENCIAS RIESGO'!$C$36,INFORMACION!$F3511=REFERENCIAS!$C$24),16,IF(INFORMACION!$T3511='REFERENCIAS RIESGO'!$C$36,13,IF(INFORMACION!$F3511=REFERENCIAS!$C$24,10,7))),0)+VLOOKUP(F3511,REFERENCIAS!$C:$D,2,0)*VLOOKUP($F$2,PONDERADORES!A:P,IF(AND(INFORMACION!$T3511='REFERENCIAS RIESGO'!$C$36,INFORMACION!$F3511=REFERENCIAS!$C$24),16,IF(INFORMACION!$T3511='REFERENCIAS RIESGO'!$C$36,13,IF(INFORMACION!$F3511=REFERENCIAS!$C$24,10,7))),0)+VLOOKUP(T3511,REFERENCIAS!$C:$D,2,0)*VLOOKUP($T$2,PONDERADORES!A:P,IF(AND(INFORMACION!$T3511='REFERENCIAS RIESGO'!$C$36,INFORMACION!$F3511=REFERENCIAS!$C$24),16,IF(INFORMACION!$T3511='REFERENCIAS RIESGO'!$C$36,13,IF(INFORMACION!$F3511=REFERENCIAS!$C$24,10,7))),0)+VLOOKUP(IF(J3511&lt;=0.2,0.2,IF(AND(J3511&gt;0.2,J3511&lt;=0.4),0.4,IF(AND(J3511&gt;0.4,J3511&lt;=0.6),0.6,IF(AND(J3511&gt;0.6,J3511&lt;=0.8),0.8,IF(AND(J3511&gt;0.8,J3511&lt;=1),1))))),REFERENCIAS!$C:$D,2,0)*VLOOKUP($J$2,PONDERADORES!A:P,IF(AND(INFORMACION!$T3511='REFERENCIAS RIESGO'!$C$36,INFORMACION!$F3511=REFERENCIAS!$C$24),16,IF(INFORMACION!$T3511='REFERENCIAS RIESGO'!$C$36,13,IF(INFORMACION!$F3511=REFERENCIAS!$C$24,10,7))),0)</f>
        <v>#REF!</v>
      </c>
      <c r="Y3511" s="68">
        <f>+VLOOKUP(M3511,REFERENCIAS!$C:$D,2,0)*VLOOKUP($M$2,PONDERADORES!$A$7:$G$9,7,0)+VLOOKUP(N3511,REFERENCIAS!$C:$D,2,0)*VLOOKUP($N$2,PONDERADORES!$A$7:$G$9,7,0)+VLOOKUP(O3511,REFERENCIAS!$C:$D,2,0)*VLOOKUP($O$2,PONDERADORES!$A$7:$G$9,7,0)</f>
        <v>0.2</v>
      </c>
      <c r="Z3511" s="2">
        <f>+VLOOKUP(IF(R3511&lt;0.1,0,IF(AND(R3511&gt;=0.1,R3511&lt;0.2),0.1,IF(AND(R3511&gt;=0.2,R3511&lt;0.3),0.2,IF(R3511&gt;0.3,0.3,)))),REFERENCIAS!$C:$D,2,0)*VLOOKUP($R$2,PONDERADORES!$A$11:$G$11,7,0)</f>
        <v>15</v>
      </c>
      <c r="AA3511" s="92"/>
      <c r="AB3511" s="95" t="e">
        <f t="shared" ca="1" si="215"/>
        <v>#REF!</v>
      </c>
      <c r="AC3511" s="23" t="e">
        <f ca="1">IF(AB3511&gt;REFERENCIAS!$C$62,REFERENCIAS!$B$62,IF(AND(AB3511&gt;=REFERENCIAS!$C$63,AB3511&lt;REFERENCIAS!$D$63),REFERENCIAS!$B$63,IF(AND(AB3511&gt;REFERENCIAS!$C$64,AB3511&lt;=REFERENCIAS!$D$64),REFERENCIAS!$B$64,IF(AND(AB3511&gt;=REFERENCIAS!$C$65,AB3511&lt;REFERENCIAS!$D$65),REFERENCIAS!$B$65, "Revisar"))))</f>
        <v>#REF!</v>
      </c>
      <c r="AD3511" s="94" t="e">
        <f ca="1">VLOOKUP(AC3511,REFERENCIAS!$B$62:$G$65,4,FALSE)</f>
        <v>#REF!</v>
      </c>
    </row>
    <row r="3512" spans="1:30" ht="17.25" x14ac:dyDescent="0.25">
      <c r="A3512" s="74"/>
      <c r="B3512" s="19"/>
      <c r="C3512" s="19"/>
      <c r="D3512" s="50"/>
      <c r="E3512" s="73"/>
      <c r="F3512" s="74"/>
      <c r="G3512" s="9"/>
      <c r="H3512" s="48"/>
      <c r="I3512" s="49">
        <f t="shared" ca="1" si="216"/>
        <v>2022</v>
      </c>
      <c r="J3512" s="22">
        <f t="shared" ca="1" si="213"/>
        <v>1</v>
      </c>
      <c r="K3512" s="19"/>
      <c r="L3512" s="73"/>
      <c r="M3512" s="74"/>
      <c r="N3512" s="19"/>
      <c r="O3512" s="73"/>
      <c r="P3512" s="82">
        <v>1</v>
      </c>
      <c r="Q3512" s="24">
        <v>1</v>
      </c>
      <c r="R3512" s="81">
        <f t="shared" si="214"/>
        <v>1</v>
      </c>
      <c r="S3512" s="87"/>
      <c r="T3512" s="19"/>
      <c r="U3512" s="25"/>
      <c r="V3512" s="25"/>
      <c r="W3512" s="81"/>
      <c r="X3512" s="91" t="e">
        <f ca="1">+VLOOKUP(#REF!,REFERENCIAS!$C:$D,2,0)*VLOOKUP(#REF!,PONDERADORES!A:P,IF(AND(INFORMACION!$T3512='REFERENCIAS RIESGO'!$C$36,INFORMACION!$F3512=REFERENCIAS!$C$24),16,IF(INFORMACION!$T3512='REFERENCIAS RIESGO'!$C$36,13,IF(INFORMACION!$F3512=REFERENCIAS!$C$24,10,7))),0)+VLOOKUP(K3512,REFERENCIAS!$C:$D,2,0)*VLOOKUP($K$2,PONDERADORES!A:P,IF(AND(INFORMACION!$T3512='REFERENCIAS RIESGO'!$C$36,INFORMACION!$F3512=REFERENCIAS!$C$24),16,IF(INFORMACION!$T3512='REFERENCIAS RIESGO'!$C$36,13,IF(INFORMACION!$F3512=REFERENCIAS!$C$24,10,7))),0)+VLOOKUP(L3512,REFERENCIAS!$C:$D,2,0)*VLOOKUP($L$2,PONDERADORES!A:P,IF(AND(INFORMACION!$T3512='REFERENCIAS RIESGO'!$C$36,INFORMACION!$F3512=REFERENCIAS!$C$24),16,IF(INFORMACION!$T3512='REFERENCIAS RIESGO'!$C$36,13,IF(INFORMACION!$F3512=REFERENCIAS!$C$24,10,7))),0)+VLOOKUP(F3512,REFERENCIAS!$C:$D,2,0)*VLOOKUP($F$2,PONDERADORES!A:P,IF(AND(INFORMACION!$T3512='REFERENCIAS RIESGO'!$C$36,INFORMACION!$F3512=REFERENCIAS!$C$24),16,IF(INFORMACION!$T3512='REFERENCIAS RIESGO'!$C$36,13,IF(INFORMACION!$F3512=REFERENCIAS!$C$24,10,7))),0)+VLOOKUP(T3512,REFERENCIAS!$C:$D,2,0)*VLOOKUP($T$2,PONDERADORES!A:P,IF(AND(INFORMACION!$T3512='REFERENCIAS RIESGO'!$C$36,INFORMACION!$F3512=REFERENCIAS!$C$24),16,IF(INFORMACION!$T3512='REFERENCIAS RIESGO'!$C$36,13,IF(INFORMACION!$F3512=REFERENCIAS!$C$24,10,7))),0)+VLOOKUP(IF(J3512&lt;=0.2,0.2,IF(AND(J3512&gt;0.2,J3512&lt;=0.4),0.4,IF(AND(J3512&gt;0.4,J3512&lt;=0.6),0.6,IF(AND(J3512&gt;0.6,J3512&lt;=0.8),0.8,IF(AND(J3512&gt;0.8,J3512&lt;=1),1))))),REFERENCIAS!$C:$D,2,0)*VLOOKUP($J$2,PONDERADORES!A:P,IF(AND(INFORMACION!$T3512='REFERENCIAS RIESGO'!$C$36,INFORMACION!$F3512=REFERENCIAS!$C$24),16,IF(INFORMACION!$T3512='REFERENCIAS RIESGO'!$C$36,13,IF(INFORMACION!$F3512=REFERENCIAS!$C$24,10,7))),0)</f>
        <v>#REF!</v>
      </c>
      <c r="Y3512" s="68">
        <f>+VLOOKUP(M3512,REFERENCIAS!$C:$D,2,0)*VLOOKUP($M$2,PONDERADORES!$A$7:$G$9,7,0)+VLOOKUP(N3512,REFERENCIAS!$C:$D,2,0)*VLOOKUP($N$2,PONDERADORES!$A$7:$G$9,7,0)+VLOOKUP(O3512,REFERENCIAS!$C:$D,2,0)*VLOOKUP($O$2,PONDERADORES!$A$7:$G$9,7,0)</f>
        <v>0.2</v>
      </c>
      <c r="Z3512" s="2">
        <f>+VLOOKUP(IF(R3512&lt;0.1,0,IF(AND(R3512&gt;=0.1,R3512&lt;0.2),0.1,IF(AND(R3512&gt;=0.2,R3512&lt;0.3),0.2,IF(R3512&gt;0.3,0.3,)))),REFERENCIAS!$C:$D,2,0)*VLOOKUP($R$2,PONDERADORES!$A$11:$G$11,7,0)</f>
        <v>15</v>
      </c>
      <c r="AA3512" s="92"/>
      <c r="AB3512" s="95" t="e">
        <f t="shared" ca="1" si="215"/>
        <v>#REF!</v>
      </c>
      <c r="AC3512" s="23" t="e">
        <f ca="1">IF(AB3512&gt;REFERENCIAS!$C$62,REFERENCIAS!$B$62,IF(AND(AB3512&gt;=REFERENCIAS!$C$63,AB3512&lt;REFERENCIAS!$D$63),REFERENCIAS!$B$63,IF(AND(AB3512&gt;REFERENCIAS!$C$64,AB3512&lt;=REFERENCIAS!$D$64),REFERENCIAS!$B$64,IF(AND(AB3512&gt;=REFERENCIAS!$C$65,AB3512&lt;REFERENCIAS!$D$65),REFERENCIAS!$B$65, "Revisar"))))</f>
        <v>#REF!</v>
      </c>
      <c r="AD3512" s="94" t="e">
        <f ca="1">VLOOKUP(AC3512,REFERENCIAS!$B$62:$G$65,4,FALSE)</f>
        <v>#REF!</v>
      </c>
    </row>
    <row r="3513" spans="1:30" ht="17.25" x14ac:dyDescent="0.25">
      <c r="A3513" s="74"/>
      <c r="B3513" s="19"/>
      <c r="C3513" s="19"/>
      <c r="D3513" s="50"/>
      <c r="E3513" s="73"/>
      <c r="F3513" s="74"/>
      <c r="G3513" s="9"/>
      <c r="H3513" s="48"/>
      <c r="I3513" s="49">
        <f t="shared" ca="1" si="216"/>
        <v>2022</v>
      </c>
      <c r="J3513" s="22">
        <f t="shared" ca="1" si="213"/>
        <v>1</v>
      </c>
      <c r="K3513" s="19"/>
      <c r="L3513" s="73"/>
      <c r="M3513" s="74"/>
      <c r="N3513" s="19"/>
      <c r="O3513" s="73"/>
      <c r="P3513" s="82">
        <v>1</v>
      </c>
      <c r="Q3513" s="24">
        <v>1</v>
      </c>
      <c r="R3513" s="81">
        <f t="shared" si="214"/>
        <v>1</v>
      </c>
      <c r="S3513" s="87"/>
      <c r="T3513" s="19"/>
      <c r="U3513" s="25"/>
      <c r="V3513" s="25"/>
      <c r="W3513" s="81"/>
      <c r="X3513" s="91" t="e">
        <f ca="1">+VLOOKUP(#REF!,REFERENCIAS!$C:$D,2,0)*VLOOKUP(#REF!,PONDERADORES!A:P,IF(AND(INFORMACION!$T3513='REFERENCIAS RIESGO'!$C$36,INFORMACION!$F3513=REFERENCIAS!$C$24),16,IF(INFORMACION!$T3513='REFERENCIAS RIESGO'!$C$36,13,IF(INFORMACION!$F3513=REFERENCIAS!$C$24,10,7))),0)+VLOOKUP(K3513,REFERENCIAS!$C:$D,2,0)*VLOOKUP($K$2,PONDERADORES!A:P,IF(AND(INFORMACION!$T3513='REFERENCIAS RIESGO'!$C$36,INFORMACION!$F3513=REFERENCIAS!$C$24),16,IF(INFORMACION!$T3513='REFERENCIAS RIESGO'!$C$36,13,IF(INFORMACION!$F3513=REFERENCIAS!$C$24,10,7))),0)+VLOOKUP(L3513,REFERENCIAS!$C:$D,2,0)*VLOOKUP($L$2,PONDERADORES!A:P,IF(AND(INFORMACION!$T3513='REFERENCIAS RIESGO'!$C$36,INFORMACION!$F3513=REFERENCIAS!$C$24),16,IF(INFORMACION!$T3513='REFERENCIAS RIESGO'!$C$36,13,IF(INFORMACION!$F3513=REFERENCIAS!$C$24,10,7))),0)+VLOOKUP(F3513,REFERENCIAS!$C:$D,2,0)*VLOOKUP($F$2,PONDERADORES!A:P,IF(AND(INFORMACION!$T3513='REFERENCIAS RIESGO'!$C$36,INFORMACION!$F3513=REFERENCIAS!$C$24),16,IF(INFORMACION!$T3513='REFERENCIAS RIESGO'!$C$36,13,IF(INFORMACION!$F3513=REFERENCIAS!$C$24,10,7))),0)+VLOOKUP(T3513,REFERENCIAS!$C:$D,2,0)*VLOOKUP($T$2,PONDERADORES!A:P,IF(AND(INFORMACION!$T3513='REFERENCIAS RIESGO'!$C$36,INFORMACION!$F3513=REFERENCIAS!$C$24),16,IF(INFORMACION!$T3513='REFERENCIAS RIESGO'!$C$36,13,IF(INFORMACION!$F3513=REFERENCIAS!$C$24,10,7))),0)+VLOOKUP(IF(J3513&lt;=0.2,0.2,IF(AND(J3513&gt;0.2,J3513&lt;=0.4),0.4,IF(AND(J3513&gt;0.4,J3513&lt;=0.6),0.6,IF(AND(J3513&gt;0.6,J3513&lt;=0.8),0.8,IF(AND(J3513&gt;0.8,J3513&lt;=1),1))))),REFERENCIAS!$C:$D,2,0)*VLOOKUP($J$2,PONDERADORES!A:P,IF(AND(INFORMACION!$T3513='REFERENCIAS RIESGO'!$C$36,INFORMACION!$F3513=REFERENCIAS!$C$24),16,IF(INFORMACION!$T3513='REFERENCIAS RIESGO'!$C$36,13,IF(INFORMACION!$F3513=REFERENCIAS!$C$24,10,7))),0)</f>
        <v>#REF!</v>
      </c>
      <c r="Y3513" s="68">
        <f>+VLOOKUP(M3513,REFERENCIAS!$C:$D,2,0)*VLOOKUP($M$2,PONDERADORES!$A$7:$G$9,7,0)+VLOOKUP(N3513,REFERENCIAS!$C:$D,2,0)*VLOOKUP($N$2,PONDERADORES!$A$7:$G$9,7,0)+VLOOKUP(O3513,REFERENCIAS!$C:$D,2,0)*VLOOKUP($O$2,PONDERADORES!$A$7:$G$9,7,0)</f>
        <v>0.2</v>
      </c>
      <c r="Z3513" s="2">
        <f>+VLOOKUP(IF(R3513&lt;0.1,0,IF(AND(R3513&gt;=0.1,R3513&lt;0.2),0.1,IF(AND(R3513&gt;=0.2,R3513&lt;0.3),0.2,IF(R3513&gt;0.3,0.3,)))),REFERENCIAS!$C:$D,2,0)*VLOOKUP($R$2,PONDERADORES!$A$11:$G$11,7,0)</f>
        <v>15</v>
      </c>
      <c r="AA3513" s="92"/>
      <c r="AB3513" s="95" t="e">
        <f t="shared" ca="1" si="215"/>
        <v>#REF!</v>
      </c>
      <c r="AC3513" s="23" t="e">
        <f ca="1">IF(AB3513&gt;REFERENCIAS!$C$62,REFERENCIAS!$B$62,IF(AND(AB3513&gt;=REFERENCIAS!$C$63,AB3513&lt;REFERENCIAS!$D$63),REFERENCIAS!$B$63,IF(AND(AB3513&gt;REFERENCIAS!$C$64,AB3513&lt;=REFERENCIAS!$D$64),REFERENCIAS!$B$64,IF(AND(AB3513&gt;=REFERENCIAS!$C$65,AB3513&lt;REFERENCIAS!$D$65),REFERENCIAS!$B$65, "Revisar"))))</f>
        <v>#REF!</v>
      </c>
      <c r="AD3513" s="94" t="e">
        <f ca="1">VLOOKUP(AC3513,REFERENCIAS!$B$62:$G$65,4,FALSE)</f>
        <v>#REF!</v>
      </c>
    </row>
    <row r="3514" spans="1:30" ht="17.25" x14ac:dyDescent="0.25">
      <c r="A3514" s="74"/>
      <c r="B3514" s="19"/>
      <c r="C3514" s="19"/>
      <c r="D3514" s="50"/>
      <c r="E3514" s="73"/>
      <c r="F3514" s="74"/>
      <c r="G3514" s="9"/>
      <c r="H3514" s="48"/>
      <c r="I3514" s="49">
        <f t="shared" ca="1" si="216"/>
        <v>2022</v>
      </c>
      <c r="J3514" s="22">
        <f t="shared" ca="1" si="213"/>
        <v>1</v>
      </c>
      <c r="K3514" s="19"/>
      <c r="L3514" s="73"/>
      <c r="M3514" s="74"/>
      <c r="N3514" s="19"/>
      <c r="O3514" s="73"/>
      <c r="P3514" s="82">
        <v>1</v>
      </c>
      <c r="Q3514" s="24">
        <v>1</v>
      </c>
      <c r="R3514" s="81">
        <f t="shared" si="214"/>
        <v>1</v>
      </c>
      <c r="S3514" s="87"/>
      <c r="T3514" s="19"/>
      <c r="U3514" s="25"/>
      <c r="V3514" s="25"/>
      <c r="W3514" s="81"/>
      <c r="X3514" s="91" t="e">
        <f ca="1">+VLOOKUP(#REF!,REFERENCIAS!$C:$D,2,0)*VLOOKUP(#REF!,PONDERADORES!A:P,IF(AND(INFORMACION!$T3514='REFERENCIAS RIESGO'!$C$36,INFORMACION!$F3514=REFERENCIAS!$C$24),16,IF(INFORMACION!$T3514='REFERENCIAS RIESGO'!$C$36,13,IF(INFORMACION!$F3514=REFERENCIAS!$C$24,10,7))),0)+VLOOKUP(K3514,REFERENCIAS!$C:$D,2,0)*VLOOKUP($K$2,PONDERADORES!A:P,IF(AND(INFORMACION!$T3514='REFERENCIAS RIESGO'!$C$36,INFORMACION!$F3514=REFERENCIAS!$C$24),16,IF(INFORMACION!$T3514='REFERENCIAS RIESGO'!$C$36,13,IF(INFORMACION!$F3514=REFERENCIAS!$C$24,10,7))),0)+VLOOKUP(L3514,REFERENCIAS!$C:$D,2,0)*VLOOKUP($L$2,PONDERADORES!A:P,IF(AND(INFORMACION!$T3514='REFERENCIAS RIESGO'!$C$36,INFORMACION!$F3514=REFERENCIAS!$C$24),16,IF(INFORMACION!$T3514='REFERENCIAS RIESGO'!$C$36,13,IF(INFORMACION!$F3514=REFERENCIAS!$C$24,10,7))),0)+VLOOKUP(F3514,REFERENCIAS!$C:$D,2,0)*VLOOKUP($F$2,PONDERADORES!A:P,IF(AND(INFORMACION!$T3514='REFERENCIAS RIESGO'!$C$36,INFORMACION!$F3514=REFERENCIAS!$C$24),16,IF(INFORMACION!$T3514='REFERENCIAS RIESGO'!$C$36,13,IF(INFORMACION!$F3514=REFERENCIAS!$C$24,10,7))),0)+VLOOKUP(T3514,REFERENCIAS!$C:$D,2,0)*VLOOKUP($T$2,PONDERADORES!A:P,IF(AND(INFORMACION!$T3514='REFERENCIAS RIESGO'!$C$36,INFORMACION!$F3514=REFERENCIAS!$C$24),16,IF(INFORMACION!$T3514='REFERENCIAS RIESGO'!$C$36,13,IF(INFORMACION!$F3514=REFERENCIAS!$C$24,10,7))),0)+VLOOKUP(IF(J3514&lt;=0.2,0.2,IF(AND(J3514&gt;0.2,J3514&lt;=0.4),0.4,IF(AND(J3514&gt;0.4,J3514&lt;=0.6),0.6,IF(AND(J3514&gt;0.6,J3514&lt;=0.8),0.8,IF(AND(J3514&gt;0.8,J3514&lt;=1),1))))),REFERENCIAS!$C:$D,2,0)*VLOOKUP($J$2,PONDERADORES!A:P,IF(AND(INFORMACION!$T3514='REFERENCIAS RIESGO'!$C$36,INFORMACION!$F3514=REFERENCIAS!$C$24),16,IF(INFORMACION!$T3514='REFERENCIAS RIESGO'!$C$36,13,IF(INFORMACION!$F3514=REFERENCIAS!$C$24,10,7))),0)</f>
        <v>#REF!</v>
      </c>
      <c r="Y3514" s="68">
        <f>+VLOOKUP(M3514,REFERENCIAS!$C:$D,2,0)*VLOOKUP($M$2,PONDERADORES!$A$7:$G$9,7,0)+VLOOKUP(N3514,REFERENCIAS!$C:$D,2,0)*VLOOKUP($N$2,PONDERADORES!$A$7:$G$9,7,0)+VLOOKUP(O3514,REFERENCIAS!$C:$D,2,0)*VLOOKUP($O$2,PONDERADORES!$A$7:$G$9,7,0)</f>
        <v>0.2</v>
      </c>
      <c r="Z3514" s="2">
        <f>+VLOOKUP(IF(R3514&lt;0.1,0,IF(AND(R3514&gt;=0.1,R3514&lt;0.2),0.1,IF(AND(R3514&gt;=0.2,R3514&lt;0.3),0.2,IF(R3514&gt;0.3,0.3,)))),REFERENCIAS!$C:$D,2,0)*VLOOKUP($R$2,PONDERADORES!$A$11:$G$11,7,0)</f>
        <v>15</v>
      </c>
      <c r="AA3514" s="92"/>
      <c r="AB3514" s="95" t="e">
        <f t="shared" ca="1" si="215"/>
        <v>#REF!</v>
      </c>
      <c r="AC3514" s="23" t="e">
        <f ca="1">IF(AB3514&gt;REFERENCIAS!$C$62,REFERENCIAS!$B$62,IF(AND(AB3514&gt;=REFERENCIAS!$C$63,AB3514&lt;REFERENCIAS!$D$63),REFERENCIAS!$B$63,IF(AND(AB3514&gt;REFERENCIAS!$C$64,AB3514&lt;=REFERENCIAS!$D$64),REFERENCIAS!$B$64,IF(AND(AB3514&gt;=REFERENCIAS!$C$65,AB3514&lt;REFERENCIAS!$D$65),REFERENCIAS!$B$65, "Revisar"))))</f>
        <v>#REF!</v>
      </c>
      <c r="AD3514" s="94" t="e">
        <f ca="1">VLOOKUP(AC3514,REFERENCIAS!$B$62:$G$65,4,FALSE)</f>
        <v>#REF!</v>
      </c>
    </row>
    <row r="3515" spans="1:30" ht="17.25" x14ac:dyDescent="0.25">
      <c r="A3515" s="74"/>
      <c r="B3515" s="19"/>
      <c r="C3515" s="19"/>
      <c r="D3515" s="50"/>
      <c r="E3515" s="73"/>
      <c r="F3515" s="74"/>
      <c r="G3515" s="9"/>
      <c r="H3515" s="48"/>
      <c r="I3515" s="49">
        <f t="shared" ca="1" si="216"/>
        <v>2022</v>
      </c>
      <c r="J3515" s="22">
        <f t="shared" ca="1" si="213"/>
        <v>1</v>
      </c>
      <c r="K3515" s="19"/>
      <c r="L3515" s="73"/>
      <c r="M3515" s="74"/>
      <c r="N3515" s="19"/>
      <c r="O3515" s="73"/>
      <c r="P3515" s="82">
        <v>1</v>
      </c>
      <c r="Q3515" s="24">
        <v>1</v>
      </c>
      <c r="R3515" s="81">
        <f t="shared" si="214"/>
        <v>1</v>
      </c>
      <c r="S3515" s="87"/>
      <c r="T3515" s="19"/>
      <c r="U3515" s="25"/>
      <c r="V3515" s="25"/>
      <c r="W3515" s="81"/>
      <c r="X3515" s="91" t="e">
        <f ca="1">+VLOOKUP(#REF!,REFERENCIAS!$C:$D,2,0)*VLOOKUP(#REF!,PONDERADORES!A:P,IF(AND(INFORMACION!$T3515='REFERENCIAS RIESGO'!$C$36,INFORMACION!$F3515=REFERENCIAS!$C$24),16,IF(INFORMACION!$T3515='REFERENCIAS RIESGO'!$C$36,13,IF(INFORMACION!$F3515=REFERENCIAS!$C$24,10,7))),0)+VLOOKUP(K3515,REFERENCIAS!$C:$D,2,0)*VLOOKUP($K$2,PONDERADORES!A:P,IF(AND(INFORMACION!$T3515='REFERENCIAS RIESGO'!$C$36,INFORMACION!$F3515=REFERENCIAS!$C$24),16,IF(INFORMACION!$T3515='REFERENCIAS RIESGO'!$C$36,13,IF(INFORMACION!$F3515=REFERENCIAS!$C$24,10,7))),0)+VLOOKUP(L3515,REFERENCIAS!$C:$D,2,0)*VLOOKUP($L$2,PONDERADORES!A:P,IF(AND(INFORMACION!$T3515='REFERENCIAS RIESGO'!$C$36,INFORMACION!$F3515=REFERENCIAS!$C$24),16,IF(INFORMACION!$T3515='REFERENCIAS RIESGO'!$C$36,13,IF(INFORMACION!$F3515=REFERENCIAS!$C$24,10,7))),0)+VLOOKUP(F3515,REFERENCIAS!$C:$D,2,0)*VLOOKUP($F$2,PONDERADORES!A:P,IF(AND(INFORMACION!$T3515='REFERENCIAS RIESGO'!$C$36,INFORMACION!$F3515=REFERENCIAS!$C$24),16,IF(INFORMACION!$T3515='REFERENCIAS RIESGO'!$C$36,13,IF(INFORMACION!$F3515=REFERENCIAS!$C$24,10,7))),0)+VLOOKUP(T3515,REFERENCIAS!$C:$D,2,0)*VLOOKUP($T$2,PONDERADORES!A:P,IF(AND(INFORMACION!$T3515='REFERENCIAS RIESGO'!$C$36,INFORMACION!$F3515=REFERENCIAS!$C$24),16,IF(INFORMACION!$T3515='REFERENCIAS RIESGO'!$C$36,13,IF(INFORMACION!$F3515=REFERENCIAS!$C$24,10,7))),0)+VLOOKUP(IF(J3515&lt;=0.2,0.2,IF(AND(J3515&gt;0.2,J3515&lt;=0.4),0.4,IF(AND(J3515&gt;0.4,J3515&lt;=0.6),0.6,IF(AND(J3515&gt;0.6,J3515&lt;=0.8),0.8,IF(AND(J3515&gt;0.8,J3515&lt;=1),1))))),REFERENCIAS!$C:$D,2,0)*VLOOKUP($J$2,PONDERADORES!A:P,IF(AND(INFORMACION!$T3515='REFERENCIAS RIESGO'!$C$36,INFORMACION!$F3515=REFERENCIAS!$C$24),16,IF(INFORMACION!$T3515='REFERENCIAS RIESGO'!$C$36,13,IF(INFORMACION!$F3515=REFERENCIAS!$C$24,10,7))),0)</f>
        <v>#REF!</v>
      </c>
      <c r="Y3515" s="68">
        <f>+VLOOKUP(M3515,REFERENCIAS!$C:$D,2,0)*VLOOKUP($M$2,PONDERADORES!$A$7:$G$9,7,0)+VLOOKUP(N3515,REFERENCIAS!$C:$D,2,0)*VLOOKUP($N$2,PONDERADORES!$A$7:$G$9,7,0)+VLOOKUP(O3515,REFERENCIAS!$C:$D,2,0)*VLOOKUP($O$2,PONDERADORES!$A$7:$G$9,7,0)</f>
        <v>0.2</v>
      </c>
      <c r="Z3515" s="2">
        <f>+VLOOKUP(IF(R3515&lt;0.1,0,IF(AND(R3515&gt;=0.1,R3515&lt;0.2),0.1,IF(AND(R3515&gt;=0.2,R3515&lt;0.3),0.2,IF(R3515&gt;0.3,0.3,)))),REFERENCIAS!$C:$D,2,0)*VLOOKUP($R$2,PONDERADORES!$A$11:$G$11,7,0)</f>
        <v>15</v>
      </c>
      <c r="AA3515" s="92"/>
      <c r="AB3515" s="95" t="e">
        <f t="shared" ca="1" si="215"/>
        <v>#REF!</v>
      </c>
      <c r="AC3515" s="23" t="e">
        <f ca="1">IF(AB3515&gt;REFERENCIAS!$C$62,REFERENCIAS!$B$62,IF(AND(AB3515&gt;=REFERENCIAS!$C$63,AB3515&lt;REFERENCIAS!$D$63),REFERENCIAS!$B$63,IF(AND(AB3515&gt;REFERENCIAS!$C$64,AB3515&lt;=REFERENCIAS!$D$64),REFERENCIAS!$B$64,IF(AND(AB3515&gt;=REFERENCIAS!$C$65,AB3515&lt;REFERENCIAS!$D$65),REFERENCIAS!$B$65, "Revisar"))))</f>
        <v>#REF!</v>
      </c>
      <c r="AD3515" s="94" t="e">
        <f ca="1">VLOOKUP(AC3515,REFERENCIAS!$B$62:$G$65,4,FALSE)</f>
        <v>#REF!</v>
      </c>
    </row>
    <row r="3516" spans="1:30" ht="17.25" x14ac:dyDescent="0.25">
      <c r="A3516" s="74"/>
      <c r="B3516" s="19"/>
      <c r="C3516" s="19"/>
      <c r="D3516" s="50"/>
      <c r="E3516" s="73"/>
      <c r="F3516" s="74"/>
      <c r="G3516" s="9"/>
      <c r="H3516" s="48"/>
      <c r="I3516" s="49">
        <f t="shared" ca="1" si="216"/>
        <v>2022</v>
      </c>
      <c r="J3516" s="22">
        <f t="shared" ca="1" si="213"/>
        <v>1</v>
      </c>
      <c r="K3516" s="19"/>
      <c r="L3516" s="73"/>
      <c r="M3516" s="74"/>
      <c r="N3516" s="19"/>
      <c r="O3516" s="73"/>
      <c r="P3516" s="82">
        <v>1</v>
      </c>
      <c r="Q3516" s="24">
        <v>1</v>
      </c>
      <c r="R3516" s="81">
        <f t="shared" si="214"/>
        <v>1</v>
      </c>
      <c r="S3516" s="87"/>
      <c r="T3516" s="19"/>
      <c r="U3516" s="25"/>
      <c r="V3516" s="25"/>
      <c r="W3516" s="81"/>
      <c r="X3516" s="91" t="e">
        <f ca="1">+VLOOKUP(#REF!,REFERENCIAS!$C:$D,2,0)*VLOOKUP(#REF!,PONDERADORES!A:P,IF(AND(INFORMACION!$T3516='REFERENCIAS RIESGO'!$C$36,INFORMACION!$F3516=REFERENCIAS!$C$24),16,IF(INFORMACION!$T3516='REFERENCIAS RIESGO'!$C$36,13,IF(INFORMACION!$F3516=REFERENCIAS!$C$24,10,7))),0)+VLOOKUP(K3516,REFERENCIAS!$C:$D,2,0)*VLOOKUP($K$2,PONDERADORES!A:P,IF(AND(INFORMACION!$T3516='REFERENCIAS RIESGO'!$C$36,INFORMACION!$F3516=REFERENCIAS!$C$24),16,IF(INFORMACION!$T3516='REFERENCIAS RIESGO'!$C$36,13,IF(INFORMACION!$F3516=REFERENCIAS!$C$24,10,7))),0)+VLOOKUP(L3516,REFERENCIAS!$C:$D,2,0)*VLOOKUP($L$2,PONDERADORES!A:P,IF(AND(INFORMACION!$T3516='REFERENCIAS RIESGO'!$C$36,INFORMACION!$F3516=REFERENCIAS!$C$24),16,IF(INFORMACION!$T3516='REFERENCIAS RIESGO'!$C$36,13,IF(INFORMACION!$F3516=REFERENCIAS!$C$24,10,7))),0)+VLOOKUP(F3516,REFERENCIAS!$C:$D,2,0)*VLOOKUP($F$2,PONDERADORES!A:P,IF(AND(INFORMACION!$T3516='REFERENCIAS RIESGO'!$C$36,INFORMACION!$F3516=REFERENCIAS!$C$24),16,IF(INFORMACION!$T3516='REFERENCIAS RIESGO'!$C$36,13,IF(INFORMACION!$F3516=REFERENCIAS!$C$24,10,7))),0)+VLOOKUP(T3516,REFERENCIAS!$C:$D,2,0)*VLOOKUP($T$2,PONDERADORES!A:P,IF(AND(INFORMACION!$T3516='REFERENCIAS RIESGO'!$C$36,INFORMACION!$F3516=REFERENCIAS!$C$24),16,IF(INFORMACION!$T3516='REFERENCIAS RIESGO'!$C$36,13,IF(INFORMACION!$F3516=REFERENCIAS!$C$24,10,7))),0)+VLOOKUP(IF(J3516&lt;=0.2,0.2,IF(AND(J3516&gt;0.2,J3516&lt;=0.4),0.4,IF(AND(J3516&gt;0.4,J3516&lt;=0.6),0.6,IF(AND(J3516&gt;0.6,J3516&lt;=0.8),0.8,IF(AND(J3516&gt;0.8,J3516&lt;=1),1))))),REFERENCIAS!$C:$D,2,0)*VLOOKUP($J$2,PONDERADORES!A:P,IF(AND(INFORMACION!$T3516='REFERENCIAS RIESGO'!$C$36,INFORMACION!$F3516=REFERENCIAS!$C$24),16,IF(INFORMACION!$T3516='REFERENCIAS RIESGO'!$C$36,13,IF(INFORMACION!$F3516=REFERENCIAS!$C$24,10,7))),0)</f>
        <v>#REF!</v>
      </c>
      <c r="Y3516" s="68">
        <f>+VLOOKUP(M3516,REFERENCIAS!$C:$D,2,0)*VLOOKUP($M$2,PONDERADORES!$A$7:$G$9,7,0)+VLOOKUP(N3516,REFERENCIAS!$C:$D,2,0)*VLOOKUP($N$2,PONDERADORES!$A$7:$G$9,7,0)+VLOOKUP(O3516,REFERENCIAS!$C:$D,2,0)*VLOOKUP($O$2,PONDERADORES!$A$7:$G$9,7,0)</f>
        <v>0.2</v>
      </c>
      <c r="Z3516" s="2">
        <f>+VLOOKUP(IF(R3516&lt;0.1,0,IF(AND(R3516&gt;=0.1,R3516&lt;0.2),0.1,IF(AND(R3516&gt;=0.2,R3516&lt;0.3),0.2,IF(R3516&gt;0.3,0.3,)))),REFERENCIAS!$C:$D,2,0)*VLOOKUP($R$2,PONDERADORES!$A$11:$G$11,7,0)</f>
        <v>15</v>
      </c>
      <c r="AA3516" s="92"/>
      <c r="AB3516" s="95" t="e">
        <f t="shared" ca="1" si="215"/>
        <v>#REF!</v>
      </c>
      <c r="AC3516" s="23" t="e">
        <f ca="1">IF(AB3516&gt;REFERENCIAS!$C$62,REFERENCIAS!$B$62,IF(AND(AB3516&gt;=REFERENCIAS!$C$63,AB3516&lt;REFERENCIAS!$D$63),REFERENCIAS!$B$63,IF(AND(AB3516&gt;REFERENCIAS!$C$64,AB3516&lt;=REFERENCIAS!$D$64),REFERENCIAS!$B$64,IF(AND(AB3516&gt;=REFERENCIAS!$C$65,AB3516&lt;REFERENCIAS!$D$65),REFERENCIAS!$B$65, "Revisar"))))</f>
        <v>#REF!</v>
      </c>
      <c r="AD3516" s="94" t="e">
        <f ca="1">VLOOKUP(AC3516,REFERENCIAS!$B$62:$G$65,4,FALSE)</f>
        <v>#REF!</v>
      </c>
    </row>
    <row r="3517" spans="1:30" ht="17.25" x14ac:dyDescent="0.25">
      <c r="A3517" s="74"/>
      <c r="B3517" s="19"/>
      <c r="C3517" s="19"/>
      <c r="D3517" s="50"/>
      <c r="E3517" s="73"/>
      <c r="F3517" s="74"/>
      <c r="G3517" s="9"/>
      <c r="H3517" s="48"/>
      <c r="I3517" s="49">
        <f t="shared" ca="1" si="216"/>
        <v>2022</v>
      </c>
      <c r="J3517" s="22">
        <f t="shared" ca="1" si="213"/>
        <v>1</v>
      </c>
      <c r="K3517" s="19"/>
      <c r="L3517" s="73"/>
      <c r="M3517" s="74"/>
      <c r="N3517" s="19"/>
      <c r="O3517" s="73"/>
      <c r="P3517" s="82">
        <v>1</v>
      </c>
      <c r="Q3517" s="24">
        <v>1</v>
      </c>
      <c r="R3517" s="81">
        <f t="shared" si="214"/>
        <v>1</v>
      </c>
      <c r="S3517" s="87"/>
      <c r="T3517" s="19"/>
      <c r="U3517" s="25"/>
      <c r="V3517" s="25"/>
      <c r="W3517" s="81"/>
      <c r="X3517" s="91" t="e">
        <f ca="1">+VLOOKUP(#REF!,REFERENCIAS!$C:$D,2,0)*VLOOKUP(#REF!,PONDERADORES!A:P,IF(AND(INFORMACION!$T3517='REFERENCIAS RIESGO'!$C$36,INFORMACION!$F3517=REFERENCIAS!$C$24),16,IF(INFORMACION!$T3517='REFERENCIAS RIESGO'!$C$36,13,IF(INFORMACION!$F3517=REFERENCIAS!$C$24,10,7))),0)+VLOOKUP(K3517,REFERENCIAS!$C:$D,2,0)*VLOOKUP($K$2,PONDERADORES!A:P,IF(AND(INFORMACION!$T3517='REFERENCIAS RIESGO'!$C$36,INFORMACION!$F3517=REFERENCIAS!$C$24),16,IF(INFORMACION!$T3517='REFERENCIAS RIESGO'!$C$36,13,IF(INFORMACION!$F3517=REFERENCIAS!$C$24,10,7))),0)+VLOOKUP(L3517,REFERENCIAS!$C:$D,2,0)*VLOOKUP($L$2,PONDERADORES!A:P,IF(AND(INFORMACION!$T3517='REFERENCIAS RIESGO'!$C$36,INFORMACION!$F3517=REFERENCIAS!$C$24),16,IF(INFORMACION!$T3517='REFERENCIAS RIESGO'!$C$36,13,IF(INFORMACION!$F3517=REFERENCIAS!$C$24,10,7))),0)+VLOOKUP(F3517,REFERENCIAS!$C:$D,2,0)*VLOOKUP($F$2,PONDERADORES!A:P,IF(AND(INFORMACION!$T3517='REFERENCIAS RIESGO'!$C$36,INFORMACION!$F3517=REFERENCIAS!$C$24),16,IF(INFORMACION!$T3517='REFERENCIAS RIESGO'!$C$36,13,IF(INFORMACION!$F3517=REFERENCIAS!$C$24,10,7))),0)+VLOOKUP(T3517,REFERENCIAS!$C:$D,2,0)*VLOOKUP($T$2,PONDERADORES!A:P,IF(AND(INFORMACION!$T3517='REFERENCIAS RIESGO'!$C$36,INFORMACION!$F3517=REFERENCIAS!$C$24),16,IF(INFORMACION!$T3517='REFERENCIAS RIESGO'!$C$36,13,IF(INFORMACION!$F3517=REFERENCIAS!$C$24,10,7))),0)+VLOOKUP(IF(J3517&lt;=0.2,0.2,IF(AND(J3517&gt;0.2,J3517&lt;=0.4),0.4,IF(AND(J3517&gt;0.4,J3517&lt;=0.6),0.6,IF(AND(J3517&gt;0.6,J3517&lt;=0.8),0.8,IF(AND(J3517&gt;0.8,J3517&lt;=1),1))))),REFERENCIAS!$C:$D,2,0)*VLOOKUP($J$2,PONDERADORES!A:P,IF(AND(INFORMACION!$T3517='REFERENCIAS RIESGO'!$C$36,INFORMACION!$F3517=REFERENCIAS!$C$24),16,IF(INFORMACION!$T3517='REFERENCIAS RIESGO'!$C$36,13,IF(INFORMACION!$F3517=REFERENCIAS!$C$24,10,7))),0)</f>
        <v>#REF!</v>
      </c>
      <c r="Y3517" s="68">
        <f>+VLOOKUP(M3517,REFERENCIAS!$C:$D,2,0)*VLOOKUP($M$2,PONDERADORES!$A$7:$G$9,7,0)+VLOOKUP(N3517,REFERENCIAS!$C:$D,2,0)*VLOOKUP($N$2,PONDERADORES!$A$7:$G$9,7,0)+VLOOKUP(O3517,REFERENCIAS!$C:$D,2,0)*VLOOKUP($O$2,PONDERADORES!$A$7:$G$9,7,0)</f>
        <v>0.2</v>
      </c>
      <c r="Z3517" s="2">
        <f>+VLOOKUP(IF(R3517&lt;0.1,0,IF(AND(R3517&gt;=0.1,R3517&lt;0.2),0.1,IF(AND(R3517&gt;=0.2,R3517&lt;0.3),0.2,IF(R3517&gt;0.3,0.3,)))),REFERENCIAS!$C:$D,2,0)*VLOOKUP($R$2,PONDERADORES!$A$11:$G$11,7,0)</f>
        <v>15</v>
      </c>
      <c r="AA3517" s="92"/>
      <c r="AB3517" s="95" t="e">
        <f t="shared" ca="1" si="215"/>
        <v>#REF!</v>
      </c>
      <c r="AC3517" s="23" t="e">
        <f ca="1">IF(AB3517&gt;REFERENCIAS!$C$62,REFERENCIAS!$B$62,IF(AND(AB3517&gt;=REFERENCIAS!$C$63,AB3517&lt;REFERENCIAS!$D$63),REFERENCIAS!$B$63,IF(AND(AB3517&gt;REFERENCIAS!$C$64,AB3517&lt;=REFERENCIAS!$D$64),REFERENCIAS!$B$64,IF(AND(AB3517&gt;=REFERENCIAS!$C$65,AB3517&lt;REFERENCIAS!$D$65),REFERENCIAS!$B$65, "Revisar"))))</f>
        <v>#REF!</v>
      </c>
      <c r="AD3517" s="94" t="e">
        <f ca="1">VLOOKUP(AC3517,REFERENCIAS!$B$62:$G$65,4,FALSE)</f>
        <v>#REF!</v>
      </c>
    </row>
    <row r="3518" spans="1:30" ht="17.25" x14ac:dyDescent="0.25">
      <c r="A3518" s="74"/>
      <c r="B3518" s="19"/>
      <c r="C3518" s="19"/>
      <c r="D3518" s="50"/>
      <c r="E3518" s="73"/>
      <c r="F3518" s="74"/>
      <c r="G3518" s="9"/>
      <c r="H3518" s="48"/>
      <c r="I3518" s="49">
        <f t="shared" ca="1" si="216"/>
        <v>2022</v>
      </c>
      <c r="J3518" s="22">
        <f t="shared" ca="1" si="213"/>
        <v>1</v>
      </c>
      <c r="K3518" s="19"/>
      <c r="L3518" s="73"/>
      <c r="M3518" s="74"/>
      <c r="N3518" s="19"/>
      <c r="O3518" s="73"/>
      <c r="P3518" s="82">
        <v>1</v>
      </c>
      <c r="Q3518" s="24">
        <v>1</v>
      </c>
      <c r="R3518" s="81">
        <f t="shared" si="214"/>
        <v>1</v>
      </c>
      <c r="S3518" s="87"/>
      <c r="T3518" s="19"/>
      <c r="U3518" s="25"/>
      <c r="V3518" s="25"/>
      <c r="W3518" s="81"/>
      <c r="X3518" s="91" t="e">
        <f ca="1">+VLOOKUP(#REF!,REFERENCIAS!$C:$D,2,0)*VLOOKUP(#REF!,PONDERADORES!A:P,IF(AND(INFORMACION!$T3518='REFERENCIAS RIESGO'!$C$36,INFORMACION!$F3518=REFERENCIAS!$C$24),16,IF(INFORMACION!$T3518='REFERENCIAS RIESGO'!$C$36,13,IF(INFORMACION!$F3518=REFERENCIAS!$C$24,10,7))),0)+VLOOKUP(K3518,REFERENCIAS!$C:$D,2,0)*VLOOKUP($K$2,PONDERADORES!A:P,IF(AND(INFORMACION!$T3518='REFERENCIAS RIESGO'!$C$36,INFORMACION!$F3518=REFERENCIAS!$C$24),16,IF(INFORMACION!$T3518='REFERENCIAS RIESGO'!$C$36,13,IF(INFORMACION!$F3518=REFERENCIAS!$C$24,10,7))),0)+VLOOKUP(L3518,REFERENCIAS!$C:$D,2,0)*VLOOKUP($L$2,PONDERADORES!A:P,IF(AND(INFORMACION!$T3518='REFERENCIAS RIESGO'!$C$36,INFORMACION!$F3518=REFERENCIAS!$C$24),16,IF(INFORMACION!$T3518='REFERENCIAS RIESGO'!$C$36,13,IF(INFORMACION!$F3518=REFERENCIAS!$C$24,10,7))),0)+VLOOKUP(F3518,REFERENCIAS!$C:$D,2,0)*VLOOKUP($F$2,PONDERADORES!A:P,IF(AND(INFORMACION!$T3518='REFERENCIAS RIESGO'!$C$36,INFORMACION!$F3518=REFERENCIAS!$C$24),16,IF(INFORMACION!$T3518='REFERENCIAS RIESGO'!$C$36,13,IF(INFORMACION!$F3518=REFERENCIAS!$C$24,10,7))),0)+VLOOKUP(T3518,REFERENCIAS!$C:$D,2,0)*VLOOKUP($T$2,PONDERADORES!A:P,IF(AND(INFORMACION!$T3518='REFERENCIAS RIESGO'!$C$36,INFORMACION!$F3518=REFERENCIAS!$C$24),16,IF(INFORMACION!$T3518='REFERENCIAS RIESGO'!$C$36,13,IF(INFORMACION!$F3518=REFERENCIAS!$C$24,10,7))),0)+VLOOKUP(IF(J3518&lt;=0.2,0.2,IF(AND(J3518&gt;0.2,J3518&lt;=0.4),0.4,IF(AND(J3518&gt;0.4,J3518&lt;=0.6),0.6,IF(AND(J3518&gt;0.6,J3518&lt;=0.8),0.8,IF(AND(J3518&gt;0.8,J3518&lt;=1),1))))),REFERENCIAS!$C:$D,2,0)*VLOOKUP($J$2,PONDERADORES!A:P,IF(AND(INFORMACION!$T3518='REFERENCIAS RIESGO'!$C$36,INFORMACION!$F3518=REFERENCIAS!$C$24),16,IF(INFORMACION!$T3518='REFERENCIAS RIESGO'!$C$36,13,IF(INFORMACION!$F3518=REFERENCIAS!$C$24,10,7))),0)</f>
        <v>#REF!</v>
      </c>
      <c r="Y3518" s="68">
        <f>+VLOOKUP(M3518,REFERENCIAS!$C:$D,2,0)*VLOOKUP($M$2,PONDERADORES!$A$7:$G$9,7,0)+VLOOKUP(N3518,REFERENCIAS!$C:$D,2,0)*VLOOKUP($N$2,PONDERADORES!$A$7:$G$9,7,0)+VLOOKUP(O3518,REFERENCIAS!$C:$D,2,0)*VLOOKUP($O$2,PONDERADORES!$A$7:$G$9,7,0)</f>
        <v>0.2</v>
      </c>
      <c r="Z3518" s="2">
        <f>+VLOOKUP(IF(R3518&lt;0.1,0,IF(AND(R3518&gt;=0.1,R3518&lt;0.2),0.1,IF(AND(R3518&gt;=0.2,R3518&lt;0.3),0.2,IF(R3518&gt;0.3,0.3,)))),REFERENCIAS!$C:$D,2,0)*VLOOKUP($R$2,PONDERADORES!$A$11:$G$11,7,0)</f>
        <v>15</v>
      </c>
      <c r="AA3518" s="92"/>
      <c r="AB3518" s="95" t="e">
        <f t="shared" ca="1" si="215"/>
        <v>#REF!</v>
      </c>
      <c r="AC3518" s="23" t="e">
        <f ca="1">IF(AB3518&gt;REFERENCIAS!$C$62,REFERENCIAS!$B$62,IF(AND(AB3518&gt;=REFERENCIAS!$C$63,AB3518&lt;REFERENCIAS!$D$63),REFERENCIAS!$B$63,IF(AND(AB3518&gt;REFERENCIAS!$C$64,AB3518&lt;=REFERENCIAS!$D$64),REFERENCIAS!$B$64,IF(AND(AB3518&gt;=REFERENCIAS!$C$65,AB3518&lt;REFERENCIAS!$D$65),REFERENCIAS!$B$65, "Revisar"))))</f>
        <v>#REF!</v>
      </c>
      <c r="AD3518" s="94" t="e">
        <f ca="1">VLOOKUP(AC3518,REFERENCIAS!$B$62:$G$65,4,FALSE)</f>
        <v>#REF!</v>
      </c>
    </row>
    <row r="3519" spans="1:30" ht="17.25" x14ac:dyDescent="0.25">
      <c r="A3519" s="74"/>
      <c r="B3519" s="19"/>
      <c r="C3519" s="19"/>
      <c r="D3519" s="50"/>
      <c r="E3519" s="73"/>
      <c r="F3519" s="74"/>
      <c r="G3519" s="9"/>
      <c r="H3519" s="48"/>
      <c r="I3519" s="49">
        <f t="shared" ca="1" si="216"/>
        <v>2022</v>
      </c>
      <c r="J3519" s="22">
        <f t="shared" ca="1" si="213"/>
        <v>1</v>
      </c>
      <c r="K3519" s="19"/>
      <c r="L3519" s="73"/>
      <c r="M3519" s="74"/>
      <c r="N3519" s="19"/>
      <c r="O3519" s="73"/>
      <c r="P3519" s="82">
        <v>1</v>
      </c>
      <c r="Q3519" s="24">
        <v>1</v>
      </c>
      <c r="R3519" s="81">
        <f t="shared" si="214"/>
        <v>1</v>
      </c>
      <c r="S3519" s="87"/>
      <c r="T3519" s="19"/>
      <c r="U3519" s="25"/>
      <c r="V3519" s="25"/>
      <c r="W3519" s="81"/>
      <c r="X3519" s="91" t="e">
        <f ca="1">+VLOOKUP(#REF!,REFERENCIAS!$C:$D,2,0)*VLOOKUP(#REF!,PONDERADORES!A:P,IF(AND(INFORMACION!$T3519='REFERENCIAS RIESGO'!$C$36,INFORMACION!$F3519=REFERENCIAS!$C$24),16,IF(INFORMACION!$T3519='REFERENCIAS RIESGO'!$C$36,13,IF(INFORMACION!$F3519=REFERENCIAS!$C$24,10,7))),0)+VLOOKUP(K3519,REFERENCIAS!$C:$D,2,0)*VLOOKUP($K$2,PONDERADORES!A:P,IF(AND(INFORMACION!$T3519='REFERENCIAS RIESGO'!$C$36,INFORMACION!$F3519=REFERENCIAS!$C$24),16,IF(INFORMACION!$T3519='REFERENCIAS RIESGO'!$C$36,13,IF(INFORMACION!$F3519=REFERENCIAS!$C$24,10,7))),0)+VLOOKUP(L3519,REFERENCIAS!$C:$D,2,0)*VLOOKUP($L$2,PONDERADORES!A:P,IF(AND(INFORMACION!$T3519='REFERENCIAS RIESGO'!$C$36,INFORMACION!$F3519=REFERENCIAS!$C$24),16,IF(INFORMACION!$T3519='REFERENCIAS RIESGO'!$C$36,13,IF(INFORMACION!$F3519=REFERENCIAS!$C$24,10,7))),0)+VLOOKUP(F3519,REFERENCIAS!$C:$D,2,0)*VLOOKUP($F$2,PONDERADORES!A:P,IF(AND(INFORMACION!$T3519='REFERENCIAS RIESGO'!$C$36,INFORMACION!$F3519=REFERENCIAS!$C$24),16,IF(INFORMACION!$T3519='REFERENCIAS RIESGO'!$C$36,13,IF(INFORMACION!$F3519=REFERENCIAS!$C$24,10,7))),0)+VLOOKUP(T3519,REFERENCIAS!$C:$D,2,0)*VLOOKUP($T$2,PONDERADORES!A:P,IF(AND(INFORMACION!$T3519='REFERENCIAS RIESGO'!$C$36,INFORMACION!$F3519=REFERENCIAS!$C$24),16,IF(INFORMACION!$T3519='REFERENCIAS RIESGO'!$C$36,13,IF(INFORMACION!$F3519=REFERENCIAS!$C$24,10,7))),0)+VLOOKUP(IF(J3519&lt;=0.2,0.2,IF(AND(J3519&gt;0.2,J3519&lt;=0.4),0.4,IF(AND(J3519&gt;0.4,J3519&lt;=0.6),0.6,IF(AND(J3519&gt;0.6,J3519&lt;=0.8),0.8,IF(AND(J3519&gt;0.8,J3519&lt;=1),1))))),REFERENCIAS!$C:$D,2,0)*VLOOKUP($J$2,PONDERADORES!A:P,IF(AND(INFORMACION!$T3519='REFERENCIAS RIESGO'!$C$36,INFORMACION!$F3519=REFERENCIAS!$C$24),16,IF(INFORMACION!$T3519='REFERENCIAS RIESGO'!$C$36,13,IF(INFORMACION!$F3519=REFERENCIAS!$C$24,10,7))),0)</f>
        <v>#REF!</v>
      </c>
      <c r="Y3519" s="68">
        <f>+VLOOKUP(M3519,REFERENCIAS!$C:$D,2,0)*VLOOKUP($M$2,PONDERADORES!$A$7:$G$9,7,0)+VLOOKUP(N3519,REFERENCIAS!$C:$D,2,0)*VLOOKUP($N$2,PONDERADORES!$A$7:$G$9,7,0)+VLOOKUP(O3519,REFERENCIAS!$C:$D,2,0)*VLOOKUP($O$2,PONDERADORES!$A$7:$G$9,7,0)</f>
        <v>0.2</v>
      </c>
      <c r="Z3519" s="2">
        <f>+VLOOKUP(IF(R3519&lt;0.1,0,IF(AND(R3519&gt;=0.1,R3519&lt;0.2),0.1,IF(AND(R3519&gt;=0.2,R3519&lt;0.3),0.2,IF(R3519&gt;0.3,0.3,)))),REFERENCIAS!$C:$D,2,0)*VLOOKUP($R$2,PONDERADORES!$A$11:$G$11,7,0)</f>
        <v>15</v>
      </c>
      <c r="AA3519" s="92"/>
      <c r="AB3519" s="95" t="e">
        <f t="shared" ca="1" si="215"/>
        <v>#REF!</v>
      </c>
      <c r="AC3519" s="23" t="e">
        <f ca="1">IF(AB3519&gt;REFERENCIAS!$C$62,REFERENCIAS!$B$62,IF(AND(AB3519&gt;=REFERENCIAS!$C$63,AB3519&lt;REFERENCIAS!$D$63),REFERENCIAS!$B$63,IF(AND(AB3519&gt;REFERENCIAS!$C$64,AB3519&lt;=REFERENCIAS!$D$64),REFERENCIAS!$B$64,IF(AND(AB3519&gt;=REFERENCIAS!$C$65,AB3519&lt;REFERENCIAS!$D$65),REFERENCIAS!$B$65, "Revisar"))))</f>
        <v>#REF!</v>
      </c>
      <c r="AD3519" s="94" t="e">
        <f ca="1">VLOOKUP(AC3519,REFERENCIAS!$B$62:$G$65,4,FALSE)</f>
        <v>#REF!</v>
      </c>
    </row>
    <row r="3520" spans="1:30" ht="17.25" x14ac:dyDescent="0.25">
      <c r="A3520" s="74"/>
      <c r="B3520" s="19"/>
      <c r="C3520" s="19"/>
      <c r="D3520" s="50"/>
      <c r="E3520" s="73"/>
      <c r="F3520" s="74"/>
      <c r="G3520" s="9"/>
      <c r="H3520" s="48"/>
      <c r="I3520" s="49">
        <f t="shared" ca="1" si="216"/>
        <v>2022</v>
      </c>
      <c r="J3520" s="22">
        <f t="shared" ca="1" si="213"/>
        <v>1</v>
      </c>
      <c r="K3520" s="19"/>
      <c r="L3520" s="73"/>
      <c r="M3520" s="74"/>
      <c r="N3520" s="19"/>
      <c r="O3520" s="73"/>
      <c r="P3520" s="82">
        <v>1</v>
      </c>
      <c r="Q3520" s="24">
        <v>1</v>
      </c>
      <c r="R3520" s="81">
        <f t="shared" si="214"/>
        <v>1</v>
      </c>
      <c r="S3520" s="87"/>
      <c r="T3520" s="19"/>
      <c r="U3520" s="25"/>
      <c r="V3520" s="25"/>
      <c r="W3520" s="81"/>
      <c r="X3520" s="91" t="e">
        <f ca="1">+VLOOKUP(#REF!,REFERENCIAS!$C:$D,2,0)*VLOOKUP(#REF!,PONDERADORES!A:P,IF(AND(INFORMACION!$T3520='REFERENCIAS RIESGO'!$C$36,INFORMACION!$F3520=REFERENCIAS!$C$24),16,IF(INFORMACION!$T3520='REFERENCIAS RIESGO'!$C$36,13,IF(INFORMACION!$F3520=REFERENCIAS!$C$24,10,7))),0)+VLOOKUP(K3520,REFERENCIAS!$C:$D,2,0)*VLOOKUP($K$2,PONDERADORES!A:P,IF(AND(INFORMACION!$T3520='REFERENCIAS RIESGO'!$C$36,INFORMACION!$F3520=REFERENCIAS!$C$24),16,IF(INFORMACION!$T3520='REFERENCIAS RIESGO'!$C$36,13,IF(INFORMACION!$F3520=REFERENCIAS!$C$24,10,7))),0)+VLOOKUP(L3520,REFERENCIAS!$C:$D,2,0)*VLOOKUP($L$2,PONDERADORES!A:P,IF(AND(INFORMACION!$T3520='REFERENCIAS RIESGO'!$C$36,INFORMACION!$F3520=REFERENCIAS!$C$24),16,IF(INFORMACION!$T3520='REFERENCIAS RIESGO'!$C$36,13,IF(INFORMACION!$F3520=REFERENCIAS!$C$24,10,7))),0)+VLOOKUP(F3520,REFERENCIAS!$C:$D,2,0)*VLOOKUP($F$2,PONDERADORES!A:P,IF(AND(INFORMACION!$T3520='REFERENCIAS RIESGO'!$C$36,INFORMACION!$F3520=REFERENCIAS!$C$24),16,IF(INFORMACION!$T3520='REFERENCIAS RIESGO'!$C$36,13,IF(INFORMACION!$F3520=REFERENCIAS!$C$24,10,7))),0)+VLOOKUP(T3520,REFERENCIAS!$C:$D,2,0)*VLOOKUP($T$2,PONDERADORES!A:P,IF(AND(INFORMACION!$T3520='REFERENCIAS RIESGO'!$C$36,INFORMACION!$F3520=REFERENCIAS!$C$24),16,IF(INFORMACION!$T3520='REFERENCIAS RIESGO'!$C$36,13,IF(INFORMACION!$F3520=REFERENCIAS!$C$24,10,7))),0)+VLOOKUP(IF(J3520&lt;=0.2,0.2,IF(AND(J3520&gt;0.2,J3520&lt;=0.4),0.4,IF(AND(J3520&gt;0.4,J3520&lt;=0.6),0.6,IF(AND(J3520&gt;0.6,J3520&lt;=0.8),0.8,IF(AND(J3520&gt;0.8,J3520&lt;=1),1))))),REFERENCIAS!$C:$D,2,0)*VLOOKUP($J$2,PONDERADORES!A:P,IF(AND(INFORMACION!$T3520='REFERENCIAS RIESGO'!$C$36,INFORMACION!$F3520=REFERENCIAS!$C$24),16,IF(INFORMACION!$T3520='REFERENCIAS RIESGO'!$C$36,13,IF(INFORMACION!$F3520=REFERENCIAS!$C$24,10,7))),0)</f>
        <v>#REF!</v>
      </c>
      <c r="Y3520" s="68">
        <f>+VLOOKUP(M3520,REFERENCIAS!$C:$D,2,0)*VLOOKUP($M$2,PONDERADORES!$A$7:$G$9,7,0)+VLOOKUP(N3520,REFERENCIAS!$C:$D,2,0)*VLOOKUP($N$2,PONDERADORES!$A$7:$G$9,7,0)+VLOOKUP(O3520,REFERENCIAS!$C:$D,2,0)*VLOOKUP($O$2,PONDERADORES!$A$7:$G$9,7,0)</f>
        <v>0.2</v>
      </c>
      <c r="Z3520" s="2">
        <f>+VLOOKUP(IF(R3520&lt;0.1,0,IF(AND(R3520&gt;=0.1,R3520&lt;0.2),0.1,IF(AND(R3520&gt;=0.2,R3520&lt;0.3),0.2,IF(R3520&gt;0.3,0.3,)))),REFERENCIAS!$C:$D,2,0)*VLOOKUP($R$2,PONDERADORES!$A$11:$G$11,7,0)</f>
        <v>15</v>
      </c>
      <c r="AA3520" s="92"/>
      <c r="AB3520" s="95" t="e">
        <f t="shared" ca="1" si="215"/>
        <v>#REF!</v>
      </c>
      <c r="AC3520" s="23" t="e">
        <f ca="1">IF(AB3520&gt;REFERENCIAS!$C$62,REFERENCIAS!$B$62,IF(AND(AB3520&gt;=REFERENCIAS!$C$63,AB3520&lt;REFERENCIAS!$D$63),REFERENCIAS!$B$63,IF(AND(AB3520&gt;REFERENCIAS!$C$64,AB3520&lt;=REFERENCIAS!$D$64),REFERENCIAS!$B$64,IF(AND(AB3520&gt;=REFERENCIAS!$C$65,AB3520&lt;REFERENCIAS!$D$65),REFERENCIAS!$B$65, "Revisar"))))</f>
        <v>#REF!</v>
      </c>
      <c r="AD3520" s="94" t="e">
        <f ca="1">VLOOKUP(AC3520,REFERENCIAS!$B$62:$G$65,4,FALSE)</f>
        <v>#REF!</v>
      </c>
    </row>
    <row r="3521" spans="1:30" ht="17.25" x14ac:dyDescent="0.25">
      <c r="A3521" s="74"/>
      <c r="B3521" s="19"/>
      <c r="C3521" s="19"/>
      <c r="D3521" s="50"/>
      <c r="E3521" s="73"/>
      <c r="F3521" s="74"/>
      <c r="G3521" s="9"/>
      <c r="H3521" s="48"/>
      <c r="I3521" s="49">
        <f t="shared" ca="1" si="216"/>
        <v>2022</v>
      </c>
      <c r="J3521" s="22">
        <f t="shared" ca="1" si="213"/>
        <v>1</v>
      </c>
      <c r="K3521" s="19"/>
      <c r="L3521" s="73"/>
      <c r="M3521" s="74"/>
      <c r="N3521" s="19"/>
      <c r="O3521" s="73"/>
      <c r="P3521" s="82">
        <v>1</v>
      </c>
      <c r="Q3521" s="24">
        <v>1</v>
      </c>
      <c r="R3521" s="81">
        <f t="shared" si="214"/>
        <v>1</v>
      </c>
      <c r="S3521" s="87"/>
      <c r="T3521" s="19"/>
      <c r="U3521" s="25"/>
      <c r="V3521" s="25"/>
      <c r="W3521" s="81"/>
      <c r="X3521" s="91" t="e">
        <f ca="1">+VLOOKUP(#REF!,REFERENCIAS!$C:$D,2,0)*VLOOKUP(#REF!,PONDERADORES!A:P,IF(AND(INFORMACION!$T3521='REFERENCIAS RIESGO'!$C$36,INFORMACION!$F3521=REFERENCIAS!$C$24),16,IF(INFORMACION!$T3521='REFERENCIAS RIESGO'!$C$36,13,IF(INFORMACION!$F3521=REFERENCIAS!$C$24,10,7))),0)+VLOOKUP(K3521,REFERENCIAS!$C:$D,2,0)*VLOOKUP($K$2,PONDERADORES!A:P,IF(AND(INFORMACION!$T3521='REFERENCIAS RIESGO'!$C$36,INFORMACION!$F3521=REFERENCIAS!$C$24),16,IF(INFORMACION!$T3521='REFERENCIAS RIESGO'!$C$36,13,IF(INFORMACION!$F3521=REFERENCIAS!$C$24,10,7))),0)+VLOOKUP(L3521,REFERENCIAS!$C:$D,2,0)*VLOOKUP($L$2,PONDERADORES!A:P,IF(AND(INFORMACION!$T3521='REFERENCIAS RIESGO'!$C$36,INFORMACION!$F3521=REFERENCIAS!$C$24),16,IF(INFORMACION!$T3521='REFERENCIAS RIESGO'!$C$36,13,IF(INFORMACION!$F3521=REFERENCIAS!$C$24,10,7))),0)+VLOOKUP(F3521,REFERENCIAS!$C:$D,2,0)*VLOOKUP($F$2,PONDERADORES!A:P,IF(AND(INFORMACION!$T3521='REFERENCIAS RIESGO'!$C$36,INFORMACION!$F3521=REFERENCIAS!$C$24),16,IF(INFORMACION!$T3521='REFERENCIAS RIESGO'!$C$36,13,IF(INFORMACION!$F3521=REFERENCIAS!$C$24,10,7))),0)+VLOOKUP(T3521,REFERENCIAS!$C:$D,2,0)*VLOOKUP($T$2,PONDERADORES!A:P,IF(AND(INFORMACION!$T3521='REFERENCIAS RIESGO'!$C$36,INFORMACION!$F3521=REFERENCIAS!$C$24),16,IF(INFORMACION!$T3521='REFERENCIAS RIESGO'!$C$36,13,IF(INFORMACION!$F3521=REFERENCIAS!$C$24,10,7))),0)+VLOOKUP(IF(J3521&lt;=0.2,0.2,IF(AND(J3521&gt;0.2,J3521&lt;=0.4),0.4,IF(AND(J3521&gt;0.4,J3521&lt;=0.6),0.6,IF(AND(J3521&gt;0.6,J3521&lt;=0.8),0.8,IF(AND(J3521&gt;0.8,J3521&lt;=1),1))))),REFERENCIAS!$C:$D,2,0)*VLOOKUP($J$2,PONDERADORES!A:P,IF(AND(INFORMACION!$T3521='REFERENCIAS RIESGO'!$C$36,INFORMACION!$F3521=REFERENCIAS!$C$24),16,IF(INFORMACION!$T3521='REFERENCIAS RIESGO'!$C$36,13,IF(INFORMACION!$F3521=REFERENCIAS!$C$24,10,7))),0)</f>
        <v>#REF!</v>
      </c>
      <c r="Y3521" s="68">
        <f>+VLOOKUP(M3521,REFERENCIAS!$C:$D,2,0)*VLOOKUP($M$2,PONDERADORES!$A$7:$G$9,7,0)+VLOOKUP(N3521,REFERENCIAS!$C:$D,2,0)*VLOOKUP($N$2,PONDERADORES!$A$7:$G$9,7,0)+VLOOKUP(O3521,REFERENCIAS!$C:$D,2,0)*VLOOKUP($O$2,PONDERADORES!$A$7:$G$9,7,0)</f>
        <v>0.2</v>
      </c>
      <c r="Z3521" s="2">
        <f>+VLOOKUP(IF(R3521&lt;0.1,0,IF(AND(R3521&gt;=0.1,R3521&lt;0.2),0.1,IF(AND(R3521&gt;=0.2,R3521&lt;0.3),0.2,IF(R3521&gt;0.3,0.3,)))),REFERENCIAS!$C:$D,2,0)*VLOOKUP($R$2,PONDERADORES!$A$11:$G$11,7,0)</f>
        <v>15</v>
      </c>
      <c r="AA3521" s="92"/>
      <c r="AB3521" s="95" t="e">
        <f t="shared" ca="1" si="215"/>
        <v>#REF!</v>
      </c>
      <c r="AC3521" s="23" t="e">
        <f ca="1">IF(AB3521&gt;REFERENCIAS!$C$62,REFERENCIAS!$B$62,IF(AND(AB3521&gt;=REFERENCIAS!$C$63,AB3521&lt;REFERENCIAS!$D$63),REFERENCIAS!$B$63,IF(AND(AB3521&gt;REFERENCIAS!$C$64,AB3521&lt;=REFERENCIAS!$D$64),REFERENCIAS!$B$64,IF(AND(AB3521&gt;=REFERENCIAS!$C$65,AB3521&lt;REFERENCIAS!$D$65),REFERENCIAS!$B$65, "Revisar"))))</f>
        <v>#REF!</v>
      </c>
      <c r="AD3521" s="94" t="e">
        <f ca="1">VLOOKUP(AC3521,REFERENCIAS!$B$62:$G$65,4,FALSE)</f>
        <v>#REF!</v>
      </c>
    </row>
    <row r="3522" spans="1:30" ht="17.25" x14ac:dyDescent="0.25">
      <c r="A3522" s="74"/>
      <c r="B3522" s="19"/>
      <c r="C3522" s="19"/>
      <c r="D3522" s="50"/>
      <c r="E3522" s="73"/>
      <c r="F3522" s="74"/>
      <c r="G3522" s="9"/>
      <c r="H3522" s="48"/>
      <c r="I3522" s="49">
        <f t="shared" ca="1" si="216"/>
        <v>2022</v>
      </c>
      <c r="J3522" s="22">
        <f t="shared" ca="1" si="213"/>
        <v>1</v>
      </c>
      <c r="K3522" s="19"/>
      <c r="L3522" s="73"/>
      <c r="M3522" s="74"/>
      <c r="N3522" s="19"/>
      <c r="O3522" s="73"/>
      <c r="P3522" s="82">
        <v>1</v>
      </c>
      <c r="Q3522" s="24">
        <v>1</v>
      </c>
      <c r="R3522" s="81">
        <f t="shared" si="214"/>
        <v>1</v>
      </c>
      <c r="S3522" s="87"/>
      <c r="T3522" s="19"/>
      <c r="U3522" s="25"/>
      <c r="V3522" s="25"/>
      <c r="W3522" s="81"/>
      <c r="X3522" s="91" t="e">
        <f ca="1">+VLOOKUP(#REF!,REFERENCIAS!$C:$D,2,0)*VLOOKUP(#REF!,PONDERADORES!A:P,IF(AND(INFORMACION!$T3522='REFERENCIAS RIESGO'!$C$36,INFORMACION!$F3522=REFERENCIAS!$C$24),16,IF(INFORMACION!$T3522='REFERENCIAS RIESGO'!$C$36,13,IF(INFORMACION!$F3522=REFERENCIAS!$C$24,10,7))),0)+VLOOKUP(K3522,REFERENCIAS!$C:$D,2,0)*VLOOKUP($K$2,PONDERADORES!A:P,IF(AND(INFORMACION!$T3522='REFERENCIAS RIESGO'!$C$36,INFORMACION!$F3522=REFERENCIAS!$C$24),16,IF(INFORMACION!$T3522='REFERENCIAS RIESGO'!$C$36,13,IF(INFORMACION!$F3522=REFERENCIAS!$C$24,10,7))),0)+VLOOKUP(L3522,REFERENCIAS!$C:$D,2,0)*VLOOKUP($L$2,PONDERADORES!A:P,IF(AND(INFORMACION!$T3522='REFERENCIAS RIESGO'!$C$36,INFORMACION!$F3522=REFERENCIAS!$C$24),16,IF(INFORMACION!$T3522='REFERENCIAS RIESGO'!$C$36,13,IF(INFORMACION!$F3522=REFERENCIAS!$C$24,10,7))),0)+VLOOKUP(F3522,REFERENCIAS!$C:$D,2,0)*VLOOKUP($F$2,PONDERADORES!A:P,IF(AND(INFORMACION!$T3522='REFERENCIAS RIESGO'!$C$36,INFORMACION!$F3522=REFERENCIAS!$C$24),16,IF(INFORMACION!$T3522='REFERENCIAS RIESGO'!$C$36,13,IF(INFORMACION!$F3522=REFERENCIAS!$C$24,10,7))),0)+VLOOKUP(T3522,REFERENCIAS!$C:$D,2,0)*VLOOKUP($T$2,PONDERADORES!A:P,IF(AND(INFORMACION!$T3522='REFERENCIAS RIESGO'!$C$36,INFORMACION!$F3522=REFERENCIAS!$C$24),16,IF(INFORMACION!$T3522='REFERENCIAS RIESGO'!$C$36,13,IF(INFORMACION!$F3522=REFERENCIAS!$C$24,10,7))),0)+VLOOKUP(IF(J3522&lt;=0.2,0.2,IF(AND(J3522&gt;0.2,J3522&lt;=0.4),0.4,IF(AND(J3522&gt;0.4,J3522&lt;=0.6),0.6,IF(AND(J3522&gt;0.6,J3522&lt;=0.8),0.8,IF(AND(J3522&gt;0.8,J3522&lt;=1),1))))),REFERENCIAS!$C:$D,2,0)*VLOOKUP($J$2,PONDERADORES!A:P,IF(AND(INFORMACION!$T3522='REFERENCIAS RIESGO'!$C$36,INFORMACION!$F3522=REFERENCIAS!$C$24),16,IF(INFORMACION!$T3522='REFERENCIAS RIESGO'!$C$36,13,IF(INFORMACION!$F3522=REFERENCIAS!$C$24,10,7))),0)</f>
        <v>#REF!</v>
      </c>
      <c r="Y3522" s="68">
        <f>+VLOOKUP(M3522,REFERENCIAS!$C:$D,2,0)*VLOOKUP($M$2,PONDERADORES!$A$7:$G$9,7,0)+VLOOKUP(N3522,REFERENCIAS!$C:$D,2,0)*VLOOKUP($N$2,PONDERADORES!$A$7:$G$9,7,0)+VLOOKUP(O3522,REFERENCIAS!$C:$D,2,0)*VLOOKUP($O$2,PONDERADORES!$A$7:$G$9,7,0)</f>
        <v>0.2</v>
      </c>
      <c r="Z3522" s="2">
        <f>+VLOOKUP(IF(R3522&lt;0.1,0,IF(AND(R3522&gt;=0.1,R3522&lt;0.2),0.1,IF(AND(R3522&gt;=0.2,R3522&lt;0.3),0.2,IF(R3522&gt;0.3,0.3,)))),REFERENCIAS!$C:$D,2,0)*VLOOKUP($R$2,PONDERADORES!$A$11:$G$11,7,0)</f>
        <v>15</v>
      </c>
      <c r="AA3522" s="92"/>
      <c r="AB3522" s="95" t="e">
        <f t="shared" ca="1" si="215"/>
        <v>#REF!</v>
      </c>
      <c r="AC3522" s="23" t="e">
        <f ca="1">IF(AB3522&gt;REFERENCIAS!$C$62,REFERENCIAS!$B$62,IF(AND(AB3522&gt;=REFERENCIAS!$C$63,AB3522&lt;REFERENCIAS!$D$63),REFERENCIAS!$B$63,IF(AND(AB3522&gt;REFERENCIAS!$C$64,AB3522&lt;=REFERENCIAS!$D$64),REFERENCIAS!$B$64,IF(AND(AB3522&gt;=REFERENCIAS!$C$65,AB3522&lt;REFERENCIAS!$D$65),REFERENCIAS!$B$65, "Revisar"))))</f>
        <v>#REF!</v>
      </c>
      <c r="AD3522" s="94" t="e">
        <f ca="1">VLOOKUP(AC3522,REFERENCIAS!$B$62:$G$65,4,FALSE)</f>
        <v>#REF!</v>
      </c>
    </row>
    <row r="3523" spans="1:30" ht="17.25" x14ac:dyDescent="0.25">
      <c r="A3523" s="74"/>
      <c r="B3523" s="19"/>
      <c r="C3523" s="19"/>
      <c r="D3523" s="50"/>
      <c r="E3523" s="73"/>
      <c r="F3523" s="74"/>
      <c r="G3523" s="9"/>
      <c r="H3523" s="48"/>
      <c r="I3523" s="49">
        <f t="shared" ca="1" si="216"/>
        <v>2022</v>
      </c>
      <c r="J3523" s="22">
        <f t="shared" ca="1" si="213"/>
        <v>1</v>
      </c>
      <c r="K3523" s="19"/>
      <c r="L3523" s="73"/>
      <c r="M3523" s="74"/>
      <c r="N3523" s="19"/>
      <c r="O3523" s="73"/>
      <c r="P3523" s="82">
        <v>1</v>
      </c>
      <c r="Q3523" s="24">
        <v>1</v>
      </c>
      <c r="R3523" s="81">
        <f t="shared" si="214"/>
        <v>1</v>
      </c>
      <c r="S3523" s="87"/>
      <c r="T3523" s="19"/>
      <c r="U3523" s="25"/>
      <c r="V3523" s="25"/>
      <c r="W3523" s="81"/>
      <c r="X3523" s="91" t="e">
        <f ca="1">+VLOOKUP(#REF!,REFERENCIAS!$C:$D,2,0)*VLOOKUP(#REF!,PONDERADORES!A:P,IF(AND(INFORMACION!$T3523='REFERENCIAS RIESGO'!$C$36,INFORMACION!$F3523=REFERENCIAS!$C$24),16,IF(INFORMACION!$T3523='REFERENCIAS RIESGO'!$C$36,13,IF(INFORMACION!$F3523=REFERENCIAS!$C$24,10,7))),0)+VLOOKUP(K3523,REFERENCIAS!$C:$D,2,0)*VLOOKUP($K$2,PONDERADORES!A:P,IF(AND(INFORMACION!$T3523='REFERENCIAS RIESGO'!$C$36,INFORMACION!$F3523=REFERENCIAS!$C$24),16,IF(INFORMACION!$T3523='REFERENCIAS RIESGO'!$C$36,13,IF(INFORMACION!$F3523=REFERENCIAS!$C$24,10,7))),0)+VLOOKUP(L3523,REFERENCIAS!$C:$D,2,0)*VLOOKUP($L$2,PONDERADORES!A:P,IF(AND(INFORMACION!$T3523='REFERENCIAS RIESGO'!$C$36,INFORMACION!$F3523=REFERENCIAS!$C$24),16,IF(INFORMACION!$T3523='REFERENCIAS RIESGO'!$C$36,13,IF(INFORMACION!$F3523=REFERENCIAS!$C$24,10,7))),0)+VLOOKUP(F3523,REFERENCIAS!$C:$D,2,0)*VLOOKUP($F$2,PONDERADORES!A:P,IF(AND(INFORMACION!$T3523='REFERENCIAS RIESGO'!$C$36,INFORMACION!$F3523=REFERENCIAS!$C$24),16,IF(INFORMACION!$T3523='REFERENCIAS RIESGO'!$C$36,13,IF(INFORMACION!$F3523=REFERENCIAS!$C$24,10,7))),0)+VLOOKUP(T3523,REFERENCIAS!$C:$D,2,0)*VLOOKUP($T$2,PONDERADORES!A:P,IF(AND(INFORMACION!$T3523='REFERENCIAS RIESGO'!$C$36,INFORMACION!$F3523=REFERENCIAS!$C$24),16,IF(INFORMACION!$T3523='REFERENCIAS RIESGO'!$C$36,13,IF(INFORMACION!$F3523=REFERENCIAS!$C$24,10,7))),0)+VLOOKUP(IF(J3523&lt;=0.2,0.2,IF(AND(J3523&gt;0.2,J3523&lt;=0.4),0.4,IF(AND(J3523&gt;0.4,J3523&lt;=0.6),0.6,IF(AND(J3523&gt;0.6,J3523&lt;=0.8),0.8,IF(AND(J3523&gt;0.8,J3523&lt;=1),1))))),REFERENCIAS!$C:$D,2,0)*VLOOKUP($J$2,PONDERADORES!A:P,IF(AND(INFORMACION!$T3523='REFERENCIAS RIESGO'!$C$36,INFORMACION!$F3523=REFERENCIAS!$C$24),16,IF(INFORMACION!$T3523='REFERENCIAS RIESGO'!$C$36,13,IF(INFORMACION!$F3523=REFERENCIAS!$C$24,10,7))),0)</f>
        <v>#REF!</v>
      </c>
      <c r="Y3523" s="68">
        <f>+VLOOKUP(M3523,REFERENCIAS!$C:$D,2,0)*VLOOKUP($M$2,PONDERADORES!$A$7:$G$9,7,0)+VLOOKUP(N3523,REFERENCIAS!$C:$D,2,0)*VLOOKUP($N$2,PONDERADORES!$A$7:$G$9,7,0)+VLOOKUP(O3523,REFERENCIAS!$C:$D,2,0)*VLOOKUP($O$2,PONDERADORES!$A$7:$G$9,7,0)</f>
        <v>0.2</v>
      </c>
      <c r="Z3523" s="2">
        <f>+VLOOKUP(IF(R3523&lt;0.1,0,IF(AND(R3523&gt;=0.1,R3523&lt;0.2),0.1,IF(AND(R3523&gt;=0.2,R3523&lt;0.3),0.2,IF(R3523&gt;0.3,0.3,)))),REFERENCIAS!$C:$D,2,0)*VLOOKUP($R$2,PONDERADORES!$A$11:$G$11,7,0)</f>
        <v>15</v>
      </c>
      <c r="AA3523" s="92"/>
      <c r="AB3523" s="95" t="e">
        <f t="shared" ca="1" si="215"/>
        <v>#REF!</v>
      </c>
      <c r="AC3523" s="23" t="e">
        <f ca="1">IF(AB3523&gt;REFERENCIAS!$C$62,REFERENCIAS!$B$62,IF(AND(AB3523&gt;=REFERENCIAS!$C$63,AB3523&lt;REFERENCIAS!$D$63),REFERENCIAS!$B$63,IF(AND(AB3523&gt;REFERENCIAS!$C$64,AB3523&lt;=REFERENCIAS!$D$64),REFERENCIAS!$B$64,IF(AND(AB3523&gt;=REFERENCIAS!$C$65,AB3523&lt;REFERENCIAS!$D$65),REFERENCIAS!$B$65, "Revisar"))))</f>
        <v>#REF!</v>
      </c>
      <c r="AD3523" s="94" t="e">
        <f ca="1">VLOOKUP(AC3523,REFERENCIAS!$B$62:$G$65,4,FALSE)</f>
        <v>#REF!</v>
      </c>
    </row>
    <row r="3524" spans="1:30" ht="17.25" x14ac:dyDescent="0.25">
      <c r="A3524" s="74"/>
      <c r="B3524" s="19"/>
      <c r="C3524" s="19"/>
      <c r="D3524" s="50"/>
      <c r="E3524" s="73"/>
      <c r="F3524" s="74"/>
      <c r="G3524" s="9"/>
      <c r="H3524" s="48"/>
      <c r="I3524" s="49">
        <f t="shared" ca="1" si="216"/>
        <v>2022</v>
      </c>
      <c r="J3524" s="22">
        <f t="shared" ref="J3524:J3587" ca="1" si="217">IF(I3524&gt;G3524,1,I3524/G3524)</f>
        <v>1</v>
      </c>
      <c r="K3524" s="19"/>
      <c r="L3524" s="73"/>
      <c r="M3524" s="74"/>
      <c r="N3524" s="19"/>
      <c r="O3524" s="73"/>
      <c r="P3524" s="82">
        <v>1</v>
      </c>
      <c r="Q3524" s="24">
        <v>1</v>
      </c>
      <c r="R3524" s="81">
        <f t="shared" si="214"/>
        <v>1</v>
      </c>
      <c r="S3524" s="87"/>
      <c r="T3524" s="19"/>
      <c r="U3524" s="25"/>
      <c r="V3524" s="25"/>
      <c r="W3524" s="81"/>
      <c r="X3524" s="91" t="e">
        <f ca="1">+VLOOKUP(#REF!,REFERENCIAS!$C:$D,2,0)*VLOOKUP(#REF!,PONDERADORES!A:P,IF(AND(INFORMACION!$T3524='REFERENCIAS RIESGO'!$C$36,INFORMACION!$F3524=REFERENCIAS!$C$24),16,IF(INFORMACION!$T3524='REFERENCIAS RIESGO'!$C$36,13,IF(INFORMACION!$F3524=REFERENCIAS!$C$24,10,7))),0)+VLOOKUP(K3524,REFERENCIAS!$C:$D,2,0)*VLOOKUP($K$2,PONDERADORES!A:P,IF(AND(INFORMACION!$T3524='REFERENCIAS RIESGO'!$C$36,INFORMACION!$F3524=REFERENCIAS!$C$24),16,IF(INFORMACION!$T3524='REFERENCIAS RIESGO'!$C$36,13,IF(INFORMACION!$F3524=REFERENCIAS!$C$24,10,7))),0)+VLOOKUP(L3524,REFERENCIAS!$C:$D,2,0)*VLOOKUP($L$2,PONDERADORES!A:P,IF(AND(INFORMACION!$T3524='REFERENCIAS RIESGO'!$C$36,INFORMACION!$F3524=REFERENCIAS!$C$24),16,IF(INFORMACION!$T3524='REFERENCIAS RIESGO'!$C$36,13,IF(INFORMACION!$F3524=REFERENCIAS!$C$24,10,7))),0)+VLOOKUP(F3524,REFERENCIAS!$C:$D,2,0)*VLOOKUP($F$2,PONDERADORES!A:P,IF(AND(INFORMACION!$T3524='REFERENCIAS RIESGO'!$C$36,INFORMACION!$F3524=REFERENCIAS!$C$24),16,IF(INFORMACION!$T3524='REFERENCIAS RIESGO'!$C$36,13,IF(INFORMACION!$F3524=REFERENCIAS!$C$24,10,7))),0)+VLOOKUP(T3524,REFERENCIAS!$C:$D,2,0)*VLOOKUP($T$2,PONDERADORES!A:P,IF(AND(INFORMACION!$T3524='REFERENCIAS RIESGO'!$C$36,INFORMACION!$F3524=REFERENCIAS!$C$24),16,IF(INFORMACION!$T3524='REFERENCIAS RIESGO'!$C$36,13,IF(INFORMACION!$F3524=REFERENCIAS!$C$24,10,7))),0)+VLOOKUP(IF(J3524&lt;=0.2,0.2,IF(AND(J3524&gt;0.2,J3524&lt;=0.4),0.4,IF(AND(J3524&gt;0.4,J3524&lt;=0.6),0.6,IF(AND(J3524&gt;0.6,J3524&lt;=0.8),0.8,IF(AND(J3524&gt;0.8,J3524&lt;=1),1))))),REFERENCIAS!$C:$D,2,0)*VLOOKUP($J$2,PONDERADORES!A:P,IF(AND(INFORMACION!$T3524='REFERENCIAS RIESGO'!$C$36,INFORMACION!$F3524=REFERENCIAS!$C$24),16,IF(INFORMACION!$T3524='REFERENCIAS RIESGO'!$C$36,13,IF(INFORMACION!$F3524=REFERENCIAS!$C$24,10,7))),0)</f>
        <v>#REF!</v>
      </c>
      <c r="Y3524" s="68">
        <f>+VLOOKUP(M3524,REFERENCIAS!$C:$D,2,0)*VLOOKUP($M$2,PONDERADORES!$A$7:$G$9,7,0)+VLOOKUP(N3524,REFERENCIAS!$C:$D,2,0)*VLOOKUP($N$2,PONDERADORES!$A$7:$G$9,7,0)+VLOOKUP(O3524,REFERENCIAS!$C:$D,2,0)*VLOOKUP($O$2,PONDERADORES!$A$7:$G$9,7,0)</f>
        <v>0.2</v>
      </c>
      <c r="Z3524" s="2">
        <f>+VLOOKUP(IF(R3524&lt;0.1,0,IF(AND(R3524&gt;=0.1,R3524&lt;0.2),0.1,IF(AND(R3524&gt;=0.2,R3524&lt;0.3),0.2,IF(R3524&gt;0.3,0.3,)))),REFERENCIAS!$C:$D,2,0)*VLOOKUP($R$2,PONDERADORES!$A$11:$G$11,7,0)</f>
        <v>15</v>
      </c>
      <c r="AA3524" s="92"/>
      <c r="AB3524" s="95" t="e">
        <f t="shared" ca="1" si="215"/>
        <v>#REF!</v>
      </c>
      <c r="AC3524" s="23" t="e">
        <f ca="1">IF(AB3524&gt;REFERENCIAS!$C$62,REFERENCIAS!$B$62,IF(AND(AB3524&gt;=REFERENCIAS!$C$63,AB3524&lt;REFERENCIAS!$D$63),REFERENCIAS!$B$63,IF(AND(AB3524&gt;REFERENCIAS!$C$64,AB3524&lt;=REFERENCIAS!$D$64),REFERENCIAS!$B$64,IF(AND(AB3524&gt;=REFERENCIAS!$C$65,AB3524&lt;REFERENCIAS!$D$65),REFERENCIAS!$B$65, "Revisar"))))</f>
        <v>#REF!</v>
      </c>
      <c r="AD3524" s="94" t="e">
        <f ca="1">VLOOKUP(AC3524,REFERENCIAS!$B$62:$G$65,4,FALSE)</f>
        <v>#REF!</v>
      </c>
    </row>
    <row r="3525" spans="1:30" ht="17.25" x14ac:dyDescent="0.25">
      <c r="A3525" s="74"/>
      <c r="B3525" s="19"/>
      <c r="C3525" s="19"/>
      <c r="D3525" s="50"/>
      <c r="E3525" s="73"/>
      <c r="F3525" s="74"/>
      <c r="G3525" s="9"/>
      <c r="H3525" s="48"/>
      <c r="I3525" s="49">
        <f t="shared" ca="1" si="216"/>
        <v>2022</v>
      </c>
      <c r="J3525" s="22">
        <f t="shared" ca="1" si="217"/>
        <v>1</v>
      </c>
      <c r="K3525" s="19"/>
      <c r="L3525" s="73"/>
      <c r="M3525" s="74"/>
      <c r="N3525" s="19"/>
      <c r="O3525" s="73"/>
      <c r="P3525" s="82">
        <v>1</v>
      </c>
      <c r="Q3525" s="24">
        <v>1</v>
      </c>
      <c r="R3525" s="81">
        <f t="shared" si="214"/>
        <v>1</v>
      </c>
      <c r="S3525" s="87"/>
      <c r="T3525" s="19"/>
      <c r="U3525" s="25"/>
      <c r="V3525" s="25"/>
      <c r="W3525" s="81"/>
      <c r="X3525" s="91" t="e">
        <f ca="1">+VLOOKUP(#REF!,REFERENCIAS!$C:$D,2,0)*VLOOKUP(#REF!,PONDERADORES!A:P,IF(AND(INFORMACION!$T3525='REFERENCIAS RIESGO'!$C$36,INFORMACION!$F3525=REFERENCIAS!$C$24),16,IF(INFORMACION!$T3525='REFERENCIAS RIESGO'!$C$36,13,IF(INFORMACION!$F3525=REFERENCIAS!$C$24,10,7))),0)+VLOOKUP(K3525,REFERENCIAS!$C:$D,2,0)*VLOOKUP($K$2,PONDERADORES!A:P,IF(AND(INFORMACION!$T3525='REFERENCIAS RIESGO'!$C$36,INFORMACION!$F3525=REFERENCIAS!$C$24),16,IF(INFORMACION!$T3525='REFERENCIAS RIESGO'!$C$36,13,IF(INFORMACION!$F3525=REFERENCIAS!$C$24,10,7))),0)+VLOOKUP(L3525,REFERENCIAS!$C:$D,2,0)*VLOOKUP($L$2,PONDERADORES!A:P,IF(AND(INFORMACION!$T3525='REFERENCIAS RIESGO'!$C$36,INFORMACION!$F3525=REFERENCIAS!$C$24),16,IF(INFORMACION!$T3525='REFERENCIAS RIESGO'!$C$36,13,IF(INFORMACION!$F3525=REFERENCIAS!$C$24,10,7))),0)+VLOOKUP(F3525,REFERENCIAS!$C:$D,2,0)*VLOOKUP($F$2,PONDERADORES!A:P,IF(AND(INFORMACION!$T3525='REFERENCIAS RIESGO'!$C$36,INFORMACION!$F3525=REFERENCIAS!$C$24),16,IF(INFORMACION!$T3525='REFERENCIAS RIESGO'!$C$36,13,IF(INFORMACION!$F3525=REFERENCIAS!$C$24,10,7))),0)+VLOOKUP(T3525,REFERENCIAS!$C:$D,2,0)*VLOOKUP($T$2,PONDERADORES!A:P,IF(AND(INFORMACION!$T3525='REFERENCIAS RIESGO'!$C$36,INFORMACION!$F3525=REFERENCIAS!$C$24),16,IF(INFORMACION!$T3525='REFERENCIAS RIESGO'!$C$36,13,IF(INFORMACION!$F3525=REFERENCIAS!$C$24,10,7))),0)+VLOOKUP(IF(J3525&lt;=0.2,0.2,IF(AND(J3525&gt;0.2,J3525&lt;=0.4),0.4,IF(AND(J3525&gt;0.4,J3525&lt;=0.6),0.6,IF(AND(J3525&gt;0.6,J3525&lt;=0.8),0.8,IF(AND(J3525&gt;0.8,J3525&lt;=1),1))))),REFERENCIAS!$C:$D,2,0)*VLOOKUP($J$2,PONDERADORES!A:P,IF(AND(INFORMACION!$T3525='REFERENCIAS RIESGO'!$C$36,INFORMACION!$F3525=REFERENCIAS!$C$24),16,IF(INFORMACION!$T3525='REFERENCIAS RIESGO'!$C$36,13,IF(INFORMACION!$F3525=REFERENCIAS!$C$24,10,7))),0)</f>
        <v>#REF!</v>
      </c>
      <c r="Y3525" s="68">
        <f>+VLOOKUP(M3525,REFERENCIAS!$C:$D,2,0)*VLOOKUP($M$2,PONDERADORES!$A$7:$G$9,7,0)+VLOOKUP(N3525,REFERENCIAS!$C:$D,2,0)*VLOOKUP($N$2,PONDERADORES!$A$7:$G$9,7,0)+VLOOKUP(O3525,REFERENCIAS!$C:$D,2,0)*VLOOKUP($O$2,PONDERADORES!$A$7:$G$9,7,0)</f>
        <v>0.2</v>
      </c>
      <c r="Z3525" s="2">
        <f>+VLOOKUP(IF(R3525&lt;0.1,0,IF(AND(R3525&gt;=0.1,R3525&lt;0.2),0.1,IF(AND(R3525&gt;=0.2,R3525&lt;0.3),0.2,IF(R3525&gt;0.3,0.3,)))),REFERENCIAS!$C:$D,2,0)*VLOOKUP($R$2,PONDERADORES!$A$11:$G$11,7,0)</f>
        <v>15</v>
      </c>
      <c r="AA3525" s="92"/>
      <c r="AB3525" s="95" t="e">
        <f t="shared" ca="1" si="215"/>
        <v>#REF!</v>
      </c>
      <c r="AC3525" s="23" t="e">
        <f ca="1">IF(AB3525&gt;REFERENCIAS!$C$62,REFERENCIAS!$B$62,IF(AND(AB3525&gt;=REFERENCIAS!$C$63,AB3525&lt;REFERENCIAS!$D$63),REFERENCIAS!$B$63,IF(AND(AB3525&gt;REFERENCIAS!$C$64,AB3525&lt;=REFERENCIAS!$D$64),REFERENCIAS!$B$64,IF(AND(AB3525&gt;=REFERENCIAS!$C$65,AB3525&lt;REFERENCIAS!$D$65),REFERENCIAS!$B$65, "Revisar"))))</f>
        <v>#REF!</v>
      </c>
      <c r="AD3525" s="94" t="e">
        <f ca="1">VLOOKUP(AC3525,REFERENCIAS!$B$62:$G$65,4,FALSE)</f>
        <v>#REF!</v>
      </c>
    </row>
    <row r="3526" spans="1:30" ht="17.25" x14ac:dyDescent="0.25">
      <c r="A3526" s="74"/>
      <c r="B3526" s="19"/>
      <c r="C3526" s="19"/>
      <c r="D3526" s="50"/>
      <c r="E3526" s="73"/>
      <c r="F3526" s="74"/>
      <c r="G3526" s="9"/>
      <c r="H3526" s="48"/>
      <c r="I3526" s="49">
        <f t="shared" ca="1" si="216"/>
        <v>2022</v>
      </c>
      <c r="J3526" s="22">
        <f t="shared" ca="1" si="217"/>
        <v>1</v>
      </c>
      <c r="K3526" s="19"/>
      <c r="L3526" s="73"/>
      <c r="M3526" s="74"/>
      <c r="N3526" s="19"/>
      <c r="O3526" s="73"/>
      <c r="P3526" s="82">
        <v>1</v>
      </c>
      <c r="Q3526" s="24">
        <v>1</v>
      </c>
      <c r="R3526" s="81">
        <f t="shared" ref="R3526:R3589" si="218">+Q3526/P3526</f>
        <v>1</v>
      </c>
      <c r="S3526" s="87"/>
      <c r="T3526" s="19"/>
      <c r="U3526" s="25"/>
      <c r="V3526" s="25"/>
      <c r="W3526" s="81"/>
      <c r="X3526" s="91" t="e">
        <f ca="1">+VLOOKUP(#REF!,REFERENCIAS!$C:$D,2,0)*VLOOKUP(#REF!,PONDERADORES!A:P,IF(AND(INFORMACION!$T3526='REFERENCIAS RIESGO'!$C$36,INFORMACION!$F3526=REFERENCIAS!$C$24),16,IF(INFORMACION!$T3526='REFERENCIAS RIESGO'!$C$36,13,IF(INFORMACION!$F3526=REFERENCIAS!$C$24,10,7))),0)+VLOOKUP(K3526,REFERENCIAS!$C:$D,2,0)*VLOOKUP($K$2,PONDERADORES!A:P,IF(AND(INFORMACION!$T3526='REFERENCIAS RIESGO'!$C$36,INFORMACION!$F3526=REFERENCIAS!$C$24),16,IF(INFORMACION!$T3526='REFERENCIAS RIESGO'!$C$36,13,IF(INFORMACION!$F3526=REFERENCIAS!$C$24,10,7))),0)+VLOOKUP(L3526,REFERENCIAS!$C:$D,2,0)*VLOOKUP($L$2,PONDERADORES!A:P,IF(AND(INFORMACION!$T3526='REFERENCIAS RIESGO'!$C$36,INFORMACION!$F3526=REFERENCIAS!$C$24),16,IF(INFORMACION!$T3526='REFERENCIAS RIESGO'!$C$36,13,IF(INFORMACION!$F3526=REFERENCIAS!$C$24,10,7))),0)+VLOOKUP(F3526,REFERENCIAS!$C:$D,2,0)*VLOOKUP($F$2,PONDERADORES!A:P,IF(AND(INFORMACION!$T3526='REFERENCIAS RIESGO'!$C$36,INFORMACION!$F3526=REFERENCIAS!$C$24),16,IF(INFORMACION!$T3526='REFERENCIAS RIESGO'!$C$36,13,IF(INFORMACION!$F3526=REFERENCIAS!$C$24,10,7))),0)+VLOOKUP(T3526,REFERENCIAS!$C:$D,2,0)*VLOOKUP($T$2,PONDERADORES!A:P,IF(AND(INFORMACION!$T3526='REFERENCIAS RIESGO'!$C$36,INFORMACION!$F3526=REFERENCIAS!$C$24),16,IF(INFORMACION!$T3526='REFERENCIAS RIESGO'!$C$36,13,IF(INFORMACION!$F3526=REFERENCIAS!$C$24,10,7))),0)+VLOOKUP(IF(J3526&lt;=0.2,0.2,IF(AND(J3526&gt;0.2,J3526&lt;=0.4),0.4,IF(AND(J3526&gt;0.4,J3526&lt;=0.6),0.6,IF(AND(J3526&gt;0.6,J3526&lt;=0.8),0.8,IF(AND(J3526&gt;0.8,J3526&lt;=1),1))))),REFERENCIAS!$C:$D,2,0)*VLOOKUP($J$2,PONDERADORES!A:P,IF(AND(INFORMACION!$T3526='REFERENCIAS RIESGO'!$C$36,INFORMACION!$F3526=REFERENCIAS!$C$24),16,IF(INFORMACION!$T3526='REFERENCIAS RIESGO'!$C$36,13,IF(INFORMACION!$F3526=REFERENCIAS!$C$24,10,7))),0)</f>
        <v>#REF!</v>
      </c>
      <c r="Y3526" s="68">
        <f>+VLOOKUP(M3526,REFERENCIAS!$C:$D,2,0)*VLOOKUP($M$2,PONDERADORES!$A$7:$G$9,7,0)+VLOOKUP(N3526,REFERENCIAS!$C:$D,2,0)*VLOOKUP($N$2,PONDERADORES!$A$7:$G$9,7,0)+VLOOKUP(O3526,REFERENCIAS!$C:$D,2,0)*VLOOKUP($O$2,PONDERADORES!$A$7:$G$9,7,0)</f>
        <v>0.2</v>
      </c>
      <c r="Z3526" s="2">
        <f>+VLOOKUP(IF(R3526&lt;0.1,0,IF(AND(R3526&gt;=0.1,R3526&lt;0.2),0.1,IF(AND(R3526&gt;=0.2,R3526&lt;0.3),0.2,IF(R3526&gt;0.3,0.3,)))),REFERENCIAS!$C:$D,2,0)*VLOOKUP($R$2,PONDERADORES!$A$11:$G$11,7,0)</f>
        <v>15</v>
      </c>
      <c r="AA3526" s="92"/>
      <c r="AB3526" s="95" t="e">
        <f t="shared" ref="AB3526:AB3589" ca="1" si="219">+X3526+Y3526+Z3526</f>
        <v>#REF!</v>
      </c>
      <c r="AC3526" s="23" t="e">
        <f ca="1">IF(AB3526&gt;REFERENCIAS!$C$62,REFERENCIAS!$B$62,IF(AND(AB3526&gt;=REFERENCIAS!$C$63,AB3526&lt;REFERENCIAS!$D$63),REFERENCIAS!$B$63,IF(AND(AB3526&gt;REFERENCIAS!$C$64,AB3526&lt;=REFERENCIAS!$D$64),REFERENCIAS!$B$64,IF(AND(AB3526&gt;=REFERENCIAS!$C$65,AB3526&lt;REFERENCIAS!$D$65),REFERENCIAS!$B$65, "Revisar"))))</f>
        <v>#REF!</v>
      </c>
      <c r="AD3526" s="94" t="e">
        <f ca="1">VLOOKUP(AC3526,REFERENCIAS!$B$62:$G$65,4,FALSE)</f>
        <v>#REF!</v>
      </c>
    </row>
    <row r="3527" spans="1:30" ht="17.25" x14ac:dyDescent="0.25">
      <c r="A3527" s="74"/>
      <c r="B3527" s="19"/>
      <c r="C3527" s="19"/>
      <c r="D3527" s="50"/>
      <c r="E3527" s="73"/>
      <c r="F3527" s="74"/>
      <c r="G3527" s="9"/>
      <c r="H3527" s="48"/>
      <c r="I3527" s="49">
        <f t="shared" ca="1" si="216"/>
        <v>2022</v>
      </c>
      <c r="J3527" s="22">
        <f t="shared" ca="1" si="217"/>
        <v>1</v>
      </c>
      <c r="K3527" s="19"/>
      <c r="L3527" s="73"/>
      <c r="M3527" s="74"/>
      <c r="N3527" s="19"/>
      <c r="O3527" s="73"/>
      <c r="P3527" s="82">
        <v>1</v>
      </c>
      <c r="Q3527" s="24">
        <v>1</v>
      </c>
      <c r="R3527" s="81">
        <f t="shared" si="218"/>
        <v>1</v>
      </c>
      <c r="S3527" s="87"/>
      <c r="T3527" s="19"/>
      <c r="U3527" s="25"/>
      <c r="V3527" s="25"/>
      <c r="W3527" s="81"/>
      <c r="X3527" s="91" t="e">
        <f ca="1">+VLOOKUP(#REF!,REFERENCIAS!$C:$D,2,0)*VLOOKUP(#REF!,PONDERADORES!A:P,IF(AND(INFORMACION!$T3527='REFERENCIAS RIESGO'!$C$36,INFORMACION!$F3527=REFERENCIAS!$C$24),16,IF(INFORMACION!$T3527='REFERENCIAS RIESGO'!$C$36,13,IF(INFORMACION!$F3527=REFERENCIAS!$C$24,10,7))),0)+VLOOKUP(K3527,REFERENCIAS!$C:$D,2,0)*VLOOKUP($K$2,PONDERADORES!A:P,IF(AND(INFORMACION!$T3527='REFERENCIAS RIESGO'!$C$36,INFORMACION!$F3527=REFERENCIAS!$C$24),16,IF(INFORMACION!$T3527='REFERENCIAS RIESGO'!$C$36,13,IF(INFORMACION!$F3527=REFERENCIAS!$C$24,10,7))),0)+VLOOKUP(L3527,REFERENCIAS!$C:$D,2,0)*VLOOKUP($L$2,PONDERADORES!A:P,IF(AND(INFORMACION!$T3527='REFERENCIAS RIESGO'!$C$36,INFORMACION!$F3527=REFERENCIAS!$C$24),16,IF(INFORMACION!$T3527='REFERENCIAS RIESGO'!$C$36,13,IF(INFORMACION!$F3527=REFERENCIAS!$C$24,10,7))),0)+VLOOKUP(F3527,REFERENCIAS!$C:$D,2,0)*VLOOKUP($F$2,PONDERADORES!A:P,IF(AND(INFORMACION!$T3527='REFERENCIAS RIESGO'!$C$36,INFORMACION!$F3527=REFERENCIAS!$C$24),16,IF(INFORMACION!$T3527='REFERENCIAS RIESGO'!$C$36,13,IF(INFORMACION!$F3527=REFERENCIAS!$C$24,10,7))),0)+VLOOKUP(T3527,REFERENCIAS!$C:$D,2,0)*VLOOKUP($T$2,PONDERADORES!A:P,IF(AND(INFORMACION!$T3527='REFERENCIAS RIESGO'!$C$36,INFORMACION!$F3527=REFERENCIAS!$C$24),16,IF(INFORMACION!$T3527='REFERENCIAS RIESGO'!$C$36,13,IF(INFORMACION!$F3527=REFERENCIAS!$C$24,10,7))),0)+VLOOKUP(IF(J3527&lt;=0.2,0.2,IF(AND(J3527&gt;0.2,J3527&lt;=0.4),0.4,IF(AND(J3527&gt;0.4,J3527&lt;=0.6),0.6,IF(AND(J3527&gt;0.6,J3527&lt;=0.8),0.8,IF(AND(J3527&gt;0.8,J3527&lt;=1),1))))),REFERENCIAS!$C:$D,2,0)*VLOOKUP($J$2,PONDERADORES!A:P,IF(AND(INFORMACION!$T3527='REFERENCIAS RIESGO'!$C$36,INFORMACION!$F3527=REFERENCIAS!$C$24),16,IF(INFORMACION!$T3527='REFERENCIAS RIESGO'!$C$36,13,IF(INFORMACION!$F3527=REFERENCIAS!$C$24,10,7))),0)</f>
        <v>#REF!</v>
      </c>
      <c r="Y3527" s="68">
        <f>+VLOOKUP(M3527,REFERENCIAS!$C:$D,2,0)*VLOOKUP($M$2,PONDERADORES!$A$7:$G$9,7,0)+VLOOKUP(N3527,REFERENCIAS!$C:$D,2,0)*VLOOKUP($N$2,PONDERADORES!$A$7:$G$9,7,0)+VLOOKUP(O3527,REFERENCIAS!$C:$D,2,0)*VLOOKUP($O$2,PONDERADORES!$A$7:$G$9,7,0)</f>
        <v>0.2</v>
      </c>
      <c r="Z3527" s="2">
        <f>+VLOOKUP(IF(R3527&lt;0.1,0,IF(AND(R3527&gt;=0.1,R3527&lt;0.2),0.1,IF(AND(R3527&gt;=0.2,R3527&lt;0.3),0.2,IF(R3527&gt;0.3,0.3,)))),REFERENCIAS!$C:$D,2,0)*VLOOKUP($R$2,PONDERADORES!$A$11:$G$11,7,0)</f>
        <v>15</v>
      </c>
      <c r="AA3527" s="92"/>
      <c r="AB3527" s="95" t="e">
        <f t="shared" ca="1" si="219"/>
        <v>#REF!</v>
      </c>
      <c r="AC3527" s="23" t="e">
        <f ca="1">IF(AB3527&gt;REFERENCIAS!$C$62,REFERENCIAS!$B$62,IF(AND(AB3527&gt;=REFERENCIAS!$C$63,AB3527&lt;REFERENCIAS!$D$63),REFERENCIAS!$B$63,IF(AND(AB3527&gt;REFERENCIAS!$C$64,AB3527&lt;=REFERENCIAS!$D$64),REFERENCIAS!$B$64,IF(AND(AB3527&gt;=REFERENCIAS!$C$65,AB3527&lt;REFERENCIAS!$D$65),REFERENCIAS!$B$65, "Revisar"))))</f>
        <v>#REF!</v>
      </c>
      <c r="AD3527" s="94" t="e">
        <f ca="1">VLOOKUP(AC3527,REFERENCIAS!$B$62:$G$65,4,FALSE)</f>
        <v>#REF!</v>
      </c>
    </row>
    <row r="3528" spans="1:30" ht="17.25" x14ac:dyDescent="0.25">
      <c r="A3528" s="74"/>
      <c r="B3528" s="19"/>
      <c r="C3528" s="19"/>
      <c r="D3528" s="50"/>
      <c r="E3528" s="73"/>
      <c r="F3528" s="74"/>
      <c r="G3528" s="9"/>
      <c r="H3528" s="48"/>
      <c r="I3528" s="49">
        <f t="shared" ca="1" si="216"/>
        <v>2022</v>
      </c>
      <c r="J3528" s="22">
        <f t="shared" ca="1" si="217"/>
        <v>1</v>
      </c>
      <c r="K3528" s="19"/>
      <c r="L3528" s="73"/>
      <c r="M3528" s="74"/>
      <c r="N3528" s="19"/>
      <c r="O3528" s="73"/>
      <c r="P3528" s="82">
        <v>1</v>
      </c>
      <c r="Q3528" s="24">
        <v>1</v>
      </c>
      <c r="R3528" s="81">
        <f t="shared" si="218"/>
        <v>1</v>
      </c>
      <c r="S3528" s="87"/>
      <c r="T3528" s="19"/>
      <c r="U3528" s="25"/>
      <c r="V3528" s="25"/>
      <c r="W3528" s="81"/>
      <c r="X3528" s="91" t="e">
        <f ca="1">+VLOOKUP(#REF!,REFERENCIAS!$C:$D,2,0)*VLOOKUP(#REF!,PONDERADORES!A:P,IF(AND(INFORMACION!$T3528='REFERENCIAS RIESGO'!$C$36,INFORMACION!$F3528=REFERENCIAS!$C$24),16,IF(INFORMACION!$T3528='REFERENCIAS RIESGO'!$C$36,13,IF(INFORMACION!$F3528=REFERENCIAS!$C$24,10,7))),0)+VLOOKUP(K3528,REFERENCIAS!$C:$D,2,0)*VLOOKUP($K$2,PONDERADORES!A:P,IF(AND(INFORMACION!$T3528='REFERENCIAS RIESGO'!$C$36,INFORMACION!$F3528=REFERENCIAS!$C$24),16,IF(INFORMACION!$T3528='REFERENCIAS RIESGO'!$C$36,13,IF(INFORMACION!$F3528=REFERENCIAS!$C$24,10,7))),0)+VLOOKUP(L3528,REFERENCIAS!$C:$D,2,0)*VLOOKUP($L$2,PONDERADORES!A:P,IF(AND(INFORMACION!$T3528='REFERENCIAS RIESGO'!$C$36,INFORMACION!$F3528=REFERENCIAS!$C$24),16,IF(INFORMACION!$T3528='REFERENCIAS RIESGO'!$C$36,13,IF(INFORMACION!$F3528=REFERENCIAS!$C$24,10,7))),0)+VLOOKUP(F3528,REFERENCIAS!$C:$D,2,0)*VLOOKUP($F$2,PONDERADORES!A:P,IF(AND(INFORMACION!$T3528='REFERENCIAS RIESGO'!$C$36,INFORMACION!$F3528=REFERENCIAS!$C$24),16,IF(INFORMACION!$T3528='REFERENCIAS RIESGO'!$C$36,13,IF(INFORMACION!$F3528=REFERENCIAS!$C$24,10,7))),0)+VLOOKUP(T3528,REFERENCIAS!$C:$D,2,0)*VLOOKUP($T$2,PONDERADORES!A:P,IF(AND(INFORMACION!$T3528='REFERENCIAS RIESGO'!$C$36,INFORMACION!$F3528=REFERENCIAS!$C$24),16,IF(INFORMACION!$T3528='REFERENCIAS RIESGO'!$C$36,13,IF(INFORMACION!$F3528=REFERENCIAS!$C$24,10,7))),0)+VLOOKUP(IF(J3528&lt;=0.2,0.2,IF(AND(J3528&gt;0.2,J3528&lt;=0.4),0.4,IF(AND(J3528&gt;0.4,J3528&lt;=0.6),0.6,IF(AND(J3528&gt;0.6,J3528&lt;=0.8),0.8,IF(AND(J3528&gt;0.8,J3528&lt;=1),1))))),REFERENCIAS!$C:$D,2,0)*VLOOKUP($J$2,PONDERADORES!A:P,IF(AND(INFORMACION!$T3528='REFERENCIAS RIESGO'!$C$36,INFORMACION!$F3528=REFERENCIAS!$C$24),16,IF(INFORMACION!$T3528='REFERENCIAS RIESGO'!$C$36,13,IF(INFORMACION!$F3528=REFERENCIAS!$C$24,10,7))),0)</f>
        <v>#REF!</v>
      </c>
      <c r="Y3528" s="68">
        <f>+VLOOKUP(M3528,REFERENCIAS!$C:$D,2,0)*VLOOKUP($M$2,PONDERADORES!$A$7:$G$9,7,0)+VLOOKUP(N3528,REFERENCIAS!$C:$D,2,0)*VLOOKUP($N$2,PONDERADORES!$A$7:$G$9,7,0)+VLOOKUP(O3528,REFERENCIAS!$C:$D,2,0)*VLOOKUP($O$2,PONDERADORES!$A$7:$G$9,7,0)</f>
        <v>0.2</v>
      </c>
      <c r="Z3528" s="2">
        <f>+VLOOKUP(IF(R3528&lt;0.1,0,IF(AND(R3528&gt;=0.1,R3528&lt;0.2),0.1,IF(AND(R3528&gt;=0.2,R3528&lt;0.3),0.2,IF(R3528&gt;0.3,0.3,)))),REFERENCIAS!$C:$D,2,0)*VLOOKUP($R$2,PONDERADORES!$A$11:$G$11,7,0)</f>
        <v>15</v>
      </c>
      <c r="AA3528" s="92"/>
      <c r="AB3528" s="95" t="e">
        <f t="shared" ca="1" si="219"/>
        <v>#REF!</v>
      </c>
      <c r="AC3528" s="23" t="e">
        <f ca="1">IF(AB3528&gt;REFERENCIAS!$C$62,REFERENCIAS!$B$62,IF(AND(AB3528&gt;=REFERENCIAS!$C$63,AB3528&lt;REFERENCIAS!$D$63),REFERENCIAS!$B$63,IF(AND(AB3528&gt;REFERENCIAS!$C$64,AB3528&lt;=REFERENCIAS!$D$64),REFERENCIAS!$B$64,IF(AND(AB3528&gt;=REFERENCIAS!$C$65,AB3528&lt;REFERENCIAS!$D$65),REFERENCIAS!$B$65, "Revisar"))))</f>
        <v>#REF!</v>
      </c>
      <c r="AD3528" s="94" t="e">
        <f ca="1">VLOOKUP(AC3528,REFERENCIAS!$B$62:$G$65,4,FALSE)</f>
        <v>#REF!</v>
      </c>
    </row>
    <row r="3529" spans="1:30" ht="17.25" x14ac:dyDescent="0.25">
      <c r="A3529" s="74"/>
      <c r="B3529" s="19"/>
      <c r="C3529" s="19"/>
      <c r="D3529" s="50"/>
      <c r="E3529" s="73"/>
      <c r="F3529" s="74"/>
      <c r="G3529" s="9"/>
      <c r="H3529" s="48"/>
      <c r="I3529" s="49">
        <f t="shared" ca="1" si="216"/>
        <v>2022</v>
      </c>
      <c r="J3529" s="22">
        <f t="shared" ca="1" si="217"/>
        <v>1</v>
      </c>
      <c r="K3529" s="19"/>
      <c r="L3529" s="73"/>
      <c r="M3529" s="74"/>
      <c r="N3529" s="19"/>
      <c r="O3529" s="73"/>
      <c r="P3529" s="82">
        <v>1</v>
      </c>
      <c r="Q3529" s="24">
        <v>1</v>
      </c>
      <c r="R3529" s="81">
        <f t="shared" si="218"/>
        <v>1</v>
      </c>
      <c r="S3529" s="87"/>
      <c r="T3529" s="19"/>
      <c r="U3529" s="25"/>
      <c r="V3529" s="25"/>
      <c r="W3529" s="81"/>
      <c r="X3529" s="91" t="e">
        <f ca="1">+VLOOKUP(#REF!,REFERENCIAS!$C:$D,2,0)*VLOOKUP(#REF!,PONDERADORES!A:P,IF(AND(INFORMACION!$T3529='REFERENCIAS RIESGO'!$C$36,INFORMACION!$F3529=REFERENCIAS!$C$24),16,IF(INFORMACION!$T3529='REFERENCIAS RIESGO'!$C$36,13,IF(INFORMACION!$F3529=REFERENCIAS!$C$24,10,7))),0)+VLOOKUP(K3529,REFERENCIAS!$C:$D,2,0)*VLOOKUP($K$2,PONDERADORES!A:P,IF(AND(INFORMACION!$T3529='REFERENCIAS RIESGO'!$C$36,INFORMACION!$F3529=REFERENCIAS!$C$24),16,IF(INFORMACION!$T3529='REFERENCIAS RIESGO'!$C$36,13,IF(INFORMACION!$F3529=REFERENCIAS!$C$24,10,7))),0)+VLOOKUP(L3529,REFERENCIAS!$C:$D,2,0)*VLOOKUP($L$2,PONDERADORES!A:P,IF(AND(INFORMACION!$T3529='REFERENCIAS RIESGO'!$C$36,INFORMACION!$F3529=REFERENCIAS!$C$24),16,IF(INFORMACION!$T3529='REFERENCIAS RIESGO'!$C$36,13,IF(INFORMACION!$F3529=REFERENCIAS!$C$24,10,7))),0)+VLOOKUP(F3529,REFERENCIAS!$C:$D,2,0)*VLOOKUP($F$2,PONDERADORES!A:P,IF(AND(INFORMACION!$T3529='REFERENCIAS RIESGO'!$C$36,INFORMACION!$F3529=REFERENCIAS!$C$24),16,IF(INFORMACION!$T3529='REFERENCIAS RIESGO'!$C$36,13,IF(INFORMACION!$F3529=REFERENCIAS!$C$24,10,7))),0)+VLOOKUP(T3529,REFERENCIAS!$C:$D,2,0)*VLOOKUP($T$2,PONDERADORES!A:P,IF(AND(INFORMACION!$T3529='REFERENCIAS RIESGO'!$C$36,INFORMACION!$F3529=REFERENCIAS!$C$24),16,IF(INFORMACION!$T3529='REFERENCIAS RIESGO'!$C$36,13,IF(INFORMACION!$F3529=REFERENCIAS!$C$24,10,7))),0)+VLOOKUP(IF(J3529&lt;=0.2,0.2,IF(AND(J3529&gt;0.2,J3529&lt;=0.4),0.4,IF(AND(J3529&gt;0.4,J3529&lt;=0.6),0.6,IF(AND(J3529&gt;0.6,J3529&lt;=0.8),0.8,IF(AND(J3529&gt;0.8,J3529&lt;=1),1))))),REFERENCIAS!$C:$D,2,0)*VLOOKUP($J$2,PONDERADORES!A:P,IF(AND(INFORMACION!$T3529='REFERENCIAS RIESGO'!$C$36,INFORMACION!$F3529=REFERENCIAS!$C$24),16,IF(INFORMACION!$T3529='REFERENCIAS RIESGO'!$C$36,13,IF(INFORMACION!$F3529=REFERENCIAS!$C$24,10,7))),0)</f>
        <v>#REF!</v>
      </c>
      <c r="Y3529" s="68">
        <f>+VLOOKUP(M3529,REFERENCIAS!$C:$D,2,0)*VLOOKUP($M$2,PONDERADORES!$A$7:$G$9,7,0)+VLOOKUP(N3529,REFERENCIAS!$C:$D,2,0)*VLOOKUP($N$2,PONDERADORES!$A$7:$G$9,7,0)+VLOOKUP(O3529,REFERENCIAS!$C:$D,2,0)*VLOOKUP($O$2,PONDERADORES!$A$7:$G$9,7,0)</f>
        <v>0.2</v>
      </c>
      <c r="Z3529" s="2">
        <f>+VLOOKUP(IF(R3529&lt;0.1,0,IF(AND(R3529&gt;=0.1,R3529&lt;0.2),0.1,IF(AND(R3529&gt;=0.2,R3529&lt;0.3),0.2,IF(R3529&gt;0.3,0.3,)))),REFERENCIAS!$C:$D,2,0)*VLOOKUP($R$2,PONDERADORES!$A$11:$G$11,7,0)</f>
        <v>15</v>
      </c>
      <c r="AA3529" s="92"/>
      <c r="AB3529" s="95" t="e">
        <f t="shared" ca="1" si="219"/>
        <v>#REF!</v>
      </c>
      <c r="AC3529" s="23" t="e">
        <f ca="1">IF(AB3529&gt;REFERENCIAS!$C$62,REFERENCIAS!$B$62,IF(AND(AB3529&gt;=REFERENCIAS!$C$63,AB3529&lt;REFERENCIAS!$D$63),REFERENCIAS!$B$63,IF(AND(AB3529&gt;REFERENCIAS!$C$64,AB3529&lt;=REFERENCIAS!$D$64),REFERENCIAS!$B$64,IF(AND(AB3529&gt;=REFERENCIAS!$C$65,AB3529&lt;REFERENCIAS!$D$65),REFERENCIAS!$B$65, "Revisar"))))</f>
        <v>#REF!</v>
      </c>
      <c r="AD3529" s="94" t="e">
        <f ca="1">VLOOKUP(AC3529,REFERENCIAS!$B$62:$G$65,4,FALSE)</f>
        <v>#REF!</v>
      </c>
    </row>
    <row r="3530" spans="1:30" ht="17.25" x14ac:dyDescent="0.25">
      <c r="A3530" s="74"/>
      <c r="B3530" s="19"/>
      <c r="C3530" s="19"/>
      <c r="D3530" s="50"/>
      <c r="E3530" s="73"/>
      <c r="F3530" s="74"/>
      <c r="G3530" s="9"/>
      <c r="H3530" s="48"/>
      <c r="I3530" s="49">
        <f t="shared" ca="1" si="216"/>
        <v>2022</v>
      </c>
      <c r="J3530" s="22">
        <f t="shared" ca="1" si="217"/>
        <v>1</v>
      </c>
      <c r="K3530" s="19"/>
      <c r="L3530" s="73"/>
      <c r="M3530" s="74"/>
      <c r="N3530" s="19"/>
      <c r="O3530" s="73"/>
      <c r="P3530" s="82">
        <v>1</v>
      </c>
      <c r="Q3530" s="24">
        <v>1</v>
      </c>
      <c r="R3530" s="81">
        <f t="shared" si="218"/>
        <v>1</v>
      </c>
      <c r="S3530" s="87"/>
      <c r="T3530" s="19"/>
      <c r="U3530" s="25"/>
      <c r="V3530" s="25"/>
      <c r="W3530" s="81"/>
      <c r="X3530" s="91" t="e">
        <f ca="1">+VLOOKUP(#REF!,REFERENCIAS!$C:$D,2,0)*VLOOKUP(#REF!,PONDERADORES!A:P,IF(AND(INFORMACION!$T3530='REFERENCIAS RIESGO'!$C$36,INFORMACION!$F3530=REFERENCIAS!$C$24),16,IF(INFORMACION!$T3530='REFERENCIAS RIESGO'!$C$36,13,IF(INFORMACION!$F3530=REFERENCIAS!$C$24,10,7))),0)+VLOOKUP(K3530,REFERENCIAS!$C:$D,2,0)*VLOOKUP($K$2,PONDERADORES!A:P,IF(AND(INFORMACION!$T3530='REFERENCIAS RIESGO'!$C$36,INFORMACION!$F3530=REFERENCIAS!$C$24),16,IF(INFORMACION!$T3530='REFERENCIAS RIESGO'!$C$36,13,IF(INFORMACION!$F3530=REFERENCIAS!$C$24,10,7))),0)+VLOOKUP(L3530,REFERENCIAS!$C:$D,2,0)*VLOOKUP($L$2,PONDERADORES!A:P,IF(AND(INFORMACION!$T3530='REFERENCIAS RIESGO'!$C$36,INFORMACION!$F3530=REFERENCIAS!$C$24),16,IF(INFORMACION!$T3530='REFERENCIAS RIESGO'!$C$36,13,IF(INFORMACION!$F3530=REFERENCIAS!$C$24,10,7))),0)+VLOOKUP(F3530,REFERENCIAS!$C:$D,2,0)*VLOOKUP($F$2,PONDERADORES!A:P,IF(AND(INFORMACION!$T3530='REFERENCIAS RIESGO'!$C$36,INFORMACION!$F3530=REFERENCIAS!$C$24),16,IF(INFORMACION!$T3530='REFERENCIAS RIESGO'!$C$36,13,IF(INFORMACION!$F3530=REFERENCIAS!$C$24,10,7))),0)+VLOOKUP(T3530,REFERENCIAS!$C:$D,2,0)*VLOOKUP($T$2,PONDERADORES!A:P,IF(AND(INFORMACION!$T3530='REFERENCIAS RIESGO'!$C$36,INFORMACION!$F3530=REFERENCIAS!$C$24),16,IF(INFORMACION!$T3530='REFERENCIAS RIESGO'!$C$36,13,IF(INFORMACION!$F3530=REFERENCIAS!$C$24,10,7))),0)+VLOOKUP(IF(J3530&lt;=0.2,0.2,IF(AND(J3530&gt;0.2,J3530&lt;=0.4),0.4,IF(AND(J3530&gt;0.4,J3530&lt;=0.6),0.6,IF(AND(J3530&gt;0.6,J3530&lt;=0.8),0.8,IF(AND(J3530&gt;0.8,J3530&lt;=1),1))))),REFERENCIAS!$C:$D,2,0)*VLOOKUP($J$2,PONDERADORES!A:P,IF(AND(INFORMACION!$T3530='REFERENCIAS RIESGO'!$C$36,INFORMACION!$F3530=REFERENCIAS!$C$24),16,IF(INFORMACION!$T3530='REFERENCIAS RIESGO'!$C$36,13,IF(INFORMACION!$F3530=REFERENCIAS!$C$24,10,7))),0)</f>
        <v>#REF!</v>
      </c>
      <c r="Y3530" s="68">
        <f>+VLOOKUP(M3530,REFERENCIAS!$C:$D,2,0)*VLOOKUP($M$2,PONDERADORES!$A$7:$G$9,7,0)+VLOOKUP(N3530,REFERENCIAS!$C:$D,2,0)*VLOOKUP($N$2,PONDERADORES!$A$7:$G$9,7,0)+VLOOKUP(O3530,REFERENCIAS!$C:$D,2,0)*VLOOKUP($O$2,PONDERADORES!$A$7:$G$9,7,0)</f>
        <v>0.2</v>
      </c>
      <c r="Z3530" s="2">
        <f>+VLOOKUP(IF(R3530&lt;0.1,0,IF(AND(R3530&gt;=0.1,R3530&lt;0.2),0.1,IF(AND(R3530&gt;=0.2,R3530&lt;0.3),0.2,IF(R3530&gt;0.3,0.3,)))),REFERENCIAS!$C:$D,2,0)*VLOOKUP($R$2,PONDERADORES!$A$11:$G$11,7,0)</f>
        <v>15</v>
      </c>
      <c r="AA3530" s="92"/>
      <c r="AB3530" s="95" t="e">
        <f t="shared" ca="1" si="219"/>
        <v>#REF!</v>
      </c>
      <c r="AC3530" s="23" t="e">
        <f ca="1">IF(AB3530&gt;REFERENCIAS!$C$62,REFERENCIAS!$B$62,IF(AND(AB3530&gt;=REFERENCIAS!$C$63,AB3530&lt;REFERENCIAS!$D$63),REFERENCIAS!$B$63,IF(AND(AB3530&gt;REFERENCIAS!$C$64,AB3530&lt;=REFERENCIAS!$D$64),REFERENCIAS!$B$64,IF(AND(AB3530&gt;=REFERENCIAS!$C$65,AB3530&lt;REFERENCIAS!$D$65),REFERENCIAS!$B$65, "Revisar"))))</f>
        <v>#REF!</v>
      </c>
      <c r="AD3530" s="94" t="e">
        <f ca="1">VLOOKUP(AC3530,REFERENCIAS!$B$62:$G$65,4,FALSE)</f>
        <v>#REF!</v>
      </c>
    </row>
    <row r="3531" spans="1:30" ht="17.25" x14ac:dyDescent="0.25">
      <c r="A3531" s="74"/>
      <c r="B3531" s="19"/>
      <c r="C3531" s="19"/>
      <c r="D3531" s="50"/>
      <c r="E3531" s="73"/>
      <c r="F3531" s="74"/>
      <c r="G3531" s="9"/>
      <c r="H3531" s="48"/>
      <c r="I3531" s="49">
        <f t="shared" ca="1" si="216"/>
        <v>2022</v>
      </c>
      <c r="J3531" s="22">
        <f t="shared" ca="1" si="217"/>
        <v>1</v>
      </c>
      <c r="K3531" s="19"/>
      <c r="L3531" s="73"/>
      <c r="M3531" s="74"/>
      <c r="N3531" s="19"/>
      <c r="O3531" s="73"/>
      <c r="P3531" s="82">
        <v>1</v>
      </c>
      <c r="Q3531" s="24">
        <v>1</v>
      </c>
      <c r="R3531" s="81">
        <f t="shared" si="218"/>
        <v>1</v>
      </c>
      <c r="S3531" s="87"/>
      <c r="T3531" s="19"/>
      <c r="U3531" s="25"/>
      <c r="V3531" s="25"/>
      <c r="W3531" s="81"/>
      <c r="X3531" s="91" t="e">
        <f ca="1">+VLOOKUP(#REF!,REFERENCIAS!$C:$D,2,0)*VLOOKUP(#REF!,PONDERADORES!A:P,IF(AND(INFORMACION!$T3531='REFERENCIAS RIESGO'!$C$36,INFORMACION!$F3531=REFERENCIAS!$C$24),16,IF(INFORMACION!$T3531='REFERENCIAS RIESGO'!$C$36,13,IF(INFORMACION!$F3531=REFERENCIAS!$C$24,10,7))),0)+VLOOKUP(K3531,REFERENCIAS!$C:$D,2,0)*VLOOKUP($K$2,PONDERADORES!A:P,IF(AND(INFORMACION!$T3531='REFERENCIAS RIESGO'!$C$36,INFORMACION!$F3531=REFERENCIAS!$C$24),16,IF(INFORMACION!$T3531='REFERENCIAS RIESGO'!$C$36,13,IF(INFORMACION!$F3531=REFERENCIAS!$C$24,10,7))),0)+VLOOKUP(L3531,REFERENCIAS!$C:$D,2,0)*VLOOKUP($L$2,PONDERADORES!A:P,IF(AND(INFORMACION!$T3531='REFERENCIAS RIESGO'!$C$36,INFORMACION!$F3531=REFERENCIAS!$C$24),16,IF(INFORMACION!$T3531='REFERENCIAS RIESGO'!$C$36,13,IF(INFORMACION!$F3531=REFERENCIAS!$C$24,10,7))),0)+VLOOKUP(F3531,REFERENCIAS!$C:$D,2,0)*VLOOKUP($F$2,PONDERADORES!A:P,IF(AND(INFORMACION!$T3531='REFERENCIAS RIESGO'!$C$36,INFORMACION!$F3531=REFERENCIAS!$C$24),16,IF(INFORMACION!$T3531='REFERENCIAS RIESGO'!$C$36,13,IF(INFORMACION!$F3531=REFERENCIAS!$C$24,10,7))),0)+VLOOKUP(T3531,REFERENCIAS!$C:$D,2,0)*VLOOKUP($T$2,PONDERADORES!A:P,IF(AND(INFORMACION!$T3531='REFERENCIAS RIESGO'!$C$36,INFORMACION!$F3531=REFERENCIAS!$C$24),16,IF(INFORMACION!$T3531='REFERENCIAS RIESGO'!$C$36,13,IF(INFORMACION!$F3531=REFERENCIAS!$C$24,10,7))),0)+VLOOKUP(IF(J3531&lt;=0.2,0.2,IF(AND(J3531&gt;0.2,J3531&lt;=0.4),0.4,IF(AND(J3531&gt;0.4,J3531&lt;=0.6),0.6,IF(AND(J3531&gt;0.6,J3531&lt;=0.8),0.8,IF(AND(J3531&gt;0.8,J3531&lt;=1),1))))),REFERENCIAS!$C:$D,2,0)*VLOOKUP($J$2,PONDERADORES!A:P,IF(AND(INFORMACION!$T3531='REFERENCIAS RIESGO'!$C$36,INFORMACION!$F3531=REFERENCIAS!$C$24),16,IF(INFORMACION!$T3531='REFERENCIAS RIESGO'!$C$36,13,IF(INFORMACION!$F3531=REFERENCIAS!$C$24,10,7))),0)</f>
        <v>#REF!</v>
      </c>
      <c r="Y3531" s="68">
        <f>+VLOOKUP(M3531,REFERENCIAS!$C:$D,2,0)*VLOOKUP($M$2,PONDERADORES!$A$7:$G$9,7,0)+VLOOKUP(N3531,REFERENCIAS!$C:$D,2,0)*VLOOKUP($N$2,PONDERADORES!$A$7:$G$9,7,0)+VLOOKUP(O3531,REFERENCIAS!$C:$D,2,0)*VLOOKUP($O$2,PONDERADORES!$A$7:$G$9,7,0)</f>
        <v>0.2</v>
      </c>
      <c r="Z3531" s="2">
        <f>+VLOOKUP(IF(R3531&lt;0.1,0,IF(AND(R3531&gt;=0.1,R3531&lt;0.2),0.1,IF(AND(R3531&gt;=0.2,R3531&lt;0.3),0.2,IF(R3531&gt;0.3,0.3,)))),REFERENCIAS!$C:$D,2,0)*VLOOKUP($R$2,PONDERADORES!$A$11:$G$11,7,0)</f>
        <v>15</v>
      </c>
      <c r="AA3531" s="92"/>
      <c r="AB3531" s="95" t="e">
        <f t="shared" ca="1" si="219"/>
        <v>#REF!</v>
      </c>
      <c r="AC3531" s="23" t="e">
        <f ca="1">IF(AB3531&gt;REFERENCIAS!$C$62,REFERENCIAS!$B$62,IF(AND(AB3531&gt;=REFERENCIAS!$C$63,AB3531&lt;REFERENCIAS!$D$63),REFERENCIAS!$B$63,IF(AND(AB3531&gt;REFERENCIAS!$C$64,AB3531&lt;=REFERENCIAS!$D$64),REFERENCIAS!$B$64,IF(AND(AB3531&gt;=REFERENCIAS!$C$65,AB3531&lt;REFERENCIAS!$D$65),REFERENCIAS!$B$65, "Revisar"))))</f>
        <v>#REF!</v>
      </c>
      <c r="AD3531" s="94" t="e">
        <f ca="1">VLOOKUP(AC3531,REFERENCIAS!$B$62:$G$65,4,FALSE)</f>
        <v>#REF!</v>
      </c>
    </row>
    <row r="3532" spans="1:30" ht="17.25" x14ac:dyDescent="0.25">
      <c r="A3532" s="74"/>
      <c r="B3532" s="19"/>
      <c r="C3532" s="19"/>
      <c r="D3532" s="50"/>
      <c r="E3532" s="73"/>
      <c r="F3532" s="74"/>
      <c r="G3532" s="9"/>
      <c r="H3532" s="48"/>
      <c r="I3532" s="49">
        <f t="shared" ca="1" si="216"/>
        <v>2022</v>
      </c>
      <c r="J3532" s="22">
        <f t="shared" ca="1" si="217"/>
        <v>1</v>
      </c>
      <c r="K3532" s="19"/>
      <c r="L3532" s="73"/>
      <c r="M3532" s="74"/>
      <c r="N3532" s="19"/>
      <c r="O3532" s="73"/>
      <c r="P3532" s="82">
        <v>1</v>
      </c>
      <c r="Q3532" s="24">
        <v>1</v>
      </c>
      <c r="R3532" s="81">
        <f t="shared" si="218"/>
        <v>1</v>
      </c>
      <c r="S3532" s="87"/>
      <c r="T3532" s="19"/>
      <c r="U3532" s="25"/>
      <c r="V3532" s="25"/>
      <c r="W3532" s="81"/>
      <c r="X3532" s="91" t="e">
        <f ca="1">+VLOOKUP(#REF!,REFERENCIAS!$C:$D,2,0)*VLOOKUP(#REF!,PONDERADORES!A:P,IF(AND(INFORMACION!$T3532='REFERENCIAS RIESGO'!$C$36,INFORMACION!$F3532=REFERENCIAS!$C$24),16,IF(INFORMACION!$T3532='REFERENCIAS RIESGO'!$C$36,13,IF(INFORMACION!$F3532=REFERENCIAS!$C$24,10,7))),0)+VLOOKUP(K3532,REFERENCIAS!$C:$D,2,0)*VLOOKUP($K$2,PONDERADORES!A:P,IF(AND(INFORMACION!$T3532='REFERENCIAS RIESGO'!$C$36,INFORMACION!$F3532=REFERENCIAS!$C$24),16,IF(INFORMACION!$T3532='REFERENCIAS RIESGO'!$C$36,13,IF(INFORMACION!$F3532=REFERENCIAS!$C$24,10,7))),0)+VLOOKUP(L3532,REFERENCIAS!$C:$D,2,0)*VLOOKUP($L$2,PONDERADORES!A:P,IF(AND(INFORMACION!$T3532='REFERENCIAS RIESGO'!$C$36,INFORMACION!$F3532=REFERENCIAS!$C$24),16,IF(INFORMACION!$T3532='REFERENCIAS RIESGO'!$C$36,13,IF(INFORMACION!$F3532=REFERENCIAS!$C$24,10,7))),0)+VLOOKUP(F3532,REFERENCIAS!$C:$D,2,0)*VLOOKUP($F$2,PONDERADORES!A:P,IF(AND(INFORMACION!$T3532='REFERENCIAS RIESGO'!$C$36,INFORMACION!$F3532=REFERENCIAS!$C$24),16,IF(INFORMACION!$T3532='REFERENCIAS RIESGO'!$C$36,13,IF(INFORMACION!$F3532=REFERENCIAS!$C$24,10,7))),0)+VLOOKUP(T3532,REFERENCIAS!$C:$D,2,0)*VLOOKUP($T$2,PONDERADORES!A:P,IF(AND(INFORMACION!$T3532='REFERENCIAS RIESGO'!$C$36,INFORMACION!$F3532=REFERENCIAS!$C$24),16,IF(INFORMACION!$T3532='REFERENCIAS RIESGO'!$C$36,13,IF(INFORMACION!$F3532=REFERENCIAS!$C$24,10,7))),0)+VLOOKUP(IF(J3532&lt;=0.2,0.2,IF(AND(J3532&gt;0.2,J3532&lt;=0.4),0.4,IF(AND(J3532&gt;0.4,J3532&lt;=0.6),0.6,IF(AND(J3532&gt;0.6,J3532&lt;=0.8),0.8,IF(AND(J3532&gt;0.8,J3532&lt;=1),1))))),REFERENCIAS!$C:$D,2,0)*VLOOKUP($J$2,PONDERADORES!A:P,IF(AND(INFORMACION!$T3532='REFERENCIAS RIESGO'!$C$36,INFORMACION!$F3532=REFERENCIAS!$C$24),16,IF(INFORMACION!$T3532='REFERENCIAS RIESGO'!$C$36,13,IF(INFORMACION!$F3532=REFERENCIAS!$C$24,10,7))),0)</f>
        <v>#REF!</v>
      </c>
      <c r="Y3532" s="68">
        <f>+VLOOKUP(M3532,REFERENCIAS!$C:$D,2,0)*VLOOKUP($M$2,PONDERADORES!$A$7:$G$9,7,0)+VLOOKUP(N3532,REFERENCIAS!$C:$D,2,0)*VLOOKUP($N$2,PONDERADORES!$A$7:$G$9,7,0)+VLOOKUP(O3532,REFERENCIAS!$C:$D,2,0)*VLOOKUP($O$2,PONDERADORES!$A$7:$G$9,7,0)</f>
        <v>0.2</v>
      </c>
      <c r="Z3532" s="2">
        <f>+VLOOKUP(IF(R3532&lt;0.1,0,IF(AND(R3532&gt;=0.1,R3532&lt;0.2),0.1,IF(AND(R3532&gt;=0.2,R3532&lt;0.3),0.2,IF(R3532&gt;0.3,0.3,)))),REFERENCIAS!$C:$D,2,0)*VLOOKUP($R$2,PONDERADORES!$A$11:$G$11,7,0)</f>
        <v>15</v>
      </c>
      <c r="AA3532" s="92"/>
      <c r="AB3532" s="95" t="e">
        <f t="shared" ca="1" si="219"/>
        <v>#REF!</v>
      </c>
      <c r="AC3532" s="23" t="e">
        <f ca="1">IF(AB3532&gt;REFERENCIAS!$C$62,REFERENCIAS!$B$62,IF(AND(AB3532&gt;=REFERENCIAS!$C$63,AB3532&lt;REFERENCIAS!$D$63),REFERENCIAS!$B$63,IF(AND(AB3532&gt;REFERENCIAS!$C$64,AB3532&lt;=REFERENCIAS!$D$64),REFERENCIAS!$B$64,IF(AND(AB3532&gt;=REFERENCIAS!$C$65,AB3532&lt;REFERENCIAS!$D$65),REFERENCIAS!$B$65, "Revisar"))))</f>
        <v>#REF!</v>
      </c>
      <c r="AD3532" s="94" t="e">
        <f ca="1">VLOOKUP(AC3532,REFERENCIAS!$B$62:$G$65,4,FALSE)</f>
        <v>#REF!</v>
      </c>
    </row>
    <row r="3533" spans="1:30" ht="17.25" x14ac:dyDescent="0.25">
      <c r="A3533" s="74"/>
      <c r="B3533" s="19"/>
      <c r="C3533" s="19"/>
      <c r="D3533" s="50"/>
      <c r="E3533" s="73"/>
      <c r="F3533" s="74"/>
      <c r="G3533" s="9"/>
      <c r="H3533" s="48"/>
      <c r="I3533" s="49">
        <f t="shared" ca="1" si="216"/>
        <v>2022</v>
      </c>
      <c r="J3533" s="22">
        <f t="shared" ca="1" si="217"/>
        <v>1</v>
      </c>
      <c r="K3533" s="19"/>
      <c r="L3533" s="73"/>
      <c r="M3533" s="74"/>
      <c r="N3533" s="19"/>
      <c r="O3533" s="73"/>
      <c r="P3533" s="82">
        <v>1</v>
      </c>
      <c r="Q3533" s="24">
        <v>1</v>
      </c>
      <c r="R3533" s="81">
        <f t="shared" si="218"/>
        <v>1</v>
      </c>
      <c r="S3533" s="87"/>
      <c r="T3533" s="19"/>
      <c r="U3533" s="25"/>
      <c r="V3533" s="25"/>
      <c r="W3533" s="81"/>
      <c r="X3533" s="91" t="e">
        <f ca="1">+VLOOKUP(#REF!,REFERENCIAS!$C:$D,2,0)*VLOOKUP(#REF!,PONDERADORES!A:P,IF(AND(INFORMACION!$T3533='REFERENCIAS RIESGO'!$C$36,INFORMACION!$F3533=REFERENCIAS!$C$24),16,IF(INFORMACION!$T3533='REFERENCIAS RIESGO'!$C$36,13,IF(INFORMACION!$F3533=REFERENCIAS!$C$24,10,7))),0)+VLOOKUP(K3533,REFERENCIAS!$C:$D,2,0)*VLOOKUP($K$2,PONDERADORES!A:P,IF(AND(INFORMACION!$T3533='REFERENCIAS RIESGO'!$C$36,INFORMACION!$F3533=REFERENCIAS!$C$24),16,IF(INFORMACION!$T3533='REFERENCIAS RIESGO'!$C$36,13,IF(INFORMACION!$F3533=REFERENCIAS!$C$24,10,7))),0)+VLOOKUP(L3533,REFERENCIAS!$C:$D,2,0)*VLOOKUP($L$2,PONDERADORES!A:P,IF(AND(INFORMACION!$T3533='REFERENCIAS RIESGO'!$C$36,INFORMACION!$F3533=REFERENCIAS!$C$24),16,IF(INFORMACION!$T3533='REFERENCIAS RIESGO'!$C$36,13,IF(INFORMACION!$F3533=REFERENCIAS!$C$24,10,7))),0)+VLOOKUP(F3533,REFERENCIAS!$C:$D,2,0)*VLOOKUP($F$2,PONDERADORES!A:P,IF(AND(INFORMACION!$T3533='REFERENCIAS RIESGO'!$C$36,INFORMACION!$F3533=REFERENCIAS!$C$24),16,IF(INFORMACION!$T3533='REFERENCIAS RIESGO'!$C$36,13,IF(INFORMACION!$F3533=REFERENCIAS!$C$24,10,7))),0)+VLOOKUP(T3533,REFERENCIAS!$C:$D,2,0)*VLOOKUP($T$2,PONDERADORES!A:P,IF(AND(INFORMACION!$T3533='REFERENCIAS RIESGO'!$C$36,INFORMACION!$F3533=REFERENCIAS!$C$24),16,IF(INFORMACION!$T3533='REFERENCIAS RIESGO'!$C$36,13,IF(INFORMACION!$F3533=REFERENCIAS!$C$24,10,7))),0)+VLOOKUP(IF(J3533&lt;=0.2,0.2,IF(AND(J3533&gt;0.2,J3533&lt;=0.4),0.4,IF(AND(J3533&gt;0.4,J3533&lt;=0.6),0.6,IF(AND(J3533&gt;0.6,J3533&lt;=0.8),0.8,IF(AND(J3533&gt;0.8,J3533&lt;=1),1))))),REFERENCIAS!$C:$D,2,0)*VLOOKUP($J$2,PONDERADORES!A:P,IF(AND(INFORMACION!$T3533='REFERENCIAS RIESGO'!$C$36,INFORMACION!$F3533=REFERENCIAS!$C$24),16,IF(INFORMACION!$T3533='REFERENCIAS RIESGO'!$C$36,13,IF(INFORMACION!$F3533=REFERENCIAS!$C$24,10,7))),0)</f>
        <v>#REF!</v>
      </c>
      <c r="Y3533" s="68">
        <f>+VLOOKUP(M3533,REFERENCIAS!$C:$D,2,0)*VLOOKUP($M$2,PONDERADORES!$A$7:$G$9,7,0)+VLOOKUP(N3533,REFERENCIAS!$C:$D,2,0)*VLOOKUP($N$2,PONDERADORES!$A$7:$G$9,7,0)+VLOOKUP(O3533,REFERENCIAS!$C:$D,2,0)*VLOOKUP($O$2,PONDERADORES!$A$7:$G$9,7,0)</f>
        <v>0.2</v>
      </c>
      <c r="Z3533" s="2">
        <f>+VLOOKUP(IF(R3533&lt;0.1,0,IF(AND(R3533&gt;=0.1,R3533&lt;0.2),0.1,IF(AND(R3533&gt;=0.2,R3533&lt;0.3),0.2,IF(R3533&gt;0.3,0.3,)))),REFERENCIAS!$C:$D,2,0)*VLOOKUP($R$2,PONDERADORES!$A$11:$G$11,7,0)</f>
        <v>15</v>
      </c>
      <c r="AA3533" s="92"/>
      <c r="AB3533" s="95" t="e">
        <f t="shared" ca="1" si="219"/>
        <v>#REF!</v>
      </c>
      <c r="AC3533" s="23" t="e">
        <f ca="1">IF(AB3533&gt;REFERENCIAS!$C$62,REFERENCIAS!$B$62,IF(AND(AB3533&gt;=REFERENCIAS!$C$63,AB3533&lt;REFERENCIAS!$D$63),REFERENCIAS!$B$63,IF(AND(AB3533&gt;REFERENCIAS!$C$64,AB3533&lt;=REFERENCIAS!$D$64),REFERENCIAS!$B$64,IF(AND(AB3533&gt;=REFERENCIAS!$C$65,AB3533&lt;REFERENCIAS!$D$65),REFERENCIAS!$B$65, "Revisar"))))</f>
        <v>#REF!</v>
      </c>
      <c r="AD3533" s="94" t="e">
        <f ca="1">VLOOKUP(AC3533,REFERENCIAS!$B$62:$G$65,4,FALSE)</f>
        <v>#REF!</v>
      </c>
    </row>
    <row r="3534" spans="1:30" ht="17.25" x14ac:dyDescent="0.25">
      <c r="A3534" s="74"/>
      <c r="B3534" s="19"/>
      <c r="C3534" s="19"/>
      <c r="D3534" s="50"/>
      <c r="E3534" s="73"/>
      <c r="F3534" s="74"/>
      <c r="G3534" s="9"/>
      <c r="H3534" s="48"/>
      <c r="I3534" s="49">
        <f t="shared" ca="1" si="216"/>
        <v>2022</v>
      </c>
      <c r="J3534" s="22">
        <f t="shared" ca="1" si="217"/>
        <v>1</v>
      </c>
      <c r="K3534" s="19"/>
      <c r="L3534" s="73"/>
      <c r="M3534" s="74"/>
      <c r="N3534" s="19"/>
      <c r="O3534" s="73"/>
      <c r="P3534" s="82">
        <v>1</v>
      </c>
      <c r="Q3534" s="24">
        <v>1</v>
      </c>
      <c r="R3534" s="81">
        <f t="shared" si="218"/>
        <v>1</v>
      </c>
      <c r="S3534" s="87"/>
      <c r="T3534" s="19"/>
      <c r="U3534" s="25"/>
      <c r="V3534" s="25"/>
      <c r="W3534" s="81"/>
      <c r="X3534" s="91" t="e">
        <f ca="1">+VLOOKUP(#REF!,REFERENCIAS!$C:$D,2,0)*VLOOKUP(#REF!,PONDERADORES!A:P,IF(AND(INFORMACION!$T3534='REFERENCIAS RIESGO'!$C$36,INFORMACION!$F3534=REFERENCIAS!$C$24),16,IF(INFORMACION!$T3534='REFERENCIAS RIESGO'!$C$36,13,IF(INFORMACION!$F3534=REFERENCIAS!$C$24,10,7))),0)+VLOOKUP(K3534,REFERENCIAS!$C:$D,2,0)*VLOOKUP($K$2,PONDERADORES!A:P,IF(AND(INFORMACION!$T3534='REFERENCIAS RIESGO'!$C$36,INFORMACION!$F3534=REFERENCIAS!$C$24),16,IF(INFORMACION!$T3534='REFERENCIAS RIESGO'!$C$36,13,IF(INFORMACION!$F3534=REFERENCIAS!$C$24,10,7))),0)+VLOOKUP(L3534,REFERENCIAS!$C:$D,2,0)*VLOOKUP($L$2,PONDERADORES!A:P,IF(AND(INFORMACION!$T3534='REFERENCIAS RIESGO'!$C$36,INFORMACION!$F3534=REFERENCIAS!$C$24),16,IF(INFORMACION!$T3534='REFERENCIAS RIESGO'!$C$36,13,IF(INFORMACION!$F3534=REFERENCIAS!$C$24,10,7))),0)+VLOOKUP(F3534,REFERENCIAS!$C:$D,2,0)*VLOOKUP($F$2,PONDERADORES!A:P,IF(AND(INFORMACION!$T3534='REFERENCIAS RIESGO'!$C$36,INFORMACION!$F3534=REFERENCIAS!$C$24),16,IF(INFORMACION!$T3534='REFERENCIAS RIESGO'!$C$36,13,IF(INFORMACION!$F3534=REFERENCIAS!$C$24,10,7))),0)+VLOOKUP(T3534,REFERENCIAS!$C:$D,2,0)*VLOOKUP($T$2,PONDERADORES!A:P,IF(AND(INFORMACION!$T3534='REFERENCIAS RIESGO'!$C$36,INFORMACION!$F3534=REFERENCIAS!$C$24),16,IF(INFORMACION!$T3534='REFERENCIAS RIESGO'!$C$36,13,IF(INFORMACION!$F3534=REFERENCIAS!$C$24,10,7))),0)+VLOOKUP(IF(J3534&lt;=0.2,0.2,IF(AND(J3534&gt;0.2,J3534&lt;=0.4),0.4,IF(AND(J3534&gt;0.4,J3534&lt;=0.6),0.6,IF(AND(J3534&gt;0.6,J3534&lt;=0.8),0.8,IF(AND(J3534&gt;0.8,J3534&lt;=1),1))))),REFERENCIAS!$C:$D,2,0)*VLOOKUP($J$2,PONDERADORES!A:P,IF(AND(INFORMACION!$T3534='REFERENCIAS RIESGO'!$C$36,INFORMACION!$F3534=REFERENCIAS!$C$24),16,IF(INFORMACION!$T3534='REFERENCIAS RIESGO'!$C$36,13,IF(INFORMACION!$F3534=REFERENCIAS!$C$24,10,7))),0)</f>
        <v>#REF!</v>
      </c>
      <c r="Y3534" s="68">
        <f>+VLOOKUP(M3534,REFERENCIAS!$C:$D,2,0)*VLOOKUP($M$2,PONDERADORES!$A$7:$G$9,7,0)+VLOOKUP(N3534,REFERENCIAS!$C:$D,2,0)*VLOOKUP($N$2,PONDERADORES!$A$7:$G$9,7,0)+VLOOKUP(O3534,REFERENCIAS!$C:$D,2,0)*VLOOKUP($O$2,PONDERADORES!$A$7:$G$9,7,0)</f>
        <v>0.2</v>
      </c>
      <c r="Z3534" s="2">
        <f>+VLOOKUP(IF(R3534&lt;0.1,0,IF(AND(R3534&gt;=0.1,R3534&lt;0.2),0.1,IF(AND(R3534&gt;=0.2,R3534&lt;0.3),0.2,IF(R3534&gt;0.3,0.3,)))),REFERENCIAS!$C:$D,2,0)*VLOOKUP($R$2,PONDERADORES!$A$11:$G$11,7,0)</f>
        <v>15</v>
      </c>
      <c r="AA3534" s="92"/>
      <c r="AB3534" s="95" t="e">
        <f t="shared" ca="1" si="219"/>
        <v>#REF!</v>
      </c>
      <c r="AC3534" s="23" t="e">
        <f ca="1">IF(AB3534&gt;REFERENCIAS!$C$62,REFERENCIAS!$B$62,IF(AND(AB3534&gt;=REFERENCIAS!$C$63,AB3534&lt;REFERENCIAS!$D$63),REFERENCIAS!$B$63,IF(AND(AB3534&gt;REFERENCIAS!$C$64,AB3534&lt;=REFERENCIAS!$D$64),REFERENCIAS!$B$64,IF(AND(AB3534&gt;=REFERENCIAS!$C$65,AB3534&lt;REFERENCIAS!$D$65),REFERENCIAS!$B$65, "Revisar"))))</f>
        <v>#REF!</v>
      </c>
      <c r="AD3534" s="94" t="e">
        <f ca="1">VLOOKUP(AC3534,REFERENCIAS!$B$62:$G$65,4,FALSE)</f>
        <v>#REF!</v>
      </c>
    </row>
    <row r="3535" spans="1:30" ht="17.25" x14ac:dyDescent="0.25">
      <c r="A3535" s="74"/>
      <c r="B3535" s="19"/>
      <c r="C3535" s="19"/>
      <c r="D3535" s="50"/>
      <c r="E3535" s="73"/>
      <c r="F3535" s="74"/>
      <c r="G3535" s="9"/>
      <c r="H3535" s="48"/>
      <c r="I3535" s="49">
        <f t="shared" ca="1" si="216"/>
        <v>2022</v>
      </c>
      <c r="J3535" s="22">
        <f t="shared" ca="1" si="217"/>
        <v>1</v>
      </c>
      <c r="K3535" s="19"/>
      <c r="L3535" s="73"/>
      <c r="M3535" s="74"/>
      <c r="N3535" s="19"/>
      <c r="O3535" s="73"/>
      <c r="P3535" s="82">
        <v>1</v>
      </c>
      <c r="Q3535" s="24">
        <v>1</v>
      </c>
      <c r="R3535" s="81">
        <f t="shared" si="218"/>
        <v>1</v>
      </c>
      <c r="S3535" s="87"/>
      <c r="T3535" s="19"/>
      <c r="U3535" s="25"/>
      <c r="V3535" s="25"/>
      <c r="W3535" s="81"/>
      <c r="X3535" s="91" t="e">
        <f ca="1">+VLOOKUP(#REF!,REFERENCIAS!$C:$D,2,0)*VLOOKUP(#REF!,PONDERADORES!A:P,IF(AND(INFORMACION!$T3535='REFERENCIAS RIESGO'!$C$36,INFORMACION!$F3535=REFERENCIAS!$C$24),16,IF(INFORMACION!$T3535='REFERENCIAS RIESGO'!$C$36,13,IF(INFORMACION!$F3535=REFERENCIAS!$C$24,10,7))),0)+VLOOKUP(K3535,REFERENCIAS!$C:$D,2,0)*VLOOKUP($K$2,PONDERADORES!A:P,IF(AND(INFORMACION!$T3535='REFERENCIAS RIESGO'!$C$36,INFORMACION!$F3535=REFERENCIAS!$C$24),16,IF(INFORMACION!$T3535='REFERENCIAS RIESGO'!$C$36,13,IF(INFORMACION!$F3535=REFERENCIAS!$C$24,10,7))),0)+VLOOKUP(L3535,REFERENCIAS!$C:$D,2,0)*VLOOKUP($L$2,PONDERADORES!A:P,IF(AND(INFORMACION!$T3535='REFERENCIAS RIESGO'!$C$36,INFORMACION!$F3535=REFERENCIAS!$C$24),16,IF(INFORMACION!$T3535='REFERENCIAS RIESGO'!$C$36,13,IF(INFORMACION!$F3535=REFERENCIAS!$C$24,10,7))),0)+VLOOKUP(F3535,REFERENCIAS!$C:$D,2,0)*VLOOKUP($F$2,PONDERADORES!A:P,IF(AND(INFORMACION!$T3535='REFERENCIAS RIESGO'!$C$36,INFORMACION!$F3535=REFERENCIAS!$C$24),16,IF(INFORMACION!$T3535='REFERENCIAS RIESGO'!$C$36,13,IF(INFORMACION!$F3535=REFERENCIAS!$C$24,10,7))),0)+VLOOKUP(T3535,REFERENCIAS!$C:$D,2,0)*VLOOKUP($T$2,PONDERADORES!A:P,IF(AND(INFORMACION!$T3535='REFERENCIAS RIESGO'!$C$36,INFORMACION!$F3535=REFERENCIAS!$C$24),16,IF(INFORMACION!$T3535='REFERENCIAS RIESGO'!$C$36,13,IF(INFORMACION!$F3535=REFERENCIAS!$C$24,10,7))),0)+VLOOKUP(IF(J3535&lt;=0.2,0.2,IF(AND(J3535&gt;0.2,J3535&lt;=0.4),0.4,IF(AND(J3535&gt;0.4,J3535&lt;=0.6),0.6,IF(AND(J3535&gt;0.6,J3535&lt;=0.8),0.8,IF(AND(J3535&gt;0.8,J3535&lt;=1),1))))),REFERENCIAS!$C:$D,2,0)*VLOOKUP($J$2,PONDERADORES!A:P,IF(AND(INFORMACION!$T3535='REFERENCIAS RIESGO'!$C$36,INFORMACION!$F3535=REFERENCIAS!$C$24),16,IF(INFORMACION!$T3535='REFERENCIAS RIESGO'!$C$36,13,IF(INFORMACION!$F3535=REFERENCIAS!$C$24,10,7))),0)</f>
        <v>#REF!</v>
      </c>
      <c r="Y3535" s="68">
        <f>+VLOOKUP(M3535,REFERENCIAS!$C:$D,2,0)*VLOOKUP($M$2,PONDERADORES!$A$7:$G$9,7,0)+VLOOKUP(N3535,REFERENCIAS!$C:$D,2,0)*VLOOKUP($N$2,PONDERADORES!$A$7:$G$9,7,0)+VLOOKUP(O3535,REFERENCIAS!$C:$D,2,0)*VLOOKUP($O$2,PONDERADORES!$A$7:$G$9,7,0)</f>
        <v>0.2</v>
      </c>
      <c r="Z3535" s="2">
        <f>+VLOOKUP(IF(R3535&lt;0.1,0,IF(AND(R3535&gt;=0.1,R3535&lt;0.2),0.1,IF(AND(R3535&gt;=0.2,R3535&lt;0.3),0.2,IF(R3535&gt;0.3,0.3,)))),REFERENCIAS!$C:$D,2,0)*VLOOKUP($R$2,PONDERADORES!$A$11:$G$11,7,0)</f>
        <v>15</v>
      </c>
      <c r="AA3535" s="92"/>
      <c r="AB3535" s="95" t="e">
        <f t="shared" ca="1" si="219"/>
        <v>#REF!</v>
      </c>
      <c r="AC3535" s="23" t="e">
        <f ca="1">IF(AB3535&gt;REFERENCIAS!$C$62,REFERENCIAS!$B$62,IF(AND(AB3535&gt;=REFERENCIAS!$C$63,AB3535&lt;REFERENCIAS!$D$63),REFERENCIAS!$B$63,IF(AND(AB3535&gt;REFERENCIAS!$C$64,AB3535&lt;=REFERENCIAS!$D$64),REFERENCIAS!$B$64,IF(AND(AB3535&gt;=REFERENCIAS!$C$65,AB3535&lt;REFERENCIAS!$D$65),REFERENCIAS!$B$65, "Revisar"))))</f>
        <v>#REF!</v>
      </c>
      <c r="AD3535" s="94" t="e">
        <f ca="1">VLOOKUP(AC3535,REFERENCIAS!$B$62:$G$65,4,FALSE)</f>
        <v>#REF!</v>
      </c>
    </row>
    <row r="3536" spans="1:30" ht="17.25" x14ac:dyDescent="0.25">
      <c r="A3536" s="74"/>
      <c r="B3536" s="19"/>
      <c r="C3536" s="19"/>
      <c r="D3536" s="50"/>
      <c r="E3536" s="73"/>
      <c r="F3536" s="74"/>
      <c r="G3536" s="9"/>
      <c r="H3536" s="48"/>
      <c r="I3536" s="49">
        <f t="shared" ca="1" si="216"/>
        <v>2022</v>
      </c>
      <c r="J3536" s="22">
        <f t="shared" ca="1" si="217"/>
        <v>1</v>
      </c>
      <c r="K3536" s="19"/>
      <c r="L3536" s="73"/>
      <c r="M3536" s="74"/>
      <c r="N3536" s="19"/>
      <c r="O3536" s="73"/>
      <c r="P3536" s="82">
        <v>1</v>
      </c>
      <c r="Q3536" s="24">
        <v>1</v>
      </c>
      <c r="R3536" s="81">
        <f t="shared" si="218"/>
        <v>1</v>
      </c>
      <c r="S3536" s="87"/>
      <c r="T3536" s="19"/>
      <c r="U3536" s="25"/>
      <c r="V3536" s="25"/>
      <c r="W3536" s="81"/>
      <c r="X3536" s="91" t="e">
        <f ca="1">+VLOOKUP(#REF!,REFERENCIAS!$C:$D,2,0)*VLOOKUP(#REF!,PONDERADORES!A:P,IF(AND(INFORMACION!$T3536='REFERENCIAS RIESGO'!$C$36,INFORMACION!$F3536=REFERENCIAS!$C$24),16,IF(INFORMACION!$T3536='REFERENCIAS RIESGO'!$C$36,13,IF(INFORMACION!$F3536=REFERENCIAS!$C$24,10,7))),0)+VLOOKUP(K3536,REFERENCIAS!$C:$D,2,0)*VLOOKUP($K$2,PONDERADORES!A:P,IF(AND(INFORMACION!$T3536='REFERENCIAS RIESGO'!$C$36,INFORMACION!$F3536=REFERENCIAS!$C$24),16,IF(INFORMACION!$T3536='REFERENCIAS RIESGO'!$C$36,13,IF(INFORMACION!$F3536=REFERENCIAS!$C$24,10,7))),0)+VLOOKUP(L3536,REFERENCIAS!$C:$D,2,0)*VLOOKUP($L$2,PONDERADORES!A:P,IF(AND(INFORMACION!$T3536='REFERENCIAS RIESGO'!$C$36,INFORMACION!$F3536=REFERENCIAS!$C$24),16,IF(INFORMACION!$T3536='REFERENCIAS RIESGO'!$C$36,13,IF(INFORMACION!$F3536=REFERENCIAS!$C$24,10,7))),0)+VLOOKUP(F3536,REFERENCIAS!$C:$D,2,0)*VLOOKUP($F$2,PONDERADORES!A:P,IF(AND(INFORMACION!$T3536='REFERENCIAS RIESGO'!$C$36,INFORMACION!$F3536=REFERENCIAS!$C$24),16,IF(INFORMACION!$T3536='REFERENCIAS RIESGO'!$C$36,13,IF(INFORMACION!$F3536=REFERENCIAS!$C$24,10,7))),0)+VLOOKUP(T3536,REFERENCIAS!$C:$D,2,0)*VLOOKUP($T$2,PONDERADORES!A:P,IF(AND(INFORMACION!$T3536='REFERENCIAS RIESGO'!$C$36,INFORMACION!$F3536=REFERENCIAS!$C$24),16,IF(INFORMACION!$T3536='REFERENCIAS RIESGO'!$C$36,13,IF(INFORMACION!$F3536=REFERENCIAS!$C$24,10,7))),0)+VLOOKUP(IF(J3536&lt;=0.2,0.2,IF(AND(J3536&gt;0.2,J3536&lt;=0.4),0.4,IF(AND(J3536&gt;0.4,J3536&lt;=0.6),0.6,IF(AND(J3536&gt;0.6,J3536&lt;=0.8),0.8,IF(AND(J3536&gt;0.8,J3536&lt;=1),1))))),REFERENCIAS!$C:$D,2,0)*VLOOKUP($J$2,PONDERADORES!A:P,IF(AND(INFORMACION!$T3536='REFERENCIAS RIESGO'!$C$36,INFORMACION!$F3536=REFERENCIAS!$C$24),16,IF(INFORMACION!$T3536='REFERENCIAS RIESGO'!$C$36,13,IF(INFORMACION!$F3536=REFERENCIAS!$C$24,10,7))),0)</f>
        <v>#REF!</v>
      </c>
      <c r="Y3536" s="68">
        <f>+VLOOKUP(M3536,REFERENCIAS!$C:$D,2,0)*VLOOKUP($M$2,PONDERADORES!$A$7:$G$9,7,0)+VLOOKUP(N3536,REFERENCIAS!$C:$D,2,0)*VLOOKUP($N$2,PONDERADORES!$A$7:$G$9,7,0)+VLOOKUP(O3536,REFERENCIAS!$C:$D,2,0)*VLOOKUP($O$2,PONDERADORES!$A$7:$G$9,7,0)</f>
        <v>0.2</v>
      </c>
      <c r="Z3536" s="2">
        <f>+VLOOKUP(IF(R3536&lt;0.1,0,IF(AND(R3536&gt;=0.1,R3536&lt;0.2),0.1,IF(AND(R3536&gt;=0.2,R3536&lt;0.3),0.2,IF(R3536&gt;0.3,0.3,)))),REFERENCIAS!$C:$D,2,0)*VLOOKUP($R$2,PONDERADORES!$A$11:$G$11,7,0)</f>
        <v>15</v>
      </c>
      <c r="AA3536" s="92"/>
      <c r="AB3536" s="95" t="e">
        <f t="shared" ca="1" si="219"/>
        <v>#REF!</v>
      </c>
      <c r="AC3536" s="23" t="e">
        <f ca="1">IF(AB3536&gt;REFERENCIAS!$C$62,REFERENCIAS!$B$62,IF(AND(AB3536&gt;=REFERENCIAS!$C$63,AB3536&lt;REFERENCIAS!$D$63),REFERENCIAS!$B$63,IF(AND(AB3536&gt;REFERENCIAS!$C$64,AB3536&lt;=REFERENCIAS!$D$64),REFERENCIAS!$B$64,IF(AND(AB3536&gt;=REFERENCIAS!$C$65,AB3536&lt;REFERENCIAS!$D$65),REFERENCIAS!$B$65, "Revisar"))))</f>
        <v>#REF!</v>
      </c>
      <c r="AD3536" s="94" t="e">
        <f ca="1">VLOOKUP(AC3536,REFERENCIAS!$B$62:$G$65,4,FALSE)</f>
        <v>#REF!</v>
      </c>
    </row>
    <row r="3537" spans="1:30" ht="17.25" x14ac:dyDescent="0.25">
      <c r="A3537" s="74"/>
      <c r="B3537" s="19"/>
      <c r="C3537" s="19"/>
      <c r="D3537" s="50"/>
      <c r="E3537" s="73"/>
      <c r="F3537" s="74"/>
      <c r="G3537" s="9"/>
      <c r="H3537" s="48"/>
      <c r="I3537" s="49">
        <f t="shared" ref="I3537:I3600" ca="1" si="220">(YEAR(NOW())-H3537)</f>
        <v>2022</v>
      </c>
      <c r="J3537" s="22">
        <f t="shared" ca="1" si="217"/>
        <v>1</v>
      </c>
      <c r="K3537" s="19"/>
      <c r="L3537" s="73"/>
      <c r="M3537" s="74"/>
      <c r="N3537" s="19"/>
      <c r="O3537" s="73"/>
      <c r="P3537" s="82">
        <v>1</v>
      </c>
      <c r="Q3537" s="24">
        <v>1</v>
      </c>
      <c r="R3537" s="81">
        <f t="shared" si="218"/>
        <v>1</v>
      </c>
      <c r="S3537" s="87"/>
      <c r="T3537" s="19"/>
      <c r="U3537" s="25"/>
      <c r="V3537" s="25"/>
      <c r="W3537" s="81"/>
      <c r="X3537" s="91" t="e">
        <f ca="1">+VLOOKUP(#REF!,REFERENCIAS!$C:$D,2,0)*VLOOKUP(#REF!,PONDERADORES!A:P,IF(AND(INFORMACION!$T3537='REFERENCIAS RIESGO'!$C$36,INFORMACION!$F3537=REFERENCIAS!$C$24),16,IF(INFORMACION!$T3537='REFERENCIAS RIESGO'!$C$36,13,IF(INFORMACION!$F3537=REFERENCIAS!$C$24,10,7))),0)+VLOOKUP(K3537,REFERENCIAS!$C:$D,2,0)*VLOOKUP($K$2,PONDERADORES!A:P,IF(AND(INFORMACION!$T3537='REFERENCIAS RIESGO'!$C$36,INFORMACION!$F3537=REFERENCIAS!$C$24),16,IF(INFORMACION!$T3537='REFERENCIAS RIESGO'!$C$36,13,IF(INFORMACION!$F3537=REFERENCIAS!$C$24,10,7))),0)+VLOOKUP(L3537,REFERENCIAS!$C:$D,2,0)*VLOOKUP($L$2,PONDERADORES!A:P,IF(AND(INFORMACION!$T3537='REFERENCIAS RIESGO'!$C$36,INFORMACION!$F3537=REFERENCIAS!$C$24),16,IF(INFORMACION!$T3537='REFERENCIAS RIESGO'!$C$36,13,IF(INFORMACION!$F3537=REFERENCIAS!$C$24,10,7))),0)+VLOOKUP(F3537,REFERENCIAS!$C:$D,2,0)*VLOOKUP($F$2,PONDERADORES!A:P,IF(AND(INFORMACION!$T3537='REFERENCIAS RIESGO'!$C$36,INFORMACION!$F3537=REFERENCIAS!$C$24),16,IF(INFORMACION!$T3537='REFERENCIAS RIESGO'!$C$36,13,IF(INFORMACION!$F3537=REFERENCIAS!$C$24,10,7))),0)+VLOOKUP(T3537,REFERENCIAS!$C:$D,2,0)*VLOOKUP($T$2,PONDERADORES!A:P,IF(AND(INFORMACION!$T3537='REFERENCIAS RIESGO'!$C$36,INFORMACION!$F3537=REFERENCIAS!$C$24),16,IF(INFORMACION!$T3537='REFERENCIAS RIESGO'!$C$36,13,IF(INFORMACION!$F3537=REFERENCIAS!$C$24,10,7))),0)+VLOOKUP(IF(J3537&lt;=0.2,0.2,IF(AND(J3537&gt;0.2,J3537&lt;=0.4),0.4,IF(AND(J3537&gt;0.4,J3537&lt;=0.6),0.6,IF(AND(J3537&gt;0.6,J3537&lt;=0.8),0.8,IF(AND(J3537&gt;0.8,J3537&lt;=1),1))))),REFERENCIAS!$C:$D,2,0)*VLOOKUP($J$2,PONDERADORES!A:P,IF(AND(INFORMACION!$T3537='REFERENCIAS RIESGO'!$C$36,INFORMACION!$F3537=REFERENCIAS!$C$24),16,IF(INFORMACION!$T3537='REFERENCIAS RIESGO'!$C$36,13,IF(INFORMACION!$F3537=REFERENCIAS!$C$24,10,7))),0)</f>
        <v>#REF!</v>
      </c>
      <c r="Y3537" s="68">
        <f>+VLOOKUP(M3537,REFERENCIAS!$C:$D,2,0)*VLOOKUP($M$2,PONDERADORES!$A$7:$G$9,7,0)+VLOOKUP(N3537,REFERENCIAS!$C:$D,2,0)*VLOOKUP($N$2,PONDERADORES!$A$7:$G$9,7,0)+VLOOKUP(O3537,REFERENCIAS!$C:$D,2,0)*VLOOKUP($O$2,PONDERADORES!$A$7:$G$9,7,0)</f>
        <v>0.2</v>
      </c>
      <c r="Z3537" s="2">
        <f>+VLOOKUP(IF(R3537&lt;0.1,0,IF(AND(R3537&gt;=0.1,R3537&lt;0.2),0.1,IF(AND(R3537&gt;=0.2,R3537&lt;0.3),0.2,IF(R3537&gt;0.3,0.3,)))),REFERENCIAS!$C:$D,2,0)*VLOOKUP($R$2,PONDERADORES!$A$11:$G$11,7,0)</f>
        <v>15</v>
      </c>
      <c r="AA3537" s="92"/>
      <c r="AB3537" s="95" t="e">
        <f t="shared" ca="1" si="219"/>
        <v>#REF!</v>
      </c>
      <c r="AC3537" s="23" t="e">
        <f ca="1">IF(AB3537&gt;REFERENCIAS!$C$62,REFERENCIAS!$B$62,IF(AND(AB3537&gt;=REFERENCIAS!$C$63,AB3537&lt;REFERENCIAS!$D$63),REFERENCIAS!$B$63,IF(AND(AB3537&gt;REFERENCIAS!$C$64,AB3537&lt;=REFERENCIAS!$D$64),REFERENCIAS!$B$64,IF(AND(AB3537&gt;=REFERENCIAS!$C$65,AB3537&lt;REFERENCIAS!$D$65),REFERENCIAS!$B$65, "Revisar"))))</f>
        <v>#REF!</v>
      </c>
      <c r="AD3537" s="94" t="e">
        <f ca="1">VLOOKUP(AC3537,REFERENCIAS!$B$62:$G$65,4,FALSE)</f>
        <v>#REF!</v>
      </c>
    </row>
    <row r="3538" spans="1:30" ht="17.25" x14ac:dyDescent="0.25">
      <c r="A3538" s="74"/>
      <c r="B3538" s="19"/>
      <c r="C3538" s="19"/>
      <c r="D3538" s="50"/>
      <c r="E3538" s="73"/>
      <c r="F3538" s="74"/>
      <c r="G3538" s="9"/>
      <c r="H3538" s="48"/>
      <c r="I3538" s="49">
        <f t="shared" ca="1" si="220"/>
        <v>2022</v>
      </c>
      <c r="J3538" s="22">
        <f t="shared" ca="1" si="217"/>
        <v>1</v>
      </c>
      <c r="K3538" s="19"/>
      <c r="L3538" s="73"/>
      <c r="M3538" s="74"/>
      <c r="N3538" s="19"/>
      <c r="O3538" s="73"/>
      <c r="P3538" s="82">
        <v>1</v>
      </c>
      <c r="Q3538" s="24">
        <v>1</v>
      </c>
      <c r="R3538" s="81">
        <f t="shared" si="218"/>
        <v>1</v>
      </c>
      <c r="S3538" s="87"/>
      <c r="T3538" s="19"/>
      <c r="U3538" s="25"/>
      <c r="V3538" s="25"/>
      <c r="W3538" s="81"/>
      <c r="X3538" s="91" t="e">
        <f ca="1">+VLOOKUP(#REF!,REFERENCIAS!$C:$D,2,0)*VLOOKUP(#REF!,PONDERADORES!A:P,IF(AND(INFORMACION!$T3538='REFERENCIAS RIESGO'!$C$36,INFORMACION!$F3538=REFERENCIAS!$C$24),16,IF(INFORMACION!$T3538='REFERENCIAS RIESGO'!$C$36,13,IF(INFORMACION!$F3538=REFERENCIAS!$C$24,10,7))),0)+VLOOKUP(K3538,REFERENCIAS!$C:$D,2,0)*VLOOKUP($K$2,PONDERADORES!A:P,IF(AND(INFORMACION!$T3538='REFERENCIAS RIESGO'!$C$36,INFORMACION!$F3538=REFERENCIAS!$C$24),16,IF(INFORMACION!$T3538='REFERENCIAS RIESGO'!$C$36,13,IF(INFORMACION!$F3538=REFERENCIAS!$C$24,10,7))),0)+VLOOKUP(L3538,REFERENCIAS!$C:$D,2,0)*VLOOKUP($L$2,PONDERADORES!A:P,IF(AND(INFORMACION!$T3538='REFERENCIAS RIESGO'!$C$36,INFORMACION!$F3538=REFERENCIAS!$C$24),16,IF(INFORMACION!$T3538='REFERENCIAS RIESGO'!$C$36,13,IF(INFORMACION!$F3538=REFERENCIAS!$C$24,10,7))),0)+VLOOKUP(F3538,REFERENCIAS!$C:$D,2,0)*VLOOKUP($F$2,PONDERADORES!A:P,IF(AND(INFORMACION!$T3538='REFERENCIAS RIESGO'!$C$36,INFORMACION!$F3538=REFERENCIAS!$C$24),16,IF(INFORMACION!$T3538='REFERENCIAS RIESGO'!$C$36,13,IF(INFORMACION!$F3538=REFERENCIAS!$C$24,10,7))),0)+VLOOKUP(T3538,REFERENCIAS!$C:$D,2,0)*VLOOKUP($T$2,PONDERADORES!A:P,IF(AND(INFORMACION!$T3538='REFERENCIAS RIESGO'!$C$36,INFORMACION!$F3538=REFERENCIAS!$C$24),16,IF(INFORMACION!$T3538='REFERENCIAS RIESGO'!$C$36,13,IF(INFORMACION!$F3538=REFERENCIAS!$C$24,10,7))),0)+VLOOKUP(IF(J3538&lt;=0.2,0.2,IF(AND(J3538&gt;0.2,J3538&lt;=0.4),0.4,IF(AND(J3538&gt;0.4,J3538&lt;=0.6),0.6,IF(AND(J3538&gt;0.6,J3538&lt;=0.8),0.8,IF(AND(J3538&gt;0.8,J3538&lt;=1),1))))),REFERENCIAS!$C:$D,2,0)*VLOOKUP($J$2,PONDERADORES!A:P,IF(AND(INFORMACION!$T3538='REFERENCIAS RIESGO'!$C$36,INFORMACION!$F3538=REFERENCIAS!$C$24),16,IF(INFORMACION!$T3538='REFERENCIAS RIESGO'!$C$36,13,IF(INFORMACION!$F3538=REFERENCIAS!$C$24,10,7))),0)</f>
        <v>#REF!</v>
      </c>
      <c r="Y3538" s="68">
        <f>+VLOOKUP(M3538,REFERENCIAS!$C:$D,2,0)*VLOOKUP($M$2,PONDERADORES!$A$7:$G$9,7,0)+VLOOKUP(N3538,REFERENCIAS!$C:$D,2,0)*VLOOKUP($N$2,PONDERADORES!$A$7:$G$9,7,0)+VLOOKUP(O3538,REFERENCIAS!$C:$D,2,0)*VLOOKUP($O$2,PONDERADORES!$A$7:$G$9,7,0)</f>
        <v>0.2</v>
      </c>
      <c r="Z3538" s="2">
        <f>+VLOOKUP(IF(R3538&lt;0.1,0,IF(AND(R3538&gt;=0.1,R3538&lt;0.2),0.1,IF(AND(R3538&gt;=0.2,R3538&lt;0.3),0.2,IF(R3538&gt;0.3,0.3,)))),REFERENCIAS!$C:$D,2,0)*VLOOKUP($R$2,PONDERADORES!$A$11:$G$11,7,0)</f>
        <v>15</v>
      </c>
      <c r="AA3538" s="92"/>
      <c r="AB3538" s="95" t="e">
        <f t="shared" ca="1" si="219"/>
        <v>#REF!</v>
      </c>
      <c r="AC3538" s="23" t="e">
        <f ca="1">IF(AB3538&gt;REFERENCIAS!$C$62,REFERENCIAS!$B$62,IF(AND(AB3538&gt;=REFERENCIAS!$C$63,AB3538&lt;REFERENCIAS!$D$63),REFERENCIAS!$B$63,IF(AND(AB3538&gt;REFERENCIAS!$C$64,AB3538&lt;=REFERENCIAS!$D$64),REFERENCIAS!$B$64,IF(AND(AB3538&gt;=REFERENCIAS!$C$65,AB3538&lt;REFERENCIAS!$D$65),REFERENCIAS!$B$65, "Revisar"))))</f>
        <v>#REF!</v>
      </c>
      <c r="AD3538" s="94" t="e">
        <f ca="1">VLOOKUP(AC3538,REFERENCIAS!$B$62:$G$65,4,FALSE)</f>
        <v>#REF!</v>
      </c>
    </row>
    <row r="3539" spans="1:30" ht="17.25" x14ac:dyDescent="0.25">
      <c r="A3539" s="74"/>
      <c r="B3539" s="19"/>
      <c r="C3539" s="19"/>
      <c r="D3539" s="50"/>
      <c r="E3539" s="73"/>
      <c r="F3539" s="74"/>
      <c r="G3539" s="9"/>
      <c r="H3539" s="48"/>
      <c r="I3539" s="49">
        <f t="shared" ca="1" si="220"/>
        <v>2022</v>
      </c>
      <c r="J3539" s="22">
        <f t="shared" ca="1" si="217"/>
        <v>1</v>
      </c>
      <c r="K3539" s="19"/>
      <c r="L3539" s="73"/>
      <c r="M3539" s="74"/>
      <c r="N3539" s="19"/>
      <c r="O3539" s="73"/>
      <c r="P3539" s="82">
        <v>1</v>
      </c>
      <c r="Q3539" s="24">
        <v>1</v>
      </c>
      <c r="R3539" s="81">
        <f t="shared" si="218"/>
        <v>1</v>
      </c>
      <c r="S3539" s="87"/>
      <c r="T3539" s="19"/>
      <c r="U3539" s="25"/>
      <c r="V3539" s="25"/>
      <c r="W3539" s="81"/>
      <c r="X3539" s="91" t="e">
        <f ca="1">+VLOOKUP(#REF!,REFERENCIAS!$C:$D,2,0)*VLOOKUP(#REF!,PONDERADORES!A:P,IF(AND(INFORMACION!$T3539='REFERENCIAS RIESGO'!$C$36,INFORMACION!$F3539=REFERENCIAS!$C$24),16,IF(INFORMACION!$T3539='REFERENCIAS RIESGO'!$C$36,13,IF(INFORMACION!$F3539=REFERENCIAS!$C$24,10,7))),0)+VLOOKUP(K3539,REFERENCIAS!$C:$D,2,0)*VLOOKUP($K$2,PONDERADORES!A:P,IF(AND(INFORMACION!$T3539='REFERENCIAS RIESGO'!$C$36,INFORMACION!$F3539=REFERENCIAS!$C$24),16,IF(INFORMACION!$T3539='REFERENCIAS RIESGO'!$C$36,13,IF(INFORMACION!$F3539=REFERENCIAS!$C$24,10,7))),0)+VLOOKUP(L3539,REFERENCIAS!$C:$D,2,0)*VLOOKUP($L$2,PONDERADORES!A:P,IF(AND(INFORMACION!$T3539='REFERENCIAS RIESGO'!$C$36,INFORMACION!$F3539=REFERENCIAS!$C$24),16,IF(INFORMACION!$T3539='REFERENCIAS RIESGO'!$C$36,13,IF(INFORMACION!$F3539=REFERENCIAS!$C$24,10,7))),0)+VLOOKUP(F3539,REFERENCIAS!$C:$D,2,0)*VLOOKUP($F$2,PONDERADORES!A:P,IF(AND(INFORMACION!$T3539='REFERENCIAS RIESGO'!$C$36,INFORMACION!$F3539=REFERENCIAS!$C$24),16,IF(INFORMACION!$T3539='REFERENCIAS RIESGO'!$C$36,13,IF(INFORMACION!$F3539=REFERENCIAS!$C$24,10,7))),0)+VLOOKUP(T3539,REFERENCIAS!$C:$D,2,0)*VLOOKUP($T$2,PONDERADORES!A:P,IF(AND(INFORMACION!$T3539='REFERENCIAS RIESGO'!$C$36,INFORMACION!$F3539=REFERENCIAS!$C$24),16,IF(INFORMACION!$T3539='REFERENCIAS RIESGO'!$C$36,13,IF(INFORMACION!$F3539=REFERENCIAS!$C$24,10,7))),0)+VLOOKUP(IF(J3539&lt;=0.2,0.2,IF(AND(J3539&gt;0.2,J3539&lt;=0.4),0.4,IF(AND(J3539&gt;0.4,J3539&lt;=0.6),0.6,IF(AND(J3539&gt;0.6,J3539&lt;=0.8),0.8,IF(AND(J3539&gt;0.8,J3539&lt;=1),1))))),REFERENCIAS!$C:$D,2,0)*VLOOKUP($J$2,PONDERADORES!A:P,IF(AND(INFORMACION!$T3539='REFERENCIAS RIESGO'!$C$36,INFORMACION!$F3539=REFERENCIAS!$C$24),16,IF(INFORMACION!$T3539='REFERENCIAS RIESGO'!$C$36,13,IF(INFORMACION!$F3539=REFERENCIAS!$C$24,10,7))),0)</f>
        <v>#REF!</v>
      </c>
      <c r="Y3539" s="68">
        <f>+VLOOKUP(M3539,REFERENCIAS!$C:$D,2,0)*VLOOKUP($M$2,PONDERADORES!$A$7:$G$9,7,0)+VLOOKUP(N3539,REFERENCIAS!$C:$D,2,0)*VLOOKUP($N$2,PONDERADORES!$A$7:$G$9,7,0)+VLOOKUP(O3539,REFERENCIAS!$C:$D,2,0)*VLOOKUP($O$2,PONDERADORES!$A$7:$G$9,7,0)</f>
        <v>0.2</v>
      </c>
      <c r="Z3539" s="2">
        <f>+VLOOKUP(IF(R3539&lt;0.1,0,IF(AND(R3539&gt;=0.1,R3539&lt;0.2),0.1,IF(AND(R3539&gt;=0.2,R3539&lt;0.3),0.2,IF(R3539&gt;0.3,0.3,)))),REFERENCIAS!$C:$D,2,0)*VLOOKUP($R$2,PONDERADORES!$A$11:$G$11,7,0)</f>
        <v>15</v>
      </c>
      <c r="AA3539" s="92"/>
      <c r="AB3539" s="95" t="e">
        <f t="shared" ca="1" si="219"/>
        <v>#REF!</v>
      </c>
      <c r="AC3539" s="23" t="e">
        <f ca="1">IF(AB3539&gt;REFERENCIAS!$C$62,REFERENCIAS!$B$62,IF(AND(AB3539&gt;=REFERENCIAS!$C$63,AB3539&lt;REFERENCIAS!$D$63),REFERENCIAS!$B$63,IF(AND(AB3539&gt;REFERENCIAS!$C$64,AB3539&lt;=REFERENCIAS!$D$64),REFERENCIAS!$B$64,IF(AND(AB3539&gt;=REFERENCIAS!$C$65,AB3539&lt;REFERENCIAS!$D$65),REFERENCIAS!$B$65, "Revisar"))))</f>
        <v>#REF!</v>
      </c>
      <c r="AD3539" s="94" t="e">
        <f ca="1">VLOOKUP(AC3539,REFERENCIAS!$B$62:$G$65,4,FALSE)</f>
        <v>#REF!</v>
      </c>
    </row>
    <row r="3540" spans="1:30" ht="17.25" x14ac:dyDescent="0.25">
      <c r="A3540" s="74"/>
      <c r="B3540" s="19"/>
      <c r="C3540" s="19"/>
      <c r="D3540" s="50"/>
      <c r="E3540" s="73"/>
      <c r="F3540" s="74"/>
      <c r="G3540" s="9"/>
      <c r="H3540" s="48"/>
      <c r="I3540" s="49">
        <f t="shared" ca="1" si="220"/>
        <v>2022</v>
      </c>
      <c r="J3540" s="22">
        <f t="shared" ca="1" si="217"/>
        <v>1</v>
      </c>
      <c r="K3540" s="19"/>
      <c r="L3540" s="73"/>
      <c r="M3540" s="74"/>
      <c r="N3540" s="19"/>
      <c r="O3540" s="73"/>
      <c r="P3540" s="82">
        <v>1</v>
      </c>
      <c r="Q3540" s="24">
        <v>1</v>
      </c>
      <c r="R3540" s="81">
        <f t="shared" si="218"/>
        <v>1</v>
      </c>
      <c r="S3540" s="87"/>
      <c r="T3540" s="19"/>
      <c r="U3540" s="25"/>
      <c r="V3540" s="25"/>
      <c r="W3540" s="81"/>
      <c r="X3540" s="91" t="e">
        <f ca="1">+VLOOKUP(#REF!,REFERENCIAS!$C:$D,2,0)*VLOOKUP(#REF!,PONDERADORES!A:P,IF(AND(INFORMACION!$T3540='REFERENCIAS RIESGO'!$C$36,INFORMACION!$F3540=REFERENCIAS!$C$24),16,IF(INFORMACION!$T3540='REFERENCIAS RIESGO'!$C$36,13,IF(INFORMACION!$F3540=REFERENCIAS!$C$24,10,7))),0)+VLOOKUP(K3540,REFERENCIAS!$C:$D,2,0)*VLOOKUP($K$2,PONDERADORES!A:P,IF(AND(INFORMACION!$T3540='REFERENCIAS RIESGO'!$C$36,INFORMACION!$F3540=REFERENCIAS!$C$24),16,IF(INFORMACION!$T3540='REFERENCIAS RIESGO'!$C$36,13,IF(INFORMACION!$F3540=REFERENCIAS!$C$24,10,7))),0)+VLOOKUP(L3540,REFERENCIAS!$C:$D,2,0)*VLOOKUP($L$2,PONDERADORES!A:P,IF(AND(INFORMACION!$T3540='REFERENCIAS RIESGO'!$C$36,INFORMACION!$F3540=REFERENCIAS!$C$24),16,IF(INFORMACION!$T3540='REFERENCIAS RIESGO'!$C$36,13,IF(INFORMACION!$F3540=REFERENCIAS!$C$24,10,7))),0)+VLOOKUP(F3540,REFERENCIAS!$C:$D,2,0)*VLOOKUP($F$2,PONDERADORES!A:P,IF(AND(INFORMACION!$T3540='REFERENCIAS RIESGO'!$C$36,INFORMACION!$F3540=REFERENCIAS!$C$24),16,IF(INFORMACION!$T3540='REFERENCIAS RIESGO'!$C$36,13,IF(INFORMACION!$F3540=REFERENCIAS!$C$24,10,7))),0)+VLOOKUP(T3540,REFERENCIAS!$C:$D,2,0)*VLOOKUP($T$2,PONDERADORES!A:P,IF(AND(INFORMACION!$T3540='REFERENCIAS RIESGO'!$C$36,INFORMACION!$F3540=REFERENCIAS!$C$24),16,IF(INFORMACION!$T3540='REFERENCIAS RIESGO'!$C$36,13,IF(INFORMACION!$F3540=REFERENCIAS!$C$24,10,7))),0)+VLOOKUP(IF(J3540&lt;=0.2,0.2,IF(AND(J3540&gt;0.2,J3540&lt;=0.4),0.4,IF(AND(J3540&gt;0.4,J3540&lt;=0.6),0.6,IF(AND(J3540&gt;0.6,J3540&lt;=0.8),0.8,IF(AND(J3540&gt;0.8,J3540&lt;=1),1))))),REFERENCIAS!$C:$D,2,0)*VLOOKUP($J$2,PONDERADORES!A:P,IF(AND(INFORMACION!$T3540='REFERENCIAS RIESGO'!$C$36,INFORMACION!$F3540=REFERENCIAS!$C$24),16,IF(INFORMACION!$T3540='REFERENCIAS RIESGO'!$C$36,13,IF(INFORMACION!$F3540=REFERENCIAS!$C$24,10,7))),0)</f>
        <v>#REF!</v>
      </c>
      <c r="Y3540" s="68">
        <f>+VLOOKUP(M3540,REFERENCIAS!$C:$D,2,0)*VLOOKUP($M$2,PONDERADORES!$A$7:$G$9,7,0)+VLOOKUP(N3540,REFERENCIAS!$C:$D,2,0)*VLOOKUP($N$2,PONDERADORES!$A$7:$G$9,7,0)+VLOOKUP(O3540,REFERENCIAS!$C:$D,2,0)*VLOOKUP($O$2,PONDERADORES!$A$7:$G$9,7,0)</f>
        <v>0.2</v>
      </c>
      <c r="Z3540" s="2">
        <f>+VLOOKUP(IF(R3540&lt;0.1,0,IF(AND(R3540&gt;=0.1,R3540&lt;0.2),0.1,IF(AND(R3540&gt;=0.2,R3540&lt;0.3),0.2,IF(R3540&gt;0.3,0.3,)))),REFERENCIAS!$C:$D,2,0)*VLOOKUP($R$2,PONDERADORES!$A$11:$G$11,7,0)</f>
        <v>15</v>
      </c>
      <c r="AA3540" s="92"/>
      <c r="AB3540" s="95" t="e">
        <f t="shared" ca="1" si="219"/>
        <v>#REF!</v>
      </c>
      <c r="AC3540" s="23" t="e">
        <f ca="1">IF(AB3540&gt;REFERENCIAS!$C$62,REFERENCIAS!$B$62,IF(AND(AB3540&gt;=REFERENCIAS!$C$63,AB3540&lt;REFERENCIAS!$D$63),REFERENCIAS!$B$63,IF(AND(AB3540&gt;REFERENCIAS!$C$64,AB3540&lt;=REFERENCIAS!$D$64),REFERENCIAS!$B$64,IF(AND(AB3540&gt;=REFERENCIAS!$C$65,AB3540&lt;REFERENCIAS!$D$65),REFERENCIAS!$B$65, "Revisar"))))</f>
        <v>#REF!</v>
      </c>
      <c r="AD3540" s="94" t="e">
        <f ca="1">VLOOKUP(AC3540,REFERENCIAS!$B$62:$G$65,4,FALSE)</f>
        <v>#REF!</v>
      </c>
    </row>
    <row r="3541" spans="1:30" ht="17.25" x14ac:dyDescent="0.25">
      <c r="A3541" s="74"/>
      <c r="B3541" s="19"/>
      <c r="C3541" s="19"/>
      <c r="D3541" s="50"/>
      <c r="E3541" s="73"/>
      <c r="F3541" s="74"/>
      <c r="G3541" s="9"/>
      <c r="H3541" s="48"/>
      <c r="I3541" s="49">
        <f t="shared" ca="1" si="220"/>
        <v>2022</v>
      </c>
      <c r="J3541" s="22">
        <f t="shared" ca="1" si="217"/>
        <v>1</v>
      </c>
      <c r="K3541" s="19"/>
      <c r="L3541" s="73"/>
      <c r="M3541" s="74"/>
      <c r="N3541" s="19"/>
      <c r="O3541" s="73"/>
      <c r="P3541" s="82">
        <v>1</v>
      </c>
      <c r="Q3541" s="24">
        <v>1</v>
      </c>
      <c r="R3541" s="81">
        <f t="shared" si="218"/>
        <v>1</v>
      </c>
      <c r="S3541" s="87"/>
      <c r="T3541" s="19"/>
      <c r="U3541" s="25"/>
      <c r="V3541" s="25"/>
      <c r="W3541" s="81"/>
      <c r="X3541" s="91" t="e">
        <f ca="1">+VLOOKUP(#REF!,REFERENCIAS!$C:$D,2,0)*VLOOKUP(#REF!,PONDERADORES!A:P,IF(AND(INFORMACION!$T3541='REFERENCIAS RIESGO'!$C$36,INFORMACION!$F3541=REFERENCIAS!$C$24),16,IF(INFORMACION!$T3541='REFERENCIAS RIESGO'!$C$36,13,IF(INFORMACION!$F3541=REFERENCIAS!$C$24,10,7))),0)+VLOOKUP(K3541,REFERENCIAS!$C:$D,2,0)*VLOOKUP($K$2,PONDERADORES!A:P,IF(AND(INFORMACION!$T3541='REFERENCIAS RIESGO'!$C$36,INFORMACION!$F3541=REFERENCIAS!$C$24),16,IF(INFORMACION!$T3541='REFERENCIAS RIESGO'!$C$36,13,IF(INFORMACION!$F3541=REFERENCIAS!$C$24,10,7))),0)+VLOOKUP(L3541,REFERENCIAS!$C:$D,2,0)*VLOOKUP($L$2,PONDERADORES!A:P,IF(AND(INFORMACION!$T3541='REFERENCIAS RIESGO'!$C$36,INFORMACION!$F3541=REFERENCIAS!$C$24),16,IF(INFORMACION!$T3541='REFERENCIAS RIESGO'!$C$36,13,IF(INFORMACION!$F3541=REFERENCIAS!$C$24,10,7))),0)+VLOOKUP(F3541,REFERENCIAS!$C:$D,2,0)*VLOOKUP($F$2,PONDERADORES!A:P,IF(AND(INFORMACION!$T3541='REFERENCIAS RIESGO'!$C$36,INFORMACION!$F3541=REFERENCIAS!$C$24),16,IF(INFORMACION!$T3541='REFERENCIAS RIESGO'!$C$36,13,IF(INFORMACION!$F3541=REFERENCIAS!$C$24,10,7))),0)+VLOOKUP(T3541,REFERENCIAS!$C:$D,2,0)*VLOOKUP($T$2,PONDERADORES!A:P,IF(AND(INFORMACION!$T3541='REFERENCIAS RIESGO'!$C$36,INFORMACION!$F3541=REFERENCIAS!$C$24),16,IF(INFORMACION!$T3541='REFERENCIAS RIESGO'!$C$36,13,IF(INFORMACION!$F3541=REFERENCIAS!$C$24,10,7))),0)+VLOOKUP(IF(J3541&lt;=0.2,0.2,IF(AND(J3541&gt;0.2,J3541&lt;=0.4),0.4,IF(AND(J3541&gt;0.4,J3541&lt;=0.6),0.6,IF(AND(J3541&gt;0.6,J3541&lt;=0.8),0.8,IF(AND(J3541&gt;0.8,J3541&lt;=1),1))))),REFERENCIAS!$C:$D,2,0)*VLOOKUP($J$2,PONDERADORES!A:P,IF(AND(INFORMACION!$T3541='REFERENCIAS RIESGO'!$C$36,INFORMACION!$F3541=REFERENCIAS!$C$24),16,IF(INFORMACION!$T3541='REFERENCIAS RIESGO'!$C$36,13,IF(INFORMACION!$F3541=REFERENCIAS!$C$24,10,7))),0)</f>
        <v>#REF!</v>
      </c>
      <c r="Y3541" s="68">
        <f>+VLOOKUP(M3541,REFERENCIAS!$C:$D,2,0)*VLOOKUP($M$2,PONDERADORES!$A$7:$G$9,7,0)+VLOOKUP(N3541,REFERENCIAS!$C:$D,2,0)*VLOOKUP($N$2,PONDERADORES!$A$7:$G$9,7,0)+VLOOKUP(O3541,REFERENCIAS!$C:$D,2,0)*VLOOKUP($O$2,PONDERADORES!$A$7:$G$9,7,0)</f>
        <v>0.2</v>
      </c>
      <c r="Z3541" s="2">
        <f>+VLOOKUP(IF(R3541&lt;0.1,0,IF(AND(R3541&gt;=0.1,R3541&lt;0.2),0.1,IF(AND(R3541&gt;=0.2,R3541&lt;0.3),0.2,IF(R3541&gt;0.3,0.3,)))),REFERENCIAS!$C:$D,2,0)*VLOOKUP($R$2,PONDERADORES!$A$11:$G$11,7,0)</f>
        <v>15</v>
      </c>
      <c r="AA3541" s="92"/>
      <c r="AB3541" s="95" t="e">
        <f t="shared" ca="1" si="219"/>
        <v>#REF!</v>
      </c>
      <c r="AC3541" s="23" t="e">
        <f ca="1">IF(AB3541&gt;REFERENCIAS!$C$62,REFERENCIAS!$B$62,IF(AND(AB3541&gt;=REFERENCIAS!$C$63,AB3541&lt;REFERENCIAS!$D$63),REFERENCIAS!$B$63,IF(AND(AB3541&gt;REFERENCIAS!$C$64,AB3541&lt;=REFERENCIAS!$D$64),REFERENCIAS!$B$64,IF(AND(AB3541&gt;=REFERENCIAS!$C$65,AB3541&lt;REFERENCIAS!$D$65),REFERENCIAS!$B$65, "Revisar"))))</f>
        <v>#REF!</v>
      </c>
      <c r="AD3541" s="94" t="e">
        <f ca="1">VLOOKUP(AC3541,REFERENCIAS!$B$62:$G$65,4,FALSE)</f>
        <v>#REF!</v>
      </c>
    </row>
    <row r="3542" spans="1:30" ht="17.25" x14ac:dyDescent="0.25">
      <c r="A3542" s="74"/>
      <c r="B3542" s="19"/>
      <c r="C3542" s="19"/>
      <c r="D3542" s="50"/>
      <c r="E3542" s="73"/>
      <c r="F3542" s="74"/>
      <c r="G3542" s="9"/>
      <c r="H3542" s="48"/>
      <c r="I3542" s="49">
        <f t="shared" ca="1" si="220"/>
        <v>2022</v>
      </c>
      <c r="J3542" s="22">
        <f t="shared" ca="1" si="217"/>
        <v>1</v>
      </c>
      <c r="K3542" s="19"/>
      <c r="L3542" s="73"/>
      <c r="M3542" s="74"/>
      <c r="N3542" s="19"/>
      <c r="O3542" s="73"/>
      <c r="P3542" s="82">
        <v>1</v>
      </c>
      <c r="Q3542" s="24">
        <v>1</v>
      </c>
      <c r="R3542" s="81">
        <f t="shared" si="218"/>
        <v>1</v>
      </c>
      <c r="S3542" s="87"/>
      <c r="T3542" s="19"/>
      <c r="U3542" s="25"/>
      <c r="V3542" s="25"/>
      <c r="W3542" s="81"/>
      <c r="X3542" s="91" t="e">
        <f ca="1">+VLOOKUP(#REF!,REFERENCIAS!$C:$D,2,0)*VLOOKUP(#REF!,PONDERADORES!A:P,IF(AND(INFORMACION!$T3542='REFERENCIAS RIESGO'!$C$36,INFORMACION!$F3542=REFERENCIAS!$C$24),16,IF(INFORMACION!$T3542='REFERENCIAS RIESGO'!$C$36,13,IF(INFORMACION!$F3542=REFERENCIAS!$C$24,10,7))),0)+VLOOKUP(K3542,REFERENCIAS!$C:$D,2,0)*VLOOKUP($K$2,PONDERADORES!A:P,IF(AND(INFORMACION!$T3542='REFERENCIAS RIESGO'!$C$36,INFORMACION!$F3542=REFERENCIAS!$C$24),16,IF(INFORMACION!$T3542='REFERENCIAS RIESGO'!$C$36,13,IF(INFORMACION!$F3542=REFERENCIAS!$C$24,10,7))),0)+VLOOKUP(L3542,REFERENCIAS!$C:$D,2,0)*VLOOKUP($L$2,PONDERADORES!A:P,IF(AND(INFORMACION!$T3542='REFERENCIAS RIESGO'!$C$36,INFORMACION!$F3542=REFERENCIAS!$C$24),16,IF(INFORMACION!$T3542='REFERENCIAS RIESGO'!$C$36,13,IF(INFORMACION!$F3542=REFERENCIAS!$C$24,10,7))),0)+VLOOKUP(F3542,REFERENCIAS!$C:$D,2,0)*VLOOKUP($F$2,PONDERADORES!A:P,IF(AND(INFORMACION!$T3542='REFERENCIAS RIESGO'!$C$36,INFORMACION!$F3542=REFERENCIAS!$C$24),16,IF(INFORMACION!$T3542='REFERENCIAS RIESGO'!$C$36,13,IF(INFORMACION!$F3542=REFERENCIAS!$C$24,10,7))),0)+VLOOKUP(T3542,REFERENCIAS!$C:$D,2,0)*VLOOKUP($T$2,PONDERADORES!A:P,IF(AND(INFORMACION!$T3542='REFERENCIAS RIESGO'!$C$36,INFORMACION!$F3542=REFERENCIAS!$C$24),16,IF(INFORMACION!$T3542='REFERENCIAS RIESGO'!$C$36,13,IF(INFORMACION!$F3542=REFERENCIAS!$C$24,10,7))),0)+VLOOKUP(IF(J3542&lt;=0.2,0.2,IF(AND(J3542&gt;0.2,J3542&lt;=0.4),0.4,IF(AND(J3542&gt;0.4,J3542&lt;=0.6),0.6,IF(AND(J3542&gt;0.6,J3542&lt;=0.8),0.8,IF(AND(J3542&gt;0.8,J3542&lt;=1),1))))),REFERENCIAS!$C:$D,2,0)*VLOOKUP($J$2,PONDERADORES!A:P,IF(AND(INFORMACION!$T3542='REFERENCIAS RIESGO'!$C$36,INFORMACION!$F3542=REFERENCIAS!$C$24),16,IF(INFORMACION!$T3542='REFERENCIAS RIESGO'!$C$36,13,IF(INFORMACION!$F3542=REFERENCIAS!$C$24,10,7))),0)</f>
        <v>#REF!</v>
      </c>
      <c r="Y3542" s="68">
        <f>+VLOOKUP(M3542,REFERENCIAS!$C:$D,2,0)*VLOOKUP($M$2,PONDERADORES!$A$7:$G$9,7,0)+VLOOKUP(N3542,REFERENCIAS!$C:$D,2,0)*VLOOKUP($N$2,PONDERADORES!$A$7:$G$9,7,0)+VLOOKUP(O3542,REFERENCIAS!$C:$D,2,0)*VLOOKUP($O$2,PONDERADORES!$A$7:$G$9,7,0)</f>
        <v>0.2</v>
      </c>
      <c r="Z3542" s="2">
        <f>+VLOOKUP(IF(R3542&lt;0.1,0,IF(AND(R3542&gt;=0.1,R3542&lt;0.2),0.1,IF(AND(R3542&gt;=0.2,R3542&lt;0.3),0.2,IF(R3542&gt;0.3,0.3,)))),REFERENCIAS!$C:$D,2,0)*VLOOKUP($R$2,PONDERADORES!$A$11:$G$11,7,0)</f>
        <v>15</v>
      </c>
      <c r="AA3542" s="92"/>
      <c r="AB3542" s="95" t="e">
        <f t="shared" ca="1" si="219"/>
        <v>#REF!</v>
      </c>
      <c r="AC3542" s="23" t="e">
        <f ca="1">IF(AB3542&gt;REFERENCIAS!$C$62,REFERENCIAS!$B$62,IF(AND(AB3542&gt;=REFERENCIAS!$C$63,AB3542&lt;REFERENCIAS!$D$63),REFERENCIAS!$B$63,IF(AND(AB3542&gt;REFERENCIAS!$C$64,AB3542&lt;=REFERENCIAS!$D$64),REFERENCIAS!$B$64,IF(AND(AB3542&gt;=REFERENCIAS!$C$65,AB3542&lt;REFERENCIAS!$D$65),REFERENCIAS!$B$65, "Revisar"))))</f>
        <v>#REF!</v>
      </c>
      <c r="AD3542" s="94" t="e">
        <f ca="1">VLOOKUP(AC3542,REFERENCIAS!$B$62:$G$65,4,FALSE)</f>
        <v>#REF!</v>
      </c>
    </row>
    <row r="3543" spans="1:30" ht="17.25" x14ac:dyDescent="0.25">
      <c r="A3543" s="74"/>
      <c r="B3543" s="19"/>
      <c r="C3543" s="19"/>
      <c r="D3543" s="50"/>
      <c r="E3543" s="73"/>
      <c r="F3543" s="74"/>
      <c r="G3543" s="9"/>
      <c r="H3543" s="48"/>
      <c r="I3543" s="49">
        <f t="shared" ca="1" si="220"/>
        <v>2022</v>
      </c>
      <c r="J3543" s="22">
        <f t="shared" ca="1" si="217"/>
        <v>1</v>
      </c>
      <c r="K3543" s="19"/>
      <c r="L3543" s="73"/>
      <c r="M3543" s="74"/>
      <c r="N3543" s="19"/>
      <c r="O3543" s="73"/>
      <c r="P3543" s="82">
        <v>1</v>
      </c>
      <c r="Q3543" s="24">
        <v>1</v>
      </c>
      <c r="R3543" s="81">
        <f t="shared" si="218"/>
        <v>1</v>
      </c>
      <c r="S3543" s="87"/>
      <c r="T3543" s="19"/>
      <c r="U3543" s="25"/>
      <c r="V3543" s="25"/>
      <c r="W3543" s="81"/>
      <c r="X3543" s="91" t="e">
        <f ca="1">+VLOOKUP(#REF!,REFERENCIAS!$C:$D,2,0)*VLOOKUP(#REF!,PONDERADORES!A:P,IF(AND(INFORMACION!$T3543='REFERENCIAS RIESGO'!$C$36,INFORMACION!$F3543=REFERENCIAS!$C$24),16,IF(INFORMACION!$T3543='REFERENCIAS RIESGO'!$C$36,13,IF(INFORMACION!$F3543=REFERENCIAS!$C$24,10,7))),0)+VLOOKUP(K3543,REFERENCIAS!$C:$D,2,0)*VLOOKUP($K$2,PONDERADORES!A:P,IF(AND(INFORMACION!$T3543='REFERENCIAS RIESGO'!$C$36,INFORMACION!$F3543=REFERENCIAS!$C$24),16,IF(INFORMACION!$T3543='REFERENCIAS RIESGO'!$C$36,13,IF(INFORMACION!$F3543=REFERENCIAS!$C$24,10,7))),0)+VLOOKUP(L3543,REFERENCIAS!$C:$D,2,0)*VLOOKUP($L$2,PONDERADORES!A:P,IF(AND(INFORMACION!$T3543='REFERENCIAS RIESGO'!$C$36,INFORMACION!$F3543=REFERENCIAS!$C$24),16,IF(INFORMACION!$T3543='REFERENCIAS RIESGO'!$C$36,13,IF(INFORMACION!$F3543=REFERENCIAS!$C$24,10,7))),0)+VLOOKUP(F3543,REFERENCIAS!$C:$D,2,0)*VLOOKUP($F$2,PONDERADORES!A:P,IF(AND(INFORMACION!$T3543='REFERENCIAS RIESGO'!$C$36,INFORMACION!$F3543=REFERENCIAS!$C$24),16,IF(INFORMACION!$T3543='REFERENCIAS RIESGO'!$C$36,13,IF(INFORMACION!$F3543=REFERENCIAS!$C$24,10,7))),0)+VLOOKUP(T3543,REFERENCIAS!$C:$D,2,0)*VLOOKUP($T$2,PONDERADORES!A:P,IF(AND(INFORMACION!$T3543='REFERENCIAS RIESGO'!$C$36,INFORMACION!$F3543=REFERENCIAS!$C$24),16,IF(INFORMACION!$T3543='REFERENCIAS RIESGO'!$C$36,13,IF(INFORMACION!$F3543=REFERENCIAS!$C$24,10,7))),0)+VLOOKUP(IF(J3543&lt;=0.2,0.2,IF(AND(J3543&gt;0.2,J3543&lt;=0.4),0.4,IF(AND(J3543&gt;0.4,J3543&lt;=0.6),0.6,IF(AND(J3543&gt;0.6,J3543&lt;=0.8),0.8,IF(AND(J3543&gt;0.8,J3543&lt;=1),1))))),REFERENCIAS!$C:$D,2,0)*VLOOKUP($J$2,PONDERADORES!A:P,IF(AND(INFORMACION!$T3543='REFERENCIAS RIESGO'!$C$36,INFORMACION!$F3543=REFERENCIAS!$C$24),16,IF(INFORMACION!$T3543='REFERENCIAS RIESGO'!$C$36,13,IF(INFORMACION!$F3543=REFERENCIAS!$C$24,10,7))),0)</f>
        <v>#REF!</v>
      </c>
      <c r="Y3543" s="68">
        <f>+VLOOKUP(M3543,REFERENCIAS!$C:$D,2,0)*VLOOKUP($M$2,PONDERADORES!$A$7:$G$9,7,0)+VLOOKUP(N3543,REFERENCIAS!$C:$D,2,0)*VLOOKUP($N$2,PONDERADORES!$A$7:$G$9,7,0)+VLOOKUP(O3543,REFERENCIAS!$C:$D,2,0)*VLOOKUP($O$2,PONDERADORES!$A$7:$G$9,7,0)</f>
        <v>0.2</v>
      </c>
      <c r="Z3543" s="2">
        <f>+VLOOKUP(IF(R3543&lt;0.1,0,IF(AND(R3543&gt;=0.1,R3543&lt;0.2),0.1,IF(AND(R3543&gt;=0.2,R3543&lt;0.3),0.2,IF(R3543&gt;0.3,0.3,)))),REFERENCIAS!$C:$D,2,0)*VLOOKUP($R$2,PONDERADORES!$A$11:$G$11,7,0)</f>
        <v>15</v>
      </c>
      <c r="AA3543" s="92"/>
      <c r="AB3543" s="95" t="e">
        <f t="shared" ca="1" si="219"/>
        <v>#REF!</v>
      </c>
      <c r="AC3543" s="23" t="e">
        <f ca="1">IF(AB3543&gt;REFERENCIAS!$C$62,REFERENCIAS!$B$62,IF(AND(AB3543&gt;=REFERENCIAS!$C$63,AB3543&lt;REFERENCIAS!$D$63),REFERENCIAS!$B$63,IF(AND(AB3543&gt;REFERENCIAS!$C$64,AB3543&lt;=REFERENCIAS!$D$64),REFERENCIAS!$B$64,IF(AND(AB3543&gt;=REFERENCIAS!$C$65,AB3543&lt;REFERENCIAS!$D$65),REFERENCIAS!$B$65, "Revisar"))))</f>
        <v>#REF!</v>
      </c>
      <c r="AD3543" s="94" t="e">
        <f ca="1">VLOOKUP(AC3543,REFERENCIAS!$B$62:$G$65,4,FALSE)</f>
        <v>#REF!</v>
      </c>
    </row>
    <row r="3544" spans="1:30" ht="17.25" x14ac:dyDescent="0.25">
      <c r="A3544" s="74"/>
      <c r="B3544" s="19"/>
      <c r="C3544" s="19"/>
      <c r="D3544" s="50"/>
      <c r="E3544" s="73"/>
      <c r="F3544" s="74"/>
      <c r="G3544" s="9"/>
      <c r="H3544" s="48"/>
      <c r="I3544" s="49">
        <f t="shared" ca="1" si="220"/>
        <v>2022</v>
      </c>
      <c r="J3544" s="22">
        <f t="shared" ca="1" si="217"/>
        <v>1</v>
      </c>
      <c r="K3544" s="19"/>
      <c r="L3544" s="73"/>
      <c r="M3544" s="74"/>
      <c r="N3544" s="19"/>
      <c r="O3544" s="73"/>
      <c r="P3544" s="82">
        <v>1</v>
      </c>
      <c r="Q3544" s="24">
        <v>1</v>
      </c>
      <c r="R3544" s="81">
        <f t="shared" si="218"/>
        <v>1</v>
      </c>
      <c r="S3544" s="87"/>
      <c r="T3544" s="19"/>
      <c r="U3544" s="25"/>
      <c r="V3544" s="25"/>
      <c r="W3544" s="81"/>
      <c r="X3544" s="91" t="e">
        <f ca="1">+VLOOKUP(#REF!,REFERENCIAS!$C:$D,2,0)*VLOOKUP(#REF!,PONDERADORES!A:P,IF(AND(INFORMACION!$T3544='REFERENCIAS RIESGO'!$C$36,INFORMACION!$F3544=REFERENCIAS!$C$24),16,IF(INFORMACION!$T3544='REFERENCIAS RIESGO'!$C$36,13,IF(INFORMACION!$F3544=REFERENCIAS!$C$24,10,7))),0)+VLOOKUP(K3544,REFERENCIAS!$C:$D,2,0)*VLOOKUP($K$2,PONDERADORES!A:P,IF(AND(INFORMACION!$T3544='REFERENCIAS RIESGO'!$C$36,INFORMACION!$F3544=REFERENCIAS!$C$24),16,IF(INFORMACION!$T3544='REFERENCIAS RIESGO'!$C$36,13,IF(INFORMACION!$F3544=REFERENCIAS!$C$24,10,7))),0)+VLOOKUP(L3544,REFERENCIAS!$C:$D,2,0)*VLOOKUP($L$2,PONDERADORES!A:P,IF(AND(INFORMACION!$T3544='REFERENCIAS RIESGO'!$C$36,INFORMACION!$F3544=REFERENCIAS!$C$24),16,IF(INFORMACION!$T3544='REFERENCIAS RIESGO'!$C$36,13,IF(INFORMACION!$F3544=REFERENCIAS!$C$24,10,7))),0)+VLOOKUP(F3544,REFERENCIAS!$C:$D,2,0)*VLOOKUP($F$2,PONDERADORES!A:P,IF(AND(INFORMACION!$T3544='REFERENCIAS RIESGO'!$C$36,INFORMACION!$F3544=REFERENCIAS!$C$24),16,IF(INFORMACION!$T3544='REFERENCIAS RIESGO'!$C$36,13,IF(INFORMACION!$F3544=REFERENCIAS!$C$24,10,7))),0)+VLOOKUP(T3544,REFERENCIAS!$C:$D,2,0)*VLOOKUP($T$2,PONDERADORES!A:P,IF(AND(INFORMACION!$T3544='REFERENCIAS RIESGO'!$C$36,INFORMACION!$F3544=REFERENCIAS!$C$24),16,IF(INFORMACION!$T3544='REFERENCIAS RIESGO'!$C$36,13,IF(INFORMACION!$F3544=REFERENCIAS!$C$24,10,7))),0)+VLOOKUP(IF(J3544&lt;=0.2,0.2,IF(AND(J3544&gt;0.2,J3544&lt;=0.4),0.4,IF(AND(J3544&gt;0.4,J3544&lt;=0.6),0.6,IF(AND(J3544&gt;0.6,J3544&lt;=0.8),0.8,IF(AND(J3544&gt;0.8,J3544&lt;=1),1))))),REFERENCIAS!$C:$D,2,0)*VLOOKUP($J$2,PONDERADORES!A:P,IF(AND(INFORMACION!$T3544='REFERENCIAS RIESGO'!$C$36,INFORMACION!$F3544=REFERENCIAS!$C$24),16,IF(INFORMACION!$T3544='REFERENCIAS RIESGO'!$C$36,13,IF(INFORMACION!$F3544=REFERENCIAS!$C$24,10,7))),0)</f>
        <v>#REF!</v>
      </c>
      <c r="Y3544" s="68">
        <f>+VLOOKUP(M3544,REFERENCIAS!$C:$D,2,0)*VLOOKUP($M$2,PONDERADORES!$A$7:$G$9,7,0)+VLOOKUP(N3544,REFERENCIAS!$C:$D,2,0)*VLOOKUP($N$2,PONDERADORES!$A$7:$G$9,7,0)+VLOOKUP(O3544,REFERENCIAS!$C:$D,2,0)*VLOOKUP($O$2,PONDERADORES!$A$7:$G$9,7,0)</f>
        <v>0.2</v>
      </c>
      <c r="Z3544" s="2">
        <f>+VLOOKUP(IF(R3544&lt;0.1,0,IF(AND(R3544&gt;=0.1,R3544&lt;0.2),0.1,IF(AND(R3544&gt;=0.2,R3544&lt;0.3),0.2,IF(R3544&gt;0.3,0.3,)))),REFERENCIAS!$C:$D,2,0)*VLOOKUP($R$2,PONDERADORES!$A$11:$G$11,7,0)</f>
        <v>15</v>
      </c>
      <c r="AA3544" s="92"/>
      <c r="AB3544" s="95" t="e">
        <f t="shared" ca="1" si="219"/>
        <v>#REF!</v>
      </c>
      <c r="AC3544" s="23" t="e">
        <f ca="1">IF(AB3544&gt;REFERENCIAS!$C$62,REFERENCIAS!$B$62,IF(AND(AB3544&gt;=REFERENCIAS!$C$63,AB3544&lt;REFERENCIAS!$D$63),REFERENCIAS!$B$63,IF(AND(AB3544&gt;REFERENCIAS!$C$64,AB3544&lt;=REFERENCIAS!$D$64),REFERENCIAS!$B$64,IF(AND(AB3544&gt;=REFERENCIAS!$C$65,AB3544&lt;REFERENCIAS!$D$65),REFERENCIAS!$B$65, "Revisar"))))</f>
        <v>#REF!</v>
      </c>
      <c r="AD3544" s="94" t="e">
        <f ca="1">VLOOKUP(AC3544,REFERENCIAS!$B$62:$G$65,4,FALSE)</f>
        <v>#REF!</v>
      </c>
    </row>
    <row r="3545" spans="1:30" ht="17.25" x14ac:dyDescent="0.25">
      <c r="A3545" s="74"/>
      <c r="B3545" s="19"/>
      <c r="C3545" s="19"/>
      <c r="D3545" s="50"/>
      <c r="E3545" s="73"/>
      <c r="F3545" s="74"/>
      <c r="G3545" s="9"/>
      <c r="H3545" s="48"/>
      <c r="I3545" s="49">
        <f t="shared" ca="1" si="220"/>
        <v>2022</v>
      </c>
      <c r="J3545" s="22">
        <f t="shared" ca="1" si="217"/>
        <v>1</v>
      </c>
      <c r="K3545" s="19"/>
      <c r="L3545" s="73"/>
      <c r="M3545" s="74"/>
      <c r="N3545" s="19"/>
      <c r="O3545" s="73"/>
      <c r="P3545" s="82">
        <v>1</v>
      </c>
      <c r="Q3545" s="24">
        <v>1</v>
      </c>
      <c r="R3545" s="81">
        <f t="shared" si="218"/>
        <v>1</v>
      </c>
      <c r="S3545" s="87"/>
      <c r="T3545" s="19"/>
      <c r="U3545" s="25"/>
      <c r="V3545" s="25"/>
      <c r="W3545" s="81"/>
      <c r="X3545" s="91" t="e">
        <f ca="1">+VLOOKUP(#REF!,REFERENCIAS!$C:$D,2,0)*VLOOKUP(#REF!,PONDERADORES!A:P,IF(AND(INFORMACION!$T3545='REFERENCIAS RIESGO'!$C$36,INFORMACION!$F3545=REFERENCIAS!$C$24),16,IF(INFORMACION!$T3545='REFERENCIAS RIESGO'!$C$36,13,IF(INFORMACION!$F3545=REFERENCIAS!$C$24,10,7))),0)+VLOOKUP(K3545,REFERENCIAS!$C:$D,2,0)*VLOOKUP($K$2,PONDERADORES!A:P,IF(AND(INFORMACION!$T3545='REFERENCIAS RIESGO'!$C$36,INFORMACION!$F3545=REFERENCIAS!$C$24),16,IF(INFORMACION!$T3545='REFERENCIAS RIESGO'!$C$36,13,IF(INFORMACION!$F3545=REFERENCIAS!$C$24,10,7))),0)+VLOOKUP(L3545,REFERENCIAS!$C:$D,2,0)*VLOOKUP($L$2,PONDERADORES!A:P,IF(AND(INFORMACION!$T3545='REFERENCIAS RIESGO'!$C$36,INFORMACION!$F3545=REFERENCIAS!$C$24),16,IF(INFORMACION!$T3545='REFERENCIAS RIESGO'!$C$36,13,IF(INFORMACION!$F3545=REFERENCIAS!$C$24,10,7))),0)+VLOOKUP(F3545,REFERENCIAS!$C:$D,2,0)*VLOOKUP($F$2,PONDERADORES!A:P,IF(AND(INFORMACION!$T3545='REFERENCIAS RIESGO'!$C$36,INFORMACION!$F3545=REFERENCIAS!$C$24),16,IF(INFORMACION!$T3545='REFERENCIAS RIESGO'!$C$36,13,IF(INFORMACION!$F3545=REFERENCIAS!$C$24,10,7))),0)+VLOOKUP(T3545,REFERENCIAS!$C:$D,2,0)*VLOOKUP($T$2,PONDERADORES!A:P,IF(AND(INFORMACION!$T3545='REFERENCIAS RIESGO'!$C$36,INFORMACION!$F3545=REFERENCIAS!$C$24),16,IF(INFORMACION!$T3545='REFERENCIAS RIESGO'!$C$36,13,IF(INFORMACION!$F3545=REFERENCIAS!$C$24,10,7))),0)+VLOOKUP(IF(J3545&lt;=0.2,0.2,IF(AND(J3545&gt;0.2,J3545&lt;=0.4),0.4,IF(AND(J3545&gt;0.4,J3545&lt;=0.6),0.6,IF(AND(J3545&gt;0.6,J3545&lt;=0.8),0.8,IF(AND(J3545&gt;0.8,J3545&lt;=1),1))))),REFERENCIAS!$C:$D,2,0)*VLOOKUP($J$2,PONDERADORES!A:P,IF(AND(INFORMACION!$T3545='REFERENCIAS RIESGO'!$C$36,INFORMACION!$F3545=REFERENCIAS!$C$24),16,IF(INFORMACION!$T3545='REFERENCIAS RIESGO'!$C$36,13,IF(INFORMACION!$F3545=REFERENCIAS!$C$24,10,7))),0)</f>
        <v>#REF!</v>
      </c>
      <c r="Y3545" s="68">
        <f>+VLOOKUP(M3545,REFERENCIAS!$C:$D,2,0)*VLOOKUP($M$2,PONDERADORES!$A$7:$G$9,7,0)+VLOOKUP(N3545,REFERENCIAS!$C:$D,2,0)*VLOOKUP($N$2,PONDERADORES!$A$7:$G$9,7,0)+VLOOKUP(O3545,REFERENCIAS!$C:$D,2,0)*VLOOKUP($O$2,PONDERADORES!$A$7:$G$9,7,0)</f>
        <v>0.2</v>
      </c>
      <c r="Z3545" s="2">
        <f>+VLOOKUP(IF(R3545&lt;0.1,0,IF(AND(R3545&gt;=0.1,R3545&lt;0.2),0.1,IF(AND(R3545&gt;=0.2,R3545&lt;0.3),0.2,IF(R3545&gt;0.3,0.3,)))),REFERENCIAS!$C:$D,2,0)*VLOOKUP($R$2,PONDERADORES!$A$11:$G$11,7,0)</f>
        <v>15</v>
      </c>
      <c r="AA3545" s="92"/>
      <c r="AB3545" s="95" t="e">
        <f t="shared" ca="1" si="219"/>
        <v>#REF!</v>
      </c>
      <c r="AC3545" s="23" t="e">
        <f ca="1">IF(AB3545&gt;REFERENCIAS!$C$62,REFERENCIAS!$B$62,IF(AND(AB3545&gt;=REFERENCIAS!$C$63,AB3545&lt;REFERENCIAS!$D$63),REFERENCIAS!$B$63,IF(AND(AB3545&gt;REFERENCIAS!$C$64,AB3545&lt;=REFERENCIAS!$D$64),REFERENCIAS!$B$64,IF(AND(AB3545&gt;=REFERENCIAS!$C$65,AB3545&lt;REFERENCIAS!$D$65),REFERENCIAS!$B$65, "Revisar"))))</f>
        <v>#REF!</v>
      </c>
      <c r="AD3545" s="94" t="e">
        <f ca="1">VLOOKUP(AC3545,REFERENCIAS!$B$62:$G$65,4,FALSE)</f>
        <v>#REF!</v>
      </c>
    </row>
    <row r="3546" spans="1:30" ht="17.25" x14ac:dyDescent="0.25">
      <c r="A3546" s="74"/>
      <c r="B3546" s="19"/>
      <c r="C3546" s="19"/>
      <c r="D3546" s="50"/>
      <c r="E3546" s="73"/>
      <c r="F3546" s="74"/>
      <c r="G3546" s="9"/>
      <c r="H3546" s="48"/>
      <c r="I3546" s="49">
        <f t="shared" ca="1" si="220"/>
        <v>2022</v>
      </c>
      <c r="J3546" s="22">
        <f t="shared" ca="1" si="217"/>
        <v>1</v>
      </c>
      <c r="K3546" s="19"/>
      <c r="L3546" s="73"/>
      <c r="M3546" s="74"/>
      <c r="N3546" s="19"/>
      <c r="O3546" s="73"/>
      <c r="P3546" s="82">
        <v>1</v>
      </c>
      <c r="Q3546" s="24">
        <v>1</v>
      </c>
      <c r="R3546" s="81">
        <f t="shared" si="218"/>
        <v>1</v>
      </c>
      <c r="S3546" s="87"/>
      <c r="T3546" s="19"/>
      <c r="U3546" s="25"/>
      <c r="V3546" s="25"/>
      <c r="W3546" s="81"/>
      <c r="X3546" s="91" t="e">
        <f ca="1">+VLOOKUP(#REF!,REFERENCIAS!$C:$D,2,0)*VLOOKUP(#REF!,PONDERADORES!A:P,IF(AND(INFORMACION!$T3546='REFERENCIAS RIESGO'!$C$36,INFORMACION!$F3546=REFERENCIAS!$C$24),16,IF(INFORMACION!$T3546='REFERENCIAS RIESGO'!$C$36,13,IF(INFORMACION!$F3546=REFERENCIAS!$C$24,10,7))),0)+VLOOKUP(K3546,REFERENCIAS!$C:$D,2,0)*VLOOKUP($K$2,PONDERADORES!A:P,IF(AND(INFORMACION!$T3546='REFERENCIAS RIESGO'!$C$36,INFORMACION!$F3546=REFERENCIAS!$C$24),16,IF(INFORMACION!$T3546='REFERENCIAS RIESGO'!$C$36,13,IF(INFORMACION!$F3546=REFERENCIAS!$C$24,10,7))),0)+VLOOKUP(L3546,REFERENCIAS!$C:$D,2,0)*VLOOKUP($L$2,PONDERADORES!A:P,IF(AND(INFORMACION!$T3546='REFERENCIAS RIESGO'!$C$36,INFORMACION!$F3546=REFERENCIAS!$C$24),16,IF(INFORMACION!$T3546='REFERENCIAS RIESGO'!$C$36,13,IF(INFORMACION!$F3546=REFERENCIAS!$C$24,10,7))),0)+VLOOKUP(F3546,REFERENCIAS!$C:$D,2,0)*VLOOKUP($F$2,PONDERADORES!A:P,IF(AND(INFORMACION!$T3546='REFERENCIAS RIESGO'!$C$36,INFORMACION!$F3546=REFERENCIAS!$C$24),16,IF(INFORMACION!$T3546='REFERENCIAS RIESGO'!$C$36,13,IF(INFORMACION!$F3546=REFERENCIAS!$C$24,10,7))),0)+VLOOKUP(T3546,REFERENCIAS!$C:$D,2,0)*VLOOKUP($T$2,PONDERADORES!A:P,IF(AND(INFORMACION!$T3546='REFERENCIAS RIESGO'!$C$36,INFORMACION!$F3546=REFERENCIAS!$C$24),16,IF(INFORMACION!$T3546='REFERENCIAS RIESGO'!$C$36,13,IF(INFORMACION!$F3546=REFERENCIAS!$C$24,10,7))),0)+VLOOKUP(IF(J3546&lt;=0.2,0.2,IF(AND(J3546&gt;0.2,J3546&lt;=0.4),0.4,IF(AND(J3546&gt;0.4,J3546&lt;=0.6),0.6,IF(AND(J3546&gt;0.6,J3546&lt;=0.8),0.8,IF(AND(J3546&gt;0.8,J3546&lt;=1),1))))),REFERENCIAS!$C:$D,2,0)*VLOOKUP($J$2,PONDERADORES!A:P,IF(AND(INFORMACION!$T3546='REFERENCIAS RIESGO'!$C$36,INFORMACION!$F3546=REFERENCIAS!$C$24),16,IF(INFORMACION!$T3546='REFERENCIAS RIESGO'!$C$36,13,IF(INFORMACION!$F3546=REFERENCIAS!$C$24,10,7))),0)</f>
        <v>#REF!</v>
      </c>
      <c r="Y3546" s="68">
        <f>+VLOOKUP(M3546,REFERENCIAS!$C:$D,2,0)*VLOOKUP($M$2,PONDERADORES!$A$7:$G$9,7,0)+VLOOKUP(N3546,REFERENCIAS!$C:$D,2,0)*VLOOKUP($N$2,PONDERADORES!$A$7:$G$9,7,0)+VLOOKUP(O3546,REFERENCIAS!$C:$D,2,0)*VLOOKUP($O$2,PONDERADORES!$A$7:$G$9,7,0)</f>
        <v>0.2</v>
      </c>
      <c r="Z3546" s="2">
        <f>+VLOOKUP(IF(R3546&lt;0.1,0,IF(AND(R3546&gt;=0.1,R3546&lt;0.2),0.1,IF(AND(R3546&gt;=0.2,R3546&lt;0.3),0.2,IF(R3546&gt;0.3,0.3,)))),REFERENCIAS!$C:$D,2,0)*VLOOKUP($R$2,PONDERADORES!$A$11:$G$11,7,0)</f>
        <v>15</v>
      </c>
      <c r="AA3546" s="92"/>
      <c r="AB3546" s="95" t="e">
        <f t="shared" ca="1" si="219"/>
        <v>#REF!</v>
      </c>
      <c r="AC3546" s="23" t="e">
        <f ca="1">IF(AB3546&gt;REFERENCIAS!$C$62,REFERENCIAS!$B$62,IF(AND(AB3546&gt;=REFERENCIAS!$C$63,AB3546&lt;REFERENCIAS!$D$63),REFERENCIAS!$B$63,IF(AND(AB3546&gt;REFERENCIAS!$C$64,AB3546&lt;=REFERENCIAS!$D$64),REFERENCIAS!$B$64,IF(AND(AB3546&gt;=REFERENCIAS!$C$65,AB3546&lt;REFERENCIAS!$D$65),REFERENCIAS!$B$65, "Revisar"))))</f>
        <v>#REF!</v>
      </c>
      <c r="AD3546" s="94" t="e">
        <f ca="1">VLOOKUP(AC3546,REFERENCIAS!$B$62:$G$65,4,FALSE)</f>
        <v>#REF!</v>
      </c>
    </row>
    <row r="3547" spans="1:30" ht="17.25" x14ac:dyDescent="0.25">
      <c r="A3547" s="74"/>
      <c r="B3547" s="19"/>
      <c r="C3547" s="19"/>
      <c r="D3547" s="50"/>
      <c r="E3547" s="73"/>
      <c r="F3547" s="74"/>
      <c r="G3547" s="9"/>
      <c r="H3547" s="48"/>
      <c r="I3547" s="49">
        <f t="shared" ca="1" si="220"/>
        <v>2022</v>
      </c>
      <c r="J3547" s="22">
        <f t="shared" ca="1" si="217"/>
        <v>1</v>
      </c>
      <c r="K3547" s="19"/>
      <c r="L3547" s="73"/>
      <c r="M3547" s="74"/>
      <c r="N3547" s="19"/>
      <c r="O3547" s="73"/>
      <c r="P3547" s="82">
        <v>1</v>
      </c>
      <c r="Q3547" s="24">
        <v>1</v>
      </c>
      <c r="R3547" s="81">
        <f t="shared" si="218"/>
        <v>1</v>
      </c>
      <c r="S3547" s="87"/>
      <c r="T3547" s="19"/>
      <c r="U3547" s="25"/>
      <c r="V3547" s="25"/>
      <c r="W3547" s="81"/>
      <c r="X3547" s="91" t="e">
        <f ca="1">+VLOOKUP(#REF!,REFERENCIAS!$C:$D,2,0)*VLOOKUP(#REF!,PONDERADORES!A:P,IF(AND(INFORMACION!$T3547='REFERENCIAS RIESGO'!$C$36,INFORMACION!$F3547=REFERENCIAS!$C$24),16,IF(INFORMACION!$T3547='REFERENCIAS RIESGO'!$C$36,13,IF(INFORMACION!$F3547=REFERENCIAS!$C$24,10,7))),0)+VLOOKUP(K3547,REFERENCIAS!$C:$D,2,0)*VLOOKUP($K$2,PONDERADORES!A:P,IF(AND(INFORMACION!$T3547='REFERENCIAS RIESGO'!$C$36,INFORMACION!$F3547=REFERENCIAS!$C$24),16,IF(INFORMACION!$T3547='REFERENCIAS RIESGO'!$C$36,13,IF(INFORMACION!$F3547=REFERENCIAS!$C$24,10,7))),0)+VLOOKUP(L3547,REFERENCIAS!$C:$D,2,0)*VLOOKUP($L$2,PONDERADORES!A:P,IF(AND(INFORMACION!$T3547='REFERENCIAS RIESGO'!$C$36,INFORMACION!$F3547=REFERENCIAS!$C$24),16,IF(INFORMACION!$T3547='REFERENCIAS RIESGO'!$C$36,13,IF(INFORMACION!$F3547=REFERENCIAS!$C$24,10,7))),0)+VLOOKUP(F3547,REFERENCIAS!$C:$D,2,0)*VLOOKUP($F$2,PONDERADORES!A:P,IF(AND(INFORMACION!$T3547='REFERENCIAS RIESGO'!$C$36,INFORMACION!$F3547=REFERENCIAS!$C$24),16,IF(INFORMACION!$T3547='REFERENCIAS RIESGO'!$C$36,13,IF(INFORMACION!$F3547=REFERENCIAS!$C$24,10,7))),0)+VLOOKUP(T3547,REFERENCIAS!$C:$D,2,0)*VLOOKUP($T$2,PONDERADORES!A:P,IF(AND(INFORMACION!$T3547='REFERENCIAS RIESGO'!$C$36,INFORMACION!$F3547=REFERENCIAS!$C$24),16,IF(INFORMACION!$T3547='REFERENCIAS RIESGO'!$C$36,13,IF(INFORMACION!$F3547=REFERENCIAS!$C$24,10,7))),0)+VLOOKUP(IF(J3547&lt;=0.2,0.2,IF(AND(J3547&gt;0.2,J3547&lt;=0.4),0.4,IF(AND(J3547&gt;0.4,J3547&lt;=0.6),0.6,IF(AND(J3547&gt;0.6,J3547&lt;=0.8),0.8,IF(AND(J3547&gt;0.8,J3547&lt;=1),1))))),REFERENCIAS!$C:$D,2,0)*VLOOKUP($J$2,PONDERADORES!A:P,IF(AND(INFORMACION!$T3547='REFERENCIAS RIESGO'!$C$36,INFORMACION!$F3547=REFERENCIAS!$C$24),16,IF(INFORMACION!$T3547='REFERENCIAS RIESGO'!$C$36,13,IF(INFORMACION!$F3547=REFERENCIAS!$C$24,10,7))),0)</f>
        <v>#REF!</v>
      </c>
      <c r="Y3547" s="68">
        <f>+VLOOKUP(M3547,REFERENCIAS!$C:$D,2,0)*VLOOKUP($M$2,PONDERADORES!$A$7:$G$9,7,0)+VLOOKUP(N3547,REFERENCIAS!$C:$D,2,0)*VLOOKUP($N$2,PONDERADORES!$A$7:$G$9,7,0)+VLOOKUP(O3547,REFERENCIAS!$C:$D,2,0)*VLOOKUP($O$2,PONDERADORES!$A$7:$G$9,7,0)</f>
        <v>0.2</v>
      </c>
      <c r="Z3547" s="2">
        <f>+VLOOKUP(IF(R3547&lt;0.1,0,IF(AND(R3547&gt;=0.1,R3547&lt;0.2),0.1,IF(AND(R3547&gt;=0.2,R3547&lt;0.3),0.2,IF(R3547&gt;0.3,0.3,)))),REFERENCIAS!$C:$D,2,0)*VLOOKUP($R$2,PONDERADORES!$A$11:$G$11,7,0)</f>
        <v>15</v>
      </c>
      <c r="AA3547" s="92"/>
      <c r="AB3547" s="95" t="e">
        <f t="shared" ca="1" si="219"/>
        <v>#REF!</v>
      </c>
      <c r="AC3547" s="23" t="e">
        <f ca="1">IF(AB3547&gt;REFERENCIAS!$C$62,REFERENCIAS!$B$62,IF(AND(AB3547&gt;=REFERENCIAS!$C$63,AB3547&lt;REFERENCIAS!$D$63),REFERENCIAS!$B$63,IF(AND(AB3547&gt;REFERENCIAS!$C$64,AB3547&lt;=REFERENCIAS!$D$64),REFERENCIAS!$B$64,IF(AND(AB3547&gt;=REFERENCIAS!$C$65,AB3547&lt;REFERENCIAS!$D$65),REFERENCIAS!$B$65, "Revisar"))))</f>
        <v>#REF!</v>
      </c>
      <c r="AD3547" s="94" t="e">
        <f ca="1">VLOOKUP(AC3547,REFERENCIAS!$B$62:$G$65,4,FALSE)</f>
        <v>#REF!</v>
      </c>
    </row>
    <row r="3548" spans="1:30" ht="17.25" x14ac:dyDescent="0.25">
      <c r="A3548" s="74"/>
      <c r="B3548" s="19"/>
      <c r="C3548" s="19"/>
      <c r="D3548" s="50"/>
      <c r="E3548" s="73"/>
      <c r="F3548" s="74"/>
      <c r="G3548" s="9"/>
      <c r="H3548" s="48"/>
      <c r="I3548" s="49">
        <f t="shared" ca="1" si="220"/>
        <v>2022</v>
      </c>
      <c r="J3548" s="22">
        <f t="shared" ca="1" si="217"/>
        <v>1</v>
      </c>
      <c r="K3548" s="19"/>
      <c r="L3548" s="73"/>
      <c r="M3548" s="74"/>
      <c r="N3548" s="19"/>
      <c r="O3548" s="73"/>
      <c r="P3548" s="82">
        <v>1</v>
      </c>
      <c r="Q3548" s="24">
        <v>1</v>
      </c>
      <c r="R3548" s="81">
        <f t="shared" si="218"/>
        <v>1</v>
      </c>
      <c r="S3548" s="87"/>
      <c r="T3548" s="19"/>
      <c r="U3548" s="25"/>
      <c r="V3548" s="25"/>
      <c r="W3548" s="81"/>
      <c r="X3548" s="91" t="e">
        <f ca="1">+VLOOKUP(#REF!,REFERENCIAS!$C:$D,2,0)*VLOOKUP(#REF!,PONDERADORES!A:P,IF(AND(INFORMACION!$T3548='REFERENCIAS RIESGO'!$C$36,INFORMACION!$F3548=REFERENCIAS!$C$24),16,IF(INFORMACION!$T3548='REFERENCIAS RIESGO'!$C$36,13,IF(INFORMACION!$F3548=REFERENCIAS!$C$24,10,7))),0)+VLOOKUP(K3548,REFERENCIAS!$C:$D,2,0)*VLOOKUP($K$2,PONDERADORES!A:P,IF(AND(INFORMACION!$T3548='REFERENCIAS RIESGO'!$C$36,INFORMACION!$F3548=REFERENCIAS!$C$24),16,IF(INFORMACION!$T3548='REFERENCIAS RIESGO'!$C$36,13,IF(INFORMACION!$F3548=REFERENCIAS!$C$24,10,7))),0)+VLOOKUP(L3548,REFERENCIAS!$C:$D,2,0)*VLOOKUP($L$2,PONDERADORES!A:P,IF(AND(INFORMACION!$T3548='REFERENCIAS RIESGO'!$C$36,INFORMACION!$F3548=REFERENCIAS!$C$24),16,IF(INFORMACION!$T3548='REFERENCIAS RIESGO'!$C$36,13,IF(INFORMACION!$F3548=REFERENCIAS!$C$24,10,7))),0)+VLOOKUP(F3548,REFERENCIAS!$C:$D,2,0)*VLOOKUP($F$2,PONDERADORES!A:P,IF(AND(INFORMACION!$T3548='REFERENCIAS RIESGO'!$C$36,INFORMACION!$F3548=REFERENCIAS!$C$24),16,IF(INFORMACION!$T3548='REFERENCIAS RIESGO'!$C$36,13,IF(INFORMACION!$F3548=REFERENCIAS!$C$24,10,7))),0)+VLOOKUP(T3548,REFERENCIAS!$C:$D,2,0)*VLOOKUP($T$2,PONDERADORES!A:P,IF(AND(INFORMACION!$T3548='REFERENCIAS RIESGO'!$C$36,INFORMACION!$F3548=REFERENCIAS!$C$24),16,IF(INFORMACION!$T3548='REFERENCIAS RIESGO'!$C$36,13,IF(INFORMACION!$F3548=REFERENCIAS!$C$24,10,7))),0)+VLOOKUP(IF(J3548&lt;=0.2,0.2,IF(AND(J3548&gt;0.2,J3548&lt;=0.4),0.4,IF(AND(J3548&gt;0.4,J3548&lt;=0.6),0.6,IF(AND(J3548&gt;0.6,J3548&lt;=0.8),0.8,IF(AND(J3548&gt;0.8,J3548&lt;=1),1))))),REFERENCIAS!$C:$D,2,0)*VLOOKUP($J$2,PONDERADORES!A:P,IF(AND(INFORMACION!$T3548='REFERENCIAS RIESGO'!$C$36,INFORMACION!$F3548=REFERENCIAS!$C$24),16,IF(INFORMACION!$T3548='REFERENCIAS RIESGO'!$C$36,13,IF(INFORMACION!$F3548=REFERENCIAS!$C$24,10,7))),0)</f>
        <v>#REF!</v>
      </c>
      <c r="Y3548" s="68">
        <f>+VLOOKUP(M3548,REFERENCIAS!$C:$D,2,0)*VLOOKUP($M$2,PONDERADORES!$A$7:$G$9,7,0)+VLOOKUP(N3548,REFERENCIAS!$C:$D,2,0)*VLOOKUP($N$2,PONDERADORES!$A$7:$G$9,7,0)+VLOOKUP(O3548,REFERENCIAS!$C:$D,2,0)*VLOOKUP($O$2,PONDERADORES!$A$7:$G$9,7,0)</f>
        <v>0.2</v>
      </c>
      <c r="Z3548" s="2">
        <f>+VLOOKUP(IF(R3548&lt;0.1,0,IF(AND(R3548&gt;=0.1,R3548&lt;0.2),0.1,IF(AND(R3548&gt;=0.2,R3548&lt;0.3),0.2,IF(R3548&gt;0.3,0.3,)))),REFERENCIAS!$C:$D,2,0)*VLOOKUP($R$2,PONDERADORES!$A$11:$G$11,7,0)</f>
        <v>15</v>
      </c>
      <c r="AA3548" s="92"/>
      <c r="AB3548" s="95" t="e">
        <f t="shared" ca="1" si="219"/>
        <v>#REF!</v>
      </c>
      <c r="AC3548" s="23" t="e">
        <f ca="1">IF(AB3548&gt;REFERENCIAS!$C$62,REFERENCIAS!$B$62,IF(AND(AB3548&gt;=REFERENCIAS!$C$63,AB3548&lt;REFERENCIAS!$D$63),REFERENCIAS!$B$63,IF(AND(AB3548&gt;REFERENCIAS!$C$64,AB3548&lt;=REFERENCIAS!$D$64),REFERENCIAS!$B$64,IF(AND(AB3548&gt;=REFERENCIAS!$C$65,AB3548&lt;REFERENCIAS!$D$65),REFERENCIAS!$B$65, "Revisar"))))</f>
        <v>#REF!</v>
      </c>
      <c r="AD3548" s="94" t="e">
        <f ca="1">VLOOKUP(AC3548,REFERENCIAS!$B$62:$G$65,4,FALSE)</f>
        <v>#REF!</v>
      </c>
    </row>
    <row r="3549" spans="1:30" ht="17.25" x14ac:dyDescent="0.25">
      <c r="A3549" s="74"/>
      <c r="B3549" s="19"/>
      <c r="C3549" s="19"/>
      <c r="D3549" s="50"/>
      <c r="E3549" s="73"/>
      <c r="F3549" s="74"/>
      <c r="G3549" s="9"/>
      <c r="H3549" s="48"/>
      <c r="I3549" s="49">
        <f t="shared" ca="1" si="220"/>
        <v>2022</v>
      </c>
      <c r="J3549" s="22">
        <f t="shared" ca="1" si="217"/>
        <v>1</v>
      </c>
      <c r="K3549" s="19"/>
      <c r="L3549" s="73"/>
      <c r="M3549" s="74"/>
      <c r="N3549" s="19"/>
      <c r="O3549" s="73"/>
      <c r="P3549" s="82">
        <v>1</v>
      </c>
      <c r="Q3549" s="24">
        <v>1</v>
      </c>
      <c r="R3549" s="81">
        <f t="shared" si="218"/>
        <v>1</v>
      </c>
      <c r="S3549" s="87"/>
      <c r="T3549" s="19"/>
      <c r="U3549" s="25"/>
      <c r="V3549" s="25"/>
      <c r="W3549" s="81"/>
      <c r="X3549" s="91" t="e">
        <f ca="1">+VLOOKUP(#REF!,REFERENCIAS!$C:$D,2,0)*VLOOKUP(#REF!,PONDERADORES!A:P,IF(AND(INFORMACION!$T3549='REFERENCIAS RIESGO'!$C$36,INFORMACION!$F3549=REFERENCIAS!$C$24),16,IF(INFORMACION!$T3549='REFERENCIAS RIESGO'!$C$36,13,IF(INFORMACION!$F3549=REFERENCIAS!$C$24,10,7))),0)+VLOOKUP(K3549,REFERENCIAS!$C:$D,2,0)*VLOOKUP($K$2,PONDERADORES!A:P,IF(AND(INFORMACION!$T3549='REFERENCIAS RIESGO'!$C$36,INFORMACION!$F3549=REFERENCIAS!$C$24),16,IF(INFORMACION!$T3549='REFERENCIAS RIESGO'!$C$36,13,IF(INFORMACION!$F3549=REFERENCIAS!$C$24,10,7))),0)+VLOOKUP(L3549,REFERENCIAS!$C:$D,2,0)*VLOOKUP($L$2,PONDERADORES!A:P,IF(AND(INFORMACION!$T3549='REFERENCIAS RIESGO'!$C$36,INFORMACION!$F3549=REFERENCIAS!$C$24),16,IF(INFORMACION!$T3549='REFERENCIAS RIESGO'!$C$36,13,IF(INFORMACION!$F3549=REFERENCIAS!$C$24,10,7))),0)+VLOOKUP(F3549,REFERENCIAS!$C:$D,2,0)*VLOOKUP($F$2,PONDERADORES!A:P,IF(AND(INFORMACION!$T3549='REFERENCIAS RIESGO'!$C$36,INFORMACION!$F3549=REFERENCIAS!$C$24),16,IF(INFORMACION!$T3549='REFERENCIAS RIESGO'!$C$36,13,IF(INFORMACION!$F3549=REFERENCIAS!$C$24,10,7))),0)+VLOOKUP(T3549,REFERENCIAS!$C:$D,2,0)*VLOOKUP($T$2,PONDERADORES!A:P,IF(AND(INFORMACION!$T3549='REFERENCIAS RIESGO'!$C$36,INFORMACION!$F3549=REFERENCIAS!$C$24),16,IF(INFORMACION!$T3549='REFERENCIAS RIESGO'!$C$36,13,IF(INFORMACION!$F3549=REFERENCIAS!$C$24,10,7))),0)+VLOOKUP(IF(J3549&lt;=0.2,0.2,IF(AND(J3549&gt;0.2,J3549&lt;=0.4),0.4,IF(AND(J3549&gt;0.4,J3549&lt;=0.6),0.6,IF(AND(J3549&gt;0.6,J3549&lt;=0.8),0.8,IF(AND(J3549&gt;0.8,J3549&lt;=1),1))))),REFERENCIAS!$C:$D,2,0)*VLOOKUP($J$2,PONDERADORES!A:P,IF(AND(INFORMACION!$T3549='REFERENCIAS RIESGO'!$C$36,INFORMACION!$F3549=REFERENCIAS!$C$24),16,IF(INFORMACION!$T3549='REFERENCIAS RIESGO'!$C$36,13,IF(INFORMACION!$F3549=REFERENCIAS!$C$24,10,7))),0)</f>
        <v>#REF!</v>
      </c>
      <c r="Y3549" s="68">
        <f>+VLOOKUP(M3549,REFERENCIAS!$C:$D,2,0)*VLOOKUP($M$2,PONDERADORES!$A$7:$G$9,7,0)+VLOOKUP(N3549,REFERENCIAS!$C:$D,2,0)*VLOOKUP($N$2,PONDERADORES!$A$7:$G$9,7,0)+VLOOKUP(O3549,REFERENCIAS!$C:$D,2,0)*VLOOKUP($O$2,PONDERADORES!$A$7:$G$9,7,0)</f>
        <v>0.2</v>
      </c>
      <c r="Z3549" s="2">
        <f>+VLOOKUP(IF(R3549&lt;0.1,0,IF(AND(R3549&gt;=0.1,R3549&lt;0.2),0.1,IF(AND(R3549&gt;=0.2,R3549&lt;0.3),0.2,IF(R3549&gt;0.3,0.3,)))),REFERENCIAS!$C:$D,2,0)*VLOOKUP($R$2,PONDERADORES!$A$11:$G$11,7,0)</f>
        <v>15</v>
      </c>
      <c r="AA3549" s="92"/>
      <c r="AB3549" s="95" t="e">
        <f t="shared" ca="1" si="219"/>
        <v>#REF!</v>
      </c>
      <c r="AC3549" s="23" t="e">
        <f ca="1">IF(AB3549&gt;REFERENCIAS!$C$62,REFERENCIAS!$B$62,IF(AND(AB3549&gt;=REFERENCIAS!$C$63,AB3549&lt;REFERENCIAS!$D$63),REFERENCIAS!$B$63,IF(AND(AB3549&gt;REFERENCIAS!$C$64,AB3549&lt;=REFERENCIAS!$D$64),REFERENCIAS!$B$64,IF(AND(AB3549&gt;=REFERENCIAS!$C$65,AB3549&lt;REFERENCIAS!$D$65),REFERENCIAS!$B$65, "Revisar"))))</f>
        <v>#REF!</v>
      </c>
      <c r="AD3549" s="94" t="e">
        <f ca="1">VLOOKUP(AC3549,REFERENCIAS!$B$62:$G$65,4,FALSE)</f>
        <v>#REF!</v>
      </c>
    </row>
    <row r="3550" spans="1:30" ht="17.25" x14ac:dyDescent="0.25">
      <c r="A3550" s="74"/>
      <c r="B3550" s="19"/>
      <c r="C3550" s="19"/>
      <c r="D3550" s="50"/>
      <c r="E3550" s="73"/>
      <c r="F3550" s="74"/>
      <c r="G3550" s="9"/>
      <c r="H3550" s="48"/>
      <c r="I3550" s="49">
        <f t="shared" ca="1" si="220"/>
        <v>2022</v>
      </c>
      <c r="J3550" s="22">
        <f t="shared" ca="1" si="217"/>
        <v>1</v>
      </c>
      <c r="K3550" s="19"/>
      <c r="L3550" s="73"/>
      <c r="M3550" s="74"/>
      <c r="N3550" s="19"/>
      <c r="O3550" s="73"/>
      <c r="P3550" s="82">
        <v>1</v>
      </c>
      <c r="Q3550" s="24">
        <v>1</v>
      </c>
      <c r="R3550" s="81">
        <f t="shared" si="218"/>
        <v>1</v>
      </c>
      <c r="S3550" s="87"/>
      <c r="T3550" s="19"/>
      <c r="U3550" s="25"/>
      <c r="V3550" s="25"/>
      <c r="W3550" s="81"/>
      <c r="X3550" s="91" t="e">
        <f ca="1">+VLOOKUP(#REF!,REFERENCIAS!$C:$D,2,0)*VLOOKUP(#REF!,PONDERADORES!A:P,IF(AND(INFORMACION!$T3550='REFERENCIAS RIESGO'!$C$36,INFORMACION!$F3550=REFERENCIAS!$C$24),16,IF(INFORMACION!$T3550='REFERENCIAS RIESGO'!$C$36,13,IF(INFORMACION!$F3550=REFERENCIAS!$C$24,10,7))),0)+VLOOKUP(K3550,REFERENCIAS!$C:$D,2,0)*VLOOKUP($K$2,PONDERADORES!A:P,IF(AND(INFORMACION!$T3550='REFERENCIAS RIESGO'!$C$36,INFORMACION!$F3550=REFERENCIAS!$C$24),16,IF(INFORMACION!$T3550='REFERENCIAS RIESGO'!$C$36,13,IF(INFORMACION!$F3550=REFERENCIAS!$C$24,10,7))),0)+VLOOKUP(L3550,REFERENCIAS!$C:$D,2,0)*VLOOKUP($L$2,PONDERADORES!A:P,IF(AND(INFORMACION!$T3550='REFERENCIAS RIESGO'!$C$36,INFORMACION!$F3550=REFERENCIAS!$C$24),16,IF(INFORMACION!$T3550='REFERENCIAS RIESGO'!$C$36,13,IF(INFORMACION!$F3550=REFERENCIAS!$C$24,10,7))),0)+VLOOKUP(F3550,REFERENCIAS!$C:$D,2,0)*VLOOKUP($F$2,PONDERADORES!A:P,IF(AND(INFORMACION!$T3550='REFERENCIAS RIESGO'!$C$36,INFORMACION!$F3550=REFERENCIAS!$C$24),16,IF(INFORMACION!$T3550='REFERENCIAS RIESGO'!$C$36,13,IF(INFORMACION!$F3550=REFERENCIAS!$C$24,10,7))),0)+VLOOKUP(T3550,REFERENCIAS!$C:$D,2,0)*VLOOKUP($T$2,PONDERADORES!A:P,IF(AND(INFORMACION!$T3550='REFERENCIAS RIESGO'!$C$36,INFORMACION!$F3550=REFERENCIAS!$C$24),16,IF(INFORMACION!$T3550='REFERENCIAS RIESGO'!$C$36,13,IF(INFORMACION!$F3550=REFERENCIAS!$C$24,10,7))),0)+VLOOKUP(IF(J3550&lt;=0.2,0.2,IF(AND(J3550&gt;0.2,J3550&lt;=0.4),0.4,IF(AND(J3550&gt;0.4,J3550&lt;=0.6),0.6,IF(AND(J3550&gt;0.6,J3550&lt;=0.8),0.8,IF(AND(J3550&gt;0.8,J3550&lt;=1),1))))),REFERENCIAS!$C:$D,2,0)*VLOOKUP($J$2,PONDERADORES!A:P,IF(AND(INFORMACION!$T3550='REFERENCIAS RIESGO'!$C$36,INFORMACION!$F3550=REFERENCIAS!$C$24),16,IF(INFORMACION!$T3550='REFERENCIAS RIESGO'!$C$36,13,IF(INFORMACION!$F3550=REFERENCIAS!$C$24,10,7))),0)</f>
        <v>#REF!</v>
      </c>
      <c r="Y3550" s="68">
        <f>+VLOOKUP(M3550,REFERENCIAS!$C:$D,2,0)*VLOOKUP($M$2,PONDERADORES!$A$7:$G$9,7,0)+VLOOKUP(N3550,REFERENCIAS!$C:$D,2,0)*VLOOKUP($N$2,PONDERADORES!$A$7:$G$9,7,0)+VLOOKUP(O3550,REFERENCIAS!$C:$D,2,0)*VLOOKUP($O$2,PONDERADORES!$A$7:$G$9,7,0)</f>
        <v>0.2</v>
      </c>
      <c r="Z3550" s="2">
        <f>+VLOOKUP(IF(R3550&lt;0.1,0,IF(AND(R3550&gt;=0.1,R3550&lt;0.2),0.1,IF(AND(R3550&gt;=0.2,R3550&lt;0.3),0.2,IF(R3550&gt;0.3,0.3,)))),REFERENCIAS!$C:$D,2,0)*VLOOKUP($R$2,PONDERADORES!$A$11:$G$11,7,0)</f>
        <v>15</v>
      </c>
      <c r="AA3550" s="92"/>
      <c r="AB3550" s="95" t="e">
        <f t="shared" ca="1" si="219"/>
        <v>#REF!</v>
      </c>
      <c r="AC3550" s="23" t="e">
        <f ca="1">IF(AB3550&gt;REFERENCIAS!$C$62,REFERENCIAS!$B$62,IF(AND(AB3550&gt;=REFERENCIAS!$C$63,AB3550&lt;REFERENCIAS!$D$63),REFERENCIAS!$B$63,IF(AND(AB3550&gt;REFERENCIAS!$C$64,AB3550&lt;=REFERENCIAS!$D$64),REFERENCIAS!$B$64,IF(AND(AB3550&gt;=REFERENCIAS!$C$65,AB3550&lt;REFERENCIAS!$D$65),REFERENCIAS!$B$65, "Revisar"))))</f>
        <v>#REF!</v>
      </c>
      <c r="AD3550" s="94" t="e">
        <f ca="1">VLOOKUP(AC3550,REFERENCIAS!$B$62:$G$65,4,FALSE)</f>
        <v>#REF!</v>
      </c>
    </row>
    <row r="3551" spans="1:30" ht="17.25" x14ac:dyDescent="0.25">
      <c r="A3551" s="74"/>
      <c r="B3551" s="19"/>
      <c r="C3551" s="19"/>
      <c r="D3551" s="50"/>
      <c r="E3551" s="73"/>
      <c r="F3551" s="74"/>
      <c r="G3551" s="9"/>
      <c r="H3551" s="48"/>
      <c r="I3551" s="49">
        <f t="shared" ca="1" si="220"/>
        <v>2022</v>
      </c>
      <c r="J3551" s="22">
        <f t="shared" ca="1" si="217"/>
        <v>1</v>
      </c>
      <c r="K3551" s="19"/>
      <c r="L3551" s="73"/>
      <c r="M3551" s="74"/>
      <c r="N3551" s="19"/>
      <c r="O3551" s="73"/>
      <c r="P3551" s="82">
        <v>1</v>
      </c>
      <c r="Q3551" s="24">
        <v>1</v>
      </c>
      <c r="R3551" s="81">
        <f t="shared" si="218"/>
        <v>1</v>
      </c>
      <c r="S3551" s="87"/>
      <c r="T3551" s="19"/>
      <c r="U3551" s="25"/>
      <c r="V3551" s="25"/>
      <c r="W3551" s="81"/>
      <c r="X3551" s="91" t="e">
        <f ca="1">+VLOOKUP(#REF!,REFERENCIAS!$C:$D,2,0)*VLOOKUP(#REF!,PONDERADORES!A:P,IF(AND(INFORMACION!$T3551='REFERENCIAS RIESGO'!$C$36,INFORMACION!$F3551=REFERENCIAS!$C$24),16,IF(INFORMACION!$T3551='REFERENCIAS RIESGO'!$C$36,13,IF(INFORMACION!$F3551=REFERENCIAS!$C$24,10,7))),0)+VLOOKUP(K3551,REFERENCIAS!$C:$D,2,0)*VLOOKUP($K$2,PONDERADORES!A:P,IF(AND(INFORMACION!$T3551='REFERENCIAS RIESGO'!$C$36,INFORMACION!$F3551=REFERENCIAS!$C$24),16,IF(INFORMACION!$T3551='REFERENCIAS RIESGO'!$C$36,13,IF(INFORMACION!$F3551=REFERENCIAS!$C$24,10,7))),0)+VLOOKUP(L3551,REFERENCIAS!$C:$D,2,0)*VLOOKUP($L$2,PONDERADORES!A:P,IF(AND(INFORMACION!$T3551='REFERENCIAS RIESGO'!$C$36,INFORMACION!$F3551=REFERENCIAS!$C$24),16,IF(INFORMACION!$T3551='REFERENCIAS RIESGO'!$C$36,13,IF(INFORMACION!$F3551=REFERENCIAS!$C$24,10,7))),0)+VLOOKUP(F3551,REFERENCIAS!$C:$D,2,0)*VLOOKUP($F$2,PONDERADORES!A:P,IF(AND(INFORMACION!$T3551='REFERENCIAS RIESGO'!$C$36,INFORMACION!$F3551=REFERENCIAS!$C$24),16,IF(INFORMACION!$T3551='REFERENCIAS RIESGO'!$C$36,13,IF(INFORMACION!$F3551=REFERENCIAS!$C$24,10,7))),0)+VLOOKUP(T3551,REFERENCIAS!$C:$D,2,0)*VLOOKUP($T$2,PONDERADORES!A:P,IF(AND(INFORMACION!$T3551='REFERENCIAS RIESGO'!$C$36,INFORMACION!$F3551=REFERENCIAS!$C$24),16,IF(INFORMACION!$T3551='REFERENCIAS RIESGO'!$C$36,13,IF(INFORMACION!$F3551=REFERENCIAS!$C$24,10,7))),0)+VLOOKUP(IF(J3551&lt;=0.2,0.2,IF(AND(J3551&gt;0.2,J3551&lt;=0.4),0.4,IF(AND(J3551&gt;0.4,J3551&lt;=0.6),0.6,IF(AND(J3551&gt;0.6,J3551&lt;=0.8),0.8,IF(AND(J3551&gt;0.8,J3551&lt;=1),1))))),REFERENCIAS!$C:$D,2,0)*VLOOKUP($J$2,PONDERADORES!A:P,IF(AND(INFORMACION!$T3551='REFERENCIAS RIESGO'!$C$36,INFORMACION!$F3551=REFERENCIAS!$C$24),16,IF(INFORMACION!$T3551='REFERENCIAS RIESGO'!$C$36,13,IF(INFORMACION!$F3551=REFERENCIAS!$C$24,10,7))),0)</f>
        <v>#REF!</v>
      </c>
      <c r="Y3551" s="68">
        <f>+VLOOKUP(M3551,REFERENCIAS!$C:$D,2,0)*VLOOKUP($M$2,PONDERADORES!$A$7:$G$9,7,0)+VLOOKUP(N3551,REFERENCIAS!$C:$D,2,0)*VLOOKUP($N$2,PONDERADORES!$A$7:$G$9,7,0)+VLOOKUP(O3551,REFERENCIAS!$C:$D,2,0)*VLOOKUP($O$2,PONDERADORES!$A$7:$G$9,7,0)</f>
        <v>0.2</v>
      </c>
      <c r="Z3551" s="2">
        <f>+VLOOKUP(IF(R3551&lt;0.1,0,IF(AND(R3551&gt;=0.1,R3551&lt;0.2),0.1,IF(AND(R3551&gt;=0.2,R3551&lt;0.3),0.2,IF(R3551&gt;0.3,0.3,)))),REFERENCIAS!$C:$D,2,0)*VLOOKUP($R$2,PONDERADORES!$A$11:$G$11,7,0)</f>
        <v>15</v>
      </c>
      <c r="AA3551" s="92"/>
      <c r="AB3551" s="95" t="e">
        <f t="shared" ca="1" si="219"/>
        <v>#REF!</v>
      </c>
      <c r="AC3551" s="23" t="e">
        <f ca="1">IF(AB3551&gt;REFERENCIAS!$C$62,REFERENCIAS!$B$62,IF(AND(AB3551&gt;=REFERENCIAS!$C$63,AB3551&lt;REFERENCIAS!$D$63),REFERENCIAS!$B$63,IF(AND(AB3551&gt;REFERENCIAS!$C$64,AB3551&lt;=REFERENCIAS!$D$64),REFERENCIAS!$B$64,IF(AND(AB3551&gt;=REFERENCIAS!$C$65,AB3551&lt;REFERENCIAS!$D$65),REFERENCIAS!$B$65, "Revisar"))))</f>
        <v>#REF!</v>
      </c>
      <c r="AD3551" s="94" t="e">
        <f ca="1">VLOOKUP(AC3551,REFERENCIAS!$B$62:$G$65,4,FALSE)</f>
        <v>#REF!</v>
      </c>
    </row>
    <row r="3552" spans="1:30" ht="17.25" x14ac:dyDescent="0.25">
      <c r="A3552" s="74"/>
      <c r="B3552" s="19"/>
      <c r="C3552" s="19"/>
      <c r="D3552" s="50"/>
      <c r="E3552" s="73"/>
      <c r="F3552" s="74"/>
      <c r="G3552" s="9"/>
      <c r="H3552" s="48"/>
      <c r="I3552" s="49">
        <f t="shared" ca="1" si="220"/>
        <v>2022</v>
      </c>
      <c r="J3552" s="22">
        <f t="shared" ca="1" si="217"/>
        <v>1</v>
      </c>
      <c r="K3552" s="19"/>
      <c r="L3552" s="73"/>
      <c r="M3552" s="74"/>
      <c r="N3552" s="19"/>
      <c r="O3552" s="73"/>
      <c r="P3552" s="82">
        <v>1</v>
      </c>
      <c r="Q3552" s="24">
        <v>1</v>
      </c>
      <c r="R3552" s="81">
        <f t="shared" si="218"/>
        <v>1</v>
      </c>
      <c r="S3552" s="87"/>
      <c r="T3552" s="19"/>
      <c r="U3552" s="25"/>
      <c r="V3552" s="25"/>
      <c r="W3552" s="81"/>
      <c r="X3552" s="91" t="e">
        <f ca="1">+VLOOKUP(#REF!,REFERENCIAS!$C:$D,2,0)*VLOOKUP(#REF!,PONDERADORES!A:P,IF(AND(INFORMACION!$T3552='REFERENCIAS RIESGO'!$C$36,INFORMACION!$F3552=REFERENCIAS!$C$24),16,IF(INFORMACION!$T3552='REFERENCIAS RIESGO'!$C$36,13,IF(INFORMACION!$F3552=REFERENCIAS!$C$24,10,7))),0)+VLOOKUP(K3552,REFERENCIAS!$C:$D,2,0)*VLOOKUP($K$2,PONDERADORES!A:P,IF(AND(INFORMACION!$T3552='REFERENCIAS RIESGO'!$C$36,INFORMACION!$F3552=REFERENCIAS!$C$24),16,IF(INFORMACION!$T3552='REFERENCIAS RIESGO'!$C$36,13,IF(INFORMACION!$F3552=REFERENCIAS!$C$24,10,7))),0)+VLOOKUP(L3552,REFERENCIAS!$C:$D,2,0)*VLOOKUP($L$2,PONDERADORES!A:P,IF(AND(INFORMACION!$T3552='REFERENCIAS RIESGO'!$C$36,INFORMACION!$F3552=REFERENCIAS!$C$24),16,IF(INFORMACION!$T3552='REFERENCIAS RIESGO'!$C$36,13,IF(INFORMACION!$F3552=REFERENCIAS!$C$24,10,7))),0)+VLOOKUP(F3552,REFERENCIAS!$C:$D,2,0)*VLOOKUP($F$2,PONDERADORES!A:P,IF(AND(INFORMACION!$T3552='REFERENCIAS RIESGO'!$C$36,INFORMACION!$F3552=REFERENCIAS!$C$24),16,IF(INFORMACION!$T3552='REFERENCIAS RIESGO'!$C$36,13,IF(INFORMACION!$F3552=REFERENCIAS!$C$24,10,7))),0)+VLOOKUP(T3552,REFERENCIAS!$C:$D,2,0)*VLOOKUP($T$2,PONDERADORES!A:P,IF(AND(INFORMACION!$T3552='REFERENCIAS RIESGO'!$C$36,INFORMACION!$F3552=REFERENCIAS!$C$24),16,IF(INFORMACION!$T3552='REFERENCIAS RIESGO'!$C$36,13,IF(INFORMACION!$F3552=REFERENCIAS!$C$24,10,7))),0)+VLOOKUP(IF(J3552&lt;=0.2,0.2,IF(AND(J3552&gt;0.2,J3552&lt;=0.4),0.4,IF(AND(J3552&gt;0.4,J3552&lt;=0.6),0.6,IF(AND(J3552&gt;0.6,J3552&lt;=0.8),0.8,IF(AND(J3552&gt;0.8,J3552&lt;=1),1))))),REFERENCIAS!$C:$D,2,0)*VLOOKUP($J$2,PONDERADORES!A:P,IF(AND(INFORMACION!$T3552='REFERENCIAS RIESGO'!$C$36,INFORMACION!$F3552=REFERENCIAS!$C$24),16,IF(INFORMACION!$T3552='REFERENCIAS RIESGO'!$C$36,13,IF(INFORMACION!$F3552=REFERENCIAS!$C$24,10,7))),0)</f>
        <v>#REF!</v>
      </c>
      <c r="Y3552" s="68">
        <f>+VLOOKUP(M3552,REFERENCIAS!$C:$D,2,0)*VLOOKUP($M$2,PONDERADORES!$A$7:$G$9,7,0)+VLOOKUP(N3552,REFERENCIAS!$C:$D,2,0)*VLOOKUP($N$2,PONDERADORES!$A$7:$G$9,7,0)+VLOOKUP(O3552,REFERENCIAS!$C:$D,2,0)*VLOOKUP($O$2,PONDERADORES!$A$7:$G$9,7,0)</f>
        <v>0.2</v>
      </c>
      <c r="Z3552" s="2">
        <f>+VLOOKUP(IF(R3552&lt;0.1,0,IF(AND(R3552&gt;=0.1,R3552&lt;0.2),0.1,IF(AND(R3552&gt;=0.2,R3552&lt;0.3),0.2,IF(R3552&gt;0.3,0.3,)))),REFERENCIAS!$C:$D,2,0)*VLOOKUP($R$2,PONDERADORES!$A$11:$G$11,7,0)</f>
        <v>15</v>
      </c>
      <c r="AA3552" s="92"/>
      <c r="AB3552" s="95" t="e">
        <f t="shared" ca="1" si="219"/>
        <v>#REF!</v>
      </c>
      <c r="AC3552" s="23" t="e">
        <f ca="1">IF(AB3552&gt;REFERENCIAS!$C$62,REFERENCIAS!$B$62,IF(AND(AB3552&gt;=REFERENCIAS!$C$63,AB3552&lt;REFERENCIAS!$D$63),REFERENCIAS!$B$63,IF(AND(AB3552&gt;REFERENCIAS!$C$64,AB3552&lt;=REFERENCIAS!$D$64),REFERENCIAS!$B$64,IF(AND(AB3552&gt;=REFERENCIAS!$C$65,AB3552&lt;REFERENCIAS!$D$65),REFERENCIAS!$B$65, "Revisar"))))</f>
        <v>#REF!</v>
      </c>
      <c r="AD3552" s="94" t="e">
        <f ca="1">VLOOKUP(AC3552,REFERENCIAS!$B$62:$G$65,4,FALSE)</f>
        <v>#REF!</v>
      </c>
    </row>
    <row r="3553" spans="1:30" ht="17.25" x14ac:dyDescent="0.25">
      <c r="A3553" s="74"/>
      <c r="B3553" s="19"/>
      <c r="C3553" s="19"/>
      <c r="D3553" s="50"/>
      <c r="E3553" s="73"/>
      <c r="F3553" s="74"/>
      <c r="G3553" s="9"/>
      <c r="H3553" s="48"/>
      <c r="I3553" s="49">
        <f t="shared" ca="1" si="220"/>
        <v>2022</v>
      </c>
      <c r="J3553" s="22">
        <f t="shared" ca="1" si="217"/>
        <v>1</v>
      </c>
      <c r="K3553" s="19"/>
      <c r="L3553" s="73"/>
      <c r="M3553" s="74"/>
      <c r="N3553" s="19"/>
      <c r="O3553" s="73"/>
      <c r="P3553" s="82">
        <v>1</v>
      </c>
      <c r="Q3553" s="24">
        <v>1</v>
      </c>
      <c r="R3553" s="81">
        <f t="shared" si="218"/>
        <v>1</v>
      </c>
      <c r="S3553" s="87"/>
      <c r="T3553" s="19"/>
      <c r="U3553" s="25"/>
      <c r="V3553" s="25"/>
      <c r="W3553" s="81"/>
      <c r="X3553" s="91" t="e">
        <f ca="1">+VLOOKUP(#REF!,REFERENCIAS!$C:$D,2,0)*VLOOKUP(#REF!,PONDERADORES!A:P,IF(AND(INFORMACION!$T3553='REFERENCIAS RIESGO'!$C$36,INFORMACION!$F3553=REFERENCIAS!$C$24),16,IF(INFORMACION!$T3553='REFERENCIAS RIESGO'!$C$36,13,IF(INFORMACION!$F3553=REFERENCIAS!$C$24,10,7))),0)+VLOOKUP(K3553,REFERENCIAS!$C:$D,2,0)*VLOOKUP($K$2,PONDERADORES!A:P,IF(AND(INFORMACION!$T3553='REFERENCIAS RIESGO'!$C$36,INFORMACION!$F3553=REFERENCIAS!$C$24),16,IF(INFORMACION!$T3553='REFERENCIAS RIESGO'!$C$36,13,IF(INFORMACION!$F3553=REFERENCIAS!$C$24,10,7))),0)+VLOOKUP(L3553,REFERENCIAS!$C:$D,2,0)*VLOOKUP($L$2,PONDERADORES!A:P,IF(AND(INFORMACION!$T3553='REFERENCIAS RIESGO'!$C$36,INFORMACION!$F3553=REFERENCIAS!$C$24),16,IF(INFORMACION!$T3553='REFERENCIAS RIESGO'!$C$36,13,IF(INFORMACION!$F3553=REFERENCIAS!$C$24,10,7))),0)+VLOOKUP(F3553,REFERENCIAS!$C:$D,2,0)*VLOOKUP($F$2,PONDERADORES!A:P,IF(AND(INFORMACION!$T3553='REFERENCIAS RIESGO'!$C$36,INFORMACION!$F3553=REFERENCIAS!$C$24),16,IF(INFORMACION!$T3553='REFERENCIAS RIESGO'!$C$36,13,IF(INFORMACION!$F3553=REFERENCIAS!$C$24,10,7))),0)+VLOOKUP(T3553,REFERENCIAS!$C:$D,2,0)*VLOOKUP($T$2,PONDERADORES!A:P,IF(AND(INFORMACION!$T3553='REFERENCIAS RIESGO'!$C$36,INFORMACION!$F3553=REFERENCIAS!$C$24),16,IF(INFORMACION!$T3553='REFERENCIAS RIESGO'!$C$36,13,IF(INFORMACION!$F3553=REFERENCIAS!$C$24,10,7))),0)+VLOOKUP(IF(J3553&lt;=0.2,0.2,IF(AND(J3553&gt;0.2,J3553&lt;=0.4),0.4,IF(AND(J3553&gt;0.4,J3553&lt;=0.6),0.6,IF(AND(J3553&gt;0.6,J3553&lt;=0.8),0.8,IF(AND(J3553&gt;0.8,J3553&lt;=1),1))))),REFERENCIAS!$C:$D,2,0)*VLOOKUP($J$2,PONDERADORES!A:P,IF(AND(INFORMACION!$T3553='REFERENCIAS RIESGO'!$C$36,INFORMACION!$F3553=REFERENCIAS!$C$24),16,IF(INFORMACION!$T3553='REFERENCIAS RIESGO'!$C$36,13,IF(INFORMACION!$F3553=REFERENCIAS!$C$24,10,7))),0)</f>
        <v>#REF!</v>
      </c>
      <c r="Y3553" s="68">
        <f>+VLOOKUP(M3553,REFERENCIAS!$C:$D,2,0)*VLOOKUP($M$2,PONDERADORES!$A$7:$G$9,7,0)+VLOOKUP(N3553,REFERENCIAS!$C:$D,2,0)*VLOOKUP($N$2,PONDERADORES!$A$7:$G$9,7,0)+VLOOKUP(O3553,REFERENCIAS!$C:$D,2,0)*VLOOKUP($O$2,PONDERADORES!$A$7:$G$9,7,0)</f>
        <v>0.2</v>
      </c>
      <c r="Z3553" s="2">
        <f>+VLOOKUP(IF(R3553&lt;0.1,0,IF(AND(R3553&gt;=0.1,R3553&lt;0.2),0.1,IF(AND(R3553&gt;=0.2,R3553&lt;0.3),0.2,IF(R3553&gt;0.3,0.3,)))),REFERENCIAS!$C:$D,2,0)*VLOOKUP($R$2,PONDERADORES!$A$11:$G$11,7,0)</f>
        <v>15</v>
      </c>
      <c r="AA3553" s="92"/>
      <c r="AB3553" s="95" t="e">
        <f t="shared" ca="1" si="219"/>
        <v>#REF!</v>
      </c>
      <c r="AC3553" s="23" t="e">
        <f ca="1">IF(AB3553&gt;REFERENCIAS!$C$62,REFERENCIAS!$B$62,IF(AND(AB3553&gt;=REFERENCIAS!$C$63,AB3553&lt;REFERENCIAS!$D$63),REFERENCIAS!$B$63,IF(AND(AB3553&gt;REFERENCIAS!$C$64,AB3553&lt;=REFERENCIAS!$D$64),REFERENCIAS!$B$64,IF(AND(AB3553&gt;=REFERENCIAS!$C$65,AB3553&lt;REFERENCIAS!$D$65),REFERENCIAS!$B$65, "Revisar"))))</f>
        <v>#REF!</v>
      </c>
      <c r="AD3553" s="94" t="e">
        <f ca="1">VLOOKUP(AC3553,REFERENCIAS!$B$62:$G$65,4,FALSE)</f>
        <v>#REF!</v>
      </c>
    </row>
    <row r="3554" spans="1:30" ht="17.25" x14ac:dyDescent="0.25">
      <c r="A3554" s="74"/>
      <c r="B3554" s="19"/>
      <c r="C3554" s="19"/>
      <c r="D3554" s="50"/>
      <c r="E3554" s="73"/>
      <c r="F3554" s="74"/>
      <c r="G3554" s="9"/>
      <c r="H3554" s="48"/>
      <c r="I3554" s="49">
        <f t="shared" ca="1" si="220"/>
        <v>2022</v>
      </c>
      <c r="J3554" s="22">
        <f t="shared" ca="1" si="217"/>
        <v>1</v>
      </c>
      <c r="K3554" s="19"/>
      <c r="L3554" s="73"/>
      <c r="M3554" s="74"/>
      <c r="N3554" s="19"/>
      <c r="O3554" s="73"/>
      <c r="P3554" s="82">
        <v>1</v>
      </c>
      <c r="Q3554" s="24">
        <v>1</v>
      </c>
      <c r="R3554" s="81">
        <f t="shared" si="218"/>
        <v>1</v>
      </c>
      <c r="S3554" s="87"/>
      <c r="T3554" s="19"/>
      <c r="U3554" s="25"/>
      <c r="V3554" s="25"/>
      <c r="W3554" s="81"/>
      <c r="X3554" s="91" t="e">
        <f ca="1">+VLOOKUP(#REF!,REFERENCIAS!$C:$D,2,0)*VLOOKUP(#REF!,PONDERADORES!A:P,IF(AND(INFORMACION!$T3554='REFERENCIAS RIESGO'!$C$36,INFORMACION!$F3554=REFERENCIAS!$C$24),16,IF(INFORMACION!$T3554='REFERENCIAS RIESGO'!$C$36,13,IF(INFORMACION!$F3554=REFERENCIAS!$C$24,10,7))),0)+VLOOKUP(K3554,REFERENCIAS!$C:$D,2,0)*VLOOKUP($K$2,PONDERADORES!A:P,IF(AND(INFORMACION!$T3554='REFERENCIAS RIESGO'!$C$36,INFORMACION!$F3554=REFERENCIAS!$C$24),16,IF(INFORMACION!$T3554='REFERENCIAS RIESGO'!$C$36,13,IF(INFORMACION!$F3554=REFERENCIAS!$C$24,10,7))),0)+VLOOKUP(L3554,REFERENCIAS!$C:$D,2,0)*VLOOKUP($L$2,PONDERADORES!A:P,IF(AND(INFORMACION!$T3554='REFERENCIAS RIESGO'!$C$36,INFORMACION!$F3554=REFERENCIAS!$C$24),16,IF(INFORMACION!$T3554='REFERENCIAS RIESGO'!$C$36,13,IF(INFORMACION!$F3554=REFERENCIAS!$C$24,10,7))),0)+VLOOKUP(F3554,REFERENCIAS!$C:$D,2,0)*VLOOKUP($F$2,PONDERADORES!A:P,IF(AND(INFORMACION!$T3554='REFERENCIAS RIESGO'!$C$36,INFORMACION!$F3554=REFERENCIAS!$C$24),16,IF(INFORMACION!$T3554='REFERENCIAS RIESGO'!$C$36,13,IF(INFORMACION!$F3554=REFERENCIAS!$C$24,10,7))),0)+VLOOKUP(T3554,REFERENCIAS!$C:$D,2,0)*VLOOKUP($T$2,PONDERADORES!A:P,IF(AND(INFORMACION!$T3554='REFERENCIAS RIESGO'!$C$36,INFORMACION!$F3554=REFERENCIAS!$C$24),16,IF(INFORMACION!$T3554='REFERENCIAS RIESGO'!$C$36,13,IF(INFORMACION!$F3554=REFERENCIAS!$C$24,10,7))),0)+VLOOKUP(IF(J3554&lt;=0.2,0.2,IF(AND(J3554&gt;0.2,J3554&lt;=0.4),0.4,IF(AND(J3554&gt;0.4,J3554&lt;=0.6),0.6,IF(AND(J3554&gt;0.6,J3554&lt;=0.8),0.8,IF(AND(J3554&gt;0.8,J3554&lt;=1),1))))),REFERENCIAS!$C:$D,2,0)*VLOOKUP($J$2,PONDERADORES!A:P,IF(AND(INFORMACION!$T3554='REFERENCIAS RIESGO'!$C$36,INFORMACION!$F3554=REFERENCIAS!$C$24),16,IF(INFORMACION!$T3554='REFERENCIAS RIESGO'!$C$36,13,IF(INFORMACION!$F3554=REFERENCIAS!$C$24,10,7))),0)</f>
        <v>#REF!</v>
      </c>
      <c r="Y3554" s="68">
        <f>+VLOOKUP(M3554,REFERENCIAS!$C:$D,2,0)*VLOOKUP($M$2,PONDERADORES!$A$7:$G$9,7,0)+VLOOKUP(N3554,REFERENCIAS!$C:$D,2,0)*VLOOKUP($N$2,PONDERADORES!$A$7:$G$9,7,0)+VLOOKUP(O3554,REFERENCIAS!$C:$D,2,0)*VLOOKUP($O$2,PONDERADORES!$A$7:$G$9,7,0)</f>
        <v>0.2</v>
      </c>
      <c r="Z3554" s="2">
        <f>+VLOOKUP(IF(R3554&lt;0.1,0,IF(AND(R3554&gt;=0.1,R3554&lt;0.2),0.1,IF(AND(R3554&gt;=0.2,R3554&lt;0.3),0.2,IF(R3554&gt;0.3,0.3,)))),REFERENCIAS!$C:$D,2,0)*VLOOKUP($R$2,PONDERADORES!$A$11:$G$11,7,0)</f>
        <v>15</v>
      </c>
      <c r="AA3554" s="92"/>
      <c r="AB3554" s="95" t="e">
        <f t="shared" ca="1" si="219"/>
        <v>#REF!</v>
      </c>
      <c r="AC3554" s="23" t="e">
        <f ca="1">IF(AB3554&gt;REFERENCIAS!$C$62,REFERENCIAS!$B$62,IF(AND(AB3554&gt;=REFERENCIAS!$C$63,AB3554&lt;REFERENCIAS!$D$63),REFERENCIAS!$B$63,IF(AND(AB3554&gt;REFERENCIAS!$C$64,AB3554&lt;=REFERENCIAS!$D$64),REFERENCIAS!$B$64,IF(AND(AB3554&gt;=REFERENCIAS!$C$65,AB3554&lt;REFERENCIAS!$D$65),REFERENCIAS!$B$65, "Revisar"))))</f>
        <v>#REF!</v>
      </c>
      <c r="AD3554" s="94" t="e">
        <f ca="1">VLOOKUP(AC3554,REFERENCIAS!$B$62:$G$65,4,FALSE)</f>
        <v>#REF!</v>
      </c>
    </row>
    <row r="3555" spans="1:30" ht="17.25" x14ac:dyDescent="0.25">
      <c r="A3555" s="74"/>
      <c r="B3555" s="19"/>
      <c r="C3555" s="19"/>
      <c r="D3555" s="50"/>
      <c r="E3555" s="73"/>
      <c r="F3555" s="74"/>
      <c r="G3555" s="9"/>
      <c r="H3555" s="48"/>
      <c r="I3555" s="49">
        <f t="shared" ca="1" si="220"/>
        <v>2022</v>
      </c>
      <c r="J3555" s="22">
        <f t="shared" ca="1" si="217"/>
        <v>1</v>
      </c>
      <c r="K3555" s="19"/>
      <c r="L3555" s="73"/>
      <c r="M3555" s="74"/>
      <c r="N3555" s="19"/>
      <c r="O3555" s="73"/>
      <c r="P3555" s="82">
        <v>1</v>
      </c>
      <c r="Q3555" s="24">
        <v>1</v>
      </c>
      <c r="R3555" s="81">
        <f t="shared" si="218"/>
        <v>1</v>
      </c>
      <c r="S3555" s="87"/>
      <c r="T3555" s="19"/>
      <c r="U3555" s="25"/>
      <c r="V3555" s="25"/>
      <c r="W3555" s="81"/>
      <c r="X3555" s="91" t="e">
        <f ca="1">+VLOOKUP(#REF!,REFERENCIAS!$C:$D,2,0)*VLOOKUP(#REF!,PONDERADORES!A:P,IF(AND(INFORMACION!$T3555='REFERENCIAS RIESGO'!$C$36,INFORMACION!$F3555=REFERENCIAS!$C$24),16,IF(INFORMACION!$T3555='REFERENCIAS RIESGO'!$C$36,13,IF(INFORMACION!$F3555=REFERENCIAS!$C$24,10,7))),0)+VLOOKUP(K3555,REFERENCIAS!$C:$D,2,0)*VLOOKUP($K$2,PONDERADORES!A:P,IF(AND(INFORMACION!$T3555='REFERENCIAS RIESGO'!$C$36,INFORMACION!$F3555=REFERENCIAS!$C$24),16,IF(INFORMACION!$T3555='REFERENCIAS RIESGO'!$C$36,13,IF(INFORMACION!$F3555=REFERENCIAS!$C$24,10,7))),0)+VLOOKUP(L3555,REFERENCIAS!$C:$D,2,0)*VLOOKUP($L$2,PONDERADORES!A:P,IF(AND(INFORMACION!$T3555='REFERENCIAS RIESGO'!$C$36,INFORMACION!$F3555=REFERENCIAS!$C$24),16,IF(INFORMACION!$T3555='REFERENCIAS RIESGO'!$C$36,13,IF(INFORMACION!$F3555=REFERENCIAS!$C$24,10,7))),0)+VLOOKUP(F3555,REFERENCIAS!$C:$D,2,0)*VLOOKUP($F$2,PONDERADORES!A:P,IF(AND(INFORMACION!$T3555='REFERENCIAS RIESGO'!$C$36,INFORMACION!$F3555=REFERENCIAS!$C$24),16,IF(INFORMACION!$T3555='REFERENCIAS RIESGO'!$C$36,13,IF(INFORMACION!$F3555=REFERENCIAS!$C$24,10,7))),0)+VLOOKUP(T3555,REFERENCIAS!$C:$D,2,0)*VLOOKUP($T$2,PONDERADORES!A:P,IF(AND(INFORMACION!$T3555='REFERENCIAS RIESGO'!$C$36,INFORMACION!$F3555=REFERENCIAS!$C$24),16,IF(INFORMACION!$T3555='REFERENCIAS RIESGO'!$C$36,13,IF(INFORMACION!$F3555=REFERENCIAS!$C$24,10,7))),0)+VLOOKUP(IF(J3555&lt;=0.2,0.2,IF(AND(J3555&gt;0.2,J3555&lt;=0.4),0.4,IF(AND(J3555&gt;0.4,J3555&lt;=0.6),0.6,IF(AND(J3555&gt;0.6,J3555&lt;=0.8),0.8,IF(AND(J3555&gt;0.8,J3555&lt;=1),1))))),REFERENCIAS!$C:$D,2,0)*VLOOKUP($J$2,PONDERADORES!A:P,IF(AND(INFORMACION!$T3555='REFERENCIAS RIESGO'!$C$36,INFORMACION!$F3555=REFERENCIAS!$C$24),16,IF(INFORMACION!$T3555='REFERENCIAS RIESGO'!$C$36,13,IF(INFORMACION!$F3555=REFERENCIAS!$C$24,10,7))),0)</f>
        <v>#REF!</v>
      </c>
      <c r="Y3555" s="68">
        <f>+VLOOKUP(M3555,REFERENCIAS!$C:$D,2,0)*VLOOKUP($M$2,PONDERADORES!$A$7:$G$9,7,0)+VLOOKUP(N3555,REFERENCIAS!$C:$D,2,0)*VLOOKUP($N$2,PONDERADORES!$A$7:$G$9,7,0)+VLOOKUP(O3555,REFERENCIAS!$C:$D,2,0)*VLOOKUP($O$2,PONDERADORES!$A$7:$G$9,7,0)</f>
        <v>0.2</v>
      </c>
      <c r="Z3555" s="2">
        <f>+VLOOKUP(IF(R3555&lt;0.1,0,IF(AND(R3555&gt;=0.1,R3555&lt;0.2),0.1,IF(AND(R3555&gt;=0.2,R3555&lt;0.3),0.2,IF(R3555&gt;0.3,0.3,)))),REFERENCIAS!$C:$D,2,0)*VLOOKUP($R$2,PONDERADORES!$A$11:$G$11,7,0)</f>
        <v>15</v>
      </c>
      <c r="AA3555" s="92"/>
      <c r="AB3555" s="95" t="e">
        <f t="shared" ca="1" si="219"/>
        <v>#REF!</v>
      </c>
      <c r="AC3555" s="23" t="e">
        <f ca="1">IF(AB3555&gt;REFERENCIAS!$C$62,REFERENCIAS!$B$62,IF(AND(AB3555&gt;=REFERENCIAS!$C$63,AB3555&lt;REFERENCIAS!$D$63),REFERENCIAS!$B$63,IF(AND(AB3555&gt;REFERENCIAS!$C$64,AB3555&lt;=REFERENCIAS!$D$64),REFERENCIAS!$B$64,IF(AND(AB3555&gt;=REFERENCIAS!$C$65,AB3555&lt;REFERENCIAS!$D$65),REFERENCIAS!$B$65, "Revisar"))))</f>
        <v>#REF!</v>
      </c>
      <c r="AD3555" s="94" t="e">
        <f ca="1">VLOOKUP(AC3555,REFERENCIAS!$B$62:$G$65,4,FALSE)</f>
        <v>#REF!</v>
      </c>
    </row>
    <row r="3556" spans="1:30" ht="17.25" x14ac:dyDescent="0.25">
      <c r="A3556" s="74"/>
      <c r="B3556" s="19"/>
      <c r="C3556" s="19"/>
      <c r="D3556" s="50"/>
      <c r="E3556" s="73"/>
      <c r="F3556" s="74"/>
      <c r="G3556" s="9"/>
      <c r="H3556" s="48"/>
      <c r="I3556" s="49">
        <f t="shared" ca="1" si="220"/>
        <v>2022</v>
      </c>
      <c r="J3556" s="22">
        <f t="shared" ca="1" si="217"/>
        <v>1</v>
      </c>
      <c r="K3556" s="19"/>
      <c r="L3556" s="73"/>
      <c r="M3556" s="74"/>
      <c r="N3556" s="19"/>
      <c r="O3556" s="73"/>
      <c r="P3556" s="82">
        <v>1</v>
      </c>
      <c r="Q3556" s="24">
        <v>1</v>
      </c>
      <c r="R3556" s="81">
        <f t="shared" si="218"/>
        <v>1</v>
      </c>
      <c r="S3556" s="87"/>
      <c r="T3556" s="19"/>
      <c r="U3556" s="25"/>
      <c r="V3556" s="25"/>
      <c r="W3556" s="81"/>
      <c r="X3556" s="91" t="e">
        <f ca="1">+VLOOKUP(#REF!,REFERENCIAS!$C:$D,2,0)*VLOOKUP(#REF!,PONDERADORES!A:P,IF(AND(INFORMACION!$T3556='REFERENCIAS RIESGO'!$C$36,INFORMACION!$F3556=REFERENCIAS!$C$24),16,IF(INFORMACION!$T3556='REFERENCIAS RIESGO'!$C$36,13,IF(INFORMACION!$F3556=REFERENCIAS!$C$24,10,7))),0)+VLOOKUP(K3556,REFERENCIAS!$C:$D,2,0)*VLOOKUP($K$2,PONDERADORES!A:P,IF(AND(INFORMACION!$T3556='REFERENCIAS RIESGO'!$C$36,INFORMACION!$F3556=REFERENCIAS!$C$24),16,IF(INFORMACION!$T3556='REFERENCIAS RIESGO'!$C$36,13,IF(INFORMACION!$F3556=REFERENCIAS!$C$24,10,7))),0)+VLOOKUP(L3556,REFERENCIAS!$C:$D,2,0)*VLOOKUP($L$2,PONDERADORES!A:P,IF(AND(INFORMACION!$T3556='REFERENCIAS RIESGO'!$C$36,INFORMACION!$F3556=REFERENCIAS!$C$24),16,IF(INFORMACION!$T3556='REFERENCIAS RIESGO'!$C$36,13,IF(INFORMACION!$F3556=REFERENCIAS!$C$24,10,7))),0)+VLOOKUP(F3556,REFERENCIAS!$C:$D,2,0)*VLOOKUP($F$2,PONDERADORES!A:P,IF(AND(INFORMACION!$T3556='REFERENCIAS RIESGO'!$C$36,INFORMACION!$F3556=REFERENCIAS!$C$24),16,IF(INFORMACION!$T3556='REFERENCIAS RIESGO'!$C$36,13,IF(INFORMACION!$F3556=REFERENCIAS!$C$24,10,7))),0)+VLOOKUP(T3556,REFERENCIAS!$C:$D,2,0)*VLOOKUP($T$2,PONDERADORES!A:P,IF(AND(INFORMACION!$T3556='REFERENCIAS RIESGO'!$C$36,INFORMACION!$F3556=REFERENCIAS!$C$24),16,IF(INFORMACION!$T3556='REFERENCIAS RIESGO'!$C$36,13,IF(INFORMACION!$F3556=REFERENCIAS!$C$24,10,7))),0)+VLOOKUP(IF(J3556&lt;=0.2,0.2,IF(AND(J3556&gt;0.2,J3556&lt;=0.4),0.4,IF(AND(J3556&gt;0.4,J3556&lt;=0.6),0.6,IF(AND(J3556&gt;0.6,J3556&lt;=0.8),0.8,IF(AND(J3556&gt;0.8,J3556&lt;=1),1))))),REFERENCIAS!$C:$D,2,0)*VLOOKUP($J$2,PONDERADORES!A:P,IF(AND(INFORMACION!$T3556='REFERENCIAS RIESGO'!$C$36,INFORMACION!$F3556=REFERENCIAS!$C$24),16,IF(INFORMACION!$T3556='REFERENCIAS RIESGO'!$C$36,13,IF(INFORMACION!$F3556=REFERENCIAS!$C$24,10,7))),0)</f>
        <v>#REF!</v>
      </c>
      <c r="Y3556" s="68">
        <f>+VLOOKUP(M3556,REFERENCIAS!$C:$D,2,0)*VLOOKUP($M$2,PONDERADORES!$A$7:$G$9,7,0)+VLOOKUP(N3556,REFERENCIAS!$C:$D,2,0)*VLOOKUP($N$2,PONDERADORES!$A$7:$G$9,7,0)+VLOOKUP(O3556,REFERENCIAS!$C:$D,2,0)*VLOOKUP($O$2,PONDERADORES!$A$7:$G$9,7,0)</f>
        <v>0.2</v>
      </c>
      <c r="Z3556" s="2">
        <f>+VLOOKUP(IF(R3556&lt;0.1,0,IF(AND(R3556&gt;=0.1,R3556&lt;0.2),0.1,IF(AND(R3556&gt;=0.2,R3556&lt;0.3),0.2,IF(R3556&gt;0.3,0.3,)))),REFERENCIAS!$C:$D,2,0)*VLOOKUP($R$2,PONDERADORES!$A$11:$G$11,7,0)</f>
        <v>15</v>
      </c>
      <c r="AA3556" s="92"/>
      <c r="AB3556" s="95" t="e">
        <f t="shared" ca="1" si="219"/>
        <v>#REF!</v>
      </c>
      <c r="AC3556" s="23" t="e">
        <f ca="1">IF(AB3556&gt;REFERENCIAS!$C$62,REFERENCIAS!$B$62,IF(AND(AB3556&gt;=REFERENCIAS!$C$63,AB3556&lt;REFERENCIAS!$D$63),REFERENCIAS!$B$63,IF(AND(AB3556&gt;REFERENCIAS!$C$64,AB3556&lt;=REFERENCIAS!$D$64),REFERENCIAS!$B$64,IF(AND(AB3556&gt;=REFERENCIAS!$C$65,AB3556&lt;REFERENCIAS!$D$65),REFERENCIAS!$B$65, "Revisar"))))</f>
        <v>#REF!</v>
      </c>
      <c r="AD3556" s="94" t="e">
        <f ca="1">VLOOKUP(AC3556,REFERENCIAS!$B$62:$G$65,4,FALSE)</f>
        <v>#REF!</v>
      </c>
    </row>
    <row r="3557" spans="1:30" ht="17.25" x14ac:dyDescent="0.25">
      <c r="A3557" s="74"/>
      <c r="B3557" s="19"/>
      <c r="C3557" s="19"/>
      <c r="D3557" s="50"/>
      <c r="E3557" s="73"/>
      <c r="F3557" s="74"/>
      <c r="G3557" s="9"/>
      <c r="H3557" s="48"/>
      <c r="I3557" s="49">
        <f t="shared" ca="1" si="220"/>
        <v>2022</v>
      </c>
      <c r="J3557" s="22">
        <f t="shared" ca="1" si="217"/>
        <v>1</v>
      </c>
      <c r="K3557" s="19"/>
      <c r="L3557" s="73"/>
      <c r="M3557" s="74"/>
      <c r="N3557" s="19"/>
      <c r="O3557" s="73"/>
      <c r="P3557" s="82">
        <v>1</v>
      </c>
      <c r="Q3557" s="24">
        <v>1</v>
      </c>
      <c r="R3557" s="81">
        <f t="shared" si="218"/>
        <v>1</v>
      </c>
      <c r="S3557" s="87"/>
      <c r="T3557" s="19"/>
      <c r="U3557" s="25"/>
      <c r="V3557" s="25"/>
      <c r="W3557" s="81"/>
      <c r="X3557" s="91" t="e">
        <f ca="1">+VLOOKUP(#REF!,REFERENCIAS!$C:$D,2,0)*VLOOKUP(#REF!,PONDERADORES!A:P,IF(AND(INFORMACION!$T3557='REFERENCIAS RIESGO'!$C$36,INFORMACION!$F3557=REFERENCIAS!$C$24),16,IF(INFORMACION!$T3557='REFERENCIAS RIESGO'!$C$36,13,IF(INFORMACION!$F3557=REFERENCIAS!$C$24,10,7))),0)+VLOOKUP(K3557,REFERENCIAS!$C:$D,2,0)*VLOOKUP($K$2,PONDERADORES!A:P,IF(AND(INFORMACION!$T3557='REFERENCIAS RIESGO'!$C$36,INFORMACION!$F3557=REFERENCIAS!$C$24),16,IF(INFORMACION!$T3557='REFERENCIAS RIESGO'!$C$36,13,IF(INFORMACION!$F3557=REFERENCIAS!$C$24,10,7))),0)+VLOOKUP(L3557,REFERENCIAS!$C:$D,2,0)*VLOOKUP($L$2,PONDERADORES!A:P,IF(AND(INFORMACION!$T3557='REFERENCIAS RIESGO'!$C$36,INFORMACION!$F3557=REFERENCIAS!$C$24),16,IF(INFORMACION!$T3557='REFERENCIAS RIESGO'!$C$36,13,IF(INFORMACION!$F3557=REFERENCIAS!$C$24,10,7))),0)+VLOOKUP(F3557,REFERENCIAS!$C:$D,2,0)*VLOOKUP($F$2,PONDERADORES!A:P,IF(AND(INFORMACION!$T3557='REFERENCIAS RIESGO'!$C$36,INFORMACION!$F3557=REFERENCIAS!$C$24),16,IF(INFORMACION!$T3557='REFERENCIAS RIESGO'!$C$36,13,IF(INFORMACION!$F3557=REFERENCIAS!$C$24,10,7))),0)+VLOOKUP(T3557,REFERENCIAS!$C:$D,2,0)*VLOOKUP($T$2,PONDERADORES!A:P,IF(AND(INFORMACION!$T3557='REFERENCIAS RIESGO'!$C$36,INFORMACION!$F3557=REFERENCIAS!$C$24),16,IF(INFORMACION!$T3557='REFERENCIAS RIESGO'!$C$36,13,IF(INFORMACION!$F3557=REFERENCIAS!$C$24,10,7))),0)+VLOOKUP(IF(J3557&lt;=0.2,0.2,IF(AND(J3557&gt;0.2,J3557&lt;=0.4),0.4,IF(AND(J3557&gt;0.4,J3557&lt;=0.6),0.6,IF(AND(J3557&gt;0.6,J3557&lt;=0.8),0.8,IF(AND(J3557&gt;0.8,J3557&lt;=1),1))))),REFERENCIAS!$C:$D,2,0)*VLOOKUP($J$2,PONDERADORES!A:P,IF(AND(INFORMACION!$T3557='REFERENCIAS RIESGO'!$C$36,INFORMACION!$F3557=REFERENCIAS!$C$24),16,IF(INFORMACION!$T3557='REFERENCIAS RIESGO'!$C$36,13,IF(INFORMACION!$F3557=REFERENCIAS!$C$24,10,7))),0)</f>
        <v>#REF!</v>
      </c>
      <c r="Y3557" s="68">
        <f>+VLOOKUP(M3557,REFERENCIAS!$C:$D,2,0)*VLOOKUP($M$2,PONDERADORES!$A$7:$G$9,7,0)+VLOOKUP(N3557,REFERENCIAS!$C:$D,2,0)*VLOOKUP($N$2,PONDERADORES!$A$7:$G$9,7,0)+VLOOKUP(O3557,REFERENCIAS!$C:$D,2,0)*VLOOKUP($O$2,PONDERADORES!$A$7:$G$9,7,0)</f>
        <v>0.2</v>
      </c>
      <c r="Z3557" s="2">
        <f>+VLOOKUP(IF(R3557&lt;0.1,0,IF(AND(R3557&gt;=0.1,R3557&lt;0.2),0.1,IF(AND(R3557&gt;=0.2,R3557&lt;0.3),0.2,IF(R3557&gt;0.3,0.3,)))),REFERENCIAS!$C:$D,2,0)*VLOOKUP($R$2,PONDERADORES!$A$11:$G$11,7,0)</f>
        <v>15</v>
      </c>
      <c r="AA3557" s="92"/>
      <c r="AB3557" s="95" t="e">
        <f t="shared" ca="1" si="219"/>
        <v>#REF!</v>
      </c>
      <c r="AC3557" s="23" t="e">
        <f ca="1">IF(AB3557&gt;REFERENCIAS!$C$62,REFERENCIAS!$B$62,IF(AND(AB3557&gt;=REFERENCIAS!$C$63,AB3557&lt;REFERENCIAS!$D$63),REFERENCIAS!$B$63,IF(AND(AB3557&gt;REFERENCIAS!$C$64,AB3557&lt;=REFERENCIAS!$D$64),REFERENCIAS!$B$64,IF(AND(AB3557&gt;=REFERENCIAS!$C$65,AB3557&lt;REFERENCIAS!$D$65),REFERENCIAS!$B$65, "Revisar"))))</f>
        <v>#REF!</v>
      </c>
      <c r="AD3557" s="94" t="e">
        <f ca="1">VLOOKUP(AC3557,REFERENCIAS!$B$62:$G$65,4,FALSE)</f>
        <v>#REF!</v>
      </c>
    </row>
    <row r="3558" spans="1:30" ht="17.25" x14ac:dyDescent="0.25">
      <c r="A3558" s="74"/>
      <c r="B3558" s="19"/>
      <c r="C3558" s="19"/>
      <c r="D3558" s="50"/>
      <c r="E3558" s="73"/>
      <c r="F3558" s="74"/>
      <c r="G3558" s="9"/>
      <c r="H3558" s="48"/>
      <c r="I3558" s="49">
        <f t="shared" ca="1" si="220"/>
        <v>2022</v>
      </c>
      <c r="J3558" s="22">
        <f t="shared" ca="1" si="217"/>
        <v>1</v>
      </c>
      <c r="K3558" s="19"/>
      <c r="L3558" s="73"/>
      <c r="M3558" s="74"/>
      <c r="N3558" s="19"/>
      <c r="O3558" s="73"/>
      <c r="P3558" s="82">
        <v>1</v>
      </c>
      <c r="Q3558" s="24">
        <v>1</v>
      </c>
      <c r="R3558" s="81">
        <f t="shared" si="218"/>
        <v>1</v>
      </c>
      <c r="S3558" s="87"/>
      <c r="T3558" s="19"/>
      <c r="U3558" s="25"/>
      <c r="V3558" s="25"/>
      <c r="W3558" s="81"/>
      <c r="X3558" s="91" t="e">
        <f ca="1">+VLOOKUP(#REF!,REFERENCIAS!$C:$D,2,0)*VLOOKUP(#REF!,PONDERADORES!A:P,IF(AND(INFORMACION!$T3558='REFERENCIAS RIESGO'!$C$36,INFORMACION!$F3558=REFERENCIAS!$C$24),16,IF(INFORMACION!$T3558='REFERENCIAS RIESGO'!$C$36,13,IF(INFORMACION!$F3558=REFERENCIAS!$C$24,10,7))),0)+VLOOKUP(K3558,REFERENCIAS!$C:$D,2,0)*VLOOKUP($K$2,PONDERADORES!A:P,IF(AND(INFORMACION!$T3558='REFERENCIAS RIESGO'!$C$36,INFORMACION!$F3558=REFERENCIAS!$C$24),16,IF(INFORMACION!$T3558='REFERENCIAS RIESGO'!$C$36,13,IF(INFORMACION!$F3558=REFERENCIAS!$C$24,10,7))),0)+VLOOKUP(L3558,REFERENCIAS!$C:$D,2,0)*VLOOKUP($L$2,PONDERADORES!A:P,IF(AND(INFORMACION!$T3558='REFERENCIAS RIESGO'!$C$36,INFORMACION!$F3558=REFERENCIAS!$C$24),16,IF(INFORMACION!$T3558='REFERENCIAS RIESGO'!$C$36,13,IF(INFORMACION!$F3558=REFERENCIAS!$C$24,10,7))),0)+VLOOKUP(F3558,REFERENCIAS!$C:$D,2,0)*VLOOKUP($F$2,PONDERADORES!A:P,IF(AND(INFORMACION!$T3558='REFERENCIAS RIESGO'!$C$36,INFORMACION!$F3558=REFERENCIAS!$C$24),16,IF(INFORMACION!$T3558='REFERENCIAS RIESGO'!$C$36,13,IF(INFORMACION!$F3558=REFERENCIAS!$C$24,10,7))),0)+VLOOKUP(T3558,REFERENCIAS!$C:$D,2,0)*VLOOKUP($T$2,PONDERADORES!A:P,IF(AND(INFORMACION!$T3558='REFERENCIAS RIESGO'!$C$36,INFORMACION!$F3558=REFERENCIAS!$C$24),16,IF(INFORMACION!$T3558='REFERENCIAS RIESGO'!$C$36,13,IF(INFORMACION!$F3558=REFERENCIAS!$C$24,10,7))),0)+VLOOKUP(IF(J3558&lt;=0.2,0.2,IF(AND(J3558&gt;0.2,J3558&lt;=0.4),0.4,IF(AND(J3558&gt;0.4,J3558&lt;=0.6),0.6,IF(AND(J3558&gt;0.6,J3558&lt;=0.8),0.8,IF(AND(J3558&gt;0.8,J3558&lt;=1),1))))),REFERENCIAS!$C:$D,2,0)*VLOOKUP($J$2,PONDERADORES!A:P,IF(AND(INFORMACION!$T3558='REFERENCIAS RIESGO'!$C$36,INFORMACION!$F3558=REFERENCIAS!$C$24),16,IF(INFORMACION!$T3558='REFERENCIAS RIESGO'!$C$36,13,IF(INFORMACION!$F3558=REFERENCIAS!$C$24,10,7))),0)</f>
        <v>#REF!</v>
      </c>
      <c r="Y3558" s="68">
        <f>+VLOOKUP(M3558,REFERENCIAS!$C:$D,2,0)*VLOOKUP($M$2,PONDERADORES!$A$7:$G$9,7,0)+VLOOKUP(N3558,REFERENCIAS!$C:$D,2,0)*VLOOKUP($N$2,PONDERADORES!$A$7:$G$9,7,0)+VLOOKUP(O3558,REFERENCIAS!$C:$D,2,0)*VLOOKUP($O$2,PONDERADORES!$A$7:$G$9,7,0)</f>
        <v>0.2</v>
      </c>
      <c r="Z3558" s="2">
        <f>+VLOOKUP(IF(R3558&lt;0.1,0,IF(AND(R3558&gt;=0.1,R3558&lt;0.2),0.1,IF(AND(R3558&gt;=0.2,R3558&lt;0.3),0.2,IF(R3558&gt;0.3,0.3,)))),REFERENCIAS!$C:$D,2,0)*VLOOKUP($R$2,PONDERADORES!$A$11:$G$11,7,0)</f>
        <v>15</v>
      </c>
      <c r="AA3558" s="92"/>
      <c r="AB3558" s="95" t="e">
        <f t="shared" ca="1" si="219"/>
        <v>#REF!</v>
      </c>
      <c r="AC3558" s="23" t="e">
        <f ca="1">IF(AB3558&gt;REFERENCIAS!$C$62,REFERENCIAS!$B$62,IF(AND(AB3558&gt;=REFERENCIAS!$C$63,AB3558&lt;REFERENCIAS!$D$63),REFERENCIAS!$B$63,IF(AND(AB3558&gt;REFERENCIAS!$C$64,AB3558&lt;=REFERENCIAS!$D$64),REFERENCIAS!$B$64,IF(AND(AB3558&gt;=REFERENCIAS!$C$65,AB3558&lt;REFERENCIAS!$D$65),REFERENCIAS!$B$65, "Revisar"))))</f>
        <v>#REF!</v>
      </c>
      <c r="AD3558" s="94" t="e">
        <f ca="1">VLOOKUP(AC3558,REFERENCIAS!$B$62:$G$65,4,FALSE)</f>
        <v>#REF!</v>
      </c>
    </row>
    <row r="3559" spans="1:30" ht="17.25" x14ac:dyDescent="0.25">
      <c r="A3559" s="74"/>
      <c r="B3559" s="19"/>
      <c r="C3559" s="19"/>
      <c r="D3559" s="50"/>
      <c r="E3559" s="73"/>
      <c r="F3559" s="74"/>
      <c r="G3559" s="9"/>
      <c r="H3559" s="48"/>
      <c r="I3559" s="49">
        <f t="shared" ca="1" si="220"/>
        <v>2022</v>
      </c>
      <c r="J3559" s="22">
        <f t="shared" ca="1" si="217"/>
        <v>1</v>
      </c>
      <c r="K3559" s="19"/>
      <c r="L3559" s="73"/>
      <c r="M3559" s="74"/>
      <c r="N3559" s="19"/>
      <c r="O3559" s="73"/>
      <c r="P3559" s="82">
        <v>1</v>
      </c>
      <c r="Q3559" s="24">
        <v>1</v>
      </c>
      <c r="R3559" s="81">
        <f t="shared" si="218"/>
        <v>1</v>
      </c>
      <c r="S3559" s="87"/>
      <c r="T3559" s="19"/>
      <c r="U3559" s="25"/>
      <c r="V3559" s="25"/>
      <c r="W3559" s="81"/>
      <c r="X3559" s="91" t="e">
        <f ca="1">+VLOOKUP(#REF!,REFERENCIAS!$C:$D,2,0)*VLOOKUP(#REF!,PONDERADORES!A:P,IF(AND(INFORMACION!$T3559='REFERENCIAS RIESGO'!$C$36,INFORMACION!$F3559=REFERENCIAS!$C$24),16,IF(INFORMACION!$T3559='REFERENCIAS RIESGO'!$C$36,13,IF(INFORMACION!$F3559=REFERENCIAS!$C$24,10,7))),0)+VLOOKUP(K3559,REFERENCIAS!$C:$D,2,0)*VLOOKUP($K$2,PONDERADORES!A:P,IF(AND(INFORMACION!$T3559='REFERENCIAS RIESGO'!$C$36,INFORMACION!$F3559=REFERENCIAS!$C$24),16,IF(INFORMACION!$T3559='REFERENCIAS RIESGO'!$C$36,13,IF(INFORMACION!$F3559=REFERENCIAS!$C$24,10,7))),0)+VLOOKUP(L3559,REFERENCIAS!$C:$D,2,0)*VLOOKUP($L$2,PONDERADORES!A:P,IF(AND(INFORMACION!$T3559='REFERENCIAS RIESGO'!$C$36,INFORMACION!$F3559=REFERENCIAS!$C$24),16,IF(INFORMACION!$T3559='REFERENCIAS RIESGO'!$C$36,13,IF(INFORMACION!$F3559=REFERENCIAS!$C$24,10,7))),0)+VLOOKUP(F3559,REFERENCIAS!$C:$D,2,0)*VLOOKUP($F$2,PONDERADORES!A:P,IF(AND(INFORMACION!$T3559='REFERENCIAS RIESGO'!$C$36,INFORMACION!$F3559=REFERENCIAS!$C$24),16,IF(INFORMACION!$T3559='REFERENCIAS RIESGO'!$C$36,13,IF(INFORMACION!$F3559=REFERENCIAS!$C$24,10,7))),0)+VLOOKUP(T3559,REFERENCIAS!$C:$D,2,0)*VLOOKUP($T$2,PONDERADORES!A:P,IF(AND(INFORMACION!$T3559='REFERENCIAS RIESGO'!$C$36,INFORMACION!$F3559=REFERENCIAS!$C$24),16,IF(INFORMACION!$T3559='REFERENCIAS RIESGO'!$C$36,13,IF(INFORMACION!$F3559=REFERENCIAS!$C$24,10,7))),0)+VLOOKUP(IF(J3559&lt;=0.2,0.2,IF(AND(J3559&gt;0.2,J3559&lt;=0.4),0.4,IF(AND(J3559&gt;0.4,J3559&lt;=0.6),0.6,IF(AND(J3559&gt;0.6,J3559&lt;=0.8),0.8,IF(AND(J3559&gt;0.8,J3559&lt;=1),1))))),REFERENCIAS!$C:$D,2,0)*VLOOKUP($J$2,PONDERADORES!A:P,IF(AND(INFORMACION!$T3559='REFERENCIAS RIESGO'!$C$36,INFORMACION!$F3559=REFERENCIAS!$C$24),16,IF(INFORMACION!$T3559='REFERENCIAS RIESGO'!$C$36,13,IF(INFORMACION!$F3559=REFERENCIAS!$C$24,10,7))),0)</f>
        <v>#REF!</v>
      </c>
      <c r="Y3559" s="68">
        <f>+VLOOKUP(M3559,REFERENCIAS!$C:$D,2,0)*VLOOKUP($M$2,PONDERADORES!$A$7:$G$9,7,0)+VLOOKUP(N3559,REFERENCIAS!$C:$D,2,0)*VLOOKUP($N$2,PONDERADORES!$A$7:$G$9,7,0)+VLOOKUP(O3559,REFERENCIAS!$C:$D,2,0)*VLOOKUP($O$2,PONDERADORES!$A$7:$G$9,7,0)</f>
        <v>0.2</v>
      </c>
      <c r="Z3559" s="2">
        <f>+VLOOKUP(IF(R3559&lt;0.1,0,IF(AND(R3559&gt;=0.1,R3559&lt;0.2),0.1,IF(AND(R3559&gt;=0.2,R3559&lt;0.3),0.2,IF(R3559&gt;0.3,0.3,)))),REFERENCIAS!$C:$D,2,0)*VLOOKUP($R$2,PONDERADORES!$A$11:$G$11,7,0)</f>
        <v>15</v>
      </c>
      <c r="AA3559" s="92"/>
      <c r="AB3559" s="95" t="e">
        <f t="shared" ca="1" si="219"/>
        <v>#REF!</v>
      </c>
      <c r="AC3559" s="23" t="e">
        <f ca="1">IF(AB3559&gt;REFERENCIAS!$C$62,REFERENCIAS!$B$62,IF(AND(AB3559&gt;=REFERENCIAS!$C$63,AB3559&lt;REFERENCIAS!$D$63),REFERENCIAS!$B$63,IF(AND(AB3559&gt;REFERENCIAS!$C$64,AB3559&lt;=REFERENCIAS!$D$64),REFERENCIAS!$B$64,IF(AND(AB3559&gt;=REFERENCIAS!$C$65,AB3559&lt;REFERENCIAS!$D$65),REFERENCIAS!$B$65, "Revisar"))))</f>
        <v>#REF!</v>
      </c>
      <c r="AD3559" s="94" t="e">
        <f ca="1">VLOOKUP(AC3559,REFERENCIAS!$B$62:$G$65,4,FALSE)</f>
        <v>#REF!</v>
      </c>
    </row>
    <row r="3560" spans="1:30" ht="17.25" x14ac:dyDescent="0.25">
      <c r="A3560" s="74"/>
      <c r="B3560" s="19"/>
      <c r="C3560" s="19"/>
      <c r="D3560" s="50"/>
      <c r="E3560" s="73"/>
      <c r="F3560" s="74"/>
      <c r="G3560" s="9"/>
      <c r="H3560" s="48"/>
      <c r="I3560" s="49">
        <f t="shared" ca="1" si="220"/>
        <v>2022</v>
      </c>
      <c r="J3560" s="22">
        <f t="shared" ca="1" si="217"/>
        <v>1</v>
      </c>
      <c r="K3560" s="19"/>
      <c r="L3560" s="73"/>
      <c r="M3560" s="74"/>
      <c r="N3560" s="19"/>
      <c r="O3560" s="73"/>
      <c r="P3560" s="82">
        <v>1</v>
      </c>
      <c r="Q3560" s="24">
        <v>1</v>
      </c>
      <c r="R3560" s="81">
        <f t="shared" si="218"/>
        <v>1</v>
      </c>
      <c r="S3560" s="87"/>
      <c r="T3560" s="19"/>
      <c r="U3560" s="25"/>
      <c r="V3560" s="25"/>
      <c r="W3560" s="81"/>
      <c r="X3560" s="91" t="e">
        <f ca="1">+VLOOKUP(#REF!,REFERENCIAS!$C:$D,2,0)*VLOOKUP(#REF!,PONDERADORES!A:P,IF(AND(INFORMACION!$T3560='REFERENCIAS RIESGO'!$C$36,INFORMACION!$F3560=REFERENCIAS!$C$24),16,IF(INFORMACION!$T3560='REFERENCIAS RIESGO'!$C$36,13,IF(INFORMACION!$F3560=REFERENCIAS!$C$24,10,7))),0)+VLOOKUP(K3560,REFERENCIAS!$C:$D,2,0)*VLOOKUP($K$2,PONDERADORES!A:P,IF(AND(INFORMACION!$T3560='REFERENCIAS RIESGO'!$C$36,INFORMACION!$F3560=REFERENCIAS!$C$24),16,IF(INFORMACION!$T3560='REFERENCIAS RIESGO'!$C$36,13,IF(INFORMACION!$F3560=REFERENCIAS!$C$24,10,7))),0)+VLOOKUP(L3560,REFERENCIAS!$C:$D,2,0)*VLOOKUP($L$2,PONDERADORES!A:P,IF(AND(INFORMACION!$T3560='REFERENCIAS RIESGO'!$C$36,INFORMACION!$F3560=REFERENCIAS!$C$24),16,IF(INFORMACION!$T3560='REFERENCIAS RIESGO'!$C$36,13,IF(INFORMACION!$F3560=REFERENCIAS!$C$24,10,7))),0)+VLOOKUP(F3560,REFERENCIAS!$C:$D,2,0)*VLOOKUP($F$2,PONDERADORES!A:P,IF(AND(INFORMACION!$T3560='REFERENCIAS RIESGO'!$C$36,INFORMACION!$F3560=REFERENCIAS!$C$24),16,IF(INFORMACION!$T3560='REFERENCIAS RIESGO'!$C$36,13,IF(INFORMACION!$F3560=REFERENCIAS!$C$24,10,7))),0)+VLOOKUP(T3560,REFERENCIAS!$C:$D,2,0)*VLOOKUP($T$2,PONDERADORES!A:P,IF(AND(INFORMACION!$T3560='REFERENCIAS RIESGO'!$C$36,INFORMACION!$F3560=REFERENCIAS!$C$24),16,IF(INFORMACION!$T3560='REFERENCIAS RIESGO'!$C$36,13,IF(INFORMACION!$F3560=REFERENCIAS!$C$24,10,7))),0)+VLOOKUP(IF(J3560&lt;=0.2,0.2,IF(AND(J3560&gt;0.2,J3560&lt;=0.4),0.4,IF(AND(J3560&gt;0.4,J3560&lt;=0.6),0.6,IF(AND(J3560&gt;0.6,J3560&lt;=0.8),0.8,IF(AND(J3560&gt;0.8,J3560&lt;=1),1))))),REFERENCIAS!$C:$D,2,0)*VLOOKUP($J$2,PONDERADORES!A:P,IF(AND(INFORMACION!$T3560='REFERENCIAS RIESGO'!$C$36,INFORMACION!$F3560=REFERENCIAS!$C$24),16,IF(INFORMACION!$T3560='REFERENCIAS RIESGO'!$C$36,13,IF(INFORMACION!$F3560=REFERENCIAS!$C$24,10,7))),0)</f>
        <v>#REF!</v>
      </c>
      <c r="Y3560" s="68">
        <f>+VLOOKUP(M3560,REFERENCIAS!$C:$D,2,0)*VLOOKUP($M$2,PONDERADORES!$A$7:$G$9,7,0)+VLOOKUP(N3560,REFERENCIAS!$C:$D,2,0)*VLOOKUP($N$2,PONDERADORES!$A$7:$G$9,7,0)+VLOOKUP(O3560,REFERENCIAS!$C:$D,2,0)*VLOOKUP($O$2,PONDERADORES!$A$7:$G$9,7,0)</f>
        <v>0.2</v>
      </c>
      <c r="Z3560" s="2">
        <f>+VLOOKUP(IF(R3560&lt;0.1,0,IF(AND(R3560&gt;=0.1,R3560&lt;0.2),0.1,IF(AND(R3560&gt;=0.2,R3560&lt;0.3),0.2,IF(R3560&gt;0.3,0.3,)))),REFERENCIAS!$C:$D,2,0)*VLOOKUP($R$2,PONDERADORES!$A$11:$G$11,7,0)</f>
        <v>15</v>
      </c>
      <c r="AA3560" s="92"/>
      <c r="AB3560" s="95" t="e">
        <f t="shared" ca="1" si="219"/>
        <v>#REF!</v>
      </c>
      <c r="AC3560" s="23" t="e">
        <f ca="1">IF(AB3560&gt;REFERENCIAS!$C$62,REFERENCIAS!$B$62,IF(AND(AB3560&gt;=REFERENCIAS!$C$63,AB3560&lt;REFERENCIAS!$D$63),REFERENCIAS!$B$63,IF(AND(AB3560&gt;REFERENCIAS!$C$64,AB3560&lt;=REFERENCIAS!$D$64),REFERENCIAS!$B$64,IF(AND(AB3560&gt;=REFERENCIAS!$C$65,AB3560&lt;REFERENCIAS!$D$65),REFERENCIAS!$B$65, "Revisar"))))</f>
        <v>#REF!</v>
      </c>
      <c r="AD3560" s="94" t="e">
        <f ca="1">VLOOKUP(AC3560,REFERENCIAS!$B$62:$G$65,4,FALSE)</f>
        <v>#REF!</v>
      </c>
    </row>
    <row r="3561" spans="1:30" ht="17.25" x14ac:dyDescent="0.25">
      <c r="A3561" s="74"/>
      <c r="B3561" s="19"/>
      <c r="C3561" s="19"/>
      <c r="D3561" s="50"/>
      <c r="E3561" s="73"/>
      <c r="F3561" s="74"/>
      <c r="G3561" s="9"/>
      <c r="H3561" s="48"/>
      <c r="I3561" s="49">
        <f t="shared" ca="1" si="220"/>
        <v>2022</v>
      </c>
      <c r="J3561" s="22">
        <f t="shared" ca="1" si="217"/>
        <v>1</v>
      </c>
      <c r="K3561" s="19"/>
      <c r="L3561" s="73"/>
      <c r="M3561" s="74"/>
      <c r="N3561" s="19"/>
      <c r="O3561" s="73"/>
      <c r="P3561" s="82">
        <v>1</v>
      </c>
      <c r="Q3561" s="24">
        <v>1</v>
      </c>
      <c r="R3561" s="81">
        <f t="shared" si="218"/>
        <v>1</v>
      </c>
      <c r="S3561" s="87"/>
      <c r="T3561" s="19"/>
      <c r="U3561" s="25"/>
      <c r="V3561" s="25"/>
      <c r="W3561" s="81"/>
      <c r="X3561" s="91" t="e">
        <f ca="1">+VLOOKUP(#REF!,REFERENCIAS!$C:$D,2,0)*VLOOKUP(#REF!,PONDERADORES!A:P,IF(AND(INFORMACION!$T3561='REFERENCIAS RIESGO'!$C$36,INFORMACION!$F3561=REFERENCIAS!$C$24),16,IF(INFORMACION!$T3561='REFERENCIAS RIESGO'!$C$36,13,IF(INFORMACION!$F3561=REFERENCIAS!$C$24,10,7))),0)+VLOOKUP(K3561,REFERENCIAS!$C:$D,2,0)*VLOOKUP($K$2,PONDERADORES!A:P,IF(AND(INFORMACION!$T3561='REFERENCIAS RIESGO'!$C$36,INFORMACION!$F3561=REFERENCIAS!$C$24),16,IF(INFORMACION!$T3561='REFERENCIAS RIESGO'!$C$36,13,IF(INFORMACION!$F3561=REFERENCIAS!$C$24,10,7))),0)+VLOOKUP(L3561,REFERENCIAS!$C:$D,2,0)*VLOOKUP($L$2,PONDERADORES!A:P,IF(AND(INFORMACION!$T3561='REFERENCIAS RIESGO'!$C$36,INFORMACION!$F3561=REFERENCIAS!$C$24),16,IF(INFORMACION!$T3561='REFERENCIAS RIESGO'!$C$36,13,IF(INFORMACION!$F3561=REFERENCIAS!$C$24,10,7))),0)+VLOOKUP(F3561,REFERENCIAS!$C:$D,2,0)*VLOOKUP($F$2,PONDERADORES!A:P,IF(AND(INFORMACION!$T3561='REFERENCIAS RIESGO'!$C$36,INFORMACION!$F3561=REFERENCIAS!$C$24),16,IF(INFORMACION!$T3561='REFERENCIAS RIESGO'!$C$36,13,IF(INFORMACION!$F3561=REFERENCIAS!$C$24,10,7))),0)+VLOOKUP(T3561,REFERENCIAS!$C:$D,2,0)*VLOOKUP($T$2,PONDERADORES!A:P,IF(AND(INFORMACION!$T3561='REFERENCIAS RIESGO'!$C$36,INFORMACION!$F3561=REFERENCIAS!$C$24),16,IF(INFORMACION!$T3561='REFERENCIAS RIESGO'!$C$36,13,IF(INFORMACION!$F3561=REFERENCIAS!$C$24,10,7))),0)+VLOOKUP(IF(J3561&lt;=0.2,0.2,IF(AND(J3561&gt;0.2,J3561&lt;=0.4),0.4,IF(AND(J3561&gt;0.4,J3561&lt;=0.6),0.6,IF(AND(J3561&gt;0.6,J3561&lt;=0.8),0.8,IF(AND(J3561&gt;0.8,J3561&lt;=1),1))))),REFERENCIAS!$C:$D,2,0)*VLOOKUP($J$2,PONDERADORES!A:P,IF(AND(INFORMACION!$T3561='REFERENCIAS RIESGO'!$C$36,INFORMACION!$F3561=REFERENCIAS!$C$24),16,IF(INFORMACION!$T3561='REFERENCIAS RIESGO'!$C$36,13,IF(INFORMACION!$F3561=REFERENCIAS!$C$24,10,7))),0)</f>
        <v>#REF!</v>
      </c>
      <c r="Y3561" s="68">
        <f>+VLOOKUP(M3561,REFERENCIAS!$C:$D,2,0)*VLOOKUP($M$2,PONDERADORES!$A$7:$G$9,7,0)+VLOOKUP(N3561,REFERENCIAS!$C:$D,2,0)*VLOOKUP($N$2,PONDERADORES!$A$7:$G$9,7,0)+VLOOKUP(O3561,REFERENCIAS!$C:$D,2,0)*VLOOKUP($O$2,PONDERADORES!$A$7:$G$9,7,0)</f>
        <v>0.2</v>
      </c>
      <c r="Z3561" s="2">
        <f>+VLOOKUP(IF(R3561&lt;0.1,0,IF(AND(R3561&gt;=0.1,R3561&lt;0.2),0.1,IF(AND(R3561&gt;=0.2,R3561&lt;0.3),0.2,IF(R3561&gt;0.3,0.3,)))),REFERENCIAS!$C:$D,2,0)*VLOOKUP($R$2,PONDERADORES!$A$11:$G$11,7,0)</f>
        <v>15</v>
      </c>
      <c r="AA3561" s="92"/>
      <c r="AB3561" s="95" t="e">
        <f t="shared" ca="1" si="219"/>
        <v>#REF!</v>
      </c>
      <c r="AC3561" s="23" t="e">
        <f ca="1">IF(AB3561&gt;REFERENCIAS!$C$62,REFERENCIAS!$B$62,IF(AND(AB3561&gt;=REFERENCIAS!$C$63,AB3561&lt;REFERENCIAS!$D$63),REFERENCIAS!$B$63,IF(AND(AB3561&gt;REFERENCIAS!$C$64,AB3561&lt;=REFERENCIAS!$D$64),REFERENCIAS!$B$64,IF(AND(AB3561&gt;=REFERENCIAS!$C$65,AB3561&lt;REFERENCIAS!$D$65),REFERENCIAS!$B$65, "Revisar"))))</f>
        <v>#REF!</v>
      </c>
      <c r="AD3561" s="94" t="e">
        <f ca="1">VLOOKUP(AC3561,REFERENCIAS!$B$62:$G$65,4,FALSE)</f>
        <v>#REF!</v>
      </c>
    </row>
    <row r="3562" spans="1:30" ht="17.25" x14ac:dyDescent="0.25">
      <c r="A3562" s="74"/>
      <c r="B3562" s="19"/>
      <c r="C3562" s="19"/>
      <c r="D3562" s="50"/>
      <c r="E3562" s="73"/>
      <c r="F3562" s="74"/>
      <c r="G3562" s="9"/>
      <c r="H3562" s="48"/>
      <c r="I3562" s="49">
        <f t="shared" ca="1" si="220"/>
        <v>2022</v>
      </c>
      <c r="J3562" s="22">
        <f t="shared" ca="1" si="217"/>
        <v>1</v>
      </c>
      <c r="K3562" s="19"/>
      <c r="L3562" s="73"/>
      <c r="M3562" s="74"/>
      <c r="N3562" s="19"/>
      <c r="O3562" s="73"/>
      <c r="P3562" s="82">
        <v>1</v>
      </c>
      <c r="Q3562" s="24">
        <v>1</v>
      </c>
      <c r="R3562" s="81">
        <f t="shared" si="218"/>
        <v>1</v>
      </c>
      <c r="S3562" s="87"/>
      <c r="T3562" s="19"/>
      <c r="U3562" s="25"/>
      <c r="V3562" s="25"/>
      <c r="W3562" s="81"/>
      <c r="X3562" s="91" t="e">
        <f ca="1">+VLOOKUP(#REF!,REFERENCIAS!$C:$D,2,0)*VLOOKUP(#REF!,PONDERADORES!A:P,IF(AND(INFORMACION!$T3562='REFERENCIAS RIESGO'!$C$36,INFORMACION!$F3562=REFERENCIAS!$C$24),16,IF(INFORMACION!$T3562='REFERENCIAS RIESGO'!$C$36,13,IF(INFORMACION!$F3562=REFERENCIAS!$C$24,10,7))),0)+VLOOKUP(K3562,REFERENCIAS!$C:$D,2,0)*VLOOKUP($K$2,PONDERADORES!A:P,IF(AND(INFORMACION!$T3562='REFERENCIAS RIESGO'!$C$36,INFORMACION!$F3562=REFERENCIAS!$C$24),16,IF(INFORMACION!$T3562='REFERENCIAS RIESGO'!$C$36,13,IF(INFORMACION!$F3562=REFERENCIAS!$C$24,10,7))),0)+VLOOKUP(L3562,REFERENCIAS!$C:$D,2,0)*VLOOKUP($L$2,PONDERADORES!A:P,IF(AND(INFORMACION!$T3562='REFERENCIAS RIESGO'!$C$36,INFORMACION!$F3562=REFERENCIAS!$C$24),16,IF(INFORMACION!$T3562='REFERENCIAS RIESGO'!$C$36,13,IF(INFORMACION!$F3562=REFERENCIAS!$C$24,10,7))),0)+VLOOKUP(F3562,REFERENCIAS!$C:$D,2,0)*VLOOKUP($F$2,PONDERADORES!A:P,IF(AND(INFORMACION!$T3562='REFERENCIAS RIESGO'!$C$36,INFORMACION!$F3562=REFERENCIAS!$C$24),16,IF(INFORMACION!$T3562='REFERENCIAS RIESGO'!$C$36,13,IF(INFORMACION!$F3562=REFERENCIAS!$C$24,10,7))),0)+VLOOKUP(T3562,REFERENCIAS!$C:$D,2,0)*VLOOKUP($T$2,PONDERADORES!A:P,IF(AND(INFORMACION!$T3562='REFERENCIAS RIESGO'!$C$36,INFORMACION!$F3562=REFERENCIAS!$C$24),16,IF(INFORMACION!$T3562='REFERENCIAS RIESGO'!$C$36,13,IF(INFORMACION!$F3562=REFERENCIAS!$C$24,10,7))),0)+VLOOKUP(IF(J3562&lt;=0.2,0.2,IF(AND(J3562&gt;0.2,J3562&lt;=0.4),0.4,IF(AND(J3562&gt;0.4,J3562&lt;=0.6),0.6,IF(AND(J3562&gt;0.6,J3562&lt;=0.8),0.8,IF(AND(J3562&gt;0.8,J3562&lt;=1),1))))),REFERENCIAS!$C:$D,2,0)*VLOOKUP($J$2,PONDERADORES!A:P,IF(AND(INFORMACION!$T3562='REFERENCIAS RIESGO'!$C$36,INFORMACION!$F3562=REFERENCIAS!$C$24),16,IF(INFORMACION!$T3562='REFERENCIAS RIESGO'!$C$36,13,IF(INFORMACION!$F3562=REFERENCIAS!$C$24,10,7))),0)</f>
        <v>#REF!</v>
      </c>
      <c r="Y3562" s="68">
        <f>+VLOOKUP(M3562,REFERENCIAS!$C:$D,2,0)*VLOOKUP($M$2,PONDERADORES!$A$7:$G$9,7,0)+VLOOKUP(N3562,REFERENCIAS!$C:$D,2,0)*VLOOKUP($N$2,PONDERADORES!$A$7:$G$9,7,0)+VLOOKUP(O3562,REFERENCIAS!$C:$D,2,0)*VLOOKUP($O$2,PONDERADORES!$A$7:$G$9,7,0)</f>
        <v>0.2</v>
      </c>
      <c r="Z3562" s="2">
        <f>+VLOOKUP(IF(R3562&lt;0.1,0,IF(AND(R3562&gt;=0.1,R3562&lt;0.2),0.1,IF(AND(R3562&gt;=0.2,R3562&lt;0.3),0.2,IF(R3562&gt;0.3,0.3,)))),REFERENCIAS!$C:$D,2,0)*VLOOKUP($R$2,PONDERADORES!$A$11:$G$11,7,0)</f>
        <v>15</v>
      </c>
      <c r="AA3562" s="92"/>
      <c r="AB3562" s="95" t="e">
        <f t="shared" ca="1" si="219"/>
        <v>#REF!</v>
      </c>
      <c r="AC3562" s="23" t="e">
        <f ca="1">IF(AB3562&gt;REFERENCIAS!$C$62,REFERENCIAS!$B$62,IF(AND(AB3562&gt;=REFERENCIAS!$C$63,AB3562&lt;REFERENCIAS!$D$63),REFERENCIAS!$B$63,IF(AND(AB3562&gt;REFERENCIAS!$C$64,AB3562&lt;=REFERENCIAS!$D$64),REFERENCIAS!$B$64,IF(AND(AB3562&gt;=REFERENCIAS!$C$65,AB3562&lt;REFERENCIAS!$D$65),REFERENCIAS!$B$65, "Revisar"))))</f>
        <v>#REF!</v>
      </c>
      <c r="AD3562" s="94" t="e">
        <f ca="1">VLOOKUP(AC3562,REFERENCIAS!$B$62:$G$65,4,FALSE)</f>
        <v>#REF!</v>
      </c>
    </row>
    <row r="3563" spans="1:30" ht="17.25" x14ac:dyDescent="0.25">
      <c r="A3563" s="74"/>
      <c r="B3563" s="19"/>
      <c r="C3563" s="19"/>
      <c r="D3563" s="50"/>
      <c r="E3563" s="73"/>
      <c r="F3563" s="74"/>
      <c r="G3563" s="9"/>
      <c r="H3563" s="48"/>
      <c r="I3563" s="49">
        <f t="shared" ca="1" si="220"/>
        <v>2022</v>
      </c>
      <c r="J3563" s="22">
        <f t="shared" ca="1" si="217"/>
        <v>1</v>
      </c>
      <c r="K3563" s="19"/>
      <c r="L3563" s="73"/>
      <c r="M3563" s="74"/>
      <c r="N3563" s="19"/>
      <c r="O3563" s="73"/>
      <c r="P3563" s="82">
        <v>1</v>
      </c>
      <c r="Q3563" s="24">
        <v>1</v>
      </c>
      <c r="R3563" s="81">
        <f t="shared" si="218"/>
        <v>1</v>
      </c>
      <c r="S3563" s="87"/>
      <c r="T3563" s="19"/>
      <c r="U3563" s="25"/>
      <c r="V3563" s="25"/>
      <c r="W3563" s="81"/>
      <c r="X3563" s="91" t="e">
        <f ca="1">+VLOOKUP(#REF!,REFERENCIAS!$C:$D,2,0)*VLOOKUP(#REF!,PONDERADORES!A:P,IF(AND(INFORMACION!$T3563='REFERENCIAS RIESGO'!$C$36,INFORMACION!$F3563=REFERENCIAS!$C$24),16,IF(INFORMACION!$T3563='REFERENCIAS RIESGO'!$C$36,13,IF(INFORMACION!$F3563=REFERENCIAS!$C$24,10,7))),0)+VLOOKUP(K3563,REFERENCIAS!$C:$D,2,0)*VLOOKUP($K$2,PONDERADORES!A:P,IF(AND(INFORMACION!$T3563='REFERENCIAS RIESGO'!$C$36,INFORMACION!$F3563=REFERENCIAS!$C$24),16,IF(INFORMACION!$T3563='REFERENCIAS RIESGO'!$C$36,13,IF(INFORMACION!$F3563=REFERENCIAS!$C$24,10,7))),0)+VLOOKUP(L3563,REFERENCIAS!$C:$D,2,0)*VLOOKUP($L$2,PONDERADORES!A:P,IF(AND(INFORMACION!$T3563='REFERENCIAS RIESGO'!$C$36,INFORMACION!$F3563=REFERENCIAS!$C$24),16,IF(INFORMACION!$T3563='REFERENCIAS RIESGO'!$C$36,13,IF(INFORMACION!$F3563=REFERENCIAS!$C$24,10,7))),0)+VLOOKUP(F3563,REFERENCIAS!$C:$D,2,0)*VLOOKUP($F$2,PONDERADORES!A:P,IF(AND(INFORMACION!$T3563='REFERENCIAS RIESGO'!$C$36,INFORMACION!$F3563=REFERENCIAS!$C$24),16,IF(INFORMACION!$T3563='REFERENCIAS RIESGO'!$C$36,13,IF(INFORMACION!$F3563=REFERENCIAS!$C$24,10,7))),0)+VLOOKUP(T3563,REFERENCIAS!$C:$D,2,0)*VLOOKUP($T$2,PONDERADORES!A:P,IF(AND(INFORMACION!$T3563='REFERENCIAS RIESGO'!$C$36,INFORMACION!$F3563=REFERENCIAS!$C$24),16,IF(INFORMACION!$T3563='REFERENCIAS RIESGO'!$C$36,13,IF(INFORMACION!$F3563=REFERENCIAS!$C$24,10,7))),0)+VLOOKUP(IF(J3563&lt;=0.2,0.2,IF(AND(J3563&gt;0.2,J3563&lt;=0.4),0.4,IF(AND(J3563&gt;0.4,J3563&lt;=0.6),0.6,IF(AND(J3563&gt;0.6,J3563&lt;=0.8),0.8,IF(AND(J3563&gt;0.8,J3563&lt;=1),1))))),REFERENCIAS!$C:$D,2,0)*VLOOKUP($J$2,PONDERADORES!A:P,IF(AND(INFORMACION!$T3563='REFERENCIAS RIESGO'!$C$36,INFORMACION!$F3563=REFERENCIAS!$C$24),16,IF(INFORMACION!$T3563='REFERENCIAS RIESGO'!$C$36,13,IF(INFORMACION!$F3563=REFERENCIAS!$C$24,10,7))),0)</f>
        <v>#REF!</v>
      </c>
      <c r="Y3563" s="68">
        <f>+VLOOKUP(M3563,REFERENCIAS!$C:$D,2,0)*VLOOKUP($M$2,PONDERADORES!$A$7:$G$9,7,0)+VLOOKUP(N3563,REFERENCIAS!$C:$D,2,0)*VLOOKUP($N$2,PONDERADORES!$A$7:$G$9,7,0)+VLOOKUP(O3563,REFERENCIAS!$C:$D,2,0)*VLOOKUP($O$2,PONDERADORES!$A$7:$G$9,7,0)</f>
        <v>0.2</v>
      </c>
      <c r="Z3563" s="2">
        <f>+VLOOKUP(IF(R3563&lt;0.1,0,IF(AND(R3563&gt;=0.1,R3563&lt;0.2),0.1,IF(AND(R3563&gt;=0.2,R3563&lt;0.3),0.2,IF(R3563&gt;0.3,0.3,)))),REFERENCIAS!$C:$D,2,0)*VLOOKUP($R$2,PONDERADORES!$A$11:$G$11,7,0)</f>
        <v>15</v>
      </c>
      <c r="AA3563" s="92"/>
      <c r="AB3563" s="95" t="e">
        <f t="shared" ca="1" si="219"/>
        <v>#REF!</v>
      </c>
      <c r="AC3563" s="23" t="e">
        <f ca="1">IF(AB3563&gt;REFERENCIAS!$C$62,REFERENCIAS!$B$62,IF(AND(AB3563&gt;=REFERENCIAS!$C$63,AB3563&lt;REFERENCIAS!$D$63),REFERENCIAS!$B$63,IF(AND(AB3563&gt;REFERENCIAS!$C$64,AB3563&lt;=REFERENCIAS!$D$64),REFERENCIAS!$B$64,IF(AND(AB3563&gt;=REFERENCIAS!$C$65,AB3563&lt;REFERENCIAS!$D$65),REFERENCIAS!$B$65, "Revisar"))))</f>
        <v>#REF!</v>
      </c>
      <c r="AD3563" s="94" t="e">
        <f ca="1">VLOOKUP(AC3563,REFERENCIAS!$B$62:$G$65,4,FALSE)</f>
        <v>#REF!</v>
      </c>
    </row>
    <row r="3564" spans="1:30" ht="17.25" x14ac:dyDescent="0.25">
      <c r="A3564" s="74"/>
      <c r="B3564" s="19"/>
      <c r="C3564" s="19"/>
      <c r="D3564" s="50"/>
      <c r="E3564" s="73"/>
      <c r="F3564" s="74"/>
      <c r="G3564" s="9"/>
      <c r="H3564" s="48"/>
      <c r="I3564" s="49">
        <f t="shared" ca="1" si="220"/>
        <v>2022</v>
      </c>
      <c r="J3564" s="22">
        <f t="shared" ca="1" si="217"/>
        <v>1</v>
      </c>
      <c r="K3564" s="19"/>
      <c r="L3564" s="73"/>
      <c r="M3564" s="74"/>
      <c r="N3564" s="19"/>
      <c r="O3564" s="73"/>
      <c r="P3564" s="82">
        <v>1</v>
      </c>
      <c r="Q3564" s="24">
        <v>1</v>
      </c>
      <c r="R3564" s="81">
        <f t="shared" si="218"/>
        <v>1</v>
      </c>
      <c r="S3564" s="87"/>
      <c r="T3564" s="19"/>
      <c r="U3564" s="25"/>
      <c r="V3564" s="25"/>
      <c r="W3564" s="81"/>
      <c r="X3564" s="91" t="e">
        <f ca="1">+VLOOKUP(#REF!,REFERENCIAS!$C:$D,2,0)*VLOOKUP(#REF!,PONDERADORES!A:P,IF(AND(INFORMACION!$T3564='REFERENCIAS RIESGO'!$C$36,INFORMACION!$F3564=REFERENCIAS!$C$24),16,IF(INFORMACION!$T3564='REFERENCIAS RIESGO'!$C$36,13,IF(INFORMACION!$F3564=REFERENCIAS!$C$24,10,7))),0)+VLOOKUP(K3564,REFERENCIAS!$C:$D,2,0)*VLOOKUP($K$2,PONDERADORES!A:P,IF(AND(INFORMACION!$T3564='REFERENCIAS RIESGO'!$C$36,INFORMACION!$F3564=REFERENCIAS!$C$24),16,IF(INFORMACION!$T3564='REFERENCIAS RIESGO'!$C$36,13,IF(INFORMACION!$F3564=REFERENCIAS!$C$24,10,7))),0)+VLOOKUP(L3564,REFERENCIAS!$C:$D,2,0)*VLOOKUP($L$2,PONDERADORES!A:P,IF(AND(INFORMACION!$T3564='REFERENCIAS RIESGO'!$C$36,INFORMACION!$F3564=REFERENCIAS!$C$24),16,IF(INFORMACION!$T3564='REFERENCIAS RIESGO'!$C$36,13,IF(INFORMACION!$F3564=REFERENCIAS!$C$24,10,7))),0)+VLOOKUP(F3564,REFERENCIAS!$C:$D,2,0)*VLOOKUP($F$2,PONDERADORES!A:P,IF(AND(INFORMACION!$T3564='REFERENCIAS RIESGO'!$C$36,INFORMACION!$F3564=REFERENCIAS!$C$24),16,IF(INFORMACION!$T3564='REFERENCIAS RIESGO'!$C$36,13,IF(INFORMACION!$F3564=REFERENCIAS!$C$24,10,7))),0)+VLOOKUP(T3564,REFERENCIAS!$C:$D,2,0)*VLOOKUP($T$2,PONDERADORES!A:P,IF(AND(INFORMACION!$T3564='REFERENCIAS RIESGO'!$C$36,INFORMACION!$F3564=REFERENCIAS!$C$24),16,IF(INFORMACION!$T3564='REFERENCIAS RIESGO'!$C$36,13,IF(INFORMACION!$F3564=REFERENCIAS!$C$24,10,7))),0)+VLOOKUP(IF(J3564&lt;=0.2,0.2,IF(AND(J3564&gt;0.2,J3564&lt;=0.4),0.4,IF(AND(J3564&gt;0.4,J3564&lt;=0.6),0.6,IF(AND(J3564&gt;0.6,J3564&lt;=0.8),0.8,IF(AND(J3564&gt;0.8,J3564&lt;=1),1))))),REFERENCIAS!$C:$D,2,0)*VLOOKUP($J$2,PONDERADORES!A:P,IF(AND(INFORMACION!$T3564='REFERENCIAS RIESGO'!$C$36,INFORMACION!$F3564=REFERENCIAS!$C$24),16,IF(INFORMACION!$T3564='REFERENCIAS RIESGO'!$C$36,13,IF(INFORMACION!$F3564=REFERENCIAS!$C$24,10,7))),0)</f>
        <v>#REF!</v>
      </c>
      <c r="Y3564" s="68">
        <f>+VLOOKUP(M3564,REFERENCIAS!$C:$D,2,0)*VLOOKUP($M$2,PONDERADORES!$A$7:$G$9,7,0)+VLOOKUP(N3564,REFERENCIAS!$C:$D,2,0)*VLOOKUP($N$2,PONDERADORES!$A$7:$G$9,7,0)+VLOOKUP(O3564,REFERENCIAS!$C:$D,2,0)*VLOOKUP($O$2,PONDERADORES!$A$7:$G$9,7,0)</f>
        <v>0.2</v>
      </c>
      <c r="Z3564" s="2">
        <f>+VLOOKUP(IF(R3564&lt;0.1,0,IF(AND(R3564&gt;=0.1,R3564&lt;0.2),0.1,IF(AND(R3564&gt;=0.2,R3564&lt;0.3),0.2,IF(R3564&gt;0.3,0.3,)))),REFERENCIAS!$C:$D,2,0)*VLOOKUP($R$2,PONDERADORES!$A$11:$G$11,7,0)</f>
        <v>15</v>
      </c>
      <c r="AA3564" s="92"/>
      <c r="AB3564" s="95" t="e">
        <f t="shared" ca="1" si="219"/>
        <v>#REF!</v>
      </c>
      <c r="AC3564" s="23" t="e">
        <f ca="1">IF(AB3564&gt;REFERENCIAS!$C$62,REFERENCIAS!$B$62,IF(AND(AB3564&gt;=REFERENCIAS!$C$63,AB3564&lt;REFERENCIAS!$D$63),REFERENCIAS!$B$63,IF(AND(AB3564&gt;REFERENCIAS!$C$64,AB3564&lt;=REFERENCIAS!$D$64),REFERENCIAS!$B$64,IF(AND(AB3564&gt;=REFERENCIAS!$C$65,AB3564&lt;REFERENCIAS!$D$65),REFERENCIAS!$B$65, "Revisar"))))</f>
        <v>#REF!</v>
      </c>
      <c r="AD3564" s="94" t="e">
        <f ca="1">VLOOKUP(AC3564,REFERENCIAS!$B$62:$G$65,4,FALSE)</f>
        <v>#REF!</v>
      </c>
    </row>
    <row r="3565" spans="1:30" ht="17.25" x14ac:dyDescent="0.25">
      <c r="A3565" s="74"/>
      <c r="B3565" s="19"/>
      <c r="C3565" s="19"/>
      <c r="D3565" s="50"/>
      <c r="E3565" s="73"/>
      <c r="F3565" s="74"/>
      <c r="G3565" s="9"/>
      <c r="H3565" s="48"/>
      <c r="I3565" s="49">
        <f t="shared" ca="1" si="220"/>
        <v>2022</v>
      </c>
      <c r="J3565" s="22">
        <f t="shared" ca="1" si="217"/>
        <v>1</v>
      </c>
      <c r="K3565" s="19"/>
      <c r="L3565" s="73"/>
      <c r="M3565" s="74"/>
      <c r="N3565" s="19"/>
      <c r="O3565" s="73"/>
      <c r="P3565" s="82">
        <v>1</v>
      </c>
      <c r="Q3565" s="24">
        <v>1</v>
      </c>
      <c r="R3565" s="81">
        <f t="shared" si="218"/>
        <v>1</v>
      </c>
      <c r="S3565" s="87"/>
      <c r="T3565" s="19"/>
      <c r="U3565" s="25"/>
      <c r="V3565" s="25"/>
      <c r="W3565" s="81"/>
      <c r="X3565" s="91" t="e">
        <f ca="1">+VLOOKUP(#REF!,REFERENCIAS!$C:$D,2,0)*VLOOKUP(#REF!,PONDERADORES!A:P,IF(AND(INFORMACION!$T3565='REFERENCIAS RIESGO'!$C$36,INFORMACION!$F3565=REFERENCIAS!$C$24),16,IF(INFORMACION!$T3565='REFERENCIAS RIESGO'!$C$36,13,IF(INFORMACION!$F3565=REFERENCIAS!$C$24,10,7))),0)+VLOOKUP(K3565,REFERENCIAS!$C:$D,2,0)*VLOOKUP($K$2,PONDERADORES!A:P,IF(AND(INFORMACION!$T3565='REFERENCIAS RIESGO'!$C$36,INFORMACION!$F3565=REFERENCIAS!$C$24),16,IF(INFORMACION!$T3565='REFERENCIAS RIESGO'!$C$36,13,IF(INFORMACION!$F3565=REFERENCIAS!$C$24,10,7))),0)+VLOOKUP(L3565,REFERENCIAS!$C:$D,2,0)*VLOOKUP($L$2,PONDERADORES!A:P,IF(AND(INFORMACION!$T3565='REFERENCIAS RIESGO'!$C$36,INFORMACION!$F3565=REFERENCIAS!$C$24),16,IF(INFORMACION!$T3565='REFERENCIAS RIESGO'!$C$36,13,IF(INFORMACION!$F3565=REFERENCIAS!$C$24,10,7))),0)+VLOOKUP(F3565,REFERENCIAS!$C:$D,2,0)*VLOOKUP($F$2,PONDERADORES!A:P,IF(AND(INFORMACION!$T3565='REFERENCIAS RIESGO'!$C$36,INFORMACION!$F3565=REFERENCIAS!$C$24),16,IF(INFORMACION!$T3565='REFERENCIAS RIESGO'!$C$36,13,IF(INFORMACION!$F3565=REFERENCIAS!$C$24,10,7))),0)+VLOOKUP(T3565,REFERENCIAS!$C:$D,2,0)*VLOOKUP($T$2,PONDERADORES!A:P,IF(AND(INFORMACION!$T3565='REFERENCIAS RIESGO'!$C$36,INFORMACION!$F3565=REFERENCIAS!$C$24),16,IF(INFORMACION!$T3565='REFERENCIAS RIESGO'!$C$36,13,IF(INFORMACION!$F3565=REFERENCIAS!$C$24,10,7))),0)+VLOOKUP(IF(J3565&lt;=0.2,0.2,IF(AND(J3565&gt;0.2,J3565&lt;=0.4),0.4,IF(AND(J3565&gt;0.4,J3565&lt;=0.6),0.6,IF(AND(J3565&gt;0.6,J3565&lt;=0.8),0.8,IF(AND(J3565&gt;0.8,J3565&lt;=1),1))))),REFERENCIAS!$C:$D,2,0)*VLOOKUP($J$2,PONDERADORES!A:P,IF(AND(INFORMACION!$T3565='REFERENCIAS RIESGO'!$C$36,INFORMACION!$F3565=REFERENCIAS!$C$24),16,IF(INFORMACION!$T3565='REFERENCIAS RIESGO'!$C$36,13,IF(INFORMACION!$F3565=REFERENCIAS!$C$24,10,7))),0)</f>
        <v>#REF!</v>
      </c>
      <c r="Y3565" s="68">
        <f>+VLOOKUP(M3565,REFERENCIAS!$C:$D,2,0)*VLOOKUP($M$2,PONDERADORES!$A$7:$G$9,7,0)+VLOOKUP(N3565,REFERENCIAS!$C:$D,2,0)*VLOOKUP($N$2,PONDERADORES!$A$7:$G$9,7,0)+VLOOKUP(O3565,REFERENCIAS!$C:$D,2,0)*VLOOKUP($O$2,PONDERADORES!$A$7:$G$9,7,0)</f>
        <v>0.2</v>
      </c>
      <c r="Z3565" s="2">
        <f>+VLOOKUP(IF(R3565&lt;0.1,0,IF(AND(R3565&gt;=0.1,R3565&lt;0.2),0.1,IF(AND(R3565&gt;=0.2,R3565&lt;0.3),0.2,IF(R3565&gt;0.3,0.3,)))),REFERENCIAS!$C:$D,2,0)*VLOOKUP($R$2,PONDERADORES!$A$11:$G$11,7,0)</f>
        <v>15</v>
      </c>
      <c r="AA3565" s="92"/>
      <c r="AB3565" s="95" t="e">
        <f t="shared" ca="1" si="219"/>
        <v>#REF!</v>
      </c>
      <c r="AC3565" s="23" t="e">
        <f ca="1">IF(AB3565&gt;REFERENCIAS!$C$62,REFERENCIAS!$B$62,IF(AND(AB3565&gt;=REFERENCIAS!$C$63,AB3565&lt;REFERENCIAS!$D$63),REFERENCIAS!$B$63,IF(AND(AB3565&gt;REFERENCIAS!$C$64,AB3565&lt;=REFERENCIAS!$D$64),REFERENCIAS!$B$64,IF(AND(AB3565&gt;=REFERENCIAS!$C$65,AB3565&lt;REFERENCIAS!$D$65),REFERENCIAS!$B$65, "Revisar"))))</f>
        <v>#REF!</v>
      </c>
      <c r="AD3565" s="94" t="e">
        <f ca="1">VLOOKUP(AC3565,REFERENCIAS!$B$62:$G$65,4,FALSE)</f>
        <v>#REF!</v>
      </c>
    </row>
    <row r="3566" spans="1:30" ht="17.25" x14ac:dyDescent="0.25">
      <c r="A3566" s="74"/>
      <c r="B3566" s="19"/>
      <c r="C3566" s="19"/>
      <c r="D3566" s="50"/>
      <c r="E3566" s="73"/>
      <c r="F3566" s="74"/>
      <c r="G3566" s="9"/>
      <c r="H3566" s="48"/>
      <c r="I3566" s="49">
        <f t="shared" ca="1" si="220"/>
        <v>2022</v>
      </c>
      <c r="J3566" s="22">
        <f t="shared" ca="1" si="217"/>
        <v>1</v>
      </c>
      <c r="K3566" s="19"/>
      <c r="L3566" s="73"/>
      <c r="M3566" s="74"/>
      <c r="N3566" s="19"/>
      <c r="O3566" s="73"/>
      <c r="P3566" s="82">
        <v>1</v>
      </c>
      <c r="Q3566" s="24">
        <v>1</v>
      </c>
      <c r="R3566" s="81">
        <f t="shared" si="218"/>
        <v>1</v>
      </c>
      <c r="S3566" s="87"/>
      <c r="T3566" s="19"/>
      <c r="U3566" s="25"/>
      <c r="V3566" s="25"/>
      <c r="W3566" s="81"/>
      <c r="X3566" s="91" t="e">
        <f ca="1">+VLOOKUP(#REF!,REFERENCIAS!$C:$D,2,0)*VLOOKUP(#REF!,PONDERADORES!A:P,IF(AND(INFORMACION!$T3566='REFERENCIAS RIESGO'!$C$36,INFORMACION!$F3566=REFERENCIAS!$C$24),16,IF(INFORMACION!$T3566='REFERENCIAS RIESGO'!$C$36,13,IF(INFORMACION!$F3566=REFERENCIAS!$C$24,10,7))),0)+VLOOKUP(K3566,REFERENCIAS!$C:$D,2,0)*VLOOKUP($K$2,PONDERADORES!A:P,IF(AND(INFORMACION!$T3566='REFERENCIAS RIESGO'!$C$36,INFORMACION!$F3566=REFERENCIAS!$C$24),16,IF(INFORMACION!$T3566='REFERENCIAS RIESGO'!$C$36,13,IF(INFORMACION!$F3566=REFERENCIAS!$C$24,10,7))),0)+VLOOKUP(L3566,REFERENCIAS!$C:$D,2,0)*VLOOKUP($L$2,PONDERADORES!A:P,IF(AND(INFORMACION!$T3566='REFERENCIAS RIESGO'!$C$36,INFORMACION!$F3566=REFERENCIAS!$C$24),16,IF(INFORMACION!$T3566='REFERENCIAS RIESGO'!$C$36,13,IF(INFORMACION!$F3566=REFERENCIAS!$C$24,10,7))),0)+VLOOKUP(F3566,REFERENCIAS!$C:$D,2,0)*VLOOKUP($F$2,PONDERADORES!A:P,IF(AND(INFORMACION!$T3566='REFERENCIAS RIESGO'!$C$36,INFORMACION!$F3566=REFERENCIAS!$C$24),16,IF(INFORMACION!$T3566='REFERENCIAS RIESGO'!$C$36,13,IF(INFORMACION!$F3566=REFERENCIAS!$C$24,10,7))),0)+VLOOKUP(T3566,REFERENCIAS!$C:$D,2,0)*VLOOKUP($T$2,PONDERADORES!A:P,IF(AND(INFORMACION!$T3566='REFERENCIAS RIESGO'!$C$36,INFORMACION!$F3566=REFERENCIAS!$C$24),16,IF(INFORMACION!$T3566='REFERENCIAS RIESGO'!$C$36,13,IF(INFORMACION!$F3566=REFERENCIAS!$C$24,10,7))),0)+VLOOKUP(IF(J3566&lt;=0.2,0.2,IF(AND(J3566&gt;0.2,J3566&lt;=0.4),0.4,IF(AND(J3566&gt;0.4,J3566&lt;=0.6),0.6,IF(AND(J3566&gt;0.6,J3566&lt;=0.8),0.8,IF(AND(J3566&gt;0.8,J3566&lt;=1),1))))),REFERENCIAS!$C:$D,2,0)*VLOOKUP($J$2,PONDERADORES!A:P,IF(AND(INFORMACION!$T3566='REFERENCIAS RIESGO'!$C$36,INFORMACION!$F3566=REFERENCIAS!$C$24),16,IF(INFORMACION!$T3566='REFERENCIAS RIESGO'!$C$36,13,IF(INFORMACION!$F3566=REFERENCIAS!$C$24,10,7))),0)</f>
        <v>#REF!</v>
      </c>
      <c r="Y3566" s="68">
        <f>+VLOOKUP(M3566,REFERENCIAS!$C:$D,2,0)*VLOOKUP($M$2,PONDERADORES!$A$7:$G$9,7,0)+VLOOKUP(N3566,REFERENCIAS!$C:$D,2,0)*VLOOKUP($N$2,PONDERADORES!$A$7:$G$9,7,0)+VLOOKUP(O3566,REFERENCIAS!$C:$D,2,0)*VLOOKUP($O$2,PONDERADORES!$A$7:$G$9,7,0)</f>
        <v>0.2</v>
      </c>
      <c r="Z3566" s="2">
        <f>+VLOOKUP(IF(R3566&lt;0.1,0,IF(AND(R3566&gt;=0.1,R3566&lt;0.2),0.1,IF(AND(R3566&gt;=0.2,R3566&lt;0.3),0.2,IF(R3566&gt;0.3,0.3,)))),REFERENCIAS!$C:$D,2,0)*VLOOKUP($R$2,PONDERADORES!$A$11:$G$11,7,0)</f>
        <v>15</v>
      </c>
      <c r="AA3566" s="92"/>
      <c r="AB3566" s="95" t="e">
        <f t="shared" ca="1" si="219"/>
        <v>#REF!</v>
      </c>
      <c r="AC3566" s="23" t="e">
        <f ca="1">IF(AB3566&gt;REFERENCIAS!$C$62,REFERENCIAS!$B$62,IF(AND(AB3566&gt;=REFERENCIAS!$C$63,AB3566&lt;REFERENCIAS!$D$63),REFERENCIAS!$B$63,IF(AND(AB3566&gt;REFERENCIAS!$C$64,AB3566&lt;=REFERENCIAS!$D$64),REFERENCIAS!$B$64,IF(AND(AB3566&gt;=REFERENCIAS!$C$65,AB3566&lt;REFERENCIAS!$D$65),REFERENCIAS!$B$65, "Revisar"))))</f>
        <v>#REF!</v>
      </c>
      <c r="AD3566" s="94" t="e">
        <f ca="1">VLOOKUP(AC3566,REFERENCIAS!$B$62:$G$65,4,FALSE)</f>
        <v>#REF!</v>
      </c>
    </row>
    <row r="3567" spans="1:30" ht="17.25" x14ac:dyDescent="0.25">
      <c r="A3567" s="74"/>
      <c r="B3567" s="19"/>
      <c r="C3567" s="19"/>
      <c r="D3567" s="50"/>
      <c r="E3567" s="73"/>
      <c r="F3567" s="74"/>
      <c r="G3567" s="9"/>
      <c r="H3567" s="48"/>
      <c r="I3567" s="49">
        <f t="shared" ca="1" si="220"/>
        <v>2022</v>
      </c>
      <c r="J3567" s="22">
        <f t="shared" ca="1" si="217"/>
        <v>1</v>
      </c>
      <c r="K3567" s="19"/>
      <c r="L3567" s="73"/>
      <c r="M3567" s="74"/>
      <c r="N3567" s="19"/>
      <c r="O3567" s="73"/>
      <c r="P3567" s="82">
        <v>1</v>
      </c>
      <c r="Q3567" s="24">
        <v>1</v>
      </c>
      <c r="R3567" s="81">
        <f t="shared" si="218"/>
        <v>1</v>
      </c>
      <c r="S3567" s="87"/>
      <c r="T3567" s="19"/>
      <c r="U3567" s="25"/>
      <c r="V3567" s="25"/>
      <c r="W3567" s="81"/>
      <c r="X3567" s="91" t="e">
        <f ca="1">+VLOOKUP(#REF!,REFERENCIAS!$C:$D,2,0)*VLOOKUP(#REF!,PONDERADORES!A:P,IF(AND(INFORMACION!$T3567='REFERENCIAS RIESGO'!$C$36,INFORMACION!$F3567=REFERENCIAS!$C$24),16,IF(INFORMACION!$T3567='REFERENCIAS RIESGO'!$C$36,13,IF(INFORMACION!$F3567=REFERENCIAS!$C$24,10,7))),0)+VLOOKUP(K3567,REFERENCIAS!$C:$D,2,0)*VLOOKUP($K$2,PONDERADORES!A:P,IF(AND(INFORMACION!$T3567='REFERENCIAS RIESGO'!$C$36,INFORMACION!$F3567=REFERENCIAS!$C$24),16,IF(INFORMACION!$T3567='REFERENCIAS RIESGO'!$C$36,13,IF(INFORMACION!$F3567=REFERENCIAS!$C$24,10,7))),0)+VLOOKUP(L3567,REFERENCIAS!$C:$D,2,0)*VLOOKUP($L$2,PONDERADORES!A:P,IF(AND(INFORMACION!$T3567='REFERENCIAS RIESGO'!$C$36,INFORMACION!$F3567=REFERENCIAS!$C$24),16,IF(INFORMACION!$T3567='REFERENCIAS RIESGO'!$C$36,13,IF(INFORMACION!$F3567=REFERENCIAS!$C$24,10,7))),0)+VLOOKUP(F3567,REFERENCIAS!$C:$D,2,0)*VLOOKUP($F$2,PONDERADORES!A:P,IF(AND(INFORMACION!$T3567='REFERENCIAS RIESGO'!$C$36,INFORMACION!$F3567=REFERENCIAS!$C$24),16,IF(INFORMACION!$T3567='REFERENCIAS RIESGO'!$C$36,13,IF(INFORMACION!$F3567=REFERENCIAS!$C$24,10,7))),0)+VLOOKUP(T3567,REFERENCIAS!$C:$D,2,0)*VLOOKUP($T$2,PONDERADORES!A:P,IF(AND(INFORMACION!$T3567='REFERENCIAS RIESGO'!$C$36,INFORMACION!$F3567=REFERENCIAS!$C$24),16,IF(INFORMACION!$T3567='REFERENCIAS RIESGO'!$C$36,13,IF(INFORMACION!$F3567=REFERENCIAS!$C$24,10,7))),0)+VLOOKUP(IF(J3567&lt;=0.2,0.2,IF(AND(J3567&gt;0.2,J3567&lt;=0.4),0.4,IF(AND(J3567&gt;0.4,J3567&lt;=0.6),0.6,IF(AND(J3567&gt;0.6,J3567&lt;=0.8),0.8,IF(AND(J3567&gt;0.8,J3567&lt;=1),1))))),REFERENCIAS!$C:$D,2,0)*VLOOKUP($J$2,PONDERADORES!A:P,IF(AND(INFORMACION!$T3567='REFERENCIAS RIESGO'!$C$36,INFORMACION!$F3567=REFERENCIAS!$C$24),16,IF(INFORMACION!$T3567='REFERENCIAS RIESGO'!$C$36,13,IF(INFORMACION!$F3567=REFERENCIAS!$C$24,10,7))),0)</f>
        <v>#REF!</v>
      </c>
      <c r="Y3567" s="68">
        <f>+VLOOKUP(M3567,REFERENCIAS!$C:$D,2,0)*VLOOKUP($M$2,PONDERADORES!$A$7:$G$9,7,0)+VLOOKUP(N3567,REFERENCIAS!$C:$D,2,0)*VLOOKUP($N$2,PONDERADORES!$A$7:$G$9,7,0)+VLOOKUP(O3567,REFERENCIAS!$C:$D,2,0)*VLOOKUP($O$2,PONDERADORES!$A$7:$G$9,7,0)</f>
        <v>0.2</v>
      </c>
      <c r="Z3567" s="2">
        <f>+VLOOKUP(IF(R3567&lt;0.1,0,IF(AND(R3567&gt;=0.1,R3567&lt;0.2),0.1,IF(AND(R3567&gt;=0.2,R3567&lt;0.3),0.2,IF(R3567&gt;0.3,0.3,)))),REFERENCIAS!$C:$D,2,0)*VLOOKUP($R$2,PONDERADORES!$A$11:$G$11,7,0)</f>
        <v>15</v>
      </c>
      <c r="AA3567" s="92"/>
      <c r="AB3567" s="95" t="e">
        <f t="shared" ca="1" si="219"/>
        <v>#REF!</v>
      </c>
      <c r="AC3567" s="23" t="e">
        <f ca="1">IF(AB3567&gt;REFERENCIAS!$C$62,REFERENCIAS!$B$62,IF(AND(AB3567&gt;=REFERENCIAS!$C$63,AB3567&lt;REFERENCIAS!$D$63),REFERENCIAS!$B$63,IF(AND(AB3567&gt;REFERENCIAS!$C$64,AB3567&lt;=REFERENCIAS!$D$64),REFERENCIAS!$B$64,IF(AND(AB3567&gt;=REFERENCIAS!$C$65,AB3567&lt;REFERENCIAS!$D$65),REFERENCIAS!$B$65, "Revisar"))))</f>
        <v>#REF!</v>
      </c>
      <c r="AD3567" s="94" t="e">
        <f ca="1">VLOOKUP(AC3567,REFERENCIAS!$B$62:$G$65,4,FALSE)</f>
        <v>#REF!</v>
      </c>
    </row>
    <row r="3568" spans="1:30" ht="17.25" x14ac:dyDescent="0.25">
      <c r="A3568" s="74"/>
      <c r="B3568" s="19"/>
      <c r="C3568" s="19"/>
      <c r="D3568" s="50"/>
      <c r="E3568" s="73"/>
      <c r="F3568" s="74"/>
      <c r="G3568" s="9"/>
      <c r="H3568" s="48"/>
      <c r="I3568" s="49">
        <f t="shared" ca="1" si="220"/>
        <v>2022</v>
      </c>
      <c r="J3568" s="22">
        <f t="shared" ca="1" si="217"/>
        <v>1</v>
      </c>
      <c r="K3568" s="19"/>
      <c r="L3568" s="73"/>
      <c r="M3568" s="74"/>
      <c r="N3568" s="19"/>
      <c r="O3568" s="73"/>
      <c r="P3568" s="82">
        <v>1</v>
      </c>
      <c r="Q3568" s="24">
        <v>1</v>
      </c>
      <c r="R3568" s="81">
        <f t="shared" si="218"/>
        <v>1</v>
      </c>
      <c r="S3568" s="87"/>
      <c r="T3568" s="19"/>
      <c r="U3568" s="25"/>
      <c r="V3568" s="25"/>
      <c r="W3568" s="81"/>
      <c r="X3568" s="91" t="e">
        <f ca="1">+VLOOKUP(#REF!,REFERENCIAS!$C:$D,2,0)*VLOOKUP(#REF!,PONDERADORES!A:P,IF(AND(INFORMACION!$T3568='REFERENCIAS RIESGO'!$C$36,INFORMACION!$F3568=REFERENCIAS!$C$24),16,IF(INFORMACION!$T3568='REFERENCIAS RIESGO'!$C$36,13,IF(INFORMACION!$F3568=REFERENCIAS!$C$24,10,7))),0)+VLOOKUP(K3568,REFERENCIAS!$C:$D,2,0)*VLOOKUP($K$2,PONDERADORES!A:P,IF(AND(INFORMACION!$T3568='REFERENCIAS RIESGO'!$C$36,INFORMACION!$F3568=REFERENCIAS!$C$24),16,IF(INFORMACION!$T3568='REFERENCIAS RIESGO'!$C$36,13,IF(INFORMACION!$F3568=REFERENCIAS!$C$24,10,7))),0)+VLOOKUP(L3568,REFERENCIAS!$C:$D,2,0)*VLOOKUP($L$2,PONDERADORES!A:P,IF(AND(INFORMACION!$T3568='REFERENCIAS RIESGO'!$C$36,INFORMACION!$F3568=REFERENCIAS!$C$24),16,IF(INFORMACION!$T3568='REFERENCIAS RIESGO'!$C$36,13,IF(INFORMACION!$F3568=REFERENCIAS!$C$24,10,7))),0)+VLOOKUP(F3568,REFERENCIAS!$C:$D,2,0)*VLOOKUP($F$2,PONDERADORES!A:P,IF(AND(INFORMACION!$T3568='REFERENCIAS RIESGO'!$C$36,INFORMACION!$F3568=REFERENCIAS!$C$24),16,IF(INFORMACION!$T3568='REFERENCIAS RIESGO'!$C$36,13,IF(INFORMACION!$F3568=REFERENCIAS!$C$24,10,7))),0)+VLOOKUP(T3568,REFERENCIAS!$C:$D,2,0)*VLOOKUP($T$2,PONDERADORES!A:P,IF(AND(INFORMACION!$T3568='REFERENCIAS RIESGO'!$C$36,INFORMACION!$F3568=REFERENCIAS!$C$24),16,IF(INFORMACION!$T3568='REFERENCIAS RIESGO'!$C$36,13,IF(INFORMACION!$F3568=REFERENCIAS!$C$24,10,7))),0)+VLOOKUP(IF(J3568&lt;=0.2,0.2,IF(AND(J3568&gt;0.2,J3568&lt;=0.4),0.4,IF(AND(J3568&gt;0.4,J3568&lt;=0.6),0.6,IF(AND(J3568&gt;0.6,J3568&lt;=0.8),0.8,IF(AND(J3568&gt;0.8,J3568&lt;=1),1))))),REFERENCIAS!$C:$D,2,0)*VLOOKUP($J$2,PONDERADORES!A:P,IF(AND(INFORMACION!$T3568='REFERENCIAS RIESGO'!$C$36,INFORMACION!$F3568=REFERENCIAS!$C$24),16,IF(INFORMACION!$T3568='REFERENCIAS RIESGO'!$C$36,13,IF(INFORMACION!$F3568=REFERENCIAS!$C$24,10,7))),0)</f>
        <v>#REF!</v>
      </c>
      <c r="Y3568" s="68">
        <f>+VLOOKUP(M3568,REFERENCIAS!$C:$D,2,0)*VLOOKUP($M$2,PONDERADORES!$A$7:$G$9,7,0)+VLOOKUP(N3568,REFERENCIAS!$C:$D,2,0)*VLOOKUP($N$2,PONDERADORES!$A$7:$G$9,7,0)+VLOOKUP(O3568,REFERENCIAS!$C:$D,2,0)*VLOOKUP($O$2,PONDERADORES!$A$7:$G$9,7,0)</f>
        <v>0.2</v>
      </c>
      <c r="Z3568" s="2">
        <f>+VLOOKUP(IF(R3568&lt;0.1,0,IF(AND(R3568&gt;=0.1,R3568&lt;0.2),0.1,IF(AND(R3568&gt;=0.2,R3568&lt;0.3),0.2,IF(R3568&gt;0.3,0.3,)))),REFERENCIAS!$C:$D,2,0)*VLOOKUP($R$2,PONDERADORES!$A$11:$G$11,7,0)</f>
        <v>15</v>
      </c>
      <c r="AA3568" s="92"/>
      <c r="AB3568" s="95" t="e">
        <f t="shared" ca="1" si="219"/>
        <v>#REF!</v>
      </c>
      <c r="AC3568" s="23" t="e">
        <f ca="1">IF(AB3568&gt;REFERENCIAS!$C$62,REFERENCIAS!$B$62,IF(AND(AB3568&gt;=REFERENCIAS!$C$63,AB3568&lt;REFERENCIAS!$D$63),REFERENCIAS!$B$63,IF(AND(AB3568&gt;REFERENCIAS!$C$64,AB3568&lt;=REFERENCIAS!$D$64),REFERENCIAS!$B$64,IF(AND(AB3568&gt;=REFERENCIAS!$C$65,AB3568&lt;REFERENCIAS!$D$65),REFERENCIAS!$B$65, "Revisar"))))</f>
        <v>#REF!</v>
      </c>
      <c r="AD3568" s="94" t="e">
        <f ca="1">VLOOKUP(AC3568,REFERENCIAS!$B$62:$G$65,4,FALSE)</f>
        <v>#REF!</v>
      </c>
    </row>
    <row r="3569" spans="1:30" ht="17.25" x14ac:dyDescent="0.25">
      <c r="A3569" s="74"/>
      <c r="B3569" s="19"/>
      <c r="C3569" s="19"/>
      <c r="D3569" s="50"/>
      <c r="E3569" s="73"/>
      <c r="F3569" s="74"/>
      <c r="G3569" s="9"/>
      <c r="H3569" s="48"/>
      <c r="I3569" s="49">
        <f t="shared" ca="1" si="220"/>
        <v>2022</v>
      </c>
      <c r="J3569" s="22">
        <f t="shared" ca="1" si="217"/>
        <v>1</v>
      </c>
      <c r="K3569" s="19"/>
      <c r="L3569" s="73"/>
      <c r="M3569" s="74"/>
      <c r="N3569" s="19"/>
      <c r="O3569" s="73"/>
      <c r="P3569" s="82">
        <v>1</v>
      </c>
      <c r="Q3569" s="24">
        <v>1</v>
      </c>
      <c r="R3569" s="81">
        <f t="shared" si="218"/>
        <v>1</v>
      </c>
      <c r="S3569" s="87"/>
      <c r="T3569" s="19"/>
      <c r="U3569" s="25"/>
      <c r="V3569" s="25"/>
      <c r="W3569" s="81"/>
      <c r="X3569" s="91" t="e">
        <f ca="1">+VLOOKUP(#REF!,REFERENCIAS!$C:$D,2,0)*VLOOKUP(#REF!,PONDERADORES!A:P,IF(AND(INFORMACION!$T3569='REFERENCIAS RIESGO'!$C$36,INFORMACION!$F3569=REFERENCIAS!$C$24),16,IF(INFORMACION!$T3569='REFERENCIAS RIESGO'!$C$36,13,IF(INFORMACION!$F3569=REFERENCIAS!$C$24,10,7))),0)+VLOOKUP(K3569,REFERENCIAS!$C:$D,2,0)*VLOOKUP($K$2,PONDERADORES!A:P,IF(AND(INFORMACION!$T3569='REFERENCIAS RIESGO'!$C$36,INFORMACION!$F3569=REFERENCIAS!$C$24),16,IF(INFORMACION!$T3569='REFERENCIAS RIESGO'!$C$36,13,IF(INFORMACION!$F3569=REFERENCIAS!$C$24,10,7))),0)+VLOOKUP(L3569,REFERENCIAS!$C:$D,2,0)*VLOOKUP($L$2,PONDERADORES!A:P,IF(AND(INFORMACION!$T3569='REFERENCIAS RIESGO'!$C$36,INFORMACION!$F3569=REFERENCIAS!$C$24),16,IF(INFORMACION!$T3569='REFERENCIAS RIESGO'!$C$36,13,IF(INFORMACION!$F3569=REFERENCIAS!$C$24,10,7))),0)+VLOOKUP(F3569,REFERENCIAS!$C:$D,2,0)*VLOOKUP($F$2,PONDERADORES!A:P,IF(AND(INFORMACION!$T3569='REFERENCIAS RIESGO'!$C$36,INFORMACION!$F3569=REFERENCIAS!$C$24),16,IF(INFORMACION!$T3569='REFERENCIAS RIESGO'!$C$36,13,IF(INFORMACION!$F3569=REFERENCIAS!$C$24,10,7))),0)+VLOOKUP(T3569,REFERENCIAS!$C:$D,2,0)*VLOOKUP($T$2,PONDERADORES!A:P,IF(AND(INFORMACION!$T3569='REFERENCIAS RIESGO'!$C$36,INFORMACION!$F3569=REFERENCIAS!$C$24),16,IF(INFORMACION!$T3569='REFERENCIAS RIESGO'!$C$36,13,IF(INFORMACION!$F3569=REFERENCIAS!$C$24,10,7))),0)+VLOOKUP(IF(J3569&lt;=0.2,0.2,IF(AND(J3569&gt;0.2,J3569&lt;=0.4),0.4,IF(AND(J3569&gt;0.4,J3569&lt;=0.6),0.6,IF(AND(J3569&gt;0.6,J3569&lt;=0.8),0.8,IF(AND(J3569&gt;0.8,J3569&lt;=1),1))))),REFERENCIAS!$C:$D,2,0)*VLOOKUP($J$2,PONDERADORES!A:P,IF(AND(INFORMACION!$T3569='REFERENCIAS RIESGO'!$C$36,INFORMACION!$F3569=REFERENCIAS!$C$24),16,IF(INFORMACION!$T3569='REFERENCIAS RIESGO'!$C$36,13,IF(INFORMACION!$F3569=REFERENCIAS!$C$24,10,7))),0)</f>
        <v>#REF!</v>
      </c>
      <c r="Y3569" s="68">
        <f>+VLOOKUP(M3569,REFERENCIAS!$C:$D,2,0)*VLOOKUP($M$2,PONDERADORES!$A$7:$G$9,7,0)+VLOOKUP(N3569,REFERENCIAS!$C:$D,2,0)*VLOOKUP($N$2,PONDERADORES!$A$7:$G$9,7,0)+VLOOKUP(O3569,REFERENCIAS!$C:$D,2,0)*VLOOKUP($O$2,PONDERADORES!$A$7:$G$9,7,0)</f>
        <v>0.2</v>
      </c>
      <c r="Z3569" s="2">
        <f>+VLOOKUP(IF(R3569&lt;0.1,0,IF(AND(R3569&gt;=0.1,R3569&lt;0.2),0.1,IF(AND(R3569&gt;=0.2,R3569&lt;0.3),0.2,IF(R3569&gt;0.3,0.3,)))),REFERENCIAS!$C:$D,2,0)*VLOOKUP($R$2,PONDERADORES!$A$11:$G$11,7,0)</f>
        <v>15</v>
      </c>
      <c r="AA3569" s="92"/>
      <c r="AB3569" s="95" t="e">
        <f t="shared" ca="1" si="219"/>
        <v>#REF!</v>
      </c>
      <c r="AC3569" s="23" t="e">
        <f ca="1">IF(AB3569&gt;REFERENCIAS!$C$62,REFERENCIAS!$B$62,IF(AND(AB3569&gt;=REFERENCIAS!$C$63,AB3569&lt;REFERENCIAS!$D$63),REFERENCIAS!$B$63,IF(AND(AB3569&gt;REFERENCIAS!$C$64,AB3569&lt;=REFERENCIAS!$D$64),REFERENCIAS!$B$64,IF(AND(AB3569&gt;=REFERENCIAS!$C$65,AB3569&lt;REFERENCIAS!$D$65),REFERENCIAS!$B$65, "Revisar"))))</f>
        <v>#REF!</v>
      </c>
      <c r="AD3569" s="94" t="e">
        <f ca="1">VLOOKUP(AC3569,REFERENCIAS!$B$62:$G$65,4,FALSE)</f>
        <v>#REF!</v>
      </c>
    </row>
    <row r="3570" spans="1:30" ht="17.25" x14ac:dyDescent="0.25">
      <c r="A3570" s="74"/>
      <c r="B3570" s="19"/>
      <c r="C3570" s="19"/>
      <c r="D3570" s="50"/>
      <c r="E3570" s="73"/>
      <c r="F3570" s="74"/>
      <c r="G3570" s="9"/>
      <c r="H3570" s="48"/>
      <c r="I3570" s="49">
        <f t="shared" ca="1" si="220"/>
        <v>2022</v>
      </c>
      <c r="J3570" s="22">
        <f t="shared" ca="1" si="217"/>
        <v>1</v>
      </c>
      <c r="K3570" s="19"/>
      <c r="L3570" s="73"/>
      <c r="M3570" s="74"/>
      <c r="N3570" s="19"/>
      <c r="O3570" s="73"/>
      <c r="P3570" s="82">
        <v>1</v>
      </c>
      <c r="Q3570" s="24">
        <v>1</v>
      </c>
      <c r="R3570" s="81">
        <f t="shared" si="218"/>
        <v>1</v>
      </c>
      <c r="S3570" s="87"/>
      <c r="T3570" s="19"/>
      <c r="U3570" s="25"/>
      <c r="V3570" s="25"/>
      <c r="W3570" s="81"/>
      <c r="X3570" s="91" t="e">
        <f ca="1">+VLOOKUP(#REF!,REFERENCIAS!$C:$D,2,0)*VLOOKUP(#REF!,PONDERADORES!A:P,IF(AND(INFORMACION!$T3570='REFERENCIAS RIESGO'!$C$36,INFORMACION!$F3570=REFERENCIAS!$C$24),16,IF(INFORMACION!$T3570='REFERENCIAS RIESGO'!$C$36,13,IF(INFORMACION!$F3570=REFERENCIAS!$C$24,10,7))),0)+VLOOKUP(K3570,REFERENCIAS!$C:$D,2,0)*VLOOKUP($K$2,PONDERADORES!A:P,IF(AND(INFORMACION!$T3570='REFERENCIAS RIESGO'!$C$36,INFORMACION!$F3570=REFERENCIAS!$C$24),16,IF(INFORMACION!$T3570='REFERENCIAS RIESGO'!$C$36,13,IF(INFORMACION!$F3570=REFERENCIAS!$C$24,10,7))),0)+VLOOKUP(L3570,REFERENCIAS!$C:$D,2,0)*VLOOKUP($L$2,PONDERADORES!A:P,IF(AND(INFORMACION!$T3570='REFERENCIAS RIESGO'!$C$36,INFORMACION!$F3570=REFERENCIAS!$C$24),16,IF(INFORMACION!$T3570='REFERENCIAS RIESGO'!$C$36,13,IF(INFORMACION!$F3570=REFERENCIAS!$C$24,10,7))),0)+VLOOKUP(F3570,REFERENCIAS!$C:$D,2,0)*VLOOKUP($F$2,PONDERADORES!A:P,IF(AND(INFORMACION!$T3570='REFERENCIAS RIESGO'!$C$36,INFORMACION!$F3570=REFERENCIAS!$C$24),16,IF(INFORMACION!$T3570='REFERENCIAS RIESGO'!$C$36,13,IF(INFORMACION!$F3570=REFERENCIAS!$C$24,10,7))),0)+VLOOKUP(T3570,REFERENCIAS!$C:$D,2,0)*VLOOKUP($T$2,PONDERADORES!A:P,IF(AND(INFORMACION!$T3570='REFERENCIAS RIESGO'!$C$36,INFORMACION!$F3570=REFERENCIAS!$C$24),16,IF(INFORMACION!$T3570='REFERENCIAS RIESGO'!$C$36,13,IF(INFORMACION!$F3570=REFERENCIAS!$C$24,10,7))),0)+VLOOKUP(IF(J3570&lt;=0.2,0.2,IF(AND(J3570&gt;0.2,J3570&lt;=0.4),0.4,IF(AND(J3570&gt;0.4,J3570&lt;=0.6),0.6,IF(AND(J3570&gt;0.6,J3570&lt;=0.8),0.8,IF(AND(J3570&gt;0.8,J3570&lt;=1),1))))),REFERENCIAS!$C:$D,2,0)*VLOOKUP($J$2,PONDERADORES!A:P,IF(AND(INFORMACION!$T3570='REFERENCIAS RIESGO'!$C$36,INFORMACION!$F3570=REFERENCIAS!$C$24),16,IF(INFORMACION!$T3570='REFERENCIAS RIESGO'!$C$36,13,IF(INFORMACION!$F3570=REFERENCIAS!$C$24,10,7))),0)</f>
        <v>#REF!</v>
      </c>
      <c r="Y3570" s="68">
        <f>+VLOOKUP(M3570,REFERENCIAS!$C:$D,2,0)*VLOOKUP($M$2,PONDERADORES!$A$7:$G$9,7,0)+VLOOKUP(N3570,REFERENCIAS!$C:$D,2,0)*VLOOKUP($N$2,PONDERADORES!$A$7:$G$9,7,0)+VLOOKUP(O3570,REFERENCIAS!$C:$D,2,0)*VLOOKUP($O$2,PONDERADORES!$A$7:$G$9,7,0)</f>
        <v>0.2</v>
      </c>
      <c r="Z3570" s="2">
        <f>+VLOOKUP(IF(R3570&lt;0.1,0,IF(AND(R3570&gt;=0.1,R3570&lt;0.2),0.1,IF(AND(R3570&gt;=0.2,R3570&lt;0.3),0.2,IF(R3570&gt;0.3,0.3,)))),REFERENCIAS!$C:$D,2,0)*VLOOKUP($R$2,PONDERADORES!$A$11:$G$11,7,0)</f>
        <v>15</v>
      </c>
      <c r="AA3570" s="92"/>
      <c r="AB3570" s="95" t="e">
        <f t="shared" ca="1" si="219"/>
        <v>#REF!</v>
      </c>
      <c r="AC3570" s="23" t="e">
        <f ca="1">IF(AB3570&gt;REFERENCIAS!$C$62,REFERENCIAS!$B$62,IF(AND(AB3570&gt;=REFERENCIAS!$C$63,AB3570&lt;REFERENCIAS!$D$63),REFERENCIAS!$B$63,IF(AND(AB3570&gt;REFERENCIAS!$C$64,AB3570&lt;=REFERENCIAS!$D$64),REFERENCIAS!$B$64,IF(AND(AB3570&gt;=REFERENCIAS!$C$65,AB3570&lt;REFERENCIAS!$D$65),REFERENCIAS!$B$65, "Revisar"))))</f>
        <v>#REF!</v>
      </c>
      <c r="AD3570" s="94" t="e">
        <f ca="1">VLOOKUP(AC3570,REFERENCIAS!$B$62:$G$65,4,FALSE)</f>
        <v>#REF!</v>
      </c>
    </row>
    <row r="3571" spans="1:30" ht="17.25" x14ac:dyDescent="0.25">
      <c r="A3571" s="74"/>
      <c r="B3571" s="19"/>
      <c r="C3571" s="19"/>
      <c r="D3571" s="50"/>
      <c r="E3571" s="73"/>
      <c r="F3571" s="74"/>
      <c r="G3571" s="9"/>
      <c r="H3571" s="48"/>
      <c r="I3571" s="49">
        <f t="shared" ca="1" si="220"/>
        <v>2022</v>
      </c>
      <c r="J3571" s="22">
        <f t="shared" ca="1" si="217"/>
        <v>1</v>
      </c>
      <c r="K3571" s="19"/>
      <c r="L3571" s="73"/>
      <c r="M3571" s="74"/>
      <c r="N3571" s="19"/>
      <c r="O3571" s="73"/>
      <c r="P3571" s="82">
        <v>1</v>
      </c>
      <c r="Q3571" s="24">
        <v>1</v>
      </c>
      <c r="R3571" s="81">
        <f t="shared" si="218"/>
        <v>1</v>
      </c>
      <c r="S3571" s="87"/>
      <c r="T3571" s="19"/>
      <c r="U3571" s="25"/>
      <c r="V3571" s="25"/>
      <c r="W3571" s="81"/>
      <c r="X3571" s="91" t="e">
        <f ca="1">+VLOOKUP(#REF!,REFERENCIAS!$C:$D,2,0)*VLOOKUP(#REF!,PONDERADORES!A:P,IF(AND(INFORMACION!$T3571='REFERENCIAS RIESGO'!$C$36,INFORMACION!$F3571=REFERENCIAS!$C$24),16,IF(INFORMACION!$T3571='REFERENCIAS RIESGO'!$C$36,13,IF(INFORMACION!$F3571=REFERENCIAS!$C$24,10,7))),0)+VLOOKUP(K3571,REFERENCIAS!$C:$D,2,0)*VLOOKUP($K$2,PONDERADORES!A:P,IF(AND(INFORMACION!$T3571='REFERENCIAS RIESGO'!$C$36,INFORMACION!$F3571=REFERENCIAS!$C$24),16,IF(INFORMACION!$T3571='REFERENCIAS RIESGO'!$C$36,13,IF(INFORMACION!$F3571=REFERENCIAS!$C$24,10,7))),0)+VLOOKUP(L3571,REFERENCIAS!$C:$D,2,0)*VLOOKUP($L$2,PONDERADORES!A:P,IF(AND(INFORMACION!$T3571='REFERENCIAS RIESGO'!$C$36,INFORMACION!$F3571=REFERENCIAS!$C$24),16,IF(INFORMACION!$T3571='REFERENCIAS RIESGO'!$C$36,13,IF(INFORMACION!$F3571=REFERENCIAS!$C$24,10,7))),0)+VLOOKUP(F3571,REFERENCIAS!$C:$D,2,0)*VLOOKUP($F$2,PONDERADORES!A:P,IF(AND(INFORMACION!$T3571='REFERENCIAS RIESGO'!$C$36,INFORMACION!$F3571=REFERENCIAS!$C$24),16,IF(INFORMACION!$T3571='REFERENCIAS RIESGO'!$C$36,13,IF(INFORMACION!$F3571=REFERENCIAS!$C$24,10,7))),0)+VLOOKUP(T3571,REFERENCIAS!$C:$D,2,0)*VLOOKUP($T$2,PONDERADORES!A:P,IF(AND(INFORMACION!$T3571='REFERENCIAS RIESGO'!$C$36,INFORMACION!$F3571=REFERENCIAS!$C$24),16,IF(INFORMACION!$T3571='REFERENCIAS RIESGO'!$C$36,13,IF(INFORMACION!$F3571=REFERENCIAS!$C$24,10,7))),0)+VLOOKUP(IF(J3571&lt;=0.2,0.2,IF(AND(J3571&gt;0.2,J3571&lt;=0.4),0.4,IF(AND(J3571&gt;0.4,J3571&lt;=0.6),0.6,IF(AND(J3571&gt;0.6,J3571&lt;=0.8),0.8,IF(AND(J3571&gt;0.8,J3571&lt;=1),1))))),REFERENCIAS!$C:$D,2,0)*VLOOKUP($J$2,PONDERADORES!A:P,IF(AND(INFORMACION!$T3571='REFERENCIAS RIESGO'!$C$36,INFORMACION!$F3571=REFERENCIAS!$C$24),16,IF(INFORMACION!$T3571='REFERENCIAS RIESGO'!$C$36,13,IF(INFORMACION!$F3571=REFERENCIAS!$C$24,10,7))),0)</f>
        <v>#REF!</v>
      </c>
      <c r="Y3571" s="68">
        <f>+VLOOKUP(M3571,REFERENCIAS!$C:$D,2,0)*VLOOKUP($M$2,PONDERADORES!$A$7:$G$9,7,0)+VLOOKUP(N3571,REFERENCIAS!$C:$D,2,0)*VLOOKUP($N$2,PONDERADORES!$A$7:$G$9,7,0)+VLOOKUP(O3571,REFERENCIAS!$C:$D,2,0)*VLOOKUP($O$2,PONDERADORES!$A$7:$G$9,7,0)</f>
        <v>0.2</v>
      </c>
      <c r="Z3571" s="2">
        <f>+VLOOKUP(IF(R3571&lt;0.1,0,IF(AND(R3571&gt;=0.1,R3571&lt;0.2),0.1,IF(AND(R3571&gt;=0.2,R3571&lt;0.3),0.2,IF(R3571&gt;0.3,0.3,)))),REFERENCIAS!$C:$D,2,0)*VLOOKUP($R$2,PONDERADORES!$A$11:$G$11,7,0)</f>
        <v>15</v>
      </c>
      <c r="AA3571" s="92"/>
      <c r="AB3571" s="95" t="e">
        <f t="shared" ca="1" si="219"/>
        <v>#REF!</v>
      </c>
      <c r="AC3571" s="23" t="e">
        <f ca="1">IF(AB3571&gt;REFERENCIAS!$C$62,REFERENCIAS!$B$62,IF(AND(AB3571&gt;=REFERENCIAS!$C$63,AB3571&lt;REFERENCIAS!$D$63),REFERENCIAS!$B$63,IF(AND(AB3571&gt;REFERENCIAS!$C$64,AB3571&lt;=REFERENCIAS!$D$64),REFERENCIAS!$B$64,IF(AND(AB3571&gt;=REFERENCIAS!$C$65,AB3571&lt;REFERENCIAS!$D$65),REFERENCIAS!$B$65, "Revisar"))))</f>
        <v>#REF!</v>
      </c>
      <c r="AD3571" s="94" t="e">
        <f ca="1">VLOOKUP(AC3571,REFERENCIAS!$B$62:$G$65,4,FALSE)</f>
        <v>#REF!</v>
      </c>
    </row>
    <row r="3572" spans="1:30" ht="17.25" x14ac:dyDescent="0.25">
      <c r="A3572" s="74"/>
      <c r="B3572" s="19"/>
      <c r="C3572" s="19"/>
      <c r="D3572" s="50"/>
      <c r="E3572" s="73"/>
      <c r="F3572" s="74"/>
      <c r="G3572" s="9"/>
      <c r="H3572" s="48"/>
      <c r="I3572" s="49">
        <f t="shared" ca="1" si="220"/>
        <v>2022</v>
      </c>
      <c r="J3572" s="22">
        <f t="shared" ca="1" si="217"/>
        <v>1</v>
      </c>
      <c r="K3572" s="19"/>
      <c r="L3572" s="73"/>
      <c r="M3572" s="74"/>
      <c r="N3572" s="19"/>
      <c r="O3572" s="73"/>
      <c r="P3572" s="82">
        <v>1</v>
      </c>
      <c r="Q3572" s="24">
        <v>1</v>
      </c>
      <c r="R3572" s="81">
        <f t="shared" si="218"/>
        <v>1</v>
      </c>
      <c r="S3572" s="87"/>
      <c r="T3572" s="19"/>
      <c r="U3572" s="25"/>
      <c r="V3572" s="25"/>
      <c r="W3572" s="81"/>
      <c r="X3572" s="91" t="e">
        <f ca="1">+VLOOKUP(#REF!,REFERENCIAS!$C:$D,2,0)*VLOOKUP(#REF!,PONDERADORES!A:P,IF(AND(INFORMACION!$T3572='REFERENCIAS RIESGO'!$C$36,INFORMACION!$F3572=REFERENCIAS!$C$24),16,IF(INFORMACION!$T3572='REFERENCIAS RIESGO'!$C$36,13,IF(INFORMACION!$F3572=REFERENCIAS!$C$24,10,7))),0)+VLOOKUP(K3572,REFERENCIAS!$C:$D,2,0)*VLOOKUP($K$2,PONDERADORES!A:P,IF(AND(INFORMACION!$T3572='REFERENCIAS RIESGO'!$C$36,INFORMACION!$F3572=REFERENCIAS!$C$24),16,IF(INFORMACION!$T3572='REFERENCIAS RIESGO'!$C$36,13,IF(INFORMACION!$F3572=REFERENCIAS!$C$24,10,7))),0)+VLOOKUP(L3572,REFERENCIAS!$C:$D,2,0)*VLOOKUP($L$2,PONDERADORES!A:P,IF(AND(INFORMACION!$T3572='REFERENCIAS RIESGO'!$C$36,INFORMACION!$F3572=REFERENCIAS!$C$24),16,IF(INFORMACION!$T3572='REFERENCIAS RIESGO'!$C$36,13,IF(INFORMACION!$F3572=REFERENCIAS!$C$24,10,7))),0)+VLOOKUP(F3572,REFERENCIAS!$C:$D,2,0)*VLOOKUP($F$2,PONDERADORES!A:P,IF(AND(INFORMACION!$T3572='REFERENCIAS RIESGO'!$C$36,INFORMACION!$F3572=REFERENCIAS!$C$24),16,IF(INFORMACION!$T3572='REFERENCIAS RIESGO'!$C$36,13,IF(INFORMACION!$F3572=REFERENCIAS!$C$24,10,7))),0)+VLOOKUP(T3572,REFERENCIAS!$C:$D,2,0)*VLOOKUP($T$2,PONDERADORES!A:P,IF(AND(INFORMACION!$T3572='REFERENCIAS RIESGO'!$C$36,INFORMACION!$F3572=REFERENCIAS!$C$24),16,IF(INFORMACION!$T3572='REFERENCIAS RIESGO'!$C$36,13,IF(INFORMACION!$F3572=REFERENCIAS!$C$24,10,7))),0)+VLOOKUP(IF(J3572&lt;=0.2,0.2,IF(AND(J3572&gt;0.2,J3572&lt;=0.4),0.4,IF(AND(J3572&gt;0.4,J3572&lt;=0.6),0.6,IF(AND(J3572&gt;0.6,J3572&lt;=0.8),0.8,IF(AND(J3572&gt;0.8,J3572&lt;=1),1))))),REFERENCIAS!$C:$D,2,0)*VLOOKUP($J$2,PONDERADORES!A:P,IF(AND(INFORMACION!$T3572='REFERENCIAS RIESGO'!$C$36,INFORMACION!$F3572=REFERENCIAS!$C$24),16,IF(INFORMACION!$T3572='REFERENCIAS RIESGO'!$C$36,13,IF(INFORMACION!$F3572=REFERENCIAS!$C$24,10,7))),0)</f>
        <v>#REF!</v>
      </c>
      <c r="Y3572" s="68">
        <f>+VLOOKUP(M3572,REFERENCIAS!$C:$D,2,0)*VLOOKUP($M$2,PONDERADORES!$A$7:$G$9,7,0)+VLOOKUP(N3572,REFERENCIAS!$C:$D,2,0)*VLOOKUP($N$2,PONDERADORES!$A$7:$G$9,7,0)+VLOOKUP(O3572,REFERENCIAS!$C:$D,2,0)*VLOOKUP($O$2,PONDERADORES!$A$7:$G$9,7,0)</f>
        <v>0.2</v>
      </c>
      <c r="Z3572" s="2">
        <f>+VLOOKUP(IF(R3572&lt;0.1,0,IF(AND(R3572&gt;=0.1,R3572&lt;0.2),0.1,IF(AND(R3572&gt;=0.2,R3572&lt;0.3),0.2,IF(R3572&gt;0.3,0.3,)))),REFERENCIAS!$C:$D,2,0)*VLOOKUP($R$2,PONDERADORES!$A$11:$G$11,7,0)</f>
        <v>15</v>
      </c>
      <c r="AA3572" s="92"/>
      <c r="AB3572" s="95" t="e">
        <f t="shared" ca="1" si="219"/>
        <v>#REF!</v>
      </c>
      <c r="AC3572" s="23" t="e">
        <f ca="1">IF(AB3572&gt;REFERENCIAS!$C$62,REFERENCIAS!$B$62,IF(AND(AB3572&gt;=REFERENCIAS!$C$63,AB3572&lt;REFERENCIAS!$D$63),REFERENCIAS!$B$63,IF(AND(AB3572&gt;REFERENCIAS!$C$64,AB3572&lt;=REFERENCIAS!$D$64),REFERENCIAS!$B$64,IF(AND(AB3572&gt;=REFERENCIAS!$C$65,AB3572&lt;REFERENCIAS!$D$65),REFERENCIAS!$B$65, "Revisar"))))</f>
        <v>#REF!</v>
      </c>
      <c r="AD3572" s="94" t="e">
        <f ca="1">VLOOKUP(AC3572,REFERENCIAS!$B$62:$G$65,4,FALSE)</f>
        <v>#REF!</v>
      </c>
    </row>
    <row r="3573" spans="1:30" ht="17.25" x14ac:dyDescent="0.25">
      <c r="A3573" s="74"/>
      <c r="B3573" s="19"/>
      <c r="C3573" s="19"/>
      <c r="D3573" s="50"/>
      <c r="E3573" s="73"/>
      <c r="F3573" s="74"/>
      <c r="G3573" s="9"/>
      <c r="H3573" s="48"/>
      <c r="I3573" s="49">
        <f t="shared" ca="1" si="220"/>
        <v>2022</v>
      </c>
      <c r="J3573" s="22">
        <f t="shared" ca="1" si="217"/>
        <v>1</v>
      </c>
      <c r="K3573" s="19"/>
      <c r="L3573" s="73"/>
      <c r="M3573" s="74"/>
      <c r="N3573" s="19"/>
      <c r="O3573" s="73"/>
      <c r="P3573" s="82">
        <v>1</v>
      </c>
      <c r="Q3573" s="24">
        <v>1</v>
      </c>
      <c r="R3573" s="81">
        <f t="shared" si="218"/>
        <v>1</v>
      </c>
      <c r="S3573" s="87"/>
      <c r="T3573" s="19"/>
      <c r="U3573" s="25"/>
      <c r="V3573" s="25"/>
      <c r="W3573" s="81"/>
      <c r="X3573" s="91" t="e">
        <f ca="1">+VLOOKUP(#REF!,REFERENCIAS!$C:$D,2,0)*VLOOKUP(#REF!,PONDERADORES!A:P,IF(AND(INFORMACION!$T3573='REFERENCIAS RIESGO'!$C$36,INFORMACION!$F3573=REFERENCIAS!$C$24),16,IF(INFORMACION!$T3573='REFERENCIAS RIESGO'!$C$36,13,IF(INFORMACION!$F3573=REFERENCIAS!$C$24,10,7))),0)+VLOOKUP(K3573,REFERENCIAS!$C:$D,2,0)*VLOOKUP($K$2,PONDERADORES!A:P,IF(AND(INFORMACION!$T3573='REFERENCIAS RIESGO'!$C$36,INFORMACION!$F3573=REFERENCIAS!$C$24),16,IF(INFORMACION!$T3573='REFERENCIAS RIESGO'!$C$36,13,IF(INFORMACION!$F3573=REFERENCIAS!$C$24,10,7))),0)+VLOOKUP(L3573,REFERENCIAS!$C:$D,2,0)*VLOOKUP($L$2,PONDERADORES!A:P,IF(AND(INFORMACION!$T3573='REFERENCIAS RIESGO'!$C$36,INFORMACION!$F3573=REFERENCIAS!$C$24),16,IF(INFORMACION!$T3573='REFERENCIAS RIESGO'!$C$36,13,IF(INFORMACION!$F3573=REFERENCIAS!$C$24,10,7))),0)+VLOOKUP(F3573,REFERENCIAS!$C:$D,2,0)*VLOOKUP($F$2,PONDERADORES!A:P,IF(AND(INFORMACION!$T3573='REFERENCIAS RIESGO'!$C$36,INFORMACION!$F3573=REFERENCIAS!$C$24),16,IF(INFORMACION!$T3573='REFERENCIAS RIESGO'!$C$36,13,IF(INFORMACION!$F3573=REFERENCIAS!$C$24,10,7))),0)+VLOOKUP(T3573,REFERENCIAS!$C:$D,2,0)*VLOOKUP($T$2,PONDERADORES!A:P,IF(AND(INFORMACION!$T3573='REFERENCIAS RIESGO'!$C$36,INFORMACION!$F3573=REFERENCIAS!$C$24),16,IF(INFORMACION!$T3573='REFERENCIAS RIESGO'!$C$36,13,IF(INFORMACION!$F3573=REFERENCIAS!$C$24,10,7))),0)+VLOOKUP(IF(J3573&lt;=0.2,0.2,IF(AND(J3573&gt;0.2,J3573&lt;=0.4),0.4,IF(AND(J3573&gt;0.4,J3573&lt;=0.6),0.6,IF(AND(J3573&gt;0.6,J3573&lt;=0.8),0.8,IF(AND(J3573&gt;0.8,J3573&lt;=1),1))))),REFERENCIAS!$C:$D,2,0)*VLOOKUP($J$2,PONDERADORES!A:P,IF(AND(INFORMACION!$T3573='REFERENCIAS RIESGO'!$C$36,INFORMACION!$F3573=REFERENCIAS!$C$24),16,IF(INFORMACION!$T3573='REFERENCIAS RIESGO'!$C$36,13,IF(INFORMACION!$F3573=REFERENCIAS!$C$24,10,7))),0)</f>
        <v>#REF!</v>
      </c>
      <c r="Y3573" s="68">
        <f>+VLOOKUP(M3573,REFERENCIAS!$C:$D,2,0)*VLOOKUP($M$2,PONDERADORES!$A$7:$G$9,7,0)+VLOOKUP(N3573,REFERENCIAS!$C:$D,2,0)*VLOOKUP($N$2,PONDERADORES!$A$7:$G$9,7,0)+VLOOKUP(O3573,REFERENCIAS!$C:$D,2,0)*VLOOKUP($O$2,PONDERADORES!$A$7:$G$9,7,0)</f>
        <v>0.2</v>
      </c>
      <c r="Z3573" s="2">
        <f>+VLOOKUP(IF(R3573&lt;0.1,0,IF(AND(R3573&gt;=0.1,R3573&lt;0.2),0.1,IF(AND(R3573&gt;=0.2,R3573&lt;0.3),0.2,IF(R3573&gt;0.3,0.3,)))),REFERENCIAS!$C:$D,2,0)*VLOOKUP($R$2,PONDERADORES!$A$11:$G$11,7,0)</f>
        <v>15</v>
      </c>
      <c r="AA3573" s="92"/>
      <c r="AB3573" s="95" t="e">
        <f t="shared" ca="1" si="219"/>
        <v>#REF!</v>
      </c>
      <c r="AC3573" s="23" t="e">
        <f ca="1">IF(AB3573&gt;REFERENCIAS!$C$62,REFERENCIAS!$B$62,IF(AND(AB3573&gt;=REFERENCIAS!$C$63,AB3573&lt;REFERENCIAS!$D$63),REFERENCIAS!$B$63,IF(AND(AB3573&gt;REFERENCIAS!$C$64,AB3573&lt;=REFERENCIAS!$D$64),REFERENCIAS!$B$64,IF(AND(AB3573&gt;=REFERENCIAS!$C$65,AB3573&lt;REFERENCIAS!$D$65),REFERENCIAS!$B$65, "Revisar"))))</f>
        <v>#REF!</v>
      </c>
      <c r="AD3573" s="94" t="e">
        <f ca="1">VLOOKUP(AC3573,REFERENCIAS!$B$62:$G$65,4,FALSE)</f>
        <v>#REF!</v>
      </c>
    </row>
    <row r="3574" spans="1:30" ht="17.25" x14ac:dyDescent="0.25">
      <c r="A3574" s="74"/>
      <c r="B3574" s="19"/>
      <c r="C3574" s="19"/>
      <c r="D3574" s="50"/>
      <c r="E3574" s="73"/>
      <c r="F3574" s="74"/>
      <c r="G3574" s="9"/>
      <c r="H3574" s="48"/>
      <c r="I3574" s="49">
        <f t="shared" ca="1" si="220"/>
        <v>2022</v>
      </c>
      <c r="J3574" s="22">
        <f t="shared" ca="1" si="217"/>
        <v>1</v>
      </c>
      <c r="K3574" s="19"/>
      <c r="L3574" s="73"/>
      <c r="M3574" s="74"/>
      <c r="N3574" s="19"/>
      <c r="O3574" s="73"/>
      <c r="P3574" s="82">
        <v>1</v>
      </c>
      <c r="Q3574" s="24">
        <v>1</v>
      </c>
      <c r="R3574" s="81">
        <f t="shared" si="218"/>
        <v>1</v>
      </c>
      <c r="S3574" s="87"/>
      <c r="T3574" s="19"/>
      <c r="U3574" s="25"/>
      <c r="V3574" s="25"/>
      <c r="W3574" s="81"/>
      <c r="X3574" s="91" t="e">
        <f ca="1">+VLOOKUP(#REF!,REFERENCIAS!$C:$D,2,0)*VLOOKUP(#REF!,PONDERADORES!A:P,IF(AND(INFORMACION!$T3574='REFERENCIAS RIESGO'!$C$36,INFORMACION!$F3574=REFERENCIAS!$C$24),16,IF(INFORMACION!$T3574='REFERENCIAS RIESGO'!$C$36,13,IF(INFORMACION!$F3574=REFERENCIAS!$C$24,10,7))),0)+VLOOKUP(K3574,REFERENCIAS!$C:$D,2,0)*VLOOKUP($K$2,PONDERADORES!A:P,IF(AND(INFORMACION!$T3574='REFERENCIAS RIESGO'!$C$36,INFORMACION!$F3574=REFERENCIAS!$C$24),16,IF(INFORMACION!$T3574='REFERENCIAS RIESGO'!$C$36,13,IF(INFORMACION!$F3574=REFERENCIAS!$C$24,10,7))),0)+VLOOKUP(L3574,REFERENCIAS!$C:$D,2,0)*VLOOKUP($L$2,PONDERADORES!A:P,IF(AND(INFORMACION!$T3574='REFERENCIAS RIESGO'!$C$36,INFORMACION!$F3574=REFERENCIAS!$C$24),16,IF(INFORMACION!$T3574='REFERENCIAS RIESGO'!$C$36,13,IF(INFORMACION!$F3574=REFERENCIAS!$C$24,10,7))),0)+VLOOKUP(F3574,REFERENCIAS!$C:$D,2,0)*VLOOKUP($F$2,PONDERADORES!A:P,IF(AND(INFORMACION!$T3574='REFERENCIAS RIESGO'!$C$36,INFORMACION!$F3574=REFERENCIAS!$C$24),16,IF(INFORMACION!$T3574='REFERENCIAS RIESGO'!$C$36,13,IF(INFORMACION!$F3574=REFERENCIAS!$C$24,10,7))),0)+VLOOKUP(T3574,REFERENCIAS!$C:$D,2,0)*VLOOKUP($T$2,PONDERADORES!A:P,IF(AND(INFORMACION!$T3574='REFERENCIAS RIESGO'!$C$36,INFORMACION!$F3574=REFERENCIAS!$C$24),16,IF(INFORMACION!$T3574='REFERENCIAS RIESGO'!$C$36,13,IF(INFORMACION!$F3574=REFERENCIAS!$C$24,10,7))),0)+VLOOKUP(IF(J3574&lt;=0.2,0.2,IF(AND(J3574&gt;0.2,J3574&lt;=0.4),0.4,IF(AND(J3574&gt;0.4,J3574&lt;=0.6),0.6,IF(AND(J3574&gt;0.6,J3574&lt;=0.8),0.8,IF(AND(J3574&gt;0.8,J3574&lt;=1),1))))),REFERENCIAS!$C:$D,2,0)*VLOOKUP($J$2,PONDERADORES!A:P,IF(AND(INFORMACION!$T3574='REFERENCIAS RIESGO'!$C$36,INFORMACION!$F3574=REFERENCIAS!$C$24),16,IF(INFORMACION!$T3574='REFERENCIAS RIESGO'!$C$36,13,IF(INFORMACION!$F3574=REFERENCIAS!$C$24,10,7))),0)</f>
        <v>#REF!</v>
      </c>
      <c r="Y3574" s="68">
        <f>+VLOOKUP(M3574,REFERENCIAS!$C:$D,2,0)*VLOOKUP($M$2,PONDERADORES!$A$7:$G$9,7,0)+VLOOKUP(N3574,REFERENCIAS!$C:$D,2,0)*VLOOKUP($N$2,PONDERADORES!$A$7:$G$9,7,0)+VLOOKUP(O3574,REFERENCIAS!$C:$D,2,0)*VLOOKUP($O$2,PONDERADORES!$A$7:$G$9,7,0)</f>
        <v>0.2</v>
      </c>
      <c r="Z3574" s="2">
        <f>+VLOOKUP(IF(R3574&lt;0.1,0,IF(AND(R3574&gt;=0.1,R3574&lt;0.2),0.1,IF(AND(R3574&gt;=0.2,R3574&lt;0.3),0.2,IF(R3574&gt;0.3,0.3,)))),REFERENCIAS!$C:$D,2,0)*VLOOKUP($R$2,PONDERADORES!$A$11:$G$11,7,0)</f>
        <v>15</v>
      </c>
      <c r="AA3574" s="92"/>
      <c r="AB3574" s="95" t="e">
        <f t="shared" ca="1" si="219"/>
        <v>#REF!</v>
      </c>
      <c r="AC3574" s="23" t="e">
        <f ca="1">IF(AB3574&gt;REFERENCIAS!$C$62,REFERENCIAS!$B$62,IF(AND(AB3574&gt;=REFERENCIAS!$C$63,AB3574&lt;REFERENCIAS!$D$63),REFERENCIAS!$B$63,IF(AND(AB3574&gt;REFERENCIAS!$C$64,AB3574&lt;=REFERENCIAS!$D$64),REFERENCIAS!$B$64,IF(AND(AB3574&gt;=REFERENCIAS!$C$65,AB3574&lt;REFERENCIAS!$D$65),REFERENCIAS!$B$65, "Revisar"))))</f>
        <v>#REF!</v>
      </c>
      <c r="AD3574" s="94" t="e">
        <f ca="1">VLOOKUP(AC3574,REFERENCIAS!$B$62:$G$65,4,FALSE)</f>
        <v>#REF!</v>
      </c>
    </row>
    <row r="3575" spans="1:30" ht="17.25" x14ac:dyDescent="0.25">
      <c r="A3575" s="74"/>
      <c r="B3575" s="19"/>
      <c r="C3575" s="19"/>
      <c r="D3575" s="50"/>
      <c r="E3575" s="73"/>
      <c r="F3575" s="74"/>
      <c r="G3575" s="9"/>
      <c r="H3575" s="48"/>
      <c r="I3575" s="49">
        <f t="shared" ca="1" si="220"/>
        <v>2022</v>
      </c>
      <c r="J3575" s="22">
        <f t="shared" ca="1" si="217"/>
        <v>1</v>
      </c>
      <c r="K3575" s="19"/>
      <c r="L3575" s="73"/>
      <c r="M3575" s="74"/>
      <c r="N3575" s="19"/>
      <c r="O3575" s="73"/>
      <c r="P3575" s="82">
        <v>1</v>
      </c>
      <c r="Q3575" s="24">
        <v>1</v>
      </c>
      <c r="R3575" s="81">
        <f t="shared" si="218"/>
        <v>1</v>
      </c>
      <c r="S3575" s="87"/>
      <c r="T3575" s="19"/>
      <c r="U3575" s="25"/>
      <c r="V3575" s="25"/>
      <c r="W3575" s="81"/>
      <c r="X3575" s="91" t="e">
        <f ca="1">+VLOOKUP(#REF!,REFERENCIAS!$C:$D,2,0)*VLOOKUP(#REF!,PONDERADORES!A:P,IF(AND(INFORMACION!$T3575='REFERENCIAS RIESGO'!$C$36,INFORMACION!$F3575=REFERENCIAS!$C$24),16,IF(INFORMACION!$T3575='REFERENCIAS RIESGO'!$C$36,13,IF(INFORMACION!$F3575=REFERENCIAS!$C$24,10,7))),0)+VLOOKUP(K3575,REFERENCIAS!$C:$D,2,0)*VLOOKUP($K$2,PONDERADORES!A:P,IF(AND(INFORMACION!$T3575='REFERENCIAS RIESGO'!$C$36,INFORMACION!$F3575=REFERENCIAS!$C$24),16,IF(INFORMACION!$T3575='REFERENCIAS RIESGO'!$C$36,13,IF(INFORMACION!$F3575=REFERENCIAS!$C$24,10,7))),0)+VLOOKUP(L3575,REFERENCIAS!$C:$D,2,0)*VLOOKUP($L$2,PONDERADORES!A:P,IF(AND(INFORMACION!$T3575='REFERENCIAS RIESGO'!$C$36,INFORMACION!$F3575=REFERENCIAS!$C$24),16,IF(INFORMACION!$T3575='REFERENCIAS RIESGO'!$C$36,13,IF(INFORMACION!$F3575=REFERENCIAS!$C$24,10,7))),0)+VLOOKUP(F3575,REFERENCIAS!$C:$D,2,0)*VLOOKUP($F$2,PONDERADORES!A:P,IF(AND(INFORMACION!$T3575='REFERENCIAS RIESGO'!$C$36,INFORMACION!$F3575=REFERENCIAS!$C$24),16,IF(INFORMACION!$T3575='REFERENCIAS RIESGO'!$C$36,13,IF(INFORMACION!$F3575=REFERENCIAS!$C$24,10,7))),0)+VLOOKUP(T3575,REFERENCIAS!$C:$D,2,0)*VLOOKUP($T$2,PONDERADORES!A:P,IF(AND(INFORMACION!$T3575='REFERENCIAS RIESGO'!$C$36,INFORMACION!$F3575=REFERENCIAS!$C$24),16,IF(INFORMACION!$T3575='REFERENCIAS RIESGO'!$C$36,13,IF(INFORMACION!$F3575=REFERENCIAS!$C$24,10,7))),0)+VLOOKUP(IF(J3575&lt;=0.2,0.2,IF(AND(J3575&gt;0.2,J3575&lt;=0.4),0.4,IF(AND(J3575&gt;0.4,J3575&lt;=0.6),0.6,IF(AND(J3575&gt;0.6,J3575&lt;=0.8),0.8,IF(AND(J3575&gt;0.8,J3575&lt;=1),1))))),REFERENCIAS!$C:$D,2,0)*VLOOKUP($J$2,PONDERADORES!A:P,IF(AND(INFORMACION!$T3575='REFERENCIAS RIESGO'!$C$36,INFORMACION!$F3575=REFERENCIAS!$C$24),16,IF(INFORMACION!$T3575='REFERENCIAS RIESGO'!$C$36,13,IF(INFORMACION!$F3575=REFERENCIAS!$C$24,10,7))),0)</f>
        <v>#REF!</v>
      </c>
      <c r="Y3575" s="68">
        <f>+VLOOKUP(M3575,REFERENCIAS!$C:$D,2,0)*VLOOKUP($M$2,PONDERADORES!$A$7:$G$9,7,0)+VLOOKUP(N3575,REFERENCIAS!$C:$D,2,0)*VLOOKUP($N$2,PONDERADORES!$A$7:$G$9,7,0)+VLOOKUP(O3575,REFERENCIAS!$C:$D,2,0)*VLOOKUP($O$2,PONDERADORES!$A$7:$G$9,7,0)</f>
        <v>0.2</v>
      </c>
      <c r="Z3575" s="2">
        <f>+VLOOKUP(IF(R3575&lt;0.1,0,IF(AND(R3575&gt;=0.1,R3575&lt;0.2),0.1,IF(AND(R3575&gt;=0.2,R3575&lt;0.3),0.2,IF(R3575&gt;0.3,0.3,)))),REFERENCIAS!$C:$D,2,0)*VLOOKUP($R$2,PONDERADORES!$A$11:$G$11,7,0)</f>
        <v>15</v>
      </c>
      <c r="AA3575" s="92"/>
      <c r="AB3575" s="95" t="e">
        <f t="shared" ca="1" si="219"/>
        <v>#REF!</v>
      </c>
      <c r="AC3575" s="23" t="e">
        <f ca="1">IF(AB3575&gt;REFERENCIAS!$C$62,REFERENCIAS!$B$62,IF(AND(AB3575&gt;=REFERENCIAS!$C$63,AB3575&lt;REFERENCIAS!$D$63),REFERENCIAS!$B$63,IF(AND(AB3575&gt;REFERENCIAS!$C$64,AB3575&lt;=REFERENCIAS!$D$64),REFERENCIAS!$B$64,IF(AND(AB3575&gt;=REFERENCIAS!$C$65,AB3575&lt;REFERENCIAS!$D$65),REFERENCIAS!$B$65, "Revisar"))))</f>
        <v>#REF!</v>
      </c>
      <c r="AD3575" s="94" t="e">
        <f ca="1">VLOOKUP(AC3575,REFERENCIAS!$B$62:$G$65,4,FALSE)</f>
        <v>#REF!</v>
      </c>
    </row>
    <row r="3576" spans="1:30" ht="17.25" x14ac:dyDescent="0.25">
      <c r="A3576" s="74"/>
      <c r="B3576" s="19"/>
      <c r="C3576" s="19"/>
      <c r="D3576" s="50"/>
      <c r="E3576" s="73"/>
      <c r="F3576" s="74"/>
      <c r="G3576" s="9"/>
      <c r="H3576" s="48"/>
      <c r="I3576" s="49">
        <f t="shared" ca="1" si="220"/>
        <v>2022</v>
      </c>
      <c r="J3576" s="22">
        <f t="shared" ca="1" si="217"/>
        <v>1</v>
      </c>
      <c r="K3576" s="19"/>
      <c r="L3576" s="73"/>
      <c r="M3576" s="74"/>
      <c r="N3576" s="19"/>
      <c r="O3576" s="73"/>
      <c r="P3576" s="82">
        <v>1</v>
      </c>
      <c r="Q3576" s="24">
        <v>1</v>
      </c>
      <c r="R3576" s="81">
        <f t="shared" si="218"/>
        <v>1</v>
      </c>
      <c r="S3576" s="87"/>
      <c r="T3576" s="19"/>
      <c r="U3576" s="25"/>
      <c r="V3576" s="25"/>
      <c r="W3576" s="81"/>
      <c r="X3576" s="91" t="e">
        <f ca="1">+VLOOKUP(#REF!,REFERENCIAS!$C:$D,2,0)*VLOOKUP(#REF!,PONDERADORES!A:P,IF(AND(INFORMACION!$T3576='REFERENCIAS RIESGO'!$C$36,INFORMACION!$F3576=REFERENCIAS!$C$24),16,IF(INFORMACION!$T3576='REFERENCIAS RIESGO'!$C$36,13,IF(INFORMACION!$F3576=REFERENCIAS!$C$24,10,7))),0)+VLOOKUP(K3576,REFERENCIAS!$C:$D,2,0)*VLOOKUP($K$2,PONDERADORES!A:P,IF(AND(INFORMACION!$T3576='REFERENCIAS RIESGO'!$C$36,INFORMACION!$F3576=REFERENCIAS!$C$24),16,IF(INFORMACION!$T3576='REFERENCIAS RIESGO'!$C$36,13,IF(INFORMACION!$F3576=REFERENCIAS!$C$24,10,7))),0)+VLOOKUP(L3576,REFERENCIAS!$C:$D,2,0)*VLOOKUP($L$2,PONDERADORES!A:P,IF(AND(INFORMACION!$T3576='REFERENCIAS RIESGO'!$C$36,INFORMACION!$F3576=REFERENCIAS!$C$24),16,IF(INFORMACION!$T3576='REFERENCIAS RIESGO'!$C$36,13,IF(INFORMACION!$F3576=REFERENCIAS!$C$24,10,7))),0)+VLOOKUP(F3576,REFERENCIAS!$C:$D,2,0)*VLOOKUP($F$2,PONDERADORES!A:P,IF(AND(INFORMACION!$T3576='REFERENCIAS RIESGO'!$C$36,INFORMACION!$F3576=REFERENCIAS!$C$24),16,IF(INFORMACION!$T3576='REFERENCIAS RIESGO'!$C$36,13,IF(INFORMACION!$F3576=REFERENCIAS!$C$24,10,7))),0)+VLOOKUP(T3576,REFERENCIAS!$C:$D,2,0)*VLOOKUP($T$2,PONDERADORES!A:P,IF(AND(INFORMACION!$T3576='REFERENCIAS RIESGO'!$C$36,INFORMACION!$F3576=REFERENCIAS!$C$24),16,IF(INFORMACION!$T3576='REFERENCIAS RIESGO'!$C$36,13,IF(INFORMACION!$F3576=REFERENCIAS!$C$24,10,7))),0)+VLOOKUP(IF(J3576&lt;=0.2,0.2,IF(AND(J3576&gt;0.2,J3576&lt;=0.4),0.4,IF(AND(J3576&gt;0.4,J3576&lt;=0.6),0.6,IF(AND(J3576&gt;0.6,J3576&lt;=0.8),0.8,IF(AND(J3576&gt;0.8,J3576&lt;=1),1))))),REFERENCIAS!$C:$D,2,0)*VLOOKUP($J$2,PONDERADORES!A:P,IF(AND(INFORMACION!$T3576='REFERENCIAS RIESGO'!$C$36,INFORMACION!$F3576=REFERENCIAS!$C$24),16,IF(INFORMACION!$T3576='REFERENCIAS RIESGO'!$C$36,13,IF(INFORMACION!$F3576=REFERENCIAS!$C$24,10,7))),0)</f>
        <v>#REF!</v>
      </c>
      <c r="Y3576" s="68">
        <f>+VLOOKUP(M3576,REFERENCIAS!$C:$D,2,0)*VLOOKUP($M$2,PONDERADORES!$A$7:$G$9,7,0)+VLOOKUP(N3576,REFERENCIAS!$C:$D,2,0)*VLOOKUP($N$2,PONDERADORES!$A$7:$G$9,7,0)+VLOOKUP(O3576,REFERENCIAS!$C:$D,2,0)*VLOOKUP($O$2,PONDERADORES!$A$7:$G$9,7,0)</f>
        <v>0.2</v>
      </c>
      <c r="Z3576" s="2">
        <f>+VLOOKUP(IF(R3576&lt;0.1,0,IF(AND(R3576&gt;=0.1,R3576&lt;0.2),0.1,IF(AND(R3576&gt;=0.2,R3576&lt;0.3),0.2,IF(R3576&gt;0.3,0.3,)))),REFERENCIAS!$C:$D,2,0)*VLOOKUP($R$2,PONDERADORES!$A$11:$G$11,7,0)</f>
        <v>15</v>
      </c>
      <c r="AA3576" s="92"/>
      <c r="AB3576" s="95" t="e">
        <f t="shared" ca="1" si="219"/>
        <v>#REF!</v>
      </c>
      <c r="AC3576" s="23" t="e">
        <f ca="1">IF(AB3576&gt;REFERENCIAS!$C$62,REFERENCIAS!$B$62,IF(AND(AB3576&gt;=REFERENCIAS!$C$63,AB3576&lt;REFERENCIAS!$D$63),REFERENCIAS!$B$63,IF(AND(AB3576&gt;REFERENCIAS!$C$64,AB3576&lt;=REFERENCIAS!$D$64),REFERENCIAS!$B$64,IF(AND(AB3576&gt;=REFERENCIAS!$C$65,AB3576&lt;REFERENCIAS!$D$65),REFERENCIAS!$B$65, "Revisar"))))</f>
        <v>#REF!</v>
      </c>
      <c r="AD3576" s="94" t="e">
        <f ca="1">VLOOKUP(AC3576,REFERENCIAS!$B$62:$G$65,4,FALSE)</f>
        <v>#REF!</v>
      </c>
    </row>
    <row r="3577" spans="1:30" ht="17.25" x14ac:dyDescent="0.25">
      <c r="A3577" s="74"/>
      <c r="B3577" s="19"/>
      <c r="C3577" s="19"/>
      <c r="D3577" s="50"/>
      <c r="E3577" s="73"/>
      <c r="F3577" s="74"/>
      <c r="G3577" s="9"/>
      <c r="H3577" s="48"/>
      <c r="I3577" s="49">
        <f t="shared" ca="1" si="220"/>
        <v>2022</v>
      </c>
      <c r="J3577" s="22">
        <f t="shared" ca="1" si="217"/>
        <v>1</v>
      </c>
      <c r="K3577" s="19"/>
      <c r="L3577" s="73"/>
      <c r="M3577" s="74"/>
      <c r="N3577" s="19"/>
      <c r="O3577" s="73"/>
      <c r="P3577" s="82">
        <v>1</v>
      </c>
      <c r="Q3577" s="24">
        <v>1</v>
      </c>
      <c r="R3577" s="81">
        <f t="shared" si="218"/>
        <v>1</v>
      </c>
      <c r="S3577" s="87"/>
      <c r="T3577" s="19"/>
      <c r="U3577" s="25"/>
      <c r="V3577" s="25"/>
      <c r="W3577" s="81"/>
      <c r="X3577" s="91" t="e">
        <f ca="1">+VLOOKUP(#REF!,REFERENCIAS!$C:$D,2,0)*VLOOKUP(#REF!,PONDERADORES!A:P,IF(AND(INFORMACION!$T3577='REFERENCIAS RIESGO'!$C$36,INFORMACION!$F3577=REFERENCIAS!$C$24),16,IF(INFORMACION!$T3577='REFERENCIAS RIESGO'!$C$36,13,IF(INFORMACION!$F3577=REFERENCIAS!$C$24,10,7))),0)+VLOOKUP(K3577,REFERENCIAS!$C:$D,2,0)*VLOOKUP($K$2,PONDERADORES!A:P,IF(AND(INFORMACION!$T3577='REFERENCIAS RIESGO'!$C$36,INFORMACION!$F3577=REFERENCIAS!$C$24),16,IF(INFORMACION!$T3577='REFERENCIAS RIESGO'!$C$36,13,IF(INFORMACION!$F3577=REFERENCIAS!$C$24,10,7))),0)+VLOOKUP(L3577,REFERENCIAS!$C:$D,2,0)*VLOOKUP($L$2,PONDERADORES!A:P,IF(AND(INFORMACION!$T3577='REFERENCIAS RIESGO'!$C$36,INFORMACION!$F3577=REFERENCIAS!$C$24),16,IF(INFORMACION!$T3577='REFERENCIAS RIESGO'!$C$36,13,IF(INFORMACION!$F3577=REFERENCIAS!$C$24,10,7))),0)+VLOOKUP(F3577,REFERENCIAS!$C:$D,2,0)*VLOOKUP($F$2,PONDERADORES!A:P,IF(AND(INFORMACION!$T3577='REFERENCIAS RIESGO'!$C$36,INFORMACION!$F3577=REFERENCIAS!$C$24),16,IF(INFORMACION!$T3577='REFERENCIAS RIESGO'!$C$36,13,IF(INFORMACION!$F3577=REFERENCIAS!$C$24,10,7))),0)+VLOOKUP(T3577,REFERENCIAS!$C:$D,2,0)*VLOOKUP($T$2,PONDERADORES!A:P,IF(AND(INFORMACION!$T3577='REFERENCIAS RIESGO'!$C$36,INFORMACION!$F3577=REFERENCIAS!$C$24),16,IF(INFORMACION!$T3577='REFERENCIAS RIESGO'!$C$36,13,IF(INFORMACION!$F3577=REFERENCIAS!$C$24,10,7))),0)+VLOOKUP(IF(J3577&lt;=0.2,0.2,IF(AND(J3577&gt;0.2,J3577&lt;=0.4),0.4,IF(AND(J3577&gt;0.4,J3577&lt;=0.6),0.6,IF(AND(J3577&gt;0.6,J3577&lt;=0.8),0.8,IF(AND(J3577&gt;0.8,J3577&lt;=1),1))))),REFERENCIAS!$C:$D,2,0)*VLOOKUP($J$2,PONDERADORES!A:P,IF(AND(INFORMACION!$T3577='REFERENCIAS RIESGO'!$C$36,INFORMACION!$F3577=REFERENCIAS!$C$24),16,IF(INFORMACION!$T3577='REFERENCIAS RIESGO'!$C$36,13,IF(INFORMACION!$F3577=REFERENCIAS!$C$24,10,7))),0)</f>
        <v>#REF!</v>
      </c>
      <c r="Y3577" s="68">
        <f>+VLOOKUP(M3577,REFERENCIAS!$C:$D,2,0)*VLOOKUP($M$2,PONDERADORES!$A$7:$G$9,7,0)+VLOOKUP(N3577,REFERENCIAS!$C:$D,2,0)*VLOOKUP($N$2,PONDERADORES!$A$7:$G$9,7,0)+VLOOKUP(O3577,REFERENCIAS!$C:$D,2,0)*VLOOKUP($O$2,PONDERADORES!$A$7:$G$9,7,0)</f>
        <v>0.2</v>
      </c>
      <c r="Z3577" s="2">
        <f>+VLOOKUP(IF(R3577&lt;0.1,0,IF(AND(R3577&gt;=0.1,R3577&lt;0.2),0.1,IF(AND(R3577&gt;=0.2,R3577&lt;0.3),0.2,IF(R3577&gt;0.3,0.3,)))),REFERENCIAS!$C:$D,2,0)*VLOOKUP($R$2,PONDERADORES!$A$11:$G$11,7,0)</f>
        <v>15</v>
      </c>
      <c r="AA3577" s="92"/>
      <c r="AB3577" s="95" t="e">
        <f t="shared" ca="1" si="219"/>
        <v>#REF!</v>
      </c>
      <c r="AC3577" s="23" t="e">
        <f ca="1">IF(AB3577&gt;REFERENCIAS!$C$62,REFERENCIAS!$B$62,IF(AND(AB3577&gt;=REFERENCIAS!$C$63,AB3577&lt;REFERENCIAS!$D$63),REFERENCIAS!$B$63,IF(AND(AB3577&gt;REFERENCIAS!$C$64,AB3577&lt;=REFERENCIAS!$D$64),REFERENCIAS!$B$64,IF(AND(AB3577&gt;=REFERENCIAS!$C$65,AB3577&lt;REFERENCIAS!$D$65),REFERENCIAS!$B$65, "Revisar"))))</f>
        <v>#REF!</v>
      </c>
      <c r="AD3577" s="94" t="e">
        <f ca="1">VLOOKUP(AC3577,REFERENCIAS!$B$62:$G$65,4,FALSE)</f>
        <v>#REF!</v>
      </c>
    </row>
    <row r="3578" spans="1:30" ht="17.25" x14ac:dyDescent="0.25">
      <c r="A3578" s="74"/>
      <c r="B3578" s="19"/>
      <c r="C3578" s="19"/>
      <c r="D3578" s="50"/>
      <c r="E3578" s="73"/>
      <c r="F3578" s="74"/>
      <c r="G3578" s="9"/>
      <c r="H3578" s="48"/>
      <c r="I3578" s="49">
        <f t="shared" ca="1" si="220"/>
        <v>2022</v>
      </c>
      <c r="J3578" s="22">
        <f t="shared" ca="1" si="217"/>
        <v>1</v>
      </c>
      <c r="K3578" s="19"/>
      <c r="L3578" s="73"/>
      <c r="M3578" s="74"/>
      <c r="N3578" s="19"/>
      <c r="O3578" s="73"/>
      <c r="P3578" s="82">
        <v>1</v>
      </c>
      <c r="Q3578" s="24">
        <v>1</v>
      </c>
      <c r="R3578" s="81">
        <f t="shared" si="218"/>
        <v>1</v>
      </c>
      <c r="S3578" s="87"/>
      <c r="T3578" s="19"/>
      <c r="U3578" s="25"/>
      <c r="V3578" s="25"/>
      <c r="W3578" s="81"/>
      <c r="X3578" s="91" t="e">
        <f ca="1">+VLOOKUP(#REF!,REFERENCIAS!$C:$D,2,0)*VLOOKUP(#REF!,PONDERADORES!A:P,IF(AND(INFORMACION!$T3578='REFERENCIAS RIESGO'!$C$36,INFORMACION!$F3578=REFERENCIAS!$C$24),16,IF(INFORMACION!$T3578='REFERENCIAS RIESGO'!$C$36,13,IF(INFORMACION!$F3578=REFERENCIAS!$C$24,10,7))),0)+VLOOKUP(K3578,REFERENCIAS!$C:$D,2,0)*VLOOKUP($K$2,PONDERADORES!A:P,IF(AND(INFORMACION!$T3578='REFERENCIAS RIESGO'!$C$36,INFORMACION!$F3578=REFERENCIAS!$C$24),16,IF(INFORMACION!$T3578='REFERENCIAS RIESGO'!$C$36,13,IF(INFORMACION!$F3578=REFERENCIAS!$C$24,10,7))),0)+VLOOKUP(L3578,REFERENCIAS!$C:$D,2,0)*VLOOKUP($L$2,PONDERADORES!A:P,IF(AND(INFORMACION!$T3578='REFERENCIAS RIESGO'!$C$36,INFORMACION!$F3578=REFERENCIAS!$C$24),16,IF(INFORMACION!$T3578='REFERENCIAS RIESGO'!$C$36,13,IF(INFORMACION!$F3578=REFERENCIAS!$C$24,10,7))),0)+VLOOKUP(F3578,REFERENCIAS!$C:$D,2,0)*VLOOKUP($F$2,PONDERADORES!A:P,IF(AND(INFORMACION!$T3578='REFERENCIAS RIESGO'!$C$36,INFORMACION!$F3578=REFERENCIAS!$C$24),16,IF(INFORMACION!$T3578='REFERENCIAS RIESGO'!$C$36,13,IF(INFORMACION!$F3578=REFERENCIAS!$C$24,10,7))),0)+VLOOKUP(T3578,REFERENCIAS!$C:$D,2,0)*VLOOKUP($T$2,PONDERADORES!A:P,IF(AND(INFORMACION!$T3578='REFERENCIAS RIESGO'!$C$36,INFORMACION!$F3578=REFERENCIAS!$C$24),16,IF(INFORMACION!$T3578='REFERENCIAS RIESGO'!$C$36,13,IF(INFORMACION!$F3578=REFERENCIAS!$C$24,10,7))),0)+VLOOKUP(IF(J3578&lt;=0.2,0.2,IF(AND(J3578&gt;0.2,J3578&lt;=0.4),0.4,IF(AND(J3578&gt;0.4,J3578&lt;=0.6),0.6,IF(AND(J3578&gt;0.6,J3578&lt;=0.8),0.8,IF(AND(J3578&gt;0.8,J3578&lt;=1),1))))),REFERENCIAS!$C:$D,2,0)*VLOOKUP($J$2,PONDERADORES!A:P,IF(AND(INFORMACION!$T3578='REFERENCIAS RIESGO'!$C$36,INFORMACION!$F3578=REFERENCIAS!$C$24),16,IF(INFORMACION!$T3578='REFERENCIAS RIESGO'!$C$36,13,IF(INFORMACION!$F3578=REFERENCIAS!$C$24,10,7))),0)</f>
        <v>#REF!</v>
      </c>
      <c r="Y3578" s="68">
        <f>+VLOOKUP(M3578,REFERENCIAS!$C:$D,2,0)*VLOOKUP($M$2,PONDERADORES!$A$7:$G$9,7,0)+VLOOKUP(N3578,REFERENCIAS!$C:$D,2,0)*VLOOKUP($N$2,PONDERADORES!$A$7:$G$9,7,0)+VLOOKUP(O3578,REFERENCIAS!$C:$D,2,0)*VLOOKUP($O$2,PONDERADORES!$A$7:$G$9,7,0)</f>
        <v>0.2</v>
      </c>
      <c r="Z3578" s="2">
        <f>+VLOOKUP(IF(R3578&lt;0.1,0,IF(AND(R3578&gt;=0.1,R3578&lt;0.2),0.1,IF(AND(R3578&gt;=0.2,R3578&lt;0.3),0.2,IF(R3578&gt;0.3,0.3,)))),REFERENCIAS!$C:$D,2,0)*VLOOKUP($R$2,PONDERADORES!$A$11:$G$11,7,0)</f>
        <v>15</v>
      </c>
      <c r="AA3578" s="92"/>
      <c r="AB3578" s="95" t="e">
        <f t="shared" ca="1" si="219"/>
        <v>#REF!</v>
      </c>
      <c r="AC3578" s="23" t="e">
        <f ca="1">IF(AB3578&gt;REFERENCIAS!$C$62,REFERENCIAS!$B$62,IF(AND(AB3578&gt;=REFERENCIAS!$C$63,AB3578&lt;REFERENCIAS!$D$63),REFERENCIAS!$B$63,IF(AND(AB3578&gt;REFERENCIAS!$C$64,AB3578&lt;=REFERENCIAS!$D$64),REFERENCIAS!$B$64,IF(AND(AB3578&gt;=REFERENCIAS!$C$65,AB3578&lt;REFERENCIAS!$D$65),REFERENCIAS!$B$65, "Revisar"))))</f>
        <v>#REF!</v>
      </c>
      <c r="AD3578" s="94" t="e">
        <f ca="1">VLOOKUP(AC3578,REFERENCIAS!$B$62:$G$65,4,FALSE)</f>
        <v>#REF!</v>
      </c>
    </row>
    <row r="3579" spans="1:30" ht="17.25" x14ac:dyDescent="0.25">
      <c r="A3579" s="74"/>
      <c r="B3579" s="19"/>
      <c r="C3579" s="19"/>
      <c r="D3579" s="50"/>
      <c r="E3579" s="73"/>
      <c r="F3579" s="74"/>
      <c r="G3579" s="9"/>
      <c r="H3579" s="48"/>
      <c r="I3579" s="49">
        <f t="shared" ca="1" si="220"/>
        <v>2022</v>
      </c>
      <c r="J3579" s="22">
        <f t="shared" ca="1" si="217"/>
        <v>1</v>
      </c>
      <c r="K3579" s="19"/>
      <c r="L3579" s="73"/>
      <c r="M3579" s="74"/>
      <c r="N3579" s="19"/>
      <c r="O3579" s="73"/>
      <c r="P3579" s="82">
        <v>1</v>
      </c>
      <c r="Q3579" s="24">
        <v>1</v>
      </c>
      <c r="R3579" s="81">
        <f t="shared" si="218"/>
        <v>1</v>
      </c>
      <c r="S3579" s="87"/>
      <c r="T3579" s="19"/>
      <c r="U3579" s="25"/>
      <c r="V3579" s="25"/>
      <c r="W3579" s="81"/>
      <c r="X3579" s="91" t="e">
        <f ca="1">+VLOOKUP(#REF!,REFERENCIAS!$C:$D,2,0)*VLOOKUP(#REF!,PONDERADORES!A:P,IF(AND(INFORMACION!$T3579='REFERENCIAS RIESGO'!$C$36,INFORMACION!$F3579=REFERENCIAS!$C$24),16,IF(INFORMACION!$T3579='REFERENCIAS RIESGO'!$C$36,13,IF(INFORMACION!$F3579=REFERENCIAS!$C$24,10,7))),0)+VLOOKUP(K3579,REFERENCIAS!$C:$D,2,0)*VLOOKUP($K$2,PONDERADORES!A:P,IF(AND(INFORMACION!$T3579='REFERENCIAS RIESGO'!$C$36,INFORMACION!$F3579=REFERENCIAS!$C$24),16,IF(INFORMACION!$T3579='REFERENCIAS RIESGO'!$C$36,13,IF(INFORMACION!$F3579=REFERENCIAS!$C$24,10,7))),0)+VLOOKUP(L3579,REFERENCIAS!$C:$D,2,0)*VLOOKUP($L$2,PONDERADORES!A:P,IF(AND(INFORMACION!$T3579='REFERENCIAS RIESGO'!$C$36,INFORMACION!$F3579=REFERENCIAS!$C$24),16,IF(INFORMACION!$T3579='REFERENCIAS RIESGO'!$C$36,13,IF(INFORMACION!$F3579=REFERENCIAS!$C$24,10,7))),0)+VLOOKUP(F3579,REFERENCIAS!$C:$D,2,0)*VLOOKUP($F$2,PONDERADORES!A:P,IF(AND(INFORMACION!$T3579='REFERENCIAS RIESGO'!$C$36,INFORMACION!$F3579=REFERENCIAS!$C$24),16,IF(INFORMACION!$T3579='REFERENCIAS RIESGO'!$C$36,13,IF(INFORMACION!$F3579=REFERENCIAS!$C$24,10,7))),0)+VLOOKUP(T3579,REFERENCIAS!$C:$D,2,0)*VLOOKUP($T$2,PONDERADORES!A:P,IF(AND(INFORMACION!$T3579='REFERENCIAS RIESGO'!$C$36,INFORMACION!$F3579=REFERENCIAS!$C$24),16,IF(INFORMACION!$T3579='REFERENCIAS RIESGO'!$C$36,13,IF(INFORMACION!$F3579=REFERENCIAS!$C$24,10,7))),0)+VLOOKUP(IF(J3579&lt;=0.2,0.2,IF(AND(J3579&gt;0.2,J3579&lt;=0.4),0.4,IF(AND(J3579&gt;0.4,J3579&lt;=0.6),0.6,IF(AND(J3579&gt;0.6,J3579&lt;=0.8),0.8,IF(AND(J3579&gt;0.8,J3579&lt;=1),1))))),REFERENCIAS!$C:$D,2,0)*VLOOKUP($J$2,PONDERADORES!A:P,IF(AND(INFORMACION!$T3579='REFERENCIAS RIESGO'!$C$36,INFORMACION!$F3579=REFERENCIAS!$C$24),16,IF(INFORMACION!$T3579='REFERENCIAS RIESGO'!$C$36,13,IF(INFORMACION!$F3579=REFERENCIAS!$C$24,10,7))),0)</f>
        <v>#REF!</v>
      </c>
      <c r="Y3579" s="68">
        <f>+VLOOKUP(M3579,REFERENCIAS!$C:$D,2,0)*VLOOKUP($M$2,PONDERADORES!$A$7:$G$9,7,0)+VLOOKUP(N3579,REFERENCIAS!$C:$D,2,0)*VLOOKUP($N$2,PONDERADORES!$A$7:$G$9,7,0)+VLOOKUP(O3579,REFERENCIAS!$C:$D,2,0)*VLOOKUP($O$2,PONDERADORES!$A$7:$G$9,7,0)</f>
        <v>0.2</v>
      </c>
      <c r="Z3579" s="2">
        <f>+VLOOKUP(IF(R3579&lt;0.1,0,IF(AND(R3579&gt;=0.1,R3579&lt;0.2),0.1,IF(AND(R3579&gt;=0.2,R3579&lt;0.3),0.2,IF(R3579&gt;0.3,0.3,)))),REFERENCIAS!$C:$D,2,0)*VLOOKUP($R$2,PONDERADORES!$A$11:$G$11,7,0)</f>
        <v>15</v>
      </c>
      <c r="AA3579" s="92"/>
      <c r="AB3579" s="95" t="e">
        <f t="shared" ca="1" si="219"/>
        <v>#REF!</v>
      </c>
      <c r="AC3579" s="23" t="e">
        <f ca="1">IF(AB3579&gt;REFERENCIAS!$C$62,REFERENCIAS!$B$62,IF(AND(AB3579&gt;=REFERENCIAS!$C$63,AB3579&lt;REFERENCIAS!$D$63),REFERENCIAS!$B$63,IF(AND(AB3579&gt;REFERENCIAS!$C$64,AB3579&lt;=REFERENCIAS!$D$64),REFERENCIAS!$B$64,IF(AND(AB3579&gt;=REFERENCIAS!$C$65,AB3579&lt;REFERENCIAS!$D$65),REFERENCIAS!$B$65, "Revisar"))))</f>
        <v>#REF!</v>
      </c>
      <c r="AD3579" s="94" t="e">
        <f ca="1">VLOOKUP(AC3579,REFERENCIAS!$B$62:$G$65,4,FALSE)</f>
        <v>#REF!</v>
      </c>
    </row>
    <row r="3580" spans="1:30" ht="17.25" x14ac:dyDescent="0.25">
      <c r="A3580" s="74"/>
      <c r="B3580" s="19"/>
      <c r="C3580" s="19"/>
      <c r="D3580" s="50"/>
      <c r="E3580" s="73"/>
      <c r="F3580" s="74"/>
      <c r="G3580" s="9"/>
      <c r="H3580" s="48"/>
      <c r="I3580" s="49">
        <f t="shared" ca="1" si="220"/>
        <v>2022</v>
      </c>
      <c r="J3580" s="22">
        <f t="shared" ca="1" si="217"/>
        <v>1</v>
      </c>
      <c r="K3580" s="19"/>
      <c r="L3580" s="73"/>
      <c r="M3580" s="74"/>
      <c r="N3580" s="19"/>
      <c r="O3580" s="73"/>
      <c r="P3580" s="82">
        <v>1</v>
      </c>
      <c r="Q3580" s="24">
        <v>1</v>
      </c>
      <c r="R3580" s="81">
        <f t="shared" si="218"/>
        <v>1</v>
      </c>
      <c r="S3580" s="87"/>
      <c r="T3580" s="19"/>
      <c r="U3580" s="25"/>
      <c r="V3580" s="25"/>
      <c r="W3580" s="81"/>
      <c r="X3580" s="91" t="e">
        <f ca="1">+VLOOKUP(#REF!,REFERENCIAS!$C:$D,2,0)*VLOOKUP(#REF!,PONDERADORES!A:P,IF(AND(INFORMACION!$T3580='REFERENCIAS RIESGO'!$C$36,INFORMACION!$F3580=REFERENCIAS!$C$24),16,IF(INFORMACION!$T3580='REFERENCIAS RIESGO'!$C$36,13,IF(INFORMACION!$F3580=REFERENCIAS!$C$24,10,7))),0)+VLOOKUP(K3580,REFERENCIAS!$C:$D,2,0)*VLOOKUP($K$2,PONDERADORES!A:P,IF(AND(INFORMACION!$T3580='REFERENCIAS RIESGO'!$C$36,INFORMACION!$F3580=REFERENCIAS!$C$24),16,IF(INFORMACION!$T3580='REFERENCIAS RIESGO'!$C$36,13,IF(INFORMACION!$F3580=REFERENCIAS!$C$24,10,7))),0)+VLOOKUP(L3580,REFERENCIAS!$C:$D,2,0)*VLOOKUP($L$2,PONDERADORES!A:P,IF(AND(INFORMACION!$T3580='REFERENCIAS RIESGO'!$C$36,INFORMACION!$F3580=REFERENCIAS!$C$24),16,IF(INFORMACION!$T3580='REFERENCIAS RIESGO'!$C$36,13,IF(INFORMACION!$F3580=REFERENCIAS!$C$24,10,7))),0)+VLOOKUP(F3580,REFERENCIAS!$C:$D,2,0)*VLOOKUP($F$2,PONDERADORES!A:P,IF(AND(INFORMACION!$T3580='REFERENCIAS RIESGO'!$C$36,INFORMACION!$F3580=REFERENCIAS!$C$24),16,IF(INFORMACION!$T3580='REFERENCIAS RIESGO'!$C$36,13,IF(INFORMACION!$F3580=REFERENCIAS!$C$24,10,7))),0)+VLOOKUP(T3580,REFERENCIAS!$C:$D,2,0)*VLOOKUP($T$2,PONDERADORES!A:P,IF(AND(INFORMACION!$T3580='REFERENCIAS RIESGO'!$C$36,INFORMACION!$F3580=REFERENCIAS!$C$24),16,IF(INFORMACION!$T3580='REFERENCIAS RIESGO'!$C$36,13,IF(INFORMACION!$F3580=REFERENCIAS!$C$24,10,7))),0)+VLOOKUP(IF(J3580&lt;=0.2,0.2,IF(AND(J3580&gt;0.2,J3580&lt;=0.4),0.4,IF(AND(J3580&gt;0.4,J3580&lt;=0.6),0.6,IF(AND(J3580&gt;0.6,J3580&lt;=0.8),0.8,IF(AND(J3580&gt;0.8,J3580&lt;=1),1))))),REFERENCIAS!$C:$D,2,0)*VLOOKUP($J$2,PONDERADORES!A:P,IF(AND(INFORMACION!$T3580='REFERENCIAS RIESGO'!$C$36,INFORMACION!$F3580=REFERENCIAS!$C$24),16,IF(INFORMACION!$T3580='REFERENCIAS RIESGO'!$C$36,13,IF(INFORMACION!$F3580=REFERENCIAS!$C$24,10,7))),0)</f>
        <v>#REF!</v>
      </c>
      <c r="Y3580" s="68">
        <f>+VLOOKUP(M3580,REFERENCIAS!$C:$D,2,0)*VLOOKUP($M$2,PONDERADORES!$A$7:$G$9,7,0)+VLOOKUP(N3580,REFERENCIAS!$C:$D,2,0)*VLOOKUP($N$2,PONDERADORES!$A$7:$G$9,7,0)+VLOOKUP(O3580,REFERENCIAS!$C:$D,2,0)*VLOOKUP($O$2,PONDERADORES!$A$7:$G$9,7,0)</f>
        <v>0.2</v>
      </c>
      <c r="Z3580" s="2">
        <f>+VLOOKUP(IF(R3580&lt;0.1,0,IF(AND(R3580&gt;=0.1,R3580&lt;0.2),0.1,IF(AND(R3580&gt;=0.2,R3580&lt;0.3),0.2,IF(R3580&gt;0.3,0.3,)))),REFERENCIAS!$C:$D,2,0)*VLOOKUP($R$2,PONDERADORES!$A$11:$G$11,7,0)</f>
        <v>15</v>
      </c>
      <c r="AA3580" s="92"/>
      <c r="AB3580" s="95" t="e">
        <f t="shared" ca="1" si="219"/>
        <v>#REF!</v>
      </c>
      <c r="AC3580" s="23" t="e">
        <f ca="1">IF(AB3580&gt;REFERENCIAS!$C$62,REFERENCIAS!$B$62,IF(AND(AB3580&gt;=REFERENCIAS!$C$63,AB3580&lt;REFERENCIAS!$D$63),REFERENCIAS!$B$63,IF(AND(AB3580&gt;REFERENCIAS!$C$64,AB3580&lt;=REFERENCIAS!$D$64),REFERENCIAS!$B$64,IF(AND(AB3580&gt;=REFERENCIAS!$C$65,AB3580&lt;REFERENCIAS!$D$65),REFERENCIAS!$B$65, "Revisar"))))</f>
        <v>#REF!</v>
      </c>
      <c r="AD3580" s="94" t="e">
        <f ca="1">VLOOKUP(AC3580,REFERENCIAS!$B$62:$G$65,4,FALSE)</f>
        <v>#REF!</v>
      </c>
    </row>
    <row r="3581" spans="1:30" ht="17.25" x14ac:dyDescent="0.25">
      <c r="A3581" s="74"/>
      <c r="B3581" s="19"/>
      <c r="C3581" s="19"/>
      <c r="D3581" s="50"/>
      <c r="E3581" s="73"/>
      <c r="F3581" s="74"/>
      <c r="G3581" s="9"/>
      <c r="H3581" s="48"/>
      <c r="I3581" s="49">
        <f t="shared" ca="1" si="220"/>
        <v>2022</v>
      </c>
      <c r="J3581" s="22">
        <f t="shared" ca="1" si="217"/>
        <v>1</v>
      </c>
      <c r="K3581" s="19"/>
      <c r="L3581" s="73"/>
      <c r="M3581" s="74"/>
      <c r="N3581" s="19"/>
      <c r="O3581" s="73"/>
      <c r="P3581" s="82">
        <v>1</v>
      </c>
      <c r="Q3581" s="24">
        <v>1</v>
      </c>
      <c r="R3581" s="81">
        <f t="shared" si="218"/>
        <v>1</v>
      </c>
      <c r="S3581" s="87"/>
      <c r="T3581" s="19"/>
      <c r="U3581" s="25"/>
      <c r="V3581" s="25"/>
      <c r="W3581" s="81"/>
      <c r="X3581" s="91" t="e">
        <f ca="1">+VLOOKUP(#REF!,REFERENCIAS!$C:$D,2,0)*VLOOKUP(#REF!,PONDERADORES!A:P,IF(AND(INFORMACION!$T3581='REFERENCIAS RIESGO'!$C$36,INFORMACION!$F3581=REFERENCIAS!$C$24),16,IF(INFORMACION!$T3581='REFERENCIAS RIESGO'!$C$36,13,IF(INFORMACION!$F3581=REFERENCIAS!$C$24,10,7))),0)+VLOOKUP(K3581,REFERENCIAS!$C:$D,2,0)*VLOOKUP($K$2,PONDERADORES!A:P,IF(AND(INFORMACION!$T3581='REFERENCIAS RIESGO'!$C$36,INFORMACION!$F3581=REFERENCIAS!$C$24),16,IF(INFORMACION!$T3581='REFERENCIAS RIESGO'!$C$36,13,IF(INFORMACION!$F3581=REFERENCIAS!$C$24,10,7))),0)+VLOOKUP(L3581,REFERENCIAS!$C:$D,2,0)*VLOOKUP($L$2,PONDERADORES!A:P,IF(AND(INFORMACION!$T3581='REFERENCIAS RIESGO'!$C$36,INFORMACION!$F3581=REFERENCIAS!$C$24),16,IF(INFORMACION!$T3581='REFERENCIAS RIESGO'!$C$36,13,IF(INFORMACION!$F3581=REFERENCIAS!$C$24,10,7))),0)+VLOOKUP(F3581,REFERENCIAS!$C:$D,2,0)*VLOOKUP($F$2,PONDERADORES!A:P,IF(AND(INFORMACION!$T3581='REFERENCIAS RIESGO'!$C$36,INFORMACION!$F3581=REFERENCIAS!$C$24),16,IF(INFORMACION!$T3581='REFERENCIAS RIESGO'!$C$36,13,IF(INFORMACION!$F3581=REFERENCIAS!$C$24,10,7))),0)+VLOOKUP(T3581,REFERENCIAS!$C:$D,2,0)*VLOOKUP($T$2,PONDERADORES!A:P,IF(AND(INFORMACION!$T3581='REFERENCIAS RIESGO'!$C$36,INFORMACION!$F3581=REFERENCIAS!$C$24),16,IF(INFORMACION!$T3581='REFERENCIAS RIESGO'!$C$36,13,IF(INFORMACION!$F3581=REFERENCIAS!$C$24,10,7))),0)+VLOOKUP(IF(J3581&lt;=0.2,0.2,IF(AND(J3581&gt;0.2,J3581&lt;=0.4),0.4,IF(AND(J3581&gt;0.4,J3581&lt;=0.6),0.6,IF(AND(J3581&gt;0.6,J3581&lt;=0.8),0.8,IF(AND(J3581&gt;0.8,J3581&lt;=1),1))))),REFERENCIAS!$C:$D,2,0)*VLOOKUP($J$2,PONDERADORES!A:P,IF(AND(INFORMACION!$T3581='REFERENCIAS RIESGO'!$C$36,INFORMACION!$F3581=REFERENCIAS!$C$24),16,IF(INFORMACION!$T3581='REFERENCIAS RIESGO'!$C$36,13,IF(INFORMACION!$F3581=REFERENCIAS!$C$24,10,7))),0)</f>
        <v>#REF!</v>
      </c>
      <c r="Y3581" s="68">
        <f>+VLOOKUP(M3581,REFERENCIAS!$C:$D,2,0)*VLOOKUP($M$2,PONDERADORES!$A$7:$G$9,7,0)+VLOOKUP(N3581,REFERENCIAS!$C:$D,2,0)*VLOOKUP($N$2,PONDERADORES!$A$7:$G$9,7,0)+VLOOKUP(O3581,REFERENCIAS!$C:$D,2,0)*VLOOKUP($O$2,PONDERADORES!$A$7:$G$9,7,0)</f>
        <v>0.2</v>
      </c>
      <c r="Z3581" s="2">
        <f>+VLOOKUP(IF(R3581&lt;0.1,0,IF(AND(R3581&gt;=0.1,R3581&lt;0.2),0.1,IF(AND(R3581&gt;=0.2,R3581&lt;0.3),0.2,IF(R3581&gt;0.3,0.3,)))),REFERENCIAS!$C:$D,2,0)*VLOOKUP($R$2,PONDERADORES!$A$11:$G$11,7,0)</f>
        <v>15</v>
      </c>
      <c r="AA3581" s="92"/>
      <c r="AB3581" s="95" t="e">
        <f t="shared" ca="1" si="219"/>
        <v>#REF!</v>
      </c>
      <c r="AC3581" s="23" t="e">
        <f ca="1">IF(AB3581&gt;REFERENCIAS!$C$62,REFERENCIAS!$B$62,IF(AND(AB3581&gt;=REFERENCIAS!$C$63,AB3581&lt;REFERENCIAS!$D$63),REFERENCIAS!$B$63,IF(AND(AB3581&gt;REFERENCIAS!$C$64,AB3581&lt;=REFERENCIAS!$D$64),REFERENCIAS!$B$64,IF(AND(AB3581&gt;=REFERENCIAS!$C$65,AB3581&lt;REFERENCIAS!$D$65),REFERENCIAS!$B$65, "Revisar"))))</f>
        <v>#REF!</v>
      </c>
      <c r="AD3581" s="94" t="e">
        <f ca="1">VLOOKUP(AC3581,REFERENCIAS!$B$62:$G$65,4,FALSE)</f>
        <v>#REF!</v>
      </c>
    </row>
    <row r="3582" spans="1:30" ht="17.25" x14ac:dyDescent="0.25">
      <c r="A3582" s="74"/>
      <c r="B3582" s="19"/>
      <c r="C3582" s="19"/>
      <c r="D3582" s="50"/>
      <c r="E3582" s="73"/>
      <c r="F3582" s="74"/>
      <c r="G3582" s="9"/>
      <c r="H3582" s="48"/>
      <c r="I3582" s="49">
        <f t="shared" ca="1" si="220"/>
        <v>2022</v>
      </c>
      <c r="J3582" s="22">
        <f t="shared" ca="1" si="217"/>
        <v>1</v>
      </c>
      <c r="K3582" s="19"/>
      <c r="L3582" s="73"/>
      <c r="M3582" s="74"/>
      <c r="N3582" s="19"/>
      <c r="O3582" s="73"/>
      <c r="P3582" s="82">
        <v>1</v>
      </c>
      <c r="Q3582" s="24">
        <v>1</v>
      </c>
      <c r="R3582" s="81">
        <f t="shared" si="218"/>
        <v>1</v>
      </c>
      <c r="S3582" s="87"/>
      <c r="T3582" s="19"/>
      <c r="U3582" s="25"/>
      <c r="V3582" s="25"/>
      <c r="W3582" s="81"/>
      <c r="X3582" s="91" t="e">
        <f ca="1">+VLOOKUP(#REF!,REFERENCIAS!$C:$D,2,0)*VLOOKUP(#REF!,PONDERADORES!A:P,IF(AND(INFORMACION!$T3582='REFERENCIAS RIESGO'!$C$36,INFORMACION!$F3582=REFERENCIAS!$C$24),16,IF(INFORMACION!$T3582='REFERENCIAS RIESGO'!$C$36,13,IF(INFORMACION!$F3582=REFERENCIAS!$C$24,10,7))),0)+VLOOKUP(K3582,REFERENCIAS!$C:$D,2,0)*VLOOKUP($K$2,PONDERADORES!A:P,IF(AND(INFORMACION!$T3582='REFERENCIAS RIESGO'!$C$36,INFORMACION!$F3582=REFERENCIAS!$C$24),16,IF(INFORMACION!$T3582='REFERENCIAS RIESGO'!$C$36,13,IF(INFORMACION!$F3582=REFERENCIAS!$C$24,10,7))),0)+VLOOKUP(L3582,REFERENCIAS!$C:$D,2,0)*VLOOKUP($L$2,PONDERADORES!A:P,IF(AND(INFORMACION!$T3582='REFERENCIAS RIESGO'!$C$36,INFORMACION!$F3582=REFERENCIAS!$C$24),16,IF(INFORMACION!$T3582='REFERENCIAS RIESGO'!$C$36,13,IF(INFORMACION!$F3582=REFERENCIAS!$C$24,10,7))),0)+VLOOKUP(F3582,REFERENCIAS!$C:$D,2,0)*VLOOKUP($F$2,PONDERADORES!A:P,IF(AND(INFORMACION!$T3582='REFERENCIAS RIESGO'!$C$36,INFORMACION!$F3582=REFERENCIAS!$C$24),16,IF(INFORMACION!$T3582='REFERENCIAS RIESGO'!$C$36,13,IF(INFORMACION!$F3582=REFERENCIAS!$C$24,10,7))),0)+VLOOKUP(T3582,REFERENCIAS!$C:$D,2,0)*VLOOKUP($T$2,PONDERADORES!A:P,IF(AND(INFORMACION!$T3582='REFERENCIAS RIESGO'!$C$36,INFORMACION!$F3582=REFERENCIAS!$C$24),16,IF(INFORMACION!$T3582='REFERENCIAS RIESGO'!$C$36,13,IF(INFORMACION!$F3582=REFERENCIAS!$C$24,10,7))),0)+VLOOKUP(IF(J3582&lt;=0.2,0.2,IF(AND(J3582&gt;0.2,J3582&lt;=0.4),0.4,IF(AND(J3582&gt;0.4,J3582&lt;=0.6),0.6,IF(AND(J3582&gt;0.6,J3582&lt;=0.8),0.8,IF(AND(J3582&gt;0.8,J3582&lt;=1),1))))),REFERENCIAS!$C:$D,2,0)*VLOOKUP($J$2,PONDERADORES!A:P,IF(AND(INFORMACION!$T3582='REFERENCIAS RIESGO'!$C$36,INFORMACION!$F3582=REFERENCIAS!$C$24),16,IF(INFORMACION!$T3582='REFERENCIAS RIESGO'!$C$36,13,IF(INFORMACION!$F3582=REFERENCIAS!$C$24,10,7))),0)</f>
        <v>#REF!</v>
      </c>
      <c r="Y3582" s="68">
        <f>+VLOOKUP(M3582,REFERENCIAS!$C:$D,2,0)*VLOOKUP($M$2,PONDERADORES!$A$7:$G$9,7,0)+VLOOKUP(N3582,REFERENCIAS!$C:$D,2,0)*VLOOKUP($N$2,PONDERADORES!$A$7:$G$9,7,0)+VLOOKUP(O3582,REFERENCIAS!$C:$D,2,0)*VLOOKUP($O$2,PONDERADORES!$A$7:$G$9,7,0)</f>
        <v>0.2</v>
      </c>
      <c r="Z3582" s="2">
        <f>+VLOOKUP(IF(R3582&lt;0.1,0,IF(AND(R3582&gt;=0.1,R3582&lt;0.2),0.1,IF(AND(R3582&gt;=0.2,R3582&lt;0.3),0.2,IF(R3582&gt;0.3,0.3,)))),REFERENCIAS!$C:$D,2,0)*VLOOKUP($R$2,PONDERADORES!$A$11:$G$11,7,0)</f>
        <v>15</v>
      </c>
      <c r="AA3582" s="92"/>
      <c r="AB3582" s="95" t="e">
        <f t="shared" ca="1" si="219"/>
        <v>#REF!</v>
      </c>
      <c r="AC3582" s="23" t="e">
        <f ca="1">IF(AB3582&gt;REFERENCIAS!$C$62,REFERENCIAS!$B$62,IF(AND(AB3582&gt;=REFERENCIAS!$C$63,AB3582&lt;REFERENCIAS!$D$63),REFERENCIAS!$B$63,IF(AND(AB3582&gt;REFERENCIAS!$C$64,AB3582&lt;=REFERENCIAS!$D$64),REFERENCIAS!$B$64,IF(AND(AB3582&gt;=REFERENCIAS!$C$65,AB3582&lt;REFERENCIAS!$D$65),REFERENCIAS!$B$65, "Revisar"))))</f>
        <v>#REF!</v>
      </c>
      <c r="AD3582" s="94" t="e">
        <f ca="1">VLOOKUP(AC3582,REFERENCIAS!$B$62:$G$65,4,FALSE)</f>
        <v>#REF!</v>
      </c>
    </row>
    <row r="3583" spans="1:30" ht="17.25" x14ac:dyDescent="0.25">
      <c r="A3583" s="74"/>
      <c r="B3583" s="19"/>
      <c r="C3583" s="19"/>
      <c r="D3583" s="50"/>
      <c r="E3583" s="73"/>
      <c r="F3583" s="74"/>
      <c r="G3583" s="9"/>
      <c r="H3583" s="48"/>
      <c r="I3583" s="49">
        <f t="shared" ca="1" si="220"/>
        <v>2022</v>
      </c>
      <c r="J3583" s="22">
        <f t="shared" ca="1" si="217"/>
        <v>1</v>
      </c>
      <c r="K3583" s="19"/>
      <c r="L3583" s="73"/>
      <c r="M3583" s="74"/>
      <c r="N3583" s="19"/>
      <c r="O3583" s="73"/>
      <c r="P3583" s="82">
        <v>1</v>
      </c>
      <c r="Q3583" s="24">
        <v>1</v>
      </c>
      <c r="R3583" s="81">
        <f t="shared" si="218"/>
        <v>1</v>
      </c>
      <c r="S3583" s="87"/>
      <c r="T3583" s="19"/>
      <c r="U3583" s="25"/>
      <c r="V3583" s="25"/>
      <c r="W3583" s="81"/>
      <c r="X3583" s="91" t="e">
        <f ca="1">+VLOOKUP(#REF!,REFERENCIAS!$C:$D,2,0)*VLOOKUP(#REF!,PONDERADORES!A:P,IF(AND(INFORMACION!$T3583='REFERENCIAS RIESGO'!$C$36,INFORMACION!$F3583=REFERENCIAS!$C$24),16,IF(INFORMACION!$T3583='REFERENCIAS RIESGO'!$C$36,13,IF(INFORMACION!$F3583=REFERENCIAS!$C$24,10,7))),0)+VLOOKUP(K3583,REFERENCIAS!$C:$D,2,0)*VLOOKUP($K$2,PONDERADORES!A:P,IF(AND(INFORMACION!$T3583='REFERENCIAS RIESGO'!$C$36,INFORMACION!$F3583=REFERENCIAS!$C$24),16,IF(INFORMACION!$T3583='REFERENCIAS RIESGO'!$C$36,13,IF(INFORMACION!$F3583=REFERENCIAS!$C$24,10,7))),0)+VLOOKUP(L3583,REFERENCIAS!$C:$D,2,0)*VLOOKUP($L$2,PONDERADORES!A:P,IF(AND(INFORMACION!$T3583='REFERENCIAS RIESGO'!$C$36,INFORMACION!$F3583=REFERENCIAS!$C$24),16,IF(INFORMACION!$T3583='REFERENCIAS RIESGO'!$C$36,13,IF(INFORMACION!$F3583=REFERENCIAS!$C$24,10,7))),0)+VLOOKUP(F3583,REFERENCIAS!$C:$D,2,0)*VLOOKUP($F$2,PONDERADORES!A:P,IF(AND(INFORMACION!$T3583='REFERENCIAS RIESGO'!$C$36,INFORMACION!$F3583=REFERENCIAS!$C$24),16,IF(INFORMACION!$T3583='REFERENCIAS RIESGO'!$C$36,13,IF(INFORMACION!$F3583=REFERENCIAS!$C$24,10,7))),0)+VLOOKUP(T3583,REFERENCIAS!$C:$D,2,0)*VLOOKUP($T$2,PONDERADORES!A:P,IF(AND(INFORMACION!$T3583='REFERENCIAS RIESGO'!$C$36,INFORMACION!$F3583=REFERENCIAS!$C$24),16,IF(INFORMACION!$T3583='REFERENCIAS RIESGO'!$C$36,13,IF(INFORMACION!$F3583=REFERENCIAS!$C$24,10,7))),0)+VLOOKUP(IF(J3583&lt;=0.2,0.2,IF(AND(J3583&gt;0.2,J3583&lt;=0.4),0.4,IF(AND(J3583&gt;0.4,J3583&lt;=0.6),0.6,IF(AND(J3583&gt;0.6,J3583&lt;=0.8),0.8,IF(AND(J3583&gt;0.8,J3583&lt;=1),1))))),REFERENCIAS!$C:$D,2,0)*VLOOKUP($J$2,PONDERADORES!A:P,IF(AND(INFORMACION!$T3583='REFERENCIAS RIESGO'!$C$36,INFORMACION!$F3583=REFERENCIAS!$C$24),16,IF(INFORMACION!$T3583='REFERENCIAS RIESGO'!$C$36,13,IF(INFORMACION!$F3583=REFERENCIAS!$C$24,10,7))),0)</f>
        <v>#REF!</v>
      </c>
      <c r="Y3583" s="68">
        <f>+VLOOKUP(M3583,REFERENCIAS!$C:$D,2,0)*VLOOKUP($M$2,PONDERADORES!$A$7:$G$9,7,0)+VLOOKUP(N3583,REFERENCIAS!$C:$D,2,0)*VLOOKUP($N$2,PONDERADORES!$A$7:$G$9,7,0)+VLOOKUP(O3583,REFERENCIAS!$C:$D,2,0)*VLOOKUP($O$2,PONDERADORES!$A$7:$G$9,7,0)</f>
        <v>0.2</v>
      </c>
      <c r="Z3583" s="2">
        <f>+VLOOKUP(IF(R3583&lt;0.1,0,IF(AND(R3583&gt;=0.1,R3583&lt;0.2),0.1,IF(AND(R3583&gt;=0.2,R3583&lt;0.3),0.2,IF(R3583&gt;0.3,0.3,)))),REFERENCIAS!$C:$D,2,0)*VLOOKUP($R$2,PONDERADORES!$A$11:$G$11,7,0)</f>
        <v>15</v>
      </c>
      <c r="AA3583" s="92"/>
      <c r="AB3583" s="95" t="e">
        <f t="shared" ca="1" si="219"/>
        <v>#REF!</v>
      </c>
      <c r="AC3583" s="23" t="e">
        <f ca="1">IF(AB3583&gt;REFERENCIAS!$C$62,REFERENCIAS!$B$62,IF(AND(AB3583&gt;=REFERENCIAS!$C$63,AB3583&lt;REFERENCIAS!$D$63),REFERENCIAS!$B$63,IF(AND(AB3583&gt;REFERENCIAS!$C$64,AB3583&lt;=REFERENCIAS!$D$64),REFERENCIAS!$B$64,IF(AND(AB3583&gt;=REFERENCIAS!$C$65,AB3583&lt;REFERENCIAS!$D$65),REFERENCIAS!$B$65, "Revisar"))))</f>
        <v>#REF!</v>
      </c>
      <c r="AD3583" s="94" t="e">
        <f ca="1">VLOOKUP(AC3583,REFERENCIAS!$B$62:$G$65,4,FALSE)</f>
        <v>#REF!</v>
      </c>
    </row>
    <row r="3584" spans="1:30" ht="17.25" x14ac:dyDescent="0.25">
      <c r="A3584" s="74"/>
      <c r="B3584" s="19"/>
      <c r="C3584" s="19"/>
      <c r="D3584" s="50"/>
      <c r="E3584" s="73"/>
      <c r="F3584" s="74"/>
      <c r="G3584" s="9"/>
      <c r="H3584" s="48"/>
      <c r="I3584" s="49">
        <f t="shared" ca="1" si="220"/>
        <v>2022</v>
      </c>
      <c r="J3584" s="22">
        <f t="shared" ca="1" si="217"/>
        <v>1</v>
      </c>
      <c r="K3584" s="19"/>
      <c r="L3584" s="73"/>
      <c r="M3584" s="74"/>
      <c r="N3584" s="19"/>
      <c r="O3584" s="73"/>
      <c r="P3584" s="82">
        <v>1</v>
      </c>
      <c r="Q3584" s="24">
        <v>1</v>
      </c>
      <c r="R3584" s="81">
        <f t="shared" si="218"/>
        <v>1</v>
      </c>
      <c r="S3584" s="87"/>
      <c r="T3584" s="19"/>
      <c r="U3584" s="25"/>
      <c r="V3584" s="25"/>
      <c r="W3584" s="81"/>
      <c r="X3584" s="91" t="e">
        <f ca="1">+VLOOKUP(#REF!,REFERENCIAS!$C:$D,2,0)*VLOOKUP(#REF!,PONDERADORES!A:P,IF(AND(INFORMACION!$T3584='REFERENCIAS RIESGO'!$C$36,INFORMACION!$F3584=REFERENCIAS!$C$24),16,IF(INFORMACION!$T3584='REFERENCIAS RIESGO'!$C$36,13,IF(INFORMACION!$F3584=REFERENCIAS!$C$24,10,7))),0)+VLOOKUP(K3584,REFERENCIAS!$C:$D,2,0)*VLOOKUP($K$2,PONDERADORES!A:P,IF(AND(INFORMACION!$T3584='REFERENCIAS RIESGO'!$C$36,INFORMACION!$F3584=REFERENCIAS!$C$24),16,IF(INFORMACION!$T3584='REFERENCIAS RIESGO'!$C$36,13,IF(INFORMACION!$F3584=REFERENCIAS!$C$24,10,7))),0)+VLOOKUP(L3584,REFERENCIAS!$C:$D,2,0)*VLOOKUP($L$2,PONDERADORES!A:P,IF(AND(INFORMACION!$T3584='REFERENCIAS RIESGO'!$C$36,INFORMACION!$F3584=REFERENCIAS!$C$24),16,IF(INFORMACION!$T3584='REFERENCIAS RIESGO'!$C$36,13,IF(INFORMACION!$F3584=REFERENCIAS!$C$24,10,7))),0)+VLOOKUP(F3584,REFERENCIAS!$C:$D,2,0)*VLOOKUP($F$2,PONDERADORES!A:P,IF(AND(INFORMACION!$T3584='REFERENCIAS RIESGO'!$C$36,INFORMACION!$F3584=REFERENCIAS!$C$24),16,IF(INFORMACION!$T3584='REFERENCIAS RIESGO'!$C$36,13,IF(INFORMACION!$F3584=REFERENCIAS!$C$24,10,7))),0)+VLOOKUP(T3584,REFERENCIAS!$C:$D,2,0)*VLOOKUP($T$2,PONDERADORES!A:P,IF(AND(INFORMACION!$T3584='REFERENCIAS RIESGO'!$C$36,INFORMACION!$F3584=REFERENCIAS!$C$24),16,IF(INFORMACION!$T3584='REFERENCIAS RIESGO'!$C$36,13,IF(INFORMACION!$F3584=REFERENCIAS!$C$24,10,7))),0)+VLOOKUP(IF(J3584&lt;=0.2,0.2,IF(AND(J3584&gt;0.2,J3584&lt;=0.4),0.4,IF(AND(J3584&gt;0.4,J3584&lt;=0.6),0.6,IF(AND(J3584&gt;0.6,J3584&lt;=0.8),0.8,IF(AND(J3584&gt;0.8,J3584&lt;=1),1))))),REFERENCIAS!$C:$D,2,0)*VLOOKUP($J$2,PONDERADORES!A:P,IF(AND(INFORMACION!$T3584='REFERENCIAS RIESGO'!$C$36,INFORMACION!$F3584=REFERENCIAS!$C$24),16,IF(INFORMACION!$T3584='REFERENCIAS RIESGO'!$C$36,13,IF(INFORMACION!$F3584=REFERENCIAS!$C$24,10,7))),0)</f>
        <v>#REF!</v>
      </c>
      <c r="Y3584" s="68">
        <f>+VLOOKUP(M3584,REFERENCIAS!$C:$D,2,0)*VLOOKUP($M$2,PONDERADORES!$A$7:$G$9,7,0)+VLOOKUP(N3584,REFERENCIAS!$C:$D,2,0)*VLOOKUP($N$2,PONDERADORES!$A$7:$G$9,7,0)+VLOOKUP(O3584,REFERENCIAS!$C:$D,2,0)*VLOOKUP($O$2,PONDERADORES!$A$7:$G$9,7,0)</f>
        <v>0.2</v>
      </c>
      <c r="Z3584" s="2">
        <f>+VLOOKUP(IF(R3584&lt;0.1,0,IF(AND(R3584&gt;=0.1,R3584&lt;0.2),0.1,IF(AND(R3584&gt;=0.2,R3584&lt;0.3),0.2,IF(R3584&gt;0.3,0.3,)))),REFERENCIAS!$C:$D,2,0)*VLOOKUP($R$2,PONDERADORES!$A$11:$G$11,7,0)</f>
        <v>15</v>
      </c>
      <c r="AA3584" s="92"/>
      <c r="AB3584" s="95" t="e">
        <f t="shared" ca="1" si="219"/>
        <v>#REF!</v>
      </c>
      <c r="AC3584" s="23" t="e">
        <f ca="1">IF(AB3584&gt;REFERENCIAS!$C$62,REFERENCIAS!$B$62,IF(AND(AB3584&gt;=REFERENCIAS!$C$63,AB3584&lt;REFERENCIAS!$D$63),REFERENCIAS!$B$63,IF(AND(AB3584&gt;REFERENCIAS!$C$64,AB3584&lt;=REFERENCIAS!$D$64),REFERENCIAS!$B$64,IF(AND(AB3584&gt;=REFERENCIAS!$C$65,AB3584&lt;REFERENCIAS!$D$65),REFERENCIAS!$B$65, "Revisar"))))</f>
        <v>#REF!</v>
      </c>
      <c r="AD3584" s="94" t="e">
        <f ca="1">VLOOKUP(AC3584,REFERENCIAS!$B$62:$G$65,4,FALSE)</f>
        <v>#REF!</v>
      </c>
    </row>
    <row r="3585" spans="1:30" ht="17.25" x14ac:dyDescent="0.25">
      <c r="A3585" s="74"/>
      <c r="B3585" s="19"/>
      <c r="C3585" s="19"/>
      <c r="D3585" s="50"/>
      <c r="E3585" s="73"/>
      <c r="F3585" s="74"/>
      <c r="G3585" s="9"/>
      <c r="H3585" s="48"/>
      <c r="I3585" s="49">
        <f t="shared" ca="1" si="220"/>
        <v>2022</v>
      </c>
      <c r="J3585" s="22">
        <f t="shared" ca="1" si="217"/>
        <v>1</v>
      </c>
      <c r="K3585" s="19"/>
      <c r="L3585" s="73"/>
      <c r="M3585" s="74"/>
      <c r="N3585" s="19"/>
      <c r="O3585" s="73"/>
      <c r="P3585" s="82">
        <v>1</v>
      </c>
      <c r="Q3585" s="24">
        <v>1</v>
      </c>
      <c r="R3585" s="81">
        <f t="shared" si="218"/>
        <v>1</v>
      </c>
      <c r="S3585" s="87"/>
      <c r="T3585" s="19"/>
      <c r="U3585" s="25"/>
      <c r="V3585" s="25"/>
      <c r="W3585" s="81"/>
      <c r="X3585" s="91" t="e">
        <f ca="1">+VLOOKUP(#REF!,REFERENCIAS!$C:$D,2,0)*VLOOKUP(#REF!,PONDERADORES!A:P,IF(AND(INFORMACION!$T3585='REFERENCIAS RIESGO'!$C$36,INFORMACION!$F3585=REFERENCIAS!$C$24),16,IF(INFORMACION!$T3585='REFERENCIAS RIESGO'!$C$36,13,IF(INFORMACION!$F3585=REFERENCIAS!$C$24,10,7))),0)+VLOOKUP(K3585,REFERENCIAS!$C:$D,2,0)*VLOOKUP($K$2,PONDERADORES!A:P,IF(AND(INFORMACION!$T3585='REFERENCIAS RIESGO'!$C$36,INFORMACION!$F3585=REFERENCIAS!$C$24),16,IF(INFORMACION!$T3585='REFERENCIAS RIESGO'!$C$36,13,IF(INFORMACION!$F3585=REFERENCIAS!$C$24,10,7))),0)+VLOOKUP(L3585,REFERENCIAS!$C:$D,2,0)*VLOOKUP($L$2,PONDERADORES!A:P,IF(AND(INFORMACION!$T3585='REFERENCIAS RIESGO'!$C$36,INFORMACION!$F3585=REFERENCIAS!$C$24),16,IF(INFORMACION!$T3585='REFERENCIAS RIESGO'!$C$36,13,IF(INFORMACION!$F3585=REFERENCIAS!$C$24,10,7))),0)+VLOOKUP(F3585,REFERENCIAS!$C:$D,2,0)*VLOOKUP($F$2,PONDERADORES!A:P,IF(AND(INFORMACION!$T3585='REFERENCIAS RIESGO'!$C$36,INFORMACION!$F3585=REFERENCIAS!$C$24),16,IF(INFORMACION!$T3585='REFERENCIAS RIESGO'!$C$36,13,IF(INFORMACION!$F3585=REFERENCIAS!$C$24,10,7))),0)+VLOOKUP(T3585,REFERENCIAS!$C:$D,2,0)*VLOOKUP($T$2,PONDERADORES!A:P,IF(AND(INFORMACION!$T3585='REFERENCIAS RIESGO'!$C$36,INFORMACION!$F3585=REFERENCIAS!$C$24),16,IF(INFORMACION!$T3585='REFERENCIAS RIESGO'!$C$36,13,IF(INFORMACION!$F3585=REFERENCIAS!$C$24,10,7))),0)+VLOOKUP(IF(J3585&lt;=0.2,0.2,IF(AND(J3585&gt;0.2,J3585&lt;=0.4),0.4,IF(AND(J3585&gt;0.4,J3585&lt;=0.6),0.6,IF(AND(J3585&gt;0.6,J3585&lt;=0.8),0.8,IF(AND(J3585&gt;0.8,J3585&lt;=1),1))))),REFERENCIAS!$C:$D,2,0)*VLOOKUP($J$2,PONDERADORES!A:P,IF(AND(INFORMACION!$T3585='REFERENCIAS RIESGO'!$C$36,INFORMACION!$F3585=REFERENCIAS!$C$24),16,IF(INFORMACION!$T3585='REFERENCIAS RIESGO'!$C$36,13,IF(INFORMACION!$F3585=REFERENCIAS!$C$24,10,7))),0)</f>
        <v>#REF!</v>
      </c>
      <c r="Y3585" s="68">
        <f>+VLOOKUP(M3585,REFERENCIAS!$C:$D,2,0)*VLOOKUP($M$2,PONDERADORES!$A$7:$G$9,7,0)+VLOOKUP(N3585,REFERENCIAS!$C:$D,2,0)*VLOOKUP($N$2,PONDERADORES!$A$7:$G$9,7,0)+VLOOKUP(O3585,REFERENCIAS!$C:$D,2,0)*VLOOKUP($O$2,PONDERADORES!$A$7:$G$9,7,0)</f>
        <v>0.2</v>
      </c>
      <c r="Z3585" s="2">
        <f>+VLOOKUP(IF(R3585&lt;0.1,0,IF(AND(R3585&gt;=0.1,R3585&lt;0.2),0.1,IF(AND(R3585&gt;=0.2,R3585&lt;0.3),0.2,IF(R3585&gt;0.3,0.3,)))),REFERENCIAS!$C:$D,2,0)*VLOOKUP($R$2,PONDERADORES!$A$11:$G$11,7,0)</f>
        <v>15</v>
      </c>
      <c r="AA3585" s="92"/>
      <c r="AB3585" s="95" t="e">
        <f t="shared" ca="1" si="219"/>
        <v>#REF!</v>
      </c>
      <c r="AC3585" s="23" t="e">
        <f ca="1">IF(AB3585&gt;REFERENCIAS!$C$62,REFERENCIAS!$B$62,IF(AND(AB3585&gt;=REFERENCIAS!$C$63,AB3585&lt;REFERENCIAS!$D$63),REFERENCIAS!$B$63,IF(AND(AB3585&gt;REFERENCIAS!$C$64,AB3585&lt;=REFERENCIAS!$D$64),REFERENCIAS!$B$64,IF(AND(AB3585&gt;=REFERENCIAS!$C$65,AB3585&lt;REFERENCIAS!$D$65),REFERENCIAS!$B$65, "Revisar"))))</f>
        <v>#REF!</v>
      </c>
      <c r="AD3585" s="94" t="e">
        <f ca="1">VLOOKUP(AC3585,REFERENCIAS!$B$62:$G$65,4,FALSE)</f>
        <v>#REF!</v>
      </c>
    </row>
    <row r="3586" spans="1:30" ht="17.25" x14ac:dyDescent="0.25">
      <c r="A3586" s="74"/>
      <c r="B3586" s="19"/>
      <c r="C3586" s="19"/>
      <c r="D3586" s="50"/>
      <c r="E3586" s="73"/>
      <c r="F3586" s="74"/>
      <c r="G3586" s="9"/>
      <c r="H3586" s="48"/>
      <c r="I3586" s="49">
        <f t="shared" ca="1" si="220"/>
        <v>2022</v>
      </c>
      <c r="J3586" s="22">
        <f t="shared" ca="1" si="217"/>
        <v>1</v>
      </c>
      <c r="K3586" s="19"/>
      <c r="L3586" s="73"/>
      <c r="M3586" s="74"/>
      <c r="N3586" s="19"/>
      <c r="O3586" s="73"/>
      <c r="P3586" s="82">
        <v>1</v>
      </c>
      <c r="Q3586" s="24">
        <v>1</v>
      </c>
      <c r="R3586" s="81">
        <f t="shared" si="218"/>
        <v>1</v>
      </c>
      <c r="S3586" s="87"/>
      <c r="T3586" s="19"/>
      <c r="U3586" s="25"/>
      <c r="V3586" s="25"/>
      <c r="W3586" s="81"/>
      <c r="X3586" s="91" t="e">
        <f ca="1">+VLOOKUP(#REF!,REFERENCIAS!$C:$D,2,0)*VLOOKUP(#REF!,PONDERADORES!A:P,IF(AND(INFORMACION!$T3586='REFERENCIAS RIESGO'!$C$36,INFORMACION!$F3586=REFERENCIAS!$C$24),16,IF(INFORMACION!$T3586='REFERENCIAS RIESGO'!$C$36,13,IF(INFORMACION!$F3586=REFERENCIAS!$C$24,10,7))),0)+VLOOKUP(K3586,REFERENCIAS!$C:$D,2,0)*VLOOKUP($K$2,PONDERADORES!A:P,IF(AND(INFORMACION!$T3586='REFERENCIAS RIESGO'!$C$36,INFORMACION!$F3586=REFERENCIAS!$C$24),16,IF(INFORMACION!$T3586='REFERENCIAS RIESGO'!$C$36,13,IF(INFORMACION!$F3586=REFERENCIAS!$C$24,10,7))),0)+VLOOKUP(L3586,REFERENCIAS!$C:$D,2,0)*VLOOKUP($L$2,PONDERADORES!A:P,IF(AND(INFORMACION!$T3586='REFERENCIAS RIESGO'!$C$36,INFORMACION!$F3586=REFERENCIAS!$C$24),16,IF(INFORMACION!$T3586='REFERENCIAS RIESGO'!$C$36,13,IF(INFORMACION!$F3586=REFERENCIAS!$C$24,10,7))),0)+VLOOKUP(F3586,REFERENCIAS!$C:$D,2,0)*VLOOKUP($F$2,PONDERADORES!A:P,IF(AND(INFORMACION!$T3586='REFERENCIAS RIESGO'!$C$36,INFORMACION!$F3586=REFERENCIAS!$C$24),16,IF(INFORMACION!$T3586='REFERENCIAS RIESGO'!$C$36,13,IF(INFORMACION!$F3586=REFERENCIAS!$C$24,10,7))),0)+VLOOKUP(T3586,REFERENCIAS!$C:$D,2,0)*VLOOKUP($T$2,PONDERADORES!A:P,IF(AND(INFORMACION!$T3586='REFERENCIAS RIESGO'!$C$36,INFORMACION!$F3586=REFERENCIAS!$C$24),16,IF(INFORMACION!$T3586='REFERENCIAS RIESGO'!$C$36,13,IF(INFORMACION!$F3586=REFERENCIAS!$C$24,10,7))),0)+VLOOKUP(IF(J3586&lt;=0.2,0.2,IF(AND(J3586&gt;0.2,J3586&lt;=0.4),0.4,IF(AND(J3586&gt;0.4,J3586&lt;=0.6),0.6,IF(AND(J3586&gt;0.6,J3586&lt;=0.8),0.8,IF(AND(J3586&gt;0.8,J3586&lt;=1),1))))),REFERENCIAS!$C:$D,2,0)*VLOOKUP($J$2,PONDERADORES!A:P,IF(AND(INFORMACION!$T3586='REFERENCIAS RIESGO'!$C$36,INFORMACION!$F3586=REFERENCIAS!$C$24),16,IF(INFORMACION!$T3586='REFERENCIAS RIESGO'!$C$36,13,IF(INFORMACION!$F3586=REFERENCIAS!$C$24,10,7))),0)</f>
        <v>#REF!</v>
      </c>
      <c r="Y3586" s="68">
        <f>+VLOOKUP(M3586,REFERENCIAS!$C:$D,2,0)*VLOOKUP($M$2,PONDERADORES!$A$7:$G$9,7,0)+VLOOKUP(N3586,REFERENCIAS!$C:$D,2,0)*VLOOKUP($N$2,PONDERADORES!$A$7:$G$9,7,0)+VLOOKUP(O3586,REFERENCIAS!$C:$D,2,0)*VLOOKUP($O$2,PONDERADORES!$A$7:$G$9,7,0)</f>
        <v>0.2</v>
      </c>
      <c r="Z3586" s="2">
        <f>+VLOOKUP(IF(R3586&lt;0.1,0,IF(AND(R3586&gt;=0.1,R3586&lt;0.2),0.1,IF(AND(R3586&gt;=0.2,R3586&lt;0.3),0.2,IF(R3586&gt;0.3,0.3,)))),REFERENCIAS!$C:$D,2,0)*VLOOKUP($R$2,PONDERADORES!$A$11:$G$11,7,0)</f>
        <v>15</v>
      </c>
      <c r="AA3586" s="92"/>
      <c r="AB3586" s="95" t="e">
        <f t="shared" ca="1" si="219"/>
        <v>#REF!</v>
      </c>
      <c r="AC3586" s="23" t="e">
        <f ca="1">IF(AB3586&gt;REFERENCIAS!$C$62,REFERENCIAS!$B$62,IF(AND(AB3586&gt;=REFERENCIAS!$C$63,AB3586&lt;REFERENCIAS!$D$63),REFERENCIAS!$B$63,IF(AND(AB3586&gt;REFERENCIAS!$C$64,AB3586&lt;=REFERENCIAS!$D$64),REFERENCIAS!$B$64,IF(AND(AB3586&gt;=REFERENCIAS!$C$65,AB3586&lt;REFERENCIAS!$D$65),REFERENCIAS!$B$65, "Revisar"))))</f>
        <v>#REF!</v>
      </c>
      <c r="AD3586" s="94" t="e">
        <f ca="1">VLOOKUP(AC3586,REFERENCIAS!$B$62:$G$65,4,FALSE)</f>
        <v>#REF!</v>
      </c>
    </row>
    <row r="3587" spans="1:30" ht="17.25" x14ac:dyDescent="0.25">
      <c r="A3587" s="74"/>
      <c r="B3587" s="19"/>
      <c r="C3587" s="19"/>
      <c r="D3587" s="50"/>
      <c r="E3587" s="73"/>
      <c r="F3587" s="74"/>
      <c r="G3587" s="9"/>
      <c r="H3587" s="48"/>
      <c r="I3587" s="49">
        <f t="shared" ca="1" si="220"/>
        <v>2022</v>
      </c>
      <c r="J3587" s="22">
        <f t="shared" ca="1" si="217"/>
        <v>1</v>
      </c>
      <c r="K3587" s="19"/>
      <c r="L3587" s="73"/>
      <c r="M3587" s="74"/>
      <c r="N3587" s="19"/>
      <c r="O3587" s="73"/>
      <c r="P3587" s="82">
        <v>1</v>
      </c>
      <c r="Q3587" s="24">
        <v>1</v>
      </c>
      <c r="R3587" s="81">
        <f t="shared" si="218"/>
        <v>1</v>
      </c>
      <c r="S3587" s="87"/>
      <c r="T3587" s="19"/>
      <c r="U3587" s="25"/>
      <c r="V3587" s="25"/>
      <c r="W3587" s="81"/>
      <c r="X3587" s="91" t="e">
        <f ca="1">+VLOOKUP(#REF!,REFERENCIAS!$C:$D,2,0)*VLOOKUP(#REF!,PONDERADORES!A:P,IF(AND(INFORMACION!$T3587='REFERENCIAS RIESGO'!$C$36,INFORMACION!$F3587=REFERENCIAS!$C$24),16,IF(INFORMACION!$T3587='REFERENCIAS RIESGO'!$C$36,13,IF(INFORMACION!$F3587=REFERENCIAS!$C$24,10,7))),0)+VLOOKUP(K3587,REFERENCIAS!$C:$D,2,0)*VLOOKUP($K$2,PONDERADORES!A:P,IF(AND(INFORMACION!$T3587='REFERENCIAS RIESGO'!$C$36,INFORMACION!$F3587=REFERENCIAS!$C$24),16,IF(INFORMACION!$T3587='REFERENCIAS RIESGO'!$C$36,13,IF(INFORMACION!$F3587=REFERENCIAS!$C$24,10,7))),0)+VLOOKUP(L3587,REFERENCIAS!$C:$D,2,0)*VLOOKUP($L$2,PONDERADORES!A:P,IF(AND(INFORMACION!$T3587='REFERENCIAS RIESGO'!$C$36,INFORMACION!$F3587=REFERENCIAS!$C$24),16,IF(INFORMACION!$T3587='REFERENCIAS RIESGO'!$C$36,13,IF(INFORMACION!$F3587=REFERENCIAS!$C$24,10,7))),0)+VLOOKUP(F3587,REFERENCIAS!$C:$D,2,0)*VLOOKUP($F$2,PONDERADORES!A:P,IF(AND(INFORMACION!$T3587='REFERENCIAS RIESGO'!$C$36,INFORMACION!$F3587=REFERENCIAS!$C$24),16,IF(INFORMACION!$T3587='REFERENCIAS RIESGO'!$C$36,13,IF(INFORMACION!$F3587=REFERENCIAS!$C$24,10,7))),0)+VLOOKUP(T3587,REFERENCIAS!$C:$D,2,0)*VLOOKUP($T$2,PONDERADORES!A:P,IF(AND(INFORMACION!$T3587='REFERENCIAS RIESGO'!$C$36,INFORMACION!$F3587=REFERENCIAS!$C$24),16,IF(INFORMACION!$T3587='REFERENCIAS RIESGO'!$C$36,13,IF(INFORMACION!$F3587=REFERENCIAS!$C$24,10,7))),0)+VLOOKUP(IF(J3587&lt;=0.2,0.2,IF(AND(J3587&gt;0.2,J3587&lt;=0.4),0.4,IF(AND(J3587&gt;0.4,J3587&lt;=0.6),0.6,IF(AND(J3587&gt;0.6,J3587&lt;=0.8),0.8,IF(AND(J3587&gt;0.8,J3587&lt;=1),1))))),REFERENCIAS!$C:$D,2,0)*VLOOKUP($J$2,PONDERADORES!A:P,IF(AND(INFORMACION!$T3587='REFERENCIAS RIESGO'!$C$36,INFORMACION!$F3587=REFERENCIAS!$C$24),16,IF(INFORMACION!$T3587='REFERENCIAS RIESGO'!$C$36,13,IF(INFORMACION!$F3587=REFERENCIAS!$C$24,10,7))),0)</f>
        <v>#REF!</v>
      </c>
      <c r="Y3587" s="68">
        <f>+VLOOKUP(M3587,REFERENCIAS!$C:$D,2,0)*VLOOKUP($M$2,PONDERADORES!$A$7:$G$9,7,0)+VLOOKUP(N3587,REFERENCIAS!$C:$D,2,0)*VLOOKUP($N$2,PONDERADORES!$A$7:$G$9,7,0)+VLOOKUP(O3587,REFERENCIAS!$C:$D,2,0)*VLOOKUP($O$2,PONDERADORES!$A$7:$G$9,7,0)</f>
        <v>0.2</v>
      </c>
      <c r="Z3587" s="2">
        <f>+VLOOKUP(IF(R3587&lt;0.1,0,IF(AND(R3587&gt;=0.1,R3587&lt;0.2),0.1,IF(AND(R3587&gt;=0.2,R3587&lt;0.3),0.2,IF(R3587&gt;0.3,0.3,)))),REFERENCIAS!$C:$D,2,0)*VLOOKUP($R$2,PONDERADORES!$A$11:$G$11,7,0)</f>
        <v>15</v>
      </c>
      <c r="AA3587" s="92"/>
      <c r="AB3587" s="95" t="e">
        <f t="shared" ca="1" si="219"/>
        <v>#REF!</v>
      </c>
      <c r="AC3587" s="23" t="e">
        <f ca="1">IF(AB3587&gt;REFERENCIAS!$C$62,REFERENCIAS!$B$62,IF(AND(AB3587&gt;=REFERENCIAS!$C$63,AB3587&lt;REFERENCIAS!$D$63),REFERENCIAS!$B$63,IF(AND(AB3587&gt;REFERENCIAS!$C$64,AB3587&lt;=REFERENCIAS!$D$64),REFERENCIAS!$B$64,IF(AND(AB3587&gt;=REFERENCIAS!$C$65,AB3587&lt;REFERENCIAS!$D$65),REFERENCIAS!$B$65, "Revisar"))))</f>
        <v>#REF!</v>
      </c>
      <c r="AD3587" s="94" t="e">
        <f ca="1">VLOOKUP(AC3587,REFERENCIAS!$B$62:$G$65,4,FALSE)</f>
        <v>#REF!</v>
      </c>
    </row>
    <row r="3588" spans="1:30" ht="17.25" x14ac:dyDescent="0.25">
      <c r="A3588" s="74"/>
      <c r="B3588" s="19"/>
      <c r="C3588" s="19"/>
      <c r="D3588" s="50"/>
      <c r="E3588" s="73"/>
      <c r="F3588" s="74"/>
      <c r="G3588" s="9"/>
      <c r="H3588" s="48"/>
      <c r="I3588" s="49">
        <f t="shared" ca="1" si="220"/>
        <v>2022</v>
      </c>
      <c r="J3588" s="22">
        <f t="shared" ref="J3588:J3651" ca="1" si="221">IF(I3588&gt;G3588,1,I3588/G3588)</f>
        <v>1</v>
      </c>
      <c r="K3588" s="19"/>
      <c r="L3588" s="73"/>
      <c r="M3588" s="74"/>
      <c r="N3588" s="19"/>
      <c r="O3588" s="73"/>
      <c r="P3588" s="82">
        <v>1</v>
      </c>
      <c r="Q3588" s="24">
        <v>1</v>
      </c>
      <c r="R3588" s="81">
        <f t="shared" si="218"/>
        <v>1</v>
      </c>
      <c r="S3588" s="87"/>
      <c r="T3588" s="19"/>
      <c r="U3588" s="25"/>
      <c r="V3588" s="25"/>
      <c r="W3588" s="81"/>
      <c r="X3588" s="91" t="e">
        <f ca="1">+VLOOKUP(#REF!,REFERENCIAS!$C:$D,2,0)*VLOOKUP(#REF!,PONDERADORES!A:P,IF(AND(INFORMACION!$T3588='REFERENCIAS RIESGO'!$C$36,INFORMACION!$F3588=REFERENCIAS!$C$24),16,IF(INFORMACION!$T3588='REFERENCIAS RIESGO'!$C$36,13,IF(INFORMACION!$F3588=REFERENCIAS!$C$24,10,7))),0)+VLOOKUP(K3588,REFERENCIAS!$C:$D,2,0)*VLOOKUP($K$2,PONDERADORES!A:P,IF(AND(INFORMACION!$T3588='REFERENCIAS RIESGO'!$C$36,INFORMACION!$F3588=REFERENCIAS!$C$24),16,IF(INFORMACION!$T3588='REFERENCIAS RIESGO'!$C$36,13,IF(INFORMACION!$F3588=REFERENCIAS!$C$24,10,7))),0)+VLOOKUP(L3588,REFERENCIAS!$C:$D,2,0)*VLOOKUP($L$2,PONDERADORES!A:P,IF(AND(INFORMACION!$T3588='REFERENCIAS RIESGO'!$C$36,INFORMACION!$F3588=REFERENCIAS!$C$24),16,IF(INFORMACION!$T3588='REFERENCIAS RIESGO'!$C$36,13,IF(INFORMACION!$F3588=REFERENCIAS!$C$24,10,7))),0)+VLOOKUP(F3588,REFERENCIAS!$C:$D,2,0)*VLOOKUP($F$2,PONDERADORES!A:P,IF(AND(INFORMACION!$T3588='REFERENCIAS RIESGO'!$C$36,INFORMACION!$F3588=REFERENCIAS!$C$24),16,IF(INFORMACION!$T3588='REFERENCIAS RIESGO'!$C$36,13,IF(INFORMACION!$F3588=REFERENCIAS!$C$24,10,7))),0)+VLOOKUP(T3588,REFERENCIAS!$C:$D,2,0)*VLOOKUP($T$2,PONDERADORES!A:P,IF(AND(INFORMACION!$T3588='REFERENCIAS RIESGO'!$C$36,INFORMACION!$F3588=REFERENCIAS!$C$24),16,IF(INFORMACION!$T3588='REFERENCIAS RIESGO'!$C$36,13,IF(INFORMACION!$F3588=REFERENCIAS!$C$24,10,7))),0)+VLOOKUP(IF(J3588&lt;=0.2,0.2,IF(AND(J3588&gt;0.2,J3588&lt;=0.4),0.4,IF(AND(J3588&gt;0.4,J3588&lt;=0.6),0.6,IF(AND(J3588&gt;0.6,J3588&lt;=0.8),0.8,IF(AND(J3588&gt;0.8,J3588&lt;=1),1))))),REFERENCIAS!$C:$D,2,0)*VLOOKUP($J$2,PONDERADORES!A:P,IF(AND(INFORMACION!$T3588='REFERENCIAS RIESGO'!$C$36,INFORMACION!$F3588=REFERENCIAS!$C$24),16,IF(INFORMACION!$T3588='REFERENCIAS RIESGO'!$C$36,13,IF(INFORMACION!$F3588=REFERENCIAS!$C$24,10,7))),0)</f>
        <v>#REF!</v>
      </c>
      <c r="Y3588" s="68">
        <f>+VLOOKUP(M3588,REFERENCIAS!$C:$D,2,0)*VLOOKUP($M$2,PONDERADORES!$A$7:$G$9,7,0)+VLOOKUP(N3588,REFERENCIAS!$C:$D,2,0)*VLOOKUP($N$2,PONDERADORES!$A$7:$G$9,7,0)+VLOOKUP(O3588,REFERENCIAS!$C:$D,2,0)*VLOOKUP($O$2,PONDERADORES!$A$7:$G$9,7,0)</f>
        <v>0.2</v>
      </c>
      <c r="Z3588" s="2">
        <f>+VLOOKUP(IF(R3588&lt;0.1,0,IF(AND(R3588&gt;=0.1,R3588&lt;0.2),0.1,IF(AND(R3588&gt;=0.2,R3588&lt;0.3),0.2,IF(R3588&gt;0.3,0.3,)))),REFERENCIAS!$C:$D,2,0)*VLOOKUP($R$2,PONDERADORES!$A$11:$G$11,7,0)</f>
        <v>15</v>
      </c>
      <c r="AA3588" s="92"/>
      <c r="AB3588" s="95" t="e">
        <f t="shared" ca="1" si="219"/>
        <v>#REF!</v>
      </c>
      <c r="AC3588" s="23" t="e">
        <f ca="1">IF(AB3588&gt;REFERENCIAS!$C$62,REFERENCIAS!$B$62,IF(AND(AB3588&gt;=REFERENCIAS!$C$63,AB3588&lt;REFERENCIAS!$D$63),REFERENCIAS!$B$63,IF(AND(AB3588&gt;REFERENCIAS!$C$64,AB3588&lt;=REFERENCIAS!$D$64),REFERENCIAS!$B$64,IF(AND(AB3588&gt;=REFERENCIAS!$C$65,AB3588&lt;REFERENCIAS!$D$65),REFERENCIAS!$B$65, "Revisar"))))</f>
        <v>#REF!</v>
      </c>
      <c r="AD3588" s="94" t="e">
        <f ca="1">VLOOKUP(AC3588,REFERENCIAS!$B$62:$G$65,4,FALSE)</f>
        <v>#REF!</v>
      </c>
    </row>
    <row r="3589" spans="1:30" ht="17.25" x14ac:dyDescent="0.25">
      <c r="A3589" s="74"/>
      <c r="B3589" s="19"/>
      <c r="C3589" s="19"/>
      <c r="D3589" s="50"/>
      <c r="E3589" s="73"/>
      <c r="F3589" s="74"/>
      <c r="G3589" s="9"/>
      <c r="H3589" s="48"/>
      <c r="I3589" s="49">
        <f t="shared" ca="1" si="220"/>
        <v>2022</v>
      </c>
      <c r="J3589" s="22">
        <f t="shared" ca="1" si="221"/>
        <v>1</v>
      </c>
      <c r="K3589" s="19"/>
      <c r="L3589" s="73"/>
      <c r="M3589" s="74"/>
      <c r="N3589" s="19"/>
      <c r="O3589" s="73"/>
      <c r="P3589" s="82">
        <v>1</v>
      </c>
      <c r="Q3589" s="24">
        <v>1</v>
      </c>
      <c r="R3589" s="81">
        <f t="shared" si="218"/>
        <v>1</v>
      </c>
      <c r="S3589" s="87"/>
      <c r="T3589" s="19"/>
      <c r="U3589" s="25"/>
      <c r="V3589" s="25"/>
      <c r="W3589" s="81"/>
      <c r="X3589" s="91" t="e">
        <f ca="1">+VLOOKUP(#REF!,REFERENCIAS!$C:$D,2,0)*VLOOKUP(#REF!,PONDERADORES!A:P,IF(AND(INFORMACION!$T3589='REFERENCIAS RIESGO'!$C$36,INFORMACION!$F3589=REFERENCIAS!$C$24),16,IF(INFORMACION!$T3589='REFERENCIAS RIESGO'!$C$36,13,IF(INFORMACION!$F3589=REFERENCIAS!$C$24,10,7))),0)+VLOOKUP(K3589,REFERENCIAS!$C:$D,2,0)*VLOOKUP($K$2,PONDERADORES!A:P,IF(AND(INFORMACION!$T3589='REFERENCIAS RIESGO'!$C$36,INFORMACION!$F3589=REFERENCIAS!$C$24),16,IF(INFORMACION!$T3589='REFERENCIAS RIESGO'!$C$36,13,IF(INFORMACION!$F3589=REFERENCIAS!$C$24,10,7))),0)+VLOOKUP(L3589,REFERENCIAS!$C:$D,2,0)*VLOOKUP($L$2,PONDERADORES!A:P,IF(AND(INFORMACION!$T3589='REFERENCIAS RIESGO'!$C$36,INFORMACION!$F3589=REFERENCIAS!$C$24),16,IF(INFORMACION!$T3589='REFERENCIAS RIESGO'!$C$36,13,IF(INFORMACION!$F3589=REFERENCIAS!$C$24,10,7))),0)+VLOOKUP(F3589,REFERENCIAS!$C:$D,2,0)*VLOOKUP($F$2,PONDERADORES!A:P,IF(AND(INFORMACION!$T3589='REFERENCIAS RIESGO'!$C$36,INFORMACION!$F3589=REFERENCIAS!$C$24),16,IF(INFORMACION!$T3589='REFERENCIAS RIESGO'!$C$36,13,IF(INFORMACION!$F3589=REFERENCIAS!$C$24,10,7))),0)+VLOOKUP(T3589,REFERENCIAS!$C:$D,2,0)*VLOOKUP($T$2,PONDERADORES!A:P,IF(AND(INFORMACION!$T3589='REFERENCIAS RIESGO'!$C$36,INFORMACION!$F3589=REFERENCIAS!$C$24),16,IF(INFORMACION!$T3589='REFERENCIAS RIESGO'!$C$36,13,IF(INFORMACION!$F3589=REFERENCIAS!$C$24,10,7))),0)+VLOOKUP(IF(J3589&lt;=0.2,0.2,IF(AND(J3589&gt;0.2,J3589&lt;=0.4),0.4,IF(AND(J3589&gt;0.4,J3589&lt;=0.6),0.6,IF(AND(J3589&gt;0.6,J3589&lt;=0.8),0.8,IF(AND(J3589&gt;0.8,J3589&lt;=1),1))))),REFERENCIAS!$C:$D,2,0)*VLOOKUP($J$2,PONDERADORES!A:P,IF(AND(INFORMACION!$T3589='REFERENCIAS RIESGO'!$C$36,INFORMACION!$F3589=REFERENCIAS!$C$24),16,IF(INFORMACION!$T3589='REFERENCIAS RIESGO'!$C$36,13,IF(INFORMACION!$F3589=REFERENCIAS!$C$24,10,7))),0)</f>
        <v>#REF!</v>
      </c>
      <c r="Y3589" s="68">
        <f>+VLOOKUP(M3589,REFERENCIAS!$C:$D,2,0)*VLOOKUP($M$2,PONDERADORES!$A$7:$G$9,7,0)+VLOOKUP(N3589,REFERENCIAS!$C:$D,2,0)*VLOOKUP($N$2,PONDERADORES!$A$7:$G$9,7,0)+VLOOKUP(O3589,REFERENCIAS!$C:$D,2,0)*VLOOKUP($O$2,PONDERADORES!$A$7:$G$9,7,0)</f>
        <v>0.2</v>
      </c>
      <c r="Z3589" s="2">
        <f>+VLOOKUP(IF(R3589&lt;0.1,0,IF(AND(R3589&gt;=0.1,R3589&lt;0.2),0.1,IF(AND(R3589&gt;=0.2,R3589&lt;0.3),0.2,IF(R3589&gt;0.3,0.3,)))),REFERENCIAS!$C:$D,2,0)*VLOOKUP($R$2,PONDERADORES!$A$11:$G$11,7,0)</f>
        <v>15</v>
      </c>
      <c r="AA3589" s="92"/>
      <c r="AB3589" s="95" t="e">
        <f t="shared" ca="1" si="219"/>
        <v>#REF!</v>
      </c>
      <c r="AC3589" s="23" t="e">
        <f ca="1">IF(AB3589&gt;REFERENCIAS!$C$62,REFERENCIAS!$B$62,IF(AND(AB3589&gt;=REFERENCIAS!$C$63,AB3589&lt;REFERENCIAS!$D$63),REFERENCIAS!$B$63,IF(AND(AB3589&gt;REFERENCIAS!$C$64,AB3589&lt;=REFERENCIAS!$D$64),REFERENCIAS!$B$64,IF(AND(AB3589&gt;=REFERENCIAS!$C$65,AB3589&lt;REFERENCIAS!$D$65),REFERENCIAS!$B$65, "Revisar"))))</f>
        <v>#REF!</v>
      </c>
      <c r="AD3589" s="94" t="e">
        <f ca="1">VLOOKUP(AC3589,REFERENCIAS!$B$62:$G$65,4,FALSE)</f>
        <v>#REF!</v>
      </c>
    </row>
    <row r="3590" spans="1:30" ht="17.25" x14ac:dyDescent="0.25">
      <c r="A3590" s="74"/>
      <c r="B3590" s="19"/>
      <c r="C3590" s="19"/>
      <c r="D3590" s="50"/>
      <c r="E3590" s="73"/>
      <c r="F3590" s="74"/>
      <c r="G3590" s="9"/>
      <c r="H3590" s="48"/>
      <c r="I3590" s="49">
        <f t="shared" ca="1" si="220"/>
        <v>2022</v>
      </c>
      <c r="J3590" s="22">
        <f t="shared" ca="1" si="221"/>
        <v>1</v>
      </c>
      <c r="K3590" s="19"/>
      <c r="L3590" s="73"/>
      <c r="M3590" s="74"/>
      <c r="N3590" s="19"/>
      <c r="O3590" s="73"/>
      <c r="P3590" s="82">
        <v>1</v>
      </c>
      <c r="Q3590" s="24">
        <v>1</v>
      </c>
      <c r="R3590" s="81">
        <f t="shared" ref="R3590:R3653" si="222">+Q3590/P3590</f>
        <v>1</v>
      </c>
      <c r="S3590" s="87"/>
      <c r="T3590" s="19"/>
      <c r="U3590" s="25"/>
      <c r="V3590" s="25"/>
      <c r="W3590" s="81"/>
      <c r="X3590" s="91" t="e">
        <f ca="1">+VLOOKUP(#REF!,REFERENCIAS!$C:$D,2,0)*VLOOKUP(#REF!,PONDERADORES!A:P,IF(AND(INFORMACION!$T3590='REFERENCIAS RIESGO'!$C$36,INFORMACION!$F3590=REFERENCIAS!$C$24),16,IF(INFORMACION!$T3590='REFERENCIAS RIESGO'!$C$36,13,IF(INFORMACION!$F3590=REFERENCIAS!$C$24,10,7))),0)+VLOOKUP(K3590,REFERENCIAS!$C:$D,2,0)*VLOOKUP($K$2,PONDERADORES!A:P,IF(AND(INFORMACION!$T3590='REFERENCIAS RIESGO'!$C$36,INFORMACION!$F3590=REFERENCIAS!$C$24),16,IF(INFORMACION!$T3590='REFERENCIAS RIESGO'!$C$36,13,IF(INFORMACION!$F3590=REFERENCIAS!$C$24,10,7))),0)+VLOOKUP(L3590,REFERENCIAS!$C:$D,2,0)*VLOOKUP($L$2,PONDERADORES!A:P,IF(AND(INFORMACION!$T3590='REFERENCIAS RIESGO'!$C$36,INFORMACION!$F3590=REFERENCIAS!$C$24),16,IF(INFORMACION!$T3590='REFERENCIAS RIESGO'!$C$36,13,IF(INFORMACION!$F3590=REFERENCIAS!$C$24,10,7))),0)+VLOOKUP(F3590,REFERENCIAS!$C:$D,2,0)*VLOOKUP($F$2,PONDERADORES!A:P,IF(AND(INFORMACION!$T3590='REFERENCIAS RIESGO'!$C$36,INFORMACION!$F3590=REFERENCIAS!$C$24),16,IF(INFORMACION!$T3590='REFERENCIAS RIESGO'!$C$36,13,IF(INFORMACION!$F3590=REFERENCIAS!$C$24,10,7))),0)+VLOOKUP(T3590,REFERENCIAS!$C:$D,2,0)*VLOOKUP($T$2,PONDERADORES!A:P,IF(AND(INFORMACION!$T3590='REFERENCIAS RIESGO'!$C$36,INFORMACION!$F3590=REFERENCIAS!$C$24),16,IF(INFORMACION!$T3590='REFERENCIAS RIESGO'!$C$36,13,IF(INFORMACION!$F3590=REFERENCIAS!$C$24,10,7))),0)+VLOOKUP(IF(J3590&lt;=0.2,0.2,IF(AND(J3590&gt;0.2,J3590&lt;=0.4),0.4,IF(AND(J3590&gt;0.4,J3590&lt;=0.6),0.6,IF(AND(J3590&gt;0.6,J3590&lt;=0.8),0.8,IF(AND(J3590&gt;0.8,J3590&lt;=1),1))))),REFERENCIAS!$C:$D,2,0)*VLOOKUP($J$2,PONDERADORES!A:P,IF(AND(INFORMACION!$T3590='REFERENCIAS RIESGO'!$C$36,INFORMACION!$F3590=REFERENCIAS!$C$24),16,IF(INFORMACION!$T3590='REFERENCIAS RIESGO'!$C$36,13,IF(INFORMACION!$F3590=REFERENCIAS!$C$24,10,7))),0)</f>
        <v>#REF!</v>
      </c>
      <c r="Y3590" s="68">
        <f>+VLOOKUP(M3590,REFERENCIAS!$C:$D,2,0)*VLOOKUP($M$2,PONDERADORES!$A$7:$G$9,7,0)+VLOOKUP(N3590,REFERENCIAS!$C:$D,2,0)*VLOOKUP($N$2,PONDERADORES!$A$7:$G$9,7,0)+VLOOKUP(O3590,REFERENCIAS!$C:$D,2,0)*VLOOKUP($O$2,PONDERADORES!$A$7:$G$9,7,0)</f>
        <v>0.2</v>
      </c>
      <c r="Z3590" s="2">
        <f>+VLOOKUP(IF(R3590&lt;0.1,0,IF(AND(R3590&gt;=0.1,R3590&lt;0.2),0.1,IF(AND(R3590&gt;=0.2,R3590&lt;0.3),0.2,IF(R3590&gt;0.3,0.3,)))),REFERENCIAS!$C:$D,2,0)*VLOOKUP($R$2,PONDERADORES!$A$11:$G$11,7,0)</f>
        <v>15</v>
      </c>
      <c r="AA3590" s="92"/>
      <c r="AB3590" s="95" t="e">
        <f t="shared" ref="AB3590:AB3653" ca="1" si="223">+X3590+Y3590+Z3590</f>
        <v>#REF!</v>
      </c>
      <c r="AC3590" s="23" t="e">
        <f ca="1">IF(AB3590&gt;REFERENCIAS!$C$62,REFERENCIAS!$B$62,IF(AND(AB3590&gt;=REFERENCIAS!$C$63,AB3590&lt;REFERENCIAS!$D$63),REFERENCIAS!$B$63,IF(AND(AB3590&gt;REFERENCIAS!$C$64,AB3590&lt;=REFERENCIAS!$D$64),REFERENCIAS!$B$64,IF(AND(AB3590&gt;=REFERENCIAS!$C$65,AB3590&lt;REFERENCIAS!$D$65),REFERENCIAS!$B$65, "Revisar"))))</f>
        <v>#REF!</v>
      </c>
      <c r="AD3590" s="94" t="e">
        <f ca="1">VLOOKUP(AC3590,REFERENCIAS!$B$62:$G$65,4,FALSE)</f>
        <v>#REF!</v>
      </c>
    </row>
    <row r="3591" spans="1:30" ht="17.25" x14ac:dyDescent="0.25">
      <c r="A3591" s="74"/>
      <c r="B3591" s="19"/>
      <c r="C3591" s="19"/>
      <c r="D3591" s="50"/>
      <c r="E3591" s="73"/>
      <c r="F3591" s="74"/>
      <c r="G3591" s="9"/>
      <c r="H3591" s="48"/>
      <c r="I3591" s="49">
        <f t="shared" ca="1" si="220"/>
        <v>2022</v>
      </c>
      <c r="J3591" s="22">
        <f t="shared" ca="1" si="221"/>
        <v>1</v>
      </c>
      <c r="K3591" s="19"/>
      <c r="L3591" s="73"/>
      <c r="M3591" s="74"/>
      <c r="N3591" s="19"/>
      <c r="O3591" s="73"/>
      <c r="P3591" s="82">
        <v>1</v>
      </c>
      <c r="Q3591" s="24">
        <v>1</v>
      </c>
      <c r="R3591" s="81">
        <f t="shared" si="222"/>
        <v>1</v>
      </c>
      <c r="S3591" s="87"/>
      <c r="T3591" s="19"/>
      <c r="U3591" s="25"/>
      <c r="V3591" s="25"/>
      <c r="W3591" s="81"/>
      <c r="X3591" s="91" t="e">
        <f ca="1">+VLOOKUP(#REF!,REFERENCIAS!$C:$D,2,0)*VLOOKUP(#REF!,PONDERADORES!A:P,IF(AND(INFORMACION!$T3591='REFERENCIAS RIESGO'!$C$36,INFORMACION!$F3591=REFERENCIAS!$C$24),16,IF(INFORMACION!$T3591='REFERENCIAS RIESGO'!$C$36,13,IF(INFORMACION!$F3591=REFERENCIAS!$C$24,10,7))),0)+VLOOKUP(K3591,REFERENCIAS!$C:$D,2,0)*VLOOKUP($K$2,PONDERADORES!A:P,IF(AND(INFORMACION!$T3591='REFERENCIAS RIESGO'!$C$36,INFORMACION!$F3591=REFERENCIAS!$C$24),16,IF(INFORMACION!$T3591='REFERENCIAS RIESGO'!$C$36,13,IF(INFORMACION!$F3591=REFERENCIAS!$C$24,10,7))),0)+VLOOKUP(L3591,REFERENCIAS!$C:$D,2,0)*VLOOKUP($L$2,PONDERADORES!A:P,IF(AND(INFORMACION!$T3591='REFERENCIAS RIESGO'!$C$36,INFORMACION!$F3591=REFERENCIAS!$C$24),16,IF(INFORMACION!$T3591='REFERENCIAS RIESGO'!$C$36,13,IF(INFORMACION!$F3591=REFERENCIAS!$C$24,10,7))),0)+VLOOKUP(F3591,REFERENCIAS!$C:$D,2,0)*VLOOKUP($F$2,PONDERADORES!A:P,IF(AND(INFORMACION!$T3591='REFERENCIAS RIESGO'!$C$36,INFORMACION!$F3591=REFERENCIAS!$C$24),16,IF(INFORMACION!$T3591='REFERENCIAS RIESGO'!$C$36,13,IF(INFORMACION!$F3591=REFERENCIAS!$C$24,10,7))),0)+VLOOKUP(T3591,REFERENCIAS!$C:$D,2,0)*VLOOKUP($T$2,PONDERADORES!A:P,IF(AND(INFORMACION!$T3591='REFERENCIAS RIESGO'!$C$36,INFORMACION!$F3591=REFERENCIAS!$C$24),16,IF(INFORMACION!$T3591='REFERENCIAS RIESGO'!$C$36,13,IF(INFORMACION!$F3591=REFERENCIAS!$C$24,10,7))),0)+VLOOKUP(IF(J3591&lt;=0.2,0.2,IF(AND(J3591&gt;0.2,J3591&lt;=0.4),0.4,IF(AND(J3591&gt;0.4,J3591&lt;=0.6),0.6,IF(AND(J3591&gt;0.6,J3591&lt;=0.8),0.8,IF(AND(J3591&gt;0.8,J3591&lt;=1),1))))),REFERENCIAS!$C:$D,2,0)*VLOOKUP($J$2,PONDERADORES!A:P,IF(AND(INFORMACION!$T3591='REFERENCIAS RIESGO'!$C$36,INFORMACION!$F3591=REFERENCIAS!$C$24),16,IF(INFORMACION!$T3591='REFERENCIAS RIESGO'!$C$36,13,IF(INFORMACION!$F3591=REFERENCIAS!$C$24,10,7))),0)</f>
        <v>#REF!</v>
      </c>
      <c r="Y3591" s="68">
        <f>+VLOOKUP(M3591,REFERENCIAS!$C:$D,2,0)*VLOOKUP($M$2,PONDERADORES!$A$7:$G$9,7,0)+VLOOKUP(N3591,REFERENCIAS!$C:$D,2,0)*VLOOKUP($N$2,PONDERADORES!$A$7:$G$9,7,0)+VLOOKUP(O3591,REFERENCIAS!$C:$D,2,0)*VLOOKUP($O$2,PONDERADORES!$A$7:$G$9,7,0)</f>
        <v>0.2</v>
      </c>
      <c r="Z3591" s="2">
        <f>+VLOOKUP(IF(R3591&lt;0.1,0,IF(AND(R3591&gt;=0.1,R3591&lt;0.2),0.1,IF(AND(R3591&gt;=0.2,R3591&lt;0.3),0.2,IF(R3591&gt;0.3,0.3,)))),REFERENCIAS!$C:$D,2,0)*VLOOKUP($R$2,PONDERADORES!$A$11:$G$11,7,0)</f>
        <v>15</v>
      </c>
      <c r="AA3591" s="92"/>
      <c r="AB3591" s="95" t="e">
        <f t="shared" ca="1" si="223"/>
        <v>#REF!</v>
      </c>
      <c r="AC3591" s="23" t="e">
        <f ca="1">IF(AB3591&gt;REFERENCIAS!$C$62,REFERENCIAS!$B$62,IF(AND(AB3591&gt;=REFERENCIAS!$C$63,AB3591&lt;REFERENCIAS!$D$63),REFERENCIAS!$B$63,IF(AND(AB3591&gt;REFERENCIAS!$C$64,AB3591&lt;=REFERENCIAS!$D$64),REFERENCIAS!$B$64,IF(AND(AB3591&gt;=REFERENCIAS!$C$65,AB3591&lt;REFERENCIAS!$D$65),REFERENCIAS!$B$65, "Revisar"))))</f>
        <v>#REF!</v>
      </c>
      <c r="AD3591" s="94" t="e">
        <f ca="1">VLOOKUP(AC3591,REFERENCIAS!$B$62:$G$65,4,FALSE)</f>
        <v>#REF!</v>
      </c>
    </row>
    <row r="3592" spans="1:30" ht="17.25" x14ac:dyDescent="0.25">
      <c r="A3592" s="74"/>
      <c r="B3592" s="19"/>
      <c r="C3592" s="19"/>
      <c r="D3592" s="50"/>
      <c r="E3592" s="73"/>
      <c r="F3592" s="74"/>
      <c r="G3592" s="9"/>
      <c r="H3592" s="48"/>
      <c r="I3592" s="49">
        <f t="shared" ca="1" si="220"/>
        <v>2022</v>
      </c>
      <c r="J3592" s="22">
        <f t="shared" ca="1" si="221"/>
        <v>1</v>
      </c>
      <c r="K3592" s="19"/>
      <c r="L3592" s="73"/>
      <c r="M3592" s="74"/>
      <c r="N3592" s="19"/>
      <c r="O3592" s="73"/>
      <c r="P3592" s="82">
        <v>1</v>
      </c>
      <c r="Q3592" s="24">
        <v>1</v>
      </c>
      <c r="R3592" s="81">
        <f t="shared" si="222"/>
        <v>1</v>
      </c>
      <c r="S3592" s="87"/>
      <c r="T3592" s="19"/>
      <c r="U3592" s="25"/>
      <c r="V3592" s="25"/>
      <c r="W3592" s="81"/>
      <c r="X3592" s="91" t="e">
        <f ca="1">+VLOOKUP(#REF!,REFERENCIAS!$C:$D,2,0)*VLOOKUP(#REF!,PONDERADORES!A:P,IF(AND(INFORMACION!$T3592='REFERENCIAS RIESGO'!$C$36,INFORMACION!$F3592=REFERENCIAS!$C$24),16,IF(INFORMACION!$T3592='REFERENCIAS RIESGO'!$C$36,13,IF(INFORMACION!$F3592=REFERENCIAS!$C$24,10,7))),0)+VLOOKUP(K3592,REFERENCIAS!$C:$D,2,0)*VLOOKUP($K$2,PONDERADORES!A:P,IF(AND(INFORMACION!$T3592='REFERENCIAS RIESGO'!$C$36,INFORMACION!$F3592=REFERENCIAS!$C$24),16,IF(INFORMACION!$T3592='REFERENCIAS RIESGO'!$C$36,13,IF(INFORMACION!$F3592=REFERENCIAS!$C$24,10,7))),0)+VLOOKUP(L3592,REFERENCIAS!$C:$D,2,0)*VLOOKUP($L$2,PONDERADORES!A:P,IF(AND(INFORMACION!$T3592='REFERENCIAS RIESGO'!$C$36,INFORMACION!$F3592=REFERENCIAS!$C$24),16,IF(INFORMACION!$T3592='REFERENCIAS RIESGO'!$C$36,13,IF(INFORMACION!$F3592=REFERENCIAS!$C$24,10,7))),0)+VLOOKUP(F3592,REFERENCIAS!$C:$D,2,0)*VLOOKUP($F$2,PONDERADORES!A:P,IF(AND(INFORMACION!$T3592='REFERENCIAS RIESGO'!$C$36,INFORMACION!$F3592=REFERENCIAS!$C$24),16,IF(INFORMACION!$T3592='REFERENCIAS RIESGO'!$C$36,13,IF(INFORMACION!$F3592=REFERENCIAS!$C$24,10,7))),0)+VLOOKUP(T3592,REFERENCIAS!$C:$D,2,0)*VLOOKUP($T$2,PONDERADORES!A:P,IF(AND(INFORMACION!$T3592='REFERENCIAS RIESGO'!$C$36,INFORMACION!$F3592=REFERENCIAS!$C$24),16,IF(INFORMACION!$T3592='REFERENCIAS RIESGO'!$C$36,13,IF(INFORMACION!$F3592=REFERENCIAS!$C$24,10,7))),0)+VLOOKUP(IF(J3592&lt;=0.2,0.2,IF(AND(J3592&gt;0.2,J3592&lt;=0.4),0.4,IF(AND(J3592&gt;0.4,J3592&lt;=0.6),0.6,IF(AND(J3592&gt;0.6,J3592&lt;=0.8),0.8,IF(AND(J3592&gt;0.8,J3592&lt;=1),1))))),REFERENCIAS!$C:$D,2,0)*VLOOKUP($J$2,PONDERADORES!A:P,IF(AND(INFORMACION!$T3592='REFERENCIAS RIESGO'!$C$36,INFORMACION!$F3592=REFERENCIAS!$C$24),16,IF(INFORMACION!$T3592='REFERENCIAS RIESGO'!$C$36,13,IF(INFORMACION!$F3592=REFERENCIAS!$C$24,10,7))),0)</f>
        <v>#REF!</v>
      </c>
      <c r="Y3592" s="68">
        <f>+VLOOKUP(M3592,REFERENCIAS!$C:$D,2,0)*VLOOKUP($M$2,PONDERADORES!$A$7:$G$9,7,0)+VLOOKUP(N3592,REFERENCIAS!$C:$D,2,0)*VLOOKUP($N$2,PONDERADORES!$A$7:$G$9,7,0)+VLOOKUP(O3592,REFERENCIAS!$C:$D,2,0)*VLOOKUP($O$2,PONDERADORES!$A$7:$G$9,7,0)</f>
        <v>0.2</v>
      </c>
      <c r="Z3592" s="2">
        <f>+VLOOKUP(IF(R3592&lt;0.1,0,IF(AND(R3592&gt;=0.1,R3592&lt;0.2),0.1,IF(AND(R3592&gt;=0.2,R3592&lt;0.3),0.2,IF(R3592&gt;0.3,0.3,)))),REFERENCIAS!$C:$D,2,0)*VLOOKUP($R$2,PONDERADORES!$A$11:$G$11,7,0)</f>
        <v>15</v>
      </c>
      <c r="AA3592" s="92"/>
      <c r="AB3592" s="95" t="e">
        <f t="shared" ca="1" si="223"/>
        <v>#REF!</v>
      </c>
      <c r="AC3592" s="23" t="e">
        <f ca="1">IF(AB3592&gt;REFERENCIAS!$C$62,REFERENCIAS!$B$62,IF(AND(AB3592&gt;=REFERENCIAS!$C$63,AB3592&lt;REFERENCIAS!$D$63),REFERENCIAS!$B$63,IF(AND(AB3592&gt;REFERENCIAS!$C$64,AB3592&lt;=REFERENCIAS!$D$64),REFERENCIAS!$B$64,IF(AND(AB3592&gt;=REFERENCIAS!$C$65,AB3592&lt;REFERENCIAS!$D$65),REFERENCIAS!$B$65, "Revisar"))))</f>
        <v>#REF!</v>
      </c>
      <c r="AD3592" s="94" t="e">
        <f ca="1">VLOOKUP(AC3592,REFERENCIAS!$B$62:$G$65,4,FALSE)</f>
        <v>#REF!</v>
      </c>
    </row>
    <row r="3593" spans="1:30" ht="17.25" x14ac:dyDescent="0.25">
      <c r="A3593" s="74"/>
      <c r="B3593" s="19"/>
      <c r="C3593" s="19"/>
      <c r="D3593" s="50"/>
      <c r="E3593" s="73"/>
      <c r="F3593" s="74"/>
      <c r="G3593" s="9"/>
      <c r="H3593" s="48"/>
      <c r="I3593" s="49">
        <f t="shared" ca="1" si="220"/>
        <v>2022</v>
      </c>
      <c r="J3593" s="22">
        <f t="shared" ca="1" si="221"/>
        <v>1</v>
      </c>
      <c r="K3593" s="19"/>
      <c r="L3593" s="73"/>
      <c r="M3593" s="74"/>
      <c r="N3593" s="19"/>
      <c r="O3593" s="73"/>
      <c r="P3593" s="82">
        <v>1</v>
      </c>
      <c r="Q3593" s="24">
        <v>1</v>
      </c>
      <c r="R3593" s="81">
        <f t="shared" si="222"/>
        <v>1</v>
      </c>
      <c r="S3593" s="87"/>
      <c r="T3593" s="19"/>
      <c r="U3593" s="25"/>
      <c r="V3593" s="25"/>
      <c r="W3593" s="81"/>
      <c r="X3593" s="91" t="e">
        <f ca="1">+VLOOKUP(#REF!,REFERENCIAS!$C:$D,2,0)*VLOOKUP(#REF!,PONDERADORES!A:P,IF(AND(INFORMACION!$T3593='REFERENCIAS RIESGO'!$C$36,INFORMACION!$F3593=REFERENCIAS!$C$24),16,IF(INFORMACION!$T3593='REFERENCIAS RIESGO'!$C$36,13,IF(INFORMACION!$F3593=REFERENCIAS!$C$24,10,7))),0)+VLOOKUP(K3593,REFERENCIAS!$C:$D,2,0)*VLOOKUP($K$2,PONDERADORES!A:P,IF(AND(INFORMACION!$T3593='REFERENCIAS RIESGO'!$C$36,INFORMACION!$F3593=REFERENCIAS!$C$24),16,IF(INFORMACION!$T3593='REFERENCIAS RIESGO'!$C$36,13,IF(INFORMACION!$F3593=REFERENCIAS!$C$24,10,7))),0)+VLOOKUP(L3593,REFERENCIAS!$C:$D,2,0)*VLOOKUP($L$2,PONDERADORES!A:P,IF(AND(INFORMACION!$T3593='REFERENCIAS RIESGO'!$C$36,INFORMACION!$F3593=REFERENCIAS!$C$24),16,IF(INFORMACION!$T3593='REFERENCIAS RIESGO'!$C$36,13,IF(INFORMACION!$F3593=REFERENCIAS!$C$24,10,7))),0)+VLOOKUP(F3593,REFERENCIAS!$C:$D,2,0)*VLOOKUP($F$2,PONDERADORES!A:P,IF(AND(INFORMACION!$T3593='REFERENCIAS RIESGO'!$C$36,INFORMACION!$F3593=REFERENCIAS!$C$24),16,IF(INFORMACION!$T3593='REFERENCIAS RIESGO'!$C$36,13,IF(INFORMACION!$F3593=REFERENCIAS!$C$24,10,7))),0)+VLOOKUP(T3593,REFERENCIAS!$C:$D,2,0)*VLOOKUP($T$2,PONDERADORES!A:P,IF(AND(INFORMACION!$T3593='REFERENCIAS RIESGO'!$C$36,INFORMACION!$F3593=REFERENCIAS!$C$24),16,IF(INFORMACION!$T3593='REFERENCIAS RIESGO'!$C$36,13,IF(INFORMACION!$F3593=REFERENCIAS!$C$24,10,7))),0)+VLOOKUP(IF(J3593&lt;=0.2,0.2,IF(AND(J3593&gt;0.2,J3593&lt;=0.4),0.4,IF(AND(J3593&gt;0.4,J3593&lt;=0.6),0.6,IF(AND(J3593&gt;0.6,J3593&lt;=0.8),0.8,IF(AND(J3593&gt;0.8,J3593&lt;=1),1))))),REFERENCIAS!$C:$D,2,0)*VLOOKUP($J$2,PONDERADORES!A:P,IF(AND(INFORMACION!$T3593='REFERENCIAS RIESGO'!$C$36,INFORMACION!$F3593=REFERENCIAS!$C$24),16,IF(INFORMACION!$T3593='REFERENCIAS RIESGO'!$C$36,13,IF(INFORMACION!$F3593=REFERENCIAS!$C$24,10,7))),0)</f>
        <v>#REF!</v>
      </c>
      <c r="Y3593" s="68">
        <f>+VLOOKUP(M3593,REFERENCIAS!$C:$D,2,0)*VLOOKUP($M$2,PONDERADORES!$A$7:$G$9,7,0)+VLOOKUP(N3593,REFERENCIAS!$C:$D,2,0)*VLOOKUP($N$2,PONDERADORES!$A$7:$G$9,7,0)+VLOOKUP(O3593,REFERENCIAS!$C:$D,2,0)*VLOOKUP($O$2,PONDERADORES!$A$7:$G$9,7,0)</f>
        <v>0.2</v>
      </c>
      <c r="Z3593" s="2">
        <f>+VLOOKUP(IF(R3593&lt;0.1,0,IF(AND(R3593&gt;=0.1,R3593&lt;0.2),0.1,IF(AND(R3593&gt;=0.2,R3593&lt;0.3),0.2,IF(R3593&gt;0.3,0.3,)))),REFERENCIAS!$C:$D,2,0)*VLOOKUP($R$2,PONDERADORES!$A$11:$G$11,7,0)</f>
        <v>15</v>
      </c>
      <c r="AA3593" s="92"/>
      <c r="AB3593" s="95" t="e">
        <f t="shared" ca="1" si="223"/>
        <v>#REF!</v>
      </c>
      <c r="AC3593" s="23" t="e">
        <f ca="1">IF(AB3593&gt;REFERENCIAS!$C$62,REFERENCIAS!$B$62,IF(AND(AB3593&gt;=REFERENCIAS!$C$63,AB3593&lt;REFERENCIAS!$D$63),REFERENCIAS!$B$63,IF(AND(AB3593&gt;REFERENCIAS!$C$64,AB3593&lt;=REFERENCIAS!$D$64),REFERENCIAS!$B$64,IF(AND(AB3593&gt;=REFERENCIAS!$C$65,AB3593&lt;REFERENCIAS!$D$65),REFERENCIAS!$B$65, "Revisar"))))</f>
        <v>#REF!</v>
      </c>
      <c r="AD3593" s="94" t="e">
        <f ca="1">VLOOKUP(AC3593,REFERENCIAS!$B$62:$G$65,4,FALSE)</f>
        <v>#REF!</v>
      </c>
    </row>
    <row r="3594" spans="1:30" ht="17.25" x14ac:dyDescent="0.25">
      <c r="A3594" s="74"/>
      <c r="B3594" s="19"/>
      <c r="C3594" s="19"/>
      <c r="D3594" s="50"/>
      <c r="E3594" s="73"/>
      <c r="F3594" s="74"/>
      <c r="G3594" s="9"/>
      <c r="H3594" s="48"/>
      <c r="I3594" s="49">
        <f t="shared" ca="1" si="220"/>
        <v>2022</v>
      </c>
      <c r="J3594" s="22">
        <f t="shared" ca="1" si="221"/>
        <v>1</v>
      </c>
      <c r="K3594" s="19"/>
      <c r="L3594" s="73"/>
      <c r="M3594" s="74"/>
      <c r="N3594" s="19"/>
      <c r="O3594" s="73"/>
      <c r="P3594" s="82">
        <v>1</v>
      </c>
      <c r="Q3594" s="24">
        <v>1</v>
      </c>
      <c r="R3594" s="81">
        <f t="shared" si="222"/>
        <v>1</v>
      </c>
      <c r="S3594" s="87"/>
      <c r="T3594" s="19"/>
      <c r="U3594" s="25"/>
      <c r="V3594" s="25"/>
      <c r="W3594" s="81"/>
      <c r="X3594" s="91" t="e">
        <f ca="1">+VLOOKUP(#REF!,REFERENCIAS!$C:$D,2,0)*VLOOKUP(#REF!,PONDERADORES!A:P,IF(AND(INFORMACION!$T3594='REFERENCIAS RIESGO'!$C$36,INFORMACION!$F3594=REFERENCIAS!$C$24),16,IF(INFORMACION!$T3594='REFERENCIAS RIESGO'!$C$36,13,IF(INFORMACION!$F3594=REFERENCIAS!$C$24,10,7))),0)+VLOOKUP(K3594,REFERENCIAS!$C:$D,2,0)*VLOOKUP($K$2,PONDERADORES!A:P,IF(AND(INFORMACION!$T3594='REFERENCIAS RIESGO'!$C$36,INFORMACION!$F3594=REFERENCIAS!$C$24),16,IF(INFORMACION!$T3594='REFERENCIAS RIESGO'!$C$36,13,IF(INFORMACION!$F3594=REFERENCIAS!$C$24,10,7))),0)+VLOOKUP(L3594,REFERENCIAS!$C:$D,2,0)*VLOOKUP($L$2,PONDERADORES!A:P,IF(AND(INFORMACION!$T3594='REFERENCIAS RIESGO'!$C$36,INFORMACION!$F3594=REFERENCIAS!$C$24),16,IF(INFORMACION!$T3594='REFERENCIAS RIESGO'!$C$36,13,IF(INFORMACION!$F3594=REFERENCIAS!$C$24,10,7))),0)+VLOOKUP(F3594,REFERENCIAS!$C:$D,2,0)*VLOOKUP($F$2,PONDERADORES!A:P,IF(AND(INFORMACION!$T3594='REFERENCIAS RIESGO'!$C$36,INFORMACION!$F3594=REFERENCIAS!$C$24),16,IF(INFORMACION!$T3594='REFERENCIAS RIESGO'!$C$36,13,IF(INFORMACION!$F3594=REFERENCIAS!$C$24,10,7))),0)+VLOOKUP(T3594,REFERENCIAS!$C:$D,2,0)*VLOOKUP($T$2,PONDERADORES!A:P,IF(AND(INFORMACION!$T3594='REFERENCIAS RIESGO'!$C$36,INFORMACION!$F3594=REFERENCIAS!$C$24),16,IF(INFORMACION!$T3594='REFERENCIAS RIESGO'!$C$36,13,IF(INFORMACION!$F3594=REFERENCIAS!$C$24,10,7))),0)+VLOOKUP(IF(J3594&lt;=0.2,0.2,IF(AND(J3594&gt;0.2,J3594&lt;=0.4),0.4,IF(AND(J3594&gt;0.4,J3594&lt;=0.6),0.6,IF(AND(J3594&gt;0.6,J3594&lt;=0.8),0.8,IF(AND(J3594&gt;0.8,J3594&lt;=1),1))))),REFERENCIAS!$C:$D,2,0)*VLOOKUP($J$2,PONDERADORES!A:P,IF(AND(INFORMACION!$T3594='REFERENCIAS RIESGO'!$C$36,INFORMACION!$F3594=REFERENCIAS!$C$24),16,IF(INFORMACION!$T3594='REFERENCIAS RIESGO'!$C$36,13,IF(INFORMACION!$F3594=REFERENCIAS!$C$24,10,7))),0)</f>
        <v>#REF!</v>
      </c>
      <c r="Y3594" s="68">
        <f>+VLOOKUP(M3594,REFERENCIAS!$C:$D,2,0)*VLOOKUP($M$2,PONDERADORES!$A$7:$G$9,7,0)+VLOOKUP(N3594,REFERENCIAS!$C:$D,2,0)*VLOOKUP($N$2,PONDERADORES!$A$7:$G$9,7,0)+VLOOKUP(O3594,REFERENCIAS!$C:$D,2,0)*VLOOKUP($O$2,PONDERADORES!$A$7:$G$9,7,0)</f>
        <v>0.2</v>
      </c>
      <c r="Z3594" s="2">
        <f>+VLOOKUP(IF(R3594&lt;0.1,0,IF(AND(R3594&gt;=0.1,R3594&lt;0.2),0.1,IF(AND(R3594&gt;=0.2,R3594&lt;0.3),0.2,IF(R3594&gt;0.3,0.3,)))),REFERENCIAS!$C:$D,2,0)*VLOOKUP($R$2,PONDERADORES!$A$11:$G$11,7,0)</f>
        <v>15</v>
      </c>
      <c r="AA3594" s="92"/>
      <c r="AB3594" s="95" t="e">
        <f t="shared" ca="1" si="223"/>
        <v>#REF!</v>
      </c>
      <c r="AC3594" s="23" t="e">
        <f ca="1">IF(AB3594&gt;REFERENCIAS!$C$62,REFERENCIAS!$B$62,IF(AND(AB3594&gt;=REFERENCIAS!$C$63,AB3594&lt;REFERENCIAS!$D$63),REFERENCIAS!$B$63,IF(AND(AB3594&gt;REFERENCIAS!$C$64,AB3594&lt;=REFERENCIAS!$D$64),REFERENCIAS!$B$64,IF(AND(AB3594&gt;=REFERENCIAS!$C$65,AB3594&lt;REFERENCIAS!$D$65),REFERENCIAS!$B$65, "Revisar"))))</f>
        <v>#REF!</v>
      </c>
      <c r="AD3594" s="94" t="e">
        <f ca="1">VLOOKUP(AC3594,REFERENCIAS!$B$62:$G$65,4,FALSE)</f>
        <v>#REF!</v>
      </c>
    </row>
    <row r="3595" spans="1:30" ht="17.25" x14ac:dyDescent="0.25">
      <c r="A3595" s="74"/>
      <c r="B3595" s="19"/>
      <c r="C3595" s="19"/>
      <c r="D3595" s="50"/>
      <c r="E3595" s="73"/>
      <c r="F3595" s="74"/>
      <c r="G3595" s="9"/>
      <c r="H3595" s="48"/>
      <c r="I3595" s="49">
        <f t="shared" ca="1" si="220"/>
        <v>2022</v>
      </c>
      <c r="J3595" s="22">
        <f t="shared" ca="1" si="221"/>
        <v>1</v>
      </c>
      <c r="K3595" s="19"/>
      <c r="L3595" s="73"/>
      <c r="M3595" s="74"/>
      <c r="N3595" s="19"/>
      <c r="O3595" s="73"/>
      <c r="P3595" s="82">
        <v>1</v>
      </c>
      <c r="Q3595" s="24">
        <v>1</v>
      </c>
      <c r="R3595" s="81">
        <f t="shared" si="222"/>
        <v>1</v>
      </c>
      <c r="S3595" s="87"/>
      <c r="T3595" s="19"/>
      <c r="U3595" s="25"/>
      <c r="V3595" s="25"/>
      <c r="W3595" s="81"/>
      <c r="X3595" s="91" t="e">
        <f ca="1">+VLOOKUP(#REF!,REFERENCIAS!$C:$D,2,0)*VLOOKUP(#REF!,PONDERADORES!A:P,IF(AND(INFORMACION!$T3595='REFERENCIAS RIESGO'!$C$36,INFORMACION!$F3595=REFERENCIAS!$C$24),16,IF(INFORMACION!$T3595='REFERENCIAS RIESGO'!$C$36,13,IF(INFORMACION!$F3595=REFERENCIAS!$C$24,10,7))),0)+VLOOKUP(K3595,REFERENCIAS!$C:$D,2,0)*VLOOKUP($K$2,PONDERADORES!A:P,IF(AND(INFORMACION!$T3595='REFERENCIAS RIESGO'!$C$36,INFORMACION!$F3595=REFERENCIAS!$C$24),16,IF(INFORMACION!$T3595='REFERENCIAS RIESGO'!$C$36,13,IF(INFORMACION!$F3595=REFERENCIAS!$C$24,10,7))),0)+VLOOKUP(L3595,REFERENCIAS!$C:$D,2,0)*VLOOKUP($L$2,PONDERADORES!A:P,IF(AND(INFORMACION!$T3595='REFERENCIAS RIESGO'!$C$36,INFORMACION!$F3595=REFERENCIAS!$C$24),16,IF(INFORMACION!$T3595='REFERENCIAS RIESGO'!$C$36,13,IF(INFORMACION!$F3595=REFERENCIAS!$C$24,10,7))),0)+VLOOKUP(F3595,REFERENCIAS!$C:$D,2,0)*VLOOKUP($F$2,PONDERADORES!A:P,IF(AND(INFORMACION!$T3595='REFERENCIAS RIESGO'!$C$36,INFORMACION!$F3595=REFERENCIAS!$C$24),16,IF(INFORMACION!$T3595='REFERENCIAS RIESGO'!$C$36,13,IF(INFORMACION!$F3595=REFERENCIAS!$C$24,10,7))),0)+VLOOKUP(T3595,REFERENCIAS!$C:$D,2,0)*VLOOKUP($T$2,PONDERADORES!A:P,IF(AND(INFORMACION!$T3595='REFERENCIAS RIESGO'!$C$36,INFORMACION!$F3595=REFERENCIAS!$C$24),16,IF(INFORMACION!$T3595='REFERENCIAS RIESGO'!$C$36,13,IF(INFORMACION!$F3595=REFERENCIAS!$C$24,10,7))),0)+VLOOKUP(IF(J3595&lt;=0.2,0.2,IF(AND(J3595&gt;0.2,J3595&lt;=0.4),0.4,IF(AND(J3595&gt;0.4,J3595&lt;=0.6),0.6,IF(AND(J3595&gt;0.6,J3595&lt;=0.8),0.8,IF(AND(J3595&gt;0.8,J3595&lt;=1),1))))),REFERENCIAS!$C:$D,2,0)*VLOOKUP($J$2,PONDERADORES!A:P,IF(AND(INFORMACION!$T3595='REFERENCIAS RIESGO'!$C$36,INFORMACION!$F3595=REFERENCIAS!$C$24),16,IF(INFORMACION!$T3595='REFERENCIAS RIESGO'!$C$36,13,IF(INFORMACION!$F3595=REFERENCIAS!$C$24,10,7))),0)</f>
        <v>#REF!</v>
      </c>
      <c r="Y3595" s="68">
        <f>+VLOOKUP(M3595,REFERENCIAS!$C:$D,2,0)*VLOOKUP($M$2,PONDERADORES!$A$7:$G$9,7,0)+VLOOKUP(N3595,REFERENCIAS!$C:$D,2,0)*VLOOKUP($N$2,PONDERADORES!$A$7:$G$9,7,0)+VLOOKUP(O3595,REFERENCIAS!$C:$D,2,0)*VLOOKUP($O$2,PONDERADORES!$A$7:$G$9,7,0)</f>
        <v>0.2</v>
      </c>
      <c r="Z3595" s="2">
        <f>+VLOOKUP(IF(R3595&lt;0.1,0,IF(AND(R3595&gt;=0.1,R3595&lt;0.2),0.1,IF(AND(R3595&gt;=0.2,R3595&lt;0.3),0.2,IF(R3595&gt;0.3,0.3,)))),REFERENCIAS!$C:$D,2,0)*VLOOKUP($R$2,PONDERADORES!$A$11:$G$11,7,0)</f>
        <v>15</v>
      </c>
      <c r="AA3595" s="92"/>
      <c r="AB3595" s="95" t="e">
        <f t="shared" ca="1" si="223"/>
        <v>#REF!</v>
      </c>
      <c r="AC3595" s="23" t="e">
        <f ca="1">IF(AB3595&gt;REFERENCIAS!$C$62,REFERENCIAS!$B$62,IF(AND(AB3595&gt;=REFERENCIAS!$C$63,AB3595&lt;REFERENCIAS!$D$63),REFERENCIAS!$B$63,IF(AND(AB3595&gt;REFERENCIAS!$C$64,AB3595&lt;=REFERENCIAS!$D$64),REFERENCIAS!$B$64,IF(AND(AB3595&gt;=REFERENCIAS!$C$65,AB3595&lt;REFERENCIAS!$D$65),REFERENCIAS!$B$65, "Revisar"))))</f>
        <v>#REF!</v>
      </c>
      <c r="AD3595" s="94" t="e">
        <f ca="1">VLOOKUP(AC3595,REFERENCIAS!$B$62:$G$65,4,FALSE)</f>
        <v>#REF!</v>
      </c>
    </row>
    <row r="3596" spans="1:30" ht="17.25" x14ac:dyDescent="0.25">
      <c r="A3596" s="74"/>
      <c r="B3596" s="19"/>
      <c r="C3596" s="19"/>
      <c r="D3596" s="50"/>
      <c r="E3596" s="73"/>
      <c r="F3596" s="74"/>
      <c r="G3596" s="9"/>
      <c r="H3596" s="48"/>
      <c r="I3596" s="49">
        <f t="shared" ca="1" si="220"/>
        <v>2022</v>
      </c>
      <c r="J3596" s="22">
        <f t="shared" ca="1" si="221"/>
        <v>1</v>
      </c>
      <c r="K3596" s="19"/>
      <c r="L3596" s="73"/>
      <c r="M3596" s="74"/>
      <c r="N3596" s="19"/>
      <c r="O3596" s="73"/>
      <c r="P3596" s="82">
        <v>1</v>
      </c>
      <c r="Q3596" s="24">
        <v>1</v>
      </c>
      <c r="R3596" s="81">
        <f t="shared" si="222"/>
        <v>1</v>
      </c>
      <c r="S3596" s="87"/>
      <c r="T3596" s="19"/>
      <c r="U3596" s="25"/>
      <c r="V3596" s="25"/>
      <c r="W3596" s="81"/>
      <c r="X3596" s="91" t="e">
        <f ca="1">+VLOOKUP(#REF!,REFERENCIAS!$C:$D,2,0)*VLOOKUP(#REF!,PONDERADORES!A:P,IF(AND(INFORMACION!$T3596='REFERENCIAS RIESGO'!$C$36,INFORMACION!$F3596=REFERENCIAS!$C$24),16,IF(INFORMACION!$T3596='REFERENCIAS RIESGO'!$C$36,13,IF(INFORMACION!$F3596=REFERENCIAS!$C$24,10,7))),0)+VLOOKUP(K3596,REFERENCIAS!$C:$D,2,0)*VLOOKUP($K$2,PONDERADORES!A:P,IF(AND(INFORMACION!$T3596='REFERENCIAS RIESGO'!$C$36,INFORMACION!$F3596=REFERENCIAS!$C$24),16,IF(INFORMACION!$T3596='REFERENCIAS RIESGO'!$C$36,13,IF(INFORMACION!$F3596=REFERENCIAS!$C$24,10,7))),0)+VLOOKUP(L3596,REFERENCIAS!$C:$D,2,0)*VLOOKUP($L$2,PONDERADORES!A:P,IF(AND(INFORMACION!$T3596='REFERENCIAS RIESGO'!$C$36,INFORMACION!$F3596=REFERENCIAS!$C$24),16,IF(INFORMACION!$T3596='REFERENCIAS RIESGO'!$C$36,13,IF(INFORMACION!$F3596=REFERENCIAS!$C$24,10,7))),0)+VLOOKUP(F3596,REFERENCIAS!$C:$D,2,0)*VLOOKUP($F$2,PONDERADORES!A:P,IF(AND(INFORMACION!$T3596='REFERENCIAS RIESGO'!$C$36,INFORMACION!$F3596=REFERENCIAS!$C$24),16,IF(INFORMACION!$T3596='REFERENCIAS RIESGO'!$C$36,13,IF(INFORMACION!$F3596=REFERENCIAS!$C$24,10,7))),0)+VLOOKUP(T3596,REFERENCIAS!$C:$D,2,0)*VLOOKUP($T$2,PONDERADORES!A:P,IF(AND(INFORMACION!$T3596='REFERENCIAS RIESGO'!$C$36,INFORMACION!$F3596=REFERENCIAS!$C$24),16,IF(INFORMACION!$T3596='REFERENCIAS RIESGO'!$C$36,13,IF(INFORMACION!$F3596=REFERENCIAS!$C$24,10,7))),0)+VLOOKUP(IF(J3596&lt;=0.2,0.2,IF(AND(J3596&gt;0.2,J3596&lt;=0.4),0.4,IF(AND(J3596&gt;0.4,J3596&lt;=0.6),0.6,IF(AND(J3596&gt;0.6,J3596&lt;=0.8),0.8,IF(AND(J3596&gt;0.8,J3596&lt;=1),1))))),REFERENCIAS!$C:$D,2,0)*VLOOKUP($J$2,PONDERADORES!A:P,IF(AND(INFORMACION!$T3596='REFERENCIAS RIESGO'!$C$36,INFORMACION!$F3596=REFERENCIAS!$C$24),16,IF(INFORMACION!$T3596='REFERENCIAS RIESGO'!$C$36,13,IF(INFORMACION!$F3596=REFERENCIAS!$C$24,10,7))),0)</f>
        <v>#REF!</v>
      </c>
      <c r="Y3596" s="68">
        <f>+VLOOKUP(M3596,REFERENCIAS!$C:$D,2,0)*VLOOKUP($M$2,PONDERADORES!$A$7:$G$9,7,0)+VLOOKUP(N3596,REFERENCIAS!$C:$D,2,0)*VLOOKUP($N$2,PONDERADORES!$A$7:$G$9,7,0)+VLOOKUP(O3596,REFERENCIAS!$C:$D,2,0)*VLOOKUP($O$2,PONDERADORES!$A$7:$G$9,7,0)</f>
        <v>0.2</v>
      </c>
      <c r="Z3596" s="2">
        <f>+VLOOKUP(IF(R3596&lt;0.1,0,IF(AND(R3596&gt;=0.1,R3596&lt;0.2),0.1,IF(AND(R3596&gt;=0.2,R3596&lt;0.3),0.2,IF(R3596&gt;0.3,0.3,)))),REFERENCIAS!$C:$D,2,0)*VLOOKUP($R$2,PONDERADORES!$A$11:$G$11,7,0)</f>
        <v>15</v>
      </c>
      <c r="AA3596" s="92"/>
      <c r="AB3596" s="95" t="e">
        <f t="shared" ca="1" si="223"/>
        <v>#REF!</v>
      </c>
      <c r="AC3596" s="23" t="e">
        <f ca="1">IF(AB3596&gt;REFERENCIAS!$C$62,REFERENCIAS!$B$62,IF(AND(AB3596&gt;=REFERENCIAS!$C$63,AB3596&lt;REFERENCIAS!$D$63),REFERENCIAS!$B$63,IF(AND(AB3596&gt;REFERENCIAS!$C$64,AB3596&lt;=REFERENCIAS!$D$64),REFERENCIAS!$B$64,IF(AND(AB3596&gt;=REFERENCIAS!$C$65,AB3596&lt;REFERENCIAS!$D$65),REFERENCIAS!$B$65, "Revisar"))))</f>
        <v>#REF!</v>
      </c>
      <c r="AD3596" s="94" t="e">
        <f ca="1">VLOOKUP(AC3596,REFERENCIAS!$B$62:$G$65,4,FALSE)</f>
        <v>#REF!</v>
      </c>
    </row>
    <row r="3597" spans="1:30" ht="17.25" x14ac:dyDescent="0.25">
      <c r="A3597" s="74"/>
      <c r="B3597" s="19"/>
      <c r="C3597" s="19"/>
      <c r="D3597" s="50"/>
      <c r="E3597" s="73"/>
      <c r="F3597" s="74"/>
      <c r="G3597" s="9"/>
      <c r="H3597" s="48"/>
      <c r="I3597" s="49">
        <f t="shared" ca="1" si="220"/>
        <v>2022</v>
      </c>
      <c r="J3597" s="22">
        <f t="shared" ca="1" si="221"/>
        <v>1</v>
      </c>
      <c r="K3597" s="19"/>
      <c r="L3597" s="73"/>
      <c r="M3597" s="74"/>
      <c r="N3597" s="19"/>
      <c r="O3597" s="73"/>
      <c r="P3597" s="82">
        <v>1</v>
      </c>
      <c r="Q3597" s="24">
        <v>1</v>
      </c>
      <c r="R3597" s="81">
        <f t="shared" si="222"/>
        <v>1</v>
      </c>
      <c r="S3597" s="87"/>
      <c r="T3597" s="19"/>
      <c r="U3597" s="25"/>
      <c r="V3597" s="25"/>
      <c r="W3597" s="81"/>
      <c r="X3597" s="91" t="e">
        <f ca="1">+VLOOKUP(#REF!,REFERENCIAS!$C:$D,2,0)*VLOOKUP(#REF!,PONDERADORES!A:P,IF(AND(INFORMACION!$T3597='REFERENCIAS RIESGO'!$C$36,INFORMACION!$F3597=REFERENCIAS!$C$24),16,IF(INFORMACION!$T3597='REFERENCIAS RIESGO'!$C$36,13,IF(INFORMACION!$F3597=REFERENCIAS!$C$24,10,7))),0)+VLOOKUP(K3597,REFERENCIAS!$C:$D,2,0)*VLOOKUP($K$2,PONDERADORES!A:P,IF(AND(INFORMACION!$T3597='REFERENCIAS RIESGO'!$C$36,INFORMACION!$F3597=REFERENCIAS!$C$24),16,IF(INFORMACION!$T3597='REFERENCIAS RIESGO'!$C$36,13,IF(INFORMACION!$F3597=REFERENCIAS!$C$24,10,7))),0)+VLOOKUP(L3597,REFERENCIAS!$C:$D,2,0)*VLOOKUP($L$2,PONDERADORES!A:P,IF(AND(INFORMACION!$T3597='REFERENCIAS RIESGO'!$C$36,INFORMACION!$F3597=REFERENCIAS!$C$24),16,IF(INFORMACION!$T3597='REFERENCIAS RIESGO'!$C$36,13,IF(INFORMACION!$F3597=REFERENCIAS!$C$24,10,7))),0)+VLOOKUP(F3597,REFERENCIAS!$C:$D,2,0)*VLOOKUP($F$2,PONDERADORES!A:P,IF(AND(INFORMACION!$T3597='REFERENCIAS RIESGO'!$C$36,INFORMACION!$F3597=REFERENCIAS!$C$24),16,IF(INFORMACION!$T3597='REFERENCIAS RIESGO'!$C$36,13,IF(INFORMACION!$F3597=REFERENCIAS!$C$24,10,7))),0)+VLOOKUP(T3597,REFERENCIAS!$C:$D,2,0)*VLOOKUP($T$2,PONDERADORES!A:P,IF(AND(INFORMACION!$T3597='REFERENCIAS RIESGO'!$C$36,INFORMACION!$F3597=REFERENCIAS!$C$24),16,IF(INFORMACION!$T3597='REFERENCIAS RIESGO'!$C$36,13,IF(INFORMACION!$F3597=REFERENCIAS!$C$24,10,7))),0)+VLOOKUP(IF(J3597&lt;=0.2,0.2,IF(AND(J3597&gt;0.2,J3597&lt;=0.4),0.4,IF(AND(J3597&gt;0.4,J3597&lt;=0.6),0.6,IF(AND(J3597&gt;0.6,J3597&lt;=0.8),0.8,IF(AND(J3597&gt;0.8,J3597&lt;=1),1))))),REFERENCIAS!$C:$D,2,0)*VLOOKUP($J$2,PONDERADORES!A:P,IF(AND(INFORMACION!$T3597='REFERENCIAS RIESGO'!$C$36,INFORMACION!$F3597=REFERENCIAS!$C$24),16,IF(INFORMACION!$T3597='REFERENCIAS RIESGO'!$C$36,13,IF(INFORMACION!$F3597=REFERENCIAS!$C$24,10,7))),0)</f>
        <v>#REF!</v>
      </c>
      <c r="Y3597" s="68">
        <f>+VLOOKUP(M3597,REFERENCIAS!$C:$D,2,0)*VLOOKUP($M$2,PONDERADORES!$A$7:$G$9,7,0)+VLOOKUP(N3597,REFERENCIAS!$C:$D,2,0)*VLOOKUP($N$2,PONDERADORES!$A$7:$G$9,7,0)+VLOOKUP(O3597,REFERENCIAS!$C:$D,2,0)*VLOOKUP($O$2,PONDERADORES!$A$7:$G$9,7,0)</f>
        <v>0.2</v>
      </c>
      <c r="Z3597" s="2">
        <f>+VLOOKUP(IF(R3597&lt;0.1,0,IF(AND(R3597&gt;=0.1,R3597&lt;0.2),0.1,IF(AND(R3597&gt;=0.2,R3597&lt;0.3),0.2,IF(R3597&gt;0.3,0.3,)))),REFERENCIAS!$C:$D,2,0)*VLOOKUP($R$2,PONDERADORES!$A$11:$G$11,7,0)</f>
        <v>15</v>
      </c>
      <c r="AA3597" s="92"/>
      <c r="AB3597" s="95" t="e">
        <f t="shared" ca="1" si="223"/>
        <v>#REF!</v>
      </c>
      <c r="AC3597" s="23" t="e">
        <f ca="1">IF(AB3597&gt;REFERENCIAS!$C$62,REFERENCIAS!$B$62,IF(AND(AB3597&gt;=REFERENCIAS!$C$63,AB3597&lt;REFERENCIAS!$D$63),REFERENCIAS!$B$63,IF(AND(AB3597&gt;REFERENCIAS!$C$64,AB3597&lt;=REFERENCIAS!$D$64),REFERENCIAS!$B$64,IF(AND(AB3597&gt;=REFERENCIAS!$C$65,AB3597&lt;REFERENCIAS!$D$65),REFERENCIAS!$B$65, "Revisar"))))</f>
        <v>#REF!</v>
      </c>
      <c r="AD3597" s="94" t="e">
        <f ca="1">VLOOKUP(AC3597,REFERENCIAS!$B$62:$G$65,4,FALSE)</f>
        <v>#REF!</v>
      </c>
    </row>
    <row r="3598" spans="1:30" ht="17.25" x14ac:dyDescent="0.25">
      <c r="A3598" s="74"/>
      <c r="B3598" s="19"/>
      <c r="C3598" s="19"/>
      <c r="D3598" s="50"/>
      <c r="E3598" s="73"/>
      <c r="F3598" s="74"/>
      <c r="G3598" s="9"/>
      <c r="H3598" s="48"/>
      <c r="I3598" s="49">
        <f t="shared" ca="1" si="220"/>
        <v>2022</v>
      </c>
      <c r="J3598" s="22">
        <f t="shared" ca="1" si="221"/>
        <v>1</v>
      </c>
      <c r="K3598" s="19"/>
      <c r="L3598" s="73"/>
      <c r="M3598" s="74"/>
      <c r="N3598" s="19"/>
      <c r="O3598" s="73"/>
      <c r="P3598" s="82">
        <v>1</v>
      </c>
      <c r="Q3598" s="24">
        <v>1</v>
      </c>
      <c r="R3598" s="81">
        <f t="shared" si="222"/>
        <v>1</v>
      </c>
      <c r="S3598" s="87"/>
      <c r="T3598" s="19"/>
      <c r="U3598" s="25"/>
      <c r="V3598" s="25"/>
      <c r="W3598" s="81"/>
      <c r="X3598" s="91" t="e">
        <f ca="1">+VLOOKUP(#REF!,REFERENCIAS!$C:$D,2,0)*VLOOKUP(#REF!,PONDERADORES!A:P,IF(AND(INFORMACION!$T3598='REFERENCIAS RIESGO'!$C$36,INFORMACION!$F3598=REFERENCIAS!$C$24),16,IF(INFORMACION!$T3598='REFERENCIAS RIESGO'!$C$36,13,IF(INFORMACION!$F3598=REFERENCIAS!$C$24,10,7))),0)+VLOOKUP(K3598,REFERENCIAS!$C:$D,2,0)*VLOOKUP($K$2,PONDERADORES!A:P,IF(AND(INFORMACION!$T3598='REFERENCIAS RIESGO'!$C$36,INFORMACION!$F3598=REFERENCIAS!$C$24),16,IF(INFORMACION!$T3598='REFERENCIAS RIESGO'!$C$36,13,IF(INFORMACION!$F3598=REFERENCIAS!$C$24,10,7))),0)+VLOOKUP(L3598,REFERENCIAS!$C:$D,2,0)*VLOOKUP($L$2,PONDERADORES!A:P,IF(AND(INFORMACION!$T3598='REFERENCIAS RIESGO'!$C$36,INFORMACION!$F3598=REFERENCIAS!$C$24),16,IF(INFORMACION!$T3598='REFERENCIAS RIESGO'!$C$36,13,IF(INFORMACION!$F3598=REFERENCIAS!$C$24,10,7))),0)+VLOOKUP(F3598,REFERENCIAS!$C:$D,2,0)*VLOOKUP($F$2,PONDERADORES!A:P,IF(AND(INFORMACION!$T3598='REFERENCIAS RIESGO'!$C$36,INFORMACION!$F3598=REFERENCIAS!$C$24),16,IF(INFORMACION!$T3598='REFERENCIAS RIESGO'!$C$36,13,IF(INFORMACION!$F3598=REFERENCIAS!$C$24,10,7))),0)+VLOOKUP(T3598,REFERENCIAS!$C:$D,2,0)*VLOOKUP($T$2,PONDERADORES!A:P,IF(AND(INFORMACION!$T3598='REFERENCIAS RIESGO'!$C$36,INFORMACION!$F3598=REFERENCIAS!$C$24),16,IF(INFORMACION!$T3598='REFERENCIAS RIESGO'!$C$36,13,IF(INFORMACION!$F3598=REFERENCIAS!$C$24,10,7))),0)+VLOOKUP(IF(J3598&lt;=0.2,0.2,IF(AND(J3598&gt;0.2,J3598&lt;=0.4),0.4,IF(AND(J3598&gt;0.4,J3598&lt;=0.6),0.6,IF(AND(J3598&gt;0.6,J3598&lt;=0.8),0.8,IF(AND(J3598&gt;0.8,J3598&lt;=1),1))))),REFERENCIAS!$C:$D,2,0)*VLOOKUP($J$2,PONDERADORES!A:P,IF(AND(INFORMACION!$T3598='REFERENCIAS RIESGO'!$C$36,INFORMACION!$F3598=REFERENCIAS!$C$24),16,IF(INFORMACION!$T3598='REFERENCIAS RIESGO'!$C$36,13,IF(INFORMACION!$F3598=REFERENCIAS!$C$24,10,7))),0)</f>
        <v>#REF!</v>
      </c>
      <c r="Y3598" s="68">
        <f>+VLOOKUP(M3598,REFERENCIAS!$C:$D,2,0)*VLOOKUP($M$2,PONDERADORES!$A$7:$G$9,7,0)+VLOOKUP(N3598,REFERENCIAS!$C:$D,2,0)*VLOOKUP($N$2,PONDERADORES!$A$7:$G$9,7,0)+VLOOKUP(O3598,REFERENCIAS!$C:$D,2,0)*VLOOKUP($O$2,PONDERADORES!$A$7:$G$9,7,0)</f>
        <v>0.2</v>
      </c>
      <c r="Z3598" s="2">
        <f>+VLOOKUP(IF(R3598&lt;0.1,0,IF(AND(R3598&gt;=0.1,R3598&lt;0.2),0.1,IF(AND(R3598&gt;=0.2,R3598&lt;0.3),0.2,IF(R3598&gt;0.3,0.3,)))),REFERENCIAS!$C:$D,2,0)*VLOOKUP($R$2,PONDERADORES!$A$11:$G$11,7,0)</f>
        <v>15</v>
      </c>
      <c r="AA3598" s="92"/>
      <c r="AB3598" s="95" t="e">
        <f t="shared" ca="1" si="223"/>
        <v>#REF!</v>
      </c>
      <c r="AC3598" s="23" t="e">
        <f ca="1">IF(AB3598&gt;REFERENCIAS!$C$62,REFERENCIAS!$B$62,IF(AND(AB3598&gt;=REFERENCIAS!$C$63,AB3598&lt;REFERENCIAS!$D$63),REFERENCIAS!$B$63,IF(AND(AB3598&gt;REFERENCIAS!$C$64,AB3598&lt;=REFERENCIAS!$D$64),REFERENCIAS!$B$64,IF(AND(AB3598&gt;=REFERENCIAS!$C$65,AB3598&lt;REFERENCIAS!$D$65),REFERENCIAS!$B$65, "Revisar"))))</f>
        <v>#REF!</v>
      </c>
      <c r="AD3598" s="94" t="e">
        <f ca="1">VLOOKUP(AC3598,REFERENCIAS!$B$62:$G$65,4,FALSE)</f>
        <v>#REF!</v>
      </c>
    </row>
    <row r="3599" spans="1:30" ht="17.25" x14ac:dyDescent="0.25">
      <c r="A3599" s="74"/>
      <c r="B3599" s="19"/>
      <c r="C3599" s="19"/>
      <c r="D3599" s="50"/>
      <c r="E3599" s="73"/>
      <c r="F3599" s="74"/>
      <c r="G3599" s="9"/>
      <c r="H3599" s="48"/>
      <c r="I3599" s="49">
        <f t="shared" ca="1" si="220"/>
        <v>2022</v>
      </c>
      <c r="J3599" s="22">
        <f t="shared" ca="1" si="221"/>
        <v>1</v>
      </c>
      <c r="K3599" s="19"/>
      <c r="L3599" s="73"/>
      <c r="M3599" s="74"/>
      <c r="N3599" s="19"/>
      <c r="O3599" s="73"/>
      <c r="P3599" s="82">
        <v>1</v>
      </c>
      <c r="Q3599" s="24">
        <v>1</v>
      </c>
      <c r="R3599" s="81">
        <f t="shared" si="222"/>
        <v>1</v>
      </c>
      <c r="S3599" s="87"/>
      <c r="T3599" s="19"/>
      <c r="U3599" s="25"/>
      <c r="V3599" s="25"/>
      <c r="W3599" s="81"/>
      <c r="X3599" s="91" t="e">
        <f ca="1">+VLOOKUP(#REF!,REFERENCIAS!$C:$D,2,0)*VLOOKUP(#REF!,PONDERADORES!A:P,IF(AND(INFORMACION!$T3599='REFERENCIAS RIESGO'!$C$36,INFORMACION!$F3599=REFERENCIAS!$C$24),16,IF(INFORMACION!$T3599='REFERENCIAS RIESGO'!$C$36,13,IF(INFORMACION!$F3599=REFERENCIAS!$C$24,10,7))),0)+VLOOKUP(K3599,REFERENCIAS!$C:$D,2,0)*VLOOKUP($K$2,PONDERADORES!A:P,IF(AND(INFORMACION!$T3599='REFERENCIAS RIESGO'!$C$36,INFORMACION!$F3599=REFERENCIAS!$C$24),16,IF(INFORMACION!$T3599='REFERENCIAS RIESGO'!$C$36,13,IF(INFORMACION!$F3599=REFERENCIAS!$C$24,10,7))),0)+VLOOKUP(L3599,REFERENCIAS!$C:$D,2,0)*VLOOKUP($L$2,PONDERADORES!A:P,IF(AND(INFORMACION!$T3599='REFERENCIAS RIESGO'!$C$36,INFORMACION!$F3599=REFERENCIAS!$C$24),16,IF(INFORMACION!$T3599='REFERENCIAS RIESGO'!$C$36,13,IF(INFORMACION!$F3599=REFERENCIAS!$C$24,10,7))),0)+VLOOKUP(F3599,REFERENCIAS!$C:$D,2,0)*VLOOKUP($F$2,PONDERADORES!A:P,IF(AND(INFORMACION!$T3599='REFERENCIAS RIESGO'!$C$36,INFORMACION!$F3599=REFERENCIAS!$C$24),16,IF(INFORMACION!$T3599='REFERENCIAS RIESGO'!$C$36,13,IF(INFORMACION!$F3599=REFERENCIAS!$C$24,10,7))),0)+VLOOKUP(T3599,REFERENCIAS!$C:$D,2,0)*VLOOKUP($T$2,PONDERADORES!A:P,IF(AND(INFORMACION!$T3599='REFERENCIAS RIESGO'!$C$36,INFORMACION!$F3599=REFERENCIAS!$C$24),16,IF(INFORMACION!$T3599='REFERENCIAS RIESGO'!$C$36,13,IF(INFORMACION!$F3599=REFERENCIAS!$C$24,10,7))),0)+VLOOKUP(IF(J3599&lt;=0.2,0.2,IF(AND(J3599&gt;0.2,J3599&lt;=0.4),0.4,IF(AND(J3599&gt;0.4,J3599&lt;=0.6),0.6,IF(AND(J3599&gt;0.6,J3599&lt;=0.8),0.8,IF(AND(J3599&gt;0.8,J3599&lt;=1),1))))),REFERENCIAS!$C:$D,2,0)*VLOOKUP($J$2,PONDERADORES!A:P,IF(AND(INFORMACION!$T3599='REFERENCIAS RIESGO'!$C$36,INFORMACION!$F3599=REFERENCIAS!$C$24),16,IF(INFORMACION!$T3599='REFERENCIAS RIESGO'!$C$36,13,IF(INFORMACION!$F3599=REFERENCIAS!$C$24,10,7))),0)</f>
        <v>#REF!</v>
      </c>
      <c r="Y3599" s="68">
        <f>+VLOOKUP(M3599,REFERENCIAS!$C:$D,2,0)*VLOOKUP($M$2,PONDERADORES!$A$7:$G$9,7,0)+VLOOKUP(N3599,REFERENCIAS!$C:$D,2,0)*VLOOKUP($N$2,PONDERADORES!$A$7:$G$9,7,0)+VLOOKUP(O3599,REFERENCIAS!$C:$D,2,0)*VLOOKUP($O$2,PONDERADORES!$A$7:$G$9,7,0)</f>
        <v>0.2</v>
      </c>
      <c r="Z3599" s="2">
        <f>+VLOOKUP(IF(R3599&lt;0.1,0,IF(AND(R3599&gt;=0.1,R3599&lt;0.2),0.1,IF(AND(R3599&gt;=0.2,R3599&lt;0.3),0.2,IF(R3599&gt;0.3,0.3,)))),REFERENCIAS!$C:$D,2,0)*VLOOKUP($R$2,PONDERADORES!$A$11:$G$11,7,0)</f>
        <v>15</v>
      </c>
      <c r="AA3599" s="92"/>
      <c r="AB3599" s="95" t="e">
        <f t="shared" ca="1" si="223"/>
        <v>#REF!</v>
      </c>
      <c r="AC3599" s="23" t="e">
        <f ca="1">IF(AB3599&gt;REFERENCIAS!$C$62,REFERENCIAS!$B$62,IF(AND(AB3599&gt;=REFERENCIAS!$C$63,AB3599&lt;REFERENCIAS!$D$63),REFERENCIAS!$B$63,IF(AND(AB3599&gt;REFERENCIAS!$C$64,AB3599&lt;=REFERENCIAS!$D$64),REFERENCIAS!$B$64,IF(AND(AB3599&gt;=REFERENCIAS!$C$65,AB3599&lt;REFERENCIAS!$D$65),REFERENCIAS!$B$65, "Revisar"))))</f>
        <v>#REF!</v>
      </c>
      <c r="AD3599" s="94" t="e">
        <f ca="1">VLOOKUP(AC3599,REFERENCIAS!$B$62:$G$65,4,FALSE)</f>
        <v>#REF!</v>
      </c>
    </row>
    <row r="3600" spans="1:30" ht="17.25" x14ac:dyDescent="0.25">
      <c r="A3600" s="74"/>
      <c r="B3600" s="19"/>
      <c r="C3600" s="19"/>
      <c r="D3600" s="50"/>
      <c r="E3600" s="73"/>
      <c r="F3600" s="74"/>
      <c r="G3600" s="9"/>
      <c r="H3600" s="48"/>
      <c r="I3600" s="49">
        <f t="shared" ca="1" si="220"/>
        <v>2022</v>
      </c>
      <c r="J3600" s="22">
        <f t="shared" ca="1" si="221"/>
        <v>1</v>
      </c>
      <c r="K3600" s="19"/>
      <c r="L3600" s="73"/>
      <c r="M3600" s="74"/>
      <c r="N3600" s="19"/>
      <c r="O3600" s="73"/>
      <c r="P3600" s="82">
        <v>1</v>
      </c>
      <c r="Q3600" s="24">
        <v>1</v>
      </c>
      <c r="R3600" s="81">
        <f t="shared" si="222"/>
        <v>1</v>
      </c>
      <c r="S3600" s="87"/>
      <c r="T3600" s="19"/>
      <c r="U3600" s="25"/>
      <c r="V3600" s="25"/>
      <c r="W3600" s="81"/>
      <c r="X3600" s="91" t="e">
        <f ca="1">+VLOOKUP(#REF!,REFERENCIAS!$C:$D,2,0)*VLOOKUP(#REF!,PONDERADORES!A:P,IF(AND(INFORMACION!$T3600='REFERENCIAS RIESGO'!$C$36,INFORMACION!$F3600=REFERENCIAS!$C$24),16,IF(INFORMACION!$T3600='REFERENCIAS RIESGO'!$C$36,13,IF(INFORMACION!$F3600=REFERENCIAS!$C$24,10,7))),0)+VLOOKUP(K3600,REFERENCIAS!$C:$D,2,0)*VLOOKUP($K$2,PONDERADORES!A:P,IF(AND(INFORMACION!$T3600='REFERENCIAS RIESGO'!$C$36,INFORMACION!$F3600=REFERENCIAS!$C$24),16,IF(INFORMACION!$T3600='REFERENCIAS RIESGO'!$C$36,13,IF(INFORMACION!$F3600=REFERENCIAS!$C$24,10,7))),0)+VLOOKUP(L3600,REFERENCIAS!$C:$D,2,0)*VLOOKUP($L$2,PONDERADORES!A:P,IF(AND(INFORMACION!$T3600='REFERENCIAS RIESGO'!$C$36,INFORMACION!$F3600=REFERENCIAS!$C$24),16,IF(INFORMACION!$T3600='REFERENCIAS RIESGO'!$C$36,13,IF(INFORMACION!$F3600=REFERENCIAS!$C$24,10,7))),0)+VLOOKUP(F3600,REFERENCIAS!$C:$D,2,0)*VLOOKUP($F$2,PONDERADORES!A:P,IF(AND(INFORMACION!$T3600='REFERENCIAS RIESGO'!$C$36,INFORMACION!$F3600=REFERENCIAS!$C$24),16,IF(INFORMACION!$T3600='REFERENCIAS RIESGO'!$C$36,13,IF(INFORMACION!$F3600=REFERENCIAS!$C$24,10,7))),0)+VLOOKUP(T3600,REFERENCIAS!$C:$D,2,0)*VLOOKUP($T$2,PONDERADORES!A:P,IF(AND(INFORMACION!$T3600='REFERENCIAS RIESGO'!$C$36,INFORMACION!$F3600=REFERENCIAS!$C$24),16,IF(INFORMACION!$T3600='REFERENCIAS RIESGO'!$C$36,13,IF(INFORMACION!$F3600=REFERENCIAS!$C$24,10,7))),0)+VLOOKUP(IF(J3600&lt;=0.2,0.2,IF(AND(J3600&gt;0.2,J3600&lt;=0.4),0.4,IF(AND(J3600&gt;0.4,J3600&lt;=0.6),0.6,IF(AND(J3600&gt;0.6,J3600&lt;=0.8),0.8,IF(AND(J3600&gt;0.8,J3600&lt;=1),1))))),REFERENCIAS!$C:$D,2,0)*VLOOKUP($J$2,PONDERADORES!A:P,IF(AND(INFORMACION!$T3600='REFERENCIAS RIESGO'!$C$36,INFORMACION!$F3600=REFERENCIAS!$C$24),16,IF(INFORMACION!$T3600='REFERENCIAS RIESGO'!$C$36,13,IF(INFORMACION!$F3600=REFERENCIAS!$C$24,10,7))),0)</f>
        <v>#REF!</v>
      </c>
      <c r="Y3600" s="68">
        <f>+VLOOKUP(M3600,REFERENCIAS!$C:$D,2,0)*VLOOKUP($M$2,PONDERADORES!$A$7:$G$9,7,0)+VLOOKUP(N3600,REFERENCIAS!$C:$D,2,0)*VLOOKUP($N$2,PONDERADORES!$A$7:$G$9,7,0)+VLOOKUP(O3600,REFERENCIAS!$C:$D,2,0)*VLOOKUP($O$2,PONDERADORES!$A$7:$G$9,7,0)</f>
        <v>0.2</v>
      </c>
      <c r="Z3600" s="2">
        <f>+VLOOKUP(IF(R3600&lt;0.1,0,IF(AND(R3600&gt;=0.1,R3600&lt;0.2),0.1,IF(AND(R3600&gt;=0.2,R3600&lt;0.3),0.2,IF(R3600&gt;0.3,0.3,)))),REFERENCIAS!$C:$D,2,0)*VLOOKUP($R$2,PONDERADORES!$A$11:$G$11,7,0)</f>
        <v>15</v>
      </c>
      <c r="AA3600" s="92"/>
      <c r="AB3600" s="95" t="e">
        <f t="shared" ca="1" si="223"/>
        <v>#REF!</v>
      </c>
      <c r="AC3600" s="23" t="e">
        <f ca="1">IF(AB3600&gt;REFERENCIAS!$C$62,REFERENCIAS!$B$62,IF(AND(AB3600&gt;=REFERENCIAS!$C$63,AB3600&lt;REFERENCIAS!$D$63),REFERENCIAS!$B$63,IF(AND(AB3600&gt;REFERENCIAS!$C$64,AB3600&lt;=REFERENCIAS!$D$64),REFERENCIAS!$B$64,IF(AND(AB3600&gt;=REFERENCIAS!$C$65,AB3600&lt;REFERENCIAS!$D$65),REFERENCIAS!$B$65, "Revisar"))))</f>
        <v>#REF!</v>
      </c>
      <c r="AD3600" s="94" t="e">
        <f ca="1">VLOOKUP(AC3600,REFERENCIAS!$B$62:$G$65,4,FALSE)</f>
        <v>#REF!</v>
      </c>
    </row>
    <row r="3601" spans="1:30" ht="17.25" x14ac:dyDescent="0.25">
      <c r="A3601" s="74"/>
      <c r="B3601" s="19"/>
      <c r="C3601" s="19"/>
      <c r="D3601" s="50"/>
      <c r="E3601" s="73"/>
      <c r="F3601" s="74"/>
      <c r="G3601" s="9"/>
      <c r="H3601" s="48"/>
      <c r="I3601" s="49">
        <f t="shared" ref="I3601:I3664" ca="1" si="224">(YEAR(NOW())-H3601)</f>
        <v>2022</v>
      </c>
      <c r="J3601" s="22">
        <f t="shared" ca="1" si="221"/>
        <v>1</v>
      </c>
      <c r="K3601" s="19"/>
      <c r="L3601" s="73"/>
      <c r="M3601" s="74"/>
      <c r="N3601" s="19"/>
      <c r="O3601" s="73"/>
      <c r="P3601" s="82">
        <v>1</v>
      </c>
      <c r="Q3601" s="24">
        <v>1</v>
      </c>
      <c r="R3601" s="81">
        <f t="shared" si="222"/>
        <v>1</v>
      </c>
      <c r="S3601" s="87"/>
      <c r="T3601" s="19"/>
      <c r="U3601" s="25"/>
      <c r="V3601" s="25"/>
      <c r="W3601" s="81"/>
      <c r="X3601" s="91" t="e">
        <f ca="1">+VLOOKUP(#REF!,REFERENCIAS!$C:$D,2,0)*VLOOKUP(#REF!,PONDERADORES!A:P,IF(AND(INFORMACION!$T3601='REFERENCIAS RIESGO'!$C$36,INFORMACION!$F3601=REFERENCIAS!$C$24),16,IF(INFORMACION!$T3601='REFERENCIAS RIESGO'!$C$36,13,IF(INFORMACION!$F3601=REFERENCIAS!$C$24,10,7))),0)+VLOOKUP(K3601,REFERENCIAS!$C:$D,2,0)*VLOOKUP($K$2,PONDERADORES!A:P,IF(AND(INFORMACION!$T3601='REFERENCIAS RIESGO'!$C$36,INFORMACION!$F3601=REFERENCIAS!$C$24),16,IF(INFORMACION!$T3601='REFERENCIAS RIESGO'!$C$36,13,IF(INFORMACION!$F3601=REFERENCIAS!$C$24,10,7))),0)+VLOOKUP(L3601,REFERENCIAS!$C:$D,2,0)*VLOOKUP($L$2,PONDERADORES!A:P,IF(AND(INFORMACION!$T3601='REFERENCIAS RIESGO'!$C$36,INFORMACION!$F3601=REFERENCIAS!$C$24),16,IF(INFORMACION!$T3601='REFERENCIAS RIESGO'!$C$36,13,IF(INFORMACION!$F3601=REFERENCIAS!$C$24,10,7))),0)+VLOOKUP(F3601,REFERENCIAS!$C:$D,2,0)*VLOOKUP($F$2,PONDERADORES!A:P,IF(AND(INFORMACION!$T3601='REFERENCIAS RIESGO'!$C$36,INFORMACION!$F3601=REFERENCIAS!$C$24),16,IF(INFORMACION!$T3601='REFERENCIAS RIESGO'!$C$36,13,IF(INFORMACION!$F3601=REFERENCIAS!$C$24,10,7))),0)+VLOOKUP(T3601,REFERENCIAS!$C:$D,2,0)*VLOOKUP($T$2,PONDERADORES!A:P,IF(AND(INFORMACION!$T3601='REFERENCIAS RIESGO'!$C$36,INFORMACION!$F3601=REFERENCIAS!$C$24),16,IF(INFORMACION!$T3601='REFERENCIAS RIESGO'!$C$36,13,IF(INFORMACION!$F3601=REFERENCIAS!$C$24,10,7))),0)+VLOOKUP(IF(J3601&lt;=0.2,0.2,IF(AND(J3601&gt;0.2,J3601&lt;=0.4),0.4,IF(AND(J3601&gt;0.4,J3601&lt;=0.6),0.6,IF(AND(J3601&gt;0.6,J3601&lt;=0.8),0.8,IF(AND(J3601&gt;0.8,J3601&lt;=1),1))))),REFERENCIAS!$C:$D,2,0)*VLOOKUP($J$2,PONDERADORES!A:P,IF(AND(INFORMACION!$T3601='REFERENCIAS RIESGO'!$C$36,INFORMACION!$F3601=REFERENCIAS!$C$24),16,IF(INFORMACION!$T3601='REFERENCIAS RIESGO'!$C$36,13,IF(INFORMACION!$F3601=REFERENCIAS!$C$24,10,7))),0)</f>
        <v>#REF!</v>
      </c>
      <c r="Y3601" s="68">
        <f>+VLOOKUP(M3601,REFERENCIAS!$C:$D,2,0)*VLOOKUP($M$2,PONDERADORES!$A$7:$G$9,7,0)+VLOOKUP(N3601,REFERENCIAS!$C:$D,2,0)*VLOOKUP($N$2,PONDERADORES!$A$7:$G$9,7,0)+VLOOKUP(O3601,REFERENCIAS!$C:$D,2,0)*VLOOKUP($O$2,PONDERADORES!$A$7:$G$9,7,0)</f>
        <v>0.2</v>
      </c>
      <c r="Z3601" s="2">
        <f>+VLOOKUP(IF(R3601&lt;0.1,0,IF(AND(R3601&gt;=0.1,R3601&lt;0.2),0.1,IF(AND(R3601&gt;=0.2,R3601&lt;0.3),0.2,IF(R3601&gt;0.3,0.3,)))),REFERENCIAS!$C:$D,2,0)*VLOOKUP($R$2,PONDERADORES!$A$11:$G$11,7,0)</f>
        <v>15</v>
      </c>
      <c r="AA3601" s="92"/>
      <c r="AB3601" s="95" t="e">
        <f t="shared" ca="1" si="223"/>
        <v>#REF!</v>
      </c>
      <c r="AC3601" s="23" t="e">
        <f ca="1">IF(AB3601&gt;REFERENCIAS!$C$62,REFERENCIAS!$B$62,IF(AND(AB3601&gt;=REFERENCIAS!$C$63,AB3601&lt;REFERENCIAS!$D$63),REFERENCIAS!$B$63,IF(AND(AB3601&gt;REFERENCIAS!$C$64,AB3601&lt;=REFERENCIAS!$D$64),REFERENCIAS!$B$64,IF(AND(AB3601&gt;=REFERENCIAS!$C$65,AB3601&lt;REFERENCIAS!$D$65),REFERENCIAS!$B$65, "Revisar"))))</f>
        <v>#REF!</v>
      </c>
      <c r="AD3601" s="94" t="e">
        <f ca="1">VLOOKUP(AC3601,REFERENCIAS!$B$62:$G$65,4,FALSE)</f>
        <v>#REF!</v>
      </c>
    </row>
    <row r="3602" spans="1:30" ht="17.25" x14ac:dyDescent="0.25">
      <c r="A3602" s="74"/>
      <c r="B3602" s="19"/>
      <c r="C3602" s="19"/>
      <c r="D3602" s="50"/>
      <c r="E3602" s="73"/>
      <c r="F3602" s="74"/>
      <c r="G3602" s="9"/>
      <c r="H3602" s="48"/>
      <c r="I3602" s="49">
        <f t="shared" ca="1" si="224"/>
        <v>2022</v>
      </c>
      <c r="J3602" s="22">
        <f t="shared" ca="1" si="221"/>
        <v>1</v>
      </c>
      <c r="K3602" s="19"/>
      <c r="L3602" s="73"/>
      <c r="M3602" s="74"/>
      <c r="N3602" s="19"/>
      <c r="O3602" s="73"/>
      <c r="P3602" s="82">
        <v>1</v>
      </c>
      <c r="Q3602" s="24">
        <v>1</v>
      </c>
      <c r="R3602" s="81">
        <f t="shared" si="222"/>
        <v>1</v>
      </c>
      <c r="S3602" s="87"/>
      <c r="T3602" s="19"/>
      <c r="U3602" s="25"/>
      <c r="V3602" s="25"/>
      <c r="W3602" s="81"/>
      <c r="X3602" s="91" t="e">
        <f ca="1">+VLOOKUP(#REF!,REFERENCIAS!$C:$D,2,0)*VLOOKUP(#REF!,PONDERADORES!A:P,IF(AND(INFORMACION!$T3602='REFERENCIAS RIESGO'!$C$36,INFORMACION!$F3602=REFERENCIAS!$C$24),16,IF(INFORMACION!$T3602='REFERENCIAS RIESGO'!$C$36,13,IF(INFORMACION!$F3602=REFERENCIAS!$C$24,10,7))),0)+VLOOKUP(K3602,REFERENCIAS!$C:$D,2,0)*VLOOKUP($K$2,PONDERADORES!A:P,IF(AND(INFORMACION!$T3602='REFERENCIAS RIESGO'!$C$36,INFORMACION!$F3602=REFERENCIAS!$C$24),16,IF(INFORMACION!$T3602='REFERENCIAS RIESGO'!$C$36,13,IF(INFORMACION!$F3602=REFERENCIAS!$C$24,10,7))),0)+VLOOKUP(L3602,REFERENCIAS!$C:$D,2,0)*VLOOKUP($L$2,PONDERADORES!A:P,IF(AND(INFORMACION!$T3602='REFERENCIAS RIESGO'!$C$36,INFORMACION!$F3602=REFERENCIAS!$C$24),16,IF(INFORMACION!$T3602='REFERENCIAS RIESGO'!$C$36,13,IF(INFORMACION!$F3602=REFERENCIAS!$C$24,10,7))),0)+VLOOKUP(F3602,REFERENCIAS!$C:$D,2,0)*VLOOKUP($F$2,PONDERADORES!A:P,IF(AND(INFORMACION!$T3602='REFERENCIAS RIESGO'!$C$36,INFORMACION!$F3602=REFERENCIAS!$C$24),16,IF(INFORMACION!$T3602='REFERENCIAS RIESGO'!$C$36,13,IF(INFORMACION!$F3602=REFERENCIAS!$C$24,10,7))),0)+VLOOKUP(T3602,REFERENCIAS!$C:$D,2,0)*VLOOKUP($T$2,PONDERADORES!A:P,IF(AND(INFORMACION!$T3602='REFERENCIAS RIESGO'!$C$36,INFORMACION!$F3602=REFERENCIAS!$C$24),16,IF(INFORMACION!$T3602='REFERENCIAS RIESGO'!$C$36,13,IF(INFORMACION!$F3602=REFERENCIAS!$C$24,10,7))),0)+VLOOKUP(IF(J3602&lt;=0.2,0.2,IF(AND(J3602&gt;0.2,J3602&lt;=0.4),0.4,IF(AND(J3602&gt;0.4,J3602&lt;=0.6),0.6,IF(AND(J3602&gt;0.6,J3602&lt;=0.8),0.8,IF(AND(J3602&gt;0.8,J3602&lt;=1),1))))),REFERENCIAS!$C:$D,2,0)*VLOOKUP($J$2,PONDERADORES!A:P,IF(AND(INFORMACION!$T3602='REFERENCIAS RIESGO'!$C$36,INFORMACION!$F3602=REFERENCIAS!$C$24),16,IF(INFORMACION!$T3602='REFERENCIAS RIESGO'!$C$36,13,IF(INFORMACION!$F3602=REFERENCIAS!$C$24,10,7))),0)</f>
        <v>#REF!</v>
      </c>
      <c r="Y3602" s="68">
        <f>+VLOOKUP(M3602,REFERENCIAS!$C:$D,2,0)*VLOOKUP($M$2,PONDERADORES!$A$7:$G$9,7,0)+VLOOKUP(N3602,REFERENCIAS!$C:$D,2,0)*VLOOKUP($N$2,PONDERADORES!$A$7:$G$9,7,0)+VLOOKUP(O3602,REFERENCIAS!$C:$D,2,0)*VLOOKUP($O$2,PONDERADORES!$A$7:$G$9,7,0)</f>
        <v>0.2</v>
      </c>
      <c r="Z3602" s="2">
        <f>+VLOOKUP(IF(R3602&lt;0.1,0,IF(AND(R3602&gt;=0.1,R3602&lt;0.2),0.1,IF(AND(R3602&gt;=0.2,R3602&lt;0.3),0.2,IF(R3602&gt;0.3,0.3,)))),REFERENCIAS!$C:$D,2,0)*VLOOKUP($R$2,PONDERADORES!$A$11:$G$11,7,0)</f>
        <v>15</v>
      </c>
      <c r="AA3602" s="92"/>
      <c r="AB3602" s="95" t="e">
        <f t="shared" ca="1" si="223"/>
        <v>#REF!</v>
      </c>
      <c r="AC3602" s="23" t="e">
        <f ca="1">IF(AB3602&gt;REFERENCIAS!$C$62,REFERENCIAS!$B$62,IF(AND(AB3602&gt;=REFERENCIAS!$C$63,AB3602&lt;REFERENCIAS!$D$63),REFERENCIAS!$B$63,IF(AND(AB3602&gt;REFERENCIAS!$C$64,AB3602&lt;=REFERENCIAS!$D$64),REFERENCIAS!$B$64,IF(AND(AB3602&gt;=REFERENCIAS!$C$65,AB3602&lt;REFERENCIAS!$D$65),REFERENCIAS!$B$65, "Revisar"))))</f>
        <v>#REF!</v>
      </c>
      <c r="AD3602" s="94" t="e">
        <f ca="1">VLOOKUP(AC3602,REFERENCIAS!$B$62:$G$65,4,FALSE)</f>
        <v>#REF!</v>
      </c>
    </row>
    <row r="3603" spans="1:30" ht="17.25" x14ac:dyDescent="0.25">
      <c r="A3603" s="74"/>
      <c r="B3603" s="19"/>
      <c r="C3603" s="19"/>
      <c r="D3603" s="50"/>
      <c r="E3603" s="73"/>
      <c r="F3603" s="74"/>
      <c r="G3603" s="9"/>
      <c r="H3603" s="48"/>
      <c r="I3603" s="49">
        <f t="shared" ca="1" si="224"/>
        <v>2022</v>
      </c>
      <c r="J3603" s="22">
        <f t="shared" ca="1" si="221"/>
        <v>1</v>
      </c>
      <c r="K3603" s="19"/>
      <c r="L3603" s="73"/>
      <c r="M3603" s="74"/>
      <c r="N3603" s="19"/>
      <c r="O3603" s="73"/>
      <c r="P3603" s="82">
        <v>1</v>
      </c>
      <c r="Q3603" s="24">
        <v>1</v>
      </c>
      <c r="R3603" s="81">
        <f t="shared" si="222"/>
        <v>1</v>
      </c>
      <c r="S3603" s="87"/>
      <c r="T3603" s="19"/>
      <c r="U3603" s="25"/>
      <c r="V3603" s="25"/>
      <c r="W3603" s="81"/>
      <c r="X3603" s="91" t="e">
        <f ca="1">+VLOOKUP(#REF!,REFERENCIAS!$C:$D,2,0)*VLOOKUP(#REF!,PONDERADORES!A:P,IF(AND(INFORMACION!$T3603='REFERENCIAS RIESGO'!$C$36,INFORMACION!$F3603=REFERENCIAS!$C$24),16,IF(INFORMACION!$T3603='REFERENCIAS RIESGO'!$C$36,13,IF(INFORMACION!$F3603=REFERENCIAS!$C$24,10,7))),0)+VLOOKUP(K3603,REFERENCIAS!$C:$D,2,0)*VLOOKUP($K$2,PONDERADORES!A:P,IF(AND(INFORMACION!$T3603='REFERENCIAS RIESGO'!$C$36,INFORMACION!$F3603=REFERENCIAS!$C$24),16,IF(INFORMACION!$T3603='REFERENCIAS RIESGO'!$C$36,13,IF(INFORMACION!$F3603=REFERENCIAS!$C$24,10,7))),0)+VLOOKUP(L3603,REFERENCIAS!$C:$D,2,0)*VLOOKUP($L$2,PONDERADORES!A:P,IF(AND(INFORMACION!$T3603='REFERENCIAS RIESGO'!$C$36,INFORMACION!$F3603=REFERENCIAS!$C$24),16,IF(INFORMACION!$T3603='REFERENCIAS RIESGO'!$C$36,13,IF(INFORMACION!$F3603=REFERENCIAS!$C$24,10,7))),0)+VLOOKUP(F3603,REFERENCIAS!$C:$D,2,0)*VLOOKUP($F$2,PONDERADORES!A:P,IF(AND(INFORMACION!$T3603='REFERENCIAS RIESGO'!$C$36,INFORMACION!$F3603=REFERENCIAS!$C$24),16,IF(INFORMACION!$T3603='REFERENCIAS RIESGO'!$C$36,13,IF(INFORMACION!$F3603=REFERENCIAS!$C$24,10,7))),0)+VLOOKUP(T3603,REFERENCIAS!$C:$D,2,0)*VLOOKUP($T$2,PONDERADORES!A:P,IF(AND(INFORMACION!$T3603='REFERENCIAS RIESGO'!$C$36,INFORMACION!$F3603=REFERENCIAS!$C$24),16,IF(INFORMACION!$T3603='REFERENCIAS RIESGO'!$C$36,13,IF(INFORMACION!$F3603=REFERENCIAS!$C$24,10,7))),0)+VLOOKUP(IF(J3603&lt;=0.2,0.2,IF(AND(J3603&gt;0.2,J3603&lt;=0.4),0.4,IF(AND(J3603&gt;0.4,J3603&lt;=0.6),0.6,IF(AND(J3603&gt;0.6,J3603&lt;=0.8),0.8,IF(AND(J3603&gt;0.8,J3603&lt;=1),1))))),REFERENCIAS!$C:$D,2,0)*VLOOKUP($J$2,PONDERADORES!A:P,IF(AND(INFORMACION!$T3603='REFERENCIAS RIESGO'!$C$36,INFORMACION!$F3603=REFERENCIAS!$C$24),16,IF(INFORMACION!$T3603='REFERENCIAS RIESGO'!$C$36,13,IF(INFORMACION!$F3603=REFERENCIAS!$C$24,10,7))),0)</f>
        <v>#REF!</v>
      </c>
      <c r="Y3603" s="68">
        <f>+VLOOKUP(M3603,REFERENCIAS!$C:$D,2,0)*VLOOKUP($M$2,PONDERADORES!$A$7:$G$9,7,0)+VLOOKUP(N3603,REFERENCIAS!$C:$D,2,0)*VLOOKUP($N$2,PONDERADORES!$A$7:$G$9,7,0)+VLOOKUP(O3603,REFERENCIAS!$C:$D,2,0)*VLOOKUP($O$2,PONDERADORES!$A$7:$G$9,7,0)</f>
        <v>0.2</v>
      </c>
      <c r="Z3603" s="2">
        <f>+VLOOKUP(IF(R3603&lt;0.1,0,IF(AND(R3603&gt;=0.1,R3603&lt;0.2),0.1,IF(AND(R3603&gt;=0.2,R3603&lt;0.3),0.2,IF(R3603&gt;0.3,0.3,)))),REFERENCIAS!$C:$D,2,0)*VLOOKUP($R$2,PONDERADORES!$A$11:$G$11,7,0)</f>
        <v>15</v>
      </c>
      <c r="AA3603" s="92"/>
      <c r="AB3603" s="95" t="e">
        <f t="shared" ca="1" si="223"/>
        <v>#REF!</v>
      </c>
      <c r="AC3603" s="23" t="e">
        <f ca="1">IF(AB3603&gt;REFERENCIAS!$C$62,REFERENCIAS!$B$62,IF(AND(AB3603&gt;=REFERENCIAS!$C$63,AB3603&lt;REFERENCIAS!$D$63),REFERENCIAS!$B$63,IF(AND(AB3603&gt;REFERENCIAS!$C$64,AB3603&lt;=REFERENCIAS!$D$64),REFERENCIAS!$B$64,IF(AND(AB3603&gt;=REFERENCIAS!$C$65,AB3603&lt;REFERENCIAS!$D$65),REFERENCIAS!$B$65, "Revisar"))))</f>
        <v>#REF!</v>
      </c>
      <c r="AD3603" s="94" t="e">
        <f ca="1">VLOOKUP(AC3603,REFERENCIAS!$B$62:$G$65,4,FALSE)</f>
        <v>#REF!</v>
      </c>
    </row>
    <row r="3604" spans="1:30" ht="17.25" x14ac:dyDescent="0.25">
      <c r="A3604" s="74"/>
      <c r="B3604" s="19"/>
      <c r="C3604" s="19"/>
      <c r="D3604" s="50"/>
      <c r="E3604" s="73"/>
      <c r="F3604" s="74"/>
      <c r="G3604" s="9"/>
      <c r="H3604" s="48"/>
      <c r="I3604" s="49">
        <f t="shared" ca="1" si="224"/>
        <v>2022</v>
      </c>
      <c r="J3604" s="22">
        <f t="shared" ca="1" si="221"/>
        <v>1</v>
      </c>
      <c r="K3604" s="19"/>
      <c r="L3604" s="73"/>
      <c r="M3604" s="74"/>
      <c r="N3604" s="19"/>
      <c r="O3604" s="73"/>
      <c r="P3604" s="82">
        <v>1</v>
      </c>
      <c r="Q3604" s="24">
        <v>1</v>
      </c>
      <c r="R3604" s="81">
        <f t="shared" si="222"/>
        <v>1</v>
      </c>
      <c r="S3604" s="87"/>
      <c r="T3604" s="19"/>
      <c r="U3604" s="25"/>
      <c r="V3604" s="25"/>
      <c r="W3604" s="81"/>
      <c r="X3604" s="91" t="e">
        <f ca="1">+VLOOKUP(#REF!,REFERENCIAS!$C:$D,2,0)*VLOOKUP(#REF!,PONDERADORES!A:P,IF(AND(INFORMACION!$T3604='REFERENCIAS RIESGO'!$C$36,INFORMACION!$F3604=REFERENCIAS!$C$24),16,IF(INFORMACION!$T3604='REFERENCIAS RIESGO'!$C$36,13,IF(INFORMACION!$F3604=REFERENCIAS!$C$24,10,7))),0)+VLOOKUP(K3604,REFERENCIAS!$C:$D,2,0)*VLOOKUP($K$2,PONDERADORES!A:P,IF(AND(INFORMACION!$T3604='REFERENCIAS RIESGO'!$C$36,INFORMACION!$F3604=REFERENCIAS!$C$24),16,IF(INFORMACION!$T3604='REFERENCIAS RIESGO'!$C$36,13,IF(INFORMACION!$F3604=REFERENCIAS!$C$24,10,7))),0)+VLOOKUP(L3604,REFERENCIAS!$C:$D,2,0)*VLOOKUP($L$2,PONDERADORES!A:P,IF(AND(INFORMACION!$T3604='REFERENCIAS RIESGO'!$C$36,INFORMACION!$F3604=REFERENCIAS!$C$24),16,IF(INFORMACION!$T3604='REFERENCIAS RIESGO'!$C$36,13,IF(INFORMACION!$F3604=REFERENCIAS!$C$24,10,7))),0)+VLOOKUP(F3604,REFERENCIAS!$C:$D,2,0)*VLOOKUP($F$2,PONDERADORES!A:P,IF(AND(INFORMACION!$T3604='REFERENCIAS RIESGO'!$C$36,INFORMACION!$F3604=REFERENCIAS!$C$24),16,IF(INFORMACION!$T3604='REFERENCIAS RIESGO'!$C$36,13,IF(INFORMACION!$F3604=REFERENCIAS!$C$24,10,7))),0)+VLOOKUP(T3604,REFERENCIAS!$C:$D,2,0)*VLOOKUP($T$2,PONDERADORES!A:P,IF(AND(INFORMACION!$T3604='REFERENCIAS RIESGO'!$C$36,INFORMACION!$F3604=REFERENCIAS!$C$24),16,IF(INFORMACION!$T3604='REFERENCIAS RIESGO'!$C$36,13,IF(INFORMACION!$F3604=REFERENCIAS!$C$24,10,7))),0)+VLOOKUP(IF(J3604&lt;=0.2,0.2,IF(AND(J3604&gt;0.2,J3604&lt;=0.4),0.4,IF(AND(J3604&gt;0.4,J3604&lt;=0.6),0.6,IF(AND(J3604&gt;0.6,J3604&lt;=0.8),0.8,IF(AND(J3604&gt;0.8,J3604&lt;=1),1))))),REFERENCIAS!$C:$D,2,0)*VLOOKUP($J$2,PONDERADORES!A:P,IF(AND(INFORMACION!$T3604='REFERENCIAS RIESGO'!$C$36,INFORMACION!$F3604=REFERENCIAS!$C$24),16,IF(INFORMACION!$T3604='REFERENCIAS RIESGO'!$C$36,13,IF(INFORMACION!$F3604=REFERENCIAS!$C$24,10,7))),0)</f>
        <v>#REF!</v>
      </c>
      <c r="Y3604" s="68">
        <f>+VLOOKUP(M3604,REFERENCIAS!$C:$D,2,0)*VLOOKUP($M$2,PONDERADORES!$A$7:$G$9,7,0)+VLOOKUP(N3604,REFERENCIAS!$C:$D,2,0)*VLOOKUP($N$2,PONDERADORES!$A$7:$G$9,7,0)+VLOOKUP(O3604,REFERENCIAS!$C:$D,2,0)*VLOOKUP($O$2,PONDERADORES!$A$7:$G$9,7,0)</f>
        <v>0.2</v>
      </c>
      <c r="Z3604" s="2">
        <f>+VLOOKUP(IF(R3604&lt;0.1,0,IF(AND(R3604&gt;=0.1,R3604&lt;0.2),0.1,IF(AND(R3604&gt;=0.2,R3604&lt;0.3),0.2,IF(R3604&gt;0.3,0.3,)))),REFERENCIAS!$C:$D,2,0)*VLOOKUP($R$2,PONDERADORES!$A$11:$G$11,7,0)</f>
        <v>15</v>
      </c>
      <c r="AA3604" s="92"/>
      <c r="AB3604" s="95" t="e">
        <f t="shared" ca="1" si="223"/>
        <v>#REF!</v>
      </c>
      <c r="AC3604" s="23" t="e">
        <f ca="1">IF(AB3604&gt;REFERENCIAS!$C$62,REFERENCIAS!$B$62,IF(AND(AB3604&gt;=REFERENCIAS!$C$63,AB3604&lt;REFERENCIAS!$D$63),REFERENCIAS!$B$63,IF(AND(AB3604&gt;REFERENCIAS!$C$64,AB3604&lt;=REFERENCIAS!$D$64),REFERENCIAS!$B$64,IF(AND(AB3604&gt;=REFERENCIAS!$C$65,AB3604&lt;REFERENCIAS!$D$65),REFERENCIAS!$B$65, "Revisar"))))</f>
        <v>#REF!</v>
      </c>
      <c r="AD3604" s="94" t="e">
        <f ca="1">VLOOKUP(AC3604,REFERENCIAS!$B$62:$G$65,4,FALSE)</f>
        <v>#REF!</v>
      </c>
    </row>
    <row r="3605" spans="1:30" ht="17.25" x14ac:dyDescent="0.25">
      <c r="A3605" s="74"/>
      <c r="B3605" s="19"/>
      <c r="C3605" s="19"/>
      <c r="D3605" s="50"/>
      <c r="E3605" s="73"/>
      <c r="F3605" s="74"/>
      <c r="G3605" s="9"/>
      <c r="H3605" s="48"/>
      <c r="I3605" s="49">
        <f t="shared" ca="1" si="224"/>
        <v>2022</v>
      </c>
      <c r="J3605" s="22">
        <f t="shared" ca="1" si="221"/>
        <v>1</v>
      </c>
      <c r="K3605" s="19"/>
      <c r="L3605" s="73"/>
      <c r="M3605" s="74"/>
      <c r="N3605" s="19"/>
      <c r="O3605" s="73"/>
      <c r="P3605" s="82">
        <v>1</v>
      </c>
      <c r="Q3605" s="24">
        <v>1</v>
      </c>
      <c r="R3605" s="81">
        <f t="shared" si="222"/>
        <v>1</v>
      </c>
      <c r="S3605" s="87"/>
      <c r="T3605" s="19"/>
      <c r="U3605" s="25"/>
      <c r="V3605" s="25"/>
      <c r="W3605" s="81"/>
      <c r="X3605" s="91" t="e">
        <f ca="1">+VLOOKUP(#REF!,REFERENCIAS!$C:$D,2,0)*VLOOKUP(#REF!,PONDERADORES!A:P,IF(AND(INFORMACION!$T3605='REFERENCIAS RIESGO'!$C$36,INFORMACION!$F3605=REFERENCIAS!$C$24),16,IF(INFORMACION!$T3605='REFERENCIAS RIESGO'!$C$36,13,IF(INFORMACION!$F3605=REFERENCIAS!$C$24,10,7))),0)+VLOOKUP(K3605,REFERENCIAS!$C:$D,2,0)*VLOOKUP($K$2,PONDERADORES!A:P,IF(AND(INFORMACION!$T3605='REFERENCIAS RIESGO'!$C$36,INFORMACION!$F3605=REFERENCIAS!$C$24),16,IF(INFORMACION!$T3605='REFERENCIAS RIESGO'!$C$36,13,IF(INFORMACION!$F3605=REFERENCIAS!$C$24,10,7))),0)+VLOOKUP(L3605,REFERENCIAS!$C:$D,2,0)*VLOOKUP($L$2,PONDERADORES!A:P,IF(AND(INFORMACION!$T3605='REFERENCIAS RIESGO'!$C$36,INFORMACION!$F3605=REFERENCIAS!$C$24),16,IF(INFORMACION!$T3605='REFERENCIAS RIESGO'!$C$36,13,IF(INFORMACION!$F3605=REFERENCIAS!$C$24,10,7))),0)+VLOOKUP(F3605,REFERENCIAS!$C:$D,2,0)*VLOOKUP($F$2,PONDERADORES!A:P,IF(AND(INFORMACION!$T3605='REFERENCIAS RIESGO'!$C$36,INFORMACION!$F3605=REFERENCIAS!$C$24),16,IF(INFORMACION!$T3605='REFERENCIAS RIESGO'!$C$36,13,IF(INFORMACION!$F3605=REFERENCIAS!$C$24,10,7))),0)+VLOOKUP(T3605,REFERENCIAS!$C:$D,2,0)*VLOOKUP($T$2,PONDERADORES!A:P,IF(AND(INFORMACION!$T3605='REFERENCIAS RIESGO'!$C$36,INFORMACION!$F3605=REFERENCIAS!$C$24),16,IF(INFORMACION!$T3605='REFERENCIAS RIESGO'!$C$36,13,IF(INFORMACION!$F3605=REFERENCIAS!$C$24,10,7))),0)+VLOOKUP(IF(J3605&lt;=0.2,0.2,IF(AND(J3605&gt;0.2,J3605&lt;=0.4),0.4,IF(AND(J3605&gt;0.4,J3605&lt;=0.6),0.6,IF(AND(J3605&gt;0.6,J3605&lt;=0.8),0.8,IF(AND(J3605&gt;0.8,J3605&lt;=1),1))))),REFERENCIAS!$C:$D,2,0)*VLOOKUP($J$2,PONDERADORES!A:P,IF(AND(INFORMACION!$T3605='REFERENCIAS RIESGO'!$C$36,INFORMACION!$F3605=REFERENCIAS!$C$24),16,IF(INFORMACION!$T3605='REFERENCIAS RIESGO'!$C$36,13,IF(INFORMACION!$F3605=REFERENCIAS!$C$24,10,7))),0)</f>
        <v>#REF!</v>
      </c>
      <c r="Y3605" s="68">
        <f>+VLOOKUP(M3605,REFERENCIAS!$C:$D,2,0)*VLOOKUP($M$2,PONDERADORES!$A$7:$G$9,7,0)+VLOOKUP(N3605,REFERENCIAS!$C:$D,2,0)*VLOOKUP($N$2,PONDERADORES!$A$7:$G$9,7,0)+VLOOKUP(O3605,REFERENCIAS!$C:$D,2,0)*VLOOKUP($O$2,PONDERADORES!$A$7:$G$9,7,0)</f>
        <v>0.2</v>
      </c>
      <c r="Z3605" s="2">
        <f>+VLOOKUP(IF(R3605&lt;0.1,0,IF(AND(R3605&gt;=0.1,R3605&lt;0.2),0.1,IF(AND(R3605&gt;=0.2,R3605&lt;0.3),0.2,IF(R3605&gt;0.3,0.3,)))),REFERENCIAS!$C:$D,2,0)*VLOOKUP($R$2,PONDERADORES!$A$11:$G$11,7,0)</f>
        <v>15</v>
      </c>
      <c r="AA3605" s="92"/>
      <c r="AB3605" s="95" t="e">
        <f t="shared" ca="1" si="223"/>
        <v>#REF!</v>
      </c>
      <c r="AC3605" s="23" t="e">
        <f ca="1">IF(AB3605&gt;REFERENCIAS!$C$62,REFERENCIAS!$B$62,IF(AND(AB3605&gt;=REFERENCIAS!$C$63,AB3605&lt;REFERENCIAS!$D$63),REFERENCIAS!$B$63,IF(AND(AB3605&gt;REFERENCIAS!$C$64,AB3605&lt;=REFERENCIAS!$D$64),REFERENCIAS!$B$64,IF(AND(AB3605&gt;=REFERENCIAS!$C$65,AB3605&lt;REFERENCIAS!$D$65),REFERENCIAS!$B$65, "Revisar"))))</f>
        <v>#REF!</v>
      </c>
      <c r="AD3605" s="94" t="e">
        <f ca="1">VLOOKUP(AC3605,REFERENCIAS!$B$62:$G$65,4,FALSE)</f>
        <v>#REF!</v>
      </c>
    </row>
    <row r="3606" spans="1:30" ht="17.25" x14ac:dyDescent="0.25">
      <c r="A3606" s="74"/>
      <c r="B3606" s="19"/>
      <c r="C3606" s="19"/>
      <c r="D3606" s="50"/>
      <c r="E3606" s="73"/>
      <c r="F3606" s="74"/>
      <c r="G3606" s="9"/>
      <c r="H3606" s="48"/>
      <c r="I3606" s="49">
        <f t="shared" ca="1" si="224"/>
        <v>2022</v>
      </c>
      <c r="J3606" s="22">
        <f t="shared" ca="1" si="221"/>
        <v>1</v>
      </c>
      <c r="K3606" s="19"/>
      <c r="L3606" s="73"/>
      <c r="M3606" s="74"/>
      <c r="N3606" s="19"/>
      <c r="O3606" s="73"/>
      <c r="P3606" s="82">
        <v>1</v>
      </c>
      <c r="Q3606" s="24">
        <v>1</v>
      </c>
      <c r="R3606" s="81">
        <f t="shared" si="222"/>
        <v>1</v>
      </c>
      <c r="S3606" s="87"/>
      <c r="T3606" s="19"/>
      <c r="U3606" s="25"/>
      <c r="V3606" s="25"/>
      <c r="W3606" s="81"/>
      <c r="X3606" s="91" t="e">
        <f ca="1">+VLOOKUP(#REF!,REFERENCIAS!$C:$D,2,0)*VLOOKUP(#REF!,PONDERADORES!A:P,IF(AND(INFORMACION!$T3606='REFERENCIAS RIESGO'!$C$36,INFORMACION!$F3606=REFERENCIAS!$C$24),16,IF(INFORMACION!$T3606='REFERENCIAS RIESGO'!$C$36,13,IF(INFORMACION!$F3606=REFERENCIAS!$C$24,10,7))),0)+VLOOKUP(K3606,REFERENCIAS!$C:$D,2,0)*VLOOKUP($K$2,PONDERADORES!A:P,IF(AND(INFORMACION!$T3606='REFERENCIAS RIESGO'!$C$36,INFORMACION!$F3606=REFERENCIAS!$C$24),16,IF(INFORMACION!$T3606='REFERENCIAS RIESGO'!$C$36,13,IF(INFORMACION!$F3606=REFERENCIAS!$C$24,10,7))),0)+VLOOKUP(L3606,REFERENCIAS!$C:$D,2,0)*VLOOKUP($L$2,PONDERADORES!A:P,IF(AND(INFORMACION!$T3606='REFERENCIAS RIESGO'!$C$36,INFORMACION!$F3606=REFERENCIAS!$C$24),16,IF(INFORMACION!$T3606='REFERENCIAS RIESGO'!$C$36,13,IF(INFORMACION!$F3606=REFERENCIAS!$C$24,10,7))),0)+VLOOKUP(F3606,REFERENCIAS!$C:$D,2,0)*VLOOKUP($F$2,PONDERADORES!A:P,IF(AND(INFORMACION!$T3606='REFERENCIAS RIESGO'!$C$36,INFORMACION!$F3606=REFERENCIAS!$C$24),16,IF(INFORMACION!$T3606='REFERENCIAS RIESGO'!$C$36,13,IF(INFORMACION!$F3606=REFERENCIAS!$C$24,10,7))),0)+VLOOKUP(T3606,REFERENCIAS!$C:$D,2,0)*VLOOKUP($T$2,PONDERADORES!A:P,IF(AND(INFORMACION!$T3606='REFERENCIAS RIESGO'!$C$36,INFORMACION!$F3606=REFERENCIAS!$C$24),16,IF(INFORMACION!$T3606='REFERENCIAS RIESGO'!$C$36,13,IF(INFORMACION!$F3606=REFERENCIAS!$C$24,10,7))),0)+VLOOKUP(IF(J3606&lt;=0.2,0.2,IF(AND(J3606&gt;0.2,J3606&lt;=0.4),0.4,IF(AND(J3606&gt;0.4,J3606&lt;=0.6),0.6,IF(AND(J3606&gt;0.6,J3606&lt;=0.8),0.8,IF(AND(J3606&gt;0.8,J3606&lt;=1),1))))),REFERENCIAS!$C:$D,2,0)*VLOOKUP($J$2,PONDERADORES!A:P,IF(AND(INFORMACION!$T3606='REFERENCIAS RIESGO'!$C$36,INFORMACION!$F3606=REFERENCIAS!$C$24),16,IF(INFORMACION!$T3606='REFERENCIAS RIESGO'!$C$36,13,IF(INFORMACION!$F3606=REFERENCIAS!$C$24,10,7))),0)</f>
        <v>#REF!</v>
      </c>
      <c r="Y3606" s="68">
        <f>+VLOOKUP(M3606,REFERENCIAS!$C:$D,2,0)*VLOOKUP($M$2,PONDERADORES!$A$7:$G$9,7,0)+VLOOKUP(N3606,REFERENCIAS!$C:$D,2,0)*VLOOKUP($N$2,PONDERADORES!$A$7:$G$9,7,0)+VLOOKUP(O3606,REFERENCIAS!$C:$D,2,0)*VLOOKUP($O$2,PONDERADORES!$A$7:$G$9,7,0)</f>
        <v>0.2</v>
      </c>
      <c r="Z3606" s="2">
        <f>+VLOOKUP(IF(R3606&lt;0.1,0,IF(AND(R3606&gt;=0.1,R3606&lt;0.2),0.1,IF(AND(R3606&gt;=0.2,R3606&lt;0.3),0.2,IF(R3606&gt;0.3,0.3,)))),REFERENCIAS!$C:$D,2,0)*VLOOKUP($R$2,PONDERADORES!$A$11:$G$11,7,0)</f>
        <v>15</v>
      </c>
      <c r="AA3606" s="92"/>
      <c r="AB3606" s="95" t="e">
        <f t="shared" ca="1" si="223"/>
        <v>#REF!</v>
      </c>
      <c r="AC3606" s="23" t="e">
        <f ca="1">IF(AB3606&gt;REFERENCIAS!$C$62,REFERENCIAS!$B$62,IF(AND(AB3606&gt;=REFERENCIAS!$C$63,AB3606&lt;REFERENCIAS!$D$63),REFERENCIAS!$B$63,IF(AND(AB3606&gt;REFERENCIAS!$C$64,AB3606&lt;=REFERENCIAS!$D$64),REFERENCIAS!$B$64,IF(AND(AB3606&gt;=REFERENCIAS!$C$65,AB3606&lt;REFERENCIAS!$D$65),REFERENCIAS!$B$65, "Revisar"))))</f>
        <v>#REF!</v>
      </c>
      <c r="AD3606" s="94" t="e">
        <f ca="1">VLOOKUP(AC3606,REFERENCIAS!$B$62:$G$65,4,FALSE)</f>
        <v>#REF!</v>
      </c>
    </row>
    <row r="3607" spans="1:30" ht="17.25" x14ac:dyDescent="0.25">
      <c r="A3607" s="74"/>
      <c r="B3607" s="19"/>
      <c r="C3607" s="19"/>
      <c r="D3607" s="50"/>
      <c r="E3607" s="73"/>
      <c r="F3607" s="74"/>
      <c r="G3607" s="9"/>
      <c r="H3607" s="48"/>
      <c r="I3607" s="49">
        <f t="shared" ca="1" si="224"/>
        <v>2022</v>
      </c>
      <c r="J3607" s="22">
        <f t="shared" ca="1" si="221"/>
        <v>1</v>
      </c>
      <c r="K3607" s="19"/>
      <c r="L3607" s="73"/>
      <c r="M3607" s="74"/>
      <c r="N3607" s="19"/>
      <c r="O3607" s="73"/>
      <c r="P3607" s="82">
        <v>1</v>
      </c>
      <c r="Q3607" s="24">
        <v>1</v>
      </c>
      <c r="R3607" s="81">
        <f t="shared" si="222"/>
        <v>1</v>
      </c>
      <c r="S3607" s="87"/>
      <c r="T3607" s="19"/>
      <c r="U3607" s="25"/>
      <c r="V3607" s="25"/>
      <c r="W3607" s="81"/>
      <c r="X3607" s="91" t="e">
        <f ca="1">+VLOOKUP(#REF!,REFERENCIAS!$C:$D,2,0)*VLOOKUP(#REF!,PONDERADORES!A:P,IF(AND(INFORMACION!$T3607='REFERENCIAS RIESGO'!$C$36,INFORMACION!$F3607=REFERENCIAS!$C$24),16,IF(INFORMACION!$T3607='REFERENCIAS RIESGO'!$C$36,13,IF(INFORMACION!$F3607=REFERENCIAS!$C$24,10,7))),0)+VLOOKUP(K3607,REFERENCIAS!$C:$D,2,0)*VLOOKUP($K$2,PONDERADORES!A:P,IF(AND(INFORMACION!$T3607='REFERENCIAS RIESGO'!$C$36,INFORMACION!$F3607=REFERENCIAS!$C$24),16,IF(INFORMACION!$T3607='REFERENCIAS RIESGO'!$C$36,13,IF(INFORMACION!$F3607=REFERENCIAS!$C$24,10,7))),0)+VLOOKUP(L3607,REFERENCIAS!$C:$D,2,0)*VLOOKUP($L$2,PONDERADORES!A:P,IF(AND(INFORMACION!$T3607='REFERENCIAS RIESGO'!$C$36,INFORMACION!$F3607=REFERENCIAS!$C$24),16,IF(INFORMACION!$T3607='REFERENCIAS RIESGO'!$C$36,13,IF(INFORMACION!$F3607=REFERENCIAS!$C$24,10,7))),0)+VLOOKUP(F3607,REFERENCIAS!$C:$D,2,0)*VLOOKUP($F$2,PONDERADORES!A:P,IF(AND(INFORMACION!$T3607='REFERENCIAS RIESGO'!$C$36,INFORMACION!$F3607=REFERENCIAS!$C$24),16,IF(INFORMACION!$T3607='REFERENCIAS RIESGO'!$C$36,13,IF(INFORMACION!$F3607=REFERENCIAS!$C$24,10,7))),0)+VLOOKUP(T3607,REFERENCIAS!$C:$D,2,0)*VLOOKUP($T$2,PONDERADORES!A:P,IF(AND(INFORMACION!$T3607='REFERENCIAS RIESGO'!$C$36,INFORMACION!$F3607=REFERENCIAS!$C$24),16,IF(INFORMACION!$T3607='REFERENCIAS RIESGO'!$C$36,13,IF(INFORMACION!$F3607=REFERENCIAS!$C$24,10,7))),0)+VLOOKUP(IF(J3607&lt;=0.2,0.2,IF(AND(J3607&gt;0.2,J3607&lt;=0.4),0.4,IF(AND(J3607&gt;0.4,J3607&lt;=0.6),0.6,IF(AND(J3607&gt;0.6,J3607&lt;=0.8),0.8,IF(AND(J3607&gt;0.8,J3607&lt;=1),1))))),REFERENCIAS!$C:$D,2,0)*VLOOKUP($J$2,PONDERADORES!A:P,IF(AND(INFORMACION!$T3607='REFERENCIAS RIESGO'!$C$36,INFORMACION!$F3607=REFERENCIAS!$C$24),16,IF(INFORMACION!$T3607='REFERENCIAS RIESGO'!$C$36,13,IF(INFORMACION!$F3607=REFERENCIAS!$C$24,10,7))),0)</f>
        <v>#REF!</v>
      </c>
      <c r="Y3607" s="68">
        <f>+VLOOKUP(M3607,REFERENCIAS!$C:$D,2,0)*VLOOKUP($M$2,PONDERADORES!$A$7:$G$9,7,0)+VLOOKUP(N3607,REFERENCIAS!$C:$D,2,0)*VLOOKUP($N$2,PONDERADORES!$A$7:$G$9,7,0)+VLOOKUP(O3607,REFERENCIAS!$C:$D,2,0)*VLOOKUP($O$2,PONDERADORES!$A$7:$G$9,7,0)</f>
        <v>0.2</v>
      </c>
      <c r="Z3607" s="2">
        <f>+VLOOKUP(IF(R3607&lt;0.1,0,IF(AND(R3607&gt;=0.1,R3607&lt;0.2),0.1,IF(AND(R3607&gt;=0.2,R3607&lt;0.3),0.2,IF(R3607&gt;0.3,0.3,)))),REFERENCIAS!$C:$D,2,0)*VLOOKUP($R$2,PONDERADORES!$A$11:$G$11,7,0)</f>
        <v>15</v>
      </c>
      <c r="AA3607" s="92"/>
      <c r="AB3607" s="95" t="e">
        <f t="shared" ca="1" si="223"/>
        <v>#REF!</v>
      </c>
      <c r="AC3607" s="23" t="e">
        <f ca="1">IF(AB3607&gt;REFERENCIAS!$C$62,REFERENCIAS!$B$62,IF(AND(AB3607&gt;=REFERENCIAS!$C$63,AB3607&lt;REFERENCIAS!$D$63),REFERENCIAS!$B$63,IF(AND(AB3607&gt;REFERENCIAS!$C$64,AB3607&lt;=REFERENCIAS!$D$64),REFERENCIAS!$B$64,IF(AND(AB3607&gt;=REFERENCIAS!$C$65,AB3607&lt;REFERENCIAS!$D$65),REFERENCIAS!$B$65, "Revisar"))))</f>
        <v>#REF!</v>
      </c>
      <c r="AD3607" s="94" t="e">
        <f ca="1">VLOOKUP(AC3607,REFERENCIAS!$B$62:$G$65,4,FALSE)</f>
        <v>#REF!</v>
      </c>
    </row>
    <row r="3608" spans="1:30" ht="17.25" x14ac:dyDescent="0.25">
      <c r="A3608" s="74"/>
      <c r="B3608" s="19"/>
      <c r="C3608" s="19"/>
      <c r="D3608" s="50"/>
      <c r="E3608" s="73"/>
      <c r="F3608" s="74"/>
      <c r="G3608" s="9"/>
      <c r="H3608" s="48"/>
      <c r="I3608" s="49">
        <f t="shared" ca="1" si="224"/>
        <v>2022</v>
      </c>
      <c r="J3608" s="22">
        <f t="shared" ca="1" si="221"/>
        <v>1</v>
      </c>
      <c r="K3608" s="19"/>
      <c r="L3608" s="73"/>
      <c r="M3608" s="74"/>
      <c r="N3608" s="19"/>
      <c r="O3608" s="73"/>
      <c r="P3608" s="82">
        <v>1</v>
      </c>
      <c r="Q3608" s="24">
        <v>1</v>
      </c>
      <c r="R3608" s="81">
        <f t="shared" si="222"/>
        <v>1</v>
      </c>
      <c r="S3608" s="87"/>
      <c r="T3608" s="19"/>
      <c r="U3608" s="25"/>
      <c r="V3608" s="25"/>
      <c r="W3608" s="81"/>
      <c r="X3608" s="91" t="e">
        <f ca="1">+VLOOKUP(#REF!,REFERENCIAS!$C:$D,2,0)*VLOOKUP(#REF!,PONDERADORES!A:P,IF(AND(INFORMACION!$T3608='REFERENCIAS RIESGO'!$C$36,INFORMACION!$F3608=REFERENCIAS!$C$24),16,IF(INFORMACION!$T3608='REFERENCIAS RIESGO'!$C$36,13,IF(INFORMACION!$F3608=REFERENCIAS!$C$24,10,7))),0)+VLOOKUP(K3608,REFERENCIAS!$C:$D,2,0)*VLOOKUP($K$2,PONDERADORES!A:P,IF(AND(INFORMACION!$T3608='REFERENCIAS RIESGO'!$C$36,INFORMACION!$F3608=REFERENCIAS!$C$24),16,IF(INFORMACION!$T3608='REFERENCIAS RIESGO'!$C$36,13,IF(INFORMACION!$F3608=REFERENCIAS!$C$24,10,7))),0)+VLOOKUP(L3608,REFERENCIAS!$C:$D,2,0)*VLOOKUP($L$2,PONDERADORES!A:P,IF(AND(INFORMACION!$T3608='REFERENCIAS RIESGO'!$C$36,INFORMACION!$F3608=REFERENCIAS!$C$24),16,IF(INFORMACION!$T3608='REFERENCIAS RIESGO'!$C$36,13,IF(INFORMACION!$F3608=REFERENCIAS!$C$24,10,7))),0)+VLOOKUP(F3608,REFERENCIAS!$C:$D,2,0)*VLOOKUP($F$2,PONDERADORES!A:P,IF(AND(INFORMACION!$T3608='REFERENCIAS RIESGO'!$C$36,INFORMACION!$F3608=REFERENCIAS!$C$24),16,IF(INFORMACION!$T3608='REFERENCIAS RIESGO'!$C$36,13,IF(INFORMACION!$F3608=REFERENCIAS!$C$24,10,7))),0)+VLOOKUP(T3608,REFERENCIAS!$C:$D,2,0)*VLOOKUP($T$2,PONDERADORES!A:P,IF(AND(INFORMACION!$T3608='REFERENCIAS RIESGO'!$C$36,INFORMACION!$F3608=REFERENCIAS!$C$24),16,IF(INFORMACION!$T3608='REFERENCIAS RIESGO'!$C$36,13,IF(INFORMACION!$F3608=REFERENCIAS!$C$24,10,7))),0)+VLOOKUP(IF(J3608&lt;=0.2,0.2,IF(AND(J3608&gt;0.2,J3608&lt;=0.4),0.4,IF(AND(J3608&gt;0.4,J3608&lt;=0.6),0.6,IF(AND(J3608&gt;0.6,J3608&lt;=0.8),0.8,IF(AND(J3608&gt;0.8,J3608&lt;=1),1))))),REFERENCIAS!$C:$D,2,0)*VLOOKUP($J$2,PONDERADORES!A:P,IF(AND(INFORMACION!$T3608='REFERENCIAS RIESGO'!$C$36,INFORMACION!$F3608=REFERENCIAS!$C$24),16,IF(INFORMACION!$T3608='REFERENCIAS RIESGO'!$C$36,13,IF(INFORMACION!$F3608=REFERENCIAS!$C$24,10,7))),0)</f>
        <v>#REF!</v>
      </c>
      <c r="Y3608" s="68">
        <f>+VLOOKUP(M3608,REFERENCIAS!$C:$D,2,0)*VLOOKUP($M$2,PONDERADORES!$A$7:$G$9,7,0)+VLOOKUP(N3608,REFERENCIAS!$C:$D,2,0)*VLOOKUP($N$2,PONDERADORES!$A$7:$G$9,7,0)+VLOOKUP(O3608,REFERENCIAS!$C:$D,2,0)*VLOOKUP($O$2,PONDERADORES!$A$7:$G$9,7,0)</f>
        <v>0.2</v>
      </c>
      <c r="Z3608" s="2">
        <f>+VLOOKUP(IF(R3608&lt;0.1,0,IF(AND(R3608&gt;=0.1,R3608&lt;0.2),0.1,IF(AND(R3608&gt;=0.2,R3608&lt;0.3),0.2,IF(R3608&gt;0.3,0.3,)))),REFERENCIAS!$C:$D,2,0)*VLOOKUP($R$2,PONDERADORES!$A$11:$G$11,7,0)</f>
        <v>15</v>
      </c>
      <c r="AA3608" s="92"/>
      <c r="AB3608" s="95" t="e">
        <f t="shared" ca="1" si="223"/>
        <v>#REF!</v>
      </c>
      <c r="AC3608" s="23" t="e">
        <f ca="1">IF(AB3608&gt;REFERENCIAS!$C$62,REFERENCIAS!$B$62,IF(AND(AB3608&gt;=REFERENCIAS!$C$63,AB3608&lt;REFERENCIAS!$D$63),REFERENCIAS!$B$63,IF(AND(AB3608&gt;REFERENCIAS!$C$64,AB3608&lt;=REFERENCIAS!$D$64),REFERENCIAS!$B$64,IF(AND(AB3608&gt;=REFERENCIAS!$C$65,AB3608&lt;REFERENCIAS!$D$65),REFERENCIAS!$B$65, "Revisar"))))</f>
        <v>#REF!</v>
      </c>
      <c r="AD3608" s="94" t="e">
        <f ca="1">VLOOKUP(AC3608,REFERENCIAS!$B$62:$G$65,4,FALSE)</f>
        <v>#REF!</v>
      </c>
    </row>
    <row r="3609" spans="1:30" ht="17.25" x14ac:dyDescent="0.25">
      <c r="A3609" s="74"/>
      <c r="B3609" s="19"/>
      <c r="C3609" s="19"/>
      <c r="D3609" s="50"/>
      <c r="E3609" s="73"/>
      <c r="F3609" s="74"/>
      <c r="G3609" s="9"/>
      <c r="H3609" s="48"/>
      <c r="I3609" s="49">
        <f t="shared" ca="1" si="224"/>
        <v>2022</v>
      </c>
      <c r="J3609" s="22">
        <f t="shared" ca="1" si="221"/>
        <v>1</v>
      </c>
      <c r="K3609" s="19"/>
      <c r="L3609" s="73"/>
      <c r="M3609" s="74"/>
      <c r="N3609" s="19"/>
      <c r="O3609" s="73"/>
      <c r="P3609" s="82">
        <v>1</v>
      </c>
      <c r="Q3609" s="24">
        <v>1</v>
      </c>
      <c r="R3609" s="81">
        <f t="shared" si="222"/>
        <v>1</v>
      </c>
      <c r="S3609" s="87"/>
      <c r="T3609" s="19"/>
      <c r="U3609" s="25"/>
      <c r="V3609" s="25"/>
      <c r="W3609" s="81"/>
      <c r="X3609" s="91" t="e">
        <f ca="1">+VLOOKUP(#REF!,REFERENCIAS!$C:$D,2,0)*VLOOKUP(#REF!,PONDERADORES!A:P,IF(AND(INFORMACION!$T3609='REFERENCIAS RIESGO'!$C$36,INFORMACION!$F3609=REFERENCIAS!$C$24),16,IF(INFORMACION!$T3609='REFERENCIAS RIESGO'!$C$36,13,IF(INFORMACION!$F3609=REFERENCIAS!$C$24,10,7))),0)+VLOOKUP(K3609,REFERENCIAS!$C:$D,2,0)*VLOOKUP($K$2,PONDERADORES!A:P,IF(AND(INFORMACION!$T3609='REFERENCIAS RIESGO'!$C$36,INFORMACION!$F3609=REFERENCIAS!$C$24),16,IF(INFORMACION!$T3609='REFERENCIAS RIESGO'!$C$36,13,IF(INFORMACION!$F3609=REFERENCIAS!$C$24,10,7))),0)+VLOOKUP(L3609,REFERENCIAS!$C:$D,2,0)*VLOOKUP($L$2,PONDERADORES!A:P,IF(AND(INFORMACION!$T3609='REFERENCIAS RIESGO'!$C$36,INFORMACION!$F3609=REFERENCIAS!$C$24),16,IF(INFORMACION!$T3609='REFERENCIAS RIESGO'!$C$36,13,IF(INFORMACION!$F3609=REFERENCIAS!$C$24,10,7))),0)+VLOOKUP(F3609,REFERENCIAS!$C:$D,2,0)*VLOOKUP($F$2,PONDERADORES!A:P,IF(AND(INFORMACION!$T3609='REFERENCIAS RIESGO'!$C$36,INFORMACION!$F3609=REFERENCIAS!$C$24),16,IF(INFORMACION!$T3609='REFERENCIAS RIESGO'!$C$36,13,IF(INFORMACION!$F3609=REFERENCIAS!$C$24,10,7))),0)+VLOOKUP(T3609,REFERENCIAS!$C:$D,2,0)*VLOOKUP($T$2,PONDERADORES!A:P,IF(AND(INFORMACION!$T3609='REFERENCIAS RIESGO'!$C$36,INFORMACION!$F3609=REFERENCIAS!$C$24),16,IF(INFORMACION!$T3609='REFERENCIAS RIESGO'!$C$36,13,IF(INFORMACION!$F3609=REFERENCIAS!$C$24,10,7))),0)+VLOOKUP(IF(J3609&lt;=0.2,0.2,IF(AND(J3609&gt;0.2,J3609&lt;=0.4),0.4,IF(AND(J3609&gt;0.4,J3609&lt;=0.6),0.6,IF(AND(J3609&gt;0.6,J3609&lt;=0.8),0.8,IF(AND(J3609&gt;0.8,J3609&lt;=1),1))))),REFERENCIAS!$C:$D,2,0)*VLOOKUP($J$2,PONDERADORES!A:P,IF(AND(INFORMACION!$T3609='REFERENCIAS RIESGO'!$C$36,INFORMACION!$F3609=REFERENCIAS!$C$24),16,IF(INFORMACION!$T3609='REFERENCIAS RIESGO'!$C$36,13,IF(INFORMACION!$F3609=REFERENCIAS!$C$24,10,7))),0)</f>
        <v>#REF!</v>
      </c>
      <c r="Y3609" s="68">
        <f>+VLOOKUP(M3609,REFERENCIAS!$C:$D,2,0)*VLOOKUP($M$2,PONDERADORES!$A$7:$G$9,7,0)+VLOOKUP(N3609,REFERENCIAS!$C:$D,2,0)*VLOOKUP($N$2,PONDERADORES!$A$7:$G$9,7,0)+VLOOKUP(O3609,REFERENCIAS!$C:$D,2,0)*VLOOKUP($O$2,PONDERADORES!$A$7:$G$9,7,0)</f>
        <v>0.2</v>
      </c>
      <c r="Z3609" s="2">
        <f>+VLOOKUP(IF(R3609&lt;0.1,0,IF(AND(R3609&gt;=0.1,R3609&lt;0.2),0.1,IF(AND(R3609&gt;=0.2,R3609&lt;0.3),0.2,IF(R3609&gt;0.3,0.3,)))),REFERENCIAS!$C:$D,2,0)*VLOOKUP($R$2,PONDERADORES!$A$11:$G$11,7,0)</f>
        <v>15</v>
      </c>
      <c r="AA3609" s="92"/>
      <c r="AB3609" s="95" t="e">
        <f t="shared" ca="1" si="223"/>
        <v>#REF!</v>
      </c>
      <c r="AC3609" s="23" t="e">
        <f ca="1">IF(AB3609&gt;REFERENCIAS!$C$62,REFERENCIAS!$B$62,IF(AND(AB3609&gt;=REFERENCIAS!$C$63,AB3609&lt;REFERENCIAS!$D$63),REFERENCIAS!$B$63,IF(AND(AB3609&gt;REFERENCIAS!$C$64,AB3609&lt;=REFERENCIAS!$D$64),REFERENCIAS!$B$64,IF(AND(AB3609&gt;=REFERENCIAS!$C$65,AB3609&lt;REFERENCIAS!$D$65),REFERENCIAS!$B$65, "Revisar"))))</f>
        <v>#REF!</v>
      </c>
      <c r="AD3609" s="94" t="e">
        <f ca="1">VLOOKUP(AC3609,REFERENCIAS!$B$62:$G$65,4,FALSE)</f>
        <v>#REF!</v>
      </c>
    </row>
    <row r="3610" spans="1:30" ht="17.25" x14ac:dyDescent="0.25">
      <c r="A3610" s="74"/>
      <c r="B3610" s="19"/>
      <c r="C3610" s="19"/>
      <c r="D3610" s="50"/>
      <c r="E3610" s="73"/>
      <c r="F3610" s="74"/>
      <c r="G3610" s="9"/>
      <c r="H3610" s="48"/>
      <c r="I3610" s="49">
        <f t="shared" ca="1" si="224"/>
        <v>2022</v>
      </c>
      <c r="J3610" s="22">
        <f t="shared" ca="1" si="221"/>
        <v>1</v>
      </c>
      <c r="K3610" s="19"/>
      <c r="L3610" s="73"/>
      <c r="M3610" s="74"/>
      <c r="N3610" s="19"/>
      <c r="O3610" s="73"/>
      <c r="P3610" s="82">
        <v>1</v>
      </c>
      <c r="Q3610" s="24">
        <v>1</v>
      </c>
      <c r="R3610" s="81">
        <f t="shared" si="222"/>
        <v>1</v>
      </c>
      <c r="S3610" s="87"/>
      <c r="T3610" s="19"/>
      <c r="U3610" s="25"/>
      <c r="V3610" s="25"/>
      <c r="W3610" s="81"/>
      <c r="X3610" s="91" t="e">
        <f ca="1">+VLOOKUP(#REF!,REFERENCIAS!$C:$D,2,0)*VLOOKUP(#REF!,PONDERADORES!A:P,IF(AND(INFORMACION!$T3610='REFERENCIAS RIESGO'!$C$36,INFORMACION!$F3610=REFERENCIAS!$C$24),16,IF(INFORMACION!$T3610='REFERENCIAS RIESGO'!$C$36,13,IF(INFORMACION!$F3610=REFERENCIAS!$C$24,10,7))),0)+VLOOKUP(K3610,REFERENCIAS!$C:$D,2,0)*VLOOKUP($K$2,PONDERADORES!A:P,IF(AND(INFORMACION!$T3610='REFERENCIAS RIESGO'!$C$36,INFORMACION!$F3610=REFERENCIAS!$C$24),16,IF(INFORMACION!$T3610='REFERENCIAS RIESGO'!$C$36,13,IF(INFORMACION!$F3610=REFERENCIAS!$C$24,10,7))),0)+VLOOKUP(L3610,REFERENCIAS!$C:$D,2,0)*VLOOKUP($L$2,PONDERADORES!A:P,IF(AND(INFORMACION!$T3610='REFERENCIAS RIESGO'!$C$36,INFORMACION!$F3610=REFERENCIAS!$C$24),16,IF(INFORMACION!$T3610='REFERENCIAS RIESGO'!$C$36,13,IF(INFORMACION!$F3610=REFERENCIAS!$C$24,10,7))),0)+VLOOKUP(F3610,REFERENCIAS!$C:$D,2,0)*VLOOKUP($F$2,PONDERADORES!A:P,IF(AND(INFORMACION!$T3610='REFERENCIAS RIESGO'!$C$36,INFORMACION!$F3610=REFERENCIAS!$C$24),16,IF(INFORMACION!$T3610='REFERENCIAS RIESGO'!$C$36,13,IF(INFORMACION!$F3610=REFERENCIAS!$C$24,10,7))),0)+VLOOKUP(T3610,REFERENCIAS!$C:$D,2,0)*VLOOKUP($T$2,PONDERADORES!A:P,IF(AND(INFORMACION!$T3610='REFERENCIAS RIESGO'!$C$36,INFORMACION!$F3610=REFERENCIAS!$C$24),16,IF(INFORMACION!$T3610='REFERENCIAS RIESGO'!$C$36,13,IF(INFORMACION!$F3610=REFERENCIAS!$C$24,10,7))),0)+VLOOKUP(IF(J3610&lt;=0.2,0.2,IF(AND(J3610&gt;0.2,J3610&lt;=0.4),0.4,IF(AND(J3610&gt;0.4,J3610&lt;=0.6),0.6,IF(AND(J3610&gt;0.6,J3610&lt;=0.8),0.8,IF(AND(J3610&gt;0.8,J3610&lt;=1),1))))),REFERENCIAS!$C:$D,2,0)*VLOOKUP($J$2,PONDERADORES!A:P,IF(AND(INFORMACION!$T3610='REFERENCIAS RIESGO'!$C$36,INFORMACION!$F3610=REFERENCIAS!$C$24),16,IF(INFORMACION!$T3610='REFERENCIAS RIESGO'!$C$36,13,IF(INFORMACION!$F3610=REFERENCIAS!$C$24,10,7))),0)</f>
        <v>#REF!</v>
      </c>
      <c r="Y3610" s="68">
        <f>+VLOOKUP(M3610,REFERENCIAS!$C:$D,2,0)*VLOOKUP($M$2,PONDERADORES!$A$7:$G$9,7,0)+VLOOKUP(N3610,REFERENCIAS!$C:$D,2,0)*VLOOKUP($N$2,PONDERADORES!$A$7:$G$9,7,0)+VLOOKUP(O3610,REFERENCIAS!$C:$D,2,0)*VLOOKUP($O$2,PONDERADORES!$A$7:$G$9,7,0)</f>
        <v>0.2</v>
      </c>
      <c r="Z3610" s="2">
        <f>+VLOOKUP(IF(R3610&lt;0.1,0,IF(AND(R3610&gt;=0.1,R3610&lt;0.2),0.1,IF(AND(R3610&gt;=0.2,R3610&lt;0.3),0.2,IF(R3610&gt;0.3,0.3,)))),REFERENCIAS!$C:$D,2,0)*VLOOKUP($R$2,PONDERADORES!$A$11:$G$11,7,0)</f>
        <v>15</v>
      </c>
      <c r="AA3610" s="92"/>
      <c r="AB3610" s="95" t="e">
        <f t="shared" ca="1" si="223"/>
        <v>#REF!</v>
      </c>
      <c r="AC3610" s="23" t="e">
        <f ca="1">IF(AB3610&gt;REFERENCIAS!$C$62,REFERENCIAS!$B$62,IF(AND(AB3610&gt;=REFERENCIAS!$C$63,AB3610&lt;REFERENCIAS!$D$63),REFERENCIAS!$B$63,IF(AND(AB3610&gt;REFERENCIAS!$C$64,AB3610&lt;=REFERENCIAS!$D$64),REFERENCIAS!$B$64,IF(AND(AB3610&gt;=REFERENCIAS!$C$65,AB3610&lt;REFERENCIAS!$D$65),REFERENCIAS!$B$65, "Revisar"))))</f>
        <v>#REF!</v>
      </c>
      <c r="AD3610" s="94" t="e">
        <f ca="1">VLOOKUP(AC3610,REFERENCIAS!$B$62:$G$65,4,FALSE)</f>
        <v>#REF!</v>
      </c>
    </row>
    <row r="3611" spans="1:30" ht="17.25" x14ac:dyDescent="0.25">
      <c r="A3611" s="74"/>
      <c r="B3611" s="19"/>
      <c r="C3611" s="19"/>
      <c r="D3611" s="50"/>
      <c r="E3611" s="73"/>
      <c r="F3611" s="74"/>
      <c r="G3611" s="9"/>
      <c r="H3611" s="48"/>
      <c r="I3611" s="49">
        <f t="shared" ca="1" si="224"/>
        <v>2022</v>
      </c>
      <c r="J3611" s="22">
        <f t="shared" ca="1" si="221"/>
        <v>1</v>
      </c>
      <c r="K3611" s="19"/>
      <c r="L3611" s="73"/>
      <c r="M3611" s="74"/>
      <c r="N3611" s="19"/>
      <c r="O3611" s="73"/>
      <c r="P3611" s="82">
        <v>1</v>
      </c>
      <c r="Q3611" s="24">
        <v>1</v>
      </c>
      <c r="R3611" s="81">
        <f t="shared" si="222"/>
        <v>1</v>
      </c>
      <c r="S3611" s="87"/>
      <c r="T3611" s="19"/>
      <c r="U3611" s="25"/>
      <c r="V3611" s="25"/>
      <c r="W3611" s="81"/>
      <c r="X3611" s="91" t="e">
        <f ca="1">+VLOOKUP(#REF!,REFERENCIAS!$C:$D,2,0)*VLOOKUP(#REF!,PONDERADORES!A:P,IF(AND(INFORMACION!$T3611='REFERENCIAS RIESGO'!$C$36,INFORMACION!$F3611=REFERENCIAS!$C$24),16,IF(INFORMACION!$T3611='REFERENCIAS RIESGO'!$C$36,13,IF(INFORMACION!$F3611=REFERENCIAS!$C$24,10,7))),0)+VLOOKUP(K3611,REFERENCIAS!$C:$D,2,0)*VLOOKUP($K$2,PONDERADORES!A:P,IF(AND(INFORMACION!$T3611='REFERENCIAS RIESGO'!$C$36,INFORMACION!$F3611=REFERENCIAS!$C$24),16,IF(INFORMACION!$T3611='REFERENCIAS RIESGO'!$C$36,13,IF(INFORMACION!$F3611=REFERENCIAS!$C$24,10,7))),0)+VLOOKUP(L3611,REFERENCIAS!$C:$D,2,0)*VLOOKUP($L$2,PONDERADORES!A:P,IF(AND(INFORMACION!$T3611='REFERENCIAS RIESGO'!$C$36,INFORMACION!$F3611=REFERENCIAS!$C$24),16,IF(INFORMACION!$T3611='REFERENCIAS RIESGO'!$C$36,13,IF(INFORMACION!$F3611=REFERENCIAS!$C$24,10,7))),0)+VLOOKUP(F3611,REFERENCIAS!$C:$D,2,0)*VLOOKUP($F$2,PONDERADORES!A:P,IF(AND(INFORMACION!$T3611='REFERENCIAS RIESGO'!$C$36,INFORMACION!$F3611=REFERENCIAS!$C$24),16,IF(INFORMACION!$T3611='REFERENCIAS RIESGO'!$C$36,13,IF(INFORMACION!$F3611=REFERENCIAS!$C$24,10,7))),0)+VLOOKUP(T3611,REFERENCIAS!$C:$D,2,0)*VLOOKUP($T$2,PONDERADORES!A:P,IF(AND(INFORMACION!$T3611='REFERENCIAS RIESGO'!$C$36,INFORMACION!$F3611=REFERENCIAS!$C$24),16,IF(INFORMACION!$T3611='REFERENCIAS RIESGO'!$C$36,13,IF(INFORMACION!$F3611=REFERENCIAS!$C$24,10,7))),0)+VLOOKUP(IF(J3611&lt;=0.2,0.2,IF(AND(J3611&gt;0.2,J3611&lt;=0.4),0.4,IF(AND(J3611&gt;0.4,J3611&lt;=0.6),0.6,IF(AND(J3611&gt;0.6,J3611&lt;=0.8),0.8,IF(AND(J3611&gt;0.8,J3611&lt;=1),1))))),REFERENCIAS!$C:$D,2,0)*VLOOKUP($J$2,PONDERADORES!A:P,IF(AND(INFORMACION!$T3611='REFERENCIAS RIESGO'!$C$36,INFORMACION!$F3611=REFERENCIAS!$C$24),16,IF(INFORMACION!$T3611='REFERENCIAS RIESGO'!$C$36,13,IF(INFORMACION!$F3611=REFERENCIAS!$C$24,10,7))),0)</f>
        <v>#REF!</v>
      </c>
      <c r="Y3611" s="68">
        <f>+VLOOKUP(M3611,REFERENCIAS!$C:$D,2,0)*VLOOKUP($M$2,PONDERADORES!$A$7:$G$9,7,0)+VLOOKUP(N3611,REFERENCIAS!$C:$D,2,0)*VLOOKUP($N$2,PONDERADORES!$A$7:$G$9,7,0)+VLOOKUP(O3611,REFERENCIAS!$C:$D,2,0)*VLOOKUP($O$2,PONDERADORES!$A$7:$G$9,7,0)</f>
        <v>0.2</v>
      </c>
      <c r="Z3611" s="2">
        <f>+VLOOKUP(IF(R3611&lt;0.1,0,IF(AND(R3611&gt;=0.1,R3611&lt;0.2),0.1,IF(AND(R3611&gt;=0.2,R3611&lt;0.3),0.2,IF(R3611&gt;0.3,0.3,)))),REFERENCIAS!$C:$D,2,0)*VLOOKUP($R$2,PONDERADORES!$A$11:$G$11,7,0)</f>
        <v>15</v>
      </c>
      <c r="AA3611" s="92"/>
      <c r="AB3611" s="95" t="e">
        <f t="shared" ca="1" si="223"/>
        <v>#REF!</v>
      </c>
      <c r="AC3611" s="23" t="e">
        <f ca="1">IF(AB3611&gt;REFERENCIAS!$C$62,REFERENCIAS!$B$62,IF(AND(AB3611&gt;=REFERENCIAS!$C$63,AB3611&lt;REFERENCIAS!$D$63),REFERENCIAS!$B$63,IF(AND(AB3611&gt;REFERENCIAS!$C$64,AB3611&lt;=REFERENCIAS!$D$64),REFERENCIAS!$B$64,IF(AND(AB3611&gt;=REFERENCIAS!$C$65,AB3611&lt;REFERENCIAS!$D$65),REFERENCIAS!$B$65, "Revisar"))))</f>
        <v>#REF!</v>
      </c>
      <c r="AD3611" s="94" t="e">
        <f ca="1">VLOOKUP(AC3611,REFERENCIAS!$B$62:$G$65,4,FALSE)</f>
        <v>#REF!</v>
      </c>
    </row>
    <row r="3612" spans="1:30" ht="17.25" x14ac:dyDescent="0.25">
      <c r="A3612" s="74"/>
      <c r="B3612" s="19"/>
      <c r="C3612" s="19"/>
      <c r="D3612" s="50"/>
      <c r="E3612" s="73"/>
      <c r="F3612" s="74"/>
      <c r="G3612" s="9"/>
      <c r="H3612" s="48"/>
      <c r="I3612" s="49">
        <f t="shared" ca="1" si="224"/>
        <v>2022</v>
      </c>
      <c r="J3612" s="22">
        <f t="shared" ca="1" si="221"/>
        <v>1</v>
      </c>
      <c r="K3612" s="19"/>
      <c r="L3612" s="73"/>
      <c r="M3612" s="74"/>
      <c r="N3612" s="19"/>
      <c r="O3612" s="73"/>
      <c r="P3612" s="82">
        <v>1</v>
      </c>
      <c r="Q3612" s="24">
        <v>1</v>
      </c>
      <c r="R3612" s="81">
        <f t="shared" si="222"/>
        <v>1</v>
      </c>
      <c r="S3612" s="87"/>
      <c r="T3612" s="19"/>
      <c r="U3612" s="25"/>
      <c r="V3612" s="25"/>
      <c r="W3612" s="81"/>
      <c r="X3612" s="91" t="e">
        <f ca="1">+VLOOKUP(#REF!,REFERENCIAS!$C:$D,2,0)*VLOOKUP(#REF!,PONDERADORES!A:P,IF(AND(INFORMACION!$T3612='REFERENCIAS RIESGO'!$C$36,INFORMACION!$F3612=REFERENCIAS!$C$24),16,IF(INFORMACION!$T3612='REFERENCIAS RIESGO'!$C$36,13,IF(INFORMACION!$F3612=REFERENCIAS!$C$24,10,7))),0)+VLOOKUP(K3612,REFERENCIAS!$C:$D,2,0)*VLOOKUP($K$2,PONDERADORES!A:P,IF(AND(INFORMACION!$T3612='REFERENCIAS RIESGO'!$C$36,INFORMACION!$F3612=REFERENCIAS!$C$24),16,IF(INFORMACION!$T3612='REFERENCIAS RIESGO'!$C$36,13,IF(INFORMACION!$F3612=REFERENCIAS!$C$24,10,7))),0)+VLOOKUP(L3612,REFERENCIAS!$C:$D,2,0)*VLOOKUP($L$2,PONDERADORES!A:P,IF(AND(INFORMACION!$T3612='REFERENCIAS RIESGO'!$C$36,INFORMACION!$F3612=REFERENCIAS!$C$24),16,IF(INFORMACION!$T3612='REFERENCIAS RIESGO'!$C$36,13,IF(INFORMACION!$F3612=REFERENCIAS!$C$24,10,7))),0)+VLOOKUP(F3612,REFERENCIAS!$C:$D,2,0)*VLOOKUP($F$2,PONDERADORES!A:P,IF(AND(INFORMACION!$T3612='REFERENCIAS RIESGO'!$C$36,INFORMACION!$F3612=REFERENCIAS!$C$24),16,IF(INFORMACION!$T3612='REFERENCIAS RIESGO'!$C$36,13,IF(INFORMACION!$F3612=REFERENCIAS!$C$24,10,7))),0)+VLOOKUP(T3612,REFERENCIAS!$C:$D,2,0)*VLOOKUP($T$2,PONDERADORES!A:P,IF(AND(INFORMACION!$T3612='REFERENCIAS RIESGO'!$C$36,INFORMACION!$F3612=REFERENCIAS!$C$24),16,IF(INFORMACION!$T3612='REFERENCIAS RIESGO'!$C$36,13,IF(INFORMACION!$F3612=REFERENCIAS!$C$24,10,7))),0)+VLOOKUP(IF(J3612&lt;=0.2,0.2,IF(AND(J3612&gt;0.2,J3612&lt;=0.4),0.4,IF(AND(J3612&gt;0.4,J3612&lt;=0.6),0.6,IF(AND(J3612&gt;0.6,J3612&lt;=0.8),0.8,IF(AND(J3612&gt;0.8,J3612&lt;=1),1))))),REFERENCIAS!$C:$D,2,0)*VLOOKUP($J$2,PONDERADORES!A:P,IF(AND(INFORMACION!$T3612='REFERENCIAS RIESGO'!$C$36,INFORMACION!$F3612=REFERENCIAS!$C$24),16,IF(INFORMACION!$T3612='REFERENCIAS RIESGO'!$C$36,13,IF(INFORMACION!$F3612=REFERENCIAS!$C$24,10,7))),0)</f>
        <v>#REF!</v>
      </c>
      <c r="Y3612" s="68">
        <f>+VLOOKUP(M3612,REFERENCIAS!$C:$D,2,0)*VLOOKUP($M$2,PONDERADORES!$A$7:$G$9,7,0)+VLOOKUP(N3612,REFERENCIAS!$C:$D,2,0)*VLOOKUP($N$2,PONDERADORES!$A$7:$G$9,7,0)+VLOOKUP(O3612,REFERENCIAS!$C:$D,2,0)*VLOOKUP($O$2,PONDERADORES!$A$7:$G$9,7,0)</f>
        <v>0.2</v>
      </c>
      <c r="Z3612" s="2">
        <f>+VLOOKUP(IF(R3612&lt;0.1,0,IF(AND(R3612&gt;=0.1,R3612&lt;0.2),0.1,IF(AND(R3612&gt;=0.2,R3612&lt;0.3),0.2,IF(R3612&gt;0.3,0.3,)))),REFERENCIAS!$C:$D,2,0)*VLOOKUP($R$2,PONDERADORES!$A$11:$G$11,7,0)</f>
        <v>15</v>
      </c>
      <c r="AA3612" s="92"/>
      <c r="AB3612" s="95" t="e">
        <f t="shared" ca="1" si="223"/>
        <v>#REF!</v>
      </c>
      <c r="AC3612" s="23" t="e">
        <f ca="1">IF(AB3612&gt;REFERENCIAS!$C$62,REFERENCIAS!$B$62,IF(AND(AB3612&gt;=REFERENCIAS!$C$63,AB3612&lt;REFERENCIAS!$D$63),REFERENCIAS!$B$63,IF(AND(AB3612&gt;REFERENCIAS!$C$64,AB3612&lt;=REFERENCIAS!$D$64),REFERENCIAS!$B$64,IF(AND(AB3612&gt;=REFERENCIAS!$C$65,AB3612&lt;REFERENCIAS!$D$65),REFERENCIAS!$B$65, "Revisar"))))</f>
        <v>#REF!</v>
      </c>
      <c r="AD3612" s="94" t="e">
        <f ca="1">VLOOKUP(AC3612,REFERENCIAS!$B$62:$G$65,4,FALSE)</f>
        <v>#REF!</v>
      </c>
    </row>
    <row r="3613" spans="1:30" ht="17.25" x14ac:dyDescent="0.25">
      <c r="A3613" s="74"/>
      <c r="B3613" s="19"/>
      <c r="C3613" s="19"/>
      <c r="D3613" s="50"/>
      <c r="E3613" s="73"/>
      <c r="F3613" s="74"/>
      <c r="G3613" s="9"/>
      <c r="H3613" s="48"/>
      <c r="I3613" s="49">
        <f t="shared" ca="1" si="224"/>
        <v>2022</v>
      </c>
      <c r="J3613" s="22">
        <f t="shared" ca="1" si="221"/>
        <v>1</v>
      </c>
      <c r="K3613" s="19"/>
      <c r="L3613" s="73"/>
      <c r="M3613" s="74"/>
      <c r="N3613" s="19"/>
      <c r="O3613" s="73"/>
      <c r="P3613" s="82">
        <v>1</v>
      </c>
      <c r="Q3613" s="24">
        <v>1</v>
      </c>
      <c r="R3613" s="81">
        <f t="shared" si="222"/>
        <v>1</v>
      </c>
      <c r="S3613" s="87"/>
      <c r="T3613" s="19"/>
      <c r="U3613" s="25"/>
      <c r="V3613" s="25"/>
      <c r="W3613" s="81"/>
      <c r="X3613" s="91" t="e">
        <f ca="1">+VLOOKUP(#REF!,REFERENCIAS!$C:$D,2,0)*VLOOKUP(#REF!,PONDERADORES!A:P,IF(AND(INFORMACION!$T3613='REFERENCIAS RIESGO'!$C$36,INFORMACION!$F3613=REFERENCIAS!$C$24),16,IF(INFORMACION!$T3613='REFERENCIAS RIESGO'!$C$36,13,IF(INFORMACION!$F3613=REFERENCIAS!$C$24,10,7))),0)+VLOOKUP(K3613,REFERENCIAS!$C:$D,2,0)*VLOOKUP($K$2,PONDERADORES!A:P,IF(AND(INFORMACION!$T3613='REFERENCIAS RIESGO'!$C$36,INFORMACION!$F3613=REFERENCIAS!$C$24),16,IF(INFORMACION!$T3613='REFERENCIAS RIESGO'!$C$36,13,IF(INFORMACION!$F3613=REFERENCIAS!$C$24,10,7))),0)+VLOOKUP(L3613,REFERENCIAS!$C:$D,2,0)*VLOOKUP($L$2,PONDERADORES!A:P,IF(AND(INFORMACION!$T3613='REFERENCIAS RIESGO'!$C$36,INFORMACION!$F3613=REFERENCIAS!$C$24),16,IF(INFORMACION!$T3613='REFERENCIAS RIESGO'!$C$36,13,IF(INFORMACION!$F3613=REFERENCIAS!$C$24,10,7))),0)+VLOOKUP(F3613,REFERENCIAS!$C:$D,2,0)*VLOOKUP($F$2,PONDERADORES!A:P,IF(AND(INFORMACION!$T3613='REFERENCIAS RIESGO'!$C$36,INFORMACION!$F3613=REFERENCIAS!$C$24),16,IF(INFORMACION!$T3613='REFERENCIAS RIESGO'!$C$36,13,IF(INFORMACION!$F3613=REFERENCIAS!$C$24,10,7))),0)+VLOOKUP(T3613,REFERENCIAS!$C:$D,2,0)*VLOOKUP($T$2,PONDERADORES!A:P,IF(AND(INFORMACION!$T3613='REFERENCIAS RIESGO'!$C$36,INFORMACION!$F3613=REFERENCIAS!$C$24),16,IF(INFORMACION!$T3613='REFERENCIAS RIESGO'!$C$36,13,IF(INFORMACION!$F3613=REFERENCIAS!$C$24,10,7))),0)+VLOOKUP(IF(J3613&lt;=0.2,0.2,IF(AND(J3613&gt;0.2,J3613&lt;=0.4),0.4,IF(AND(J3613&gt;0.4,J3613&lt;=0.6),0.6,IF(AND(J3613&gt;0.6,J3613&lt;=0.8),0.8,IF(AND(J3613&gt;0.8,J3613&lt;=1),1))))),REFERENCIAS!$C:$D,2,0)*VLOOKUP($J$2,PONDERADORES!A:P,IF(AND(INFORMACION!$T3613='REFERENCIAS RIESGO'!$C$36,INFORMACION!$F3613=REFERENCIAS!$C$24),16,IF(INFORMACION!$T3613='REFERENCIAS RIESGO'!$C$36,13,IF(INFORMACION!$F3613=REFERENCIAS!$C$24,10,7))),0)</f>
        <v>#REF!</v>
      </c>
      <c r="Y3613" s="68">
        <f>+VLOOKUP(M3613,REFERENCIAS!$C:$D,2,0)*VLOOKUP($M$2,PONDERADORES!$A$7:$G$9,7,0)+VLOOKUP(N3613,REFERENCIAS!$C:$D,2,0)*VLOOKUP($N$2,PONDERADORES!$A$7:$G$9,7,0)+VLOOKUP(O3613,REFERENCIAS!$C:$D,2,0)*VLOOKUP($O$2,PONDERADORES!$A$7:$G$9,7,0)</f>
        <v>0.2</v>
      </c>
      <c r="Z3613" s="2">
        <f>+VLOOKUP(IF(R3613&lt;0.1,0,IF(AND(R3613&gt;=0.1,R3613&lt;0.2),0.1,IF(AND(R3613&gt;=0.2,R3613&lt;0.3),0.2,IF(R3613&gt;0.3,0.3,)))),REFERENCIAS!$C:$D,2,0)*VLOOKUP($R$2,PONDERADORES!$A$11:$G$11,7,0)</f>
        <v>15</v>
      </c>
      <c r="AA3613" s="92"/>
      <c r="AB3613" s="95" t="e">
        <f t="shared" ca="1" si="223"/>
        <v>#REF!</v>
      </c>
      <c r="AC3613" s="23" t="e">
        <f ca="1">IF(AB3613&gt;REFERENCIAS!$C$62,REFERENCIAS!$B$62,IF(AND(AB3613&gt;=REFERENCIAS!$C$63,AB3613&lt;REFERENCIAS!$D$63),REFERENCIAS!$B$63,IF(AND(AB3613&gt;REFERENCIAS!$C$64,AB3613&lt;=REFERENCIAS!$D$64),REFERENCIAS!$B$64,IF(AND(AB3613&gt;=REFERENCIAS!$C$65,AB3613&lt;REFERENCIAS!$D$65),REFERENCIAS!$B$65, "Revisar"))))</f>
        <v>#REF!</v>
      </c>
      <c r="AD3613" s="94" t="e">
        <f ca="1">VLOOKUP(AC3613,REFERENCIAS!$B$62:$G$65,4,FALSE)</f>
        <v>#REF!</v>
      </c>
    </row>
    <row r="3614" spans="1:30" ht="17.25" x14ac:dyDescent="0.25">
      <c r="A3614" s="74"/>
      <c r="B3614" s="19"/>
      <c r="C3614" s="19"/>
      <c r="D3614" s="50"/>
      <c r="E3614" s="73"/>
      <c r="F3614" s="74"/>
      <c r="G3614" s="9"/>
      <c r="H3614" s="48"/>
      <c r="I3614" s="49">
        <f t="shared" ca="1" si="224"/>
        <v>2022</v>
      </c>
      <c r="J3614" s="22">
        <f t="shared" ca="1" si="221"/>
        <v>1</v>
      </c>
      <c r="K3614" s="19"/>
      <c r="L3614" s="73"/>
      <c r="M3614" s="74"/>
      <c r="N3614" s="19"/>
      <c r="O3614" s="73"/>
      <c r="P3614" s="82">
        <v>1</v>
      </c>
      <c r="Q3614" s="24">
        <v>1</v>
      </c>
      <c r="R3614" s="81">
        <f t="shared" si="222"/>
        <v>1</v>
      </c>
      <c r="S3614" s="87"/>
      <c r="T3614" s="19"/>
      <c r="U3614" s="25"/>
      <c r="V3614" s="25"/>
      <c r="W3614" s="81"/>
      <c r="X3614" s="91" t="e">
        <f ca="1">+VLOOKUP(#REF!,REFERENCIAS!$C:$D,2,0)*VLOOKUP(#REF!,PONDERADORES!A:P,IF(AND(INFORMACION!$T3614='REFERENCIAS RIESGO'!$C$36,INFORMACION!$F3614=REFERENCIAS!$C$24),16,IF(INFORMACION!$T3614='REFERENCIAS RIESGO'!$C$36,13,IF(INFORMACION!$F3614=REFERENCIAS!$C$24,10,7))),0)+VLOOKUP(K3614,REFERENCIAS!$C:$D,2,0)*VLOOKUP($K$2,PONDERADORES!A:P,IF(AND(INFORMACION!$T3614='REFERENCIAS RIESGO'!$C$36,INFORMACION!$F3614=REFERENCIAS!$C$24),16,IF(INFORMACION!$T3614='REFERENCIAS RIESGO'!$C$36,13,IF(INFORMACION!$F3614=REFERENCIAS!$C$24,10,7))),0)+VLOOKUP(L3614,REFERENCIAS!$C:$D,2,0)*VLOOKUP($L$2,PONDERADORES!A:P,IF(AND(INFORMACION!$T3614='REFERENCIAS RIESGO'!$C$36,INFORMACION!$F3614=REFERENCIAS!$C$24),16,IF(INFORMACION!$T3614='REFERENCIAS RIESGO'!$C$36,13,IF(INFORMACION!$F3614=REFERENCIAS!$C$24,10,7))),0)+VLOOKUP(F3614,REFERENCIAS!$C:$D,2,0)*VLOOKUP($F$2,PONDERADORES!A:P,IF(AND(INFORMACION!$T3614='REFERENCIAS RIESGO'!$C$36,INFORMACION!$F3614=REFERENCIAS!$C$24),16,IF(INFORMACION!$T3614='REFERENCIAS RIESGO'!$C$36,13,IF(INFORMACION!$F3614=REFERENCIAS!$C$24,10,7))),0)+VLOOKUP(T3614,REFERENCIAS!$C:$D,2,0)*VLOOKUP($T$2,PONDERADORES!A:P,IF(AND(INFORMACION!$T3614='REFERENCIAS RIESGO'!$C$36,INFORMACION!$F3614=REFERENCIAS!$C$24),16,IF(INFORMACION!$T3614='REFERENCIAS RIESGO'!$C$36,13,IF(INFORMACION!$F3614=REFERENCIAS!$C$24,10,7))),0)+VLOOKUP(IF(J3614&lt;=0.2,0.2,IF(AND(J3614&gt;0.2,J3614&lt;=0.4),0.4,IF(AND(J3614&gt;0.4,J3614&lt;=0.6),0.6,IF(AND(J3614&gt;0.6,J3614&lt;=0.8),0.8,IF(AND(J3614&gt;0.8,J3614&lt;=1),1))))),REFERENCIAS!$C:$D,2,0)*VLOOKUP($J$2,PONDERADORES!A:P,IF(AND(INFORMACION!$T3614='REFERENCIAS RIESGO'!$C$36,INFORMACION!$F3614=REFERENCIAS!$C$24),16,IF(INFORMACION!$T3614='REFERENCIAS RIESGO'!$C$36,13,IF(INFORMACION!$F3614=REFERENCIAS!$C$24,10,7))),0)</f>
        <v>#REF!</v>
      </c>
      <c r="Y3614" s="68">
        <f>+VLOOKUP(M3614,REFERENCIAS!$C:$D,2,0)*VLOOKUP($M$2,PONDERADORES!$A$7:$G$9,7,0)+VLOOKUP(N3614,REFERENCIAS!$C:$D,2,0)*VLOOKUP($N$2,PONDERADORES!$A$7:$G$9,7,0)+VLOOKUP(O3614,REFERENCIAS!$C:$D,2,0)*VLOOKUP($O$2,PONDERADORES!$A$7:$G$9,7,0)</f>
        <v>0.2</v>
      </c>
      <c r="Z3614" s="2">
        <f>+VLOOKUP(IF(R3614&lt;0.1,0,IF(AND(R3614&gt;=0.1,R3614&lt;0.2),0.1,IF(AND(R3614&gt;=0.2,R3614&lt;0.3),0.2,IF(R3614&gt;0.3,0.3,)))),REFERENCIAS!$C:$D,2,0)*VLOOKUP($R$2,PONDERADORES!$A$11:$G$11,7,0)</f>
        <v>15</v>
      </c>
      <c r="AA3614" s="92"/>
      <c r="AB3614" s="95" t="e">
        <f t="shared" ca="1" si="223"/>
        <v>#REF!</v>
      </c>
      <c r="AC3614" s="23" t="e">
        <f ca="1">IF(AB3614&gt;REFERENCIAS!$C$62,REFERENCIAS!$B$62,IF(AND(AB3614&gt;=REFERENCIAS!$C$63,AB3614&lt;REFERENCIAS!$D$63),REFERENCIAS!$B$63,IF(AND(AB3614&gt;REFERENCIAS!$C$64,AB3614&lt;=REFERENCIAS!$D$64),REFERENCIAS!$B$64,IF(AND(AB3614&gt;=REFERENCIAS!$C$65,AB3614&lt;REFERENCIAS!$D$65),REFERENCIAS!$B$65, "Revisar"))))</f>
        <v>#REF!</v>
      </c>
      <c r="AD3614" s="94" t="e">
        <f ca="1">VLOOKUP(AC3614,REFERENCIAS!$B$62:$G$65,4,FALSE)</f>
        <v>#REF!</v>
      </c>
    </row>
    <row r="3615" spans="1:30" ht="17.25" x14ac:dyDescent="0.25">
      <c r="A3615" s="74"/>
      <c r="B3615" s="19"/>
      <c r="C3615" s="19"/>
      <c r="D3615" s="50"/>
      <c r="E3615" s="73"/>
      <c r="F3615" s="74"/>
      <c r="G3615" s="9"/>
      <c r="H3615" s="48"/>
      <c r="I3615" s="49">
        <f t="shared" ca="1" si="224"/>
        <v>2022</v>
      </c>
      <c r="J3615" s="22">
        <f t="shared" ca="1" si="221"/>
        <v>1</v>
      </c>
      <c r="K3615" s="19"/>
      <c r="L3615" s="73"/>
      <c r="M3615" s="74"/>
      <c r="N3615" s="19"/>
      <c r="O3615" s="73"/>
      <c r="P3615" s="82">
        <v>1</v>
      </c>
      <c r="Q3615" s="24">
        <v>1</v>
      </c>
      <c r="R3615" s="81">
        <f t="shared" si="222"/>
        <v>1</v>
      </c>
      <c r="S3615" s="87"/>
      <c r="T3615" s="19"/>
      <c r="U3615" s="25"/>
      <c r="V3615" s="25"/>
      <c r="W3615" s="81"/>
      <c r="X3615" s="91" t="e">
        <f ca="1">+VLOOKUP(#REF!,REFERENCIAS!$C:$D,2,0)*VLOOKUP(#REF!,PONDERADORES!A:P,IF(AND(INFORMACION!$T3615='REFERENCIAS RIESGO'!$C$36,INFORMACION!$F3615=REFERENCIAS!$C$24),16,IF(INFORMACION!$T3615='REFERENCIAS RIESGO'!$C$36,13,IF(INFORMACION!$F3615=REFERENCIAS!$C$24,10,7))),0)+VLOOKUP(K3615,REFERENCIAS!$C:$D,2,0)*VLOOKUP($K$2,PONDERADORES!A:P,IF(AND(INFORMACION!$T3615='REFERENCIAS RIESGO'!$C$36,INFORMACION!$F3615=REFERENCIAS!$C$24),16,IF(INFORMACION!$T3615='REFERENCIAS RIESGO'!$C$36,13,IF(INFORMACION!$F3615=REFERENCIAS!$C$24,10,7))),0)+VLOOKUP(L3615,REFERENCIAS!$C:$D,2,0)*VLOOKUP($L$2,PONDERADORES!A:P,IF(AND(INFORMACION!$T3615='REFERENCIAS RIESGO'!$C$36,INFORMACION!$F3615=REFERENCIAS!$C$24),16,IF(INFORMACION!$T3615='REFERENCIAS RIESGO'!$C$36,13,IF(INFORMACION!$F3615=REFERENCIAS!$C$24,10,7))),0)+VLOOKUP(F3615,REFERENCIAS!$C:$D,2,0)*VLOOKUP($F$2,PONDERADORES!A:P,IF(AND(INFORMACION!$T3615='REFERENCIAS RIESGO'!$C$36,INFORMACION!$F3615=REFERENCIAS!$C$24),16,IF(INFORMACION!$T3615='REFERENCIAS RIESGO'!$C$36,13,IF(INFORMACION!$F3615=REFERENCIAS!$C$24,10,7))),0)+VLOOKUP(T3615,REFERENCIAS!$C:$D,2,0)*VLOOKUP($T$2,PONDERADORES!A:P,IF(AND(INFORMACION!$T3615='REFERENCIAS RIESGO'!$C$36,INFORMACION!$F3615=REFERENCIAS!$C$24),16,IF(INFORMACION!$T3615='REFERENCIAS RIESGO'!$C$36,13,IF(INFORMACION!$F3615=REFERENCIAS!$C$24,10,7))),0)+VLOOKUP(IF(J3615&lt;=0.2,0.2,IF(AND(J3615&gt;0.2,J3615&lt;=0.4),0.4,IF(AND(J3615&gt;0.4,J3615&lt;=0.6),0.6,IF(AND(J3615&gt;0.6,J3615&lt;=0.8),0.8,IF(AND(J3615&gt;0.8,J3615&lt;=1),1))))),REFERENCIAS!$C:$D,2,0)*VLOOKUP($J$2,PONDERADORES!A:P,IF(AND(INFORMACION!$T3615='REFERENCIAS RIESGO'!$C$36,INFORMACION!$F3615=REFERENCIAS!$C$24),16,IF(INFORMACION!$T3615='REFERENCIAS RIESGO'!$C$36,13,IF(INFORMACION!$F3615=REFERENCIAS!$C$24,10,7))),0)</f>
        <v>#REF!</v>
      </c>
      <c r="Y3615" s="68">
        <f>+VLOOKUP(M3615,REFERENCIAS!$C:$D,2,0)*VLOOKUP($M$2,PONDERADORES!$A$7:$G$9,7,0)+VLOOKUP(N3615,REFERENCIAS!$C:$D,2,0)*VLOOKUP($N$2,PONDERADORES!$A$7:$G$9,7,0)+VLOOKUP(O3615,REFERENCIAS!$C:$D,2,0)*VLOOKUP($O$2,PONDERADORES!$A$7:$G$9,7,0)</f>
        <v>0.2</v>
      </c>
      <c r="Z3615" s="2">
        <f>+VLOOKUP(IF(R3615&lt;0.1,0,IF(AND(R3615&gt;=0.1,R3615&lt;0.2),0.1,IF(AND(R3615&gt;=0.2,R3615&lt;0.3),0.2,IF(R3615&gt;0.3,0.3,)))),REFERENCIAS!$C:$D,2,0)*VLOOKUP($R$2,PONDERADORES!$A$11:$G$11,7,0)</f>
        <v>15</v>
      </c>
      <c r="AA3615" s="92"/>
      <c r="AB3615" s="95" t="e">
        <f t="shared" ca="1" si="223"/>
        <v>#REF!</v>
      </c>
      <c r="AC3615" s="23" t="e">
        <f ca="1">IF(AB3615&gt;REFERENCIAS!$C$62,REFERENCIAS!$B$62,IF(AND(AB3615&gt;=REFERENCIAS!$C$63,AB3615&lt;REFERENCIAS!$D$63),REFERENCIAS!$B$63,IF(AND(AB3615&gt;REFERENCIAS!$C$64,AB3615&lt;=REFERENCIAS!$D$64),REFERENCIAS!$B$64,IF(AND(AB3615&gt;=REFERENCIAS!$C$65,AB3615&lt;REFERENCIAS!$D$65),REFERENCIAS!$B$65, "Revisar"))))</f>
        <v>#REF!</v>
      </c>
      <c r="AD3615" s="94" t="e">
        <f ca="1">VLOOKUP(AC3615,REFERENCIAS!$B$62:$G$65,4,FALSE)</f>
        <v>#REF!</v>
      </c>
    </row>
    <row r="3616" spans="1:30" ht="17.25" x14ac:dyDescent="0.25">
      <c r="A3616" s="74"/>
      <c r="B3616" s="19"/>
      <c r="C3616" s="19"/>
      <c r="D3616" s="50"/>
      <c r="E3616" s="73"/>
      <c r="F3616" s="74"/>
      <c r="G3616" s="9"/>
      <c r="H3616" s="48"/>
      <c r="I3616" s="49">
        <f t="shared" ca="1" si="224"/>
        <v>2022</v>
      </c>
      <c r="J3616" s="22">
        <f t="shared" ca="1" si="221"/>
        <v>1</v>
      </c>
      <c r="K3616" s="19"/>
      <c r="L3616" s="73"/>
      <c r="M3616" s="74"/>
      <c r="N3616" s="19"/>
      <c r="O3616" s="73"/>
      <c r="P3616" s="82">
        <v>1</v>
      </c>
      <c r="Q3616" s="24">
        <v>1</v>
      </c>
      <c r="R3616" s="81">
        <f t="shared" si="222"/>
        <v>1</v>
      </c>
      <c r="S3616" s="87"/>
      <c r="T3616" s="19"/>
      <c r="U3616" s="25"/>
      <c r="V3616" s="25"/>
      <c r="W3616" s="81"/>
      <c r="X3616" s="91" t="e">
        <f ca="1">+VLOOKUP(#REF!,REFERENCIAS!$C:$D,2,0)*VLOOKUP(#REF!,PONDERADORES!A:P,IF(AND(INFORMACION!$T3616='REFERENCIAS RIESGO'!$C$36,INFORMACION!$F3616=REFERENCIAS!$C$24),16,IF(INFORMACION!$T3616='REFERENCIAS RIESGO'!$C$36,13,IF(INFORMACION!$F3616=REFERENCIAS!$C$24,10,7))),0)+VLOOKUP(K3616,REFERENCIAS!$C:$D,2,0)*VLOOKUP($K$2,PONDERADORES!A:P,IF(AND(INFORMACION!$T3616='REFERENCIAS RIESGO'!$C$36,INFORMACION!$F3616=REFERENCIAS!$C$24),16,IF(INFORMACION!$T3616='REFERENCIAS RIESGO'!$C$36,13,IF(INFORMACION!$F3616=REFERENCIAS!$C$24,10,7))),0)+VLOOKUP(L3616,REFERENCIAS!$C:$D,2,0)*VLOOKUP($L$2,PONDERADORES!A:P,IF(AND(INFORMACION!$T3616='REFERENCIAS RIESGO'!$C$36,INFORMACION!$F3616=REFERENCIAS!$C$24),16,IF(INFORMACION!$T3616='REFERENCIAS RIESGO'!$C$36,13,IF(INFORMACION!$F3616=REFERENCIAS!$C$24,10,7))),0)+VLOOKUP(F3616,REFERENCIAS!$C:$D,2,0)*VLOOKUP($F$2,PONDERADORES!A:P,IF(AND(INFORMACION!$T3616='REFERENCIAS RIESGO'!$C$36,INFORMACION!$F3616=REFERENCIAS!$C$24),16,IF(INFORMACION!$T3616='REFERENCIAS RIESGO'!$C$36,13,IF(INFORMACION!$F3616=REFERENCIAS!$C$24,10,7))),0)+VLOOKUP(T3616,REFERENCIAS!$C:$D,2,0)*VLOOKUP($T$2,PONDERADORES!A:P,IF(AND(INFORMACION!$T3616='REFERENCIAS RIESGO'!$C$36,INFORMACION!$F3616=REFERENCIAS!$C$24),16,IF(INFORMACION!$T3616='REFERENCIAS RIESGO'!$C$36,13,IF(INFORMACION!$F3616=REFERENCIAS!$C$24,10,7))),0)+VLOOKUP(IF(J3616&lt;=0.2,0.2,IF(AND(J3616&gt;0.2,J3616&lt;=0.4),0.4,IF(AND(J3616&gt;0.4,J3616&lt;=0.6),0.6,IF(AND(J3616&gt;0.6,J3616&lt;=0.8),0.8,IF(AND(J3616&gt;0.8,J3616&lt;=1),1))))),REFERENCIAS!$C:$D,2,0)*VLOOKUP($J$2,PONDERADORES!A:P,IF(AND(INFORMACION!$T3616='REFERENCIAS RIESGO'!$C$36,INFORMACION!$F3616=REFERENCIAS!$C$24),16,IF(INFORMACION!$T3616='REFERENCIAS RIESGO'!$C$36,13,IF(INFORMACION!$F3616=REFERENCIAS!$C$24,10,7))),0)</f>
        <v>#REF!</v>
      </c>
      <c r="Y3616" s="68">
        <f>+VLOOKUP(M3616,REFERENCIAS!$C:$D,2,0)*VLOOKUP($M$2,PONDERADORES!$A$7:$G$9,7,0)+VLOOKUP(N3616,REFERENCIAS!$C:$D,2,0)*VLOOKUP($N$2,PONDERADORES!$A$7:$G$9,7,0)+VLOOKUP(O3616,REFERENCIAS!$C:$D,2,0)*VLOOKUP($O$2,PONDERADORES!$A$7:$G$9,7,0)</f>
        <v>0.2</v>
      </c>
      <c r="Z3616" s="2">
        <f>+VLOOKUP(IF(R3616&lt;0.1,0,IF(AND(R3616&gt;=0.1,R3616&lt;0.2),0.1,IF(AND(R3616&gt;=0.2,R3616&lt;0.3),0.2,IF(R3616&gt;0.3,0.3,)))),REFERENCIAS!$C:$D,2,0)*VLOOKUP($R$2,PONDERADORES!$A$11:$G$11,7,0)</f>
        <v>15</v>
      </c>
      <c r="AA3616" s="92"/>
      <c r="AB3616" s="95" t="e">
        <f t="shared" ca="1" si="223"/>
        <v>#REF!</v>
      </c>
      <c r="AC3616" s="23" t="e">
        <f ca="1">IF(AB3616&gt;REFERENCIAS!$C$62,REFERENCIAS!$B$62,IF(AND(AB3616&gt;=REFERENCIAS!$C$63,AB3616&lt;REFERENCIAS!$D$63),REFERENCIAS!$B$63,IF(AND(AB3616&gt;REFERENCIAS!$C$64,AB3616&lt;=REFERENCIAS!$D$64),REFERENCIAS!$B$64,IF(AND(AB3616&gt;=REFERENCIAS!$C$65,AB3616&lt;REFERENCIAS!$D$65),REFERENCIAS!$B$65, "Revisar"))))</f>
        <v>#REF!</v>
      </c>
      <c r="AD3616" s="94" t="e">
        <f ca="1">VLOOKUP(AC3616,REFERENCIAS!$B$62:$G$65,4,FALSE)</f>
        <v>#REF!</v>
      </c>
    </row>
    <row r="3617" spans="1:30" ht="17.25" x14ac:dyDescent="0.25">
      <c r="A3617" s="74"/>
      <c r="B3617" s="19"/>
      <c r="C3617" s="19"/>
      <c r="D3617" s="50"/>
      <c r="E3617" s="73"/>
      <c r="F3617" s="74"/>
      <c r="G3617" s="9"/>
      <c r="H3617" s="48"/>
      <c r="I3617" s="49">
        <f t="shared" ca="1" si="224"/>
        <v>2022</v>
      </c>
      <c r="J3617" s="22">
        <f t="shared" ca="1" si="221"/>
        <v>1</v>
      </c>
      <c r="K3617" s="19"/>
      <c r="L3617" s="73"/>
      <c r="M3617" s="74"/>
      <c r="N3617" s="19"/>
      <c r="O3617" s="73"/>
      <c r="P3617" s="82">
        <v>1</v>
      </c>
      <c r="Q3617" s="24">
        <v>1</v>
      </c>
      <c r="R3617" s="81">
        <f t="shared" si="222"/>
        <v>1</v>
      </c>
      <c r="S3617" s="87"/>
      <c r="T3617" s="19"/>
      <c r="U3617" s="25"/>
      <c r="V3617" s="25"/>
      <c r="W3617" s="81"/>
      <c r="X3617" s="91" t="e">
        <f ca="1">+VLOOKUP(#REF!,REFERENCIAS!$C:$D,2,0)*VLOOKUP(#REF!,PONDERADORES!A:P,IF(AND(INFORMACION!$T3617='REFERENCIAS RIESGO'!$C$36,INFORMACION!$F3617=REFERENCIAS!$C$24),16,IF(INFORMACION!$T3617='REFERENCIAS RIESGO'!$C$36,13,IF(INFORMACION!$F3617=REFERENCIAS!$C$24,10,7))),0)+VLOOKUP(K3617,REFERENCIAS!$C:$D,2,0)*VLOOKUP($K$2,PONDERADORES!A:P,IF(AND(INFORMACION!$T3617='REFERENCIAS RIESGO'!$C$36,INFORMACION!$F3617=REFERENCIAS!$C$24),16,IF(INFORMACION!$T3617='REFERENCIAS RIESGO'!$C$36,13,IF(INFORMACION!$F3617=REFERENCIAS!$C$24,10,7))),0)+VLOOKUP(L3617,REFERENCIAS!$C:$D,2,0)*VLOOKUP($L$2,PONDERADORES!A:P,IF(AND(INFORMACION!$T3617='REFERENCIAS RIESGO'!$C$36,INFORMACION!$F3617=REFERENCIAS!$C$24),16,IF(INFORMACION!$T3617='REFERENCIAS RIESGO'!$C$36,13,IF(INFORMACION!$F3617=REFERENCIAS!$C$24,10,7))),0)+VLOOKUP(F3617,REFERENCIAS!$C:$D,2,0)*VLOOKUP($F$2,PONDERADORES!A:P,IF(AND(INFORMACION!$T3617='REFERENCIAS RIESGO'!$C$36,INFORMACION!$F3617=REFERENCIAS!$C$24),16,IF(INFORMACION!$T3617='REFERENCIAS RIESGO'!$C$36,13,IF(INFORMACION!$F3617=REFERENCIAS!$C$24,10,7))),0)+VLOOKUP(T3617,REFERENCIAS!$C:$D,2,0)*VLOOKUP($T$2,PONDERADORES!A:P,IF(AND(INFORMACION!$T3617='REFERENCIAS RIESGO'!$C$36,INFORMACION!$F3617=REFERENCIAS!$C$24),16,IF(INFORMACION!$T3617='REFERENCIAS RIESGO'!$C$36,13,IF(INFORMACION!$F3617=REFERENCIAS!$C$24,10,7))),0)+VLOOKUP(IF(J3617&lt;=0.2,0.2,IF(AND(J3617&gt;0.2,J3617&lt;=0.4),0.4,IF(AND(J3617&gt;0.4,J3617&lt;=0.6),0.6,IF(AND(J3617&gt;0.6,J3617&lt;=0.8),0.8,IF(AND(J3617&gt;0.8,J3617&lt;=1),1))))),REFERENCIAS!$C:$D,2,0)*VLOOKUP($J$2,PONDERADORES!A:P,IF(AND(INFORMACION!$T3617='REFERENCIAS RIESGO'!$C$36,INFORMACION!$F3617=REFERENCIAS!$C$24),16,IF(INFORMACION!$T3617='REFERENCIAS RIESGO'!$C$36,13,IF(INFORMACION!$F3617=REFERENCIAS!$C$24,10,7))),0)</f>
        <v>#REF!</v>
      </c>
      <c r="Y3617" s="68">
        <f>+VLOOKUP(M3617,REFERENCIAS!$C:$D,2,0)*VLOOKUP($M$2,PONDERADORES!$A$7:$G$9,7,0)+VLOOKUP(N3617,REFERENCIAS!$C:$D,2,0)*VLOOKUP($N$2,PONDERADORES!$A$7:$G$9,7,0)+VLOOKUP(O3617,REFERENCIAS!$C:$D,2,0)*VLOOKUP($O$2,PONDERADORES!$A$7:$G$9,7,0)</f>
        <v>0.2</v>
      </c>
      <c r="Z3617" s="2">
        <f>+VLOOKUP(IF(R3617&lt;0.1,0,IF(AND(R3617&gt;=0.1,R3617&lt;0.2),0.1,IF(AND(R3617&gt;=0.2,R3617&lt;0.3),0.2,IF(R3617&gt;0.3,0.3,)))),REFERENCIAS!$C:$D,2,0)*VLOOKUP($R$2,PONDERADORES!$A$11:$G$11,7,0)</f>
        <v>15</v>
      </c>
      <c r="AA3617" s="92"/>
      <c r="AB3617" s="95" t="e">
        <f t="shared" ca="1" si="223"/>
        <v>#REF!</v>
      </c>
      <c r="AC3617" s="23" t="e">
        <f ca="1">IF(AB3617&gt;REFERENCIAS!$C$62,REFERENCIAS!$B$62,IF(AND(AB3617&gt;=REFERENCIAS!$C$63,AB3617&lt;REFERENCIAS!$D$63),REFERENCIAS!$B$63,IF(AND(AB3617&gt;REFERENCIAS!$C$64,AB3617&lt;=REFERENCIAS!$D$64),REFERENCIAS!$B$64,IF(AND(AB3617&gt;=REFERENCIAS!$C$65,AB3617&lt;REFERENCIAS!$D$65),REFERENCIAS!$B$65, "Revisar"))))</f>
        <v>#REF!</v>
      </c>
      <c r="AD3617" s="94" t="e">
        <f ca="1">VLOOKUP(AC3617,REFERENCIAS!$B$62:$G$65,4,FALSE)</f>
        <v>#REF!</v>
      </c>
    </row>
    <row r="3618" spans="1:30" ht="17.25" x14ac:dyDescent="0.25">
      <c r="A3618" s="74"/>
      <c r="B3618" s="19"/>
      <c r="C3618" s="19"/>
      <c r="D3618" s="50"/>
      <c r="E3618" s="73"/>
      <c r="F3618" s="74"/>
      <c r="G3618" s="9"/>
      <c r="H3618" s="48"/>
      <c r="I3618" s="49">
        <f t="shared" ca="1" si="224"/>
        <v>2022</v>
      </c>
      <c r="J3618" s="22">
        <f t="shared" ca="1" si="221"/>
        <v>1</v>
      </c>
      <c r="K3618" s="19"/>
      <c r="L3618" s="73"/>
      <c r="M3618" s="74"/>
      <c r="N3618" s="19"/>
      <c r="O3618" s="73"/>
      <c r="P3618" s="82">
        <v>1</v>
      </c>
      <c r="Q3618" s="24">
        <v>1</v>
      </c>
      <c r="R3618" s="81">
        <f t="shared" si="222"/>
        <v>1</v>
      </c>
      <c r="S3618" s="87"/>
      <c r="T3618" s="19"/>
      <c r="U3618" s="25"/>
      <c r="V3618" s="25"/>
      <c r="W3618" s="81"/>
      <c r="X3618" s="91" t="e">
        <f ca="1">+VLOOKUP(#REF!,REFERENCIAS!$C:$D,2,0)*VLOOKUP(#REF!,PONDERADORES!A:P,IF(AND(INFORMACION!$T3618='REFERENCIAS RIESGO'!$C$36,INFORMACION!$F3618=REFERENCIAS!$C$24),16,IF(INFORMACION!$T3618='REFERENCIAS RIESGO'!$C$36,13,IF(INFORMACION!$F3618=REFERENCIAS!$C$24,10,7))),0)+VLOOKUP(K3618,REFERENCIAS!$C:$D,2,0)*VLOOKUP($K$2,PONDERADORES!A:P,IF(AND(INFORMACION!$T3618='REFERENCIAS RIESGO'!$C$36,INFORMACION!$F3618=REFERENCIAS!$C$24),16,IF(INFORMACION!$T3618='REFERENCIAS RIESGO'!$C$36,13,IF(INFORMACION!$F3618=REFERENCIAS!$C$24,10,7))),0)+VLOOKUP(L3618,REFERENCIAS!$C:$D,2,0)*VLOOKUP($L$2,PONDERADORES!A:P,IF(AND(INFORMACION!$T3618='REFERENCIAS RIESGO'!$C$36,INFORMACION!$F3618=REFERENCIAS!$C$24),16,IF(INFORMACION!$T3618='REFERENCIAS RIESGO'!$C$36,13,IF(INFORMACION!$F3618=REFERENCIAS!$C$24,10,7))),0)+VLOOKUP(F3618,REFERENCIAS!$C:$D,2,0)*VLOOKUP($F$2,PONDERADORES!A:P,IF(AND(INFORMACION!$T3618='REFERENCIAS RIESGO'!$C$36,INFORMACION!$F3618=REFERENCIAS!$C$24),16,IF(INFORMACION!$T3618='REFERENCIAS RIESGO'!$C$36,13,IF(INFORMACION!$F3618=REFERENCIAS!$C$24,10,7))),0)+VLOOKUP(T3618,REFERENCIAS!$C:$D,2,0)*VLOOKUP($T$2,PONDERADORES!A:P,IF(AND(INFORMACION!$T3618='REFERENCIAS RIESGO'!$C$36,INFORMACION!$F3618=REFERENCIAS!$C$24),16,IF(INFORMACION!$T3618='REFERENCIAS RIESGO'!$C$36,13,IF(INFORMACION!$F3618=REFERENCIAS!$C$24,10,7))),0)+VLOOKUP(IF(J3618&lt;=0.2,0.2,IF(AND(J3618&gt;0.2,J3618&lt;=0.4),0.4,IF(AND(J3618&gt;0.4,J3618&lt;=0.6),0.6,IF(AND(J3618&gt;0.6,J3618&lt;=0.8),0.8,IF(AND(J3618&gt;0.8,J3618&lt;=1),1))))),REFERENCIAS!$C:$D,2,0)*VLOOKUP($J$2,PONDERADORES!A:P,IF(AND(INFORMACION!$T3618='REFERENCIAS RIESGO'!$C$36,INFORMACION!$F3618=REFERENCIAS!$C$24),16,IF(INFORMACION!$T3618='REFERENCIAS RIESGO'!$C$36,13,IF(INFORMACION!$F3618=REFERENCIAS!$C$24,10,7))),0)</f>
        <v>#REF!</v>
      </c>
      <c r="Y3618" s="68">
        <f>+VLOOKUP(M3618,REFERENCIAS!$C:$D,2,0)*VLOOKUP($M$2,PONDERADORES!$A$7:$G$9,7,0)+VLOOKUP(N3618,REFERENCIAS!$C:$D,2,0)*VLOOKUP($N$2,PONDERADORES!$A$7:$G$9,7,0)+VLOOKUP(O3618,REFERENCIAS!$C:$D,2,0)*VLOOKUP($O$2,PONDERADORES!$A$7:$G$9,7,0)</f>
        <v>0.2</v>
      </c>
      <c r="Z3618" s="2">
        <f>+VLOOKUP(IF(R3618&lt;0.1,0,IF(AND(R3618&gt;=0.1,R3618&lt;0.2),0.1,IF(AND(R3618&gt;=0.2,R3618&lt;0.3),0.2,IF(R3618&gt;0.3,0.3,)))),REFERENCIAS!$C:$D,2,0)*VLOOKUP($R$2,PONDERADORES!$A$11:$G$11,7,0)</f>
        <v>15</v>
      </c>
      <c r="AA3618" s="92"/>
      <c r="AB3618" s="95" t="e">
        <f t="shared" ca="1" si="223"/>
        <v>#REF!</v>
      </c>
      <c r="AC3618" s="23" t="e">
        <f ca="1">IF(AB3618&gt;REFERENCIAS!$C$62,REFERENCIAS!$B$62,IF(AND(AB3618&gt;=REFERENCIAS!$C$63,AB3618&lt;REFERENCIAS!$D$63),REFERENCIAS!$B$63,IF(AND(AB3618&gt;REFERENCIAS!$C$64,AB3618&lt;=REFERENCIAS!$D$64),REFERENCIAS!$B$64,IF(AND(AB3618&gt;=REFERENCIAS!$C$65,AB3618&lt;REFERENCIAS!$D$65),REFERENCIAS!$B$65, "Revisar"))))</f>
        <v>#REF!</v>
      </c>
      <c r="AD3618" s="94" t="e">
        <f ca="1">VLOOKUP(AC3618,REFERENCIAS!$B$62:$G$65,4,FALSE)</f>
        <v>#REF!</v>
      </c>
    </row>
    <row r="3619" spans="1:30" ht="17.25" x14ac:dyDescent="0.25">
      <c r="A3619" s="74"/>
      <c r="B3619" s="19"/>
      <c r="C3619" s="19"/>
      <c r="D3619" s="50"/>
      <c r="E3619" s="73"/>
      <c r="F3619" s="74"/>
      <c r="G3619" s="9"/>
      <c r="H3619" s="48"/>
      <c r="I3619" s="49">
        <f t="shared" ca="1" si="224"/>
        <v>2022</v>
      </c>
      <c r="J3619" s="22">
        <f t="shared" ca="1" si="221"/>
        <v>1</v>
      </c>
      <c r="K3619" s="19"/>
      <c r="L3619" s="73"/>
      <c r="M3619" s="74"/>
      <c r="N3619" s="19"/>
      <c r="O3619" s="73"/>
      <c r="P3619" s="82">
        <v>1</v>
      </c>
      <c r="Q3619" s="24">
        <v>1</v>
      </c>
      <c r="R3619" s="81">
        <f t="shared" si="222"/>
        <v>1</v>
      </c>
      <c r="S3619" s="87"/>
      <c r="T3619" s="19"/>
      <c r="U3619" s="25"/>
      <c r="V3619" s="25"/>
      <c r="W3619" s="81"/>
      <c r="X3619" s="91" t="e">
        <f ca="1">+VLOOKUP(#REF!,REFERENCIAS!$C:$D,2,0)*VLOOKUP(#REF!,PONDERADORES!A:P,IF(AND(INFORMACION!$T3619='REFERENCIAS RIESGO'!$C$36,INFORMACION!$F3619=REFERENCIAS!$C$24),16,IF(INFORMACION!$T3619='REFERENCIAS RIESGO'!$C$36,13,IF(INFORMACION!$F3619=REFERENCIAS!$C$24,10,7))),0)+VLOOKUP(K3619,REFERENCIAS!$C:$D,2,0)*VLOOKUP($K$2,PONDERADORES!A:P,IF(AND(INFORMACION!$T3619='REFERENCIAS RIESGO'!$C$36,INFORMACION!$F3619=REFERENCIAS!$C$24),16,IF(INFORMACION!$T3619='REFERENCIAS RIESGO'!$C$36,13,IF(INFORMACION!$F3619=REFERENCIAS!$C$24,10,7))),0)+VLOOKUP(L3619,REFERENCIAS!$C:$D,2,0)*VLOOKUP($L$2,PONDERADORES!A:P,IF(AND(INFORMACION!$T3619='REFERENCIAS RIESGO'!$C$36,INFORMACION!$F3619=REFERENCIAS!$C$24),16,IF(INFORMACION!$T3619='REFERENCIAS RIESGO'!$C$36,13,IF(INFORMACION!$F3619=REFERENCIAS!$C$24,10,7))),0)+VLOOKUP(F3619,REFERENCIAS!$C:$D,2,0)*VLOOKUP($F$2,PONDERADORES!A:P,IF(AND(INFORMACION!$T3619='REFERENCIAS RIESGO'!$C$36,INFORMACION!$F3619=REFERENCIAS!$C$24),16,IF(INFORMACION!$T3619='REFERENCIAS RIESGO'!$C$36,13,IF(INFORMACION!$F3619=REFERENCIAS!$C$24,10,7))),0)+VLOOKUP(T3619,REFERENCIAS!$C:$D,2,0)*VLOOKUP($T$2,PONDERADORES!A:P,IF(AND(INFORMACION!$T3619='REFERENCIAS RIESGO'!$C$36,INFORMACION!$F3619=REFERENCIAS!$C$24),16,IF(INFORMACION!$T3619='REFERENCIAS RIESGO'!$C$36,13,IF(INFORMACION!$F3619=REFERENCIAS!$C$24,10,7))),0)+VLOOKUP(IF(J3619&lt;=0.2,0.2,IF(AND(J3619&gt;0.2,J3619&lt;=0.4),0.4,IF(AND(J3619&gt;0.4,J3619&lt;=0.6),0.6,IF(AND(J3619&gt;0.6,J3619&lt;=0.8),0.8,IF(AND(J3619&gt;0.8,J3619&lt;=1),1))))),REFERENCIAS!$C:$D,2,0)*VLOOKUP($J$2,PONDERADORES!A:P,IF(AND(INFORMACION!$T3619='REFERENCIAS RIESGO'!$C$36,INFORMACION!$F3619=REFERENCIAS!$C$24),16,IF(INFORMACION!$T3619='REFERENCIAS RIESGO'!$C$36,13,IF(INFORMACION!$F3619=REFERENCIAS!$C$24,10,7))),0)</f>
        <v>#REF!</v>
      </c>
      <c r="Y3619" s="68">
        <f>+VLOOKUP(M3619,REFERENCIAS!$C:$D,2,0)*VLOOKUP($M$2,PONDERADORES!$A$7:$G$9,7,0)+VLOOKUP(N3619,REFERENCIAS!$C:$D,2,0)*VLOOKUP($N$2,PONDERADORES!$A$7:$G$9,7,0)+VLOOKUP(O3619,REFERENCIAS!$C:$D,2,0)*VLOOKUP($O$2,PONDERADORES!$A$7:$G$9,7,0)</f>
        <v>0.2</v>
      </c>
      <c r="Z3619" s="2">
        <f>+VLOOKUP(IF(R3619&lt;0.1,0,IF(AND(R3619&gt;=0.1,R3619&lt;0.2),0.1,IF(AND(R3619&gt;=0.2,R3619&lt;0.3),0.2,IF(R3619&gt;0.3,0.3,)))),REFERENCIAS!$C:$D,2,0)*VLOOKUP($R$2,PONDERADORES!$A$11:$G$11,7,0)</f>
        <v>15</v>
      </c>
      <c r="AA3619" s="92"/>
      <c r="AB3619" s="95" t="e">
        <f t="shared" ca="1" si="223"/>
        <v>#REF!</v>
      </c>
      <c r="AC3619" s="23" t="e">
        <f ca="1">IF(AB3619&gt;REFERENCIAS!$C$62,REFERENCIAS!$B$62,IF(AND(AB3619&gt;=REFERENCIAS!$C$63,AB3619&lt;REFERENCIAS!$D$63),REFERENCIAS!$B$63,IF(AND(AB3619&gt;REFERENCIAS!$C$64,AB3619&lt;=REFERENCIAS!$D$64),REFERENCIAS!$B$64,IF(AND(AB3619&gt;=REFERENCIAS!$C$65,AB3619&lt;REFERENCIAS!$D$65),REFERENCIAS!$B$65, "Revisar"))))</f>
        <v>#REF!</v>
      </c>
      <c r="AD3619" s="94" t="e">
        <f ca="1">VLOOKUP(AC3619,REFERENCIAS!$B$62:$G$65,4,FALSE)</f>
        <v>#REF!</v>
      </c>
    </row>
    <row r="3620" spans="1:30" ht="17.25" x14ac:dyDescent="0.25">
      <c r="A3620" s="74"/>
      <c r="B3620" s="19"/>
      <c r="C3620" s="19"/>
      <c r="D3620" s="50"/>
      <c r="E3620" s="73"/>
      <c r="F3620" s="74"/>
      <c r="G3620" s="9"/>
      <c r="H3620" s="48"/>
      <c r="I3620" s="49">
        <f t="shared" ca="1" si="224"/>
        <v>2022</v>
      </c>
      <c r="J3620" s="22">
        <f t="shared" ca="1" si="221"/>
        <v>1</v>
      </c>
      <c r="K3620" s="19"/>
      <c r="L3620" s="73"/>
      <c r="M3620" s="74"/>
      <c r="N3620" s="19"/>
      <c r="O3620" s="73"/>
      <c r="P3620" s="82">
        <v>1</v>
      </c>
      <c r="Q3620" s="24">
        <v>1</v>
      </c>
      <c r="R3620" s="81">
        <f t="shared" si="222"/>
        <v>1</v>
      </c>
      <c r="S3620" s="87"/>
      <c r="T3620" s="19"/>
      <c r="U3620" s="25"/>
      <c r="V3620" s="25"/>
      <c r="W3620" s="81"/>
      <c r="X3620" s="91" t="e">
        <f ca="1">+VLOOKUP(#REF!,REFERENCIAS!$C:$D,2,0)*VLOOKUP(#REF!,PONDERADORES!A:P,IF(AND(INFORMACION!$T3620='REFERENCIAS RIESGO'!$C$36,INFORMACION!$F3620=REFERENCIAS!$C$24),16,IF(INFORMACION!$T3620='REFERENCIAS RIESGO'!$C$36,13,IF(INFORMACION!$F3620=REFERENCIAS!$C$24,10,7))),0)+VLOOKUP(K3620,REFERENCIAS!$C:$D,2,0)*VLOOKUP($K$2,PONDERADORES!A:P,IF(AND(INFORMACION!$T3620='REFERENCIAS RIESGO'!$C$36,INFORMACION!$F3620=REFERENCIAS!$C$24),16,IF(INFORMACION!$T3620='REFERENCIAS RIESGO'!$C$36,13,IF(INFORMACION!$F3620=REFERENCIAS!$C$24,10,7))),0)+VLOOKUP(L3620,REFERENCIAS!$C:$D,2,0)*VLOOKUP($L$2,PONDERADORES!A:P,IF(AND(INFORMACION!$T3620='REFERENCIAS RIESGO'!$C$36,INFORMACION!$F3620=REFERENCIAS!$C$24),16,IF(INFORMACION!$T3620='REFERENCIAS RIESGO'!$C$36,13,IF(INFORMACION!$F3620=REFERENCIAS!$C$24,10,7))),0)+VLOOKUP(F3620,REFERENCIAS!$C:$D,2,0)*VLOOKUP($F$2,PONDERADORES!A:P,IF(AND(INFORMACION!$T3620='REFERENCIAS RIESGO'!$C$36,INFORMACION!$F3620=REFERENCIAS!$C$24),16,IF(INFORMACION!$T3620='REFERENCIAS RIESGO'!$C$36,13,IF(INFORMACION!$F3620=REFERENCIAS!$C$24,10,7))),0)+VLOOKUP(T3620,REFERENCIAS!$C:$D,2,0)*VLOOKUP($T$2,PONDERADORES!A:P,IF(AND(INFORMACION!$T3620='REFERENCIAS RIESGO'!$C$36,INFORMACION!$F3620=REFERENCIAS!$C$24),16,IF(INFORMACION!$T3620='REFERENCIAS RIESGO'!$C$36,13,IF(INFORMACION!$F3620=REFERENCIAS!$C$24,10,7))),0)+VLOOKUP(IF(J3620&lt;=0.2,0.2,IF(AND(J3620&gt;0.2,J3620&lt;=0.4),0.4,IF(AND(J3620&gt;0.4,J3620&lt;=0.6),0.6,IF(AND(J3620&gt;0.6,J3620&lt;=0.8),0.8,IF(AND(J3620&gt;0.8,J3620&lt;=1),1))))),REFERENCIAS!$C:$D,2,0)*VLOOKUP($J$2,PONDERADORES!A:P,IF(AND(INFORMACION!$T3620='REFERENCIAS RIESGO'!$C$36,INFORMACION!$F3620=REFERENCIAS!$C$24),16,IF(INFORMACION!$T3620='REFERENCIAS RIESGO'!$C$36,13,IF(INFORMACION!$F3620=REFERENCIAS!$C$24,10,7))),0)</f>
        <v>#REF!</v>
      </c>
      <c r="Y3620" s="68">
        <f>+VLOOKUP(M3620,REFERENCIAS!$C:$D,2,0)*VLOOKUP($M$2,PONDERADORES!$A$7:$G$9,7,0)+VLOOKUP(N3620,REFERENCIAS!$C:$D,2,0)*VLOOKUP($N$2,PONDERADORES!$A$7:$G$9,7,0)+VLOOKUP(O3620,REFERENCIAS!$C:$D,2,0)*VLOOKUP($O$2,PONDERADORES!$A$7:$G$9,7,0)</f>
        <v>0.2</v>
      </c>
      <c r="Z3620" s="2">
        <f>+VLOOKUP(IF(R3620&lt;0.1,0,IF(AND(R3620&gt;=0.1,R3620&lt;0.2),0.1,IF(AND(R3620&gt;=0.2,R3620&lt;0.3),0.2,IF(R3620&gt;0.3,0.3,)))),REFERENCIAS!$C:$D,2,0)*VLOOKUP($R$2,PONDERADORES!$A$11:$G$11,7,0)</f>
        <v>15</v>
      </c>
      <c r="AA3620" s="92"/>
      <c r="AB3620" s="95" t="e">
        <f t="shared" ca="1" si="223"/>
        <v>#REF!</v>
      </c>
      <c r="AC3620" s="23" t="e">
        <f ca="1">IF(AB3620&gt;REFERENCIAS!$C$62,REFERENCIAS!$B$62,IF(AND(AB3620&gt;=REFERENCIAS!$C$63,AB3620&lt;REFERENCIAS!$D$63),REFERENCIAS!$B$63,IF(AND(AB3620&gt;REFERENCIAS!$C$64,AB3620&lt;=REFERENCIAS!$D$64),REFERENCIAS!$B$64,IF(AND(AB3620&gt;=REFERENCIAS!$C$65,AB3620&lt;REFERENCIAS!$D$65),REFERENCIAS!$B$65, "Revisar"))))</f>
        <v>#REF!</v>
      </c>
      <c r="AD3620" s="94" t="e">
        <f ca="1">VLOOKUP(AC3620,REFERENCIAS!$B$62:$G$65,4,FALSE)</f>
        <v>#REF!</v>
      </c>
    </row>
    <row r="3621" spans="1:30" ht="17.25" x14ac:dyDescent="0.25">
      <c r="A3621" s="74"/>
      <c r="B3621" s="19"/>
      <c r="C3621" s="19"/>
      <c r="D3621" s="50"/>
      <c r="E3621" s="73"/>
      <c r="F3621" s="74"/>
      <c r="G3621" s="9"/>
      <c r="H3621" s="48"/>
      <c r="I3621" s="49">
        <f t="shared" ca="1" si="224"/>
        <v>2022</v>
      </c>
      <c r="J3621" s="22">
        <f t="shared" ca="1" si="221"/>
        <v>1</v>
      </c>
      <c r="K3621" s="19"/>
      <c r="L3621" s="73"/>
      <c r="M3621" s="74"/>
      <c r="N3621" s="19"/>
      <c r="O3621" s="73"/>
      <c r="P3621" s="82">
        <v>1</v>
      </c>
      <c r="Q3621" s="24">
        <v>1</v>
      </c>
      <c r="R3621" s="81">
        <f t="shared" si="222"/>
        <v>1</v>
      </c>
      <c r="S3621" s="87"/>
      <c r="T3621" s="19"/>
      <c r="U3621" s="25"/>
      <c r="V3621" s="25"/>
      <c r="W3621" s="81"/>
      <c r="X3621" s="91" t="e">
        <f ca="1">+VLOOKUP(#REF!,REFERENCIAS!$C:$D,2,0)*VLOOKUP(#REF!,PONDERADORES!A:P,IF(AND(INFORMACION!$T3621='REFERENCIAS RIESGO'!$C$36,INFORMACION!$F3621=REFERENCIAS!$C$24),16,IF(INFORMACION!$T3621='REFERENCIAS RIESGO'!$C$36,13,IF(INFORMACION!$F3621=REFERENCIAS!$C$24,10,7))),0)+VLOOKUP(K3621,REFERENCIAS!$C:$D,2,0)*VLOOKUP($K$2,PONDERADORES!A:P,IF(AND(INFORMACION!$T3621='REFERENCIAS RIESGO'!$C$36,INFORMACION!$F3621=REFERENCIAS!$C$24),16,IF(INFORMACION!$T3621='REFERENCIAS RIESGO'!$C$36,13,IF(INFORMACION!$F3621=REFERENCIAS!$C$24,10,7))),0)+VLOOKUP(L3621,REFERENCIAS!$C:$D,2,0)*VLOOKUP($L$2,PONDERADORES!A:P,IF(AND(INFORMACION!$T3621='REFERENCIAS RIESGO'!$C$36,INFORMACION!$F3621=REFERENCIAS!$C$24),16,IF(INFORMACION!$T3621='REFERENCIAS RIESGO'!$C$36,13,IF(INFORMACION!$F3621=REFERENCIAS!$C$24,10,7))),0)+VLOOKUP(F3621,REFERENCIAS!$C:$D,2,0)*VLOOKUP($F$2,PONDERADORES!A:P,IF(AND(INFORMACION!$T3621='REFERENCIAS RIESGO'!$C$36,INFORMACION!$F3621=REFERENCIAS!$C$24),16,IF(INFORMACION!$T3621='REFERENCIAS RIESGO'!$C$36,13,IF(INFORMACION!$F3621=REFERENCIAS!$C$24,10,7))),0)+VLOOKUP(T3621,REFERENCIAS!$C:$D,2,0)*VLOOKUP($T$2,PONDERADORES!A:P,IF(AND(INFORMACION!$T3621='REFERENCIAS RIESGO'!$C$36,INFORMACION!$F3621=REFERENCIAS!$C$24),16,IF(INFORMACION!$T3621='REFERENCIAS RIESGO'!$C$36,13,IF(INFORMACION!$F3621=REFERENCIAS!$C$24,10,7))),0)+VLOOKUP(IF(J3621&lt;=0.2,0.2,IF(AND(J3621&gt;0.2,J3621&lt;=0.4),0.4,IF(AND(J3621&gt;0.4,J3621&lt;=0.6),0.6,IF(AND(J3621&gt;0.6,J3621&lt;=0.8),0.8,IF(AND(J3621&gt;0.8,J3621&lt;=1),1))))),REFERENCIAS!$C:$D,2,0)*VLOOKUP($J$2,PONDERADORES!A:P,IF(AND(INFORMACION!$T3621='REFERENCIAS RIESGO'!$C$36,INFORMACION!$F3621=REFERENCIAS!$C$24),16,IF(INFORMACION!$T3621='REFERENCIAS RIESGO'!$C$36,13,IF(INFORMACION!$F3621=REFERENCIAS!$C$24,10,7))),0)</f>
        <v>#REF!</v>
      </c>
      <c r="Y3621" s="68">
        <f>+VLOOKUP(M3621,REFERENCIAS!$C:$D,2,0)*VLOOKUP($M$2,PONDERADORES!$A$7:$G$9,7,0)+VLOOKUP(N3621,REFERENCIAS!$C:$D,2,0)*VLOOKUP($N$2,PONDERADORES!$A$7:$G$9,7,0)+VLOOKUP(O3621,REFERENCIAS!$C:$D,2,0)*VLOOKUP($O$2,PONDERADORES!$A$7:$G$9,7,0)</f>
        <v>0.2</v>
      </c>
      <c r="Z3621" s="2">
        <f>+VLOOKUP(IF(R3621&lt;0.1,0,IF(AND(R3621&gt;=0.1,R3621&lt;0.2),0.1,IF(AND(R3621&gt;=0.2,R3621&lt;0.3),0.2,IF(R3621&gt;0.3,0.3,)))),REFERENCIAS!$C:$D,2,0)*VLOOKUP($R$2,PONDERADORES!$A$11:$G$11,7,0)</f>
        <v>15</v>
      </c>
      <c r="AA3621" s="92"/>
      <c r="AB3621" s="95" t="e">
        <f t="shared" ca="1" si="223"/>
        <v>#REF!</v>
      </c>
      <c r="AC3621" s="23" t="e">
        <f ca="1">IF(AB3621&gt;REFERENCIAS!$C$62,REFERENCIAS!$B$62,IF(AND(AB3621&gt;=REFERENCIAS!$C$63,AB3621&lt;REFERENCIAS!$D$63),REFERENCIAS!$B$63,IF(AND(AB3621&gt;REFERENCIAS!$C$64,AB3621&lt;=REFERENCIAS!$D$64),REFERENCIAS!$B$64,IF(AND(AB3621&gt;=REFERENCIAS!$C$65,AB3621&lt;REFERENCIAS!$D$65),REFERENCIAS!$B$65, "Revisar"))))</f>
        <v>#REF!</v>
      </c>
      <c r="AD3621" s="94" t="e">
        <f ca="1">VLOOKUP(AC3621,REFERENCIAS!$B$62:$G$65,4,FALSE)</f>
        <v>#REF!</v>
      </c>
    </row>
    <row r="3622" spans="1:30" ht="17.25" x14ac:dyDescent="0.25">
      <c r="A3622" s="74"/>
      <c r="B3622" s="19"/>
      <c r="C3622" s="19"/>
      <c r="D3622" s="50"/>
      <c r="E3622" s="73"/>
      <c r="F3622" s="74"/>
      <c r="G3622" s="9"/>
      <c r="H3622" s="48"/>
      <c r="I3622" s="49">
        <f t="shared" ca="1" si="224"/>
        <v>2022</v>
      </c>
      <c r="J3622" s="22">
        <f t="shared" ca="1" si="221"/>
        <v>1</v>
      </c>
      <c r="K3622" s="19"/>
      <c r="L3622" s="73"/>
      <c r="M3622" s="74"/>
      <c r="N3622" s="19"/>
      <c r="O3622" s="73"/>
      <c r="P3622" s="82">
        <v>1</v>
      </c>
      <c r="Q3622" s="24">
        <v>1</v>
      </c>
      <c r="R3622" s="81">
        <f t="shared" si="222"/>
        <v>1</v>
      </c>
      <c r="S3622" s="87"/>
      <c r="T3622" s="19"/>
      <c r="U3622" s="25"/>
      <c r="V3622" s="25"/>
      <c r="W3622" s="81"/>
      <c r="X3622" s="91" t="e">
        <f ca="1">+VLOOKUP(#REF!,REFERENCIAS!$C:$D,2,0)*VLOOKUP(#REF!,PONDERADORES!A:P,IF(AND(INFORMACION!$T3622='REFERENCIAS RIESGO'!$C$36,INFORMACION!$F3622=REFERENCIAS!$C$24),16,IF(INFORMACION!$T3622='REFERENCIAS RIESGO'!$C$36,13,IF(INFORMACION!$F3622=REFERENCIAS!$C$24,10,7))),0)+VLOOKUP(K3622,REFERENCIAS!$C:$D,2,0)*VLOOKUP($K$2,PONDERADORES!A:P,IF(AND(INFORMACION!$T3622='REFERENCIAS RIESGO'!$C$36,INFORMACION!$F3622=REFERENCIAS!$C$24),16,IF(INFORMACION!$T3622='REFERENCIAS RIESGO'!$C$36,13,IF(INFORMACION!$F3622=REFERENCIAS!$C$24,10,7))),0)+VLOOKUP(L3622,REFERENCIAS!$C:$D,2,0)*VLOOKUP($L$2,PONDERADORES!A:P,IF(AND(INFORMACION!$T3622='REFERENCIAS RIESGO'!$C$36,INFORMACION!$F3622=REFERENCIAS!$C$24),16,IF(INFORMACION!$T3622='REFERENCIAS RIESGO'!$C$36,13,IF(INFORMACION!$F3622=REFERENCIAS!$C$24,10,7))),0)+VLOOKUP(F3622,REFERENCIAS!$C:$D,2,0)*VLOOKUP($F$2,PONDERADORES!A:P,IF(AND(INFORMACION!$T3622='REFERENCIAS RIESGO'!$C$36,INFORMACION!$F3622=REFERENCIAS!$C$24),16,IF(INFORMACION!$T3622='REFERENCIAS RIESGO'!$C$36,13,IF(INFORMACION!$F3622=REFERENCIAS!$C$24,10,7))),0)+VLOOKUP(T3622,REFERENCIAS!$C:$D,2,0)*VLOOKUP($T$2,PONDERADORES!A:P,IF(AND(INFORMACION!$T3622='REFERENCIAS RIESGO'!$C$36,INFORMACION!$F3622=REFERENCIAS!$C$24),16,IF(INFORMACION!$T3622='REFERENCIAS RIESGO'!$C$36,13,IF(INFORMACION!$F3622=REFERENCIAS!$C$24,10,7))),0)+VLOOKUP(IF(J3622&lt;=0.2,0.2,IF(AND(J3622&gt;0.2,J3622&lt;=0.4),0.4,IF(AND(J3622&gt;0.4,J3622&lt;=0.6),0.6,IF(AND(J3622&gt;0.6,J3622&lt;=0.8),0.8,IF(AND(J3622&gt;0.8,J3622&lt;=1),1))))),REFERENCIAS!$C:$D,2,0)*VLOOKUP($J$2,PONDERADORES!A:P,IF(AND(INFORMACION!$T3622='REFERENCIAS RIESGO'!$C$36,INFORMACION!$F3622=REFERENCIAS!$C$24),16,IF(INFORMACION!$T3622='REFERENCIAS RIESGO'!$C$36,13,IF(INFORMACION!$F3622=REFERENCIAS!$C$24,10,7))),0)</f>
        <v>#REF!</v>
      </c>
      <c r="Y3622" s="68">
        <f>+VLOOKUP(M3622,REFERENCIAS!$C:$D,2,0)*VLOOKUP($M$2,PONDERADORES!$A$7:$G$9,7,0)+VLOOKUP(N3622,REFERENCIAS!$C:$D,2,0)*VLOOKUP($N$2,PONDERADORES!$A$7:$G$9,7,0)+VLOOKUP(O3622,REFERENCIAS!$C:$D,2,0)*VLOOKUP($O$2,PONDERADORES!$A$7:$G$9,7,0)</f>
        <v>0.2</v>
      </c>
      <c r="Z3622" s="2">
        <f>+VLOOKUP(IF(R3622&lt;0.1,0,IF(AND(R3622&gt;=0.1,R3622&lt;0.2),0.1,IF(AND(R3622&gt;=0.2,R3622&lt;0.3),0.2,IF(R3622&gt;0.3,0.3,)))),REFERENCIAS!$C:$D,2,0)*VLOOKUP($R$2,PONDERADORES!$A$11:$G$11,7,0)</f>
        <v>15</v>
      </c>
      <c r="AA3622" s="92"/>
      <c r="AB3622" s="95" t="e">
        <f t="shared" ca="1" si="223"/>
        <v>#REF!</v>
      </c>
      <c r="AC3622" s="23" t="e">
        <f ca="1">IF(AB3622&gt;REFERENCIAS!$C$62,REFERENCIAS!$B$62,IF(AND(AB3622&gt;=REFERENCIAS!$C$63,AB3622&lt;REFERENCIAS!$D$63),REFERENCIAS!$B$63,IF(AND(AB3622&gt;REFERENCIAS!$C$64,AB3622&lt;=REFERENCIAS!$D$64),REFERENCIAS!$B$64,IF(AND(AB3622&gt;=REFERENCIAS!$C$65,AB3622&lt;REFERENCIAS!$D$65),REFERENCIAS!$B$65, "Revisar"))))</f>
        <v>#REF!</v>
      </c>
      <c r="AD3622" s="94" t="e">
        <f ca="1">VLOOKUP(AC3622,REFERENCIAS!$B$62:$G$65,4,FALSE)</f>
        <v>#REF!</v>
      </c>
    </row>
    <row r="3623" spans="1:30" ht="17.25" x14ac:dyDescent="0.25">
      <c r="A3623" s="74"/>
      <c r="B3623" s="19"/>
      <c r="C3623" s="19"/>
      <c r="D3623" s="50"/>
      <c r="E3623" s="73"/>
      <c r="F3623" s="74"/>
      <c r="G3623" s="9"/>
      <c r="H3623" s="48"/>
      <c r="I3623" s="49">
        <f t="shared" ca="1" si="224"/>
        <v>2022</v>
      </c>
      <c r="J3623" s="22">
        <f t="shared" ca="1" si="221"/>
        <v>1</v>
      </c>
      <c r="K3623" s="19"/>
      <c r="L3623" s="73"/>
      <c r="M3623" s="74"/>
      <c r="N3623" s="19"/>
      <c r="O3623" s="73"/>
      <c r="P3623" s="82">
        <v>1</v>
      </c>
      <c r="Q3623" s="24">
        <v>1</v>
      </c>
      <c r="R3623" s="81">
        <f t="shared" si="222"/>
        <v>1</v>
      </c>
      <c r="S3623" s="87"/>
      <c r="T3623" s="19"/>
      <c r="U3623" s="25"/>
      <c r="V3623" s="25"/>
      <c r="W3623" s="81"/>
      <c r="X3623" s="91" t="e">
        <f ca="1">+VLOOKUP(#REF!,REFERENCIAS!$C:$D,2,0)*VLOOKUP(#REF!,PONDERADORES!A:P,IF(AND(INFORMACION!$T3623='REFERENCIAS RIESGO'!$C$36,INFORMACION!$F3623=REFERENCIAS!$C$24),16,IF(INFORMACION!$T3623='REFERENCIAS RIESGO'!$C$36,13,IF(INFORMACION!$F3623=REFERENCIAS!$C$24,10,7))),0)+VLOOKUP(K3623,REFERENCIAS!$C:$D,2,0)*VLOOKUP($K$2,PONDERADORES!A:P,IF(AND(INFORMACION!$T3623='REFERENCIAS RIESGO'!$C$36,INFORMACION!$F3623=REFERENCIAS!$C$24),16,IF(INFORMACION!$T3623='REFERENCIAS RIESGO'!$C$36,13,IF(INFORMACION!$F3623=REFERENCIAS!$C$24,10,7))),0)+VLOOKUP(L3623,REFERENCIAS!$C:$D,2,0)*VLOOKUP($L$2,PONDERADORES!A:P,IF(AND(INFORMACION!$T3623='REFERENCIAS RIESGO'!$C$36,INFORMACION!$F3623=REFERENCIAS!$C$24),16,IF(INFORMACION!$T3623='REFERENCIAS RIESGO'!$C$36,13,IF(INFORMACION!$F3623=REFERENCIAS!$C$24,10,7))),0)+VLOOKUP(F3623,REFERENCIAS!$C:$D,2,0)*VLOOKUP($F$2,PONDERADORES!A:P,IF(AND(INFORMACION!$T3623='REFERENCIAS RIESGO'!$C$36,INFORMACION!$F3623=REFERENCIAS!$C$24),16,IF(INFORMACION!$T3623='REFERENCIAS RIESGO'!$C$36,13,IF(INFORMACION!$F3623=REFERENCIAS!$C$24,10,7))),0)+VLOOKUP(T3623,REFERENCIAS!$C:$D,2,0)*VLOOKUP($T$2,PONDERADORES!A:P,IF(AND(INFORMACION!$T3623='REFERENCIAS RIESGO'!$C$36,INFORMACION!$F3623=REFERENCIAS!$C$24),16,IF(INFORMACION!$T3623='REFERENCIAS RIESGO'!$C$36,13,IF(INFORMACION!$F3623=REFERENCIAS!$C$24,10,7))),0)+VLOOKUP(IF(J3623&lt;=0.2,0.2,IF(AND(J3623&gt;0.2,J3623&lt;=0.4),0.4,IF(AND(J3623&gt;0.4,J3623&lt;=0.6),0.6,IF(AND(J3623&gt;0.6,J3623&lt;=0.8),0.8,IF(AND(J3623&gt;0.8,J3623&lt;=1),1))))),REFERENCIAS!$C:$D,2,0)*VLOOKUP($J$2,PONDERADORES!A:P,IF(AND(INFORMACION!$T3623='REFERENCIAS RIESGO'!$C$36,INFORMACION!$F3623=REFERENCIAS!$C$24),16,IF(INFORMACION!$T3623='REFERENCIAS RIESGO'!$C$36,13,IF(INFORMACION!$F3623=REFERENCIAS!$C$24,10,7))),0)</f>
        <v>#REF!</v>
      </c>
      <c r="Y3623" s="68">
        <f>+VLOOKUP(M3623,REFERENCIAS!$C:$D,2,0)*VLOOKUP($M$2,PONDERADORES!$A$7:$G$9,7,0)+VLOOKUP(N3623,REFERENCIAS!$C:$D,2,0)*VLOOKUP($N$2,PONDERADORES!$A$7:$G$9,7,0)+VLOOKUP(O3623,REFERENCIAS!$C:$D,2,0)*VLOOKUP($O$2,PONDERADORES!$A$7:$G$9,7,0)</f>
        <v>0.2</v>
      </c>
      <c r="Z3623" s="2">
        <f>+VLOOKUP(IF(R3623&lt;0.1,0,IF(AND(R3623&gt;=0.1,R3623&lt;0.2),0.1,IF(AND(R3623&gt;=0.2,R3623&lt;0.3),0.2,IF(R3623&gt;0.3,0.3,)))),REFERENCIAS!$C:$D,2,0)*VLOOKUP($R$2,PONDERADORES!$A$11:$G$11,7,0)</f>
        <v>15</v>
      </c>
      <c r="AA3623" s="92"/>
      <c r="AB3623" s="95" t="e">
        <f t="shared" ca="1" si="223"/>
        <v>#REF!</v>
      </c>
      <c r="AC3623" s="23" t="e">
        <f ca="1">IF(AB3623&gt;REFERENCIAS!$C$62,REFERENCIAS!$B$62,IF(AND(AB3623&gt;=REFERENCIAS!$C$63,AB3623&lt;REFERENCIAS!$D$63),REFERENCIAS!$B$63,IF(AND(AB3623&gt;REFERENCIAS!$C$64,AB3623&lt;=REFERENCIAS!$D$64),REFERENCIAS!$B$64,IF(AND(AB3623&gt;=REFERENCIAS!$C$65,AB3623&lt;REFERENCIAS!$D$65),REFERENCIAS!$B$65, "Revisar"))))</f>
        <v>#REF!</v>
      </c>
      <c r="AD3623" s="94" t="e">
        <f ca="1">VLOOKUP(AC3623,REFERENCIAS!$B$62:$G$65,4,FALSE)</f>
        <v>#REF!</v>
      </c>
    </row>
    <row r="3624" spans="1:30" ht="17.25" x14ac:dyDescent="0.25">
      <c r="A3624" s="74"/>
      <c r="B3624" s="19"/>
      <c r="C3624" s="19"/>
      <c r="D3624" s="50"/>
      <c r="E3624" s="73"/>
      <c r="F3624" s="74"/>
      <c r="G3624" s="9"/>
      <c r="H3624" s="48"/>
      <c r="I3624" s="49">
        <f t="shared" ca="1" si="224"/>
        <v>2022</v>
      </c>
      <c r="J3624" s="22">
        <f t="shared" ca="1" si="221"/>
        <v>1</v>
      </c>
      <c r="K3624" s="19"/>
      <c r="L3624" s="73"/>
      <c r="M3624" s="74"/>
      <c r="N3624" s="19"/>
      <c r="O3624" s="73"/>
      <c r="P3624" s="82">
        <v>1</v>
      </c>
      <c r="Q3624" s="24">
        <v>1</v>
      </c>
      <c r="R3624" s="81">
        <f t="shared" si="222"/>
        <v>1</v>
      </c>
      <c r="S3624" s="87"/>
      <c r="T3624" s="19"/>
      <c r="U3624" s="25"/>
      <c r="V3624" s="25"/>
      <c r="W3624" s="81"/>
      <c r="X3624" s="91" t="e">
        <f ca="1">+VLOOKUP(#REF!,REFERENCIAS!$C:$D,2,0)*VLOOKUP(#REF!,PONDERADORES!A:P,IF(AND(INFORMACION!$T3624='REFERENCIAS RIESGO'!$C$36,INFORMACION!$F3624=REFERENCIAS!$C$24),16,IF(INFORMACION!$T3624='REFERENCIAS RIESGO'!$C$36,13,IF(INFORMACION!$F3624=REFERENCIAS!$C$24,10,7))),0)+VLOOKUP(K3624,REFERENCIAS!$C:$D,2,0)*VLOOKUP($K$2,PONDERADORES!A:P,IF(AND(INFORMACION!$T3624='REFERENCIAS RIESGO'!$C$36,INFORMACION!$F3624=REFERENCIAS!$C$24),16,IF(INFORMACION!$T3624='REFERENCIAS RIESGO'!$C$36,13,IF(INFORMACION!$F3624=REFERENCIAS!$C$24,10,7))),0)+VLOOKUP(L3624,REFERENCIAS!$C:$D,2,0)*VLOOKUP($L$2,PONDERADORES!A:P,IF(AND(INFORMACION!$T3624='REFERENCIAS RIESGO'!$C$36,INFORMACION!$F3624=REFERENCIAS!$C$24),16,IF(INFORMACION!$T3624='REFERENCIAS RIESGO'!$C$36,13,IF(INFORMACION!$F3624=REFERENCIAS!$C$24,10,7))),0)+VLOOKUP(F3624,REFERENCIAS!$C:$D,2,0)*VLOOKUP($F$2,PONDERADORES!A:P,IF(AND(INFORMACION!$T3624='REFERENCIAS RIESGO'!$C$36,INFORMACION!$F3624=REFERENCIAS!$C$24),16,IF(INFORMACION!$T3624='REFERENCIAS RIESGO'!$C$36,13,IF(INFORMACION!$F3624=REFERENCIAS!$C$24,10,7))),0)+VLOOKUP(T3624,REFERENCIAS!$C:$D,2,0)*VLOOKUP($T$2,PONDERADORES!A:P,IF(AND(INFORMACION!$T3624='REFERENCIAS RIESGO'!$C$36,INFORMACION!$F3624=REFERENCIAS!$C$24),16,IF(INFORMACION!$T3624='REFERENCIAS RIESGO'!$C$36,13,IF(INFORMACION!$F3624=REFERENCIAS!$C$24,10,7))),0)+VLOOKUP(IF(J3624&lt;=0.2,0.2,IF(AND(J3624&gt;0.2,J3624&lt;=0.4),0.4,IF(AND(J3624&gt;0.4,J3624&lt;=0.6),0.6,IF(AND(J3624&gt;0.6,J3624&lt;=0.8),0.8,IF(AND(J3624&gt;0.8,J3624&lt;=1),1))))),REFERENCIAS!$C:$D,2,0)*VLOOKUP($J$2,PONDERADORES!A:P,IF(AND(INFORMACION!$T3624='REFERENCIAS RIESGO'!$C$36,INFORMACION!$F3624=REFERENCIAS!$C$24),16,IF(INFORMACION!$T3624='REFERENCIAS RIESGO'!$C$36,13,IF(INFORMACION!$F3624=REFERENCIAS!$C$24,10,7))),0)</f>
        <v>#REF!</v>
      </c>
      <c r="Y3624" s="68">
        <f>+VLOOKUP(M3624,REFERENCIAS!$C:$D,2,0)*VLOOKUP($M$2,PONDERADORES!$A$7:$G$9,7,0)+VLOOKUP(N3624,REFERENCIAS!$C:$D,2,0)*VLOOKUP($N$2,PONDERADORES!$A$7:$G$9,7,0)+VLOOKUP(O3624,REFERENCIAS!$C:$D,2,0)*VLOOKUP($O$2,PONDERADORES!$A$7:$G$9,7,0)</f>
        <v>0.2</v>
      </c>
      <c r="Z3624" s="2">
        <f>+VLOOKUP(IF(R3624&lt;0.1,0,IF(AND(R3624&gt;=0.1,R3624&lt;0.2),0.1,IF(AND(R3624&gt;=0.2,R3624&lt;0.3),0.2,IF(R3624&gt;0.3,0.3,)))),REFERENCIAS!$C:$D,2,0)*VLOOKUP($R$2,PONDERADORES!$A$11:$G$11,7,0)</f>
        <v>15</v>
      </c>
      <c r="AA3624" s="92"/>
      <c r="AB3624" s="95" t="e">
        <f t="shared" ca="1" si="223"/>
        <v>#REF!</v>
      </c>
      <c r="AC3624" s="23" t="e">
        <f ca="1">IF(AB3624&gt;REFERENCIAS!$C$62,REFERENCIAS!$B$62,IF(AND(AB3624&gt;=REFERENCIAS!$C$63,AB3624&lt;REFERENCIAS!$D$63),REFERENCIAS!$B$63,IF(AND(AB3624&gt;REFERENCIAS!$C$64,AB3624&lt;=REFERENCIAS!$D$64),REFERENCIAS!$B$64,IF(AND(AB3624&gt;=REFERENCIAS!$C$65,AB3624&lt;REFERENCIAS!$D$65),REFERENCIAS!$B$65, "Revisar"))))</f>
        <v>#REF!</v>
      </c>
      <c r="AD3624" s="94" t="e">
        <f ca="1">VLOOKUP(AC3624,REFERENCIAS!$B$62:$G$65,4,FALSE)</f>
        <v>#REF!</v>
      </c>
    </row>
    <row r="3625" spans="1:30" ht="17.25" x14ac:dyDescent="0.25">
      <c r="A3625" s="74"/>
      <c r="B3625" s="19"/>
      <c r="C3625" s="19"/>
      <c r="D3625" s="50"/>
      <c r="E3625" s="73"/>
      <c r="F3625" s="74"/>
      <c r="G3625" s="9"/>
      <c r="H3625" s="48"/>
      <c r="I3625" s="49">
        <f t="shared" ca="1" si="224"/>
        <v>2022</v>
      </c>
      <c r="J3625" s="22">
        <f t="shared" ca="1" si="221"/>
        <v>1</v>
      </c>
      <c r="K3625" s="19"/>
      <c r="L3625" s="73"/>
      <c r="M3625" s="74"/>
      <c r="N3625" s="19"/>
      <c r="O3625" s="73"/>
      <c r="P3625" s="82">
        <v>1</v>
      </c>
      <c r="Q3625" s="24">
        <v>1</v>
      </c>
      <c r="R3625" s="81">
        <f t="shared" si="222"/>
        <v>1</v>
      </c>
      <c r="S3625" s="87"/>
      <c r="T3625" s="19"/>
      <c r="U3625" s="25"/>
      <c r="V3625" s="25"/>
      <c r="W3625" s="81"/>
      <c r="X3625" s="91" t="e">
        <f ca="1">+VLOOKUP(#REF!,REFERENCIAS!$C:$D,2,0)*VLOOKUP(#REF!,PONDERADORES!A:P,IF(AND(INFORMACION!$T3625='REFERENCIAS RIESGO'!$C$36,INFORMACION!$F3625=REFERENCIAS!$C$24),16,IF(INFORMACION!$T3625='REFERENCIAS RIESGO'!$C$36,13,IF(INFORMACION!$F3625=REFERENCIAS!$C$24,10,7))),0)+VLOOKUP(K3625,REFERENCIAS!$C:$D,2,0)*VLOOKUP($K$2,PONDERADORES!A:P,IF(AND(INFORMACION!$T3625='REFERENCIAS RIESGO'!$C$36,INFORMACION!$F3625=REFERENCIAS!$C$24),16,IF(INFORMACION!$T3625='REFERENCIAS RIESGO'!$C$36,13,IF(INFORMACION!$F3625=REFERENCIAS!$C$24,10,7))),0)+VLOOKUP(L3625,REFERENCIAS!$C:$D,2,0)*VLOOKUP($L$2,PONDERADORES!A:P,IF(AND(INFORMACION!$T3625='REFERENCIAS RIESGO'!$C$36,INFORMACION!$F3625=REFERENCIAS!$C$24),16,IF(INFORMACION!$T3625='REFERENCIAS RIESGO'!$C$36,13,IF(INFORMACION!$F3625=REFERENCIAS!$C$24,10,7))),0)+VLOOKUP(F3625,REFERENCIAS!$C:$D,2,0)*VLOOKUP($F$2,PONDERADORES!A:P,IF(AND(INFORMACION!$T3625='REFERENCIAS RIESGO'!$C$36,INFORMACION!$F3625=REFERENCIAS!$C$24),16,IF(INFORMACION!$T3625='REFERENCIAS RIESGO'!$C$36,13,IF(INFORMACION!$F3625=REFERENCIAS!$C$24,10,7))),0)+VLOOKUP(T3625,REFERENCIAS!$C:$D,2,0)*VLOOKUP($T$2,PONDERADORES!A:P,IF(AND(INFORMACION!$T3625='REFERENCIAS RIESGO'!$C$36,INFORMACION!$F3625=REFERENCIAS!$C$24),16,IF(INFORMACION!$T3625='REFERENCIAS RIESGO'!$C$36,13,IF(INFORMACION!$F3625=REFERENCIAS!$C$24,10,7))),0)+VLOOKUP(IF(J3625&lt;=0.2,0.2,IF(AND(J3625&gt;0.2,J3625&lt;=0.4),0.4,IF(AND(J3625&gt;0.4,J3625&lt;=0.6),0.6,IF(AND(J3625&gt;0.6,J3625&lt;=0.8),0.8,IF(AND(J3625&gt;0.8,J3625&lt;=1),1))))),REFERENCIAS!$C:$D,2,0)*VLOOKUP($J$2,PONDERADORES!A:P,IF(AND(INFORMACION!$T3625='REFERENCIAS RIESGO'!$C$36,INFORMACION!$F3625=REFERENCIAS!$C$24),16,IF(INFORMACION!$T3625='REFERENCIAS RIESGO'!$C$36,13,IF(INFORMACION!$F3625=REFERENCIAS!$C$24,10,7))),0)</f>
        <v>#REF!</v>
      </c>
      <c r="Y3625" s="68">
        <f>+VLOOKUP(M3625,REFERENCIAS!$C:$D,2,0)*VLOOKUP($M$2,PONDERADORES!$A$7:$G$9,7,0)+VLOOKUP(N3625,REFERENCIAS!$C:$D,2,0)*VLOOKUP($N$2,PONDERADORES!$A$7:$G$9,7,0)+VLOOKUP(O3625,REFERENCIAS!$C:$D,2,0)*VLOOKUP($O$2,PONDERADORES!$A$7:$G$9,7,0)</f>
        <v>0.2</v>
      </c>
      <c r="Z3625" s="2">
        <f>+VLOOKUP(IF(R3625&lt;0.1,0,IF(AND(R3625&gt;=0.1,R3625&lt;0.2),0.1,IF(AND(R3625&gt;=0.2,R3625&lt;0.3),0.2,IF(R3625&gt;0.3,0.3,)))),REFERENCIAS!$C:$D,2,0)*VLOOKUP($R$2,PONDERADORES!$A$11:$G$11,7,0)</f>
        <v>15</v>
      </c>
      <c r="AA3625" s="92"/>
      <c r="AB3625" s="95" t="e">
        <f t="shared" ca="1" si="223"/>
        <v>#REF!</v>
      </c>
      <c r="AC3625" s="23" t="e">
        <f ca="1">IF(AB3625&gt;REFERENCIAS!$C$62,REFERENCIAS!$B$62,IF(AND(AB3625&gt;=REFERENCIAS!$C$63,AB3625&lt;REFERENCIAS!$D$63),REFERENCIAS!$B$63,IF(AND(AB3625&gt;REFERENCIAS!$C$64,AB3625&lt;=REFERENCIAS!$D$64),REFERENCIAS!$B$64,IF(AND(AB3625&gt;=REFERENCIAS!$C$65,AB3625&lt;REFERENCIAS!$D$65),REFERENCIAS!$B$65, "Revisar"))))</f>
        <v>#REF!</v>
      </c>
      <c r="AD3625" s="94" t="e">
        <f ca="1">VLOOKUP(AC3625,REFERENCIAS!$B$62:$G$65,4,FALSE)</f>
        <v>#REF!</v>
      </c>
    </row>
    <row r="3626" spans="1:30" ht="17.25" x14ac:dyDescent="0.25">
      <c r="A3626" s="74"/>
      <c r="B3626" s="19"/>
      <c r="C3626" s="19"/>
      <c r="D3626" s="50"/>
      <c r="E3626" s="73"/>
      <c r="F3626" s="74"/>
      <c r="G3626" s="9"/>
      <c r="H3626" s="48"/>
      <c r="I3626" s="49">
        <f t="shared" ca="1" si="224"/>
        <v>2022</v>
      </c>
      <c r="J3626" s="22">
        <f t="shared" ca="1" si="221"/>
        <v>1</v>
      </c>
      <c r="K3626" s="19"/>
      <c r="L3626" s="73"/>
      <c r="M3626" s="74"/>
      <c r="N3626" s="19"/>
      <c r="O3626" s="73"/>
      <c r="P3626" s="82">
        <v>1</v>
      </c>
      <c r="Q3626" s="24">
        <v>1</v>
      </c>
      <c r="R3626" s="81">
        <f t="shared" si="222"/>
        <v>1</v>
      </c>
      <c r="S3626" s="87"/>
      <c r="T3626" s="19"/>
      <c r="U3626" s="25"/>
      <c r="V3626" s="25"/>
      <c r="W3626" s="81"/>
      <c r="X3626" s="91" t="e">
        <f ca="1">+VLOOKUP(#REF!,REFERENCIAS!$C:$D,2,0)*VLOOKUP(#REF!,PONDERADORES!A:P,IF(AND(INFORMACION!$T3626='REFERENCIAS RIESGO'!$C$36,INFORMACION!$F3626=REFERENCIAS!$C$24),16,IF(INFORMACION!$T3626='REFERENCIAS RIESGO'!$C$36,13,IF(INFORMACION!$F3626=REFERENCIAS!$C$24,10,7))),0)+VLOOKUP(K3626,REFERENCIAS!$C:$D,2,0)*VLOOKUP($K$2,PONDERADORES!A:P,IF(AND(INFORMACION!$T3626='REFERENCIAS RIESGO'!$C$36,INFORMACION!$F3626=REFERENCIAS!$C$24),16,IF(INFORMACION!$T3626='REFERENCIAS RIESGO'!$C$36,13,IF(INFORMACION!$F3626=REFERENCIAS!$C$24,10,7))),0)+VLOOKUP(L3626,REFERENCIAS!$C:$D,2,0)*VLOOKUP($L$2,PONDERADORES!A:P,IF(AND(INFORMACION!$T3626='REFERENCIAS RIESGO'!$C$36,INFORMACION!$F3626=REFERENCIAS!$C$24),16,IF(INFORMACION!$T3626='REFERENCIAS RIESGO'!$C$36,13,IF(INFORMACION!$F3626=REFERENCIAS!$C$24,10,7))),0)+VLOOKUP(F3626,REFERENCIAS!$C:$D,2,0)*VLOOKUP($F$2,PONDERADORES!A:P,IF(AND(INFORMACION!$T3626='REFERENCIAS RIESGO'!$C$36,INFORMACION!$F3626=REFERENCIAS!$C$24),16,IF(INFORMACION!$T3626='REFERENCIAS RIESGO'!$C$36,13,IF(INFORMACION!$F3626=REFERENCIAS!$C$24,10,7))),0)+VLOOKUP(T3626,REFERENCIAS!$C:$D,2,0)*VLOOKUP($T$2,PONDERADORES!A:P,IF(AND(INFORMACION!$T3626='REFERENCIAS RIESGO'!$C$36,INFORMACION!$F3626=REFERENCIAS!$C$24),16,IF(INFORMACION!$T3626='REFERENCIAS RIESGO'!$C$36,13,IF(INFORMACION!$F3626=REFERENCIAS!$C$24,10,7))),0)+VLOOKUP(IF(J3626&lt;=0.2,0.2,IF(AND(J3626&gt;0.2,J3626&lt;=0.4),0.4,IF(AND(J3626&gt;0.4,J3626&lt;=0.6),0.6,IF(AND(J3626&gt;0.6,J3626&lt;=0.8),0.8,IF(AND(J3626&gt;0.8,J3626&lt;=1),1))))),REFERENCIAS!$C:$D,2,0)*VLOOKUP($J$2,PONDERADORES!A:P,IF(AND(INFORMACION!$T3626='REFERENCIAS RIESGO'!$C$36,INFORMACION!$F3626=REFERENCIAS!$C$24),16,IF(INFORMACION!$T3626='REFERENCIAS RIESGO'!$C$36,13,IF(INFORMACION!$F3626=REFERENCIAS!$C$24,10,7))),0)</f>
        <v>#REF!</v>
      </c>
      <c r="Y3626" s="68">
        <f>+VLOOKUP(M3626,REFERENCIAS!$C:$D,2,0)*VLOOKUP($M$2,PONDERADORES!$A$7:$G$9,7,0)+VLOOKUP(N3626,REFERENCIAS!$C:$D,2,0)*VLOOKUP($N$2,PONDERADORES!$A$7:$G$9,7,0)+VLOOKUP(O3626,REFERENCIAS!$C:$D,2,0)*VLOOKUP($O$2,PONDERADORES!$A$7:$G$9,7,0)</f>
        <v>0.2</v>
      </c>
      <c r="Z3626" s="2">
        <f>+VLOOKUP(IF(R3626&lt;0.1,0,IF(AND(R3626&gt;=0.1,R3626&lt;0.2),0.1,IF(AND(R3626&gt;=0.2,R3626&lt;0.3),0.2,IF(R3626&gt;0.3,0.3,)))),REFERENCIAS!$C:$D,2,0)*VLOOKUP($R$2,PONDERADORES!$A$11:$G$11,7,0)</f>
        <v>15</v>
      </c>
      <c r="AA3626" s="92"/>
      <c r="AB3626" s="95" t="e">
        <f t="shared" ca="1" si="223"/>
        <v>#REF!</v>
      </c>
      <c r="AC3626" s="23" t="e">
        <f ca="1">IF(AB3626&gt;REFERENCIAS!$C$62,REFERENCIAS!$B$62,IF(AND(AB3626&gt;=REFERENCIAS!$C$63,AB3626&lt;REFERENCIAS!$D$63),REFERENCIAS!$B$63,IF(AND(AB3626&gt;REFERENCIAS!$C$64,AB3626&lt;=REFERENCIAS!$D$64),REFERENCIAS!$B$64,IF(AND(AB3626&gt;=REFERENCIAS!$C$65,AB3626&lt;REFERENCIAS!$D$65),REFERENCIAS!$B$65, "Revisar"))))</f>
        <v>#REF!</v>
      </c>
      <c r="AD3626" s="94" t="e">
        <f ca="1">VLOOKUP(AC3626,REFERENCIAS!$B$62:$G$65,4,FALSE)</f>
        <v>#REF!</v>
      </c>
    </row>
    <row r="3627" spans="1:30" ht="17.25" x14ac:dyDescent="0.25">
      <c r="A3627" s="74"/>
      <c r="B3627" s="19"/>
      <c r="C3627" s="19"/>
      <c r="D3627" s="50"/>
      <c r="E3627" s="73"/>
      <c r="F3627" s="74"/>
      <c r="G3627" s="9"/>
      <c r="H3627" s="48"/>
      <c r="I3627" s="49">
        <f t="shared" ca="1" si="224"/>
        <v>2022</v>
      </c>
      <c r="J3627" s="22">
        <f t="shared" ca="1" si="221"/>
        <v>1</v>
      </c>
      <c r="K3627" s="19"/>
      <c r="L3627" s="73"/>
      <c r="M3627" s="74"/>
      <c r="N3627" s="19"/>
      <c r="O3627" s="73"/>
      <c r="P3627" s="82">
        <v>1</v>
      </c>
      <c r="Q3627" s="24">
        <v>1</v>
      </c>
      <c r="R3627" s="81">
        <f t="shared" si="222"/>
        <v>1</v>
      </c>
      <c r="S3627" s="87"/>
      <c r="T3627" s="19"/>
      <c r="U3627" s="25"/>
      <c r="V3627" s="25"/>
      <c r="W3627" s="81"/>
      <c r="X3627" s="91" t="e">
        <f ca="1">+VLOOKUP(#REF!,REFERENCIAS!$C:$D,2,0)*VLOOKUP(#REF!,PONDERADORES!A:P,IF(AND(INFORMACION!$T3627='REFERENCIAS RIESGO'!$C$36,INFORMACION!$F3627=REFERENCIAS!$C$24),16,IF(INFORMACION!$T3627='REFERENCIAS RIESGO'!$C$36,13,IF(INFORMACION!$F3627=REFERENCIAS!$C$24,10,7))),0)+VLOOKUP(K3627,REFERENCIAS!$C:$D,2,0)*VLOOKUP($K$2,PONDERADORES!A:P,IF(AND(INFORMACION!$T3627='REFERENCIAS RIESGO'!$C$36,INFORMACION!$F3627=REFERENCIAS!$C$24),16,IF(INFORMACION!$T3627='REFERENCIAS RIESGO'!$C$36,13,IF(INFORMACION!$F3627=REFERENCIAS!$C$24,10,7))),0)+VLOOKUP(L3627,REFERENCIAS!$C:$D,2,0)*VLOOKUP($L$2,PONDERADORES!A:P,IF(AND(INFORMACION!$T3627='REFERENCIAS RIESGO'!$C$36,INFORMACION!$F3627=REFERENCIAS!$C$24),16,IF(INFORMACION!$T3627='REFERENCIAS RIESGO'!$C$36,13,IF(INFORMACION!$F3627=REFERENCIAS!$C$24,10,7))),0)+VLOOKUP(F3627,REFERENCIAS!$C:$D,2,0)*VLOOKUP($F$2,PONDERADORES!A:P,IF(AND(INFORMACION!$T3627='REFERENCIAS RIESGO'!$C$36,INFORMACION!$F3627=REFERENCIAS!$C$24),16,IF(INFORMACION!$T3627='REFERENCIAS RIESGO'!$C$36,13,IF(INFORMACION!$F3627=REFERENCIAS!$C$24,10,7))),0)+VLOOKUP(T3627,REFERENCIAS!$C:$D,2,0)*VLOOKUP($T$2,PONDERADORES!A:P,IF(AND(INFORMACION!$T3627='REFERENCIAS RIESGO'!$C$36,INFORMACION!$F3627=REFERENCIAS!$C$24),16,IF(INFORMACION!$T3627='REFERENCIAS RIESGO'!$C$36,13,IF(INFORMACION!$F3627=REFERENCIAS!$C$24,10,7))),0)+VLOOKUP(IF(J3627&lt;=0.2,0.2,IF(AND(J3627&gt;0.2,J3627&lt;=0.4),0.4,IF(AND(J3627&gt;0.4,J3627&lt;=0.6),0.6,IF(AND(J3627&gt;0.6,J3627&lt;=0.8),0.8,IF(AND(J3627&gt;0.8,J3627&lt;=1),1))))),REFERENCIAS!$C:$D,2,0)*VLOOKUP($J$2,PONDERADORES!A:P,IF(AND(INFORMACION!$T3627='REFERENCIAS RIESGO'!$C$36,INFORMACION!$F3627=REFERENCIAS!$C$24),16,IF(INFORMACION!$T3627='REFERENCIAS RIESGO'!$C$36,13,IF(INFORMACION!$F3627=REFERENCIAS!$C$24,10,7))),0)</f>
        <v>#REF!</v>
      </c>
      <c r="Y3627" s="68">
        <f>+VLOOKUP(M3627,REFERENCIAS!$C:$D,2,0)*VLOOKUP($M$2,PONDERADORES!$A$7:$G$9,7,0)+VLOOKUP(N3627,REFERENCIAS!$C:$D,2,0)*VLOOKUP($N$2,PONDERADORES!$A$7:$G$9,7,0)+VLOOKUP(O3627,REFERENCIAS!$C:$D,2,0)*VLOOKUP($O$2,PONDERADORES!$A$7:$G$9,7,0)</f>
        <v>0.2</v>
      </c>
      <c r="Z3627" s="2">
        <f>+VLOOKUP(IF(R3627&lt;0.1,0,IF(AND(R3627&gt;=0.1,R3627&lt;0.2),0.1,IF(AND(R3627&gt;=0.2,R3627&lt;0.3),0.2,IF(R3627&gt;0.3,0.3,)))),REFERENCIAS!$C:$D,2,0)*VLOOKUP($R$2,PONDERADORES!$A$11:$G$11,7,0)</f>
        <v>15</v>
      </c>
      <c r="AA3627" s="92"/>
      <c r="AB3627" s="95" t="e">
        <f t="shared" ca="1" si="223"/>
        <v>#REF!</v>
      </c>
      <c r="AC3627" s="23" t="e">
        <f ca="1">IF(AB3627&gt;REFERENCIAS!$C$62,REFERENCIAS!$B$62,IF(AND(AB3627&gt;=REFERENCIAS!$C$63,AB3627&lt;REFERENCIAS!$D$63),REFERENCIAS!$B$63,IF(AND(AB3627&gt;REFERENCIAS!$C$64,AB3627&lt;=REFERENCIAS!$D$64),REFERENCIAS!$B$64,IF(AND(AB3627&gt;=REFERENCIAS!$C$65,AB3627&lt;REFERENCIAS!$D$65),REFERENCIAS!$B$65, "Revisar"))))</f>
        <v>#REF!</v>
      </c>
      <c r="AD3627" s="94" t="e">
        <f ca="1">VLOOKUP(AC3627,REFERENCIAS!$B$62:$G$65,4,FALSE)</f>
        <v>#REF!</v>
      </c>
    </row>
    <row r="3628" spans="1:30" ht="17.25" x14ac:dyDescent="0.25">
      <c r="A3628" s="74"/>
      <c r="B3628" s="19"/>
      <c r="C3628" s="19"/>
      <c r="D3628" s="50"/>
      <c r="E3628" s="73"/>
      <c r="F3628" s="74"/>
      <c r="G3628" s="9"/>
      <c r="H3628" s="48"/>
      <c r="I3628" s="49">
        <f t="shared" ca="1" si="224"/>
        <v>2022</v>
      </c>
      <c r="J3628" s="22">
        <f t="shared" ca="1" si="221"/>
        <v>1</v>
      </c>
      <c r="K3628" s="19"/>
      <c r="L3628" s="73"/>
      <c r="M3628" s="74"/>
      <c r="N3628" s="19"/>
      <c r="O3628" s="73"/>
      <c r="P3628" s="82">
        <v>1</v>
      </c>
      <c r="Q3628" s="24">
        <v>1</v>
      </c>
      <c r="R3628" s="81">
        <f t="shared" si="222"/>
        <v>1</v>
      </c>
      <c r="S3628" s="87"/>
      <c r="T3628" s="19"/>
      <c r="U3628" s="25"/>
      <c r="V3628" s="25"/>
      <c r="W3628" s="81"/>
      <c r="X3628" s="91" t="e">
        <f ca="1">+VLOOKUP(#REF!,REFERENCIAS!$C:$D,2,0)*VLOOKUP(#REF!,PONDERADORES!A:P,IF(AND(INFORMACION!$T3628='REFERENCIAS RIESGO'!$C$36,INFORMACION!$F3628=REFERENCIAS!$C$24),16,IF(INFORMACION!$T3628='REFERENCIAS RIESGO'!$C$36,13,IF(INFORMACION!$F3628=REFERENCIAS!$C$24,10,7))),0)+VLOOKUP(K3628,REFERENCIAS!$C:$D,2,0)*VLOOKUP($K$2,PONDERADORES!A:P,IF(AND(INFORMACION!$T3628='REFERENCIAS RIESGO'!$C$36,INFORMACION!$F3628=REFERENCIAS!$C$24),16,IF(INFORMACION!$T3628='REFERENCIAS RIESGO'!$C$36,13,IF(INFORMACION!$F3628=REFERENCIAS!$C$24,10,7))),0)+VLOOKUP(L3628,REFERENCIAS!$C:$D,2,0)*VLOOKUP($L$2,PONDERADORES!A:P,IF(AND(INFORMACION!$T3628='REFERENCIAS RIESGO'!$C$36,INFORMACION!$F3628=REFERENCIAS!$C$24),16,IF(INFORMACION!$T3628='REFERENCIAS RIESGO'!$C$36,13,IF(INFORMACION!$F3628=REFERENCIAS!$C$24,10,7))),0)+VLOOKUP(F3628,REFERENCIAS!$C:$D,2,0)*VLOOKUP($F$2,PONDERADORES!A:P,IF(AND(INFORMACION!$T3628='REFERENCIAS RIESGO'!$C$36,INFORMACION!$F3628=REFERENCIAS!$C$24),16,IF(INFORMACION!$T3628='REFERENCIAS RIESGO'!$C$36,13,IF(INFORMACION!$F3628=REFERENCIAS!$C$24,10,7))),0)+VLOOKUP(T3628,REFERENCIAS!$C:$D,2,0)*VLOOKUP($T$2,PONDERADORES!A:P,IF(AND(INFORMACION!$T3628='REFERENCIAS RIESGO'!$C$36,INFORMACION!$F3628=REFERENCIAS!$C$24),16,IF(INFORMACION!$T3628='REFERENCIAS RIESGO'!$C$36,13,IF(INFORMACION!$F3628=REFERENCIAS!$C$24,10,7))),0)+VLOOKUP(IF(J3628&lt;=0.2,0.2,IF(AND(J3628&gt;0.2,J3628&lt;=0.4),0.4,IF(AND(J3628&gt;0.4,J3628&lt;=0.6),0.6,IF(AND(J3628&gt;0.6,J3628&lt;=0.8),0.8,IF(AND(J3628&gt;0.8,J3628&lt;=1),1))))),REFERENCIAS!$C:$D,2,0)*VLOOKUP($J$2,PONDERADORES!A:P,IF(AND(INFORMACION!$T3628='REFERENCIAS RIESGO'!$C$36,INFORMACION!$F3628=REFERENCIAS!$C$24),16,IF(INFORMACION!$T3628='REFERENCIAS RIESGO'!$C$36,13,IF(INFORMACION!$F3628=REFERENCIAS!$C$24,10,7))),0)</f>
        <v>#REF!</v>
      </c>
      <c r="Y3628" s="68">
        <f>+VLOOKUP(M3628,REFERENCIAS!$C:$D,2,0)*VLOOKUP($M$2,PONDERADORES!$A$7:$G$9,7,0)+VLOOKUP(N3628,REFERENCIAS!$C:$D,2,0)*VLOOKUP($N$2,PONDERADORES!$A$7:$G$9,7,0)+VLOOKUP(O3628,REFERENCIAS!$C:$D,2,0)*VLOOKUP($O$2,PONDERADORES!$A$7:$G$9,7,0)</f>
        <v>0.2</v>
      </c>
      <c r="Z3628" s="2">
        <f>+VLOOKUP(IF(R3628&lt;0.1,0,IF(AND(R3628&gt;=0.1,R3628&lt;0.2),0.1,IF(AND(R3628&gt;=0.2,R3628&lt;0.3),0.2,IF(R3628&gt;0.3,0.3,)))),REFERENCIAS!$C:$D,2,0)*VLOOKUP($R$2,PONDERADORES!$A$11:$G$11,7,0)</f>
        <v>15</v>
      </c>
      <c r="AA3628" s="92"/>
      <c r="AB3628" s="95" t="e">
        <f t="shared" ca="1" si="223"/>
        <v>#REF!</v>
      </c>
      <c r="AC3628" s="23" t="e">
        <f ca="1">IF(AB3628&gt;REFERENCIAS!$C$62,REFERENCIAS!$B$62,IF(AND(AB3628&gt;=REFERENCIAS!$C$63,AB3628&lt;REFERENCIAS!$D$63),REFERENCIAS!$B$63,IF(AND(AB3628&gt;REFERENCIAS!$C$64,AB3628&lt;=REFERENCIAS!$D$64),REFERENCIAS!$B$64,IF(AND(AB3628&gt;=REFERENCIAS!$C$65,AB3628&lt;REFERENCIAS!$D$65),REFERENCIAS!$B$65, "Revisar"))))</f>
        <v>#REF!</v>
      </c>
      <c r="AD3628" s="94" t="e">
        <f ca="1">VLOOKUP(AC3628,REFERENCIAS!$B$62:$G$65,4,FALSE)</f>
        <v>#REF!</v>
      </c>
    </row>
    <row r="3629" spans="1:30" ht="17.25" x14ac:dyDescent="0.25">
      <c r="A3629" s="74"/>
      <c r="B3629" s="19"/>
      <c r="C3629" s="19"/>
      <c r="D3629" s="50"/>
      <c r="E3629" s="73"/>
      <c r="F3629" s="74"/>
      <c r="G3629" s="9"/>
      <c r="H3629" s="48"/>
      <c r="I3629" s="49">
        <f t="shared" ca="1" si="224"/>
        <v>2022</v>
      </c>
      <c r="J3629" s="22">
        <f t="shared" ca="1" si="221"/>
        <v>1</v>
      </c>
      <c r="K3629" s="19"/>
      <c r="L3629" s="73"/>
      <c r="M3629" s="74"/>
      <c r="N3629" s="19"/>
      <c r="O3629" s="73"/>
      <c r="P3629" s="82">
        <v>1</v>
      </c>
      <c r="Q3629" s="24">
        <v>1</v>
      </c>
      <c r="R3629" s="81">
        <f t="shared" si="222"/>
        <v>1</v>
      </c>
      <c r="S3629" s="87"/>
      <c r="T3629" s="19"/>
      <c r="U3629" s="25"/>
      <c r="V3629" s="25"/>
      <c r="W3629" s="81"/>
      <c r="X3629" s="91" t="e">
        <f ca="1">+VLOOKUP(#REF!,REFERENCIAS!$C:$D,2,0)*VLOOKUP(#REF!,PONDERADORES!A:P,IF(AND(INFORMACION!$T3629='REFERENCIAS RIESGO'!$C$36,INFORMACION!$F3629=REFERENCIAS!$C$24),16,IF(INFORMACION!$T3629='REFERENCIAS RIESGO'!$C$36,13,IF(INFORMACION!$F3629=REFERENCIAS!$C$24,10,7))),0)+VLOOKUP(K3629,REFERENCIAS!$C:$D,2,0)*VLOOKUP($K$2,PONDERADORES!A:P,IF(AND(INFORMACION!$T3629='REFERENCIAS RIESGO'!$C$36,INFORMACION!$F3629=REFERENCIAS!$C$24),16,IF(INFORMACION!$T3629='REFERENCIAS RIESGO'!$C$36,13,IF(INFORMACION!$F3629=REFERENCIAS!$C$24,10,7))),0)+VLOOKUP(L3629,REFERENCIAS!$C:$D,2,0)*VLOOKUP($L$2,PONDERADORES!A:P,IF(AND(INFORMACION!$T3629='REFERENCIAS RIESGO'!$C$36,INFORMACION!$F3629=REFERENCIAS!$C$24),16,IF(INFORMACION!$T3629='REFERENCIAS RIESGO'!$C$36,13,IF(INFORMACION!$F3629=REFERENCIAS!$C$24,10,7))),0)+VLOOKUP(F3629,REFERENCIAS!$C:$D,2,0)*VLOOKUP($F$2,PONDERADORES!A:P,IF(AND(INFORMACION!$T3629='REFERENCIAS RIESGO'!$C$36,INFORMACION!$F3629=REFERENCIAS!$C$24),16,IF(INFORMACION!$T3629='REFERENCIAS RIESGO'!$C$36,13,IF(INFORMACION!$F3629=REFERENCIAS!$C$24,10,7))),0)+VLOOKUP(T3629,REFERENCIAS!$C:$D,2,0)*VLOOKUP($T$2,PONDERADORES!A:P,IF(AND(INFORMACION!$T3629='REFERENCIAS RIESGO'!$C$36,INFORMACION!$F3629=REFERENCIAS!$C$24),16,IF(INFORMACION!$T3629='REFERENCIAS RIESGO'!$C$36,13,IF(INFORMACION!$F3629=REFERENCIAS!$C$24,10,7))),0)+VLOOKUP(IF(J3629&lt;=0.2,0.2,IF(AND(J3629&gt;0.2,J3629&lt;=0.4),0.4,IF(AND(J3629&gt;0.4,J3629&lt;=0.6),0.6,IF(AND(J3629&gt;0.6,J3629&lt;=0.8),0.8,IF(AND(J3629&gt;0.8,J3629&lt;=1),1))))),REFERENCIAS!$C:$D,2,0)*VLOOKUP($J$2,PONDERADORES!A:P,IF(AND(INFORMACION!$T3629='REFERENCIAS RIESGO'!$C$36,INFORMACION!$F3629=REFERENCIAS!$C$24),16,IF(INFORMACION!$T3629='REFERENCIAS RIESGO'!$C$36,13,IF(INFORMACION!$F3629=REFERENCIAS!$C$24,10,7))),0)</f>
        <v>#REF!</v>
      </c>
      <c r="Y3629" s="68">
        <f>+VLOOKUP(M3629,REFERENCIAS!$C:$D,2,0)*VLOOKUP($M$2,PONDERADORES!$A$7:$G$9,7,0)+VLOOKUP(N3629,REFERENCIAS!$C:$D,2,0)*VLOOKUP($N$2,PONDERADORES!$A$7:$G$9,7,0)+VLOOKUP(O3629,REFERENCIAS!$C:$D,2,0)*VLOOKUP($O$2,PONDERADORES!$A$7:$G$9,7,0)</f>
        <v>0.2</v>
      </c>
      <c r="Z3629" s="2">
        <f>+VLOOKUP(IF(R3629&lt;0.1,0,IF(AND(R3629&gt;=0.1,R3629&lt;0.2),0.1,IF(AND(R3629&gt;=0.2,R3629&lt;0.3),0.2,IF(R3629&gt;0.3,0.3,)))),REFERENCIAS!$C:$D,2,0)*VLOOKUP($R$2,PONDERADORES!$A$11:$G$11,7,0)</f>
        <v>15</v>
      </c>
      <c r="AA3629" s="92"/>
      <c r="AB3629" s="95" t="e">
        <f t="shared" ca="1" si="223"/>
        <v>#REF!</v>
      </c>
      <c r="AC3629" s="23" t="e">
        <f ca="1">IF(AB3629&gt;REFERENCIAS!$C$62,REFERENCIAS!$B$62,IF(AND(AB3629&gt;=REFERENCIAS!$C$63,AB3629&lt;REFERENCIAS!$D$63),REFERENCIAS!$B$63,IF(AND(AB3629&gt;REFERENCIAS!$C$64,AB3629&lt;=REFERENCIAS!$D$64),REFERENCIAS!$B$64,IF(AND(AB3629&gt;=REFERENCIAS!$C$65,AB3629&lt;REFERENCIAS!$D$65),REFERENCIAS!$B$65, "Revisar"))))</f>
        <v>#REF!</v>
      </c>
      <c r="AD3629" s="94" t="e">
        <f ca="1">VLOOKUP(AC3629,REFERENCIAS!$B$62:$G$65,4,FALSE)</f>
        <v>#REF!</v>
      </c>
    </row>
    <row r="3630" spans="1:30" ht="17.25" x14ac:dyDescent="0.25">
      <c r="A3630" s="74"/>
      <c r="B3630" s="19"/>
      <c r="C3630" s="19"/>
      <c r="D3630" s="50"/>
      <c r="E3630" s="73"/>
      <c r="F3630" s="74"/>
      <c r="G3630" s="9"/>
      <c r="H3630" s="48"/>
      <c r="I3630" s="49">
        <f t="shared" ca="1" si="224"/>
        <v>2022</v>
      </c>
      <c r="J3630" s="22">
        <f t="shared" ca="1" si="221"/>
        <v>1</v>
      </c>
      <c r="K3630" s="19"/>
      <c r="L3630" s="73"/>
      <c r="M3630" s="74"/>
      <c r="N3630" s="19"/>
      <c r="O3630" s="73"/>
      <c r="P3630" s="82">
        <v>1</v>
      </c>
      <c r="Q3630" s="24">
        <v>1</v>
      </c>
      <c r="R3630" s="81">
        <f t="shared" si="222"/>
        <v>1</v>
      </c>
      <c r="S3630" s="87"/>
      <c r="T3630" s="19"/>
      <c r="U3630" s="25"/>
      <c r="V3630" s="25"/>
      <c r="W3630" s="81"/>
      <c r="X3630" s="91" t="e">
        <f ca="1">+VLOOKUP(#REF!,REFERENCIAS!$C:$D,2,0)*VLOOKUP(#REF!,PONDERADORES!A:P,IF(AND(INFORMACION!$T3630='REFERENCIAS RIESGO'!$C$36,INFORMACION!$F3630=REFERENCIAS!$C$24),16,IF(INFORMACION!$T3630='REFERENCIAS RIESGO'!$C$36,13,IF(INFORMACION!$F3630=REFERENCIAS!$C$24,10,7))),0)+VLOOKUP(K3630,REFERENCIAS!$C:$D,2,0)*VLOOKUP($K$2,PONDERADORES!A:P,IF(AND(INFORMACION!$T3630='REFERENCIAS RIESGO'!$C$36,INFORMACION!$F3630=REFERENCIAS!$C$24),16,IF(INFORMACION!$T3630='REFERENCIAS RIESGO'!$C$36,13,IF(INFORMACION!$F3630=REFERENCIAS!$C$24,10,7))),0)+VLOOKUP(L3630,REFERENCIAS!$C:$D,2,0)*VLOOKUP($L$2,PONDERADORES!A:P,IF(AND(INFORMACION!$T3630='REFERENCIAS RIESGO'!$C$36,INFORMACION!$F3630=REFERENCIAS!$C$24),16,IF(INFORMACION!$T3630='REFERENCIAS RIESGO'!$C$36,13,IF(INFORMACION!$F3630=REFERENCIAS!$C$24,10,7))),0)+VLOOKUP(F3630,REFERENCIAS!$C:$D,2,0)*VLOOKUP($F$2,PONDERADORES!A:P,IF(AND(INFORMACION!$T3630='REFERENCIAS RIESGO'!$C$36,INFORMACION!$F3630=REFERENCIAS!$C$24),16,IF(INFORMACION!$T3630='REFERENCIAS RIESGO'!$C$36,13,IF(INFORMACION!$F3630=REFERENCIAS!$C$24,10,7))),0)+VLOOKUP(T3630,REFERENCIAS!$C:$D,2,0)*VLOOKUP($T$2,PONDERADORES!A:P,IF(AND(INFORMACION!$T3630='REFERENCIAS RIESGO'!$C$36,INFORMACION!$F3630=REFERENCIAS!$C$24),16,IF(INFORMACION!$T3630='REFERENCIAS RIESGO'!$C$36,13,IF(INFORMACION!$F3630=REFERENCIAS!$C$24,10,7))),0)+VLOOKUP(IF(J3630&lt;=0.2,0.2,IF(AND(J3630&gt;0.2,J3630&lt;=0.4),0.4,IF(AND(J3630&gt;0.4,J3630&lt;=0.6),0.6,IF(AND(J3630&gt;0.6,J3630&lt;=0.8),0.8,IF(AND(J3630&gt;0.8,J3630&lt;=1),1))))),REFERENCIAS!$C:$D,2,0)*VLOOKUP($J$2,PONDERADORES!A:P,IF(AND(INFORMACION!$T3630='REFERENCIAS RIESGO'!$C$36,INFORMACION!$F3630=REFERENCIAS!$C$24),16,IF(INFORMACION!$T3630='REFERENCIAS RIESGO'!$C$36,13,IF(INFORMACION!$F3630=REFERENCIAS!$C$24,10,7))),0)</f>
        <v>#REF!</v>
      </c>
      <c r="Y3630" s="68">
        <f>+VLOOKUP(M3630,REFERENCIAS!$C:$D,2,0)*VLOOKUP($M$2,PONDERADORES!$A$7:$G$9,7,0)+VLOOKUP(N3630,REFERENCIAS!$C:$D,2,0)*VLOOKUP($N$2,PONDERADORES!$A$7:$G$9,7,0)+VLOOKUP(O3630,REFERENCIAS!$C:$D,2,0)*VLOOKUP($O$2,PONDERADORES!$A$7:$G$9,7,0)</f>
        <v>0.2</v>
      </c>
      <c r="Z3630" s="2">
        <f>+VLOOKUP(IF(R3630&lt;0.1,0,IF(AND(R3630&gt;=0.1,R3630&lt;0.2),0.1,IF(AND(R3630&gt;=0.2,R3630&lt;0.3),0.2,IF(R3630&gt;0.3,0.3,)))),REFERENCIAS!$C:$D,2,0)*VLOOKUP($R$2,PONDERADORES!$A$11:$G$11,7,0)</f>
        <v>15</v>
      </c>
      <c r="AA3630" s="92"/>
      <c r="AB3630" s="95" t="e">
        <f t="shared" ca="1" si="223"/>
        <v>#REF!</v>
      </c>
      <c r="AC3630" s="23" t="e">
        <f ca="1">IF(AB3630&gt;REFERENCIAS!$C$62,REFERENCIAS!$B$62,IF(AND(AB3630&gt;=REFERENCIAS!$C$63,AB3630&lt;REFERENCIAS!$D$63),REFERENCIAS!$B$63,IF(AND(AB3630&gt;REFERENCIAS!$C$64,AB3630&lt;=REFERENCIAS!$D$64),REFERENCIAS!$B$64,IF(AND(AB3630&gt;=REFERENCIAS!$C$65,AB3630&lt;REFERENCIAS!$D$65),REFERENCIAS!$B$65, "Revisar"))))</f>
        <v>#REF!</v>
      </c>
      <c r="AD3630" s="94" t="e">
        <f ca="1">VLOOKUP(AC3630,REFERENCIAS!$B$62:$G$65,4,FALSE)</f>
        <v>#REF!</v>
      </c>
    </row>
    <row r="3631" spans="1:30" ht="17.25" x14ac:dyDescent="0.25">
      <c r="A3631" s="74"/>
      <c r="B3631" s="19"/>
      <c r="C3631" s="19"/>
      <c r="D3631" s="50"/>
      <c r="E3631" s="73"/>
      <c r="F3631" s="74"/>
      <c r="G3631" s="9"/>
      <c r="H3631" s="48"/>
      <c r="I3631" s="49">
        <f t="shared" ca="1" si="224"/>
        <v>2022</v>
      </c>
      <c r="J3631" s="22">
        <f t="shared" ca="1" si="221"/>
        <v>1</v>
      </c>
      <c r="K3631" s="19"/>
      <c r="L3631" s="73"/>
      <c r="M3631" s="74"/>
      <c r="N3631" s="19"/>
      <c r="O3631" s="73"/>
      <c r="P3631" s="82">
        <v>1</v>
      </c>
      <c r="Q3631" s="24">
        <v>1</v>
      </c>
      <c r="R3631" s="81">
        <f t="shared" si="222"/>
        <v>1</v>
      </c>
      <c r="S3631" s="87"/>
      <c r="T3631" s="19"/>
      <c r="U3631" s="25"/>
      <c r="V3631" s="25"/>
      <c r="W3631" s="81"/>
      <c r="X3631" s="91" t="e">
        <f ca="1">+VLOOKUP(#REF!,REFERENCIAS!$C:$D,2,0)*VLOOKUP(#REF!,PONDERADORES!A:P,IF(AND(INFORMACION!$T3631='REFERENCIAS RIESGO'!$C$36,INFORMACION!$F3631=REFERENCIAS!$C$24),16,IF(INFORMACION!$T3631='REFERENCIAS RIESGO'!$C$36,13,IF(INFORMACION!$F3631=REFERENCIAS!$C$24,10,7))),0)+VLOOKUP(K3631,REFERENCIAS!$C:$D,2,0)*VLOOKUP($K$2,PONDERADORES!A:P,IF(AND(INFORMACION!$T3631='REFERENCIAS RIESGO'!$C$36,INFORMACION!$F3631=REFERENCIAS!$C$24),16,IF(INFORMACION!$T3631='REFERENCIAS RIESGO'!$C$36,13,IF(INFORMACION!$F3631=REFERENCIAS!$C$24,10,7))),0)+VLOOKUP(L3631,REFERENCIAS!$C:$D,2,0)*VLOOKUP($L$2,PONDERADORES!A:P,IF(AND(INFORMACION!$T3631='REFERENCIAS RIESGO'!$C$36,INFORMACION!$F3631=REFERENCIAS!$C$24),16,IF(INFORMACION!$T3631='REFERENCIAS RIESGO'!$C$36,13,IF(INFORMACION!$F3631=REFERENCIAS!$C$24,10,7))),0)+VLOOKUP(F3631,REFERENCIAS!$C:$D,2,0)*VLOOKUP($F$2,PONDERADORES!A:P,IF(AND(INFORMACION!$T3631='REFERENCIAS RIESGO'!$C$36,INFORMACION!$F3631=REFERENCIAS!$C$24),16,IF(INFORMACION!$T3631='REFERENCIAS RIESGO'!$C$36,13,IF(INFORMACION!$F3631=REFERENCIAS!$C$24,10,7))),0)+VLOOKUP(T3631,REFERENCIAS!$C:$D,2,0)*VLOOKUP($T$2,PONDERADORES!A:P,IF(AND(INFORMACION!$T3631='REFERENCIAS RIESGO'!$C$36,INFORMACION!$F3631=REFERENCIAS!$C$24),16,IF(INFORMACION!$T3631='REFERENCIAS RIESGO'!$C$36,13,IF(INFORMACION!$F3631=REFERENCIAS!$C$24,10,7))),0)+VLOOKUP(IF(J3631&lt;=0.2,0.2,IF(AND(J3631&gt;0.2,J3631&lt;=0.4),0.4,IF(AND(J3631&gt;0.4,J3631&lt;=0.6),0.6,IF(AND(J3631&gt;0.6,J3631&lt;=0.8),0.8,IF(AND(J3631&gt;0.8,J3631&lt;=1),1))))),REFERENCIAS!$C:$D,2,0)*VLOOKUP($J$2,PONDERADORES!A:P,IF(AND(INFORMACION!$T3631='REFERENCIAS RIESGO'!$C$36,INFORMACION!$F3631=REFERENCIAS!$C$24),16,IF(INFORMACION!$T3631='REFERENCIAS RIESGO'!$C$36,13,IF(INFORMACION!$F3631=REFERENCIAS!$C$24,10,7))),0)</f>
        <v>#REF!</v>
      </c>
      <c r="Y3631" s="68">
        <f>+VLOOKUP(M3631,REFERENCIAS!$C:$D,2,0)*VLOOKUP($M$2,PONDERADORES!$A$7:$G$9,7,0)+VLOOKUP(N3631,REFERENCIAS!$C:$D,2,0)*VLOOKUP($N$2,PONDERADORES!$A$7:$G$9,7,0)+VLOOKUP(O3631,REFERENCIAS!$C:$D,2,0)*VLOOKUP($O$2,PONDERADORES!$A$7:$G$9,7,0)</f>
        <v>0.2</v>
      </c>
      <c r="Z3631" s="2">
        <f>+VLOOKUP(IF(R3631&lt;0.1,0,IF(AND(R3631&gt;=0.1,R3631&lt;0.2),0.1,IF(AND(R3631&gt;=0.2,R3631&lt;0.3),0.2,IF(R3631&gt;0.3,0.3,)))),REFERENCIAS!$C:$D,2,0)*VLOOKUP($R$2,PONDERADORES!$A$11:$G$11,7,0)</f>
        <v>15</v>
      </c>
      <c r="AA3631" s="92"/>
      <c r="AB3631" s="95" t="e">
        <f t="shared" ca="1" si="223"/>
        <v>#REF!</v>
      </c>
      <c r="AC3631" s="23" t="e">
        <f ca="1">IF(AB3631&gt;REFERENCIAS!$C$62,REFERENCIAS!$B$62,IF(AND(AB3631&gt;=REFERENCIAS!$C$63,AB3631&lt;REFERENCIAS!$D$63),REFERENCIAS!$B$63,IF(AND(AB3631&gt;REFERENCIAS!$C$64,AB3631&lt;=REFERENCIAS!$D$64),REFERENCIAS!$B$64,IF(AND(AB3631&gt;=REFERENCIAS!$C$65,AB3631&lt;REFERENCIAS!$D$65),REFERENCIAS!$B$65, "Revisar"))))</f>
        <v>#REF!</v>
      </c>
      <c r="AD3631" s="94" t="e">
        <f ca="1">VLOOKUP(AC3631,REFERENCIAS!$B$62:$G$65,4,FALSE)</f>
        <v>#REF!</v>
      </c>
    </row>
    <row r="3632" spans="1:30" ht="17.25" x14ac:dyDescent="0.25">
      <c r="A3632" s="74"/>
      <c r="B3632" s="19"/>
      <c r="C3632" s="19"/>
      <c r="D3632" s="50"/>
      <c r="E3632" s="73"/>
      <c r="F3632" s="74"/>
      <c r="G3632" s="9"/>
      <c r="H3632" s="48"/>
      <c r="I3632" s="49">
        <f t="shared" ca="1" si="224"/>
        <v>2022</v>
      </c>
      <c r="J3632" s="22">
        <f t="shared" ca="1" si="221"/>
        <v>1</v>
      </c>
      <c r="K3632" s="19"/>
      <c r="L3632" s="73"/>
      <c r="M3632" s="74"/>
      <c r="N3632" s="19"/>
      <c r="O3632" s="73"/>
      <c r="P3632" s="82">
        <v>1</v>
      </c>
      <c r="Q3632" s="24">
        <v>1</v>
      </c>
      <c r="R3632" s="81">
        <f t="shared" si="222"/>
        <v>1</v>
      </c>
      <c r="S3632" s="87"/>
      <c r="T3632" s="19"/>
      <c r="U3632" s="25"/>
      <c r="V3632" s="25"/>
      <c r="W3632" s="81"/>
      <c r="X3632" s="91" t="e">
        <f ca="1">+VLOOKUP(#REF!,REFERENCIAS!$C:$D,2,0)*VLOOKUP(#REF!,PONDERADORES!A:P,IF(AND(INFORMACION!$T3632='REFERENCIAS RIESGO'!$C$36,INFORMACION!$F3632=REFERENCIAS!$C$24),16,IF(INFORMACION!$T3632='REFERENCIAS RIESGO'!$C$36,13,IF(INFORMACION!$F3632=REFERENCIAS!$C$24,10,7))),0)+VLOOKUP(K3632,REFERENCIAS!$C:$D,2,0)*VLOOKUP($K$2,PONDERADORES!A:P,IF(AND(INFORMACION!$T3632='REFERENCIAS RIESGO'!$C$36,INFORMACION!$F3632=REFERENCIAS!$C$24),16,IF(INFORMACION!$T3632='REFERENCIAS RIESGO'!$C$36,13,IF(INFORMACION!$F3632=REFERENCIAS!$C$24,10,7))),0)+VLOOKUP(L3632,REFERENCIAS!$C:$D,2,0)*VLOOKUP($L$2,PONDERADORES!A:P,IF(AND(INFORMACION!$T3632='REFERENCIAS RIESGO'!$C$36,INFORMACION!$F3632=REFERENCIAS!$C$24),16,IF(INFORMACION!$T3632='REFERENCIAS RIESGO'!$C$36,13,IF(INFORMACION!$F3632=REFERENCIAS!$C$24,10,7))),0)+VLOOKUP(F3632,REFERENCIAS!$C:$D,2,0)*VLOOKUP($F$2,PONDERADORES!A:P,IF(AND(INFORMACION!$T3632='REFERENCIAS RIESGO'!$C$36,INFORMACION!$F3632=REFERENCIAS!$C$24),16,IF(INFORMACION!$T3632='REFERENCIAS RIESGO'!$C$36,13,IF(INFORMACION!$F3632=REFERENCIAS!$C$24,10,7))),0)+VLOOKUP(T3632,REFERENCIAS!$C:$D,2,0)*VLOOKUP($T$2,PONDERADORES!A:P,IF(AND(INFORMACION!$T3632='REFERENCIAS RIESGO'!$C$36,INFORMACION!$F3632=REFERENCIAS!$C$24),16,IF(INFORMACION!$T3632='REFERENCIAS RIESGO'!$C$36,13,IF(INFORMACION!$F3632=REFERENCIAS!$C$24,10,7))),0)+VLOOKUP(IF(J3632&lt;=0.2,0.2,IF(AND(J3632&gt;0.2,J3632&lt;=0.4),0.4,IF(AND(J3632&gt;0.4,J3632&lt;=0.6),0.6,IF(AND(J3632&gt;0.6,J3632&lt;=0.8),0.8,IF(AND(J3632&gt;0.8,J3632&lt;=1),1))))),REFERENCIAS!$C:$D,2,0)*VLOOKUP($J$2,PONDERADORES!A:P,IF(AND(INFORMACION!$T3632='REFERENCIAS RIESGO'!$C$36,INFORMACION!$F3632=REFERENCIAS!$C$24),16,IF(INFORMACION!$T3632='REFERENCIAS RIESGO'!$C$36,13,IF(INFORMACION!$F3632=REFERENCIAS!$C$24,10,7))),0)</f>
        <v>#REF!</v>
      </c>
      <c r="Y3632" s="68">
        <f>+VLOOKUP(M3632,REFERENCIAS!$C:$D,2,0)*VLOOKUP($M$2,PONDERADORES!$A$7:$G$9,7,0)+VLOOKUP(N3632,REFERENCIAS!$C:$D,2,0)*VLOOKUP($N$2,PONDERADORES!$A$7:$G$9,7,0)+VLOOKUP(O3632,REFERENCIAS!$C:$D,2,0)*VLOOKUP($O$2,PONDERADORES!$A$7:$G$9,7,0)</f>
        <v>0.2</v>
      </c>
      <c r="Z3632" s="2">
        <f>+VLOOKUP(IF(R3632&lt;0.1,0,IF(AND(R3632&gt;=0.1,R3632&lt;0.2),0.1,IF(AND(R3632&gt;=0.2,R3632&lt;0.3),0.2,IF(R3632&gt;0.3,0.3,)))),REFERENCIAS!$C:$D,2,0)*VLOOKUP($R$2,PONDERADORES!$A$11:$G$11,7,0)</f>
        <v>15</v>
      </c>
      <c r="AA3632" s="92"/>
      <c r="AB3632" s="95" t="e">
        <f t="shared" ca="1" si="223"/>
        <v>#REF!</v>
      </c>
      <c r="AC3632" s="23" t="e">
        <f ca="1">IF(AB3632&gt;REFERENCIAS!$C$62,REFERENCIAS!$B$62,IF(AND(AB3632&gt;=REFERENCIAS!$C$63,AB3632&lt;REFERENCIAS!$D$63),REFERENCIAS!$B$63,IF(AND(AB3632&gt;REFERENCIAS!$C$64,AB3632&lt;=REFERENCIAS!$D$64),REFERENCIAS!$B$64,IF(AND(AB3632&gt;=REFERENCIAS!$C$65,AB3632&lt;REFERENCIAS!$D$65),REFERENCIAS!$B$65, "Revisar"))))</f>
        <v>#REF!</v>
      </c>
      <c r="AD3632" s="94" t="e">
        <f ca="1">VLOOKUP(AC3632,REFERENCIAS!$B$62:$G$65,4,FALSE)</f>
        <v>#REF!</v>
      </c>
    </row>
    <row r="3633" spans="1:30" ht="17.25" x14ac:dyDescent="0.25">
      <c r="A3633" s="74"/>
      <c r="B3633" s="19"/>
      <c r="C3633" s="19"/>
      <c r="D3633" s="50"/>
      <c r="E3633" s="73"/>
      <c r="F3633" s="74"/>
      <c r="G3633" s="9"/>
      <c r="H3633" s="48"/>
      <c r="I3633" s="49">
        <f t="shared" ca="1" si="224"/>
        <v>2022</v>
      </c>
      <c r="J3633" s="22">
        <f t="shared" ca="1" si="221"/>
        <v>1</v>
      </c>
      <c r="K3633" s="19"/>
      <c r="L3633" s="73"/>
      <c r="M3633" s="74"/>
      <c r="N3633" s="19"/>
      <c r="O3633" s="73"/>
      <c r="P3633" s="82">
        <v>1</v>
      </c>
      <c r="Q3633" s="24">
        <v>1</v>
      </c>
      <c r="R3633" s="81">
        <f t="shared" si="222"/>
        <v>1</v>
      </c>
      <c r="S3633" s="87"/>
      <c r="T3633" s="19"/>
      <c r="U3633" s="25"/>
      <c r="V3633" s="25"/>
      <c r="W3633" s="81"/>
      <c r="X3633" s="91" t="e">
        <f ca="1">+VLOOKUP(#REF!,REFERENCIAS!$C:$D,2,0)*VLOOKUP(#REF!,PONDERADORES!A:P,IF(AND(INFORMACION!$T3633='REFERENCIAS RIESGO'!$C$36,INFORMACION!$F3633=REFERENCIAS!$C$24),16,IF(INFORMACION!$T3633='REFERENCIAS RIESGO'!$C$36,13,IF(INFORMACION!$F3633=REFERENCIAS!$C$24,10,7))),0)+VLOOKUP(K3633,REFERENCIAS!$C:$D,2,0)*VLOOKUP($K$2,PONDERADORES!A:P,IF(AND(INFORMACION!$T3633='REFERENCIAS RIESGO'!$C$36,INFORMACION!$F3633=REFERENCIAS!$C$24),16,IF(INFORMACION!$T3633='REFERENCIAS RIESGO'!$C$36,13,IF(INFORMACION!$F3633=REFERENCIAS!$C$24,10,7))),0)+VLOOKUP(L3633,REFERENCIAS!$C:$D,2,0)*VLOOKUP($L$2,PONDERADORES!A:P,IF(AND(INFORMACION!$T3633='REFERENCIAS RIESGO'!$C$36,INFORMACION!$F3633=REFERENCIAS!$C$24),16,IF(INFORMACION!$T3633='REFERENCIAS RIESGO'!$C$36,13,IF(INFORMACION!$F3633=REFERENCIAS!$C$24,10,7))),0)+VLOOKUP(F3633,REFERENCIAS!$C:$D,2,0)*VLOOKUP($F$2,PONDERADORES!A:P,IF(AND(INFORMACION!$T3633='REFERENCIAS RIESGO'!$C$36,INFORMACION!$F3633=REFERENCIAS!$C$24),16,IF(INFORMACION!$T3633='REFERENCIAS RIESGO'!$C$36,13,IF(INFORMACION!$F3633=REFERENCIAS!$C$24,10,7))),0)+VLOOKUP(T3633,REFERENCIAS!$C:$D,2,0)*VLOOKUP($T$2,PONDERADORES!A:P,IF(AND(INFORMACION!$T3633='REFERENCIAS RIESGO'!$C$36,INFORMACION!$F3633=REFERENCIAS!$C$24),16,IF(INFORMACION!$T3633='REFERENCIAS RIESGO'!$C$36,13,IF(INFORMACION!$F3633=REFERENCIAS!$C$24,10,7))),0)+VLOOKUP(IF(J3633&lt;=0.2,0.2,IF(AND(J3633&gt;0.2,J3633&lt;=0.4),0.4,IF(AND(J3633&gt;0.4,J3633&lt;=0.6),0.6,IF(AND(J3633&gt;0.6,J3633&lt;=0.8),0.8,IF(AND(J3633&gt;0.8,J3633&lt;=1),1))))),REFERENCIAS!$C:$D,2,0)*VLOOKUP($J$2,PONDERADORES!A:P,IF(AND(INFORMACION!$T3633='REFERENCIAS RIESGO'!$C$36,INFORMACION!$F3633=REFERENCIAS!$C$24),16,IF(INFORMACION!$T3633='REFERENCIAS RIESGO'!$C$36,13,IF(INFORMACION!$F3633=REFERENCIAS!$C$24,10,7))),0)</f>
        <v>#REF!</v>
      </c>
      <c r="Y3633" s="68">
        <f>+VLOOKUP(M3633,REFERENCIAS!$C:$D,2,0)*VLOOKUP($M$2,PONDERADORES!$A$7:$G$9,7,0)+VLOOKUP(N3633,REFERENCIAS!$C:$D,2,0)*VLOOKUP($N$2,PONDERADORES!$A$7:$G$9,7,0)+VLOOKUP(O3633,REFERENCIAS!$C:$D,2,0)*VLOOKUP($O$2,PONDERADORES!$A$7:$G$9,7,0)</f>
        <v>0.2</v>
      </c>
      <c r="Z3633" s="2">
        <f>+VLOOKUP(IF(R3633&lt;0.1,0,IF(AND(R3633&gt;=0.1,R3633&lt;0.2),0.1,IF(AND(R3633&gt;=0.2,R3633&lt;0.3),0.2,IF(R3633&gt;0.3,0.3,)))),REFERENCIAS!$C:$D,2,0)*VLOOKUP($R$2,PONDERADORES!$A$11:$G$11,7,0)</f>
        <v>15</v>
      </c>
      <c r="AA3633" s="92"/>
      <c r="AB3633" s="95" t="e">
        <f t="shared" ca="1" si="223"/>
        <v>#REF!</v>
      </c>
      <c r="AC3633" s="23" t="e">
        <f ca="1">IF(AB3633&gt;REFERENCIAS!$C$62,REFERENCIAS!$B$62,IF(AND(AB3633&gt;=REFERENCIAS!$C$63,AB3633&lt;REFERENCIAS!$D$63),REFERENCIAS!$B$63,IF(AND(AB3633&gt;REFERENCIAS!$C$64,AB3633&lt;=REFERENCIAS!$D$64),REFERENCIAS!$B$64,IF(AND(AB3633&gt;=REFERENCIAS!$C$65,AB3633&lt;REFERENCIAS!$D$65),REFERENCIAS!$B$65, "Revisar"))))</f>
        <v>#REF!</v>
      </c>
      <c r="AD3633" s="94" t="e">
        <f ca="1">VLOOKUP(AC3633,REFERENCIAS!$B$62:$G$65,4,FALSE)</f>
        <v>#REF!</v>
      </c>
    </row>
    <row r="3634" spans="1:30" ht="17.25" x14ac:dyDescent="0.25">
      <c r="A3634" s="74"/>
      <c r="B3634" s="19"/>
      <c r="C3634" s="19"/>
      <c r="D3634" s="50"/>
      <c r="E3634" s="73"/>
      <c r="F3634" s="74"/>
      <c r="G3634" s="9"/>
      <c r="H3634" s="48"/>
      <c r="I3634" s="49">
        <f t="shared" ca="1" si="224"/>
        <v>2022</v>
      </c>
      <c r="J3634" s="22">
        <f t="shared" ca="1" si="221"/>
        <v>1</v>
      </c>
      <c r="K3634" s="19"/>
      <c r="L3634" s="73"/>
      <c r="M3634" s="74"/>
      <c r="N3634" s="19"/>
      <c r="O3634" s="73"/>
      <c r="P3634" s="82">
        <v>1</v>
      </c>
      <c r="Q3634" s="24">
        <v>1</v>
      </c>
      <c r="R3634" s="81">
        <f t="shared" si="222"/>
        <v>1</v>
      </c>
      <c r="S3634" s="87"/>
      <c r="T3634" s="19"/>
      <c r="U3634" s="25"/>
      <c r="V3634" s="25"/>
      <c r="W3634" s="81"/>
      <c r="X3634" s="91" t="e">
        <f ca="1">+VLOOKUP(#REF!,REFERENCIAS!$C:$D,2,0)*VLOOKUP(#REF!,PONDERADORES!A:P,IF(AND(INFORMACION!$T3634='REFERENCIAS RIESGO'!$C$36,INFORMACION!$F3634=REFERENCIAS!$C$24),16,IF(INFORMACION!$T3634='REFERENCIAS RIESGO'!$C$36,13,IF(INFORMACION!$F3634=REFERENCIAS!$C$24,10,7))),0)+VLOOKUP(K3634,REFERENCIAS!$C:$D,2,0)*VLOOKUP($K$2,PONDERADORES!A:P,IF(AND(INFORMACION!$T3634='REFERENCIAS RIESGO'!$C$36,INFORMACION!$F3634=REFERENCIAS!$C$24),16,IF(INFORMACION!$T3634='REFERENCIAS RIESGO'!$C$36,13,IF(INFORMACION!$F3634=REFERENCIAS!$C$24,10,7))),0)+VLOOKUP(L3634,REFERENCIAS!$C:$D,2,0)*VLOOKUP($L$2,PONDERADORES!A:P,IF(AND(INFORMACION!$T3634='REFERENCIAS RIESGO'!$C$36,INFORMACION!$F3634=REFERENCIAS!$C$24),16,IF(INFORMACION!$T3634='REFERENCIAS RIESGO'!$C$36,13,IF(INFORMACION!$F3634=REFERENCIAS!$C$24,10,7))),0)+VLOOKUP(F3634,REFERENCIAS!$C:$D,2,0)*VLOOKUP($F$2,PONDERADORES!A:P,IF(AND(INFORMACION!$T3634='REFERENCIAS RIESGO'!$C$36,INFORMACION!$F3634=REFERENCIAS!$C$24),16,IF(INFORMACION!$T3634='REFERENCIAS RIESGO'!$C$36,13,IF(INFORMACION!$F3634=REFERENCIAS!$C$24,10,7))),0)+VLOOKUP(T3634,REFERENCIAS!$C:$D,2,0)*VLOOKUP($T$2,PONDERADORES!A:P,IF(AND(INFORMACION!$T3634='REFERENCIAS RIESGO'!$C$36,INFORMACION!$F3634=REFERENCIAS!$C$24),16,IF(INFORMACION!$T3634='REFERENCIAS RIESGO'!$C$36,13,IF(INFORMACION!$F3634=REFERENCIAS!$C$24,10,7))),0)+VLOOKUP(IF(J3634&lt;=0.2,0.2,IF(AND(J3634&gt;0.2,J3634&lt;=0.4),0.4,IF(AND(J3634&gt;0.4,J3634&lt;=0.6),0.6,IF(AND(J3634&gt;0.6,J3634&lt;=0.8),0.8,IF(AND(J3634&gt;0.8,J3634&lt;=1),1))))),REFERENCIAS!$C:$D,2,0)*VLOOKUP($J$2,PONDERADORES!A:P,IF(AND(INFORMACION!$T3634='REFERENCIAS RIESGO'!$C$36,INFORMACION!$F3634=REFERENCIAS!$C$24),16,IF(INFORMACION!$T3634='REFERENCIAS RIESGO'!$C$36,13,IF(INFORMACION!$F3634=REFERENCIAS!$C$24,10,7))),0)</f>
        <v>#REF!</v>
      </c>
      <c r="Y3634" s="68">
        <f>+VLOOKUP(M3634,REFERENCIAS!$C:$D,2,0)*VLOOKUP($M$2,PONDERADORES!$A$7:$G$9,7,0)+VLOOKUP(N3634,REFERENCIAS!$C:$D,2,0)*VLOOKUP($N$2,PONDERADORES!$A$7:$G$9,7,0)+VLOOKUP(O3634,REFERENCIAS!$C:$D,2,0)*VLOOKUP($O$2,PONDERADORES!$A$7:$G$9,7,0)</f>
        <v>0.2</v>
      </c>
      <c r="Z3634" s="2">
        <f>+VLOOKUP(IF(R3634&lt;0.1,0,IF(AND(R3634&gt;=0.1,R3634&lt;0.2),0.1,IF(AND(R3634&gt;=0.2,R3634&lt;0.3),0.2,IF(R3634&gt;0.3,0.3,)))),REFERENCIAS!$C:$D,2,0)*VLOOKUP($R$2,PONDERADORES!$A$11:$G$11,7,0)</f>
        <v>15</v>
      </c>
      <c r="AA3634" s="92"/>
      <c r="AB3634" s="95" t="e">
        <f t="shared" ca="1" si="223"/>
        <v>#REF!</v>
      </c>
      <c r="AC3634" s="23" t="e">
        <f ca="1">IF(AB3634&gt;REFERENCIAS!$C$62,REFERENCIAS!$B$62,IF(AND(AB3634&gt;=REFERENCIAS!$C$63,AB3634&lt;REFERENCIAS!$D$63),REFERENCIAS!$B$63,IF(AND(AB3634&gt;REFERENCIAS!$C$64,AB3634&lt;=REFERENCIAS!$D$64),REFERENCIAS!$B$64,IF(AND(AB3634&gt;=REFERENCIAS!$C$65,AB3634&lt;REFERENCIAS!$D$65),REFERENCIAS!$B$65, "Revisar"))))</f>
        <v>#REF!</v>
      </c>
      <c r="AD3634" s="94" t="e">
        <f ca="1">VLOOKUP(AC3634,REFERENCIAS!$B$62:$G$65,4,FALSE)</f>
        <v>#REF!</v>
      </c>
    </row>
    <row r="3635" spans="1:30" ht="17.25" x14ac:dyDescent="0.25">
      <c r="A3635" s="74"/>
      <c r="B3635" s="19"/>
      <c r="C3635" s="19"/>
      <c r="D3635" s="50"/>
      <c r="E3635" s="73"/>
      <c r="F3635" s="74"/>
      <c r="G3635" s="9"/>
      <c r="H3635" s="48"/>
      <c r="I3635" s="49">
        <f t="shared" ca="1" si="224"/>
        <v>2022</v>
      </c>
      <c r="J3635" s="22">
        <f t="shared" ca="1" si="221"/>
        <v>1</v>
      </c>
      <c r="K3635" s="19"/>
      <c r="L3635" s="73"/>
      <c r="M3635" s="74"/>
      <c r="N3635" s="19"/>
      <c r="O3635" s="73"/>
      <c r="P3635" s="82">
        <v>1</v>
      </c>
      <c r="Q3635" s="24">
        <v>1</v>
      </c>
      <c r="R3635" s="81">
        <f t="shared" si="222"/>
        <v>1</v>
      </c>
      <c r="S3635" s="87"/>
      <c r="T3635" s="19"/>
      <c r="U3635" s="25"/>
      <c r="V3635" s="25"/>
      <c r="W3635" s="81"/>
      <c r="X3635" s="91" t="e">
        <f ca="1">+VLOOKUP(#REF!,REFERENCIAS!$C:$D,2,0)*VLOOKUP(#REF!,PONDERADORES!A:P,IF(AND(INFORMACION!$T3635='REFERENCIAS RIESGO'!$C$36,INFORMACION!$F3635=REFERENCIAS!$C$24),16,IF(INFORMACION!$T3635='REFERENCIAS RIESGO'!$C$36,13,IF(INFORMACION!$F3635=REFERENCIAS!$C$24,10,7))),0)+VLOOKUP(K3635,REFERENCIAS!$C:$D,2,0)*VLOOKUP($K$2,PONDERADORES!A:P,IF(AND(INFORMACION!$T3635='REFERENCIAS RIESGO'!$C$36,INFORMACION!$F3635=REFERENCIAS!$C$24),16,IF(INFORMACION!$T3635='REFERENCIAS RIESGO'!$C$36,13,IF(INFORMACION!$F3635=REFERENCIAS!$C$24,10,7))),0)+VLOOKUP(L3635,REFERENCIAS!$C:$D,2,0)*VLOOKUP($L$2,PONDERADORES!A:P,IF(AND(INFORMACION!$T3635='REFERENCIAS RIESGO'!$C$36,INFORMACION!$F3635=REFERENCIAS!$C$24),16,IF(INFORMACION!$T3635='REFERENCIAS RIESGO'!$C$36,13,IF(INFORMACION!$F3635=REFERENCIAS!$C$24,10,7))),0)+VLOOKUP(F3635,REFERENCIAS!$C:$D,2,0)*VLOOKUP($F$2,PONDERADORES!A:P,IF(AND(INFORMACION!$T3635='REFERENCIAS RIESGO'!$C$36,INFORMACION!$F3635=REFERENCIAS!$C$24),16,IF(INFORMACION!$T3635='REFERENCIAS RIESGO'!$C$36,13,IF(INFORMACION!$F3635=REFERENCIAS!$C$24,10,7))),0)+VLOOKUP(T3635,REFERENCIAS!$C:$D,2,0)*VLOOKUP($T$2,PONDERADORES!A:P,IF(AND(INFORMACION!$T3635='REFERENCIAS RIESGO'!$C$36,INFORMACION!$F3635=REFERENCIAS!$C$24),16,IF(INFORMACION!$T3635='REFERENCIAS RIESGO'!$C$36,13,IF(INFORMACION!$F3635=REFERENCIAS!$C$24,10,7))),0)+VLOOKUP(IF(J3635&lt;=0.2,0.2,IF(AND(J3635&gt;0.2,J3635&lt;=0.4),0.4,IF(AND(J3635&gt;0.4,J3635&lt;=0.6),0.6,IF(AND(J3635&gt;0.6,J3635&lt;=0.8),0.8,IF(AND(J3635&gt;0.8,J3635&lt;=1),1))))),REFERENCIAS!$C:$D,2,0)*VLOOKUP($J$2,PONDERADORES!A:P,IF(AND(INFORMACION!$T3635='REFERENCIAS RIESGO'!$C$36,INFORMACION!$F3635=REFERENCIAS!$C$24),16,IF(INFORMACION!$T3635='REFERENCIAS RIESGO'!$C$36,13,IF(INFORMACION!$F3635=REFERENCIAS!$C$24,10,7))),0)</f>
        <v>#REF!</v>
      </c>
      <c r="Y3635" s="68">
        <f>+VLOOKUP(M3635,REFERENCIAS!$C:$D,2,0)*VLOOKUP($M$2,PONDERADORES!$A$7:$G$9,7,0)+VLOOKUP(N3635,REFERENCIAS!$C:$D,2,0)*VLOOKUP($N$2,PONDERADORES!$A$7:$G$9,7,0)+VLOOKUP(O3635,REFERENCIAS!$C:$D,2,0)*VLOOKUP($O$2,PONDERADORES!$A$7:$G$9,7,0)</f>
        <v>0.2</v>
      </c>
      <c r="Z3635" s="2">
        <f>+VLOOKUP(IF(R3635&lt;0.1,0,IF(AND(R3635&gt;=0.1,R3635&lt;0.2),0.1,IF(AND(R3635&gt;=0.2,R3635&lt;0.3),0.2,IF(R3635&gt;0.3,0.3,)))),REFERENCIAS!$C:$D,2,0)*VLOOKUP($R$2,PONDERADORES!$A$11:$G$11,7,0)</f>
        <v>15</v>
      </c>
      <c r="AA3635" s="92"/>
      <c r="AB3635" s="95" t="e">
        <f t="shared" ca="1" si="223"/>
        <v>#REF!</v>
      </c>
      <c r="AC3635" s="23" t="e">
        <f ca="1">IF(AB3635&gt;REFERENCIAS!$C$62,REFERENCIAS!$B$62,IF(AND(AB3635&gt;=REFERENCIAS!$C$63,AB3635&lt;REFERENCIAS!$D$63),REFERENCIAS!$B$63,IF(AND(AB3635&gt;REFERENCIAS!$C$64,AB3635&lt;=REFERENCIAS!$D$64),REFERENCIAS!$B$64,IF(AND(AB3635&gt;=REFERENCIAS!$C$65,AB3635&lt;REFERENCIAS!$D$65),REFERENCIAS!$B$65, "Revisar"))))</f>
        <v>#REF!</v>
      </c>
      <c r="AD3635" s="94" t="e">
        <f ca="1">VLOOKUP(AC3635,REFERENCIAS!$B$62:$G$65,4,FALSE)</f>
        <v>#REF!</v>
      </c>
    </row>
    <row r="3636" spans="1:30" ht="17.25" x14ac:dyDescent="0.25">
      <c r="A3636" s="74"/>
      <c r="B3636" s="19"/>
      <c r="C3636" s="19"/>
      <c r="D3636" s="50"/>
      <c r="E3636" s="73"/>
      <c r="F3636" s="74"/>
      <c r="G3636" s="9"/>
      <c r="H3636" s="48"/>
      <c r="I3636" s="49">
        <f t="shared" ca="1" si="224"/>
        <v>2022</v>
      </c>
      <c r="J3636" s="22">
        <f t="shared" ca="1" si="221"/>
        <v>1</v>
      </c>
      <c r="K3636" s="19"/>
      <c r="L3636" s="73"/>
      <c r="M3636" s="74"/>
      <c r="N3636" s="19"/>
      <c r="O3636" s="73"/>
      <c r="P3636" s="82">
        <v>1</v>
      </c>
      <c r="Q3636" s="24">
        <v>1</v>
      </c>
      <c r="R3636" s="81">
        <f t="shared" si="222"/>
        <v>1</v>
      </c>
      <c r="S3636" s="87"/>
      <c r="T3636" s="19"/>
      <c r="U3636" s="25"/>
      <c r="V3636" s="25"/>
      <c r="W3636" s="81"/>
      <c r="X3636" s="91" t="e">
        <f ca="1">+VLOOKUP(#REF!,REFERENCIAS!$C:$D,2,0)*VLOOKUP(#REF!,PONDERADORES!A:P,IF(AND(INFORMACION!$T3636='REFERENCIAS RIESGO'!$C$36,INFORMACION!$F3636=REFERENCIAS!$C$24),16,IF(INFORMACION!$T3636='REFERENCIAS RIESGO'!$C$36,13,IF(INFORMACION!$F3636=REFERENCIAS!$C$24,10,7))),0)+VLOOKUP(K3636,REFERENCIAS!$C:$D,2,0)*VLOOKUP($K$2,PONDERADORES!A:P,IF(AND(INFORMACION!$T3636='REFERENCIAS RIESGO'!$C$36,INFORMACION!$F3636=REFERENCIAS!$C$24),16,IF(INFORMACION!$T3636='REFERENCIAS RIESGO'!$C$36,13,IF(INFORMACION!$F3636=REFERENCIAS!$C$24,10,7))),0)+VLOOKUP(L3636,REFERENCIAS!$C:$D,2,0)*VLOOKUP($L$2,PONDERADORES!A:P,IF(AND(INFORMACION!$T3636='REFERENCIAS RIESGO'!$C$36,INFORMACION!$F3636=REFERENCIAS!$C$24),16,IF(INFORMACION!$T3636='REFERENCIAS RIESGO'!$C$36,13,IF(INFORMACION!$F3636=REFERENCIAS!$C$24,10,7))),0)+VLOOKUP(F3636,REFERENCIAS!$C:$D,2,0)*VLOOKUP($F$2,PONDERADORES!A:P,IF(AND(INFORMACION!$T3636='REFERENCIAS RIESGO'!$C$36,INFORMACION!$F3636=REFERENCIAS!$C$24),16,IF(INFORMACION!$T3636='REFERENCIAS RIESGO'!$C$36,13,IF(INFORMACION!$F3636=REFERENCIAS!$C$24,10,7))),0)+VLOOKUP(T3636,REFERENCIAS!$C:$D,2,0)*VLOOKUP($T$2,PONDERADORES!A:P,IF(AND(INFORMACION!$T3636='REFERENCIAS RIESGO'!$C$36,INFORMACION!$F3636=REFERENCIAS!$C$24),16,IF(INFORMACION!$T3636='REFERENCIAS RIESGO'!$C$36,13,IF(INFORMACION!$F3636=REFERENCIAS!$C$24,10,7))),0)+VLOOKUP(IF(J3636&lt;=0.2,0.2,IF(AND(J3636&gt;0.2,J3636&lt;=0.4),0.4,IF(AND(J3636&gt;0.4,J3636&lt;=0.6),0.6,IF(AND(J3636&gt;0.6,J3636&lt;=0.8),0.8,IF(AND(J3636&gt;0.8,J3636&lt;=1),1))))),REFERENCIAS!$C:$D,2,0)*VLOOKUP($J$2,PONDERADORES!A:P,IF(AND(INFORMACION!$T3636='REFERENCIAS RIESGO'!$C$36,INFORMACION!$F3636=REFERENCIAS!$C$24),16,IF(INFORMACION!$T3636='REFERENCIAS RIESGO'!$C$36,13,IF(INFORMACION!$F3636=REFERENCIAS!$C$24,10,7))),0)</f>
        <v>#REF!</v>
      </c>
      <c r="Y3636" s="68">
        <f>+VLOOKUP(M3636,REFERENCIAS!$C:$D,2,0)*VLOOKUP($M$2,PONDERADORES!$A$7:$G$9,7,0)+VLOOKUP(N3636,REFERENCIAS!$C:$D,2,0)*VLOOKUP($N$2,PONDERADORES!$A$7:$G$9,7,0)+VLOOKUP(O3636,REFERENCIAS!$C:$D,2,0)*VLOOKUP($O$2,PONDERADORES!$A$7:$G$9,7,0)</f>
        <v>0.2</v>
      </c>
      <c r="Z3636" s="2">
        <f>+VLOOKUP(IF(R3636&lt;0.1,0,IF(AND(R3636&gt;=0.1,R3636&lt;0.2),0.1,IF(AND(R3636&gt;=0.2,R3636&lt;0.3),0.2,IF(R3636&gt;0.3,0.3,)))),REFERENCIAS!$C:$D,2,0)*VLOOKUP($R$2,PONDERADORES!$A$11:$G$11,7,0)</f>
        <v>15</v>
      </c>
      <c r="AA3636" s="92"/>
      <c r="AB3636" s="95" t="e">
        <f t="shared" ca="1" si="223"/>
        <v>#REF!</v>
      </c>
      <c r="AC3636" s="23" t="e">
        <f ca="1">IF(AB3636&gt;REFERENCIAS!$C$62,REFERENCIAS!$B$62,IF(AND(AB3636&gt;=REFERENCIAS!$C$63,AB3636&lt;REFERENCIAS!$D$63),REFERENCIAS!$B$63,IF(AND(AB3636&gt;REFERENCIAS!$C$64,AB3636&lt;=REFERENCIAS!$D$64),REFERENCIAS!$B$64,IF(AND(AB3636&gt;=REFERENCIAS!$C$65,AB3636&lt;REFERENCIAS!$D$65),REFERENCIAS!$B$65, "Revisar"))))</f>
        <v>#REF!</v>
      </c>
      <c r="AD3636" s="94" t="e">
        <f ca="1">VLOOKUP(AC3636,REFERENCIAS!$B$62:$G$65,4,FALSE)</f>
        <v>#REF!</v>
      </c>
    </row>
    <row r="3637" spans="1:30" ht="17.25" x14ac:dyDescent="0.25">
      <c r="A3637" s="74"/>
      <c r="B3637" s="19"/>
      <c r="C3637" s="19"/>
      <c r="D3637" s="50"/>
      <c r="E3637" s="73"/>
      <c r="F3637" s="74"/>
      <c r="G3637" s="9"/>
      <c r="H3637" s="48"/>
      <c r="I3637" s="49">
        <f t="shared" ca="1" si="224"/>
        <v>2022</v>
      </c>
      <c r="J3637" s="22">
        <f t="shared" ca="1" si="221"/>
        <v>1</v>
      </c>
      <c r="K3637" s="19"/>
      <c r="L3637" s="73"/>
      <c r="M3637" s="74"/>
      <c r="N3637" s="19"/>
      <c r="O3637" s="73"/>
      <c r="P3637" s="82">
        <v>1</v>
      </c>
      <c r="Q3637" s="24">
        <v>1</v>
      </c>
      <c r="R3637" s="81">
        <f t="shared" si="222"/>
        <v>1</v>
      </c>
      <c r="S3637" s="87"/>
      <c r="T3637" s="19"/>
      <c r="U3637" s="25"/>
      <c r="V3637" s="25"/>
      <c r="W3637" s="81"/>
      <c r="X3637" s="91" t="e">
        <f ca="1">+VLOOKUP(#REF!,REFERENCIAS!$C:$D,2,0)*VLOOKUP(#REF!,PONDERADORES!A:P,IF(AND(INFORMACION!$T3637='REFERENCIAS RIESGO'!$C$36,INFORMACION!$F3637=REFERENCIAS!$C$24),16,IF(INFORMACION!$T3637='REFERENCIAS RIESGO'!$C$36,13,IF(INFORMACION!$F3637=REFERENCIAS!$C$24,10,7))),0)+VLOOKUP(K3637,REFERENCIAS!$C:$D,2,0)*VLOOKUP($K$2,PONDERADORES!A:P,IF(AND(INFORMACION!$T3637='REFERENCIAS RIESGO'!$C$36,INFORMACION!$F3637=REFERENCIAS!$C$24),16,IF(INFORMACION!$T3637='REFERENCIAS RIESGO'!$C$36,13,IF(INFORMACION!$F3637=REFERENCIAS!$C$24,10,7))),0)+VLOOKUP(L3637,REFERENCIAS!$C:$D,2,0)*VLOOKUP($L$2,PONDERADORES!A:P,IF(AND(INFORMACION!$T3637='REFERENCIAS RIESGO'!$C$36,INFORMACION!$F3637=REFERENCIAS!$C$24),16,IF(INFORMACION!$T3637='REFERENCIAS RIESGO'!$C$36,13,IF(INFORMACION!$F3637=REFERENCIAS!$C$24,10,7))),0)+VLOOKUP(F3637,REFERENCIAS!$C:$D,2,0)*VLOOKUP($F$2,PONDERADORES!A:P,IF(AND(INFORMACION!$T3637='REFERENCIAS RIESGO'!$C$36,INFORMACION!$F3637=REFERENCIAS!$C$24),16,IF(INFORMACION!$T3637='REFERENCIAS RIESGO'!$C$36,13,IF(INFORMACION!$F3637=REFERENCIAS!$C$24,10,7))),0)+VLOOKUP(T3637,REFERENCIAS!$C:$D,2,0)*VLOOKUP($T$2,PONDERADORES!A:P,IF(AND(INFORMACION!$T3637='REFERENCIAS RIESGO'!$C$36,INFORMACION!$F3637=REFERENCIAS!$C$24),16,IF(INFORMACION!$T3637='REFERENCIAS RIESGO'!$C$36,13,IF(INFORMACION!$F3637=REFERENCIAS!$C$24,10,7))),0)+VLOOKUP(IF(J3637&lt;=0.2,0.2,IF(AND(J3637&gt;0.2,J3637&lt;=0.4),0.4,IF(AND(J3637&gt;0.4,J3637&lt;=0.6),0.6,IF(AND(J3637&gt;0.6,J3637&lt;=0.8),0.8,IF(AND(J3637&gt;0.8,J3637&lt;=1),1))))),REFERENCIAS!$C:$D,2,0)*VLOOKUP($J$2,PONDERADORES!A:P,IF(AND(INFORMACION!$T3637='REFERENCIAS RIESGO'!$C$36,INFORMACION!$F3637=REFERENCIAS!$C$24),16,IF(INFORMACION!$T3637='REFERENCIAS RIESGO'!$C$36,13,IF(INFORMACION!$F3637=REFERENCIAS!$C$24,10,7))),0)</f>
        <v>#REF!</v>
      </c>
      <c r="Y3637" s="68">
        <f>+VLOOKUP(M3637,REFERENCIAS!$C:$D,2,0)*VLOOKUP($M$2,PONDERADORES!$A$7:$G$9,7,0)+VLOOKUP(N3637,REFERENCIAS!$C:$D,2,0)*VLOOKUP($N$2,PONDERADORES!$A$7:$G$9,7,0)+VLOOKUP(O3637,REFERENCIAS!$C:$D,2,0)*VLOOKUP($O$2,PONDERADORES!$A$7:$G$9,7,0)</f>
        <v>0.2</v>
      </c>
      <c r="Z3637" s="2">
        <f>+VLOOKUP(IF(R3637&lt;0.1,0,IF(AND(R3637&gt;=0.1,R3637&lt;0.2),0.1,IF(AND(R3637&gt;=0.2,R3637&lt;0.3),0.2,IF(R3637&gt;0.3,0.3,)))),REFERENCIAS!$C:$D,2,0)*VLOOKUP($R$2,PONDERADORES!$A$11:$G$11,7,0)</f>
        <v>15</v>
      </c>
      <c r="AA3637" s="92"/>
      <c r="AB3637" s="95" t="e">
        <f t="shared" ca="1" si="223"/>
        <v>#REF!</v>
      </c>
      <c r="AC3637" s="23" t="e">
        <f ca="1">IF(AB3637&gt;REFERENCIAS!$C$62,REFERENCIAS!$B$62,IF(AND(AB3637&gt;=REFERENCIAS!$C$63,AB3637&lt;REFERENCIAS!$D$63),REFERENCIAS!$B$63,IF(AND(AB3637&gt;REFERENCIAS!$C$64,AB3637&lt;=REFERENCIAS!$D$64),REFERENCIAS!$B$64,IF(AND(AB3637&gt;=REFERENCIAS!$C$65,AB3637&lt;REFERENCIAS!$D$65),REFERENCIAS!$B$65, "Revisar"))))</f>
        <v>#REF!</v>
      </c>
      <c r="AD3637" s="94" t="e">
        <f ca="1">VLOOKUP(AC3637,REFERENCIAS!$B$62:$G$65,4,FALSE)</f>
        <v>#REF!</v>
      </c>
    </row>
    <row r="3638" spans="1:30" ht="17.25" x14ac:dyDescent="0.25">
      <c r="A3638" s="74"/>
      <c r="B3638" s="19"/>
      <c r="C3638" s="19"/>
      <c r="D3638" s="50"/>
      <c r="E3638" s="73"/>
      <c r="F3638" s="74"/>
      <c r="G3638" s="9"/>
      <c r="H3638" s="48"/>
      <c r="I3638" s="49">
        <f t="shared" ca="1" si="224"/>
        <v>2022</v>
      </c>
      <c r="J3638" s="22">
        <f t="shared" ca="1" si="221"/>
        <v>1</v>
      </c>
      <c r="K3638" s="19"/>
      <c r="L3638" s="73"/>
      <c r="M3638" s="74"/>
      <c r="N3638" s="19"/>
      <c r="O3638" s="73"/>
      <c r="P3638" s="82">
        <v>1</v>
      </c>
      <c r="Q3638" s="24">
        <v>1</v>
      </c>
      <c r="R3638" s="81">
        <f t="shared" si="222"/>
        <v>1</v>
      </c>
      <c r="S3638" s="87"/>
      <c r="T3638" s="19"/>
      <c r="U3638" s="25"/>
      <c r="V3638" s="25"/>
      <c r="W3638" s="81"/>
      <c r="X3638" s="91" t="e">
        <f ca="1">+VLOOKUP(#REF!,REFERENCIAS!$C:$D,2,0)*VLOOKUP(#REF!,PONDERADORES!A:P,IF(AND(INFORMACION!$T3638='REFERENCIAS RIESGO'!$C$36,INFORMACION!$F3638=REFERENCIAS!$C$24),16,IF(INFORMACION!$T3638='REFERENCIAS RIESGO'!$C$36,13,IF(INFORMACION!$F3638=REFERENCIAS!$C$24,10,7))),0)+VLOOKUP(K3638,REFERENCIAS!$C:$D,2,0)*VLOOKUP($K$2,PONDERADORES!A:P,IF(AND(INFORMACION!$T3638='REFERENCIAS RIESGO'!$C$36,INFORMACION!$F3638=REFERENCIAS!$C$24),16,IF(INFORMACION!$T3638='REFERENCIAS RIESGO'!$C$36,13,IF(INFORMACION!$F3638=REFERENCIAS!$C$24,10,7))),0)+VLOOKUP(L3638,REFERENCIAS!$C:$D,2,0)*VLOOKUP($L$2,PONDERADORES!A:P,IF(AND(INFORMACION!$T3638='REFERENCIAS RIESGO'!$C$36,INFORMACION!$F3638=REFERENCIAS!$C$24),16,IF(INFORMACION!$T3638='REFERENCIAS RIESGO'!$C$36,13,IF(INFORMACION!$F3638=REFERENCIAS!$C$24,10,7))),0)+VLOOKUP(F3638,REFERENCIAS!$C:$D,2,0)*VLOOKUP($F$2,PONDERADORES!A:P,IF(AND(INFORMACION!$T3638='REFERENCIAS RIESGO'!$C$36,INFORMACION!$F3638=REFERENCIAS!$C$24),16,IF(INFORMACION!$T3638='REFERENCIAS RIESGO'!$C$36,13,IF(INFORMACION!$F3638=REFERENCIAS!$C$24,10,7))),0)+VLOOKUP(T3638,REFERENCIAS!$C:$D,2,0)*VLOOKUP($T$2,PONDERADORES!A:P,IF(AND(INFORMACION!$T3638='REFERENCIAS RIESGO'!$C$36,INFORMACION!$F3638=REFERENCIAS!$C$24),16,IF(INFORMACION!$T3638='REFERENCIAS RIESGO'!$C$36,13,IF(INFORMACION!$F3638=REFERENCIAS!$C$24,10,7))),0)+VLOOKUP(IF(J3638&lt;=0.2,0.2,IF(AND(J3638&gt;0.2,J3638&lt;=0.4),0.4,IF(AND(J3638&gt;0.4,J3638&lt;=0.6),0.6,IF(AND(J3638&gt;0.6,J3638&lt;=0.8),0.8,IF(AND(J3638&gt;0.8,J3638&lt;=1),1))))),REFERENCIAS!$C:$D,2,0)*VLOOKUP($J$2,PONDERADORES!A:P,IF(AND(INFORMACION!$T3638='REFERENCIAS RIESGO'!$C$36,INFORMACION!$F3638=REFERENCIAS!$C$24),16,IF(INFORMACION!$T3638='REFERENCIAS RIESGO'!$C$36,13,IF(INFORMACION!$F3638=REFERENCIAS!$C$24,10,7))),0)</f>
        <v>#REF!</v>
      </c>
      <c r="Y3638" s="68">
        <f>+VLOOKUP(M3638,REFERENCIAS!$C:$D,2,0)*VLOOKUP($M$2,PONDERADORES!$A$7:$G$9,7,0)+VLOOKUP(N3638,REFERENCIAS!$C:$D,2,0)*VLOOKUP($N$2,PONDERADORES!$A$7:$G$9,7,0)+VLOOKUP(O3638,REFERENCIAS!$C:$D,2,0)*VLOOKUP($O$2,PONDERADORES!$A$7:$G$9,7,0)</f>
        <v>0.2</v>
      </c>
      <c r="Z3638" s="2">
        <f>+VLOOKUP(IF(R3638&lt;0.1,0,IF(AND(R3638&gt;=0.1,R3638&lt;0.2),0.1,IF(AND(R3638&gt;=0.2,R3638&lt;0.3),0.2,IF(R3638&gt;0.3,0.3,)))),REFERENCIAS!$C:$D,2,0)*VLOOKUP($R$2,PONDERADORES!$A$11:$G$11,7,0)</f>
        <v>15</v>
      </c>
      <c r="AA3638" s="92"/>
      <c r="AB3638" s="95" t="e">
        <f t="shared" ca="1" si="223"/>
        <v>#REF!</v>
      </c>
      <c r="AC3638" s="23" t="e">
        <f ca="1">IF(AB3638&gt;REFERENCIAS!$C$62,REFERENCIAS!$B$62,IF(AND(AB3638&gt;=REFERENCIAS!$C$63,AB3638&lt;REFERENCIAS!$D$63),REFERENCIAS!$B$63,IF(AND(AB3638&gt;REFERENCIAS!$C$64,AB3638&lt;=REFERENCIAS!$D$64),REFERENCIAS!$B$64,IF(AND(AB3638&gt;=REFERENCIAS!$C$65,AB3638&lt;REFERENCIAS!$D$65),REFERENCIAS!$B$65, "Revisar"))))</f>
        <v>#REF!</v>
      </c>
      <c r="AD3638" s="94" t="e">
        <f ca="1">VLOOKUP(AC3638,REFERENCIAS!$B$62:$G$65,4,FALSE)</f>
        <v>#REF!</v>
      </c>
    </row>
    <row r="3639" spans="1:30" ht="17.25" x14ac:dyDescent="0.25">
      <c r="A3639" s="74"/>
      <c r="B3639" s="19"/>
      <c r="C3639" s="19"/>
      <c r="D3639" s="50"/>
      <c r="E3639" s="73"/>
      <c r="F3639" s="74"/>
      <c r="G3639" s="9"/>
      <c r="H3639" s="48"/>
      <c r="I3639" s="49">
        <f t="shared" ca="1" si="224"/>
        <v>2022</v>
      </c>
      <c r="J3639" s="22">
        <f t="shared" ca="1" si="221"/>
        <v>1</v>
      </c>
      <c r="K3639" s="19"/>
      <c r="L3639" s="73"/>
      <c r="M3639" s="74"/>
      <c r="N3639" s="19"/>
      <c r="O3639" s="73"/>
      <c r="P3639" s="82">
        <v>1</v>
      </c>
      <c r="Q3639" s="24">
        <v>1</v>
      </c>
      <c r="R3639" s="81">
        <f t="shared" si="222"/>
        <v>1</v>
      </c>
      <c r="S3639" s="87"/>
      <c r="T3639" s="19"/>
      <c r="U3639" s="25"/>
      <c r="V3639" s="25"/>
      <c r="W3639" s="81"/>
      <c r="X3639" s="91" t="e">
        <f ca="1">+VLOOKUP(#REF!,REFERENCIAS!$C:$D,2,0)*VLOOKUP(#REF!,PONDERADORES!A:P,IF(AND(INFORMACION!$T3639='REFERENCIAS RIESGO'!$C$36,INFORMACION!$F3639=REFERENCIAS!$C$24),16,IF(INFORMACION!$T3639='REFERENCIAS RIESGO'!$C$36,13,IF(INFORMACION!$F3639=REFERENCIAS!$C$24,10,7))),0)+VLOOKUP(K3639,REFERENCIAS!$C:$D,2,0)*VLOOKUP($K$2,PONDERADORES!A:P,IF(AND(INFORMACION!$T3639='REFERENCIAS RIESGO'!$C$36,INFORMACION!$F3639=REFERENCIAS!$C$24),16,IF(INFORMACION!$T3639='REFERENCIAS RIESGO'!$C$36,13,IF(INFORMACION!$F3639=REFERENCIAS!$C$24,10,7))),0)+VLOOKUP(L3639,REFERENCIAS!$C:$D,2,0)*VLOOKUP($L$2,PONDERADORES!A:P,IF(AND(INFORMACION!$T3639='REFERENCIAS RIESGO'!$C$36,INFORMACION!$F3639=REFERENCIAS!$C$24),16,IF(INFORMACION!$T3639='REFERENCIAS RIESGO'!$C$36,13,IF(INFORMACION!$F3639=REFERENCIAS!$C$24,10,7))),0)+VLOOKUP(F3639,REFERENCIAS!$C:$D,2,0)*VLOOKUP($F$2,PONDERADORES!A:P,IF(AND(INFORMACION!$T3639='REFERENCIAS RIESGO'!$C$36,INFORMACION!$F3639=REFERENCIAS!$C$24),16,IF(INFORMACION!$T3639='REFERENCIAS RIESGO'!$C$36,13,IF(INFORMACION!$F3639=REFERENCIAS!$C$24,10,7))),0)+VLOOKUP(T3639,REFERENCIAS!$C:$D,2,0)*VLOOKUP($T$2,PONDERADORES!A:P,IF(AND(INFORMACION!$T3639='REFERENCIAS RIESGO'!$C$36,INFORMACION!$F3639=REFERENCIAS!$C$24),16,IF(INFORMACION!$T3639='REFERENCIAS RIESGO'!$C$36,13,IF(INFORMACION!$F3639=REFERENCIAS!$C$24,10,7))),0)+VLOOKUP(IF(J3639&lt;=0.2,0.2,IF(AND(J3639&gt;0.2,J3639&lt;=0.4),0.4,IF(AND(J3639&gt;0.4,J3639&lt;=0.6),0.6,IF(AND(J3639&gt;0.6,J3639&lt;=0.8),0.8,IF(AND(J3639&gt;0.8,J3639&lt;=1),1))))),REFERENCIAS!$C:$D,2,0)*VLOOKUP($J$2,PONDERADORES!A:P,IF(AND(INFORMACION!$T3639='REFERENCIAS RIESGO'!$C$36,INFORMACION!$F3639=REFERENCIAS!$C$24),16,IF(INFORMACION!$T3639='REFERENCIAS RIESGO'!$C$36,13,IF(INFORMACION!$F3639=REFERENCIAS!$C$24,10,7))),0)</f>
        <v>#REF!</v>
      </c>
      <c r="Y3639" s="68">
        <f>+VLOOKUP(M3639,REFERENCIAS!$C:$D,2,0)*VLOOKUP($M$2,PONDERADORES!$A$7:$G$9,7,0)+VLOOKUP(N3639,REFERENCIAS!$C:$D,2,0)*VLOOKUP($N$2,PONDERADORES!$A$7:$G$9,7,0)+VLOOKUP(O3639,REFERENCIAS!$C:$D,2,0)*VLOOKUP($O$2,PONDERADORES!$A$7:$G$9,7,0)</f>
        <v>0.2</v>
      </c>
      <c r="Z3639" s="2">
        <f>+VLOOKUP(IF(R3639&lt;0.1,0,IF(AND(R3639&gt;=0.1,R3639&lt;0.2),0.1,IF(AND(R3639&gt;=0.2,R3639&lt;0.3),0.2,IF(R3639&gt;0.3,0.3,)))),REFERENCIAS!$C:$D,2,0)*VLOOKUP($R$2,PONDERADORES!$A$11:$G$11,7,0)</f>
        <v>15</v>
      </c>
      <c r="AA3639" s="92"/>
      <c r="AB3639" s="95" t="e">
        <f t="shared" ca="1" si="223"/>
        <v>#REF!</v>
      </c>
      <c r="AC3639" s="23" t="e">
        <f ca="1">IF(AB3639&gt;REFERENCIAS!$C$62,REFERENCIAS!$B$62,IF(AND(AB3639&gt;=REFERENCIAS!$C$63,AB3639&lt;REFERENCIAS!$D$63),REFERENCIAS!$B$63,IF(AND(AB3639&gt;REFERENCIAS!$C$64,AB3639&lt;=REFERENCIAS!$D$64),REFERENCIAS!$B$64,IF(AND(AB3639&gt;=REFERENCIAS!$C$65,AB3639&lt;REFERENCIAS!$D$65),REFERENCIAS!$B$65, "Revisar"))))</f>
        <v>#REF!</v>
      </c>
      <c r="AD3639" s="94" t="e">
        <f ca="1">VLOOKUP(AC3639,REFERENCIAS!$B$62:$G$65,4,FALSE)</f>
        <v>#REF!</v>
      </c>
    </row>
    <row r="3640" spans="1:30" ht="17.25" x14ac:dyDescent="0.25">
      <c r="A3640" s="74"/>
      <c r="B3640" s="19"/>
      <c r="C3640" s="19"/>
      <c r="D3640" s="50"/>
      <c r="E3640" s="73"/>
      <c r="F3640" s="74"/>
      <c r="G3640" s="9"/>
      <c r="H3640" s="48"/>
      <c r="I3640" s="49">
        <f t="shared" ca="1" si="224"/>
        <v>2022</v>
      </c>
      <c r="J3640" s="22">
        <f t="shared" ca="1" si="221"/>
        <v>1</v>
      </c>
      <c r="K3640" s="19"/>
      <c r="L3640" s="73"/>
      <c r="M3640" s="74"/>
      <c r="N3640" s="19"/>
      <c r="O3640" s="73"/>
      <c r="P3640" s="82">
        <v>1</v>
      </c>
      <c r="Q3640" s="24">
        <v>1</v>
      </c>
      <c r="R3640" s="81">
        <f t="shared" si="222"/>
        <v>1</v>
      </c>
      <c r="S3640" s="87"/>
      <c r="T3640" s="19"/>
      <c r="U3640" s="25"/>
      <c r="V3640" s="25"/>
      <c r="W3640" s="81"/>
      <c r="X3640" s="91" t="e">
        <f ca="1">+VLOOKUP(#REF!,REFERENCIAS!$C:$D,2,0)*VLOOKUP(#REF!,PONDERADORES!A:P,IF(AND(INFORMACION!$T3640='REFERENCIAS RIESGO'!$C$36,INFORMACION!$F3640=REFERENCIAS!$C$24),16,IF(INFORMACION!$T3640='REFERENCIAS RIESGO'!$C$36,13,IF(INFORMACION!$F3640=REFERENCIAS!$C$24,10,7))),0)+VLOOKUP(K3640,REFERENCIAS!$C:$D,2,0)*VLOOKUP($K$2,PONDERADORES!A:P,IF(AND(INFORMACION!$T3640='REFERENCIAS RIESGO'!$C$36,INFORMACION!$F3640=REFERENCIAS!$C$24),16,IF(INFORMACION!$T3640='REFERENCIAS RIESGO'!$C$36,13,IF(INFORMACION!$F3640=REFERENCIAS!$C$24,10,7))),0)+VLOOKUP(L3640,REFERENCIAS!$C:$D,2,0)*VLOOKUP($L$2,PONDERADORES!A:P,IF(AND(INFORMACION!$T3640='REFERENCIAS RIESGO'!$C$36,INFORMACION!$F3640=REFERENCIAS!$C$24),16,IF(INFORMACION!$T3640='REFERENCIAS RIESGO'!$C$36,13,IF(INFORMACION!$F3640=REFERENCIAS!$C$24,10,7))),0)+VLOOKUP(F3640,REFERENCIAS!$C:$D,2,0)*VLOOKUP($F$2,PONDERADORES!A:P,IF(AND(INFORMACION!$T3640='REFERENCIAS RIESGO'!$C$36,INFORMACION!$F3640=REFERENCIAS!$C$24),16,IF(INFORMACION!$T3640='REFERENCIAS RIESGO'!$C$36,13,IF(INFORMACION!$F3640=REFERENCIAS!$C$24,10,7))),0)+VLOOKUP(T3640,REFERENCIAS!$C:$D,2,0)*VLOOKUP($T$2,PONDERADORES!A:P,IF(AND(INFORMACION!$T3640='REFERENCIAS RIESGO'!$C$36,INFORMACION!$F3640=REFERENCIAS!$C$24),16,IF(INFORMACION!$T3640='REFERENCIAS RIESGO'!$C$36,13,IF(INFORMACION!$F3640=REFERENCIAS!$C$24,10,7))),0)+VLOOKUP(IF(J3640&lt;=0.2,0.2,IF(AND(J3640&gt;0.2,J3640&lt;=0.4),0.4,IF(AND(J3640&gt;0.4,J3640&lt;=0.6),0.6,IF(AND(J3640&gt;0.6,J3640&lt;=0.8),0.8,IF(AND(J3640&gt;0.8,J3640&lt;=1),1))))),REFERENCIAS!$C:$D,2,0)*VLOOKUP($J$2,PONDERADORES!A:P,IF(AND(INFORMACION!$T3640='REFERENCIAS RIESGO'!$C$36,INFORMACION!$F3640=REFERENCIAS!$C$24),16,IF(INFORMACION!$T3640='REFERENCIAS RIESGO'!$C$36,13,IF(INFORMACION!$F3640=REFERENCIAS!$C$24,10,7))),0)</f>
        <v>#REF!</v>
      </c>
      <c r="Y3640" s="68">
        <f>+VLOOKUP(M3640,REFERENCIAS!$C:$D,2,0)*VLOOKUP($M$2,PONDERADORES!$A$7:$G$9,7,0)+VLOOKUP(N3640,REFERENCIAS!$C:$D,2,0)*VLOOKUP($N$2,PONDERADORES!$A$7:$G$9,7,0)+VLOOKUP(O3640,REFERENCIAS!$C:$D,2,0)*VLOOKUP($O$2,PONDERADORES!$A$7:$G$9,7,0)</f>
        <v>0.2</v>
      </c>
      <c r="Z3640" s="2">
        <f>+VLOOKUP(IF(R3640&lt;0.1,0,IF(AND(R3640&gt;=0.1,R3640&lt;0.2),0.1,IF(AND(R3640&gt;=0.2,R3640&lt;0.3),0.2,IF(R3640&gt;0.3,0.3,)))),REFERENCIAS!$C:$D,2,0)*VLOOKUP($R$2,PONDERADORES!$A$11:$G$11,7,0)</f>
        <v>15</v>
      </c>
      <c r="AA3640" s="92"/>
      <c r="AB3640" s="95" t="e">
        <f t="shared" ca="1" si="223"/>
        <v>#REF!</v>
      </c>
      <c r="AC3640" s="23" t="e">
        <f ca="1">IF(AB3640&gt;REFERENCIAS!$C$62,REFERENCIAS!$B$62,IF(AND(AB3640&gt;=REFERENCIAS!$C$63,AB3640&lt;REFERENCIAS!$D$63),REFERENCIAS!$B$63,IF(AND(AB3640&gt;REFERENCIAS!$C$64,AB3640&lt;=REFERENCIAS!$D$64),REFERENCIAS!$B$64,IF(AND(AB3640&gt;=REFERENCIAS!$C$65,AB3640&lt;REFERENCIAS!$D$65),REFERENCIAS!$B$65, "Revisar"))))</f>
        <v>#REF!</v>
      </c>
      <c r="AD3640" s="94" t="e">
        <f ca="1">VLOOKUP(AC3640,REFERENCIAS!$B$62:$G$65,4,FALSE)</f>
        <v>#REF!</v>
      </c>
    </row>
    <row r="3641" spans="1:30" ht="17.25" x14ac:dyDescent="0.25">
      <c r="A3641" s="74"/>
      <c r="B3641" s="19"/>
      <c r="C3641" s="19"/>
      <c r="D3641" s="50"/>
      <c r="E3641" s="73"/>
      <c r="F3641" s="74"/>
      <c r="G3641" s="9"/>
      <c r="H3641" s="48"/>
      <c r="I3641" s="49">
        <f t="shared" ca="1" si="224"/>
        <v>2022</v>
      </c>
      <c r="J3641" s="22">
        <f t="shared" ca="1" si="221"/>
        <v>1</v>
      </c>
      <c r="K3641" s="19"/>
      <c r="L3641" s="73"/>
      <c r="M3641" s="74"/>
      <c r="N3641" s="19"/>
      <c r="O3641" s="73"/>
      <c r="P3641" s="82">
        <v>1</v>
      </c>
      <c r="Q3641" s="24">
        <v>1</v>
      </c>
      <c r="R3641" s="81">
        <f t="shared" si="222"/>
        <v>1</v>
      </c>
      <c r="S3641" s="87"/>
      <c r="T3641" s="19"/>
      <c r="U3641" s="25"/>
      <c r="V3641" s="25"/>
      <c r="W3641" s="81"/>
      <c r="X3641" s="91" t="e">
        <f ca="1">+VLOOKUP(#REF!,REFERENCIAS!$C:$D,2,0)*VLOOKUP(#REF!,PONDERADORES!A:P,IF(AND(INFORMACION!$T3641='REFERENCIAS RIESGO'!$C$36,INFORMACION!$F3641=REFERENCIAS!$C$24),16,IF(INFORMACION!$T3641='REFERENCIAS RIESGO'!$C$36,13,IF(INFORMACION!$F3641=REFERENCIAS!$C$24,10,7))),0)+VLOOKUP(K3641,REFERENCIAS!$C:$D,2,0)*VLOOKUP($K$2,PONDERADORES!A:P,IF(AND(INFORMACION!$T3641='REFERENCIAS RIESGO'!$C$36,INFORMACION!$F3641=REFERENCIAS!$C$24),16,IF(INFORMACION!$T3641='REFERENCIAS RIESGO'!$C$36,13,IF(INFORMACION!$F3641=REFERENCIAS!$C$24,10,7))),0)+VLOOKUP(L3641,REFERENCIAS!$C:$D,2,0)*VLOOKUP($L$2,PONDERADORES!A:P,IF(AND(INFORMACION!$T3641='REFERENCIAS RIESGO'!$C$36,INFORMACION!$F3641=REFERENCIAS!$C$24),16,IF(INFORMACION!$T3641='REFERENCIAS RIESGO'!$C$36,13,IF(INFORMACION!$F3641=REFERENCIAS!$C$24,10,7))),0)+VLOOKUP(F3641,REFERENCIAS!$C:$D,2,0)*VLOOKUP($F$2,PONDERADORES!A:P,IF(AND(INFORMACION!$T3641='REFERENCIAS RIESGO'!$C$36,INFORMACION!$F3641=REFERENCIAS!$C$24),16,IF(INFORMACION!$T3641='REFERENCIAS RIESGO'!$C$36,13,IF(INFORMACION!$F3641=REFERENCIAS!$C$24,10,7))),0)+VLOOKUP(T3641,REFERENCIAS!$C:$D,2,0)*VLOOKUP($T$2,PONDERADORES!A:P,IF(AND(INFORMACION!$T3641='REFERENCIAS RIESGO'!$C$36,INFORMACION!$F3641=REFERENCIAS!$C$24),16,IF(INFORMACION!$T3641='REFERENCIAS RIESGO'!$C$36,13,IF(INFORMACION!$F3641=REFERENCIAS!$C$24,10,7))),0)+VLOOKUP(IF(J3641&lt;=0.2,0.2,IF(AND(J3641&gt;0.2,J3641&lt;=0.4),0.4,IF(AND(J3641&gt;0.4,J3641&lt;=0.6),0.6,IF(AND(J3641&gt;0.6,J3641&lt;=0.8),0.8,IF(AND(J3641&gt;0.8,J3641&lt;=1),1))))),REFERENCIAS!$C:$D,2,0)*VLOOKUP($J$2,PONDERADORES!A:P,IF(AND(INFORMACION!$T3641='REFERENCIAS RIESGO'!$C$36,INFORMACION!$F3641=REFERENCIAS!$C$24),16,IF(INFORMACION!$T3641='REFERENCIAS RIESGO'!$C$36,13,IF(INFORMACION!$F3641=REFERENCIAS!$C$24,10,7))),0)</f>
        <v>#REF!</v>
      </c>
      <c r="Y3641" s="68">
        <f>+VLOOKUP(M3641,REFERENCIAS!$C:$D,2,0)*VLOOKUP($M$2,PONDERADORES!$A$7:$G$9,7,0)+VLOOKUP(N3641,REFERENCIAS!$C:$D,2,0)*VLOOKUP($N$2,PONDERADORES!$A$7:$G$9,7,0)+VLOOKUP(O3641,REFERENCIAS!$C:$D,2,0)*VLOOKUP($O$2,PONDERADORES!$A$7:$G$9,7,0)</f>
        <v>0.2</v>
      </c>
      <c r="Z3641" s="2">
        <f>+VLOOKUP(IF(R3641&lt;0.1,0,IF(AND(R3641&gt;=0.1,R3641&lt;0.2),0.1,IF(AND(R3641&gt;=0.2,R3641&lt;0.3),0.2,IF(R3641&gt;0.3,0.3,)))),REFERENCIAS!$C:$D,2,0)*VLOOKUP($R$2,PONDERADORES!$A$11:$G$11,7,0)</f>
        <v>15</v>
      </c>
      <c r="AA3641" s="92"/>
      <c r="AB3641" s="95" t="e">
        <f t="shared" ca="1" si="223"/>
        <v>#REF!</v>
      </c>
      <c r="AC3641" s="23" t="e">
        <f ca="1">IF(AB3641&gt;REFERENCIAS!$C$62,REFERENCIAS!$B$62,IF(AND(AB3641&gt;=REFERENCIAS!$C$63,AB3641&lt;REFERENCIAS!$D$63),REFERENCIAS!$B$63,IF(AND(AB3641&gt;REFERENCIAS!$C$64,AB3641&lt;=REFERENCIAS!$D$64),REFERENCIAS!$B$64,IF(AND(AB3641&gt;=REFERENCIAS!$C$65,AB3641&lt;REFERENCIAS!$D$65),REFERENCIAS!$B$65, "Revisar"))))</f>
        <v>#REF!</v>
      </c>
      <c r="AD3641" s="94" t="e">
        <f ca="1">VLOOKUP(AC3641,REFERENCIAS!$B$62:$G$65,4,FALSE)</f>
        <v>#REF!</v>
      </c>
    </row>
    <row r="3642" spans="1:30" ht="17.25" x14ac:dyDescent="0.25">
      <c r="A3642" s="74"/>
      <c r="B3642" s="19"/>
      <c r="C3642" s="19"/>
      <c r="D3642" s="50"/>
      <c r="E3642" s="73"/>
      <c r="F3642" s="74"/>
      <c r="G3642" s="9"/>
      <c r="H3642" s="48"/>
      <c r="I3642" s="49">
        <f t="shared" ca="1" si="224"/>
        <v>2022</v>
      </c>
      <c r="J3642" s="22">
        <f t="shared" ca="1" si="221"/>
        <v>1</v>
      </c>
      <c r="K3642" s="19"/>
      <c r="L3642" s="73"/>
      <c r="M3642" s="74"/>
      <c r="N3642" s="19"/>
      <c r="O3642" s="73"/>
      <c r="P3642" s="82">
        <v>1</v>
      </c>
      <c r="Q3642" s="24">
        <v>1</v>
      </c>
      <c r="R3642" s="81">
        <f t="shared" si="222"/>
        <v>1</v>
      </c>
      <c r="S3642" s="87"/>
      <c r="T3642" s="19"/>
      <c r="U3642" s="25"/>
      <c r="V3642" s="25"/>
      <c r="W3642" s="81"/>
      <c r="X3642" s="91" t="e">
        <f ca="1">+VLOOKUP(#REF!,REFERENCIAS!$C:$D,2,0)*VLOOKUP(#REF!,PONDERADORES!A:P,IF(AND(INFORMACION!$T3642='REFERENCIAS RIESGO'!$C$36,INFORMACION!$F3642=REFERENCIAS!$C$24),16,IF(INFORMACION!$T3642='REFERENCIAS RIESGO'!$C$36,13,IF(INFORMACION!$F3642=REFERENCIAS!$C$24,10,7))),0)+VLOOKUP(K3642,REFERENCIAS!$C:$D,2,0)*VLOOKUP($K$2,PONDERADORES!A:P,IF(AND(INFORMACION!$T3642='REFERENCIAS RIESGO'!$C$36,INFORMACION!$F3642=REFERENCIAS!$C$24),16,IF(INFORMACION!$T3642='REFERENCIAS RIESGO'!$C$36,13,IF(INFORMACION!$F3642=REFERENCIAS!$C$24,10,7))),0)+VLOOKUP(L3642,REFERENCIAS!$C:$D,2,0)*VLOOKUP($L$2,PONDERADORES!A:P,IF(AND(INFORMACION!$T3642='REFERENCIAS RIESGO'!$C$36,INFORMACION!$F3642=REFERENCIAS!$C$24),16,IF(INFORMACION!$T3642='REFERENCIAS RIESGO'!$C$36,13,IF(INFORMACION!$F3642=REFERENCIAS!$C$24,10,7))),0)+VLOOKUP(F3642,REFERENCIAS!$C:$D,2,0)*VLOOKUP($F$2,PONDERADORES!A:P,IF(AND(INFORMACION!$T3642='REFERENCIAS RIESGO'!$C$36,INFORMACION!$F3642=REFERENCIAS!$C$24),16,IF(INFORMACION!$T3642='REFERENCIAS RIESGO'!$C$36,13,IF(INFORMACION!$F3642=REFERENCIAS!$C$24,10,7))),0)+VLOOKUP(T3642,REFERENCIAS!$C:$D,2,0)*VLOOKUP($T$2,PONDERADORES!A:P,IF(AND(INFORMACION!$T3642='REFERENCIAS RIESGO'!$C$36,INFORMACION!$F3642=REFERENCIAS!$C$24),16,IF(INFORMACION!$T3642='REFERENCIAS RIESGO'!$C$36,13,IF(INFORMACION!$F3642=REFERENCIAS!$C$24,10,7))),0)+VLOOKUP(IF(J3642&lt;=0.2,0.2,IF(AND(J3642&gt;0.2,J3642&lt;=0.4),0.4,IF(AND(J3642&gt;0.4,J3642&lt;=0.6),0.6,IF(AND(J3642&gt;0.6,J3642&lt;=0.8),0.8,IF(AND(J3642&gt;0.8,J3642&lt;=1),1))))),REFERENCIAS!$C:$D,2,0)*VLOOKUP($J$2,PONDERADORES!A:P,IF(AND(INFORMACION!$T3642='REFERENCIAS RIESGO'!$C$36,INFORMACION!$F3642=REFERENCIAS!$C$24),16,IF(INFORMACION!$T3642='REFERENCIAS RIESGO'!$C$36,13,IF(INFORMACION!$F3642=REFERENCIAS!$C$24,10,7))),0)</f>
        <v>#REF!</v>
      </c>
      <c r="Y3642" s="68">
        <f>+VLOOKUP(M3642,REFERENCIAS!$C:$D,2,0)*VLOOKUP($M$2,PONDERADORES!$A$7:$G$9,7,0)+VLOOKUP(N3642,REFERENCIAS!$C:$D,2,0)*VLOOKUP($N$2,PONDERADORES!$A$7:$G$9,7,0)+VLOOKUP(O3642,REFERENCIAS!$C:$D,2,0)*VLOOKUP($O$2,PONDERADORES!$A$7:$G$9,7,0)</f>
        <v>0.2</v>
      </c>
      <c r="Z3642" s="2">
        <f>+VLOOKUP(IF(R3642&lt;0.1,0,IF(AND(R3642&gt;=0.1,R3642&lt;0.2),0.1,IF(AND(R3642&gt;=0.2,R3642&lt;0.3),0.2,IF(R3642&gt;0.3,0.3,)))),REFERENCIAS!$C:$D,2,0)*VLOOKUP($R$2,PONDERADORES!$A$11:$G$11,7,0)</f>
        <v>15</v>
      </c>
      <c r="AA3642" s="92"/>
      <c r="AB3642" s="95" t="e">
        <f t="shared" ca="1" si="223"/>
        <v>#REF!</v>
      </c>
      <c r="AC3642" s="23" t="e">
        <f ca="1">IF(AB3642&gt;REFERENCIAS!$C$62,REFERENCIAS!$B$62,IF(AND(AB3642&gt;=REFERENCIAS!$C$63,AB3642&lt;REFERENCIAS!$D$63),REFERENCIAS!$B$63,IF(AND(AB3642&gt;REFERENCIAS!$C$64,AB3642&lt;=REFERENCIAS!$D$64),REFERENCIAS!$B$64,IF(AND(AB3642&gt;=REFERENCIAS!$C$65,AB3642&lt;REFERENCIAS!$D$65),REFERENCIAS!$B$65, "Revisar"))))</f>
        <v>#REF!</v>
      </c>
      <c r="AD3642" s="94" t="e">
        <f ca="1">VLOOKUP(AC3642,REFERENCIAS!$B$62:$G$65,4,FALSE)</f>
        <v>#REF!</v>
      </c>
    </row>
    <row r="3643" spans="1:30" ht="17.25" x14ac:dyDescent="0.25">
      <c r="A3643" s="74"/>
      <c r="B3643" s="19"/>
      <c r="C3643" s="19"/>
      <c r="D3643" s="50"/>
      <c r="E3643" s="73"/>
      <c r="F3643" s="74"/>
      <c r="G3643" s="9"/>
      <c r="H3643" s="48"/>
      <c r="I3643" s="49">
        <f t="shared" ca="1" si="224"/>
        <v>2022</v>
      </c>
      <c r="J3643" s="22">
        <f t="shared" ca="1" si="221"/>
        <v>1</v>
      </c>
      <c r="K3643" s="19"/>
      <c r="L3643" s="73"/>
      <c r="M3643" s="74"/>
      <c r="N3643" s="19"/>
      <c r="O3643" s="73"/>
      <c r="P3643" s="82">
        <v>1</v>
      </c>
      <c r="Q3643" s="24">
        <v>1</v>
      </c>
      <c r="R3643" s="81">
        <f t="shared" si="222"/>
        <v>1</v>
      </c>
      <c r="S3643" s="87"/>
      <c r="T3643" s="19"/>
      <c r="U3643" s="25"/>
      <c r="V3643" s="25"/>
      <c r="W3643" s="81"/>
      <c r="X3643" s="91" t="e">
        <f ca="1">+VLOOKUP(#REF!,REFERENCIAS!$C:$D,2,0)*VLOOKUP(#REF!,PONDERADORES!A:P,IF(AND(INFORMACION!$T3643='REFERENCIAS RIESGO'!$C$36,INFORMACION!$F3643=REFERENCIAS!$C$24),16,IF(INFORMACION!$T3643='REFERENCIAS RIESGO'!$C$36,13,IF(INFORMACION!$F3643=REFERENCIAS!$C$24,10,7))),0)+VLOOKUP(K3643,REFERENCIAS!$C:$D,2,0)*VLOOKUP($K$2,PONDERADORES!A:P,IF(AND(INFORMACION!$T3643='REFERENCIAS RIESGO'!$C$36,INFORMACION!$F3643=REFERENCIAS!$C$24),16,IF(INFORMACION!$T3643='REFERENCIAS RIESGO'!$C$36,13,IF(INFORMACION!$F3643=REFERENCIAS!$C$24,10,7))),0)+VLOOKUP(L3643,REFERENCIAS!$C:$D,2,0)*VLOOKUP($L$2,PONDERADORES!A:P,IF(AND(INFORMACION!$T3643='REFERENCIAS RIESGO'!$C$36,INFORMACION!$F3643=REFERENCIAS!$C$24),16,IF(INFORMACION!$T3643='REFERENCIAS RIESGO'!$C$36,13,IF(INFORMACION!$F3643=REFERENCIAS!$C$24,10,7))),0)+VLOOKUP(F3643,REFERENCIAS!$C:$D,2,0)*VLOOKUP($F$2,PONDERADORES!A:P,IF(AND(INFORMACION!$T3643='REFERENCIAS RIESGO'!$C$36,INFORMACION!$F3643=REFERENCIAS!$C$24),16,IF(INFORMACION!$T3643='REFERENCIAS RIESGO'!$C$36,13,IF(INFORMACION!$F3643=REFERENCIAS!$C$24,10,7))),0)+VLOOKUP(T3643,REFERENCIAS!$C:$D,2,0)*VLOOKUP($T$2,PONDERADORES!A:P,IF(AND(INFORMACION!$T3643='REFERENCIAS RIESGO'!$C$36,INFORMACION!$F3643=REFERENCIAS!$C$24),16,IF(INFORMACION!$T3643='REFERENCIAS RIESGO'!$C$36,13,IF(INFORMACION!$F3643=REFERENCIAS!$C$24,10,7))),0)+VLOOKUP(IF(J3643&lt;=0.2,0.2,IF(AND(J3643&gt;0.2,J3643&lt;=0.4),0.4,IF(AND(J3643&gt;0.4,J3643&lt;=0.6),0.6,IF(AND(J3643&gt;0.6,J3643&lt;=0.8),0.8,IF(AND(J3643&gt;0.8,J3643&lt;=1),1))))),REFERENCIAS!$C:$D,2,0)*VLOOKUP($J$2,PONDERADORES!A:P,IF(AND(INFORMACION!$T3643='REFERENCIAS RIESGO'!$C$36,INFORMACION!$F3643=REFERENCIAS!$C$24),16,IF(INFORMACION!$T3643='REFERENCIAS RIESGO'!$C$36,13,IF(INFORMACION!$F3643=REFERENCIAS!$C$24,10,7))),0)</f>
        <v>#REF!</v>
      </c>
      <c r="Y3643" s="68">
        <f>+VLOOKUP(M3643,REFERENCIAS!$C:$D,2,0)*VLOOKUP($M$2,PONDERADORES!$A$7:$G$9,7,0)+VLOOKUP(N3643,REFERENCIAS!$C:$D,2,0)*VLOOKUP($N$2,PONDERADORES!$A$7:$G$9,7,0)+VLOOKUP(O3643,REFERENCIAS!$C:$D,2,0)*VLOOKUP($O$2,PONDERADORES!$A$7:$G$9,7,0)</f>
        <v>0.2</v>
      </c>
      <c r="Z3643" s="2">
        <f>+VLOOKUP(IF(R3643&lt;0.1,0,IF(AND(R3643&gt;=0.1,R3643&lt;0.2),0.1,IF(AND(R3643&gt;=0.2,R3643&lt;0.3),0.2,IF(R3643&gt;0.3,0.3,)))),REFERENCIAS!$C:$D,2,0)*VLOOKUP($R$2,PONDERADORES!$A$11:$G$11,7,0)</f>
        <v>15</v>
      </c>
      <c r="AA3643" s="92"/>
      <c r="AB3643" s="95" t="e">
        <f t="shared" ca="1" si="223"/>
        <v>#REF!</v>
      </c>
      <c r="AC3643" s="23" t="e">
        <f ca="1">IF(AB3643&gt;REFERENCIAS!$C$62,REFERENCIAS!$B$62,IF(AND(AB3643&gt;=REFERENCIAS!$C$63,AB3643&lt;REFERENCIAS!$D$63),REFERENCIAS!$B$63,IF(AND(AB3643&gt;REFERENCIAS!$C$64,AB3643&lt;=REFERENCIAS!$D$64),REFERENCIAS!$B$64,IF(AND(AB3643&gt;=REFERENCIAS!$C$65,AB3643&lt;REFERENCIAS!$D$65),REFERENCIAS!$B$65, "Revisar"))))</f>
        <v>#REF!</v>
      </c>
      <c r="AD3643" s="94" t="e">
        <f ca="1">VLOOKUP(AC3643,REFERENCIAS!$B$62:$G$65,4,FALSE)</f>
        <v>#REF!</v>
      </c>
    </row>
    <row r="3644" spans="1:30" ht="17.25" x14ac:dyDescent="0.25">
      <c r="A3644" s="74"/>
      <c r="B3644" s="19"/>
      <c r="C3644" s="19"/>
      <c r="D3644" s="50"/>
      <c r="E3644" s="73"/>
      <c r="F3644" s="74"/>
      <c r="G3644" s="9"/>
      <c r="H3644" s="48"/>
      <c r="I3644" s="49">
        <f t="shared" ca="1" si="224"/>
        <v>2022</v>
      </c>
      <c r="J3644" s="22">
        <f t="shared" ca="1" si="221"/>
        <v>1</v>
      </c>
      <c r="K3644" s="19"/>
      <c r="L3644" s="73"/>
      <c r="M3644" s="74"/>
      <c r="N3644" s="19"/>
      <c r="O3644" s="73"/>
      <c r="P3644" s="82">
        <v>1</v>
      </c>
      <c r="Q3644" s="24">
        <v>1</v>
      </c>
      <c r="R3644" s="81">
        <f t="shared" si="222"/>
        <v>1</v>
      </c>
      <c r="S3644" s="87"/>
      <c r="T3644" s="19"/>
      <c r="U3644" s="25"/>
      <c r="V3644" s="25"/>
      <c r="W3644" s="81"/>
      <c r="X3644" s="91" t="e">
        <f ca="1">+VLOOKUP(#REF!,REFERENCIAS!$C:$D,2,0)*VLOOKUP(#REF!,PONDERADORES!A:P,IF(AND(INFORMACION!$T3644='REFERENCIAS RIESGO'!$C$36,INFORMACION!$F3644=REFERENCIAS!$C$24),16,IF(INFORMACION!$T3644='REFERENCIAS RIESGO'!$C$36,13,IF(INFORMACION!$F3644=REFERENCIAS!$C$24,10,7))),0)+VLOOKUP(K3644,REFERENCIAS!$C:$D,2,0)*VLOOKUP($K$2,PONDERADORES!A:P,IF(AND(INFORMACION!$T3644='REFERENCIAS RIESGO'!$C$36,INFORMACION!$F3644=REFERENCIAS!$C$24),16,IF(INFORMACION!$T3644='REFERENCIAS RIESGO'!$C$36,13,IF(INFORMACION!$F3644=REFERENCIAS!$C$24,10,7))),0)+VLOOKUP(L3644,REFERENCIAS!$C:$D,2,0)*VLOOKUP($L$2,PONDERADORES!A:P,IF(AND(INFORMACION!$T3644='REFERENCIAS RIESGO'!$C$36,INFORMACION!$F3644=REFERENCIAS!$C$24),16,IF(INFORMACION!$T3644='REFERENCIAS RIESGO'!$C$36,13,IF(INFORMACION!$F3644=REFERENCIAS!$C$24,10,7))),0)+VLOOKUP(F3644,REFERENCIAS!$C:$D,2,0)*VLOOKUP($F$2,PONDERADORES!A:P,IF(AND(INFORMACION!$T3644='REFERENCIAS RIESGO'!$C$36,INFORMACION!$F3644=REFERENCIAS!$C$24),16,IF(INFORMACION!$T3644='REFERENCIAS RIESGO'!$C$36,13,IF(INFORMACION!$F3644=REFERENCIAS!$C$24,10,7))),0)+VLOOKUP(T3644,REFERENCIAS!$C:$D,2,0)*VLOOKUP($T$2,PONDERADORES!A:P,IF(AND(INFORMACION!$T3644='REFERENCIAS RIESGO'!$C$36,INFORMACION!$F3644=REFERENCIAS!$C$24),16,IF(INFORMACION!$T3644='REFERENCIAS RIESGO'!$C$36,13,IF(INFORMACION!$F3644=REFERENCIAS!$C$24,10,7))),0)+VLOOKUP(IF(J3644&lt;=0.2,0.2,IF(AND(J3644&gt;0.2,J3644&lt;=0.4),0.4,IF(AND(J3644&gt;0.4,J3644&lt;=0.6),0.6,IF(AND(J3644&gt;0.6,J3644&lt;=0.8),0.8,IF(AND(J3644&gt;0.8,J3644&lt;=1),1))))),REFERENCIAS!$C:$D,2,0)*VLOOKUP($J$2,PONDERADORES!A:P,IF(AND(INFORMACION!$T3644='REFERENCIAS RIESGO'!$C$36,INFORMACION!$F3644=REFERENCIAS!$C$24),16,IF(INFORMACION!$T3644='REFERENCIAS RIESGO'!$C$36,13,IF(INFORMACION!$F3644=REFERENCIAS!$C$24,10,7))),0)</f>
        <v>#REF!</v>
      </c>
      <c r="Y3644" s="68">
        <f>+VLOOKUP(M3644,REFERENCIAS!$C:$D,2,0)*VLOOKUP($M$2,PONDERADORES!$A$7:$G$9,7,0)+VLOOKUP(N3644,REFERENCIAS!$C:$D,2,0)*VLOOKUP($N$2,PONDERADORES!$A$7:$G$9,7,0)+VLOOKUP(O3644,REFERENCIAS!$C:$D,2,0)*VLOOKUP($O$2,PONDERADORES!$A$7:$G$9,7,0)</f>
        <v>0.2</v>
      </c>
      <c r="Z3644" s="2">
        <f>+VLOOKUP(IF(R3644&lt;0.1,0,IF(AND(R3644&gt;=0.1,R3644&lt;0.2),0.1,IF(AND(R3644&gt;=0.2,R3644&lt;0.3),0.2,IF(R3644&gt;0.3,0.3,)))),REFERENCIAS!$C:$D,2,0)*VLOOKUP($R$2,PONDERADORES!$A$11:$G$11,7,0)</f>
        <v>15</v>
      </c>
      <c r="AA3644" s="92"/>
      <c r="AB3644" s="95" t="e">
        <f t="shared" ca="1" si="223"/>
        <v>#REF!</v>
      </c>
      <c r="AC3644" s="23" t="e">
        <f ca="1">IF(AB3644&gt;REFERENCIAS!$C$62,REFERENCIAS!$B$62,IF(AND(AB3644&gt;=REFERENCIAS!$C$63,AB3644&lt;REFERENCIAS!$D$63),REFERENCIAS!$B$63,IF(AND(AB3644&gt;REFERENCIAS!$C$64,AB3644&lt;=REFERENCIAS!$D$64),REFERENCIAS!$B$64,IF(AND(AB3644&gt;=REFERENCIAS!$C$65,AB3644&lt;REFERENCIAS!$D$65),REFERENCIAS!$B$65, "Revisar"))))</f>
        <v>#REF!</v>
      </c>
      <c r="AD3644" s="94" t="e">
        <f ca="1">VLOOKUP(AC3644,REFERENCIAS!$B$62:$G$65,4,FALSE)</f>
        <v>#REF!</v>
      </c>
    </row>
    <row r="3645" spans="1:30" ht="17.25" x14ac:dyDescent="0.25">
      <c r="A3645" s="74"/>
      <c r="B3645" s="19"/>
      <c r="C3645" s="19"/>
      <c r="D3645" s="50"/>
      <c r="E3645" s="73"/>
      <c r="F3645" s="74"/>
      <c r="G3645" s="9"/>
      <c r="H3645" s="48"/>
      <c r="I3645" s="49">
        <f t="shared" ca="1" si="224"/>
        <v>2022</v>
      </c>
      <c r="J3645" s="22">
        <f t="shared" ca="1" si="221"/>
        <v>1</v>
      </c>
      <c r="K3645" s="19"/>
      <c r="L3645" s="73"/>
      <c r="M3645" s="74"/>
      <c r="N3645" s="19"/>
      <c r="O3645" s="73"/>
      <c r="P3645" s="82">
        <v>1</v>
      </c>
      <c r="Q3645" s="24">
        <v>1</v>
      </c>
      <c r="R3645" s="81">
        <f t="shared" si="222"/>
        <v>1</v>
      </c>
      <c r="S3645" s="87"/>
      <c r="T3645" s="19"/>
      <c r="U3645" s="25"/>
      <c r="V3645" s="25"/>
      <c r="W3645" s="81"/>
      <c r="X3645" s="91" t="e">
        <f ca="1">+VLOOKUP(#REF!,REFERENCIAS!$C:$D,2,0)*VLOOKUP(#REF!,PONDERADORES!A:P,IF(AND(INFORMACION!$T3645='REFERENCIAS RIESGO'!$C$36,INFORMACION!$F3645=REFERENCIAS!$C$24),16,IF(INFORMACION!$T3645='REFERENCIAS RIESGO'!$C$36,13,IF(INFORMACION!$F3645=REFERENCIAS!$C$24,10,7))),0)+VLOOKUP(K3645,REFERENCIAS!$C:$D,2,0)*VLOOKUP($K$2,PONDERADORES!A:P,IF(AND(INFORMACION!$T3645='REFERENCIAS RIESGO'!$C$36,INFORMACION!$F3645=REFERENCIAS!$C$24),16,IF(INFORMACION!$T3645='REFERENCIAS RIESGO'!$C$36,13,IF(INFORMACION!$F3645=REFERENCIAS!$C$24,10,7))),0)+VLOOKUP(L3645,REFERENCIAS!$C:$D,2,0)*VLOOKUP($L$2,PONDERADORES!A:P,IF(AND(INFORMACION!$T3645='REFERENCIAS RIESGO'!$C$36,INFORMACION!$F3645=REFERENCIAS!$C$24),16,IF(INFORMACION!$T3645='REFERENCIAS RIESGO'!$C$36,13,IF(INFORMACION!$F3645=REFERENCIAS!$C$24,10,7))),0)+VLOOKUP(F3645,REFERENCIAS!$C:$D,2,0)*VLOOKUP($F$2,PONDERADORES!A:P,IF(AND(INFORMACION!$T3645='REFERENCIAS RIESGO'!$C$36,INFORMACION!$F3645=REFERENCIAS!$C$24),16,IF(INFORMACION!$T3645='REFERENCIAS RIESGO'!$C$36,13,IF(INFORMACION!$F3645=REFERENCIAS!$C$24,10,7))),0)+VLOOKUP(T3645,REFERENCIAS!$C:$D,2,0)*VLOOKUP($T$2,PONDERADORES!A:P,IF(AND(INFORMACION!$T3645='REFERENCIAS RIESGO'!$C$36,INFORMACION!$F3645=REFERENCIAS!$C$24),16,IF(INFORMACION!$T3645='REFERENCIAS RIESGO'!$C$36,13,IF(INFORMACION!$F3645=REFERENCIAS!$C$24,10,7))),0)+VLOOKUP(IF(J3645&lt;=0.2,0.2,IF(AND(J3645&gt;0.2,J3645&lt;=0.4),0.4,IF(AND(J3645&gt;0.4,J3645&lt;=0.6),0.6,IF(AND(J3645&gt;0.6,J3645&lt;=0.8),0.8,IF(AND(J3645&gt;0.8,J3645&lt;=1),1))))),REFERENCIAS!$C:$D,2,0)*VLOOKUP($J$2,PONDERADORES!A:P,IF(AND(INFORMACION!$T3645='REFERENCIAS RIESGO'!$C$36,INFORMACION!$F3645=REFERENCIAS!$C$24),16,IF(INFORMACION!$T3645='REFERENCIAS RIESGO'!$C$36,13,IF(INFORMACION!$F3645=REFERENCIAS!$C$24,10,7))),0)</f>
        <v>#REF!</v>
      </c>
      <c r="Y3645" s="68">
        <f>+VLOOKUP(M3645,REFERENCIAS!$C:$D,2,0)*VLOOKUP($M$2,PONDERADORES!$A$7:$G$9,7,0)+VLOOKUP(N3645,REFERENCIAS!$C:$D,2,0)*VLOOKUP($N$2,PONDERADORES!$A$7:$G$9,7,0)+VLOOKUP(O3645,REFERENCIAS!$C:$D,2,0)*VLOOKUP($O$2,PONDERADORES!$A$7:$G$9,7,0)</f>
        <v>0.2</v>
      </c>
      <c r="Z3645" s="2">
        <f>+VLOOKUP(IF(R3645&lt;0.1,0,IF(AND(R3645&gt;=0.1,R3645&lt;0.2),0.1,IF(AND(R3645&gt;=0.2,R3645&lt;0.3),0.2,IF(R3645&gt;0.3,0.3,)))),REFERENCIAS!$C:$D,2,0)*VLOOKUP($R$2,PONDERADORES!$A$11:$G$11,7,0)</f>
        <v>15</v>
      </c>
      <c r="AA3645" s="92"/>
      <c r="AB3645" s="95" t="e">
        <f t="shared" ca="1" si="223"/>
        <v>#REF!</v>
      </c>
      <c r="AC3645" s="23" t="e">
        <f ca="1">IF(AB3645&gt;REFERENCIAS!$C$62,REFERENCIAS!$B$62,IF(AND(AB3645&gt;=REFERENCIAS!$C$63,AB3645&lt;REFERENCIAS!$D$63),REFERENCIAS!$B$63,IF(AND(AB3645&gt;REFERENCIAS!$C$64,AB3645&lt;=REFERENCIAS!$D$64),REFERENCIAS!$B$64,IF(AND(AB3645&gt;=REFERENCIAS!$C$65,AB3645&lt;REFERENCIAS!$D$65),REFERENCIAS!$B$65, "Revisar"))))</f>
        <v>#REF!</v>
      </c>
      <c r="AD3645" s="94" t="e">
        <f ca="1">VLOOKUP(AC3645,REFERENCIAS!$B$62:$G$65,4,FALSE)</f>
        <v>#REF!</v>
      </c>
    </row>
    <row r="3646" spans="1:30" ht="17.25" x14ac:dyDescent="0.25">
      <c r="A3646" s="74"/>
      <c r="B3646" s="19"/>
      <c r="C3646" s="19"/>
      <c r="D3646" s="50"/>
      <c r="E3646" s="73"/>
      <c r="F3646" s="74"/>
      <c r="G3646" s="9"/>
      <c r="H3646" s="48"/>
      <c r="I3646" s="49">
        <f t="shared" ca="1" si="224"/>
        <v>2022</v>
      </c>
      <c r="J3646" s="22">
        <f t="shared" ca="1" si="221"/>
        <v>1</v>
      </c>
      <c r="K3646" s="19"/>
      <c r="L3646" s="73"/>
      <c r="M3646" s="74"/>
      <c r="N3646" s="19"/>
      <c r="O3646" s="73"/>
      <c r="P3646" s="82">
        <v>1</v>
      </c>
      <c r="Q3646" s="24">
        <v>1</v>
      </c>
      <c r="R3646" s="81">
        <f t="shared" si="222"/>
        <v>1</v>
      </c>
      <c r="S3646" s="87"/>
      <c r="T3646" s="19"/>
      <c r="U3646" s="25"/>
      <c r="V3646" s="25"/>
      <c r="W3646" s="81"/>
      <c r="X3646" s="91" t="e">
        <f ca="1">+VLOOKUP(#REF!,REFERENCIAS!$C:$D,2,0)*VLOOKUP(#REF!,PONDERADORES!A:P,IF(AND(INFORMACION!$T3646='REFERENCIAS RIESGO'!$C$36,INFORMACION!$F3646=REFERENCIAS!$C$24),16,IF(INFORMACION!$T3646='REFERENCIAS RIESGO'!$C$36,13,IF(INFORMACION!$F3646=REFERENCIAS!$C$24,10,7))),0)+VLOOKUP(K3646,REFERENCIAS!$C:$D,2,0)*VLOOKUP($K$2,PONDERADORES!A:P,IF(AND(INFORMACION!$T3646='REFERENCIAS RIESGO'!$C$36,INFORMACION!$F3646=REFERENCIAS!$C$24),16,IF(INFORMACION!$T3646='REFERENCIAS RIESGO'!$C$36,13,IF(INFORMACION!$F3646=REFERENCIAS!$C$24,10,7))),0)+VLOOKUP(L3646,REFERENCIAS!$C:$D,2,0)*VLOOKUP($L$2,PONDERADORES!A:P,IF(AND(INFORMACION!$T3646='REFERENCIAS RIESGO'!$C$36,INFORMACION!$F3646=REFERENCIAS!$C$24),16,IF(INFORMACION!$T3646='REFERENCIAS RIESGO'!$C$36,13,IF(INFORMACION!$F3646=REFERENCIAS!$C$24,10,7))),0)+VLOOKUP(F3646,REFERENCIAS!$C:$D,2,0)*VLOOKUP($F$2,PONDERADORES!A:P,IF(AND(INFORMACION!$T3646='REFERENCIAS RIESGO'!$C$36,INFORMACION!$F3646=REFERENCIAS!$C$24),16,IF(INFORMACION!$T3646='REFERENCIAS RIESGO'!$C$36,13,IF(INFORMACION!$F3646=REFERENCIAS!$C$24,10,7))),0)+VLOOKUP(T3646,REFERENCIAS!$C:$D,2,0)*VLOOKUP($T$2,PONDERADORES!A:P,IF(AND(INFORMACION!$T3646='REFERENCIAS RIESGO'!$C$36,INFORMACION!$F3646=REFERENCIAS!$C$24),16,IF(INFORMACION!$T3646='REFERENCIAS RIESGO'!$C$36,13,IF(INFORMACION!$F3646=REFERENCIAS!$C$24,10,7))),0)+VLOOKUP(IF(J3646&lt;=0.2,0.2,IF(AND(J3646&gt;0.2,J3646&lt;=0.4),0.4,IF(AND(J3646&gt;0.4,J3646&lt;=0.6),0.6,IF(AND(J3646&gt;0.6,J3646&lt;=0.8),0.8,IF(AND(J3646&gt;0.8,J3646&lt;=1),1))))),REFERENCIAS!$C:$D,2,0)*VLOOKUP($J$2,PONDERADORES!A:P,IF(AND(INFORMACION!$T3646='REFERENCIAS RIESGO'!$C$36,INFORMACION!$F3646=REFERENCIAS!$C$24),16,IF(INFORMACION!$T3646='REFERENCIAS RIESGO'!$C$36,13,IF(INFORMACION!$F3646=REFERENCIAS!$C$24,10,7))),0)</f>
        <v>#REF!</v>
      </c>
      <c r="Y3646" s="68">
        <f>+VLOOKUP(M3646,REFERENCIAS!$C:$D,2,0)*VLOOKUP($M$2,PONDERADORES!$A$7:$G$9,7,0)+VLOOKUP(N3646,REFERENCIAS!$C:$D,2,0)*VLOOKUP($N$2,PONDERADORES!$A$7:$G$9,7,0)+VLOOKUP(O3646,REFERENCIAS!$C:$D,2,0)*VLOOKUP($O$2,PONDERADORES!$A$7:$G$9,7,0)</f>
        <v>0.2</v>
      </c>
      <c r="Z3646" s="2">
        <f>+VLOOKUP(IF(R3646&lt;0.1,0,IF(AND(R3646&gt;=0.1,R3646&lt;0.2),0.1,IF(AND(R3646&gt;=0.2,R3646&lt;0.3),0.2,IF(R3646&gt;0.3,0.3,)))),REFERENCIAS!$C:$D,2,0)*VLOOKUP($R$2,PONDERADORES!$A$11:$G$11,7,0)</f>
        <v>15</v>
      </c>
      <c r="AA3646" s="92"/>
      <c r="AB3646" s="95" t="e">
        <f t="shared" ca="1" si="223"/>
        <v>#REF!</v>
      </c>
      <c r="AC3646" s="23" t="e">
        <f ca="1">IF(AB3646&gt;REFERENCIAS!$C$62,REFERENCIAS!$B$62,IF(AND(AB3646&gt;=REFERENCIAS!$C$63,AB3646&lt;REFERENCIAS!$D$63),REFERENCIAS!$B$63,IF(AND(AB3646&gt;REFERENCIAS!$C$64,AB3646&lt;=REFERENCIAS!$D$64),REFERENCIAS!$B$64,IF(AND(AB3646&gt;=REFERENCIAS!$C$65,AB3646&lt;REFERENCIAS!$D$65),REFERENCIAS!$B$65, "Revisar"))))</f>
        <v>#REF!</v>
      </c>
      <c r="AD3646" s="94" t="e">
        <f ca="1">VLOOKUP(AC3646,REFERENCIAS!$B$62:$G$65,4,FALSE)</f>
        <v>#REF!</v>
      </c>
    </row>
    <row r="3647" spans="1:30" ht="17.25" x14ac:dyDescent="0.25">
      <c r="A3647" s="74"/>
      <c r="B3647" s="19"/>
      <c r="C3647" s="19"/>
      <c r="D3647" s="50"/>
      <c r="E3647" s="73"/>
      <c r="F3647" s="74"/>
      <c r="G3647" s="9"/>
      <c r="H3647" s="48"/>
      <c r="I3647" s="49">
        <f t="shared" ca="1" si="224"/>
        <v>2022</v>
      </c>
      <c r="J3647" s="22">
        <f t="shared" ca="1" si="221"/>
        <v>1</v>
      </c>
      <c r="K3647" s="19"/>
      <c r="L3647" s="73"/>
      <c r="M3647" s="74"/>
      <c r="N3647" s="19"/>
      <c r="O3647" s="73"/>
      <c r="P3647" s="82">
        <v>1</v>
      </c>
      <c r="Q3647" s="24">
        <v>1</v>
      </c>
      <c r="R3647" s="81">
        <f t="shared" si="222"/>
        <v>1</v>
      </c>
      <c r="S3647" s="87"/>
      <c r="T3647" s="19"/>
      <c r="U3647" s="25"/>
      <c r="V3647" s="25"/>
      <c r="W3647" s="81"/>
      <c r="X3647" s="91" t="e">
        <f ca="1">+VLOOKUP(#REF!,REFERENCIAS!$C:$D,2,0)*VLOOKUP(#REF!,PONDERADORES!A:P,IF(AND(INFORMACION!$T3647='REFERENCIAS RIESGO'!$C$36,INFORMACION!$F3647=REFERENCIAS!$C$24),16,IF(INFORMACION!$T3647='REFERENCIAS RIESGO'!$C$36,13,IF(INFORMACION!$F3647=REFERENCIAS!$C$24,10,7))),0)+VLOOKUP(K3647,REFERENCIAS!$C:$D,2,0)*VLOOKUP($K$2,PONDERADORES!A:P,IF(AND(INFORMACION!$T3647='REFERENCIAS RIESGO'!$C$36,INFORMACION!$F3647=REFERENCIAS!$C$24),16,IF(INFORMACION!$T3647='REFERENCIAS RIESGO'!$C$36,13,IF(INFORMACION!$F3647=REFERENCIAS!$C$24,10,7))),0)+VLOOKUP(L3647,REFERENCIAS!$C:$D,2,0)*VLOOKUP($L$2,PONDERADORES!A:P,IF(AND(INFORMACION!$T3647='REFERENCIAS RIESGO'!$C$36,INFORMACION!$F3647=REFERENCIAS!$C$24),16,IF(INFORMACION!$T3647='REFERENCIAS RIESGO'!$C$36,13,IF(INFORMACION!$F3647=REFERENCIAS!$C$24,10,7))),0)+VLOOKUP(F3647,REFERENCIAS!$C:$D,2,0)*VLOOKUP($F$2,PONDERADORES!A:P,IF(AND(INFORMACION!$T3647='REFERENCIAS RIESGO'!$C$36,INFORMACION!$F3647=REFERENCIAS!$C$24),16,IF(INFORMACION!$T3647='REFERENCIAS RIESGO'!$C$36,13,IF(INFORMACION!$F3647=REFERENCIAS!$C$24,10,7))),0)+VLOOKUP(T3647,REFERENCIAS!$C:$D,2,0)*VLOOKUP($T$2,PONDERADORES!A:P,IF(AND(INFORMACION!$T3647='REFERENCIAS RIESGO'!$C$36,INFORMACION!$F3647=REFERENCIAS!$C$24),16,IF(INFORMACION!$T3647='REFERENCIAS RIESGO'!$C$36,13,IF(INFORMACION!$F3647=REFERENCIAS!$C$24,10,7))),0)+VLOOKUP(IF(J3647&lt;=0.2,0.2,IF(AND(J3647&gt;0.2,J3647&lt;=0.4),0.4,IF(AND(J3647&gt;0.4,J3647&lt;=0.6),0.6,IF(AND(J3647&gt;0.6,J3647&lt;=0.8),0.8,IF(AND(J3647&gt;0.8,J3647&lt;=1),1))))),REFERENCIAS!$C:$D,2,0)*VLOOKUP($J$2,PONDERADORES!A:P,IF(AND(INFORMACION!$T3647='REFERENCIAS RIESGO'!$C$36,INFORMACION!$F3647=REFERENCIAS!$C$24),16,IF(INFORMACION!$T3647='REFERENCIAS RIESGO'!$C$36,13,IF(INFORMACION!$F3647=REFERENCIAS!$C$24,10,7))),0)</f>
        <v>#REF!</v>
      </c>
      <c r="Y3647" s="68">
        <f>+VLOOKUP(M3647,REFERENCIAS!$C:$D,2,0)*VLOOKUP($M$2,PONDERADORES!$A$7:$G$9,7,0)+VLOOKUP(N3647,REFERENCIAS!$C:$D,2,0)*VLOOKUP($N$2,PONDERADORES!$A$7:$G$9,7,0)+VLOOKUP(O3647,REFERENCIAS!$C:$D,2,0)*VLOOKUP($O$2,PONDERADORES!$A$7:$G$9,7,0)</f>
        <v>0.2</v>
      </c>
      <c r="Z3647" s="2">
        <f>+VLOOKUP(IF(R3647&lt;0.1,0,IF(AND(R3647&gt;=0.1,R3647&lt;0.2),0.1,IF(AND(R3647&gt;=0.2,R3647&lt;0.3),0.2,IF(R3647&gt;0.3,0.3,)))),REFERENCIAS!$C:$D,2,0)*VLOOKUP($R$2,PONDERADORES!$A$11:$G$11,7,0)</f>
        <v>15</v>
      </c>
      <c r="AA3647" s="92"/>
      <c r="AB3647" s="95" t="e">
        <f t="shared" ca="1" si="223"/>
        <v>#REF!</v>
      </c>
      <c r="AC3647" s="23" t="e">
        <f ca="1">IF(AB3647&gt;REFERENCIAS!$C$62,REFERENCIAS!$B$62,IF(AND(AB3647&gt;=REFERENCIAS!$C$63,AB3647&lt;REFERENCIAS!$D$63),REFERENCIAS!$B$63,IF(AND(AB3647&gt;REFERENCIAS!$C$64,AB3647&lt;=REFERENCIAS!$D$64),REFERENCIAS!$B$64,IF(AND(AB3647&gt;=REFERENCIAS!$C$65,AB3647&lt;REFERENCIAS!$D$65),REFERENCIAS!$B$65, "Revisar"))))</f>
        <v>#REF!</v>
      </c>
      <c r="AD3647" s="94" t="e">
        <f ca="1">VLOOKUP(AC3647,REFERENCIAS!$B$62:$G$65,4,FALSE)</f>
        <v>#REF!</v>
      </c>
    </row>
    <row r="3648" spans="1:30" ht="17.25" x14ac:dyDescent="0.25">
      <c r="A3648" s="74"/>
      <c r="B3648" s="19"/>
      <c r="C3648" s="19"/>
      <c r="D3648" s="50"/>
      <c r="E3648" s="73"/>
      <c r="F3648" s="74"/>
      <c r="G3648" s="9"/>
      <c r="H3648" s="48"/>
      <c r="I3648" s="49">
        <f t="shared" ca="1" si="224"/>
        <v>2022</v>
      </c>
      <c r="J3648" s="22">
        <f t="shared" ca="1" si="221"/>
        <v>1</v>
      </c>
      <c r="K3648" s="19"/>
      <c r="L3648" s="73"/>
      <c r="M3648" s="74"/>
      <c r="N3648" s="19"/>
      <c r="O3648" s="73"/>
      <c r="P3648" s="82">
        <v>1</v>
      </c>
      <c r="Q3648" s="24">
        <v>1</v>
      </c>
      <c r="R3648" s="81">
        <f t="shared" si="222"/>
        <v>1</v>
      </c>
      <c r="S3648" s="87"/>
      <c r="T3648" s="19"/>
      <c r="U3648" s="25"/>
      <c r="V3648" s="25"/>
      <c r="W3648" s="81"/>
      <c r="X3648" s="91" t="e">
        <f ca="1">+VLOOKUP(#REF!,REFERENCIAS!$C:$D,2,0)*VLOOKUP(#REF!,PONDERADORES!A:P,IF(AND(INFORMACION!$T3648='REFERENCIAS RIESGO'!$C$36,INFORMACION!$F3648=REFERENCIAS!$C$24),16,IF(INFORMACION!$T3648='REFERENCIAS RIESGO'!$C$36,13,IF(INFORMACION!$F3648=REFERENCIAS!$C$24,10,7))),0)+VLOOKUP(K3648,REFERENCIAS!$C:$D,2,0)*VLOOKUP($K$2,PONDERADORES!A:P,IF(AND(INFORMACION!$T3648='REFERENCIAS RIESGO'!$C$36,INFORMACION!$F3648=REFERENCIAS!$C$24),16,IF(INFORMACION!$T3648='REFERENCIAS RIESGO'!$C$36,13,IF(INFORMACION!$F3648=REFERENCIAS!$C$24,10,7))),0)+VLOOKUP(L3648,REFERENCIAS!$C:$D,2,0)*VLOOKUP($L$2,PONDERADORES!A:P,IF(AND(INFORMACION!$T3648='REFERENCIAS RIESGO'!$C$36,INFORMACION!$F3648=REFERENCIAS!$C$24),16,IF(INFORMACION!$T3648='REFERENCIAS RIESGO'!$C$36,13,IF(INFORMACION!$F3648=REFERENCIAS!$C$24,10,7))),0)+VLOOKUP(F3648,REFERENCIAS!$C:$D,2,0)*VLOOKUP($F$2,PONDERADORES!A:P,IF(AND(INFORMACION!$T3648='REFERENCIAS RIESGO'!$C$36,INFORMACION!$F3648=REFERENCIAS!$C$24),16,IF(INFORMACION!$T3648='REFERENCIAS RIESGO'!$C$36,13,IF(INFORMACION!$F3648=REFERENCIAS!$C$24,10,7))),0)+VLOOKUP(T3648,REFERENCIAS!$C:$D,2,0)*VLOOKUP($T$2,PONDERADORES!A:P,IF(AND(INFORMACION!$T3648='REFERENCIAS RIESGO'!$C$36,INFORMACION!$F3648=REFERENCIAS!$C$24),16,IF(INFORMACION!$T3648='REFERENCIAS RIESGO'!$C$36,13,IF(INFORMACION!$F3648=REFERENCIAS!$C$24,10,7))),0)+VLOOKUP(IF(J3648&lt;=0.2,0.2,IF(AND(J3648&gt;0.2,J3648&lt;=0.4),0.4,IF(AND(J3648&gt;0.4,J3648&lt;=0.6),0.6,IF(AND(J3648&gt;0.6,J3648&lt;=0.8),0.8,IF(AND(J3648&gt;0.8,J3648&lt;=1),1))))),REFERENCIAS!$C:$D,2,0)*VLOOKUP($J$2,PONDERADORES!A:P,IF(AND(INFORMACION!$T3648='REFERENCIAS RIESGO'!$C$36,INFORMACION!$F3648=REFERENCIAS!$C$24),16,IF(INFORMACION!$T3648='REFERENCIAS RIESGO'!$C$36,13,IF(INFORMACION!$F3648=REFERENCIAS!$C$24,10,7))),0)</f>
        <v>#REF!</v>
      </c>
      <c r="Y3648" s="68">
        <f>+VLOOKUP(M3648,REFERENCIAS!$C:$D,2,0)*VLOOKUP($M$2,PONDERADORES!$A$7:$G$9,7,0)+VLOOKUP(N3648,REFERENCIAS!$C:$D,2,0)*VLOOKUP($N$2,PONDERADORES!$A$7:$G$9,7,0)+VLOOKUP(O3648,REFERENCIAS!$C:$D,2,0)*VLOOKUP($O$2,PONDERADORES!$A$7:$G$9,7,0)</f>
        <v>0.2</v>
      </c>
      <c r="Z3648" s="2">
        <f>+VLOOKUP(IF(R3648&lt;0.1,0,IF(AND(R3648&gt;=0.1,R3648&lt;0.2),0.1,IF(AND(R3648&gt;=0.2,R3648&lt;0.3),0.2,IF(R3648&gt;0.3,0.3,)))),REFERENCIAS!$C:$D,2,0)*VLOOKUP($R$2,PONDERADORES!$A$11:$G$11,7,0)</f>
        <v>15</v>
      </c>
      <c r="AA3648" s="92"/>
      <c r="AB3648" s="95" t="e">
        <f t="shared" ca="1" si="223"/>
        <v>#REF!</v>
      </c>
      <c r="AC3648" s="23" t="e">
        <f ca="1">IF(AB3648&gt;REFERENCIAS!$C$62,REFERENCIAS!$B$62,IF(AND(AB3648&gt;=REFERENCIAS!$C$63,AB3648&lt;REFERENCIAS!$D$63),REFERENCIAS!$B$63,IF(AND(AB3648&gt;REFERENCIAS!$C$64,AB3648&lt;=REFERENCIAS!$D$64),REFERENCIAS!$B$64,IF(AND(AB3648&gt;=REFERENCIAS!$C$65,AB3648&lt;REFERENCIAS!$D$65),REFERENCIAS!$B$65, "Revisar"))))</f>
        <v>#REF!</v>
      </c>
      <c r="AD3648" s="94" t="e">
        <f ca="1">VLOOKUP(AC3648,REFERENCIAS!$B$62:$G$65,4,FALSE)</f>
        <v>#REF!</v>
      </c>
    </row>
    <row r="3649" spans="1:30" ht="17.25" x14ac:dyDescent="0.25">
      <c r="A3649" s="74"/>
      <c r="B3649" s="19"/>
      <c r="C3649" s="19"/>
      <c r="D3649" s="50"/>
      <c r="E3649" s="73"/>
      <c r="F3649" s="74"/>
      <c r="G3649" s="9"/>
      <c r="H3649" s="48"/>
      <c r="I3649" s="49">
        <f t="shared" ca="1" si="224"/>
        <v>2022</v>
      </c>
      <c r="J3649" s="22">
        <f t="shared" ca="1" si="221"/>
        <v>1</v>
      </c>
      <c r="K3649" s="19"/>
      <c r="L3649" s="73"/>
      <c r="M3649" s="74"/>
      <c r="N3649" s="19"/>
      <c r="O3649" s="73"/>
      <c r="P3649" s="82">
        <v>1</v>
      </c>
      <c r="Q3649" s="24">
        <v>1</v>
      </c>
      <c r="R3649" s="81">
        <f t="shared" si="222"/>
        <v>1</v>
      </c>
      <c r="S3649" s="87"/>
      <c r="T3649" s="19"/>
      <c r="U3649" s="25"/>
      <c r="V3649" s="25"/>
      <c r="W3649" s="81"/>
      <c r="X3649" s="91" t="e">
        <f ca="1">+VLOOKUP(#REF!,REFERENCIAS!$C:$D,2,0)*VLOOKUP(#REF!,PONDERADORES!A:P,IF(AND(INFORMACION!$T3649='REFERENCIAS RIESGO'!$C$36,INFORMACION!$F3649=REFERENCIAS!$C$24),16,IF(INFORMACION!$T3649='REFERENCIAS RIESGO'!$C$36,13,IF(INFORMACION!$F3649=REFERENCIAS!$C$24,10,7))),0)+VLOOKUP(K3649,REFERENCIAS!$C:$D,2,0)*VLOOKUP($K$2,PONDERADORES!A:P,IF(AND(INFORMACION!$T3649='REFERENCIAS RIESGO'!$C$36,INFORMACION!$F3649=REFERENCIAS!$C$24),16,IF(INFORMACION!$T3649='REFERENCIAS RIESGO'!$C$36,13,IF(INFORMACION!$F3649=REFERENCIAS!$C$24,10,7))),0)+VLOOKUP(L3649,REFERENCIAS!$C:$D,2,0)*VLOOKUP($L$2,PONDERADORES!A:P,IF(AND(INFORMACION!$T3649='REFERENCIAS RIESGO'!$C$36,INFORMACION!$F3649=REFERENCIAS!$C$24),16,IF(INFORMACION!$T3649='REFERENCIAS RIESGO'!$C$36,13,IF(INFORMACION!$F3649=REFERENCIAS!$C$24,10,7))),0)+VLOOKUP(F3649,REFERENCIAS!$C:$D,2,0)*VLOOKUP($F$2,PONDERADORES!A:P,IF(AND(INFORMACION!$T3649='REFERENCIAS RIESGO'!$C$36,INFORMACION!$F3649=REFERENCIAS!$C$24),16,IF(INFORMACION!$T3649='REFERENCIAS RIESGO'!$C$36,13,IF(INFORMACION!$F3649=REFERENCIAS!$C$24,10,7))),0)+VLOOKUP(T3649,REFERENCIAS!$C:$D,2,0)*VLOOKUP($T$2,PONDERADORES!A:P,IF(AND(INFORMACION!$T3649='REFERENCIAS RIESGO'!$C$36,INFORMACION!$F3649=REFERENCIAS!$C$24),16,IF(INFORMACION!$T3649='REFERENCIAS RIESGO'!$C$36,13,IF(INFORMACION!$F3649=REFERENCIAS!$C$24,10,7))),0)+VLOOKUP(IF(J3649&lt;=0.2,0.2,IF(AND(J3649&gt;0.2,J3649&lt;=0.4),0.4,IF(AND(J3649&gt;0.4,J3649&lt;=0.6),0.6,IF(AND(J3649&gt;0.6,J3649&lt;=0.8),0.8,IF(AND(J3649&gt;0.8,J3649&lt;=1),1))))),REFERENCIAS!$C:$D,2,0)*VLOOKUP($J$2,PONDERADORES!A:P,IF(AND(INFORMACION!$T3649='REFERENCIAS RIESGO'!$C$36,INFORMACION!$F3649=REFERENCIAS!$C$24),16,IF(INFORMACION!$T3649='REFERENCIAS RIESGO'!$C$36,13,IF(INFORMACION!$F3649=REFERENCIAS!$C$24,10,7))),0)</f>
        <v>#REF!</v>
      </c>
      <c r="Y3649" s="68">
        <f>+VLOOKUP(M3649,REFERENCIAS!$C:$D,2,0)*VLOOKUP($M$2,PONDERADORES!$A$7:$G$9,7,0)+VLOOKUP(N3649,REFERENCIAS!$C:$D,2,0)*VLOOKUP($N$2,PONDERADORES!$A$7:$G$9,7,0)+VLOOKUP(O3649,REFERENCIAS!$C:$D,2,0)*VLOOKUP($O$2,PONDERADORES!$A$7:$G$9,7,0)</f>
        <v>0.2</v>
      </c>
      <c r="Z3649" s="2">
        <f>+VLOOKUP(IF(R3649&lt;0.1,0,IF(AND(R3649&gt;=0.1,R3649&lt;0.2),0.1,IF(AND(R3649&gt;=0.2,R3649&lt;0.3),0.2,IF(R3649&gt;0.3,0.3,)))),REFERENCIAS!$C:$D,2,0)*VLOOKUP($R$2,PONDERADORES!$A$11:$G$11,7,0)</f>
        <v>15</v>
      </c>
      <c r="AA3649" s="92"/>
      <c r="AB3649" s="95" t="e">
        <f t="shared" ca="1" si="223"/>
        <v>#REF!</v>
      </c>
      <c r="AC3649" s="23" t="e">
        <f ca="1">IF(AB3649&gt;REFERENCIAS!$C$62,REFERENCIAS!$B$62,IF(AND(AB3649&gt;=REFERENCIAS!$C$63,AB3649&lt;REFERENCIAS!$D$63),REFERENCIAS!$B$63,IF(AND(AB3649&gt;REFERENCIAS!$C$64,AB3649&lt;=REFERENCIAS!$D$64),REFERENCIAS!$B$64,IF(AND(AB3649&gt;=REFERENCIAS!$C$65,AB3649&lt;REFERENCIAS!$D$65),REFERENCIAS!$B$65, "Revisar"))))</f>
        <v>#REF!</v>
      </c>
      <c r="AD3649" s="94" t="e">
        <f ca="1">VLOOKUP(AC3649,REFERENCIAS!$B$62:$G$65,4,FALSE)</f>
        <v>#REF!</v>
      </c>
    </row>
    <row r="3650" spans="1:30" ht="17.25" x14ac:dyDescent="0.25">
      <c r="A3650" s="74"/>
      <c r="B3650" s="19"/>
      <c r="C3650" s="19"/>
      <c r="D3650" s="50"/>
      <c r="E3650" s="73"/>
      <c r="F3650" s="74"/>
      <c r="G3650" s="9"/>
      <c r="H3650" s="48"/>
      <c r="I3650" s="49">
        <f t="shared" ca="1" si="224"/>
        <v>2022</v>
      </c>
      <c r="J3650" s="22">
        <f t="shared" ca="1" si="221"/>
        <v>1</v>
      </c>
      <c r="K3650" s="19"/>
      <c r="L3650" s="73"/>
      <c r="M3650" s="74"/>
      <c r="N3650" s="19"/>
      <c r="O3650" s="73"/>
      <c r="P3650" s="82">
        <v>1</v>
      </c>
      <c r="Q3650" s="24">
        <v>1</v>
      </c>
      <c r="R3650" s="81">
        <f t="shared" si="222"/>
        <v>1</v>
      </c>
      <c r="S3650" s="87"/>
      <c r="T3650" s="19"/>
      <c r="U3650" s="25"/>
      <c r="V3650" s="25"/>
      <c r="W3650" s="81"/>
      <c r="X3650" s="91" t="e">
        <f ca="1">+VLOOKUP(#REF!,REFERENCIAS!$C:$D,2,0)*VLOOKUP(#REF!,PONDERADORES!A:P,IF(AND(INFORMACION!$T3650='REFERENCIAS RIESGO'!$C$36,INFORMACION!$F3650=REFERENCIAS!$C$24),16,IF(INFORMACION!$T3650='REFERENCIAS RIESGO'!$C$36,13,IF(INFORMACION!$F3650=REFERENCIAS!$C$24,10,7))),0)+VLOOKUP(K3650,REFERENCIAS!$C:$D,2,0)*VLOOKUP($K$2,PONDERADORES!A:P,IF(AND(INFORMACION!$T3650='REFERENCIAS RIESGO'!$C$36,INFORMACION!$F3650=REFERENCIAS!$C$24),16,IF(INFORMACION!$T3650='REFERENCIAS RIESGO'!$C$36,13,IF(INFORMACION!$F3650=REFERENCIAS!$C$24,10,7))),0)+VLOOKUP(L3650,REFERENCIAS!$C:$D,2,0)*VLOOKUP($L$2,PONDERADORES!A:P,IF(AND(INFORMACION!$T3650='REFERENCIAS RIESGO'!$C$36,INFORMACION!$F3650=REFERENCIAS!$C$24),16,IF(INFORMACION!$T3650='REFERENCIAS RIESGO'!$C$36,13,IF(INFORMACION!$F3650=REFERENCIAS!$C$24,10,7))),0)+VLOOKUP(F3650,REFERENCIAS!$C:$D,2,0)*VLOOKUP($F$2,PONDERADORES!A:P,IF(AND(INFORMACION!$T3650='REFERENCIAS RIESGO'!$C$36,INFORMACION!$F3650=REFERENCIAS!$C$24),16,IF(INFORMACION!$T3650='REFERENCIAS RIESGO'!$C$36,13,IF(INFORMACION!$F3650=REFERENCIAS!$C$24,10,7))),0)+VLOOKUP(T3650,REFERENCIAS!$C:$D,2,0)*VLOOKUP($T$2,PONDERADORES!A:P,IF(AND(INFORMACION!$T3650='REFERENCIAS RIESGO'!$C$36,INFORMACION!$F3650=REFERENCIAS!$C$24),16,IF(INFORMACION!$T3650='REFERENCIAS RIESGO'!$C$36,13,IF(INFORMACION!$F3650=REFERENCIAS!$C$24,10,7))),0)+VLOOKUP(IF(J3650&lt;=0.2,0.2,IF(AND(J3650&gt;0.2,J3650&lt;=0.4),0.4,IF(AND(J3650&gt;0.4,J3650&lt;=0.6),0.6,IF(AND(J3650&gt;0.6,J3650&lt;=0.8),0.8,IF(AND(J3650&gt;0.8,J3650&lt;=1),1))))),REFERENCIAS!$C:$D,2,0)*VLOOKUP($J$2,PONDERADORES!A:P,IF(AND(INFORMACION!$T3650='REFERENCIAS RIESGO'!$C$36,INFORMACION!$F3650=REFERENCIAS!$C$24),16,IF(INFORMACION!$T3650='REFERENCIAS RIESGO'!$C$36,13,IF(INFORMACION!$F3650=REFERENCIAS!$C$24,10,7))),0)</f>
        <v>#REF!</v>
      </c>
      <c r="Y3650" s="68">
        <f>+VLOOKUP(M3650,REFERENCIAS!$C:$D,2,0)*VLOOKUP($M$2,PONDERADORES!$A$7:$G$9,7,0)+VLOOKUP(N3650,REFERENCIAS!$C:$D,2,0)*VLOOKUP($N$2,PONDERADORES!$A$7:$G$9,7,0)+VLOOKUP(O3650,REFERENCIAS!$C:$D,2,0)*VLOOKUP($O$2,PONDERADORES!$A$7:$G$9,7,0)</f>
        <v>0.2</v>
      </c>
      <c r="Z3650" s="2">
        <f>+VLOOKUP(IF(R3650&lt;0.1,0,IF(AND(R3650&gt;=0.1,R3650&lt;0.2),0.1,IF(AND(R3650&gt;=0.2,R3650&lt;0.3),0.2,IF(R3650&gt;0.3,0.3,)))),REFERENCIAS!$C:$D,2,0)*VLOOKUP($R$2,PONDERADORES!$A$11:$G$11,7,0)</f>
        <v>15</v>
      </c>
      <c r="AA3650" s="92"/>
      <c r="AB3650" s="95" t="e">
        <f t="shared" ca="1" si="223"/>
        <v>#REF!</v>
      </c>
      <c r="AC3650" s="23" t="e">
        <f ca="1">IF(AB3650&gt;REFERENCIAS!$C$62,REFERENCIAS!$B$62,IF(AND(AB3650&gt;=REFERENCIAS!$C$63,AB3650&lt;REFERENCIAS!$D$63),REFERENCIAS!$B$63,IF(AND(AB3650&gt;REFERENCIAS!$C$64,AB3650&lt;=REFERENCIAS!$D$64),REFERENCIAS!$B$64,IF(AND(AB3650&gt;=REFERENCIAS!$C$65,AB3650&lt;REFERENCIAS!$D$65),REFERENCIAS!$B$65, "Revisar"))))</f>
        <v>#REF!</v>
      </c>
      <c r="AD3650" s="94" t="e">
        <f ca="1">VLOOKUP(AC3650,REFERENCIAS!$B$62:$G$65,4,FALSE)</f>
        <v>#REF!</v>
      </c>
    </row>
    <row r="3651" spans="1:30" ht="17.25" x14ac:dyDescent="0.25">
      <c r="A3651" s="74"/>
      <c r="B3651" s="19"/>
      <c r="C3651" s="19"/>
      <c r="D3651" s="50"/>
      <c r="E3651" s="73"/>
      <c r="F3651" s="74"/>
      <c r="G3651" s="9"/>
      <c r="H3651" s="48"/>
      <c r="I3651" s="49">
        <f t="shared" ca="1" si="224"/>
        <v>2022</v>
      </c>
      <c r="J3651" s="22">
        <f t="shared" ca="1" si="221"/>
        <v>1</v>
      </c>
      <c r="K3651" s="19"/>
      <c r="L3651" s="73"/>
      <c r="M3651" s="74"/>
      <c r="N3651" s="19"/>
      <c r="O3651" s="73"/>
      <c r="P3651" s="82">
        <v>1</v>
      </c>
      <c r="Q3651" s="24">
        <v>1</v>
      </c>
      <c r="R3651" s="81">
        <f t="shared" si="222"/>
        <v>1</v>
      </c>
      <c r="S3651" s="87"/>
      <c r="T3651" s="19"/>
      <c r="U3651" s="25"/>
      <c r="V3651" s="25"/>
      <c r="W3651" s="81"/>
      <c r="X3651" s="91" t="e">
        <f ca="1">+VLOOKUP(#REF!,REFERENCIAS!$C:$D,2,0)*VLOOKUP(#REF!,PONDERADORES!A:P,IF(AND(INFORMACION!$T3651='REFERENCIAS RIESGO'!$C$36,INFORMACION!$F3651=REFERENCIAS!$C$24),16,IF(INFORMACION!$T3651='REFERENCIAS RIESGO'!$C$36,13,IF(INFORMACION!$F3651=REFERENCIAS!$C$24,10,7))),0)+VLOOKUP(K3651,REFERENCIAS!$C:$D,2,0)*VLOOKUP($K$2,PONDERADORES!A:P,IF(AND(INFORMACION!$T3651='REFERENCIAS RIESGO'!$C$36,INFORMACION!$F3651=REFERENCIAS!$C$24),16,IF(INFORMACION!$T3651='REFERENCIAS RIESGO'!$C$36,13,IF(INFORMACION!$F3651=REFERENCIAS!$C$24,10,7))),0)+VLOOKUP(L3651,REFERENCIAS!$C:$D,2,0)*VLOOKUP($L$2,PONDERADORES!A:P,IF(AND(INFORMACION!$T3651='REFERENCIAS RIESGO'!$C$36,INFORMACION!$F3651=REFERENCIAS!$C$24),16,IF(INFORMACION!$T3651='REFERENCIAS RIESGO'!$C$36,13,IF(INFORMACION!$F3651=REFERENCIAS!$C$24,10,7))),0)+VLOOKUP(F3651,REFERENCIAS!$C:$D,2,0)*VLOOKUP($F$2,PONDERADORES!A:P,IF(AND(INFORMACION!$T3651='REFERENCIAS RIESGO'!$C$36,INFORMACION!$F3651=REFERENCIAS!$C$24),16,IF(INFORMACION!$T3651='REFERENCIAS RIESGO'!$C$36,13,IF(INFORMACION!$F3651=REFERENCIAS!$C$24,10,7))),0)+VLOOKUP(T3651,REFERENCIAS!$C:$D,2,0)*VLOOKUP($T$2,PONDERADORES!A:P,IF(AND(INFORMACION!$T3651='REFERENCIAS RIESGO'!$C$36,INFORMACION!$F3651=REFERENCIAS!$C$24),16,IF(INFORMACION!$T3651='REFERENCIAS RIESGO'!$C$36,13,IF(INFORMACION!$F3651=REFERENCIAS!$C$24,10,7))),0)+VLOOKUP(IF(J3651&lt;=0.2,0.2,IF(AND(J3651&gt;0.2,J3651&lt;=0.4),0.4,IF(AND(J3651&gt;0.4,J3651&lt;=0.6),0.6,IF(AND(J3651&gt;0.6,J3651&lt;=0.8),0.8,IF(AND(J3651&gt;0.8,J3651&lt;=1),1))))),REFERENCIAS!$C:$D,2,0)*VLOOKUP($J$2,PONDERADORES!A:P,IF(AND(INFORMACION!$T3651='REFERENCIAS RIESGO'!$C$36,INFORMACION!$F3651=REFERENCIAS!$C$24),16,IF(INFORMACION!$T3651='REFERENCIAS RIESGO'!$C$36,13,IF(INFORMACION!$F3651=REFERENCIAS!$C$24,10,7))),0)</f>
        <v>#REF!</v>
      </c>
      <c r="Y3651" s="68">
        <f>+VLOOKUP(M3651,REFERENCIAS!$C:$D,2,0)*VLOOKUP($M$2,PONDERADORES!$A$7:$G$9,7,0)+VLOOKUP(N3651,REFERENCIAS!$C:$D,2,0)*VLOOKUP($N$2,PONDERADORES!$A$7:$G$9,7,0)+VLOOKUP(O3651,REFERENCIAS!$C:$D,2,0)*VLOOKUP($O$2,PONDERADORES!$A$7:$G$9,7,0)</f>
        <v>0.2</v>
      </c>
      <c r="Z3651" s="2">
        <f>+VLOOKUP(IF(R3651&lt;0.1,0,IF(AND(R3651&gt;=0.1,R3651&lt;0.2),0.1,IF(AND(R3651&gt;=0.2,R3651&lt;0.3),0.2,IF(R3651&gt;0.3,0.3,)))),REFERENCIAS!$C:$D,2,0)*VLOOKUP($R$2,PONDERADORES!$A$11:$G$11,7,0)</f>
        <v>15</v>
      </c>
      <c r="AA3651" s="92"/>
      <c r="AB3651" s="95" t="e">
        <f t="shared" ca="1" si="223"/>
        <v>#REF!</v>
      </c>
      <c r="AC3651" s="23" t="e">
        <f ca="1">IF(AB3651&gt;REFERENCIAS!$C$62,REFERENCIAS!$B$62,IF(AND(AB3651&gt;=REFERENCIAS!$C$63,AB3651&lt;REFERENCIAS!$D$63),REFERENCIAS!$B$63,IF(AND(AB3651&gt;REFERENCIAS!$C$64,AB3651&lt;=REFERENCIAS!$D$64),REFERENCIAS!$B$64,IF(AND(AB3651&gt;=REFERENCIAS!$C$65,AB3651&lt;REFERENCIAS!$D$65),REFERENCIAS!$B$65, "Revisar"))))</f>
        <v>#REF!</v>
      </c>
      <c r="AD3651" s="94" t="e">
        <f ca="1">VLOOKUP(AC3651,REFERENCIAS!$B$62:$G$65,4,FALSE)</f>
        <v>#REF!</v>
      </c>
    </row>
    <row r="3652" spans="1:30" ht="17.25" x14ac:dyDescent="0.25">
      <c r="A3652" s="74"/>
      <c r="B3652" s="19"/>
      <c r="C3652" s="19"/>
      <c r="D3652" s="50"/>
      <c r="E3652" s="73"/>
      <c r="F3652" s="74"/>
      <c r="G3652" s="9"/>
      <c r="H3652" s="48"/>
      <c r="I3652" s="49">
        <f t="shared" ca="1" si="224"/>
        <v>2022</v>
      </c>
      <c r="J3652" s="22">
        <f t="shared" ref="J3652:J3715" ca="1" si="225">IF(I3652&gt;G3652,1,I3652/G3652)</f>
        <v>1</v>
      </c>
      <c r="K3652" s="19"/>
      <c r="L3652" s="73"/>
      <c r="M3652" s="74"/>
      <c r="N3652" s="19"/>
      <c r="O3652" s="73"/>
      <c r="P3652" s="82">
        <v>1</v>
      </c>
      <c r="Q3652" s="24">
        <v>1</v>
      </c>
      <c r="R3652" s="81">
        <f t="shared" si="222"/>
        <v>1</v>
      </c>
      <c r="S3652" s="87"/>
      <c r="T3652" s="19"/>
      <c r="U3652" s="25"/>
      <c r="V3652" s="25"/>
      <c r="W3652" s="81"/>
      <c r="X3652" s="91" t="e">
        <f ca="1">+VLOOKUP(#REF!,REFERENCIAS!$C:$D,2,0)*VLOOKUP(#REF!,PONDERADORES!A:P,IF(AND(INFORMACION!$T3652='REFERENCIAS RIESGO'!$C$36,INFORMACION!$F3652=REFERENCIAS!$C$24),16,IF(INFORMACION!$T3652='REFERENCIAS RIESGO'!$C$36,13,IF(INFORMACION!$F3652=REFERENCIAS!$C$24,10,7))),0)+VLOOKUP(K3652,REFERENCIAS!$C:$D,2,0)*VLOOKUP($K$2,PONDERADORES!A:P,IF(AND(INFORMACION!$T3652='REFERENCIAS RIESGO'!$C$36,INFORMACION!$F3652=REFERENCIAS!$C$24),16,IF(INFORMACION!$T3652='REFERENCIAS RIESGO'!$C$36,13,IF(INFORMACION!$F3652=REFERENCIAS!$C$24,10,7))),0)+VLOOKUP(L3652,REFERENCIAS!$C:$D,2,0)*VLOOKUP($L$2,PONDERADORES!A:P,IF(AND(INFORMACION!$T3652='REFERENCIAS RIESGO'!$C$36,INFORMACION!$F3652=REFERENCIAS!$C$24),16,IF(INFORMACION!$T3652='REFERENCIAS RIESGO'!$C$36,13,IF(INFORMACION!$F3652=REFERENCIAS!$C$24,10,7))),0)+VLOOKUP(F3652,REFERENCIAS!$C:$D,2,0)*VLOOKUP($F$2,PONDERADORES!A:P,IF(AND(INFORMACION!$T3652='REFERENCIAS RIESGO'!$C$36,INFORMACION!$F3652=REFERENCIAS!$C$24),16,IF(INFORMACION!$T3652='REFERENCIAS RIESGO'!$C$36,13,IF(INFORMACION!$F3652=REFERENCIAS!$C$24,10,7))),0)+VLOOKUP(T3652,REFERENCIAS!$C:$D,2,0)*VLOOKUP($T$2,PONDERADORES!A:P,IF(AND(INFORMACION!$T3652='REFERENCIAS RIESGO'!$C$36,INFORMACION!$F3652=REFERENCIAS!$C$24),16,IF(INFORMACION!$T3652='REFERENCIAS RIESGO'!$C$36,13,IF(INFORMACION!$F3652=REFERENCIAS!$C$24,10,7))),0)+VLOOKUP(IF(J3652&lt;=0.2,0.2,IF(AND(J3652&gt;0.2,J3652&lt;=0.4),0.4,IF(AND(J3652&gt;0.4,J3652&lt;=0.6),0.6,IF(AND(J3652&gt;0.6,J3652&lt;=0.8),0.8,IF(AND(J3652&gt;0.8,J3652&lt;=1),1))))),REFERENCIAS!$C:$D,2,0)*VLOOKUP($J$2,PONDERADORES!A:P,IF(AND(INFORMACION!$T3652='REFERENCIAS RIESGO'!$C$36,INFORMACION!$F3652=REFERENCIAS!$C$24),16,IF(INFORMACION!$T3652='REFERENCIAS RIESGO'!$C$36,13,IF(INFORMACION!$F3652=REFERENCIAS!$C$24,10,7))),0)</f>
        <v>#REF!</v>
      </c>
      <c r="Y3652" s="68">
        <f>+VLOOKUP(M3652,REFERENCIAS!$C:$D,2,0)*VLOOKUP($M$2,PONDERADORES!$A$7:$G$9,7,0)+VLOOKUP(N3652,REFERENCIAS!$C:$D,2,0)*VLOOKUP($N$2,PONDERADORES!$A$7:$G$9,7,0)+VLOOKUP(O3652,REFERENCIAS!$C:$D,2,0)*VLOOKUP($O$2,PONDERADORES!$A$7:$G$9,7,0)</f>
        <v>0.2</v>
      </c>
      <c r="Z3652" s="2">
        <f>+VLOOKUP(IF(R3652&lt;0.1,0,IF(AND(R3652&gt;=0.1,R3652&lt;0.2),0.1,IF(AND(R3652&gt;=0.2,R3652&lt;0.3),0.2,IF(R3652&gt;0.3,0.3,)))),REFERENCIAS!$C:$D,2,0)*VLOOKUP($R$2,PONDERADORES!$A$11:$G$11,7,0)</f>
        <v>15</v>
      </c>
      <c r="AA3652" s="92"/>
      <c r="AB3652" s="95" t="e">
        <f t="shared" ca="1" si="223"/>
        <v>#REF!</v>
      </c>
      <c r="AC3652" s="23" t="e">
        <f ca="1">IF(AB3652&gt;REFERENCIAS!$C$62,REFERENCIAS!$B$62,IF(AND(AB3652&gt;=REFERENCIAS!$C$63,AB3652&lt;REFERENCIAS!$D$63),REFERENCIAS!$B$63,IF(AND(AB3652&gt;REFERENCIAS!$C$64,AB3652&lt;=REFERENCIAS!$D$64),REFERENCIAS!$B$64,IF(AND(AB3652&gt;=REFERENCIAS!$C$65,AB3652&lt;REFERENCIAS!$D$65),REFERENCIAS!$B$65, "Revisar"))))</f>
        <v>#REF!</v>
      </c>
      <c r="AD3652" s="94" t="e">
        <f ca="1">VLOOKUP(AC3652,REFERENCIAS!$B$62:$G$65,4,FALSE)</f>
        <v>#REF!</v>
      </c>
    </row>
    <row r="3653" spans="1:30" ht="17.25" x14ac:dyDescent="0.25">
      <c r="A3653" s="74"/>
      <c r="B3653" s="19"/>
      <c r="C3653" s="19"/>
      <c r="D3653" s="50"/>
      <c r="E3653" s="73"/>
      <c r="F3653" s="74"/>
      <c r="G3653" s="9"/>
      <c r="H3653" s="48"/>
      <c r="I3653" s="49">
        <f t="shared" ca="1" si="224"/>
        <v>2022</v>
      </c>
      <c r="J3653" s="22">
        <f t="shared" ca="1" si="225"/>
        <v>1</v>
      </c>
      <c r="K3653" s="19"/>
      <c r="L3653" s="73"/>
      <c r="M3653" s="74"/>
      <c r="N3653" s="19"/>
      <c r="O3653" s="73"/>
      <c r="P3653" s="82">
        <v>1</v>
      </c>
      <c r="Q3653" s="24">
        <v>1</v>
      </c>
      <c r="R3653" s="81">
        <f t="shared" si="222"/>
        <v>1</v>
      </c>
      <c r="S3653" s="87"/>
      <c r="T3653" s="19"/>
      <c r="U3653" s="25"/>
      <c r="V3653" s="25"/>
      <c r="W3653" s="81"/>
      <c r="X3653" s="91" t="e">
        <f ca="1">+VLOOKUP(#REF!,REFERENCIAS!$C:$D,2,0)*VLOOKUP(#REF!,PONDERADORES!A:P,IF(AND(INFORMACION!$T3653='REFERENCIAS RIESGO'!$C$36,INFORMACION!$F3653=REFERENCIAS!$C$24),16,IF(INFORMACION!$T3653='REFERENCIAS RIESGO'!$C$36,13,IF(INFORMACION!$F3653=REFERENCIAS!$C$24,10,7))),0)+VLOOKUP(K3653,REFERENCIAS!$C:$D,2,0)*VLOOKUP($K$2,PONDERADORES!A:P,IF(AND(INFORMACION!$T3653='REFERENCIAS RIESGO'!$C$36,INFORMACION!$F3653=REFERENCIAS!$C$24),16,IF(INFORMACION!$T3653='REFERENCIAS RIESGO'!$C$36,13,IF(INFORMACION!$F3653=REFERENCIAS!$C$24,10,7))),0)+VLOOKUP(L3653,REFERENCIAS!$C:$D,2,0)*VLOOKUP($L$2,PONDERADORES!A:P,IF(AND(INFORMACION!$T3653='REFERENCIAS RIESGO'!$C$36,INFORMACION!$F3653=REFERENCIAS!$C$24),16,IF(INFORMACION!$T3653='REFERENCIAS RIESGO'!$C$36,13,IF(INFORMACION!$F3653=REFERENCIAS!$C$24,10,7))),0)+VLOOKUP(F3653,REFERENCIAS!$C:$D,2,0)*VLOOKUP($F$2,PONDERADORES!A:P,IF(AND(INFORMACION!$T3653='REFERENCIAS RIESGO'!$C$36,INFORMACION!$F3653=REFERENCIAS!$C$24),16,IF(INFORMACION!$T3653='REFERENCIAS RIESGO'!$C$36,13,IF(INFORMACION!$F3653=REFERENCIAS!$C$24,10,7))),0)+VLOOKUP(T3653,REFERENCIAS!$C:$D,2,0)*VLOOKUP($T$2,PONDERADORES!A:P,IF(AND(INFORMACION!$T3653='REFERENCIAS RIESGO'!$C$36,INFORMACION!$F3653=REFERENCIAS!$C$24),16,IF(INFORMACION!$T3653='REFERENCIAS RIESGO'!$C$36,13,IF(INFORMACION!$F3653=REFERENCIAS!$C$24,10,7))),0)+VLOOKUP(IF(J3653&lt;=0.2,0.2,IF(AND(J3653&gt;0.2,J3653&lt;=0.4),0.4,IF(AND(J3653&gt;0.4,J3653&lt;=0.6),0.6,IF(AND(J3653&gt;0.6,J3653&lt;=0.8),0.8,IF(AND(J3653&gt;0.8,J3653&lt;=1),1))))),REFERENCIAS!$C:$D,2,0)*VLOOKUP($J$2,PONDERADORES!A:P,IF(AND(INFORMACION!$T3653='REFERENCIAS RIESGO'!$C$36,INFORMACION!$F3653=REFERENCIAS!$C$24),16,IF(INFORMACION!$T3653='REFERENCIAS RIESGO'!$C$36,13,IF(INFORMACION!$F3653=REFERENCIAS!$C$24,10,7))),0)</f>
        <v>#REF!</v>
      </c>
      <c r="Y3653" s="68">
        <f>+VLOOKUP(M3653,REFERENCIAS!$C:$D,2,0)*VLOOKUP($M$2,PONDERADORES!$A$7:$G$9,7,0)+VLOOKUP(N3653,REFERENCIAS!$C:$D,2,0)*VLOOKUP($N$2,PONDERADORES!$A$7:$G$9,7,0)+VLOOKUP(O3653,REFERENCIAS!$C:$D,2,0)*VLOOKUP($O$2,PONDERADORES!$A$7:$G$9,7,0)</f>
        <v>0.2</v>
      </c>
      <c r="Z3653" s="2">
        <f>+VLOOKUP(IF(R3653&lt;0.1,0,IF(AND(R3653&gt;=0.1,R3653&lt;0.2),0.1,IF(AND(R3653&gt;=0.2,R3653&lt;0.3),0.2,IF(R3653&gt;0.3,0.3,)))),REFERENCIAS!$C:$D,2,0)*VLOOKUP($R$2,PONDERADORES!$A$11:$G$11,7,0)</f>
        <v>15</v>
      </c>
      <c r="AA3653" s="92"/>
      <c r="AB3653" s="95" t="e">
        <f t="shared" ca="1" si="223"/>
        <v>#REF!</v>
      </c>
      <c r="AC3653" s="23" t="e">
        <f ca="1">IF(AB3653&gt;REFERENCIAS!$C$62,REFERENCIAS!$B$62,IF(AND(AB3653&gt;=REFERENCIAS!$C$63,AB3653&lt;REFERENCIAS!$D$63),REFERENCIAS!$B$63,IF(AND(AB3653&gt;REFERENCIAS!$C$64,AB3653&lt;=REFERENCIAS!$D$64),REFERENCIAS!$B$64,IF(AND(AB3653&gt;=REFERENCIAS!$C$65,AB3653&lt;REFERENCIAS!$D$65),REFERENCIAS!$B$65, "Revisar"))))</f>
        <v>#REF!</v>
      </c>
      <c r="AD3653" s="94" t="e">
        <f ca="1">VLOOKUP(AC3653,REFERENCIAS!$B$62:$G$65,4,FALSE)</f>
        <v>#REF!</v>
      </c>
    </row>
    <row r="3654" spans="1:30" ht="17.25" x14ac:dyDescent="0.25">
      <c r="A3654" s="74"/>
      <c r="B3654" s="19"/>
      <c r="C3654" s="19"/>
      <c r="D3654" s="50"/>
      <c r="E3654" s="73"/>
      <c r="F3654" s="74"/>
      <c r="G3654" s="9"/>
      <c r="H3654" s="48"/>
      <c r="I3654" s="49">
        <f t="shared" ca="1" si="224"/>
        <v>2022</v>
      </c>
      <c r="J3654" s="22">
        <f t="shared" ca="1" si="225"/>
        <v>1</v>
      </c>
      <c r="K3654" s="19"/>
      <c r="L3654" s="73"/>
      <c r="M3654" s="74"/>
      <c r="N3654" s="19"/>
      <c r="O3654" s="73"/>
      <c r="P3654" s="82">
        <v>1</v>
      </c>
      <c r="Q3654" s="24">
        <v>1</v>
      </c>
      <c r="R3654" s="81">
        <f t="shared" ref="R3654:R3717" si="226">+Q3654/P3654</f>
        <v>1</v>
      </c>
      <c r="S3654" s="87"/>
      <c r="T3654" s="19"/>
      <c r="U3654" s="25"/>
      <c r="V3654" s="25"/>
      <c r="W3654" s="81"/>
      <c r="X3654" s="91" t="e">
        <f ca="1">+VLOOKUP(#REF!,REFERENCIAS!$C:$D,2,0)*VLOOKUP(#REF!,PONDERADORES!A:P,IF(AND(INFORMACION!$T3654='REFERENCIAS RIESGO'!$C$36,INFORMACION!$F3654=REFERENCIAS!$C$24),16,IF(INFORMACION!$T3654='REFERENCIAS RIESGO'!$C$36,13,IF(INFORMACION!$F3654=REFERENCIAS!$C$24,10,7))),0)+VLOOKUP(K3654,REFERENCIAS!$C:$D,2,0)*VLOOKUP($K$2,PONDERADORES!A:P,IF(AND(INFORMACION!$T3654='REFERENCIAS RIESGO'!$C$36,INFORMACION!$F3654=REFERENCIAS!$C$24),16,IF(INFORMACION!$T3654='REFERENCIAS RIESGO'!$C$36,13,IF(INFORMACION!$F3654=REFERENCIAS!$C$24,10,7))),0)+VLOOKUP(L3654,REFERENCIAS!$C:$D,2,0)*VLOOKUP($L$2,PONDERADORES!A:P,IF(AND(INFORMACION!$T3654='REFERENCIAS RIESGO'!$C$36,INFORMACION!$F3654=REFERENCIAS!$C$24),16,IF(INFORMACION!$T3654='REFERENCIAS RIESGO'!$C$36,13,IF(INFORMACION!$F3654=REFERENCIAS!$C$24,10,7))),0)+VLOOKUP(F3654,REFERENCIAS!$C:$D,2,0)*VLOOKUP($F$2,PONDERADORES!A:P,IF(AND(INFORMACION!$T3654='REFERENCIAS RIESGO'!$C$36,INFORMACION!$F3654=REFERENCIAS!$C$24),16,IF(INFORMACION!$T3654='REFERENCIAS RIESGO'!$C$36,13,IF(INFORMACION!$F3654=REFERENCIAS!$C$24,10,7))),0)+VLOOKUP(T3654,REFERENCIAS!$C:$D,2,0)*VLOOKUP($T$2,PONDERADORES!A:P,IF(AND(INFORMACION!$T3654='REFERENCIAS RIESGO'!$C$36,INFORMACION!$F3654=REFERENCIAS!$C$24),16,IF(INFORMACION!$T3654='REFERENCIAS RIESGO'!$C$36,13,IF(INFORMACION!$F3654=REFERENCIAS!$C$24,10,7))),0)+VLOOKUP(IF(J3654&lt;=0.2,0.2,IF(AND(J3654&gt;0.2,J3654&lt;=0.4),0.4,IF(AND(J3654&gt;0.4,J3654&lt;=0.6),0.6,IF(AND(J3654&gt;0.6,J3654&lt;=0.8),0.8,IF(AND(J3654&gt;0.8,J3654&lt;=1),1))))),REFERENCIAS!$C:$D,2,0)*VLOOKUP($J$2,PONDERADORES!A:P,IF(AND(INFORMACION!$T3654='REFERENCIAS RIESGO'!$C$36,INFORMACION!$F3654=REFERENCIAS!$C$24),16,IF(INFORMACION!$T3654='REFERENCIAS RIESGO'!$C$36,13,IF(INFORMACION!$F3654=REFERENCIAS!$C$24,10,7))),0)</f>
        <v>#REF!</v>
      </c>
      <c r="Y3654" s="68">
        <f>+VLOOKUP(M3654,REFERENCIAS!$C:$D,2,0)*VLOOKUP($M$2,PONDERADORES!$A$7:$G$9,7,0)+VLOOKUP(N3654,REFERENCIAS!$C:$D,2,0)*VLOOKUP($N$2,PONDERADORES!$A$7:$G$9,7,0)+VLOOKUP(O3654,REFERENCIAS!$C:$D,2,0)*VLOOKUP($O$2,PONDERADORES!$A$7:$G$9,7,0)</f>
        <v>0.2</v>
      </c>
      <c r="Z3654" s="2">
        <f>+VLOOKUP(IF(R3654&lt;0.1,0,IF(AND(R3654&gt;=0.1,R3654&lt;0.2),0.1,IF(AND(R3654&gt;=0.2,R3654&lt;0.3),0.2,IF(R3654&gt;0.3,0.3,)))),REFERENCIAS!$C:$D,2,0)*VLOOKUP($R$2,PONDERADORES!$A$11:$G$11,7,0)</f>
        <v>15</v>
      </c>
      <c r="AA3654" s="92"/>
      <c r="AB3654" s="95" t="e">
        <f t="shared" ref="AB3654:AB3717" ca="1" si="227">+X3654+Y3654+Z3654</f>
        <v>#REF!</v>
      </c>
      <c r="AC3654" s="23" t="e">
        <f ca="1">IF(AB3654&gt;REFERENCIAS!$C$62,REFERENCIAS!$B$62,IF(AND(AB3654&gt;=REFERENCIAS!$C$63,AB3654&lt;REFERENCIAS!$D$63),REFERENCIAS!$B$63,IF(AND(AB3654&gt;REFERENCIAS!$C$64,AB3654&lt;=REFERENCIAS!$D$64),REFERENCIAS!$B$64,IF(AND(AB3654&gt;=REFERENCIAS!$C$65,AB3654&lt;REFERENCIAS!$D$65),REFERENCIAS!$B$65, "Revisar"))))</f>
        <v>#REF!</v>
      </c>
      <c r="AD3654" s="94" t="e">
        <f ca="1">VLOOKUP(AC3654,REFERENCIAS!$B$62:$G$65,4,FALSE)</f>
        <v>#REF!</v>
      </c>
    </row>
    <row r="3655" spans="1:30" ht="17.25" x14ac:dyDescent="0.25">
      <c r="A3655" s="74"/>
      <c r="B3655" s="19"/>
      <c r="C3655" s="19"/>
      <c r="D3655" s="50"/>
      <c r="E3655" s="73"/>
      <c r="F3655" s="74"/>
      <c r="G3655" s="9"/>
      <c r="H3655" s="48"/>
      <c r="I3655" s="49">
        <f t="shared" ca="1" si="224"/>
        <v>2022</v>
      </c>
      <c r="J3655" s="22">
        <f t="shared" ca="1" si="225"/>
        <v>1</v>
      </c>
      <c r="K3655" s="19"/>
      <c r="L3655" s="73"/>
      <c r="M3655" s="74"/>
      <c r="N3655" s="19"/>
      <c r="O3655" s="73"/>
      <c r="P3655" s="82">
        <v>1</v>
      </c>
      <c r="Q3655" s="24">
        <v>1</v>
      </c>
      <c r="R3655" s="81">
        <f t="shared" si="226"/>
        <v>1</v>
      </c>
      <c r="S3655" s="87"/>
      <c r="T3655" s="19"/>
      <c r="U3655" s="25"/>
      <c r="V3655" s="25"/>
      <c r="W3655" s="81"/>
      <c r="X3655" s="91" t="e">
        <f ca="1">+VLOOKUP(#REF!,REFERENCIAS!$C:$D,2,0)*VLOOKUP(#REF!,PONDERADORES!A:P,IF(AND(INFORMACION!$T3655='REFERENCIAS RIESGO'!$C$36,INFORMACION!$F3655=REFERENCIAS!$C$24),16,IF(INFORMACION!$T3655='REFERENCIAS RIESGO'!$C$36,13,IF(INFORMACION!$F3655=REFERENCIAS!$C$24,10,7))),0)+VLOOKUP(K3655,REFERENCIAS!$C:$D,2,0)*VLOOKUP($K$2,PONDERADORES!A:P,IF(AND(INFORMACION!$T3655='REFERENCIAS RIESGO'!$C$36,INFORMACION!$F3655=REFERENCIAS!$C$24),16,IF(INFORMACION!$T3655='REFERENCIAS RIESGO'!$C$36,13,IF(INFORMACION!$F3655=REFERENCIAS!$C$24,10,7))),0)+VLOOKUP(L3655,REFERENCIAS!$C:$D,2,0)*VLOOKUP($L$2,PONDERADORES!A:P,IF(AND(INFORMACION!$T3655='REFERENCIAS RIESGO'!$C$36,INFORMACION!$F3655=REFERENCIAS!$C$24),16,IF(INFORMACION!$T3655='REFERENCIAS RIESGO'!$C$36,13,IF(INFORMACION!$F3655=REFERENCIAS!$C$24,10,7))),0)+VLOOKUP(F3655,REFERENCIAS!$C:$D,2,0)*VLOOKUP($F$2,PONDERADORES!A:P,IF(AND(INFORMACION!$T3655='REFERENCIAS RIESGO'!$C$36,INFORMACION!$F3655=REFERENCIAS!$C$24),16,IF(INFORMACION!$T3655='REFERENCIAS RIESGO'!$C$36,13,IF(INFORMACION!$F3655=REFERENCIAS!$C$24,10,7))),0)+VLOOKUP(T3655,REFERENCIAS!$C:$D,2,0)*VLOOKUP($T$2,PONDERADORES!A:P,IF(AND(INFORMACION!$T3655='REFERENCIAS RIESGO'!$C$36,INFORMACION!$F3655=REFERENCIAS!$C$24),16,IF(INFORMACION!$T3655='REFERENCIAS RIESGO'!$C$36,13,IF(INFORMACION!$F3655=REFERENCIAS!$C$24,10,7))),0)+VLOOKUP(IF(J3655&lt;=0.2,0.2,IF(AND(J3655&gt;0.2,J3655&lt;=0.4),0.4,IF(AND(J3655&gt;0.4,J3655&lt;=0.6),0.6,IF(AND(J3655&gt;0.6,J3655&lt;=0.8),0.8,IF(AND(J3655&gt;0.8,J3655&lt;=1),1))))),REFERENCIAS!$C:$D,2,0)*VLOOKUP($J$2,PONDERADORES!A:P,IF(AND(INFORMACION!$T3655='REFERENCIAS RIESGO'!$C$36,INFORMACION!$F3655=REFERENCIAS!$C$24),16,IF(INFORMACION!$T3655='REFERENCIAS RIESGO'!$C$36,13,IF(INFORMACION!$F3655=REFERENCIAS!$C$24,10,7))),0)</f>
        <v>#REF!</v>
      </c>
      <c r="Y3655" s="68">
        <f>+VLOOKUP(M3655,REFERENCIAS!$C:$D,2,0)*VLOOKUP($M$2,PONDERADORES!$A$7:$G$9,7,0)+VLOOKUP(N3655,REFERENCIAS!$C:$D,2,0)*VLOOKUP($N$2,PONDERADORES!$A$7:$G$9,7,0)+VLOOKUP(O3655,REFERENCIAS!$C:$D,2,0)*VLOOKUP($O$2,PONDERADORES!$A$7:$G$9,7,0)</f>
        <v>0.2</v>
      </c>
      <c r="Z3655" s="2">
        <f>+VLOOKUP(IF(R3655&lt;0.1,0,IF(AND(R3655&gt;=0.1,R3655&lt;0.2),0.1,IF(AND(R3655&gt;=0.2,R3655&lt;0.3),0.2,IF(R3655&gt;0.3,0.3,)))),REFERENCIAS!$C:$D,2,0)*VLOOKUP($R$2,PONDERADORES!$A$11:$G$11,7,0)</f>
        <v>15</v>
      </c>
      <c r="AA3655" s="92"/>
      <c r="AB3655" s="95" t="e">
        <f t="shared" ca="1" si="227"/>
        <v>#REF!</v>
      </c>
      <c r="AC3655" s="23" t="e">
        <f ca="1">IF(AB3655&gt;REFERENCIAS!$C$62,REFERENCIAS!$B$62,IF(AND(AB3655&gt;=REFERENCIAS!$C$63,AB3655&lt;REFERENCIAS!$D$63),REFERENCIAS!$B$63,IF(AND(AB3655&gt;REFERENCIAS!$C$64,AB3655&lt;=REFERENCIAS!$D$64),REFERENCIAS!$B$64,IF(AND(AB3655&gt;=REFERENCIAS!$C$65,AB3655&lt;REFERENCIAS!$D$65),REFERENCIAS!$B$65, "Revisar"))))</f>
        <v>#REF!</v>
      </c>
      <c r="AD3655" s="94" t="e">
        <f ca="1">VLOOKUP(AC3655,REFERENCIAS!$B$62:$G$65,4,FALSE)</f>
        <v>#REF!</v>
      </c>
    </row>
    <row r="3656" spans="1:30" ht="17.25" x14ac:dyDescent="0.25">
      <c r="A3656" s="74"/>
      <c r="B3656" s="19"/>
      <c r="C3656" s="19"/>
      <c r="D3656" s="50"/>
      <c r="E3656" s="73"/>
      <c r="F3656" s="74"/>
      <c r="G3656" s="9"/>
      <c r="H3656" s="48"/>
      <c r="I3656" s="49">
        <f t="shared" ca="1" si="224"/>
        <v>2022</v>
      </c>
      <c r="J3656" s="22">
        <f t="shared" ca="1" si="225"/>
        <v>1</v>
      </c>
      <c r="K3656" s="19"/>
      <c r="L3656" s="73"/>
      <c r="M3656" s="74"/>
      <c r="N3656" s="19"/>
      <c r="O3656" s="73"/>
      <c r="P3656" s="82">
        <v>1</v>
      </c>
      <c r="Q3656" s="24">
        <v>1</v>
      </c>
      <c r="R3656" s="81">
        <f t="shared" si="226"/>
        <v>1</v>
      </c>
      <c r="S3656" s="87"/>
      <c r="T3656" s="19"/>
      <c r="U3656" s="25"/>
      <c r="V3656" s="25"/>
      <c r="W3656" s="81"/>
      <c r="X3656" s="91" t="e">
        <f ca="1">+VLOOKUP(#REF!,REFERENCIAS!$C:$D,2,0)*VLOOKUP(#REF!,PONDERADORES!A:P,IF(AND(INFORMACION!$T3656='REFERENCIAS RIESGO'!$C$36,INFORMACION!$F3656=REFERENCIAS!$C$24),16,IF(INFORMACION!$T3656='REFERENCIAS RIESGO'!$C$36,13,IF(INFORMACION!$F3656=REFERENCIAS!$C$24,10,7))),0)+VLOOKUP(K3656,REFERENCIAS!$C:$D,2,0)*VLOOKUP($K$2,PONDERADORES!A:P,IF(AND(INFORMACION!$T3656='REFERENCIAS RIESGO'!$C$36,INFORMACION!$F3656=REFERENCIAS!$C$24),16,IF(INFORMACION!$T3656='REFERENCIAS RIESGO'!$C$36,13,IF(INFORMACION!$F3656=REFERENCIAS!$C$24,10,7))),0)+VLOOKUP(L3656,REFERENCIAS!$C:$D,2,0)*VLOOKUP($L$2,PONDERADORES!A:P,IF(AND(INFORMACION!$T3656='REFERENCIAS RIESGO'!$C$36,INFORMACION!$F3656=REFERENCIAS!$C$24),16,IF(INFORMACION!$T3656='REFERENCIAS RIESGO'!$C$36,13,IF(INFORMACION!$F3656=REFERENCIAS!$C$24,10,7))),0)+VLOOKUP(F3656,REFERENCIAS!$C:$D,2,0)*VLOOKUP($F$2,PONDERADORES!A:P,IF(AND(INFORMACION!$T3656='REFERENCIAS RIESGO'!$C$36,INFORMACION!$F3656=REFERENCIAS!$C$24),16,IF(INFORMACION!$T3656='REFERENCIAS RIESGO'!$C$36,13,IF(INFORMACION!$F3656=REFERENCIAS!$C$24,10,7))),0)+VLOOKUP(T3656,REFERENCIAS!$C:$D,2,0)*VLOOKUP($T$2,PONDERADORES!A:P,IF(AND(INFORMACION!$T3656='REFERENCIAS RIESGO'!$C$36,INFORMACION!$F3656=REFERENCIAS!$C$24),16,IF(INFORMACION!$T3656='REFERENCIAS RIESGO'!$C$36,13,IF(INFORMACION!$F3656=REFERENCIAS!$C$24,10,7))),0)+VLOOKUP(IF(J3656&lt;=0.2,0.2,IF(AND(J3656&gt;0.2,J3656&lt;=0.4),0.4,IF(AND(J3656&gt;0.4,J3656&lt;=0.6),0.6,IF(AND(J3656&gt;0.6,J3656&lt;=0.8),0.8,IF(AND(J3656&gt;0.8,J3656&lt;=1),1))))),REFERENCIAS!$C:$D,2,0)*VLOOKUP($J$2,PONDERADORES!A:P,IF(AND(INFORMACION!$T3656='REFERENCIAS RIESGO'!$C$36,INFORMACION!$F3656=REFERENCIAS!$C$24),16,IF(INFORMACION!$T3656='REFERENCIAS RIESGO'!$C$36,13,IF(INFORMACION!$F3656=REFERENCIAS!$C$24,10,7))),0)</f>
        <v>#REF!</v>
      </c>
      <c r="Y3656" s="68">
        <f>+VLOOKUP(M3656,REFERENCIAS!$C:$D,2,0)*VLOOKUP($M$2,PONDERADORES!$A$7:$G$9,7,0)+VLOOKUP(N3656,REFERENCIAS!$C:$D,2,0)*VLOOKUP($N$2,PONDERADORES!$A$7:$G$9,7,0)+VLOOKUP(O3656,REFERENCIAS!$C:$D,2,0)*VLOOKUP($O$2,PONDERADORES!$A$7:$G$9,7,0)</f>
        <v>0.2</v>
      </c>
      <c r="Z3656" s="2">
        <f>+VLOOKUP(IF(R3656&lt;0.1,0,IF(AND(R3656&gt;=0.1,R3656&lt;0.2),0.1,IF(AND(R3656&gt;=0.2,R3656&lt;0.3),0.2,IF(R3656&gt;0.3,0.3,)))),REFERENCIAS!$C:$D,2,0)*VLOOKUP($R$2,PONDERADORES!$A$11:$G$11,7,0)</f>
        <v>15</v>
      </c>
      <c r="AA3656" s="92"/>
      <c r="AB3656" s="95" t="e">
        <f t="shared" ca="1" si="227"/>
        <v>#REF!</v>
      </c>
      <c r="AC3656" s="23" t="e">
        <f ca="1">IF(AB3656&gt;REFERENCIAS!$C$62,REFERENCIAS!$B$62,IF(AND(AB3656&gt;=REFERENCIAS!$C$63,AB3656&lt;REFERENCIAS!$D$63),REFERENCIAS!$B$63,IF(AND(AB3656&gt;REFERENCIAS!$C$64,AB3656&lt;=REFERENCIAS!$D$64),REFERENCIAS!$B$64,IF(AND(AB3656&gt;=REFERENCIAS!$C$65,AB3656&lt;REFERENCIAS!$D$65),REFERENCIAS!$B$65, "Revisar"))))</f>
        <v>#REF!</v>
      </c>
      <c r="AD3656" s="94" t="e">
        <f ca="1">VLOOKUP(AC3656,REFERENCIAS!$B$62:$G$65,4,FALSE)</f>
        <v>#REF!</v>
      </c>
    </row>
    <row r="3657" spans="1:30" ht="17.25" x14ac:dyDescent="0.25">
      <c r="A3657" s="74"/>
      <c r="B3657" s="19"/>
      <c r="C3657" s="19"/>
      <c r="D3657" s="50"/>
      <c r="E3657" s="73"/>
      <c r="F3657" s="74"/>
      <c r="G3657" s="9"/>
      <c r="H3657" s="48"/>
      <c r="I3657" s="49">
        <f t="shared" ca="1" si="224"/>
        <v>2022</v>
      </c>
      <c r="J3657" s="22">
        <f t="shared" ca="1" si="225"/>
        <v>1</v>
      </c>
      <c r="K3657" s="19"/>
      <c r="L3657" s="73"/>
      <c r="M3657" s="74"/>
      <c r="N3657" s="19"/>
      <c r="O3657" s="73"/>
      <c r="P3657" s="82">
        <v>1</v>
      </c>
      <c r="Q3657" s="24">
        <v>1</v>
      </c>
      <c r="R3657" s="81">
        <f t="shared" si="226"/>
        <v>1</v>
      </c>
      <c r="S3657" s="87"/>
      <c r="T3657" s="19"/>
      <c r="U3657" s="25"/>
      <c r="V3657" s="25"/>
      <c r="W3657" s="81"/>
      <c r="X3657" s="91" t="e">
        <f ca="1">+VLOOKUP(#REF!,REFERENCIAS!$C:$D,2,0)*VLOOKUP(#REF!,PONDERADORES!A:P,IF(AND(INFORMACION!$T3657='REFERENCIAS RIESGO'!$C$36,INFORMACION!$F3657=REFERENCIAS!$C$24),16,IF(INFORMACION!$T3657='REFERENCIAS RIESGO'!$C$36,13,IF(INFORMACION!$F3657=REFERENCIAS!$C$24,10,7))),0)+VLOOKUP(K3657,REFERENCIAS!$C:$D,2,0)*VLOOKUP($K$2,PONDERADORES!A:P,IF(AND(INFORMACION!$T3657='REFERENCIAS RIESGO'!$C$36,INFORMACION!$F3657=REFERENCIAS!$C$24),16,IF(INFORMACION!$T3657='REFERENCIAS RIESGO'!$C$36,13,IF(INFORMACION!$F3657=REFERENCIAS!$C$24,10,7))),0)+VLOOKUP(L3657,REFERENCIAS!$C:$D,2,0)*VLOOKUP($L$2,PONDERADORES!A:P,IF(AND(INFORMACION!$T3657='REFERENCIAS RIESGO'!$C$36,INFORMACION!$F3657=REFERENCIAS!$C$24),16,IF(INFORMACION!$T3657='REFERENCIAS RIESGO'!$C$36,13,IF(INFORMACION!$F3657=REFERENCIAS!$C$24,10,7))),0)+VLOOKUP(F3657,REFERENCIAS!$C:$D,2,0)*VLOOKUP($F$2,PONDERADORES!A:P,IF(AND(INFORMACION!$T3657='REFERENCIAS RIESGO'!$C$36,INFORMACION!$F3657=REFERENCIAS!$C$24),16,IF(INFORMACION!$T3657='REFERENCIAS RIESGO'!$C$36,13,IF(INFORMACION!$F3657=REFERENCIAS!$C$24,10,7))),0)+VLOOKUP(T3657,REFERENCIAS!$C:$D,2,0)*VLOOKUP($T$2,PONDERADORES!A:P,IF(AND(INFORMACION!$T3657='REFERENCIAS RIESGO'!$C$36,INFORMACION!$F3657=REFERENCIAS!$C$24),16,IF(INFORMACION!$T3657='REFERENCIAS RIESGO'!$C$36,13,IF(INFORMACION!$F3657=REFERENCIAS!$C$24,10,7))),0)+VLOOKUP(IF(J3657&lt;=0.2,0.2,IF(AND(J3657&gt;0.2,J3657&lt;=0.4),0.4,IF(AND(J3657&gt;0.4,J3657&lt;=0.6),0.6,IF(AND(J3657&gt;0.6,J3657&lt;=0.8),0.8,IF(AND(J3657&gt;0.8,J3657&lt;=1),1))))),REFERENCIAS!$C:$D,2,0)*VLOOKUP($J$2,PONDERADORES!A:P,IF(AND(INFORMACION!$T3657='REFERENCIAS RIESGO'!$C$36,INFORMACION!$F3657=REFERENCIAS!$C$24),16,IF(INFORMACION!$T3657='REFERENCIAS RIESGO'!$C$36,13,IF(INFORMACION!$F3657=REFERENCIAS!$C$24,10,7))),0)</f>
        <v>#REF!</v>
      </c>
      <c r="Y3657" s="68">
        <f>+VLOOKUP(M3657,REFERENCIAS!$C:$D,2,0)*VLOOKUP($M$2,PONDERADORES!$A$7:$G$9,7,0)+VLOOKUP(N3657,REFERENCIAS!$C:$D,2,0)*VLOOKUP($N$2,PONDERADORES!$A$7:$G$9,7,0)+VLOOKUP(O3657,REFERENCIAS!$C:$D,2,0)*VLOOKUP($O$2,PONDERADORES!$A$7:$G$9,7,0)</f>
        <v>0.2</v>
      </c>
      <c r="Z3657" s="2">
        <f>+VLOOKUP(IF(R3657&lt;0.1,0,IF(AND(R3657&gt;=0.1,R3657&lt;0.2),0.1,IF(AND(R3657&gt;=0.2,R3657&lt;0.3),0.2,IF(R3657&gt;0.3,0.3,)))),REFERENCIAS!$C:$D,2,0)*VLOOKUP($R$2,PONDERADORES!$A$11:$G$11,7,0)</f>
        <v>15</v>
      </c>
      <c r="AA3657" s="92"/>
      <c r="AB3657" s="95" t="e">
        <f t="shared" ca="1" si="227"/>
        <v>#REF!</v>
      </c>
      <c r="AC3657" s="23" t="e">
        <f ca="1">IF(AB3657&gt;REFERENCIAS!$C$62,REFERENCIAS!$B$62,IF(AND(AB3657&gt;=REFERENCIAS!$C$63,AB3657&lt;REFERENCIAS!$D$63),REFERENCIAS!$B$63,IF(AND(AB3657&gt;REFERENCIAS!$C$64,AB3657&lt;=REFERENCIAS!$D$64),REFERENCIAS!$B$64,IF(AND(AB3657&gt;=REFERENCIAS!$C$65,AB3657&lt;REFERENCIAS!$D$65),REFERENCIAS!$B$65, "Revisar"))))</f>
        <v>#REF!</v>
      </c>
      <c r="AD3657" s="94" t="e">
        <f ca="1">VLOOKUP(AC3657,REFERENCIAS!$B$62:$G$65,4,FALSE)</f>
        <v>#REF!</v>
      </c>
    </row>
    <row r="3658" spans="1:30" ht="17.25" x14ac:dyDescent="0.25">
      <c r="A3658" s="74"/>
      <c r="B3658" s="19"/>
      <c r="C3658" s="19"/>
      <c r="D3658" s="50"/>
      <c r="E3658" s="73"/>
      <c r="F3658" s="74"/>
      <c r="G3658" s="9"/>
      <c r="H3658" s="48"/>
      <c r="I3658" s="49">
        <f t="shared" ca="1" si="224"/>
        <v>2022</v>
      </c>
      <c r="J3658" s="22">
        <f t="shared" ca="1" si="225"/>
        <v>1</v>
      </c>
      <c r="K3658" s="19"/>
      <c r="L3658" s="73"/>
      <c r="M3658" s="74"/>
      <c r="N3658" s="19"/>
      <c r="O3658" s="73"/>
      <c r="P3658" s="82">
        <v>1</v>
      </c>
      <c r="Q3658" s="24">
        <v>1</v>
      </c>
      <c r="R3658" s="81">
        <f t="shared" si="226"/>
        <v>1</v>
      </c>
      <c r="S3658" s="87"/>
      <c r="T3658" s="19"/>
      <c r="U3658" s="25"/>
      <c r="V3658" s="25"/>
      <c r="W3658" s="81"/>
      <c r="X3658" s="91" t="e">
        <f ca="1">+VLOOKUP(#REF!,REFERENCIAS!$C:$D,2,0)*VLOOKUP(#REF!,PONDERADORES!A:P,IF(AND(INFORMACION!$T3658='REFERENCIAS RIESGO'!$C$36,INFORMACION!$F3658=REFERENCIAS!$C$24),16,IF(INFORMACION!$T3658='REFERENCIAS RIESGO'!$C$36,13,IF(INFORMACION!$F3658=REFERENCIAS!$C$24,10,7))),0)+VLOOKUP(K3658,REFERENCIAS!$C:$D,2,0)*VLOOKUP($K$2,PONDERADORES!A:P,IF(AND(INFORMACION!$T3658='REFERENCIAS RIESGO'!$C$36,INFORMACION!$F3658=REFERENCIAS!$C$24),16,IF(INFORMACION!$T3658='REFERENCIAS RIESGO'!$C$36,13,IF(INFORMACION!$F3658=REFERENCIAS!$C$24,10,7))),0)+VLOOKUP(L3658,REFERENCIAS!$C:$D,2,0)*VLOOKUP($L$2,PONDERADORES!A:P,IF(AND(INFORMACION!$T3658='REFERENCIAS RIESGO'!$C$36,INFORMACION!$F3658=REFERENCIAS!$C$24),16,IF(INFORMACION!$T3658='REFERENCIAS RIESGO'!$C$36,13,IF(INFORMACION!$F3658=REFERENCIAS!$C$24,10,7))),0)+VLOOKUP(F3658,REFERENCIAS!$C:$D,2,0)*VLOOKUP($F$2,PONDERADORES!A:P,IF(AND(INFORMACION!$T3658='REFERENCIAS RIESGO'!$C$36,INFORMACION!$F3658=REFERENCIAS!$C$24),16,IF(INFORMACION!$T3658='REFERENCIAS RIESGO'!$C$36,13,IF(INFORMACION!$F3658=REFERENCIAS!$C$24,10,7))),0)+VLOOKUP(T3658,REFERENCIAS!$C:$D,2,0)*VLOOKUP($T$2,PONDERADORES!A:P,IF(AND(INFORMACION!$T3658='REFERENCIAS RIESGO'!$C$36,INFORMACION!$F3658=REFERENCIAS!$C$24),16,IF(INFORMACION!$T3658='REFERENCIAS RIESGO'!$C$36,13,IF(INFORMACION!$F3658=REFERENCIAS!$C$24,10,7))),0)+VLOOKUP(IF(J3658&lt;=0.2,0.2,IF(AND(J3658&gt;0.2,J3658&lt;=0.4),0.4,IF(AND(J3658&gt;0.4,J3658&lt;=0.6),0.6,IF(AND(J3658&gt;0.6,J3658&lt;=0.8),0.8,IF(AND(J3658&gt;0.8,J3658&lt;=1),1))))),REFERENCIAS!$C:$D,2,0)*VLOOKUP($J$2,PONDERADORES!A:P,IF(AND(INFORMACION!$T3658='REFERENCIAS RIESGO'!$C$36,INFORMACION!$F3658=REFERENCIAS!$C$24),16,IF(INFORMACION!$T3658='REFERENCIAS RIESGO'!$C$36,13,IF(INFORMACION!$F3658=REFERENCIAS!$C$24,10,7))),0)</f>
        <v>#REF!</v>
      </c>
      <c r="Y3658" s="68">
        <f>+VLOOKUP(M3658,REFERENCIAS!$C:$D,2,0)*VLOOKUP($M$2,PONDERADORES!$A$7:$G$9,7,0)+VLOOKUP(N3658,REFERENCIAS!$C:$D,2,0)*VLOOKUP($N$2,PONDERADORES!$A$7:$G$9,7,0)+VLOOKUP(O3658,REFERENCIAS!$C:$D,2,0)*VLOOKUP($O$2,PONDERADORES!$A$7:$G$9,7,0)</f>
        <v>0.2</v>
      </c>
      <c r="Z3658" s="2">
        <f>+VLOOKUP(IF(R3658&lt;0.1,0,IF(AND(R3658&gt;=0.1,R3658&lt;0.2),0.1,IF(AND(R3658&gt;=0.2,R3658&lt;0.3),0.2,IF(R3658&gt;0.3,0.3,)))),REFERENCIAS!$C:$D,2,0)*VLOOKUP($R$2,PONDERADORES!$A$11:$G$11,7,0)</f>
        <v>15</v>
      </c>
      <c r="AA3658" s="92"/>
      <c r="AB3658" s="95" t="e">
        <f t="shared" ca="1" si="227"/>
        <v>#REF!</v>
      </c>
      <c r="AC3658" s="23" t="e">
        <f ca="1">IF(AB3658&gt;REFERENCIAS!$C$62,REFERENCIAS!$B$62,IF(AND(AB3658&gt;=REFERENCIAS!$C$63,AB3658&lt;REFERENCIAS!$D$63),REFERENCIAS!$B$63,IF(AND(AB3658&gt;REFERENCIAS!$C$64,AB3658&lt;=REFERENCIAS!$D$64),REFERENCIAS!$B$64,IF(AND(AB3658&gt;=REFERENCIAS!$C$65,AB3658&lt;REFERENCIAS!$D$65),REFERENCIAS!$B$65, "Revisar"))))</f>
        <v>#REF!</v>
      </c>
      <c r="AD3658" s="94" t="e">
        <f ca="1">VLOOKUP(AC3658,REFERENCIAS!$B$62:$G$65,4,FALSE)</f>
        <v>#REF!</v>
      </c>
    </row>
    <row r="3659" spans="1:30" ht="17.25" x14ac:dyDescent="0.25">
      <c r="A3659" s="74"/>
      <c r="B3659" s="19"/>
      <c r="C3659" s="19"/>
      <c r="D3659" s="50"/>
      <c r="E3659" s="73"/>
      <c r="F3659" s="74"/>
      <c r="G3659" s="9"/>
      <c r="H3659" s="48"/>
      <c r="I3659" s="49">
        <f t="shared" ca="1" si="224"/>
        <v>2022</v>
      </c>
      <c r="J3659" s="22">
        <f t="shared" ca="1" si="225"/>
        <v>1</v>
      </c>
      <c r="K3659" s="19"/>
      <c r="L3659" s="73"/>
      <c r="M3659" s="74"/>
      <c r="N3659" s="19"/>
      <c r="O3659" s="73"/>
      <c r="P3659" s="82">
        <v>1</v>
      </c>
      <c r="Q3659" s="24">
        <v>1</v>
      </c>
      <c r="R3659" s="81">
        <f t="shared" si="226"/>
        <v>1</v>
      </c>
      <c r="S3659" s="87"/>
      <c r="T3659" s="19"/>
      <c r="U3659" s="25"/>
      <c r="V3659" s="25"/>
      <c r="W3659" s="81"/>
      <c r="X3659" s="91" t="e">
        <f ca="1">+VLOOKUP(#REF!,REFERENCIAS!$C:$D,2,0)*VLOOKUP(#REF!,PONDERADORES!A:P,IF(AND(INFORMACION!$T3659='REFERENCIAS RIESGO'!$C$36,INFORMACION!$F3659=REFERENCIAS!$C$24),16,IF(INFORMACION!$T3659='REFERENCIAS RIESGO'!$C$36,13,IF(INFORMACION!$F3659=REFERENCIAS!$C$24,10,7))),0)+VLOOKUP(K3659,REFERENCIAS!$C:$D,2,0)*VLOOKUP($K$2,PONDERADORES!A:P,IF(AND(INFORMACION!$T3659='REFERENCIAS RIESGO'!$C$36,INFORMACION!$F3659=REFERENCIAS!$C$24),16,IF(INFORMACION!$T3659='REFERENCIAS RIESGO'!$C$36,13,IF(INFORMACION!$F3659=REFERENCIAS!$C$24,10,7))),0)+VLOOKUP(L3659,REFERENCIAS!$C:$D,2,0)*VLOOKUP($L$2,PONDERADORES!A:P,IF(AND(INFORMACION!$T3659='REFERENCIAS RIESGO'!$C$36,INFORMACION!$F3659=REFERENCIAS!$C$24),16,IF(INFORMACION!$T3659='REFERENCIAS RIESGO'!$C$36,13,IF(INFORMACION!$F3659=REFERENCIAS!$C$24,10,7))),0)+VLOOKUP(F3659,REFERENCIAS!$C:$D,2,0)*VLOOKUP($F$2,PONDERADORES!A:P,IF(AND(INFORMACION!$T3659='REFERENCIAS RIESGO'!$C$36,INFORMACION!$F3659=REFERENCIAS!$C$24),16,IF(INFORMACION!$T3659='REFERENCIAS RIESGO'!$C$36,13,IF(INFORMACION!$F3659=REFERENCIAS!$C$24,10,7))),0)+VLOOKUP(T3659,REFERENCIAS!$C:$D,2,0)*VLOOKUP($T$2,PONDERADORES!A:P,IF(AND(INFORMACION!$T3659='REFERENCIAS RIESGO'!$C$36,INFORMACION!$F3659=REFERENCIAS!$C$24),16,IF(INFORMACION!$T3659='REFERENCIAS RIESGO'!$C$36,13,IF(INFORMACION!$F3659=REFERENCIAS!$C$24,10,7))),0)+VLOOKUP(IF(J3659&lt;=0.2,0.2,IF(AND(J3659&gt;0.2,J3659&lt;=0.4),0.4,IF(AND(J3659&gt;0.4,J3659&lt;=0.6),0.6,IF(AND(J3659&gt;0.6,J3659&lt;=0.8),0.8,IF(AND(J3659&gt;0.8,J3659&lt;=1),1))))),REFERENCIAS!$C:$D,2,0)*VLOOKUP($J$2,PONDERADORES!A:P,IF(AND(INFORMACION!$T3659='REFERENCIAS RIESGO'!$C$36,INFORMACION!$F3659=REFERENCIAS!$C$24),16,IF(INFORMACION!$T3659='REFERENCIAS RIESGO'!$C$36,13,IF(INFORMACION!$F3659=REFERENCIAS!$C$24,10,7))),0)</f>
        <v>#REF!</v>
      </c>
      <c r="Y3659" s="68">
        <f>+VLOOKUP(M3659,REFERENCIAS!$C:$D,2,0)*VLOOKUP($M$2,PONDERADORES!$A$7:$G$9,7,0)+VLOOKUP(N3659,REFERENCIAS!$C:$D,2,0)*VLOOKUP($N$2,PONDERADORES!$A$7:$G$9,7,0)+VLOOKUP(O3659,REFERENCIAS!$C:$D,2,0)*VLOOKUP($O$2,PONDERADORES!$A$7:$G$9,7,0)</f>
        <v>0.2</v>
      </c>
      <c r="Z3659" s="2">
        <f>+VLOOKUP(IF(R3659&lt;0.1,0,IF(AND(R3659&gt;=0.1,R3659&lt;0.2),0.1,IF(AND(R3659&gt;=0.2,R3659&lt;0.3),0.2,IF(R3659&gt;0.3,0.3,)))),REFERENCIAS!$C:$D,2,0)*VLOOKUP($R$2,PONDERADORES!$A$11:$G$11,7,0)</f>
        <v>15</v>
      </c>
      <c r="AA3659" s="92"/>
      <c r="AB3659" s="95" t="e">
        <f t="shared" ca="1" si="227"/>
        <v>#REF!</v>
      </c>
      <c r="AC3659" s="23" t="e">
        <f ca="1">IF(AB3659&gt;REFERENCIAS!$C$62,REFERENCIAS!$B$62,IF(AND(AB3659&gt;=REFERENCIAS!$C$63,AB3659&lt;REFERENCIAS!$D$63),REFERENCIAS!$B$63,IF(AND(AB3659&gt;REFERENCIAS!$C$64,AB3659&lt;=REFERENCIAS!$D$64),REFERENCIAS!$B$64,IF(AND(AB3659&gt;=REFERENCIAS!$C$65,AB3659&lt;REFERENCIAS!$D$65),REFERENCIAS!$B$65, "Revisar"))))</f>
        <v>#REF!</v>
      </c>
      <c r="AD3659" s="94" t="e">
        <f ca="1">VLOOKUP(AC3659,REFERENCIAS!$B$62:$G$65,4,FALSE)</f>
        <v>#REF!</v>
      </c>
    </row>
    <row r="3660" spans="1:30" ht="17.25" x14ac:dyDescent="0.25">
      <c r="A3660" s="74"/>
      <c r="B3660" s="19"/>
      <c r="C3660" s="19"/>
      <c r="D3660" s="50"/>
      <c r="E3660" s="73"/>
      <c r="F3660" s="74"/>
      <c r="G3660" s="9"/>
      <c r="H3660" s="48"/>
      <c r="I3660" s="49">
        <f t="shared" ca="1" si="224"/>
        <v>2022</v>
      </c>
      <c r="J3660" s="22">
        <f t="shared" ca="1" si="225"/>
        <v>1</v>
      </c>
      <c r="K3660" s="19"/>
      <c r="L3660" s="73"/>
      <c r="M3660" s="74"/>
      <c r="N3660" s="19"/>
      <c r="O3660" s="73"/>
      <c r="P3660" s="82">
        <v>1</v>
      </c>
      <c r="Q3660" s="24">
        <v>1</v>
      </c>
      <c r="R3660" s="81">
        <f t="shared" si="226"/>
        <v>1</v>
      </c>
      <c r="S3660" s="87"/>
      <c r="T3660" s="19"/>
      <c r="U3660" s="25"/>
      <c r="V3660" s="25"/>
      <c r="W3660" s="81"/>
      <c r="X3660" s="91" t="e">
        <f ca="1">+VLOOKUP(#REF!,REFERENCIAS!$C:$D,2,0)*VLOOKUP(#REF!,PONDERADORES!A:P,IF(AND(INFORMACION!$T3660='REFERENCIAS RIESGO'!$C$36,INFORMACION!$F3660=REFERENCIAS!$C$24),16,IF(INFORMACION!$T3660='REFERENCIAS RIESGO'!$C$36,13,IF(INFORMACION!$F3660=REFERENCIAS!$C$24,10,7))),0)+VLOOKUP(K3660,REFERENCIAS!$C:$D,2,0)*VLOOKUP($K$2,PONDERADORES!A:P,IF(AND(INFORMACION!$T3660='REFERENCIAS RIESGO'!$C$36,INFORMACION!$F3660=REFERENCIAS!$C$24),16,IF(INFORMACION!$T3660='REFERENCIAS RIESGO'!$C$36,13,IF(INFORMACION!$F3660=REFERENCIAS!$C$24,10,7))),0)+VLOOKUP(L3660,REFERENCIAS!$C:$D,2,0)*VLOOKUP($L$2,PONDERADORES!A:P,IF(AND(INFORMACION!$T3660='REFERENCIAS RIESGO'!$C$36,INFORMACION!$F3660=REFERENCIAS!$C$24),16,IF(INFORMACION!$T3660='REFERENCIAS RIESGO'!$C$36,13,IF(INFORMACION!$F3660=REFERENCIAS!$C$24,10,7))),0)+VLOOKUP(F3660,REFERENCIAS!$C:$D,2,0)*VLOOKUP($F$2,PONDERADORES!A:P,IF(AND(INFORMACION!$T3660='REFERENCIAS RIESGO'!$C$36,INFORMACION!$F3660=REFERENCIAS!$C$24),16,IF(INFORMACION!$T3660='REFERENCIAS RIESGO'!$C$36,13,IF(INFORMACION!$F3660=REFERENCIAS!$C$24,10,7))),0)+VLOOKUP(T3660,REFERENCIAS!$C:$D,2,0)*VLOOKUP($T$2,PONDERADORES!A:P,IF(AND(INFORMACION!$T3660='REFERENCIAS RIESGO'!$C$36,INFORMACION!$F3660=REFERENCIAS!$C$24),16,IF(INFORMACION!$T3660='REFERENCIAS RIESGO'!$C$36,13,IF(INFORMACION!$F3660=REFERENCIAS!$C$24,10,7))),0)+VLOOKUP(IF(J3660&lt;=0.2,0.2,IF(AND(J3660&gt;0.2,J3660&lt;=0.4),0.4,IF(AND(J3660&gt;0.4,J3660&lt;=0.6),0.6,IF(AND(J3660&gt;0.6,J3660&lt;=0.8),0.8,IF(AND(J3660&gt;0.8,J3660&lt;=1),1))))),REFERENCIAS!$C:$D,2,0)*VLOOKUP($J$2,PONDERADORES!A:P,IF(AND(INFORMACION!$T3660='REFERENCIAS RIESGO'!$C$36,INFORMACION!$F3660=REFERENCIAS!$C$24),16,IF(INFORMACION!$T3660='REFERENCIAS RIESGO'!$C$36,13,IF(INFORMACION!$F3660=REFERENCIAS!$C$24,10,7))),0)</f>
        <v>#REF!</v>
      </c>
      <c r="Y3660" s="68">
        <f>+VLOOKUP(M3660,REFERENCIAS!$C:$D,2,0)*VLOOKUP($M$2,PONDERADORES!$A$7:$G$9,7,0)+VLOOKUP(N3660,REFERENCIAS!$C:$D,2,0)*VLOOKUP($N$2,PONDERADORES!$A$7:$G$9,7,0)+VLOOKUP(O3660,REFERENCIAS!$C:$D,2,0)*VLOOKUP($O$2,PONDERADORES!$A$7:$G$9,7,0)</f>
        <v>0.2</v>
      </c>
      <c r="Z3660" s="2">
        <f>+VLOOKUP(IF(R3660&lt;0.1,0,IF(AND(R3660&gt;=0.1,R3660&lt;0.2),0.1,IF(AND(R3660&gt;=0.2,R3660&lt;0.3),0.2,IF(R3660&gt;0.3,0.3,)))),REFERENCIAS!$C:$D,2,0)*VLOOKUP($R$2,PONDERADORES!$A$11:$G$11,7,0)</f>
        <v>15</v>
      </c>
      <c r="AA3660" s="92"/>
      <c r="AB3660" s="95" t="e">
        <f t="shared" ca="1" si="227"/>
        <v>#REF!</v>
      </c>
      <c r="AC3660" s="23" t="e">
        <f ca="1">IF(AB3660&gt;REFERENCIAS!$C$62,REFERENCIAS!$B$62,IF(AND(AB3660&gt;=REFERENCIAS!$C$63,AB3660&lt;REFERENCIAS!$D$63),REFERENCIAS!$B$63,IF(AND(AB3660&gt;REFERENCIAS!$C$64,AB3660&lt;=REFERENCIAS!$D$64),REFERENCIAS!$B$64,IF(AND(AB3660&gt;=REFERENCIAS!$C$65,AB3660&lt;REFERENCIAS!$D$65),REFERENCIAS!$B$65, "Revisar"))))</f>
        <v>#REF!</v>
      </c>
      <c r="AD3660" s="94" t="e">
        <f ca="1">VLOOKUP(AC3660,REFERENCIAS!$B$62:$G$65,4,FALSE)</f>
        <v>#REF!</v>
      </c>
    </row>
    <row r="3661" spans="1:30" ht="17.25" x14ac:dyDescent="0.25">
      <c r="A3661" s="74"/>
      <c r="B3661" s="19"/>
      <c r="C3661" s="19"/>
      <c r="D3661" s="50"/>
      <c r="E3661" s="73"/>
      <c r="F3661" s="74"/>
      <c r="G3661" s="9"/>
      <c r="H3661" s="48"/>
      <c r="I3661" s="49">
        <f t="shared" ca="1" si="224"/>
        <v>2022</v>
      </c>
      <c r="J3661" s="22">
        <f t="shared" ca="1" si="225"/>
        <v>1</v>
      </c>
      <c r="K3661" s="19"/>
      <c r="L3661" s="73"/>
      <c r="M3661" s="74"/>
      <c r="N3661" s="19"/>
      <c r="O3661" s="73"/>
      <c r="P3661" s="82">
        <v>1</v>
      </c>
      <c r="Q3661" s="24">
        <v>1</v>
      </c>
      <c r="R3661" s="81">
        <f t="shared" si="226"/>
        <v>1</v>
      </c>
      <c r="S3661" s="87"/>
      <c r="T3661" s="19"/>
      <c r="U3661" s="25"/>
      <c r="V3661" s="25"/>
      <c r="W3661" s="81"/>
      <c r="X3661" s="91" t="e">
        <f ca="1">+VLOOKUP(#REF!,REFERENCIAS!$C:$D,2,0)*VLOOKUP(#REF!,PONDERADORES!A:P,IF(AND(INFORMACION!$T3661='REFERENCIAS RIESGO'!$C$36,INFORMACION!$F3661=REFERENCIAS!$C$24),16,IF(INFORMACION!$T3661='REFERENCIAS RIESGO'!$C$36,13,IF(INFORMACION!$F3661=REFERENCIAS!$C$24,10,7))),0)+VLOOKUP(K3661,REFERENCIAS!$C:$D,2,0)*VLOOKUP($K$2,PONDERADORES!A:P,IF(AND(INFORMACION!$T3661='REFERENCIAS RIESGO'!$C$36,INFORMACION!$F3661=REFERENCIAS!$C$24),16,IF(INFORMACION!$T3661='REFERENCIAS RIESGO'!$C$36,13,IF(INFORMACION!$F3661=REFERENCIAS!$C$24,10,7))),0)+VLOOKUP(L3661,REFERENCIAS!$C:$D,2,0)*VLOOKUP($L$2,PONDERADORES!A:P,IF(AND(INFORMACION!$T3661='REFERENCIAS RIESGO'!$C$36,INFORMACION!$F3661=REFERENCIAS!$C$24),16,IF(INFORMACION!$T3661='REFERENCIAS RIESGO'!$C$36,13,IF(INFORMACION!$F3661=REFERENCIAS!$C$24,10,7))),0)+VLOOKUP(F3661,REFERENCIAS!$C:$D,2,0)*VLOOKUP($F$2,PONDERADORES!A:P,IF(AND(INFORMACION!$T3661='REFERENCIAS RIESGO'!$C$36,INFORMACION!$F3661=REFERENCIAS!$C$24),16,IF(INFORMACION!$T3661='REFERENCIAS RIESGO'!$C$36,13,IF(INFORMACION!$F3661=REFERENCIAS!$C$24,10,7))),0)+VLOOKUP(T3661,REFERENCIAS!$C:$D,2,0)*VLOOKUP($T$2,PONDERADORES!A:P,IF(AND(INFORMACION!$T3661='REFERENCIAS RIESGO'!$C$36,INFORMACION!$F3661=REFERENCIAS!$C$24),16,IF(INFORMACION!$T3661='REFERENCIAS RIESGO'!$C$36,13,IF(INFORMACION!$F3661=REFERENCIAS!$C$24,10,7))),0)+VLOOKUP(IF(J3661&lt;=0.2,0.2,IF(AND(J3661&gt;0.2,J3661&lt;=0.4),0.4,IF(AND(J3661&gt;0.4,J3661&lt;=0.6),0.6,IF(AND(J3661&gt;0.6,J3661&lt;=0.8),0.8,IF(AND(J3661&gt;0.8,J3661&lt;=1),1))))),REFERENCIAS!$C:$D,2,0)*VLOOKUP($J$2,PONDERADORES!A:P,IF(AND(INFORMACION!$T3661='REFERENCIAS RIESGO'!$C$36,INFORMACION!$F3661=REFERENCIAS!$C$24),16,IF(INFORMACION!$T3661='REFERENCIAS RIESGO'!$C$36,13,IF(INFORMACION!$F3661=REFERENCIAS!$C$24,10,7))),0)</f>
        <v>#REF!</v>
      </c>
      <c r="Y3661" s="68">
        <f>+VLOOKUP(M3661,REFERENCIAS!$C:$D,2,0)*VLOOKUP($M$2,PONDERADORES!$A$7:$G$9,7,0)+VLOOKUP(N3661,REFERENCIAS!$C:$D,2,0)*VLOOKUP($N$2,PONDERADORES!$A$7:$G$9,7,0)+VLOOKUP(O3661,REFERENCIAS!$C:$D,2,0)*VLOOKUP($O$2,PONDERADORES!$A$7:$G$9,7,0)</f>
        <v>0.2</v>
      </c>
      <c r="Z3661" s="2">
        <f>+VLOOKUP(IF(R3661&lt;0.1,0,IF(AND(R3661&gt;=0.1,R3661&lt;0.2),0.1,IF(AND(R3661&gt;=0.2,R3661&lt;0.3),0.2,IF(R3661&gt;0.3,0.3,)))),REFERENCIAS!$C:$D,2,0)*VLOOKUP($R$2,PONDERADORES!$A$11:$G$11,7,0)</f>
        <v>15</v>
      </c>
      <c r="AA3661" s="92"/>
      <c r="AB3661" s="95" t="e">
        <f t="shared" ca="1" si="227"/>
        <v>#REF!</v>
      </c>
      <c r="AC3661" s="23" t="e">
        <f ca="1">IF(AB3661&gt;REFERENCIAS!$C$62,REFERENCIAS!$B$62,IF(AND(AB3661&gt;=REFERENCIAS!$C$63,AB3661&lt;REFERENCIAS!$D$63),REFERENCIAS!$B$63,IF(AND(AB3661&gt;REFERENCIAS!$C$64,AB3661&lt;=REFERENCIAS!$D$64),REFERENCIAS!$B$64,IF(AND(AB3661&gt;=REFERENCIAS!$C$65,AB3661&lt;REFERENCIAS!$D$65),REFERENCIAS!$B$65, "Revisar"))))</f>
        <v>#REF!</v>
      </c>
      <c r="AD3661" s="94" t="e">
        <f ca="1">VLOOKUP(AC3661,REFERENCIAS!$B$62:$G$65,4,FALSE)</f>
        <v>#REF!</v>
      </c>
    </row>
    <row r="3662" spans="1:30" ht="17.25" x14ac:dyDescent="0.25">
      <c r="A3662" s="74"/>
      <c r="B3662" s="19"/>
      <c r="C3662" s="19"/>
      <c r="D3662" s="50"/>
      <c r="E3662" s="73"/>
      <c r="F3662" s="74"/>
      <c r="G3662" s="9"/>
      <c r="H3662" s="48"/>
      <c r="I3662" s="49">
        <f t="shared" ca="1" si="224"/>
        <v>2022</v>
      </c>
      <c r="J3662" s="22">
        <f t="shared" ca="1" si="225"/>
        <v>1</v>
      </c>
      <c r="K3662" s="19"/>
      <c r="L3662" s="73"/>
      <c r="M3662" s="74"/>
      <c r="N3662" s="19"/>
      <c r="O3662" s="73"/>
      <c r="P3662" s="82">
        <v>1</v>
      </c>
      <c r="Q3662" s="24">
        <v>1</v>
      </c>
      <c r="R3662" s="81">
        <f t="shared" si="226"/>
        <v>1</v>
      </c>
      <c r="S3662" s="87"/>
      <c r="T3662" s="19"/>
      <c r="U3662" s="25"/>
      <c r="V3662" s="25"/>
      <c r="W3662" s="81"/>
      <c r="X3662" s="91" t="e">
        <f ca="1">+VLOOKUP(#REF!,REFERENCIAS!$C:$D,2,0)*VLOOKUP(#REF!,PONDERADORES!A:P,IF(AND(INFORMACION!$T3662='REFERENCIAS RIESGO'!$C$36,INFORMACION!$F3662=REFERENCIAS!$C$24),16,IF(INFORMACION!$T3662='REFERENCIAS RIESGO'!$C$36,13,IF(INFORMACION!$F3662=REFERENCIAS!$C$24,10,7))),0)+VLOOKUP(K3662,REFERENCIAS!$C:$D,2,0)*VLOOKUP($K$2,PONDERADORES!A:P,IF(AND(INFORMACION!$T3662='REFERENCIAS RIESGO'!$C$36,INFORMACION!$F3662=REFERENCIAS!$C$24),16,IF(INFORMACION!$T3662='REFERENCIAS RIESGO'!$C$36,13,IF(INFORMACION!$F3662=REFERENCIAS!$C$24,10,7))),0)+VLOOKUP(L3662,REFERENCIAS!$C:$D,2,0)*VLOOKUP($L$2,PONDERADORES!A:P,IF(AND(INFORMACION!$T3662='REFERENCIAS RIESGO'!$C$36,INFORMACION!$F3662=REFERENCIAS!$C$24),16,IF(INFORMACION!$T3662='REFERENCIAS RIESGO'!$C$36,13,IF(INFORMACION!$F3662=REFERENCIAS!$C$24,10,7))),0)+VLOOKUP(F3662,REFERENCIAS!$C:$D,2,0)*VLOOKUP($F$2,PONDERADORES!A:P,IF(AND(INFORMACION!$T3662='REFERENCIAS RIESGO'!$C$36,INFORMACION!$F3662=REFERENCIAS!$C$24),16,IF(INFORMACION!$T3662='REFERENCIAS RIESGO'!$C$36,13,IF(INFORMACION!$F3662=REFERENCIAS!$C$24,10,7))),0)+VLOOKUP(T3662,REFERENCIAS!$C:$D,2,0)*VLOOKUP($T$2,PONDERADORES!A:P,IF(AND(INFORMACION!$T3662='REFERENCIAS RIESGO'!$C$36,INFORMACION!$F3662=REFERENCIAS!$C$24),16,IF(INFORMACION!$T3662='REFERENCIAS RIESGO'!$C$36,13,IF(INFORMACION!$F3662=REFERENCIAS!$C$24,10,7))),0)+VLOOKUP(IF(J3662&lt;=0.2,0.2,IF(AND(J3662&gt;0.2,J3662&lt;=0.4),0.4,IF(AND(J3662&gt;0.4,J3662&lt;=0.6),0.6,IF(AND(J3662&gt;0.6,J3662&lt;=0.8),0.8,IF(AND(J3662&gt;0.8,J3662&lt;=1),1))))),REFERENCIAS!$C:$D,2,0)*VLOOKUP($J$2,PONDERADORES!A:P,IF(AND(INFORMACION!$T3662='REFERENCIAS RIESGO'!$C$36,INFORMACION!$F3662=REFERENCIAS!$C$24),16,IF(INFORMACION!$T3662='REFERENCIAS RIESGO'!$C$36,13,IF(INFORMACION!$F3662=REFERENCIAS!$C$24,10,7))),0)</f>
        <v>#REF!</v>
      </c>
      <c r="Y3662" s="68">
        <f>+VLOOKUP(M3662,REFERENCIAS!$C:$D,2,0)*VLOOKUP($M$2,PONDERADORES!$A$7:$G$9,7,0)+VLOOKUP(N3662,REFERENCIAS!$C:$D,2,0)*VLOOKUP($N$2,PONDERADORES!$A$7:$G$9,7,0)+VLOOKUP(O3662,REFERENCIAS!$C:$D,2,0)*VLOOKUP($O$2,PONDERADORES!$A$7:$G$9,7,0)</f>
        <v>0.2</v>
      </c>
      <c r="Z3662" s="2">
        <f>+VLOOKUP(IF(R3662&lt;0.1,0,IF(AND(R3662&gt;=0.1,R3662&lt;0.2),0.1,IF(AND(R3662&gt;=0.2,R3662&lt;0.3),0.2,IF(R3662&gt;0.3,0.3,)))),REFERENCIAS!$C:$D,2,0)*VLOOKUP($R$2,PONDERADORES!$A$11:$G$11,7,0)</f>
        <v>15</v>
      </c>
      <c r="AA3662" s="92"/>
      <c r="AB3662" s="95" t="e">
        <f t="shared" ca="1" si="227"/>
        <v>#REF!</v>
      </c>
      <c r="AC3662" s="23" t="e">
        <f ca="1">IF(AB3662&gt;REFERENCIAS!$C$62,REFERENCIAS!$B$62,IF(AND(AB3662&gt;=REFERENCIAS!$C$63,AB3662&lt;REFERENCIAS!$D$63),REFERENCIAS!$B$63,IF(AND(AB3662&gt;REFERENCIAS!$C$64,AB3662&lt;=REFERENCIAS!$D$64),REFERENCIAS!$B$64,IF(AND(AB3662&gt;=REFERENCIAS!$C$65,AB3662&lt;REFERENCIAS!$D$65),REFERENCIAS!$B$65, "Revisar"))))</f>
        <v>#REF!</v>
      </c>
      <c r="AD3662" s="94" t="e">
        <f ca="1">VLOOKUP(AC3662,REFERENCIAS!$B$62:$G$65,4,FALSE)</f>
        <v>#REF!</v>
      </c>
    </row>
    <row r="3663" spans="1:30" ht="17.25" x14ac:dyDescent="0.25">
      <c r="A3663" s="74"/>
      <c r="B3663" s="19"/>
      <c r="C3663" s="19"/>
      <c r="D3663" s="50"/>
      <c r="E3663" s="73"/>
      <c r="F3663" s="74"/>
      <c r="G3663" s="9"/>
      <c r="H3663" s="48"/>
      <c r="I3663" s="49">
        <f t="shared" ca="1" si="224"/>
        <v>2022</v>
      </c>
      <c r="J3663" s="22">
        <f t="shared" ca="1" si="225"/>
        <v>1</v>
      </c>
      <c r="K3663" s="19"/>
      <c r="L3663" s="73"/>
      <c r="M3663" s="74"/>
      <c r="N3663" s="19"/>
      <c r="O3663" s="73"/>
      <c r="P3663" s="82">
        <v>1</v>
      </c>
      <c r="Q3663" s="24">
        <v>1</v>
      </c>
      <c r="R3663" s="81">
        <f t="shared" si="226"/>
        <v>1</v>
      </c>
      <c r="S3663" s="87"/>
      <c r="T3663" s="19"/>
      <c r="U3663" s="25"/>
      <c r="V3663" s="25"/>
      <c r="W3663" s="81"/>
      <c r="X3663" s="91" t="e">
        <f ca="1">+VLOOKUP(#REF!,REFERENCIAS!$C:$D,2,0)*VLOOKUP(#REF!,PONDERADORES!A:P,IF(AND(INFORMACION!$T3663='REFERENCIAS RIESGO'!$C$36,INFORMACION!$F3663=REFERENCIAS!$C$24),16,IF(INFORMACION!$T3663='REFERENCIAS RIESGO'!$C$36,13,IF(INFORMACION!$F3663=REFERENCIAS!$C$24,10,7))),0)+VLOOKUP(K3663,REFERENCIAS!$C:$D,2,0)*VLOOKUP($K$2,PONDERADORES!A:P,IF(AND(INFORMACION!$T3663='REFERENCIAS RIESGO'!$C$36,INFORMACION!$F3663=REFERENCIAS!$C$24),16,IF(INFORMACION!$T3663='REFERENCIAS RIESGO'!$C$36,13,IF(INFORMACION!$F3663=REFERENCIAS!$C$24,10,7))),0)+VLOOKUP(L3663,REFERENCIAS!$C:$D,2,0)*VLOOKUP($L$2,PONDERADORES!A:P,IF(AND(INFORMACION!$T3663='REFERENCIAS RIESGO'!$C$36,INFORMACION!$F3663=REFERENCIAS!$C$24),16,IF(INFORMACION!$T3663='REFERENCIAS RIESGO'!$C$36,13,IF(INFORMACION!$F3663=REFERENCIAS!$C$24,10,7))),0)+VLOOKUP(F3663,REFERENCIAS!$C:$D,2,0)*VLOOKUP($F$2,PONDERADORES!A:P,IF(AND(INFORMACION!$T3663='REFERENCIAS RIESGO'!$C$36,INFORMACION!$F3663=REFERENCIAS!$C$24),16,IF(INFORMACION!$T3663='REFERENCIAS RIESGO'!$C$36,13,IF(INFORMACION!$F3663=REFERENCIAS!$C$24,10,7))),0)+VLOOKUP(T3663,REFERENCIAS!$C:$D,2,0)*VLOOKUP($T$2,PONDERADORES!A:P,IF(AND(INFORMACION!$T3663='REFERENCIAS RIESGO'!$C$36,INFORMACION!$F3663=REFERENCIAS!$C$24),16,IF(INFORMACION!$T3663='REFERENCIAS RIESGO'!$C$36,13,IF(INFORMACION!$F3663=REFERENCIAS!$C$24,10,7))),0)+VLOOKUP(IF(J3663&lt;=0.2,0.2,IF(AND(J3663&gt;0.2,J3663&lt;=0.4),0.4,IF(AND(J3663&gt;0.4,J3663&lt;=0.6),0.6,IF(AND(J3663&gt;0.6,J3663&lt;=0.8),0.8,IF(AND(J3663&gt;0.8,J3663&lt;=1),1))))),REFERENCIAS!$C:$D,2,0)*VLOOKUP($J$2,PONDERADORES!A:P,IF(AND(INFORMACION!$T3663='REFERENCIAS RIESGO'!$C$36,INFORMACION!$F3663=REFERENCIAS!$C$24),16,IF(INFORMACION!$T3663='REFERENCIAS RIESGO'!$C$36,13,IF(INFORMACION!$F3663=REFERENCIAS!$C$24,10,7))),0)</f>
        <v>#REF!</v>
      </c>
      <c r="Y3663" s="68">
        <f>+VLOOKUP(M3663,REFERENCIAS!$C:$D,2,0)*VLOOKUP($M$2,PONDERADORES!$A$7:$G$9,7,0)+VLOOKUP(N3663,REFERENCIAS!$C:$D,2,0)*VLOOKUP($N$2,PONDERADORES!$A$7:$G$9,7,0)+VLOOKUP(O3663,REFERENCIAS!$C:$D,2,0)*VLOOKUP($O$2,PONDERADORES!$A$7:$G$9,7,0)</f>
        <v>0.2</v>
      </c>
      <c r="Z3663" s="2">
        <f>+VLOOKUP(IF(R3663&lt;0.1,0,IF(AND(R3663&gt;=0.1,R3663&lt;0.2),0.1,IF(AND(R3663&gt;=0.2,R3663&lt;0.3),0.2,IF(R3663&gt;0.3,0.3,)))),REFERENCIAS!$C:$D,2,0)*VLOOKUP($R$2,PONDERADORES!$A$11:$G$11,7,0)</f>
        <v>15</v>
      </c>
      <c r="AA3663" s="92"/>
      <c r="AB3663" s="95" t="e">
        <f t="shared" ca="1" si="227"/>
        <v>#REF!</v>
      </c>
      <c r="AC3663" s="23" t="e">
        <f ca="1">IF(AB3663&gt;REFERENCIAS!$C$62,REFERENCIAS!$B$62,IF(AND(AB3663&gt;=REFERENCIAS!$C$63,AB3663&lt;REFERENCIAS!$D$63),REFERENCIAS!$B$63,IF(AND(AB3663&gt;REFERENCIAS!$C$64,AB3663&lt;=REFERENCIAS!$D$64),REFERENCIAS!$B$64,IF(AND(AB3663&gt;=REFERENCIAS!$C$65,AB3663&lt;REFERENCIAS!$D$65),REFERENCIAS!$B$65, "Revisar"))))</f>
        <v>#REF!</v>
      </c>
      <c r="AD3663" s="94" t="e">
        <f ca="1">VLOOKUP(AC3663,REFERENCIAS!$B$62:$G$65,4,FALSE)</f>
        <v>#REF!</v>
      </c>
    </row>
    <row r="3664" spans="1:30" ht="17.25" x14ac:dyDescent="0.25">
      <c r="A3664" s="74"/>
      <c r="B3664" s="19"/>
      <c r="C3664" s="19"/>
      <c r="D3664" s="50"/>
      <c r="E3664" s="73"/>
      <c r="F3664" s="74"/>
      <c r="G3664" s="9"/>
      <c r="H3664" s="48"/>
      <c r="I3664" s="49">
        <f t="shared" ca="1" si="224"/>
        <v>2022</v>
      </c>
      <c r="J3664" s="22">
        <f t="shared" ca="1" si="225"/>
        <v>1</v>
      </c>
      <c r="K3664" s="19"/>
      <c r="L3664" s="73"/>
      <c r="M3664" s="74"/>
      <c r="N3664" s="19"/>
      <c r="O3664" s="73"/>
      <c r="P3664" s="82">
        <v>1</v>
      </c>
      <c r="Q3664" s="24">
        <v>1</v>
      </c>
      <c r="R3664" s="81">
        <f t="shared" si="226"/>
        <v>1</v>
      </c>
      <c r="S3664" s="87"/>
      <c r="T3664" s="19"/>
      <c r="U3664" s="25"/>
      <c r="V3664" s="25"/>
      <c r="W3664" s="81"/>
      <c r="X3664" s="91" t="e">
        <f ca="1">+VLOOKUP(#REF!,REFERENCIAS!$C:$D,2,0)*VLOOKUP(#REF!,PONDERADORES!A:P,IF(AND(INFORMACION!$T3664='REFERENCIAS RIESGO'!$C$36,INFORMACION!$F3664=REFERENCIAS!$C$24),16,IF(INFORMACION!$T3664='REFERENCIAS RIESGO'!$C$36,13,IF(INFORMACION!$F3664=REFERENCIAS!$C$24,10,7))),0)+VLOOKUP(K3664,REFERENCIAS!$C:$D,2,0)*VLOOKUP($K$2,PONDERADORES!A:P,IF(AND(INFORMACION!$T3664='REFERENCIAS RIESGO'!$C$36,INFORMACION!$F3664=REFERENCIAS!$C$24),16,IF(INFORMACION!$T3664='REFERENCIAS RIESGO'!$C$36,13,IF(INFORMACION!$F3664=REFERENCIAS!$C$24,10,7))),0)+VLOOKUP(L3664,REFERENCIAS!$C:$D,2,0)*VLOOKUP($L$2,PONDERADORES!A:P,IF(AND(INFORMACION!$T3664='REFERENCIAS RIESGO'!$C$36,INFORMACION!$F3664=REFERENCIAS!$C$24),16,IF(INFORMACION!$T3664='REFERENCIAS RIESGO'!$C$36,13,IF(INFORMACION!$F3664=REFERENCIAS!$C$24,10,7))),0)+VLOOKUP(F3664,REFERENCIAS!$C:$D,2,0)*VLOOKUP($F$2,PONDERADORES!A:P,IF(AND(INFORMACION!$T3664='REFERENCIAS RIESGO'!$C$36,INFORMACION!$F3664=REFERENCIAS!$C$24),16,IF(INFORMACION!$T3664='REFERENCIAS RIESGO'!$C$36,13,IF(INFORMACION!$F3664=REFERENCIAS!$C$24,10,7))),0)+VLOOKUP(T3664,REFERENCIAS!$C:$D,2,0)*VLOOKUP($T$2,PONDERADORES!A:P,IF(AND(INFORMACION!$T3664='REFERENCIAS RIESGO'!$C$36,INFORMACION!$F3664=REFERENCIAS!$C$24),16,IF(INFORMACION!$T3664='REFERENCIAS RIESGO'!$C$36,13,IF(INFORMACION!$F3664=REFERENCIAS!$C$24,10,7))),0)+VLOOKUP(IF(J3664&lt;=0.2,0.2,IF(AND(J3664&gt;0.2,J3664&lt;=0.4),0.4,IF(AND(J3664&gt;0.4,J3664&lt;=0.6),0.6,IF(AND(J3664&gt;0.6,J3664&lt;=0.8),0.8,IF(AND(J3664&gt;0.8,J3664&lt;=1),1))))),REFERENCIAS!$C:$D,2,0)*VLOOKUP($J$2,PONDERADORES!A:P,IF(AND(INFORMACION!$T3664='REFERENCIAS RIESGO'!$C$36,INFORMACION!$F3664=REFERENCIAS!$C$24),16,IF(INFORMACION!$T3664='REFERENCIAS RIESGO'!$C$36,13,IF(INFORMACION!$F3664=REFERENCIAS!$C$24,10,7))),0)</f>
        <v>#REF!</v>
      </c>
      <c r="Y3664" s="68">
        <f>+VLOOKUP(M3664,REFERENCIAS!$C:$D,2,0)*VLOOKUP($M$2,PONDERADORES!$A$7:$G$9,7,0)+VLOOKUP(N3664,REFERENCIAS!$C:$D,2,0)*VLOOKUP($N$2,PONDERADORES!$A$7:$G$9,7,0)+VLOOKUP(O3664,REFERENCIAS!$C:$D,2,0)*VLOOKUP($O$2,PONDERADORES!$A$7:$G$9,7,0)</f>
        <v>0.2</v>
      </c>
      <c r="Z3664" s="2">
        <f>+VLOOKUP(IF(R3664&lt;0.1,0,IF(AND(R3664&gt;=0.1,R3664&lt;0.2),0.1,IF(AND(R3664&gt;=0.2,R3664&lt;0.3),0.2,IF(R3664&gt;0.3,0.3,)))),REFERENCIAS!$C:$D,2,0)*VLOOKUP($R$2,PONDERADORES!$A$11:$G$11,7,0)</f>
        <v>15</v>
      </c>
      <c r="AA3664" s="92"/>
      <c r="AB3664" s="95" t="e">
        <f t="shared" ca="1" si="227"/>
        <v>#REF!</v>
      </c>
      <c r="AC3664" s="23" t="e">
        <f ca="1">IF(AB3664&gt;REFERENCIAS!$C$62,REFERENCIAS!$B$62,IF(AND(AB3664&gt;=REFERENCIAS!$C$63,AB3664&lt;REFERENCIAS!$D$63),REFERENCIAS!$B$63,IF(AND(AB3664&gt;REFERENCIAS!$C$64,AB3664&lt;=REFERENCIAS!$D$64),REFERENCIAS!$B$64,IF(AND(AB3664&gt;=REFERENCIAS!$C$65,AB3664&lt;REFERENCIAS!$D$65),REFERENCIAS!$B$65, "Revisar"))))</f>
        <v>#REF!</v>
      </c>
      <c r="AD3664" s="94" t="e">
        <f ca="1">VLOOKUP(AC3664,REFERENCIAS!$B$62:$G$65,4,FALSE)</f>
        <v>#REF!</v>
      </c>
    </row>
    <row r="3665" spans="1:30" ht="17.25" x14ac:dyDescent="0.25">
      <c r="A3665" s="74"/>
      <c r="B3665" s="19"/>
      <c r="C3665" s="19"/>
      <c r="D3665" s="50"/>
      <c r="E3665" s="73"/>
      <c r="F3665" s="74"/>
      <c r="G3665" s="9"/>
      <c r="H3665" s="48"/>
      <c r="I3665" s="49">
        <f t="shared" ref="I3665:I3728" ca="1" si="228">(YEAR(NOW())-H3665)</f>
        <v>2022</v>
      </c>
      <c r="J3665" s="22">
        <f t="shared" ca="1" si="225"/>
        <v>1</v>
      </c>
      <c r="K3665" s="19"/>
      <c r="L3665" s="73"/>
      <c r="M3665" s="74"/>
      <c r="N3665" s="19"/>
      <c r="O3665" s="73"/>
      <c r="P3665" s="82">
        <v>1</v>
      </c>
      <c r="Q3665" s="24">
        <v>1</v>
      </c>
      <c r="R3665" s="81">
        <f t="shared" si="226"/>
        <v>1</v>
      </c>
      <c r="S3665" s="87"/>
      <c r="T3665" s="19"/>
      <c r="U3665" s="25"/>
      <c r="V3665" s="25"/>
      <c r="W3665" s="81"/>
      <c r="X3665" s="91" t="e">
        <f ca="1">+VLOOKUP(#REF!,REFERENCIAS!$C:$D,2,0)*VLOOKUP(#REF!,PONDERADORES!A:P,IF(AND(INFORMACION!$T3665='REFERENCIAS RIESGO'!$C$36,INFORMACION!$F3665=REFERENCIAS!$C$24),16,IF(INFORMACION!$T3665='REFERENCIAS RIESGO'!$C$36,13,IF(INFORMACION!$F3665=REFERENCIAS!$C$24,10,7))),0)+VLOOKUP(K3665,REFERENCIAS!$C:$D,2,0)*VLOOKUP($K$2,PONDERADORES!A:P,IF(AND(INFORMACION!$T3665='REFERENCIAS RIESGO'!$C$36,INFORMACION!$F3665=REFERENCIAS!$C$24),16,IF(INFORMACION!$T3665='REFERENCIAS RIESGO'!$C$36,13,IF(INFORMACION!$F3665=REFERENCIAS!$C$24,10,7))),0)+VLOOKUP(L3665,REFERENCIAS!$C:$D,2,0)*VLOOKUP($L$2,PONDERADORES!A:P,IF(AND(INFORMACION!$T3665='REFERENCIAS RIESGO'!$C$36,INFORMACION!$F3665=REFERENCIAS!$C$24),16,IF(INFORMACION!$T3665='REFERENCIAS RIESGO'!$C$36,13,IF(INFORMACION!$F3665=REFERENCIAS!$C$24,10,7))),0)+VLOOKUP(F3665,REFERENCIAS!$C:$D,2,0)*VLOOKUP($F$2,PONDERADORES!A:P,IF(AND(INFORMACION!$T3665='REFERENCIAS RIESGO'!$C$36,INFORMACION!$F3665=REFERENCIAS!$C$24),16,IF(INFORMACION!$T3665='REFERENCIAS RIESGO'!$C$36,13,IF(INFORMACION!$F3665=REFERENCIAS!$C$24,10,7))),0)+VLOOKUP(T3665,REFERENCIAS!$C:$D,2,0)*VLOOKUP($T$2,PONDERADORES!A:P,IF(AND(INFORMACION!$T3665='REFERENCIAS RIESGO'!$C$36,INFORMACION!$F3665=REFERENCIAS!$C$24),16,IF(INFORMACION!$T3665='REFERENCIAS RIESGO'!$C$36,13,IF(INFORMACION!$F3665=REFERENCIAS!$C$24,10,7))),0)+VLOOKUP(IF(J3665&lt;=0.2,0.2,IF(AND(J3665&gt;0.2,J3665&lt;=0.4),0.4,IF(AND(J3665&gt;0.4,J3665&lt;=0.6),0.6,IF(AND(J3665&gt;0.6,J3665&lt;=0.8),0.8,IF(AND(J3665&gt;0.8,J3665&lt;=1),1))))),REFERENCIAS!$C:$D,2,0)*VLOOKUP($J$2,PONDERADORES!A:P,IF(AND(INFORMACION!$T3665='REFERENCIAS RIESGO'!$C$36,INFORMACION!$F3665=REFERENCIAS!$C$24),16,IF(INFORMACION!$T3665='REFERENCIAS RIESGO'!$C$36,13,IF(INFORMACION!$F3665=REFERENCIAS!$C$24,10,7))),0)</f>
        <v>#REF!</v>
      </c>
      <c r="Y3665" s="68">
        <f>+VLOOKUP(M3665,REFERENCIAS!$C:$D,2,0)*VLOOKUP($M$2,PONDERADORES!$A$7:$G$9,7,0)+VLOOKUP(N3665,REFERENCIAS!$C:$D,2,0)*VLOOKUP($N$2,PONDERADORES!$A$7:$G$9,7,0)+VLOOKUP(O3665,REFERENCIAS!$C:$D,2,0)*VLOOKUP($O$2,PONDERADORES!$A$7:$G$9,7,0)</f>
        <v>0.2</v>
      </c>
      <c r="Z3665" s="2">
        <f>+VLOOKUP(IF(R3665&lt;0.1,0,IF(AND(R3665&gt;=0.1,R3665&lt;0.2),0.1,IF(AND(R3665&gt;=0.2,R3665&lt;0.3),0.2,IF(R3665&gt;0.3,0.3,)))),REFERENCIAS!$C:$D,2,0)*VLOOKUP($R$2,PONDERADORES!$A$11:$G$11,7,0)</f>
        <v>15</v>
      </c>
      <c r="AA3665" s="92"/>
      <c r="AB3665" s="95" t="e">
        <f t="shared" ca="1" si="227"/>
        <v>#REF!</v>
      </c>
      <c r="AC3665" s="23" t="e">
        <f ca="1">IF(AB3665&gt;REFERENCIAS!$C$62,REFERENCIAS!$B$62,IF(AND(AB3665&gt;=REFERENCIAS!$C$63,AB3665&lt;REFERENCIAS!$D$63),REFERENCIAS!$B$63,IF(AND(AB3665&gt;REFERENCIAS!$C$64,AB3665&lt;=REFERENCIAS!$D$64),REFERENCIAS!$B$64,IF(AND(AB3665&gt;=REFERENCIAS!$C$65,AB3665&lt;REFERENCIAS!$D$65),REFERENCIAS!$B$65, "Revisar"))))</f>
        <v>#REF!</v>
      </c>
      <c r="AD3665" s="94" t="e">
        <f ca="1">VLOOKUP(AC3665,REFERENCIAS!$B$62:$G$65,4,FALSE)</f>
        <v>#REF!</v>
      </c>
    </row>
    <row r="3666" spans="1:30" ht="17.25" x14ac:dyDescent="0.25">
      <c r="A3666" s="74"/>
      <c r="B3666" s="19"/>
      <c r="C3666" s="19"/>
      <c r="D3666" s="50"/>
      <c r="E3666" s="73"/>
      <c r="F3666" s="74"/>
      <c r="G3666" s="9"/>
      <c r="H3666" s="48"/>
      <c r="I3666" s="49">
        <f t="shared" ca="1" si="228"/>
        <v>2022</v>
      </c>
      <c r="J3666" s="22">
        <f t="shared" ca="1" si="225"/>
        <v>1</v>
      </c>
      <c r="K3666" s="19"/>
      <c r="L3666" s="73"/>
      <c r="M3666" s="74"/>
      <c r="N3666" s="19"/>
      <c r="O3666" s="73"/>
      <c r="P3666" s="82">
        <v>1</v>
      </c>
      <c r="Q3666" s="24">
        <v>1</v>
      </c>
      <c r="R3666" s="81">
        <f t="shared" si="226"/>
        <v>1</v>
      </c>
      <c r="S3666" s="87"/>
      <c r="T3666" s="19"/>
      <c r="U3666" s="25"/>
      <c r="V3666" s="25"/>
      <c r="W3666" s="81"/>
      <c r="X3666" s="91" t="e">
        <f ca="1">+VLOOKUP(#REF!,REFERENCIAS!$C:$D,2,0)*VLOOKUP(#REF!,PONDERADORES!A:P,IF(AND(INFORMACION!$T3666='REFERENCIAS RIESGO'!$C$36,INFORMACION!$F3666=REFERENCIAS!$C$24),16,IF(INFORMACION!$T3666='REFERENCIAS RIESGO'!$C$36,13,IF(INFORMACION!$F3666=REFERENCIAS!$C$24,10,7))),0)+VLOOKUP(K3666,REFERENCIAS!$C:$D,2,0)*VLOOKUP($K$2,PONDERADORES!A:P,IF(AND(INFORMACION!$T3666='REFERENCIAS RIESGO'!$C$36,INFORMACION!$F3666=REFERENCIAS!$C$24),16,IF(INFORMACION!$T3666='REFERENCIAS RIESGO'!$C$36,13,IF(INFORMACION!$F3666=REFERENCIAS!$C$24,10,7))),0)+VLOOKUP(L3666,REFERENCIAS!$C:$D,2,0)*VLOOKUP($L$2,PONDERADORES!A:P,IF(AND(INFORMACION!$T3666='REFERENCIAS RIESGO'!$C$36,INFORMACION!$F3666=REFERENCIAS!$C$24),16,IF(INFORMACION!$T3666='REFERENCIAS RIESGO'!$C$36,13,IF(INFORMACION!$F3666=REFERENCIAS!$C$24,10,7))),0)+VLOOKUP(F3666,REFERENCIAS!$C:$D,2,0)*VLOOKUP($F$2,PONDERADORES!A:P,IF(AND(INFORMACION!$T3666='REFERENCIAS RIESGO'!$C$36,INFORMACION!$F3666=REFERENCIAS!$C$24),16,IF(INFORMACION!$T3666='REFERENCIAS RIESGO'!$C$36,13,IF(INFORMACION!$F3666=REFERENCIAS!$C$24,10,7))),0)+VLOOKUP(T3666,REFERENCIAS!$C:$D,2,0)*VLOOKUP($T$2,PONDERADORES!A:P,IF(AND(INFORMACION!$T3666='REFERENCIAS RIESGO'!$C$36,INFORMACION!$F3666=REFERENCIAS!$C$24),16,IF(INFORMACION!$T3666='REFERENCIAS RIESGO'!$C$36,13,IF(INFORMACION!$F3666=REFERENCIAS!$C$24,10,7))),0)+VLOOKUP(IF(J3666&lt;=0.2,0.2,IF(AND(J3666&gt;0.2,J3666&lt;=0.4),0.4,IF(AND(J3666&gt;0.4,J3666&lt;=0.6),0.6,IF(AND(J3666&gt;0.6,J3666&lt;=0.8),0.8,IF(AND(J3666&gt;0.8,J3666&lt;=1),1))))),REFERENCIAS!$C:$D,2,0)*VLOOKUP($J$2,PONDERADORES!A:P,IF(AND(INFORMACION!$T3666='REFERENCIAS RIESGO'!$C$36,INFORMACION!$F3666=REFERENCIAS!$C$24),16,IF(INFORMACION!$T3666='REFERENCIAS RIESGO'!$C$36,13,IF(INFORMACION!$F3666=REFERENCIAS!$C$24,10,7))),0)</f>
        <v>#REF!</v>
      </c>
      <c r="Y3666" s="68">
        <f>+VLOOKUP(M3666,REFERENCIAS!$C:$D,2,0)*VLOOKUP($M$2,PONDERADORES!$A$7:$G$9,7,0)+VLOOKUP(N3666,REFERENCIAS!$C:$D,2,0)*VLOOKUP($N$2,PONDERADORES!$A$7:$G$9,7,0)+VLOOKUP(O3666,REFERENCIAS!$C:$D,2,0)*VLOOKUP($O$2,PONDERADORES!$A$7:$G$9,7,0)</f>
        <v>0.2</v>
      </c>
      <c r="Z3666" s="2">
        <f>+VLOOKUP(IF(R3666&lt;0.1,0,IF(AND(R3666&gt;=0.1,R3666&lt;0.2),0.1,IF(AND(R3666&gt;=0.2,R3666&lt;0.3),0.2,IF(R3666&gt;0.3,0.3,)))),REFERENCIAS!$C:$D,2,0)*VLOOKUP($R$2,PONDERADORES!$A$11:$G$11,7,0)</f>
        <v>15</v>
      </c>
      <c r="AA3666" s="92"/>
      <c r="AB3666" s="95" t="e">
        <f t="shared" ca="1" si="227"/>
        <v>#REF!</v>
      </c>
      <c r="AC3666" s="23" t="e">
        <f ca="1">IF(AB3666&gt;REFERENCIAS!$C$62,REFERENCIAS!$B$62,IF(AND(AB3666&gt;=REFERENCIAS!$C$63,AB3666&lt;REFERENCIAS!$D$63),REFERENCIAS!$B$63,IF(AND(AB3666&gt;REFERENCIAS!$C$64,AB3666&lt;=REFERENCIAS!$D$64),REFERENCIAS!$B$64,IF(AND(AB3666&gt;=REFERENCIAS!$C$65,AB3666&lt;REFERENCIAS!$D$65),REFERENCIAS!$B$65, "Revisar"))))</f>
        <v>#REF!</v>
      </c>
      <c r="AD3666" s="94" t="e">
        <f ca="1">VLOOKUP(AC3666,REFERENCIAS!$B$62:$G$65,4,FALSE)</f>
        <v>#REF!</v>
      </c>
    </row>
    <row r="3667" spans="1:30" ht="17.25" x14ac:dyDescent="0.25">
      <c r="A3667" s="74"/>
      <c r="B3667" s="19"/>
      <c r="C3667" s="19"/>
      <c r="D3667" s="50"/>
      <c r="E3667" s="73"/>
      <c r="F3667" s="74"/>
      <c r="G3667" s="9"/>
      <c r="H3667" s="48"/>
      <c r="I3667" s="49">
        <f t="shared" ca="1" si="228"/>
        <v>2022</v>
      </c>
      <c r="J3667" s="22">
        <f t="shared" ca="1" si="225"/>
        <v>1</v>
      </c>
      <c r="K3667" s="19"/>
      <c r="L3667" s="73"/>
      <c r="M3667" s="74"/>
      <c r="N3667" s="19"/>
      <c r="O3667" s="73"/>
      <c r="P3667" s="82">
        <v>1</v>
      </c>
      <c r="Q3667" s="24">
        <v>1</v>
      </c>
      <c r="R3667" s="81">
        <f t="shared" si="226"/>
        <v>1</v>
      </c>
      <c r="S3667" s="87"/>
      <c r="T3667" s="19"/>
      <c r="U3667" s="25"/>
      <c r="V3667" s="25"/>
      <c r="W3667" s="81"/>
      <c r="X3667" s="91" t="e">
        <f ca="1">+VLOOKUP(#REF!,REFERENCIAS!$C:$D,2,0)*VLOOKUP(#REF!,PONDERADORES!A:P,IF(AND(INFORMACION!$T3667='REFERENCIAS RIESGO'!$C$36,INFORMACION!$F3667=REFERENCIAS!$C$24),16,IF(INFORMACION!$T3667='REFERENCIAS RIESGO'!$C$36,13,IF(INFORMACION!$F3667=REFERENCIAS!$C$24,10,7))),0)+VLOOKUP(K3667,REFERENCIAS!$C:$D,2,0)*VLOOKUP($K$2,PONDERADORES!A:P,IF(AND(INFORMACION!$T3667='REFERENCIAS RIESGO'!$C$36,INFORMACION!$F3667=REFERENCIAS!$C$24),16,IF(INFORMACION!$T3667='REFERENCIAS RIESGO'!$C$36,13,IF(INFORMACION!$F3667=REFERENCIAS!$C$24,10,7))),0)+VLOOKUP(L3667,REFERENCIAS!$C:$D,2,0)*VLOOKUP($L$2,PONDERADORES!A:P,IF(AND(INFORMACION!$T3667='REFERENCIAS RIESGO'!$C$36,INFORMACION!$F3667=REFERENCIAS!$C$24),16,IF(INFORMACION!$T3667='REFERENCIAS RIESGO'!$C$36,13,IF(INFORMACION!$F3667=REFERENCIAS!$C$24,10,7))),0)+VLOOKUP(F3667,REFERENCIAS!$C:$D,2,0)*VLOOKUP($F$2,PONDERADORES!A:P,IF(AND(INFORMACION!$T3667='REFERENCIAS RIESGO'!$C$36,INFORMACION!$F3667=REFERENCIAS!$C$24),16,IF(INFORMACION!$T3667='REFERENCIAS RIESGO'!$C$36,13,IF(INFORMACION!$F3667=REFERENCIAS!$C$24,10,7))),0)+VLOOKUP(T3667,REFERENCIAS!$C:$D,2,0)*VLOOKUP($T$2,PONDERADORES!A:P,IF(AND(INFORMACION!$T3667='REFERENCIAS RIESGO'!$C$36,INFORMACION!$F3667=REFERENCIAS!$C$24),16,IF(INFORMACION!$T3667='REFERENCIAS RIESGO'!$C$36,13,IF(INFORMACION!$F3667=REFERENCIAS!$C$24,10,7))),0)+VLOOKUP(IF(J3667&lt;=0.2,0.2,IF(AND(J3667&gt;0.2,J3667&lt;=0.4),0.4,IF(AND(J3667&gt;0.4,J3667&lt;=0.6),0.6,IF(AND(J3667&gt;0.6,J3667&lt;=0.8),0.8,IF(AND(J3667&gt;0.8,J3667&lt;=1),1))))),REFERENCIAS!$C:$D,2,0)*VLOOKUP($J$2,PONDERADORES!A:P,IF(AND(INFORMACION!$T3667='REFERENCIAS RIESGO'!$C$36,INFORMACION!$F3667=REFERENCIAS!$C$24),16,IF(INFORMACION!$T3667='REFERENCIAS RIESGO'!$C$36,13,IF(INFORMACION!$F3667=REFERENCIAS!$C$24,10,7))),0)</f>
        <v>#REF!</v>
      </c>
      <c r="Y3667" s="68">
        <f>+VLOOKUP(M3667,REFERENCIAS!$C:$D,2,0)*VLOOKUP($M$2,PONDERADORES!$A$7:$G$9,7,0)+VLOOKUP(N3667,REFERENCIAS!$C:$D,2,0)*VLOOKUP($N$2,PONDERADORES!$A$7:$G$9,7,0)+VLOOKUP(O3667,REFERENCIAS!$C:$D,2,0)*VLOOKUP($O$2,PONDERADORES!$A$7:$G$9,7,0)</f>
        <v>0.2</v>
      </c>
      <c r="Z3667" s="2">
        <f>+VLOOKUP(IF(R3667&lt;0.1,0,IF(AND(R3667&gt;=0.1,R3667&lt;0.2),0.1,IF(AND(R3667&gt;=0.2,R3667&lt;0.3),0.2,IF(R3667&gt;0.3,0.3,)))),REFERENCIAS!$C:$D,2,0)*VLOOKUP($R$2,PONDERADORES!$A$11:$G$11,7,0)</f>
        <v>15</v>
      </c>
      <c r="AA3667" s="92"/>
      <c r="AB3667" s="95" t="e">
        <f t="shared" ca="1" si="227"/>
        <v>#REF!</v>
      </c>
      <c r="AC3667" s="23" t="e">
        <f ca="1">IF(AB3667&gt;REFERENCIAS!$C$62,REFERENCIAS!$B$62,IF(AND(AB3667&gt;=REFERENCIAS!$C$63,AB3667&lt;REFERENCIAS!$D$63),REFERENCIAS!$B$63,IF(AND(AB3667&gt;REFERENCIAS!$C$64,AB3667&lt;=REFERENCIAS!$D$64),REFERENCIAS!$B$64,IF(AND(AB3667&gt;=REFERENCIAS!$C$65,AB3667&lt;REFERENCIAS!$D$65),REFERENCIAS!$B$65, "Revisar"))))</f>
        <v>#REF!</v>
      </c>
      <c r="AD3667" s="94" t="e">
        <f ca="1">VLOOKUP(AC3667,REFERENCIAS!$B$62:$G$65,4,FALSE)</f>
        <v>#REF!</v>
      </c>
    </row>
    <row r="3668" spans="1:30" ht="17.25" x14ac:dyDescent="0.25">
      <c r="A3668" s="74"/>
      <c r="B3668" s="19"/>
      <c r="C3668" s="19"/>
      <c r="D3668" s="50"/>
      <c r="E3668" s="73"/>
      <c r="F3668" s="74"/>
      <c r="G3668" s="9"/>
      <c r="H3668" s="48"/>
      <c r="I3668" s="49">
        <f t="shared" ca="1" si="228"/>
        <v>2022</v>
      </c>
      <c r="J3668" s="22">
        <f t="shared" ca="1" si="225"/>
        <v>1</v>
      </c>
      <c r="K3668" s="19"/>
      <c r="L3668" s="73"/>
      <c r="M3668" s="74"/>
      <c r="N3668" s="19"/>
      <c r="O3668" s="73"/>
      <c r="P3668" s="82">
        <v>1</v>
      </c>
      <c r="Q3668" s="24">
        <v>1</v>
      </c>
      <c r="R3668" s="81">
        <f t="shared" si="226"/>
        <v>1</v>
      </c>
      <c r="S3668" s="87"/>
      <c r="T3668" s="19"/>
      <c r="U3668" s="25"/>
      <c r="V3668" s="25"/>
      <c r="W3668" s="81"/>
      <c r="X3668" s="91" t="e">
        <f ca="1">+VLOOKUP(#REF!,REFERENCIAS!$C:$D,2,0)*VLOOKUP(#REF!,PONDERADORES!A:P,IF(AND(INFORMACION!$T3668='REFERENCIAS RIESGO'!$C$36,INFORMACION!$F3668=REFERENCIAS!$C$24),16,IF(INFORMACION!$T3668='REFERENCIAS RIESGO'!$C$36,13,IF(INFORMACION!$F3668=REFERENCIAS!$C$24,10,7))),0)+VLOOKUP(K3668,REFERENCIAS!$C:$D,2,0)*VLOOKUP($K$2,PONDERADORES!A:P,IF(AND(INFORMACION!$T3668='REFERENCIAS RIESGO'!$C$36,INFORMACION!$F3668=REFERENCIAS!$C$24),16,IF(INFORMACION!$T3668='REFERENCIAS RIESGO'!$C$36,13,IF(INFORMACION!$F3668=REFERENCIAS!$C$24,10,7))),0)+VLOOKUP(L3668,REFERENCIAS!$C:$D,2,0)*VLOOKUP($L$2,PONDERADORES!A:P,IF(AND(INFORMACION!$T3668='REFERENCIAS RIESGO'!$C$36,INFORMACION!$F3668=REFERENCIAS!$C$24),16,IF(INFORMACION!$T3668='REFERENCIAS RIESGO'!$C$36,13,IF(INFORMACION!$F3668=REFERENCIAS!$C$24,10,7))),0)+VLOOKUP(F3668,REFERENCIAS!$C:$D,2,0)*VLOOKUP($F$2,PONDERADORES!A:P,IF(AND(INFORMACION!$T3668='REFERENCIAS RIESGO'!$C$36,INFORMACION!$F3668=REFERENCIAS!$C$24),16,IF(INFORMACION!$T3668='REFERENCIAS RIESGO'!$C$36,13,IF(INFORMACION!$F3668=REFERENCIAS!$C$24,10,7))),0)+VLOOKUP(T3668,REFERENCIAS!$C:$D,2,0)*VLOOKUP($T$2,PONDERADORES!A:P,IF(AND(INFORMACION!$T3668='REFERENCIAS RIESGO'!$C$36,INFORMACION!$F3668=REFERENCIAS!$C$24),16,IF(INFORMACION!$T3668='REFERENCIAS RIESGO'!$C$36,13,IF(INFORMACION!$F3668=REFERENCIAS!$C$24,10,7))),0)+VLOOKUP(IF(J3668&lt;=0.2,0.2,IF(AND(J3668&gt;0.2,J3668&lt;=0.4),0.4,IF(AND(J3668&gt;0.4,J3668&lt;=0.6),0.6,IF(AND(J3668&gt;0.6,J3668&lt;=0.8),0.8,IF(AND(J3668&gt;0.8,J3668&lt;=1),1))))),REFERENCIAS!$C:$D,2,0)*VLOOKUP($J$2,PONDERADORES!A:P,IF(AND(INFORMACION!$T3668='REFERENCIAS RIESGO'!$C$36,INFORMACION!$F3668=REFERENCIAS!$C$24),16,IF(INFORMACION!$T3668='REFERENCIAS RIESGO'!$C$36,13,IF(INFORMACION!$F3668=REFERENCIAS!$C$24,10,7))),0)</f>
        <v>#REF!</v>
      </c>
      <c r="Y3668" s="68">
        <f>+VLOOKUP(M3668,REFERENCIAS!$C:$D,2,0)*VLOOKUP($M$2,PONDERADORES!$A$7:$G$9,7,0)+VLOOKUP(N3668,REFERENCIAS!$C:$D,2,0)*VLOOKUP($N$2,PONDERADORES!$A$7:$G$9,7,0)+VLOOKUP(O3668,REFERENCIAS!$C:$D,2,0)*VLOOKUP($O$2,PONDERADORES!$A$7:$G$9,7,0)</f>
        <v>0.2</v>
      </c>
      <c r="Z3668" s="2">
        <f>+VLOOKUP(IF(R3668&lt;0.1,0,IF(AND(R3668&gt;=0.1,R3668&lt;0.2),0.1,IF(AND(R3668&gt;=0.2,R3668&lt;0.3),0.2,IF(R3668&gt;0.3,0.3,)))),REFERENCIAS!$C:$D,2,0)*VLOOKUP($R$2,PONDERADORES!$A$11:$G$11,7,0)</f>
        <v>15</v>
      </c>
      <c r="AA3668" s="92"/>
      <c r="AB3668" s="95" t="e">
        <f t="shared" ca="1" si="227"/>
        <v>#REF!</v>
      </c>
      <c r="AC3668" s="23" t="e">
        <f ca="1">IF(AB3668&gt;REFERENCIAS!$C$62,REFERENCIAS!$B$62,IF(AND(AB3668&gt;=REFERENCIAS!$C$63,AB3668&lt;REFERENCIAS!$D$63),REFERENCIAS!$B$63,IF(AND(AB3668&gt;REFERENCIAS!$C$64,AB3668&lt;=REFERENCIAS!$D$64),REFERENCIAS!$B$64,IF(AND(AB3668&gt;=REFERENCIAS!$C$65,AB3668&lt;REFERENCIAS!$D$65),REFERENCIAS!$B$65, "Revisar"))))</f>
        <v>#REF!</v>
      </c>
      <c r="AD3668" s="94" t="e">
        <f ca="1">VLOOKUP(AC3668,REFERENCIAS!$B$62:$G$65,4,FALSE)</f>
        <v>#REF!</v>
      </c>
    </row>
    <row r="3669" spans="1:30" ht="17.25" x14ac:dyDescent="0.25">
      <c r="A3669" s="74"/>
      <c r="B3669" s="19"/>
      <c r="C3669" s="19"/>
      <c r="D3669" s="50"/>
      <c r="E3669" s="73"/>
      <c r="F3669" s="74"/>
      <c r="G3669" s="9"/>
      <c r="H3669" s="48"/>
      <c r="I3669" s="49">
        <f t="shared" ca="1" si="228"/>
        <v>2022</v>
      </c>
      <c r="J3669" s="22">
        <f t="shared" ca="1" si="225"/>
        <v>1</v>
      </c>
      <c r="K3669" s="19"/>
      <c r="L3669" s="73"/>
      <c r="M3669" s="74"/>
      <c r="N3669" s="19"/>
      <c r="O3669" s="73"/>
      <c r="P3669" s="82">
        <v>1</v>
      </c>
      <c r="Q3669" s="24">
        <v>1</v>
      </c>
      <c r="R3669" s="81">
        <f t="shared" si="226"/>
        <v>1</v>
      </c>
      <c r="S3669" s="87"/>
      <c r="T3669" s="19"/>
      <c r="U3669" s="25"/>
      <c r="V3669" s="25"/>
      <c r="W3669" s="81"/>
      <c r="X3669" s="91" t="e">
        <f ca="1">+VLOOKUP(#REF!,REFERENCIAS!$C:$D,2,0)*VLOOKUP(#REF!,PONDERADORES!A:P,IF(AND(INFORMACION!$T3669='REFERENCIAS RIESGO'!$C$36,INFORMACION!$F3669=REFERENCIAS!$C$24),16,IF(INFORMACION!$T3669='REFERENCIAS RIESGO'!$C$36,13,IF(INFORMACION!$F3669=REFERENCIAS!$C$24,10,7))),0)+VLOOKUP(K3669,REFERENCIAS!$C:$D,2,0)*VLOOKUP($K$2,PONDERADORES!A:P,IF(AND(INFORMACION!$T3669='REFERENCIAS RIESGO'!$C$36,INFORMACION!$F3669=REFERENCIAS!$C$24),16,IF(INFORMACION!$T3669='REFERENCIAS RIESGO'!$C$36,13,IF(INFORMACION!$F3669=REFERENCIAS!$C$24,10,7))),0)+VLOOKUP(L3669,REFERENCIAS!$C:$D,2,0)*VLOOKUP($L$2,PONDERADORES!A:P,IF(AND(INFORMACION!$T3669='REFERENCIAS RIESGO'!$C$36,INFORMACION!$F3669=REFERENCIAS!$C$24),16,IF(INFORMACION!$T3669='REFERENCIAS RIESGO'!$C$36,13,IF(INFORMACION!$F3669=REFERENCIAS!$C$24,10,7))),0)+VLOOKUP(F3669,REFERENCIAS!$C:$D,2,0)*VLOOKUP($F$2,PONDERADORES!A:P,IF(AND(INFORMACION!$T3669='REFERENCIAS RIESGO'!$C$36,INFORMACION!$F3669=REFERENCIAS!$C$24),16,IF(INFORMACION!$T3669='REFERENCIAS RIESGO'!$C$36,13,IF(INFORMACION!$F3669=REFERENCIAS!$C$24,10,7))),0)+VLOOKUP(T3669,REFERENCIAS!$C:$D,2,0)*VLOOKUP($T$2,PONDERADORES!A:P,IF(AND(INFORMACION!$T3669='REFERENCIAS RIESGO'!$C$36,INFORMACION!$F3669=REFERENCIAS!$C$24),16,IF(INFORMACION!$T3669='REFERENCIAS RIESGO'!$C$36,13,IF(INFORMACION!$F3669=REFERENCIAS!$C$24,10,7))),0)+VLOOKUP(IF(J3669&lt;=0.2,0.2,IF(AND(J3669&gt;0.2,J3669&lt;=0.4),0.4,IF(AND(J3669&gt;0.4,J3669&lt;=0.6),0.6,IF(AND(J3669&gt;0.6,J3669&lt;=0.8),0.8,IF(AND(J3669&gt;0.8,J3669&lt;=1),1))))),REFERENCIAS!$C:$D,2,0)*VLOOKUP($J$2,PONDERADORES!A:P,IF(AND(INFORMACION!$T3669='REFERENCIAS RIESGO'!$C$36,INFORMACION!$F3669=REFERENCIAS!$C$24),16,IF(INFORMACION!$T3669='REFERENCIAS RIESGO'!$C$36,13,IF(INFORMACION!$F3669=REFERENCIAS!$C$24,10,7))),0)</f>
        <v>#REF!</v>
      </c>
      <c r="Y3669" s="68">
        <f>+VLOOKUP(M3669,REFERENCIAS!$C:$D,2,0)*VLOOKUP($M$2,PONDERADORES!$A$7:$G$9,7,0)+VLOOKUP(N3669,REFERENCIAS!$C:$D,2,0)*VLOOKUP($N$2,PONDERADORES!$A$7:$G$9,7,0)+VLOOKUP(O3669,REFERENCIAS!$C:$D,2,0)*VLOOKUP($O$2,PONDERADORES!$A$7:$G$9,7,0)</f>
        <v>0.2</v>
      </c>
      <c r="Z3669" s="2">
        <f>+VLOOKUP(IF(R3669&lt;0.1,0,IF(AND(R3669&gt;=0.1,R3669&lt;0.2),0.1,IF(AND(R3669&gt;=0.2,R3669&lt;0.3),0.2,IF(R3669&gt;0.3,0.3,)))),REFERENCIAS!$C:$D,2,0)*VLOOKUP($R$2,PONDERADORES!$A$11:$G$11,7,0)</f>
        <v>15</v>
      </c>
      <c r="AA3669" s="92"/>
      <c r="AB3669" s="95" t="e">
        <f t="shared" ca="1" si="227"/>
        <v>#REF!</v>
      </c>
      <c r="AC3669" s="23" t="e">
        <f ca="1">IF(AB3669&gt;REFERENCIAS!$C$62,REFERENCIAS!$B$62,IF(AND(AB3669&gt;=REFERENCIAS!$C$63,AB3669&lt;REFERENCIAS!$D$63),REFERENCIAS!$B$63,IF(AND(AB3669&gt;REFERENCIAS!$C$64,AB3669&lt;=REFERENCIAS!$D$64),REFERENCIAS!$B$64,IF(AND(AB3669&gt;=REFERENCIAS!$C$65,AB3669&lt;REFERENCIAS!$D$65),REFERENCIAS!$B$65, "Revisar"))))</f>
        <v>#REF!</v>
      </c>
      <c r="AD3669" s="94" t="e">
        <f ca="1">VLOOKUP(AC3669,REFERENCIAS!$B$62:$G$65,4,FALSE)</f>
        <v>#REF!</v>
      </c>
    </row>
    <row r="3670" spans="1:30" ht="17.25" x14ac:dyDescent="0.25">
      <c r="A3670" s="74"/>
      <c r="B3670" s="19"/>
      <c r="C3670" s="19"/>
      <c r="D3670" s="50"/>
      <c r="E3670" s="73"/>
      <c r="F3670" s="74"/>
      <c r="G3670" s="9"/>
      <c r="H3670" s="48"/>
      <c r="I3670" s="49">
        <f t="shared" ca="1" si="228"/>
        <v>2022</v>
      </c>
      <c r="J3670" s="22">
        <f t="shared" ca="1" si="225"/>
        <v>1</v>
      </c>
      <c r="K3670" s="19"/>
      <c r="L3670" s="73"/>
      <c r="M3670" s="74"/>
      <c r="N3670" s="19"/>
      <c r="O3670" s="73"/>
      <c r="P3670" s="82">
        <v>1</v>
      </c>
      <c r="Q3670" s="24">
        <v>1</v>
      </c>
      <c r="R3670" s="81">
        <f t="shared" si="226"/>
        <v>1</v>
      </c>
      <c r="S3670" s="87"/>
      <c r="T3670" s="19"/>
      <c r="U3670" s="25"/>
      <c r="V3670" s="25"/>
      <c r="W3670" s="81"/>
      <c r="X3670" s="91" t="e">
        <f ca="1">+VLOOKUP(#REF!,REFERENCIAS!$C:$D,2,0)*VLOOKUP(#REF!,PONDERADORES!A:P,IF(AND(INFORMACION!$T3670='REFERENCIAS RIESGO'!$C$36,INFORMACION!$F3670=REFERENCIAS!$C$24),16,IF(INFORMACION!$T3670='REFERENCIAS RIESGO'!$C$36,13,IF(INFORMACION!$F3670=REFERENCIAS!$C$24,10,7))),0)+VLOOKUP(K3670,REFERENCIAS!$C:$D,2,0)*VLOOKUP($K$2,PONDERADORES!A:P,IF(AND(INFORMACION!$T3670='REFERENCIAS RIESGO'!$C$36,INFORMACION!$F3670=REFERENCIAS!$C$24),16,IF(INFORMACION!$T3670='REFERENCIAS RIESGO'!$C$36,13,IF(INFORMACION!$F3670=REFERENCIAS!$C$24,10,7))),0)+VLOOKUP(L3670,REFERENCIAS!$C:$D,2,0)*VLOOKUP($L$2,PONDERADORES!A:P,IF(AND(INFORMACION!$T3670='REFERENCIAS RIESGO'!$C$36,INFORMACION!$F3670=REFERENCIAS!$C$24),16,IF(INFORMACION!$T3670='REFERENCIAS RIESGO'!$C$36,13,IF(INFORMACION!$F3670=REFERENCIAS!$C$24,10,7))),0)+VLOOKUP(F3670,REFERENCIAS!$C:$D,2,0)*VLOOKUP($F$2,PONDERADORES!A:P,IF(AND(INFORMACION!$T3670='REFERENCIAS RIESGO'!$C$36,INFORMACION!$F3670=REFERENCIAS!$C$24),16,IF(INFORMACION!$T3670='REFERENCIAS RIESGO'!$C$36,13,IF(INFORMACION!$F3670=REFERENCIAS!$C$24,10,7))),0)+VLOOKUP(T3670,REFERENCIAS!$C:$D,2,0)*VLOOKUP($T$2,PONDERADORES!A:P,IF(AND(INFORMACION!$T3670='REFERENCIAS RIESGO'!$C$36,INFORMACION!$F3670=REFERENCIAS!$C$24),16,IF(INFORMACION!$T3670='REFERENCIAS RIESGO'!$C$36,13,IF(INFORMACION!$F3670=REFERENCIAS!$C$24,10,7))),0)+VLOOKUP(IF(J3670&lt;=0.2,0.2,IF(AND(J3670&gt;0.2,J3670&lt;=0.4),0.4,IF(AND(J3670&gt;0.4,J3670&lt;=0.6),0.6,IF(AND(J3670&gt;0.6,J3670&lt;=0.8),0.8,IF(AND(J3670&gt;0.8,J3670&lt;=1),1))))),REFERENCIAS!$C:$D,2,0)*VLOOKUP($J$2,PONDERADORES!A:P,IF(AND(INFORMACION!$T3670='REFERENCIAS RIESGO'!$C$36,INFORMACION!$F3670=REFERENCIAS!$C$24),16,IF(INFORMACION!$T3670='REFERENCIAS RIESGO'!$C$36,13,IF(INFORMACION!$F3670=REFERENCIAS!$C$24,10,7))),0)</f>
        <v>#REF!</v>
      </c>
      <c r="Y3670" s="68">
        <f>+VLOOKUP(M3670,REFERENCIAS!$C:$D,2,0)*VLOOKUP($M$2,PONDERADORES!$A$7:$G$9,7,0)+VLOOKUP(N3670,REFERENCIAS!$C:$D,2,0)*VLOOKUP($N$2,PONDERADORES!$A$7:$G$9,7,0)+VLOOKUP(O3670,REFERENCIAS!$C:$D,2,0)*VLOOKUP($O$2,PONDERADORES!$A$7:$G$9,7,0)</f>
        <v>0.2</v>
      </c>
      <c r="Z3670" s="2">
        <f>+VLOOKUP(IF(R3670&lt;0.1,0,IF(AND(R3670&gt;=0.1,R3670&lt;0.2),0.1,IF(AND(R3670&gt;=0.2,R3670&lt;0.3),0.2,IF(R3670&gt;0.3,0.3,)))),REFERENCIAS!$C:$D,2,0)*VLOOKUP($R$2,PONDERADORES!$A$11:$G$11,7,0)</f>
        <v>15</v>
      </c>
      <c r="AA3670" s="92"/>
      <c r="AB3670" s="95" t="e">
        <f t="shared" ca="1" si="227"/>
        <v>#REF!</v>
      </c>
      <c r="AC3670" s="23" t="e">
        <f ca="1">IF(AB3670&gt;REFERENCIAS!$C$62,REFERENCIAS!$B$62,IF(AND(AB3670&gt;=REFERENCIAS!$C$63,AB3670&lt;REFERENCIAS!$D$63),REFERENCIAS!$B$63,IF(AND(AB3670&gt;REFERENCIAS!$C$64,AB3670&lt;=REFERENCIAS!$D$64),REFERENCIAS!$B$64,IF(AND(AB3670&gt;=REFERENCIAS!$C$65,AB3670&lt;REFERENCIAS!$D$65),REFERENCIAS!$B$65, "Revisar"))))</f>
        <v>#REF!</v>
      </c>
      <c r="AD3670" s="94" t="e">
        <f ca="1">VLOOKUP(AC3670,REFERENCIAS!$B$62:$G$65,4,FALSE)</f>
        <v>#REF!</v>
      </c>
    </row>
    <row r="3671" spans="1:30" ht="17.25" x14ac:dyDescent="0.25">
      <c r="A3671" s="74"/>
      <c r="B3671" s="19"/>
      <c r="C3671" s="19"/>
      <c r="D3671" s="50"/>
      <c r="E3671" s="73"/>
      <c r="F3671" s="74"/>
      <c r="G3671" s="9"/>
      <c r="H3671" s="48"/>
      <c r="I3671" s="49">
        <f t="shared" ca="1" si="228"/>
        <v>2022</v>
      </c>
      <c r="J3671" s="22">
        <f t="shared" ca="1" si="225"/>
        <v>1</v>
      </c>
      <c r="K3671" s="19"/>
      <c r="L3671" s="73"/>
      <c r="M3671" s="74"/>
      <c r="N3671" s="19"/>
      <c r="O3671" s="73"/>
      <c r="P3671" s="82">
        <v>1</v>
      </c>
      <c r="Q3671" s="24">
        <v>1</v>
      </c>
      <c r="R3671" s="81">
        <f t="shared" si="226"/>
        <v>1</v>
      </c>
      <c r="S3671" s="87"/>
      <c r="T3671" s="19"/>
      <c r="U3671" s="25"/>
      <c r="V3671" s="25"/>
      <c r="W3671" s="81"/>
      <c r="X3671" s="91" t="e">
        <f ca="1">+VLOOKUP(#REF!,REFERENCIAS!$C:$D,2,0)*VLOOKUP(#REF!,PONDERADORES!A:P,IF(AND(INFORMACION!$T3671='REFERENCIAS RIESGO'!$C$36,INFORMACION!$F3671=REFERENCIAS!$C$24),16,IF(INFORMACION!$T3671='REFERENCIAS RIESGO'!$C$36,13,IF(INFORMACION!$F3671=REFERENCIAS!$C$24,10,7))),0)+VLOOKUP(K3671,REFERENCIAS!$C:$D,2,0)*VLOOKUP($K$2,PONDERADORES!A:P,IF(AND(INFORMACION!$T3671='REFERENCIAS RIESGO'!$C$36,INFORMACION!$F3671=REFERENCIAS!$C$24),16,IF(INFORMACION!$T3671='REFERENCIAS RIESGO'!$C$36,13,IF(INFORMACION!$F3671=REFERENCIAS!$C$24,10,7))),0)+VLOOKUP(L3671,REFERENCIAS!$C:$D,2,0)*VLOOKUP($L$2,PONDERADORES!A:P,IF(AND(INFORMACION!$T3671='REFERENCIAS RIESGO'!$C$36,INFORMACION!$F3671=REFERENCIAS!$C$24),16,IF(INFORMACION!$T3671='REFERENCIAS RIESGO'!$C$36,13,IF(INFORMACION!$F3671=REFERENCIAS!$C$24,10,7))),0)+VLOOKUP(F3671,REFERENCIAS!$C:$D,2,0)*VLOOKUP($F$2,PONDERADORES!A:P,IF(AND(INFORMACION!$T3671='REFERENCIAS RIESGO'!$C$36,INFORMACION!$F3671=REFERENCIAS!$C$24),16,IF(INFORMACION!$T3671='REFERENCIAS RIESGO'!$C$36,13,IF(INFORMACION!$F3671=REFERENCIAS!$C$24,10,7))),0)+VLOOKUP(T3671,REFERENCIAS!$C:$D,2,0)*VLOOKUP($T$2,PONDERADORES!A:P,IF(AND(INFORMACION!$T3671='REFERENCIAS RIESGO'!$C$36,INFORMACION!$F3671=REFERENCIAS!$C$24),16,IF(INFORMACION!$T3671='REFERENCIAS RIESGO'!$C$36,13,IF(INFORMACION!$F3671=REFERENCIAS!$C$24,10,7))),0)+VLOOKUP(IF(J3671&lt;=0.2,0.2,IF(AND(J3671&gt;0.2,J3671&lt;=0.4),0.4,IF(AND(J3671&gt;0.4,J3671&lt;=0.6),0.6,IF(AND(J3671&gt;0.6,J3671&lt;=0.8),0.8,IF(AND(J3671&gt;0.8,J3671&lt;=1),1))))),REFERENCIAS!$C:$D,2,0)*VLOOKUP($J$2,PONDERADORES!A:P,IF(AND(INFORMACION!$T3671='REFERENCIAS RIESGO'!$C$36,INFORMACION!$F3671=REFERENCIAS!$C$24),16,IF(INFORMACION!$T3671='REFERENCIAS RIESGO'!$C$36,13,IF(INFORMACION!$F3671=REFERENCIAS!$C$24,10,7))),0)</f>
        <v>#REF!</v>
      </c>
      <c r="Y3671" s="68">
        <f>+VLOOKUP(M3671,REFERENCIAS!$C:$D,2,0)*VLOOKUP($M$2,PONDERADORES!$A$7:$G$9,7,0)+VLOOKUP(N3671,REFERENCIAS!$C:$D,2,0)*VLOOKUP($N$2,PONDERADORES!$A$7:$G$9,7,0)+VLOOKUP(O3671,REFERENCIAS!$C:$D,2,0)*VLOOKUP($O$2,PONDERADORES!$A$7:$G$9,7,0)</f>
        <v>0.2</v>
      </c>
      <c r="Z3671" s="2">
        <f>+VLOOKUP(IF(R3671&lt;0.1,0,IF(AND(R3671&gt;=0.1,R3671&lt;0.2),0.1,IF(AND(R3671&gt;=0.2,R3671&lt;0.3),0.2,IF(R3671&gt;0.3,0.3,)))),REFERENCIAS!$C:$D,2,0)*VLOOKUP($R$2,PONDERADORES!$A$11:$G$11,7,0)</f>
        <v>15</v>
      </c>
      <c r="AA3671" s="92"/>
      <c r="AB3671" s="95" t="e">
        <f t="shared" ca="1" si="227"/>
        <v>#REF!</v>
      </c>
      <c r="AC3671" s="23" t="e">
        <f ca="1">IF(AB3671&gt;REFERENCIAS!$C$62,REFERENCIAS!$B$62,IF(AND(AB3671&gt;=REFERENCIAS!$C$63,AB3671&lt;REFERENCIAS!$D$63),REFERENCIAS!$B$63,IF(AND(AB3671&gt;REFERENCIAS!$C$64,AB3671&lt;=REFERENCIAS!$D$64),REFERENCIAS!$B$64,IF(AND(AB3671&gt;=REFERENCIAS!$C$65,AB3671&lt;REFERENCIAS!$D$65),REFERENCIAS!$B$65, "Revisar"))))</f>
        <v>#REF!</v>
      </c>
      <c r="AD3671" s="94" t="e">
        <f ca="1">VLOOKUP(AC3671,REFERENCIAS!$B$62:$G$65,4,FALSE)</f>
        <v>#REF!</v>
      </c>
    </row>
    <row r="3672" spans="1:30" ht="17.25" x14ac:dyDescent="0.25">
      <c r="A3672" s="74"/>
      <c r="B3672" s="19"/>
      <c r="C3672" s="19"/>
      <c r="D3672" s="50"/>
      <c r="E3672" s="73"/>
      <c r="F3672" s="74"/>
      <c r="G3672" s="9"/>
      <c r="H3672" s="48"/>
      <c r="I3672" s="49">
        <f t="shared" ca="1" si="228"/>
        <v>2022</v>
      </c>
      <c r="J3672" s="22">
        <f t="shared" ca="1" si="225"/>
        <v>1</v>
      </c>
      <c r="K3672" s="19"/>
      <c r="L3672" s="73"/>
      <c r="M3672" s="74"/>
      <c r="N3672" s="19"/>
      <c r="O3672" s="73"/>
      <c r="P3672" s="82">
        <v>1</v>
      </c>
      <c r="Q3672" s="24">
        <v>1</v>
      </c>
      <c r="R3672" s="81">
        <f t="shared" si="226"/>
        <v>1</v>
      </c>
      <c r="S3672" s="87"/>
      <c r="T3672" s="19"/>
      <c r="U3672" s="25"/>
      <c r="V3672" s="25"/>
      <c r="W3672" s="81"/>
      <c r="X3672" s="91" t="e">
        <f ca="1">+VLOOKUP(#REF!,REFERENCIAS!$C:$D,2,0)*VLOOKUP(#REF!,PONDERADORES!A:P,IF(AND(INFORMACION!$T3672='REFERENCIAS RIESGO'!$C$36,INFORMACION!$F3672=REFERENCIAS!$C$24),16,IF(INFORMACION!$T3672='REFERENCIAS RIESGO'!$C$36,13,IF(INFORMACION!$F3672=REFERENCIAS!$C$24,10,7))),0)+VLOOKUP(K3672,REFERENCIAS!$C:$D,2,0)*VLOOKUP($K$2,PONDERADORES!A:P,IF(AND(INFORMACION!$T3672='REFERENCIAS RIESGO'!$C$36,INFORMACION!$F3672=REFERENCIAS!$C$24),16,IF(INFORMACION!$T3672='REFERENCIAS RIESGO'!$C$36,13,IF(INFORMACION!$F3672=REFERENCIAS!$C$24,10,7))),0)+VLOOKUP(L3672,REFERENCIAS!$C:$D,2,0)*VLOOKUP($L$2,PONDERADORES!A:P,IF(AND(INFORMACION!$T3672='REFERENCIAS RIESGO'!$C$36,INFORMACION!$F3672=REFERENCIAS!$C$24),16,IF(INFORMACION!$T3672='REFERENCIAS RIESGO'!$C$36,13,IF(INFORMACION!$F3672=REFERENCIAS!$C$24,10,7))),0)+VLOOKUP(F3672,REFERENCIAS!$C:$D,2,0)*VLOOKUP($F$2,PONDERADORES!A:P,IF(AND(INFORMACION!$T3672='REFERENCIAS RIESGO'!$C$36,INFORMACION!$F3672=REFERENCIAS!$C$24),16,IF(INFORMACION!$T3672='REFERENCIAS RIESGO'!$C$36,13,IF(INFORMACION!$F3672=REFERENCIAS!$C$24,10,7))),0)+VLOOKUP(T3672,REFERENCIAS!$C:$D,2,0)*VLOOKUP($T$2,PONDERADORES!A:P,IF(AND(INFORMACION!$T3672='REFERENCIAS RIESGO'!$C$36,INFORMACION!$F3672=REFERENCIAS!$C$24),16,IF(INFORMACION!$T3672='REFERENCIAS RIESGO'!$C$36,13,IF(INFORMACION!$F3672=REFERENCIAS!$C$24,10,7))),0)+VLOOKUP(IF(J3672&lt;=0.2,0.2,IF(AND(J3672&gt;0.2,J3672&lt;=0.4),0.4,IF(AND(J3672&gt;0.4,J3672&lt;=0.6),0.6,IF(AND(J3672&gt;0.6,J3672&lt;=0.8),0.8,IF(AND(J3672&gt;0.8,J3672&lt;=1),1))))),REFERENCIAS!$C:$D,2,0)*VLOOKUP($J$2,PONDERADORES!A:P,IF(AND(INFORMACION!$T3672='REFERENCIAS RIESGO'!$C$36,INFORMACION!$F3672=REFERENCIAS!$C$24),16,IF(INFORMACION!$T3672='REFERENCIAS RIESGO'!$C$36,13,IF(INFORMACION!$F3672=REFERENCIAS!$C$24,10,7))),0)</f>
        <v>#REF!</v>
      </c>
      <c r="Y3672" s="68">
        <f>+VLOOKUP(M3672,REFERENCIAS!$C:$D,2,0)*VLOOKUP($M$2,PONDERADORES!$A$7:$G$9,7,0)+VLOOKUP(N3672,REFERENCIAS!$C:$D,2,0)*VLOOKUP($N$2,PONDERADORES!$A$7:$G$9,7,0)+VLOOKUP(O3672,REFERENCIAS!$C:$D,2,0)*VLOOKUP($O$2,PONDERADORES!$A$7:$G$9,7,0)</f>
        <v>0.2</v>
      </c>
      <c r="Z3672" s="2">
        <f>+VLOOKUP(IF(R3672&lt;0.1,0,IF(AND(R3672&gt;=0.1,R3672&lt;0.2),0.1,IF(AND(R3672&gt;=0.2,R3672&lt;0.3),0.2,IF(R3672&gt;0.3,0.3,)))),REFERENCIAS!$C:$D,2,0)*VLOOKUP($R$2,PONDERADORES!$A$11:$G$11,7,0)</f>
        <v>15</v>
      </c>
      <c r="AA3672" s="92"/>
      <c r="AB3672" s="95" t="e">
        <f t="shared" ca="1" si="227"/>
        <v>#REF!</v>
      </c>
      <c r="AC3672" s="23" t="e">
        <f ca="1">IF(AB3672&gt;REFERENCIAS!$C$62,REFERENCIAS!$B$62,IF(AND(AB3672&gt;=REFERENCIAS!$C$63,AB3672&lt;REFERENCIAS!$D$63),REFERENCIAS!$B$63,IF(AND(AB3672&gt;REFERENCIAS!$C$64,AB3672&lt;=REFERENCIAS!$D$64),REFERENCIAS!$B$64,IF(AND(AB3672&gt;=REFERENCIAS!$C$65,AB3672&lt;REFERENCIAS!$D$65),REFERENCIAS!$B$65, "Revisar"))))</f>
        <v>#REF!</v>
      </c>
      <c r="AD3672" s="94" t="e">
        <f ca="1">VLOOKUP(AC3672,REFERENCIAS!$B$62:$G$65,4,FALSE)</f>
        <v>#REF!</v>
      </c>
    </row>
    <row r="3673" spans="1:30" ht="17.25" x14ac:dyDescent="0.25">
      <c r="A3673" s="74"/>
      <c r="B3673" s="19"/>
      <c r="C3673" s="19"/>
      <c r="D3673" s="50"/>
      <c r="E3673" s="73"/>
      <c r="F3673" s="74"/>
      <c r="G3673" s="9"/>
      <c r="H3673" s="48"/>
      <c r="I3673" s="49">
        <f t="shared" ca="1" si="228"/>
        <v>2022</v>
      </c>
      <c r="J3673" s="22">
        <f t="shared" ca="1" si="225"/>
        <v>1</v>
      </c>
      <c r="K3673" s="19"/>
      <c r="L3673" s="73"/>
      <c r="M3673" s="74"/>
      <c r="N3673" s="19"/>
      <c r="O3673" s="73"/>
      <c r="P3673" s="82">
        <v>1</v>
      </c>
      <c r="Q3673" s="24">
        <v>1</v>
      </c>
      <c r="R3673" s="81">
        <f t="shared" si="226"/>
        <v>1</v>
      </c>
      <c r="S3673" s="87"/>
      <c r="T3673" s="19"/>
      <c r="U3673" s="25"/>
      <c r="V3673" s="25"/>
      <c r="W3673" s="81"/>
      <c r="X3673" s="91" t="e">
        <f ca="1">+VLOOKUP(#REF!,REFERENCIAS!$C:$D,2,0)*VLOOKUP(#REF!,PONDERADORES!A:P,IF(AND(INFORMACION!$T3673='REFERENCIAS RIESGO'!$C$36,INFORMACION!$F3673=REFERENCIAS!$C$24),16,IF(INFORMACION!$T3673='REFERENCIAS RIESGO'!$C$36,13,IF(INFORMACION!$F3673=REFERENCIAS!$C$24,10,7))),0)+VLOOKUP(K3673,REFERENCIAS!$C:$D,2,0)*VLOOKUP($K$2,PONDERADORES!A:P,IF(AND(INFORMACION!$T3673='REFERENCIAS RIESGO'!$C$36,INFORMACION!$F3673=REFERENCIAS!$C$24),16,IF(INFORMACION!$T3673='REFERENCIAS RIESGO'!$C$36,13,IF(INFORMACION!$F3673=REFERENCIAS!$C$24,10,7))),0)+VLOOKUP(L3673,REFERENCIAS!$C:$D,2,0)*VLOOKUP($L$2,PONDERADORES!A:P,IF(AND(INFORMACION!$T3673='REFERENCIAS RIESGO'!$C$36,INFORMACION!$F3673=REFERENCIAS!$C$24),16,IF(INFORMACION!$T3673='REFERENCIAS RIESGO'!$C$36,13,IF(INFORMACION!$F3673=REFERENCIAS!$C$24,10,7))),0)+VLOOKUP(F3673,REFERENCIAS!$C:$D,2,0)*VLOOKUP($F$2,PONDERADORES!A:P,IF(AND(INFORMACION!$T3673='REFERENCIAS RIESGO'!$C$36,INFORMACION!$F3673=REFERENCIAS!$C$24),16,IF(INFORMACION!$T3673='REFERENCIAS RIESGO'!$C$36,13,IF(INFORMACION!$F3673=REFERENCIAS!$C$24,10,7))),0)+VLOOKUP(T3673,REFERENCIAS!$C:$D,2,0)*VLOOKUP($T$2,PONDERADORES!A:P,IF(AND(INFORMACION!$T3673='REFERENCIAS RIESGO'!$C$36,INFORMACION!$F3673=REFERENCIAS!$C$24),16,IF(INFORMACION!$T3673='REFERENCIAS RIESGO'!$C$36,13,IF(INFORMACION!$F3673=REFERENCIAS!$C$24,10,7))),0)+VLOOKUP(IF(J3673&lt;=0.2,0.2,IF(AND(J3673&gt;0.2,J3673&lt;=0.4),0.4,IF(AND(J3673&gt;0.4,J3673&lt;=0.6),0.6,IF(AND(J3673&gt;0.6,J3673&lt;=0.8),0.8,IF(AND(J3673&gt;0.8,J3673&lt;=1),1))))),REFERENCIAS!$C:$D,2,0)*VLOOKUP($J$2,PONDERADORES!A:P,IF(AND(INFORMACION!$T3673='REFERENCIAS RIESGO'!$C$36,INFORMACION!$F3673=REFERENCIAS!$C$24),16,IF(INFORMACION!$T3673='REFERENCIAS RIESGO'!$C$36,13,IF(INFORMACION!$F3673=REFERENCIAS!$C$24,10,7))),0)</f>
        <v>#REF!</v>
      </c>
      <c r="Y3673" s="68">
        <f>+VLOOKUP(M3673,REFERENCIAS!$C:$D,2,0)*VLOOKUP($M$2,PONDERADORES!$A$7:$G$9,7,0)+VLOOKUP(N3673,REFERENCIAS!$C:$D,2,0)*VLOOKUP($N$2,PONDERADORES!$A$7:$G$9,7,0)+VLOOKUP(O3673,REFERENCIAS!$C:$D,2,0)*VLOOKUP($O$2,PONDERADORES!$A$7:$G$9,7,0)</f>
        <v>0.2</v>
      </c>
      <c r="Z3673" s="2">
        <f>+VLOOKUP(IF(R3673&lt;0.1,0,IF(AND(R3673&gt;=0.1,R3673&lt;0.2),0.1,IF(AND(R3673&gt;=0.2,R3673&lt;0.3),0.2,IF(R3673&gt;0.3,0.3,)))),REFERENCIAS!$C:$D,2,0)*VLOOKUP($R$2,PONDERADORES!$A$11:$G$11,7,0)</f>
        <v>15</v>
      </c>
      <c r="AA3673" s="92"/>
      <c r="AB3673" s="95" t="e">
        <f t="shared" ca="1" si="227"/>
        <v>#REF!</v>
      </c>
      <c r="AC3673" s="23" t="e">
        <f ca="1">IF(AB3673&gt;REFERENCIAS!$C$62,REFERENCIAS!$B$62,IF(AND(AB3673&gt;=REFERENCIAS!$C$63,AB3673&lt;REFERENCIAS!$D$63),REFERENCIAS!$B$63,IF(AND(AB3673&gt;REFERENCIAS!$C$64,AB3673&lt;=REFERENCIAS!$D$64),REFERENCIAS!$B$64,IF(AND(AB3673&gt;=REFERENCIAS!$C$65,AB3673&lt;REFERENCIAS!$D$65),REFERENCIAS!$B$65, "Revisar"))))</f>
        <v>#REF!</v>
      </c>
      <c r="AD3673" s="94" t="e">
        <f ca="1">VLOOKUP(AC3673,REFERENCIAS!$B$62:$G$65,4,FALSE)</f>
        <v>#REF!</v>
      </c>
    </row>
    <row r="3674" spans="1:30" ht="17.25" x14ac:dyDescent="0.25">
      <c r="A3674" s="74"/>
      <c r="B3674" s="19"/>
      <c r="C3674" s="19"/>
      <c r="D3674" s="50"/>
      <c r="E3674" s="73"/>
      <c r="F3674" s="74"/>
      <c r="G3674" s="9"/>
      <c r="H3674" s="48"/>
      <c r="I3674" s="49">
        <f t="shared" ca="1" si="228"/>
        <v>2022</v>
      </c>
      <c r="J3674" s="22">
        <f t="shared" ca="1" si="225"/>
        <v>1</v>
      </c>
      <c r="K3674" s="19"/>
      <c r="L3674" s="73"/>
      <c r="M3674" s="74"/>
      <c r="N3674" s="19"/>
      <c r="O3674" s="73"/>
      <c r="P3674" s="82">
        <v>1</v>
      </c>
      <c r="Q3674" s="24">
        <v>1</v>
      </c>
      <c r="R3674" s="81">
        <f t="shared" si="226"/>
        <v>1</v>
      </c>
      <c r="S3674" s="87"/>
      <c r="T3674" s="19"/>
      <c r="U3674" s="25"/>
      <c r="V3674" s="25"/>
      <c r="W3674" s="81"/>
      <c r="X3674" s="91" t="e">
        <f ca="1">+VLOOKUP(#REF!,REFERENCIAS!$C:$D,2,0)*VLOOKUP(#REF!,PONDERADORES!A:P,IF(AND(INFORMACION!$T3674='REFERENCIAS RIESGO'!$C$36,INFORMACION!$F3674=REFERENCIAS!$C$24),16,IF(INFORMACION!$T3674='REFERENCIAS RIESGO'!$C$36,13,IF(INFORMACION!$F3674=REFERENCIAS!$C$24,10,7))),0)+VLOOKUP(K3674,REFERENCIAS!$C:$D,2,0)*VLOOKUP($K$2,PONDERADORES!A:P,IF(AND(INFORMACION!$T3674='REFERENCIAS RIESGO'!$C$36,INFORMACION!$F3674=REFERENCIAS!$C$24),16,IF(INFORMACION!$T3674='REFERENCIAS RIESGO'!$C$36,13,IF(INFORMACION!$F3674=REFERENCIAS!$C$24,10,7))),0)+VLOOKUP(L3674,REFERENCIAS!$C:$D,2,0)*VLOOKUP($L$2,PONDERADORES!A:P,IF(AND(INFORMACION!$T3674='REFERENCIAS RIESGO'!$C$36,INFORMACION!$F3674=REFERENCIAS!$C$24),16,IF(INFORMACION!$T3674='REFERENCIAS RIESGO'!$C$36,13,IF(INFORMACION!$F3674=REFERENCIAS!$C$24,10,7))),0)+VLOOKUP(F3674,REFERENCIAS!$C:$D,2,0)*VLOOKUP($F$2,PONDERADORES!A:P,IF(AND(INFORMACION!$T3674='REFERENCIAS RIESGO'!$C$36,INFORMACION!$F3674=REFERENCIAS!$C$24),16,IF(INFORMACION!$T3674='REFERENCIAS RIESGO'!$C$36,13,IF(INFORMACION!$F3674=REFERENCIAS!$C$24,10,7))),0)+VLOOKUP(T3674,REFERENCIAS!$C:$D,2,0)*VLOOKUP($T$2,PONDERADORES!A:P,IF(AND(INFORMACION!$T3674='REFERENCIAS RIESGO'!$C$36,INFORMACION!$F3674=REFERENCIAS!$C$24),16,IF(INFORMACION!$T3674='REFERENCIAS RIESGO'!$C$36,13,IF(INFORMACION!$F3674=REFERENCIAS!$C$24,10,7))),0)+VLOOKUP(IF(J3674&lt;=0.2,0.2,IF(AND(J3674&gt;0.2,J3674&lt;=0.4),0.4,IF(AND(J3674&gt;0.4,J3674&lt;=0.6),0.6,IF(AND(J3674&gt;0.6,J3674&lt;=0.8),0.8,IF(AND(J3674&gt;0.8,J3674&lt;=1),1))))),REFERENCIAS!$C:$D,2,0)*VLOOKUP($J$2,PONDERADORES!A:P,IF(AND(INFORMACION!$T3674='REFERENCIAS RIESGO'!$C$36,INFORMACION!$F3674=REFERENCIAS!$C$24),16,IF(INFORMACION!$T3674='REFERENCIAS RIESGO'!$C$36,13,IF(INFORMACION!$F3674=REFERENCIAS!$C$24,10,7))),0)</f>
        <v>#REF!</v>
      </c>
      <c r="Y3674" s="68">
        <f>+VLOOKUP(M3674,REFERENCIAS!$C:$D,2,0)*VLOOKUP($M$2,PONDERADORES!$A$7:$G$9,7,0)+VLOOKUP(N3674,REFERENCIAS!$C:$D,2,0)*VLOOKUP($N$2,PONDERADORES!$A$7:$G$9,7,0)+VLOOKUP(O3674,REFERENCIAS!$C:$D,2,0)*VLOOKUP($O$2,PONDERADORES!$A$7:$G$9,7,0)</f>
        <v>0.2</v>
      </c>
      <c r="Z3674" s="2">
        <f>+VLOOKUP(IF(R3674&lt;0.1,0,IF(AND(R3674&gt;=0.1,R3674&lt;0.2),0.1,IF(AND(R3674&gt;=0.2,R3674&lt;0.3),0.2,IF(R3674&gt;0.3,0.3,)))),REFERENCIAS!$C:$D,2,0)*VLOOKUP($R$2,PONDERADORES!$A$11:$G$11,7,0)</f>
        <v>15</v>
      </c>
      <c r="AA3674" s="92"/>
      <c r="AB3674" s="95" t="e">
        <f t="shared" ca="1" si="227"/>
        <v>#REF!</v>
      </c>
      <c r="AC3674" s="23" t="e">
        <f ca="1">IF(AB3674&gt;REFERENCIAS!$C$62,REFERENCIAS!$B$62,IF(AND(AB3674&gt;=REFERENCIAS!$C$63,AB3674&lt;REFERENCIAS!$D$63),REFERENCIAS!$B$63,IF(AND(AB3674&gt;REFERENCIAS!$C$64,AB3674&lt;=REFERENCIAS!$D$64),REFERENCIAS!$B$64,IF(AND(AB3674&gt;=REFERENCIAS!$C$65,AB3674&lt;REFERENCIAS!$D$65),REFERENCIAS!$B$65, "Revisar"))))</f>
        <v>#REF!</v>
      </c>
      <c r="AD3674" s="94" t="e">
        <f ca="1">VLOOKUP(AC3674,REFERENCIAS!$B$62:$G$65,4,FALSE)</f>
        <v>#REF!</v>
      </c>
    </row>
    <row r="3675" spans="1:30" ht="17.25" x14ac:dyDescent="0.25">
      <c r="A3675" s="74"/>
      <c r="B3675" s="19"/>
      <c r="C3675" s="19"/>
      <c r="D3675" s="50"/>
      <c r="E3675" s="73"/>
      <c r="F3675" s="74"/>
      <c r="G3675" s="9"/>
      <c r="H3675" s="48"/>
      <c r="I3675" s="49">
        <f t="shared" ca="1" si="228"/>
        <v>2022</v>
      </c>
      <c r="J3675" s="22">
        <f t="shared" ca="1" si="225"/>
        <v>1</v>
      </c>
      <c r="K3675" s="19"/>
      <c r="L3675" s="73"/>
      <c r="M3675" s="74"/>
      <c r="N3675" s="19"/>
      <c r="O3675" s="73"/>
      <c r="P3675" s="82">
        <v>1</v>
      </c>
      <c r="Q3675" s="24">
        <v>1</v>
      </c>
      <c r="R3675" s="81">
        <f t="shared" si="226"/>
        <v>1</v>
      </c>
      <c r="S3675" s="87"/>
      <c r="T3675" s="19"/>
      <c r="U3675" s="25"/>
      <c r="V3675" s="25"/>
      <c r="W3675" s="81"/>
      <c r="X3675" s="91" t="e">
        <f ca="1">+VLOOKUP(#REF!,REFERENCIAS!$C:$D,2,0)*VLOOKUP(#REF!,PONDERADORES!A:P,IF(AND(INFORMACION!$T3675='REFERENCIAS RIESGO'!$C$36,INFORMACION!$F3675=REFERENCIAS!$C$24),16,IF(INFORMACION!$T3675='REFERENCIAS RIESGO'!$C$36,13,IF(INFORMACION!$F3675=REFERENCIAS!$C$24,10,7))),0)+VLOOKUP(K3675,REFERENCIAS!$C:$D,2,0)*VLOOKUP($K$2,PONDERADORES!A:P,IF(AND(INFORMACION!$T3675='REFERENCIAS RIESGO'!$C$36,INFORMACION!$F3675=REFERENCIAS!$C$24),16,IF(INFORMACION!$T3675='REFERENCIAS RIESGO'!$C$36,13,IF(INFORMACION!$F3675=REFERENCIAS!$C$24,10,7))),0)+VLOOKUP(L3675,REFERENCIAS!$C:$D,2,0)*VLOOKUP($L$2,PONDERADORES!A:P,IF(AND(INFORMACION!$T3675='REFERENCIAS RIESGO'!$C$36,INFORMACION!$F3675=REFERENCIAS!$C$24),16,IF(INFORMACION!$T3675='REFERENCIAS RIESGO'!$C$36,13,IF(INFORMACION!$F3675=REFERENCIAS!$C$24,10,7))),0)+VLOOKUP(F3675,REFERENCIAS!$C:$D,2,0)*VLOOKUP($F$2,PONDERADORES!A:P,IF(AND(INFORMACION!$T3675='REFERENCIAS RIESGO'!$C$36,INFORMACION!$F3675=REFERENCIAS!$C$24),16,IF(INFORMACION!$T3675='REFERENCIAS RIESGO'!$C$36,13,IF(INFORMACION!$F3675=REFERENCIAS!$C$24,10,7))),0)+VLOOKUP(T3675,REFERENCIAS!$C:$D,2,0)*VLOOKUP($T$2,PONDERADORES!A:P,IF(AND(INFORMACION!$T3675='REFERENCIAS RIESGO'!$C$36,INFORMACION!$F3675=REFERENCIAS!$C$24),16,IF(INFORMACION!$T3675='REFERENCIAS RIESGO'!$C$36,13,IF(INFORMACION!$F3675=REFERENCIAS!$C$24,10,7))),0)+VLOOKUP(IF(J3675&lt;=0.2,0.2,IF(AND(J3675&gt;0.2,J3675&lt;=0.4),0.4,IF(AND(J3675&gt;0.4,J3675&lt;=0.6),0.6,IF(AND(J3675&gt;0.6,J3675&lt;=0.8),0.8,IF(AND(J3675&gt;0.8,J3675&lt;=1),1))))),REFERENCIAS!$C:$D,2,0)*VLOOKUP($J$2,PONDERADORES!A:P,IF(AND(INFORMACION!$T3675='REFERENCIAS RIESGO'!$C$36,INFORMACION!$F3675=REFERENCIAS!$C$24),16,IF(INFORMACION!$T3675='REFERENCIAS RIESGO'!$C$36,13,IF(INFORMACION!$F3675=REFERENCIAS!$C$24,10,7))),0)</f>
        <v>#REF!</v>
      </c>
      <c r="Y3675" s="68">
        <f>+VLOOKUP(M3675,REFERENCIAS!$C:$D,2,0)*VLOOKUP($M$2,PONDERADORES!$A$7:$G$9,7,0)+VLOOKUP(N3675,REFERENCIAS!$C:$D,2,0)*VLOOKUP($N$2,PONDERADORES!$A$7:$G$9,7,0)+VLOOKUP(O3675,REFERENCIAS!$C:$D,2,0)*VLOOKUP($O$2,PONDERADORES!$A$7:$G$9,7,0)</f>
        <v>0.2</v>
      </c>
      <c r="Z3675" s="2">
        <f>+VLOOKUP(IF(R3675&lt;0.1,0,IF(AND(R3675&gt;=0.1,R3675&lt;0.2),0.1,IF(AND(R3675&gt;=0.2,R3675&lt;0.3),0.2,IF(R3675&gt;0.3,0.3,)))),REFERENCIAS!$C:$D,2,0)*VLOOKUP($R$2,PONDERADORES!$A$11:$G$11,7,0)</f>
        <v>15</v>
      </c>
      <c r="AA3675" s="92"/>
      <c r="AB3675" s="95" t="e">
        <f t="shared" ca="1" si="227"/>
        <v>#REF!</v>
      </c>
      <c r="AC3675" s="23" t="e">
        <f ca="1">IF(AB3675&gt;REFERENCIAS!$C$62,REFERENCIAS!$B$62,IF(AND(AB3675&gt;=REFERENCIAS!$C$63,AB3675&lt;REFERENCIAS!$D$63),REFERENCIAS!$B$63,IF(AND(AB3675&gt;REFERENCIAS!$C$64,AB3675&lt;=REFERENCIAS!$D$64),REFERENCIAS!$B$64,IF(AND(AB3675&gt;=REFERENCIAS!$C$65,AB3675&lt;REFERENCIAS!$D$65),REFERENCIAS!$B$65, "Revisar"))))</f>
        <v>#REF!</v>
      </c>
      <c r="AD3675" s="94" t="e">
        <f ca="1">VLOOKUP(AC3675,REFERENCIAS!$B$62:$G$65,4,FALSE)</f>
        <v>#REF!</v>
      </c>
    </row>
    <row r="3676" spans="1:30" ht="17.25" x14ac:dyDescent="0.25">
      <c r="A3676" s="74"/>
      <c r="B3676" s="19"/>
      <c r="C3676" s="19"/>
      <c r="D3676" s="50"/>
      <c r="E3676" s="73"/>
      <c r="F3676" s="74"/>
      <c r="G3676" s="9"/>
      <c r="H3676" s="48"/>
      <c r="I3676" s="49">
        <f t="shared" ca="1" si="228"/>
        <v>2022</v>
      </c>
      <c r="J3676" s="22">
        <f t="shared" ca="1" si="225"/>
        <v>1</v>
      </c>
      <c r="K3676" s="19"/>
      <c r="L3676" s="73"/>
      <c r="M3676" s="74"/>
      <c r="N3676" s="19"/>
      <c r="O3676" s="73"/>
      <c r="P3676" s="82">
        <v>1</v>
      </c>
      <c r="Q3676" s="24">
        <v>1</v>
      </c>
      <c r="R3676" s="81">
        <f t="shared" si="226"/>
        <v>1</v>
      </c>
      <c r="S3676" s="87"/>
      <c r="T3676" s="19"/>
      <c r="U3676" s="25"/>
      <c r="V3676" s="25"/>
      <c r="W3676" s="81"/>
      <c r="X3676" s="91" t="e">
        <f ca="1">+VLOOKUP(#REF!,REFERENCIAS!$C:$D,2,0)*VLOOKUP(#REF!,PONDERADORES!A:P,IF(AND(INFORMACION!$T3676='REFERENCIAS RIESGO'!$C$36,INFORMACION!$F3676=REFERENCIAS!$C$24),16,IF(INFORMACION!$T3676='REFERENCIAS RIESGO'!$C$36,13,IF(INFORMACION!$F3676=REFERENCIAS!$C$24,10,7))),0)+VLOOKUP(K3676,REFERENCIAS!$C:$D,2,0)*VLOOKUP($K$2,PONDERADORES!A:P,IF(AND(INFORMACION!$T3676='REFERENCIAS RIESGO'!$C$36,INFORMACION!$F3676=REFERENCIAS!$C$24),16,IF(INFORMACION!$T3676='REFERENCIAS RIESGO'!$C$36,13,IF(INFORMACION!$F3676=REFERENCIAS!$C$24,10,7))),0)+VLOOKUP(L3676,REFERENCIAS!$C:$D,2,0)*VLOOKUP($L$2,PONDERADORES!A:P,IF(AND(INFORMACION!$T3676='REFERENCIAS RIESGO'!$C$36,INFORMACION!$F3676=REFERENCIAS!$C$24),16,IF(INFORMACION!$T3676='REFERENCIAS RIESGO'!$C$36,13,IF(INFORMACION!$F3676=REFERENCIAS!$C$24,10,7))),0)+VLOOKUP(F3676,REFERENCIAS!$C:$D,2,0)*VLOOKUP($F$2,PONDERADORES!A:P,IF(AND(INFORMACION!$T3676='REFERENCIAS RIESGO'!$C$36,INFORMACION!$F3676=REFERENCIAS!$C$24),16,IF(INFORMACION!$T3676='REFERENCIAS RIESGO'!$C$36,13,IF(INFORMACION!$F3676=REFERENCIAS!$C$24,10,7))),0)+VLOOKUP(T3676,REFERENCIAS!$C:$D,2,0)*VLOOKUP($T$2,PONDERADORES!A:P,IF(AND(INFORMACION!$T3676='REFERENCIAS RIESGO'!$C$36,INFORMACION!$F3676=REFERENCIAS!$C$24),16,IF(INFORMACION!$T3676='REFERENCIAS RIESGO'!$C$36,13,IF(INFORMACION!$F3676=REFERENCIAS!$C$24,10,7))),0)+VLOOKUP(IF(J3676&lt;=0.2,0.2,IF(AND(J3676&gt;0.2,J3676&lt;=0.4),0.4,IF(AND(J3676&gt;0.4,J3676&lt;=0.6),0.6,IF(AND(J3676&gt;0.6,J3676&lt;=0.8),0.8,IF(AND(J3676&gt;0.8,J3676&lt;=1),1))))),REFERENCIAS!$C:$D,2,0)*VLOOKUP($J$2,PONDERADORES!A:P,IF(AND(INFORMACION!$T3676='REFERENCIAS RIESGO'!$C$36,INFORMACION!$F3676=REFERENCIAS!$C$24),16,IF(INFORMACION!$T3676='REFERENCIAS RIESGO'!$C$36,13,IF(INFORMACION!$F3676=REFERENCIAS!$C$24,10,7))),0)</f>
        <v>#REF!</v>
      </c>
      <c r="Y3676" s="68">
        <f>+VLOOKUP(M3676,REFERENCIAS!$C:$D,2,0)*VLOOKUP($M$2,PONDERADORES!$A$7:$G$9,7,0)+VLOOKUP(N3676,REFERENCIAS!$C:$D,2,0)*VLOOKUP($N$2,PONDERADORES!$A$7:$G$9,7,0)+VLOOKUP(O3676,REFERENCIAS!$C:$D,2,0)*VLOOKUP($O$2,PONDERADORES!$A$7:$G$9,7,0)</f>
        <v>0.2</v>
      </c>
      <c r="Z3676" s="2">
        <f>+VLOOKUP(IF(R3676&lt;0.1,0,IF(AND(R3676&gt;=0.1,R3676&lt;0.2),0.1,IF(AND(R3676&gt;=0.2,R3676&lt;0.3),0.2,IF(R3676&gt;0.3,0.3,)))),REFERENCIAS!$C:$D,2,0)*VLOOKUP($R$2,PONDERADORES!$A$11:$G$11,7,0)</f>
        <v>15</v>
      </c>
      <c r="AA3676" s="92"/>
      <c r="AB3676" s="95" t="e">
        <f t="shared" ca="1" si="227"/>
        <v>#REF!</v>
      </c>
      <c r="AC3676" s="23" t="e">
        <f ca="1">IF(AB3676&gt;REFERENCIAS!$C$62,REFERENCIAS!$B$62,IF(AND(AB3676&gt;=REFERENCIAS!$C$63,AB3676&lt;REFERENCIAS!$D$63),REFERENCIAS!$B$63,IF(AND(AB3676&gt;REFERENCIAS!$C$64,AB3676&lt;=REFERENCIAS!$D$64),REFERENCIAS!$B$64,IF(AND(AB3676&gt;=REFERENCIAS!$C$65,AB3676&lt;REFERENCIAS!$D$65),REFERENCIAS!$B$65, "Revisar"))))</f>
        <v>#REF!</v>
      </c>
      <c r="AD3676" s="94" t="e">
        <f ca="1">VLOOKUP(AC3676,REFERENCIAS!$B$62:$G$65,4,FALSE)</f>
        <v>#REF!</v>
      </c>
    </row>
    <row r="3677" spans="1:30" ht="17.25" x14ac:dyDescent="0.25">
      <c r="A3677" s="74"/>
      <c r="B3677" s="19"/>
      <c r="C3677" s="19"/>
      <c r="D3677" s="50"/>
      <c r="E3677" s="73"/>
      <c r="F3677" s="74"/>
      <c r="G3677" s="9"/>
      <c r="H3677" s="48"/>
      <c r="I3677" s="49">
        <f t="shared" ca="1" si="228"/>
        <v>2022</v>
      </c>
      <c r="J3677" s="22">
        <f t="shared" ca="1" si="225"/>
        <v>1</v>
      </c>
      <c r="K3677" s="19"/>
      <c r="L3677" s="73"/>
      <c r="M3677" s="74"/>
      <c r="N3677" s="19"/>
      <c r="O3677" s="73"/>
      <c r="P3677" s="82">
        <v>1</v>
      </c>
      <c r="Q3677" s="24">
        <v>1</v>
      </c>
      <c r="R3677" s="81">
        <f t="shared" si="226"/>
        <v>1</v>
      </c>
      <c r="S3677" s="87"/>
      <c r="T3677" s="19"/>
      <c r="U3677" s="25"/>
      <c r="V3677" s="25"/>
      <c r="W3677" s="81"/>
      <c r="X3677" s="91" t="e">
        <f ca="1">+VLOOKUP(#REF!,REFERENCIAS!$C:$D,2,0)*VLOOKUP(#REF!,PONDERADORES!A:P,IF(AND(INFORMACION!$T3677='REFERENCIAS RIESGO'!$C$36,INFORMACION!$F3677=REFERENCIAS!$C$24),16,IF(INFORMACION!$T3677='REFERENCIAS RIESGO'!$C$36,13,IF(INFORMACION!$F3677=REFERENCIAS!$C$24,10,7))),0)+VLOOKUP(K3677,REFERENCIAS!$C:$D,2,0)*VLOOKUP($K$2,PONDERADORES!A:P,IF(AND(INFORMACION!$T3677='REFERENCIAS RIESGO'!$C$36,INFORMACION!$F3677=REFERENCIAS!$C$24),16,IF(INFORMACION!$T3677='REFERENCIAS RIESGO'!$C$36,13,IF(INFORMACION!$F3677=REFERENCIAS!$C$24,10,7))),0)+VLOOKUP(L3677,REFERENCIAS!$C:$D,2,0)*VLOOKUP($L$2,PONDERADORES!A:P,IF(AND(INFORMACION!$T3677='REFERENCIAS RIESGO'!$C$36,INFORMACION!$F3677=REFERENCIAS!$C$24),16,IF(INFORMACION!$T3677='REFERENCIAS RIESGO'!$C$36,13,IF(INFORMACION!$F3677=REFERENCIAS!$C$24,10,7))),0)+VLOOKUP(F3677,REFERENCIAS!$C:$D,2,0)*VLOOKUP($F$2,PONDERADORES!A:P,IF(AND(INFORMACION!$T3677='REFERENCIAS RIESGO'!$C$36,INFORMACION!$F3677=REFERENCIAS!$C$24),16,IF(INFORMACION!$T3677='REFERENCIAS RIESGO'!$C$36,13,IF(INFORMACION!$F3677=REFERENCIAS!$C$24,10,7))),0)+VLOOKUP(T3677,REFERENCIAS!$C:$D,2,0)*VLOOKUP($T$2,PONDERADORES!A:P,IF(AND(INFORMACION!$T3677='REFERENCIAS RIESGO'!$C$36,INFORMACION!$F3677=REFERENCIAS!$C$24),16,IF(INFORMACION!$T3677='REFERENCIAS RIESGO'!$C$36,13,IF(INFORMACION!$F3677=REFERENCIAS!$C$24,10,7))),0)+VLOOKUP(IF(J3677&lt;=0.2,0.2,IF(AND(J3677&gt;0.2,J3677&lt;=0.4),0.4,IF(AND(J3677&gt;0.4,J3677&lt;=0.6),0.6,IF(AND(J3677&gt;0.6,J3677&lt;=0.8),0.8,IF(AND(J3677&gt;0.8,J3677&lt;=1),1))))),REFERENCIAS!$C:$D,2,0)*VLOOKUP($J$2,PONDERADORES!A:P,IF(AND(INFORMACION!$T3677='REFERENCIAS RIESGO'!$C$36,INFORMACION!$F3677=REFERENCIAS!$C$24),16,IF(INFORMACION!$T3677='REFERENCIAS RIESGO'!$C$36,13,IF(INFORMACION!$F3677=REFERENCIAS!$C$24,10,7))),0)</f>
        <v>#REF!</v>
      </c>
      <c r="Y3677" s="68">
        <f>+VLOOKUP(M3677,REFERENCIAS!$C:$D,2,0)*VLOOKUP($M$2,PONDERADORES!$A$7:$G$9,7,0)+VLOOKUP(N3677,REFERENCIAS!$C:$D,2,0)*VLOOKUP($N$2,PONDERADORES!$A$7:$G$9,7,0)+VLOOKUP(O3677,REFERENCIAS!$C:$D,2,0)*VLOOKUP($O$2,PONDERADORES!$A$7:$G$9,7,0)</f>
        <v>0.2</v>
      </c>
      <c r="Z3677" s="2">
        <f>+VLOOKUP(IF(R3677&lt;0.1,0,IF(AND(R3677&gt;=0.1,R3677&lt;0.2),0.1,IF(AND(R3677&gt;=0.2,R3677&lt;0.3),0.2,IF(R3677&gt;0.3,0.3,)))),REFERENCIAS!$C:$D,2,0)*VLOOKUP($R$2,PONDERADORES!$A$11:$G$11,7,0)</f>
        <v>15</v>
      </c>
      <c r="AA3677" s="92"/>
      <c r="AB3677" s="95" t="e">
        <f t="shared" ca="1" si="227"/>
        <v>#REF!</v>
      </c>
      <c r="AC3677" s="23" t="e">
        <f ca="1">IF(AB3677&gt;REFERENCIAS!$C$62,REFERENCIAS!$B$62,IF(AND(AB3677&gt;=REFERENCIAS!$C$63,AB3677&lt;REFERENCIAS!$D$63),REFERENCIAS!$B$63,IF(AND(AB3677&gt;REFERENCIAS!$C$64,AB3677&lt;=REFERENCIAS!$D$64),REFERENCIAS!$B$64,IF(AND(AB3677&gt;=REFERENCIAS!$C$65,AB3677&lt;REFERENCIAS!$D$65),REFERENCIAS!$B$65, "Revisar"))))</f>
        <v>#REF!</v>
      </c>
      <c r="AD3677" s="94" t="e">
        <f ca="1">VLOOKUP(AC3677,REFERENCIAS!$B$62:$G$65,4,FALSE)</f>
        <v>#REF!</v>
      </c>
    </row>
    <row r="3678" spans="1:30" ht="17.25" x14ac:dyDescent="0.25">
      <c r="A3678" s="74"/>
      <c r="B3678" s="19"/>
      <c r="C3678" s="19"/>
      <c r="D3678" s="50"/>
      <c r="E3678" s="73"/>
      <c r="F3678" s="74"/>
      <c r="G3678" s="9"/>
      <c r="H3678" s="48"/>
      <c r="I3678" s="49">
        <f t="shared" ca="1" si="228"/>
        <v>2022</v>
      </c>
      <c r="J3678" s="22">
        <f t="shared" ca="1" si="225"/>
        <v>1</v>
      </c>
      <c r="K3678" s="19"/>
      <c r="L3678" s="73"/>
      <c r="M3678" s="74"/>
      <c r="N3678" s="19"/>
      <c r="O3678" s="73"/>
      <c r="P3678" s="82">
        <v>1</v>
      </c>
      <c r="Q3678" s="24">
        <v>1</v>
      </c>
      <c r="R3678" s="81">
        <f t="shared" si="226"/>
        <v>1</v>
      </c>
      <c r="S3678" s="87"/>
      <c r="T3678" s="19"/>
      <c r="U3678" s="25"/>
      <c r="V3678" s="25"/>
      <c r="W3678" s="81"/>
      <c r="X3678" s="91" t="e">
        <f ca="1">+VLOOKUP(#REF!,REFERENCIAS!$C:$D,2,0)*VLOOKUP(#REF!,PONDERADORES!A:P,IF(AND(INFORMACION!$T3678='REFERENCIAS RIESGO'!$C$36,INFORMACION!$F3678=REFERENCIAS!$C$24),16,IF(INFORMACION!$T3678='REFERENCIAS RIESGO'!$C$36,13,IF(INFORMACION!$F3678=REFERENCIAS!$C$24,10,7))),0)+VLOOKUP(K3678,REFERENCIAS!$C:$D,2,0)*VLOOKUP($K$2,PONDERADORES!A:P,IF(AND(INFORMACION!$T3678='REFERENCIAS RIESGO'!$C$36,INFORMACION!$F3678=REFERENCIAS!$C$24),16,IF(INFORMACION!$T3678='REFERENCIAS RIESGO'!$C$36,13,IF(INFORMACION!$F3678=REFERENCIAS!$C$24,10,7))),0)+VLOOKUP(L3678,REFERENCIAS!$C:$D,2,0)*VLOOKUP($L$2,PONDERADORES!A:P,IF(AND(INFORMACION!$T3678='REFERENCIAS RIESGO'!$C$36,INFORMACION!$F3678=REFERENCIAS!$C$24),16,IF(INFORMACION!$T3678='REFERENCIAS RIESGO'!$C$36,13,IF(INFORMACION!$F3678=REFERENCIAS!$C$24,10,7))),0)+VLOOKUP(F3678,REFERENCIAS!$C:$D,2,0)*VLOOKUP($F$2,PONDERADORES!A:P,IF(AND(INFORMACION!$T3678='REFERENCIAS RIESGO'!$C$36,INFORMACION!$F3678=REFERENCIAS!$C$24),16,IF(INFORMACION!$T3678='REFERENCIAS RIESGO'!$C$36,13,IF(INFORMACION!$F3678=REFERENCIAS!$C$24,10,7))),0)+VLOOKUP(T3678,REFERENCIAS!$C:$D,2,0)*VLOOKUP($T$2,PONDERADORES!A:P,IF(AND(INFORMACION!$T3678='REFERENCIAS RIESGO'!$C$36,INFORMACION!$F3678=REFERENCIAS!$C$24),16,IF(INFORMACION!$T3678='REFERENCIAS RIESGO'!$C$36,13,IF(INFORMACION!$F3678=REFERENCIAS!$C$24,10,7))),0)+VLOOKUP(IF(J3678&lt;=0.2,0.2,IF(AND(J3678&gt;0.2,J3678&lt;=0.4),0.4,IF(AND(J3678&gt;0.4,J3678&lt;=0.6),0.6,IF(AND(J3678&gt;0.6,J3678&lt;=0.8),0.8,IF(AND(J3678&gt;0.8,J3678&lt;=1),1))))),REFERENCIAS!$C:$D,2,0)*VLOOKUP($J$2,PONDERADORES!A:P,IF(AND(INFORMACION!$T3678='REFERENCIAS RIESGO'!$C$36,INFORMACION!$F3678=REFERENCIAS!$C$24),16,IF(INFORMACION!$T3678='REFERENCIAS RIESGO'!$C$36,13,IF(INFORMACION!$F3678=REFERENCIAS!$C$24,10,7))),0)</f>
        <v>#REF!</v>
      </c>
      <c r="Y3678" s="68">
        <f>+VLOOKUP(M3678,REFERENCIAS!$C:$D,2,0)*VLOOKUP($M$2,PONDERADORES!$A$7:$G$9,7,0)+VLOOKUP(N3678,REFERENCIAS!$C:$D,2,0)*VLOOKUP($N$2,PONDERADORES!$A$7:$G$9,7,0)+VLOOKUP(O3678,REFERENCIAS!$C:$D,2,0)*VLOOKUP($O$2,PONDERADORES!$A$7:$G$9,7,0)</f>
        <v>0.2</v>
      </c>
      <c r="Z3678" s="2">
        <f>+VLOOKUP(IF(R3678&lt;0.1,0,IF(AND(R3678&gt;=0.1,R3678&lt;0.2),0.1,IF(AND(R3678&gt;=0.2,R3678&lt;0.3),0.2,IF(R3678&gt;0.3,0.3,)))),REFERENCIAS!$C:$D,2,0)*VLOOKUP($R$2,PONDERADORES!$A$11:$G$11,7,0)</f>
        <v>15</v>
      </c>
      <c r="AA3678" s="92"/>
      <c r="AB3678" s="95" t="e">
        <f t="shared" ca="1" si="227"/>
        <v>#REF!</v>
      </c>
      <c r="AC3678" s="23" t="e">
        <f ca="1">IF(AB3678&gt;REFERENCIAS!$C$62,REFERENCIAS!$B$62,IF(AND(AB3678&gt;=REFERENCIAS!$C$63,AB3678&lt;REFERENCIAS!$D$63),REFERENCIAS!$B$63,IF(AND(AB3678&gt;REFERENCIAS!$C$64,AB3678&lt;=REFERENCIAS!$D$64),REFERENCIAS!$B$64,IF(AND(AB3678&gt;=REFERENCIAS!$C$65,AB3678&lt;REFERENCIAS!$D$65),REFERENCIAS!$B$65, "Revisar"))))</f>
        <v>#REF!</v>
      </c>
      <c r="AD3678" s="94" t="e">
        <f ca="1">VLOOKUP(AC3678,REFERENCIAS!$B$62:$G$65,4,FALSE)</f>
        <v>#REF!</v>
      </c>
    </row>
    <row r="3679" spans="1:30" ht="17.25" x14ac:dyDescent="0.25">
      <c r="A3679" s="74"/>
      <c r="B3679" s="19"/>
      <c r="C3679" s="19"/>
      <c r="D3679" s="50"/>
      <c r="E3679" s="73"/>
      <c r="F3679" s="74"/>
      <c r="G3679" s="9"/>
      <c r="H3679" s="48"/>
      <c r="I3679" s="49">
        <f t="shared" ca="1" si="228"/>
        <v>2022</v>
      </c>
      <c r="J3679" s="22">
        <f t="shared" ca="1" si="225"/>
        <v>1</v>
      </c>
      <c r="K3679" s="19"/>
      <c r="L3679" s="73"/>
      <c r="M3679" s="74"/>
      <c r="N3679" s="19"/>
      <c r="O3679" s="73"/>
      <c r="P3679" s="82">
        <v>1</v>
      </c>
      <c r="Q3679" s="24">
        <v>1</v>
      </c>
      <c r="R3679" s="81">
        <f t="shared" si="226"/>
        <v>1</v>
      </c>
      <c r="S3679" s="87"/>
      <c r="T3679" s="19"/>
      <c r="U3679" s="25"/>
      <c r="V3679" s="25"/>
      <c r="W3679" s="81"/>
      <c r="X3679" s="91" t="e">
        <f ca="1">+VLOOKUP(#REF!,REFERENCIAS!$C:$D,2,0)*VLOOKUP(#REF!,PONDERADORES!A:P,IF(AND(INFORMACION!$T3679='REFERENCIAS RIESGO'!$C$36,INFORMACION!$F3679=REFERENCIAS!$C$24),16,IF(INFORMACION!$T3679='REFERENCIAS RIESGO'!$C$36,13,IF(INFORMACION!$F3679=REFERENCIAS!$C$24,10,7))),0)+VLOOKUP(K3679,REFERENCIAS!$C:$D,2,0)*VLOOKUP($K$2,PONDERADORES!A:P,IF(AND(INFORMACION!$T3679='REFERENCIAS RIESGO'!$C$36,INFORMACION!$F3679=REFERENCIAS!$C$24),16,IF(INFORMACION!$T3679='REFERENCIAS RIESGO'!$C$36,13,IF(INFORMACION!$F3679=REFERENCIAS!$C$24,10,7))),0)+VLOOKUP(L3679,REFERENCIAS!$C:$D,2,0)*VLOOKUP($L$2,PONDERADORES!A:P,IF(AND(INFORMACION!$T3679='REFERENCIAS RIESGO'!$C$36,INFORMACION!$F3679=REFERENCIAS!$C$24),16,IF(INFORMACION!$T3679='REFERENCIAS RIESGO'!$C$36,13,IF(INFORMACION!$F3679=REFERENCIAS!$C$24,10,7))),0)+VLOOKUP(F3679,REFERENCIAS!$C:$D,2,0)*VLOOKUP($F$2,PONDERADORES!A:P,IF(AND(INFORMACION!$T3679='REFERENCIAS RIESGO'!$C$36,INFORMACION!$F3679=REFERENCIAS!$C$24),16,IF(INFORMACION!$T3679='REFERENCIAS RIESGO'!$C$36,13,IF(INFORMACION!$F3679=REFERENCIAS!$C$24,10,7))),0)+VLOOKUP(T3679,REFERENCIAS!$C:$D,2,0)*VLOOKUP($T$2,PONDERADORES!A:P,IF(AND(INFORMACION!$T3679='REFERENCIAS RIESGO'!$C$36,INFORMACION!$F3679=REFERENCIAS!$C$24),16,IF(INFORMACION!$T3679='REFERENCIAS RIESGO'!$C$36,13,IF(INFORMACION!$F3679=REFERENCIAS!$C$24,10,7))),0)+VLOOKUP(IF(J3679&lt;=0.2,0.2,IF(AND(J3679&gt;0.2,J3679&lt;=0.4),0.4,IF(AND(J3679&gt;0.4,J3679&lt;=0.6),0.6,IF(AND(J3679&gt;0.6,J3679&lt;=0.8),0.8,IF(AND(J3679&gt;0.8,J3679&lt;=1),1))))),REFERENCIAS!$C:$D,2,0)*VLOOKUP($J$2,PONDERADORES!A:P,IF(AND(INFORMACION!$T3679='REFERENCIAS RIESGO'!$C$36,INFORMACION!$F3679=REFERENCIAS!$C$24),16,IF(INFORMACION!$T3679='REFERENCIAS RIESGO'!$C$36,13,IF(INFORMACION!$F3679=REFERENCIAS!$C$24,10,7))),0)</f>
        <v>#REF!</v>
      </c>
      <c r="Y3679" s="68">
        <f>+VLOOKUP(M3679,REFERENCIAS!$C:$D,2,0)*VLOOKUP($M$2,PONDERADORES!$A$7:$G$9,7,0)+VLOOKUP(N3679,REFERENCIAS!$C:$D,2,0)*VLOOKUP($N$2,PONDERADORES!$A$7:$G$9,7,0)+VLOOKUP(O3679,REFERENCIAS!$C:$D,2,0)*VLOOKUP($O$2,PONDERADORES!$A$7:$G$9,7,0)</f>
        <v>0.2</v>
      </c>
      <c r="Z3679" s="2">
        <f>+VLOOKUP(IF(R3679&lt;0.1,0,IF(AND(R3679&gt;=0.1,R3679&lt;0.2),0.1,IF(AND(R3679&gt;=0.2,R3679&lt;0.3),0.2,IF(R3679&gt;0.3,0.3,)))),REFERENCIAS!$C:$D,2,0)*VLOOKUP($R$2,PONDERADORES!$A$11:$G$11,7,0)</f>
        <v>15</v>
      </c>
      <c r="AA3679" s="92"/>
      <c r="AB3679" s="95" t="e">
        <f t="shared" ca="1" si="227"/>
        <v>#REF!</v>
      </c>
      <c r="AC3679" s="23" t="e">
        <f ca="1">IF(AB3679&gt;REFERENCIAS!$C$62,REFERENCIAS!$B$62,IF(AND(AB3679&gt;=REFERENCIAS!$C$63,AB3679&lt;REFERENCIAS!$D$63),REFERENCIAS!$B$63,IF(AND(AB3679&gt;REFERENCIAS!$C$64,AB3679&lt;=REFERENCIAS!$D$64),REFERENCIAS!$B$64,IF(AND(AB3679&gt;=REFERENCIAS!$C$65,AB3679&lt;REFERENCIAS!$D$65),REFERENCIAS!$B$65, "Revisar"))))</f>
        <v>#REF!</v>
      </c>
      <c r="AD3679" s="94" t="e">
        <f ca="1">VLOOKUP(AC3679,REFERENCIAS!$B$62:$G$65,4,FALSE)</f>
        <v>#REF!</v>
      </c>
    </row>
    <row r="3680" spans="1:30" ht="17.25" x14ac:dyDescent="0.25">
      <c r="A3680" s="74"/>
      <c r="B3680" s="19"/>
      <c r="C3680" s="19"/>
      <c r="D3680" s="50"/>
      <c r="E3680" s="73"/>
      <c r="F3680" s="74"/>
      <c r="G3680" s="9"/>
      <c r="H3680" s="48"/>
      <c r="I3680" s="49">
        <f t="shared" ca="1" si="228"/>
        <v>2022</v>
      </c>
      <c r="J3680" s="22">
        <f t="shared" ca="1" si="225"/>
        <v>1</v>
      </c>
      <c r="K3680" s="19"/>
      <c r="L3680" s="73"/>
      <c r="M3680" s="74"/>
      <c r="N3680" s="19"/>
      <c r="O3680" s="73"/>
      <c r="P3680" s="82">
        <v>1</v>
      </c>
      <c r="Q3680" s="24">
        <v>1</v>
      </c>
      <c r="R3680" s="81">
        <f t="shared" si="226"/>
        <v>1</v>
      </c>
      <c r="S3680" s="87"/>
      <c r="T3680" s="19"/>
      <c r="U3680" s="25"/>
      <c r="V3680" s="25"/>
      <c r="W3680" s="81"/>
      <c r="X3680" s="91" t="e">
        <f ca="1">+VLOOKUP(#REF!,REFERENCIAS!$C:$D,2,0)*VLOOKUP(#REF!,PONDERADORES!A:P,IF(AND(INFORMACION!$T3680='REFERENCIAS RIESGO'!$C$36,INFORMACION!$F3680=REFERENCIAS!$C$24),16,IF(INFORMACION!$T3680='REFERENCIAS RIESGO'!$C$36,13,IF(INFORMACION!$F3680=REFERENCIAS!$C$24,10,7))),0)+VLOOKUP(K3680,REFERENCIAS!$C:$D,2,0)*VLOOKUP($K$2,PONDERADORES!A:P,IF(AND(INFORMACION!$T3680='REFERENCIAS RIESGO'!$C$36,INFORMACION!$F3680=REFERENCIAS!$C$24),16,IF(INFORMACION!$T3680='REFERENCIAS RIESGO'!$C$36,13,IF(INFORMACION!$F3680=REFERENCIAS!$C$24,10,7))),0)+VLOOKUP(L3680,REFERENCIAS!$C:$D,2,0)*VLOOKUP($L$2,PONDERADORES!A:P,IF(AND(INFORMACION!$T3680='REFERENCIAS RIESGO'!$C$36,INFORMACION!$F3680=REFERENCIAS!$C$24),16,IF(INFORMACION!$T3680='REFERENCIAS RIESGO'!$C$36,13,IF(INFORMACION!$F3680=REFERENCIAS!$C$24,10,7))),0)+VLOOKUP(F3680,REFERENCIAS!$C:$D,2,0)*VLOOKUP($F$2,PONDERADORES!A:P,IF(AND(INFORMACION!$T3680='REFERENCIAS RIESGO'!$C$36,INFORMACION!$F3680=REFERENCIAS!$C$24),16,IF(INFORMACION!$T3680='REFERENCIAS RIESGO'!$C$36,13,IF(INFORMACION!$F3680=REFERENCIAS!$C$24,10,7))),0)+VLOOKUP(T3680,REFERENCIAS!$C:$D,2,0)*VLOOKUP($T$2,PONDERADORES!A:P,IF(AND(INFORMACION!$T3680='REFERENCIAS RIESGO'!$C$36,INFORMACION!$F3680=REFERENCIAS!$C$24),16,IF(INFORMACION!$T3680='REFERENCIAS RIESGO'!$C$36,13,IF(INFORMACION!$F3680=REFERENCIAS!$C$24,10,7))),0)+VLOOKUP(IF(J3680&lt;=0.2,0.2,IF(AND(J3680&gt;0.2,J3680&lt;=0.4),0.4,IF(AND(J3680&gt;0.4,J3680&lt;=0.6),0.6,IF(AND(J3680&gt;0.6,J3680&lt;=0.8),0.8,IF(AND(J3680&gt;0.8,J3680&lt;=1),1))))),REFERENCIAS!$C:$D,2,0)*VLOOKUP($J$2,PONDERADORES!A:P,IF(AND(INFORMACION!$T3680='REFERENCIAS RIESGO'!$C$36,INFORMACION!$F3680=REFERENCIAS!$C$24),16,IF(INFORMACION!$T3680='REFERENCIAS RIESGO'!$C$36,13,IF(INFORMACION!$F3680=REFERENCIAS!$C$24,10,7))),0)</f>
        <v>#REF!</v>
      </c>
      <c r="Y3680" s="68">
        <f>+VLOOKUP(M3680,REFERENCIAS!$C:$D,2,0)*VLOOKUP($M$2,PONDERADORES!$A$7:$G$9,7,0)+VLOOKUP(N3680,REFERENCIAS!$C:$D,2,0)*VLOOKUP($N$2,PONDERADORES!$A$7:$G$9,7,0)+VLOOKUP(O3680,REFERENCIAS!$C:$D,2,0)*VLOOKUP($O$2,PONDERADORES!$A$7:$G$9,7,0)</f>
        <v>0.2</v>
      </c>
      <c r="Z3680" s="2">
        <f>+VLOOKUP(IF(R3680&lt;0.1,0,IF(AND(R3680&gt;=0.1,R3680&lt;0.2),0.1,IF(AND(R3680&gt;=0.2,R3680&lt;0.3),0.2,IF(R3680&gt;0.3,0.3,)))),REFERENCIAS!$C:$D,2,0)*VLOOKUP($R$2,PONDERADORES!$A$11:$G$11,7,0)</f>
        <v>15</v>
      </c>
      <c r="AA3680" s="92"/>
      <c r="AB3680" s="95" t="e">
        <f t="shared" ca="1" si="227"/>
        <v>#REF!</v>
      </c>
      <c r="AC3680" s="23" t="e">
        <f ca="1">IF(AB3680&gt;REFERENCIAS!$C$62,REFERENCIAS!$B$62,IF(AND(AB3680&gt;=REFERENCIAS!$C$63,AB3680&lt;REFERENCIAS!$D$63),REFERENCIAS!$B$63,IF(AND(AB3680&gt;REFERENCIAS!$C$64,AB3680&lt;=REFERENCIAS!$D$64),REFERENCIAS!$B$64,IF(AND(AB3680&gt;=REFERENCIAS!$C$65,AB3680&lt;REFERENCIAS!$D$65),REFERENCIAS!$B$65, "Revisar"))))</f>
        <v>#REF!</v>
      </c>
      <c r="AD3680" s="94" t="e">
        <f ca="1">VLOOKUP(AC3680,REFERENCIAS!$B$62:$G$65,4,FALSE)</f>
        <v>#REF!</v>
      </c>
    </row>
    <row r="3681" spans="1:30" ht="17.25" x14ac:dyDescent="0.25">
      <c r="A3681" s="74"/>
      <c r="B3681" s="19"/>
      <c r="C3681" s="19"/>
      <c r="D3681" s="50"/>
      <c r="E3681" s="73"/>
      <c r="F3681" s="74"/>
      <c r="G3681" s="9"/>
      <c r="H3681" s="48"/>
      <c r="I3681" s="49">
        <f t="shared" ca="1" si="228"/>
        <v>2022</v>
      </c>
      <c r="J3681" s="22">
        <f t="shared" ca="1" si="225"/>
        <v>1</v>
      </c>
      <c r="K3681" s="19"/>
      <c r="L3681" s="73"/>
      <c r="M3681" s="74"/>
      <c r="N3681" s="19"/>
      <c r="O3681" s="73"/>
      <c r="P3681" s="82">
        <v>1</v>
      </c>
      <c r="Q3681" s="24">
        <v>1</v>
      </c>
      <c r="R3681" s="81">
        <f t="shared" si="226"/>
        <v>1</v>
      </c>
      <c r="S3681" s="87"/>
      <c r="T3681" s="19"/>
      <c r="U3681" s="25"/>
      <c r="V3681" s="25"/>
      <c r="W3681" s="81"/>
      <c r="X3681" s="91" t="e">
        <f ca="1">+VLOOKUP(#REF!,REFERENCIAS!$C:$D,2,0)*VLOOKUP(#REF!,PONDERADORES!A:P,IF(AND(INFORMACION!$T3681='REFERENCIAS RIESGO'!$C$36,INFORMACION!$F3681=REFERENCIAS!$C$24),16,IF(INFORMACION!$T3681='REFERENCIAS RIESGO'!$C$36,13,IF(INFORMACION!$F3681=REFERENCIAS!$C$24,10,7))),0)+VLOOKUP(K3681,REFERENCIAS!$C:$D,2,0)*VLOOKUP($K$2,PONDERADORES!A:P,IF(AND(INFORMACION!$T3681='REFERENCIAS RIESGO'!$C$36,INFORMACION!$F3681=REFERENCIAS!$C$24),16,IF(INFORMACION!$T3681='REFERENCIAS RIESGO'!$C$36,13,IF(INFORMACION!$F3681=REFERENCIAS!$C$24,10,7))),0)+VLOOKUP(L3681,REFERENCIAS!$C:$D,2,0)*VLOOKUP($L$2,PONDERADORES!A:P,IF(AND(INFORMACION!$T3681='REFERENCIAS RIESGO'!$C$36,INFORMACION!$F3681=REFERENCIAS!$C$24),16,IF(INFORMACION!$T3681='REFERENCIAS RIESGO'!$C$36,13,IF(INFORMACION!$F3681=REFERENCIAS!$C$24,10,7))),0)+VLOOKUP(F3681,REFERENCIAS!$C:$D,2,0)*VLOOKUP($F$2,PONDERADORES!A:P,IF(AND(INFORMACION!$T3681='REFERENCIAS RIESGO'!$C$36,INFORMACION!$F3681=REFERENCIAS!$C$24),16,IF(INFORMACION!$T3681='REFERENCIAS RIESGO'!$C$36,13,IF(INFORMACION!$F3681=REFERENCIAS!$C$24,10,7))),0)+VLOOKUP(T3681,REFERENCIAS!$C:$D,2,0)*VLOOKUP($T$2,PONDERADORES!A:P,IF(AND(INFORMACION!$T3681='REFERENCIAS RIESGO'!$C$36,INFORMACION!$F3681=REFERENCIAS!$C$24),16,IF(INFORMACION!$T3681='REFERENCIAS RIESGO'!$C$36,13,IF(INFORMACION!$F3681=REFERENCIAS!$C$24,10,7))),0)+VLOOKUP(IF(J3681&lt;=0.2,0.2,IF(AND(J3681&gt;0.2,J3681&lt;=0.4),0.4,IF(AND(J3681&gt;0.4,J3681&lt;=0.6),0.6,IF(AND(J3681&gt;0.6,J3681&lt;=0.8),0.8,IF(AND(J3681&gt;0.8,J3681&lt;=1),1))))),REFERENCIAS!$C:$D,2,0)*VLOOKUP($J$2,PONDERADORES!A:P,IF(AND(INFORMACION!$T3681='REFERENCIAS RIESGO'!$C$36,INFORMACION!$F3681=REFERENCIAS!$C$24),16,IF(INFORMACION!$T3681='REFERENCIAS RIESGO'!$C$36,13,IF(INFORMACION!$F3681=REFERENCIAS!$C$24,10,7))),0)</f>
        <v>#REF!</v>
      </c>
      <c r="Y3681" s="68">
        <f>+VLOOKUP(M3681,REFERENCIAS!$C:$D,2,0)*VLOOKUP($M$2,PONDERADORES!$A$7:$G$9,7,0)+VLOOKUP(N3681,REFERENCIAS!$C:$D,2,0)*VLOOKUP($N$2,PONDERADORES!$A$7:$G$9,7,0)+VLOOKUP(O3681,REFERENCIAS!$C:$D,2,0)*VLOOKUP($O$2,PONDERADORES!$A$7:$G$9,7,0)</f>
        <v>0.2</v>
      </c>
      <c r="Z3681" s="2">
        <f>+VLOOKUP(IF(R3681&lt;0.1,0,IF(AND(R3681&gt;=0.1,R3681&lt;0.2),0.1,IF(AND(R3681&gt;=0.2,R3681&lt;0.3),0.2,IF(R3681&gt;0.3,0.3,)))),REFERENCIAS!$C:$D,2,0)*VLOOKUP($R$2,PONDERADORES!$A$11:$G$11,7,0)</f>
        <v>15</v>
      </c>
      <c r="AA3681" s="92"/>
      <c r="AB3681" s="95" t="e">
        <f t="shared" ca="1" si="227"/>
        <v>#REF!</v>
      </c>
      <c r="AC3681" s="23" t="e">
        <f ca="1">IF(AB3681&gt;REFERENCIAS!$C$62,REFERENCIAS!$B$62,IF(AND(AB3681&gt;=REFERENCIAS!$C$63,AB3681&lt;REFERENCIAS!$D$63),REFERENCIAS!$B$63,IF(AND(AB3681&gt;REFERENCIAS!$C$64,AB3681&lt;=REFERENCIAS!$D$64),REFERENCIAS!$B$64,IF(AND(AB3681&gt;=REFERENCIAS!$C$65,AB3681&lt;REFERENCIAS!$D$65),REFERENCIAS!$B$65, "Revisar"))))</f>
        <v>#REF!</v>
      </c>
      <c r="AD3681" s="94" t="e">
        <f ca="1">VLOOKUP(AC3681,REFERENCIAS!$B$62:$G$65,4,FALSE)</f>
        <v>#REF!</v>
      </c>
    </row>
    <row r="3682" spans="1:30" ht="17.25" x14ac:dyDescent="0.25">
      <c r="A3682" s="74"/>
      <c r="B3682" s="19"/>
      <c r="C3682" s="19"/>
      <c r="D3682" s="50"/>
      <c r="E3682" s="73"/>
      <c r="F3682" s="74"/>
      <c r="G3682" s="9"/>
      <c r="H3682" s="48"/>
      <c r="I3682" s="49">
        <f t="shared" ca="1" si="228"/>
        <v>2022</v>
      </c>
      <c r="J3682" s="22">
        <f t="shared" ca="1" si="225"/>
        <v>1</v>
      </c>
      <c r="K3682" s="19"/>
      <c r="L3682" s="73"/>
      <c r="M3682" s="74"/>
      <c r="N3682" s="19"/>
      <c r="O3682" s="73"/>
      <c r="P3682" s="82">
        <v>1</v>
      </c>
      <c r="Q3682" s="24">
        <v>1</v>
      </c>
      <c r="R3682" s="81">
        <f t="shared" si="226"/>
        <v>1</v>
      </c>
      <c r="S3682" s="87"/>
      <c r="T3682" s="19"/>
      <c r="U3682" s="25"/>
      <c r="V3682" s="25"/>
      <c r="W3682" s="81"/>
      <c r="X3682" s="91" t="e">
        <f ca="1">+VLOOKUP(#REF!,REFERENCIAS!$C:$D,2,0)*VLOOKUP(#REF!,PONDERADORES!A:P,IF(AND(INFORMACION!$T3682='REFERENCIAS RIESGO'!$C$36,INFORMACION!$F3682=REFERENCIAS!$C$24),16,IF(INFORMACION!$T3682='REFERENCIAS RIESGO'!$C$36,13,IF(INFORMACION!$F3682=REFERENCIAS!$C$24,10,7))),0)+VLOOKUP(K3682,REFERENCIAS!$C:$D,2,0)*VLOOKUP($K$2,PONDERADORES!A:P,IF(AND(INFORMACION!$T3682='REFERENCIAS RIESGO'!$C$36,INFORMACION!$F3682=REFERENCIAS!$C$24),16,IF(INFORMACION!$T3682='REFERENCIAS RIESGO'!$C$36,13,IF(INFORMACION!$F3682=REFERENCIAS!$C$24,10,7))),0)+VLOOKUP(L3682,REFERENCIAS!$C:$D,2,0)*VLOOKUP($L$2,PONDERADORES!A:P,IF(AND(INFORMACION!$T3682='REFERENCIAS RIESGO'!$C$36,INFORMACION!$F3682=REFERENCIAS!$C$24),16,IF(INFORMACION!$T3682='REFERENCIAS RIESGO'!$C$36,13,IF(INFORMACION!$F3682=REFERENCIAS!$C$24,10,7))),0)+VLOOKUP(F3682,REFERENCIAS!$C:$D,2,0)*VLOOKUP($F$2,PONDERADORES!A:P,IF(AND(INFORMACION!$T3682='REFERENCIAS RIESGO'!$C$36,INFORMACION!$F3682=REFERENCIAS!$C$24),16,IF(INFORMACION!$T3682='REFERENCIAS RIESGO'!$C$36,13,IF(INFORMACION!$F3682=REFERENCIAS!$C$24,10,7))),0)+VLOOKUP(T3682,REFERENCIAS!$C:$D,2,0)*VLOOKUP($T$2,PONDERADORES!A:P,IF(AND(INFORMACION!$T3682='REFERENCIAS RIESGO'!$C$36,INFORMACION!$F3682=REFERENCIAS!$C$24),16,IF(INFORMACION!$T3682='REFERENCIAS RIESGO'!$C$36,13,IF(INFORMACION!$F3682=REFERENCIAS!$C$24,10,7))),0)+VLOOKUP(IF(J3682&lt;=0.2,0.2,IF(AND(J3682&gt;0.2,J3682&lt;=0.4),0.4,IF(AND(J3682&gt;0.4,J3682&lt;=0.6),0.6,IF(AND(J3682&gt;0.6,J3682&lt;=0.8),0.8,IF(AND(J3682&gt;0.8,J3682&lt;=1),1))))),REFERENCIAS!$C:$D,2,0)*VLOOKUP($J$2,PONDERADORES!A:P,IF(AND(INFORMACION!$T3682='REFERENCIAS RIESGO'!$C$36,INFORMACION!$F3682=REFERENCIAS!$C$24),16,IF(INFORMACION!$T3682='REFERENCIAS RIESGO'!$C$36,13,IF(INFORMACION!$F3682=REFERENCIAS!$C$24,10,7))),0)</f>
        <v>#REF!</v>
      </c>
      <c r="Y3682" s="68">
        <f>+VLOOKUP(M3682,REFERENCIAS!$C:$D,2,0)*VLOOKUP($M$2,PONDERADORES!$A$7:$G$9,7,0)+VLOOKUP(N3682,REFERENCIAS!$C:$D,2,0)*VLOOKUP($N$2,PONDERADORES!$A$7:$G$9,7,0)+VLOOKUP(O3682,REFERENCIAS!$C:$D,2,0)*VLOOKUP($O$2,PONDERADORES!$A$7:$G$9,7,0)</f>
        <v>0.2</v>
      </c>
      <c r="Z3682" s="2">
        <f>+VLOOKUP(IF(R3682&lt;0.1,0,IF(AND(R3682&gt;=0.1,R3682&lt;0.2),0.1,IF(AND(R3682&gt;=0.2,R3682&lt;0.3),0.2,IF(R3682&gt;0.3,0.3,)))),REFERENCIAS!$C:$D,2,0)*VLOOKUP($R$2,PONDERADORES!$A$11:$G$11,7,0)</f>
        <v>15</v>
      </c>
      <c r="AA3682" s="92"/>
      <c r="AB3682" s="95" t="e">
        <f t="shared" ca="1" si="227"/>
        <v>#REF!</v>
      </c>
      <c r="AC3682" s="23" t="e">
        <f ca="1">IF(AB3682&gt;REFERENCIAS!$C$62,REFERENCIAS!$B$62,IF(AND(AB3682&gt;=REFERENCIAS!$C$63,AB3682&lt;REFERENCIAS!$D$63),REFERENCIAS!$B$63,IF(AND(AB3682&gt;REFERENCIAS!$C$64,AB3682&lt;=REFERENCIAS!$D$64),REFERENCIAS!$B$64,IF(AND(AB3682&gt;=REFERENCIAS!$C$65,AB3682&lt;REFERENCIAS!$D$65),REFERENCIAS!$B$65, "Revisar"))))</f>
        <v>#REF!</v>
      </c>
      <c r="AD3682" s="94" t="e">
        <f ca="1">VLOOKUP(AC3682,REFERENCIAS!$B$62:$G$65,4,FALSE)</f>
        <v>#REF!</v>
      </c>
    </row>
    <row r="3683" spans="1:30" ht="17.25" x14ac:dyDescent="0.25">
      <c r="A3683" s="74"/>
      <c r="B3683" s="19"/>
      <c r="C3683" s="19"/>
      <c r="D3683" s="50"/>
      <c r="E3683" s="73"/>
      <c r="F3683" s="74"/>
      <c r="G3683" s="9"/>
      <c r="H3683" s="48"/>
      <c r="I3683" s="49">
        <f t="shared" ca="1" si="228"/>
        <v>2022</v>
      </c>
      <c r="J3683" s="22">
        <f t="shared" ca="1" si="225"/>
        <v>1</v>
      </c>
      <c r="K3683" s="19"/>
      <c r="L3683" s="73"/>
      <c r="M3683" s="74"/>
      <c r="N3683" s="19"/>
      <c r="O3683" s="73"/>
      <c r="P3683" s="82">
        <v>1</v>
      </c>
      <c r="Q3683" s="24">
        <v>1</v>
      </c>
      <c r="R3683" s="81">
        <f t="shared" si="226"/>
        <v>1</v>
      </c>
      <c r="S3683" s="87"/>
      <c r="T3683" s="19"/>
      <c r="U3683" s="25"/>
      <c r="V3683" s="25"/>
      <c r="W3683" s="81"/>
      <c r="X3683" s="91" t="e">
        <f ca="1">+VLOOKUP(#REF!,REFERENCIAS!$C:$D,2,0)*VLOOKUP(#REF!,PONDERADORES!A:P,IF(AND(INFORMACION!$T3683='REFERENCIAS RIESGO'!$C$36,INFORMACION!$F3683=REFERENCIAS!$C$24),16,IF(INFORMACION!$T3683='REFERENCIAS RIESGO'!$C$36,13,IF(INFORMACION!$F3683=REFERENCIAS!$C$24,10,7))),0)+VLOOKUP(K3683,REFERENCIAS!$C:$D,2,0)*VLOOKUP($K$2,PONDERADORES!A:P,IF(AND(INFORMACION!$T3683='REFERENCIAS RIESGO'!$C$36,INFORMACION!$F3683=REFERENCIAS!$C$24),16,IF(INFORMACION!$T3683='REFERENCIAS RIESGO'!$C$36,13,IF(INFORMACION!$F3683=REFERENCIAS!$C$24,10,7))),0)+VLOOKUP(L3683,REFERENCIAS!$C:$D,2,0)*VLOOKUP($L$2,PONDERADORES!A:P,IF(AND(INFORMACION!$T3683='REFERENCIAS RIESGO'!$C$36,INFORMACION!$F3683=REFERENCIAS!$C$24),16,IF(INFORMACION!$T3683='REFERENCIAS RIESGO'!$C$36,13,IF(INFORMACION!$F3683=REFERENCIAS!$C$24,10,7))),0)+VLOOKUP(F3683,REFERENCIAS!$C:$D,2,0)*VLOOKUP($F$2,PONDERADORES!A:P,IF(AND(INFORMACION!$T3683='REFERENCIAS RIESGO'!$C$36,INFORMACION!$F3683=REFERENCIAS!$C$24),16,IF(INFORMACION!$T3683='REFERENCIAS RIESGO'!$C$36,13,IF(INFORMACION!$F3683=REFERENCIAS!$C$24,10,7))),0)+VLOOKUP(T3683,REFERENCIAS!$C:$D,2,0)*VLOOKUP($T$2,PONDERADORES!A:P,IF(AND(INFORMACION!$T3683='REFERENCIAS RIESGO'!$C$36,INFORMACION!$F3683=REFERENCIAS!$C$24),16,IF(INFORMACION!$T3683='REFERENCIAS RIESGO'!$C$36,13,IF(INFORMACION!$F3683=REFERENCIAS!$C$24,10,7))),0)+VLOOKUP(IF(J3683&lt;=0.2,0.2,IF(AND(J3683&gt;0.2,J3683&lt;=0.4),0.4,IF(AND(J3683&gt;0.4,J3683&lt;=0.6),0.6,IF(AND(J3683&gt;0.6,J3683&lt;=0.8),0.8,IF(AND(J3683&gt;0.8,J3683&lt;=1),1))))),REFERENCIAS!$C:$D,2,0)*VLOOKUP($J$2,PONDERADORES!A:P,IF(AND(INFORMACION!$T3683='REFERENCIAS RIESGO'!$C$36,INFORMACION!$F3683=REFERENCIAS!$C$24),16,IF(INFORMACION!$T3683='REFERENCIAS RIESGO'!$C$36,13,IF(INFORMACION!$F3683=REFERENCIAS!$C$24,10,7))),0)</f>
        <v>#REF!</v>
      </c>
      <c r="Y3683" s="68">
        <f>+VLOOKUP(M3683,REFERENCIAS!$C:$D,2,0)*VLOOKUP($M$2,PONDERADORES!$A$7:$G$9,7,0)+VLOOKUP(N3683,REFERENCIAS!$C:$D,2,0)*VLOOKUP($N$2,PONDERADORES!$A$7:$G$9,7,0)+VLOOKUP(O3683,REFERENCIAS!$C:$D,2,0)*VLOOKUP($O$2,PONDERADORES!$A$7:$G$9,7,0)</f>
        <v>0.2</v>
      </c>
      <c r="Z3683" s="2">
        <f>+VLOOKUP(IF(R3683&lt;0.1,0,IF(AND(R3683&gt;=0.1,R3683&lt;0.2),0.1,IF(AND(R3683&gt;=0.2,R3683&lt;0.3),0.2,IF(R3683&gt;0.3,0.3,)))),REFERENCIAS!$C:$D,2,0)*VLOOKUP($R$2,PONDERADORES!$A$11:$G$11,7,0)</f>
        <v>15</v>
      </c>
      <c r="AA3683" s="92"/>
      <c r="AB3683" s="95" t="e">
        <f t="shared" ca="1" si="227"/>
        <v>#REF!</v>
      </c>
      <c r="AC3683" s="23" t="e">
        <f ca="1">IF(AB3683&gt;REFERENCIAS!$C$62,REFERENCIAS!$B$62,IF(AND(AB3683&gt;=REFERENCIAS!$C$63,AB3683&lt;REFERENCIAS!$D$63),REFERENCIAS!$B$63,IF(AND(AB3683&gt;REFERENCIAS!$C$64,AB3683&lt;=REFERENCIAS!$D$64),REFERENCIAS!$B$64,IF(AND(AB3683&gt;=REFERENCIAS!$C$65,AB3683&lt;REFERENCIAS!$D$65),REFERENCIAS!$B$65, "Revisar"))))</f>
        <v>#REF!</v>
      </c>
      <c r="AD3683" s="94" t="e">
        <f ca="1">VLOOKUP(AC3683,REFERENCIAS!$B$62:$G$65,4,FALSE)</f>
        <v>#REF!</v>
      </c>
    </row>
    <row r="3684" spans="1:30" ht="17.25" x14ac:dyDescent="0.25">
      <c r="A3684" s="74"/>
      <c r="B3684" s="19"/>
      <c r="C3684" s="19"/>
      <c r="D3684" s="50"/>
      <c r="E3684" s="73"/>
      <c r="F3684" s="74"/>
      <c r="G3684" s="9"/>
      <c r="H3684" s="48"/>
      <c r="I3684" s="49">
        <f t="shared" ca="1" si="228"/>
        <v>2022</v>
      </c>
      <c r="J3684" s="22">
        <f t="shared" ca="1" si="225"/>
        <v>1</v>
      </c>
      <c r="K3684" s="19"/>
      <c r="L3684" s="73"/>
      <c r="M3684" s="74"/>
      <c r="N3684" s="19"/>
      <c r="O3684" s="73"/>
      <c r="P3684" s="82">
        <v>1</v>
      </c>
      <c r="Q3684" s="24">
        <v>1</v>
      </c>
      <c r="R3684" s="81">
        <f t="shared" si="226"/>
        <v>1</v>
      </c>
      <c r="S3684" s="87"/>
      <c r="T3684" s="19"/>
      <c r="U3684" s="25"/>
      <c r="V3684" s="25"/>
      <c r="W3684" s="81"/>
      <c r="X3684" s="91" t="e">
        <f ca="1">+VLOOKUP(#REF!,REFERENCIAS!$C:$D,2,0)*VLOOKUP(#REF!,PONDERADORES!A:P,IF(AND(INFORMACION!$T3684='REFERENCIAS RIESGO'!$C$36,INFORMACION!$F3684=REFERENCIAS!$C$24),16,IF(INFORMACION!$T3684='REFERENCIAS RIESGO'!$C$36,13,IF(INFORMACION!$F3684=REFERENCIAS!$C$24,10,7))),0)+VLOOKUP(K3684,REFERENCIAS!$C:$D,2,0)*VLOOKUP($K$2,PONDERADORES!A:P,IF(AND(INFORMACION!$T3684='REFERENCIAS RIESGO'!$C$36,INFORMACION!$F3684=REFERENCIAS!$C$24),16,IF(INFORMACION!$T3684='REFERENCIAS RIESGO'!$C$36,13,IF(INFORMACION!$F3684=REFERENCIAS!$C$24,10,7))),0)+VLOOKUP(L3684,REFERENCIAS!$C:$D,2,0)*VLOOKUP($L$2,PONDERADORES!A:P,IF(AND(INFORMACION!$T3684='REFERENCIAS RIESGO'!$C$36,INFORMACION!$F3684=REFERENCIAS!$C$24),16,IF(INFORMACION!$T3684='REFERENCIAS RIESGO'!$C$36,13,IF(INFORMACION!$F3684=REFERENCIAS!$C$24,10,7))),0)+VLOOKUP(F3684,REFERENCIAS!$C:$D,2,0)*VLOOKUP($F$2,PONDERADORES!A:P,IF(AND(INFORMACION!$T3684='REFERENCIAS RIESGO'!$C$36,INFORMACION!$F3684=REFERENCIAS!$C$24),16,IF(INFORMACION!$T3684='REFERENCIAS RIESGO'!$C$36,13,IF(INFORMACION!$F3684=REFERENCIAS!$C$24,10,7))),0)+VLOOKUP(T3684,REFERENCIAS!$C:$D,2,0)*VLOOKUP($T$2,PONDERADORES!A:P,IF(AND(INFORMACION!$T3684='REFERENCIAS RIESGO'!$C$36,INFORMACION!$F3684=REFERENCIAS!$C$24),16,IF(INFORMACION!$T3684='REFERENCIAS RIESGO'!$C$36,13,IF(INFORMACION!$F3684=REFERENCIAS!$C$24,10,7))),0)+VLOOKUP(IF(J3684&lt;=0.2,0.2,IF(AND(J3684&gt;0.2,J3684&lt;=0.4),0.4,IF(AND(J3684&gt;0.4,J3684&lt;=0.6),0.6,IF(AND(J3684&gt;0.6,J3684&lt;=0.8),0.8,IF(AND(J3684&gt;0.8,J3684&lt;=1),1))))),REFERENCIAS!$C:$D,2,0)*VLOOKUP($J$2,PONDERADORES!A:P,IF(AND(INFORMACION!$T3684='REFERENCIAS RIESGO'!$C$36,INFORMACION!$F3684=REFERENCIAS!$C$24),16,IF(INFORMACION!$T3684='REFERENCIAS RIESGO'!$C$36,13,IF(INFORMACION!$F3684=REFERENCIAS!$C$24,10,7))),0)</f>
        <v>#REF!</v>
      </c>
      <c r="Y3684" s="68">
        <f>+VLOOKUP(M3684,REFERENCIAS!$C:$D,2,0)*VLOOKUP($M$2,PONDERADORES!$A$7:$G$9,7,0)+VLOOKUP(N3684,REFERENCIAS!$C:$D,2,0)*VLOOKUP($N$2,PONDERADORES!$A$7:$G$9,7,0)+VLOOKUP(O3684,REFERENCIAS!$C:$D,2,0)*VLOOKUP($O$2,PONDERADORES!$A$7:$G$9,7,0)</f>
        <v>0.2</v>
      </c>
      <c r="Z3684" s="2">
        <f>+VLOOKUP(IF(R3684&lt;0.1,0,IF(AND(R3684&gt;=0.1,R3684&lt;0.2),0.1,IF(AND(R3684&gt;=0.2,R3684&lt;0.3),0.2,IF(R3684&gt;0.3,0.3,)))),REFERENCIAS!$C:$D,2,0)*VLOOKUP($R$2,PONDERADORES!$A$11:$G$11,7,0)</f>
        <v>15</v>
      </c>
      <c r="AA3684" s="92"/>
      <c r="AB3684" s="95" t="e">
        <f t="shared" ca="1" si="227"/>
        <v>#REF!</v>
      </c>
      <c r="AC3684" s="23" t="e">
        <f ca="1">IF(AB3684&gt;REFERENCIAS!$C$62,REFERENCIAS!$B$62,IF(AND(AB3684&gt;=REFERENCIAS!$C$63,AB3684&lt;REFERENCIAS!$D$63),REFERENCIAS!$B$63,IF(AND(AB3684&gt;REFERENCIAS!$C$64,AB3684&lt;=REFERENCIAS!$D$64),REFERENCIAS!$B$64,IF(AND(AB3684&gt;=REFERENCIAS!$C$65,AB3684&lt;REFERENCIAS!$D$65),REFERENCIAS!$B$65, "Revisar"))))</f>
        <v>#REF!</v>
      </c>
      <c r="AD3684" s="94" t="e">
        <f ca="1">VLOOKUP(AC3684,REFERENCIAS!$B$62:$G$65,4,FALSE)</f>
        <v>#REF!</v>
      </c>
    </row>
    <row r="3685" spans="1:30" ht="17.25" x14ac:dyDescent="0.25">
      <c r="A3685" s="74"/>
      <c r="B3685" s="19"/>
      <c r="C3685" s="19"/>
      <c r="D3685" s="50"/>
      <c r="E3685" s="73"/>
      <c r="F3685" s="74"/>
      <c r="G3685" s="9"/>
      <c r="H3685" s="48"/>
      <c r="I3685" s="49">
        <f t="shared" ca="1" si="228"/>
        <v>2022</v>
      </c>
      <c r="J3685" s="22">
        <f t="shared" ca="1" si="225"/>
        <v>1</v>
      </c>
      <c r="K3685" s="19"/>
      <c r="L3685" s="73"/>
      <c r="M3685" s="74"/>
      <c r="N3685" s="19"/>
      <c r="O3685" s="73"/>
      <c r="P3685" s="82">
        <v>1</v>
      </c>
      <c r="Q3685" s="24">
        <v>1</v>
      </c>
      <c r="R3685" s="81">
        <f t="shared" si="226"/>
        <v>1</v>
      </c>
      <c r="S3685" s="87"/>
      <c r="T3685" s="19"/>
      <c r="U3685" s="25"/>
      <c r="V3685" s="25"/>
      <c r="W3685" s="81"/>
      <c r="X3685" s="91" t="e">
        <f ca="1">+VLOOKUP(#REF!,REFERENCIAS!$C:$D,2,0)*VLOOKUP(#REF!,PONDERADORES!A:P,IF(AND(INFORMACION!$T3685='REFERENCIAS RIESGO'!$C$36,INFORMACION!$F3685=REFERENCIAS!$C$24),16,IF(INFORMACION!$T3685='REFERENCIAS RIESGO'!$C$36,13,IF(INFORMACION!$F3685=REFERENCIAS!$C$24,10,7))),0)+VLOOKUP(K3685,REFERENCIAS!$C:$D,2,0)*VLOOKUP($K$2,PONDERADORES!A:P,IF(AND(INFORMACION!$T3685='REFERENCIAS RIESGO'!$C$36,INFORMACION!$F3685=REFERENCIAS!$C$24),16,IF(INFORMACION!$T3685='REFERENCIAS RIESGO'!$C$36,13,IF(INFORMACION!$F3685=REFERENCIAS!$C$24,10,7))),0)+VLOOKUP(L3685,REFERENCIAS!$C:$D,2,0)*VLOOKUP($L$2,PONDERADORES!A:P,IF(AND(INFORMACION!$T3685='REFERENCIAS RIESGO'!$C$36,INFORMACION!$F3685=REFERENCIAS!$C$24),16,IF(INFORMACION!$T3685='REFERENCIAS RIESGO'!$C$36,13,IF(INFORMACION!$F3685=REFERENCIAS!$C$24,10,7))),0)+VLOOKUP(F3685,REFERENCIAS!$C:$D,2,0)*VLOOKUP($F$2,PONDERADORES!A:P,IF(AND(INFORMACION!$T3685='REFERENCIAS RIESGO'!$C$36,INFORMACION!$F3685=REFERENCIAS!$C$24),16,IF(INFORMACION!$T3685='REFERENCIAS RIESGO'!$C$36,13,IF(INFORMACION!$F3685=REFERENCIAS!$C$24,10,7))),0)+VLOOKUP(T3685,REFERENCIAS!$C:$D,2,0)*VLOOKUP($T$2,PONDERADORES!A:P,IF(AND(INFORMACION!$T3685='REFERENCIAS RIESGO'!$C$36,INFORMACION!$F3685=REFERENCIAS!$C$24),16,IF(INFORMACION!$T3685='REFERENCIAS RIESGO'!$C$36,13,IF(INFORMACION!$F3685=REFERENCIAS!$C$24,10,7))),0)+VLOOKUP(IF(J3685&lt;=0.2,0.2,IF(AND(J3685&gt;0.2,J3685&lt;=0.4),0.4,IF(AND(J3685&gt;0.4,J3685&lt;=0.6),0.6,IF(AND(J3685&gt;0.6,J3685&lt;=0.8),0.8,IF(AND(J3685&gt;0.8,J3685&lt;=1),1))))),REFERENCIAS!$C:$D,2,0)*VLOOKUP($J$2,PONDERADORES!A:P,IF(AND(INFORMACION!$T3685='REFERENCIAS RIESGO'!$C$36,INFORMACION!$F3685=REFERENCIAS!$C$24),16,IF(INFORMACION!$T3685='REFERENCIAS RIESGO'!$C$36,13,IF(INFORMACION!$F3685=REFERENCIAS!$C$24,10,7))),0)</f>
        <v>#REF!</v>
      </c>
      <c r="Y3685" s="68">
        <f>+VLOOKUP(M3685,REFERENCIAS!$C:$D,2,0)*VLOOKUP($M$2,PONDERADORES!$A$7:$G$9,7,0)+VLOOKUP(N3685,REFERENCIAS!$C:$D,2,0)*VLOOKUP($N$2,PONDERADORES!$A$7:$G$9,7,0)+VLOOKUP(O3685,REFERENCIAS!$C:$D,2,0)*VLOOKUP($O$2,PONDERADORES!$A$7:$G$9,7,0)</f>
        <v>0.2</v>
      </c>
      <c r="Z3685" s="2">
        <f>+VLOOKUP(IF(R3685&lt;0.1,0,IF(AND(R3685&gt;=0.1,R3685&lt;0.2),0.1,IF(AND(R3685&gt;=0.2,R3685&lt;0.3),0.2,IF(R3685&gt;0.3,0.3,)))),REFERENCIAS!$C:$D,2,0)*VLOOKUP($R$2,PONDERADORES!$A$11:$G$11,7,0)</f>
        <v>15</v>
      </c>
      <c r="AA3685" s="92"/>
      <c r="AB3685" s="95" t="e">
        <f t="shared" ca="1" si="227"/>
        <v>#REF!</v>
      </c>
      <c r="AC3685" s="23" t="e">
        <f ca="1">IF(AB3685&gt;REFERENCIAS!$C$62,REFERENCIAS!$B$62,IF(AND(AB3685&gt;=REFERENCIAS!$C$63,AB3685&lt;REFERENCIAS!$D$63),REFERENCIAS!$B$63,IF(AND(AB3685&gt;REFERENCIAS!$C$64,AB3685&lt;=REFERENCIAS!$D$64),REFERENCIAS!$B$64,IF(AND(AB3685&gt;=REFERENCIAS!$C$65,AB3685&lt;REFERENCIAS!$D$65),REFERENCIAS!$B$65, "Revisar"))))</f>
        <v>#REF!</v>
      </c>
      <c r="AD3685" s="94" t="e">
        <f ca="1">VLOOKUP(AC3685,REFERENCIAS!$B$62:$G$65,4,FALSE)</f>
        <v>#REF!</v>
      </c>
    </row>
    <row r="3686" spans="1:30" ht="17.25" x14ac:dyDescent="0.25">
      <c r="A3686" s="74"/>
      <c r="B3686" s="19"/>
      <c r="C3686" s="19"/>
      <c r="D3686" s="50"/>
      <c r="E3686" s="73"/>
      <c r="F3686" s="74"/>
      <c r="G3686" s="9"/>
      <c r="H3686" s="48"/>
      <c r="I3686" s="49">
        <f t="shared" ca="1" si="228"/>
        <v>2022</v>
      </c>
      <c r="J3686" s="22">
        <f t="shared" ca="1" si="225"/>
        <v>1</v>
      </c>
      <c r="K3686" s="19"/>
      <c r="L3686" s="73"/>
      <c r="M3686" s="74"/>
      <c r="N3686" s="19"/>
      <c r="O3686" s="73"/>
      <c r="P3686" s="82">
        <v>1</v>
      </c>
      <c r="Q3686" s="24">
        <v>1</v>
      </c>
      <c r="R3686" s="81">
        <f t="shared" si="226"/>
        <v>1</v>
      </c>
      <c r="S3686" s="87"/>
      <c r="T3686" s="19"/>
      <c r="U3686" s="25"/>
      <c r="V3686" s="25"/>
      <c r="W3686" s="81"/>
      <c r="X3686" s="91" t="e">
        <f ca="1">+VLOOKUP(#REF!,REFERENCIAS!$C:$D,2,0)*VLOOKUP(#REF!,PONDERADORES!A:P,IF(AND(INFORMACION!$T3686='REFERENCIAS RIESGO'!$C$36,INFORMACION!$F3686=REFERENCIAS!$C$24),16,IF(INFORMACION!$T3686='REFERENCIAS RIESGO'!$C$36,13,IF(INFORMACION!$F3686=REFERENCIAS!$C$24,10,7))),0)+VLOOKUP(K3686,REFERENCIAS!$C:$D,2,0)*VLOOKUP($K$2,PONDERADORES!A:P,IF(AND(INFORMACION!$T3686='REFERENCIAS RIESGO'!$C$36,INFORMACION!$F3686=REFERENCIAS!$C$24),16,IF(INFORMACION!$T3686='REFERENCIAS RIESGO'!$C$36,13,IF(INFORMACION!$F3686=REFERENCIAS!$C$24,10,7))),0)+VLOOKUP(L3686,REFERENCIAS!$C:$D,2,0)*VLOOKUP($L$2,PONDERADORES!A:P,IF(AND(INFORMACION!$T3686='REFERENCIAS RIESGO'!$C$36,INFORMACION!$F3686=REFERENCIAS!$C$24),16,IF(INFORMACION!$T3686='REFERENCIAS RIESGO'!$C$36,13,IF(INFORMACION!$F3686=REFERENCIAS!$C$24,10,7))),0)+VLOOKUP(F3686,REFERENCIAS!$C:$D,2,0)*VLOOKUP($F$2,PONDERADORES!A:P,IF(AND(INFORMACION!$T3686='REFERENCIAS RIESGO'!$C$36,INFORMACION!$F3686=REFERENCIAS!$C$24),16,IF(INFORMACION!$T3686='REFERENCIAS RIESGO'!$C$36,13,IF(INFORMACION!$F3686=REFERENCIAS!$C$24,10,7))),0)+VLOOKUP(T3686,REFERENCIAS!$C:$D,2,0)*VLOOKUP($T$2,PONDERADORES!A:P,IF(AND(INFORMACION!$T3686='REFERENCIAS RIESGO'!$C$36,INFORMACION!$F3686=REFERENCIAS!$C$24),16,IF(INFORMACION!$T3686='REFERENCIAS RIESGO'!$C$36,13,IF(INFORMACION!$F3686=REFERENCIAS!$C$24,10,7))),0)+VLOOKUP(IF(J3686&lt;=0.2,0.2,IF(AND(J3686&gt;0.2,J3686&lt;=0.4),0.4,IF(AND(J3686&gt;0.4,J3686&lt;=0.6),0.6,IF(AND(J3686&gt;0.6,J3686&lt;=0.8),0.8,IF(AND(J3686&gt;0.8,J3686&lt;=1),1))))),REFERENCIAS!$C:$D,2,0)*VLOOKUP($J$2,PONDERADORES!A:P,IF(AND(INFORMACION!$T3686='REFERENCIAS RIESGO'!$C$36,INFORMACION!$F3686=REFERENCIAS!$C$24),16,IF(INFORMACION!$T3686='REFERENCIAS RIESGO'!$C$36,13,IF(INFORMACION!$F3686=REFERENCIAS!$C$24,10,7))),0)</f>
        <v>#REF!</v>
      </c>
      <c r="Y3686" s="68">
        <f>+VLOOKUP(M3686,REFERENCIAS!$C:$D,2,0)*VLOOKUP($M$2,PONDERADORES!$A$7:$G$9,7,0)+VLOOKUP(N3686,REFERENCIAS!$C:$D,2,0)*VLOOKUP($N$2,PONDERADORES!$A$7:$G$9,7,0)+VLOOKUP(O3686,REFERENCIAS!$C:$D,2,0)*VLOOKUP($O$2,PONDERADORES!$A$7:$G$9,7,0)</f>
        <v>0.2</v>
      </c>
      <c r="Z3686" s="2">
        <f>+VLOOKUP(IF(R3686&lt;0.1,0,IF(AND(R3686&gt;=0.1,R3686&lt;0.2),0.1,IF(AND(R3686&gt;=0.2,R3686&lt;0.3),0.2,IF(R3686&gt;0.3,0.3,)))),REFERENCIAS!$C:$D,2,0)*VLOOKUP($R$2,PONDERADORES!$A$11:$G$11,7,0)</f>
        <v>15</v>
      </c>
      <c r="AA3686" s="92"/>
      <c r="AB3686" s="95" t="e">
        <f t="shared" ca="1" si="227"/>
        <v>#REF!</v>
      </c>
      <c r="AC3686" s="23" t="e">
        <f ca="1">IF(AB3686&gt;REFERENCIAS!$C$62,REFERENCIAS!$B$62,IF(AND(AB3686&gt;=REFERENCIAS!$C$63,AB3686&lt;REFERENCIAS!$D$63),REFERENCIAS!$B$63,IF(AND(AB3686&gt;REFERENCIAS!$C$64,AB3686&lt;=REFERENCIAS!$D$64),REFERENCIAS!$B$64,IF(AND(AB3686&gt;=REFERENCIAS!$C$65,AB3686&lt;REFERENCIAS!$D$65),REFERENCIAS!$B$65, "Revisar"))))</f>
        <v>#REF!</v>
      </c>
      <c r="AD3686" s="94" t="e">
        <f ca="1">VLOOKUP(AC3686,REFERENCIAS!$B$62:$G$65,4,FALSE)</f>
        <v>#REF!</v>
      </c>
    </row>
    <row r="3687" spans="1:30" ht="17.25" x14ac:dyDescent="0.25">
      <c r="A3687" s="74"/>
      <c r="B3687" s="19"/>
      <c r="C3687" s="19"/>
      <c r="D3687" s="50"/>
      <c r="E3687" s="73"/>
      <c r="F3687" s="74"/>
      <c r="G3687" s="9"/>
      <c r="H3687" s="48"/>
      <c r="I3687" s="49">
        <f t="shared" ca="1" si="228"/>
        <v>2022</v>
      </c>
      <c r="J3687" s="22">
        <f t="shared" ca="1" si="225"/>
        <v>1</v>
      </c>
      <c r="K3687" s="19"/>
      <c r="L3687" s="73"/>
      <c r="M3687" s="74"/>
      <c r="N3687" s="19"/>
      <c r="O3687" s="73"/>
      <c r="P3687" s="82">
        <v>1</v>
      </c>
      <c r="Q3687" s="24">
        <v>1</v>
      </c>
      <c r="R3687" s="81">
        <f t="shared" si="226"/>
        <v>1</v>
      </c>
      <c r="S3687" s="87"/>
      <c r="T3687" s="19"/>
      <c r="U3687" s="25"/>
      <c r="V3687" s="25"/>
      <c r="W3687" s="81"/>
      <c r="X3687" s="91" t="e">
        <f ca="1">+VLOOKUP(#REF!,REFERENCIAS!$C:$D,2,0)*VLOOKUP(#REF!,PONDERADORES!A:P,IF(AND(INFORMACION!$T3687='REFERENCIAS RIESGO'!$C$36,INFORMACION!$F3687=REFERENCIAS!$C$24),16,IF(INFORMACION!$T3687='REFERENCIAS RIESGO'!$C$36,13,IF(INFORMACION!$F3687=REFERENCIAS!$C$24,10,7))),0)+VLOOKUP(K3687,REFERENCIAS!$C:$D,2,0)*VLOOKUP($K$2,PONDERADORES!A:P,IF(AND(INFORMACION!$T3687='REFERENCIAS RIESGO'!$C$36,INFORMACION!$F3687=REFERENCIAS!$C$24),16,IF(INFORMACION!$T3687='REFERENCIAS RIESGO'!$C$36,13,IF(INFORMACION!$F3687=REFERENCIAS!$C$24,10,7))),0)+VLOOKUP(L3687,REFERENCIAS!$C:$D,2,0)*VLOOKUP($L$2,PONDERADORES!A:P,IF(AND(INFORMACION!$T3687='REFERENCIAS RIESGO'!$C$36,INFORMACION!$F3687=REFERENCIAS!$C$24),16,IF(INFORMACION!$T3687='REFERENCIAS RIESGO'!$C$36,13,IF(INFORMACION!$F3687=REFERENCIAS!$C$24,10,7))),0)+VLOOKUP(F3687,REFERENCIAS!$C:$D,2,0)*VLOOKUP($F$2,PONDERADORES!A:P,IF(AND(INFORMACION!$T3687='REFERENCIAS RIESGO'!$C$36,INFORMACION!$F3687=REFERENCIAS!$C$24),16,IF(INFORMACION!$T3687='REFERENCIAS RIESGO'!$C$36,13,IF(INFORMACION!$F3687=REFERENCIAS!$C$24,10,7))),0)+VLOOKUP(T3687,REFERENCIAS!$C:$D,2,0)*VLOOKUP($T$2,PONDERADORES!A:P,IF(AND(INFORMACION!$T3687='REFERENCIAS RIESGO'!$C$36,INFORMACION!$F3687=REFERENCIAS!$C$24),16,IF(INFORMACION!$T3687='REFERENCIAS RIESGO'!$C$36,13,IF(INFORMACION!$F3687=REFERENCIAS!$C$24,10,7))),0)+VLOOKUP(IF(J3687&lt;=0.2,0.2,IF(AND(J3687&gt;0.2,J3687&lt;=0.4),0.4,IF(AND(J3687&gt;0.4,J3687&lt;=0.6),0.6,IF(AND(J3687&gt;0.6,J3687&lt;=0.8),0.8,IF(AND(J3687&gt;0.8,J3687&lt;=1),1))))),REFERENCIAS!$C:$D,2,0)*VLOOKUP($J$2,PONDERADORES!A:P,IF(AND(INFORMACION!$T3687='REFERENCIAS RIESGO'!$C$36,INFORMACION!$F3687=REFERENCIAS!$C$24),16,IF(INFORMACION!$T3687='REFERENCIAS RIESGO'!$C$36,13,IF(INFORMACION!$F3687=REFERENCIAS!$C$24,10,7))),0)</f>
        <v>#REF!</v>
      </c>
      <c r="Y3687" s="68">
        <f>+VLOOKUP(M3687,REFERENCIAS!$C:$D,2,0)*VLOOKUP($M$2,PONDERADORES!$A$7:$G$9,7,0)+VLOOKUP(N3687,REFERENCIAS!$C:$D,2,0)*VLOOKUP($N$2,PONDERADORES!$A$7:$G$9,7,0)+VLOOKUP(O3687,REFERENCIAS!$C:$D,2,0)*VLOOKUP($O$2,PONDERADORES!$A$7:$G$9,7,0)</f>
        <v>0.2</v>
      </c>
      <c r="Z3687" s="2">
        <f>+VLOOKUP(IF(R3687&lt;0.1,0,IF(AND(R3687&gt;=0.1,R3687&lt;0.2),0.1,IF(AND(R3687&gt;=0.2,R3687&lt;0.3),0.2,IF(R3687&gt;0.3,0.3,)))),REFERENCIAS!$C:$D,2,0)*VLOOKUP($R$2,PONDERADORES!$A$11:$G$11,7,0)</f>
        <v>15</v>
      </c>
      <c r="AA3687" s="92"/>
      <c r="AB3687" s="95" t="e">
        <f t="shared" ca="1" si="227"/>
        <v>#REF!</v>
      </c>
      <c r="AC3687" s="23" t="e">
        <f ca="1">IF(AB3687&gt;REFERENCIAS!$C$62,REFERENCIAS!$B$62,IF(AND(AB3687&gt;=REFERENCIAS!$C$63,AB3687&lt;REFERENCIAS!$D$63),REFERENCIAS!$B$63,IF(AND(AB3687&gt;REFERENCIAS!$C$64,AB3687&lt;=REFERENCIAS!$D$64),REFERENCIAS!$B$64,IF(AND(AB3687&gt;=REFERENCIAS!$C$65,AB3687&lt;REFERENCIAS!$D$65),REFERENCIAS!$B$65, "Revisar"))))</f>
        <v>#REF!</v>
      </c>
      <c r="AD3687" s="94" t="e">
        <f ca="1">VLOOKUP(AC3687,REFERENCIAS!$B$62:$G$65,4,FALSE)</f>
        <v>#REF!</v>
      </c>
    </row>
    <row r="3688" spans="1:30" ht="17.25" x14ac:dyDescent="0.25">
      <c r="A3688" s="74"/>
      <c r="B3688" s="19"/>
      <c r="C3688" s="19"/>
      <c r="D3688" s="50"/>
      <c r="E3688" s="73"/>
      <c r="F3688" s="74"/>
      <c r="G3688" s="9"/>
      <c r="H3688" s="48"/>
      <c r="I3688" s="49">
        <f t="shared" ca="1" si="228"/>
        <v>2022</v>
      </c>
      <c r="J3688" s="22">
        <f t="shared" ca="1" si="225"/>
        <v>1</v>
      </c>
      <c r="K3688" s="19"/>
      <c r="L3688" s="73"/>
      <c r="M3688" s="74"/>
      <c r="N3688" s="19"/>
      <c r="O3688" s="73"/>
      <c r="P3688" s="82">
        <v>1</v>
      </c>
      <c r="Q3688" s="24">
        <v>1</v>
      </c>
      <c r="R3688" s="81">
        <f t="shared" si="226"/>
        <v>1</v>
      </c>
      <c r="S3688" s="87"/>
      <c r="T3688" s="19"/>
      <c r="U3688" s="25"/>
      <c r="V3688" s="25"/>
      <c r="W3688" s="81"/>
      <c r="X3688" s="91" t="e">
        <f ca="1">+VLOOKUP(#REF!,REFERENCIAS!$C:$D,2,0)*VLOOKUP(#REF!,PONDERADORES!A:P,IF(AND(INFORMACION!$T3688='REFERENCIAS RIESGO'!$C$36,INFORMACION!$F3688=REFERENCIAS!$C$24),16,IF(INFORMACION!$T3688='REFERENCIAS RIESGO'!$C$36,13,IF(INFORMACION!$F3688=REFERENCIAS!$C$24,10,7))),0)+VLOOKUP(K3688,REFERENCIAS!$C:$D,2,0)*VLOOKUP($K$2,PONDERADORES!A:P,IF(AND(INFORMACION!$T3688='REFERENCIAS RIESGO'!$C$36,INFORMACION!$F3688=REFERENCIAS!$C$24),16,IF(INFORMACION!$T3688='REFERENCIAS RIESGO'!$C$36,13,IF(INFORMACION!$F3688=REFERENCIAS!$C$24,10,7))),0)+VLOOKUP(L3688,REFERENCIAS!$C:$D,2,0)*VLOOKUP($L$2,PONDERADORES!A:P,IF(AND(INFORMACION!$T3688='REFERENCIAS RIESGO'!$C$36,INFORMACION!$F3688=REFERENCIAS!$C$24),16,IF(INFORMACION!$T3688='REFERENCIAS RIESGO'!$C$36,13,IF(INFORMACION!$F3688=REFERENCIAS!$C$24,10,7))),0)+VLOOKUP(F3688,REFERENCIAS!$C:$D,2,0)*VLOOKUP($F$2,PONDERADORES!A:P,IF(AND(INFORMACION!$T3688='REFERENCIAS RIESGO'!$C$36,INFORMACION!$F3688=REFERENCIAS!$C$24),16,IF(INFORMACION!$T3688='REFERENCIAS RIESGO'!$C$36,13,IF(INFORMACION!$F3688=REFERENCIAS!$C$24,10,7))),0)+VLOOKUP(T3688,REFERENCIAS!$C:$D,2,0)*VLOOKUP($T$2,PONDERADORES!A:P,IF(AND(INFORMACION!$T3688='REFERENCIAS RIESGO'!$C$36,INFORMACION!$F3688=REFERENCIAS!$C$24),16,IF(INFORMACION!$T3688='REFERENCIAS RIESGO'!$C$36,13,IF(INFORMACION!$F3688=REFERENCIAS!$C$24,10,7))),0)+VLOOKUP(IF(J3688&lt;=0.2,0.2,IF(AND(J3688&gt;0.2,J3688&lt;=0.4),0.4,IF(AND(J3688&gt;0.4,J3688&lt;=0.6),0.6,IF(AND(J3688&gt;0.6,J3688&lt;=0.8),0.8,IF(AND(J3688&gt;0.8,J3688&lt;=1),1))))),REFERENCIAS!$C:$D,2,0)*VLOOKUP($J$2,PONDERADORES!A:P,IF(AND(INFORMACION!$T3688='REFERENCIAS RIESGO'!$C$36,INFORMACION!$F3688=REFERENCIAS!$C$24),16,IF(INFORMACION!$T3688='REFERENCIAS RIESGO'!$C$36,13,IF(INFORMACION!$F3688=REFERENCIAS!$C$24,10,7))),0)</f>
        <v>#REF!</v>
      </c>
      <c r="Y3688" s="68">
        <f>+VLOOKUP(M3688,REFERENCIAS!$C:$D,2,0)*VLOOKUP($M$2,PONDERADORES!$A$7:$G$9,7,0)+VLOOKUP(N3688,REFERENCIAS!$C:$D,2,0)*VLOOKUP($N$2,PONDERADORES!$A$7:$G$9,7,0)+VLOOKUP(O3688,REFERENCIAS!$C:$D,2,0)*VLOOKUP($O$2,PONDERADORES!$A$7:$G$9,7,0)</f>
        <v>0.2</v>
      </c>
      <c r="Z3688" s="2">
        <f>+VLOOKUP(IF(R3688&lt;0.1,0,IF(AND(R3688&gt;=0.1,R3688&lt;0.2),0.1,IF(AND(R3688&gt;=0.2,R3688&lt;0.3),0.2,IF(R3688&gt;0.3,0.3,)))),REFERENCIAS!$C:$D,2,0)*VLOOKUP($R$2,PONDERADORES!$A$11:$G$11,7,0)</f>
        <v>15</v>
      </c>
      <c r="AA3688" s="92"/>
      <c r="AB3688" s="95" t="e">
        <f t="shared" ca="1" si="227"/>
        <v>#REF!</v>
      </c>
      <c r="AC3688" s="23" t="e">
        <f ca="1">IF(AB3688&gt;REFERENCIAS!$C$62,REFERENCIAS!$B$62,IF(AND(AB3688&gt;=REFERENCIAS!$C$63,AB3688&lt;REFERENCIAS!$D$63),REFERENCIAS!$B$63,IF(AND(AB3688&gt;REFERENCIAS!$C$64,AB3688&lt;=REFERENCIAS!$D$64),REFERENCIAS!$B$64,IF(AND(AB3688&gt;=REFERENCIAS!$C$65,AB3688&lt;REFERENCIAS!$D$65),REFERENCIAS!$B$65, "Revisar"))))</f>
        <v>#REF!</v>
      </c>
      <c r="AD3688" s="94" t="e">
        <f ca="1">VLOOKUP(AC3688,REFERENCIAS!$B$62:$G$65,4,FALSE)</f>
        <v>#REF!</v>
      </c>
    </row>
    <row r="3689" spans="1:30" ht="17.25" x14ac:dyDescent="0.25">
      <c r="A3689" s="74"/>
      <c r="B3689" s="19"/>
      <c r="C3689" s="19"/>
      <c r="D3689" s="50"/>
      <c r="E3689" s="73"/>
      <c r="F3689" s="74"/>
      <c r="G3689" s="9"/>
      <c r="H3689" s="48"/>
      <c r="I3689" s="49">
        <f t="shared" ca="1" si="228"/>
        <v>2022</v>
      </c>
      <c r="J3689" s="22">
        <f t="shared" ca="1" si="225"/>
        <v>1</v>
      </c>
      <c r="K3689" s="19"/>
      <c r="L3689" s="73"/>
      <c r="M3689" s="74"/>
      <c r="N3689" s="19"/>
      <c r="O3689" s="73"/>
      <c r="P3689" s="82">
        <v>1</v>
      </c>
      <c r="Q3689" s="24">
        <v>1</v>
      </c>
      <c r="R3689" s="81">
        <f t="shared" si="226"/>
        <v>1</v>
      </c>
      <c r="S3689" s="87"/>
      <c r="T3689" s="19"/>
      <c r="U3689" s="25"/>
      <c r="V3689" s="25"/>
      <c r="W3689" s="81"/>
      <c r="X3689" s="91" t="e">
        <f ca="1">+VLOOKUP(#REF!,REFERENCIAS!$C:$D,2,0)*VLOOKUP(#REF!,PONDERADORES!A:P,IF(AND(INFORMACION!$T3689='REFERENCIAS RIESGO'!$C$36,INFORMACION!$F3689=REFERENCIAS!$C$24),16,IF(INFORMACION!$T3689='REFERENCIAS RIESGO'!$C$36,13,IF(INFORMACION!$F3689=REFERENCIAS!$C$24,10,7))),0)+VLOOKUP(K3689,REFERENCIAS!$C:$D,2,0)*VLOOKUP($K$2,PONDERADORES!A:P,IF(AND(INFORMACION!$T3689='REFERENCIAS RIESGO'!$C$36,INFORMACION!$F3689=REFERENCIAS!$C$24),16,IF(INFORMACION!$T3689='REFERENCIAS RIESGO'!$C$36,13,IF(INFORMACION!$F3689=REFERENCIAS!$C$24,10,7))),0)+VLOOKUP(L3689,REFERENCIAS!$C:$D,2,0)*VLOOKUP($L$2,PONDERADORES!A:P,IF(AND(INFORMACION!$T3689='REFERENCIAS RIESGO'!$C$36,INFORMACION!$F3689=REFERENCIAS!$C$24),16,IF(INFORMACION!$T3689='REFERENCIAS RIESGO'!$C$36,13,IF(INFORMACION!$F3689=REFERENCIAS!$C$24,10,7))),0)+VLOOKUP(F3689,REFERENCIAS!$C:$D,2,0)*VLOOKUP($F$2,PONDERADORES!A:P,IF(AND(INFORMACION!$T3689='REFERENCIAS RIESGO'!$C$36,INFORMACION!$F3689=REFERENCIAS!$C$24),16,IF(INFORMACION!$T3689='REFERENCIAS RIESGO'!$C$36,13,IF(INFORMACION!$F3689=REFERENCIAS!$C$24,10,7))),0)+VLOOKUP(T3689,REFERENCIAS!$C:$D,2,0)*VLOOKUP($T$2,PONDERADORES!A:P,IF(AND(INFORMACION!$T3689='REFERENCIAS RIESGO'!$C$36,INFORMACION!$F3689=REFERENCIAS!$C$24),16,IF(INFORMACION!$T3689='REFERENCIAS RIESGO'!$C$36,13,IF(INFORMACION!$F3689=REFERENCIAS!$C$24,10,7))),0)+VLOOKUP(IF(J3689&lt;=0.2,0.2,IF(AND(J3689&gt;0.2,J3689&lt;=0.4),0.4,IF(AND(J3689&gt;0.4,J3689&lt;=0.6),0.6,IF(AND(J3689&gt;0.6,J3689&lt;=0.8),0.8,IF(AND(J3689&gt;0.8,J3689&lt;=1),1))))),REFERENCIAS!$C:$D,2,0)*VLOOKUP($J$2,PONDERADORES!A:P,IF(AND(INFORMACION!$T3689='REFERENCIAS RIESGO'!$C$36,INFORMACION!$F3689=REFERENCIAS!$C$24),16,IF(INFORMACION!$T3689='REFERENCIAS RIESGO'!$C$36,13,IF(INFORMACION!$F3689=REFERENCIAS!$C$24,10,7))),0)</f>
        <v>#REF!</v>
      </c>
      <c r="Y3689" s="68">
        <f>+VLOOKUP(M3689,REFERENCIAS!$C:$D,2,0)*VLOOKUP($M$2,PONDERADORES!$A$7:$G$9,7,0)+VLOOKUP(N3689,REFERENCIAS!$C:$D,2,0)*VLOOKUP($N$2,PONDERADORES!$A$7:$G$9,7,0)+VLOOKUP(O3689,REFERENCIAS!$C:$D,2,0)*VLOOKUP($O$2,PONDERADORES!$A$7:$G$9,7,0)</f>
        <v>0.2</v>
      </c>
      <c r="Z3689" s="2">
        <f>+VLOOKUP(IF(R3689&lt;0.1,0,IF(AND(R3689&gt;=0.1,R3689&lt;0.2),0.1,IF(AND(R3689&gt;=0.2,R3689&lt;0.3),0.2,IF(R3689&gt;0.3,0.3,)))),REFERENCIAS!$C:$D,2,0)*VLOOKUP($R$2,PONDERADORES!$A$11:$G$11,7,0)</f>
        <v>15</v>
      </c>
      <c r="AA3689" s="92"/>
      <c r="AB3689" s="95" t="e">
        <f t="shared" ca="1" si="227"/>
        <v>#REF!</v>
      </c>
      <c r="AC3689" s="23" t="e">
        <f ca="1">IF(AB3689&gt;REFERENCIAS!$C$62,REFERENCIAS!$B$62,IF(AND(AB3689&gt;=REFERENCIAS!$C$63,AB3689&lt;REFERENCIAS!$D$63),REFERENCIAS!$B$63,IF(AND(AB3689&gt;REFERENCIAS!$C$64,AB3689&lt;=REFERENCIAS!$D$64),REFERENCIAS!$B$64,IF(AND(AB3689&gt;=REFERENCIAS!$C$65,AB3689&lt;REFERENCIAS!$D$65),REFERENCIAS!$B$65, "Revisar"))))</f>
        <v>#REF!</v>
      </c>
      <c r="AD3689" s="94" t="e">
        <f ca="1">VLOOKUP(AC3689,REFERENCIAS!$B$62:$G$65,4,FALSE)</f>
        <v>#REF!</v>
      </c>
    </row>
    <row r="3690" spans="1:30" ht="17.25" x14ac:dyDescent="0.25">
      <c r="A3690" s="74"/>
      <c r="B3690" s="19"/>
      <c r="C3690" s="19"/>
      <c r="D3690" s="50"/>
      <c r="E3690" s="73"/>
      <c r="F3690" s="74"/>
      <c r="G3690" s="9"/>
      <c r="H3690" s="48"/>
      <c r="I3690" s="49">
        <f t="shared" ca="1" si="228"/>
        <v>2022</v>
      </c>
      <c r="J3690" s="22">
        <f t="shared" ca="1" si="225"/>
        <v>1</v>
      </c>
      <c r="K3690" s="19"/>
      <c r="L3690" s="73"/>
      <c r="M3690" s="74"/>
      <c r="N3690" s="19"/>
      <c r="O3690" s="73"/>
      <c r="P3690" s="82">
        <v>1</v>
      </c>
      <c r="Q3690" s="24">
        <v>1</v>
      </c>
      <c r="R3690" s="81">
        <f t="shared" si="226"/>
        <v>1</v>
      </c>
      <c r="S3690" s="87"/>
      <c r="T3690" s="19"/>
      <c r="U3690" s="25"/>
      <c r="V3690" s="25"/>
      <c r="W3690" s="81"/>
      <c r="X3690" s="91" t="e">
        <f ca="1">+VLOOKUP(#REF!,REFERENCIAS!$C:$D,2,0)*VLOOKUP(#REF!,PONDERADORES!A:P,IF(AND(INFORMACION!$T3690='REFERENCIAS RIESGO'!$C$36,INFORMACION!$F3690=REFERENCIAS!$C$24),16,IF(INFORMACION!$T3690='REFERENCIAS RIESGO'!$C$36,13,IF(INFORMACION!$F3690=REFERENCIAS!$C$24,10,7))),0)+VLOOKUP(K3690,REFERENCIAS!$C:$D,2,0)*VLOOKUP($K$2,PONDERADORES!A:P,IF(AND(INFORMACION!$T3690='REFERENCIAS RIESGO'!$C$36,INFORMACION!$F3690=REFERENCIAS!$C$24),16,IF(INFORMACION!$T3690='REFERENCIAS RIESGO'!$C$36,13,IF(INFORMACION!$F3690=REFERENCIAS!$C$24,10,7))),0)+VLOOKUP(L3690,REFERENCIAS!$C:$D,2,0)*VLOOKUP($L$2,PONDERADORES!A:P,IF(AND(INFORMACION!$T3690='REFERENCIAS RIESGO'!$C$36,INFORMACION!$F3690=REFERENCIAS!$C$24),16,IF(INFORMACION!$T3690='REFERENCIAS RIESGO'!$C$36,13,IF(INFORMACION!$F3690=REFERENCIAS!$C$24,10,7))),0)+VLOOKUP(F3690,REFERENCIAS!$C:$D,2,0)*VLOOKUP($F$2,PONDERADORES!A:P,IF(AND(INFORMACION!$T3690='REFERENCIAS RIESGO'!$C$36,INFORMACION!$F3690=REFERENCIAS!$C$24),16,IF(INFORMACION!$T3690='REFERENCIAS RIESGO'!$C$36,13,IF(INFORMACION!$F3690=REFERENCIAS!$C$24,10,7))),0)+VLOOKUP(T3690,REFERENCIAS!$C:$D,2,0)*VLOOKUP($T$2,PONDERADORES!A:P,IF(AND(INFORMACION!$T3690='REFERENCIAS RIESGO'!$C$36,INFORMACION!$F3690=REFERENCIAS!$C$24),16,IF(INFORMACION!$T3690='REFERENCIAS RIESGO'!$C$36,13,IF(INFORMACION!$F3690=REFERENCIAS!$C$24,10,7))),0)+VLOOKUP(IF(J3690&lt;=0.2,0.2,IF(AND(J3690&gt;0.2,J3690&lt;=0.4),0.4,IF(AND(J3690&gt;0.4,J3690&lt;=0.6),0.6,IF(AND(J3690&gt;0.6,J3690&lt;=0.8),0.8,IF(AND(J3690&gt;0.8,J3690&lt;=1),1))))),REFERENCIAS!$C:$D,2,0)*VLOOKUP($J$2,PONDERADORES!A:P,IF(AND(INFORMACION!$T3690='REFERENCIAS RIESGO'!$C$36,INFORMACION!$F3690=REFERENCIAS!$C$24),16,IF(INFORMACION!$T3690='REFERENCIAS RIESGO'!$C$36,13,IF(INFORMACION!$F3690=REFERENCIAS!$C$24,10,7))),0)</f>
        <v>#REF!</v>
      </c>
      <c r="Y3690" s="68">
        <f>+VLOOKUP(M3690,REFERENCIAS!$C:$D,2,0)*VLOOKUP($M$2,PONDERADORES!$A$7:$G$9,7,0)+VLOOKUP(N3690,REFERENCIAS!$C:$D,2,0)*VLOOKUP($N$2,PONDERADORES!$A$7:$G$9,7,0)+VLOOKUP(O3690,REFERENCIAS!$C:$D,2,0)*VLOOKUP($O$2,PONDERADORES!$A$7:$G$9,7,0)</f>
        <v>0.2</v>
      </c>
      <c r="Z3690" s="2">
        <f>+VLOOKUP(IF(R3690&lt;0.1,0,IF(AND(R3690&gt;=0.1,R3690&lt;0.2),0.1,IF(AND(R3690&gt;=0.2,R3690&lt;0.3),0.2,IF(R3690&gt;0.3,0.3,)))),REFERENCIAS!$C:$D,2,0)*VLOOKUP($R$2,PONDERADORES!$A$11:$G$11,7,0)</f>
        <v>15</v>
      </c>
      <c r="AA3690" s="92"/>
      <c r="AB3690" s="95" t="e">
        <f t="shared" ca="1" si="227"/>
        <v>#REF!</v>
      </c>
      <c r="AC3690" s="23" t="e">
        <f ca="1">IF(AB3690&gt;REFERENCIAS!$C$62,REFERENCIAS!$B$62,IF(AND(AB3690&gt;=REFERENCIAS!$C$63,AB3690&lt;REFERENCIAS!$D$63),REFERENCIAS!$B$63,IF(AND(AB3690&gt;REFERENCIAS!$C$64,AB3690&lt;=REFERENCIAS!$D$64),REFERENCIAS!$B$64,IF(AND(AB3690&gt;=REFERENCIAS!$C$65,AB3690&lt;REFERENCIAS!$D$65),REFERENCIAS!$B$65, "Revisar"))))</f>
        <v>#REF!</v>
      </c>
      <c r="AD3690" s="94" t="e">
        <f ca="1">VLOOKUP(AC3690,REFERENCIAS!$B$62:$G$65,4,FALSE)</f>
        <v>#REF!</v>
      </c>
    </row>
    <row r="3691" spans="1:30" ht="17.25" x14ac:dyDescent="0.25">
      <c r="A3691" s="74"/>
      <c r="B3691" s="19"/>
      <c r="C3691" s="19"/>
      <c r="D3691" s="50"/>
      <c r="E3691" s="73"/>
      <c r="F3691" s="74"/>
      <c r="G3691" s="9"/>
      <c r="H3691" s="48"/>
      <c r="I3691" s="49">
        <f t="shared" ca="1" si="228"/>
        <v>2022</v>
      </c>
      <c r="J3691" s="22">
        <f t="shared" ca="1" si="225"/>
        <v>1</v>
      </c>
      <c r="K3691" s="19"/>
      <c r="L3691" s="73"/>
      <c r="M3691" s="74"/>
      <c r="N3691" s="19"/>
      <c r="O3691" s="73"/>
      <c r="P3691" s="82">
        <v>1</v>
      </c>
      <c r="Q3691" s="24">
        <v>1</v>
      </c>
      <c r="R3691" s="81">
        <f t="shared" si="226"/>
        <v>1</v>
      </c>
      <c r="S3691" s="87"/>
      <c r="T3691" s="19"/>
      <c r="U3691" s="25"/>
      <c r="V3691" s="25"/>
      <c r="W3691" s="81"/>
      <c r="X3691" s="91" t="e">
        <f ca="1">+VLOOKUP(#REF!,REFERENCIAS!$C:$D,2,0)*VLOOKUP(#REF!,PONDERADORES!A:P,IF(AND(INFORMACION!$T3691='REFERENCIAS RIESGO'!$C$36,INFORMACION!$F3691=REFERENCIAS!$C$24),16,IF(INFORMACION!$T3691='REFERENCIAS RIESGO'!$C$36,13,IF(INFORMACION!$F3691=REFERENCIAS!$C$24,10,7))),0)+VLOOKUP(K3691,REFERENCIAS!$C:$D,2,0)*VLOOKUP($K$2,PONDERADORES!A:P,IF(AND(INFORMACION!$T3691='REFERENCIAS RIESGO'!$C$36,INFORMACION!$F3691=REFERENCIAS!$C$24),16,IF(INFORMACION!$T3691='REFERENCIAS RIESGO'!$C$36,13,IF(INFORMACION!$F3691=REFERENCIAS!$C$24,10,7))),0)+VLOOKUP(L3691,REFERENCIAS!$C:$D,2,0)*VLOOKUP($L$2,PONDERADORES!A:P,IF(AND(INFORMACION!$T3691='REFERENCIAS RIESGO'!$C$36,INFORMACION!$F3691=REFERENCIAS!$C$24),16,IF(INFORMACION!$T3691='REFERENCIAS RIESGO'!$C$36,13,IF(INFORMACION!$F3691=REFERENCIAS!$C$24,10,7))),0)+VLOOKUP(F3691,REFERENCIAS!$C:$D,2,0)*VLOOKUP($F$2,PONDERADORES!A:P,IF(AND(INFORMACION!$T3691='REFERENCIAS RIESGO'!$C$36,INFORMACION!$F3691=REFERENCIAS!$C$24),16,IF(INFORMACION!$T3691='REFERENCIAS RIESGO'!$C$36,13,IF(INFORMACION!$F3691=REFERENCIAS!$C$24,10,7))),0)+VLOOKUP(T3691,REFERENCIAS!$C:$D,2,0)*VLOOKUP($T$2,PONDERADORES!A:P,IF(AND(INFORMACION!$T3691='REFERENCIAS RIESGO'!$C$36,INFORMACION!$F3691=REFERENCIAS!$C$24),16,IF(INFORMACION!$T3691='REFERENCIAS RIESGO'!$C$36,13,IF(INFORMACION!$F3691=REFERENCIAS!$C$24,10,7))),0)+VLOOKUP(IF(J3691&lt;=0.2,0.2,IF(AND(J3691&gt;0.2,J3691&lt;=0.4),0.4,IF(AND(J3691&gt;0.4,J3691&lt;=0.6),0.6,IF(AND(J3691&gt;0.6,J3691&lt;=0.8),0.8,IF(AND(J3691&gt;0.8,J3691&lt;=1),1))))),REFERENCIAS!$C:$D,2,0)*VLOOKUP($J$2,PONDERADORES!A:P,IF(AND(INFORMACION!$T3691='REFERENCIAS RIESGO'!$C$36,INFORMACION!$F3691=REFERENCIAS!$C$24),16,IF(INFORMACION!$T3691='REFERENCIAS RIESGO'!$C$36,13,IF(INFORMACION!$F3691=REFERENCIAS!$C$24,10,7))),0)</f>
        <v>#REF!</v>
      </c>
      <c r="Y3691" s="68">
        <f>+VLOOKUP(M3691,REFERENCIAS!$C:$D,2,0)*VLOOKUP($M$2,PONDERADORES!$A$7:$G$9,7,0)+VLOOKUP(N3691,REFERENCIAS!$C:$D,2,0)*VLOOKUP($N$2,PONDERADORES!$A$7:$G$9,7,0)+VLOOKUP(O3691,REFERENCIAS!$C:$D,2,0)*VLOOKUP($O$2,PONDERADORES!$A$7:$G$9,7,0)</f>
        <v>0.2</v>
      </c>
      <c r="Z3691" s="2">
        <f>+VLOOKUP(IF(R3691&lt;0.1,0,IF(AND(R3691&gt;=0.1,R3691&lt;0.2),0.1,IF(AND(R3691&gt;=0.2,R3691&lt;0.3),0.2,IF(R3691&gt;0.3,0.3,)))),REFERENCIAS!$C:$D,2,0)*VLOOKUP($R$2,PONDERADORES!$A$11:$G$11,7,0)</f>
        <v>15</v>
      </c>
      <c r="AA3691" s="92"/>
      <c r="AB3691" s="95" t="e">
        <f t="shared" ca="1" si="227"/>
        <v>#REF!</v>
      </c>
      <c r="AC3691" s="23" t="e">
        <f ca="1">IF(AB3691&gt;REFERENCIAS!$C$62,REFERENCIAS!$B$62,IF(AND(AB3691&gt;=REFERENCIAS!$C$63,AB3691&lt;REFERENCIAS!$D$63),REFERENCIAS!$B$63,IF(AND(AB3691&gt;REFERENCIAS!$C$64,AB3691&lt;=REFERENCIAS!$D$64),REFERENCIAS!$B$64,IF(AND(AB3691&gt;=REFERENCIAS!$C$65,AB3691&lt;REFERENCIAS!$D$65),REFERENCIAS!$B$65, "Revisar"))))</f>
        <v>#REF!</v>
      </c>
      <c r="AD3691" s="94" t="e">
        <f ca="1">VLOOKUP(AC3691,REFERENCIAS!$B$62:$G$65,4,FALSE)</f>
        <v>#REF!</v>
      </c>
    </row>
    <row r="3692" spans="1:30" ht="17.25" x14ac:dyDescent="0.25">
      <c r="A3692" s="74"/>
      <c r="B3692" s="19"/>
      <c r="C3692" s="19"/>
      <c r="D3692" s="50"/>
      <c r="E3692" s="73"/>
      <c r="F3692" s="74"/>
      <c r="G3692" s="9"/>
      <c r="H3692" s="48"/>
      <c r="I3692" s="49">
        <f t="shared" ca="1" si="228"/>
        <v>2022</v>
      </c>
      <c r="J3692" s="22">
        <f t="shared" ca="1" si="225"/>
        <v>1</v>
      </c>
      <c r="K3692" s="19"/>
      <c r="L3692" s="73"/>
      <c r="M3692" s="74"/>
      <c r="N3692" s="19"/>
      <c r="O3692" s="73"/>
      <c r="P3692" s="82">
        <v>1</v>
      </c>
      <c r="Q3692" s="24">
        <v>1</v>
      </c>
      <c r="R3692" s="81">
        <f t="shared" si="226"/>
        <v>1</v>
      </c>
      <c r="S3692" s="87"/>
      <c r="T3692" s="19"/>
      <c r="U3692" s="25"/>
      <c r="V3692" s="25"/>
      <c r="W3692" s="81"/>
      <c r="X3692" s="91" t="e">
        <f ca="1">+VLOOKUP(#REF!,REFERENCIAS!$C:$D,2,0)*VLOOKUP(#REF!,PONDERADORES!A:P,IF(AND(INFORMACION!$T3692='REFERENCIAS RIESGO'!$C$36,INFORMACION!$F3692=REFERENCIAS!$C$24),16,IF(INFORMACION!$T3692='REFERENCIAS RIESGO'!$C$36,13,IF(INFORMACION!$F3692=REFERENCIAS!$C$24,10,7))),0)+VLOOKUP(K3692,REFERENCIAS!$C:$D,2,0)*VLOOKUP($K$2,PONDERADORES!A:P,IF(AND(INFORMACION!$T3692='REFERENCIAS RIESGO'!$C$36,INFORMACION!$F3692=REFERENCIAS!$C$24),16,IF(INFORMACION!$T3692='REFERENCIAS RIESGO'!$C$36,13,IF(INFORMACION!$F3692=REFERENCIAS!$C$24,10,7))),0)+VLOOKUP(L3692,REFERENCIAS!$C:$D,2,0)*VLOOKUP($L$2,PONDERADORES!A:P,IF(AND(INFORMACION!$T3692='REFERENCIAS RIESGO'!$C$36,INFORMACION!$F3692=REFERENCIAS!$C$24),16,IF(INFORMACION!$T3692='REFERENCIAS RIESGO'!$C$36,13,IF(INFORMACION!$F3692=REFERENCIAS!$C$24,10,7))),0)+VLOOKUP(F3692,REFERENCIAS!$C:$D,2,0)*VLOOKUP($F$2,PONDERADORES!A:P,IF(AND(INFORMACION!$T3692='REFERENCIAS RIESGO'!$C$36,INFORMACION!$F3692=REFERENCIAS!$C$24),16,IF(INFORMACION!$T3692='REFERENCIAS RIESGO'!$C$36,13,IF(INFORMACION!$F3692=REFERENCIAS!$C$24,10,7))),0)+VLOOKUP(T3692,REFERENCIAS!$C:$D,2,0)*VLOOKUP($T$2,PONDERADORES!A:P,IF(AND(INFORMACION!$T3692='REFERENCIAS RIESGO'!$C$36,INFORMACION!$F3692=REFERENCIAS!$C$24),16,IF(INFORMACION!$T3692='REFERENCIAS RIESGO'!$C$36,13,IF(INFORMACION!$F3692=REFERENCIAS!$C$24,10,7))),0)+VLOOKUP(IF(J3692&lt;=0.2,0.2,IF(AND(J3692&gt;0.2,J3692&lt;=0.4),0.4,IF(AND(J3692&gt;0.4,J3692&lt;=0.6),0.6,IF(AND(J3692&gt;0.6,J3692&lt;=0.8),0.8,IF(AND(J3692&gt;0.8,J3692&lt;=1),1))))),REFERENCIAS!$C:$D,2,0)*VLOOKUP($J$2,PONDERADORES!A:P,IF(AND(INFORMACION!$T3692='REFERENCIAS RIESGO'!$C$36,INFORMACION!$F3692=REFERENCIAS!$C$24),16,IF(INFORMACION!$T3692='REFERENCIAS RIESGO'!$C$36,13,IF(INFORMACION!$F3692=REFERENCIAS!$C$24,10,7))),0)</f>
        <v>#REF!</v>
      </c>
      <c r="Y3692" s="68">
        <f>+VLOOKUP(M3692,REFERENCIAS!$C:$D,2,0)*VLOOKUP($M$2,PONDERADORES!$A$7:$G$9,7,0)+VLOOKUP(N3692,REFERENCIAS!$C:$D,2,0)*VLOOKUP($N$2,PONDERADORES!$A$7:$G$9,7,0)+VLOOKUP(O3692,REFERENCIAS!$C:$D,2,0)*VLOOKUP($O$2,PONDERADORES!$A$7:$G$9,7,0)</f>
        <v>0.2</v>
      </c>
      <c r="Z3692" s="2">
        <f>+VLOOKUP(IF(R3692&lt;0.1,0,IF(AND(R3692&gt;=0.1,R3692&lt;0.2),0.1,IF(AND(R3692&gt;=0.2,R3692&lt;0.3),0.2,IF(R3692&gt;0.3,0.3,)))),REFERENCIAS!$C:$D,2,0)*VLOOKUP($R$2,PONDERADORES!$A$11:$G$11,7,0)</f>
        <v>15</v>
      </c>
      <c r="AA3692" s="92"/>
      <c r="AB3692" s="95" t="e">
        <f t="shared" ca="1" si="227"/>
        <v>#REF!</v>
      </c>
      <c r="AC3692" s="23" t="e">
        <f ca="1">IF(AB3692&gt;REFERENCIAS!$C$62,REFERENCIAS!$B$62,IF(AND(AB3692&gt;=REFERENCIAS!$C$63,AB3692&lt;REFERENCIAS!$D$63),REFERENCIAS!$B$63,IF(AND(AB3692&gt;REFERENCIAS!$C$64,AB3692&lt;=REFERENCIAS!$D$64),REFERENCIAS!$B$64,IF(AND(AB3692&gt;=REFERENCIAS!$C$65,AB3692&lt;REFERENCIAS!$D$65),REFERENCIAS!$B$65, "Revisar"))))</f>
        <v>#REF!</v>
      </c>
      <c r="AD3692" s="94" t="e">
        <f ca="1">VLOOKUP(AC3692,REFERENCIAS!$B$62:$G$65,4,FALSE)</f>
        <v>#REF!</v>
      </c>
    </row>
    <row r="3693" spans="1:30" ht="17.25" x14ac:dyDescent="0.25">
      <c r="A3693" s="74"/>
      <c r="B3693" s="19"/>
      <c r="C3693" s="19"/>
      <c r="D3693" s="50"/>
      <c r="E3693" s="73"/>
      <c r="F3693" s="74"/>
      <c r="G3693" s="9"/>
      <c r="H3693" s="48"/>
      <c r="I3693" s="49">
        <f t="shared" ca="1" si="228"/>
        <v>2022</v>
      </c>
      <c r="J3693" s="22">
        <f t="shared" ca="1" si="225"/>
        <v>1</v>
      </c>
      <c r="K3693" s="19"/>
      <c r="L3693" s="73"/>
      <c r="M3693" s="74"/>
      <c r="N3693" s="19"/>
      <c r="O3693" s="73"/>
      <c r="P3693" s="82">
        <v>1</v>
      </c>
      <c r="Q3693" s="24">
        <v>1</v>
      </c>
      <c r="R3693" s="81">
        <f t="shared" si="226"/>
        <v>1</v>
      </c>
      <c r="S3693" s="87"/>
      <c r="T3693" s="19"/>
      <c r="U3693" s="25"/>
      <c r="V3693" s="25"/>
      <c r="W3693" s="81"/>
      <c r="X3693" s="91" t="e">
        <f ca="1">+VLOOKUP(#REF!,REFERENCIAS!$C:$D,2,0)*VLOOKUP(#REF!,PONDERADORES!A:P,IF(AND(INFORMACION!$T3693='REFERENCIAS RIESGO'!$C$36,INFORMACION!$F3693=REFERENCIAS!$C$24),16,IF(INFORMACION!$T3693='REFERENCIAS RIESGO'!$C$36,13,IF(INFORMACION!$F3693=REFERENCIAS!$C$24,10,7))),0)+VLOOKUP(K3693,REFERENCIAS!$C:$D,2,0)*VLOOKUP($K$2,PONDERADORES!A:P,IF(AND(INFORMACION!$T3693='REFERENCIAS RIESGO'!$C$36,INFORMACION!$F3693=REFERENCIAS!$C$24),16,IF(INFORMACION!$T3693='REFERENCIAS RIESGO'!$C$36,13,IF(INFORMACION!$F3693=REFERENCIAS!$C$24,10,7))),0)+VLOOKUP(L3693,REFERENCIAS!$C:$D,2,0)*VLOOKUP($L$2,PONDERADORES!A:P,IF(AND(INFORMACION!$T3693='REFERENCIAS RIESGO'!$C$36,INFORMACION!$F3693=REFERENCIAS!$C$24),16,IF(INFORMACION!$T3693='REFERENCIAS RIESGO'!$C$36,13,IF(INFORMACION!$F3693=REFERENCIAS!$C$24,10,7))),0)+VLOOKUP(F3693,REFERENCIAS!$C:$D,2,0)*VLOOKUP($F$2,PONDERADORES!A:P,IF(AND(INFORMACION!$T3693='REFERENCIAS RIESGO'!$C$36,INFORMACION!$F3693=REFERENCIAS!$C$24),16,IF(INFORMACION!$T3693='REFERENCIAS RIESGO'!$C$36,13,IF(INFORMACION!$F3693=REFERENCIAS!$C$24,10,7))),0)+VLOOKUP(T3693,REFERENCIAS!$C:$D,2,0)*VLOOKUP($T$2,PONDERADORES!A:P,IF(AND(INFORMACION!$T3693='REFERENCIAS RIESGO'!$C$36,INFORMACION!$F3693=REFERENCIAS!$C$24),16,IF(INFORMACION!$T3693='REFERENCIAS RIESGO'!$C$36,13,IF(INFORMACION!$F3693=REFERENCIAS!$C$24,10,7))),0)+VLOOKUP(IF(J3693&lt;=0.2,0.2,IF(AND(J3693&gt;0.2,J3693&lt;=0.4),0.4,IF(AND(J3693&gt;0.4,J3693&lt;=0.6),0.6,IF(AND(J3693&gt;0.6,J3693&lt;=0.8),0.8,IF(AND(J3693&gt;0.8,J3693&lt;=1),1))))),REFERENCIAS!$C:$D,2,0)*VLOOKUP($J$2,PONDERADORES!A:P,IF(AND(INFORMACION!$T3693='REFERENCIAS RIESGO'!$C$36,INFORMACION!$F3693=REFERENCIAS!$C$24),16,IF(INFORMACION!$T3693='REFERENCIAS RIESGO'!$C$36,13,IF(INFORMACION!$F3693=REFERENCIAS!$C$24,10,7))),0)</f>
        <v>#REF!</v>
      </c>
      <c r="Y3693" s="68">
        <f>+VLOOKUP(M3693,REFERENCIAS!$C:$D,2,0)*VLOOKUP($M$2,PONDERADORES!$A$7:$G$9,7,0)+VLOOKUP(N3693,REFERENCIAS!$C:$D,2,0)*VLOOKUP($N$2,PONDERADORES!$A$7:$G$9,7,0)+VLOOKUP(O3693,REFERENCIAS!$C:$D,2,0)*VLOOKUP($O$2,PONDERADORES!$A$7:$G$9,7,0)</f>
        <v>0.2</v>
      </c>
      <c r="Z3693" s="2">
        <f>+VLOOKUP(IF(R3693&lt;0.1,0,IF(AND(R3693&gt;=0.1,R3693&lt;0.2),0.1,IF(AND(R3693&gt;=0.2,R3693&lt;0.3),0.2,IF(R3693&gt;0.3,0.3,)))),REFERENCIAS!$C:$D,2,0)*VLOOKUP($R$2,PONDERADORES!$A$11:$G$11,7,0)</f>
        <v>15</v>
      </c>
      <c r="AA3693" s="92"/>
      <c r="AB3693" s="95" t="e">
        <f t="shared" ca="1" si="227"/>
        <v>#REF!</v>
      </c>
      <c r="AC3693" s="23" t="e">
        <f ca="1">IF(AB3693&gt;REFERENCIAS!$C$62,REFERENCIAS!$B$62,IF(AND(AB3693&gt;=REFERENCIAS!$C$63,AB3693&lt;REFERENCIAS!$D$63),REFERENCIAS!$B$63,IF(AND(AB3693&gt;REFERENCIAS!$C$64,AB3693&lt;=REFERENCIAS!$D$64),REFERENCIAS!$B$64,IF(AND(AB3693&gt;=REFERENCIAS!$C$65,AB3693&lt;REFERENCIAS!$D$65),REFERENCIAS!$B$65, "Revisar"))))</f>
        <v>#REF!</v>
      </c>
      <c r="AD3693" s="94" t="e">
        <f ca="1">VLOOKUP(AC3693,REFERENCIAS!$B$62:$G$65,4,FALSE)</f>
        <v>#REF!</v>
      </c>
    </row>
    <row r="3694" spans="1:30" ht="17.25" x14ac:dyDescent="0.25">
      <c r="A3694" s="74"/>
      <c r="B3694" s="19"/>
      <c r="C3694" s="19"/>
      <c r="D3694" s="50"/>
      <c r="E3694" s="73"/>
      <c r="F3694" s="74"/>
      <c r="G3694" s="9"/>
      <c r="H3694" s="48"/>
      <c r="I3694" s="49">
        <f t="shared" ca="1" si="228"/>
        <v>2022</v>
      </c>
      <c r="J3694" s="22">
        <f t="shared" ca="1" si="225"/>
        <v>1</v>
      </c>
      <c r="K3694" s="19"/>
      <c r="L3694" s="73"/>
      <c r="M3694" s="74"/>
      <c r="N3694" s="19"/>
      <c r="O3694" s="73"/>
      <c r="P3694" s="82">
        <v>1</v>
      </c>
      <c r="Q3694" s="24">
        <v>1</v>
      </c>
      <c r="R3694" s="81">
        <f t="shared" si="226"/>
        <v>1</v>
      </c>
      <c r="S3694" s="87"/>
      <c r="T3694" s="19"/>
      <c r="U3694" s="25"/>
      <c r="V3694" s="25"/>
      <c r="W3694" s="81"/>
      <c r="X3694" s="91" t="e">
        <f ca="1">+VLOOKUP(#REF!,REFERENCIAS!$C:$D,2,0)*VLOOKUP(#REF!,PONDERADORES!A:P,IF(AND(INFORMACION!$T3694='REFERENCIAS RIESGO'!$C$36,INFORMACION!$F3694=REFERENCIAS!$C$24),16,IF(INFORMACION!$T3694='REFERENCIAS RIESGO'!$C$36,13,IF(INFORMACION!$F3694=REFERENCIAS!$C$24,10,7))),0)+VLOOKUP(K3694,REFERENCIAS!$C:$D,2,0)*VLOOKUP($K$2,PONDERADORES!A:P,IF(AND(INFORMACION!$T3694='REFERENCIAS RIESGO'!$C$36,INFORMACION!$F3694=REFERENCIAS!$C$24),16,IF(INFORMACION!$T3694='REFERENCIAS RIESGO'!$C$36,13,IF(INFORMACION!$F3694=REFERENCIAS!$C$24,10,7))),0)+VLOOKUP(L3694,REFERENCIAS!$C:$D,2,0)*VLOOKUP($L$2,PONDERADORES!A:P,IF(AND(INFORMACION!$T3694='REFERENCIAS RIESGO'!$C$36,INFORMACION!$F3694=REFERENCIAS!$C$24),16,IF(INFORMACION!$T3694='REFERENCIAS RIESGO'!$C$36,13,IF(INFORMACION!$F3694=REFERENCIAS!$C$24,10,7))),0)+VLOOKUP(F3694,REFERENCIAS!$C:$D,2,0)*VLOOKUP($F$2,PONDERADORES!A:P,IF(AND(INFORMACION!$T3694='REFERENCIAS RIESGO'!$C$36,INFORMACION!$F3694=REFERENCIAS!$C$24),16,IF(INFORMACION!$T3694='REFERENCIAS RIESGO'!$C$36,13,IF(INFORMACION!$F3694=REFERENCIAS!$C$24,10,7))),0)+VLOOKUP(T3694,REFERENCIAS!$C:$D,2,0)*VLOOKUP($T$2,PONDERADORES!A:P,IF(AND(INFORMACION!$T3694='REFERENCIAS RIESGO'!$C$36,INFORMACION!$F3694=REFERENCIAS!$C$24),16,IF(INFORMACION!$T3694='REFERENCIAS RIESGO'!$C$36,13,IF(INFORMACION!$F3694=REFERENCIAS!$C$24,10,7))),0)+VLOOKUP(IF(J3694&lt;=0.2,0.2,IF(AND(J3694&gt;0.2,J3694&lt;=0.4),0.4,IF(AND(J3694&gt;0.4,J3694&lt;=0.6),0.6,IF(AND(J3694&gt;0.6,J3694&lt;=0.8),0.8,IF(AND(J3694&gt;0.8,J3694&lt;=1),1))))),REFERENCIAS!$C:$D,2,0)*VLOOKUP($J$2,PONDERADORES!A:P,IF(AND(INFORMACION!$T3694='REFERENCIAS RIESGO'!$C$36,INFORMACION!$F3694=REFERENCIAS!$C$24),16,IF(INFORMACION!$T3694='REFERENCIAS RIESGO'!$C$36,13,IF(INFORMACION!$F3694=REFERENCIAS!$C$24,10,7))),0)</f>
        <v>#REF!</v>
      </c>
      <c r="Y3694" s="68">
        <f>+VLOOKUP(M3694,REFERENCIAS!$C:$D,2,0)*VLOOKUP($M$2,PONDERADORES!$A$7:$G$9,7,0)+VLOOKUP(N3694,REFERENCIAS!$C:$D,2,0)*VLOOKUP($N$2,PONDERADORES!$A$7:$G$9,7,0)+VLOOKUP(O3694,REFERENCIAS!$C:$D,2,0)*VLOOKUP($O$2,PONDERADORES!$A$7:$G$9,7,0)</f>
        <v>0.2</v>
      </c>
      <c r="Z3694" s="2">
        <f>+VLOOKUP(IF(R3694&lt;0.1,0,IF(AND(R3694&gt;=0.1,R3694&lt;0.2),0.1,IF(AND(R3694&gt;=0.2,R3694&lt;0.3),0.2,IF(R3694&gt;0.3,0.3,)))),REFERENCIAS!$C:$D,2,0)*VLOOKUP($R$2,PONDERADORES!$A$11:$G$11,7,0)</f>
        <v>15</v>
      </c>
      <c r="AA3694" s="92"/>
      <c r="AB3694" s="95" t="e">
        <f t="shared" ca="1" si="227"/>
        <v>#REF!</v>
      </c>
      <c r="AC3694" s="23" t="e">
        <f ca="1">IF(AB3694&gt;REFERENCIAS!$C$62,REFERENCIAS!$B$62,IF(AND(AB3694&gt;=REFERENCIAS!$C$63,AB3694&lt;REFERENCIAS!$D$63),REFERENCIAS!$B$63,IF(AND(AB3694&gt;REFERENCIAS!$C$64,AB3694&lt;=REFERENCIAS!$D$64),REFERENCIAS!$B$64,IF(AND(AB3694&gt;=REFERENCIAS!$C$65,AB3694&lt;REFERENCIAS!$D$65),REFERENCIAS!$B$65, "Revisar"))))</f>
        <v>#REF!</v>
      </c>
      <c r="AD3694" s="94" t="e">
        <f ca="1">VLOOKUP(AC3694,REFERENCIAS!$B$62:$G$65,4,FALSE)</f>
        <v>#REF!</v>
      </c>
    </row>
    <row r="3695" spans="1:30" ht="17.25" x14ac:dyDescent="0.25">
      <c r="A3695" s="74"/>
      <c r="B3695" s="19"/>
      <c r="C3695" s="19"/>
      <c r="D3695" s="50"/>
      <c r="E3695" s="73"/>
      <c r="F3695" s="74"/>
      <c r="G3695" s="9"/>
      <c r="H3695" s="48"/>
      <c r="I3695" s="49">
        <f t="shared" ca="1" si="228"/>
        <v>2022</v>
      </c>
      <c r="J3695" s="22">
        <f t="shared" ca="1" si="225"/>
        <v>1</v>
      </c>
      <c r="K3695" s="19"/>
      <c r="L3695" s="73"/>
      <c r="M3695" s="74"/>
      <c r="N3695" s="19"/>
      <c r="O3695" s="73"/>
      <c r="P3695" s="82">
        <v>1</v>
      </c>
      <c r="Q3695" s="24">
        <v>1</v>
      </c>
      <c r="R3695" s="81">
        <f t="shared" si="226"/>
        <v>1</v>
      </c>
      <c r="S3695" s="87"/>
      <c r="T3695" s="19"/>
      <c r="U3695" s="25"/>
      <c r="V3695" s="25"/>
      <c r="W3695" s="81"/>
      <c r="X3695" s="91" t="e">
        <f ca="1">+VLOOKUP(#REF!,REFERENCIAS!$C:$D,2,0)*VLOOKUP(#REF!,PONDERADORES!A:P,IF(AND(INFORMACION!$T3695='REFERENCIAS RIESGO'!$C$36,INFORMACION!$F3695=REFERENCIAS!$C$24),16,IF(INFORMACION!$T3695='REFERENCIAS RIESGO'!$C$36,13,IF(INFORMACION!$F3695=REFERENCIAS!$C$24,10,7))),0)+VLOOKUP(K3695,REFERENCIAS!$C:$D,2,0)*VLOOKUP($K$2,PONDERADORES!A:P,IF(AND(INFORMACION!$T3695='REFERENCIAS RIESGO'!$C$36,INFORMACION!$F3695=REFERENCIAS!$C$24),16,IF(INFORMACION!$T3695='REFERENCIAS RIESGO'!$C$36,13,IF(INFORMACION!$F3695=REFERENCIAS!$C$24,10,7))),0)+VLOOKUP(L3695,REFERENCIAS!$C:$D,2,0)*VLOOKUP($L$2,PONDERADORES!A:P,IF(AND(INFORMACION!$T3695='REFERENCIAS RIESGO'!$C$36,INFORMACION!$F3695=REFERENCIAS!$C$24),16,IF(INFORMACION!$T3695='REFERENCIAS RIESGO'!$C$36,13,IF(INFORMACION!$F3695=REFERENCIAS!$C$24,10,7))),0)+VLOOKUP(F3695,REFERENCIAS!$C:$D,2,0)*VLOOKUP($F$2,PONDERADORES!A:P,IF(AND(INFORMACION!$T3695='REFERENCIAS RIESGO'!$C$36,INFORMACION!$F3695=REFERENCIAS!$C$24),16,IF(INFORMACION!$T3695='REFERENCIAS RIESGO'!$C$36,13,IF(INFORMACION!$F3695=REFERENCIAS!$C$24,10,7))),0)+VLOOKUP(T3695,REFERENCIAS!$C:$D,2,0)*VLOOKUP($T$2,PONDERADORES!A:P,IF(AND(INFORMACION!$T3695='REFERENCIAS RIESGO'!$C$36,INFORMACION!$F3695=REFERENCIAS!$C$24),16,IF(INFORMACION!$T3695='REFERENCIAS RIESGO'!$C$36,13,IF(INFORMACION!$F3695=REFERENCIAS!$C$24,10,7))),0)+VLOOKUP(IF(J3695&lt;=0.2,0.2,IF(AND(J3695&gt;0.2,J3695&lt;=0.4),0.4,IF(AND(J3695&gt;0.4,J3695&lt;=0.6),0.6,IF(AND(J3695&gt;0.6,J3695&lt;=0.8),0.8,IF(AND(J3695&gt;0.8,J3695&lt;=1),1))))),REFERENCIAS!$C:$D,2,0)*VLOOKUP($J$2,PONDERADORES!A:P,IF(AND(INFORMACION!$T3695='REFERENCIAS RIESGO'!$C$36,INFORMACION!$F3695=REFERENCIAS!$C$24),16,IF(INFORMACION!$T3695='REFERENCIAS RIESGO'!$C$36,13,IF(INFORMACION!$F3695=REFERENCIAS!$C$24,10,7))),0)</f>
        <v>#REF!</v>
      </c>
      <c r="Y3695" s="68">
        <f>+VLOOKUP(M3695,REFERENCIAS!$C:$D,2,0)*VLOOKUP($M$2,PONDERADORES!$A$7:$G$9,7,0)+VLOOKUP(N3695,REFERENCIAS!$C:$D,2,0)*VLOOKUP($N$2,PONDERADORES!$A$7:$G$9,7,0)+VLOOKUP(O3695,REFERENCIAS!$C:$D,2,0)*VLOOKUP($O$2,PONDERADORES!$A$7:$G$9,7,0)</f>
        <v>0.2</v>
      </c>
      <c r="Z3695" s="2">
        <f>+VLOOKUP(IF(R3695&lt;0.1,0,IF(AND(R3695&gt;=0.1,R3695&lt;0.2),0.1,IF(AND(R3695&gt;=0.2,R3695&lt;0.3),0.2,IF(R3695&gt;0.3,0.3,)))),REFERENCIAS!$C:$D,2,0)*VLOOKUP($R$2,PONDERADORES!$A$11:$G$11,7,0)</f>
        <v>15</v>
      </c>
      <c r="AA3695" s="92"/>
      <c r="AB3695" s="95" t="e">
        <f t="shared" ca="1" si="227"/>
        <v>#REF!</v>
      </c>
      <c r="AC3695" s="23" t="e">
        <f ca="1">IF(AB3695&gt;REFERENCIAS!$C$62,REFERENCIAS!$B$62,IF(AND(AB3695&gt;=REFERENCIAS!$C$63,AB3695&lt;REFERENCIAS!$D$63),REFERENCIAS!$B$63,IF(AND(AB3695&gt;REFERENCIAS!$C$64,AB3695&lt;=REFERENCIAS!$D$64),REFERENCIAS!$B$64,IF(AND(AB3695&gt;=REFERENCIAS!$C$65,AB3695&lt;REFERENCIAS!$D$65),REFERENCIAS!$B$65, "Revisar"))))</f>
        <v>#REF!</v>
      </c>
      <c r="AD3695" s="94" t="e">
        <f ca="1">VLOOKUP(AC3695,REFERENCIAS!$B$62:$G$65,4,FALSE)</f>
        <v>#REF!</v>
      </c>
    </row>
    <row r="3696" spans="1:30" ht="17.25" x14ac:dyDescent="0.25">
      <c r="A3696" s="74"/>
      <c r="B3696" s="19"/>
      <c r="C3696" s="19"/>
      <c r="D3696" s="50"/>
      <c r="E3696" s="73"/>
      <c r="F3696" s="74"/>
      <c r="G3696" s="9"/>
      <c r="H3696" s="48"/>
      <c r="I3696" s="49">
        <f t="shared" ca="1" si="228"/>
        <v>2022</v>
      </c>
      <c r="J3696" s="22">
        <f t="shared" ca="1" si="225"/>
        <v>1</v>
      </c>
      <c r="K3696" s="19"/>
      <c r="L3696" s="73"/>
      <c r="M3696" s="74"/>
      <c r="N3696" s="19"/>
      <c r="O3696" s="73"/>
      <c r="P3696" s="82">
        <v>1</v>
      </c>
      <c r="Q3696" s="24">
        <v>1</v>
      </c>
      <c r="R3696" s="81">
        <f t="shared" si="226"/>
        <v>1</v>
      </c>
      <c r="S3696" s="87"/>
      <c r="T3696" s="19"/>
      <c r="U3696" s="25"/>
      <c r="V3696" s="25"/>
      <c r="W3696" s="81"/>
      <c r="X3696" s="91" t="e">
        <f ca="1">+VLOOKUP(#REF!,REFERENCIAS!$C:$D,2,0)*VLOOKUP(#REF!,PONDERADORES!A:P,IF(AND(INFORMACION!$T3696='REFERENCIAS RIESGO'!$C$36,INFORMACION!$F3696=REFERENCIAS!$C$24),16,IF(INFORMACION!$T3696='REFERENCIAS RIESGO'!$C$36,13,IF(INFORMACION!$F3696=REFERENCIAS!$C$24,10,7))),0)+VLOOKUP(K3696,REFERENCIAS!$C:$D,2,0)*VLOOKUP($K$2,PONDERADORES!A:P,IF(AND(INFORMACION!$T3696='REFERENCIAS RIESGO'!$C$36,INFORMACION!$F3696=REFERENCIAS!$C$24),16,IF(INFORMACION!$T3696='REFERENCIAS RIESGO'!$C$36,13,IF(INFORMACION!$F3696=REFERENCIAS!$C$24,10,7))),0)+VLOOKUP(L3696,REFERENCIAS!$C:$D,2,0)*VLOOKUP($L$2,PONDERADORES!A:P,IF(AND(INFORMACION!$T3696='REFERENCIAS RIESGO'!$C$36,INFORMACION!$F3696=REFERENCIAS!$C$24),16,IF(INFORMACION!$T3696='REFERENCIAS RIESGO'!$C$36,13,IF(INFORMACION!$F3696=REFERENCIAS!$C$24,10,7))),0)+VLOOKUP(F3696,REFERENCIAS!$C:$D,2,0)*VLOOKUP($F$2,PONDERADORES!A:P,IF(AND(INFORMACION!$T3696='REFERENCIAS RIESGO'!$C$36,INFORMACION!$F3696=REFERENCIAS!$C$24),16,IF(INFORMACION!$T3696='REFERENCIAS RIESGO'!$C$36,13,IF(INFORMACION!$F3696=REFERENCIAS!$C$24,10,7))),0)+VLOOKUP(T3696,REFERENCIAS!$C:$D,2,0)*VLOOKUP($T$2,PONDERADORES!A:P,IF(AND(INFORMACION!$T3696='REFERENCIAS RIESGO'!$C$36,INFORMACION!$F3696=REFERENCIAS!$C$24),16,IF(INFORMACION!$T3696='REFERENCIAS RIESGO'!$C$36,13,IF(INFORMACION!$F3696=REFERENCIAS!$C$24,10,7))),0)+VLOOKUP(IF(J3696&lt;=0.2,0.2,IF(AND(J3696&gt;0.2,J3696&lt;=0.4),0.4,IF(AND(J3696&gt;0.4,J3696&lt;=0.6),0.6,IF(AND(J3696&gt;0.6,J3696&lt;=0.8),0.8,IF(AND(J3696&gt;0.8,J3696&lt;=1),1))))),REFERENCIAS!$C:$D,2,0)*VLOOKUP($J$2,PONDERADORES!A:P,IF(AND(INFORMACION!$T3696='REFERENCIAS RIESGO'!$C$36,INFORMACION!$F3696=REFERENCIAS!$C$24),16,IF(INFORMACION!$T3696='REFERENCIAS RIESGO'!$C$36,13,IF(INFORMACION!$F3696=REFERENCIAS!$C$24,10,7))),0)</f>
        <v>#REF!</v>
      </c>
      <c r="Y3696" s="68">
        <f>+VLOOKUP(M3696,REFERENCIAS!$C:$D,2,0)*VLOOKUP($M$2,PONDERADORES!$A$7:$G$9,7,0)+VLOOKUP(N3696,REFERENCIAS!$C:$D,2,0)*VLOOKUP($N$2,PONDERADORES!$A$7:$G$9,7,0)+VLOOKUP(O3696,REFERENCIAS!$C:$D,2,0)*VLOOKUP($O$2,PONDERADORES!$A$7:$G$9,7,0)</f>
        <v>0.2</v>
      </c>
      <c r="Z3696" s="2">
        <f>+VLOOKUP(IF(R3696&lt;0.1,0,IF(AND(R3696&gt;=0.1,R3696&lt;0.2),0.1,IF(AND(R3696&gt;=0.2,R3696&lt;0.3),0.2,IF(R3696&gt;0.3,0.3,)))),REFERENCIAS!$C:$D,2,0)*VLOOKUP($R$2,PONDERADORES!$A$11:$G$11,7,0)</f>
        <v>15</v>
      </c>
      <c r="AA3696" s="92"/>
      <c r="AB3696" s="95" t="e">
        <f t="shared" ca="1" si="227"/>
        <v>#REF!</v>
      </c>
      <c r="AC3696" s="23" t="e">
        <f ca="1">IF(AB3696&gt;REFERENCIAS!$C$62,REFERENCIAS!$B$62,IF(AND(AB3696&gt;=REFERENCIAS!$C$63,AB3696&lt;REFERENCIAS!$D$63),REFERENCIAS!$B$63,IF(AND(AB3696&gt;REFERENCIAS!$C$64,AB3696&lt;=REFERENCIAS!$D$64),REFERENCIAS!$B$64,IF(AND(AB3696&gt;=REFERENCIAS!$C$65,AB3696&lt;REFERENCIAS!$D$65),REFERENCIAS!$B$65, "Revisar"))))</f>
        <v>#REF!</v>
      </c>
      <c r="AD3696" s="94" t="e">
        <f ca="1">VLOOKUP(AC3696,REFERENCIAS!$B$62:$G$65,4,FALSE)</f>
        <v>#REF!</v>
      </c>
    </row>
    <row r="3697" spans="1:30" ht="17.25" x14ac:dyDescent="0.25">
      <c r="A3697" s="74"/>
      <c r="B3697" s="19"/>
      <c r="C3697" s="19"/>
      <c r="D3697" s="50"/>
      <c r="E3697" s="73"/>
      <c r="F3697" s="74"/>
      <c r="G3697" s="9"/>
      <c r="H3697" s="48"/>
      <c r="I3697" s="49">
        <f t="shared" ca="1" si="228"/>
        <v>2022</v>
      </c>
      <c r="J3697" s="22">
        <f t="shared" ca="1" si="225"/>
        <v>1</v>
      </c>
      <c r="K3697" s="19"/>
      <c r="L3697" s="73"/>
      <c r="M3697" s="74"/>
      <c r="N3697" s="19"/>
      <c r="O3697" s="73"/>
      <c r="P3697" s="82">
        <v>1</v>
      </c>
      <c r="Q3697" s="24">
        <v>1</v>
      </c>
      <c r="R3697" s="81">
        <f t="shared" si="226"/>
        <v>1</v>
      </c>
      <c r="S3697" s="87"/>
      <c r="T3697" s="19"/>
      <c r="U3697" s="25"/>
      <c r="V3697" s="25"/>
      <c r="W3697" s="81"/>
      <c r="X3697" s="91" t="e">
        <f ca="1">+VLOOKUP(#REF!,REFERENCIAS!$C:$D,2,0)*VLOOKUP(#REF!,PONDERADORES!A:P,IF(AND(INFORMACION!$T3697='REFERENCIAS RIESGO'!$C$36,INFORMACION!$F3697=REFERENCIAS!$C$24),16,IF(INFORMACION!$T3697='REFERENCIAS RIESGO'!$C$36,13,IF(INFORMACION!$F3697=REFERENCIAS!$C$24,10,7))),0)+VLOOKUP(K3697,REFERENCIAS!$C:$D,2,0)*VLOOKUP($K$2,PONDERADORES!A:P,IF(AND(INFORMACION!$T3697='REFERENCIAS RIESGO'!$C$36,INFORMACION!$F3697=REFERENCIAS!$C$24),16,IF(INFORMACION!$T3697='REFERENCIAS RIESGO'!$C$36,13,IF(INFORMACION!$F3697=REFERENCIAS!$C$24,10,7))),0)+VLOOKUP(L3697,REFERENCIAS!$C:$D,2,0)*VLOOKUP($L$2,PONDERADORES!A:P,IF(AND(INFORMACION!$T3697='REFERENCIAS RIESGO'!$C$36,INFORMACION!$F3697=REFERENCIAS!$C$24),16,IF(INFORMACION!$T3697='REFERENCIAS RIESGO'!$C$36,13,IF(INFORMACION!$F3697=REFERENCIAS!$C$24,10,7))),0)+VLOOKUP(F3697,REFERENCIAS!$C:$D,2,0)*VLOOKUP($F$2,PONDERADORES!A:P,IF(AND(INFORMACION!$T3697='REFERENCIAS RIESGO'!$C$36,INFORMACION!$F3697=REFERENCIAS!$C$24),16,IF(INFORMACION!$T3697='REFERENCIAS RIESGO'!$C$36,13,IF(INFORMACION!$F3697=REFERENCIAS!$C$24,10,7))),0)+VLOOKUP(T3697,REFERENCIAS!$C:$D,2,0)*VLOOKUP($T$2,PONDERADORES!A:P,IF(AND(INFORMACION!$T3697='REFERENCIAS RIESGO'!$C$36,INFORMACION!$F3697=REFERENCIAS!$C$24),16,IF(INFORMACION!$T3697='REFERENCIAS RIESGO'!$C$36,13,IF(INFORMACION!$F3697=REFERENCIAS!$C$24,10,7))),0)+VLOOKUP(IF(J3697&lt;=0.2,0.2,IF(AND(J3697&gt;0.2,J3697&lt;=0.4),0.4,IF(AND(J3697&gt;0.4,J3697&lt;=0.6),0.6,IF(AND(J3697&gt;0.6,J3697&lt;=0.8),0.8,IF(AND(J3697&gt;0.8,J3697&lt;=1),1))))),REFERENCIAS!$C:$D,2,0)*VLOOKUP($J$2,PONDERADORES!A:P,IF(AND(INFORMACION!$T3697='REFERENCIAS RIESGO'!$C$36,INFORMACION!$F3697=REFERENCIAS!$C$24),16,IF(INFORMACION!$T3697='REFERENCIAS RIESGO'!$C$36,13,IF(INFORMACION!$F3697=REFERENCIAS!$C$24,10,7))),0)</f>
        <v>#REF!</v>
      </c>
      <c r="Y3697" s="68">
        <f>+VLOOKUP(M3697,REFERENCIAS!$C:$D,2,0)*VLOOKUP($M$2,PONDERADORES!$A$7:$G$9,7,0)+VLOOKUP(N3697,REFERENCIAS!$C:$D,2,0)*VLOOKUP($N$2,PONDERADORES!$A$7:$G$9,7,0)+VLOOKUP(O3697,REFERENCIAS!$C:$D,2,0)*VLOOKUP($O$2,PONDERADORES!$A$7:$G$9,7,0)</f>
        <v>0.2</v>
      </c>
      <c r="Z3697" s="2">
        <f>+VLOOKUP(IF(R3697&lt;0.1,0,IF(AND(R3697&gt;=0.1,R3697&lt;0.2),0.1,IF(AND(R3697&gt;=0.2,R3697&lt;0.3),0.2,IF(R3697&gt;0.3,0.3,)))),REFERENCIAS!$C:$D,2,0)*VLOOKUP($R$2,PONDERADORES!$A$11:$G$11,7,0)</f>
        <v>15</v>
      </c>
      <c r="AA3697" s="92"/>
      <c r="AB3697" s="95" t="e">
        <f t="shared" ca="1" si="227"/>
        <v>#REF!</v>
      </c>
      <c r="AC3697" s="23" t="e">
        <f ca="1">IF(AB3697&gt;REFERENCIAS!$C$62,REFERENCIAS!$B$62,IF(AND(AB3697&gt;=REFERENCIAS!$C$63,AB3697&lt;REFERENCIAS!$D$63),REFERENCIAS!$B$63,IF(AND(AB3697&gt;REFERENCIAS!$C$64,AB3697&lt;=REFERENCIAS!$D$64),REFERENCIAS!$B$64,IF(AND(AB3697&gt;=REFERENCIAS!$C$65,AB3697&lt;REFERENCIAS!$D$65),REFERENCIAS!$B$65, "Revisar"))))</f>
        <v>#REF!</v>
      </c>
      <c r="AD3697" s="94" t="e">
        <f ca="1">VLOOKUP(AC3697,REFERENCIAS!$B$62:$G$65,4,FALSE)</f>
        <v>#REF!</v>
      </c>
    </row>
    <row r="3698" spans="1:30" ht="17.25" x14ac:dyDescent="0.25">
      <c r="A3698" s="74"/>
      <c r="B3698" s="19"/>
      <c r="C3698" s="19"/>
      <c r="D3698" s="50"/>
      <c r="E3698" s="73"/>
      <c r="F3698" s="74"/>
      <c r="G3698" s="9"/>
      <c r="H3698" s="48"/>
      <c r="I3698" s="49">
        <f t="shared" ca="1" si="228"/>
        <v>2022</v>
      </c>
      <c r="J3698" s="22">
        <f t="shared" ca="1" si="225"/>
        <v>1</v>
      </c>
      <c r="K3698" s="19"/>
      <c r="L3698" s="73"/>
      <c r="M3698" s="74"/>
      <c r="N3698" s="19"/>
      <c r="O3698" s="73"/>
      <c r="P3698" s="82">
        <v>1</v>
      </c>
      <c r="Q3698" s="24">
        <v>1</v>
      </c>
      <c r="R3698" s="81">
        <f t="shared" si="226"/>
        <v>1</v>
      </c>
      <c r="S3698" s="87"/>
      <c r="T3698" s="19"/>
      <c r="U3698" s="25"/>
      <c r="V3698" s="25"/>
      <c r="W3698" s="81"/>
      <c r="X3698" s="91" t="e">
        <f ca="1">+VLOOKUP(#REF!,REFERENCIAS!$C:$D,2,0)*VLOOKUP(#REF!,PONDERADORES!A:P,IF(AND(INFORMACION!$T3698='REFERENCIAS RIESGO'!$C$36,INFORMACION!$F3698=REFERENCIAS!$C$24),16,IF(INFORMACION!$T3698='REFERENCIAS RIESGO'!$C$36,13,IF(INFORMACION!$F3698=REFERENCIAS!$C$24,10,7))),0)+VLOOKUP(K3698,REFERENCIAS!$C:$D,2,0)*VLOOKUP($K$2,PONDERADORES!A:P,IF(AND(INFORMACION!$T3698='REFERENCIAS RIESGO'!$C$36,INFORMACION!$F3698=REFERENCIAS!$C$24),16,IF(INFORMACION!$T3698='REFERENCIAS RIESGO'!$C$36,13,IF(INFORMACION!$F3698=REFERENCIAS!$C$24,10,7))),0)+VLOOKUP(L3698,REFERENCIAS!$C:$D,2,0)*VLOOKUP($L$2,PONDERADORES!A:P,IF(AND(INFORMACION!$T3698='REFERENCIAS RIESGO'!$C$36,INFORMACION!$F3698=REFERENCIAS!$C$24),16,IF(INFORMACION!$T3698='REFERENCIAS RIESGO'!$C$36,13,IF(INFORMACION!$F3698=REFERENCIAS!$C$24,10,7))),0)+VLOOKUP(F3698,REFERENCIAS!$C:$D,2,0)*VLOOKUP($F$2,PONDERADORES!A:P,IF(AND(INFORMACION!$T3698='REFERENCIAS RIESGO'!$C$36,INFORMACION!$F3698=REFERENCIAS!$C$24),16,IF(INFORMACION!$T3698='REFERENCIAS RIESGO'!$C$36,13,IF(INFORMACION!$F3698=REFERENCIAS!$C$24,10,7))),0)+VLOOKUP(T3698,REFERENCIAS!$C:$D,2,0)*VLOOKUP($T$2,PONDERADORES!A:P,IF(AND(INFORMACION!$T3698='REFERENCIAS RIESGO'!$C$36,INFORMACION!$F3698=REFERENCIAS!$C$24),16,IF(INFORMACION!$T3698='REFERENCIAS RIESGO'!$C$36,13,IF(INFORMACION!$F3698=REFERENCIAS!$C$24,10,7))),0)+VLOOKUP(IF(J3698&lt;=0.2,0.2,IF(AND(J3698&gt;0.2,J3698&lt;=0.4),0.4,IF(AND(J3698&gt;0.4,J3698&lt;=0.6),0.6,IF(AND(J3698&gt;0.6,J3698&lt;=0.8),0.8,IF(AND(J3698&gt;0.8,J3698&lt;=1),1))))),REFERENCIAS!$C:$D,2,0)*VLOOKUP($J$2,PONDERADORES!A:P,IF(AND(INFORMACION!$T3698='REFERENCIAS RIESGO'!$C$36,INFORMACION!$F3698=REFERENCIAS!$C$24),16,IF(INFORMACION!$T3698='REFERENCIAS RIESGO'!$C$36,13,IF(INFORMACION!$F3698=REFERENCIAS!$C$24,10,7))),0)</f>
        <v>#REF!</v>
      </c>
      <c r="Y3698" s="68">
        <f>+VLOOKUP(M3698,REFERENCIAS!$C:$D,2,0)*VLOOKUP($M$2,PONDERADORES!$A$7:$G$9,7,0)+VLOOKUP(N3698,REFERENCIAS!$C:$D,2,0)*VLOOKUP($N$2,PONDERADORES!$A$7:$G$9,7,0)+VLOOKUP(O3698,REFERENCIAS!$C:$D,2,0)*VLOOKUP($O$2,PONDERADORES!$A$7:$G$9,7,0)</f>
        <v>0.2</v>
      </c>
      <c r="Z3698" s="2">
        <f>+VLOOKUP(IF(R3698&lt;0.1,0,IF(AND(R3698&gt;=0.1,R3698&lt;0.2),0.1,IF(AND(R3698&gt;=0.2,R3698&lt;0.3),0.2,IF(R3698&gt;0.3,0.3,)))),REFERENCIAS!$C:$D,2,0)*VLOOKUP($R$2,PONDERADORES!$A$11:$G$11,7,0)</f>
        <v>15</v>
      </c>
      <c r="AA3698" s="92"/>
      <c r="AB3698" s="95" t="e">
        <f t="shared" ca="1" si="227"/>
        <v>#REF!</v>
      </c>
      <c r="AC3698" s="23" t="e">
        <f ca="1">IF(AB3698&gt;REFERENCIAS!$C$62,REFERENCIAS!$B$62,IF(AND(AB3698&gt;=REFERENCIAS!$C$63,AB3698&lt;REFERENCIAS!$D$63),REFERENCIAS!$B$63,IF(AND(AB3698&gt;REFERENCIAS!$C$64,AB3698&lt;=REFERENCIAS!$D$64),REFERENCIAS!$B$64,IF(AND(AB3698&gt;=REFERENCIAS!$C$65,AB3698&lt;REFERENCIAS!$D$65),REFERENCIAS!$B$65, "Revisar"))))</f>
        <v>#REF!</v>
      </c>
      <c r="AD3698" s="94" t="e">
        <f ca="1">VLOOKUP(AC3698,REFERENCIAS!$B$62:$G$65,4,FALSE)</f>
        <v>#REF!</v>
      </c>
    </row>
    <row r="3699" spans="1:30" ht="17.25" x14ac:dyDescent="0.25">
      <c r="A3699" s="74"/>
      <c r="B3699" s="19"/>
      <c r="C3699" s="19"/>
      <c r="D3699" s="50"/>
      <c r="E3699" s="73"/>
      <c r="F3699" s="74"/>
      <c r="G3699" s="9"/>
      <c r="H3699" s="48"/>
      <c r="I3699" s="49">
        <f t="shared" ca="1" si="228"/>
        <v>2022</v>
      </c>
      <c r="J3699" s="22">
        <f t="shared" ca="1" si="225"/>
        <v>1</v>
      </c>
      <c r="K3699" s="19"/>
      <c r="L3699" s="73"/>
      <c r="M3699" s="74"/>
      <c r="N3699" s="19"/>
      <c r="O3699" s="73"/>
      <c r="P3699" s="82">
        <v>1</v>
      </c>
      <c r="Q3699" s="24">
        <v>1</v>
      </c>
      <c r="R3699" s="81">
        <f t="shared" si="226"/>
        <v>1</v>
      </c>
      <c r="S3699" s="87"/>
      <c r="T3699" s="19"/>
      <c r="U3699" s="25"/>
      <c r="V3699" s="25"/>
      <c r="W3699" s="81"/>
      <c r="X3699" s="91" t="e">
        <f ca="1">+VLOOKUP(#REF!,REFERENCIAS!$C:$D,2,0)*VLOOKUP(#REF!,PONDERADORES!A:P,IF(AND(INFORMACION!$T3699='REFERENCIAS RIESGO'!$C$36,INFORMACION!$F3699=REFERENCIAS!$C$24),16,IF(INFORMACION!$T3699='REFERENCIAS RIESGO'!$C$36,13,IF(INFORMACION!$F3699=REFERENCIAS!$C$24,10,7))),0)+VLOOKUP(K3699,REFERENCIAS!$C:$D,2,0)*VLOOKUP($K$2,PONDERADORES!A:P,IF(AND(INFORMACION!$T3699='REFERENCIAS RIESGO'!$C$36,INFORMACION!$F3699=REFERENCIAS!$C$24),16,IF(INFORMACION!$T3699='REFERENCIAS RIESGO'!$C$36,13,IF(INFORMACION!$F3699=REFERENCIAS!$C$24,10,7))),0)+VLOOKUP(L3699,REFERENCIAS!$C:$D,2,0)*VLOOKUP($L$2,PONDERADORES!A:P,IF(AND(INFORMACION!$T3699='REFERENCIAS RIESGO'!$C$36,INFORMACION!$F3699=REFERENCIAS!$C$24),16,IF(INFORMACION!$T3699='REFERENCIAS RIESGO'!$C$36,13,IF(INFORMACION!$F3699=REFERENCIAS!$C$24,10,7))),0)+VLOOKUP(F3699,REFERENCIAS!$C:$D,2,0)*VLOOKUP($F$2,PONDERADORES!A:P,IF(AND(INFORMACION!$T3699='REFERENCIAS RIESGO'!$C$36,INFORMACION!$F3699=REFERENCIAS!$C$24),16,IF(INFORMACION!$T3699='REFERENCIAS RIESGO'!$C$36,13,IF(INFORMACION!$F3699=REFERENCIAS!$C$24,10,7))),0)+VLOOKUP(T3699,REFERENCIAS!$C:$D,2,0)*VLOOKUP($T$2,PONDERADORES!A:P,IF(AND(INFORMACION!$T3699='REFERENCIAS RIESGO'!$C$36,INFORMACION!$F3699=REFERENCIAS!$C$24),16,IF(INFORMACION!$T3699='REFERENCIAS RIESGO'!$C$36,13,IF(INFORMACION!$F3699=REFERENCIAS!$C$24,10,7))),0)+VLOOKUP(IF(J3699&lt;=0.2,0.2,IF(AND(J3699&gt;0.2,J3699&lt;=0.4),0.4,IF(AND(J3699&gt;0.4,J3699&lt;=0.6),0.6,IF(AND(J3699&gt;0.6,J3699&lt;=0.8),0.8,IF(AND(J3699&gt;0.8,J3699&lt;=1),1))))),REFERENCIAS!$C:$D,2,0)*VLOOKUP($J$2,PONDERADORES!A:P,IF(AND(INFORMACION!$T3699='REFERENCIAS RIESGO'!$C$36,INFORMACION!$F3699=REFERENCIAS!$C$24),16,IF(INFORMACION!$T3699='REFERENCIAS RIESGO'!$C$36,13,IF(INFORMACION!$F3699=REFERENCIAS!$C$24,10,7))),0)</f>
        <v>#REF!</v>
      </c>
      <c r="Y3699" s="68">
        <f>+VLOOKUP(M3699,REFERENCIAS!$C:$D,2,0)*VLOOKUP($M$2,PONDERADORES!$A$7:$G$9,7,0)+VLOOKUP(N3699,REFERENCIAS!$C:$D,2,0)*VLOOKUP($N$2,PONDERADORES!$A$7:$G$9,7,0)+VLOOKUP(O3699,REFERENCIAS!$C:$D,2,0)*VLOOKUP($O$2,PONDERADORES!$A$7:$G$9,7,0)</f>
        <v>0.2</v>
      </c>
      <c r="Z3699" s="2">
        <f>+VLOOKUP(IF(R3699&lt;0.1,0,IF(AND(R3699&gt;=0.1,R3699&lt;0.2),0.1,IF(AND(R3699&gt;=0.2,R3699&lt;0.3),0.2,IF(R3699&gt;0.3,0.3,)))),REFERENCIAS!$C:$D,2,0)*VLOOKUP($R$2,PONDERADORES!$A$11:$G$11,7,0)</f>
        <v>15</v>
      </c>
      <c r="AA3699" s="92"/>
      <c r="AB3699" s="95" t="e">
        <f t="shared" ca="1" si="227"/>
        <v>#REF!</v>
      </c>
      <c r="AC3699" s="23" t="e">
        <f ca="1">IF(AB3699&gt;REFERENCIAS!$C$62,REFERENCIAS!$B$62,IF(AND(AB3699&gt;=REFERENCIAS!$C$63,AB3699&lt;REFERENCIAS!$D$63),REFERENCIAS!$B$63,IF(AND(AB3699&gt;REFERENCIAS!$C$64,AB3699&lt;=REFERENCIAS!$D$64),REFERENCIAS!$B$64,IF(AND(AB3699&gt;=REFERENCIAS!$C$65,AB3699&lt;REFERENCIAS!$D$65),REFERENCIAS!$B$65, "Revisar"))))</f>
        <v>#REF!</v>
      </c>
      <c r="AD3699" s="94" t="e">
        <f ca="1">VLOOKUP(AC3699,REFERENCIAS!$B$62:$G$65,4,FALSE)</f>
        <v>#REF!</v>
      </c>
    </row>
    <row r="3700" spans="1:30" ht="17.25" x14ac:dyDescent="0.25">
      <c r="A3700" s="74"/>
      <c r="B3700" s="19"/>
      <c r="C3700" s="19"/>
      <c r="D3700" s="50"/>
      <c r="E3700" s="73"/>
      <c r="F3700" s="74"/>
      <c r="G3700" s="9"/>
      <c r="H3700" s="48"/>
      <c r="I3700" s="49">
        <f t="shared" ca="1" si="228"/>
        <v>2022</v>
      </c>
      <c r="J3700" s="22">
        <f t="shared" ca="1" si="225"/>
        <v>1</v>
      </c>
      <c r="K3700" s="19"/>
      <c r="L3700" s="73"/>
      <c r="M3700" s="74"/>
      <c r="N3700" s="19"/>
      <c r="O3700" s="73"/>
      <c r="P3700" s="82">
        <v>1</v>
      </c>
      <c r="Q3700" s="24">
        <v>1</v>
      </c>
      <c r="R3700" s="81">
        <f t="shared" si="226"/>
        <v>1</v>
      </c>
      <c r="S3700" s="87"/>
      <c r="T3700" s="19"/>
      <c r="U3700" s="25"/>
      <c r="V3700" s="25"/>
      <c r="W3700" s="81"/>
      <c r="X3700" s="91" t="e">
        <f ca="1">+VLOOKUP(#REF!,REFERENCIAS!$C:$D,2,0)*VLOOKUP(#REF!,PONDERADORES!A:P,IF(AND(INFORMACION!$T3700='REFERENCIAS RIESGO'!$C$36,INFORMACION!$F3700=REFERENCIAS!$C$24),16,IF(INFORMACION!$T3700='REFERENCIAS RIESGO'!$C$36,13,IF(INFORMACION!$F3700=REFERENCIAS!$C$24,10,7))),0)+VLOOKUP(K3700,REFERENCIAS!$C:$D,2,0)*VLOOKUP($K$2,PONDERADORES!A:P,IF(AND(INFORMACION!$T3700='REFERENCIAS RIESGO'!$C$36,INFORMACION!$F3700=REFERENCIAS!$C$24),16,IF(INFORMACION!$T3700='REFERENCIAS RIESGO'!$C$36,13,IF(INFORMACION!$F3700=REFERENCIAS!$C$24,10,7))),0)+VLOOKUP(L3700,REFERENCIAS!$C:$D,2,0)*VLOOKUP($L$2,PONDERADORES!A:P,IF(AND(INFORMACION!$T3700='REFERENCIAS RIESGO'!$C$36,INFORMACION!$F3700=REFERENCIAS!$C$24),16,IF(INFORMACION!$T3700='REFERENCIAS RIESGO'!$C$36,13,IF(INFORMACION!$F3700=REFERENCIAS!$C$24,10,7))),0)+VLOOKUP(F3700,REFERENCIAS!$C:$D,2,0)*VLOOKUP($F$2,PONDERADORES!A:P,IF(AND(INFORMACION!$T3700='REFERENCIAS RIESGO'!$C$36,INFORMACION!$F3700=REFERENCIAS!$C$24),16,IF(INFORMACION!$T3700='REFERENCIAS RIESGO'!$C$36,13,IF(INFORMACION!$F3700=REFERENCIAS!$C$24,10,7))),0)+VLOOKUP(T3700,REFERENCIAS!$C:$D,2,0)*VLOOKUP($T$2,PONDERADORES!A:P,IF(AND(INFORMACION!$T3700='REFERENCIAS RIESGO'!$C$36,INFORMACION!$F3700=REFERENCIAS!$C$24),16,IF(INFORMACION!$T3700='REFERENCIAS RIESGO'!$C$36,13,IF(INFORMACION!$F3700=REFERENCIAS!$C$24,10,7))),0)+VLOOKUP(IF(J3700&lt;=0.2,0.2,IF(AND(J3700&gt;0.2,J3700&lt;=0.4),0.4,IF(AND(J3700&gt;0.4,J3700&lt;=0.6),0.6,IF(AND(J3700&gt;0.6,J3700&lt;=0.8),0.8,IF(AND(J3700&gt;0.8,J3700&lt;=1),1))))),REFERENCIAS!$C:$D,2,0)*VLOOKUP($J$2,PONDERADORES!A:P,IF(AND(INFORMACION!$T3700='REFERENCIAS RIESGO'!$C$36,INFORMACION!$F3700=REFERENCIAS!$C$24),16,IF(INFORMACION!$T3700='REFERENCIAS RIESGO'!$C$36,13,IF(INFORMACION!$F3700=REFERENCIAS!$C$24,10,7))),0)</f>
        <v>#REF!</v>
      </c>
      <c r="Y3700" s="68">
        <f>+VLOOKUP(M3700,REFERENCIAS!$C:$D,2,0)*VLOOKUP($M$2,PONDERADORES!$A$7:$G$9,7,0)+VLOOKUP(N3700,REFERENCIAS!$C:$D,2,0)*VLOOKUP($N$2,PONDERADORES!$A$7:$G$9,7,0)+VLOOKUP(O3700,REFERENCIAS!$C:$D,2,0)*VLOOKUP($O$2,PONDERADORES!$A$7:$G$9,7,0)</f>
        <v>0.2</v>
      </c>
      <c r="Z3700" s="2">
        <f>+VLOOKUP(IF(R3700&lt;0.1,0,IF(AND(R3700&gt;=0.1,R3700&lt;0.2),0.1,IF(AND(R3700&gt;=0.2,R3700&lt;0.3),0.2,IF(R3700&gt;0.3,0.3,)))),REFERENCIAS!$C:$D,2,0)*VLOOKUP($R$2,PONDERADORES!$A$11:$G$11,7,0)</f>
        <v>15</v>
      </c>
      <c r="AA3700" s="92"/>
      <c r="AB3700" s="95" t="e">
        <f t="shared" ca="1" si="227"/>
        <v>#REF!</v>
      </c>
      <c r="AC3700" s="23" t="e">
        <f ca="1">IF(AB3700&gt;REFERENCIAS!$C$62,REFERENCIAS!$B$62,IF(AND(AB3700&gt;=REFERENCIAS!$C$63,AB3700&lt;REFERENCIAS!$D$63),REFERENCIAS!$B$63,IF(AND(AB3700&gt;REFERENCIAS!$C$64,AB3700&lt;=REFERENCIAS!$D$64),REFERENCIAS!$B$64,IF(AND(AB3700&gt;=REFERENCIAS!$C$65,AB3700&lt;REFERENCIAS!$D$65),REFERENCIAS!$B$65, "Revisar"))))</f>
        <v>#REF!</v>
      </c>
      <c r="AD3700" s="94" t="e">
        <f ca="1">VLOOKUP(AC3700,REFERENCIAS!$B$62:$G$65,4,FALSE)</f>
        <v>#REF!</v>
      </c>
    </row>
    <row r="3701" spans="1:30" ht="17.25" x14ac:dyDescent="0.25">
      <c r="A3701" s="74"/>
      <c r="B3701" s="19"/>
      <c r="C3701" s="19"/>
      <c r="D3701" s="50"/>
      <c r="E3701" s="73"/>
      <c r="F3701" s="74"/>
      <c r="G3701" s="9"/>
      <c r="H3701" s="48"/>
      <c r="I3701" s="49">
        <f t="shared" ca="1" si="228"/>
        <v>2022</v>
      </c>
      <c r="J3701" s="22">
        <f t="shared" ca="1" si="225"/>
        <v>1</v>
      </c>
      <c r="K3701" s="19"/>
      <c r="L3701" s="73"/>
      <c r="M3701" s="74"/>
      <c r="N3701" s="19"/>
      <c r="O3701" s="73"/>
      <c r="P3701" s="82">
        <v>1</v>
      </c>
      <c r="Q3701" s="24">
        <v>1</v>
      </c>
      <c r="R3701" s="81">
        <f t="shared" si="226"/>
        <v>1</v>
      </c>
      <c r="S3701" s="87"/>
      <c r="T3701" s="19"/>
      <c r="U3701" s="25"/>
      <c r="V3701" s="25"/>
      <c r="W3701" s="81"/>
      <c r="X3701" s="91" t="e">
        <f ca="1">+VLOOKUP(#REF!,REFERENCIAS!$C:$D,2,0)*VLOOKUP(#REF!,PONDERADORES!A:P,IF(AND(INFORMACION!$T3701='REFERENCIAS RIESGO'!$C$36,INFORMACION!$F3701=REFERENCIAS!$C$24),16,IF(INFORMACION!$T3701='REFERENCIAS RIESGO'!$C$36,13,IF(INFORMACION!$F3701=REFERENCIAS!$C$24,10,7))),0)+VLOOKUP(K3701,REFERENCIAS!$C:$D,2,0)*VLOOKUP($K$2,PONDERADORES!A:P,IF(AND(INFORMACION!$T3701='REFERENCIAS RIESGO'!$C$36,INFORMACION!$F3701=REFERENCIAS!$C$24),16,IF(INFORMACION!$T3701='REFERENCIAS RIESGO'!$C$36,13,IF(INFORMACION!$F3701=REFERENCIAS!$C$24,10,7))),0)+VLOOKUP(L3701,REFERENCIAS!$C:$D,2,0)*VLOOKUP($L$2,PONDERADORES!A:P,IF(AND(INFORMACION!$T3701='REFERENCIAS RIESGO'!$C$36,INFORMACION!$F3701=REFERENCIAS!$C$24),16,IF(INFORMACION!$T3701='REFERENCIAS RIESGO'!$C$36,13,IF(INFORMACION!$F3701=REFERENCIAS!$C$24,10,7))),0)+VLOOKUP(F3701,REFERENCIAS!$C:$D,2,0)*VLOOKUP($F$2,PONDERADORES!A:P,IF(AND(INFORMACION!$T3701='REFERENCIAS RIESGO'!$C$36,INFORMACION!$F3701=REFERENCIAS!$C$24),16,IF(INFORMACION!$T3701='REFERENCIAS RIESGO'!$C$36,13,IF(INFORMACION!$F3701=REFERENCIAS!$C$24,10,7))),0)+VLOOKUP(T3701,REFERENCIAS!$C:$D,2,0)*VLOOKUP($T$2,PONDERADORES!A:P,IF(AND(INFORMACION!$T3701='REFERENCIAS RIESGO'!$C$36,INFORMACION!$F3701=REFERENCIAS!$C$24),16,IF(INFORMACION!$T3701='REFERENCIAS RIESGO'!$C$36,13,IF(INFORMACION!$F3701=REFERENCIAS!$C$24,10,7))),0)+VLOOKUP(IF(J3701&lt;=0.2,0.2,IF(AND(J3701&gt;0.2,J3701&lt;=0.4),0.4,IF(AND(J3701&gt;0.4,J3701&lt;=0.6),0.6,IF(AND(J3701&gt;0.6,J3701&lt;=0.8),0.8,IF(AND(J3701&gt;0.8,J3701&lt;=1),1))))),REFERENCIAS!$C:$D,2,0)*VLOOKUP($J$2,PONDERADORES!A:P,IF(AND(INFORMACION!$T3701='REFERENCIAS RIESGO'!$C$36,INFORMACION!$F3701=REFERENCIAS!$C$24),16,IF(INFORMACION!$T3701='REFERENCIAS RIESGO'!$C$36,13,IF(INFORMACION!$F3701=REFERENCIAS!$C$24,10,7))),0)</f>
        <v>#REF!</v>
      </c>
      <c r="Y3701" s="68">
        <f>+VLOOKUP(M3701,REFERENCIAS!$C:$D,2,0)*VLOOKUP($M$2,PONDERADORES!$A$7:$G$9,7,0)+VLOOKUP(N3701,REFERENCIAS!$C:$D,2,0)*VLOOKUP($N$2,PONDERADORES!$A$7:$G$9,7,0)+VLOOKUP(O3701,REFERENCIAS!$C:$D,2,0)*VLOOKUP($O$2,PONDERADORES!$A$7:$G$9,7,0)</f>
        <v>0.2</v>
      </c>
      <c r="Z3701" s="2">
        <f>+VLOOKUP(IF(R3701&lt;0.1,0,IF(AND(R3701&gt;=0.1,R3701&lt;0.2),0.1,IF(AND(R3701&gt;=0.2,R3701&lt;0.3),0.2,IF(R3701&gt;0.3,0.3,)))),REFERENCIAS!$C:$D,2,0)*VLOOKUP($R$2,PONDERADORES!$A$11:$G$11,7,0)</f>
        <v>15</v>
      </c>
      <c r="AA3701" s="92"/>
      <c r="AB3701" s="95" t="e">
        <f t="shared" ca="1" si="227"/>
        <v>#REF!</v>
      </c>
      <c r="AC3701" s="23" t="e">
        <f ca="1">IF(AB3701&gt;REFERENCIAS!$C$62,REFERENCIAS!$B$62,IF(AND(AB3701&gt;=REFERENCIAS!$C$63,AB3701&lt;REFERENCIAS!$D$63),REFERENCIAS!$B$63,IF(AND(AB3701&gt;REFERENCIAS!$C$64,AB3701&lt;=REFERENCIAS!$D$64),REFERENCIAS!$B$64,IF(AND(AB3701&gt;=REFERENCIAS!$C$65,AB3701&lt;REFERENCIAS!$D$65),REFERENCIAS!$B$65, "Revisar"))))</f>
        <v>#REF!</v>
      </c>
      <c r="AD3701" s="94" t="e">
        <f ca="1">VLOOKUP(AC3701,REFERENCIAS!$B$62:$G$65,4,FALSE)</f>
        <v>#REF!</v>
      </c>
    </row>
    <row r="3702" spans="1:30" ht="17.25" x14ac:dyDescent="0.25">
      <c r="A3702" s="74"/>
      <c r="B3702" s="19"/>
      <c r="C3702" s="19"/>
      <c r="D3702" s="50"/>
      <c r="E3702" s="73"/>
      <c r="F3702" s="74"/>
      <c r="G3702" s="9"/>
      <c r="H3702" s="48"/>
      <c r="I3702" s="49">
        <f t="shared" ca="1" si="228"/>
        <v>2022</v>
      </c>
      <c r="J3702" s="22">
        <f t="shared" ca="1" si="225"/>
        <v>1</v>
      </c>
      <c r="K3702" s="19"/>
      <c r="L3702" s="73"/>
      <c r="M3702" s="74"/>
      <c r="N3702" s="19"/>
      <c r="O3702" s="73"/>
      <c r="P3702" s="82">
        <v>1</v>
      </c>
      <c r="Q3702" s="24">
        <v>1</v>
      </c>
      <c r="R3702" s="81">
        <f t="shared" si="226"/>
        <v>1</v>
      </c>
      <c r="S3702" s="87"/>
      <c r="T3702" s="19"/>
      <c r="U3702" s="25"/>
      <c r="V3702" s="25"/>
      <c r="W3702" s="81"/>
      <c r="X3702" s="91" t="e">
        <f ca="1">+VLOOKUP(#REF!,REFERENCIAS!$C:$D,2,0)*VLOOKUP(#REF!,PONDERADORES!A:P,IF(AND(INFORMACION!$T3702='REFERENCIAS RIESGO'!$C$36,INFORMACION!$F3702=REFERENCIAS!$C$24),16,IF(INFORMACION!$T3702='REFERENCIAS RIESGO'!$C$36,13,IF(INFORMACION!$F3702=REFERENCIAS!$C$24,10,7))),0)+VLOOKUP(K3702,REFERENCIAS!$C:$D,2,0)*VLOOKUP($K$2,PONDERADORES!A:P,IF(AND(INFORMACION!$T3702='REFERENCIAS RIESGO'!$C$36,INFORMACION!$F3702=REFERENCIAS!$C$24),16,IF(INFORMACION!$T3702='REFERENCIAS RIESGO'!$C$36,13,IF(INFORMACION!$F3702=REFERENCIAS!$C$24,10,7))),0)+VLOOKUP(L3702,REFERENCIAS!$C:$D,2,0)*VLOOKUP($L$2,PONDERADORES!A:P,IF(AND(INFORMACION!$T3702='REFERENCIAS RIESGO'!$C$36,INFORMACION!$F3702=REFERENCIAS!$C$24),16,IF(INFORMACION!$T3702='REFERENCIAS RIESGO'!$C$36,13,IF(INFORMACION!$F3702=REFERENCIAS!$C$24,10,7))),0)+VLOOKUP(F3702,REFERENCIAS!$C:$D,2,0)*VLOOKUP($F$2,PONDERADORES!A:P,IF(AND(INFORMACION!$T3702='REFERENCIAS RIESGO'!$C$36,INFORMACION!$F3702=REFERENCIAS!$C$24),16,IF(INFORMACION!$T3702='REFERENCIAS RIESGO'!$C$36,13,IF(INFORMACION!$F3702=REFERENCIAS!$C$24,10,7))),0)+VLOOKUP(T3702,REFERENCIAS!$C:$D,2,0)*VLOOKUP($T$2,PONDERADORES!A:P,IF(AND(INFORMACION!$T3702='REFERENCIAS RIESGO'!$C$36,INFORMACION!$F3702=REFERENCIAS!$C$24),16,IF(INFORMACION!$T3702='REFERENCIAS RIESGO'!$C$36,13,IF(INFORMACION!$F3702=REFERENCIAS!$C$24,10,7))),0)+VLOOKUP(IF(J3702&lt;=0.2,0.2,IF(AND(J3702&gt;0.2,J3702&lt;=0.4),0.4,IF(AND(J3702&gt;0.4,J3702&lt;=0.6),0.6,IF(AND(J3702&gt;0.6,J3702&lt;=0.8),0.8,IF(AND(J3702&gt;0.8,J3702&lt;=1),1))))),REFERENCIAS!$C:$D,2,0)*VLOOKUP($J$2,PONDERADORES!A:P,IF(AND(INFORMACION!$T3702='REFERENCIAS RIESGO'!$C$36,INFORMACION!$F3702=REFERENCIAS!$C$24),16,IF(INFORMACION!$T3702='REFERENCIAS RIESGO'!$C$36,13,IF(INFORMACION!$F3702=REFERENCIAS!$C$24,10,7))),0)</f>
        <v>#REF!</v>
      </c>
      <c r="Y3702" s="68">
        <f>+VLOOKUP(M3702,REFERENCIAS!$C:$D,2,0)*VLOOKUP($M$2,PONDERADORES!$A$7:$G$9,7,0)+VLOOKUP(N3702,REFERENCIAS!$C:$D,2,0)*VLOOKUP($N$2,PONDERADORES!$A$7:$G$9,7,0)+VLOOKUP(O3702,REFERENCIAS!$C:$D,2,0)*VLOOKUP($O$2,PONDERADORES!$A$7:$G$9,7,0)</f>
        <v>0.2</v>
      </c>
      <c r="Z3702" s="2">
        <f>+VLOOKUP(IF(R3702&lt;0.1,0,IF(AND(R3702&gt;=0.1,R3702&lt;0.2),0.1,IF(AND(R3702&gt;=0.2,R3702&lt;0.3),0.2,IF(R3702&gt;0.3,0.3,)))),REFERENCIAS!$C:$D,2,0)*VLOOKUP($R$2,PONDERADORES!$A$11:$G$11,7,0)</f>
        <v>15</v>
      </c>
      <c r="AA3702" s="92"/>
      <c r="AB3702" s="95" t="e">
        <f t="shared" ca="1" si="227"/>
        <v>#REF!</v>
      </c>
      <c r="AC3702" s="23" t="e">
        <f ca="1">IF(AB3702&gt;REFERENCIAS!$C$62,REFERENCIAS!$B$62,IF(AND(AB3702&gt;=REFERENCIAS!$C$63,AB3702&lt;REFERENCIAS!$D$63),REFERENCIAS!$B$63,IF(AND(AB3702&gt;REFERENCIAS!$C$64,AB3702&lt;=REFERENCIAS!$D$64),REFERENCIAS!$B$64,IF(AND(AB3702&gt;=REFERENCIAS!$C$65,AB3702&lt;REFERENCIAS!$D$65),REFERENCIAS!$B$65, "Revisar"))))</f>
        <v>#REF!</v>
      </c>
      <c r="AD3702" s="94" t="e">
        <f ca="1">VLOOKUP(AC3702,REFERENCIAS!$B$62:$G$65,4,FALSE)</f>
        <v>#REF!</v>
      </c>
    </row>
    <row r="3703" spans="1:30" ht="17.25" x14ac:dyDescent="0.25">
      <c r="A3703" s="74"/>
      <c r="B3703" s="19"/>
      <c r="C3703" s="19"/>
      <c r="D3703" s="50"/>
      <c r="E3703" s="73"/>
      <c r="F3703" s="74"/>
      <c r="G3703" s="9"/>
      <c r="H3703" s="48"/>
      <c r="I3703" s="49">
        <f t="shared" ca="1" si="228"/>
        <v>2022</v>
      </c>
      <c r="J3703" s="22">
        <f t="shared" ca="1" si="225"/>
        <v>1</v>
      </c>
      <c r="K3703" s="19"/>
      <c r="L3703" s="73"/>
      <c r="M3703" s="74"/>
      <c r="N3703" s="19"/>
      <c r="O3703" s="73"/>
      <c r="P3703" s="82">
        <v>1</v>
      </c>
      <c r="Q3703" s="24">
        <v>1</v>
      </c>
      <c r="R3703" s="81">
        <f t="shared" si="226"/>
        <v>1</v>
      </c>
      <c r="S3703" s="87"/>
      <c r="T3703" s="19"/>
      <c r="U3703" s="25"/>
      <c r="V3703" s="25"/>
      <c r="W3703" s="81"/>
      <c r="X3703" s="91" t="e">
        <f ca="1">+VLOOKUP(#REF!,REFERENCIAS!$C:$D,2,0)*VLOOKUP(#REF!,PONDERADORES!A:P,IF(AND(INFORMACION!$T3703='REFERENCIAS RIESGO'!$C$36,INFORMACION!$F3703=REFERENCIAS!$C$24),16,IF(INFORMACION!$T3703='REFERENCIAS RIESGO'!$C$36,13,IF(INFORMACION!$F3703=REFERENCIAS!$C$24,10,7))),0)+VLOOKUP(K3703,REFERENCIAS!$C:$D,2,0)*VLOOKUP($K$2,PONDERADORES!A:P,IF(AND(INFORMACION!$T3703='REFERENCIAS RIESGO'!$C$36,INFORMACION!$F3703=REFERENCIAS!$C$24),16,IF(INFORMACION!$T3703='REFERENCIAS RIESGO'!$C$36,13,IF(INFORMACION!$F3703=REFERENCIAS!$C$24,10,7))),0)+VLOOKUP(L3703,REFERENCIAS!$C:$D,2,0)*VLOOKUP($L$2,PONDERADORES!A:P,IF(AND(INFORMACION!$T3703='REFERENCIAS RIESGO'!$C$36,INFORMACION!$F3703=REFERENCIAS!$C$24),16,IF(INFORMACION!$T3703='REFERENCIAS RIESGO'!$C$36,13,IF(INFORMACION!$F3703=REFERENCIAS!$C$24,10,7))),0)+VLOOKUP(F3703,REFERENCIAS!$C:$D,2,0)*VLOOKUP($F$2,PONDERADORES!A:P,IF(AND(INFORMACION!$T3703='REFERENCIAS RIESGO'!$C$36,INFORMACION!$F3703=REFERENCIAS!$C$24),16,IF(INFORMACION!$T3703='REFERENCIAS RIESGO'!$C$36,13,IF(INFORMACION!$F3703=REFERENCIAS!$C$24,10,7))),0)+VLOOKUP(T3703,REFERENCIAS!$C:$D,2,0)*VLOOKUP($T$2,PONDERADORES!A:P,IF(AND(INFORMACION!$T3703='REFERENCIAS RIESGO'!$C$36,INFORMACION!$F3703=REFERENCIAS!$C$24),16,IF(INFORMACION!$T3703='REFERENCIAS RIESGO'!$C$36,13,IF(INFORMACION!$F3703=REFERENCIAS!$C$24,10,7))),0)+VLOOKUP(IF(J3703&lt;=0.2,0.2,IF(AND(J3703&gt;0.2,J3703&lt;=0.4),0.4,IF(AND(J3703&gt;0.4,J3703&lt;=0.6),0.6,IF(AND(J3703&gt;0.6,J3703&lt;=0.8),0.8,IF(AND(J3703&gt;0.8,J3703&lt;=1),1))))),REFERENCIAS!$C:$D,2,0)*VLOOKUP($J$2,PONDERADORES!A:P,IF(AND(INFORMACION!$T3703='REFERENCIAS RIESGO'!$C$36,INFORMACION!$F3703=REFERENCIAS!$C$24),16,IF(INFORMACION!$T3703='REFERENCIAS RIESGO'!$C$36,13,IF(INFORMACION!$F3703=REFERENCIAS!$C$24,10,7))),0)</f>
        <v>#REF!</v>
      </c>
      <c r="Y3703" s="68">
        <f>+VLOOKUP(M3703,REFERENCIAS!$C:$D,2,0)*VLOOKUP($M$2,PONDERADORES!$A$7:$G$9,7,0)+VLOOKUP(N3703,REFERENCIAS!$C:$D,2,0)*VLOOKUP($N$2,PONDERADORES!$A$7:$G$9,7,0)+VLOOKUP(O3703,REFERENCIAS!$C:$D,2,0)*VLOOKUP($O$2,PONDERADORES!$A$7:$G$9,7,0)</f>
        <v>0.2</v>
      </c>
      <c r="Z3703" s="2">
        <f>+VLOOKUP(IF(R3703&lt;0.1,0,IF(AND(R3703&gt;=0.1,R3703&lt;0.2),0.1,IF(AND(R3703&gt;=0.2,R3703&lt;0.3),0.2,IF(R3703&gt;0.3,0.3,)))),REFERENCIAS!$C:$D,2,0)*VLOOKUP($R$2,PONDERADORES!$A$11:$G$11,7,0)</f>
        <v>15</v>
      </c>
      <c r="AA3703" s="92"/>
      <c r="AB3703" s="95" t="e">
        <f t="shared" ca="1" si="227"/>
        <v>#REF!</v>
      </c>
      <c r="AC3703" s="23" t="e">
        <f ca="1">IF(AB3703&gt;REFERENCIAS!$C$62,REFERENCIAS!$B$62,IF(AND(AB3703&gt;=REFERENCIAS!$C$63,AB3703&lt;REFERENCIAS!$D$63),REFERENCIAS!$B$63,IF(AND(AB3703&gt;REFERENCIAS!$C$64,AB3703&lt;=REFERENCIAS!$D$64),REFERENCIAS!$B$64,IF(AND(AB3703&gt;=REFERENCIAS!$C$65,AB3703&lt;REFERENCIAS!$D$65),REFERENCIAS!$B$65, "Revisar"))))</f>
        <v>#REF!</v>
      </c>
      <c r="AD3703" s="94" t="e">
        <f ca="1">VLOOKUP(AC3703,REFERENCIAS!$B$62:$G$65,4,FALSE)</f>
        <v>#REF!</v>
      </c>
    </row>
    <row r="3704" spans="1:30" ht="17.25" x14ac:dyDescent="0.25">
      <c r="A3704" s="74"/>
      <c r="B3704" s="19"/>
      <c r="C3704" s="19"/>
      <c r="D3704" s="50"/>
      <c r="E3704" s="73"/>
      <c r="F3704" s="74"/>
      <c r="G3704" s="9"/>
      <c r="H3704" s="48"/>
      <c r="I3704" s="49">
        <f t="shared" ca="1" si="228"/>
        <v>2022</v>
      </c>
      <c r="J3704" s="22">
        <f t="shared" ca="1" si="225"/>
        <v>1</v>
      </c>
      <c r="K3704" s="19"/>
      <c r="L3704" s="73"/>
      <c r="M3704" s="74"/>
      <c r="N3704" s="19"/>
      <c r="O3704" s="73"/>
      <c r="P3704" s="82">
        <v>1</v>
      </c>
      <c r="Q3704" s="24">
        <v>1</v>
      </c>
      <c r="R3704" s="81">
        <f t="shared" si="226"/>
        <v>1</v>
      </c>
      <c r="S3704" s="87"/>
      <c r="T3704" s="19"/>
      <c r="U3704" s="25"/>
      <c r="V3704" s="25"/>
      <c r="W3704" s="81"/>
      <c r="X3704" s="91" t="e">
        <f ca="1">+VLOOKUP(#REF!,REFERENCIAS!$C:$D,2,0)*VLOOKUP(#REF!,PONDERADORES!A:P,IF(AND(INFORMACION!$T3704='REFERENCIAS RIESGO'!$C$36,INFORMACION!$F3704=REFERENCIAS!$C$24),16,IF(INFORMACION!$T3704='REFERENCIAS RIESGO'!$C$36,13,IF(INFORMACION!$F3704=REFERENCIAS!$C$24,10,7))),0)+VLOOKUP(K3704,REFERENCIAS!$C:$D,2,0)*VLOOKUP($K$2,PONDERADORES!A:P,IF(AND(INFORMACION!$T3704='REFERENCIAS RIESGO'!$C$36,INFORMACION!$F3704=REFERENCIAS!$C$24),16,IF(INFORMACION!$T3704='REFERENCIAS RIESGO'!$C$36,13,IF(INFORMACION!$F3704=REFERENCIAS!$C$24,10,7))),0)+VLOOKUP(L3704,REFERENCIAS!$C:$D,2,0)*VLOOKUP($L$2,PONDERADORES!A:P,IF(AND(INFORMACION!$T3704='REFERENCIAS RIESGO'!$C$36,INFORMACION!$F3704=REFERENCIAS!$C$24),16,IF(INFORMACION!$T3704='REFERENCIAS RIESGO'!$C$36,13,IF(INFORMACION!$F3704=REFERENCIAS!$C$24,10,7))),0)+VLOOKUP(F3704,REFERENCIAS!$C:$D,2,0)*VLOOKUP($F$2,PONDERADORES!A:P,IF(AND(INFORMACION!$T3704='REFERENCIAS RIESGO'!$C$36,INFORMACION!$F3704=REFERENCIAS!$C$24),16,IF(INFORMACION!$T3704='REFERENCIAS RIESGO'!$C$36,13,IF(INFORMACION!$F3704=REFERENCIAS!$C$24,10,7))),0)+VLOOKUP(T3704,REFERENCIAS!$C:$D,2,0)*VLOOKUP($T$2,PONDERADORES!A:P,IF(AND(INFORMACION!$T3704='REFERENCIAS RIESGO'!$C$36,INFORMACION!$F3704=REFERENCIAS!$C$24),16,IF(INFORMACION!$T3704='REFERENCIAS RIESGO'!$C$36,13,IF(INFORMACION!$F3704=REFERENCIAS!$C$24,10,7))),0)+VLOOKUP(IF(J3704&lt;=0.2,0.2,IF(AND(J3704&gt;0.2,J3704&lt;=0.4),0.4,IF(AND(J3704&gt;0.4,J3704&lt;=0.6),0.6,IF(AND(J3704&gt;0.6,J3704&lt;=0.8),0.8,IF(AND(J3704&gt;0.8,J3704&lt;=1),1))))),REFERENCIAS!$C:$D,2,0)*VLOOKUP($J$2,PONDERADORES!A:P,IF(AND(INFORMACION!$T3704='REFERENCIAS RIESGO'!$C$36,INFORMACION!$F3704=REFERENCIAS!$C$24),16,IF(INFORMACION!$T3704='REFERENCIAS RIESGO'!$C$36,13,IF(INFORMACION!$F3704=REFERENCIAS!$C$24,10,7))),0)</f>
        <v>#REF!</v>
      </c>
      <c r="Y3704" s="68">
        <f>+VLOOKUP(M3704,REFERENCIAS!$C:$D,2,0)*VLOOKUP($M$2,PONDERADORES!$A$7:$G$9,7,0)+VLOOKUP(N3704,REFERENCIAS!$C:$D,2,0)*VLOOKUP($N$2,PONDERADORES!$A$7:$G$9,7,0)+VLOOKUP(O3704,REFERENCIAS!$C:$D,2,0)*VLOOKUP($O$2,PONDERADORES!$A$7:$G$9,7,0)</f>
        <v>0.2</v>
      </c>
      <c r="Z3704" s="2">
        <f>+VLOOKUP(IF(R3704&lt;0.1,0,IF(AND(R3704&gt;=0.1,R3704&lt;0.2),0.1,IF(AND(R3704&gt;=0.2,R3704&lt;0.3),0.2,IF(R3704&gt;0.3,0.3,)))),REFERENCIAS!$C:$D,2,0)*VLOOKUP($R$2,PONDERADORES!$A$11:$G$11,7,0)</f>
        <v>15</v>
      </c>
      <c r="AA3704" s="92"/>
      <c r="AB3704" s="95" t="e">
        <f t="shared" ca="1" si="227"/>
        <v>#REF!</v>
      </c>
      <c r="AC3704" s="23" t="e">
        <f ca="1">IF(AB3704&gt;REFERENCIAS!$C$62,REFERENCIAS!$B$62,IF(AND(AB3704&gt;=REFERENCIAS!$C$63,AB3704&lt;REFERENCIAS!$D$63),REFERENCIAS!$B$63,IF(AND(AB3704&gt;REFERENCIAS!$C$64,AB3704&lt;=REFERENCIAS!$D$64),REFERENCIAS!$B$64,IF(AND(AB3704&gt;=REFERENCIAS!$C$65,AB3704&lt;REFERENCIAS!$D$65),REFERENCIAS!$B$65, "Revisar"))))</f>
        <v>#REF!</v>
      </c>
      <c r="AD3704" s="94" t="e">
        <f ca="1">VLOOKUP(AC3704,REFERENCIAS!$B$62:$G$65,4,FALSE)</f>
        <v>#REF!</v>
      </c>
    </row>
    <row r="3705" spans="1:30" ht="17.25" x14ac:dyDescent="0.25">
      <c r="A3705" s="74"/>
      <c r="B3705" s="19"/>
      <c r="C3705" s="19"/>
      <c r="D3705" s="50"/>
      <c r="E3705" s="73"/>
      <c r="F3705" s="74"/>
      <c r="G3705" s="9"/>
      <c r="H3705" s="48"/>
      <c r="I3705" s="49">
        <f t="shared" ca="1" si="228"/>
        <v>2022</v>
      </c>
      <c r="J3705" s="22">
        <f t="shared" ca="1" si="225"/>
        <v>1</v>
      </c>
      <c r="K3705" s="19"/>
      <c r="L3705" s="73"/>
      <c r="M3705" s="74"/>
      <c r="N3705" s="19"/>
      <c r="O3705" s="73"/>
      <c r="P3705" s="82">
        <v>1</v>
      </c>
      <c r="Q3705" s="24">
        <v>1</v>
      </c>
      <c r="R3705" s="81">
        <f t="shared" si="226"/>
        <v>1</v>
      </c>
      <c r="S3705" s="87"/>
      <c r="T3705" s="19"/>
      <c r="U3705" s="25"/>
      <c r="V3705" s="25"/>
      <c r="W3705" s="81"/>
      <c r="X3705" s="91" t="e">
        <f ca="1">+VLOOKUP(#REF!,REFERENCIAS!$C:$D,2,0)*VLOOKUP(#REF!,PONDERADORES!A:P,IF(AND(INFORMACION!$T3705='REFERENCIAS RIESGO'!$C$36,INFORMACION!$F3705=REFERENCIAS!$C$24),16,IF(INFORMACION!$T3705='REFERENCIAS RIESGO'!$C$36,13,IF(INFORMACION!$F3705=REFERENCIAS!$C$24,10,7))),0)+VLOOKUP(K3705,REFERENCIAS!$C:$D,2,0)*VLOOKUP($K$2,PONDERADORES!A:P,IF(AND(INFORMACION!$T3705='REFERENCIAS RIESGO'!$C$36,INFORMACION!$F3705=REFERENCIAS!$C$24),16,IF(INFORMACION!$T3705='REFERENCIAS RIESGO'!$C$36,13,IF(INFORMACION!$F3705=REFERENCIAS!$C$24,10,7))),0)+VLOOKUP(L3705,REFERENCIAS!$C:$D,2,0)*VLOOKUP($L$2,PONDERADORES!A:P,IF(AND(INFORMACION!$T3705='REFERENCIAS RIESGO'!$C$36,INFORMACION!$F3705=REFERENCIAS!$C$24),16,IF(INFORMACION!$T3705='REFERENCIAS RIESGO'!$C$36,13,IF(INFORMACION!$F3705=REFERENCIAS!$C$24,10,7))),0)+VLOOKUP(F3705,REFERENCIAS!$C:$D,2,0)*VLOOKUP($F$2,PONDERADORES!A:P,IF(AND(INFORMACION!$T3705='REFERENCIAS RIESGO'!$C$36,INFORMACION!$F3705=REFERENCIAS!$C$24),16,IF(INFORMACION!$T3705='REFERENCIAS RIESGO'!$C$36,13,IF(INFORMACION!$F3705=REFERENCIAS!$C$24,10,7))),0)+VLOOKUP(T3705,REFERENCIAS!$C:$D,2,0)*VLOOKUP($T$2,PONDERADORES!A:P,IF(AND(INFORMACION!$T3705='REFERENCIAS RIESGO'!$C$36,INFORMACION!$F3705=REFERENCIAS!$C$24),16,IF(INFORMACION!$T3705='REFERENCIAS RIESGO'!$C$36,13,IF(INFORMACION!$F3705=REFERENCIAS!$C$24,10,7))),0)+VLOOKUP(IF(J3705&lt;=0.2,0.2,IF(AND(J3705&gt;0.2,J3705&lt;=0.4),0.4,IF(AND(J3705&gt;0.4,J3705&lt;=0.6),0.6,IF(AND(J3705&gt;0.6,J3705&lt;=0.8),0.8,IF(AND(J3705&gt;0.8,J3705&lt;=1),1))))),REFERENCIAS!$C:$D,2,0)*VLOOKUP($J$2,PONDERADORES!A:P,IF(AND(INFORMACION!$T3705='REFERENCIAS RIESGO'!$C$36,INFORMACION!$F3705=REFERENCIAS!$C$24),16,IF(INFORMACION!$T3705='REFERENCIAS RIESGO'!$C$36,13,IF(INFORMACION!$F3705=REFERENCIAS!$C$24,10,7))),0)</f>
        <v>#REF!</v>
      </c>
      <c r="Y3705" s="68">
        <f>+VLOOKUP(M3705,REFERENCIAS!$C:$D,2,0)*VLOOKUP($M$2,PONDERADORES!$A$7:$G$9,7,0)+VLOOKUP(N3705,REFERENCIAS!$C:$D,2,0)*VLOOKUP($N$2,PONDERADORES!$A$7:$G$9,7,0)+VLOOKUP(O3705,REFERENCIAS!$C:$D,2,0)*VLOOKUP($O$2,PONDERADORES!$A$7:$G$9,7,0)</f>
        <v>0.2</v>
      </c>
      <c r="Z3705" s="2">
        <f>+VLOOKUP(IF(R3705&lt;0.1,0,IF(AND(R3705&gt;=0.1,R3705&lt;0.2),0.1,IF(AND(R3705&gt;=0.2,R3705&lt;0.3),0.2,IF(R3705&gt;0.3,0.3,)))),REFERENCIAS!$C:$D,2,0)*VLOOKUP($R$2,PONDERADORES!$A$11:$G$11,7,0)</f>
        <v>15</v>
      </c>
      <c r="AA3705" s="92"/>
      <c r="AB3705" s="95" t="e">
        <f t="shared" ca="1" si="227"/>
        <v>#REF!</v>
      </c>
      <c r="AC3705" s="23" t="e">
        <f ca="1">IF(AB3705&gt;REFERENCIAS!$C$62,REFERENCIAS!$B$62,IF(AND(AB3705&gt;=REFERENCIAS!$C$63,AB3705&lt;REFERENCIAS!$D$63),REFERENCIAS!$B$63,IF(AND(AB3705&gt;REFERENCIAS!$C$64,AB3705&lt;=REFERENCIAS!$D$64),REFERENCIAS!$B$64,IF(AND(AB3705&gt;=REFERENCIAS!$C$65,AB3705&lt;REFERENCIAS!$D$65),REFERENCIAS!$B$65, "Revisar"))))</f>
        <v>#REF!</v>
      </c>
      <c r="AD3705" s="94" t="e">
        <f ca="1">VLOOKUP(AC3705,REFERENCIAS!$B$62:$G$65,4,FALSE)</f>
        <v>#REF!</v>
      </c>
    </row>
    <row r="3706" spans="1:30" ht="17.25" x14ac:dyDescent="0.25">
      <c r="A3706" s="74"/>
      <c r="B3706" s="19"/>
      <c r="C3706" s="19"/>
      <c r="D3706" s="50"/>
      <c r="E3706" s="73"/>
      <c r="F3706" s="74"/>
      <c r="G3706" s="9"/>
      <c r="H3706" s="48"/>
      <c r="I3706" s="49">
        <f t="shared" ca="1" si="228"/>
        <v>2022</v>
      </c>
      <c r="J3706" s="22">
        <f t="shared" ca="1" si="225"/>
        <v>1</v>
      </c>
      <c r="K3706" s="19"/>
      <c r="L3706" s="73"/>
      <c r="M3706" s="74"/>
      <c r="N3706" s="19"/>
      <c r="O3706" s="73"/>
      <c r="P3706" s="82">
        <v>1</v>
      </c>
      <c r="Q3706" s="24">
        <v>1</v>
      </c>
      <c r="R3706" s="81">
        <f t="shared" si="226"/>
        <v>1</v>
      </c>
      <c r="S3706" s="87"/>
      <c r="T3706" s="19"/>
      <c r="U3706" s="25"/>
      <c r="V3706" s="25"/>
      <c r="W3706" s="81"/>
      <c r="X3706" s="91" t="e">
        <f ca="1">+VLOOKUP(#REF!,REFERENCIAS!$C:$D,2,0)*VLOOKUP(#REF!,PONDERADORES!A:P,IF(AND(INFORMACION!$T3706='REFERENCIAS RIESGO'!$C$36,INFORMACION!$F3706=REFERENCIAS!$C$24),16,IF(INFORMACION!$T3706='REFERENCIAS RIESGO'!$C$36,13,IF(INFORMACION!$F3706=REFERENCIAS!$C$24,10,7))),0)+VLOOKUP(K3706,REFERENCIAS!$C:$D,2,0)*VLOOKUP($K$2,PONDERADORES!A:P,IF(AND(INFORMACION!$T3706='REFERENCIAS RIESGO'!$C$36,INFORMACION!$F3706=REFERENCIAS!$C$24),16,IF(INFORMACION!$T3706='REFERENCIAS RIESGO'!$C$36,13,IF(INFORMACION!$F3706=REFERENCIAS!$C$24,10,7))),0)+VLOOKUP(L3706,REFERENCIAS!$C:$D,2,0)*VLOOKUP($L$2,PONDERADORES!A:P,IF(AND(INFORMACION!$T3706='REFERENCIAS RIESGO'!$C$36,INFORMACION!$F3706=REFERENCIAS!$C$24),16,IF(INFORMACION!$T3706='REFERENCIAS RIESGO'!$C$36,13,IF(INFORMACION!$F3706=REFERENCIAS!$C$24,10,7))),0)+VLOOKUP(F3706,REFERENCIAS!$C:$D,2,0)*VLOOKUP($F$2,PONDERADORES!A:P,IF(AND(INFORMACION!$T3706='REFERENCIAS RIESGO'!$C$36,INFORMACION!$F3706=REFERENCIAS!$C$24),16,IF(INFORMACION!$T3706='REFERENCIAS RIESGO'!$C$36,13,IF(INFORMACION!$F3706=REFERENCIAS!$C$24,10,7))),0)+VLOOKUP(T3706,REFERENCIAS!$C:$D,2,0)*VLOOKUP($T$2,PONDERADORES!A:P,IF(AND(INFORMACION!$T3706='REFERENCIAS RIESGO'!$C$36,INFORMACION!$F3706=REFERENCIAS!$C$24),16,IF(INFORMACION!$T3706='REFERENCIAS RIESGO'!$C$36,13,IF(INFORMACION!$F3706=REFERENCIAS!$C$24,10,7))),0)+VLOOKUP(IF(J3706&lt;=0.2,0.2,IF(AND(J3706&gt;0.2,J3706&lt;=0.4),0.4,IF(AND(J3706&gt;0.4,J3706&lt;=0.6),0.6,IF(AND(J3706&gt;0.6,J3706&lt;=0.8),0.8,IF(AND(J3706&gt;0.8,J3706&lt;=1),1))))),REFERENCIAS!$C:$D,2,0)*VLOOKUP($J$2,PONDERADORES!A:P,IF(AND(INFORMACION!$T3706='REFERENCIAS RIESGO'!$C$36,INFORMACION!$F3706=REFERENCIAS!$C$24),16,IF(INFORMACION!$T3706='REFERENCIAS RIESGO'!$C$36,13,IF(INFORMACION!$F3706=REFERENCIAS!$C$24,10,7))),0)</f>
        <v>#REF!</v>
      </c>
      <c r="Y3706" s="68">
        <f>+VLOOKUP(M3706,REFERENCIAS!$C:$D,2,0)*VLOOKUP($M$2,PONDERADORES!$A$7:$G$9,7,0)+VLOOKUP(N3706,REFERENCIAS!$C:$D,2,0)*VLOOKUP($N$2,PONDERADORES!$A$7:$G$9,7,0)+VLOOKUP(O3706,REFERENCIAS!$C:$D,2,0)*VLOOKUP($O$2,PONDERADORES!$A$7:$G$9,7,0)</f>
        <v>0.2</v>
      </c>
      <c r="Z3706" s="2">
        <f>+VLOOKUP(IF(R3706&lt;0.1,0,IF(AND(R3706&gt;=0.1,R3706&lt;0.2),0.1,IF(AND(R3706&gt;=0.2,R3706&lt;0.3),0.2,IF(R3706&gt;0.3,0.3,)))),REFERENCIAS!$C:$D,2,0)*VLOOKUP($R$2,PONDERADORES!$A$11:$G$11,7,0)</f>
        <v>15</v>
      </c>
      <c r="AA3706" s="92"/>
      <c r="AB3706" s="95" t="e">
        <f t="shared" ca="1" si="227"/>
        <v>#REF!</v>
      </c>
      <c r="AC3706" s="23" t="e">
        <f ca="1">IF(AB3706&gt;REFERENCIAS!$C$62,REFERENCIAS!$B$62,IF(AND(AB3706&gt;=REFERENCIAS!$C$63,AB3706&lt;REFERENCIAS!$D$63),REFERENCIAS!$B$63,IF(AND(AB3706&gt;REFERENCIAS!$C$64,AB3706&lt;=REFERENCIAS!$D$64),REFERENCIAS!$B$64,IF(AND(AB3706&gt;=REFERENCIAS!$C$65,AB3706&lt;REFERENCIAS!$D$65),REFERENCIAS!$B$65, "Revisar"))))</f>
        <v>#REF!</v>
      </c>
      <c r="AD3706" s="94" t="e">
        <f ca="1">VLOOKUP(AC3706,REFERENCIAS!$B$62:$G$65,4,FALSE)</f>
        <v>#REF!</v>
      </c>
    </row>
    <row r="3707" spans="1:30" ht="17.25" x14ac:dyDescent="0.25">
      <c r="A3707" s="74"/>
      <c r="B3707" s="19"/>
      <c r="C3707" s="19"/>
      <c r="D3707" s="50"/>
      <c r="E3707" s="73"/>
      <c r="F3707" s="74"/>
      <c r="G3707" s="9"/>
      <c r="H3707" s="48"/>
      <c r="I3707" s="49">
        <f t="shared" ca="1" si="228"/>
        <v>2022</v>
      </c>
      <c r="J3707" s="22">
        <f t="shared" ca="1" si="225"/>
        <v>1</v>
      </c>
      <c r="K3707" s="19"/>
      <c r="L3707" s="73"/>
      <c r="M3707" s="74"/>
      <c r="N3707" s="19"/>
      <c r="O3707" s="73"/>
      <c r="P3707" s="82">
        <v>1</v>
      </c>
      <c r="Q3707" s="24">
        <v>1</v>
      </c>
      <c r="R3707" s="81">
        <f t="shared" si="226"/>
        <v>1</v>
      </c>
      <c r="S3707" s="87"/>
      <c r="T3707" s="19"/>
      <c r="U3707" s="25"/>
      <c r="V3707" s="25"/>
      <c r="W3707" s="81"/>
      <c r="X3707" s="91" t="e">
        <f ca="1">+VLOOKUP(#REF!,REFERENCIAS!$C:$D,2,0)*VLOOKUP(#REF!,PONDERADORES!A:P,IF(AND(INFORMACION!$T3707='REFERENCIAS RIESGO'!$C$36,INFORMACION!$F3707=REFERENCIAS!$C$24),16,IF(INFORMACION!$T3707='REFERENCIAS RIESGO'!$C$36,13,IF(INFORMACION!$F3707=REFERENCIAS!$C$24,10,7))),0)+VLOOKUP(K3707,REFERENCIAS!$C:$D,2,0)*VLOOKUP($K$2,PONDERADORES!A:P,IF(AND(INFORMACION!$T3707='REFERENCIAS RIESGO'!$C$36,INFORMACION!$F3707=REFERENCIAS!$C$24),16,IF(INFORMACION!$T3707='REFERENCIAS RIESGO'!$C$36,13,IF(INFORMACION!$F3707=REFERENCIAS!$C$24,10,7))),0)+VLOOKUP(L3707,REFERENCIAS!$C:$D,2,0)*VLOOKUP($L$2,PONDERADORES!A:P,IF(AND(INFORMACION!$T3707='REFERENCIAS RIESGO'!$C$36,INFORMACION!$F3707=REFERENCIAS!$C$24),16,IF(INFORMACION!$T3707='REFERENCIAS RIESGO'!$C$36,13,IF(INFORMACION!$F3707=REFERENCIAS!$C$24,10,7))),0)+VLOOKUP(F3707,REFERENCIAS!$C:$D,2,0)*VLOOKUP($F$2,PONDERADORES!A:P,IF(AND(INFORMACION!$T3707='REFERENCIAS RIESGO'!$C$36,INFORMACION!$F3707=REFERENCIAS!$C$24),16,IF(INFORMACION!$T3707='REFERENCIAS RIESGO'!$C$36,13,IF(INFORMACION!$F3707=REFERENCIAS!$C$24,10,7))),0)+VLOOKUP(T3707,REFERENCIAS!$C:$D,2,0)*VLOOKUP($T$2,PONDERADORES!A:P,IF(AND(INFORMACION!$T3707='REFERENCIAS RIESGO'!$C$36,INFORMACION!$F3707=REFERENCIAS!$C$24),16,IF(INFORMACION!$T3707='REFERENCIAS RIESGO'!$C$36,13,IF(INFORMACION!$F3707=REFERENCIAS!$C$24,10,7))),0)+VLOOKUP(IF(J3707&lt;=0.2,0.2,IF(AND(J3707&gt;0.2,J3707&lt;=0.4),0.4,IF(AND(J3707&gt;0.4,J3707&lt;=0.6),0.6,IF(AND(J3707&gt;0.6,J3707&lt;=0.8),0.8,IF(AND(J3707&gt;0.8,J3707&lt;=1),1))))),REFERENCIAS!$C:$D,2,0)*VLOOKUP($J$2,PONDERADORES!A:P,IF(AND(INFORMACION!$T3707='REFERENCIAS RIESGO'!$C$36,INFORMACION!$F3707=REFERENCIAS!$C$24),16,IF(INFORMACION!$T3707='REFERENCIAS RIESGO'!$C$36,13,IF(INFORMACION!$F3707=REFERENCIAS!$C$24,10,7))),0)</f>
        <v>#REF!</v>
      </c>
      <c r="Y3707" s="68">
        <f>+VLOOKUP(M3707,REFERENCIAS!$C:$D,2,0)*VLOOKUP($M$2,PONDERADORES!$A$7:$G$9,7,0)+VLOOKUP(N3707,REFERENCIAS!$C:$D,2,0)*VLOOKUP($N$2,PONDERADORES!$A$7:$G$9,7,0)+VLOOKUP(O3707,REFERENCIAS!$C:$D,2,0)*VLOOKUP($O$2,PONDERADORES!$A$7:$G$9,7,0)</f>
        <v>0.2</v>
      </c>
      <c r="Z3707" s="2">
        <f>+VLOOKUP(IF(R3707&lt;0.1,0,IF(AND(R3707&gt;=0.1,R3707&lt;0.2),0.1,IF(AND(R3707&gt;=0.2,R3707&lt;0.3),0.2,IF(R3707&gt;0.3,0.3,)))),REFERENCIAS!$C:$D,2,0)*VLOOKUP($R$2,PONDERADORES!$A$11:$G$11,7,0)</f>
        <v>15</v>
      </c>
      <c r="AA3707" s="92"/>
      <c r="AB3707" s="95" t="e">
        <f t="shared" ca="1" si="227"/>
        <v>#REF!</v>
      </c>
      <c r="AC3707" s="23" t="e">
        <f ca="1">IF(AB3707&gt;REFERENCIAS!$C$62,REFERENCIAS!$B$62,IF(AND(AB3707&gt;=REFERENCIAS!$C$63,AB3707&lt;REFERENCIAS!$D$63),REFERENCIAS!$B$63,IF(AND(AB3707&gt;REFERENCIAS!$C$64,AB3707&lt;=REFERENCIAS!$D$64),REFERENCIAS!$B$64,IF(AND(AB3707&gt;=REFERENCIAS!$C$65,AB3707&lt;REFERENCIAS!$D$65),REFERENCIAS!$B$65, "Revisar"))))</f>
        <v>#REF!</v>
      </c>
      <c r="AD3707" s="94" t="e">
        <f ca="1">VLOOKUP(AC3707,REFERENCIAS!$B$62:$G$65,4,FALSE)</f>
        <v>#REF!</v>
      </c>
    </row>
    <row r="3708" spans="1:30" ht="17.25" x14ac:dyDescent="0.25">
      <c r="A3708" s="74"/>
      <c r="B3708" s="19"/>
      <c r="C3708" s="19"/>
      <c r="D3708" s="50"/>
      <c r="E3708" s="73"/>
      <c r="F3708" s="74"/>
      <c r="G3708" s="9"/>
      <c r="H3708" s="48"/>
      <c r="I3708" s="49">
        <f t="shared" ca="1" si="228"/>
        <v>2022</v>
      </c>
      <c r="J3708" s="22">
        <f t="shared" ca="1" si="225"/>
        <v>1</v>
      </c>
      <c r="K3708" s="19"/>
      <c r="L3708" s="73"/>
      <c r="M3708" s="74"/>
      <c r="N3708" s="19"/>
      <c r="O3708" s="73"/>
      <c r="P3708" s="82">
        <v>1</v>
      </c>
      <c r="Q3708" s="24">
        <v>1</v>
      </c>
      <c r="R3708" s="81">
        <f t="shared" si="226"/>
        <v>1</v>
      </c>
      <c r="S3708" s="87"/>
      <c r="T3708" s="19"/>
      <c r="U3708" s="25"/>
      <c r="V3708" s="25"/>
      <c r="W3708" s="81"/>
      <c r="X3708" s="91" t="e">
        <f ca="1">+VLOOKUP(#REF!,REFERENCIAS!$C:$D,2,0)*VLOOKUP(#REF!,PONDERADORES!A:P,IF(AND(INFORMACION!$T3708='REFERENCIAS RIESGO'!$C$36,INFORMACION!$F3708=REFERENCIAS!$C$24),16,IF(INFORMACION!$T3708='REFERENCIAS RIESGO'!$C$36,13,IF(INFORMACION!$F3708=REFERENCIAS!$C$24,10,7))),0)+VLOOKUP(K3708,REFERENCIAS!$C:$D,2,0)*VLOOKUP($K$2,PONDERADORES!A:P,IF(AND(INFORMACION!$T3708='REFERENCIAS RIESGO'!$C$36,INFORMACION!$F3708=REFERENCIAS!$C$24),16,IF(INFORMACION!$T3708='REFERENCIAS RIESGO'!$C$36,13,IF(INFORMACION!$F3708=REFERENCIAS!$C$24,10,7))),0)+VLOOKUP(L3708,REFERENCIAS!$C:$D,2,0)*VLOOKUP($L$2,PONDERADORES!A:P,IF(AND(INFORMACION!$T3708='REFERENCIAS RIESGO'!$C$36,INFORMACION!$F3708=REFERENCIAS!$C$24),16,IF(INFORMACION!$T3708='REFERENCIAS RIESGO'!$C$36,13,IF(INFORMACION!$F3708=REFERENCIAS!$C$24,10,7))),0)+VLOOKUP(F3708,REFERENCIAS!$C:$D,2,0)*VLOOKUP($F$2,PONDERADORES!A:P,IF(AND(INFORMACION!$T3708='REFERENCIAS RIESGO'!$C$36,INFORMACION!$F3708=REFERENCIAS!$C$24),16,IF(INFORMACION!$T3708='REFERENCIAS RIESGO'!$C$36,13,IF(INFORMACION!$F3708=REFERENCIAS!$C$24,10,7))),0)+VLOOKUP(T3708,REFERENCIAS!$C:$D,2,0)*VLOOKUP($T$2,PONDERADORES!A:P,IF(AND(INFORMACION!$T3708='REFERENCIAS RIESGO'!$C$36,INFORMACION!$F3708=REFERENCIAS!$C$24),16,IF(INFORMACION!$T3708='REFERENCIAS RIESGO'!$C$36,13,IF(INFORMACION!$F3708=REFERENCIAS!$C$24,10,7))),0)+VLOOKUP(IF(J3708&lt;=0.2,0.2,IF(AND(J3708&gt;0.2,J3708&lt;=0.4),0.4,IF(AND(J3708&gt;0.4,J3708&lt;=0.6),0.6,IF(AND(J3708&gt;0.6,J3708&lt;=0.8),0.8,IF(AND(J3708&gt;0.8,J3708&lt;=1),1))))),REFERENCIAS!$C:$D,2,0)*VLOOKUP($J$2,PONDERADORES!A:P,IF(AND(INFORMACION!$T3708='REFERENCIAS RIESGO'!$C$36,INFORMACION!$F3708=REFERENCIAS!$C$24),16,IF(INFORMACION!$T3708='REFERENCIAS RIESGO'!$C$36,13,IF(INFORMACION!$F3708=REFERENCIAS!$C$24,10,7))),0)</f>
        <v>#REF!</v>
      </c>
      <c r="Y3708" s="68">
        <f>+VLOOKUP(M3708,REFERENCIAS!$C:$D,2,0)*VLOOKUP($M$2,PONDERADORES!$A$7:$G$9,7,0)+VLOOKUP(N3708,REFERENCIAS!$C:$D,2,0)*VLOOKUP($N$2,PONDERADORES!$A$7:$G$9,7,0)+VLOOKUP(O3708,REFERENCIAS!$C:$D,2,0)*VLOOKUP($O$2,PONDERADORES!$A$7:$G$9,7,0)</f>
        <v>0.2</v>
      </c>
      <c r="Z3708" s="2">
        <f>+VLOOKUP(IF(R3708&lt;0.1,0,IF(AND(R3708&gt;=0.1,R3708&lt;0.2),0.1,IF(AND(R3708&gt;=0.2,R3708&lt;0.3),0.2,IF(R3708&gt;0.3,0.3,)))),REFERENCIAS!$C:$D,2,0)*VLOOKUP($R$2,PONDERADORES!$A$11:$G$11,7,0)</f>
        <v>15</v>
      </c>
      <c r="AA3708" s="92"/>
      <c r="AB3708" s="95" t="e">
        <f t="shared" ca="1" si="227"/>
        <v>#REF!</v>
      </c>
      <c r="AC3708" s="23" t="e">
        <f ca="1">IF(AB3708&gt;REFERENCIAS!$C$62,REFERENCIAS!$B$62,IF(AND(AB3708&gt;=REFERENCIAS!$C$63,AB3708&lt;REFERENCIAS!$D$63),REFERENCIAS!$B$63,IF(AND(AB3708&gt;REFERENCIAS!$C$64,AB3708&lt;=REFERENCIAS!$D$64),REFERENCIAS!$B$64,IF(AND(AB3708&gt;=REFERENCIAS!$C$65,AB3708&lt;REFERENCIAS!$D$65),REFERENCIAS!$B$65, "Revisar"))))</f>
        <v>#REF!</v>
      </c>
      <c r="AD3708" s="94" t="e">
        <f ca="1">VLOOKUP(AC3708,REFERENCIAS!$B$62:$G$65,4,FALSE)</f>
        <v>#REF!</v>
      </c>
    </row>
    <row r="3709" spans="1:30" ht="17.25" x14ac:dyDescent="0.25">
      <c r="A3709" s="74"/>
      <c r="B3709" s="19"/>
      <c r="C3709" s="19"/>
      <c r="D3709" s="50"/>
      <c r="E3709" s="73"/>
      <c r="F3709" s="74"/>
      <c r="G3709" s="9"/>
      <c r="H3709" s="48"/>
      <c r="I3709" s="49">
        <f t="shared" ca="1" si="228"/>
        <v>2022</v>
      </c>
      <c r="J3709" s="22">
        <f t="shared" ca="1" si="225"/>
        <v>1</v>
      </c>
      <c r="K3709" s="19"/>
      <c r="L3709" s="73"/>
      <c r="M3709" s="74"/>
      <c r="N3709" s="19"/>
      <c r="O3709" s="73"/>
      <c r="P3709" s="82">
        <v>1</v>
      </c>
      <c r="Q3709" s="24">
        <v>1</v>
      </c>
      <c r="R3709" s="81">
        <f t="shared" si="226"/>
        <v>1</v>
      </c>
      <c r="S3709" s="87"/>
      <c r="T3709" s="19"/>
      <c r="U3709" s="25"/>
      <c r="V3709" s="25"/>
      <c r="W3709" s="81"/>
      <c r="X3709" s="91" t="e">
        <f ca="1">+VLOOKUP(#REF!,REFERENCIAS!$C:$D,2,0)*VLOOKUP(#REF!,PONDERADORES!A:P,IF(AND(INFORMACION!$T3709='REFERENCIAS RIESGO'!$C$36,INFORMACION!$F3709=REFERENCIAS!$C$24),16,IF(INFORMACION!$T3709='REFERENCIAS RIESGO'!$C$36,13,IF(INFORMACION!$F3709=REFERENCIAS!$C$24,10,7))),0)+VLOOKUP(K3709,REFERENCIAS!$C:$D,2,0)*VLOOKUP($K$2,PONDERADORES!A:P,IF(AND(INFORMACION!$T3709='REFERENCIAS RIESGO'!$C$36,INFORMACION!$F3709=REFERENCIAS!$C$24),16,IF(INFORMACION!$T3709='REFERENCIAS RIESGO'!$C$36,13,IF(INFORMACION!$F3709=REFERENCIAS!$C$24,10,7))),0)+VLOOKUP(L3709,REFERENCIAS!$C:$D,2,0)*VLOOKUP($L$2,PONDERADORES!A:P,IF(AND(INFORMACION!$T3709='REFERENCIAS RIESGO'!$C$36,INFORMACION!$F3709=REFERENCIAS!$C$24),16,IF(INFORMACION!$T3709='REFERENCIAS RIESGO'!$C$36,13,IF(INFORMACION!$F3709=REFERENCIAS!$C$24,10,7))),0)+VLOOKUP(F3709,REFERENCIAS!$C:$D,2,0)*VLOOKUP($F$2,PONDERADORES!A:P,IF(AND(INFORMACION!$T3709='REFERENCIAS RIESGO'!$C$36,INFORMACION!$F3709=REFERENCIAS!$C$24),16,IF(INFORMACION!$T3709='REFERENCIAS RIESGO'!$C$36,13,IF(INFORMACION!$F3709=REFERENCIAS!$C$24,10,7))),0)+VLOOKUP(T3709,REFERENCIAS!$C:$D,2,0)*VLOOKUP($T$2,PONDERADORES!A:P,IF(AND(INFORMACION!$T3709='REFERENCIAS RIESGO'!$C$36,INFORMACION!$F3709=REFERENCIAS!$C$24),16,IF(INFORMACION!$T3709='REFERENCIAS RIESGO'!$C$36,13,IF(INFORMACION!$F3709=REFERENCIAS!$C$24,10,7))),0)+VLOOKUP(IF(J3709&lt;=0.2,0.2,IF(AND(J3709&gt;0.2,J3709&lt;=0.4),0.4,IF(AND(J3709&gt;0.4,J3709&lt;=0.6),0.6,IF(AND(J3709&gt;0.6,J3709&lt;=0.8),0.8,IF(AND(J3709&gt;0.8,J3709&lt;=1),1))))),REFERENCIAS!$C:$D,2,0)*VLOOKUP($J$2,PONDERADORES!A:P,IF(AND(INFORMACION!$T3709='REFERENCIAS RIESGO'!$C$36,INFORMACION!$F3709=REFERENCIAS!$C$24),16,IF(INFORMACION!$T3709='REFERENCIAS RIESGO'!$C$36,13,IF(INFORMACION!$F3709=REFERENCIAS!$C$24,10,7))),0)</f>
        <v>#REF!</v>
      </c>
      <c r="Y3709" s="68">
        <f>+VLOOKUP(M3709,REFERENCIAS!$C:$D,2,0)*VLOOKUP($M$2,PONDERADORES!$A$7:$G$9,7,0)+VLOOKUP(N3709,REFERENCIAS!$C:$D,2,0)*VLOOKUP($N$2,PONDERADORES!$A$7:$G$9,7,0)+VLOOKUP(O3709,REFERENCIAS!$C:$D,2,0)*VLOOKUP($O$2,PONDERADORES!$A$7:$G$9,7,0)</f>
        <v>0.2</v>
      </c>
      <c r="Z3709" s="2">
        <f>+VLOOKUP(IF(R3709&lt;0.1,0,IF(AND(R3709&gt;=0.1,R3709&lt;0.2),0.1,IF(AND(R3709&gt;=0.2,R3709&lt;0.3),0.2,IF(R3709&gt;0.3,0.3,)))),REFERENCIAS!$C:$D,2,0)*VLOOKUP($R$2,PONDERADORES!$A$11:$G$11,7,0)</f>
        <v>15</v>
      </c>
      <c r="AA3709" s="92"/>
      <c r="AB3709" s="95" t="e">
        <f t="shared" ca="1" si="227"/>
        <v>#REF!</v>
      </c>
      <c r="AC3709" s="23" t="e">
        <f ca="1">IF(AB3709&gt;REFERENCIAS!$C$62,REFERENCIAS!$B$62,IF(AND(AB3709&gt;=REFERENCIAS!$C$63,AB3709&lt;REFERENCIAS!$D$63),REFERENCIAS!$B$63,IF(AND(AB3709&gt;REFERENCIAS!$C$64,AB3709&lt;=REFERENCIAS!$D$64),REFERENCIAS!$B$64,IF(AND(AB3709&gt;=REFERENCIAS!$C$65,AB3709&lt;REFERENCIAS!$D$65),REFERENCIAS!$B$65, "Revisar"))))</f>
        <v>#REF!</v>
      </c>
      <c r="AD3709" s="94" t="e">
        <f ca="1">VLOOKUP(AC3709,REFERENCIAS!$B$62:$G$65,4,FALSE)</f>
        <v>#REF!</v>
      </c>
    </row>
    <row r="3710" spans="1:30" ht="17.25" x14ac:dyDescent="0.25">
      <c r="A3710" s="74"/>
      <c r="B3710" s="19"/>
      <c r="C3710" s="19"/>
      <c r="D3710" s="50"/>
      <c r="E3710" s="73"/>
      <c r="F3710" s="74"/>
      <c r="G3710" s="9"/>
      <c r="H3710" s="48"/>
      <c r="I3710" s="49">
        <f t="shared" ca="1" si="228"/>
        <v>2022</v>
      </c>
      <c r="J3710" s="22">
        <f t="shared" ca="1" si="225"/>
        <v>1</v>
      </c>
      <c r="K3710" s="19"/>
      <c r="L3710" s="73"/>
      <c r="M3710" s="74"/>
      <c r="N3710" s="19"/>
      <c r="O3710" s="73"/>
      <c r="P3710" s="82">
        <v>1</v>
      </c>
      <c r="Q3710" s="24">
        <v>1</v>
      </c>
      <c r="R3710" s="81">
        <f t="shared" si="226"/>
        <v>1</v>
      </c>
      <c r="S3710" s="87"/>
      <c r="T3710" s="19"/>
      <c r="U3710" s="25"/>
      <c r="V3710" s="25"/>
      <c r="W3710" s="81"/>
      <c r="X3710" s="91" t="e">
        <f ca="1">+VLOOKUP(#REF!,REFERENCIAS!$C:$D,2,0)*VLOOKUP(#REF!,PONDERADORES!A:P,IF(AND(INFORMACION!$T3710='REFERENCIAS RIESGO'!$C$36,INFORMACION!$F3710=REFERENCIAS!$C$24),16,IF(INFORMACION!$T3710='REFERENCIAS RIESGO'!$C$36,13,IF(INFORMACION!$F3710=REFERENCIAS!$C$24,10,7))),0)+VLOOKUP(K3710,REFERENCIAS!$C:$D,2,0)*VLOOKUP($K$2,PONDERADORES!A:P,IF(AND(INFORMACION!$T3710='REFERENCIAS RIESGO'!$C$36,INFORMACION!$F3710=REFERENCIAS!$C$24),16,IF(INFORMACION!$T3710='REFERENCIAS RIESGO'!$C$36,13,IF(INFORMACION!$F3710=REFERENCIAS!$C$24,10,7))),0)+VLOOKUP(L3710,REFERENCIAS!$C:$D,2,0)*VLOOKUP($L$2,PONDERADORES!A:P,IF(AND(INFORMACION!$T3710='REFERENCIAS RIESGO'!$C$36,INFORMACION!$F3710=REFERENCIAS!$C$24),16,IF(INFORMACION!$T3710='REFERENCIAS RIESGO'!$C$36,13,IF(INFORMACION!$F3710=REFERENCIAS!$C$24,10,7))),0)+VLOOKUP(F3710,REFERENCIAS!$C:$D,2,0)*VLOOKUP($F$2,PONDERADORES!A:P,IF(AND(INFORMACION!$T3710='REFERENCIAS RIESGO'!$C$36,INFORMACION!$F3710=REFERENCIAS!$C$24),16,IF(INFORMACION!$T3710='REFERENCIAS RIESGO'!$C$36,13,IF(INFORMACION!$F3710=REFERENCIAS!$C$24,10,7))),0)+VLOOKUP(T3710,REFERENCIAS!$C:$D,2,0)*VLOOKUP($T$2,PONDERADORES!A:P,IF(AND(INFORMACION!$T3710='REFERENCIAS RIESGO'!$C$36,INFORMACION!$F3710=REFERENCIAS!$C$24),16,IF(INFORMACION!$T3710='REFERENCIAS RIESGO'!$C$36,13,IF(INFORMACION!$F3710=REFERENCIAS!$C$24,10,7))),0)+VLOOKUP(IF(J3710&lt;=0.2,0.2,IF(AND(J3710&gt;0.2,J3710&lt;=0.4),0.4,IF(AND(J3710&gt;0.4,J3710&lt;=0.6),0.6,IF(AND(J3710&gt;0.6,J3710&lt;=0.8),0.8,IF(AND(J3710&gt;0.8,J3710&lt;=1),1))))),REFERENCIAS!$C:$D,2,0)*VLOOKUP($J$2,PONDERADORES!A:P,IF(AND(INFORMACION!$T3710='REFERENCIAS RIESGO'!$C$36,INFORMACION!$F3710=REFERENCIAS!$C$24),16,IF(INFORMACION!$T3710='REFERENCIAS RIESGO'!$C$36,13,IF(INFORMACION!$F3710=REFERENCIAS!$C$24,10,7))),0)</f>
        <v>#REF!</v>
      </c>
      <c r="Y3710" s="68">
        <f>+VLOOKUP(M3710,REFERENCIAS!$C:$D,2,0)*VLOOKUP($M$2,PONDERADORES!$A$7:$G$9,7,0)+VLOOKUP(N3710,REFERENCIAS!$C:$D,2,0)*VLOOKUP($N$2,PONDERADORES!$A$7:$G$9,7,0)+VLOOKUP(O3710,REFERENCIAS!$C:$D,2,0)*VLOOKUP($O$2,PONDERADORES!$A$7:$G$9,7,0)</f>
        <v>0.2</v>
      </c>
      <c r="Z3710" s="2">
        <f>+VLOOKUP(IF(R3710&lt;0.1,0,IF(AND(R3710&gt;=0.1,R3710&lt;0.2),0.1,IF(AND(R3710&gt;=0.2,R3710&lt;0.3),0.2,IF(R3710&gt;0.3,0.3,)))),REFERENCIAS!$C:$D,2,0)*VLOOKUP($R$2,PONDERADORES!$A$11:$G$11,7,0)</f>
        <v>15</v>
      </c>
      <c r="AA3710" s="92"/>
      <c r="AB3710" s="95" t="e">
        <f t="shared" ca="1" si="227"/>
        <v>#REF!</v>
      </c>
      <c r="AC3710" s="23" t="e">
        <f ca="1">IF(AB3710&gt;REFERENCIAS!$C$62,REFERENCIAS!$B$62,IF(AND(AB3710&gt;=REFERENCIAS!$C$63,AB3710&lt;REFERENCIAS!$D$63),REFERENCIAS!$B$63,IF(AND(AB3710&gt;REFERENCIAS!$C$64,AB3710&lt;=REFERENCIAS!$D$64),REFERENCIAS!$B$64,IF(AND(AB3710&gt;=REFERENCIAS!$C$65,AB3710&lt;REFERENCIAS!$D$65),REFERENCIAS!$B$65, "Revisar"))))</f>
        <v>#REF!</v>
      </c>
      <c r="AD3710" s="94" t="e">
        <f ca="1">VLOOKUP(AC3710,REFERENCIAS!$B$62:$G$65,4,FALSE)</f>
        <v>#REF!</v>
      </c>
    </row>
    <row r="3711" spans="1:30" ht="17.25" x14ac:dyDescent="0.25">
      <c r="A3711" s="74"/>
      <c r="B3711" s="19"/>
      <c r="C3711" s="19"/>
      <c r="D3711" s="50"/>
      <c r="E3711" s="73"/>
      <c r="F3711" s="74"/>
      <c r="G3711" s="9"/>
      <c r="H3711" s="48"/>
      <c r="I3711" s="49">
        <f t="shared" ca="1" si="228"/>
        <v>2022</v>
      </c>
      <c r="J3711" s="22">
        <f t="shared" ca="1" si="225"/>
        <v>1</v>
      </c>
      <c r="K3711" s="19"/>
      <c r="L3711" s="73"/>
      <c r="M3711" s="74"/>
      <c r="N3711" s="19"/>
      <c r="O3711" s="73"/>
      <c r="P3711" s="82">
        <v>1</v>
      </c>
      <c r="Q3711" s="24">
        <v>1</v>
      </c>
      <c r="R3711" s="81">
        <f t="shared" si="226"/>
        <v>1</v>
      </c>
      <c r="S3711" s="87"/>
      <c r="T3711" s="19"/>
      <c r="U3711" s="25"/>
      <c r="V3711" s="25"/>
      <c r="W3711" s="81"/>
      <c r="X3711" s="91" t="e">
        <f ca="1">+VLOOKUP(#REF!,REFERENCIAS!$C:$D,2,0)*VLOOKUP(#REF!,PONDERADORES!A:P,IF(AND(INFORMACION!$T3711='REFERENCIAS RIESGO'!$C$36,INFORMACION!$F3711=REFERENCIAS!$C$24),16,IF(INFORMACION!$T3711='REFERENCIAS RIESGO'!$C$36,13,IF(INFORMACION!$F3711=REFERENCIAS!$C$24,10,7))),0)+VLOOKUP(K3711,REFERENCIAS!$C:$D,2,0)*VLOOKUP($K$2,PONDERADORES!A:P,IF(AND(INFORMACION!$T3711='REFERENCIAS RIESGO'!$C$36,INFORMACION!$F3711=REFERENCIAS!$C$24),16,IF(INFORMACION!$T3711='REFERENCIAS RIESGO'!$C$36,13,IF(INFORMACION!$F3711=REFERENCIAS!$C$24,10,7))),0)+VLOOKUP(L3711,REFERENCIAS!$C:$D,2,0)*VLOOKUP($L$2,PONDERADORES!A:P,IF(AND(INFORMACION!$T3711='REFERENCIAS RIESGO'!$C$36,INFORMACION!$F3711=REFERENCIAS!$C$24),16,IF(INFORMACION!$T3711='REFERENCIAS RIESGO'!$C$36,13,IF(INFORMACION!$F3711=REFERENCIAS!$C$24,10,7))),0)+VLOOKUP(F3711,REFERENCIAS!$C:$D,2,0)*VLOOKUP($F$2,PONDERADORES!A:P,IF(AND(INFORMACION!$T3711='REFERENCIAS RIESGO'!$C$36,INFORMACION!$F3711=REFERENCIAS!$C$24),16,IF(INFORMACION!$T3711='REFERENCIAS RIESGO'!$C$36,13,IF(INFORMACION!$F3711=REFERENCIAS!$C$24,10,7))),0)+VLOOKUP(T3711,REFERENCIAS!$C:$D,2,0)*VLOOKUP($T$2,PONDERADORES!A:P,IF(AND(INFORMACION!$T3711='REFERENCIAS RIESGO'!$C$36,INFORMACION!$F3711=REFERENCIAS!$C$24),16,IF(INFORMACION!$T3711='REFERENCIAS RIESGO'!$C$36,13,IF(INFORMACION!$F3711=REFERENCIAS!$C$24,10,7))),0)+VLOOKUP(IF(J3711&lt;=0.2,0.2,IF(AND(J3711&gt;0.2,J3711&lt;=0.4),0.4,IF(AND(J3711&gt;0.4,J3711&lt;=0.6),0.6,IF(AND(J3711&gt;0.6,J3711&lt;=0.8),0.8,IF(AND(J3711&gt;0.8,J3711&lt;=1),1))))),REFERENCIAS!$C:$D,2,0)*VLOOKUP($J$2,PONDERADORES!A:P,IF(AND(INFORMACION!$T3711='REFERENCIAS RIESGO'!$C$36,INFORMACION!$F3711=REFERENCIAS!$C$24),16,IF(INFORMACION!$T3711='REFERENCIAS RIESGO'!$C$36,13,IF(INFORMACION!$F3711=REFERENCIAS!$C$24,10,7))),0)</f>
        <v>#REF!</v>
      </c>
      <c r="Y3711" s="68">
        <f>+VLOOKUP(M3711,REFERENCIAS!$C:$D,2,0)*VLOOKUP($M$2,PONDERADORES!$A$7:$G$9,7,0)+VLOOKUP(N3711,REFERENCIAS!$C:$D,2,0)*VLOOKUP($N$2,PONDERADORES!$A$7:$G$9,7,0)+VLOOKUP(O3711,REFERENCIAS!$C:$D,2,0)*VLOOKUP($O$2,PONDERADORES!$A$7:$G$9,7,0)</f>
        <v>0.2</v>
      </c>
      <c r="Z3711" s="2">
        <f>+VLOOKUP(IF(R3711&lt;0.1,0,IF(AND(R3711&gt;=0.1,R3711&lt;0.2),0.1,IF(AND(R3711&gt;=0.2,R3711&lt;0.3),0.2,IF(R3711&gt;0.3,0.3,)))),REFERENCIAS!$C:$D,2,0)*VLOOKUP($R$2,PONDERADORES!$A$11:$G$11,7,0)</f>
        <v>15</v>
      </c>
      <c r="AA3711" s="92"/>
      <c r="AB3711" s="95" t="e">
        <f t="shared" ca="1" si="227"/>
        <v>#REF!</v>
      </c>
      <c r="AC3711" s="23" t="e">
        <f ca="1">IF(AB3711&gt;REFERENCIAS!$C$62,REFERENCIAS!$B$62,IF(AND(AB3711&gt;=REFERENCIAS!$C$63,AB3711&lt;REFERENCIAS!$D$63),REFERENCIAS!$B$63,IF(AND(AB3711&gt;REFERENCIAS!$C$64,AB3711&lt;=REFERENCIAS!$D$64),REFERENCIAS!$B$64,IF(AND(AB3711&gt;=REFERENCIAS!$C$65,AB3711&lt;REFERENCIAS!$D$65),REFERENCIAS!$B$65, "Revisar"))))</f>
        <v>#REF!</v>
      </c>
      <c r="AD3711" s="94" t="e">
        <f ca="1">VLOOKUP(AC3711,REFERENCIAS!$B$62:$G$65,4,FALSE)</f>
        <v>#REF!</v>
      </c>
    </row>
    <row r="3712" spans="1:30" ht="17.25" x14ac:dyDescent="0.25">
      <c r="A3712" s="74"/>
      <c r="B3712" s="19"/>
      <c r="C3712" s="19"/>
      <c r="D3712" s="50"/>
      <c r="E3712" s="73"/>
      <c r="F3712" s="74"/>
      <c r="G3712" s="9"/>
      <c r="H3712" s="48"/>
      <c r="I3712" s="49">
        <f t="shared" ca="1" si="228"/>
        <v>2022</v>
      </c>
      <c r="J3712" s="22">
        <f t="shared" ca="1" si="225"/>
        <v>1</v>
      </c>
      <c r="K3712" s="19"/>
      <c r="L3712" s="73"/>
      <c r="M3712" s="74"/>
      <c r="N3712" s="19"/>
      <c r="O3712" s="73"/>
      <c r="P3712" s="82">
        <v>1</v>
      </c>
      <c r="Q3712" s="24">
        <v>1</v>
      </c>
      <c r="R3712" s="81">
        <f t="shared" si="226"/>
        <v>1</v>
      </c>
      <c r="S3712" s="87"/>
      <c r="T3712" s="19"/>
      <c r="U3712" s="25"/>
      <c r="V3712" s="25"/>
      <c r="W3712" s="81"/>
      <c r="X3712" s="91" t="e">
        <f ca="1">+VLOOKUP(#REF!,REFERENCIAS!$C:$D,2,0)*VLOOKUP(#REF!,PONDERADORES!A:P,IF(AND(INFORMACION!$T3712='REFERENCIAS RIESGO'!$C$36,INFORMACION!$F3712=REFERENCIAS!$C$24),16,IF(INFORMACION!$T3712='REFERENCIAS RIESGO'!$C$36,13,IF(INFORMACION!$F3712=REFERENCIAS!$C$24,10,7))),0)+VLOOKUP(K3712,REFERENCIAS!$C:$D,2,0)*VLOOKUP($K$2,PONDERADORES!A:P,IF(AND(INFORMACION!$T3712='REFERENCIAS RIESGO'!$C$36,INFORMACION!$F3712=REFERENCIAS!$C$24),16,IF(INFORMACION!$T3712='REFERENCIAS RIESGO'!$C$36,13,IF(INFORMACION!$F3712=REFERENCIAS!$C$24,10,7))),0)+VLOOKUP(L3712,REFERENCIAS!$C:$D,2,0)*VLOOKUP($L$2,PONDERADORES!A:P,IF(AND(INFORMACION!$T3712='REFERENCIAS RIESGO'!$C$36,INFORMACION!$F3712=REFERENCIAS!$C$24),16,IF(INFORMACION!$T3712='REFERENCIAS RIESGO'!$C$36,13,IF(INFORMACION!$F3712=REFERENCIAS!$C$24,10,7))),0)+VLOOKUP(F3712,REFERENCIAS!$C:$D,2,0)*VLOOKUP($F$2,PONDERADORES!A:P,IF(AND(INFORMACION!$T3712='REFERENCIAS RIESGO'!$C$36,INFORMACION!$F3712=REFERENCIAS!$C$24),16,IF(INFORMACION!$T3712='REFERENCIAS RIESGO'!$C$36,13,IF(INFORMACION!$F3712=REFERENCIAS!$C$24,10,7))),0)+VLOOKUP(T3712,REFERENCIAS!$C:$D,2,0)*VLOOKUP($T$2,PONDERADORES!A:P,IF(AND(INFORMACION!$T3712='REFERENCIAS RIESGO'!$C$36,INFORMACION!$F3712=REFERENCIAS!$C$24),16,IF(INFORMACION!$T3712='REFERENCIAS RIESGO'!$C$36,13,IF(INFORMACION!$F3712=REFERENCIAS!$C$24,10,7))),0)+VLOOKUP(IF(J3712&lt;=0.2,0.2,IF(AND(J3712&gt;0.2,J3712&lt;=0.4),0.4,IF(AND(J3712&gt;0.4,J3712&lt;=0.6),0.6,IF(AND(J3712&gt;0.6,J3712&lt;=0.8),0.8,IF(AND(J3712&gt;0.8,J3712&lt;=1),1))))),REFERENCIAS!$C:$D,2,0)*VLOOKUP($J$2,PONDERADORES!A:P,IF(AND(INFORMACION!$T3712='REFERENCIAS RIESGO'!$C$36,INFORMACION!$F3712=REFERENCIAS!$C$24),16,IF(INFORMACION!$T3712='REFERENCIAS RIESGO'!$C$36,13,IF(INFORMACION!$F3712=REFERENCIAS!$C$24,10,7))),0)</f>
        <v>#REF!</v>
      </c>
      <c r="Y3712" s="68">
        <f>+VLOOKUP(M3712,REFERENCIAS!$C:$D,2,0)*VLOOKUP($M$2,PONDERADORES!$A$7:$G$9,7,0)+VLOOKUP(N3712,REFERENCIAS!$C:$D,2,0)*VLOOKUP($N$2,PONDERADORES!$A$7:$G$9,7,0)+VLOOKUP(O3712,REFERENCIAS!$C:$D,2,0)*VLOOKUP($O$2,PONDERADORES!$A$7:$G$9,7,0)</f>
        <v>0.2</v>
      </c>
      <c r="Z3712" s="2">
        <f>+VLOOKUP(IF(R3712&lt;0.1,0,IF(AND(R3712&gt;=0.1,R3712&lt;0.2),0.1,IF(AND(R3712&gt;=0.2,R3712&lt;0.3),0.2,IF(R3712&gt;0.3,0.3,)))),REFERENCIAS!$C:$D,2,0)*VLOOKUP($R$2,PONDERADORES!$A$11:$G$11,7,0)</f>
        <v>15</v>
      </c>
      <c r="AA3712" s="92"/>
      <c r="AB3712" s="95" t="e">
        <f t="shared" ca="1" si="227"/>
        <v>#REF!</v>
      </c>
      <c r="AC3712" s="23" t="e">
        <f ca="1">IF(AB3712&gt;REFERENCIAS!$C$62,REFERENCIAS!$B$62,IF(AND(AB3712&gt;=REFERENCIAS!$C$63,AB3712&lt;REFERENCIAS!$D$63),REFERENCIAS!$B$63,IF(AND(AB3712&gt;REFERENCIAS!$C$64,AB3712&lt;=REFERENCIAS!$D$64),REFERENCIAS!$B$64,IF(AND(AB3712&gt;=REFERENCIAS!$C$65,AB3712&lt;REFERENCIAS!$D$65),REFERENCIAS!$B$65, "Revisar"))))</f>
        <v>#REF!</v>
      </c>
      <c r="AD3712" s="94" t="e">
        <f ca="1">VLOOKUP(AC3712,REFERENCIAS!$B$62:$G$65,4,FALSE)</f>
        <v>#REF!</v>
      </c>
    </row>
    <row r="3713" spans="1:30" ht="17.25" x14ac:dyDescent="0.25">
      <c r="A3713" s="74"/>
      <c r="B3713" s="19"/>
      <c r="C3713" s="19"/>
      <c r="D3713" s="50"/>
      <c r="E3713" s="73"/>
      <c r="F3713" s="74"/>
      <c r="G3713" s="9"/>
      <c r="H3713" s="48"/>
      <c r="I3713" s="49">
        <f t="shared" ca="1" si="228"/>
        <v>2022</v>
      </c>
      <c r="J3713" s="22">
        <f t="shared" ca="1" si="225"/>
        <v>1</v>
      </c>
      <c r="K3713" s="19"/>
      <c r="L3713" s="73"/>
      <c r="M3713" s="74"/>
      <c r="N3713" s="19"/>
      <c r="O3713" s="73"/>
      <c r="P3713" s="82">
        <v>1</v>
      </c>
      <c r="Q3713" s="24">
        <v>1</v>
      </c>
      <c r="R3713" s="81">
        <f t="shared" si="226"/>
        <v>1</v>
      </c>
      <c r="S3713" s="87"/>
      <c r="T3713" s="19"/>
      <c r="U3713" s="25"/>
      <c r="V3713" s="25"/>
      <c r="W3713" s="81"/>
      <c r="X3713" s="91" t="e">
        <f ca="1">+VLOOKUP(#REF!,REFERENCIAS!$C:$D,2,0)*VLOOKUP(#REF!,PONDERADORES!A:P,IF(AND(INFORMACION!$T3713='REFERENCIAS RIESGO'!$C$36,INFORMACION!$F3713=REFERENCIAS!$C$24),16,IF(INFORMACION!$T3713='REFERENCIAS RIESGO'!$C$36,13,IF(INFORMACION!$F3713=REFERENCIAS!$C$24,10,7))),0)+VLOOKUP(K3713,REFERENCIAS!$C:$D,2,0)*VLOOKUP($K$2,PONDERADORES!A:P,IF(AND(INFORMACION!$T3713='REFERENCIAS RIESGO'!$C$36,INFORMACION!$F3713=REFERENCIAS!$C$24),16,IF(INFORMACION!$T3713='REFERENCIAS RIESGO'!$C$36,13,IF(INFORMACION!$F3713=REFERENCIAS!$C$24,10,7))),0)+VLOOKUP(L3713,REFERENCIAS!$C:$D,2,0)*VLOOKUP($L$2,PONDERADORES!A:P,IF(AND(INFORMACION!$T3713='REFERENCIAS RIESGO'!$C$36,INFORMACION!$F3713=REFERENCIAS!$C$24),16,IF(INFORMACION!$T3713='REFERENCIAS RIESGO'!$C$36,13,IF(INFORMACION!$F3713=REFERENCIAS!$C$24,10,7))),0)+VLOOKUP(F3713,REFERENCIAS!$C:$D,2,0)*VLOOKUP($F$2,PONDERADORES!A:P,IF(AND(INFORMACION!$T3713='REFERENCIAS RIESGO'!$C$36,INFORMACION!$F3713=REFERENCIAS!$C$24),16,IF(INFORMACION!$T3713='REFERENCIAS RIESGO'!$C$36,13,IF(INFORMACION!$F3713=REFERENCIAS!$C$24,10,7))),0)+VLOOKUP(T3713,REFERENCIAS!$C:$D,2,0)*VLOOKUP($T$2,PONDERADORES!A:P,IF(AND(INFORMACION!$T3713='REFERENCIAS RIESGO'!$C$36,INFORMACION!$F3713=REFERENCIAS!$C$24),16,IF(INFORMACION!$T3713='REFERENCIAS RIESGO'!$C$36,13,IF(INFORMACION!$F3713=REFERENCIAS!$C$24,10,7))),0)+VLOOKUP(IF(J3713&lt;=0.2,0.2,IF(AND(J3713&gt;0.2,J3713&lt;=0.4),0.4,IF(AND(J3713&gt;0.4,J3713&lt;=0.6),0.6,IF(AND(J3713&gt;0.6,J3713&lt;=0.8),0.8,IF(AND(J3713&gt;0.8,J3713&lt;=1),1))))),REFERENCIAS!$C:$D,2,0)*VLOOKUP($J$2,PONDERADORES!A:P,IF(AND(INFORMACION!$T3713='REFERENCIAS RIESGO'!$C$36,INFORMACION!$F3713=REFERENCIAS!$C$24),16,IF(INFORMACION!$T3713='REFERENCIAS RIESGO'!$C$36,13,IF(INFORMACION!$F3713=REFERENCIAS!$C$24,10,7))),0)</f>
        <v>#REF!</v>
      </c>
      <c r="Y3713" s="68">
        <f>+VLOOKUP(M3713,REFERENCIAS!$C:$D,2,0)*VLOOKUP($M$2,PONDERADORES!$A$7:$G$9,7,0)+VLOOKUP(N3713,REFERENCIAS!$C:$D,2,0)*VLOOKUP($N$2,PONDERADORES!$A$7:$G$9,7,0)+VLOOKUP(O3713,REFERENCIAS!$C:$D,2,0)*VLOOKUP($O$2,PONDERADORES!$A$7:$G$9,7,0)</f>
        <v>0.2</v>
      </c>
      <c r="Z3713" s="2">
        <f>+VLOOKUP(IF(R3713&lt;0.1,0,IF(AND(R3713&gt;=0.1,R3713&lt;0.2),0.1,IF(AND(R3713&gt;=0.2,R3713&lt;0.3),0.2,IF(R3713&gt;0.3,0.3,)))),REFERENCIAS!$C:$D,2,0)*VLOOKUP($R$2,PONDERADORES!$A$11:$G$11,7,0)</f>
        <v>15</v>
      </c>
      <c r="AA3713" s="92"/>
      <c r="AB3713" s="95" t="e">
        <f t="shared" ca="1" si="227"/>
        <v>#REF!</v>
      </c>
      <c r="AC3713" s="23" t="e">
        <f ca="1">IF(AB3713&gt;REFERENCIAS!$C$62,REFERENCIAS!$B$62,IF(AND(AB3713&gt;=REFERENCIAS!$C$63,AB3713&lt;REFERENCIAS!$D$63),REFERENCIAS!$B$63,IF(AND(AB3713&gt;REFERENCIAS!$C$64,AB3713&lt;=REFERENCIAS!$D$64),REFERENCIAS!$B$64,IF(AND(AB3713&gt;=REFERENCIAS!$C$65,AB3713&lt;REFERENCIAS!$D$65),REFERENCIAS!$B$65, "Revisar"))))</f>
        <v>#REF!</v>
      </c>
      <c r="AD3713" s="94" t="e">
        <f ca="1">VLOOKUP(AC3713,REFERENCIAS!$B$62:$G$65,4,FALSE)</f>
        <v>#REF!</v>
      </c>
    </row>
    <row r="3714" spans="1:30" ht="17.25" x14ac:dyDescent="0.25">
      <c r="A3714" s="74"/>
      <c r="B3714" s="19"/>
      <c r="C3714" s="19"/>
      <c r="D3714" s="50"/>
      <c r="E3714" s="73"/>
      <c r="F3714" s="74"/>
      <c r="G3714" s="9"/>
      <c r="H3714" s="48"/>
      <c r="I3714" s="49">
        <f t="shared" ca="1" si="228"/>
        <v>2022</v>
      </c>
      <c r="J3714" s="22">
        <f t="shared" ca="1" si="225"/>
        <v>1</v>
      </c>
      <c r="K3714" s="19"/>
      <c r="L3714" s="73"/>
      <c r="M3714" s="74"/>
      <c r="N3714" s="19"/>
      <c r="O3714" s="73"/>
      <c r="P3714" s="82">
        <v>1</v>
      </c>
      <c r="Q3714" s="24">
        <v>1</v>
      </c>
      <c r="R3714" s="81">
        <f t="shared" si="226"/>
        <v>1</v>
      </c>
      <c r="S3714" s="87"/>
      <c r="T3714" s="19"/>
      <c r="U3714" s="25"/>
      <c r="V3714" s="25"/>
      <c r="W3714" s="81"/>
      <c r="X3714" s="91" t="e">
        <f ca="1">+VLOOKUP(#REF!,REFERENCIAS!$C:$D,2,0)*VLOOKUP(#REF!,PONDERADORES!A:P,IF(AND(INFORMACION!$T3714='REFERENCIAS RIESGO'!$C$36,INFORMACION!$F3714=REFERENCIAS!$C$24),16,IF(INFORMACION!$T3714='REFERENCIAS RIESGO'!$C$36,13,IF(INFORMACION!$F3714=REFERENCIAS!$C$24,10,7))),0)+VLOOKUP(K3714,REFERENCIAS!$C:$D,2,0)*VLOOKUP($K$2,PONDERADORES!A:P,IF(AND(INFORMACION!$T3714='REFERENCIAS RIESGO'!$C$36,INFORMACION!$F3714=REFERENCIAS!$C$24),16,IF(INFORMACION!$T3714='REFERENCIAS RIESGO'!$C$36,13,IF(INFORMACION!$F3714=REFERENCIAS!$C$24,10,7))),0)+VLOOKUP(L3714,REFERENCIAS!$C:$D,2,0)*VLOOKUP($L$2,PONDERADORES!A:P,IF(AND(INFORMACION!$T3714='REFERENCIAS RIESGO'!$C$36,INFORMACION!$F3714=REFERENCIAS!$C$24),16,IF(INFORMACION!$T3714='REFERENCIAS RIESGO'!$C$36,13,IF(INFORMACION!$F3714=REFERENCIAS!$C$24,10,7))),0)+VLOOKUP(F3714,REFERENCIAS!$C:$D,2,0)*VLOOKUP($F$2,PONDERADORES!A:P,IF(AND(INFORMACION!$T3714='REFERENCIAS RIESGO'!$C$36,INFORMACION!$F3714=REFERENCIAS!$C$24),16,IF(INFORMACION!$T3714='REFERENCIAS RIESGO'!$C$36,13,IF(INFORMACION!$F3714=REFERENCIAS!$C$24,10,7))),0)+VLOOKUP(T3714,REFERENCIAS!$C:$D,2,0)*VLOOKUP($T$2,PONDERADORES!A:P,IF(AND(INFORMACION!$T3714='REFERENCIAS RIESGO'!$C$36,INFORMACION!$F3714=REFERENCIAS!$C$24),16,IF(INFORMACION!$T3714='REFERENCIAS RIESGO'!$C$36,13,IF(INFORMACION!$F3714=REFERENCIAS!$C$24,10,7))),0)+VLOOKUP(IF(J3714&lt;=0.2,0.2,IF(AND(J3714&gt;0.2,J3714&lt;=0.4),0.4,IF(AND(J3714&gt;0.4,J3714&lt;=0.6),0.6,IF(AND(J3714&gt;0.6,J3714&lt;=0.8),0.8,IF(AND(J3714&gt;0.8,J3714&lt;=1),1))))),REFERENCIAS!$C:$D,2,0)*VLOOKUP($J$2,PONDERADORES!A:P,IF(AND(INFORMACION!$T3714='REFERENCIAS RIESGO'!$C$36,INFORMACION!$F3714=REFERENCIAS!$C$24),16,IF(INFORMACION!$T3714='REFERENCIAS RIESGO'!$C$36,13,IF(INFORMACION!$F3714=REFERENCIAS!$C$24,10,7))),0)</f>
        <v>#REF!</v>
      </c>
      <c r="Y3714" s="68">
        <f>+VLOOKUP(M3714,REFERENCIAS!$C:$D,2,0)*VLOOKUP($M$2,PONDERADORES!$A$7:$G$9,7,0)+VLOOKUP(N3714,REFERENCIAS!$C:$D,2,0)*VLOOKUP($N$2,PONDERADORES!$A$7:$G$9,7,0)+VLOOKUP(O3714,REFERENCIAS!$C:$D,2,0)*VLOOKUP($O$2,PONDERADORES!$A$7:$G$9,7,0)</f>
        <v>0.2</v>
      </c>
      <c r="Z3714" s="2">
        <f>+VLOOKUP(IF(R3714&lt;0.1,0,IF(AND(R3714&gt;=0.1,R3714&lt;0.2),0.1,IF(AND(R3714&gt;=0.2,R3714&lt;0.3),0.2,IF(R3714&gt;0.3,0.3,)))),REFERENCIAS!$C:$D,2,0)*VLOOKUP($R$2,PONDERADORES!$A$11:$G$11,7,0)</f>
        <v>15</v>
      </c>
      <c r="AA3714" s="92"/>
      <c r="AB3714" s="95" t="e">
        <f t="shared" ca="1" si="227"/>
        <v>#REF!</v>
      </c>
      <c r="AC3714" s="23" t="e">
        <f ca="1">IF(AB3714&gt;REFERENCIAS!$C$62,REFERENCIAS!$B$62,IF(AND(AB3714&gt;=REFERENCIAS!$C$63,AB3714&lt;REFERENCIAS!$D$63),REFERENCIAS!$B$63,IF(AND(AB3714&gt;REFERENCIAS!$C$64,AB3714&lt;=REFERENCIAS!$D$64),REFERENCIAS!$B$64,IF(AND(AB3714&gt;=REFERENCIAS!$C$65,AB3714&lt;REFERENCIAS!$D$65),REFERENCIAS!$B$65, "Revisar"))))</f>
        <v>#REF!</v>
      </c>
      <c r="AD3714" s="94" t="e">
        <f ca="1">VLOOKUP(AC3714,REFERENCIAS!$B$62:$G$65,4,FALSE)</f>
        <v>#REF!</v>
      </c>
    </row>
    <row r="3715" spans="1:30" ht="17.25" x14ac:dyDescent="0.25">
      <c r="A3715" s="74"/>
      <c r="B3715" s="19"/>
      <c r="C3715" s="19"/>
      <c r="D3715" s="50"/>
      <c r="E3715" s="73"/>
      <c r="F3715" s="74"/>
      <c r="G3715" s="9"/>
      <c r="H3715" s="48"/>
      <c r="I3715" s="49">
        <f t="shared" ca="1" si="228"/>
        <v>2022</v>
      </c>
      <c r="J3715" s="22">
        <f t="shared" ca="1" si="225"/>
        <v>1</v>
      </c>
      <c r="K3715" s="19"/>
      <c r="L3715" s="73"/>
      <c r="M3715" s="74"/>
      <c r="N3715" s="19"/>
      <c r="O3715" s="73"/>
      <c r="P3715" s="82">
        <v>1</v>
      </c>
      <c r="Q3715" s="24">
        <v>1</v>
      </c>
      <c r="R3715" s="81">
        <f t="shared" si="226"/>
        <v>1</v>
      </c>
      <c r="S3715" s="87"/>
      <c r="T3715" s="19"/>
      <c r="U3715" s="25"/>
      <c r="V3715" s="25"/>
      <c r="W3715" s="81"/>
      <c r="X3715" s="91" t="e">
        <f ca="1">+VLOOKUP(#REF!,REFERENCIAS!$C:$D,2,0)*VLOOKUP(#REF!,PONDERADORES!A:P,IF(AND(INFORMACION!$T3715='REFERENCIAS RIESGO'!$C$36,INFORMACION!$F3715=REFERENCIAS!$C$24),16,IF(INFORMACION!$T3715='REFERENCIAS RIESGO'!$C$36,13,IF(INFORMACION!$F3715=REFERENCIAS!$C$24,10,7))),0)+VLOOKUP(K3715,REFERENCIAS!$C:$D,2,0)*VLOOKUP($K$2,PONDERADORES!A:P,IF(AND(INFORMACION!$T3715='REFERENCIAS RIESGO'!$C$36,INFORMACION!$F3715=REFERENCIAS!$C$24),16,IF(INFORMACION!$T3715='REFERENCIAS RIESGO'!$C$36,13,IF(INFORMACION!$F3715=REFERENCIAS!$C$24,10,7))),0)+VLOOKUP(L3715,REFERENCIAS!$C:$D,2,0)*VLOOKUP($L$2,PONDERADORES!A:P,IF(AND(INFORMACION!$T3715='REFERENCIAS RIESGO'!$C$36,INFORMACION!$F3715=REFERENCIAS!$C$24),16,IF(INFORMACION!$T3715='REFERENCIAS RIESGO'!$C$36,13,IF(INFORMACION!$F3715=REFERENCIAS!$C$24,10,7))),0)+VLOOKUP(F3715,REFERENCIAS!$C:$D,2,0)*VLOOKUP($F$2,PONDERADORES!A:P,IF(AND(INFORMACION!$T3715='REFERENCIAS RIESGO'!$C$36,INFORMACION!$F3715=REFERENCIAS!$C$24),16,IF(INFORMACION!$T3715='REFERENCIAS RIESGO'!$C$36,13,IF(INFORMACION!$F3715=REFERENCIAS!$C$24,10,7))),0)+VLOOKUP(T3715,REFERENCIAS!$C:$D,2,0)*VLOOKUP($T$2,PONDERADORES!A:P,IF(AND(INFORMACION!$T3715='REFERENCIAS RIESGO'!$C$36,INFORMACION!$F3715=REFERENCIAS!$C$24),16,IF(INFORMACION!$T3715='REFERENCIAS RIESGO'!$C$36,13,IF(INFORMACION!$F3715=REFERENCIAS!$C$24,10,7))),0)+VLOOKUP(IF(J3715&lt;=0.2,0.2,IF(AND(J3715&gt;0.2,J3715&lt;=0.4),0.4,IF(AND(J3715&gt;0.4,J3715&lt;=0.6),0.6,IF(AND(J3715&gt;0.6,J3715&lt;=0.8),0.8,IF(AND(J3715&gt;0.8,J3715&lt;=1),1))))),REFERENCIAS!$C:$D,2,0)*VLOOKUP($J$2,PONDERADORES!A:P,IF(AND(INFORMACION!$T3715='REFERENCIAS RIESGO'!$C$36,INFORMACION!$F3715=REFERENCIAS!$C$24),16,IF(INFORMACION!$T3715='REFERENCIAS RIESGO'!$C$36,13,IF(INFORMACION!$F3715=REFERENCIAS!$C$24,10,7))),0)</f>
        <v>#REF!</v>
      </c>
      <c r="Y3715" s="68">
        <f>+VLOOKUP(M3715,REFERENCIAS!$C:$D,2,0)*VLOOKUP($M$2,PONDERADORES!$A$7:$G$9,7,0)+VLOOKUP(N3715,REFERENCIAS!$C:$D,2,0)*VLOOKUP($N$2,PONDERADORES!$A$7:$G$9,7,0)+VLOOKUP(O3715,REFERENCIAS!$C:$D,2,0)*VLOOKUP($O$2,PONDERADORES!$A$7:$G$9,7,0)</f>
        <v>0.2</v>
      </c>
      <c r="Z3715" s="2">
        <f>+VLOOKUP(IF(R3715&lt;0.1,0,IF(AND(R3715&gt;=0.1,R3715&lt;0.2),0.1,IF(AND(R3715&gt;=0.2,R3715&lt;0.3),0.2,IF(R3715&gt;0.3,0.3,)))),REFERENCIAS!$C:$D,2,0)*VLOOKUP($R$2,PONDERADORES!$A$11:$G$11,7,0)</f>
        <v>15</v>
      </c>
      <c r="AA3715" s="92"/>
      <c r="AB3715" s="95" t="e">
        <f t="shared" ca="1" si="227"/>
        <v>#REF!</v>
      </c>
      <c r="AC3715" s="23" t="e">
        <f ca="1">IF(AB3715&gt;REFERENCIAS!$C$62,REFERENCIAS!$B$62,IF(AND(AB3715&gt;=REFERENCIAS!$C$63,AB3715&lt;REFERENCIAS!$D$63),REFERENCIAS!$B$63,IF(AND(AB3715&gt;REFERENCIAS!$C$64,AB3715&lt;=REFERENCIAS!$D$64),REFERENCIAS!$B$64,IF(AND(AB3715&gt;=REFERENCIAS!$C$65,AB3715&lt;REFERENCIAS!$D$65),REFERENCIAS!$B$65, "Revisar"))))</f>
        <v>#REF!</v>
      </c>
      <c r="AD3715" s="94" t="e">
        <f ca="1">VLOOKUP(AC3715,REFERENCIAS!$B$62:$G$65,4,FALSE)</f>
        <v>#REF!</v>
      </c>
    </row>
    <row r="3716" spans="1:30" ht="17.25" x14ac:dyDescent="0.25">
      <c r="A3716" s="74"/>
      <c r="B3716" s="19"/>
      <c r="C3716" s="19"/>
      <c r="D3716" s="50"/>
      <c r="E3716" s="73"/>
      <c r="F3716" s="74"/>
      <c r="G3716" s="9"/>
      <c r="H3716" s="48"/>
      <c r="I3716" s="49">
        <f t="shared" ca="1" si="228"/>
        <v>2022</v>
      </c>
      <c r="J3716" s="22">
        <f t="shared" ref="J3716:J3779" ca="1" si="229">IF(I3716&gt;G3716,1,I3716/G3716)</f>
        <v>1</v>
      </c>
      <c r="K3716" s="19"/>
      <c r="L3716" s="73"/>
      <c r="M3716" s="74"/>
      <c r="N3716" s="19"/>
      <c r="O3716" s="73"/>
      <c r="P3716" s="82">
        <v>1</v>
      </c>
      <c r="Q3716" s="24">
        <v>1</v>
      </c>
      <c r="R3716" s="81">
        <f t="shared" si="226"/>
        <v>1</v>
      </c>
      <c r="S3716" s="87"/>
      <c r="T3716" s="19"/>
      <c r="U3716" s="25"/>
      <c r="V3716" s="25"/>
      <c r="W3716" s="81"/>
      <c r="X3716" s="91" t="e">
        <f ca="1">+VLOOKUP(#REF!,REFERENCIAS!$C:$D,2,0)*VLOOKUP(#REF!,PONDERADORES!A:P,IF(AND(INFORMACION!$T3716='REFERENCIAS RIESGO'!$C$36,INFORMACION!$F3716=REFERENCIAS!$C$24),16,IF(INFORMACION!$T3716='REFERENCIAS RIESGO'!$C$36,13,IF(INFORMACION!$F3716=REFERENCIAS!$C$24,10,7))),0)+VLOOKUP(K3716,REFERENCIAS!$C:$D,2,0)*VLOOKUP($K$2,PONDERADORES!A:P,IF(AND(INFORMACION!$T3716='REFERENCIAS RIESGO'!$C$36,INFORMACION!$F3716=REFERENCIAS!$C$24),16,IF(INFORMACION!$T3716='REFERENCIAS RIESGO'!$C$36,13,IF(INFORMACION!$F3716=REFERENCIAS!$C$24,10,7))),0)+VLOOKUP(L3716,REFERENCIAS!$C:$D,2,0)*VLOOKUP($L$2,PONDERADORES!A:P,IF(AND(INFORMACION!$T3716='REFERENCIAS RIESGO'!$C$36,INFORMACION!$F3716=REFERENCIAS!$C$24),16,IF(INFORMACION!$T3716='REFERENCIAS RIESGO'!$C$36,13,IF(INFORMACION!$F3716=REFERENCIAS!$C$24,10,7))),0)+VLOOKUP(F3716,REFERENCIAS!$C:$D,2,0)*VLOOKUP($F$2,PONDERADORES!A:P,IF(AND(INFORMACION!$T3716='REFERENCIAS RIESGO'!$C$36,INFORMACION!$F3716=REFERENCIAS!$C$24),16,IF(INFORMACION!$T3716='REFERENCIAS RIESGO'!$C$36,13,IF(INFORMACION!$F3716=REFERENCIAS!$C$24,10,7))),0)+VLOOKUP(T3716,REFERENCIAS!$C:$D,2,0)*VLOOKUP($T$2,PONDERADORES!A:P,IF(AND(INFORMACION!$T3716='REFERENCIAS RIESGO'!$C$36,INFORMACION!$F3716=REFERENCIAS!$C$24),16,IF(INFORMACION!$T3716='REFERENCIAS RIESGO'!$C$36,13,IF(INFORMACION!$F3716=REFERENCIAS!$C$24,10,7))),0)+VLOOKUP(IF(J3716&lt;=0.2,0.2,IF(AND(J3716&gt;0.2,J3716&lt;=0.4),0.4,IF(AND(J3716&gt;0.4,J3716&lt;=0.6),0.6,IF(AND(J3716&gt;0.6,J3716&lt;=0.8),0.8,IF(AND(J3716&gt;0.8,J3716&lt;=1),1))))),REFERENCIAS!$C:$D,2,0)*VLOOKUP($J$2,PONDERADORES!A:P,IF(AND(INFORMACION!$T3716='REFERENCIAS RIESGO'!$C$36,INFORMACION!$F3716=REFERENCIAS!$C$24),16,IF(INFORMACION!$T3716='REFERENCIAS RIESGO'!$C$36,13,IF(INFORMACION!$F3716=REFERENCIAS!$C$24,10,7))),0)</f>
        <v>#REF!</v>
      </c>
      <c r="Y3716" s="68">
        <f>+VLOOKUP(M3716,REFERENCIAS!$C:$D,2,0)*VLOOKUP($M$2,PONDERADORES!$A$7:$G$9,7,0)+VLOOKUP(N3716,REFERENCIAS!$C:$D,2,0)*VLOOKUP($N$2,PONDERADORES!$A$7:$G$9,7,0)+VLOOKUP(O3716,REFERENCIAS!$C:$D,2,0)*VLOOKUP($O$2,PONDERADORES!$A$7:$G$9,7,0)</f>
        <v>0.2</v>
      </c>
      <c r="Z3716" s="2">
        <f>+VLOOKUP(IF(R3716&lt;0.1,0,IF(AND(R3716&gt;=0.1,R3716&lt;0.2),0.1,IF(AND(R3716&gt;=0.2,R3716&lt;0.3),0.2,IF(R3716&gt;0.3,0.3,)))),REFERENCIAS!$C:$D,2,0)*VLOOKUP($R$2,PONDERADORES!$A$11:$G$11,7,0)</f>
        <v>15</v>
      </c>
      <c r="AA3716" s="92"/>
      <c r="AB3716" s="95" t="e">
        <f t="shared" ca="1" si="227"/>
        <v>#REF!</v>
      </c>
      <c r="AC3716" s="23" t="e">
        <f ca="1">IF(AB3716&gt;REFERENCIAS!$C$62,REFERENCIAS!$B$62,IF(AND(AB3716&gt;=REFERENCIAS!$C$63,AB3716&lt;REFERENCIAS!$D$63),REFERENCIAS!$B$63,IF(AND(AB3716&gt;REFERENCIAS!$C$64,AB3716&lt;=REFERENCIAS!$D$64),REFERENCIAS!$B$64,IF(AND(AB3716&gt;=REFERENCIAS!$C$65,AB3716&lt;REFERENCIAS!$D$65),REFERENCIAS!$B$65, "Revisar"))))</f>
        <v>#REF!</v>
      </c>
      <c r="AD3716" s="94" t="e">
        <f ca="1">VLOOKUP(AC3716,REFERENCIAS!$B$62:$G$65,4,FALSE)</f>
        <v>#REF!</v>
      </c>
    </row>
    <row r="3717" spans="1:30" ht="17.25" x14ac:dyDescent="0.25">
      <c r="A3717" s="74"/>
      <c r="B3717" s="19"/>
      <c r="C3717" s="19"/>
      <c r="D3717" s="50"/>
      <c r="E3717" s="73"/>
      <c r="F3717" s="74"/>
      <c r="G3717" s="9"/>
      <c r="H3717" s="48"/>
      <c r="I3717" s="49">
        <f t="shared" ca="1" si="228"/>
        <v>2022</v>
      </c>
      <c r="J3717" s="22">
        <f t="shared" ca="1" si="229"/>
        <v>1</v>
      </c>
      <c r="K3717" s="19"/>
      <c r="L3717" s="73"/>
      <c r="M3717" s="74"/>
      <c r="N3717" s="19"/>
      <c r="O3717" s="73"/>
      <c r="P3717" s="82">
        <v>1</v>
      </c>
      <c r="Q3717" s="24">
        <v>1</v>
      </c>
      <c r="R3717" s="81">
        <f t="shared" si="226"/>
        <v>1</v>
      </c>
      <c r="S3717" s="87"/>
      <c r="T3717" s="19"/>
      <c r="U3717" s="25"/>
      <c r="V3717" s="25"/>
      <c r="W3717" s="81"/>
      <c r="X3717" s="91" t="e">
        <f ca="1">+VLOOKUP(#REF!,REFERENCIAS!$C:$D,2,0)*VLOOKUP(#REF!,PONDERADORES!A:P,IF(AND(INFORMACION!$T3717='REFERENCIAS RIESGO'!$C$36,INFORMACION!$F3717=REFERENCIAS!$C$24),16,IF(INFORMACION!$T3717='REFERENCIAS RIESGO'!$C$36,13,IF(INFORMACION!$F3717=REFERENCIAS!$C$24,10,7))),0)+VLOOKUP(K3717,REFERENCIAS!$C:$D,2,0)*VLOOKUP($K$2,PONDERADORES!A:P,IF(AND(INFORMACION!$T3717='REFERENCIAS RIESGO'!$C$36,INFORMACION!$F3717=REFERENCIAS!$C$24),16,IF(INFORMACION!$T3717='REFERENCIAS RIESGO'!$C$36,13,IF(INFORMACION!$F3717=REFERENCIAS!$C$24,10,7))),0)+VLOOKUP(L3717,REFERENCIAS!$C:$D,2,0)*VLOOKUP($L$2,PONDERADORES!A:P,IF(AND(INFORMACION!$T3717='REFERENCIAS RIESGO'!$C$36,INFORMACION!$F3717=REFERENCIAS!$C$24),16,IF(INFORMACION!$T3717='REFERENCIAS RIESGO'!$C$36,13,IF(INFORMACION!$F3717=REFERENCIAS!$C$24,10,7))),0)+VLOOKUP(F3717,REFERENCIAS!$C:$D,2,0)*VLOOKUP($F$2,PONDERADORES!A:P,IF(AND(INFORMACION!$T3717='REFERENCIAS RIESGO'!$C$36,INFORMACION!$F3717=REFERENCIAS!$C$24),16,IF(INFORMACION!$T3717='REFERENCIAS RIESGO'!$C$36,13,IF(INFORMACION!$F3717=REFERENCIAS!$C$24,10,7))),0)+VLOOKUP(T3717,REFERENCIAS!$C:$D,2,0)*VLOOKUP($T$2,PONDERADORES!A:P,IF(AND(INFORMACION!$T3717='REFERENCIAS RIESGO'!$C$36,INFORMACION!$F3717=REFERENCIAS!$C$24),16,IF(INFORMACION!$T3717='REFERENCIAS RIESGO'!$C$36,13,IF(INFORMACION!$F3717=REFERENCIAS!$C$24,10,7))),0)+VLOOKUP(IF(J3717&lt;=0.2,0.2,IF(AND(J3717&gt;0.2,J3717&lt;=0.4),0.4,IF(AND(J3717&gt;0.4,J3717&lt;=0.6),0.6,IF(AND(J3717&gt;0.6,J3717&lt;=0.8),0.8,IF(AND(J3717&gt;0.8,J3717&lt;=1),1))))),REFERENCIAS!$C:$D,2,0)*VLOOKUP($J$2,PONDERADORES!A:P,IF(AND(INFORMACION!$T3717='REFERENCIAS RIESGO'!$C$36,INFORMACION!$F3717=REFERENCIAS!$C$24),16,IF(INFORMACION!$T3717='REFERENCIAS RIESGO'!$C$36,13,IF(INFORMACION!$F3717=REFERENCIAS!$C$24,10,7))),0)</f>
        <v>#REF!</v>
      </c>
      <c r="Y3717" s="68">
        <f>+VLOOKUP(M3717,REFERENCIAS!$C:$D,2,0)*VLOOKUP($M$2,PONDERADORES!$A$7:$G$9,7,0)+VLOOKUP(N3717,REFERENCIAS!$C:$D,2,0)*VLOOKUP($N$2,PONDERADORES!$A$7:$G$9,7,0)+VLOOKUP(O3717,REFERENCIAS!$C:$D,2,0)*VLOOKUP($O$2,PONDERADORES!$A$7:$G$9,7,0)</f>
        <v>0.2</v>
      </c>
      <c r="Z3717" s="2">
        <f>+VLOOKUP(IF(R3717&lt;0.1,0,IF(AND(R3717&gt;=0.1,R3717&lt;0.2),0.1,IF(AND(R3717&gt;=0.2,R3717&lt;0.3),0.2,IF(R3717&gt;0.3,0.3,)))),REFERENCIAS!$C:$D,2,0)*VLOOKUP($R$2,PONDERADORES!$A$11:$G$11,7,0)</f>
        <v>15</v>
      </c>
      <c r="AA3717" s="92"/>
      <c r="AB3717" s="95" t="e">
        <f t="shared" ca="1" si="227"/>
        <v>#REF!</v>
      </c>
      <c r="AC3717" s="23" t="e">
        <f ca="1">IF(AB3717&gt;REFERENCIAS!$C$62,REFERENCIAS!$B$62,IF(AND(AB3717&gt;=REFERENCIAS!$C$63,AB3717&lt;REFERENCIAS!$D$63),REFERENCIAS!$B$63,IF(AND(AB3717&gt;REFERENCIAS!$C$64,AB3717&lt;=REFERENCIAS!$D$64),REFERENCIAS!$B$64,IF(AND(AB3717&gt;=REFERENCIAS!$C$65,AB3717&lt;REFERENCIAS!$D$65),REFERENCIAS!$B$65, "Revisar"))))</f>
        <v>#REF!</v>
      </c>
      <c r="AD3717" s="94" t="e">
        <f ca="1">VLOOKUP(AC3717,REFERENCIAS!$B$62:$G$65,4,FALSE)</f>
        <v>#REF!</v>
      </c>
    </row>
    <row r="3718" spans="1:30" ht="17.25" x14ac:dyDescent="0.25">
      <c r="A3718" s="74"/>
      <c r="B3718" s="19"/>
      <c r="C3718" s="19"/>
      <c r="D3718" s="50"/>
      <c r="E3718" s="73"/>
      <c r="F3718" s="74"/>
      <c r="G3718" s="9"/>
      <c r="H3718" s="48"/>
      <c r="I3718" s="49">
        <f t="shared" ca="1" si="228"/>
        <v>2022</v>
      </c>
      <c r="J3718" s="22">
        <f t="shared" ca="1" si="229"/>
        <v>1</v>
      </c>
      <c r="K3718" s="19"/>
      <c r="L3718" s="73"/>
      <c r="M3718" s="74"/>
      <c r="N3718" s="19"/>
      <c r="O3718" s="73"/>
      <c r="P3718" s="82">
        <v>1</v>
      </c>
      <c r="Q3718" s="24">
        <v>1</v>
      </c>
      <c r="R3718" s="81">
        <f t="shared" ref="R3718:R3781" si="230">+Q3718/P3718</f>
        <v>1</v>
      </c>
      <c r="S3718" s="87"/>
      <c r="T3718" s="19"/>
      <c r="U3718" s="25"/>
      <c r="V3718" s="25"/>
      <c r="W3718" s="81"/>
      <c r="X3718" s="91" t="e">
        <f ca="1">+VLOOKUP(#REF!,REFERENCIAS!$C:$D,2,0)*VLOOKUP(#REF!,PONDERADORES!A:P,IF(AND(INFORMACION!$T3718='REFERENCIAS RIESGO'!$C$36,INFORMACION!$F3718=REFERENCIAS!$C$24),16,IF(INFORMACION!$T3718='REFERENCIAS RIESGO'!$C$36,13,IF(INFORMACION!$F3718=REFERENCIAS!$C$24,10,7))),0)+VLOOKUP(K3718,REFERENCIAS!$C:$D,2,0)*VLOOKUP($K$2,PONDERADORES!A:P,IF(AND(INFORMACION!$T3718='REFERENCIAS RIESGO'!$C$36,INFORMACION!$F3718=REFERENCIAS!$C$24),16,IF(INFORMACION!$T3718='REFERENCIAS RIESGO'!$C$36,13,IF(INFORMACION!$F3718=REFERENCIAS!$C$24,10,7))),0)+VLOOKUP(L3718,REFERENCIAS!$C:$D,2,0)*VLOOKUP($L$2,PONDERADORES!A:P,IF(AND(INFORMACION!$T3718='REFERENCIAS RIESGO'!$C$36,INFORMACION!$F3718=REFERENCIAS!$C$24),16,IF(INFORMACION!$T3718='REFERENCIAS RIESGO'!$C$36,13,IF(INFORMACION!$F3718=REFERENCIAS!$C$24,10,7))),0)+VLOOKUP(F3718,REFERENCIAS!$C:$D,2,0)*VLOOKUP($F$2,PONDERADORES!A:P,IF(AND(INFORMACION!$T3718='REFERENCIAS RIESGO'!$C$36,INFORMACION!$F3718=REFERENCIAS!$C$24),16,IF(INFORMACION!$T3718='REFERENCIAS RIESGO'!$C$36,13,IF(INFORMACION!$F3718=REFERENCIAS!$C$24,10,7))),0)+VLOOKUP(T3718,REFERENCIAS!$C:$D,2,0)*VLOOKUP($T$2,PONDERADORES!A:P,IF(AND(INFORMACION!$T3718='REFERENCIAS RIESGO'!$C$36,INFORMACION!$F3718=REFERENCIAS!$C$24),16,IF(INFORMACION!$T3718='REFERENCIAS RIESGO'!$C$36,13,IF(INFORMACION!$F3718=REFERENCIAS!$C$24,10,7))),0)+VLOOKUP(IF(J3718&lt;=0.2,0.2,IF(AND(J3718&gt;0.2,J3718&lt;=0.4),0.4,IF(AND(J3718&gt;0.4,J3718&lt;=0.6),0.6,IF(AND(J3718&gt;0.6,J3718&lt;=0.8),0.8,IF(AND(J3718&gt;0.8,J3718&lt;=1),1))))),REFERENCIAS!$C:$D,2,0)*VLOOKUP($J$2,PONDERADORES!A:P,IF(AND(INFORMACION!$T3718='REFERENCIAS RIESGO'!$C$36,INFORMACION!$F3718=REFERENCIAS!$C$24),16,IF(INFORMACION!$T3718='REFERENCIAS RIESGO'!$C$36,13,IF(INFORMACION!$F3718=REFERENCIAS!$C$24,10,7))),0)</f>
        <v>#REF!</v>
      </c>
      <c r="Y3718" s="68">
        <f>+VLOOKUP(M3718,REFERENCIAS!$C:$D,2,0)*VLOOKUP($M$2,PONDERADORES!$A$7:$G$9,7,0)+VLOOKUP(N3718,REFERENCIAS!$C:$D,2,0)*VLOOKUP($N$2,PONDERADORES!$A$7:$G$9,7,0)+VLOOKUP(O3718,REFERENCIAS!$C:$D,2,0)*VLOOKUP($O$2,PONDERADORES!$A$7:$G$9,7,0)</f>
        <v>0.2</v>
      </c>
      <c r="Z3718" s="2">
        <f>+VLOOKUP(IF(R3718&lt;0.1,0,IF(AND(R3718&gt;=0.1,R3718&lt;0.2),0.1,IF(AND(R3718&gt;=0.2,R3718&lt;0.3),0.2,IF(R3718&gt;0.3,0.3,)))),REFERENCIAS!$C:$D,2,0)*VLOOKUP($R$2,PONDERADORES!$A$11:$G$11,7,0)</f>
        <v>15</v>
      </c>
      <c r="AA3718" s="92"/>
      <c r="AB3718" s="95" t="e">
        <f t="shared" ref="AB3718:AB3781" ca="1" si="231">+X3718+Y3718+Z3718</f>
        <v>#REF!</v>
      </c>
      <c r="AC3718" s="23" t="e">
        <f ca="1">IF(AB3718&gt;REFERENCIAS!$C$62,REFERENCIAS!$B$62,IF(AND(AB3718&gt;=REFERENCIAS!$C$63,AB3718&lt;REFERENCIAS!$D$63),REFERENCIAS!$B$63,IF(AND(AB3718&gt;REFERENCIAS!$C$64,AB3718&lt;=REFERENCIAS!$D$64),REFERENCIAS!$B$64,IF(AND(AB3718&gt;=REFERENCIAS!$C$65,AB3718&lt;REFERENCIAS!$D$65),REFERENCIAS!$B$65, "Revisar"))))</f>
        <v>#REF!</v>
      </c>
      <c r="AD3718" s="94" t="e">
        <f ca="1">VLOOKUP(AC3718,REFERENCIAS!$B$62:$G$65,4,FALSE)</f>
        <v>#REF!</v>
      </c>
    </row>
    <row r="3719" spans="1:30" ht="17.25" x14ac:dyDescent="0.25">
      <c r="A3719" s="74"/>
      <c r="B3719" s="19"/>
      <c r="C3719" s="19"/>
      <c r="D3719" s="50"/>
      <c r="E3719" s="73"/>
      <c r="F3719" s="74"/>
      <c r="G3719" s="9"/>
      <c r="H3719" s="48"/>
      <c r="I3719" s="49">
        <f t="shared" ca="1" si="228"/>
        <v>2022</v>
      </c>
      <c r="J3719" s="22">
        <f t="shared" ca="1" si="229"/>
        <v>1</v>
      </c>
      <c r="K3719" s="19"/>
      <c r="L3719" s="73"/>
      <c r="M3719" s="74"/>
      <c r="N3719" s="19"/>
      <c r="O3719" s="73"/>
      <c r="P3719" s="82">
        <v>1</v>
      </c>
      <c r="Q3719" s="24">
        <v>1</v>
      </c>
      <c r="R3719" s="81">
        <f t="shared" si="230"/>
        <v>1</v>
      </c>
      <c r="S3719" s="87"/>
      <c r="T3719" s="19"/>
      <c r="U3719" s="25"/>
      <c r="V3719" s="25"/>
      <c r="W3719" s="81"/>
      <c r="X3719" s="91" t="e">
        <f ca="1">+VLOOKUP(#REF!,REFERENCIAS!$C:$D,2,0)*VLOOKUP(#REF!,PONDERADORES!A:P,IF(AND(INFORMACION!$T3719='REFERENCIAS RIESGO'!$C$36,INFORMACION!$F3719=REFERENCIAS!$C$24),16,IF(INFORMACION!$T3719='REFERENCIAS RIESGO'!$C$36,13,IF(INFORMACION!$F3719=REFERENCIAS!$C$24,10,7))),0)+VLOOKUP(K3719,REFERENCIAS!$C:$D,2,0)*VLOOKUP($K$2,PONDERADORES!A:P,IF(AND(INFORMACION!$T3719='REFERENCIAS RIESGO'!$C$36,INFORMACION!$F3719=REFERENCIAS!$C$24),16,IF(INFORMACION!$T3719='REFERENCIAS RIESGO'!$C$36,13,IF(INFORMACION!$F3719=REFERENCIAS!$C$24,10,7))),0)+VLOOKUP(L3719,REFERENCIAS!$C:$D,2,0)*VLOOKUP($L$2,PONDERADORES!A:P,IF(AND(INFORMACION!$T3719='REFERENCIAS RIESGO'!$C$36,INFORMACION!$F3719=REFERENCIAS!$C$24),16,IF(INFORMACION!$T3719='REFERENCIAS RIESGO'!$C$36,13,IF(INFORMACION!$F3719=REFERENCIAS!$C$24,10,7))),0)+VLOOKUP(F3719,REFERENCIAS!$C:$D,2,0)*VLOOKUP($F$2,PONDERADORES!A:P,IF(AND(INFORMACION!$T3719='REFERENCIAS RIESGO'!$C$36,INFORMACION!$F3719=REFERENCIAS!$C$24),16,IF(INFORMACION!$T3719='REFERENCIAS RIESGO'!$C$36,13,IF(INFORMACION!$F3719=REFERENCIAS!$C$24,10,7))),0)+VLOOKUP(T3719,REFERENCIAS!$C:$D,2,0)*VLOOKUP($T$2,PONDERADORES!A:P,IF(AND(INFORMACION!$T3719='REFERENCIAS RIESGO'!$C$36,INFORMACION!$F3719=REFERENCIAS!$C$24),16,IF(INFORMACION!$T3719='REFERENCIAS RIESGO'!$C$36,13,IF(INFORMACION!$F3719=REFERENCIAS!$C$24,10,7))),0)+VLOOKUP(IF(J3719&lt;=0.2,0.2,IF(AND(J3719&gt;0.2,J3719&lt;=0.4),0.4,IF(AND(J3719&gt;0.4,J3719&lt;=0.6),0.6,IF(AND(J3719&gt;0.6,J3719&lt;=0.8),0.8,IF(AND(J3719&gt;0.8,J3719&lt;=1),1))))),REFERENCIAS!$C:$D,2,0)*VLOOKUP($J$2,PONDERADORES!A:P,IF(AND(INFORMACION!$T3719='REFERENCIAS RIESGO'!$C$36,INFORMACION!$F3719=REFERENCIAS!$C$24),16,IF(INFORMACION!$T3719='REFERENCIAS RIESGO'!$C$36,13,IF(INFORMACION!$F3719=REFERENCIAS!$C$24,10,7))),0)</f>
        <v>#REF!</v>
      </c>
      <c r="Y3719" s="68">
        <f>+VLOOKUP(M3719,REFERENCIAS!$C:$D,2,0)*VLOOKUP($M$2,PONDERADORES!$A$7:$G$9,7,0)+VLOOKUP(N3719,REFERENCIAS!$C:$D,2,0)*VLOOKUP($N$2,PONDERADORES!$A$7:$G$9,7,0)+VLOOKUP(O3719,REFERENCIAS!$C:$D,2,0)*VLOOKUP($O$2,PONDERADORES!$A$7:$G$9,7,0)</f>
        <v>0.2</v>
      </c>
      <c r="Z3719" s="2">
        <f>+VLOOKUP(IF(R3719&lt;0.1,0,IF(AND(R3719&gt;=0.1,R3719&lt;0.2),0.1,IF(AND(R3719&gt;=0.2,R3719&lt;0.3),0.2,IF(R3719&gt;0.3,0.3,)))),REFERENCIAS!$C:$D,2,0)*VLOOKUP($R$2,PONDERADORES!$A$11:$G$11,7,0)</f>
        <v>15</v>
      </c>
      <c r="AA3719" s="92"/>
      <c r="AB3719" s="95" t="e">
        <f t="shared" ca="1" si="231"/>
        <v>#REF!</v>
      </c>
      <c r="AC3719" s="23" t="e">
        <f ca="1">IF(AB3719&gt;REFERENCIAS!$C$62,REFERENCIAS!$B$62,IF(AND(AB3719&gt;=REFERENCIAS!$C$63,AB3719&lt;REFERENCIAS!$D$63),REFERENCIAS!$B$63,IF(AND(AB3719&gt;REFERENCIAS!$C$64,AB3719&lt;=REFERENCIAS!$D$64),REFERENCIAS!$B$64,IF(AND(AB3719&gt;=REFERENCIAS!$C$65,AB3719&lt;REFERENCIAS!$D$65),REFERENCIAS!$B$65, "Revisar"))))</f>
        <v>#REF!</v>
      </c>
      <c r="AD3719" s="94" t="e">
        <f ca="1">VLOOKUP(AC3719,REFERENCIAS!$B$62:$G$65,4,FALSE)</f>
        <v>#REF!</v>
      </c>
    </row>
    <row r="3720" spans="1:30" ht="17.25" x14ac:dyDescent="0.25">
      <c r="A3720" s="74"/>
      <c r="B3720" s="19"/>
      <c r="C3720" s="19"/>
      <c r="D3720" s="50"/>
      <c r="E3720" s="73"/>
      <c r="F3720" s="74"/>
      <c r="G3720" s="9"/>
      <c r="H3720" s="48"/>
      <c r="I3720" s="49">
        <f t="shared" ca="1" si="228"/>
        <v>2022</v>
      </c>
      <c r="J3720" s="22">
        <f t="shared" ca="1" si="229"/>
        <v>1</v>
      </c>
      <c r="K3720" s="19"/>
      <c r="L3720" s="73"/>
      <c r="M3720" s="74"/>
      <c r="N3720" s="19"/>
      <c r="O3720" s="73"/>
      <c r="P3720" s="82">
        <v>1</v>
      </c>
      <c r="Q3720" s="24">
        <v>1</v>
      </c>
      <c r="R3720" s="81">
        <f t="shared" si="230"/>
        <v>1</v>
      </c>
      <c r="S3720" s="87"/>
      <c r="T3720" s="19"/>
      <c r="U3720" s="25"/>
      <c r="V3720" s="25"/>
      <c r="W3720" s="81"/>
      <c r="X3720" s="91" t="e">
        <f ca="1">+VLOOKUP(#REF!,REFERENCIAS!$C:$D,2,0)*VLOOKUP(#REF!,PONDERADORES!A:P,IF(AND(INFORMACION!$T3720='REFERENCIAS RIESGO'!$C$36,INFORMACION!$F3720=REFERENCIAS!$C$24),16,IF(INFORMACION!$T3720='REFERENCIAS RIESGO'!$C$36,13,IF(INFORMACION!$F3720=REFERENCIAS!$C$24,10,7))),0)+VLOOKUP(K3720,REFERENCIAS!$C:$D,2,0)*VLOOKUP($K$2,PONDERADORES!A:P,IF(AND(INFORMACION!$T3720='REFERENCIAS RIESGO'!$C$36,INFORMACION!$F3720=REFERENCIAS!$C$24),16,IF(INFORMACION!$T3720='REFERENCIAS RIESGO'!$C$36,13,IF(INFORMACION!$F3720=REFERENCIAS!$C$24,10,7))),0)+VLOOKUP(L3720,REFERENCIAS!$C:$D,2,0)*VLOOKUP($L$2,PONDERADORES!A:P,IF(AND(INFORMACION!$T3720='REFERENCIAS RIESGO'!$C$36,INFORMACION!$F3720=REFERENCIAS!$C$24),16,IF(INFORMACION!$T3720='REFERENCIAS RIESGO'!$C$36,13,IF(INFORMACION!$F3720=REFERENCIAS!$C$24,10,7))),0)+VLOOKUP(F3720,REFERENCIAS!$C:$D,2,0)*VLOOKUP($F$2,PONDERADORES!A:P,IF(AND(INFORMACION!$T3720='REFERENCIAS RIESGO'!$C$36,INFORMACION!$F3720=REFERENCIAS!$C$24),16,IF(INFORMACION!$T3720='REFERENCIAS RIESGO'!$C$36,13,IF(INFORMACION!$F3720=REFERENCIAS!$C$24,10,7))),0)+VLOOKUP(T3720,REFERENCIAS!$C:$D,2,0)*VLOOKUP($T$2,PONDERADORES!A:P,IF(AND(INFORMACION!$T3720='REFERENCIAS RIESGO'!$C$36,INFORMACION!$F3720=REFERENCIAS!$C$24),16,IF(INFORMACION!$T3720='REFERENCIAS RIESGO'!$C$36,13,IF(INFORMACION!$F3720=REFERENCIAS!$C$24,10,7))),0)+VLOOKUP(IF(J3720&lt;=0.2,0.2,IF(AND(J3720&gt;0.2,J3720&lt;=0.4),0.4,IF(AND(J3720&gt;0.4,J3720&lt;=0.6),0.6,IF(AND(J3720&gt;0.6,J3720&lt;=0.8),0.8,IF(AND(J3720&gt;0.8,J3720&lt;=1),1))))),REFERENCIAS!$C:$D,2,0)*VLOOKUP($J$2,PONDERADORES!A:P,IF(AND(INFORMACION!$T3720='REFERENCIAS RIESGO'!$C$36,INFORMACION!$F3720=REFERENCIAS!$C$24),16,IF(INFORMACION!$T3720='REFERENCIAS RIESGO'!$C$36,13,IF(INFORMACION!$F3720=REFERENCIAS!$C$24,10,7))),0)</f>
        <v>#REF!</v>
      </c>
      <c r="Y3720" s="68">
        <f>+VLOOKUP(M3720,REFERENCIAS!$C:$D,2,0)*VLOOKUP($M$2,PONDERADORES!$A$7:$G$9,7,0)+VLOOKUP(N3720,REFERENCIAS!$C:$D,2,0)*VLOOKUP($N$2,PONDERADORES!$A$7:$G$9,7,0)+VLOOKUP(O3720,REFERENCIAS!$C:$D,2,0)*VLOOKUP($O$2,PONDERADORES!$A$7:$G$9,7,0)</f>
        <v>0.2</v>
      </c>
      <c r="Z3720" s="2">
        <f>+VLOOKUP(IF(R3720&lt;0.1,0,IF(AND(R3720&gt;=0.1,R3720&lt;0.2),0.1,IF(AND(R3720&gt;=0.2,R3720&lt;0.3),0.2,IF(R3720&gt;0.3,0.3,)))),REFERENCIAS!$C:$D,2,0)*VLOOKUP($R$2,PONDERADORES!$A$11:$G$11,7,0)</f>
        <v>15</v>
      </c>
      <c r="AA3720" s="92"/>
      <c r="AB3720" s="95" t="e">
        <f t="shared" ca="1" si="231"/>
        <v>#REF!</v>
      </c>
      <c r="AC3720" s="23" t="e">
        <f ca="1">IF(AB3720&gt;REFERENCIAS!$C$62,REFERENCIAS!$B$62,IF(AND(AB3720&gt;=REFERENCIAS!$C$63,AB3720&lt;REFERENCIAS!$D$63),REFERENCIAS!$B$63,IF(AND(AB3720&gt;REFERENCIAS!$C$64,AB3720&lt;=REFERENCIAS!$D$64),REFERENCIAS!$B$64,IF(AND(AB3720&gt;=REFERENCIAS!$C$65,AB3720&lt;REFERENCIAS!$D$65),REFERENCIAS!$B$65, "Revisar"))))</f>
        <v>#REF!</v>
      </c>
      <c r="AD3720" s="94" t="e">
        <f ca="1">VLOOKUP(AC3720,REFERENCIAS!$B$62:$G$65,4,FALSE)</f>
        <v>#REF!</v>
      </c>
    </row>
    <row r="3721" spans="1:30" ht="17.25" x14ac:dyDescent="0.25">
      <c r="A3721" s="74"/>
      <c r="B3721" s="19"/>
      <c r="C3721" s="19"/>
      <c r="D3721" s="50"/>
      <c r="E3721" s="73"/>
      <c r="F3721" s="74"/>
      <c r="G3721" s="9"/>
      <c r="H3721" s="48"/>
      <c r="I3721" s="49">
        <f t="shared" ca="1" si="228"/>
        <v>2022</v>
      </c>
      <c r="J3721" s="22">
        <f t="shared" ca="1" si="229"/>
        <v>1</v>
      </c>
      <c r="K3721" s="19"/>
      <c r="L3721" s="73"/>
      <c r="M3721" s="74"/>
      <c r="N3721" s="19"/>
      <c r="O3721" s="73"/>
      <c r="P3721" s="82">
        <v>1</v>
      </c>
      <c r="Q3721" s="24">
        <v>1</v>
      </c>
      <c r="R3721" s="81">
        <f t="shared" si="230"/>
        <v>1</v>
      </c>
      <c r="S3721" s="87"/>
      <c r="T3721" s="19"/>
      <c r="U3721" s="25"/>
      <c r="V3721" s="25"/>
      <c r="W3721" s="81"/>
      <c r="X3721" s="91" t="e">
        <f ca="1">+VLOOKUP(#REF!,REFERENCIAS!$C:$D,2,0)*VLOOKUP(#REF!,PONDERADORES!A:P,IF(AND(INFORMACION!$T3721='REFERENCIAS RIESGO'!$C$36,INFORMACION!$F3721=REFERENCIAS!$C$24),16,IF(INFORMACION!$T3721='REFERENCIAS RIESGO'!$C$36,13,IF(INFORMACION!$F3721=REFERENCIAS!$C$24,10,7))),0)+VLOOKUP(K3721,REFERENCIAS!$C:$D,2,0)*VLOOKUP($K$2,PONDERADORES!A:P,IF(AND(INFORMACION!$T3721='REFERENCIAS RIESGO'!$C$36,INFORMACION!$F3721=REFERENCIAS!$C$24),16,IF(INFORMACION!$T3721='REFERENCIAS RIESGO'!$C$36,13,IF(INFORMACION!$F3721=REFERENCIAS!$C$24,10,7))),0)+VLOOKUP(L3721,REFERENCIAS!$C:$D,2,0)*VLOOKUP($L$2,PONDERADORES!A:P,IF(AND(INFORMACION!$T3721='REFERENCIAS RIESGO'!$C$36,INFORMACION!$F3721=REFERENCIAS!$C$24),16,IF(INFORMACION!$T3721='REFERENCIAS RIESGO'!$C$36,13,IF(INFORMACION!$F3721=REFERENCIAS!$C$24,10,7))),0)+VLOOKUP(F3721,REFERENCIAS!$C:$D,2,0)*VLOOKUP($F$2,PONDERADORES!A:P,IF(AND(INFORMACION!$T3721='REFERENCIAS RIESGO'!$C$36,INFORMACION!$F3721=REFERENCIAS!$C$24),16,IF(INFORMACION!$T3721='REFERENCIAS RIESGO'!$C$36,13,IF(INFORMACION!$F3721=REFERENCIAS!$C$24,10,7))),0)+VLOOKUP(T3721,REFERENCIAS!$C:$D,2,0)*VLOOKUP($T$2,PONDERADORES!A:P,IF(AND(INFORMACION!$T3721='REFERENCIAS RIESGO'!$C$36,INFORMACION!$F3721=REFERENCIAS!$C$24),16,IF(INFORMACION!$T3721='REFERENCIAS RIESGO'!$C$36,13,IF(INFORMACION!$F3721=REFERENCIAS!$C$24,10,7))),0)+VLOOKUP(IF(J3721&lt;=0.2,0.2,IF(AND(J3721&gt;0.2,J3721&lt;=0.4),0.4,IF(AND(J3721&gt;0.4,J3721&lt;=0.6),0.6,IF(AND(J3721&gt;0.6,J3721&lt;=0.8),0.8,IF(AND(J3721&gt;0.8,J3721&lt;=1),1))))),REFERENCIAS!$C:$D,2,0)*VLOOKUP($J$2,PONDERADORES!A:P,IF(AND(INFORMACION!$T3721='REFERENCIAS RIESGO'!$C$36,INFORMACION!$F3721=REFERENCIAS!$C$24),16,IF(INFORMACION!$T3721='REFERENCIAS RIESGO'!$C$36,13,IF(INFORMACION!$F3721=REFERENCIAS!$C$24,10,7))),0)</f>
        <v>#REF!</v>
      </c>
      <c r="Y3721" s="68">
        <f>+VLOOKUP(M3721,REFERENCIAS!$C:$D,2,0)*VLOOKUP($M$2,PONDERADORES!$A$7:$G$9,7,0)+VLOOKUP(N3721,REFERENCIAS!$C:$D,2,0)*VLOOKUP($N$2,PONDERADORES!$A$7:$G$9,7,0)+VLOOKUP(O3721,REFERENCIAS!$C:$D,2,0)*VLOOKUP($O$2,PONDERADORES!$A$7:$G$9,7,0)</f>
        <v>0.2</v>
      </c>
      <c r="Z3721" s="2">
        <f>+VLOOKUP(IF(R3721&lt;0.1,0,IF(AND(R3721&gt;=0.1,R3721&lt;0.2),0.1,IF(AND(R3721&gt;=0.2,R3721&lt;0.3),0.2,IF(R3721&gt;0.3,0.3,)))),REFERENCIAS!$C:$D,2,0)*VLOOKUP($R$2,PONDERADORES!$A$11:$G$11,7,0)</f>
        <v>15</v>
      </c>
      <c r="AA3721" s="92"/>
      <c r="AB3721" s="95" t="e">
        <f t="shared" ca="1" si="231"/>
        <v>#REF!</v>
      </c>
      <c r="AC3721" s="23" t="e">
        <f ca="1">IF(AB3721&gt;REFERENCIAS!$C$62,REFERENCIAS!$B$62,IF(AND(AB3721&gt;=REFERENCIAS!$C$63,AB3721&lt;REFERENCIAS!$D$63),REFERENCIAS!$B$63,IF(AND(AB3721&gt;REFERENCIAS!$C$64,AB3721&lt;=REFERENCIAS!$D$64),REFERENCIAS!$B$64,IF(AND(AB3721&gt;=REFERENCIAS!$C$65,AB3721&lt;REFERENCIAS!$D$65),REFERENCIAS!$B$65, "Revisar"))))</f>
        <v>#REF!</v>
      </c>
      <c r="AD3721" s="94" t="e">
        <f ca="1">VLOOKUP(AC3721,REFERENCIAS!$B$62:$G$65,4,FALSE)</f>
        <v>#REF!</v>
      </c>
    </row>
    <row r="3722" spans="1:30" ht="17.25" x14ac:dyDescent="0.25">
      <c r="A3722" s="74"/>
      <c r="B3722" s="19"/>
      <c r="C3722" s="19"/>
      <c r="D3722" s="50"/>
      <c r="E3722" s="73"/>
      <c r="F3722" s="74"/>
      <c r="G3722" s="9"/>
      <c r="H3722" s="48"/>
      <c r="I3722" s="49">
        <f t="shared" ca="1" si="228"/>
        <v>2022</v>
      </c>
      <c r="J3722" s="22">
        <f t="shared" ca="1" si="229"/>
        <v>1</v>
      </c>
      <c r="K3722" s="19"/>
      <c r="L3722" s="73"/>
      <c r="M3722" s="74"/>
      <c r="N3722" s="19"/>
      <c r="O3722" s="73"/>
      <c r="P3722" s="82">
        <v>1</v>
      </c>
      <c r="Q3722" s="24">
        <v>1</v>
      </c>
      <c r="R3722" s="81">
        <f t="shared" si="230"/>
        <v>1</v>
      </c>
      <c r="S3722" s="87"/>
      <c r="T3722" s="19"/>
      <c r="U3722" s="25"/>
      <c r="V3722" s="25"/>
      <c r="W3722" s="81"/>
      <c r="X3722" s="91" t="e">
        <f ca="1">+VLOOKUP(#REF!,REFERENCIAS!$C:$D,2,0)*VLOOKUP(#REF!,PONDERADORES!A:P,IF(AND(INFORMACION!$T3722='REFERENCIAS RIESGO'!$C$36,INFORMACION!$F3722=REFERENCIAS!$C$24),16,IF(INFORMACION!$T3722='REFERENCIAS RIESGO'!$C$36,13,IF(INFORMACION!$F3722=REFERENCIAS!$C$24,10,7))),0)+VLOOKUP(K3722,REFERENCIAS!$C:$D,2,0)*VLOOKUP($K$2,PONDERADORES!A:P,IF(AND(INFORMACION!$T3722='REFERENCIAS RIESGO'!$C$36,INFORMACION!$F3722=REFERENCIAS!$C$24),16,IF(INFORMACION!$T3722='REFERENCIAS RIESGO'!$C$36,13,IF(INFORMACION!$F3722=REFERENCIAS!$C$24,10,7))),0)+VLOOKUP(L3722,REFERENCIAS!$C:$D,2,0)*VLOOKUP($L$2,PONDERADORES!A:P,IF(AND(INFORMACION!$T3722='REFERENCIAS RIESGO'!$C$36,INFORMACION!$F3722=REFERENCIAS!$C$24),16,IF(INFORMACION!$T3722='REFERENCIAS RIESGO'!$C$36,13,IF(INFORMACION!$F3722=REFERENCIAS!$C$24,10,7))),0)+VLOOKUP(F3722,REFERENCIAS!$C:$D,2,0)*VLOOKUP($F$2,PONDERADORES!A:P,IF(AND(INFORMACION!$T3722='REFERENCIAS RIESGO'!$C$36,INFORMACION!$F3722=REFERENCIAS!$C$24),16,IF(INFORMACION!$T3722='REFERENCIAS RIESGO'!$C$36,13,IF(INFORMACION!$F3722=REFERENCIAS!$C$24,10,7))),0)+VLOOKUP(T3722,REFERENCIAS!$C:$D,2,0)*VLOOKUP($T$2,PONDERADORES!A:P,IF(AND(INFORMACION!$T3722='REFERENCIAS RIESGO'!$C$36,INFORMACION!$F3722=REFERENCIAS!$C$24),16,IF(INFORMACION!$T3722='REFERENCIAS RIESGO'!$C$36,13,IF(INFORMACION!$F3722=REFERENCIAS!$C$24,10,7))),0)+VLOOKUP(IF(J3722&lt;=0.2,0.2,IF(AND(J3722&gt;0.2,J3722&lt;=0.4),0.4,IF(AND(J3722&gt;0.4,J3722&lt;=0.6),0.6,IF(AND(J3722&gt;0.6,J3722&lt;=0.8),0.8,IF(AND(J3722&gt;0.8,J3722&lt;=1),1))))),REFERENCIAS!$C:$D,2,0)*VLOOKUP($J$2,PONDERADORES!A:P,IF(AND(INFORMACION!$T3722='REFERENCIAS RIESGO'!$C$36,INFORMACION!$F3722=REFERENCIAS!$C$24),16,IF(INFORMACION!$T3722='REFERENCIAS RIESGO'!$C$36,13,IF(INFORMACION!$F3722=REFERENCIAS!$C$24,10,7))),0)</f>
        <v>#REF!</v>
      </c>
      <c r="Y3722" s="68">
        <f>+VLOOKUP(M3722,REFERENCIAS!$C:$D,2,0)*VLOOKUP($M$2,PONDERADORES!$A$7:$G$9,7,0)+VLOOKUP(N3722,REFERENCIAS!$C:$D,2,0)*VLOOKUP($N$2,PONDERADORES!$A$7:$G$9,7,0)+VLOOKUP(O3722,REFERENCIAS!$C:$D,2,0)*VLOOKUP($O$2,PONDERADORES!$A$7:$G$9,7,0)</f>
        <v>0.2</v>
      </c>
      <c r="Z3722" s="2">
        <f>+VLOOKUP(IF(R3722&lt;0.1,0,IF(AND(R3722&gt;=0.1,R3722&lt;0.2),0.1,IF(AND(R3722&gt;=0.2,R3722&lt;0.3),0.2,IF(R3722&gt;0.3,0.3,)))),REFERENCIAS!$C:$D,2,0)*VLOOKUP($R$2,PONDERADORES!$A$11:$G$11,7,0)</f>
        <v>15</v>
      </c>
      <c r="AA3722" s="92"/>
      <c r="AB3722" s="95" t="e">
        <f t="shared" ca="1" si="231"/>
        <v>#REF!</v>
      </c>
      <c r="AC3722" s="23" t="e">
        <f ca="1">IF(AB3722&gt;REFERENCIAS!$C$62,REFERENCIAS!$B$62,IF(AND(AB3722&gt;=REFERENCIAS!$C$63,AB3722&lt;REFERENCIAS!$D$63),REFERENCIAS!$B$63,IF(AND(AB3722&gt;REFERENCIAS!$C$64,AB3722&lt;=REFERENCIAS!$D$64),REFERENCIAS!$B$64,IF(AND(AB3722&gt;=REFERENCIAS!$C$65,AB3722&lt;REFERENCIAS!$D$65),REFERENCIAS!$B$65, "Revisar"))))</f>
        <v>#REF!</v>
      </c>
      <c r="AD3722" s="94" t="e">
        <f ca="1">VLOOKUP(AC3722,REFERENCIAS!$B$62:$G$65,4,FALSE)</f>
        <v>#REF!</v>
      </c>
    </row>
    <row r="3723" spans="1:30" ht="17.25" x14ac:dyDescent="0.25">
      <c r="A3723" s="74"/>
      <c r="B3723" s="19"/>
      <c r="C3723" s="19"/>
      <c r="D3723" s="50"/>
      <c r="E3723" s="73"/>
      <c r="F3723" s="74"/>
      <c r="G3723" s="9"/>
      <c r="H3723" s="48"/>
      <c r="I3723" s="49">
        <f t="shared" ca="1" si="228"/>
        <v>2022</v>
      </c>
      <c r="J3723" s="22">
        <f t="shared" ca="1" si="229"/>
        <v>1</v>
      </c>
      <c r="K3723" s="19"/>
      <c r="L3723" s="73"/>
      <c r="M3723" s="74"/>
      <c r="N3723" s="19"/>
      <c r="O3723" s="73"/>
      <c r="P3723" s="82">
        <v>1</v>
      </c>
      <c r="Q3723" s="24">
        <v>1</v>
      </c>
      <c r="R3723" s="81">
        <f t="shared" si="230"/>
        <v>1</v>
      </c>
      <c r="S3723" s="87"/>
      <c r="T3723" s="19"/>
      <c r="U3723" s="25"/>
      <c r="V3723" s="25"/>
      <c r="W3723" s="81"/>
      <c r="X3723" s="91" t="e">
        <f ca="1">+VLOOKUP(#REF!,REFERENCIAS!$C:$D,2,0)*VLOOKUP(#REF!,PONDERADORES!A:P,IF(AND(INFORMACION!$T3723='REFERENCIAS RIESGO'!$C$36,INFORMACION!$F3723=REFERENCIAS!$C$24),16,IF(INFORMACION!$T3723='REFERENCIAS RIESGO'!$C$36,13,IF(INFORMACION!$F3723=REFERENCIAS!$C$24,10,7))),0)+VLOOKUP(K3723,REFERENCIAS!$C:$D,2,0)*VLOOKUP($K$2,PONDERADORES!A:P,IF(AND(INFORMACION!$T3723='REFERENCIAS RIESGO'!$C$36,INFORMACION!$F3723=REFERENCIAS!$C$24),16,IF(INFORMACION!$T3723='REFERENCIAS RIESGO'!$C$36,13,IF(INFORMACION!$F3723=REFERENCIAS!$C$24,10,7))),0)+VLOOKUP(L3723,REFERENCIAS!$C:$D,2,0)*VLOOKUP($L$2,PONDERADORES!A:P,IF(AND(INFORMACION!$T3723='REFERENCIAS RIESGO'!$C$36,INFORMACION!$F3723=REFERENCIAS!$C$24),16,IF(INFORMACION!$T3723='REFERENCIAS RIESGO'!$C$36,13,IF(INFORMACION!$F3723=REFERENCIAS!$C$24,10,7))),0)+VLOOKUP(F3723,REFERENCIAS!$C:$D,2,0)*VLOOKUP($F$2,PONDERADORES!A:P,IF(AND(INFORMACION!$T3723='REFERENCIAS RIESGO'!$C$36,INFORMACION!$F3723=REFERENCIAS!$C$24),16,IF(INFORMACION!$T3723='REFERENCIAS RIESGO'!$C$36,13,IF(INFORMACION!$F3723=REFERENCIAS!$C$24,10,7))),0)+VLOOKUP(T3723,REFERENCIAS!$C:$D,2,0)*VLOOKUP($T$2,PONDERADORES!A:P,IF(AND(INFORMACION!$T3723='REFERENCIAS RIESGO'!$C$36,INFORMACION!$F3723=REFERENCIAS!$C$24),16,IF(INFORMACION!$T3723='REFERENCIAS RIESGO'!$C$36,13,IF(INFORMACION!$F3723=REFERENCIAS!$C$24,10,7))),0)+VLOOKUP(IF(J3723&lt;=0.2,0.2,IF(AND(J3723&gt;0.2,J3723&lt;=0.4),0.4,IF(AND(J3723&gt;0.4,J3723&lt;=0.6),0.6,IF(AND(J3723&gt;0.6,J3723&lt;=0.8),0.8,IF(AND(J3723&gt;0.8,J3723&lt;=1),1))))),REFERENCIAS!$C:$D,2,0)*VLOOKUP($J$2,PONDERADORES!A:P,IF(AND(INFORMACION!$T3723='REFERENCIAS RIESGO'!$C$36,INFORMACION!$F3723=REFERENCIAS!$C$24),16,IF(INFORMACION!$T3723='REFERENCIAS RIESGO'!$C$36,13,IF(INFORMACION!$F3723=REFERENCIAS!$C$24,10,7))),0)</f>
        <v>#REF!</v>
      </c>
      <c r="Y3723" s="68">
        <f>+VLOOKUP(M3723,REFERENCIAS!$C:$D,2,0)*VLOOKUP($M$2,PONDERADORES!$A$7:$G$9,7,0)+VLOOKUP(N3723,REFERENCIAS!$C:$D,2,0)*VLOOKUP($N$2,PONDERADORES!$A$7:$G$9,7,0)+VLOOKUP(O3723,REFERENCIAS!$C:$D,2,0)*VLOOKUP($O$2,PONDERADORES!$A$7:$G$9,7,0)</f>
        <v>0.2</v>
      </c>
      <c r="Z3723" s="2">
        <f>+VLOOKUP(IF(R3723&lt;0.1,0,IF(AND(R3723&gt;=0.1,R3723&lt;0.2),0.1,IF(AND(R3723&gt;=0.2,R3723&lt;0.3),0.2,IF(R3723&gt;0.3,0.3,)))),REFERENCIAS!$C:$D,2,0)*VLOOKUP($R$2,PONDERADORES!$A$11:$G$11,7,0)</f>
        <v>15</v>
      </c>
      <c r="AA3723" s="92"/>
      <c r="AB3723" s="95" t="e">
        <f t="shared" ca="1" si="231"/>
        <v>#REF!</v>
      </c>
      <c r="AC3723" s="23" t="e">
        <f ca="1">IF(AB3723&gt;REFERENCIAS!$C$62,REFERENCIAS!$B$62,IF(AND(AB3723&gt;=REFERENCIAS!$C$63,AB3723&lt;REFERENCIAS!$D$63),REFERENCIAS!$B$63,IF(AND(AB3723&gt;REFERENCIAS!$C$64,AB3723&lt;=REFERENCIAS!$D$64),REFERENCIAS!$B$64,IF(AND(AB3723&gt;=REFERENCIAS!$C$65,AB3723&lt;REFERENCIAS!$D$65),REFERENCIAS!$B$65, "Revisar"))))</f>
        <v>#REF!</v>
      </c>
      <c r="AD3723" s="94" t="e">
        <f ca="1">VLOOKUP(AC3723,REFERENCIAS!$B$62:$G$65,4,FALSE)</f>
        <v>#REF!</v>
      </c>
    </row>
    <row r="3724" spans="1:30" ht="17.25" x14ac:dyDescent="0.25">
      <c r="A3724" s="74"/>
      <c r="B3724" s="19"/>
      <c r="C3724" s="19"/>
      <c r="D3724" s="50"/>
      <c r="E3724" s="73"/>
      <c r="F3724" s="74"/>
      <c r="G3724" s="9"/>
      <c r="H3724" s="48"/>
      <c r="I3724" s="49">
        <f t="shared" ca="1" si="228"/>
        <v>2022</v>
      </c>
      <c r="J3724" s="22">
        <f t="shared" ca="1" si="229"/>
        <v>1</v>
      </c>
      <c r="K3724" s="19"/>
      <c r="L3724" s="73"/>
      <c r="M3724" s="74"/>
      <c r="N3724" s="19"/>
      <c r="O3724" s="73"/>
      <c r="P3724" s="82">
        <v>1</v>
      </c>
      <c r="Q3724" s="24">
        <v>1</v>
      </c>
      <c r="R3724" s="81">
        <f t="shared" si="230"/>
        <v>1</v>
      </c>
      <c r="S3724" s="87"/>
      <c r="T3724" s="19"/>
      <c r="U3724" s="25"/>
      <c r="V3724" s="25"/>
      <c r="W3724" s="81"/>
      <c r="X3724" s="91" t="e">
        <f ca="1">+VLOOKUP(#REF!,REFERENCIAS!$C:$D,2,0)*VLOOKUP(#REF!,PONDERADORES!A:P,IF(AND(INFORMACION!$T3724='REFERENCIAS RIESGO'!$C$36,INFORMACION!$F3724=REFERENCIAS!$C$24),16,IF(INFORMACION!$T3724='REFERENCIAS RIESGO'!$C$36,13,IF(INFORMACION!$F3724=REFERENCIAS!$C$24,10,7))),0)+VLOOKUP(K3724,REFERENCIAS!$C:$D,2,0)*VLOOKUP($K$2,PONDERADORES!A:P,IF(AND(INFORMACION!$T3724='REFERENCIAS RIESGO'!$C$36,INFORMACION!$F3724=REFERENCIAS!$C$24),16,IF(INFORMACION!$T3724='REFERENCIAS RIESGO'!$C$36,13,IF(INFORMACION!$F3724=REFERENCIAS!$C$24,10,7))),0)+VLOOKUP(L3724,REFERENCIAS!$C:$D,2,0)*VLOOKUP($L$2,PONDERADORES!A:P,IF(AND(INFORMACION!$T3724='REFERENCIAS RIESGO'!$C$36,INFORMACION!$F3724=REFERENCIAS!$C$24),16,IF(INFORMACION!$T3724='REFERENCIAS RIESGO'!$C$36,13,IF(INFORMACION!$F3724=REFERENCIAS!$C$24,10,7))),0)+VLOOKUP(F3724,REFERENCIAS!$C:$D,2,0)*VLOOKUP($F$2,PONDERADORES!A:P,IF(AND(INFORMACION!$T3724='REFERENCIAS RIESGO'!$C$36,INFORMACION!$F3724=REFERENCIAS!$C$24),16,IF(INFORMACION!$T3724='REFERENCIAS RIESGO'!$C$36,13,IF(INFORMACION!$F3724=REFERENCIAS!$C$24,10,7))),0)+VLOOKUP(T3724,REFERENCIAS!$C:$D,2,0)*VLOOKUP($T$2,PONDERADORES!A:P,IF(AND(INFORMACION!$T3724='REFERENCIAS RIESGO'!$C$36,INFORMACION!$F3724=REFERENCIAS!$C$24),16,IF(INFORMACION!$T3724='REFERENCIAS RIESGO'!$C$36,13,IF(INFORMACION!$F3724=REFERENCIAS!$C$24,10,7))),0)+VLOOKUP(IF(J3724&lt;=0.2,0.2,IF(AND(J3724&gt;0.2,J3724&lt;=0.4),0.4,IF(AND(J3724&gt;0.4,J3724&lt;=0.6),0.6,IF(AND(J3724&gt;0.6,J3724&lt;=0.8),0.8,IF(AND(J3724&gt;0.8,J3724&lt;=1),1))))),REFERENCIAS!$C:$D,2,0)*VLOOKUP($J$2,PONDERADORES!A:P,IF(AND(INFORMACION!$T3724='REFERENCIAS RIESGO'!$C$36,INFORMACION!$F3724=REFERENCIAS!$C$24),16,IF(INFORMACION!$T3724='REFERENCIAS RIESGO'!$C$36,13,IF(INFORMACION!$F3724=REFERENCIAS!$C$24,10,7))),0)</f>
        <v>#REF!</v>
      </c>
      <c r="Y3724" s="68">
        <f>+VLOOKUP(M3724,REFERENCIAS!$C:$D,2,0)*VLOOKUP($M$2,PONDERADORES!$A$7:$G$9,7,0)+VLOOKUP(N3724,REFERENCIAS!$C:$D,2,0)*VLOOKUP($N$2,PONDERADORES!$A$7:$G$9,7,0)+VLOOKUP(O3724,REFERENCIAS!$C:$D,2,0)*VLOOKUP($O$2,PONDERADORES!$A$7:$G$9,7,0)</f>
        <v>0.2</v>
      </c>
      <c r="Z3724" s="2">
        <f>+VLOOKUP(IF(R3724&lt;0.1,0,IF(AND(R3724&gt;=0.1,R3724&lt;0.2),0.1,IF(AND(R3724&gt;=0.2,R3724&lt;0.3),0.2,IF(R3724&gt;0.3,0.3,)))),REFERENCIAS!$C:$D,2,0)*VLOOKUP($R$2,PONDERADORES!$A$11:$G$11,7,0)</f>
        <v>15</v>
      </c>
      <c r="AA3724" s="92"/>
      <c r="AB3724" s="95" t="e">
        <f t="shared" ca="1" si="231"/>
        <v>#REF!</v>
      </c>
      <c r="AC3724" s="23" t="e">
        <f ca="1">IF(AB3724&gt;REFERENCIAS!$C$62,REFERENCIAS!$B$62,IF(AND(AB3724&gt;=REFERENCIAS!$C$63,AB3724&lt;REFERENCIAS!$D$63),REFERENCIAS!$B$63,IF(AND(AB3724&gt;REFERENCIAS!$C$64,AB3724&lt;=REFERENCIAS!$D$64),REFERENCIAS!$B$64,IF(AND(AB3724&gt;=REFERENCIAS!$C$65,AB3724&lt;REFERENCIAS!$D$65),REFERENCIAS!$B$65, "Revisar"))))</f>
        <v>#REF!</v>
      </c>
      <c r="AD3724" s="94" t="e">
        <f ca="1">VLOOKUP(AC3724,REFERENCIAS!$B$62:$G$65,4,FALSE)</f>
        <v>#REF!</v>
      </c>
    </row>
    <row r="3725" spans="1:30" ht="17.25" x14ac:dyDescent="0.25">
      <c r="A3725" s="74"/>
      <c r="B3725" s="19"/>
      <c r="C3725" s="19"/>
      <c r="D3725" s="50"/>
      <c r="E3725" s="73"/>
      <c r="F3725" s="74"/>
      <c r="G3725" s="9"/>
      <c r="H3725" s="48"/>
      <c r="I3725" s="49">
        <f t="shared" ca="1" si="228"/>
        <v>2022</v>
      </c>
      <c r="J3725" s="22">
        <f t="shared" ca="1" si="229"/>
        <v>1</v>
      </c>
      <c r="K3725" s="19"/>
      <c r="L3725" s="73"/>
      <c r="M3725" s="74"/>
      <c r="N3725" s="19"/>
      <c r="O3725" s="73"/>
      <c r="P3725" s="82">
        <v>1</v>
      </c>
      <c r="Q3725" s="24">
        <v>1</v>
      </c>
      <c r="R3725" s="81">
        <f t="shared" si="230"/>
        <v>1</v>
      </c>
      <c r="S3725" s="87"/>
      <c r="T3725" s="19"/>
      <c r="U3725" s="25"/>
      <c r="V3725" s="25"/>
      <c r="W3725" s="81"/>
      <c r="X3725" s="91" t="e">
        <f ca="1">+VLOOKUP(#REF!,REFERENCIAS!$C:$D,2,0)*VLOOKUP(#REF!,PONDERADORES!A:P,IF(AND(INFORMACION!$T3725='REFERENCIAS RIESGO'!$C$36,INFORMACION!$F3725=REFERENCIAS!$C$24),16,IF(INFORMACION!$T3725='REFERENCIAS RIESGO'!$C$36,13,IF(INFORMACION!$F3725=REFERENCIAS!$C$24,10,7))),0)+VLOOKUP(K3725,REFERENCIAS!$C:$D,2,0)*VLOOKUP($K$2,PONDERADORES!A:P,IF(AND(INFORMACION!$T3725='REFERENCIAS RIESGO'!$C$36,INFORMACION!$F3725=REFERENCIAS!$C$24),16,IF(INFORMACION!$T3725='REFERENCIAS RIESGO'!$C$36,13,IF(INFORMACION!$F3725=REFERENCIAS!$C$24,10,7))),0)+VLOOKUP(L3725,REFERENCIAS!$C:$D,2,0)*VLOOKUP($L$2,PONDERADORES!A:P,IF(AND(INFORMACION!$T3725='REFERENCIAS RIESGO'!$C$36,INFORMACION!$F3725=REFERENCIAS!$C$24),16,IF(INFORMACION!$T3725='REFERENCIAS RIESGO'!$C$36,13,IF(INFORMACION!$F3725=REFERENCIAS!$C$24,10,7))),0)+VLOOKUP(F3725,REFERENCIAS!$C:$D,2,0)*VLOOKUP($F$2,PONDERADORES!A:P,IF(AND(INFORMACION!$T3725='REFERENCIAS RIESGO'!$C$36,INFORMACION!$F3725=REFERENCIAS!$C$24),16,IF(INFORMACION!$T3725='REFERENCIAS RIESGO'!$C$36,13,IF(INFORMACION!$F3725=REFERENCIAS!$C$24,10,7))),0)+VLOOKUP(T3725,REFERENCIAS!$C:$D,2,0)*VLOOKUP($T$2,PONDERADORES!A:P,IF(AND(INFORMACION!$T3725='REFERENCIAS RIESGO'!$C$36,INFORMACION!$F3725=REFERENCIAS!$C$24),16,IF(INFORMACION!$T3725='REFERENCIAS RIESGO'!$C$36,13,IF(INFORMACION!$F3725=REFERENCIAS!$C$24,10,7))),0)+VLOOKUP(IF(J3725&lt;=0.2,0.2,IF(AND(J3725&gt;0.2,J3725&lt;=0.4),0.4,IF(AND(J3725&gt;0.4,J3725&lt;=0.6),0.6,IF(AND(J3725&gt;0.6,J3725&lt;=0.8),0.8,IF(AND(J3725&gt;0.8,J3725&lt;=1),1))))),REFERENCIAS!$C:$D,2,0)*VLOOKUP($J$2,PONDERADORES!A:P,IF(AND(INFORMACION!$T3725='REFERENCIAS RIESGO'!$C$36,INFORMACION!$F3725=REFERENCIAS!$C$24),16,IF(INFORMACION!$T3725='REFERENCIAS RIESGO'!$C$36,13,IF(INFORMACION!$F3725=REFERENCIAS!$C$24,10,7))),0)</f>
        <v>#REF!</v>
      </c>
      <c r="Y3725" s="68">
        <f>+VLOOKUP(M3725,REFERENCIAS!$C:$D,2,0)*VLOOKUP($M$2,PONDERADORES!$A$7:$G$9,7,0)+VLOOKUP(N3725,REFERENCIAS!$C:$D,2,0)*VLOOKUP($N$2,PONDERADORES!$A$7:$G$9,7,0)+VLOOKUP(O3725,REFERENCIAS!$C:$D,2,0)*VLOOKUP($O$2,PONDERADORES!$A$7:$G$9,7,0)</f>
        <v>0.2</v>
      </c>
      <c r="Z3725" s="2">
        <f>+VLOOKUP(IF(R3725&lt;0.1,0,IF(AND(R3725&gt;=0.1,R3725&lt;0.2),0.1,IF(AND(R3725&gt;=0.2,R3725&lt;0.3),0.2,IF(R3725&gt;0.3,0.3,)))),REFERENCIAS!$C:$D,2,0)*VLOOKUP($R$2,PONDERADORES!$A$11:$G$11,7,0)</f>
        <v>15</v>
      </c>
      <c r="AA3725" s="92"/>
      <c r="AB3725" s="95" t="e">
        <f t="shared" ca="1" si="231"/>
        <v>#REF!</v>
      </c>
      <c r="AC3725" s="23" t="e">
        <f ca="1">IF(AB3725&gt;REFERENCIAS!$C$62,REFERENCIAS!$B$62,IF(AND(AB3725&gt;=REFERENCIAS!$C$63,AB3725&lt;REFERENCIAS!$D$63),REFERENCIAS!$B$63,IF(AND(AB3725&gt;REFERENCIAS!$C$64,AB3725&lt;=REFERENCIAS!$D$64),REFERENCIAS!$B$64,IF(AND(AB3725&gt;=REFERENCIAS!$C$65,AB3725&lt;REFERENCIAS!$D$65),REFERENCIAS!$B$65, "Revisar"))))</f>
        <v>#REF!</v>
      </c>
      <c r="AD3725" s="94" t="e">
        <f ca="1">VLOOKUP(AC3725,REFERENCIAS!$B$62:$G$65,4,FALSE)</f>
        <v>#REF!</v>
      </c>
    </row>
    <row r="3726" spans="1:30" ht="17.25" x14ac:dyDescent="0.25">
      <c r="A3726" s="74"/>
      <c r="B3726" s="19"/>
      <c r="C3726" s="19"/>
      <c r="D3726" s="50"/>
      <c r="E3726" s="73"/>
      <c r="F3726" s="74"/>
      <c r="G3726" s="9"/>
      <c r="H3726" s="48"/>
      <c r="I3726" s="49">
        <f t="shared" ca="1" si="228"/>
        <v>2022</v>
      </c>
      <c r="J3726" s="22">
        <f t="shared" ca="1" si="229"/>
        <v>1</v>
      </c>
      <c r="K3726" s="19"/>
      <c r="L3726" s="73"/>
      <c r="M3726" s="74"/>
      <c r="N3726" s="19"/>
      <c r="O3726" s="73"/>
      <c r="P3726" s="82">
        <v>1</v>
      </c>
      <c r="Q3726" s="24">
        <v>1</v>
      </c>
      <c r="R3726" s="81">
        <f t="shared" si="230"/>
        <v>1</v>
      </c>
      <c r="S3726" s="87"/>
      <c r="T3726" s="19"/>
      <c r="U3726" s="25"/>
      <c r="V3726" s="25"/>
      <c r="W3726" s="81"/>
      <c r="X3726" s="91" t="e">
        <f ca="1">+VLOOKUP(#REF!,REFERENCIAS!$C:$D,2,0)*VLOOKUP(#REF!,PONDERADORES!A:P,IF(AND(INFORMACION!$T3726='REFERENCIAS RIESGO'!$C$36,INFORMACION!$F3726=REFERENCIAS!$C$24),16,IF(INFORMACION!$T3726='REFERENCIAS RIESGO'!$C$36,13,IF(INFORMACION!$F3726=REFERENCIAS!$C$24,10,7))),0)+VLOOKUP(K3726,REFERENCIAS!$C:$D,2,0)*VLOOKUP($K$2,PONDERADORES!A:P,IF(AND(INFORMACION!$T3726='REFERENCIAS RIESGO'!$C$36,INFORMACION!$F3726=REFERENCIAS!$C$24),16,IF(INFORMACION!$T3726='REFERENCIAS RIESGO'!$C$36,13,IF(INFORMACION!$F3726=REFERENCIAS!$C$24,10,7))),0)+VLOOKUP(L3726,REFERENCIAS!$C:$D,2,0)*VLOOKUP($L$2,PONDERADORES!A:P,IF(AND(INFORMACION!$T3726='REFERENCIAS RIESGO'!$C$36,INFORMACION!$F3726=REFERENCIAS!$C$24),16,IF(INFORMACION!$T3726='REFERENCIAS RIESGO'!$C$36,13,IF(INFORMACION!$F3726=REFERENCIAS!$C$24,10,7))),0)+VLOOKUP(F3726,REFERENCIAS!$C:$D,2,0)*VLOOKUP($F$2,PONDERADORES!A:P,IF(AND(INFORMACION!$T3726='REFERENCIAS RIESGO'!$C$36,INFORMACION!$F3726=REFERENCIAS!$C$24),16,IF(INFORMACION!$T3726='REFERENCIAS RIESGO'!$C$36,13,IF(INFORMACION!$F3726=REFERENCIAS!$C$24,10,7))),0)+VLOOKUP(T3726,REFERENCIAS!$C:$D,2,0)*VLOOKUP($T$2,PONDERADORES!A:P,IF(AND(INFORMACION!$T3726='REFERENCIAS RIESGO'!$C$36,INFORMACION!$F3726=REFERENCIAS!$C$24),16,IF(INFORMACION!$T3726='REFERENCIAS RIESGO'!$C$36,13,IF(INFORMACION!$F3726=REFERENCIAS!$C$24,10,7))),0)+VLOOKUP(IF(J3726&lt;=0.2,0.2,IF(AND(J3726&gt;0.2,J3726&lt;=0.4),0.4,IF(AND(J3726&gt;0.4,J3726&lt;=0.6),0.6,IF(AND(J3726&gt;0.6,J3726&lt;=0.8),0.8,IF(AND(J3726&gt;0.8,J3726&lt;=1),1))))),REFERENCIAS!$C:$D,2,0)*VLOOKUP($J$2,PONDERADORES!A:P,IF(AND(INFORMACION!$T3726='REFERENCIAS RIESGO'!$C$36,INFORMACION!$F3726=REFERENCIAS!$C$24),16,IF(INFORMACION!$T3726='REFERENCIAS RIESGO'!$C$36,13,IF(INFORMACION!$F3726=REFERENCIAS!$C$24,10,7))),0)</f>
        <v>#REF!</v>
      </c>
      <c r="Y3726" s="68">
        <f>+VLOOKUP(M3726,REFERENCIAS!$C:$D,2,0)*VLOOKUP($M$2,PONDERADORES!$A$7:$G$9,7,0)+VLOOKUP(N3726,REFERENCIAS!$C:$D,2,0)*VLOOKUP($N$2,PONDERADORES!$A$7:$G$9,7,0)+VLOOKUP(O3726,REFERENCIAS!$C:$D,2,0)*VLOOKUP($O$2,PONDERADORES!$A$7:$G$9,7,0)</f>
        <v>0.2</v>
      </c>
      <c r="Z3726" s="2">
        <f>+VLOOKUP(IF(R3726&lt;0.1,0,IF(AND(R3726&gt;=0.1,R3726&lt;0.2),0.1,IF(AND(R3726&gt;=0.2,R3726&lt;0.3),0.2,IF(R3726&gt;0.3,0.3,)))),REFERENCIAS!$C:$D,2,0)*VLOOKUP($R$2,PONDERADORES!$A$11:$G$11,7,0)</f>
        <v>15</v>
      </c>
      <c r="AA3726" s="92"/>
      <c r="AB3726" s="95" t="e">
        <f t="shared" ca="1" si="231"/>
        <v>#REF!</v>
      </c>
      <c r="AC3726" s="23" t="e">
        <f ca="1">IF(AB3726&gt;REFERENCIAS!$C$62,REFERENCIAS!$B$62,IF(AND(AB3726&gt;=REFERENCIAS!$C$63,AB3726&lt;REFERENCIAS!$D$63),REFERENCIAS!$B$63,IF(AND(AB3726&gt;REFERENCIAS!$C$64,AB3726&lt;=REFERENCIAS!$D$64),REFERENCIAS!$B$64,IF(AND(AB3726&gt;=REFERENCIAS!$C$65,AB3726&lt;REFERENCIAS!$D$65),REFERENCIAS!$B$65, "Revisar"))))</f>
        <v>#REF!</v>
      </c>
      <c r="AD3726" s="94" t="e">
        <f ca="1">VLOOKUP(AC3726,REFERENCIAS!$B$62:$G$65,4,FALSE)</f>
        <v>#REF!</v>
      </c>
    </row>
    <row r="3727" spans="1:30" ht="17.25" x14ac:dyDescent="0.25">
      <c r="A3727" s="74"/>
      <c r="B3727" s="19"/>
      <c r="C3727" s="19"/>
      <c r="D3727" s="50"/>
      <c r="E3727" s="73"/>
      <c r="F3727" s="74"/>
      <c r="G3727" s="9"/>
      <c r="H3727" s="48"/>
      <c r="I3727" s="49">
        <f t="shared" ca="1" si="228"/>
        <v>2022</v>
      </c>
      <c r="J3727" s="22">
        <f t="shared" ca="1" si="229"/>
        <v>1</v>
      </c>
      <c r="K3727" s="19"/>
      <c r="L3727" s="73"/>
      <c r="M3727" s="74"/>
      <c r="N3727" s="19"/>
      <c r="O3727" s="73"/>
      <c r="P3727" s="82">
        <v>1</v>
      </c>
      <c r="Q3727" s="24">
        <v>1</v>
      </c>
      <c r="R3727" s="81">
        <f t="shared" si="230"/>
        <v>1</v>
      </c>
      <c r="S3727" s="87"/>
      <c r="T3727" s="19"/>
      <c r="U3727" s="25"/>
      <c r="V3727" s="25"/>
      <c r="W3727" s="81"/>
      <c r="X3727" s="91" t="e">
        <f ca="1">+VLOOKUP(#REF!,REFERENCIAS!$C:$D,2,0)*VLOOKUP(#REF!,PONDERADORES!A:P,IF(AND(INFORMACION!$T3727='REFERENCIAS RIESGO'!$C$36,INFORMACION!$F3727=REFERENCIAS!$C$24),16,IF(INFORMACION!$T3727='REFERENCIAS RIESGO'!$C$36,13,IF(INFORMACION!$F3727=REFERENCIAS!$C$24,10,7))),0)+VLOOKUP(K3727,REFERENCIAS!$C:$D,2,0)*VLOOKUP($K$2,PONDERADORES!A:P,IF(AND(INFORMACION!$T3727='REFERENCIAS RIESGO'!$C$36,INFORMACION!$F3727=REFERENCIAS!$C$24),16,IF(INFORMACION!$T3727='REFERENCIAS RIESGO'!$C$36,13,IF(INFORMACION!$F3727=REFERENCIAS!$C$24,10,7))),0)+VLOOKUP(L3727,REFERENCIAS!$C:$D,2,0)*VLOOKUP($L$2,PONDERADORES!A:P,IF(AND(INFORMACION!$T3727='REFERENCIAS RIESGO'!$C$36,INFORMACION!$F3727=REFERENCIAS!$C$24),16,IF(INFORMACION!$T3727='REFERENCIAS RIESGO'!$C$36,13,IF(INFORMACION!$F3727=REFERENCIAS!$C$24,10,7))),0)+VLOOKUP(F3727,REFERENCIAS!$C:$D,2,0)*VLOOKUP($F$2,PONDERADORES!A:P,IF(AND(INFORMACION!$T3727='REFERENCIAS RIESGO'!$C$36,INFORMACION!$F3727=REFERENCIAS!$C$24),16,IF(INFORMACION!$T3727='REFERENCIAS RIESGO'!$C$36,13,IF(INFORMACION!$F3727=REFERENCIAS!$C$24,10,7))),0)+VLOOKUP(T3727,REFERENCIAS!$C:$D,2,0)*VLOOKUP($T$2,PONDERADORES!A:P,IF(AND(INFORMACION!$T3727='REFERENCIAS RIESGO'!$C$36,INFORMACION!$F3727=REFERENCIAS!$C$24),16,IF(INFORMACION!$T3727='REFERENCIAS RIESGO'!$C$36,13,IF(INFORMACION!$F3727=REFERENCIAS!$C$24,10,7))),0)+VLOOKUP(IF(J3727&lt;=0.2,0.2,IF(AND(J3727&gt;0.2,J3727&lt;=0.4),0.4,IF(AND(J3727&gt;0.4,J3727&lt;=0.6),0.6,IF(AND(J3727&gt;0.6,J3727&lt;=0.8),0.8,IF(AND(J3727&gt;0.8,J3727&lt;=1),1))))),REFERENCIAS!$C:$D,2,0)*VLOOKUP($J$2,PONDERADORES!A:P,IF(AND(INFORMACION!$T3727='REFERENCIAS RIESGO'!$C$36,INFORMACION!$F3727=REFERENCIAS!$C$24),16,IF(INFORMACION!$T3727='REFERENCIAS RIESGO'!$C$36,13,IF(INFORMACION!$F3727=REFERENCIAS!$C$24,10,7))),0)</f>
        <v>#REF!</v>
      </c>
      <c r="Y3727" s="68">
        <f>+VLOOKUP(M3727,REFERENCIAS!$C:$D,2,0)*VLOOKUP($M$2,PONDERADORES!$A$7:$G$9,7,0)+VLOOKUP(N3727,REFERENCIAS!$C:$D,2,0)*VLOOKUP($N$2,PONDERADORES!$A$7:$G$9,7,0)+VLOOKUP(O3727,REFERENCIAS!$C:$D,2,0)*VLOOKUP($O$2,PONDERADORES!$A$7:$G$9,7,0)</f>
        <v>0.2</v>
      </c>
      <c r="Z3727" s="2">
        <f>+VLOOKUP(IF(R3727&lt;0.1,0,IF(AND(R3727&gt;=0.1,R3727&lt;0.2),0.1,IF(AND(R3727&gt;=0.2,R3727&lt;0.3),0.2,IF(R3727&gt;0.3,0.3,)))),REFERENCIAS!$C:$D,2,0)*VLOOKUP($R$2,PONDERADORES!$A$11:$G$11,7,0)</f>
        <v>15</v>
      </c>
      <c r="AA3727" s="92"/>
      <c r="AB3727" s="95" t="e">
        <f t="shared" ca="1" si="231"/>
        <v>#REF!</v>
      </c>
      <c r="AC3727" s="23" t="e">
        <f ca="1">IF(AB3727&gt;REFERENCIAS!$C$62,REFERENCIAS!$B$62,IF(AND(AB3727&gt;=REFERENCIAS!$C$63,AB3727&lt;REFERENCIAS!$D$63),REFERENCIAS!$B$63,IF(AND(AB3727&gt;REFERENCIAS!$C$64,AB3727&lt;=REFERENCIAS!$D$64),REFERENCIAS!$B$64,IF(AND(AB3727&gt;=REFERENCIAS!$C$65,AB3727&lt;REFERENCIAS!$D$65),REFERENCIAS!$B$65, "Revisar"))))</f>
        <v>#REF!</v>
      </c>
      <c r="AD3727" s="94" t="e">
        <f ca="1">VLOOKUP(AC3727,REFERENCIAS!$B$62:$G$65,4,FALSE)</f>
        <v>#REF!</v>
      </c>
    </row>
    <row r="3728" spans="1:30" ht="17.25" x14ac:dyDescent="0.25">
      <c r="A3728" s="74"/>
      <c r="B3728" s="19"/>
      <c r="C3728" s="19"/>
      <c r="D3728" s="50"/>
      <c r="E3728" s="73"/>
      <c r="F3728" s="74"/>
      <c r="G3728" s="9"/>
      <c r="H3728" s="48"/>
      <c r="I3728" s="49">
        <f t="shared" ca="1" si="228"/>
        <v>2022</v>
      </c>
      <c r="J3728" s="22">
        <f t="shared" ca="1" si="229"/>
        <v>1</v>
      </c>
      <c r="K3728" s="19"/>
      <c r="L3728" s="73"/>
      <c r="M3728" s="74"/>
      <c r="N3728" s="19"/>
      <c r="O3728" s="73"/>
      <c r="P3728" s="82">
        <v>1</v>
      </c>
      <c r="Q3728" s="24">
        <v>1</v>
      </c>
      <c r="R3728" s="81">
        <f t="shared" si="230"/>
        <v>1</v>
      </c>
      <c r="S3728" s="87"/>
      <c r="T3728" s="19"/>
      <c r="U3728" s="25"/>
      <c r="V3728" s="25"/>
      <c r="W3728" s="81"/>
      <c r="X3728" s="91" t="e">
        <f ca="1">+VLOOKUP(#REF!,REFERENCIAS!$C:$D,2,0)*VLOOKUP(#REF!,PONDERADORES!A:P,IF(AND(INFORMACION!$T3728='REFERENCIAS RIESGO'!$C$36,INFORMACION!$F3728=REFERENCIAS!$C$24),16,IF(INFORMACION!$T3728='REFERENCIAS RIESGO'!$C$36,13,IF(INFORMACION!$F3728=REFERENCIAS!$C$24,10,7))),0)+VLOOKUP(K3728,REFERENCIAS!$C:$D,2,0)*VLOOKUP($K$2,PONDERADORES!A:P,IF(AND(INFORMACION!$T3728='REFERENCIAS RIESGO'!$C$36,INFORMACION!$F3728=REFERENCIAS!$C$24),16,IF(INFORMACION!$T3728='REFERENCIAS RIESGO'!$C$36,13,IF(INFORMACION!$F3728=REFERENCIAS!$C$24,10,7))),0)+VLOOKUP(L3728,REFERENCIAS!$C:$D,2,0)*VLOOKUP($L$2,PONDERADORES!A:P,IF(AND(INFORMACION!$T3728='REFERENCIAS RIESGO'!$C$36,INFORMACION!$F3728=REFERENCIAS!$C$24),16,IF(INFORMACION!$T3728='REFERENCIAS RIESGO'!$C$36,13,IF(INFORMACION!$F3728=REFERENCIAS!$C$24,10,7))),0)+VLOOKUP(F3728,REFERENCIAS!$C:$D,2,0)*VLOOKUP($F$2,PONDERADORES!A:P,IF(AND(INFORMACION!$T3728='REFERENCIAS RIESGO'!$C$36,INFORMACION!$F3728=REFERENCIAS!$C$24),16,IF(INFORMACION!$T3728='REFERENCIAS RIESGO'!$C$36,13,IF(INFORMACION!$F3728=REFERENCIAS!$C$24,10,7))),0)+VLOOKUP(T3728,REFERENCIAS!$C:$D,2,0)*VLOOKUP($T$2,PONDERADORES!A:P,IF(AND(INFORMACION!$T3728='REFERENCIAS RIESGO'!$C$36,INFORMACION!$F3728=REFERENCIAS!$C$24),16,IF(INFORMACION!$T3728='REFERENCIAS RIESGO'!$C$36,13,IF(INFORMACION!$F3728=REFERENCIAS!$C$24,10,7))),0)+VLOOKUP(IF(J3728&lt;=0.2,0.2,IF(AND(J3728&gt;0.2,J3728&lt;=0.4),0.4,IF(AND(J3728&gt;0.4,J3728&lt;=0.6),0.6,IF(AND(J3728&gt;0.6,J3728&lt;=0.8),0.8,IF(AND(J3728&gt;0.8,J3728&lt;=1),1))))),REFERENCIAS!$C:$D,2,0)*VLOOKUP($J$2,PONDERADORES!A:P,IF(AND(INFORMACION!$T3728='REFERENCIAS RIESGO'!$C$36,INFORMACION!$F3728=REFERENCIAS!$C$24),16,IF(INFORMACION!$T3728='REFERENCIAS RIESGO'!$C$36,13,IF(INFORMACION!$F3728=REFERENCIAS!$C$24,10,7))),0)</f>
        <v>#REF!</v>
      </c>
      <c r="Y3728" s="68">
        <f>+VLOOKUP(M3728,REFERENCIAS!$C:$D,2,0)*VLOOKUP($M$2,PONDERADORES!$A$7:$G$9,7,0)+VLOOKUP(N3728,REFERENCIAS!$C:$D,2,0)*VLOOKUP($N$2,PONDERADORES!$A$7:$G$9,7,0)+VLOOKUP(O3728,REFERENCIAS!$C:$D,2,0)*VLOOKUP($O$2,PONDERADORES!$A$7:$G$9,7,0)</f>
        <v>0.2</v>
      </c>
      <c r="Z3728" s="2">
        <f>+VLOOKUP(IF(R3728&lt;0.1,0,IF(AND(R3728&gt;=0.1,R3728&lt;0.2),0.1,IF(AND(R3728&gt;=0.2,R3728&lt;0.3),0.2,IF(R3728&gt;0.3,0.3,)))),REFERENCIAS!$C:$D,2,0)*VLOOKUP($R$2,PONDERADORES!$A$11:$G$11,7,0)</f>
        <v>15</v>
      </c>
      <c r="AA3728" s="92"/>
      <c r="AB3728" s="95" t="e">
        <f t="shared" ca="1" si="231"/>
        <v>#REF!</v>
      </c>
      <c r="AC3728" s="23" t="e">
        <f ca="1">IF(AB3728&gt;REFERENCIAS!$C$62,REFERENCIAS!$B$62,IF(AND(AB3728&gt;=REFERENCIAS!$C$63,AB3728&lt;REFERENCIAS!$D$63),REFERENCIAS!$B$63,IF(AND(AB3728&gt;REFERENCIAS!$C$64,AB3728&lt;=REFERENCIAS!$D$64),REFERENCIAS!$B$64,IF(AND(AB3728&gt;=REFERENCIAS!$C$65,AB3728&lt;REFERENCIAS!$D$65),REFERENCIAS!$B$65, "Revisar"))))</f>
        <v>#REF!</v>
      </c>
      <c r="AD3728" s="94" t="e">
        <f ca="1">VLOOKUP(AC3728,REFERENCIAS!$B$62:$G$65,4,FALSE)</f>
        <v>#REF!</v>
      </c>
    </row>
    <row r="3729" spans="1:30" ht="17.25" x14ac:dyDescent="0.25">
      <c r="A3729" s="74"/>
      <c r="B3729" s="19"/>
      <c r="C3729" s="19"/>
      <c r="D3729" s="50"/>
      <c r="E3729" s="73"/>
      <c r="F3729" s="74"/>
      <c r="G3729" s="9"/>
      <c r="H3729" s="48"/>
      <c r="I3729" s="49">
        <f t="shared" ref="I3729:I3792" ca="1" si="232">(YEAR(NOW())-H3729)</f>
        <v>2022</v>
      </c>
      <c r="J3729" s="22">
        <f t="shared" ca="1" si="229"/>
        <v>1</v>
      </c>
      <c r="K3729" s="19"/>
      <c r="L3729" s="73"/>
      <c r="M3729" s="74"/>
      <c r="N3729" s="19"/>
      <c r="O3729" s="73"/>
      <c r="P3729" s="82">
        <v>1</v>
      </c>
      <c r="Q3729" s="24">
        <v>1</v>
      </c>
      <c r="R3729" s="81">
        <f t="shared" si="230"/>
        <v>1</v>
      </c>
      <c r="S3729" s="87"/>
      <c r="T3729" s="19"/>
      <c r="U3729" s="25"/>
      <c r="V3729" s="25"/>
      <c r="W3729" s="81"/>
      <c r="X3729" s="91" t="e">
        <f ca="1">+VLOOKUP(#REF!,REFERENCIAS!$C:$D,2,0)*VLOOKUP(#REF!,PONDERADORES!A:P,IF(AND(INFORMACION!$T3729='REFERENCIAS RIESGO'!$C$36,INFORMACION!$F3729=REFERENCIAS!$C$24),16,IF(INFORMACION!$T3729='REFERENCIAS RIESGO'!$C$36,13,IF(INFORMACION!$F3729=REFERENCIAS!$C$24,10,7))),0)+VLOOKUP(K3729,REFERENCIAS!$C:$D,2,0)*VLOOKUP($K$2,PONDERADORES!A:P,IF(AND(INFORMACION!$T3729='REFERENCIAS RIESGO'!$C$36,INFORMACION!$F3729=REFERENCIAS!$C$24),16,IF(INFORMACION!$T3729='REFERENCIAS RIESGO'!$C$36,13,IF(INFORMACION!$F3729=REFERENCIAS!$C$24,10,7))),0)+VLOOKUP(L3729,REFERENCIAS!$C:$D,2,0)*VLOOKUP($L$2,PONDERADORES!A:P,IF(AND(INFORMACION!$T3729='REFERENCIAS RIESGO'!$C$36,INFORMACION!$F3729=REFERENCIAS!$C$24),16,IF(INFORMACION!$T3729='REFERENCIAS RIESGO'!$C$36,13,IF(INFORMACION!$F3729=REFERENCIAS!$C$24,10,7))),0)+VLOOKUP(F3729,REFERENCIAS!$C:$D,2,0)*VLOOKUP($F$2,PONDERADORES!A:P,IF(AND(INFORMACION!$T3729='REFERENCIAS RIESGO'!$C$36,INFORMACION!$F3729=REFERENCIAS!$C$24),16,IF(INFORMACION!$T3729='REFERENCIAS RIESGO'!$C$36,13,IF(INFORMACION!$F3729=REFERENCIAS!$C$24,10,7))),0)+VLOOKUP(T3729,REFERENCIAS!$C:$D,2,0)*VLOOKUP($T$2,PONDERADORES!A:P,IF(AND(INFORMACION!$T3729='REFERENCIAS RIESGO'!$C$36,INFORMACION!$F3729=REFERENCIAS!$C$24),16,IF(INFORMACION!$T3729='REFERENCIAS RIESGO'!$C$36,13,IF(INFORMACION!$F3729=REFERENCIAS!$C$24,10,7))),0)+VLOOKUP(IF(J3729&lt;=0.2,0.2,IF(AND(J3729&gt;0.2,J3729&lt;=0.4),0.4,IF(AND(J3729&gt;0.4,J3729&lt;=0.6),0.6,IF(AND(J3729&gt;0.6,J3729&lt;=0.8),0.8,IF(AND(J3729&gt;0.8,J3729&lt;=1),1))))),REFERENCIAS!$C:$D,2,0)*VLOOKUP($J$2,PONDERADORES!A:P,IF(AND(INFORMACION!$T3729='REFERENCIAS RIESGO'!$C$36,INFORMACION!$F3729=REFERENCIAS!$C$24),16,IF(INFORMACION!$T3729='REFERENCIAS RIESGO'!$C$36,13,IF(INFORMACION!$F3729=REFERENCIAS!$C$24,10,7))),0)</f>
        <v>#REF!</v>
      </c>
      <c r="Y3729" s="68">
        <f>+VLOOKUP(M3729,REFERENCIAS!$C:$D,2,0)*VLOOKUP($M$2,PONDERADORES!$A$7:$G$9,7,0)+VLOOKUP(N3729,REFERENCIAS!$C:$D,2,0)*VLOOKUP($N$2,PONDERADORES!$A$7:$G$9,7,0)+VLOOKUP(O3729,REFERENCIAS!$C:$D,2,0)*VLOOKUP($O$2,PONDERADORES!$A$7:$G$9,7,0)</f>
        <v>0.2</v>
      </c>
      <c r="Z3729" s="2">
        <f>+VLOOKUP(IF(R3729&lt;0.1,0,IF(AND(R3729&gt;=0.1,R3729&lt;0.2),0.1,IF(AND(R3729&gt;=0.2,R3729&lt;0.3),0.2,IF(R3729&gt;0.3,0.3,)))),REFERENCIAS!$C:$D,2,0)*VLOOKUP($R$2,PONDERADORES!$A$11:$G$11,7,0)</f>
        <v>15</v>
      </c>
      <c r="AA3729" s="92"/>
      <c r="AB3729" s="95" t="e">
        <f t="shared" ca="1" si="231"/>
        <v>#REF!</v>
      </c>
      <c r="AC3729" s="23" t="e">
        <f ca="1">IF(AB3729&gt;REFERENCIAS!$C$62,REFERENCIAS!$B$62,IF(AND(AB3729&gt;=REFERENCIAS!$C$63,AB3729&lt;REFERENCIAS!$D$63),REFERENCIAS!$B$63,IF(AND(AB3729&gt;REFERENCIAS!$C$64,AB3729&lt;=REFERENCIAS!$D$64),REFERENCIAS!$B$64,IF(AND(AB3729&gt;=REFERENCIAS!$C$65,AB3729&lt;REFERENCIAS!$D$65),REFERENCIAS!$B$65, "Revisar"))))</f>
        <v>#REF!</v>
      </c>
      <c r="AD3729" s="94" t="e">
        <f ca="1">VLOOKUP(AC3729,REFERENCIAS!$B$62:$G$65,4,FALSE)</f>
        <v>#REF!</v>
      </c>
    </row>
    <row r="3730" spans="1:30" ht="17.25" x14ac:dyDescent="0.25">
      <c r="A3730" s="74"/>
      <c r="B3730" s="19"/>
      <c r="C3730" s="19"/>
      <c r="D3730" s="50"/>
      <c r="E3730" s="73"/>
      <c r="F3730" s="74"/>
      <c r="G3730" s="9"/>
      <c r="H3730" s="48"/>
      <c r="I3730" s="49">
        <f t="shared" ca="1" si="232"/>
        <v>2022</v>
      </c>
      <c r="J3730" s="22">
        <f t="shared" ca="1" si="229"/>
        <v>1</v>
      </c>
      <c r="K3730" s="19"/>
      <c r="L3730" s="73"/>
      <c r="M3730" s="74"/>
      <c r="N3730" s="19"/>
      <c r="O3730" s="73"/>
      <c r="P3730" s="82">
        <v>1</v>
      </c>
      <c r="Q3730" s="24">
        <v>1</v>
      </c>
      <c r="R3730" s="81">
        <f t="shared" si="230"/>
        <v>1</v>
      </c>
      <c r="S3730" s="87"/>
      <c r="T3730" s="19"/>
      <c r="U3730" s="25"/>
      <c r="V3730" s="25"/>
      <c r="W3730" s="81"/>
      <c r="X3730" s="91" t="e">
        <f ca="1">+VLOOKUP(#REF!,REFERENCIAS!$C:$D,2,0)*VLOOKUP(#REF!,PONDERADORES!A:P,IF(AND(INFORMACION!$T3730='REFERENCIAS RIESGO'!$C$36,INFORMACION!$F3730=REFERENCIAS!$C$24),16,IF(INFORMACION!$T3730='REFERENCIAS RIESGO'!$C$36,13,IF(INFORMACION!$F3730=REFERENCIAS!$C$24,10,7))),0)+VLOOKUP(K3730,REFERENCIAS!$C:$D,2,0)*VLOOKUP($K$2,PONDERADORES!A:P,IF(AND(INFORMACION!$T3730='REFERENCIAS RIESGO'!$C$36,INFORMACION!$F3730=REFERENCIAS!$C$24),16,IF(INFORMACION!$T3730='REFERENCIAS RIESGO'!$C$36,13,IF(INFORMACION!$F3730=REFERENCIAS!$C$24,10,7))),0)+VLOOKUP(L3730,REFERENCIAS!$C:$D,2,0)*VLOOKUP($L$2,PONDERADORES!A:P,IF(AND(INFORMACION!$T3730='REFERENCIAS RIESGO'!$C$36,INFORMACION!$F3730=REFERENCIAS!$C$24),16,IF(INFORMACION!$T3730='REFERENCIAS RIESGO'!$C$36,13,IF(INFORMACION!$F3730=REFERENCIAS!$C$24,10,7))),0)+VLOOKUP(F3730,REFERENCIAS!$C:$D,2,0)*VLOOKUP($F$2,PONDERADORES!A:P,IF(AND(INFORMACION!$T3730='REFERENCIAS RIESGO'!$C$36,INFORMACION!$F3730=REFERENCIAS!$C$24),16,IF(INFORMACION!$T3730='REFERENCIAS RIESGO'!$C$36,13,IF(INFORMACION!$F3730=REFERENCIAS!$C$24,10,7))),0)+VLOOKUP(T3730,REFERENCIAS!$C:$D,2,0)*VLOOKUP($T$2,PONDERADORES!A:P,IF(AND(INFORMACION!$T3730='REFERENCIAS RIESGO'!$C$36,INFORMACION!$F3730=REFERENCIAS!$C$24),16,IF(INFORMACION!$T3730='REFERENCIAS RIESGO'!$C$36,13,IF(INFORMACION!$F3730=REFERENCIAS!$C$24,10,7))),0)+VLOOKUP(IF(J3730&lt;=0.2,0.2,IF(AND(J3730&gt;0.2,J3730&lt;=0.4),0.4,IF(AND(J3730&gt;0.4,J3730&lt;=0.6),0.6,IF(AND(J3730&gt;0.6,J3730&lt;=0.8),0.8,IF(AND(J3730&gt;0.8,J3730&lt;=1),1))))),REFERENCIAS!$C:$D,2,0)*VLOOKUP($J$2,PONDERADORES!A:P,IF(AND(INFORMACION!$T3730='REFERENCIAS RIESGO'!$C$36,INFORMACION!$F3730=REFERENCIAS!$C$24),16,IF(INFORMACION!$T3730='REFERENCIAS RIESGO'!$C$36,13,IF(INFORMACION!$F3730=REFERENCIAS!$C$24,10,7))),0)</f>
        <v>#REF!</v>
      </c>
      <c r="Y3730" s="68">
        <f>+VLOOKUP(M3730,REFERENCIAS!$C:$D,2,0)*VLOOKUP($M$2,PONDERADORES!$A$7:$G$9,7,0)+VLOOKUP(N3730,REFERENCIAS!$C:$D,2,0)*VLOOKUP($N$2,PONDERADORES!$A$7:$G$9,7,0)+VLOOKUP(O3730,REFERENCIAS!$C:$D,2,0)*VLOOKUP($O$2,PONDERADORES!$A$7:$G$9,7,0)</f>
        <v>0.2</v>
      </c>
      <c r="Z3730" s="2">
        <f>+VLOOKUP(IF(R3730&lt;0.1,0,IF(AND(R3730&gt;=0.1,R3730&lt;0.2),0.1,IF(AND(R3730&gt;=0.2,R3730&lt;0.3),0.2,IF(R3730&gt;0.3,0.3,)))),REFERENCIAS!$C:$D,2,0)*VLOOKUP($R$2,PONDERADORES!$A$11:$G$11,7,0)</f>
        <v>15</v>
      </c>
      <c r="AA3730" s="92"/>
      <c r="AB3730" s="95" t="e">
        <f t="shared" ca="1" si="231"/>
        <v>#REF!</v>
      </c>
      <c r="AC3730" s="23" t="e">
        <f ca="1">IF(AB3730&gt;REFERENCIAS!$C$62,REFERENCIAS!$B$62,IF(AND(AB3730&gt;=REFERENCIAS!$C$63,AB3730&lt;REFERENCIAS!$D$63),REFERENCIAS!$B$63,IF(AND(AB3730&gt;REFERENCIAS!$C$64,AB3730&lt;=REFERENCIAS!$D$64),REFERENCIAS!$B$64,IF(AND(AB3730&gt;=REFERENCIAS!$C$65,AB3730&lt;REFERENCIAS!$D$65),REFERENCIAS!$B$65, "Revisar"))))</f>
        <v>#REF!</v>
      </c>
      <c r="AD3730" s="94" t="e">
        <f ca="1">VLOOKUP(AC3730,REFERENCIAS!$B$62:$G$65,4,FALSE)</f>
        <v>#REF!</v>
      </c>
    </row>
    <row r="3731" spans="1:30" ht="17.25" x14ac:dyDescent="0.25">
      <c r="A3731" s="74"/>
      <c r="B3731" s="19"/>
      <c r="C3731" s="19"/>
      <c r="D3731" s="50"/>
      <c r="E3731" s="73"/>
      <c r="F3731" s="74"/>
      <c r="G3731" s="9"/>
      <c r="H3731" s="48"/>
      <c r="I3731" s="49">
        <f t="shared" ca="1" si="232"/>
        <v>2022</v>
      </c>
      <c r="J3731" s="22">
        <f t="shared" ca="1" si="229"/>
        <v>1</v>
      </c>
      <c r="K3731" s="19"/>
      <c r="L3731" s="73"/>
      <c r="M3731" s="74"/>
      <c r="N3731" s="19"/>
      <c r="O3731" s="73"/>
      <c r="P3731" s="82">
        <v>1</v>
      </c>
      <c r="Q3731" s="24">
        <v>1</v>
      </c>
      <c r="R3731" s="81">
        <f t="shared" si="230"/>
        <v>1</v>
      </c>
      <c r="S3731" s="87"/>
      <c r="T3731" s="19"/>
      <c r="U3731" s="25"/>
      <c r="V3731" s="25"/>
      <c r="W3731" s="81"/>
      <c r="X3731" s="91" t="e">
        <f ca="1">+VLOOKUP(#REF!,REFERENCIAS!$C:$D,2,0)*VLOOKUP(#REF!,PONDERADORES!A:P,IF(AND(INFORMACION!$T3731='REFERENCIAS RIESGO'!$C$36,INFORMACION!$F3731=REFERENCIAS!$C$24),16,IF(INFORMACION!$T3731='REFERENCIAS RIESGO'!$C$36,13,IF(INFORMACION!$F3731=REFERENCIAS!$C$24,10,7))),0)+VLOOKUP(K3731,REFERENCIAS!$C:$D,2,0)*VLOOKUP($K$2,PONDERADORES!A:P,IF(AND(INFORMACION!$T3731='REFERENCIAS RIESGO'!$C$36,INFORMACION!$F3731=REFERENCIAS!$C$24),16,IF(INFORMACION!$T3731='REFERENCIAS RIESGO'!$C$36,13,IF(INFORMACION!$F3731=REFERENCIAS!$C$24,10,7))),0)+VLOOKUP(L3731,REFERENCIAS!$C:$D,2,0)*VLOOKUP($L$2,PONDERADORES!A:P,IF(AND(INFORMACION!$T3731='REFERENCIAS RIESGO'!$C$36,INFORMACION!$F3731=REFERENCIAS!$C$24),16,IF(INFORMACION!$T3731='REFERENCIAS RIESGO'!$C$36,13,IF(INFORMACION!$F3731=REFERENCIAS!$C$24,10,7))),0)+VLOOKUP(F3731,REFERENCIAS!$C:$D,2,0)*VLOOKUP($F$2,PONDERADORES!A:P,IF(AND(INFORMACION!$T3731='REFERENCIAS RIESGO'!$C$36,INFORMACION!$F3731=REFERENCIAS!$C$24),16,IF(INFORMACION!$T3731='REFERENCIAS RIESGO'!$C$36,13,IF(INFORMACION!$F3731=REFERENCIAS!$C$24,10,7))),0)+VLOOKUP(T3731,REFERENCIAS!$C:$D,2,0)*VLOOKUP($T$2,PONDERADORES!A:P,IF(AND(INFORMACION!$T3731='REFERENCIAS RIESGO'!$C$36,INFORMACION!$F3731=REFERENCIAS!$C$24),16,IF(INFORMACION!$T3731='REFERENCIAS RIESGO'!$C$36,13,IF(INFORMACION!$F3731=REFERENCIAS!$C$24,10,7))),0)+VLOOKUP(IF(J3731&lt;=0.2,0.2,IF(AND(J3731&gt;0.2,J3731&lt;=0.4),0.4,IF(AND(J3731&gt;0.4,J3731&lt;=0.6),0.6,IF(AND(J3731&gt;0.6,J3731&lt;=0.8),0.8,IF(AND(J3731&gt;0.8,J3731&lt;=1),1))))),REFERENCIAS!$C:$D,2,0)*VLOOKUP($J$2,PONDERADORES!A:P,IF(AND(INFORMACION!$T3731='REFERENCIAS RIESGO'!$C$36,INFORMACION!$F3731=REFERENCIAS!$C$24),16,IF(INFORMACION!$T3731='REFERENCIAS RIESGO'!$C$36,13,IF(INFORMACION!$F3731=REFERENCIAS!$C$24,10,7))),0)</f>
        <v>#REF!</v>
      </c>
      <c r="Y3731" s="68">
        <f>+VLOOKUP(M3731,REFERENCIAS!$C:$D,2,0)*VLOOKUP($M$2,PONDERADORES!$A$7:$G$9,7,0)+VLOOKUP(N3731,REFERENCIAS!$C:$D,2,0)*VLOOKUP($N$2,PONDERADORES!$A$7:$G$9,7,0)+VLOOKUP(O3731,REFERENCIAS!$C:$D,2,0)*VLOOKUP($O$2,PONDERADORES!$A$7:$G$9,7,0)</f>
        <v>0.2</v>
      </c>
      <c r="Z3731" s="2">
        <f>+VLOOKUP(IF(R3731&lt;0.1,0,IF(AND(R3731&gt;=0.1,R3731&lt;0.2),0.1,IF(AND(R3731&gt;=0.2,R3731&lt;0.3),0.2,IF(R3731&gt;0.3,0.3,)))),REFERENCIAS!$C:$D,2,0)*VLOOKUP($R$2,PONDERADORES!$A$11:$G$11,7,0)</f>
        <v>15</v>
      </c>
      <c r="AA3731" s="92"/>
      <c r="AB3731" s="95" t="e">
        <f t="shared" ca="1" si="231"/>
        <v>#REF!</v>
      </c>
      <c r="AC3731" s="23" t="e">
        <f ca="1">IF(AB3731&gt;REFERENCIAS!$C$62,REFERENCIAS!$B$62,IF(AND(AB3731&gt;=REFERENCIAS!$C$63,AB3731&lt;REFERENCIAS!$D$63),REFERENCIAS!$B$63,IF(AND(AB3731&gt;REFERENCIAS!$C$64,AB3731&lt;=REFERENCIAS!$D$64),REFERENCIAS!$B$64,IF(AND(AB3731&gt;=REFERENCIAS!$C$65,AB3731&lt;REFERENCIAS!$D$65),REFERENCIAS!$B$65, "Revisar"))))</f>
        <v>#REF!</v>
      </c>
      <c r="AD3731" s="94" t="e">
        <f ca="1">VLOOKUP(AC3731,REFERENCIAS!$B$62:$G$65,4,FALSE)</f>
        <v>#REF!</v>
      </c>
    </row>
    <row r="3732" spans="1:30" ht="17.25" x14ac:dyDescent="0.25">
      <c r="A3732" s="74"/>
      <c r="B3732" s="19"/>
      <c r="C3732" s="19"/>
      <c r="D3732" s="50"/>
      <c r="E3732" s="73"/>
      <c r="F3732" s="74"/>
      <c r="G3732" s="9"/>
      <c r="H3732" s="48"/>
      <c r="I3732" s="49">
        <f t="shared" ca="1" si="232"/>
        <v>2022</v>
      </c>
      <c r="J3732" s="22">
        <f t="shared" ca="1" si="229"/>
        <v>1</v>
      </c>
      <c r="K3732" s="19"/>
      <c r="L3732" s="73"/>
      <c r="M3732" s="74"/>
      <c r="N3732" s="19"/>
      <c r="O3732" s="73"/>
      <c r="P3732" s="82">
        <v>1</v>
      </c>
      <c r="Q3732" s="24">
        <v>1</v>
      </c>
      <c r="R3732" s="81">
        <f t="shared" si="230"/>
        <v>1</v>
      </c>
      <c r="S3732" s="87"/>
      <c r="T3732" s="19"/>
      <c r="U3732" s="25"/>
      <c r="V3732" s="25"/>
      <c r="W3732" s="81"/>
      <c r="X3732" s="91" t="e">
        <f ca="1">+VLOOKUP(#REF!,REFERENCIAS!$C:$D,2,0)*VLOOKUP(#REF!,PONDERADORES!A:P,IF(AND(INFORMACION!$T3732='REFERENCIAS RIESGO'!$C$36,INFORMACION!$F3732=REFERENCIAS!$C$24),16,IF(INFORMACION!$T3732='REFERENCIAS RIESGO'!$C$36,13,IF(INFORMACION!$F3732=REFERENCIAS!$C$24,10,7))),0)+VLOOKUP(K3732,REFERENCIAS!$C:$D,2,0)*VLOOKUP($K$2,PONDERADORES!A:P,IF(AND(INFORMACION!$T3732='REFERENCIAS RIESGO'!$C$36,INFORMACION!$F3732=REFERENCIAS!$C$24),16,IF(INFORMACION!$T3732='REFERENCIAS RIESGO'!$C$36,13,IF(INFORMACION!$F3732=REFERENCIAS!$C$24,10,7))),0)+VLOOKUP(L3732,REFERENCIAS!$C:$D,2,0)*VLOOKUP($L$2,PONDERADORES!A:P,IF(AND(INFORMACION!$T3732='REFERENCIAS RIESGO'!$C$36,INFORMACION!$F3732=REFERENCIAS!$C$24),16,IF(INFORMACION!$T3732='REFERENCIAS RIESGO'!$C$36,13,IF(INFORMACION!$F3732=REFERENCIAS!$C$24,10,7))),0)+VLOOKUP(F3732,REFERENCIAS!$C:$D,2,0)*VLOOKUP($F$2,PONDERADORES!A:P,IF(AND(INFORMACION!$T3732='REFERENCIAS RIESGO'!$C$36,INFORMACION!$F3732=REFERENCIAS!$C$24),16,IF(INFORMACION!$T3732='REFERENCIAS RIESGO'!$C$36,13,IF(INFORMACION!$F3732=REFERENCIAS!$C$24,10,7))),0)+VLOOKUP(T3732,REFERENCIAS!$C:$D,2,0)*VLOOKUP($T$2,PONDERADORES!A:P,IF(AND(INFORMACION!$T3732='REFERENCIAS RIESGO'!$C$36,INFORMACION!$F3732=REFERENCIAS!$C$24),16,IF(INFORMACION!$T3732='REFERENCIAS RIESGO'!$C$36,13,IF(INFORMACION!$F3732=REFERENCIAS!$C$24,10,7))),0)+VLOOKUP(IF(J3732&lt;=0.2,0.2,IF(AND(J3732&gt;0.2,J3732&lt;=0.4),0.4,IF(AND(J3732&gt;0.4,J3732&lt;=0.6),0.6,IF(AND(J3732&gt;0.6,J3732&lt;=0.8),0.8,IF(AND(J3732&gt;0.8,J3732&lt;=1),1))))),REFERENCIAS!$C:$D,2,0)*VLOOKUP($J$2,PONDERADORES!A:P,IF(AND(INFORMACION!$T3732='REFERENCIAS RIESGO'!$C$36,INFORMACION!$F3732=REFERENCIAS!$C$24),16,IF(INFORMACION!$T3732='REFERENCIAS RIESGO'!$C$36,13,IF(INFORMACION!$F3732=REFERENCIAS!$C$24,10,7))),0)</f>
        <v>#REF!</v>
      </c>
      <c r="Y3732" s="68">
        <f>+VLOOKUP(M3732,REFERENCIAS!$C:$D,2,0)*VLOOKUP($M$2,PONDERADORES!$A$7:$G$9,7,0)+VLOOKUP(N3732,REFERENCIAS!$C:$D,2,0)*VLOOKUP($N$2,PONDERADORES!$A$7:$G$9,7,0)+VLOOKUP(O3732,REFERENCIAS!$C:$D,2,0)*VLOOKUP($O$2,PONDERADORES!$A$7:$G$9,7,0)</f>
        <v>0.2</v>
      </c>
      <c r="Z3732" s="2">
        <f>+VLOOKUP(IF(R3732&lt;0.1,0,IF(AND(R3732&gt;=0.1,R3732&lt;0.2),0.1,IF(AND(R3732&gt;=0.2,R3732&lt;0.3),0.2,IF(R3732&gt;0.3,0.3,)))),REFERENCIAS!$C:$D,2,0)*VLOOKUP($R$2,PONDERADORES!$A$11:$G$11,7,0)</f>
        <v>15</v>
      </c>
      <c r="AA3732" s="92"/>
      <c r="AB3732" s="95" t="e">
        <f t="shared" ca="1" si="231"/>
        <v>#REF!</v>
      </c>
      <c r="AC3732" s="23" t="e">
        <f ca="1">IF(AB3732&gt;REFERENCIAS!$C$62,REFERENCIAS!$B$62,IF(AND(AB3732&gt;=REFERENCIAS!$C$63,AB3732&lt;REFERENCIAS!$D$63),REFERENCIAS!$B$63,IF(AND(AB3732&gt;REFERENCIAS!$C$64,AB3732&lt;=REFERENCIAS!$D$64),REFERENCIAS!$B$64,IF(AND(AB3732&gt;=REFERENCIAS!$C$65,AB3732&lt;REFERENCIAS!$D$65),REFERENCIAS!$B$65, "Revisar"))))</f>
        <v>#REF!</v>
      </c>
      <c r="AD3732" s="94" t="e">
        <f ca="1">VLOOKUP(AC3732,REFERENCIAS!$B$62:$G$65,4,FALSE)</f>
        <v>#REF!</v>
      </c>
    </row>
    <row r="3733" spans="1:30" ht="17.25" x14ac:dyDescent="0.25">
      <c r="A3733" s="74"/>
      <c r="B3733" s="19"/>
      <c r="C3733" s="19"/>
      <c r="D3733" s="50"/>
      <c r="E3733" s="73"/>
      <c r="F3733" s="74"/>
      <c r="G3733" s="9"/>
      <c r="H3733" s="48"/>
      <c r="I3733" s="49">
        <f t="shared" ca="1" si="232"/>
        <v>2022</v>
      </c>
      <c r="J3733" s="22">
        <f t="shared" ca="1" si="229"/>
        <v>1</v>
      </c>
      <c r="K3733" s="19"/>
      <c r="L3733" s="73"/>
      <c r="M3733" s="74"/>
      <c r="N3733" s="19"/>
      <c r="O3733" s="73"/>
      <c r="P3733" s="82">
        <v>1</v>
      </c>
      <c r="Q3733" s="24">
        <v>1</v>
      </c>
      <c r="R3733" s="81">
        <f t="shared" si="230"/>
        <v>1</v>
      </c>
      <c r="S3733" s="87"/>
      <c r="T3733" s="19"/>
      <c r="U3733" s="25"/>
      <c r="V3733" s="25"/>
      <c r="W3733" s="81"/>
      <c r="X3733" s="91" t="e">
        <f ca="1">+VLOOKUP(#REF!,REFERENCIAS!$C:$D,2,0)*VLOOKUP(#REF!,PONDERADORES!A:P,IF(AND(INFORMACION!$T3733='REFERENCIAS RIESGO'!$C$36,INFORMACION!$F3733=REFERENCIAS!$C$24),16,IF(INFORMACION!$T3733='REFERENCIAS RIESGO'!$C$36,13,IF(INFORMACION!$F3733=REFERENCIAS!$C$24,10,7))),0)+VLOOKUP(K3733,REFERENCIAS!$C:$D,2,0)*VLOOKUP($K$2,PONDERADORES!A:P,IF(AND(INFORMACION!$T3733='REFERENCIAS RIESGO'!$C$36,INFORMACION!$F3733=REFERENCIAS!$C$24),16,IF(INFORMACION!$T3733='REFERENCIAS RIESGO'!$C$36,13,IF(INFORMACION!$F3733=REFERENCIAS!$C$24,10,7))),0)+VLOOKUP(L3733,REFERENCIAS!$C:$D,2,0)*VLOOKUP($L$2,PONDERADORES!A:P,IF(AND(INFORMACION!$T3733='REFERENCIAS RIESGO'!$C$36,INFORMACION!$F3733=REFERENCIAS!$C$24),16,IF(INFORMACION!$T3733='REFERENCIAS RIESGO'!$C$36,13,IF(INFORMACION!$F3733=REFERENCIAS!$C$24,10,7))),0)+VLOOKUP(F3733,REFERENCIAS!$C:$D,2,0)*VLOOKUP($F$2,PONDERADORES!A:P,IF(AND(INFORMACION!$T3733='REFERENCIAS RIESGO'!$C$36,INFORMACION!$F3733=REFERENCIAS!$C$24),16,IF(INFORMACION!$T3733='REFERENCIAS RIESGO'!$C$36,13,IF(INFORMACION!$F3733=REFERENCIAS!$C$24,10,7))),0)+VLOOKUP(T3733,REFERENCIAS!$C:$D,2,0)*VLOOKUP($T$2,PONDERADORES!A:P,IF(AND(INFORMACION!$T3733='REFERENCIAS RIESGO'!$C$36,INFORMACION!$F3733=REFERENCIAS!$C$24),16,IF(INFORMACION!$T3733='REFERENCIAS RIESGO'!$C$36,13,IF(INFORMACION!$F3733=REFERENCIAS!$C$24,10,7))),0)+VLOOKUP(IF(J3733&lt;=0.2,0.2,IF(AND(J3733&gt;0.2,J3733&lt;=0.4),0.4,IF(AND(J3733&gt;0.4,J3733&lt;=0.6),0.6,IF(AND(J3733&gt;0.6,J3733&lt;=0.8),0.8,IF(AND(J3733&gt;0.8,J3733&lt;=1),1))))),REFERENCIAS!$C:$D,2,0)*VLOOKUP($J$2,PONDERADORES!A:P,IF(AND(INFORMACION!$T3733='REFERENCIAS RIESGO'!$C$36,INFORMACION!$F3733=REFERENCIAS!$C$24),16,IF(INFORMACION!$T3733='REFERENCIAS RIESGO'!$C$36,13,IF(INFORMACION!$F3733=REFERENCIAS!$C$24,10,7))),0)</f>
        <v>#REF!</v>
      </c>
      <c r="Y3733" s="68">
        <f>+VLOOKUP(M3733,REFERENCIAS!$C:$D,2,0)*VLOOKUP($M$2,PONDERADORES!$A$7:$G$9,7,0)+VLOOKUP(N3733,REFERENCIAS!$C:$D,2,0)*VLOOKUP($N$2,PONDERADORES!$A$7:$G$9,7,0)+VLOOKUP(O3733,REFERENCIAS!$C:$D,2,0)*VLOOKUP($O$2,PONDERADORES!$A$7:$G$9,7,0)</f>
        <v>0.2</v>
      </c>
      <c r="Z3733" s="2">
        <f>+VLOOKUP(IF(R3733&lt;0.1,0,IF(AND(R3733&gt;=0.1,R3733&lt;0.2),0.1,IF(AND(R3733&gt;=0.2,R3733&lt;0.3),0.2,IF(R3733&gt;0.3,0.3,)))),REFERENCIAS!$C:$D,2,0)*VLOOKUP($R$2,PONDERADORES!$A$11:$G$11,7,0)</f>
        <v>15</v>
      </c>
      <c r="AA3733" s="92"/>
      <c r="AB3733" s="95" t="e">
        <f t="shared" ca="1" si="231"/>
        <v>#REF!</v>
      </c>
      <c r="AC3733" s="23" t="e">
        <f ca="1">IF(AB3733&gt;REFERENCIAS!$C$62,REFERENCIAS!$B$62,IF(AND(AB3733&gt;=REFERENCIAS!$C$63,AB3733&lt;REFERENCIAS!$D$63),REFERENCIAS!$B$63,IF(AND(AB3733&gt;REFERENCIAS!$C$64,AB3733&lt;=REFERENCIAS!$D$64),REFERENCIAS!$B$64,IF(AND(AB3733&gt;=REFERENCIAS!$C$65,AB3733&lt;REFERENCIAS!$D$65),REFERENCIAS!$B$65, "Revisar"))))</f>
        <v>#REF!</v>
      </c>
      <c r="AD3733" s="94" t="e">
        <f ca="1">VLOOKUP(AC3733,REFERENCIAS!$B$62:$G$65,4,FALSE)</f>
        <v>#REF!</v>
      </c>
    </row>
    <row r="3734" spans="1:30" ht="17.25" x14ac:dyDescent="0.25">
      <c r="A3734" s="74"/>
      <c r="B3734" s="19"/>
      <c r="C3734" s="19"/>
      <c r="D3734" s="50"/>
      <c r="E3734" s="73"/>
      <c r="F3734" s="74"/>
      <c r="G3734" s="9"/>
      <c r="H3734" s="48"/>
      <c r="I3734" s="49">
        <f t="shared" ca="1" si="232"/>
        <v>2022</v>
      </c>
      <c r="J3734" s="22">
        <f t="shared" ca="1" si="229"/>
        <v>1</v>
      </c>
      <c r="K3734" s="19"/>
      <c r="L3734" s="73"/>
      <c r="M3734" s="74"/>
      <c r="N3734" s="19"/>
      <c r="O3734" s="73"/>
      <c r="P3734" s="82">
        <v>1</v>
      </c>
      <c r="Q3734" s="24">
        <v>1</v>
      </c>
      <c r="R3734" s="81">
        <f t="shared" si="230"/>
        <v>1</v>
      </c>
      <c r="S3734" s="87"/>
      <c r="T3734" s="19"/>
      <c r="U3734" s="25"/>
      <c r="V3734" s="25"/>
      <c r="W3734" s="81"/>
      <c r="X3734" s="91" t="e">
        <f ca="1">+VLOOKUP(#REF!,REFERENCIAS!$C:$D,2,0)*VLOOKUP(#REF!,PONDERADORES!A:P,IF(AND(INFORMACION!$T3734='REFERENCIAS RIESGO'!$C$36,INFORMACION!$F3734=REFERENCIAS!$C$24),16,IF(INFORMACION!$T3734='REFERENCIAS RIESGO'!$C$36,13,IF(INFORMACION!$F3734=REFERENCIAS!$C$24,10,7))),0)+VLOOKUP(K3734,REFERENCIAS!$C:$D,2,0)*VLOOKUP($K$2,PONDERADORES!A:P,IF(AND(INFORMACION!$T3734='REFERENCIAS RIESGO'!$C$36,INFORMACION!$F3734=REFERENCIAS!$C$24),16,IF(INFORMACION!$T3734='REFERENCIAS RIESGO'!$C$36,13,IF(INFORMACION!$F3734=REFERENCIAS!$C$24,10,7))),0)+VLOOKUP(L3734,REFERENCIAS!$C:$D,2,0)*VLOOKUP($L$2,PONDERADORES!A:P,IF(AND(INFORMACION!$T3734='REFERENCIAS RIESGO'!$C$36,INFORMACION!$F3734=REFERENCIAS!$C$24),16,IF(INFORMACION!$T3734='REFERENCIAS RIESGO'!$C$36,13,IF(INFORMACION!$F3734=REFERENCIAS!$C$24,10,7))),0)+VLOOKUP(F3734,REFERENCIAS!$C:$D,2,0)*VLOOKUP($F$2,PONDERADORES!A:P,IF(AND(INFORMACION!$T3734='REFERENCIAS RIESGO'!$C$36,INFORMACION!$F3734=REFERENCIAS!$C$24),16,IF(INFORMACION!$T3734='REFERENCIAS RIESGO'!$C$36,13,IF(INFORMACION!$F3734=REFERENCIAS!$C$24,10,7))),0)+VLOOKUP(T3734,REFERENCIAS!$C:$D,2,0)*VLOOKUP($T$2,PONDERADORES!A:P,IF(AND(INFORMACION!$T3734='REFERENCIAS RIESGO'!$C$36,INFORMACION!$F3734=REFERENCIAS!$C$24),16,IF(INFORMACION!$T3734='REFERENCIAS RIESGO'!$C$36,13,IF(INFORMACION!$F3734=REFERENCIAS!$C$24,10,7))),0)+VLOOKUP(IF(J3734&lt;=0.2,0.2,IF(AND(J3734&gt;0.2,J3734&lt;=0.4),0.4,IF(AND(J3734&gt;0.4,J3734&lt;=0.6),0.6,IF(AND(J3734&gt;0.6,J3734&lt;=0.8),0.8,IF(AND(J3734&gt;0.8,J3734&lt;=1),1))))),REFERENCIAS!$C:$D,2,0)*VLOOKUP($J$2,PONDERADORES!A:P,IF(AND(INFORMACION!$T3734='REFERENCIAS RIESGO'!$C$36,INFORMACION!$F3734=REFERENCIAS!$C$24),16,IF(INFORMACION!$T3734='REFERENCIAS RIESGO'!$C$36,13,IF(INFORMACION!$F3734=REFERENCIAS!$C$24,10,7))),0)</f>
        <v>#REF!</v>
      </c>
      <c r="Y3734" s="68">
        <f>+VLOOKUP(M3734,REFERENCIAS!$C:$D,2,0)*VLOOKUP($M$2,PONDERADORES!$A$7:$G$9,7,0)+VLOOKUP(N3734,REFERENCIAS!$C:$D,2,0)*VLOOKUP($N$2,PONDERADORES!$A$7:$G$9,7,0)+VLOOKUP(O3734,REFERENCIAS!$C:$D,2,0)*VLOOKUP($O$2,PONDERADORES!$A$7:$G$9,7,0)</f>
        <v>0.2</v>
      </c>
      <c r="Z3734" s="2">
        <f>+VLOOKUP(IF(R3734&lt;0.1,0,IF(AND(R3734&gt;=0.1,R3734&lt;0.2),0.1,IF(AND(R3734&gt;=0.2,R3734&lt;0.3),0.2,IF(R3734&gt;0.3,0.3,)))),REFERENCIAS!$C:$D,2,0)*VLOOKUP($R$2,PONDERADORES!$A$11:$G$11,7,0)</f>
        <v>15</v>
      </c>
      <c r="AA3734" s="92"/>
      <c r="AB3734" s="95" t="e">
        <f t="shared" ca="1" si="231"/>
        <v>#REF!</v>
      </c>
      <c r="AC3734" s="23" t="e">
        <f ca="1">IF(AB3734&gt;REFERENCIAS!$C$62,REFERENCIAS!$B$62,IF(AND(AB3734&gt;=REFERENCIAS!$C$63,AB3734&lt;REFERENCIAS!$D$63),REFERENCIAS!$B$63,IF(AND(AB3734&gt;REFERENCIAS!$C$64,AB3734&lt;=REFERENCIAS!$D$64),REFERENCIAS!$B$64,IF(AND(AB3734&gt;=REFERENCIAS!$C$65,AB3734&lt;REFERENCIAS!$D$65),REFERENCIAS!$B$65, "Revisar"))))</f>
        <v>#REF!</v>
      </c>
      <c r="AD3734" s="94" t="e">
        <f ca="1">VLOOKUP(AC3734,REFERENCIAS!$B$62:$G$65,4,FALSE)</f>
        <v>#REF!</v>
      </c>
    </row>
    <row r="3735" spans="1:30" ht="17.25" x14ac:dyDescent="0.25">
      <c r="A3735" s="74"/>
      <c r="B3735" s="19"/>
      <c r="C3735" s="19"/>
      <c r="D3735" s="50"/>
      <c r="E3735" s="73"/>
      <c r="F3735" s="74"/>
      <c r="G3735" s="9"/>
      <c r="H3735" s="48"/>
      <c r="I3735" s="49">
        <f t="shared" ca="1" si="232"/>
        <v>2022</v>
      </c>
      <c r="J3735" s="22">
        <f t="shared" ca="1" si="229"/>
        <v>1</v>
      </c>
      <c r="K3735" s="19"/>
      <c r="L3735" s="73"/>
      <c r="M3735" s="74"/>
      <c r="N3735" s="19"/>
      <c r="O3735" s="73"/>
      <c r="P3735" s="82">
        <v>1</v>
      </c>
      <c r="Q3735" s="24">
        <v>1</v>
      </c>
      <c r="R3735" s="81">
        <f t="shared" si="230"/>
        <v>1</v>
      </c>
      <c r="S3735" s="87"/>
      <c r="T3735" s="19"/>
      <c r="U3735" s="25"/>
      <c r="V3735" s="25"/>
      <c r="W3735" s="81"/>
      <c r="X3735" s="91" t="e">
        <f ca="1">+VLOOKUP(#REF!,REFERENCIAS!$C:$D,2,0)*VLOOKUP(#REF!,PONDERADORES!A:P,IF(AND(INFORMACION!$T3735='REFERENCIAS RIESGO'!$C$36,INFORMACION!$F3735=REFERENCIAS!$C$24),16,IF(INFORMACION!$T3735='REFERENCIAS RIESGO'!$C$36,13,IF(INFORMACION!$F3735=REFERENCIAS!$C$24,10,7))),0)+VLOOKUP(K3735,REFERENCIAS!$C:$D,2,0)*VLOOKUP($K$2,PONDERADORES!A:P,IF(AND(INFORMACION!$T3735='REFERENCIAS RIESGO'!$C$36,INFORMACION!$F3735=REFERENCIAS!$C$24),16,IF(INFORMACION!$T3735='REFERENCIAS RIESGO'!$C$36,13,IF(INFORMACION!$F3735=REFERENCIAS!$C$24,10,7))),0)+VLOOKUP(L3735,REFERENCIAS!$C:$D,2,0)*VLOOKUP($L$2,PONDERADORES!A:P,IF(AND(INFORMACION!$T3735='REFERENCIAS RIESGO'!$C$36,INFORMACION!$F3735=REFERENCIAS!$C$24),16,IF(INFORMACION!$T3735='REFERENCIAS RIESGO'!$C$36,13,IF(INFORMACION!$F3735=REFERENCIAS!$C$24,10,7))),0)+VLOOKUP(F3735,REFERENCIAS!$C:$D,2,0)*VLOOKUP($F$2,PONDERADORES!A:P,IF(AND(INFORMACION!$T3735='REFERENCIAS RIESGO'!$C$36,INFORMACION!$F3735=REFERENCIAS!$C$24),16,IF(INFORMACION!$T3735='REFERENCIAS RIESGO'!$C$36,13,IF(INFORMACION!$F3735=REFERENCIAS!$C$24,10,7))),0)+VLOOKUP(T3735,REFERENCIAS!$C:$D,2,0)*VLOOKUP($T$2,PONDERADORES!A:P,IF(AND(INFORMACION!$T3735='REFERENCIAS RIESGO'!$C$36,INFORMACION!$F3735=REFERENCIAS!$C$24),16,IF(INFORMACION!$T3735='REFERENCIAS RIESGO'!$C$36,13,IF(INFORMACION!$F3735=REFERENCIAS!$C$24,10,7))),0)+VLOOKUP(IF(J3735&lt;=0.2,0.2,IF(AND(J3735&gt;0.2,J3735&lt;=0.4),0.4,IF(AND(J3735&gt;0.4,J3735&lt;=0.6),0.6,IF(AND(J3735&gt;0.6,J3735&lt;=0.8),0.8,IF(AND(J3735&gt;0.8,J3735&lt;=1),1))))),REFERENCIAS!$C:$D,2,0)*VLOOKUP($J$2,PONDERADORES!A:P,IF(AND(INFORMACION!$T3735='REFERENCIAS RIESGO'!$C$36,INFORMACION!$F3735=REFERENCIAS!$C$24),16,IF(INFORMACION!$T3735='REFERENCIAS RIESGO'!$C$36,13,IF(INFORMACION!$F3735=REFERENCIAS!$C$24,10,7))),0)</f>
        <v>#REF!</v>
      </c>
      <c r="Y3735" s="68">
        <f>+VLOOKUP(M3735,REFERENCIAS!$C:$D,2,0)*VLOOKUP($M$2,PONDERADORES!$A$7:$G$9,7,0)+VLOOKUP(N3735,REFERENCIAS!$C:$D,2,0)*VLOOKUP($N$2,PONDERADORES!$A$7:$G$9,7,0)+VLOOKUP(O3735,REFERENCIAS!$C:$D,2,0)*VLOOKUP($O$2,PONDERADORES!$A$7:$G$9,7,0)</f>
        <v>0.2</v>
      </c>
      <c r="Z3735" s="2">
        <f>+VLOOKUP(IF(R3735&lt;0.1,0,IF(AND(R3735&gt;=0.1,R3735&lt;0.2),0.1,IF(AND(R3735&gt;=0.2,R3735&lt;0.3),0.2,IF(R3735&gt;0.3,0.3,)))),REFERENCIAS!$C:$D,2,0)*VLOOKUP($R$2,PONDERADORES!$A$11:$G$11,7,0)</f>
        <v>15</v>
      </c>
      <c r="AA3735" s="92"/>
      <c r="AB3735" s="95" t="e">
        <f t="shared" ca="1" si="231"/>
        <v>#REF!</v>
      </c>
      <c r="AC3735" s="23" t="e">
        <f ca="1">IF(AB3735&gt;REFERENCIAS!$C$62,REFERENCIAS!$B$62,IF(AND(AB3735&gt;=REFERENCIAS!$C$63,AB3735&lt;REFERENCIAS!$D$63),REFERENCIAS!$B$63,IF(AND(AB3735&gt;REFERENCIAS!$C$64,AB3735&lt;=REFERENCIAS!$D$64),REFERENCIAS!$B$64,IF(AND(AB3735&gt;=REFERENCIAS!$C$65,AB3735&lt;REFERENCIAS!$D$65),REFERENCIAS!$B$65, "Revisar"))))</f>
        <v>#REF!</v>
      </c>
      <c r="AD3735" s="94" t="e">
        <f ca="1">VLOOKUP(AC3735,REFERENCIAS!$B$62:$G$65,4,FALSE)</f>
        <v>#REF!</v>
      </c>
    </row>
    <row r="3736" spans="1:30" ht="17.25" x14ac:dyDescent="0.25">
      <c r="A3736" s="74"/>
      <c r="B3736" s="19"/>
      <c r="C3736" s="19"/>
      <c r="D3736" s="50"/>
      <c r="E3736" s="73"/>
      <c r="F3736" s="74"/>
      <c r="G3736" s="9"/>
      <c r="H3736" s="48"/>
      <c r="I3736" s="49">
        <f t="shared" ca="1" si="232"/>
        <v>2022</v>
      </c>
      <c r="J3736" s="22">
        <f t="shared" ca="1" si="229"/>
        <v>1</v>
      </c>
      <c r="K3736" s="19"/>
      <c r="L3736" s="73"/>
      <c r="M3736" s="74"/>
      <c r="N3736" s="19"/>
      <c r="O3736" s="73"/>
      <c r="P3736" s="82">
        <v>1</v>
      </c>
      <c r="Q3736" s="24">
        <v>1</v>
      </c>
      <c r="R3736" s="81">
        <f t="shared" si="230"/>
        <v>1</v>
      </c>
      <c r="S3736" s="87"/>
      <c r="T3736" s="19"/>
      <c r="U3736" s="25"/>
      <c r="V3736" s="25"/>
      <c r="W3736" s="81"/>
      <c r="X3736" s="91" t="e">
        <f ca="1">+VLOOKUP(#REF!,REFERENCIAS!$C:$D,2,0)*VLOOKUP(#REF!,PONDERADORES!A:P,IF(AND(INFORMACION!$T3736='REFERENCIAS RIESGO'!$C$36,INFORMACION!$F3736=REFERENCIAS!$C$24),16,IF(INFORMACION!$T3736='REFERENCIAS RIESGO'!$C$36,13,IF(INFORMACION!$F3736=REFERENCIAS!$C$24,10,7))),0)+VLOOKUP(K3736,REFERENCIAS!$C:$D,2,0)*VLOOKUP($K$2,PONDERADORES!A:P,IF(AND(INFORMACION!$T3736='REFERENCIAS RIESGO'!$C$36,INFORMACION!$F3736=REFERENCIAS!$C$24),16,IF(INFORMACION!$T3736='REFERENCIAS RIESGO'!$C$36,13,IF(INFORMACION!$F3736=REFERENCIAS!$C$24,10,7))),0)+VLOOKUP(L3736,REFERENCIAS!$C:$D,2,0)*VLOOKUP($L$2,PONDERADORES!A:P,IF(AND(INFORMACION!$T3736='REFERENCIAS RIESGO'!$C$36,INFORMACION!$F3736=REFERENCIAS!$C$24),16,IF(INFORMACION!$T3736='REFERENCIAS RIESGO'!$C$36,13,IF(INFORMACION!$F3736=REFERENCIAS!$C$24,10,7))),0)+VLOOKUP(F3736,REFERENCIAS!$C:$D,2,0)*VLOOKUP($F$2,PONDERADORES!A:P,IF(AND(INFORMACION!$T3736='REFERENCIAS RIESGO'!$C$36,INFORMACION!$F3736=REFERENCIAS!$C$24),16,IF(INFORMACION!$T3736='REFERENCIAS RIESGO'!$C$36,13,IF(INFORMACION!$F3736=REFERENCIAS!$C$24,10,7))),0)+VLOOKUP(T3736,REFERENCIAS!$C:$D,2,0)*VLOOKUP($T$2,PONDERADORES!A:P,IF(AND(INFORMACION!$T3736='REFERENCIAS RIESGO'!$C$36,INFORMACION!$F3736=REFERENCIAS!$C$24),16,IF(INFORMACION!$T3736='REFERENCIAS RIESGO'!$C$36,13,IF(INFORMACION!$F3736=REFERENCIAS!$C$24,10,7))),0)+VLOOKUP(IF(J3736&lt;=0.2,0.2,IF(AND(J3736&gt;0.2,J3736&lt;=0.4),0.4,IF(AND(J3736&gt;0.4,J3736&lt;=0.6),0.6,IF(AND(J3736&gt;0.6,J3736&lt;=0.8),0.8,IF(AND(J3736&gt;0.8,J3736&lt;=1),1))))),REFERENCIAS!$C:$D,2,0)*VLOOKUP($J$2,PONDERADORES!A:P,IF(AND(INFORMACION!$T3736='REFERENCIAS RIESGO'!$C$36,INFORMACION!$F3736=REFERENCIAS!$C$24),16,IF(INFORMACION!$T3736='REFERENCIAS RIESGO'!$C$36,13,IF(INFORMACION!$F3736=REFERENCIAS!$C$24,10,7))),0)</f>
        <v>#REF!</v>
      </c>
      <c r="Y3736" s="68">
        <f>+VLOOKUP(M3736,REFERENCIAS!$C:$D,2,0)*VLOOKUP($M$2,PONDERADORES!$A$7:$G$9,7,0)+VLOOKUP(N3736,REFERENCIAS!$C:$D,2,0)*VLOOKUP($N$2,PONDERADORES!$A$7:$G$9,7,0)+VLOOKUP(O3736,REFERENCIAS!$C:$D,2,0)*VLOOKUP($O$2,PONDERADORES!$A$7:$G$9,7,0)</f>
        <v>0.2</v>
      </c>
      <c r="Z3736" s="2">
        <f>+VLOOKUP(IF(R3736&lt;0.1,0,IF(AND(R3736&gt;=0.1,R3736&lt;0.2),0.1,IF(AND(R3736&gt;=0.2,R3736&lt;0.3),0.2,IF(R3736&gt;0.3,0.3,)))),REFERENCIAS!$C:$D,2,0)*VLOOKUP($R$2,PONDERADORES!$A$11:$G$11,7,0)</f>
        <v>15</v>
      </c>
      <c r="AA3736" s="92"/>
      <c r="AB3736" s="95" t="e">
        <f t="shared" ca="1" si="231"/>
        <v>#REF!</v>
      </c>
      <c r="AC3736" s="23" t="e">
        <f ca="1">IF(AB3736&gt;REFERENCIAS!$C$62,REFERENCIAS!$B$62,IF(AND(AB3736&gt;=REFERENCIAS!$C$63,AB3736&lt;REFERENCIAS!$D$63),REFERENCIAS!$B$63,IF(AND(AB3736&gt;REFERENCIAS!$C$64,AB3736&lt;=REFERENCIAS!$D$64),REFERENCIAS!$B$64,IF(AND(AB3736&gt;=REFERENCIAS!$C$65,AB3736&lt;REFERENCIAS!$D$65),REFERENCIAS!$B$65, "Revisar"))))</f>
        <v>#REF!</v>
      </c>
      <c r="AD3736" s="94" t="e">
        <f ca="1">VLOOKUP(AC3736,REFERENCIAS!$B$62:$G$65,4,FALSE)</f>
        <v>#REF!</v>
      </c>
    </row>
    <row r="3737" spans="1:30" ht="17.25" x14ac:dyDescent="0.25">
      <c r="A3737" s="74"/>
      <c r="B3737" s="19"/>
      <c r="C3737" s="19"/>
      <c r="D3737" s="50"/>
      <c r="E3737" s="73"/>
      <c r="F3737" s="74"/>
      <c r="G3737" s="9"/>
      <c r="H3737" s="48"/>
      <c r="I3737" s="49">
        <f t="shared" ca="1" si="232"/>
        <v>2022</v>
      </c>
      <c r="J3737" s="22">
        <f t="shared" ca="1" si="229"/>
        <v>1</v>
      </c>
      <c r="K3737" s="19"/>
      <c r="L3737" s="73"/>
      <c r="M3737" s="74"/>
      <c r="N3737" s="19"/>
      <c r="O3737" s="73"/>
      <c r="P3737" s="82">
        <v>1</v>
      </c>
      <c r="Q3737" s="24">
        <v>1</v>
      </c>
      <c r="R3737" s="81">
        <f t="shared" si="230"/>
        <v>1</v>
      </c>
      <c r="S3737" s="87"/>
      <c r="T3737" s="19"/>
      <c r="U3737" s="25"/>
      <c r="V3737" s="25"/>
      <c r="W3737" s="81"/>
      <c r="X3737" s="91" t="e">
        <f ca="1">+VLOOKUP(#REF!,REFERENCIAS!$C:$D,2,0)*VLOOKUP(#REF!,PONDERADORES!A:P,IF(AND(INFORMACION!$T3737='REFERENCIAS RIESGO'!$C$36,INFORMACION!$F3737=REFERENCIAS!$C$24),16,IF(INFORMACION!$T3737='REFERENCIAS RIESGO'!$C$36,13,IF(INFORMACION!$F3737=REFERENCIAS!$C$24,10,7))),0)+VLOOKUP(K3737,REFERENCIAS!$C:$D,2,0)*VLOOKUP($K$2,PONDERADORES!A:P,IF(AND(INFORMACION!$T3737='REFERENCIAS RIESGO'!$C$36,INFORMACION!$F3737=REFERENCIAS!$C$24),16,IF(INFORMACION!$T3737='REFERENCIAS RIESGO'!$C$36,13,IF(INFORMACION!$F3737=REFERENCIAS!$C$24,10,7))),0)+VLOOKUP(L3737,REFERENCIAS!$C:$D,2,0)*VLOOKUP($L$2,PONDERADORES!A:P,IF(AND(INFORMACION!$T3737='REFERENCIAS RIESGO'!$C$36,INFORMACION!$F3737=REFERENCIAS!$C$24),16,IF(INFORMACION!$T3737='REFERENCIAS RIESGO'!$C$36,13,IF(INFORMACION!$F3737=REFERENCIAS!$C$24,10,7))),0)+VLOOKUP(F3737,REFERENCIAS!$C:$D,2,0)*VLOOKUP($F$2,PONDERADORES!A:P,IF(AND(INFORMACION!$T3737='REFERENCIAS RIESGO'!$C$36,INFORMACION!$F3737=REFERENCIAS!$C$24),16,IF(INFORMACION!$T3737='REFERENCIAS RIESGO'!$C$36,13,IF(INFORMACION!$F3737=REFERENCIAS!$C$24,10,7))),0)+VLOOKUP(T3737,REFERENCIAS!$C:$D,2,0)*VLOOKUP($T$2,PONDERADORES!A:P,IF(AND(INFORMACION!$T3737='REFERENCIAS RIESGO'!$C$36,INFORMACION!$F3737=REFERENCIAS!$C$24),16,IF(INFORMACION!$T3737='REFERENCIAS RIESGO'!$C$36,13,IF(INFORMACION!$F3737=REFERENCIAS!$C$24,10,7))),0)+VLOOKUP(IF(J3737&lt;=0.2,0.2,IF(AND(J3737&gt;0.2,J3737&lt;=0.4),0.4,IF(AND(J3737&gt;0.4,J3737&lt;=0.6),0.6,IF(AND(J3737&gt;0.6,J3737&lt;=0.8),0.8,IF(AND(J3737&gt;0.8,J3737&lt;=1),1))))),REFERENCIAS!$C:$D,2,0)*VLOOKUP($J$2,PONDERADORES!A:P,IF(AND(INFORMACION!$T3737='REFERENCIAS RIESGO'!$C$36,INFORMACION!$F3737=REFERENCIAS!$C$24),16,IF(INFORMACION!$T3737='REFERENCIAS RIESGO'!$C$36,13,IF(INFORMACION!$F3737=REFERENCIAS!$C$24,10,7))),0)</f>
        <v>#REF!</v>
      </c>
      <c r="Y3737" s="68">
        <f>+VLOOKUP(M3737,REFERENCIAS!$C:$D,2,0)*VLOOKUP($M$2,PONDERADORES!$A$7:$G$9,7,0)+VLOOKUP(N3737,REFERENCIAS!$C:$D,2,0)*VLOOKUP($N$2,PONDERADORES!$A$7:$G$9,7,0)+VLOOKUP(O3737,REFERENCIAS!$C:$D,2,0)*VLOOKUP($O$2,PONDERADORES!$A$7:$G$9,7,0)</f>
        <v>0.2</v>
      </c>
      <c r="Z3737" s="2">
        <f>+VLOOKUP(IF(R3737&lt;0.1,0,IF(AND(R3737&gt;=0.1,R3737&lt;0.2),0.1,IF(AND(R3737&gt;=0.2,R3737&lt;0.3),0.2,IF(R3737&gt;0.3,0.3,)))),REFERENCIAS!$C:$D,2,0)*VLOOKUP($R$2,PONDERADORES!$A$11:$G$11,7,0)</f>
        <v>15</v>
      </c>
      <c r="AA3737" s="92"/>
      <c r="AB3737" s="95" t="e">
        <f t="shared" ca="1" si="231"/>
        <v>#REF!</v>
      </c>
      <c r="AC3737" s="23" t="e">
        <f ca="1">IF(AB3737&gt;REFERENCIAS!$C$62,REFERENCIAS!$B$62,IF(AND(AB3737&gt;=REFERENCIAS!$C$63,AB3737&lt;REFERENCIAS!$D$63),REFERENCIAS!$B$63,IF(AND(AB3737&gt;REFERENCIAS!$C$64,AB3737&lt;=REFERENCIAS!$D$64),REFERENCIAS!$B$64,IF(AND(AB3737&gt;=REFERENCIAS!$C$65,AB3737&lt;REFERENCIAS!$D$65),REFERENCIAS!$B$65, "Revisar"))))</f>
        <v>#REF!</v>
      </c>
      <c r="AD3737" s="94" t="e">
        <f ca="1">VLOOKUP(AC3737,REFERENCIAS!$B$62:$G$65,4,FALSE)</f>
        <v>#REF!</v>
      </c>
    </row>
    <row r="3738" spans="1:30" ht="17.25" x14ac:dyDescent="0.25">
      <c r="A3738" s="74"/>
      <c r="B3738" s="19"/>
      <c r="C3738" s="19"/>
      <c r="D3738" s="50"/>
      <c r="E3738" s="73"/>
      <c r="F3738" s="74"/>
      <c r="G3738" s="9"/>
      <c r="H3738" s="48"/>
      <c r="I3738" s="49">
        <f t="shared" ca="1" si="232"/>
        <v>2022</v>
      </c>
      <c r="J3738" s="22">
        <f t="shared" ca="1" si="229"/>
        <v>1</v>
      </c>
      <c r="K3738" s="19"/>
      <c r="L3738" s="73"/>
      <c r="M3738" s="74"/>
      <c r="N3738" s="19"/>
      <c r="O3738" s="73"/>
      <c r="P3738" s="82">
        <v>1</v>
      </c>
      <c r="Q3738" s="24">
        <v>1</v>
      </c>
      <c r="R3738" s="81">
        <f t="shared" si="230"/>
        <v>1</v>
      </c>
      <c r="S3738" s="87"/>
      <c r="T3738" s="19"/>
      <c r="U3738" s="25"/>
      <c r="V3738" s="25"/>
      <c r="W3738" s="81"/>
      <c r="X3738" s="91" t="e">
        <f ca="1">+VLOOKUP(#REF!,REFERENCIAS!$C:$D,2,0)*VLOOKUP(#REF!,PONDERADORES!A:P,IF(AND(INFORMACION!$T3738='REFERENCIAS RIESGO'!$C$36,INFORMACION!$F3738=REFERENCIAS!$C$24),16,IF(INFORMACION!$T3738='REFERENCIAS RIESGO'!$C$36,13,IF(INFORMACION!$F3738=REFERENCIAS!$C$24,10,7))),0)+VLOOKUP(K3738,REFERENCIAS!$C:$D,2,0)*VLOOKUP($K$2,PONDERADORES!A:P,IF(AND(INFORMACION!$T3738='REFERENCIAS RIESGO'!$C$36,INFORMACION!$F3738=REFERENCIAS!$C$24),16,IF(INFORMACION!$T3738='REFERENCIAS RIESGO'!$C$36,13,IF(INFORMACION!$F3738=REFERENCIAS!$C$24,10,7))),0)+VLOOKUP(L3738,REFERENCIAS!$C:$D,2,0)*VLOOKUP($L$2,PONDERADORES!A:P,IF(AND(INFORMACION!$T3738='REFERENCIAS RIESGO'!$C$36,INFORMACION!$F3738=REFERENCIAS!$C$24),16,IF(INFORMACION!$T3738='REFERENCIAS RIESGO'!$C$36,13,IF(INFORMACION!$F3738=REFERENCIAS!$C$24,10,7))),0)+VLOOKUP(F3738,REFERENCIAS!$C:$D,2,0)*VLOOKUP($F$2,PONDERADORES!A:P,IF(AND(INFORMACION!$T3738='REFERENCIAS RIESGO'!$C$36,INFORMACION!$F3738=REFERENCIAS!$C$24),16,IF(INFORMACION!$T3738='REFERENCIAS RIESGO'!$C$36,13,IF(INFORMACION!$F3738=REFERENCIAS!$C$24,10,7))),0)+VLOOKUP(T3738,REFERENCIAS!$C:$D,2,0)*VLOOKUP($T$2,PONDERADORES!A:P,IF(AND(INFORMACION!$T3738='REFERENCIAS RIESGO'!$C$36,INFORMACION!$F3738=REFERENCIAS!$C$24),16,IF(INFORMACION!$T3738='REFERENCIAS RIESGO'!$C$36,13,IF(INFORMACION!$F3738=REFERENCIAS!$C$24,10,7))),0)+VLOOKUP(IF(J3738&lt;=0.2,0.2,IF(AND(J3738&gt;0.2,J3738&lt;=0.4),0.4,IF(AND(J3738&gt;0.4,J3738&lt;=0.6),0.6,IF(AND(J3738&gt;0.6,J3738&lt;=0.8),0.8,IF(AND(J3738&gt;0.8,J3738&lt;=1),1))))),REFERENCIAS!$C:$D,2,0)*VLOOKUP($J$2,PONDERADORES!A:P,IF(AND(INFORMACION!$T3738='REFERENCIAS RIESGO'!$C$36,INFORMACION!$F3738=REFERENCIAS!$C$24),16,IF(INFORMACION!$T3738='REFERENCIAS RIESGO'!$C$36,13,IF(INFORMACION!$F3738=REFERENCIAS!$C$24,10,7))),0)</f>
        <v>#REF!</v>
      </c>
      <c r="Y3738" s="68">
        <f>+VLOOKUP(M3738,REFERENCIAS!$C:$D,2,0)*VLOOKUP($M$2,PONDERADORES!$A$7:$G$9,7,0)+VLOOKUP(N3738,REFERENCIAS!$C:$D,2,0)*VLOOKUP($N$2,PONDERADORES!$A$7:$G$9,7,0)+VLOOKUP(O3738,REFERENCIAS!$C:$D,2,0)*VLOOKUP($O$2,PONDERADORES!$A$7:$G$9,7,0)</f>
        <v>0.2</v>
      </c>
      <c r="Z3738" s="2">
        <f>+VLOOKUP(IF(R3738&lt;0.1,0,IF(AND(R3738&gt;=0.1,R3738&lt;0.2),0.1,IF(AND(R3738&gt;=0.2,R3738&lt;0.3),0.2,IF(R3738&gt;0.3,0.3,)))),REFERENCIAS!$C:$D,2,0)*VLOOKUP($R$2,PONDERADORES!$A$11:$G$11,7,0)</f>
        <v>15</v>
      </c>
      <c r="AA3738" s="92"/>
      <c r="AB3738" s="95" t="e">
        <f t="shared" ca="1" si="231"/>
        <v>#REF!</v>
      </c>
      <c r="AC3738" s="23" t="e">
        <f ca="1">IF(AB3738&gt;REFERENCIAS!$C$62,REFERENCIAS!$B$62,IF(AND(AB3738&gt;=REFERENCIAS!$C$63,AB3738&lt;REFERENCIAS!$D$63),REFERENCIAS!$B$63,IF(AND(AB3738&gt;REFERENCIAS!$C$64,AB3738&lt;=REFERENCIAS!$D$64),REFERENCIAS!$B$64,IF(AND(AB3738&gt;=REFERENCIAS!$C$65,AB3738&lt;REFERENCIAS!$D$65),REFERENCIAS!$B$65, "Revisar"))))</f>
        <v>#REF!</v>
      </c>
      <c r="AD3738" s="94" t="e">
        <f ca="1">VLOOKUP(AC3738,REFERENCIAS!$B$62:$G$65,4,FALSE)</f>
        <v>#REF!</v>
      </c>
    </row>
    <row r="3739" spans="1:30" ht="17.25" x14ac:dyDescent="0.25">
      <c r="A3739" s="74"/>
      <c r="B3739" s="19"/>
      <c r="C3739" s="19"/>
      <c r="D3739" s="50"/>
      <c r="E3739" s="73"/>
      <c r="F3739" s="74"/>
      <c r="G3739" s="9"/>
      <c r="H3739" s="48"/>
      <c r="I3739" s="49">
        <f t="shared" ca="1" si="232"/>
        <v>2022</v>
      </c>
      <c r="J3739" s="22">
        <f t="shared" ca="1" si="229"/>
        <v>1</v>
      </c>
      <c r="K3739" s="19"/>
      <c r="L3739" s="73"/>
      <c r="M3739" s="74"/>
      <c r="N3739" s="19"/>
      <c r="O3739" s="73"/>
      <c r="P3739" s="82">
        <v>1</v>
      </c>
      <c r="Q3739" s="24">
        <v>1</v>
      </c>
      <c r="R3739" s="81">
        <f t="shared" si="230"/>
        <v>1</v>
      </c>
      <c r="S3739" s="87"/>
      <c r="T3739" s="19"/>
      <c r="U3739" s="25"/>
      <c r="V3739" s="25"/>
      <c r="W3739" s="81"/>
      <c r="X3739" s="91" t="e">
        <f ca="1">+VLOOKUP(#REF!,REFERENCIAS!$C:$D,2,0)*VLOOKUP(#REF!,PONDERADORES!A:P,IF(AND(INFORMACION!$T3739='REFERENCIAS RIESGO'!$C$36,INFORMACION!$F3739=REFERENCIAS!$C$24),16,IF(INFORMACION!$T3739='REFERENCIAS RIESGO'!$C$36,13,IF(INFORMACION!$F3739=REFERENCIAS!$C$24,10,7))),0)+VLOOKUP(K3739,REFERENCIAS!$C:$D,2,0)*VLOOKUP($K$2,PONDERADORES!A:P,IF(AND(INFORMACION!$T3739='REFERENCIAS RIESGO'!$C$36,INFORMACION!$F3739=REFERENCIAS!$C$24),16,IF(INFORMACION!$T3739='REFERENCIAS RIESGO'!$C$36,13,IF(INFORMACION!$F3739=REFERENCIAS!$C$24,10,7))),0)+VLOOKUP(L3739,REFERENCIAS!$C:$D,2,0)*VLOOKUP($L$2,PONDERADORES!A:P,IF(AND(INFORMACION!$T3739='REFERENCIAS RIESGO'!$C$36,INFORMACION!$F3739=REFERENCIAS!$C$24),16,IF(INFORMACION!$T3739='REFERENCIAS RIESGO'!$C$36,13,IF(INFORMACION!$F3739=REFERENCIAS!$C$24,10,7))),0)+VLOOKUP(F3739,REFERENCIAS!$C:$D,2,0)*VLOOKUP($F$2,PONDERADORES!A:P,IF(AND(INFORMACION!$T3739='REFERENCIAS RIESGO'!$C$36,INFORMACION!$F3739=REFERENCIAS!$C$24),16,IF(INFORMACION!$T3739='REFERENCIAS RIESGO'!$C$36,13,IF(INFORMACION!$F3739=REFERENCIAS!$C$24,10,7))),0)+VLOOKUP(T3739,REFERENCIAS!$C:$D,2,0)*VLOOKUP($T$2,PONDERADORES!A:P,IF(AND(INFORMACION!$T3739='REFERENCIAS RIESGO'!$C$36,INFORMACION!$F3739=REFERENCIAS!$C$24),16,IF(INFORMACION!$T3739='REFERENCIAS RIESGO'!$C$36,13,IF(INFORMACION!$F3739=REFERENCIAS!$C$24,10,7))),0)+VLOOKUP(IF(J3739&lt;=0.2,0.2,IF(AND(J3739&gt;0.2,J3739&lt;=0.4),0.4,IF(AND(J3739&gt;0.4,J3739&lt;=0.6),0.6,IF(AND(J3739&gt;0.6,J3739&lt;=0.8),0.8,IF(AND(J3739&gt;0.8,J3739&lt;=1),1))))),REFERENCIAS!$C:$D,2,0)*VLOOKUP($J$2,PONDERADORES!A:P,IF(AND(INFORMACION!$T3739='REFERENCIAS RIESGO'!$C$36,INFORMACION!$F3739=REFERENCIAS!$C$24),16,IF(INFORMACION!$T3739='REFERENCIAS RIESGO'!$C$36,13,IF(INFORMACION!$F3739=REFERENCIAS!$C$24,10,7))),0)</f>
        <v>#REF!</v>
      </c>
      <c r="Y3739" s="68">
        <f>+VLOOKUP(M3739,REFERENCIAS!$C:$D,2,0)*VLOOKUP($M$2,PONDERADORES!$A$7:$G$9,7,0)+VLOOKUP(N3739,REFERENCIAS!$C:$D,2,0)*VLOOKUP($N$2,PONDERADORES!$A$7:$G$9,7,0)+VLOOKUP(O3739,REFERENCIAS!$C:$D,2,0)*VLOOKUP($O$2,PONDERADORES!$A$7:$G$9,7,0)</f>
        <v>0.2</v>
      </c>
      <c r="Z3739" s="2">
        <f>+VLOOKUP(IF(R3739&lt;0.1,0,IF(AND(R3739&gt;=0.1,R3739&lt;0.2),0.1,IF(AND(R3739&gt;=0.2,R3739&lt;0.3),0.2,IF(R3739&gt;0.3,0.3,)))),REFERENCIAS!$C:$D,2,0)*VLOOKUP($R$2,PONDERADORES!$A$11:$G$11,7,0)</f>
        <v>15</v>
      </c>
      <c r="AA3739" s="92"/>
      <c r="AB3739" s="95" t="e">
        <f t="shared" ca="1" si="231"/>
        <v>#REF!</v>
      </c>
      <c r="AC3739" s="23" t="e">
        <f ca="1">IF(AB3739&gt;REFERENCIAS!$C$62,REFERENCIAS!$B$62,IF(AND(AB3739&gt;=REFERENCIAS!$C$63,AB3739&lt;REFERENCIAS!$D$63),REFERENCIAS!$B$63,IF(AND(AB3739&gt;REFERENCIAS!$C$64,AB3739&lt;=REFERENCIAS!$D$64),REFERENCIAS!$B$64,IF(AND(AB3739&gt;=REFERENCIAS!$C$65,AB3739&lt;REFERENCIAS!$D$65),REFERENCIAS!$B$65, "Revisar"))))</f>
        <v>#REF!</v>
      </c>
      <c r="AD3739" s="94" t="e">
        <f ca="1">VLOOKUP(AC3739,REFERENCIAS!$B$62:$G$65,4,FALSE)</f>
        <v>#REF!</v>
      </c>
    </row>
    <row r="3740" spans="1:30" ht="17.25" x14ac:dyDescent="0.25">
      <c r="A3740" s="74"/>
      <c r="B3740" s="19"/>
      <c r="C3740" s="19"/>
      <c r="D3740" s="50"/>
      <c r="E3740" s="73"/>
      <c r="F3740" s="74"/>
      <c r="G3740" s="9"/>
      <c r="H3740" s="48"/>
      <c r="I3740" s="49">
        <f t="shared" ca="1" si="232"/>
        <v>2022</v>
      </c>
      <c r="J3740" s="22">
        <f t="shared" ca="1" si="229"/>
        <v>1</v>
      </c>
      <c r="K3740" s="19"/>
      <c r="L3740" s="73"/>
      <c r="M3740" s="74"/>
      <c r="N3740" s="19"/>
      <c r="O3740" s="73"/>
      <c r="P3740" s="82">
        <v>1</v>
      </c>
      <c r="Q3740" s="24">
        <v>1</v>
      </c>
      <c r="R3740" s="81">
        <f t="shared" si="230"/>
        <v>1</v>
      </c>
      <c r="S3740" s="87"/>
      <c r="T3740" s="19"/>
      <c r="U3740" s="25"/>
      <c r="V3740" s="25"/>
      <c r="W3740" s="81"/>
      <c r="X3740" s="91" t="e">
        <f ca="1">+VLOOKUP(#REF!,REFERENCIAS!$C:$D,2,0)*VLOOKUP(#REF!,PONDERADORES!A:P,IF(AND(INFORMACION!$T3740='REFERENCIAS RIESGO'!$C$36,INFORMACION!$F3740=REFERENCIAS!$C$24),16,IF(INFORMACION!$T3740='REFERENCIAS RIESGO'!$C$36,13,IF(INFORMACION!$F3740=REFERENCIAS!$C$24,10,7))),0)+VLOOKUP(K3740,REFERENCIAS!$C:$D,2,0)*VLOOKUP($K$2,PONDERADORES!A:P,IF(AND(INFORMACION!$T3740='REFERENCIAS RIESGO'!$C$36,INFORMACION!$F3740=REFERENCIAS!$C$24),16,IF(INFORMACION!$T3740='REFERENCIAS RIESGO'!$C$36,13,IF(INFORMACION!$F3740=REFERENCIAS!$C$24,10,7))),0)+VLOOKUP(L3740,REFERENCIAS!$C:$D,2,0)*VLOOKUP($L$2,PONDERADORES!A:P,IF(AND(INFORMACION!$T3740='REFERENCIAS RIESGO'!$C$36,INFORMACION!$F3740=REFERENCIAS!$C$24),16,IF(INFORMACION!$T3740='REFERENCIAS RIESGO'!$C$36,13,IF(INFORMACION!$F3740=REFERENCIAS!$C$24,10,7))),0)+VLOOKUP(F3740,REFERENCIAS!$C:$D,2,0)*VLOOKUP($F$2,PONDERADORES!A:P,IF(AND(INFORMACION!$T3740='REFERENCIAS RIESGO'!$C$36,INFORMACION!$F3740=REFERENCIAS!$C$24),16,IF(INFORMACION!$T3740='REFERENCIAS RIESGO'!$C$36,13,IF(INFORMACION!$F3740=REFERENCIAS!$C$24,10,7))),0)+VLOOKUP(T3740,REFERENCIAS!$C:$D,2,0)*VLOOKUP($T$2,PONDERADORES!A:P,IF(AND(INFORMACION!$T3740='REFERENCIAS RIESGO'!$C$36,INFORMACION!$F3740=REFERENCIAS!$C$24),16,IF(INFORMACION!$T3740='REFERENCIAS RIESGO'!$C$36,13,IF(INFORMACION!$F3740=REFERENCIAS!$C$24,10,7))),0)+VLOOKUP(IF(J3740&lt;=0.2,0.2,IF(AND(J3740&gt;0.2,J3740&lt;=0.4),0.4,IF(AND(J3740&gt;0.4,J3740&lt;=0.6),0.6,IF(AND(J3740&gt;0.6,J3740&lt;=0.8),0.8,IF(AND(J3740&gt;0.8,J3740&lt;=1),1))))),REFERENCIAS!$C:$D,2,0)*VLOOKUP($J$2,PONDERADORES!A:P,IF(AND(INFORMACION!$T3740='REFERENCIAS RIESGO'!$C$36,INFORMACION!$F3740=REFERENCIAS!$C$24),16,IF(INFORMACION!$T3740='REFERENCIAS RIESGO'!$C$36,13,IF(INFORMACION!$F3740=REFERENCIAS!$C$24,10,7))),0)</f>
        <v>#REF!</v>
      </c>
      <c r="Y3740" s="68">
        <f>+VLOOKUP(M3740,REFERENCIAS!$C:$D,2,0)*VLOOKUP($M$2,PONDERADORES!$A$7:$G$9,7,0)+VLOOKUP(N3740,REFERENCIAS!$C:$D,2,0)*VLOOKUP($N$2,PONDERADORES!$A$7:$G$9,7,0)+VLOOKUP(O3740,REFERENCIAS!$C:$D,2,0)*VLOOKUP($O$2,PONDERADORES!$A$7:$G$9,7,0)</f>
        <v>0.2</v>
      </c>
      <c r="Z3740" s="2">
        <f>+VLOOKUP(IF(R3740&lt;0.1,0,IF(AND(R3740&gt;=0.1,R3740&lt;0.2),0.1,IF(AND(R3740&gt;=0.2,R3740&lt;0.3),0.2,IF(R3740&gt;0.3,0.3,)))),REFERENCIAS!$C:$D,2,0)*VLOOKUP($R$2,PONDERADORES!$A$11:$G$11,7,0)</f>
        <v>15</v>
      </c>
      <c r="AA3740" s="92"/>
      <c r="AB3740" s="95" t="e">
        <f t="shared" ca="1" si="231"/>
        <v>#REF!</v>
      </c>
      <c r="AC3740" s="23" t="e">
        <f ca="1">IF(AB3740&gt;REFERENCIAS!$C$62,REFERENCIAS!$B$62,IF(AND(AB3740&gt;=REFERENCIAS!$C$63,AB3740&lt;REFERENCIAS!$D$63),REFERENCIAS!$B$63,IF(AND(AB3740&gt;REFERENCIAS!$C$64,AB3740&lt;=REFERENCIAS!$D$64),REFERENCIAS!$B$64,IF(AND(AB3740&gt;=REFERENCIAS!$C$65,AB3740&lt;REFERENCIAS!$D$65),REFERENCIAS!$B$65, "Revisar"))))</f>
        <v>#REF!</v>
      </c>
      <c r="AD3740" s="94" t="e">
        <f ca="1">VLOOKUP(AC3740,REFERENCIAS!$B$62:$G$65,4,FALSE)</f>
        <v>#REF!</v>
      </c>
    </row>
    <row r="3741" spans="1:30" ht="17.25" x14ac:dyDescent="0.25">
      <c r="A3741" s="74"/>
      <c r="B3741" s="19"/>
      <c r="C3741" s="19"/>
      <c r="D3741" s="50"/>
      <c r="E3741" s="73"/>
      <c r="F3741" s="74"/>
      <c r="G3741" s="9"/>
      <c r="H3741" s="48"/>
      <c r="I3741" s="49">
        <f t="shared" ca="1" si="232"/>
        <v>2022</v>
      </c>
      <c r="J3741" s="22">
        <f t="shared" ca="1" si="229"/>
        <v>1</v>
      </c>
      <c r="K3741" s="19"/>
      <c r="L3741" s="73"/>
      <c r="M3741" s="74"/>
      <c r="N3741" s="19"/>
      <c r="O3741" s="73"/>
      <c r="P3741" s="82">
        <v>1</v>
      </c>
      <c r="Q3741" s="24">
        <v>1</v>
      </c>
      <c r="R3741" s="81">
        <f t="shared" si="230"/>
        <v>1</v>
      </c>
      <c r="S3741" s="87"/>
      <c r="T3741" s="19"/>
      <c r="U3741" s="25"/>
      <c r="V3741" s="25"/>
      <c r="W3741" s="81"/>
      <c r="X3741" s="91" t="e">
        <f ca="1">+VLOOKUP(#REF!,REFERENCIAS!$C:$D,2,0)*VLOOKUP(#REF!,PONDERADORES!A:P,IF(AND(INFORMACION!$T3741='REFERENCIAS RIESGO'!$C$36,INFORMACION!$F3741=REFERENCIAS!$C$24),16,IF(INFORMACION!$T3741='REFERENCIAS RIESGO'!$C$36,13,IF(INFORMACION!$F3741=REFERENCIAS!$C$24,10,7))),0)+VLOOKUP(K3741,REFERENCIAS!$C:$D,2,0)*VLOOKUP($K$2,PONDERADORES!A:P,IF(AND(INFORMACION!$T3741='REFERENCIAS RIESGO'!$C$36,INFORMACION!$F3741=REFERENCIAS!$C$24),16,IF(INFORMACION!$T3741='REFERENCIAS RIESGO'!$C$36,13,IF(INFORMACION!$F3741=REFERENCIAS!$C$24,10,7))),0)+VLOOKUP(L3741,REFERENCIAS!$C:$D,2,0)*VLOOKUP($L$2,PONDERADORES!A:P,IF(AND(INFORMACION!$T3741='REFERENCIAS RIESGO'!$C$36,INFORMACION!$F3741=REFERENCIAS!$C$24),16,IF(INFORMACION!$T3741='REFERENCIAS RIESGO'!$C$36,13,IF(INFORMACION!$F3741=REFERENCIAS!$C$24,10,7))),0)+VLOOKUP(F3741,REFERENCIAS!$C:$D,2,0)*VLOOKUP($F$2,PONDERADORES!A:P,IF(AND(INFORMACION!$T3741='REFERENCIAS RIESGO'!$C$36,INFORMACION!$F3741=REFERENCIAS!$C$24),16,IF(INFORMACION!$T3741='REFERENCIAS RIESGO'!$C$36,13,IF(INFORMACION!$F3741=REFERENCIAS!$C$24,10,7))),0)+VLOOKUP(T3741,REFERENCIAS!$C:$D,2,0)*VLOOKUP($T$2,PONDERADORES!A:P,IF(AND(INFORMACION!$T3741='REFERENCIAS RIESGO'!$C$36,INFORMACION!$F3741=REFERENCIAS!$C$24),16,IF(INFORMACION!$T3741='REFERENCIAS RIESGO'!$C$36,13,IF(INFORMACION!$F3741=REFERENCIAS!$C$24,10,7))),0)+VLOOKUP(IF(J3741&lt;=0.2,0.2,IF(AND(J3741&gt;0.2,J3741&lt;=0.4),0.4,IF(AND(J3741&gt;0.4,J3741&lt;=0.6),0.6,IF(AND(J3741&gt;0.6,J3741&lt;=0.8),0.8,IF(AND(J3741&gt;0.8,J3741&lt;=1),1))))),REFERENCIAS!$C:$D,2,0)*VLOOKUP($J$2,PONDERADORES!A:P,IF(AND(INFORMACION!$T3741='REFERENCIAS RIESGO'!$C$36,INFORMACION!$F3741=REFERENCIAS!$C$24),16,IF(INFORMACION!$T3741='REFERENCIAS RIESGO'!$C$36,13,IF(INFORMACION!$F3741=REFERENCIAS!$C$24,10,7))),0)</f>
        <v>#REF!</v>
      </c>
      <c r="Y3741" s="68">
        <f>+VLOOKUP(M3741,REFERENCIAS!$C:$D,2,0)*VLOOKUP($M$2,PONDERADORES!$A$7:$G$9,7,0)+VLOOKUP(N3741,REFERENCIAS!$C:$D,2,0)*VLOOKUP($N$2,PONDERADORES!$A$7:$G$9,7,0)+VLOOKUP(O3741,REFERENCIAS!$C:$D,2,0)*VLOOKUP($O$2,PONDERADORES!$A$7:$G$9,7,0)</f>
        <v>0.2</v>
      </c>
      <c r="Z3741" s="2">
        <f>+VLOOKUP(IF(R3741&lt;0.1,0,IF(AND(R3741&gt;=0.1,R3741&lt;0.2),0.1,IF(AND(R3741&gt;=0.2,R3741&lt;0.3),0.2,IF(R3741&gt;0.3,0.3,)))),REFERENCIAS!$C:$D,2,0)*VLOOKUP($R$2,PONDERADORES!$A$11:$G$11,7,0)</f>
        <v>15</v>
      </c>
      <c r="AA3741" s="92"/>
      <c r="AB3741" s="95" t="e">
        <f t="shared" ca="1" si="231"/>
        <v>#REF!</v>
      </c>
      <c r="AC3741" s="23" t="e">
        <f ca="1">IF(AB3741&gt;REFERENCIAS!$C$62,REFERENCIAS!$B$62,IF(AND(AB3741&gt;=REFERENCIAS!$C$63,AB3741&lt;REFERENCIAS!$D$63),REFERENCIAS!$B$63,IF(AND(AB3741&gt;REFERENCIAS!$C$64,AB3741&lt;=REFERENCIAS!$D$64),REFERENCIAS!$B$64,IF(AND(AB3741&gt;=REFERENCIAS!$C$65,AB3741&lt;REFERENCIAS!$D$65),REFERENCIAS!$B$65, "Revisar"))))</f>
        <v>#REF!</v>
      </c>
      <c r="AD3741" s="94" t="e">
        <f ca="1">VLOOKUP(AC3741,REFERENCIAS!$B$62:$G$65,4,FALSE)</f>
        <v>#REF!</v>
      </c>
    </row>
    <row r="3742" spans="1:30" ht="17.25" x14ac:dyDescent="0.25">
      <c r="A3742" s="74"/>
      <c r="B3742" s="19"/>
      <c r="C3742" s="19"/>
      <c r="D3742" s="50"/>
      <c r="E3742" s="73"/>
      <c r="F3742" s="74"/>
      <c r="G3742" s="9"/>
      <c r="H3742" s="48"/>
      <c r="I3742" s="49">
        <f t="shared" ca="1" si="232"/>
        <v>2022</v>
      </c>
      <c r="J3742" s="22">
        <f t="shared" ca="1" si="229"/>
        <v>1</v>
      </c>
      <c r="K3742" s="19"/>
      <c r="L3742" s="73"/>
      <c r="M3742" s="74"/>
      <c r="N3742" s="19"/>
      <c r="O3742" s="73"/>
      <c r="P3742" s="82">
        <v>1</v>
      </c>
      <c r="Q3742" s="24">
        <v>1</v>
      </c>
      <c r="R3742" s="81">
        <f t="shared" si="230"/>
        <v>1</v>
      </c>
      <c r="S3742" s="87"/>
      <c r="T3742" s="19"/>
      <c r="U3742" s="25"/>
      <c r="V3742" s="25"/>
      <c r="W3742" s="81"/>
      <c r="X3742" s="91" t="e">
        <f ca="1">+VLOOKUP(#REF!,REFERENCIAS!$C:$D,2,0)*VLOOKUP(#REF!,PONDERADORES!A:P,IF(AND(INFORMACION!$T3742='REFERENCIAS RIESGO'!$C$36,INFORMACION!$F3742=REFERENCIAS!$C$24),16,IF(INFORMACION!$T3742='REFERENCIAS RIESGO'!$C$36,13,IF(INFORMACION!$F3742=REFERENCIAS!$C$24,10,7))),0)+VLOOKUP(K3742,REFERENCIAS!$C:$D,2,0)*VLOOKUP($K$2,PONDERADORES!A:P,IF(AND(INFORMACION!$T3742='REFERENCIAS RIESGO'!$C$36,INFORMACION!$F3742=REFERENCIAS!$C$24),16,IF(INFORMACION!$T3742='REFERENCIAS RIESGO'!$C$36,13,IF(INFORMACION!$F3742=REFERENCIAS!$C$24,10,7))),0)+VLOOKUP(L3742,REFERENCIAS!$C:$D,2,0)*VLOOKUP($L$2,PONDERADORES!A:P,IF(AND(INFORMACION!$T3742='REFERENCIAS RIESGO'!$C$36,INFORMACION!$F3742=REFERENCIAS!$C$24),16,IF(INFORMACION!$T3742='REFERENCIAS RIESGO'!$C$36,13,IF(INFORMACION!$F3742=REFERENCIAS!$C$24,10,7))),0)+VLOOKUP(F3742,REFERENCIAS!$C:$D,2,0)*VLOOKUP($F$2,PONDERADORES!A:P,IF(AND(INFORMACION!$T3742='REFERENCIAS RIESGO'!$C$36,INFORMACION!$F3742=REFERENCIAS!$C$24),16,IF(INFORMACION!$T3742='REFERENCIAS RIESGO'!$C$36,13,IF(INFORMACION!$F3742=REFERENCIAS!$C$24,10,7))),0)+VLOOKUP(T3742,REFERENCIAS!$C:$D,2,0)*VLOOKUP($T$2,PONDERADORES!A:P,IF(AND(INFORMACION!$T3742='REFERENCIAS RIESGO'!$C$36,INFORMACION!$F3742=REFERENCIAS!$C$24),16,IF(INFORMACION!$T3742='REFERENCIAS RIESGO'!$C$36,13,IF(INFORMACION!$F3742=REFERENCIAS!$C$24,10,7))),0)+VLOOKUP(IF(J3742&lt;=0.2,0.2,IF(AND(J3742&gt;0.2,J3742&lt;=0.4),0.4,IF(AND(J3742&gt;0.4,J3742&lt;=0.6),0.6,IF(AND(J3742&gt;0.6,J3742&lt;=0.8),0.8,IF(AND(J3742&gt;0.8,J3742&lt;=1),1))))),REFERENCIAS!$C:$D,2,0)*VLOOKUP($J$2,PONDERADORES!A:P,IF(AND(INFORMACION!$T3742='REFERENCIAS RIESGO'!$C$36,INFORMACION!$F3742=REFERENCIAS!$C$24),16,IF(INFORMACION!$T3742='REFERENCIAS RIESGO'!$C$36,13,IF(INFORMACION!$F3742=REFERENCIAS!$C$24,10,7))),0)</f>
        <v>#REF!</v>
      </c>
      <c r="Y3742" s="68">
        <f>+VLOOKUP(M3742,REFERENCIAS!$C:$D,2,0)*VLOOKUP($M$2,PONDERADORES!$A$7:$G$9,7,0)+VLOOKUP(N3742,REFERENCIAS!$C:$D,2,0)*VLOOKUP($N$2,PONDERADORES!$A$7:$G$9,7,0)+VLOOKUP(O3742,REFERENCIAS!$C:$D,2,0)*VLOOKUP($O$2,PONDERADORES!$A$7:$G$9,7,0)</f>
        <v>0.2</v>
      </c>
      <c r="Z3742" s="2">
        <f>+VLOOKUP(IF(R3742&lt;0.1,0,IF(AND(R3742&gt;=0.1,R3742&lt;0.2),0.1,IF(AND(R3742&gt;=0.2,R3742&lt;0.3),0.2,IF(R3742&gt;0.3,0.3,)))),REFERENCIAS!$C:$D,2,0)*VLOOKUP($R$2,PONDERADORES!$A$11:$G$11,7,0)</f>
        <v>15</v>
      </c>
      <c r="AA3742" s="92"/>
      <c r="AB3742" s="95" t="e">
        <f t="shared" ca="1" si="231"/>
        <v>#REF!</v>
      </c>
      <c r="AC3742" s="23" t="e">
        <f ca="1">IF(AB3742&gt;REFERENCIAS!$C$62,REFERENCIAS!$B$62,IF(AND(AB3742&gt;=REFERENCIAS!$C$63,AB3742&lt;REFERENCIAS!$D$63),REFERENCIAS!$B$63,IF(AND(AB3742&gt;REFERENCIAS!$C$64,AB3742&lt;=REFERENCIAS!$D$64),REFERENCIAS!$B$64,IF(AND(AB3742&gt;=REFERENCIAS!$C$65,AB3742&lt;REFERENCIAS!$D$65),REFERENCIAS!$B$65, "Revisar"))))</f>
        <v>#REF!</v>
      </c>
      <c r="AD3742" s="94" t="e">
        <f ca="1">VLOOKUP(AC3742,REFERENCIAS!$B$62:$G$65,4,FALSE)</f>
        <v>#REF!</v>
      </c>
    </row>
    <row r="3743" spans="1:30" ht="17.25" x14ac:dyDescent="0.25">
      <c r="A3743" s="74"/>
      <c r="B3743" s="19"/>
      <c r="C3743" s="19"/>
      <c r="D3743" s="50"/>
      <c r="E3743" s="73"/>
      <c r="F3743" s="74"/>
      <c r="G3743" s="9"/>
      <c r="H3743" s="48"/>
      <c r="I3743" s="49">
        <f t="shared" ca="1" si="232"/>
        <v>2022</v>
      </c>
      <c r="J3743" s="22">
        <f t="shared" ca="1" si="229"/>
        <v>1</v>
      </c>
      <c r="K3743" s="19"/>
      <c r="L3743" s="73"/>
      <c r="M3743" s="74"/>
      <c r="N3743" s="19"/>
      <c r="O3743" s="73"/>
      <c r="P3743" s="82">
        <v>1</v>
      </c>
      <c r="Q3743" s="24">
        <v>1</v>
      </c>
      <c r="R3743" s="81">
        <f t="shared" si="230"/>
        <v>1</v>
      </c>
      <c r="S3743" s="87"/>
      <c r="T3743" s="19"/>
      <c r="U3743" s="25"/>
      <c r="V3743" s="25"/>
      <c r="W3743" s="81"/>
      <c r="X3743" s="91" t="e">
        <f ca="1">+VLOOKUP(#REF!,REFERENCIAS!$C:$D,2,0)*VLOOKUP(#REF!,PONDERADORES!A:P,IF(AND(INFORMACION!$T3743='REFERENCIAS RIESGO'!$C$36,INFORMACION!$F3743=REFERENCIAS!$C$24),16,IF(INFORMACION!$T3743='REFERENCIAS RIESGO'!$C$36,13,IF(INFORMACION!$F3743=REFERENCIAS!$C$24,10,7))),0)+VLOOKUP(K3743,REFERENCIAS!$C:$D,2,0)*VLOOKUP($K$2,PONDERADORES!A:P,IF(AND(INFORMACION!$T3743='REFERENCIAS RIESGO'!$C$36,INFORMACION!$F3743=REFERENCIAS!$C$24),16,IF(INFORMACION!$T3743='REFERENCIAS RIESGO'!$C$36,13,IF(INFORMACION!$F3743=REFERENCIAS!$C$24,10,7))),0)+VLOOKUP(L3743,REFERENCIAS!$C:$D,2,0)*VLOOKUP($L$2,PONDERADORES!A:P,IF(AND(INFORMACION!$T3743='REFERENCIAS RIESGO'!$C$36,INFORMACION!$F3743=REFERENCIAS!$C$24),16,IF(INFORMACION!$T3743='REFERENCIAS RIESGO'!$C$36,13,IF(INFORMACION!$F3743=REFERENCIAS!$C$24,10,7))),0)+VLOOKUP(F3743,REFERENCIAS!$C:$D,2,0)*VLOOKUP($F$2,PONDERADORES!A:P,IF(AND(INFORMACION!$T3743='REFERENCIAS RIESGO'!$C$36,INFORMACION!$F3743=REFERENCIAS!$C$24),16,IF(INFORMACION!$T3743='REFERENCIAS RIESGO'!$C$36,13,IF(INFORMACION!$F3743=REFERENCIAS!$C$24,10,7))),0)+VLOOKUP(T3743,REFERENCIAS!$C:$D,2,0)*VLOOKUP($T$2,PONDERADORES!A:P,IF(AND(INFORMACION!$T3743='REFERENCIAS RIESGO'!$C$36,INFORMACION!$F3743=REFERENCIAS!$C$24),16,IF(INFORMACION!$T3743='REFERENCIAS RIESGO'!$C$36,13,IF(INFORMACION!$F3743=REFERENCIAS!$C$24,10,7))),0)+VLOOKUP(IF(J3743&lt;=0.2,0.2,IF(AND(J3743&gt;0.2,J3743&lt;=0.4),0.4,IF(AND(J3743&gt;0.4,J3743&lt;=0.6),0.6,IF(AND(J3743&gt;0.6,J3743&lt;=0.8),0.8,IF(AND(J3743&gt;0.8,J3743&lt;=1),1))))),REFERENCIAS!$C:$D,2,0)*VLOOKUP($J$2,PONDERADORES!A:P,IF(AND(INFORMACION!$T3743='REFERENCIAS RIESGO'!$C$36,INFORMACION!$F3743=REFERENCIAS!$C$24),16,IF(INFORMACION!$T3743='REFERENCIAS RIESGO'!$C$36,13,IF(INFORMACION!$F3743=REFERENCIAS!$C$24,10,7))),0)</f>
        <v>#REF!</v>
      </c>
      <c r="Y3743" s="68">
        <f>+VLOOKUP(M3743,REFERENCIAS!$C:$D,2,0)*VLOOKUP($M$2,PONDERADORES!$A$7:$G$9,7,0)+VLOOKUP(N3743,REFERENCIAS!$C:$D,2,0)*VLOOKUP($N$2,PONDERADORES!$A$7:$G$9,7,0)+VLOOKUP(O3743,REFERENCIAS!$C:$D,2,0)*VLOOKUP($O$2,PONDERADORES!$A$7:$G$9,7,0)</f>
        <v>0.2</v>
      </c>
      <c r="Z3743" s="2">
        <f>+VLOOKUP(IF(R3743&lt;0.1,0,IF(AND(R3743&gt;=0.1,R3743&lt;0.2),0.1,IF(AND(R3743&gt;=0.2,R3743&lt;0.3),0.2,IF(R3743&gt;0.3,0.3,)))),REFERENCIAS!$C:$D,2,0)*VLOOKUP($R$2,PONDERADORES!$A$11:$G$11,7,0)</f>
        <v>15</v>
      </c>
      <c r="AA3743" s="92"/>
      <c r="AB3743" s="95" t="e">
        <f t="shared" ca="1" si="231"/>
        <v>#REF!</v>
      </c>
      <c r="AC3743" s="23" t="e">
        <f ca="1">IF(AB3743&gt;REFERENCIAS!$C$62,REFERENCIAS!$B$62,IF(AND(AB3743&gt;=REFERENCIAS!$C$63,AB3743&lt;REFERENCIAS!$D$63),REFERENCIAS!$B$63,IF(AND(AB3743&gt;REFERENCIAS!$C$64,AB3743&lt;=REFERENCIAS!$D$64),REFERENCIAS!$B$64,IF(AND(AB3743&gt;=REFERENCIAS!$C$65,AB3743&lt;REFERENCIAS!$D$65),REFERENCIAS!$B$65, "Revisar"))))</f>
        <v>#REF!</v>
      </c>
      <c r="AD3743" s="94" t="e">
        <f ca="1">VLOOKUP(AC3743,REFERENCIAS!$B$62:$G$65,4,FALSE)</f>
        <v>#REF!</v>
      </c>
    </row>
    <row r="3744" spans="1:30" ht="17.25" x14ac:dyDescent="0.25">
      <c r="A3744" s="74"/>
      <c r="B3744" s="19"/>
      <c r="C3744" s="19"/>
      <c r="D3744" s="50"/>
      <c r="E3744" s="73"/>
      <c r="F3744" s="74"/>
      <c r="G3744" s="9"/>
      <c r="H3744" s="48"/>
      <c r="I3744" s="49">
        <f t="shared" ca="1" si="232"/>
        <v>2022</v>
      </c>
      <c r="J3744" s="22">
        <f t="shared" ca="1" si="229"/>
        <v>1</v>
      </c>
      <c r="K3744" s="19"/>
      <c r="L3744" s="73"/>
      <c r="M3744" s="74"/>
      <c r="N3744" s="19"/>
      <c r="O3744" s="73"/>
      <c r="P3744" s="82">
        <v>1</v>
      </c>
      <c r="Q3744" s="24">
        <v>1</v>
      </c>
      <c r="R3744" s="81">
        <f t="shared" si="230"/>
        <v>1</v>
      </c>
      <c r="S3744" s="87"/>
      <c r="T3744" s="19"/>
      <c r="U3744" s="25"/>
      <c r="V3744" s="25"/>
      <c r="W3744" s="81"/>
      <c r="X3744" s="91" t="e">
        <f ca="1">+VLOOKUP(#REF!,REFERENCIAS!$C:$D,2,0)*VLOOKUP(#REF!,PONDERADORES!A:P,IF(AND(INFORMACION!$T3744='REFERENCIAS RIESGO'!$C$36,INFORMACION!$F3744=REFERENCIAS!$C$24),16,IF(INFORMACION!$T3744='REFERENCIAS RIESGO'!$C$36,13,IF(INFORMACION!$F3744=REFERENCIAS!$C$24,10,7))),0)+VLOOKUP(K3744,REFERENCIAS!$C:$D,2,0)*VLOOKUP($K$2,PONDERADORES!A:P,IF(AND(INFORMACION!$T3744='REFERENCIAS RIESGO'!$C$36,INFORMACION!$F3744=REFERENCIAS!$C$24),16,IF(INFORMACION!$T3744='REFERENCIAS RIESGO'!$C$36,13,IF(INFORMACION!$F3744=REFERENCIAS!$C$24,10,7))),0)+VLOOKUP(L3744,REFERENCIAS!$C:$D,2,0)*VLOOKUP($L$2,PONDERADORES!A:P,IF(AND(INFORMACION!$T3744='REFERENCIAS RIESGO'!$C$36,INFORMACION!$F3744=REFERENCIAS!$C$24),16,IF(INFORMACION!$T3744='REFERENCIAS RIESGO'!$C$36,13,IF(INFORMACION!$F3744=REFERENCIAS!$C$24,10,7))),0)+VLOOKUP(F3744,REFERENCIAS!$C:$D,2,0)*VLOOKUP($F$2,PONDERADORES!A:P,IF(AND(INFORMACION!$T3744='REFERENCIAS RIESGO'!$C$36,INFORMACION!$F3744=REFERENCIAS!$C$24),16,IF(INFORMACION!$T3744='REFERENCIAS RIESGO'!$C$36,13,IF(INFORMACION!$F3744=REFERENCIAS!$C$24,10,7))),0)+VLOOKUP(T3744,REFERENCIAS!$C:$D,2,0)*VLOOKUP($T$2,PONDERADORES!A:P,IF(AND(INFORMACION!$T3744='REFERENCIAS RIESGO'!$C$36,INFORMACION!$F3744=REFERENCIAS!$C$24),16,IF(INFORMACION!$T3744='REFERENCIAS RIESGO'!$C$36,13,IF(INFORMACION!$F3744=REFERENCIAS!$C$24,10,7))),0)+VLOOKUP(IF(J3744&lt;=0.2,0.2,IF(AND(J3744&gt;0.2,J3744&lt;=0.4),0.4,IF(AND(J3744&gt;0.4,J3744&lt;=0.6),0.6,IF(AND(J3744&gt;0.6,J3744&lt;=0.8),0.8,IF(AND(J3744&gt;0.8,J3744&lt;=1),1))))),REFERENCIAS!$C:$D,2,0)*VLOOKUP($J$2,PONDERADORES!A:P,IF(AND(INFORMACION!$T3744='REFERENCIAS RIESGO'!$C$36,INFORMACION!$F3744=REFERENCIAS!$C$24),16,IF(INFORMACION!$T3744='REFERENCIAS RIESGO'!$C$36,13,IF(INFORMACION!$F3744=REFERENCIAS!$C$24,10,7))),0)</f>
        <v>#REF!</v>
      </c>
      <c r="Y3744" s="68">
        <f>+VLOOKUP(M3744,REFERENCIAS!$C:$D,2,0)*VLOOKUP($M$2,PONDERADORES!$A$7:$G$9,7,0)+VLOOKUP(N3744,REFERENCIAS!$C:$D,2,0)*VLOOKUP($N$2,PONDERADORES!$A$7:$G$9,7,0)+VLOOKUP(O3744,REFERENCIAS!$C:$D,2,0)*VLOOKUP($O$2,PONDERADORES!$A$7:$G$9,7,0)</f>
        <v>0.2</v>
      </c>
      <c r="Z3744" s="2">
        <f>+VLOOKUP(IF(R3744&lt;0.1,0,IF(AND(R3744&gt;=0.1,R3744&lt;0.2),0.1,IF(AND(R3744&gt;=0.2,R3744&lt;0.3),0.2,IF(R3744&gt;0.3,0.3,)))),REFERENCIAS!$C:$D,2,0)*VLOOKUP($R$2,PONDERADORES!$A$11:$G$11,7,0)</f>
        <v>15</v>
      </c>
      <c r="AA3744" s="92"/>
      <c r="AB3744" s="95" t="e">
        <f t="shared" ca="1" si="231"/>
        <v>#REF!</v>
      </c>
      <c r="AC3744" s="23" t="e">
        <f ca="1">IF(AB3744&gt;REFERENCIAS!$C$62,REFERENCIAS!$B$62,IF(AND(AB3744&gt;=REFERENCIAS!$C$63,AB3744&lt;REFERENCIAS!$D$63),REFERENCIAS!$B$63,IF(AND(AB3744&gt;REFERENCIAS!$C$64,AB3744&lt;=REFERENCIAS!$D$64),REFERENCIAS!$B$64,IF(AND(AB3744&gt;=REFERENCIAS!$C$65,AB3744&lt;REFERENCIAS!$D$65),REFERENCIAS!$B$65, "Revisar"))))</f>
        <v>#REF!</v>
      </c>
      <c r="AD3744" s="94" t="e">
        <f ca="1">VLOOKUP(AC3744,REFERENCIAS!$B$62:$G$65,4,FALSE)</f>
        <v>#REF!</v>
      </c>
    </row>
    <row r="3745" spans="1:30" ht="17.25" x14ac:dyDescent="0.25">
      <c r="A3745" s="74"/>
      <c r="B3745" s="19"/>
      <c r="C3745" s="19"/>
      <c r="D3745" s="50"/>
      <c r="E3745" s="73"/>
      <c r="F3745" s="74"/>
      <c r="G3745" s="9"/>
      <c r="H3745" s="48"/>
      <c r="I3745" s="49">
        <f t="shared" ca="1" si="232"/>
        <v>2022</v>
      </c>
      <c r="J3745" s="22">
        <f t="shared" ca="1" si="229"/>
        <v>1</v>
      </c>
      <c r="K3745" s="19"/>
      <c r="L3745" s="73"/>
      <c r="M3745" s="74"/>
      <c r="N3745" s="19"/>
      <c r="O3745" s="73"/>
      <c r="P3745" s="82">
        <v>1</v>
      </c>
      <c r="Q3745" s="24">
        <v>1</v>
      </c>
      <c r="R3745" s="81">
        <f t="shared" si="230"/>
        <v>1</v>
      </c>
      <c r="S3745" s="87"/>
      <c r="T3745" s="19"/>
      <c r="U3745" s="25"/>
      <c r="V3745" s="25"/>
      <c r="W3745" s="81"/>
      <c r="X3745" s="91" t="e">
        <f ca="1">+VLOOKUP(#REF!,REFERENCIAS!$C:$D,2,0)*VLOOKUP(#REF!,PONDERADORES!A:P,IF(AND(INFORMACION!$T3745='REFERENCIAS RIESGO'!$C$36,INFORMACION!$F3745=REFERENCIAS!$C$24),16,IF(INFORMACION!$T3745='REFERENCIAS RIESGO'!$C$36,13,IF(INFORMACION!$F3745=REFERENCIAS!$C$24,10,7))),0)+VLOOKUP(K3745,REFERENCIAS!$C:$D,2,0)*VLOOKUP($K$2,PONDERADORES!A:P,IF(AND(INFORMACION!$T3745='REFERENCIAS RIESGO'!$C$36,INFORMACION!$F3745=REFERENCIAS!$C$24),16,IF(INFORMACION!$T3745='REFERENCIAS RIESGO'!$C$36,13,IF(INFORMACION!$F3745=REFERENCIAS!$C$24,10,7))),0)+VLOOKUP(L3745,REFERENCIAS!$C:$D,2,0)*VLOOKUP($L$2,PONDERADORES!A:P,IF(AND(INFORMACION!$T3745='REFERENCIAS RIESGO'!$C$36,INFORMACION!$F3745=REFERENCIAS!$C$24),16,IF(INFORMACION!$T3745='REFERENCIAS RIESGO'!$C$36,13,IF(INFORMACION!$F3745=REFERENCIAS!$C$24,10,7))),0)+VLOOKUP(F3745,REFERENCIAS!$C:$D,2,0)*VLOOKUP($F$2,PONDERADORES!A:P,IF(AND(INFORMACION!$T3745='REFERENCIAS RIESGO'!$C$36,INFORMACION!$F3745=REFERENCIAS!$C$24),16,IF(INFORMACION!$T3745='REFERENCIAS RIESGO'!$C$36,13,IF(INFORMACION!$F3745=REFERENCIAS!$C$24,10,7))),0)+VLOOKUP(T3745,REFERENCIAS!$C:$D,2,0)*VLOOKUP($T$2,PONDERADORES!A:P,IF(AND(INFORMACION!$T3745='REFERENCIAS RIESGO'!$C$36,INFORMACION!$F3745=REFERENCIAS!$C$24),16,IF(INFORMACION!$T3745='REFERENCIAS RIESGO'!$C$36,13,IF(INFORMACION!$F3745=REFERENCIAS!$C$24,10,7))),0)+VLOOKUP(IF(J3745&lt;=0.2,0.2,IF(AND(J3745&gt;0.2,J3745&lt;=0.4),0.4,IF(AND(J3745&gt;0.4,J3745&lt;=0.6),0.6,IF(AND(J3745&gt;0.6,J3745&lt;=0.8),0.8,IF(AND(J3745&gt;0.8,J3745&lt;=1),1))))),REFERENCIAS!$C:$D,2,0)*VLOOKUP($J$2,PONDERADORES!A:P,IF(AND(INFORMACION!$T3745='REFERENCIAS RIESGO'!$C$36,INFORMACION!$F3745=REFERENCIAS!$C$24),16,IF(INFORMACION!$T3745='REFERENCIAS RIESGO'!$C$36,13,IF(INFORMACION!$F3745=REFERENCIAS!$C$24,10,7))),0)</f>
        <v>#REF!</v>
      </c>
      <c r="Y3745" s="68">
        <f>+VLOOKUP(M3745,REFERENCIAS!$C:$D,2,0)*VLOOKUP($M$2,PONDERADORES!$A$7:$G$9,7,0)+VLOOKUP(N3745,REFERENCIAS!$C:$D,2,0)*VLOOKUP($N$2,PONDERADORES!$A$7:$G$9,7,0)+VLOOKUP(O3745,REFERENCIAS!$C:$D,2,0)*VLOOKUP($O$2,PONDERADORES!$A$7:$G$9,7,0)</f>
        <v>0.2</v>
      </c>
      <c r="Z3745" s="2">
        <f>+VLOOKUP(IF(R3745&lt;0.1,0,IF(AND(R3745&gt;=0.1,R3745&lt;0.2),0.1,IF(AND(R3745&gt;=0.2,R3745&lt;0.3),0.2,IF(R3745&gt;0.3,0.3,)))),REFERENCIAS!$C:$D,2,0)*VLOOKUP($R$2,PONDERADORES!$A$11:$G$11,7,0)</f>
        <v>15</v>
      </c>
      <c r="AA3745" s="92"/>
      <c r="AB3745" s="95" t="e">
        <f t="shared" ca="1" si="231"/>
        <v>#REF!</v>
      </c>
      <c r="AC3745" s="23" t="e">
        <f ca="1">IF(AB3745&gt;REFERENCIAS!$C$62,REFERENCIAS!$B$62,IF(AND(AB3745&gt;=REFERENCIAS!$C$63,AB3745&lt;REFERENCIAS!$D$63),REFERENCIAS!$B$63,IF(AND(AB3745&gt;REFERENCIAS!$C$64,AB3745&lt;=REFERENCIAS!$D$64),REFERENCIAS!$B$64,IF(AND(AB3745&gt;=REFERENCIAS!$C$65,AB3745&lt;REFERENCIAS!$D$65),REFERENCIAS!$B$65, "Revisar"))))</f>
        <v>#REF!</v>
      </c>
      <c r="AD3745" s="94" t="e">
        <f ca="1">VLOOKUP(AC3745,REFERENCIAS!$B$62:$G$65,4,FALSE)</f>
        <v>#REF!</v>
      </c>
    </row>
    <row r="3746" spans="1:30" ht="17.25" x14ac:dyDescent="0.25">
      <c r="A3746" s="74"/>
      <c r="B3746" s="19"/>
      <c r="C3746" s="19"/>
      <c r="D3746" s="50"/>
      <c r="E3746" s="73"/>
      <c r="F3746" s="74"/>
      <c r="G3746" s="9"/>
      <c r="H3746" s="48"/>
      <c r="I3746" s="49">
        <f t="shared" ca="1" si="232"/>
        <v>2022</v>
      </c>
      <c r="J3746" s="22">
        <f t="shared" ca="1" si="229"/>
        <v>1</v>
      </c>
      <c r="K3746" s="19"/>
      <c r="L3746" s="73"/>
      <c r="M3746" s="74"/>
      <c r="N3746" s="19"/>
      <c r="O3746" s="73"/>
      <c r="P3746" s="82">
        <v>1</v>
      </c>
      <c r="Q3746" s="24">
        <v>1</v>
      </c>
      <c r="R3746" s="81">
        <f t="shared" si="230"/>
        <v>1</v>
      </c>
      <c r="S3746" s="87"/>
      <c r="T3746" s="19"/>
      <c r="U3746" s="25"/>
      <c r="V3746" s="25"/>
      <c r="W3746" s="81"/>
      <c r="X3746" s="91" t="e">
        <f ca="1">+VLOOKUP(#REF!,REFERENCIAS!$C:$D,2,0)*VLOOKUP(#REF!,PONDERADORES!A:P,IF(AND(INFORMACION!$T3746='REFERENCIAS RIESGO'!$C$36,INFORMACION!$F3746=REFERENCIAS!$C$24),16,IF(INFORMACION!$T3746='REFERENCIAS RIESGO'!$C$36,13,IF(INFORMACION!$F3746=REFERENCIAS!$C$24,10,7))),0)+VLOOKUP(K3746,REFERENCIAS!$C:$D,2,0)*VLOOKUP($K$2,PONDERADORES!A:P,IF(AND(INFORMACION!$T3746='REFERENCIAS RIESGO'!$C$36,INFORMACION!$F3746=REFERENCIAS!$C$24),16,IF(INFORMACION!$T3746='REFERENCIAS RIESGO'!$C$36,13,IF(INFORMACION!$F3746=REFERENCIAS!$C$24,10,7))),0)+VLOOKUP(L3746,REFERENCIAS!$C:$D,2,0)*VLOOKUP($L$2,PONDERADORES!A:P,IF(AND(INFORMACION!$T3746='REFERENCIAS RIESGO'!$C$36,INFORMACION!$F3746=REFERENCIAS!$C$24),16,IF(INFORMACION!$T3746='REFERENCIAS RIESGO'!$C$36,13,IF(INFORMACION!$F3746=REFERENCIAS!$C$24,10,7))),0)+VLOOKUP(F3746,REFERENCIAS!$C:$D,2,0)*VLOOKUP($F$2,PONDERADORES!A:P,IF(AND(INFORMACION!$T3746='REFERENCIAS RIESGO'!$C$36,INFORMACION!$F3746=REFERENCIAS!$C$24),16,IF(INFORMACION!$T3746='REFERENCIAS RIESGO'!$C$36,13,IF(INFORMACION!$F3746=REFERENCIAS!$C$24,10,7))),0)+VLOOKUP(T3746,REFERENCIAS!$C:$D,2,0)*VLOOKUP($T$2,PONDERADORES!A:P,IF(AND(INFORMACION!$T3746='REFERENCIAS RIESGO'!$C$36,INFORMACION!$F3746=REFERENCIAS!$C$24),16,IF(INFORMACION!$T3746='REFERENCIAS RIESGO'!$C$36,13,IF(INFORMACION!$F3746=REFERENCIAS!$C$24,10,7))),0)+VLOOKUP(IF(J3746&lt;=0.2,0.2,IF(AND(J3746&gt;0.2,J3746&lt;=0.4),0.4,IF(AND(J3746&gt;0.4,J3746&lt;=0.6),0.6,IF(AND(J3746&gt;0.6,J3746&lt;=0.8),0.8,IF(AND(J3746&gt;0.8,J3746&lt;=1),1))))),REFERENCIAS!$C:$D,2,0)*VLOOKUP($J$2,PONDERADORES!A:P,IF(AND(INFORMACION!$T3746='REFERENCIAS RIESGO'!$C$36,INFORMACION!$F3746=REFERENCIAS!$C$24),16,IF(INFORMACION!$T3746='REFERENCIAS RIESGO'!$C$36,13,IF(INFORMACION!$F3746=REFERENCIAS!$C$24,10,7))),0)</f>
        <v>#REF!</v>
      </c>
      <c r="Y3746" s="68">
        <f>+VLOOKUP(M3746,REFERENCIAS!$C:$D,2,0)*VLOOKUP($M$2,PONDERADORES!$A$7:$G$9,7,0)+VLOOKUP(N3746,REFERENCIAS!$C:$D,2,0)*VLOOKUP($N$2,PONDERADORES!$A$7:$G$9,7,0)+VLOOKUP(O3746,REFERENCIAS!$C:$D,2,0)*VLOOKUP($O$2,PONDERADORES!$A$7:$G$9,7,0)</f>
        <v>0.2</v>
      </c>
      <c r="Z3746" s="2">
        <f>+VLOOKUP(IF(R3746&lt;0.1,0,IF(AND(R3746&gt;=0.1,R3746&lt;0.2),0.1,IF(AND(R3746&gt;=0.2,R3746&lt;0.3),0.2,IF(R3746&gt;0.3,0.3,)))),REFERENCIAS!$C:$D,2,0)*VLOOKUP($R$2,PONDERADORES!$A$11:$G$11,7,0)</f>
        <v>15</v>
      </c>
      <c r="AA3746" s="92"/>
      <c r="AB3746" s="95" t="e">
        <f t="shared" ca="1" si="231"/>
        <v>#REF!</v>
      </c>
      <c r="AC3746" s="23" t="e">
        <f ca="1">IF(AB3746&gt;REFERENCIAS!$C$62,REFERENCIAS!$B$62,IF(AND(AB3746&gt;=REFERENCIAS!$C$63,AB3746&lt;REFERENCIAS!$D$63),REFERENCIAS!$B$63,IF(AND(AB3746&gt;REFERENCIAS!$C$64,AB3746&lt;=REFERENCIAS!$D$64),REFERENCIAS!$B$64,IF(AND(AB3746&gt;=REFERENCIAS!$C$65,AB3746&lt;REFERENCIAS!$D$65),REFERENCIAS!$B$65, "Revisar"))))</f>
        <v>#REF!</v>
      </c>
      <c r="AD3746" s="94" t="e">
        <f ca="1">VLOOKUP(AC3746,REFERENCIAS!$B$62:$G$65,4,FALSE)</f>
        <v>#REF!</v>
      </c>
    </row>
    <row r="3747" spans="1:30" ht="17.25" x14ac:dyDescent="0.25">
      <c r="A3747" s="74"/>
      <c r="B3747" s="19"/>
      <c r="C3747" s="19"/>
      <c r="D3747" s="50"/>
      <c r="E3747" s="73"/>
      <c r="F3747" s="74"/>
      <c r="G3747" s="9"/>
      <c r="H3747" s="48"/>
      <c r="I3747" s="49">
        <f t="shared" ca="1" si="232"/>
        <v>2022</v>
      </c>
      <c r="J3747" s="22">
        <f t="shared" ca="1" si="229"/>
        <v>1</v>
      </c>
      <c r="K3747" s="19"/>
      <c r="L3747" s="73"/>
      <c r="M3747" s="74"/>
      <c r="N3747" s="19"/>
      <c r="O3747" s="73"/>
      <c r="P3747" s="82">
        <v>1</v>
      </c>
      <c r="Q3747" s="24">
        <v>1</v>
      </c>
      <c r="R3747" s="81">
        <f t="shared" si="230"/>
        <v>1</v>
      </c>
      <c r="S3747" s="87"/>
      <c r="T3747" s="19"/>
      <c r="U3747" s="25"/>
      <c r="V3747" s="25"/>
      <c r="W3747" s="81"/>
      <c r="X3747" s="91" t="e">
        <f ca="1">+VLOOKUP(#REF!,REFERENCIAS!$C:$D,2,0)*VLOOKUP(#REF!,PONDERADORES!A:P,IF(AND(INFORMACION!$T3747='REFERENCIAS RIESGO'!$C$36,INFORMACION!$F3747=REFERENCIAS!$C$24),16,IF(INFORMACION!$T3747='REFERENCIAS RIESGO'!$C$36,13,IF(INFORMACION!$F3747=REFERENCIAS!$C$24,10,7))),0)+VLOOKUP(K3747,REFERENCIAS!$C:$D,2,0)*VLOOKUP($K$2,PONDERADORES!A:P,IF(AND(INFORMACION!$T3747='REFERENCIAS RIESGO'!$C$36,INFORMACION!$F3747=REFERENCIAS!$C$24),16,IF(INFORMACION!$T3747='REFERENCIAS RIESGO'!$C$36,13,IF(INFORMACION!$F3747=REFERENCIAS!$C$24,10,7))),0)+VLOOKUP(L3747,REFERENCIAS!$C:$D,2,0)*VLOOKUP($L$2,PONDERADORES!A:P,IF(AND(INFORMACION!$T3747='REFERENCIAS RIESGO'!$C$36,INFORMACION!$F3747=REFERENCIAS!$C$24),16,IF(INFORMACION!$T3747='REFERENCIAS RIESGO'!$C$36,13,IF(INFORMACION!$F3747=REFERENCIAS!$C$24,10,7))),0)+VLOOKUP(F3747,REFERENCIAS!$C:$D,2,0)*VLOOKUP($F$2,PONDERADORES!A:P,IF(AND(INFORMACION!$T3747='REFERENCIAS RIESGO'!$C$36,INFORMACION!$F3747=REFERENCIAS!$C$24),16,IF(INFORMACION!$T3747='REFERENCIAS RIESGO'!$C$36,13,IF(INFORMACION!$F3747=REFERENCIAS!$C$24,10,7))),0)+VLOOKUP(T3747,REFERENCIAS!$C:$D,2,0)*VLOOKUP($T$2,PONDERADORES!A:P,IF(AND(INFORMACION!$T3747='REFERENCIAS RIESGO'!$C$36,INFORMACION!$F3747=REFERENCIAS!$C$24),16,IF(INFORMACION!$T3747='REFERENCIAS RIESGO'!$C$36,13,IF(INFORMACION!$F3747=REFERENCIAS!$C$24,10,7))),0)+VLOOKUP(IF(J3747&lt;=0.2,0.2,IF(AND(J3747&gt;0.2,J3747&lt;=0.4),0.4,IF(AND(J3747&gt;0.4,J3747&lt;=0.6),0.6,IF(AND(J3747&gt;0.6,J3747&lt;=0.8),0.8,IF(AND(J3747&gt;0.8,J3747&lt;=1),1))))),REFERENCIAS!$C:$D,2,0)*VLOOKUP($J$2,PONDERADORES!A:P,IF(AND(INFORMACION!$T3747='REFERENCIAS RIESGO'!$C$36,INFORMACION!$F3747=REFERENCIAS!$C$24),16,IF(INFORMACION!$T3747='REFERENCIAS RIESGO'!$C$36,13,IF(INFORMACION!$F3747=REFERENCIAS!$C$24,10,7))),0)</f>
        <v>#REF!</v>
      </c>
      <c r="Y3747" s="68">
        <f>+VLOOKUP(M3747,REFERENCIAS!$C:$D,2,0)*VLOOKUP($M$2,PONDERADORES!$A$7:$G$9,7,0)+VLOOKUP(N3747,REFERENCIAS!$C:$D,2,0)*VLOOKUP($N$2,PONDERADORES!$A$7:$G$9,7,0)+VLOOKUP(O3747,REFERENCIAS!$C:$D,2,0)*VLOOKUP($O$2,PONDERADORES!$A$7:$G$9,7,0)</f>
        <v>0.2</v>
      </c>
      <c r="Z3747" s="2">
        <f>+VLOOKUP(IF(R3747&lt;0.1,0,IF(AND(R3747&gt;=0.1,R3747&lt;0.2),0.1,IF(AND(R3747&gt;=0.2,R3747&lt;0.3),0.2,IF(R3747&gt;0.3,0.3,)))),REFERENCIAS!$C:$D,2,0)*VLOOKUP($R$2,PONDERADORES!$A$11:$G$11,7,0)</f>
        <v>15</v>
      </c>
      <c r="AA3747" s="92"/>
      <c r="AB3747" s="95" t="e">
        <f t="shared" ca="1" si="231"/>
        <v>#REF!</v>
      </c>
      <c r="AC3747" s="23" t="e">
        <f ca="1">IF(AB3747&gt;REFERENCIAS!$C$62,REFERENCIAS!$B$62,IF(AND(AB3747&gt;=REFERENCIAS!$C$63,AB3747&lt;REFERENCIAS!$D$63),REFERENCIAS!$B$63,IF(AND(AB3747&gt;REFERENCIAS!$C$64,AB3747&lt;=REFERENCIAS!$D$64),REFERENCIAS!$B$64,IF(AND(AB3747&gt;=REFERENCIAS!$C$65,AB3747&lt;REFERENCIAS!$D$65),REFERENCIAS!$B$65, "Revisar"))))</f>
        <v>#REF!</v>
      </c>
      <c r="AD3747" s="94" t="e">
        <f ca="1">VLOOKUP(AC3747,REFERENCIAS!$B$62:$G$65,4,FALSE)</f>
        <v>#REF!</v>
      </c>
    </row>
    <row r="3748" spans="1:30" ht="17.25" x14ac:dyDescent="0.25">
      <c r="A3748" s="74"/>
      <c r="B3748" s="19"/>
      <c r="C3748" s="19"/>
      <c r="D3748" s="50"/>
      <c r="E3748" s="73"/>
      <c r="F3748" s="74"/>
      <c r="G3748" s="9"/>
      <c r="H3748" s="48"/>
      <c r="I3748" s="49">
        <f t="shared" ca="1" si="232"/>
        <v>2022</v>
      </c>
      <c r="J3748" s="22">
        <f t="shared" ca="1" si="229"/>
        <v>1</v>
      </c>
      <c r="K3748" s="19"/>
      <c r="L3748" s="73"/>
      <c r="M3748" s="74"/>
      <c r="N3748" s="19"/>
      <c r="O3748" s="73"/>
      <c r="P3748" s="82">
        <v>1</v>
      </c>
      <c r="Q3748" s="24">
        <v>1</v>
      </c>
      <c r="R3748" s="81">
        <f t="shared" si="230"/>
        <v>1</v>
      </c>
      <c r="S3748" s="87"/>
      <c r="T3748" s="19"/>
      <c r="U3748" s="25"/>
      <c r="V3748" s="25"/>
      <c r="W3748" s="81"/>
      <c r="X3748" s="91" t="e">
        <f ca="1">+VLOOKUP(#REF!,REFERENCIAS!$C:$D,2,0)*VLOOKUP(#REF!,PONDERADORES!A:P,IF(AND(INFORMACION!$T3748='REFERENCIAS RIESGO'!$C$36,INFORMACION!$F3748=REFERENCIAS!$C$24),16,IF(INFORMACION!$T3748='REFERENCIAS RIESGO'!$C$36,13,IF(INFORMACION!$F3748=REFERENCIAS!$C$24,10,7))),0)+VLOOKUP(K3748,REFERENCIAS!$C:$D,2,0)*VLOOKUP($K$2,PONDERADORES!A:P,IF(AND(INFORMACION!$T3748='REFERENCIAS RIESGO'!$C$36,INFORMACION!$F3748=REFERENCIAS!$C$24),16,IF(INFORMACION!$T3748='REFERENCIAS RIESGO'!$C$36,13,IF(INFORMACION!$F3748=REFERENCIAS!$C$24,10,7))),0)+VLOOKUP(L3748,REFERENCIAS!$C:$D,2,0)*VLOOKUP($L$2,PONDERADORES!A:P,IF(AND(INFORMACION!$T3748='REFERENCIAS RIESGO'!$C$36,INFORMACION!$F3748=REFERENCIAS!$C$24),16,IF(INFORMACION!$T3748='REFERENCIAS RIESGO'!$C$36,13,IF(INFORMACION!$F3748=REFERENCIAS!$C$24,10,7))),0)+VLOOKUP(F3748,REFERENCIAS!$C:$D,2,0)*VLOOKUP($F$2,PONDERADORES!A:P,IF(AND(INFORMACION!$T3748='REFERENCIAS RIESGO'!$C$36,INFORMACION!$F3748=REFERENCIAS!$C$24),16,IF(INFORMACION!$T3748='REFERENCIAS RIESGO'!$C$36,13,IF(INFORMACION!$F3748=REFERENCIAS!$C$24,10,7))),0)+VLOOKUP(T3748,REFERENCIAS!$C:$D,2,0)*VLOOKUP($T$2,PONDERADORES!A:P,IF(AND(INFORMACION!$T3748='REFERENCIAS RIESGO'!$C$36,INFORMACION!$F3748=REFERENCIAS!$C$24),16,IF(INFORMACION!$T3748='REFERENCIAS RIESGO'!$C$36,13,IF(INFORMACION!$F3748=REFERENCIAS!$C$24,10,7))),0)+VLOOKUP(IF(J3748&lt;=0.2,0.2,IF(AND(J3748&gt;0.2,J3748&lt;=0.4),0.4,IF(AND(J3748&gt;0.4,J3748&lt;=0.6),0.6,IF(AND(J3748&gt;0.6,J3748&lt;=0.8),0.8,IF(AND(J3748&gt;0.8,J3748&lt;=1),1))))),REFERENCIAS!$C:$D,2,0)*VLOOKUP($J$2,PONDERADORES!A:P,IF(AND(INFORMACION!$T3748='REFERENCIAS RIESGO'!$C$36,INFORMACION!$F3748=REFERENCIAS!$C$24),16,IF(INFORMACION!$T3748='REFERENCIAS RIESGO'!$C$36,13,IF(INFORMACION!$F3748=REFERENCIAS!$C$24,10,7))),0)</f>
        <v>#REF!</v>
      </c>
      <c r="Y3748" s="68">
        <f>+VLOOKUP(M3748,REFERENCIAS!$C:$D,2,0)*VLOOKUP($M$2,PONDERADORES!$A$7:$G$9,7,0)+VLOOKUP(N3748,REFERENCIAS!$C:$D,2,0)*VLOOKUP($N$2,PONDERADORES!$A$7:$G$9,7,0)+VLOOKUP(O3748,REFERENCIAS!$C:$D,2,0)*VLOOKUP($O$2,PONDERADORES!$A$7:$G$9,7,0)</f>
        <v>0.2</v>
      </c>
      <c r="Z3748" s="2">
        <f>+VLOOKUP(IF(R3748&lt;0.1,0,IF(AND(R3748&gt;=0.1,R3748&lt;0.2),0.1,IF(AND(R3748&gt;=0.2,R3748&lt;0.3),0.2,IF(R3748&gt;0.3,0.3,)))),REFERENCIAS!$C:$D,2,0)*VLOOKUP($R$2,PONDERADORES!$A$11:$G$11,7,0)</f>
        <v>15</v>
      </c>
      <c r="AA3748" s="92"/>
      <c r="AB3748" s="95" t="e">
        <f t="shared" ca="1" si="231"/>
        <v>#REF!</v>
      </c>
      <c r="AC3748" s="23" t="e">
        <f ca="1">IF(AB3748&gt;REFERENCIAS!$C$62,REFERENCIAS!$B$62,IF(AND(AB3748&gt;=REFERENCIAS!$C$63,AB3748&lt;REFERENCIAS!$D$63),REFERENCIAS!$B$63,IF(AND(AB3748&gt;REFERENCIAS!$C$64,AB3748&lt;=REFERENCIAS!$D$64),REFERENCIAS!$B$64,IF(AND(AB3748&gt;=REFERENCIAS!$C$65,AB3748&lt;REFERENCIAS!$D$65),REFERENCIAS!$B$65, "Revisar"))))</f>
        <v>#REF!</v>
      </c>
      <c r="AD3748" s="94" t="e">
        <f ca="1">VLOOKUP(AC3748,REFERENCIAS!$B$62:$G$65,4,FALSE)</f>
        <v>#REF!</v>
      </c>
    </row>
    <row r="3749" spans="1:30" ht="17.25" x14ac:dyDescent="0.25">
      <c r="A3749" s="74"/>
      <c r="B3749" s="19"/>
      <c r="C3749" s="19"/>
      <c r="D3749" s="50"/>
      <c r="E3749" s="73"/>
      <c r="F3749" s="74"/>
      <c r="G3749" s="9"/>
      <c r="H3749" s="48"/>
      <c r="I3749" s="49">
        <f t="shared" ca="1" si="232"/>
        <v>2022</v>
      </c>
      <c r="J3749" s="22">
        <f t="shared" ca="1" si="229"/>
        <v>1</v>
      </c>
      <c r="K3749" s="19"/>
      <c r="L3749" s="73"/>
      <c r="M3749" s="74"/>
      <c r="N3749" s="19"/>
      <c r="O3749" s="73"/>
      <c r="P3749" s="82">
        <v>1</v>
      </c>
      <c r="Q3749" s="24">
        <v>1</v>
      </c>
      <c r="R3749" s="81">
        <f t="shared" si="230"/>
        <v>1</v>
      </c>
      <c r="S3749" s="87"/>
      <c r="T3749" s="19"/>
      <c r="U3749" s="25"/>
      <c r="V3749" s="25"/>
      <c r="W3749" s="81"/>
      <c r="X3749" s="91" t="e">
        <f ca="1">+VLOOKUP(#REF!,REFERENCIAS!$C:$D,2,0)*VLOOKUP(#REF!,PONDERADORES!A:P,IF(AND(INFORMACION!$T3749='REFERENCIAS RIESGO'!$C$36,INFORMACION!$F3749=REFERENCIAS!$C$24),16,IF(INFORMACION!$T3749='REFERENCIAS RIESGO'!$C$36,13,IF(INFORMACION!$F3749=REFERENCIAS!$C$24,10,7))),0)+VLOOKUP(K3749,REFERENCIAS!$C:$D,2,0)*VLOOKUP($K$2,PONDERADORES!A:P,IF(AND(INFORMACION!$T3749='REFERENCIAS RIESGO'!$C$36,INFORMACION!$F3749=REFERENCIAS!$C$24),16,IF(INFORMACION!$T3749='REFERENCIAS RIESGO'!$C$36,13,IF(INFORMACION!$F3749=REFERENCIAS!$C$24,10,7))),0)+VLOOKUP(L3749,REFERENCIAS!$C:$D,2,0)*VLOOKUP($L$2,PONDERADORES!A:P,IF(AND(INFORMACION!$T3749='REFERENCIAS RIESGO'!$C$36,INFORMACION!$F3749=REFERENCIAS!$C$24),16,IF(INFORMACION!$T3749='REFERENCIAS RIESGO'!$C$36,13,IF(INFORMACION!$F3749=REFERENCIAS!$C$24,10,7))),0)+VLOOKUP(F3749,REFERENCIAS!$C:$D,2,0)*VLOOKUP($F$2,PONDERADORES!A:P,IF(AND(INFORMACION!$T3749='REFERENCIAS RIESGO'!$C$36,INFORMACION!$F3749=REFERENCIAS!$C$24),16,IF(INFORMACION!$T3749='REFERENCIAS RIESGO'!$C$36,13,IF(INFORMACION!$F3749=REFERENCIAS!$C$24,10,7))),0)+VLOOKUP(T3749,REFERENCIAS!$C:$D,2,0)*VLOOKUP($T$2,PONDERADORES!A:P,IF(AND(INFORMACION!$T3749='REFERENCIAS RIESGO'!$C$36,INFORMACION!$F3749=REFERENCIAS!$C$24),16,IF(INFORMACION!$T3749='REFERENCIAS RIESGO'!$C$36,13,IF(INFORMACION!$F3749=REFERENCIAS!$C$24,10,7))),0)+VLOOKUP(IF(J3749&lt;=0.2,0.2,IF(AND(J3749&gt;0.2,J3749&lt;=0.4),0.4,IF(AND(J3749&gt;0.4,J3749&lt;=0.6),0.6,IF(AND(J3749&gt;0.6,J3749&lt;=0.8),0.8,IF(AND(J3749&gt;0.8,J3749&lt;=1),1))))),REFERENCIAS!$C:$D,2,0)*VLOOKUP($J$2,PONDERADORES!A:P,IF(AND(INFORMACION!$T3749='REFERENCIAS RIESGO'!$C$36,INFORMACION!$F3749=REFERENCIAS!$C$24),16,IF(INFORMACION!$T3749='REFERENCIAS RIESGO'!$C$36,13,IF(INFORMACION!$F3749=REFERENCIAS!$C$24,10,7))),0)</f>
        <v>#REF!</v>
      </c>
      <c r="Y3749" s="68">
        <f>+VLOOKUP(M3749,REFERENCIAS!$C:$D,2,0)*VLOOKUP($M$2,PONDERADORES!$A$7:$G$9,7,0)+VLOOKUP(N3749,REFERENCIAS!$C:$D,2,0)*VLOOKUP($N$2,PONDERADORES!$A$7:$G$9,7,0)+VLOOKUP(O3749,REFERENCIAS!$C:$D,2,0)*VLOOKUP($O$2,PONDERADORES!$A$7:$G$9,7,0)</f>
        <v>0.2</v>
      </c>
      <c r="Z3749" s="2">
        <f>+VLOOKUP(IF(R3749&lt;0.1,0,IF(AND(R3749&gt;=0.1,R3749&lt;0.2),0.1,IF(AND(R3749&gt;=0.2,R3749&lt;0.3),0.2,IF(R3749&gt;0.3,0.3,)))),REFERENCIAS!$C:$D,2,0)*VLOOKUP($R$2,PONDERADORES!$A$11:$G$11,7,0)</f>
        <v>15</v>
      </c>
      <c r="AA3749" s="92"/>
      <c r="AB3749" s="95" t="e">
        <f t="shared" ca="1" si="231"/>
        <v>#REF!</v>
      </c>
      <c r="AC3749" s="23" t="e">
        <f ca="1">IF(AB3749&gt;REFERENCIAS!$C$62,REFERENCIAS!$B$62,IF(AND(AB3749&gt;=REFERENCIAS!$C$63,AB3749&lt;REFERENCIAS!$D$63),REFERENCIAS!$B$63,IF(AND(AB3749&gt;REFERENCIAS!$C$64,AB3749&lt;=REFERENCIAS!$D$64),REFERENCIAS!$B$64,IF(AND(AB3749&gt;=REFERENCIAS!$C$65,AB3749&lt;REFERENCIAS!$D$65),REFERENCIAS!$B$65, "Revisar"))))</f>
        <v>#REF!</v>
      </c>
      <c r="AD3749" s="94" t="e">
        <f ca="1">VLOOKUP(AC3749,REFERENCIAS!$B$62:$G$65,4,FALSE)</f>
        <v>#REF!</v>
      </c>
    </row>
    <row r="3750" spans="1:30" ht="17.25" x14ac:dyDescent="0.25">
      <c r="A3750" s="74"/>
      <c r="B3750" s="19"/>
      <c r="C3750" s="19"/>
      <c r="D3750" s="50"/>
      <c r="E3750" s="73"/>
      <c r="F3750" s="74"/>
      <c r="G3750" s="9"/>
      <c r="H3750" s="48"/>
      <c r="I3750" s="49">
        <f t="shared" ca="1" si="232"/>
        <v>2022</v>
      </c>
      <c r="J3750" s="22">
        <f t="shared" ca="1" si="229"/>
        <v>1</v>
      </c>
      <c r="K3750" s="19"/>
      <c r="L3750" s="73"/>
      <c r="M3750" s="74"/>
      <c r="N3750" s="19"/>
      <c r="O3750" s="73"/>
      <c r="P3750" s="82">
        <v>1</v>
      </c>
      <c r="Q3750" s="24">
        <v>1</v>
      </c>
      <c r="R3750" s="81">
        <f t="shared" si="230"/>
        <v>1</v>
      </c>
      <c r="S3750" s="87"/>
      <c r="T3750" s="19"/>
      <c r="U3750" s="25"/>
      <c r="V3750" s="25"/>
      <c r="W3750" s="81"/>
      <c r="X3750" s="91" t="e">
        <f ca="1">+VLOOKUP(#REF!,REFERENCIAS!$C:$D,2,0)*VLOOKUP(#REF!,PONDERADORES!A:P,IF(AND(INFORMACION!$T3750='REFERENCIAS RIESGO'!$C$36,INFORMACION!$F3750=REFERENCIAS!$C$24),16,IF(INFORMACION!$T3750='REFERENCIAS RIESGO'!$C$36,13,IF(INFORMACION!$F3750=REFERENCIAS!$C$24,10,7))),0)+VLOOKUP(K3750,REFERENCIAS!$C:$D,2,0)*VLOOKUP($K$2,PONDERADORES!A:P,IF(AND(INFORMACION!$T3750='REFERENCIAS RIESGO'!$C$36,INFORMACION!$F3750=REFERENCIAS!$C$24),16,IF(INFORMACION!$T3750='REFERENCIAS RIESGO'!$C$36,13,IF(INFORMACION!$F3750=REFERENCIAS!$C$24,10,7))),0)+VLOOKUP(L3750,REFERENCIAS!$C:$D,2,0)*VLOOKUP($L$2,PONDERADORES!A:P,IF(AND(INFORMACION!$T3750='REFERENCIAS RIESGO'!$C$36,INFORMACION!$F3750=REFERENCIAS!$C$24),16,IF(INFORMACION!$T3750='REFERENCIAS RIESGO'!$C$36,13,IF(INFORMACION!$F3750=REFERENCIAS!$C$24,10,7))),0)+VLOOKUP(F3750,REFERENCIAS!$C:$D,2,0)*VLOOKUP($F$2,PONDERADORES!A:P,IF(AND(INFORMACION!$T3750='REFERENCIAS RIESGO'!$C$36,INFORMACION!$F3750=REFERENCIAS!$C$24),16,IF(INFORMACION!$T3750='REFERENCIAS RIESGO'!$C$36,13,IF(INFORMACION!$F3750=REFERENCIAS!$C$24,10,7))),0)+VLOOKUP(T3750,REFERENCIAS!$C:$D,2,0)*VLOOKUP($T$2,PONDERADORES!A:P,IF(AND(INFORMACION!$T3750='REFERENCIAS RIESGO'!$C$36,INFORMACION!$F3750=REFERENCIAS!$C$24),16,IF(INFORMACION!$T3750='REFERENCIAS RIESGO'!$C$36,13,IF(INFORMACION!$F3750=REFERENCIAS!$C$24,10,7))),0)+VLOOKUP(IF(J3750&lt;=0.2,0.2,IF(AND(J3750&gt;0.2,J3750&lt;=0.4),0.4,IF(AND(J3750&gt;0.4,J3750&lt;=0.6),0.6,IF(AND(J3750&gt;0.6,J3750&lt;=0.8),0.8,IF(AND(J3750&gt;0.8,J3750&lt;=1),1))))),REFERENCIAS!$C:$D,2,0)*VLOOKUP($J$2,PONDERADORES!A:P,IF(AND(INFORMACION!$T3750='REFERENCIAS RIESGO'!$C$36,INFORMACION!$F3750=REFERENCIAS!$C$24),16,IF(INFORMACION!$T3750='REFERENCIAS RIESGO'!$C$36,13,IF(INFORMACION!$F3750=REFERENCIAS!$C$24,10,7))),0)</f>
        <v>#REF!</v>
      </c>
      <c r="Y3750" s="68">
        <f>+VLOOKUP(M3750,REFERENCIAS!$C:$D,2,0)*VLOOKUP($M$2,PONDERADORES!$A$7:$G$9,7,0)+VLOOKUP(N3750,REFERENCIAS!$C:$D,2,0)*VLOOKUP($N$2,PONDERADORES!$A$7:$G$9,7,0)+VLOOKUP(O3750,REFERENCIAS!$C:$D,2,0)*VLOOKUP($O$2,PONDERADORES!$A$7:$G$9,7,0)</f>
        <v>0.2</v>
      </c>
      <c r="Z3750" s="2">
        <f>+VLOOKUP(IF(R3750&lt;0.1,0,IF(AND(R3750&gt;=0.1,R3750&lt;0.2),0.1,IF(AND(R3750&gt;=0.2,R3750&lt;0.3),0.2,IF(R3750&gt;0.3,0.3,)))),REFERENCIAS!$C:$D,2,0)*VLOOKUP($R$2,PONDERADORES!$A$11:$G$11,7,0)</f>
        <v>15</v>
      </c>
      <c r="AA3750" s="92"/>
      <c r="AB3750" s="95" t="e">
        <f t="shared" ca="1" si="231"/>
        <v>#REF!</v>
      </c>
      <c r="AC3750" s="23" t="e">
        <f ca="1">IF(AB3750&gt;REFERENCIAS!$C$62,REFERENCIAS!$B$62,IF(AND(AB3750&gt;=REFERENCIAS!$C$63,AB3750&lt;REFERENCIAS!$D$63),REFERENCIAS!$B$63,IF(AND(AB3750&gt;REFERENCIAS!$C$64,AB3750&lt;=REFERENCIAS!$D$64),REFERENCIAS!$B$64,IF(AND(AB3750&gt;=REFERENCIAS!$C$65,AB3750&lt;REFERENCIAS!$D$65),REFERENCIAS!$B$65, "Revisar"))))</f>
        <v>#REF!</v>
      </c>
      <c r="AD3750" s="94" t="e">
        <f ca="1">VLOOKUP(AC3750,REFERENCIAS!$B$62:$G$65,4,FALSE)</f>
        <v>#REF!</v>
      </c>
    </row>
    <row r="3751" spans="1:30" ht="17.25" x14ac:dyDescent="0.25">
      <c r="A3751" s="74"/>
      <c r="B3751" s="19"/>
      <c r="C3751" s="19"/>
      <c r="D3751" s="50"/>
      <c r="E3751" s="73"/>
      <c r="F3751" s="74"/>
      <c r="G3751" s="9"/>
      <c r="H3751" s="48"/>
      <c r="I3751" s="49">
        <f t="shared" ca="1" si="232"/>
        <v>2022</v>
      </c>
      <c r="J3751" s="22">
        <f t="shared" ca="1" si="229"/>
        <v>1</v>
      </c>
      <c r="K3751" s="19"/>
      <c r="L3751" s="73"/>
      <c r="M3751" s="74"/>
      <c r="N3751" s="19"/>
      <c r="O3751" s="73"/>
      <c r="P3751" s="82">
        <v>1</v>
      </c>
      <c r="Q3751" s="24">
        <v>1</v>
      </c>
      <c r="R3751" s="81">
        <f t="shared" si="230"/>
        <v>1</v>
      </c>
      <c r="S3751" s="87"/>
      <c r="T3751" s="19"/>
      <c r="U3751" s="25"/>
      <c r="V3751" s="25"/>
      <c r="W3751" s="81"/>
      <c r="X3751" s="91" t="e">
        <f ca="1">+VLOOKUP(#REF!,REFERENCIAS!$C:$D,2,0)*VLOOKUP(#REF!,PONDERADORES!A:P,IF(AND(INFORMACION!$T3751='REFERENCIAS RIESGO'!$C$36,INFORMACION!$F3751=REFERENCIAS!$C$24),16,IF(INFORMACION!$T3751='REFERENCIAS RIESGO'!$C$36,13,IF(INFORMACION!$F3751=REFERENCIAS!$C$24,10,7))),0)+VLOOKUP(K3751,REFERENCIAS!$C:$D,2,0)*VLOOKUP($K$2,PONDERADORES!A:P,IF(AND(INFORMACION!$T3751='REFERENCIAS RIESGO'!$C$36,INFORMACION!$F3751=REFERENCIAS!$C$24),16,IF(INFORMACION!$T3751='REFERENCIAS RIESGO'!$C$36,13,IF(INFORMACION!$F3751=REFERENCIAS!$C$24,10,7))),0)+VLOOKUP(L3751,REFERENCIAS!$C:$D,2,0)*VLOOKUP($L$2,PONDERADORES!A:P,IF(AND(INFORMACION!$T3751='REFERENCIAS RIESGO'!$C$36,INFORMACION!$F3751=REFERENCIAS!$C$24),16,IF(INFORMACION!$T3751='REFERENCIAS RIESGO'!$C$36,13,IF(INFORMACION!$F3751=REFERENCIAS!$C$24,10,7))),0)+VLOOKUP(F3751,REFERENCIAS!$C:$D,2,0)*VLOOKUP($F$2,PONDERADORES!A:P,IF(AND(INFORMACION!$T3751='REFERENCIAS RIESGO'!$C$36,INFORMACION!$F3751=REFERENCIAS!$C$24),16,IF(INFORMACION!$T3751='REFERENCIAS RIESGO'!$C$36,13,IF(INFORMACION!$F3751=REFERENCIAS!$C$24,10,7))),0)+VLOOKUP(T3751,REFERENCIAS!$C:$D,2,0)*VLOOKUP($T$2,PONDERADORES!A:P,IF(AND(INFORMACION!$T3751='REFERENCIAS RIESGO'!$C$36,INFORMACION!$F3751=REFERENCIAS!$C$24),16,IF(INFORMACION!$T3751='REFERENCIAS RIESGO'!$C$36,13,IF(INFORMACION!$F3751=REFERENCIAS!$C$24,10,7))),0)+VLOOKUP(IF(J3751&lt;=0.2,0.2,IF(AND(J3751&gt;0.2,J3751&lt;=0.4),0.4,IF(AND(J3751&gt;0.4,J3751&lt;=0.6),0.6,IF(AND(J3751&gt;0.6,J3751&lt;=0.8),0.8,IF(AND(J3751&gt;0.8,J3751&lt;=1),1))))),REFERENCIAS!$C:$D,2,0)*VLOOKUP($J$2,PONDERADORES!A:P,IF(AND(INFORMACION!$T3751='REFERENCIAS RIESGO'!$C$36,INFORMACION!$F3751=REFERENCIAS!$C$24),16,IF(INFORMACION!$T3751='REFERENCIAS RIESGO'!$C$36,13,IF(INFORMACION!$F3751=REFERENCIAS!$C$24,10,7))),0)</f>
        <v>#REF!</v>
      </c>
      <c r="Y3751" s="68">
        <f>+VLOOKUP(M3751,REFERENCIAS!$C:$D,2,0)*VLOOKUP($M$2,PONDERADORES!$A$7:$G$9,7,0)+VLOOKUP(N3751,REFERENCIAS!$C:$D,2,0)*VLOOKUP($N$2,PONDERADORES!$A$7:$G$9,7,0)+VLOOKUP(O3751,REFERENCIAS!$C:$D,2,0)*VLOOKUP($O$2,PONDERADORES!$A$7:$G$9,7,0)</f>
        <v>0.2</v>
      </c>
      <c r="Z3751" s="2">
        <f>+VLOOKUP(IF(R3751&lt;0.1,0,IF(AND(R3751&gt;=0.1,R3751&lt;0.2),0.1,IF(AND(R3751&gt;=0.2,R3751&lt;0.3),0.2,IF(R3751&gt;0.3,0.3,)))),REFERENCIAS!$C:$D,2,0)*VLOOKUP($R$2,PONDERADORES!$A$11:$G$11,7,0)</f>
        <v>15</v>
      </c>
      <c r="AA3751" s="92"/>
      <c r="AB3751" s="95" t="e">
        <f t="shared" ca="1" si="231"/>
        <v>#REF!</v>
      </c>
      <c r="AC3751" s="23" t="e">
        <f ca="1">IF(AB3751&gt;REFERENCIAS!$C$62,REFERENCIAS!$B$62,IF(AND(AB3751&gt;=REFERENCIAS!$C$63,AB3751&lt;REFERENCIAS!$D$63),REFERENCIAS!$B$63,IF(AND(AB3751&gt;REFERENCIAS!$C$64,AB3751&lt;=REFERENCIAS!$D$64),REFERENCIAS!$B$64,IF(AND(AB3751&gt;=REFERENCIAS!$C$65,AB3751&lt;REFERENCIAS!$D$65),REFERENCIAS!$B$65, "Revisar"))))</f>
        <v>#REF!</v>
      </c>
      <c r="AD3751" s="94" t="e">
        <f ca="1">VLOOKUP(AC3751,REFERENCIAS!$B$62:$G$65,4,FALSE)</f>
        <v>#REF!</v>
      </c>
    </row>
    <row r="3752" spans="1:30" ht="17.25" x14ac:dyDescent="0.25">
      <c r="A3752" s="74"/>
      <c r="B3752" s="19"/>
      <c r="C3752" s="19"/>
      <c r="D3752" s="50"/>
      <c r="E3752" s="73"/>
      <c r="F3752" s="74"/>
      <c r="G3752" s="9"/>
      <c r="H3752" s="48"/>
      <c r="I3752" s="49">
        <f t="shared" ca="1" si="232"/>
        <v>2022</v>
      </c>
      <c r="J3752" s="22">
        <f t="shared" ca="1" si="229"/>
        <v>1</v>
      </c>
      <c r="K3752" s="19"/>
      <c r="L3752" s="73"/>
      <c r="M3752" s="74"/>
      <c r="N3752" s="19"/>
      <c r="O3752" s="73"/>
      <c r="P3752" s="82">
        <v>1</v>
      </c>
      <c r="Q3752" s="24">
        <v>1</v>
      </c>
      <c r="R3752" s="81">
        <f t="shared" si="230"/>
        <v>1</v>
      </c>
      <c r="S3752" s="87"/>
      <c r="T3752" s="19"/>
      <c r="U3752" s="25"/>
      <c r="V3752" s="25"/>
      <c r="W3752" s="81"/>
      <c r="X3752" s="91" t="e">
        <f ca="1">+VLOOKUP(#REF!,REFERENCIAS!$C:$D,2,0)*VLOOKUP(#REF!,PONDERADORES!A:P,IF(AND(INFORMACION!$T3752='REFERENCIAS RIESGO'!$C$36,INFORMACION!$F3752=REFERENCIAS!$C$24),16,IF(INFORMACION!$T3752='REFERENCIAS RIESGO'!$C$36,13,IF(INFORMACION!$F3752=REFERENCIAS!$C$24,10,7))),0)+VLOOKUP(K3752,REFERENCIAS!$C:$D,2,0)*VLOOKUP($K$2,PONDERADORES!A:P,IF(AND(INFORMACION!$T3752='REFERENCIAS RIESGO'!$C$36,INFORMACION!$F3752=REFERENCIAS!$C$24),16,IF(INFORMACION!$T3752='REFERENCIAS RIESGO'!$C$36,13,IF(INFORMACION!$F3752=REFERENCIAS!$C$24,10,7))),0)+VLOOKUP(L3752,REFERENCIAS!$C:$D,2,0)*VLOOKUP($L$2,PONDERADORES!A:P,IF(AND(INFORMACION!$T3752='REFERENCIAS RIESGO'!$C$36,INFORMACION!$F3752=REFERENCIAS!$C$24),16,IF(INFORMACION!$T3752='REFERENCIAS RIESGO'!$C$36,13,IF(INFORMACION!$F3752=REFERENCIAS!$C$24,10,7))),0)+VLOOKUP(F3752,REFERENCIAS!$C:$D,2,0)*VLOOKUP($F$2,PONDERADORES!A:P,IF(AND(INFORMACION!$T3752='REFERENCIAS RIESGO'!$C$36,INFORMACION!$F3752=REFERENCIAS!$C$24),16,IF(INFORMACION!$T3752='REFERENCIAS RIESGO'!$C$36,13,IF(INFORMACION!$F3752=REFERENCIAS!$C$24,10,7))),0)+VLOOKUP(T3752,REFERENCIAS!$C:$D,2,0)*VLOOKUP($T$2,PONDERADORES!A:P,IF(AND(INFORMACION!$T3752='REFERENCIAS RIESGO'!$C$36,INFORMACION!$F3752=REFERENCIAS!$C$24),16,IF(INFORMACION!$T3752='REFERENCIAS RIESGO'!$C$36,13,IF(INFORMACION!$F3752=REFERENCIAS!$C$24,10,7))),0)+VLOOKUP(IF(J3752&lt;=0.2,0.2,IF(AND(J3752&gt;0.2,J3752&lt;=0.4),0.4,IF(AND(J3752&gt;0.4,J3752&lt;=0.6),0.6,IF(AND(J3752&gt;0.6,J3752&lt;=0.8),0.8,IF(AND(J3752&gt;0.8,J3752&lt;=1),1))))),REFERENCIAS!$C:$D,2,0)*VLOOKUP($J$2,PONDERADORES!A:P,IF(AND(INFORMACION!$T3752='REFERENCIAS RIESGO'!$C$36,INFORMACION!$F3752=REFERENCIAS!$C$24),16,IF(INFORMACION!$T3752='REFERENCIAS RIESGO'!$C$36,13,IF(INFORMACION!$F3752=REFERENCIAS!$C$24,10,7))),0)</f>
        <v>#REF!</v>
      </c>
      <c r="Y3752" s="68">
        <f>+VLOOKUP(M3752,REFERENCIAS!$C:$D,2,0)*VLOOKUP($M$2,PONDERADORES!$A$7:$G$9,7,0)+VLOOKUP(N3752,REFERENCIAS!$C:$D,2,0)*VLOOKUP($N$2,PONDERADORES!$A$7:$G$9,7,0)+VLOOKUP(O3752,REFERENCIAS!$C:$D,2,0)*VLOOKUP($O$2,PONDERADORES!$A$7:$G$9,7,0)</f>
        <v>0.2</v>
      </c>
      <c r="Z3752" s="2">
        <f>+VLOOKUP(IF(R3752&lt;0.1,0,IF(AND(R3752&gt;=0.1,R3752&lt;0.2),0.1,IF(AND(R3752&gt;=0.2,R3752&lt;0.3),0.2,IF(R3752&gt;0.3,0.3,)))),REFERENCIAS!$C:$D,2,0)*VLOOKUP($R$2,PONDERADORES!$A$11:$G$11,7,0)</f>
        <v>15</v>
      </c>
      <c r="AA3752" s="92"/>
      <c r="AB3752" s="95" t="e">
        <f t="shared" ca="1" si="231"/>
        <v>#REF!</v>
      </c>
      <c r="AC3752" s="23" t="e">
        <f ca="1">IF(AB3752&gt;REFERENCIAS!$C$62,REFERENCIAS!$B$62,IF(AND(AB3752&gt;=REFERENCIAS!$C$63,AB3752&lt;REFERENCIAS!$D$63),REFERENCIAS!$B$63,IF(AND(AB3752&gt;REFERENCIAS!$C$64,AB3752&lt;=REFERENCIAS!$D$64),REFERENCIAS!$B$64,IF(AND(AB3752&gt;=REFERENCIAS!$C$65,AB3752&lt;REFERENCIAS!$D$65),REFERENCIAS!$B$65, "Revisar"))))</f>
        <v>#REF!</v>
      </c>
      <c r="AD3752" s="94" t="e">
        <f ca="1">VLOOKUP(AC3752,REFERENCIAS!$B$62:$G$65,4,FALSE)</f>
        <v>#REF!</v>
      </c>
    </row>
    <row r="3753" spans="1:30" ht="17.25" x14ac:dyDescent="0.25">
      <c r="A3753" s="74"/>
      <c r="B3753" s="19"/>
      <c r="C3753" s="19"/>
      <c r="D3753" s="50"/>
      <c r="E3753" s="73"/>
      <c r="F3753" s="74"/>
      <c r="G3753" s="9"/>
      <c r="H3753" s="48"/>
      <c r="I3753" s="49">
        <f t="shared" ca="1" si="232"/>
        <v>2022</v>
      </c>
      <c r="J3753" s="22">
        <f t="shared" ca="1" si="229"/>
        <v>1</v>
      </c>
      <c r="K3753" s="19"/>
      <c r="L3753" s="73"/>
      <c r="M3753" s="74"/>
      <c r="N3753" s="19"/>
      <c r="O3753" s="73"/>
      <c r="P3753" s="82">
        <v>1</v>
      </c>
      <c r="Q3753" s="24">
        <v>1</v>
      </c>
      <c r="R3753" s="81">
        <f t="shared" si="230"/>
        <v>1</v>
      </c>
      <c r="S3753" s="87"/>
      <c r="T3753" s="19"/>
      <c r="U3753" s="25"/>
      <c r="V3753" s="25"/>
      <c r="W3753" s="81"/>
      <c r="X3753" s="91" t="e">
        <f ca="1">+VLOOKUP(#REF!,REFERENCIAS!$C:$D,2,0)*VLOOKUP(#REF!,PONDERADORES!A:P,IF(AND(INFORMACION!$T3753='REFERENCIAS RIESGO'!$C$36,INFORMACION!$F3753=REFERENCIAS!$C$24),16,IF(INFORMACION!$T3753='REFERENCIAS RIESGO'!$C$36,13,IF(INFORMACION!$F3753=REFERENCIAS!$C$24,10,7))),0)+VLOOKUP(K3753,REFERENCIAS!$C:$D,2,0)*VLOOKUP($K$2,PONDERADORES!A:P,IF(AND(INFORMACION!$T3753='REFERENCIAS RIESGO'!$C$36,INFORMACION!$F3753=REFERENCIAS!$C$24),16,IF(INFORMACION!$T3753='REFERENCIAS RIESGO'!$C$36,13,IF(INFORMACION!$F3753=REFERENCIAS!$C$24,10,7))),0)+VLOOKUP(L3753,REFERENCIAS!$C:$D,2,0)*VLOOKUP($L$2,PONDERADORES!A:P,IF(AND(INFORMACION!$T3753='REFERENCIAS RIESGO'!$C$36,INFORMACION!$F3753=REFERENCIAS!$C$24),16,IF(INFORMACION!$T3753='REFERENCIAS RIESGO'!$C$36,13,IF(INFORMACION!$F3753=REFERENCIAS!$C$24,10,7))),0)+VLOOKUP(F3753,REFERENCIAS!$C:$D,2,0)*VLOOKUP($F$2,PONDERADORES!A:P,IF(AND(INFORMACION!$T3753='REFERENCIAS RIESGO'!$C$36,INFORMACION!$F3753=REFERENCIAS!$C$24),16,IF(INFORMACION!$T3753='REFERENCIAS RIESGO'!$C$36,13,IF(INFORMACION!$F3753=REFERENCIAS!$C$24,10,7))),0)+VLOOKUP(T3753,REFERENCIAS!$C:$D,2,0)*VLOOKUP($T$2,PONDERADORES!A:P,IF(AND(INFORMACION!$T3753='REFERENCIAS RIESGO'!$C$36,INFORMACION!$F3753=REFERENCIAS!$C$24),16,IF(INFORMACION!$T3753='REFERENCIAS RIESGO'!$C$36,13,IF(INFORMACION!$F3753=REFERENCIAS!$C$24,10,7))),0)+VLOOKUP(IF(J3753&lt;=0.2,0.2,IF(AND(J3753&gt;0.2,J3753&lt;=0.4),0.4,IF(AND(J3753&gt;0.4,J3753&lt;=0.6),0.6,IF(AND(J3753&gt;0.6,J3753&lt;=0.8),0.8,IF(AND(J3753&gt;0.8,J3753&lt;=1),1))))),REFERENCIAS!$C:$D,2,0)*VLOOKUP($J$2,PONDERADORES!A:P,IF(AND(INFORMACION!$T3753='REFERENCIAS RIESGO'!$C$36,INFORMACION!$F3753=REFERENCIAS!$C$24),16,IF(INFORMACION!$T3753='REFERENCIAS RIESGO'!$C$36,13,IF(INFORMACION!$F3753=REFERENCIAS!$C$24,10,7))),0)</f>
        <v>#REF!</v>
      </c>
      <c r="Y3753" s="68">
        <f>+VLOOKUP(M3753,REFERENCIAS!$C:$D,2,0)*VLOOKUP($M$2,PONDERADORES!$A$7:$G$9,7,0)+VLOOKUP(N3753,REFERENCIAS!$C:$D,2,0)*VLOOKUP($N$2,PONDERADORES!$A$7:$G$9,7,0)+VLOOKUP(O3753,REFERENCIAS!$C:$D,2,0)*VLOOKUP($O$2,PONDERADORES!$A$7:$G$9,7,0)</f>
        <v>0.2</v>
      </c>
      <c r="Z3753" s="2">
        <f>+VLOOKUP(IF(R3753&lt;0.1,0,IF(AND(R3753&gt;=0.1,R3753&lt;0.2),0.1,IF(AND(R3753&gt;=0.2,R3753&lt;0.3),0.2,IF(R3753&gt;0.3,0.3,)))),REFERENCIAS!$C:$D,2,0)*VLOOKUP($R$2,PONDERADORES!$A$11:$G$11,7,0)</f>
        <v>15</v>
      </c>
      <c r="AA3753" s="92"/>
      <c r="AB3753" s="95" t="e">
        <f t="shared" ca="1" si="231"/>
        <v>#REF!</v>
      </c>
      <c r="AC3753" s="23" t="e">
        <f ca="1">IF(AB3753&gt;REFERENCIAS!$C$62,REFERENCIAS!$B$62,IF(AND(AB3753&gt;=REFERENCIAS!$C$63,AB3753&lt;REFERENCIAS!$D$63),REFERENCIAS!$B$63,IF(AND(AB3753&gt;REFERENCIAS!$C$64,AB3753&lt;=REFERENCIAS!$D$64),REFERENCIAS!$B$64,IF(AND(AB3753&gt;=REFERENCIAS!$C$65,AB3753&lt;REFERENCIAS!$D$65),REFERENCIAS!$B$65, "Revisar"))))</f>
        <v>#REF!</v>
      </c>
      <c r="AD3753" s="94" t="e">
        <f ca="1">VLOOKUP(AC3753,REFERENCIAS!$B$62:$G$65,4,FALSE)</f>
        <v>#REF!</v>
      </c>
    </row>
    <row r="3754" spans="1:30" ht="17.25" x14ac:dyDescent="0.25">
      <c r="A3754" s="74"/>
      <c r="B3754" s="19"/>
      <c r="C3754" s="19"/>
      <c r="D3754" s="50"/>
      <c r="E3754" s="73"/>
      <c r="F3754" s="74"/>
      <c r="G3754" s="9"/>
      <c r="H3754" s="48"/>
      <c r="I3754" s="49">
        <f t="shared" ca="1" si="232"/>
        <v>2022</v>
      </c>
      <c r="J3754" s="22">
        <f t="shared" ca="1" si="229"/>
        <v>1</v>
      </c>
      <c r="K3754" s="19"/>
      <c r="L3754" s="73"/>
      <c r="M3754" s="74"/>
      <c r="N3754" s="19"/>
      <c r="O3754" s="73"/>
      <c r="P3754" s="82">
        <v>1</v>
      </c>
      <c r="Q3754" s="24">
        <v>1</v>
      </c>
      <c r="R3754" s="81">
        <f t="shared" si="230"/>
        <v>1</v>
      </c>
      <c r="S3754" s="87"/>
      <c r="T3754" s="19"/>
      <c r="U3754" s="25"/>
      <c r="V3754" s="25"/>
      <c r="W3754" s="81"/>
      <c r="X3754" s="91" t="e">
        <f ca="1">+VLOOKUP(#REF!,REFERENCIAS!$C:$D,2,0)*VLOOKUP(#REF!,PONDERADORES!A:P,IF(AND(INFORMACION!$T3754='REFERENCIAS RIESGO'!$C$36,INFORMACION!$F3754=REFERENCIAS!$C$24),16,IF(INFORMACION!$T3754='REFERENCIAS RIESGO'!$C$36,13,IF(INFORMACION!$F3754=REFERENCIAS!$C$24,10,7))),0)+VLOOKUP(K3754,REFERENCIAS!$C:$D,2,0)*VLOOKUP($K$2,PONDERADORES!A:P,IF(AND(INFORMACION!$T3754='REFERENCIAS RIESGO'!$C$36,INFORMACION!$F3754=REFERENCIAS!$C$24),16,IF(INFORMACION!$T3754='REFERENCIAS RIESGO'!$C$36,13,IF(INFORMACION!$F3754=REFERENCIAS!$C$24,10,7))),0)+VLOOKUP(L3754,REFERENCIAS!$C:$D,2,0)*VLOOKUP($L$2,PONDERADORES!A:P,IF(AND(INFORMACION!$T3754='REFERENCIAS RIESGO'!$C$36,INFORMACION!$F3754=REFERENCIAS!$C$24),16,IF(INFORMACION!$T3754='REFERENCIAS RIESGO'!$C$36,13,IF(INFORMACION!$F3754=REFERENCIAS!$C$24,10,7))),0)+VLOOKUP(F3754,REFERENCIAS!$C:$D,2,0)*VLOOKUP($F$2,PONDERADORES!A:P,IF(AND(INFORMACION!$T3754='REFERENCIAS RIESGO'!$C$36,INFORMACION!$F3754=REFERENCIAS!$C$24),16,IF(INFORMACION!$T3754='REFERENCIAS RIESGO'!$C$36,13,IF(INFORMACION!$F3754=REFERENCIAS!$C$24,10,7))),0)+VLOOKUP(T3754,REFERENCIAS!$C:$D,2,0)*VLOOKUP($T$2,PONDERADORES!A:P,IF(AND(INFORMACION!$T3754='REFERENCIAS RIESGO'!$C$36,INFORMACION!$F3754=REFERENCIAS!$C$24),16,IF(INFORMACION!$T3754='REFERENCIAS RIESGO'!$C$36,13,IF(INFORMACION!$F3754=REFERENCIAS!$C$24,10,7))),0)+VLOOKUP(IF(J3754&lt;=0.2,0.2,IF(AND(J3754&gt;0.2,J3754&lt;=0.4),0.4,IF(AND(J3754&gt;0.4,J3754&lt;=0.6),0.6,IF(AND(J3754&gt;0.6,J3754&lt;=0.8),0.8,IF(AND(J3754&gt;0.8,J3754&lt;=1),1))))),REFERENCIAS!$C:$D,2,0)*VLOOKUP($J$2,PONDERADORES!A:P,IF(AND(INFORMACION!$T3754='REFERENCIAS RIESGO'!$C$36,INFORMACION!$F3754=REFERENCIAS!$C$24),16,IF(INFORMACION!$T3754='REFERENCIAS RIESGO'!$C$36,13,IF(INFORMACION!$F3754=REFERENCIAS!$C$24,10,7))),0)</f>
        <v>#REF!</v>
      </c>
      <c r="Y3754" s="68">
        <f>+VLOOKUP(M3754,REFERENCIAS!$C:$D,2,0)*VLOOKUP($M$2,PONDERADORES!$A$7:$G$9,7,0)+VLOOKUP(N3754,REFERENCIAS!$C:$D,2,0)*VLOOKUP($N$2,PONDERADORES!$A$7:$G$9,7,0)+VLOOKUP(O3754,REFERENCIAS!$C:$D,2,0)*VLOOKUP($O$2,PONDERADORES!$A$7:$G$9,7,0)</f>
        <v>0.2</v>
      </c>
      <c r="Z3754" s="2">
        <f>+VLOOKUP(IF(R3754&lt;0.1,0,IF(AND(R3754&gt;=0.1,R3754&lt;0.2),0.1,IF(AND(R3754&gt;=0.2,R3754&lt;0.3),0.2,IF(R3754&gt;0.3,0.3,)))),REFERENCIAS!$C:$D,2,0)*VLOOKUP($R$2,PONDERADORES!$A$11:$G$11,7,0)</f>
        <v>15</v>
      </c>
      <c r="AA3754" s="92"/>
      <c r="AB3754" s="95" t="e">
        <f t="shared" ca="1" si="231"/>
        <v>#REF!</v>
      </c>
      <c r="AC3754" s="23" t="e">
        <f ca="1">IF(AB3754&gt;REFERENCIAS!$C$62,REFERENCIAS!$B$62,IF(AND(AB3754&gt;=REFERENCIAS!$C$63,AB3754&lt;REFERENCIAS!$D$63),REFERENCIAS!$B$63,IF(AND(AB3754&gt;REFERENCIAS!$C$64,AB3754&lt;=REFERENCIAS!$D$64),REFERENCIAS!$B$64,IF(AND(AB3754&gt;=REFERENCIAS!$C$65,AB3754&lt;REFERENCIAS!$D$65),REFERENCIAS!$B$65, "Revisar"))))</f>
        <v>#REF!</v>
      </c>
      <c r="AD3754" s="94" t="e">
        <f ca="1">VLOOKUP(AC3754,REFERENCIAS!$B$62:$G$65,4,FALSE)</f>
        <v>#REF!</v>
      </c>
    </row>
    <row r="3755" spans="1:30" ht="17.25" x14ac:dyDescent="0.25">
      <c r="A3755" s="74"/>
      <c r="B3755" s="19"/>
      <c r="C3755" s="19"/>
      <c r="D3755" s="50"/>
      <c r="E3755" s="73"/>
      <c r="F3755" s="74"/>
      <c r="G3755" s="9"/>
      <c r="H3755" s="48"/>
      <c r="I3755" s="49">
        <f t="shared" ca="1" si="232"/>
        <v>2022</v>
      </c>
      <c r="J3755" s="22">
        <f t="shared" ca="1" si="229"/>
        <v>1</v>
      </c>
      <c r="K3755" s="19"/>
      <c r="L3755" s="73"/>
      <c r="M3755" s="74"/>
      <c r="N3755" s="19"/>
      <c r="O3755" s="73"/>
      <c r="P3755" s="82">
        <v>1</v>
      </c>
      <c r="Q3755" s="24">
        <v>1</v>
      </c>
      <c r="R3755" s="81">
        <f t="shared" si="230"/>
        <v>1</v>
      </c>
      <c r="S3755" s="87"/>
      <c r="T3755" s="19"/>
      <c r="U3755" s="25"/>
      <c r="V3755" s="25"/>
      <c r="W3755" s="81"/>
      <c r="X3755" s="91" t="e">
        <f ca="1">+VLOOKUP(#REF!,REFERENCIAS!$C:$D,2,0)*VLOOKUP(#REF!,PONDERADORES!A:P,IF(AND(INFORMACION!$T3755='REFERENCIAS RIESGO'!$C$36,INFORMACION!$F3755=REFERENCIAS!$C$24),16,IF(INFORMACION!$T3755='REFERENCIAS RIESGO'!$C$36,13,IF(INFORMACION!$F3755=REFERENCIAS!$C$24,10,7))),0)+VLOOKUP(K3755,REFERENCIAS!$C:$D,2,0)*VLOOKUP($K$2,PONDERADORES!A:P,IF(AND(INFORMACION!$T3755='REFERENCIAS RIESGO'!$C$36,INFORMACION!$F3755=REFERENCIAS!$C$24),16,IF(INFORMACION!$T3755='REFERENCIAS RIESGO'!$C$36,13,IF(INFORMACION!$F3755=REFERENCIAS!$C$24,10,7))),0)+VLOOKUP(L3755,REFERENCIAS!$C:$D,2,0)*VLOOKUP($L$2,PONDERADORES!A:P,IF(AND(INFORMACION!$T3755='REFERENCIAS RIESGO'!$C$36,INFORMACION!$F3755=REFERENCIAS!$C$24),16,IF(INFORMACION!$T3755='REFERENCIAS RIESGO'!$C$36,13,IF(INFORMACION!$F3755=REFERENCIAS!$C$24,10,7))),0)+VLOOKUP(F3755,REFERENCIAS!$C:$D,2,0)*VLOOKUP($F$2,PONDERADORES!A:P,IF(AND(INFORMACION!$T3755='REFERENCIAS RIESGO'!$C$36,INFORMACION!$F3755=REFERENCIAS!$C$24),16,IF(INFORMACION!$T3755='REFERENCIAS RIESGO'!$C$36,13,IF(INFORMACION!$F3755=REFERENCIAS!$C$24,10,7))),0)+VLOOKUP(T3755,REFERENCIAS!$C:$D,2,0)*VLOOKUP($T$2,PONDERADORES!A:P,IF(AND(INFORMACION!$T3755='REFERENCIAS RIESGO'!$C$36,INFORMACION!$F3755=REFERENCIAS!$C$24),16,IF(INFORMACION!$T3755='REFERENCIAS RIESGO'!$C$36,13,IF(INFORMACION!$F3755=REFERENCIAS!$C$24,10,7))),0)+VLOOKUP(IF(J3755&lt;=0.2,0.2,IF(AND(J3755&gt;0.2,J3755&lt;=0.4),0.4,IF(AND(J3755&gt;0.4,J3755&lt;=0.6),0.6,IF(AND(J3755&gt;0.6,J3755&lt;=0.8),0.8,IF(AND(J3755&gt;0.8,J3755&lt;=1),1))))),REFERENCIAS!$C:$D,2,0)*VLOOKUP($J$2,PONDERADORES!A:P,IF(AND(INFORMACION!$T3755='REFERENCIAS RIESGO'!$C$36,INFORMACION!$F3755=REFERENCIAS!$C$24),16,IF(INFORMACION!$T3755='REFERENCIAS RIESGO'!$C$36,13,IF(INFORMACION!$F3755=REFERENCIAS!$C$24,10,7))),0)</f>
        <v>#REF!</v>
      </c>
      <c r="Y3755" s="68">
        <f>+VLOOKUP(M3755,REFERENCIAS!$C:$D,2,0)*VLOOKUP($M$2,PONDERADORES!$A$7:$G$9,7,0)+VLOOKUP(N3755,REFERENCIAS!$C:$D,2,0)*VLOOKUP($N$2,PONDERADORES!$A$7:$G$9,7,0)+VLOOKUP(O3755,REFERENCIAS!$C:$D,2,0)*VLOOKUP($O$2,PONDERADORES!$A$7:$G$9,7,0)</f>
        <v>0.2</v>
      </c>
      <c r="Z3755" s="2">
        <f>+VLOOKUP(IF(R3755&lt;0.1,0,IF(AND(R3755&gt;=0.1,R3755&lt;0.2),0.1,IF(AND(R3755&gt;=0.2,R3755&lt;0.3),0.2,IF(R3755&gt;0.3,0.3,)))),REFERENCIAS!$C:$D,2,0)*VLOOKUP($R$2,PONDERADORES!$A$11:$G$11,7,0)</f>
        <v>15</v>
      </c>
      <c r="AA3755" s="92"/>
      <c r="AB3755" s="95" t="e">
        <f t="shared" ca="1" si="231"/>
        <v>#REF!</v>
      </c>
      <c r="AC3755" s="23" t="e">
        <f ca="1">IF(AB3755&gt;REFERENCIAS!$C$62,REFERENCIAS!$B$62,IF(AND(AB3755&gt;=REFERENCIAS!$C$63,AB3755&lt;REFERENCIAS!$D$63),REFERENCIAS!$B$63,IF(AND(AB3755&gt;REFERENCIAS!$C$64,AB3755&lt;=REFERENCIAS!$D$64),REFERENCIAS!$B$64,IF(AND(AB3755&gt;=REFERENCIAS!$C$65,AB3755&lt;REFERENCIAS!$D$65),REFERENCIAS!$B$65, "Revisar"))))</f>
        <v>#REF!</v>
      </c>
      <c r="AD3755" s="94" t="e">
        <f ca="1">VLOOKUP(AC3755,REFERENCIAS!$B$62:$G$65,4,FALSE)</f>
        <v>#REF!</v>
      </c>
    </row>
    <row r="3756" spans="1:30" ht="17.25" x14ac:dyDescent="0.25">
      <c r="A3756" s="74"/>
      <c r="B3756" s="19"/>
      <c r="C3756" s="19"/>
      <c r="D3756" s="50"/>
      <c r="E3756" s="73"/>
      <c r="F3756" s="74"/>
      <c r="G3756" s="9"/>
      <c r="H3756" s="48"/>
      <c r="I3756" s="49">
        <f t="shared" ca="1" si="232"/>
        <v>2022</v>
      </c>
      <c r="J3756" s="22">
        <f t="shared" ca="1" si="229"/>
        <v>1</v>
      </c>
      <c r="K3756" s="19"/>
      <c r="L3756" s="73"/>
      <c r="M3756" s="74"/>
      <c r="N3756" s="19"/>
      <c r="O3756" s="73"/>
      <c r="P3756" s="82">
        <v>1</v>
      </c>
      <c r="Q3756" s="24">
        <v>1</v>
      </c>
      <c r="R3756" s="81">
        <f t="shared" si="230"/>
        <v>1</v>
      </c>
      <c r="S3756" s="87"/>
      <c r="T3756" s="19"/>
      <c r="U3756" s="25"/>
      <c r="V3756" s="25"/>
      <c r="W3756" s="81"/>
      <c r="X3756" s="91" t="e">
        <f ca="1">+VLOOKUP(#REF!,REFERENCIAS!$C:$D,2,0)*VLOOKUP(#REF!,PONDERADORES!A:P,IF(AND(INFORMACION!$T3756='REFERENCIAS RIESGO'!$C$36,INFORMACION!$F3756=REFERENCIAS!$C$24),16,IF(INFORMACION!$T3756='REFERENCIAS RIESGO'!$C$36,13,IF(INFORMACION!$F3756=REFERENCIAS!$C$24,10,7))),0)+VLOOKUP(K3756,REFERENCIAS!$C:$D,2,0)*VLOOKUP($K$2,PONDERADORES!A:P,IF(AND(INFORMACION!$T3756='REFERENCIAS RIESGO'!$C$36,INFORMACION!$F3756=REFERENCIAS!$C$24),16,IF(INFORMACION!$T3756='REFERENCIAS RIESGO'!$C$36,13,IF(INFORMACION!$F3756=REFERENCIAS!$C$24,10,7))),0)+VLOOKUP(L3756,REFERENCIAS!$C:$D,2,0)*VLOOKUP($L$2,PONDERADORES!A:P,IF(AND(INFORMACION!$T3756='REFERENCIAS RIESGO'!$C$36,INFORMACION!$F3756=REFERENCIAS!$C$24),16,IF(INFORMACION!$T3756='REFERENCIAS RIESGO'!$C$36,13,IF(INFORMACION!$F3756=REFERENCIAS!$C$24,10,7))),0)+VLOOKUP(F3756,REFERENCIAS!$C:$D,2,0)*VLOOKUP($F$2,PONDERADORES!A:P,IF(AND(INFORMACION!$T3756='REFERENCIAS RIESGO'!$C$36,INFORMACION!$F3756=REFERENCIAS!$C$24),16,IF(INFORMACION!$T3756='REFERENCIAS RIESGO'!$C$36,13,IF(INFORMACION!$F3756=REFERENCIAS!$C$24,10,7))),0)+VLOOKUP(T3756,REFERENCIAS!$C:$D,2,0)*VLOOKUP($T$2,PONDERADORES!A:P,IF(AND(INFORMACION!$T3756='REFERENCIAS RIESGO'!$C$36,INFORMACION!$F3756=REFERENCIAS!$C$24),16,IF(INFORMACION!$T3756='REFERENCIAS RIESGO'!$C$36,13,IF(INFORMACION!$F3756=REFERENCIAS!$C$24,10,7))),0)+VLOOKUP(IF(J3756&lt;=0.2,0.2,IF(AND(J3756&gt;0.2,J3756&lt;=0.4),0.4,IF(AND(J3756&gt;0.4,J3756&lt;=0.6),0.6,IF(AND(J3756&gt;0.6,J3756&lt;=0.8),0.8,IF(AND(J3756&gt;0.8,J3756&lt;=1),1))))),REFERENCIAS!$C:$D,2,0)*VLOOKUP($J$2,PONDERADORES!A:P,IF(AND(INFORMACION!$T3756='REFERENCIAS RIESGO'!$C$36,INFORMACION!$F3756=REFERENCIAS!$C$24),16,IF(INFORMACION!$T3756='REFERENCIAS RIESGO'!$C$36,13,IF(INFORMACION!$F3756=REFERENCIAS!$C$24,10,7))),0)</f>
        <v>#REF!</v>
      </c>
      <c r="Y3756" s="68">
        <f>+VLOOKUP(M3756,REFERENCIAS!$C:$D,2,0)*VLOOKUP($M$2,PONDERADORES!$A$7:$G$9,7,0)+VLOOKUP(N3756,REFERENCIAS!$C:$D,2,0)*VLOOKUP($N$2,PONDERADORES!$A$7:$G$9,7,0)+VLOOKUP(O3756,REFERENCIAS!$C:$D,2,0)*VLOOKUP($O$2,PONDERADORES!$A$7:$G$9,7,0)</f>
        <v>0.2</v>
      </c>
      <c r="Z3756" s="2">
        <f>+VLOOKUP(IF(R3756&lt;0.1,0,IF(AND(R3756&gt;=0.1,R3756&lt;0.2),0.1,IF(AND(R3756&gt;=0.2,R3756&lt;0.3),0.2,IF(R3756&gt;0.3,0.3,)))),REFERENCIAS!$C:$D,2,0)*VLOOKUP($R$2,PONDERADORES!$A$11:$G$11,7,0)</f>
        <v>15</v>
      </c>
      <c r="AA3756" s="92"/>
      <c r="AB3756" s="95" t="e">
        <f t="shared" ca="1" si="231"/>
        <v>#REF!</v>
      </c>
      <c r="AC3756" s="23" t="e">
        <f ca="1">IF(AB3756&gt;REFERENCIAS!$C$62,REFERENCIAS!$B$62,IF(AND(AB3756&gt;=REFERENCIAS!$C$63,AB3756&lt;REFERENCIAS!$D$63),REFERENCIAS!$B$63,IF(AND(AB3756&gt;REFERENCIAS!$C$64,AB3756&lt;=REFERENCIAS!$D$64),REFERENCIAS!$B$64,IF(AND(AB3756&gt;=REFERENCIAS!$C$65,AB3756&lt;REFERENCIAS!$D$65),REFERENCIAS!$B$65, "Revisar"))))</f>
        <v>#REF!</v>
      </c>
      <c r="AD3756" s="94" t="e">
        <f ca="1">VLOOKUP(AC3756,REFERENCIAS!$B$62:$G$65,4,FALSE)</f>
        <v>#REF!</v>
      </c>
    </row>
    <row r="3757" spans="1:30" ht="17.25" x14ac:dyDescent="0.25">
      <c r="A3757" s="74"/>
      <c r="B3757" s="19"/>
      <c r="C3757" s="19"/>
      <c r="D3757" s="50"/>
      <c r="E3757" s="73"/>
      <c r="F3757" s="74"/>
      <c r="G3757" s="9"/>
      <c r="H3757" s="48"/>
      <c r="I3757" s="49">
        <f t="shared" ca="1" si="232"/>
        <v>2022</v>
      </c>
      <c r="J3757" s="22">
        <f t="shared" ca="1" si="229"/>
        <v>1</v>
      </c>
      <c r="K3757" s="19"/>
      <c r="L3757" s="73"/>
      <c r="M3757" s="74"/>
      <c r="N3757" s="19"/>
      <c r="O3757" s="73"/>
      <c r="P3757" s="82">
        <v>1</v>
      </c>
      <c r="Q3757" s="24">
        <v>1</v>
      </c>
      <c r="R3757" s="81">
        <f t="shared" si="230"/>
        <v>1</v>
      </c>
      <c r="S3757" s="87"/>
      <c r="T3757" s="19"/>
      <c r="U3757" s="25"/>
      <c r="V3757" s="25"/>
      <c r="W3757" s="81"/>
      <c r="X3757" s="91" t="e">
        <f ca="1">+VLOOKUP(#REF!,REFERENCIAS!$C:$D,2,0)*VLOOKUP(#REF!,PONDERADORES!A:P,IF(AND(INFORMACION!$T3757='REFERENCIAS RIESGO'!$C$36,INFORMACION!$F3757=REFERENCIAS!$C$24),16,IF(INFORMACION!$T3757='REFERENCIAS RIESGO'!$C$36,13,IF(INFORMACION!$F3757=REFERENCIAS!$C$24,10,7))),0)+VLOOKUP(K3757,REFERENCIAS!$C:$D,2,0)*VLOOKUP($K$2,PONDERADORES!A:P,IF(AND(INFORMACION!$T3757='REFERENCIAS RIESGO'!$C$36,INFORMACION!$F3757=REFERENCIAS!$C$24),16,IF(INFORMACION!$T3757='REFERENCIAS RIESGO'!$C$36,13,IF(INFORMACION!$F3757=REFERENCIAS!$C$24,10,7))),0)+VLOOKUP(L3757,REFERENCIAS!$C:$D,2,0)*VLOOKUP($L$2,PONDERADORES!A:P,IF(AND(INFORMACION!$T3757='REFERENCIAS RIESGO'!$C$36,INFORMACION!$F3757=REFERENCIAS!$C$24),16,IF(INFORMACION!$T3757='REFERENCIAS RIESGO'!$C$36,13,IF(INFORMACION!$F3757=REFERENCIAS!$C$24,10,7))),0)+VLOOKUP(F3757,REFERENCIAS!$C:$D,2,0)*VLOOKUP($F$2,PONDERADORES!A:P,IF(AND(INFORMACION!$T3757='REFERENCIAS RIESGO'!$C$36,INFORMACION!$F3757=REFERENCIAS!$C$24),16,IF(INFORMACION!$T3757='REFERENCIAS RIESGO'!$C$36,13,IF(INFORMACION!$F3757=REFERENCIAS!$C$24,10,7))),0)+VLOOKUP(T3757,REFERENCIAS!$C:$D,2,0)*VLOOKUP($T$2,PONDERADORES!A:P,IF(AND(INFORMACION!$T3757='REFERENCIAS RIESGO'!$C$36,INFORMACION!$F3757=REFERENCIAS!$C$24),16,IF(INFORMACION!$T3757='REFERENCIAS RIESGO'!$C$36,13,IF(INFORMACION!$F3757=REFERENCIAS!$C$24,10,7))),0)+VLOOKUP(IF(J3757&lt;=0.2,0.2,IF(AND(J3757&gt;0.2,J3757&lt;=0.4),0.4,IF(AND(J3757&gt;0.4,J3757&lt;=0.6),0.6,IF(AND(J3757&gt;0.6,J3757&lt;=0.8),0.8,IF(AND(J3757&gt;0.8,J3757&lt;=1),1))))),REFERENCIAS!$C:$D,2,0)*VLOOKUP($J$2,PONDERADORES!A:P,IF(AND(INFORMACION!$T3757='REFERENCIAS RIESGO'!$C$36,INFORMACION!$F3757=REFERENCIAS!$C$24),16,IF(INFORMACION!$T3757='REFERENCIAS RIESGO'!$C$36,13,IF(INFORMACION!$F3757=REFERENCIAS!$C$24,10,7))),0)</f>
        <v>#REF!</v>
      </c>
      <c r="Y3757" s="68">
        <f>+VLOOKUP(M3757,REFERENCIAS!$C:$D,2,0)*VLOOKUP($M$2,PONDERADORES!$A$7:$G$9,7,0)+VLOOKUP(N3757,REFERENCIAS!$C:$D,2,0)*VLOOKUP($N$2,PONDERADORES!$A$7:$G$9,7,0)+VLOOKUP(O3757,REFERENCIAS!$C:$D,2,0)*VLOOKUP($O$2,PONDERADORES!$A$7:$G$9,7,0)</f>
        <v>0.2</v>
      </c>
      <c r="Z3757" s="2">
        <f>+VLOOKUP(IF(R3757&lt;0.1,0,IF(AND(R3757&gt;=0.1,R3757&lt;0.2),0.1,IF(AND(R3757&gt;=0.2,R3757&lt;0.3),0.2,IF(R3757&gt;0.3,0.3,)))),REFERENCIAS!$C:$D,2,0)*VLOOKUP($R$2,PONDERADORES!$A$11:$G$11,7,0)</f>
        <v>15</v>
      </c>
      <c r="AA3757" s="92"/>
      <c r="AB3757" s="95" t="e">
        <f t="shared" ca="1" si="231"/>
        <v>#REF!</v>
      </c>
      <c r="AC3757" s="23" t="e">
        <f ca="1">IF(AB3757&gt;REFERENCIAS!$C$62,REFERENCIAS!$B$62,IF(AND(AB3757&gt;=REFERENCIAS!$C$63,AB3757&lt;REFERENCIAS!$D$63),REFERENCIAS!$B$63,IF(AND(AB3757&gt;REFERENCIAS!$C$64,AB3757&lt;=REFERENCIAS!$D$64),REFERENCIAS!$B$64,IF(AND(AB3757&gt;=REFERENCIAS!$C$65,AB3757&lt;REFERENCIAS!$D$65),REFERENCIAS!$B$65, "Revisar"))))</f>
        <v>#REF!</v>
      </c>
      <c r="AD3757" s="94" t="e">
        <f ca="1">VLOOKUP(AC3757,REFERENCIAS!$B$62:$G$65,4,FALSE)</f>
        <v>#REF!</v>
      </c>
    </row>
    <row r="3758" spans="1:30" ht="17.25" x14ac:dyDescent="0.25">
      <c r="A3758" s="74"/>
      <c r="B3758" s="19"/>
      <c r="C3758" s="19"/>
      <c r="D3758" s="50"/>
      <c r="E3758" s="73"/>
      <c r="F3758" s="74"/>
      <c r="G3758" s="9"/>
      <c r="H3758" s="48"/>
      <c r="I3758" s="49">
        <f t="shared" ca="1" si="232"/>
        <v>2022</v>
      </c>
      <c r="J3758" s="22">
        <f t="shared" ca="1" si="229"/>
        <v>1</v>
      </c>
      <c r="K3758" s="19"/>
      <c r="L3758" s="73"/>
      <c r="M3758" s="74"/>
      <c r="N3758" s="19"/>
      <c r="O3758" s="73"/>
      <c r="P3758" s="82">
        <v>1</v>
      </c>
      <c r="Q3758" s="24">
        <v>1</v>
      </c>
      <c r="R3758" s="81">
        <f t="shared" si="230"/>
        <v>1</v>
      </c>
      <c r="S3758" s="87"/>
      <c r="T3758" s="19"/>
      <c r="U3758" s="25"/>
      <c r="V3758" s="25"/>
      <c r="W3758" s="81"/>
      <c r="X3758" s="91" t="e">
        <f ca="1">+VLOOKUP(#REF!,REFERENCIAS!$C:$D,2,0)*VLOOKUP(#REF!,PONDERADORES!A:P,IF(AND(INFORMACION!$T3758='REFERENCIAS RIESGO'!$C$36,INFORMACION!$F3758=REFERENCIAS!$C$24),16,IF(INFORMACION!$T3758='REFERENCIAS RIESGO'!$C$36,13,IF(INFORMACION!$F3758=REFERENCIAS!$C$24,10,7))),0)+VLOOKUP(K3758,REFERENCIAS!$C:$D,2,0)*VLOOKUP($K$2,PONDERADORES!A:P,IF(AND(INFORMACION!$T3758='REFERENCIAS RIESGO'!$C$36,INFORMACION!$F3758=REFERENCIAS!$C$24),16,IF(INFORMACION!$T3758='REFERENCIAS RIESGO'!$C$36,13,IF(INFORMACION!$F3758=REFERENCIAS!$C$24,10,7))),0)+VLOOKUP(L3758,REFERENCIAS!$C:$D,2,0)*VLOOKUP($L$2,PONDERADORES!A:P,IF(AND(INFORMACION!$T3758='REFERENCIAS RIESGO'!$C$36,INFORMACION!$F3758=REFERENCIAS!$C$24),16,IF(INFORMACION!$T3758='REFERENCIAS RIESGO'!$C$36,13,IF(INFORMACION!$F3758=REFERENCIAS!$C$24,10,7))),0)+VLOOKUP(F3758,REFERENCIAS!$C:$D,2,0)*VLOOKUP($F$2,PONDERADORES!A:P,IF(AND(INFORMACION!$T3758='REFERENCIAS RIESGO'!$C$36,INFORMACION!$F3758=REFERENCIAS!$C$24),16,IF(INFORMACION!$T3758='REFERENCIAS RIESGO'!$C$36,13,IF(INFORMACION!$F3758=REFERENCIAS!$C$24,10,7))),0)+VLOOKUP(T3758,REFERENCIAS!$C:$D,2,0)*VLOOKUP($T$2,PONDERADORES!A:P,IF(AND(INFORMACION!$T3758='REFERENCIAS RIESGO'!$C$36,INFORMACION!$F3758=REFERENCIAS!$C$24),16,IF(INFORMACION!$T3758='REFERENCIAS RIESGO'!$C$36,13,IF(INFORMACION!$F3758=REFERENCIAS!$C$24,10,7))),0)+VLOOKUP(IF(J3758&lt;=0.2,0.2,IF(AND(J3758&gt;0.2,J3758&lt;=0.4),0.4,IF(AND(J3758&gt;0.4,J3758&lt;=0.6),0.6,IF(AND(J3758&gt;0.6,J3758&lt;=0.8),0.8,IF(AND(J3758&gt;0.8,J3758&lt;=1),1))))),REFERENCIAS!$C:$D,2,0)*VLOOKUP($J$2,PONDERADORES!A:P,IF(AND(INFORMACION!$T3758='REFERENCIAS RIESGO'!$C$36,INFORMACION!$F3758=REFERENCIAS!$C$24),16,IF(INFORMACION!$T3758='REFERENCIAS RIESGO'!$C$36,13,IF(INFORMACION!$F3758=REFERENCIAS!$C$24,10,7))),0)</f>
        <v>#REF!</v>
      </c>
      <c r="Y3758" s="68">
        <f>+VLOOKUP(M3758,REFERENCIAS!$C:$D,2,0)*VLOOKUP($M$2,PONDERADORES!$A$7:$G$9,7,0)+VLOOKUP(N3758,REFERENCIAS!$C:$D,2,0)*VLOOKUP($N$2,PONDERADORES!$A$7:$G$9,7,0)+VLOOKUP(O3758,REFERENCIAS!$C:$D,2,0)*VLOOKUP($O$2,PONDERADORES!$A$7:$G$9,7,0)</f>
        <v>0.2</v>
      </c>
      <c r="Z3758" s="2">
        <f>+VLOOKUP(IF(R3758&lt;0.1,0,IF(AND(R3758&gt;=0.1,R3758&lt;0.2),0.1,IF(AND(R3758&gt;=0.2,R3758&lt;0.3),0.2,IF(R3758&gt;0.3,0.3,)))),REFERENCIAS!$C:$D,2,0)*VLOOKUP($R$2,PONDERADORES!$A$11:$G$11,7,0)</f>
        <v>15</v>
      </c>
      <c r="AA3758" s="92"/>
      <c r="AB3758" s="95" t="e">
        <f t="shared" ca="1" si="231"/>
        <v>#REF!</v>
      </c>
      <c r="AC3758" s="23" t="e">
        <f ca="1">IF(AB3758&gt;REFERENCIAS!$C$62,REFERENCIAS!$B$62,IF(AND(AB3758&gt;=REFERENCIAS!$C$63,AB3758&lt;REFERENCIAS!$D$63),REFERENCIAS!$B$63,IF(AND(AB3758&gt;REFERENCIAS!$C$64,AB3758&lt;=REFERENCIAS!$D$64),REFERENCIAS!$B$64,IF(AND(AB3758&gt;=REFERENCIAS!$C$65,AB3758&lt;REFERENCIAS!$D$65),REFERENCIAS!$B$65, "Revisar"))))</f>
        <v>#REF!</v>
      </c>
      <c r="AD3758" s="94" t="e">
        <f ca="1">VLOOKUP(AC3758,REFERENCIAS!$B$62:$G$65,4,FALSE)</f>
        <v>#REF!</v>
      </c>
    </row>
    <row r="3759" spans="1:30" ht="17.25" x14ac:dyDescent="0.25">
      <c r="A3759" s="74"/>
      <c r="B3759" s="19"/>
      <c r="C3759" s="19"/>
      <c r="D3759" s="50"/>
      <c r="E3759" s="73"/>
      <c r="F3759" s="74"/>
      <c r="G3759" s="9"/>
      <c r="H3759" s="48"/>
      <c r="I3759" s="49">
        <f t="shared" ca="1" si="232"/>
        <v>2022</v>
      </c>
      <c r="J3759" s="22">
        <f t="shared" ca="1" si="229"/>
        <v>1</v>
      </c>
      <c r="K3759" s="19"/>
      <c r="L3759" s="73"/>
      <c r="M3759" s="74"/>
      <c r="N3759" s="19"/>
      <c r="O3759" s="73"/>
      <c r="P3759" s="82">
        <v>1</v>
      </c>
      <c r="Q3759" s="24">
        <v>1</v>
      </c>
      <c r="R3759" s="81">
        <f t="shared" si="230"/>
        <v>1</v>
      </c>
      <c r="S3759" s="87"/>
      <c r="T3759" s="19"/>
      <c r="U3759" s="25"/>
      <c r="V3759" s="25"/>
      <c r="W3759" s="81"/>
      <c r="X3759" s="91" t="e">
        <f ca="1">+VLOOKUP(#REF!,REFERENCIAS!$C:$D,2,0)*VLOOKUP(#REF!,PONDERADORES!A:P,IF(AND(INFORMACION!$T3759='REFERENCIAS RIESGO'!$C$36,INFORMACION!$F3759=REFERENCIAS!$C$24),16,IF(INFORMACION!$T3759='REFERENCIAS RIESGO'!$C$36,13,IF(INFORMACION!$F3759=REFERENCIAS!$C$24,10,7))),0)+VLOOKUP(K3759,REFERENCIAS!$C:$D,2,0)*VLOOKUP($K$2,PONDERADORES!A:P,IF(AND(INFORMACION!$T3759='REFERENCIAS RIESGO'!$C$36,INFORMACION!$F3759=REFERENCIAS!$C$24),16,IF(INFORMACION!$T3759='REFERENCIAS RIESGO'!$C$36,13,IF(INFORMACION!$F3759=REFERENCIAS!$C$24,10,7))),0)+VLOOKUP(L3759,REFERENCIAS!$C:$D,2,0)*VLOOKUP($L$2,PONDERADORES!A:P,IF(AND(INFORMACION!$T3759='REFERENCIAS RIESGO'!$C$36,INFORMACION!$F3759=REFERENCIAS!$C$24),16,IF(INFORMACION!$T3759='REFERENCIAS RIESGO'!$C$36,13,IF(INFORMACION!$F3759=REFERENCIAS!$C$24,10,7))),0)+VLOOKUP(F3759,REFERENCIAS!$C:$D,2,0)*VLOOKUP($F$2,PONDERADORES!A:P,IF(AND(INFORMACION!$T3759='REFERENCIAS RIESGO'!$C$36,INFORMACION!$F3759=REFERENCIAS!$C$24),16,IF(INFORMACION!$T3759='REFERENCIAS RIESGO'!$C$36,13,IF(INFORMACION!$F3759=REFERENCIAS!$C$24,10,7))),0)+VLOOKUP(T3759,REFERENCIAS!$C:$D,2,0)*VLOOKUP($T$2,PONDERADORES!A:P,IF(AND(INFORMACION!$T3759='REFERENCIAS RIESGO'!$C$36,INFORMACION!$F3759=REFERENCIAS!$C$24),16,IF(INFORMACION!$T3759='REFERENCIAS RIESGO'!$C$36,13,IF(INFORMACION!$F3759=REFERENCIAS!$C$24,10,7))),0)+VLOOKUP(IF(J3759&lt;=0.2,0.2,IF(AND(J3759&gt;0.2,J3759&lt;=0.4),0.4,IF(AND(J3759&gt;0.4,J3759&lt;=0.6),0.6,IF(AND(J3759&gt;0.6,J3759&lt;=0.8),0.8,IF(AND(J3759&gt;0.8,J3759&lt;=1),1))))),REFERENCIAS!$C:$D,2,0)*VLOOKUP($J$2,PONDERADORES!A:P,IF(AND(INFORMACION!$T3759='REFERENCIAS RIESGO'!$C$36,INFORMACION!$F3759=REFERENCIAS!$C$24),16,IF(INFORMACION!$T3759='REFERENCIAS RIESGO'!$C$36,13,IF(INFORMACION!$F3759=REFERENCIAS!$C$24,10,7))),0)</f>
        <v>#REF!</v>
      </c>
      <c r="Y3759" s="68">
        <f>+VLOOKUP(M3759,REFERENCIAS!$C:$D,2,0)*VLOOKUP($M$2,PONDERADORES!$A$7:$G$9,7,0)+VLOOKUP(N3759,REFERENCIAS!$C:$D,2,0)*VLOOKUP($N$2,PONDERADORES!$A$7:$G$9,7,0)+VLOOKUP(O3759,REFERENCIAS!$C:$D,2,0)*VLOOKUP($O$2,PONDERADORES!$A$7:$G$9,7,0)</f>
        <v>0.2</v>
      </c>
      <c r="Z3759" s="2">
        <f>+VLOOKUP(IF(R3759&lt;0.1,0,IF(AND(R3759&gt;=0.1,R3759&lt;0.2),0.1,IF(AND(R3759&gt;=0.2,R3759&lt;0.3),0.2,IF(R3759&gt;0.3,0.3,)))),REFERENCIAS!$C:$D,2,0)*VLOOKUP($R$2,PONDERADORES!$A$11:$G$11,7,0)</f>
        <v>15</v>
      </c>
      <c r="AA3759" s="92"/>
      <c r="AB3759" s="95" t="e">
        <f t="shared" ca="1" si="231"/>
        <v>#REF!</v>
      </c>
      <c r="AC3759" s="23" t="e">
        <f ca="1">IF(AB3759&gt;REFERENCIAS!$C$62,REFERENCIAS!$B$62,IF(AND(AB3759&gt;=REFERENCIAS!$C$63,AB3759&lt;REFERENCIAS!$D$63),REFERENCIAS!$B$63,IF(AND(AB3759&gt;REFERENCIAS!$C$64,AB3759&lt;=REFERENCIAS!$D$64),REFERENCIAS!$B$64,IF(AND(AB3759&gt;=REFERENCIAS!$C$65,AB3759&lt;REFERENCIAS!$D$65),REFERENCIAS!$B$65, "Revisar"))))</f>
        <v>#REF!</v>
      </c>
      <c r="AD3759" s="94" t="e">
        <f ca="1">VLOOKUP(AC3759,REFERENCIAS!$B$62:$G$65,4,FALSE)</f>
        <v>#REF!</v>
      </c>
    </row>
    <row r="3760" spans="1:30" ht="17.25" x14ac:dyDescent="0.25">
      <c r="A3760" s="74"/>
      <c r="B3760" s="19"/>
      <c r="C3760" s="19"/>
      <c r="D3760" s="50"/>
      <c r="E3760" s="73"/>
      <c r="F3760" s="74"/>
      <c r="G3760" s="9"/>
      <c r="H3760" s="48"/>
      <c r="I3760" s="49">
        <f t="shared" ca="1" si="232"/>
        <v>2022</v>
      </c>
      <c r="J3760" s="22">
        <f t="shared" ca="1" si="229"/>
        <v>1</v>
      </c>
      <c r="K3760" s="19"/>
      <c r="L3760" s="73"/>
      <c r="M3760" s="74"/>
      <c r="N3760" s="19"/>
      <c r="O3760" s="73"/>
      <c r="P3760" s="82">
        <v>1</v>
      </c>
      <c r="Q3760" s="24">
        <v>1</v>
      </c>
      <c r="R3760" s="81">
        <f t="shared" si="230"/>
        <v>1</v>
      </c>
      <c r="S3760" s="87"/>
      <c r="T3760" s="19"/>
      <c r="U3760" s="25"/>
      <c r="V3760" s="25"/>
      <c r="W3760" s="81"/>
      <c r="X3760" s="91" t="e">
        <f ca="1">+VLOOKUP(#REF!,REFERENCIAS!$C:$D,2,0)*VLOOKUP(#REF!,PONDERADORES!A:P,IF(AND(INFORMACION!$T3760='REFERENCIAS RIESGO'!$C$36,INFORMACION!$F3760=REFERENCIAS!$C$24),16,IF(INFORMACION!$T3760='REFERENCIAS RIESGO'!$C$36,13,IF(INFORMACION!$F3760=REFERENCIAS!$C$24,10,7))),0)+VLOOKUP(K3760,REFERENCIAS!$C:$D,2,0)*VLOOKUP($K$2,PONDERADORES!A:P,IF(AND(INFORMACION!$T3760='REFERENCIAS RIESGO'!$C$36,INFORMACION!$F3760=REFERENCIAS!$C$24),16,IF(INFORMACION!$T3760='REFERENCIAS RIESGO'!$C$36,13,IF(INFORMACION!$F3760=REFERENCIAS!$C$24,10,7))),0)+VLOOKUP(L3760,REFERENCIAS!$C:$D,2,0)*VLOOKUP($L$2,PONDERADORES!A:P,IF(AND(INFORMACION!$T3760='REFERENCIAS RIESGO'!$C$36,INFORMACION!$F3760=REFERENCIAS!$C$24),16,IF(INFORMACION!$T3760='REFERENCIAS RIESGO'!$C$36,13,IF(INFORMACION!$F3760=REFERENCIAS!$C$24,10,7))),0)+VLOOKUP(F3760,REFERENCIAS!$C:$D,2,0)*VLOOKUP($F$2,PONDERADORES!A:P,IF(AND(INFORMACION!$T3760='REFERENCIAS RIESGO'!$C$36,INFORMACION!$F3760=REFERENCIAS!$C$24),16,IF(INFORMACION!$T3760='REFERENCIAS RIESGO'!$C$36,13,IF(INFORMACION!$F3760=REFERENCIAS!$C$24,10,7))),0)+VLOOKUP(T3760,REFERENCIAS!$C:$D,2,0)*VLOOKUP($T$2,PONDERADORES!A:P,IF(AND(INFORMACION!$T3760='REFERENCIAS RIESGO'!$C$36,INFORMACION!$F3760=REFERENCIAS!$C$24),16,IF(INFORMACION!$T3760='REFERENCIAS RIESGO'!$C$36,13,IF(INFORMACION!$F3760=REFERENCIAS!$C$24,10,7))),0)+VLOOKUP(IF(J3760&lt;=0.2,0.2,IF(AND(J3760&gt;0.2,J3760&lt;=0.4),0.4,IF(AND(J3760&gt;0.4,J3760&lt;=0.6),0.6,IF(AND(J3760&gt;0.6,J3760&lt;=0.8),0.8,IF(AND(J3760&gt;0.8,J3760&lt;=1),1))))),REFERENCIAS!$C:$D,2,0)*VLOOKUP($J$2,PONDERADORES!A:P,IF(AND(INFORMACION!$T3760='REFERENCIAS RIESGO'!$C$36,INFORMACION!$F3760=REFERENCIAS!$C$24),16,IF(INFORMACION!$T3760='REFERENCIAS RIESGO'!$C$36,13,IF(INFORMACION!$F3760=REFERENCIAS!$C$24,10,7))),0)</f>
        <v>#REF!</v>
      </c>
      <c r="Y3760" s="68">
        <f>+VLOOKUP(M3760,REFERENCIAS!$C:$D,2,0)*VLOOKUP($M$2,PONDERADORES!$A$7:$G$9,7,0)+VLOOKUP(N3760,REFERENCIAS!$C:$D,2,0)*VLOOKUP($N$2,PONDERADORES!$A$7:$G$9,7,0)+VLOOKUP(O3760,REFERENCIAS!$C:$D,2,0)*VLOOKUP($O$2,PONDERADORES!$A$7:$G$9,7,0)</f>
        <v>0.2</v>
      </c>
      <c r="Z3760" s="2">
        <f>+VLOOKUP(IF(R3760&lt;0.1,0,IF(AND(R3760&gt;=0.1,R3760&lt;0.2),0.1,IF(AND(R3760&gt;=0.2,R3760&lt;0.3),0.2,IF(R3760&gt;0.3,0.3,)))),REFERENCIAS!$C:$D,2,0)*VLOOKUP($R$2,PONDERADORES!$A$11:$G$11,7,0)</f>
        <v>15</v>
      </c>
      <c r="AA3760" s="92"/>
      <c r="AB3760" s="95" t="e">
        <f t="shared" ca="1" si="231"/>
        <v>#REF!</v>
      </c>
      <c r="AC3760" s="23" t="e">
        <f ca="1">IF(AB3760&gt;REFERENCIAS!$C$62,REFERENCIAS!$B$62,IF(AND(AB3760&gt;=REFERENCIAS!$C$63,AB3760&lt;REFERENCIAS!$D$63),REFERENCIAS!$B$63,IF(AND(AB3760&gt;REFERENCIAS!$C$64,AB3760&lt;=REFERENCIAS!$D$64),REFERENCIAS!$B$64,IF(AND(AB3760&gt;=REFERENCIAS!$C$65,AB3760&lt;REFERENCIAS!$D$65),REFERENCIAS!$B$65, "Revisar"))))</f>
        <v>#REF!</v>
      </c>
      <c r="AD3760" s="94" t="e">
        <f ca="1">VLOOKUP(AC3760,REFERENCIAS!$B$62:$G$65,4,FALSE)</f>
        <v>#REF!</v>
      </c>
    </row>
    <row r="3761" spans="1:30" ht="17.25" x14ac:dyDescent="0.25">
      <c r="A3761" s="74"/>
      <c r="B3761" s="19"/>
      <c r="C3761" s="19"/>
      <c r="D3761" s="50"/>
      <c r="E3761" s="73"/>
      <c r="F3761" s="74"/>
      <c r="G3761" s="9"/>
      <c r="H3761" s="48"/>
      <c r="I3761" s="49">
        <f t="shared" ca="1" si="232"/>
        <v>2022</v>
      </c>
      <c r="J3761" s="22">
        <f t="shared" ca="1" si="229"/>
        <v>1</v>
      </c>
      <c r="K3761" s="19"/>
      <c r="L3761" s="73"/>
      <c r="M3761" s="74"/>
      <c r="N3761" s="19"/>
      <c r="O3761" s="73"/>
      <c r="P3761" s="82">
        <v>1</v>
      </c>
      <c r="Q3761" s="24">
        <v>1</v>
      </c>
      <c r="R3761" s="81">
        <f t="shared" si="230"/>
        <v>1</v>
      </c>
      <c r="S3761" s="87"/>
      <c r="T3761" s="19"/>
      <c r="U3761" s="25"/>
      <c r="V3761" s="25"/>
      <c r="W3761" s="81"/>
      <c r="X3761" s="91" t="e">
        <f ca="1">+VLOOKUP(#REF!,REFERENCIAS!$C:$D,2,0)*VLOOKUP(#REF!,PONDERADORES!A:P,IF(AND(INFORMACION!$T3761='REFERENCIAS RIESGO'!$C$36,INFORMACION!$F3761=REFERENCIAS!$C$24),16,IF(INFORMACION!$T3761='REFERENCIAS RIESGO'!$C$36,13,IF(INFORMACION!$F3761=REFERENCIAS!$C$24,10,7))),0)+VLOOKUP(K3761,REFERENCIAS!$C:$D,2,0)*VLOOKUP($K$2,PONDERADORES!A:P,IF(AND(INFORMACION!$T3761='REFERENCIAS RIESGO'!$C$36,INFORMACION!$F3761=REFERENCIAS!$C$24),16,IF(INFORMACION!$T3761='REFERENCIAS RIESGO'!$C$36,13,IF(INFORMACION!$F3761=REFERENCIAS!$C$24,10,7))),0)+VLOOKUP(L3761,REFERENCIAS!$C:$D,2,0)*VLOOKUP($L$2,PONDERADORES!A:P,IF(AND(INFORMACION!$T3761='REFERENCIAS RIESGO'!$C$36,INFORMACION!$F3761=REFERENCIAS!$C$24),16,IF(INFORMACION!$T3761='REFERENCIAS RIESGO'!$C$36,13,IF(INFORMACION!$F3761=REFERENCIAS!$C$24,10,7))),0)+VLOOKUP(F3761,REFERENCIAS!$C:$D,2,0)*VLOOKUP($F$2,PONDERADORES!A:P,IF(AND(INFORMACION!$T3761='REFERENCIAS RIESGO'!$C$36,INFORMACION!$F3761=REFERENCIAS!$C$24),16,IF(INFORMACION!$T3761='REFERENCIAS RIESGO'!$C$36,13,IF(INFORMACION!$F3761=REFERENCIAS!$C$24,10,7))),0)+VLOOKUP(T3761,REFERENCIAS!$C:$D,2,0)*VLOOKUP($T$2,PONDERADORES!A:P,IF(AND(INFORMACION!$T3761='REFERENCIAS RIESGO'!$C$36,INFORMACION!$F3761=REFERENCIAS!$C$24),16,IF(INFORMACION!$T3761='REFERENCIAS RIESGO'!$C$36,13,IF(INFORMACION!$F3761=REFERENCIAS!$C$24,10,7))),0)+VLOOKUP(IF(J3761&lt;=0.2,0.2,IF(AND(J3761&gt;0.2,J3761&lt;=0.4),0.4,IF(AND(J3761&gt;0.4,J3761&lt;=0.6),0.6,IF(AND(J3761&gt;0.6,J3761&lt;=0.8),0.8,IF(AND(J3761&gt;0.8,J3761&lt;=1),1))))),REFERENCIAS!$C:$D,2,0)*VLOOKUP($J$2,PONDERADORES!A:P,IF(AND(INFORMACION!$T3761='REFERENCIAS RIESGO'!$C$36,INFORMACION!$F3761=REFERENCIAS!$C$24),16,IF(INFORMACION!$T3761='REFERENCIAS RIESGO'!$C$36,13,IF(INFORMACION!$F3761=REFERENCIAS!$C$24,10,7))),0)</f>
        <v>#REF!</v>
      </c>
      <c r="Y3761" s="68">
        <f>+VLOOKUP(M3761,REFERENCIAS!$C:$D,2,0)*VLOOKUP($M$2,PONDERADORES!$A$7:$G$9,7,0)+VLOOKUP(N3761,REFERENCIAS!$C:$D,2,0)*VLOOKUP($N$2,PONDERADORES!$A$7:$G$9,7,0)+VLOOKUP(O3761,REFERENCIAS!$C:$D,2,0)*VLOOKUP($O$2,PONDERADORES!$A$7:$G$9,7,0)</f>
        <v>0.2</v>
      </c>
      <c r="Z3761" s="2">
        <f>+VLOOKUP(IF(R3761&lt;0.1,0,IF(AND(R3761&gt;=0.1,R3761&lt;0.2),0.1,IF(AND(R3761&gt;=0.2,R3761&lt;0.3),0.2,IF(R3761&gt;0.3,0.3,)))),REFERENCIAS!$C:$D,2,0)*VLOOKUP($R$2,PONDERADORES!$A$11:$G$11,7,0)</f>
        <v>15</v>
      </c>
      <c r="AA3761" s="92"/>
      <c r="AB3761" s="95" t="e">
        <f t="shared" ca="1" si="231"/>
        <v>#REF!</v>
      </c>
      <c r="AC3761" s="23" t="e">
        <f ca="1">IF(AB3761&gt;REFERENCIAS!$C$62,REFERENCIAS!$B$62,IF(AND(AB3761&gt;=REFERENCIAS!$C$63,AB3761&lt;REFERENCIAS!$D$63),REFERENCIAS!$B$63,IF(AND(AB3761&gt;REFERENCIAS!$C$64,AB3761&lt;=REFERENCIAS!$D$64),REFERENCIAS!$B$64,IF(AND(AB3761&gt;=REFERENCIAS!$C$65,AB3761&lt;REFERENCIAS!$D$65),REFERENCIAS!$B$65, "Revisar"))))</f>
        <v>#REF!</v>
      </c>
      <c r="AD3761" s="94" t="e">
        <f ca="1">VLOOKUP(AC3761,REFERENCIAS!$B$62:$G$65,4,FALSE)</f>
        <v>#REF!</v>
      </c>
    </row>
    <row r="3762" spans="1:30" ht="17.25" x14ac:dyDescent="0.25">
      <c r="A3762" s="74"/>
      <c r="B3762" s="19"/>
      <c r="C3762" s="19"/>
      <c r="D3762" s="50"/>
      <c r="E3762" s="73"/>
      <c r="F3762" s="74"/>
      <c r="G3762" s="9"/>
      <c r="H3762" s="48"/>
      <c r="I3762" s="49">
        <f t="shared" ca="1" si="232"/>
        <v>2022</v>
      </c>
      <c r="J3762" s="22">
        <f t="shared" ca="1" si="229"/>
        <v>1</v>
      </c>
      <c r="K3762" s="19"/>
      <c r="L3762" s="73"/>
      <c r="M3762" s="74"/>
      <c r="N3762" s="19"/>
      <c r="O3762" s="73"/>
      <c r="P3762" s="82">
        <v>1</v>
      </c>
      <c r="Q3762" s="24">
        <v>1</v>
      </c>
      <c r="R3762" s="81">
        <f t="shared" si="230"/>
        <v>1</v>
      </c>
      <c r="S3762" s="87"/>
      <c r="T3762" s="19"/>
      <c r="U3762" s="25"/>
      <c r="V3762" s="25"/>
      <c r="W3762" s="81"/>
      <c r="X3762" s="91" t="e">
        <f ca="1">+VLOOKUP(#REF!,REFERENCIAS!$C:$D,2,0)*VLOOKUP(#REF!,PONDERADORES!A:P,IF(AND(INFORMACION!$T3762='REFERENCIAS RIESGO'!$C$36,INFORMACION!$F3762=REFERENCIAS!$C$24),16,IF(INFORMACION!$T3762='REFERENCIAS RIESGO'!$C$36,13,IF(INFORMACION!$F3762=REFERENCIAS!$C$24,10,7))),0)+VLOOKUP(K3762,REFERENCIAS!$C:$D,2,0)*VLOOKUP($K$2,PONDERADORES!A:P,IF(AND(INFORMACION!$T3762='REFERENCIAS RIESGO'!$C$36,INFORMACION!$F3762=REFERENCIAS!$C$24),16,IF(INFORMACION!$T3762='REFERENCIAS RIESGO'!$C$36,13,IF(INFORMACION!$F3762=REFERENCIAS!$C$24,10,7))),0)+VLOOKUP(L3762,REFERENCIAS!$C:$D,2,0)*VLOOKUP($L$2,PONDERADORES!A:P,IF(AND(INFORMACION!$T3762='REFERENCIAS RIESGO'!$C$36,INFORMACION!$F3762=REFERENCIAS!$C$24),16,IF(INFORMACION!$T3762='REFERENCIAS RIESGO'!$C$36,13,IF(INFORMACION!$F3762=REFERENCIAS!$C$24,10,7))),0)+VLOOKUP(F3762,REFERENCIAS!$C:$D,2,0)*VLOOKUP($F$2,PONDERADORES!A:P,IF(AND(INFORMACION!$T3762='REFERENCIAS RIESGO'!$C$36,INFORMACION!$F3762=REFERENCIAS!$C$24),16,IF(INFORMACION!$T3762='REFERENCIAS RIESGO'!$C$36,13,IF(INFORMACION!$F3762=REFERENCIAS!$C$24,10,7))),0)+VLOOKUP(T3762,REFERENCIAS!$C:$D,2,0)*VLOOKUP($T$2,PONDERADORES!A:P,IF(AND(INFORMACION!$T3762='REFERENCIAS RIESGO'!$C$36,INFORMACION!$F3762=REFERENCIAS!$C$24),16,IF(INFORMACION!$T3762='REFERENCIAS RIESGO'!$C$36,13,IF(INFORMACION!$F3762=REFERENCIAS!$C$24,10,7))),0)+VLOOKUP(IF(J3762&lt;=0.2,0.2,IF(AND(J3762&gt;0.2,J3762&lt;=0.4),0.4,IF(AND(J3762&gt;0.4,J3762&lt;=0.6),0.6,IF(AND(J3762&gt;0.6,J3762&lt;=0.8),0.8,IF(AND(J3762&gt;0.8,J3762&lt;=1),1))))),REFERENCIAS!$C:$D,2,0)*VLOOKUP($J$2,PONDERADORES!A:P,IF(AND(INFORMACION!$T3762='REFERENCIAS RIESGO'!$C$36,INFORMACION!$F3762=REFERENCIAS!$C$24),16,IF(INFORMACION!$T3762='REFERENCIAS RIESGO'!$C$36,13,IF(INFORMACION!$F3762=REFERENCIAS!$C$24,10,7))),0)</f>
        <v>#REF!</v>
      </c>
      <c r="Y3762" s="68">
        <f>+VLOOKUP(M3762,REFERENCIAS!$C:$D,2,0)*VLOOKUP($M$2,PONDERADORES!$A$7:$G$9,7,0)+VLOOKUP(N3762,REFERENCIAS!$C:$D,2,0)*VLOOKUP($N$2,PONDERADORES!$A$7:$G$9,7,0)+VLOOKUP(O3762,REFERENCIAS!$C:$D,2,0)*VLOOKUP($O$2,PONDERADORES!$A$7:$G$9,7,0)</f>
        <v>0.2</v>
      </c>
      <c r="Z3762" s="2">
        <f>+VLOOKUP(IF(R3762&lt;0.1,0,IF(AND(R3762&gt;=0.1,R3762&lt;0.2),0.1,IF(AND(R3762&gt;=0.2,R3762&lt;0.3),0.2,IF(R3762&gt;0.3,0.3,)))),REFERENCIAS!$C:$D,2,0)*VLOOKUP($R$2,PONDERADORES!$A$11:$G$11,7,0)</f>
        <v>15</v>
      </c>
      <c r="AA3762" s="92"/>
      <c r="AB3762" s="95" t="e">
        <f t="shared" ca="1" si="231"/>
        <v>#REF!</v>
      </c>
      <c r="AC3762" s="23" t="e">
        <f ca="1">IF(AB3762&gt;REFERENCIAS!$C$62,REFERENCIAS!$B$62,IF(AND(AB3762&gt;=REFERENCIAS!$C$63,AB3762&lt;REFERENCIAS!$D$63),REFERENCIAS!$B$63,IF(AND(AB3762&gt;REFERENCIAS!$C$64,AB3762&lt;=REFERENCIAS!$D$64),REFERENCIAS!$B$64,IF(AND(AB3762&gt;=REFERENCIAS!$C$65,AB3762&lt;REFERENCIAS!$D$65),REFERENCIAS!$B$65, "Revisar"))))</f>
        <v>#REF!</v>
      </c>
      <c r="AD3762" s="94" t="e">
        <f ca="1">VLOOKUP(AC3762,REFERENCIAS!$B$62:$G$65,4,FALSE)</f>
        <v>#REF!</v>
      </c>
    </row>
    <row r="3763" spans="1:30" ht="17.25" x14ac:dyDescent="0.25">
      <c r="A3763" s="74"/>
      <c r="B3763" s="19"/>
      <c r="C3763" s="19"/>
      <c r="D3763" s="50"/>
      <c r="E3763" s="73"/>
      <c r="F3763" s="74"/>
      <c r="G3763" s="9"/>
      <c r="H3763" s="48"/>
      <c r="I3763" s="49">
        <f t="shared" ca="1" si="232"/>
        <v>2022</v>
      </c>
      <c r="J3763" s="22">
        <f t="shared" ca="1" si="229"/>
        <v>1</v>
      </c>
      <c r="K3763" s="19"/>
      <c r="L3763" s="73"/>
      <c r="M3763" s="74"/>
      <c r="N3763" s="19"/>
      <c r="O3763" s="73"/>
      <c r="P3763" s="82">
        <v>1</v>
      </c>
      <c r="Q3763" s="24">
        <v>1</v>
      </c>
      <c r="R3763" s="81">
        <f t="shared" si="230"/>
        <v>1</v>
      </c>
      <c r="S3763" s="87"/>
      <c r="T3763" s="19"/>
      <c r="U3763" s="25"/>
      <c r="V3763" s="25"/>
      <c r="W3763" s="81"/>
      <c r="X3763" s="91" t="e">
        <f ca="1">+VLOOKUP(#REF!,REFERENCIAS!$C:$D,2,0)*VLOOKUP(#REF!,PONDERADORES!A:P,IF(AND(INFORMACION!$T3763='REFERENCIAS RIESGO'!$C$36,INFORMACION!$F3763=REFERENCIAS!$C$24),16,IF(INFORMACION!$T3763='REFERENCIAS RIESGO'!$C$36,13,IF(INFORMACION!$F3763=REFERENCIAS!$C$24,10,7))),0)+VLOOKUP(K3763,REFERENCIAS!$C:$D,2,0)*VLOOKUP($K$2,PONDERADORES!A:P,IF(AND(INFORMACION!$T3763='REFERENCIAS RIESGO'!$C$36,INFORMACION!$F3763=REFERENCIAS!$C$24),16,IF(INFORMACION!$T3763='REFERENCIAS RIESGO'!$C$36,13,IF(INFORMACION!$F3763=REFERENCIAS!$C$24,10,7))),0)+VLOOKUP(L3763,REFERENCIAS!$C:$D,2,0)*VLOOKUP($L$2,PONDERADORES!A:P,IF(AND(INFORMACION!$T3763='REFERENCIAS RIESGO'!$C$36,INFORMACION!$F3763=REFERENCIAS!$C$24),16,IF(INFORMACION!$T3763='REFERENCIAS RIESGO'!$C$36,13,IF(INFORMACION!$F3763=REFERENCIAS!$C$24,10,7))),0)+VLOOKUP(F3763,REFERENCIAS!$C:$D,2,0)*VLOOKUP($F$2,PONDERADORES!A:P,IF(AND(INFORMACION!$T3763='REFERENCIAS RIESGO'!$C$36,INFORMACION!$F3763=REFERENCIAS!$C$24),16,IF(INFORMACION!$T3763='REFERENCIAS RIESGO'!$C$36,13,IF(INFORMACION!$F3763=REFERENCIAS!$C$24,10,7))),0)+VLOOKUP(T3763,REFERENCIAS!$C:$D,2,0)*VLOOKUP($T$2,PONDERADORES!A:P,IF(AND(INFORMACION!$T3763='REFERENCIAS RIESGO'!$C$36,INFORMACION!$F3763=REFERENCIAS!$C$24),16,IF(INFORMACION!$T3763='REFERENCIAS RIESGO'!$C$36,13,IF(INFORMACION!$F3763=REFERENCIAS!$C$24,10,7))),0)+VLOOKUP(IF(J3763&lt;=0.2,0.2,IF(AND(J3763&gt;0.2,J3763&lt;=0.4),0.4,IF(AND(J3763&gt;0.4,J3763&lt;=0.6),0.6,IF(AND(J3763&gt;0.6,J3763&lt;=0.8),0.8,IF(AND(J3763&gt;0.8,J3763&lt;=1),1))))),REFERENCIAS!$C:$D,2,0)*VLOOKUP($J$2,PONDERADORES!A:P,IF(AND(INFORMACION!$T3763='REFERENCIAS RIESGO'!$C$36,INFORMACION!$F3763=REFERENCIAS!$C$24),16,IF(INFORMACION!$T3763='REFERENCIAS RIESGO'!$C$36,13,IF(INFORMACION!$F3763=REFERENCIAS!$C$24,10,7))),0)</f>
        <v>#REF!</v>
      </c>
      <c r="Y3763" s="68">
        <f>+VLOOKUP(M3763,REFERENCIAS!$C:$D,2,0)*VLOOKUP($M$2,PONDERADORES!$A$7:$G$9,7,0)+VLOOKUP(N3763,REFERENCIAS!$C:$D,2,0)*VLOOKUP($N$2,PONDERADORES!$A$7:$G$9,7,0)+VLOOKUP(O3763,REFERENCIAS!$C:$D,2,0)*VLOOKUP($O$2,PONDERADORES!$A$7:$G$9,7,0)</f>
        <v>0.2</v>
      </c>
      <c r="Z3763" s="2">
        <f>+VLOOKUP(IF(R3763&lt;0.1,0,IF(AND(R3763&gt;=0.1,R3763&lt;0.2),0.1,IF(AND(R3763&gt;=0.2,R3763&lt;0.3),0.2,IF(R3763&gt;0.3,0.3,)))),REFERENCIAS!$C:$D,2,0)*VLOOKUP($R$2,PONDERADORES!$A$11:$G$11,7,0)</f>
        <v>15</v>
      </c>
      <c r="AA3763" s="92"/>
      <c r="AB3763" s="95" t="e">
        <f t="shared" ca="1" si="231"/>
        <v>#REF!</v>
      </c>
      <c r="AC3763" s="23" t="e">
        <f ca="1">IF(AB3763&gt;REFERENCIAS!$C$62,REFERENCIAS!$B$62,IF(AND(AB3763&gt;=REFERENCIAS!$C$63,AB3763&lt;REFERENCIAS!$D$63),REFERENCIAS!$B$63,IF(AND(AB3763&gt;REFERENCIAS!$C$64,AB3763&lt;=REFERENCIAS!$D$64),REFERENCIAS!$B$64,IF(AND(AB3763&gt;=REFERENCIAS!$C$65,AB3763&lt;REFERENCIAS!$D$65),REFERENCIAS!$B$65, "Revisar"))))</f>
        <v>#REF!</v>
      </c>
      <c r="AD3763" s="94" t="e">
        <f ca="1">VLOOKUP(AC3763,REFERENCIAS!$B$62:$G$65,4,FALSE)</f>
        <v>#REF!</v>
      </c>
    </row>
    <row r="3764" spans="1:30" ht="17.25" x14ac:dyDescent="0.25">
      <c r="A3764" s="74"/>
      <c r="B3764" s="19"/>
      <c r="C3764" s="19"/>
      <c r="D3764" s="50"/>
      <c r="E3764" s="73"/>
      <c r="F3764" s="74"/>
      <c r="G3764" s="9"/>
      <c r="H3764" s="48"/>
      <c r="I3764" s="49">
        <f t="shared" ca="1" si="232"/>
        <v>2022</v>
      </c>
      <c r="J3764" s="22">
        <f t="shared" ca="1" si="229"/>
        <v>1</v>
      </c>
      <c r="K3764" s="19"/>
      <c r="L3764" s="73"/>
      <c r="M3764" s="74"/>
      <c r="N3764" s="19"/>
      <c r="O3764" s="73"/>
      <c r="P3764" s="82">
        <v>1</v>
      </c>
      <c r="Q3764" s="24">
        <v>1</v>
      </c>
      <c r="R3764" s="81">
        <f t="shared" si="230"/>
        <v>1</v>
      </c>
      <c r="S3764" s="87"/>
      <c r="T3764" s="19"/>
      <c r="U3764" s="25"/>
      <c r="V3764" s="25"/>
      <c r="W3764" s="81"/>
      <c r="X3764" s="91" t="e">
        <f ca="1">+VLOOKUP(#REF!,REFERENCIAS!$C:$D,2,0)*VLOOKUP(#REF!,PONDERADORES!A:P,IF(AND(INFORMACION!$T3764='REFERENCIAS RIESGO'!$C$36,INFORMACION!$F3764=REFERENCIAS!$C$24),16,IF(INFORMACION!$T3764='REFERENCIAS RIESGO'!$C$36,13,IF(INFORMACION!$F3764=REFERENCIAS!$C$24,10,7))),0)+VLOOKUP(K3764,REFERENCIAS!$C:$D,2,0)*VLOOKUP($K$2,PONDERADORES!A:P,IF(AND(INFORMACION!$T3764='REFERENCIAS RIESGO'!$C$36,INFORMACION!$F3764=REFERENCIAS!$C$24),16,IF(INFORMACION!$T3764='REFERENCIAS RIESGO'!$C$36,13,IF(INFORMACION!$F3764=REFERENCIAS!$C$24,10,7))),0)+VLOOKUP(L3764,REFERENCIAS!$C:$D,2,0)*VLOOKUP($L$2,PONDERADORES!A:P,IF(AND(INFORMACION!$T3764='REFERENCIAS RIESGO'!$C$36,INFORMACION!$F3764=REFERENCIAS!$C$24),16,IF(INFORMACION!$T3764='REFERENCIAS RIESGO'!$C$36,13,IF(INFORMACION!$F3764=REFERENCIAS!$C$24,10,7))),0)+VLOOKUP(F3764,REFERENCIAS!$C:$D,2,0)*VLOOKUP($F$2,PONDERADORES!A:P,IF(AND(INFORMACION!$T3764='REFERENCIAS RIESGO'!$C$36,INFORMACION!$F3764=REFERENCIAS!$C$24),16,IF(INFORMACION!$T3764='REFERENCIAS RIESGO'!$C$36,13,IF(INFORMACION!$F3764=REFERENCIAS!$C$24,10,7))),0)+VLOOKUP(T3764,REFERENCIAS!$C:$D,2,0)*VLOOKUP($T$2,PONDERADORES!A:P,IF(AND(INFORMACION!$T3764='REFERENCIAS RIESGO'!$C$36,INFORMACION!$F3764=REFERENCIAS!$C$24),16,IF(INFORMACION!$T3764='REFERENCIAS RIESGO'!$C$36,13,IF(INFORMACION!$F3764=REFERENCIAS!$C$24,10,7))),0)+VLOOKUP(IF(J3764&lt;=0.2,0.2,IF(AND(J3764&gt;0.2,J3764&lt;=0.4),0.4,IF(AND(J3764&gt;0.4,J3764&lt;=0.6),0.6,IF(AND(J3764&gt;0.6,J3764&lt;=0.8),0.8,IF(AND(J3764&gt;0.8,J3764&lt;=1),1))))),REFERENCIAS!$C:$D,2,0)*VLOOKUP($J$2,PONDERADORES!A:P,IF(AND(INFORMACION!$T3764='REFERENCIAS RIESGO'!$C$36,INFORMACION!$F3764=REFERENCIAS!$C$24),16,IF(INFORMACION!$T3764='REFERENCIAS RIESGO'!$C$36,13,IF(INFORMACION!$F3764=REFERENCIAS!$C$24,10,7))),0)</f>
        <v>#REF!</v>
      </c>
      <c r="Y3764" s="68">
        <f>+VLOOKUP(M3764,REFERENCIAS!$C:$D,2,0)*VLOOKUP($M$2,PONDERADORES!$A$7:$G$9,7,0)+VLOOKUP(N3764,REFERENCIAS!$C:$D,2,0)*VLOOKUP($N$2,PONDERADORES!$A$7:$G$9,7,0)+VLOOKUP(O3764,REFERENCIAS!$C:$D,2,0)*VLOOKUP($O$2,PONDERADORES!$A$7:$G$9,7,0)</f>
        <v>0.2</v>
      </c>
      <c r="Z3764" s="2">
        <f>+VLOOKUP(IF(R3764&lt;0.1,0,IF(AND(R3764&gt;=0.1,R3764&lt;0.2),0.1,IF(AND(R3764&gt;=0.2,R3764&lt;0.3),0.2,IF(R3764&gt;0.3,0.3,)))),REFERENCIAS!$C:$D,2,0)*VLOOKUP($R$2,PONDERADORES!$A$11:$G$11,7,0)</f>
        <v>15</v>
      </c>
      <c r="AA3764" s="92"/>
      <c r="AB3764" s="95" t="e">
        <f t="shared" ca="1" si="231"/>
        <v>#REF!</v>
      </c>
      <c r="AC3764" s="23" t="e">
        <f ca="1">IF(AB3764&gt;REFERENCIAS!$C$62,REFERENCIAS!$B$62,IF(AND(AB3764&gt;=REFERENCIAS!$C$63,AB3764&lt;REFERENCIAS!$D$63),REFERENCIAS!$B$63,IF(AND(AB3764&gt;REFERENCIAS!$C$64,AB3764&lt;=REFERENCIAS!$D$64),REFERENCIAS!$B$64,IF(AND(AB3764&gt;=REFERENCIAS!$C$65,AB3764&lt;REFERENCIAS!$D$65),REFERENCIAS!$B$65, "Revisar"))))</f>
        <v>#REF!</v>
      </c>
      <c r="AD3764" s="94" t="e">
        <f ca="1">VLOOKUP(AC3764,REFERENCIAS!$B$62:$G$65,4,FALSE)</f>
        <v>#REF!</v>
      </c>
    </row>
    <row r="3765" spans="1:30" ht="17.25" x14ac:dyDescent="0.25">
      <c r="A3765" s="74"/>
      <c r="B3765" s="19"/>
      <c r="C3765" s="19"/>
      <c r="D3765" s="50"/>
      <c r="E3765" s="73"/>
      <c r="F3765" s="74"/>
      <c r="G3765" s="9"/>
      <c r="H3765" s="48"/>
      <c r="I3765" s="49">
        <f t="shared" ca="1" si="232"/>
        <v>2022</v>
      </c>
      <c r="J3765" s="22">
        <f t="shared" ca="1" si="229"/>
        <v>1</v>
      </c>
      <c r="K3765" s="19"/>
      <c r="L3765" s="73"/>
      <c r="M3765" s="74"/>
      <c r="N3765" s="19"/>
      <c r="O3765" s="73"/>
      <c r="P3765" s="82">
        <v>1</v>
      </c>
      <c r="Q3765" s="24">
        <v>1</v>
      </c>
      <c r="R3765" s="81">
        <f t="shared" si="230"/>
        <v>1</v>
      </c>
      <c r="S3765" s="87"/>
      <c r="T3765" s="19"/>
      <c r="U3765" s="25"/>
      <c r="V3765" s="25"/>
      <c r="W3765" s="81"/>
      <c r="X3765" s="91" t="e">
        <f ca="1">+VLOOKUP(#REF!,REFERENCIAS!$C:$D,2,0)*VLOOKUP(#REF!,PONDERADORES!A:P,IF(AND(INFORMACION!$T3765='REFERENCIAS RIESGO'!$C$36,INFORMACION!$F3765=REFERENCIAS!$C$24),16,IF(INFORMACION!$T3765='REFERENCIAS RIESGO'!$C$36,13,IF(INFORMACION!$F3765=REFERENCIAS!$C$24,10,7))),0)+VLOOKUP(K3765,REFERENCIAS!$C:$D,2,0)*VLOOKUP($K$2,PONDERADORES!A:P,IF(AND(INFORMACION!$T3765='REFERENCIAS RIESGO'!$C$36,INFORMACION!$F3765=REFERENCIAS!$C$24),16,IF(INFORMACION!$T3765='REFERENCIAS RIESGO'!$C$36,13,IF(INFORMACION!$F3765=REFERENCIAS!$C$24,10,7))),0)+VLOOKUP(L3765,REFERENCIAS!$C:$D,2,0)*VLOOKUP($L$2,PONDERADORES!A:P,IF(AND(INFORMACION!$T3765='REFERENCIAS RIESGO'!$C$36,INFORMACION!$F3765=REFERENCIAS!$C$24),16,IF(INFORMACION!$T3765='REFERENCIAS RIESGO'!$C$36,13,IF(INFORMACION!$F3765=REFERENCIAS!$C$24,10,7))),0)+VLOOKUP(F3765,REFERENCIAS!$C:$D,2,0)*VLOOKUP($F$2,PONDERADORES!A:P,IF(AND(INFORMACION!$T3765='REFERENCIAS RIESGO'!$C$36,INFORMACION!$F3765=REFERENCIAS!$C$24),16,IF(INFORMACION!$T3765='REFERENCIAS RIESGO'!$C$36,13,IF(INFORMACION!$F3765=REFERENCIAS!$C$24,10,7))),0)+VLOOKUP(T3765,REFERENCIAS!$C:$D,2,0)*VLOOKUP($T$2,PONDERADORES!A:P,IF(AND(INFORMACION!$T3765='REFERENCIAS RIESGO'!$C$36,INFORMACION!$F3765=REFERENCIAS!$C$24),16,IF(INFORMACION!$T3765='REFERENCIAS RIESGO'!$C$36,13,IF(INFORMACION!$F3765=REFERENCIAS!$C$24,10,7))),0)+VLOOKUP(IF(J3765&lt;=0.2,0.2,IF(AND(J3765&gt;0.2,J3765&lt;=0.4),0.4,IF(AND(J3765&gt;0.4,J3765&lt;=0.6),0.6,IF(AND(J3765&gt;0.6,J3765&lt;=0.8),0.8,IF(AND(J3765&gt;0.8,J3765&lt;=1),1))))),REFERENCIAS!$C:$D,2,0)*VLOOKUP($J$2,PONDERADORES!A:P,IF(AND(INFORMACION!$T3765='REFERENCIAS RIESGO'!$C$36,INFORMACION!$F3765=REFERENCIAS!$C$24),16,IF(INFORMACION!$T3765='REFERENCIAS RIESGO'!$C$36,13,IF(INFORMACION!$F3765=REFERENCIAS!$C$24,10,7))),0)</f>
        <v>#REF!</v>
      </c>
      <c r="Y3765" s="68">
        <f>+VLOOKUP(M3765,REFERENCIAS!$C:$D,2,0)*VLOOKUP($M$2,PONDERADORES!$A$7:$G$9,7,0)+VLOOKUP(N3765,REFERENCIAS!$C:$D,2,0)*VLOOKUP($N$2,PONDERADORES!$A$7:$G$9,7,0)+VLOOKUP(O3765,REFERENCIAS!$C:$D,2,0)*VLOOKUP($O$2,PONDERADORES!$A$7:$G$9,7,0)</f>
        <v>0.2</v>
      </c>
      <c r="Z3765" s="2">
        <f>+VLOOKUP(IF(R3765&lt;0.1,0,IF(AND(R3765&gt;=0.1,R3765&lt;0.2),0.1,IF(AND(R3765&gt;=0.2,R3765&lt;0.3),0.2,IF(R3765&gt;0.3,0.3,)))),REFERENCIAS!$C:$D,2,0)*VLOOKUP($R$2,PONDERADORES!$A$11:$G$11,7,0)</f>
        <v>15</v>
      </c>
      <c r="AA3765" s="92"/>
      <c r="AB3765" s="95" t="e">
        <f t="shared" ca="1" si="231"/>
        <v>#REF!</v>
      </c>
      <c r="AC3765" s="23" t="e">
        <f ca="1">IF(AB3765&gt;REFERENCIAS!$C$62,REFERENCIAS!$B$62,IF(AND(AB3765&gt;=REFERENCIAS!$C$63,AB3765&lt;REFERENCIAS!$D$63),REFERENCIAS!$B$63,IF(AND(AB3765&gt;REFERENCIAS!$C$64,AB3765&lt;=REFERENCIAS!$D$64),REFERENCIAS!$B$64,IF(AND(AB3765&gt;=REFERENCIAS!$C$65,AB3765&lt;REFERENCIAS!$D$65),REFERENCIAS!$B$65, "Revisar"))))</f>
        <v>#REF!</v>
      </c>
      <c r="AD3765" s="94" t="e">
        <f ca="1">VLOOKUP(AC3765,REFERENCIAS!$B$62:$G$65,4,FALSE)</f>
        <v>#REF!</v>
      </c>
    </row>
    <row r="3766" spans="1:30" ht="17.25" x14ac:dyDescent="0.25">
      <c r="A3766" s="74"/>
      <c r="B3766" s="19"/>
      <c r="C3766" s="19"/>
      <c r="D3766" s="50"/>
      <c r="E3766" s="73"/>
      <c r="F3766" s="74"/>
      <c r="G3766" s="9"/>
      <c r="H3766" s="48"/>
      <c r="I3766" s="49">
        <f t="shared" ca="1" si="232"/>
        <v>2022</v>
      </c>
      <c r="J3766" s="22">
        <f t="shared" ca="1" si="229"/>
        <v>1</v>
      </c>
      <c r="K3766" s="19"/>
      <c r="L3766" s="73"/>
      <c r="M3766" s="74"/>
      <c r="N3766" s="19"/>
      <c r="O3766" s="73"/>
      <c r="P3766" s="82">
        <v>1</v>
      </c>
      <c r="Q3766" s="24">
        <v>1</v>
      </c>
      <c r="R3766" s="81">
        <f t="shared" si="230"/>
        <v>1</v>
      </c>
      <c r="S3766" s="87"/>
      <c r="T3766" s="19"/>
      <c r="U3766" s="25"/>
      <c r="V3766" s="25"/>
      <c r="W3766" s="81"/>
      <c r="X3766" s="91" t="e">
        <f ca="1">+VLOOKUP(#REF!,REFERENCIAS!$C:$D,2,0)*VLOOKUP(#REF!,PONDERADORES!A:P,IF(AND(INFORMACION!$T3766='REFERENCIAS RIESGO'!$C$36,INFORMACION!$F3766=REFERENCIAS!$C$24),16,IF(INFORMACION!$T3766='REFERENCIAS RIESGO'!$C$36,13,IF(INFORMACION!$F3766=REFERENCIAS!$C$24,10,7))),0)+VLOOKUP(K3766,REFERENCIAS!$C:$D,2,0)*VLOOKUP($K$2,PONDERADORES!A:P,IF(AND(INFORMACION!$T3766='REFERENCIAS RIESGO'!$C$36,INFORMACION!$F3766=REFERENCIAS!$C$24),16,IF(INFORMACION!$T3766='REFERENCIAS RIESGO'!$C$36,13,IF(INFORMACION!$F3766=REFERENCIAS!$C$24,10,7))),0)+VLOOKUP(L3766,REFERENCIAS!$C:$D,2,0)*VLOOKUP($L$2,PONDERADORES!A:P,IF(AND(INFORMACION!$T3766='REFERENCIAS RIESGO'!$C$36,INFORMACION!$F3766=REFERENCIAS!$C$24),16,IF(INFORMACION!$T3766='REFERENCIAS RIESGO'!$C$36,13,IF(INFORMACION!$F3766=REFERENCIAS!$C$24,10,7))),0)+VLOOKUP(F3766,REFERENCIAS!$C:$D,2,0)*VLOOKUP($F$2,PONDERADORES!A:P,IF(AND(INFORMACION!$T3766='REFERENCIAS RIESGO'!$C$36,INFORMACION!$F3766=REFERENCIAS!$C$24),16,IF(INFORMACION!$T3766='REFERENCIAS RIESGO'!$C$36,13,IF(INFORMACION!$F3766=REFERENCIAS!$C$24,10,7))),0)+VLOOKUP(T3766,REFERENCIAS!$C:$D,2,0)*VLOOKUP($T$2,PONDERADORES!A:P,IF(AND(INFORMACION!$T3766='REFERENCIAS RIESGO'!$C$36,INFORMACION!$F3766=REFERENCIAS!$C$24),16,IF(INFORMACION!$T3766='REFERENCIAS RIESGO'!$C$36,13,IF(INFORMACION!$F3766=REFERENCIAS!$C$24,10,7))),0)+VLOOKUP(IF(J3766&lt;=0.2,0.2,IF(AND(J3766&gt;0.2,J3766&lt;=0.4),0.4,IF(AND(J3766&gt;0.4,J3766&lt;=0.6),0.6,IF(AND(J3766&gt;0.6,J3766&lt;=0.8),0.8,IF(AND(J3766&gt;0.8,J3766&lt;=1),1))))),REFERENCIAS!$C:$D,2,0)*VLOOKUP($J$2,PONDERADORES!A:P,IF(AND(INFORMACION!$T3766='REFERENCIAS RIESGO'!$C$36,INFORMACION!$F3766=REFERENCIAS!$C$24),16,IF(INFORMACION!$T3766='REFERENCIAS RIESGO'!$C$36,13,IF(INFORMACION!$F3766=REFERENCIAS!$C$24,10,7))),0)</f>
        <v>#REF!</v>
      </c>
      <c r="Y3766" s="68">
        <f>+VLOOKUP(M3766,REFERENCIAS!$C:$D,2,0)*VLOOKUP($M$2,PONDERADORES!$A$7:$G$9,7,0)+VLOOKUP(N3766,REFERENCIAS!$C:$D,2,0)*VLOOKUP($N$2,PONDERADORES!$A$7:$G$9,7,0)+VLOOKUP(O3766,REFERENCIAS!$C:$D,2,0)*VLOOKUP($O$2,PONDERADORES!$A$7:$G$9,7,0)</f>
        <v>0.2</v>
      </c>
      <c r="Z3766" s="2">
        <f>+VLOOKUP(IF(R3766&lt;0.1,0,IF(AND(R3766&gt;=0.1,R3766&lt;0.2),0.1,IF(AND(R3766&gt;=0.2,R3766&lt;0.3),0.2,IF(R3766&gt;0.3,0.3,)))),REFERENCIAS!$C:$D,2,0)*VLOOKUP($R$2,PONDERADORES!$A$11:$G$11,7,0)</f>
        <v>15</v>
      </c>
      <c r="AA3766" s="92"/>
      <c r="AB3766" s="95" t="e">
        <f t="shared" ca="1" si="231"/>
        <v>#REF!</v>
      </c>
      <c r="AC3766" s="23" t="e">
        <f ca="1">IF(AB3766&gt;REFERENCIAS!$C$62,REFERENCIAS!$B$62,IF(AND(AB3766&gt;=REFERENCIAS!$C$63,AB3766&lt;REFERENCIAS!$D$63),REFERENCIAS!$B$63,IF(AND(AB3766&gt;REFERENCIAS!$C$64,AB3766&lt;=REFERENCIAS!$D$64),REFERENCIAS!$B$64,IF(AND(AB3766&gt;=REFERENCIAS!$C$65,AB3766&lt;REFERENCIAS!$D$65),REFERENCIAS!$B$65, "Revisar"))))</f>
        <v>#REF!</v>
      </c>
      <c r="AD3766" s="94" t="e">
        <f ca="1">VLOOKUP(AC3766,REFERENCIAS!$B$62:$G$65,4,FALSE)</f>
        <v>#REF!</v>
      </c>
    </row>
    <row r="3767" spans="1:30" ht="17.25" x14ac:dyDescent="0.25">
      <c r="A3767" s="74"/>
      <c r="B3767" s="19"/>
      <c r="C3767" s="19"/>
      <c r="D3767" s="50"/>
      <c r="E3767" s="73"/>
      <c r="F3767" s="74"/>
      <c r="G3767" s="9"/>
      <c r="H3767" s="48"/>
      <c r="I3767" s="49">
        <f t="shared" ca="1" si="232"/>
        <v>2022</v>
      </c>
      <c r="J3767" s="22">
        <f t="shared" ca="1" si="229"/>
        <v>1</v>
      </c>
      <c r="K3767" s="19"/>
      <c r="L3767" s="73"/>
      <c r="M3767" s="74"/>
      <c r="N3767" s="19"/>
      <c r="O3767" s="73"/>
      <c r="P3767" s="82">
        <v>1</v>
      </c>
      <c r="Q3767" s="24">
        <v>1</v>
      </c>
      <c r="R3767" s="81">
        <f t="shared" si="230"/>
        <v>1</v>
      </c>
      <c r="S3767" s="87"/>
      <c r="T3767" s="19"/>
      <c r="U3767" s="25"/>
      <c r="V3767" s="25"/>
      <c r="W3767" s="81"/>
      <c r="X3767" s="91" t="e">
        <f ca="1">+VLOOKUP(#REF!,REFERENCIAS!$C:$D,2,0)*VLOOKUP(#REF!,PONDERADORES!A:P,IF(AND(INFORMACION!$T3767='REFERENCIAS RIESGO'!$C$36,INFORMACION!$F3767=REFERENCIAS!$C$24),16,IF(INFORMACION!$T3767='REFERENCIAS RIESGO'!$C$36,13,IF(INFORMACION!$F3767=REFERENCIAS!$C$24,10,7))),0)+VLOOKUP(K3767,REFERENCIAS!$C:$D,2,0)*VLOOKUP($K$2,PONDERADORES!A:P,IF(AND(INFORMACION!$T3767='REFERENCIAS RIESGO'!$C$36,INFORMACION!$F3767=REFERENCIAS!$C$24),16,IF(INFORMACION!$T3767='REFERENCIAS RIESGO'!$C$36,13,IF(INFORMACION!$F3767=REFERENCIAS!$C$24,10,7))),0)+VLOOKUP(L3767,REFERENCIAS!$C:$D,2,0)*VLOOKUP($L$2,PONDERADORES!A:P,IF(AND(INFORMACION!$T3767='REFERENCIAS RIESGO'!$C$36,INFORMACION!$F3767=REFERENCIAS!$C$24),16,IF(INFORMACION!$T3767='REFERENCIAS RIESGO'!$C$36,13,IF(INFORMACION!$F3767=REFERENCIAS!$C$24,10,7))),0)+VLOOKUP(F3767,REFERENCIAS!$C:$D,2,0)*VLOOKUP($F$2,PONDERADORES!A:P,IF(AND(INFORMACION!$T3767='REFERENCIAS RIESGO'!$C$36,INFORMACION!$F3767=REFERENCIAS!$C$24),16,IF(INFORMACION!$T3767='REFERENCIAS RIESGO'!$C$36,13,IF(INFORMACION!$F3767=REFERENCIAS!$C$24,10,7))),0)+VLOOKUP(T3767,REFERENCIAS!$C:$D,2,0)*VLOOKUP($T$2,PONDERADORES!A:P,IF(AND(INFORMACION!$T3767='REFERENCIAS RIESGO'!$C$36,INFORMACION!$F3767=REFERENCIAS!$C$24),16,IF(INFORMACION!$T3767='REFERENCIAS RIESGO'!$C$36,13,IF(INFORMACION!$F3767=REFERENCIAS!$C$24,10,7))),0)+VLOOKUP(IF(J3767&lt;=0.2,0.2,IF(AND(J3767&gt;0.2,J3767&lt;=0.4),0.4,IF(AND(J3767&gt;0.4,J3767&lt;=0.6),0.6,IF(AND(J3767&gt;0.6,J3767&lt;=0.8),0.8,IF(AND(J3767&gt;0.8,J3767&lt;=1),1))))),REFERENCIAS!$C:$D,2,0)*VLOOKUP($J$2,PONDERADORES!A:P,IF(AND(INFORMACION!$T3767='REFERENCIAS RIESGO'!$C$36,INFORMACION!$F3767=REFERENCIAS!$C$24),16,IF(INFORMACION!$T3767='REFERENCIAS RIESGO'!$C$36,13,IF(INFORMACION!$F3767=REFERENCIAS!$C$24,10,7))),0)</f>
        <v>#REF!</v>
      </c>
      <c r="Y3767" s="68">
        <f>+VLOOKUP(M3767,REFERENCIAS!$C:$D,2,0)*VLOOKUP($M$2,PONDERADORES!$A$7:$G$9,7,0)+VLOOKUP(N3767,REFERENCIAS!$C:$D,2,0)*VLOOKUP($N$2,PONDERADORES!$A$7:$G$9,7,0)+VLOOKUP(O3767,REFERENCIAS!$C:$D,2,0)*VLOOKUP($O$2,PONDERADORES!$A$7:$G$9,7,0)</f>
        <v>0.2</v>
      </c>
      <c r="Z3767" s="2">
        <f>+VLOOKUP(IF(R3767&lt;0.1,0,IF(AND(R3767&gt;=0.1,R3767&lt;0.2),0.1,IF(AND(R3767&gt;=0.2,R3767&lt;0.3),0.2,IF(R3767&gt;0.3,0.3,)))),REFERENCIAS!$C:$D,2,0)*VLOOKUP($R$2,PONDERADORES!$A$11:$G$11,7,0)</f>
        <v>15</v>
      </c>
      <c r="AA3767" s="92"/>
      <c r="AB3767" s="95" t="e">
        <f t="shared" ca="1" si="231"/>
        <v>#REF!</v>
      </c>
      <c r="AC3767" s="23" t="e">
        <f ca="1">IF(AB3767&gt;REFERENCIAS!$C$62,REFERENCIAS!$B$62,IF(AND(AB3767&gt;=REFERENCIAS!$C$63,AB3767&lt;REFERENCIAS!$D$63),REFERENCIAS!$B$63,IF(AND(AB3767&gt;REFERENCIAS!$C$64,AB3767&lt;=REFERENCIAS!$D$64),REFERENCIAS!$B$64,IF(AND(AB3767&gt;=REFERENCIAS!$C$65,AB3767&lt;REFERENCIAS!$D$65),REFERENCIAS!$B$65, "Revisar"))))</f>
        <v>#REF!</v>
      </c>
      <c r="AD3767" s="94" t="e">
        <f ca="1">VLOOKUP(AC3767,REFERENCIAS!$B$62:$G$65,4,FALSE)</f>
        <v>#REF!</v>
      </c>
    </row>
    <row r="3768" spans="1:30" ht="17.25" x14ac:dyDescent="0.25">
      <c r="A3768" s="74"/>
      <c r="B3768" s="19"/>
      <c r="C3768" s="19"/>
      <c r="D3768" s="50"/>
      <c r="E3768" s="73"/>
      <c r="F3768" s="74"/>
      <c r="G3768" s="9"/>
      <c r="H3768" s="48"/>
      <c r="I3768" s="49">
        <f t="shared" ca="1" si="232"/>
        <v>2022</v>
      </c>
      <c r="J3768" s="22">
        <f t="shared" ca="1" si="229"/>
        <v>1</v>
      </c>
      <c r="K3768" s="19"/>
      <c r="L3768" s="73"/>
      <c r="M3768" s="74"/>
      <c r="N3768" s="19"/>
      <c r="O3768" s="73"/>
      <c r="P3768" s="82">
        <v>1</v>
      </c>
      <c r="Q3768" s="24">
        <v>1</v>
      </c>
      <c r="R3768" s="81">
        <f t="shared" si="230"/>
        <v>1</v>
      </c>
      <c r="S3768" s="87"/>
      <c r="T3768" s="19"/>
      <c r="U3768" s="25"/>
      <c r="V3768" s="25"/>
      <c r="W3768" s="81"/>
      <c r="X3768" s="91" t="e">
        <f ca="1">+VLOOKUP(#REF!,REFERENCIAS!$C:$D,2,0)*VLOOKUP(#REF!,PONDERADORES!A:P,IF(AND(INFORMACION!$T3768='REFERENCIAS RIESGO'!$C$36,INFORMACION!$F3768=REFERENCIAS!$C$24),16,IF(INFORMACION!$T3768='REFERENCIAS RIESGO'!$C$36,13,IF(INFORMACION!$F3768=REFERENCIAS!$C$24,10,7))),0)+VLOOKUP(K3768,REFERENCIAS!$C:$D,2,0)*VLOOKUP($K$2,PONDERADORES!A:P,IF(AND(INFORMACION!$T3768='REFERENCIAS RIESGO'!$C$36,INFORMACION!$F3768=REFERENCIAS!$C$24),16,IF(INFORMACION!$T3768='REFERENCIAS RIESGO'!$C$36,13,IF(INFORMACION!$F3768=REFERENCIAS!$C$24,10,7))),0)+VLOOKUP(L3768,REFERENCIAS!$C:$D,2,0)*VLOOKUP($L$2,PONDERADORES!A:P,IF(AND(INFORMACION!$T3768='REFERENCIAS RIESGO'!$C$36,INFORMACION!$F3768=REFERENCIAS!$C$24),16,IF(INFORMACION!$T3768='REFERENCIAS RIESGO'!$C$36,13,IF(INFORMACION!$F3768=REFERENCIAS!$C$24,10,7))),0)+VLOOKUP(F3768,REFERENCIAS!$C:$D,2,0)*VLOOKUP($F$2,PONDERADORES!A:P,IF(AND(INFORMACION!$T3768='REFERENCIAS RIESGO'!$C$36,INFORMACION!$F3768=REFERENCIAS!$C$24),16,IF(INFORMACION!$T3768='REFERENCIAS RIESGO'!$C$36,13,IF(INFORMACION!$F3768=REFERENCIAS!$C$24,10,7))),0)+VLOOKUP(T3768,REFERENCIAS!$C:$D,2,0)*VLOOKUP($T$2,PONDERADORES!A:P,IF(AND(INFORMACION!$T3768='REFERENCIAS RIESGO'!$C$36,INFORMACION!$F3768=REFERENCIAS!$C$24),16,IF(INFORMACION!$T3768='REFERENCIAS RIESGO'!$C$36,13,IF(INFORMACION!$F3768=REFERENCIAS!$C$24,10,7))),0)+VLOOKUP(IF(J3768&lt;=0.2,0.2,IF(AND(J3768&gt;0.2,J3768&lt;=0.4),0.4,IF(AND(J3768&gt;0.4,J3768&lt;=0.6),0.6,IF(AND(J3768&gt;0.6,J3768&lt;=0.8),0.8,IF(AND(J3768&gt;0.8,J3768&lt;=1),1))))),REFERENCIAS!$C:$D,2,0)*VLOOKUP($J$2,PONDERADORES!A:P,IF(AND(INFORMACION!$T3768='REFERENCIAS RIESGO'!$C$36,INFORMACION!$F3768=REFERENCIAS!$C$24),16,IF(INFORMACION!$T3768='REFERENCIAS RIESGO'!$C$36,13,IF(INFORMACION!$F3768=REFERENCIAS!$C$24,10,7))),0)</f>
        <v>#REF!</v>
      </c>
      <c r="Y3768" s="68">
        <f>+VLOOKUP(M3768,REFERENCIAS!$C:$D,2,0)*VLOOKUP($M$2,PONDERADORES!$A$7:$G$9,7,0)+VLOOKUP(N3768,REFERENCIAS!$C:$D,2,0)*VLOOKUP($N$2,PONDERADORES!$A$7:$G$9,7,0)+VLOOKUP(O3768,REFERENCIAS!$C:$D,2,0)*VLOOKUP($O$2,PONDERADORES!$A$7:$G$9,7,0)</f>
        <v>0.2</v>
      </c>
      <c r="Z3768" s="2">
        <f>+VLOOKUP(IF(R3768&lt;0.1,0,IF(AND(R3768&gt;=0.1,R3768&lt;0.2),0.1,IF(AND(R3768&gt;=0.2,R3768&lt;0.3),0.2,IF(R3768&gt;0.3,0.3,)))),REFERENCIAS!$C:$D,2,0)*VLOOKUP($R$2,PONDERADORES!$A$11:$G$11,7,0)</f>
        <v>15</v>
      </c>
      <c r="AA3768" s="92"/>
      <c r="AB3768" s="95" t="e">
        <f t="shared" ca="1" si="231"/>
        <v>#REF!</v>
      </c>
      <c r="AC3768" s="23" t="e">
        <f ca="1">IF(AB3768&gt;REFERENCIAS!$C$62,REFERENCIAS!$B$62,IF(AND(AB3768&gt;=REFERENCIAS!$C$63,AB3768&lt;REFERENCIAS!$D$63),REFERENCIAS!$B$63,IF(AND(AB3768&gt;REFERENCIAS!$C$64,AB3768&lt;=REFERENCIAS!$D$64),REFERENCIAS!$B$64,IF(AND(AB3768&gt;=REFERENCIAS!$C$65,AB3768&lt;REFERENCIAS!$D$65),REFERENCIAS!$B$65, "Revisar"))))</f>
        <v>#REF!</v>
      </c>
      <c r="AD3768" s="94" t="e">
        <f ca="1">VLOOKUP(AC3768,REFERENCIAS!$B$62:$G$65,4,FALSE)</f>
        <v>#REF!</v>
      </c>
    </row>
    <row r="3769" spans="1:30" ht="17.25" x14ac:dyDescent="0.25">
      <c r="A3769" s="74"/>
      <c r="B3769" s="19"/>
      <c r="C3769" s="19"/>
      <c r="D3769" s="50"/>
      <c r="E3769" s="73"/>
      <c r="F3769" s="74"/>
      <c r="G3769" s="9"/>
      <c r="H3769" s="48"/>
      <c r="I3769" s="49">
        <f t="shared" ca="1" si="232"/>
        <v>2022</v>
      </c>
      <c r="J3769" s="22">
        <f t="shared" ca="1" si="229"/>
        <v>1</v>
      </c>
      <c r="K3769" s="19"/>
      <c r="L3769" s="73"/>
      <c r="M3769" s="74"/>
      <c r="N3769" s="19"/>
      <c r="O3769" s="73"/>
      <c r="P3769" s="82">
        <v>1</v>
      </c>
      <c r="Q3769" s="24">
        <v>1</v>
      </c>
      <c r="R3769" s="81">
        <f t="shared" si="230"/>
        <v>1</v>
      </c>
      <c r="S3769" s="87"/>
      <c r="T3769" s="19"/>
      <c r="U3769" s="25"/>
      <c r="V3769" s="25"/>
      <c r="W3769" s="81"/>
      <c r="X3769" s="91" t="e">
        <f ca="1">+VLOOKUP(#REF!,REFERENCIAS!$C:$D,2,0)*VLOOKUP(#REF!,PONDERADORES!A:P,IF(AND(INFORMACION!$T3769='REFERENCIAS RIESGO'!$C$36,INFORMACION!$F3769=REFERENCIAS!$C$24),16,IF(INFORMACION!$T3769='REFERENCIAS RIESGO'!$C$36,13,IF(INFORMACION!$F3769=REFERENCIAS!$C$24,10,7))),0)+VLOOKUP(K3769,REFERENCIAS!$C:$D,2,0)*VLOOKUP($K$2,PONDERADORES!A:P,IF(AND(INFORMACION!$T3769='REFERENCIAS RIESGO'!$C$36,INFORMACION!$F3769=REFERENCIAS!$C$24),16,IF(INFORMACION!$T3769='REFERENCIAS RIESGO'!$C$36,13,IF(INFORMACION!$F3769=REFERENCIAS!$C$24,10,7))),0)+VLOOKUP(L3769,REFERENCIAS!$C:$D,2,0)*VLOOKUP($L$2,PONDERADORES!A:P,IF(AND(INFORMACION!$T3769='REFERENCIAS RIESGO'!$C$36,INFORMACION!$F3769=REFERENCIAS!$C$24),16,IF(INFORMACION!$T3769='REFERENCIAS RIESGO'!$C$36,13,IF(INFORMACION!$F3769=REFERENCIAS!$C$24,10,7))),0)+VLOOKUP(F3769,REFERENCIAS!$C:$D,2,0)*VLOOKUP($F$2,PONDERADORES!A:P,IF(AND(INFORMACION!$T3769='REFERENCIAS RIESGO'!$C$36,INFORMACION!$F3769=REFERENCIAS!$C$24),16,IF(INFORMACION!$T3769='REFERENCIAS RIESGO'!$C$36,13,IF(INFORMACION!$F3769=REFERENCIAS!$C$24,10,7))),0)+VLOOKUP(T3769,REFERENCIAS!$C:$D,2,0)*VLOOKUP($T$2,PONDERADORES!A:P,IF(AND(INFORMACION!$T3769='REFERENCIAS RIESGO'!$C$36,INFORMACION!$F3769=REFERENCIAS!$C$24),16,IF(INFORMACION!$T3769='REFERENCIAS RIESGO'!$C$36,13,IF(INFORMACION!$F3769=REFERENCIAS!$C$24,10,7))),0)+VLOOKUP(IF(J3769&lt;=0.2,0.2,IF(AND(J3769&gt;0.2,J3769&lt;=0.4),0.4,IF(AND(J3769&gt;0.4,J3769&lt;=0.6),0.6,IF(AND(J3769&gt;0.6,J3769&lt;=0.8),0.8,IF(AND(J3769&gt;0.8,J3769&lt;=1),1))))),REFERENCIAS!$C:$D,2,0)*VLOOKUP($J$2,PONDERADORES!A:P,IF(AND(INFORMACION!$T3769='REFERENCIAS RIESGO'!$C$36,INFORMACION!$F3769=REFERENCIAS!$C$24),16,IF(INFORMACION!$T3769='REFERENCIAS RIESGO'!$C$36,13,IF(INFORMACION!$F3769=REFERENCIAS!$C$24,10,7))),0)</f>
        <v>#REF!</v>
      </c>
      <c r="Y3769" s="68">
        <f>+VLOOKUP(M3769,REFERENCIAS!$C:$D,2,0)*VLOOKUP($M$2,PONDERADORES!$A$7:$G$9,7,0)+VLOOKUP(N3769,REFERENCIAS!$C:$D,2,0)*VLOOKUP($N$2,PONDERADORES!$A$7:$G$9,7,0)+VLOOKUP(O3769,REFERENCIAS!$C:$D,2,0)*VLOOKUP($O$2,PONDERADORES!$A$7:$G$9,7,0)</f>
        <v>0.2</v>
      </c>
      <c r="Z3769" s="2">
        <f>+VLOOKUP(IF(R3769&lt;0.1,0,IF(AND(R3769&gt;=0.1,R3769&lt;0.2),0.1,IF(AND(R3769&gt;=0.2,R3769&lt;0.3),0.2,IF(R3769&gt;0.3,0.3,)))),REFERENCIAS!$C:$D,2,0)*VLOOKUP($R$2,PONDERADORES!$A$11:$G$11,7,0)</f>
        <v>15</v>
      </c>
      <c r="AA3769" s="92"/>
      <c r="AB3769" s="95" t="e">
        <f t="shared" ca="1" si="231"/>
        <v>#REF!</v>
      </c>
      <c r="AC3769" s="23" t="e">
        <f ca="1">IF(AB3769&gt;REFERENCIAS!$C$62,REFERENCIAS!$B$62,IF(AND(AB3769&gt;=REFERENCIAS!$C$63,AB3769&lt;REFERENCIAS!$D$63),REFERENCIAS!$B$63,IF(AND(AB3769&gt;REFERENCIAS!$C$64,AB3769&lt;=REFERENCIAS!$D$64),REFERENCIAS!$B$64,IF(AND(AB3769&gt;=REFERENCIAS!$C$65,AB3769&lt;REFERENCIAS!$D$65),REFERENCIAS!$B$65, "Revisar"))))</f>
        <v>#REF!</v>
      </c>
      <c r="AD3769" s="94" t="e">
        <f ca="1">VLOOKUP(AC3769,REFERENCIAS!$B$62:$G$65,4,FALSE)</f>
        <v>#REF!</v>
      </c>
    </row>
    <row r="3770" spans="1:30" ht="17.25" x14ac:dyDescent="0.25">
      <c r="A3770" s="74"/>
      <c r="B3770" s="19"/>
      <c r="C3770" s="19"/>
      <c r="D3770" s="50"/>
      <c r="E3770" s="73"/>
      <c r="F3770" s="74"/>
      <c r="G3770" s="9"/>
      <c r="H3770" s="48"/>
      <c r="I3770" s="49">
        <f t="shared" ca="1" si="232"/>
        <v>2022</v>
      </c>
      <c r="J3770" s="22">
        <f t="shared" ca="1" si="229"/>
        <v>1</v>
      </c>
      <c r="K3770" s="19"/>
      <c r="L3770" s="73"/>
      <c r="M3770" s="74"/>
      <c r="N3770" s="19"/>
      <c r="O3770" s="73"/>
      <c r="P3770" s="82">
        <v>1</v>
      </c>
      <c r="Q3770" s="24">
        <v>1</v>
      </c>
      <c r="R3770" s="81">
        <f t="shared" si="230"/>
        <v>1</v>
      </c>
      <c r="S3770" s="87"/>
      <c r="T3770" s="19"/>
      <c r="U3770" s="25"/>
      <c r="V3770" s="25"/>
      <c r="W3770" s="81"/>
      <c r="X3770" s="91" t="e">
        <f ca="1">+VLOOKUP(#REF!,REFERENCIAS!$C:$D,2,0)*VLOOKUP(#REF!,PONDERADORES!A:P,IF(AND(INFORMACION!$T3770='REFERENCIAS RIESGO'!$C$36,INFORMACION!$F3770=REFERENCIAS!$C$24),16,IF(INFORMACION!$T3770='REFERENCIAS RIESGO'!$C$36,13,IF(INFORMACION!$F3770=REFERENCIAS!$C$24,10,7))),0)+VLOOKUP(K3770,REFERENCIAS!$C:$D,2,0)*VLOOKUP($K$2,PONDERADORES!A:P,IF(AND(INFORMACION!$T3770='REFERENCIAS RIESGO'!$C$36,INFORMACION!$F3770=REFERENCIAS!$C$24),16,IF(INFORMACION!$T3770='REFERENCIAS RIESGO'!$C$36,13,IF(INFORMACION!$F3770=REFERENCIAS!$C$24,10,7))),0)+VLOOKUP(L3770,REFERENCIAS!$C:$D,2,0)*VLOOKUP($L$2,PONDERADORES!A:P,IF(AND(INFORMACION!$T3770='REFERENCIAS RIESGO'!$C$36,INFORMACION!$F3770=REFERENCIAS!$C$24),16,IF(INFORMACION!$T3770='REFERENCIAS RIESGO'!$C$36,13,IF(INFORMACION!$F3770=REFERENCIAS!$C$24,10,7))),0)+VLOOKUP(F3770,REFERENCIAS!$C:$D,2,0)*VLOOKUP($F$2,PONDERADORES!A:P,IF(AND(INFORMACION!$T3770='REFERENCIAS RIESGO'!$C$36,INFORMACION!$F3770=REFERENCIAS!$C$24),16,IF(INFORMACION!$T3770='REFERENCIAS RIESGO'!$C$36,13,IF(INFORMACION!$F3770=REFERENCIAS!$C$24,10,7))),0)+VLOOKUP(T3770,REFERENCIAS!$C:$D,2,0)*VLOOKUP($T$2,PONDERADORES!A:P,IF(AND(INFORMACION!$T3770='REFERENCIAS RIESGO'!$C$36,INFORMACION!$F3770=REFERENCIAS!$C$24),16,IF(INFORMACION!$T3770='REFERENCIAS RIESGO'!$C$36,13,IF(INFORMACION!$F3770=REFERENCIAS!$C$24,10,7))),0)+VLOOKUP(IF(J3770&lt;=0.2,0.2,IF(AND(J3770&gt;0.2,J3770&lt;=0.4),0.4,IF(AND(J3770&gt;0.4,J3770&lt;=0.6),0.6,IF(AND(J3770&gt;0.6,J3770&lt;=0.8),0.8,IF(AND(J3770&gt;0.8,J3770&lt;=1),1))))),REFERENCIAS!$C:$D,2,0)*VLOOKUP($J$2,PONDERADORES!A:P,IF(AND(INFORMACION!$T3770='REFERENCIAS RIESGO'!$C$36,INFORMACION!$F3770=REFERENCIAS!$C$24),16,IF(INFORMACION!$T3770='REFERENCIAS RIESGO'!$C$36,13,IF(INFORMACION!$F3770=REFERENCIAS!$C$24,10,7))),0)</f>
        <v>#REF!</v>
      </c>
      <c r="Y3770" s="68">
        <f>+VLOOKUP(M3770,REFERENCIAS!$C:$D,2,0)*VLOOKUP($M$2,PONDERADORES!$A$7:$G$9,7,0)+VLOOKUP(N3770,REFERENCIAS!$C:$D,2,0)*VLOOKUP($N$2,PONDERADORES!$A$7:$G$9,7,0)+VLOOKUP(O3770,REFERENCIAS!$C:$D,2,0)*VLOOKUP($O$2,PONDERADORES!$A$7:$G$9,7,0)</f>
        <v>0.2</v>
      </c>
      <c r="Z3770" s="2">
        <f>+VLOOKUP(IF(R3770&lt;0.1,0,IF(AND(R3770&gt;=0.1,R3770&lt;0.2),0.1,IF(AND(R3770&gt;=0.2,R3770&lt;0.3),0.2,IF(R3770&gt;0.3,0.3,)))),REFERENCIAS!$C:$D,2,0)*VLOOKUP($R$2,PONDERADORES!$A$11:$G$11,7,0)</f>
        <v>15</v>
      </c>
      <c r="AA3770" s="92"/>
      <c r="AB3770" s="95" t="e">
        <f t="shared" ca="1" si="231"/>
        <v>#REF!</v>
      </c>
      <c r="AC3770" s="23" t="e">
        <f ca="1">IF(AB3770&gt;REFERENCIAS!$C$62,REFERENCIAS!$B$62,IF(AND(AB3770&gt;=REFERENCIAS!$C$63,AB3770&lt;REFERENCIAS!$D$63),REFERENCIAS!$B$63,IF(AND(AB3770&gt;REFERENCIAS!$C$64,AB3770&lt;=REFERENCIAS!$D$64),REFERENCIAS!$B$64,IF(AND(AB3770&gt;=REFERENCIAS!$C$65,AB3770&lt;REFERENCIAS!$D$65),REFERENCIAS!$B$65, "Revisar"))))</f>
        <v>#REF!</v>
      </c>
      <c r="AD3770" s="94" t="e">
        <f ca="1">VLOOKUP(AC3770,REFERENCIAS!$B$62:$G$65,4,FALSE)</f>
        <v>#REF!</v>
      </c>
    </row>
    <row r="3771" spans="1:30" ht="17.25" x14ac:dyDescent="0.25">
      <c r="A3771" s="74"/>
      <c r="B3771" s="19"/>
      <c r="C3771" s="19"/>
      <c r="D3771" s="50"/>
      <c r="E3771" s="73"/>
      <c r="F3771" s="74"/>
      <c r="G3771" s="9"/>
      <c r="H3771" s="48"/>
      <c r="I3771" s="49">
        <f t="shared" ca="1" si="232"/>
        <v>2022</v>
      </c>
      <c r="J3771" s="22">
        <f t="shared" ca="1" si="229"/>
        <v>1</v>
      </c>
      <c r="K3771" s="19"/>
      <c r="L3771" s="73"/>
      <c r="M3771" s="74"/>
      <c r="N3771" s="19"/>
      <c r="O3771" s="73"/>
      <c r="P3771" s="82">
        <v>1</v>
      </c>
      <c r="Q3771" s="24">
        <v>1</v>
      </c>
      <c r="R3771" s="81">
        <f t="shared" si="230"/>
        <v>1</v>
      </c>
      <c r="S3771" s="87"/>
      <c r="T3771" s="19"/>
      <c r="U3771" s="25"/>
      <c r="V3771" s="25"/>
      <c r="W3771" s="81"/>
      <c r="X3771" s="91" t="e">
        <f ca="1">+VLOOKUP(#REF!,REFERENCIAS!$C:$D,2,0)*VLOOKUP(#REF!,PONDERADORES!A:P,IF(AND(INFORMACION!$T3771='REFERENCIAS RIESGO'!$C$36,INFORMACION!$F3771=REFERENCIAS!$C$24),16,IF(INFORMACION!$T3771='REFERENCIAS RIESGO'!$C$36,13,IF(INFORMACION!$F3771=REFERENCIAS!$C$24,10,7))),0)+VLOOKUP(K3771,REFERENCIAS!$C:$D,2,0)*VLOOKUP($K$2,PONDERADORES!A:P,IF(AND(INFORMACION!$T3771='REFERENCIAS RIESGO'!$C$36,INFORMACION!$F3771=REFERENCIAS!$C$24),16,IF(INFORMACION!$T3771='REFERENCIAS RIESGO'!$C$36,13,IF(INFORMACION!$F3771=REFERENCIAS!$C$24,10,7))),0)+VLOOKUP(L3771,REFERENCIAS!$C:$D,2,0)*VLOOKUP($L$2,PONDERADORES!A:P,IF(AND(INFORMACION!$T3771='REFERENCIAS RIESGO'!$C$36,INFORMACION!$F3771=REFERENCIAS!$C$24),16,IF(INFORMACION!$T3771='REFERENCIAS RIESGO'!$C$36,13,IF(INFORMACION!$F3771=REFERENCIAS!$C$24,10,7))),0)+VLOOKUP(F3771,REFERENCIAS!$C:$D,2,0)*VLOOKUP($F$2,PONDERADORES!A:P,IF(AND(INFORMACION!$T3771='REFERENCIAS RIESGO'!$C$36,INFORMACION!$F3771=REFERENCIAS!$C$24),16,IF(INFORMACION!$T3771='REFERENCIAS RIESGO'!$C$36,13,IF(INFORMACION!$F3771=REFERENCIAS!$C$24,10,7))),0)+VLOOKUP(T3771,REFERENCIAS!$C:$D,2,0)*VLOOKUP($T$2,PONDERADORES!A:P,IF(AND(INFORMACION!$T3771='REFERENCIAS RIESGO'!$C$36,INFORMACION!$F3771=REFERENCIAS!$C$24),16,IF(INFORMACION!$T3771='REFERENCIAS RIESGO'!$C$36,13,IF(INFORMACION!$F3771=REFERENCIAS!$C$24,10,7))),0)+VLOOKUP(IF(J3771&lt;=0.2,0.2,IF(AND(J3771&gt;0.2,J3771&lt;=0.4),0.4,IF(AND(J3771&gt;0.4,J3771&lt;=0.6),0.6,IF(AND(J3771&gt;0.6,J3771&lt;=0.8),0.8,IF(AND(J3771&gt;0.8,J3771&lt;=1),1))))),REFERENCIAS!$C:$D,2,0)*VLOOKUP($J$2,PONDERADORES!A:P,IF(AND(INFORMACION!$T3771='REFERENCIAS RIESGO'!$C$36,INFORMACION!$F3771=REFERENCIAS!$C$24),16,IF(INFORMACION!$T3771='REFERENCIAS RIESGO'!$C$36,13,IF(INFORMACION!$F3771=REFERENCIAS!$C$24,10,7))),0)</f>
        <v>#REF!</v>
      </c>
      <c r="Y3771" s="68">
        <f>+VLOOKUP(M3771,REFERENCIAS!$C:$D,2,0)*VLOOKUP($M$2,PONDERADORES!$A$7:$G$9,7,0)+VLOOKUP(N3771,REFERENCIAS!$C:$D,2,0)*VLOOKUP($N$2,PONDERADORES!$A$7:$G$9,7,0)+VLOOKUP(O3771,REFERENCIAS!$C:$D,2,0)*VLOOKUP($O$2,PONDERADORES!$A$7:$G$9,7,0)</f>
        <v>0.2</v>
      </c>
      <c r="Z3771" s="2">
        <f>+VLOOKUP(IF(R3771&lt;0.1,0,IF(AND(R3771&gt;=0.1,R3771&lt;0.2),0.1,IF(AND(R3771&gt;=0.2,R3771&lt;0.3),0.2,IF(R3771&gt;0.3,0.3,)))),REFERENCIAS!$C:$D,2,0)*VLOOKUP($R$2,PONDERADORES!$A$11:$G$11,7,0)</f>
        <v>15</v>
      </c>
      <c r="AA3771" s="92"/>
      <c r="AB3771" s="95" t="e">
        <f t="shared" ca="1" si="231"/>
        <v>#REF!</v>
      </c>
      <c r="AC3771" s="23" t="e">
        <f ca="1">IF(AB3771&gt;REFERENCIAS!$C$62,REFERENCIAS!$B$62,IF(AND(AB3771&gt;=REFERENCIAS!$C$63,AB3771&lt;REFERENCIAS!$D$63),REFERENCIAS!$B$63,IF(AND(AB3771&gt;REFERENCIAS!$C$64,AB3771&lt;=REFERENCIAS!$D$64),REFERENCIAS!$B$64,IF(AND(AB3771&gt;=REFERENCIAS!$C$65,AB3771&lt;REFERENCIAS!$D$65),REFERENCIAS!$B$65, "Revisar"))))</f>
        <v>#REF!</v>
      </c>
      <c r="AD3771" s="94" t="e">
        <f ca="1">VLOOKUP(AC3771,REFERENCIAS!$B$62:$G$65,4,FALSE)</f>
        <v>#REF!</v>
      </c>
    </row>
    <row r="3772" spans="1:30" ht="17.25" x14ac:dyDescent="0.25">
      <c r="A3772" s="74"/>
      <c r="B3772" s="19"/>
      <c r="C3772" s="19"/>
      <c r="D3772" s="50"/>
      <c r="E3772" s="73"/>
      <c r="F3772" s="74"/>
      <c r="G3772" s="9"/>
      <c r="H3772" s="48"/>
      <c r="I3772" s="49">
        <f t="shared" ca="1" si="232"/>
        <v>2022</v>
      </c>
      <c r="J3772" s="22">
        <f t="shared" ca="1" si="229"/>
        <v>1</v>
      </c>
      <c r="K3772" s="19"/>
      <c r="L3772" s="73"/>
      <c r="M3772" s="74"/>
      <c r="N3772" s="19"/>
      <c r="O3772" s="73"/>
      <c r="P3772" s="82">
        <v>1</v>
      </c>
      <c r="Q3772" s="24">
        <v>1</v>
      </c>
      <c r="R3772" s="81">
        <f t="shared" si="230"/>
        <v>1</v>
      </c>
      <c r="S3772" s="87"/>
      <c r="T3772" s="19"/>
      <c r="U3772" s="25"/>
      <c r="V3772" s="25"/>
      <c r="W3772" s="81"/>
      <c r="X3772" s="91" t="e">
        <f ca="1">+VLOOKUP(#REF!,REFERENCIAS!$C:$D,2,0)*VLOOKUP(#REF!,PONDERADORES!A:P,IF(AND(INFORMACION!$T3772='REFERENCIAS RIESGO'!$C$36,INFORMACION!$F3772=REFERENCIAS!$C$24),16,IF(INFORMACION!$T3772='REFERENCIAS RIESGO'!$C$36,13,IF(INFORMACION!$F3772=REFERENCIAS!$C$24,10,7))),0)+VLOOKUP(K3772,REFERENCIAS!$C:$D,2,0)*VLOOKUP($K$2,PONDERADORES!A:P,IF(AND(INFORMACION!$T3772='REFERENCIAS RIESGO'!$C$36,INFORMACION!$F3772=REFERENCIAS!$C$24),16,IF(INFORMACION!$T3772='REFERENCIAS RIESGO'!$C$36,13,IF(INFORMACION!$F3772=REFERENCIAS!$C$24,10,7))),0)+VLOOKUP(L3772,REFERENCIAS!$C:$D,2,0)*VLOOKUP($L$2,PONDERADORES!A:P,IF(AND(INFORMACION!$T3772='REFERENCIAS RIESGO'!$C$36,INFORMACION!$F3772=REFERENCIAS!$C$24),16,IF(INFORMACION!$T3772='REFERENCIAS RIESGO'!$C$36,13,IF(INFORMACION!$F3772=REFERENCIAS!$C$24,10,7))),0)+VLOOKUP(F3772,REFERENCIAS!$C:$D,2,0)*VLOOKUP($F$2,PONDERADORES!A:P,IF(AND(INFORMACION!$T3772='REFERENCIAS RIESGO'!$C$36,INFORMACION!$F3772=REFERENCIAS!$C$24),16,IF(INFORMACION!$T3772='REFERENCIAS RIESGO'!$C$36,13,IF(INFORMACION!$F3772=REFERENCIAS!$C$24,10,7))),0)+VLOOKUP(T3772,REFERENCIAS!$C:$D,2,0)*VLOOKUP($T$2,PONDERADORES!A:P,IF(AND(INFORMACION!$T3772='REFERENCIAS RIESGO'!$C$36,INFORMACION!$F3772=REFERENCIAS!$C$24),16,IF(INFORMACION!$T3772='REFERENCIAS RIESGO'!$C$36,13,IF(INFORMACION!$F3772=REFERENCIAS!$C$24,10,7))),0)+VLOOKUP(IF(J3772&lt;=0.2,0.2,IF(AND(J3772&gt;0.2,J3772&lt;=0.4),0.4,IF(AND(J3772&gt;0.4,J3772&lt;=0.6),0.6,IF(AND(J3772&gt;0.6,J3772&lt;=0.8),0.8,IF(AND(J3772&gt;0.8,J3772&lt;=1),1))))),REFERENCIAS!$C:$D,2,0)*VLOOKUP($J$2,PONDERADORES!A:P,IF(AND(INFORMACION!$T3772='REFERENCIAS RIESGO'!$C$36,INFORMACION!$F3772=REFERENCIAS!$C$24),16,IF(INFORMACION!$T3772='REFERENCIAS RIESGO'!$C$36,13,IF(INFORMACION!$F3772=REFERENCIAS!$C$24,10,7))),0)</f>
        <v>#REF!</v>
      </c>
      <c r="Y3772" s="68">
        <f>+VLOOKUP(M3772,REFERENCIAS!$C:$D,2,0)*VLOOKUP($M$2,PONDERADORES!$A$7:$G$9,7,0)+VLOOKUP(N3772,REFERENCIAS!$C:$D,2,0)*VLOOKUP($N$2,PONDERADORES!$A$7:$G$9,7,0)+VLOOKUP(O3772,REFERENCIAS!$C:$D,2,0)*VLOOKUP($O$2,PONDERADORES!$A$7:$G$9,7,0)</f>
        <v>0.2</v>
      </c>
      <c r="Z3772" s="2">
        <f>+VLOOKUP(IF(R3772&lt;0.1,0,IF(AND(R3772&gt;=0.1,R3772&lt;0.2),0.1,IF(AND(R3772&gt;=0.2,R3772&lt;0.3),0.2,IF(R3772&gt;0.3,0.3,)))),REFERENCIAS!$C:$D,2,0)*VLOOKUP($R$2,PONDERADORES!$A$11:$G$11,7,0)</f>
        <v>15</v>
      </c>
      <c r="AA3772" s="92"/>
      <c r="AB3772" s="95" t="e">
        <f t="shared" ca="1" si="231"/>
        <v>#REF!</v>
      </c>
      <c r="AC3772" s="23" t="e">
        <f ca="1">IF(AB3772&gt;REFERENCIAS!$C$62,REFERENCIAS!$B$62,IF(AND(AB3772&gt;=REFERENCIAS!$C$63,AB3772&lt;REFERENCIAS!$D$63),REFERENCIAS!$B$63,IF(AND(AB3772&gt;REFERENCIAS!$C$64,AB3772&lt;=REFERENCIAS!$D$64),REFERENCIAS!$B$64,IF(AND(AB3772&gt;=REFERENCIAS!$C$65,AB3772&lt;REFERENCIAS!$D$65),REFERENCIAS!$B$65, "Revisar"))))</f>
        <v>#REF!</v>
      </c>
      <c r="AD3772" s="94" t="e">
        <f ca="1">VLOOKUP(AC3772,REFERENCIAS!$B$62:$G$65,4,FALSE)</f>
        <v>#REF!</v>
      </c>
    </row>
    <row r="3773" spans="1:30" ht="17.25" x14ac:dyDescent="0.25">
      <c r="A3773" s="74"/>
      <c r="B3773" s="19"/>
      <c r="C3773" s="19"/>
      <c r="D3773" s="50"/>
      <c r="E3773" s="73"/>
      <c r="F3773" s="74"/>
      <c r="G3773" s="9"/>
      <c r="H3773" s="48"/>
      <c r="I3773" s="49">
        <f t="shared" ca="1" si="232"/>
        <v>2022</v>
      </c>
      <c r="J3773" s="22">
        <f t="shared" ca="1" si="229"/>
        <v>1</v>
      </c>
      <c r="K3773" s="19"/>
      <c r="L3773" s="73"/>
      <c r="M3773" s="74"/>
      <c r="N3773" s="19"/>
      <c r="O3773" s="73"/>
      <c r="P3773" s="82">
        <v>1</v>
      </c>
      <c r="Q3773" s="24">
        <v>1</v>
      </c>
      <c r="R3773" s="81">
        <f t="shared" si="230"/>
        <v>1</v>
      </c>
      <c r="S3773" s="87"/>
      <c r="T3773" s="19"/>
      <c r="U3773" s="25"/>
      <c r="V3773" s="25"/>
      <c r="W3773" s="81"/>
      <c r="X3773" s="91" t="e">
        <f ca="1">+VLOOKUP(#REF!,REFERENCIAS!$C:$D,2,0)*VLOOKUP(#REF!,PONDERADORES!A:P,IF(AND(INFORMACION!$T3773='REFERENCIAS RIESGO'!$C$36,INFORMACION!$F3773=REFERENCIAS!$C$24),16,IF(INFORMACION!$T3773='REFERENCIAS RIESGO'!$C$36,13,IF(INFORMACION!$F3773=REFERENCIAS!$C$24,10,7))),0)+VLOOKUP(K3773,REFERENCIAS!$C:$D,2,0)*VLOOKUP($K$2,PONDERADORES!A:P,IF(AND(INFORMACION!$T3773='REFERENCIAS RIESGO'!$C$36,INFORMACION!$F3773=REFERENCIAS!$C$24),16,IF(INFORMACION!$T3773='REFERENCIAS RIESGO'!$C$36,13,IF(INFORMACION!$F3773=REFERENCIAS!$C$24,10,7))),0)+VLOOKUP(L3773,REFERENCIAS!$C:$D,2,0)*VLOOKUP($L$2,PONDERADORES!A:P,IF(AND(INFORMACION!$T3773='REFERENCIAS RIESGO'!$C$36,INFORMACION!$F3773=REFERENCIAS!$C$24),16,IF(INFORMACION!$T3773='REFERENCIAS RIESGO'!$C$36,13,IF(INFORMACION!$F3773=REFERENCIAS!$C$24,10,7))),0)+VLOOKUP(F3773,REFERENCIAS!$C:$D,2,0)*VLOOKUP($F$2,PONDERADORES!A:P,IF(AND(INFORMACION!$T3773='REFERENCIAS RIESGO'!$C$36,INFORMACION!$F3773=REFERENCIAS!$C$24),16,IF(INFORMACION!$T3773='REFERENCIAS RIESGO'!$C$36,13,IF(INFORMACION!$F3773=REFERENCIAS!$C$24,10,7))),0)+VLOOKUP(T3773,REFERENCIAS!$C:$D,2,0)*VLOOKUP($T$2,PONDERADORES!A:P,IF(AND(INFORMACION!$T3773='REFERENCIAS RIESGO'!$C$36,INFORMACION!$F3773=REFERENCIAS!$C$24),16,IF(INFORMACION!$T3773='REFERENCIAS RIESGO'!$C$36,13,IF(INFORMACION!$F3773=REFERENCIAS!$C$24,10,7))),0)+VLOOKUP(IF(J3773&lt;=0.2,0.2,IF(AND(J3773&gt;0.2,J3773&lt;=0.4),0.4,IF(AND(J3773&gt;0.4,J3773&lt;=0.6),0.6,IF(AND(J3773&gt;0.6,J3773&lt;=0.8),0.8,IF(AND(J3773&gt;0.8,J3773&lt;=1),1))))),REFERENCIAS!$C:$D,2,0)*VLOOKUP($J$2,PONDERADORES!A:P,IF(AND(INFORMACION!$T3773='REFERENCIAS RIESGO'!$C$36,INFORMACION!$F3773=REFERENCIAS!$C$24),16,IF(INFORMACION!$T3773='REFERENCIAS RIESGO'!$C$36,13,IF(INFORMACION!$F3773=REFERENCIAS!$C$24,10,7))),0)</f>
        <v>#REF!</v>
      </c>
      <c r="Y3773" s="68">
        <f>+VLOOKUP(M3773,REFERENCIAS!$C:$D,2,0)*VLOOKUP($M$2,PONDERADORES!$A$7:$G$9,7,0)+VLOOKUP(N3773,REFERENCIAS!$C:$D,2,0)*VLOOKUP($N$2,PONDERADORES!$A$7:$G$9,7,0)+VLOOKUP(O3773,REFERENCIAS!$C:$D,2,0)*VLOOKUP($O$2,PONDERADORES!$A$7:$G$9,7,0)</f>
        <v>0.2</v>
      </c>
      <c r="Z3773" s="2">
        <f>+VLOOKUP(IF(R3773&lt;0.1,0,IF(AND(R3773&gt;=0.1,R3773&lt;0.2),0.1,IF(AND(R3773&gt;=0.2,R3773&lt;0.3),0.2,IF(R3773&gt;0.3,0.3,)))),REFERENCIAS!$C:$D,2,0)*VLOOKUP($R$2,PONDERADORES!$A$11:$G$11,7,0)</f>
        <v>15</v>
      </c>
      <c r="AA3773" s="92"/>
      <c r="AB3773" s="95" t="e">
        <f t="shared" ca="1" si="231"/>
        <v>#REF!</v>
      </c>
      <c r="AC3773" s="23" t="e">
        <f ca="1">IF(AB3773&gt;REFERENCIAS!$C$62,REFERENCIAS!$B$62,IF(AND(AB3773&gt;=REFERENCIAS!$C$63,AB3773&lt;REFERENCIAS!$D$63),REFERENCIAS!$B$63,IF(AND(AB3773&gt;REFERENCIAS!$C$64,AB3773&lt;=REFERENCIAS!$D$64),REFERENCIAS!$B$64,IF(AND(AB3773&gt;=REFERENCIAS!$C$65,AB3773&lt;REFERENCIAS!$D$65),REFERENCIAS!$B$65, "Revisar"))))</f>
        <v>#REF!</v>
      </c>
      <c r="AD3773" s="94" t="e">
        <f ca="1">VLOOKUP(AC3773,REFERENCIAS!$B$62:$G$65,4,FALSE)</f>
        <v>#REF!</v>
      </c>
    </row>
    <row r="3774" spans="1:30" ht="17.25" x14ac:dyDescent="0.25">
      <c r="A3774" s="74"/>
      <c r="B3774" s="19"/>
      <c r="C3774" s="19"/>
      <c r="D3774" s="50"/>
      <c r="E3774" s="73"/>
      <c r="F3774" s="74"/>
      <c r="G3774" s="9"/>
      <c r="H3774" s="48"/>
      <c r="I3774" s="49">
        <f t="shared" ca="1" si="232"/>
        <v>2022</v>
      </c>
      <c r="J3774" s="22">
        <f t="shared" ca="1" si="229"/>
        <v>1</v>
      </c>
      <c r="K3774" s="19"/>
      <c r="L3774" s="73"/>
      <c r="M3774" s="74"/>
      <c r="N3774" s="19"/>
      <c r="O3774" s="73"/>
      <c r="P3774" s="82">
        <v>1</v>
      </c>
      <c r="Q3774" s="24">
        <v>1</v>
      </c>
      <c r="R3774" s="81">
        <f t="shared" si="230"/>
        <v>1</v>
      </c>
      <c r="S3774" s="87"/>
      <c r="T3774" s="19"/>
      <c r="U3774" s="25"/>
      <c r="V3774" s="25"/>
      <c r="W3774" s="81"/>
      <c r="X3774" s="91" t="e">
        <f ca="1">+VLOOKUP(#REF!,REFERENCIAS!$C:$D,2,0)*VLOOKUP(#REF!,PONDERADORES!A:P,IF(AND(INFORMACION!$T3774='REFERENCIAS RIESGO'!$C$36,INFORMACION!$F3774=REFERENCIAS!$C$24),16,IF(INFORMACION!$T3774='REFERENCIAS RIESGO'!$C$36,13,IF(INFORMACION!$F3774=REFERENCIAS!$C$24,10,7))),0)+VLOOKUP(K3774,REFERENCIAS!$C:$D,2,0)*VLOOKUP($K$2,PONDERADORES!A:P,IF(AND(INFORMACION!$T3774='REFERENCIAS RIESGO'!$C$36,INFORMACION!$F3774=REFERENCIAS!$C$24),16,IF(INFORMACION!$T3774='REFERENCIAS RIESGO'!$C$36,13,IF(INFORMACION!$F3774=REFERENCIAS!$C$24,10,7))),0)+VLOOKUP(L3774,REFERENCIAS!$C:$D,2,0)*VLOOKUP($L$2,PONDERADORES!A:P,IF(AND(INFORMACION!$T3774='REFERENCIAS RIESGO'!$C$36,INFORMACION!$F3774=REFERENCIAS!$C$24),16,IF(INFORMACION!$T3774='REFERENCIAS RIESGO'!$C$36,13,IF(INFORMACION!$F3774=REFERENCIAS!$C$24,10,7))),0)+VLOOKUP(F3774,REFERENCIAS!$C:$D,2,0)*VLOOKUP($F$2,PONDERADORES!A:P,IF(AND(INFORMACION!$T3774='REFERENCIAS RIESGO'!$C$36,INFORMACION!$F3774=REFERENCIAS!$C$24),16,IF(INFORMACION!$T3774='REFERENCIAS RIESGO'!$C$36,13,IF(INFORMACION!$F3774=REFERENCIAS!$C$24,10,7))),0)+VLOOKUP(T3774,REFERENCIAS!$C:$D,2,0)*VLOOKUP($T$2,PONDERADORES!A:P,IF(AND(INFORMACION!$T3774='REFERENCIAS RIESGO'!$C$36,INFORMACION!$F3774=REFERENCIAS!$C$24),16,IF(INFORMACION!$T3774='REFERENCIAS RIESGO'!$C$36,13,IF(INFORMACION!$F3774=REFERENCIAS!$C$24,10,7))),0)+VLOOKUP(IF(J3774&lt;=0.2,0.2,IF(AND(J3774&gt;0.2,J3774&lt;=0.4),0.4,IF(AND(J3774&gt;0.4,J3774&lt;=0.6),0.6,IF(AND(J3774&gt;0.6,J3774&lt;=0.8),0.8,IF(AND(J3774&gt;0.8,J3774&lt;=1),1))))),REFERENCIAS!$C:$D,2,0)*VLOOKUP($J$2,PONDERADORES!A:P,IF(AND(INFORMACION!$T3774='REFERENCIAS RIESGO'!$C$36,INFORMACION!$F3774=REFERENCIAS!$C$24),16,IF(INFORMACION!$T3774='REFERENCIAS RIESGO'!$C$36,13,IF(INFORMACION!$F3774=REFERENCIAS!$C$24,10,7))),0)</f>
        <v>#REF!</v>
      </c>
      <c r="Y3774" s="68">
        <f>+VLOOKUP(M3774,REFERENCIAS!$C:$D,2,0)*VLOOKUP($M$2,PONDERADORES!$A$7:$G$9,7,0)+VLOOKUP(N3774,REFERENCIAS!$C:$D,2,0)*VLOOKUP($N$2,PONDERADORES!$A$7:$G$9,7,0)+VLOOKUP(O3774,REFERENCIAS!$C:$D,2,0)*VLOOKUP($O$2,PONDERADORES!$A$7:$G$9,7,0)</f>
        <v>0.2</v>
      </c>
      <c r="Z3774" s="2">
        <f>+VLOOKUP(IF(R3774&lt;0.1,0,IF(AND(R3774&gt;=0.1,R3774&lt;0.2),0.1,IF(AND(R3774&gt;=0.2,R3774&lt;0.3),0.2,IF(R3774&gt;0.3,0.3,)))),REFERENCIAS!$C:$D,2,0)*VLOOKUP($R$2,PONDERADORES!$A$11:$G$11,7,0)</f>
        <v>15</v>
      </c>
      <c r="AA3774" s="92"/>
      <c r="AB3774" s="95" t="e">
        <f t="shared" ca="1" si="231"/>
        <v>#REF!</v>
      </c>
      <c r="AC3774" s="23" t="e">
        <f ca="1">IF(AB3774&gt;REFERENCIAS!$C$62,REFERENCIAS!$B$62,IF(AND(AB3774&gt;=REFERENCIAS!$C$63,AB3774&lt;REFERENCIAS!$D$63),REFERENCIAS!$B$63,IF(AND(AB3774&gt;REFERENCIAS!$C$64,AB3774&lt;=REFERENCIAS!$D$64),REFERENCIAS!$B$64,IF(AND(AB3774&gt;=REFERENCIAS!$C$65,AB3774&lt;REFERENCIAS!$D$65),REFERENCIAS!$B$65, "Revisar"))))</f>
        <v>#REF!</v>
      </c>
      <c r="AD3774" s="94" t="e">
        <f ca="1">VLOOKUP(AC3774,REFERENCIAS!$B$62:$G$65,4,FALSE)</f>
        <v>#REF!</v>
      </c>
    </row>
    <row r="3775" spans="1:30" ht="17.25" x14ac:dyDescent="0.25">
      <c r="A3775" s="74"/>
      <c r="B3775" s="19"/>
      <c r="C3775" s="19"/>
      <c r="D3775" s="50"/>
      <c r="E3775" s="73"/>
      <c r="F3775" s="74"/>
      <c r="G3775" s="9"/>
      <c r="H3775" s="48"/>
      <c r="I3775" s="49">
        <f t="shared" ca="1" si="232"/>
        <v>2022</v>
      </c>
      <c r="J3775" s="22">
        <f t="shared" ca="1" si="229"/>
        <v>1</v>
      </c>
      <c r="K3775" s="19"/>
      <c r="L3775" s="73"/>
      <c r="M3775" s="74"/>
      <c r="N3775" s="19"/>
      <c r="O3775" s="73"/>
      <c r="P3775" s="82">
        <v>1</v>
      </c>
      <c r="Q3775" s="24">
        <v>1</v>
      </c>
      <c r="R3775" s="81">
        <f t="shared" si="230"/>
        <v>1</v>
      </c>
      <c r="S3775" s="87"/>
      <c r="T3775" s="19"/>
      <c r="U3775" s="25"/>
      <c r="V3775" s="25"/>
      <c r="W3775" s="81"/>
      <c r="X3775" s="91" t="e">
        <f ca="1">+VLOOKUP(#REF!,REFERENCIAS!$C:$D,2,0)*VLOOKUP(#REF!,PONDERADORES!A:P,IF(AND(INFORMACION!$T3775='REFERENCIAS RIESGO'!$C$36,INFORMACION!$F3775=REFERENCIAS!$C$24),16,IF(INFORMACION!$T3775='REFERENCIAS RIESGO'!$C$36,13,IF(INFORMACION!$F3775=REFERENCIAS!$C$24,10,7))),0)+VLOOKUP(K3775,REFERENCIAS!$C:$D,2,0)*VLOOKUP($K$2,PONDERADORES!A:P,IF(AND(INFORMACION!$T3775='REFERENCIAS RIESGO'!$C$36,INFORMACION!$F3775=REFERENCIAS!$C$24),16,IF(INFORMACION!$T3775='REFERENCIAS RIESGO'!$C$36,13,IF(INFORMACION!$F3775=REFERENCIAS!$C$24,10,7))),0)+VLOOKUP(L3775,REFERENCIAS!$C:$D,2,0)*VLOOKUP($L$2,PONDERADORES!A:P,IF(AND(INFORMACION!$T3775='REFERENCIAS RIESGO'!$C$36,INFORMACION!$F3775=REFERENCIAS!$C$24),16,IF(INFORMACION!$T3775='REFERENCIAS RIESGO'!$C$36,13,IF(INFORMACION!$F3775=REFERENCIAS!$C$24,10,7))),0)+VLOOKUP(F3775,REFERENCIAS!$C:$D,2,0)*VLOOKUP($F$2,PONDERADORES!A:P,IF(AND(INFORMACION!$T3775='REFERENCIAS RIESGO'!$C$36,INFORMACION!$F3775=REFERENCIAS!$C$24),16,IF(INFORMACION!$T3775='REFERENCIAS RIESGO'!$C$36,13,IF(INFORMACION!$F3775=REFERENCIAS!$C$24,10,7))),0)+VLOOKUP(T3775,REFERENCIAS!$C:$D,2,0)*VLOOKUP($T$2,PONDERADORES!A:P,IF(AND(INFORMACION!$T3775='REFERENCIAS RIESGO'!$C$36,INFORMACION!$F3775=REFERENCIAS!$C$24),16,IF(INFORMACION!$T3775='REFERENCIAS RIESGO'!$C$36,13,IF(INFORMACION!$F3775=REFERENCIAS!$C$24,10,7))),0)+VLOOKUP(IF(J3775&lt;=0.2,0.2,IF(AND(J3775&gt;0.2,J3775&lt;=0.4),0.4,IF(AND(J3775&gt;0.4,J3775&lt;=0.6),0.6,IF(AND(J3775&gt;0.6,J3775&lt;=0.8),0.8,IF(AND(J3775&gt;0.8,J3775&lt;=1),1))))),REFERENCIAS!$C:$D,2,0)*VLOOKUP($J$2,PONDERADORES!A:P,IF(AND(INFORMACION!$T3775='REFERENCIAS RIESGO'!$C$36,INFORMACION!$F3775=REFERENCIAS!$C$24),16,IF(INFORMACION!$T3775='REFERENCIAS RIESGO'!$C$36,13,IF(INFORMACION!$F3775=REFERENCIAS!$C$24,10,7))),0)</f>
        <v>#REF!</v>
      </c>
      <c r="Y3775" s="68">
        <f>+VLOOKUP(M3775,REFERENCIAS!$C:$D,2,0)*VLOOKUP($M$2,PONDERADORES!$A$7:$G$9,7,0)+VLOOKUP(N3775,REFERENCIAS!$C:$D,2,0)*VLOOKUP($N$2,PONDERADORES!$A$7:$G$9,7,0)+VLOOKUP(O3775,REFERENCIAS!$C:$D,2,0)*VLOOKUP($O$2,PONDERADORES!$A$7:$G$9,7,0)</f>
        <v>0.2</v>
      </c>
      <c r="Z3775" s="2">
        <f>+VLOOKUP(IF(R3775&lt;0.1,0,IF(AND(R3775&gt;=0.1,R3775&lt;0.2),0.1,IF(AND(R3775&gt;=0.2,R3775&lt;0.3),0.2,IF(R3775&gt;0.3,0.3,)))),REFERENCIAS!$C:$D,2,0)*VLOOKUP($R$2,PONDERADORES!$A$11:$G$11,7,0)</f>
        <v>15</v>
      </c>
      <c r="AA3775" s="92"/>
      <c r="AB3775" s="95" t="e">
        <f t="shared" ca="1" si="231"/>
        <v>#REF!</v>
      </c>
      <c r="AC3775" s="23" t="e">
        <f ca="1">IF(AB3775&gt;REFERENCIAS!$C$62,REFERENCIAS!$B$62,IF(AND(AB3775&gt;=REFERENCIAS!$C$63,AB3775&lt;REFERENCIAS!$D$63),REFERENCIAS!$B$63,IF(AND(AB3775&gt;REFERENCIAS!$C$64,AB3775&lt;=REFERENCIAS!$D$64),REFERENCIAS!$B$64,IF(AND(AB3775&gt;=REFERENCIAS!$C$65,AB3775&lt;REFERENCIAS!$D$65),REFERENCIAS!$B$65, "Revisar"))))</f>
        <v>#REF!</v>
      </c>
      <c r="AD3775" s="94" t="e">
        <f ca="1">VLOOKUP(AC3775,REFERENCIAS!$B$62:$G$65,4,FALSE)</f>
        <v>#REF!</v>
      </c>
    </row>
    <row r="3776" spans="1:30" ht="17.25" x14ac:dyDescent="0.25">
      <c r="A3776" s="74"/>
      <c r="B3776" s="19"/>
      <c r="C3776" s="19"/>
      <c r="D3776" s="50"/>
      <c r="E3776" s="73"/>
      <c r="F3776" s="74"/>
      <c r="G3776" s="9"/>
      <c r="H3776" s="48"/>
      <c r="I3776" s="49">
        <f t="shared" ca="1" si="232"/>
        <v>2022</v>
      </c>
      <c r="J3776" s="22">
        <f t="shared" ca="1" si="229"/>
        <v>1</v>
      </c>
      <c r="K3776" s="19"/>
      <c r="L3776" s="73"/>
      <c r="M3776" s="74"/>
      <c r="N3776" s="19"/>
      <c r="O3776" s="73"/>
      <c r="P3776" s="82">
        <v>1</v>
      </c>
      <c r="Q3776" s="24">
        <v>1</v>
      </c>
      <c r="R3776" s="81">
        <f t="shared" si="230"/>
        <v>1</v>
      </c>
      <c r="S3776" s="87"/>
      <c r="T3776" s="19"/>
      <c r="U3776" s="25"/>
      <c r="V3776" s="25"/>
      <c r="W3776" s="81"/>
      <c r="X3776" s="91" t="e">
        <f ca="1">+VLOOKUP(#REF!,REFERENCIAS!$C:$D,2,0)*VLOOKUP(#REF!,PONDERADORES!A:P,IF(AND(INFORMACION!$T3776='REFERENCIAS RIESGO'!$C$36,INFORMACION!$F3776=REFERENCIAS!$C$24),16,IF(INFORMACION!$T3776='REFERENCIAS RIESGO'!$C$36,13,IF(INFORMACION!$F3776=REFERENCIAS!$C$24,10,7))),0)+VLOOKUP(K3776,REFERENCIAS!$C:$D,2,0)*VLOOKUP($K$2,PONDERADORES!A:P,IF(AND(INFORMACION!$T3776='REFERENCIAS RIESGO'!$C$36,INFORMACION!$F3776=REFERENCIAS!$C$24),16,IF(INFORMACION!$T3776='REFERENCIAS RIESGO'!$C$36,13,IF(INFORMACION!$F3776=REFERENCIAS!$C$24,10,7))),0)+VLOOKUP(L3776,REFERENCIAS!$C:$D,2,0)*VLOOKUP($L$2,PONDERADORES!A:P,IF(AND(INFORMACION!$T3776='REFERENCIAS RIESGO'!$C$36,INFORMACION!$F3776=REFERENCIAS!$C$24),16,IF(INFORMACION!$T3776='REFERENCIAS RIESGO'!$C$36,13,IF(INFORMACION!$F3776=REFERENCIAS!$C$24,10,7))),0)+VLOOKUP(F3776,REFERENCIAS!$C:$D,2,0)*VLOOKUP($F$2,PONDERADORES!A:P,IF(AND(INFORMACION!$T3776='REFERENCIAS RIESGO'!$C$36,INFORMACION!$F3776=REFERENCIAS!$C$24),16,IF(INFORMACION!$T3776='REFERENCIAS RIESGO'!$C$36,13,IF(INFORMACION!$F3776=REFERENCIAS!$C$24,10,7))),0)+VLOOKUP(T3776,REFERENCIAS!$C:$D,2,0)*VLOOKUP($T$2,PONDERADORES!A:P,IF(AND(INFORMACION!$T3776='REFERENCIAS RIESGO'!$C$36,INFORMACION!$F3776=REFERENCIAS!$C$24),16,IF(INFORMACION!$T3776='REFERENCIAS RIESGO'!$C$36,13,IF(INFORMACION!$F3776=REFERENCIAS!$C$24,10,7))),0)+VLOOKUP(IF(J3776&lt;=0.2,0.2,IF(AND(J3776&gt;0.2,J3776&lt;=0.4),0.4,IF(AND(J3776&gt;0.4,J3776&lt;=0.6),0.6,IF(AND(J3776&gt;0.6,J3776&lt;=0.8),0.8,IF(AND(J3776&gt;0.8,J3776&lt;=1),1))))),REFERENCIAS!$C:$D,2,0)*VLOOKUP($J$2,PONDERADORES!A:P,IF(AND(INFORMACION!$T3776='REFERENCIAS RIESGO'!$C$36,INFORMACION!$F3776=REFERENCIAS!$C$24),16,IF(INFORMACION!$T3776='REFERENCIAS RIESGO'!$C$36,13,IF(INFORMACION!$F3776=REFERENCIAS!$C$24,10,7))),0)</f>
        <v>#REF!</v>
      </c>
      <c r="Y3776" s="68">
        <f>+VLOOKUP(M3776,REFERENCIAS!$C:$D,2,0)*VLOOKUP($M$2,PONDERADORES!$A$7:$G$9,7,0)+VLOOKUP(N3776,REFERENCIAS!$C:$D,2,0)*VLOOKUP($N$2,PONDERADORES!$A$7:$G$9,7,0)+VLOOKUP(O3776,REFERENCIAS!$C:$D,2,0)*VLOOKUP($O$2,PONDERADORES!$A$7:$G$9,7,0)</f>
        <v>0.2</v>
      </c>
      <c r="Z3776" s="2">
        <f>+VLOOKUP(IF(R3776&lt;0.1,0,IF(AND(R3776&gt;=0.1,R3776&lt;0.2),0.1,IF(AND(R3776&gt;=0.2,R3776&lt;0.3),0.2,IF(R3776&gt;0.3,0.3,)))),REFERENCIAS!$C:$D,2,0)*VLOOKUP($R$2,PONDERADORES!$A$11:$G$11,7,0)</f>
        <v>15</v>
      </c>
      <c r="AA3776" s="92"/>
      <c r="AB3776" s="95" t="e">
        <f t="shared" ca="1" si="231"/>
        <v>#REF!</v>
      </c>
      <c r="AC3776" s="23" t="e">
        <f ca="1">IF(AB3776&gt;REFERENCIAS!$C$62,REFERENCIAS!$B$62,IF(AND(AB3776&gt;=REFERENCIAS!$C$63,AB3776&lt;REFERENCIAS!$D$63),REFERENCIAS!$B$63,IF(AND(AB3776&gt;REFERENCIAS!$C$64,AB3776&lt;=REFERENCIAS!$D$64),REFERENCIAS!$B$64,IF(AND(AB3776&gt;=REFERENCIAS!$C$65,AB3776&lt;REFERENCIAS!$D$65),REFERENCIAS!$B$65, "Revisar"))))</f>
        <v>#REF!</v>
      </c>
      <c r="AD3776" s="94" t="e">
        <f ca="1">VLOOKUP(AC3776,REFERENCIAS!$B$62:$G$65,4,FALSE)</f>
        <v>#REF!</v>
      </c>
    </row>
    <row r="3777" spans="1:30" ht="17.25" x14ac:dyDescent="0.25">
      <c r="A3777" s="74"/>
      <c r="B3777" s="19"/>
      <c r="C3777" s="19"/>
      <c r="D3777" s="50"/>
      <c r="E3777" s="73"/>
      <c r="F3777" s="74"/>
      <c r="G3777" s="9"/>
      <c r="H3777" s="48"/>
      <c r="I3777" s="49">
        <f t="shared" ca="1" si="232"/>
        <v>2022</v>
      </c>
      <c r="J3777" s="22">
        <f t="shared" ca="1" si="229"/>
        <v>1</v>
      </c>
      <c r="K3777" s="19"/>
      <c r="L3777" s="73"/>
      <c r="M3777" s="74"/>
      <c r="N3777" s="19"/>
      <c r="O3777" s="73"/>
      <c r="P3777" s="82">
        <v>1</v>
      </c>
      <c r="Q3777" s="24">
        <v>1</v>
      </c>
      <c r="R3777" s="81">
        <f t="shared" si="230"/>
        <v>1</v>
      </c>
      <c r="S3777" s="87"/>
      <c r="T3777" s="19"/>
      <c r="U3777" s="25"/>
      <c r="V3777" s="25"/>
      <c r="W3777" s="81"/>
      <c r="X3777" s="91" t="e">
        <f ca="1">+VLOOKUP(#REF!,REFERENCIAS!$C:$D,2,0)*VLOOKUP(#REF!,PONDERADORES!A:P,IF(AND(INFORMACION!$T3777='REFERENCIAS RIESGO'!$C$36,INFORMACION!$F3777=REFERENCIAS!$C$24),16,IF(INFORMACION!$T3777='REFERENCIAS RIESGO'!$C$36,13,IF(INFORMACION!$F3777=REFERENCIAS!$C$24,10,7))),0)+VLOOKUP(K3777,REFERENCIAS!$C:$D,2,0)*VLOOKUP($K$2,PONDERADORES!A:P,IF(AND(INFORMACION!$T3777='REFERENCIAS RIESGO'!$C$36,INFORMACION!$F3777=REFERENCIAS!$C$24),16,IF(INFORMACION!$T3777='REFERENCIAS RIESGO'!$C$36,13,IF(INFORMACION!$F3777=REFERENCIAS!$C$24,10,7))),0)+VLOOKUP(L3777,REFERENCIAS!$C:$D,2,0)*VLOOKUP($L$2,PONDERADORES!A:P,IF(AND(INFORMACION!$T3777='REFERENCIAS RIESGO'!$C$36,INFORMACION!$F3777=REFERENCIAS!$C$24),16,IF(INFORMACION!$T3777='REFERENCIAS RIESGO'!$C$36,13,IF(INFORMACION!$F3777=REFERENCIAS!$C$24,10,7))),0)+VLOOKUP(F3777,REFERENCIAS!$C:$D,2,0)*VLOOKUP($F$2,PONDERADORES!A:P,IF(AND(INFORMACION!$T3777='REFERENCIAS RIESGO'!$C$36,INFORMACION!$F3777=REFERENCIAS!$C$24),16,IF(INFORMACION!$T3777='REFERENCIAS RIESGO'!$C$36,13,IF(INFORMACION!$F3777=REFERENCIAS!$C$24,10,7))),0)+VLOOKUP(T3777,REFERENCIAS!$C:$D,2,0)*VLOOKUP($T$2,PONDERADORES!A:P,IF(AND(INFORMACION!$T3777='REFERENCIAS RIESGO'!$C$36,INFORMACION!$F3777=REFERENCIAS!$C$24),16,IF(INFORMACION!$T3777='REFERENCIAS RIESGO'!$C$36,13,IF(INFORMACION!$F3777=REFERENCIAS!$C$24,10,7))),0)+VLOOKUP(IF(J3777&lt;=0.2,0.2,IF(AND(J3777&gt;0.2,J3777&lt;=0.4),0.4,IF(AND(J3777&gt;0.4,J3777&lt;=0.6),0.6,IF(AND(J3777&gt;0.6,J3777&lt;=0.8),0.8,IF(AND(J3777&gt;0.8,J3777&lt;=1),1))))),REFERENCIAS!$C:$D,2,0)*VLOOKUP($J$2,PONDERADORES!A:P,IF(AND(INFORMACION!$T3777='REFERENCIAS RIESGO'!$C$36,INFORMACION!$F3777=REFERENCIAS!$C$24),16,IF(INFORMACION!$T3777='REFERENCIAS RIESGO'!$C$36,13,IF(INFORMACION!$F3777=REFERENCIAS!$C$24,10,7))),0)</f>
        <v>#REF!</v>
      </c>
      <c r="Y3777" s="68">
        <f>+VLOOKUP(M3777,REFERENCIAS!$C:$D,2,0)*VLOOKUP($M$2,PONDERADORES!$A$7:$G$9,7,0)+VLOOKUP(N3777,REFERENCIAS!$C:$D,2,0)*VLOOKUP($N$2,PONDERADORES!$A$7:$G$9,7,0)+VLOOKUP(O3777,REFERENCIAS!$C:$D,2,0)*VLOOKUP($O$2,PONDERADORES!$A$7:$G$9,7,0)</f>
        <v>0.2</v>
      </c>
      <c r="Z3777" s="2">
        <f>+VLOOKUP(IF(R3777&lt;0.1,0,IF(AND(R3777&gt;=0.1,R3777&lt;0.2),0.1,IF(AND(R3777&gt;=0.2,R3777&lt;0.3),0.2,IF(R3777&gt;0.3,0.3,)))),REFERENCIAS!$C:$D,2,0)*VLOOKUP($R$2,PONDERADORES!$A$11:$G$11,7,0)</f>
        <v>15</v>
      </c>
      <c r="AA3777" s="92"/>
      <c r="AB3777" s="95" t="e">
        <f t="shared" ca="1" si="231"/>
        <v>#REF!</v>
      </c>
      <c r="AC3777" s="23" t="e">
        <f ca="1">IF(AB3777&gt;REFERENCIAS!$C$62,REFERENCIAS!$B$62,IF(AND(AB3777&gt;=REFERENCIAS!$C$63,AB3777&lt;REFERENCIAS!$D$63),REFERENCIAS!$B$63,IF(AND(AB3777&gt;REFERENCIAS!$C$64,AB3777&lt;=REFERENCIAS!$D$64),REFERENCIAS!$B$64,IF(AND(AB3777&gt;=REFERENCIAS!$C$65,AB3777&lt;REFERENCIAS!$D$65),REFERENCIAS!$B$65, "Revisar"))))</f>
        <v>#REF!</v>
      </c>
      <c r="AD3777" s="94" t="e">
        <f ca="1">VLOOKUP(AC3777,REFERENCIAS!$B$62:$G$65,4,FALSE)</f>
        <v>#REF!</v>
      </c>
    </row>
    <row r="3778" spans="1:30" ht="17.25" x14ac:dyDescent="0.25">
      <c r="A3778" s="74"/>
      <c r="B3778" s="19"/>
      <c r="C3778" s="19"/>
      <c r="D3778" s="50"/>
      <c r="E3778" s="73"/>
      <c r="F3778" s="74"/>
      <c r="G3778" s="9"/>
      <c r="H3778" s="48"/>
      <c r="I3778" s="49">
        <f t="shared" ca="1" si="232"/>
        <v>2022</v>
      </c>
      <c r="J3778" s="22">
        <f t="shared" ca="1" si="229"/>
        <v>1</v>
      </c>
      <c r="K3778" s="19"/>
      <c r="L3778" s="73"/>
      <c r="M3778" s="74"/>
      <c r="N3778" s="19"/>
      <c r="O3778" s="73"/>
      <c r="P3778" s="82">
        <v>1</v>
      </c>
      <c r="Q3778" s="24">
        <v>1</v>
      </c>
      <c r="R3778" s="81">
        <f t="shared" si="230"/>
        <v>1</v>
      </c>
      <c r="S3778" s="87"/>
      <c r="T3778" s="19"/>
      <c r="U3778" s="25"/>
      <c r="V3778" s="25"/>
      <c r="W3778" s="81"/>
      <c r="X3778" s="91" t="e">
        <f ca="1">+VLOOKUP(#REF!,REFERENCIAS!$C:$D,2,0)*VLOOKUP(#REF!,PONDERADORES!A:P,IF(AND(INFORMACION!$T3778='REFERENCIAS RIESGO'!$C$36,INFORMACION!$F3778=REFERENCIAS!$C$24),16,IF(INFORMACION!$T3778='REFERENCIAS RIESGO'!$C$36,13,IF(INFORMACION!$F3778=REFERENCIAS!$C$24,10,7))),0)+VLOOKUP(K3778,REFERENCIAS!$C:$D,2,0)*VLOOKUP($K$2,PONDERADORES!A:P,IF(AND(INFORMACION!$T3778='REFERENCIAS RIESGO'!$C$36,INFORMACION!$F3778=REFERENCIAS!$C$24),16,IF(INFORMACION!$T3778='REFERENCIAS RIESGO'!$C$36,13,IF(INFORMACION!$F3778=REFERENCIAS!$C$24,10,7))),0)+VLOOKUP(L3778,REFERENCIAS!$C:$D,2,0)*VLOOKUP($L$2,PONDERADORES!A:P,IF(AND(INFORMACION!$T3778='REFERENCIAS RIESGO'!$C$36,INFORMACION!$F3778=REFERENCIAS!$C$24),16,IF(INFORMACION!$T3778='REFERENCIAS RIESGO'!$C$36,13,IF(INFORMACION!$F3778=REFERENCIAS!$C$24,10,7))),0)+VLOOKUP(F3778,REFERENCIAS!$C:$D,2,0)*VLOOKUP($F$2,PONDERADORES!A:P,IF(AND(INFORMACION!$T3778='REFERENCIAS RIESGO'!$C$36,INFORMACION!$F3778=REFERENCIAS!$C$24),16,IF(INFORMACION!$T3778='REFERENCIAS RIESGO'!$C$36,13,IF(INFORMACION!$F3778=REFERENCIAS!$C$24,10,7))),0)+VLOOKUP(T3778,REFERENCIAS!$C:$D,2,0)*VLOOKUP($T$2,PONDERADORES!A:P,IF(AND(INFORMACION!$T3778='REFERENCIAS RIESGO'!$C$36,INFORMACION!$F3778=REFERENCIAS!$C$24),16,IF(INFORMACION!$T3778='REFERENCIAS RIESGO'!$C$36,13,IF(INFORMACION!$F3778=REFERENCIAS!$C$24,10,7))),0)+VLOOKUP(IF(J3778&lt;=0.2,0.2,IF(AND(J3778&gt;0.2,J3778&lt;=0.4),0.4,IF(AND(J3778&gt;0.4,J3778&lt;=0.6),0.6,IF(AND(J3778&gt;0.6,J3778&lt;=0.8),0.8,IF(AND(J3778&gt;0.8,J3778&lt;=1),1))))),REFERENCIAS!$C:$D,2,0)*VLOOKUP($J$2,PONDERADORES!A:P,IF(AND(INFORMACION!$T3778='REFERENCIAS RIESGO'!$C$36,INFORMACION!$F3778=REFERENCIAS!$C$24),16,IF(INFORMACION!$T3778='REFERENCIAS RIESGO'!$C$36,13,IF(INFORMACION!$F3778=REFERENCIAS!$C$24,10,7))),0)</f>
        <v>#REF!</v>
      </c>
      <c r="Y3778" s="68">
        <f>+VLOOKUP(M3778,REFERENCIAS!$C:$D,2,0)*VLOOKUP($M$2,PONDERADORES!$A$7:$G$9,7,0)+VLOOKUP(N3778,REFERENCIAS!$C:$D,2,0)*VLOOKUP($N$2,PONDERADORES!$A$7:$G$9,7,0)+VLOOKUP(O3778,REFERENCIAS!$C:$D,2,0)*VLOOKUP($O$2,PONDERADORES!$A$7:$G$9,7,0)</f>
        <v>0.2</v>
      </c>
      <c r="Z3778" s="2">
        <f>+VLOOKUP(IF(R3778&lt;0.1,0,IF(AND(R3778&gt;=0.1,R3778&lt;0.2),0.1,IF(AND(R3778&gt;=0.2,R3778&lt;0.3),0.2,IF(R3778&gt;0.3,0.3,)))),REFERENCIAS!$C:$D,2,0)*VLOOKUP($R$2,PONDERADORES!$A$11:$G$11,7,0)</f>
        <v>15</v>
      </c>
      <c r="AA3778" s="92"/>
      <c r="AB3778" s="95" t="e">
        <f t="shared" ca="1" si="231"/>
        <v>#REF!</v>
      </c>
      <c r="AC3778" s="23" t="e">
        <f ca="1">IF(AB3778&gt;REFERENCIAS!$C$62,REFERENCIAS!$B$62,IF(AND(AB3778&gt;=REFERENCIAS!$C$63,AB3778&lt;REFERENCIAS!$D$63),REFERENCIAS!$B$63,IF(AND(AB3778&gt;REFERENCIAS!$C$64,AB3778&lt;=REFERENCIAS!$D$64),REFERENCIAS!$B$64,IF(AND(AB3778&gt;=REFERENCIAS!$C$65,AB3778&lt;REFERENCIAS!$D$65),REFERENCIAS!$B$65, "Revisar"))))</f>
        <v>#REF!</v>
      </c>
      <c r="AD3778" s="94" t="e">
        <f ca="1">VLOOKUP(AC3778,REFERENCIAS!$B$62:$G$65,4,FALSE)</f>
        <v>#REF!</v>
      </c>
    </row>
    <row r="3779" spans="1:30" ht="17.25" x14ac:dyDescent="0.25">
      <c r="A3779" s="74"/>
      <c r="B3779" s="19"/>
      <c r="C3779" s="19"/>
      <c r="D3779" s="50"/>
      <c r="E3779" s="73"/>
      <c r="F3779" s="74"/>
      <c r="G3779" s="9"/>
      <c r="H3779" s="48"/>
      <c r="I3779" s="49">
        <f t="shared" ca="1" si="232"/>
        <v>2022</v>
      </c>
      <c r="J3779" s="22">
        <f t="shared" ca="1" si="229"/>
        <v>1</v>
      </c>
      <c r="K3779" s="19"/>
      <c r="L3779" s="73"/>
      <c r="M3779" s="74"/>
      <c r="N3779" s="19"/>
      <c r="O3779" s="73"/>
      <c r="P3779" s="82">
        <v>1</v>
      </c>
      <c r="Q3779" s="24">
        <v>1</v>
      </c>
      <c r="R3779" s="81">
        <f t="shared" si="230"/>
        <v>1</v>
      </c>
      <c r="S3779" s="87"/>
      <c r="T3779" s="19"/>
      <c r="U3779" s="25"/>
      <c r="V3779" s="25"/>
      <c r="W3779" s="81"/>
      <c r="X3779" s="91" t="e">
        <f ca="1">+VLOOKUP(#REF!,REFERENCIAS!$C:$D,2,0)*VLOOKUP(#REF!,PONDERADORES!A:P,IF(AND(INFORMACION!$T3779='REFERENCIAS RIESGO'!$C$36,INFORMACION!$F3779=REFERENCIAS!$C$24),16,IF(INFORMACION!$T3779='REFERENCIAS RIESGO'!$C$36,13,IF(INFORMACION!$F3779=REFERENCIAS!$C$24,10,7))),0)+VLOOKUP(K3779,REFERENCIAS!$C:$D,2,0)*VLOOKUP($K$2,PONDERADORES!A:P,IF(AND(INFORMACION!$T3779='REFERENCIAS RIESGO'!$C$36,INFORMACION!$F3779=REFERENCIAS!$C$24),16,IF(INFORMACION!$T3779='REFERENCIAS RIESGO'!$C$36,13,IF(INFORMACION!$F3779=REFERENCIAS!$C$24,10,7))),0)+VLOOKUP(L3779,REFERENCIAS!$C:$D,2,0)*VLOOKUP($L$2,PONDERADORES!A:P,IF(AND(INFORMACION!$T3779='REFERENCIAS RIESGO'!$C$36,INFORMACION!$F3779=REFERENCIAS!$C$24),16,IF(INFORMACION!$T3779='REFERENCIAS RIESGO'!$C$36,13,IF(INFORMACION!$F3779=REFERENCIAS!$C$24,10,7))),0)+VLOOKUP(F3779,REFERENCIAS!$C:$D,2,0)*VLOOKUP($F$2,PONDERADORES!A:P,IF(AND(INFORMACION!$T3779='REFERENCIAS RIESGO'!$C$36,INFORMACION!$F3779=REFERENCIAS!$C$24),16,IF(INFORMACION!$T3779='REFERENCIAS RIESGO'!$C$36,13,IF(INFORMACION!$F3779=REFERENCIAS!$C$24,10,7))),0)+VLOOKUP(T3779,REFERENCIAS!$C:$D,2,0)*VLOOKUP($T$2,PONDERADORES!A:P,IF(AND(INFORMACION!$T3779='REFERENCIAS RIESGO'!$C$36,INFORMACION!$F3779=REFERENCIAS!$C$24),16,IF(INFORMACION!$T3779='REFERENCIAS RIESGO'!$C$36,13,IF(INFORMACION!$F3779=REFERENCIAS!$C$24,10,7))),0)+VLOOKUP(IF(J3779&lt;=0.2,0.2,IF(AND(J3779&gt;0.2,J3779&lt;=0.4),0.4,IF(AND(J3779&gt;0.4,J3779&lt;=0.6),0.6,IF(AND(J3779&gt;0.6,J3779&lt;=0.8),0.8,IF(AND(J3779&gt;0.8,J3779&lt;=1),1))))),REFERENCIAS!$C:$D,2,0)*VLOOKUP($J$2,PONDERADORES!A:P,IF(AND(INFORMACION!$T3779='REFERENCIAS RIESGO'!$C$36,INFORMACION!$F3779=REFERENCIAS!$C$24),16,IF(INFORMACION!$T3779='REFERENCIAS RIESGO'!$C$36,13,IF(INFORMACION!$F3779=REFERENCIAS!$C$24,10,7))),0)</f>
        <v>#REF!</v>
      </c>
      <c r="Y3779" s="68">
        <f>+VLOOKUP(M3779,REFERENCIAS!$C:$D,2,0)*VLOOKUP($M$2,PONDERADORES!$A$7:$G$9,7,0)+VLOOKUP(N3779,REFERENCIAS!$C:$D,2,0)*VLOOKUP($N$2,PONDERADORES!$A$7:$G$9,7,0)+VLOOKUP(O3779,REFERENCIAS!$C:$D,2,0)*VLOOKUP($O$2,PONDERADORES!$A$7:$G$9,7,0)</f>
        <v>0.2</v>
      </c>
      <c r="Z3779" s="2">
        <f>+VLOOKUP(IF(R3779&lt;0.1,0,IF(AND(R3779&gt;=0.1,R3779&lt;0.2),0.1,IF(AND(R3779&gt;=0.2,R3779&lt;0.3),0.2,IF(R3779&gt;0.3,0.3,)))),REFERENCIAS!$C:$D,2,0)*VLOOKUP($R$2,PONDERADORES!$A$11:$G$11,7,0)</f>
        <v>15</v>
      </c>
      <c r="AA3779" s="92"/>
      <c r="AB3779" s="95" t="e">
        <f t="shared" ca="1" si="231"/>
        <v>#REF!</v>
      </c>
      <c r="AC3779" s="23" t="e">
        <f ca="1">IF(AB3779&gt;REFERENCIAS!$C$62,REFERENCIAS!$B$62,IF(AND(AB3779&gt;=REFERENCIAS!$C$63,AB3779&lt;REFERENCIAS!$D$63),REFERENCIAS!$B$63,IF(AND(AB3779&gt;REFERENCIAS!$C$64,AB3779&lt;=REFERENCIAS!$D$64),REFERENCIAS!$B$64,IF(AND(AB3779&gt;=REFERENCIAS!$C$65,AB3779&lt;REFERENCIAS!$D$65),REFERENCIAS!$B$65, "Revisar"))))</f>
        <v>#REF!</v>
      </c>
      <c r="AD3779" s="94" t="e">
        <f ca="1">VLOOKUP(AC3779,REFERENCIAS!$B$62:$G$65,4,FALSE)</f>
        <v>#REF!</v>
      </c>
    </row>
    <row r="3780" spans="1:30" ht="17.25" x14ac:dyDescent="0.25">
      <c r="A3780" s="74"/>
      <c r="B3780" s="19"/>
      <c r="C3780" s="19"/>
      <c r="D3780" s="50"/>
      <c r="E3780" s="73"/>
      <c r="F3780" s="74"/>
      <c r="G3780" s="9"/>
      <c r="H3780" s="48"/>
      <c r="I3780" s="49">
        <f t="shared" ca="1" si="232"/>
        <v>2022</v>
      </c>
      <c r="J3780" s="22">
        <f t="shared" ref="J3780:J3843" ca="1" si="233">IF(I3780&gt;G3780,1,I3780/G3780)</f>
        <v>1</v>
      </c>
      <c r="K3780" s="19"/>
      <c r="L3780" s="73"/>
      <c r="M3780" s="74"/>
      <c r="N3780" s="19"/>
      <c r="O3780" s="73"/>
      <c r="P3780" s="82">
        <v>1</v>
      </c>
      <c r="Q3780" s="24">
        <v>1</v>
      </c>
      <c r="R3780" s="81">
        <f t="shared" si="230"/>
        <v>1</v>
      </c>
      <c r="S3780" s="87"/>
      <c r="T3780" s="19"/>
      <c r="U3780" s="25"/>
      <c r="V3780" s="25"/>
      <c r="W3780" s="81"/>
      <c r="X3780" s="91" t="e">
        <f ca="1">+VLOOKUP(#REF!,REFERENCIAS!$C:$D,2,0)*VLOOKUP(#REF!,PONDERADORES!A:P,IF(AND(INFORMACION!$T3780='REFERENCIAS RIESGO'!$C$36,INFORMACION!$F3780=REFERENCIAS!$C$24),16,IF(INFORMACION!$T3780='REFERENCIAS RIESGO'!$C$36,13,IF(INFORMACION!$F3780=REFERENCIAS!$C$24,10,7))),0)+VLOOKUP(K3780,REFERENCIAS!$C:$D,2,0)*VLOOKUP($K$2,PONDERADORES!A:P,IF(AND(INFORMACION!$T3780='REFERENCIAS RIESGO'!$C$36,INFORMACION!$F3780=REFERENCIAS!$C$24),16,IF(INFORMACION!$T3780='REFERENCIAS RIESGO'!$C$36,13,IF(INFORMACION!$F3780=REFERENCIAS!$C$24,10,7))),0)+VLOOKUP(L3780,REFERENCIAS!$C:$D,2,0)*VLOOKUP($L$2,PONDERADORES!A:P,IF(AND(INFORMACION!$T3780='REFERENCIAS RIESGO'!$C$36,INFORMACION!$F3780=REFERENCIAS!$C$24),16,IF(INFORMACION!$T3780='REFERENCIAS RIESGO'!$C$36,13,IF(INFORMACION!$F3780=REFERENCIAS!$C$24,10,7))),0)+VLOOKUP(F3780,REFERENCIAS!$C:$D,2,0)*VLOOKUP($F$2,PONDERADORES!A:P,IF(AND(INFORMACION!$T3780='REFERENCIAS RIESGO'!$C$36,INFORMACION!$F3780=REFERENCIAS!$C$24),16,IF(INFORMACION!$T3780='REFERENCIAS RIESGO'!$C$36,13,IF(INFORMACION!$F3780=REFERENCIAS!$C$24,10,7))),0)+VLOOKUP(T3780,REFERENCIAS!$C:$D,2,0)*VLOOKUP($T$2,PONDERADORES!A:P,IF(AND(INFORMACION!$T3780='REFERENCIAS RIESGO'!$C$36,INFORMACION!$F3780=REFERENCIAS!$C$24),16,IF(INFORMACION!$T3780='REFERENCIAS RIESGO'!$C$36,13,IF(INFORMACION!$F3780=REFERENCIAS!$C$24,10,7))),0)+VLOOKUP(IF(J3780&lt;=0.2,0.2,IF(AND(J3780&gt;0.2,J3780&lt;=0.4),0.4,IF(AND(J3780&gt;0.4,J3780&lt;=0.6),0.6,IF(AND(J3780&gt;0.6,J3780&lt;=0.8),0.8,IF(AND(J3780&gt;0.8,J3780&lt;=1),1))))),REFERENCIAS!$C:$D,2,0)*VLOOKUP($J$2,PONDERADORES!A:P,IF(AND(INFORMACION!$T3780='REFERENCIAS RIESGO'!$C$36,INFORMACION!$F3780=REFERENCIAS!$C$24),16,IF(INFORMACION!$T3780='REFERENCIAS RIESGO'!$C$36,13,IF(INFORMACION!$F3780=REFERENCIAS!$C$24,10,7))),0)</f>
        <v>#REF!</v>
      </c>
      <c r="Y3780" s="68">
        <f>+VLOOKUP(M3780,REFERENCIAS!$C:$D,2,0)*VLOOKUP($M$2,PONDERADORES!$A$7:$G$9,7,0)+VLOOKUP(N3780,REFERENCIAS!$C:$D,2,0)*VLOOKUP($N$2,PONDERADORES!$A$7:$G$9,7,0)+VLOOKUP(O3780,REFERENCIAS!$C:$D,2,0)*VLOOKUP($O$2,PONDERADORES!$A$7:$G$9,7,0)</f>
        <v>0.2</v>
      </c>
      <c r="Z3780" s="2">
        <f>+VLOOKUP(IF(R3780&lt;0.1,0,IF(AND(R3780&gt;=0.1,R3780&lt;0.2),0.1,IF(AND(R3780&gt;=0.2,R3780&lt;0.3),0.2,IF(R3780&gt;0.3,0.3,)))),REFERENCIAS!$C:$D,2,0)*VLOOKUP($R$2,PONDERADORES!$A$11:$G$11,7,0)</f>
        <v>15</v>
      </c>
      <c r="AA3780" s="92"/>
      <c r="AB3780" s="95" t="e">
        <f t="shared" ca="1" si="231"/>
        <v>#REF!</v>
      </c>
      <c r="AC3780" s="23" t="e">
        <f ca="1">IF(AB3780&gt;REFERENCIAS!$C$62,REFERENCIAS!$B$62,IF(AND(AB3780&gt;=REFERENCIAS!$C$63,AB3780&lt;REFERENCIAS!$D$63),REFERENCIAS!$B$63,IF(AND(AB3780&gt;REFERENCIAS!$C$64,AB3780&lt;=REFERENCIAS!$D$64),REFERENCIAS!$B$64,IF(AND(AB3780&gt;=REFERENCIAS!$C$65,AB3780&lt;REFERENCIAS!$D$65),REFERENCIAS!$B$65, "Revisar"))))</f>
        <v>#REF!</v>
      </c>
      <c r="AD3780" s="94" t="e">
        <f ca="1">VLOOKUP(AC3780,REFERENCIAS!$B$62:$G$65,4,FALSE)</f>
        <v>#REF!</v>
      </c>
    </row>
    <row r="3781" spans="1:30" ht="17.25" x14ac:dyDescent="0.25">
      <c r="A3781" s="74"/>
      <c r="B3781" s="19"/>
      <c r="C3781" s="19"/>
      <c r="D3781" s="50"/>
      <c r="E3781" s="73"/>
      <c r="F3781" s="74"/>
      <c r="G3781" s="9"/>
      <c r="H3781" s="48"/>
      <c r="I3781" s="49">
        <f t="shared" ca="1" si="232"/>
        <v>2022</v>
      </c>
      <c r="J3781" s="22">
        <f t="shared" ca="1" si="233"/>
        <v>1</v>
      </c>
      <c r="K3781" s="19"/>
      <c r="L3781" s="73"/>
      <c r="M3781" s="74"/>
      <c r="N3781" s="19"/>
      <c r="O3781" s="73"/>
      <c r="P3781" s="82">
        <v>1</v>
      </c>
      <c r="Q3781" s="24">
        <v>1</v>
      </c>
      <c r="R3781" s="81">
        <f t="shared" si="230"/>
        <v>1</v>
      </c>
      <c r="S3781" s="87"/>
      <c r="T3781" s="19"/>
      <c r="U3781" s="25"/>
      <c r="V3781" s="25"/>
      <c r="W3781" s="81"/>
      <c r="X3781" s="91" t="e">
        <f ca="1">+VLOOKUP(#REF!,REFERENCIAS!$C:$D,2,0)*VLOOKUP(#REF!,PONDERADORES!A:P,IF(AND(INFORMACION!$T3781='REFERENCIAS RIESGO'!$C$36,INFORMACION!$F3781=REFERENCIAS!$C$24),16,IF(INFORMACION!$T3781='REFERENCIAS RIESGO'!$C$36,13,IF(INFORMACION!$F3781=REFERENCIAS!$C$24,10,7))),0)+VLOOKUP(K3781,REFERENCIAS!$C:$D,2,0)*VLOOKUP($K$2,PONDERADORES!A:P,IF(AND(INFORMACION!$T3781='REFERENCIAS RIESGO'!$C$36,INFORMACION!$F3781=REFERENCIAS!$C$24),16,IF(INFORMACION!$T3781='REFERENCIAS RIESGO'!$C$36,13,IF(INFORMACION!$F3781=REFERENCIAS!$C$24,10,7))),0)+VLOOKUP(L3781,REFERENCIAS!$C:$D,2,0)*VLOOKUP($L$2,PONDERADORES!A:P,IF(AND(INFORMACION!$T3781='REFERENCIAS RIESGO'!$C$36,INFORMACION!$F3781=REFERENCIAS!$C$24),16,IF(INFORMACION!$T3781='REFERENCIAS RIESGO'!$C$36,13,IF(INFORMACION!$F3781=REFERENCIAS!$C$24,10,7))),0)+VLOOKUP(F3781,REFERENCIAS!$C:$D,2,0)*VLOOKUP($F$2,PONDERADORES!A:P,IF(AND(INFORMACION!$T3781='REFERENCIAS RIESGO'!$C$36,INFORMACION!$F3781=REFERENCIAS!$C$24),16,IF(INFORMACION!$T3781='REFERENCIAS RIESGO'!$C$36,13,IF(INFORMACION!$F3781=REFERENCIAS!$C$24,10,7))),0)+VLOOKUP(T3781,REFERENCIAS!$C:$D,2,0)*VLOOKUP($T$2,PONDERADORES!A:P,IF(AND(INFORMACION!$T3781='REFERENCIAS RIESGO'!$C$36,INFORMACION!$F3781=REFERENCIAS!$C$24),16,IF(INFORMACION!$T3781='REFERENCIAS RIESGO'!$C$36,13,IF(INFORMACION!$F3781=REFERENCIAS!$C$24,10,7))),0)+VLOOKUP(IF(J3781&lt;=0.2,0.2,IF(AND(J3781&gt;0.2,J3781&lt;=0.4),0.4,IF(AND(J3781&gt;0.4,J3781&lt;=0.6),0.6,IF(AND(J3781&gt;0.6,J3781&lt;=0.8),0.8,IF(AND(J3781&gt;0.8,J3781&lt;=1),1))))),REFERENCIAS!$C:$D,2,0)*VLOOKUP($J$2,PONDERADORES!A:P,IF(AND(INFORMACION!$T3781='REFERENCIAS RIESGO'!$C$36,INFORMACION!$F3781=REFERENCIAS!$C$24),16,IF(INFORMACION!$T3781='REFERENCIAS RIESGO'!$C$36,13,IF(INFORMACION!$F3781=REFERENCIAS!$C$24,10,7))),0)</f>
        <v>#REF!</v>
      </c>
      <c r="Y3781" s="68">
        <f>+VLOOKUP(M3781,REFERENCIAS!$C:$D,2,0)*VLOOKUP($M$2,PONDERADORES!$A$7:$G$9,7,0)+VLOOKUP(N3781,REFERENCIAS!$C:$D,2,0)*VLOOKUP($N$2,PONDERADORES!$A$7:$G$9,7,0)+VLOOKUP(O3781,REFERENCIAS!$C:$D,2,0)*VLOOKUP($O$2,PONDERADORES!$A$7:$G$9,7,0)</f>
        <v>0.2</v>
      </c>
      <c r="Z3781" s="2">
        <f>+VLOOKUP(IF(R3781&lt;0.1,0,IF(AND(R3781&gt;=0.1,R3781&lt;0.2),0.1,IF(AND(R3781&gt;=0.2,R3781&lt;0.3),0.2,IF(R3781&gt;0.3,0.3,)))),REFERENCIAS!$C:$D,2,0)*VLOOKUP($R$2,PONDERADORES!$A$11:$G$11,7,0)</f>
        <v>15</v>
      </c>
      <c r="AA3781" s="92"/>
      <c r="AB3781" s="95" t="e">
        <f t="shared" ca="1" si="231"/>
        <v>#REF!</v>
      </c>
      <c r="AC3781" s="23" t="e">
        <f ca="1">IF(AB3781&gt;REFERENCIAS!$C$62,REFERENCIAS!$B$62,IF(AND(AB3781&gt;=REFERENCIAS!$C$63,AB3781&lt;REFERENCIAS!$D$63),REFERENCIAS!$B$63,IF(AND(AB3781&gt;REFERENCIAS!$C$64,AB3781&lt;=REFERENCIAS!$D$64),REFERENCIAS!$B$64,IF(AND(AB3781&gt;=REFERENCIAS!$C$65,AB3781&lt;REFERENCIAS!$D$65),REFERENCIAS!$B$65, "Revisar"))))</f>
        <v>#REF!</v>
      </c>
      <c r="AD3781" s="94" t="e">
        <f ca="1">VLOOKUP(AC3781,REFERENCIAS!$B$62:$G$65,4,FALSE)</f>
        <v>#REF!</v>
      </c>
    </row>
    <row r="3782" spans="1:30" ht="17.25" x14ac:dyDescent="0.25">
      <c r="A3782" s="74"/>
      <c r="B3782" s="19"/>
      <c r="C3782" s="19"/>
      <c r="D3782" s="50"/>
      <c r="E3782" s="73"/>
      <c r="F3782" s="74"/>
      <c r="G3782" s="9"/>
      <c r="H3782" s="48"/>
      <c r="I3782" s="49">
        <f t="shared" ca="1" si="232"/>
        <v>2022</v>
      </c>
      <c r="J3782" s="22">
        <f t="shared" ca="1" si="233"/>
        <v>1</v>
      </c>
      <c r="K3782" s="19"/>
      <c r="L3782" s="73"/>
      <c r="M3782" s="74"/>
      <c r="N3782" s="19"/>
      <c r="O3782" s="73"/>
      <c r="P3782" s="82">
        <v>1</v>
      </c>
      <c r="Q3782" s="24">
        <v>1</v>
      </c>
      <c r="R3782" s="81">
        <f t="shared" ref="R3782:R3845" si="234">+Q3782/P3782</f>
        <v>1</v>
      </c>
      <c r="S3782" s="87"/>
      <c r="T3782" s="19"/>
      <c r="U3782" s="25"/>
      <c r="V3782" s="25"/>
      <c r="W3782" s="81"/>
      <c r="X3782" s="91" t="e">
        <f ca="1">+VLOOKUP(#REF!,REFERENCIAS!$C:$D,2,0)*VLOOKUP(#REF!,PONDERADORES!A:P,IF(AND(INFORMACION!$T3782='REFERENCIAS RIESGO'!$C$36,INFORMACION!$F3782=REFERENCIAS!$C$24),16,IF(INFORMACION!$T3782='REFERENCIAS RIESGO'!$C$36,13,IF(INFORMACION!$F3782=REFERENCIAS!$C$24,10,7))),0)+VLOOKUP(K3782,REFERENCIAS!$C:$D,2,0)*VLOOKUP($K$2,PONDERADORES!A:P,IF(AND(INFORMACION!$T3782='REFERENCIAS RIESGO'!$C$36,INFORMACION!$F3782=REFERENCIAS!$C$24),16,IF(INFORMACION!$T3782='REFERENCIAS RIESGO'!$C$36,13,IF(INFORMACION!$F3782=REFERENCIAS!$C$24,10,7))),0)+VLOOKUP(L3782,REFERENCIAS!$C:$D,2,0)*VLOOKUP($L$2,PONDERADORES!A:P,IF(AND(INFORMACION!$T3782='REFERENCIAS RIESGO'!$C$36,INFORMACION!$F3782=REFERENCIAS!$C$24),16,IF(INFORMACION!$T3782='REFERENCIAS RIESGO'!$C$36,13,IF(INFORMACION!$F3782=REFERENCIAS!$C$24,10,7))),0)+VLOOKUP(F3782,REFERENCIAS!$C:$D,2,0)*VLOOKUP($F$2,PONDERADORES!A:P,IF(AND(INFORMACION!$T3782='REFERENCIAS RIESGO'!$C$36,INFORMACION!$F3782=REFERENCIAS!$C$24),16,IF(INFORMACION!$T3782='REFERENCIAS RIESGO'!$C$36,13,IF(INFORMACION!$F3782=REFERENCIAS!$C$24,10,7))),0)+VLOOKUP(T3782,REFERENCIAS!$C:$D,2,0)*VLOOKUP($T$2,PONDERADORES!A:P,IF(AND(INFORMACION!$T3782='REFERENCIAS RIESGO'!$C$36,INFORMACION!$F3782=REFERENCIAS!$C$24),16,IF(INFORMACION!$T3782='REFERENCIAS RIESGO'!$C$36,13,IF(INFORMACION!$F3782=REFERENCIAS!$C$24,10,7))),0)+VLOOKUP(IF(J3782&lt;=0.2,0.2,IF(AND(J3782&gt;0.2,J3782&lt;=0.4),0.4,IF(AND(J3782&gt;0.4,J3782&lt;=0.6),0.6,IF(AND(J3782&gt;0.6,J3782&lt;=0.8),0.8,IF(AND(J3782&gt;0.8,J3782&lt;=1),1))))),REFERENCIAS!$C:$D,2,0)*VLOOKUP($J$2,PONDERADORES!A:P,IF(AND(INFORMACION!$T3782='REFERENCIAS RIESGO'!$C$36,INFORMACION!$F3782=REFERENCIAS!$C$24),16,IF(INFORMACION!$T3782='REFERENCIAS RIESGO'!$C$36,13,IF(INFORMACION!$F3782=REFERENCIAS!$C$24,10,7))),0)</f>
        <v>#REF!</v>
      </c>
      <c r="Y3782" s="68">
        <f>+VLOOKUP(M3782,REFERENCIAS!$C:$D,2,0)*VLOOKUP($M$2,PONDERADORES!$A$7:$G$9,7,0)+VLOOKUP(N3782,REFERENCIAS!$C:$D,2,0)*VLOOKUP($N$2,PONDERADORES!$A$7:$G$9,7,0)+VLOOKUP(O3782,REFERENCIAS!$C:$D,2,0)*VLOOKUP($O$2,PONDERADORES!$A$7:$G$9,7,0)</f>
        <v>0.2</v>
      </c>
      <c r="Z3782" s="2">
        <f>+VLOOKUP(IF(R3782&lt;0.1,0,IF(AND(R3782&gt;=0.1,R3782&lt;0.2),0.1,IF(AND(R3782&gt;=0.2,R3782&lt;0.3),0.2,IF(R3782&gt;0.3,0.3,)))),REFERENCIAS!$C:$D,2,0)*VLOOKUP($R$2,PONDERADORES!$A$11:$G$11,7,0)</f>
        <v>15</v>
      </c>
      <c r="AA3782" s="92"/>
      <c r="AB3782" s="95" t="e">
        <f t="shared" ref="AB3782:AB3845" ca="1" si="235">+X3782+Y3782+Z3782</f>
        <v>#REF!</v>
      </c>
      <c r="AC3782" s="23" t="e">
        <f ca="1">IF(AB3782&gt;REFERENCIAS!$C$62,REFERENCIAS!$B$62,IF(AND(AB3782&gt;=REFERENCIAS!$C$63,AB3782&lt;REFERENCIAS!$D$63),REFERENCIAS!$B$63,IF(AND(AB3782&gt;REFERENCIAS!$C$64,AB3782&lt;=REFERENCIAS!$D$64),REFERENCIAS!$B$64,IF(AND(AB3782&gt;=REFERENCIAS!$C$65,AB3782&lt;REFERENCIAS!$D$65),REFERENCIAS!$B$65, "Revisar"))))</f>
        <v>#REF!</v>
      </c>
      <c r="AD3782" s="94" t="e">
        <f ca="1">VLOOKUP(AC3782,REFERENCIAS!$B$62:$G$65,4,FALSE)</f>
        <v>#REF!</v>
      </c>
    </row>
    <row r="3783" spans="1:30" ht="17.25" x14ac:dyDescent="0.25">
      <c r="A3783" s="74"/>
      <c r="B3783" s="19"/>
      <c r="C3783" s="19"/>
      <c r="D3783" s="50"/>
      <c r="E3783" s="73"/>
      <c r="F3783" s="74"/>
      <c r="G3783" s="9"/>
      <c r="H3783" s="48"/>
      <c r="I3783" s="49">
        <f t="shared" ca="1" si="232"/>
        <v>2022</v>
      </c>
      <c r="J3783" s="22">
        <f t="shared" ca="1" si="233"/>
        <v>1</v>
      </c>
      <c r="K3783" s="19"/>
      <c r="L3783" s="73"/>
      <c r="M3783" s="74"/>
      <c r="N3783" s="19"/>
      <c r="O3783" s="73"/>
      <c r="P3783" s="82">
        <v>1</v>
      </c>
      <c r="Q3783" s="24">
        <v>1</v>
      </c>
      <c r="R3783" s="81">
        <f t="shared" si="234"/>
        <v>1</v>
      </c>
      <c r="S3783" s="87"/>
      <c r="T3783" s="19"/>
      <c r="U3783" s="25"/>
      <c r="V3783" s="25"/>
      <c r="W3783" s="81"/>
      <c r="X3783" s="91" t="e">
        <f ca="1">+VLOOKUP(#REF!,REFERENCIAS!$C:$D,2,0)*VLOOKUP(#REF!,PONDERADORES!A:P,IF(AND(INFORMACION!$T3783='REFERENCIAS RIESGO'!$C$36,INFORMACION!$F3783=REFERENCIAS!$C$24),16,IF(INFORMACION!$T3783='REFERENCIAS RIESGO'!$C$36,13,IF(INFORMACION!$F3783=REFERENCIAS!$C$24,10,7))),0)+VLOOKUP(K3783,REFERENCIAS!$C:$D,2,0)*VLOOKUP($K$2,PONDERADORES!A:P,IF(AND(INFORMACION!$T3783='REFERENCIAS RIESGO'!$C$36,INFORMACION!$F3783=REFERENCIAS!$C$24),16,IF(INFORMACION!$T3783='REFERENCIAS RIESGO'!$C$36,13,IF(INFORMACION!$F3783=REFERENCIAS!$C$24,10,7))),0)+VLOOKUP(L3783,REFERENCIAS!$C:$D,2,0)*VLOOKUP($L$2,PONDERADORES!A:P,IF(AND(INFORMACION!$T3783='REFERENCIAS RIESGO'!$C$36,INFORMACION!$F3783=REFERENCIAS!$C$24),16,IF(INFORMACION!$T3783='REFERENCIAS RIESGO'!$C$36,13,IF(INFORMACION!$F3783=REFERENCIAS!$C$24,10,7))),0)+VLOOKUP(F3783,REFERENCIAS!$C:$D,2,0)*VLOOKUP($F$2,PONDERADORES!A:P,IF(AND(INFORMACION!$T3783='REFERENCIAS RIESGO'!$C$36,INFORMACION!$F3783=REFERENCIAS!$C$24),16,IF(INFORMACION!$T3783='REFERENCIAS RIESGO'!$C$36,13,IF(INFORMACION!$F3783=REFERENCIAS!$C$24,10,7))),0)+VLOOKUP(T3783,REFERENCIAS!$C:$D,2,0)*VLOOKUP($T$2,PONDERADORES!A:P,IF(AND(INFORMACION!$T3783='REFERENCIAS RIESGO'!$C$36,INFORMACION!$F3783=REFERENCIAS!$C$24),16,IF(INFORMACION!$T3783='REFERENCIAS RIESGO'!$C$36,13,IF(INFORMACION!$F3783=REFERENCIAS!$C$24,10,7))),0)+VLOOKUP(IF(J3783&lt;=0.2,0.2,IF(AND(J3783&gt;0.2,J3783&lt;=0.4),0.4,IF(AND(J3783&gt;0.4,J3783&lt;=0.6),0.6,IF(AND(J3783&gt;0.6,J3783&lt;=0.8),0.8,IF(AND(J3783&gt;0.8,J3783&lt;=1),1))))),REFERENCIAS!$C:$D,2,0)*VLOOKUP($J$2,PONDERADORES!A:P,IF(AND(INFORMACION!$T3783='REFERENCIAS RIESGO'!$C$36,INFORMACION!$F3783=REFERENCIAS!$C$24),16,IF(INFORMACION!$T3783='REFERENCIAS RIESGO'!$C$36,13,IF(INFORMACION!$F3783=REFERENCIAS!$C$24,10,7))),0)</f>
        <v>#REF!</v>
      </c>
      <c r="Y3783" s="68">
        <f>+VLOOKUP(M3783,REFERENCIAS!$C:$D,2,0)*VLOOKUP($M$2,PONDERADORES!$A$7:$G$9,7,0)+VLOOKUP(N3783,REFERENCIAS!$C:$D,2,0)*VLOOKUP($N$2,PONDERADORES!$A$7:$G$9,7,0)+VLOOKUP(O3783,REFERENCIAS!$C:$D,2,0)*VLOOKUP($O$2,PONDERADORES!$A$7:$G$9,7,0)</f>
        <v>0.2</v>
      </c>
      <c r="Z3783" s="2">
        <f>+VLOOKUP(IF(R3783&lt;0.1,0,IF(AND(R3783&gt;=0.1,R3783&lt;0.2),0.1,IF(AND(R3783&gt;=0.2,R3783&lt;0.3),0.2,IF(R3783&gt;0.3,0.3,)))),REFERENCIAS!$C:$D,2,0)*VLOOKUP($R$2,PONDERADORES!$A$11:$G$11,7,0)</f>
        <v>15</v>
      </c>
      <c r="AA3783" s="92"/>
      <c r="AB3783" s="95" t="e">
        <f t="shared" ca="1" si="235"/>
        <v>#REF!</v>
      </c>
      <c r="AC3783" s="23" t="e">
        <f ca="1">IF(AB3783&gt;REFERENCIAS!$C$62,REFERENCIAS!$B$62,IF(AND(AB3783&gt;=REFERENCIAS!$C$63,AB3783&lt;REFERENCIAS!$D$63),REFERENCIAS!$B$63,IF(AND(AB3783&gt;REFERENCIAS!$C$64,AB3783&lt;=REFERENCIAS!$D$64),REFERENCIAS!$B$64,IF(AND(AB3783&gt;=REFERENCIAS!$C$65,AB3783&lt;REFERENCIAS!$D$65),REFERENCIAS!$B$65, "Revisar"))))</f>
        <v>#REF!</v>
      </c>
      <c r="AD3783" s="94" t="e">
        <f ca="1">VLOOKUP(AC3783,REFERENCIAS!$B$62:$G$65,4,FALSE)</f>
        <v>#REF!</v>
      </c>
    </row>
    <row r="3784" spans="1:30" ht="17.25" x14ac:dyDescent="0.25">
      <c r="A3784" s="74"/>
      <c r="B3784" s="19"/>
      <c r="C3784" s="19"/>
      <c r="D3784" s="50"/>
      <c r="E3784" s="73"/>
      <c r="F3784" s="74"/>
      <c r="G3784" s="9"/>
      <c r="H3784" s="48"/>
      <c r="I3784" s="49">
        <f t="shared" ca="1" si="232"/>
        <v>2022</v>
      </c>
      <c r="J3784" s="22">
        <f t="shared" ca="1" si="233"/>
        <v>1</v>
      </c>
      <c r="K3784" s="19"/>
      <c r="L3784" s="73"/>
      <c r="M3784" s="74"/>
      <c r="N3784" s="19"/>
      <c r="O3784" s="73"/>
      <c r="P3784" s="82">
        <v>1</v>
      </c>
      <c r="Q3784" s="24">
        <v>1</v>
      </c>
      <c r="R3784" s="81">
        <f t="shared" si="234"/>
        <v>1</v>
      </c>
      <c r="S3784" s="87"/>
      <c r="T3784" s="19"/>
      <c r="U3784" s="25"/>
      <c r="V3784" s="25"/>
      <c r="W3784" s="81"/>
      <c r="X3784" s="91" t="e">
        <f ca="1">+VLOOKUP(#REF!,REFERENCIAS!$C:$D,2,0)*VLOOKUP(#REF!,PONDERADORES!A:P,IF(AND(INFORMACION!$T3784='REFERENCIAS RIESGO'!$C$36,INFORMACION!$F3784=REFERENCIAS!$C$24),16,IF(INFORMACION!$T3784='REFERENCIAS RIESGO'!$C$36,13,IF(INFORMACION!$F3784=REFERENCIAS!$C$24,10,7))),0)+VLOOKUP(K3784,REFERENCIAS!$C:$D,2,0)*VLOOKUP($K$2,PONDERADORES!A:P,IF(AND(INFORMACION!$T3784='REFERENCIAS RIESGO'!$C$36,INFORMACION!$F3784=REFERENCIAS!$C$24),16,IF(INFORMACION!$T3784='REFERENCIAS RIESGO'!$C$36,13,IF(INFORMACION!$F3784=REFERENCIAS!$C$24,10,7))),0)+VLOOKUP(L3784,REFERENCIAS!$C:$D,2,0)*VLOOKUP($L$2,PONDERADORES!A:P,IF(AND(INFORMACION!$T3784='REFERENCIAS RIESGO'!$C$36,INFORMACION!$F3784=REFERENCIAS!$C$24),16,IF(INFORMACION!$T3784='REFERENCIAS RIESGO'!$C$36,13,IF(INFORMACION!$F3784=REFERENCIAS!$C$24,10,7))),0)+VLOOKUP(F3784,REFERENCIAS!$C:$D,2,0)*VLOOKUP($F$2,PONDERADORES!A:P,IF(AND(INFORMACION!$T3784='REFERENCIAS RIESGO'!$C$36,INFORMACION!$F3784=REFERENCIAS!$C$24),16,IF(INFORMACION!$T3784='REFERENCIAS RIESGO'!$C$36,13,IF(INFORMACION!$F3784=REFERENCIAS!$C$24,10,7))),0)+VLOOKUP(T3784,REFERENCIAS!$C:$D,2,0)*VLOOKUP($T$2,PONDERADORES!A:P,IF(AND(INFORMACION!$T3784='REFERENCIAS RIESGO'!$C$36,INFORMACION!$F3784=REFERENCIAS!$C$24),16,IF(INFORMACION!$T3784='REFERENCIAS RIESGO'!$C$36,13,IF(INFORMACION!$F3784=REFERENCIAS!$C$24,10,7))),0)+VLOOKUP(IF(J3784&lt;=0.2,0.2,IF(AND(J3784&gt;0.2,J3784&lt;=0.4),0.4,IF(AND(J3784&gt;0.4,J3784&lt;=0.6),0.6,IF(AND(J3784&gt;0.6,J3784&lt;=0.8),0.8,IF(AND(J3784&gt;0.8,J3784&lt;=1),1))))),REFERENCIAS!$C:$D,2,0)*VLOOKUP($J$2,PONDERADORES!A:P,IF(AND(INFORMACION!$T3784='REFERENCIAS RIESGO'!$C$36,INFORMACION!$F3784=REFERENCIAS!$C$24),16,IF(INFORMACION!$T3784='REFERENCIAS RIESGO'!$C$36,13,IF(INFORMACION!$F3784=REFERENCIAS!$C$24,10,7))),0)</f>
        <v>#REF!</v>
      </c>
      <c r="Y3784" s="68">
        <f>+VLOOKUP(M3784,REFERENCIAS!$C:$D,2,0)*VLOOKUP($M$2,PONDERADORES!$A$7:$G$9,7,0)+VLOOKUP(N3784,REFERENCIAS!$C:$D,2,0)*VLOOKUP($N$2,PONDERADORES!$A$7:$G$9,7,0)+VLOOKUP(O3784,REFERENCIAS!$C:$D,2,0)*VLOOKUP($O$2,PONDERADORES!$A$7:$G$9,7,0)</f>
        <v>0.2</v>
      </c>
      <c r="Z3784" s="2">
        <f>+VLOOKUP(IF(R3784&lt;0.1,0,IF(AND(R3784&gt;=0.1,R3784&lt;0.2),0.1,IF(AND(R3784&gt;=0.2,R3784&lt;0.3),0.2,IF(R3784&gt;0.3,0.3,)))),REFERENCIAS!$C:$D,2,0)*VLOOKUP($R$2,PONDERADORES!$A$11:$G$11,7,0)</f>
        <v>15</v>
      </c>
      <c r="AA3784" s="92"/>
      <c r="AB3784" s="95" t="e">
        <f t="shared" ca="1" si="235"/>
        <v>#REF!</v>
      </c>
      <c r="AC3784" s="23" t="e">
        <f ca="1">IF(AB3784&gt;REFERENCIAS!$C$62,REFERENCIAS!$B$62,IF(AND(AB3784&gt;=REFERENCIAS!$C$63,AB3784&lt;REFERENCIAS!$D$63),REFERENCIAS!$B$63,IF(AND(AB3784&gt;REFERENCIAS!$C$64,AB3784&lt;=REFERENCIAS!$D$64),REFERENCIAS!$B$64,IF(AND(AB3784&gt;=REFERENCIAS!$C$65,AB3784&lt;REFERENCIAS!$D$65),REFERENCIAS!$B$65, "Revisar"))))</f>
        <v>#REF!</v>
      </c>
      <c r="AD3784" s="94" t="e">
        <f ca="1">VLOOKUP(AC3784,REFERENCIAS!$B$62:$G$65,4,FALSE)</f>
        <v>#REF!</v>
      </c>
    </row>
    <row r="3785" spans="1:30" ht="17.25" x14ac:dyDescent="0.25">
      <c r="A3785" s="74"/>
      <c r="B3785" s="19"/>
      <c r="C3785" s="19"/>
      <c r="D3785" s="50"/>
      <c r="E3785" s="73"/>
      <c r="F3785" s="74"/>
      <c r="G3785" s="9"/>
      <c r="H3785" s="48"/>
      <c r="I3785" s="49">
        <f t="shared" ca="1" si="232"/>
        <v>2022</v>
      </c>
      <c r="J3785" s="22">
        <f t="shared" ca="1" si="233"/>
        <v>1</v>
      </c>
      <c r="K3785" s="19"/>
      <c r="L3785" s="73"/>
      <c r="M3785" s="74"/>
      <c r="N3785" s="19"/>
      <c r="O3785" s="73"/>
      <c r="P3785" s="82">
        <v>1</v>
      </c>
      <c r="Q3785" s="24">
        <v>1</v>
      </c>
      <c r="R3785" s="81">
        <f t="shared" si="234"/>
        <v>1</v>
      </c>
      <c r="S3785" s="87"/>
      <c r="T3785" s="19"/>
      <c r="U3785" s="25"/>
      <c r="V3785" s="25"/>
      <c r="W3785" s="81"/>
      <c r="X3785" s="91" t="e">
        <f ca="1">+VLOOKUP(#REF!,REFERENCIAS!$C:$D,2,0)*VLOOKUP(#REF!,PONDERADORES!A:P,IF(AND(INFORMACION!$T3785='REFERENCIAS RIESGO'!$C$36,INFORMACION!$F3785=REFERENCIAS!$C$24),16,IF(INFORMACION!$T3785='REFERENCIAS RIESGO'!$C$36,13,IF(INFORMACION!$F3785=REFERENCIAS!$C$24,10,7))),0)+VLOOKUP(K3785,REFERENCIAS!$C:$D,2,0)*VLOOKUP($K$2,PONDERADORES!A:P,IF(AND(INFORMACION!$T3785='REFERENCIAS RIESGO'!$C$36,INFORMACION!$F3785=REFERENCIAS!$C$24),16,IF(INFORMACION!$T3785='REFERENCIAS RIESGO'!$C$36,13,IF(INFORMACION!$F3785=REFERENCIAS!$C$24,10,7))),0)+VLOOKUP(L3785,REFERENCIAS!$C:$D,2,0)*VLOOKUP($L$2,PONDERADORES!A:P,IF(AND(INFORMACION!$T3785='REFERENCIAS RIESGO'!$C$36,INFORMACION!$F3785=REFERENCIAS!$C$24),16,IF(INFORMACION!$T3785='REFERENCIAS RIESGO'!$C$36,13,IF(INFORMACION!$F3785=REFERENCIAS!$C$24,10,7))),0)+VLOOKUP(F3785,REFERENCIAS!$C:$D,2,0)*VLOOKUP($F$2,PONDERADORES!A:P,IF(AND(INFORMACION!$T3785='REFERENCIAS RIESGO'!$C$36,INFORMACION!$F3785=REFERENCIAS!$C$24),16,IF(INFORMACION!$T3785='REFERENCIAS RIESGO'!$C$36,13,IF(INFORMACION!$F3785=REFERENCIAS!$C$24,10,7))),0)+VLOOKUP(T3785,REFERENCIAS!$C:$D,2,0)*VLOOKUP($T$2,PONDERADORES!A:P,IF(AND(INFORMACION!$T3785='REFERENCIAS RIESGO'!$C$36,INFORMACION!$F3785=REFERENCIAS!$C$24),16,IF(INFORMACION!$T3785='REFERENCIAS RIESGO'!$C$36,13,IF(INFORMACION!$F3785=REFERENCIAS!$C$24,10,7))),0)+VLOOKUP(IF(J3785&lt;=0.2,0.2,IF(AND(J3785&gt;0.2,J3785&lt;=0.4),0.4,IF(AND(J3785&gt;0.4,J3785&lt;=0.6),0.6,IF(AND(J3785&gt;0.6,J3785&lt;=0.8),0.8,IF(AND(J3785&gt;0.8,J3785&lt;=1),1))))),REFERENCIAS!$C:$D,2,0)*VLOOKUP($J$2,PONDERADORES!A:P,IF(AND(INFORMACION!$T3785='REFERENCIAS RIESGO'!$C$36,INFORMACION!$F3785=REFERENCIAS!$C$24),16,IF(INFORMACION!$T3785='REFERENCIAS RIESGO'!$C$36,13,IF(INFORMACION!$F3785=REFERENCIAS!$C$24,10,7))),0)</f>
        <v>#REF!</v>
      </c>
      <c r="Y3785" s="68">
        <f>+VLOOKUP(M3785,REFERENCIAS!$C:$D,2,0)*VLOOKUP($M$2,PONDERADORES!$A$7:$G$9,7,0)+VLOOKUP(N3785,REFERENCIAS!$C:$D,2,0)*VLOOKUP($N$2,PONDERADORES!$A$7:$G$9,7,0)+VLOOKUP(O3785,REFERENCIAS!$C:$D,2,0)*VLOOKUP($O$2,PONDERADORES!$A$7:$G$9,7,0)</f>
        <v>0.2</v>
      </c>
      <c r="Z3785" s="2">
        <f>+VLOOKUP(IF(R3785&lt;0.1,0,IF(AND(R3785&gt;=0.1,R3785&lt;0.2),0.1,IF(AND(R3785&gt;=0.2,R3785&lt;0.3),0.2,IF(R3785&gt;0.3,0.3,)))),REFERENCIAS!$C:$D,2,0)*VLOOKUP($R$2,PONDERADORES!$A$11:$G$11,7,0)</f>
        <v>15</v>
      </c>
      <c r="AA3785" s="92"/>
      <c r="AB3785" s="95" t="e">
        <f t="shared" ca="1" si="235"/>
        <v>#REF!</v>
      </c>
      <c r="AC3785" s="23" t="e">
        <f ca="1">IF(AB3785&gt;REFERENCIAS!$C$62,REFERENCIAS!$B$62,IF(AND(AB3785&gt;=REFERENCIAS!$C$63,AB3785&lt;REFERENCIAS!$D$63),REFERENCIAS!$B$63,IF(AND(AB3785&gt;REFERENCIAS!$C$64,AB3785&lt;=REFERENCIAS!$D$64),REFERENCIAS!$B$64,IF(AND(AB3785&gt;=REFERENCIAS!$C$65,AB3785&lt;REFERENCIAS!$D$65),REFERENCIAS!$B$65, "Revisar"))))</f>
        <v>#REF!</v>
      </c>
      <c r="AD3785" s="94" t="e">
        <f ca="1">VLOOKUP(AC3785,REFERENCIAS!$B$62:$G$65,4,FALSE)</f>
        <v>#REF!</v>
      </c>
    </row>
    <row r="3786" spans="1:30" ht="17.25" x14ac:dyDescent="0.25">
      <c r="A3786" s="74"/>
      <c r="B3786" s="19"/>
      <c r="C3786" s="19"/>
      <c r="D3786" s="50"/>
      <c r="E3786" s="73"/>
      <c r="F3786" s="74"/>
      <c r="G3786" s="9"/>
      <c r="H3786" s="48"/>
      <c r="I3786" s="49">
        <f t="shared" ca="1" si="232"/>
        <v>2022</v>
      </c>
      <c r="J3786" s="22">
        <f t="shared" ca="1" si="233"/>
        <v>1</v>
      </c>
      <c r="K3786" s="19"/>
      <c r="L3786" s="73"/>
      <c r="M3786" s="74"/>
      <c r="N3786" s="19"/>
      <c r="O3786" s="73"/>
      <c r="P3786" s="82">
        <v>1</v>
      </c>
      <c r="Q3786" s="24">
        <v>1</v>
      </c>
      <c r="R3786" s="81">
        <f t="shared" si="234"/>
        <v>1</v>
      </c>
      <c r="S3786" s="87"/>
      <c r="T3786" s="19"/>
      <c r="U3786" s="25"/>
      <c r="V3786" s="25"/>
      <c r="W3786" s="81"/>
      <c r="X3786" s="91" t="e">
        <f ca="1">+VLOOKUP(#REF!,REFERENCIAS!$C:$D,2,0)*VLOOKUP(#REF!,PONDERADORES!A:P,IF(AND(INFORMACION!$T3786='REFERENCIAS RIESGO'!$C$36,INFORMACION!$F3786=REFERENCIAS!$C$24),16,IF(INFORMACION!$T3786='REFERENCIAS RIESGO'!$C$36,13,IF(INFORMACION!$F3786=REFERENCIAS!$C$24,10,7))),0)+VLOOKUP(K3786,REFERENCIAS!$C:$D,2,0)*VLOOKUP($K$2,PONDERADORES!A:P,IF(AND(INFORMACION!$T3786='REFERENCIAS RIESGO'!$C$36,INFORMACION!$F3786=REFERENCIAS!$C$24),16,IF(INFORMACION!$T3786='REFERENCIAS RIESGO'!$C$36,13,IF(INFORMACION!$F3786=REFERENCIAS!$C$24,10,7))),0)+VLOOKUP(L3786,REFERENCIAS!$C:$D,2,0)*VLOOKUP($L$2,PONDERADORES!A:P,IF(AND(INFORMACION!$T3786='REFERENCIAS RIESGO'!$C$36,INFORMACION!$F3786=REFERENCIAS!$C$24),16,IF(INFORMACION!$T3786='REFERENCIAS RIESGO'!$C$36,13,IF(INFORMACION!$F3786=REFERENCIAS!$C$24,10,7))),0)+VLOOKUP(F3786,REFERENCIAS!$C:$D,2,0)*VLOOKUP($F$2,PONDERADORES!A:P,IF(AND(INFORMACION!$T3786='REFERENCIAS RIESGO'!$C$36,INFORMACION!$F3786=REFERENCIAS!$C$24),16,IF(INFORMACION!$T3786='REFERENCIAS RIESGO'!$C$36,13,IF(INFORMACION!$F3786=REFERENCIAS!$C$24,10,7))),0)+VLOOKUP(T3786,REFERENCIAS!$C:$D,2,0)*VLOOKUP($T$2,PONDERADORES!A:P,IF(AND(INFORMACION!$T3786='REFERENCIAS RIESGO'!$C$36,INFORMACION!$F3786=REFERENCIAS!$C$24),16,IF(INFORMACION!$T3786='REFERENCIAS RIESGO'!$C$36,13,IF(INFORMACION!$F3786=REFERENCIAS!$C$24,10,7))),0)+VLOOKUP(IF(J3786&lt;=0.2,0.2,IF(AND(J3786&gt;0.2,J3786&lt;=0.4),0.4,IF(AND(J3786&gt;0.4,J3786&lt;=0.6),0.6,IF(AND(J3786&gt;0.6,J3786&lt;=0.8),0.8,IF(AND(J3786&gt;0.8,J3786&lt;=1),1))))),REFERENCIAS!$C:$D,2,0)*VLOOKUP($J$2,PONDERADORES!A:P,IF(AND(INFORMACION!$T3786='REFERENCIAS RIESGO'!$C$36,INFORMACION!$F3786=REFERENCIAS!$C$24),16,IF(INFORMACION!$T3786='REFERENCIAS RIESGO'!$C$36,13,IF(INFORMACION!$F3786=REFERENCIAS!$C$24,10,7))),0)</f>
        <v>#REF!</v>
      </c>
      <c r="Y3786" s="68">
        <f>+VLOOKUP(M3786,REFERENCIAS!$C:$D,2,0)*VLOOKUP($M$2,PONDERADORES!$A$7:$G$9,7,0)+VLOOKUP(N3786,REFERENCIAS!$C:$D,2,0)*VLOOKUP($N$2,PONDERADORES!$A$7:$G$9,7,0)+VLOOKUP(O3786,REFERENCIAS!$C:$D,2,0)*VLOOKUP($O$2,PONDERADORES!$A$7:$G$9,7,0)</f>
        <v>0.2</v>
      </c>
      <c r="Z3786" s="2">
        <f>+VLOOKUP(IF(R3786&lt;0.1,0,IF(AND(R3786&gt;=0.1,R3786&lt;0.2),0.1,IF(AND(R3786&gt;=0.2,R3786&lt;0.3),0.2,IF(R3786&gt;0.3,0.3,)))),REFERENCIAS!$C:$D,2,0)*VLOOKUP($R$2,PONDERADORES!$A$11:$G$11,7,0)</f>
        <v>15</v>
      </c>
      <c r="AA3786" s="92"/>
      <c r="AB3786" s="95" t="e">
        <f t="shared" ca="1" si="235"/>
        <v>#REF!</v>
      </c>
      <c r="AC3786" s="23" t="e">
        <f ca="1">IF(AB3786&gt;REFERENCIAS!$C$62,REFERENCIAS!$B$62,IF(AND(AB3786&gt;=REFERENCIAS!$C$63,AB3786&lt;REFERENCIAS!$D$63),REFERENCIAS!$B$63,IF(AND(AB3786&gt;REFERENCIAS!$C$64,AB3786&lt;=REFERENCIAS!$D$64),REFERENCIAS!$B$64,IF(AND(AB3786&gt;=REFERENCIAS!$C$65,AB3786&lt;REFERENCIAS!$D$65),REFERENCIAS!$B$65, "Revisar"))))</f>
        <v>#REF!</v>
      </c>
      <c r="AD3786" s="94" t="e">
        <f ca="1">VLOOKUP(AC3786,REFERENCIAS!$B$62:$G$65,4,FALSE)</f>
        <v>#REF!</v>
      </c>
    </row>
    <row r="3787" spans="1:30" ht="17.25" x14ac:dyDescent="0.25">
      <c r="A3787" s="74"/>
      <c r="B3787" s="19"/>
      <c r="C3787" s="19"/>
      <c r="D3787" s="50"/>
      <c r="E3787" s="73"/>
      <c r="F3787" s="74"/>
      <c r="G3787" s="9"/>
      <c r="H3787" s="48"/>
      <c r="I3787" s="49">
        <f t="shared" ca="1" si="232"/>
        <v>2022</v>
      </c>
      <c r="J3787" s="22">
        <f t="shared" ca="1" si="233"/>
        <v>1</v>
      </c>
      <c r="K3787" s="19"/>
      <c r="L3787" s="73"/>
      <c r="M3787" s="74"/>
      <c r="N3787" s="19"/>
      <c r="O3787" s="73"/>
      <c r="P3787" s="82">
        <v>1</v>
      </c>
      <c r="Q3787" s="24">
        <v>1</v>
      </c>
      <c r="R3787" s="81">
        <f t="shared" si="234"/>
        <v>1</v>
      </c>
      <c r="S3787" s="87"/>
      <c r="T3787" s="19"/>
      <c r="U3787" s="25"/>
      <c r="V3787" s="25"/>
      <c r="W3787" s="81"/>
      <c r="X3787" s="91" t="e">
        <f ca="1">+VLOOKUP(#REF!,REFERENCIAS!$C:$D,2,0)*VLOOKUP(#REF!,PONDERADORES!A:P,IF(AND(INFORMACION!$T3787='REFERENCIAS RIESGO'!$C$36,INFORMACION!$F3787=REFERENCIAS!$C$24),16,IF(INFORMACION!$T3787='REFERENCIAS RIESGO'!$C$36,13,IF(INFORMACION!$F3787=REFERENCIAS!$C$24,10,7))),0)+VLOOKUP(K3787,REFERENCIAS!$C:$D,2,0)*VLOOKUP($K$2,PONDERADORES!A:P,IF(AND(INFORMACION!$T3787='REFERENCIAS RIESGO'!$C$36,INFORMACION!$F3787=REFERENCIAS!$C$24),16,IF(INFORMACION!$T3787='REFERENCIAS RIESGO'!$C$36,13,IF(INFORMACION!$F3787=REFERENCIAS!$C$24,10,7))),0)+VLOOKUP(L3787,REFERENCIAS!$C:$D,2,0)*VLOOKUP($L$2,PONDERADORES!A:P,IF(AND(INFORMACION!$T3787='REFERENCIAS RIESGO'!$C$36,INFORMACION!$F3787=REFERENCIAS!$C$24),16,IF(INFORMACION!$T3787='REFERENCIAS RIESGO'!$C$36,13,IF(INFORMACION!$F3787=REFERENCIAS!$C$24,10,7))),0)+VLOOKUP(F3787,REFERENCIAS!$C:$D,2,0)*VLOOKUP($F$2,PONDERADORES!A:P,IF(AND(INFORMACION!$T3787='REFERENCIAS RIESGO'!$C$36,INFORMACION!$F3787=REFERENCIAS!$C$24),16,IF(INFORMACION!$T3787='REFERENCIAS RIESGO'!$C$36,13,IF(INFORMACION!$F3787=REFERENCIAS!$C$24,10,7))),0)+VLOOKUP(T3787,REFERENCIAS!$C:$D,2,0)*VLOOKUP($T$2,PONDERADORES!A:P,IF(AND(INFORMACION!$T3787='REFERENCIAS RIESGO'!$C$36,INFORMACION!$F3787=REFERENCIAS!$C$24),16,IF(INFORMACION!$T3787='REFERENCIAS RIESGO'!$C$36,13,IF(INFORMACION!$F3787=REFERENCIAS!$C$24,10,7))),0)+VLOOKUP(IF(J3787&lt;=0.2,0.2,IF(AND(J3787&gt;0.2,J3787&lt;=0.4),0.4,IF(AND(J3787&gt;0.4,J3787&lt;=0.6),0.6,IF(AND(J3787&gt;0.6,J3787&lt;=0.8),0.8,IF(AND(J3787&gt;0.8,J3787&lt;=1),1))))),REFERENCIAS!$C:$D,2,0)*VLOOKUP($J$2,PONDERADORES!A:P,IF(AND(INFORMACION!$T3787='REFERENCIAS RIESGO'!$C$36,INFORMACION!$F3787=REFERENCIAS!$C$24),16,IF(INFORMACION!$T3787='REFERENCIAS RIESGO'!$C$36,13,IF(INFORMACION!$F3787=REFERENCIAS!$C$24,10,7))),0)</f>
        <v>#REF!</v>
      </c>
      <c r="Y3787" s="68">
        <f>+VLOOKUP(M3787,REFERENCIAS!$C:$D,2,0)*VLOOKUP($M$2,PONDERADORES!$A$7:$G$9,7,0)+VLOOKUP(N3787,REFERENCIAS!$C:$D,2,0)*VLOOKUP($N$2,PONDERADORES!$A$7:$G$9,7,0)+VLOOKUP(O3787,REFERENCIAS!$C:$D,2,0)*VLOOKUP($O$2,PONDERADORES!$A$7:$G$9,7,0)</f>
        <v>0.2</v>
      </c>
      <c r="Z3787" s="2">
        <f>+VLOOKUP(IF(R3787&lt;0.1,0,IF(AND(R3787&gt;=0.1,R3787&lt;0.2),0.1,IF(AND(R3787&gt;=0.2,R3787&lt;0.3),0.2,IF(R3787&gt;0.3,0.3,)))),REFERENCIAS!$C:$D,2,0)*VLOOKUP($R$2,PONDERADORES!$A$11:$G$11,7,0)</f>
        <v>15</v>
      </c>
      <c r="AA3787" s="92"/>
      <c r="AB3787" s="95" t="e">
        <f t="shared" ca="1" si="235"/>
        <v>#REF!</v>
      </c>
      <c r="AC3787" s="23" t="e">
        <f ca="1">IF(AB3787&gt;REFERENCIAS!$C$62,REFERENCIAS!$B$62,IF(AND(AB3787&gt;=REFERENCIAS!$C$63,AB3787&lt;REFERENCIAS!$D$63),REFERENCIAS!$B$63,IF(AND(AB3787&gt;REFERENCIAS!$C$64,AB3787&lt;=REFERENCIAS!$D$64),REFERENCIAS!$B$64,IF(AND(AB3787&gt;=REFERENCIAS!$C$65,AB3787&lt;REFERENCIAS!$D$65),REFERENCIAS!$B$65, "Revisar"))))</f>
        <v>#REF!</v>
      </c>
      <c r="AD3787" s="94" t="e">
        <f ca="1">VLOOKUP(AC3787,REFERENCIAS!$B$62:$G$65,4,FALSE)</f>
        <v>#REF!</v>
      </c>
    </row>
    <row r="3788" spans="1:30" ht="17.25" x14ac:dyDescent="0.25">
      <c r="A3788" s="74"/>
      <c r="B3788" s="19"/>
      <c r="C3788" s="19"/>
      <c r="D3788" s="50"/>
      <c r="E3788" s="73"/>
      <c r="F3788" s="74"/>
      <c r="G3788" s="9"/>
      <c r="H3788" s="48"/>
      <c r="I3788" s="49">
        <f t="shared" ca="1" si="232"/>
        <v>2022</v>
      </c>
      <c r="J3788" s="22">
        <f t="shared" ca="1" si="233"/>
        <v>1</v>
      </c>
      <c r="K3788" s="19"/>
      <c r="L3788" s="73"/>
      <c r="M3788" s="74"/>
      <c r="N3788" s="19"/>
      <c r="O3788" s="73"/>
      <c r="P3788" s="82">
        <v>1</v>
      </c>
      <c r="Q3788" s="24">
        <v>1</v>
      </c>
      <c r="R3788" s="81">
        <f t="shared" si="234"/>
        <v>1</v>
      </c>
      <c r="S3788" s="87"/>
      <c r="T3788" s="19"/>
      <c r="U3788" s="25"/>
      <c r="V3788" s="25"/>
      <c r="W3788" s="81"/>
      <c r="X3788" s="91" t="e">
        <f ca="1">+VLOOKUP(#REF!,REFERENCIAS!$C:$D,2,0)*VLOOKUP(#REF!,PONDERADORES!A:P,IF(AND(INFORMACION!$T3788='REFERENCIAS RIESGO'!$C$36,INFORMACION!$F3788=REFERENCIAS!$C$24),16,IF(INFORMACION!$T3788='REFERENCIAS RIESGO'!$C$36,13,IF(INFORMACION!$F3788=REFERENCIAS!$C$24,10,7))),0)+VLOOKUP(K3788,REFERENCIAS!$C:$D,2,0)*VLOOKUP($K$2,PONDERADORES!A:P,IF(AND(INFORMACION!$T3788='REFERENCIAS RIESGO'!$C$36,INFORMACION!$F3788=REFERENCIAS!$C$24),16,IF(INFORMACION!$T3788='REFERENCIAS RIESGO'!$C$36,13,IF(INFORMACION!$F3788=REFERENCIAS!$C$24,10,7))),0)+VLOOKUP(L3788,REFERENCIAS!$C:$D,2,0)*VLOOKUP($L$2,PONDERADORES!A:P,IF(AND(INFORMACION!$T3788='REFERENCIAS RIESGO'!$C$36,INFORMACION!$F3788=REFERENCIAS!$C$24),16,IF(INFORMACION!$T3788='REFERENCIAS RIESGO'!$C$36,13,IF(INFORMACION!$F3788=REFERENCIAS!$C$24,10,7))),0)+VLOOKUP(F3788,REFERENCIAS!$C:$D,2,0)*VLOOKUP($F$2,PONDERADORES!A:P,IF(AND(INFORMACION!$T3788='REFERENCIAS RIESGO'!$C$36,INFORMACION!$F3788=REFERENCIAS!$C$24),16,IF(INFORMACION!$T3788='REFERENCIAS RIESGO'!$C$36,13,IF(INFORMACION!$F3788=REFERENCIAS!$C$24,10,7))),0)+VLOOKUP(T3788,REFERENCIAS!$C:$D,2,0)*VLOOKUP($T$2,PONDERADORES!A:P,IF(AND(INFORMACION!$T3788='REFERENCIAS RIESGO'!$C$36,INFORMACION!$F3788=REFERENCIAS!$C$24),16,IF(INFORMACION!$T3788='REFERENCIAS RIESGO'!$C$36,13,IF(INFORMACION!$F3788=REFERENCIAS!$C$24,10,7))),0)+VLOOKUP(IF(J3788&lt;=0.2,0.2,IF(AND(J3788&gt;0.2,J3788&lt;=0.4),0.4,IF(AND(J3788&gt;0.4,J3788&lt;=0.6),0.6,IF(AND(J3788&gt;0.6,J3788&lt;=0.8),0.8,IF(AND(J3788&gt;0.8,J3788&lt;=1),1))))),REFERENCIAS!$C:$D,2,0)*VLOOKUP($J$2,PONDERADORES!A:P,IF(AND(INFORMACION!$T3788='REFERENCIAS RIESGO'!$C$36,INFORMACION!$F3788=REFERENCIAS!$C$24),16,IF(INFORMACION!$T3788='REFERENCIAS RIESGO'!$C$36,13,IF(INFORMACION!$F3788=REFERENCIAS!$C$24,10,7))),0)</f>
        <v>#REF!</v>
      </c>
      <c r="Y3788" s="68">
        <f>+VLOOKUP(M3788,REFERENCIAS!$C:$D,2,0)*VLOOKUP($M$2,PONDERADORES!$A$7:$G$9,7,0)+VLOOKUP(N3788,REFERENCIAS!$C:$D,2,0)*VLOOKUP($N$2,PONDERADORES!$A$7:$G$9,7,0)+VLOOKUP(O3788,REFERENCIAS!$C:$D,2,0)*VLOOKUP($O$2,PONDERADORES!$A$7:$G$9,7,0)</f>
        <v>0.2</v>
      </c>
      <c r="Z3788" s="2">
        <f>+VLOOKUP(IF(R3788&lt;0.1,0,IF(AND(R3788&gt;=0.1,R3788&lt;0.2),0.1,IF(AND(R3788&gt;=0.2,R3788&lt;0.3),0.2,IF(R3788&gt;0.3,0.3,)))),REFERENCIAS!$C:$D,2,0)*VLOOKUP($R$2,PONDERADORES!$A$11:$G$11,7,0)</f>
        <v>15</v>
      </c>
      <c r="AA3788" s="92"/>
      <c r="AB3788" s="95" t="e">
        <f t="shared" ca="1" si="235"/>
        <v>#REF!</v>
      </c>
      <c r="AC3788" s="23" t="e">
        <f ca="1">IF(AB3788&gt;REFERENCIAS!$C$62,REFERENCIAS!$B$62,IF(AND(AB3788&gt;=REFERENCIAS!$C$63,AB3788&lt;REFERENCIAS!$D$63),REFERENCIAS!$B$63,IF(AND(AB3788&gt;REFERENCIAS!$C$64,AB3788&lt;=REFERENCIAS!$D$64),REFERENCIAS!$B$64,IF(AND(AB3788&gt;=REFERENCIAS!$C$65,AB3788&lt;REFERENCIAS!$D$65),REFERENCIAS!$B$65, "Revisar"))))</f>
        <v>#REF!</v>
      </c>
      <c r="AD3788" s="94" t="e">
        <f ca="1">VLOOKUP(AC3788,REFERENCIAS!$B$62:$G$65,4,FALSE)</f>
        <v>#REF!</v>
      </c>
    </row>
    <row r="3789" spans="1:30" ht="17.25" x14ac:dyDescent="0.25">
      <c r="A3789" s="74"/>
      <c r="B3789" s="19"/>
      <c r="C3789" s="19"/>
      <c r="D3789" s="50"/>
      <c r="E3789" s="73"/>
      <c r="F3789" s="74"/>
      <c r="G3789" s="9"/>
      <c r="H3789" s="48"/>
      <c r="I3789" s="49">
        <f t="shared" ca="1" si="232"/>
        <v>2022</v>
      </c>
      <c r="J3789" s="22">
        <f t="shared" ca="1" si="233"/>
        <v>1</v>
      </c>
      <c r="K3789" s="19"/>
      <c r="L3789" s="73"/>
      <c r="M3789" s="74"/>
      <c r="N3789" s="19"/>
      <c r="O3789" s="73"/>
      <c r="P3789" s="82">
        <v>1</v>
      </c>
      <c r="Q3789" s="24">
        <v>1</v>
      </c>
      <c r="R3789" s="81">
        <f t="shared" si="234"/>
        <v>1</v>
      </c>
      <c r="S3789" s="87"/>
      <c r="T3789" s="19"/>
      <c r="U3789" s="25"/>
      <c r="V3789" s="25"/>
      <c r="W3789" s="81"/>
      <c r="X3789" s="91" t="e">
        <f ca="1">+VLOOKUP(#REF!,REFERENCIAS!$C:$D,2,0)*VLOOKUP(#REF!,PONDERADORES!A:P,IF(AND(INFORMACION!$T3789='REFERENCIAS RIESGO'!$C$36,INFORMACION!$F3789=REFERENCIAS!$C$24),16,IF(INFORMACION!$T3789='REFERENCIAS RIESGO'!$C$36,13,IF(INFORMACION!$F3789=REFERENCIAS!$C$24,10,7))),0)+VLOOKUP(K3789,REFERENCIAS!$C:$D,2,0)*VLOOKUP($K$2,PONDERADORES!A:P,IF(AND(INFORMACION!$T3789='REFERENCIAS RIESGO'!$C$36,INFORMACION!$F3789=REFERENCIAS!$C$24),16,IF(INFORMACION!$T3789='REFERENCIAS RIESGO'!$C$36,13,IF(INFORMACION!$F3789=REFERENCIAS!$C$24,10,7))),0)+VLOOKUP(L3789,REFERENCIAS!$C:$D,2,0)*VLOOKUP($L$2,PONDERADORES!A:P,IF(AND(INFORMACION!$T3789='REFERENCIAS RIESGO'!$C$36,INFORMACION!$F3789=REFERENCIAS!$C$24),16,IF(INFORMACION!$T3789='REFERENCIAS RIESGO'!$C$36,13,IF(INFORMACION!$F3789=REFERENCIAS!$C$24,10,7))),0)+VLOOKUP(F3789,REFERENCIAS!$C:$D,2,0)*VLOOKUP($F$2,PONDERADORES!A:P,IF(AND(INFORMACION!$T3789='REFERENCIAS RIESGO'!$C$36,INFORMACION!$F3789=REFERENCIAS!$C$24),16,IF(INFORMACION!$T3789='REFERENCIAS RIESGO'!$C$36,13,IF(INFORMACION!$F3789=REFERENCIAS!$C$24,10,7))),0)+VLOOKUP(T3789,REFERENCIAS!$C:$D,2,0)*VLOOKUP($T$2,PONDERADORES!A:P,IF(AND(INFORMACION!$T3789='REFERENCIAS RIESGO'!$C$36,INFORMACION!$F3789=REFERENCIAS!$C$24),16,IF(INFORMACION!$T3789='REFERENCIAS RIESGO'!$C$36,13,IF(INFORMACION!$F3789=REFERENCIAS!$C$24,10,7))),0)+VLOOKUP(IF(J3789&lt;=0.2,0.2,IF(AND(J3789&gt;0.2,J3789&lt;=0.4),0.4,IF(AND(J3789&gt;0.4,J3789&lt;=0.6),0.6,IF(AND(J3789&gt;0.6,J3789&lt;=0.8),0.8,IF(AND(J3789&gt;0.8,J3789&lt;=1),1))))),REFERENCIAS!$C:$D,2,0)*VLOOKUP($J$2,PONDERADORES!A:P,IF(AND(INFORMACION!$T3789='REFERENCIAS RIESGO'!$C$36,INFORMACION!$F3789=REFERENCIAS!$C$24),16,IF(INFORMACION!$T3789='REFERENCIAS RIESGO'!$C$36,13,IF(INFORMACION!$F3789=REFERENCIAS!$C$24,10,7))),0)</f>
        <v>#REF!</v>
      </c>
      <c r="Y3789" s="68">
        <f>+VLOOKUP(M3789,REFERENCIAS!$C:$D,2,0)*VLOOKUP($M$2,PONDERADORES!$A$7:$G$9,7,0)+VLOOKUP(N3789,REFERENCIAS!$C:$D,2,0)*VLOOKUP($N$2,PONDERADORES!$A$7:$G$9,7,0)+VLOOKUP(O3789,REFERENCIAS!$C:$D,2,0)*VLOOKUP($O$2,PONDERADORES!$A$7:$G$9,7,0)</f>
        <v>0.2</v>
      </c>
      <c r="Z3789" s="2">
        <f>+VLOOKUP(IF(R3789&lt;0.1,0,IF(AND(R3789&gt;=0.1,R3789&lt;0.2),0.1,IF(AND(R3789&gt;=0.2,R3789&lt;0.3),0.2,IF(R3789&gt;0.3,0.3,)))),REFERENCIAS!$C:$D,2,0)*VLOOKUP($R$2,PONDERADORES!$A$11:$G$11,7,0)</f>
        <v>15</v>
      </c>
      <c r="AA3789" s="92"/>
      <c r="AB3789" s="95" t="e">
        <f t="shared" ca="1" si="235"/>
        <v>#REF!</v>
      </c>
      <c r="AC3789" s="23" t="e">
        <f ca="1">IF(AB3789&gt;REFERENCIAS!$C$62,REFERENCIAS!$B$62,IF(AND(AB3789&gt;=REFERENCIAS!$C$63,AB3789&lt;REFERENCIAS!$D$63),REFERENCIAS!$B$63,IF(AND(AB3789&gt;REFERENCIAS!$C$64,AB3789&lt;=REFERENCIAS!$D$64),REFERENCIAS!$B$64,IF(AND(AB3789&gt;=REFERENCIAS!$C$65,AB3789&lt;REFERENCIAS!$D$65),REFERENCIAS!$B$65, "Revisar"))))</f>
        <v>#REF!</v>
      </c>
      <c r="AD3789" s="94" t="e">
        <f ca="1">VLOOKUP(AC3789,REFERENCIAS!$B$62:$G$65,4,FALSE)</f>
        <v>#REF!</v>
      </c>
    </row>
    <row r="3790" spans="1:30" ht="17.25" x14ac:dyDescent="0.25">
      <c r="A3790" s="74"/>
      <c r="B3790" s="19"/>
      <c r="C3790" s="19"/>
      <c r="D3790" s="50"/>
      <c r="E3790" s="73"/>
      <c r="F3790" s="74"/>
      <c r="G3790" s="9"/>
      <c r="H3790" s="48"/>
      <c r="I3790" s="49">
        <f t="shared" ca="1" si="232"/>
        <v>2022</v>
      </c>
      <c r="J3790" s="22">
        <f t="shared" ca="1" si="233"/>
        <v>1</v>
      </c>
      <c r="K3790" s="19"/>
      <c r="L3790" s="73"/>
      <c r="M3790" s="74"/>
      <c r="N3790" s="19"/>
      <c r="O3790" s="73"/>
      <c r="P3790" s="82">
        <v>1</v>
      </c>
      <c r="Q3790" s="24">
        <v>1</v>
      </c>
      <c r="R3790" s="81">
        <f t="shared" si="234"/>
        <v>1</v>
      </c>
      <c r="S3790" s="87"/>
      <c r="T3790" s="19"/>
      <c r="U3790" s="25"/>
      <c r="V3790" s="25"/>
      <c r="W3790" s="81"/>
      <c r="X3790" s="91" t="e">
        <f ca="1">+VLOOKUP(#REF!,REFERENCIAS!$C:$D,2,0)*VLOOKUP(#REF!,PONDERADORES!A:P,IF(AND(INFORMACION!$T3790='REFERENCIAS RIESGO'!$C$36,INFORMACION!$F3790=REFERENCIAS!$C$24),16,IF(INFORMACION!$T3790='REFERENCIAS RIESGO'!$C$36,13,IF(INFORMACION!$F3790=REFERENCIAS!$C$24,10,7))),0)+VLOOKUP(K3790,REFERENCIAS!$C:$D,2,0)*VLOOKUP($K$2,PONDERADORES!A:P,IF(AND(INFORMACION!$T3790='REFERENCIAS RIESGO'!$C$36,INFORMACION!$F3790=REFERENCIAS!$C$24),16,IF(INFORMACION!$T3790='REFERENCIAS RIESGO'!$C$36,13,IF(INFORMACION!$F3790=REFERENCIAS!$C$24,10,7))),0)+VLOOKUP(L3790,REFERENCIAS!$C:$D,2,0)*VLOOKUP($L$2,PONDERADORES!A:P,IF(AND(INFORMACION!$T3790='REFERENCIAS RIESGO'!$C$36,INFORMACION!$F3790=REFERENCIAS!$C$24),16,IF(INFORMACION!$T3790='REFERENCIAS RIESGO'!$C$36,13,IF(INFORMACION!$F3790=REFERENCIAS!$C$24,10,7))),0)+VLOOKUP(F3790,REFERENCIAS!$C:$D,2,0)*VLOOKUP($F$2,PONDERADORES!A:P,IF(AND(INFORMACION!$T3790='REFERENCIAS RIESGO'!$C$36,INFORMACION!$F3790=REFERENCIAS!$C$24),16,IF(INFORMACION!$T3790='REFERENCIAS RIESGO'!$C$36,13,IF(INFORMACION!$F3790=REFERENCIAS!$C$24,10,7))),0)+VLOOKUP(T3790,REFERENCIAS!$C:$D,2,0)*VLOOKUP($T$2,PONDERADORES!A:P,IF(AND(INFORMACION!$T3790='REFERENCIAS RIESGO'!$C$36,INFORMACION!$F3790=REFERENCIAS!$C$24),16,IF(INFORMACION!$T3790='REFERENCIAS RIESGO'!$C$36,13,IF(INFORMACION!$F3790=REFERENCIAS!$C$24,10,7))),0)+VLOOKUP(IF(J3790&lt;=0.2,0.2,IF(AND(J3790&gt;0.2,J3790&lt;=0.4),0.4,IF(AND(J3790&gt;0.4,J3790&lt;=0.6),0.6,IF(AND(J3790&gt;0.6,J3790&lt;=0.8),0.8,IF(AND(J3790&gt;0.8,J3790&lt;=1),1))))),REFERENCIAS!$C:$D,2,0)*VLOOKUP($J$2,PONDERADORES!A:P,IF(AND(INFORMACION!$T3790='REFERENCIAS RIESGO'!$C$36,INFORMACION!$F3790=REFERENCIAS!$C$24),16,IF(INFORMACION!$T3790='REFERENCIAS RIESGO'!$C$36,13,IF(INFORMACION!$F3790=REFERENCIAS!$C$24,10,7))),0)</f>
        <v>#REF!</v>
      </c>
      <c r="Y3790" s="68">
        <f>+VLOOKUP(M3790,REFERENCIAS!$C:$D,2,0)*VLOOKUP($M$2,PONDERADORES!$A$7:$G$9,7,0)+VLOOKUP(N3790,REFERENCIAS!$C:$D,2,0)*VLOOKUP($N$2,PONDERADORES!$A$7:$G$9,7,0)+VLOOKUP(O3790,REFERENCIAS!$C:$D,2,0)*VLOOKUP($O$2,PONDERADORES!$A$7:$G$9,7,0)</f>
        <v>0.2</v>
      </c>
      <c r="Z3790" s="2">
        <f>+VLOOKUP(IF(R3790&lt;0.1,0,IF(AND(R3790&gt;=0.1,R3790&lt;0.2),0.1,IF(AND(R3790&gt;=0.2,R3790&lt;0.3),0.2,IF(R3790&gt;0.3,0.3,)))),REFERENCIAS!$C:$D,2,0)*VLOOKUP($R$2,PONDERADORES!$A$11:$G$11,7,0)</f>
        <v>15</v>
      </c>
      <c r="AA3790" s="92"/>
      <c r="AB3790" s="95" t="e">
        <f t="shared" ca="1" si="235"/>
        <v>#REF!</v>
      </c>
      <c r="AC3790" s="23" t="e">
        <f ca="1">IF(AB3790&gt;REFERENCIAS!$C$62,REFERENCIAS!$B$62,IF(AND(AB3790&gt;=REFERENCIAS!$C$63,AB3790&lt;REFERENCIAS!$D$63),REFERENCIAS!$B$63,IF(AND(AB3790&gt;REFERENCIAS!$C$64,AB3790&lt;=REFERENCIAS!$D$64),REFERENCIAS!$B$64,IF(AND(AB3790&gt;=REFERENCIAS!$C$65,AB3790&lt;REFERENCIAS!$D$65),REFERENCIAS!$B$65, "Revisar"))))</f>
        <v>#REF!</v>
      </c>
      <c r="AD3790" s="94" t="e">
        <f ca="1">VLOOKUP(AC3790,REFERENCIAS!$B$62:$G$65,4,FALSE)</f>
        <v>#REF!</v>
      </c>
    </row>
    <row r="3791" spans="1:30" ht="17.25" x14ac:dyDescent="0.25">
      <c r="A3791" s="74"/>
      <c r="B3791" s="19"/>
      <c r="C3791" s="19"/>
      <c r="D3791" s="50"/>
      <c r="E3791" s="73"/>
      <c r="F3791" s="74"/>
      <c r="G3791" s="9"/>
      <c r="H3791" s="48"/>
      <c r="I3791" s="49">
        <f t="shared" ca="1" si="232"/>
        <v>2022</v>
      </c>
      <c r="J3791" s="22">
        <f t="shared" ca="1" si="233"/>
        <v>1</v>
      </c>
      <c r="K3791" s="19"/>
      <c r="L3791" s="73"/>
      <c r="M3791" s="74"/>
      <c r="N3791" s="19"/>
      <c r="O3791" s="73"/>
      <c r="P3791" s="82">
        <v>1</v>
      </c>
      <c r="Q3791" s="24">
        <v>1</v>
      </c>
      <c r="R3791" s="81">
        <f t="shared" si="234"/>
        <v>1</v>
      </c>
      <c r="S3791" s="87"/>
      <c r="T3791" s="19"/>
      <c r="U3791" s="25"/>
      <c r="V3791" s="25"/>
      <c r="W3791" s="81"/>
      <c r="X3791" s="91" t="e">
        <f ca="1">+VLOOKUP(#REF!,REFERENCIAS!$C:$D,2,0)*VLOOKUP(#REF!,PONDERADORES!A:P,IF(AND(INFORMACION!$T3791='REFERENCIAS RIESGO'!$C$36,INFORMACION!$F3791=REFERENCIAS!$C$24),16,IF(INFORMACION!$T3791='REFERENCIAS RIESGO'!$C$36,13,IF(INFORMACION!$F3791=REFERENCIAS!$C$24,10,7))),0)+VLOOKUP(K3791,REFERENCIAS!$C:$D,2,0)*VLOOKUP($K$2,PONDERADORES!A:P,IF(AND(INFORMACION!$T3791='REFERENCIAS RIESGO'!$C$36,INFORMACION!$F3791=REFERENCIAS!$C$24),16,IF(INFORMACION!$T3791='REFERENCIAS RIESGO'!$C$36,13,IF(INFORMACION!$F3791=REFERENCIAS!$C$24,10,7))),0)+VLOOKUP(L3791,REFERENCIAS!$C:$D,2,0)*VLOOKUP($L$2,PONDERADORES!A:P,IF(AND(INFORMACION!$T3791='REFERENCIAS RIESGO'!$C$36,INFORMACION!$F3791=REFERENCIAS!$C$24),16,IF(INFORMACION!$T3791='REFERENCIAS RIESGO'!$C$36,13,IF(INFORMACION!$F3791=REFERENCIAS!$C$24,10,7))),0)+VLOOKUP(F3791,REFERENCIAS!$C:$D,2,0)*VLOOKUP($F$2,PONDERADORES!A:P,IF(AND(INFORMACION!$T3791='REFERENCIAS RIESGO'!$C$36,INFORMACION!$F3791=REFERENCIAS!$C$24),16,IF(INFORMACION!$T3791='REFERENCIAS RIESGO'!$C$36,13,IF(INFORMACION!$F3791=REFERENCIAS!$C$24,10,7))),0)+VLOOKUP(T3791,REFERENCIAS!$C:$D,2,0)*VLOOKUP($T$2,PONDERADORES!A:P,IF(AND(INFORMACION!$T3791='REFERENCIAS RIESGO'!$C$36,INFORMACION!$F3791=REFERENCIAS!$C$24),16,IF(INFORMACION!$T3791='REFERENCIAS RIESGO'!$C$36,13,IF(INFORMACION!$F3791=REFERENCIAS!$C$24,10,7))),0)+VLOOKUP(IF(J3791&lt;=0.2,0.2,IF(AND(J3791&gt;0.2,J3791&lt;=0.4),0.4,IF(AND(J3791&gt;0.4,J3791&lt;=0.6),0.6,IF(AND(J3791&gt;0.6,J3791&lt;=0.8),0.8,IF(AND(J3791&gt;0.8,J3791&lt;=1),1))))),REFERENCIAS!$C:$D,2,0)*VLOOKUP($J$2,PONDERADORES!A:P,IF(AND(INFORMACION!$T3791='REFERENCIAS RIESGO'!$C$36,INFORMACION!$F3791=REFERENCIAS!$C$24),16,IF(INFORMACION!$T3791='REFERENCIAS RIESGO'!$C$36,13,IF(INFORMACION!$F3791=REFERENCIAS!$C$24,10,7))),0)</f>
        <v>#REF!</v>
      </c>
      <c r="Y3791" s="68">
        <f>+VLOOKUP(M3791,REFERENCIAS!$C:$D,2,0)*VLOOKUP($M$2,PONDERADORES!$A$7:$G$9,7,0)+VLOOKUP(N3791,REFERENCIAS!$C:$D,2,0)*VLOOKUP($N$2,PONDERADORES!$A$7:$G$9,7,0)+VLOOKUP(O3791,REFERENCIAS!$C:$D,2,0)*VLOOKUP($O$2,PONDERADORES!$A$7:$G$9,7,0)</f>
        <v>0.2</v>
      </c>
      <c r="Z3791" s="2">
        <f>+VLOOKUP(IF(R3791&lt;0.1,0,IF(AND(R3791&gt;=0.1,R3791&lt;0.2),0.1,IF(AND(R3791&gt;=0.2,R3791&lt;0.3),0.2,IF(R3791&gt;0.3,0.3,)))),REFERENCIAS!$C:$D,2,0)*VLOOKUP($R$2,PONDERADORES!$A$11:$G$11,7,0)</f>
        <v>15</v>
      </c>
      <c r="AA3791" s="92"/>
      <c r="AB3791" s="95" t="e">
        <f t="shared" ca="1" si="235"/>
        <v>#REF!</v>
      </c>
      <c r="AC3791" s="23" t="e">
        <f ca="1">IF(AB3791&gt;REFERENCIAS!$C$62,REFERENCIAS!$B$62,IF(AND(AB3791&gt;=REFERENCIAS!$C$63,AB3791&lt;REFERENCIAS!$D$63),REFERENCIAS!$B$63,IF(AND(AB3791&gt;REFERENCIAS!$C$64,AB3791&lt;=REFERENCIAS!$D$64),REFERENCIAS!$B$64,IF(AND(AB3791&gt;=REFERENCIAS!$C$65,AB3791&lt;REFERENCIAS!$D$65),REFERENCIAS!$B$65, "Revisar"))))</f>
        <v>#REF!</v>
      </c>
      <c r="AD3791" s="94" t="e">
        <f ca="1">VLOOKUP(AC3791,REFERENCIAS!$B$62:$G$65,4,FALSE)</f>
        <v>#REF!</v>
      </c>
    </row>
    <row r="3792" spans="1:30" ht="17.25" x14ac:dyDescent="0.25">
      <c r="A3792" s="74"/>
      <c r="B3792" s="19"/>
      <c r="C3792" s="19"/>
      <c r="D3792" s="50"/>
      <c r="E3792" s="73"/>
      <c r="F3792" s="74"/>
      <c r="G3792" s="9"/>
      <c r="H3792" s="48"/>
      <c r="I3792" s="49">
        <f t="shared" ca="1" si="232"/>
        <v>2022</v>
      </c>
      <c r="J3792" s="22">
        <f t="shared" ca="1" si="233"/>
        <v>1</v>
      </c>
      <c r="K3792" s="19"/>
      <c r="L3792" s="73"/>
      <c r="M3792" s="74"/>
      <c r="N3792" s="19"/>
      <c r="O3792" s="73"/>
      <c r="P3792" s="82">
        <v>1</v>
      </c>
      <c r="Q3792" s="24">
        <v>1</v>
      </c>
      <c r="R3792" s="81">
        <f t="shared" si="234"/>
        <v>1</v>
      </c>
      <c r="S3792" s="87"/>
      <c r="T3792" s="19"/>
      <c r="U3792" s="25"/>
      <c r="V3792" s="25"/>
      <c r="W3792" s="81"/>
      <c r="X3792" s="91" t="e">
        <f ca="1">+VLOOKUP(#REF!,REFERENCIAS!$C:$D,2,0)*VLOOKUP(#REF!,PONDERADORES!A:P,IF(AND(INFORMACION!$T3792='REFERENCIAS RIESGO'!$C$36,INFORMACION!$F3792=REFERENCIAS!$C$24),16,IF(INFORMACION!$T3792='REFERENCIAS RIESGO'!$C$36,13,IF(INFORMACION!$F3792=REFERENCIAS!$C$24,10,7))),0)+VLOOKUP(K3792,REFERENCIAS!$C:$D,2,0)*VLOOKUP($K$2,PONDERADORES!A:P,IF(AND(INFORMACION!$T3792='REFERENCIAS RIESGO'!$C$36,INFORMACION!$F3792=REFERENCIAS!$C$24),16,IF(INFORMACION!$T3792='REFERENCIAS RIESGO'!$C$36,13,IF(INFORMACION!$F3792=REFERENCIAS!$C$24,10,7))),0)+VLOOKUP(L3792,REFERENCIAS!$C:$D,2,0)*VLOOKUP($L$2,PONDERADORES!A:P,IF(AND(INFORMACION!$T3792='REFERENCIAS RIESGO'!$C$36,INFORMACION!$F3792=REFERENCIAS!$C$24),16,IF(INFORMACION!$T3792='REFERENCIAS RIESGO'!$C$36,13,IF(INFORMACION!$F3792=REFERENCIAS!$C$24,10,7))),0)+VLOOKUP(F3792,REFERENCIAS!$C:$D,2,0)*VLOOKUP($F$2,PONDERADORES!A:P,IF(AND(INFORMACION!$T3792='REFERENCIAS RIESGO'!$C$36,INFORMACION!$F3792=REFERENCIAS!$C$24),16,IF(INFORMACION!$T3792='REFERENCIAS RIESGO'!$C$36,13,IF(INFORMACION!$F3792=REFERENCIAS!$C$24,10,7))),0)+VLOOKUP(T3792,REFERENCIAS!$C:$D,2,0)*VLOOKUP($T$2,PONDERADORES!A:P,IF(AND(INFORMACION!$T3792='REFERENCIAS RIESGO'!$C$36,INFORMACION!$F3792=REFERENCIAS!$C$24),16,IF(INFORMACION!$T3792='REFERENCIAS RIESGO'!$C$36,13,IF(INFORMACION!$F3792=REFERENCIAS!$C$24,10,7))),0)+VLOOKUP(IF(J3792&lt;=0.2,0.2,IF(AND(J3792&gt;0.2,J3792&lt;=0.4),0.4,IF(AND(J3792&gt;0.4,J3792&lt;=0.6),0.6,IF(AND(J3792&gt;0.6,J3792&lt;=0.8),0.8,IF(AND(J3792&gt;0.8,J3792&lt;=1),1))))),REFERENCIAS!$C:$D,2,0)*VLOOKUP($J$2,PONDERADORES!A:P,IF(AND(INFORMACION!$T3792='REFERENCIAS RIESGO'!$C$36,INFORMACION!$F3792=REFERENCIAS!$C$24),16,IF(INFORMACION!$T3792='REFERENCIAS RIESGO'!$C$36,13,IF(INFORMACION!$F3792=REFERENCIAS!$C$24,10,7))),0)</f>
        <v>#REF!</v>
      </c>
      <c r="Y3792" s="68">
        <f>+VLOOKUP(M3792,REFERENCIAS!$C:$D,2,0)*VLOOKUP($M$2,PONDERADORES!$A$7:$G$9,7,0)+VLOOKUP(N3792,REFERENCIAS!$C:$D,2,0)*VLOOKUP($N$2,PONDERADORES!$A$7:$G$9,7,0)+VLOOKUP(O3792,REFERENCIAS!$C:$D,2,0)*VLOOKUP($O$2,PONDERADORES!$A$7:$G$9,7,0)</f>
        <v>0.2</v>
      </c>
      <c r="Z3792" s="2">
        <f>+VLOOKUP(IF(R3792&lt;0.1,0,IF(AND(R3792&gt;=0.1,R3792&lt;0.2),0.1,IF(AND(R3792&gt;=0.2,R3792&lt;0.3),0.2,IF(R3792&gt;0.3,0.3,)))),REFERENCIAS!$C:$D,2,0)*VLOOKUP($R$2,PONDERADORES!$A$11:$G$11,7,0)</f>
        <v>15</v>
      </c>
      <c r="AA3792" s="92"/>
      <c r="AB3792" s="95" t="e">
        <f t="shared" ca="1" si="235"/>
        <v>#REF!</v>
      </c>
      <c r="AC3792" s="23" t="e">
        <f ca="1">IF(AB3792&gt;REFERENCIAS!$C$62,REFERENCIAS!$B$62,IF(AND(AB3792&gt;=REFERENCIAS!$C$63,AB3792&lt;REFERENCIAS!$D$63),REFERENCIAS!$B$63,IF(AND(AB3792&gt;REFERENCIAS!$C$64,AB3792&lt;=REFERENCIAS!$D$64),REFERENCIAS!$B$64,IF(AND(AB3792&gt;=REFERENCIAS!$C$65,AB3792&lt;REFERENCIAS!$D$65),REFERENCIAS!$B$65, "Revisar"))))</f>
        <v>#REF!</v>
      </c>
      <c r="AD3792" s="94" t="e">
        <f ca="1">VLOOKUP(AC3792,REFERENCIAS!$B$62:$G$65,4,FALSE)</f>
        <v>#REF!</v>
      </c>
    </row>
    <row r="3793" spans="1:30" ht="17.25" x14ac:dyDescent="0.25">
      <c r="A3793" s="74"/>
      <c r="B3793" s="19"/>
      <c r="C3793" s="19"/>
      <c r="D3793" s="50"/>
      <c r="E3793" s="73"/>
      <c r="F3793" s="74"/>
      <c r="G3793" s="9"/>
      <c r="H3793" s="48"/>
      <c r="I3793" s="49">
        <f t="shared" ref="I3793:I3856" ca="1" si="236">(YEAR(NOW())-H3793)</f>
        <v>2022</v>
      </c>
      <c r="J3793" s="22">
        <f t="shared" ca="1" si="233"/>
        <v>1</v>
      </c>
      <c r="K3793" s="19"/>
      <c r="L3793" s="73"/>
      <c r="M3793" s="74"/>
      <c r="N3793" s="19"/>
      <c r="O3793" s="73"/>
      <c r="P3793" s="82">
        <v>1</v>
      </c>
      <c r="Q3793" s="24">
        <v>1</v>
      </c>
      <c r="R3793" s="81">
        <f t="shared" si="234"/>
        <v>1</v>
      </c>
      <c r="S3793" s="87"/>
      <c r="T3793" s="19"/>
      <c r="U3793" s="25"/>
      <c r="V3793" s="25"/>
      <c r="W3793" s="81"/>
      <c r="X3793" s="91" t="e">
        <f ca="1">+VLOOKUP(#REF!,REFERENCIAS!$C:$D,2,0)*VLOOKUP(#REF!,PONDERADORES!A:P,IF(AND(INFORMACION!$T3793='REFERENCIAS RIESGO'!$C$36,INFORMACION!$F3793=REFERENCIAS!$C$24),16,IF(INFORMACION!$T3793='REFERENCIAS RIESGO'!$C$36,13,IF(INFORMACION!$F3793=REFERENCIAS!$C$24,10,7))),0)+VLOOKUP(K3793,REFERENCIAS!$C:$D,2,0)*VLOOKUP($K$2,PONDERADORES!A:P,IF(AND(INFORMACION!$T3793='REFERENCIAS RIESGO'!$C$36,INFORMACION!$F3793=REFERENCIAS!$C$24),16,IF(INFORMACION!$T3793='REFERENCIAS RIESGO'!$C$36,13,IF(INFORMACION!$F3793=REFERENCIAS!$C$24,10,7))),0)+VLOOKUP(L3793,REFERENCIAS!$C:$D,2,0)*VLOOKUP($L$2,PONDERADORES!A:P,IF(AND(INFORMACION!$T3793='REFERENCIAS RIESGO'!$C$36,INFORMACION!$F3793=REFERENCIAS!$C$24),16,IF(INFORMACION!$T3793='REFERENCIAS RIESGO'!$C$36,13,IF(INFORMACION!$F3793=REFERENCIAS!$C$24,10,7))),0)+VLOOKUP(F3793,REFERENCIAS!$C:$D,2,0)*VLOOKUP($F$2,PONDERADORES!A:P,IF(AND(INFORMACION!$T3793='REFERENCIAS RIESGO'!$C$36,INFORMACION!$F3793=REFERENCIAS!$C$24),16,IF(INFORMACION!$T3793='REFERENCIAS RIESGO'!$C$36,13,IF(INFORMACION!$F3793=REFERENCIAS!$C$24,10,7))),0)+VLOOKUP(T3793,REFERENCIAS!$C:$D,2,0)*VLOOKUP($T$2,PONDERADORES!A:P,IF(AND(INFORMACION!$T3793='REFERENCIAS RIESGO'!$C$36,INFORMACION!$F3793=REFERENCIAS!$C$24),16,IF(INFORMACION!$T3793='REFERENCIAS RIESGO'!$C$36,13,IF(INFORMACION!$F3793=REFERENCIAS!$C$24,10,7))),0)+VLOOKUP(IF(J3793&lt;=0.2,0.2,IF(AND(J3793&gt;0.2,J3793&lt;=0.4),0.4,IF(AND(J3793&gt;0.4,J3793&lt;=0.6),0.6,IF(AND(J3793&gt;0.6,J3793&lt;=0.8),0.8,IF(AND(J3793&gt;0.8,J3793&lt;=1),1))))),REFERENCIAS!$C:$D,2,0)*VLOOKUP($J$2,PONDERADORES!A:P,IF(AND(INFORMACION!$T3793='REFERENCIAS RIESGO'!$C$36,INFORMACION!$F3793=REFERENCIAS!$C$24),16,IF(INFORMACION!$T3793='REFERENCIAS RIESGO'!$C$36,13,IF(INFORMACION!$F3793=REFERENCIAS!$C$24,10,7))),0)</f>
        <v>#REF!</v>
      </c>
      <c r="Y3793" s="68">
        <f>+VLOOKUP(M3793,REFERENCIAS!$C:$D,2,0)*VLOOKUP($M$2,PONDERADORES!$A$7:$G$9,7,0)+VLOOKUP(N3793,REFERENCIAS!$C:$D,2,0)*VLOOKUP($N$2,PONDERADORES!$A$7:$G$9,7,0)+VLOOKUP(O3793,REFERENCIAS!$C:$D,2,0)*VLOOKUP($O$2,PONDERADORES!$A$7:$G$9,7,0)</f>
        <v>0.2</v>
      </c>
      <c r="Z3793" s="2">
        <f>+VLOOKUP(IF(R3793&lt;0.1,0,IF(AND(R3793&gt;=0.1,R3793&lt;0.2),0.1,IF(AND(R3793&gt;=0.2,R3793&lt;0.3),0.2,IF(R3793&gt;0.3,0.3,)))),REFERENCIAS!$C:$D,2,0)*VLOOKUP($R$2,PONDERADORES!$A$11:$G$11,7,0)</f>
        <v>15</v>
      </c>
      <c r="AA3793" s="92"/>
      <c r="AB3793" s="95" t="e">
        <f t="shared" ca="1" si="235"/>
        <v>#REF!</v>
      </c>
      <c r="AC3793" s="23" t="e">
        <f ca="1">IF(AB3793&gt;REFERENCIAS!$C$62,REFERENCIAS!$B$62,IF(AND(AB3793&gt;=REFERENCIAS!$C$63,AB3793&lt;REFERENCIAS!$D$63),REFERENCIAS!$B$63,IF(AND(AB3793&gt;REFERENCIAS!$C$64,AB3793&lt;=REFERENCIAS!$D$64),REFERENCIAS!$B$64,IF(AND(AB3793&gt;=REFERENCIAS!$C$65,AB3793&lt;REFERENCIAS!$D$65),REFERENCIAS!$B$65, "Revisar"))))</f>
        <v>#REF!</v>
      </c>
      <c r="AD3793" s="94" t="e">
        <f ca="1">VLOOKUP(AC3793,REFERENCIAS!$B$62:$G$65,4,FALSE)</f>
        <v>#REF!</v>
      </c>
    </row>
    <row r="3794" spans="1:30" ht="17.25" x14ac:dyDescent="0.25">
      <c r="A3794" s="74"/>
      <c r="B3794" s="19"/>
      <c r="C3794" s="19"/>
      <c r="D3794" s="50"/>
      <c r="E3794" s="73"/>
      <c r="F3794" s="74"/>
      <c r="G3794" s="9"/>
      <c r="H3794" s="48"/>
      <c r="I3794" s="49">
        <f t="shared" ca="1" si="236"/>
        <v>2022</v>
      </c>
      <c r="J3794" s="22">
        <f t="shared" ca="1" si="233"/>
        <v>1</v>
      </c>
      <c r="K3794" s="19"/>
      <c r="L3794" s="73"/>
      <c r="M3794" s="74"/>
      <c r="N3794" s="19"/>
      <c r="O3794" s="73"/>
      <c r="P3794" s="82">
        <v>1</v>
      </c>
      <c r="Q3794" s="24">
        <v>1</v>
      </c>
      <c r="R3794" s="81">
        <f t="shared" si="234"/>
        <v>1</v>
      </c>
      <c r="S3794" s="87"/>
      <c r="T3794" s="19"/>
      <c r="U3794" s="25"/>
      <c r="V3794" s="25"/>
      <c r="W3794" s="81"/>
      <c r="X3794" s="91" t="e">
        <f ca="1">+VLOOKUP(#REF!,REFERENCIAS!$C:$D,2,0)*VLOOKUP(#REF!,PONDERADORES!A:P,IF(AND(INFORMACION!$T3794='REFERENCIAS RIESGO'!$C$36,INFORMACION!$F3794=REFERENCIAS!$C$24),16,IF(INFORMACION!$T3794='REFERENCIAS RIESGO'!$C$36,13,IF(INFORMACION!$F3794=REFERENCIAS!$C$24,10,7))),0)+VLOOKUP(K3794,REFERENCIAS!$C:$D,2,0)*VLOOKUP($K$2,PONDERADORES!A:P,IF(AND(INFORMACION!$T3794='REFERENCIAS RIESGO'!$C$36,INFORMACION!$F3794=REFERENCIAS!$C$24),16,IF(INFORMACION!$T3794='REFERENCIAS RIESGO'!$C$36,13,IF(INFORMACION!$F3794=REFERENCIAS!$C$24,10,7))),0)+VLOOKUP(L3794,REFERENCIAS!$C:$D,2,0)*VLOOKUP($L$2,PONDERADORES!A:P,IF(AND(INFORMACION!$T3794='REFERENCIAS RIESGO'!$C$36,INFORMACION!$F3794=REFERENCIAS!$C$24),16,IF(INFORMACION!$T3794='REFERENCIAS RIESGO'!$C$36,13,IF(INFORMACION!$F3794=REFERENCIAS!$C$24,10,7))),0)+VLOOKUP(F3794,REFERENCIAS!$C:$D,2,0)*VLOOKUP($F$2,PONDERADORES!A:P,IF(AND(INFORMACION!$T3794='REFERENCIAS RIESGO'!$C$36,INFORMACION!$F3794=REFERENCIAS!$C$24),16,IF(INFORMACION!$T3794='REFERENCIAS RIESGO'!$C$36,13,IF(INFORMACION!$F3794=REFERENCIAS!$C$24,10,7))),0)+VLOOKUP(T3794,REFERENCIAS!$C:$D,2,0)*VLOOKUP($T$2,PONDERADORES!A:P,IF(AND(INFORMACION!$T3794='REFERENCIAS RIESGO'!$C$36,INFORMACION!$F3794=REFERENCIAS!$C$24),16,IF(INFORMACION!$T3794='REFERENCIAS RIESGO'!$C$36,13,IF(INFORMACION!$F3794=REFERENCIAS!$C$24,10,7))),0)+VLOOKUP(IF(J3794&lt;=0.2,0.2,IF(AND(J3794&gt;0.2,J3794&lt;=0.4),0.4,IF(AND(J3794&gt;0.4,J3794&lt;=0.6),0.6,IF(AND(J3794&gt;0.6,J3794&lt;=0.8),0.8,IF(AND(J3794&gt;0.8,J3794&lt;=1),1))))),REFERENCIAS!$C:$D,2,0)*VLOOKUP($J$2,PONDERADORES!A:P,IF(AND(INFORMACION!$T3794='REFERENCIAS RIESGO'!$C$36,INFORMACION!$F3794=REFERENCIAS!$C$24),16,IF(INFORMACION!$T3794='REFERENCIAS RIESGO'!$C$36,13,IF(INFORMACION!$F3794=REFERENCIAS!$C$24,10,7))),0)</f>
        <v>#REF!</v>
      </c>
      <c r="Y3794" s="68">
        <f>+VLOOKUP(M3794,REFERENCIAS!$C:$D,2,0)*VLOOKUP($M$2,PONDERADORES!$A$7:$G$9,7,0)+VLOOKUP(N3794,REFERENCIAS!$C:$D,2,0)*VLOOKUP($N$2,PONDERADORES!$A$7:$G$9,7,0)+VLOOKUP(O3794,REFERENCIAS!$C:$D,2,0)*VLOOKUP($O$2,PONDERADORES!$A$7:$G$9,7,0)</f>
        <v>0.2</v>
      </c>
      <c r="Z3794" s="2">
        <f>+VLOOKUP(IF(R3794&lt;0.1,0,IF(AND(R3794&gt;=0.1,R3794&lt;0.2),0.1,IF(AND(R3794&gt;=0.2,R3794&lt;0.3),0.2,IF(R3794&gt;0.3,0.3,)))),REFERENCIAS!$C:$D,2,0)*VLOOKUP($R$2,PONDERADORES!$A$11:$G$11,7,0)</f>
        <v>15</v>
      </c>
      <c r="AA3794" s="92"/>
      <c r="AB3794" s="95" t="e">
        <f t="shared" ca="1" si="235"/>
        <v>#REF!</v>
      </c>
      <c r="AC3794" s="23" t="e">
        <f ca="1">IF(AB3794&gt;REFERENCIAS!$C$62,REFERENCIAS!$B$62,IF(AND(AB3794&gt;=REFERENCIAS!$C$63,AB3794&lt;REFERENCIAS!$D$63),REFERENCIAS!$B$63,IF(AND(AB3794&gt;REFERENCIAS!$C$64,AB3794&lt;=REFERENCIAS!$D$64),REFERENCIAS!$B$64,IF(AND(AB3794&gt;=REFERENCIAS!$C$65,AB3794&lt;REFERENCIAS!$D$65),REFERENCIAS!$B$65, "Revisar"))))</f>
        <v>#REF!</v>
      </c>
      <c r="AD3794" s="94" t="e">
        <f ca="1">VLOOKUP(AC3794,REFERENCIAS!$B$62:$G$65,4,FALSE)</f>
        <v>#REF!</v>
      </c>
    </row>
    <row r="3795" spans="1:30" ht="17.25" x14ac:dyDescent="0.25">
      <c r="A3795" s="74"/>
      <c r="B3795" s="19"/>
      <c r="C3795" s="19"/>
      <c r="D3795" s="50"/>
      <c r="E3795" s="73"/>
      <c r="F3795" s="74"/>
      <c r="G3795" s="9"/>
      <c r="H3795" s="48"/>
      <c r="I3795" s="49">
        <f t="shared" ca="1" si="236"/>
        <v>2022</v>
      </c>
      <c r="J3795" s="22">
        <f t="shared" ca="1" si="233"/>
        <v>1</v>
      </c>
      <c r="K3795" s="19"/>
      <c r="L3795" s="73"/>
      <c r="M3795" s="74"/>
      <c r="N3795" s="19"/>
      <c r="O3795" s="73"/>
      <c r="P3795" s="82">
        <v>1</v>
      </c>
      <c r="Q3795" s="24">
        <v>1</v>
      </c>
      <c r="R3795" s="81">
        <f t="shared" si="234"/>
        <v>1</v>
      </c>
      <c r="S3795" s="87"/>
      <c r="T3795" s="19"/>
      <c r="U3795" s="25"/>
      <c r="V3795" s="25"/>
      <c r="W3795" s="81"/>
      <c r="X3795" s="91" t="e">
        <f ca="1">+VLOOKUP(#REF!,REFERENCIAS!$C:$D,2,0)*VLOOKUP(#REF!,PONDERADORES!A:P,IF(AND(INFORMACION!$T3795='REFERENCIAS RIESGO'!$C$36,INFORMACION!$F3795=REFERENCIAS!$C$24),16,IF(INFORMACION!$T3795='REFERENCIAS RIESGO'!$C$36,13,IF(INFORMACION!$F3795=REFERENCIAS!$C$24,10,7))),0)+VLOOKUP(K3795,REFERENCIAS!$C:$D,2,0)*VLOOKUP($K$2,PONDERADORES!A:P,IF(AND(INFORMACION!$T3795='REFERENCIAS RIESGO'!$C$36,INFORMACION!$F3795=REFERENCIAS!$C$24),16,IF(INFORMACION!$T3795='REFERENCIAS RIESGO'!$C$36,13,IF(INFORMACION!$F3795=REFERENCIAS!$C$24,10,7))),0)+VLOOKUP(L3795,REFERENCIAS!$C:$D,2,0)*VLOOKUP($L$2,PONDERADORES!A:P,IF(AND(INFORMACION!$T3795='REFERENCIAS RIESGO'!$C$36,INFORMACION!$F3795=REFERENCIAS!$C$24),16,IF(INFORMACION!$T3795='REFERENCIAS RIESGO'!$C$36,13,IF(INFORMACION!$F3795=REFERENCIAS!$C$24,10,7))),0)+VLOOKUP(F3795,REFERENCIAS!$C:$D,2,0)*VLOOKUP($F$2,PONDERADORES!A:P,IF(AND(INFORMACION!$T3795='REFERENCIAS RIESGO'!$C$36,INFORMACION!$F3795=REFERENCIAS!$C$24),16,IF(INFORMACION!$T3795='REFERENCIAS RIESGO'!$C$36,13,IF(INFORMACION!$F3795=REFERENCIAS!$C$24,10,7))),0)+VLOOKUP(T3795,REFERENCIAS!$C:$D,2,0)*VLOOKUP($T$2,PONDERADORES!A:P,IF(AND(INFORMACION!$T3795='REFERENCIAS RIESGO'!$C$36,INFORMACION!$F3795=REFERENCIAS!$C$24),16,IF(INFORMACION!$T3795='REFERENCIAS RIESGO'!$C$36,13,IF(INFORMACION!$F3795=REFERENCIAS!$C$24,10,7))),0)+VLOOKUP(IF(J3795&lt;=0.2,0.2,IF(AND(J3795&gt;0.2,J3795&lt;=0.4),0.4,IF(AND(J3795&gt;0.4,J3795&lt;=0.6),0.6,IF(AND(J3795&gt;0.6,J3795&lt;=0.8),0.8,IF(AND(J3795&gt;0.8,J3795&lt;=1),1))))),REFERENCIAS!$C:$D,2,0)*VLOOKUP($J$2,PONDERADORES!A:P,IF(AND(INFORMACION!$T3795='REFERENCIAS RIESGO'!$C$36,INFORMACION!$F3795=REFERENCIAS!$C$24),16,IF(INFORMACION!$T3795='REFERENCIAS RIESGO'!$C$36,13,IF(INFORMACION!$F3795=REFERENCIAS!$C$24,10,7))),0)</f>
        <v>#REF!</v>
      </c>
      <c r="Y3795" s="68">
        <f>+VLOOKUP(M3795,REFERENCIAS!$C:$D,2,0)*VLOOKUP($M$2,PONDERADORES!$A$7:$G$9,7,0)+VLOOKUP(N3795,REFERENCIAS!$C:$D,2,0)*VLOOKUP($N$2,PONDERADORES!$A$7:$G$9,7,0)+VLOOKUP(O3795,REFERENCIAS!$C:$D,2,0)*VLOOKUP($O$2,PONDERADORES!$A$7:$G$9,7,0)</f>
        <v>0.2</v>
      </c>
      <c r="Z3795" s="2">
        <f>+VLOOKUP(IF(R3795&lt;0.1,0,IF(AND(R3795&gt;=0.1,R3795&lt;0.2),0.1,IF(AND(R3795&gt;=0.2,R3795&lt;0.3),0.2,IF(R3795&gt;0.3,0.3,)))),REFERENCIAS!$C:$D,2,0)*VLOOKUP($R$2,PONDERADORES!$A$11:$G$11,7,0)</f>
        <v>15</v>
      </c>
      <c r="AA3795" s="92"/>
      <c r="AB3795" s="95" t="e">
        <f t="shared" ca="1" si="235"/>
        <v>#REF!</v>
      </c>
      <c r="AC3795" s="23" t="e">
        <f ca="1">IF(AB3795&gt;REFERENCIAS!$C$62,REFERENCIAS!$B$62,IF(AND(AB3795&gt;=REFERENCIAS!$C$63,AB3795&lt;REFERENCIAS!$D$63),REFERENCIAS!$B$63,IF(AND(AB3795&gt;REFERENCIAS!$C$64,AB3795&lt;=REFERENCIAS!$D$64),REFERENCIAS!$B$64,IF(AND(AB3795&gt;=REFERENCIAS!$C$65,AB3795&lt;REFERENCIAS!$D$65),REFERENCIAS!$B$65, "Revisar"))))</f>
        <v>#REF!</v>
      </c>
      <c r="AD3795" s="94" t="e">
        <f ca="1">VLOOKUP(AC3795,REFERENCIAS!$B$62:$G$65,4,FALSE)</f>
        <v>#REF!</v>
      </c>
    </row>
    <row r="3796" spans="1:30" ht="17.25" x14ac:dyDescent="0.25">
      <c r="A3796" s="74"/>
      <c r="B3796" s="19"/>
      <c r="C3796" s="19"/>
      <c r="D3796" s="50"/>
      <c r="E3796" s="73"/>
      <c r="F3796" s="74"/>
      <c r="G3796" s="9"/>
      <c r="H3796" s="48"/>
      <c r="I3796" s="49">
        <f t="shared" ca="1" si="236"/>
        <v>2022</v>
      </c>
      <c r="J3796" s="22">
        <f t="shared" ca="1" si="233"/>
        <v>1</v>
      </c>
      <c r="K3796" s="19"/>
      <c r="L3796" s="73"/>
      <c r="M3796" s="74"/>
      <c r="N3796" s="19"/>
      <c r="O3796" s="73"/>
      <c r="P3796" s="82">
        <v>1</v>
      </c>
      <c r="Q3796" s="24">
        <v>1</v>
      </c>
      <c r="R3796" s="81">
        <f t="shared" si="234"/>
        <v>1</v>
      </c>
      <c r="S3796" s="87"/>
      <c r="T3796" s="19"/>
      <c r="U3796" s="25"/>
      <c r="V3796" s="25"/>
      <c r="W3796" s="81"/>
      <c r="X3796" s="91" t="e">
        <f ca="1">+VLOOKUP(#REF!,REFERENCIAS!$C:$D,2,0)*VLOOKUP(#REF!,PONDERADORES!A:P,IF(AND(INFORMACION!$T3796='REFERENCIAS RIESGO'!$C$36,INFORMACION!$F3796=REFERENCIAS!$C$24),16,IF(INFORMACION!$T3796='REFERENCIAS RIESGO'!$C$36,13,IF(INFORMACION!$F3796=REFERENCIAS!$C$24,10,7))),0)+VLOOKUP(K3796,REFERENCIAS!$C:$D,2,0)*VLOOKUP($K$2,PONDERADORES!A:P,IF(AND(INFORMACION!$T3796='REFERENCIAS RIESGO'!$C$36,INFORMACION!$F3796=REFERENCIAS!$C$24),16,IF(INFORMACION!$T3796='REFERENCIAS RIESGO'!$C$36,13,IF(INFORMACION!$F3796=REFERENCIAS!$C$24,10,7))),0)+VLOOKUP(L3796,REFERENCIAS!$C:$D,2,0)*VLOOKUP($L$2,PONDERADORES!A:P,IF(AND(INFORMACION!$T3796='REFERENCIAS RIESGO'!$C$36,INFORMACION!$F3796=REFERENCIAS!$C$24),16,IF(INFORMACION!$T3796='REFERENCIAS RIESGO'!$C$36,13,IF(INFORMACION!$F3796=REFERENCIAS!$C$24,10,7))),0)+VLOOKUP(F3796,REFERENCIAS!$C:$D,2,0)*VLOOKUP($F$2,PONDERADORES!A:P,IF(AND(INFORMACION!$T3796='REFERENCIAS RIESGO'!$C$36,INFORMACION!$F3796=REFERENCIAS!$C$24),16,IF(INFORMACION!$T3796='REFERENCIAS RIESGO'!$C$36,13,IF(INFORMACION!$F3796=REFERENCIAS!$C$24,10,7))),0)+VLOOKUP(T3796,REFERENCIAS!$C:$D,2,0)*VLOOKUP($T$2,PONDERADORES!A:P,IF(AND(INFORMACION!$T3796='REFERENCIAS RIESGO'!$C$36,INFORMACION!$F3796=REFERENCIAS!$C$24),16,IF(INFORMACION!$T3796='REFERENCIAS RIESGO'!$C$36,13,IF(INFORMACION!$F3796=REFERENCIAS!$C$24,10,7))),0)+VLOOKUP(IF(J3796&lt;=0.2,0.2,IF(AND(J3796&gt;0.2,J3796&lt;=0.4),0.4,IF(AND(J3796&gt;0.4,J3796&lt;=0.6),0.6,IF(AND(J3796&gt;0.6,J3796&lt;=0.8),0.8,IF(AND(J3796&gt;0.8,J3796&lt;=1),1))))),REFERENCIAS!$C:$D,2,0)*VLOOKUP($J$2,PONDERADORES!A:P,IF(AND(INFORMACION!$T3796='REFERENCIAS RIESGO'!$C$36,INFORMACION!$F3796=REFERENCIAS!$C$24),16,IF(INFORMACION!$T3796='REFERENCIAS RIESGO'!$C$36,13,IF(INFORMACION!$F3796=REFERENCIAS!$C$24,10,7))),0)</f>
        <v>#REF!</v>
      </c>
      <c r="Y3796" s="68">
        <f>+VLOOKUP(M3796,REFERENCIAS!$C:$D,2,0)*VLOOKUP($M$2,PONDERADORES!$A$7:$G$9,7,0)+VLOOKUP(N3796,REFERENCIAS!$C:$D,2,0)*VLOOKUP($N$2,PONDERADORES!$A$7:$G$9,7,0)+VLOOKUP(O3796,REFERENCIAS!$C:$D,2,0)*VLOOKUP($O$2,PONDERADORES!$A$7:$G$9,7,0)</f>
        <v>0.2</v>
      </c>
      <c r="Z3796" s="2">
        <f>+VLOOKUP(IF(R3796&lt;0.1,0,IF(AND(R3796&gt;=0.1,R3796&lt;0.2),0.1,IF(AND(R3796&gt;=0.2,R3796&lt;0.3),0.2,IF(R3796&gt;0.3,0.3,)))),REFERENCIAS!$C:$D,2,0)*VLOOKUP($R$2,PONDERADORES!$A$11:$G$11,7,0)</f>
        <v>15</v>
      </c>
      <c r="AA3796" s="92"/>
      <c r="AB3796" s="95" t="e">
        <f t="shared" ca="1" si="235"/>
        <v>#REF!</v>
      </c>
      <c r="AC3796" s="23" t="e">
        <f ca="1">IF(AB3796&gt;REFERENCIAS!$C$62,REFERENCIAS!$B$62,IF(AND(AB3796&gt;=REFERENCIAS!$C$63,AB3796&lt;REFERENCIAS!$D$63),REFERENCIAS!$B$63,IF(AND(AB3796&gt;REFERENCIAS!$C$64,AB3796&lt;=REFERENCIAS!$D$64),REFERENCIAS!$B$64,IF(AND(AB3796&gt;=REFERENCIAS!$C$65,AB3796&lt;REFERENCIAS!$D$65),REFERENCIAS!$B$65, "Revisar"))))</f>
        <v>#REF!</v>
      </c>
      <c r="AD3796" s="94" t="e">
        <f ca="1">VLOOKUP(AC3796,REFERENCIAS!$B$62:$G$65,4,FALSE)</f>
        <v>#REF!</v>
      </c>
    </row>
    <row r="3797" spans="1:30" ht="17.25" x14ac:dyDescent="0.25">
      <c r="A3797" s="74"/>
      <c r="B3797" s="19"/>
      <c r="C3797" s="19"/>
      <c r="D3797" s="50"/>
      <c r="E3797" s="73"/>
      <c r="F3797" s="74"/>
      <c r="G3797" s="9"/>
      <c r="H3797" s="48"/>
      <c r="I3797" s="49">
        <f t="shared" ca="1" si="236"/>
        <v>2022</v>
      </c>
      <c r="J3797" s="22">
        <f t="shared" ca="1" si="233"/>
        <v>1</v>
      </c>
      <c r="K3797" s="19"/>
      <c r="L3797" s="73"/>
      <c r="M3797" s="74"/>
      <c r="N3797" s="19"/>
      <c r="O3797" s="73"/>
      <c r="P3797" s="82">
        <v>1</v>
      </c>
      <c r="Q3797" s="24">
        <v>1</v>
      </c>
      <c r="R3797" s="81">
        <f t="shared" si="234"/>
        <v>1</v>
      </c>
      <c r="S3797" s="87"/>
      <c r="T3797" s="19"/>
      <c r="U3797" s="25"/>
      <c r="V3797" s="25"/>
      <c r="W3797" s="81"/>
      <c r="X3797" s="91" t="e">
        <f ca="1">+VLOOKUP(#REF!,REFERENCIAS!$C:$D,2,0)*VLOOKUP(#REF!,PONDERADORES!A:P,IF(AND(INFORMACION!$T3797='REFERENCIAS RIESGO'!$C$36,INFORMACION!$F3797=REFERENCIAS!$C$24),16,IF(INFORMACION!$T3797='REFERENCIAS RIESGO'!$C$36,13,IF(INFORMACION!$F3797=REFERENCIAS!$C$24,10,7))),0)+VLOOKUP(K3797,REFERENCIAS!$C:$D,2,0)*VLOOKUP($K$2,PONDERADORES!A:P,IF(AND(INFORMACION!$T3797='REFERENCIAS RIESGO'!$C$36,INFORMACION!$F3797=REFERENCIAS!$C$24),16,IF(INFORMACION!$T3797='REFERENCIAS RIESGO'!$C$36,13,IF(INFORMACION!$F3797=REFERENCIAS!$C$24,10,7))),0)+VLOOKUP(L3797,REFERENCIAS!$C:$D,2,0)*VLOOKUP($L$2,PONDERADORES!A:P,IF(AND(INFORMACION!$T3797='REFERENCIAS RIESGO'!$C$36,INFORMACION!$F3797=REFERENCIAS!$C$24),16,IF(INFORMACION!$T3797='REFERENCIAS RIESGO'!$C$36,13,IF(INFORMACION!$F3797=REFERENCIAS!$C$24,10,7))),0)+VLOOKUP(F3797,REFERENCIAS!$C:$D,2,0)*VLOOKUP($F$2,PONDERADORES!A:P,IF(AND(INFORMACION!$T3797='REFERENCIAS RIESGO'!$C$36,INFORMACION!$F3797=REFERENCIAS!$C$24),16,IF(INFORMACION!$T3797='REFERENCIAS RIESGO'!$C$36,13,IF(INFORMACION!$F3797=REFERENCIAS!$C$24,10,7))),0)+VLOOKUP(T3797,REFERENCIAS!$C:$D,2,0)*VLOOKUP($T$2,PONDERADORES!A:P,IF(AND(INFORMACION!$T3797='REFERENCIAS RIESGO'!$C$36,INFORMACION!$F3797=REFERENCIAS!$C$24),16,IF(INFORMACION!$T3797='REFERENCIAS RIESGO'!$C$36,13,IF(INFORMACION!$F3797=REFERENCIAS!$C$24,10,7))),0)+VLOOKUP(IF(J3797&lt;=0.2,0.2,IF(AND(J3797&gt;0.2,J3797&lt;=0.4),0.4,IF(AND(J3797&gt;0.4,J3797&lt;=0.6),0.6,IF(AND(J3797&gt;0.6,J3797&lt;=0.8),0.8,IF(AND(J3797&gt;0.8,J3797&lt;=1),1))))),REFERENCIAS!$C:$D,2,0)*VLOOKUP($J$2,PONDERADORES!A:P,IF(AND(INFORMACION!$T3797='REFERENCIAS RIESGO'!$C$36,INFORMACION!$F3797=REFERENCIAS!$C$24),16,IF(INFORMACION!$T3797='REFERENCIAS RIESGO'!$C$36,13,IF(INFORMACION!$F3797=REFERENCIAS!$C$24,10,7))),0)</f>
        <v>#REF!</v>
      </c>
      <c r="Y3797" s="68">
        <f>+VLOOKUP(M3797,REFERENCIAS!$C:$D,2,0)*VLOOKUP($M$2,PONDERADORES!$A$7:$G$9,7,0)+VLOOKUP(N3797,REFERENCIAS!$C:$D,2,0)*VLOOKUP($N$2,PONDERADORES!$A$7:$G$9,7,0)+VLOOKUP(O3797,REFERENCIAS!$C:$D,2,0)*VLOOKUP($O$2,PONDERADORES!$A$7:$G$9,7,0)</f>
        <v>0.2</v>
      </c>
      <c r="Z3797" s="2">
        <f>+VLOOKUP(IF(R3797&lt;0.1,0,IF(AND(R3797&gt;=0.1,R3797&lt;0.2),0.1,IF(AND(R3797&gt;=0.2,R3797&lt;0.3),0.2,IF(R3797&gt;0.3,0.3,)))),REFERENCIAS!$C:$D,2,0)*VLOOKUP($R$2,PONDERADORES!$A$11:$G$11,7,0)</f>
        <v>15</v>
      </c>
      <c r="AA3797" s="92"/>
      <c r="AB3797" s="95" t="e">
        <f t="shared" ca="1" si="235"/>
        <v>#REF!</v>
      </c>
      <c r="AC3797" s="23" t="e">
        <f ca="1">IF(AB3797&gt;REFERENCIAS!$C$62,REFERENCIAS!$B$62,IF(AND(AB3797&gt;=REFERENCIAS!$C$63,AB3797&lt;REFERENCIAS!$D$63),REFERENCIAS!$B$63,IF(AND(AB3797&gt;REFERENCIAS!$C$64,AB3797&lt;=REFERENCIAS!$D$64),REFERENCIAS!$B$64,IF(AND(AB3797&gt;=REFERENCIAS!$C$65,AB3797&lt;REFERENCIAS!$D$65),REFERENCIAS!$B$65, "Revisar"))))</f>
        <v>#REF!</v>
      </c>
      <c r="AD3797" s="94" t="e">
        <f ca="1">VLOOKUP(AC3797,REFERENCIAS!$B$62:$G$65,4,FALSE)</f>
        <v>#REF!</v>
      </c>
    </row>
    <row r="3798" spans="1:30" ht="17.25" x14ac:dyDescent="0.25">
      <c r="A3798" s="74"/>
      <c r="B3798" s="19"/>
      <c r="C3798" s="19"/>
      <c r="D3798" s="50"/>
      <c r="E3798" s="73"/>
      <c r="F3798" s="74"/>
      <c r="G3798" s="9"/>
      <c r="H3798" s="48"/>
      <c r="I3798" s="49">
        <f t="shared" ca="1" si="236"/>
        <v>2022</v>
      </c>
      <c r="J3798" s="22">
        <f t="shared" ca="1" si="233"/>
        <v>1</v>
      </c>
      <c r="K3798" s="19"/>
      <c r="L3798" s="73"/>
      <c r="M3798" s="74"/>
      <c r="N3798" s="19"/>
      <c r="O3798" s="73"/>
      <c r="P3798" s="82">
        <v>1</v>
      </c>
      <c r="Q3798" s="24">
        <v>1</v>
      </c>
      <c r="R3798" s="81">
        <f t="shared" si="234"/>
        <v>1</v>
      </c>
      <c r="S3798" s="87"/>
      <c r="T3798" s="19"/>
      <c r="U3798" s="25"/>
      <c r="V3798" s="25"/>
      <c r="W3798" s="81"/>
      <c r="X3798" s="91" t="e">
        <f ca="1">+VLOOKUP(#REF!,REFERENCIAS!$C:$D,2,0)*VLOOKUP(#REF!,PONDERADORES!A:P,IF(AND(INFORMACION!$T3798='REFERENCIAS RIESGO'!$C$36,INFORMACION!$F3798=REFERENCIAS!$C$24),16,IF(INFORMACION!$T3798='REFERENCIAS RIESGO'!$C$36,13,IF(INFORMACION!$F3798=REFERENCIAS!$C$24,10,7))),0)+VLOOKUP(K3798,REFERENCIAS!$C:$D,2,0)*VLOOKUP($K$2,PONDERADORES!A:P,IF(AND(INFORMACION!$T3798='REFERENCIAS RIESGO'!$C$36,INFORMACION!$F3798=REFERENCIAS!$C$24),16,IF(INFORMACION!$T3798='REFERENCIAS RIESGO'!$C$36,13,IF(INFORMACION!$F3798=REFERENCIAS!$C$24,10,7))),0)+VLOOKUP(L3798,REFERENCIAS!$C:$D,2,0)*VLOOKUP($L$2,PONDERADORES!A:P,IF(AND(INFORMACION!$T3798='REFERENCIAS RIESGO'!$C$36,INFORMACION!$F3798=REFERENCIAS!$C$24),16,IF(INFORMACION!$T3798='REFERENCIAS RIESGO'!$C$36,13,IF(INFORMACION!$F3798=REFERENCIAS!$C$24,10,7))),0)+VLOOKUP(F3798,REFERENCIAS!$C:$D,2,0)*VLOOKUP($F$2,PONDERADORES!A:P,IF(AND(INFORMACION!$T3798='REFERENCIAS RIESGO'!$C$36,INFORMACION!$F3798=REFERENCIAS!$C$24),16,IF(INFORMACION!$T3798='REFERENCIAS RIESGO'!$C$36,13,IF(INFORMACION!$F3798=REFERENCIAS!$C$24,10,7))),0)+VLOOKUP(T3798,REFERENCIAS!$C:$D,2,0)*VLOOKUP($T$2,PONDERADORES!A:P,IF(AND(INFORMACION!$T3798='REFERENCIAS RIESGO'!$C$36,INFORMACION!$F3798=REFERENCIAS!$C$24),16,IF(INFORMACION!$T3798='REFERENCIAS RIESGO'!$C$36,13,IF(INFORMACION!$F3798=REFERENCIAS!$C$24,10,7))),0)+VLOOKUP(IF(J3798&lt;=0.2,0.2,IF(AND(J3798&gt;0.2,J3798&lt;=0.4),0.4,IF(AND(J3798&gt;0.4,J3798&lt;=0.6),0.6,IF(AND(J3798&gt;0.6,J3798&lt;=0.8),0.8,IF(AND(J3798&gt;0.8,J3798&lt;=1),1))))),REFERENCIAS!$C:$D,2,0)*VLOOKUP($J$2,PONDERADORES!A:P,IF(AND(INFORMACION!$T3798='REFERENCIAS RIESGO'!$C$36,INFORMACION!$F3798=REFERENCIAS!$C$24),16,IF(INFORMACION!$T3798='REFERENCIAS RIESGO'!$C$36,13,IF(INFORMACION!$F3798=REFERENCIAS!$C$24,10,7))),0)</f>
        <v>#REF!</v>
      </c>
      <c r="Y3798" s="68">
        <f>+VLOOKUP(M3798,REFERENCIAS!$C:$D,2,0)*VLOOKUP($M$2,PONDERADORES!$A$7:$G$9,7,0)+VLOOKUP(N3798,REFERENCIAS!$C:$D,2,0)*VLOOKUP($N$2,PONDERADORES!$A$7:$G$9,7,0)+VLOOKUP(O3798,REFERENCIAS!$C:$D,2,0)*VLOOKUP($O$2,PONDERADORES!$A$7:$G$9,7,0)</f>
        <v>0.2</v>
      </c>
      <c r="Z3798" s="2">
        <f>+VLOOKUP(IF(R3798&lt;0.1,0,IF(AND(R3798&gt;=0.1,R3798&lt;0.2),0.1,IF(AND(R3798&gt;=0.2,R3798&lt;0.3),0.2,IF(R3798&gt;0.3,0.3,)))),REFERENCIAS!$C:$D,2,0)*VLOOKUP($R$2,PONDERADORES!$A$11:$G$11,7,0)</f>
        <v>15</v>
      </c>
      <c r="AA3798" s="92"/>
      <c r="AB3798" s="95" t="e">
        <f t="shared" ca="1" si="235"/>
        <v>#REF!</v>
      </c>
      <c r="AC3798" s="23" t="e">
        <f ca="1">IF(AB3798&gt;REFERENCIAS!$C$62,REFERENCIAS!$B$62,IF(AND(AB3798&gt;=REFERENCIAS!$C$63,AB3798&lt;REFERENCIAS!$D$63),REFERENCIAS!$B$63,IF(AND(AB3798&gt;REFERENCIAS!$C$64,AB3798&lt;=REFERENCIAS!$D$64),REFERENCIAS!$B$64,IF(AND(AB3798&gt;=REFERENCIAS!$C$65,AB3798&lt;REFERENCIAS!$D$65),REFERENCIAS!$B$65, "Revisar"))))</f>
        <v>#REF!</v>
      </c>
      <c r="AD3798" s="94" t="e">
        <f ca="1">VLOOKUP(AC3798,REFERENCIAS!$B$62:$G$65,4,FALSE)</f>
        <v>#REF!</v>
      </c>
    </row>
    <row r="3799" spans="1:30" ht="17.25" x14ac:dyDescent="0.25">
      <c r="A3799" s="74"/>
      <c r="B3799" s="19"/>
      <c r="C3799" s="19"/>
      <c r="D3799" s="50"/>
      <c r="E3799" s="73"/>
      <c r="F3799" s="74"/>
      <c r="G3799" s="9"/>
      <c r="H3799" s="48"/>
      <c r="I3799" s="49">
        <f t="shared" ca="1" si="236"/>
        <v>2022</v>
      </c>
      <c r="J3799" s="22">
        <f t="shared" ca="1" si="233"/>
        <v>1</v>
      </c>
      <c r="K3799" s="19"/>
      <c r="L3799" s="73"/>
      <c r="M3799" s="74"/>
      <c r="N3799" s="19"/>
      <c r="O3799" s="73"/>
      <c r="P3799" s="82">
        <v>1</v>
      </c>
      <c r="Q3799" s="24">
        <v>1</v>
      </c>
      <c r="R3799" s="81">
        <f t="shared" si="234"/>
        <v>1</v>
      </c>
      <c r="S3799" s="87"/>
      <c r="T3799" s="19"/>
      <c r="U3799" s="25"/>
      <c r="V3799" s="25"/>
      <c r="W3799" s="81"/>
      <c r="X3799" s="91" t="e">
        <f ca="1">+VLOOKUP(#REF!,REFERENCIAS!$C:$D,2,0)*VLOOKUP(#REF!,PONDERADORES!A:P,IF(AND(INFORMACION!$T3799='REFERENCIAS RIESGO'!$C$36,INFORMACION!$F3799=REFERENCIAS!$C$24),16,IF(INFORMACION!$T3799='REFERENCIAS RIESGO'!$C$36,13,IF(INFORMACION!$F3799=REFERENCIAS!$C$24,10,7))),0)+VLOOKUP(K3799,REFERENCIAS!$C:$D,2,0)*VLOOKUP($K$2,PONDERADORES!A:P,IF(AND(INFORMACION!$T3799='REFERENCIAS RIESGO'!$C$36,INFORMACION!$F3799=REFERENCIAS!$C$24),16,IF(INFORMACION!$T3799='REFERENCIAS RIESGO'!$C$36,13,IF(INFORMACION!$F3799=REFERENCIAS!$C$24,10,7))),0)+VLOOKUP(L3799,REFERENCIAS!$C:$D,2,0)*VLOOKUP($L$2,PONDERADORES!A:P,IF(AND(INFORMACION!$T3799='REFERENCIAS RIESGO'!$C$36,INFORMACION!$F3799=REFERENCIAS!$C$24),16,IF(INFORMACION!$T3799='REFERENCIAS RIESGO'!$C$36,13,IF(INFORMACION!$F3799=REFERENCIAS!$C$24,10,7))),0)+VLOOKUP(F3799,REFERENCIAS!$C:$D,2,0)*VLOOKUP($F$2,PONDERADORES!A:P,IF(AND(INFORMACION!$T3799='REFERENCIAS RIESGO'!$C$36,INFORMACION!$F3799=REFERENCIAS!$C$24),16,IF(INFORMACION!$T3799='REFERENCIAS RIESGO'!$C$36,13,IF(INFORMACION!$F3799=REFERENCIAS!$C$24,10,7))),0)+VLOOKUP(T3799,REFERENCIAS!$C:$D,2,0)*VLOOKUP($T$2,PONDERADORES!A:P,IF(AND(INFORMACION!$T3799='REFERENCIAS RIESGO'!$C$36,INFORMACION!$F3799=REFERENCIAS!$C$24),16,IF(INFORMACION!$T3799='REFERENCIAS RIESGO'!$C$36,13,IF(INFORMACION!$F3799=REFERENCIAS!$C$24,10,7))),0)+VLOOKUP(IF(J3799&lt;=0.2,0.2,IF(AND(J3799&gt;0.2,J3799&lt;=0.4),0.4,IF(AND(J3799&gt;0.4,J3799&lt;=0.6),0.6,IF(AND(J3799&gt;0.6,J3799&lt;=0.8),0.8,IF(AND(J3799&gt;0.8,J3799&lt;=1),1))))),REFERENCIAS!$C:$D,2,0)*VLOOKUP($J$2,PONDERADORES!A:P,IF(AND(INFORMACION!$T3799='REFERENCIAS RIESGO'!$C$36,INFORMACION!$F3799=REFERENCIAS!$C$24),16,IF(INFORMACION!$T3799='REFERENCIAS RIESGO'!$C$36,13,IF(INFORMACION!$F3799=REFERENCIAS!$C$24,10,7))),0)</f>
        <v>#REF!</v>
      </c>
      <c r="Y3799" s="68">
        <f>+VLOOKUP(M3799,REFERENCIAS!$C:$D,2,0)*VLOOKUP($M$2,PONDERADORES!$A$7:$G$9,7,0)+VLOOKUP(N3799,REFERENCIAS!$C:$D,2,0)*VLOOKUP($N$2,PONDERADORES!$A$7:$G$9,7,0)+VLOOKUP(O3799,REFERENCIAS!$C:$D,2,0)*VLOOKUP($O$2,PONDERADORES!$A$7:$G$9,7,0)</f>
        <v>0.2</v>
      </c>
      <c r="Z3799" s="2">
        <f>+VLOOKUP(IF(R3799&lt;0.1,0,IF(AND(R3799&gt;=0.1,R3799&lt;0.2),0.1,IF(AND(R3799&gt;=0.2,R3799&lt;0.3),0.2,IF(R3799&gt;0.3,0.3,)))),REFERENCIAS!$C:$D,2,0)*VLOOKUP($R$2,PONDERADORES!$A$11:$G$11,7,0)</f>
        <v>15</v>
      </c>
      <c r="AA3799" s="92"/>
      <c r="AB3799" s="95" t="e">
        <f t="shared" ca="1" si="235"/>
        <v>#REF!</v>
      </c>
      <c r="AC3799" s="23" t="e">
        <f ca="1">IF(AB3799&gt;REFERENCIAS!$C$62,REFERENCIAS!$B$62,IF(AND(AB3799&gt;=REFERENCIAS!$C$63,AB3799&lt;REFERENCIAS!$D$63),REFERENCIAS!$B$63,IF(AND(AB3799&gt;REFERENCIAS!$C$64,AB3799&lt;=REFERENCIAS!$D$64),REFERENCIAS!$B$64,IF(AND(AB3799&gt;=REFERENCIAS!$C$65,AB3799&lt;REFERENCIAS!$D$65),REFERENCIAS!$B$65, "Revisar"))))</f>
        <v>#REF!</v>
      </c>
      <c r="AD3799" s="94" t="e">
        <f ca="1">VLOOKUP(AC3799,REFERENCIAS!$B$62:$G$65,4,FALSE)</f>
        <v>#REF!</v>
      </c>
    </row>
    <row r="3800" spans="1:30" ht="17.25" x14ac:dyDescent="0.25">
      <c r="A3800" s="74"/>
      <c r="B3800" s="19"/>
      <c r="C3800" s="19"/>
      <c r="D3800" s="50"/>
      <c r="E3800" s="73"/>
      <c r="F3800" s="74"/>
      <c r="G3800" s="9"/>
      <c r="H3800" s="48"/>
      <c r="I3800" s="49">
        <f t="shared" ca="1" si="236"/>
        <v>2022</v>
      </c>
      <c r="J3800" s="22">
        <f t="shared" ca="1" si="233"/>
        <v>1</v>
      </c>
      <c r="K3800" s="19"/>
      <c r="L3800" s="73"/>
      <c r="M3800" s="74"/>
      <c r="N3800" s="19"/>
      <c r="O3800" s="73"/>
      <c r="P3800" s="82">
        <v>1</v>
      </c>
      <c r="Q3800" s="24">
        <v>1</v>
      </c>
      <c r="R3800" s="81">
        <f t="shared" si="234"/>
        <v>1</v>
      </c>
      <c r="S3800" s="87"/>
      <c r="T3800" s="19"/>
      <c r="U3800" s="25"/>
      <c r="V3800" s="25"/>
      <c r="W3800" s="81"/>
      <c r="X3800" s="91" t="e">
        <f ca="1">+VLOOKUP(#REF!,REFERENCIAS!$C:$D,2,0)*VLOOKUP(#REF!,PONDERADORES!A:P,IF(AND(INFORMACION!$T3800='REFERENCIAS RIESGO'!$C$36,INFORMACION!$F3800=REFERENCIAS!$C$24),16,IF(INFORMACION!$T3800='REFERENCIAS RIESGO'!$C$36,13,IF(INFORMACION!$F3800=REFERENCIAS!$C$24,10,7))),0)+VLOOKUP(K3800,REFERENCIAS!$C:$D,2,0)*VLOOKUP($K$2,PONDERADORES!A:P,IF(AND(INFORMACION!$T3800='REFERENCIAS RIESGO'!$C$36,INFORMACION!$F3800=REFERENCIAS!$C$24),16,IF(INFORMACION!$T3800='REFERENCIAS RIESGO'!$C$36,13,IF(INFORMACION!$F3800=REFERENCIAS!$C$24,10,7))),0)+VLOOKUP(L3800,REFERENCIAS!$C:$D,2,0)*VLOOKUP($L$2,PONDERADORES!A:P,IF(AND(INFORMACION!$T3800='REFERENCIAS RIESGO'!$C$36,INFORMACION!$F3800=REFERENCIAS!$C$24),16,IF(INFORMACION!$T3800='REFERENCIAS RIESGO'!$C$36,13,IF(INFORMACION!$F3800=REFERENCIAS!$C$24,10,7))),0)+VLOOKUP(F3800,REFERENCIAS!$C:$D,2,0)*VLOOKUP($F$2,PONDERADORES!A:P,IF(AND(INFORMACION!$T3800='REFERENCIAS RIESGO'!$C$36,INFORMACION!$F3800=REFERENCIAS!$C$24),16,IF(INFORMACION!$T3800='REFERENCIAS RIESGO'!$C$36,13,IF(INFORMACION!$F3800=REFERENCIAS!$C$24,10,7))),0)+VLOOKUP(T3800,REFERENCIAS!$C:$D,2,0)*VLOOKUP($T$2,PONDERADORES!A:P,IF(AND(INFORMACION!$T3800='REFERENCIAS RIESGO'!$C$36,INFORMACION!$F3800=REFERENCIAS!$C$24),16,IF(INFORMACION!$T3800='REFERENCIAS RIESGO'!$C$36,13,IF(INFORMACION!$F3800=REFERENCIAS!$C$24,10,7))),0)+VLOOKUP(IF(J3800&lt;=0.2,0.2,IF(AND(J3800&gt;0.2,J3800&lt;=0.4),0.4,IF(AND(J3800&gt;0.4,J3800&lt;=0.6),0.6,IF(AND(J3800&gt;0.6,J3800&lt;=0.8),0.8,IF(AND(J3800&gt;0.8,J3800&lt;=1),1))))),REFERENCIAS!$C:$D,2,0)*VLOOKUP($J$2,PONDERADORES!A:P,IF(AND(INFORMACION!$T3800='REFERENCIAS RIESGO'!$C$36,INFORMACION!$F3800=REFERENCIAS!$C$24),16,IF(INFORMACION!$T3800='REFERENCIAS RIESGO'!$C$36,13,IF(INFORMACION!$F3800=REFERENCIAS!$C$24,10,7))),0)</f>
        <v>#REF!</v>
      </c>
      <c r="Y3800" s="68">
        <f>+VLOOKUP(M3800,REFERENCIAS!$C:$D,2,0)*VLOOKUP($M$2,PONDERADORES!$A$7:$G$9,7,0)+VLOOKUP(N3800,REFERENCIAS!$C:$D,2,0)*VLOOKUP($N$2,PONDERADORES!$A$7:$G$9,7,0)+VLOOKUP(O3800,REFERENCIAS!$C:$D,2,0)*VLOOKUP($O$2,PONDERADORES!$A$7:$G$9,7,0)</f>
        <v>0.2</v>
      </c>
      <c r="Z3800" s="2">
        <f>+VLOOKUP(IF(R3800&lt;0.1,0,IF(AND(R3800&gt;=0.1,R3800&lt;0.2),0.1,IF(AND(R3800&gt;=0.2,R3800&lt;0.3),0.2,IF(R3800&gt;0.3,0.3,)))),REFERENCIAS!$C:$D,2,0)*VLOOKUP($R$2,PONDERADORES!$A$11:$G$11,7,0)</f>
        <v>15</v>
      </c>
      <c r="AA3800" s="92"/>
      <c r="AB3800" s="95" t="e">
        <f t="shared" ca="1" si="235"/>
        <v>#REF!</v>
      </c>
      <c r="AC3800" s="23" t="e">
        <f ca="1">IF(AB3800&gt;REFERENCIAS!$C$62,REFERENCIAS!$B$62,IF(AND(AB3800&gt;=REFERENCIAS!$C$63,AB3800&lt;REFERENCIAS!$D$63),REFERENCIAS!$B$63,IF(AND(AB3800&gt;REFERENCIAS!$C$64,AB3800&lt;=REFERENCIAS!$D$64),REFERENCIAS!$B$64,IF(AND(AB3800&gt;=REFERENCIAS!$C$65,AB3800&lt;REFERENCIAS!$D$65),REFERENCIAS!$B$65, "Revisar"))))</f>
        <v>#REF!</v>
      </c>
      <c r="AD3800" s="94" t="e">
        <f ca="1">VLOOKUP(AC3800,REFERENCIAS!$B$62:$G$65,4,FALSE)</f>
        <v>#REF!</v>
      </c>
    </row>
    <row r="3801" spans="1:30" ht="17.25" x14ac:dyDescent="0.25">
      <c r="A3801" s="74"/>
      <c r="B3801" s="19"/>
      <c r="C3801" s="19"/>
      <c r="D3801" s="50"/>
      <c r="E3801" s="73"/>
      <c r="F3801" s="74"/>
      <c r="G3801" s="9"/>
      <c r="H3801" s="48"/>
      <c r="I3801" s="49">
        <f t="shared" ca="1" si="236"/>
        <v>2022</v>
      </c>
      <c r="J3801" s="22">
        <f t="shared" ca="1" si="233"/>
        <v>1</v>
      </c>
      <c r="K3801" s="19"/>
      <c r="L3801" s="73"/>
      <c r="M3801" s="74"/>
      <c r="N3801" s="19"/>
      <c r="O3801" s="73"/>
      <c r="P3801" s="82">
        <v>1</v>
      </c>
      <c r="Q3801" s="24">
        <v>1</v>
      </c>
      <c r="R3801" s="81">
        <f t="shared" si="234"/>
        <v>1</v>
      </c>
      <c r="S3801" s="87"/>
      <c r="T3801" s="19"/>
      <c r="U3801" s="25"/>
      <c r="V3801" s="25"/>
      <c r="W3801" s="81"/>
      <c r="X3801" s="91" t="e">
        <f ca="1">+VLOOKUP(#REF!,REFERENCIAS!$C:$D,2,0)*VLOOKUP(#REF!,PONDERADORES!A:P,IF(AND(INFORMACION!$T3801='REFERENCIAS RIESGO'!$C$36,INFORMACION!$F3801=REFERENCIAS!$C$24),16,IF(INFORMACION!$T3801='REFERENCIAS RIESGO'!$C$36,13,IF(INFORMACION!$F3801=REFERENCIAS!$C$24,10,7))),0)+VLOOKUP(K3801,REFERENCIAS!$C:$D,2,0)*VLOOKUP($K$2,PONDERADORES!A:P,IF(AND(INFORMACION!$T3801='REFERENCIAS RIESGO'!$C$36,INFORMACION!$F3801=REFERENCIAS!$C$24),16,IF(INFORMACION!$T3801='REFERENCIAS RIESGO'!$C$36,13,IF(INFORMACION!$F3801=REFERENCIAS!$C$24,10,7))),0)+VLOOKUP(L3801,REFERENCIAS!$C:$D,2,0)*VLOOKUP($L$2,PONDERADORES!A:P,IF(AND(INFORMACION!$T3801='REFERENCIAS RIESGO'!$C$36,INFORMACION!$F3801=REFERENCIAS!$C$24),16,IF(INFORMACION!$T3801='REFERENCIAS RIESGO'!$C$36,13,IF(INFORMACION!$F3801=REFERENCIAS!$C$24,10,7))),0)+VLOOKUP(F3801,REFERENCIAS!$C:$D,2,0)*VLOOKUP($F$2,PONDERADORES!A:P,IF(AND(INFORMACION!$T3801='REFERENCIAS RIESGO'!$C$36,INFORMACION!$F3801=REFERENCIAS!$C$24),16,IF(INFORMACION!$T3801='REFERENCIAS RIESGO'!$C$36,13,IF(INFORMACION!$F3801=REFERENCIAS!$C$24,10,7))),0)+VLOOKUP(T3801,REFERENCIAS!$C:$D,2,0)*VLOOKUP($T$2,PONDERADORES!A:P,IF(AND(INFORMACION!$T3801='REFERENCIAS RIESGO'!$C$36,INFORMACION!$F3801=REFERENCIAS!$C$24),16,IF(INFORMACION!$T3801='REFERENCIAS RIESGO'!$C$36,13,IF(INFORMACION!$F3801=REFERENCIAS!$C$24,10,7))),0)+VLOOKUP(IF(J3801&lt;=0.2,0.2,IF(AND(J3801&gt;0.2,J3801&lt;=0.4),0.4,IF(AND(J3801&gt;0.4,J3801&lt;=0.6),0.6,IF(AND(J3801&gt;0.6,J3801&lt;=0.8),0.8,IF(AND(J3801&gt;0.8,J3801&lt;=1),1))))),REFERENCIAS!$C:$D,2,0)*VLOOKUP($J$2,PONDERADORES!A:P,IF(AND(INFORMACION!$T3801='REFERENCIAS RIESGO'!$C$36,INFORMACION!$F3801=REFERENCIAS!$C$24),16,IF(INFORMACION!$T3801='REFERENCIAS RIESGO'!$C$36,13,IF(INFORMACION!$F3801=REFERENCIAS!$C$24,10,7))),0)</f>
        <v>#REF!</v>
      </c>
      <c r="Y3801" s="68">
        <f>+VLOOKUP(M3801,REFERENCIAS!$C:$D,2,0)*VLOOKUP($M$2,PONDERADORES!$A$7:$G$9,7,0)+VLOOKUP(N3801,REFERENCIAS!$C:$D,2,0)*VLOOKUP($N$2,PONDERADORES!$A$7:$G$9,7,0)+VLOOKUP(O3801,REFERENCIAS!$C:$D,2,0)*VLOOKUP($O$2,PONDERADORES!$A$7:$G$9,7,0)</f>
        <v>0.2</v>
      </c>
      <c r="Z3801" s="2">
        <f>+VLOOKUP(IF(R3801&lt;0.1,0,IF(AND(R3801&gt;=0.1,R3801&lt;0.2),0.1,IF(AND(R3801&gt;=0.2,R3801&lt;0.3),0.2,IF(R3801&gt;0.3,0.3,)))),REFERENCIAS!$C:$D,2,0)*VLOOKUP($R$2,PONDERADORES!$A$11:$G$11,7,0)</f>
        <v>15</v>
      </c>
      <c r="AA3801" s="92"/>
      <c r="AB3801" s="95" t="e">
        <f t="shared" ca="1" si="235"/>
        <v>#REF!</v>
      </c>
      <c r="AC3801" s="23" t="e">
        <f ca="1">IF(AB3801&gt;REFERENCIAS!$C$62,REFERENCIAS!$B$62,IF(AND(AB3801&gt;=REFERENCIAS!$C$63,AB3801&lt;REFERENCIAS!$D$63),REFERENCIAS!$B$63,IF(AND(AB3801&gt;REFERENCIAS!$C$64,AB3801&lt;=REFERENCIAS!$D$64),REFERENCIAS!$B$64,IF(AND(AB3801&gt;=REFERENCIAS!$C$65,AB3801&lt;REFERENCIAS!$D$65),REFERENCIAS!$B$65, "Revisar"))))</f>
        <v>#REF!</v>
      </c>
      <c r="AD3801" s="94" t="e">
        <f ca="1">VLOOKUP(AC3801,REFERENCIAS!$B$62:$G$65,4,FALSE)</f>
        <v>#REF!</v>
      </c>
    </row>
    <row r="3802" spans="1:30" ht="17.25" x14ac:dyDescent="0.25">
      <c r="A3802" s="74"/>
      <c r="B3802" s="19"/>
      <c r="C3802" s="19"/>
      <c r="D3802" s="50"/>
      <c r="E3802" s="73"/>
      <c r="F3802" s="74"/>
      <c r="G3802" s="9"/>
      <c r="H3802" s="48"/>
      <c r="I3802" s="49">
        <f t="shared" ca="1" si="236"/>
        <v>2022</v>
      </c>
      <c r="J3802" s="22">
        <f t="shared" ca="1" si="233"/>
        <v>1</v>
      </c>
      <c r="K3802" s="19"/>
      <c r="L3802" s="73"/>
      <c r="M3802" s="74"/>
      <c r="N3802" s="19"/>
      <c r="O3802" s="73"/>
      <c r="P3802" s="82">
        <v>1</v>
      </c>
      <c r="Q3802" s="24">
        <v>1</v>
      </c>
      <c r="R3802" s="81">
        <f t="shared" si="234"/>
        <v>1</v>
      </c>
      <c r="S3802" s="87"/>
      <c r="T3802" s="19"/>
      <c r="U3802" s="25"/>
      <c r="V3802" s="25"/>
      <c r="W3802" s="81"/>
      <c r="X3802" s="91" t="e">
        <f ca="1">+VLOOKUP(#REF!,REFERENCIAS!$C:$D,2,0)*VLOOKUP(#REF!,PONDERADORES!A:P,IF(AND(INFORMACION!$T3802='REFERENCIAS RIESGO'!$C$36,INFORMACION!$F3802=REFERENCIAS!$C$24),16,IF(INFORMACION!$T3802='REFERENCIAS RIESGO'!$C$36,13,IF(INFORMACION!$F3802=REFERENCIAS!$C$24,10,7))),0)+VLOOKUP(K3802,REFERENCIAS!$C:$D,2,0)*VLOOKUP($K$2,PONDERADORES!A:P,IF(AND(INFORMACION!$T3802='REFERENCIAS RIESGO'!$C$36,INFORMACION!$F3802=REFERENCIAS!$C$24),16,IF(INFORMACION!$T3802='REFERENCIAS RIESGO'!$C$36,13,IF(INFORMACION!$F3802=REFERENCIAS!$C$24,10,7))),0)+VLOOKUP(L3802,REFERENCIAS!$C:$D,2,0)*VLOOKUP($L$2,PONDERADORES!A:P,IF(AND(INFORMACION!$T3802='REFERENCIAS RIESGO'!$C$36,INFORMACION!$F3802=REFERENCIAS!$C$24),16,IF(INFORMACION!$T3802='REFERENCIAS RIESGO'!$C$36,13,IF(INFORMACION!$F3802=REFERENCIAS!$C$24,10,7))),0)+VLOOKUP(F3802,REFERENCIAS!$C:$D,2,0)*VLOOKUP($F$2,PONDERADORES!A:P,IF(AND(INFORMACION!$T3802='REFERENCIAS RIESGO'!$C$36,INFORMACION!$F3802=REFERENCIAS!$C$24),16,IF(INFORMACION!$T3802='REFERENCIAS RIESGO'!$C$36,13,IF(INFORMACION!$F3802=REFERENCIAS!$C$24,10,7))),0)+VLOOKUP(T3802,REFERENCIAS!$C:$D,2,0)*VLOOKUP($T$2,PONDERADORES!A:P,IF(AND(INFORMACION!$T3802='REFERENCIAS RIESGO'!$C$36,INFORMACION!$F3802=REFERENCIAS!$C$24),16,IF(INFORMACION!$T3802='REFERENCIAS RIESGO'!$C$36,13,IF(INFORMACION!$F3802=REFERENCIAS!$C$24,10,7))),0)+VLOOKUP(IF(J3802&lt;=0.2,0.2,IF(AND(J3802&gt;0.2,J3802&lt;=0.4),0.4,IF(AND(J3802&gt;0.4,J3802&lt;=0.6),0.6,IF(AND(J3802&gt;0.6,J3802&lt;=0.8),0.8,IF(AND(J3802&gt;0.8,J3802&lt;=1),1))))),REFERENCIAS!$C:$D,2,0)*VLOOKUP($J$2,PONDERADORES!A:P,IF(AND(INFORMACION!$T3802='REFERENCIAS RIESGO'!$C$36,INFORMACION!$F3802=REFERENCIAS!$C$24),16,IF(INFORMACION!$T3802='REFERENCIAS RIESGO'!$C$36,13,IF(INFORMACION!$F3802=REFERENCIAS!$C$24,10,7))),0)</f>
        <v>#REF!</v>
      </c>
      <c r="Y3802" s="68">
        <f>+VLOOKUP(M3802,REFERENCIAS!$C:$D,2,0)*VLOOKUP($M$2,PONDERADORES!$A$7:$G$9,7,0)+VLOOKUP(N3802,REFERENCIAS!$C:$D,2,0)*VLOOKUP($N$2,PONDERADORES!$A$7:$G$9,7,0)+VLOOKUP(O3802,REFERENCIAS!$C:$D,2,0)*VLOOKUP($O$2,PONDERADORES!$A$7:$G$9,7,0)</f>
        <v>0.2</v>
      </c>
      <c r="Z3802" s="2">
        <f>+VLOOKUP(IF(R3802&lt;0.1,0,IF(AND(R3802&gt;=0.1,R3802&lt;0.2),0.1,IF(AND(R3802&gt;=0.2,R3802&lt;0.3),0.2,IF(R3802&gt;0.3,0.3,)))),REFERENCIAS!$C:$D,2,0)*VLOOKUP($R$2,PONDERADORES!$A$11:$G$11,7,0)</f>
        <v>15</v>
      </c>
      <c r="AA3802" s="92"/>
      <c r="AB3802" s="95" t="e">
        <f t="shared" ca="1" si="235"/>
        <v>#REF!</v>
      </c>
      <c r="AC3802" s="23" t="e">
        <f ca="1">IF(AB3802&gt;REFERENCIAS!$C$62,REFERENCIAS!$B$62,IF(AND(AB3802&gt;=REFERENCIAS!$C$63,AB3802&lt;REFERENCIAS!$D$63),REFERENCIAS!$B$63,IF(AND(AB3802&gt;REFERENCIAS!$C$64,AB3802&lt;=REFERENCIAS!$D$64),REFERENCIAS!$B$64,IF(AND(AB3802&gt;=REFERENCIAS!$C$65,AB3802&lt;REFERENCIAS!$D$65),REFERENCIAS!$B$65, "Revisar"))))</f>
        <v>#REF!</v>
      </c>
      <c r="AD3802" s="94" t="e">
        <f ca="1">VLOOKUP(AC3802,REFERENCIAS!$B$62:$G$65,4,FALSE)</f>
        <v>#REF!</v>
      </c>
    </row>
    <row r="3803" spans="1:30" ht="17.25" x14ac:dyDescent="0.25">
      <c r="A3803" s="74"/>
      <c r="B3803" s="19"/>
      <c r="C3803" s="19"/>
      <c r="D3803" s="50"/>
      <c r="E3803" s="73"/>
      <c r="F3803" s="74"/>
      <c r="G3803" s="9"/>
      <c r="H3803" s="48"/>
      <c r="I3803" s="49">
        <f t="shared" ca="1" si="236"/>
        <v>2022</v>
      </c>
      <c r="J3803" s="22">
        <f t="shared" ca="1" si="233"/>
        <v>1</v>
      </c>
      <c r="K3803" s="19"/>
      <c r="L3803" s="73"/>
      <c r="M3803" s="74"/>
      <c r="N3803" s="19"/>
      <c r="O3803" s="73"/>
      <c r="P3803" s="82">
        <v>1</v>
      </c>
      <c r="Q3803" s="24">
        <v>1</v>
      </c>
      <c r="R3803" s="81">
        <f t="shared" si="234"/>
        <v>1</v>
      </c>
      <c r="S3803" s="87"/>
      <c r="T3803" s="19"/>
      <c r="U3803" s="25"/>
      <c r="V3803" s="25"/>
      <c r="W3803" s="81"/>
      <c r="X3803" s="91" t="e">
        <f ca="1">+VLOOKUP(#REF!,REFERENCIAS!$C:$D,2,0)*VLOOKUP(#REF!,PONDERADORES!A:P,IF(AND(INFORMACION!$T3803='REFERENCIAS RIESGO'!$C$36,INFORMACION!$F3803=REFERENCIAS!$C$24),16,IF(INFORMACION!$T3803='REFERENCIAS RIESGO'!$C$36,13,IF(INFORMACION!$F3803=REFERENCIAS!$C$24,10,7))),0)+VLOOKUP(K3803,REFERENCIAS!$C:$D,2,0)*VLOOKUP($K$2,PONDERADORES!A:P,IF(AND(INFORMACION!$T3803='REFERENCIAS RIESGO'!$C$36,INFORMACION!$F3803=REFERENCIAS!$C$24),16,IF(INFORMACION!$T3803='REFERENCIAS RIESGO'!$C$36,13,IF(INFORMACION!$F3803=REFERENCIAS!$C$24,10,7))),0)+VLOOKUP(L3803,REFERENCIAS!$C:$D,2,0)*VLOOKUP($L$2,PONDERADORES!A:P,IF(AND(INFORMACION!$T3803='REFERENCIAS RIESGO'!$C$36,INFORMACION!$F3803=REFERENCIAS!$C$24),16,IF(INFORMACION!$T3803='REFERENCIAS RIESGO'!$C$36,13,IF(INFORMACION!$F3803=REFERENCIAS!$C$24,10,7))),0)+VLOOKUP(F3803,REFERENCIAS!$C:$D,2,0)*VLOOKUP($F$2,PONDERADORES!A:P,IF(AND(INFORMACION!$T3803='REFERENCIAS RIESGO'!$C$36,INFORMACION!$F3803=REFERENCIAS!$C$24),16,IF(INFORMACION!$T3803='REFERENCIAS RIESGO'!$C$36,13,IF(INFORMACION!$F3803=REFERENCIAS!$C$24,10,7))),0)+VLOOKUP(T3803,REFERENCIAS!$C:$D,2,0)*VLOOKUP($T$2,PONDERADORES!A:P,IF(AND(INFORMACION!$T3803='REFERENCIAS RIESGO'!$C$36,INFORMACION!$F3803=REFERENCIAS!$C$24),16,IF(INFORMACION!$T3803='REFERENCIAS RIESGO'!$C$36,13,IF(INFORMACION!$F3803=REFERENCIAS!$C$24,10,7))),0)+VLOOKUP(IF(J3803&lt;=0.2,0.2,IF(AND(J3803&gt;0.2,J3803&lt;=0.4),0.4,IF(AND(J3803&gt;0.4,J3803&lt;=0.6),0.6,IF(AND(J3803&gt;0.6,J3803&lt;=0.8),0.8,IF(AND(J3803&gt;0.8,J3803&lt;=1),1))))),REFERENCIAS!$C:$D,2,0)*VLOOKUP($J$2,PONDERADORES!A:P,IF(AND(INFORMACION!$T3803='REFERENCIAS RIESGO'!$C$36,INFORMACION!$F3803=REFERENCIAS!$C$24),16,IF(INFORMACION!$T3803='REFERENCIAS RIESGO'!$C$36,13,IF(INFORMACION!$F3803=REFERENCIAS!$C$24,10,7))),0)</f>
        <v>#REF!</v>
      </c>
      <c r="Y3803" s="68">
        <f>+VLOOKUP(M3803,REFERENCIAS!$C:$D,2,0)*VLOOKUP($M$2,PONDERADORES!$A$7:$G$9,7,0)+VLOOKUP(N3803,REFERENCIAS!$C:$D,2,0)*VLOOKUP($N$2,PONDERADORES!$A$7:$G$9,7,0)+VLOOKUP(O3803,REFERENCIAS!$C:$D,2,0)*VLOOKUP($O$2,PONDERADORES!$A$7:$G$9,7,0)</f>
        <v>0.2</v>
      </c>
      <c r="Z3803" s="2">
        <f>+VLOOKUP(IF(R3803&lt;0.1,0,IF(AND(R3803&gt;=0.1,R3803&lt;0.2),0.1,IF(AND(R3803&gt;=0.2,R3803&lt;0.3),0.2,IF(R3803&gt;0.3,0.3,)))),REFERENCIAS!$C:$D,2,0)*VLOOKUP($R$2,PONDERADORES!$A$11:$G$11,7,0)</f>
        <v>15</v>
      </c>
      <c r="AA3803" s="92"/>
      <c r="AB3803" s="95" t="e">
        <f t="shared" ca="1" si="235"/>
        <v>#REF!</v>
      </c>
      <c r="AC3803" s="23" t="e">
        <f ca="1">IF(AB3803&gt;REFERENCIAS!$C$62,REFERENCIAS!$B$62,IF(AND(AB3803&gt;=REFERENCIAS!$C$63,AB3803&lt;REFERENCIAS!$D$63),REFERENCIAS!$B$63,IF(AND(AB3803&gt;REFERENCIAS!$C$64,AB3803&lt;=REFERENCIAS!$D$64),REFERENCIAS!$B$64,IF(AND(AB3803&gt;=REFERENCIAS!$C$65,AB3803&lt;REFERENCIAS!$D$65),REFERENCIAS!$B$65, "Revisar"))))</f>
        <v>#REF!</v>
      </c>
      <c r="AD3803" s="94" t="e">
        <f ca="1">VLOOKUP(AC3803,REFERENCIAS!$B$62:$G$65,4,FALSE)</f>
        <v>#REF!</v>
      </c>
    </row>
    <row r="3804" spans="1:30" ht="17.25" x14ac:dyDescent="0.25">
      <c r="A3804" s="74"/>
      <c r="B3804" s="19"/>
      <c r="C3804" s="19"/>
      <c r="D3804" s="50"/>
      <c r="E3804" s="73"/>
      <c r="F3804" s="74"/>
      <c r="G3804" s="9"/>
      <c r="H3804" s="48"/>
      <c r="I3804" s="49">
        <f t="shared" ca="1" si="236"/>
        <v>2022</v>
      </c>
      <c r="J3804" s="22">
        <f t="shared" ca="1" si="233"/>
        <v>1</v>
      </c>
      <c r="K3804" s="19"/>
      <c r="L3804" s="73"/>
      <c r="M3804" s="74"/>
      <c r="N3804" s="19"/>
      <c r="O3804" s="73"/>
      <c r="P3804" s="82">
        <v>1</v>
      </c>
      <c r="Q3804" s="24">
        <v>1</v>
      </c>
      <c r="R3804" s="81">
        <f t="shared" si="234"/>
        <v>1</v>
      </c>
      <c r="S3804" s="87"/>
      <c r="T3804" s="19"/>
      <c r="U3804" s="25"/>
      <c r="V3804" s="25"/>
      <c r="W3804" s="81"/>
      <c r="X3804" s="91" t="e">
        <f ca="1">+VLOOKUP(#REF!,REFERENCIAS!$C:$D,2,0)*VLOOKUP(#REF!,PONDERADORES!A:P,IF(AND(INFORMACION!$T3804='REFERENCIAS RIESGO'!$C$36,INFORMACION!$F3804=REFERENCIAS!$C$24),16,IF(INFORMACION!$T3804='REFERENCIAS RIESGO'!$C$36,13,IF(INFORMACION!$F3804=REFERENCIAS!$C$24,10,7))),0)+VLOOKUP(K3804,REFERENCIAS!$C:$D,2,0)*VLOOKUP($K$2,PONDERADORES!A:P,IF(AND(INFORMACION!$T3804='REFERENCIAS RIESGO'!$C$36,INFORMACION!$F3804=REFERENCIAS!$C$24),16,IF(INFORMACION!$T3804='REFERENCIAS RIESGO'!$C$36,13,IF(INFORMACION!$F3804=REFERENCIAS!$C$24,10,7))),0)+VLOOKUP(L3804,REFERENCIAS!$C:$D,2,0)*VLOOKUP($L$2,PONDERADORES!A:P,IF(AND(INFORMACION!$T3804='REFERENCIAS RIESGO'!$C$36,INFORMACION!$F3804=REFERENCIAS!$C$24),16,IF(INFORMACION!$T3804='REFERENCIAS RIESGO'!$C$36,13,IF(INFORMACION!$F3804=REFERENCIAS!$C$24,10,7))),0)+VLOOKUP(F3804,REFERENCIAS!$C:$D,2,0)*VLOOKUP($F$2,PONDERADORES!A:P,IF(AND(INFORMACION!$T3804='REFERENCIAS RIESGO'!$C$36,INFORMACION!$F3804=REFERENCIAS!$C$24),16,IF(INFORMACION!$T3804='REFERENCIAS RIESGO'!$C$36,13,IF(INFORMACION!$F3804=REFERENCIAS!$C$24,10,7))),0)+VLOOKUP(T3804,REFERENCIAS!$C:$D,2,0)*VLOOKUP($T$2,PONDERADORES!A:P,IF(AND(INFORMACION!$T3804='REFERENCIAS RIESGO'!$C$36,INFORMACION!$F3804=REFERENCIAS!$C$24),16,IF(INFORMACION!$T3804='REFERENCIAS RIESGO'!$C$36,13,IF(INFORMACION!$F3804=REFERENCIAS!$C$24,10,7))),0)+VLOOKUP(IF(J3804&lt;=0.2,0.2,IF(AND(J3804&gt;0.2,J3804&lt;=0.4),0.4,IF(AND(J3804&gt;0.4,J3804&lt;=0.6),0.6,IF(AND(J3804&gt;0.6,J3804&lt;=0.8),0.8,IF(AND(J3804&gt;0.8,J3804&lt;=1),1))))),REFERENCIAS!$C:$D,2,0)*VLOOKUP($J$2,PONDERADORES!A:P,IF(AND(INFORMACION!$T3804='REFERENCIAS RIESGO'!$C$36,INFORMACION!$F3804=REFERENCIAS!$C$24),16,IF(INFORMACION!$T3804='REFERENCIAS RIESGO'!$C$36,13,IF(INFORMACION!$F3804=REFERENCIAS!$C$24,10,7))),0)</f>
        <v>#REF!</v>
      </c>
      <c r="Y3804" s="68">
        <f>+VLOOKUP(M3804,REFERENCIAS!$C:$D,2,0)*VLOOKUP($M$2,PONDERADORES!$A$7:$G$9,7,0)+VLOOKUP(N3804,REFERENCIAS!$C:$D,2,0)*VLOOKUP($N$2,PONDERADORES!$A$7:$G$9,7,0)+VLOOKUP(O3804,REFERENCIAS!$C:$D,2,0)*VLOOKUP($O$2,PONDERADORES!$A$7:$G$9,7,0)</f>
        <v>0.2</v>
      </c>
      <c r="Z3804" s="2">
        <f>+VLOOKUP(IF(R3804&lt;0.1,0,IF(AND(R3804&gt;=0.1,R3804&lt;0.2),0.1,IF(AND(R3804&gt;=0.2,R3804&lt;0.3),0.2,IF(R3804&gt;0.3,0.3,)))),REFERENCIAS!$C:$D,2,0)*VLOOKUP($R$2,PONDERADORES!$A$11:$G$11,7,0)</f>
        <v>15</v>
      </c>
      <c r="AA3804" s="92"/>
      <c r="AB3804" s="95" t="e">
        <f t="shared" ca="1" si="235"/>
        <v>#REF!</v>
      </c>
      <c r="AC3804" s="23" t="e">
        <f ca="1">IF(AB3804&gt;REFERENCIAS!$C$62,REFERENCIAS!$B$62,IF(AND(AB3804&gt;=REFERENCIAS!$C$63,AB3804&lt;REFERENCIAS!$D$63),REFERENCIAS!$B$63,IF(AND(AB3804&gt;REFERENCIAS!$C$64,AB3804&lt;=REFERENCIAS!$D$64),REFERENCIAS!$B$64,IF(AND(AB3804&gt;=REFERENCIAS!$C$65,AB3804&lt;REFERENCIAS!$D$65),REFERENCIAS!$B$65, "Revisar"))))</f>
        <v>#REF!</v>
      </c>
      <c r="AD3804" s="94" t="e">
        <f ca="1">VLOOKUP(AC3804,REFERENCIAS!$B$62:$G$65,4,FALSE)</f>
        <v>#REF!</v>
      </c>
    </row>
    <row r="3805" spans="1:30" ht="17.25" x14ac:dyDescent="0.25">
      <c r="A3805" s="74"/>
      <c r="B3805" s="19"/>
      <c r="C3805" s="19"/>
      <c r="D3805" s="50"/>
      <c r="E3805" s="73"/>
      <c r="F3805" s="74"/>
      <c r="G3805" s="9"/>
      <c r="H3805" s="48"/>
      <c r="I3805" s="49">
        <f t="shared" ca="1" si="236"/>
        <v>2022</v>
      </c>
      <c r="J3805" s="22">
        <f t="shared" ca="1" si="233"/>
        <v>1</v>
      </c>
      <c r="K3805" s="19"/>
      <c r="L3805" s="73"/>
      <c r="M3805" s="74"/>
      <c r="N3805" s="19"/>
      <c r="O3805" s="73"/>
      <c r="P3805" s="82">
        <v>1</v>
      </c>
      <c r="Q3805" s="24">
        <v>1</v>
      </c>
      <c r="R3805" s="81">
        <f t="shared" si="234"/>
        <v>1</v>
      </c>
      <c r="S3805" s="87"/>
      <c r="T3805" s="19"/>
      <c r="U3805" s="25"/>
      <c r="V3805" s="25"/>
      <c r="W3805" s="81"/>
      <c r="X3805" s="91" t="e">
        <f ca="1">+VLOOKUP(#REF!,REFERENCIAS!$C:$D,2,0)*VLOOKUP(#REF!,PONDERADORES!A:P,IF(AND(INFORMACION!$T3805='REFERENCIAS RIESGO'!$C$36,INFORMACION!$F3805=REFERENCIAS!$C$24),16,IF(INFORMACION!$T3805='REFERENCIAS RIESGO'!$C$36,13,IF(INFORMACION!$F3805=REFERENCIAS!$C$24,10,7))),0)+VLOOKUP(K3805,REFERENCIAS!$C:$D,2,0)*VLOOKUP($K$2,PONDERADORES!A:P,IF(AND(INFORMACION!$T3805='REFERENCIAS RIESGO'!$C$36,INFORMACION!$F3805=REFERENCIAS!$C$24),16,IF(INFORMACION!$T3805='REFERENCIAS RIESGO'!$C$36,13,IF(INFORMACION!$F3805=REFERENCIAS!$C$24,10,7))),0)+VLOOKUP(L3805,REFERENCIAS!$C:$D,2,0)*VLOOKUP($L$2,PONDERADORES!A:P,IF(AND(INFORMACION!$T3805='REFERENCIAS RIESGO'!$C$36,INFORMACION!$F3805=REFERENCIAS!$C$24),16,IF(INFORMACION!$T3805='REFERENCIAS RIESGO'!$C$36,13,IF(INFORMACION!$F3805=REFERENCIAS!$C$24,10,7))),0)+VLOOKUP(F3805,REFERENCIAS!$C:$D,2,0)*VLOOKUP($F$2,PONDERADORES!A:P,IF(AND(INFORMACION!$T3805='REFERENCIAS RIESGO'!$C$36,INFORMACION!$F3805=REFERENCIAS!$C$24),16,IF(INFORMACION!$T3805='REFERENCIAS RIESGO'!$C$36,13,IF(INFORMACION!$F3805=REFERENCIAS!$C$24,10,7))),0)+VLOOKUP(T3805,REFERENCIAS!$C:$D,2,0)*VLOOKUP($T$2,PONDERADORES!A:P,IF(AND(INFORMACION!$T3805='REFERENCIAS RIESGO'!$C$36,INFORMACION!$F3805=REFERENCIAS!$C$24),16,IF(INFORMACION!$T3805='REFERENCIAS RIESGO'!$C$36,13,IF(INFORMACION!$F3805=REFERENCIAS!$C$24,10,7))),0)+VLOOKUP(IF(J3805&lt;=0.2,0.2,IF(AND(J3805&gt;0.2,J3805&lt;=0.4),0.4,IF(AND(J3805&gt;0.4,J3805&lt;=0.6),0.6,IF(AND(J3805&gt;0.6,J3805&lt;=0.8),0.8,IF(AND(J3805&gt;0.8,J3805&lt;=1),1))))),REFERENCIAS!$C:$D,2,0)*VLOOKUP($J$2,PONDERADORES!A:P,IF(AND(INFORMACION!$T3805='REFERENCIAS RIESGO'!$C$36,INFORMACION!$F3805=REFERENCIAS!$C$24),16,IF(INFORMACION!$T3805='REFERENCIAS RIESGO'!$C$36,13,IF(INFORMACION!$F3805=REFERENCIAS!$C$24,10,7))),0)</f>
        <v>#REF!</v>
      </c>
      <c r="Y3805" s="68">
        <f>+VLOOKUP(M3805,REFERENCIAS!$C:$D,2,0)*VLOOKUP($M$2,PONDERADORES!$A$7:$G$9,7,0)+VLOOKUP(N3805,REFERENCIAS!$C:$D,2,0)*VLOOKUP($N$2,PONDERADORES!$A$7:$G$9,7,0)+VLOOKUP(O3805,REFERENCIAS!$C:$D,2,0)*VLOOKUP($O$2,PONDERADORES!$A$7:$G$9,7,0)</f>
        <v>0.2</v>
      </c>
      <c r="Z3805" s="2">
        <f>+VLOOKUP(IF(R3805&lt;0.1,0,IF(AND(R3805&gt;=0.1,R3805&lt;0.2),0.1,IF(AND(R3805&gt;=0.2,R3805&lt;0.3),0.2,IF(R3805&gt;0.3,0.3,)))),REFERENCIAS!$C:$D,2,0)*VLOOKUP($R$2,PONDERADORES!$A$11:$G$11,7,0)</f>
        <v>15</v>
      </c>
      <c r="AA3805" s="92"/>
      <c r="AB3805" s="95" t="e">
        <f t="shared" ca="1" si="235"/>
        <v>#REF!</v>
      </c>
      <c r="AC3805" s="23" t="e">
        <f ca="1">IF(AB3805&gt;REFERENCIAS!$C$62,REFERENCIAS!$B$62,IF(AND(AB3805&gt;=REFERENCIAS!$C$63,AB3805&lt;REFERENCIAS!$D$63),REFERENCIAS!$B$63,IF(AND(AB3805&gt;REFERENCIAS!$C$64,AB3805&lt;=REFERENCIAS!$D$64),REFERENCIAS!$B$64,IF(AND(AB3805&gt;=REFERENCIAS!$C$65,AB3805&lt;REFERENCIAS!$D$65),REFERENCIAS!$B$65, "Revisar"))))</f>
        <v>#REF!</v>
      </c>
      <c r="AD3805" s="94" t="e">
        <f ca="1">VLOOKUP(AC3805,REFERENCIAS!$B$62:$G$65,4,FALSE)</f>
        <v>#REF!</v>
      </c>
    </row>
    <row r="3806" spans="1:30" ht="17.25" x14ac:dyDescent="0.25">
      <c r="A3806" s="74"/>
      <c r="B3806" s="19"/>
      <c r="C3806" s="19"/>
      <c r="D3806" s="50"/>
      <c r="E3806" s="73"/>
      <c r="F3806" s="74"/>
      <c r="G3806" s="9"/>
      <c r="H3806" s="48"/>
      <c r="I3806" s="49">
        <f t="shared" ca="1" si="236"/>
        <v>2022</v>
      </c>
      <c r="J3806" s="22">
        <f t="shared" ca="1" si="233"/>
        <v>1</v>
      </c>
      <c r="K3806" s="19"/>
      <c r="L3806" s="73"/>
      <c r="M3806" s="74"/>
      <c r="N3806" s="19"/>
      <c r="O3806" s="73"/>
      <c r="P3806" s="82">
        <v>1</v>
      </c>
      <c r="Q3806" s="24">
        <v>1</v>
      </c>
      <c r="R3806" s="81">
        <f t="shared" si="234"/>
        <v>1</v>
      </c>
      <c r="S3806" s="87"/>
      <c r="T3806" s="19"/>
      <c r="U3806" s="25"/>
      <c r="V3806" s="25"/>
      <c r="W3806" s="81"/>
      <c r="X3806" s="91" t="e">
        <f ca="1">+VLOOKUP(#REF!,REFERENCIAS!$C:$D,2,0)*VLOOKUP(#REF!,PONDERADORES!A:P,IF(AND(INFORMACION!$T3806='REFERENCIAS RIESGO'!$C$36,INFORMACION!$F3806=REFERENCIAS!$C$24),16,IF(INFORMACION!$T3806='REFERENCIAS RIESGO'!$C$36,13,IF(INFORMACION!$F3806=REFERENCIAS!$C$24,10,7))),0)+VLOOKUP(K3806,REFERENCIAS!$C:$D,2,0)*VLOOKUP($K$2,PONDERADORES!A:P,IF(AND(INFORMACION!$T3806='REFERENCIAS RIESGO'!$C$36,INFORMACION!$F3806=REFERENCIAS!$C$24),16,IF(INFORMACION!$T3806='REFERENCIAS RIESGO'!$C$36,13,IF(INFORMACION!$F3806=REFERENCIAS!$C$24,10,7))),0)+VLOOKUP(L3806,REFERENCIAS!$C:$D,2,0)*VLOOKUP($L$2,PONDERADORES!A:P,IF(AND(INFORMACION!$T3806='REFERENCIAS RIESGO'!$C$36,INFORMACION!$F3806=REFERENCIAS!$C$24),16,IF(INFORMACION!$T3806='REFERENCIAS RIESGO'!$C$36,13,IF(INFORMACION!$F3806=REFERENCIAS!$C$24,10,7))),0)+VLOOKUP(F3806,REFERENCIAS!$C:$D,2,0)*VLOOKUP($F$2,PONDERADORES!A:P,IF(AND(INFORMACION!$T3806='REFERENCIAS RIESGO'!$C$36,INFORMACION!$F3806=REFERENCIAS!$C$24),16,IF(INFORMACION!$T3806='REFERENCIAS RIESGO'!$C$36,13,IF(INFORMACION!$F3806=REFERENCIAS!$C$24,10,7))),0)+VLOOKUP(T3806,REFERENCIAS!$C:$D,2,0)*VLOOKUP($T$2,PONDERADORES!A:P,IF(AND(INFORMACION!$T3806='REFERENCIAS RIESGO'!$C$36,INFORMACION!$F3806=REFERENCIAS!$C$24),16,IF(INFORMACION!$T3806='REFERENCIAS RIESGO'!$C$36,13,IF(INFORMACION!$F3806=REFERENCIAS!$C$24,10,7))),0)+VLOOKUP(IF(J3806&lt;=0.2,0.2,IF(AND(J3806&gt;0.2,J3806&lt;=0.4),0.4,IF(AND(J3806&gt;0.4,J3806&lt;=0.6),0.6,IF(AND(J3806&gt;0.6,J3806&lt;=0.8),0.8,IF(AND(J3806&gt;0.8,J3806&lt;=1),1))))),REFERENCIAS!$C:$D,2,0)*VLOOKUP($J$2,PONDERADORES!A:P,IF(AND(INFORMACION!$T3806='REFERENCIAS RIESGO'!$C$36,INFORMACION!$F3806=REFERENCIAS!$C$24),16,IF(INFORMACION!$T3806='REFERENCIAS RIESGO'!$C$36,13,IF(INFORMACION!$F3806=REFERENCIAS!$C$24,10,7))),0)</f>
        <v>#REF!</v>
      </c>
      <c r="Y3806" s="68">
        <f>+VLOOKUP(M3806,REFERENCIAS!$C:$D,2,0)*VLOOKUP($M$2,PONDERADORES!$A$7:$G$9,7,0)+VLOOKUP(N3806,REFERENCIAS!$C:$D,2,0)*VLOOKUP($N$2,PONDERADORES!$A$7:$G$9,7,0)+VLOOKUP(O3806,REFERENCIAS!$C:$D,2,0)*VLOOKUP($O$2,PONDERADORES!$A$7:$G$9,7,0)</f>
        <v>0.2</v>
      </c>
      <c r="Z3806" s="2">
        <f>+VLOOKUP(IF(R3806&lt;0.1,0,IF(AND(R3806&gt;=0.1,R3806&lt;0.2),0.1,IF(AND(R3806&gt;=0.2,R3806&lt;0.3),0.2,IF(R3806&gt;0.3,0.3,)))),REFERENCIAS!$C:$D,2,0)*VLOOKUP($R$2,PONDERADORES!$A$11:$G$11,7,0)</f>
        <v>15</v>
      </c>
      <c r="AA3806" s="92"/>
      <c r="AB3806" s="95" t="e">
        <f t="shared" ca="1" si="235"/>
        <v>#REF!</v>
      </c>
      <c r="AC3806" s="23" t="e">
        <f ca="1">IF(AB3806&gt;REFERENCIAS!$C$62,REFERENCIAS!$B$62,IF(AND(AB3806&gt;=REFERENCIAS!$C$63,AB3806&lt;REFERENCIAS!$D$63),REFERENCIAS!$B$63,IF(AND(AB3806&gt;REFERENCIAS!$C$64,AB3806&lt;=REFERENCIAS!$D$64),REFERENCIAS!$B$64,IF(AND(AB3806&gt;=REFERENCIAS!$C$65,AB3806&lt;REFERENCIAS!$D$65),REFERENCIAS!$B$65, "Revisar"))))</f>
        <v>#REF!</v>
      </c>
      <c r="AD3806" s="94" t="e">
        <f ca="1">VLOOKUP(AC3806,REFERENCIAS!$B$62:$G$65,4,FALSE)</f>
        <v>#REF!</v>
      </c>
    </row>
    <row r="3807" spans="1:30" ht="17.25" x14ac:dyDescent="0.25">
      <c r="A3807" s="74"/>
      <c r="B3807" s="19"/>
      <c r="C3807" s="19"/>
      <c r="D3807" s="50"/>
      <c r="E3807" s="73"/>
      <c r="F3807" s="74"/>
      <c r="G3807" s="9"/>
      <c r="H3807" s="48"/>
      <c r="I3807" s="49">
        <f t="shared" ca="1" si="236"/>
        <v>2022</v>
      </c>
      <c r="J3807" s="22">
        <f t="shared" ca="1" si="233"/>
        <v>1</v>
      </c>
      <c r="K3807" s="19"/>
      <c r="L3807" s="73"/>
      <c r="M3807" s="74"/>
      <c r="N3807" s="19"/>
      <c r="O3807" s="73"/>
      <c r="P3807" s="82">
        <v>1</v>
      </c>
      <c r="Q3807" s="24">
        <v>1</v>
      </c>
      <c r="R3807" s="81">
        <f t="shared" si="234"/>
        <v>1</v>
      </c>
      <c r="S3807" s="87"/>
      <c r="T3807" s="19"/>
      <c r="U3807" s="25"/>
      <c r="V3807" s="25"/>
      <c r="W3807" s="81"/>
      <c r="X3807" s="91" t="e">
        <f ca="1">+VLOOKUP(#REF!,REFERENCIAS!$C:$D,2,0)*VLOOKUP(#REF!,PONDERADORES!A:P,IF(AND(INFORMACION!$T3807='REFERENCIAS RIESGO'!$C$36,INFORMACION!$F3807=REFERENCIAS!$C$24),16,IF(INFORMACION!$T3807='REFERENCIAS RIESGO'!$C$36,13,IF(INFORMACION!$F3807=REFERENCIAS!$C$24,10,7))),0)+VLOOKUP(K3807,REFERENCIAS!$C:$D,2,0)*VLOOKUP($K$2,PONDERADORES!A:P,IF(AND(INFORMACION!$T3807='REFERENCIAS RIESGO'!$C$36,INFORMACION!$F3807=REFERENCIAS!$C$24),16,IF(INFORMACION!$T3807='REFERENCIAS RIESGO'!$C$36,13,IF(INFORMACION!$F3807=REFERENCIAS!$C$24,10,7))),0)+VLOOKUP(L3807,REFERENCIAS!$C:$D,2,0)*VLOOKUP($L$2,PONDERADORES!A:P,IF(AND(INFORMACION!$T3807='REFERENCIAS RIESGO'!$C$36,INFORMACION!$F3807=REFERENCIAS!$C$24),16,IF(INFORMACION!$T3807='REFERENCIAS RIESGO'!$C$36,13,IF(INFORMACION!$F3807=REFERENCIAS!$C$24,10,7))),0)+VLOOKUP(F3807,REFERENCIAS!$C:$D,2,0)*VLOOKUP($F$2,PONDERADORES!A:P,IF(AND(INFORMACION!$T3807='REFERENCIAS RIESGO'!$C$36,INFORMACION!$F3807=REFERENCIAS!$C$24),16,IF(INFORMACION!$T3807='REFERENCIAS RIESGO'!$C$36,13,IF(INFORMACION!$F3807=REFERENCIAS!$C$24,10,7))),0)+VLOOKUP(T3807,REFERENCIAS!$C:$D,2,0)*VLOOKUP($T$2,PONDERADORES!A:P,IF(AND(INFORMACION!$T3807='REFERENCIAS RIESGO'!$C$36,INFORMACION!$F3807=REFERENCIAS!$C$24),16,IF(INFORMACION!$T3807='REFERENCIAS RIESGO'!$C$36,13,IF(INFORMACION!$F3807=REFERENCIAS!$C$24,10,7))),0)+VLOOKUP(IF(J3807&lt;=0.2,0.2,IF(AND(J3807&gt;0.2,J3807&lt;=0.4),0.4,IF(AND(J3807&gt;0.4,J3807&lt;=0.6),0.6,IF(AND(J3807&gt;0.6,J3807&lt;=0.8),0.8,IF(AND(J3807&gt;0.8,J3807&lt;=1),1))))),REFERENCIAS!$C:$D,2,0)*VLOOKUP($J$2,PONDERADORES!A:P,IF(AND(INFORMACION!$T3807='REFERENCIAS RIESGO'!$C$36,INFORMACION!$F3807=REFERENCIAS!$C$24),16,IF(INFORMACION!$T3807='REFERENCIAS RIESGO'!$C$36,13,IF(INFORMACION!$F3807=REFERENCIAS!$C$24,10,7))),0)</f>
        <v>#REF!</v>
      </c>
      <c r="Y3807" s="68">
        <f>+VLOOKUP(M3807,REFERENCIAS!$C:$D,2,0)*VLOOKUP($M$2,PONDERADORES!$A$7:$G$9,7,0)+VLOOKUP(N3807,REFERENCIAS!$C:$D,2,0)*VLOOKUP($N$2,PONDERADORES!$A$7:$G$9,7,0)+VLOOKUP(O3807,REFERENCIAS!$C:$D,2,0)*VLOOKUP($O$2,PONDERADORES!$A$7:$G$9,7,0)</f>
        <v>0.2</v>
      </c>
      <c r="Z3807" s="2">
        <f>+VLOOKUP(IF(R3807&lt;0.1,0,IF(AND(R3807&gt;=0.1,R3807&lt;0.2),0.1,IF(AND(R3807&gt;=0.2,R3807&lt;0.3),0.2,IF(R3807&gt;0.3,0.3,)))),REFERENCIAS!$C:$D,2,0)*VLOOKUP($R$2,PONDERADORES!$A$11:$G$11,7,0)</f>
        <v>15</v>
      </c>
      <c r="AA3807" s="92"/>
      <c r="AB3807" s="95" t="e">
        <f t="shared" ca="1" si="235"/>
        <v>#REF!</v>
      </c>
      <c r="AC3807" s="23" t="e">
        <f ca="1">IF(AB3807&gt;REFERENCIAS!$C$62,REFERENCIAS!$B$62,IF(AND(AB3807&gt;=REFERENCIAS!$C$63,AB3807&lt;REFERENCIAS!$D$63),REFERENCIAS!$B$63,IF(AND(AB3807&gt;REFERENCIAS!$C$64,AB3807&lt;=REFERENCIAS!$D$64),REFERENCIAS!$B$64,IF(AND(AB3807&gt;=REFERENCIAS!$C$65,AB3807&lt;REFERENCIAS!$D$65),REFERENCIAS!$B$65, "Revisar"))))</f>
        <v>#REF!</v>
      </c>
      <c r="AD3807" s="94" t="e">
        <f ca="1">VLOOKUP(AC3807,REFERENCIAS!$B$62:$G$65,4,FALSE)</f>
        <v>#REF!</v>
      </c>
    </row>
    <row r="3808" spans="1:30" ht="17.25" x14ac:dyDescent="0.25">
      <c r="A3808" s="74"/>
      <c r="B3808" s="19"/>
      <c r="C3808" s="19"/>
      <c r="D3808" s="50"/>
      <c r="E3808" s="73"/>
      <c r="F3808" s="74"/>
      <c r="G3808" s="9"/>
      <c r="H3808" s="48"/>
      <c r="I3808" s="49">
        <f t="shared" ca="1" si="236"/>
        <v>2022</v>
      </c>
      <c r="J3808" s="22">
        <f t="shared" ca="1" si="233"/>
        <v>1</v>
      </c>
      <c r="K3808" s="19"/>
      <c r="L3808" s="73"/>
      <c r="M3808" s="74"/>
      <c r="N3808" s="19"/>
      <c r="O3808" s="73"/>
      <c r="P3808" s="82">
        <v>1</v>
      </c>
      <c r="Q3808" s="24">
        <v>1</v>
      </c>
      <c r="R3808" s="81">
        <f t="shared" si="234"/>
        <v>1</v>
      </c>
      <c r="S3808" s="87"/>
      <c r="T3808" s="19"/>
      <c r="U3808" s="25"/>
      <c r="V3808" s="25"/>
      <c r="W3808" s="81"/>
      <c r="X3808" s="91" t="e">
        <f ca="1">+VLOOKUP(#REF!,REFERENCIAS!$C:$D,2,0)*VLOOKUP(#REF!,PONDERADORES!A:P,IF(AND(INFORMACION!$T3808='REFERENCIAS RIESGO'!$C$36,INFORMACION!$F3808=REFERENCIAS!$C$24),16,IF(INFORMACION!$T3808='REFERENCIAS RIESGO'!$C$36,13,IF(INFORMACION!$F3808=REFERENCIAS!$C$24,10,7))),0)+VLOOKUP(K3808,REFERENCIAS!$C:$D,2,0)*VLOOKUP($K$2,PONDERADORES!A:P,IF(AND(INFORMACION!$T3808='REFERENCIAS RIESGO'!$C$36,INFORMACION!$F3808=REFERENCIAS!$C$24),16,IF(INFORMACION!$T3808='REFERENCIAS RIESGO'!$C$36,13,IF(INFORMACION!$F3808=REFERENCIAS!$C$24,10,7))),0)+VLOOKUP(L3808,REFERENCIAS!$C:$D,2,0)*VLOOKUP($L$2,PONDERADORES!A:P,IF(AND(INFORMACION!$T3808='REFERENCIAS RIESGO'!$C$36,INFORMACION!$F3808=REFERENCIAS!$C$24),16,IF(INFORMACION!$T3808='REFERENCIAS RIESGO'!$C$36,13,IF(INFORMACION!$F3808=REFERENCIAS!$C$24,10,7))),0)+VLOOKUP(F3808,REFERENCIAS!$C:$D,2,0)*VLOOKUP($F$2,PONDERADORES!A:P,IF(AND(INFORMACION!$T3808='REFERENCIAS RIESGO'!$C$36,INFORMACION!$F3808=REFERENCIAS!$C$24),16,IF(INFORMACION!$T3808='REFERENCIAS RIESGO'!$C$36,13,IF(INFORMACION!$F3808=REFERENCIAS!$C$24,10,7))),0)+VLOOKUP(T3808,REFERENCIAS!$C:$D,2,0)*VLOOKUP($T$2,PONDERADORES!A:P,IF(AND(INFORMACION!$T3808='REFERENCIAS RIESGO'!$C$36,INFORMACION!$F3808=REFERENCIAS!$C$24),16,IF(INFORMACION!$T3808='REFERENCIAS RIESGO'!$C$36,13,IF(INFORMACION!$F3808=REFERENCIAS!$C$24,10,7))),0)+VLOOKUP(IF(J3808&lt;=0.2,0.2,IF(AND(J3808&gt;0.2,J3808&lt;=0.4),0.4,IF(AND(J3808&gt;0.4,J3808&lt;=0.6),0.6,IF(AND(J3808&gt;0.6,J3808&lt;=0.8),0.8,IF(AND(J3808&gt;0.8,J3808&lt;=1),1))))),REFERENCIAS!$C:$D,2,0)*VLOOKUP($J$2,PONDERADORES!A:P,IF(AND(INFORMACION!$T3808='REFERENCIAS RIESGO'!$C$36,INFORMACION!$F3808=REFERENCIAS!$C$24),16,IF(INFORMACION!$T3808='REFERENCIAS RIESGO'!$C$36,13,IF(INFORMACION!$F3808=REFERENCIAS!$C$24,10,7))),0)</f>
        <v>#REF!</v>
      </c>
      <c r="Y3808" s="68">
        <f>+VLOOKUP(M3808,REFERENCIAS!$C:$D,2,0)*VLOOKUP($M$2,PONDERADORES!$A$7:$G$9,7,0)+VLOOKUP(N3808,REFERENCIAS!$C:$D,2,0)*VLOOKUP($N$2,PONDERADORES!$A$7:$G$9,7,0)+VLOOKUP(O3808,REFERENCIAS!$C:$D,2,0)*VLOOKUP($O$2,PONDERADORES!$A$7:$G$9,7,0)</f>
        <v>0.2</v>
      </c>
      <c r="Z3808" s="2">
        <f>+VLOOKUP(IF(R3808&lt;0.1,0,IF(AND(R3808&gt;=0.1,R3808&lt;0.2),0.1,IF(AND(R3808&gt;=0.2,R3808&lt;0.3),0.2,IF(R3808&gt;0.3,0.3,)))),REFERENCIAS!$C:$D,2,0)*VLOOKUP($R$2,PONDERADORES!$A$11:$G$11,7,0)</f>
        <v>15</v>
      </c>
      <c r="AA3808" s="92"/>
      <c r="AB3808" s="95" t="e">
        <f t="shared" ca="1" si="235"/>
        <v>#REF!</v>
      </c>
      <c r="AC3808" s="23" t="e">
        <f ca="1">IF(AB3808&gt;REFERENCIAS!$C$62,REFERENCIAS!$B$62,IF(AND(AB3808&gt;=REFERENCIAS!$C$63,AB3808&lt;REFERENCIAS!$D$63),REFERENCIAS!$B$63,IF(AND(AB3808&gt;REFERENCIAS!$C$64,AB3808&lt;=REFERENCIAS!$D$64),REFERENCIAS!$B$64,IF(AND(AB3808&gt;=REFERENCIAS!$C$65,AB3808&lt;REFERENCIAS!$D$65),REFERENCIAS!$B$65, "Revisar"))))</f>
        <v>#REF!</v>
      </c>
      <c r="AD3808" s="94" t="e">
        <f ca="1">VLOOKUP(AC3808,REFERENCIAS!$B$62:$G$65,4,FALSE)</f>
        <v>#REF!</v>
      </c>
    </row>
    <row r="3809" spans="1:30" ht="17.25" x14ac:dyDescent="0.25">
      <c r="A3809" s="74"/>
      <c r="B3809" s="19"/>
      <c r="C3809" s="19"/>
      <c r="D3809" s="50"/>
      <c r="E3809" s="73"/>
      <c r="F3809" s="74"/>
      <c r="G3809" s="9"/>
      <c r="H3809" s="48"/>
      <c r="I3809" s="49">
        <f t="shared" ca="1" si="236"/>
        <v>2022</v>
      </c>
      <c r="J3809" s="22">
        <f t="shared" ca="1" si="233"/>
        <v>1</v>
      </c>
      <c r="K3809" s="19"/>
      <c r="L3809" s="73"/>
      <c r="M3809" s="74"/>
      <c r="N3809" s="19"/>
      <c r="O3809" s="73"/>
      <c r="P3809" s="82">
        <v>1</v>
      </c>
      <c r="Q3809" s="24">
        <v>1</v>
      </c>
      <c r="R3809" s="81">
        <f t="shared" si="234"/>
        <v>1</v>
      </c>
      <c r="S3809" s="87"/>
      <c r="T3809" s="19"/>
      <c r="U3809" s="25"/>
      <c r="V3809" s="25"/>
      <c r="W3809" s="81"/>
      <c r="X3809" s="91" t="e">
        <f ca="1">+VLOOKUP(#REF!,REFERENCIAS!$C:$D,2,0)*VLOOKUP(#REF!,PONDERADORES!A:P,IF(AND(INFORMACION!$T3809='REFERENCIAS RIESGO'!$C$36,INFORMACION!$F3809=REFERENCIAS!$C$24),16,IF(INFORMACION!$T3809='REFERENCIAS RIESGO'!$C$36,13,IF(INFORMACION!$F3809=REFERENCIAS!$C$24,10,7))),0)+VLOOKUP(K3809,REFERENCIAS!$C:$D,2,0)*VLOOKUP($K$2,PONDERADORES!A:P,IF(AND(INFORMACION!$T3809='REFERENCIAS RIESGO'!$C$36,INFORMACION!$F3809=REFERENCIAS!$C$24),16,IF(INFORMACION!$T3809='REFERENCIAS RIESGO'!$C$36,13,IF(INFORMACION!$F3809=REFERENCIAS!$C$24,10,7))),0)+VLOOKUP(L3809,REFERENCIAS!$C:$D,2,0)*VLOOKUP($L$2,PONDERADORES!A:P,IF(AND(INFORMACION!$T3809='REFERENCIAS RIESGO'!$C$36,INFORMACION!$F3809=REFERENCIAS!$C$24),16,IF(INFORMACION!$T3809='REFERENCIAS RIESGO'!$C$36,13,IF(INFORMACION!$F3809=REFERENCIAS!$C$24,10,7))),0)+VLOOKUP(F3809,REFERENCIAS!$C:$D,2,0)*VLOOKUP($F$2,PONDERADORES!A:P,IF(AND(INFORMACION!$T3809='REFERENCIAS RIESGO'!$C$36,INFORMACION!$F3809=REFERENCIAS!$C$24),16,IF(INFORMACION!$T3809='REFERENCIAS RIESGO'!$C$36,13,IF(INFORMACION!$F3809=REFERENCIAS!$C$24,10,7))),0)+VLOOKUP(T3809,REFERENCIAS!$C:$D,2,0)*VLOOKUP($T$2,PONDERADORES!A:P,IF(AND(INFORMACION!$T3809='REFERENCIAS RIESGO'!$C$36,INFORMACION!$F3809=REFERENCIAS!$C$24),16,IF(INFORMACION!$T3809='REFERENCIAS RIESGO'!$C$36,13,IF(INFORMACION!$F3809=REFERENCIAS!$C$24,10,7))),0)+VLOOKUP(IF(J3809&lt;=0.2,0.2,IF(AND(J3809&gt;0.2,J3809&lt;=0.4),0.4,IF(AND(J3809&gt;0.4,J3809&lt;=0.6),0.6,IF(AND(J3809&gt;0.6,J3809&lt;=0.8),0.8,IF(AND(J3809&gt;0.8,J3809&lt;=1),1))))),REFERENCIAS!$C:$D,2,0)*VLOOKUP($J$2,PONDERADORES!A:P,IF(AND(INFORMACION!$T3809='REFERENCIAS RIESGO'!$C$36,INFORMACION!$F3809=REFERENCIAS!$C$24),16,IF(INFORMACION!$T3809='REFERENCIAS RIESGO'!$C$36,13,IF(INFORMACION!$F3809=REFERENCIAS!$C$24,10,7))),0)</f>
        <v>#REF!</v>
      </c>
      <c r="Y3809" s="68">
        <f>+VLOOKUP(M3809,REFERENCIAS!$C:$D,2,0)*VLOOKUP($M$2,PONDERADORES!$A$7:$G$9,7,0)+VLOOKUP(N3809,REFERENCIAS!$C:$D,2,0)*VLOOKUP($N$2,PONDERADORES!$A$7:$G$9,7,0)+VLOOKUP(O3809,REFERENCIAS!$C:$D,2,0)*VLOOKUP($O$2,PONDERADORES!$A$7:$G$9,7,0)</f>
        <v>0.2</v>
      </c>
      <c r="Z3809" s="2">
        <f>+VLOOKUP(IF(R3809&lt;0.1,0,IF(AND(R3809&gt;=0.1,R3809&lt;0.2),0.1,IF(AND(R3809&gt;=0.2,R3809&lt;0.3),0.2,IF(R3809&gt;0.3,0.3,)))),REFERENCIAS!$C:$D,2,0)*VLOOKUP($R$2,PONDERADORES!$A$11:$G$11,7,0)</f>
        <v>15</v>
      </c>
      <c r="AA3809" s="92"/>
      <c r="AB3809" s="95" t="e">
        <f t="shared" ca="1" si="235"/>
        <v>#REF!</v>
      </c>
      <c r="AC3809" s="23" t="e">
        <f ca="1">IF(AB3809&gt;REFERENCIAS!$C$62,REFERENCIAS!$B$62,IF(AND(AB3809&gt;=REFERENCIAS!$C$63,AB3809&lt;REFERENCIAS!$D$63),REFERENCIAS!$B$63,IF(AND(AB3809&gt;REFERENCIAS!$C$64,AB3809&lt;=REFERENCIAS!$D$64),REFERENCIAS!$B$64,IF(AND(AB3809&gt;=REFERENCIAS!$C$65,AB3809&lt;REFERENCIAS!$D$65),REFERENCIAS!$B$65, "Revisar"))))</f>
        <v>#REF!</v>
      </c>
      <c r="AD3809" s="94" t="e">
        <f ca="1">VLOOKUP(AC3809,REFERENCIAS!$B$62:$G$65,4,FALSE)</f>
        <v>#REF!</v>
      </c>
    </row>
    <row r="3810" spans="1:30" ht="17.25" x14ac:dyDescent="0.25">
      <c r="A3810" s="74"/>
      <c r="B3810" s="19"/>
      <c r="C3810" s="19"/>
      <c r="D3810" s="50"/>
      <c r="E3810" s="73"/>
      <c r="F3810" s="74"/>
      <c r="G3810" s="9"/>
      <c r="H3810" s="48"/>
      <c r="I3810" s="49">
        <f t="shared" ca="1" si="236"/>
        <v>2022</v>
      </c>
      <c r="J3810" s="22">
        <f t="shared" ca="1" si="233"/>
        <v>1</v>
      </c>
      <c r="K3810" s="19"/>
      <c r="L3810" s="73"/>
      <c r="M3810" s="74"/>
      <c r="N3810" s="19"/>
      <c r="O3810" s="73"/>
      <c r="P3810" s="82">
        <v>1</v>
      </c>
      <c r="Q3810" s="24">
        <v>1</v>
      </c>
      <c r="R3810" s="81">
        <f t="shared" si="234"/>
        <v>1</v>
      </c>
      <c r="S3810" s="87"/>
      <c r="T3810" s="19"/>
      <c r="U3810" s="25"/>
      <c r="V3810" s="25"/>
      <c r="W3810" s="81"/>
      <c r="X3810" s="91" t="e">
        <f ca="1">+VLOOKUP(#REF!,REFERENCIAS!$C:$D,2,0)*VLOOKUP(#REF!,PONDERADORES!A:P,IF(AND(INFORMACION!$T3810='REFERENCIAS RIESGO'!$C$36,INFORMACION!$F3810=REFERENCIAS!$C$24),16,IF(INFORMACION!$T3810='REFERENCIAS RIESGO'!$C$36,13,IF(INFORMACION!$F3810=REFERENCIAS!$C$24,10,7))),0)+VLOOKUP(K3810,REFERENCIAS!$C:$D,2,0)*VLOOKUP($K$2,PONDERADORES!A:P,IF(AND(INFORMACION!$T3810='REFERENCIAS RIESGO'!$C$36,INFORMACION!$F3810=REFERENCIAS!$C$24),16,IF(INFORMACION!$T3810='REFERENCIAS RIESGO'!$C$36,13,IF(INFORMACION!$F3810=REFERENCIAS!$C$24,10,7))),0)+VLOOKUP(L3810,REFERENCIAS!$C:$D,2,0)*VLOOKUP($L$2,PONDERADORES!A:P,IF(AND(INFORMACION!$T3810='REFERENCIAS RIESGO'!$C$36,INFORMACION!$F3810=REFERENCIAS!$C$24),16,IF(INFORMACION!$T3810='REFERENCIAS RIESGO'!$C$36,13,IF(INFORMACION!$F3810=REFERENCIAS!$C$24,10,7))),0)+VLOOKUP(F3810,REFERENCIAS!$C:$D,2,0)*VLOOKUP($F$2,PONDERADORES!A:P,IF(AND(INFORMACION!$T3810='REFERENCIAS RIESGO'!$C$36,INFORMACION!$F3810=REFERENCIAS!$C$24),16,IF(INFORMACION!$T3810='REFERENCIAS RIESGO'!$C$36,13,IF(INFORMACION!$F3810=REFERENCIAS!$C$24,10,7))),0)+VLOOKUP(T3810,REFERENCIAS!$C:$D,2,0)*VLOOKUP($T$2,PONDERADORES!A:P,IF(AND(INFORMACION!$T3810='REFERENCIAS RIESGO'!$C$36,INFORMACION!$F3810=REFERENCIAS!$C$24),16,IF(INFORMACION!$T3810='REFERENCIAS RIESGO'!$C$36,13,IF(INFORMACION!$F3810=REFERENCIAS!$C$24,10,7))),0)+VLOOKUP(IF(J3810&lt;=0.2,0.2,IF(AND(J3810&gt;0.2,J3810&lt;=0.4),0.4,IF(AND(J3810&gt;0.4,J3810&lt;=0.6),0.6,IF(AND(J3810&gt;0.6,J3810&lt;=0.8),0.8,IF(AND(J3810&gt;0.8,J3810&lt;=1),1))))),REFERENCIAS!$C:$D,2,0)*VLOOKUP($J$2,PONDERADORES!A:P,IF(AND(INFORMACION!$T3810='REFERENCIAS RIESGO'!$C$36,INFORMACION!$F3810=REFERENCIAS!$C$24),16,IF(INFORMACION!$T3810='REFERENCIAS RIESGO'!$C$36,13,IF(INFORMACION!$F3810=REFERENCIAS!$C$24,10,7))),0)</f>
        <v>#REF!</v>
      </c>
      <c r="Y3810" s="68">
        <f>+VLOOKUP(M3810,REFERENCIAS!$C:$D,2,0)*VLOOKUP($M$2,PONDERADORES!$A$7:$G$9,7,0)+VLOOKUP(N3810,REFERENCIAS!$C:$D,2,0)*VLOOKUP($N$2,PONDERADORES!$A$7:$G$9,7,0)+VLOOKUP(O3810,REFERENCIAS!$C:$D,2,0)*VLOOKUP($O$2,PONDERADORES!$A$7:$G$9,7,0)</f>
        <v>0.2</v>
      </c>
      <c r="Z3810" s="2">
        <f>+VLOOKUP(IF(R3810&lt;0.1,0,IF(AND(R3810&gt;=0.1,R3810&lt;0.2),0.1,IF(AND(R3810&gt;=0.2,R3810&lt;0.3),0.2,IF(R3810&gt;0.3,0.3,)))),REFERENCIAS!$C:$D,2,0)*VLOOKUP($R$2,PONDERADORES!$A$11:$G$11,7,0)</f>
        <v>15</v>
      </c>
      <c r="AA3810" s="92"/>
      <c r="AB3810" s="95" t="e">
        <f t="shared" ca="1" si="235"/>
        <v>#REF!</v>
      </c>
      <c r="AC3810" s="23" t="e">
        <f ca="1">IF(AB3810&gt;REFERENCIAS!$C$62,REFERENCIAS!$B$62,IF(AND(AB3810&gt;=REFERENCIAS!$C$63,AB3810&lt;REFERENCIAS!$D$63),REFERENCIAS!$B$63,IF(AND(AB3810&gt;REFERENCIAS!$C$64,AB3810&lt;=REFERENCIAS!$D$64),REFERENCIAS!$B$64,IF(AND(AB3810&gt;=REFERENCIAS!$C$65,AB3810&lt;REFERENCIAS!$D$65),REFERENCIAS!$B$65, "Revisar"))))</f>
        <v>#REF!</v>
      </c>
      <c r="AD3810" s="94" t="e">
        <f ca="1">VLOOKUP(AC3810,REFERENCIAS!$B$62:$G$65,4,FALSE)</f>
        <v>#REF!</v>
      </c>
    </row>
    <row r="3811" spans="1:30" ht="17.25" x14ac:dyDescent="0.25">
      <c r="A3811" s="74"/>
      <c r="B3811" s="19"/>
      <c r="C3811" s="19"/>
      <c r="D3811" s="50"/>
      <c r="E3811" s="73"/>
      <c r="F3811" s="74"/>
      <c r="G3811" s="9"/>
      <c r="H3811" s="48"/>
      <c r="I3811" s="49">
        <f t="shared" ca="1" si="236"/>
        <v>2022</v>
      </c>
      <c r="J3811" s="22">
        <f t="shared" ca="1" si="233"/>
        <v>1</v>
      </c>
      <c r="K3811" s="19"/>
      <c r="L3811" s="73"/>
      <c r="M3811" s="74"/>
      <c r="N3811" s="19"/>
      <c r="O3811" s="73"/>
      <c r="P3811" s="82">
        <v>1</v>
      </c>
      <c r="Q3811" s="24">
        <v>1</v>
      </c>
      <c r="R3811" s="81">
        <f t="shared" si="234"/>
        <v>1</v>
      </c>
      <c r="S3811" s="87"/>
      <c r="T3811" s="19"/>
      <c r="U3811" s="25"/>
      <c r="V3811" s="25"/>
      <c r="W3811" s="81"/>
      <c r="X3811" s="91" t="e">
        <f ca="1">+VLOOKUP(#REF!,REFERENCIAS!$C:$D,2,0)*VLOOKUP(#REF!,PONDERADORES!A:P,IF(AND(INFORMACION!$T3811='REFERENCIAS RIESGO'!$C$36,INFORMACION!$F3811=REFERENCIAS!$C$24),16,IF(INFORMACION!$T3811='REFERENCIAS RIESGO'!$C$36,13,IF(INFORMACION!$F3811=REFERENCIAS!$C$24,10,7))),0)+VLOOKUP(K3811,REFERENCIAS!$C:$D,2,0)*VLOOKUP($K$2,PONDERADORES!A:P,IF(AND(INFORMACION!$T3811='REFERENCIAS RIESGO'!$C$36,INFORMACION!$F3811=REFERENCIAS!$C$24),16,IF(INFORMACION!$T3811='REFERENCIAS RIESGO'!$C$36,13,IF(INFORMACION!$F3811=REFERENCIAS!$C$24,10,7))),0)+VLOOKUP(L3811,REFERENCIAS!$C:$D,2,0)*VLOOKUP($L$2,PONDERADORES!A:P,IF(AND(INFORMACION!$T3811='REFERENCIAS RIESGO'!$C$36,INFORMACION!$F3811=REFERENCIAS!$C$24),16,IF(INFORMACION!$T3811='REFERENCIAS RIESGO'!$C$36,13,IF(INFORMACION!$F3811=REFERENCIAS!$C$24,10,7))),0)+VLOOKUP(F3811,REFERENCIAS!$C:$D,2,0)*VLOOKUP($F$2,PONDERADORES!A:P,IF(AND(INFORMACION!$T3811='REFERENCIAS RIESGO'!$C$36,INFORMACION!$F3811=REFERENCIAS!$C$24),16,IF(INFORMACION!$T3811='REFERENCIAS RIESGO'!$C$36,13,IF(INFORMACION!$F3811=REFERENCIAS!$C$24,10,7))),0)+VLOOKUP(T3811,REFERENCIAS!$C:$D,2,0)*VLOOKUP($T$2,PONDERADORES!A:P,IF(AND(INFORMACION!$T3811='REFERENCIAS RIESGO'!$C$36,INFORMACION!$F3811=REFERENCIAS!$C$24),16,IF(INFORMACION!$T3811='REFERENCIAS RIESGO'!$C$36,13,IF(INFORMACION!$F3811=REFERENCIAS!$C$24,10,7))),0)+VLOOKUP(IF(J3811&lt;=0.2,0.2,IF(AND(J3811&gt;0.2,J3811&lt;=0.4),0.4,IF(AND(J3811&gt;0.4,J3811&lt;=0.6),0.6,IF(AND(J3811&gt;0.6,J3811&lt;=0.8),0.8,IF(AND(J3811&gt;0.8,J3811&lt;=1),1))))),REFERENCIAS!$C:$D,2,0)*VLOOKUP($J$2,PONDERADORES!A:P,IF(AND(INFORMACION!$T3811='REFERENCIAS RIESGO'!$C$36,INFORMACION!$F3811=REFERENCIAS!$C$24),16,IF(INFORMACION!$T3811='REFERENCIAS RIESGO'!$C$36,13,IF(INFORMACION!$F3811=REFERENCIAS!$C$24,10,7))),0)</f>
        <v>#REF!</v>
      </c>
      <c r="Y3811" s="68">
        <f>+VLOOKUP(M3811,REFERENCIAS!$C:$D,2,0)*VLOOKUP($M$2,PONDERADORES!$A$7:$G$9,7,0)+VLOOKUP(N3811,REFERENCIAS!$C:$D,2,0)*VLOOKUP($N$2,PONDERADORES!$A$7:$G$9,7,0)+VLOOKUP(O3811,REFERENCIAS!$C:$D,2,0)*VLOOKUP($O$2,PONDERADORES!$A$7:$G$9,7,0)</f>
        <v>0.2</v>
      </c>
      <c r="Z3811" s="2">
        <f>+VLOOKUP(IF(R3811&lt;0.1,0,IF(AND(R3811&gt;=0.1,R3811&lt;0.2),0.1,IF(AND(R3811&gt;=0.2,R3811&lt;0.3),0.2,IF(R3811&gt;0.3,0.3,)))),REFERENCIAS!$C:$D,2,0)*VLOOKUP($R$2,PONDERADORES!$A$11:$G$11,7,0)</f>
        <v>15</v>
      </c>
      <c r="AA3811" s="92"/>
      <c r="AB3811" s="95" t="e">
        <f t="shared" ca="1" si="235"/>
        <v>#REF!</v>
      </c>
      <c r="AC3811" s="23" t="e">
        <f ca="1">IF(AB3811&gt;REFERENCIAS!$C$62,REFERENCIAS!$B$62,IF(AND(AB3811&gt;=REFERENCIAS!$C$63,AB3811&lt;REFERENCIAS!$D$63),REFERENCIAS!$B$63,IF(AND(AB3811&gt;REFERENCIAS!$C$64,AB3811&lt;=REFERENCIAS!$D$64),REFERENCIAS!$B$64,IF(AND(AB3811&gt;=REFERENCIAS!$C$65,AB3811&lt;REFERENCIAS!$D$65),REFERENCIAS!$B$65, "Revisar"))))</f>
        <v>#REF!</v>
      </c>
      <c r="AD3811" s="94" t="e">
        <f ca="1">VLOOKUP(AC3811,REFERENCIAS!$B$62:$G$65,4,FALSE)</f>
        <v>#REF!</v>
      </c>
    </row>
    <row r="3812" spans="1:30" ht="17.25" x14ac:dyDescent="0.25">
      <c r="A3812" s="74"/>
      <c r="B3812" s="19"/>
      <c r="C3812" s="19"/>
      <c r="D3812" s="50"/>
      <c r="E3812" s="73"/>
      <c r="F3812" s="74"/>
      <c r="G3812" s="9"/>
      <c r="H3812" s="48"/>
      <c r="I3812" s="49">
        <f t="shared" ca="1" si="236"/>
        <v>2022</v>
      </c>
      <c r="J3812" s="22">
        <f t="shared" ca="1" si="233"/>
        <v>1</v>
      </c>
      <c r="K3812" s="19"/>
      <c r="L3812" s="73"/>
      <c r="M3812" s="74"/>
      <c r="N3812" s="19"/>
      <c r="O3812" s="73"/>
      <c r="P3812" s="82">
        <v>1</v>
      </c>
      <c r="Q3812" s="24">
        <v>1</v>
      </c>
      <c r="R3812" s="81">
        <f t="shared" si="234"/>
        <v>1</v>
      </c>
      <c r="S3812" s="87"/>
      <c r="T3812" s="19"/>
      <c r="U3812" s="25"/>
      <c r="V3812" s="25"/>
      <c r="W3812" s="81"/>
      <c r="X3812" s="91" t="e">
        <f ca="1">+VLOOKUP(#REF!,REFERENCIAS!$C:$D,2,0)*VLOOKUP(#REF!,PONDERADORES!A:P,IF(AND(INFORMACION!$T3812='REFERENCIAS RIESGO'!$C$36,INFORMACION!$F3812=REFERENCIAS!$C$24),16,IF(INFORMACION!$T3812='REFERENCIAS RIESGO'!$C$36,13,IF(INFORMACION!$F3812=REFERENCIAS!$C$24,10,7))),0)+VLOOKUP(K3812,REFERENCIAS!$C:$D,2,0)*VLOOKUP($K$2,PONDERADORES!A:P,IF(AND(INFORMACION!$T3812='REFERENCIAS RIESGO'!$C$36,INFORMACION!$F3812=REFERENCIAS!$C$24),16,IF(INFORMACION!$T3812='REFERENCIAS RIESGO'!$C$36,13,IF(INFORMACION!$F3812=REFERENCIAS!$C$24,10,7))),0)+VLOOKUP(L3812,REFERENCIAS!$C:$D,2,0)*VLOOKUP($L$2,PONDERADORES!A:P,IF(AND(INFORMACION!$T3812='REFERENCIAS RIESGO'!$C$36,INFORMACION!$F3812=REFERENCIAS!$C$24),16,IF(INFORMACION!$T3812='REFERENCIAS RIESGO'!$C$36,13,IF(INFORMACION!$F3812=REFERENCIAS!$C$24,10,7))),0)+VLOOKUP(F3812,REFERENCIAS!$C:$D,2,0)*VLOOKUP($F$2,PONDERADORES!A:P,IF(AND(INFORMACION!$T3812='REFERENCIAS RIESGO'!$C$36,INFORMACION!$F3812=REFERENCIAS!$C$24),16,IF(INFORMACION!$T3812='REFERENCIAS RIESGO'!$C$36,13,IF(INFORMACION!$F3812=REFERENCIAS!$C$24,10,7))),0)+VLOOKUP(T3812,REFERENCIAS!$C:$D,2,0)*VLOOKUP($T$2,PONDERADORES!A:P,IF(AND(INFORMACION!$T3812='REFERENCIAS RIESGO'!$C$36,INFORMACION!$F3812=REFERENCIAS!$C$24),16,IF(INFORMACION!$T3812='REFERENCIAS RIESGO'!$C$36,13,IF(INFORMACION!$F3812=REFERENCIAS!$C$24,10,7))),0)+VLOOKUP(IF(J3812&lt;=0.2,0.2,IF(AND(J3812&gt;0.2,J3812&lt;=0.4),0.4,IF(AND(J3812&gt;0.4,J3812&lt;=0.6),0.6,IF(AND(J3812&gt;0.6,J3812&lt;=0.8),0.8,IF(AND(J3812&gt;0.8,J3812&lt;=1),1))))),REFERENCIAS!$C:$D,2,0)*VLOOKUP($J$2,PONDERADORES!A:P,IF(AND(INFORMACION!$T3812='REFERENCIAS RIESGO'!$C$36,INFORMACION!$F3812=REFERENCIAS!$C$24),16,IF(INFORMACION!$T3812='REFERENCIAS RIESGO'!$C$36,13,IF(INFORMACION!$F3812=REFERENCIAS!$C$24,10,7))),0)</f>
        <v>#REF!</v>
      </c>
      <c r="Y3812" s="68">
        <f>+VLOOKUP(M3812,REFERENCIAS!$C:$D,2,0)*VLOOKUP($M$2,PONDERADORES!$A$7:$G$9,7,0)+VLOOKUP(N3812,REFERENCIAS!$C:$D,2,0)*VLOOKUP($N$2,PONDERADORES!$A$7:$G$9,7,0)+VLOOKUP(O3812,REFERENCIAS!$C:$D,2,0)*VLOOKUP($O$2,PONDERADORES!$A$7:$G$9,7,0)</f>
        <v>0.2</v>
      </c>
      <c r="Z3812" s="2">
        <f>+VLOOKUP(IF(R3812&lt;0.1,0,IF(AND(R3812&gt;=0.1,R3812&lt;0.2),0.1,IF(AND(R3812&gt;=0.2,R3812&lt;0.3),0.2,IF(R3812&gt;0.3,0.3,)))),REFERENCIAS!$C:$D,2,0)*VLOOKUP($R$2,PONDERADORES!$A$11:$G$11,7,0)</f>
        <v>15</v>
      </c>
      <c r="AA3812" s="92"/>
      <c r="AB3812" s="95" t="e">
        <f t="shared" ca="1" si="235"/>
        <v>#REF!</v>
      </c>
      <c r="AC3812" s="23" t="e">
        <f ca="1">IF(AB3812&gt;REFERENCIAS!$C$62,REFERENCIAS!$B$62,IF(AND(AB3812&gt;=REFERENCIAS!$C$63,AB3812&lt;REFERENCIAS!$D$63),REFERENCIAS!$B$63,IF(AND(AB3812&gt;REFERENCIAS!$C$64,AB3812&lt;=REFERENCIAS!$D$64),REFERENCIAS!$B$64,IF(AND(AB3812&gt;=REFERENCIAS!$C$65,AB3812&lt;REFERENCIAS!$D$65),REFERENCIAS!$B$65, "Revisar"))))</f>
        <v>#REF!</v>
      </c>
      <c r="AD3812" s="94" t="e">
        <f ca="1">VLOOKUP(AC3812,REFERENCIAS!$B$62:$G$65,4,FALSE)</f>
        <v>#REF!</v>
      </c>
    </row>
    <row r="3813" spans="1:30" ht="17.25" x14ac:dyDescent="0.25">
      <c r="A3813" s="74"/>
      <c r="B3813" s="19"/>
      <c r="C3813" s="19"/>
      <c r="D3813" s="50"/>
      <c r="E3813" s="73"/>
      <c r="F3813" s="74"/>
      <c r="G3813" s="9"/>
      <c r="H3813" s="48"/>
      <c r="I3813" s="49">
        <f t="shared" ca="1" si="236"/>
        <v>2022</v>
      </c>
      <c r="J3813" s="22">
        <f t="shared" ca="1" si="233"/>
        <v>1</v>
      </c>
      <c r="K3813" s="19"/>
      <c r="L3813" s="73"/>
      <c r="M3813" s="74"/>
      <c r="N3813" s="19"/>
      <c r="O3813" s="73"/>
      <c r="P3813" s="82">
        <v>1</v>
      </c>
      <c r="Q3813" s="24">
        <v>1</v>
      </c>
      <c r="R3813" s="81">
        <f t="shared" si="234"/>
        <v>1</v>
      </c>
      <c r="S3813" s="87"/>
      <c r="T3813" s="19"/>
      <c r="U3813" s="25"/>
      <c r="V3813" s="25"/>
      <c r="W3813" s="81"/>
      <c r="X3813" s="91" t="e">
        <f ca="1">+VLOOKUP(#REF!,REFERENCIAS!$C:$D,2,0)*VLOOKUP(#REF!,PONDERADORES!A:P,IF(AND(INFORMACION!$T3813='REFERENCIAS RIESGO'!$C$36,INFORMACION!$F3813=REFERENCIAS!$C$24),16,IF(INFORMACION!$T3813='REFERENCIAS RIESGO'!$C$36,13,IF(INFORMACION!$F3813=REFERENCIAS!$C$24,10,7))),0)+VLOOKUP(K3813,REFERENCIAS!$C:$D,2,0)*VLOOKUP($K$2,PONDERADORES!A:P,IF(AND(INFORMACION!$T3813='REFERENCIAS RIESGO'!$C$36,INFORMACION!$F3813=REFERENCIAS!$C$24),16,IF(INFORMACION!$T3813='REFERENCIAS RIESGO'!$C$36,13,IF(INFORMACION!$F3813=REFERENCIAS!$C$24,10,7))),0)+VLOOKUP(L3813,REFERENCIAS!$C:$D,2,0)*VLOOKUP($L$2,PONDERADORES!A:P,IF(AND(INFORMACION!$T3813='REFERENCIAS RIESGO'!$C$36,INFORMACION!$F3813=REFERENCIAS!$C$24),16,IF(INFORMACION!$T3813='REFERENCIAS RIESGO'!$C$36,13,IF(INFORMACION!$F3813=REFERENCIAS!$C$24,10,7))),0)+VLOOKUP(F3813,REFERENCIAS!$C:$D,2,0)*VLOOKUP($F$2,PONDERADORES!A:P,IF(AND(INFORMACION!$T3813='REFERENCIAS RIESGO'!$C$36,INFORMACION!$F3813=REFERENCIAS!$C$24),16,IF(INFORMACION!$T3813='REFERENCIAS RIESGO'!$C$36,13,IF(INFORMACION!$F3813=REFERENCIAS!$C$24,10,7))),0)+VLOOKUP(T3813,REFERENCIAS!$C:$D,2,0)*VLOOKUP($T$2,PONDERADORES!A:P,IF(AND(INFORMACION!$T3813='REFERENCIAS RIESGO'!$C$36,INFORMACION!$F3813=REFERENCIAS!$C$24),16,IF(INFORMACION!$T3813='REFERENCIAS RIESGO'!$C$36,13,IF(INFORMACION!$F3813=REFERENCIAS!$C$24,10,7))),0)+VLOOKUP(IF(J3813&lt;=0.2,0.2,IF(AND(J3813&gt;0.2,J3813&lt;=0.4),0.4,IF(AND(J3813&gt;0.4,J3813&lt;=0.6),0.6,IF(AND(J3813&gt;0.6,J3813&lt;=0.8),0.8,IF(AND(J3813&gt;0.8,J3813&lt;=1),1))))),REFERENCIAS!$C:$D,2,0)*VLOOKUP($J$2,PONDERADORES!A:P,IF(AND(INFORMACION!$T3813='REFERENCIAS RIESGO'!$C$36,INFORMACION!$F3813=REFERENCIAS!$C$24),16,IF(INFORMACION!$T3813='REFERENCIAS RIESGO'!$C$36,13,IF(INFORMACION!$F3813=REFERENCIAS!$C$24,10,7))),0)</f>
        <v>#REF!</v>
      </c>
      <c r="Y3813" s="68">
        <f>+VLOOKUP(M3813,REFERENCIAS!$C:$D,2,0)*VLOOKUP($M$2,PONDERADORES!$A$7:$G$9,7,0)+VLOOKUP(N3813,REFERENCIAS!$C:$D,2,0)*VLOOKUP($N$2,PONDERADORES!$A$7:$G$9,7,0)+VLOOKUP(O3813,REFERENCIAS!$C:$D,2,0)*VLOOKUP($O$2,PONDERADORES!$A$7:$G$9,7,0)</f>
        <v>0.2</v>
      </c>
      <c r="Z3813" s="2">
        <f>+VLOOKUP(IF(R3813&lt;0.1,0,IF(AND(R3813&gt;=0.1,R3813&lt;0.2),0.1,IF(AND(R3813&gt;=0.2,R3813&lt;0.3),0.2,IF(R3813&gt;0.3,0.3,)))),REFERENCIAS!$C:$D,2,0)*VLOOKUP($R$2,PONDERADORES!$A$11:$G$11,7,0)</f>
        <v>15</v>
      </c>
      <c r="AA3813" s="92"/>
      <c r="AB3813" s="95" t="e">
        <f t="shared" ca="1" si="235"/>
        <v>#REF!</v>
      </c>
      <c r="AC3813" s="23" t="e">
        <f ca="1">IF(AB3813&gt;REFERENCIAS!$C$62,REFERENCIAS!$B$62,IF(AND(AB3813&gt;=REFERENCIAS!$C$63,AB3813&lt;REFERENCIAS!$D$63),REFERENCIAS!$B$63,IF(AND(AB3813&gt;REFERENCIAS!$C$64,AB3813&lt;=REFERENCIAS!$D$64),REFERENCIAS!$B$64,IF(AND(AB3813&gt;=REFERENCIAS!$C$65,AB3813&lt;REFERENCIAS!$D$65),REFERENCIAS!$B$65, "Revisar"))))</f>
        <v>#REF!</v>
      </c>
      <c r="AD3813" s="94" t="e">
        <f ca="1">VLOOKUP(AC3813,REFERENCIAS!$B$62:$G$65,4,FALSE)</f>
        <v>#REF!</v>
      </c>
    </row>
    <row r="3814" spans="1:30" ht="17.25" x14ac:dyDescent="0.25">
      <c r="A3814" s="74"/>
      <c r="B3814" s="19"/>
      <c r="C3814" s="19"/>
      <c r="D3814" s="50"/>
      <c r="E3814" s="73"/>
      <c r="F3814" s="74"/>
      <c r="G3814" s="9"/>
      <c r="H3814" s="48"/>
      <c r="I3814" s="49">
        <f t="shared" ca="1" si="236"/>
        <v>2022</v>
      </c>
      <c r="J3814" s="22">
        <f t="shared" ca="1" si="233"/>
        <v>1</v>
      </c>
      <c r="K3814" s="19"/>
      <c r="L3814" s="73"/>
      <c r="M3814" s="74"/>
      <c r="N3814" s="19"/>
      <c r="O3814" s="73"/>
      <c r="P3814" s="82">
        <v>1</v>
      </c>
      <c r="Q3814" s="24">
        <v>1</v>
      </c>
      <c r="R3814" s="81">
        <f t="shared" si="234"/>
        <v>1</v>
      </c>
      <c r="S3814" s="87"/>
      <c r="T3814" s="19"/>
      <c r="U3814" s="25"/>
      <c r="V3814" s="25"/>
      <c r="W3814" s="81"/>
      <c r="X3814" s="91" t="e">
        <f ca="1">+VLOOKUP(#REF!,REFERENCIAS!$C:$D,2,0)*VLOOKUP(#REF!,PONDERADORES!A:P,IF(AND(INFORMACION!$T3814='REFERENCIAS RIESGO'!$C$36,INFORMACION!$F3814=REFERENCIAS!$C$24),16,IF(INFORMACION!$T3814='REFERENCIAS RIESGO'!$C$36,13,IF(INFORMACION!$F3814=REFERENCIAS!$C$24,10,7))),0)+VLOOKUP(K3814,REFERENCIAS!$C:$D,2,0)*VLOOKUP($K$2,PONDERADORES!A:P,IF(AND(INFORMACION!$T3814='REFERENCIAS RIESGO'!$C$36,INFORMACION!$F3814=REFERENCIAS!$C$24),16,IF(INFORMACION!$T3814='REFERENCIAS RIESGO'!$C$36,13,IF(INFORMACION!$F3814=REFERENCIAS!$C$24,10,7))),0)+VLOOKUP(L3814,REFERENCIAS!$C:$D,2,0)*VLOOKUP($L$2,PONDERADORES!A:P,IF(AND(INFORMACION!$T3814='REFERENCIAS RIESGO'!$C$36,INFORMACION!$F3814=REFERENCIAS!$C$24),16,IF(INFORMACION!$T3814='REFERENCIAS RIESGO'!$C$36,13,IF(INFORMACION!$F3814=REFERENCIAS!$C$24,10,7))),0)+VLOOKUP(F3814,REFERENCIAS!$C:$D,2,0)*VLOOKUP($F$2,PONDERADORES!A:P,IF(AND(INFORMACION!$T3814='REFERENCIAS RIESGO'!$C$36,INFORMACION!$F3814=REFERENCIAS!$C$24),16,IF(INFORMACION!$T3814='REFERENCIAS RIESGO'!$C$36,13,IF(INFORMACION!$F3814=REFERENCIAS!$C$24,10,7))),0)+VLOOKUP(T3814,REFERENCIAS!$C:$D,2,0)*VLOOKUP($T$2,PONDERADORES!A:P,IF(AND(INFORMACION!$T3814='REFERENCIAS RIESGO'!$C$36,INFORMACION!$F3814=REFERENCIAS!$C$24),16,IF(INFORMACION!$T3814='REFERENCIAS RIESGO'!$C$36,13,IF(INFORMACION!$F3814=REFERENCIAS!$C$24,10,7))),0)+VLOOKUP(IF(J3814&lt;=0.2,0.2,IF(AND(J3814&gt;0.2,J3814&lt;=0.4),0.4,IF(AND(J3814&gt;0.4,J3814&lt;=0.6),0.6,IF(AND(J3814&gt;0.6,J3814&lt;=0.8),0.8,IF(AND(J3814&gt;0.8,J3814&lt;=1),1))))),REFERENCIAS!$C:$D,2,0)*VLOOKUP($J$2,PONDERADORES!A:P,IF(AND(INFORMACION!$T3814='REFERENCIAS RIESGO'!$C$36,INFORMACION!$F3814=REFERENCIAS!$C$24),16,IF(INFORMACION!$T3814='REFERENCIAS RIESGO'!$C$36,13,IF(INFORMACION!$F3814=REFERENCIAS!$C$24,10,7))),0)</f>
        <v>#REF!</v>
      </c>
      <c r="Y3814" s="68">
        <f>+VLOOKUP(M3814,REFERENCIAS!$C:$D,2,0)*VLOOKUP($M$2,PONDERADORES!$A$7:$G$9,7,0)+VLOOKUP(N3814,REFERENCIAS!$C:$D,2,0)*VLOOKUP($N$2,PONDERADORES!$A$7:$G$9,7,0)+VLOOKUP(O3814,REFERENCIAS!$C:$D,2,0)*VLOOKUP($O$2,PONDERADORES!$A$7:$G$9,7,0)</f>
        <v>0.2</v>
      </c>
      <c r="Z3814" s="2">
        <f>+VLOOKUP(IF(R3814&lt;0.1,0,IF(AND(R3814&gt;=0.1,R3814&lt;0.2),0.1,IF(AND(R3814&gt;=0.2,R3814&lt;0.3),0.2,IF(R3814&gt;0.3,0.3,)))),REFERENCIAS!$C:$D,2,0)*VLOOKUP($R$2,PONDERADORES!$A$11:$G$11,7,0)</f>
        <v>15</v>
      </c>
      <c r="AA3814" s="92"/>
      <c r="AB3814" s="95" t="e">
        <f t="shared" ca="1" si="235"/>
        <v>#REF!</v>
      </c>
      <c r="AC3814" s="23" t="e">
        <f ca="1">IF(AB3814&gt;REFERENCIAS!$C$62,REFERENCIAS!$B$62,IF(AND(AB3814&gt;=REFERENCIAS!$C$63,AB3814&lt;REFERENCIAS!$D$63),REFERENCIAS!$B$63,IF(AND(AB3814&gt;REFERENCIAS!$C$64,AB3814&lt;=REFERENCIAS!$D$64),REFERENCIAS!$B$64,IF(AND(AB3814&gt;=REFERENCIAS!$C$65,AB3814&lt;REFERENCIAS!$D$65),REFERENCIAS!$B$65, "Revisar"))))</f>
        <v>#REF!</v>
      </c>
      <c r="AD3814" s="94" t="e">
        <f ca="1">VLOOKUP(AC3814,REFERENCIAS!$B$62:$G$65,4,FALSE)</f>
        <v>#REF!</v>
      </c>
    </row>
    <row r="3815" spans="1:30" ht="17.25" x14ac:dyDescent="0.25">
      <c r="A3815" s="74"/>
      <c r="B3815" s="19"/>
      <c r="C3815" s="19"/>
      <c r="D3815" s="50"/>
      <c r="E3815" s="73"/>
      <c r="F3815" s="74"/>
      <c r="G3815" s="9"/>
      <c r="H3815" s="48"/>
      <c r="I3815" s="49">
        <f t="shared" ca="1" si="236"/>
        <v>2022</v>
      </c>
      <c r="J3815" s="22">
        <f t="shared" ca="1" si="233"/>
        <v>1</v>
      </c>
      <c r="K3815" s="19"/>
      <c r="L3815" s="73"/>
      <c r="M3815" s="74"/>
      <c r="N3815" s="19"/>
      <c r="O3815" s="73"/>
      <c r="P3815" s="82">
        <v>1</v>
      </c>
      <c r="Q3815" s="24">
        <v>1</v>
      </c>
      <c r="R3815" s="81">
        <f t="shared" si="234"/>
        <v>1</v>
      </c>
      <c r="S3815" s="87"/>
      <c r="T3815" s="19"/>
      <c r="U3815" s="25"/>
      <c r="V3815" s="25"/>
      <c r="W3815" s="81"/>
      <c r="X3815" s="91" t="e">
        <f ca="1">+VLOOKUP(#REF!,REFERENCIAS!$C:$D,2,0)*VLOOKUP(#REF!,PONDERADORES!A:P,IF(AND(INFORMACION!$T3815='REFERENCIAS RIESGO'!$C$36,INFORMACION!$F3815=REFERENCIAS!$C$24),16,IF(INFORMACION!$T3815='REFERENCIAS RIESGO'!$C$36,13,IF(INFORMACION!$F3815=REFERENCIAS!$C$24,10,7))),0)+VLOOKUP(K3815,REFERENCIAS!$C:$D,2,0)*VLOOKUP($K$2,PONDERADORES!A:P,IF(AND(INFORMACION!$T3815='REFERENCIAS RIESGO'!$C$36,INFORMACION!$F3815=REFERENCIAS!$C$24),16,IF(INFORMACION!$T3815='REFERENCIAS RIESGO'!$C$36,13,IF(INFORMACION!$F3815=REFERENCIAS!$C$24,10,7))),0)+VLOOKUP(L3815,REFERENCIAS!$C:$D,2,0)*VLOOKUP($L$2,PONDERADORES!A:P,IF(AND(INFORMACION!$T3815='REFERENCIAS RIESGO'!$C$36,INFORMACION!$F3815=REFERENCIAS!$C$24),16,IF(INFORMACION!$T3815='REFERENCIAS RIESGO'!$C$36,13,IF(INFORMACION!$F3815=REFERENCIAS!$C$24,10,7))),0)+VLOOKUP(F3815,REFERENCIAS!$C:$D,2,0)*VLOOKUP($F$2,PONDERADORES!A:P,IF(AND(INFORMACION!$T3815='REFERENCIAS RIESGO'!$C$36,INFORMACION!$F3815=REFERENCIAS!$C$24),16,IF(INFORMACION!$T3815='REFERENCIAS RIESGO'!$C$36,13,IF(INFORMACION!$F3815=REFERENCIAS!$C$24,10,7))),0)+VLOOKUP(T3815,REFERENCIAS!$C:$D,2,0)*VLOOKUP($T$2,PONDERADORES!A:P,IF(AND(INFORMACION!$T3815='REFERENCIAS RIESGO'!$C$36,INFORMACION!$F3815=REFERENCIAS!$C$24),16,IF(INFORMACION!$T3815='REFERENCIAS RIESGO'!$C$36,13,IF(INFORMACION!$F3815=REFERENCIAS!$C$24,10,7))),0)+VLOOKUP(IF(J3815&lt;=0.2,0.2,IF(AND(J3815&gt;0.2,J3815&lt;=0.4),0.4,IF(AND(J3815&gt;0.4,J3815&lt;=0.6),0.6,IF(AND(J3815&gt;0.6,J3815&lt;=0.8),0.8,IF(AND(J3815&gt;0.8,J3815&lt;=1),1))))),REFERENCIAS!$C:$D,2,0)*VLOOKUP($J$2,PONDERADORES!A:P,IF(AND(INFORMACION!$T3815='REFERENCIAS RIESGO'!$C$36,INFORMACION!$F3815=REFERENCIAS!$C$24),16,IF(INFORMACION!$T3815='REFERENCIAS RIESGO'!$C$36,13,IF(INFORMACION!$F3815=REFERENCIAS!$C$24,10,7))),0)</f>
        <v>#REF!</v>
      </c>
      <c r="Y3815" s="68">
        <f>+VLOOKUP(M3815,REFERENCIAS!$C:$D,2,0)*VLOOKUP($M$2,PONDERADORES!$A$7:$G$9,7,0)+VLOOKUP(N3815,REFERENCIAS!$C:$D,2,0)*VLOOKUP($N$2,PONDERADORES!$A$7:$G$9,7,0)+VLOOKUP(O3815,REFERENCIAS!$C:$D,2,0)*VLOOKUP($O$2,PONDERADORES!$A$7:$G$9,7,0)</f>
        <v>0.2</v>
      </c>
      <c r="Z3815" s="2">
        <f>+VLOOKUP(IF(R3815&lt;0.1,0,IF(AND(R3815&gt;=0.1,R3815&lt;0.2),0.1,IF(AND(R3815&gt;=0.2,R3815&lt;0.3),0.2,IF(R3815&gt;0.3,0.3,)))),REFERENCIAS!$C:$D,2,0)*VLOOKUP($R$2,PONDERADORES!$A$11:$G$11,7,0)</f>
        <v>15</v>
      </c>
      <c r="AA3815" s="92"/>
      <c r="AB3815" s="95" t="e">
        <f t="shared" ca="1" si="235"/>
        <v>#REF!</v>
      </c>
      <c r="AC3815" s="23" t="e">
        <f ca="1">IF(AB3815&gt;REFERENCIAS!$C$62,REFERENCIAS!$B$62,IF(AND(AB3815&gt;=REFERENCIAS!$C$63,AB3815&lt;REFERENCIAS!$D$63),REFERENCIAS!$B$63,IF(AND(AB3815&gt;REFERENCIAS!$C$64,AB3815&lt;=REFERENCIAS!$D$64),REFERENCIAS!$B$64,IF(AND(AB3815&gt;=REFERENCIAS!$C$65,AB3815&lt;REFERENCIAS!$D$65),REFERENCIAS!$B$65, "Revisar"))))</f>
        <v>#REF!</v>
      </c>
      <c r="AD3815" s="94" t="e">
        <f ca="1">VLOOKUP(AC3815,REFERENCIAS!$B$62:$G$65,4,FALSE)</f>
        <v>#REF!</v>
      </c>
    </row>
    <row r="3816" spans="1:30" ht="17.25" x14ac:dyDescent="0.25">
      <c r="A3816" s="74"/>
      <c r="B3816" s="19"/>
      <c r="C3816" s="19"/>
      <c r="D3816" s="50"/>
      <c r="E3816" s="73"/>
      <c r="F3816" s="74"/>
      <c r="G3816" s="9"/>
      <c r="H3816" s="48"/>
      <c r="I3816" s="49">
        <f t="shared" ca="1" si="236"/>
        <v>2022</v>
      </c>
      <c r="J3816" s="22">
        <f t="shared" ca="1" si="233"/>
        <v>1</v>
      </c>
      <c r="K3816" s="19"/>
      <c r="L3816" s="73"/>
      <c r="M3816" s="74"/>
      <c r="N3816" s="19"/>
      <c r="O3816" s="73"/>
      <c r="P3816" s="82">
        <v>1</v>
      </c>
      <c r="Q3816" s="24">
        <v>1</v>
      </c>
      <c r="R3816" s="81">
        <f t="shared" si="234"/>
        <v>1</v>
      </c>
      <c r="S3816" s="87"/>
      <c r="T3816" s="19"/>
      <c r="U3816" s="25"/>
      <c r="V3816" s="25"/>
      <c r="W3816" s="81"/>
      <c r="X3816" s="91" t="e">
        <f ca="1">+VLOOKUP(#REF!,REFERENCIAS!$C:$D,2,0)*VLOOKUP(#REF!,PONDERADORES!A:P,IF(AND(INFORMACION!$T3816='REFERENCIAS RIESGO'!$C$36,INFORMACION!$F3816=REFERENCIAS!$C$24),16,IF(INFORMACION!$T3816='REFERENCIAS RIESGO'!$C$36,13,IF(INFORMACION!$F3816=REFERENCIAS!$C$24,10,7))),0)+VLOOKUP(K3816,REFERENCIAS!$C:$D,2,0)*VLOOKUP($K$2,PONDERADORES!A:P,IF(AND(INFORMACION!$T3816='REFERENCIAS RIESGO'!$C$36,INFORMACION!$F3816=REFERENCIAS!$C$24),16,IF(INFORMACION!$T3816='REFERENCIAS RIESGO'!$C$36,13,IF(INFORMACION!$F3816=REFERENCIAS!$C$24,10,7))),0)+VLOOKUP(L3816,REFERENCIAS!$C:$D,2,0)*VLOOKUP($L$2,PONDERADORES!A:P,IF(AND(INFORMACION!$T3816='REFERENCIAS RIESGO'!$C$36,INFORMACION!$F3816=REFERENCIAS!$C$24),16,IF(INFORMACION!$T3816='REFERENCIAS RIESGO'!$C$36,13,IF(INFORMACION!$F3816=REFERENCIAS!$C$24,10,7))),0)+VLOOKUP(F3816,REFERENCIAS!$C:$D,2,0)*VLOOKUP($F$2,PONDERADORES!A:P,IF(AND(INFORMACION!$T3816='REFERENCIAS RIESGO'!$C$36,INFORMACION!$F3816=REFERENCIAS!$C$24),16,IF(INFORMACION!$T3816='REFERENCIAS RIESGO'!$C$36,13,IF(INFORMACION!$F3816=REFERENCIAS!$C$24,10,7))),0)+VLOOKUP(T3816,REFERENCIAS!$C:$D,2,0)*VLOOKUP($T$2,PONDERADORES!A:P,IF(AND(INFORMACION!$T3816='REFERENCIAS RIESGO'!$C$36,INFORMACION!$F3816=REFERENCIAS!$C$24),16,IF(INFORMACION!$T3816='REFERENCIAS RIESGO'!$C$36,13,IF(INFORMACION!$F3816=REFERENCIAS!$C$24,10,7))),0)+VLOOKUP(IF(J3816&lt;=0.2,0.2,IF(AND(J3816&gt;0.2,J3816&lt;=0.4),0.4,IF(AND(J3816&gt;0.4,J3816&lt;=0.6),0.6,IF(AND(J3816&gt;0.6,J3816&lt;=0.8),0.8,IF(AND(J3816&gt;0.8,J3816&lt;=1),1))))),REFERENCIAS!$C:$D,2,0)*VLOOKUP($J$2,PONDERADORES!A:P,IF(AND(INFORMACION!$T3816='REFERENCIAS RIESGO'!$C$36,INFORMACION!$F3816=REFERENCIAS!$C$24),16,IF(INFORMACION!$T3816='REFERENCIAS RIESGO'!$C$36,13,IF(INFORMACION!$F3816=REFERENCIAS!$C$24,10,7))),0)</f>
        <v>#REF!</v>
      </c>
      <c r="Y3816" s="68">
        <f>+VLOOKUP(M3816,REFERENCIAS!$C:$D,2,0)*VLOOKUP($M$2,PONDERADORES!$A$7:$G$9,7,0)+VLOOKUP(N3816,REFERENCIAS!$C:$D,2,0)*VLOOKUP($N$2,PONDERADORES!$A$7:$G$9,7,0)+VLOOKUP(O3816,REFERENCIAS!$C:$D,2,0)*VLOOKUP($O$2,PONDERADORES!$A$7:$G$9,7,0)</f>
        <v>0.2</v>
      </c>
      <c r="Z3816" s="2">
        <f>+VLOOKUP(IF(R3816&lt;0.1,0,IF(AND(R3816&gt;=0.1,R3816&lt;0.2),0.1,IF(AND(R3816&gt;=0.2,R3816&lt;0.3),0.2,IF(R3816&gt;0.3,0.3,)))),REFERENCIAS!$C:$D,2,0)*VLOOKUP($R$2,PONDERADORES!$A$11:$G$11,7,0)</f>
        <v>15</v>
      </c>
      <c r="AA3816" s="92"/>
      <c r="AB3816" s="95" t="e">
        <f t="shared" ca="1" si="235"/>
        <v>#REF!</v>
      </c>
      <c r="AC3816" s="23" t="e">
        <f ca="1">IF(AB3816&gt;REFERENCIAS!$C$62,REFERENCIAS!$B$62,IF(AND(AB3816&gt;=REFERENCIAS!$C$63,AB3816&lt;REFERENCIAS!$D$63),REFERENCIAS!$B$63,IF(AND(AB3816&gt;REFERENCIAS!$C$64,AB3816&lt;=REFERENCIAS!$D$64),REFERENCIAS!$B$64,IF(AND(AB3816&gt;=REFERENCIAS!$C$65,AB3816&lt;REFERENCIAS!$D$65),REFERENCIAS!$B$65, "Revisar"))))</f>
        <v>#REF!</v>
      </c>
      <c r="AD3816" s="94" t="e">
        <f ca="1">VLOOKUP(AC3816,REFERENCIAS!$B$62:$G$65,4,FALSE)</f>
        <v>#REF!</v>
      </c>
    </row>
    <row r="3817" spans="1:30" ht="17.25" x14ac:dyDescent="0.25">
      <c r="A3817" s="74"/>
      <c r="B3817" s="19"/>
      <c r="C3817" s="19"/>
      <c r="D3817" s="50"/>
      <c r="E3817" s="73"/>
      <c r="F3817" s="74"/>
      <c r="G3817" s="9"/>
      <c r="H3817" s="48"/>
      <c r="I3817" s="49">
        <f t="shared" ca="1" si="236"/>
        <v>2022</v>
      </c>
      <c r="J3817" s="22">
        <f t="shared" ca="1" si="233"/>
        <v>1</v>
      </c>
      <c r="K3817" s="19"/>
      <c r="L3817" s="73"/>
      <c r="M3817" s="74"/>
      <c r="N3817" s="19"/>
      <c r="O3817" s="73"/>
      <c r="P3817" s="82">
        <v>1</v>
      </c>
      <c r="Q3817" s="24">
        <v>1</v>
      </c>
      <c r="R3817" s="81">
        <f t="shared" si="234"/>
        <v>1</v>
      </c>
      <c r="S3817" s="87"/>
      <c r="T3817" s="19"/>
      <c r="U3817" s="25"/>
      <c r="V3817" s="25"/>
      <c r="W3817" s="81"/>
      <c r="X3817" s="91" t="e">
        <f ca="1">+VLOOKUP(#REF!,REFERENCIAS!$C:$D,2,0)*VLOOKUP(#REF!,PONDERADORES!A:P,IF(AND(INFORMACION!$T3817='REFERENCIAS RIESGO'!$C$36,INFORMACION!$F3817=REFERENCIAS!$C$24),16,IF(INFORMACION!$T3817='REFERENCIAS RIESGO'!$C$36,13,IF(INFORMACION!$F3817=REFERENCIAS!$C$24,10,7))),0)+VLOOKUP(K3817,REFERENCIAS!$C:$D,2,0)*VLOOKUP($K$2,PONDERADORES!A:P,IF(AND(INFORMACION!$T3817='REFERENCIAS RIESGO'!$C$36,INFORMACION!$F3817=REFERENCIAS!$C$24),16,IF(INFORMACION!$T3817='REFERENCIAS RIESGO'!$C$36,13,IF(INFORMACION!$F3817=REFERENCIAS!$C$24,10,7))),0)+VLOOKUP(L3817,REFERENCIAS!$C:$D,2,0)*VLOOKUP($L$2,PONDERADORES!A:P,IF(AND(INFORMACION!$T3817='REFERENCIAS RIESGO'!$C$36,INFORMACION!$F3817=REFERENCIAS!$C$24),16,IF(INFORMACION!$T3817='REFERENCIAS RIESGO'!$C$36,13,IF(INFORMACION!$F3817=REFERENCIAS!$C$24,10,7))),0)+VLOOKUP(F3817,REFERENCIAS!$C:$D,2,0)*VLOOKUP($F$2,PONDERADORES!A:P,IF(AND(INFORMACION!$T3817='REFERENCIAS RIESGO'!$C$36,INFORMACION!$F3817=REFERENCIAS!$C$24),16,IF(INFORMACION!$T3817='REFERENCIAS RIESGO'!$C$36,13,IF(INFORMACION!$F3817=REFERENCIAS!$C$24,10,7))),0)+VLOOKUP(T3817,REFERENCIAS!$C:$D,2,0)*VLOOKUP($T$2,PONDERADORES!A:P,IF(AND(INFORMACION!$T3817='REFERENCIAS RIESGO'!$C$36,INFORMACION!$F3817=REFERENCIAS!$C$24),16,IF(INFORMACION!$T3817='REFERENCIAS RIESGO'!$C$36,13,IF(INFORMACION!$F3817=REFERENCIAS!$C$24,10,7))),0)+VLOOKUP(IF(J3817&lt;=0.2,0.2,IF(AND(J3817&gt;0.2,J3817&lt;=0.4),0.4,IF(AND(J3817&gt;0.4,J3817&lt;=0.6),0.6,IF(AND(J3817&gt;0.6,J3817&lt;=0.8),0.8,IF(AND(J3817&gt;0.8,J3817&lt;=1),1))))),REFERENCIAS!$C:$D,2,0)*VLOOKUP($J$2,PONDERADORES!A:P,IF(AND(INFORMACION!$T3817='REFERENCIAS RIESGO'!$C$36,INFORMACION!$F3817=REFERENCIAS!$C$24),16,IF(INFORMACION!$T3817='REFERENCIAS RIESGO'!$C$36,13,IF(INFORMACION!$F3817=REFERENCIAS!$C$24,10,7))),0)</f>
        <v>#REF!</v>
      </c>
      <c r="Y3817" s="68">
        <f>+VLOOKUP(M3817,REFERENCIAS!$C:$D,2,0)*VLOOKUP($M$2,PONDERADORES!$A$7:$G$9,7,0)+VLOOKUP(N3817,REFERENCIAS!$C:$D,2,0)*VLOOKUP($N$2,PONDERADORES!$A$7:$G$9,7,0)+VLOOKUP(O3817,REFERENCIAS!$C:$D,2,0)*VLOOKUP($O$2,PONDERADORES!$A$7:$G$9,7,0)</f>
        <v>0.2</v>
      </c>
      <c r="Z3817" s="2">
        <f>+VLOOKUP(IF(R3817&lt;0.1,0,IF(AND(R3817&gt;=0.1,R3817&lt;0.2),0.1,IF(AND(R3817&gt;=0.2,R3817&lt;0.3),0.2,IF(R3817&gt;0.3,0.3,)))),REFERENCIAS!$C:$D,2,0)*VLOOKUP($R$2,PONDERADORES!$A$11:$G$11,7,0)</f>
        <v>15</v>
      </c>
      <c r="AA3817" s="92"/>
      <c r="AB3817" s="95" t="e">
        <f t="shared" ca="1" si="235"/>
        <v>#REF!</v>
      </c>
      <c r="AC3817" s="23" t="e">
        <f ca="1">IF(AB3817&gt;REFERENCIAS!$C$62,REFERENCIAS!$B$62,IF(AND(AB3817&gt;=REFERENCIAS!$C$63,AB3817&lt;REFERENCIAS!$D$63),REFERENCIAS!$B$63,IF(AND(AB3817&gt;REFERENCIAS!$C$64,AB3817&lt;=REFERENCIAS!$D$64),REFERENCIAS!$B$64,IF(AND(AB3817&gt;=REFERENCIAS!$C$65,AB3817&lt;REFERENCIAS!$D$65),REFERENCIAS!$B$65, "Revisar"))))</f>
        <v>#REF!</v>
      </c>
      <c r="AD3817" s="94" t="e">
        <f ca="1">VLOOKUP(AC3817,REFERENCIAS!$B$62:$G$65,4,FALSE)</f>
        <v>#REF!</v>
      </c>
    </row>
    <row r="3818" spans="1:30" ht="17.25" x14ac:dyDescent="0.25">
      <c r="A3818" s="74"/>
      <c r="B3818" s="19"/>
      <c r="C3818" s="19"/>
      <c r="D3818" s="50"/>
      <c r="E3818" s="73"/>
      <c r="F3818" s="74"/>
      <c r="G3818" s="9"/>
      <c r="H3818" s="48"/>
      <c r="I3818" s="49">
        <f t="shared" ca="1" si="236"/>
        <v>2022</v>
      </c>
      <c r="J3818" s="22">
        <f t="shared" ca="1" si="233"/>
        <v>1</v>
      </c>
      <c r="K3818" s="19"/>
      <c r="L3818" s="73"/>
      <c r="M3818" s="74"/>
      <c r="N3818" s="19"/>
      <c r="O3818" s="73"/>
      <c r="P3818" s="82">
        <v>1</v>
      </c>
      <c r="Q3818" s="24">
        <v>1</v>
      </c>
      <c r="R3818" s="81">
        <f t="shared" si="234"/>
        <v>1</v>
      </c>
      <c r="S3818" s="87"/>
      <c r="T3818" s="19"/>
      <c r="U3818" s="25"/>
      <c r="V3818" s="25"/>
      <c r="W3818" s="81"/>
      <c r="X3818" s="91" t="e">
        <f ca="1">+VLOOKUP(#REF!,REFERENCIAS!$C:$D,2,0)*VLOOKUP(#REF!,PONDERADORES!A:P,IF(AND(INFORMACION!$T3818='REFERENCIAS RIESGO'!$C$36,INFORMACION!$F3818=REFERENCIAS!$C$24),16,IF(INFORMACION!$T3818='REFERENCIAS RIESGO'!$C$36,13,IF(INFORMACION!$F3818=REFERENCIAS!$C$24,10,7))),0)+VLOOKUP(K3818,REFERENCIAS!$C:$D,2,0)*VLOOKUP($K$2,PONDERADORES!A:P,IF(AND(INFORMACION!$T3818='REFERENCIAS RIESGO'!$C$36,INFORMACION!$F3818=REFERENCIAS!$C$24),16,IF(INFORMACION!$T3818='REFERENCIAS RIESGO'!$C$36,13,IF(INFORMACION!$F3818=REFERENCIAS!$C$24,10,7))),0)+VLOOKUP(L3818,REFERENCIAS!$C:$D,2,0)*VLOOKUP($L$2,PONDERADORES!A:P,IF(AND(INFORMACION!$T3818='REFERENCIAS RIESGO'!$C$36,INFORMACION!$F3818=REFERENCIAS!$C$24),16,IF(INFORMACION!$T3818='REFERENCIAS RIESGO'!$C$36,13,IF(INFORMACION!$F3818=REFERENCIAS!$C$24,10,7))),0)+VLOOKUP(F3818,REFERENCIAS!$C:$D,2,0)*VLOOKUP($F$2,PONDERADORES!A:P,IF(AND(INFORMACION!$T3818='REFERENCIAS RIESGO'!$C$36,INFORMACION!$F3818=REFERENCIAS!$C$24),16,IF(INFORMACION!$T3818='REFERENCIAS RIESGO'!$C$36,13,IF(INFORMACION!$F3818=REFERENCIAS!$C$24,10,7))),0)+VLOOKUP(T3818,REFERENCIAS!$C:$D,2,0)*VLOOKUP($T$2,PONDERADORES!A:P,IF(AND(INFORMACION!$T3818='REFERENCIAS RIESGO'!$C$36,INFORMACION!$F3818=REFERENCIAS!$C$24),16,IF(INFORMACION!$T3818='REFERENCIAS RIESGO'!$C$36,13,IF(INFORMACION!$F3818=REFERENCIAS!$C$24,10,7))),0)+VLOOKUP(IF(J3818&lt;=0.2,0.2,IF(AND(J3818&gt;0.2,J3818&lt;=0.4),0.4,IF(AND(J3818&gt;0.4,J3818&lt;=0.6),0.6,IF(AND(J3818&gt;0.6,J3818&lt;=0.8),0.8,IF(AND(J3818&gt;0.8,J3818&lt;=1),1))))),REFERENCIAS!$C:$D,2,0)*VLOOKUP($J$2,PONDERADORES!A:P,IF(AND(INFORMACION!$T3818='REFERENCIAS RIESGO'!$C$36,INFORMACION!$F3818=REFERENCIAS!$C$24),16,IF(INFORMACION!$T3818='REFERENCIAS RIESGO'!$C$36,13,IF(INFORMACION!$F3818=REFERENCIAS!$C$24,10,7))),0)</f>
        <v>#REF!</v>
      </c>
      <c r="Y3818" s="68">
        <f>+VLOOKUP(M3818,REFERENCIAS!$C:$D,2,0)*VLOOKUP($M$2,PONDERADORES!$A$7:$G$9,7,0)+VLOOKUP(N3818,REFERENCIAS!$C:$D,2,0)*VLOOKUP($N$2,PONDERADORES!$A$7:$G$9,7,0)+VLOOKUP(O3818,REFERENCIAS!$C:$D,2,0)*VLOOKUP($O$2,PONDERADORES!$A$7:$G$9,7,0)</f>
        <v>0.2</v>
      </c>
      <c r="Z3818" s="2">
        <f>+VLOOKUP(IF(R3818&lt;0.1,0,IF(AND(R3818&gt;=0.1,R3818&lt;0.2),0.1,IF(AND(R3818&gt;=0.2,R3818&lt;0.3),0.2,IF(R3818&gt;0.3,0.3,)))),REFERENCIAS!$C:$D,2,0)*VLOOKUP($R$2,PONDERADORES!$A$11:$G$11,7,0)</f>
        <v>15</v>
      </c>
      <c r="AA3818" s="92"/>
      <c r="AB3818" s="95" t="e">
        <f t="shared" ca="1" si="235"/>
        <v>#REF!</v>
      </c>
      <c r="AC3818" s="23" t="e">
        <f ca="1">IF(AB3818&gt;REFERENCIAS!$C$62,REFERENCIAS!$B$62,IF(AND(AB3818&gt;=REFERENCIAS!$C$63,AB3818&lt;REFERENCIAS!$D$63),REFERENCIAS!$B$63,IF(AND(AB3818&gt;REFERENCIAS!$C$64,AB3818&lt;=REFERENCIAS!$D$64),REFERENCIAS!$B$64,IF(AND(AB3818&gt;=REFERENCIAS!$C$65,AB3818&lt;REFERENCIAS!$D$65),REFERENCIAS!$B$65, "Revisar"))))</f>
        <v>#REF!</v>
      </c>
      <c r="AD3818" s="94" t="e">
        <f ca="1">VLOOKUP(AC3818,REFERENCIAS!$B$62:$G$65,4,FALSE)</f>
        <v>#REF!</v>
      </c>
    </row>
    <row r="3819" spans="1:30" ht="17.25" x14ac:dyDescent="0.25">
      <c r="A3819" s="74"/>
      <c r="B3819" s="19"/>
      <c r="C3819" s="19"/>
      <c r="D3819" s="50"/>
      <c r="E3819" s="73"/>
      <c r="F3819" s="74"/>
      <c r="G3819" s="9"/>
      <c r="H3819" s="48"/>
      <c r="I3819" s="49">
        <f t="shared" ca="1" si="236"/>
        <v>2022</v>
      </c>
      <c r="J3819" s="22">
        <f t="shared" ca="1" si="233"/>
        <v>1</v>
      </c>
      <c r="K3819" s="19"/>
      <c r="L3819" s="73"/>
      <c r="M3819" s="74"/>
      <c r="N3819" s="19"/>
      <c r="O3819" s="73"/>
      <c r="P3819" s="82">
        <v>1</v>
      </c>
      <c r="Q3819" s="24">
        <v>1</v>
      </c>
      <c r="R3819" s="81">
        <f t="shared" si="234"/>
        <v>1</v>
      </c>
      <c r="S3819" s="87"/>
      <c r="T3819" s="19"/>
      <c r="U3819" s="25"/>
      <c r="V3819" s="25"/>
      <c r="W3819" s="81"/>
      <c r="X3819" s="91" t="e">
        <f ca="1">+VLOOKUP(#REF!,REFERENCIAS!$C:$D,2,0)*VLOOKUP(#REF!,PONDERADORES!A:P,IF(AND(INFORMACION!$T3819='REFERENCIAS RIESGO'!$C$36,INFORMACION!$F3819=REFERENCIAS!$C$24),16,IF(INFORMACION!$T3819='REFERENCIAS RIESGO'!$C$36,13,IF(INFORMACION!$F3819=REFERENCIAS!$C$24,10,7))),0)+VLOOKUP(K3819,REFERENCIAS!$C:$D,2,0)*VLOOKUP($K$2,PONDERADORES!A:P,IF(AND(INFORMACION!$T3819='REFERENCIAS RIESGO'!$C$36,INFORMACION!$F3819=REFERENCIAS!$C$24),16,IF(INFORMACION!$T3819='REFERENCIAS RIESGO'!$C$36,13,IF(INFORMACION!$F3819=REFERENCIAS!$C$24,10,7))),0)+VLOOKUP(L3819,REFERENCIAS!$C:$D,2,0)*VLOOKUP($L$2,PONDERADORES!A:P,IF(AND(INFORMACION!$T3819='REFERENCIAS RIESGO'!$C$36,INFORMACION!$F3819=REFERENCIAS!$C$24),16,IF(INFORMACION!$T3819='REFERENCIAS RIESGO'!$C$36,13,IF(INFORMACION!$F3819=REFERENCIAS!$C$24,10,7))),0)+VLOOKUP(F3819,REFERENCIAS!$C:$D,2,0)*VLOOKUP($F$2,PONDERADORES!A:P,IF(AND(INFORMACION!$T3819='REFERENCIAS RIESGO'!$C$36,INFORMACION!$F3819=REFERENCIAS!$C$24),16,IF(INFORMACION!$T3819='REFERENCIAS RIESGO'!$C$36,13,IF(INFORMACION!$F3819=REFERENCIAS!$C$24,10,7))),0)+VLOOKUP(T3819,REFERENCIAS!$C:$D,2,0)*VLOOKUP($T$2,PONDERADORES!A:P,IF(AND(INFORMACION!$T3819='REFERENCIAS RIESGO'!$C$36,INFORMACION!$F3819=REFERENCIAS!$C$24),16,IF(INFORMACION!$T3819='REFERENCIAS RIESGO'!$C$36,13,IF(INFORMACION!$F3819=REFERENCIAS!$C$24,10,7))),0)+VLOOKUP(IF(J3819&lt;=0.2,0.2,IF(AND(J3819&gt;0.2,J3819&lt;=0.4),0.4,IF(AND(J3819&gt;0.4,J3819&lt;=0.6),0.6,IF(AND(J3819&gt;0.6,J3819&lt;=0.8),0.8,IF(AND(J3819&gt;0.8,J3819&lt;=1),1))))),REFERENCIAS!$C:$D,2,0)*VLOOKUP($J$2,PONDERADORES!A:P,IF(AND(INFORMACION!$T3819='REFERENCIAS RIESGO'!$C$36,INFORMACION!$F3819=REFERENCIAS!$C$24),16,IF(INFORMACION!$T3819='REFERENCIAS RIESGO'!$C$36,13,IF(INFORMACION!$F3819=REFERENCIAS!$C$24,10,7))),0)</f>
        <v>#REF!</v>
      </c>
      <c r="Y3819" s="68">
        <f>+VLOOKUP(M3819,REFERENCIAS!$C:$D,2,0)*VLOOKUP($M$2,PONDERADORES!$A$7:$G$9,7,0)+VLOOKUP(N3819,REFERENCIAS!$C:$D,2,0)*VLOOKUP($N$2,PONDERADORES!$A$7:$G$9,7,0)+VLOOKUP(O3819,REFERENCIAS!$C:$D,2,0)*VLOOKUP($O$2,PONDERADORES!$A$7:$G$9,7,0)</f>
        <v>0.2</v>
      </c>
      <c r="Z3819" s="2">
        <f>+VLOOKUP(IF(R3819&lt;0.1,0,IF(AND(R3819&gt;=0.1,R3819&lt;0.2),0.1,IF(AND(R3819&gt;=0.2,R3819&lt;0.3),0.2,IF(R3819&gt;0.3,0.3,)))),REFERENCIAS!$C:$D,2,0)*VLOOKUP($R$2,PONDERADORES!$A$11:$G$11,7,0)</f>
        <v>15</v>
      </c>
      <c r="AA3819" s="92"/>
      <c r="AB3819" s="95" t="e">
        <f t="shared" ca="1" si="235"/>
        <v>#REF!</v>
      </c>
      <c r="AC3819" s="23" t="e">
        <f ca="1">IF(AB3819&gt;REFERENCIAS!$C$62,REFERENCIAS!$B$62,IF(AND(AB3819&gt;=REFERENCIAS!$C$63,AB3819&lt;REFERENCIAS!$D$63),REFERENCIAS!$B$63,IF(AND(AB3819&gt;REFERENCIAS!$C$64,AB3819&lt;=REFERENCIAS!$D$64),REFERENCIAS!$B$64,IF(AND(AB3819&gt;=REFERENCIAS!$C$65,AB3819&lt;REFERENCIAS!$D$65),REFERENCIAS!$B$65, "Revisar"))))</f>
        <v>#REF!</v>
      </c>
      <c r="AD3819" s="94" t="e">
        <f ca="1">VLOOKUP(AC3819,REFERENCIAS!$B$62:$G$65,4,FALSE)</f>
        <v>#REF!</v>
      </c>
    </row>
    <row r="3820" spans="1:30" ht="17.25" x14ac:dyDescent="0.25">
      <c r="A3820" s="74"/>
      <c r="B3820" s="19"/>
      <c r="C3820" s="19"/>
      <c r="D3820" s="50"/>
      <c r="E3820" s="73"/>
      <c r="F3820" s="74"/>
      <c r="G3820" s="9"/>
      <c r="H3820" s="48"/>
      <c r="I3820" s="49">
        <f t="shared" ca="1" si="236"/>
        <v>2022</v>
      </c>
      <c r="J3820" s="22">
        <f t="shared" ca="1" si="233"/>
        <v>1</v>
      </c>
      <c r="K3820" s="19"/>
      <c r="L3820" s="73"/>
      <c r="M3820" s="74"/>
      <c r="N3820" s="19"/>
      <c r="O3820" s="73"/>
      <c r="P3820" s="82">
        <v>1</v>
      </c>
      <c r="Q3820" s="24">
        <v>1</v>
      </c>
      <c r="R3820" s="81">
        <f t="shared" si="234"/>
        <v>1</v>
      </c>
      <c r="S3820" s="87"/>
      <c r="T3820" s="19"/>
      <c r="U3820" s="25"/>
      <c r="V3820" s="25"/>
      <c r="W3820" s="81"/>
      <c r="X3820" s="91" t="e">
        <f ca="1">+VLOOKUP(#REF!,REFERENCIAS!$C:$D,2,0)*VLOOKUP(#REF!,PONDERADORES!A:P,IF(AND(INFORMACION!$T3820='REFERENCIAS RIESGO'!$C$36,INFORMACION!$F3820=REFERENCIAS!$C$24),16,IF(INFORMACION!$T3820='REFERENCIAS RIESGO'!$C$36,13,IF(INFORMACION!$F3820=REFERENCIAS!$C$24,10,7))),0)+VLOOKUP(K3820,REFERENCIAS!$C:$D,2,0)*VLOOKUP($K$2,PONDERADORES!A:P,IF(AND(INFORMACION!$T3820='REFERENCIAS RIESGO'!$C$36,INFORMACION!$F3820=REFERENCIAS!$C$24),16,IF(INFORMACION!$T3820='REFERENCIAS RIESGO'!$C$36,13,IF(INFORMACION!$F3820=REFERENCIAS!$C$24,10,7))),0)+VLOOKUP(L3820,REFERENCIAS!$C:$D,2,0)*VLOOKUP($L$2,PONDERADORES!A:P,IF(AND(INFORMACION!$T3820='REFERENCIAS RIESGO'!$C$36,INFORMACION!$F3820=REFERENCIAS!$C$24),16,IF(INFORMACION!$T3820='REFERENCIAS RIESGO'!$C$36,13,IF(INFORMACION!$F3820=REFERENCIAS!$C$24,10,7))),0)+VLOOKUP(F3820,REFERENCIAS!$C:$D,2,0)*VLOOKUP($F$2,PONDERADORES!A:P,IF(AND(INFORMACION!$T3820='REFERENCIAS RIESGO'!$C$36,INFORMACION!$F3820=REFERENCIAS!$C$24),16,IF(INFORMACION!$T3820='REFERENCIAS RIESGO'!$C$36,13,IF(INFORMACION!$F3820=REFERENCIAS!$C$24,10,7))),0)+VLOOKUP(T3820,REFERENCIAS!$C:$D,2,0)*VLOOKUP($T$2,PONDERADORES!A:P,IF(AND(INFORMACION!$T3820='REFERENCIAS RIESGO'!$C$36,INFORMACION!$F3820=REFERENCIAS!$C$24),16,IF(INFORMACION!$T3820='REFERENCIAS RIESGO'!$C$36,13,IF(INFORMACION!$F3820=REFERENCIAS!$C$24,10,7))),0)+VLOOKUP(IF(J3820&lt;=0.2,0.2,IF(AND(J3820&gt;0.2,J3820&lt;=0.4),0.4,IF(AND(J3820&gt;0.4,J3820&lt;=0.6),0.6,IF(AND(J3820&gt;0.6,J3820&lt;=0.8),0.8,IF(AND(J3820&gt;0.8,J3820&lt;=1),1))))),REFERENCIAS!$C:$D,2,0)*VLOOKUP($J$2,PONDERADORES!A:P,IF(AND(INFORMACION!$T3820='REFERENCIAS RIESGO'!$C$36,INFORMACION!$F3820=REFERENCIAS!$C$24),16,IF(INFORMACION!$T3820='REFERENCIAS RIESGO'!$C$36,13,IF(INFORMACION!$F3820=REFERENCIAS!$C$24,10,7))),0)</f>
        <v>#REF!</v>
      </c>
      <c r="Y3820" s="68">
        <f>+VLOOKUP(M3820,REFERENCIAS!$C:$D,2,0)*VLOOKUP($M$2,PONDERADORES!$A$7:$G$9,7,0)+VLOOKUP(N3820,REFERENCIAS!$C:$D,2,0)*VLOOKUP($N$2,PONDERADORES!$A$7:$G$9,7,0)+VLOOKUP(O3820,REFERENCIAS!$C:$D,2,0)*VLOOKUP($O$2,PONDERADORES!$A$7:$G$9,7,0)</f>
        <v>0.2</v>
      </c>
      <c r="Z3820" s="2">
        <f>+VLOOKUP(IF(R3820&lt;0.1,0,IF(AND(R3820&gt;=0.1,R3820&lt;0.2),0.1,IF(AND(R3820&gt;=0.2,R3820&lt;0.3),0.2,IF(R3820&gt;0.3,0.3,)))),REFERENCIAS!$C:$D,2,0)*VLOOKUP($R$2,PONDERADORES!$A$11:$G$11,7,0)</f>
        <v>15</v>
      </c>
      <c r="AA3820" s="92"/>
      <c r="AB3820" s="95" t="e">
        <f t="shared" ca="1" si="235"/>
        <v>#REF!</v>
      </c>
      <c r="AC3820" s="23" t="e">
        <f ca="1">IF(AB3820&gt;REFERENCIAS!$C$62,REFERENCIAS!$B$62,IF(AND(AB3820&gt;=REFERENCIAS!$C$63,AB3820&lt;REFERENCIAS!$D$63),REFERENCIAS!$B$63,IF(AND(AB3820&gt;REFERENCIAS!$C$64,AB3820&lt;=REFERENCIAS!$D$64),REFERENCIAS!$B$64,IF(AND(AB3820&gt;=REFERENCIAS!$C$65,AB3820&lt;REFERENCIAS!$D$65),REFERENCIAS!$B$65, "Revisar"))))</f>
        <v>#REF!</v>
      </c>
      <c r="AD3820" s="94" t="e">
        <f ca="1">VLOOKUP(AC3820,REFERENCIAS!$B$62:$G$65,4,FALSE)</f>
        <v>#REF!</v>
      </c>
    </row>
    <row r="3821" spans="1:30" ht="17.25" x14ac:dyDescent="0.25">
      <c r="A3821" s="74"/>
      <c r="B3821" s="19"/>
      <c r="C3821" s="19"/>
      <c r="D3821" s="50"/>
      <c r="E3821" s="73"/>
      <c r="F3821" s="74"/>
      <c r="G3821" s="9"/>
      <c r="H3821" s="48"/>
      <c r="I3821" s="49">
        <f t="shared" ca="1" si="236"/>
        <v>2022</v>
      </c>
      <c r="J3821" s="22">
        <f t="shared" ca="1" si="233"/>
        <v>1</v>
      </c>
      <c r="K3821" s="19"/>
      <c r="L3821" s="73"/>
      <c r="M3821" s="74"/>
      <c r="N3821" s="19"/>
      <c r="O3821" s="73"/>
      <c r="P3821" s="82">
        <v>1</v>
      </c>
      <c r="Q3821" s="24">
        <v>1</v>
      </c>
      <c r="R3821" s="81">
        <f t="shared" si="234"/>
        <v>1</v>
      </c>
      <c r="S3821" s="87"/>
      <c r="T3821" s="19"/>
      <c r="U3821" s="25"/>
      <c r="V3821" s="25"/>
      <c r="W3821" s="81"/>
      <c r="X3821" s="91" t="e">
        <f ca="1">+VLOOKUP(#REF!,REFERENCIAS!$C:$D,2,0)*VLOOKUP(#REF!,PONDERADORES!A:P,IF(AND(INFORMACION!$T3821='REFERENCIAS RIESGO'!$C$36,INFORMACION!$F3821=REFERENCIAS!$C$24),16,IF(INFORMACION!$T3821='REFERENCIAS RIESGO'!$C$36,13,IF(INFORMACION!$F3821=REFERENCIAS!$C$24,10,7))),0)+VLOOKUP(K3821,REFERENCIAS!$C:$D,2,0)*VLOOKUP($K$2,PONDERADORES!A:P,IF(AND(INFORMACION!$T3821='REFERENCIAS RIESGO'!$C$36,INFORMACION!$F3821=REFERENCIAS!$C$24),16,IF(INFORMACION!$T3821='REFERENCIAS RIESGO'!$C$36,13,IF(INFORMACION!$F3821=REFERENCIAS!$C$24,10,7))),0)+VLOOKUP(L3821,REFERENCIAS!$C:$D,2,0)*VLOOKUP($L$2,PONDERADORES!A:P,IF(AND(INFORMACION!$T3821='REFERENCIAS RIESGO'!$C$36,INFORMACION!$F3821=REFERENCIAS!$C$24),16,IF(INFORMACION!$T3821='REFERENCIAS RIESGO'!$C$36,13,IF(INFORMACION!$F3821=REFERENCIAS!$C$24,10,7))),0)+VLOOKUP(F3821,REFERENCIAS!$C:$D,2,0)*VLOOKUP($F$2,PONDERADORES!A:P,IF(AND(INFORMACION!$T3821='REFERENCIAS RIESGO'!$C$36,INFORMACION!$F3821=REFERENCIAS!$C$24),16,IF(INFORMACION!$T3821='REFERENCIAS RIESGO'!$C$36,13,IF(INFORMACION!$F3821=REFERENCIAS!$C$24,10,7))),0)+VLOOKUP(T3821,REFERENCIAS!$C:$D,2,0)*VLOOKUP($T$2,PONDERADORES!A:P,IF(AND(INFORMACION!$T3821='REFERENCIAS RIESGO'!$C$36,INFORMACION!$F3821=REFERENCIAS!$C$24),16,IF(INFORMACION!$T3821='REFERENCIAS RIESGO'!$C$36,13,IF(INFORMACION!$F3821=REFERENCIAS!$C$24,10,7))),0)+VLOOKUP(IF(J3821&lt;=0.2,0.2,IF(AND(J3821&gt;0.2,J3821&lt;=0.4),0.4,IF(AND(J3821&gt;0.4,J3821&lt;=0.6),0.6,IF(AND(J3821&gt;0.6,J3821&lt;=0.8),0.8,IF(AND(J3821&gt;0.8,J3821&lt;=1),1))))),REFERENCIAS!$C:$D,2,0)*VLOOKUP($J$2,PONDERADORES!A:P,IF(AND(INFORMACION!$T3821='REFERENCIAS RIESGO'!$C$36,INFORMACION!$F3821=REFERENCIAS!$C$24),16,IF(INFORMACION!$T3821='REFERENCIAS RIESGO'!$C$36,13,IF(INFORMACION!$F3821=REFERENCIAS!$C$24,10,7))),0)</f>
        <v>#REF!</v>
      </c>
      <c r="Y3821" s="68">
        <f>+VLOOKUP(M3821,REFERENCIAS!$C:$D,2,0)*VLOOKUP($M$2,PONDERADORES!$A$7:$G$9,7,0)+VLOOKUP(N3821,REFERENCIAS!$C:$D,2,0)*VLOOKUP($N$2,PONDERADORES!$A$7:$G$9,7,0)+VLOOKUP(O3821,REFERENCIAS!$C:$D,2,0)*VLOOKUP($O$2,PONDERADORES!$A$7:$G$9,7,0)</f>
        <v>0.2</v>
      </c>
      <c r="Z3821" s="2">
        <f>+VLOOKUP(IF(R3821&lt;0.1,0,IF(AND(R3821&gt;=0.1,R3821&lt;0.2),0.1,IF(AND(R3821&gt;=0.2,R3821&lt;0.3),0.2,IF(R3821&gt;0.3,0.3,)))),REFERENCIAS!$C:$D,2,0)*VLOOKUP($R$2,PONDERADORES!$A$11:$G$11,7,0)</f>
        <v>15</v>
      </c>
      <c r="AA3821" s="92"/>
      <c r="AB3821" s="95" t="e">
        <f t="shared" ca="1" si="235"/>
        <v>#REF!</v>
      </c>
      <c r="AC3821" s="23" t="e">
        <f ca="1">IF(AB3821&gt;REFERENCIAS!$C$62,REFERENCIAS!$B$62,IF(AND(AB3821&gt;=REFERENCIAS!$C$63,AB3821&lt;REFERENCIAS!$D$63),REFERENCIAS!$B$63,IF(AND(AB3821&gt;REFERENCIAS!$C$64,AB3821&lt;=REFERENCIAS!$D$64),REFERENCIAS!$B$64,IF(AND(AB3821&gt;=REFERENCIAS!$C$65,AB3821&lt;REFERENCIAS!$D$65),REFERENCIAS!$B$65, "Revisar"))))</f>
        <v>#REF!</v>
      </c>
      <c r="AD3821" s="94" t="e">
        <f ca="1">VLOOKUP(AC3821,REFERENCIAS!$B$62:$G$65,4,FALSE)</f>
        <v>#REF!</v>
      </c>
    </row>
    <row r="3822" spans="1:30" ht="17.25" x14ac:dyDescent="0.25">
      <c r="A3822" s="74"/>
      <c r="B3822" s="19"/>
      <c r="C3822" s="19"/>
      <c r="D3822" s="50"/>
      <c r="E3822" s="73"/>
      <c r="F3822" s="74"/>
      <c r="G3822" s="9"/>
      <c r="H3822" s="48"/>
      <c r="I3822" s="49">
        <f t="shared" ca="1" si="236"/>
        <v>2022</v>
      </c>
      <c r="J3822" s="22">
        <f t="shared" ca="1" si="233"/>
        <v>1</v>
      </c>
      <c r="K3822" s="19"/>
      <c r="L3822" s="73"/>
      <c r="M3822" s="74"/>
      <c r="N3822" s="19"/>
      <c r="O3822" s="73"/>
      <c r="P3822" s="82">
        <v>1</v>
      </c>
      <c r="Q3822" s="24">
        <v>1</v>
      </c>
      <c r="R3822" s="81">
        <f t="shared" si="234"/>
        <v>1</v>
      </c>
      <c r="S3822" s="87"/>
      <c r="T3822" s="19"/>
      <c r="U3822" s="25"/>
      <c r="V3822" s="25"/>
      <c r="W3822" s="81"/>
      <c r="X3822" s="91" t="e">
        <f ca="1">+VLOOKUP(#REF!,REFERENCIAS!$C:$D,2,0)*VLOOKUP(#REF!,PONDERADORES!A:P,IF(AND(INFORMACION!$T3822='REFERENCIAS RIESGO'!$C$36,INFORMACION!$F3822=REFERENCIAS!$C$24),16,IF(INFORMACION!$T3822='REFERENCIAS RIESGO'!$C$36,13,IF(INFORMACION!$F3822=REFERENCIAS!$C$24,10,7))),0)+VLOOKUP(K3822,REFERENCIAS!$C:$D,2,0)*VLOOKUP($K$2,PONDERADORES!A:P,IF(AND(INFORMACION!$T3822='REFERENCIAS RIESGO'!$C$36,INFORMACION!$F3822=REFERENCIAS!$C$24),16,IF(INFORMACION!$T3822='REFERENCIAS RIESGO'!$C$36,13,IF(INFORMACION!$F3822=REFERENCIAS!$C$24,10,7))),0)+VLOOKUP(L3822,REFERENCIAS!$C:$D,2,0)*VLOOKUP($L$2,PONDERADORES!A:P,IF(AND(INFORMACION!$T3822='REFERENCIAS RIESGO'!$C$36,INFORMACION!$F3822=REFERENCIAS!$C$24),16,IF(INFORMACION!$T3822='REFERENCIAS RIESGO'!$C$36,13,IF(INFORMACION!$F3822=REFERENCIAS!$C$24,10,7))),0)+VLOOKUP(F3822,REFERENCIAS!$C:$D,2,0)*VLOOKUP($F$2,PONDERADORES!A:P,IF(AND(INFORMACION!$T3822='REFERENCIAS RIESGO'!$C$36,INFORMACION!$F3822=REFERENCIAS!$C$24),16,IF(INFORMACION!$T3822='REFERENCIAS RIESGO'!$C$36,13,IF(INFORMACION!$F3822=REFERENCIAS!$C$24,10,7))),0)+VLOOKUP(T3822,REFERENCIAS!$C:$D,2,0)*VLOOKUP($T$2,PONDERADORES!A:P,IF(AND(INFORMACION!$T3822='REFERENCIAS RIESGO'!$C$36,INFORMACION!$F3822=REFERENCIAS!$C$24),16,IF(INFORMACION!$T3822='REFERENCIAS RIESGO'!$C$36,13,IF(INFORMACION!$F3822=REFERENCIAS!$C$24,10,7))),0)+VLOOKUP(IF(J3822&lt;=0.2,0.2,IF(AND(J3822&gt;0.2,J3822&lt;=0.4),0.4,IF(AND(J3822&gt;0.4,J3822&lt;=0.6),0.6,IF(AND(J3822&gt;0.6,J3822&lt;=0.8),0.8,IF(AND(J3822&gt;0.8,J3822&lt;=1),1))))),REFERENCIAS!$C:$D,2,0)*VLOOKUP($J$2,PONDERADORES!A:P,IF(AND(INFORMACION!$T3822='REFERENCIAS RIESGO'!$C$36,INFORMACION!$F3822=REFERENCIAS!$C$24),16,IF(INFORMACION!$T3822='REFERENCIAS RIESGO'!$C$36,13,IF(INFORMACION!$F3822=REFERENCIAS!$C$24,10,7))),0)</f>
        <v>#REF!</v>
      </c>
      <c r="Y3822" s="68">
        <f>+VLOOKUP(M3822,REFERENCIAS!$C:$D,2,0)*VLOOKUP($M$2,PONDERADORES!$A$7:$G$9,7,0)+VLOOKUP(N3822,REFERENCIAS!$C:$D,2,0)*VLOOKUP($N$2,PONDERADORES!$A$7:$G$9,7,0)+VLOOKUP(O3822,REFERENCIAS!$C:$D,2,0)*VLOOKUP($O$2,PONDERADORES!$A$7:$G$9,7,0)</f>
        <v>0.2</v>
      </c>
      <c r="Z3822" s="2">
        <f>+VLOOKUP(IF(R3822&lt;0.1,0,IF(AND(R3822&gt;=0.1,R3822&lt;0.2),0.1,IF(AND(R3822&gt;=0.2,R3822&lt;0.3),0.2,IF(R3822&gt;0.3,0.3,)))),REFERENCIAS!$C:$D,2,0)*VLOOKUP($R$2,PONDERADORES!$A$11:$G$11,7,0)</f>
        <v>15</v>
      </c>
      <c r="AA3822" s="92"/>
      <c r="AB3822" s="95" t="e">
        <f t="shared" ca="1" si="235"/>
        <v>#REF!</v>
      </c>
      <c r="AC3822" s="23" t="e">
        <f ca="1">IF(AB3822&gt;REFERENCIAS!$C$62,REFERENCIAS!$B$62,IF(AND(AB3822&gt;=REFERENCIAS!$C$63,AB3822&lt;REFERENCIAS!$D$63),REFERENCIAS!$B$63,IF(AND(AB3822&gt;REFERENCIAS!$C$64,AB3822&lt;=REFERENCIAS!$D$64),REFERENCIAS!$B$64,IF(AND(AB3822&gt;=REFERENCIAS!$C$65,AB3822&lt;REFERENCIAS!$D$65),REFERENCIAS!$B$65, "Revisar"))))</f>
        <v>#REF!</v>
      </c>
      <c r="AD3822" s="94" t="e">
        <f ca="1">VLOOKUP(AC3822,REFERENCIAS!$B$62:$G$65,4,FALSE)</f>
        <v>#REF!</v>
      </c>
    </row>
    <row r="3823" spans="1:30" ht="17.25" x14ac:dyDescent="0.25">
      <c r="A3823" s="74"/>
      <c r="B3823" s="19"/>
      <c r="C3823" s="19"/>
      <c r="D3823" s="50"/>
      <c r="E3823" s="73"/>
      <c r="F3823" s="74"/>
      <c r="G3823" s="9"/>
      <c r="H3823" s="48"/>
      <c r="I3823" s="49">
        <f t="shared" ca="1" si="236"/>
        <v>2022</v>
      </c>
      <c r="J3823" s="22">
        <f t="shared" ca="1" si="233"/>
        <v>1</v>
      </c>
      <c r="K3823" s="19"/>
      <c r="L3823" s="73"/>
      <c r="M3823" s="74"/>
      <c r="N3823" s="19"/>
      <c r="O3823" s="73"/>
      <c r="P3823" s="82">
        <v>1</v>
      </c>
      <c r="Q3823" s="24">
        <v>1</v>
      </c>
      <c r="R3823" s="81">
        <f t="shared" si="234"/>
        <v>1</v>
      </c>
      <c r="S3823" s="87"/>
      <c r="T3823" s="19"/>
      <c r="U3823" s="25"/>
      <c r="V3823" s="25"/>
      <c r="W3823" s="81"/>
      <c r="X3823" s="91" t="e">
        <f ca="1">+VLOOKUP(#REF!,REFERENCIAS!$C:$D,2,0)*VLOOKUP(#REF!,PONDERADORES!A:P,IF(AND(INFORMACION!$T3823='REFERENCIAS RIESGO'!$C$36,INFORMACION!$F3823=REFERENCIAS!$C$24),16,IF(INFORMACION!$T3823='REFERENCIAS RIESGO'!$C$36,13,IF(INFORMACION!$F3823=REFERENCIAS!$C$24,10,7))),0)+VLOOKUP(K3823,REFERENCIAS!$C:$D,2,0)*VLOOKUP($K$2,PONDERADORES!A:P,IF(AND(INFORMACION!$T3823='REFERENCIAS RIESGO'!$C$36,INFORMACION!$F3823=REFERENCIAS!$C$24),16,IF(INFORMACION!$T3823='REFERENCIAS RIESGO'!$C$36,13,IF(INFORMACION!$F3823=REFERENCIAS!$C$24,10,7))),0)+VLOOKUP(L3823,REFERENCIAS!$C:$D,2,0)*VLOOKUP($L$2,PONDERADORES!A:P,IF(AND(INFORMACION!$T3823='REFERENCIAS RIESGO'!$C$36,INFORMACION!$F3823=REFERENCIAS!$C$24),16,IF(INFORMACION!$T3823='REFERENCIAS RIESGO'!$C$36,13,IF(INFORMACION!$F3823=REFERENCIAS!$C$24,10,7))),0)+VLOOKUP(F3823,REFERENCIAS!$C:$D,2,0)*VLOOKUP($F$2,PONDERADORES!A:P,IF(AND(INFORMACION!$T3823='REFERENCIAS RIESGO'!$C$36,INFORMACION!$F3823=REFERENCIAS!$C$24),16,IF(INFORMACION!$T3823='REFERENCIAS RIESGO'!$C$36,13,IF(INFORMACION!$F3823=REFERENCIAS!$C$24,10,7))),0)+VLOOKUP(T3823,REFERENCIAS!$C:$D,2,0)*VLOOKUP($T$2,PONDERADORES!A:P,IF(AND(INFORMACION!$T3823='REFERENCIAS RIESGO'!$C$36,INFORMACION!$F3823=REFERENCIAS!$C$24),16,IF(INFORMACION!$T3823='REFERENCIAS RIESGO'!$C$36,13,IF(INFORMACION!$F3823=REFERENCIAS!$C$24,10,7))),0)+VLOOKUP(IF(J3823&lt;=0.2,0.2,IF(AND(J3823&gt;0.2,J3823&lt;=0.4),0.4,IF(AND(J3823&gt;0.4,J3823&lt;=0.6),0.6,IF(AND(J3823&gt;0.6,J3823&lt;=0.8),0.8,IF(AND(J3823&gt;0.8,J3823&lt;=1),1))))),REFERENCIAS!$C:$D,2,0)*VLOOKUP($J$2,PONDERADORES!A:P,IF(AND(INFORMACION!$T3823='REFERENCIAS RIESGO'!$C$36,INFORMACION!$F3823=REFERENCIAS!$C$24),16,IF(INFORMACION!$T3823='REFERENCIAS RIESGO'!$C$36,13,IF(INFORMACION!$F3823=REFERENCIAS!$C$24,10,7))),0)</f>
        <v>#REF!</v>
      </c>
      <c r="Y3823" s="68">
        <f>+VLOOKUP(M3823,REFERENCIAS!$C:$D,2,0)*VLOOKUP($M$2,PONDERADORES!$A$7:$G$9,7,0)+VLOOKUP(N3823,REFERENCIAS!$C:$D,2,0)*VLOOKUP($N$2,PONDERADORES!$A$7:$G$9,7,0)+VLOOKUP(O3823,REFERENCIAS!$C:$D,2,0)*VLOOKUP($O$2,PONDERADORES!$A$7:$G$9,7,0)</f>
        <v>0.2</v>
      </c>
      <c r="Z3823" s="2">
        <f>+VLOOKUP(IF(R3823&lt;0.1,0,IF(AND(R3823&gt;=0.1,R3823&lt;0.2),0.1,IF(AND(R3823&gt;=0.2,R3823&lt;0.3),0.2,IF(R3823&gt;0.3,0.3,)))),REFERENCIAS!$C:$D,2,0)*VLOOKUP($R$2,PONDERADORES!$A$11:$G$11,7,0)</f>
        <v>15</v>
      </c>
      <c r="AA3823" s="92"/>
      <c r="AB3823" s="95" t="e">
        <f t="shared" ca="1" si="235"/>
        <v>#REF!</v>
      </c>
      <c r="AC3823" s="23" t="e">
        <f ca="1">IF(AB3823&gt;REFERENCIAS!$C$62,REFERENCIAS!$B$62,IF(AND(AB3823&gt;=REFERENCIAS!$C$63,AB3823&lt;REFERENCIAS!$D$63),REFERENCIAS!$B$63,IF(AND(AB3823&gt;REFERENCIAS!$C$64,AB3823&lt;=REFERENCIAS!$D$64),REFERENCIAS!$B$64,IF(AND(AB3823&gt;=REFERENCIAS!$C$65,AB3823&lt;REFERENCIAS!$D$65),REFERENCIAS!$B$65, "Revisar"))))</f>
        <v>#REF!</v>
      </c>
      <c r="AD3823" s="94" t="e">
        <f ca="1">VLOOKUP(AC3823,REFERENCIAS!$B$62:$G$65,4,FALSE)</f>
        <v>#REF!</v>
      </c>
    </row>
    <row r="3824" spans="1:30" ht="17.25" x14ac:dyDescent="0.25">
      <c r="A3824" s="74"/>
      <c r="B3824" s="19"/>
      <c r="C3824" s="19"/>
      <c r="D3824" s="50"/>
      <c r="E3824" s="73"/>
      <c r="F3824" s="74"/>
      <c r="G3824" s="9"/>
      <c r="H3824" s="48"/>
      <c r="I3824" s="49">
        <f t="shared" ca="1" si="236"/>
        <v>2022</v>
      </c>
      <c r="J3824" s="22">
        <f t="shared" ca="1" si="233"/>
        <v>1</v>
      </c>
      <c r="K3824" s="19"/>
      <c r="L3824" s="73"/>
      <c r="M3824" s="74"/>
      <c r="N3824" s="19"/>
      <c r="O3824" s="73"/>
      <c r="P3824" s="82">
        <v>1</v>
      </c>
      <c r="Q3824" s="24">
        <v>1</v>
      </c>
      <c r="R3824" s="81">
        <f t="shared" si="234"/>
        <v>1</v>
      </c>
      <c r="S3824" s="87"/>
      <c r="T3824" s="19"/>
      <c r="U3824" s="25"/>
      <c r="V3824" s="25"/>
      <c r="W3824" s="81"/>
      <c r="X3824" s="91" t="e">
        <f ca="1">+VLOOKUP(#REF!,REFERENCIAS!$C:$D,2,0)*VLOOKUP(#REF!,PONDERADORES!A:P,IF(AND(INFORMACION!$T3824='REFERENCIAS RIESGO'!$C$36,INFORMACION!$F3824=REFERENCIAS!$C$24),16,IF(INFORMACION!$T3824='REFERENCIAS RIESGO'!$C$36,13,IF(INFORMACION!$F3824=REFERENCIAS!$C$24,10,7))),0)+VLOOKUP(K3824,REFERENCIAS!$C:$D,2,0)*VLOOKUP($K$2,PONDERADORES!A:P,IF(AND(INFORMACION!$T3824='REFERENCIAS RIESGO'!$C$36,INFORMACION!$F3824=REFERENCIAS!$C$24),16,IF(INFORMACION!$T3824='REFERENCIAS RIESGO'!$C$36,13,IF(INFORMACION!$F3824=REFERENCIAS!$C$24,10,7))),0)+VLOOKUP(L3824,REFERENCIAS!$C:$D,2,0)*VLOOKUP($L$2,PONDERADORES!A:P,IF(AND(INFORMACION!$T3824='REFERENCIAS RIESGO'!$C$36,INFORMACION!$F3824=REFERENCIAS!$C$24),16,IF(INFORMACION!$T3824='REFERENCIAS RIESGO'!$C$36,13,IF(INFORMACION!$F3824=REFERENCIAS!$C$24,10,7))),0)+VLOOKUP(F3824,REFERENCIAS!$C:$D,2,0)*VLOOKUP($F$2,PONDERADORES!A:P,IF(AND(INFORMACION!$T3824='REFERENCIAS RIESGO'!$C$36,INFORMACION!$F3824=REFERENCIAS!$C$24),16,IF(INFORMACION!$T3824='REFERENCIAS RIESGO'!$C$36,13,IF(INFORMACION!$F3824=REFERENCIAS!$C$24,10,7))),0)+VLOOKUP(T3824,REFERENCIAS!$C:$D,2,0)*VLOOKUP($T$2,PONDERADORES!A:P,IF(AND(INFORMACION!$T3824='REFERENCIAS RIESGO'!$C$36,INFORMACION!$F3824=REFERENCIAS!$C$24),16,IF(INFORMACION!$T3824='REFERENCIAS RIESGO'!$C$36,13,IF(INFORMACION!$F3824=REFERENCIAS!$C$24,10,7))),0)+VLOOKUP(IF(J3824&lt;=0.2,0.2,IF(AND(J3824&gt;0.2,J3824&lt;=0.4),0.4,IF(AND(J3824&gt;0.4,J3824&lt;=0.6),0.6,IF(AND(J3824&gt;0.6,J3824&lt;=0.8),0.8,IF(AND(J3824&gt;0.8,J3824&lt;=1),1))))),REFERENCIAS!$C:$D,2,0)*VLOOKUP($J$2,PONDERADORES!A:P,IF(AND(INFORMACION!$T3824='REFERENCIAS RIESGO'!$C$36,INFORMACION!$F3824=REFERENCIAS!$C$24),16,IF(INFORMACION!$T3824='REFERENCIAS RIESGO'!$C$36,13,IF(INFORMACION!$F3824=REFERENCIAS!$C$24,10,7))),0)</f>
        <v>#REF!</v>
      </c>
      <c r="Y3824" s="68">
        <f>+VLOOKUP(M3824,REFERENCIAS!$C:$D,2,0)*VLOOKUP($M$2,PONDERADORES!$A$7:$G$9,7,0)+VLOOKUP(N3824,REFERENCIAS!$C:$D,2,0)*VLOOKUP($N$2,PONDERADORES!$A$7:$G$9,7,0)+VLOOKUP(O3824,REFERENCIAS!$C:$D,2,0)*VLOOKUP($O$2,PONDERADORES!$A$7:$G$9,7,0)</f>
        <v>0.2</v>
      </c>
      <c r="Z3824" s="2">
        <f>+VLOOKUP(IF(R3824&lt;0.1,0,IF(AND(R3824&gt;=0.1,R3824&lt;0.2),0.1,IF(AND(R3824&gt;=0.2,R3824&lt;0.3),0.2,IF(R3824&gt;0.3,0.3,)))),REFERENCIAS!$C:$D,2,0)*VLOOKUP($R$2,PONDERADORES!$A$11:$G$11,7,0)</f>
        <v>15</v>
      </c>
      <c r="AA3824" s="92"/>
      <c r="AB3824" s="95" t="e">
        <f t="shared" ca="1" si="235"/>
        <v>#REF!</v>
      </c>
      <c r="AC3824" s="23" t="e">
        <f ca="1">IF(AB3824&gt;REFERENCIAS!$C$62,REFERENCIAS!$B$62,IF(AND(AB3824&gt;=REFERENCIAS!$C$63,AB3824&lt;REFERENCIAS!$D$63),REFERENCIAS!$B$63,IF(AND(AB3824&gt;REFERENCIAS!$C$64,AB3824&lt;=REFERENCIAS!$D$64),REFERENCIAS!$B$64,IF(AND(AB3824&gt;=REFERENCIAS!$C$65,AB3824&lt;REFERENCIAS!$D$65),REFERENCIAS!$B$65, "Revisar"))))</f>
        <v>#REF!</v>
      </c>
      <c r="AD3824" s="94" t="e">
        <f ca="1">VLOOKUP(AC3824,REFERENCIAS!$B$62:$G$65,4,FALSE)</f>
        <v>#REF!</v>
      </c>
    </row>
    <row r="3825" spans="1:30" ht="17.25" x14ac:dyDescent="0.25">
      <c r="A3825" s="74"/>
      <c r="B3825" s="19"/>
      <c r="C3825" s="19"/>
      <c r="D3825" s="50"/>
      <c r="E3825" s="73"/>
      <c r="F3825" s="74"/>
      <c r="G3825" s="9"/>
      <c r="H3825" s="48"/>
      <c r="I3825" s="49">
        <f t="shared" ca="1" si="236"/>
        <v>2022</v>
      </c>
      <c r="J3825" s="22">
        <f t="shared" ca="1" si="233"/>
        <v>1</v>
      </c>
      <c r="K3825" s="19"/>
      <c r="L3825" s="73"/>
      <c r="M3825" s="74"/>
      <c r="N3825" s="19"/>
      <c r="O3825" s="73"/>
      <c r="P3825" s="82">
        <v>1</v>
      </c>
      <c r="Q3825" s="24">
        <v>1</v>
      </c>
      <c r="R3825" s="81">
        <f t="shared" si="234"/>
        <v>1</v>
      </c>
      <c r="S3825" s="87"/>
      <c r="T3825" s="19"/>
      <c r="U3825" s="25"/>
      <c r="V3825" s="25"/>
      <c r="W3825" s="81"/>
      <c r="X3825" s="91" t="e">
        <f ca="1">+VLOOKUP(#REF!,REFERENCIAS!$C:$D,2,0)*VLOOKUP(#REF!,PONDERADORES!A:P,IF(AND(INFORMACION!$T3825='REFERENCIAS RIESGO'!$C$36,INFORMACION!$F3825=REFERENCIAS!$C$24),16,IF(INFORMACION!$T3825='REFERENCIAS RIESGO'!$C$36,13,IF(INFORMACION!$F3825=REFERENCIAS!$C$24,10,7))),0)+VLOOKUP(K3825,REFERENCIAS!$C:$D,2,0)*VLOOKUP($K$2,PONDERADORES!A:P,IF(AND(INFORMACION!$T3825='REFERENCIAS RIESGO'!$C$36,INFORMACION!$F3825=REFERENCIAS!$C$24),16,IF(INFORMACION!$T3825='REFERENCIAS RIESGO'!$C$36,13,IF(INFORMACION!$F3825=REFERENCIAS!$C$24,10,7))),0)+VLOOKUP(L3825,REFERENCIAS!$C:$D,2,0)*VLOOKUP($L$2,PONDERADORES!A:P,IF(AND(INFORMACION!$T3825='REFERENCIAS RIESGO'!$C$36,INFORMACION!$F3825=REFERENCIAS!$C$24),16,IF(INFORMACION!$T3825='REFERENCIAS RIESGO'!$C$36,13,IF(INFORMACION!$F3825=REFERENCIAS!$C$24,10,7))),0)+VLOOKUP(F3825,REFERENCIAS!$C:$D,2,0)*VLOOKUP($F$2,PONDERADORES!A:P,IF(AND(INFORMACION!$T3825='REFERENCIAS RIESGO'!$C$36,INFORMACION!$F3825=REFERENCIAS!$C$24),16,IF(INFORMACION!$T3825='REFERENCIAS RIESGO'!$C$36,13,IF(INFORMACION!$F3825=REFERENCIAS!$C$24,10,7))),0)+VLOOKUP(T3825,REFERENCIAS!$C:$D,2,0)*VLOOKUP($T$2,PONDERADORES!A:P,IF(AND(INFORMACION!$T3825='REFERENCIAS RIESGO'!$C$36,INFORMACION!$F3825=REFERENCIAS!$C$24),16,IF(INFORMACION!$T3825='REFERENCIAS RIESGO'!$C$36,13,IF(INFORMACION!$F3825=REFERENCIAS!$C$24,10,7))),0)+VLOOKUP(IF(J3825&lt;=0.2,0.2,IF(AND(J3825&gt;0.2,J3825&lt;=0.4),0.4,IF(AND(J3825&gt;0.4,J3825&lt;=0.6),0.6,IF(AND(J3825&gt;0.6,J3825&lt;=0.8),0.8,IF(AND(J3825&gt;0.8,J3825&lt;=1),1))))),REFERENCIAS!$C:$D,2,0)*VLOOKUP($J$2,PONDERADORES!A:P,IF(AND(INFORMACION!$T3825='REFERENCIAS RIESGO'!$C$36,INFORMACION!$F3825=REFERENCIAS!$C$24),16,IF(INFORMACION!$T3825='REFERENCIAS RIESGO'!$C$36,13,IF(INFORMACION!$F3825=REFERENCIAS!$C$24,10,7))),0)</f>
        <v>#REF!</v>
      </c>
      <c r="Y3825" s="68">
        <f>+VLOOKUP(M3825,REFERENCIAS!$C:$D,2,0)*VLOOKUP($M$2,PONDERADORES!$A$7:$G$9,7,0)+VLOOKUP(N3825,REFERENCIAS!$C:$D,2,0)*VLOOKUP($N$2,PONDERADORES!$A$7:$G$9,7,0)+VLOOKUP(O3825,REFERENCIAS!$C:$D,2,0)*VLOOKUP($O$2,PONDERADORES!$A$7:$G$9,7,0)</f>
        <v>0.2</v>
      </c>
      <c r="Z3825" s="2">
        <f>+VLOOKUP(IF(R3825&lt;0.1,0,IF(AND(R3825&gt;=0.1,R3825&lt;0.2),0.1,IF(AND(R3825&gt;=0.2,R3825&lt;0.3),0.2,IF(R3825&gt;0.3,0.3,)))),REFERENCIAS!$C:$D,2,0)*VLOOKUP($R$2,PONDERADORES!$A$11:$G$11,7,0)</f>
        <v>15</v>
      </c>
      <c r="AA3825" s="92"/>
      <c r="AB3825" s="95" t="e">
        <f t="shared" ca="1" si="235"/>
        <v>#REF!</v>
      </c>
      <c r="AC3825" s="23" t="e">
        <f ca="1">IF(AB3825&gt;REFERENCIAS!$C$62,REFERENCIAS!$B$62,IF(AND(AB3825&gt;=REFERENCIAS!$C$63,AB3825&lt;REFERENCIAS!$D$63),REFERENCIAS!$B$63,IF(AND(AB3825&gt;REFERENCIAS!$C$64,AB3825&lt;=REFERENCIAS!$D$64),REFERENCIAS!$B$64,IF(AND(AB3825&gt;=REFERENCIAS!$C$65,AB3825&lt;REFERENCIAS!$D$65),REFERENCIAS!$B$65, "Revisar"))))</f>
        <v>#REF!</v>
      </c>
      <c r="AD3825" s="94" t="e">
        <f ca="1">VLOOKUP(AC3825,REFERENCIAS!$B$62:$G$65,4,FALSE)</f>
        <v>#REF!</v>
      </c>
    </row>
    <row r="3826" spans="1:30" ht="17.25" x14ac:dyDescent="0.25">
      <c r="A3826" s="74"/>
      <c r="B3826" s="19"/>
      <c r="C3826" s="19"/>
      <c r="D3826" s="50"/>
      <c r="E3826" s="73"/>
      <c r="F3826" s="74"/>
      <c r="G3826" s="9"/>
      <c r="H3826" s="48"/>
      <c r="I3826" s="49">
        <f t="shared" ca="1" si="236"/>
        <v>2022</v>
      </c>
      <c r="J3826" s="22">
        <f t="shared" ca="1" si="233"/>
        <v>1</v>
      </c>
      <c r="K3826" s="19"/>
      <c r="L3826" s="73"/>
      <c r="M3826" s="74"/>
      <c r="N3826" s="19"/>
      <c r="O3826" s="73"/>
      <c r="P3826" s="82">
        <v>1</v>
      </c>
      <c r="Q3826" s="24">
        <v>1</v>
      </c>
      <c r="R3826" s="81">
        <f t="shared" si="234"/>
        <v>1</v>
      </c>
      <c r="S3826" s="87"/>
      <c r="T3826" s="19"/>
      <c r="U3826" s="25"/>
      <c r="V3826" s="25"/>
      <c r="W3826" s="81"/>
      <c r="X3826" s="91" t="e">
        <f ca="1">+VLOOKUP(#REF!,REFERENCIAS!$C:$D,2,0)*VLOOKUP(#REF!,PONDERADORES!A:P,IF(AND(INFORMACION!$T3826='REFERENCIAS RIESGO'!$C$36,INFORMACION!$F3826=REFERENCIAS!$C$24),16,IF(INFORMACION!$T3826='REFERENCIAS RIESGO'!$C$36,13,IF(INFORMACION!$F3826=REFERENCIAS!$C$24,10,7))),0)+VLOOKUP(K3826,REFERENCIAS!$C:$D,2,0)*VLOOKUP($K$2,PONDERADORES!A:P,IF(AND(INFORMACION!$T3826='REFERENCIAS RIESGO'!$C$36,INFORMACION!$F3826=REFERENCIAS!$C$24),16,IF(INFORMACION!$T3826='REFERENCIAS RIESGO'!$C$36,13,IF(INFORMACION!$F3826=REFERENCIAS!$C$24,10,7))),0)+VLOOKUP(L3826,REFERENCIAS!$C:$D,2,0)*VLOOKUP($L$2,PONDERADORES!A:P,IF(AND(INFORMACION!$T3826='REFERENCIAS RIESGO'!$C$36,INFORMACION!$F3826=REFERENCIAS!$C$24),16,IF(INFORMACION!$T3826='REFERENCIAS RIESGO'!$C$36,13,IF(INFORMACION!$F3826=REFERENCIAS!$C$24,10,7))),0)+VLOOKUP(F3826,REFERENCIAS!$C:$D,2,0)*VLOOKUP($F$2,PONDERADORES!A:P,IF(AND(INFORMACION!$T3826='REFERENCIAS RIESGO'!$C$36,INFORMACION!$F3826=REFERENCIAS!$C$24),16,IF(INFORMACION!$T3826='REFERENCIAS RIESGO'!$C$36,13,IF(INFORMACION!$F3826=REFERENCIAS!$C$24,10,7))),0)+VLOOKUP(T3826,REFERENCIAS!$C:$D,2,0)*VLOOKUP($T$2,PONDERADORES!A:P,IF(AND(INFORMACION!$T3826='REFERENCIAS RIESGO'!$C$36,INFORMACION!$F3826=REFERENCIAS!$C$24),16,IF(INFORMACION!$T3826='REFERENCIAS RIESGO'!$C$36,13,IF(INFORMACION!$F3826=REFERENCIAS!$C$24,10,7))),0)+VLOOKUP(IF(J3826&lt;=0.2,0.2,IF(AND(J3826&gt;0.2,J3826&lt;=0.4),0.4,IF(AND(J3826&gt;0.4,J3826&lt;=0.6),0.6,IF(AND(J3826&gt;0.6,J3826&lt;=0.8),0.8,IF(AND(J3826&gt;0.8,J3826&lt;=1),1))))),REFERENCIAS!$C:$D,2,0)*VLOOKUP($J$2,PONDERADORES!A:P,IF(AND(INFORMACION!$T3826='REFERENCIAS RIESGO'!$C$36,INFORMACION!$F3826=REFERENCIAS!$C$24),16,IF(INFORMACION!$T3826='REFERENCIAS RIESGO'!$C$36,13,IF(INFORMACION!$F3826=REFERENCIAS!$C$24,10,7))),0)</f>
        <v>#REF!</v>
      </c>
      <c r="Y3826" s="68">
        <f>+VLOOKUP(M3826,REFERENCIAS!$C:$D,2,0)*VLOOKUP($M$2,PONDERADORES!$A$7:$G$9,7,0)+VLOOKUP(N3826,REFERENCIAS!$C:$D,2,0)*VLOOKUP($N$2,PONDERADORES!$A$7:$G$9,7,0)+VLOOKUP(O3826,REFERENCIAS!$C:$D,2,0)*VLOOKUP($O$2,PONDERADORES!$A$7:$G$9,7,0)</f>
        <v>0.2</v>
      </c>
      <c r="Z3826" s="2">
        <f>+VLOOKUP(IF(R3826&lt;0.1,0,IF(AND(R3826&gt;=0.1,R3826&lt;0.2),0.1,IF(AND(R3826&gt;=0.2,R3826&lt;0.3),0.2,IF(R3826&gt;0.3,0.3,)))),REFERENCIAS!$C:$D,2,0)*VLOOKUP($R$2,PONDERADORES!$A$11:$G$11,7,0)</f>
        <v>15</v>
      </c>
      <c r="AA3826" s="92"/>
      <c r="AB3826" s="95" t="e">
        <f t="shared" ca="1" si="235"/>
        <v>#REF!</v>
      </c>
      <c r="AC3826" s="23" t="e">
        <f ca="1">IF(AB3826&gt;REFERENCIAS!$C$62,REFERENCIAS!$B$62,IF(AND(AB3826&gt;=REFERENCIAS!$C$63,AB3826&lt;REFERENCIAS!$D$63),REFERENCIAS!$B$63,IF(AND(AB3826&gt;REFERENCIAS!$C$64,AB3826&lt;=REFERENCIAS!$D$64),REFERENCIAS!$B$64,IF(AND(AB3826&gt;=REFERENCIAS!$C$65,AB3826&lt;REFERENCIAS!$D$65),REFERENCIAS!$B$65, "Revisar"))))</f>
        <v>#REF!</v>
      </c>
      <c r="AD3826" s="94" t="e">
        <f ca="1">VLOOKUP(AC3826,REFERENCIAS!$B$62:$G$65,4,FALSE)</f>
        <v>#REF!</v>
      </c>
    </row>
    <row r="3827" spans="1:30" ht="17.25" x14ac:dyDescent="0.25">
      <c r="A3827" s="74"/>
      <c r="B3827" s="19"/>
      <c r="C3827" s="19"/>
      <c r="D3827" s="50"/>
      <c r="E3827" s="73"/>
      <c r="F3827" s="74"/>
      <c r="G3827" s="9"/>
      <c r="H3827" s="48"/>
      <c r="I3827" s="49">
        <f t="shared" ca="1" si="236"/>
        <v>2022</v>
      </c>
      <c r="J3827" s="22">
        <f t="shared" ca="1" si="233"/>
        <v>1</v>
      </c>
      <c r="K3827" s="19"/>
      <c r="L3827" s="73"/>
      <c r="M3827" s="74"/>
      <c r="N3827" s="19"/>
      <c r="O3827" s="73"/>
      <c r="P3827" s="82">
        <v>1</v>
      </c>
      <c r="Q3827" s="24">
        <v>1</v>
      </c>
      <c r="R3827" s="81">
        <f t="shared" si="234"/>
        <v>1</v>
      </c>
      <c r="S3827" s="87"/>
      <c r="T3827" s="19"/>
      <c r="U3827" s="25"/>
      <c r="V3827" s="25"/>
      <c r="W3827" s="81"/>
      <c r="X3827" s="91" t="e">
        <f ca="1">+VLOOKUP(#REF!,REFERENCIAS!$C:$D,2,0)*VLOOKUP(#REF!,PONDERADORES!A:P,IF(AND(INFORMACION!$T3827='REFERENCIAS RIESGO'!$C$36,INFORMACION!$F3827=REFERENCIAS!$C$24),16,IF(INFORMACION!$T3827='REFERENCIAS RIESGO'!$C$36,13,IF(INFORMACION!$F3827=REFERENCIAS!$C$24,10,7))),0)+VLOOKUP(K3827,REFERENCIAS!$C:$D,2,0)*VLOOKUP($K$2,PONDERADORES!A:P,IF(AND(INFORMACION!$T3827='REFERENCIAS RIESGO'!$C$36,INFORMACION!$F3827=REFERENCIAS!$C$24),16,IF(INFORMACION!$T3827='REFERENCIAS RIESGO'!$C$36,13,IF(INFORMACION!$F3827=REFERENCIAS!$C$24,10,7))),0)+VLOOKUP(L3827,REFERENCIAS!$C:$D,2,0)*VLOOKUP($L$2,PONDERADORES!A:P,IF(AND(INFORMACION!$T3827='REFERENCIAS RIESGO'!$C$36,INFORMACION!$F3827=REFERENCIAS!$C$24),16,IF(INFORMACION!$T3827='REFERENCIAS RIESGO'!$C$36,13,IF(INFORMACION!$F3827=REFERENCIAS!$C$24,10,7))),0)+VLOOKUP(F3827,REFERENCIAS!$C:$D,2,0)*VLOOKUP($F$2,PONDERADORES!A:P,IF(AND(INFORMACION!$T3827='REFERENCIAS RIESGO'!$C$36,INFORMACION!$F3827=REFERENCIAS!$C$24),16,IF(INFORMACION!$T3827='REFERENCIAS RIESGO'!$C$36,13,IF(INFORMACION!$F3827=REFERENCIAS!$C$24,10,7))),0)+VLOOKUP(T3827,REFERENCIAS!$C:$D,2,0)*VLOOKUP($T$2,PONDERADORES!A:P,IF(AND(INFORMACION!$T3827='REFERENCIAS RIESGO'!$C$36,INFORMACION!$F3827=REFERENCIAS!$C$24),16,IF(INFORMACION!$T3827='REFERENCIAS RIESGO'!$C$36,13,IF(INFORMACION!$F3827=REFERENCIAS!$C$24,10,7))),0)+VLOOKUP(IF(J3827&lt;=0.2,0.2,IF(AND(J3827&gt;0.2,J3827&lt;=0.4),0.4,IF(AND(J3827&gt;0.4,J3827&lt;=0.6),0.6,IF(AND(J3827&gt;0.6,J3827&lt;=0.8),0.8,IF(AND(J3827&gt;0.8,J3827&lt;=1),1))))),REFERENCIAS!$C:$D,2,0)*VLOOKUP($J$2,PONDERADORES!A:P,IF(AND(INFORMACION!$T3827='REFERENCIAS RIESGO'!$C$36,INFORMACION!$F3827=REFERENCIAS!$C$24),16,IF(INFORMACION!$T3827='REFERENCIAS RIESGO'!$C$36,13,IF(INFORMACION!$F3827=REFERENCIAS!$C$24,10,7))),0)</f>
        <v>#REF!</v>
      </c>
      <c r="Y3827" s="68">
        <f>+VLOOKUP(M3827,REFERENCIAS!$C:$D,2,0)*VLOOKUP($M$2,PONDERADORES!$A$7:$G$9,7,0)+VLOOKUP(N3827,REFERENCIAS!$C:$D,2,0)*VLOOKUP($N$2,PONDERADORES!$A$7:$G$9,7,0)+VLOOKUP(O3827,REFERENCIAS!$C:$D,2,0)*VLOOKUP($O$2,PONDERADORES!$A$7:$G$9,7,0)</f>
        <v>0.2</v>
      </c>
      <c r="Z3827" s="2">
        <f>+VLOOKUP(IF(R3827&lt;0.1,0,IF(AND(R3827&gt;=0.1,R3827&lt;0.2),0.1,IF(AND(R3827&gt;=0.2,R3827&lt;0.3),0.2,IF(R3827&gt;0.3,0.3,)))),REFERENCIAS!$C:$D,2,0)*VLOOKUP($R$2,PONDERADORES!$A$11:$G$11,7,0)</f>
        <v>15</v>
      </c>
      <c r="AA3827" s="92"/>
      <c r="AB3827" s="95" t="e">
        <f t="shared" ca="1" si="235"/>
        <v>#REF!</v>
      </c>
      <c r="AC3827" s="23" t="e">
        <f ca="1">IF(AB3827&gt;REFERENCIAS!$C$62,REFERENCIAS!$B$62,IF(AND(AB3827&gt;=REFERENCIAS!$C$63,AB3827&lt;REFERENCIAS!$D$63),REFERENCIAS!$B$63,IF(AND(AB3827&gt;REFERENCIAS!$C$64,AB3827&lt;=REFERENCIAS!$D$64),REFERENCIAS!$B$64,IF(AND(AB3827&gt;=REFERENCIAS!$C$65,AB3827&lt;REFERENCIAS!$D$65),REFERENCIAS!$B$65, "Revisar"))))</f>
        <v>#REF!</v>
      </c>
      <c r="AD3827" s="94" t="e">
        <f ca="1">VLOOKUP(AC3827,REFERENCIAS!$B$62:$G$65,4,FALSE)</f>
        <v>#REF!</v>
      </c>
    </row>
    <row r="3828" spans="1:30" ht="17.25" x14ac:dyDescent="0.25">
      <c r="A3828" s="74"/>
      <c r="B3828" s="19"/>
      <c r="C3828" s="19"/>
      <c r="D3828" s="50"/>
      <c r="E3828" s="73"/>
      <c r="F3828" s="74"/>
      <c r="G3828" s="9"/>
      <c r="H3828" s="48"/>
      <c r="I3828" s="49">
        <f t="shared" ca="1" si="236"/>
        <v>2022</v>
      </c>
      <c r="J3828" s="22">
        <f t="shared" ca="1" si="233"/>
        <v>1</v>
      </c>
      <c r="K3828" s="19"/>
      <c r="L3828" s="73"/>
      <c r="M3828" s="74"/>
      <c r="N3828" s="19"/>
      <c r="O3828" s="73"/>
      <c r="P3828" s="82">
        <v>1</v>
      </c>
      <c r="Q3828" s="24">
        <v>1</v>
      </c>
      <c r="R3828" s="81">
        <f t="shared" si="234"/>
        <v>1</v>
      </c>
      <c r="S3828" s="87"/>
      <c r="T3828" s="19"/>
      <c r="U3828" s="25"/>
      <c r="V3828" s="25"/>
      <c r="W3828" s="81"/>
      <c r="X3828" s="91" t="e">
        <f ca="1">+VLOOKUP(#REF!,REFERENCIAS!$C:$D,2,0)*VLOOKUP(#REF!,PONDERADORES!A:P,IF(AND(INFORMACION!$T3828='REFERENCIAS RIESGO'!$C$36,INFORMACION!$F3828=REFERENCIAS!$C$24),16,IF(INFORMACION!$T3828='REFERENCIAS RIESGO'!$C$36,13,IF(INFORMACION!$F3828=REFERENCIAS!$C$24,10,7))),0)+VLOOKUP(K3828,REFERENCIAS!$C:$D,2,0)*VLOOKUP($K$2,PONDERADORES!A:P,IF(AND(INFORMACION!$T3828='REFERENCIAS RIESGO'!$C$36,INFORMACION!$F3828=REFERENCIAS!$C$24),16,IF(INFORMACION!$T3828='REFERENCIAS RIESGO'!$C$36,13,IF(INFORMACION!$F3828=REFERENCIAS!$C$24,10,7))),0)+VLOOKUP(L3828,REFERENCIAS!$C:$D,2,0)*VLOOKUP($L$2,PONDERADORES!A:P,IF(AND(INFORMACION!$T3828='REFERENCIAS RIESGO'!$C$36,INFORMACION!$F3828=REFERENCIAS!$C$24),16,IF(INFORMACION!$T3828='REFERENCIAS RIESGO'!$C$36,13,IF(INFORMACION!$F3828=REFERENCIAS!$C$24,10,7))),0)+VLOOKUP(F3828,REFERENCIAS!$C:$D,2,0)*VLOOKUP($F$2,PONDERADORES!A:P,IF(AND(INFORMACION!$T3828='REFERENCIAS RIESGO'!$C$36,INFORMACION!$F3828=REFERENCIAS!$C$24),16,IF(INFORMACION!$T3828='REFERENCIAS RIESGO'!$C$36,13,IF(INFORMACION!$F3828=REFERENCIAS!$C$24,10,7))),0)+VLOOKUP(T3828,REFERENCIAS!$C:$D,2,0)*VLOOKUP($T$2,PONDERADORES!A:P,IF(AND(INFORMACION!$T3828='REFERENCIAS RIESGO'!$C$36,INFORMACION!$F3828=REFERENCIAS!$C$24),16,IF(INFORMACION!$T3828='REFERENCIAS RIESGO'!$C$36,13,IF(INFORMACION!$F3828=REFERENCIAS!$C$24,10,7))),0)+VLOOKUP(IF(J3828&lt;=0.2,0.2,IF(AND(J3828&gt;0.2,J3828&lt;=0.4),0.4,IF(AND(J3828&gt;0.4,J3828&lt;=0.6),0.6,IF(AND(J3828&gt;0.6,J3828&lt;=0.8),0.8,IF(AND(J3828&gt;0.8,J3828&lt;=1),1))))),REFERENCIAS!$C:$D,2,0)*VLOOKUP($J$2,PONDERADORES!A:P,IF(AND(INFORMACION!$T3828='REFERENCIAS RIESGO'!$C$36,INFORMACION!$F3828=REFERENCIAS!$C$24),16,IF(INFORMACION!$T3828='REFERENCIAS RIESGO'!$C$36,13,IF(INFORMACION!$F3828=REFERENCIAS!$C$24,10,7))),0)</f>
        <v>#REF!</v>
      </c>
      <c r="Y3828" s="68">
        <f>+VLOOKUP(M3828,REFERENCIAS!$C:$D,2,0)*VLOOKUP($M$2,PONDERADORES!$A$7:$G$9,7,0)+VLOOKUP(N3828,REFERENCIAS!$C:$D,2,0)*VLOOKUP($N$2,PONDERADORES!$A$7:$G$9,7,0)+VLOOKUP(O3828,REFERENCIAS!$C:$D,2,0)*VLOOKUP($O$2,PONDERADORES!$A$7:$G$9,7,0)</f>
        <v>0.2</v>
      </c>
      <c r="Z3828" s="2">
        <f>+VLOOKUP(IF(R3828&lt;0.1,0,IF(AND(R3828&gt;=0.1,R3828&lt;0.2),0.1,IF(AND(R3828&gt;=0.2,R3828&lt;0.3),0.2,IF(R3828&gt;0.3,0.3,)))),REFERENCIAS!$C:$D,2,0)*VLOOKUP($R$2,PONDERADORES!$A$11:$G$11,7,0)</f>
        <v>15</v>
      </c>
      <c r="AA3828" s="92"/>
      <c r="AB3828" s="95" t="e">
        <f t="shared" ca="1" si="235"/>
        <v>#REF!</v>
      </c>
      <c r="AC3828" s="23" t="e">
        <f ca="1">IF(AB3828&gt;REFERENCIAS!$C$62,REFERENCIAS!$B$62,IF(AND(AB3828&gt;=REFERENCIAS!$C$63,AB3828&lt;REFERENCIAS!$D$63),REFERENCIAS!$B$63,IF(AND(AB3828&gt;REFERENCIAS!$C$64,AB3828&lt;=REFERENCIAS!$D$64),REFERENCIAS!$B$64,IF(AND(AB3828&gt;=REFERENCIAS!$C$65,AB3828&lt;REFERENCIAS!$D$65),REFERENCIAS!$B$65, "Revisar"))))</f>
        <v>#REF!</v>
      </c>
      <c r="AD3828" s="94" t="e">
        <f ca="1">VLOOKUP(AC3828,REFERENCIAS!$B$62:$G$65,4,FALSE)</f>
        <v>#REF!</v>
      </c>
    </row>
    <row r="3829" spans="1:30" ht="17.25" x14ac:dyDescent="0.25">
      <c r="A3829" s="74"/>
      <c r="B3829" s="19"/>
      <c r="C3829" s="19"/>
      <c r="D3829" s="50"/>
      <c r="E3829" s="73"/>
      <c r="F3829" s="74"/>
      <c r="G3829" s="9"/>
      <c r="H3829" s="48"/>
      <c r="I3829" s="49">
        <f t="shared" ca="1" si="236"/>
        <v>2022</v>
      </c>
      <c r="J3829" s="22">
        <f t="shared" ca="1" si="233"/>
        <v>1</v>
      </c>
      <c r="K3829" s="19"/>
      <c r="L3829" s="73"/>
      <c r="M3829" s="74"/>
      <c r="N3829" s="19"/>
      <c r="O3829" s="73"/>
      <c r="P3829" s="82">
        <v>1</v>
      </c>
      <c r="Q3829" s="24">
        <v>1</v>
      </c>
      <c r="R3829" s="81">
        <f t="shared" si="234"/>
        <v>1</v>
      </c>
      <c r="S3829" s="87"/>
      <c r="T3829" s="19"/>
      <c r="U3829" s="25"/>
      <c r="V3829" s="25"/>
      <c r="W3829" s="81"/>
      <c r="X3829" s="91" t="e">
        <f ca="1">+VLOOKUP(#REF!,REFERENCIAS!$C:$D,2,0)*VLOOKUP(#REF!,PONDERADORES!A:P,IF(AND(INFORMACION!$T3829='REFERENCIAS RIESGO'!$C$36,INFORMACION!$F3829=REFERENCIAS!$C$24),16,IF(INFORMACION!$T3829='REFERENCIAS RIESGO'!$C$36,13,IF(INFORMACION!$F3829=REFERENCIAS!$C$24,10,7))),0)+VLOOKUP(K3829,REFERENCIAS!$C:$D,2,0)*VLOOKUP($K$2,PONDERADORES!A:P,IF(AND(INFORMACION!$T3829='REFERENCIAS RIESGO'!$C$36,INFORMACION!$F3829=REFERENCIAS!$C$24),16,IF(INFORMACION!$T3829='REFERENCIAS RIESGO'!$C$36,13,IF(INFORMACION!$F3829=REFERENCIAS!$C$24,10,7))),0)+VLOOKUP(L3829,REFERENCIAS!$C:$D,2,0)*VLOOKUP($L$2,PONDERADORES!A:P,IF(AND(INFORMACION!$T3829='REFERENCIAS RIESGO'!$C$36,INFORMACION!$F3829=REFERENCIAS!$C$24),16,IF(INFORMACION!$T3829='REFERENCIAS RIESGO'!$C$36,13,IF(INFORMACION!$F3829=REFERENCIAS!$C$24,10,7))),0)+VLOOKUP(F3829,REFERENCIAS!$C:$D,2,0)*VLOOKUP($F$2,PONDERADORES!A:P,IF(AND(INFORMACION!$T3829='REFERENCIAS RIESGO'!$C$36,INFORMACION!$F3829=REFERENCIAS!$C$24),16,IF(INFORMACION!$T3829='REFERENCIAS RIESGO'!$C$36,13,IF(INFORMACION!$F3829=REFERENCIAS!$C$24,10,7))),0)+VLOOKUP(T3829,REFERENCIAS!$C:$D,2,0)*VLOOKUP($T$2,PONDERADORES!A:P,IF(AND(INFORMACION!$T3829='REFERENCIAS RIESGO'!$C$36,INFORMACION!$F3829=REFERENCIAS!$C$24),16,IF(INFORMACION!$T3829='REFERENCIAS RIESGO'!$C$36,13,IF(INFORMACION!$F3829=REFERENCIAS!$C$24,10,7))),0)+VLOOKUP(IF(J3829&lt;=0.2,0.2,IF(AND(J3829&gt;0.2,J3829&lt;=0.4),0.4,IF(AND(J3829&gt;0.4,J3829&lt;=0.6),0.6,IF(AND(J3829&gt;0.6,J3829&lt;=0.8),0.8,IF(AND(J3829&gt;0.8,J3829&lt;=1),1))))),REFERENCIAS!$C:$D,2,0)*VLOOKUP($J$2,PONDERADORES!A:P,IF(AND(INFORMACION!$T3829='REFERENCIAS RIESGO'!$C$36,INFORMACION!$F3829=REFERENCIAS!$C$24),16,IF(INFORMACION!$T3829='REFERENCIAS RIESGO'!$C$36,13,IF(INFORMACION!$F3829=REFERENCIAS!$C$24,10,7))),0)</f>
        <v>#REF!</v>
      </c>
      <c r="Y3829" s="68">
        <f>+VLOOKUP(M3829,REFERENCIAS!$C:$D,2,0)*VLOOKUP($M$2,PONDERADORES!$A$7:$G$9,7,0)+VLOOKUP(N3829,REFERENCIAS!$C:$D,2,0)*VLOOKUP($N$2,PONDERADORES!$A$7:$G$9,7,0)+VLOOKUP(O3829,REFERENCIAS!$C:$D,2,0)*VLOOKUP($O$2,PONDERADORES!$A$7:$G$9,7,0)</f>
        <v>0.2</v>
      </c>
      <c r="Z3829" s="2">
        <f>+VLOOKUP(IF(R3829&lt;0.1,0,IF(AND(R3829&gt;=0.1,R3829&lt;0.2),0.1,IF(AND(R3829&gt;=0.2,R3829&lt;0.3),0.2,IF(R3829&gt;0.3,0.3,)))),REFERENCIAS!$C:$D,2,0)*VLOOKUP($R$2,PONDERADORES!$A$11:$G$11,7,0)</f>
        <v>15</v>
      </c>
      <c r="AA3829" s="92"/>
      <c r="AB3829" s="95" t="e">
        <f t="shared" ca="1" si="235"/>
        <v>#REF!</v>
      </c>
      <c r="AC3829" s="23" t="e">
        <f ca="1">IF(AB3829&gt;REFERENCIAS!$C$62,REFERENCIAS!$B$62,IF(AND(AB3829&gt;=REFERENCIAS!$C$63,AB3829&lt;REFERENCIAS!$D$63),REFERENCIAS!$B$63,IF(AND(AB3829&gt;REFERENCIAS!$C$64,AB3829&lt;=REFERENCIAS!$D$64),REFERENCIAS!$B$64,IF(AND(AB3829&gt;=REFERENCIAS!$C$65,AB3829&lt;REFERENCIAS!$D$65),REFERENCIAS!$B$65, "Revisar"))))</f>
        <v>#REF!</v>
      </c>
      <c r="AD3829" s="94" t="e">
        <f ca="1">VLOOKUP(AC3829,REFERENCIAS!$B$62:$G$65,4,FALSE)</f>
        <v>#REF!</v>
      </c>
    </row>
    <row r="3830" spans="1:30" ht="17.25" x14ac:dyDescent="0.25">
      <c r="A3830" s="74"/>
      <c r="B3830" s="19"/>
      <c r="C3830" s="19"/>
      <c r="D3830" s="50"/>
      <c r="E3830" s="73"/>
      <c r="F3830" s="74"/>
      <c r="G3830" s="9"/>
      <c r="H3830" s="48"/>
      <c r="I3830" s="49">
        <f t="shared" ca="1" si="236"/>
        <v>2022</v>
      </c>
      <c r="J3830" s="22">
        <f t="shared" ca="1" si="233"/>
        <v>1</v>
      </c>
      <c r="K3830" s="19"/>
      <c r="L3830" s="73"/>
      <c r="M3830" s="74"/>
      <c r="N3830" s="19"/>
      <c r="O3830" s="73"/>
      <c r="P3830" s="82">
        <v>1</v>
      </c>
      <c r="Q3830" s="24">
        <v>1</v>
      </c>
      <c r="R3830" s="81">
        <f t="shared" si="234"/>
        <v>1</v>
      </c>
      <c r="S3830" s="87"/>
      <c r="T3830" s="19"/>
      <c r="U3830" s="25"/>
      <c r="V3830" s="25"/>
      <c r="W3830" s="81"/>
      <c r="X3830" s="91" t="e">
        <f ca="1">+VLOOKUP(#REF!,REFERENCIAS!$C:$D,2,0)*VLOOKUP(#REF!,PONDERADORES!A:P,IF(AND(INFORMACION!$T3830='REFERENCIAS RIESGO'!$C$36,INFORMACION!$F3830=REFERENCIAS!$C$24),16,IF(INFORMACION!$T3830='REFERENCIAS RIESGO'!$C$36,13,IF(INFORMACION!$F3830=REFERENCIAS!$C$24,10,7))),0)+VLOOKUP(K3830,REFERENCIAS!$C:$D,2,0)*VLOOKUP($K$2,PONDERADORES!A:P,IF(AND(INFORMACION!$T3830='REFERENCIAS RIESGO'!$C$36,INFORMACION!$F3830=REFERENCIAS!$C$24),16,IF(INFORMACION!$T3830='REFERENCIAS RIESGO'!$C$36,13,IF(INFORMACION!$F3830=REFERENCIAS!$C$24,10,7))),0)+VLOOKUP(L3830,REFERENCIAS!$C:$D,2,0)*VLOOKUP($L$2,PONDERADORES!A:P,IF(AND(INFORMACION!$T3830='REFERENCIAS RIESGO'!$C$36,INFORMACION!$F3830=REFERENCIAS!$C$24),16,IF(INFORMACION!$T3830='REFERENCIAS RIESGO'!$C$36,13,IF(INFORMACION!$F3830=REFERENCIAS!$C$24,10,7))),0)+VLOOKUP(F3830,REFERENCIAS!$C:$D,2,0)*VLOOKUP($F$2,PONDERADORES!A:P,IF(AND(INFORMACION!$T3830='REFERENCIAS RIESGO'!$C$36,INFORMACION!$F3830=REFERENCIAS!$C$24),16,IF(INFORMACION!$T3830='REFERENCIAS RIESGO'!$C$36,13,IF(INFORMACION!$F3830=REFERENCIAS!$C$24,10,7))),0)+VLOOKUP(T3830,REFERENCIAS!$C:$D,2,0)*VLOOKUP($T$2,PONDERADORES!A:P,IF(AND(INFORMACION!$T3830='REFERENCIAS RIESGO'!$C$36,INFORMACION!$F3830=REFERENCIAS!$C$24),16,IF(INFORMACION!$T3830='REFERENCIAS RIESGO'!$C$36,13,IF(INFORMACION!$F3830=REFERENCIAS!$C$24,10,7))),0)+VLOOKUP(IF(J3830&lt;=0.2,0.2,IF(AND(J3830&gt;0.2,J3830&lt;=0.4),0.4,IF(AND(J3830&gt;0.4,J3830&lt;=0.6),0.6,IF(AND(J3830&gt;0.6,J3830&lt;=0.8),0.8,IF(AND(J3830&gt;0.8,J3830&lt;=1),1))))),REFERENCIAS!$C:$D,2,0)*VLOOKUP($J$2,PONDERADORES!A:P,IF(AND(INFORMACION!$T3830='REFERENCIAS RIESGO'!$C$36,INFORMACION!$F3830=REFERENCIAS!$C$24),16,IF(INFORMACION!$T3830='REFERENCIAS RIESGO'!$C$36,13,IF(INFORMACION!$F3830=REFERENCIAS!$C$24,10,7))),0)</f>
        <v>#REF!</v>
      </c>
      <c r="Y3830" s="68">
        <f>+VLOOKUP(M3830,REFERENCIAS!$C:$D,2,0)*VLOOKUP($M$2,PONDERADORES!$A$7:$G$9,7,0)+VLOOKUP(N3830,REFERENCIAS!$C:$D,2,0)*VLOOKUP($N$2,PONDERADORES!$A$7:$G$9,7,0)+VLOOKUP(O3830,REFERENCIAS!$C:$D,2,0)*VLOOKUP($O$2,PONDERADORES!$A$7:$G$9,7,0)</f>
        <v>0.2</v>
      </c>
      <c r="Z3830" s="2">
        <f>+VLOOKUP(IF(R3830&lt;0.1,0,IF(AND(R3830&gt;=0.1,R3830&lt;0.2),0.1,IF(AND(R3830&gt;=0.2,R3830&lt;0.3),0.2,IF(R3830&gt;0.3,0.3,)))),REFERENCIAS!$C:$D,2,0)*VLOOKUP($R$2,PONDERADORES!$A$11:$G$11,7,0)</f>
        <v>15</v>
      </c>
      <c r="AA3830" s="92"/>
      <c r="AB3830" s="95" t="e">
        <f t="shared" ca="1" si="235"/>
        <v>#REF!</v>
      </c>
      <c r="AC3830" s="23" t="e">
        <f ca="1">IF(AB3830&gt;REFERENCIAS!$C$62,REFERENCIAS!$B$62,IF(AND(AB3830&gt;=REFERENCIAS!$C$63,AB3830&lt;REFERENCIAS!$D$63),REFERENCIAS!$B$63,IF(AND(AB3830&gt;REFERENCIAS!$C$64,AB3830&lt;=REFERENCIAS!$D$64),REFERENCIAS!$B$64,IF(AND(AB3830&gt;=REFERENCIAS!$C$65,AB3830&lt;REFERENCIAS!$D$65),REFERENCIAS!$B$65, "Revisar"))))</f>
        <v>#REF!</v>
      </c>
      <c r="AD3830" s="94" t="e">
        <f ca="1">VLOOKUP(AC3830,REFERENCIAS!$B$62:$G$65,4,FALSE)</f>
        <v>#REF!</v>
      </c>
    </row>
    <row r="3831" spans="1:30" ht="17.25" x14ac:dyDescent="0.25">
      <c r="A3831" s="74"/>
      <c r="B3831" s="19"/>
      <c r="C3831" s="19"/>
      <c r="D3831" s="50"/>
      <c r="E3831" s="73"/>
      <c r="F3831" s="74"/>
      <c r="G3831" s="9"/>
      <c r="H3831" s="48"/>
      <c r="I3831" s="49">
        <f t="shared" ca="1" si="236"/>
        <v>2022</v>
      </c>
      <c r="J3831" s="22">
        <f t="shared" ca="1" si="233"/>
        <v>1</v>
      </c>
      <c r="K3831" s="19"/>
      <c r="L3831" s="73"/>
      <c r="M3831" s="74"/>
      <c r="N3831" s="19"/>
      <c r="O3831" s="73"/>
      <c r="P3831" s="82">
        <v>1</v>
      </c>
      <c r="Q3831" s="24">
        <v>1</v>
      </c>
      <c r="R3831" s="81">
        <f t="shared" si="234"/>
        <v>1</v>
      </c>
      <c r="S3831" s="87"/>
      <c r="T3831" s="19"/>
      <c r="U3831" s="25"/>
      <c r="V3831" s="25"/>
      <c r="W3831" s="81"/>
      <c r="X3831" s="91" t="e">
        <f ca="1">+VLOOKUP(#REF!,REFERENCIAS!$C:$D,2,0)*VLOOKUP(#REF!,PONDERADORES!A:P,IF(AND(INFORMACION!$T3831='REFERENCIAS RIESGO'!$C$36,INFORMACION!$F3831=REFERENCIAS!$C$24),16,IF(INFORMACION!$T3831='REFERENCIAS RIESGO'!$C$36,13,IF(INFORMACION!$F3831=REFERENCIAS!$C$24,10,7))),0)+VLOOKUP(K3831,REFERENCIAS!$C:$D,2,0)*VLOOKUP($K$2,PONDERADORES!A:P,IF(AND(INFORMACION!$T3831='REFERENCIAS RIESGO'!$C$36,INFORMACION!$F3831=REFERENCIAS!$C$24),16,IF(INFORMACION!$T3831='REFERENCIAS RIESGO'!$C$36,13,IF(INFORMACION!$F3831=REFERENCIAS!$C$24,10,7))),0)+VLOOKUP(L3831,REFERENCIAS!$C:$D,2,0)*VLOOKUP($L$2,PONDERADORES!A:P,IF(AND(INFORMACION!$T3831='REFERENCIAS RIESGO'!$C$36,INFORMACION!$F3831=REFERENCIAS!$C$24),16,IF(INFORMACION!$T3831='REFERENCIAS RIESGO'!$C$36,13,IF(INFORMACION!$F3831=REFERENCIAS!$C$24,10,7))),0)+VLOOKUP(F3831,REFERENCIAS!$C:$D,2,0)*VLOOKUP($F$2,PONDERADORES!A:P,IF(AND(INFORMACION!$T3831='REFERENCIAS RIESGO'!$C$36,INFORMACION!$F3831=REFERENCIAS!$C$24),16,IF(INFORMACION!$T3831='REFERENCIAS RIESGO'!$C$36,13,IF(INFORMACION!$F3831=REFERENCIAS!$C$24,10,7))),0)+VLOOKUP(T3831,REFERENCIAS!$C:$D,2,0)*VLOOKUP($T$2,PONDERADORES!A:P,IF(AND(INFORMACION!$T3831='REFERENCIAS RIESGO'!$C$36,INFORMACION!$F3831=REFERENCIAS!$C$24),16,IF(INFORMACION!$T3831='REFERENCIAS RIESGO'!$C$36,13,IF(INFORMACION!$F3831=REFERENCIAS!$C$24,10,7))),0)+VLOOKUP(IF(J3831&lt;=0.2,0.2,IF(AND(J3831&gt;0.2,J3831&lt;=0.4),0.4,IF(AND(J3831&gt;0.4,J3831&lt;=0.6),0.6,IF(AND(J3831&gt;0.6,J3831&lt;=0.8),0.8,IF(AND(J3831&gt;0.8,J3831&lt;=1),1))))),REFERENCIAS!$C:$D,2,0)*VLOOKUP($J$2,PONDERADORES!A:P,IF(AND(INFORMACION!$T3831='REFERENCIAS RIESGO'!$C$36,INFORMACION!$F3831=REFERENCIAS!$C$24),16,IF(INFORMACION!$T3831='REFERENCIAS RIESGO'!$C$36,13,IF(INFORMACION!$F3831=REFERENCIAS!$C$24,10,7))),0)</f>
        <v>#REF!</v>
      </c>
      <c r="Y3831" s="68">
        <f>+VLOOKUP(M3831,REFERENCIAS!$C:$D,2,0)*VLOOKUP($M$2,PONDERADORES!$A$7:$G$9,7,0)+VLOOKUP(N3831,REFERENCIAS!$C:$D,2,0)*VLOOKUP($N$2,PONDERADORES!$A$7:$G$9,7,0)+VLOOKUP(O3831,REFERENCIAS!$C:$D,2,0)*VLOOKUP($O$2,PONDERADORES!$A$7:$G$9,7,0)</f>
        <v>0.2</v>
      </c>
      <c r="Z3831" s="2">
        <f>+VLOOKUP(IF(R3831&lt;0.1,0,IF(AND(R3831&gt;=0.1,R3831&lt;0.2),0.1,IF(AND(R3831&gt;=0.2,R3831&lt;0.3),0.2,IF(R3831&gt;0.3,0.3,)))),REFERENCIAS!$C:$D,2,0)*VLOOKUP($R$2,PONDERADORES!$A$11:$G$11,7,0)</f>
        <v>15</v>
      </c>
      <c r="AA3831" s="92"/>
      <c r="AB3831" s="95" t="e">
        <f t="shared" ca="1" si="235"/>
        <v>#REF!</v>
      </c>
      <c r="AC3831" s="23" t="e">
        <f ca="1">IF(AB3831&gt;REFERENCIAS!$C$62,REFERENCIAS!$B$62,IF(AND(AB3831&gt;=REFERENCIAS!$C$63,AB3831&lt;REFERENCIAS!$D$63),REFERENCIAS!$B$63,IF(AND(AB3831&gt;REFERENCIAS!$C$64,AB3831&lt;=REFERENCIAS!$D$64),REFERENCIAS!$B$64,IF(AND(AB3831&gt;=REFERENCIAS!$C$65,AB3831&lt;REFERENCIAS!$D$65),REFERENCIAS!$B$65, "Revisar"))))</f>
        <v>#REF!</v>
      </c>
      <c r="AD3831" s="94" t="e">
        <f ca="1">VLOOKUP(AC3831,REFERENCIAS!$B$62:$G$65,4,FALSE)</f>
        <v>#REF!</v>
      </c>
    </row>
    <row r="3832" spans="1:30" ht="17.25" x14ac:dyDescent="0.25">
      <c r="A3832" s="74"/>
      <c r="B3832" s="19"/>
      <c r="C3832" s="19"/>
      <c r="D3832" s="50"/>
      <c r="E3832" s="73"/>
      <c r="F3832" s="74"/>
      <c r="G3832" s="9"/>
      <c r="H3832" s="48"/>
      <c r="I3832" s="49">
        <f t="shared" ca="1" si="236"/>
        <v>2022</v>
      </c>
      <c r="J3832" s="22">
        <f t="shared" ca="1" si="233"/>
        <v>1</v>
      </c>
      <c r="K3832" s="19"/>
      <c r="L3832" s="73"/>
      <c r="M3832" s="74"/>
      <c r="N3832" s="19"/>
      <c r="O3832" s="73"/>
      <c r="P3832" s="82">
        <v>1</v>
      </c>
      <c r="Q3832" s="24">
        <v>1</v>
      </c>
      <c r="R3832" s="81">
        <f t="shared" si="234"/>
        <v>1</v>
      </c>
      <c r="S3832" s="87"/>
      <c r="T3832" s="19"/>
      <c r="U3832" s="25"/>
      <c r="V3832" s="25"/>
      <c r="W3832" s="81"/>
      <c r="X3832" s="91" t="e">
        <f ca="1">+VLOOKUP(#REF!,REFERENCIAS!$C:$D,2,0)*VLOOKUP(#REF!,PONDERADORES!A:P,IF(AND(INFORMACION!$T3832='REFERENCIAS RIESGO'!$C$36,INFORMACION!$F3832=REFERENCIAS!$C$24),16,IF(INFORMACION!$T3832='REFERENCIAS RIESGO'!$C$36,13,IF(INFORMACION!$F3832=REFERENCIAS!$C$24,10,7))),0)+VLOOKUP(K3832,REFERENCIAS!$C:$D,2,0)*VLOOKUP($K$2,PONDERADORES!A:P,IF(AND(INFORMACION!$T3832='REFERENCIAS RIESGO'!$C$36,INFORMACION!$F3832=REFERENCIAS!$C$24),16,IF(INFORMACION!$T3832='REFERENCIAS RIESGO'!$C$36,13,IF(INFORMACION!$F3832=REFERENCIAS!$C$24,10,7))),0)+VLOOKUP(L3832,REFERENCIAS!$C:$D,2,0)*VLOOKUP($L$2,PONDERADORES!A:P,IF(AND(INFORMACION!$T3832='REFERENCIAS RIESGO'!$C$36,INFORMACION!$F3832=REFERENCIAS!$C$24),16,IF(INFORMACION!$T3832='REFERENCIAS RIESGO'!$C$36,13,IF(INFORMACION!$F3832=REFERENCIAS!$C$24,10,7))),0)+VLOOKUP(F3832,REFERENCIAS!$C:$D,2,0)*VLOOKUP($F$2,PONDERADORES!A:P,IF(AND(INFORMACION!$T3832='REFERENCIAS RIESGO'!$C$36,INFORMACION!$F3832=REFERENCIAS!$C$24),16,IF(INFORMACION!$T3832='REFERENCIAS RIESGO'!$C$36,13,IF(INFORMACION!$F3832=REFERENCIAS!$C$24,10,7))),0)+VLOOKUP(T3832,REFERENCIAS!$C:$D,2,0)*VLOOKUP($T$2,PONDERADORES!A:P,IF(AND(INFORMACION!$T3832='REFERENCIAS RIESGO'!$C$36,INFORMACION!$F3832=REFERENCIAS!$C$24),16,IF(INFORMACION!$T3832='REFERENCIAS RIESGO'!$C$36,13,IF(INFORMACION!$F3832=REFERENCIAS!$C$24,10,7))),0)+VLOOKUP(IF(J3832&lt;=0.2,0.2,IF(AND(J3832&gt;0.2,J3832&lt;=0.4),0.4,IF(AND(J3832&gt;0.4,J3832&lt;=0.6),0.6,IF(AND(J3832&gt;0.6,J3832&lt;=0.8),0.8,IF(AND(J3832&gt;0.8,J3832&lt;=1),1))))),REFERENCIAS!$C:$D,2,0)*VLOOKUP($J$2,PONDERADORES!A:P,IF(AND(INFORMACION!$T3832='REFERENCIAS RIESGO'!$C$36,INFORMACION!$F3832=REFERENCIAS!$C$24),16,IF(INFORMACION!$T3832='REFERENCIAS RIESGO'!$C$36,13,IF(INFORMACION!$F3832=REFERENCIAS!$C$24,10,7))),0)</f>
        <v>#REF!</v>
      </c>
      <c r="Y3832" s="68">
        <f>+VLOOKUP(M3832,REFERENCIAS!$C:$D,2,0)*VLOOKUP($M$2,PONDERADORES!$A$7:$G$9,7,0)+VLOOKUP(N3832,REFERENCIAS!$C:$D,2,0)*VLOOKUP($N$2,PONDERADORES!$A$7:$G$9,7,0)+VLOOKUP(O3832,REFERENCIAS!$C:$D,2,0)*VLOOKUP($O$2,PONDERADORES!$A$7:$G$9,7,0)</f>
        <v>0.2</v>
      </c>
      <c r="Z3832" s="2">
        <f>+VLOOKUP(IF(R3832&lt;0.1,0,IF(AND(R3832&gt;=0.1,R3832&lt;0.2),0.1,IF(AND(R3832&gt;=0.2,R3832&lt;0.3),0.2,IF(R3832&gt;0.3,0.3,)))),REFERENCIAS!$C:$D,2,0)*VLOOKUP($R$2,PONDERADORES!$A$11:$G$11,7,0)</f>
        <v>15</v>
      </c>
      <c r="AA3832" s="92"/>
      <c r="AB3832" s="95" t="e">
        <f t="shared" ca="1" si="235"/>
        <v>#REF!</v>
      </c>
      <c r="AC3832" s="23" t="e">
        <f ca="1">IF(AB3832&gt;REFERENCIAS!$C$62,REFERENCIAS!$B$62,IF(AND(AB3832&gt;=REFERENCIAS!$C$63,AB3832&lt;REFERENCIAS!$D$63),REFERENCIAS!$B$63,IF(AND(AB3832&gt;REFERENCIAS!$C$64,AB3832&lt;=REFERENCIAS!$D$64),REFERENCIAS!$B$64,IF(AND(AB3832&gt;=REFERENCIAS!$C$65,AB3832&lt;REFERENCIAS!$D$65),REFERENCIAS!$B$65, "Revisar"))))</f>
        <v>#REF!</v>
      </c>
      <c r="AD3832" s="94" t="e">
        <f ca="1">VLOOKUP(AC3832,REFERENCIAS!$B$62:$G$65,4,FALSE)</f>
        <v>#REF!</v>
      </c>
    </row>
    <row r="3833" spans="1:30" ht="17.25" x14ac:dyDescent="0.25">
      <c r="A3833" s="74"/>
      <c r="B3833" s="19"/>
      <c r="C3833" s="19"/>
      <c r="D3833" s="50"/>
      <c r="E3833" s="73"/>
      <c r="F3833" s="74"/>
      <c r="G3833" s="9"/>
      <c r="H3833" s="48"/>
      <c r="I3833" s="49">
        <f t="shared" ca="1" si="236"/>
        <v>2022</v>
      </c>
      <c r="J3833" s="22">
        <f t="shared" ca="1" si="233"/>
        <v>1</v>
      </c>
      <c r="K3833" s="19"/>
      <c r="L3833" s="73"/>
      <c r="M3833" s="74"/>
      <c r="N3833" s="19"/>
      <c r="O3833" s="73"/>
      <c r="P3833" s="82">
        <v>1</v>
      </c>
      <c r="Q3833" s="24">
        <v>1</v>
      </c>
      <c r="R3833" s="81">
        <f t="shared" si="234"/>
        <v>1</v>
      </c>
      <c r="S3833" s="87"/>
      <c r="T3833" s="19"/>
      <c r="U3833" s="25"/>
      <c r="V3833" s="25"/>
      <c r="W3833" s="81"/>
      <c r="X3833" s="91" t="e">
        <f ca="1">+VLOOKUP(#REF!,REFERENCIAS!$C:$D,2,0)*VLOOKUP(#REF!,PONDERADORES!A:P,IF(AND(INFORMACION!$T3833='REFERENCIAS RIESGO'!$C$36,INFORMACION!$F3833=REFERENCIAS!$C$24),16,IF(INFORMACION!$T3833='REFERENCIAS RIESGO'!$C$36,13,IF(INFORMACION!$F3833=REFERENCIAS!$C$24,10,7))),0)+VLOOKUP(K3833,REFERENCIAS!$C:$D,2,0)*VLOOKUP($K$2,PONDERADORES!A:P,IF(AND(INFORMACION!$T3833='REFERENCIAS RIESGO'!$C$36,INFORMACION!$F3833=REFERENCIAS!$C$24),16,IF(INFORMACION!$T3833='REFERENCIAS RIESGO'!$C$36,13,IF(INFORMACION!$F3833=REFERENCIAS!$C$24,10,7))),0)+VLOOKUP(L3833,REFERENCIAS!$C:$D,2,0)*VLOOKUP($L$2,PONDERADORES!A:P,IF(AND(INFORMACION!$T3833='REFERENCIAS RIESGO'!$C$36,INFORMACION!$F3833=REFERENCIAS!$C$24),16,IF(INFORMACION!$T3833='REFERENCIAS RIESGO'!$C$36,13,IF(INFORMACION!$F3833=REFERENCIAS!$C$24,10,7))),0)+VLOOKUP(F3833,REFERENCIAS!$C:$D,2,0)*VLOOKUP($F$2,PONDERADORES!A:P,IF(AND(INFORMACION!$T3833='REFERENCIAS RIESGO'!$C$36,INFORMACION!$F3833=REFERENCIAS!$C$24),16,IF(INFORMACION!$T3833='REFERENCIAS RIESGO'!$C$36,13,IF(INFORMACION!$F3833=REFERENCIAS!$C$24,10,7))),0)+VLOOKUP(T3833,REFERENCIAS!$C:$D,2,0)*VLOOKUP($T$2,PONDERADORES!A:P,IF(AND(INFORMACION!$T3833='REFERENCIAS RIESGO'!$C$36,INFORMACION!$F3833=REFERENCIAS!$C$24),16,IF(INFORMACION!$T3833='REFERENCIAS RIESGO'!$C$36,13,IF(INFORMACION!$F3833=REFERENCIAS!$C$24,10,7))),0)+VLOOKUP(IF(J3833&lt;=0.2,0.2,IF(AND(J3833&gt;0.2,J3833&lt;=0.4),0.4,IF(AND(J3833&gt;0.4,J3833&lt;=0.6),0.6,IF(AND(J3833&gt;0.6,J3833&lt;=0.8),0.8,IF(AND(J3833&gt;0.8,J3833&lt;=1),1))))),REFERENCIAS!$C:$D,2,0)*VLOOKUP($J$2,PONDERADORES!A:P,IF(AND(INFORMACION!$T3833='REFERENCIAS RIESGO'!$C$36,INFORMACION!$F3833=REFERENCIAS!$C$24),16,IF(INFORMACION!$T3833='REFERENCIAS RIESGO'!$C$36,13,IF(INFORMACION!$F3833=REFERENCIAS!$C$24,10,7))),0)</f>
        <v>#REF!</v>
      </c>
      <c r="Y3833" s="68">
        <f>+VLOOKUP(M3833,REFERENCIAS!$C:$D,2,0)*VLOOKUP($M$2,PONDERADORES!$A$7:$G$9,7,0)+VLOOKUP(N3833,REFERENCIAS!$C:$D,2,0)*VLOOKUP($N$2,PONDERADORES!$A$7:$G$9,7,0)+VLOOKUP(O3833,REFERENCIAS!$C:$D,2,0)*VLOOKUP($O$2,PONDERADORES!$A$7:$G$9,7,0)</f>
        <v>0.2</v>
      </c>
      <c r="Z3833" s="2">
        <f>+VLOOKUP(IF(R3833&lt;0.1,0,IF(AND(R3833&gt;=0.1,R3833&lt;0.2),0.1,IF(AND(R3833&gt;=0.2,R3833&lt;0.3),0.2,IF(R3833&gt;0.3,0.3,)))),REFERENCIAS!$C:$D,2,0)*VLOOKUP($R$2,PONDERADORES!$A$11:$G$11,7,0)</f>
        <v>15</v>
      </c>
      <c r="AA3833" s="92"/>
      <c r="AB3833" s="95" t="e">
        <f t="shared" ca="1" si="235"/>
        <v>#REF!</v>
      </c>
      <c r="AC3833" s="23" t="e">
        <f ca="1">IF(AB3833&gt;REFERENCIAS!$C$62,REFERENCIAS!$B$62,IF(AND(AB3833&gt;=REFERENCIAS!$C$63,AB3833&lt;REFERENCIAS!$D$63),REFERENCIAS!$B$63,IF(AND(AB3833&gt;REFERENCIAS!$C$64,AB3833&lt;=REFERENCIAS!$D$64),REFERENCIAS!$B$64,IF(AND(AB3833&gt;=REFERENCIAS!$C$65,AB3833&lt;REFERENCIAS!$D$65),REFERENCIAS!$B$65, "Revisar"))))</f>
        <v>#REF!</v>
      </c>
      <c r="AD3833" s="94" t="e">
        <f ca="1">VLOOKUP(AC3833,REFERENCIAS!$B$62:$G$65,4,FALSE)</f>
        <v>#REF!</v>
      </c>
    </row>
    <row r="3834" spans="1:30" ht="17.25" x14ac:dyDescent="0.25">
      <c r="A3834" s="74"/>
      <c r="B3834" s="19"/>
      <c r="C3834" s="19"/>
      <c r="D3834" s="50"/>
      <c r="E3834" s="73"/>
      <c r="F3834" s="74"/>
      <c r="G3834" s="9"/>
      <c r="H3834" s="48"/>
      <c r="I3834" s="49">
        <f t="shared" ca="1" si="236"/>
        <v>2022</v>
      </c>
      <c r="J3834" s="22">
        <f t="shared" ca="1" si="233"/>
        <v>1</v>
      </c>
      <c r="K3834" s="19"/>
      <c r="L3834" s="73"/>
      <c r="M3834" s="74"/>
      <c r="N3834" s="19"/>
      <c r="O3834" s="73"/>
      <c r="P3834" s="82">
        <v>1</v>
      </c>
      <c r="Q3834" s="24">
        <v>1</v>
      </c>
      <c r="R3834" s="81">
        <f t="shared" si="234"/>
        <v>1</v>
      </c>
      <c r="S3834" s="87"/>
      <c r="T3834" s="19"/>
      <c r="U3834" s="25"/>
      <c r="V3834" s="25"/>
      <c r="W3834" s="81"/>
      <c r="X3834" s="91" t="e">
        <f ca="1">+VLOOKUP(#REF!,REFERENCIAS!$C:$D,2,0)*VLOOKUP(#REF!,PONDERADORES!A:P,IF(AND(INFORMACION!$T3834='REFERENCIAS RIESGO'!$C$36,INFORMACION!$F3834=REFERENCIAS!$C$24),16,IF(INFORMACION!$T3834='REFERENCIAS RIESGO'!$C$36,13,IF(INFORMACION!$F3834=REFERENCIAS!$C$24,10,7))),0)+VLOOKUP(K3834,REFERENCIAS!$C:$D,2,0)*VLOOKUP($K$2,PONDERADORES!A:P,IF(AND(INFORMACION!$T3834='REFERENCIAS RIESGO'!$C$36,INFORMACION!$F3834=REFERENCIAS!$C$24),16,IF(INFORMACION!$T3834='REFERENCIAS RIESGO'!$C$36,13,IF(INFORMACION!$F3834=REFERENCIAS!$C$24,10,7))),0)+VLOOKUP(L3834,REFERENCIAS!$C:$D,2,0)*VLOOKUP($L$2,PONDERADORES!A:P,IF(AND(INFORMACION!$T3834='REFERENCIAS RIESGO'!$C$36,INFORMACION!$F3834=REFERENCIAS!$C$24),16,IF(INFORMACION!$T3834='REFERENCIAS RIESGO'!$C$36,13,IF(INFORMACION!$F3834=REFERENCIAS!$C$24,10,7))),0)+VLOOKUP(F3834,REFERENCIAS!$C:$D,2,0)*VLOOKUP($F$2,PONDERADORES!A:P,IF(AND(INFORMACION!$T3834='REFERENCIAS RIESGO'!$C$36,INFORMACION!$F3834=REFERENCIAS!$C$24),16,IF(INFORMACION!$T3834='REFERENCIAS RIESGO'!$C$36,13,IF(INFORMACION!$F3834=REFERENCIAS!$C$24,10,7))),0)+VLOOKUP(T3834,REFERENCIAS!$C:$D,2,0)*VLOOKUP($T$2,PONDERADORES!A:P,IF(AND(INFORMACION!$T3834='REFERENCIAS RIESGO'!$C$36,INFORMACION!$F3834=REFERENCIAS!$C$24),16,IF(INFORMACION!$T3834='REFERENCIAS RIESGO'!$C$36,13,IF(INFORMACION!$F3834=REFERENCIAS!$C$24,10,7))),0)+VLOOKUP(IF(J3834&lt;=0.2,0.2,IF(AND(J3834&gt;0.2,J3834&lt;=0.4),0.4,IF(AND(J3834&gt;0.4,J3834&lt;=0.6),0.6,IF(AND(J3834&gt;0.6,J3834&lt;=0.8),0.8,IF(AND(J3834&gt;0.8,J3834&lt;=1),1))))),REFERENCIAS!$C:$D,2,0)*VLOOKUP($J$2,PONDERADORES!A:P,IF(AND(INFORMACION!$T3834='REFERENCIAS RIESGO'!$C$36,INFORMACION!$F3834=REFERENCIAS!$C$24),16,IF(INFORMACION!$T3834='REFERENCIAS RIESGO'!$C$36,13,IF(INFORMACION!$F3834=REFERENCIAS!$C$24,10,7))),0)</f>
        <v>#REF!</v>
      </c>
      <c r="Y3834" s="68">
        <f>+VLOOKUP(M3834,REFERENCIAS!$C:$D,2,0)*VLOOKUP($M$2,PONDERADORES!$A$7:$G$9,7,0)+VLOOKUP(N3834,REFERENCIAS!$C:$D,2,0)*VLOOKUP($N$2,PONDERADORES!$A$7:$G$9,7,0)+VLOOKUP(O3834,REFERENCIAS!$C:$D,2,0)*VLOOKUP($O$2,PONDERADORES!$A$7:$G$9,7,0)</f>
        <v>0.2</v>
      </c>
      <c r="Z3834" s="2">
        <f>+VLOOKUP(IF(R3834&lt;0.1,0,IF(AND(R3834&gt;=0.1,R3834&lt;0.2),0.1,IF(AND(R3834&gt;=0.2,R3834&lt;0.3),0.2,IF(R3834&gt;0.3,0.3,)))),REFERENCIAS!$C:$D,2,0)*VLOOKUP($R$2,PONDERADORES!$A$11:$G$11,7,0)</f>
        <v>15</v>
      </c>
      <c r="AA3834" s="92"/>
      <c r="AB3834" s="95" t="e">
        <f t="shared" ca="1" si="235"/>
        <v>#REF!</v>
      </c>
      <c r="AC3834" s="23" t="e">
        <f ca="1">IF(AB3834&gt;REFERENCIAS!$C$62,REFERENCIAS!$B$62,IF(AND(AB3834&gt;=REFERENCIAS!$C$63,AB3834&lt;REFERENCIAS!$D$63),REFERENCIAS!$B$63,IF(AND(AB3834&gt;REFERENCIAS!$C$64,AB3834&lt;=REFERENCIAS!$D$64),REFERENCIAS!$B$64,IF(AND(AB3834&gt;=REFERENCIAS!$C$65,AB3834&lt;REFERENCIAS!$D$65),REFERENCIAS!$B$65, "Revisar"))))</f>
        <v>#REF!</v>
      </c>
      <c r="AD3834" s="94" t="e">
        <f ca="1">VLOOKUP(AC3834,REFERENCIAS!$B$62:$G$65,4,FALSE)</f>
        <v>#REF!</v>
      </c>
    </row>
    <row r="3835" spans="1:30" ht="17.25" x14ac:dyDescent="0.25">
      <c r="A3835" s="74"/>
      <c r="B3835" s="19"/>
      <c r="C3835" s="19"/>
      <c r="D3835" s="50"/>
      <c r="E3835" s="73"/>
      <c r="F3835" s="74"/>
      <c r="G3835" s="9"/>
      <c r="H3835" s="48"/>
      <c r="I3835" s="49">
        <f t="shared" ca="1" si="236"/>
        <v>2022</v>
      </c>
      <c r="J3835" s="22">
        <f t="shared" ca="1" si="233"/>
        <v>1</v>
      </c>
      <c r="K3835" s="19"/>
      <c r="L3835" s="73"/>
      <c r="M3835" s="74"/>
      <c r="N3835" s="19"/>
      <c r="O3835" s="73"/>
      <c r="P3835" s="82">
        <v>1</v>
      </c>
      <c r="Q3835" s="24">
        <v>1</v>
      </c>
      <c r="R3835" s="81">
        <f t="shared" si="234"/>
        <v>1</v>
      </c>
      <c r="S3835" s="87"/>
      <c r="T3835" s="19"/>
      <c r="U3835" s="25"/>
      <c r="V3835" s="25"/>
      <c r="W3835" s="81"/>
      <c r="X3835" s="91" t="e">
        <f ca="1">+VLOOKUP(#REF!,REFERENCIAS!$C:$D,2,0)*VLOOKUP(#REF!,PONDERADORES!A:P,IF(AND(INFORMACION!$T3835='REFERENCIAS RIESGO'!$C$36,INFORMACION!$F3835=REFERENCIAS!$C$24),16,IF(INFORMACION!$T3835='REFERENCIAS RIESGO'!$C$36,13,IF(INFORMACION!$F3835=REFERENCIAS!$C$24,10,7))),0)+VLOOKUP(K3835,REFERENCIAS!$C:$D,2,0)*VLOOKUP($K$2,PONDERADORES!A:P,IF(AND(INFORMACION!$T3835='REFERENCIAS RIESGO'!$C$36,INFORMACION!$F3835=REFERENCIAS!$C$24),16,IF(INFORMACION!$T3835='REFERENCIAS RIESGO'!$C$36,13,IF(INFORMACION!$F3835=REFERENCIAS!$C$24,10,7))),0)+VLOOKUP(L3835,REFERENCIAS!$C:$D,2,0)*VLOOKUP($L$2,PONDERADORES!A:P,IF(AND(INFORMACION!$T3835='REFERENCIAS RIESGO'!$C$36,INFORMACION!$F3835=REFERENCIAS!$C$24),16,IF(INFORMACION!$T3835='REFERENCIAS RIESGO'!$C$36,13,IF(INFORMACION!$F3835=REFERENCIAS!$C$24,10,7))),0)+VLOOKUP(F3835,REFERENCIAS!$C:$D,2,0)*VLOOKUP($F$2,PONDERADORES!A:P,IF(AND(INFORMACION!$T3835='REFERENCIAS RIESGO'!$C$36,INFORMACION!$F3835=REFERENCIAS!$C$24),16,IF(INFORMACION!$T3835='REFERENCIAS RIESGO'!$C$36,13,IF(INFORMACION!$F3835=REFERENCIAS!$C$24,10,7))),0)+VLOOKUP(T3835,REFERENCIAS!$C:$D,2,0)*VLOOKUP($T$2,PONDERADORES!A:P,IF(AND(INFORMACION!$T3835='REFERENCIAS RIESGO'!$C$36,INFORMACION!$F3835=REFERENCIAS!$C$24),16,IF(INFORMACION!$T3835='REFERENCIAS RIESGO'!$C$36,13,IF(INFORMACION!$F3835=REFERENCIAS!$C$24,10,7))),0)+VLOOKUP(IF(J3835&lt;=0.2,0.2,IF(AND(J3835&gt;0.2,J3835&lt;=0.4),0.4,IF(AND(J3835&gt;0.4,J3835&lt;=0.6),0.6,IF(AND(J3835&gt;0.6,J3835&lt;=0.8),0.8,IF(AND(J3835&gt;0.8,J3835&lt;=1),1))))),REFERENCIAS!$C:$D,2,0)*VLOOKUP($J$2,PONDERADORES!A:P,IF(AND(INFORMACION!$T3835='REFERENCIAS RIESGO'!$C$36,INFORMACION!$F3835=REFERENCIAS!$C$24),16,IF(INFORMACION!$T3835='REFERENCIAS RIESGO'!$C$36,13,IF(INFORMACION!$F3835=REFERENCIAS!$C$24,10,7))),0)</f>
        <v>#REF!</v>
      </c>
      <c r="Y3835" s="68">
        <f>+VLOOKUP(M3835,REFERENCIAS!$C:$D,2,0)*VLOOKUP($M$2,PONDERADORES!$A$7:$G$9,7,0)+VLOOKUP(N3835,REFERENCIAS!$C:$D,2,0)*VLOOKUP($N$2,PONDERADORES!$A$7:$G$9,7,0)+VLOOKUP(O3835,REFERENCIAS!$C:$D,2,0)*VLOOKUP($O$2,PONDERADORES!$A$7:$G$9,7,0)</f>
        <v>0.2</v>
      </c>
      <c r="Z3835" s="2">
        <f>+VLOOKUP(IF(R3835&lt;0.1,0,IF(AND(R3835&gt;=0.1,R3835&lt;0.2),0.1,IF(AND(R3835&gt;=0.2,R3835&lt;0.3),0.2,IF(R3835&gt;0.3,0.3,)))),REFERENCIAS!$C:$D,2,0)*VLOOKUP($R$2,PONDERADORES!$A$11:$G$11,7,0)</f>
        <v>15</v>
      </c>
      <c r="AA3835" s="92"/>
      <c r="AB3835" s="95" t="e">
        <f t="shared" ca="1" si="235"/>
        <v>#REF!</v>
      </c>
      <c r="AC3835" s="23" t="e">
        <f ca="1">IF(AB3835&gt;REFERENCIAS!$C$62,REFERENCIAS!$B$62,IF(AND(AB3835&gt;=REFERENCIAS!$C$63,AB3835&lt;REFERENCIAS!$D$63),REFERENCIAS!$B$63,IF(AND(AB3835&gt;REFERENCIAS!$C$64,AB3835&lt;=REFERENCIAS!$D$64),REFERENCIAS!$B$64,IF(AND(AB3835&gt;=REFERENCIAS!$C$65,AB3835&lt;REFERENCIAS!$D$65),REFERENCIAS!$B$65, "Revisar"))))</f>
        <v>#REF!</v>
      </c>
      <c r="AD3835" s="94" t="e">
        <f ca="1">VLOOKUP(AC3835,REFERENCIAS!$B$62:$G$65,4,FALSE)</f>
        <v>#REF!</v>
      </c>
    </row>
    <row r="3836" spans="1:30" ht="17.25" x14ac:dyDescent="0.25">
      <c r="A3836" s="74"/>
      <c r="B3836" s="19"/>
      <c r="C3836" s="19"/>
      <c r="D3836" s="50"/>
      <c r="E3836" s="73"/>
      <c r="F3836" s="74"/>
      <c r="G3836" s="9"/>
      <c r="H3836" s="48"/>
      <c r="I3836" s="49">
        <f t="shared" ca="1" si="236"/>
        <v>2022</v>
      </c>
      <c r="J3836" s="22">
        <f t="shared" ca="1" si="233"/>
        <v>1</v>
      </c>
      <c r="K3836" s="19"/>
      <c r="L3836" s="73"/>
      <c r="M3836" s="74"/>
      <c r="N3836" s="19"/>
      <c r="O3836" s="73"/>
      <c r="P3836" s="82">
        <v>1</v>
      </c>
      <c r="Q3836" s="24">
        <v>1</v>
      </c>
      <c r="R3836" s="81">
        <f t="shared" si="234"/>
        <v>1</v>
      </c>
      <c r="S3836" s="87"/>
      <c r="T3836" s="19"/>
      <c r="U3836" s="25"/>
      <c r="V3836" s="25"/>
      <c r="W3836" s="81"/>
      <c r="X3836" s="91" t="e">
        <f ca="1">+VLOOKUP(#REF!,REFERENCIAS!$C:$D,2,0)*VLOOKUP(#REF!,PONDERADORES!A:P,IF(AND(INFORMACION!$T3836='REFERENCIAS RIESGO'!$C$36,INFORMACION!$F3836=REFERENCIAS!$C$24),16,IF(INFORMACION!$T3836='REFERENCIAS RIESGO'!$C$36,13,IF(INFORMACION!$F3836=REFERENCIAS!$C$24,10,7))),0)+VLOOKUP(K3836,REFERENCIAS!$C:$D,2,0)*VLOOKUP($K$2,PONDERADORES!A:P,IF(AND(INFORMACION!$T3836='REFERENCIAS RIESGO'!$C$36,INFORMACION!$F3836=REFERENCIAS!$C$24),16,IF(INFORMACION!$T3836='REFERENCIAS RIESGO'!$C$36,13,IF(INFORMACION!$F3836=REFERENCIAS!$C$24,10,7))),0)+VLOOKUP(L3836,REFERENCIAS!$C:$D,2,0)*VLOOKUP($L$2,PONDERADORES!A:P,IF(AND(INFORMACION!$T3836='REFERENCIAS RIESGO'!$C$36,INFORMACION!$F3836=REFERENCIAS!$C$24),16,IF(INFORMACION!$T3836='REFERENCIAS RIESGO'!$C$36,13,IF(INFORMACION!$F3836=REFERENCIAS!$C$24,10,7))),0)+VLOOKUP(F3836,REFERENCIAS!$C:$D,2,0)*VLOOKUP($F$2,PONDERADORES!A:P,IF(AND(INFORMACION!$T3836='REFERENCIAS RIESGO'!$C$36,INFORMACION!$F3836=REFERENCIAS!$C$24),16,IF(INFORMACION!$T3836='REFERENCIAS RIESGO'!$C$36,13,IF(INFORMACION!$F3836=REFERENCIAS!$C$24,10,7))),0)+VLOOKUP(T3836,REFERENCIAS!$C:$D,2,0)*VLOOKUP($T$2,PONDERADORES!A:P,IF(AND(INFORMACION!$T3836='REFERENCIAS RIESGO'!$C$36,INFORMACION!$F3836=REFERENCIAS!$C$24),16,IF(INFORMACION!$T3836='REFERENCIAS RIESGO'!$C$36,13,IF(INFORMACION!$F3836=REFERENCIAS!$C$24,10,7))),0)+VLOOKUP(IF(J3836&lt;=0.2,0.2,IF(AND(J3836&gt;0.2,J3836&lt;=0.4),0.4,IF(AND(J3836&gt;0.4,J3836&lt;=0.6),0.6,IF(AND(J3836&gt;0.6,J3836&lt;=0.8),0.8,IF(AND(J3836&gt;0.8,J3836&lt;=1),1))))),REFERENCIAS!$C:$D,2,0)*VLOOKUP($J$2,PONDERADORES!A:P,IF(AND(INFORMACION!$T3836='REFERENCIAS RIESGO'!$C$36,INFORMACION!$F3836=REFERENCIAS!$C$24),16,IF(INFORMACION!$T3836='REFERENCIAS RIESGO'!$C$36,13,IF(INFORMACION!$F3836=REFERENCIAS!$C$24,10,7))),0)</f>
        <v>#REF!</v>
      </c>
      <c r="Y3836" s="68">
        <f>+VLOOKUP(M3836,REFERENCIAS!$C:$D,2,0)*VLOOKUP($M$2,PONDERADORES!$A$7:$G$9,7,0)+VLOOKUP(N3836,REFERENCIAS!$C:$D,2,0)*VLOOKUP($N$2,PONDERADORES!$A$7:$G$9,7,0)+VLOOKUP(O3836,REFERENCIAS!$C:$D,2,0)*VLOOKUP($O$2,PONDERADORES!$A$7:$G$9,7,0)</f>
        <v>0.2</v>
      </c>
      <c r="Z3836" s="2">
        <f>+VLOOKUP(IF(R3836&lt;0.1,0,IF(AND(R3836&gt;=0.1,R3836&lt;0.2),0.1,IF(AND(R3836&gt;=0.2,R3836&lt;0.3),0.2,IF(R3836&gt;0.3,0.3,)))),REFERENCIAS!$C:$D,2,0)*VLOOKUP($R$2,PONDERADORES!$A$11:$G$11,7,0)</f>
        <v>15</v>
      </c>
      <c r="AA3836" s="92"/>
      <c r="AB3836" s="95" t="e">
        <f t="shared" ca="1" si="235"/>
        <v>#REF!</v>
      </c>
      <c r="AC3836" s="23" t="e">
        <f ca="1">IF(AB3836&gt;REFERENCIAS!$C$62,REFERENCIAS!$B$62,IF(AND(AB3836&gt;=REFERENCIAS!$C$63,AB3836&lt;REFERENCIAS!$D$63),REFERENCIAS!$B$63,IF(AND(AB3836&gt;REFERENCIAS!$C$64,AB3836&lt;=REFERENCIAS!$D$64),REFERENCIAS!$B$64,IF(AND(AB3836&gt;=REFERENCIAS!$C$65,AB3836&lt;REFERENCIAS!$D$65),REFERENCIAS!$B$65, "Revisar"))))</f>
        <v>#REF!</v>
      </c>
      <c r="AD3836" s="94" t="e">
        <f ca="1">VLOOKUP(AC3836,REFERENCIAS!$B$62:$G$65,4,FALSE)</f>
        <v>#REF!</v>
      </c>
    </row>
    <row r="3837" spans="1:30" ht="17.25" x14ac:dyDescent="0.25">
      <c r="A3837" s="74"/>
      <c r="B3837" s="19"/>
      <c r="C3837" s="19"/>
      <c r="D3837" s="50"/>
      <c r="E3837" s="73"/>
      <c r="F3837" s="74"/>
      <c r="G3837" s="9"/>
      <c r="H3837" s="48"/>
      <c r="I3837" s="49">
        <f t="shared" ca="1" si="236"/>
        <v>2022</v>
      </c>
      <c r="J3837" s="22">
        <f t="shared" ca="1" si="233"/>
        <v>1</v>
      </c>
      <c r="K3837" s="19"/>
      <c r="L3837" s="73"/>
      <c r="M3837" s="74"/>
      <c r="N3837" s="19"/>
      <c r="O3837" s="73"/>
      <c r="P3837" s="82">
        <v>1</v>
      </c>
      <c r="Q3837" s="24">
        <v>1</v>
      </c>
      <c r="R3837" s="81">
        <f t="shared" si="234"/>
        <v>1</v>
      </c>
      <c r="S3837" s="87"/>
      <c r="T3837" s="19"/>
      <c r="U3837" s="25"/>
      <c r="V3837" s="25"/>
      <c r="W3837" s="81"/>
      <c r="X3837" s="91" t="e">
        <f ca="1">+VLOOKUP(#REF!,REFERENCIAS!$C:$D,2,0)*VLOOKUP(#REF!,PONDERADORES!A:P,IF(AND(INFORMACION!$T3837='REFERENCIAS RIESGO'!$C$36,INFORMACION!$F3837=REFERENCIAS!$C$24),16,IF(INFORMACION!$T3837='REFERENCIAS RIESGO'!$C$36,13,IF(INFORMACION!$F3837=REFERENCIAS!$C$24,10,7))),0)+VLOOKUP(K3837,REFERENCIAS!$C:$D,2,0)*VLOOKUP($K$2,PONDERADORES!A:P,IF(AND(INFORMACION!$T3837='REFERENCIAS RIESGO'!$C$36,INFORMACION!$F3837=REFERENCIAS!$C$24),16,IF(INFORMACION!$T3837='REFERENCIAS RIESGO'!$C$36,13,IF(INFORMACION!$F3837=REFERENCIAS!$C$24,10,7))),0)+VLOOKUP(L3837,REFERENCIAS!$C:$D,2,0)*VLOOKUP($L$2,PONDERADORES!A:P,IF(AND(INFORMACION!$T3837='REFERENCIAS RIESGO'!$C$36,INFORMACION!$F3837=REFERENCIAS!$C$24),16,IF(INFORMACION!$T3837='REFERENCIAS RIESGO'!$C$36,13,IF(INFORMACION!$F3837=REFERENCIAS!$C$24,10,7))),0)+VLOOKUP(F3837,REFERENCIAS!$C:$D,2,0)*VLOOKUP($F$2,PONDERADORES!A:P,IF(AND(INFORMACION!$T3837='REFERENCIAS RIESGO'!$C$36,INFORMACION!$F3837=REFERENCIAS!$C$24),16,IF(INFORMACION!$T3837='REFERENCIAS RIESGO'!$C$36,13,IF(INFORMACION!$F3837=REFERENCIAS!$C$24,10,7))),0)+VLOOKUP(T3837,REFERENCIAS!$C:$D,2,0)*VLOOKUP($T$2,PONDERADORES!A:P,IF(AND(INFORMACION!$T3837='REFERENCIAS RIESGO'!$C$36,INFORMACION!$F3837=REFERENCIAS!$C$24),16,IF(INFORMACION!$T3837='REFERENCIAS RIESGO'!$C$36,13,IF(INFORMACION!$F3837=REFERENCIAS!$C$24,10,7))),0)+VLOOKUP(IF(J3837&lt;=0.2,0.2,IF(AND(J3837&gt;0.2,J3837&lt;=0.4),0.4,IF(AND(J3837&gt;0.4,J3837&lt;=0.6),0.6,IF(AND(J3837&gt;0.6,J3837&lt;=0.8),0.8,IF(AND(J3837&gt;0.8,J3837&lt;=1),1))))),REFERENCIAS!$C:$D,2,0)*VLOOKUP($J$2,PONDERADORES!A:P,IF(AND(INFORMACION!$T3837='REFERENCIAS RIESGO'!$C$36,INFORMACION!$F3837=REFERENCIAS!$C$24),16,IF(INFORMACION!$T3837='REFERENCIAS RIESGO'!$C$36,13,IF(INFORMACION!$F3837=REFERENCIAS!$C$24,10,7))),0)</f>
        <v>#REF!</v>
      </c>
      <c r="Y3837" s="68">
        <f>+VLOOKUP(M3837,REFERENCIAS!$C:$D,2,0)*VLOOKUP($M$2,PONDERADORES!$A$7:$G$9,7,0)+VLOOKUP(N3837,REFERENCIAS!$C:$D,2,0)*VLOOKUP($N$2,PONDERADORES!$A$7:$G$9,7,0)+VLOOKUP(O3837,REFERENCIAS!$C:$D,2,0)*VLOOKUP($O$2,PONDERADORES!$A$7:$G$9,7,0)</f>
        <v>0.2</v>
      </c>
      <c r="Z3837" s="2">
        <f>+VLOOKUP(IF(R3837&lt;0.1,0,IF(AND(R3837&gt;=0.1,R3837&lt;0.2),0.1,IF(AND(R3837&gt;=0.2,R3837&lt;0.3),0.2,IF(R3837&gt;0.3,0.3,)))),REFERENCIAS!$C:$D,2,0)*VLOOKUP($R$2,PONDERADORES!$A$11:$G$11,7,0)</f>
        <v>15</v>
      </c>
      <c r="AA3837" s="92"/>
      <c r="AB3837" s="95" t="e">
        <f t="shared" ca="1" si="235"/>
        <v>#REF!</v>
      </c>
      <c r="AC3837" s="23" t="e">
        <f ca="1">IF(AB3837&gt;REFERENCIAS!$C$62,REFERENCIAS!$B$62,IF(AND(AB3837&gt;=REFERENCIAS!$C$63,AB3837&lt;REFERENCIAS!$D$63),REFERENCIAS!$B$63,IF(AND(AB3837&gt;REFERENCIAS!$C$64,AB3837&lt;=REFERENCIAS!$D$64),REFERENCIAS!$B$64,IF(AND(AB3837&gt;=REFERENCIAS!$C$65,AB3837&lt;REFERENCIAS!$D$65),REFERENCIAS!$B$65, "Revisar"))))</f>
        <v>#REF!</v>
      </c>
      <c r="AD3837" s="94" t="e">
        <f ca="1">VLOOKUP(AC3837,REFERENCIAS!$B$62:$G$65,4,FALSE)</f>
        <v>#REF!</v>
      </c>
    </row>
    <row r="3838" spans="1:30" ht="17.25" x14ac:dyDescent="0.25">
      <c r="A3838" s="74"/>
      <c r="B3838" s="19"/>
      <c r="C3838" s="19"/>
      <c r="D3838" s="50"/>
      <c r="E3838" s="73"/>
      <c r="F3838" s="74"/>
      <c r="G3838" s="9"/>
      <c r="H3838" s="48"/>
      <c r="I3838" s="49">
        <f t="shared" ca="1" si="236"/>
        <v>2022</v>
      </c>
      <c r="J3838" s="22">
        <f t="shared" ca="1" si="233"/>
        <v>1</v>
      </c>
      <c r="K3838" s="19"/>
      <c r="L3838" s="73"/>
      <c r="M3838" s="74"/>
      <c r="N3838" s="19"/>
      <c r="O3838" s="73"/>
      <c r="P3838" s="82">
        <v>1</v>
      </c>
      <c r="Q3838" s="24">
        <v>1</v>
      </c>
      <c r="R3838" s="81">
        <f t="shared" si="234"/>
        <v>1</v>
      </c>
      <c r="S3838" s="87"/>
      <c r="T3838" s="19"/>
      <c r="U3838" s="25"/>
      <c r="V3838" s="25"/>
      <c r="W3838" s="81"/>
      <c r="X3838" s="91" t="e">
        <f ca="1">+VLOOKUP(#REF!,REFERENCIAS!$C:$D,2,0)*VLOOKUP(#REF!,PONDERADORES!A:P,IF(AND(INFORMACION!$T3838='REFERENCIAS RIESGO'!$C$36,INFORMACION!$F3838=REFERENCIAS!$C$24),16,IF(INFORMACION!$T3838='REFERENCIAS RIESGO'!$C$36,13,IF(INFORMACION!$F3838=REFERENCIAS!$C$24,10,7))),0)+VLOOKUP(K3838,REFERENCIAS!$C:$D,2,0)*VLOOKUP($K$2,PONDERADORES!A:P,IF(AND(INFORMACION!$T3838='REFERENCIAS RIESGO'!$C$36,INFORMACION!$F3838=REFERENCIAS!$C$24),16,IF(INFORMACION!$T3838='REFERENCIAS RIESGO'!$C$36,13,IF(INFORMACION!$F3838=REFERENCIAS!$C$24,10,7))),0)+VLOOKUP(L3838,REFERENCIAS!$C:$D,2,0)*VLOOKUP($L$2,PONDERADORES!A:P,IF(AND(INFORMACION!$T3838='REFERENCIAS RIESGO'!$C$36,INFORMACION!$F3838=REFERENCIAS!$C$24),16,IF(INFORMACION!$T3838='REFERENCIAS RIESGO'!$C$36,13,IF(INFORMACION!$F3838=REFERENCIAS!$C$24,10,7))),0)+VLOOKUP(F3838,REFERENCIAS!$C:$D,2,0)*VLOOKUP($F$2,PONDERADORES!A:P,IF(AND(INFORMACION!$T3838='REFERENCIAS RIESGO'!$C$36,INFORMACION!$F3838=REFERENCIAS!$C$24),16,IF(INFORMACION!$T3838='REFERENCIAS RIESGO'!$C$36,13,IF(INFORMACION!$F3838=REFERENCIAS!$C$24,10,7))),0)+VLOOKUP(T3838,REFERENCIAS!$C:$D,2,0)*VLOOKUP($T$2,PONDERADORES!A:P,IF(AND(INFORMACION!$T3838='REFERENCIAS RIESGO'!$C$36,INFORMACION!$F3838=REFERENCIAS!$C$24),16,IF(INFORMACION!$T3838='REFERENCIAS RIESGO'!$C$36,13,IF(INFORMACION!$F3838=REFERENCIAS!$C$24,10,7))),0)+VLOOKUP(IF(J3838&lt;=0.2,0.2,IF(AND(J3838&gt;0.2,J3838&lt;=0.4),0.4,IF(AND(J3838&gt;0.4,J3838&lt;=0.6),0.6,IF(AND(J3838&gt;0.6,J3838&lt;=0.8),0.8,IF(AND(J3838&gt;0.8,J3838&lt;=1),1))))),REFERENCIAS!$C:$D,2,0)*VLOOKUP($J$2,PONDERADORES!A:P,IF(AND(INFORMACION!$T3838='REFERENCIAS RIESGO'!$C$36,INFORMACION!$F3838=REFERENCIAS!$C$24),16,IF(INFORMACION!$T3838='REFERENCIAS RIESGO'!$C$36,13,IF(INFORMACION!$F3838=REFERENCIAS!$C$24,10,7))),0)</f>
        <v>#REF!</v>
      </c>
      <c r="Y3838" s="68">
        <f>+VLOOKUP(M3838,REFERENCIAS!$C:$D,2,0)*VLOOKUP($M$2,PONDERADORES!$A$7:$G$9,7,0)+VLOOKUP(N3838,REFERENCIAS!$C:$D,2,0)*VLOOKUP($N$2,PONDERADORES!$A$7:$G$9,7,0)+VLOOKUP(O3838,REFERENCIAS!$C:$D,2,0)*VLOOKUP($O$2,PONDERADORES!$A$7:$G$9,7,0)</f>
        <v>0.2</v>
      </c>
      <c r="Z3838" s="2">
        <f>+VLOOKUP(IF(R3838&lt;0.1,0,IF(AND(R3838&gt;=0.1,R3838&lt;0.2),0.1,IF(AND(R3838&gt;=0.2,R3838&lt;0.3),0.2,IF(R3838&gt;0.3,0.3,)))),REFERENCIAS!$C:$D,2,0)*VLOOKUP($R$2,PONDERADORES!$A$11:$G$11,7,0)</f>
        <v>15</v>
      </c>
      <c r="AA3838" s="92"/>
      <c r="AB3838" s="95" t="e">
        <f t="shared" ca="1" si="235"/>
        <v>#REF!</v>
      </c>
      <c r="AC3838" s="23" t="e">
        <f ca="1">IF(AB3838&gt;REFERENCIAS!$C$62,REFERENCIAS!$B$62,IF(AND(AB3838&gt;=REFERENCIAS!$C$63,AB3838&lt;REFERENCIAS!$D$63),REFERENCIAS!$B$63,IF(AND(AB3838&gt;REFERENCIAS!$C$64,AB3838&lt;=REFERENCIAS!$D$64),REFERENCIAS!$B$64,IF(AND(AB3838&gt;=REFERENCIAS!$C$65,AB3838&lt;REFERENCIAS!$D$65),REFERENCIAS!$B$65, "Revisar"))))</f>
        <v>#REF!</v>
      </c>
      <c r="AD3838" s="94" t="e">
        <f ca="1">VLOOKUP(AC3838,REFERENCIAS!$B$62:$G$65,4,FALSE)</f>
        <v>#REF!</v>
      </c>
    </row>
    <row r="3839" spans="1:30" ht="17.25" x14ac:dyDescent="0.25">
      <c r="A3839" s="74"/>
      <c r="B3839" s="19"/>
      <c r="C3839" s="19"/>
      <c r="D3839" s="50"/>
      <c r="E3839" s="73"/>
      <c r="F3839" s="74"/>
      <c r="G3839" s="9"/>
      <c r="H3839" s="48"/>
      <c r="I3839" s="49">
        <f t="shared" ca="1" si="236"/>
        <v>2022</v>
      </c>
      <c r="J3839" s="22">
        <f t="shared" ca="1" si="233"/>
        <v>1</v>
      </c>
      <c r="K3839" s="19"/>
      <c r="L3839" s="73"/>
      <c r="M3839" s="74"/>
      <c r="N3839" s="19"/>
      <c r="O3839" s="73"/>
      <c r="P3839" s="82">
        <v>1</v>
      </c>
      <c r="Q3839" s="24">
        <v>1</v>
      </c>
      <c r="R3839" s="81">
        <f t="shared" si="234"/>
        <v>1</v>
      </c>
      <c r="S3839" s="87"/>
      <c r="T3839" s="19"/>
      <c r="U3839" s="25"/>
      <c r="V3839" s="25"/>
      <c r="W3839" s="81"/>
      <c r="X3839" s="91" t="e">
        <f ca="1">+VLOOKUP(#REF!,REFERENCIAS!$C:$D,2,0)*VLOOKUP(#REF!,PONDERADORES!A:P,IF(AND(INFORMACION!$T3839='REFERENCIAS RIESGO'!$C$36,INFORMACION!$F3839=REFERENCIAS!$C$24),16,IF(INFORMACION!$T3839='REFERENCIAS RIESGO'!$C$36,13,IF(INFORMACION!$F3839=REFERENCIAS!$C$24,10,7))),0)+VLOOKUP(K3839,REFERENCIAS!$C:$D,2,0)*VLOOKUP($K$2,PONDERADORES!A:P,IF(AND(INFORMACION!$T3839='REFERENCIAS RIESGO'!$C$36,INFORMACION!$F3839=REFERENCIAS!$C$24),16,IF(INFORMACION!$T3839='REFERENCIAS RIESGO'!$C$36,13,IF(INFORMACION!$F3839=REFERENCIAS!$C$24,10,7))),0)+VLOOKUP(L3839,REFERENCIAS!$C:$D,2,0)*VLOOKUP($L$2,PONDERADORES!A:P,IF(AND(INFORMACION!$T3839='REFERENCIAS RIESGO'!$C$36,INFORMACION!$F3839=REFERENCIAS!$C$24),16,IF(INFORMACION!$T3839='REFERENCIAS RIESGO'!$C$36,13,IF(INFORMACION!$F3839=REFERENCIAS!$C$24,10,7))),0)+VLOOKUP(F3839,REFERENCIAS!$C:$D,2,0)*VLOOKUP($F$2,PONDERADORES!A:P,IF(AND(INFORMACION!$T3839='REFERENCIAS RIESGO'!$C$36,INFORMACION!$F3839=REFERENCIAS!$C$24),16,IF(INFORMACION!$T3839='REFERENCIAS RIESGO'!$C$36,13,IF(INFORMACION!$F3839=REFERENCIAS!$C$24,10,7))),0)+VLOOKUP(T3839,REFERENCIAS!$C:$D,2,0)*VLOOKUP($T$2,PONDERADORES!A:P,IF(AND(INFORMACION!$T3839='REFERENCIAS RIESGO'!$C$36,INFORMACION!$F3839=REFERENCIAS!$C$24),16,IF(INFORMACION!$T3839='REFERENCIAS RIESGO'!$C$36,13,IF(INFORMACION!$F3839=REFERENCIAS!$C$24,10,7))),0)+VLOOKUP(IF(J3839&lt;=0.2,0.2,IF(AND(J3839&gt;0.2,J3839&lt;=0.4),0.4,IF(AND(J3839&gt;0.4,J3839&lt;=0.6),0.6,IF(AND(J3839&gt;0.6,J3839&lt;=0.8),0.8,IF(AND(J3839&gt;0.8,J3839&lt;=1),1))))),REFERENCIAS!$C:$D,2,0)*VLOOKUP($J$2,PONDERADORES!A:P,IF(AND(INFORMACION!$T3839='REFERENCIAS RIESGO'!$C$36,INFORMACION!$F3839=REFERENCIAS!$C$24),16,IF(INFORMACION!$T3839='REFERENCIAS RIESGO'!$C$36,13,IF(INFORMACION!$F3839=REFERENCIAS!$C$24,10,7))),0)</f>
        <v>#REF!</v>
      </c>
      <c r="Y3839" s="68">
        <f>+VLOOKUP(M3839,REFERENCIAS!$C:$D,2,0)*VLOOKUP($M$2,PONDERADORES!$A$7:$G$9,7,0)+VLOOKUP(N3839,REFERENCIAS!$C:$D,2,0)*VLOOKUP($N$2,PONDERADORES!$A$7:$G$9,7,0)+VLOOKUP(O3839,REFERENCIAS!$C:$D,2,0)*VLOOKUP($O$2,PONDERADORES!$A$7:$G$9,7,0)</f>
        <v>0.2</v>
      </c>
      <c r="Z3839" s="2">
        <f>+VLOOKUP(IF(R3839&lt;0.1,0,IF(AND(R3839&gt;=0.1,R3839&lt;0.2),0.1,IF(AND(R3839&gt;=0.2,R3839&lt;0.3),0.2,IF(R3839&gt;0.3,0.3,)))),REFERENCIAS!$C:$D,2,0)*VLOOKUP($R$2,PONDERADORES!$A$11:$G$11,7,0)</f>
        <v>15</v>
      </c>
      <c r="AA3839" s="92"/>
      <c r="AB3839" s="95" t="e">
        <f t="shared" ca="1" si="235"/>
        <v>#REF!</v>
      </c>
      <c r="AC3839" s="23" t="e">
        <f ca="1">IF(AB3839&gt;REFERENCIAS!$C$62,REFERENCIAS!$B$62,IF(AND(AB3839&gt;=REFERENCIAS!$C$63,AB3839&lt;REFERENCIAS!$D$63),REFERENCIAS!$B$63,IF(AND(AB3839&gt;REFERENCIAS!$C$64,AB3839&lt;=REFERENCIAS!$D$64),REFERENCIAS!$B$64,IF(AND(AB3839&gt;=REFERENCIAS!$C$65,AB3839&lt;REFERENCIAS!$D$65),REFERENCIAS!$B$65, "Revisar"))))</f>
        <v>#REF!</v>
      </c>
      <c r="AD3839" s="94" t="e">
        <f ca="1">VLOOKUP(AC3839,REFERENCIAS!$B$62:$G$65,4,FALSE)</f>
        <v>#REF!</v>
      </c>
    </row>
    <row r="3840" spans="1:30" ht="17.25" x14ac:dyDescent="0.25">
      <c r="A3840" s="74"/>
      <c r="B3840" s="19"/>
      <c r="C3840" s="19"/>
      <c r="D3840" s="50"/>
      <c r="E3840" s="73"/>
      <c r="F3840" s="74"/>
      <c r="G3840" s="9"/>
      <c r="H3840" s="48"/>
      <c r="I3840" s="49">
        <f t="shared" ca="1" si="236"/>
        <v>2022</v>
      </c>
      <c r="J3840" s="22">
        <f t="shared" ca="1" si="233"/>
        <v>1</v>
      </c>
      <c r="K3840" s="19"/>
      <c r="L3840" s="73"/>
      <c r="M3840" s="74"/>
      <c r="N3840" s="19"/>
      <c r="O3840" s="73"/>
      <c r="P3840" s="82">
        <v>1</v>
      </c>
      <c r="Q3840" s="24">
        <v>1</v>
      </c>
      <c r="R3840" s="81">
        <f t="shared" si="234"/>
        <v>1</v>
      </c>
      <c r="S3840" s="87"/>
      <c r="T3840" s="19"/>
      <c r="U3840" s="25"/>
      <c r="V3840" s="25"/>
      <c r="W3840" s="81"/>
      <c r="X3840" s="91" t="e">
        <f ca="1">+VLOOKUP(#REF!,REFERENCIAS!$C:$D,2,0)*VLOOKUP(#REF!,PONDERADORES!A:P,IF(AND(INFORMACION!$T3840='REFERENCIAS RIESGO'!$C$36,INFORMACION!$F3840=REFERENCIAS!$C$24),16,IF(INFORMACION!$T3840='REFERENCIAS RIESGO'!$C$36,13,IF(INFORMACION!$F3840=REFERENCIAS!$C$24,10,7))),0)+VLOOKUP(K3840,REFERENCIAS!$C:$D,2,0)*VLOOKUP($K$2,PONDERADORES!A:P,IF(AND(INFORMACION!$T3840='REFERENCIAS RIESGO'!$C$36,INFORMACION!$F3840=REFERENCIAS!$C$24),16,IF(INFORMACION!$T3840='REFERENCIAS RIESGO'!$C$36,13,IF(INFORMACION!$F3840=REFERENCIAS!$C$24,10,7))),0)+VLOOKUP(L3840,REFERENCIAS!$C:$D,2,0)*VLOOKUP($L$2,PONDERADORES!A:P,IF(AND(INFORMACION!$T3840='REFERENCIAS RIESGO'!$C$36,INFORMACION!$F3840=REFERENCIAS!$C$24),16,IF(INFORMACION!$T3840='REFERENCIAS RIESGO'!$C$36,13,IF(INFORMACION!$F3840=REFERENCIAS!$C$24,10,7))),0)+VLOOKUP(F3840,REFERENCIAS!$C:$D,2,0)*VLOOKUP($F$2,PONDERADORES!A:P,IF(AND(INFORMACION!$T3840='REFERENCIAS RIESGO'!$C$36,INFORMACION!$F3840=REFERENCIAS!$C$24),16,IF(INFORMACION!$T3840='REFERENCIAS RIESGO'!$C$36,13,IF(INFORMACION!$F3840=REFERENCIAS!$C$24,10,7))),0)+VLOOKUP(T3840,REFERENCIAS!$C:$D,2,0)*VLOOKUP($T$2,PONDERADORES!A:P,IF(AND(INFORMACION!$T3840='REFERENCIAS RIESGO'!$C$36,INFORMACION!$F3840=REFERENCIAS!$C$24),16,IF(INFORMACION!$T3840='REFERENCIAS RIESGO'!$C$36,13,IF(INFORMACION!$F3840=REFERENCIAS!$C$24,10,7))),0)+VLOOKUP(IF(J3840&lt;=0.2,0.2,IF(AND(J3840&gt;0.2,J3840&lt;=0.4),0.4,IF(AND(J3840&gt;0.4,J3840&lt;=0.6),0.6,IF(AND(J3840&gt;0.6,J3840&lt;=0.8),0.8,IF(AND(J3840&gt;0.8,J3840&lt;=1),1))))),REFERENCIAS!$C:$D,2,0)*VLOOKUP($J$2,PONDERADORES!A:P,IF(AND(INFORMACION!$T3840='REFERENCIAS RIESGO'!$C$36,INFORMACION!$F3840=REFERENCIAS!$C$24),16,IF(INFORMACION!$T3840='REFERENCIAS RIESGO'!$C$36,13,IF(INFORMACION!$F3840=REFERENCIAS!$C$24,10,7))),0)</f>
        <v>#REF!</v>
      </c>
      <c r="Y3840" s="68">
        <f>+VLOOKUP(M3840,REFERENCIAS!$C:$D,2,0)*VLOOKUP($M$2,PONDERADORES!$A$7:$G$9,7,0)+VLOOKUP(N3840,REFERENCIAS!$C:$D,2,0)*VLOOKUP($N$2,PONDERADORES!$A$7:$G$9,7,0)+VLOOKUP(O3840,REFERENCIAS!$C:$D,2,0)*VLOOKUP($O$2,PONDERADORES!$A$7:$G$9,7,0)</f>
        <v>0.2</v>
      </c>
      <c r="Z3840" s="2">
        <f>+VLOOKUP(IF(R3840&lt;0.1,0,IF(AND(R3840&gt;=0.1,R3840&lt;0.2),0.1,IF(AND(R3840&gt;=0.2,R3840&lt;0.3),0.2,IF(R3840&gt;0.3,0.3,)))),REFERENCIAS!$C:$D,2,0)*VLOOKUP($R$2,PONDERADORES!$A$11:$G$11,7,0)</f>
        <v>15</v>
      </c>
      <c r="AA3840" s="92"/>
      <c r="AB3840" s="95" t="e">
        <f t="shared" ca="1" si="235"/>
        <v>#REF!</v>
      </c>
      <c r="AC3840" s="23" t="e">
        <f ca="1">IF(AB3840&gt;REFERENCIAS!$C$62,REFERENCIAS!$B$62,IF(AND(AB3840&gt;=REFERENCIAS!$C$63,AB3840&lt;REFERENCIAS!$D$63),REFERENCIAS!$B$63,IF(AND(AB3840&gt;REFERENCIAS!$C$64,AB3840&lt;=REFERENCIAS!$D$64),REFERENCIAS!$B$64,IF(AND(AB3840&gt;=REFERENCIAS!$C$65,AB3840&lt;REFERENCIAS!$D$65),REFERENCIAS!$B$65, "Revisar"))))</f>
        <v>#REF!</v>
      </c>
      <c r="AD3840" s="94" t="e">
        <f ca="1">VLOOKUP(AC3840,REFERENCIAS!$B$62:$G$65,4,FALSE)</f>
        <v>#REF!</v>
      </c>
    </row>
    <row r="3841" spans="1:30" ht="17.25" x14ac:dyDescent="0.25">
      <c r="A3841" s="74"/>
      <c r="B3841" s="19"/>
      <c r="C3841" s="19"/>
      <c r="D3841" s="50"/>
      <c r="E3841" s="73"/>
      <c r="F3841" s="74"/>
      <c r="G3841" s="9"/>
      <c r="H3841" s="48"/>
      <c r="I3841" s="49">
        <f t="shared" ca="1" si="236"/>
        <v>2022</v>
      </c>
      <c r="J3841" s="22">
        <f t="shared" ca="1" si="233"/>
        <v>1</v>
      </c>
      <c r="K3841" s="19"/>
      <c r="L3841" s="73"/>
      <c r="M3841" s="74"/>
      <c r="N3841" s="19"/>
      <c r="O3841" s="73"/>
      <c r="P3841" s="82">
        <v>1</v>
      </c>
      <c r="Q3841" s="24">
        <v>1</v>
      </c>
      <c r="R3841" s="81">
        <f t="shared" si="234"/>
        <v>1</v>
      </c>
      <c r="S3841" s="87"/>
      <c r="T3841" s="19"/>
      <c r="U3841" s="25"/>
      <c r="V3841" s="25"/>
      <c r="W3841" s="81"/>
      <c r="X3841" s="91" t="e">
        <f ca="1">+VLOOKUP(#REF!,REFERENCIAS!$C:$D,2,0)*VLOOKUP(#REF!,PONDERADORES!A:P,IF(AND(INFORMACION!$T3841='REFERENCIAS RIESGO'!$C$36,INFORMACION!$F3841=REFERENCIAS!$C$24),16,IF(INFORMACION!$T3841='REFERENCIAS RIESGO'!$C$36,13,IF(INFORMACION!$F3841=REFERENCIAS!$C$24,10,7))),0)+VLOOKUP(K3841,REFERENCIAS!$C:$D,2,0)*VLOOKUP($K$2,PONDERADORES!A:P,IF(AND(INFORMACION!$T3841='REFERENCIAS RIESGO'!$C$36,INFORMACION!$F3841=REFERENCIAS!$C$24),16,IF(INFORMACION!$T3841='REFERENCIAS RIESGO'!$C$36,13,IF(INFORMACION!$F3841=REFERENCIAS!$C$24,10,7))),0)+VLOOKUP(L3841,REFERENCIAS!$C:$D,2,0)*VLOOKUP($L$2,PONDERADORES!A:P,IF(AND(INFORMACION!$T3841='REFERENCIAS RIESGO'!$C$36,INFORMACION!$F3841=REFERENCIAS!$C$24),16,IF(INFORMACION!$T3841='REFERENCIAS RIESGO'!$C$36,13,IF(INFORMACION!$F3841=REFERENCIAS!$C$24,10,7))),0)+VLOOKUP(F3841,REFERENCIAS!$C:$D,2,0)*VLOOKUP($F$2,PONDERADORES!A:P,IF(AND(INFORMACION!$T3841='REFERENCIAS RIESGO'!$C$36,INFORMACION!$F3841=REFERENCIAS!$C$24),16,IF(INFORMACION!$T3841='REFERENCIAS RIESGO'!$C$36,13,IF(INFORMACION!$F3841=REFERENCIAS!$C$24,10,7))),0)+VLOOKUP(T3841,REFERENCIAS!$C:$D,2,0)*VLOOKUP($T$2,PONDERADORES!A:P,IF(AND(INFORMACION!$T3841='REFERENCIAS RIESGO'!$C$36,INFORMACION!$F3841=REFERENCIAS!$C$24),16,IF(INFORMACION!$T3841='REFERENCIAS RIESGO'!$C$36,13,IF(INFORMACION!$F3841=REFERENCIAS!$C$24,10,7))),0)+VLOOKUP(IF(J3841&lt;=0.2,0.2,IF(AND(J3841&gt;0.2,J3841&lt;=0.4),0.4,IF(AND(J3841&gt;0.4,J3841&lt;=0.6),0.6,IF(AND(J3841&gt;0.6,J3841&lt;=0.8),0.8,IF(AND(J3841&gt;0.8,J3841&lt;=1),1))))),REFERENCIAS!$C:$D,2,0)*VLOOKUP($J$2,PONDERADORES!A:P,IF(AND(INFORMACION!$T3841='REFERENCIAS RIESGO'!$C$36,INFORMACION!$F3841=REFERENCIAS!$C$24),16,IF(INFORMACION!$T3841='REFERENCIAS RIESGO'!$C$36,13,IF(INFORMACION!$F3841=REFERENCIAS!$C$24,10,7))),0)</f>
        <v>#REF!</v>
      </c>
      <c r="Y3841" s="68">
        <f>+VLOOKUP(M3841,REFERENCIAS!$C:$D,2,0)*VLOOKUP($M$2,PONDERADORES!$A$7:$G$9,7,0)+VLOOKUP(N3841,REFERENCIAS!$C:$D,2,0)*VLOOKUP($N$2,PONDERADORES!$A$7:$G$9,7,0)+VLOOKUP(O3841,REFERENCIAS!$C:$D,2,0)*VLOOKUP($O$2,PONDERADORES!$A$7:$G$9,7,0)</f>
        <v>0.2</v>
      </c>
      <c r="Z3841" s="2">
        <f>+VLOOKUP(IF(R3841&lt;0.1,0,IF(AND(R3841&gt;=0.1,R3841&lt;0.2),0.1,IF(AND(R3841&gt;=0.2,R3841&lt;0.3),0.2,IF(R3841&gt;0.3,0.3,)))),REFERENCIAS!$C:$D,2,0)*VLOOKUP($R$2,PONDERADORES!$A$11:$G$11,7,0)</f>
        <v>15</v>
      </c>
      <c r="AA3841" s="92"/>
      <c r="AB3841" s="95" t="e">
        <f t="shared" ca="1" si="235"/>
        <v>#REF!</v>
      </c>
      <c r="AC3841" s="23" t="e">
        <f ca="1">IF(AB3841&gt;REFERENCIAS!$C$62,REFERENCIAS!$B$62,IF(AND(AB3841&gt;=REFERENCIAS!$C$63,AB3841&lt;REFERENCIAS!$D$63),REFERENCIAS!$B$63,IF(AND(AB3841&gt;REFERENCIAS!$C$64,AB3841&lt;=REFERENCIAS!$D$64),REFERENCIAS!$B$64,IF(AND(AB3841&gt;=REFERENCIAS!$C$65,AB3841&lt;REFERENCIAS!$D$65),REFERENCIAS!$B$65, "Revisar"))))</f>
        <v>#REF!</v>
      </c>
      <c r="AD3841" s="94" t="e">
        <f ca="1">VLOOKUP(AC3841,REFERENCIAS!$B$62:$G$65,4,FALSE)</f>
        <v>#REF!</v>
      </c>
    </row>
    <row r="3842" spans="1:30" ht="17.25" x14ac:dyDescent="0.25">
      <c r="A3842" s="74"/>
      <c r="B3842" s="19"/>
      <c r="C3842" s="19"/>
      <c r="D3842" s="50"/>
      <c r="E3842" s="73"/>
      <c r="F3842" s="74"/>
      <c r="G3842" s="9"/>
      <c r="H3842" s="48"/>
      <c r="I3842" s="49">
        <f t="shared" ca="1" si="236"/>
        <v>2022</v>
      </c>
      <c r="J3842" s="22">
        <f t="shared" ca="1" si="233"/>
        <v>1</v>
      </c>
      <c r="K3842" s="19"/>
      <c r="L3842" s="73"/>
      <c r="M3842" s="74"/>
      <c r="N3842" s="19"/>
      <c r="O3842" s="73"/>
      <c r="P3842" s="82">
        <v>1</v>
      </c>
      <c r="Q3842" s="24">
        <v>1</v>
      </c>
      <c r="R3842" s="81">
        <f t="shared" si="234"/>
        <v>1</v>
      </c>
      <c r="S3842" s="87"/>
      <c r="T3842" s="19"/>
      <c r="U3842" s="25"/>
      <c r="V3842" s="25"/>
      <c r="W3842" s="81"/>
      <c r="X3842" s="91" t="e">
        <f ca="1">+VLOOKUP(#REF!,REFERENCIAS!$C:$D,2,0)*VLOOKUP(#REF!,PONDERADORES!A:P,IF(AND(INFORMACION!$T3842='REFERENCIAS RIESGO'!$C$36,INFORMACION!$F3842=REFERENCIAS!$C$24),16,IF(INFORMACION!$T3842='REFERENCIAS RIESGO'!$C$36,13,IF(INFORMACION!$F3842=REFERENCIAS!$C$24,10,7))),0)+VLOOKUP(K3842,REFERENCIAS!$C:$D,2,0)*VLOOKUP($K$2,PONDERADORES!A:P,IF(AND(INFORMACION!$T3842='REFERENCIAS RIESGO'!$C$36,INFORMACION!$F3842=REFERENCIAS!$C$24),16,IF(INFORMACION!$T3842='REFERENCIAS RIESGO'!$C$36,13,IF(INFORMACION!$F3842=REFERENCIAS!$C$24,10,7))),0)+VLOOKUP(L3842,REFERENCIAS!$C:$D,2,0)*VLOOKUP($L$2,PONDERADORES!A:P,IF(AND(INFORMACION!$T3842='REFERENCIAS RIESGO'!$C$36,INFORMACION!$F3842=REFERENCIAS!$C$24),16,IF(INFORMACION!$T3842='REFERENCIAS RIESGO'!$C$36,13,IF(INFORMACION!$F3842=REFERENCIAS!$C$24,10,7))),0)+VLOOKUP(F3842,REFERENCIAS!$C:$D,2,0)*VLOOKUP($F$2,PONDERADORES!A:P,IF(AND(INFORMACION!$T3842='REFERENCIAS RIESGO'!$C$36,INFORMACION!$F3842=REFERENCIAS!$C$24),16,IF(INFORMACION!$T3842='REFERENCIAS RIESGO'!$C$36,13,IF(INFORMACION!$F3842=REFERENCIAS!$C$24,10,7))),0)+VLOOKUP(T3842,REFERENCIAS!$C:$D,2,0)*VLOOKUP($T$2,PONDERADORES!A:P,IF(AND(INFORMACION!$T3842='REFERENCIAS RIESGO'!$C$36,INFORMACION!$F3842=REFERENCIAS!$C$24),16,IF(INFORMACION!$T3842='REFERENCIAS RIESGO'!$C$36,13,IF(INFORMACION!$F3842=REFERENCIAS!$C$24,10,7))),0)+VLOOKUP(IF(J3842&lt;=0.2,0.2,IF(AND(J3842&gt;0.2,J3842&lt;=0.4),0.4,IF(AND(J3842&gt;0.4,J3842&lt;=0.6),0.6,IF(AND(J3842&gt;0.6,J3842&lt;=0.8),0.8,IF(AND(J3842&gt;0.8,J3842&lt;=1),1))))),REFERENCIAS!$C:$D,2,0)*VLOOKUP($J$2,PONDERADORES!A:P,IF(AND(INFORMACION!$T3842='REFERENCIAS RIESGO'!$C$36,INFORMACION!$F3842=REFERENCIAS!$C$24),16,IF(INFORMACION!$T3842='REFERENCIAS RIESGO'!$C$36,13,IF(INFORMACION!$F3842=REFERENCIAS!$C$24,10,7))),0)</f>
        <v>#REF!</v>
      </c>
      <c r="Y3842" s="68">
        <f>+VLOOKUP(M3842,REFERENCIAS!$C:$D,2,0)*VLOOKUP($M$2,PONDERADORES!$A$7:$G$9,7,0)+VLOOKUP(N3842,REFERENCIAS!$C:$D,2,0)*VLOOKUP($N$2,PONDERADORES!$A$7:$G$9,7,0)+VLOOKUP(O3842,REFERENCIAS!$C:$D,2,0)*VLOOKUP($O$2,PONDERADORES!$A$7:$G$9,7,0)</f>
        <v>0.2</v>
      </c>
      <c r="Z3842" s="2">
        <f>+VLOOKUP(IF(R3842&lt;0.1,0,IF(AND(R3842&gt;=0.1,R3842&lt;0.2),0.1,IF(AND(R3842&gt;=0.2,R3842&lt;0.3),0.2,IF(R3842&gt;0.3,0.3,)))),REFERENCIAS!$C:$D,2,0)*VLOOKUP($R$2,PONDERADORES!$A$11:$G$11,7,0)</f>
        <v>15</v>
      </c>
      <c r="AA3842" s="92"/>
      <c r="AB3842" s="95" t="e">
        <f t="shared" ca="1" si="235"/>
        <v>#REF!</v>
      </c>
      <c r="AC3842" s="23" t="e">
        <f ca="1">IF(AB3842&gt;REFERENCIAS!$C$62,REFERENCIAS!$B$62,IF(AND(AB3842&gt;=REFERENCIAS!$C$63,AB3842&lt;REFERENCIAS!$D$63),REFERENCIAS!$B$63,IF(AND(AB3842&gt;REFERENCIAS!$C$64,AB3842&lt;=REFERENCIAS!$D$64),REFERENCIAS!$B$64,IF(AND(AB3842&gt;=REFERENCIAS!$C$65,AB3842&lt;REFERENCIAS!$D$65),REFERENCIAS!$B$65, "Revisar"))))</f>
        <v>#REF!</v>
      </c>
      <c r="AD3842" s="94" t="e">
        <f ca="1">VLOOKUP(AC3842,REFERENCIAS!$B$62:$G$65,4,FALSE)</f>
        <v>#REF!</v>
      </c>
    </row>
    <row r="3843" spans="1:30" ht="17.25" x14ac:dyDescent="0.25">
      <c r="A3843" s="74"/>
      <c r="B3843" s="19"/>
      <c r="C3843" s="19"/>
      <c r="D3843" s="50"/>
      <c r="E3843" s="73"/>
      <c r="F3843" s="74"/>
      <c r="G3843" s="9"/>
      <c r="H3843" s="48"/>
      <c r="I3843" s="49">
        <f t="shared" ca="1" si="236"/>
        <v>2022</v>
      </c>
      <c r="J3843" s="22">
        <f t="shared" ca="1" si="233"/>
        <v>1</v>
      </c>
      <c r="K3843" s="19"/>
      <c r="L3843" s="73"/>
      <c r="M3843" s="74"/>
      <c r="N3843" s="19"/>
      <c r="O3843" s="73"/>
      <c r="P3843" s="82">
        <v>1</v>
      </c>
      <c r="Q3843" s="24">
        <v>1</v>
      </c>
      <c r="R3843" s="81">
        <f t="shared" si="234"/>
        <v>1</v>
      </c>
      <c r="S3843" s="87"/>
      <c r="T3843" s="19"/>
      <c r="U3843" s="25"/>
      <c r="V3843" s="25"/>
      <c r="W3843" s="81"/>
      <c r="X3843" s="91" t="e">
        <f ca="1">+VLOOKUP(#REF!,REFERENCIAS!$C:$D,2,0)*VLOOKUP(#REF!,PONDERADORES!A:P,IF(AND(INFORMACION!$T3843='REFERENCIAS RIESGO'!$C$36,INFORMACION!$F3843=REFERENCIAS!$C$24),16,IF(INFORMACION!$T3843='REFERENCIAS RIESGO'!$C$36,13,IF(INFORMACION!$F3843=REFERENCIAS!$C$24,10,7))),0)+VLOOKUP(K3843,REFERENCIAS!$C:$D,2,0)*VLOOKUP($K$2,PONDERADORES!A:P,IF(AND(INFORMACION!$T3843='REFERENCIAS RIESGO'!$C$36,INFORMACION!$F3843=REFERENCIAS!$C$24),16,IF(INFORMACION!$T3843='REFERENCIAS RIESGO'!$C$36,13,IF(INFORMACION!$F3843=REFERENCIAS!$C$24,10,7))),0)+VLOOKUP(L3843,REFERENCIAS!$C:$D,2,0)*VLOOKUP($L$2,PONDERADORES!A:P,IF(AND(INFORMACION!$T3843='REFERENCIAS RIESGO'!$C$36,INFORMACION!$F3843=REFERENCIAS!$C$24),16,IF(INFORMACION!$T3843='REFERENCIAS RIESGO'!$C$36,13,IF(INFORMACION!$F3843=REFERENCIAS!$C$24,10,7))),0)+VLOOKUP(F3843,REFERENCIAS!$C:$D,2,0)*VLOOKUP($F$2,PONDERADORES!A:P,IF(AND(INFORMACION!$T3843='REFERENCIAS RIESGO'!$C$36,INFORMACION!$F3843=REFERENCIAS!$C$24),16,IF(INFORMACION!$T3843='REFERENCIAS RIESGO'!$C$36,13,IF(INFORMACION!$F3843=REFERENCIAS!$C$24,10,7))),0)+VLOOKUP(T3843,REFERENCIAS!$C:$D,2,0)*VLOOKUP($T$2,PONDERADORES!A:P,IF(AND(INFORMACION!$T3843='REFERENCIAS RIESGO'!$C$36,INFORMACION!$F3843=REFERENCIAS!$C$24),16,IF(INFORMACION!$T3843='REFERENCIAS RIESGO'!$C$36,13,IF(INFORMACION!$F3843=REFERENCIAS!$C$24,10,7))),0)+VLOOKUP(IF(J3843&lt;=0.2,0.2,IF(AND(J3843&gt;0.2,J3843&lt;=0.4),0.4,IF(AND(J3843&gt;0.4,J3843&lt;=0.6),0.6,IF(AND(J3843&gt;0.6,J3843&lt;=0.8),0.8,IF(AND(J3843&gt;0.8,J3843&lt;=1),1))))),REFERENCIAS!$C:$D,2,0)*VLOOKUP($J$2,PONDERADORES!A:P,IF(AND(INFORMACION!$T3843='REFERENCIAS RIESGO'!$C$36,INFORMACION!$F3843=REFERENCIAS!$C$24),16,IF(INFORMACION!$T3843='REFERENCIAS RIESGO'!$C$36,13,IF(INFORMACION!$F3843=REFERENCIAS!$C$24,10,7))),0)</f>
        <v>#REF!</v>
      </c>
      <c r="Y3843" s="68">
        <f>+VLOOKUP(M3843,REFERENCIAS!$C:$D,2,0)*VLOOKUP($M$2,PONDERADORES!$A$7:$G$9,7,0)+VLOOKUP(N3843,REFERENCIAS!$C:$D,2,0)*VLOOKUP($N$2,PONDERADORES!$A$7:$G$9,7,0)+VLOOKUP(O3843,REFERENCIAS!$C:$D,2,0)*VLOOKUP($O$2,PONDERADORES!$A$7:$G$9,7,0)</f>
        <v>0.2</v>
      </c>
      <c r="Z3843" s="2">
        <f>+VLOOKUP(IF(R3843&lt;0.1,0,IF(AND(R3843&gt;=0.1,R3843&lt;0.2),0.1,IF(AND(R3843&gt;=0.2,R3843&lt;0.3),0.2,IF(R3843&gt;0.3,0.3,)))),REFERENCIAS!$C:$D,2,0)*VLOOKUP($R$2,PONDERADORES!$A$11:$G$11,7,0)</f>
        <v>15</v>
      </c>
      <c r="AA3843" s="92"/>
      <c r="AB3843" s="95" t="e">
        <f t="shared" ca="1" si="235"/>
        <v>#REF!</v>
      </c>
      <c r="AC3843" s="23" t="e">
        <f ca="1">IF(AB3843&gt;REFERENCIAS!$C$62,REFERENCIAS!$B$62,IF(AND(AB3843&gt;=REFERENCIAS!$C$63,AB3843&lt;REFERENCIAS!$D$63),REFERENCIAS!$B$63,IF(AND(AB3843&gt;REFERENCIAS!$C$64,AB3843&lt;=REFERENCIAS!$D$64),REFERENCIAS!$B$64,IF(AND(AB3843&gt;=REFERENCIAS!$C$65,AB3843&lt;REFERENCIAS!$D$65),REFERENCIAS!$B$65, "Revisar"))))</f>
        <v>#REF!</v>
      </c>
      <c r="AD3843" s="94" t="e">
        <f ca="1">VLOOKUP(AC3843,REFERENCIAS!$B$62:$G$65,4,FALSE)</f>
        <v>#REF!</v>
      </c>
    </row>
    <row r="3844" spans="1:30" ht="17.25" x14ac:dyDescent="0.25">
      <c r="A3844" s="74"/>
      <c r="B3844" s="19"/>
      <c r="C3844" s="19"/>
      <c r="D3844" s="50"/>
      <c r="E3844" s="73"/>
      <c r="F3844" s="74"/>
      <c r="G3844" s="9"/>
      <c r="H3844" s="48"/>
      <c r="I3844" s="49">
        <f t="shared" ca="1" si="236"/>
        <v>2022</v>
      </c>
      <c r="J3844" s="22">
        <f t="shared" ref="J3844:J3907" ca="1" si="237">IF(I3844&gt;G3844,1,I3844/G3844)</f>
        <v>1</v>
      </c>
      <c r="K3844" s="19"/>
      <c r="L3844" s="73"/>
      <c r="M3844" s="74"/>
      <c r="N3844" s="19"/>
      <c r="O3844" s="73"/>
      <c r="P3844" s="82">
        <v>1</v>
      </c>
      <c r="Q3844" s="24">
        <v>1</v>
      </c>
      <c r="R3844" s="81">
        <f t="shared" si="234"/>
        <v>1</v>
      </c>
      <c r="S3844" s="87"/>
      <c r="T3844" s="19"/>
      <c r="U3844" s="25"/>
      <c r="V3844" s="25"/>
      <c r="W3844" s="81"/>
      <c r="X3844" s="91" t="e">
        <f ca="1">+VLOOKUP(#REF!,REFERENCIAS!$C:$D,2,0)*VLOOKUP(#REF!,PONDERADORES!A:P,IF(AND(INFORMACION!$T3844='REFERENCIAS RIESGO'!$C$36,INFORMACION!$F3844=REFERENCIAS!$C$24),16,IF(INFORMACION!$T3844='REFERENCIAS RIESGO'!$C$36,13,IF(INFORMACION!$F3844=REFERENCIAS!$C$24,10,7))),0)+VLOOKUP(K3844,REFERENCIAS!$C:$D,2,0)*VLOOKUP($K$2,PONDERADORES!A:P,IF(AND(INFORMACION!$T3844='REFERENCIAS RIESGO'!$C$36,INFORMACION!$F3844=REFERENCIAS!$C$24),16,IF(INFORMACION!$T3844='REFERENCIAS RIESGO'!$C$36,13,IF(INFORMACION!$F3844=REFERENCIAS!$C$24,10,7))),0)+VLOOKUP(L3844,REFERENCIAS!$C:$D,2,0)*VLOOKUP($L$2,PONDERADORES!A:P,IF(AND(INFORMACION!$T3844='REFERENCIAS RIESGO'!$C$36,INFORMACION!$F3844=REFERENCIAS!$C$24),16,IF(INFORMACION!$T3844='REFERENCIAS RIESGO'!$C$36,13,IF(INFORMACION!$F3844=REFERENCIAS!$C$24,10,7))),0)+VLOOKUP(F3844,REFERENCIAS!$C:$D,2,0)*VLOOKUP($F$2,PONDERADORES!A:P,IF(AND(INFORMACION!$T3844='REFERENCIAS RIESGO'!$C$36,INFORMACION!$F3844=REFERENCIAS!$C$24),16,IF(INFORMACION!$T3844='REFERENCIAS RIESGO'!$C$36,13,IF(INFORMACION!$F3844=REFERENCIAS!$C$24,10,7))),0)+VLOOKUP(T3844,REFERENCIAS!$C:$D,2,0)*VLOOKUP($T$2,PONDERADORES!A:P,IF(AND(INFORMACION!$T3844='REFERENCIAS RIESGO'!$C$36,INFORMACION!$F3844=REFERENCIAS!$C$24),16,IF(INFORMACION!$T3844='REFERENCIAS RIESGO'!$C$36,13,IF(INFORMACION!$F3844=REFERENCIAS!$C$24,10,7))),0)+VLOOKUP(IF(J3844&lt;=0.2,0.2,IF(AND(J3844&gt;0.2,J3844&lt;=0.4),0.4,IF(AND(J3844&gt;0.4,J3844&lt;=0.6),0.6,IF(AND(J3844&gt;0.6,J3844&lt;=0.8),0.8,IF(AND(J3844&gt;0.8,J3844&lt;=1),1))))),REFERENCIAS!$C:$D,2,0)*VLOOKUP($J$2,PONDERADORES!A:P,IF(AND(INFORMACION!$T3844='REFERENCIAS RIESGO'!$C$36,INFORMACION!$F3844=REFERENCIAS!$C$24),16,IF(INFORMACION!$T3844='REFERENCIAS RIESGO'!$C$36,13,IF(INFORMACION!$F3844=REFERENCIAS!$C$24,10,7))),0)</f>
        <v>#REF!</v>
      </c>
      <c r="Y3844" s="68">
        <f>+VLOOKUP(M3844,REFERENCIAS!$C:$D,2,0)*VLOOKUP($M$2,PONDERADORES!$A$7:$G$9,7,0)+VLOOKUP(N3844,REFERENCIAS!$C:$D,2,0)*VLOOKUP($N$2,PONDERADORES!$A$7:$G$9,7,0)+VLOOKUP(O3844,REFERENCIAS!$C:$D,2,0)*VLOOKUP($O$2,PONDERADORES!$A$7:$G$9,7,0)</f>
        <v>0.2</v>
      </c>
      <c r="Z3844" s="2">
        <f>+VLOOKUP(IF(R3844&lt;0.1,0,IF(AND(R3844&gt;=0.1,R3844&lt;0.2),0.1,IF(AND(R3844&gt;=0.2,R3844&lt;0.3),0.2,IF(R3844&gt;0.3,0.3,)))),REFERENCIAS!$C:$D,2,0)*VLOOKUP($R$2,PONDERADORES!$A$11:$G$11,7,0)</f>
        <v>15</v>
      </c>
      <c r="AA3844" s="92"/>
      <c r="AB3844" s="95" t="e">
        <f t="shared" ca="1" si="235"/>
        <v>#REF!</v>
      </c>
      <c r="AC3844" s="23" t="e">
        <f ca="1">IF(AB3844&gt;REFERENCIAS!$C$62,REFERENCIAS!$B$62,IF(AND(AB3844&gt;=REFERENCIAS!$C$63,AB3844&lt;REFERENCIAS!$D$63),REFERENCIAS!$B$63,IF(AND(AB3844&gt;REFERENCIAS!$C$64,AB3844&lt;=REFERENCIAS!$D$64),REFERENCIAS!$B$64,IF(AND(AB3844&gt;=REFERENCIAS!$C$65,AB3844&lt;REFERENCIAS!$D$65),REFERENCIAS!$B$65, "Revisar"))))</f>
        <v>#REF!</v>
      </c>
      <c r="AD3844" s="94" t="e">
        <f ca="1">VLOOKUP(AC3844,REFERENCIAS!$B$62:$G$65,4,FALSE)</f>
        <v>#REF!</v>
      </c>
    </row>
    <row r="3845" spans="1:30" ht="17.25" x14ac:dyDescent="0.25">
      <c r="A3845" s="74"/>
      <c r="B3845" s="19"/>
      <c r="C3845" s="19"/>
      <c r="D3845" s="50"/>
      <c r="E3845" s="73"/>
      <c r="F3845" s="74"/>
      <c r="G3845" s="9"/>
      <c r="H3845" s="48"/>
      <c r="I3845" s="49">
        <f t="shared" ca="1" si="236"/>
        <v>2022</v>
      </c>
      <c r="J3845" s="22">
        <f t="shared" ca="1" si="237"/>
        <v>1</v>
      </c>
      <c r="K3845" s="19"/>
      <c r="L3845" s="73"/>
      <c r="M3845" s="74"/>
      <c r="N3845" s="19"/>
      <c r="O3845" s="73"/>
      <c r="P3845" s="82">
        <v>1</v>
      </c>
      <c r="Q3845" s="24">
        <v>1</v>
      </c>
      <c r="R3845" s="81">
        <f t="shared" si="234"/>
        <v>1</v>
      </c>
      <c r="S3845" s="87"/>
      <c r="T3845" s="19"/>
      <c r="U3845" s="25"/>
      <c r="V3845" s="25"/>
      <c r="W3845" s="81"/>
      <c r="X3845" s="91" t="e">
        <f ca="1">+VLOOKUP(#REF!,REFERENCIAS!$C:$D,2,0)*VLOOKUP(#REF!,PONDERADORES!A:P,IF(AND(INFORMACION!$T3845='REFERENCIAS RIESGO'!$C$36,INFORMACION!$F3845=REFERENCIAS!$C$24),16,IF(INFORMACION!$T3845='REFERENCIAS RIESGO'!$C$36,13,IF(INFORMACION!$F3845=REFERENCIAS!$C$24,10,7))),0)+VLOOKUP(K3845,REFERENCIAS!$C:$D,2,0)*VLOOKUP($K$2,PONDERADORES!A:P,IF(AND(INFORMACION!$T3845='REFERENCIAS RIESGO'!$C$36,INFORMACION!$F3845=REFERENCIAS!$C$24),16,IF(INFORMACION!$T3845='REFERENCIAS RIESGO'!$C$36,13,IF(INFORMACION!$F3845=REFERENCIAS!$C$24,10,7))),0)+VLOOKUP(L3845,REFERENCIAS!$C:$D,2,0)*VLOOKUP($L$2,PONDERADORES!A:P,IF(AND(INFORMACION!$T3845='REFERENCIAS RIESGO'!$C$36,INFORMACION!$F3845=REFERENCIAS!$C$24),16,IF(INFORMACION!$T3845='REFERENCIAS RIESGO'!$C$36,13,IF(INFORMACION!$F3845=REFERENCIAS!$C$24,10,7))),0)+VLOOKUP(F3845,REFERENCIAS!$C:$D,2,0)*VLOOKUP($F$2,PONDERADORES!A:P,IF(AND(INFORMACION!$T3845='REFERENCIAS RIESGO'!$C$36,INFORMACION!$F3845=REFERENCIAS!$C$24),16,IF(INFORMACION!$T3845='REFERENCIAS RIESGO'!$C$36,13,IF(INFORMACION!$F3845=REFERENCIAS!$C$24,10,7))),0)+VLOOKUP(T3845,REFERENCIAS!$C:$D,2,0)*VLOOKUP($T$2,PONDERADORES!A:P,IF(AND(INFORMACION!$T3845='REFERENCIAS RIESGO'!$C$36,INFORMACION!$F3845=REFERENCIAS!$C$24),16,IF(INFORMACION!$T3845='REFERENCIAS RIESGO'!$C$36,13,IF(INFORMACION!$F3845=REFERENCIAS!$C$24,10,7))),0)+VLOOKUP(IF(J3845&lt;=0.2,0.2,IF(AND(J3845&gt;0.2,J3845&lt;=0.4),0.4,IF(AND(J3845&gt;0.4,J3845&lt;=0.6),0.6,IF(AND(J3845&gt;0.6,J3845&lt;=0.8),0.8,IF(AND(J3845&gt;0.8,J3845&lt;=1),1))))),REFERENCIAS!$C:$D,2,0)*VLOOKUP($J$2,PONDERADORES!A:P,IF(AND(INFORMACION!$T3845='REFERENCIAS RIESGO'!$C$36,INFORMACION!$F3845=REFERENCIAS!$C$24),16,IF(INFORMACION!$T3845='REFERENCIAS RIESGO'!$C$36,13,IF(INFORMACION!$F3845=REFERENCIAS!$C$24,10,7))),0)</f>
        <v>#REF!</v>
      </c>
      <c r="Y3845" s="68">
        <f>+VLOOKUP(M3845,REFERENCIAS!$C:$D,2,0)*VLOOKUP($M$2,PONDERADORES!$A$7:$G$9,7,0)+VLOOKUP(N3845,REFERENCIAS!$C:$D,2,0)*VLOOKUP($N$2,PONDERADORES!$A$7:$G$9,7,0)+VLOOKUP(O3845,REFERENCIAS!$C:$D,2,0)*VLOOKUP($O$2,PONDERADORES!$A$7:$G$9,7,0)</f>
        <v>0.2</v>
      </c>
      <c r="Z3845" s="2">
        <f>+VLOOKUP(IF(R3845&lt;0.1,0,IF(AND(R3845&gt;=0.1,R3845&lt;0.2),0.1,IF(AND(R3845&gt;=0.2,R3845&lt;0.3),0.2,IF(R3845&gt;0.3,0.3,)))),REFERENCIAS!$C:$D,2,0)*VLOOKUP($R$2,PONDERADORES!$A$11:$G$11,7,0)</f>
        <v>15</v>
      </c>
      <c r="AA3845" s="92"/>
      <c r="AB3845" s="95" t="e">
        <f t="shared" ca="1" si="235"/>
        <v>#REF!</v>
      </c>
      <c r="AC3845" s="23" t="e">
        <f ca="1">IF(AB3845&gt;REFERENCIAS!$C$62,REFERENCIAS!$B$62,IF(AND(AB3845&gt;=REFERENCIAS!$C$63,AB3845&lt;REFERENCIAS!$D$63),REFERENCIAS!$B$63,IF(AND(AB3845&gt;REFERENCIAS!$C$64,AB3845&lt;=REFERENCIAS!$D$64),REFERENCIAS!$B$64,IF(AND(AB3845&gt;=REFERENCIAS!$C$65,AB3845&lt;REFERENCIAS!$D$65),REFERENCIAS!$B$65, "Revisar"))))</f>
        <v>#REF!</v>
      </c>
      <c r="AD3845" s="94" t="e">
        <f ca="1">VLOOKUP(AC3845,REFERENCIAS!$B$62:$G$65,4,FALSE)</f>
        <v>#REF!</v>
      </c>
    </row>
    <row r="3846" spans="1:30" ht="17.25" x14ac:dyDescent="0.25">
      <c r="A3846" s="74"/>
      <c r="B3846" s="19"/>
      <c r="C3846" s="19"/>
      <c r="D3846" s="50"/>
      <c r="E3846" s="73"/>
      <c r="F3846" s="74"/>
      <c r="G3846" s="9"/>
      <c r="H3846" s="48"/>
      <c r="I3846" s="49">
        <f t="shared" ca="1" si="236"/>
        <v>2022</v>
      </c>
      <c r="J3846" s="22">
        <f t="shared" ca="1" si="237"/>
        <v>1</v>
      </c>
      <c r="K3846" s="19"/>
      <c r="L3846" s="73"/>
      <c r="M3846" s="74"/>
      <c r="N3846" s="19"/>
      <c r="O3846" s="73"/>
      <c r="P3846" s="82">
        <v>1</v>
      </c>
      <c r="Q3846" s="24">
        <v>1</v>
      </c>
      <c r="R3846" s="81">
        <f t="shared" ref="R3846:R3909" si="238">+Q3846/P3846</f>
        <v>1</v>
      </c>
      <c r="S3846" s="87"/>
      <c r="T3846" s="19"/>
      <c r="U3846" s="25"/>
      <c r="V3846" s="25"/>
      <c r="W3846" s="81"/>
      <c r="X3846" s="91" t="e">
        <f ca="1">+VLOOKUP(#REF!,REFERENCIAS!$C:$D,2,0)*VLOOKUP(#REF!,PONDERADORES!A:P,IF(AND(INFORMACION!$T3846='REFERENCIAS RIESGO'!$C$36,INFORMACION!$F3846=REFERENCIAS!$C$24),16,IF(INFORMACION!$T3846='REFERENCIAS RIESGO'!$C$36,13,IF(INFORMACION!$F3846=REFERENCIAS!$C$24,10,7))),0)+VLOOKUP(K3846,REFERENCIAS!$C:$D,2,0)*VLOOKUP($K$2,PONDERADORES!A:P,IF(AND(INFORMACION!$T3846='REFERENCIAS RIESGO'!$C$36,INFORMACION!$F3846=REFERENCIAS!$C$24),16,IF(INFORMACION!$T3846='REFERENCIAS RIESGO'!$C$36,13,IF(INFORMACION!$F3846=REFERENCIAS!$C$24,10,7))),0)+VLOOKUP(L3846,REFERENCIAS!$C:$D,2,0)*VLOOKUP($L$2,PONDERADORES!A:P,IF(AND(INFORMACION!$T3846='REFERENCIAS RIESGO'!$C$36,INFORMACION!$F3846=REFERENCIAS!$C$24),16,IF(INFORMACION!$T3846='REFERENCIAS RIESGO'!$C$36,13,IF(INFORMACION!$F3846=REFERENCIAS!$C$24,10,7))),0)+VLOOKUP(F3846,REFERENCIAS!$C:$D,2,0)*VLOOKUP($F$2,PONDERADORES!A:P,IF(AND(INFORMACION!$T3846='REFERENCIAS RIESGO'!$C$36,INFORMACION!$F3846=REFERENCIAS!$C$24),16,IF(INFORMACION!$T3846='REFERENCIAS RIESGO'!$C$36,13,IF(INFORMACION!$F3846=REFERENCIAS!$C$24,10,7))),0)+VLOOKUP(T3846,REFERENCIAS!$C:$D,2,0)*VLOOKUP($T$2,PONDERADORES!A:P,IF(AND(INFORMACION!$T3846='REFERENCIAS RIESGO'!$C$36,INFORMACION!$F3846=REFERENCIAS!$C$24),16,IF(INFORMACION!$T3846='REFERENCIAS RIESGO'!$C$36,13,IF(INFORMACION!$F3846=REFERENCIAS!$C$24,10,7))),0)+VLOOKUP(IF(J3846&lt;=0.2,0.2,IF(AND(J3846&gt;0.2,J3846&lt;=0.4),0.4,IF(AND(J3846&gt;0.4,J3846&lt;=0.6),0.6,IF(AND(J3846&gt;0.6,J3846&lt;=0.8),0.8,IF(AND(J3846&gt;0.8,J3846&lt;=1),1))))),REFERENCIAS!$C:$D,2,0)*VLOOKUP($J$2,PONDERADORES!A:P,IF(AND(INFORMACION!$T3846='REFERENCIAS RIESGO'!$C$36,INFORMACION!$F3846=REFERENCIAS!$C$24),16,IF(INFORMACION!$T3846='REFERENCIAS RIESGO'!$C$36,13,IF(INFORMACION!$F3846=REFERENCIAS!$C$24,10,7))),0)</f>
        <v>#REF!</v>
      </c>
      <c r="Y3846" s="68">
        <f>+VLOOKUP(M3846,REFERENCIAS!$C:$D,2,0)*VLOOKUP($M$2,PONDERADORES!$A$7:$G$9,7,0)+VLOOKUP(N3846,REFERENCIAS!$C:$D,2,0)*VLOOKUP($N$2,PONDERADORES!$A$7:$G$9,7,0)+VLOOKUP(O3846,REFERENCIAS!$C:$D,2,0)*VLOOKUP($O$2,PONDERADORES!$A$7:$G$9,7,0)</f>
        <v>0.2</v>
      </c>
      <c r="Z3846" s="2">
        <f>+VLOOKUP(IF(R3846&lt;0.1,0,IF(AND(R3846&gt;=0.1,R3846&lt;0.2),0.1,IF(AND(R3846&gt;=0.2,R3846&lt;0.3),0.2,IF(R3846&gt;0.3,0.3,)))),REFERENCIAS!$C:$D,2,0)*VLOOKUP($R$2,PONDERADORES!$A$11:$G$11,7,0)</f>
        <v>15</v>
      </c>
      <c r="AA3846" s="92"/>
      <c r="AB3846" s="95" t="e">
        <f t="shared" ref="AB3846:AB3909" ca="1" si="239">+X3846+Y3846+Z3846</f>
        <v>#REF!</v>
      </c>
      <c r="AC3846" s="23" t="e">
        <f ca="1">IF(AB3846&gt;REFERENCIAS!$C$62,REFERENCIAS!$B$62,IF(AND(AB3846&gt;=REFERENCIAS!$C$63,AB3846&lt;REFERENCIAS!$D$63),REFERENCIAS!$B$63,IF(AND(AB3846&gt;REFERENCIAS!$C$64,AB3846&lt;=REFERENCIAS!$D$64),REFERENCIAS!$B$64,IF(AND(AB3846&gt;=REFERENCIAS!$C$65,AB3846&lt;REFERENCIAS!$D$65),REFERENCIAS!$B$65, "Revisar"))))</f>
        <v>#REF!</v>
      </c>
      <c r="AD3846" s="94" t="e">
        <f ca="1">VLOOKUP(AC3846,REFERENCIAS!$B$62:$G$65,4,FALSE)</f>
        <v>#REF!</v>
      </c>
    </row>
    <row r="3847" spans="1:30" ht="17.25" x14ac:dyDescent="0.25">
      <c r="A3847" s="74"/>
      <c r="B3847" s="19"/>
      <c r="C3847" s="19"/>
      <c r="D3847" s="50"/>
      <c r="E3847" s="73"/>
      <c r="F3847" s="74"/>
      <c r="G3847" s="9"/>
      <c r="H3847" s="48"/>
      <c r="I3847" s="49">
        <f t="shared" ca="1" si="236"/>
        <v>2022</v>
      </c>
      <c r="J3847" s="22">
        <f t="shared" ca="1" si="237"/>
        <v>1</v>
      </c>
      <c r="K3847" s="19"/>
      <c r="L3847" s="73"/>
      <c r="M3847" s="74"/>
      <c r="N3847" s="19"/>
      <c r="O3847" s="73"/>
      <c r="P3847" s="82">
        <v>1</v>
      </c>
      <c r="Q3847" s="24">
        <v>1</v>
      </c>
      <c r="R3847" s="81">
        <f t="shared" si="238"/>
        <v>1</v>
      </c>
      <c r="S3847" s="87"/>
      <c r="T3847" s="19"/>
      <c r="U3847" s="25"/>
      <c r="V3847" s="25"/>
      <c r="W3847" s="81"/>
      <c r="X3847" s="91" t="e">
        <f ca="1">+VLOOKUP(#REF!,REFERENCIAS!$C:$D,2,0)*VLOOKUP(#REF!,PONDERADORES!A:P,IF(AND(INFORMACION!$T3847='REFERENCIAS RIESGO'!$C$36,INFORMACION!$F3847=REFERENCIAS!$C$24),16,IF(INFORMACION!$T3847='REFERENCIAS RIESGO'!$C$36,13,IF(INFORMACION!$F3847=REFERENCIAS!$C$24,10,7))),0)+VLOOKUP(K3847,REFERENCIAS!$C:$D,2,0)*VLOOKUP($K$2,PONDERADORES!A:P,IF(AND(INFORMACION!$T3847='REFERENCIAS RIESGO'!$C$36,INFORMACION!$F3847=REFERENCIAS!$C$24),16,IF(INFORMACION!$T3847='REFERENCIAS RIESGO'!$C$36,13,IF(INFORMACION!$F3847=REFERENCIAS!$C$24,10,7))),0)+VLOOKUP(L3847,REFERENCIAS!$C:$D,2,0)*VLOOKUP($L$2,PONDERADORES!A:P,IF(AND(INFORMACION!$T3847='REFERENCIAS RIESGO'!$C$36,INFORMACION!$F3847=REFERENCIAS!$C$24),16,IF(INFORMACION!$T3847='REFERENCIAS RIESGO'!$C$36,13,IF(INFORMACION!$F3847=REFERENCIAS!$C$24,10,7))),0)+VLOOKUP(F3847,REFERENCIAS!$C:$D,2,0)*VLOOKUP($F$2,PONDERADORES!A:P,IF(AND(INFORMACION!$T3847='REFERENCIAS RIESGO'!$C$36,INFORMACION!$F3847=REFERENCIAS!$C$24),16,IF(INFORMACION!$T3847='REFERENCIAS RIESGO'!$C$36,13,IF(INFORMACION!$F3847=REFERENCIAS!$C$24,10,7))),0)+VLOOKUP(T3847,REFERENCIAS!$C:$D,2,0)*VLOOKUP($T$2,PONDERADORES!A:P,IF(AND(INFORMACION!$T3847='REFERENCIAS RIESGO'!$C$36,INFORMACION!$F3847=REFERENCIAS!$C$24),16,IF(INFORMACION!$T3847='REFERENCIAS RIESGO'!$C$36,13,IF(INFORMACION!$F3847=REFERENCIAS!$C$24,10,7))),0)+VLOOKUP(IF(J3847&lt;=0.2,0.2,IF(AND(J3847&gt;0.2,J3847&lt;=0.4),0.4,IF(AND(J3847&gt;0.4,J3847&lt;=0.6),0.6,IF(AND(J3847&gt;0.6,J3847&lt;=0.8),0.8,IF(AND(J3847&gt;0.8,J3847&lt;=1),1))))),REFERENCIAS!$C:$D,2,0)*VLOOKUP($J$2,PONDERADORES!A:P,IF(AND(INFORMACION!$T3847='REFERENCIAS RIESGO'!$C$36,INFORMACION!$F3847=REFERENCIAS!$C$24),16,IF(INFORMACION!$T3847='REFERENCIAS RIESGO'!$C$36,13,IF(INFORMACION!$F3847=REFERENCIAS!$C$24,10,7))),0)</f>
        <v>#REF!</v>
      </c>
      <c r="Y3847" s="68">
        <f>+VLOOKUP(M3847,REFERENCIAS!$C:$D,2,0)*VLOOKUP($M$2,PONDERADORES!$A$7:$G$9,7,0)+VLOOKUP(N3847,REFERENCIAS!$C:$D,2,0)*VLOOKUP($N$2,PONDERADORES!$A$7:$G$9,7,0)+VLOOKUP(O3847,REFERENCIAS!$C:$D,2,0)*VLOOKUP($O$2,PONDERADORES!$A$7:$G$9,7,0)</f>
        <v>0.2</v>
      </c>
      <c r="Z3847" s="2">
        <f>+VLOOKUP(IF(R3847&lt;0.1,0,IF(AND(R3847&gt;=0.1,R3847&lt;0.2),0.1,IF(AND(R3847&gt;=0.2,R3847&lt;0.3),0.2,IF(R3847&gt;0.3,0.3,)))),REFERENCIAS!$C:$D,2,0)*VLOOKUP($R$2,PONDERADORES!$A$11:$G$11,7,0)</f>
        <v>15</v>
      </c>
      <c r="AA3847" s="92"/>
      <c r="AB3847" s="95" t="e">
        <f t="shared" ca="1" si="239"/>
        <v>#REF!</v>
      </c>
      <c r="AC3847" s="23" t="e">
        <f ca="1">IF(AB3847&gt;REFERENCIAS!$C$62,REFERENCIAS!$B$62,IF(AND(AB3847&gt;=REFERENCIAS!$C$63,AB3847&lt;REFERENCIAS!$D$63),REFERENCIAS!$B$63,IF(AND(AB3847&gt;REFERENCIAS!$C$64,AB3847&lt;=REFERENCIAS!$D$64),REFERENCIAS!$B$64,IF(AND(AB3847&gt;=REFERENCIAS!$C$65,AB3847&lt;REFERENCIAS!$D$65),REFERENCIAS!$B$65, "Revisar"))))</f>
        <v>#REF!</v>
      </c>
      <c r="AD3847" s="94" t="e">
        <f ca="1">VLOOKUP(AC3847,REFERENCIAS!$B$62:$G$65,4,FALSE)</f>
        <v>#REF!</v>
      </c>
    </row>
    <row r="3848" spans="1:30" ht="17.25" x14ac:dyDescent="0.25">
      <c r="A3848" s="74"/>
      <c r="B3848" s="19"/>
      <c r="C3848" s="19"/>
      <c r="D3848" s="50"/>
      <c r="E3848" s="73"/>
      <c r="F3848" s="74"/>
      <c r="G3848" s="9"/>
      <c r="H3848" s="48"/>
      <c r="I3848" s="49">
        <f t="shared" ca="1" si="236"/>
        <v>2022</v>
      </c>
      <c r="J3848" s="22">
        <f t="shared" ca="1" si="237"/>
        <v>1</v>
      </c>
      <c r="K3848" s="19"/>
      <c r="L3848" s="73"/>
      <c r="M3848" s="74"/>
      <c r="N3848" s="19"/>
      <c r="O3848" s="73"/>
      <c r="P3848" s="82">
        <v>1</v>
      </c>
      <c r="Q3848" s="24">
        <v>1</v>
      </c>
      <c r="R3848" s="81">
        <f t="shared" si="238"/>
        <v>1</v>
      </c>
      <c r="S3848" s="87"/>
      <c r="T3848" s="19"/>
      <c r="U3848" s="25"/>
      <c r="V3848" s="25"/>
      <c r="W3848" s="81"/>
      <c r="X3848" s="91" t="e">
        <f ca="1">+VLOOKUP(#REF!,REFERENCIAS!$C:$D,2,0)*VLOOKUP(#REF!,PONDERADORES!A:P,IF(AND(INFORMACION!$T3848='REFERENCIAS RIESGO'!$C$36,INFORMACION!$F3848=REFERENCIAS!$C$24),16,IF(INFORMACION!$T3848='REFERENCIAS RIESGO'!$C$36,13,IF(INFORMACION!$F3848=REFERENCIAS!$C$24,10,7))),0)+VLOOKUP(K3848,REFERENCIAS!$C:$D,2,0)*VLOOKUP($K$2,PONDERADORES!A:P,IF(AND(INFORMACION!$T3848='REFERENCIAS RIESGO'!$C$36,INFORMACION!$F3848=REFERENCIAS!$C$24),16,IF(INFORMACION!$T3848='REFERENCIAS RIESGO'!$C$36,13,IF(INFORMACION!$F3848=REFERENCIAS!$C$24,10,7))),0)+VLOOKUP(L3848,REFERENCIAS!$C:$D,2,0)*VLOOKUP($L$2,PONDERADORES!A:P,IF(AND(INFORMACION!$T3848='REFERENCIAS RIESGO'!$C$36,INFORMACION!$F3848=REFERENCIAS!$C$24),16,IF(INFORMACION!$T3848='REFERENCIAS RIESGO'!$C$36,13,IF(INFORMACION!$F3848=REFERENCIAS!$C$24,10,7))),0)+VLOOKUP(F3848,REFERENCIAS!$C:$D,2,0)*VLOOKUP($F$2,PONDERADORES!A:P,IF(AND(INFORMACION!$T3848='REFERENCIAS RIESGO'!$C$36,INFORMACION!$F3848=REFERENCIAS!$C$24),16,IF(INFORMACION!$T3848='REFERENCIAS RIESGO'!$C$36,13,IF(INFORMACION!$F3848=REFERENCIAS!$C$24,10,7))),0)+VLOOKUP(T3848,REFERENCIAS!$C:$D,2,0)*VLOOKUP($T$2,PONDERADORES!A:P,IF(AND(INFORMACION!$T3848='REFERENCIAS RIESGO'!$C$36,INFORMACION!$F3848=REFERENCIAS!$C$24),16,IF(INFORMACION!$T3848='REFERENCIAS RIESGO'!$C$36,13,IF(INFORMACION!$F3848=REFERENCIAS!$C$24,10,7))),0)+VLOOKUP(IF(J3848&lt;=0.2,0.2,IF(AND(J3848&gt;0.2,J3848&lt;=0.4),0.4,IF(AND(J3848&gt;0.4,J3848&lt;=0.6),0.6,IF(AND(J3848&gt;0.6,J3848&lt;=0.8),0.8,IF(AND(J3848&gt;0.8,J3848&lt;=1),1))))),REFERENCIAS!$C:$D,2,0)*VLOOKUP($J$2,PONDERADORES!A:P,IF(AND(INFORMACION!$T3848='REFERENCIAS RIESGO'!$C$36,INFORMACION!$F3848=REFERENCIAS!$C$24),16,IF(INFORMACION!$T3848='REFERENCIAS RIESGO'!$C$36,13,IF(INFORMACION!$F3848=REFERENCIAS!$C$24,10,7))),0)</f>
        <v>#REF!</v>
      </c>
      <c r="Y3848" s="68">
        <f>+VLOOKUP(M3848,REFERENCIAS!$C:$D,2,0)*VLOOKUP($M$2,PONDERADORES!$A$7:$G$9,7,0)+VLOOKUP(N3848,REFERENCIAS!$C:$D,2,0)*VLOOKUP($N$2,PONDERADORES!$A$7:$G$9,7,0)+VLOOKUP(O3848,REFERENCIAS!$C:$D,2,0)*VLOOKUP($O$2,PONDERADORES!$A$7:$G$9,7,0)</f>
        <v>0.2</v>
      </c>
      <c r="Z3848" s="2">
        <f>+VLOOKUP(IF(R3848&lt;0.1,0,IF(AND(R3848&gt;=0.1,R3848&lt;0.2),0.1,IF(AND(R3848&gt;=0.2,R3848&lt;0.3),0.2,IF(R3848&gt;0.3,0.3,)))),REFERENCIAS!$C:$D,2,0)*VLOOKUP($R$2,PONDERADORES!$A$11:$G$11,7,0)</f>
        <v>15</v>
      </c>
      <c r="AA3848" s="92"/>
      <c r="AB3848" s="95" t="e">
        <f t="shared" ca="1" si="239"/>
        <v>#REF!</v>
      </c>
      <c r="AC3848" s="23" t="e">
        <f ca="1">IF(AB3848&gt;REFERENCIAS!$C$62,REFERENCIAS!$B$62,IF(AND(AB3848&gt;=REFERENCIAS!$C$63,AB3848&lt;REFERENCIAS!$D$63),REFERENCIAS!$B$63,IF(AND(AB3848&gt;REFERENCIAS!$C$64,AB3848&lt;=REFERENCIAS!$D$64),REFERENCIAS!$B$64,IF(AND(AB3848&gt;=REFERENCIAS!$C$65,AB3848&lt;REFERENCIAS!$D$65),REFERENCIAS!$B$65, "Revisar"))))</f>
        <v>#REF!</v>
      </c>
      <c r="AD3848" s="94" t="e">
        <f ca="1">VLOOKUP(AC3848,REFERENCIAS!$B$62:$G$65,4,FALSE)</f>
        <v>#REF!</v>
      </c>
    </row>
    <row r="3849" spans="1:30" ht="17.25" x14ac:dyDescent="0.25">
      <c r="A3849" s="74"/>
      <c r="B3849" s="19"/>
      <c r="C3849" s="19"/>
      <c r="D3849" s="50"/>
      <c r="E3849" s="73"/>
      <c r="F3849" s="74"/>
      <c r="G3849" s="9"/>
      <c r="H3849" s="48"/>
      <c r="I3849" s="49">
        <f t="shared" ca="1" si="236"/>
        <v>2022</v>
      </c>
      <c r="J3849" s="22">
        <f t="shared" ca="1" si="237"/>
        <v>1</v>
      </c>
      <c r="K3849" s="19"/>
      <c r="L3849" s="73"/>
      <c r="M3849" s="74"/>
      <c r="N3849" s="19"/>
      <c r="O3849" s="73"/>
      <c r="P3849" s="82">
        <v>1</v>
      </c>
      <c r="Q3849" s="24">
        <v>1</v>
      </c>
      <c r="R3849" s="81">
        <f t="shared" si="238"/>
        <v>1</v>
      </c>
      <c r="S3849" s="87"/>
      <c r="T3849" s="19"/>
      <c r="U3849" s="25"/>
      <c r="V3849" s="25"/>
      <c r="W3849" s="81"/>
      <c r="X3849" s="91" t="e">
        <f ca="1">+VLOOKUP(#REF!,REFERENCIAS!$C:$D,2,0)*VLOOKUP(#REF!,PONDERADORES!A:P,IF(AND(INFORMACION!$T3849='REFERENCIAS RIESGO'!$C$36,INFORMACION!$F3849=REFERENCIAS!$C$24),16,IF(INFORMACION!$T3849='REFERENCIAS RIESGO'!$C$36,13,IF(INFORMACION!$F3849=REFERENCIAS!$C$24,10,7))),0)+VLOOKUP(K3849,REFERENCIAS!$C:$D,2,0)*VLOOKUP($K$2,PONDERADORES!A:P,IF(AND(INFORMACION!$T3849='REFERENCIAS RIESGO'!$C$36,INFORMACION!$F3849=REFERENCIAS!$C$24),16,IF(INFORMACION!$T3849='REFERENCIAS RIESGO'!$C$36,13,IF(INFORMACION!$F3849=REFERENCIAS!$C$24,10,7))),0)+VLOOKUP(L3849,REFERENCIAS!$C:$D,2,0)*VLOOKUP($L$2,PONDERADORES!A:P,IF(AND(INFORMACION!$T3849='REFERENCIAS RIESGO'!$C$36,INFORMACION!$F3849=REFERENCIAS!$C$24),16,IF(INFORMACION!$T3849='REFERENCIAS RIESGO'!$C$36,13,IF(INFORMACION!$F3849=REFERENCIAS!$C$24,10,7))),0)+VLOOKUP(F3849,REFERENCIAS!$C:$D,2,0)*VLOOKUP($F$2,PONDERADORES!A:P,IF(AND(INFORMACION!$T3849='REFERENCIAS RIESGO'!$C$36,INFORMACION!$F3849=REFERENCIAS!$C$24),16,IF(INFORMACION!$T3849='REFERENCIAS RIESGO'!$C$36,13,IF(INFORMACION!$F3849=REFERENCIAS!$C$24,10,7))),0)+VLOOKUP(T3849,REFERENCIAS!$C:$D,2,0)*VLOOKUP($T$2,PONDERADORES!A:P,IF(AND(INFORMACION!$T3849='REFERENCIAS RIESGO'!$C$36,INFORMACION!$F3849=REFERENCIAS!$C$24),16,IF(INFORMACION!$T3849='REFERENCIAS RIESGO'!$C$36,13,IF(INFORMACION!$F3849=REFERENCIAS!$C$24,10,7))),0)+VLOOKUP(IF(J3849&lt;=0.2,0.2,IF(AND(J3849&gt;0.2,J3849&lt;=0.4),0.4,IF(AND(J3849&gt;0.4,J3849&lt;=0.6),0.6,IF(AND(J3849&gt;0.6,J3849&lt;=0.8),0.8,IF(AND(J3849&gt;0.8,J3849&lt;=1),1))))),REFERENCIAS!$C:$D,2,0)*VLOOKUP($J$2,PONDERADORES!A:P,IF(AND(INFORMACION!$T3849='REFERENCIAS RIESGO'!$C$36,INFORMACION!$F3849=REFERENCIAS!$C$24),16,IF(INFORMACION!$T3849='REFERENCIAS RIESGO'!$C$36,13,IF(INFORMACION!$F3849=REFERENCIAS!$C$24,10,7))),0)</f>
        <v>#REF!</v>
      </c>
      <c r="Y3849" s="68">
        <f>+VLOOKUP(M3849,REFERENCIAS!$C:$D,2,0)*VLOOKUP($M$2,PONDERADORES!$A$7:$G$9,7,0)+VLOOKUP(N3849,REFERENCIAS!$C:$D,2,0)*VLOOKUP($N$2,PONDERADORES!$A$7:$G$9,7,0)+VLOOKUP(O3849,REFERENCIAS!$C:$D,2,0)*VLOOKUP($O$2,PONDERADORES!$A$7:$G$9,7,0)</f>
        <v>0.2</v>
      </c>
      <c r="Z3849" s="2">
        <f>+VLOOKUP(IF(R3849&lt;0.1,0,IF(AND(R3849&gt;=0.1,R3849&lt;0.2),0.1,IF(AND(R3849&gt;=0.2,R3849&lt;0.3),0.2,IF(R3849&gt;0.3,0.3,)))),REFERENCIAS!$C:$D,2,0)*VLOOKUP($R$2,PONDERADORES!$A$11:$G$11,7,0)</f>
        <v>15</v>
      </c>
      <c r="AA3849" s="92"/>
      <c r="AB3849" s="95" t="e">
        <f t="shared" ca="1" si="239"/>
        <v>#REF!</v>
      </c>
      <c r="AC3849" s="23" t="e">
        <f ca="1">IF(AB3849&gt;REFERENCIAS!$C$62,REFERENCIAS!$B$62,IF(AND(AB3849&gt;=REFERENCIAS!$C$63,AB3849&lt;REFERENCIAS!$D$63),REFERENCIAS!$B$63,IF(AND(AB3849&gt;REFERENCIAS!$C$64,AB3849&lt;=REFERENCIAS!$D$64),REFERENCIAS!$B$64,IF(AND(AB3849&gt;=REFERENCIAS!$C$65,AB3849&lt;REFERENCIAS!$D$65),REFERENCIAS!$B$65, "Revisar"))))</f>
        <v>#REF!</v>
      </c>
      <c r="AD3849" s="94" t="e">
        <f ca="1">VLOOKUP(AC3849,REFERENCIAS!$B$62:$G$65,4,FALSE)</f>
        <v>#REF!</v>
      </c>
    </row>
    <row r="3850" spans="1:30" ht="17.25" x14ac:dyDescent="0.25">
      <c r="A3850" s="74"/>
      <c r="B3850" s="19"/>
      <c r="C3850" s="19"/>
      <c r="D3850" s="50"/>
      <c r="E3850" s="73"/>
      <c r="F3850" s="74"/>
      <c r="G3850" s="9"/>
      <c r="H3850" s="48"/>
      <c r="I3850" s="49">
        <f t="shared" ca="1" si="236"/>
        <v>2022</v>
      </c>
      <c r="J3850" s="22">
        <f t="shared" ca="1" si="237"/>
        <v>1</v>
      </c>
      <c r="K3850" s="19"/>
      <c r="L3850" s="73"/>
      <c r="M3850" s="74"/>
      <c r="N3850" s="19"/>
      <c r="O3850" s="73"/>
      <c r="P3850" s="82">
        <v>1</v>
      </c>
      <c r="Q3850" s="24">
        <v>1</v>
      </c>
      <c r="R3850" s="81">
        <f t="shared" si="238"/>
        <v>1</v>
      </c>
      <c r="S3850" s="87"/>
      <c r="T3850" s="19"/>
      <c r="U3850" s="25"/>
      <c r="V3850" s="25"/>
      <c r="W3850" s="81"/>
      <c r="X3850" s="91" t="e">
        <f ca="1">+VLOOKUP(#REF!,REFERENCIAS!$C:$D,2,0)*VLOOKUP(#REF!,PONDERADORES!A:P,IF(AND(INFORMACION!$T3850='REFERENCIAS RIESGO'!$C$36,INFORMACION!$F3850=REFERENCIAS!$C$24),16,IF(INFORMACION!$T3850='REFERENCIAS RIESGO'!$C$36,13,IF(INFORMACION!$F3850=REFERENCIAS!$C$24,10,7))),0)+VLOOKUP(K3850,REFERENCIAS!$C:$D,2,0)*VLOOKUP($K$2,PONDERADORES!A:P,IF(AND(INFORMACION!$T3850='REFERENCIAS RIESGO'!$C$36,INFORMACION!$F3850=REFERENCIAS!$C$24),16,IF(INFORMACION!$T3850='REFERENCIAS RIESGO'!$C$36,13,IF(INFORMACION!$F3850=REFERENCIAS!$C$24,10,7))),0)+VLOOKUP(L3850,REFERENCIAS!$C:$D,2,0)*VLOOKUP($L$2,PONDERADORES!A:P,IF(AND(INFORMACION!$T3850='REFERENCIAS RIESGO'!$C$36,INFORMACION!$F3850=REFERENCIAS!$C$24),16,IF(INFORMACION!$T3850='REFERENCIAS RIESGO'!$C$36,13,IF(INFORMACION!$F3850=REFERENCIAS!$C$24,10,7))),0)+VLOOKUP(F3850,REFERENCIAS!$C:$D,2,0)*VLOOKUP($F$2,PONDERADORES!A:P,IF(AND(INFORMACION!$T3850='REFERENCIAS RIESGO'!$C$36,INFORMACION!$F3850=REFERENCIAS!$C$24),16,IF(INFORMACION!$T3850='REFERENCIAS RIESGO'!$C$36,13,IF(INFORMACION!$F3850=REFERENCIAS!$C$24,10,7))),0)+VLOOKUP(T3850,REFERENCIAS!$C:$D,2,0)*VLOOKUP($T$2,PONDERADORES!A:P,IF(AND(INFORMACION!$T3850='REFERENCIAS RIESGO'!$C$36,INFORMACION!$F3850=REFERENCIAS!$C$24),16,IF(INFORMACION!$T3850='REFERENCIAS RIESGO'!$C$36,13,IF(INFORMACION!$F3850=REFERENCIAS!$C$24,10,7))),0)+VLOOKUP(IF(J3850&lt;=0.2,0.2,IF(AND(J3850&gt;0.2,J3850&lt;=0.4),0.4,IF(AND(J3850&gt;0.4,J3850&lt;=0.6),0.6,IF(AND(J3850&gt;0.6,J3850&lt;=0.8),0.8,IF(AND(J3850&gt;0.8,J3850&lt;=1),1))))),REFERENCIAS!$C:$D,2,0)*VLOOKUP($J$2,PONDERADORES!A:P,IF(AND(INFORMACION!$T3850='REFERENCIAS RIESGO'!$C$36,INFORMACION!$F3850=REFERENCIAS!$C$24),16,IF(INFORMACION!$T3850='REFERENCIAS RIESGO'!$C$36,13,IF(INFORMACION!$F3850=REFERENCIAS!$C$24,10,7))),0)</f>
        <v>#REF!</v>
      </c>
      <c r="Y3850" s="68">
        <f>+VLOOKUP(M3850,REFERENCIAS!$C:$D,2,0)*VLOOKUP($M$2,PONDERADORES!$A$7:$G$9,7,0)+VLOOKUP(N3850,REFERENCIAS!$C:$D,2,0)*VLOOKUP($N$2,PONDERADORES!$A$7:$G$9,7,0)+VLOOKUP(O3850,REFERENCIAS!$C:$D,2,0)*VLOOKUP($O$2,PONDERADORES!$A$7:$G$9,7,0)</f>
        <v>0.2</v>
      </c>
      <c r="Z3850" s="2">
        <f>+VLOOKUP(IF(R3850&lt;0.1,0,IF(AND(R3850&gt;=0.1,R3850&lt;0.2),0.1,IF(AND(R3850&gt;=0.2,R3850&lt;0.3),0.2,IF(R3850&gt;0.3,0.3,)))),REFERENCIAS!$C:$D,2,0)*VLOOKUP($R$2,PONDERADORES!$A$11:$G$11,7,0)</f>
        <v>15</v>
      </c>
      <c r="AA3850" s="92"/>
      <c r="AB3850" s="95" t="e">
        <f t="shared" ca="1" si="239"/>
        <v>#REF!</v>
      </c>
      <c r="AC3850" s="23" t="e">
        <f ca="1">IF(AB3850&gt;REFERENCIAS!$C$62,REFERENCIAS!$B$62,IF(AND(AB3850&gt;=REFERENCIAS!$C$63,AB3850&lt;REFERENCIAS!$D$63),REFERENCIAS!$B$63,IF(AND(AB3850&gt;REFERENCIAS!$C$64,AB3850&lt;=REFERENCIAS!$D$64),REFERENCIAS!$B$64,IF(AND(AB3850&gt;=REFERENCIAS!$C$65,AB3850&lt;REFERENCIAS!$D$65),REFERENCIAS!$B$65, "Revisar"))))</f>
        <v>#REF!</v>
      </c>
      <c r="AD3850" s="94" t="e">
        <f ca="1">VLOOKUP(AC3850,REFERENCIAS!$B$62:$G$65,4,FALSE)</f>
        <v>#REF!</v>
      </c>
    </row>
    <row r="3851" spans="1:30" ht="17.25" x14ac:dyDescent="0.25">
      <c r="A3851" s="74"/>
      <c r="B3851" s="19"/>
      <c r="C3851" s="19"/>
      <c r="D3851" s="50"/>
      <c r="E3851" s="73"/>
      <c r="F3851" s="74"/>
      <c r="G3851" s="9"/>
      <c r="H3851" s="48"/>
      <c r="I3851" s="49">
        <f t="shared" ca="1" si="236"/>
        <v>2022</v>
      </c>
      <c r="J3851" s="22">
        <f t="shared" ca="1" si="237"/>
        <v>1</v>
      </c>
      <c r="K3851" s="19"/>
      <c r="L3851" s="73"/>
      <c r="M3851" s="74"/>
      <c r="N3851" s="19"/>
      <c r="O3851" s="73"/>
      <c r="P3851" s="82">
        <v>1</v>
      </c>
      <c r="Q3851" s="24">
        <v>1</v>
      </c>
      <c r="R3851" s="81">
        <f t="shared" si="238"/>
        <v>1</v>
      </c>
      <c r="S3851" s="87"/>
      <c r="T3851" s="19"/>
      <c r="U3851" s="25"/>
      <c r="V3851" s="25"/>
      <c r="W3851" s="81"/>
      <c r="X3851" s="91" t="e">
        <f ca="1">+VLOOKUP(#REF!,REFERENCIAS!$C:$D,2,0)*VLOOKUP(#REF!,PONDERADORES!A:P,IF(AND(INFORMACION!$T3851='REFERENCIAS RIESGO'!$C$36,INFORMACION!$F3851=REFERENCIAS!$C$24),16,IF(INFORMACION!$T3851='REFERENCIAS RIESGO'!$C$36,13,IF(INFORMACION!$F3851=REFERENCIAS!$C$24,10,7))),0)+VLOOKUP(K3851,REFERENCIAS!$C:$D,2,0)*VLOOKUP($K$2,PONDERADORES!A:P,IF(AND(INFORMACION!$T3851='REFERENCIAS RIESGO'!$C$36,INFORMACION!$F3851=REFERENCIAS!$C$24),16,IF(INFORMACION!$T3851='REFERENCIAS RIESGO'!$C$36,13,IF(INFORMACION!$F3851=REFERENCIAS!$C$24,10,7))),0)+VLOOKUP(L3851,REFERENCIAS!$C:$D,2,0)*VLOOKUP($L$2,PONDERADORES!A:P,IF(AND(INFORMACION!$T3851='REFERENCIAS RIESGO'!$C$36,INFORMACION!$F3851=REFERENCIAS!$C$24),16,IF(INFORMACION!$T3851='REFERENCIAS RIESGO'!$C$36,13,IF(INFORMACION!$F3851=REFERENCIAS!$C$24,10,7))),0)+VLOOKUP(F3851,REFERENCIAS!$C:$D,2,0)*VLOOKUP($F$2,PONDERADORES!A:P,IF(AND(INFORMACION!$T3851='REFERENCIAS RIESGO'!$C$36,INFORMACION!$F3851=REFERENCIAS!$C$24),16,IF(INFORMACION!$T3851='REFERENCIAS RIESGO'!$C$36,13,IF(INFORMACION!$F3851=REFERENCIAS!$C$24,10,7))),0)+VLOOKUP(T3851,REFERENCIAS!$C:$D,2,0)*VLOOKUP($T$2,PONDERADORES!A:P,IF(AND(INFORMACION!$T3851='REFERENCIAS RIESGO'!$C$36,INFORMACION!$F3851=REFERENCIAS!$C$24),16,IF(INFORMACION!$T3851='REFERENCIAS RIESGO'!$C$36,13,IF(INFORMACION!$F3851=REFERENCIAS!$C$24,10,7))),0)+VLOOKUP(IF(J3851&lt;=0.2,0.2,IF(AND(J3851&gt;0.2,J3851&lt;=0.4),0.4,IF(AND(J3851&gt;0.4,J3851&lt;=0.6),0.6,IF(AND(J3851&gt;0.6,J3851&lt;=0.8),0.8,IF(AND(J3851&gt;0.8,J3851&lt;=1),1))))),REFERENCIAS!$C:$D,2,0)*VLOOKUP($J$2,PONDERADORES!A:P,IF(AND(INFORMACION!$T3851='REFERENCIAS RIESGO'!$C$36,INFORMACION!$F3851=REFERENCIAS!$C$24),16,IF(INFORMACION!$T3851='REFERENCIAS RIESGO'!$C$36,13,IF(INFORMACION!$F3851=REFERENCIAS!$C$24,10,7))),0)</f>
        <v>#REF!</v>
      </c>
      <c r="Y3851" s="68">
        <f>+VLOOKUP(M3851,REFERENCIAS!$C:$D,2,0)*VLOOKUP($M$2,PONDERADORES!$A$7:$G$9,7,0)+VLOOKUP(N3851,REFERENCIAS!$C:$D,2,0)*VLOOKUP($N$2,PONDERADORES!$A$7:$G$9,7,0)+VLOOKUP(O3851,REFERENCIAS!$C:$D,2,0)*VLOOKUP($O$2,PONDERADORES!$A$7:$G$9,7,0)</f>
        <v>0.2</v>
      </c>
      <c r="Z3851" s="2">
        <f>+VLOOKUP(IF(R3851&lt;0.1,0,IF(AND(R3851&gt;=0.1,R3851&lt;0.2),0.1,IF(AND(R3851&gt;=0.2,R3851&lt;0.3),0.2,IF(R3851&gt;0.3,0.3,)))),REFERENCIAS!$C:$D,2,0)*VLOOKUP($R$2,PONDERADORES!$A$11:$G$11,7,0)</f>
        <v>15</v>
      </c>
      <c r="AA3851" s="92"/>
      <c r="AB3851" s="95" t="e">
        <f t="shared" ca="1" si="239"/>
        <v>#REF!</v>
      </c>
      <c r="AC3851" s="23" t="e">
        <f ca="1">IF(AB3851&gt;REFERENCIAS!$C$62,REFERENCIAS!$B$62,IF(AND(AB3851&gt;=REFERENCIAS!$C$63,AB3851&lt;REFERENCIAS!$D$63),REFERENCIAS!$B$63,IF(AND(AB3851&gt;REFERENCIAS!$C$64,AB3851&lt;=REFERENCIAS!$D$64),REFERENCIAS!$B$64,IF(AND(AB3851&gt;=REFERENCIAS!$C$65,AB3851&lt;REFERENCIAS!$D$65),REFERENCIAS!$B$65, "Revisar"))))</f>
        <v>#REF!</v>
      </c>
      <c r="AD3851" s="94" t="e">
        <f ca="1">VLOOKUP(AC3851,REFERENCIAS!$B$62:$G$65,4,FALSE)</f>
        <v>#REF!</v>
      </c>
    </row>
    <row r="3852" spans="1:30" ht="17.25" x14ac:dyDescent="0.25">
      <c r="A3852" s="74"/>
      <c r="B3852" s="19"/>
      <c r="C3852" s="19"/>
      <c r="D3852" s="50"/>
      <c r="E3852" s="73"/>
      <c r="F3852" s="74"/>
      <c r="G3852" s="9"/>
      <c r="H3852" s="48"/>
      <c r="I3852" s="49">
        <f t="shared" ca="1" si="236"/>
        <v>2022</v>
      </c>
      <c r="J3852" s="22">
        <f t="shared" ca="1" si="237"/>
        <v>1</v>
      </c>
      <c r="K3852" s="19"/>
      <c r="L3852" s="73"/>
      <c r="M3852" s="74"/>
      <c r="N3852" s="19"/>
      <c r="O3852" s="73"/>
      <c r="P3852" s="82">
        <v>1</v>
      </c>
      <c r="Q3852" s="24">
        <v>1</v>
      </c>
      <c r="R3852" s="81">
        <f t="shared" si="238"/>
        <v>1</v>
      </c>
      <c r="S3852" s="87"/>
      <c r="T3852" s="19"/>
      <c r="U3852" s="25"/>
      <c r="V3852" s="25"/>
      <c r="W3852" s="81"/>
      <c r="X3852" s="91" t="e">
        <f ca="1">+VLOOKUP(#REF!,REFERENCIAS!$C:$D,2,0)*VLOOKUP(#REF!,PONDERADORES!A:P,IF(AND(INFORMACION!$T3852='REFERENCIAS RIESGO'!$C$36,INFORMACION!$F3852=REFERENCIAS!$C$24),16,IF(INFORMACION!$T3852='REFERENCIAS RIESGO'!$C$36,13,IF(INFORMACION!$F3852=REFERENCIAS!$C$24,10,7))),0)+VLOOKUP(K3852,REFERENCIAS!$C:$D,2,0)*VLOOKUP($K$2,PONDERADORES!A:P,IF(AND(INFORMACION!$T3852='REFERENCIAS RIESGO'!$C$36,INFORMACION!$F3852=REFERENCIAS!$C$24),16,IF(INFORMACION!$T3852='REFERENCIAS RIESGO'!$C$36,13,IF(INFORMACION!$F3852=REFERENCIAS!$C$24,10,7))),0)+VLOOKUP(L3852,REFERENCIAS!$C:$D,2,0)*VLOOKUP($L$2,PONDERADORES!A:P,IF(AND(INFORMACION!$T3852='REFERENCIAS RIESGO'!$C$36,INFORMACION!$F3852=REFERENCIAS!$C$24),16,IF(INFORMACION!$T3852='REFERENCIAS RIESGO'!$C$36,13,IF(INFORMACION!$F3852=REFERENCIAS!$C$24,10,7))),0)+VLOOKUP(F3852,REFERENCIAS!$C:$D,2,0)*VLOOKUP($F$2,PONDERADORES!A:P,IF(AND(INFORMACION!$T3852='REFERENCIAS RIESGO'!$C$36,INFORMACION!$F3852=REFERENCIAS!$C$24),16,IF(INFORMACION!$T3852='REFERENCIAS RIESGO'!$C$36,13,IF(INFORMACION!$F3852=REFERENCIAS!$C$24,10,7))),0)+VLOOKUP(T3852,REFERENCIAS!$C:$D,2,0)*VLOOKUP($T$2,PONDERADORES!A:P,IF(AND(INFORMACION!$T3852='REFERENCIAS RIESGO'!$C$36,INFORMACION!$F3852=REFERENCIAS!$C$24),16,IF(INFORMACION!$T3852='REFERENCIAS RIESGO'!$C$36,13,IF(INFORMACION!$F3852=REFERENCIAS!$C$24,10,7))),0)+VLOOKUP(IF(J3852&lt;=0.2,0.2,IF(AND(J3852&gt;0.2,J3852&lt;=0.4),0.4,IF(AND(J3852&gt;0.4,J3852&lt;=0.6),0.6,IF(AND(J3852&gt;0.6,J3852&lt;=0.8),0.8,IF(AND(J3852&gt;0.8,J3852&lt;=1),1))))),REFERENCIAS!$C:$D,2,0)*VLOOKUP($J$2,PONDERADORES!A:P,IF(AND(INFORMACION!$T3852='REFERENCIAS RIESGO'!$C$36,INFORMACION!$F3852=REFERENCIAS!$C$24),16,IF(INFORMACION!$T3852='REFERENCIAS RIESGO'!$C$36,13,IF(INFORMACION!$F3852=REFERENCIAS!$C$24,10,7))),0)</f>
        <v>#REF!</v>
      </c>
      <c r="Y3852" s="68">
        <f>+VLOOKUP(M3852,REFERENCIAS!$C:$D,2,0)*VLOOKUP($M$2,PONDERADORES!$A$7:$G$9,7,0)+VLOOKUP(N3852,REFERENCIAS!$C:$D,2,0)*VLOOKUP($N$2,PONDERADORES!$A$7:$G$9,7,0)+VLOOKUP(O3852,REFERENCIAS!$C:$D,2,0)*VLOOKUP($O$2,PONDERADORES!$A$7:$G$9,7,0)</f>
        <v>0.2</v>
      </c>
      <c r="Z3852" s="2">
        <f>+VLOOKUP(IF(R3852&lt;0.1,0,IF(AND(R3852&gt;=0.1,R3852&lt;0.2),0.1,IF(AND(R3852&gt;=0.2,R3852&lt;0.3),0.2,IF(R3852&gt;0.3,0.3,)))),REFERENCIAS!$C:$D,2,0)*VLOOKUP($R$2,PONDERADORES!$A$11:$G$11,7,0)</f>
        <v>15</v>
      </c>
      <c r="AA3852" s="92"/>
      <c r="AB3852" s="95" t="e">
        <f t="shared" ca="1" si="239"/>
        <v>#REF!</v>
      </c>
      <c r="AC3852" s="23" t="e">
        <f ca="1">IF(AB3852&gt;REFERENCIAS!$C$62,REFERENCIAS!$B$62,IF(AND(AB3852&gt;=REFERENCIAS!$C$63,AB3852&lt;REFERENCIAS!$D$63),REFERENCIAS!$B$63,IF(AND(AB3852&gt;REFERENCIAS!$C$64,AB3852&lt;=REFERENCIAS!$D$64),REFERENCIAS!$B$64,IF(AND(AB3852&gt;=REFERENCIAS!$C$65,AB3852&lt;REFERENCIAS!$D$65),REFERENCIAS!$B$65, "Revisar"))))</f>
        <v>#REF!</v>
      </c>
      <c r="AD3852" s="94" t="e">
        <f ca="1">VLOOKUP(AC3852,REFERENCIAS!$B$62:$G$65,4,FALSE)</f>
        <v>#REF!</v>
      </c>
    </row>
    <row r="3853" spans="1:30" ht="17.25" x14ac:dyDescent="0.25">
      <c r="A3853" s="74"/>
      <c r="B3853" s="19"/>
      <c r="C3853" s="19"/>
      <c r="D3853" s="50"/>
      <c r="E3853" s="73"/>
      <c r="F3853" s="74"/>
      <c r="G3853" s="9"/>
      <c r="H3853" s="48"/>
      <c r="I3853" s="49">
        <f t="shared" ca="1" si="236"/>
        <v>2022</v>
      </c>
      <c r="J3853" s="22">
        <f t="shared" ca="1" si="237"/>
        <v>1</v>
      </c>
      <c r="K3853" s="19"/>
      <c r="L3853" s="73"/>
      <c r="M3853" s="74"/>
      <c r="N3853" s="19"/>
      <c r="O3853" s="73"/>
      <c r="P3853" s="82">
        <v>1</v>
      </c>
      <c r="Q3853" s="24">
        <v>1</v>
      </c>
      <c r="R3853" s="81">
        <f t="shared" si="238"/>
        <v>1</v>
      </c>
      <c r="S3853" s="87"/>
      <c r="T3853" s="19"/>
      <c r="U3853" s="25"/>
      <c r="V3853" s="25"/>
      <c r="W3853" s="81"/>
      <c r="X3853" s="91" t="e">
        <f ca="1">+VLOOKUP(#REF!,REFERENCIAS!$C:$D,2,0)*VLOOKUP(#REF!,PONDERADORES!A:P,IF(AND(INFORMACION!$T3853='REFERENCIAS RIESGO'!$C$36,INFORMACION!$F3853=REFERENCIAS!$C$24),16,IF(INFORMACION!$T3853='REFERENCIAS RIESGO'!$C$36,13,IF(INFORMACION!$F3853=REFERENCIAS!$C$24,10,7))),0)+VLOOKUP(K3853,REFERENCIAS!$C:$D,2,0)*VLOOKUP($K$2,PONDERADORES!A:P,IF(AND(INFORMACION!$T3853='REFERENCIAS RIESGO'!$C$36,INFORMACION!$F3853=REFERENCIAS!$C$24),16,IF(INFORMACION!$T3853='REFERENCIAS RIESGO'!$C$36,13,IF(INFORMACION!$F3853=REFERENCIAS!$C$24,10,7))),0)+VLOOKUP(L3853,REFERENCIAS!$C:$D,2,0)*VLOOKUP($L$2,PONDERADORES!A:P,IF(AND(INFORMACION!$T3853='REFERENCIAS RIESGO'!$C$36,INFORMACION!$F3853=REFERENCIAS!$C$24),16,IF(INFORMACION!$T3853='REFERENCIAS RIESGO'!$C$36,13,IF(INFORMACION!$F3853=REFERENCIAS!$C$24,10,7))),0)+VLOOKUP(F3853,REFERENCIAS!$C:$D,2,0)*VLOOKUP($F$2,PONDERADORES!A:P,IF(AND(INFORMACION!$T3853='REFERENCIAS RIESGO'!$C$36,INFORMACION!$F3853=REFERENCIAS!$C$24),16,IF(INFORMACION!$T3853='REFERENCIAS RIESGO'!$C$36,13,IF(INFORMACION!$F3853=REFERENCIAS!$C$24,10,7))),0)+VLOOKUP(T3853,REFERENCIAS!$C:$D,2,0)*VLOOKUP($T$2,PONDERADORES!A:P,IF(AND(INFORMACION!$T3853='REFERENCIAS RIESGO'!$C$36,INFORMACION!$F3853=REFERENCIAS!$C$24),16,IF(INFORMACION!$T3853='REFERENCIAS RIESGO'!$C$36,13,IF(INFORMACION!$F3853=REFERENCIAS!$C$24,10,7))),0)+VLOOKUP(IF(J3853&lt;=0.2,0.2,IF(AND(J3853&gt;0.2,J3853&lt;=0.4),0.4,IF(AND(J3853&gt;0.4,J3853&lt;=0.6),0.6,IF(AND(J3853&gt;0.6,J3853&lt;=0.8),0.8,IF(AND(J3853&gt;0.8,J3853&lt;=1),1))))),REFERENCIAS!$C:$D,2,0)*VLOOKUP($J$2,PONDERADORES!A:P,IF(AND(INFORMACION!$T3853='REFERENCIAS RIESGO'!$C$36,INFORMACION!$F3853=REFERENCIAS!$C$24),16,IF(INFORMACION!$T3853='REFERENCIAS RIESGO'!$C$36,13,IF(INFORMACION!$F3853=REFERENCIAS!$C$24,10,7))),0)</f>
        <v>#REF!</v>
      </c>
      <c r="Y3853" s="68">
        <f>+VLOOKUP(M3853,REFERENCIAS!$C:$D,2,0)*VLOOKUP($M$2,PONDERADORES!$A$7:$G$9,7,0)+VLOOKUP(N3853,REFERENCIAS!$C:$D,2,0)*VLOOKUP($N$2,PONDERADORES!$A$7:$G$9,7,0)+VLOOKUP(O3853,REFERENCIAS!$C:$D,2,0)*VLOOKUP($O$2,PONDERADORES!$A$7:$G$9,7,0)</f>
        <v>0.2</v>
      </c>
      <c r="Z3853" s="2">
        <f>+VLOOKUP(IF(R3853&lt;0.1,0,IF(AND(R3853&gt;=0.1,R3853&lt;0.2),0.1,IF(AND(R3853&gt;=0.2,R3853&lt;0.3),0.2,IF(R3853&gt;0.3,0.3,)))),REFERENCIAS!$C:$D,2,0)*VLOOKUP($R$2,PONDERADORES!$A$11:$G$11,7,0)</f>
        <v>15</v>
      </c>
      <c r="AA3853" s="92"/>
      <c r="AB3853" s="95" t="e">
        <f t="shared" ca="1" si="239"/>
        <v>#REF!</v>
      </c>
      <c r="AC3853" s="23" t="e">
        <f ca="1">IF(AB3853&gt;REFERENCIAS!$C$62,REFERENCIAS!$B$62,IF(AND(AB3853&gt;=REFERENCIAS!$C$63,AB3853&lt;REFERENCIAS!$D$63),REFERENCIAS!$B$63,IF(AND(AB3853&gt;REFERENCIAS!$C$64,AB3853&lt;=REFERENCIAS!$D$64),REFERENCIAS!$B$64,IF(AND(AB3853&gt;=REFERENCIAS!$C$65,AB3853&lt;REFERENCIAS!$D$65),REFERENCIAS!$B$65, "Revisar"))))</f>
        <v>#REF!</v>
      </c>
      <c r="AD3853" s="94" t="e">
        <f ca="1">VLOOKUP(AC3853,REFERENCIAS!$B$62:$G$65,4,FALSE)</f>
        <v>#REF!</v>
      </c>
    </row>
    <row r="3854" spans="1:30" ht="17.25" x14ac:dyDescent="0.25">
      <c r="A3854" s="74"/>
      <c r="B3854" s="19"/>
      <c r="C3854" s="19"/>
      <c r="D3854" s="50"/>
      <c r="E3854" s="73"/>
      <c r="F3854" s="74"/>
      <c r="G3854" s="9"/>
      <c r="H3854" s="48"/>
      <c r="I3854" s="49">
        <f t="shared" ca="1" si="236"/>
        <v>2022</v>
      </c>
      <c r="J3854" s="22">
        <f t="shared" ca="1" si="237"/>
        <v>1</v>
      </c>
      <c r="K3854" s="19"/>
      <c r="L3854" s="73"/>
      <c r="M3854" s="74"/>
      <c r="N3854" s="19"/>
      <c r="O3854" s="73"/>
      <c r="P3854" s="82">
        <v>1</v>
      </c>
      <c r="Q3854" s="24">
        <v>1</v>
      </c>
      <c r="R3854" s="81">
        <f t="shared" si="238"/>
        <v>1</v>
      </c>
      <c r="S3854" s="87"/>
      <c r="T3854" s="19"/>
      <c r="U3854" s="25"/>
      <c r="V3854" s="25"/>
      <c r="W3854" s="81"/>
      <c r="X3854" s="91" t="e">
        <f ca="1">+VLOOKUP(#REF!,REFERENCIAS!$C:$D,2,0)*VLOOKUP(#REF!,PONDERADORES!A:P,IF(AND(INFORMACION!$T3854='REFERENCIAS RIESGO'!$C$36,INFORMACION!$F3854=REFERENCIAS!$C$24),16,IF(INFORMACION!$T3854='REFERENCIAS RIESGO'!$C$36,13,IF(INFORMACION!$F3854=REFERENCIAS!$C$24,10,7))),0)+VLOOKUP(K3854,REFERENCIAS!$C:$D,2,0)*VLOOKUP($K$2,PONDERADORES!A:P,IF(AND(INFORMACION!$T3854='REFERENCIAS RIESGO'!$C$36,INFORMACION!$F3854=REFERENCIAS!$C$24),16,IF(INFORMACION!$T3854='REFERENCIAS RIESGO'!$C$36,13,IF(INFORMACION!$F3854=REFERENCIAS!$C$24,10,7))),0)+VLOOKUP(L3854,REFERENCIAS!$C:$D,2,0)*VLOOKUP($L$2,PONDERADORES!A:P,IF(AND(INFORMACION!$T3854='REFERENCIAS RIESGO'!$C$36,INFORMACION!$F3854=REFERENCIAS!$C$24),16,IF(INFORMACION!$T3854='REFERENCIAS RIESGO'!$C$36,13,IF(INFORMACION!$F3854=REFERENCIAS!$C$24,10,7))),0)+VLOOKUP(F3854,REFERENCIAS!$C:$D,2,0)*VLOOKUP($F$2,PONDERADORES!A:P,IF(AND(INFORMACION!$T3854='REFERENCIAS RIESGO'!$C$36,INFORMACION!$F3854=REFERENCIAS!$C$24),16,IF(INFORMACION!$T3854='REFERENCIAS RIESGO'!$C$36,13,IF(INFORMACION!$F3854=REFERENCIAS!$C$24,10,7))),0)+VLOOKUP(T3854,REFERENCIAS!$C:$D,2,0)*VLOOKUP($T$2,PONDERADORES!A:P,IF(AND(INFORMACION!$T3854='REFERENCIAS RIESGO'!$C$36,INFORMACION!$F3854=REFERENCIAS!$C$24),16,IF(INFORMACION!$T3854='REFERENCIAS RIESGO'!$C$36,13,IF(INFORMACION!$F3854=REFERENCIAS!$C$24,10,7))),0)+VLOOKUP(IF(J3854&lt;=0.2,0.2,IF(AND(J3854&gt;0.2,J3854&lt;=0.4),0.4,IF(AND(J3854&gt;0.4,J3854&lt;=0.6),0.6,IF(AND(J3854&gt;0.6,J3854&lt;=0.8),0.8,IF(AND(J3854&gt;0.8,J3854&lt;=1),1))))),REFERENCIAS!$C:$D,2,0)*VLOOKUP($J$2,PONDERADORES!A:P,IF(AND(INFORMACION!$T3854='REFERENCIAS RIESGO'!$C$36,INFORMACION!$F3854=REFERENCIAS!$C$24),16,IF(INFORMACION!$T3854='REFERENCIAS RIESGO'!$C$36,13,IF(INFORMACION!$F3854=REFERENCIAS!$C$24,10,7))),0)</f>
        <v>#REF!</v>
      </c>
      <c r="Y3854" s="68">
        <f>+VLOOKUP(M3854,REFERENCIAS!$C:$D,2,0)*VLOOKUP($M$2,PONDERADORES!$A$7:$G$9,7,0)+VLOOKUP(N3854,REFERENCIAS!$C:$D,2,0)*VLOOKUP($N$2,PONDERADORES!$A$7:$G$9,7,0)+VLOOKUP(O3854,REFERENCIAS!$C:$D,2,0)*VLOOKUP($O$2,PONDERADORES!$A$7:$G$9,7,0)</f>
        <v>0.2</v>
      </c>
      <c r="Z3854" s="2">
        <f>+VLOOKUP(IF(R3854&lt;0.1,0,IF(AND(R3854&gt;=0.1,R3854&lt;0.2),0.1,IF(AND(R3854&gt;=0.2,R3854&lt;0.3),0.2,IF(R3854&gt;0.3,0.3,)))),REFERENCIAS!$C:$D,2,0)*VLOOKUP($R$2,PONDERADORES!$A$11:$G$11,7,0)</f>
        <v>15</v>
      </c>
      <c r="AA3854" s="92"/>
      <c r="AB3854" s="95" t="e">
        <f t="shared" ca="1" si="239"/>
        <v>#REF!</v>
      </c>
      <c r="AC3854" s="23" t="e">
        <f ca="1">IF(AB3854&gt;REFERENCIAS!$C$62,REFERENCIAS!$B$62,IF(AND(AB3854&gt;=REFERENCIAS!$C$63,AB3854&lt;REFERENCIAS!$D$63),REFERENCIAS!$B$63,IF(AND(AB3854&gt;REFERENCIAS!$C$64,AB3854&lt;=REFERENCIAS!$D$64),REFERENCIAS!$B$64,IF(AND(AB3854&gt;=REFERENCIAS!$C$65,AB3854&lt;REFERENCIAS!$D$65),REFERENCIAS!$B$65, "Revisar"))))</f>
        <v>#REF!</v>
      </c>
      <c r="AD3854" s="94" t="e">
        <f ca="1">VLOOKUP(AC3854,REFERENCIAS!$B$62:$G$65,4,FALSE)</f>
        <v>#REF!</v>
      </c>
    </row>
    <row r="3855" spans="1:30" ht="17.25" x14ac:dyDescent="0.25">
      <c r="A3855" s="74"/>
      <c r="B3855" s="19"/>
      <c r="C3855" s="19"/>
      <c r="D3855" s="50"/>
      <c r="E3855" s="73"/>
      <c r="F3855" s="74"/>
      <c r="G3855" s="9"/>
      <c r="H3855" s="48"/>
      <c r="I3855" s="49">
        <f t="shared" ca="1" si="236"/>
        <v>2022</v>
      </c>
      <c r="J3855" s="22">
        <f t="shared" ca="1" si="237"/>
        <v>1</v>
      </c>
      <c r="K3855" s="19"/>
      <c r="L3855" s="73"/>
      <c r="M3855" s="74"/>
      <c r="N3855" s="19"/>
      <c r="O3855" s="73"/>
      <c r="P3855" s="82">
        <v>1</v>
      </c>
      <c r="Q3855" s="24">
        <v>1</v>
      </c>
      <c r="R3855" s="81">
        <f t="shared" si="238"/>
        <v>1</v>
      </c>
      <c r="S3855" s="87"/>
      <c r="T3855" s="19"/>
      <c r="U3855" s="25"/>
      <c r="V3855" s="25"/>
      <c r="W3855" s="81"/>
      <c r="X3855" s="91" t="e">
        <f ca="1">+VLOOKUP(#REF!,REFERENCIAS!$C:$D,2,0)*VLOOKUP(#REF!,PONDERADORES!A:P,IF(AND(INFORMACION!$T3855='REFERENCIAS RIESGO'!$C$36,INFORMACION!$F3855=REFERENCIAS!$C$24),16,IF(INFORMACION!$T3855='REFERENCIAS RIESGO'!$C$36,13,IF(INFORMACION!$F3855=REFERENCIAS!$C$24,10,7))),0)+VLOOKUP(K3855,REFERENCIAS!$C:$D,2,0)*VLOOKUP($K$2,PONDERADORES!A:P,IF(AND(INFORMACION!$T3855='REFERENCIAS RIESGO'!$C$36,INFORMACION!$F3855=REFERENCIAS!$C$24),16,IF(INFORMACION!$T3855='REFERENCIAS RIESGO'!$C$36,13,IF(INFORMACION!$F3855=REFERENCIAS!$C$24,10,7))),0)+VLOOKUP(L3855,REFERENCIAS!$C:$D,2,0)*VLOOKUP($L$2,PONDERADORES!A:P,IF(AND(INFORMACION!$T3855='REFERENCIAS RIESGO'!$C$36,INFORMACION!$F3855=REFERENCIAS!$C$24),16,IF(INFORMACION!$T3855='REFERENCIAS RIESGO'!$C$36,13,IF(INFORMACION!$F3855=REFERENCIAS!$C$24,10,7))),0)+VLOOKUP(F3855,REFERENCIAS!$C:$D,2,0)*VLOOKUP($F$2,PONDERADORES!A:P,IF(AND(INFORMACION!$T3855='REFERENCIAS RIESGO'!$C$36,INFORMACION!$F3855=REFERENCIAS!$C$24),16,IF(INFORMACION!$T3855='REFERENCIAS RIESGO'!$C$36,13,IF(INFORMACION!$F3855=REFERENCIAS!$C$24,10,7))),0)+VLOOKUP(T3855,REFERENCIAS!$C:$D,2,0)*VLOOKUP($T$2,PONDERADORES!A:P,IF(AND(INFORMACION!$T3855='REFERENCIAS RIESGO'!$C$36,INFORMACION!$F3855=REFERENCIAS!$C$24),16,IF(INFORMACION!$T3855='REFERENCIAS RIESGO'!$C$36,13,IF(INFORMACION!$F3855=REFERENCIAS!$C$24,10,7))),0)+VLOOKUP(IF(J3855&lt;=0.2,0.2,IF(AND(J3855&gt;0.2,J3855&lt;=0.4),0.4,IF(AND(J3855&gt;0.4,J3855&lt;=0.6),0.6,IF(AND(J3855&gt;0.6,J3855&lt;=0.8),0.8,IF(AND(J3855&gt;0.8,J3855&lt;=1),1))))),REFERENCIAS!$C:$D,2,0)*VLOOKUP($J$2,PONDERADORES!A:P,IF(AND(INFORMACION!$T3855='REFERENCIAS RIESGO'!$C$36,INFORMACION!$F3855=REFERENCIAS!$C$24),16,IF(INFORMACION!$T3855='REFERENCIAS RIESGO'!$C$36,13,IF(INFORMACION!$F3855=REFERENCIAS!$C$24,10,7))),0)</f>
        <v>#REF!</v>
      </c>
      <c r="Y3855" s="68">
        <f>+VLOOKUP(M3855,REFERENCIAS!$C:$D,2,0)*VLOOKUP($M$2,PONDERADORES!$A$7:$G$9,7,0)+VLOOKUP(N3855,REFERENCIAS!$C:$D,2,0)*VLOOKUP($N$2,PONDERADORES!$A$7:$G$9,7,0)+VLOOKUP(O3855,REFERENCIAS!$C:$D,2,0)*VLOOKUP($O$2,PONDERADORES!$A$7:$G$9,7,0)</f>
        <v>0.2</v>
      </c>
      <c r="Z3855" s="2">
        <f>+VLOOKUP(IF(R3855&lt;0.1,0,IF(AND(R3855&gt;=0.1,R3855&lt;0.2),0.1,IF(AND(R3855&gt;=0.2,R3855&lt;0.3),0.2,IF(R3855&gt;0.3,0.3,)))),REFERENCIAS!$C:$D,2,0)*VLOOKUP($R$2,PONDERADORES!$A$11:$G$11,7,0)</f>
        <v>15</v>
      </c>
      <c r="AA3855" s="92"/>
      <c r="AB3855" s="95" t="e">
        <f t="shared" ca="1" si="239"/>
        <v>#REF!</v>
      </c>
      <c r="AC3855" s="23" t="e">
        <f ca="1">IF(AB3855&gt;REFERENCIAS!$C$62,REFERENCIAS!$B$62,IF(AND(AB3855&gt;=REFERENCIAS!$C$63,AB3855&lt;REFERENCIAS!$D$63),REFERENCIAS!$B$63,IF(AND(AB3855&gt;REFERENCIAS!$C$64,AB3855&lt;=REFERENCIAS!$D$64),REFERENCIAS!$B$64,IF(AND(AB3855&gt;=REFERENCIAS!$C$65,AB3855&lt;REFERENCIAS!$D$65),REFERENCIAS!$B$65, "Revisar"))))</f>
        <v>#REF!</v>
      </c>
      <c r="AD3855" s="94" t="e">
        <f ca="1">VLOOKUP(AC3855,REFERENCIAS!$B$62:$G$65,4,FALSE)</f>
        <v>#REF!</v>
      </c>
    </row>
    <row r="3856" spans="1:30" ht="17.25" x14ac:dyDescent="0.25">
      <c r="A3856" s="74"/>
      <c r="B3856" s="19"/>
      <c r="C3856" s="19"/>
      <c r="D3856" s="50"/>
      <c r="E3856" s="73"/>
      <c r="F3856" s="74"/>
      <c r="G3856" s="9"/>
      <c r="H3856" s="48"/>
      <c r="I3856" s="49">
        <f t="shared" ca="1" si="236"/>
        <v>2022</v>
      </c>
      <c r="J3856" s="22">
        <f t="shared" ca="1" si="237"/>
        <v>1</v>
      </c>
      <c r="K3856" s="19"/>
      <c r="L3856" s="73"/>
      <c r="M3856" s="74"/>
      <c r="N3856" s="19"/>
      <c r="O3856" s="73"/>
      <c r="P3856" s="82">
        <v>1</v>
      </c>
      <c r="Q3856" s="24">
        <v>1</v>
      </c>
      <c r="R3856" s="81">
        <f t="shared" si="238"/>
        <v>1</v>
      </c>
      <c r="S3856" s="87"/>
      <c r="T3856" s="19"/>
      <c r="U3856" s="25"/>
      <c r="V3856" s="25"/>
      <c r="W3856" s="81"/>
      <c r="X3856" s="91" t="e">
        <f ca="1">+VLOOKUP(#REF!,REFERENCIAS!$C:$D,2,0)*VLOOKUP(#REF!,PONDERADORES!A:P,IF(AND(INFORMACION!$T3856='REFERENCIAS RIESGO'!$C$36,INFORMACION!$F3856=REFERENCIAS!$C$24),16,IF(INFORMACION!$T3856='REFERENCIAS RIESGO'!$C$36,13,IF(INFORMACION!$F3856=REFERENCIAS!$C$24,10,7))),0)+VLOOKUP(K3856,REFERENCIAS!$C:$D,2,0)*VLOOKUP($K$2,PONDERADORES!A:P,IF(AND(INFORMACION!$T3856='REFERENCIAS RIESGO'!$C$36,INFORMACION!$F3856=REFERENCIAS!$C$24),16,IF(INFORMACION!$T3856='REFERENCIAS RIESGO'!$C$36,13,IF(INFORMACION!$F3856=REFERENCIAS!$C$24,10,7))),0)+VLOOKUP(L3856,REFERENCIAS!$C:$D,2,0)*VLOOKUP($L$2,PONDERADORES!A:P,IF(AND(INFORMACION!$T3856='REFERENCIAS RIESGO'!$C$36,INFORMACION!$F3856=REFERENCIAS!$C$24),16,IF(INFORMACION!$T3856='REFERENCIAS RIESGO'!$C$36,13,IF(INFORMACION!$F3856=REFERENCIAS!$C$24,10,7))),0)+VLOOKUP(F3856,REFERENCIAS!$C:$D,2,0)*VLOOKUP($F$2,PONDERADORES!A:P,IF(AND(INFORMACION!$T3856='REFERENCIAS RIESGO'!$C$36,INFORMACION!$F3856=REFERENCIAS!$C$24),16,IF(INFORMACION!$T3856='REFERENCIAS RIESGO'!$C$36,13,IF(INFORMACION!$F3856=REFERENCIAS!$C$24,10,7))),0)+VLOOKUP(T3856,REFERENCIAS!$C:$D,2,0)*VLOOKUP($T$2,PONDERADORES!A:P,IF(AND(INFORMACION!$T3856='REFERENCIAS RIESGO'!$C$36,INFORMACION!$F3856=REFERENCIAS!$C$24),16,IF(INFORMACION!$T3856='REFERENCIAS RIESGO'!$C$36,13,IF(INFORMACION!$F3856=REFERENCIAS!$C$24,10,7))),0)+VLOOKUP(IF(J3856&lt;=0.2,0.2,IF(AND(J3856&gt;0.2,J3856&lt;=0.4),0.4,IF(AND(J3856&gt;0.4,J3856&lt;=0.6),0.6,IF(AND(J3856&gt;0.6,J3856&lt;=0.8),0.8,IF(AND(J3856&gt;0.8,J3856&lt;=1),1))))),REFERENCIAS!$C:$D,2,0)*VLOOKUP($J$2,PONDERADORES!A:P,IF(AND(INFORMACION!$T3856='REFERENCIAS RIESGO'!$C$36,INFORMACION!$F3856=REFERENCIAS!$C$24),16,IF(INFORMACION!$T3856='REFERENCIAS RIESGO'!$C$36,13,IF(INFORMACION!$F3856=REFERENCIAS!$C$24,10,7))),0)</f>
        <v>#REF!</v>
      </c>
      <c r="Y3856" s="68">
        <f>+VLOOKUP(M3856,REFERENCIAS!$C:$D,2,0)*VLOOKUP($M$2,PONDERADORES!$A$7:$G$9,7,0)+VLOOKUP(N3856,REFERENCIAS!$C:$D,2,0)*VLOOKUP($N$2,PONDERADORES!$A$7:$G$9,7,0)+VLOOKUP(O3856,REFERENCIAS!$C:$D,2,0)*VLOOKUP($O$2,PONDERADORES!$A$7:$G$9,7,0)</f>
        <v>0.2</v>
      </c>
      <c r="Z3856" s="2">
        <f>+VLOOKUP(IF(R3856&lt;0.1,0,IF(AND(R3856&gt;=0.1,R3856&lt;0.2),0.1,IF(AND(R3856&gt;=0.2,R3856&lt;0.3),0.2,IF(R3856&gt;0.3,0.3,)))),REFERENCIAS!$C:$D,2,0)*VLOOKUP($R$2,PONDERADORES!$A$11:$G$11,7,0)</f>
        <v>15</v>
      </c>
      <c r="AA3856" s="92"/>
      <c r="AB3856" s="95" t="e">
        <f t="shared" ca="1" si="239"/>
        <v>#REF!</v>
      </c>
      <c r="AC3856" s="23" t="e">
        <f ca="1">IF(AB3856&gt;REFERENCIAS!$C$62,REFERENCIAS!$B$62,IF(AND(AB3856&gt;=REFERENCIAS!$C$63,AB3856&lt;REFERENCIAS!$D$63),REFERENCIAS!$B$63,IF(AND(AB3856&gt;REFERENCIAS!$C$64,AB3856&lt;=REFERENCIAS!$D$64),REFERENCIAS!$B$64,IF(AND(AB3856&gt;=REFERENCIAS!$C$65,AB3856&lt;REFERENCIAS!$D$65),REFERENCIAS!$B$65, "Revisar"))))</f>
        <v>#REF!</v>
      </c>
      <c r="AD3856" s="94" t="e">
        <f ca="1">VLOOKUP(AC3856,REFERENCIAS!$B$62:$G$65,4,FALSE)</f>
        <v>#REF!</v>
      </c>
    </row>
    <row r="3857" spans="1:30" ht="17.25" x14ac:dyDescent="0.25">
      <c r="A3857" s="74"/>
      <c r="B3857" s="19"/>
      <c r="C3857" s="19"/>
      <c r="D3857" s="50"/>
      <c r="E3857" s="73"/>
      <c r="F3857" s="74"/>
      <c r="G3857" s="9"/>
      <c r="H3857" s="48"/>
      <c r="I3857" s="49">
        <f t="shared" ref="I3857:I3920" ca="1" si="240">(YEAR(NOW())-H3857)</f>
        <v>2022</v>
      </c>
      <c r="J3857" s="22">
        <f t="shared" ca="1" si="237"/>
        <v>1</v>
      </c>
      <c r="K3857" s="19"/>
      <c r="L3857" s="73"/>
      <c r="M3857" s="74"/>
      <c r="N3857" s="19"/>
      <c r="O3857" s="73"/>
      <c r="P3857" s="82">
        <v>1</v>
      </c>
      <c r="Q3857" s="24">
        <v>1</v>
      </c>
      <c r="R3857" s="81">
        <f t="shared" si="238"/>
        <v>1</v>
      </c>
      <c r="S3857" s="87"/>
      <c r="T3857" s="19"/>
      <c r="U3857" s="25"/>
      <c r="V3857" s="25"/>
      <c r="W3857" s="81"/>
      <c r="X3857" s="91" t="e">
        <f ca="1">+VLOOKUP(#REF!,REFERENCIAS!$C:$D,2,0)*VLOOKUP(#REF!,PONDERADORES!A:P,IF(AND(INFORMACION!$T3857='REFERENCIAS RIESGO'!$C$36,INFORMACION!$F3857=REFERENCIAS!$C$24),16,IF(INFORMACION!$T3857='REFERENCIAS RIESGO'!$C$36,13,IF(INFORMACION!$F3857=REFERENCIAS!$C$24,10,7))),0)+VLOOKUP(K3857,REFERENCIAS!$C:$D,2,0)*VLOOKUP($K$2,PONDERADORES!A:P,IF(AND(INFORMACION!$T3857='REFERENCIAS RIESGO'!$C$36,INFORMACION!$F3857=REFERENCIAS!$C$24),16,IF(INFORMACION!$T3857='REFERENCIAS RIESGO'!$C$36,13,IF(INFORMACION!$F3857=REFERENCIAS!$C$24,10,7))),0)+VLOOKUP(L3857,REFERENCIAS!$C:$D,2,0)*VLOOKUP($L$2,PONDERADORES!A:P,IF(AND(INFORMACION!$T3857='REFERENCIAS RIESGO'!$C$36,INFORMACION!$F3857=REFERENCIAS!$C$24),16,IF(INFORMACION!$T3857='REFERENCIAS RIESGO'!$C$36,13,IF(INFORMACION!$F3857=REFERENCIAS!$C$24,10,7))),0)+VLOOKUP(F3857,REFERENCIAS!$C:$D,2,0)*VLOOKUP($F$2,PONDERADORES!A:P,IF(AND(INFORMACION!$T3857='REFERENCIAS RIESGO'!$C$36,INFORMACION!$F3857=REFERENCIAS!$C$24),16,IF(INFORMACION!$T3857='REFERENCIAS RIESGO'!$C$36,13,IF(INFORMACION!$F3857=REFERENCIAS!$C$24,10,7))),0)+VLOOKUP(T3857,REFERENCIAS!$C:$D,2,0)*VLOOKUP($T$2,PONDERADORES!A:P,IF(AND(INFORMACION!$T3857='REFERENCIAS RIESGO'!$C$36,INFORMACION!$F3857=REFERENCIAS!$C$24),16,IF(INFORMACION!$T3857='REFERENCIAS RIESGO'!$C$36,13,IF(INFORMACION!$F3857=REFERENCIAS!$C$24,10,7))),0)+VLOOKUP(IF(J3857&lt;=0.2,0.2,IF(AND(J3857&gt;0.2,J3857&lt;=0.4),0.4,IF(AND(J3857&gt;0.4,J3857&lt;=0.6),0.6,IF(AND(J3857&gt;0.6,J3857&lt;=0.8),0.8,IF(AND(J3857&gt;0.8,J3857&lt;=1),1))))),REFERENCIAS!$C:$D,2,0)*VLOOKUP($J$2,PONDERADORES!A:P,IF(AND(INFORMACION!$T3857='REFERENCIAS RIESGO'!$C$36,INFORMACION!$F3857=REFERENCIAS!$C$24),16,IF(INFORMACION!$T3857='REFERENCIAS RIESGO'!$C$36,13,IF(INFORMACION!$F3857=REFERENCIAS!$C$24,10,7))),0)</f>
        <v>#REF!</v>
      </c>
      <c r="Y3857" s="68">
        <f>+VLOOKUP(M3857,REFERENCIAS!$C:$D,2,0)*VLOOKUP($M$2,PONDERADORES!$A$7:$G$9,7,0)+VLOOKUP(N3857,REFERENCIAS!$C:$D,2,0)*VLOOKUP($N$2,PONDERADORES!$A$7:$G$9,7,0)+VLOOKUP(O3857,REFERENCIAS!$C:$D,2,0)*VLOOKUP($O$2,PONDERADORES!$A$7:$G$9,7,0)</f>
        <v>0.2</v>
      </c>
      <c r="Z3857" s="2">
        <f>+VLOOKUP(IF(R3857&lt;0.1,0,IF(AND(R3857&gt;=0.1,R3857&lt;0.2),0.1,IF(AND(R3857&gt;=0.2,R3857&lt;0.3),0.2,IF(R3857&gt;0.3,0.3,)))),REFERENCIAS!$C:$D,2,0)*VLOOKUP($R$2,PONDERADORES!$A$11:$G$11,7,0)</f>
        <v>15</v>
      </c>
      <c r="AA3857" s="92"/>
      <c r="AB3857" s="95" t="e">
        <f t="shared" ca="1" si="239"/>
        <v>#REF!</v>
      </c>
      <c r="AC3857" s="23" t="e">
        <f ca="1">IF(AB3857&gt;REFERENCIAS!$C$62,REFERENCIAS!$B$62,IF(AND(AB3857&gt;=REFERENCIAS!$C$63,AB3857&lt;REFERENCIAS!$D$63),REFERENCIAS!$B$63,IF(AND(AB3857&gt;REFERENCIAS!$C$64,AB3857&lt;=REFERENCIAS!$D$64),REFERENCIAS!$B$64,IF(AND(AB3857&gt;=REFERENCIAS!$C$65,AB3857&lt;REFERENCIAS!$D$65),REFERENCIAS!$B$65, "Revisar"))))</f>
        <v>#REF!</v>
      </c>
      <c r="AD3857" s="94" t="e">
        <f ca="1">VLOOKUP(AC3857,REFERENCIAS!$B$62:$G$65,4,FALSE)</f>
        <v>#REF!</v>
      </c>
    </row>
    <row r="3858" spans="1:30" ht="17.25" x14ac:dyDescent="0.25">
      <c r="A3858" s="74"/>
      <c r="B3858" s="19"/>
      <c r="C3858" s="19"/>
      <c r="D3858" s="50"/>
      <c r="E3858" s="73"/>
      <c r="F3858" s="74"/>
      <c r="G3858" s="9"/>
      <c r="H3858" s="48"/>
      <c r="I3858" s="49">
        <f t="shared" ca="1" si="240"/>
        <v>2022</v>
      </c>
      <c r="J3858" s="22">
        <f t="shared" ca="1" si="237"/>
        <v>1</v>
      </c>
      <c r="K3858" s="19"/>
      <c r="L3858" s="73"/>
      <c r="M3858" s="74"/>
      <c r="N3858" s="19"/>
      <c r="O3858" s="73"/>
      <c r="P3858" s="82">
        <v>1</v>
      </c>
      <c r="Q3858" s="24">
        <v>1</v>
      </c>
      <c r="R3858" s="81">
        <f t="shared" si="238"/>
        <v>1</v>
      </c>
      <c r="S3858" s="87"/>
      <c r="T3858" s="19"/>
      <c r="U3858" s="25"/>
      <c r="V3858" s="25"/>
      <c r="W3858" s="81"/>
      <c r="X3858" s="91" t="e">
        <f ca="1">+VLOOKUP(#REF!,REFERENCIAS!$C:$D,2,0)*VLOOKUP(#REF!,PONDERADORES!A:P,IF(AND(INFORMACION!$T3858='REFERENCIAS RIESGO'!$C$36,INFORMACION!$F3858=REFERENCIAS!$C$24),16,IF(INFORMACION!$T3858='REFERENCIAS RIESGO'!$C$36,13,IF(INFORMACION!$F3858=REFERENCIAS!$C$24,10,7))),0)+VLOOKUP(K3858,REFERENCIAS!$C:$D,2,0)*VLOOKUP($K$2,PONDERADORES!A:P,IF(AND(INFORMACION!$T3858='REFERENCIAS RIESGO'!$C$36,INFORMACION!$F3858=REFERENCIAS!$C$24),16,IF(INFORMACION!$T3858='REFERENCIAS RIESGO'!$C$36,13,IF(INFORMACION!$F3858=REFERENCIAS!$C$24,10,7))),0)+VLOOKUP(L3858,REFERENCIAS!$C:$D,2,0)*VLOOKUP($L$2,PONDERADORES!A:P,IF(AND(INFORMACION!$T3858='REFERENCIAS RIESGO'!$C$36,INFORMACION!$F3858=REFERENCIAS!$C$24),16,IF(INFORMACION!$T3858='REFERENCIAS RIESGO'!$C$36,13,IF(INFORMACION!$F3858=REFERENCIAS!$C$24,10,7))),0)+VLOOKUP(F3858,REFERENCIAS!$C:$D,2,0)*VLOOKUP($F$2,PONDERADORES!A:P,IF(AND(INFORMACION!$T3858='REFERENCIAS RIESGO'!$C$36,INFORMACION!$F3858=REFERENCIAS!$C$24),16,IF(INFORMACION!$T3858='REFERENCIAS RIESGO'!$C$36,13,IF(INFORMACION!$F3858=REFERENCIAS!$C$24,10,7))),0)+VLOOKUP(T3858,REFERENCIAS!$C:$D,2,0)*VLOOKUP($T$2,PONDERADORES!A:P,IF(AND(INFORMACION!$T3858='REFERENCIAS RIESGO'!$C$36,INFORMACION!$F3858=REFERENCIAS!$C$24),16,IF(INFORMACION!$T3858='REFERENCIAS RIESGO'!$C$36,13,IF(INFORMACION!$F3858=REFERENCIAS!$C$24,10,7))),0)+VLOOKUP(IF(J3858&lt;=0.2,0.2,IF(AND(J3858&gt;0.2,J3858&lt;=0.4),0.4,IF(AND(J3858&gt;0.4,J3858&lt;=0.6),0.6,IF(AND(J3858&gt;0.6,J3858&lt;=0.8),0.8,IF(AND(J3858&gt;0.8,J3858&lt;=1),1))))),REFERENCIAS!$C:$D,2,0)*VLOOKUP($J$2,PONDERADORES!A:P,IF(AND(INFORMACION!$T3858='REFERENCIAS RIESGO'!$C$36,INFORMACION!$F3858=REFERENCIAS!$C$24),16,IF(INFORMACION!$T3858='REFERENCIAS RIESGO'!$C$36,13,IF(INFORMACION!$F3858=REFERENCIAS!$C$24,10,7))),0)</f>
        <v>#REF!</v>
      </c>
      <c r="Y3858" s="68">
        <f>+VLOOKUP(M3858,REFERENCIAS!$C:$D,2,0)*VLOOKUP($M$2,PONDERADORES!$A$7:$G$9,7,0)+VLOOKUP(N3858,REFERENCIAS!$C:$D,2,0)*VLOOKUP($N$2,PONDERADORES!$A$7:$G$9,7,0)+VLOOKUP(O3858,REFERENCIAS!$C:$D,2,0)*VLOOKUP($O$2,PONDERADORES!$A$7:$G$9,7,0)</f>
        <v>0.2</v>
      </c>
      <c r="Z3858" s="2">
        <f>+VLOOKUP(IF(R3858&lt;0.1,0,IF(AND(R3858&gt;=0.1,R3858&lt;0.2),0.1,IF(AND(R3858&gt;=0.2,R3858&lt;0.3),0.2,IF(R3858&gt;0.3,0.3,)))),REFERENCIAS!$C:$D,2,0)*VLOOKUP($R$2,PONDERADORES!$A$11:$G$11,7,0)</f>
        <v>15</v>
      </c>
      <c r="AA3858" s="92"/>
      <c r="AB3858" s="95" t="e">
        <f t="shared" ca="1" si="239"/>
        <v>#REF!</v>
      </c>
      <c r="AC3858" s="23" t="e">
        <f ca="1">IF(AB3858&gt;REFERENCIAS!$C$62,REFERENCIAS!$B$62,IF(AND(AB3858&gt;=REFERENCIAS!$C$63,AB3858&lt;REFERENCIAS!$D$63),REFERENCIAS!$B$63,IF(AND(AB3858&gt;REFERENCIAS!$C$64,AB3858&lt;=REFERENCIAS!$D$64),REFERENCIAS!$B$64,IF(AND(AB3858&gt;=REFERENCIAS!$C$65,AB3858&lt;REFERENCIAS!$D$65),REFERENCIAS!$B$65, "Revisar"))))</f>
        <v>#REF!</v>
      </c>
      <c r="AD3858" s="94" t="e">
        <f ca="1">VLOOKUP(AC3858,REFERENCIAS!$B$62:$G$65,4,FALSE)</f>
        <v>#REF!</v>
      </c>
    </row>
    <row r="3859" spans="1:30" ht="17.25" x14ac:dyDescent="0.25">
      <c r="A3859" s="74"/>
      <c r="B3859" s="19"/>
      <c r="C3859" s="19"/>
      <c r="D3859" s="50"/>
      <c r="E3859" s="73"/>
      <c r="F3859" s="74"/>
      <c r="G3859" s="9"/>
      <c r="H3859" s="48"/>
      <c r="I3859" s="49">
        <f t="shared" ca="1" si="240"/>
        <v>2022</v>
      </c>
      <c r="J3859" s="22">
        <f t="shared" ca="1" si="237"/>
        <v>1</v>
      </c>
      <c r="K3859" s="19"/>
      <c r="L3859" s="73"/>
      <c r="M3859" s="74"/>
      <c r="N3859" s="19"/>
      <c r="O3859" s="73"/>
      <c r="P3859" s="82">
        <v>1</v>
      </c>
      <c r="Q3859" s="24">
        <v>1</v>
      </c>
      <c r="R3859" s="81">
        <f t="shared" si="238"/>
        <v>1</v>
      </c>
      <c r="S3859" s="87"/>
      <c r="T3859" s="19"/>
      <c r="U3859" s="25"/>
      <c r="V3859" s="25"/>
      <c r="W3859" s="81"/>
      <c r="X3859" s="91" t="e">
        <f ca="1">+VLOOKUP(#REF!,REFERENCIAS!$C:$D,2,0)*VLOOKUP(#REF!,PONDERADORES!A:P,IF(AND(INFORMACION!$T3859='REFERENCIAS RIESGO'!$C$36,INFORMACION!$F3859=REFERENCIAS!$C$24),16,IF(INFORMACION!$T3859='REFERENCIAS RIESGO'!$C$36,13,IF(INFORMACION!$F3859=REFERENCIAS!$C$24,10,7))),0)+VLOOKUP(K3859,REFERENCIAS!$C:$D,2,0)*VLOOKUP($K$2,PONDERADORES!A:P,IF(AND(INFORMACION!$T3859='REFERENCIAS RIESGO'!$C$36,INFORMACION!$F3859=REFERENCIAS!$C$24),16,IF(INFORMACION!$T3859='REFERENCIAS RIESGO'!$C$36,13,IF(INFORMACION!$F3859=REFERENCIAS!$C$24,10,7))),0)+VLOOKUP(L3859,REFERENCIAS!$C:$D,2,0)*VLOOKUP($L$2,PONDERADORES!A:P,IF(AND(INFORMACION!$T3859='REFERENCIAS RIESGO'!$C$36,INFORMACION!$F3859=REFERENCIAS!$C$24),16,IF(INFORMACION!$T3859='REFERENCIAS RIESGO'!$C$36,13,IF(INFORMACION!$F3859=REFERENCIAS!$C$24,10,7))),0)+VLOOKUP(F3859,REFERENCIAS!$C:$D,2,0)*VLOOKUP($F$2,PONDERADORES!A:P,IF(AND(INFORMACION!$T3859='REFERENCIAS RIESGO'!$C$36,INFORMACION!$F3859=REFERENCIAS!$C$24),16,IF(INFORMACION!$T3859='REFERENCIAS RIESGO'!$C$36,13,IF(INFORMACION!$F3859=REFERENCIAS!$C$24,10,7))),0)+VLOOKUP(T3859,REFERENCIAS!$C:$D,2,0)*VLOOKUP($T$2,PONDERADORES!A:P,IF(AND(INFORMACION!$T3859='REFERENCIAS RIESGO'!$C$36,INFORMACION!$F3859=REFERENCIAS!$C$24),16,IF(INFORMACION!$T3859='REFERENCIAS RIESGO'!$C$36,13,IF(INFORMACION!$F3859=REFERENCIAS!$C$24,10,7))),0)+VLOOKUP(IF(J3859&lt;=0.2,0.2,IF(AND(J3859&gt;0.2,J3859&lt;=0.4),0.4,IF(AND(J3859&gt;0.4,J3859&lt;=0.6),0.6,IF(AND(J3859&gt;0.6,J3859&lt;=0.8),0.8,IF(AND(J3859&gt;0.8,J3859&lt;=1),1))))),REFERENCIAS!$C:$D,2,0)*VLOOKUP($J$2,PONDERADORES!A:P,IF(AND(INFORMACION!$T3859='REFERENCIAS RIESGO'!$C$36,INFORMACION!$F3859=REFERENCIAS!$C$24),16,IF(INFORMACION!$T3859='REFERENCIAS RIESGO'!$C$36,13,IF(INFORMACION!$F3859=REFERENCIAS!$C$24,10,7))),0)</f>
        <v>#REF!</v>
      </c>
      <c r="Y3859" s="68">
        <f>+VLOOKUP(M3859,REFERENCIAS!$C:$D,2,0)*VLOOKUP($M$2,PONDERADORES!$A$7:$G$9,7,0)+VLOOKUP(N3859,REFERENCIAS!$C:$D,2,0)*VLOOKUP($N$2,PONDERADORES!$A$7:$G$9,7,0)+VLOOKUP(O3859,REFERENCIAS!$C:$D,2,0)*VLOOKUP($O$2,PONDERADORES!$A$7:$G$9,7,0)</f>
        <v>0.2</v>
      </c>
      <c r="Z3859" s="2">
        <f>+VLOOKUP(IF(R3859&lt;0.1,0,IF(AND(R3859&gt;=0.1,R3859&lt;0.2),0.1,IF(AND(R3859&gt;=0.2,R3859&lt;0.3),0.2,IF(R3859&gt;0.3,0.3,)))),REFERENCIAS!$C:$D,2,0)*VLOOKUP($R$2,PONDERADORES!$A$11:$G$11,7,0)</f>
        <v>15</v>
      </c>
      <c r="AA3859" s="92"/>
      <c r="AB3859" s="95" t="e">
        <f t="shared" ca="1" si="239"/>
        <v>#REF!</v>
      </c>
      <c r="AC3859" s="23" t="e">
        <f ca="1">IF(AB3859&gt;REFERENCIAS!$C$62,REFERENCIAS!$B$62,IF(AND(AB3859&gt;=REFERENCIAS!$C$63,AB3859&lt;REFERENCIAS!$D$63),REFERENCIAS!$B$63,IF(AND(AB3859&gt;REFERENCIAS!$C$64,AB3859&lt;=REFERENCIAS!$D$64),REFERENCIAS!$B$64,IF(AND(AB3859&gt;=REFERENCIAS!$C$65,AB3859&lt;REFERENCIAS!$D$65),REFERENCIAS!$B$65, "Revisar"))))</f>
        <v>#REF!</v>
      </c>
      <c r="AD3859" s="94" t="e">
        <f ca="1">VLOOKUP(AC3859,REFERENCIAS!$B$62:$G$65,4,FALSE)</f>
        <v>#REF!</v>
      </c>
    </row>
    <row r="3860" spans="1:30" ht="17.25" x14ac:dyDescent="0.25">
      <c r="A3860" s="74"/>
      <c r="B3860" s="19"/>
      <c r="C3860" s="19"/>
      <c r="D3860" s="50"/>
      <c r="E3860" s="73"/>
      <c r="F3860" s="74"/>
      <c r="G3860" s="9"/>
      <c r="H3860" s="48"/>
      <c r="I3860" s="49">
        <f t="shared" ca="1" si="240"/>
        <v>2022</v>
      </c>
      <c r="J3860" s="22">
        <f t="shared" ca="1" si="237"/>
        <v>1</v>
      </c>
      <c r="K3860" s="19"/>
      <c r="L3860" s="73"/>
      <c r="M3860" s="74"/>
      <c r="N3860" s="19"/>
      <c r="O3860" s="73"/>
      <c r="P3860" s="82">
        <v>1</v>
      </c>
      <c r="Q3860" s="24">
        <v>1</v>
      </c>
      <c r="R3860" s="81">
        <f t="shared" si="238"/>
        <v>1</v>
      </c>
      <c r="S3860" s="87"/>
      <c r="T3860" s="19"/>
      <c r="U3860" s="25"/>
      <c r="V3860" s="25"/>
      <c r="W3860" s="81"/>
      <c r="X3860" s="91" t="e">
        <f ca="1">+VLOOKUP(#REF!,REFERENCIAS!$C:$D,2,0)*VLOOKUP(#REF!,PONDERADORES!A:P,IF(AND(INFORMACION!$T3860='REFERENCIAS RIESGO'!$C$36,INFORMACION!$F3860=REFERENCIAS!$C$24),16,IF(INFORMACION!$T3860='REFERENCIAS RIESGO'!$C$36,13,IF(INFORMACION!$F3860=REFERENCIAS!$C$24,10,7))),0)+VLOOKUP(K3860,REFERENCIAS!$C:$D,2,0)*VLOOKUP($K$2,PONDERADORES!A:P,IF(AND(INFORMACION!$T3860='REFERENCIAS RIESGO'!$C$36,INFORMACION!$F3860=REFERENCIAS!$C$24),16,IF(INFORMACION!$T3860='REFERENCIAS RIESGO'!$C$36,13,IF(INFORMACION!$F3860=REFERENCIAS!$C$24,10,7))),0)+VLOOKUP(L3860,REFERENCIAS!$C:$D,2,0)*VLOOKUP($L$2,PONDERADORES!A:P,IF(AND(INFORMACION!$T3860='REFERENCIAS RIESGO'!$C$36,INFORMACION!$F3860=REFERENCIAS!$C$24),16,IF(INFORMACION!$T3860='REFERENCIAS RIESGO'!$C$36,13,IF(INFORMACION!$F3860=REFERENCIAS!$C$24,10,7))),0)+VLOOKUP(F3860,REFERENCIAS!$C:$D,2,0)*VLOOKUP($F$2,PONDERADORES!A:P,IF(AND(INFORMACION!$T3860='REFERENCIAS RIESGO'!$C$36,INFORMACION!$F3860=REFERENCIAS!$C$24),16,IF(INFORMACION!$T3860='REFERENCIAS RIESGO'!$C$36,13,IF(INFORMACION!$F3860=REFERENCIAS!$C$24,10,7))),0)+VLOOKUP(T3860,REFERENCIAS!$C:$D,2,0)*VLOOKUP($T$2,PONDERADORES!A:P,IF(AND(INFORMACION!$T3860='REFERENCIAS RIESGO'!$C$36,INFORMACION!$F3860=REFERENCIAS!$C$24),16,IF(INFORMACION!$T3860='REFERENCIAS RIESGO'!$C$36,13,IF(INFORMACION!$F3860=REFERENCIAS!$C$24,10,7))),0)+VLOOKUP(IF(J3860&lt;=0.2,0.2,IF(AND(J3860&gt;0.2,J3860&lt;=0.4),0.4,IF(AND(J3860&gt;0.4,J3860&lt;=0.6),0.6,IF(AND(J3860&gt;0.6,J3860&lt;=0.8),0.8,IF(AND(J3860&gt;0.8,J3860&lt;=1),1))))),REFERENCIAS!$C:$D,2,0)*VLOOKUP($J$2,PONDERADORES!A:P,IF(AND(INFORMACION!$T3860='REFERENCIAS RIESGO'!$C$36,INFORMACION!$F3860=REFERENCIAS!$C$24),16,IF(INFORMACION!$T3860='REFERENCIAS RIESGO'!$C$36,13,IF(INFORMACION!$F3860=REFERENCIAS!$C$24,10,7))),0)</f>
        <v>#REF!</v>
      </c>
      <c r="Y3860" s="68">
        <f>+VLOOKUP(M3860,REFERENCIAS!$C:$D,2,0)*VLOOKUP($M$2,PONDERADORES!$A$7:$G$9,7,0)+VLOOKUP(N3860,REFERENCIAS!$C:$D,2,0)*VLOOKUP($N$2,PONDERADORES!$A$7:$G$9,7,0)+VLOOKUP(O3860,REFERENCIAS!$C:$D,2,0)*VLOOKUP($O$2,PONDERADORES!$A$7:$G$9,7,0)</f>
        <v>0.2</v>
      </c>
      <c r="Z3860" s="2">
        <f>+VLOOKUP(IF(R3860&lt;0.1,0,IF(AND(R3860&gt;=0.1,R3860&lt;0.2),0.1,IF(AND(R3860&gt;=0.2,R3860&lt;0.3),0.2,IF(R3860&gt;0.3,0.3,)))),REFERENCIAS!$C:$D,2,0)*VLOOKUP($R$2,PONDERADORES!$A$11:$G$11,7,0)</f>
        <v>15</v>
      </c>
      <c r="AA3860" s="92"/>
      <c r="AB3860" s="95" t="e">
        <f t="shared" ca="1" si="239"/>
        <v>#REF!</v>
      </c>
      <c r="AC3860" s="23" t="e">
        <f ca="1">IF(AB3860&gt;REFERENCIAS!$C$62,REFERENCIAS!$B$62,IF(AND(AB3860&gt;=REFERENCIAS!$C$63,AB3860&lt;REFERENCIAS!$D$63),REFERENCIAS!$B$63,IF(AND(AB3860&gt;REFERENCIAS!$C$64,AB3860&lt;=REFERENCIAS!$D$64),REFERENCIAS!$B$64,IF(AND(AB3860&gt;=REFERENCIAS!$C$65,AB3860&lt;REFERENCIAS!$D$65),REFERENCIAS!$B$65, "Revisar"))))</f>
        <v>#REF!</v>
      </c>
      <c r="AD3860" s="94" t="e">
        <f ca="1">VLOOKUP(AC3860,REFERENCIAS!$B$62:$G$65,4,FALSE)</f>
        <v>#REF!</v>
      </c>
    </row>
    <row r="3861" spans="1:30" ht="17.25" x14ac:dyDescent="0.25">
      <c r="A3861" s="74"/>
      <c r="B3861" s="19"/>
      <c r="C3861" s="19"/>
      <c r="D3861" s="50"/>
      <c r="E3861" s="73"/>
      <c r="F3861" s="74"/>
      <c r="G3861" s="9"/>
      <c r="H3861" s="48"/>
      <c r="I3861" s="49">
        <f t="shared" ca="1" si="240"/>
        <v>2022</v>
      </c>
      <c r="J3861" s="22">
        <f t="shared" ca="1" si="237"/>
        <v>1</v>
      </c>
      <c r="K3861" s="19"/>
      <c r="L3861" s="73"/>
      <c r="M3861" s="74"/>
      <c r="N3861" s="19"/>
      <c r="O3861" s="73"/>
      <c r="P3861" s="82">
        <v>1</v>
      </c>
      <c r="Q3861" s="24">
        <v>1</v>
      </c>
      <c r="R3861" s="81">
        <f t="shared" si="238"/>
        <v>1</v>
      </c>
      <c r="S3861" s="87"/>
      <c r="T3861" s="19"/>
      <c r="U3861" s="25"/>
      <c r="V3861" s="25"/>
      <c r="W3861" s="81"/>
      <c r="X3861" s="91" t="e">
        <f ca="1">+VLOOKUP(#REF!,REFERENCIAS!$C:$D,2,0)*VLOOKUP(#REF!,PONDERADORES!A:P,IF(AND(INFORMACION!$T3861='REFERENCIAS RIESGO'!$C$36,INFORMACION!$F3861=REFERENCIAS!$C$24),16,IF(INFORMACION!$T3861='REFERENCIAS RIESGO'!$C$36,13,IF(INFORMACION!$F3861=REFERENCIAS!$C$24,10,7))),0)+VLOOKUP(K3861,REFERENCIAS!$C:$D,2,0)*VLOOKUP($K$2,PONDERADORES!A:P,IF(AND(INFORMACION!$T3861='REFERENCIAS RIESGO'!$C$36,INFORMACION!$F3861=REFERENCIAS!$C$24),16,IF(INFORMACION!$T3861='REFERENCIAS RIESGO'!$C$36,13,IF(INFORMACION!$F3861=REFERENCIAS!$C$24,10,7))),0)+VLOOKUP(L3861,REFERENCIAS!$C:$D,2,0)*VLOOKUP($L$2,PONDERADORES!A:P,IF(AND(INFORMACION!$T3861='REFERENCIAS RIESGO'!$C$36,INFORMACION!$F3861=REFERENCIAS!$C$24),16,IF(INFORMACION!$T3861='REFERENCIAS RIESGO'!$C$36,13,IF(INFORMACION!$F3861=REFERENCIAS!$C$24,10,7))),0)+VLOOKUP(F3861,REFERENCIAS!$C:$D,2,0)*VLOOKUP($F$2,PONDERADORES!A:P,IF(AND(INFORMACION!$T3861='REFERENCIAS RIESGO'!$C$36,INFORMACION!$F3861=REFERENCIAS!$C$24),16,IF(INFORMACION!$T3861='REFERENCIAS RIESGO'!$C$36,13,IF(INFORMACION!$F3861=REFERENCIAS!$C$24,10,7))),0)+VLOOKUP(T3861,REFERENCIAS!$C:$D,2,0)*VLOOKUP($T$2,PONDERADORES!A:P,IF(AND(INFORMACION!$T3861='REFERENCIAS RIESGO'!$C$36,INFORMACION!$F3861=REFERENCIAS!$C$24),16,IF(INFORMACION!$T3861='REFERENCIAS RIESGO'!$C$36,13,IF(INFORMACION!$F3861=REFERENCIAS!$C$24,10,7))),0)+VLOOKUP(IF(J3861&lt;=0.2,0.2,IF(AND(J3861&gt;0.2,J3861&lt;=0.4),0.4,IF(AND(J3861&gt;0.4,J3861&lt;=0.6),0.6,IF(AND(J3861&gt;0.6,J3861&lt;=0.8),0.8,IF(AND(J3861&gt;0.8,J3861&lt;=1),1))))),REFERENCIAS!$C:$D,2,0)*VLOOKUP($J$2,PONDERADORES!A:P,IF(AND(INFORMACION!$T3861='REFERENCIAS RIESGO'!$C$36,INFORMACION!$F3861=REFERENCIAS!$C$24),16,IF(INFORMACION!$T3861='REFERENCIAS RIESGO'!$C$36,13,IF(INFORMACION!$F3861=REFERENCIAS!$C$24,10,7))),0)</f>
        <v>#REF!</v>
      </c>
      <c r="Y3861" s="68">
        <f>+VLOOKUP(M3861,REFERENCIAS!$C:$D,2,0)*VLOOKUP($M$2,PONDERADORES!$A$7:$G$9,7,0)+VLOOKUP(N3861,REFERENCIAS!$C:$D,2,0)*VLOOKUP($N$2,PONDERADORES!$A$7:$G$9,7,0)+VLOOKUP(O3861,REFERENCIAS!$C:$D,2,0)*VLOOKUP($O$2,PONDERADORES!$A$7:$G$9,7,0)</f>
        <v>0.2</v>
      </c>
      <c r="Z3861" s="2">
        <f>+VLOOKUP(IF(R3861&lt;0.1,0,IF(AND(R3861&gt;=0.1,R3861&lt;0.2),0.1,IF(AND(R3861&gt;=0.2,R3861&lt;0.3),0.2,IF(R3861&gt;0.3,0.3,)))),REFERENCIAS!$C:$D,2,0)*VLOOKUP($R$2,PONDERADORES!$A$11:$G$11,7,0)</f>
        <v>15</v>
      </c>
      <c r="AA3861" s="92"/>
      <c r="AB3861" s="95" t="e">
        <f t="shared" ca="1" si="239"/>
        <v>#REF!</v>
      </c>
      <c r="AC3861" s="23" t="e">
        <f ca="1">IF(AB3861&gt;REFERENCIAS!$C$62,REFERENCIAS!$B$62,IF(AND(AB3861&gt;=REFERENCIAS!$C$63,AB3861&lt;REFERENCIAS!$D$63),REFERENCIAS!$B$63,IF(AND(AB3861&gt;REFERENCIAS!$C$64,AB3861&lt;=REFERENCIAS!$D$64),REFERENCIAS!$B$64,IF(AND(AB3861&gt;=REFERENCIAS!$C$65,AB3861&lt;REFERENCIAS!$D$65),REFERENCIAS!$B$65, "Revisar"))))</f>
        <v>#REF!</v>
      </c>
      <c r="AD3861" s="94" t="e">
        <f ca="1">VLOOKUP(AC3861,REFERENCIAS!$B$62:$G$65,4,FALSE)</f>
        <v>#REF!</v>
      </c>
    </row>
    <row r="3862" spans="1:30" ht="17.25" x14ac:dyDescent="0.25">
      <c r="A3862" s="74"/>
      <c r="B3862" s="19"/>
      <c r="C3862" s="19"/>
      <c r="D3862" s="50"/>
      <c r="E3862" s="73"/>
      <c r="F3862" s="74"/>
      <c r="G3862" s="9"/>
      <c r="H3862" s="48"/>
      <c r="I3862" s="49">
        <f t="shared" ca="1" si="240"/>
        <v>2022</v>
      </c>
      <c r="J3862" s="22">
        <f t="shared" ca="1" si="237"/>
        <v>1</v>
      </c>
      <c r="K3862" s="19"/>
      <c r="L3862" s="73"/>
      <c r="M3862" s="74"/>
      <c r="N3862" s="19"/>
      <c r="O3862" s="73"/>
      <c r="P3862" s="82">
        <v>1</v>
      </c>
      <c r="Q3862" s="24">
        <v>1</v>
      </c>
      <c r="R3862" s="81">
        <f t="shared" si="238"/>
        <v>1</v>
      </c>
      <c r="S3862" s="87"/>
      <c r="T3862" s="19"/>
      <c r="U3862" s="25"/>
      <c r="V3862" s="25"/>
      <c r="W3862" s="81"/>
      <c r="X3862" s="91" t="e">
        <f ca="1">+VLOOKUP(#REF!,REFERENCIAS!$C:$D,2,0)*VLOOKUP(#REF!,PONDERADORES!A:P,IF(AND(INFORMACION!$T3862='REFERENCIAS RIESGO'!$C$36,INFORMACION!$F3862=REFERENCIAS!$C$24),16,IF(INFORMACION!$T3862='REFERENCIAS RIESGO'!$C$36,13,IF(INFORMACION!$F3862=REFERENCIAS!$C$24,10,7))),0)+VLOOKUP(K3862,REFERENCIAS!$C:$D,2,0)*VLOOKUP($K$2,PONDERADORES!A:P,IF(AND(INFORMACION!$T3862='REFERENCIAS RIESGO'!$C$36,INFORMACION!$F3862=REFERENCIAS!$C$24),16,IF(INFORMACION!$T3862='REFERENCIAS RIESGO'!$C$36,13,IF(INFORMACION!$F3862=REFERENCIAS!$C$24,10,7))),0)+VLOOKUP(L3862,REFERENCIAS!$C:$D,2,0)*VLOOKUP($L$2,PONDERADORES!A:P,IF(AND(INFORMACION!$T3862='REFERENCIAS RIESGO'!$C$36,INFORMACION!$F3862=REFERENCIAS!$C$24),16,IF(INFORMACION!$T3862='REFERENCIAS RIESGO'!$C$36,13,IF(INFORMACION!$F3862=REFERENCIAS!$C$24,10,7))),0)+VLOOKUP(F3862,REFERENCIAS!$C:$D,2,0)*VLOOKUP($F$2,PONDERADORES!A:P,IF(AND(INFORMACION!$T3862='REFERENCIAS RIESGO'!$C$36,INFORMACION!$F3862=REFERENCIAS!$C$24),16,IF(INFORMACION!$T3862='REFERENCIAS RIESGO'!$C$36,13,IF(INFORMACION!$F3862=REFERENCIAS!$C$24,10,7))),0)+VLOOKUP(T3862,REFERENCIAS!$C:$D,2,0)*VLOOKUP($T$2,PONDERADORES!A:P,IF(AND(INFORMACION!$T3862='REFERENCIAS RIESGO'!$C$36,INFORMACION!$F3862=REFERENCIAS!$C$24),16,IF(INFORMACION!$T3862='REFERENCIAS RIESGO'!$C$36,13,IF(INFORMACION!$F3862=REFERENCIAS!$C$24,10,7))),0)+VLOOKUP(IF(J3862&lt;=0.2,0.2,IF(AND(J3862&gt;0.2,J3862&lt;=0.4),0.4,IF(AND(J3862&gt;0.4,J3862&lt;=0.6),0.6,IF(AND(J3862&gt;0.6,J3862&lt;=0.8),0.8,IF(AND(J3862&gt;0.8,J3862&lt;=1),1))))),REFERENCIAS!$C:$D,2,0)*VLOOKUP($J$2,PONDERADORES!A:P,IF(AND(INFORMACION!$T3862='REFERENCIAS RIESGO'!$C$36,INFORMACION!$F3862=REFERENCIAS!$C$24),16,IF(INFORMACION!$T3862='REFERENCIAS RIESGO'!$C$36,13,IF(INFORMACION!$F3862=REFERENCIAS!$C$24,10,7))),0)</f>
        <v>#REF!</v>
      </c>
      <c r="Y3862" s="68">
        <f>+VLOOKUP(M3862,REFERENCIAS!$C:$D,2,0)*VLOOKUP($M$2,PONDERADORES!$A$7:$G$9,7,0)+VLOOKUP(N3862,REFERENCIAS!$C:$D,2,0)*VLOOKUP($N$2,PONDERADORES!$A$7:$G$9,7,0)+VLOOKUP(O3862,REFERENCIAS!$C:$D,2,0)*VLOOKUP($O$2,PONDERADORES!$A$7:$G$9,7,0)</f>
        <v>0.2</v>
      </c>
      <c r="Z3862" s="2">
        <f>+VLOOKUP(IF(R3862&lt;0.1,0,IF(AND(R3862&gt;=0.1,R3862&lt;0.2),0.1,IF(AND(R3862&gt;=0.2,R3862&lt;0.3),0.2,IF(R3862&gt;0.3,0.3,)))),REFERENCIAS!$C:$D,2,0)*VLOOKUP($R$2,PONDERADORES!$A$11:$G$11,7,0)</f>
        <v>15</v>
      </c>
      <c r="AA3862" s="92"/>
      <c r="AB3862" s="95" t="e">
        <f t="shared" ca="1" si="239"/>
        <v>#REF!</v>
      </c>
      <c r="AC3862" s="23" t="e">
        <f ca="1">IF(AB3862&gt;REFERENCIAS!$C$62,REFERENCIAS!$B$62,IF(AND(AB3862&gt;=REFERENCIAS!$C$63,AB3862&lt;REFERENCIAS!$D$63),REFERENCIAS!$B$63,IF(AND(AB3862&gt;REFERENCIAS!$C$64,AB3862&lt;=REFERENCIAS!$D$64),REFERENCIAS!$B$64,IF(AND(AB3862&gt;=REFERENCIAS!$C$65,AB3862&lt;REFERENCIAS!$D$65),REFERENCIAS!$B$65, "Revisar"))))</f>
        <v>#REF!</v>
      </c>
      <c r="AD3862" s="94" t="e">
        <f ca="1">VLOOKUP(AC3862,REFERENCIAS!$B$62:$G$65,4,FALSE)</f>
        <v>#REF!</v>
      </c>
    </row>
    <row r="3863" spans="1:30" ht="17.25" x14ac:dyDescent="0.25">
      <c r="A3863" s="74"/>
      <c r="B3863" s="19"/>
      <c r="C3863" s="19"/>
      <c r="D3863" s="50"/>
      <c r="E3863" s="73"/>
      <c r="F3863" s="74"/>
      <c r="G3863" s="9"/>
      <c r="H3863" s="48"/>
      <c r="I3863" s="49">
        <f t="shared" ca="1" si="240"/>
        <v>2022</v>
      </c>
      <c r="J3863" s="22">
        <f t="shared" ca="1" si="237"/>
        <v>1</v>
      </c>
      <c r="K3863" s="19"/>
      <c r="L3863" s="73"/>
      <c r="M3863" s="74"/>
      <c r="N3863" s="19"/>
      <c r="O3863" s="73"/>
      <c r="P3863" s="82">
        <v>1</v>
      </c>
      <c r="Q3863" s="24">
        <v>1</v>
      </c>
      <c r="R3863" s="81">
        <f t="shared" si="238"/>
        <v>1</v>
      </c>
      <c r="S3863" s="87"/>
      <c r="T3863" s="19"/>
      <c r="U3863" s="25"/>
      <c r="V3863" s="25"/>
      <c r="W3863" s="81"/>
      <c r="X3863" s="91" t="e">
        <f ca="1">+VLOOKUP(#REF!,REFERENCIAS!$C:$D,2,0)*VLOOKUP(#REF!,PONDERADORES!A:P,IF(AND(INFORMACION!$T3863='REFERENCIAS RIESGO'!$C$36,INFORMACION!$F3863=REFERENCIAS!$C$24),16,IF(INFORMACION!$T3863='REFERENCIAS RIESGO'!$C$36,13,IF(INFORMACION!$F3863=REFERENCIAS!$C$24,10,7))),0)+VLOOKUP(K3863,REFERENCIAS!$C:$D,2,0)*VLOOKUP($K$2,PONDERADORES!A:P,IF(AND(INFORMACION!$T3863='REFERENCIAS RIESGO'!$C$36,INFORMACION!$F3863=REFERENCIAS!$C$24),16,IF(INFORMACION!$T3863='REFERENCIAS RIESGO'!$C$36,13,IF(INFORMACION!$F3863=REFERENCIAS!$C$24,10,7))),0)+VLOOKUP(L3863,REFERENCIAS!$C:$D,2,0)*VLOOKUP($L$2,PONDERADORES!A:P,IF(AND(INFORMACION!$T3863='REFERENCIAS RIESGO'!$C$36,INFORMACION!$F3863=REFERENCIAS!$C$24),16,IF(INFORMACION!$T3863='REFERENCIAS RIESGO'!$C$36,13,IF(INFORMACION!$F3863=REFERENCIAS!$C$24,10,7))),0)+VLOOKUP(F3863,REFERENCIAS!$C:$D,2,0)*VLOOKUP($F$2,PONDERADORES!A:P,IF(AND(INFORMACION!$T3863='REFERENCIAS RIESGO'!$C$36,INFORMACION!$F3863=REFERENCIAS!$C$24),16,IF(INFORMACION!$T3863='REFERENCIAS RIESGO'!$C$36,13,IF(INFORMACION!$F3863=REFERENCIAS!$C$24,10,7))),0)+VLOOKUP(T3863,REFERENCIAS!$C:$D,2,0)*VLOOKUP($T$2,PONDERADORES!A:P,IF(AND(INFORMACION!$T3863='REFERENCIAS RIESGO'!$C$36,INFORMACION!$F3863=REFERENCIAS!$C$24),16,IF(INFORMACION!$T3863='REFERENCIAS RIESGO'!$C$36,13,IF(INFORMACION!$F3863=REFERENCIAS!$C$24,10,7))),0)+VLOOKUP(IF(J3863&lt;=0.2,0.2,IF(AND(J3863&gt;0.2,J3863&lt;=0.4),0.4,IF(AND(J3863&gt;0.4,J3863&lt;=0.6),0.6,IF(AND(J3863&gt;0.6,J3863&lt;=0.8),0.8,IF(AND(J3863&gt;0.8,J3863&lt;=1),1))))),REFERENCIAS!$C:$D,2,0)*VLOOKUP($J$2,PONDERADORES!A:P,IF(AND(INFORMACION!$T3863='REFERENCIAS RIESGO'!$C$36,INFORMACION!$F3863=REFERENCIAS!$C$24),16,IF(INFORMACION!$T3863='REFERENCIAS RIESGO'!$C$36,13,IF(INFORMACION!$F3863=REFERENCIAS!$C$24,10,7))),0)</f>
        <v>#REF!</v>
      </c>
      <c r="Y3863" s="68">
        <f>+VLOOKUP(M3863,REFERENCIAS!$C:$D,2,0)*VLOOKUP($M$2,PONDERADORES!$A$7:$G$9,7,0)+VLOOKUP(N3863,REFERENCIAS!$C:$D,2,0)*VLOOKUP($N$2,PONDERADORES!$A$7:$G$9,7,0)+VLOOKUP(O3863,REFERENCIAS!$C:$D,2,0)*VLOOKUP($O$2,PONDERADORES!$A$7:$G$9,7,0)</f>
        <v>0.2</v>
      </c>
      <c r="Z3863" s="2">
        <f>+VLOOKUP(IF(R3863&lt;0.1,0,IF(AND(R3863&gt;=0.1,R3863&lt;0.2),0.1,IF(AND(R3863&gt;=0.2,R3863&lt;0.3),0.2,IF(R3863&gt;0.3,0.3,)))),REFERENCIAS!$C:$D,2,0)*VLOOKUP($R$2,PONDERADORES!$A$11:$G$11,7,0)</f>
        <v>15</v>
      </c>
      <c r="AA3863" s="92"/>
      <c r="AB3863" s="95" t="e">
        <f t="shared" ca="1" si="239"/>
        <v>#REF!</v>
      </c>
      <c r="AC3863" s="23" t="e">
        <f ca="1">IF(AB3863&gt;REFERENCIAS!$C$62,REFERENCIAS!$B$62,IF(AND(AB3863&gt;=REFERENCIAS!$C$63,AB3863&lt;REFERENCIAS!$D$63),REFERENCIAS!$B$63,IF(AND(AB3863&gt;REFERENCIAS!$C$64,AB3863&lt;=REFERENCIAS!$D$64),REFERENCIAS!$B$64,IF(AND(AB3863&gt;=REFERENCIAS!$C$65,AB3863&lt;REFERENCIAS!$D$65),REFERENCIAS!$B$65, "Revisar"))))</f>
        <v>#REF!</v>
      </c>
      <c r="AD3863" s="94" t="e">
        <f ca="1">VLOOKUP(AC3863,REFERENCIAS!$B$62:$G$65,4,FALSE)</f>
        <v>#REF!</v>
      </c>
    </row>
    <row r="3864" spans="1:30" ht="17.25" x14ac:dyDescent="0.25">
      <c r="A3864" s="74"/>
      <c r="B3864" s="19"/>
      <c r="C3864" s="19"/>
      <c r="D3864" s="50"/>
      <c r="E3864" s="73"/>
      <c r="F3864" s="74"/>
      <c r="G3864" s="9"/>
      <c r="H3864" s="48"/>
      <c r="I3864" s="49">
        <f t="shared" ca="1" si="240"/>
        <v>2022</v>
      </c>
      <c r="J3864" s="22">
        <f t="shared" ca="1" si="237"/>
        <v>1</v>
      </c>
      <c r="K3864" s="19"/>
      <c r="L3864" s="73"/>
      <c r="M3864" s="74"/>
      <c r="N3864" s="19"/>
      <c r="O3864" s="73"/>
      <c r="P3864" s="82">
        <v>1</v>
      </c>
      <c r="Q3864" s="24">
        <v>1</v>
      </c>
      <c r="R3864" s="81">
        <f t="shared" si="238"/>
        <v>1</v>
      </c>
      <c r="S3864" s="87"/>
      <c r="T3864" s="19"/>
      <c r="U3864" s="25"/>
      <c r="V3864" s="25"/>
      <c r="W3864" s="81"/>
      <c r="X3864" s="91" t="e">
        <f ca="1">+VLOOKUP(#REF!,REFERENCIAS!$C:$D,2,0)*VLOOKUP(#REF!,PONDERADORES!A:P,IF(AND(INFORMACION!$T3864='REFERENCIAS RIESGO'!$C$36,INFORMACION!$F3864=REFERENCIAS!$C$24),16,IF(INFORMACION!$T3864='REFERENCIAS RIESGO'!$C$36,13,IF(INFORMACION!$F3864=REFERENCIAS!$C$24,10,7))),0)+VLOOKUP(K3864,REFERENCIAS!$C:$D,2,0)*VLOOKUP($K$2,PONDERADORES!A:P,IF(AND(INFORMACION!$T3864='REFERENCIAS RIESGO'!$C$36,INFORMACION!$F3864=REFERENCIAS!$C$24),16,IF(INFORMACION!$T3864='REFERENCIAS RIESGO'!$C$36,13,IF(INFORMACION!$F3864=REFERENCIAS!$C$24,10,7))),0)+VLOOKUP(L3864,REFERENCIAS!$C:$D,2,0)*VLOOKUP($L$2,PONDERADORES!A:P,IF(AND(INFORMACION!$T3864='REFERENCIAS RIESGO'!$C$36,INFORMACION!$F3864=REFERENCIAS!$C$24),16,IF(INFORMACION!$T3864='REFERENCIAS RIESGO'!$C$36,13,IF(INFORMACION!$F3864=REFERENCIAS!$C$24,10,7))),0)+VLOOKUP(F3864,REFERENCIAS!$C:$D,2,0)*VLOOKUP($F$2,PONDERADORES!A:P,IF(AND(INFORMACION!$T3864='REFERENCIAS RIESGO'!$C$36,INFORMACION!$F3864=REFERENCIAS!$C$24),16,IF(INFORMACION!$T3864='REFERENCIAS RIESGO'!$C$36,13,IF(INFORMACION!$F3864=REFERENCIAS!$C$24,10,7))),0)+VLOOKUP(T3864,REFERENCIAS!$C:$D,2,0)*VLOOKUP($T$2,PONDERADORES!A:P,IF(AND(INFORMACION!$T3864='REFERENCIAS RIESGO'!$C$36,INFORMACION!$F3864=REFERENCIAS!$C$24),16,IF(INFORMACION!$T3864='REFERENCIAS RIESGO'!$C$36,13,IF(INFORMACION!$F3864=REFERENCIAS!$C$24,10,7))),0)+VLOOKUP(IF(J3864&lt;=0.2,0.2,IF(AND(J3864&gt;0.2,J3864&lt;=0.4),0.4,IF(AND(J3864&gt;0.4,J3864&lt;=0.6),0.6,IF(AND(J3864&gt;0.6,J3864&lt;=0.8),0.8,IF(AND(J3864&gt;0.8,J3864&lt;=1),1))))),REFERENCIAS!$C:$D,2,0)*VLOOKUP($J$2,PONDERADORES!A:P,IF(AND(INFORMACION!$T3864='REFERENCIAS RIESGO'!$C$36,INFORMACION!$F3864=REFERENCIAS!$C$24),16,IF(INFORMACION!$T3864='REFERENCIAS RIESGO'!$C$36,13,IF(INFORMACION!$F3864=REFERENCIAS!$C$24,10,7))),0)</f>
        <v>#REF!</v>
      </c>
      <c r="Y3864" s="68">
        <f>+VLOOKUP(M3864,REFERENCIAS!$C:$D,2,0)*VLOOKUP($M$2,PONDERADORES!$A$7:$G$9,7,0)+VLOOKUP(N3864,REFERENCIAS!$C:$D,2,0)*VLOOKUP($N$2,PONDERADORES!$A$7:$G$9,7,0)+VLOOKUP(O3864,REFERENCIAS!$C:$D,2,0)*VLOOKUP($O$2,PONDERADORES!$A$7:$G$9,7,0)</f>
        <v>0.2</v>
      </c>
      <c r="Z3864" s="2">
        <f>+VLOOKUP(IF(R3864&lt;0.1,0,IF(AND(R3864&gt;=0.1,R3864&lt;0.2),0.1,IF(AND(R3864&gt;=0.2,R3864&lt;0.3),0.2,IF(R3864&gt;0.3,0.3,)))),REFERENCIAS!$C:$D,2,0)*VLOOKUP($R$2,PONDERADORES!$A$11:$G$11,7,0)</f>
        <v>15</v>
      </c>
      <c r="AA3864" s="92"/>
      <c r="AB3864" s="95" t="e">
        <f t="shared" ca="1" si="239"/>
        <v>#REF!</v>
      </c>
      <c r="AC3864" s="23" t="e">
        <f ca="1">IF(AB3864&gt;REFERENCIAS!$C$62,REFERENCIAS!$B$62,IF(AND(AB3864&gt;=REFERENCIAS!$C$63,AB3864&lt;REFERENCIAS!$D$63),REFERENCIAS!$B$63,IF(AND(AB3864&gt;REFERENCIAS!$C$64,AB3864&lt;=REFERENCIAS!$D$64),REFERENCIAS!$B$64,IF(AND(AB3864&gt;=REFERENCIAS!$C$65,AB3864&lt;REFERENCIAS!$D$65),REFERENCIAS!$B$65, "Revisar"))))</f>
        <v>#REF!</v>
      </c>
      <c r="AD3864" s="94" t="e">
        <f ca="1">VLOOKUP(AC3864,REFERENCIAS!$B$62:$G$65,4,FALSE)</f>
        <v>#REF!</v>
      </c>
    </row>
    <row r="3865" spans="1:30" ht="17.25" x14ac:dyDescent="0.25">
      <c r="A3865" s="74"/>
      <c r="B3865" s="19"/>
      <c r="C3865" s="19"/>
      <c r="D3865" s="50"/>
      <c r="E3865" s="73"/>
      <c r="F3865" s="74"/>
      <c r="G3865" s="9"/>
      <c r="H3865" s="48"/>
      <c r="I3865" s="49">
        <f t="shared" ca="1" si="240"/>
        <v>2022</v>
      </c>
      <c r="J3865" s="22">
        <f t="shared" ca="1" si="237"/>
        <v>1</v>
      </c>
      <c r="K3865" s="19"/>
      <c r="L3865" s="73"/>
      <c r="M3865" s="74"/>
      <c r="N3865" s="19"/>
      <c r="O3865" s="73"/>
      <c r="P3865" s="82">
        <v>1</v>
      </c>
      <c r="Q3865" s="24">
        <v>1</v>
      </c>
      <c r="R3865" s="81">
        <f t="shared" si="238"/>
        <v>1</v>
      </c>
      <c r="S3865" s="87"/>
      <c r="T3865" s="19"/>
      <c r="U3865" s="25"/>
      <c r="V3865" s="25"/>
      <c r="W3865" s="81"/>
      <c r="X3865" s="91" t="e">
        <f ca="1">+VLOOKUP(#REF!,REFERENCIAS!$C:$D,2,0)*VLOOKUP(#REF!,PONDERADORES!A:P,IF(AND(INFORMACION!$T3865='REFERENCIAS RIESGO'!$C$36,INFORMACION!$F3865=REFERENCIAS!$C$24),16,IF(INFORMACION!$T3865='REFERENCIAS RIESGO'!$C$36,13,IF(INFORMACION!$F3865=REFERENCIAS!$C$24,10,7))),0)+VLOOKUP(K3865,REFERENCIAS!$C:$D,2,0)*VLOOKUP($K$2,PONDERADORES!A:P,IF(AND(INFORMACION!$T3865='REFERENCIAS RIESGO'!$C$36,INFORMACION!$F3865=REFERENCIAS!$C$24),16,IF(INFORMACION!$T3865='REFERENCIAS RIESGO'!$C$36,13,IF(INFORMACION!$F3865=REFERENCIAS!$C$24,10,7))),0)+VLOOKUP(L3865,REFERENCIAS!$C:$D,2,0)*VLOOKUP($L$2,PONDERADORES!A:P,IF(AND(INFORMACION!$T3865='REFERENCIAS RIESGO'!$C$36,INFORMACION!$F3865=REFERENCIAS!$C$24),16,IF(INFORMACION!$T3865='REFERENCIAS RIESGO'!$C$36,13,IF(INFORMACION!$F3865=REFERENCIAS!$C$24,10,7))),0)+VLOOKUP(F3865,REFERENCIAS!$C:$D,2,0)*VLOOKUP($F$2,PONDERADORES!A:P,IF(AND(INFORMACION!$T3865='REFERENCIAS RIESGO'!$C$36,INFORMACION!$F3865=REFERENCIAS!$C$24),16,IF(INFORMACION!$T3865='REFERENCIAS RIESGO'!$C$36,13,IF(INFORMACION!$F3865=REFERENCIAS!$C$24,10,7))),0)+VLOOKUP(T3865,REFERENCIAS!$C:$D,2,0)*VLOOKUP($T$2,PONDERADORES!A:P,IF(AND(INFORMACION!$T3865='REFERENCIAS RIESGO'!$C$36,INFORMACION!$F3865=REFERENCIAS!$C$24),16,IF(INFORMACION!$T3865='REFERENCIAS RIESGO'!$C$36,13,IF(INFORMACION!$F3865=REFERENCIAS!$C$24,10,7))),0)+VLOOKUP(IF(J3865&lt;=0.2,0.2,IF(AND(J3865&gt;0.2,J3865&lt;=0.4),0.4,IF(AND(J3865&gt;0.4,J3865&lt;=0.6),0.6,IF(AND(J3865&gt;0.6,J3865&lt;=0.8),0.8,IF(AND(J3865&gt;0.8,J3865&lt;=1),1))))),REFERENCIAS!$C:$D,2,0)*VLOOKUP($J$2,PONDERADORES!A:P,IF(AND(INFORMACION!$T3865='REFERENCIAS RIESGO'!$C$36,INFORMACION!$F3865=REFERENCIAS!$C$24),16,IF(INFORMACION!$T3865='REFERENCIAS RIESGO'!$C$36,13,IF(INFORMACION!$F3865=REFERENCIAS!$C$24,10,7))),0)</f>
        <v>#REF!</v>
      </c>
      <c r="Y3865" s="68">
        <f>+VLOOKUP(M3865,REFERENCIAS!$C:$D,2,0)*VLOOKUP($M$2,PONDERADORES!$A$7:$G$9,7,0)+VLOOKUP(N3865,REFERENCIAS!$C:$D,2,0)*VLOOKUP($N$2,PONDERADORES!$A$7:$G$9,7,0)+VLOOKUP(O3865,REFERENCIAS!$C:$D,2,0)*VLOOKUP($O$2,PONDERADORES!$A$7:$G$9,7,0)</f>
        <v>0.2</v>
      </c>
      <c r="Z3865" s="2">
        <f>+VLOOKUP(IF(R3865&lt;0.1,0,IF(AND(R3865&gt;=0.1,R3865&lt;0.2),0.1,IF(AND(R3865&gt;=0.2,R3865&lt;0.3),0.2,IF(R3865&gt;0.3,0.3,)))),REFERENCIAS!$C:$D,2,0)*VLOOKUP($R$2,PONDERADORES!$A$11:$G$11,7,0)</f>
        <v>15</v>
      </c>
      <c r="AA3865" s="92"/>
      <c r="AB3865" s="95" t="e">
        <f t="shared" ca="1" si="239"/>
        <v>#REF!</v>
      </c>
      <c r="AC3865" s="23" t="e">
        <f ca="1">IF(AB3865&gt;REFERENCIAS!$C$62,REFERENCIAS!$B$62,IF(AND(AB3865&gt;=REFERENCIAS!$C$63,AB3865&lt;REFERENCIAS!$D$63),REFERENCIAS!$B$63,IF(AND(AB3865&gt;REFERENCIAS!$C$64,AB3865&lt;=REFERENCIAS!$D$64),REFERENCIAS!$B$64,IF(AND(AB3865&gt;=REFERENCIAS!$C$65,AB3865&lt;REFERENCIAS!$D$65),REFERENCIAS!$B$65, "Revisar"))))</f>
        <v>#REF!</v>
      </c>
      <c r="AD3865" s="94" t="e">
        <f ca="1">VLOOKUP(AC3865,REFERENCIAS!$B$62:$G$65,4,FALSE)</f>
        <v>#REF!</v>
      </c>
    </row>
    <row r="3866" spans="1:30" ht="17.25" x14ac:dyDescent="0.25">
      <c r="A3866" s="74"/>
      <c r="B3866" s="19"/>
      <c r="C3866" s="19"/>
      <c r="D3866" s="50"/>
      <c r="E3866" s="73"/>
      <c r="F3866" s="74"/>
      <c r="G3866" s="9"/>
      <c r="H3866" s="48"/>
      <c r="I3866" s="49">
        <f t="shared" ca="1" si="240"/>
        <v>2022</v>
      </c>
      <c r="J3866" s="22">
        <f t="shared" ca="1" si="237"/>
        <v>1</v>
      </c>
      <c r="K3866" s="19"/>
      <c r="L3866" s="73"/>
      <c r="M3866" s="74"/>
      <c r="N3866" s="19"/>
      <c r="O3866" s="73"/>
      <c r="P3866" s="82">
        <v>1</v>
      </c>
      <c r="Q3866" s="24">
        <v>1</v>
      </c>
      <c r="R3866" s="81">
        <f t="shared" si="238"/>
        <v>1</v>
      </c>
      <c r="S3866" s="87"/>
      <c r="T3866" s="19"/>
      <c r="U3866" s="25"/>
      <c r="V3866" s="25"/>
      <c r="W3866" s="81"/>
      <c r="X3866" s="91" t="e">
        <f ca="1">+VLOOKUP(#REF!,REFERENCIAS!$C:$D,2,0)*VLOOKUP(#REF!,PONDERADORES!A:P,IF(AND(INFORMACION!$T3866='REFERENCIAS RIESGO'!$C$36,INFORMACION!$F3866=REFERENCIAS!$C$24),16,IF(INFORMACION!$T3866='REFERENCIAS RIESGO'!$C$36,13,IF(INFORMACION!$F3866=REFERENCIAS!$C$24,10,7))),0)+VLOOKUP(K3866,REFERENCIAS!$C:$D,2,0)*VLOOKUP($K$2,PONDERADORES!A:P,IF(AND(INFORMACION!$T3866='REFERENCIAS RIESGO'!$C$36,INFORMACION!$F3866=REFERENCIAS!$C$24),16,IF(INFORMACION!$T3866='REFERENCIAS RIESGO'!$C$36,13,IF(INFORMACION!$F3866=REFERENCIAS!$C$24,10,7))),0)+VLOOKUP(L3866,REFERENCIAS!$C:$D,2,0)*VLOOKUP($L$2,PONDERADORES!A:P,IF(AND(INFORMACION!$T3866='REFERENCIAS RIESGO'!$C$36,INFORMACION!$F3866=REFERENCIAS!$C$24),16,IF(INFORMACION!$T3866='REFERENCIAS RIESGO'!$C$36,13,IF(INFORMACION!$F3866=REFERENCIAS!$C$24,10,7))),0)+VLOOKUP(F3866,REFERENCIAS!$C:$D,2,0)*VLOOKUP($F$2,PONDERADORES!A:P,IF(AND(INFORMACION!$T3866='REFERENCIAS RIESGO'!$C$36,INFORMACION!$F3866=REFERENCIAS!$C$24),16,IF(INFORMACION!$T3866='REFERENCIAS RIESGO'!$C$36,13,IF(INFORMACION!$F3866=REFERENCIAS!$C$24,10,7))),0)+VLOOKUP(T3866,REFERENCIAS!$C:$D,2,0)*VLOOKUP($T$2,PONDERADORES!A:P,IF(AND(INFORMACION!$T3866='REFERENCIAS RIESGO'!$C$36,INFORMACION!$F3866=REFERENCIAS!$C$24),16,IF(INFORMACION!$T3866='REFERENCIAS RIESGO'!$C$36,13,IF(INFORMACION!$F3866=REFERENCIAS!$C$24,10,7))),0)+VLOOKUP(IF(J3866&lt;=0.2,0.2,IF(AND(J3866&gt;0.2,J3866&lt;=0.4),0.4,IF(AND(J3866&gt;0.4,J3866&lt;=0.6),0.6,IF(AND(J3866&gt;0.6,J3866&lt;=0.8),0.8,IF(AND(J3866&gt;0.8,J3866&lt;=1),1))))),REFERENCIAS!$C:$D,2,0)*VLOOKUP($J$2,PONDERADORES!A:P,IF(AND(INFORMACION!$T3866='REFERENCIAS RIESGO'!$C$36,INFORMACION!$F3866=REFERENCIAS!$C$24),16,IF(INFORMACION!$T3866='REFERENCIAS RIESGO'!$C$36,13,IF(INFORMACION!$F3866=REFERENCIAS!$C$24,10,7))),0)</f>
        <v>#REF!</v>
      </c>
      <c r="Y3866" s="68">
        <f>+VLOOKUP(M3866,REFERENCIAS!$C:$D,2,0)*VLOOKUP($M$2,PONDERADORES!$A$7:$G$9,7,0)+VLOOKUP(N3866,REFERENCIAS!$C:$D,2,0)*VLOOKUP($N$2,PONDERADORES!$A$7:$G$9,7,0)+VLOOKUP(O3866,REFERENCIAS!$C:$D,2,0)*VLOOKUP($O$2,PONDERADORES!$A$7:$G$9,7,0)</f>
        <v>0.2</v>
      </c>
      <c r="Z3866" s="2">
        <f>+VLOOKUP(IF(R3866&lt;0.1,0,IF(AND(R3866&gt;=0.1,R3866&lt;0.2),0.1,IF(AND(R3866&gt;=0.2,R3866&lt;0.3),0.2,IF(R3866&gt;0.3,0.3,)))),REFERENCIAS!$C:$D,2,0)*VLOOKUP($R$2,PONDERADORES!$A$11:$G$11,7,0)</f>
        <v>15</v>
      </c>
      <c r="AA3866" s="92"/>
      <c r="AB3866" s="95" t="e">
        <f t="shared" ca="1" si="239"/>
        <v>#REF!</v>
      </c>
      <c r="AC3866" s="23" t="e">
        <f ca="1">IF(AB3866&gt;REFERENCIAS!$C$62,REFERENCIAS!$B$62,IF(AND(AB3866&gt;=REFERENCIAS!$C$63,AB3866&lt;REFERENCIAS!$D$63),REFERENCIAS!$B$63,IF(AND(AB3866&gt;REFERENCIAS!$C$64,AB3866&lt;=REFERENCIAS!$D$64),REFERENCIAS!$B$64,IF(AND(AB3866&gt;=REFERENCIAS!$C$65,AB3866&lt;REFERENCIAS!$D$65),REFERENCIAS!$B$65, "Revisar"))))</f>
        <v>#REF!</v>
      </c>
      <c r="AD3866" s="94" t="e">
        <f ca="1">VLOOKUP(AC3866,REFERENCIAS!$B$62:$G$65,4,FALSE)</f>
        <v>#REF!</v>
      </c>
    </row>
    <row r="3867" spans="1:30" ht="17.25" x14ac:dyDescent="0.25">
      <c r="A3867" s="74"/>
      <c r="B3867" s="19"/>
      <c r="C3867" s="19"/>
      <c r="D3867" s="50"/>
      <c r="E3867" s="73"/>
      <c r="F3867" s="74"/>
      <c r="G3867" s="9"/>
      <c r="H3867" s="48"/>
      <c r="I3867" s="49">
        <f t="shared" ca="1" si="240"/>
        <v>2022</v>
      </c>
      <c r="J3867" s="22">
        <f t="shared" ca="1" si="237"/>
        <v>1</v>
      </c>
      <c r="K3867" s="19"/>
      <c r="L3867" s="73"/>
      <c r="M3867" s="74"/>
      <c r="N3867" s="19"/>
      <c r="O3867" s="73"/>
      <c r="P3867" s="82">
        <v>1</v>
      </c>
      <c r="Q3867" s="24">
        <v>1</v>
      </c>
      <c r="R3867" s="81">
        <f t="shared" si="238"/>
        <v>1</v>
      </c>
      <c r="S3867" s="87"/>
      <c r="T3867" s="19"/>
      <c r="U3867" s="25"/>
      <c r="V3867" s="25"/>
      <c r="W3867" s="81"/>
      <c r="X3867" s="91" t="e">
        <f ca="1">+VLOOKUP(#REF!,REFERENCIAS!$C:$D,2,0)*VLOOKUP(#REF!,PONDERADORES!A:P,IF(AND(INFORMACION!$T3867='REFERENCIAS RIESGO'!$C$36,INFORMACION!$F3867=REFERENCIAS!$C$24),16,IF(INFORMACION!$T3867='REFERENCIAS RIESGO'!$C$36,13,IF(INFORMACION!$F3867=REFERENCIAS!$C$24,10,7))),0)+VLOOKUP(K3867,REFERENCIAS!$C:$D,2,0)*VLOOKUP($K$2,PONDERADORES!A:P,IF(AND(INFORMACION!$T3867='REFERENCIAS RIESGO'!$C$36,INFORMACION!$F3867=REFERENCIAS!$C$24),16,IF(INFORMACION!$T3867='REFERENCIAS RIESGO'!$C$36,13,IF(INFORMACION!$F3867=REFERENCIAS!$C$24,10,7))),0)+VLOOKUP(L3867,REFERENCIAS!$C:$D,2,0)*VLOOKUP($L$2,PONDERADORES!A:P,IF(AND(INFORMACION!$T3867='REFERENCIAS RIESGO'!$C$36,INFORMACION!$F3867=REFERENCIAS!$C$24),16,IF(INFORMACION!$T3867='REFERENCIAS RIESGO'!$C$36,13,IF(INFORMACION!$F3867=REFERENCIAS!$C$24,10,7))),0)+VLOOKUP(F3867,REFERENCIAS!$C:$D,2,0)*VLOOKUP($F$2,PONDERADORES!A:P,IF(AND(INFORMACION!$T3867='REFERENCIAS RIESGO'!$C$36,INFORMACION!$F3867=REFERENCIAS!$C$24),16,IF(INFORMACION!$T3867='REFERENCIAS RIESGO'!$C$36,13,IF(INFORMACION!$F3867=REFERENCIAS!$C$24,10,7))),0)+VLOOKUP(T3867,REFERENCIAS!$C:$D,2,0)*VLOOKUP($T$2,PONDERADORES!A:P,IF(AND(INFORMACION!$T3867='REFERENCIAS RIESGO'!$C$36,INFORMACION!$F3867=REFERENCIAS!$C$24),16,IF(INFORMACION!$T3867='REFERENCIAS RIESGO'!$C$36,13,IF(INFORMACION!$F3867=REFERENCIAS!$C$24,10,7))),0)+VLOOKUP(IF(J3867&lt;=0.2,0.2,IF(AND(J3867&gt;0.2,J3867&lt;=0.4),0.4,IF(AND(J3867&gt;0.4,J3867&lt;=0.6),0.6,IF(AND(J3867&gt;0.6,J3867&lt;=0.8),0.8,IF(AND(J3867&gt;0.8,J3867&lt;=1),1))))),REFERENCIAS!$C:$D,2,0)*VLOOKUP($J$2,PONDERADORES!A:P,IF(AND(INFORMACION!$T3867='REFERENCIAS RIESGO'!$C$36,INFORMACION!$F3867=REFERENCIAS!$C$24),16,IF(INFORMACION!$T3867='REFERENCIAS RIESGO'!$C$36,13,IF(INFORMACION!$F3867=REFERENCIAS!$C$24,10,7))),0)</f>
        <v>#REF!</v>
      </c>
      <c r="Y3867" s="68">
        <f>+VLOOKUP(M3867,REFERENCIAS!$C:$D,2,0)*VLOOKUP($M$2,PONDERADORES!$A$7:$G$9,7,0)+VLOOKUP(N3867,REFERENCIAS!$C:$D,2,0)*VLOOKUP($N$2,PONDERADORES!$A$7:$G$9,7,0)+VLOOKUP(O3867,REFERENCIAS!$C:$D,2,0)*VLOOKUP($O$2,PONDERADORES!$A$7:$G$9,7,0)</f>
        <v>0.2</v>
      </c>
      <c r="Z3867" s="2">
        <f>+VLOOKUP(IF(R3867&lt;0.1,0,IF(AND(R3867&gt;=0.1,R3867&lt;0.2),0.1,IF(AND(R3867&gt;=0.2,R3867&lt;0.3),0.2,IF(R3867&gt;0.3,0.3,)))),REFERENCIAS!$C:$D,2,0)*VLOOKUP($R$2,PONDERADORES!$A$11:$G$11,7,0)</f>
        <v>15</v>
      </c>
      <c r="AA3867" s="92"/>
      <c r="AB3867" s="95" t="e">
        <f t="shared" ca="1" si="239"/>
        <v>#REF!</v>
      </c>
      <c r="AC3867" s="23" t="e">
        <f ca="1">IF(AB3867&gt;REFERENCIAS!$C$62,REFERENCIAS!$B$62,IF(AND(AB3867&gt;=REFERENCIAS!$C$63,AB3867&lt;REFERENCIAS!$D$63),REFERENCIAS!$B$63,IF(AND(AB3867&gt;REFERENCIAS!$C$64,AB3867&lt;=REFERENCIAS!$D$64),REFERENCIAS!$B$64,IF(AND(AB3867&gt;=REFERENCIAS!$C$65,AB3867&lt;REFERENCIAS!$D$65),REFERENCIAS!$B$65, "Revisar"))))</f>
        <v>#REF!</v>
      </c>
      <c r="AD3867" s="94" t="e">
        <f ca="1">VLOOKUP(AC3867,REFERENCIAS!$B$62:$G$65,4,FALSE)</f>
        <v>#REF!</v>
      </c>
    </row>
    <row r="3868" spans="1:30" ht="17.25" x14ac:dyDescent="0.25">
      <c r="A3868" s="74"/>
      <c r="B3868" s="19"/>
      <c r="C3868" s="19"/>
      <c r="D3868" s="50"/>
      <c r="E3868" s="73"/>
      <c r="F3868" s="74"/>
      <c r="G3868" s="9"/>
      <c r="H3868" s="48"/>
      <c r="I3868" s="49">
        <f t="shared" ca="1" si="240"/>
        <v>2022</v>
      </c>
      <c r="J3868" s="22">
        <f t="shared" ca="1" si="237"/>
        <v>1</v>
      </c>
      <c r="K3868" s="19"/>
      <c r="L3868" s="73"/>
      <c r="M3868" s="74"/>
      <c r="N3868" s="19"/>
      <c r="O3868" s="73"/>
      <c r="P3868" s="82">
        <v>1</v>
      </c>
      <c r="Q3868" s="24">
        <v>1</v>
      </c>
      <c r="R3868" s="81">
        <f t="shared" si="238"/>
        <v>1</v>
      </c>
      <c r="S3868" s="87"/>
      <c r="T3868" s="19"/>
      <c r="U3868" s="25"/>
      <c r="V3868" s="25"/>
      <c r="W3868" s="81"/>
      <c r="X3868" s="91" t="e">
        <f ca="1">+VLOOKUP(#REF!,REFERENCIAS!$C:$D,2,0)*VLOOKUP(#REF!,PONDERADORES!A:P,IF(AND(INFORMACION!$T3868='REFERENCIAS RIESGO'!$C$36,INFORMACION!$F3868=REFERENCIAS!$C$24),16,IF(INFORMACION!$T3868='REFERENCIAS RIESGO'!$C$36,13,IF(INFORMACION!$F3868=REFERENCIAS!$C$24,10,7))),0)+VLOOKUP(K3868,REFERENCIAS!$C:$D,2,0)*VLOOKUP($K$2,PONDERADORES!A:P,IF(AND(INFORMACION!$T3868='REFERENCIAS RIESGO'!$C$36,INFORMACION!$F3868=REFERENCIAS!$C$24),16,IF(INFORMACION!$T3868='REFERENCIAS RIESGO'!$C$36,13,IF(INFORMACION!$F3868=REFERENCIAS!$C$24,10,7))),0)+VLOOKUP(L3868,REFERENCIAS!$C:$D,2,0)*VLOOKUP($L$2,PONDERADORES!A:P,IF(AND(INFORMACION!$T3868='REFERENCIAS RIESGO'!$C$36,INFORMACION!$F3868=REFERENCIAS!$C$24),16,IF(INFORMACION!$T3868='REFERENCIAS RIESGO'!$C$36,13,IF(INFORMACION!$F3868=REFERENCIAS!$C$24,10,7))),0)+VLOOKUP(F3868,REFERENCIAS!$C:$D,2,0)*VLOOKUP($F$2,PONDERADORES!A:P,IF(AND(INFORMACION!$T3868='REFERENCIAS RIESGO'!$C$36,INFORMACION!$F3868=REFERENCIAS!$C$24),16,IF(INFORMACION!$T3868='REFERENCIAS RIESGO'!$C$36,13,IF(INFORMACION!$F3868=REFERENCIAS!$C$24,10,7))),0)+VLOOKUP(T3868,REFERENCIAS!$C:$D,2,0)*VLOOKUP($T$2,PONDERADORES!A:P,IF(AND(INFORMACION!$T3868='REFERENCIAS RIESGO'!$C$36,INFORMACION!$F3868=REFERENCIAS!$C$24),16,IF(INFORMACION!$T3868='REFERENCIAS RIESGO'!$C$36,13,IF(INFORMACION!$F3868=REFERENCIAS!$C$24,10,7))),0)+VLOOKUP(IF(J3868&lt;=0.2,0.2,IF(AND(J3868&gt;0.2,J3868&lt;=0.4),0.4,IF(AND(J3868&gt;0.4,J3868&lt;=0.6),0.6,IF(AND(J3868&gt;0.6,J3868&lt;=0.8),0.8,IF(AND(J3868&gt;0.8,J3868&lt;=1),1))))),REFERENCIAS!$C:$D,2,0)*VLOOKUP($J$2,PONDERADORES!A:P,IF(AND(INFORMACION!$T3868='REFERENCIAS RIESGO'!$C$36,INFORMACION!$F3868=REFERENCIAS!$C$24),16,IF(INFORMACION!$T3868='REFERENCIAS RIESGO'!$C$36,13,IF(INFORMACION!$F3868=REFERENCIAS!$C$24,10,7))),0)</f>
        <v>#REF!</v>
      </c>
      <c r="Y3868" s="68">
        <f>+VLOOKUP(M3868,REFERENCIAS!$C:$D,2,0)*VLOOKUP($M$2,PONDERADORES!$A$7:$G$9,7,0)+VLOOKUP(N3868,REFERENCIAS!$C:$D,2,0)*VLOOKUP($N$2,PONDERADORES!$A$7:$G$9,7,0)+VLOOKUP(O3868,REFERENCIAS!$C:$D,2,0)*VLOOKUP($O$2,PONDERADORES!$A$7:$G$9,7,0)</f>
        <v>0.2</v>
      </c>
      <c r="Z3868" s="2">
        <f>+VLOOKUP(IF(R3868&lt;0.1,0,IF(AND(R3868&gt;=0.1,R3868&lt;0.2),0.1,IF(AND(R3868&gt;=0.2,R3868&lt;0.3),0.2,IF(R3868&gt;0.3,0.3,)))),REFERENCIAS!$C:$D,2,0)*VLOOKUP($R$2,PONDERADORES!$A$11:$G$11,7,0)</f>
        <v>15</v>
      </c>
      <c r="AA3868" s="92"/>
      <c r="AB3868" s="95" t="e">
        <f t="shared" ca="1" si="239"/>
        <v>#REF!</v>
      </c>
      <c r="AC3868" s="23" t="e">
        <f ca="1">IF(AB3868&gt;REFERENCIAS!$C$62,REFERENCIAS!$B$62,IF(AND(AB3868&gt;=REFERENCIAS!$C$63,AB3868&lt;REFERENCIAS!$D$63),REFERENCIAS!$B$63,IF(AND(AB3868&gt;REFERENCIAS!$C$64,AB3868&lt;=REFERENCIAS!$D$64),REFERENCIAS!$B$64,IF(AND(AB3868&gt;=REFERENCIAS!$C$65,AB3868&lt;REFERENCIAS!$D$65),REFERENCIAS!$B$65, "Revisar"))))</f>
        <v>#REF!</v>
      </c>
      <c r="AD3868" s="94" t="e">
        <f ca="1">VLOOKUP(AC3868,REFERENCIAS!$B$62:$G$65,4,FALSE)</f>
        <v>#REF!</v>
      </c>
    </row>
    <row r="3869" spans="1:30" ht="17.25" x14ac:dyDescent="0.25">
      <c r="A3869" s="74"/>
      <c r="B3869" s="19"/>
      <c r="C3869" s="19"/>
      <c r="D3869" s="50"/>
      <c r="E3869" s="73"/>
      <c r="F3869" s="74"/>
      <c r="G3869" s="9"/>
      <c r="H3869" s="48"/>
      <c r="I3869" s="49">
        <f t="shared" ca="1" si="240"/>
        <v>2022</v>
      </c>
      <c r="J3869" s="22">
        <f t="shared" ca="1" si="237"/>
        <v>1</v>
      </c>
      <c r="K3869" s="19"/>
      <c r="L3869" s="73"/>
      <c r="M3869" s="74"/>
      <c r="N3869" s="19"/>
      <c r="O3869" s="73"/>
      <c r="P3869" s="82">
        <v>1</v>
      </c>
      <c r="Q3869" s="24">
        <v>1</v>
      </c>
      <c r="R3869" s="81">
        <f t="shared" si="238"/>
        <v>1</v>
      </c>
      <c r="S3869" s="87"/>
      <c r="T3869" s="19"/>
      <c r="U3869" s="25"/>
      <c r="V3869" s="25"/>
      <c r="W3869" s="81"/>
      <c r="X3869" s="91" t="e">
        <f ca="1">+VLOOKUP(#REF!,REFERENCIAS!$C:$D,2,0)*VLOOKUP(#REF!,PONDERADORES!A:P,IF(AND(INFORMACION!$T3869='REFERENCIAS RIESGO'!$C$36,INFORMACION!$F3869=REFERENCIAS!$C$24),16,IF(INFORMACION!$T3869='REFERENCIAS RIESGO'!$C$36,13,IF(INFORMACION!$F3869=REFERENCIAS!$C$24,10,7))),0)+VLOOKUP(K3869,REFERENCIAS!$C:$D,2,0)*VLOOKUP($K$2,PONDERADORES!A:P,IF(AND(INFORMACION!$T3869='REFERENCIAS RIESGO'!$C$36,INFORMACION!$F3869=REFERENCIAS!$C$24),16,IF(INFORMACION!$T3869='REFERENCIAS RIESGO'!$C$36,13,IF(INFORMACION!$F3869=REFERENCIAS!$C$24,10,7))),0)+VLOOKUP(L3869,REFERENCIAS!$C:$D,2,0)*VLOOKUP($L$2,PONDERADORES!A:P,IF(AND(INFORMACION!$T3869='REFERENCIAS RIESGO'!$C$36,INFORMACION!$F3869=REFERENCIAS!$C$24),16,IF(INFORMACION!$T3869='REFERENCIAS RIESGO'!$C$36,13,IF(INFORMACION!$F3869=REFERENCIAS!$C$24,10,7))),0)+VLOOKUP(F3869,REFERENCIAS!$C:$D,2,0)*VLOOKUP($F$2,PONDERADORES!A:P,IF(AND(INFORMACION!$T3869='REFERENCIAS RIESGO'!$C$36,INFORMACION!$F3869=REFERENCIAS!$C$24),16,IF(INFORMACION!$T3869='REFERENCIAS RIESGO'!$C$36,13,IF(INFORMACION!$F3869=REFERENCIAS!$C$24,10,7))),0)+VLOOKUP(T3869,REFERENCIAS!$C:$D,2,0)*VLOOKUP($T$2,PONDERADORES!A:P,IF(AND(INFORMACION!$T3869='REFERENCIAS RIESGO'!$C$36,INFORMACION!$F3869=REFERENCIAS!$C$24),16,IF(INFORMACION!$T3869='REFERENCIAS RIESGO'!$C$36,13,IF(INFORMACION!$F3869=REFERENCIAS!$C$24,10,7))),0)+VLOOKUP(IF(J3869&lt;=0.2,0.2,IF(AND(J3869&gt;0.2,J3869&lt;=0.4),0.4,IF(AND(J3869&gt;0.4,J3869&lt;=0.6),0.6,IF(AND(J3869&gt;0.6,J3869&lt;=0.8),0.8,IF(AND(J3869&gt;0.8,J3869&lt;=1),1))))),REFERENCIAS!$C:$D,2,0)*VLOOKUP($J$2,PONDERADORES!A:P,IF(AND(INFORMACION!$T3869='REFERENCIAS RIESGO'!$C$36,INFORMACION!$F3869=REFERENCIAS!$C$24),16,IF(INFORMACION!$T3869='REFERENCIAS RIESGO'!$C$36,13,IF(INFORMACION!$F3869=REFERENCIAS!$C$24,10,7))),0)</f>
        <v>#REF!</v>
      </c>
      <c r="Y3869" s="68">
        <f>+VLOOKUP(M3869,REFERENCIAS!$C:$D,2,0)*VLOOKUP($M$2,PONDERADORES!$A$7:$G$9,7,0)+VLOOKUP(N3869,REFERENCIAS!$C:$D,2,0)*VLOOKUP($N$2,PONDERADORES!$A$7:$G$9,7,0)+VLOOKUP(O3869,REFERENCIAS!$C:$D,2,0)*VLOOKUP($O$2,PONDERADORES!$A$7:$G$9,7,0)</f>
        <v>0.2</v>
      </c>
      <c r="Z3869" s="2">
        <f>+VLOOKUP(IF(R3869&lt;0.1,0,IF(AND(R3869&gt;=0.1,R3869&lt;0.2),0.1,IF(AND(R3869&gt;=0.2,R3869&lt;0.3),0.2,IF(R3869&gt;0.3,0.3,)))),REFERENCIAS!$C:$D,2,0)*VLOOKUP($R$2,PONDERADORES!$A$11:$G$11,7,0)</f>
        <v>15</v>
      </c>
      <c r="AA3869" s="92"/>
      <c r="AB3869" s="95" t="e">
        <f t="shared" ca="1" si="239"/>
        <v>#REF!</v>
      </c>
      <c r="AC3869" s="23" t="e">
        <f ca="1">IF(AB3869&gt;REFERENCIAS!$C$62,REFERENCIAS!$B$62,IF(AND(AB3869&gt;=REFERENCIAS!$C$63,AB3869&lt;REFERENCIAS!$D$63),REFERENCIAS!$B$63,IF(AND(AB3869&gt;REFERENCIAS!$C$64,AB3869&lt;=REFERENCIAS!$D$64),REFERENCIAS!$B$64,IF(AND(AB3869&gt;=REFERENCIAS!$C$65,AB3869&lt;REFERENCIAS!$D$65),REFERENCIAS!$B$65, "Revisar"))))</f>
        <v>#REF!</v>
      </c>
      <c r="AD3869" s="94" t="e">
        <f ca="1">VLOOKUP(AC3869,REFERENCIAS!$B$62:$G$65,4,FALSE)</f>
        <v>#REF!</v>
      </c>
    </row>
    <row r="3870" spans="1:30" ht="17.25" x14ac:dyDescent="0.25">
      <c r="A3870" s="74"/>
      <c r="B3870" s="19"/>
      <c r="C3870" s="19"/>
      <c r="D3870" s="50"/>
      <c r="E3870" s="73"/>
      <c r="F3870" s="74"/>
      <c r="G3870" s="9"/>
      <c r="H3870" s="48"/>
      <c r="I3870" s="49">
        <f t="shared" ca="1" si="240"/>
        <v>2022</v>
      </c>
      <c r="J3870" s="22">
        <f t="shared" ca="1" si="237"/>
        <v>1</v>
      </c>
      <c r="K3870" s="19"/>
      <c r="L3870" s="73"/>
      <c r="M3870" s="74"/>
      <c r="N3870" s="19"/>
      <c r="O3870" s="73"/>
      <c r="P3870" s="82">
        <v>1</v>
      </c>
      <c r="Q3870" s="24">
        <v>1</v>
      </c>
      <c r="R3870" s="81">
        <f t="shared" si="238"/>
        <v>1</v>
      </c>
      <c r="S3870" s="87"/>
      <c r="T3870" s="19"/>
      <c r="U3870" s="25"/>
      <c r="V3870" s="25"/>
      <c r="W3870" s="81"/>
      <c r="X3870" s="91" t="e">
        <f ca="1">+VLOOKUP(#REF!,REFERENCIAS!$C:$D,2,0)*VLOOKUP(#REF!,PONDERADORES!A:P,IF(AND(INFORMACION!$T3870='REFERENCIAS RIESGO'!$C$36,INFORMACION!$F3870=REFERENCIAS!$C$24),16,IF(INFORMACION!$T3870='REFERENCIAS RIESGO'!$C$36,13,IF(INFORMACION!$F3870=REFERENCIAS!$C$24,10,7))),0)+VLOOKUP(K3870,REFERENCIAS!$C:$D,2,0)*VLOOKUP($K$2,PONDERADORES!A:P,IF(AND(INFORMACION!$T3870='REFERENCIAS RIESGO'!$C$36,INFORMACION!$F3870=REFERENCIAS!$C$24),16,IF(INFORMACION!$T3870='REFERENCIAS RIESGO'!$C$36,13,IF(INFORMACION!$F3870=REFERENCIAS!$C$24,10,7))),0)+VLOOKUP(L3870,REFERENCIAS!$C:$D,2,0)*VLOOKUP($L$2,PONDERADORES!A:P,IF(AND(INFORMACION!$T3870='REFERENCIAS RIESGO'!$C$36,INFORMACION!$F3870=REFERENCIAS!$C$24),16,IF(INFORMACION!$T3870='REFERENCIAS RIESGO'!$C$36,13,IF(INFORMACION!$F3870=REFERENCIAS!$C$24,10,7))),0)+VLOOKUP(F3870,REFERENCIAS!$C:$D,2,0)*VLOOKUP($F$2,PONDERADORES!A:P,IF(AND(INFORMACION!$T3870='REFERENCIAS RIESGO'!$C$36,INFORMACION!$F3870=REFERENCIAS!$C$24),16,IF(INFORMACION!$T3870='REFERENCIAS RIESGO'!$C$36,13,IF(INFORMACION!$F3870=REFERENCIAS!$C$24,10,7))),0)+VLOOKUP(T3870,REFERENCIAS!$C:$D,2,0)*VLOOKUP($T$2,PONDERADORES!A:P,IF(AND(INFORMACION!$T3870='REFERENCIAS RIESGO'!$C$36,INFORMACION!$F3870=REFERENCIAS!$C$24),16,IF(INFORMACION!$T3870='REFERENCIAS RIESGO'!$C$36,13,IF(INFORMACION!$F3870=REFERENCIAS!$C$24,10,7))),0)+VLOOKUP(IF(J3870&lt;=0.2,0.2,IF(AND(J3870&gt;0.2,J3870&lt;=0.4),0.4,IF(AND(J3870&gt;0.4,J3870&lt;=0.6),0.6,IF(AND(J3870&gt;0.6,J3870&lt;=0.8),0.8,IF(AND(J3870&gt;0.8,J3870&lt;=1),1))))),REFERENCIAS!$C:$D,2,0)*VLOOKUP($J$2,PONDERADORES!A:P,IF(AND(INFORMACION!$T3870='REFERENCIAS RIESGO'!$C$36,INFORMACION!$F3870=REFERENCIAS!$C$24),16,IF(INFORMACION!$T3870='REFERENCIAS RIESGO'!$C$36,13,IF(INFORMACION!$F3870=REFERENCIAS!$C$24,10,7))),0)</f>
        <v>#REF!</v>
      </c>
      <c r="Y3870" s="68">
        <f>+VLOOKUP(M3870,REFERENCIAS!$C:$D,2,0)*VLOOKUP($M$2,PONDERADORES!$A$7:$G$9,7,0)+VLOOKUP(N3870,REFERENCIAS!$C:$D,2,0)*VLOOKUP($N$2,PONDERADORES!$A$7:$G$9,7,0)+VLOOKUP(O3870,REFERENCIAS!$C:$D,2,0)*VLOOKUP($O$2,PONDERADORES!$A$7:$G$9,7,0)</f>
        <v>0.2</v>
      </c>
      <c r="Z3870" s="2">
        <f>+VLOOKUP(IF(R3870&lt;0.1,0,IF(AND(R3870&gt;=0.1,R3870&lt;0.2),0.1,IF(AND(R3870&gt;=0.2,R3870&lt;0.3),0.2,IF(R3870&gt;0.3,0.3,)))),REFERENCIAS!$C:$D,2,0)*VLOOKUP($R$2,PONDERADORES!$A$11:$G$11,7,0)</f>
        <v>15</v>
      </c>
      <c r="AA3870" s="92"/>
      <c r="AB3870" s="95" t="e">
        <f t="shared" ca="1" si="239"/>
        <v>#REF!</v>
      </c>
      <c r="AC3870" s="23" t="e">
        <f ca="1">IF(AB3870&gt;REFERENCIAS!$C$62,REFERENCIAS!$B$62,IF(AND(AB3870&gt;=REFERENCIAS!$C$63,AB3870&lt;REFERENCIAS!$D$63),REFERENCIAS!$B$63,IF(AND(AB3870&gt;REFERENCIAS!$C$64,AB3870&lt;=REFERENCIAS!$D$64),REFERENCIAS!$B$64,IF(AND(AB3870&gt;=REFERENCIAS!$C$65,AB3870&lt;REFERENCIAS!$D$65),REFERENCIAS!$B$65, "Revisar"))))</f>
        <v>#REF!</v>
      </c>
      <c r="AD3870" s="94" t="e">
        <f ca="1">VLOOKUP(AC3870,REFERENCIAS!$B$62:$G$65,4,FALSE)</f>
        <v>#REF!</v>
      </c>
    </row>
    <row r="3871" spans="1:30" ht="17.25" x14ac:dyDescent="0.25">
      <c r="A3871" s="74"/>
      <c r="B3871" s="19"/>
      <c r="C3871" s="19"/>
      <c r="D3871" s="50"/>
      <c r="E3871" s="73"/>
      <c r="F3871" s="74"/>
      <c r="G3871" s="9"/>
      <c r="H3871" s="48"/>
      <c r="I3871" s="49">
        <f t="shared" ca="1" si="240"/>
        <v>2022</v>
      </c>
      <c r="J3871" s="22">
        <f t="shared" ca="1" si="237"/>
        <v>1</v>
      </c>
      <c r="K3871" s="19"/>
      <c r="L3871" s="73"/>
      <c r="M3871" s="74"/>
      <c r="N3871" s="19"/>
      <c r="O3871" s="73"/>
      <c r="P3871" s="82">
        <v>1</v>
      </c>
      <c r="Q3871" s="24">
        <v>1</v>
      </c>
      <c r="R3871" s="81">
        <f t="shared" si="238"/>
        <v>1</v>
      </c>
      <c r="S3871" s="87"/>
      <c r="T3871" s="19"/>
      <c r="U3871" s="25"/>
      <c r="V3871" s="25"/>
      <c r="W3871" s="81"/>
      <c r="X3871" s="91" t="e">
        <f ca="1">+VLOOKUP(#REF!,REFERENCIAS!$C:$D,2,0)*VLOOKUP(#REF!,PONDERADORES!A:P,IF(AND(INFORMACION!$T3871='REFERENCIAS RIESGO'!$C$36,INFORMACION!$F3871=REFERENCIAS!$C$24),16,IF(INFORMACION!$T3871='REFERENCIAS RIESGO'!$C$36,13,IF(INFORMACION!$F3871=REFERENCIAS!$C$24,10,7))),0)+VLOOKUP(K3871,REFERENCIAS!$C:$D,2,0)*VLOOKUP($K$2,PONDERADORES!A:P,IF(AND(INFORMACION!$T3871='REFERENCIAS RIESGO'!$C$36,INFORMACION!$F3871=REFERENCIAS!$C$24),16,IF(INFORMACION!$T3871='REFERENCIAS RIESGO'!$C$36,13,IF(INFORMACION!$F3871=REFERENCIAS!$C$24,10,7))),0)+VLOOKUP(L3871,REFERENCIAS!$C:$D,2,0)*VLOOKUP($L$2,PONDERADORES!A:P,IF(AND(INFORMACION!$T3871='REFERENCIAS RIESGO'!$C$36,INFORMACION!$F3871=REFERENCIAS!$C$24),16,IF(INFORMACION!$T3871='REFERENCIAS RIESGO'!$C$36,13,IF(INFORMACION!$F3871=REFERENCIAS!$C$24,10,7))),0)+VLOOKUP(F3871,REFERENCIAS!$C:$D,2,0)*VLOOKUP($F$2,PONDERADORES!A:P,IF(AND(INFORMACION!$T3871='REFERENCIAS RIESGO'!$C$36,INFORMACION!$F3871=REFERENCIAS!$C$24),16,IF(INFORMACION!$T3871='REFERENCIAS RIESGO'!$C$36,13,IF(INFORMACION!$F3871=REFERENCIAS!$C$24,10,7))),0)+VLOOKUP(T3871,REFERENCIAS!$C:$D,2,0)*VLOOKUP($T$2,PONDERADORES!A:P,IF(AND(INFORMACION!$T3871='REFERENCIAS RIESGO'!$C$36,INFORMACION!$F3871=REFERENCIAS!$C$24),16,IF(INFORMACION!$T3871='REFERENCIAS RIESGO'!$C$36,13,IF(INFORMACION!$F3871=REFERENCIAS!$C$24,10,7))),0)+VLOOKUP(IF(J3871&lt;=0.2,0.2,IF(AND(J3871&gt;0.2,J3871&lt;=0.4),0.4,IF(AND(J3871&gt;0.4,J3871&lt;=0.6),0.6,IF(AND(J3871&gt;0.6,J3871&lt;=0.8),0.8,IF(AND(J3871&gt;0.8,J3871&lt;=1),1))))),REFERENCIAS!$C:$D,2,0)*VLOOKUP($J$2,PONDERADORES!A:P,IF(AND(INFORMACION!$T3871='REFERENCIAS RIESGO'!$C$36,INFORMACION!$F3871=REFERENCIAS!$C$24),16,IF(INFORMACION!$T3871='REFERENCIAS RIESGO'!$C$36,13,IF(INFORMACION!$F3871=REFERENCIAS!$C$24,10,7))),0)</f>
        <v>#REF!</v>
      </c>
      <c r="Y3871" s="68">
        <f>+VLOOKUP(M3871,REFERENCIAS!$C:$D,2,0)*VLOOKUP($M$2,PONDERADORES!$A$7:$G$9,7,0)+VLOOKUP(N3871,REFERENCIAS!$C:$D,2,0)*VLOOKUP($N$2,PONDERADORES!$A$7:$G$9,7,0)+VLOOKUP(O3871,REFERENCIAS!$C:$D,2,0)*VLOOKUP($O$2,PONDERADORES!$A$7:$G$9,7,0)</f>
        <v>0.2</v>
      </c>
      <c r="Z3871" s="2">
        <f>+VLOOKUP(IF(R3871&lt;0.1,0,IF(AND(R3871&gt;=0.1,R3871&lt;0.2),0.1,IF(AND(R3871&gt;=0.2,R3871&lt;0.3),0.2,IF(R3871&gt;0.3,0.3,)))),REFERENCIAS!$C:$D,2,0)*VLOOKUP($R$2,PONDERADORES!$A$11:$G$11,7,0)</f>
        <v>15</v>
      </c>
      <c r="AA3871" s="92"/>
      <c r="AB3871" s="95" t="e">
        <f t="shared" ca="1" si="239"/>
        <v>#REF!</v>
      </c>
      <c r="AC3871" s="23" t="e">
        <f ca="1">IF(AB3871&gt;REFERENCIAS!$C$62,REFERENCIAS!$B$62,IF(AND(AB3871&gt;=REFERENCIAS!$C$63,AB3871&lt;REFERENCIAS!$D$63),REFERENCIAS!$B$63,IF(AND(AB3871&gt;REFERENCIAS!$C$64,AB3871&lt;=REFERENCIAS!$D$64),REFERENCIAS!$B$64,IF(AND(AB3871&gt;=REFERENCIAS!$C$65,AB3871&lt;REFERENCIAS!$D$65),REFERENCIAS!$B$65, "Revisar"))))</f>
        <v>#REF!</v>
      </c>
      <c r="AD3871" s="94" t="e">
        <f ca="1">VLOOKUP(AC3871,REFERENCIAS!$B$62:$G$65,4,FALSE)</f>
        <v>#REF!</v>
      </c>
    </row>
    <row r="3872" spans="1:30" ht="17.25" x14ac:dyDescent="0.25">
      <c r="A3872" s="74"/>
      <c r="B3872" s="19"/>
      <c r="C3872" s="19"/>
      <c r="D3872" s="50"/>
      <c r="E3872" s="73"/>
      <c r="F3872" s="74"/>
      <c r="G3872" s="9"/>
      <c r="H3872" s="48"/>
      <c r="I3872" s="49">
        <f t="shared" ca="1" si="240"/>
        <v>2022</v>
      </c>
      <c r="J3872" s="22">
        <f t="shared" ca="1" si="237"/>
        <v>1</v>
      </c>
      <c r="K3872" s="19"/>
      <c r="L3872" s="73"/>
      <c r="M3872" s="74"/>
      <c r="N3872" s="19"/>
      <c r="O3872" s="73"/>
      <c r="P3872" s="82">
        <v>1</v>
      </c>
      <c r="Q3872" s="24">
        <v>1</v>
      </c>
      <c r="R3872" s="81">
        <f t="shared" si="238"/>
        <v>1</v>
      </c>
      <c r="S3872" s="87"/>
      <c r="T3872" s="19"/>
      <c r="U3872" s="25"/>
      <c r="V3872" s="25"/>
      <c r="W3872" s="81"/>
      <c r="X3872" s="91" t="e">
        <f ca="1">+VLOOKUP(#REF!,REFERENCIAS!$C:$D,2,0)*VLOOKUP(#REF!,PONDERADORES!A:P,IF(AND(INFORMACION!$T3872='REFERENCIAS RIESGO'!$C$36,INFORMACION!$F3872=REFERENCIAS!$C$24),16,IF(INFORMACION!$T3872='REFERENCIAS RIESGO'!$C$36,13,IF(INFORMACION!$F3872=REFERENCIAS!$C$24,10,7))),0)+VLOOKUP(K3872,REFERENCIAS!$C:$D,2,0)*VLOOKUP($K$2,PONDERADORES!A:P,IF(AND(INFORMACION!$T3872='REFERENCIAS RIESGO'!$C$36,INFORMACION!$F3872=REFERENCIAS!$C$24),16,IF(INFORMACION!$T3872='REFERENCIAS RIESGO'!$C$36,13,IF(INFORMACION!$F3872=REFERENCIAS!$C$24,10,7))),0)+VLOOKUP(L3872,REFERENCIAS!$C:$D,2,0)*VLOOKUP($L$2,PONDERADORES!A:P,IF(AND(INFORMACION!$T3872='REFERENCIAS RIESGO'!$C$36,INFORMACION!$F3872=REFERENCIAS!$C$24),16,IF(INFORMACION!$T3872='REFERENCIAS RIESGO'!$C$36,13,IF(INFORMACION!$F3872=REFERENCIAS!$C$24,10,7))),0)+VLOOKUP(F3872,REFERENCIAS!$C:$D,2,0)*VLOOKUP($F$2,PONDERADORES!A:P,IF(AND(INFORMACION!$T3872='REFERENCIAS RIESGO'!$C$36,INFORMACION!$F3872=REFERENCIAS!$C$24),16,IF(INFORMACION!$T3872='REFERENCIAS RIESGO'!$C$36,13,IF(INFORMACION!$F3872=REFERENCIAS!$C$24,10,7))),0)+VLOOKUP(T3872,REFERENCIAS!$C:$D,2,0)*VLOOKUP($T$2,PONDERADORES!A:P,IF(AND(INFORMACION!$T3872='REFERENCIAS RIESGO'!$C$36,INFORMACION!$F3872=REFERENCIAS!$C$24),16,IF(INFORMACION!$T3872='REFERENCIAS RIESGO'!$C$36,13,IF(INFORMACION!$F3872=REFERENCIAS!$C$24,10,7))),0)+VLOOKUP(IF(J3872&lt;=0.2,0.2,IF(AND(J3872&gt;0.2,J3872&lt;=0.4),0.4,IF(AND(J3872&gt;0.4,J3872&lt;=0.6),0.6,IF(AND(J3872&gt;0.6,J3872&lt;=0.8),0.8,IF(AND(J3872&gt;0.8,J3872&lt;=1),1))))),REFERENCIAS!$C:$D,2,0)*VLOOKUP($J$2,PONDERADORES!A:P,IF(AND(INFORMACION!$T3872='REFERENCIAS RIESGO'!$C$36,INFORMACION!$F3872=REFERENCIAS!$C$24),16,IF(INFORMACION!$T3872='REFERENCIAS RIESGO'!$C$36,13,IF(INFORMACION!$F3872=REFERENCIAS!$C$24,10,7))),0)</f>
        <v>#REF!</v>
      </c>
      <c r="Y3872" s="68">
        <f>+VLOOKUP(M3872,REFERENCIAS!$C:$D,2,0)*VLOOKUP($M$2,PONDERADORES!$A$7:$G$9,7,0)+VLOOKUP(N3872,REFERENCIAS!$C:$D,2,0)*VLOOKUP($N$2,PONDERADORES!$A$7:$G$9,7,0)+VLOOKUP(O3872,REFERENCIAS!$C:$D,2,0)*VLOOKUP($O$2,PONDERADORES!$A$7:$G$9,7,0)</f>
        <v>0.2</v>
      </c>
      <c r="Z3872" s="2">
        <f>+VLOOKUP(IF(R3872&lt;0.1,0,IF(AND(R3872&gt;=0.1,R3872&lt;0.2),0.1,IF(AND(R3872&gt;=0.2,R3872&lt;0.3),0.2,IF(R3872&gt;0.3,0.3,)))),REFERENCIAS!$C:$D,2,0)*VLOOKUP($R$2,PONDERADORES!$A$11:$G$11,7,0)</f>
        <v>15</v>
      </c>
      <c r="AA3872" s="92"/>
      <c r="AB3872" s="95" t="e">
        <f t="shared" ca="1" si="239"/>
        <v>#REF!</v>
      </c>
      <c r="AC3872" s="23" t="e">
        <f ca="1">IF(AB3872&gt;REFERENCIAS!$C$62,REFERENCIAS!$B$62,IF(AND(AB3872&gt;=REFERENCIAS!$C$63,AB3872&lt;REFERENCIAS!$D$63),REFERENCIAS!$B$63,IF(AND(AB3872&gt;REFERENCIAS!$C$64,AB3872&lt;=REFERENCIAS!$D$64),REFERENCIAS!$B$64,IF(AND(AB3872&gt;=REFERENCIAS!$C$65,AB3872&lt;REFERENCIAS!$D$65),REFERENCIAS!$B$65, "Revisar"))))</f>
        <v>#REF!</v>
      </c>
      <c r="AD3872" s="94" t="e">
        <f ca="1">VLOOKUP(AC3872,REFERENCIAS!$B$62:$G$65,4,FALSE)</f>
        <v>#REF!</v>
      </c>
    </row>
    <row r="3873" spans="1:30" ht="17.25" x14ac:dyDescent="0.25">
      <c r="A3873" s="74"/>
      <c r="B3873" s="19"/>
      <c r="C3873" s="19"/>
      <c r="D3873" s="50"/>
      <c r="E3873" s="73"/>
      <c r="F3873" s="74"/>
      <c r="G3873" s="9"/>
      <c r="H3873" s="48"/>
      <c r="I3873" s="49">
        <f t="shared" ca="1" si="240"/>
        <v>2022</v>
      </c>
      <c r="J3873" s="22">
        <f t="shared" ca="1" si="237"/>
        <v>1</v>
      </c>
      <c r="K3873" s="19"/>
      <c r="L3873" s="73"/>
      <c r="M3873" s="74"/>
      <c r="N3873" s="19"/>
      <c r="O3873" s="73"/>
      <c r="P3873" s="82">
        <v>1</v>
      </c>
      <c r="Q3873" s="24">
        <v>1</v>
      </c>
      <c r="R3873" s="81">
        <f t="shared" si="238"/>
        <v>1</v>
      </c>
      <c r="S3873" s="87"/>
      <c r="T3873" s="19"/>
      <c r="U3873" s="25"/>
      <c r="V3873" s="25"/>
      <c r="W3873" s="81"/>
      <c r="X3873" s="91" t="e">
        <f ca="1">+VLOOKUP(#REF!,REFERENCIAS!$C:$D,2,0)*VLOOKUP(#REF!,PONDERADORES!A:P,IF(AND(INFORMACION!$T3873='REFERENCIAS RIESGO'!$C$36,INFORMACION!$F3873=REFERENCIAS!$C$24),16,IF(INFORMACION!$T3873='REFERENCIAS RIESGO'!$C$36,13,IF(INFORMACION!$F3873=REFERENCIAS!$C$24,10,7))),0)+VLOOKUP(K3873,REFERENCIAS!$C:$D,2,0)*VLOOKUP($K$2,PONDERADORES!A:P,IF(AND(INFORMACION!$T3873='REFERENCIAS RIESGO'!$C$36,INFORMACION!$F3873=REFERENCIAS!$C$24),16,IF(INFORMACION!$T3873='REFERENCIAS RIESGO'!$C$36,13,IF(INFORMACION!$F3873=REFERENCIAS!$C$24,10,7))),0)+VLOOKUP(L3873,REFERENCIAS!$C:$D,2,0)*VLOOKUP($L$2,PONDERADORES!A:P,IF(AND(INFORMACION!$T3873='REFERENCIAS RIESGO'!$C$36,INFORMACION!$F3873=REFERENCIAS!$C$24),16,IF(INFORMACION!$T3873='REFERENCIAS RIESGO'!$C$36,13,IF(INFORMACION!$F3873=REFERENCIAS!$C$24,10,7))),0)+VLOOKUP(F3873,REFERENCIAS!$C:$D,2,0)*VLOOKUP($F$2,PONDERADORES!A:P,IF(AND(INFORMACION!$T3873='REFERENCIAS RIESGO'!$C$36,INFORMACION!$F3873=REFERENCIAS!$C$24),16,IF(INFORMACION!$T3873='REFERENCIAS RIESGO'!$C$36,13,IF(INFORMACION!$F3873=REFERENCIAS!$C$24,10,7))),0)+VLOOKUP(T3873,REFERENCIAS!$C:$D,2,0)*VLOOKUP($T$2,PONDERADORES!A:P,IF(AND(INFORMACION!$T3873='REFERENCIAS RIESGO'!$C$36,INFORMACION!$F3873=REFERENCIAS!$C$24),16,IF(INFORMACION!$T3873='REFERENCIAS RIESGO'!$C$36,13,IF(INFORMACION!$F3873=REFERENCIAS!$C$24,10,7))),0)+VLOOKUP(IF(J3873&lt;=0.2,0.2,IF(AND(J3873&gt;0.2,J3873&lt;=0.4),0.4,IF(AND(J3873&gt;0.4,J3873&lt;=0.6),0.6,IF(AND(J3873&gt;0.6,J3873&lt;=0.8),0.8,IF(AND(J3873&gt;0.8,J3873&lt;=1),1))))),REFERENCIAS!$C:$D,2,0)*VLOOKUP($J$2,PONDERADORES!A:P,IF(AND(INFORMACION!$T3873='REFERENCIAS RIESGO'!$C$36,INFORMACION!$F3873=REFERENCIAS!$C$24),16,IF(INFORMACION!$T3873='REFERENCIAS RIESGO'!$C$36,13,IF(INFORMACION!$F3873=REFERENCIAS!$C$24,10,7))),0)</f>
        <v>#REF!</v>
      </c>
      <c r="Y3873" s="68">
        <f>+VLOOKUP(M3873,REFERENCIAS!$C:$D,2,0)*VLOOKUP($M$2,PONDERADORES!$A$7:$G$9,7,0)+VLOOKUP(N3873,REFERENCIAS!$C:$D,2,0)*VLOOKUP($N$2,PONDERADORES!$A$7:$G$9,7,0)+VLOOKUP(O3873,REFERENCIAS!$C:$D,2,0)*VLOOKUP($O$2,PONDERADORES!$A$7:$G$9,7,0)</f>
        <v>0.2</v>
      </c>
      <c r="Z3873" s="2">
        <f>+VLOOKUP(IF(R3873&lt;0.1,0,IF(AND(R3873&gt;=0.1,R3873&lt;0.2),0.1,IF(AND(R3873&gt;=0.2,R3873&lt;0.3),0.2,IF(R3873&gt;0.3,0.3,)))),REFERENCIAS!$C:$D,2,0)*VLOOKUP($R$2,PONDERADORES!$A$11:$G$11,7,0)</f>
        <v>15</v>
      </c>
      <c r="AA3873" s="92"/>
      <c r="AB3873" s="95" t="e">
        <f t="shared" ca="1" si="239"/>
        <v>#REF!</v>
      </c>
      <c r="AC3873" s="23" t="e">
        <f ca="1">IF(AB3873&gt;REFERENCIAS!$C$62,REFERENCIAS!$B$62,IF(AND(AB3873&gt;=REFERENCIAS!$C$63,AB3873&lt;REFERENCIAS!$D$63),REFERENCIAS!$B$63,IF(AND(AB3873&gt;REFERENCIAS!$C$64,AB3873&lt;=REFERENCIAS!$D$64),REFERENCIAS!$B$64,IF(AND(AB3873&gt;=REFERENCIAS!$C$65,AB3873&lt;REFERENCIAS!$D$65),REFERENCIAS!$B$65, "Revisar"))))</f>
        <v>#REF!</v>
      </c>
      <c r="AD3873" s="94" t="e">
        <f ca="1">VLOOKUP(AC3873,REFERENCIAS!$B$62:$G$65,4,FALSE)</f>
        <v>#REF!</v>
      </c>
    </row>
    <row r="3874" spans="1:30" ht="17.25" x14ac:dyDescent="0.25">
      <c r="A3874" s="74"/>
      <c r="B3874" s="19"/>
      <c r="C3874" s="19"/>
      <c r="D3874" s="50"/>
      <c r="E3874" s="73"/>
      <c r="F3874" s="74"/>
      <c r="G3874" s="9"/>
      <c r="H3874" s="48"/>
      <c r="I3874" s="49">
        <f t="shared" ca="1" si="240"/>
        <v>2022</v>
      </c>
      <c r="J3874" s="22">
        <f t="shared" ca="1" si="237"/>
        <v>1</v>
      </c>
      <c r="K3874" s="19"/>
      <c r="L3874" s="73"/>
      <c r="M3874" s="74"/>
      <c r="N3874" s="19"/>
      <c r="O3874" s="73"/>
      <c r="P3874" s="82">
        <v>1</v>
      </c>
      <c r="Q3874" s="24">
        <v>1</v>
      </c>
      <c r="R3874" s="81">
        <f t="shared" si="238"/>
        <v>1</v>
      </c>
      <c r="S3874" s="87"/>
      <c r="T3874" s="19"/>
      <c r="U3874" s="25"/>
      <c r="V3874" s="25"/>
      <c r="W3874" s="81"/>
      <c r="X3874" s="91" t="e">
        <f ca="1">+VLOOKUP(#REF!,REFERENCIAS!$C:$D,2,0)*VLOOKUP(#REF!,PONDERADORES!A:P,IF(AND(INFORMACION!$T3874='REFERENCIAS RIESGO'!$C$36,INFORMACION!$F3874=REFERENCIAS!$C$24),16,IF(INFORMACION!$T3874='REFERENCIAS RIESGO'!$C$36,13,IF(INFORMACION!$F3874=REFERENCIAS!$C$24,10,7))),0)+VLOOKUP(K3874,REFERENCIAS!$C:$D,2,0)*VLOOKUP($K$2,PONDERADORES!A:P,IF(AND(INFORMACION!$T3874='REFERENCIAS RIESGO'!$C$36,INFORMACION!$F3874=REFERENCIAS!$C$24),16,IF(INFORMACION!$T3874='REFERENCIAS RIESGO'!$C$36,13,IF(INFORMACION!$F3874=REFERENCIAS!$C$24,10,7))),0)+VLOOKUP(L3874,REFERENCIAS!$C:$D,2,0)*VLOOKUP($L$2,PONDERADORES!A:P,IF(AND(INFORMACION!$T3874='REFERENCIAS RIESGO'!$C$36,INFORMACION!$F3874=REFERENCIAS!$C$24),16,IF(INFORMACION!$T3874='REFERENCIAS RIESGO'!$C$36,13,IF(INFORMACION!$F3874=REFERENCIAS!$C$24,10,7))),0)+VLOOKUP(F3874,REFERENCIAS!$C:$D,2,0)*VLOOKUP($F$2,PONDERADORES!A:P,IF(AND(INFORMACION!$T3874='REFERENCIAS RIESGO'!$C$36,INFORMACION!$F3874=REFERENCIAS!$C$24),16,IF(INFORMACION!$T3874='REFERENCIAS RIESGO'!$C$36,13,IF(INFORMACION!$F3874=REFERENCIAS!$C$24,10,7))),0)+VLOOKUP(T3874,REFERENCIAS!$C:$D,2,0)*VLOOKUP($T$2,PONDERADORES!A:P,IF(AND(INFORMACION!$T3874='REFERENCIAS RIESGO'!$C$36,INFORMACION!$F3874=REFERENCIAS!$C$24),16,IF(INFORMACION!$T3874='REFERENCIAS RIESGO'!$C$36,13,IF(INFORMACION!$F3874=REFERENCIAS!$C$24,10,7))),0)+VLOOKUP(IF(J3874&lt;=0.2,0.2,IF(AND(J3874&gt;0.2,J3874&lt;=0.4),0.4,IF(AND(J3874&gt;0.4,J3874&lt;=0.6),0.6,IF(AND(J3874&gt;0.6,J3874&lt;=0.8),0.8,IF(AND(J3874&gt;0.8,J3874&lt;=1),1))))),REFERENCIAS!$C:$D,2,0)*VLOOKUP($J$2,PONDERADORES!A:P,IF(AND(INFORMACION!$T3874='REFERENCIAS RIESGO'!$C$36,INFORMACION!$F3874=REFERENCIAS!$C$24),16,IF(INFORMACION!$T3874='REFERENCIAS RIESGO'!$C$36,13,IF(INFORMACION!$F3874=REFERENCIAS!$C$24,10,7))),0)</f>
        <v>#REF!</v>
      </c>
      <c r="Y3874" s="68">
        <f>+VLOOKUP(M3874,REFERENCIAS!$C:$D,2,0)*VLOOKUP($M$2,PONDERADORES!$A$7:$G$9,7,0)+VLOOKUP(N3874,REFERENCIAS!$C:$D,2,0)*VLOOKUP($N$2,PONDERADORES!$A$7:$G$9,7,0)+VLOOKUP(O3874,REFERENCIAS!$C:$D,2,0)*VLOOKUP($O$2,PONDERADORES!$A$7:$G$9,7,0)</f>
        <v>0.2</v>
      </c>
      <c r="Z3874" s="2">
        <f>+VLOOKUP(IF(R3874&lt;0.1,0,IF(AND(R3874&gt;=0.1,R3874&lt;0.2),0.1,IF(AND(R3874&gt;=0.2,R3874&lt;0.3),0.2,IF(R3874&gt;0.3,0.3,)))),REFERENCIAS!$C:$D,2,0)*VLOOKUP($R$2,PONDERADORES!$A$11:$G$11,7,0)</f>
        <v>15</v>
      </c>
      <c r="AA3874" s="92"/>
      <c r="AB3874" s="95" t="e">
        <f t="shared" ca="1" si="239"/>
        <v>#REF!</v>
      </c>
      <c r="AC3874" s="23" t="e">
        <f ca="1">IF(AB3874&gt;REFERENCIAS!$C$62,REFERENCIAS!$B$62,IF(AND(AB3874&gt;=REFERENCIAS!$C$63,AB3874&lt;REFERENCIAS!$D$63),REFERENCIAS!$B$63,IF(AND(AB3874&gt;REFERENCIAS!$C$64,AB3874&lt;=REFERENCIAS!$D$64),REFERENCIAS!$B$64,IF(AND(AB3874&gt;=REFERENCIAS!$C$65,AB3874&lt;REFERENCIAS!$D$65),REFERENCIAS!$B$65, "Revisar"))))</f>
        <v>#REF!</v>
      </c>
      <c r="AD3874" s="94" t="e">
        <f ca="1">VLOOKUP(AC3874,REFERENCIAS!$B$62:$G$65,4,FALSE)</f>
        <v>#REF!</v>
      </c>
    </row>
    <row r="3875" spans="1:30" ht="17.25" x14ac:dyDescent="0.25">
      <c r="A3875" s="74"/>
      <c r="B3875" s="19"/>
      <c r="C3875" s="19"/>
      <c r="D3875" s="50"/>
      <c r="E3875" s="73"/>
      <c r="F3875" s="74"/>
      <c r="G3875" s="9"/>
      <c r="H3875" s="48"/>
      <c r="I3875" s="49">
        <f t="shared" ca="1" si="240"/>
        <v>2022</v>
      </c>
      <c r="J3875" s="22">
        <f t="shared" ca="1" si="237"/>
        <v>1</v>
      </c>
      <c r="K3875" s="19"/>
      <c r="L3875" s="73"/>
      <c r="M3875" s="74"/>
      <c r="N3875" s="19"/>
      <c r="O3875" s="73"/>
      <c r="P3875" s="82">
        <v>1</v>
      </c>
      <c r="Q3875" s="24">
        <v>1</v>
      </c>
      <c r="R3875" s="81">
        <f t="shared" si="238"/>
        <v>1</v>
      </c>
      <c r="S3875" s="87"/>
      <c r="T3875" s="19"/>
      <c r="U3875" s="25"/>
      <c r="V3875" s="25"/>
      <c r="W3875" s="81"/>
      <c r="X3875" s="91" t="e">
        <f ca="1">+VLOOKUP(#REF!,REFERENCIAS!$C:$D,2,0)*VLOOKUP(#REF!,PONDERADORES!A:P,IF(AND(INFORMACION!$T3875='REFERENCIAS RIESGO'!$C$36,INFORMACION!$F3875=REFERENCIAS!$C$24),16,IF(INFORMACION!$T3875='REFERENCIAS RIESGO'!$C$36,13,IF(INFORMACION!$F3875=REFERENCIAS!$C$24,10,7))),0)+VLOOKUP(K3875,REFERENCIAS!$C:$D,2,0)*VLOOKUP($K$2,PONDERADORES!A:P,IF(AND(INFORMACION!$T3875='REFERENCIAS RIESGO'!$C$36,INFORMACION!$F3875=REFERENCIAS!$C$24),16,IF(INFORMACION!$T3875='REFERENCIAS RIESGO'!$C$36,13,IF(INFORMACION!$F3875=REFERENCIAS!$C$24,10,7))),0)+VLOOKUP(L3875,REFERENCIAS!$C:$D,2,0)*VLOOKUP($L$2,PONDERADORES!A:P,IF(AND(INFORMACION!$T3875='REFERENCIAS RIESGO'!$C$36,INFORMACION!$F3875=REFERENCIAS!$C$24),16,IF(INFORMACION!$T3875='REFERENCIAS RIESGO'!$C$36,13,IF(INFORMACION!$F3875=REFERENCIAS!$C$24,10,7))),0)+VLOOKUP(F3875,REFERENCIAS!$C:$D,2,0)*VLOOKUP($F$2,PONDERADORES!A:P,IF(AND(INFORMACION!$T3875='REFERENCIAS RIESGO'!$C$36,INFORMACION!$F3875=REFERENCIAS!$C$24),16,IF(INFORMACION!$T3875='REFERENCIAS RIESGO'!$C$36,13,IF(INFORMACION!$F3875=REFERENCIAS!$C$24,10,7))),0)+VLOOKUP(T3875,REFERENCIAS!$C:$D,2,0)*VLOOKUP($T$2,PONDERADORES!A:P,IF(AND(INFORMACION!$T3875='REFERENCIAS RIESGO'!$C$36,INFORMACION!$F3875=REFERENCIAS!$C$24),16,IF(INFORMACION!$T3875='REFERENCIAS RIESGO'!$C$36,13,IF(INFORMACION!$F3875=REFERENCIAS!$C$24,10,7))),0)+VLOOKUP(IF(J3875&lt;=0.2,0.2,IF(AND(J3875&gt;0.2,J3875&lt;=0.4),0.4,IF(AND(J3875&gt;0.4,J3875&lt;=0.6),0.6,IF(AND(J3875&gt;0.6,J3875&lt;=0.8),0.8,IF(AND(J3875&gt;0.8,J3875&lt;=1),1))))),REFERENCIAS!$C:$D,2,0)*VLOOKUP($J$2,PONDERADORES!A:P,IF(AND(INFORMACION!$T3875='REFERENCIAS RIESGO'!$C$36,INFORMACION!$F3875=REFERENCIAS!$C$24),16,IF(INFORMACION!$T3875='REFERENCIAS RIESGO'!$C$36,13,IF(INFORMACION!$F3875=REFERENCIAS!$C$24,10,7))),0)</f>
        <v>#REF!</v>
      </c>
      <c r="Y3875" s="68">
        <f>+VLOOKUP(M3875,REFERENCIAS!$C:$D,2,0)*VLOOKUP($M$2,PONDERADORES!$A$7:$G$9,7,0)+VLOOKUP(N3875,REFERENCIAS!$C:$D,2,0)*VLOOKUP($N$2,PONDERADORES!$A$7:$G$9,7,0)+VLOOKUP(O3875,REFERENCIAS!$C:$D,2,0)*VLOOKUP($O$2,PONDERADORES!$A$7:$G$9,7,0)</f>
        <v>0.2</v>
      </c>
      <c r="Z3875" s="2">
        <f>+VLOOKUP(IF(R3875&lt;0.1,0,IF(AND(R3875&gt;=0.1,R3875&lt;0.2),0.1,IF(AND(R3875&gt;=0.2,R3875&lt;0.3),0.2,IF(R3875&gt;0.3,0.3,)))),REFERENCIAS!$C:$D,2,0)*VLOOKUP($R$2,PONDERADORES!$A$11:$G$11,7,0)</f>
        <v>15</v>
      </c>
      <c r="AA3875" s="92"/>
      <c r="AB3875" s="95" t="e">
        <f t="shared" ca="1" si="239"/>
        <v>#REF!</v>
      </c>
      <c r="AC3875" s="23" t="e">
        <f ca="1">IF(AB3875&gt;REFERENCIAS!$C$62,REFERENCIAS!$B$62,IF(AND(AB3875&gt;=REFERENCIAS!$C$63,AB3875&lt;REFERENCIAS!$D$63),REFERENCIAS!$B$63,IF(AND(AB3875&gt;REFERENCIAS!$C$64,AB3875&lt;=REFERENCIAS!$D$64),REFERENCIAS!$B$64,IF(AND(AB3875&gt;=REFERENCIAS!$C$65,AB3875&lt;REFERENCIAS!$D$65),REFERENCIAS!$B$65, "Revisar"))))</f>
        <v>#REF!</v>
      </c>
      <c r="AD3875" s="94" t="e">
        <f ca="1">VLOOKUP(AC3875,REFERENCIAS!$B$62:$G$65,4,FALSE)</f>
        <v>#REF!</v>
      </c>
    </row>
    <row r="3876" spans="1:30" ht="17.25" x14ac:dyDescent="0.25">
      <c r="A3876" s="74"/>
      <c r="B3876" s="19"/>
      <c r="C3876" s="19"/>
      <c r="D3876" s="50"/>
      <c r="E3876" s="73"/>
      <c r="F3876" s="74"/>
      <c r="G3876" s="9"/>
      <c r="H3876" s="48"/>
      <c r="I3876" s="49">
        <f t="shared" ca="1" si="240"/>
        <v>2022</v>
      </c>
      <c r="J3876" s="22">
        <f t="shared" ca="1" si="237"/>
        <v>1</v>
      </c>
      <c r="K3876" s="19"/>
      <c r="L3876" s="73"/>
      <c r="M3876" s="74"/>
      <c r="N3876" s="19"/>
      <c r="O3876" s="73"/>
      <c r="P3876" s="82">
        <v>1</v>
      </c>
      <c r="Q3876" s="24">
        <v>1</v>
      </c>
      <c r="R3876" s="81">
        <f t="shared" si="238"/>
        <v>1</v>
      </c>
      <c r="S3876" s="87"/>
      <c r="T3876" s="19"/>
      <c r="U3876" s="25"/>
      <c r="V3876" s="25"/>
      <c r="W3876" s="81"/>
      <c r="X3876" s="91" t="e">
        <f ca="1">+VLOOKUP(#REF!,REFERENCIAS!$C:$D,2,0)*VLOOKUP(#REF!,PONDERADORES!A:P,IF(AND(INFORMACION!$T3876='REFERENCIAS RIESGO'!$C$36,INFORMACION!$F3876=REFERENCIAS!$C$24),16,IF(INFORMACION!$T3876='REFERENCIAS RIESGO'!$C$36,13,IF(INFORMACION!$F3876=REFERENCIAS!$C$24,10,7))),0)+VLOOKUP(K3876,REFERENCIAS!$C:$D,2,0)*VLOOKUP($K$2,PONDERADORES!A:P,IF(AND(INFORMACION!$T3876='REFERENCIAS RIESGO'!$C$36,INFORMACION!$F3876=REFERENCIAS!$C$24),16,IF(INFORMACION!$T3876='REFERENCIAS RIESGO'!$C$36,13,IF(INFORMACION!$F3876=REFERENCIAS!$C$24,10,7))),0)+VLOOKUP(L3876,REFERENCIAS!$C:$D,2,0)*VLOOKUP($L$2,PONDERADORES!A:P,IF(AND(INFORMACION!$T3876='REFERENCIAS RIESGO'!$C$36,INFORMACION!$F3876=REFERENCIAS!$C$24),16,IF(INFORMACION!$T3876='REFERENCIAS RIESGO'!$C$36,13,IF(INFORMACION!$F3876=REFERENCIAS!$C$24,10,7))),0)+VLOOKUP(F3876,REFERENCIAS!$C:$D,2,0)*VLOOKUP($F$2,PONDERADORES!A:P,IF(AND(INFORMACION!$T3876='REFERENCIAS RIESGO'!$C$36,INFORMACION!$F3876=REFERENCIAS!$C$24),16,IF(INFORMACION!$T3876='REFERENCIAS RIESGO'!$C$36,13,IF(INFORMACION!$F3876=REFERENCIAS!$C$24,10,7))),0)+VLOOKUP(T3876,REFERENCIAS!$C:$D,2,0)*VLOOKUP($T$2,PONDERADORES!A:P,IF(AND(INFORMACION!$T3876='REFERENCIAS RIESGO'!$C$36,INFORMACION!$F3876=REFERENCIAS!$C$24),16,IF(INFORMACION!$T3876='REFERENCIAS RIESGO'!$C$36,13,IF(INFORMACION!$F3876=REFERENCIAS!$C$24,10,7))),0)+VLOOKUP(IF(J3876&lt;=0.2,0.2,IF(AND(J3876&gt;0.2,J3876&lt;=0.4),0.4,IF(AND(J3876&gt;0.4,J3876&lt;=0.6),0.6,IF(AND(J3876&gt;0.6,J3876&lt;=0.8),0.8,IF(AND(J3876&gt;0.8,J3876&lt;=1),1))))),REFERENCIAS!$C:$D,2,0)*VLOOKUP($J$2,PONDERADORES!A:P,IF(AND(INFORMACION!$T3876='REFERENCIAS RIESGO'!$C$36,INFORMACION!$F3876=REFERENCIAS!$C$24),16,IF(INFORMACION!$T3876='REFERENCIAS RIESGO'!$C$36,13,IF(INFORMACION!$F3876=REFERENCIAS!$C$24,10,7))),0)</f>
        <v>#REF!</v>
      </c>
      <c r="Y3876" s="68">
        <f>+VLOOKUP(M3876,REFERENCIAS!$C:$D,2,0)*VLOOKUP($M$2,PONDERADORES!$A$7:$G$9,7,0)+VLOOKUP(N3876,REFERENCIAS!$C:$D,2,0)*VLOOKUP($N$2,PONDERADORES!$A$7:$G$9,7,0)+VLOOKUP(O3876,REFERENCIAS!$C:$D,2,0)*VLOOKUP($O$2,PONDERADORES!$A$7:$G$9,7,0)</f>
        <v>0.2</v>
      </c>
      <c r="Z3876" s="2">
        <f>+VLOOKUP(IF(R3876&lt;0.1,0,IF(AND(R3876&gt;=0.1,R3876&lt;0.2),0.1,IF(AND(R3876&gt;=0.2,R3876&lt;0.3),0.2,IF(R3876&gt;0.3,0.3,)))),REFERENCIAS!$C:$D,2,0)*VLOOKUP($R$2,PONDERADORES!$A$11:$G$11,7,0)</f>
        <v>15</v>
      </c>
      <c r="AA3876" s="92"/>
      <c r="AB3876" s="95" t="e">
        <f t="shared" ca="1" si="239"/>
        <v>#REF!</v>
      </c>
      <c r="AC3876" s="23" t="e">
        <f ca="1">IF(AB3876&gt;REFERENCIAS!$C$62,REFERENCIAS!$B$62,IF(AND(AB3876&gt;=REFERENCIAS!$C$63,AB3876&lt;REFERENCIAS!$D$63),REFERENCIAS!$B$63,IF(AND(AB3876&gt;REFERENCIAS!$C$64,AB3876&lt;=REFERENCIAS!$D$64),REFERENCIAS!$B$64,IF(AND(AB3876&gt;=REFERENCIAS!$C$65,AB3876&lt;REFERENCIAS!$D$65),REFERENCIAS!$B$65, "Revisar"))))</f>
        <v>#REF!</v>
      </c>
      <c r="AD3876" s="94" t="e">
        <f ca="1">VLOOKUP(AC3876,REFERENCIAS!$B$62:$G$65,4,FALSE)</f>
        <v>#REF!</v>
      </c>
    </row>
    <row r="3877" spans="1:30" ht="17.25" x14ac:dyDescent="0.25">
      <c r="A3877" s="74"/>
      <c r="B3877" s="19"/>
      <c r="C3877" s="19"/>
      <c r="D3877" s="50"/>
      <c r="E3877" s="73"/>
      <c r="F3877" s="74"/>
      <c r="G3877" s="9"/>
      <c r="H3877" s="48"/>
      <c r="I3877" s="49">
        <f t="shared" ca="1" si="240"/>
        <v>2022</v>
      </c>
      <c r="J3877" s="22">
        <f t="shared" ca="1" si="237"/>
        <v>1</v>
      </c>
      <c r="K3877" s="19"/>
      <c r="L3877" s="73"/>
      <c r="M3877" s="74"/>
      <c r="N3877" s="19"/>
      <c r="O3877" s="73"/>
      <c r="P3877" s="82">
        <v>1</v>
      </c>
      <c r="Q3877" s="24">
        <v>1</v>
      </c>
      <c r="R3877" s="81">
        <f t="shared" si="238"/>
        <v>1</v>
      </c>
      <c r="S3877" s="87"/>
      <c r="T3877" s="19"/>
      <c r="U3877" s="25"/>
      <c r="V3877" s="25"/>
      <c r="W3877" s="81"/>
      <c r="X3877" s="91" t="e">
        <f ca="1">+VLOOKUP(#REF!,REFERENCIAS!$C:$D,2,0)*VLOOKUP(#REF!,PONDERADORES!A:P,IF(AND(INFORMACION!$T3877='REFERENCIAS RIESGO'!$C$36,INFORMACION!$F3877=REFERENCIAS!$C$24),16,IF(INFORMACION!$T3877='REFERENCIAS RIESGO'!$C$36,13,IF(INFORMACION!$F3877=REFERENCIAS!$C$24,10,7))),0)+VLOOKUP(K3877,REFERENCIAS!$C:$D,2,0)*VLOOKUP($K$2,PONDERADORES!A:P,IF(AND(INFORMACION!$T3877='REFERENCIAS RIESGO'!$C$36,INFORMACION!$F3877=REFERENCIAS!$C$24),16,IF(INFORMACION!$T3877='REFERENCIAS RIESGO'!$C$36,13,IF(INFORMACION!$F3877=REFERENCIAS!$C$24,10,7))),0)+VLOOKUP(L3877,REFERENCIAS!$C:$D,2,0)*VLOOKUP($L$2,PONDERADORES!A:P,IF(AND(INFORMACION!$T3877='REFERENCIAS RIESGO'!$C$36,INFORMACION!$F3877=REFERENCIAS!$C$24),16,IF(INFORMACION!$T3877='REFERENCIAS RIESGO'!$C$36,13,IF(INFORMACION!$F3877=REFERENCIAS!$C$24,10,7))),0)+VLOOKUP(F3877,REFERENCIAS!$C:$D,2,0)*VLOOKUP($F$2,PONDERADORES!A:P,IF(AND(INFORMACION!$T3877='REFERENCIAS RIESGO'!$C$36,INFORMACION!$F3877=REFERENCIAS!$C$24),16,IF(INFORMACION!$T3877='REFERENCIAS RIESGO'!$C$36,13,IF(INFORMACION!$F3877=REFERENCIAS!$C$24,10,7))),0)+VLOOKUP(T3877,REFERENCIAS!$C:$D,2,0)*VLOOKUP($T$2,PONDERADORES!A:P,IF(AND(INFORMACION!$T3877='REFERENCIAS RIESGO'!$C$36,INFORMACION!$F3877=REFERENCIAS!$C$24),16,IF(INFORMACION!$T3877='REFERENCIAS RIESGO'!$C$36,13,IF(INFORMACION!$F3877=REFERENCIAS!$C$24,10,7))),0)+VLOOKUP(IF(J3877&lt;=0.2,0.2,IF(AND(J3877&gt;0.2,J3877&lt;=0.4),0.4,IF(AND(J3877&gt;0.4,J3877&lt;=0.6),0.6,IF(AND(J3877&gt;0.6,J3877&lt;=0.8),0.8,IF(AND(J3877&gt;0.8,J3877&lt;=1),1))))),REFERENCIAS!$C:$D,2,0)*VLOOKUP($J$2,PONDERADORES!A:P,IF(AND(INFORMACION!$T3877='REFERENCIAS RIESGO'!$C$36,INFORMACION!$F3877=REFERENCIAS!$C$24),16,IF(INFORMACION!$T3877='REFERENCIAS RIESGO'!$C$36,13,IF(INFORMACION!$F3877=REFERENCIAS!$C$24,10,7))),0)</f>
        <v>#REF!</v>
      </c>
      <c r="Y3877" s="68">
        <f>+VLOOKUP(M3877,REFERENCIAS!$C:$D,2,0)*VLOOKUP($M$2,PONDERADORES!$A$7:$G$9,7,0)+VLOOKUP(N3877,REFERENCIAS!$C:$D,2,0)*VLOOKUP($N$2,PONDERADORES!$A$7:$G$9,7,0)+VLOOKUP(O3877,REFERENCIAS!$C:$D,2,0)*VLOOKUP($O$2,PONDERADORES!$A$7:$G$9,7,0)</f>
        <v>0.2</v>
      </c>
      <c r="Z3877" s="2">
        <f>+VLOOKUP(IF(R3877&lt;0.1,0,IF(AND(R3877&gt;=0.1,R3877&lt;0.2),0.1,IF(AND(R3877&gt;=0.2,R3877&lt;0.3),0.2,IF(R3877&gt;0.3,0.3,)))),REFERENCIAS!$C:$D,2,0)*VLOOKUP($R$2,PONDERADORES!$A$11:$G$11,7,0)</f>
        <v>15</v>
      </c>
      <c r="AA3877" s="92"/>
      <c r="AB3877" s="95" t="e">
        <f t="shared" ca="1" si="239"/>
        <v>#REF!</v>
      </c>
      <c r="AC3877" s="23" t="e">
        <f ca="1">IF(AB3877&gt;REFERENCIAS!$C$62,REFERENCIAS!$B$62,IF(AND(AB3877&gt;=REFERENCIAS!$C$63,AB3877&lt;REFERENCIAS!$D$63),REFERENCIAS!$B$63,IF(AND(AB3877&gt;REFERENCIAS!$C$64,AB3877&lt;=REFERENCIAS!$D$64),REFERENCIAS!$B$64,IF(AND(AB3877&gt;=REFERENCIAS!$C$65,AB3877&lt;REFERENCIAS!$D$65),REFERENCIAS!$B$65, "Revisar"))))</f>
        <v>#REF!</v>
      </c>
      <c r="AD3877" s="94" t="e">
        <f ca="1">VLOOKUP(AC3877,REFERENCIAS!$B$62:$G$65,4,FALSE)</f>
        <v>#REF!</v>
      </c>
    </row>
    <row r="3878" spans="1:30" ht="17.25" x14ac:dyDescent="0.25">
      <c r="A3878" s="74"/>
      <c r="B3878" s="19"/>
      <c r="C3878" s="19"/>
      <c r="D3878" s="50"/>
      <c r="E3878" s="73"/>
      <c r="F3878" s="74"/>
      <c r="G3878" s="9"/>
      <c r="H3878" s="48"/>
      <c r="I3878" s="49">
        <f t="shared" ca="1" si="240"/>
        <v>2022</v>
      </c>
      <c r="J3878" s="22">
        <f t="shared" ca="1" si="237"/>
        <v>1</v>
      </c>
      <c r="K3878" s="19"/>
      <c r="L3878" s="73"/>
      <c r="M3878" s="74"/>
      <c r="N3878" s="19"/>
      <c r="O3878" s="73"/>
      <c r="P3878" s="82">
        <v>1</v>
      </c>
      <c r="Q3878" s="24">
        <v>1</v>
      </c>
      <c r="R3878" s="81">
        <f t="shared" si="238"/>
        <v>1</v>
      </c>
      <c r="S3878" s="87"/>
      <c r="T3878" s="19"/>
      <c r="U3878" s="25"/>
      <c r="V3878" s="25"/>
      <c r="W3878" s="81"/>
      <c r="X3878" s="91" t="e">
        <f ca="1">+VLOOKUP(#REF!,REFERENCIAS!$C:$D,2,0)*VLOOKUP(#REF!,PONDERADORES!A:P,IF(AND(INFORMACION!$T3878='REFERENCIAS RIESGO'!$C$36,INFORMACION!$F3878=REFERENCIAS!$C$24),16,IF(INFORMACION!$T3878='REFERENCIAS RIESGO'!$C$36,13,IF(INFORMACION!$F3878=REFERENCIAS!$C$24,10,7))),0)+VLOOKUP(K3878,REFERENCIAS!$C:$D,2,0)*VLOOKUP($K$2,PONDERADORES!A:P,IF(AND(INFORMACION!$T3878='REFERENCIAS RIESGO'!$C$36,INFORMACION!$F3878=REFERENCIAS!$C$24),16,IF(INFORMACION!$T3878='REFERENCIAS RIESGO'!$C$36,13,IF(INFORMACION!$F3878=REFERENCIAS!$C$24,10,7))),0)+VLOOKUP(L3878,REFERENCIAS!$C:$D,2,0)*VLOOKUP($L$2,PONDERADORES!A:P,IF(AND(INFORMACION!$T3878='REFERENCIAS RIESGO'!$C$36,INFORMACION!$F3878=REFERENCIAS!$C$24),16,IF(INFORMACION!$T3878='REFERENCIAS RIESGO'!$C$36,13,IF(INFORMACION!$F3878=REFERENCIAS!$C$24,10,7))),0)+VLOOKUP(F3878,REFERENCIAS!$C:$D,2,0)*VLOOKUP($F$2,PONDERADORES!A:P,IF(AND(INFORMACION!$T3878='REFERENCIAS RIESGO'!$C$36,INFORMACION!$F3878=REFERENCIAS!$C$24),16,IF(INFORMACION!$T3878='REFERENCIAS RIESGO'!$C$36,13,IF(INFORMACION!$F3878=REFERENCIAS!$C$24,10,7))),0)+VLOOKUP(T3878,REFERENCIAS!$C:$D,2,0)*VLOOKUP($T$2,PONDERADORES!A:P,IF(AND(INFORMACION!$T3878='REFERENCIAS RIESGO'!$C$36,INFORMACION!$F3878=REFERENCIAS!$C$24),16,IF(INFORMACION!$T3878='REFERENCIAS RIESGO'!$C$36,13,IF(INFORMACION!$F3878=REFERENCIAS!$C$24,10,7))),0)+VLOOKUP(IF(J3878&lt;=0.2,0.2,IF(AND(J3878&gt;0.2,J3878&lt;=0.4),0.4,IF(AND(J3878&gt;0.4,J3878&lt;=0.6),0.6,IF(AND(J3878&gt;0.6,J3878&lt;=0.8),0.8,IF(AND(J3878&gt;0.8,J3878&lt;=1),1))))),REFERENCIAS!$C:$D,2,0)*VLOOKUP($J$2,PONDERADORES!A:P,IF(AND(INFORMACION!$T3878='REFERENCIAS RIESGO'!$C$36,INFORMACION!$F3878=REFERENCIAS!$C$24),16,IF(INFORMACION!$T3878='REFERENCIAS RIESGO'!$C$36,13,IF(INFORMACION!$F3878=REFERENCIAS!$C$24,10,7))),0)</f>
        <v>#REF!</v>
      </c>
      <c r="Y3878" s="68">
        <f>+VLOOKUP(M3878,REFERENCIAS!$C:$D,2,0)*VLOOKUP($M$2,PONDERADORES!$A$7:$G$9,7,0)+VLOOKUP(N3878,REFERENCIAS!$C:$D,2,0)*VLOOKUP($N$2,PONDERADORES!$A$7:$G$9,7,0)+VLOOKUP(O3878,REFERENCIAS!$C:$D,2,0)*VLOOKUP($O$2,PONDERADORES!$A$7:$G$9,7,0)</f>
        <v>0.2</v>
      </c>
      <c r="Z3878" s="2">
        <f>+VLOOKUP(IF(R3878&lt;0.1,0,IF(AND(R3878&gt;=0.1,R3878&lt;0.2),0.1,IF(AND(R3878&gt;=0.2,R3878&lt;0.3),0.2,IF(R3878&gt;0.3,0.3,)))),REFERENCIAS!$C:$D,2,0)*VLOOKUP($R$2,PONDERADORES!$A$11:$G$11,7,0)</f>
        <v>15</v>
      </c>
      <c r="AA3878" s="92"/>
      <c r="AB3878" s="95" t="e">
        <f t="shared" ca="1" si="239"/>
        <v>#REF!</v>
      </c>
      <c r="AC3878" s="23" t="e">
        <f ca="1">IF(AB3878&gt;REFERENCIAS!$C$62,REFERENCIAS!$B$62,IF(AND(AB3878&gt;=REFERENCIAS!$C$63,AB3878&lt;REFERENCIAS!$D$63),REFERENCIAS!$B$63,IF(AND(AB3878&gt;REFERENCIAS!$C$64,AB3878&lt;=REFERENCIAS!$D$64),REFERENCIAS!$B$64,IF(AND(AB3878&gt;=REFERENCIAS!$C$65,AB3878&lt;REFERENCIAS!$D$65),REFERENCIAS!$B$65, "Revisar"))))</f>
        <v>#REF!</v>
      </c>
      <c r="AD3878" s="94" t="e">
        <f ca="1">VLOOKUP(AC3878,REFERENCIAS!$B$62:$G$65,4,FALSE)</f>
        <v>#REF!</v>
      </c>
    </row>
    <row r="3879" spans="1:30" ht="17.25" x14ac:dyDescent="0.25">
      <c r="A3879" s="74"/>
      <c r="B3879" s="19"/>
      <c r="C3879" s="19"/>
      <c r="D3879" s="50"/>
      <c r="E3879" s="73"/>
      <c r="F3879" s="74"/>
      <c r="G3879" s="9"/>
      <c r="H3879" s="48"/>
      <c r="I3879" s="49">
        <f t="shared" ca="1" si="240"/>
        <v>2022</v>
      </c>
      <c r="J3879" s="22">
        <f t="shared" ca="1" si="237"/>
        <v>1</v>
      </c>
      <c r="K3879" s="19"/>
      <c r="L3879" s="73"/>
      <c r="M3879" s="74"/>
      <c r="N3879" s="19"/>
      <c r="O3879" s="73"/>
      <c r="P3879" s="82">
        <v>1</v>
      </c>
      <c r="Q3879" s="24">
        <v>1</v>
      </c>
      <c r="R3879" s="81">
        <f t="shared" si="238"/>
        <v>1</v>
      </c>
      <c r="S3879" s="87"/>
      <c r="T3879" s="19"/>
      <c r="U3879" s="25"/>
      <c r="V3879" s="25"/>
      <c r="W3879" s="81"/>
      <c r="X3879" s="91" t="e">
        <f ca="1">+VLOOKUP(#REF!,REFERENCIAS!$C:$D,2,0)*VLOOKUP(#REF!,PONDERADORES!A:P,IF(AND(INFORMACION!$T3879='REFERENCIAS RIESGO'!$C$36,INFORMACION!$F3879=REFERENCIAS!$C$24),16,IF(INFORMACION!$T3879='REFERENCIAS RIESGO'!$C$36,13,IF(INFORMACION!$F3879=REFERENCIAS!$C$24,10,7))),0)+VLOOKUP(K3879,REFERENCIAS!$C:$D,2,0)*VLOOKUP($K$2,PONDERADORES!A:P,IF(AND(INFORMACION!$T3879='REFERENCIAS RIESGO'!$C$36,INFORMACION!$F3879=REFERENCIAS!$C$24),16,IF(INFORMACION!$T3879='REFERENCIAS RIESGO'!$C$36,13,IF(INFORMACION!$F3879=REFERENCIAS!$C$24,10,7))),0)+VLOOKUP(L3879,REFERENCIAS!$C:$D,2,0)*VLOOKUP($L$2,PONDERADORES!A:P,IF(AND(INFORMACION!$T3879='REFERENCIAS RIESGO'!$C$36,INFORMACION!$F3879=REFERENCIAS!$C$24),16,IF(INFORMACION!$T3879='REFERENCIAS RIESGO'!$C$36,13,IF(INFORMACION!$F3879=REFERENCIAS!$C$24,10,7))),0)+VLOOKUP(F3879,REFERENCIAS!$C:$D,2,0)*VLOOKUP($F$2,PONDERADORES!A:P,IF(AND(INFORMACION!$T3879='REFERENCIAS RIESGO'!$C$36,INFORMACION!$F3879=REFERENCIAS!$C$24),16,IF(INFORMACION!$T3879='REFERENCIAS RIESGO'!$C$36,13,IF(INFORMACION!$F3879=REFERENCIAS!$C$24,10,7))),0)+VLOOKUP(T3879,REFERENCIAS!$C:$D,2,0)*VLOOKUP($T$2,PONDERADORES!A:P,IF(AND(INFORMACION!$T3879='REFERENCIAS RIESGO'!$C$36,INFORMACION!$F3879=REFERENCIAS!$C$24),16,IF(INFORMACION!$T3879='REFERENCIAS RIESGO'!$C$36,13,IF(INFORMACION!$F3879=REFERENCIAS!$C$24,10,7))),0)+VLOOKUP(IF(J3879&lt;=0.2,0.2,IF(AND(J3879&gt;0.2,J3879&lt;=0.4),0.4,IF(AND(J3879&gt;0.4,J3879&lt;=0.6),0.6,IF(AND(J3879&gt;0.6,J3879&lt;=0.8),0.8,IF(AND(J3879&gt;0.8,J3879&lt;=1),1))))),REFERENCIAS!$C:$D,2,0)*VLOOKUP($J$2,PONDERADORES!A:P,IF(AND(INFORMACION!$T3879='REFERENCIAS RIESGO'!$C$36,INFORMACION!$F3879=REFERENCIAS!$C$24),16,IF(INFORMACION!$T3879='REFERENCIAS RIESGO'!$C$36,13,IF(INFORMACION!$F3879=REFERENCIAS!$C$24,10,7))),0)</f>
        <v>#REF!</v>
      </c>
      <c r="Y3879" s="68">
        <f>+VLOOKUP(M3879,REFERENCIAS!$C:$D,2,0)*VLOOKUP($M$2,PONDERADORES!$A$7:$G$9,7,0)+VLOOKUP(N3879,REFERENCIAS!$C:$D,2,0)*VLOOKUP($N$2,PONDERADORES!$A$7:$G$9,7,0)+VLOOKUP(O3879,REFERENCIAS!$C:$D,2,0)*VLOOKUP($O$2,PONDERADORES!$A$7:$G$9,7,0)</f>
        <v>0.2</v>
      </c>
      <c r="Z3879" s="2">
        <f>+VLOOKUP(IF(R3879&lt;0.1,0,IF(AND(R3879&gt;=0.1,R3879&lt;0.2),0.1,IF(AND(R3879&gt;=0.2,R3879&lt;0.3),0.2,IF(R3879&gt;0.3,0.3,)))),REFERENCIAS!$C:$D,2,0)*VLOOKUP($R$2,PONDERADORES!$A$11:$G$11,7,0)</f>
        <v>15</v>
      </c>
      <c r="AA3879" s="92"/>
      <c r="AB3879" s="95" t="e">
        <f t="shared" ca="1" si="239"/>
        <v>#REF!</v>
      </c>
      <c r="AC3879" s="23" t="e">
        <f ca="1">IF(AB3879&gt;REFERENCIAS!$C$62,REFERENCIAS!$B$62,IF(AND(AB3879&gt;=REFERENCIAS!$C$63,AB3879&lt;REFERENCIAS!$D$63),REFERENCIAS!$B$63,IF(AND(AB3879&gt;REFERENCIAS!$C$64,AB3879&lt;=REFERENCIAS!$D$64),REFERENCIAS!$B$64,IF(AND(AB3879&gt;=REFERENCIAS!$C$65,AB3879&lt;REFERENCIAS!$D$65),REFERENCIAS!$B$65, "Revisar"))))</f>
        <v>#REF!</v>
      </c>
      <c r="AD3879" s="94" t="e">
        <f ca="1">VLOOKUP(AC3879,REFERENCIAS!$B$62:$G$65,4,FALSE)</f>
        <v>#REF!</v>
      </c>
    </row>
    <row r="3880" spans="1:30" ht="17.25" x14ac:dyDescent="0.25">
      <c r="A3880" s="74"/>
      <c r="B3880" s="19"/>
      <c r="C3880" s="19"/>
      <c r="D3880" s="50"/>
      <c r="E3880" s="73"/>
      <c r="F3880" s="74"/>
      <c r="G3880" s="9"/>
      <c r="H3880" s="48"/>
      <c r="I3880" s="49">
        <f t="shared" ca="1" si="240"/>
        <v>2022</v>
      </c>
      <c r="J3880" s="22">
        <f t="shared" ca="1" si="237"/>
        <v>1</v>
      </c>
      <c r="K3880" s="19"/>
      <c r="L3880" s="73"/>
      <c r="M3880" s="74"/>
      <c r="N3880" s="19"/>
      <c r="O3880" s="73"/>
      <c r="P3880" s="82">
        <v>1</v>
      </c>
      <c r="Q3880" s="24">
        <v>1</v>
      </c>
      <c r="R3880" s="81">
        <f t="shared" si="238"/>
        <v>1</v>
      </c>
      <c r="S3880" s="87"/>
      <c r="T3880" s="19"/>
      <c r="U3880" s="25"/>
      <c r="V3880" s="25"/>
      <c r="W3880" s="81"/>
      <c r="X3880" s="91" t="e">
        <f ca="1">+VLOOKUP(#REF!,REFERENCIAS!$C:$D,2,0)*VLOOKUP(#REF!,PONDERADORES!A:P,IF(AND(INFORMACION!$T3880='REFERENCIAS RIESGO'!$C$36,INFORMACION!$F3880=REFERENCIAS!$C$24),16,IF(INFORMACION!$T3880='REFERENCIAS RIESGO'!$C$36,13,IF(INFORMACION!$F3880=REFERENCIAS!$C$24,10,7))),0)+VLOOKUP(K3880,REFERENCIAS!$C:$D,2,0)*VLOOKUP($K$2,PONDERADORES!A:P,IF(AND(INFORMACION!$T3880='REFERENCIAS RIESGO'!$C$36,INFORMACION!$F3880=REFERENCIAS!$C$24),16,IF(INFORMACION!$T3880='REFERENCIAS RIESGO'!$C$36,13,IF(INFORMACION!$F3880=REFERENCIAS!$C$24,10,7))),0)+VLOOKUP(L3880,REFERENCIAS!$C:$D,2,0)*VLOOKUP($L$2,PONDERADORES!A:P,IF(AND(INFORMACION!$T3880='REFERENCIAS RIESGO'!$C$36,INFORMACION!$F3880=REFERENCIAS!$C$24),16,IF(INFORMACION!$T3880='REFERENCIAS RIESGO'!$C$36,13,IF(INFORMACION!$F3880=REFERENCIAS!$C$24,10,7))),0)+VLOOKUP(F3880,REFERENCIAS!$C:$D,2,0)*VLOOKUP($F$2,PONDERADORES!A:P,IF(AND(INFORMACION!$T3880='REFERENCIAS RIESGO'!$C$36,INFORMACION!$F3880=REFERENCIAS!$C$24),16,IF(INFORMACION!$T3880='REFERENCIAS RIESGO'!$C$36,13,IF(INFORMACION!$F3880=REFERENCIAS!$C$24,10,7))),0)+VLOOKUP(T3880,REFERENCIAS!$C:$D,2,0)*VLOOKUP($T$2,PONDERADORES!A:P,IF(AND(INFORMACION!$T3880='REFERENCIAS RIESGO'!$C$36,INFORMACION!$F3880=REFERENCIAS!$C$24),16,IF(INFORMACION!$T3880='REFERENCIAS RIESGO'!$C$36,13,IF(INFORMACION!$F3880=REFERENCIAS!$C$24,10,7))),0)+VLOOKUP(IF(J3880&lt;=0.2,0.2,IF(AND(J3880&gt;0.2,J3880&lt;=0.4),0.4,IF(AND(J3880&gt;0.4,J3880&lt;=0.6),0.6,IF(AND(J3880&gt;0.6,J3880&lt;=0.8),0.8,IF(AND(J3880&gt;0.8,J3880&lt;=1),1))))),REFERENCIAS!$C:$D,2,0)*VLOOKUP($J$2,PONDERADORES!A:P,IF(AND(INFORMACION!$T3880='REFERENCIAS RIESGO'!$C$36,INFORMACION!$F3880=REFERENCIAS!$C$24),16,IF(INFORMACION!$T3880='REFERENCIAS RIESGO'!$C$36,13,IF(INFORMACION!$F3880=REFERENCIAS!$C$24,10,7))),0)</f>
        <v>#REF!</v>
      </c>
      <c r="Y3880" s="68">
        <f>+VLOOKUP(M3880,REFERENCIAS!$C:$D,2,0)*VLOOKUP($M$2,PONDERADORES!$A$7:$G$9,7,0)+VLOOKUP(N3880,REFERENCIAS!$C:$D,2,0)*VLOOKUP($N$2,PONDERADORES!$A$7:$G$9,7,0)+VLOOKUP(O3880,REFERENCIAS!$C:$D,2,0)*VLOOKUP($O$2,PONDERADORES!$A$7:$G$9,7,0)</f>
        <v>0.2</v>
      </c>
      <c r="Z3880" s="2">
        <f>+VLOOKUP(IF(R3880&lt;0.1,0,IF(AND(R3880&gt;=0.1,R3880&lt;0.2),0.1,IF(AND(R3880&gt;=0.2,R3880&lt;0.3),0.2,IF(R3880&gt;0.3,0.3,)))),REFERENCIAS!$C:$D,2,0)*VLOOKUP($R$2,PONDERADORES!$A$11:$G$11,7,0)</f>
        <v>15</v>
      </c>
      <c r="AA3880" s="92"/>
      <c r="AB3880" s="95" t="e">
        <f t="shared" ca="1" si="239"/>
        <v>#REF!</v>
      </c>
      <c r="AC3880" s="23" t="e">
        <f ca="1">IF(AB3880&gt;REFERENCIAS!$C$62,REFERENCIAS!$B$62,IF(AND(AB3880&gt;=REFERENCIAS!$C$63,AB3880&lt;REFERENCIAS!$D$63),REFERENCIAS!$B$63,IF(AND(AB3880&gt;REFERENCIAS!$C$64,AB3880&lt;=REFERENCIAS!$D$64),REFERENCIAS!$B$64,IF(AND(AB3880&gt;=REFERENCIAS!$C$65,AB3880&lt;REFERENCIAS!$D$65),REFERENCIAS!$B$65, "Revisar"))))</f>
        <v>#REF!</v>
      </c>
      <c r="AD3880" s="94" t="e">
        <f ca="1">VLOOKUP(AC3880,REFERENCIAS!$B$62:$G$65,4,FALSE)</f>
        <v>#REF!</v>
      </c>
    </row>
    <row r="3881" spans="1:30" ht="17.25" x14ac:dyDescent="0.25">
      <c r="A3881" s="74"/>
      <c r="B3881" s="19"/>
      <c r="C3881" s="19"/>
      <c r="D3881" s="50"/>
      <c r="E3881" s="73"/>
      <c r="F3881" s="74"/>
      <c r="G3881" s="9"/>
      <c r="H3881" s="48"/>
      <c r="I3881" s="49">
        <f t="shared" ca="1" si="240"/>
        <v>2022</v>
      </c>
      <c r="J3881" s="22">
        <f t="shared" ca="1" si="237"/>
        <v>1</v>
      </c>
      <c r="K3881" s="19"/>
      <c r="L3881" s="73"/>
      <c r="M3881" s="74"/>
      <c r="N3881" s="19"/>
      <c r="O3881" s="73"/>
      <c r="P3881" s="82">
        <v>1</v>
      </c>
      <c r="Q3881" s="24">
        <v>1</v>
      </c>
      <c r="R3881" s="81">
        <f t="shared" si="238"/>
        <v>1</v>
      </c>
      <c r="S3881" s="87"/>
      <c r="T3881" s="19"/>
      <c r="U3881" s="25"/>
      <c r="V3881" s="25"/>
      <c r="W3881" s="81"/>
      <c r="X3881" s="91" t="e">
        <f ca="1">+VLOOKUP(#REF!,REFERENCIAS!$C:$D,2,0)*VLOOKUP(#REF!,PONDERADORES!A:P,IF(AND(INFORMACION!$T3881='REFERENCIAS RIESGO'!$C$36,INFORMACION!$F3881=REFERENCIAS!$C$24),16,IF(INFORMACION!$T3881='REFERENCIAS RIESGO'!$C$36,13,IF(INFORMACION!$F3881=REFERENCIAS!$C$24,10,7))),0)+VLOOKUP(K3881,REFERENCIAS!$C:$D,2,0)*VLOOKUP($K$2,PONDERADORES!A:P,IF(AND(INFORMACION!$T3881='REFERENCIAS RIESGO'!$C$36,INFORMACION!$F3881=REFERENCIAS!$C$24),16,IF(INFORMACION!$T3881='REFERENCIAS RIESGO'!$C$36,13,IF(INFORMACION!$F3881=REFERENCIAS!$C$24,10,7))),0)+VLOOKUP(L3881,REFERENCIAS!$C:$D,2,0)*VLOOKUP($L$2,PONDERADORES!A:P,IF(AND(INFORMACION!$T3881='REFERENCIAS RIESGO'!$C$36,INFORMACION!$F3881=REFERENCIAS!$C$24),16,IF(INFORMACION!$T3881='REFERENCIAS RIESGO'!$C$36,13,IF(INFORMACION!$F3881=REFERENCIAS!$C$24,10,7))),0)+VLOOKUP(F3881,REFERENCIAS!$C:$D,2,0)*VLOOKUP($F$2,PONDERADORES!A:P,IF(AND(INFORMACION!$T3881='REFERENCIAS RIESGO'!$C$36,INFORMACION!$F3881=REFERENCIAS!$C$24),16,IF(INFORMACION!$T3881='REFERENCIAS RIESGO'!$C$36,13,IF(INFORMACION!$F3881=REFERENCIAS!$C$24,10,7))),0)+VLOOKUP(T3881,REFERENCIAS!$C:$D,2,0)*VLOOKUP($T$2,PONDERADORES!A:P,IF(AND(INFORMACION!$T3881='REFERENCIAS RIESGO'!$C$36,INFORMACION!$F3881=REFERENCIAS!$C$24),16,IF(INFORMACION!$T3881='REFERENCIAS RIESGO'!$C$36,13,IF(INFORMACION!$F3881=REFERENCIAS!$C$24,10,7))),0)+VLOOKUP(IF(J3881&lt;=0.2,0.2,IF(AND(J3881&gt;0.2,J3881&lt;=0.4),0.4,IF(AND(J3881&gt;0.4,J3881&lt;=0.6),0.6,IF(AND(J3881&gt;0.6,J3881&lt;=0.8),0.8,IF(AND(J3881&gt;0.8,J3881&lt;=1),1))))),REFERENCIAS!$C:$D,2,0)*VLOOKUP($J$2,PONDERADORES!A:P,IF(AND(INFORMACION!$T3881='REFERENCIAS RIESGO'!$C$36,INFORMACION!$F3881=REFERENCIAS!$C$24),16,IF(INFORMACION!$T3881='REFERENCIAS RIESGO'!$C$36,13,IF(INFORMACION!$F3881=REFERENCIAS!$C$24,10,7))),0)</f>
        <v>#REF!</v>
      </c>
      <c r="Y3881" s="68">
        <f>+VLOOKUP(M3881,REFERENCIAS!$C:$D,2,0)*VLOOKUP($M$2,PONDERADORES!$A$7:$G$9,7,0)+VLOOKUP(N3881,REFERENCIAS!$C:$D,2,0)*VLOOKUP($N$2,PONDERADORES!$A$7:$G$9,7,0)+VLOOKUP(O3881,REFERENCIAS!$C:$D,2,0)*VLOOKUP($O$2,PONDERADORES!$A$7:$G$9,7,0)</f>
        <v>0.2</v>
      </c>
      <c r="Z3881" s="2">
        <f>+VLOOKUP(IF(R3881&lt;0.1,0,IF(AND(R3881&gt;=0.1,R3881&lt;0.2),0.1,IF(AND(R3881&gt;=0.2,R3881&lt;0.3),0.2,IF(R3881&gt;0.3,0.3,)))),REFERENCIAS!$C:$D,2,0)*VLOOKUP($R$2,PONDERADORES!$A$11:$G$11,7,0)</f>
        <v>15</v>
      </c>
      <c r="AA3881" s="92"/>
      <c r="AB3881" s="95" t="e">
        <f t="shared" ca="1" si="239"/>
        <v>#REF!</v>
      </c>
      <c r="AC3881" s="23" t="e">
        <f ca="1">IF(AB3881&gt;REFERENCIAS!$C$62,REFERENCIAS!$B$62,IF(AND(AB3881&gt;=REFERENCIAS!$C$63,AB3881&lt;REFERENCIAS!$D$63),REFERENCIAS!$B$63,IF(AND(AB3881&gt;REFERENCIAS!$C$64,AB3881&lt;=REFERENCIAS!$D$64),REFERENCIAS!$B$64,IF(AND(AB3881&gt;=REFERENCIAS!$C$65,AB3881&lt;REFERENCIAS!$D$65),REFERENCIAS!$B$65, "Revisar"))))</f>
        <v>#REF!</v>
      </c>
      <c r="AD3881" s="94" t="e">
        <f ca="1">VLOOKUP(AC3881,REFERENCIAS!$B$62:$G$65,4,FALSE)</f>
        <v>#REF!</v>
      </c>
    </row>
    <row r="3882" spans="1:30" ht="17.25" x14ac:dyDescent="0.25">
      <c r="A3882" s="74"/>
      <c r="B3882" s="19"/>
      <c r="C3882" s="19"/>
      <c r="D3882" s="50"/>
      <c r="E3882" s="73"/>
      <c r="F3882" s="74"/>
      <c r="G3882" s="9"/>
      <c r="H3882" s="48"/>
      <c r="I3882" s="49">
        <f t="shared" ca="1" si="240"/>
        <v>2022</v>
      </c>
      <c r="J3882" s="22">
        <f t="shared" ca="1" si="237"/>
        <v>1</v>
      </c>
      <c r="K3882" s="19"/>
      <c r="L3882" s="73"/>
      <c r="M3882" s="74"/>
      <c r="N3882" s="19"/>
      <c r="O3882" s="73"/>
      <c r="P3882" s="82">
        <v>1</v>
      </c>
      <c r="Q3882" s="24">
        <v>1</v>
      </c>
      <c r="R3882" s="81">
        <f t="shared" si="238"/>
        <v>1</v>
      </c>
      <c r="S3882" s="87"/>
      <c r="T3882" s="19"/>
      <c r="U3882" s="25"/>
      <c r="V3882" s="25"/>
      <c r="W3882" s="81"/>
      <c r="X3882" s="91" t="e">
        <f ca="1">+VLOOKUP(#REF!,REFERENCIAS!$C:$D,2,0)*VLOOKUP(#REF!,PONDERADORES!A:P,IF(AND(INFORMACION!$T3882='REFERENCIAS RIESGO'!$C$36,INFORMACION!$F3882=REFERENCIAS!$C$24),16,IF(INFORMACION!$T3882='REFERENCIAS RIESGO'!$C$36,13,IF(INFORMACION!$F3882=REFERENCIAS!$C$24,10,7))),0)+VLOOKUP(K3882,REFERENCIAS!$C:$D,2,0)*VLOOKUP($K$2,PONDERADORES!A:P,IF(AND(INFORMACION!$T3882='REFERENCIAS RIESGO'!$C$36,INFORMACION!$F3882=REFERENCIAS!$C$24),16,IF(INFORMACION!$T3882='REFERENCIAS RIESGO'!$C$36,13,IF(INFORMACION!$F3882=REFERENCIAS!$C$24,10,7))),0)+VLOOKUP(L3882,REFERENCIAS!$C:$D,2,0)*VLOOKUP($L$2,PONDERADORES!A:P,IF(AND(INFORMACION!$T3882='REFERENCIAS RIESGO'!$C$36,INFORMACION!$F3882=REFERENCIAS!$C$24),16,IF(INFORMACION!$T3882='REFERENCIAS RIESGO'!$C$36,13,IF(INFORMACION!$F3882=REFERENCIAS!$C$24,10,7))),0)+VLOOKUP(F3882,REFERENCIAS!$C:$D,2,0)*VLOOKUP($F$2,PONDERADORES!A:P,IF(AND(INFORMACION!$T3882='REFERENCIAS RIESGO'!$C$36,INFORMACION!$F3882=REFERENCIAS!$C$24),16,IF(INFORMACION!$T3882='REFERENCIAS RIESGO'!$C$36,13,IF(INFORMACION!$F3882=REFERENCIAS!$C$24,10,7))),0)+VLOOKUP(T3882,REFERENCIAS!$C:$D,2,0)*VLOOKUP($T$2,PONDERADORES!A:P,IF(AND(INFORMACION!$T3882='REFERENCIAS RIESGO'!$C$36,INFORMACION!$F3882=REFERENCIAS!$C$24),16,IF(INFORMACION!$T3882='REFERENCIAS RIESGO'!$C$36,13,IF(INFORMACION!$F3882=REFERENCIAS!$C$24,10,7))),0)+VLOOKUP(IF(J3882&lt;=0.2,0.2,IF(AND(J3882&gt;0.2,J3882&lt;=0.4),0.4,IF(AND(J3882&gt;0.4,J3882&lt;=0.6),0.6,IF(AND(J3882&gt;0.6,J3882&lt;=0.8),0.8,IF(AND(J3882&gt;0.8,J3882&lt;=1),1))))),REFERENCIAS!$C:$D,2,0)*VLOOKUP($J$2,PONDERADORES!A:P,IF(AND(INFORMACION!$T3882='REFERENCIAS RIESGO'!$C$36,INFORMACION!$F3882=REFERENCIAS!$C$24),16,IF(INFORMACION!$T3882='REFERENCIAS RIESGO'!$C$36,13,IF(INFORMACION!$F3882=REFERENCIAS!$C$24,10,7))),0)</f>
        <v>#REF!</v>
      </c>
      <c r="Y3882" s="68">
        <f>+VLOOKUP(M3882,REFERENCIAS!$C:$D,2,0)*VLOOKUP($M$2,PONDERADORES!$A$7:$G$9,7,0)+VLOOKUP(N3882,REFERENCIAS!$C:$D,2,0)*VLOOKUP($N$2,PONDERADORES!$A$7:$G$9,7,0)+VLOOKUP(O3882,REFERENCIAS!$C:$D,2,0)*VLOOKUP($O$2,PONDERADORES!$A$7:$G$9,7,0)</f>
        <v>0.2</v>
      </c>
      <c r="Z3882" s="2">
        <f>+VLOOKUP(IF(R3882&lt;0.1,0,IF(AND(R3882&gt;=0.1,R3882&lt;0.2),0.1,IF(AND(R3882&gt;=0.2,R3882&lt;0.3),0.2,IF(R3882&gt;0.3,0.3,)))),REFERENCIAS!$C:$D,2,0)*VLOOKUP($R$2,PONDERADORES!$A$11:$G$11,7,0)</f>
        <v>15</v>
      </c>
      <c r="AA3882" s="92"/>
      <c r="AB3882" s="95" t="e">
        <f t="shared" ca="1" si="239"/>
        <v>#REF!</v>
      </c>
      <c r="AC3882" s="23" t="e">
        <f ca="1">IF(AB3882&gt;REFERENCIAS!$C$62,REFERENCIAS!$B$62,IF(AND(AB3882&gt;=REFERENCIAS!$C$63,AB3882&lt;REFERENCIAS!$D$63),REFERENCIAS!$B$63,IF(AND(AB3882&gt;REFERENCIAS!$C$64,AB3882&lt;=REFERENCIAS!$D$64),REFERENCIAS!$B$64,IF(AND(AB3882&gt;=REFERENCIAS!$C$65,AB3882&lt;REFERENCIAS!$D$65),REFERENCIAS!$B$65, "Revisar"))))</f>
        <v>#REF!</v>
      </c>
      <c r="AD3882" s="94" t="e">
        <f ca="1">VLOOKUP(AC3882,REFERENCIAS!$B$62:$G$65,4,FALSE)</f>
        <v>#REF!</v>
      </c>
    </row>
    <row r="3883" spans="1:30" ht="17.25" x14ac:dyDescent="0.25">
      <c r="A3883" s="74"/>
      <c r="B3883" s="19"/>
      <c r="C3883" s="19"/>
      <c r="D3883" s="50"/>
      <c r="E3883" s="73"/>
      <c r="F3883" s="74"/>
      <c r="G3883" s="9"/>
      <c r="H3883" s="48"/>
      <c r="I3883" s="49">
        <f t="shared" ca="1" si="240"/>
        <v>2022</v>
      </c>
      <c r="J3883" s="22">
        <f t="shared" ca="1" si="237"/>
        <v>1</v>
      </c>
      <c r="K3883" s="19"/>
      <c r="L3883" s="73"/>
      <c r="M3883" s="74"/>
      <c r="N3883" s="19"/>
      <c r="O3883" s="73"/>
      <c r="P3883" s="82">
        <v>1</v>
      </c>
      <c r="Q3883" s="24">
        <v>1</v>
      </c>
      <c r="R3883" s="81">
        <f t="shared" si="238"/>
        <v>1</v>
      </c>
      <c r="S3883" s="87"/>
      <c r="T3883" s="19"/>
      <c r="U3883" s="25"/>
      <c r="V3883" s="25"/>
      <c r="W3883" s="81"/>
      <c r="X3883" s="91" t="e">
        <f ca="1">+VLOOKUP(#REF!,REFERENCIAS!$C:$D,2,0)*VLOOKUP(#REF!,PONDERADORES!A:P,IF(AND(INFORMACION!$T3883='REFERENCIAS RIESGO'!$C$36,INFORMACION!$F3883=REFERENCIAS!$C$24),16,IF(INFORMACION!$T3883='REFERENCIAS RIESGO'!$C$36,13,IF(INFORMACION!$F3883=REFERENCIAS!$C$24,10,7))),0)+VLOOKUP(K3883,REFERENCIAS!$C:$D,2,0)*VLOOKUP($K$2,PONDERADORES!A:P,IF(AND(INFORMACION!$T3883='REFERENCIAS RIESGO'!$C$36,INFORMACION!$F3883=REFERENCIAS!$C$24),16,IF(INFORMACION!$T3883='REFERENCIAS RIESGO'!$C$36,13,IF(INFORMACION!$F3883=REFERENCIAS!$C$24,10,7))),0)+VLOOKUP(L3883,REFERENCIAS!$C:$D,2,0)*VLOOKUP($L$2,PONDERADORES!A:P,IF(AND(INFORMACION!$T3883='REFERENCIAS RIESGO'!$C$36,INFORMACION!$F3883=REFERENCIAS!$C$24),16,IF(INFORMACION!$T3883='REFERENCIAS RIESGO'!$C$36,13,IF(INFORMACION!$F3883=REFERENCIAS!$C$24,10,7))),0)+VLOOKUP(F3883,REFERENCIAS!$C:$D,2,0)*VLOOKUP($F$2,PONDERADORES!A:P,IF(AND(INFORMACION!$T3883='REFERENCIAS RIESGO'!$C$36,INFORMACION!$F3883=REFERENCIAS!$C$24),16,IF(INFORMACION!$T3883='REFERENCIAS RIESGO'!$C$36,13,IF(INFORMACION!$F3883=REFERENCIAS!$C$24,10,7))),0)+VLOOKUP(T3883,REFERENCIAS!$C:$D,2,0)*VLOOKUP($T$2,PONDERADORES!A:P,IF(AND(INFORMACION!$T3883='REFERENCIAS RIESGO'!$C$36,INFORMACION!$F3883=REFERENCIAS!$C$24),16,IF(INFORMACION!$T3883='REFERENCIAS RIESGO'!$C$36,13,IF(INFORMACION!$F3883=REFERENCIAS!$C$24,10,7))),0)+VLOOKUP(IF(J3883&lt;=0.2,0.2,IF(AND(J3883&gt;0.2,J3883&lt;=0.4),0.4,IF(AND(J3883&gt;0.4,J3883&lt;=0.6),0.6,IF(AND(J3883&gt;0.6,J3883&lt;=0.8),0.8,IF(AND(J3883&gt;0.8,J3883&lt;=1),1))))),REFERENCIAS!$C:$D,2,0)*VLOOKUP($J$2,PONDERADORES!A:P,IF(AND(INFORMACION!$T3883='REFERENCIAS RIESGO'!$C$36,INFORMACION!$F3883=REFERENCIAS!$C$24),16,IF(INFORMACION!$T3883='REFERENCIAS RIESGO'!$C$36,13,IF(INFORMACION!$F3883=REFERENCIAS!$C$24,10,7))),0)</f>
        <v>#REF!</v>
      </c>
      <c r="Y3883" s="68">
        <f>+VLOOKUP(M3883,REFERENCIAS!$C:$D,2,0)*VLOOKUP($M$2,PONDERADORES!$A$7:$G$9,7,0)+VLOOKUP(N3883,REFERENCIAS!$C:$D,2,0)*VLOOKUP($N$2,PONDERADORES!$A$7:$G$9,7,0)+VLOOKUP(O3883,REFERENCIAS!$C:$D,2,0)*VLOOKUP($O$2,PONDERADORES!$A$7:$G$9,7,0)</f>
        <v>0.2</v>
      </c>
      <c r="Z3883" s="2">
        <f>+VLOOKUP(IF(R3883&lt;0.1,0,IF(AND(R3883&gt;=0.1,R3883&lt;0.2),0.1,IF(AND(R3883&gt;=0.2,R3883&lt;0.3),0.2,IF(R3883&gt;0.3,0.3,)))),REFERENCIAS!$C:$D,2,0)*VLOOKUP($R$2,PONDERADORES!$A$11:$G$11,7,0)</f>
        <v>15</v>
      </c>
      <c r="AA3883" s="92"/>
      <c r="AB3883" s="95" t="e">
        <f t="shared" ca="1" si="239"/>
        <v>#REF!</v>
      </c>
      <c r="AC3883" s="23" t="e">
        <f ca="1">IF(AB3883&gt;REFERENCIAS!$C$62,REFERENCIAS!$B$62,IF(AND(AB3883&gt;=REFERENCIAS!$C$63,AB3883&lt;REFERENCIAS!$D$63),REFERENCIAS!$B$63,IF(AND(AB3883&gt;REFERENCIAS!$C$64,AB3883&lt;=REFERENCIAS!$D$64),REFERENCIAS!$B$64,IF(AND(AB3883&gt;=REFERENCIAS!$C$65,AB3883&lt;REFERENCIAS!$D$65),REFERENCIAS!$B$65, "Revisar"))))</f>
        <v>#REF!</v>
      </c>
      <c r="AD3883" s="94" t="e">
        <f ca="1">VLOOKUP(AC3883,REFERENCIAS!$B$62:$G$65,4,FALSE)</f>
        <v>#REF!</v>
      </c>
    </row>
    <row r="3884" spans="1:30" ht="17.25" x14ac:dyDescent="0.25">
      <c r="A3884" s="74"/>
      <c r="B3884" s="19"/>
      <c r="C3884" s="19"/>
      <c r="D3884" s="50"/>
      <c r="E3884" s="73"/>
      <c r="F3884" s="74"/>
      <c r="G3884" s="9"/>
      <c r="H3884" s="48"/>
      <c r="I3884" s="49">
        <f t="shared" ca="1" si="240"/>
        <v>2022</v>
      </c>
      <c r="J3884" s="22">
        <f t="shared" ca="1" si="237"/>
        <v>1</v>
      </c>
      <c r="K3884" s="19"/>
      <c r="L3884" s="73"/>
      <c r="M3884" s="74"/>
      <c r="N3884" s="19"/>
      <c r="O3884" s="73"/>
      <c r="P3884" s="82">
        <v>1</v>
      </c>
      <c r="Q3884" s="24">
        <v>1</v>
      </c>
      <c r="R3884" s="81">
        <f t="shared" si="238"/>
        <v>1</v>
      </c>
      <c r="S3884" s="87"/>
      <c r="T3884" s="19"/>
      <c r="U3884" s="25"/>
      <c r="V3884" s="25"/>
      <c r="W3884" s="81"/>
      <c r="X3884" s="91" t="e">
        <f ca="1">+VLOOKUP(#REF!,REFERENCIAS!$C:$D,2,0)*VLOOKUP(#REF!,PONDERADORES!A:P,IF(AND(INFORMACION!$T3884='REFERENCIAS RIESGO'!$C$36,INFORMACION!$F3884=REFERENCIAS!$C$24),16,IF(INFORMACION!$T3884='REFERENCIAS RIESGO'!$C$36,13,IF(INFORMACION!$F3884=REFERENCIAS!$C$24,10,7))),0)+VLOOKUP(K3884,REFERENCIAS!$C:$D,2,0)*VLOOKUP($K$2,PONDERADORES!A:P,IF(AND(INFORMACION!$T3884='REFERENCIAS RIESGO'!$C$36,INFORMACION!$F3884=REFERENCIAS!$C$24),16,IF(INFORMACION!$T3884='REFERENCIAS RIESGO'!$C$36,13,IF(INFORMACION!$F3884=REFERENCIAS!$C$24,10,7))),0)+VLOOKUP(L3884,REFERENCIAS!$C:$D,2,0)*VLOOKUP($L$2,PONDERADORES!A:P,IF(AND(INFORMACION!$T3884='REFERENCIAS RIESGO'!$C$36,INFORMACION!$F3884=REFERENCIAS!$C$24),16,IF(INFORMACION!$T3884='REFERENCIAS RIESGO'!$C$36,13,IF(INFORMACION!$F3884=REFERENCIAS!$C$24,10,7))),0)+VLOOKUP(F3884,REFERENCIAS!$C:$D,2,0)*VLOOKUP($F$2,PONDERADORES!A:P,IF(AND(INFORMACION!$T3884='REFERENCIAS RIESGO'!$C$36,INFORMACION!$F3884=REFERENCIAS!$C$24),16,IF(INFORMACION!$T3884='REFERENCIAS RIESGO'!$C$36,13,IF(INFORMACION!$F3884=REFERENCIAS!$C$24,10,7))),0)+VLOOKUP(T3884,REFERENCIAS!$C:$D,2,0)*VLOOKUP($T$2,PONDERADORES!A:P,IF(AND(INFORMACION!$T3884='REFERENCIAS RIESGO'!$C$36,INFORMACION!$F3884=REFERENCIAS!$C$24),16,IF(INFORMACION!$T3884='REFERENCIAS RIESGO'!$C$36,13,IF(INFORMACION!$F3884=REFERENCIAS!$C$24,10,7))),0)+VLOOKUP(IF(J3884&lt;=0.2,0.2,IF(AND(J3884&gt;0.2,J3884&lt;=0.4),0.4,IF(AND(J3884&gt;0.4,J3884&lt;=0.6),0.6,IF(AND(J3884&gt;0.6,J3884&lt;=0.8),0.8,IF(AND(J3884&gt;0.8,J3884&lt;=1),1))))),REFERENCIAS!$C:$D,2,0)*VLOOKUP($J$2,PONDERADORES!A:P,IF(AND(INFORMACION!$T3884='REFERENCIAS RIESGO'!$C$36,INFORMACION!$F3884=REFERENCIAS!$C$24),16,IF(INFORMACION!$T3884='REFERENCIAS RIESGO'!$C$36,13,IF(INFORMACION!$F3884=REFERENCIAS!$C$24,10,7))),0)</f>
        <v>#REF!</v>
      </c>
      <c r="Y3884" s="68">
        <f>+VLOOKUP(M3884,REFERENCIAS!$C:$D,2,0)*VLOOKUP($M$2,PONDERADORES!$A$7:$G$9,7,0)+VLOOKUP(N3884,REFERENCIAS!$C:$D,2,0)*VLOOKUP($N$2,PONDERADORES!$A$7:$G$9,7,0)+VLOOKUP(O3884,REFERENCIAS!$C:$D,2,0)*VLOOKUP($O$2,PONDERADORES!$A$7:$G$9,7,0)</f>
        <v>0.2</v>
      </c>
      <c r="Z3884" s="2">
        <f>+VLOOKUP(IF(R3884&lt;0.1,0,IF(AND(R3884&gt;=0.1,R3884&lt;0.2),0.1,IF(AND(R3884&gt;=0.2,R3884&lt;0.3),0.2,IF(R3884&gt;0.3,0.3,)))),REFERENCIAS!$C:$D,2,0)*VLOOKUP($R$2,PONDERADORES!$A$11:$G$11,7,0)</f>
        <v>15</v>
      </c>
      <c r="AA3884" s="92"/>
      <c r="AB3884" s="95" t="e">
        <f t="shared" ca="1" si="239"/>
        <v>#REF!</v>
      </c>
      <c r="AC3884" s="23" t="e">
        <f ca="1">IF(AB3884&gt;REFERENCIAS!$C$62,REFERENCIAS!$B$62,IF(AND(AB3884&gt;=REFERENCIAS!$C$63,AB3884&lt;REFERENCIAS!$D$63),REFERENCIAS!$B$63,IF(AND(AB3884&gt;REFERENCIAS!$C$64,AB3884&lt;=REFERENCIAS!$D$64),REFERENCIAS!$B$64,IF(AND(AB3884&gt;=REFERENCIAS!$C$65,AB3884&lt;REFERENCIAS!$D$65),REFERENCIAS!$B$65, "Revisar"))))</f>
        <v>#REF!</v>
      </c>
      <c r="AD3884" s="94" t="e">
        <f ca="1">VLOOKUP(AC3884,REFERENCIAS!$B$62:$G$65,4,FALSE)</f>
        <v>#REF!</v>
      </c>
    </row>
    <row r="3885" spans="1:30" ht="17.25" x14ac:dyDescent="0.25">
      <c r="A3885" s="74"/>
      <c r="B3885" s="19"/>
      <c r="C3885" s="19"/>
      <c r="D3885" s="50"/>
      <c r="E3885" s="73"/>
      <c r="F3885" s="74"/>
      <c r="G3885" s="9"/>
      <c r="H3885" s="48"/>
      <c r="I3885" s="49">
        <f t="shared" ca="1" si="240"/>
        <v>2022</v>
      </c>
      <c r="J3885" s="22">
        <f t="shared" ca="1" si="237"/>
        <v>1</v>
      </c>
      <c r="K3885" s="19"/>
      <c r="L3885" s="73"/>
      <c r="M3885" s="74"/>
      <c r="N3885" s="19"/>
      <c r="O3885" s="73"/>
      <c r="P3885" s="82">
        <v>1</v>
      </c>
      <c r="Q3885" s="24">
        <v>1</v>
      </c>
      <c r="R3885" s="81">
        <f t="shared" si="238"/>
        <v>1</v>
      </c>
      <c r="S3885" s="87"/>
      <c r="T3885" s="19"/>
      <c r="U3885" s="25"/>
      <c r="V3885" s="25"/>
      <c r="W3885" s="81"/>
      <c r="X3885" s="91" t="e">
        <f ca="1">+VLOOKUP(#REF!,REFERENCIAS!$C:$D,2,0)*VLOOKUP(#REF!,PONDERADORES!A:P,IF(AND(INFORMACION!$T3885='REFERENCIAS RIESGO'!$C$36,INFORMACION!$F3885=REFERENCIAS!$C$24),16,IF(INFORMACION!$T3885='REFERENCIAS RIESGO'!$C$36,13,IF(INFORMACION!$F3885=REFERENCIAS!$C$24,10,7))),0)+VLOOKUP(K3885,REFERENCIAS!$C:$D,2,0)*VLOOKUP($K$2,PONDERADORES!A:P,IF(AND(INFORMACION!$T3885='REFERENCIAS RIESGO'!$C$36,INFORMACION!$F3885=REFERENCIAS!$C$24),16,IF(INFORMACION!$T3885='REFERENCIAS RIESGO'!$C$36,13,IF(INFORMACION!$F3885=REFERENCIAS!$C$24,10,7))),0)+VLOOKUP(L3885,REFERENCIAS!$C:$D,2,0)*VLOOKUP($L$2,PONDERADORES!A:P,IF(AND(INFORMACION!$T3885='REFERENCIAS RIESGO'!$C$36,INFORMACION!$F3885=REFERENCIAS!$C$24),16,IF(INFORMACION!$T3885='REFERENCIAS RIESGO'!$C$36,13,IF(INFORMACION!$F3885=REFERENCIAS!$C$24,10,7))),0)+VLOOKUP(F3885,REFERENCIAS!$C:$D,2,0)*VLOOKUP($F$2,PONDERADORES!A:P,IF(AND(INFORMACION!$T3885='REFERENCIAS RIESGO'!$C$36,INFORMACION!$F3885=REFERENCIAS!$C$24),16,IF(INFORMACION!$T3885='REFERENCIAS RIESGO'!$C$36,13,IF(INFORMACION!$F3885=REFERENCIAS!$C$24,10,7))),0)+VLOOKUP(T3885,REFERENCIAS!$C:$D,2,0)*VLOOKUP($T$2,PONDERADORES!A:P,IF(AND(INFORMACION!$T3885='REFERENCIAS RIESGO'!$C$36,INFORMACION!$F3885=REFERENCIAS!$C$24),16,IF(INFORMACION!$T3885='REFERENCIAS RIESGO'!$C$36,13,IF(INFORMACION!$F3885=REFERENCIAS!$C$24,10,7))),0)+VLOOKUP(IF(J3885&lt;=0.2,0.2,IF(AND(J3885&gt;0.2,J3885&lt;=0.4),0.4,IF(AND(J3885&gt;0.4,J3885&lt;=0.6),0.6,IF(AND(J3885&gt;0.6,J3885&lt;=0.8),0.8,IF(AND(J3885&gt;0.8,J3885&lt;=1),1))))),REFERENCIAS!$C:$D,2,0)*VLOOKUP($J$2,PONDERADORES!A:P,IF(AND(INFORMACION!$T3885='REFERENCIAS RIESGO'!$C$36,INFORMACION!$F3885=REFERENCIAS!$C$24),16,IF(INFORMACION!$T3885='REFERENCIAS RIESGO'!$C$36,13,IF(INFORMACION!$F3885=REFERENCIAS!$C$24,10,7))),0)</f>
        <v>#REF!</v>
      </c>
      <c r="Y3885" s="68">
        <f>+VLOOKUP(M3885,REFERENCIAS!$C:$D,2,0)*VLOOKUP($M$2,PONDERADORES!$A$7:$G$9,7,0)+VLOOKUP(N3885,REFERENCIAS!$C:$D,2,0)*VLOOKUP($N$2,PONDERADORES!$A$7:$G$9,7,0)+VLOOKUP(O3885,REFERENCIAS!$C:$D,2,0)*VLOOKUP($O$2,PONDERADORES!$A$7:$G$9,7,0)</f>
        <v>0.2</v>
      </c>
      <c r="Z3885" s="2">
        <f>+VLOOKUP(IF(R3885&lt;0.1,0,IF(AND(R3885&gt;=0.1,R3885&lt;0.2),0.1,IF(AND(R3885&gt;=0.2,R3885&lt;0.3),0.2,IF(R3885&gt;0.3,0.3,)))),REFERENCIAS!$C:$D,2,0)*VLOOKUP($R$2,PONDERADORES!$A$11:$G$11,7,0)</f>
        <v>15</v>
      </c>
      <c r="AA3885" s="92"/>
      <c r="AB3885" s="95" t="e">
        <f t="shared" ca="1" si="239"/>
        <v>#REF!</v>
      </c>
      <c r="AC3885" s="23" t="e">
        <f ca="1">IF(AB3885&gt;REFERENCIAS!$C$62,REFERENCIAS!$B$62,IF(AND(AB3885&gt;=REFERENCIAS!$C$63,AB3885&lt;REFERENCIAS!$D$63),REFERENCIAS!$B$63,IF(AND(AB3885&gt;REFERENCIAS!$C$64,AB3885&lt;=REFERENCIAS!$D$64),REFERENCIAS!$B$64,IF(AND(AB3885&gt;=REFERENCIAS!$C$65,AB3885&lt;REFERENCIAS!$D$65),REFERENCIAS!$B$65, "Revisar"))))</f>
        <v>#REF!</v>
      </c>
      <c r="AD3885" s="94" t="e">
        <f ca="1">VLOOKUP(AC3885,REFERENCIAS!$B$62:$G$65,4,FALSE)</f>
        <v>#REF!</v>
      </c>
    </row>
    <row r="3886" spans="1:30" ht="17.25" x14ac:dyDescent="0.25">
      <c r="A3886" s="74"/>
      <c r="B3886" s="19"/>
      <c r="C3886" s="19"/>
      <c r="D3886" s="50"/>
      <c r="E3886" s="73"/>
      <c r="F3886" s="74"/>
      <c r="G3886" s="9"/>
      <c r="H3886" s="48"/>
      <c r="I3886" s="49">
        <f t="shared" ca="1" si="240"/>
        <v>2022</v>
      </c>
      <c r="J3886" s="22">
        <f t="shared" ca="1" si="237"/>
        <v>1</v>
      </c>
      <c r="K3886" s="19"/>
      <c r="L3886" s="73"/>
      <c r="M3886" s="74"/>
      <c r="N3886" s="19"/>
      <c r="O3886" s="73"/>
      <c r="P3886" s="82">
        <v>1</v>
      </c>
      <c r="Q3886" s="24">
        <v>1</v>
      </c>
      <c r="R3886" s="81">
        <f t="shared" si="238"/>
        <v>1</v>
      </c>
      <c r="S3886" s="87"/>
      <c r="T3886" s="19"/>
      <c r="U3886" s="25"/>
      <c r="V3886" s="25"/>
      <c r="W3886" s="81"/>
      <c r="X3886" s="91" t="e">
        <f ca="1">+VLOOKUP(#REF!,REFERENCIAS!$C:$D,2,0)*VLOOKUP(#REF!,PONDERADORES!A:P,IF(AND(INFORMACION!$T3886='REFERENCIAS RIESGO'!$C$36,INFORMACION!$F3886=REFERENCIAS!$C$24),16,IF(INFORMACION!$T3886='REFERENCIAS RIESGO'!$C$36,13,IF(INFORMACION!$F3886=REFERENCIAS!$C$24,10,7))),0)+VLOOKUP(K3886,REFERENCIAS!$C:$D,2,0)*VLOOKUP($K$2,PONDERADORES!A:P,IF(AND(INFORMACION!$T3886='REFERENCIAS RIESGO'!$C$36,INFORMACION!$F3886=REFERENCIAS!$C$24),16,IF(INFORMACION!$T3886='REFERENCIAS RIESGO'!$C$36,13,IF(INFORMACION!$F3886=REFERENCIAS!$C$24,10,7))),0)+VLOOKUP(L3886,REFERENCIAS!$C:$D,2,0)*VLOOKUP($L$2,PONDERADORES!A:P,IF(AND(INFORMACION!$T3886='REFERENCIAS RIESGO'!$C$36,INFORMACION!$F3886=REFERENCIAS!$C$24),16,IF(INFORMACION!$T3886='REFERENCIAS RIESGO'!$C$36,13,IF(INFORMACION!$F3886=REFERENCIAS!$C$24,10,7))),0)+VLOOKUP(F3886,REFERENCIAS!$C:$D,2,0)*VLOOKUP($F$2,PONDERADORES!A:P,IF(AND(INFORMACION!$T3886='REFERENCIAS RIESGO'!$C$36,INFORMACION!$F3886=REFERENCIAS!$C$24),16,IF(INFORMACION!$T3886='REFERENCIAS RIESGO'!$C$36,13,IF(INFORMACION!$F3886=REFERENCIAS!$C$24,10,7))),0)+VLOOKUP(T3886,REFERENCIAS!$C:$D,2,0)*VLOOKUP($T$2,PONDERADORES!A:P,IF(AND(INFORMACION!$T3886='REFERENCIAS RIESGO'!$C$36,INFORMACION!$F3886=REFERENCIAS!$C$24),16,IF(INFORMACION!$T3886='REFERENCIAS RIESGO'!$C$36,13,IF(INFORMACION!$F3886=REFERENCIAS!$C$24,10,7))),0)+VLOOKUP(IF(J3886&lt;=0.2,0.2,IF(AND(J3886&gt;0.2,J3886&lt;=0.4),0.4,IF(AND(J3886&gt;0.4,J3886&lt;=0.6),0.6,IF(AND(J3886&gt;0.6,J3886&lt;=0.8),0.8,IF(AND(J3886&gt;0.8,J3886&lt;=1),1))))),REFERENCIAS!$C:$D,2,0)*VLOOKUP($J$2,PONDERADORES!A:P,IF(AND(INFORMACION!$T3886='REFERENCIAS RIESGO'!$C$36,INFORMACION!$F3886=REFERENCIAS!$C$24),16,IF(INFORMACION!$T3886='REFERENCIAS RIESGO'!$C$36,13,IF(INFORMACION!$F3886=REFERENCIAS!$C$24,10,7))),0)</f>
        <v>#REF!</v>
      </c>
      <c r="Y3886" s="68">
        <f>+VLOOKUP(M3886,REFERENCIAS!$C:$D,2,0)*VLOOKUP($M$2,PONDERADORES!$A$7:$G$9,7,0)+VLOOKUP(N3886,REFERENCIAS!$C:$D,2,0)*VLOOKUP($N$2,PONDERADORES!$A$7:$G$9,7,0)+VLOOKUP(O3886,REFERENCIAS!$C:$D,2,0)*VLOOKUP($O$2,PONDERADORES!$A$7:$G$9,7,0)</f>
        <v>0.2</v>
      </c>
      <c r="Z3886" s="2">
        <f>+VLOOKUP(IF(R3886&lt;0.1,0,IF(AND(R3886&gt;=0.1,R3886&lt;0.2),0.1,IF(AND(R3886&gt;=0.2,R3886&lt;0.3),0.2,IF(R3886&gt;0.3,0.3,)))),REFERENCIAS!$C:$D,2,0)*VLOOKUP($R$2,PONDERADORES!$A$11:$G$11,7,0)</f>
        <v>15</v>
      </c>
      <c r="AA3886" s="92"/>
      <c r="AB3886" s="95" t="e">
        <f t="shared" ca="1" si="239"/>
        <v>#REF!</v>
      </c>
      <c r="AC3886" s="23" t="e">
        <f ca="1">IF(AB3886&gt;REFERENCIAS!$C$62,REFERENCIAS!$B$62,IF(AND(AB3886&gt;=REFERENCIAS!$C$63,AB3886&lt;REFERENCIAS!$D$63),REFERENCIAS!$B$63,IF(AND(AB3886&gt;REFERENCIAS!$C$64,AB3886&lt;=REFERENCIAS!$D$64),REFERENCIAS!$B$64,IF(AND(AB3886&gt;=REFERENCIAS!$C$65,AB3886&lt;REFERENCIAS!$D$65),REFERENCIAS!$B$65, "Revisar"))))</f>
        <v>#REF!</v>
      </c>
      <c r="AD3886" s="94" t="e">
        <f ca="1">VLOOKUP(AC3886,REFERENCIAS!$B$62:$G$65,4,FALSE)</f>
        <v>#REF!</v>
      </c>
    </row>
    <row r="3887" spans="1:30" ht="17.25" x14ac:dyDescent="0.25">
      <c r="A3887" s="74"/>
      <c r="B3887" s="19"/>
      <c r="C3887" s="19"/>
      <c r="D3887" s="50"/>
      <c r="E3887" s="73"/>
      <c r="F3887" s="74"/>
      <c r="G3887" s="9"/>
      <c r="H3887" s="48"/>
      <c r="I3887" s="49">
        <f t="shared" ca="1" si="240"/>
        <v>2022</v>
      </c>
      <c r="J3887" s="22">
        <f t="shared" ca="1" si="237"/>
        <v>1</v>
      </c>
      <c r="K3887" s="19"/>
      <c r="L3887" s="73"/>
      <c r="M3887" s="74"/>
      <c r="N3887" s="19"/>
      <c r="O3887" s="73"/>
      <c r="P3887" s="82">
        <v>1</v>
      </c>
      <c r="Q3887" s="24">
        <v>1</v>
      </c>
      <c r="R3887" s="81">
        <f t="shared" si="238"/>
        <v>1</v>
      </c>
      <c r="S3887" s="87"/>
      <c r="T3887" s="19"/>
      <c r="U3887" s="25"/>
      <c r="V3887" s="25"/>
      <c r="W3887" s="81"/>
      <c r="X3887" s="91" t="e">
        <f ca="1">+VLOOKUP(#REF!,REFERENCIAS!$C:$D,2,0)*VLOOKUP(#REF!,PONDERADORES!A:P,IF(AND(INFORMACION!$T3887='REFERENCIAS RIESGO'!$C$36,INFORMACION!$F3887=REFERENCIAS!$C$24),16,IF(INFORMACION!$T3887='REFERENCIAS RIESGO'!$C$36,13,IF(INFORMACION!$F3887=REFERENCIAS!$C$24,10,7))),0)+VLOOKUP(K3887,REFERENCIAS!$C:$D,2,0)*VLOOKUP($K$2,PONDERADORES!A:P,IF(AND(INFORMACION!$T3887='REFERENCIAS RIESGO'!$C$36,INFORMACION!$F3887=REFERENCIAS!$C$24),16,IF(INFORMACION!$T3887='REFERENCIAS RIESGO'!$C$36,13,IF(INFORMACION!$F3887=REFERENCIAS!$C$24,10,7))),0)+VLOOKUP(L3887,REFERENCIAS!$C:$D,2,0)*VLOOKUP($L$2,PONDERADORES!A:P,IF(AND(INFORMACION!$T3887='REFERENCIAS RIESGO'!$C$36,INFORMACION!$F3887=REFERENCIAS!$C$24),16,IF(INFORMACION!$T3887='REFERENCIAS RIESGO'!$C$36,13,IF(INFORMACION!$F3887=REFERENCIAS!$C$24,10,7))),0)+VLOOKUP(F3887,REFERENCIAS!$C:$D,2,0)*VLOOKUP($F$2,PONDERADORES!A:P,IF(AND(INFORMACION!$T3887='REFERENCIAS RIESGO'!$C$36,INFORMACION!$F3887=REFERENCIAS!$C$24),16,IF(INFORMACION!$T3887='REFERENCIAS RIESGO'!$C$36,13,IF(INFORMACION!$F3887=REFERENCIAS!$C$24,10,7))),0)+VLOOKUP(T3887,REFERENCIAS!$C:$D,2,0)*VLOOKUP($T$2,PONDERADORES!A:P,IF(AND(INFORMACION!$T3887='REFERENCIAS RIESGO'!$C$36,INFORMACION!$F3887=REFERENCIAS!$C$24),16,IF(INFORMACION!$T3887='REFERENCIAS RIESGO'!$C$36,13,IF(INFORMACION!$F3887=REFERENCIAS!$C$24,10,7))),0)+VLOOKUP(IF(J3887&lt;=0.2,0.2,IF(AND(J3887&gt;0.2,J3887&lt;=0.4),0.4,IF(AND(J3887&gt;0.4,J3887&lt;=0.6),0.6,IF(AND(J3887&gt;0.6,J3887&lt;=0.8),0.8,IF(AND(J3887&gt;0.8,J3887&lt;=1),1))))),REFERENCIAS!$C:$D,2,0)*VLOOKUP($J$2,PONDERADORES!A:P,IF(AND(INFORMACION!$T3887='REFERENCIAS RIESGO'!$C$36,INFORMACION!$F3887=REFERENCIAS!$C$24),16,IF(INFORMACION!$T3887='REFERENCIAS RIESGO'!$C$36,13,IF(INFORMACION!$F3887=REFERENCIAS!$C$24,10,7))),0)</f>
        <v>#REF!</v>
      </c>
      <c r="Y3887" s="68">
        <f>+VLOOKUP(M3887,REFERENCIAS!$C:$D,2,0)*VLOOKUP($M$2,PONDERADORES!$A$7:$G$9,7,0)+VLOOKUP(N3887,REFERENCIAS!$C:$D,2,0)*VLOOKUP($N$2,PONDERADORES!$A$7:$G$9,7,0)+VLOOKUP(O3887,REFERENCIAS!$C:$D,2,0)*VLOOKUP($O$2,PONDERADORES!$A$7:$G$9,7,0)</f>
        <v>0.2</v>
      </c>
      <c r="Z3887" s="2">
        <f>+VLOOKUP(IF(R3887&lt;0.1,0,IF(AND(R3887&gt;=0.1,R3887&lt;0.2),0.1,IF(AND(R3887&gt;=0.2,R3887&lt;0.3),0.2,IF(R3887&gt;0.3,0.3,)))),REFERENCIAS!$C:$D,2,0)*VLOOKUP($R$2,PONDERADORES!$A$11:$G$11,7,0)</f>
        <v>15</v>
      </c>
      <c r="AA3887" s="92"/>
      <c r="AB3887" s="95" t="e">
        <f t="shared" ca="1" si="239"/>
        <v>#REF!</v>
      </c>
      <c r="AC3887" s="23" t="e">
        <f ca="1">IF(AB3887&gt;REFERENCIAS!$C$62,REFERENCIAS!$B$62,IF(AND(AB3887&gt;=REFERENCIAS!$C$63,AB3887&lt;REFERENCIAS!$D$63),REFERENCIAS!$B$63,IF(AND(AB3887&gt;REFERENCIAS!$C$64,AB3887&lt;=REFERENCIAS!$D$64),REFERENCIAS!$B$64,IF(AND(AB3887&gt;=REFERENCIAS!$C$65,AB3887&lt;REFERENCIAS!$D$65),REFERENCIAS!$B$65, "Revisar"))))</f>
        <v>#REF!</v>
      </c>
      <c r="AD3887" s="94" t="e">
        <f ca="1">VLOOKUP(AC3887,REFERENCIAS!$B$62:$G$65,4,FALSE)</f>
        <v>#REF!</v>
      </c>
    </row>
    <row r="3888" spans="1:30" ht="17.25" x14ac:dyDescent="0.25">
      <c r="A3888" s="74"/>
      <c r="B3888" s="19"/>
      <c r="C3888" s="19"/>
      <c r="D3888" s="50"/>
      <c r="E3888" s="73"/>
      <c r="F3888" s="74"/>
      <c r="G3888" s="9"/>
      <c r="H3888" s="48"/>
      <c r="I3888" s="49">
        <f t="shared" ca="1" si="240"/>
        <v>2022</v>
      </c>
      <c r="J3888" s="22">
        <f t="shared" ca="1" si="237"/>
        <v>1</v>
      </c>
      <c r="K3888" s="19"/>
      <c r="L3888" s="73"/>
      <c r="M3888" s="74"/>
      <c r="N3888" s="19"/>
      <c r="O3888" s="73"/>
      <c r="P3888" s="82">
        <v>1</v>
      </c>
      <c r="Q3888" s="24">
        <v>1</v>
      </c>
      <c r="R3888" s="81">
        <f t="shared" si="238"/>
        <v>1</v>
      </c>
      <c r="S3888" s="87"/>
      <c r="T3888" s="19"/>
      <c r="U3888" s="25"/>
      <c r="V3888" s="25"/>
      <c r="W3888" s="81"/>
      <c r="X3888" s="91" t="e">
        <f ca="1">+VLOOKUP(#REF!,REFERENCIAS!$C:$D,2,0)*VLOOKUP(#REF!,PONDERADORES!A:P,IF(AND(INFORMACION!$T3888='REFERENCIAS RIESGO'!$C$36,INFORMACION!$F3888=REFERENCIAS!$C$24),16,IF(INFORMACION!$T3888='REFERENCIAS RIESGO'!$C$36,13,IF(INFORMACION!$F3888=REFERENCIAS!$C$24,10,7))),0)+VLOOKUP(K3888,REFERENCIAS!$C:$D,2,0)*VLOOKUP($K$2,PONDERADORES!A:P,IF(AND(INFORMACION!$T3888='REFERENCIAS RIESGO'!$C$36,INFORMACION!$F3888=REFERENCIAS!$C$24),16,IF(INFORMACION!$T3888='REFERENCIAS RIESGO'!$C$36,13,IF(INFORMACION!$F3888=REFERENCIAS!$C$24,10,7))),0)+VLOOKUP(L3888,REFERENCIAS!$C:$D,2,0)*VLOOKUP($L$2,PONDERADORES!A:P,IF(AND(INFORMACION!$T3888='REFERENCIAS RIESGO'!$C$36,INFORMACION!$F3888=REFERENCIAS!$C$24),16,IF(INFORMACION!$T3888='REFERENCIAS RIESGO'!$C$36,13,IF(INFORMACION!$F3888=REFERENCIAS!$C$24,10,7))),0)+VLOOKUP(F3888,REFERENCIAS!$C:$D,2,0)*VLOOKUP($F$2,PONDERADORES!A:P,IF(AND(INFORMACION!$T3888='REFERENCIAS RIESGO'!$C$36,INFORMACION!$F3888=REFERENCIAS!$C$24),16,IF(INFORMACION!$T3888='REFERENCIAS RIESGO'!$C$36,13,IF(INFORMACION!$F3888=REFERENCIAS!$C$24,10,7))),0)+VLOOKUP(T3888,REFERENCIAS!$C:$D,2,0)*VLOOKUP($T$2,PONDERADORES!A:P,IF(AND(INFORMACION!$T3888='REFERENCIAS RIESGO'!$C$36,INFORMACION!$F3888=REFERENCIAS!$C$24),16,IF(INFORMACION!$T3888='REFERENCIAS RIESGO'!$C$36,13,IF(INFORMACION!$F3888=REFERENCIAS!$C$24,10,7))),0)+VLOOKUP(IF(J3888&lt;=0.2,0.2,IF(AND(J3888&gt;0.2,J3888&lt;=0.4),0.4,IF(AND(J3888&gt;0.4,J3888&lt;=0.6),0.6,IF(AND(J3888&gt;0.6,J3888&lt;=0.8),0.8,IF(AND(J3888&gt;0.8,J3888&lt;=1),1))))),REFERENCIAS!$C:$D,2,0)*VLOOKUP($J$2,PONDERADORES!A:P,IF(AND(INFORMACION!$T3888='REFERENCIAS RIESGO'!$C$36,INFORMACION!$F3888=REFERENCIAS!$C$24),16,IF(INFORMACION!$T3888='REFERENCIAS RIESGO'!$C$36,13,IF(INFORMACION!$F3888=REFERENCIAS!$C$24,10,7))),0)</f>
        <v>#REF!</v>
      </c>
      <c r="Y3888" s="68">
        <f>+VLOOKUP(M3888,REFERENCIAS!$C:$D,2,0)*VLOOKUP($M$2,PONDERADORES!$A$7:$G$9,7,0)+VLOOKUP(N3888,REFERENCIAS!$C:$D,2,0)*VLOOKUP($N$2,PONDERADORES!$A$7:$G$9,7,0)+VLOOKUP(O3888,REFERENCIAS!$C:$D,2,0)*VLOOKUP($O$2,PONDERADORES!$A$7:$G$9,7,0)</f>
        <v>0.2</v>
      </c>
      <c r="Z3888" s="2">
        <f>+VLOOKUP(IF(R3888&lt;0.1,0,IF(AND(R3888&gt;=0.1,R3888&lt;0.2),0.1,IF(AND(R3888&gt;=0.2,R3888&lt;0.3),0.2,IF(R3888&gt;0.3,0.3,)))),REFERENCIAS!$C:$D,2,0)*VLOOKUP($R$2,PONDERADORES!$A$11:$G$11,7,0)</f>
        <v>15</v>
      </c>
      <c r="AA3888" s="92"/>
      <c r="AB3888" s="95" t="e">
        <f t="shared" ca="1" si="239"/>
        <v>#REF!</v>
      </c>
      <c r="AC3888" s="23" t="e">
        <f ca="1">IF(AB3888&gt;REFERENCIAS!$C$62,REFERENCIAS!$B$62,IF(AND(AB3888&gt;=REFERENCIAS!$C$63,AB3888&lt;REFERENCIAS!$D$63),REFERENCIAS!$B$63,IF(AND(AB3888&gt;REFERENCIAS!$C$64,AB3888&lt;=REFERENCIAS!$D$64),REFERENCIAS!$B$64,IF(AND(AB3888&gt;=REFERENCIAS!$C$65,AB3888&lt;REFERENCIAS!$D$65),REFERENCIAS!$B$65, "Revisar"))))</f>
        <v>#REF!</v>
      </c>
      <c r="AD3888" s="94" t="e">
        <f ca="1">VLOOKUP(AC3888,REFERENCIAS!$B$62:$G$65,4,FALSE)</f>
        <v>#REF!</v>
      </c>
    </row>
    <row r="3889" spans="1:30" ht="17.25" x14ac:dyDescent="0.25">
      <c r="A3889" s="74"/>
      <c r="B3889" s="19"/>
      <c r="C3889" s="19"/>
      <c r="D3889" s="50"/>
      <c r="E3889" s="73"/>
      <c r="F3889" s="74"/>
      <c r="G3889" s="9"/>
      <c r="H3889" s="48"/>
      <c r="I3889" s="49">
        <f t="shared" ca="1" si="240"/>
        <v>2022</v>
      </c>
      <c r="J3889" s="22">
        <f t="shared" ca="1" si="237"/>
        <v>1</v>
      </c>
      <c r="K3889" s="19"/>
      <c r="L3889" s="73"/>
      <c r="M3889" s="74"/>
      <c r="N3889" s="19"/>
      <c r="O3889" s="73"/>
      <c r="P3889" s="82">
        <v>1</v>
      </c>
      <c r="Q3889" s="24">
        <v>1</v>
      </c>
      <c r="R3889" s="81">
        <f t="shared" si="238"/>
        <v>1</v>
      </c>
      <c r="S3889" s="87"/>
      <c r="T3889" s="19"/>
      <c r="U3889" s="25"/>
      <c r="V3889" s="25"/>
      <c r="W3889" s="81"/>
      <c r="X3889" s="91" t="e">
        <f ca="1">+VLOOKUP(#REF!,REFERENCIAS!$C:$D,2,0)*VLOOKUP(#REF!,PONDERADORES!A:P,IF(AND(INFORMACION!$T3889='REFERENCIAS RIESGO'!$C$36,INFORMACION!$F3889=REFERENCIAS!$C$24),16,IF(INFORMACION!$T3889='REFERENCIAS RIESGO'!$C$36,13,IF(INFORMACION!$F3889=REFERENCIAS!$C$24,10,7))),0)+VLOOKUP(K3889,REFERENCIAS!$C:$D,2,0)*VLOOKUP($K$2,PONDERADORES!A:P,IF(AND(INFORMACION!$T3889='REFERENCIAS RIESGO'!$C$36,INFORMACION!$F3889=REFERENCIAS!$C$24),16,IF(INFORMACION!$T3889='REFERENCIAS RIESGO'!$C$36,13,IF(INFORMACION!$F3889=REFERENCIAS!$C$24,10,7))),0)+VLOOKUP(L3889,REFERENCIAS!$C:$D,2,0)*VLOOKUP($L$2,PONDERADORES!A:P,IF(AND(INFORMACION!$T3889='REFERENCIAS RIESGO'!$C$36,INFORMACION!$F3889=REFERENCIAS!$C$24),16,IF(INFORMACION!$T3889='REFERENCIAS RIESGO'!$C$36,13,IF(INFORMACION!$F3889=REFERENCIAS!$C$24,10,7))),0)+VLOOKUP(F3889,REFERENCIAS!$C:$D,2,0)*VLOOKUP($F$2,PONDERADORES!A:P,IF(AND(INFORMACION!$T3889='REFERENCIAS RIESGO'!$C$36,INFORMACION!$F3889=REFERENCIAS!$C$24),16,IF(INFORMACION!$T3889='REFERENCIAS RIESGO'!$C$36,13,IF(INFORMACION!$F3889=REFERENCIAS!$C$24,10,7))),0)+VLOOKUP(T3889,REFERENCIAS!$C:$D,2,0)*VLOOKUP($T$2,PONDERADORES!A:P,IF(AND(INFORMACION!$T3889='REFERENCIAS RIESGO'!$C$36,INFORMACION!$F3889=REFERENCIAS!$C$24),16,IF(INFORMACION!$T3889='REFERENCIAS RIESGO'!$C$36,13,IF(INFORMACION!$F3889=REFERENCIAS!$C$24,10,7))),0)+VLOOKUP(IF(J3889&lt;=0.2,0.2,IF(AND(J3889&gt;0.2,J3889&lt;=0.4),0.4,IF(AND(J3889&gt;0.4,J3889&lt;=0.6),0.6,IF(AND(J3889&gt;0.6,J3889&lt;=0.8),0.8,IF(AND(J3889&gt;0.8,J3889&lt;=1),1))))),REFERENCIAS!$C:$D,2,0)*VLOOKUP($J$2,PONDERADORES!A:P,IF(AND(INFORMACION!$T3889='REFERENCIAS RIESGO'!$C$36,INFORMACION!$F3889=REFERENCIAS!$C$24),16,IF(INFORMACION!$T3889='REFERENCIAS RIESGO'!$C$36,13,IF(INFORMACION!$F3889=REFERENCIAS!$C$24,10,7))),0)</f>
        <v>#REF!</v>
      </c>
      <c r="Y3889" s="68">
        <f>+VLOOKUP(M3889,REFERENCIAS!$C:$D,2,0)*VLOOKUP($M$2,PONDERADORES!$A$7:$G$9,7,0)+VLOOKUP(N3889,REFERENCIAS!$C:$D,2,0)*VLOOKUP($N$2,PONDERADORES!$A$7:$G$9,7,0)+VLOOKUP(O3889,REFERENCIAS!$C:$D,2,0)*VLOOKUP($O$2,PONDERADORES!$A$7:$G$9,7,0)</f>
        <v>0.2</v>
      </c>
      <c r="Z3889" s="2">
        <f>+VLOOKUP(IF(R3889&lt;0.1,0,IF(AND(R3889&gt;=0.1,R3889&lt;0.2),0.1,IF(AND(R3889&gt;=0.2,R3889&lt;0.3),0.2,IF(R3889&gt;0.3,0.3,)))),REFERENCIAS!$C:$D,2,0)*VLOOKUP($R$2,PONDERADORES!$A$11:$G$11,7,0)</f>
        <v>15</v>
      </c>
      <c r="AA3889" s="92"/>
      <c r="AB3889" s="95" t="e">
        <f t="shared" ca="1" si="239"/>
        <v>#REF!</v>
      </c>
      <c r="AC3889" s="23" t="e">
        <f ca="1">IF(AB3889&gt;REFERENCIAS!$C$62,REFERENCIAS!$B$62,IF(AND(AB3889&gt;=REFERENCIAS!$C$63,AB3889&lt;REFERENCIAS!$D$63),REFERENCIAS!$B$63,IF(AND(AB3889&gt;REFERENCIAS!$C$64,AB3889&lt;=REFERENCIAS!$D$64),REFERENCIAS!$B$64,IF(AND(AB3889&gt;=REFERENCIAS!$C$65,AB3889&lt;REFERENCIAS!$D$65),REFERENCIAS!$B$65, "Revisar"))))</f>
        <v>#REF!</v>
      </c>
      <c r="AD3889" s="94" t="e">
        <f ca="1">VLOOKUP(AC3889,REFERENCIAS!$B$62:$G$65,4,FALSE)</f>
        <v>#REF!</v>
      </c>
    </row>
    <row r="3890" spans="1:30" ht="17.25" x14ac:dyDescent="0.25">
      <c r="A3890" s="74"/>
      <c r="B3890" s="19"/>
      <c r="C3890" s="19"/>
      <c r="D3890" s="50"/>
      <c r="E3890" s="73"/>
      <c r="F3890" s="74"/>
      <c r="G3890" s="9"/>
      <c r="H3890" s="48"/>
      <c r="I3890" s="49">
        <f t="shared" ca="1" si="240"/>
        <v>2022</v>
      </c>
      <c r="J3890" s="22">
        <f t="shared" ca="1" si="237"/>
        <v>1</v>
      </c>
      <c r="K3890" s="19"/>
      <c r="L3890" s="73"/>
      <c r="M3890" s="74"/>
      <c r="N3890" s="19"/>
      <c r="O3890" s="73"/>
      <c r="P3890" s="82">
        <v>1</v>
      </c>
      <c r="Q3890" s="24">
        <v>1</v>
      </c>
      <c r="R3890" s="81">
        <f t="shared" si="238"/>
        <v>1</v>
      </c>
      <c r="S3890" s="87"/>
      <c r="T3890" s="19"/>
      <c r="U3890" s="25"/>
      <c r="V3890" s="25"/>
      <c r="W3890" s="81"/>
      <c r="X3890" s="91" t="e">
        <f ca="1">+VLOOKUP(#REF!,REFERENCIAS!$C:$D,2,0)*VLOOKUP(#REF!,PONDERADORES!A:P,IF(AND(INFORMACION!$T3890='REFERENCIAS RIESGO'!$C$36,INFORMACION!$F3890=REFERENCIAS!$C$24),16,IF(INFORMACION!$T3890='REFERENCIAS RIESGO'!$C$36,13,IF(INFORMACION!$F3890=REFERENCIAS!$C$24,10,7))),0)+VLOOKUP(K3890,REFERENCIAS!$C:$D,2,0)*VLOOKUP($K$2,PONDERADORES!A:P,IF(AND(INFORMACION!$T3890='REFERENCIAS RIESGO'!$C$36,INFORMACION!$F3890=REFERENCIAS!$C$24),16,IF(INFORMACION!$T3890='REFERENCIAS RIESGO'!$C$36,13,IF(INFORMACION!$F3890=REFERENCIAS!$C$24,10,7))),0)+VLOOKUP(L3890,REFERENCIAS!$C:$D,2,0)*VLOOKUP($L$2,PONDERADORES!A:P,IF(AND(INFORMACION!$T3890='REFERENCIAS RIESGO'!$C$36,INFORMACION!$F3890=REFERENCIAS!$C$24),16,IF(INFORMACION!$T3890='REFERENCIAS RIESGO'!$C$36,13,IF(INFORMACION!$F3890=REFERENCIAS!$C$24,10,7))),0)+VLOOKUP(F3890,REFERENCIAS!$C:$D,2,0)*VLOOKUP($F$2,PONDERADORES!A:P,IF(AND(INFORMACION!$T3890='REFERENCIAS RIESGO'!$C$36,INFORMACION!$F3890=REFERENCIAS!$C$24),16,IF(INFORMACION!$T3890='REFERENCIAS RIESGO'!$C$36,13,IF(INFORMACION!$F3890=REFERENCIAS!$C$24,10,7))),0)+VLOOKUP(T3890,REFERENCIAS!$C:$D,2,0)*VLOOKUP($T$2,PONDERADORES!A:P,IF(AND(INFORMACION!$T3890='REFERENCIAS RIESGO'!$C$36,INFORMACION!$F3890=REFERENCIAS!$C$24),16,IF(INFORMACION!$T3890='REFERENCIAS RIESGO'!$C$36,13,IF(INFORMACION!$F3890=REFERENCIAS!$C$24,10,7))),0)+VLOOKUP(IF(J3890&lt;=0.2,0.2,IF(AND(J3890&gt;0.2,J3890&lt;=0.4),0.4,IF(AND(J3890&gt;0.4,J3890&lt;=0.6),0.6,IF(AND(J3890&gt;0.6,J3890&lt;=0.8),0.8,IF(AND(J3890&gt;0.8,J3890&lt;=1),1))))),REFERENCIAS!$C:$D,2,0)*VLOOKUP($J$2,PONDERADORES!A:P,IF(AND(INFORMACION!$T3890='REFERENCIAS RIESGO'!$C$36,INFORMACION!$F3890=REFERENCIAS!$C$24),16,IF(INFORMACION!$T3890='REFERENCIAS RIESGO'!$C$36,13,IF(INFORMACION!$F3890=REFERENCIAS!$C$24,10,7))),0)</f>
        <v>#REF!</v>
      </c>
      <c r="Y3890" s="68">
        <f>+VLOOKUP(M3890,REFERENCIAS!$C:$D,2,0)*VLOOKUP($M$2,PONDERADORES!$A$7:$G$9,7,0)+VLOOKUP(N3890,REFERENCIAS!$C:$D,2,0)*VLOOKUP($N$2,PONDERADORES!$A$7:$G$9,7,0)+VLOOKUP(O3890,REFERENCIAS!$C:$D,2,0)*VLOOKUP($O$2,PONDERADORES!$A$7:$G$9,7,0)</f>
        <v>0.2</v>
      </c>
      <c r="Z3890" s="2">
        <f>+VLOOKUP(IF(R3890&lt;0.1,0,IF(AND(R3890&gt;=0.1,R3890&lt;0.2),0.1,IF(AND(R3890&gt;=0.2,R3890&lt;0.3),0.2,IF(R3890&gt;0.3,0.3,)))),REFERENCIAS!$C:$D,2,0)*VLOOKUP($R$2,PONDERADORES!$A$11:$G$11,7,0)</f>
        <v>15</v>
      </c>
      <c r="AA3890" s="92"/>
      <c r="AB3890" s="95" t="e">
        <f t="shared" ca="1" si="239"/>
        <v>#REF!</v>
      </c>
      <c r="AC3890" s="23" t="e">
        <f ca="1">IF(AB3890&gt;REFERENCIAS!$C$62,REFERENCIAS!$B$62,IF(AND(AB3890&gt;=REFERENCIAS!$C$63,AB3890&lt;REFERENCIAS!$D$63),REFERENCIAS!$B$63,IF(AND(AB3890&gt;REFERENCIAS!$C$64,AB3890&lt;=REFERENCIAS!$D$64),REFERENCIAS!$B$64,IF(AND(AB3890&gt;=REFERENCIAS!$C$65,AB3890&lt;REFERENCIAS!$D$65),REFERENCIAS!$B$65, "Revisar"))))</f>
        <v>#REF!</v>
      </c>
      <c r="AD3890" s="94" t="e">
        <f ca="1">VLOOKUP(AC3890,REFERENCIAS!$B$62:$G$65,4,FALSE)</f>
        <v>#REF!</v>
      </c>
    </row>
    <row r="3891" spans="1:30" ht="17.25" x14ac:dyDescent="0.25">
      <c r="A3891" s="74"/>
      <c r="B3891" s="19"/>
      <c r="C3891" s="19"/>
      <c r="D3891" s="50"/>
      <c r="E3891" s="73"/>
      <c r="F3891" s="74"/>
      <c r="G3891" s="9"/>
      <c r="H3891" s="48"/>
      <c r="I3891" s="49">
        <f t="shared" ca="1" si="240"/>
        <v>2022</v>
      </c>
      <c r="J3891" s="22">
        <f t="shared" ca="1" si="237"/>
        <v>1</v>
      </c>
      <c r="K3891" s="19"/>
      <c r="L3891" s="73"/>
      <c r="M3891" s="74"/>
      <c r="N3891" s="19"/>
      <c r="O3891" s="73"/>
      <c r="P3891" s="82">
        <v>1</v>
      </c>
      <c r="Q3891" s="24">
        <v>1</v>
      </c>
      <c r="R3891" s="81">
        <f t="shared" si="238"/>
        <v>1</v>
      </c>
      <c r="S3891" s="87"/>
      <c r="T3891" s="19"/>
      <c r="U3891" s="25"/>
      <c r="V3891" s="25"/>
      <c r="W3891" s="81"/>
      <c r="X3891" s="91" t="e">
        <f ca="1">+VLOOKUP(#REF!,REFERENCIAS!$C:$D,2,0)*VLOOKUP(#REF!,PONDERADORES!A:P,IF(AND(INFORMACION!$T3891='REFERENCIAS RIESGO'!$C$36,INFORMACION!$F3891=REFERENCIAS!$C$24),16,IF(INFORMACION!$T3891='REFERENCIAS RIESGO'!$C$36,13,IF(INFORMACION!$F3891=REFERENCIAS!$C$24,10,7))),0)+VLOOKUP(K3891,REFERENCIAS!$C:$D,2,0)*VLOOKUP($K$2,PONDERADORES!A:P,IF(AND(INFORMACION!$T3891='REFERENCIAS RIESGO'!$C$36,INFORMACION!$F3891=REFERENCIAS!$C$24),16,IF(INFORMACION!$T3891='REFERENCIAS RIESGO'!$C$36,13,IF(INFORMACION!$F3891=REFERENCIAS!$C$24,10,7))),0)+VLOOKUP(L3891,REFERENCIAS!$C:$D,2,0)*VLOOKUP($L$2,PONDERADORES!A:P,IF(AND(INFORMACION!$T3891='REFERENCIAS RIESGO'!$C$36,INFORMACION!$F3891=REFERENCIAS!$C$24),16,IF(INFORMACION!$T3891='REFERENCIAS RIESGO'!$C$36,13,IF(INFORMACION!$F3891=REFERENCIAS!$C$24,10,7))),0)+VLOOKUP(F3891,REFERENCIAS!$C:$D,2,0)*VLOOKUP($F$2,PONDERADORES!A:P,IF(AND(INFORMACION!$T3891='REFERENCIAS RIESGO'!$C$36,INFORMACION!$F3891=REFERENCIAS!$C$24),16,IF(INFORMACION!$T3891='REFERENCIAS RIESGO'!$C$36,13,IF(INFORMACION!$F3891=REFERENCIAS!$C$24,10,7))),0)+VLOOKUP(T3891,REFERENCIAS!$C:$D,2,0)*VLOOKUP($T$2,PONDERADORES!A:P,IF(AND(INFORMACION!$T3891='REFERENCIAS RIESGO'!$C$36,INFORMACION!$F3891=REFERENCIAS!$C$24),16,IF(INFORMACION!$T3891='REFERENCIAS RIESGO'!$C$36,13,IF(INFORMACION!$F3891=REFERENCIAS!$C$24,10,7))),0)+VLOOKUP(IF(J3891&lt;=0.2,0.2,IF(AND(J3891&gt;0.2,J3891&lt;=0.4),0.4,IF(AND(J3891&gt;0.4,J3891&lt;=0.6),0.6,IF(AND(J3891&gt;0.6,J3891&lt;=0.8),0.8,IF(AND(J3891&gt;0.8,J3891&lt;=1),1))))),REFERENCIAS!$C:$D,2,0)*VLOOKUP($J$2,PONDERADORES!A:P,IF(AND(INFORMACION!$T3891='REFERENCIAS RIESGO'!$C$36,INFORMACION!$F3891=REFERENCIAS!$C$24),16,IF(INFORMACION!$T3891='REFERENCIAS RIESGO'!$C$36,13,IF(INFORMACION!$F3891=REFERENCIAS!$C$24,10,7))),0)</f>
        <v>#REF!</v>
      </c>
      <c r="Y3891" s="68">
        <f>+VLOOKUP(M3891,REFERENCIAS!$C:$D,2,0)*VLOOKUP($M$2,PONDERADORES!$A$7:$G$9,7,0)+VLOOKUP(N3891,REFERENCIAS!$C:$D,2,0)*VLOOKUP($N$2,PONDERADORES!$A$7:$G$9,7,0)+VLOOKUP(O3891,REFERENCIAS!$C:$D,2,0)*VLOOKUP($O$2,PONDERADORES!$A$7:$G$9,7,0)</f>
        <v>0.2</v>
      </c>
      <c r="Z3891" s="2">
        <f>+VLOOKUP(IF(R3891&lt;0.1,0,IF(AND(R3891&gt;=0.1,R3891&lt;0.2),0.1,IF(AND(R3891&gt;=0.2,R3891&lt;0.3),0.2,IF(R3891&gt;0.3,0.3,)))),REFERENCIAS!$C:$D,2,0)*VLOOKUP($R$2,PONDERADORES!$A$11:$G$11,7,0)</f>
        <v>15</v>
      </c>
      <c r="AA3891" s="92"/>
      <c r="AB3891" s="95" t="e">
        <f t="shared" ca="1" si="239"/>
        <v>#REF!</v>
      </c>
      <c r="AC3891" s="23" t="e">
        <f ca="1">IF(AB3891&gt;REFERENCIAS!$C$62,REFERENCIAS!$B$62,IF(AND(AB3891&gt;=REFERENCIAS!$C$63,AB3891&lt;REFERENCIAS!$D$63),REFERENCIAS!$B$63,IF(AND(AB3891&gt;REFERENCIAS!$C$64,AB3891&lt;=REFERENCIAS!$D$64),REFERENCIAS!$B$64,IF(AND(AB3891&gt;=REFERENCIAS!$C$65,AB3891&lt;REFERENCIAS!$D$65),REFERENCIAS!$B$65, "Revisar"))))</f>
        <v>#REF!</v>
      </c>
      <c r="AD3891" s="94" t="e">
        <f ca="1">VLOOKUP(AC3891,REFERENCIAS!$B$62:$G$65,4,FALSE)</f>
        <v>#REF!</v>
      </c>
    </row>
    <row r="3892" spans="1:30" ht="17.25" x14ac:dyDescent="0.25">
      <c r="A3892" s="74"/>
      <c r="B3892" s="19"/>
      <c r="C3892" s="19"/>
      <c r="D3892" s="50"/>
      <c r="E3892" s="73"/>
      <c r="F3892" s="74"/>
      <c r="G3892" s="9"/>
      <c r="H3892" s="48"/>
      <c r="I3892" s="49">
        <f t="shared" ca="1" si="240"/>
        <v>2022</v>
      </c>
      <c r="J3892" s="22">
        <f t="shared" ca="1" si="237"/>
        <v>1</v>
      </c>
      <c r="K3892" s="19"/>
      <c r="L3892" s="73"/>
      <c r="M3892" s="74"/>
      <c r="N3892" s="19"/>
      <c r="O3892" s="73"/>
      <c r="P3892" s="82">
        <v>1</v>
      </c>
      <c r="Q3892" s="24">
        <v>1</v>
      </c>
      <c r="R3892" s="81">
        <f t="shared" si="238"/>
        <v>1</v>
      </c>
      <c r="S3892" s="87"/>
      <c r="T3892" s="19"/>
      <c r="U3892" s="25"/>
      <c r="V3892" s="25"/>
      <c r="W3892" s="81"/>
      <c r="X3892" s="91" t="e">
        <f ca="1">+VLOOKUP(#REF!,REFERENCIAS!$C:$D,2,0)*VLOOKUP(#REF!,PONDERADORES!A:P,IF(AND(INFORMACION!$T3892='REFERENCIAS RIESGO'!$C$36,INFORMACION!$F3892=REFERENCIAS!$C$24),16,IF(INFORMACION!$T3892='REFERENCIAS RIESGO'!$C$36,13,IF(INFORMACION!$F3892=REFERENCIAS!$C$24,10,7))),0)+VLOOKUP(K3892,REFERENCIAS!$C:$D,2,0)*VLOOKUP($K$2,PONDERADORES!A:P,IF(AND(INFORMACION!$T3892='REFERENCIAS RIESGO'!$C$36,INFORMACION!$F3892=REFERENCIAS!$C$24),16,IF(INFORMACION!$T3892='REFERENCIAS RIESGO'!$C$36,13,IF(INFORMACION!$F3892=REFERENCIAS!$C$24,10,7))),0)+VLOOKUP(L3892,REFERENCIAS!$C:$D,2,0)*VLOOKUP($L$2,PONDERADORES!A:P,IF(AND(INFORMACION!$T3892='REFERENCIAS RIESGO'!$C$36,INFORMACION!$F3892=REFERENCIAS!$C$24),16,IF(INFORMACION!$T3892='REFERENCIAS RIESGO'!$C$36,13,IF(INFORMACION!$F3892=REFERENCIAS!$C$24,10,7))),0)+VLOOKUP(F3892,REFERENCIAS!$C:$D,2,0)*VLOOKUP($F$2,PONDERADORES!A:P,IF(AND(INFORMACION!$T3892='REFERENCIAS RIESGO'!$C$36,INFORMACION!$F3892=REFERENCIAS!$C$24),16,IF(INFORMACION!$T3892='REFERENCIAS RIESGO'!$C$36,13,IF(INFORMACION!$F3892=REFERENCIAS!$C$24,10,7))),0)+VLOOKUP(T3892,REFERENCIAS!$C:$D,2,0)*VLOOKUP($T$2,PONDERADORES!A:P,IF(AND(INFORMACION!$T3892='REFERENCIAS RIESGO'!$C$36,INFORMACION!$F3892=REFERENCIAS!$C$24),16,IF(INFORMACION!$T3892='REFERENCIAS RIESGO'!$C$36,13,IF(INFORMACION!$F3892=REFERENCIAS!$C$24,10,7))),0)+VLOOKUP(IF(J3892&lt;=0.2,0.2,IF(AND(J3892&gt;0.2,J3892&lt;=0.4),0.4,IF(AND(J3892&gt;0.4,J3892&lt;=0.6),0.6,IF(AND(J3892&gt;0.6,J3892&lt;=0.8),0.8,IF(AND(J3892&gt;0.8,J3892&lt;=1),1))))),REFERENCIAS!$C:$D,2,0)*VLOOKUP($J$2,PONDERADORES!A:P,IF(AND(INFORMACION!$T3892='REFERENCIAS RIESGO'!$C$36,INFORMACION!$F3892=REFERENCIAS!$C$24),16,IF(INFORMACION!$T3892='REFERENCIAS RIESGO'!$C$36,13,IF(INFORMACION!$F3892=REFERENCIAS!$C$24,10,7))),0)</f>
        <v>#REF!</v>
      </c>
      <c r="Y3892" s="68">
        <f>+VLOOKUP(M3892,REFERENCIAS!$C:$D,2,0)*VLOOKUP($M$2,PONDERADORES!$A$7:$G$9,7,0)+VLOOKUP(N3892,REFERENCIAS!$C:$D,2,0)*VLOOKUP($N$2,PONDERADORES!$A$7:$G$9,7,0)+VLOOKUP(O3892,REFERENCIAS!$C:$D,2,0)*VLOOKUP($O$2,PONDERADORES!$A$7:$G$9,7,0)</f>
        <v>0.2</v>
      </c>
      <c r="Z3892" s="2">
        <f>+VLOOKUP(IF(R3892&lt;0.1,0,IF(AND(R3892&gt;=0.1,R3892&lt;0.2),0.1,IF(AND(R3892&gt;=0.2,R3892&lt;0.3),0.2,IF(R3892&gt;0.3,0.3,)))),REFERENCIAS!$C:$D,2,0)*VLOOKUP($R$2,PONDERADORES!$A$11:$G$11,7,0)</f>
        <v>15</v>
      </c>
      <c r="AA3892" s="92"/>
      <c r="AB3892" s="95" t="e">
        <f t="shared" ca="1" si="239"/>
        <v>#REF!</v>
      </c>
      <c r="AC3892" s="23" t="e">
        <f ca="1">IF(AB3892&gt;REFERENCIAS!$C$62,REFERENCIAS!$B$62,IF(AND(AB3892&gt;=REFERENCIAS!$C$63,AB3892&lt;REFERENCIAS!$D$63),REFERENCIAS!$B$63,IF(AND(AB3892&gt;REFERENCIAS!$C$64,AB3892&lt;=REFERENCIAS!$D$64),REFERENCIAS!$B$64,IF(AND(AB3892&gt;=REFERENCIAS!$C$65,AB3892&lt;REFERENCIAS!$D$65),REFERENCIAS!$B$65, "Revisar"))))</f>
        <v>#REF!</v>
      </c>
      <c r="AD3892" s="94" t="e">
        <f ca="1">VLOOKUP(AC3892,REFERENCIAS!$B$62:$G$65,4,FALSE)</f>
        <v>#REF!</v>
      </c>
    </row>
    <row r="3893" spans="1:30" ht="17.25" x14ac:dyDescent="0.25">
      <c r="A3893" s="74"/>
      <c r="B3893" s="19"/>
      <c r="C3893" s="19"/>
      <c r="D3893" s="50"/>
      <c r="E3893" s="73"/>
      <c r="F3893" s="74"/>
      <c r="G3893" s="9"/>
      <c r="H3893" s="48"/>
      <c r="I3893" s="49">
        <f t="shared" ca="1" si="240"/>
        <v>2022</v>
      </c>
      <c r="J3893" s="22">
        <f t="shared" ca="1" si="237"/>
        <v>1</v>
      </c>
      <c r="K3893" s="19"/>
      <c r="L3893" s="73"/>
      <c r="M3893" s="74"/>
      <c r="N3893" s="19"/>
      <c r="O3893" s="73"/>
      <c r="P3893" s="82">
        <v>1</v>
      </c>
      <c r="Q3893" s="24">
        <v>1</v>
      </c>
      <c r="R3893" s="81">
        <f t="shared" si="238"/>
        <v>1</v>
      </c>
      <c r="S3893" s="87"/>
      <c r="T3893" s="19"/>
      <c r="U3893" s="25"/>
      <c r="V3893" s="25"/>
      <c r="W3893" s="81"/>
      <c r="X3893" s="91" t="e">
        <f ca="1">+VLOOKUP(#REF!,REFERENCIAS!$C:$D,2,0)*VLOOKUP(#REF!,PONDERADORES!A:P,IF(AND(INFORMACION!$T3893='REFERENCIAS RIESGO'!$C$36,INFORMACION!$F3893=REFERENCIAS!$C$24),16,IF(INFORMACION!$T3893='REFERENCIAS RIESGO'!$C$36,13,IF(INFORMACION!$F3893=REFERENCIAS!$C$24,10,7))),0)+VLOOKUP(K3893,REFERENCIAS!$C:$D,2,0)*VLOOKUP($K$2,PONDERADORES!A:P,IF(AND(INFORMACION!$T3893='REFERENCIAS RIESGO'!$C$36,INFORMACION!$F3893=REFERENCIAS!$C$24),16,IF(INFORMACION!$T3893='REFERENCIAS RIESGO'!$C$36,13,IF(INFORMACION!$F3893=REFERENCIAS!$C$24,10,7))),0)+VLOOKUP(L3893,REFERENCIAS!$C:$D,2,0)*VLOOKUP($L$2,PONDERADORES!A:P,IF(AND(INFORMACION!$T3893='REFERENCIAS RIESGO'!$C$36,INFORMACION!$F3893=REFERENCIAS!$C$24),16,IF(INFORMACION!$T3893='REFERENCIAS RIESGO'!$C$36,13,IF(INFORMACION!$F3893=REFERENCIAS!$C$24,10,7))),0)+VLOOKUP(F3893,REFERENCIAS!$C:$D,2,0)*VLOOKUP($F$2,PONDERADORES!A:P,IF(AND(INFORMACION!$T3893='REFERENCIAS RIESGO'!$C$36,INFORMACION!$F3893=REFERENCIAS!$C$24),16,IF(INFORMACION!$T3893='REFERENCIAS RIESGO'!$C$36,13,IF(INFORMACION!$F3893=REFERENCIAS!$C$24,10,7))),0)+VLOOKUP(T3893,REFERENCIAS!$C:$D,2,0)*VLOOKUP($T$2,PONDERADORES!A:P,IF(AND(INFORMACION!$T3893='REFERENCIAS RIESGO'!$C$36,INFORMACION!$F3893=REFERENCIAS!$C$24),16,IF(INFORMACION!$T3893='REFERENCIAS RIESGO'!$C$36,13,IF(INFORMACION!$F3893=REFERENCIAS!$C$24,10,7))),0)+VLOOKUP(IF(J3893&lt;=0.2,0.2,IF(AND(J3893&gt;0.2,J3893&lt;=0.4),0.4,IF(AND(J3893&gt;0.4,J3893&lt;=0.6),0.6,IF(AND(J3893&gt;0.6,J3893&lt;=0.8),0.8,IF(AND(J3893&gt;0.8,J3893&lt;=1),1))))),REFERENCIAS!$C:$D,2,0)*VLOOKUP($J$2,PONDERADORES!A:P,IF(AND(INFORMACION!$T3893='REFERENCIAS RIESGO'!$C$36,INFORMACION!$F3893=REFERENCIAS!$C$24),16,IF(INFORMACION!$T3893='REFERENCIAS RIESGO'!$C$36,13,IF(INFORMACION!$F3893=REFERENCIAS!$C$24,10,7))),0)</f>
        <v>#REF!</v>
      </c>
      <c r="Y3893" s="68">
        <f>+VLOOKUP(M3893,REFERENCIAS!$C:$D,2,0)*VLOOKUP($M$2,PONDERADORES!$A$7:$G$9,7,0)+VLOOKUP(N3893,REFERENCIAS!$C:$D,2,0)*VLOOKUP($N$2,PONDERADORES!$A$7:$G$9,7,0)+VLOOKUP(O3893,REFERENCIAS!$C:$D,2,0)*VLOOKUP($O$2,PONDERADORES!$A$7:$G$9,7,0)</f>
        <v>0.2</v>
      </c>
      <c r="Z3893" s="2">
        <f>+VLOOKUP(IF(R3893&lt;0.1,0,IF(AND(R3893&gt;=0.1,R3893&lt;0.2),0.1,IF(AND(R3893&gt;=0.2,R3893&lt;0.3),0.2,IF(R3893&gt;0.3,0.3,)))),REFERENCIAS!$C:$D,2,0)*VLOOKUP($R$2,PONDERADORES!$A$11:$G$11,7,0)</f>
        <v>15</v>
      </c>
      <c r="AA3893" s="92"/>
      <c r="AB3893" s="95" t="e">
        <f t="shared" ca="1" si="239"/>
        <v>#REF!</v>
      </c>
      <c r="AC3893" s="23" t="e">
        <f ca="1">IF(AB3893&gt;REFERENCIAS!$C$62,REFERENCIAS!$B$62,IF(AND(AB3893&gt;=REFERENCIAS!$C$63,AB3893&lt;REFERENCIAS!$D$63),REFERENCIAS!$B$63,IF(AND(AB3893&gt;REFERENCIAS!$C$64,AB3893&lt;=REFERENCIAS!$D$64),REFERENCIAS!$B$64,IF(AND(AB3893&gt;=REFERENCIAS!$C$65,AB3893&lt;REFERENCIAS!$D$65),REFERENCIAS!$B$65, "Revisar"))))</f>
        <v>#REF!</v>
      </c>
      <c r="AD3893" s="94" t="e">
        <f ca="1">VLOOKUP(AC3893,REFERENCIAS!$B$62:$G$65,4,FALSE)</f>
        <v>#REF!</v>
      </c>
    </row>
    <row r="3894" spans="1:30" ht="17.25" x14ac:dyDescent="0.25">
      <c r="A3894" s="74"/>
      <c r="B3894" s="19"/>
      <c r="C3894" s="19"/>
      <c r="D3894" s="50"/>
      <c r="E3894" s="73"/>
      <c r="F3894" s="74"/>
      <c r="G3894" s="9"/>
      <c r="H3894" s="48"/>
      <c r="I3894" s="49">
        <f t="shared" ca="1" si="240"/>
        <v>2022</v>
      </c>
      <c r="J3894" s="22">
        <f t="shared" ca="1" si="237"/>
        <v>1</v>
      </c>
      <c r="K3894" s="19"/>
      <c r="L3894" s="73"/>
      <c r="M3894" s="74"/>
      <c r="N3894" s="19"/>
      <c r="O3894" s="73"/>
      <c r="P3894" s="82">
        <v>1</v>
      </c>
      <c r="Q3894" s="24">
        <v>1</v>
      </c>
      <c r="R3894" s="81">
        <f t="shared" si="238"/>
        <v>1</v>
      </c>
      <c r="S3894" s="87"/>
      <c r="T3894" s="19"/>
      <c r="U3894" s="25"/>
      <c r="V3894" s="25"/>
      <c r="W3894" s="81"/>
      <c r="X3894" s="91" t="e">
        <f ca="1">+VLOOKUP(#REF!,REFERENCIAS!$C:$D,2,0)*VLOOKUP(#REF!,PONDERADORES!A:P,IF(AND(INFORMACION!$T3894='REFERENCIAS RIESGO'!$C$36,INFORMACION!$F3894=REFERENCIAS!$C$24),16,IF(INFORMACION!$T3894='REFERENCIAS RIESGO'!$C$36,13,IF(INFORMACION!$F3894=REFERENCIAS!$C$24,10,7))),0)+VLOOKUP(K3894,REFERENCIAS!$C:$D,2,0)*VLOOKUP($K$2,PONDERADORES!A:P,IF(AND(INFORMACION!$T3894='REFERENCIAS RIESGO'!$C$36,INFORMACION!$F3894=REFERENCIAS!$C$24),16,IF(INFORMACION!$T3894='REFERENCIAS RIESGO'!$C$36,13,IF(INFORMACION!$F3894=REFERENCIAS!$C$24,10,7))),0)+VLOOKUP(L3894,REFERENCIAS!$C:$D,2,0)*VLOOKUP($L$2,PONDERADORES!A:P,IF(AND(INFORMACION!$T3894='REFERENCIAS RIESGO'!$C$36,INFORMACION!$F3894=REFERENCIAS!$C$24),16,IF(INFORMACION!$T3894='REFERENCIAS RIESGO'!$C$36,13,IF(INFORMACION!$F3894=REFERENCIAS!$C$24,10,7))),0)+VLOOKUP(F3894,REFERENCIAS!$C:$D,2,0)*VLOOKUP($F$2,PONDERADORES!A:P,IF(AND(INFORMACION!$T3894='REFERENCIAS RIESGO'!$C$36,INFORMACION!$F3894=REFERENCIAS!$C$24),16,IF(INFORMACION!$T3894='REFERENCIAS RIESGO'!$C$36,13,IF(INFORMACION!$F3894=REFERENCIAS!$C$24,10,7))),0)+VLOOKUP(T3894,REFERENCIAS!$C:$D,2,0)*VLOOKUP($T$2,PONDERADORES!A:P,IF(AND(INFORMACION!$T3894='REFERENCIAS RIESGO'!$C$36,INFORMACION!$F3894=REFERENCIAS!$C$24),16,IF(INFORMACION!$T3894='REFERENCIAS RIESGO'!$C$36,13,IF(INFORMACION!$F3894=REFERENCIAS!$C$24,10,7))),0)+VLOOKUP(IF(J3894&lt;=0.2,0.2,IF(AND(J3894&gt;0.2,J3894&lt;=0.4),0.4,IF(AND(J3894&gt;0.4,J3894&lt;=0.6),0.6,IF(AND(J3894&gt;0.6,J3894&lt;=0.8),0.8,IF(AND(J3894&gt;0.8,J3894&lt;=1),1))))),REFERENCIAS!$C:$D,2,0)*VLOOKUP($J$2,PONDERADORES!A:P,IF(AND(INFORMACION!$T3894='REFERENCIAS RIESGO'!$C$36,INFORMACION!$F3894=REFERENCIAS!$C$24),16,IF(INFORMACION!$T3894='REFERENCIAS RIESGO'!$C$36,13,IF(INFORMACION!$F3894=REFERENCIAS!$C$24,10,7))),0)</f>
        <v>#REF!</v>
      </c>
      <c r="Y3894" s="68">
        <f>+VLOOKUP(M3894,REFERENCIAS!$C:$D,2,0)*VLOOKUP($M$2,PONDERADORES!$A$7:$G$9,7,0)+VLOOKUP(N3894,REFERENCIAS!$C:$D,2,0)*VLOOKUP($N$2,PONDERADORES!$A$7:$G$9,7,0)+VLOOKUP(O3894,REFERENCIAS!$C:$D,2,0)*VLOOKUP($O$2,PONDERADORES!$A$7:$G$9,7,0)</f>
        <v>0.2</v>
      </c>
      <c r="Z3894" s="2">
        <f>+VLOOKUP(IF(R3894&lt;0.1,0,IF(AND(R3894&gt;=0.1,R3894&lt;0.2),0.1,IF(AND(R3894&gt;=0.2,R3894&lt;0.3),0.2,IF(R3894&gt;0.3,0.3,)))),REFERENCIAS!$C:$D,2,0)*VLOOKUP($R$2,PONDERADORES!$A$11:$G$11,7,0)</f>
        <v>15</v>
      </c>
      <c r="AA3894" s="92"/>
      <c r="AB3894" s="95" t="e">
        <f t="shared" ca="1" si="239"/>
        <v>#REF!</v>
      </c>
      <c r="AC3894" s="23" t="e">
        <f ca="1">IF(AB3894&gt;REFERENCIAS!$C$62,REFERENCIAS!$B$62,IF(AND(AB3894&gt;=REFERENCIAS!$C$63,AB3894&lt;REFERENCIAS!$D$63),REFERENCIAS!$B$63,IF(AND(AB3894&gt;REFERENCIAS!$C$64,AB3894&lt;=REFERENCIAS!$D$64),REFERENCIAS!$B$64,IF(AND(AB3894&gt;=REFERENCIAS!$C$65,AB3894&lt;REFERENCIAS!$D$65),REFERENCIAS!$B$65, "Revisar"))))</f>
        <v>#REF!</v>
      </c>
      <c r="AD3894" s="94" t="e">
        <f ca="1">VLOOKUP(AC3894,REFERENCIAS!$B$62:$G$65,4,FALSE)</f>
        <v>#REF!</v>
      </c>
    </row>
    <row r="3895" spans="1:30" ht="17.25" x14ac:dyDescent="0.25">
      <c r="A3895" s="74"/>
      <c r="B3895" s="19"/>
      <c r="C3895" s="19"/>
      <c r="D3895" s="50"/>
      <c r="E3895" s="73"/>
      <c r="F3895" s="74"/>
      <c r="G3895" s="9"/>
      <c r="H3895" s="48"/>
      <c r="I3895" s="49">
        <f t="shared" ca="1" si="240"/>
        <v>2022</v>
      </c>
      <c r="J3895" s="22">
        <f t="shared" ca="1" si="237"/>
        <v>1</v>
      </c>
      <c r="K3895" s="19"/>
      <c r="L3895" s="73"/>
      <c r="M3895" s="74"/>
      <c r="N3895" s="19"/>
      <c r="O3895" s="73"/>
      <c r="P3895" s="82">
        <v>1</v>
      </c>
      <c r="Q3895" s="24">
        <v>1</v>
      </c>
      <c r="R3895" s="81">
        <f t="shared" si="238"/>
        <v>1</v>
      </c>
      <c r="S3895" s="87"/>
      <c r="T3895" s="19"/>
      <c r="U3895" s="25"/>
      <c r="V3895" s="25"/>
      <c r="W3895" s="81"/>
      <c r="X3895" s="91" t="e">
        <f ca="1">+VLOOKUP(#REF!,REFERENCIAS!$C:$D,2,0)*VLOOKUP(#REF!,PONDERADORES!A:P,IF(AND(INFORMACION!$T3895='REFERENCIAS RIESGO'!$C$36,INFORMACION!$F3895=REFERENCIAS!$C$24),16,IF(INFORMACION!$T3895='REFERENCIAS RIESGO'!$C$36,13,IF(INFORMACION!$F3895=REFERENCIAS!$C$24,10,7))),0)+VLOOKUP(K3895,REFERENCIAS!$C:$D,2,0)*VLOOKUP($K$2,PONDERADORES!A:P,IF(AND(INFORMACION!$T3895='REFERENCIAS RIESGO'!$C$36,INFORMACION!$F3895=REFERENCIAS!$C$24),16,IF(INFORMACION!$T3895='REFERENCIAS RIESGO'!$C$36,13,IF(INFORMACION!$F3895=REFERENCIAS!$C$24,10,7))),0)+VLOOKUP(L3895,REFERENCIAS!$C:$D,2,0)*VLOOKUP($L$2,PONDERADORES!A:P,IF(AND(INFORMACION!$T3895='REFERENCIAS RIESGO'!$C$36,INFORMACION!$F3895=REFERENCIAS!$C$24),16,IF(INFORMACION!$T3895='REFERENCIAS RIESGO'!$C$36,13,IF(INFORMACION!$F3895=REFERENCIAS!$C$24,10,7))),0)+VLOOKUP(F3895,REFERENCIAS!$C:$D,2,0)*VLOOKUP($F$2,PONDERADORES!A:P,IF(AND(INFORMACION!$T3895='REFERENCIAS RIESGO'!$C$36,INFORMACION!$F3895=REFERENCIAS!$C$24),16,IF(INFORMACION!$T3895='REFERENCIAS RIESGO'!$C$36,13,IF(INFORMACION!$F3895=REFERENCIAS!$C$24,10,7))),0)+VLOOKUP(T3895,REFERENCIAS!$C:$D,2,0)*VLOOKUP($T$2,PONDERADORES!A:P,IF(AND(INFORMACION!$T3895='REFERENCIAS RIESGO'!$C$36,INFORMACION!$F3895=REFERENCIAS!$C$24),16,IF(INFORMACION!$T3895='REFERENCIAS RIESGO'!$C$36,13,IF(INFORMACION!$F3895=REFERENCIAS!$C$24,10,7))),0)+VLOOKUP(IF(J3895&lt;=0.2,0.2,IF(AND(J3895&gt;0.2,J3895&lt;=0.4),0.4,IF(AND(J3895&gt;0.4,J3895&lt;=0.6),0.6,IF(AND(J3895&gt;0.6,J3895&lt;=0.8),0.8,IF(AND(J3895&gt;0.8,J3895&lt;=1),1))))),REFERENCIAS!$C:$D,2,0)*VLOOKUP($J$2,PONDERADORES!A:P,IF(AND(INFORMACION!$T3895='REFERENCIAS RIESGO'!$C$36,INFORMACION!$F3895=REFERENCIAS!$C$24),16,IF(INFORMACION!$T3895='REFERENCIAS RIESGO'!$C$36,13,IF(INFORMACION!$F3895=REFERENCIAS!$C$24,10,7))),0)</f>
        <v>#REF!</v>
      </c>
      <c r="Y3895" s="68">
        <f>+VLOOKUP(M3895,REFERENCIAS!$C:$D,2,0)*VLOOKUP($M$2,PONDERADORES!$A$7:$G$9,7,0)+VLOOKUP(N3895,REFERENCIAS!$C:$D,2,0)*VLOOKUP($N$2,PONDERADORES!$A$7:$G$9,7,0)+VLOOKUP(O3895,REFERENCIAS!$C:$D,2,0)*VLOOKUP($O$2,PONDERADORES!$A$7:$G$9,7,0)</f>
        <v>0.2</v>
      </c>
      <c r="Z3895" s="2">
        <f>+VLOOKUP(IF(R3895&lt;0.1,0,IF(AND(R3895&gt;=0.1,R3895&lt;0.2),0.1,IF(AND(R3895&gt;=0.2,R3895&lt;0.3),0.2,IF(R3895&gt;0.3,0.3,)))),REFERENCIAS!$C:$D,2,0)*VLOOKUP($R$2,PONDERADORES!$A$11:$G$11,7,0)</f>
        <v>15</v>
      </c>
      <c r="AA3895" s="92"/>
      <c r="AB3895" s="95" t="e">
        <f t="shared" ca="1" si="239"/>
        <v>#REF!</v>
      </c>
      <c r="AC3895" s="23" t="e">
        <f ca="1">IF(AB3895&gt;REFERENCIAS!$C$62,REFERENCIAS!$B$62,IF(AND(AB3895&gt;=REFERENCIAS!$C$63,AB3895&lt;REFERENCIAS!$D$63),REFERENCIAS!$B$63,IF(AND(AB3895&gt;REFERENCIAS!$C$64,AB3895&lt;=REFERENCIAS!$D$64),REFERENCIAS!$B$64,IF(AND(AB3895&gt;=REFERENCIAS!$C$65,AB3895&lt;REFERENCIAS!$D$65),REFERENCIAS!$B$65, "Revisar"))))</f>
        <v>#REF!</v>
      </c>
      <c r="AD3895" s="94" t="e">
        <f ca="1">VLOOKUP(AC3895,REFERENCIAS!$B$62:$G$65,4,FALSE)</f>
        <v>#REF!</v>
      </c>
    </row>
    <row r="3896" spans="1:30" ht="17.25" x14ac:dyDescent="0.25">
      <c r="A3896" s="74"/>
      <c r="B3896" s="19"/>
      <c r="C3896" s="19"/>
      <c r="D3896" s="50"/>
      <c r="E3896" s="73"/>
      <c r="F3896" s="74"/>
      <c r="G3896" s="9"/>
      <c r="H3896" s="48"/>
      <c r="I3896" s="49">
        <f t="shared" ca="1" si="240"/>
        <v>2022</v>
      </c>
      <c r="J3896" s="22">
        <f t="shared" ca="1" si="237"/>
        <v>1</v>
      </c>
      <c r="K3896" s="19"/>
      <c r="L3896" s="73"/>
      <c r="M3896" s="74"/>
      <c r="N3896" s="19"/>
      <c r="O3896" s="73"/>
      <c r="P3896" s="82">
        <v>1</v>
      </c>
      <c r="Q3896" s="24">
        <v>1</v>
      </c>
      <c r="R3896" s="81">
        <f t="shared" si="238"/>
        <v>1</v>
      </c>
      <c r="S3896" s="87"/>
      <c r="T3896" s="19"/>
      <c r="U3896" s="25"/>
      <c r="V3896" s="25"/>
      <c r="W3896" s="81"/>
      <c r="X3896" s="91" t="e">
        <f ca="1">+VLOOKUP(#REF!,REFERENCIAS!$C:$D,2,0)*VLOOKUP(#REF!,PONDERADORES!A:P,IF(AND(INFORMACION!$T3896='REFERENCIAS RIESGO'!$C$36,INFORMACION!$F3896=REFERENCIAS!$C$24),16,IF(INFORMACION!$T3896='REFERENCIAS RIESGO'!$C$36,13,IF(INFORMACION!$F3896=REFERENCIAS!$C$24,10,7))),0)+VLOOKUP(K3896,REFERENCIAS!$C:$D,2,0)*VLOOKUP($K$2,PONDERADORES!A:P,IF(AND(INFORMACION!$T3896='REFERENCIAS RIESGO'!$C$36,INFORMACION!$F3896=REFERENCIAS!$C$24),16,IF(INFORMACION!$T3896='REFERENCIAS RIESGO'!$C$36,13,IF(INFORMACION!$F3896=REFERENCIAS!$C$24,10,7))),0)+VLOOKUP(L3896,REFERENCIAS!$C:$D,2,0)*VLOOKUP($L$2,PONDERADORES!A:P,IF(AND(INFORMACION!$T3896='REFERENCIAS RIESGO'!$C$36,INFORMACION!$F3896=REFERENCIAS!$C$24),16,IF(INFORMACION!$T3896='REFERENCIAS RIESGO'!$C$36,13,IF(INFORMACION!$F3896=REFERENCIAS!$C$24,10,7))),0)+VLOOKUP(F3896,REFERENCIAS!$C:$D,2,0)*VLOOKUP($F$2,PONDERADORES!A:P,IF(AND(INFORMACION!$T3896='REFERENCIAS RIESGO'!$C$36,INFORMACION!$F3896=REFERENCIAS!$C$24),16,IF(INFORMACION!$T3896='REFERENCIAS RIESGO'!$C$36,13,IF(INFORMACION!$F3896=REFERENCIAS!$C$24,10,7))),0)+VLOOKUP(T3896,REFERENCIAS!$C:$D,2,0)*VLOOKUP($T$2,PONDERADORES!A:P,IF(AND(INFORMACION!$T3896='REFERENCIAS RIESGO'!$C$36,INFORMACION!$F3896=REFERENCIAS!$C$24),16,IF(INFORMACION!$T3896='REFERENCIAS RIESGO'!$C$36,13,IF(INFORMACION!$F3896=REFERENCIAS!$C$24,10,7))),0)+VLOOKUP(IF(J3896&lt;=0.2,0.2,IF(AND(J3896&gt;0.2,J3896&lt;=0.4),0.4,IF(AND(J3896&gt;0.4,J3896&lt;=0.6),0.6,IF(AND(J3896&gt;0.6,J3896&lt;=0.8),0.8,IF(AND(J3896&gt;0.8,J3896&lt;=1),1))))),REFERENCIAS!$C:$D,2,0)*VLOOKUP($J$2,PONDERADORES!A:P,IF(AND(INFORMACION!$T3896='REFERENCIAS RIESGO'!$C$36,INFORMACION!$F3896=REFERENCIAS!$C$24),16,IF(INFORMACION!$T3896='REFERENCIAS RIESGO'!$C$36,13,IF(INFORMACION!$F3896=REFERENCIAS!$C$24,10,7))),0)</f>
        <v>#REF!</v>
      </c>
      <c r="Y3896" s="68">
        <f>+VLOOKUP(M3896,REFERENCIAS!$C:$D,2,0)*VLOOKUP($M$2,PONDERADORES!$A$7:$G$9,7,0)+VLOOKUP(N3896,REFERENCIAS!$C:$D,2,0)*VLOOKUP($N$2,PONDERADORES!$A$7:$G$9,7,0)+VLOOKUP(O3896,REFERENCIAS!$C:$D,2,0)*VLOOKUP($O$2,PONDERADORES!$A$7:$G$9,7,0)</f>
        <v>0.2</v>
      </c>
      <c r="Z3896" s="2">
        <f>+VLOOKUP(IF(R3896&lt;0.1,0,IF(AND(R3896&gt;=0.1,R3896&lt;0.2),0.1,IF(AND(R3896&gt;=0.2,R3896&lt;0.3),0.2,IF(R3896&gt;0.3,0.3,)))),REFERENCIAS!$C:$D,2,0)*VLOOKUP($R$2,PONDERADORES!$A$11:$G$11,7,0)</f>
        <v>15</v>
      </c>
      <c r="AA3896" s="92"/>
      <c r="AB3896" s="95" t="e">
        <f t="shared" ca="1" si="239"/>
        <v>#REF!</v>
      </c>
      <c r="AC3896" s="23" t="e">
        <f ca="1">IF(AB3896&gt;REFERENCIAS!$C$62,REFERENCIAS!$B$62,IF(AND(AB3896&gt;=REFERENCIAS!$C$63,AB3896&lt;REFERENCIAS!$D$63),REFERENCIAS!$B$63,IF(AND(AB3896&gt;REFERENCIAS!$C$64,AB3896&lt;=REFERENCIAS!$D$64),REFERENCIAS!$B$64,IF(AND(AB3896&gt;=REFERENCIAS!$C$65,AB3896&lt;REFERENCIAS!$D$65),REFERENCIAS!$B$65, "Revisar"))))</f>
        <v>#REF!</v>
      </c>
      <c r="AD3896" s="94" t="e">
        <f ca="1">VLOOKUP(AC3896,REFERENCIAS!$B$62:$G$65,4,FALSE)</f>
        <v>#REF!</v>
      </c>
    </row>
    <row r="3897" spans="1:30" ht="17.25" x14ac:dyDescent="0.25">
      <c r="A3897" s="74"/>
      <c r="B3897" s="19"/>
      <c r="C3897" s="19"/>
      <c r="D3897" s="50"/>
      <c r="E3897" s="73"/>
      <c r="F3897" s="74"/>
      <c r="G3897" s="9"/>
      <c r="H3897" s="48"/>
      <c r="I3897" s="49">
        <f t="shared" ca="1" si="240"/>
        <v>2022</v>
      </c>
      <c r="J3897" s="22">
        <f t="shared" ca="1" si="237"/>
        <v>1</v>
      </c>
      <c r="K3897" s="19"/>
      <c r="L3897" s="73"/>
      <c r="M3897" s="74"/>
      <c r="N3897" s="19"/>
      <c r="O3897" s="73"/>
      <c r="P3897" s="82">
        <v>1</v>
      </c>
      <c r="Q3897" s="24">
        <v>1</v>
      </c>
      <c r="R3897" s="81">
        <f t="shared" si="238"/>
        <v>1</v>
      </c>
      <c r="S3897" s="87"/>
      <c r="T3897" s="19"/>
      <c r="U3897" s="25"/>
      <c r="V3897" s="25"/>
      <c r="W3897" s="81"/>
      <c r="X3897" s="91" t="e">
        <f ca="1">+VLOOKUP(#REF!,REFERENCIAS!$C:$D,2,0)*VLOOKUP(#REF!,PONDERADORES!A:P,IF(AND(INFORMACION!$T3897='REFERENCIAS RIESGO'!$C$36,INFORMACION!$F3897=REFERENCIAS!$C$24),16,IF(INFORMACION!$T3897='REFERENCIAS RIESGO'!$C$36,13,IF(INFORMACION!$F3897=REFERENCIAS!$C$24,10,7))),0)+VLOOKUP(K3897,REFERENCIAS!$C:$D,2,0)*VLOOKUP($K$2,PONDERADORES!A:P,IF(AND(INFORMACION!$T3897='REFERENCIAS RIESGO'!$C$36,INFORMACION!$F3897=REFERENCIAS!$C$24),16,IF(INFORMACION!$T3897='REFERENCIAS RIESGO'!$C$36,13,IF(INFORMACION!$F3897=REFERENCIAS!$C$24,10,7))),0)+VLOOKUP(L3897,REFERENCIAS!$C:$D,2,0)*VLOOKUP($L$2,PONDERADORES!A:P,IF(AND(INFORMACION!$T3897='REFERENCIAS RIESGO'!$C$36,INFORMACION!$F3897=REFERENCIAS!$C$24),16,IF(INFORMACION!$T3897='REFERENCIAS RIESGO'!$C$36,13,IF(INFORMACION!$F3897=REFERENCIAS!$C$24,10,7))),0)+VLOOKUP(F3897,REFERENCIAS!$C:$D,2,0)*VLOOKUP($F$2,PONDERADORES!A:P,IF(AND(INFORMACION!$T3897='REFERENCIAS RIESGO'!$C$36,INFORMACION!$F3897=REFERENCIAS!$C$24),16,IF(INFORMACION!$T3897='REFERENCIAS RIESGO'!$C$36,13,IF(INFORMACION!$F3897=REFERENCIAS!$C$24,10,7))),0)+VLOOKUP(T3897,REFERENCIAS!$C:$D,2,0)*VLOOKUP($T$2,PONDERADORES!A:P,IF(AND(INFORMACION!$T3897='REFERENCIAS RIESGO'!$C$36,INFORMACION!$F3897=REFERENCIAS!$C$24),16,IF(INFORMACION!$T3897='REFERENCIAS RIESGO'!$C$36,13,IF(INFORMACION!$F3897=REFERENCIAS!$C$24,10,7))),0)+VLOOKUP(IF(J3897&lt;=0.2,0.2,IF(AND(J3897&gt;0.2,J3897&lt;=0.4),0.4,IF(AND(J3897&gt;0.4,J3897&lt;=0.6),0.6,IF(AND(J3897&gt;0.6,J3897&lt;=0.8),0.8,IF(AND(J3897&gt;0.8,J3897&lt;=1),1))))),REFERENCIAS!$C:$D,2,0)*VLOOKUP($J$2,PONDERADORES!A:P,IF(AND(INFORMACION!$T3897='REFERENCIAS RIESGO'!$C$36,INFORMACION!$F3897=REFERENCIAS!$C$24),16,IF(INFORMACION!$T3897='REFERENCIAS RIESGO'!$C$36,13,IF(INFORMACION!$F3897=REFERENCIAS!$C$24,10,7))),0)</f>
        <v>#REF!</v>
      </c>
      <c r="Y3897" s="68">
        <f>+VLOOKUP(M3897,REFERENCIAS!$C:$D,2,0)*VLOOKUP($M$2,PONDERADORES!$A$7:$G$9,7,0)+VLOOKUP(N3897,REFERENCIAS!$C:$D,2,0)*VLOOKUP($N$2,PONDERADORES!$A$7:$G$9,7,0)+VLOOKUP(O3897,REFERENCIAS!$C:$D,2,0)*VLOOKUP($O$2,PONDERADORES!$A$7:$G$9,7,0)</f>
        <v>0.2</v>
      </c>
      <c r="Z3897" s="2">
        <f>+VLOOKUP(IF(R3897&lt;0.1,0,IF(AND(R3897&gt;=0.1,R3897&lt;0.2),0.1,IF(AND(R3897&gt;=0.2,R3897&lt;0.3),0.2,IF(R3897&gt;0.3,0.3,)))),REFERENCIAS!$C:$D,2,0)*VLOOKUP($R$2,PONDERADORES!$A$11:$G$11,7,0)</f>
        <v>15</v>
      </c>
      <c r="AA3897" s="92"/>
      <c r="AB3897" s="95" t="e">
        <f t="shared" ca="1" si="239"/>
        <v>#REF!</v>
      </c>
      <c r="AC3897" s="23" t="e">
        <f ca="1">IF(AB3897&gt;REFERENCIAS!$C$62,REFERENCIAS!$B$62,IF(AND(AB3897&gt;=REFERENCIAS!$C$63,AB3897&lt;REFERENCIAS!$D$63),REFERENCIAS!$B$63,IF(AND(AB3897&gt;REFERENCIAS!$C$64,AB3897&lt;=REFERENCIAS!$D$64),REFERENCIAS!$B$64,IF(AND(AB3897&gt;=REFERENCIAS!$C$65,AB3897&lt;REFERENCIAS!$D$65),REFERENCIAS!$B$65, "Revisar"))))</f>
        <v>#REF!</v>
      </c>
      <c r="AD3897" s="94" t="e">
        <f ca="1">VLOOKUP(AC3897,REFERENCIAS!$B$62:$G$65,4,FALSE)</f>
        <v>#REF!</v>
      </c>
    </row>
    <row r="3898" spans="1:30" ht="17.25" x14ac:dyDescent="0.25">
      <c r="A3898" s="74"/>
      <c r="B3898" s="19"/>
      <c r="C3898" s="19"/>
      <c r="D3898" s="50"/>
      <c r="E3898" s="73"/>
      <c r="F3898" s="74"/>
      <c r="G3898" s="9"/>
      <c r="H3898" s="48"/>
      <c r="I3898" s="49">
        <f t="shared" ca="1" si="240"/>
        <v>2022</v>
      </c>
      <c r="J3898" s="22">
        <f t="shared" ca="1" si="237"/>
        <v>1</v>
      </c>
      <c r="K3898" s="19"/>
      <c r="L3898" s="73"/>
      <c r="M3898" s="74"/>
      <c r="N3898" s="19"/>
      <c r="O3898" s="73"/>
      <c r="P3898" s="82">
        <v>1</v>
      </c>
      <c r="Q3898" s="24">
        <v>1</v>
      </c>
      <c r="R3898" s="81">
        <f t="shared" si="238"/>
        <v>1</v>
      </c>
      <c r="S3898" s="87"/>
      <c r="T3898" s="19"/>
      <c r="U3898" s="25"/>
      <c r="V3898" s="25"/>
      <c r="W3898" s="81"/>
      <c r="X3898" s="91" t="e">
        <f ca="1">+VLOOKUP(#REF!,REFERENCIAS!$C:$D,2,0)*VLOOKUP(#REF!,PONDERADORES!A:P,IF(AND(INFORMACION!$T3898='REFERENCIAS RIESGO'!$C$36,INFORMACION!$F3898=REFERENCIAS!$C$24),16,IF(INFORMACION!$T3898='REFERENCIAS RIESGO'!$C$36,13,IF(INFORMACION!$F3898=REFERENCIAS!$C$24,10,7))),0)+VLOOKUP(K3898,REFERENCIAS!$C:$D,2,0)*VLOOKUP($K$2,PONDERADORES!A:P,IF(AND(INFORMACION!$T3898='REFERENCIAS RIESGO'!$C$36,INFORMACION!$F3898=REFERENCIAS!$C$24),16,IF(INFORMACION!$T3898='REFERENCIAS RIESGO'!$C$36,13,IF(INFORMACION!$F3898=REFERENCIAS!$C$24,10,7))),0)+VLOOKUP(L3898,REFERENCIAS!$C:$D,2,0)*VLOOKUP($L$2,PONDERADORES!A:P,IF(AND(INFORMACION!$T3898='REFERENCIAS RIESGO'!$C$36,INFORMACION!$F3898=REFERENCIAS!$C$24),16,IF(INFORMACION!$T3898='REFERENCIAS RIESGO'!$C$36,13,IF(INFORMACION!$F3898=REFERENCIAS!$C$24,10,7))),0)+VLOOKUP(F3898,REFERENCIAS!$C:$D,2,0)*VLOOKUP($F$2,PONDERADORES!A:P,IF(AND(INFORMACION!$T3898='REFERENCIAS RIESGO'!$C$36,INFORMACION!$F3898=REFERENCIAS!$C$24),16,IF(INFORMACION!$T3898='REFERENCIAS RIESGO'!$C$36,13,IF(INFORMACION!$F3898=REFERENCIAS!$C$24,10,7))),0)+VLOOKUP(T3898,REFERENCIAS!$C:$D,2,0)*VLOOKUP($T$2,PONDERADORES!A:P,IF(AND(INFORMACION!$T3898='REFERENCIAS RIESGO'!$C$36,INFORMACION!$F3898=REFERENCIAS!$C$24),16,IF(INFORMACION!$T3898='REFERENCIAS RIESGO'!$C$36,13,IF(INFORMACION!$F3898=REFERENCIAS!$C$24,10,7))),0)+VLOOKUP(IF(J3898&lt;=0.2,0.2,IF(AND(J3898&gt;0.2,J3898&lt;=0.4),0.4,IF(AND(J3898&gt;0.4,J3898&lt;=0.6),0.6,IF(AND(J3898&gt;0.6,J3898&lt;=0.8),0.8,IF(AND(J3898&gt;0.8,J3898&lt;=1),1))))),REFERENCIAS!$C:$D,2,0)*VLOOKUP($J$2,PONDERADORES!A:P,IF(AND(INFORMACION!$T3898='REFERENCIAS RIESGO'!$C$36,INFORMACION!$F3898=REFERENCIAS!$C$24),16,IF(INFORMACION!$T3898='REFERENCIAS RIESGO'!$C$36,13,IF(INFORMACION!$F3898=REFERENCIAS!$C$24,10,7))),0)</f>
        <v>#REF!</v>
      </c>
      <c r="Y3898" s="68">
        <f>+VLOOKUP(M3898,REFERENCIAS!$C:$D,2,0)*VLOOKUP($M$2,PONDERADORES!$A$7:$G$9,7,0)+VLOOKUP(N3898,REFERENCIAS!$C:$D,2,0)*VLOOKUP($N$2,PONDERADORES!$A$7:$G$9,7,0)+VLOOKUP(O3898,REFERENCIAS!$C:$D,2,0)*VLOOKUP($O$2,PONDERADORES!$A$7:$G$9,7,0)</f>
        <v>0.2</v>
      </c>
      <c r="Z3898" s="2">
        <f>+VLOOKUP(IF(R3898&lt;0.1,0,IF(AND(R3898&gt;=0.1,R3898&lt;0.2),0.1,IF(AND(R3898&gt;=0.2,R3898&lt;0.3),0.2,IF(R3898&gt;0.3,0.3,)))),REFERENCIAS!$C:$D,2,0)*VLOOKUP($R$2,PONDERADORES!$A$11:$G$11,7,0)</f>
        <v>15</v>
      </c>
      <c r="AA3898" s="92"/>
      <c r="AB3898" s="95" t="e">
        <f t="shared" ca="1" si="239"/>
        <v>#REF!</v>
      </c>
      <c r="AC3898" s="23" t="e">
        <f ca="1">IF(AB3898&gt;REFERENCIAS!$C$62,REFERENCIAS!$B$62,IF(AND(AB3898&gt;=REFERENCIAS!$C$63,AB3898&lt;REFERENCIAS!$D$63),REFERENCIAS!$B$63,IF(AND(AB3898&gt;REFERENCIAS!$C$64,AB3898&lt;=REFERENCIAS!$D$64),REFERENCIAS!$B$64,IF(AND(AB3898&gt;=REFERENCIAS!$C$65,AB3898&lt;REFERENCIAS!$D$65),REFERENCIAS!$B$65, "Revisar"))))</f>
        <v>#REF!</v>
      </c>
      <c r="AD3898" s="94" t="e">
        <f ca="1">VLOOKUP(AC3898,REFERENCIAS!$B$62:$G$65,4,FALSE)</f>
        <v>#REF!</v>
      </c>
    </row>
    <row r="3899" spans="1:30" ht="17.25" x14ac:dyDescent="0.25">
      <c r="A3899" s="74"/>
      <c r="B3899" s="19"/>
      <c r="C3899" s="19"/>
      <c r="D3899" s="50"/>
      <c r="E3899" s="73"/>
      <c r="F3899" s="74"/>
      <c r="G3899" s="9"/>
      <c r="H3899" s="48"/>
      <c r="I3899" s="49">
        <f t="shared" ca="1" si="240"/>
        <v>2022</v>
      </c>
      <c r="J3899" s="22">
        <f t="shared" ca="1" si="237"/>
        <v>1</v>
      </c>
      <c r="K3899" s="19"/>
      <c r="L3899" s="73"/>
      <c r="M3899" s="74"/>
      <c r="N3899" s="19"/>
      <c r="O3899" s="73"/>
      <c r="P3899" s="82">
        <v>1</v>
      </c>
      <c r="Q3899" s="24">
        <v>1</v>
      </c>
      <c r="R3899" s="81">
        <f t="shared" si="238"/>
        <v>1</v>
      </c>
      <c r="S3899" s="87"/>
      <c r="T3899" s="19"/>
      <c r="U3899" s="25"/>
      <c r="V3899" s="25"/>
      <c r="W3899" s="81"/>
      <c r="X3899" s="91" t="e">
        <f ca="1">+VLOOKUP(#REF!,REFERENCIAS!$C:$D,2,0)*VLOOKUP(#REF!,PONDERADORES!A:P,IF(AND(INFORMACION!$T3899='REFERENCIAS RIESGO'!$C$36,INFORMACION!$F3899=REFERENCIAS!$C$24),16,IF(INFORMACION!$T3899='REFERENCIAS RIESGO'!$C$36,13,IF(INFORMACION!$F3899=REFERENCIAS!$C$24,10,7))),0)+VLOOKUP(K3899,REFERENCIAS!$C:$D,2,0)*VLOOKUP($K$2,PONDERADORES!A:P,IF(AND(INFORMACION!$T3899='REFERENCIAS RIESGO'!$C$36,INFORMACION!$F3899=REFERENCIAS!$C$24),16,IF(INFORMACION!$T3899='REFERENCIAS RIESGO'!$C$36,13,IF(INFORMACION!$F3899=REFERENCIAS!$C$24,10,7))),0)+VLOOKUP(L3899,REFERENCIAS!$C:$D,2,0)*VLOOKUP($L$2,PONDERADORES!A:P,IF(AND(INFORMACION!$T3899='REFERENCIAS RIESGO'!$C$36,INFORMACION!$F3899=REFERENCIAS!$C$24),16,IF(INFORMACION!$T3899='REFERENCIAS RIESGO'!$C$36,13,IF(INFORMACION!$F3899=REFERENCIAS!$C$24,10,7))),0)+VLOOKUP(F3899,REFERENCIAS!$C:$D,2,0)*VLOOKUP($F$2,PONDERADORES!A:P,IF(AND(INFORMACION!$T3899='REFERENCIAS RIESGO'!$C$36,INFORMACION!$F3899=REFERENCIAS!$C$24),16,IF(INFORMACION!$T3899='REFERENCIAS RIESGO'!$C$36,13,IF(INFORMACION!$F3899=REFERENCIAS!$C$24,10,7))),0)+VLOOKUP(T3899,REFERENCIAS!$C:$D,2,0)*VLOOKUP($T$2,PONDERADORES!A:P,IF(AND(INFORMACION!$T3899='REFERENCIAS RIESGO'!$C$36,INFORMACION!$F3899=REFERENCIAS!$C$24),16,IF(INFORMACION!$T3899='REFERENCIAS RIESGO'!$C$36,13,IF(INFORMACION!$F3899=REFERENCIAS!$C$24,10,7))),0)+VLOOKUP(IF(J3899&lt;=0.2,0.2,IF(AND(J3899&gt;0.2,J3899&lt;=0.4),0.4,IF(AND(J3899&gt;0.4,J3899&lt;=0.6),0.6,IF(AND(J3899&gt;0.6,J3899&lt;=0.8),0.8,IF(AND(J3899&gt;0.8,J3899&lt;=1),1))))),REFERENCIAS!$C:$D,2,0)*VLOOKUP($J$2,PONDERADORES!A:P,IF(AND(INFORMACION!$T3899='REFERENCIAS RIESGO'!$C$36,INFORMACION!$F3899=REFERENCIAS!$C$24),16,IF(INFORMACION!$T3899='REFERENCIAS RIESGO'!$C$36,13,IF(INFORMACION!$F3899=REFERENCIAS!$C$24,10,7))),0)</f>
        <v>#REF!</v>
      </c>
      <c r="Y3899" s="68">
        <f>+VLOOKUP(M3899,REFERENCIAS!$C:$D,2,0)*VLOOKUP($M$2,PONDERADORES!$A$7:$G$9,7,0)+VLOOKUP(N3899,REFERENCIAS!$C:$D,2,0)*VLOOKUP($N$2,PONDERADORES!$A$7:$G$9,7,0)+VLOOKUP(O3899,REFERENCIAS!$C:$D,2,0)*VLOOKUP($O$2,PONDERADORES!$A$7:$G$9,7,0)</f>
        <v>0.2</v>
      </c>
      <c r="Z3899" s="2">
        <f>+VLOOKUP(IF(R3899&lt;0.1,0,IF(AND(R3899&gt;=0.1,R3899&lt;0.2),0.1,IF(AND(R3899&gt;=0.2,R3899&lt;0.3),0.2,IF(R3899&gt;0.3,0.3,)))),REFERENCIAS!$C:$D,2,0)*VLOOKUP($R$2,PONDERADORES!$A$11:$G$11,7,0)</f>
        <v>15</v>
      </c>
      <c r="AA3899" s="92"/>
      <c r="AB3899" s="95" t="e">
        <f t="shared" ca="1" si="239"/>
        <v>#REF!</v>
      </c>
      <c r="AC3899" s="23" t="e">
        <f ca="1">IF(AB3899&gt;REFERENCIAS!$C$62,REFERENCIAS!$B$62,IF(AND(AB3899&gt;=REFERENCIAS!$C$63,AB3899&lt;REFERENCIAS!$D$63),REFERENCIAS!$B$63,IF(AND(AB3899&gt;REFERENCIAS!$C$64,AB3899&lt;=REFERENCIAS!$D$64),REFERENCIAS!$B$64,IF(AND(AB3899&gt;=REFERENCIAS!$C$65,AB3899&lt;REFERENCIAS!$D$65),REFERENCIAS!$B$65, "Revisar"))))</f>
        <v>#REF!</v>
      </c>
      <c r="AD3899" s="94" t="e">
        <f ca="1">VLOOKUP(AC3899,REFERENCIAS!$B$62:$G$65,4,FALSE)</f>
        <v>#REF!</v>
      </c>
    </row>
    <row r="3900" spans="1:30" ht="17.25" x14ac:dyDescent="0.25">
      <c r="A3900" s="74"/>
      <c r="B3900" s="19"/>
      <c r="C3900" s="19"/>
      <c r="D3900" s="50"/>
      <c r="E3900" s="73"/>
      <c r="F3900" s="74"/>
      <c r="G3900" s="9"/>
      <c r="H3900" s="48"/>
      <c r="I3900" s="49">
        <f t="shared" ca="1" si="240"/>
        <v>2022</v>
      </c>
      <c r="J3900" s="22">
        <f t="shared" ca="1" si="237"/>
        <v>1</v>
      </c>
      <c r="K3900" s="19"/>
      <c r="L3900" s="73"/>
      <c r="M3900" s="74"/>
      <c r="N3900" s="19"/>
      <c r="O3900" s="73"/>
      <c r="P3900" s="82">
        <v>1</v>
      </c>
      <c r="Q3900" s="24">
        <v>1</v>
      </c>
      <c r="R3900" s="81">
        <f t="shared" si="238"/>
        <v>1</v>
      </c>
      <c r="S3900" s="87"/>
      <c r="T3900" s="19"/>
      <c r="U3900" s="25"/>
      <c r="V3900" s="25"/>
      <c r="W3900" s="81"/>
      <c r="X3900" s="91" t="e">
        <f ca="1">+VLOOKUP(#REF!,REFERENCIAS!$C:$D,2,0)*VLOOKUP(#REF!,PONDERADORES!A:P,IF(AND(INFORMACION!$T3900='REFERENCIAS RIESGO'!$C$36,INFORMACION!$F3900=REFERENCIAS!$C$24),16,IF(INFORMACION!$T3900='REFERENCIAS RIESGO'!$C$36,13,IF(INFORMACION!$F3900=REFERENCIAS!$C$24,10,7))),0)+VLOOKUP(K3900,REFERENCIAS!$C:$D,2,0)*VLOOKUP($K$2,PONDERADORES!A:P,IF(AND(INFORMACION!$T3900='REFERENCIAS RIESGO'!$C$36,INFORMACION!$F3900=REFERENCIAS!$C$24),16,IF(INFORMACION!$T3900='REFERENCIAS RIESGO'!$C$36,13,IF(INFORMACION!$F3900=REFERENCIAS!$C$24,10,7))),0)+VLOOKUP(L3900,REFERENCIAS!$C:$D,2,0)*VLOOKUP($L$2,PONDERADORES!A:P,IF(AND(INFORMACION!$T3900='REFERENCIAS RIESGO'!$C$36,INFORMACION!$F3900=REFERENCIAS!$C$24),16,IF(INFORMACION!$T3900='REFERENCIAS RIESGO'!$C$36,13,IF(INFORMACION!$F3900=REFERENCIAS!$C$24,10,7))),0)+VLOOKUP(F3900,REFERENCIAS!$C:$D,2,0)*VLOOKUP($F$2,PONDERADORES!A:P,IF(AND(INFORMACION!$T3900='REFERENCIAS RIESGO'!$C$36,INFORMACION!$F3900=REFERENCIAS!$C$24),16,IF(INFORMACION!$T3900='REFERENCIAS RIESGO'!$C$36,13,IF(INFORMACION!$F3900=REFERENCIAS!$C$24,10,7))),0)+VLOOKUP(T3900,REFERENCIAS!$C:$D,2,0)*VLOOKUP($T$2,PONDERADORES!A:P,IF(AND(INFORMACION!$T3900='REFERENCIAS RIESGO'!$C$36,INFORMACION!$F3900=REFERENCIAS!$C$24),16,IF(INFORMACION!$T3900='REFERENCIAS RIESGO'!$C$36,13,IF(INFORMACION!$F3900=REFERENCIAS!$C$24,10,7))),0)+VLOOKUP(IF(J3900&lt;=0.2,0.2,IF(AND(J3900&gt;0.2,J3900&lt;=0.4),0.4,IF(AND(J3900&gt;0.4,J3900&lt;=0.6),0.6,IF(AND(J3900&gt;0.6,J3900&lt;=0.8),0.8,IF(AND(J3900&gt;0.8,J3900&lt;=1),1))))),REFERENCIAS!$C:$D,2,0)*VLOOKUP($J$2,PONDERADORES!A:P,IF(AND(INFORMACION!$T3900='REFERENCIAS RIESGO'!$C$36,INFORMACION!$F3900=REFERENCIAS!$C$24),16,IF(INFORMACION!$T3900='REFERENCIAS RIESGO'!$C$36,13,IF(INFORMACION!$F3900=REFERENCIAS!$C$24,10,7))),0)</f>
        <v>#REF!</v>
      </c>
      <c r="Y3900" s="68">
        <f>+VLOOKUP(M3900,REFERENCIAS!$C:$D,2,0)*VLOOKUP($M$2,PONDERADORES!$A$7:$G$9,7,0)+VLOOKUP(N3900,REFERENCIAS!$C:$D,2,0)*VLOOKUP($N$2,PONDERADORES!$A$7:$G$9,7,0)+VLOOKUP(O3900,REFERENCIAS!$C:$D,2,0)*VLOOKUP($O$2,PONDERADORES!$A$7:$G$9,7,0)</f>
        <v>0.2</v>
      </c>
      <c r="Z3900" s="2">
        <f>+VLOOKUP(IF(R3900&lt;0.1,0,IF(AND(R3900&gt;=0.1,R3900&lt;0.2),0.1,IF(AND(R3900&gt;=0.2,R3900&lt;0.3),0.2,IF(R3900&gt;0.3,0.3,)))),REFERENCIAS!$C:$D,2,0)*VLOOKUP($R$2,PONDERADORES!$A$11:$G$11,7,0)</f>
        <v>15</v>
      </c>
      <c r="AA3900" s="92"/>
      <c r="AB3900" s="95" t="e">
        <f t="shared" ca="1" si="239"/>
        <v>#REF!</v>
      </c>
      <c r="AC3900" s="23" t="e">
        <f ca="1">IF(AB3900&gt;REFERENCIAS!$C$62,REFERENCIAS!$B$62,IF(AND(AB3900&gt;=REFERENCIAS!$C$63,AB3900&lt;REFERENCIAS!$D$63),REFERENCIAS!$B$63,IF(AND(AB3900&gt;REFERENCIAS!$C$64,AB3900&lt;=REFERENCIAS!$D$64),REFERENCIAS!$B$64,IF(AND(AB3900&gt;=REFERENCIAS!$C$65,AB3900&lt;REFERENCIAS!$D$65),REFERENCIAS!$B$65, "Revisar"))))</f>
        <v>#REF!</v>
      </c>
      <c r="AD3900" s="94" t="e">
        <f ca="1">VLOOKUP(AC3900,REFERENCIAS!$B$62:$G$65,4,FALSE)</f>
        <v>#REF!</v>
      </c>
    </row>
    <row r="3901" spans="1:30" ht="17.25" x14ac:dyDescent="0.25">
      <c r="A3901" s="74"/>
      <c r="B3901" s="19"/>
      <c r="C3901" s="19"/>
      <c r="D3901" s="50"/>
      <c r="E3901" s="73"/>
      <c r="F3901" s="74"/>
      <c r="G3901" s="9"/>
      <c r="H3901" s="48"/>
      <c r="I3901" s="49">
        <f t="shared" ca="1" si="240"/>
        <v>2022</v>
      </c>
      <c r="J3901" s="22">
        <f t="shared" ca="1" si="237"/>
        <v>1</v>
      </c>
      <c r="K3901" s="19"/>
      <c r="L3901" s="73"/>
      <c r="M3901" s="74"/>
      <c r="N3901" s="19"/>
      <c r="O3901" s="73"/>
      <c r="P3901" s="82">
        <v>1</v>
      </c>
      <c r="Q3901" s="24">
        <v>1</v>
      </c>
      <c r="R3901" s="81">
        <f t="shared" si="238"/>
        <v>1</v>
      </c>
      <c r="S3901" s="87"/>
      <c r="T3901" s="19"/>
      <c r="U3901" s="25"/>
      <c r="V3901" s="25"/>
      <c r="W3901" s="81"/>
      <c r="X3901" s="91" t="e">
        <f ca="1">+VLOOKUP(#REF!,REFERENCIAS!$C:$D,2,0)*VLOOKUP(#REF!,PONDERADORES!A:P,IF(AND(INFORMACION!$T3901='REFERENCIAS RIESGO'!$C$36,INFORMACION!$F3901=REFERENCIAS!$C$24),16,IF(INFORMACION!$T3901='REFERENCIAS RIESGO'!$C$36,13,IF(INFORMACION!$F3901=REFERENCIAS!$C$24,10,7))),0)+VLOOKUP(K3901,REFERENCIAS!$C:$D,2,0)*VLOOKUP($K$2,PONDERADORES!A:P,IF(AND(INFORMACION!$T3901='REFERENCIAS RIESGO'!$C$36,INFORMACION!$F3901=REFERENCIAS!$C$24),16,IF(INFORMACION!$T3901='REFERENCIAS RIESGO'!$C$36,13,IF(INFORMACION!$F3901=REFERENCIAS!$C$24,10,7))),0)+VLOOKUP(L3901,REFERENCIAS!$C:$D,2,0)*VLOOKUP($L$2,PONDERADORES!A:P,IF(AND(INFORMACION!$T3901='REFERENCIAS RIESGO'!$C$36,INFORMACION!$F3901=REFERENCIAS!$C$24),16,IF(INFORMACION!$T3901='REFERENCIAS RIESGO'!$C$36,13,IF(INFORMACION!$F3901=REFERENCIAS!$C$24,10,7))),0)+VLOOKUP(F3901,REFERENCIAS!$C:$D,2,0)*VLOOKUP($F$2,PONDERADORES!A:P,IF(AND(INFORMACION!$T3901='REFERENCIAS RIESGO'!$C$36,INFORMACION!$F3901=REFERENCIAS!$C$24),16,IF(INFORMACION!$T3901='REFERENCIAS RIESGO'!$C$36,13,IF(INFORMACION!$F3901=REFERENCIAS!$C$24,10,7))),0)+VLOOKUP(T3901,REFERENCIAS!$C:$D,2,0)*VLOOKUP($T$2,PONDERADORES!A:P,IF(AND(INFORMACION!$T3901='REFERENCIAS RIESGO'!$C$36,INFORMACION!$F3901=REFERENCIAS!$C$24),16,IF(INFORMACION!$T3901='REFERENCIAS RIESGO'!$C$36,13,IF(INFORMACION!$F3901=REFERENCIAS!$C$24,10,7))),0)+VLOOKUP(IF(J3901&lt;=0.2,0.2,IF(AND(J3901&gt;0.2,J3901&lt;=0.4),0.4,IF(AND(J3901&gt;0.4,J3901&lt;=0.6),0.6,IF(AND(J3901&gt;0.6,J3901&lt;=0.8),0.8,IF(AND(J3901&gt;0.8,J3901&lt;=1),1))))),REFERENCIAS!$C:$D,2,0)*VLOOKUP($J$2,PONDERADORES!A:P,IF(AND(INFORMACION!$T3901='REFERENCIAS RIESGO'!$C$36,INFORMACION!$F3901=REFERENCIAS!$C$24),16,IF(INFORMACION!$T3901='REFERENCIAS RIESGO'!$C$36,13,IF(INFORMACION!$F3901=REFERENCIAS!$C$24,10,7))),0)</f>
        <v>#REF!</v>
      </c>
      <c r="Y3901" s="68">
        <f>+VLOOKUP(M3901,REFERENCIAS!$C:$D,2,0)*VLOOKUP($M$2,PONDERADORES!$A$7:$G$9,7,0)+VLOOKUP(N3901,REFERENCIAS!$C:$D,2,0)*VLOOKUP($N$2,PONDERADORES!$A$7:$G$9,7,0)+VLOOKUP(O3901,REFERENCIAS!$C:$D,2,0)*VLOOKUP($O$2,PONDERADORES!$A$7:$G$9,7,0)</f>
        <v>0.2</v>
      </c>
      <c r="Z3901" s="2">
        <f>+VLOOKUP(IF(R3901&lt;0.1,0,IF(AND(R3901&gt;=0.1,R3901&lt;0.2),0.1,IF(AND(R3901&gt;=0.2,R3901&lt;0.3),0.2,IF(R3901&gt;0.3,0.3,)))),REFERENCIAS!$C:$D,2,0)*VLOOKUP($R$2,PONDERADORES!$A$11:$G$11,7,0)</f>
        <v>15</v>
      </c>
      <c r="AA3901" s="92"/>
      <c r="AB3901" s="95" t="e">
        <f t="shared" ca="1" si="239"/>
        <v>#REF!</v>
      </c>
      <c r="AC3901" s="23" t="e">
        <f ca="1">IF(AB3901&gt;REFERENCIAS!$C$62,REFERENCIAS!$B$62,IF(AND(AB3901&gt;=REFERENCIAS!$C$63,AB3901&lt;REFERENCIAS!$D$63),REFERENCIAS!$B$63,IF(AND(AB3901&gt;REFERENCIAS!$C$64,AB3901&lt;=REFERENCIAS!$D$64),REFERENCIAS!$B$64,IF(AND(AB3901&gt;=REFERENCIAS!$C$65,AB3901&lt;REFERENCIAS!$D$65),REFERENCIAS!$B$65, "Revisar"))))</f>
        <v>#REF!</v>
      </c>
      <c r="AD3901" s="94" t="e">
        <f ca="1">VLOOKUP(AC3901,REFERENCIAS!$B$62:$G$65,4,FALSE)</f>
        <v>#REF!</v>
      </c>
    </row>
    <row r="3902" spans="1:30" ht="17.25" x14ac:dyDescent="0.25">
      <c r="A3902" s="74"/>
      <c r="B3902" s="19"/>
      <c r="C3902" s="19"/>
      <c r="D3902" s="50"/>
      <c r="E3902" s="73"/>
      <c r="F3902" s="74"/>
      <c r="G3902" s="9"/>
      <c r="H3902" s="48"/>
      <c r="I3902" s="49">
        <f t="shared" ca="1" si="240"/>
        <v>2022</v>
      </c>
      <c r="J3902" s="22">
        <f t="shared" ca="1" si="237"/>
        <v>1</v>
      </c>
      <c r="K3902" s="19"/>
      <c r="L3902" s="73"/>
      <c r="M3902" s="74"/>
      <c r="N3902" s="19"/>
      <c r="O3902" s="73"/>
      <c r="P3902" s="82">
        <v>1</v>
      </c>
      <c r="Q3902" s="24">
        <v>1</v>
      </c>
      <c r="R3902" s="81">
        <f t="shared" si="238"/>
        <v>1</v>
      </c>
      <c r="S3902" s="87"/>
      <c r="T3902" s="19"/>
      <c r="U3902" s="25"/>
      <c r="V3902" s="25"/>
      <c r="W3902" s="81"/>
      <c r="X3902" s="91" t="e">
        <f ca="1">+VLOOKUP(#REF!,REFERENCIAS!$C:$D,2,0)*VLOOKUP(#REF!,PONDERADORES!A:P,IF(AND(INFORMACION!$T3902='REFERENCIAS RIESGO'!$C$36,INFORMACION!$F3902=REFERENCIAS!$C$24),16,IF(INFORMACION!$T3902='REFERENCIAS RIESGO'!$C$36,13,IF(INFORMACION!$F3902=REFERENCIAS!$C$24,10,7))),0)+VLOOKUP(K3902,REFERENCIAS!$C:$D,2,0)*VLOOKUP($K$2,PONDERADORES!A:P,IF(AND(INFORMACION!$T3902='REFERENCIAS RIESGO'!$C$36,INFORMACION!$F3902=REFERENCIAS!$C$24),16,IF(INFORMACION!$T3902='REFERENCIAS RIESGO'!$C$36,13,IF(INFORMACION!$F3902=REFERENCIAS!$C$24,10,7))),0)+VLOOKUP(L3902,REFERENCIAS!$C:$D,2,0)*VLOOKUP($L$2,PONDERADORES!A:P,IF(AND(INFORMACION!$T3902='REFERENCIAS RIESGO'!$C$36,INFORMACION!$F3902=REFERENCIAS!$C$24),16,IF(INFORMACION!$T3902='REFERENCIAS RIESGO'!$C$36,13,IF(INFORMACION!$F3902=REFERENCIAS!$C$24,10,7))),0)+VLOOKUP(F3902,REFERENCIAS!$C:$D,2,0)*VLOOKUP($F$2,PONDERADORES!A:P,IF(AND(INFORMACION!$T3902='REFERENCIAS RIESGO'!$C$36,INFORMACION!$F3902=REFERENCIAS!$C$24),16,IF(INFORMACION!$T3902='REFERENCIAS RIESGO'!$C$36,13,IF(INFORMACION!$F3902=REFERENCIAS!$C$24,10,7))),0)+VLOOKUP(T3902,REFERENCIAS!$C:$D,2,0)*VLOOKUP($T$2,PONDERADORES!A:P,IF(AND(INFORMACION!$T3902='REFERENCIAS RIESGO'!$C$36,INFORMACION!$F3902=REFERENCIAS!$C$24),16,IF(INFORMACION!$T3902='REFERENCIAS RIESGO'!$C$36,13,IF(INFORMACION!$F3902=REFERENCIAS!$C$24,10,7))),0)+VLOOKUP(IF(J3902&lt;=0.2,0.2,IF(AND(J3902&gt;0.2,J3902&lt;=0.4),0.4,IF(AND(J3902&gt;0.4,J3902&lt;=0.6),0.6,IF(AND(J3902&gt;0.6,J3902&lt;=0.8),0.8,IF(AND(J3902&gt;0.8,J3902&lt;=1),1))))),REFERENCIAS!$C:$D,2,0)*VLOOKUP($J$2,PONDERADORES!A:P,IF(AND(INFORMACION!$T3902='REFERENCIAS RIESGO'!$C$36,INFORMACION!$F3902=REFERENCIAS!$C$24),16,IF(INFORMACION!$T3902='REFERENCIAS RIESGO'!$C$36,13,IF(INFORMACION!$F3902=REFERENCIAS!$C$24,10,7))),0)</f>
        <v>#REF!</v>
      </c>
      <c r="Y3902" s="68">
        <f>+VLOOKUP(M3902,REFERENCIAS!$C:$D,2,0)*VLOOKUP($M$2,PONDERADORES!$A$7:$G$9,7,0)+VLOOKUP(N3902,REFERENCIAS!$C:$D,2,0)*VLOOKUP($N$2,PONDERADORES!$A$7:$G$9,7,0)+VLOOKUP(O3902,REFERENCIAS!$C:$D,2,0)*VLOOKUP($O$2,PONDERADORES!$A$7:$G$9,7,0)</f>
        <v>0.2</v>
      </c>
      <c r="Z3902" s="2">
        <f>+VLOOKUP(IF(R3902&lt;0.1,0,IF(AND(R3902&gt;=0.1,R3902&lt;0.2),0.1,IF(AND(R3902&gt;=0.2,R3902&lt;0.3),0.2,IF(R3902&gt;0.3,0.3,)))),REFERENCIAS!$C:$D,2,0)*VLOOKUP($R$2,PONDERADORES!$A$11:$G$11,7,0)</f>
        <v>15</v>
      </c>
      <c r="AA3902" s="92"/>
      <c r="AB3902" s="95" t="e">
        <f t="shared" ca="1" si="239"/>
        <v>#REF!</v>
      </c>
      <c r="AC3902" s="23" t="e">
        <f ca="1">IF(AB3902&gt;REFERENCIAS!$C$62,REFERENCIAS!$B$62,IF(AND(AB3902&gt;=REFERENCIAS!$C$63,AB3902&lt;REFERENCIAS!$D$63),REFERENCIAS!$B$63,IF(AND(AB3902&gt;REFERENCIAS!$C$64,AB3902&lt;=REFERENCIAS!$D$64),REFERENCIAS!$B$64,IF(AND(AB3902&gt;=REFERENCIAS!$C$65,AB3902&lt;REFERENCIAS!$D$65),REFERENCIAS!$B$65, "Revisar"))))</f>
        <v>#REF!</v>
      </c>
      <c r="AD3902" s="94" t="e">
        <f ca="1">VLOOKUP(AC3902,REFERENCIAS!$B$62:$G$65,4,FALSE)</f>
        <v>#REF!</v>
      </c>
    </row>
    <row r="3903" spans="1:30" ht="17.25" x14ac:dyDescent="0.25">
      <c r="A3903" s="74"/>
      <c r="B3903" s="19"/>
      <c r="C3903" s="19"/>
      <c r="D3903" s="50"/>
      <c r="E3903" s="73"/>
      <c r="F3903" s="74"/>
      <c r="G3903" s="9"/>
      <c r="H3903" s="48"/>
      <c r="I3903" s="49">
        <f t="shared" ca="1" si="240"/>
        <v>2022</v>
      </c>
      <c r="J3903" s="22">
        <f t="shared" ca="1" si="237"/>
        <v>1</v>
      </c>
      <c r="K3903" s="19"/>
      <c r="L3903" s="73"/>
      <c r="M3903" s="74"/>
      <c r="N3903" s="19"/>
      <c r="O3903" s="73"/>
      <c r="P3903" s="82">
        <v>1</v>
      </c>
      <c r="Q3903" s="24">
        <v>1</v>
      </c>
      <c r="R3903" s="81">
        <f t="shared" si="238"/>
        <v>1</v>
      </c>
      <c r="S3903" s="87"/>
      <c r="T3903" s="19"/>
      <c r="U3903" s="25"/>
      <c r="V3903" s="25"/>
      <c r="W3903" s="81"/>
      <c r="X3903" s="91" t="e">
        <f ca="1">+VLOOKUP(#REF!,REFERENCIAS!$C:$D,2,0)*VLOOKUP(#REF!,PONDERADORES!A:P,IF(AND(INFORMACION!$T3903='REFERENCIAS RIESGO'!$C$36,INFORMACION!$F3903=REFERENCIAS!$C$24),16,IF(INFORMACION!$T3903='REFERENCIAS RIESGO'!$C$36,13,IF(INFORMACION!$F3903=REFERENCIAS!$C$24,10,7))),0)+VLOOKUP(K3903,REFERENCIAS!$C:$D,2,0)*VLOOKUP($K$2,PONDERADORES!A:P,IF(AND(INFORMACION!$T3903='REFERENCIAS RIESGO'!$C$36,INFORMACION!$F3903=REFERENCIAS!$C$24),16,IF(INFORMACION!$T3903='REFERENCIAS RIESGO'!$C$36,13,IF(INFORMACION!$F3903=REFERENCIAS!$C$24,10,7))),0)+VLOOKUP(L3903,REFERENCIAS!$C:$D,2,0)*VLOOKUP($L$2,PONDERADORES!A:P,IF(AND(INFORMACION!$T3903='REFERENCIAS RIESGO'!$C$36,INFORMACION!$F3903=REFERENCIAS!$C$24),16,IF(INFORMACION!$T3903='REFERENCIAS RIESGO'!$C$36,13,IF(INFORMACION!$F3903=REFERENCIAS!$C$24,10,7))),0)+VLOOKUP(F3903,REFERENCIAS!$C:$D,2,0)*VLOOKUP($F$2,PONDERADORES!A:P,IF(AND(INFORMACION!$T3903='REFERENCIAS RIESGO'!$C$36,INFORMACION!$F3903=REFERENCIAS!$C$24),16,IF(INFORMACION!$T3903='REFERENCIAS RIESGO'!$C$36,13,IF(INFORMACION!$F3903=REFERENCIAS!$C$24,10,7))),0)+VLOOKUP(T3903,REFERENCIAS!$C:$D,2,0)*VLOOKUP($T$2,PONDERADORES!A:P,IF(AND(INFORMACION!$T3903='REFERENCIAS RIESGO'!$C$36,INFORMACION!$F3903=REFERENCIAS!$C$24),16,IF(INFORMACION!$T3903='REFERENCIAS RIESGO'!$C$36,13,IF(INFORMACION!$F3903=REFERENCIAS!$C$24,10,7))),0)+VLOOKUP(IF(J3903&lt;=0.2,0.2,IF(AND(J3903&gt;0.2,J3903&lt;=0.4),0.4,IF(AND(J3903&gt;0.4,J3903&lt;=0.6),0.6,IF(AND(J3903&gt;0.6,J3903&lt;=0.8),0.8,IF(AND(J3903&gt;0.8,J3903&lt;=1),1))))),REFERENCIAS!$C:$D,2,0)*VLOOKUP($J$2,PONDERADORES!A:P,IF(AND(INFORMACION!$T3903='REFERENCIAS RIESGO'!$C$36,INFORMACION!$F3903=REFERENCIAS!$C$24),16,IF(INFORMACION!$T3903='REFERENCIAS RIESGO'!$C$36,13,IF(INFORMACION!$F3903=REFERENCIAS!$C$24,10,7))),0)</f>
        <v>#REF!</v>
      </c>
      <c r="Y3903" s="68">
        <f>+VLOOKUP(M3903,REFERENCIAS!$C:$D,2,0)*VLOOKUP($M$2,PONDERADORES!$A$7:$G$9,7,0)+VLOOKUP(N3903,REFERENCIAS!$C:$D,2,0)*VLOOKUP($N$2,PONDERADORES!$A$7:$G$9,7,0)+VLOOKUP(O3903,REFERENCIAS!$C:$D,2,0)*VLOOKUP($O$2,PONDERADORES!$A$7:$G$9,7,0)</f>
        <v>0.2</v>
      </c>
      <c r="Z3903" s="2">
        <f>+VLOOKUP(IF(R3903&lt;0.1,0,IF(AND(R3903&gt;=0.1,R3903&lt;0.2),0.1,IF(AND(R3903&gt;=0.2,R3903&lt;0.3),0.2,IF(R3903&gt;0.3,0.3,)))),REFERENCIAS!$C:$D,2,0)*VLOOKUP($R$2,PONDERADORES!$A$11:$G$11,7,0)</f>
        <v>15</v>
      </c>
      <c r="AA3903" s="92"/>
      <c r="AB3903" s="95" t="e">
        <f t="shared" ca="1" si="239"/>
        <v>#REF!</v>
      </c>
      <c r="AC3903" s="23" t="e">
        <f ca="1">IF(AB3903&gt;REFERENCIAS!$C$62,REFERENCIAS!$B$62,IF(AND(AB3903&gt;=REFERENCIAS!$C$63,AB3903&lt;REFERENCIAS!$D$63),REFERENCIAS!$B$63,IF(AND(AB3903&gt;REFERENCIAS!$C$64,AB3903&lt;=REFERENCIAS!$D$64),REFERENCIAS!$B$64,IF(AND(AB3903&gt;=REFERENCIAS!$C$65,AB3903&lt;REFERENCIAS!$D$65),REFERENCIAS!$B$65, "Revisar"))))</f>
        <v>#REF!</v>
      </c>
      <c r="AD3903" s="94" t="e">
        <f ca="1">VLOOKUP(AC3903,REFERENCIAS!$B$62:$G$65,4,FALSE)</f>
        <v>#REF!</v>
      </c>
    </row>
    <row r="3904" spans="1:30" ht="17.25" x14ac:dyDescent="0.25">
      <c r="A3904" s="74"/>
      <c r="B3904" s="19"/>
      <c r="C3904" s="19"/>
      <c r="D3904" s="50"/>
      <c r="E3904" s="73"/>
      <c r="F3904" s="74"/>
      <c r="G3904" s="9"/>
      <c r="H3904" s="48"/>
      <c r="I3904" s="49">
        <f t="shared" ca="1" si="240"/>
        <v>2022</v>
      </c>
      <c r="J3904" s="22">
        <f t="shared" ca="1" si="237"/>
        <v>1</v>
      </c>
      <c r="K3904" s="19"/>
      <c r="L3904" s="73"/>
      <c r="M3904" s="74"/>
      <c r="N3904" s="19"/>
      <c r="O3904" s="73"/>
      <c r="P3904" s="82">
        <v>1</v>
      </c>
      <c r="Q3904" s="24">
        <v>1</v>
      </c>
      <c r="R3904" s="81">
        <f t="shared" si="238"/>
        <v>1</v>
      </c>
      <c r="S3904" s="87"/>
      <c r="T3904" s="19"/>
      <c r="U3904" s="25"/>
      <c r="V3904" s="25"/>
      <c r="W3904" s="81"/>
      <c r="X3904" s="91" t="e">
        <f ca="1">+VLOOKUP(#REF!,REFERENCIAS!$C:$D,2,0)*VLOOKUP(#REF!,PONDERADORES!A:P,IF(AND(INFORMACION!$T3904='REFERENCIAS RIESGO'!$C$36,INFORMACION!$F3904=REFERENCIAS!$C$24),16,IF(INFORMACION!$T3904='REFERENCIAS RIESGO'!$C$36,13,IF(INFORMACION!$F3904=REFERENCIAS!$C$24,10,7))),0)+VLOOKUP(K3904,REFERENCIAS!$C:$D,2,0)*VLOOKUP($K$2,PONDERADORES!A:P,IF(AND(INFORMACION!$T3904='REFERENCIAS RIESGO'!$C$36,INFORMACION!$F3904=REFERENCIAS!$C$24),16,IF(INFORMACION!$T3904='REFERENCIAS RIESGO'!$C$36,13,IF(INFORMACION!$F3904=REFERENCIAS!$C$24,10,7))),0)+VLOOKUP(L3904,REFERENCIAS!$C:$D,2,0)*VLOOKUP($L$2,PONDERADORES!A:P,IF(AND(INFORMACION!$T3904='REFERENCIAS RIESGO'!$C$36,INFORMACION!$F3904=REFERENCIAS!$C$24),16,IF(INFORMACION!$T3904='REFERENCIAS RIESGO'!$C$36,13,IF(INFORMACION!$F3904=REFERENCIAS!$C$24,10,7))),0)+VLOOKUP(F3904,REFERENCIAS!$C:$D,2,0)*VLOOKUP($F$2,PONDERADORES!A:P,IF(AND(INFORMACION!$T3904='REFERENCIAS RIESGO'!$C$36,INFORMACION!$F3904=REFERENCIAS!$C$24),16,IF(INFORMACION!$T3904='REFERENCIAS RIESGO'!$C$36,13,IF(INFORMACION!$F3904=REFERENCIAS!$C$24,10,7))),0)+VLOOKUP(T3904,REFERENCIAS!$C:$D,2,0)*VLOOKUP($T$2,PONDERADORES!A:P,IF(AND(INFORMACION!$T3904='REFERENCIAS RIESGO'!$C$36,INFORMACION!$F3904=REFERENCIAS!$C$24),16,IF(INFORMACION!$T3904='REFERENCIAS RIESGO'!$C$36,13,IF(INFORMACION!$F3904=REFERENCIAS!$C$24,10,7))),0)+VLOOKUP(IF(J3904&lt;=0.2,0.2,IF(AND(J3904&gt;0.2,J3904&lt;=0.4),0.4,IF(AND(J3904&gt;0.4,J3904&lt;=0.6),0.6,IF(AND(J3904&gt;0.6,J3904&lt;=0.8),0.8,IF(AND(J3904&gt;0.8,J3904&lt;=1),1))))),REFERENCIAS!$C:$D,2,0)*VLOOKUP($J$2,PONDERADORES!A:P,IF(AND(INFORMACION!$T3904='REFERENCIAS RIESGO'!$C$36,INFORMACION!$F3904=REFERENCIAS!$C$24),16,IF(INFORMACION!$T3904='REFERENCIAS RIESGO'!$C$36,13,IF(INFORMACION!$F3904=REFERENCIAS!$C$24,10,7))),0)</f>
        <v>#REF!</v>
      </c>
      <c r="Y3904" s="68">
        <f>+VLOOKUP(M3904,REFERENCIAS!$C:$D,2,0)*VLOOKUP($M$2,PONDERADORES!$A$7:$G$9,7,0)+VLOOKUP(N3904,REFERENCIAS!$C:$D,2,0)*VLOOKUP($N$2,PONDERADORES!$A$7:$G$9,7,0)+VLOOKUP(O3904,REFERENCIAS!$C:$D,2,0)*VLOOKUP($O$2,PONDERADORES!$A$7:$G$9,7,0)</f>
        <v>0.2</v>
      </c>
      <c r="Z3904" s="2">
        <f>+VLOOKUP(IF(R3904&lt;0.1,0,IF(AND(R3904&gt;=0.1,R3904&lt;0.2),0.1,IF(AND(R3904&gt;=0.2,R3904&lt;0.3),0.2,IF(R3904&gt;0.3,0.3,)))),REFERENCIAS!$C:$D,2,0)*VLOOKUP($R$2,PONDERADORES!$A$11:$G$11,7,0)</f>
        <v>15</v>
      </c>
      <c r="AA3904" s="92"/>
      <c r="AB3904" s="95" t="e">
        <f t="shared" ca="1" si="239"/>
        <v>#REF!</v>
      </c>
      <c r="AC3904" s="23" t="e">
        <f ca="1">IF(AB3904&gt;REFERENCIAS!$C$62,REFERENCIAS!$B$62,IF(AND(AB3904&gt;=REFERENCIAS!$C$63,AB3904&lt;REFERENCIAS!$D$63),REFERENCIAS!$B$63,IF(AND(AB3904&gt;REFERENCIAS!$C$64,AB3904&lt;=REFERENCIAS!$D$64),REFERENCIAS!$B$64,IF(AND(AB3904&gt;=REFERENCIAS!$C$65,AB3904&lt;REFERENCIAS!$D$65),REFERENCIAS!$B$65, "Revisar"))))</f>
        <v>#REF!</v>
      </c>
      <c r="AD3904" s="94" t="e">
        <f ca="1">VLOOKUP(AC3904,REFERENCIAS!$B$62:$G$65,4,FALSE)</f>
        <v>#REF!</v>
      </c>
    </row>
    <row r="3905" spans="1:30" ht="17.25" x14ac:dyDescent="0.25">
      <c r="A3905" s="74"/>
      <c r="B3905" s="19"/>
      <c r="C3905" s="19"/>
      <c r="D3905" s="50"/>
      <c r="E3905" s="73"/>
      <c r="F3905" s="74"/>
      <c r="G3905" s="9"/>
      <c r="H3905" s="48"/>
      <c r="I3905" s="49">
        <f t="shared" ca="1" si="240"/>
        <v>2022</v>
      </c>
      <c r="J3905" s="22">
        <f t="shared" ca="1" si="237"/>
        <v>1</v>
      </c>
      <c r="K3905" s="19"/>
      <c r="L3905" s="73"/>
      <c r="M3905" s="74"/>
      <c r="N3905" s="19"/>
      <c r="O3905" s="73"/>
      <c r="P3905" s="82">
        <v>1</v>
      </c>
      <c r="Q3905" s="24">
        <v>1</v>
      </c>
      <c r="R3905" s="81">
        <f t="shared" si="238"/>
        <v>1</v>
      </c>
      <c r="S3905" s="87"/>
      <c r="T3905" s="19"/>
      <c r="U3905" s="25"/>
      <c r="V3905" s="25"/>
      <c r="W3905" s="81"/>
      <c r="X3905" s="91" t="e">
        <f ca="1">+VLOOKUP(#REF!,REFERENCIAS!$C:$D,2,0)*VLOOKUP(#REF!,PONDERADORES!A:P,IF(AND(INFORMACION!$T3905='REFERENCIAS RIESGO'!$C$36,INFORMACION!$F3905=REFERENCIAS!$C$24),16,IF(INFORMACION!$T3905='REFERENCIAS RIESGO'!$C$36,13,IF(INFORMACION!$F3905=REFERENCIAS!$C$24,10,7))),0)+VLOOKUP(K3905,REFERENCIAS!$C:$D,2,0)*VLOOKUP($K$2,PONDERADORES!A:P,IF(AND(INFORMACION!$T3905='REFERENCIAS RIESGO'!$C$36,INFORMACION!$F3905=REFERENCIAS!$C$24),16,IF(INFORMACION!$T3905='REFERENCIAS RIESGO'!$C$36,13,IF(INFORMACION!$F3905=REFERENCIAS!$C$24,10,7))),0)+VLOOKUP(L3905,REFERENCIAS!$C:$D,2,0)*VLOOKUP($L$2,PONDERADORES!A:P,IF(AND(INFORMACION!$T3905='REFERENCIAS RIESGO'!$C$36,INFORMACION!$F3905=REFERENCIAS!$C$24),16,IF(INFORMACION!$T3905='REFERENCIAS RIESGO'!$C$36,13,IF(INFORMACION!$F3905=REFERENCIAS!$C$24,10,7))),0)+VLOOKUP(F3905,REFERENCIAS!$C:$D,2,0)*VLOOKUP($F$2,PONDERADORES!A:P,IF(AND(INFORMACION!$T3905='REFERENCIAS RIESGO'!$C$36,INFORMACION!$F3905=REFERENCIAS!$C$24),16,IF(INFORMACION!$T3905='REFERENCIAS RIESGO'!$C$36,13,IF(INFORMACION!$F3905=REFERENCIAS!$C$24,10,7))),0)+VLOOKUP(T3905,REFERENCIAS!$C:$D,2,0)*VLOOKUP($T$2,PONDERADORES!A:P,IF(AND(INFORMACION!$T3905='REFERENCIAS RIESGO'!$C$36,INFORMACION!$F3905=REFERENCIAS!$C$24),16,IF(INFORMACION!$T3905='REFERENCIAS RIESGO'!$C$36,13,IF(INFORMACION!$F3905=REFERENCIAS!$C$24,10,7))),0)+VLOOKUP(IF(J3905&lt;=0.2,0.2,IF(AND(J3905&gt;0.2,J3905&lt;=0.4),0.4,IF(AND(J3905&gt;0.4,J3905&lt;=0.6),0.6,IF(AND(J3905&gt;0.6,J3905&lt;=0.8),0.8,IF(AND(J3905&gt;0.8,J3905&lt;=1),1))))),REFERENCIAS!$C:$D,2,0)*VLOOKUP($J$2,PONDERADORES!A:P,IF(AND(INFORMACION!$T3905='REFERENCIAS RIESGO'!$C$36,INFORMACION!$F3905=REFERENCIAS!$C$24),16,IF(INFORMACION!$T3905='REFERENCIAS RIESGO'!$C$36,13,IF(INFORMACION!$F3905=REFERENCIAS!$C$24,10,7))),0)</f>
        <v>#REF!</v>
      </c>
      <c r="Y3905" s="68">
        <f>+VLOOKUP(M3905,REFERENCIAS!$C:$D,2,0)*VLOOKUP($M$2,PONDERADORES!$A$7:$G$9,7,0)+VLOOKUP(N3905,REFERENCIAS!$C:$D,2,0)*VLOOKUP($N$2,PONDERADORES!$A$7:$G$9,7,0)+VLOOKUP(O3905,REFERENCIAS!$C:$D,2,0)*VLOOKUP($O$2,PONDERADORES!$A$7:$G$9,7,0)</f>
        <v>0.2</v>
      </c>
      <c r="Z3905" s="2">
        <f>+VLOOKUP(IF(R3905&lt;0.1,0,IF(AND(R3905&gt;=0.1,R3905&lt;0.2),0.1,IF(AND(R3905&gt;=0.2,R3905&lt;0.3),0.2,IF(R3905&gt;0.3,0.3,)))),REFERENCIAS!$C:$D,2,0)*VLOOKUP($R$2,PONDERADORES!$A$11:$G$11,7,0)</f>
        <v>15</v>
      </c>
      <c r="AA3905" s="92"/>
      <c r="AB3905" s="95" t="e">
        <f t="shared" ca="1" si="239"/>
        <v>#REF!</v>
      </c>
      <c r="AC3905" s="23" t="e">
        <f ca="1">IF(AB3905&gt;REFERENCIAS!$C$62,REFERENCIAS!$B$62,IF(AND(AB3905&gt;=REFERENCIAS!$C$63,AB3905&lt;REFERENCIAS!$D$63),REFERENCIAS!$B$63,IF(AND(AB3905&gt;REFERENCIAS!$C$64,AB3905&lt;=REFERENCIAS!$D$64),REFERENCIAS!$B$64,IF(AND(AB3905&gt;=REFERENCIAS!$C$65,AB3905&lt;REFERENCIAS!$D$65),REFERENCIAS!$B$65, "Revisar"))))</f>
        <v>#REF!</v>
      </c>
      <c r="AD3905" s="94" t="e">
        <f ca="1">VLOOKUP(AC3905,REFERENCIAS!$B$62:$G$65,4,FALSE)</f>
        <v>#REF!</v>
      </c>
    </row>
    <row r="3906" spans="1:30" ht="17.25" x14ac:dyDescent="0.25">
      <c r="A3906" s="74"/>
      <c r="B3906" s="19"/>
      <c r="C3906" s="19"/>
      <c r="D3906" s="50"/>
      <c r="E3906" s="73"/>
      <c r="F3906" s="74"/>
      <c r="G3906" s="9"/>
      <c r="H3906" s="48"/>
      <c r="I3906" s="49">
        <f t="shared" ca="1" si="240"/>
        <v>2022</v>
      </c>
      <c r="J3906" s="22">
        <f t="shared" ca="1" si="237"/>
        <v>1</v>
      </c>
      <c r="K3906" s="19"/>
      <c r="L3906" s="73"/>
      <c r="M3906" s="74"/>
      <c r="N3906" s="19"/>
      <c r="O3906" s="73"/>
      <c r="P3906" s="82">
        <v>1</v>
      </c>
      <c r="Q3906" s="24">
        <v>1</v>
      </c>
      <c r="R3906" s="81">
        <f t="shared" si="238"/>
        <v>1</v>
      </c>
      <c r="S3906" s="87"/>
      <c r="T3906" s="19"/>
      <c r="U3906" s="25"/>
      <c r="V3906" s="25"/>
      <c r="W3906" s="81"/>
      <c r="X3906" s="91" t="e">
        <f ca="1">+VLOOKUP(#REF!,REFERENCIAS!$C:$D,2,0)*VLOOKUP(#REF!,PONDERADORES!A:P,IF(AND(INFORMACION!$T3906='REFERENCIAS RIESGO'!$C$36,INFORMACION!$F3906=REFERENCIAS!$C$24),16,IF(INFORMACION!$T3906='REFERENCIAS RIESGO'!$C$36,13,IF(INFORMACION!$F3906=REFERENCIAS!$C$24,10,7))),0)+VLOOKUP(K3906,REFERENCIAS!$C:$D,2,0)*VLOOKUP($K$2,PONDERADORES!A:P,IF(AND(INFORMACION!$T3906='REFERENCIAS RIESGO'!$C$36,INFORMACION!$F3906=REFERENCIAS!$C$24),16,IF(INFORMACION!$T3906='REFERENCIAS RIESGO'!$C$36,13,IF(INFORMACION!$F3906=REFERENCIAS!$C$24,10,7))),0)+VLOOKUP(L3906,REFERENCIAS!$C:$D,2,0)*VLOOKUP($L$2,PONDERADORES!A:P,IF(AND(INFORMACION!$T3906='REFERENCIAS RIESGO'!$C$36,INFORMACION!$F3906=REFERENCIAS!$C$24),16,IF(INFORMACION!$T3906='REFERENCIAS RIESGO'!$C$36,13,IF(INFORMACION!$F3906=REFERENCIAS!$C$24,10,7))),0)+VLOOKUP(F3906,REFERENCIAS!$C:$D,2,0)*VLOOKUP($F$2,PONDERADORES!A:P,IF(AND(INFORMACION!$T3906='REFERENCIAS RIESGO'!$C$36,INFORMACION!$F3906=REFERENCIAS!$C$24),16,IF(INFORMACION!$T3906='REFERENCIAS RIESGO'!$C$36,13,IF(INFORMACION!$F3906=REFERENCIAS!$C$24,10,7))),0)+VLOOKUP(T3906,REFERENCIAS!$C:$D,2,0)*VLOOKUP($T$2,PONDERADORES!A:P,IF(AND(INFORMACION!$T3906='REFERENCIAS RIESGO'!$C$36,INFORMACION!$F3906=REFERENCIAS!$C$24),16,IF(INFORMACION!$T3906='REFERENCIAS RIESGO'!$C$36,13,IF(INFORMACION!$F3906=REFERENCIAS!$C$24,10,7))),0)+VLOOKUP(IF(J3906&lt;=0.2,0.2,IF(AND(J3906&gt;0.2,J3906&lt;=0.4),0.4,IF(AND(J3906&gt;0.4,J3906&lt;=0.6),0.6,IF(AND(J3906&gt;0.6,J3906&lt;=0.8),0.8,IF(AND(J3906&gt;0.8,J3906&lt;=1),1))))),REFERENCIAS!$C:$D,2,0)*VLOOKUP($J$2,PONDERADORES!A:P,IF(AND(INFORMACION!$T3906='REFERENCIAS RIESGO'!$C$36,INFORMACION!$F3906=REFERENCIAS!$C$24),16,IF(INFORMACION!$T3906='REFERENCIAS RIESGO'!$C$36,13,IF(INFORMACION!$F3906=REFERENCIAS!$C$24,10,7))),0)</f>
        <v>#REF!</v>
      </c>
      <c r="Y3906" s="68">
        <f>+VLOOKUP(M3906,REFERENCIAS!$C:$D,2,0)*VLOOKUP($M$2,PONDERADORES!$A$7:$G$9,7,0)+VLOOKUP(N3906,REFERENCIAS!$C:$D,2,0)*VLOOKUP($N$2,PONDERADORES!$A$7:$G$9,7,0)+VLOOKUP(O3906,REFERENCIAS!$C:$D,2,0)*VLOOKUP($O$2,PONDERADORES!$A$7:$G$9,7,0)</f>
        <v>0.2</v>
      </c>
      <c r="Z3906" s="2">
        <f>+VLOOKUP(IF(R3906&lt;0.1,0,IF(AND(R3906&gt;=0.1,R3906&lt;0.2),0.1,IF(AND(R3906&gt;=0.2,R3906&lt;0.3),0.2,IF(R3906&gt;0.3,0.3,)))),REFERENCIAS!$C:$D,2,0)*VLOOKUP($R$2,PONDERADORES!$A$11:$G$11,7,0)</f>
        <v>15</v>
      </c>
      <c r="AA3906" s="92"/>
      <c r="AB3906" s="95" t="e">
        <f t="shared" ca="1" si="239"/>
        <v>#REF!</v>
      </c>
      <c r="AC3906" s="23" t="e">
        <f ca="1">IF(AB3906&gt;REFERENCIAS!$C$62,REFERENCIAS!$B$62,IF(AND(AB3906&gt;=REFERENCIAS!$C$63,AB3906&lt;REFERENCIAS!$D$63),REFERENCIAS!$B$63,IF(AND(AB3906&gt;REFERENCIAS!$C$64,AB3906&lt;=REFERENCIAS!$D$64),REFERENCIAS!$B$64,IF(AND(AB3906&gt;=REFERENCIAS!$C$65,AB3906&lt;REFERENCIAS!$D$65),REFERENCIAS!$B$65, "Revisar"))))</f>
        <v>#REF!</v>
      </c>
      <c r="AD3906" s="94" t="e">
        <f ca="1">VLOOKUP(AC3906,REFERENCIAS!$B$62:$G$65,4,FALSE)</f>
        <v>#REF!</v>
      </c>
    </row>
    <row r="3907" spans="1:30" ht="17.25" x14ac:dyDescent="0.25">
      <c r="A3907" s="74"/>
      <c r="B3907" s="19"/>
      <c r="C3907" s="19"/>
      <c r="D3907" s="50"/>
      <c r="E3907" s="73"/>
      <c r="F3907" s="74"/>
      <c r="G3907" s="9"/>
      <c r="H3907" s="48"/>
      <c r="I3907" s="49">
        <f t="shared" ca="1" si="240"/>
        <v>2022</v>
      </c>
      <c r="J3907" s="22">
        <f t="shared" ca="1" si="237"/>
        <v>1</v>
      </c>
      <c r="K3907" s="19"/>
      <c r="L3907" s="73"/>
      <c r="M3907" s="74"/>
      <c r="N3907" s="19"/>
      <c r="O3907" s="73"/>
      <c r="P3907" s="82">
        <v>1</v>
      </c>
      <c r="Q3907" s="24">
        <v>1</v>
      </c>
      <c r="R3907" s="81">
        <f t="shared" si="238"/>
        <v>1</v>
      </c>
      <c r="S3907" s="87"/>
      <c r="T3907" s="19"/>
      <c r="U3907" s="25"/>
      <c r="V3907" s="25"/>
      <c r="W3907" s="81"/>
      <c r="X3907" s="91" t="e">
        <f ca="1">+VLOOKUP(#REF!,REFERENCIAS!$C:$D,2,0)*VLOOKUP(#REF!,PONDERADORES!A:P,IF(AND(INFORMACION!$T3907='REFERENCIAS RIESGO'!$C$36,INFORMACION!$F3907=REFERENCIAS!$C$24),16,IF(INFORMACION!$T3907='REFERENCIAS RIESGO'!$C$36,13,IF(INFORMACION!$F3907=REFERENCIAS!$C$24,10,7))),0)+VLOOKUP(K3907,REFERENCIAS!$C:$D,2,0)*VLOOKUP($K$2,PONDERADORES!A:P,IF(AND(INFORMACION!$T3907='REFERENCIAS RIESGO'!$C$36,INFORMACION!$F3907=REFERENCIAS!$C$24),16,IF(INFORMACION!$T3907='REFERENCIAS RIESGO'!$C$36,13,IF(INFORMACION!$F3907=REFERENCIAS!$C$24,10,7))),0)+VLOOKUP(L3907,REFERENCIAS!$C:$D,2,0)*VLOOKUP($L$2,PONDERADORES!A:P,IF(AND(INFORMACION!$T3907='REFERENCIAS RIESGO'!$C$36,INFORMACION!$F3907=REFERENCIAS!$C$24),16,IF(INFORMACION!$T3907='REFERENCIAS RIESGO'!$C$36,13,IF(INFORMACION!$F3907=REFERENCIAS!$C$24,10,7))),0)+VLOOKUP(F3907,REFERENCIAS!$C:$D,2,0)*VLOOKUP($F$2,PONDERADORES!A:P,IF(AND(INFORMACION!$T3907='REFERENCIAS RIESGO'!$C$36,INFORMACION!$F3907=REFERENCIAS!$C$24),16,IF(INFORMACION!$T3907='REFERENCIAS RIESGO'!$C$36,13,IF(INFORMACION!$F3907=REFERENCIAS!$C$24,10,7))),0)+VLOOKUP(T3907,REFERENCIAS!$C:$D,2,0)*VLOOKUP($T$2,PONDERADORES!A:P,IF(AND(INFORMACION!$T3907='REFERENCIAS RIESGO'!$C$36,INFORMACION!$F3907=REFERENCIAS!$C$24),16,IF(INFORMACION!$T3907='REFERENCIAS RIESGO'!$C$36,13,IF(INFORMACION!$F3907=REFERENCIAS!$C$24,10,7))),0)+VLOOKUP(IF(J3907&lt;=0.2,0.2,IF(AND(J3907&gt;0.2,J3907&lt;=0.4),0.4,IF(AND(J3907&gt;0.4,J3907&lt;=0.6),0.6,IF(AND(J3907&gt;0.6,J3907&lt;=0.8),0.8,IF(AND(J3907&gt;0.8,J3907&lt;=1),1))))),REFERENCIAS!$C:$D,2,0)*VLOOKUP($J$2,PONDERADORES!A:P,IF(AND(INFORMACION!$T3907='REFERENCIAS RIESGO'!$C$36,INFORMACION!$F3907=REFERENCIAS!$C$24),16,IF(INFORMACION!$T3907='REFERENCIAS RIESGO'!$C$36,13,IF(INFORMACION!$F3907=REFERENCIAS!$C$24,10,7))),0)</f>
        <v>#REF!</v>
      </c>
      <c r="Y3907" s="68">
        <f>+VLOOKUP(M3907,REFERENCIAS!$C:$D,2,0)*VLOOKUP($M$2,PONDERADORES!$A$7:$G$9,7,0)+VLOOKUP(N3907,REFERENCIAS!$C:$D,2,0)*VLOOKUP($N$2,PONDERADORES!$A$7:$G$9,7,0)+VLOOKUP(O3907,REFERENCIAS!$C:$D,2,0)*VLOOKUP($O$2,PONDERADORES!$A$7:$G$9,7,0)</f>
        <v>0.2</v>
      </c>
      <c r="Z3907" s="2">
        <f>+VLOOKUP(IF(R3907&lt;0.1,0,IF(AND(R3907&gt;=0.1,R3907&lt;0.2),0.1,IF(AND(R3907&gt;=0.2,R3907&lt;0.3),0.2,IF(R3907&gt;0.3,0.3,)))),REFERENCIAS!$C:$D,2,0)*VLOOKUP($R$2,PONDERADORES!$A$11:$G$11,7,0)</f>
        <v>15</v>
      </c>
      <c r="AA3907" s="92"/>
      <c r="AB3907" s="95" t="e">
        <f t="shared" ca="1" si="239"/>
        <v>#REF!</v>
      </c>
      <c r="AC3907" s="23" t="e">
        <f ca="1">IF(AB3907&gt;REFERENCIAS!$C$62,REFERENCIAS!$B$62,IF(AND(AB3907&gt;=REFERENCIAS!$C$63,AB3907&lt;REFERENCIAS!$D$63),REFERENCIAS!$B$63,IF(AND(AB3907&gt;REFERENCIAS!$C$64,AB3907&lt;=REFERENCIAS!$D$64),REFERENCIAS!$B$64,IF(AND(AB3907&gt;=REFERENCIAS!$C$65,AB3907&lt;REFERENCIAS!$D$65),REFERENCIAS!$B$65, "Revisar"))))</f>
        <v>#REF!</v>
      </c>
      <c r="AD3907" s="94" t="e">
        <f ca="1">VLOOKUP(AC3907,REFERENCIAS!$B$62:$G$65,4,FALSE)</f>
        <v>#REF!</v>
      </c>
    </row>
    <row r="3908" spans="1:30" ht="17.25" x14ac:dyDescent="0.25">
      <c r="A3908" s="74"/>
      <c r="B3908" s="19"/>
      <c r="C3908" s="19"/>
      <c r="D3908" s="50"/>
      <c r="E3908" s="73"/>
      <c r="F3908" s="74"/>
      <c r="G3908" s="9"/>
      <c r="H3908" s="48"/>
      <c r="I3908" s="49">
        <f t="shared" ca="1" si="240"/>
        <v>2022</v>
      </c>
      <c r="J3908" s="22">
        <f t="shared" ref="J3908:J3971" ca="1" si="241">IF(I3908&gt;G3908,1,I3908/G3908)</f>
        <v>1</v>
      </c>
      <c r="K3908" s="19"/>
      <c r="L3908" s="73"/>
      <c r="M3908" s="74"/>
      <c r="N3908" s="19"/>
      <c r="O3908" s="73"/>
      <c r="P3908" s="82">
        <v>1</v>
      </c>
      <c r="Q3908" s="24">
        <v>1</v>
      </c>
      <c r="R3908" s="81">
        <f t="shared" si="238"/>
        <v>1</v>
      </c>
      <c r="S3908" s="87"/>
      <c r="T3908" s="19"/>
      <c r="U3908" s="25"/>
      <c r="V3908" s="25"/>
      <c r="W3908" s="81"/>
      <c r="X3908" s="91" t="e">
        <f ca="1">+VLOOKUP(#REF!,REFERENCIAS!$C:$D,2,0)*VLOOKUP(#REF!,PONDERADORES!A:P,IF(AND(INFORMACION!$T3908='REFERENCIAS RIESGO'!$C$36,INFORMACION!$F3908=REFERENCIAS!$C$24),16,IF(INFORMACION!$T3908='REFERENCIAS RIESGO'!$C$36,13,IF(INFORMACION!$F3908=REFERENCIAS!$C$24,10,7))),0)+VLOOKUP(K3908,REFERENCIAS!$C:$D,2,0)*VLOOKUP($K$2,PONDERADORES!A:P,IF(AND(INFORMACION!$T3908='REFERENCIAS RIESGO'!$C$36,INFORMACION!$F3908=REFERENCIAS!$C$24),16,IF(INFORMACION!$T3908='REFERENCIAS RIESGO'!$C$36,13,IF(INFORMACION!$F3908=REFERENCIAS!$C$24,10,7))),0)+VLOOKUP(L3908,REFERENCIAS!$C:$D,2,0)*VLOOKUP($L$2,PONDERADORES!A:P,IF(AND(INFORMACION!$T3908='REFERENCIAS RIESGO'!$C$36,INFORMACION!$F3908=REFERENCIAS!$C$24),16,IF(INFORMACION!$T3908='REFERENCIAS RIESGO'!$C$36,13,IF(INFORMACION!$F3908=REFERENCIAS!$C$24,10,7))),0)+VLOOKUP(F3908,REFERENCIAS!$C:$D,2,0)*VLOOKUP($F$2,PONDERADORES!A:P,IF(AND(INFORMACION!$T3908='REFERENCIAS RIESGO'!$C$36,INFORMACION!$F3908=REFERENCIAS!$C$24),16,IF(INFORMACION!$T3908='REFERENCIAS RIESGO'!$C$36,13,IF(INFORMACION!$F3908=REFERENCIAS!$C$24,10,7))),0)+VLOOKUP(T3908,REFERENCIAS!$C:$D,2,0)*VLOOKUP($T$2,PONDERADORES!A:P,IF(AND(INFORMACION!$T3908='REFERENCIAS RIESGO'!$C$36,INFORMACION!$F3908=REFERENCIAS!$C$24),16,IF(INFORMACION!$T3908='REFERENCIAS RIESGO'!$C$36,13,IF(INFORMACION!$F3908=REFERENCIAS!$C$24,10,7))),0)+VLOOKUP(IF(J3908&lt;=0.2,0.2,IF(AND(J3908&gt;0.2,J3908&lt;=0.4),0.4,IF(AND(J3908&gt;0.4,J3908&lt;=0.6),0.6,IF(AND(J3908&gt;0.6,J3908&lt;=0.8),0.8,IF(AND(J3908&gt;0.8,J3908&lt;=1),1))))),REFERENCIAS!$C:$D,2,0)*VLOOKUP($J$2,PONDERADORES!A:P,IF(AND(INFORMACION!$T3908='REFERENCIAS RIESGO'!$C$36,INFORMACION!$F3908=REFERENCIAS!$C$24),16,IF(INFORMACION!$T3908='REFERENCIAS RIESGO'!$C$36,13,IF(INFORMACION!$F3908=REFERENCIAS!$C$24,10,7))),0)</f>
        <v>#REF!</v>
      </c>
      <c r="Y3908" s="68">
        <f>+VLOOKUP(M3908,REFERENCIAS!$C:$D,2,0)*VLOOKUP($M$2,PONDERADORES!$A$7:$G$9,7,0)+VLOOKUP(N3908,REFERENCIAS!$C:$D,2,0)*VLOOKUP($N$2,PONDERADORES!$A$7:$G$9,7,0)+VLOOKUP(O3908,REFERENCIAS!$C:$D,2,0)*VLOOKUP($O$2,PONDERADORES!$A$7:$G$9,7,0)</f>
        <v>0.2</v>
      </c>
      <c r="Z3908" s="2">
        <f>+VLOOKUP(IF(R3908&lt;0.1,0,IF(AND(R3908&gt;=0.1,R3908&lt;0.2),0.1,IF(AND(R3908&gt;=0.2,R3908&lt;0.3),0.2,IF(R3908&gt;0.3,0.3,)))),REFERENCIAS!$C:$D,2,0)*VLOOKUP($R$2,PONDERADORES!$A$11:$G$11,7,0)</f>
        <v>15</v>
      </c>
      <c r="AA3908" s="92"/>
      <c r="AB3908" s="95" t="e">
        <f t="shared" ca="1" si="239"/>
        <v>#REF!</v>
      </c>
      <c r="AC3908" s="23" t="e">
        <f ca="1">IF(AB3908&gt;REFERENCIAS!$C$62,REFERENCIAS!$B$62,IF(AND(AB3908&gt;=REFERENCIAS!$C$63,AB3908&lt;REFERENCIAS!$D$63),REFERENCIAS!$B$63,IF(AND(AB3908&gt;REFERENCIAS!$C$64,AB3908&lt;=REFERENCIAS!$D$64),REFERENCIAS!$B$64,IF(AND(AB3908&gt;=REFERENCIAS!$C$65,AB3908&lt;REFERENCIAS!$D$65),REFERENCIAS!$B$65, "Revisar"))))</f>
        <v>#REF!</v>
      </c>
      <c r="AD3908" s="94" t="e">
        <f ca="1">VLOOKUP(AC3908,REFERENCIAS!$B$62:$G$65,4,FALSE)</f>
        <v>#REF!</v>
      </c>
    </row>
    <row r="3909" spans="1:30" ht="17.25" x14ac:dyDescent="0.25">
      <c r="A3909" s="74"/>
      <c r="B3909" s="19"/>
      <c r="C3909" s="19"/>
      <c r="D3909" s="50"/>
      <c r="E3909" s="73"/>
      <c r="F3909" s="74"/>
      <c r="G3909" s="9"/>
      <c r="H3909" s="48"/>
      <c r="I3909" s="49">
        <f t="shared" ca="1" si="240"/>
        <v>2022</v>
      </c>
      <c r="J3909" s="22">
        <f t="shared" ca="1" si="241"/>
        <v>1</v>
      </c>
      <c r="K3909" s="19"/>
      <c r="L3909" s="73"/>
      <c r="M3909" s="74"/>
      <c r="N3909" s="19"/>
      <c r="O3909" s="73"/>
      <c r="P3909" s="82">
        <v>1</v>
      </c>
      <c r="Q3909" s="24">
        <v>1</v>
      </c>
      <c r="R3909" s="81">
        <f t="shared" si="238"/>
        <v>1</v>
      </c>
      <c r="S3909" s="87"/>
      <c r="T3909" s="19"/>
      <c r="U3909" s="25"/>
      <c r="V3909" s="25"/>
      <c r="W3909" s="81"/>
      <c r="X3909" s="91" t="e">
        <f ca="1">+VLOOKUP(#REF!,REFERENCIAS!$C:$D,2,0)*VLOOKUP(#REF!,PONDERADORES!A:P,IF(AND(INFORMACION!$T3909='REFERENCIAS RIESGO'!$C$36,INFORMACION!$F3909=REFERENCIAS!$C$24),16,IF(INFORMACION!$T3909='REFERENCIAS RIESGO'!$C$36,13,IF(INFORMACION!$F3909=REFERENCIAS!$C$24,10,7))),0)+VLOOKUP(K3909,REFERENCIAS!$C:$D,2,0)*VLOOKUP($K$2,PONDERADORES!A:P,IF(AND(INFORMACION!$T3909='REFERENCIAS RIESGO'!$C$36,INFORMACION!$F3909=REFERENCIAS!$C$24),16,IF(INFORMACION!$T3909='REFERENCIAS RIESGO'!$C$36,13,IF(INFORMACION!$F3909=REFERENCIAS!$C$24,10,7))),0)+VLOOKUP(L3909,REFERENCIAS!$C:$D,2,0)*VLOOKUP($L$2,PONDERADORES!A:P,IF(AND(INFORMACION!$T3909='REFERENCIAS RIESGO'!$C$36,INFORMACION!$F3909=REFERENCIAS!$C$24),16,IF(INFORMACION!$T3909='REFERENCIAS RIESGO'!$C$36,13,IF(INFORMACION!$F3909=REFERENCIAS!$C$24,10,7))),0)+VLOOKUP(F3909,REFERENCIAS!$C:$D,2,0)*VLOOKUP($F$2,PONDERADORES!A:P,IF(AND(INFORMACION!$T3909='REFERENCIAS RIESGO'!$C$36,INFORMACION!$F3909=REFERENCIAS!$C$24),16,IF(INFORMACION!$T3909='REFERENCIAS RIESGO'!$C$36,13,IF(INFORMACION!$F3909=REFERENCIAS!$C$24,10,7))),0)+VLOOKUP(T3909,REFERENCIAS!$C:$D,2,0)*VLOOKUP($T$2,PONDERADORES!A:P,IF(AND(INFORMACION!$T3909='REFERENCIAS RIESGO'!$C$36,INFORMACION!$F3909=REFERENCIAS!$C$24),16,IF(INFORMACION!$T3909='REFERENCIAS RIESGO'!$C$36,13,IF(INFORMACION!$F3909=REFERENCIAS!$C$24,10,7))),0)+VLOOKUP(IF(J3909&lt;=0.2,0.2,IF(AND(J3909&gt;0.2,J3909&lt;=0.4),0.4,IF(AND(J3909&gt;0.4,J3909&lt;=0.6),0.6,IF(AND(J3909&gt;0.6,J3909&lt;=0.8),0.8,IF(AND(J3909&gt;0.8,J3909&lt;=1),1))))),REFERENCIAS!$C:$D,2,0)*VLOOKUP($J$2,PONDERADORES!A:P,IF(AND(INFORMACION!$T3909='REFERENCIAS RIESGO'!$C$36,INFORMACION!$F3909=REFERENCIAS!$C$24),16,IF(INFORMACION!$T3909='REFERENCIAS RIESGO'!$C$36,13,IF(INFORMACION!$F3909=REFERENCIAS!$C$24,10,7))),0)</f>
        <v>#REF!</v>
      </c>
      <c r="Y3909" s="68">
        <f>+VLOOKUP(M3909,REFERENCIAS!$C:$D,2,0)*VLOOKUP($M$2,PONDERADORES!$A$7:$G$9,7,0)+VLOOKUP(N3909,REFERENCIAS!$C:$D,2,0)*VLOOKUP($N$2,PONDERADORES!$A$7:$G$9,7,0)+VLOOKUP(O3909,REFERENCIAS!$C:$D,2,0)*VLOOKUP($O$2,PONDERADORES!$A$7:$G$9,7,0)</f>
        <v>0.2</v>
      </c>
      <c r="Z3909" s="2">
        <f>+VLOOKUP(IF(R3909&lt;0.1,0,IF(AND(R3909&gt;=0.1,R3909&lt;0.2),0.1,IF(AND(R3909&gt;=0.2,R3909&lt;0.3),0.2,IF(R3909&gt;0.3,0.3,)))),REFERENCIAS!$C:$D,2,0)*VLOOKUP($R$2,PONDERADORES!$A$11:$G$11,7,0)</f>
        <v>15</v>
      </c>
      <c r="AA3909" s="92"/>
      <c r="AB3909" s="95" t="e">
        <f t="shared" ca="1" si="239"/>
        <v>#REF!</v>
      </c>
      <c r="AC3909" s="23" t="e">
        <f ca="1">IF(AB3909&gt;REFERENCIAS!$C$62,REFERENCIAS!$B$62,IF(AND(AB3909&gt;=REFERENCIAS!$C$63,AB3909&lt;REFERENCIAS!$D$63),REFERENCIAS!$B$63,IF(AND(AB3909&gt;REFERENCIAS!$C$64,AB3909&lt;=REFERENCIAS!$D$64),REFERENCIAS!$B$64,IF(AND(AB3909&gt;=REFERENCIAS!$C$65,AB3909&lt;REFERENCIAS!$D$65),REFERENCIAS!$B$65, "Revisar"))))</f>
        <v>#REF!</v>
      </c>
      <c r="AD3909" s="94" t="e">
        <f ca="1">VLOOKUP(AC3909,REFERENCIAS!$B$62:$G$65,4,FALSE)</f>
        <v>#REF!</v>
      </c>
    </row>
    <row r="3910" spans="1:30" ht="17.25" x14ac:dyDescent="0.25">
      <c r="A3910" s="74"/>
      <c r="B3910" s="19"/>
      <c r="C3910" s="19"/>
      <c r="D3910" s="50"/>
      <c r="E3910" s="73"/>
      <c r="F3910" s="74"/>
      <c r="G3910" s="9"/>
      <c r="H3910" s="48"/>
      <c r="I3910" s="49">
        <f t="shared" ca="1" si="240"/>
        <v>2022</v>
      </c>
      <c r="J3910" s="22">
        <f t="shared" ca="1" si="241"/>
        <v>1</v>
      </c>
      <c r="K3910" s="19"/>
      <c r="L3910" s="73"/>
      <c r="M3910" s="74"/>
      <c r="N3910" s="19"/>
      <c r="O3910" s="73"/>
      <c r="P3910" s="82">
        <v>1</v>
      </c>
      <c r="Q3910" s="24">
        <v>1</v>
      </c>
      <c r="R3910" s="81">
        <f t="shared" ref="R3910:R3973" si="242">+Q3910/P3910</f>
        <v>1</v>
      </c>
      <c r="S3910" s="87"/>
      <c r="T3910" s="19"/>
      <c r="U3910" s="25"/>
      <c r="V3910" s="25"/>
      <c r="W3910" s="81"/>
      <c r="X3910" s="91" t="e">
        <f ca="1">+VLOOKUP(#REF!,REFERENCIAS!$C:$D,2,0)*VLOOKUP(#REF!,PONDERADORES!A:P,IF(AND(INFORMACION!$T3910='REFERENCIAS RIESGO'!$C$36,INFORMACION!$F3910=REFERENCIAS!$C$24),16,IF(INFORMACION!$T3910='REFERENCIAS RIESGO'!$C$36,13,IF(INFORMACION!$F3910=REFERENCIAS!$C$24,10,7))),0)+VLOOKUP(K3910,REFERENCIAS!$C:$D,2,0)*VLOOKUP($K$2,PONDERADORES!A:P,IF(AND(INFORMACION!$T3910='REFERENCIAS RIESGO'!$C$36,INFORMACION!$F3910=REFERENCIAS!$C$24),16,IF(INFORMACION!$T3910='REFERENCIAS RIESGO'!$C$36,13,IF(INFORMACION!$F3910=REFERENCIAS!$C$24,10,7))),0)+VLOOKUP(L3910,REFERENCIAS!$C:$D,2,0)*VLOOKUP($L$2,PONDERADORES!A:P,IF(AND(INFORMACION!$T3910='REFERENCIAS RIESGO'!$C$36,INFORMACION!$F3910=REFERENCIAS!$C$24),16,IF(INFORMACION!$T3910='REFERENCIAS RIESGO'!$C$36,13,IF(INFORMACION!$F3910=REFERENCIAS!$C$24,10,7))),0)+VLOOKUP(F3910,REFERENCIAS!$C:$D,2,0)*VLOOKUP($F$2,PONDERADORES!A:P,IF(AND(INFORMACION!$T3910='REFERENCIAS RIESGO'!$C$36,INFORMACION!$F3910=REFERENCIAS!$C$24),16,IF(INFORMACION!$T3910='REFERENCIAS RIESGO'!$C$36,13,IF(INFORMACION!$F3910=REFERENCIAS!$C$24,10,7))),0)+VLOOKUP(T3910,REFERENCIAS!$C:$D,2,0)*VLOOKUP($T$2,PONDERADORES!A:P,IF(AND(INFORMACION!$T3910='REFERENCIAS RIESGO'!$C$36,INFORMACION!$F3910=REFERENCIAS!$C$24),16,IF(INFORMACION!$T3910='REFERENCIAS RIESGO'!$C$36,13,IF(INFORMACION!$F3910=REFERENCIAS!$C$24,10,7))),0)+VLOOKUP(IF(J3910&lt;=0.2,0.2,IF(AND(J3910&gt;0.2,J3910&lt;=0.4),0.4,IF(AND(J3910&gt;0.4,J3910&lt;=0.6),0.6,IF(AND(J3910&gt;0.6,J3910&lt;=0.8),0.8,IF(AND(J3910&gt;0.8,J3910&lt;=1),1))))),REFERENCIAS!$C:$D,2,0)*VLOOKUP($J$2,PONDERADORES!A:P,IF(AND(INFORMACION!$T3910='REFERENCIAS RIESGO'!$C$36,INFORMACION!$F3910=REFERENCIAS!$C$24),16,IF(INFORMACION!$T3910='REFERENCIAS RIESGO'!$C$36,13,IF(INFORMACION!$F3910=REFERENCIAS!$C$24,10,7))),0)</f>
        <v>#REF!</v>
      </c>
      <c r="Y3910" s="68">
        <f>+VLOOKUP(M3910,REFERENCIAS!$C:$D,2,0)*VLOOKUP($M$2,PONDERADORES!$A$7:$G$9,7,0)+VLOOKUP(N3910,REFERENCIAS!$C:$D,2,0)*VLOOKUP($N$2,PONDERADORES!$A$7:$G$9,7,0)+VLOOKUP(O3910,REFERENCIAS!$C:$D,2,0)*VLOOKUP($O$2,PONDERADORES!$A$7:$G$9,7,0)</f>
        <v>0.2</v>
      </c>
      <c r="Z3910" s="2">
        <f>+VLOOKUP(IF(R3910&lt;0.1,0,IF(AND(R3910&gt;=0.1,R3910&lt;0.2),0.1,IF(AND(R3910&gt;=0.2,R3910&lt;0.3),0.2,IF(R3910&gt;0.3,0.3,)))),REFERENCIAS!$C:$D,2,0)*VLOOKUP($R$2,PONDERADORES!$A$11:$G$11,7,0)</f>
        <v>15</v>
      </c>
      <c r="AA3910" s="92"/>
      <c r="AB3910" s="95" t="e">
        <f t="shared" ref="AB3910:AB3973" ca="1" si="243">+X3910+Y3910+Z3910</f>
        <v>#REF!</v>
      </c>
      <c r="AC3910" s="23" t="e">
        <f ca="1">IF(AB3910&gt;REFERENCIAS!$C$62,REFERENCIAS!$B$62,IF(AND(AB3910&gt;=REFERENCIAS!$C$63,AB3910&lt;REFERENCIAS!$D$63),REFERENCIAS!$B$63,IF(AND(AB3910&gt;REFERENCIAS!$C$64,AB3910&lt;=REFERENCIAS!$D$64),REFERENCIAS!$B$64,IF(AND(AB3910&gt;=REFERENCIAS!$C$65,AB3910&lt;REFERENCIAS!$D$65),REFERENCIAS!$B$65, "Revisar"))))</f>
        <v>#REF!</v>
      </c>
      <c r="AD3910" s="94" t="e">
        <f ca="1">VLOOKUP(AC3910,REFERENCIAS!$B$62:$G$65,4,FALSE)</f>
        <v>#REF!</v>
      </c>
    </row>
    <row r="3911" spans="1:30" ht="17.25" x14ac:dyDescent="0.25">
      <c r="A3911" s="74"/>
      <c r="B3911" s="19"/>
      <c r="C3911" s="19"/>
      <c r="D3911" s="50"/>
      <c r="E3911" s="73"/>
      <c r="F3911" s="74"/>
      <c r="G3911" s="9"/>
      <c r="H3911" s="48"/>
      <c r="I3911" s="49">
        <f t="shared" ca="1" si="240"/>
        <v>2022</v>
      </c>
      <c r="J3911" s="22">
        <f t="shared" ca="1" si="241"/>
        <v>1</v>
      </c>
      <c r="K3911" s="19"/>
      <c r="L3911" s="73"/>
      <c r="M3911" s="74"/>
      <c r="N3911" s="19"/>
      <c r="O3911" s="73"/>
      <c r="P3911" s="82">
        <v>1</v>
      </c>
      <c r="Q3911" s="24">
        <v>1</v>
      </c>
      <c r="R3911" s="81">
        <f t="shared" si="242"/>
        <v>1</v>
      </c>
      <c r="S3911" s="87"/>
      <c r="T3911" s="19"/>
      <c r="U3911" s="25"/>
      <c r="V3911" s="25"/>
      <c r="W3911" s="81"/>
      <c r="X3911" s="91" t="e">
        <f ca="1">+VLOOKUP(#REF!,REFERENCIAS!$C:$D,2,0)*VLOOKUP(#REF!,PONDERADORES!A:P,IF(AND(INFORMACION!$T3911='REFERENCIAS RIESGO'!$C$36,INFORMACION!$F3911=REFERENCIAS!$C$24),16,IF(INFORMACION!$T3911='REFERENCIAS RIESGO'!$C$36,13,IF(INFORMACION!$F3911=REFERENCIAS!$C$24,10,7))),0)+VLOOKUP(K3911,REFERENCIAS!$C:$D,2,0)*VLOOKUP($K$2,PONDERADORES!A:P,IF(AND(INFORMACION!$T3911='REFERENCIAS RIESGO'!$C$36,INFORMACION!$F3911=REFERENCIAS!$C$24),16,IF(INFORMACION!$T3911='REFERENCIAS RIESGO'!$C$36,13,IF(INFORMACION!$F3911=REFERENCIAS!$C$24,10,7))),0)+VLOOKUP(L3911,REFERENCIAS!$C:$D,2,0)*VLOOKUP($L$2,PONDERADORES!A:P,IF(AND(INFORMACION!$T3911='REFERENCIAS RIESGO'!$C$36,INFORMACION!$F3911=REFERENCIAS!$C$24),16,IF(INFORMACION!$T3911='REFERENCIAS RIESGO'!$C$36,13,IF(INFORMACION!$F3911=REFERENCIAS!$C$24,10,7))),0)+VLOOKUP(F3911,REFERENCIAS!$C:$D,2,0)*VLOOKUP($F$2,PONDERADORES!A:P,IF(AND(INFORMACION!$T3911='REFERENCIAS RIESGO'!$C$36,INFORMACION!$F3911=REFERENCIAS!$C$24),16,IF(INFORMACION!$T3911='REFERENCIAS RIESGO'!$C$36,13,IF(INFORMACION!$F3911=REFERENCIAS!$C$24,10,7))),0)+VLOOKUP(T3911,REFERENCIAS!$C:$D,2,0)*VLOOKUP($T$2,PONDERADORES!A:P,IF(AND(INFORMACION!$T3911='REFERENCIAS RIESGO'!$C$36,INFORMACION!$F3911=REFERENCIAS!$C$24),16,IF(INFORMACION!$T3911='REFERENCIAS RIESGO'!$C$36,13,IF(INFORMACION!$F3911=REFERENCIAS!$C$24,10,7))),0)+VLOOKUP(IF(J3911&lt;=0.2,0.2,IF(AND(J3911&gt;0.2,J3911&lt;=0.4),0.4,IF(AND(J3911&gt;0.4,J3911&lt;=0.6),0.6,IF(AND(J3911&gt;0.6,J3911&lt;=0.8),0.8,IF(AND(J3911&gt;0.8,J3911&lt;=1),1))))),REFERENCIAS!$C:$D,2,0)*VLOOKUP($J$2,PONDERADORES!A:P,IF(AND(INFORMACION!$T3911='REFERENCIAS RIESGO'!$C$36,INFORMACION!$F3911=REFERENCIAS!$C$24),16,IF(INFORMACION!$T3911='REFERENCIAS RIESGO'!$C$36,13,IF(INFORMACION!$F3911=REFERENCIAS!$C$24,10,7))),0)</f>
        <v>#REF!</v>
      </c>
      <c r="Y3911" s="68">
        <f>+VLOOKUP(M3911,REFERENCIAS!$C:$D,2,0)*VLOOKUP($M$2,PONDERADORES!$A$7:$G$9,7,0)+VLOOKUP(N3911,REFERENCIAS!$C:$D,2,0)*VLOOKUP($N$2,PONDERADORES!$A$7:$G$9,7,0)+VLOOKUP(O3911,REFERENCIAS!$C:$D,2,0)*VLOOKUP($O$2,PONDERADORES!$A$7:$G$9,7,0)</f>
        <v>0.2</v>
      </c>
      <c r="Z3911" s="2">
        <f>+VLOOKUP(IF(R3911&lt;0.1,0,IF(AND(R3911&gt;=0.1,R3911&lt;0.2),0.1,IF(AND(R3911&gt;=0.2,R3911&lt;0.3),0.2,IF(R3911&gt;0.3,0.3,)))),REFERENCIAS!$C:$D,2,0)*VLOOKUP($R$2,PONDERADORES!$A$11:$G$11,7,0)</f>
        <v>15</v>
      </c>
      <c r="AA3911" s="92"/>
      <c r="AB3911" s="95" t="e">
        <f t="shared" ca="1" si="243"/>
        <v>#REF!</v>
      </c>
      <c r="AC3911" s="23" t="e">
        <f ca="1">IF(AB3911&gt;REFERENCIAS!$C$62,REFERENCIAS!$B$62,IF(AND(AB3911&gt;=REFERENCIAS!$C$63,AB3911&lt;REFERENCIAS!$D$63),REFERENCIAS!$B$63,IF(AND(AB3911&gt;REFERENCIAS!$C$64,AB3911&lt;=REFERENCIAS!$D$64),REFERENCIAS!$B$64,IF(AND(AB3911&gt;=REFERENCIAS!$C$65,AB3911&lt;REFERENCIAS!$D$65),REFERENCIAS!$B$65, "Revisar"))))</f>
        <v>#REF!</v>
      </c>
      <c r="AD3911" s="94" t="e">
        <f ca="1">VLOOKUP(AC3911,REFERENCIAS!$B$62:$G$65,4,FALSE)</f>
        <v>#REF!</v>
      </c>
    </row>
    <row r="3912" spans="1:30" ht="17.25" x14ac:dyDescent="0.25">
      <c r="A3912" s="74"/>
      <c r="B3912" s="19"/>
      <c r="C3912" s="19"/>
      <c r="D3912" s="50"/>
      <c r="E3912" s="73"/>
      <c r="F3912" s="74"/>
      <c r="G3912" s="9"/>
      <c r="H3912" s="48"/>
      <c r="I3912" s="49">
        <f t="shared" ca="1" si="240"/>
        <v>2022</v>
      </c>
      <c r="J3912" s="22">
        <f t="shared" ca="1" si="241"/>
        <v>1</v>
      </c>
      <c r="K3912" s="19"/>
      <c r="L3912" s="73"/>
      <c r="M3912" s="74"/>
      <c r="N3912" s="19"/>
      <c r="O3912" s="73"/>
      <c r="P3912" s="82">
        <v>1</v>
      </c>
      <c r="Q3912" s="24">
        <v>1</v>
      </c>
      <c r="R3912" s="81">
        <f t="shared" si="242"/>
        <v>1</v>
      </c>
      <c r="S3912" s="87"/>
      <c r="T3912" s="19"/>
      <c r="U3912" s="25"/>
      <c r="V3912" s="25"/>
      <c r="W3912" s="81"/>
      <c r="X3912" s="91" t="e">
        <f ca="1">+VLOOKUP(#REF!,REFERENCIAS!$C:$D,2,0)*VLOOKUP(#REF!,PONDERADORES!A:P,IF(AND(INFORMACION!$T3912='REFERENCIAS RIESGO'!$C$36,INFORMACION!$F3912=REFERENCIAS!$C$24),16,IF(INFORMACION!$T3912='REFERENCIAS RIESGO'!$C$36,13,IF(INFORMACION!$F3912=REFERENCIAS!$C$24,10,7))),0)+VLOOKUP(K3912,REFERENCIAS!$C:$D,2,0)*VLOOKUP($K$2,PONDERADORES!A:P,IF(AND(INFORMACION!$T3912='REFERENCIAS RIESGO'!$C$36,INFORMACION!$F3912=REFERENCIAS!$C$24),16,IF(INFORMACION!$T3912='REFERENCIAS RIESGO'!$C$36,13,IF(INFORMACION!$F3912=REFERENCIAS!$C$24,10,7))),0)+VLOOKUP(L3912,REFERENCIAS!$C:$D,2,0)*VLOOKUP($L$2,PONDERADORES!A:P,IF(AND(INFORMACION!$T3912='REFERENCIAS RIESGO'!$C$36,INFORMACION!$F3912=REFERENCIAS!$C$24),16,IF(INFORMACION!$T3912='REFERENCIAS RIESGO'!$C$36,13,IF(INFORMACION!$F3912=REFERENCIAS!$C$24,10,7))),0)+VLOOKUP(F3912,REFERENCIAS!$C:$D,2,0)*VLOOKUP($F$2,PONDERADORES!A:P,IF(AND(INFORMACION!$T3912='REFERENCIAS RIESGO'!$C$36,INFORMACION!$F3912=REFERENCIAS!$C$24),16,IF(INFORMACION!$T3912='REFERENCIAS RIESGO'!$C$36,13,IF(INFORMACION!$F3912=REFERENCIAS!$C$24,10,7))),0)+VLOOKUP(T3912,REFERENCIAS!$C:$D,2,0)*VLOOKUP($T$2,PONDERADORES!A:P,IF(AND(INFORMACION!$T3912='REFERENCIAS RIESGO'!$C$36,INFORMACION!$F3912=REFERENCIAS!$C$24),16,IF(INFORMACION!$T3912='REFERENCIAS RIESGO'!$C$36,13,IF(INFORMACION!$F3912=REFERENCIAS!$C$24,10,7))),0)+VLOOKUP(IF(J3912&lt;=0.2,0.2,IF(AND(J3912&gt;0.2,J3912&lt;=0.4),0.4,IF(AND(J3912&gt;0.4,J3912&lt;=0.6),0.6,IF(AND(J3912&gt;0.6,J3912&lt;=0.8),0.8,IF(AND(J3912&gt;0.8,J3912&lt;=1),1))))),REFERENCIAS!$C:$D,2,0)*VLOOKUP($J$2,PONDERADORES!A:P,IF(AND(INFORMACION!$T3912='REFERENCIAS RIESGO'!$C$36,INFORMACION!$F3912=REFERENCIAS!$C$24),16,IF(INFORMACION!$T3912='REFERENCIAS RIESGO'!$C$36,13,IF(INFORMACION!$F3912=REFERENCIAS!$C$24,10,7))),0)</f>
        <v>#REF!</v>
      </c>
      <c r="Y3912" s="68">
        <f>+VLOOKUP(M3912,REFERENCIAS!$C:$D,2,0)*VLOOKUP($M$2,PONDERADORES!$A$7:$G$9,7,0)+VLOOKUP(N3912,REFERENCIAS!$C:$D,2,0)*VLOOKUP($N$2,PONDERADORES!$A$7:$G$9,7,0)+VLOOKUP(O3912,REFERENCIAS!$C:$D,2,0)*VLOOKUP($O$2,PONDERADORES!$A$7:$G$9,7,0)</f>
        <v>0.2</v>
      </c>
      <c r="Z3912" s="2">
        <f>+VLOOKUP(IF(R3912&lt;0.1,0,IF(AND(R3912&gt;=0.1,R3912&lt;0.2),0.1,IF(AND(R3912&gt;=0.2,R3912&lt;0.3),0.2,IF(R3912&gt;0.3,0.3,)))),REFERENCIAS!$C:$D,2,0)*VLOOKUP($R$2,PONDERADORES!$A$11:$G$11,7,0)</f>
        <v>15</v>
      </c>
      <c r="AA3912" s="92"/>
      <c r="AB3912" s="95" t="e">
        <f t="shared" ca="1" si="243"/>
        <v>#REF!</v>
      </c>
      <c r="AC3912" s="23" t="e">
        <f ca="1">IF(AB3912&gt;REFERENCIAS!$C$62,REFERENCIAS!$B$62,IF(AND(AB3912&gt;=REFERENCIAS!$C$63,AB3912&lt;REFERENCIAS!$D$63),REFERENCIAS!$B$63,IF(AND(AB3912&gt;REFERENCIAS!$C$64,AB3912&lt;=REFERENCIAS!$D$64),REFERENCIAS!$B$64,IF(AND(AB3912&gt;=REFERENCIAS!$C$65,AB3912&lt;REFERENCIAS!$D$65),REFERENCIAS!$B$65, "Revisar"))))</f>
        <v>#REF!</v>
      </c>
      <c r="AD3912" s="94" t="e">
        <f ca="1">VLOOKUP(AC3912,REFERENCIAS!$B$62:$G$65,4,FALSE)</f>
        <v>#REF!</v>
      </c>
    </row>
    <row r="3913" spans="1:30" ht="17.25" x14ac:dyDescent="0.25">
      <c r="A3913" s="74"/>
      <c r="B3913" s="19"/>
      <c r="C3913" s="19"/>
      <c r="D3913" s="50"/>
      <c r="E3913" s="73"/>
      <c r="F3913" s="74"/>
      <c r="G3913" s="9"/>
      <c r="H3913" s="48"/>
      <c r="I3913" s="49">
        <f t="shared" ca="1" si="240"/>
        <v>2022</v>
      </c>
      <c r="J3913" s="22">
        <f t="shared" ca="1" si="241"/>
        <v>1</v>
      </c>
      <c r="K3913" s="19"/>
      <c r="L3913" s="73"/>
      <c r="M3913" s="74"/>
      <c r="N3913" s="19"/>
      <c r="O3913" s="73"/>
      <c r="P3913" s="82">
        <v>1</v>
      </c>
      <c r="Q3913" s="24">
        <v>1</v>
      </c>
      <c r="R3913" s="81">
        <f t="shared" si="242"/>
        <v>1</v>
      </c>
      <c r="S3913" s="87"/>
      <c r="T3913" s="19"/>
      <c r="U3913" s="25"/>
      <c r="V3913" s="25"/>
      <c r="W3913" s="81"/>
      <c r="X3913" s="91" t="e">
        <f ca="1">+VLOOKUP(#REF!,REFERENCIAS!$C:$D,2,0)*VLOOKUP(#REF!,PONDERADORES!A:P,IF(AND(INFORMACION!$T3913='REFERENCIAS RIESGO'!$C$36,INFORMACION!$F3913=REFERENCIAS!$C$24),16,IF(INFORMACION!$T3913='REFERENCIAS RIESGO'!$C$36,13,IF(INFORMACION!$F3913=REFERENCIAS!$C$24,10,7))),0)+VLOOKUP(K3913,REFERENCIAS!$C:$D,2,0)*VLOOKUP($K$2,PONDERADORES!A:P,IF(AND(INFORMACION!$T3913='REFERENCIAS RIESGO'!$C$36,INFORMACION!$F3913=REFERENCIAS!$C$24),16,IF(INFORMACION!$T3913='REFERENCIAS RIESGO'!$C$36,13,IF(INFORMACION!$F3913=REFERENCIAS!$C$24,10,7))),0)+VLOOKUP(L3913,REFERENCIAS!$C:$D,2,0)*VLOOKUP($L$2,PONDERADORES!A:P,IF(AND(INFORMACION!$T3913='REFERENCIAS RIESGO'!$C$36,INFORMACION!$F3913=REFERENCIAS!$C$24),16,IF(INFORMACION!$T3913='REFERENCIAS RIESGO'!$C$36,13,IF(INFORMACION!$F3913=REFERENCIAS!$C$24,10,7))),0)+VLOOKUP(F3913,REFERENCIAS!$C:$D,2,0)*VLOOKUP($F$2,PONDERADORES!A:P,IF(AND(INFORMACION!$T3913='REFERENCIAS RIESGO'!$C$36,INFORMACION!$F3913=REFERENCIAS!$C$24),16,IF(INFORMACION!$T3913='REFERENCIAS RIESGO'!$C$36,13,IF(INFORMACION!$F3913=REFERENCIAS!$C$24,10,7))),0)+VLOOKUP(T3913,REFERENCIAS!$C:$D,2,0)*VLOOKUP($T$2,PONDERADORES!A:P,IF(AND(INFORMACION!$T3913='REFERENCIAS RIESGO'!$C$36,INFORMACION!$F3913=REFERENCIAS!$C$24),16,IF(INFORMACION!$T3913='REFERENCIAS RIESGO'!$C$36,13,IF(INFORMACION!$F3913=REFERENCIAS!$C$24,10,7))),0)+VLOOKUP(IF(J3913&lt;=0.2,0.2,IF(AND(J3913&gt;0.2,J3913&lt;=0.4),0.4,IF(AND(J3913&gt;0.4,J3913&lt;=0.6),0.6,IF(AND(J3913&gt;0.6,J3913&lt;=0.8),0.8,IF(AND(J3913&gt;0.8,J3913&lt;=1),1))))),REFERENCIAS!$C:$D,2,0)*VLOOKUP($J$2,PONDERADORES!A:P,IF(AND(INFORMACION!$T3913='REFERENCIAS RIESGO'!$C$36,INFORMACION!$F3913=REFERENCIAS!$C$24),16,IF(INFORMACION!$T3913='REFERENCIAS RIESGO'!$C$36,13,IF(INFORMACION!$F3913=REFERENCIAS!$C$24,10,7))),0)</f>
        <v>#REF!</v>
      </c>
      <c r="Y3913" s="68">
        <f>+VLOOKUP(M3913,REFERENCIAS!$C:$D,2,0)*VLOOKUP($M$2,PONDERADORES!$A$7:$G$9,7,0)+VLOOKUP(N3913,REFERENCIAS!$C:$D,2,0)*VLOOKUP($N$2,PONDERADORES!$A$7:$G$9,7,0)+VLOOKUP(O3913,REFERENCIAS!$C:$D,2,0)*VLOOKUP($O$2,PONDERADORES!$A$7:$G$9,7,0)</f>
        <v>0.2</v>
      </c>
      <c r="Z3913" s="2">
        <f>+VLOOKUP(IF(R3913&lt;0.1,0,IF(AND(R3913&gt;=0.1,R3913&lt;0.2),0.1,IF(AND(R3913&gt;=0.2,R3913&lt;0.3),0.2,IF(R3913&gt;0.3,0.3,)))),REFERENCIAS!$C:$D,2,0)*VLOOKUP($R$2,PONDERADORES!$A$11:$G$11,7,0)</f>
        <v>15</v>
      </c>
      <c r="AA3913" s="92"/>
      <c r="AB3913" s="95" t="e">
        <f t="shared" ca="1" si="243"/>
        <v>#REF!</v>
      </c>
      <c r="AC3913" s="23" t="e">
        <f ca="1">IF(AB3913&gt;REFERENCIAS!$C$62,REFERENCIAS!$B$62,IF(AND(AB3913&gt;=REFERENCIAS!$C$63,AB3913&lt;REFERENCIAS!$D$63),REFERENCIAS!$B$63,IF(AND(AB3913&gt;REFERENCIAS!$C$64,AB3913&lt;=REFERENCIAS!$D$64),REFERENCIAS!$B$64,IF(AND(AB3913&gt;=REFERENCIAS!$C$65,AB3913&lt;REFERENCIAS!$D$65),REFERENCIAS!$B$65, "Revisar"))))</f>
        <v>#REF!</v>
      </c>
      <c r="AD3913" s="94" t="e">
        <f ca="1">VLOOKUP(AC3913,REFERENCIAS!$B$62:$G$65,4,FALSE)</f>
        <v>#REF!</v>
      </c>
    </row>
    <row r="3914" spans="1:30" ht="17.25" x14ac:dyDescent="0.25">
      <c r="A3914" s="74"/>
      <c r="B3914" s="19"/>
      <c r="C3914" s="19"/>
      <c r="D3914" s="50"/>
      <c r="E3914" s="73"/>
      <c r="F3914" s="74"/>
      <c r="G3914" s="9"/>
      <c r="H3914" s="48"/>
      <c r="I3914" s="49">
        <f t="shared" ca="1" si="240"/>
        <v>2022</v>
      </c>
      <c r="J3914" s="22">
        <f t="shared" ca="1" si="241"/>
        <v>1</v>
      </c>
      <c r="K3914" s="19"/>
      <c r="L3914" s="73"/>
      <c r="M3914" s="74"/>
      <c r="N3914" s="19"/>
      <c r="O3914" s="73"/>
      <c r="P3914" s="82">
        <v>1</v>
      </c>
      <c r="Q3914" s="24">
        <v>1</v>
      </c>
      <c r="R3914" s="81">
        <f t="shared" si="242"/>
        <v>1</v>
      </c>
      <c r="S3914" s="87"/>
      <c r="T3914" s="19"/>
      <c r="U3914" s="25"/>
      <c r="V3914" s="25"/>
      <c r="W3914" s="81"/>
      <c r="X3914" s="91" t="e">
        <f ca="1">+VLOOKUP(#REF!,REFERENCIAS!$C:$D,2,0)*VLOOKUP(#REF!,PONDERADORES!A:P,IF(AND(INFORMACION!$T3914='REFERENCIAS RIESGO'!$C$36,INFORMACION!$F3914=REFERENCIAS!$C$24),16,IF(INFORMACION!$T3914='REFERENCIAS RIESGO'!$C$36,13,IF(INFORMACION!$F3914=REFERENCIAS!$C$24,10,7))),0)+VLOOKUP(K3914,REFERENCIAS!$C:$D,2,0)*VLOOKUP($K$2,PONDERADORES!A:P,IF(AND(INFORMACION!$T3914='REFERENCIAS RIESGO'!$C$36,INFORMACION!$F3914=REFERENCIAS!$C$24),16,IF(INFORMACION!$T3914='REFERENCIAS RIESGO'!$C$36,13,IF(INFORMACION!$F3914=REFERENCIAS!$C$24,10,7))),0)+VLOOKUP(L3914,REFERENCIAS!$C:$D,2,0)*VLOOKUP($L$2,PONDERADORES!A:P,IF(AND(INFORMACION!$T3914='REFERENCIAS RIESGO'!$C$36,INFORMACION!$F3914=REFERENCIAS!$C$24),16,IF(INFORMACION!$T3914='REFERENCIAS RIESGO'!$C$36,13,IF(INFORMACION!$F3914=REFERENCIAS!$C$24,10,7))),0)+VLOOKUP(F3914,REFERENCIAS!$C:$D,2,0)*VLOOKUP($F$2,PONDERADORES!A:P,IF(AND(INFORMACION!$T3914='REFERENCIAS RIESGO'!$C$36,INFORMACION!$F3914=REFERENCIAS!$C$24),16,IF(INFORMACION!$T3914='REFERENCIAS RIESGO'!$C$36,13,IF(INFORMACION!$F3914=REFERENCIAS!$C$24,10,7))),0)+VLOOKUP(T3914,REFERENCIAS!$C:$D,2,0)*VLOOKUP($T$2,PONDERADORES!A:P,IF(AND(INFORMACION!$T3914='REFERENCIAS RIESGO'!$C$36,INFORMACION!$F3914=REFERENCIAS!$C$24),16,IF(INFORMACION!$T3914='REFERENCIAS RIESGO'!$C$36,13,IF(INFORMACION!$F3914=REFERENCIAS!$C$24,10,7))),0)+VLOOKUP(IF(J3914&lt;=0.2,0.2,IF(AND(J3914&gt;0.2,J3914&lt;=0.4),0.4,IF(AND(J3914&gt;0.4,J3914&lt;=0.6),0.6,IF(AND(J3914&gt;0.6,J3914&lt;=0.8),0.8,IF(AND(J3914&gt;0.8,J3914&lt;=1),1))))),REFERENCIAS!$C:$D,2,0)*VLOOKUP($J$2,PONDERADORES!A:P,IF(AND(INFORMACION!$T3914='REFERENCIAS RIESGO'!$C$36,INFORMACION!$F3914=REFERENCIAS!$C$24),16,IF(INFORMACION!$T3914='REFERENCIAS RIESGO'!$C$36,13,IF(INFORMACION!$F3914=REFERENCIAS!$C$24,10,7))),0)</f>
        <v>#REF!</v>
      </c>
      <c r="Y3914" s="68">
        <f>+VLOOKUP(M3914,REFERENCIAS!$C:$D,2,0)*VLOOKUP($M$2,PONDERADORES!$A$7:$G$9,7,0)+VLOOKUP(N3914,REFERENCIAS!$C:$D,2,0)*VLOOKUP($N$2,PONDERADORES!$A$7:$G$9,7,0)+VLOOKUP(O3914,REFERENCIAS!$C:$D,2,0)*VLOOKUP($O$2,PONDERADORES!$A$7:$G$9,7,0)</f>
        <v>0.2</v>
      </c>
      <c r="Z3914" s="2">
        <f>+VLOOKUP(IF(R3914&lt;0.1,0,IF(AND(R3914&gt;=0.1,R3914&lt;0.2),0.1,IF(AND(R3914&gt;=0.2,R3914&lt;0.3),0.2,IF(R3914&gt;0.3,0.3,)))),REFERENCIAS!$C:$D,2,0)*VLOOKUP($R$2,PONDERADORES!$A$11:$G$11,7,0)</f>
        <v>15</v>
      </c>
      <c r="AA3914" s="92"/>
      <c r="AB3914" s="95" t="e">
        <f t="shared" ca="1" si="243"/>
        <v>#REF!</v>
      </c>
      <c r="AC3914" s="23" t="e">
        <f ca="1">IF(AB3914&gt;REFERENCIAS!$C$62,REFERENCIAS!$B$62,IF(AND(AB3914&gt;=REFERENCIAS!$C$63,AB3914&lt;REFERENCIAS!$D$63),REFERENCIAS!$B$63,IF(AND(AB3914&gt;REFERENCIAS!$C$64,AB3914&lt;=REFERENCIAS!$D$64),REFERENCIAS!$B$64,IF(AND(AB3914&gt;=REFERENCIAS!$C$65,AB3914&lt;REFERENCIAS!$D$65),REFERENCIAS!$B$65, "Revisar"))))</f>
        <v>#REF!</v>
      </c>
      <c r="AD3914" s="94" t="e">
        <f ca="1">VLOOKUP(AC3914,REFERENCIAS!$B$62:$G$65,4,FALSE)</f>
        <v>#REF!</v>
      </c>
    </row>
    <row r="3915" spans="1:30" ht="17.25" x14ac:dyDescent="0.25">
      <c r="A3915" s="74"/>
      <c r="B3915" s="19"/>
      <c r="C3915" s="19"/>
      <c r="D3915" s="50"/>
      <c r="E3915" s="73"/>
      <c r="F3915" s="74"/>
      <c r="G3915" s="9"/>
      <c r="H3915" s="48"/>
      <c r="I3915" s="49">
        <f t="shared" ca="1" si="240"/>
        <v>2022</v>
      </c>
      <c r="J3915" s="22">
        <f t="shared" ca="1" si="241"/>
        <v>1</v>
      </c>
      <c r="K3915" s="19"/>
      <c r="L3915" s="73"/>
      <c r="M3915" s="74"/>
      <c r="N3915" s="19"/>
      <c r="O3915" s="73"/>
      <c r="P3915" s="82">
        <v>1</v>
      </c>
      <c r="Q3915" s="24">
        <v>1</v>
      </c>
      <c r="R3915" s="81">
        <f t="shared" si="242"/>
        <v>1</v>
      </c>
      <c r="S3915" s="87"/>
      <c r="T3915" s="19"/>
      <c r="U3915" s="25"/>
      <c r="V3915" s="25"/>
      <c r="W3915" s="81"/>
      <c r="X3915" s="91" t="e">
        <f ca="1">+VLOOKUP(#REF!,REFERENCIAS!$C:$D,2,0)*VLOOKUP(#REF!,PONDERADORES!A:P,IF(AND(INFORMACION!$T3915='REFERENCIAS RIESGO'!$C$36,INFORMACION!$F3915=REFERENCIAS!$C$24),16,IF(INFORMACION!$T3915='REFERENCIAS RIESGO'!$C$36,13,IF(INFORMACION!$F3915=REFERENCIAS!$C$24,10,7))),0)+VLOOKUP(K3915,REFERENCIAS!$C:$D,2,0)*VLOOKUP($K$2,PONDERADORES!A:P,IF(AND(INFORMACION!$T3915='REFERENCIAS RIESGO'!$C$36,INFORMACION!$F3915=REFERENCIAS!$C$24),16,IF(INFORMACION!$T3915='REFERENCIAS RIESGO'!$C$36,13,IF(INFORMACION!$F3915=REFERENCIAS!$C$24,10,7))),0)+VLOOKUP(L3915,REFERENCIAS!$C:$D,2,0)*VLOOKUP($L$2,PONDERADORES!A:P,IF(AND(INFORMACION!$T3915='REFERENCIAS RIESGO'!$C$36,INFORMACION!$F3915=REFERENCIAS!$C$24),16,IF(INFORMACION!$T3915='REFERENCIAS RIESGO'!$C$36,13,IF(INFORMACION!$F3915=REFERENCIAS!$C$24,10,7))),0)+VLOOKUP(F3915,REFERENCIAS!$C:$D,2,0)*VLOOKUP($F$2,PONDERADORES!A:P,IF(AND(INFORMACION!$T3915='REFERENCIAS RIESGO'!$C$36,INFORMACION!$F3915=REFERENCIAS!$C$24),16,IF(INFORMACION!$T3915='REFERENCIAS RIESGO'!$C$36,13,IF(INFORMACION!$F3915=REFERENCIAS!$C$24,10,7))),0)+VLOOKUP(T3915,REFERENCIAS!$C:$D,2,0)*VLOOKUP($T$2,PONDERADORES!A:P,IF(AND(INFORMACION!$T3915='REFERENCIAS RIESGO'!$C$36,INFORMACION!$F3915=REFERENCIAS!$C$24),16,IF(INFORMACION!$T3915='REFERENCIAS RIESGO'!$C$36,13,IF(INFORMACION!$F3915=REFERENCIAS!$C$24,10,7))),0)+VLOOKUP(IF(J3915&lt;=0.2,0.2,IF(AND(J3915&gt;0.2,J3915&lt;=0.4),0.4,IF(AND(J3915&gt;0.4,J3915&lt;=0.6),0.6,IF(AND(J3915&gt;0.6,J3915&lt;=0.8),0.8,IF(AND(J3915&gt;0.8,J3915&lt;=1),1))))),REFERENCIAS!$C:$D,2,0)*VLOOKUP($J$2,PONDERADORES!A:P,IF(AND(INFORMACION!$T3915='REFERENCIAS RIESGO'!$C$36,INFORMACION!$F3915=REFERENCIAS!$C$24),16,IF(INFORMACION!$T3915='REFERENCIAS RIESGO'!$C$36,13,IF(INFORMACION!$F3915=REFERENCIAS!$C$24,10,7))),0)</f>
        <v>#REF!</v>
      </c>
      <c r="Y3915" s="68">
        <f>+VLOOKUP(M3915,REFERENCIAS!$C:$D,2,0)*VLOOKUP($M$2,PONDERADORES!$A$7:$G$9,7,0)+VLOOKUP(N3915,REFERENCIAS!$C:$D,2,0)*VLOOKUP($N$2,PONDERADORES!$A$7:$G$9,7,0)+VLOOKUP(O3915,REFERENCIAS!$C:$D,2,0)*VLOOKUP($O$2,PONDERADORES!$A$7:$G$9,7,0)</f>
        <v>0.2</v>
      </c>
      <c r="Z3915" s="2">
        <f>+VLOOKUP(IF(R3915&lt;0.1,0,IF(AND(R3915&gt;=0.1,R3915&lt;0.2),0.1,IF(AND(R3915&gt;=0.2,R3915&lt;0.3),0.2,IF(R3915&gt;0.3,0.3,)))),REFERENCIAS!$C:$D,2,0)*VLOOKUP($R$2,PONDERADORES!$A$11:$G$11,7,0)</f>
        <v>15</v>
      </c>
      <c r="AA3915" s="92"/>
      <c r="AB3915" s="95" t="e">
        <f t="shared" ca="1" si="243"/>
        <v>#REF!</v>
      </c>
      <c r="AC3915" s="23" t="e">
        <f ca="1">IF(AB3915&gt;REFERENCIAS!$C$62,REFERENCIAS!$B$62,IF(AND(AB3915&gt;=REFERENCIAS!$C$63,AB3915&lt;REFERENCIAS!$D$63),REFERENCIAS!$B$63,IF(AND(AB3915&gt;REFERENCIAS!$C$64,AB3915&lt;=REFERENCIAS!$D$64),REFERENCIAS!$B$64,IF(AND(AB3915&gt;=REFERENCIAS!$C$65,AB3915&lt;REFERENCIAS!$D$65),REFERENCIAS!$B$65, "Revisar"))))</f>
        <v>#REF!</v>
      </c>
      <c r="AD3915" s="94" t="e">
        <f ca="1">VLOOKUP(AC3915,REFERENCIAS!$B$62:$G$65,4,FALSE)</f>
        <v>#REF!</v>
      </c>
    </row>
    <row r="3916" spans="1:30" ht="17.25" x14ac:dyDescent="0.25">
      <c r="A3916" s="74"/>
      <c r="B3916" s="19"/>
      <c r="C3916" s="19"/>
      <c r="D3916" s="50"/>
      <c r="E3916" s="73"/>
      <c r="F3916" s="74"/>
      <c r="G3916" s="9"/>
      <c r="H3916" s="48"/>
      <c r="I3916" s="49">
        <f t="shared" ca="1" si="240"/>
        <v>2022</v>
      </c>
      <c r="J3916" s="22">
        <f t="shared" ca="1" si="241"/>
        <v>1</v>
      </c>
      <c r="K3916" s="19"/>
      <c r="L3916" s="73"/>
      <c r="M3916" s="74"/>
      <c r="N3916" s="19"/>
      <c r="O3916" s="73"/>
      <c r="P3916" s="82">
        <v>1</v>
      </c>
      <c r="Q3916" s="24">
        <v>1</v>
      </c>
      <c r="R3916" s="81">
        <f t="shared" si="242"/>
        <v>1</v>
      </c>
      <c r="S3916" s="87"/>
      <c r="T3916" s="19"/>
      <c r="U3916" s="25"/>
      <c r="V3916" s="25"/>
      <c r="W3916" s="81"/>
      <c r="X3916" s="91" t="e">
        <f ca="1">+VLOOKUP(#REF!,REFERENCIAS!$C:$D,2,0)*VLOOKUP(#REF!,PONDERADORES!A:P,IF(AND(INFORMACION!$T3916='REFERENCIAS RIESGO'!$C$36,INFORMACION!$F3916=REFERENCIAS!$C$24),16,IF(INFORMACION!$T3916='REFERENCIAS RIESGO'!$C$36,13,IF(INFORMACION!$F3916=REFERENCIAS!$C$24,10,7))),0)+VLOOKUP(K3916,REFERENCIAS!$C:$D,2,0)*VLOOKUP($K$2,PONDERADORES!A:P,IF(AND(INFORMACION!$T3916='REFERENCIAS RIESGO'!$C$36,INFORMACION!$F3916=REFERENCIAS!$C$24),16,IF(INFORMACION!$T3916='REFERENCIAS RIESGO'!$C$36,13,IF(INFORMACION!$F3916=REFERENCIAS!$C$24,10,7))),0)+VLOOKUP(L3916,REFERENCIAS!$C:$D,2,0)*VLOOKUP($L$2,PONDERADORES!A:P,IF(AND(INFORMACION!$T3916='REFERENCIAS RIESGO'!$C$36,INFORMACION!$F3916=REFERENCIAS!$C$24),16,IF(INFORMACION!$T3916='REFERENCIAS RIESGO'!$C$36,13,IF(INFORMACION!$F3916=REFERENCIAS!$C$24,10,7))),0)+VLOOKUP(F3916,REFERENCIAS!$C:$D,2,0)*VLOOKUP($F$2,PONDERADORES!A:P,IF(AND(INFORMACION!$T3916='REFERENCIAS RIESGO'!$C$36,INFORMACION!$F3916=REFERENCIAS!$C$24),16,IF(INFORMACION!$T3916='REFERENCIAS RIESGO'!$C$36,13,IF(INFORMACION!$F3916=REFERENCIAS!$C$24,10,7))),0)+VLOOKUP(T3916,REFERENCIAS!$C:$D,2,0)*VLOOKUP($T$2,PONDERADORES!A:P,IF(AND(INFORMACION!$T3916='REFERENCIAS RIESGO'!$C$36,INFORMACION!$F3916=REFERENCIAS!$C$24),16,IF(INFORMACION!$T3916='REFERENCIAS RIESGO'!$C$36,13,IF(INFORMACION!$F3916=REFERENCIAS!$C$24,10,7))),0)+VLOOKUP(IF(J3916&lt;=0.2,0.2,IF(AND(J3916&gt;0.2,J3916&lt;=0.4),0.4,IF(AND(J3916&gt;0.4,J3916&lt;=0.6),0.6,IF(AND(J3916&gt;0.6,J3916&lt;=0.8),0.8,IF(AND(J3916&gt;0.8,J3916&lt;=1),1))))),REFERENCIAS!$C:$D,2,0)*VLOOKUP($J$2,PONDERADORES!A:P,IF(AND(INFORMACION!$T3916='REFERENCIAS RIESGO'!$C$36,INFORMACION!$F3916=REFERENCIAS!$C$24),16,IF(INFORMACION!$T3916='REFERENCIAS RIESGO'!$C$36,13,IF(INFORMACION!$F3916=REFERENCIAS!$C$24,10,7))),0)</f>
        <v>#REF!</v>
      </c>
      <c r="Y3916" s="68">
        <f>+VLOOKUP(M3916,REFERENCIAS!$C:$D,2,0)*VLOOKUP($M$2,PONDERADORES!$A$7:$G$9,7,0)+VLOOKUP(N3916,REFERENCIAS!$C:$D,2,0)*VLOOKUP($N$2,PONDERADORES!$A$7:$G$9,7,0)+VLOOKUP(O3916,REFERENCIAS!$C:$D,2,0)*VLOOKUP($O$2,PONDERADORES!$A$7:$G$9,7,0)</f>
        <v>0.2</v>
      </c>
      <c r="Z3916" s="2">
        <f>+VLOOKUP(IF(R3916&lt;0.1,0,IF(AND(R3916&gt;=0.1,R3916&lt;0.2),0.1,IF(AND(R3916&gt;=0.2,R3916&lt;0.3),0.2,IF(R3916&gt;0.3,0.3,)))),REFERENCIAS!$C:$D,2,0)*VLOOKUP($R$2,PONDERADORES!$A$11:$G$11,7,0)</f>
        <v>15</v>
      </c>
      <c r="AA3916" s="92"/>
      <c r="AB3916" s="95" t="e">
        <f t="shared" ca="1" si="243"/>
        <v>#REF!</v>
      </c>
      <c r="AC3916" s="23" t="e">
        <f ca="1">IF(AB3916&gt;REFERENCIAS!$C$62,REFERENCIAS!$B$62,IF(AND(AB3916&gt;=REFERENCIAS!$C$63,AB3916&lt;REFERENCIAS!$D$63),REFERENCIAS!$B$63,IF(AND(AB3916&gt;REFERENCIAS!$C$64,AB3916&lt;=REFERENCIAS!$D$64),REFERENCIAS!$B$64,IF(AND(AB3916&gt;=REFERENCIAS!$C$65,AB3916&lt;REFERENCIAS!$D$65),REFERENCIAS!$B$65, "Revisar"))))</f>
        <v>#REF!</v>
      </c>
      <c r="AD3916" s="94" t="e">
        <f ca="1">VLOOKUP(AC3916,REFERENCIAS!$B$62:$G$65,4,FALSE)</f>
        <v>#REF!</v>
      </c>
    </row>
    <row r="3917" spans="1:30" ht="17.25" x14ac:dyDescent="0.25">
      <c r="A3917" s="74"/>
      <c r="B3917" s="19"/>
      <c r="C3917" s="19"/>
      <c r="D3917" s="50"/>
      <c r="E3917" s="73"/>
      <c r="F3917" s="74"/>
      <c r="G3917" s="9"/>
      <c r="H3917" s="48"/>
      <c r="I3917" s="49">
        <f t="shared" ca="1" si="240"/>
        <v>2022</v>
      </c>
      <c r="J3917" s="22">
        <f t="shared" ca="1" si="241"/>
        <v>1</v>
      </c>
      <c r="K3917" s="19"/>
      <c r="L3917" s="73"/>
      <c r="M3917" s="74"/>
      <c r="N3917" s="19"/>
      <c r="O3917" s="73"/>
      <c r="P3917" s="82">
        <v>1</v>
      </c>
      <c r="Q3917" s="24">
        <v>1</v>
      </c>
      <c r="R3917" s="81">
        <f t="shared" si="242"/>
        <v>1</v>
      </c>
      <c r="S3917" s="87"/>
      <c r="T3917" s="19"/>
      <c r="U3917" s="25"/>
      <c r="V3917" s="25"/>
      <c r="W3917" s="81"/>
      <c r="X3917" s="91" t="e">
        <f ca="1">+VLOOKUP(#REF!,REFERENCIAS!$C:$D,2,0)*VLOOKUP(#REF!,PONDERADORES!A:P,IF(AND(INFORMACION!$T3917='REFERENCIAS RIESGO'!$C$36,INFORMACION!$F3917=REFERENCIAS!$C$24),16,IF(INFORMACION!$T3917='REFERENCIAS RIESGO'!$C$36,13,IF(INFORMACION!$F3917=REFERENCIAS!$C$24,10,7))),0)+VLOOKUP(K3917,REFERENCIAS!$C:$D,2,0)*VLOOKUP($K$2,PONDERADORES!A:P,IF(AND(INFORMACION!$T3917='REFERENCIAS RIESGO'!$C$36,INFORMACION!$F3917=REFERENCIAS!$C$24),16,IF(INFORMACION!$T3917='REFERENCIAS RIESGO'!$C$36,13,IF(INFORMACION!$F3917=REFERENCIAS!$C$24,10,7))),0)+VLOOKUP(L3917,REFERENCIAS!$C:$D,2,0)*VLOOKUP($L$2,PONDERADORES!A:P,IF(AND(INFORMACION!$T3917='REFERENCIAS RIESGO'!$C$36,INFORMACION!$F3917=REFERENCIAS!$C$24),16,IF(INFORMACION!$T3917='REFERENCIAS RIESGO'!$C$36,13,IF(INFORMACION!$F3917=REFERENCIAS!$C$24,10,7))),0)+VLOOKUP(F3917,REFERENCIAS!$C:$D,2,0)*VLOOKUP($F$2,PONDERADORES!A:P,IF(AND(INFORMACION!$T3917='REFERENCIAS RIESGO'!$C$36,INFORMACION!$F3917=REFERENCIAS!$C$24),16,IF(INFORMACION!$T3917='REFERENCIAS RIESGO'!$C$36,13,IF(INFORMACION!$F3917=REFERENCIAS!$C$24,10,7))),0)+VLOOKUP(T3917,REFERENCIAS!$C:$D,2,0)*VLOOKUP($T$2,PONDERADORES!A:P,IF(AND(INFORMACION!$T3917='REFERENCIAS RIESGO'!$C$36,INFORMACION!$F3917=REFERENCIAS!$C$24),16,IF(INFORMACION!$T3917='REFERENCIAS RIESGO'!$C$36,13,IF(INFORMACION!$F3917=REFERENCIAS!$C$24,10,7))),0)+VLOOKUP(IF(J3917&lt;=0.2,0.2,IF(AND(J3917&gt;0.2,J3917&lt;=0.4),0.4,IF(AND(J3917&gt;0.4,J3917&lt;=0.6),0.6,IF(AND(J3917&gt;0.6,J3917&lt;=0.8),0.8,IF(AND(J3917&gt;0.8,J3917&lt;=1),1))))),REFERENCIAS!$C:$D,2,0)*VLOOKUP($J$2,PONDERADORES!A:P,IF(AND(INFORMACION!$T3917='REFERENCIAS RIESGO'!$C$36,INFORMACION!$F3917=REFERENCIAS!$C$24),16,IF(INFORMACION!$T3917='REFERENCIAS RIESGO'!$C$36,13,IF(INFORMACION!$F3917=REFERENCIAS!$C$24,10,7))),0)</f>
        <v>#REF!</v>
      </c>
      <c r="Y3917" s="68">
        <f>+VLOOKUP(M3917,REFERENCIAS!$C:$D,2,0)*VLOOKUP($M$2,PONDERADORES!$A$7:$G$9,7,0)+VLOOKUP(N3917,REFERENCIAS!$C:$D,2,0)*VLOOKUP($N$2,PONDERADORES!$A$7:$G$9,7,0)+VLOOKUP(O3917,REFERENCIAS!$C:$D,2,0)*VLOOKUP($O$2,PONDERADORES!$A$7:$G$9,7,0)</f>
        <v>0.2</v>
      </c>
      <c r="Z3917" s="2">
        <f>+VLOOKUP(IF(R3917&lt;0.1,0,IF(AND(R3917&gt;=0.1,R3917&lt;0.2),0.1,IF(AND(R3917&gt;=0.2,R3917&lt;0.3),0.2,IF(R3917&gt;0.3,0.3,)))),REFERENCIAS!$C:$D,2,0)*VLOOKUP($R$2,PONDERADORES!$A$11:$G$11,7,0)</f>
        <v>15</v>
      </c>
      <c r="AA3917" s="92"/>
      <c r="AB3917" s="95" t="e">
        <f t="shared" ca="1" si="243"/>
        <v>#REF!</v>
      </c>
      <c r="AC3917" s="23" t="e">
        <f ca="1">IF(AB3917&gt;REFERENCIAS!$C$62,REFERENCIAS!$B$62,IF(AND(AB3917&gt;=REFERENCIAS!$C$63,AB3917&lt;REFERENCIAS!$D$63),REFERENCIAS!$B$63,IF(AND(AB3917&gt;REFERENCIAS!$C$64,AB3917&lt;=REFERENCIAS!$D$64),REFERENCIAS!$B$64,IF(AND(AB3917&gt;=REFERENCIAS!$C$65,AB3917&lt;REFERENCIAS!$D$65),REFERENCIAS!$B$65, "Revisar"))))</f>
        <v>#REF!</v>
      </c>
      <c r="AD3917" s="94" t="e">
        <f ca="1">VLOOKUP(AC3917,REFERENCIAS!$B$62:$G$65,4,FALSE)</f>
        <v>#REF!</v>
      </c>
    </row>
    <row r="3918" spans="1:30" ht="17.25" x14ac:dyDescent="0.25">
      <c r="A3918" s="74"/>
      <c r="B3918" s="19"/>
      <c r="C3918" s="19"/>
      <c r="D3918" s="50"/>
      <c r="E3918" s="73"/>
      <c r="F3918" s="74"/>
      <c r="G3918" s="9"/>
      <c r="H3918" s="48"/>
      <c r="I3918" s="49">
        <f t="shared" ca="1" si="240"/>
        <v>2022</v>
      </c>
      <c r="J3918" s="22">
        <f t="shared" ca="1" si="241"/>
        <v>1</v>
      </c>
      <c r="K3918" s="19"/>
      <c r="L3918" s="73"/>
      <c r="M3918" s="74"/>
      <c r="N3918" s="19"/>
      <c r="O3918" s="73"/>
      <c r="P3918" s="82">
        <v>1</v>
      </c>
      <c r="Q3918" s="24">
        <v>1</v>
      </c>
      <c r="R3918" s="81">
        <f t="shared" si="242"/>
        <v>1</v>
      </c>
      <c r="S3918" s="87"/>
      <c r="T3918" s="19"/>
      <c r="U3918" s="25"/>
      <c r="V3918" s="25"/>
      <c r="W3918" s="81"/>
      <c r="X3918" s="91" t="e">
        <f ca="1">+VLOOKUP(#REF!,REFERENCIAS!$C:$D,2,0)*VLOOKUP(#REF!,PONDERADORES!A:P,IF(AND(INFORMACION!$T3918='REFERENCIAS RIESGO'!$C$36,INFORMACION!$F3918=REFERENCIAS!$C$24),16,IF(INFORMACION!$T3918='REFERENCIAS RIESGO'!$C$36,13,IF(INFORMACION!$F3918=REFERENCIAS!$C$24,10,7))),0)+VLOOKUP(K3918,REFERENCIAS!$C:$D,2,0)*VLOOKUP($K$2,PONDERADORES!A:P,IF(AND(INFORMACION!$T3918='REFERENCIAS RIESGO'!$C$36,INFORMACION!$F3918=REFERENCIAS!$C$24),16,IF(INFORMACION!$T3918='REFERENCIAS RIESGO'!$C$36,13,IF(INFORMACION!$F3918=REFERENCIAS!$C$24,10,7))),0)+VLOOKUP(L3918,REFERENCIAS!$C:$D,2,0)*VLOOKUP($L$2,PONDERADORES!A:P,IF(AND(INFORMACION!$T3918='REFERENCIAS RIESGO'!$C$36,INFORMACION!$F3918=REFERENCIAS!$C$24),16,IF(INFORMACION!$T3918='REFERENCIAS RIESGO'!$C$36,13,IF(INFORMACION!$F3918=REFERENCIAS!$C$24,10,7))),0)+VLOOKUP(F3918,REFERENCIAS!$C:$D,2,0)*VLOOKUP($F$2,PONDERADORES!A:P,IF(AND(INFORMACION!$T3918='REFERENCIAS RIESGO'!$C$36,INFORMACION!$F3918=REFERENCIAS!$C$24),16,IF(INFORMACION!$T3918='REFERENCIAS RIESGO'!$C$36,13,IF(INFORMACION!$F3918=REFERENCIAS!$C$24,10,7))),0)+VLOOKUP(T3918,REFERENCIAS!$C:$D,2,0)*VLOOKUP($T$2,PONDERADORES!A:P,IF(AND(INFORMACION!$T3918='REFERENCIAS RIESGO'!$C$36,INFORMACION!$F3918=REFERENCIAS!$C$24),16,IF(INFORMACION!$T3918='REFERENCIAS RIESGO'!$C$36,13,IF(INFORMACION!$F3918=REFERENCIAS!$C$24,10,7))),0)+VLOOKUP(IF(J3918&lt;=0.2,0.2,IF(AND(J3918&gt;0.2,J3918&lt;=0.4),0.4,IF(AND(J3918&gt;0.4,J3918&lt;=0.6),0.6,IF(AND(J3918&gt;0.6,J3918&lt;=0.8),0.8,IF(AND(J3918&gt;0.8,J3918&lt;=1),1))))),REFERENCIAS!$C:$D,2,0)*VLOOKUP($J$2,PONDERADORES!A:P,IF(AND(INFORMACION!$T3918='REFERENCIAS RIESGO'!$C$36,INFORMACION!$F3918=REFERENCIAS!$C$24),16,IF(INFORMACION!$T3918='REFERENCIAS RIESGO'!$C$36,13,IF(INFORMACION!$F3918=REFERENCIAS!$C$24,10,7))),0)</f>
        <v>#REF!</v>
      </c>
      <c r="Y3918" s="68">
        <f>+VLOOKUP(M3918,REFERENCIAS!$C:$D,2,0)*VLOOKUP($M$2,PONDERADORES!$A$7:$G$9,7,0)+VLOOKUP(N3918,REFERENCIAS!$C:$D,2,0)*VLOOKUP($N$2,PONDERADORES!$A$7:$G$9,7,0)+VLOOKUP(O3918,REFERENCIAS!$C:$D,2,0)*VLOOKUP($O$2,PONDERADORES!$A$7:$G$9,7,0)</f>
        <v>0.2</v>
      </c>
      <c r="Z3918" s="2">
        <f>+VLOOKUP(IF(R3918&lt;0.1,0,IF(AND(R3918&gt;=0.1,R3918&lt;0.2),0.1,IF(AND(R3918&gt;=0.2,R3918&lt;0.3),0.2,IF(R3918&gt;0.3,0.3,)))),REFERENCIAS!$C:$D,2,0)*VLOOKUP($R$2,PONDERADORES!$A$11:$G$11,7,0)</f>
        <v>15</v>
      </c>
      <c r="AA3918" s="92"/>
      <c r="AB3918" s="95" t="e">
        <f t="shared" ca="1" si="243"/>
        <v>#REF!</v>
      </c>
      <c r="AC3918" s="23" t="e">
        <f ca="1">IF(AB3918&gt;REFERENCIAS!$C$62,REFERENCIAS!$B$62,IF(AND(AB3918&gt;=REFERENCIAS!$C$63,AB3918&lt;REFERENCIAS!$D$63),REFERENCIAS!$B$63,IF(AND(AB3918&gt;REFERENCIAS!$C$64,AB3918&lt;=REFERENCIAS!$D$64),REFERENCIAS!$B$64,IF(AND(AB3918&gt;=REFERENCIAS!$C$65,AB3918&lt;REFERENCIAS!$D$65),REFERENCIAS!$B$65, "Revisar"))))</f>
        <v>#REF!</v>
      </c>
      <c r="AD3918" s="94" t="e">
        <f ca="1">VLOOKUP(AC3918,REFERENCIAS!$B$62:$G$65,4,FALSE)</f>
        <v>#REF!</v>
      </c>
    </row>
    <row r="3919" spans="1:30" ht="17.25" x14ac:dyDescent="0.25">
      <c r="A3919" s="74"/>
      <c r="B3919" s="19"/>
      <c r="C3919" s="19"/>
      <c r="D3919" s="50"/>
      <c r="E3919" s="73"/>
      <c r="F3919" s="74"/>
      <c r="G3919" s="9"/>
      <c r="H3919" s="48"/>
      <c r="I3919" s="49">
        <f t="shared" ca="1" si="240"/>
        <v>2022</v>
      </c>
      <c r="J3919" s="22">
        <f t="shared" ca="1" si="241"/>
        <v>1</v>
      </c>
      <c r="K3919" s="19"/>
      <c r="L3919" s="73"/>
      <c r="M3919" s="74"/>
      <c r="N3919" s="19"/>
      <c r="O3919" s="73"/>
      <c r="P3919" s="82">
        <v>1</v>
      </c>
      <c r="Q3919" s="24">
        <v>1</v>
      </c>
      <c r="R3919" s="81">
        <f t="shared" si="242"/>
        <v>1</v>
      </c>
      <c r="S3919" s="87"/>
      <c r="T3919" s="19"/>
      <c r="U3919" s="25"/>
      <c r="V3919" s="25"/>
      <c r="W3919" s="81"/>
      <c r="X3919" s="91" t="e">
        <f ca="1">+VLOOKUP(#REF!,REFERENCIAS!$C:$D,2,0)*VLOOKUP(#REF!,PONDERADORES!A:P,IF(AND(INFORMACION!$T3919='REFERENCIAS RIESGO'!$C$36,INFORMACION!$F3919=REFERENCIAS!$C$24),16,IF(INFORMACION!$T3919='REFERENCIAS RIESGO'!$C$36,13,IF(INFORMACION!$F3919=REFERENCIAS!$C$24,10,7))),0)+VLOOKUP(K3919,REFERENCIAS!$C:$D,2,0)*VLOOKUP($K$2,PONDERADORES!A:P,IF(AND(INFORMACION!$T3919='REFERENCIAS RIESGO'!$C$36,INFORMACION!$F3919=REFERENCIAS!$C$24),16,IF(INFORMACION!$T3919='REFERENCIAS RIESGO'!$C$36,13,IF(INFORMACION!$F3919=REFERENCIAS!$C$24,10,7))),0)+VLOOKUP(L3919,REFERENCIAS!$C:$D,2,0)*VLOOKUP($L$2,PONDERADORES!A:P,IF(AND(INFORMACION!$T3919='REFERENCIAS RIESGO'!$C$36,INFORMACION!$F3919=REFERENCIAS!$C$24),16,IF(INFORMACION!$T3919='REFERENCIAS RIESGO'!$C$36,13,IF(INFORMACION!$F3919=REFERENCIAS!$C$24,10,7))),0)+VLOOKUP(F3919,REFERENCIAS!$C:$D,2,0)*VLOOKUP($F$2,PONDERADORES!A:P,IF(AND(INFORMACION!$T3919='REFERENCIAS RIESGO'!$C$36,INFORMACION!$F3919=REFERENCIAS!$C$24),16,IF(INFORMACION!$T3919='REFERENCIAS RIESGO'!$C$36,13,IF(INFORMACION!$F3919=REFERENCIAS!$C$24,10,7))),0)+VLOOKUP(T3919,REFERENCIAS!$C:$D,2,0)*VLOOKUP($T$2,PONDERADORES!A:P,IF(AND(INFORMACION!$T3919='REFERENCIAS RIESGO'!$C$36,INFORMACION!$F3919=REFERENCIAS!$C$24),16,IF(INFORMACION!$T3919='REFERENCIAS RIESGO'!$C$36,13,IF(INFORMACION!$F3919=REFERENCIAS!$C$24,10,7))),0)+VLOOKUP(IF(J3919&lt;=0.2,0.2,IF(AND(J3919&gt;0.2,J3919&lt;=0.4),0.4,IF(AND(J3919&gt;0.4,J3919&lt;=0.6),0.6,IF(AND(J3919&gt;0.6,J3919&lt;=0.8),0.8,IF(AND(J3919&gt;0.8,J3919&lt;=1),1))))),REFERENCIAS!$C:$D,2,0)*VLOOKUP($J$2,PONDERADORES!A:P,IF(AND(INFORMACION!$T3919='REFERENCIAS RIESGO'!$C$36,INFORMACION!$F3919=REFERENCIAS!$C$24),16,IF(INFORMACION!$T3919='REFERENCIAS RIESGO'!$C$36,13,IF(INFORMACION!$F3919=REFERENCIAS!$C$24,10,7))),0)</f>
        <v>#REF!</v>
      </c>
      <c r="Y3919" s="68">
        <f>+VLOOKUP(M3919,REFERENCIAS!$C:$D,2,0)*VLOOKUP($M$2,PONDERADORES!$A$7:$G$9,7,0)+VLOOKUP(N3919,REFERENCIAS!$C:$D,2,0)*VLOOKUP($N$2,PONDERADORES!$A$7:$G$9,7,0)+VLOOKUP(O3919,REFERENCIAS!$C:$D,2,0)*VLOOKUP($O$2,PONDERADORES!$A$7:$G$9,7,0)</f>
        <v>0.2</v>
      </c>
      <c r="Z3919" s="2">
        <f>+VLOOKUP(IF(R3919&lt;0.1,0,IF(AND(R3919&gt;=0.1,R3919&lt;0.2),0.1,IF(AND(R3919&gt;=0.2,R3919&lt;0.3),0.2,IF(R3919&gt;0.3,0.3,)))),REFERENCIAS!$C:$D,2,0)*VLOOKUP($R$2,PONDERADORES!$A$11:$G$11,7,0)</f>
        <v>15</v>
      </c>
      <c r="AA3919" s="92"/>
      <c r="AB3919" s="95" t="e">
        <f t="shared" ca="1" si="243"/>
        <v>#REF!</v>
      </c>
      <c r="AC3919" s="23" t="e">
        <f ca="1">IF(AB3919&gt;REFERENCIAS!$C$62,REFERENCIAS!$B$62,IF(AND(AB3919&gt;=REFERENCIAS!$C$63,AB3919&lt;REFERENCIAS!$D$63),REFERENCIAS!$B$63,IF(AND(AB3919&gt;REFERENCIAS!$C$64,AB3919&lt;=REFERENCIAS!$D$64),REFERENCIAS!$B$64,IF(AND(AB3919&gt;=REFERENCIAS!$C$65,AB3919&lt;REFERENCIAS!$D$65),REFERENCIAS!$B$65, "Revisar"))))</f>
        <v>#REF!</v>
      </c>
      <c r="AD3919" s="94" t="e">
        <f ca="1">VLOOKUP(AC3919,REFERENCIAS!$B$62:$G$65,4,FALSE)</f>
        <v>#REF!</v>
      </c>
    </row>
    <row r="3920" spans="1:30" ht="17.25" x14ac:dyDescent="0.25">
      <c r="A3920" s="74"/>
      <c r="B3920" s="19"/>
      <c r="C3920" s="19"/>
      <c r="D3920" s="50"/>
      <c r="E3920" s="73"/>
      <c r="F3920" s="74"/>
      <c r="G3920" s="9"/>
      <c r="H3920" s="48"/>
      <c r="I3920" s="49">
        <f t="shared" ca="1" si="240"/>
        <v>2022</v>
      </c>
      <c r="J3920" s="22">
        <f t="shared" ca="1" si="241"/>
        <v>1</v>
      </c>
      <c r="K3920" s="19"/>
      <c r="L3920" s="73"/>
      <c r="M3920" s="74"/>
      <c r="N3920" s="19"/>
      <c r="O3920" s="73"/>
      <c r="P3920" s="82">
        <v>1</v>
      </c>
      <c r="Q3920" s="24">
        <v>1</v>
      </c>
      <c r="R3920" s="81">
        <f t="shared" si="242"/>
        <v>1</v>
      </c>
      <c r="S3920" s="87"/>
      <c r="T3920" s="19"/>
      <c r="U3920" s="25"/>
      <c r="V3920" s="25"/>
      <c r="W3920" s="81"/>
      <c r="X3920" s="91" t="e">
        <f ca="1">+VLOOKUP(#REF!,REFERENCIAS!$C:$D,2,0)*VLOOKUP(#REF!,PONDERADORES!A:P,IF(AND(INFORMACION!$T3920='REFERENCIAS RIESGO'!$C$36,INFORMACION!$F3920=REFERENCIAS!$C$24),16,IF(INFORMACION!$T3920='REFERENCIAS RIESGO'!$C$36,13,IF(INFORMACION!$F3920=REFERENCIAS!$C$24,10,7))),0)+VLOOKUP(K3920,REFERENCIAS!$C:$D,2,0)*VLOOKUP($K$2,PONDERADORES!A:P,IF(AND(INFORMACION!$T3920='REFERENCIAS RIESGO'!$C$36,INFORMACION!$F3920=REFERENCIAS!$C$24),16,IF(INFORMACION!$T3920='REFERENCIAS RIESGO'!$C$36,13,IF(INFORMACION!$F3920=REFERENCIAS!$C$24,10,7))),0)+VLOOKUP(L3920,REFERENCIAS!$C:$D,2,0)*VLOOKUP($L$2,PONDERADORES!A:P,IF(AND(INFORMACION!$T3920='REFERENCIAS RIESGO'!$C$36,INFORMACION!$F3920=REFERENCIAS!$C$24),16,IF(INFORMACION!$T3920='REFERENCIAS RIESGO'!$C$36,13,IF(INFORMACION!$F3920=REFERENCIAS!$C$24,10,7))),0)+VLOOKUP(F3920,REFERENCIAS!$C:$D,2,0)*VLOOKUP($F$2,PONDERADORES!A:P,IF(AND(INFORMACION!$T3920='REFERENCIAS RIESGO'!$C$36,INFORMACION!$F3920=REFERENCIAS!$C$24),16,IF(INFORMACION!$T3920='REFERENCIAS RIESGO'!$C$36,13,IF(INFORMACION!$F3920=REFERENCIAS!$C$24,10,7))),0)+VLOOKUP(T3920,REFERENCIAS!$C:$D,2,0)*VLOOKUP($T$2,PONDERADORES!A:P,IF(AND(INFORMACION!$T3920='REFERENCIAS RIESGO'!$C$36,INFORMACION!$F3920=REFERENCIAS!$C$24),16,IF(INFORMACION!$T3920='REFERENCIAS RIESGO'!$C$36,13,IF(INFORMACION!$F3920=REFERENCIAS!$C$24,10,7))),0)+VLOOKUP(IF(J3920&lt;=0.2,0.2,IF(AND(J3920&gt;0.2,J3920&lt;=0.4),0.4,IF(AND(J3920&gt;0.4,J3920&lt;=0.6),0.6,IF(AND(J3920&gt;0.6,J3920&lt;=0.8),0.8,IF(AND(J3920&gt;0.8,J3920&lt;=1),1))))),REFERENCIAS!$C:$D,2,0)*VLOOKUP($J$2,PONDERADORES!A:P,IF(AND(INFORMACION!$T3920='REFERENCIAS RIESGO'!$C$36,INFORMACION!$F3920=REFERENCIAS!$C$24),16,IF(INFORMACION!$T3920='REFERENCIAS RIESGO'!$C$36,13,IF(INFORMACION!$F3920=REFERENCIAS!$C$24,10,7))),0)</f>
        <v>#REF!</v>
      </c>
      <c r="Y3920" s="68">
        <f>+VLOOKUP(M3920,REFERENCIAS!$C:$D,2,0)*VLOOKUP($M$2,PONDERADORES!$A$7:$G$9,7,0)+VLOOKUP(N3920,REFERENCIAS!$C:$D,2,0)*VLOOKUP($N$2,PONDERADORES!$A$7:$G$9,7,0)+VLOOKUP(O3920,REFERENCIAS!$C:$D,2,0)*VLOOKUP($O$2,PONDERADORES!$A$7:$G$9,7,0)</f>
        <v>0.2</v>
      </c>
      <c r="Z3920" s="2">
        <f>+VLOOKUP(IF(R3920&lt;0.1,0,IF(AND(R3920&gt;=0.1,R3920&lt;0.2),0.1,IF(AND(R3920&gt;=0.2,R3920&lt;0.3),0.2,IF(R3920&gt;0.3,0.3,)))),REFERENCIAS!$C:$D,2,0)*VLOOKUP($R$2,PONDERADORES!$A$11:$G$11,7,0)</f>
        <v>15</v>
      </c>
      <c r="AA3920" s="92"/>
      <c r="AB3920" s="95" t="e">
        <f t="shared" ca="1" si="243"/>
        <v>#REF!</v>
      </c>
      <c r="AC3920" s="23" t="e">
        <f ca="1">IF(AB3920&gt;REFERENCIAS!$C$62,REFERENCIAS!$B$62,IF(AND(AB3920&gt;=REFERENCIAS!$C$63,AB3920&lt;REFERENCIAS!$D$63),REFERENCIAS!$B$63,IF(AND(AB3920&gt;REFERENCIAS!$C$64,AB3920&lt;=REFERENCIAS!$D$64),REFERENCIAS!$B$64,IF(AND(AB3920&gt;=REFERENCIAS!$C$65,AB3920&lt;REFERENCIAS!$D$65),REFERENCIAS!$B$65, "Revisar"))))</f>
        <v>#REF!</v>
      </c>
      <c r="AD3920" s="94" t="e">
        <f ca="1">VLOOKUP(AC3920,REFERENCIAS!$B$62:$G$65,4,FALSE)</f>
        <v>#REF!</v>
      </c>
    </row>
    <row r="3921" spans="1:30" ht="17.25" x14ac:dyDescent="0.25">
      <c r="A3921" s="74"/>
      <c r="B3921" s="19"/>
      <c r="C3921" s="19"/>
      <c r="D3921" s="50"/>
      <c r="E3921" s="73"/>
      <c r="F3921" s="74"/>
      <c r="G3921" s="9"/>
      <c r="H3921" s="48"/>
      <c r="I3921" s="49">
        <f t="shared" ref="I3921:I3984" ca="1" si="244">(YEAR(NOW())-H3921)</f>
        <v>2022</v>
      </c>
      <c r="J3921" s="22">
        <f t="shared" ca="1" si="241"/>
        <v>1</v>
      </c>
      <c r="K3921" s="19"/>
      <c r="L3921" s="73"/>
      <c r="M3921" s="74"/>
      <c r="N3921" s="19"/>
      <c r="O3921" s="73"/>
      <c r="P3921" s="82">
        <v>1</v>
      </c>
      <c r="Q3921" s="24">
        <v>1</v>
      </c>
      <c r="R3921" s="81">
        <f t="shared" si="242"/>
        <v>1</v>
      </c>
      <c r="S3921" s="87"/>
      <c r="T3921" s="19"/>
      <c r="U3921" s="25"/>
      <c r="V3921" s="25"/>
      <c r="W3921" s="81"/>
      <c r="X3921" s="91" t="e">
        <f ca="1">+VLOOKUP(#REF!,REFERENCIAS!$C:$D,2,0)*VLOOKUP(#REF!,PONDERADORES!A:P,IF(AND(INFORMACION!$T3921='REFERENCIAS RIESGO'!$C$36,INFORMACION!$F3921=REFERENCIAS!$C$24),16,IF(INFORMACION!$T3921='REFERENCIAS RIESGO'!$C$36,13,IF(INFORMACION!$F3921=REFERENCIAS!$C$24,10,7))),0)+VLOOKUP(K3921,REFERENCIAS!$C:$D,2,0)*VLOOKUP($K$2,PONDERADORES!A:P,IF(AND(INFORMACION!$T3921='REFERENCIAS RIESGO'!$C$36,INFORMACION!$F3921=REFERENCIAS!$C$24),16,IF(INFORMACION!$T3921='REFERENCIAS RIESGO'!$C$36,13,IF(INFORMACION!$F3921=REFERENCIAS!$C$24,10,7))),0)+VLOOKUP(L3921,REFERENCIAS!$C:$D,2,0)*VLOOKUP($L$2,PONDERADORES!A:P,IF(AND(INFORMACION!$T3921='REFERENCIAS RIESGO'!$C$36,INFORMACION!$F3921=REFERENCIAS!$C$24),16,IF(INFORMACION!$T3921='REFERENCIAS RIESGO'!$C$36,13,IF(INFORMACION!$F3921=REFERENCIAS!$C$24,10,7))),0)+VLOOKUP(F3921,REFERENCIAS!$C:$D,2,0)*VLOOKUP($F$2,PONDERADORES!A:P,IF(AND(INFORMACION!$T3921='REFERENCIAS RIESGO'!$C$36,INFORMACION!$F3921=REFERENCIAS!$C$24),16,IF(INFORMACION!$T3921='REFERENCIAS RIESGO'!$C$36,13,IF(INFORMACION!$F3921=REFERENCIAS!$C$24,10,7))),0)+VLOOKUP(T3921,REFERENCIAS!$C:$D,2,0)*VLOOKUP($T$2,PONDERADORES!A:P,IF(AND(INFORMACION!$T3921='REFERENCIAS RIESGO'!$C$36,INFORMACION!$F3921=REFERENCIAS!$C$24),16,IF(INFORMACION!$T3921='REFERENCIAS RIESGO'!$C$36,13,IF(INFORMACION!$F3921=REFERENCIAS!$C$24,10,7))),0)+VLOOKUP(IF(J3921&lt;=0.2,0.2,IF(AND(J3921&gt;0.2,J3921&lt;=0.4),0.4,IF(AND(J3921&gt;0.4,J3921&lt;=0.6),0.6,IF(AND(J3921&gt;0.6,J3921&lt;=0.8),0.8,IF(AND(J3921&gt;0.8,J3921&lt;=1),1))))),REFERENCIAS!$C:$D,2,0)*VLOOKUP($J$2,PONDERADORES!A:P,IF(AND(INFORMACION!$T3921='REFERENCIAS RIESGO'!$C$36,INFORMACION!$F3921=REFERENCIAS!$C$24),16,IF(INFORMACION!$T3921='REFERENCIAS RIESGO'!$C$36,13,IF(INFORMACION!$F3921=REFERENCIAS!$C$24,10,7))),0)</f>
        <v>#REF!</v>
      </c>
      <c r="Y3921" s="68">
        <f>+VLOOKUP(M3921,REFERENCIAS!$C:$D,2,0)*VLOOKUP($M$2,PONDERADORES!$A$7:$G$9,7,0)+VLOOKUP(N3921,REFERENCIAS!$C:$D,2,0)*VLOOKUP($N$2,PONDERADORES!$A$7:$G$9,7,0)+VLOOKUP(O3921,REFERENCIAS!$C:$D,2,0)*VLOOKUP($O$2,PONDERADORES!$A$7:$G$9,7,0)</f>
        <v>0.2</v>
      </c>
      <c r="Z3921" s="2">
        <f>+VLOOKUP(IF(R3921&lt;0.1,0,IF(AND(R3921&gt;=0.1,R3921&lt;0.2),0.1,IF(AND(R3921&gt;=0.2,R3921&lt;0.3),0.2,IF(R3921&gt;0.3,0.3,)))),REFERENCIAS!$C:$D,2,0)*VLOOKUP($R$2,PONDERADORES!$A$11:$G$11,7,0)</f>
        <v>15</v>
      </c>
      <c r="AA3921" s="92"/>
      <c r="AB3921" s="95" t="e">
        <f t="shared" ca="1" si="243"/>
        <v>#REF!</v>
      </c>
      <c r="AC3921" s="23" t="e">
        <f ca="1">IF(AB3921&gt;REFERENCIAS!$C$62,REFERENCIAS!$B$62,IF(AND(AB3921&gt;=REFERENCIAS!$C$63,AB3921&lt;REFERENCIAS!$D$63),REFERENCIAS!$B$63,IF(AND(AB3921&gt;REFERENCIAS!$C$64,AB3921&lt;=REFERENCIAS!$D$64),REFERENCIAS!$B$64,IF(AND(AB3921&gt;=REFERENCIAS!$C$65,AB3921&lt;REFERENCIAS!$D$65),REFERENCIAS!$B$65, "Revisar"))))</f>
        <v>#REF!</v>
      </c>
      <c r="AD3921" s="94" t="e">
        <f ca="1">VLOOKUP(AC3921,REFERENCIAS!$B$62:$G$65,4,FALSE)</f>
        <v>#REF!</v>
      </c>
    </row>
    <row r="3922" spans="1:30" ht="17.25" x14ac:dyDescent="0.25">
      <c r="A3922" s="74"/>
      <c r="B3922" s="19"/>
      <c r="C3922" s="19"/>
      <c r="D3922" s="50"/>
      <c r="E3922" s="73"/>
      <c r="F3922" s="74"/>
      <c r="G3922" s="9"/>
      <c r="H3922" s="48"/>
      <c r="I3922" s="49">
        <f t="shared" ca="1" si="244"/>
        <v>2022</v>
      </c>
      <c r="J3922" s="22">
        <f t="shared" ca="1" si="241"/>
        <v>1</v>
      </c>
      <c r="K3922" s="19"/>
      <c r="L3922" s="73"/>
      <c r="M3922" s="74"/>
      <c r="N3922" s="19"/>
      <c r="O3922" s="73"/>
      <c r="P3922" s="82">
        <v>1</v>
      </c>
      <c r="Q3922" s="24">
        <v>1</v>
      </c>
      <c r="R3922" s="81">
        <f t="shared" si="242"/>
        <v>1</v>
      </c>
      <c r="S3922" s="87"/>
      <c r="T3922" s="19"/>
      <c r="U3922" s="25"/>
      <c r="V3922" s="25"/>
      <c r="W3922" s="81"/>
      <c r="X3922" s="91" t="e">
        <f ca="1">+VLOOKUP(#REF!,REFERENCIAS!$C:$D,2,0)*VLOOKUP(#REF!,PONDERADORES!A:P,IF(AND(INFORMACION!$T3922='REFERENCIAS RIESGO'!$C$36,INFORMACION!$F3922=REFERENCIAS!$C$24),16,IF(INFORMACION!$T3922='REFERENCIAS RIESGO'!$C$36,13,IF(INFORMACION!$F3922=REFERENCIAS!$C$24,10,7))),0)+VLOOKUP(K3922,REFERENCIAS!$C:$D,2,0)*VLOOKUP($K$2,PONDERADORES!A:P,IF(AND(INFORMACION!$T3922='REFERENCIAS RIESGO'!$C$36,INFORMACION!$F3922=REFERENCIAS!$C$24),16,IF(INFORMACION!$T3922='REFERENCIAS RIESGO'!$C$36,13,IF(INFORMACION!$F3922=REFERENCIAS!$C$24,10,7))),0)+VLOOKUP(L3922,REFERENCIAS!$C:$D,2,0)*VLOOKUP($L$2,PONDERADORES!A:P,IF(AND(INFORMACION!$T3922='REFERENCIAS RIESGO'!$C$36,INFORMACION!$F3922=REFERENCIAS!$C$24),16,IF(INFORMACION!$T3922='REFERENCIAS RIESGO'!$C$36,13,IF(INFORMACION!$F3922=REFERENCIAS!$C$24,10,7))),0)+VLOOKUP(F3922,REFERENCIAS!$C:$D,2,0)*VLOOKUP($F$2,PONDERADORES!A:P,IF(AND(INFORMACION!$T3922='REFERENCIAS RIESGO'!$C$36,INFORMACION!$F3922=REFERENCIAS!$C$24),16,IF(INFORMACION!$T3922='REFERENCIAS RIESGO'!$C$36,13,IF(INFORMACION!$F3922=REFERENCIAS!$C$24,10,7))),0)+VLOOKUP(T3922,REFERENCIAS!$C:$D,2,0)*VLOOKUP($T$2,PONDERADORES!A:P,IF(AND(INFORMACION!$T3922='REFERENCIAS RIESGO'!$C$36,INFORMACION!$F3922=REFERENCIAS!$C$24),16,IF(INFORMACION!$T3922='REFERENCIAS RIESGO'!$C$36,13,IF(INFORMACION!$F3922=REFERENCIAS!$C$24,10,7))),0)+VLOOKUP(IF(J3922&lt;=0.2,0.2,IF(AND(J3922&gt;0.2,J3922&lt;=0.4),0.4,IF(AND(J3922&gt;0.4,J3922&lt;=0.6),0.6,IF(AND(J3922&gt;0.6,J3922&lt;=0.8),0.8,IF(AND(J3922&gt;0.8,J3922&lt;=1),1))))),REFERENCIAS!$C:$D,2,0)*VLOOKUP($J$2,PONDERADORES!A:P,IF(AND(INFORMACION!$T3922='REFERENCIAS RIESGO'!$C$36,INFORMACION!$F3922=REFERENCIAS!$C$24),16,IF(INFORMACION!$T3922='REFERENCIAS RIESGO'!$C$36,13,IF(INFORMACION!$F3922=REFERENCIAS!$C$24,10,7))),0)</f>
        <v>#REF!</v>
      </c>
      <c r="Y3922" s="68">
        <f>+VLOOKUP(M3922,REFERENCIAS!$C:$D,2,0)*VLOOKUP($M$2,PONDERADORES!$A$7:$G$9,7,0)+VLOOKUP(N3922,REFERENCIAS!$C:$D,2,0)*VLOOKUP($N$2,PONDERADORES!$A$7:$G$9,7,0)+VLOOKUP(O3922,REFERENCIAS!$C:$D,2,0)*VLOOKUP($O$2,PONDERADORES!$A$7:$G$9,7,0)</f>
        <v>0.2</v>
      </c>
      <c r="Z3922" s="2">
        <f>+VLOOKUP(IF(R3922&lt;0.1,0,IF(AND(R3922&gt;=0.1,R3922&lt;0.2),0.1,IF(AND(R3922&gt;=0.2,R3922&lt;0.3),0.2,IF(R3922&gt;0.3,0.3,)))),REFERENCIAS!$C:$D,2,0)*VLOOKUP($R$2,PONDERADORES!$A$11:$G$11,7,0)</f>
        <v>15</v>
      </c>
      <c r="AA3922" s="92"/>
      <c r="AB3922" s="95" t="e">
        <f t="shared" ca="1" si="243"/>
        <v>#REF!</v>
      </c>
      <c r="AC3922" s="23" t="e">
        <f ca="1">IF(AB3922&gt;REFERENCIAS!$C$62,REFERENCIAS!$B$62,IF(AND(AB3922&gt;=REFERENCIAS!$C$63,AB3922&lt;REFERENCIAS!$D$63),REFERENCIAS!$B$63,IF(AND(AB3922&gt;REFERENCIAS!$C$64,AB3922&lt;=REFERENCIAS!$D$64),REFERENCIAS!$B$64,IF(AND(AB3922&gt;=REFERENCIAS!$C$65,AB3922&lt;REFERENCIAS!$D$65),REFERENCIAS!$B$65, "Revisar"))))</f>
        <v>#REF!</v>
      </c>
      <c r="AD3922" s="94" t="e">
        <f ca="1">VLOOKUP(AC3922,REFERENCIAS!$B$62:$G$65,4,FALSE)</f>
        <v>#REF!</v>
      </c>
    </row>
    <row r="3923" spans="1:30" ht="17.25" x14ac:dyDescent="0.25">
      <c r="A3923" s="74"/>
      <c r="B3923" s="19"/>
      <c r="C3923" s="19"/>
      <c r="D3923" s="50"/>
      <c r="E3923" s="73"/>
      <c r="F3923" s="74"/>
      <c r="G3923" s="9"/>
      <c r="H3923" s="48"/>
      <c r="I3923" s="49">
        <f t="shared" ca="1" si="244"/>
        <v>2022</v>
      </c>
      <c r="J3923" s="22">
        <f t="shared" ca="1" si="241"/>
        <v>1</v>
      </c>
      <c r="K3923" s="19"/>
      <c r="L3923" s="73"/>
      <c r="M3923" s="74"/>
      <c r="N3923" s="19"/>
      <c r="O3923" s="73"/>
      <c r="P3923" s="82">
        <v>1</v>
      </c>
      <c r="Q3923" s="24">
        <v>1</v>
      </c>
      <c r="R3923" s="81">
        <f t="shared" si="242"/>
        <v>1</v>
      </c>
      <c r="S3923" s="87"/>
      <c r="T3923" s="19"/>
      <c r="U3923" s="25"/>
      <c r="V3923" s="25"/>
      <c r="W3923" s="81"/>
      <c r="X3923" s="91" t="e">
        <f ca="1">+VLOOKUP(#REF!,REFERENCIAS!$C:$D,2,0)*VLOOKUP(#REF!,PONDERADORES!A:P,IF(AND(INFORMACION!$T3923='REFERENCIAS RIESGO'!$C$36,INFORMACION!$F3923=REFERENCIAS!$C$24),16,IF(INFORMACION!$T3923='REFERENCIAS RIESGO'!$C$36,13,IF(INFORMACION!$F3923=REFERENCIAS!$C$24,10,7))),0)+VLOOKUP(K3923,REFERENCIAS!$C:$D,2,0)*VLOOKUP($K$2,PONDERADORES!A:P,IF(AND(INFORMACION!$T3923='REFERENCIAS RIESGO'!$C$36,INFORMACION!$F3923=REFERENCIAS!$C$24),16,IF(INFORMACION!$T3923='REFERENCIAS RIESGO'!$C$36,13,IF(INFORMACION!$F3923=REFERENCIAS!$C$24,10,7))),0)+VLOOKUP(L3923,REFERENCIAS!$C:$D,2,0)*VLOOKUP($L$2,PONDERADORES!A:P,IF(AND(INFORMACION!$T3923='REFERENCIAS RIESGO'!$C$36,INFORMACION!$F3923=REFERENCIAS!$C$24),16,IF(INFORMACION!$T3923='REFERENCIAS RIESGO'!$C$36,13,IF(INFORMACION!$F3923=REFERENCIAS!$C$24,10,7))),0)+VLOOKUP(F3923,REFERENCIAS!$C:$D,2,0)*VLOOKUP($F$2,PONDERADORES!A:P,IF(AND(INFORMACION!$T3923='REFERENCIAS RIESGO'!$C$36,INFORMACION!$F3923=REFERENCIAS!$C$24),16,IF(INFORMACION!$T3923='REFERENCIAS RIESGO'!$C$36,13,IF(INFORMACION!$F3923=REFERENCIAS!$C$24,10,7))),0)+VLOOKUP(T3923,REFERENCIAS!$C:$D,2,0)*VLOOKUP($T$2,PONDERADORES!A:P,IF(AND(INFORMACION!$T3923='REFERENCIAS RIESGO'!$C$36,INFORMACION!$F3923=REFERENCIAS!$C$24),16,IF(INFORMACION!$T3923='REFERENCIAS RIESGO'!$C$36,13,IF(INFORMACION!$F3923=REFERENCIAS!$C$24,10,7))),0)+VLOOKUP(IF(J3923&lt;=0.2,0.2,IF(AND(J3923&gt;0.2,J3923&lt;=0.4),0.4,IF(AND(J3923&gt;0.4,J3923&lt;=0.6),0.6,IF(AND(J3923&gt;0.6,J3923&lt;=0.8),0.8,IF(AND(J3923&gt;0.8,J3923&lt;=1),1))))),REFERENCIAS!$C:$D,2,0)*VLOOKUP($J$2,PONDERADORES!A:P,IF(AND(INFORMACION!$T3923='REFERENCIAS RIESGO'!$C$36,INFORMACION!$F3923=REFERENCIAS!$C$24),16,IF(INFORMACION!$T3923='REFERENCIAS RIESGO'!$C$36,13,IF(INFORMACION!$F3923=REFERENCIAS!$C$24,10,7))),0)</f>
        <v>#REF!</v>
      </c>
      <c r="Y3923" s="68">
        <f>+VLOOKUP(M3923,REFERENCIAS!$C:$D,2,0)*VLOOKUP($M$2,PONDERADORES!$A$7:$G$9,7,0)+VLOOKUP(N3923,REFERENCIAS!$C:$D,2,0)*VLOOKUP($N$2,PONDERADORES!$A$7:$G$9,7,0)+VLOOKUP(O3923,REFERENCIAS!$C:$D,2,0)*VLOOKUP($O$2,PONDERADORES!$A$7:$G$9,7,0)</f>
        <v>0.2</v>
      </c>
      <c r="Z3923" s="2">
        <f>+VLOOKUP(IF(R3923&lt;0.1,0,IF(AND(R3923&gt;=0.1,R3923&lt;0.2),0.1,IF(AND(R3923&gt;=0.2,R3923&lt;0.3),0.2,IF(R3923&gt;0.3,0.3,)))),REFERENCIAS!$C:$D,2,0)*VLOOKUP($R$2,PONDERADORES!$A$11:$G$11,7,0)</f>
        <v>15</v>
      </c>
      <c r="AA3923" s="92"/>
      <c r="AB3923" s="95" t="e">
        <f t="shared" ca="1" si="243"/>
        <v>#REF!</v>
      </c>
      <c r="AC3923" s="23" t="e">
        <f ca="1">IF(AB3923&gt;REFERENCIAS!$C$62,REFERENCIAS!$B$62,IF(AND(AB3923&gt;=REFERENCIAS!$C$63,AB3923&lt;REFERENCIAS!$D$63),REFERENCIAS!$B$63,IF(AND(AB3923&gt;REFERENCIAS!$C$64,AB3923&lt;=REFERENCIAS!$D$64),REFERENCIAS!$B$64,IF(AND(AB3923&gt;=REFERENCIAS!$C$65,AB3923&lt;REFERENCIAS!$D$65),REFERENCIAS!$B$65, "Revisar"))))</f>
        <v>#REF!</v>
      </c>
      <c r="AD3923" s="94" t="e">
        <f ca="1">VLOOKUP(AC3923,REFERENCIAS!$B$62:$G$65,4,FALSE)</f>
        <v>#REF!</v>
      </c>
    </row>
    <row r="3924" spans="1:30" ht="17.25" x14ac:dyDescent="0.25">
      <c r="A3924" s="74"/>
      <c r="B3924" s="19"/>
      <c r="C3924" s="19"/>
      <c r="D3924" s="50"/>
      <c r="E3924" s="73"/>
      <c r="F3924" s="74"/>
      <c r="G3924" s="9"/>
      <c r="H3924" s="48"/>
      <c r="I3924" s="49">
        <f t="shared" ca="1" si="244"/>
        <v>2022</v>
      </c>
      <c r="J3924" s="22">
        <f t="shared" ca="1" si="241"/>
        <v>1</v>
      </c>
      <c r="K3924" s="19"/>
      <c r="L3924" s="73"/>
      <c r="M3924" s="74"/>
      <c r="N3924" s="19"/>
      <c r="O3924" s="73"/>
      <c r="P3924" s="82">
        <v>1</v>
      </c>
      <c r="Q3924" s="24">
        <v>1</v>
      </c>
      <c r="R3924" s="81">
        <f t="shared" si="242"/>
        <v>1</v>
      </c>
      <c r="S3924" s="87"/>
      <c r="T3924" s="19"/>
      <c r="U3924" s="25"/>
      <c r="V3924" s="25"/>
      <c r="W3924" s="81"/>
      <c r="X3924" s="91" t="e">
        <f ca="1">+VLOOKUP(#REF!,REFERENCIAS!$C:$D,2,0)*VLOOKUP(#REF!,PONDERADORES!A:P,IF(AND(INFORMACION!$T3924='REFERENCIAS RIESGO'!$C$36,INFORMACION!$F3924=REFERENCIAS!$C$24),16,IF(INFORMACION!$T3924='REFERENCIAS RIESGO'!$C$36,13,IF(INFORMACION!$F3924=REFERENCIAS!$C$24,10,7))),0)+VLOOKUP(K3924,REFERENCIAS!$C:$D,2,0)*VLOOKUP($K$2,PONDERADORES!A:P,IF(AND(INFORMACION!$T3924='REFERENCIAS RIESGO'!$C$36,INFORMACION!$F3924=REFERENCIAS!$C$24),16,IF(INFORMACION!$T3924='REFERENCIAS RIESGO'!$C$36,13,IF(INFORMACION!$F3924=REFERENCIAS!$C$24,10,7))),0)+VLOOKUP(L3924,REFERENCIAS!$C:$D,2,0)*VLOOKUP($L$2,PONDERADORES!A:P,IF(AND(INFORMACION!$T3924='REFERENCIAS RIESGO'!$C$36,INFORMACION!$F3924=REFERENCIAS!$C$24),16,IF(INFORMACION!$T3924='REFERENCIAS RIESGO'!$C$36,13,IF(INFORMACION!$F3924=REFERENCIAS!$C$24,10,7))),0)+VLOOKUP(F3924,REFERENCIAS!$C:$D,2,0)*VLOOKUP($F$2,PONDERADORES!A:P,IF(AND(INFORMACION!$T3924='REFERENCIAS RIESGO'!$C$36,INFORMACION!$F3924=REFERENCIAS!$C$24),16,IF(INFORMACION!$T3924='REFERENCIAS RIESGO'!$C$36,13,IF(INFORMACION!$F3924=REFERENCIAS!$C$24,10,7))),0)+VLOOKUP(T3924,REFERENCIAS!$C:$D,2,0)*VLOOKUP($T$2,PONDERADORES!A:P,IF(AND(INFORMACION!$T3924='REFERENCIAS RIESGO'!$C$36,INFORMACION!$F3924=REFERENCIAS!$C$24),16,IF(INFORMACION!$T3924='REFERENCIAS RIESGO'!$C$36,13,IF(INFORMACION!$F3924=REFERENCIAS!$C$24,10,7))),0)+VLOOKUP(IF(J3924&lt;=0.2,0.2,IF(AND(J3924&gt;0.2,J3924&lt;=0.4),0.4,IF(AND(J3924&gt;0.4,J3924&lt;=0.6),0.6,IF(AND(J3924&gt;0.6,J3924&lt;=0.8),0.8,IF(AND(J3924&gt;0.8,J3924&lt;=1),1))))),REFERENCIAS!$C:$D,2,0)*VLOOKUP($J$2,PONDERADORES!A:P,IF(AND(INFORMACION!$T3924='REFERENCIAS RIESGO'!$C$36,INFORMACION!$F3924=REFERENCIAS!$C$24),16,IF(INFORMACION!$T3924='REFERENCIAS RIESGO'!$C$36,13,IF(INFORMACION!$F3924=REFERENCIAS!$C$24,10,7))),0)</f>
        <v>#REF!</v>
      </c>
      <c r="Y3924" s="68">
        <f>+VLOOKUP(M3924,REFERENCIAS!$C:$D,2,0)*VLOOKUP($M$2,PONDERADORES!$A$7:$G$9,7,0)+VLOOKUP(N3924,REFERENCIAS!$C:$D,2,0)*VLOOKUP($N$2,PONDERADORES!$A$7:$G$9,7,0)+VLOOKUP(O3924,REFERENCIAS!$C:$D,2,0)*VLOOKUP($O$2,PONDERADORES!$A$7:$G$9,7,0)</f>
        <v>0.2</v>
      </c>
      <c r="Z3924" s="2">
        <f>+VLOOKUP(IF(R3924&lt;0.1,0,IF(AND(R3924&gt;=0.1,R3924&lt;0.2),0.1,IF(AND(R3924&gt;=0.2,R3924&lt;0.3),0.2,IF(R3924&gt;0.3,0.3,)))),REFERENCIAS!$C:$D,2,0)*VLOOKUP($R$2,PONDERADORES!$A$11:$G$11,7,0)</f>
        <v>15</v>
      </c>
      <c r="AA3924" s="92"/>
      <c r="AB3924" s="95" t="e">
        <f t="shared" ca="1" si="243"/>
        <v>#REF!</v>
      </c>
      <c r="AC3924" s="23" t="e">
        <f ca="1">IF(AB3924&gt;REFERENCIAS!$C$62,REFERENCIAS!$B$62,IF(AND(AB3924&gt;=REFERENCIAS!$C$63,AB3924&lt;REFERENCIAS!$D$63),REFERENCIAS!$B$63,IF(AND(AB3924&gt;REFERENCIAS!$C$64,AB3924&lt;=REFERENCIAS!$D$64),REFERENCIAS!$B$64,IF(AND(AB3924&gt;=REFERENCIAS!$C$65,AB3924&lt;REFERENCIAS!$D$65),REFERENCIAS!$B$65, "Revisar"))))</f>
        <v>#REF!</v>
      </c>
      <c r="AD3924" s="94" t="e">
        <f ca="1">VLOOKUP(AC3924,REFERENCIAS!$B$62:$G$65,4,FALSE)</f>
        <v>#REF!</v>
      </c>
    </row>
    <row r="3925" spans="1:30" ht="17.25" x14ac:dyDescent="0.25">
      <c r="A3925" s="74"/>
      <c r="B3925" s="19"/>
      <c r="C3925" s="19"/>
      <c r="D3925" s="50"/>
      <c r="E3925" s="73"/>
      <c r="F3925" s="74"/>
      <c r="G3925" s="9"/>
      <c r="H3925" s="48"/>
      <c r="I3925" s="49">
        <f t="shared" ca="1" si="244"/>
        <v>2022</v>
      </c>
      <c r="J3925" s="22">
        <f t="shared" ca="1" si="241"/>
        <v>1</v>
      </c>
      <c r="K3925" s="19"/>
      <c r="L3925" s="73"/>
      <c r="M3925" s="74"/>
      <c r="N3925" s="19"/>
      <c r="O3925" s="73"/>
      <c r="P3925" s="82">
        <v>1</v>
      </c>
      <c r="Q3925" s="24">
        <v>1</v>
      </c>
      <c r="R3925" s="81">
        <f t="shared" si="242"/>
        <v>1</v>
      </c>
      <c r="S3925" s="87"/>
      <c r="T3925" s="19"/>
      <c r="U3925" s="25"/>
      <c r="V3925" s="25"/>
      <c r="W3925" s="81"/>
      <c r="X3925" s="91" t="e">
        <f ca="1">+VLOOKUP(#REF!,REFERENCIAS!$C:$D,2,0)*VLOOKUP(#REF!,PONDERADORES!A:P,IF(AND(INFORMACION!$T3925='REFERENCIAS RIESGO'!$C$36,INFORMACION!$F3925=REFERENCIAS!$C$24),16,IF(INFORMACION!$T3925='REFERENCIAS RIESGO'!$C$36,13,IF(INFORMACION!$F3925=REFERENCIAS!$C$24,10,7))),0)+VLOOKUP(K3925,REFERENCIAS!$C:$D,2,0)*VLOOKUP($K$2,PONDERADORES!A:P,IF(AND(INFORMACION!$T3925='REFERENCIAS RIESGO'!$C$36,INFORMACION!$F3925=REFERENCIAS!$C$24),16,IF(INFORMACION!$T3925='REFERENCIAS RIESGO'!$C$36,13,IF(INFORMACION!$F3925=REFERENCIAS!$C$24,10,7))),0)+VLOOKUP(L3925,REFERENCIAS!$C:$D,2,0)*VLOOKUP($L$2,PONDERADORES!A:P,IF(AND(INFORMACION!$T3925='REFERENCIAS RIESGO'!$C$36,INFORMACION!$F3925=REFERENCIAS!$C$24),16,IF(INFORMACION!$T3925='REFERENCIAS RIESGO'!$C$36,13,IF(INFORMACION!$F3925=REFERENCIAS!$C$24,10,7))),0)+VLOOKUP(F3925,REFERENCIAS!$C:$D,2,0)*VLOOKUP($F$2,PONDERADORES!A:P,IF(AND(INFORMACION!$T3925='REFERENCIAS RIESGO'!$C$36,INFORMACION!$F3925=REFERENCIAS!$C$24),16,IF(INFORMACION!$T3925='REFERENCIAS RIESGO'!$C$36,13,IF(INFORMACION!$F3925=REFERENCIAS!$C$24,10,7))),0)+VLOOKUP(T3925,REFERENCIAS!$C:$D,2,0)*VLOOKUP($T$2,PONDERADORES!A:P,IF(AND(INFORMACION!$T3925='REFERENCIAS RIESGO'!$C$36,INFORMACION!$F3925=REFERENCIAS!$C$24),16,IF(INFORMACION!$T3925='REFERENCIAS RIESGO'!$C$36,13,IF(INFORMACION!$F3925=REFERENCIAS!$C$24,10,7))),0)+VLOOKUP(IF(J3925&lt;=0.2,0.2,IF(AND(J3925&gt;0.2,J3925&lt;=0.4),0.4,IF(AND(J3925&gt;0.4,J3925&lt;=0.6),0.6,IF(AND(J3925&gt;0.6,J3925&lt;=0.8),0.8,IF(AND(J3925&gt;0.8,J3925&lt;=1),1))))),REFERENCIAS!$C:$D,2,0)*VLOOKUP($J$2,PONDERADORES!A:P,IF(AND(INFORMACION!$T3925='REFERENCIAS RIESGO'!$C$36,INFORMACION!$F3925=REFERENCIAS!$C$24),16,IF(INFORMACION!$T3925='REFERENCIAS RIESGO'!$C$36,13,IF(INFORMACION!$F3925=REFERENCIAS!$C$24,10,7))),0)</f>
        <v>#REF!</v>
      </c>
      <c r="Y3925" s="68">
        <f>+VLOOKUP(M3925,REFERENCIAS!$C:$D,2,0)*VLOOKUP($M$2,PONDERADORES!$A$7:$G$9,7,0)+VLOOKUP(N3925,REFERENCIAS!$C:$D,2,0)*VLOOKUP($N$2,PONDERADORES!$A$7:$G$9,7,0)+VLOOKUP(O3925,REFERENCIAS!$C:$D,2,0)*VLOOKUP($O$2,PONDERADORES!$A$7:$G$9,7,0)</f>
        <v>0.2</v>
      </c>
      <c r="Z3925" s="2">
        <f>+VLOOKUP(IF(R3925&lt;0.1,0,IF(AND(R3925&gt;=0.1,R3925&lt;0.2),0.1,IF(AND(R3925&gt;=0.2,R3925&lt;0.3),0.2,IF(R3925&gt;0.3,0.3,)))),REFERENCIAS!$C:$D,2,0)*VLOOKUP($R$2,PONDERADORES!$A$11:$G$11,7,0)</f>
        <v>15</v>
      </c>
      <c r="AA3925" s="92"/>
      <c r="AB3925" s="95" t="e">
        <f t="shared" ca="1" si="243"/>
        <v>#REF!</v>
      </c>
      <c r="AC3925" s="23" t="e">
        <f ca="1">IF(AB3925&gt;REFERENCIAS!$C$62,REFERENCIAS!$B$62,IF(AND(AB3925&gt;=REFERENCIAS!$C$63,AB3925&lt;REFERENCIAS!$D$63),REFERENCIAS!$B$63,IF(AND(AB3925&gt;REFERENCIAS!$C$64,AB3925&lt;=REFERENCIAS!$D$64),REFERENCIAS!$B$64,IF(AND(AB3925&gt;=REFERENCIAS!$C$65,AB3925&lt;REFERENCIAS!$D$65),REFERENCIAS!$B$65, "Revisar"))))</f>
        <v>#REF!</v>
      </c>
      <c r="AD3925" s="94" t="e">
        <f ca="1">VLOOKUP(AC3925,REFERENCIAS!$B$62:$G$65,4,FALSE)</f>
        <v>#REF!</v>
      </c>
    </row>
    <row r="3926" spans="1:30" ht="17.25" x14ac:dyDescent="0.25">
      <c r="A3926" s="74"/>
      <c r="B3926" s="19"/>
      <c r="C3926" s="19"/>
      <c r="D3926" s="50"/>
      <c r="E3926" s="73"/>
      <c r="F3926" s="74"/>
      <c r="G3926" s="9"/>
      <c r="H3926" s="48"/>
      <c r="I3926" s="49">
        <f t="shared" ca="1" si="244"/>
        <v>2022</v>
      </c>
      <c r="J3926" s="22">
        <f t="shared" ca="1" si="241"/>
        <v>1</v>
      </c>
      <c r="K3926" s="19"/>
      <c r="L3926" s="73"/>
      <c r="M3926" s="74"/>
      <c r="N3926" s="19"/>
      <c r="O3926" s="73"/>
      <c r="P3926" s="82">
        <v>1</v>
      </c>
      <c r="Q3926" s="24">
        <v>1</v>
      </c>
      <c r="R3926" s="81">
        <f t="shared" si="242"/>
        <v>1</v>
      </c>
      <c r="S3926" s="87"/>
      <c r="T3926" s="19"/>
      <c r="U3926" s="25"/>
      <c r="V3926" s="25"/>
      <c r="W3926" s="81"/>
      <c r="X3926" s="91" t="e">
        <f ca="1">+VLOOKUP(#REF!,REFERENCIAS!$C:$D,2,0)*VLOOKUP(#REF!,PONDERADORES!A:P,IF(AND(INFORMACION!$T3926='REFERENCIAS RIESGO'!$C$36,INFORMACION!$F3926=REFERENCIAS!$C$24),16,IF(INFORMACION!$T3926='REFERENCIAS RIESGO'!$C$36,13,IF(INFORMACION!$F3926=REFERENCIAS!$C$24,10,7))),0)+VLOOKUP(K3926,REFERENCIAS!$C:$D,2,0)*VLOOKUP($K$2,PONDERADORES!A:P,IF(AND(INFORMACION!$T3926='REFERENCIAS RIESGO'!$C$36,INFORMACION!$F3926=REFERENCIAS!$C$24),16,IF(INFORMACION!$T3926='REFERENCIAS RIESGO'!$C$36,13,IF(INFORMACION!$F3926=REFERENCIAS!$C$24,10,7))),0)+VLOOKUP(L3926,REFERENCIAS!$C:$D,2,0)*VLOOKUP($L$2,PONDERADORES!A:P,IF(AND(INFORMACION!$T3926='REFERENCIAS RIESGO'!$C$36,INFORMACION!$F3926=REFERENCIAS!$C$24),16,IF(INFORMACION!$T3926='REFERENCIAS RIESGO'!$C$36,13,IF(INFORMACION!$F3926=REFERENCIAS!$C$24,10,7))),0)+VLOOKUP(F3926,REFERENCIAS!$C:$D,2,0)*VLOOKUP($F$2,PONDERADORES!A:P,IF(AND(INFORMACION!$T3926='REFERENCIAS RIESGO'!$C$36,INFORMACION!$F3926=REFERENCIAS!$C$24),16,IF(INFORMACION!$T3926='REFERENCIAS RIESGO'!$C$36,13,IF(INFORMACION!$F3926=REFERENCIAS!$C$24,10,7))),0)+VLOOKUP(T3926,REFERENCIAS!$C:$D,2,0)*VLOOKUP($T$2,PONDERADORES!A:P,IF(AND(INFORMACION!$T3926='REFERENCIAS RIESGO'!$C$36,INFORMACION!$F3926=REFERENCIAS!$C$24),16,IF(INFORMACION!$T3926='REFERENCIAS RIESGO'!$C$36,13,IF(INFORMACION!$F3926=REFERENCIAS!$C$24,10,7))),0)+VLOOKUP(IF(J3926&lt;=0.2,0.2,IF(AND(J3926&gt;0.2,J3926&lt;=0.4),0.4,IF(AND(J3926&gt;0.4,J3926&lt;=0.6),0.6,IF(AND(J3926&gt;0.6,J3926&lt;=0.8),0.8,IF(AND(J3926&gt;0.8,J3926&lt;=1),1))))),REFERENCIAS!$C:$D,2,0)*VLOOKUP($J$2,PONDERADORES!A:P,IF(AND(INFORMACION!$T3926='REFERENCIAS RIESGO'!$C$36,INFORMACION!$F3926=REFERENCIAS!$C$24),16,IF(INFORMACION!$T3926='REFERENCIAS RIESGO'!$C$36,13,IF(INFORMACION!$F3926=REFERENCIAS!$C$24,10,7))),0)</f>
        <v>#REF!</v>
      </c>
      <c r="Y3926" s="68">
        <f>+VLOOKUP(M3926,REFERENCIAS!$C:$D,2,0)*VLOOKUP($M$2,PONDERADORES!$A$7:$G$9,7,0)+VLOOKUP(N3926,REFERENCIAS!$C:$D,2,0)*VLOOKUP($N$2,PONDERADORES!$A$7:$G$9,7,0)+VLOOKUP(O3926,REFERENCIAS!$C:$D,2,0)*VLOOKUP($O$2,PONDERADORES!$A$7:$G$9,7,0)</f>
        <v>0.2</v>
      </c>
      <c r="Z3926" s="2">
        <f>+VLOOKUP(IF(R3926&lt;0.1,0,IF(AND(R3926&gt;=0.1,R3926&lt;0.2),0.1,IF(AND(R3926&gt;=0.2,R3926&lt;0.3),0.2,IF(R3926&gt;0.3,0.3,)))),REFERENCIAS!$C:$D,2,0)*VLOOKUP($R$2,PONDERADORES!$A$11:$G$11,7,0)</f>
        <v>15</v>
      </c>
      <c r="AA3926" s="92"/>
      <c r="AB3926" s="95" t="e">
        <f t="shared" ca="1" si="243"/>
        <v>#REF!</v>
      </c>
      <c r="AC3926" s="23" t="e">
        <f ca="1">IF(AB3926&gt;REFERENCIAS!$C$62,REFERENCIAS!$B$62,IF(AND(AB3926&gt;=REFERENCIAS!$C$63,AB3926&lt;REFERENCIAS!$D$63),REFERENCIAS!$B$63,IF(AND(AB3926&gt;REFERENCIAS!$C$64,AB3926&lt;=REFERENCIAS!$D$64),REFERENCIAS!$B$64,IF(AND(AB3926&gt;=REFERENCIAS!$C$65,AB3926&lt;REFERENCIAS!$D$65),REFERENCIAS!$B$65, "Revisar"))))</f>
        <v>#REF!</v>
      </c>
      <c r="AD3926" s="94" t="e">
        <f ca="1">VLOOKUP(AC3926,REFERENCIAS!$B$62:$G$65,4,FALSE)</f>
        <v>#REF!</v>
      </c>
    </row>
    <row r="3927" spans="1:30" ht="17.25" x14ac:dyDescent="0.25">
      <c r="A3927" s="74"/>
      <c r="B3927" s="19"/>
      <c r="C3927" s="19"/>
      <c r="D3927" s="50"/>
      <c r="E3927" s="73"/>
      <c r="F3927" s="74"/>
      <c r="G3927" s="9"/>
      <c r="H3927" s="48"/>
      <c r="I3927" s="49">
        <f t="shared" ca="1" si="244"/>
        <v>2022</v>
      </c>
      <c r="J3927" s="22">
        <f t="shared" ca="1" si="241"/>
        <v>1</v>
      </c>
      <c r="K3927" s="19"/>
      <c r="L3927" s="73"/>
      <c r="M3927" s="74"/>
      <c r="N3927" s="19"/>
      <c r="O3927" s="73"/>
      <c r="P3927" s="82">
        <v>1</v>
      </c>
      <c r="Q3927" s="24">
        <v>1</v>
      </c>
      <c r="R3927" s="81">
        <f t="shared" si="242"/>
        <v>1</v>
      </c>
      <c r="S3927" s="87"/>
      <c r="T3927" s="19"/>
      <c r="U3927" s="25"/>
      <c r="V3927" s="25"/>
      <c r="W3927" s="81"/>
      <c r="X3927" s="91" t="e">
        <f ca="1">+VLOOKUP(#REF!,REFERENCIAS!$C:$D,2,0)*VLOOKUP(#REF!,PONDERADORES!A:P,IF(AND(INFORMACION!$T3927='REFERENCIAS RIESGO'!$C$36,INFORMACION!$F3927=REFERENCIAS!$C$24),16,IF(INFORMACION!$T3927='REFERENCIAS RIESGO'!$C$36,13,IF(INFORMACION!$F3927=REFERENCIAS!$C$24,10,7))),0)+VLOOKUP(K3927,REFERENCIAS!$C:$D,2,0)*VLOOKUP($K$2,PONDERADORES!A:P,IF(AND(INFORMACION!$T3927='REFERENCIAS RIESGO'!$C$36,INFORMACION!$F3927=REFERENCIAS!$C$24),16,IF(INFORMACION!$T3927='REFERENCIAS RIESGO'!$C$36,13,IF(INFORMACION!$F3927=REFERENCIAS!$C$24,10,7))),0)+VLOOKUP(L3927,REFERENCIAS!$C:$D,2,0)*VLOOKUP($L$2,PONDERADORES!A:P,IF(AND(INFORMACION!$T3927='REFERENCIAS RIESGO'!$C$36,INFORMACION!$F3927=REFERENCIAS!$C$24),16,IF(INFORMACION!$T3927='REFERENCIAS RIESGO'!$C$36,13,IF(INFORMACION!$F3927=REFERENCIAS!$C$24,10,7))),0)+VLOOKUP(F3927,REFERENCIAS!$C:$D,2,0)*VLOOKUP($F$2,PONDERADORES!A:P,IF(AND(INFORMACION!$T3927='REFERENCIAS RIESGO'!$C$36,INFORMACION!$F3927=REFERENCIAS!$C$24),16,IF(INFORMACION!$T3927='REFERENCIAS RIESGO'!$C$36,13,IF(INFORMACION!$F3927=REFERENCIAS!$C$24,10,7))),0)+VLOOKUP(T3927,REFERENCIAS!$C:$D,2,0)*VLOOKUP($T$2,PONDERADORES!A:P,IF(AND(INFORMACION!$T3927='REFERENCIAS RIESGO'!$C$36,INFORMACION!$F3927=REFERENCIAS!$C$24),16,IF(INFORMACION!$T3927='REFERENCIAS RIESGO'!$C$36,13,IF(INFORMACION!$F3927=REFERENCIAS!$C$24,10,7))),0)+VLOOKUP(IF(J3927&lt;=0.2,0.2,IF(AND(J3927&gt;0.2,J3927&lt;=0.4),0.4,IF(AND(J3927&gt;0.4,J3927&lt;=0.6),0.6,IF(AND(J3927&gt;0.6,J3927&lt;=0.8),0.8,IF(AND(J3927&gt;0.8,J3927&lt;=1),1))))),REFERENCIAS!$C:$D,2,0)*VLOOKUP($J$2,PONDERADORES!A:P,IF(AND(INFORMACION!$T3927='REFERENCIAS RIESGO'!$C$36,INFORMACION!$F3927=REFERENCIAS!$C$24),16,IF(INFORMACION!$T3927='REFERENCIAS RIESGO'!$C$36,13,IF(INFORMACION!$F3927=REFERENCIAS!$C$24,10,7))),0)</f>
        <v>#REF!</v>
      </c>
      <c r="Y3927" s="68">
        <f>+VLOOKUP(M3927,REFERENCIAS!$C:$D,2,0)*VLOOKUP($M$2,PONDERADORES!$A$7:$G$9,7,0)+VLOOKUP(N3927,REFERENCIAS!$C:$D,2,0)*VLOOKUP($N$2,PONDERADORES!$A$7:$G$9,7,0)+VLOOKUP(O3927,REFERENCIAS!$C:$D,2,0)*VLOOKUP($O$2,PONDERADORES!$A$7:$G$9,7,0)</f>
        <v>0.2</v>
      </c>
      <c r="Z3927" s="2">
        <f>+VLOOKUP(IF(R3927&lt;0.1,0,IF(AND(R3927&gt;=0.1,R3927&lt;0.2),0.1,IF(AND(R3927&gt;=0.2,R3927&lt;0.3),0.2,IF(R3927&gt;0.3,0.3,)))),REFERENCIAS!$C:$D,2,0)*VLOOKUP($R$2,PONDERADORES!$A$11:$G$11,7,0)</f>
        <v>15</v>
      </c>
      <c r="AA3927" s="92"/>
      <c r="AB3927" s="95" t="e">
        <f t="shared" ca="1" si="243"/>
        <v>#REF!</v>
      </c>
      <c r="AC3927" s="23" t="e">
        <f ca="1">IF(AB3927&gt;REFERENCIAS!$C$62,REFERENCIAS!$B$62,IF(AND(AB3927&gt;=REFERENCIAS!$C$63,AB3927&lt;REFERENCIAS!$D$63),REFERENCIAS!$B$63,IF(AND(AB3927&gt;REFERENCIAS!$C$64,AB3927&lt;=REFERENCIAS!$D$64),REFERENCIAS!$B$64,IF(AND(AB3927&gt;=REFERENCIAS!$C$65,AB3927&lt;REFERENCIAS!$D$65),REFERENCIAS!$B$65, "Revisar"))))</f>
        <v>#REF!</v>
      </c>
      <c r="AD3927" s="94" t="e">
        <f ca="1">VLOOKUP(AC3927,REFERENCIAS!$B$62:$G$65,4,FALSE)</f>
        <v>#REF!</v>
      </c>
    </row>
    <row r="3928" spans="1:30" ht="17.25" x14ac:dyDescent="0.25">
      <c r="A3928" s="74"/>
      <c r="B3928" s="19"/>
      <c r="C3928" s="19"/>
      <c r="D3928" s="50"/>
      <c r="E3928" s="73"/>
      <c r="F3928" s="74"/>
      <c r="G3928" s="9"/>
      <c r="H3928" s="48"/>
      <c r="I3928" s="49">
        <f t="shared" ca="1" si="244"/>
        <v>2022</v>
      </c>
      <c r="J3928" s="22">
        <f t="shared" ca="1" si="241"/>
        <v>1</v>
      </c>
      <c r="K3928" s="19"/>
      <c r="L3928" s="73"/>
      <c r="M3928" s="74"/>
      <c r="N3928" s="19"/>
      <c r="O3928" s="73"/>
      <c r="P3928" s="82">
        <v>1</v>
      </c>
      <c r="Q3928" s="24">
        <v>1</v>
      </c>
      <c r="R3928" s="81">
        <f t="shared" si="242"/>
        <v>1</v>
      </c>
      <c r="S3928" s="87"/>
      <c r="T3928" s="19"/>
      <c r="U3928" s="25"/>
      <c r="V3928" s="25"/>
      <c r="W3928" s="81"/>
      <c r="X3928" s="91" t="e">
        <f ca="1">+VLOOKUP(#REF!,REFERENCIAS!$C:$D,2,0)*VLOOKUP(#REF!,PONDERADORES!A:P,IF(AND(INFORMACION!$T3928='REFERENCIAS RIESGO'!$C$36,INFORMACION!$F3928=REFERENCIAS!$C$24),16,IF(INFORMACION!$T3928='REFERENCIAS RIESGO'!$C$36,13,IF(INFORMACION!$F3928=REFERENCIAS!$C$24,10,7))),0)+VLOOKUP(K3928,REFERENCIAS!$C:$D,2,0)*VLOOKUP($K$2,PONDERADORES!A:P,IF(AND(INFORMACION!$T3928='REFERENCIAS RIESGO'!$C$36,INFORMACION!$F3928=REFERENCIAS!$C$24),16,IF(INFORMACION!$T3928='REFERENCIAS RIESGO'!$C$36,13,IF(INFORMACION!$F3928=REFERENCIAS!$C$24,10,7))),0)+VLOOKUP(L3928,REFERENCIAS!$C:$D,2,0)*VLOOKUP($L$2,PONDERADORES!A:P,IF(AND(INFORMACION!$T3928='REFERENCIAS RIESGO'!$C$36,INFORMACION!$F3928=REFERENCIAS!$C$24),16,IF(INFORMACION!$T3928='REFERENCIAS RIESGO'!$C$36,13,IF(INFORMACION!$F3928=REFERENCIAS!$C$24,10,7))),0)+VLOOKUP(F3928,REFERENCIAS!$C:$D,2,0)*VLOOKUP($F$2,PONDERADORES!A:P,IF(AND(INFORMACION!$T3928='REFERENCIAS RIESGO'!$C$36,INFORMACION!$F3928=REFERENCIAS!$C$24),16,IF(INFORMACION!$T3928='REFERENCIAS RIESGO'!$C$36,13,IF(INFORMACION!$F3928=REFERENCIAS!$C$24,10,7))),0)+VLOOKUP(T3928,REFERENCIAS!$C:$D,2,0)*VLOOKUP($T$2,PONDERADORES!A:P,IF(AND(INFORMACION!$T3928='REFERENCIAS RIESGO'!$C$36,INFORMACION!$F3928=REFERENCIAS!$C$24),16,IF(INFORMACION!$T3928='REFERENCIAS RIESGO'!$C$36,13,IF(INFORMACION!$F3928=REFERENCIAS!$C$24,10,7))),0)+VLOOKUP(IF(J3928&lt;=0.2,0.2,IF(AND(J3928&gt;0.2,J3928&lt;=0.4),0.4,IF(AND(J3928&gt;0.4,J3928&lt;=0.6),0.6,IF(AND(J3928&gt;0.6,J3928&lt;=0.8),0.8,IF(AND(J3928&gt;0.8,J3928&lt;=1),1))))),REFERENCIAS!$C:$D,2,0)*VLOOKUP($J$2,PONDERADORES!A:P,IF(AND(INFORMACION!$T3928='REFERENCIAS RIESGO'!$C$36,INFORMACION!$F3928=REFERENCIAS!$C$24),16,IF(INFORMACION!$T3928='REFERENCIAS RIESGO'!$C$36,13,IF(INFORMACION!$F3928=REFERENCIAS!$C$24,10,7))),0)</f>
        <v>#REF!</v>
      </c>
      <c r="Y3928" s="68">
        <f>+VLOOKUP(M3928,REFERENCIAS!$C:$D,2,0)*VLOOKUP($M$2,PONDERADORES!$A$7:$G$9,7,0)+VLOOKUP(N3928,REFERENCIAS!$C:$D,2,0)*VLOOKUP($N$2,PONDERADORES!$A$7:$G$9,7,0)+VLOOKUP(O3928,REFERENCIAS!$C:$D,2,0)*VLOOKUP($O$2,PONDERADORES!$A$7:$G$9,7,0)</f>
        <v>0.2</v>
      </c>
      <c r="Z3928" s="2">
        <f>+VLOOKUP(IF(R3928&lt;0.1,0,IF(AND(R3928&gt;=0.1,R3928&lt;0.2),0.1,IF(AND(R3928&gt;=0.2,R3928&lt;0.3),0.2,IF(R3928&gt;0.3,0.3,)))),REFERENCIAS!$C:$D,2,0)*VLOOKUP($R$2,PONDERADORES!$A$11:$G$11,7,0)</f>
        <v>15</v>
      </c>
      <c r="AA3928" s="92"/>
      <c r="AB3928" s="95" t="e">
        <f t="shared" ca="1" si="243"/>
        <v>#REF!</v>
      </c>
      <c r="AC3928" s="23" t="e">
        <f ca="1">IF(AB3928&gt;REFERENCIAS!$C$62,REFERENCIAS!$B$62,IF(AND(AB3928&gt;=REFERENCIAS!$C$63,AB3928&lt;REFERENCIAS!$D$63),REFERENCIAS!$B$63,IF(AND(AB3928&gt;REFERENCIAS!$C$64,AB3928&lt;=REFERENCIAS!$D$64),REFERENCIAS!$B$64,IF(AND(AB3928&gt;=REFERENCIAS!$C$65,AB3928&lt;REFERENCIAS!$D$65),REFERENCIAS!$B$65, "Revisar"))))</f>
        <v>#REF!</v>
      </c>
      <c r="AD3928" s="94" t="e">
        <f ca="1">VLOOKUP(AC3928,REFERENCIAS!$B$62:$G$65,4,FALSE)</f>
        <v>#REF!</v>
      </c>
    </row>
    <row r="3929" spans="1:30" ht="17.25" x14ac:dyDescent="0.25">
      <c r="A3929" s="74"/>
      <c r="B3929" s="19"/>
      <c r="C3929" s="19"/>
      <c r="D3929" s="50"/>
      <c r="E3929" s="73"/>
      <c r="F3929" s="74"/>
      <c r="G3929" s="9"/>
      <c r="H3929" s="48"/>
      <c r="I3929" s="49">
        <f t="shared" ca="1" si="244"/>
        <v>2022</v>
      </c>
      <c r="J3929" s="22">
        <f t="shared" ca="1" si="241"/>
        <v>1</v>
      </c>
      <c r="K3929" s="19"/>
      <c r="L3929" s="73"/>
      <c r="M3929" s="74"/>
      <c r="N3929" s="19"/>
      <c r="O3929" s="73"/>
      <c r="P3929" s="82">
        <v>1</v>
      </c>
      <c r="Q3929" s="24">
        <v>1</v>
      </c>
      <c r="R3929" s="81">
        <f t="shared" si="242"/>
        <v>1</v>
      </c>
      <c r="S3929" s="87"/>
      <c r="T3929" s="19"/>
      <c r="U3929" s="25"/>
      <c r="V3929" s="25"/>
      <c r="W3929" s="81"/>
      <c r="X3929" s="91" t="e">
        <f ca="1">+VLOOKUP(#REF!,REFERENCIAS!$C:$D,2,0)*VLOOKUP(#REF!,PONDERADORES!A:P,IF(AND(INFORMACION!$T3929='REFERENCIAS RIESGO'!$C$36,INFORMACION!$F3929=REFERENCIAS!$C$24),16,IF(INFORMACION!$T3929='REFERENCIAS RIESGO'!$C$36,13,IF(INFORMACION!$F3929=REFERENCIAS!$C$24,10,7))),0)+VLOOKUP(K3929,REFERENCIAS!$C:$D,2,0)*VLOOKUP($K$2,PONDERADORES!A:P,IF(AND(INFORMACION!$T3929='REFERENCIAS RIESGO'!$C$36,INFORMACION!$F3929=REFERENCIAS!$C$24),16,IF(INFORMACION!$T3929='REFERENCIAS RIESGO'!$C$36,13,IF(INFORMACION!$F3929=REFERENCIAS!$C$24,10,7))),0)+VLOOKUP(L3929,REFERENCIAS!$C:$D,2,0)*VLOOKUP($L$2,PONDERADORES!A:P,IF(AND(INFORMACION!$T3929='REFERENCIAS RIESGO'!$C$36,INFORMACION!$F3929=REFERENCIAS!$C$24),16,IF(INFORMACION!$T3929='REFERENCIAS RIESGO'!$C$36,13,IF(INFORMACION!$F3929=REFERENCIAS!$C$24,10,7))),0)+VLOOKUP(F3929,REFERENCIAS!$C:$D,2,0)*VLOOKUP($F$2,PONDERADORES!A:P,IF(AND(INFORMACION!$T3929='REFERENCIAS RIESGO'!$C$36,INFORMACION!$F3929=REFERENCIAS!$C$24),16,IF(INFORMACION!$T3929='REFERENCIAS RIESGO'!$C$36,13,IF(INFORMACION!$F3929=REFERENCIAS!$C$24,10,7))),0)+VLOOKUP(T3929,REFERENCIAS!$C:$D,2,0)*VLOOKUP($T$2,PONDERADORES!A:P,IF(AND(INFORMACION!$T3929='REFERENCIAS RIESGO'!$C$36,INFORMACION!$F3929=REFERENCIAS!$C$24),16,IF(INFORMACION!$T3929='REFERENCIAS RIESGO'!$C$36,13,IF(INFORMACION!$F3929=REFERENCIAS!$C$24,10,7))),0)+VLOOKUP(IF(J3929&lt;=0.2,0.2,IF(AND(J3929&gt;0.2,J3929&lt;=0.4),0.4,IF(AND(J3929&gt;0.4,J3929&lt;=0.6),0.6,IF(AND(J3929&gt;0.6,J3929&lt;=0.8),0.8,IF(AND(J3929&gt;0.8,J3929&lt;=1),1))))),REFERENCIAS!$C:$D,2,0)*VLOOKUP($J$2,PONDERADORES!A:P,IF(AND(INFORMACION!$T3929='REFERENCIAS RIESGO'!$C$36,INFORMACION!$F3929=REFERENCIAS!$C$24),16,IF(INFORMACION!$T3929='REFERENCIAS RIESGO'!$C$36,13,IF(INFORMACION!$F3929=REFERENCIAS!$C$24,10,7))),0)</f>
        <v>#REF!</v>
      </c>
      <c r="Y3929" s="68">
        <f>+VLOOKUP(M3929,REFERENCIAS!$C:$D,2,0)*VLOOKUP($M$2,PONDERADORES!$A$7:$G$9,7,0)+VLOOKUP(N3929,REFERENCIAS!$C:$D,2,0)*VLOOKUP($N$2,PONDERADORES!$A$7:$G$9,7,0)+VLOOKUP(O3929,REFERENCIAS!$C:$D,2,0)*VLOOKUP($O$2,PONDERADORES!$A$7:$G$9,7,0)</f>
        <v>0.2</v>
      </c>
      <c r="Z3929" s="2">
        <f>+VLOOKUP(IF(R3929&lt;0.1,0,IF(AND(R3929&gt;=0.1,R3929&lt;0.2),0.1,IF(AND(R3929&gt;=0.2,R3929&lt;0.3),0.2,IF(R3929&gt;0.3,0.3,)))),REFERENCIAS!$C:$D,2,0)*VLOOKUP($R$2,PONDERADORES!$A$11:$G$11,7,0)</f>
        <v>15</v>
      </c>
      <c r="AA3929" s="92"/>
      <c r="AB3929" s="95" t="e">
        <f t="shared" ca="1" si="243"/>
        <v>#REF!</v>
      </c>
      <c r="AC3929" s="23" t="e">
        <f ca="1">IF(AB3929&gt;REFERENCIAS!$C$62,REFERENCIAS!$B$62,IF(AND(AB3929&gt;=REFERENCIAS!$C$63,AB3929&lt;REFERENCIAS!$D$63),REFERENCIAS!$B$63,IF(AND(AB3929&gt;REFERENCIAS!$C$64,AB3929&lt;=REFERENCIAS!$D$64),REFERENCIAS!$B$64,IF(AND(AB3929&gt;=REFERENCIAS!$C$65,AB3929&lt;REFERENCIAS!$D$65),REFERENCIAS!$B$65, "Revisar"))))</f>
        <v>#REF!</v>
      </c>
      <c r="AD3929" s="94" t="e">
        <f ca="1">VLOOKUP(AC3929,REFERENCIAS!$B$62:$G$65,4,FALSE)</f>
        <v>#REF!</v>
      </c>
    </row>
    <row r="3930" spans="1:30" ht="17.25" x14ac:dyDescent="0.25">
      <c r="A3930" s="74"/>
      <c r="B3930" s="19"/>
      <c r="C3930" s="19"/>
      <c r="D3930" s="50"/>
      <c r="E3930" s="73"/>
      <c r="F3930" s="74"/>
      <c r="G3930" s="9"/>
      <c r="H3930" s="48"/>
      <c r="I3930" s="49">
        <f t="shared" ca="1" si="244"/>
        <v>2022</v>
      </c>
      <c r="J3930" s="22">
        <f t="shared" ca="1" si="241"/>
        <v>1</v>
      </c>
      <c r="K3930" s="19"/>
      <c r="L3930" s="73"/>
      <c r="M3930" s="74"/>
      <c r="N3930" s="19"/>
      <c r="O3930" s="73"/>
      <c r="P3930" s="82">
        <v>1</v>
      </c>
      <c r="Q3930" s="24">
        <v>1</v>
      </c>
      <c r="R3930" s="81">
        <f t="shared" si="242"/>
        <v>1</v>
      </c>
      <c r="S3930" s="87"/>
      <c r="T3930" s="19"/>
      <c r="U3930" s="25"/>
      <c r="V3930" s="25"/>
      <c r="W3930" s="81"/>
      <c r="X3930" s="91" t="e">
        <f ca="1">+VLOOKUP(#REF!,REFERENCIAS!$C:$D,2,0)*VLOOKUP(#REF!,PONDERADORES!A:P,IF(AND(INFORMACION!$T3930='REFERENCIAS RIESGO'!$C$36,INFORMACION!$F3930=REFERENCIAS!$C$24),16,IF(INFORMACION!$T3930='REFERENCIAS RIESGO'!$C$36,13,IF(INFORMACION!$F3930=REFERENCIAS!$C$24,10,7))),0)+VLOOKUP(K3930,REFERENCIAS!$C:$D,2,0)*VLOOKUP($K$2,PONDERADORES!A:P,IF(AND(INFORMACION!$T3930='REFERENCIAS RIESGO'!$C$36,INFORMACION!$F3930=REFERENCIAS!$C$24),16,IF(INFORMACION!$T3930='REFERENCIAS RIESGO'!$C$36,13,IF(INFORMACION!$F3930=REFERENCIAS!$C$24,10,7))),0)+VLOOKUP(L3930,REFERENCIAS!$C:$D,2,0)*VLOOKUP($L$2,PONDERADORES!A:P,IF(AND(INFORMACION!$T3930='REFERENCIAS RIESGO'!$C$36,INFORMACION!$F3930=REFERENCIAS!$C$24),16,IF(INFORMACION!$T3930='REFERENCIAS RIESGO'!$C$36,13,IF(INFORMACION!$F3930=REFERENCIAS!$C$24,10,7))),0)+VLOOKUP(F3930,REFERENCIAS!$C:$D,2,0)*VLOOKUP($F$2,PONDERADORES!A:P,IF(AND(INFORMACION!$T3930='REFERENCIAS RIESGO'!$C$36,INFORMACION!$F3930=REFERENCIAS!$C$24),16,IF(INFORMACION!$T3930='REFERENCIAS RIESGO'!$C$36,13,IF(INFORMACION!$F3930=REFERENCIAS!$C$24,10,7))),0)+VLOOKUP(T3930,REFERENCIAS!$C:$D,2,0)*VLOOKUP($T$2,PONDERADORES!A:P,IF(AND(INFORMACION!$T3930='REFERENCIAS RIESGO'!$C$36,INFORMACION!$F3930=REFERENCIAS!$C$24),16,IF(INFORMACION!$T3930='REFERENCIAS RIESGO'!$C$36,13,IF(INFORMACION!$F3930=REFERENCIAS!$C$24,10,7))),0)+VLOOKUP(IF(J3930&lt;=0.2,0.2,IF(AND(J3930&gt;0.2,J3930&lt;=0.4),0.4,IF(AND(J3930&gt;0.4,J3930&lt;=0.6),0.6,IF(AND(J3930&gt;0.6,J3930&lt;=0.8),0.8,IF(AND(J3930&gt;0.8,J3930&lt;=1),1))))),REFERENCIAS!$C:$D,2,0)*VLOOKUP($J$2,PONDERADORES!A:P,IF(AND(INFORMACION!$T3930='REFERENCIAS RIESGO'!$C$36,INFORMACION!$F3930=REFERENCIAS!$C$24),16,IF(INFORMACION!$T3930='REFERENCIAS RIESGO'!$C$36,13,IF(INFORMACION!$F3930=REFERENCIAS!$C$24,10,7))),0)</f>
        <v>#REF!</v>
      </c>
      <c r="Y3930" s="68">
        <f>+VLOOKUP(M3930,REFERENCIAS!$C:$D,2,0)*VLOOKUP($M$2,PONDERADORES!$A$7:$G$9,7,0)+VLOOKUP(N3930,REFERENCIAS!$C:$D,2,0)*VLOOKUP($N$2,PONDERADORES!$A$7:$G$9,7,0)+VLOOKUP(O3930,REFERENCIAS!$C:$D,2,0)*VLOOKUP($O$2,PONDERADORES!$A$7:$G$9,7,0)</f>
        <v>0.2</v>
      </c>
      <c r="Z3930" s="2">
        <f>+VLOOKUP(IF(R3930&lt;0.1,0,IF(AND(R3930&gt;=0.1,R3930&lt;0.2),0.1,IF(AND(R3930&gt;=0.2,R3930&lt;0.3),0.2,IF(R3930&gt;0.3,0.3,)))),REFERENCIAS!$C:$D,2,0)*VLOOKUP($R$2,PONDERADORES!$A$11:$G$11,7,0)</f>
        <v>15</v>
      </c>
      <c r="AA3930" s="92"/>
      <c r="AB3930" s="95" t="e">
        <f t="shared" ca="1" si="243"/>
        <v>#REF!</v>
      </c>
      <c r="AC3930" s="23" t="e">
        <f ca="1">IF(AB3930&gt;REFERENCIAS!$C$62,REFERENCIAS!$B$62,IF(AND(AB3930&gt;=REFERENCIAS!$C$63,AB3930&lt;REFERENCIAS!$D$63),REFERENCIAS!$B$63,IF(AND(AB3930&gt;REFERENCIAS!$C$64,AB3930&lt;=REFERENCIAS!$D$64),REFERENCIAS!$B$64,IF(AND(AB3930&gt;=REFERENCIAS!$C$65,AB3930&lt;REFERENCIAS!$D$65),REFERENCIAS!$B$65, "Revisar"))))</f>
        <v>#REF!</v>
      </c>
      <c r="AD3930" s="94" t="e">
        <f ca="1">VLOOKUP(AC3930,REFERENCIAS!$B$62:$G$65,4,FALSE)</f>
        <v>#REF!</v>
      </c>
    </row>
    <row r="3931" spans="1:30" ht="17.25" x14ac:dyDescent="0.25">
      <c r="A3931" s="74"/>
      <c r="B3931" s="19"/>
      <c r="C3931" s="19"/>
      <c r="D3931" s="50"/>
      <c r="E3931" s="73"/>
      <c r="F3931" s="74"/>
      <c r="G3931" s="9"/>
      <c r="H3931" s="48"/>
      <c r="I3931" s="49">
        <f t="shared" ca="1" si="244"/>
        <v>2022</v>
      </c>
      <c r="J3931" s="22">
        <f t="shared" ca="1" si="241"/>
        <v>1</v>
      </c>
      <c r="K3931" s="19"/>
      <c r="L3931" s="73"/>
      <c r="M3931" s="74"/>
      <c r="N3931" s="19"/>
      <c r="O3931" s="73"/>
      <c r="P3931" s="82">
        <v>1</v>
      </c>
      <c r="Q3931" s="24">
        <v>1</v>
      </c>
      <c r="R3931" s="81">
        <f t="shared" si="242"/>
        <v>1</v>
      </c>
      <c r="S3931" s="87"/>
      <c r="T3931" s="19"/>
      <c r="U3931" s="25"/>
      <c r="V3931" s="25"/>
      <c r="W3931" s="81"/>
      <c r="X3931" s="91" t="e">
        <f ca="1">+VLOOKUP(#REF!,REFERENCIAS!$C:$D,2,0)*VLOOKUP(#REF!,PONDERADORES!A:P,IF(AND(INFORMACION!$T3931='REFERENCIAS RIESGO'!$C$36,INFORMACION!$F3931=REFERENCIAS!$C$24),16,IF(INFORMACION!$T3931='REFERENCIAS RIESGO'!$C$36,13,IF(INFORMACION!$F3931=REFERENCIAS!$C$24,10,7))),0)+VLOOKUP(K3931,REFERENCIAS!$C:$D,2,0)*VLOOKUP($K$2,PONDERADORES!A:P,IF(AND(INFORMACION!$T3931='REFERENCIAS RIESGO'!$C$36,INFORMACION!$F3931=REFERENCIAS!$C$24),16,IF(INFORMACION!$T3931='REFERENCIAS RIESGO'!$C$36,13,IF(INFORMACION!$F3931=REFERENCIAS!$C$24,10,7))),0)+VLOOKUP(L3931,REFERENCIAS!$C:$D,2,0)*VLOOKUP($L$2,PONDERADORES!A:P,IF(AND(INFORMACION!$T3931='REFERENCIAS RIESGO'!$C$36,INFORMACION!$F3931=REFERENCIAS!$C$24),16,IF(INFORMACION!$T3931='REFERENCIAS RIESGO'!$C$36,13,IF(INFORMACION!$F3931=REFERENCIAS!$C$24,10,7))),0)+VLOOKUP(F3931,REFERENCIAS!$C:$D,2,0)*VLOOKUP($F$2,PONDERADORES!A:P,IF(AND(INFORMACION!$T3931='REFERENCIAS RIESGO'!$C$36,INFORMACION!$F3931=REFERENCIAS!$C$24),16,IF(INFORMACION!$T3931='REFERENCIAS RIESGO'!$C$36,13,IF(INFORMACION!$F3931=REFERENCIAS!$C$24,10,7))),0)+VLOOKUP(T3931,REFERENCIAS!$C:$D,2,0)*VLOOKUP($T$2,PONDERADORES!A:P,IF(AND(INFORMACION!$T3931='REFERENCIAS RIESGO'!$C$36,INFORMACION!$F3931=REFERENCIAS!$C$24),16,IF(INFORMACION!$T3931='REFERENCIAS RIESGO'!$C$36,13,IF(INFORMACION!$F3931=REFERENCIAS!$C$24,10,7))),0)+VLOOKUP(IF(J3931&lt;=0.2,0.2,IF(AND(J3931&gt;0.2,J3931&lt;=0.4),0.4,IF(AND(J3931&gt;0.4,J3931&lt;=0.6),0.6,IF(AND(J3931&gt;0.6,J3931&lt;=0.8),0.8,IF(AND(J3931&gt;0.8,J3931&lt;=1),1))))),REFERENCIAS!$C:$D,2,0)*VLOOKUP($J$2,PONDERADORES!A:P,IF(AND(INFORMACION!$T3931='REFERENCIAS RIESGO'!$C$36,INFORMACION!$F3931=REFERENCIAS!$C$24),16,IF(INFORMACION!$T3931='REFERENCIAS RIESGO'!$C$36,13,IF(INFORMACION!$F3931=REFERENCIAS!$C$24,10,7))),0)</f>
        <v>#REF!</v>
      </c>
      <c r="Y3931" s="68">
        <f>+VLOOKUP(M3931,REFERENCIAS!$C:$D,2,0)*VLOOKUP($M$2,PONDERADORES!$A$7:$G$9,7,0)+VLOOKUP(N3931,REFERENCIAS!$C:$D,2,0)*VLOOKUP($N$2,PONDERADORES!$A$7:$G$9,7,0)+VLOOKUP(O3931,REFERENCIAS!$C:$D,2,0)*VLOOKUP($O$2,PONDERADORES!$A$7:$G$9,7,0)</f>
        <v>0.2</v>
      </c>
      <c r="Z3931" s="2">
        <f>+VLOOKUP(IF(R3931&lt;0.1,0,IF(AND(R3931&gt;=0.1,R3931&lt;0.2),0.1,IF(AND(R3931&gt;=0.2,R3931&lt;0.3),0.2,IF(R3931&gt;0.3,0.3,)))),REFERENCIAS!$C:$D,2,0)*VLOOKUP($R$2,PONDERADORES!$A$11:$G$11,7,0)</f>
        <v>15</v>
      </c>
      <c r="AA3931" s="92"/>
      <c r="AB3931" s="95" t="e">
        <f t="shared" ca="1" si="243"/>
        <v>#REF!</v>
      </c>
      <c r="AC3931" s="23" t="e">
        <f ca="1">IF(AB3931&gt;REFERENCIAS!$C$62,REFERENCIAS!$B$62,IF(AND(AB3931&gt;=REFERENCIAS!$C$63,AB3931&lt;REFERENCIAS!$D$63),REFERENCIAS!$B$63,IF(AND(AB3931&gt;REFERENCIAS!$C$64,AB3931&lt;=REFERENCIAS!$D$64),REFERENCIAS!$B$64,IF(AND(AB3931&gt;=REFERENCIAS!$C$65,AB3931&lt;REFERENCIAS!$D$65),REFERENCIAS!$B$65, "Revisar"))))</f>
        <v>#REF!</v>
      </c>
      <c r="AD3931" s="94" t="e">
        <f ca="1">VLOOKUP(AC3931,REFERENCIAS!$B$62:$G$65,4,FALSE)</f>
        <v>#REF!</v>
      </c>
    </row>
    <row r="3932" spans="1:30" ht="17.25" x14ac:dyDescent="0.25">
      <c r="A3932" s="74"/>
      <c r="B3932" s="19"/>
      <c r="C3932" s="19"/>
      <c r="D3932" s="50"/>
      <c r="E3932" s="73"/>
      <c r="F3932" s="74"/>
      <c r="G3932" s="9"/>
      <c r="H3932" s="48"/>
      <c r="I3932" s="49">
        <f t="shared" ca="1" si="244"/>
        <v>2022</v>
      </c>
      <c r="J3932" s="22">
        <f t="shared" ca="1" si="241"/>
        <v>1</v>
      </c>
      <c r="K3932" s="19"/>
      <c r="L3932" s="73"/>
      <c r="M3932" s="74"/>
      <c r="N3932" s="19"/>
      <c r="O3932" s="73"/>
      <c r="P3932" s="82">
        <v>1</v>
      </c>
      <c r="Q3932" s="24">
        <v>1</v>
      </c>
      <c r="R3932" s="81">
        <f t="shared" si="242"/>
        <v>1</v>
      </c>
      <c r="S3932" s="87"/>
      <c r="T3932" s="19"/>
      <c r="U3932" s="25"/>
      <c r="V3932" s="25"/>
      <c r="W3932" s="81"/>
      <c r="X3932" s="91" t="e">
        <f ca="1">+VLOOKUP(#REF!,REFERENCIAS!$C:$D,2,0)*VLOOKUP(#REF!,PONDERADORES!A:P,IF(AND(INFORMACION!$T3932='REFERENCIAS RIESGO'!$C$36,INFORMACION!$F3932=REFERENCIAS!$C$24),16,IF(INFORMACION!$T3932='REFERENCIAS RIESGO'!$C$36,13,IF(INFORMACION!$F3932=REFERENCIAS!$C$24,10,7))),0)+VLOOKUP(K3932,REFERENCIAS!$C:$D,2,0)*VLOOKUP($K$2,PONDERADORES!A:P,IF(AND(INFORMACION!$T3932='REFERENCIAS RIESGO'!$C$36,INFORMACION!$F3932=REFERENCIAS!$C$24),16,IF(INFORMACION!$T3932='REFERENCIAS RIESGO'!$C$36,13,IF(INFORMACION!$F3932=REFERENCIAS!$C$24,10,7))),0)+VLOOKUP(L3932,REFERENCIAS!$C:$D,2,0)*VLOOKUP($L$2,PONDERADORES!A:P,IF(AND(INFORMACION!$T3932='REFERENCIAS RIESGO'!$C$36,INFORMACION!$F3932=REFERENCIAS!$C$24),16,IF(INFORMACION!$T3932='REFERENCIAS RIESGO'!$C$36,13,IF(INFORMACION!$F3932=REFERENCIAS!$C$24,10,7))),0)+VLOOKUP(F3932,REFERENCIAS!$C:$D,2,0)*VLOOKUP($F$2,PONDERADORES!A:P,IF(AND(INFORMACION!$T3932='REFERENCIAS RIESGO'!$C$36,INFORMACION!$F3932=REFERENCIAS!$C$24),16,IF(INFORMACION!$T3932='REFERENCIAS RIESGO'!$C$36,13,IF(INFORMACION!$F3932=REFERENCIAS!$C$24,10,7))),0)+VLOOKUP(T3932,REFERENCIAS!$C:$D,2,0)*VLOOKUP($T$2,PONDERADORES!A:P,IF(AND(INFORMACION!$T3932='REFERENCIAS RIESGO'!$C$36,INFORMACION!$F3932=REFERENCIAS!$C$24),16,IF(INFORMACION!$T3932='REFERENCIAS RIESGO'!$C$36,13,IF(INFORMACION!$F3932=REFERENCIAS!$C$24,10,7))),0)+VLOOKUP(IF(J3932&lt;=0.2,0.2,IF(AND(J3932&gt;0.2,J3932&lt;=0.4),0.4,IF(AND(J3932&gt;0.4,J3932&lt;=0.6),0.6,IF(AND(J3932&gt;0.6,J3932&lt;=0.8),0.8,IF(AND(J3932&gt;0.8,J3932&lt;=1),1))))),REFERENCIAS!$C:$D,2,0)*VLOOKUP($J$2,PONDERADORES!A:P,IF(AND(INFORMACION!$T3932='REFERENCIAS RIESGO'!$C$36,INFORMACION!$F3932=REFERENCIAS!$C$24),16,IF(INFORMACION!$T3932='REFERENCIAS RIESGO'!$C$36,13,IF(INFORMACION!$F3932=REFERENCIAS!$C$24,10,7))),0)</f>
        <v>#REF!</v>
      </c>
      <c r="Y3932" s="68">
        <f>+VLOOKUP(M3932,REFERENCIAS!$C:$D,2,0)*VLOOKUP($M$2,PONDERADORES!$A$7:$G$9,7,0)+VLOOKUP(N3932,REFERENCIAS!$C:$D,2,0)*VLOOKUP($N$2,PONDERADORES!$A$7:$G$9,7,0)+VLOOKUP(O3932,REFERENCIAS!$C:$D,2,0)*VLOOKUP($O$2,PONDERADORES!$A$7:$G$9,7,0)</f>
        <v>0.2</v>
      </c>
      <c r="Z3932" s="2">
        <f>+VLOOKUP(IF(R3932&lt;0.1,0,IF(AND(R3932&gt;=0.1,R3932&lt;0.2),0.1,IF(AND(R3932&gt;=0.2,R3932&lt;0.3),0.2,IF(R3932&gt;0.3,0.3,)))),REFERENCIAS!$C:$D,2,0)*VLOOKUP($R$2,PONDERADORES!$A$11:$G$11,7,0)</f>
        <v>15</v>
      </c>
      <c r="AA3932" s="92"/>
      <c r="AB3932" s="95" t="e">
        <f t="shared" ca="1" si="243"/>
        <v>#REF!</v>
      </c>
      <c r="AC3932" s="23" t="e">
        <f ca="1">IF(AB3932&gt;REFERENCIAS!$C$62,REFERENCIAS!$B$62,IF(AND(AB3932&gt;=REFERENCIAS!$C$63,AB3932&lt;REFERENCIAS!$D$63),REFERENCIAS!$B$63,IF(AND(AB3932&gt;REFERENCIAS!$C$64,AB3932&lt;=REFERENCIAS!$D$64),REFERENCIAS!$B$64,IF(AND(AB3932&gt;=REFERENCIAS!$C$65,AB3932&lt;REFERENCIAS!$D$65),REFERENCIAS!$B$65, "Revisar"))))</f>
        <v>#REF!</v>
      </c>
      <c r="AD3932" s="94" t="e">
        <f ca="1">VLOOKUP(AC3932,REFERENCIAS!$B$62:$G$65,4,FALSE)</f>
        <v>#REF!</v>
      </c>
    </row>
    <row r="3933" spans="1:30" ht="17.25" x14ac:dyDescent="0.25">
      <c r="A3933" s="74"/>
      <c r="B3933" s="19"/>
      <c r="C3933" s="19"/>
      <c r="D3933" s="50"/>
      <c r="E3933" s="73"/>
      <c r="F3933" s="74"/>
      <c r="G3933" s="9"/>
      <c r="H3933" s="48"/>
      <c r="I3933" s="49">
        <f t="shared" ca="1" si="244"/>
        <v>2022</v>
      </c>
      <c r="J3933" s="22">
        <f t="shared" ca="1" si="241"/>
        <v>1</v>
      </c>
      <c r="K3933" s="19"/>
      <c r="L3933" s="73"/>
      <c r="M3933" s="74"/>
      <c r="N3933" s="19"/>
      <c r="O3933" s="73"/>
      <c r="P3933" s="82">
        <v>1</v>
      </c>
      <c r="Q3933" s="24">
        <v>1</v>
      </c>
      <c r="R3933" s="81">
        <f t="shared" si="242"/>
        <v>1</v>
      </c>
      <c r="S3933" s="87"/>
      <c r="T3933" s="19"/>
      <c r="U3933" s="25"/>
      <c r="V3933" s="25"/>
      <c r="W3933" s="81"/>
      <c r="X3933" s="91" t="e">
        <f ca="1">+VLOOKUP(#REF!,REFERENCIAS!$C:$D,2,0)*VLOOKUP(#REF!,PONDERADORES!A:P,IF(AND(INFORMACION!$T3933='REFERENCIAS RIESGO'!$C$36,INFORMACION!$F3933=REFERENCIAS!$C$24),16,IF(INFORMACION!$T3933='REFERENCIAS RIESGO'!$C$36,13,IF(INFORMACION!$F3933=REFERENCIAS!$C$24,10,7))),0)+VLOOKUP(K3933,REFERENCIAS!$C:$D,2,0)*VLOOKUP($K$2,PONDERADORES!A:P,IF(AND(INFORMACION!$T3933='REFERENCIAS RIESGO'!$C$36,INFORMACION!$F3933=REFERENCIAS!$C$24),16,IF(INFORMACION!$T3933='REFERENCIAS RIESGO'!$C$36,13,IF(INFORMACION!$F3933=REFERENCIAS!$C$24,10,7))),0)+VLOOKUP(L3933,REFERENCIAS!$C:$D,2,0)*VLOOKUP($L$2,PONDERADORES!A:P,IF(AND(INFORMACION!$T3933='REFERENCIAS RIESGO'!$C$36,INFORMACION!$F3933=REFERENCIAS!$C$24),16,IF(INFORMACION!$T3933='REFERENCIAS RIESGO'!$C$36,13,IF(INFORMACION!$F3933=REFERENCIAS!$C$24,10,7))),0)+VLOOKUP(F3933,REFERENCIAS!$C:$D,2,0)*VLOOKUP($F$2,PONDERADORES!A:P,IF(AND(INFORMACION!$T3933='REFERENCIAS RIESGO'!$C$36,INFORMACION!$F3933=REFERENCIAS!$C$24),16,IF(INFORMACION!$T3933='REFERENCIAS RIESGO'!$C$36,13,IF(INFORMACION!$F3933=REFERENCIAS!$C$24,10,7))),0)+VLOOKUP(T3933,REFERENCIAS!$C:$D,2,0)*VLOOKUP($T$2,PONDERADORES!A:P,IF(AND(INFORMACION!$T3933='REFERENCIAS RIESGO'!$C$36,INFORMACION!$F3933=REFERENCIAS!$C$24),16,IF(INFORMACION!$T3933='REFERENCIAS RIESGO'!$C$36,13,IF(INFORMACION!$F3933=REFERENCIAS!$C$24,10,7))),0)+VLOOKUP(IF(J3933&lt;=0.2,0.2,IF(AND(J3933&gt;0.2,J3933&lt;=0.4),0.4,IF(AND(J3933&gt;0.4,J3933&lt;=0.6),0.6,IF(AND(J3933&gt;0.6,J3933&lt;=0.8),0.8,IF(AND(J3933&gt;0.8,J3933&lt;=1),1))))),REFERENCIAS!$C:$D,2,0)*VLOOKUP($J$2,PONDERADORES!A:P,IF(AND(INFORMACION!$T3933='REFERENCIAS RIESGO'!$C$36,INFORMACION!$F3933=REFERENCIAS!$C$24),16,IF(INFORMACION!$T3933='REFERENCIAS RIESGO'!$C$36,13,IF(INFORMACION!$F3933=REFERENCIAS!$C$24,10,7))),0)</f>
        <v>#REF!</v>
      </c>
      <c r="Y3933" s="68">
        <f>+VLOOKUP(M3933,REFERENCIAS!$C:$D,2,0)*VLOOKUP($M$2,PONDERADORES!$A$7:$G$9,7,0)+VLOOKUP(N3933,REFERENCIAS!$C:$D,2,0)*VLOOKUP($N$2,PONDERADORES!$A$7:$G$9,7,0)+VLOOKUP(O3933,REFERENCIAS!$C:$D,2,0)*VLOOKUP($O$2,PONDERADORES!$A$7:$G$9,7,0)</f>
        <v>0.2</v>
      </c>
      <c r="Z3933" s="2">
        <f>+VLOOKUP(IF(R3933&lt;0.1,0,IF(AND(R3933&gt;=0.1,R3933&lt;0.2),0.1,IF(AND(R3933&gt;=0.2,R3933&lt;0.3),0.2,IF(R3933&gt;0.3,0.3,)))),REFERENCIAS!$C:$D,2,0)*VLOOKUP($R$2,PONDERADORES!$A$11:$G$11,7,0)</f>
        <v>15</v>
      </c>
      <c r="AA3933" s="92"/>
      <c r="AB3933" s="95" t="e">
        <f t="shared" ca="1" si="243"/>
        <v>#REF!</v>
      </c>
      <c r="AC3933" s="23" t="e">
        <f ca="1">IF(AB3933&gt;REFERENCIAS!$C$62,REFERENCIAS!$B$62,IF(AND(AB3933&gt;=REFERENCIAS!$C$63,AB3933&lt;REFERENCIAS!$D$63),REFERENCIAS!$B$63,IF(AND(AB3933&gt;REFERENCIAS!$C$64,AB3933&lt;=REFERENCIAS!$D$64),REFERENCIAS!$B$64,IF(AND(AB3933&gt;=REFERENCIAS!$C$65,AB3933&lt;REFERENCIAS!$D$65),REFERENCIAS!$B$65, "Revisar"))))</f>
        <v>#REF!</v>
      </c>
      <c r="AD3933" s="94" t="e">
        <f ca="1">VLOOKUP(AC3933,REFERENCIAS!$B$62:$G$65,4,FALSE)</f>
        <v>#REF!</v>
      </c>
    </row>
    <row r="3934" spans="1:30" ht="17.25" x14ac:dyDescent="0.25">
      <c r="A3934" s="74"/>
      <c r="B3934" s="19"/>
      <c r="C3934" s="19"/>
      <c r="D3934" s="50"/>
      <c r="E3934" s="73"/>
      <c r="F3934" s="74"/>
      <c r="G3934" s="9"/>
      <c r="H3934" s="48"/>
      <c r="I3934" s="49">
        <f t="shared" ca="1" si="244"/>
        <v>2022</v>
      </c>
      <c r="J3934" s="22">
        <f t="shared" ca="1" si="241"/>
        <v>1</v>
      </c>
      <c r="K3934" s="19"/>
      <c r="L3934" s="73"/>
      <c r="M3934" s="74"/>
      <c r="N3934" s="19"/>
      <c r="O3934" s="73"/>
      <c r="P3934" s="82">
        <v>1</v>
      </c>
      <c r="Q3934" s="24">
        <v>1</v>
      </c>
      <c r="R3934" s="81">
        <f t="shared" si="242"/>
        <v>1</v>
      </c>
      <c r="S3934" s="87"/>
      <c r="T3934" s="19"/>
      <c r="U3934" s="25"/>
      <c r="V3934" s="25"/>
      <c r="W3934" s="81"/>
      <c r="X3934" s="91" t="e">
        <f ca="1">+VLOOKUP(#REF!,REFERENCIAS!$C:$D,2,0)*VLOOKUP(#REF!,PONDERADORES!A:P,IF(AND(INFORMACION!$T3934='REFERENCIAS RIESGO'!$C$36,INFORMACION!$F3934=REFERENCIAS!$C$24),16,IF(INFORMACION!$T3934='REFERENCIAS RIESGO'!$C$36,13,IF(INFORMACION!$F3934=REFERENCIAS!$C$24,10,7))),0)+VLOOKUP(K3934,REFERENCIAS!$C:$D,2,0)*VLOOKUP($K$2,PONDERADORES!A:P,IF(AND(INFORMACION!$T3934='REFERENCIAS RIESGO'!$C$36,INFORMACION!$F3934=REFERENCIAS!$C$24),16,IF(INFORMACION!$T3934='REFERENCIAS RIESGO'!$C$36,13,IF(INFORMACION!$F3934=REFERENCIAS!$C$24,10,7))),0)+VLOOKUP(L3934,REFERENCIAS!$C:$D,2,0)*VLOOKUP($L$2,PONDERADORES!A:P,IF(AND(INFORMACION!$T3934='REFERENCIAS RIESGO'!$C$36,INFORMACION!$F3934=REFERENCIAS!$C$24),16,IF(INFORMACION!$T3934='REFERENCIAS RIESGO'!$C$36,13,IF(INFORMACION!$F3934=REFERENCIAS!$C$24,10,7))),0)+VLOOKUP(F3934,REFERENCIAS!$C:$D,2,0)*VLOOKUP($F$2,PONDERADORES!A:P,IF(AND(INFORMACION!$T3934='REFERENCIAS RIESGO'!$C$36,INFORMACION!$F3934=REFERENCIAS!$C$24),16,IF(INFORMACION!$T3934='REFERENCIAS RIESGO'!$C$36,13,IF(INFORMACION!$F3934=REFERENCIAS!$C$24,10,7))),0)+VLOOKUP(T3934,REFERENCIAS!$C:$D,2,0)*VLOOKUP($T$2,PONDERADORES!A:P,IF(AND(INFORMACION!$T3934='REFERENCIAS RIESGO'!$C$36,INFORMACION!$F3934=REFERENCIAS!$C$24),16,IF(INFORMACION!$T3934='REFERENCIAS RIESGO'!$C$36,13,IF(INFORMACION!$F3934=REFERENCIAS!$C$24,10,7))),0)+VLOOKUP(IF(J3934&lt;=0.2,0.2,IF(AND(J3934&gt;0.2,J3934&lt;=0.4),0.4,IF(AND(J3934&gt;0.4,J3934&lt;=0.6),0.6,IF(AND(J3934&gt;0.6,J3934&lt;=0.8),0.8,IF(AND(J3934&gt;0.8,J3934&lt;=1),1))))),REFERENCIAS!$C:$D,2,0)*VLOOKUP($J$2,PONDERADORES!A:P,IF(AND(INFORMACION!$T3934='REFERENCIAS RIESGO'!$C$36,INFORMACION!$F3934=REFERENCIAS!$C$24),16,IF(INFORMACION!$T3934='REFERENCIAS RIESGO'!$C$36,13,IF(INFORMACION!$F3934=REFERENCIAS!$C$24,10,7))),0)</f>
        <v>#REF!</v>
      </c>
      <c r="Y3934" s="68">
        <f>+VLOOKUP(M3934,REFERENCIAS!$C:$D,2,0)*VLOOKUP($M$2,PONDERADORES!$A$7:$G$9,7,0)+VLOOKUP(N3934,REFERENCIAS!$C:$D,2,0)*VLOOKUP($N$2,PONDERADORES!$A$7:$G$9,7,0)+VLOOKUP(O3934,REFERENCIAS!$C:$D,2,0)*VLOOKUP($O$2,PONDERADORES!$A$7:$G$9,7,0)</f>
        <v>0.2</v>
      </c>
      <c r="Z3934" s="2">
        <f>+VLOOKUP(IF(R3934&lt;0.1,0,IF(AND(R3934&gt;=0.1,R3934&lt;0.2),0.1,IF(AND(R3934&gt;=0.2,R3934&lt;0.3),0.2,IF(R3934&gt;0.3,0.3,)))),REFERENCIAS!$C:$D,2,0)*VLOOKUP($R$2,PONDERADORES!$A$11:$G$11,7,0)</f>
        <v>15</v>
      </c>
      <c r="AA3934" s="92"/>
      <c r="AB3934" s="95" t="e">
        <f t="shared" ca="1" si="243"/>
        <v>#REF!</v>
      </c>
      <c r="AC3934" s="23" t="e">
        <f ca="1">IF(AB3934&gt;REFERENCIAS!$C$62,REFERENCIAS!$B$62,IF(AND(AB3934&gt;=REFERENCIAS!$C$63,AB3934&lt;REFERENCIAS!$D$63),REFERENCIAS!$B$63,IF(AND(AB3934&gt;REFERENCIAS!$C$64,AB3934&lt;=REFERENCIAS!$D$64),REFERENCIAS!$B$64,IF(AND(AB3934&gt;=REFERENCIAS!$C$65,AB3934&lt;REFERENCIAS!$D$65),REFERENCIAS!$B$65, "Revisar"))))</f>
        <v>#REF!</v>
      </c>
      <c r="AD3934" s="94" t="e">
        <f ca="1">VLOOKUP(AC3934,REFERENCIAS!$B$62:$G$65,4,FALSE)</f>
        <v>#REF!</v>
      </c>
    </row>
    <row r="3935" spans="1:30" ht="17.25" x14ac:dyDescent="0.25">
      <c r="A3935" s="74"/>
      <c r="B3935" s="19"/>
      <c r="C3935" s="19"/>
      <c r="D3935" s="50"/>
      <c r="E3935" s="73"/>
      <c r="F3935" s="74"/>
      <c r="G3935" s="9"/>
      <c r="H3935" s="48"/>
      <c r="I3935" s="49">
        <f t="shared" ca="1" si="244"/>
        <v>2022</v>
      </c>
      <c r="J3935" s="22">
        <f t="shared" ca="1" si="241"/>
        <v>1</v>
      </c>
      <c r="K3935" s="19"/>
      <c r="L3935" s="73"/>
      <c r="M3935" s="74"/>
      <c r="N3935" s="19"/>
      <c r="O3935" s="73"/>
      <c r="P3935" s="82">
        <v>1</v>
      </c>
      <c r="Q3935" s="24">
        <v>1</v>
      </c>
      <c r="R3935" s="81">
        <f t="shared" si="242"/>
        <v>1</v>
      </c>
      <c r="S3935" s="87"/>
      <c r="T3935" s="19"/>
      <c r="U3935" s="25"/>
      <c r="V3935" s="25"/>
      <c r="W3935" s="81"/>
      <c r="X3935" s="91" t="e">
        <f ca="1">+VLOOKUP(#REF!,REFERENCIAS!$C:$D,2,0)*VLOOKUP(#REF!,PONDERADORES!A:P,IF(AND(INFORMACION!$T3935='REFERENCIAS RIESGO'!$C$36,INFORMACION!$F3935=REFERENCIAS!$C$24),16,IF(INFORMACION!$T3935='REFERENCIAS RIESGO'!$C$36,13,IF(INFORMACION!$F3935=REFERENCIAS!$C$24,10,7))),0)+VLOOKUP(K3935,REFERENCIAS!$C:$D,2,0)*VLOOKUP($K$2,PONDERADORES!A:P,IF(AND(INFORMACION!$T3935='REFERENCIAS RIESGO'!$C$36,INFORMACION!$F3935=REFERENCIAS!$C$24),16,IF(INFORMACION!$T3935='REFERENCIAS RIESGO'!$C$36,13,IF(INFORMACION!$F3935=REFERENCIAS!$C$24,10,7))),0)+VLOOKUP(L3935,REFERENCIAS!$C:$D,2,0)*VLOOKUP($L$2,PONDERADORES!A:P,IF(AND(INFORMACION!$T3935='REFERENCIAS RIESGO'!$C$36,INFORMACION!$F3935=REFERENCIAS!$C$24),16,IF(INFORMACION!$T3935='REFERENCIAS RIESGO'!$C$36,13,IF(INFORMACION!$F3935=REFERENCIAS!$C$24,10,7))),0)+VLOOKUP(F3935,REFERENCIAS!$C:$D,2,0)*VLOOKUP($F$2,PONDERADORES!A:P,IF(AND(INFORMACION!$T3935='REFERENCIAS RIESGO'!$C$36,INFORMACION!$F3935=REFERENCIAS!$C$24),16,IF(INFORMACION!$T3935='REFERENCIAS RIESGO'!$C$36,13,IF(INFORMACION!$F3935=REFERENCIAS!$C$24,10,7))),0)+VLOOKUP(T3935,REFERENCIAS!$C:$D,2,0)*VLOOKUP($T$2,PONDERADORES!A:P,IF(AND(INFORMACION!$T3935='REFERENCIAS RIESGO'!$C$36,INFORMACION!$F3935=REFERENCIAS!$C$24),16,IF(INFORMACION!$T3935='REFERENCIAS RIESGO'!$C$36,13,IF(INFORMACION!$F3935=REFERENCIAS!$C$24,10,7))),0)+VLOOKUP(IF(J3935&lt;=0.2,0.2,IF(AND(J3935&gt;0.2,J3935&lt;=0.4),0.4,IF(AND(J3935&gt;0.4,J3935&lt;=0.6),0.6,IF(AND(J3935&gt;0.6,J3935&lt;=0.8),0.8,IF(AND(J3935&gt;0.8,J3935&lt;=1),1))))),REFERENCIAS!$C:$D,2,0)*VLOOKUP($J$2,PONDERADORES!A:P,IF(AND(INFORMACION!$T3935='REFERENCIAS RIESGO'!$C$36,INFORMACION!$F3935=REFERENCIAS!$C$24),16,IF(INFORMACION!$T3935='REFERENCIAS RIESGO'!$C$36,13,IF(INFORMACION!$F3935=REFERENCIAS!$C$24,10,7))),0)</f>
        <v>#REF!</v>
      </c>
      <c r="Y3935" s="68">
        <f>+VLOOKUP(M3935,REFERENCIAS!$C:$D,2,0)*VLOOKUP($M$2,PONDERADORES!$A$7:$G$9,7,0)+VLOOKUP(N3935,REFERENCIAS!$C:$D,2,0)*VLOOKUP($N$2,PONDERADORES!$A$7:$G$9,7,0)+VLOOKUP(O3935,REFERENCIAS!$C:$D,2,0)*VLOOKUP($O$2,PONDERADORES!$A$7:$G$9,7,0)</f>
        <v>0.2</v>
      </c>
      <c r="Z3935" s="2">
        <f>+VLOOKUP(IF(R3935&lt;0.1,0,IF(AND(R3935&gt;=0.1,R3935&lt;0.2),0.1,IF(AND(R3935&gt;=0.2,R3935&lt;0.3),0.2,IF(R3935&gt;0.3,0.3,)))),REFERENCIAS!$C:$D,2,0)*VLOOKUP($R$2,PONDERADORES!$A$11:$G$11,7,0)</f>
        <v>15</v>
      </c>
      <c r="AA3935" s="92"/>
      <c r="AB3935" s="95" t="e">
        <f t="shared" ca="1" si="243"/>
        <v>#REF!</v>
      </c>
      <c r="AC3935" s="23" t="e">
        <f ca="1">IF(AB3935&gt;REFERENCIAS!$C$62,REFERENCIAS!$B$62,IF(AND(AB3935&gt;=REFERENCIAS!$C$63,AB3935&lt;REFERENCIAS!$D$63),REFERENCIAS!$B$63,IF(AND(AB3935&gt;REFERENCIAS!$C$64,AB3935&lt;=REFERENCIAS!$D$64),REFERENCIAS!$B$64,IF(AND(AB3935&gt;=REFERENCIAS!$C$65,AB3935&lt;REFERENCIAS!$D$65),REFERENCIAS!$B$65, "Revisar"))))</f>
        <v>#REF!</v>
      </c>
      <c r="AD3935" s="94" t="e">
        <f ca="1">VLOOKUP(AC3935,REFERENCIAS!$B$62:$G$65,4,FALSE)</f>
        <v>#REF!</v>
      </c>
    </row>
    <row r="3936" spans="1:30" ht="17.25" x14ac:dyDescent="0.25">
      <c r="A3936" s="74"/>
      <c r="B3936" s="19"/>
      <c r="C3936" s="19"/>
      <c r="D3936" s="50"/>
      <c r="E3936" s="73"/>
      <c r="F3936" s="74"/>
      <c r="G3936" s="9"/>
      <c r="H3936" s="48"/>
      <c r="I3936" s="49">
        <f t="shared" ca="1" si="244"/>
        <v>2022</v>
      </c>
      <c r="J3936" s="22">
        <f t="shared" ca="1" si="241"/>
        <v>1</v>
      </c>
      <c r="K3936" s="19"/>
      <c r="L3936" s="73"/>
      <c r="M3936" s="74"/>
      <c r="N3936" s="19"/>
      <c r="O3936" s="73"/>
      <c r="P3936" s="82">
        <v>1</v>
      </c>
      <c r="Q3936" s="24">
        <v>1</v>
      </c>
      <c r="R3936" s="81">
        <f t="shared" si="242"/>
        <v>1</v>
      </c>
      <c r="S3936" s="87"/>
      <c r="T3936" s="19"/>
      <c r="U3936" s="25"/>
      <c r="V3936" s="25"/>
      <c r="W3936" s="81"/>
      <c r="X3936" s="91" t="e">
        <f ca="1">+VLOOKUP(#REF!,REFERENCIAS!$C:$D,2,0)*VLOOKUP(#REF!,PONDERADORES!A:P,IF(AND(INFORMACION!$T3936='REFERENCIAS RIESGO'!$C$36,INFORMACION!$F3936=REFERENCIAS!$C$24),16,IF(INFORMACION!$T3936='REFERENCIAS RIESGO'!$C$36,13,IF(INFORMACION!$F3936=REFERENCIAS!$C$24,10,7))),0)+VLOOKUP(K3936,REFERENCIAS!$C:$D,2,0)*VLOOKUP($K$2,PONDERADORES!A:P,IF(AND(INFORMACION!$T3936='REFERENCIAS RIESGO'!$C$36,INFORMACION!$F3936=REFERENCIAS!$C$24),16,IF(INFORMACION!$T3936='REFERENCIAS RIESGO'!$C$36,13,IF(INFORMACION!$F3936=REFERENCIAS!$C$24,10,7))),0)+VLOOKUP(L3936,REFERENCIAS!$C:$D,2,0)*VLOOKUP($L$2,PONDERADORES!A:P,IF(AND(INFORMACION!$T3936='REFERENCIAS RIESGO'!$C$36,INFORMACION!$F3936=REFERENCIAS!$C$24),16,IF(INFORMACION!$T3936='REFERENCIAS RIESGO'!$C$36,13,IF(INFORMACION!$F3936=REFERENCIAS!$C$24,10,7))),0)+VLOOKUP(F3936,REFERENCIAS!$C:$D,2,0)*VLOOKUP($F$2,PONDERADORES!A:P,IF(AND(INFORMACION!$T3936='REFERENCIAS RIESGO'!$C$36,INFORMACION!$F3936=REFERENCIAS!$C$24),16,IF(INFORMACION!$T3936='REFERENCIAS RIESGO'!$C$36,13,IF(INFORMACION!$F3936=REFERENCIAS!$C$24,10,7))),0)+VLOOKUP(T3936,REFERENCIAS!$C:$D,2,0)*VLOOKUP($T$2,PONDERADORES!A:P,IF(AND(INFORMACION!$T3936='REFERENCIAS RIESGO'!$C$36,INFORMACION!$F3936=REFERENCIAS!$C$24),16,IF(INFORMACION!$T3936='REFERENCIAS RIESGO'!$C$36,13,IF(INFORMACION!$F3936=REFERENCIAS!$C$24,10,7))),0)+VLOOKUP(IF(J3936&lt;=0.2,0.2,IF(AND(J3936&gt;0.2,J3936&lt;=0.4),0.4,IF(AND(J3936&gt;0.4,J3936&lt;=0.6),0.6,IF(AND(J3936&gt;0.6,J3936&lt;=0.8),0.8,IF(AND(J3936&gt;0.8,J3936&lt;=1),1))))),REFERENCIAS!$C:$D,2,0)*VLOOKUP($J$2,PONDERADORES!A:P,IF(AND(INFORMACION!$T3936='REFERENCIAS RIESGO'!$C$36,INFORMACION!$F3936=REFERENCIAS!$C$24),16,IF(INFORMACION!$T3936='REFERENCIAS RIESGO'!$C$36,13,IF(INFORMACION!$F3936=REFERENCIAS!$C$24,10,7))),0)</f>
        <v>#REF!</v>
      </c>
      <c r="Y3936" s="68">
        <f>+VLOOKUP(M3936,REFERENCIAS!$C:$D,2,0)*VLOOKUP($M$2,PONDERADORES!$A$7:$G$9,7,0)+VLOOKUP(N3936,REFERENCIAS!$C:$D,2,0)*VLOOKUP($N$2,PONDERADORES!$A$7:$G$9,7,0)+VLOOKUP(O3936,REFERENCIAS!$C:$D,2,0)*VLOOKUP($O$2,PONDERADORES!$A$7:$G$9,7,0)</f>
        <v>0.2</v>
      </c>
      <c r="Z3936" s="2">
        <f>+VLOOKUP(IF(R3936&lt;0.1,0,IF(AND(R3936&gt;=0.1,R3936&lt;0.2),0.1,IF(AND(R3936&gt;=0.2,R3936&lt;0.3),0.2,IF(R3936&gt;0.3,0.3,)))),REFERENCIAS!$C:$D,2,0)*VLOOKUP($R$2,PONDERADORES!$A$11:$G$11,7,0)</f>
        <v>15</v>
      </c>
      <c r="AA3936" s="92"/>
      <c r="AB3936" s="95" t="e">
        <f t="shared" ca="1" si="243"/>
        <v>#REF!</v>
      </c>
      <c r="AC3936" s="23" t="e">
        <f ca="1">IF(AB3936&gt;REFERENCIAS!$C$62,REFERENCIAS!$B$62,IF(AND(AB3936&gt;=REFERENCIAS!$C$63,AB3936&lt;REFERENCIAS!$D$63),REFERENCIAS!$B$63,IF(AND(AB3936&gt;REFERENCIAS!$C$64,AB3936&lt;=REFERENCIAS!$D$64),REFERENCIAS!$B$64,IF(AND(AB3936&gt;=REFERENCIAS!$C$65,AB3936&lt;REFERENCIAS!$D$65),REFERENCIAS!$B$65, "Revisar"))))</f>
        <v>#REF!</v>
      </c>
      <c r="AD3936" s="94" t="e">
        <f ca="1">VLOOKUP(AC3936,REFERENCIAS!$B$62:$G$65,4,FALSE)</f>
        <v>#REF!</v>
      </c>
    </row>
    <row r="3937" spans="1:30" ht="17.25" x14ac:dyDescent="0.25">
      <c r="A3937" s="74"/>
      <c r="B3937" s="19"/>
      <c r="C3937" s="19"/>
      <c r="D3937" s="50"/>
      <c r="E3937" s="73"/>
      <c r="F3937" s="74"/>
      <c r="G3937" s="9"/>
      <c r="H3937" s="48"/>
      <c r="I3937" s="49">
        <f t="shared" ca="1" si="244"/>
        <v>2022</v>
      </c>
      <c r="J3937" s="22">
        <f t="shared" ca="1" si="241"/>
        <v>1</v>
      </c>
      <c r="K3937" s="19"/>
      <c r="L3937" s="73"/>
      <c r="M3937" s="74"/>
      <c r="N3937" s="19"/>
      <c r="O3937" s="73"/>
      <c r="P3937" s="82">
        <v>1</v>
      </c>
      <c r="Q3937" s="24">
        <v>1</v>
      </c>
      <c r="R3937" s="81">
        <f t="shared" si="242"/>
        <v>1</v>
      </c>
      <c r="S3937" s="87"/>
      <c r="T3937" s="19"/>
      <c r="U3937" s="25"/>
      <c r="V3937" s="25"/>
      <c r="W3937" s="81"/>
      <c r="X3937" s="91" t="e">
        <f ca="1">+VLOOKUP(#REF!,REFERENCIAS!$C:$D,2,0)*VLOOKUP(#REF!,PONDERADORES!A:P,IF(AND(INFORMACION!$T3937='REFERENCIAS RIESGO'!$C$36,INFORMACION!$F3937=REFERENCIAS!$C$24),16,IF(INFORMACION!$T3937='REFERENCIAS RIESGO'!$C$36,13,IF(INFORMACION!$F3937=REFERENCIAS!$C$24,10,7))),0)+VLOOKUP(K3937,REFERENCIAS!$C:$D,2,0)*VLOOKUP($K$2,PONDERADORES!A:P,IF(AND(INFORMACION!$T3937='REFERENCIAS RIESGO'!$C$36,INFORMACION!$F3937=REFERENCIAS!$C$24),16,IF(INFORMACION!$T3937='REFERENCIAS RIESGO'!$C$36,13,IF(INFORMACION!$F3937=REFERENCIAS!$C$24,10,7))),0)+VLOOKUP(L3937,REFERENCIAS!$C:$D,2,0)*VLOOKUP($L$2,PONDERADORES!A:P,IF(AND(INFORMACION!$T3937='REFERENCIAS RIESGO'!$C$36,INFORMACION!$F3937=REFERENCIAS!$C$24),16,IF(INFORMACION!$T3937='REFERENCIAS RIESGO'!$C$36,13,IF(INFORMACION!$F3937=REFERENCIAS!$C$24,10,7))),0)+VLOOKUP(F3937,REFERENCIAS!$C:$D,2,0)*VLOOKUP($F$2,PONDERADORES!A:P,IF(AND(INFORMACION!$T3937='REFERENCIAS RIESGO'!$C$36,INFORMACION!$F3937=REFERENCIAS!$C$24),16,IF(INFORMACION!$T3937='REFERENCIAS RIESGO'!$C$36,13,IF(INFORMACION!$F3937=REFERENCIAS!$C$24,10,7))),0)+VLOOKUP(T3937,REFERENCIAS!$C:$D,2,0)*VLOOKUP($T$2,PONDERADORES!A:P,IF(AND(INFORMACION!$T3937='REFERENCIAS RIESGO'!$C$36,INFORMACION!$F3937=REFERENCIAS!$C$24),16,IF(INFORMACION!$T3937='REFERENCIAS RIESGO'!$C$36,13,IF(INFORMACION!$F3937=REFERENCIAS!$C$24,10,7))),0)+VLOOKUP(IF(J3937&lt;=0.2,0.2,IF(AND(J3937&gt;0.2,J3937&lt;=0.4),0.4,IF(AND(J3937&gt;0.4,J3937&lt;=0.6),0.6,IF(AND(J3937&gt;0.6,J3937&lt;=0.8),0.8,IF(AND(J3937&gt;0.8,J3937&lt;=1),1))))),REFERENCIAS!$C:$D,2,0)*VLOOKUP($J$2,PONDERADORES!A:P,IF(AND(INFORMACION!$T3937='REFERENCIAS RIESGO'!$C$36,INFORMACION!$F3937=REFERENCIAS!$C$24),16,IF(INFORMACION!$T3937='REFERENCIAS RIESGO'!$C$36,13,IF(INFORMACION!$F3937=REFERENCIAS!$C$24,10,7))),0)</f>
        <v>#REF!</v>
      </c>
      <c r="Y3937" s="68">
        <f>+VLOOKUP(M3937,REFERENCIAS!$C:$D,2,0)*VLOOKUP($M$2,PONDERADORES!$A$7:$G$9,7,0)+VLOOKUP(N3937,REFERENCIAS!$C:$D,2,0)*VLOOKUP($N$2,PONDERADORES!$A$7:$G$9,7,0)+VLOOKUP(O3937,REFERENCIAS!$C:$D,2,0)*VLOOKUP($O$2,PONDERADORES!$A$7:$G$9,7,0)</f>
        <v>0.2</v>
      </c>
      <c r="Z3937" s="2">
        <f>+VLOOKUP(IF(R3937&lt;0.1,0,IF(AND(R3937&gt;=0.1,R3937&lt;0.2),0.1,IF(AND(R3937&gt;=0.2,R3937&lt;0.3),0.2,IF(R3937&gt;0.3,0.3,)))),REFERENCIAS!$C:$D,2,0)*VLOOKUP($R$2,PONDERADORES!$A$11:$G$11,7,0)</f>
        <v>15</v>
      </c>
      <c r="AA3937" s="92"/>
      <c r="AB3937" s="95" t="e">
        <f t="shared" ca="1" si="243"/>
        <v>#REF!</v>
      </c>
      <c r="AC3937" s="23" t="e">
        <f ca="1">IF(AB3937&gt;REFERENCIAS!$C$62,REFERENCIAS!$B$62,IF(AND(AB3937&gt;=REFERENCIAS!$C$63,AB3937&lt;REFERENCIAS!$D$63),REFERENCIAS!$B$63,IF(AND(AB3937&gt;REFERENCIAS!$C$64,AB3937&lt;=REFERENCIAS!$D$64),REFERENCIAS!$B$64,IF(AND(AB3937&gt;=REFERENCIAS!$C$65,AB3937&lt;REFERENCIAS!$D$65),REFERENCIAS!$B$65, "Revisar"))))</f>
        <v>#REF!</v>
      </c>
      <c r="AD3937" s="94" t="e">
        <f ca="1">VLOOKUP(AC3937,REFERENCIAS!$B$62:$G$65,4,FALSE)</f>
        <v>#REF!</v>
      </c>
    </row>
    <row r="3938" spans="1:30" ht="17.25" x14ac:dyDescent="0.25">
      <c r="A3938" s="74"/>
      <c r="B3938" s="19"/>
      <c r="C3938" s="19"/>
      <c r="D3938" s="50"/>
      <c r="E3938" s="73"/>
      <c r="F3938" s="74"/>
      <c r="G3938" s="9"/>
      <c r="H3938" s="48"/>
      <c r="I3938" s="49">
        <f t="shared" ca="1" si="244"/>
        <v>2022</v>
      </c>
      <c r="J3938" s="22">
        <f t="shared" ca="1" si="241"/>
        <v>1</v>
      </c>
      <c r="K3938" s="19"/>
      <c r="L3938" s="73"/>
      <c r="M3938" s="74"/>
      <c r="N3938" s="19"/>
      <c r="O3938" s="73"/>
      <c r="P3938" s="82">
        <v>1</v>
      </c>
      <c r="Q3938" s="24">
        <v>1</v>
      </c>
      <c r="R3938" s="81">
        <f t="shared" si="242"/>
        <v>1</v>
      </c>
      <c r="S3938" s="87"/>
      <c r="T3938" s="19"/>
      <c r="U3938" s="25"/>
      <c r="V3938" s="25"/>
      <c r="W3938" s="81"/>
      <c r="X3938" s="91" t="e">
        <f ca="1">+VLOOKUP(#REF!,REFERENCIAS!$C:$D,2,0)*VLOOKUP(#REF!,PONDERADORES!A:P,IF(AND(INFORMACION!$T3938='REFERENCIAS RIESGO'!$C$36,INFORMACION!$F3938=REFERENCIAS!$C$24),16,IF(INFORMACION!$T3938='REFERENCIAS RIESGO'!$C$36,13,IF(INFORMACION!$F3938=REFERENCIAS!$C$24,10,7))),0)+VLOOKUP(K3938,REFERENCIAS!$C:$D,2,0)*VLOOKUP($K$2,PONDERADORES!A:P,IF(AND(INFORMACION!$T3938='REFERENCIAS RIESGO'!$C$36,INFORMACION!$F3938=REFERENCIAS!$C$24),16,IF(INFORMACION!$T3938='REFERENCIAS RIESGO'!$C$36,13,IF(INFORMACION!$F3938=REFERENCIAS!$C$24,10,7))),0)+VLOOKUP(L3938,REFERENCIAS!$C:$D,2,0)*VLOOKUP($L$2,PONDERADORES!A:P,IF(AND(INFORMACION!$T3938='REFERENCIAS RIESGO'!$C$36,INFORMACION!$F3938=REFERENCIAS!$C$24),16,IF(INFORMACION!$T3938='REFERENCIAS RIESGO'!$C$36,13,IF(INFORMACION!$F3938=REFERENCIAS!$C$24,10,7))),0)+VLOOKUP(F3938,REFERENCIAS!$C:$D,2,0)*VLOOKUP($F$2,PONDERADORES!A:P,IF(AND(INFORMACION!$T3938='REFERENCIAS RIESGO'!$C$36,INFORMACION!$F3938=REFERENCIAS!$C$24),16,IF(INFORMACION!$T3938='REFERENCIAS RIESGO'!$C$36,13,IF(INFORMACION!$F3938=REFERENCIAS!$C$24,10,7))),0)+VLOOKUP(T3938,REFERENCIAS!$C:$D,2,0)*VLOOKUP($T$2,PONDERADORES!A:P,IF(AND(INFORMACION!$T3938='REFERENCIAS RIESGO'!$C$36,INFORMACION!$F3938=REFERENCIAS!$C$24),16,IF(INFORMACION!$T3938='REFERENCIAS RIESGO'!$C$36,13,IF(INFORMACION!$F3938=REFERENCIAS!$C$24,10,7))),0)+VLOOKUP(IF(J3938&lt;=0.2,0.2,IF(AND(J3938&gt;0.2,J3938&lt;=0.4),0.4,IF(AND(J3938&gt;0.4,J3938&lt;=0.6),0.6,IF(AND(J3938&gt;0.6,J3938&lt;=0.8),0.8,IF(AND(J3938&gt;0.8,J3938&lt;=1),1))))),REFERENCIAS!$C:$D,2,0)*VLOOKUP($J$2,PONDERADORES!A:P,IF(AND(INFORMACION!$T3938='REFERENCIAS RIESGO'!$C$36,INFORMACION!$F3938=REFERENCIAS!$C$24),16,IF(INFORMACION!$T3938='REFERENCIAS RIESGO'!$C$36,13,IF(INFORMACION!$F3938=REFERENCIAS!$C$24,10,7))),0)</f>
        <v>#REF!</v>
      </c>
      <c r="Y3938" s="68">
        <f>+VLOOKUP(M3938,REFERENCIAS!$C:$D,2,0)*VLOOKUP($M$2,PONDERADORES!$A$7:$G$9,7,0)+VLOOKUP(N3938,REFERENCIAS!$C:$D,2,0)*VLOOKUP($N$2,PONDERADORES!$A$7:$G$9,7,0)+VLOOKUP(O3938,REFERENCIAS!$C:$D,2,0)*VLOOKUP($O$2,PONDERADORES!$A$7:$G$9,7,0)</f>
        <v>0.2</v>
      </c>
      <c r="Z3938" s="2">
        <f>+VLOOKUP(IF(R3938&lt;0.1,0,IF(AND(R3938&gt;=0.1,R3938&lt;0.2),0.1,IF(AND(R3938&gt;=0.2,R3938&lt;0.3),0.2,IF(R3938&gt;0.3,0.3,)))),REFERENCIAS!$C:$D,2,0)*VLOOKUP($R$2,PONDERADORES!$A$11:$G$11,7,0)</f>
        <v>15</v>
      </c>
      <c r="AA3938" s="92"/>
      <c r="AB3938" s="95" t="e">
        <f t="shared" ca="1" si="243"/>
        <v>#REF!</v>
      </c>
      <c r="AC3938" s="23" t="e">
        <f ca="1">IF(AB3938&gt;REFERENCIAS!$C$62,REFERENCIAS!$B$62,IF(AND(AB3938&gt;=REFERENCIAS!$C$63,AB3938&lt;REFERENCIAS!$D$63),REFERENCIAS!$B$63,IF(AND(AB3938&gt;REFERENCIAS!$C$64,AB3938&lt;=REFERENCIAS!$D$64),REFERENCIAS!$B$64,IF(AND(AB3938&gt;=REFERENCIAS!$C$65,AB3938&lt;REFERENCIAS!$D$65),REFERENCIAS!$B$65, "Revisar"))))</f>
        <v>#REF!</v>
      </c>
      <c r="AD3938" s="94" t="e">
        <f ca="1">VLOOKUP(AC3938,REFERENCIAS!$B$62:$G$65,4,FALSE)</f>
        <v>#REF!</v>
      </c>
    </row>
    <row r="3939" spans="1:30" ht="17.25" x14ac:dyDescent="0.25">
      <c r="A3939" s="74"/>
      <c r="B3939" s="19"/>
      <c r="C3939" s="19"/>
      <c r="D3939" s="50"/>
      <c r="E3939" s="73"/>
      <c r="F3939" s="74"/>
      <c r="G3939" s="9"/>
      <c r="H3939" s="48"/>
      <c r="I3939" s="49">
        <f t="shared" ca="1" si="244"/>
        <v>2022</v>
      </c>
      <c r="J3939" s="22">
        <f t="shared" ca="1" si="241"/>
        <v>1</v>
      </c>
      <c r="K3939" s="19"/>
      <c r="L3939" s="73"/>
      <c r="M3939" s="74"/>
      <c r="N3939" s="19"/>
      <c r="O3939" s="73"/>
      <c r="P3939" s="82">
        <v>1</v>
      </c>
      <c r="Q3939" s="24">
        <v>1</v>
      </c>
      <c r="R3939" s="81">
        <f t="shared" si="242"/>
        <v>1</v>
      </c>
      <c r="S3939" s="87"/>
      <c r="T3939" s="19"/>
      <c r="U3939" s="25"/>
      <c r="V3939" s="25"/>
      <c r="W3939" s="81"/>
      <c r="X3939" s="91" t="e">
        <f ca="1">+VLOOKUP(#REF!,REFERENCIAS!$C:$D,2,0)*VLOOKUP(#REF!,PONDERADORES!A:P,IF(AND(INFORMACION!$T3939='REFERENCIAS RIESGO'!$C$36,INFORMACION!$F3939=REFERENCIAS!$C$24),16,IF(INFORMACION!$T3939='REFERENCIAS RIESGO'!$C$36,13,IF(INFORMACION!$F3939=REFERENCIAS!$C$24,10,7))),0)+VLOOKUP(K3939,REFERENCIAS!$C:$D,2,0)*VLOOKUP($K$2,PONDERADORES!A:P,IF(AND(INFORMACION!$T3939='REFERENCIAS RIESGO'!$C$36,INFORMACION!$F3939=REFERENCIAS!$C$24),16,IF(INFORMACION!$T3939='REFERENCIAS RIESGO'!$C$36,13,IF(INFORMACION!$F3939=REFERENCIAS!$C$24,10,7))),0)+VLOOKUP(L3939,REFERENCIAS!$C:$D,2,0)*VLOOKUP($L$2,PONDERADORES!A:P,IF(AND(INFORMACION!$T3939='REFERENCIAS RIESGO'!$C$36,INFORMACION!$F3939=REFERENCIAS!$C$24),16,IF(INFORMACION!$T3939='REFERENCIAS RIESGO'!$C$36,13,IF(INFORMACION!$F3939=REFERENCIAS!$C$24,10,7))),0)+VLOOKUP(F3939,REFERENCIAS!$C:$D,2,0)*VLOOKUP($F$2,PONDERADORES!A:P,IF(AND(INFORMACION!$T3939='REFERENCIAS RIESGO'!$C$36,INFORMACION!$F3939=REFERENCIAS!$C$24),16,IF(INFORMACION!$T3939='REFERENCIAS RIESGO'!$C$36,13,IF(INFORMACION!$F3939=REFERENCIAS!$C$24,10,7))),0)+VLOOKUP(T3939,REFERENCIAS!$C:$D,2,0)*VLOOKUP($T$2,PONDERADORES!A:P,IF(AND(INFORMACION!$T3939='REFERENCIAS RIESGO'!$C$36,INFORMACION!$F3939=REFERENCIAS!$C$24),16,IF(INFORMACION!$T3939='REFERENCIAS RIESGO'!$C$36,13,IF(INFORMACION!$F3939=REFERENCIAS!$C$24,10,7))),0)+VLOOKUP(IF(J3939&lt;=0.2,0.2,IF(AND(J3939&gt;0.2,J3939&lt;=0.4),0.4,IF(AND(J3939&gt;0.4,J3939&lt;=0.6),0.6,IF(AND(J3939&gt;0.6,J3939&lt;=0.8),0.8,IF(AND(J3939&gt;0.8,J3939&lt;=1),1))))),REFERENCIAS!$C:$D,2,0)*VLOOKUP($J$2,PONDERADORES!A:P,IF(AND(INFORMACION!$T3939='REFERENCIAS RIESGO'!$C$36,INFORMACION!$F3939=REFERENCIAS!$C$24),16,IF(INFORMACION!$T3939='REFERENCIAS RIESGO'!$C$36,13,IF(INFORMACION!$F3939=REFERENCIAS!$C$24,10,7))),0)</f>
        <v>#REF!</v>
      </c>
      <c r="Y3939" s="68">
        <f>+VLOOKUP(M3939,REFERENCIAS!$C:$D,2,0)*VLOOKUP($M$2,PONDERADORES!$A$7:$G$9,7,0)+VLOOKUP(N3939,REFERENCIAS!$C:$D,2,0)*VLOOKUP($N$2,PONDERADORES!$A$7:$G$9,7,0)+VLOOKUP(O3939,REFERENCIAS!$C:$D,2,0)*VLOOKUP($O$2,PONDERADORES!$A$7:$G$9,7,0)</f>
        <v>0.2</v>
      </c>
      <c r="Z3939" s="2">
        <f>+VLOOKUP(IF(R3939&lt;0.1,0,IF(AND(R3939&gt;=0.1,R3939&lt;0.2),0.1,IF(AND(R3939&gt;=0.2,R3939&lt;0.3),0.2,IF(R3939&gt;0.3,0.3,)))),REFERENCIAS!$C:$D,2,0)*VLOOKUP($R$2,PONDERADORES!$A$11:$G$11,7,0)</f>
        <v>15</v>
      </c>
      <c r="AA3939" s="92"/>
      <c r="AB3939" s="95" t="e">
        <f t="shared" ca="1" si="243"/>
        <v>#REF!</v>
      </c>
      <c r="AC3939" s="23" t="e">
        <f ca="1">IF(AB3939&gt;REFERENCIAS!$C$62,REFERENCIAS!$B$62,IF(AND(AB3939&gt;=REFERENCIAS!$C$63,AB3939&lt;REFERENCIAS!$D$63),REFERENCIAS!$B$63,IF(AND(AB3939&gt;REFERENCIAS!$C$64,AB3939&lt;=REFERENCIAS!$D$64),REFERENCIAS!$B$64,IF(AND(AB3939&gt;=REFERENCIAS!$C$65,AB3939&lt;REFERENCIAS!$D$65),REFERENCIAS!$B$65, "Revisar"))))</f>
        <v>#REF!</v>
      </c>
      <c r="AD3939" s="94" t="e">
        <f ca="1">VLOOKUP(AC3939,REFERENCIAS!$B$62:$G$65,4,FALSE)</f>
        <v>#REF!</v>
      </c>
    </row>
    <row r="3940" spans="1:30" ht="17.25" x14ac:dyDescent="0.25">
      <c r="A3940" s="74"/>
      <c r="B3940" s="19"/>
      <c r="C3940" s="19"/>
      <c r="D3940" s="50"/>
      <c r="E3940" s="73"/>
      <c r="F3940" s="74"/>
      <c r="G3940" s="9"/>
      <c r="H3940" s="48"/>
      <c r="I3940" s="49">
        <f t="shared" ca="1" si="244"/>
        <v>2022</v>
      </c>
      <c r="J3940" s="22">
        <f t="shared" ca="1" si="241"/>
        <v>1</v>
      </c>
      <c r="K3940" s="19"/>
      <c r="L3940" s="73"/>
      <c r="M3940" s="74"/>
      <c r="N3940" s="19"/>
      <c r="O3940" s="73"/>
      <c r="P3940" s="82">
        <v>1</v>
      </c>
      <c r="Q3940" s="24">
        <v>1</v>
      </c>
      <c r="R3940" s="81">
        <f t="shared" si="242"/>
        <v>1</v>
      </c>
      <c r="S3940" s="87"/>
      <c r="T3940" s="19"/>
      <c r="U3940" s="25"/>
      <c r="V3940" s="25"/>
      <c r="W3940" s="81"/>
      <c r="X3940" s="91" t="e">
        <f ca="1">+VLOOKUP(#REF!,REFERENCIAS!$C:$D,2,0)*VLOOKUP(#REF!,PONDERADORES!A:P,IF(AND(INFORMACION!$T3940='REFERENCIAS RIESGO'!$C$36,INFORMACION!$F3940=REFERENCIAS!$C$24),16,IF(INFORMACION!$T3940='REFERENCIAS RIESGO'!$C$36,13,IF(INFORMACION!$F3940=REFERENCIAS!$C$24,10,7))),0)+VLOOKUP(K3940,REFERENCIAS!$C:$D,2,0)*VLOOKUP($K$2,PONDERADORES!A:P,IF(AND(INFORMACION!$T3940='REFERENCIAS RIESGO'!$C$36,INFORMACION!$F3940=REFERENCIAS!$C$24),16,IF(INFORMACION!$T3940='REFERENCIAS RIESGO'!$C$36,13,IF(INFORMACION!$F3940=REFERENCIAS!$C$24,10,7))),0)+VLOOKUP(L3940,REFERENCIAS!$C:$D,2,0)*VLOOKUP($L$2,PONDERADORES!A:P,IF(AND(INFORMACION!$T3940='REFERENCIAS RIESGO'!$C$36,INFORMACION!$F3940=REFERENCIAS!$C$24),16,IF(INFORMACION!$T3940='REFERENCIAS RIESGO'!$C$36,13,IF(INFORMACION!$F3940=REFERENCIAS!$C$24,10,7))),0)+VLOOKUP(F3940,REFERENCIAS!$C:$D,2,0)*VLOOKUP($F$2,PONDERADORES!A:P,IF(AND(INFORMACION!$T3940='REFERENCIAS RIESGO'!$C$36,INFORMACION!$F3940=REFERENCIAS!$C$24),16,IF(INFORMACION!$T3940='REFERENCIAS RIESGO'!$C$36,13,IF(INFORMACION!$F3940=REFERENCIAS!$C$24,10,7))),0)+VLOOKUP(T3940,REFERENCIAS!$C:$D,2,0)*VLOOKUP($T$2,PONDERADORES!A:P,IF(AND(INFORMACION!$T3940='REFERENCIAS RIESGO'!$C$36,INFORMACION!$F3940=REFERENCIAS!$C$24),16,IF(INFORMACION!$T3940='REFERENCIAS RIESGO'!$C$36,13,IF(INFORMACION!$F3940=REFERENCIAS!$C$24,10,7))),0)+VLOOKUP(IF(J3940&lt;=0.2,0.2,IF(AND(J3940&gt;0.2,J3940&lt;=0.4),0.4,IF(AND(J3940&gt;0.4,J3940&lt;=0.6),0.6,IF(AND(J3940&gt;0.6,J3940&lt;=0.8),0.8,IF(AND(J3940&gt;0.8,J3940&lt;=1),1))))),REFERENCIAS!$C:$D,2,0)*VLOOKUP($J$2,PONDERADORES!A:P,IF(AND(INFORMACION!$T3940='REFERENCIAS RIESGO'!$C$36,INFORMACION!$F3940=REFERENCIAS!$C$24),16,IF(INFORMACION!$T3940='REFERENCIAS RIESGO'!$C$36,13,IF(INFORMACION!$F3940=REFERENCIAS!$C$24,10,7))),0)</f>
        <v>#REF!</v>
      </c>
      <c r="Y3940" s="68">
        <f>+VLOOKUP(M3940,REFERENCIAS!$C:$D,2,0)*VLOOKUP($M$2,PONDERADORES!$A$7:$G$9,7,0)+VLOOKUP(N3940,REFERENCIAS!$C:$D,2,0)*VLOOKUP($N$2,PONDERADORES!$A$7:$G$9,7,0)+VLOOKUP(O3940,REFERENCIAS!$C:$D,2,0)*VLOOKUP($O$2,PONDERADORES!$A$7:$G$9,7,0)</f>
        <v>0.2</v>
      </c>
      <c r="Z3940" s="2">
        <f>+VLOOKUP(IF(R3940&lt;0.1,0,IF(AND(R3940&gt;=0.1,R3940&lt;0.2),0.1,IF(AND(R3940&gt;=0.2,R3940&lt;0.3),0.2,IF(R3940&gt;0.3,0.3,)))),REFERENCIAS!$C:$D,2,0)*VLOOKUP($R$2,PONDERADORES!$A$11:$G$11,7,0)</f>
        <v>15</v>
      </c>
      <c r="AA3940" s="92"/>
      <c r="AB3940" s="95" t="e">
        <f t="shared" ca="1" si="243"/>
        <v>#REF!</v>
      </c>
      <c r="AC3940" s="23" t="e">
        <f ca="1">IF(AB3940&gt;REFERENCIAS!$C$62,REFERENCIAS!$B$62,IF(AND(AB3940&gt;=REFERENCIAS!$C$63,AB3940&lt;REFERENCIAS!$D$63),REFERENCIAS!$B$63,IF(AND(AB3940&gt;REFERENCIAS!$C$64,AB3940&lt;=REFERENCIAS!$D$64),REFERENCIAS!$B$64,IF(AND(AB3940&gt;=REFERENCIAS!$C$65,AB3940&lt;REFERENCIAS!$D$65),REFERENCIAS!$B$65, "Revisar"))))</f>
        <v>#REF!</v>
      </c>
      <c r="AD3940" s="94" t="e">
        <f ca="1">VLOOKUP(AC3940,REFERENCIAS!$B$62:$G$65,4,FALSE)</f>
        <v>#REF!</v>
      </c>
    </row>
    <row r="3941" spans="1:30" ht="17.25" x14ac:dyDescent="0.25">
      <c r="A3941" s="74"/>
      <c r="B3941" s="19"/>
      <c r="C3941" s="19"/>
      <c r="D3941" s="50"/>
      <c r="E3941" s="73"/>
      <c r="F3941" s="74"/>
      <c r="G3941" s="9"/>
      <c r="H3941" s="48"/>
      <c r="I3941" s="49">
        <f t="shared" ca="1" si="244"/>
        <v>2022</v>
      </c>
      <c r="J3941" s="22">
        <f t="shared" ca="1" si="241"/>
        <v>1</v>
      </c>
      <c r="K3941" s="19"/>
      <c r="L3941" s="73"/>
      <c r="M3941" s="74"/>
      <c r="N3941" s="19"/>
      <c r="O3941" s="73"/>
      <c r="P3941" s="82">
        <v>1</v>
      </c>
      <c r="Q3941" s="24">
        <v>1</v>
      </c>
      <c r="R3941" s="81">
        <f t="shared" si="242"/>
        <v>1</v>
      </c>
      <c r="S3941" s="87"/>
      <c r="T3941" s="19"/>
      <c r="U3941" s="25"/>
      <c r="V3941" s="25"/>
      <c r="W3941" s="81"/>
      <c r="X3941" s="91" t="e">
        <f ca="1">+VLOOKUP(#REF!,REFERENCIAS!$C:$D,2,0)*VLOOKUP(#REF!,PONDERADORES!A:P,IF(AND(INFORMACION!$T3941='REFERENCIAS RIESGO'!$C$36,INFORMACION!$F3941=REFERENCIAS!$C$24),16,IF(INFORMACION!$T3941='REFERENCIAS RIESGO'!$C$36,13,IF(INFORMACION!$F3941=REFERENCIAS!$C$24,10,7))),0)+VLOOKUP(K3941,REFERENCIAS!$C:$D,2,0)*VLOOKUP($K$2,PONDERADORES!A:P,IF(AND(INFORMACION!$T3941='REFERENCIAS RIESGO'!$C$36,INFORMACION!$F3941=REFERENCIAS!$C$24),16,IF(INFORMACION!$T3941='REFERENCIAS RIESGO'!$C$36,13,IF(INFORMACION!$F3941=REFERENCIAS!$C$24,10,7))),0)+VLOOKUP(L3941,REFERENCIAS!$C:$D,2,0)*VLOOKUP($L$2,PONDERADORES!A:P,IF(AND(INFORMACION!$T3941='REFERENCIAS RIESGO'!$C$36,INFORMACION!$F3941=REFERENCIAS!$C$24),16,IF(INFORMACION!$T3941='REFERENCIAS RIESGO'!$C$36,13,IF(INFORMACION!$F3941=REFERENCIAS!$C$24,10,7))),0)+VLOOKUP(F3941,REFERENCIAS!$C:$D,2,0)*VLOOKUP($F$2,PONDERADORES!A:P,IF(AND(INFORMACION!$T3941='REFERENCIAS RIESGO'!$C$36,INFORMACION!$F3941=REFERENCIAS!$C$24),16,IF(INFORMACION!$T3941='REFERENCIAS RIESGO'!$C$36,13,IF(INFORMACION!$F3941=REFERENCIAS!$C$24,10,7))),0)+VLOOKUP(T3941,REFERENCIAS!$C:$D,2,0)*VLOOKUP($T$2,PONDERADORES!A:P,IF(AND(INFORMACION!$T3941='REFERENCIAS RIESGO'!$C$36,INFORMACION!$F3941=REFERENCIAS!$C$24),16,IF(INFORMACION!$T3941='REFERENCIAS RIESGO'!$C$36,13,IF(INFORMACION!$F3941=REFERENCIAS!$C$24,10,7))),0)+VLOOKUP(IF(J3941&lt;=0.2,0.2,IF(AND(J3941&gt;0.2,J3941&lt;=0.4),0.4,IF(AND(J3941&gt;0.4,J3941&lt;=0.6),0.6,IF(AND(J3941&gt;0.6,J3941&lt;=0.8),0.8,IF(AND(J3941&gt;0.8,J3941&lt;=1),1))))),REFERENCIAS!$C:$D,2,0)*VLOOKUP($J$2,PONDERADORES!A:P,IF(AND(INFORMACION!$T3941='REFERENCIAS RIESGO'!$C$36,INFORMACION!$F3941=REFERENCIAS!$C$24),16,IF(INFORMACION!$T3941='REFERENCIAS RIESGO'!$C$36,13,IF(INFORMACION!$F3941=REFERENCIAS!$C$24,10,7))),0)</f>
        <v>#REF!</v>
      </c>
      <c r="Y3941" s="68">
        <f>+VLOOKUP(M3941,REFERENCIAS!$C:$D,2,0)*VLOOKUP($M$2,PONDERADORES!$A$7:$G$9,7,0)+VLOOKUP(N3941,REFERENCIAS!$C:$D,2,0)*VLOOKUP($N$2,PONDERADORES!$A$7:$G$9,7,0)+VLOOKUP(O3941,REFERENCIAS!$C:$D,2,0)*VLOOKUP($O$2,PONDERADORES!$A$7:$G$9,7,0)</f>
        <v>0.2</v>
      </c>
      <c r="Z3941" s="2">
        <f>+VLOOKUP(IF(R3941&lt;0.1,0,IF(AND(R3941&gt;=0.1,R3941&lt;0.2),0.1,IF(AND(R3941&gt;=0.2,R3941&lt;0.3),0.2,IF(R3941&gt;0.3,0.3,)))),REFERENCIAS!$C:$D,2,0)*VLOOKUP($R$2,PONDERADORES!$A$11:$G$11,7,0)</f>
        <v>15</v>
      </c>
      <c r="AA3941" s="92"/>
      <c r="AB3941" s="95" t="e">
        <f t="shared" ca="1" si="243"/>
        <v>#REF!</v>
      </c>
      <c r="AC3941" s="23" t="e">
        <f ca="1">IF(AB3941&gt;REFERENCIAS!$C$62,REFERENCIAS!$B$62,IF(AND(AB3941&gt;=REFERENCIAS!$C$63,AB3941&lt;REFERENCIAS!$D$63),REFERENCIAS!$B$63,IF(AND(AB3941&gt;REFERENCIAS!$C$64,AB3941&lt;=REFERENCIAS!$D$64),REFERENCIAS!$B$64,IF(AND(AB3941&gt;=REFERENCIAS!$C$65,AB3941&lt;REFERENCIAS!$D$65),REFERENCIAS!$B$65, "Revisar"))))</f>
        <v>#REF!</v>
      </c>
      <c r="AD3941" s="94" t="e">
        <f ca="1">VLOOKUP(AC3941,REFERENCIAS!$B$62:$G$65,4,FALSE)</f>
        <v>#REF!</v>
      </c>
    </row>
    <row r="3942" spans="1:30" ht="17.25" x14ac:dyDescent="0.25">
      <c r="A3942" s="74"/>
      <c r="B3942" s="19"/>
      <c r="C3942" s="19"/>
      <c r="D3942" s="50"/>
      <c r="E3942" s="73"/>
      <c r="F3942" s="74"/>
      <c r="G3942" s="9"/>
      <c r="H3942" s="48"/>
      <c r="I3942" s="49">
        <f t="shared" ca="1" si="244"/>
        <v>2022</v>
      </c>
      <c r="J3942" s="22">
        <f t="shared" ca="1" si="241"/>
        <v>1</v>
      </c>
      <c r="K3942" s="19"/>
      <c r="L3942" s="73"/>
      <c r="M3942" s="74"/>
      <c r="N3942" s="19"/>
      <c r="O3942" s="73"/>
      <c r="P3942" s="82">
        <v>1</v>
      </c>
      <c r="Q3942" s="24">
        <v>1</v>
      </c>
      <c r="R3942" s="81">
        <f t="shared" si="242"/>
        <v>1</v>
      </c>
      <c r="S3942" s="87"/>
      <c r="T3942" s="19"/>
      <c r="U3942" s="25"/>
      <c r="V3942" s="25"/>
      <c r="W3942" s="81"/>
      <c r="X3942" s="91" t="e">
        <f ca="1">+VLOOKUP(#REF!,REFERENCIAS!$C:$D,2,0)*VLOOKUP(#REF!,PONDERADORES!A:P,IF(AND(INFORMACION!$T3942='REFERENCIAS RIESGO'!$C$36,INFORMACION!$F3942=REFERENCIAS!$C$24),16,IF(INFORMACION!$T3942='REFERENCIAS RIESGO'!$C$36,13,IF(INFORMACION!$F3942=REFERENCIAS!$C$24,10,7))),0)+VLOOKUP(K3942,REFERENCIAS!$C:$D,2,0)*VLOOKUP($K$2,PONDERADORES!A:P,IF(AND(INFORMACION!$T3942='REFERENCIAS RIESGO'!$C$36,INFORMACION!$F3942=REFERENCIAS!$C$24),16,IF(INFORMACION!$T3942='REFERENCIAS RIESGO'!$C$36,13,IF(INFORMACION!$F3942=REFERENCIAS!$C$24,10,7))),0)+VLOOKUP(L3942,REFERENCIAS!$C:$D,2,0)*VLOOKUP($L$2,PONDERADORES!A:P,IF(AND(INFORMACION!$T3942='REFERENCIAS RIESGO'!$C$36,INFORMACION!$F3942=REFERENCIAS!$C$24),16,IF(INFORMACION!$T3942='REFERENCIAS RIESGO'!$C$36,13,IF(INFORMACION!$F3942=REFERENCIAS!$C$24,10,7))),0)+VLOOKUP(F3942,REFERENCIAS!$C:$D,2,0)*VLOOKUP($F$2,PONDERADORES!A:P,IF(AND(INFORMACION!$T3942='REFERENCIAS RIESGO'!$C$36,INFORMACION!$F3942=REFERENCIAS!$C$24),16,IF(INFORMACION!$T3942='REFERENCIAS RIESGO'!$C$36,13,IF(INFORMACION!$F3942=REFERENCIAS!$C$24,10,7))),0)+VLOOKUP(T3942,REFERENCIAS!$C:$D,2,0)*VLOOKUP($T$2,PONDERADORES!A:P,IF(AND(INFORMACION!$T3942='REFERENCIAS RIESGO'!$C$36,INFORMACION!$F3942=REFERENCIAS!$C$24),16,IF(INFORMACION!$T3942='REFERENCIAS RIESGO'!$C$36,13,IF(INFORMACION!$F3942=REFERENCIAS!$C$24,10,7))),0)+VLOOKUP(IF(J3942&lt;=0.2,0.2,IF(AND(J3942&gt;0.2,J3942&lt;=0.4),0.4,IF(AND(J3942&gt;0.4,J3942&lt;=0.6),0.6,IF(AND(J3942&gt;0.6,J3942&lt;=0.8),0.8,IF(AND(J3942&gt;0.8,J3942&lt;=1),1))))),REFERENCIAS!$C:$D,2,0)*VLOOKUP($J$2,PONDERADORES!A:P,IF(AND(INFORMACION!$T3942='REFERENCIAS RIESGO'!$C$36,INFORMACION!$F3942=REFERENCIAS!$C$24),16,IF(INFORMACION!$T3942='REFERENCIAS RIESGO'!$C$36,13,IF(INFORMACION!$F3942=REFERENCIAS!$C$24,10,7))),0)</f>
        <v>#REF!</v>
      </c>
      <c r="Y3942" s="68">
        <f>+VLOOKUP(M3942,REFERENCIAS!$C:$D,2,0)*VLOOKUP($M$2,PONDERADORES!$A$7:$G$9,7,0)+VLOOKUP(N3942,REFERENCIAS!$C:$D,2,0)*VLOOKUP($N$2,PONDERADORES!$A$7:$G$9,7,0)+VLOOKUP(O3942,REFERENCIAS!$C:$D,2,0)*VLOOKUP($O$2,PONDERADORES!$A$7:$G$9,7,0)</f>
        <v>0.2</v>
      </c>
      <c r="Z3942" s="2">
        <f>+VLOOKUP(IF(R3942&lt;0.1,0,IF(AND(R3942&gt;=0.1,R3942&lt;0.2),0.1,IF(AND(R3942&gt;=0.2,R3942&lt;0.3),0.2,IF(R3942&gt;0.3,0.3,)))),REFERENCIAS!$C:$D,2,0)*VLOOKUP($R$2,PONDERADORES!$A$11:$G$11,7,0)</f>
        <v>15</v>
      </c>
      <c r="AA3942" s="92"/>
      <c r="AB3942" s="95" t="e">
        <f t="shared" ca="1" si="243"/>
        <v>#REF!</v>
      </c>
      <c r="AC3942" s="23" t="e">
        <f ca="1">IF(AB3942&gt;REFERENCIAS!$C$62,REFERENCIAS!$B$62,IF(AND(AB3942&gt;=REFERENCIAS!$C$63,AB3942&lt;REFERENCIAS!$D$63),REFERENCIAS!$B$63,IF(AND(AB3942&gt;REFERENCIAS!$C$64,AB3942&lt;=REFERENCIAS!$D$64),REFERENCIAS!$B$64,IF(AND(AB3942&gt;=REFERENCIAS!$C$65,AB3942&lt;REFERENCIAS!$D$65),REFERENCIAS!$B$65, "Revisar"))))</f>
        <v>#REF!</v>
      </c>
      <c r="AD3942" s="94" t="e">
        <f ca="1">VLOOKUP(AC3942,REFERENCIAS!$B$62:$G$65,4,FALSE)</f>
        <v>#REF!</v>
      </c>
    </row>
    <row r="3943" spans="1:30" ht="17.25" x14ac:dyDescent="0.25">
      <c r="A3943" s="74"/>
      <c r="B3943" s="19"/>
      <c r="C3943" s="19"/>
      <c r="D3943" s="50"/>
      <c r="E3943" s="73"/>
      <c r="F3943" s="74"/>
      <c r="G3943" s="9"/>
      <c r="H3943" s="48"/>
      <c r="I3943" s="49">
        <f t="shared" ca="1" si="244"/>
        <v>2022</v>
      </c>
      <c r="J3943" s="22">
        <f t="shared" ca="1" si="241"/>
        <v>1</v>
      </c>
      <c r="K3943" s="19"/>
      <c r="L3943" s="73"/>
      <c r="M3943" s="74"/>
      <c r="N3943" s="19"/>
      <c r="O3943" s="73"/>
      <c r="P3943" s="82">
        <v>1</v>
      </c>
      <c r="Q3943" s="24">
        <v>1</v>
      </c>
      <c r="R3943" s="81">
        <f t="shared" si="242"/>
        <v>1</v>
      </c>
      <c r="S3943" s="87"/>
      <c r="T3943" s="19"/>
      <c r="U3943" s="25"/>
      <c r="V3943" s="25"/>
      <c r="W3943" s="81"/>
      <c r="X3943" s="91" t="e">
        <f ca="1">+VLOOKUP(#REF!,REFERENCIAS!$C:$D,2,0)*VLOOKUP(#REF!,PONDERADORES!A:P,IF(AND(INFORMACION!$T3943='REFERENCIAS RIESGO'!$C$36,INFORMACION!$F3943=REFERENCIAS!$C$24),16,IF(INFORMACION!$T3943='REFERENCIAS RIESGO'!$C$36,13,IF(INFORMACION!$F3943=REFERENCIAS!$C$24,10,7))),0)+VLOOKUP(K3943,REFERENCIAS!$C:$D,2,0)*VLOOKUP($K$2,PONDERADORES!A:P,IF(AND(INFORMACION!$T3943='REFERENCIAS RIESGO'!$C$36,INFORMACION!$F3943=REFERENCIAS!$C$24),16,IF(INFORMACION!$T3943='REFERENCIAS RIESGO'!$C$36,13,IF(INFORMACION!$F3943=REFERENCIAS!$C$24,10,7))),0)+VLOOKUP(L3943,REFERENCIAS!$C:$D,2,0)*VLOOKUP($L$2,PONDERADORES!A:P,IF(AND(INFORMACION!$T3943='REFERENCIAS RIESGO'!$C$36,INFORMACION!$F3943=REFERENCIAS!$C$24),16,IF(INFORMACION!$T3943='REFERENCIAS RIESGO'!$C$36,13,IF(INFORMACION!$F3943=REFERENCIAS!$C$24,10,7))),0)+VLOOKUP(F3943,REFERENCIAS!$C:$D,2,0)*VLOOKUP($F$2,PONDERADORES!A:P,IF(AND(INFORMACION!$T3943='REFERENCIAS RIESGO'!$C$36,INFORMACION!$F3943=REFERENCIAS!$C$24),16,IF(INFORMACION!$T3943='REFERENCIAS RIESGO'!$C$36,13,IF(INFORMACION!$F3943=REFERENCIAS!$C$24,10,7))),0)+VLOOKUP(T3943,REFERENCIAS!$C:$D,2,0)*VLOOKUP($T$2,PONDERADORES!A:P,IF(AND(INFORMACION!$T3943='REFERENCIAS RIESGO'!$C$36,INFORMACION!$F3943=REFERENCIAS!$C$24),16,IF(INFORMACION!$T3943='REFERENCIAS RIESGO'!$C$36,13,IF(INFORMACION!$F3943=REFERENCIAS!$C$24,10,7))),0)+VLOOKUP(IF(J3943&lt;=0.2,0.2,IF(AND(J3943&gt;0.2,J3943&lt;=0.4),0.4,IF(AND(J3943&gt;0.4,J3943&lt;=0.6),0.6,IF(AND(J3943&gt;0.6,J3943&lt;=0.8),0.8,IF(AND(J3943&gt;0.8,J3943&lt;=1),1))))),REFERENCIAS!$C:$D,2,0)*VLOOKUP($J$2,PONDERADORES!A:P,IF(AND(INFORMACION!$T3943='REFERENCIAS RIESGO'!$C$36,INFORMACION!$F3943=REFERENCIAS!$C$24),16,IF(INFORMACION!$T3943='REFERENCIAS RIESGO'!$C$36,13,IF(INFORMACION!$F3943=REFERENCIAS!$C$24,10,7))),0)</f>
        <v>#REF!</v>
      </c>
      <c r="Y3943" s="68">
        <f>+VLOOKUP(M3943,REFERENCIAS!$C:$D,2,0)*VLOOKUP($M$2,PONDERADORES!$A$7:$G$9,7,0)+VLOOKUP(N3943,REFERENCIAS!$C:$D,2,0)*VLOOKUP($N$2,PONDERADORES!$A$7:$G$9,7,0)+VLOOKUP(O3943,REFERENCIAS!$C:$D,2,0)*VLOOKUP($O$2,PONDERADORES!$A$7:$G$9,7,0)</f>
        <v>0.2</v>
      </c>
      <c r="Z3943" s="2">
        <f>+VLOOKUP(IF(R3943&lt;0.1,0,IF(AND(R3943&gt;=0.1,R3943&lt;0.2),0.1,IF(AND(R3943&gt;=0.2,R3943&lt;0.3),0.2,IF(R3943&gt;0.3,0.3,)))),REFERENCIAS!$C:$D,2,0)*VLOOKUP($R$2,PONDERADORES!$A$11:$G$11,7,0)</f>
        <v>15</v>
      </c>
      <c r="AA3943" s="92"/>
      <c r="AB3943" s="95" t="e">
        <f t="shared" ca="1" si="243"/>
        <v>#REF!</v>
      </c>
      <c r="AC3943" s="23" t="e">
        <f ca="1">IF(AB3943&gt;REFERENCIAS!$C$62,REFERENCIAS!$B$62,IF(AND(AB3943&gt;=REFERENCIAS!$C$63,AB3943&lt;REFERENCIAS!$D$63),REFERENCIAS!$B$63,IF(AND(AB3943&gt;REFERENCIAS!$C$64,AB3943&lt;=REFERENCIAS!$D$64),REFERENCIAS!$B$64,IF(AND(AB3943&gt;=REFERENCIAS!$C$65,AB3943&lt;REFERENCIAS!$D$65),REFERENCIAS!$B$65, "Revisar"))))</f>
        <v>#REF!</v>
      </c>
      <c r="AD3943" s="94" t="e">
        <f ca="1">VLOOKUP(AC3943,REFERENCIAS!$B$62:$G$65,4,FALSE)</f>
        <v>#REF!</v>
      </c>
    </row>
    <row r="3944" spans="1:30" ht="17.25" x14ac:dyDescent="0.25">
      <c r="A3944" s="74"/>
      <c r="B3944" s="19"/>
      <c r="C3944" s="19"/>
      <c r="D3944" s="50"/>
      <c r="E3944" s="73"/>
      <c r="F3944" s="74"/>
      <c r="G3944" s="9"/>
      <c r="H3944" s="48"/>
      <c r="I3944" s="49">
        <f t="shared" ca="1" si="244"/>
        <v>2022</v>
      </c>
      <c r="J3944" s="22">
        <f t="shared" ca="1" si="241"/>
        <v>1</v>
      </c>
      <c r="K3944" s="19"/>
      <c r="L3944" s="73"/>
      <c r="M3944" s="74"/>
      <c r="N3944" s="19"/>
      <c r="O3944" s="73"/>
      <c r="P3944" s="82">
        <v>1</v>
      </c>
      <c r="Q3944" s="24">
        <v>1</v>
      </c>
      <c r="R3944" s="81">
        <f t="shared" si="242"/>
        <v>1</v>
      </c>
      <c r="S3944" s="87"/>
      <c r="T3944" s="19"/>
      <c r="U3944" s="25"/>
      <c r="V3944" s="25"/>
      <c r="W3944" s="81"/>
      <c r="X3944" s="91" t="e">
        <f ca="1">+VLOOKUP(#REF!,REFERENCIAS!$C:$D,2,0)*VLOOKUP(#REF!,PONDERADORES!A:P,IF(AND(INFORMACION!$T3944='REFERENCIAS RIESGO'!$C$36,INFORMACION!$F3944=REFERENCIAS!$C$24),16,IF(INFORMACION!$T3944='REFERENCIAS RIESGO'!$C$36,13,IF(INFORMACION!$F3944=REFERENCIAS!$C$24,10,7))),0)+VLOOKUP(K3944,REFERENCIAS!$C:$D,2,0)*VLOOKUP($K$2,PONDERADORES!A:P,IF(AND(INFORMACION!$T3944='REFERENCIAS RIESGO'!$C$36,INFORMACION!$F3944=REFERENCIAS!$C$24),16,IF(INFORMACION!$T3944='REFERENCIAS RIESGO'!$C$36,13,IF(INFORMACION!$F3944=REFERENCIAS!$C$24,10,7))),0)+VLOOKUP(L3944,REFERENCIAS!$C:$D,2,0)*VLOOKUP($L$2,PONDERADORES!A:P,IF(AND(INFORMACION!$T3944='REFERENCIAS RIESGO'!$C$36,INFORMACION!$F3944=REFERENCIAS!$C$24),16,IF(INFORMACION!$T3944='REFERENCIAS RIESGO'!$C$36,13,IF(INFORMACION!$F3944=REFERENCIAS!$C$24,10,7))),0)+VLOOKUP(F3944,REFERENCIAS!$C:$D,2,0)*VLOOKUP($F$2,PONDERADORES!A:P,IF(AND(INFORMACION!$T3944='REFERENCIAS RIESGO'!$C$36,INFORMACION!$F3944=REFERENCIAS!$C$24),16,IF(INFORMACION!$T3944='REFERENCIAS RIESGO'!$C$36,13,IF(INFORMACION!$F3944=REFERENCIAS!$C$24,10,7))),0)+VLOOKUP(T3944,REFERENCIAS!$C:$D,2,0)*VLOOKUP($T$2,PONDERADORES!A:P,IF(AND(INFORMACION!$T3944='REFERENCIAS RIESGO'!$C$36,INFORMACION!$F3944=REFERENCIAS!$C$24),16,IF(INFORMACION!$T3944='REFERENCIAS RIESGO'!$C$36,13,IF(INFORMACION!$F3944=REFERENCIAS!$C$24,10,7))),0)+VLOOKUP(IF(J3944&lt;=0.2,0.2,IF(AND(J3944&gt;0.2,J3944&lt;=0.4),0.4,IF(AND(J3944&gt;0.4,J3944&lt;=0.6),0.6,IF(AND(J3944&gt;0.6,J3944&lt;=0.8),0.8,IF(AND(J3944&gt;0.8,J3944&lt;=1),1))))),REFERENCIAS!$C:$D,2,0)*VLOOKUP($J$2,PONDERADORES!A:P,IF(AND(INFORMACION!$T3944='REFERENCIAS RIESGO'!$C$36,INFORMACION!$F3944=REFERENCIAS!$C$24),16,IF(INFORMACION!$T3944='REFERENCIAS RIESGO'!$C$36,13,IF(INFORMACION!$F3944=REFERENCIAS!$C$24,10,7))),0)</f>
        <v>#REF!</v>
      </c>
      <c r="Y3944" s="68">
        <f>+VLOOKUP(M3944,REFERENCIAS!$C:$D,2,0)*VLOOKUP($M$2,PONDERADORES!$A$7:$G$9,7,0)+VLOOKUP(N3944,REFERENCIAS!$C:$D,2,0)*VLOOKUP($N$2,PONDERADORES!$A$7:$G$9,7,0)+VLOOKUP(O3944,REFERENCIAS!$C:$D,2,0)*VLOOKUP($O$2,PONDERADORES!$A$7:$G$9,7,0)</f>
        <v>0.2</v>
      </c>
      <c r="Z3944" s="2">
        <f>+VLOOKUP(IF(R3944&lt;0.1,0,IF(AND(R3944&gt;=0.1,R3944&lt;0.2),0.1,IF(AND(R3944&gt;=0.2,R3944&lt;0.3),0.2,IF(R3944&gt;0.3,0.3,)))),REFERENCIAS!$C:$D,2,0)*VLOOKUP($R$2,PONDERADORES!$A$11:$G$11,7,0)</f>
        <v>15</v>
      </c>
      <c r="AA3944" s="92"/>
      <c r="AB3944" s="95" t="e">
        <f t="shared" ca="1" si="243"/>
        <v>#REF!</v>
      </c>
      <c r="AC3944" s="23" t="e">
        <f ca="1">IF(AB3944&gt;REFERENCIAS!$C$62,REFERENCIAS!$B$62,IF(AND(AB3944&gt;=REFERENCIAS!$C$63,AB3944&lt;REFERENCIAS!$D$63),REFERENCIAS!$B$63,IF(AND(AB3944&gt;REFERENCIAS!$C$64,AB3944&lt;=REFERENCIAS!$D$64),REFERENCIAS!$B$64,IF(AND(AB3944&gt;=REFERENCIAS!$C$65,AB3944&lt;REFERENCIAS!$D$65),REFERENCIAS!$B$65, "Revisar"))))</f>
        <v>#REF!</v>
      </c>
      <c r="AD3944" s="94" t="e">
        <f ca="1">VLOOKUP(AC3944,REFERENCIAS!$B$62:$G$65,4,FALSE)</f>
        <v>#REF!</v>
      </c>
    </row>
    <row r="3945" spans="1:30" ht="17.25" x14ac:dyDescent="0.25">
      <c r="A3945" s="74"/>
      <c r="B3945" s="19"/>
      <c r="C3945" s="19"/>
      <c r="D3945" s="50"/>
      <c r="E3945" s="73"/>
      <c r="F3945" s="74"/>
      <c r="G3945" s="9"/>
      <c r="H3945" s="48"/>
      <c r="I3945" s="49">
        <f t="shared" ca="1" si="244"/>
        <v>2022</v>
      </c>
      <c r="J3945" s="22">
        <f t="shared" ca="1" si="241"/>
        <v>1</v>
      </c>
      <c r="K3945" s="19"/>
      <c r="L3945" s="73"/>
      <c r="M3945" s="74"/>
      <c r="N3945" s="19"/>
      <c r="O3945" s="73"/>
      <c r="P3945" s="82">
        <v>1</v>
      </c>
      <c r="Q3945" s="24">
        <v>1</v>
      </c>
      <c r="R3945" s="81">
        <f t="shared" si="242"/>
        <v>1</v>
      </c>
      <c r="S3945" s="87"/>
      <c r="T3945" s="19"/>
      <c r="U3945" s="25"/>
      <c r="V3945" s="25"/>
      <c r="W3945" s="81"/>
      <c r="X3945" s="91" t="e">
        <f ca="1">+VLOOKUP(#REF!,REFERENCIAS!$C:$D,2,0)*VLOOKUP(#REF!,PONDERADORES!A:P,IF(AND(INFORMACION!$T3945='REFERENCIAS RIESGO'!$C$36,INFORMACION!$F3945=REFERENCIAS!$C$24),16,IF(INFORMACION!$T3945='REFERENCIAS RIESGO'!$C$36,13,IF(INFORMACION!$F3945=REFERENCIAS!$C$24,10,7))),0)+VLOOKUP(K3945,REFERENCIAS!$C:$D,2,0)*VLOOKUP($K$2,PONDERADORES!A:P,IF(AND(INFORMACION!$T3945='REFERENCIAS RIESGO'!$C$36,INFORMACION!$F3945=REFERENCIAS!$C$24),16,IF(INFORMACION!$T3945='REFERENCIAS RIESGO'!$C$36,13,IF(INFORMACION!$F3945=REFERENCIAS!$C$24,10,7))),0)+VLOOKUP(L3945,REFERENCIAS!$C:$D,2,0)*VLOOKUP($L$2,PONDERADORES!A:P,IF(AND(INFORMACION!$T3945='REFERENCIAS RIESGO'!$C$36,INFORMACION!$F3945=REFERENCIAS!$C$24),16,IF(INFORMACION!$T3945='REFERENCIAS RIESGO'!$C$36,13,IF(INFORMACION!$F3945=REFERENCIAS!$C$24,10,7))),0)+VLOOKUP(F3945,REFERENCIAS!$C:$D,2,0)*VLOOKUP($F$2,PONDERADORES!A:P,IF(AND(INFORMACION!$T3945='REFERENCIAS RIESGO'!$C$36,INFORMACION!$F3945=REFERENCIAS!$C$24),16,IF(INFORMACION!$T3945='REFERENCIAS RIESGO'!$C$36,13,IF(INFORMACION!$F3945=REFERENCIAS!$C$24,10,7))),0)+VLOOKUP(T3945,REFERENCIAS!$C:$D,2,0)*VLOOKUP($T$2,PONDERADORES!A:P,IF(AND(INFORMACION!$T3945='REFERENCIAS RIESGO'!$C$36,INFORMACION!$F3945=REFERENCIAS!$C$24),16,IF(INFORMACION!$T3945='REFERENCIAS RIESGO'!$C$36,13,IF(INFORMACION!$F3945=REFERENCIAS!$C$24,10,7))),0)+VLOOKUP(IF(J3945&lt;=0.2,0.2,IF(AND(J3945&gt;0.2,J3945&lt;=0.4),0.4,IF(AND(J3945&gt;0.4,J3945&lt;=0.6),0.6,IF(AND(J3945&gt;0.6,J3945&lt;=0.8),0.8,IF(AND(J3945&gt;0.8,J3945&lt;=1),1))))),REFERENCIAS!$C:$D,2,0)*VLOOKUP($J$2,PONDERADORES!A:P,IF(AND(INFORMACION!$T3945='REFERENCIAS RIESGO'!$C$36,INFORMACION!$F3945=REFERENCIAS!$C$24),16,IF(INFORMACION!$T3945='REFERENCIAS RIESGO'!$C$36,13,IF(INFORMACION!$F3945=REFERENCIAS!$C$24,10,7))),0)</f>
        <v>#REF!</v>
      </c>
      <c r="Y3945" s="68">
        <f>+VLOOKUP(M3945,REFERENCIAS!$C:$D,2,0)*VLOOKUP($M$2,PONDERADORES!$A$7:$G$9,7,0)+VLOOKUP(N3945,REFERENCIAS!$C:$D,2,0)*VLOOKUP($N$2,PONDERADORES!$A$7:$G$9,7,0)+VLOOKUP(O3945,REFERENCIAS!$C:$D,2,0)*VLOOKUP($O$2,PONDERADORES!$A$7:$G$9,7,0)</f>
        <v>0.2</v>
      </c>
      <c r="Z3945" s="2">
        <f>+VLOOKUP(IF(R3945&lt;0.1,0,IF(AND(R3945&gt;=0.1,R3945&lt;0.2),0.1,IF(AND(R3945&gt;=0.2,R3945&lt;0.3),0.2,IF(R3945&gt;0.3,0.3,)))),REFERENCIAS!$C:$D,2,0)*VLOOKUP($R$2,PONDERADORES!$A$11:$G$11,7,0)</f>
        <v>15</v>
      </c>
      <c r="AA3945" s="92"/>
      <c r="AB3945" s="95" t="e">
        <f t="shared" ca="1" si="243"/>
        <v>#REF!</v>
      </c>
      <c r="AC3945" s="23" t="e">
        <f ca="1">IF(AB3945&gt;REFERENCIAS!$C$62,REFERENCIAS!$B$62,IF(AND(AB3945&gt;=REFERENCIAS!$C$63,AB3945&lt;REFERENCIAS!$D$63),REFERENCIAS!$B$63,IF(AND(AB3945&gt;REFERENCIAS!$C$64,AB3945&lt;=REFERENCIAS!$D$64),REFERENCIAS!$B$64,IF(AND(AB3945&gt;=REFERENCIAS!$C$65,AB3945&lt;REFERENCIAS!$D$65),REFERENCIAS!$B$65, "Revisar"))))</f>
        <v>#REF!</v>
      </c>
      <c r="AD3945" s="94" t="e">
        <f ca="1">VLOOKUP(AC3945,REFERENCIAS!$B$62:$G$65,4,FALSE)</f>
        <v>#REF!</v>
      </c>
    </row>
    <row r="3946" spans="1:30" ht="17.25" x14ac:dyDescent="0.25">
      <c r="A3946" s="74"/>
      <c r="B3946" s="19"/>
      <c r="C3946" s="19"/>
      <c r="D3946" s="50"/>
      <c r="E3946" s="73"/>
      <c r="F3946" s="74"/>
      <c r="G3946" s="9"/>
      <c r="H3946" s="48"/>
      <c r="I3946" s="49">
        <f t="shared" ca="1" si="244"/>
        <v>2022</v>
      </c>
      <c r="J3946" s="22">
        <f t="shared" ca="1" si="241"/>
        <v>1</v>
      </c>
      <c r="K3946" s="19"/>
      <c r="L3946" s="73"/>
      <c r="M3946" s="74"/>
      <c r="N3946" s="19"/>
      <c r="O3946" s="73"/>
      <c r="P3946" s="82">
        <v>1</v>
      </c>
      <c r="Q3946" s="24">
        <v>1</v>
      </c>
      <c r="R3946" s="81">
        <f t="shared" si="242"/>
        <v>1</v>
      </c>
      <c r="S3946" s="87"/>
      <c r="T3946" s="19"/>
      <c r="U3946" s="25"/>
      <c r="V3946" s="25"/>
      <c r="W3946" s="81"/>
      <c r="X3946" s="91" t="e">
        <f ca="1">+VLOOKUP(#REF!,REFERENCIAS!$C:$D,2,0)*VLOOKUP(#REF!,PONDERADORES!A:P,IF(AND(INFORMACION!$T3946='REFERENCIAS RIESGO'!$C$36,INFORMACION!$F3946=REFERENCIAS!$C$24),16,IF(INFORMACION!$T3946='REFERENCIAS RIESGO'!$C$36,13,IF(INFORMACION!$F3946=REFERENCIAS!$C$24,10,7))),0)+VLOOKUP(K3946,REFERENCIAS!$C:$D,2,0)*VLOOKUP($K$2,PONDERADORES!A:P,IF(AND(INFORMACION!$T3946='REFERENCIAS RIESGO'!$C$36,INFORMACION!$F3946=REFERENCIAS!$C$24),16,IF(INFORMACION!$T3946='REFERENCIAS RIESGO'!$C$36,13,IF(INFORMACION!$F3946=REFERENCIAS!$C$24,10,7))),0)+VLOOKUP(L3946,REFERENCIAS!$C:$D,2,0)*VLOOKUP($L$2,PONDERADORES!A:P,IF(AND(INFORMACION!$T3946='REFERENCIAS RIESGO'!$C$36,INFORMACION!$F3946=REFERENCIAS!$C$24),16,IF(INFORMACION!$T3946='REFERENCIAS RIESGO'!$C$36,13,IF(INFORMACION!$F3946=REFERENCIAS!$C$24,10,7))),0)+VLOOKUP(F3946,REFERENCIAS!$C:$D,2,0)*VLOOKUP($F$2,PONDERADORES!A:P,IF(AND(INFORMACION!$T3946='REFERENCIAS RIESGO'!$C$36,INFORMACION!$F3946=REFERENCIAS!$C$24),16,IF(INFORMACION!$T3946='REFERENCIAS RIESGO'!$C$36,13,IF(INFORMACION!$F3946=REFERENCIAS!$C$24,10,7))),0)+VLOOKUP(T3946,REFERENCIAS!$C:$D,2,0)*VLOOKUP($T$2,PONDERADORES!A:P,IF(AND(INFORMACION!$T3946='REFERENCIAS RIESGO'!$C$36,INFORMACION!$F3946=REFERENCIAS!$C$24),16,IF(INFORMACION!$T3946='REFERENCIAS RIESGO'!$C$36,13,IF(INFORMACION!$F3946=REFERENCIAS!$C$24,10,7))),0)+VLOOKUP(IF(J3946&lt;=0.2,0.2,IF(AND(J3946&gt;0.2,J3946&lt;=0.4),0.4,IF(AND(J3946&gt;0.4,J3946&lt;=0.6),0.6,IF(AND(J3946&gt;0.6,J3946&lt;=0.8),0.8,IF(AND(J3946&gt;0.8,J3946&lt;=1),1))))),REFERENCIAS!$C:$D,2,0)*VLOOKUP($J$2,PONDERADORES!A:P,IF(AND(INFORMACION!$T3946='REFERENCIAS RIESGO'!$C$36,INFORMACION!$F3946=REFERENCIAS!$C$24),16,IF(INFORMACION!$T3946='REFERENCIAS RIESGO'!$C$36,13,IF(INFORMACION!$F3946=REFERENCIAS!$C$24,10,7))),0)</f>
        <v>#REF!</v>
      </c>
      <c r="Y3946" s="68">
        <f>+VLOOKUP(M3946,REFERENCIAS!$C:$D,2,0)*VLOOKUP($M$2,PONDERADORES!$A$7:$G$9,7,0)+VLOOKUP(N3946,REFERENCIAS!$C:$D,2,0)*VLOOKUP($N$2,PONDERADORES!$A$7:$G$9,7,0)+VLOOKUP(O3946,REFERENCIAS!$C:$D,2,0)*VLOOKUP($O$2,PONDERADORES!$A$7:$G$9,7,0)</f>
        <v>0.2</v>
      </c>
      <c r="Z3946" s="2">
        <f>+VLOOKUP(IF(R3946&lt;0.1,0,IF(AND(R3946&gt;=0.1,R3946&lt;0.2),0.1,IF(AND(R3946&gt;=0.2,R3946&lt;0.3),0.2,IF(R3946&gt;0.3,0.3,)))),REFERENCIAS!$C:$D,2,0)*VLOOKUP($R$2,PONDERADORES!$A$11:$G$11,7,0)</f>
        <v>15</v>
      </c>
      <c r="AA3946" s="92"/>
      <c r="AB3946" s="95" t="e">
        <f t="shared" ca="1" si="243"/>
        <v>#REF!</v>
      </c>
      <c r="AC3946" s="23" t="e">
        <f ca="1">IF(AB3946&gt;REFERENCIAS!$C$62,REFERENCIAS!$B$62,IF(AND(AB3946&gt;=REFERENCIAS!$C$63,AB3946&lt;REFERENCIAS!$D$63),REFERENCIAS!$B$63,IF(AND(AB3946&gt;REFERENCIAS!$C$64,AB3946&lt;=REFERENCIAS!$D$64),REFERENCIAS!$B$64,IF(AND(AB3946&gt;=REFERENCIAS!$C$65,AB3946&lt;REFERENCIAS!$D$65),REFERENCIAS!$B$65, "Revisar"))))</f>
        <v>#REF!</v>
      </c>
      <c r="AD3946" s="94" t="e">
        <f ca="1">VLOOKUP(AC3946,REFERENCIAS!$B$62:$G$65,4,FALSE)</f>
        <v>#REF!</v>
      </c>
    </row>
    <row r="3947" spans="1:30" ht="17.25" x14ac:dyDescent="0.25">
      <c r="A3947" s="74"/>
      <c r="B3947" s="19"/>
      <c r="C3947" s="19"/>
      <c r="D3947" s="50"/>
      <c r="E3947" s="73"/>
      <c r="F3947" s="74"/>
      <c r="G3947" s="9"/>
      <c r="H3947" s="48"/>
      <c r="I3947" s="49">
        <f t="shared" ca="1" si="244"/>
        <v>2022</v>
      </c>
      <c r="J3947" s="22">
        <f t="shared" ca="1" si="241"/>
        <v>1</v>
      </c>
      <c r="K3947" s="19"/>
      <c r="L3947" s="73"/>
      <c r="M3947" s="74"/>
      <c r="N3947" s="19"/>
      <c r="O3947" s="73"/>
      <c r="P3947" s="82">
        <v>1</v>
      </c>
      <c r="Q3947" s="24">
        <v>1</v>
      </c>
      <c r="R3947" s="81">
        <f t="shared" si="242"/>
        <v>1</v>
      </c>
      <c r="S3947" s="87"/>
      <c r="T3947" s="19"/>
      <c r="U3947" s="25"/>
      <c r="V3947" s="25"/>
      <c r="W3947" s="81"/>
      <c r="X3947" s="91" t="e">
        <f ca="1">+VLOOKUP(#REF!,REFERENCIAS!$C:$D,2,0)*VLOOKUP(#REF!,PONDERADORES!A:P,IF(AND(INFORMACION!$T3947='REFERENCIAS RIESGO'!$C$36,INFORMACION!$F3947=REFERENCIAS!$C$24),16,IF(INFORMACION!$T3947='REFERENCIAS RIESGO'!$C$36,13,IF(INFORMACION!$F3947=REFERENCIAS!$C$24,10,7))),0)+VLOOKUP(K3947,REFERENCIAS!$C:$D,2,0)*VLOOKUP($K$2,PONDERADORES!A:P,IF(AND(INFORMACION!$T3947='REFERENCIAS RIESGO'!$C$36,INFORMACION!$F3947=REFERENCIAS!$C$24),16,IF(INFORMACION!$T3947='REFERENCIAS RIESGO'!$C$36,13,IF(INFORMACION!$F3947=REFERENCIAS!$C$24,10,7))),0)+VLOOKUP(L3947,REFERENCIAS!$C:$D,2,0)*VLOOKUP($L$2,PONDERADORES!A:P,IF(AND(INFORMACION!$T3947='REFERENCIAS RIESGO'!$C$36,INFORMACION!$F3947=REFERENCIAS!$C$24),16,IF(INFORMACION!$T3947='REFERENCIAS RIESGO'!$C$36,13,IF(INFORMACION!$F3947=REFERENCIAS!$C$24,10,7))),0)+VLOOKUP(F3947,REFERENCIAS!$C:$D,2,0)*VLOOKUP($F$2,PONDERADORES!A:P,IF(AND(INFORMACION!$T3947='REFERENCIAS RIESGO'!$C$36,INFORMACION!$F3947=REFERENCIAS!$C$24),16,IF(INFORMACION!$T3947='REFERENCIAS RIESGO'!$C$36,13,IF(INFORMACION!$F3947=REFERENCIAS!$C$24,10,7))),0)+VLOOKUP(T3947,REFERENCIAS!$C:$D,2,0)*VLOOKUP($T$2,PONDERADORES!A:P,IF(AND(INFORMACION!$T3947='REFERENCIAS RIESGO'!$C$36,INFORMACION!$F3947=REFERENCIAS!$C$24),16,IF(INFORMACION!$T3947='REFERENCIAS RIESGO'!$C$36,13,IF(INFORMACION!$F3947=REFERENCIAS!$C$24,10,7))),0)+VLOOKUP(IF(J3947&lt;=0.2,0.2,IF(AND(J3947&gt;0.2,J3947&lt;=0.4),0.4,IF(AND(J3947&gt;0.4,J3947&lt;=0.6),0.6,IF(AND(J3947&gt;0.6,J3947&lt;=0.8),0.8,IF(AND(J3947&gt;0.8,J3947&lt;=1),1))))),REFERENCIAS!$C:$D,2,0)*VLOOKUP($J$2,PONDERADORES!A:P,IF(AND(INFORMACION!$T3947='REFERENCIAS RIESGO'!$C$36,INFORMACION!$F3947=REFERENCIAS!$C$24),16,IF(INFORMACION!$T3947='REFERENCIAS RIESGO'!$C$36,13,IF(INFORMACION!$F3947=REFERENCIAS!$C$24,10,7))),0)</f>
        <v>#REF!</v>
      </c>
      <c r="Y3947" s="68">
        <f>+VLOOKUP(M3947,REFERENCIAS!$C:$D,2,0)*VLOOKUP($M$2,PONDERADORES!$A$7:$G$9,7,0)+VLOOKUP(N3947,REFERENCIAS!$C:$D,2,0)*VLOOKUP($N$2,PONDERADORES!$A$7:$G$9,7,0)+VLOOKUP(O3947,REFERENCIAS!$C:$D,2,0)*VLOOKUP($O$2,PONDERADORES!$A$7:$G$9,7,0)</f>
        <v>0.2</v>
      </c>
      <c r="Z3947" s="2">
        <f>+VLOOKUP(IF(R3947&lt;0.1,0,IF(AND(R3947&gt;=0.1,R3947&lt;0.2),0.1,IF(AND(R3947&gt;=0.2,R3947&lt;0.3),0.2,IF(R3947&gt;0.3,0.3,)))),REFERENCIAS!$C:$D,2,0)*VLOOKUP($R$2,PONDERADORES!$A$11:$G$11,7,0)</f>
        <v>15</v>
      </c>
      <c r="AA3947" s="92"/>
      <c r="AB3947" s="95" t="e">
        <f t="shared" ca="1" si="243"/>
        <v>#REF!</v>
      </c>
      <c r="AC3947" s="23" t="e">
        <f ca="1">IF(AB3947&gt;REFERENCIAS!$C$62,REFERENCIAS!$B$62,IF(AND(AB3947&gt;=REFERENCIAS!$C$63,AB3947&lt;REFERENCIAS!$D$63),REFERENCIAS!$B$63,IF(AND(AB3947&gt;REFERENCIAS!$C$64,AB3947&lt;=REFERENCIAS!$D$64),REFERENCIAS!$B$64,IF(AND(AB3947&gt;=REFERENCIAS!$C$65,AB3947&lt;REFERENCIAS!$D$65),REFERENCIAS!$B$65, "Revisar"))))</f>
        <v>#REF!</v>
      </c>
      <c r="AD3947" s="94" t="e">
        <f ca="1">VLOOKUP(AC3947,REFERENCIAS!$B$62:$G$65,4,FALSE)</f>
        <v>#REF!</v>
      </c>
    </row>
    <row r="3948" spans="1:30" ht="17.25" x14ac:dyDescent="0.25">
      <c r="A3948" s="74"/>
      <c r="B3948" s="19"/>
      <c r="C3948" s="19"/>
      <c r="D3948" s="50"/>
      <c r="E3948" s="73"/>
      <c r="F3948" s="74"/>
      <c r="G3948" s="9"/>
      <c r="H3948" s="48"/>
      <c r="I3948" s="49">
        <f t="shared" ca="1" si="244"/>
        <v>2022</v>
      </c>
      <c r="J3948" s="22">
        <f t="shared" ca="1" si="241"/>
        <v>1</v>
      </c>
      <c r="K3948" s="19"/>
      <c r="L3948" s="73"/>
      <c r="M3948" s="74"/>
      <c r="N3948" s="19"/>
      <c r="O3948" s="73"/>
      <c r="P3948" s="82">
        <v>1</v>
      </c>
      <c r="Q3948" s="24">
        <v>1</v>
      </c>
      <c r="R3948" s="81">
        <f t="shared" si="242"/>
        <v>1</v>
      </c>
      <c r="S3948" s="87"/>
      <c r="T3948" s="19"/>
      <c r="U3948" s="25"/>
      <c r="V3948" s="25"/>
      <c r="W3948" s="81"/>
      <c r="X3948" s="91" t="e">
        <f ca="1">+VLOOKUP(#REF!,REFERENCIAS!$C:$D,2,0)*VLOOKUP(#REF!,PONDERADORES!A:P,IF(AND(INFORMACION!$T3948='REFERENCIAS RIESGO'!$C$36,INFORMACION!$F3948=REFERENCIAS!$C$24),16,IF(INFORMACION!$T3948='REFERENCIAS RIESGO'!$C$36,13,IF(INFORMACION!$F3948=REFERENCIAS!$C$24,10,7))),0)+VLOOKUP(K3948,REFERENCIAS!$C:$D,2,0)*VLOOKUP($K$2,PONDERADORES!A:P,IF(AND(INFORMACION!$T3948='REFERENCIAS RIESGO'!$C$36,INFORMACION!$F3948=REFERENCIAS!$C$24),16,IF(INFORMACION!$T3948='REFERENCIAS RIESGO'!$C$36,13,IF(INFORMACION!$F3948=REFERENCIAS!$C$24,10,7))),0)+VLOOKUP(L3948,REFERENCIAS!$C:$D,2,0)*VLOOKUP($L$2,PONDERADORES!A:P,IF(AND(INFORMACION!$T3948='REFERENCIAS RIESGO'!$C$36,INFORMACION!$F3948=REFERENCIAS!$C$24),16,IF(INFORMACION!$T3948='REFERENCIAS RIESGO'!$C$36,13,IF(INFORMACION!$F3948=REFERENCIAS!$C$24,10,7))),0)+VLOOKUP(F3948,REFERENCIAS!$C:$D,2,0)*VLOOKUP($F$2,PONDERADORES!A:P,IF(AND(INFORMACION!$T3948='REFERENCIAS RIESGO'!$C$36,INFORMACION!$F3948=REFERENCIAS!$C$24),16,IF(INFORMACION!$T3948='REFERENCIAS RIESGO'!$C$36,13,IF(INFORMACION!$F3948=REFERENCIAS!$C$24,10,7))),0)+VLOOKUP(T3948,REFERENCIAS!$C:$D,2,0)*VLOOKUP($T$2,PONDERADORES!A:P,IF(AND(INFORMACION!$T3948='REFERENCIAS RIESGO'!$C$36,INFORMACION!$F3948=REFERENCIAS!$C$24),16,IF(INFORMACION!$T3948='REFERENCIAS RIESGO'!$C$36,13,IF(INFORMACION!$F3948=REFERENCIAS!$C$24,10,7))),0)+VLOOKUP(IF(J3948&lt;=0.2,0.2,IF(AND(J3948&gt;0.2,J3948&lt;=0.4),0.4,IF(AND(J3948&gt;0.4,J3948&lt;=0.6),0.6,IF(AND(J3948&gt;0.6,J3948&lt;=0.8),0.8,IF(AND(J3948&gt;0.8,J3948&lt;=1),1))))),REFERENCIAS!$C:$D,2,0)*VLOOKUP($J$2,PONDERADORES!A:P,IF(AND(INFORMACION!$T3948='REFERENCIAS RIESGO'!$C$36,INFORMACION!$F3948=REFERENCIAS!$C$24),16,IF(INFORMACION!$T3948='REFERENCIAS RIESGO'!$C$36,13,IF(INFORMACION!$F3948=REFERENCIAS!$C$24,10,7))),0)</f>
        <v>#REF!</v>
      </c>
      <c r="Y3948" s="68">
        <f>+VLOOKUP(M3948,REFERENCIAS!$C:$D,2,0)*VLOOKUP($M$2,PONDERADORES!$A$7:$G$9,7,0)+VLOOKUP(N3948,REFERENCIAS!$C:$D,2,0)*VLOOKUP($N$2,PONDERADORES!$A$7:$G$9,7,0)+VLOOKUP(O3948,REFERENCIAS!$C:$D,2,0)*VLOOKUP($O$2,PONDERADORES!$A$7:$G$9,7,0)</f>
        <v>0.2</v>
      </c>
      <c r="Z3948" s="2">
        <f>+VLOOKUP(IF(R3948&lt;0.1,0,IF(AND(R3948&gt;=0.1,R3948&lt;0.2),0.1,IF(AND(R3948&gt;=0.2,R3948&lt;0.3),0.2,IF(R3948&gt;0.3,0.3,)))),REFERENCIAS!$C:$D,2,0)*VLOOKUP($R$2,PONDERADORES!$A$11:$G$11,7,0)</f>
        <v>15</v>
      </c>
      <c r="AA3948" s="92"/>
      <c r="AB3948" s="95" t="e">
        <f t="shared" ca="1" si="243"/>
        <v>#REF!</v>
      </c>
      <c r="AC3948" s="23" t="e">
        <f ca="1">IF(AB3948&gt;REFERENCIAS!$C$62,REFERENCIAS!$B$62,IF(AND(AB3948&gt;=REFERENCIAS!$C$63,AB3948&lt;REFERENCIAS!$D$63),REFERENCIAS!$B$63,IF(AND(AB3948&gt;REFERENCIAS!$C$64,AB3948&lt;=REFERENCIAS!$D$64),REFERENCIAS!$B$64,IF(AND(AB3948&gt;=REFERENCIAS!$C$65,AB3948&lt;REFERENCIAS!$D$65),REFERENCIAS!$B$65, "Revisar"))))</f>
        <v>#REF!</v>
      </c>
      <c r="AD3948" s="94" t="e">
        <f ca="1">VLOOKUP(AC3948,REFERENCIAS!$B$62:$G$65,4,FALSE)</f>
        <v>#REF!</v>
      </c>
    </row>
    <row r="3949" spans="1:30" ht="17.25" x14ac:dyDescent="0.25">
      <c r="A3949" s="74"/>
      <c r="B3949" s="19"/>
      <c r="C3949" s="19"/>
      <c r="D3949" s="50"/>
      <c r="E3949" s="73"/>
      <c r="F3949" s="74"/>
      <c r="G3949" s="9"/>
      <c r="H3949" s="48"/>
      <c r="I3949" s="49">
        <f t="shared" ca="1" si="244"/>
        <v>2022</v>
      </c>
      <c r="J3949" s="22">
        <f t="shared" ca="1" si="241"/>
        <v>1</v>
      </c>
      <c r="K3949" s="19"/>
      <c r="L3949" s="73"/>
      <c r="M3949" s="74"/>
      <c r="N3949" s="19"/>
      <c r="O3949" s="73"/>
      <c r="P3949" s="82">
        <v>1</v>
      </c>
      <c r="Q3949" s="24">
        <v>1</v>
      </c>
      <c r="R3949" s="81">
        <f t="shared" si="242"/>
        <v>1</v>
      </c>
      <c r="S3949" s="87"/>
      <c r="T3949" s="19"/>
      <c r="U3949" s="25"/>
      <c r="V3949" s="25"/>
      <c r="W3949" s="81"/>
      <c r="X3949" s="91" t="e">
        <f ca="1">+VLOOKUP(#REF!,REFERENCIAS!$C:$D,2,0)*VLOOKUP(#REF!,PONDERADORES!A:P,IF(AND(INFORMACION!$T3949='REFERENCIAS RIESGO'!$C$36,INFORMACION!$F3949=REFERENCIAS!$C$24),16,IF(INFORMACION!$T3949='REFERENCIAS RIESGO'!$C$36,13,IF(INFORMACION!$F3949=REFERENCIAS!$C$24,10,7))),0)+VLOOKUP(K3949,REFERENCIAS!$C:$D,2,0)*VLOOKUP($K$2,PONDERADORES!A:P,IF(AND(INFORMACION!$T3949='REFERENCIAS RIESGO'!$C$36,INFORMACION!$F3949=REFERENCIAS!$C$24),16,IF(INFORMACION!$T3949='REFERENCIAS RIESGO'!$C$36,13,IF(INFORMACION!$F3949=REFERENCIAS!$C$24,10,7))),0)+VLOOKUP(L3949,REFERENCIAS!$C:$D,2,0)*VLOOKUP($L$2,PONDERADORES!A:P,IF(AND(INFORMACION!$T3949='REFERENCIAS RIESGO'!$C$36,INFORMACION!$F3949=REFERENCIAS!$C$24),16,IF(INFORMACION!$T3949='REFERENCIAS RIESGO'!$C$36,13,IF(INFORMACION!$F3949=REFERENCIAS!$C$24,10,7))),0)+VLOOKUP(F3949,REFERENCIAS!$C:$D,2,0)*VLOOKUP($F$2,PONDERADORES!A:P,IF(AND(INFORMACION!$T3949='REFERENCIAS RIESGO'!$C$36,INFORMACION!$F3949=REFERENCIAS!$C$24),16,IF(INFORMACION!$T3949='REFERENCIAS RIESGO'!$C$36,13,IF(INFORMACION!$F3949=REFERENCIAS!$C$24,10,7))),0)+VLOOKUP(T3949,REFERENCIAS!$C:$D,2,0)*VLOOKUP($T$2,PONDERADORES!A:P,IF(AND(INFORMACION!$T3949='REFERENCIAS RIESGO'!$C$36,INFORMACION!$F3949=REFERENCIAS!$C$24),16,IF(INFORMACION!$T3949='REFERENCIAS RIESGO'!$C$36,13,IF(INFORMACION!$F3949=REFERENCIAS!$C$24,10,7))),0)+VLOOKUP(IF(J3949&lt;=0.2,0.2,IF(AND(J3949&gt;0.2,J3949&lt;=0.4),0.4,IF(AND(J3949&gt;0.4,J3949&lt;=0.6),0.6,IF(AND(J3949&gt;0.6,J3949&lt;=0.8),0.8,IF(AND(J3949&gt;0.8,J3949&lt;=1),1))))),REFERENCIAS!$C:$D,2,0)*VLOOKUP($J$2,PONDERADORES!A:P,IF(AND(INFORMACION!$T3949='REFERENCIAS RIESGO'!$C$36,INFORMACION!$F3949=REFERENCIAS!$C$24),16,IF(INFORMACION!$T3949='REFERENCIAS RIESGO'!$C$36,13,IF(INFORMACION!$F3949=REFERENCIAS!$C$24,10,7))),0)</f>
        <v>#REF!</v>
      </c>
      <c r="Y3949" s="68">
        <f>+VLOOKUP(M3949,REFERENCIAS!$C:$D,2,0)*VLOOKUP($M$2,PONDERADORES!$A$7:$G$9,7,0)+VLOOKUP(N3949,REFERENCIAS!$C:$D,2,0)*VLOOKUP($N$2,PONDERADORES!$A$7:$G$9,7,0)+VLOOKUP(O3949,REFERENCIAS!$C:$D,2,0)*VLOOKUP($O$2,PONDERADORES!$A$7:$G$9,7,0)</f>
        <v>0.2</v>
      </c>
      <c r="Z3949" s="2">
        <f>+VLOOKUP(IF(R3949&lt;0.1,0,IF(AND(R3949&gt;=0.1,R3949&lt;0.2),0.1,IF(AND(R3949&gt;=0.2,R3949&lt;0.3),0.2,IF(R3949&gt;0.3,0.3,)))),REFERENCIAS!$C:$D,2,0)*VLOOKUP($R$2,PONDERADORES!$A$11:$G$11,7,0)</f>
        <v>15</v>
      </c>
      <c r="AA3949" s="92"/>
      <c r="AB3949" s="95" t="e">
        <f t="shared" ca="1" si="243"/>
        <v>#REF!</v>
      </c>
      <c r="AC3949" s="23" t="e">
        <f ca="1">IF(AB3949&gt;REFERENCIAS!$C$62,REFERENCIAS!$B$62,IF(AND(AB3949&gt;=REFERENCIAS!$C$63,AB3949&lt;REFERENCIAS!$D$63),REFERENCIAS!$B$63,IF(AND(AB3949&gt;REFERENCIAS!$C$64,AB3949&lt;=REFERENCIAS!$D$64),REFERENCIAS!$B$64,IF(AND(AB3949&gt;=REFERENCIAS!$C$65,AB3949&lt;REFERENCIAS!$D$65),REFERENCIAS!$B$65, "Revisar"))))</f>
        <v>#REF!</v>
      </c>
      <c r="AD3949" s="94" t="e">
        <f ca="1">VLOOKUP(AC3949,REFERENCIAS!$B$62:$G$65,4,FALSE)</f>
        <v>#REF!</v>
      </c>
    </row>
    <row r="3950" spans="1:30" ht="17.25" x14ac:dyDescent="0.25">
      <c r="A3950" s="74"/>
      <c r="B3950" s="19"/>
      <c r="C3950" s="19"/>
      <c r="D3950" s="50"/>
      <c r="E3950" s="73"/>
      <c r="F3950" s="74"/>
      <c r="G3950" s="9"/>
      <c r="H3950" s="48"/>
      <c r="I3950" s="49">
        <f t="shared" ca="1" si="244"/>
        <v>2022</v>
      </c>
      <c r="J3950" s="22">
        <f t="shared" ca="1" si="241"/>
        <v>1</v>
      </c>
      <c r="K3950" s="19"/>
      <c r="L3950" s="73"/>
      <c r="M3950" s="74"/>
      <c r="N3950" s="19"/>
      <c r="O3950" s="73"/>
      <c r="P3950" s="82">
        <v>1</v>
      </c>
      <c r="Q3950" s="24">
        <v>1</v>
      </c>
      <c r="R3950" s="81">
        <f t="shared" si="242"/>
        <v>1</v>
      </c>
      <c r="S3950" s="87"/>
      <c r="T3950" s="19"/>
      <c r="U3950" s="25"/>
      <c r="V3950" s="25"/>
      <c r="W3950" s="81"/>
      <c r="X3950" s="91" t="e">
        <f ca="1">+VLOOKUP(#REF!,REFERENCIAS!$C:$D,2,0)*VLOOKUP(#REF!,PONDERADORES!A:P,IF(AND(INFORMACION!$T3950='REFERENCIAS RIESGO'!$C$36,INFORMACION!$F3950=REFERENCIAS!$C$24),16,IF(INFORMACION!$T3950='REFERENCIAS RIESGO'!$C$36,13,IF(INFORMACION!$F3950=REFERENCIAS!$C$24,10,7))),0)+VLOOKUP(K3950,REFERENCIAS!$C:$D,2,0)*VLOOKUP($K$2,PONDERADORES!A:P,IF(AND(INFORMACION!$T3950='REFERENCIAS RIESGO'!$C$36,INFORMACION!$F3950=REFERENCIAS!$C$24),16,IF(INFORMACION!$T3950='REFERENCIAS RIESGO'!$C$36,13,IF(INFORMACION!$F3950=REFERENCIAS!$C$24,10,7))),0)+VLOOKUP(L3950,REFERENCIAS!$C:$D,2,0)*VLOOKUP($L$2,PONDERADORES!A:P,IF(AND(INFORMACION!$T3950='REFERENCIAS RIESGO'!$C$36,INFORMACION!$F3950=REFERENCIAS!$C$24),16,IF(INFORMACION!$T3950='REFERENCIAS RIESGO'!$C$36,13,IF(INFORMACION!$F3950=REFERENCIAS!$C$24,10,7))),0)+VLOOKUP(F3950,REFERENCIAS!$C:$D,2,0)*VLOOKUP($F$2,PONDERADORES!A:P,IF(AND(INFORMACION!$T3950='REFERENCIAS RIESGO'!$C$36,INFORMACION!$F3950=REFERENCIAS!$C$24),16,IF(INFORMACION!$T3950='REFERENCIAS RIESGO'!$C$36,13,IF(INFORMACION!$F3950=REFERENCIAS!$C$24,10,7))),0)+VLOOKUP(T3950,REFERENCIAS!$C:$D,2,0)*VLOOKUP($T$2,PONDERADORES!A:P,IF(AND(INFORMACION!$T3950='REFERENCIAS RIESGO'!$C$36,INFORMACION!$F3950=REFERENCIAS!$C$24),16,IF(INFORMACION!$T3950='REFERENCIAS RIESGO'!$C$36,13,IF(INFORMACION!$F3950=REFERENCIAS!$C$24,10,7))),0)+VLOOKUP(IF(J3950&lt;=0.2,0.2,IF(AND(J3950&gt;0.2,J3950&lt;=0.4),0.4,IF(AND(J3950&gt;0.4,J3950&lt;=0.6),0.6,IF(AND(J3950&gt;0.6,J3950&lt;=0.8),0.8,IF(AND(J3950&gt;0.8,J3950&lt;=1),1))))),REFERENCIAS!$C:$D,2,0)*VLOOKUP($J$2,PONDERADORES!A:P,IF(AND(INFORMACION!$T3950='REFERENCIAS RIESGO'!$C$36,INFORMACION!$F3950=REFERENCIAS!$C$24),16,IF(INFORMACION!$T3950='REFERENCIAS RIESGO'!$C$36,13,IF(INFORMACION!$F3950=REFERENCIAS!$C$24,10,7))),0)</f>
        <v>#REF!</v>
      </c>
      <c r="Y3950" s="68">
        <f>+VLOOKUP(M3950,REFERENCIAS!$C:$D,2,0)*VLOOKUP($M$2,PONDERADORES!$A$7:$G$9,7,0)+VLOOKUP(N3950,REFERENCIAS!$C:$D,2,0)*VLOOKUP($N$2,PONDERADORES!$A$7:$G$9,7,0)+VLOOKUP(O3950,REFERENCIAS!$C:$D,2,0)*VLOOKUP($O$2,PONDERADORES!$A$7:$G$9,7,0)</f>
        <v>0.2</v>
      </c>
      <c r="Z3950" s="2">
        <f>+VLOOKUP(IF(R3950&lt;0.1,0,IF(AND(R3950&gt;=0.1,R3950&lt;0.2),0.1,IF(AND(R3950&gt;=0.2,R3950&lt;0.3),0.2,IF(R3950&gt;0.3,0.3,)))),REFERENCIAS!$C:$D,2,0)*VLOOKUP($R$2,PONDERADORES!$A$11:$G$11,7,0)</f>
        <v>15</v>
      </c>
      <c r="AA3950" s="92"/>
      <c r="AB3950" s="95" t="e">
        <f t="shared" ca="1" si="243"/>
        <v>#REF!</v>
      </c>
      <c r="AC3950" s="23" t="e">
        <f ca="1">IF(AB3950&gt;REFERENCIAS!$C$62,REFERENCIAS!$B$62,IF(AND(AB3950&gt;=REFERENCIAS!$C$63,AB3950&lt;REFERENCIAS!$D$63),REFERENCIAS!$B$63,IF(AND(AB3950&gt;REFERENCIAS!$C$64,AB3950&lt;=REFERENCIAS!$D$64),REFERENCIAS!$B$64,IF(AND(AB3950&gt;=REFERENCIAS!$C$65,AB3950&lt;REFERENCIAS!$D$65),REFERENCIAS!$B$65, "Revisar"))))</f>
        <v>#REF!</v>
      </c>
      <c r="AD3950" s="94" t="e">
        <f ca="1">VLOOKUP(AC3950,REFERENCIAS!$B$62:$G$65,4,FALSE)</f>
        <v>#REF!</v>
      </c>
    </row>
    <row r="3951" spans="1:30" ht="17.25" x14ac:dyDescent="0.25">
      <c r="A3951" s="74"/>
      <c r="B3951" s="19"/>
      <c r="C3951" s="19"/>
      <c r="D3951" s="50"/>
      <c r="E3951" s="73"/>
      <c r="F3951" s="74"/>
      <c r="G3951" s="9"/>
      <c r="H3951" s="48"/>
      <c r="I3951" s="49">
        <f t="shared" ca="1" si="244"/>
        <v>2022</v>
      </c>
      <c r="J3951" s="22">
        <f t="shared" ca="1" si="241"/>
        <v>1</v>
      </c>
      <c r="K3951" s="19"/>
      <c r="L3951" s="73"/>
      <c r="M3951" s="74"/>
      <c r="N3951" s="19"/>
      <c r="O3951" s="73"/>
      <c r="P3951" s="82">
        <v>1</v>
      </c>
      <c r="Q3951" s="24">
        <v>1</v>
      </c>
      <c r="R3951" s="81">
        <f t="shared" si="242"/>
        <v>1</v>
      </c>
      <c r="S3951" s="87"/>
      <c r="T3951" s="19"/>
      <c r="U3951" s="25"/>
      <c r="V3951" s="25"/>
      <c r="W3951" s="81"/>
      <c r="X3951" s="91" t="e">
        <f ca="1">+VLOOKUP(#REF!,REFERENCIAS!$C:$D,2,0)*VLOOKUP(#REF!,PONDERADORES!A:P,IF(AND(INFORMACION!$T3951='REFERENCIAS RIESGO'!$C$36,INFORMACION!$F3951=REFERENCIAS!$C$24),16,IF(INFORMACION!$T3951='REFERENCIAS RIESGO'!$C$36,13,IF(INFORMACION!$F3951=REFERENCIAS!$C$24,10,7))),0)+VLOOKUP(K3951,REFERENCIAS!$C:$D,2,0)*VLOOKUP($K$2,PONDERADORES!A:P,IF(AND(INFORMACION!$T3951='REFERENCIAS RIESGO'!$C$36,INFORMACION!$F3951=REFERENCIAS!$C$24),16,IF(INFORMACION!$T3951='REFERENCIAS RIESGO'!$C$36,13,IF(INFORMACION!$F3951=REFERENCIAS!$C$24,10,7))),0)+VLOOKUP(L3951,REFERENCIAS!$C:$D,2,0)*VLOOKUP($L$2,PONDERADORES!A:P,IF(AND(INFORMACION!$T3951='REFERENCIAS RIESGO'!$C$36,INFORMACION!$F3951=REFERENCIAS!$C$24),16,IF(INFORMACION!$T3951='REFERENCIAS RIESGO'!$C$36,13,IF(INFORMACION!$F3951=REFERENCIAS!$C$24,10,7))),0)+VLOOKUP(F3951,REFERENCIAS!$C:$D,2,0)*VLOOKUP($F$2,PONDERADORES!A:P,IF(AND(INFORMACION!$T3951='REFERENCIAS RIESGO'!$C$36,INFORMACION!$F3951=REFERENCIAS!$C$24),16,IF(INFORMACION!$T3951='REFERENCIAS RIESGO'!$C$36,13,IF(INFORMACION!$F3951=REFERENCIAS!$C$24,10,7))),0)+VLOOKUP(T3951,REFERENCIAS!$C:$D,2,0)*VLOOKUP($T$2,PONDERADORES!A:P,IF(AND(INFORMACION!$T3951='REFERENCIAS RIESGO'!$C$36,INFORMACION!$F3951=REFERENCIAS!$C$24),16,IF(INFORMACION!$T3951='REFERENCIAS RIESGO'!$C$36,13,IF(INFORMACION!$F3951=REFERENCIAS!$C$24,10,7))),0)+VLOOKUP(IF(J3951&lt;=0.2,0.2,IF(AND(J3951&gt;0.2,J3951&lt;=0.4),0.4,IF(AND(J3951&gt;0.4,J3951&lt;=0.6),0.6,IF(AND(J3951&gt;0.6,J3951&lt;=0.8),0.8,IF(AND(J3951&gt;0.8,J3951&lt;=1),1))))),REFERENCIAS!$C:$D,2,0)*VLOOKUP($J$2,PONDERADORES!A:P,IF(AND(INFORMACION!$T3951='REFERENCIAS RIESGO'!$C$36,INFORMACION!$F3951=REFERENCIAS!$C$24),16,IF(INFORMACION!$T3951='REFERENCIAS RIESGO'!$C$36,13,IF(INFORMACION!$F3951=REFERENCIAS!$C$24,10,7))),0)</f>
        <v>#REF!</v>
      </c>
      <c r="Y3951" s="68">
        <f>+VLOOKUP(M3951,REFERENCIAS!$C:$D,2,0)*VLOOKUP($M$2,PONDERADORES!$A$7:$G$9,7,0)+VLOOKUP(N3951,REFERENCIAS!$C:$D,2,0)*VLOOKUP($N$2,PONDERADORES!$A$7:$G$9,7,0)+VLOOKUP(O3951,REFERENCIAS!$C:$D,2,0)*VLOOKUP($O$2,PONDERADORES!$A$7:$G$9,7,0)</f>
        <v>0.2</v>
      </c>
      <c r="Z3951" s="2">
        <f>+VLOOKUP(IF(R3951&lt;0.1,0,IF(AND(R3951&gt;=0.1,R3951&lt;0.2),0.1,IF(AND(R3951&gt;=0.2,R3951&lt;0.3),0.2,IF(R3951&gt;0.3,0.3,)))),REFERENCIAS!$C:$D,2,0)*VLOOKUP($R$2,PONDERADORES!$A$11:$G$11,7,0)</f>
        <v>15</v>
      </c>
      <c r="AA3951" s="92"/>
      <c r="AB3951" s="95" t="e">
        <f t="shared" ca="1" si="243"/>
        <v>#REF!</v>
      </c>
      <c r="AC3951" s="23" t="e">
        <f ca="1">IF(AB3951&gt;REFERENCIAS!$C$62,REFERENCIAS!$B$62,IF(AND(AB3951&gt;=REFERENCIAS!$C$63,AB3951&lt;REFERENCIAS!$D$63),REFERENCIAS!$B$63,IF(AND(AB3951&gt;REFERENCIAS!$C$64,AB3951&lt;=REFERENCIAS!$D$64),REFERENCIAS!$B$64,IF(AND(AB3951&gt;=REFERENCIAS!$C$65,AB3951&lt;REFERENCIAS!$D$65),REFERENCIAS!$B$65, "Revisar"))))</f>
        <v>#REF!</v>
      </c>
      <c r="AD3951" s="94" t="e">
        <f ca="1">VLOOKUP(AC3951,REFERENCIAS!$B$62:$G$65,4,FALSE)</f>
        <v>#REF!</v>
      </c>
    </row>
    <row r="3952" spans="1:30" ht="17.25" x14ac:dyDescent="0.25">
      <c r="A3952" s="74"/>
      <c r="B3952" s="19"/>
      <c r="C3952" s="19"/>
      <c r="D3952" s="50"/>
      <c r="E3952" s="73"/>
      <c r="F3952" s="74"/>
      <c r="G3952" s="9"/>
      <c r="H3952" s="48"/>
      <c r="I3952" s="49">
        <f t="shared" ca="1" si="244"/>
        <v>2022</v>
      </c>
      <c r="J3952" s="22">
        <f t="shared" ca="1" si="241"/>
        <v>1</v>
      </c>
      <c r="K3952" s="19"/>
      <c r="L3952" s="73"/>
      <c r="M3952" s="74"/>
      <c r="N3952" s="19"/>
      <c r="O3952" s="73"/>
      <c r="P3952" s="82">
        <v>1</v>
      </c>
      <c r="Q3952" s="24">
        <v>1</v>
      </c>
      <c r="R3952" s="81">
        <f t="shared" si="242"/>
        <v>1</v>
      </c>
      <c r="S3952" s="87"/>
      <c r="T3952" s="19"/>
      <c r="U3952" s="25"/>
      <c r="V3952" s="25"/>
      <c r="W3952" s="81"/>
      <c r="X3952" s="91" t="e">
        <f ca="1">+VLOOKUP(#REF!,REFERENCIAS!$C:$D,2,0)*VLOOKUP(#REF!,PONDERADORES!A:P,IF(AND(INFORMACION!$T3952='REFERENCIAS RIESGO'!$C$36,INFORMACION!$F3952=REFERENCIAS!$C$24),16,IF(INFORMACION!$T3952='REFERENCIAS RIESGO'!$C$36,13,IF(INFORMACION!$F3952=REFERENCIAS!$C$24,10,7))),0)+VLOOKUP(K3952,REFERENCIAS!$C:$D,2,0)*VLOOKUP($K$2,PONDERADORES!A:P,IF(AND(INFORMACION!$T3952='REFERENCIAS RIESGO'!$C$36,INFORMACION!$F3952=REFERENCIAS!$C$24),16,IF(INFORMACION!$T3952='REFERENCIAS RIESGO'!$C$36,13,IF(INFORMACION!$F3952=REFERENCIAS!$C$24,10,7))),0)+VLOOKUP(L3952,REFERENCIAS!$C:$D,2,0)*VLOOKUP($L$2,PONDERADORES!A:P,IF(AND(INFORMACION!$T3952='REFERENCIAS RIESGO'!$C$36,INFORMACION!$F3952=REFERENCIAS!$C$24),16,IF(INFORMACION!$T3952='REFERENCIAS RIESGO'!$C$36,13,IF(INFORMACION!$F3952=REFERENCIAS!$C$24,10,7))),0)+VLOOKUP(F3952,REFERENCIAS!$C:$D,2,0)*VLOOKUP($F$2,PONDERADORES!A:P,IF(AND(INFORMACION!$T3952='REFERENCIAS RIESGO'!$C$36,INFORMACION!$F3952=REFERENCIAS!$C$24),16,IF(INFORMACION!$T3952='REFERENCIAS RIESGO'!$C$36,13,IF(INFORMACION!$F3952=REFERENCIAS!$C$24,10,7))),0)+VLOOKUP(T3952,REFERENCIAS!$C:$D,2,0)*VLOOKUP($T$2,PONDERADORES!A:P,IF(AND(INFORMACION!$T3952='REFERENCIAS RIESGO'!$C$36,INFORMACION!$F3952=REFERENCIAS!$C$24),16,IF(INFORMACION!$T3952='REFERENCIAS RIESGO'!$C$36,13,IF(INFORMACION!$F3952=REFERENCIAS!$C$24,10,7))),0)+VLOOKUP(IF(J3952&lt;=0.2,0.2,IF(AND(J3952&gt;0.2,J3952&lt;=0.4),0.4,IF(AND(J3952&gt;0.4,J3952&lt;=0.6),0.6,IF(AND(J3952&gt;0.6,J3952&lt;=0.8),0.8,IF(AND(J3952&gt;0.8,J3952&lt;=1),1))))),REFERENCIAS!$C:$D,2,0)*VLOOKUP($J$2,PONDERADORES!A:P,IF(AND(INFORMACION!$T3952='REFERENCIAS RIESGO'!$C$36,INFORMACION!$F3952=REFERENCIAS!$C$24),16,IF(INFORMACION!$T3952='REFERENCIAS RIESGO'!$C$36,13,IF(INFORMACION!$F3952=REFERENCIAS!$C$24,10,7))),0)</f>
        <v>#REF!</v>
      </c>
      <c r="Y3952" s="68">
        <f>+VLOOKUP(M3952,REFERENCIAS!$C:$D,2,0)*VLOOKUP($M$2,PONDERADORES!$A$7:$G$9,7,0)+VLOOKUP(N3952,REFERENCIAS!$C:$D,2,0)*VLOOKUP($N$2,PONDERADORES!$A$7:$G$9,7,0)+VLOOKUP(O3952,REFERENCIAS!$C:$D,2,0)*VLOOKUP($O$2,PONDERADORES!$A$7:$G$9,7,0)</f>
        <v>0.2</v>
      </c>
      <c r="Z3952" s="2">
        <f>+VLOOKUP(IF(R3952&lt;0.1,0,IF(AND(R3952&gt;=0.1,R3952&lt;0.2),0.1,IF(AND(R3952&gt;=0.2,R3952&lt;0.3),0.2,IF(R3952&gt;0.3,0.3,)))),REFERENCIAS!$C:$D,2,0)*VLOOKUP($R$2,PONDERADORES!$A$11:$G$11,7,0)</f>
        <v>15</v>
      </c>
      <c r="AA3952" s="92"/>
      <c r="AB3952" s="95" t="e">
        <f t="shared" ca="1" si="243"/>
        <v>#REF!</v>
      </c>
      <c r="AC3952" s="23" t="e">
        <f ca="1">IF(AB3952&gt;REFERENCIAS!$C$62,REFERENCIAS!$B$62,IF(AND(AB3952&gt;=REFERENCIAS!$C$63,AB3952&lt;REFERENCIAS!$D$63),REFERENCIAS!$B$63,IF(AND(AB3952&gt;REFERENCIAS!$C$64,AB3952&lt;=REFERENCIAS!$D$64),REFERENCIAS!$B$64,IF(AND(AB3952&gt;=REFERENCIAS!$C$65,AB3952&lt;REFERENCIAS!$D$65),REFERENCIAS!$B$65, "Revisar"))))</f>
        <v>#REF!</v>
      </c>
      <c r="AD3952" s="94" t="e">
        <f ca="1">VLOOKUP(AC3952,REFERENCIAS!$B$62:$G$65,4,FALSE)</f>
        <v>#REF!</v>
      </c>
    </row>
    <row r="3953" spans="1:30" ht="17.25" x14ac:dyDescent="0.25">
      <c r="A3953" s="74"/>
      <c r="B3953" s="19"/>
      <c r="C3953" s="19"/>
      <c r="D3953" s="50"/>
      <c r="E3953" s="73"/>
      <c r="F3953" s="74"/>
      <c r="G3953" s="9"/>
      <c r="H3953" s="48"/>
      <c r="I3953" s="49">
        <f t="shared" ca="1" si="244"/>
        <v>2022</v>
      </c>
      <c r="J3953" s="22">
        <f t="shared" ca="1" si="241"/>
        <v>1</v>
      </c>
      <c r="K3953" s="19"/>
      <c r="L3953" s="73"/>
      <c r="M3953" s="74"/>
      <c r="N3953" s="19"/>
      <c r="O3953" s="73"/>
      <c r="P3953" s="82">
        <v>1</v>
      </c>
      <c r="Q3953" s="24">
        <v>1</v>
      </c>
      <c r="R3953" s="81">
        <f t="shared" si="242"/>
        <v>1</v>
      </c>
      <c r="S3953" s="87"/>
      <c r="T3953" s="19"/>
      <c r="U3953" s="25"/>
      <c r="V3953" s="25"/>
      <c r="W3953" s="81"/>
      <c r="X3953" s="91" t="e">
        <f ca="1">+VLOOKUP(#REF!,REFERENCIAS!$C:$D,2,0)*VLOOKUP(#REF!,PONDERADORES!A:P,IF(AND(INFORMACION!$T3953='REFERENCIAS RIESGO'!$C$36,INFORMACION!$F3953=REFERENCIAS!$C$24),16,IF(INFORMACION!$T3953='REFERENCIAS RIESGO'!$C$36,13,IF(INFORMACION!$F3953=REFERENCIAS!$C$24,10,7))),0)+VLOOKUP(K3953,REFERENCIAS!$C:$D,2,0)*VLOOKUP($K$2,PONDERADORES!A:P,IF(AND(INFORMACION!$T3953='REFERENCIAS RIESGO'!$C$36,INFORMACION!$F3953=REFERENCIAS!$C$24),16,IF(INFORMACION!$T3953='REFERENCIAS RIESGO'!$C$36,13,IF(INFORMACION!$F3953=REFERENCIAS!$C$24,10,7))),0)+VLOOKUP(L3953,REFERENCIAS!$C:$D,2,0)*VLOOKUP($L$2,PONDERADORES!A:P,IF(AND(INFORMACION!$T3953='REFERENCIAS RIESGO'!$C$36,INFORMACION!$F3953=REFERENCIAS!$C$24),16,IF(INFORMACION!$T3953='REFERENCIAS RIESGO'!$C$36,13,IF(INFORMACION!$F3953=REFERENCIAS!$C$24,10,7))),0)+VLOOKUP(F3953,REFERENCIAS!$C:$D,2,0)*VLOOKUP($F$2,PONDERADORES!A:P,IF(AND(INFORMACION!$T3953='REFERENCIAS RIESGO'!$C$36,INFORMACION!$F3953=REFERENCIAS!$C$24),16,IF(INFORMACION!$T3953='REFERENCIAS RIESGO'!$C$36,13,IF(INFORMACION!$F3953=REFERENCIAS!$C$24,10,7))),0)+VLOOKUP(T3953,REFERENCIAS!$C:$D,2,0)*VLOOKUP($T$2,PONDERADORES!A:P,IF(AND(INFORMACION!$T3953='REFERENCIAS RIESGO'!$C$36,INFORMACION!$F3953=REFERENCIAS!$C$24),16,IF(INFORMACION!$T3953='REFERENCIAS RIESGO'!$C$36,13,IF(INFORMACION!$F3953=REFERENCIAS!$C$24,10,7))),0)+VLOOKUP(IF(J3953&lt;=0.2,0.2,IF(AND(J3953&gt;0.2,J3953&lt;=0.4),0.4,IF(AND(J3953&gt;0.4,J3953&lt;=0.6),0.6,IF(AND(J3953&gt;0.6,J3953&lt;=0.8),0.8,IF(AND(J3953&gt;0.8,J3953&lt;=1),1))))),REFERENCIAS!$C:$D,2,0)*VLOOKUP($J$2,PONDERADORES!A:P,IF(AND(INFORMACION!$T3953='REFERENCIAS RIESGO'!$C$36,INFORMACION!$F3953=REFERENCIAS!$C$24),16,IF(INFORMACION!$T3953='REFERENCIAS RIESGO'!$C$36,13,IF(INFORMACION!$F3953=REFERENCIAS!$C$24,10,7))),0)</f>
        <v>#REF!</v>
      </c>
      <c r="Y3953" s="68">
        <f>+VLOOKUP(M3953,REFERENCIAS!$C:$D,2,0)*VLOOKUP($M$2,PONDERADORES!$A$7:$G$9,7,0)+VLOOKUP(N3953,REFERENCIAS!$C:$D,2,0)*VLOOKUP($N$2,PONDERADORES!$A$7:$G$9,7,0)+VLOOKUP(O3953,REFERENCIAS!$C:$D,2,0)*VLOOKUP($O$2,PONDERADORES!$A$7:$G$9,7,0)</f>
        <v>0.2</v>
      </c>
      <c r="Z3953" s="2">
        <f>+VLOOKUP(IF(R3953&lt;0.1,0,IF(AND(R3953&gt;=0.1,R3953&lt;0.2),0.1,IF(AND(R3953&gt;=0.2,R3953&lt;0.3),0.2,IF(R3953&gt;0.3,0.3,)))),REFERENCIAS!$C:$D,2,0)*VLOOKUP($R$2,PONDERADORES!$A$11:$G$11,7,0)</f>
        <v>15</v>
      </c>
      <c r="AA3953" s="92"/>
      <c r="AB3953" s="95" t="e">
        <f t="shared" ca="1" si="243"/>
        <v>#REF!</v>
      </c>
      <c r="AC3953" s="23" t="e">
        <f ca="1">IF(AB3953&gt;REFERENCIAS!$C$62,REFERENCIAS!$B$62,IF(AND(AB3953&gt;=REFERENCIAS!$C$63,AB3953&lt;REFERENCIAS!$D$63),REFERENCIAS!$B$63,IF(AND(AB3953&gt;REFERENCIAS!$C$64,AB3953&lt;=REFERENCIAS!$D$64),REFERENCIAS!$B$64,IF(AND(AB3953&gt;=REFERENCIAS!$C$65,AB3953&lt;REFERENCIAS!$D$65),REFERENCIAS!$B$65, "Revisar"))))</f>
        <v>#REF!</v>
      </c>
      <c r="AD3953" s="94" t="e">
        <f ca="1">VLOOKUP(AC3953,REFERENCIAS!$B$62:$G$65,4,FALSE)</f>
        <v>#REF!</v>
      </c>
    </row>
    <row r="3954" spans="1:30" ht="17.25" x14ac:dyDescent="0.25">
      <c r="A3954" s="74"/>
      <c r="B3954" s="19"/>
      <c r="C3954" s="19"/>
      <c r="D3954" s="50"/>
      <c r="E3954" s="73"/>
      <c r="F3954" s="74"/>
      <c r="G3954" s="9"/>
      <c r="H3954" s="48"/>
      <c r="I3954" s="49">
        <f t="shared" ca="1" si="244"/>
        <v>2022</v>
      </c>
      <c r="J3954" s="22">
        <f t="shared" ca="1" si="241"/>
        <v>1</v>
      </c>
      <c r="K3954" s="19"/>
      <c r="L3954" s="73"/>
      <c r="M3954" s="74"/>
      <c r="N3954" s="19"/>
      <c r="O3954" s="73"/>
      <c r="P3954" s="82">
        <v>1</v>
      </c>
      <c r="Q3954" s="24">
        <v>1</v>
      </c>
      <c r="R3954" s="81">
        <f t="shared" si="242"/>
        <v>1</v>
      </c>
      <c r="S3954" s="87"/>
      <c r="T3954" s="19"/>
      <c r="U3954" s="25"/>
      <c r="V3954" s="25"/>
      <c r="W3954" s="81"/>
      <c r="X3954" s="91" t="e">
        <f ca="1">+VLOOKUP(#REF!,REFERENCIAS!$C:$D,2,0)*VLOOKUP(#REF!,PONDERADORES!A:P,IF(AND(INFORMACION!$T3954='REFERENCIAS RIESGO'!$C$36,INFORMACION!$F3954=REFERENCIAS!$C$24),16,IF(INFORMACION!$T3954='REFERENCIAS RIESGO'!$C$36,13,IF(INFORMACION!$F3954=REFERENCIAS!$C$24,10,7))),0)+VLOOKUP(K3954,REFERENCIAS!$C:$D,2,0)*VLOOKUP($K$2,PONDERADORES!A:P,IF(AND(INFORMACION!$T3954='REFERENCIAS RIESGO'!$C$36,INFORMACION!$F3954=REFERENCIAS!$C$24),16,IF(INFORMACION!$T3954='REFERENCIAS RIESGO'!$C$36,13,IF(INFORMACION!$F3954=REFERENCIAS!$C$24,10,7))),0)+VLOOKUP(L3954,REFERENCIAS!$C:$D,2,0)*VLOOKUP($L$2,PONDERADORES!A:P,IF(AND(INFORMACION!$T3954='REFERENCIAS RIESGO'!$C$36,INFORMACION!$F3954=REFERENCIAS!$C$24),16,IF(INFORMACION!$T3954='REFERENCIAS RIESGO'!$C$36,13,IF(INFORMACION!$F3954=REFERENCIAS!$C$24,10,7))),0)+VLOOKUP(F3954,REFERENCIAS!$C:$D,2,0)*VLOOKUP($F$2,PONDERADORES!A:P,IF(AND(INFORMACION!$T3954='REFERENCIAS RIESGO'!$C$36,INFORMACION!$F3954=REFERENCIAS!$C$24),16,IF(INFORMACION!$T3954='REFERENCIAS RIESGO'!$C$36,13,IF(INFORMACION!$F3954=REFERENCIAS!$C$24,10,7))),0)+VLOOKUP(T3954,REFERENCIAS!$C:$D,2,0)*VLOOKUP($T$2,PONDERADORES!A:P,IF(AND(INFORMACION!$T3954='REFERENCIAS RIESGO'!$C$36,INFORMACION!$F3954=REFERENCIAS!$C$24),16,IF(INFORMACION!$T3954='REFERENCIAS RIESGO'!$C$36,13,IF(INFORMACION!$F3954=REFERENCIAS!$C$24,10,7))),0)+VLOOKUP(IF(J3954&lt;=0.2,0.2,IF(AND(J3954&gt;0.2,J3954&lt;=0.4),0.4,IF(AND(J3954&gt;0.4,J3954&lt;=0.6),0.6,IF(AND(J3954&gt;0.6,J3954&lt;=0.8),0.8,IF(AND(J3954&gt;0.8,J3954&lt;=1),1))))),REFERENCIAS!$C:$D,2,0)*VLOOKUP($J$2,PONDERADORES!A:P,IF(AND(INFORMACION!$T3954='REFERENCIAS RIESGO'!$C$36,INFORMACION!$F3954=REFERENCIAS!$C$24),16,IF(INFORMACION!$T3954='REFERENCIAS RIESGO'!$C$36,13,IF(INFORMACION!$F3954=REFERENCIAS!$C$24,10,7))),0)</f>
        <v>#REF!</v>
      </c>
      <c r="Y3954" s="68">
        <f>+VLOOKUP(M3954,REFERENCIAS!$C:$D,2,0)*VLOOKUP($M$2,PONDERADORES!$A$7:$G$9,7,0)+VLOOKUP(N3954,REFERENCIAS!$C:$D,2,0)*VLOOKUP($N$2,PONDERADORES!$A$7:$G$9,7,0)+VLOOKUP(O3954,REFERENCIAS!$C:$D,2,0)*VLOOKUP($O$2,PONDERADORES!$A$7:$G$9,7,0)</f>
        <v>0.2</v>
      </c>
      <c r="Z3954" s="2">
        <f>+VLOOKUP(IF(R3954&lt;0.1,0,IF(AND(R3954&gt;=0.1,R3954&lt;0.2),0.1,IF(AND(R3954&gt;=0.2,R3954&lt;0.3),0.2,IF(R3954&gt;0.3,0.3,)))),REFERENCIAS!$C:$D,2,0)*VLOOKUP($R$2,PONDERADORES!$A$11:$G$11,7,0)</f>
        <v>15</v>
      </c>
      <c r="AA3954" s="92"/>
      <c r="AB3954" s="95" t="e">
        <f t="shared" ca="1" si="243"/>
        <v>#REF!</v>
      </c>
      <c r="AC3954" s="23" t="e">
        <f ca="1">IF(AB3954&gt;REFERENCIAS!$C$62,REFERENCIAS!$B$62,IF(AND(AB3954&gt;=REFERENCIAS!$C$63,AB3954&lt;REFERENCIAS!$D$63),REFERENCIAS!$B$63,IF(AND(AB3954&gt;REFERENCIAS!$C$64,AB3954&lt;=REFERENCIAS!$D$64),REFERENCIAS!$B$64,IF(AND(AB3954&gt;=REFERENCIAS!$C$65,AB3954&lt;REFERENCIAS!$D$65),REFERENCIAS!$B$65, "Revisar"))))</f>
        <v>#REF!</v>
      </c>
      <c r="AD3954" s="94" t="e">
        <f ca="1">VLOOKUP(AC3954,REFERENCIAS!$B$62:$G$65,4,FALSE)</f>
        <v>#REF!</v>
      </c>
    </row>
    <row r="3955" spans="1:30" ht="17.25" x14ac:dyDescent="0.25">
      <c r="A3955" s="74"/>
      <c r="B3955" s="19"/>
      <c r="C3955" s="19"/>
      <c r="D3955" s="50"/>
      <c r="E3955" s="73"/>
      <c r="F3955" s="74"/>
      <c r="G3955" s="9"/>
      <c r="H3955" s="48"/>
      <c r="I3955" s="49">
        <f t="shared" ca="1" si="244"/>
        <v>2022</v>
      </c>
      <c r="J3955" s="22">
        <f t="shared" ca="1" si="241"/>
        <v>1</v>
      </c>
      <c r="K3955" s="19"/>
      <c r="L3955" s="73"/>
      <c r="M3955" s="74"/>
      <c r="N3955" s="19"/>
      <c r="O3955" s="73"/>
      <c r="P3955" s="82">
        <v>1</v>
      </c>
      <c r="Q3955" s="24">
        <v>1</v>
      </c>
      <c r="R3955" s="81">
        <f t="shared" si="242"/>
        <v>1</v>
      </c>
      <c r="S3955" s="87"/>
      <c r="T3955" s="19"/>
      <c r="U3955" s="25"/>
      <c r="V3955" s="25"/>
      <c r="W3955" s="81"/>
      <c r="X3955" s="91" t="e">
        <f ca="1">+VLOOKUP(#REF!,REFERENCIAS!$C:$D,2,0)*VLOOKUP(#REF!,PONDERADORES!A:P,IF(AND(INFORMACION!$T3955='REFERENCIAS RIESGO'!$C$36,INFORMACION!$F3955=REFERENCIAS!$C$24),16,IF(INFORMACION!$T3955='REFERENCIAS RIESGO'!$C$36,13,IF(INFORMACION!$F3955=REFERENCIAS!$C$24,10,7))),0)+VLOOKUP(K3955,REFERENCIAS!$C:$D,2,0)*VLOOKUP($K$2,PONDERADORES!A:P,IF(AND(INFORMACION!$T3955='REFERENCIAS RIESGO'!$C$36,INFORMACION!$F3955=REFERENCIAS!$C$24),16,IF(INFORMACION!$T3955='REFERENCIAS RIESGO'!$C$36,13,IF(INFORMACION!$F3955=REFERENCIAS!$C$24,10,7))),0)+VLOOKUP(L3955,REFERENCIAS!$C:$D,2,0)*VLOOKUP($L$2,PONDERADORES!A:P,IF(AND(INFORMACION!$T3955='REFERENCIAS RIESGO'!$C$36,INFORMACION!$F3955=REFERENCIAS!$C$24),16,IF(INFORMACION!$T3955='REFERENCIAS RIESGO'!$C$36,13,IF(INFORMACION!$F3955=REFERENCIAS!$C$24,10,7))),0)+VLOOKUP(F3955,REFERENCIAS!$C:$D,2,0)*VLOOKUP($F$2,PONDERADORES!A:P,IF(AND(INFORMACION!$T3955='REFERENCIAS RIESGO'!$C$36,INFORMACION!$F3955=REFERENCIAS!$C$24),16,IF(INFORMACION!$T3955='REFERENCIAS RIESGO'!$C$36,13,IF(INFORMACION!$F3955=REFERENCIAS!$C$24,10,7))),0)+VLOOKUP(T3955,REFERENCIAS!$C:$D,2,0)*VLOOKUP($T$2,PONDERADORES!A:P,IF(AND(INFORMACION!$T3955='REFERENCIAS RIESGO'!$C$36,INFORMACION!$F3955=REFERENCIAS!$C$24),16,IF(INFORMACION!$T3955='REFERENCIAS RIESGO'!$C$36,13,IF(INFORMACION!$F3955=REFERENCIAS!$C$24,10,7))),0)+VLOOKUP(IF(J3955&lt;=0.2,0.2,IF(AND(J3955&gt;0.2,J3955&lt;=0.4),0.4,IF(AND(J3955&gt;0.4,J3955&lt;=0.6),0.6,IF(AND(J3955&gt;0.6,J3955&lt;=0.8),0.8,IF(AND(J3955&gt;0.8,J3955&lt;=1),1))))),REFERENCIAS!$C:$D,2,0)*VLOOKUP($J$2,PONDERADORES!A:P,IF(AND(INFORMACION!$T3955='REFERENCIAS RIESGO'!$C$36,INFORMACION!$F3955=REFERENCIAS!$C$24),16,IF(INFORMACION!$T3955='REFERENCIAS RIESGO'!$C$36,13,IF(INFORMACION!$F3955=REFERENCIAS!$C$24,10,7))),0)</f>
        <v>#REF!</v>
      </c>
      <c r="Y3955" s="68">
        <f>+VLOOKUP(M3955,REFERENCIAS!$C:$D,2,0)*VLOOKUP($M$2,PONDERADORES!$A$7:$G$9,7,0)+VLOOKUP(N3955,REFERENCIAS!$C:$D,2,0)*VLOOKUP($N$2,PONDERADORES!$A$7:$G$9,7,0)+VLOOKUP(O3955,REFERENCIAS!$C:$D,2,0)*VLOOKUP($O$2,PONDERADORES!$A$7:$G$9,7,0)</f>
        <v>0.2</v>
      </c>
      <c r="Z3955" s="2">
        <f>+VLOOKUP(IF(R3955&lt;0.1,0,IF(AND(R3955&gt;=0.1,R3955&lt;0.2),0.1,IF(AND(R3955&gt;=0.2,R3955&lt;0.3),0.2,IF(R3955&gt;0.3,0.3,)))),REFERENCIAS!$C:$D,2,0)*VLOOKUP($R$2,PONDERADORES!$A$11:$G$11,7,0)</f>
        <v>15</v>
      </c>
      <c r="AA3955" s="92"/>
      <c r="AB3955" s="95" t="e">
        <f t="shared" ca="1" si="243"/>
        <v>#REF!</v>
      </c>
      <c r="AC3955" s="23" t="e">
        <f ca="1">IF(AB3955&gt;REFERENCIAS!$C$62,REFERENCIAS!$B$62,IF(AND(AB3955&gt;=REFERENCIAS!$C$63,AB3955&lt;REFERENCIAS!$D$63),REFERENCIAS!$B$63,IF(AND(AB3955&gt;REFERENCIAS!$C$64,AB3955&lt;=REFERENCIAS!$D$64),REFERENCIAS!$B$64,IF(AND(AB3955&gt;=REFERENCIAS!$C$65,AB3955&lt;REFERENCIAS!$D$65),REFERENCIAS!$B$65, "Revisar"))))</f>
        <v>#REF!</v>
      </c>
      <c r="AD3955" s="94" t="e">
        <f ca="1">VLOOKUP(AC3955,REFERENCIAS!$B$62:$G$65,4,FALSE)</f>
        <v>#REF!</v>
      </c>
    </row>
    <row r="3956" spans="1:30" ht="17.25" x14ac:dyDescent="0.25">
      <c r="A3956" s="74"/>
      <c r="B3956" s="19"/>
      <c r="C3956" s="19"/>
      <c r="D3956" s="50"/>
      <c r="E3956" s="73"/>
      <c r="F3956" s="74"/>
      <c r="G3956" s="9"/>
      <c r="H3956" s="48"/>
      <c r="I3956" s="49">
        <f t="shared" ca="1" si="244"/>
        <v>2022</v>
      </c>
      <c r="J3956" s="22">
        <f t="shared" ca="1" si="241"/>
        <v>1</v>
      </c>
      <c r="K3956" s="19"/>
      <c r="L3956" s="73"/>
      <c r="M3956" s="74"/>
      <c r="N3956" s="19"/>
      <c r="O3956" s="73"/>
      <c r="P3956" s="82">
        <v>1</v>
      </c>
      <c r="Q3956" s="24">
        <v>1</v>
      </c>
      <c r="R3956" s="81">
        <f t="shared" si="242"/>
        <v>1</v>
      </c>
      <c r="S3956" s="87"/>
      <c r="T3956" s="19"/>
      <c r="U3956" s="25"/>
      <c r="V3956" s="25"/>
      <c r="W3956" s="81"/>
      <c r="X3956" s="91" t="e">
        <f ca="1">+VLOOKUP(#REF!,REFERENCIAS!$C:$D,2,0)*VLOOKUP(#REF!,PONDERADORES!A:P,IF(AND(INFORMACION!$T3956='REFERENCIAS RIESGO'!$C$36,INFORMACION!$F3956=REFERENCIAS!$C$24),16,IF(INFORMACION!$T3956='REFERENCIAS RIESGO'!$C$36,13,IF(INFORMACION!$F3956=REFERENCIAS!$C$24,10,7))),0)+VLOOKUP(K3956,REFERENCIAS!$C:$D,2,0)*VLOOKUP($K$2,PONDERADORES!A:P,IF(AND(INFORMACION!$T3956='REFERENCIAS RIESGO'!$C$36,INFORMACION!$F3956=REFERENCIAS!$C$24),16,IF(INFORMACION!$T3956='REFERENCIAS RIESGO'!$C$36,13,IF(INFORMACION!$F3956=REFERENCIAS!$C$24,10,7))),0)+VLOOKUP(L3956,REFERENCIAS!$C:$D,2,0)*VLOOKUP($L$2,PONDERADORES!A:P,IF(AND(INFORMACION!$T3956='REFERENCIAS RIESGO'!$C$36,INFORMACION!$F3956=REFERENCIAS!$C$24),16,IF(INFORMACION!$T3956='REFERENCIAS RIESGO'!$C$36,13,IF(INFORMACION!$F3956=REFERENCIAS!$C$24,10,7))),0)+VLOOKUP(F3956,REFERENCIAS!$C:$D,2,0)*VLOOKUP($F$2,PONDERADORES!A:P,IF(AND(INFORMACION!$T3956='REFERENCIAS RIESGO'!$C$36,INFORMACION!$F3956=REFERENCIAS!$C$24),16,IF(INFORMACION!$T3956='REFERENCIAS RIESGO'!$C$36,13,IF(INFORMACION!$F3956=REFERENCIAS!$C$24,10,7))),0)+VLOOKUP(T3956,REFERENCIAS!$C:$D,2,0)*VLOOKUP($T$2,PONDERADORES!A:P,IF(AND(INFORMACION!$T3956='REFERENCIAS RIESGO'!$C$36,INFORMACION!$F3956=REFERENCIAS!$C$24),16,IF(INFORMACION!$T3956='REFERENCIAS RIESGO'!$C$36,13,IF(INFORMACION!$F3956=REFERENCIAS!$C$24,10,7))),0)+VLOOKUP(IF(J3956&lt;=0.2,0.2,IF(AND(J3956&gt;0.2,J3956&lt;=0.4),0.4,IF(AND(J3956&gt;0.4,J3956&lt;=0.6),0.6,IF(AND(J3956&gt;0.6,J3956&lt;=0.8),0.8,IF(AND(J3956&gt;0.8,J3956&lt;=1),1))))),REFERENCIAS!$C:$D,2,0)*VLOOKUP($J$2,PONDERADORES!A:P,IF(AND(INFORMACION!$T3956='REFERENCIAS RIESGO'!$C$36,INFORMACION!$F3956=REFERENCIAS!$C$24),16,IF(INFORMACION!$T3956='REFERENCIAS RIESGO'!$C$36,13,IF(INFORMACION!$F3956=REFERENCIAS!$C$24,10,7))),0)</f>
        <v>#REF!</v>
      </c>
      <c r="Y3956" s="68">
        <f>+VLOOKUP(M3956,REFERENCIAS!$C:$D,2,0)*VLOOKUP($M$2,PONDERADORES!$A$7:$G$9,7,0)+VLOOKUP(N3956,REFERENCIAS!$C:$D,2,0)*VLOOKUP($N$2,PONDERADORES!$A$7:$G$9,7,0)+VLOOKUP(O3956,REFERENCIAS!$C:$D,2,0)*VLOOKUP($O$2,PONDERADORES!$A$7:$G$9,7,0)</f>
        <v>0.2</v>
      </c>
      <c r="Z3956" s="2">
        <f>+VLOOKUP(IF(R3956&lt;0.1,0,IF(AND(R3956&gt;=0.1,R3956&lt;0.2),0.1,IF(AND(R3956&gt;=0.2,R3956&lt;0.3),0.2,IF(R3956&gt;0.3,0.3,)))),REFERENCIAS!$C:$D,2,0)*VLOOKUP($R$2,PONDERADORES!$A$11:$G$11,7,0)</f>
        <v>15</v>
      </c>
      <c r="AA3956" s="92"/>
      <c r="AB3956" s="95" t="e">
        <f t="shared" ca="1" si="243"/>
        <v>#REF!</v>
      </c>
      <c r="AC3956" s="23" t="e">
        <f ca="1">IF(AB3956&gt;REFERENCIAS!$C$62,REFERENCIAS!$B$62,IF(AND(AB3956&gt;=REFERENCIAS!$C$63,AB3956&lt;REFERENCIAS!$D$63),REFERENCIAS!$B$63,IF(AND(AB3956&gt;REFERENCIAS!$C$64,AB3956&lt;=REFERENCIAS!$D$64),REFERENCIAS!$B$64,IF(AND(AB3956&gt;=REFERENCIAS!$C$65,AB3956&lt;REFERENCIAS!$D$65),REFERENCIAS!$B$65, "Revisar"))))</f>
        <v>#REF!</v>
      </c>
      <c r="AD3956" s="94" t="e">
        <f ca="1">VLOOKUP(AC3956,REFERENCIAS!$B$62:$G$65,4,FALSE)</f>
        <v>#REF!</v>
      </c>
    </row>
    <row r="3957" spans="1:30" ht="17.25" x14ac:dyDescent="0.25">
      <c r="A3957" s="74"/>
      <c r="B3957" s="19"/>
      <c r="C3957" s="19"/>
      <c r="D3957" s="50"/>
      <c r="E3957" s="73"/>
      <c r="F3957" s="74"/>
      <c r="G3957" s="9"/>
      <c r="H3957" s="48"/>
      <c r="I3957" s="49">
        <f t="shared" ca="1" si="244"/>
        <v>2022</v>
      </c>
      <c r="J3957" s="22">
        <f t="shared" ca="1" si="241"/>
        <v>1</v>
      </c>
      <c r="K3957" s="19"/>
      <c r="L3957" s="73"/>
      <c r="M3957" s="74"/>
      <c r="N3957" s="19"/>
      <c r="O3957" s="73"/>
      <c r="P3957" s="82">
        <v>1</v>
      </c>
      <c r="Q3957" s="24">
        <v>1</v>
      </c>
      <c r="R3957" s="81">
        <f t="shared" si="242"/>
        <v>1</v>
      </c>
      <c r="S3957" s="87"/>
      <c r="T3957" s="19"/>
      <c r="U3957" s="25"/>
      <c r="V3957" s="25"/>
      <c r="W3957" s="81"/>
      <c r="X3957" s="91" t="e">
        <f ca="1">+VLOOKUP(#REF!,REFERENCIAS!$C:$D,2,0)*VLOOKUP(#REF!,PONDERADORES!A:P,IF(AND(INFORMACION!$T3957='REFERENCIAS RIESGO'!$C$36,INFORMACION!$F3957=REFERENCIAS!$C$24),16,IF(INFORMACION!$T3957='REFERENCIAS RIESGO'!$C$36,13,IF(INFORMACION!$F3957=REFERENCIAS!$C$24,10,7))),0)+VLOOKUP(K3957,REFERENCIAS!$C:$D,2,0)*VLOOKUP($K$2,PONDERADORES!A:P,IF(AND(INFORMACION!$T3957='REFERENCIAS RIESGO'!$C$36,INFORMACION!$F3957=REFERENCIAS!$C$24),16,IF(INFORMACION!$T3957='REFERENCIAS RIESGO'!$C$36,13,IF(INFORMACION!$F3957=REFERENCIAS!$C$24,10,7))),0)+VLOOKUP(L3957,REFERENCIAS!$C:$D,2,0)*VLOOKUP($L$2,PONDERADORES!A:P,IF(AND(INFORMACION!$T3957='REFERENCIAS RIESGO'!$C$36,INFORMACION!$F3957=REFERENCIAS!$C$24),16,IF(INFORMACION!$T3957='REFERENCIAS RIESGO'!$C$36,13,IF(INFORMACION!$F3957=REFERENCIAS!$C$24,10,7))),0)+VLOOKUP(F3957,REFERENCIAS!$C:$D,2,0)*VLOOKUP($F$2,PONDERADORES!A:P,IF(AND(INFORMACION!$T3957='REFERENCIAS RIESGO'!$C$36,INFORMACION!$F3957=REFERENCIAS!$C$24),16,IF(INFORMACION!$T3957='REFERENCIAS RIESGO'!$C$36,13,IF(INFORMACION!$F3957=REFERENCIAS!$C$24,10,7))),0)+VLOOKUP(T3957,REFERENCIAS!$C:$D,2,0)*VLOOKUP($T$2,PONDERADORES!A:P,IF(AND(INFORMACION!$T3957='REFERENCIAS RIESGO'!$C$36,INFORMACION!$F3957=REFERENCIAS!$C$24),16,IF(INFORMACION!$T3957='REFERENCIAS RIESGO'!$C$36,13,IF(INFORMACION!$F3957=REFERENCIAS!$C$24,10,7))),0)+VLOOKUP(IF(J3957&lt;=0.2,0.2,IF(AND(J3957&gt;0.2,J3957&lt;=0.4),0.4,IF(AND(J3957&gt;0.4,J3957&lt;=0.6),0.6,IF(AND(J3957&gt;0.6,J3957&lt;=0.8),0.8,IF(AND(J3957&gt;0.8,J3957&lt;=1),1))))),REFERENCIAS!$C:$D,2,0)*VLOOKUP($J$2,PONDERADORES!A:P,IF(AND(INFORMACION!$T3957='REFERENCIAS RIESGO'!$C$36,INFORMACION!$F3957=REFERENCIAS!$C$24),16,IF(INFORMACION!$T3957='REFERENCIAS RIESGO'!$C$36,13,IF(INFORMACION!$F3957=REFERENCIAS!$C$24,10,7))),0)</f>
        <v>#REF!</v>
      </c>
      <c r="Y3957" s="68">
        <f>+VLOOKUP(M3957,REFERENCIAS!$C:$D,2,0)*VLOOKUP($M$2,PONDERADORES!$A$7:$G$9,7,0)+VLOOKUP(N3957,REFERENCIAS!$C:$D,2,0)*VLOOKUP($N$2,PONDERADORES!$A$7:$G$9,7,0)+VLOOKUP(O3957,REFERENCIAS!$C:$D,2,0)*VLOOKUP($O$2,PONDERADORES!$A$7:$G$9,7,0)</f>
        <v>0.2</v>
      </c>
      <c r="Z3957" s="2">
        <f>+VLOOKUP(IF(R3957&lt;0.1,0,IF(AND(R3957&gt;=0.1,R3957&lt;0.2),0.1,IF(AND(R3957&gt;=0.2,R3957&lt;0.3),0.2,IF(R3957&gt;0.3,0.3,)))),REFERENCIAS!$C:$D,2,0)*VLOOKUP($R$2,PONDERADORES!$A$11:$G$11,7,0)</f>
        <v>15</v>
      </c>
      <c r="AA3957" s="92"/>
      <c r="AB3957" s="95" t="e">
        <f t="shared" ca="1" si="243"/>
        <v>#REF!</v>
      </c>
      <c r="AC3957" s="23" t="e">
        <f ca="1">IF(AB3957&gt;REFERENCIAS!$C$62,REFERENCIAS!$B$62,IF(AND(AB3957&gt;=REFERENCIAS!$C$63,AB3957&lt;REFERENCIAS!$D$63),REFERENCIAS!$B$63,IF(AND(AB3957&gt;REFERENCIAS!$C$64,AB3957&lt;=REFERENCIAS!$D$64),REFERENCIAS!$B$64,IF(AND(AB3957&gt;=REFERENCIAS!$C$65,AB3957&lt;REFERENCIAS!$D$65),REFERENCIAS!$B$65, "Revisar"))))</f>
        <v>#REF!</v>
      </c>
      <c r="AD3957" s="94" t="e">
        <f ca="1">VLOOKUP(AC3957,REFERENCIAS!$B$62:$G$65,4,FALSE)</f>
        <v>#REF!</v>
      </c>
    </row>
    <row r="3958" spans="1:30" ht="17.25" x14ac:dyDescent="0.25">
      <c r="A3958" s="74"/>
      <c r="B3958" s="19"/>
      <c r="C3958" s="19"/>
      <c r="D3958" s="50"/>
      <c r="E3958" s="73"/>
      <c r="F3958" s="74"/>
      <c r="G3958" s="9"/>
      <c r="H3958" s="48"/>
      <c r="I3958" s="49">
        <f t="shared" ca="1" si="244"/>
        <v>2022</v>
      </c>
      <c r="J3958" s="22">
        <f t="shared" ca="1" si="241"/>
        <v>1</v>
      </c>
      <c r="K3958" s="19"/>
      <c r="L3958" s="73"/>
      <c r="M3958" s="74"/>
      <c r="N3958" s="19"/>
      <c r="O3958" s="73"/>
      <c r="P3958" s="82">
        <v>1</v>
      </c>
      <c r="Q3958" s="24">
        <v>1</v>
      </c>
      <c r="R3958" s="81">
        <f t="shared" si="242"/>
        <v>1</v>
      </c>
      <c r="S3958" s="87"/>
      <c r="T3958" s="19"/>
      <c r="U3958" s="25"/>
      <c r="V3958" s="25"/>
      <c r="W3958" s="81"/>
      <c r="X3958" s="91" t="e">
        <f ca="1">+VLOOKUP(#REF!,REFERENCIAS!$C:$D,2,0)*VLOOKUP(#REF!,PONDERADORES!A:P,IF(AND(INFORMACION!$T3958='REFERENCIAS RIESGO'!$C$36,INFORMACION!$F3958=REFERENCIAS!$C$24),16,IF(INFORMACION!$T3958='REFERENCIAS RIESGO'!$C$36,13,IF(INFORMACION!$F3958=REFERENCIAS!$C$24,10,7))),0)+VLOOKUP(K3958,REFERENCIAS!$C:$D,2,0)*VLOOKUP($K$2,PONDERADORES!A:P,IF(AND(INFORMACION!$T3958='REFERENCIAS RIESGO'!$C$36,INFORMACION!$F3958=REFERENCIAS!$C$24),16,IF(INFORMACION!$T3958='REFERENCIAS RIESGO'!$C$36,13,IF(INFORMACION!$F3958=REFERENCIAS!$C$24,10,7))),0)+VLOOKUP(L3958,REFERENCIAS!$C:$D,2,0)*VLOOKUP($L$2,PONDERADORES!A:P,IF(AND(INFORMACION!$T3958='REFERENCIAS RIESGO'!$C$36,INFORMACION!$F3958=REFERENCIAS!$C$24),16,IF(INFORMACION!$T3958='REFERENCIAS RIESGO'!$C$36,13,IF(INFORMACION!$F3958=REFERENCIAS!$C$24,10,7))),0)+VLOOKUP(F3958,REFERENCIAS!$C:$D,2,0)*VLOOKUP($F$2,PONDERADORES!A:P,IF(AND(INFORMACION!$T3958='REFERENCIAS RIESGO'!$C$36,INFORMACION!$F3958=REFERENCIAS!$C$24),16,IF(INFORMACION!$T3958='REFERENCIAS RIESGO'!$C$36,13,IF(INFORMACION!$F3958=REFERENCIAS!$C$24,10,7))),0)+VLOOKUP(T3958,REFERENCIAS!$C:$D,2,0)*VLOOKUP($T$2,PONDERADORES!A:P,IF(AND(INFORMACION!$T3958='REFERENCIAS RIESGO'!$C$36,INFORMACION!$F3958=REFERENCIAS!$C$24),16,IF(INFORMACION!$T3958='REFERENCIAS RIESGO'!$C$36,13,IF(INFORMACION!$F3958=REFERENCIAS!$C$24,10,7))),0)+VLOOKUP(IF(J3958&lt;=0.2,0.2,IF(AND(J3958&gt;0.2,J3958&lt;=0.4),0.4,IF(AND(J3958&gt;0.4,J3958&lt;=0.6),0.6,IF(AND(J3958&gt;0.6,J3958&lt;=0.8),0.8,IF(AND(J3958&gt;0.8,J3958&lt;=1),1))))),REFERENCIAS!$C:$D,2,0)*VLOOKUP($J$2,PONDERADORES!A:P,IF(AND(INFORMACION!$T3958='REFERENCIAS RIESGO'!$C$36,INFORMACION!$F3958=REFERENCIAS!$C$24),16,IF(INFORMACION!$T3958='REFERENCIAS RIESGO'!$C$36,13,IF(INFORMACION!$F3958=REFERENCIAS!$C$24,10,7))),0)</f>
        <v>#REF!</v>
      </c>
      <c r="Y3958" s="68">
        <f>+VLOOKUP(M3958,REFERENCIAS!$C:$D,2,0)*VLOOKUP($M$2,PONDERADORES!$A$7:$G$9,7,0)+VLOOKUP(N3958,REFERENCIAS!$C:$D,2,0)*VLOOKUP($N$2,PONDERADORES!$A$7:$G$9,7,0)+VLOOKUP(O3958,REFERENCIAS!$C:$D,2,0)*VLOOKUP($O$2,PONDERADORES!$A$7:$G$9,7,0)</f>
        <v>0.2</v>
      </c>
      <c r="Z3958" s="2">
        <f>+VLOOKUP(IF(R3958&lt;0.1,0,IF(AND(R3958&gt;=0.1,R3958&lt;0.2),0.1,IF(AND(R3958&gt;=0.2,R3958&lt;0.3),0.2,IF(R3958&gt;0.3,0.3,)))),REFERENCIAS!$C:$D,2,0)*VLOOKUP($R$2,PONDERADORES!$A$11:$G$11,7,0)</f>
        <v>15</v>
      </c>
      <c r="AA3958" s="92"/>
      <c r="AB3958" s="95" t="e">
        <f t="shared" ca="1" si="243"/>
        <v>#REF!</v>
      </c>
      <c r="AC3958" s="23" t="e">
        <f ca="1">IF(AB3958&gt;REFERENCIAS!$C$62,REFERENCIAS!$B$62,IF(AND(AB3958&gt;=REFERENCIAS!$C$63,AB3958&lt;REFERENCIAS!$D$63),REFERENCIAS!$B$63,IF(AND(AB3958&gt;REFERENCIAS!$C$64,AB3958&lt;=REFERENCIAS!$D$64),REFERENCIAS!$B$64,IF(AND(AB3958&gt;=REFERENCIAS!$C$65,AB3958&lt;REFERENCIAS!$D$65),REFERENCIAS!$B$65, "Revisar"))))</f>
        <v>#REF!</v>
      </c>
      <c r="AD3958" s="94" t="e">
        <f ca="1">VLOOKUP(AC3958,REFERENCIAS!$B$62:$G$65,4,FALSE)</f>
        <v>#REF!</v>
      </c>
    </row>
    <row r="3959" spans="1:30" ht="17.25" x14ac:dyDescent="0.25">
      <c r="A3959" s="74"/>
      <c r="B3959" s="19"/>
      <c r="C3959" s="19"/>
      <c r="D3959" s="50"/>
      <c r="E3959" s="73"/>
      <c r="F3959" s="74"/>
      <c r="G3959" s="9"/>
      <c r="H3959" s="48"/>
      <c r="I3959" s="49">
        <f t="shared" ca="1" si="244"/>
        <v>2022</v>
      </c>
      <c r="J3959" s="22">
        <f t="shared" ca="1" si="241"/>
        <v>1</v>
      </c>
      <c r="K3959" s="19"/>
      <c r="L3959" s="73"/>
      <c r="M3959" s="74"/>
      <c r="N3959" s="19"/>
      <c r="O3959" s="73"/>
      <c r="P3959" s="82">
        <v>1</v>
      </c>
      <c r="Q3959" s="24">
        <v>1</v>
      </c>
      <c r="R3959" s="81">
        <f t="shared" si="242"/>
        <v>1</v>
      </c>
      <c r="S3959" s="87"/>
      <c r="T3959" s="19"/>
      <c r="U3959" s="25"/>
      <c r="V3959" s="25"/>
      <c r="W3959" s="81"/>
      <c r="X3959" s="91" t="e">
        <f ca="1">+VLOOKUP(#REF!,REFERENCIAS!$C:$D,2,0)*VLOOKUP(#REF!,PONDERADORES!A:P,IF(AND(INFORMACION!$T3959='REFERENCIAS RIESGO'!$C$36,INFORMACION!$F3959=REFERENCIAS!$C$24),16,IF(INFORMACION!$T3959='REFERENCIAS RIESGO'!$C$36,13,IF(INFORMACION!$F3959=REFERENCIAS!$C$24,10,7))),0)+VLOOKUP(K3959,REFERENCIAS!$C:$D,2,0)*VLOOKUP($K$2,PONDERADORES!A:P,IF(AND(INFORMACION!$T3959='REFERENCIAS RIESGO'!$C$36,INFORMACION!$F3959=REFERENCIAS!$C$24),16,IF(INFORMACION!$T3959='REFERENCIAS RIESGO'!$C$36,13,IF(INFORMACION!$F3959=REFERENCIAS!$C$24,10,7))),0)+VLOOKUP(L3959,REFERENCIAS!$C:$D,2,0)*VLOOKUP($L$2,PONDERADORES!A:P,IF(AND(INFORMACION!$T3959='REFERENCIAS RIESGO'!$C$36,INFORMACION!$F3959=REFERENCIAS!$C$24),16,IF(INFORMACION!$T3959='REFERENCIAS RIESGO'!$C$36,13,IF(INFORMACION!$F3959=REFERENCIAS!$C$24,10,7))),0)+VLOOKUP(F3959,REFERENCIAS!$C:$D,2,0)*VLOOKUP($F$2,PONDERADORES!A:P,IF(AND(INFORMACION!$T3959='REFERENCIAS RIESGO'!$C$36,INFORMACION!$F3959=REFERENCIAS!$C$24),16,IF(INFORMACION!$T3959='REFERENCIAS RIESGO'!$C$36,13,IF(INFORMACION!$F3959=REFERENCIAS!$C$24,10,7))),0)+VLOOKUP(T3959,REFERENCIAS!$C:$D,2,0)*VLOOKUP($T$2,PONDERADORES!A:P,IF(AND(INFORMACION!$T3959='REFERENCIAS RIESGO'!$C$36,INFORMACION!$F3959=REFERENCIAS!$C$24),16,IF(INFORMACION!$T3959='REFERENCIAS RIESGO'!$C$36,13,IF(INFORMACION!$F3959=REFERENCIAS!$C$24,10,7))),0)+VLOOKUP(IF(J3959&lt;=0.2,0.2,IF(AND(J3959&gt;0.2,J3959&lt;=0.4),0.4,IF(AND(J3959&gt;0.4,J3959&lt;=0.6),0.6,IF(AND(J3959&gt;0.6,J3959&lt;=0.8),0.8,IF(AND(J3959&gt;0.8,J3959&lt;=1),1))))),REFERENCIAS!$C:$D,2,0)*VLOOKUP($J$2,PONDERADORES!A:P,IF(AND(INFORMACION!$T3959='REFERENCIAS RIESGO'!$C$36,INFORMACION!$F3959=REFERENCIAS!$C$24),16,IF(INFORMACION!$T3959='REFERENCIAS RIESGO'!$C$36,13,IF(INFORMACION!$F3959=REFERENCIAS!$C$24,10,7))),0)</f>
        <v>#REF!</v>
      </c>
      <c r="Y3959" s="68">
        <f>+VLOOKUP(M3959,REFERENCIAS!$C:$D,2,0)*VLOOKUP($M$2,PONDERADORES!$A$7:$G$9,7,0)+VLOOKUP(N3959,REFERENCIAS!$C:$D,2,0)*VLOOKUP($N$2,PONDERADORES!$A$7:$G$9,7,0)+VLOOKUP(O3959,REFERENCIAS!$C:$D,2,0)*VLOOKUP($O$2,PONDERADORES!$A$7:$G$9,7,0)</f>
        <v>0.2</v>
      </c>
      <c r="Z3959" s="2">
        <f>+VLOOKUP(IF(R3959&lt;0.1,0,IF(AND(R3959&gt;=0.1,R3959&lt;0.2),0.1,IF(AND(R3959&gt;=0.2,R3959&lt;0.3),0.2,IF(R3959&gt;0.3,0.3,)))),REFERENCIAS!$C:$D,2,0)*VLOOKUP($R$2,PONDERADORES!$A$11:$G$11,7,0)</f>
        <v>15</v>
      </c>
      <c r="AA3959" s="92"/>
      <c r="AB3959" s="95" t="e">
        <f t="shared" ca="1" si="243"/>
        <v>#REF!</v>
      </c>
      <c r="AC3959" s="23" t="e">
        <f ca="1">IF(AB3959&gt;REFERENCIAS!$C$62,REFERENCIAS!$B$62,IF(AND(AB3959&gt;=REFERENCIAS!$C$63,AB3959&lt;REFERENCIAS!$D$63),REFERENCIAS!$B$63,IF(AND(AB3959&gt;REFERENCIAS!$C$64,AB3959&lt;=REFERENCIAS!$D$64),REFERENCIAS!$B$64,IF(AND(AB3959&gt;=REFERENCIAS!$C$65,AB3959&lt;REFERENCIAS!$D$65),REFERENCIAS!$B$65, "Revisar"))))</f>
        <v>#REF!</v>
      </c>
      <c r="AD3959" s="94" t="e">
        <f ca="1">VLOOKUP(AC3959,REFERENCIAS!$B$62:$G$65,4,FALSE)</f>
        <v>#REF!</v>
      </c>
    </row>
    <row r="3960" spans="1:30" ht="17.25" x14ac:dyDescent="0.25">
      <c r="A3960" s="74"/>
      <c r="B3960" s="19"/>
      <c r="C3960" s="19"/>
      <c r="D3960" s="50"/>
      <c r="E3960" s="73"/>
      <c r="F3960" s="74"/>
      <c r="G3960" s="9"/>
      <c r="H3960" s="48"/>
      <c r="I3960" s="49">
        <f t="shared" ca="1" si="244"/>
        <v>2022</v>
      </c>
      <c r="J3960" s="22">
        <f t="shared" ca="1" si="241"/>
        <v>1</v>
      </c>
      <c r="K3960" s="19"/>
      <c r="L3960" s="73"/>
      <c r="M3960" s="74"/>
      <c r="N3960" s="19"/>
      <c r="O3960" s="73"/>
      <c r="P3960" s="82">
        <v>1</v>
      </c>
      <c r="Q3960" s="24">
        <v>1</v>
      </c>
      <c r="R3960" s="81">
        <f t="shared" si="242"/>
        <v>1</v>
      </c>
      <c r="S3960" s="87"/>
      <c r="T3960" s="19"/>
      <c r="U3960" s="25"/>
      <c r="V3960" s="25"/>
      <c r="W3960" s="81"/>
      <c r="X3960" s="91" t="e">
        <f ca="1">+VLOOKUP(#REF!,REFERENCIAS!$C:$D,2,0)*VLOOKUP(#REF!,PONDERADORES!A:P,IF(AND(INFORMACION!$T3960='REFERENCIAS RIESGO'!$C$36,INFORMACION!$F3960=REFERENCIAS!$C$24),16,IF(INFORMACION!$T3960='REFERENCIAS RIESGO'!$C$36,13,IF(INFORMACION!$F3960=REFERENCIAS!$C$24,10,7))),0)+VLOOKUP(K3960,REFERENCIAS!$C:$D,2,0)*VLOOKUP($K$2,PONDERADORES!A:P,IF(AND(INFORMACION!$T3960='REFERENCIAS RIESGO'!$C$36,INFORMACION!$F3960=REFERENCIAS!$C$24),16,IF(INFORMACION!$T3960='REFERENCIAS RIESGO'!$C$36,13,IF(INFORMACION!$F3960=REFERENCIAS!$C$24,10,7))),0)+VLOOKUP(L3960,REFERENCIAS!$C:$D,2,0)*VLOOKUP($L$2,PONDERADORES!A:P,IF(AND(INFORMACION!$T3960='REFERENCIAS RIESGO'!$C$36,INFORMACION!$F3960=REFERENCIAS!$C$24),16,IF(INFORMACION!$T3960='REFERENCIAS RIESGO'!$C$36,13,IF(INFORMACION!$F3960=REFERENCIAS!$C$24,10,7))),0)+VLOOKUP(F3960,REFERENCIAS!$C:$D,2,0)*VLOOKUP($F$2,PONDERADORES!A:P,IF(AND(INFORMACION!$T3960='REFERENCIAS RIESGO'!$C$36,INFORMACION!$F3960=REFERENCIAS!$C$24),16,IF(INFORMACION!$T3960='REFERENCIAS RIESGO'!$C$36,13,IF(INFORMACION!$F3960=REFERENCIAS!$C$24,10,7))),0)+VLOOKUP(T3960,REFERENCIAS!$C:$D,2,0)*VLOOKUP($T$2,PONDERADORES!A:P,IF(AND(INFORMACION!$T3960='REFERENCIAS RIESGO'!$C$36,INFORMACION!$F3960=REFERENCIAS!$C$24),16,IF(INFORMACION!$T3960='REFERENCIAS RIESGO'!$C$36,13,IF(INFORMACION!$F3960=REFERENCIAS!$C$24,10,7))),0)+VLOOKUP(IF(J3960&lt;=0.2,0.2,IF(AND(J3960&gt;0.2,J3960&lt;=0.4),0.4,IF(AND(J3960&gt;0.4,J3960&lt;=0.6),0.6,IF(AND(J3960&gt;0.6,J3960&lt;=0.8),0.8,IF(AND(J3960&gt;0.8,J3960&lt;=1),1))))),REFERENCIAS!$C:$D,2,0)*VLOOKUP($J$2,PONDERADORES!A:P,IF(AND(INFORMACION!$T3960='REFERENCIAS RIESGO'!$C$36,INFORMACION!$F3960=REFERENCIAS!$C$24),16,IF(INFORMACION!$T3960='REFERENCIAS RIESGO'!$C$36,13,IF(INFORMACION!$F3960=REFERENCIAS!$C$24,10,7))),0)</f>
        <v>#REF!</v>
      </c>
      <c r="Y3960" s="68">
        <f>+VLOOKUP(M3960,REFERENCIAS!$C:$D,2,0)*VLOOKUP($M$2,PONDERADORES!$A$7:$G$9,7,0)+VLOOKUP(N3960,REFERENCIAS!$C:$D,2,0)*VLOOKUP($N$2,PONDERADORES!$A$7:$G$9,7,0)+VLOOKUP(O3960,REFERENCIAS!$C:$D,2,0)*VLOOKUP($O$2,PONDERADORES!$A$7:$G$9,7,0)</f>
        <v>0.2</v>
      </c>
      <c r="Z3960" s="2">
        <f>+VLOOKUP(IF(R3960&lt;0.1,0,IF(AND(R3960&gt;=0.1,R3960&lt;0.2),0.1,IF(AND(R3960&gt;=0.2,R3960&lt;0.3),0.2,IF(R3960&gt;0.3,0.3,)))),REFERENCIAS!$C:$D,2,0)*VLOOKUP($R$2,PONDERADORES!$A$11:$G$11,7,0)</f>
        <v>15</v>
      </c>
      <c r="AA3960" s="92"/>
      <c r="AB3960" s="95" t="e">
        <f t="shared" ca="1" si="243"/>
        <v>#REF!</v>
      </c>
      <c r="AC3960" s="23" t="e">
        <f ca="1">IF(AB3960&gt;REFERENCIAS!$C$62,REFERENCIAS!$B$62,IF(AND(AB3960&gt;=REFERENCIAS!$C$63,AB3960&lt;REFERENCIAS!$D$63),REFERENCIAS!$B$63,IF(AND(AB3960&gt;REFERENCIAS!$C$64,AB3960&lt;=REFERENCIAS!$D$64),REFERENCIAS!$B$64,IF(AND(AB3960&gt;=REFERENCIAS!$C$65,AB3960&lt;REFERENCIAS!$D$65),REFERENCIAS!$B$65, "Revisar"))))</f>
        <v>#REF!</v>
      </c>
      <c r="AD3960" s="94" t="e">
        <f ca="1">VLOOKUP(AC3960,REFERENCIAS!$B$62:$G$65,4,FALSE)</f>
        <v>#REF!</v>
      </c>
    </row>
    <row r="3961" spans="1:30" ht="17.25" x14ac:dyDescent="0.25">
      <c r="A3961" s="74"/>
      <c r="B3961" s="19"/>
      <c r="C3961" s="19"/>
      <c r="D3961" s="50"/>
      <c r="E3961" s="73"/>
      <c r="F3961" s="74"/>
      <c r="G3961" s="9"/>
      <c r="H3961" s="48"/>
      <c r="I3961" s="49">
        <f t="shared" ca="1" si="244"/>
        <v>2022</v>
      </c>
      <c r="J3961" s="22">
        <f t="shared" ca="1" si="241"/>
        <v>1</v>
      </c>
      <c r="K3961" s="19"/>
      <c r="L3961" s="73"/>
      <c r="M3961" s="74"/>
      <c r="N3961" s="19"/>
      <c r="O3961" s="73"/>
      <c r="P3961" s="82">
        <v>1</v>
      </c>
      <c r="Q3961" s="24">
        <v>1</v>
      </c>
      <c r="R3961" s="81">
        <f t="shared" si="242"/>
        <v>1</v>
      </c>
      <c r="S3961" s="87"/>
      <c r="T3961" s="19"/>
      <c r="U3961" s="25"/>
      <c r="V3961" s="25"/>
      <c r="W3961" s="81"/>
      <c r="X3961" s="91" t="e">
        <f ca="1">+VLOOKUP(#REF!,REFERENCIAS!$C:$D,2,0)*VLOOKUP(#REF!,PONDERADORES!A:P,IF(AND(INFORMACION!$T3961='REFERENCIAS RIESGO'!$C$36,INFORMACION!$F3961=REFERENCIAS!$C$24),16,IF(INFORMACION!$T3961='REFERENCIAS RIESGO'!$C$36,13,IF(INFORMACION!$F3961=REFERENCIAS!$C$24,10,7))),0)+VLOOKUP(K3961,REFERENCIAS!$C:$D,2,0)*VLOOKUP($K$2,PONDERADORES!A:P,IF(AND(INFORMACION!$T3961='REFERENCIAS RIESGO'!$C$36,INFORMACION!$F3961=REFERENCIAS!$C$24),16,IF(INFORMACION!$T3961='REFERENCIAS RIESGO'!$C$36,13,IF(INFORMACION!$F3961=REFERENCIAS!$C$24,10,7))),0)+VLOOKUP(L3961,REFERENCIAS!$C:$D,2,0)*VLOOKUP($L$2,PONDERADORES!A:P,IF(AND(INFORMACION!$T3961='REFERENCIAS RIESGO'!$C$36,INFORMACION!$F3961=REFERENCIAS!$C$24),16,IF(INFORMACION!$T3961='REFERENCIAS RIESGO'!$C$36,13,IF(INFORMACION!$F3961=REFERENCIAS!$C$24,10,7))),0)+VLOOKUP(F3961,REFERENCIAS!$C:$D,2,0)*VLOOKUP($F$2,PONDERADORES!A:P,IF(AND(INFORMACION!$T3961='REFERENCIAS RIESGO'!$C$36,INFORMACION!$F3961=REFERENCIAS!$C$24),16,IF(INFORMACION!$T3961='REFERENCIAS RIESGO'!$C$36,13,IF(INFORMACION!$F3961=REFERENCIAS!$C$24,10,7))),0)+VLOOKUP(T3961,REFERENCIAS!$C:$D,2,0)*VLOOKUP($T$2,PONDERADORES!A:P,IF(AND(INFORMACION!$T3961='REFERENCIAS RIESGO'!$C$36,INFORMACION!$F3961=REFERENCIAS!$C$24),16,IF(INFORMACION!$T3961='REFERENCIAS RIESGO'!$C$36,13,IF(INFORMACION!$F3961=REFERENCIAS!$C$24,10,7))),0)+VLOOKUP(IF(J3961&lt;=0.2,0.2,IF(AND(J3961&gt;0.2,J3961&lt;=0.4),0.4,IF(AND(J3961&gt;0.4,J3961&lt;=0.6),0.6,IF(AND(J3961&gt;0.6,J3961&lt;=0.8),0.8,IF(AND(J3961&gt;0.8,J3961&lt;=1),1))))),REFERENCIAS!$C:$D,2,0)*VLOOKUP($J$2,PONDERADORES!A:P,IF(AND(INFORMACION!$T3961='REFERENCIAS RIESGO'!$C$36,INFORMACION!$F3961=REFERENCIAS!$C$24),16,IF(INFORMACION!$T3961='REFERENCIAS RIESGO'!$C$36,13,IF(INFORMACION!$F3961=REFERENCIAS!$C$24,10,7))),0)</f>
        <v>#REF!</v>
      </c>
      <c r="Y3961" s="68">
        <f>+VLOOKUP(M3961,REFERENCIAS!$C:$D,2,0)*VLOOKUP($M$2,PONDERADORES!$A$7:$G$9,7,0)+VLOOKUP(N3961,REFERENCIAS!$C:$D,2,0)*VLOOKUP($N$2,PONDERADORES!$A$7:$G$9,7,0)+VLOOKUP(O3961,REFERENCIAS!$C:$D,2,0)*VLOOKUP($O$2,PONDERADORES!$A$7:$G$9,7,0)</f>
        <v>0.2</v>
      </c>
      <c r="Z3961" s="2">
        <f>+VLOOKUP(IF(R3961&lt;0.1,0,IF(AND(R3961&gt;=0.1,R3961&lt;0.2),0.1,IF(AND(R3961&gt;=0.2,R3961&lt;0.3),0.2,IF(R3961&gt;0.3,0.3,)))),REFERENCIAS!$C:$D,2,0)*VLOOKUP($R$2,PONDERADORES!$A$11:$G$11,7,0)</f>
        <v>15</v>
      </c>
      <c r="AA3961" s="92"/>
      <c r="AB3961" s="95" t="e">
        <f t="shared" ca="1" si="243"/>
        <v>#REF!</v>
      </c>
      <c r="AC3961" s="23" t="e">
        <f ca="1">IF(AB3961&gt;REFERENCIAS!$C$62,REFERENCIAS!$B$62,IF(AND(AB3961&gt;=REFERENCIAS!$C$63,AB3961&lt;REFERENCIAS!$D$63),REFERENCIAS!$B$63,IF(AND(AB3961&gt;REFERENCIAS!$C$64,AB3961&lt;=REFERENCIAS!$D$64),REFERENCIAS!$B$64,IF(AND(AB3961&gt;=REFERENCIAS!$C$65,AB3961&lt;REFERENCIAS!$D$65),REFERENCIAS!$B$65, "Revisar"))))</f>
        <v>#REF!</v>
      </c>
      <c r="AD3961" s="94" t="e">
        <f ca="1">VLOOKUP(AC3961,REFERENCIAS!$B$62:$G$65,4,FALSE)</f>
        <v>#REF!</v>
      </c>
    </row>
    <row r="3962" spans="1:30" ht="17.25" x14ac:dyDescent="0.25">
      <c r="A3962" s="74"/>
      <c r="B3962" s="19"/>
      <c r="C3962" s="19"/>
      <c r="D3962" s="50"/>
      <c r="E3962" s="73"/>
      <c r="F3962" s="74"/>
      <c r="G3962" s="9"/>
      <c r="H3962" s="48"/>
      <c r="I3962" s="49">
        <f t="shared" ca="1" si="244"/>
        <v>2022</v>
      </c>
      <c r="J3962" s="22">
        <f t="shared" ca="1" si="241"/>
        <v>1</v>
      </c>
      <c r="K3962" s="19"/>
      <c r="L3962" s="73"/>
      <c r="M3962" s="74"/>
      <c r="N3962" s="19"/>
      <c r="O3962" s="73"/>
      <c r="P3962" s="82">
        <v>1</v>
      </c>
      <c r="Q3962" s="24">
        <v>1</v>
      </c>
      <c r="R3962" s="81">
        <f t="shared" si="242"/>
        <v>1</v>
      </c>
      <c r="S3962" s="87"/>
      <c r="T3962" s="19"/>
      <c r="U3962" s="25"/>
      <c r="V3962" s="25"/>
      <c r="W3962" s="81"/>
      <c r="X3962" s="91" t="e">
        <f ca="1">+VLOOKUP(#REF!,REFERENCIAS!$C:$D,2,0)*VLOOKUP(#REF!,PONDERADORES!A:P,IF(AND(INFORMACION!$T3962='REFERENCIAS RIESGO'!$C$36,INFORMACION!$F3962=REFERENCIAS!$C$24),16,IF(INFORMACION!$T3962='REFERENCIAS RIESGO'!$C$36,13,IF(INFORMACION!$F3962=REFERENCIAS!$C$24,10,7))),0)+VLOOKUP(K3962,REFERENCIAS!$C:$D,2,0)*VLOOKUP($K$2,PONDERADORES!A:P,IF(AND(INFORMACION!$T3962='REFERENCIAS RIESGO'!$C$36,INFORMACION!$F3962=REFERENCIAS!$C$24),16,IF(INFORMACION!$T3962='REFERENCIAS RIESGO'!$C$36,13,IF(INFORMACION!$F3962=REFERENCIAS!$C$24,10,7))),0)+VLOOKUP(L3962,REFERENCIAS!$C:$D,2,0)*VLOOKUP($L$2,PONDERADORES!A:P,IF(AND(INFORMACION!$T3962='REFERENCIAS RIESGO'!$C$36,INFORMACION!$F3962=REFERENCIAS!$C$24),16,IF(INFORMACION!$T3962='REFERENCIAS RIESGO'!$C$36,13,IF(INFORMACION!$F3962=REFERENCIAS!$C$24,10,7))),0)+VLOOKUP(F3962,REFERENCIAS!$C:$D,2,0)*VLOOKUP($F$2,PONDERADORES!A:P,IF(AND(INFORMACION!$T3962='REFERENCIAS RIESGO'!$C$36,INFORMACION!$F3962=REFERENCIAS!$C$24),16,IF(INFORMACION!$T3962='REFERENCIAS RIESGO'!$C$36,13,IF(INFORMACION!$F3962=REFERENCIAS!$C$24,10,7))),0)+VLOOKUP(T3962,REFERENCIAS!$C:$D,2,0)*VLOOKUP($T$2,PONDERADORES!A:P,IF(AND(INFORMACION!$T3962='REFERENCIAS RIESGO'!$C$36,INFORMACION!$F3962=REFERENCIAS!$C$24),16,IF(INFORMACION!$T3962='REFERENCIAS RIESGO'!$C$36,13,IF(INFORMACION!$F3962=REFERENCIAS!$C$24,10,7))),0)+VLOOKUP(IF(J3962&lt;=0.2,0.2,IF(AND(J3962&gt;0.2,J3962&lt;=0.4),0.4,IF(AND(J3962&gt;0.4,J3962&lt;=0.6),0.6,IF(AND(J3962&gt;0.6,J3962&lt;=0.8),0.8,IF(AND(J3962&gt;0.8,J3962&lt;=1),1))))),REFERENCIAS!$C:$D,2,0)*VLOOKUP($J$2,PONDERADORES!A:P,IF(AND(INFORMACION!$T3962='REFERENCIAS RIESGO'!$C$36,INFORMACION!$F3962=REFERENCIAS!$C$24),16,IF(INFORMACION!$T3962='REFERENCIAS RIESGO'!$C$36,13,IF(INFORMACION!$F3962=REFERENCIAS!$C$24,10,7))),0)</f>
        <v>#REF!</v>
      </c>
      <c r="Y3962" s="68">
        <f>+VLOOKUP(M3962,REFERENCIAS!$C:$D,2,0)*VLOOKUP($M$2,PONDERADORES!$A$7:$G$9,7,0)+VLOOKUP(N3962,REFERENCIAS!$C:$D,2,0)*VLOOKUP($N$2,PONDERADORES!$A$7:$G$9,7,0)+VLOOKUP(O3962,REFERENCIAS!$C:$D,2,0)*VLOOKUP($O$2,PONDERADORES!$A$7:$G$9,7,0)</f>
        <v>0.2</v>
      </c>
      <c r="Z3962" s="2">
        <f>+VLOOKUP(IF(R3962&lt;0.1,0,IF(AND(R3962&gt;=0.1,R3962&lt;0.2),0.1,IF(AND(R3962&gt;=0.2,R3962&lt;0.3),0.2,IF(R3962&gt;0.3,0.3,)))),REFERENCIAS!$C:$D,2,0)*VLOOKUP($R$2,PONDERADORES!$A$11:$G$11,7,0)</f>
        <v>15</v>
      </c>
      <c r="AA3962" s="92"/>
      <c r="AB3962" s="95" t="e">
        <f t="shared" ca="1" si="243"/>
        <v>#REF!</v>
      </c>
      <c r="AC3962" s="23" t="e">
        <f ca="1">IF(AB3962&gt;REFERENCIAS!$C$62,REFERENCIAS!$B$62,IF(AND(AB3962&gt;=REFERENCIAS!$C$63,AB3962&lt;REFERENCIAS!$D$63),REFERENCIAS!$B$63,IF(AND(AB3962&gt;REFERENCIAS!$C$64,AB3962&lt;=REFERENCIAS!$D$64),REFERENCIAS!$B$64,IF(AND(AB3962&gt;=REFERENCIAS!$C$65,AB3962&lt;REFERENCIAS!$D$65),REFERENCIAS!$B$65, "Revisar"))))</f>
        <v>#REF!</v>
      </c>
      <c r="AD3962" s="94" t="e">
        <f ca="1">VLOOKUP(AC3962,REFERENCIAS!$B$62:$G$65,4,FALSE)</f>
        <v>#REF!</v>
      </c>
    </row>
    <row r="3963" spans="1:30" ht="17.25" x14ac:dyDescent="0.25">
      <c r="A3963" s="74"/>
      <c r="B3963" s="19"/>
      <c r="C3963" s="19"/>
      <c r="D3963" s="50"/>
      <c r="E3963" s="73"/>
      <c r="F3963" s="74"/>
      <c r="G3963" s="9"/>
      <c r="H3963" s="48"/>
      <c r="I3963" s="49">
        <f t="shared" ca="1" si="244"/>
        <v>2022</v>
      </c>
      <c r="J3963" s="22">
        <f t="shared" ca="1" si="241"/>
        <v>1</v>
      </c>
      <c r="K3963" s="19"/>
      <c r="L3963" s="73"/>
      <c r="M3963" s="74"/>
      <c r="N3963" s="19"/>
      <c r="O3963" s="73"/>
      <c r="P3963" s="82">
        <v>1</v>
      </c>
      <c r="Q3963" s="24">
        <v>1</v>
      </c>
      <c r="R3963" s="81">
        <f t="shared" si="242"/>
        <v>1</v>
      </c>
      <c r="S3963" s="87"/>
      <c r="T3963" s="19"/>
      <c r="U3963" s="25"/>
      <c r="V3963" s="25"/>
      <c r="W3963" s="81"/>
      <c r="X3963" s="91" t="e">
        <f ca="1">+VLOOKUP(#REF!,REFERENCIAS!$C:$D,2,0)*VLOOKUP(#REF!,PONDERADORES!A:P,IF(AND(INFORMACION!$T3963='REFERENCIAS RIESGO'!$C$36,INFORMACION!$F3963=REFERENCIAS!$C$24),16,IF(INFORMACION!$T3963='REFERENCIAS RIESGO'!$C$36,13,IF(INFORMACION!$F3963=REFERENCIAS!$C$24,10,7))),0)+VLOOKUP(K3963,REFERENCIAS!$C:$D,2,0)*VLOOKUP($K$2,PONDERADORES!A:P,IF(AND(INFORMACION!$T3963='REFERENCIAS RIESGO'!$C$36,INFORMACION!$F3963=REFERENCIAS!$C$24),16,IF(INFORMACION!$T3963='REFERENCIAS RIESGO'!$C$36,13,IF(INFORMACION!$F3963=REFERENCIAS!$C$24,10,7))),0)+VLOOKUP(L3963,REFERENCIAS!$C:$D,2,0)*VLOOKUP($L$2,PONDERADORES!A:P,IF(AND(INFORMACION!$T3963='REFERENCIAS RIESGO'!$C$36,INFORMACION!$F3963=REFERENCIAS!$C$24),16,IF(INFORMACION!$T3963='REFERENCIAS RIESGO'!$C$36,13,IF(INFORMACION!$F3963=REFERENCIAS!$C$24,10,7))),0)+VLOOKUP(F3963,REFERENCIAS!$C:$D,2,0)*VLOOKUP($F$2,PONDERADORES!A:P,IF(AND(INFORMACION!$T3963='REFERENCIAS RIESGO'!$C$36,INFORMACION!$F3963=REFERENCIAS!$C$24),16,IF(INFORMACION!$T3963='REFERENCIAS RIESGO'!$C$36,13,IF(INFORMACION!$F3963=REFERENCIAS!$C$24,10,7))),0)+VLOOKUP(T3963,REFERENCIAS!$C:$D,2,0)*VLOOKUP($T$2,PONDERADORES!A:P,IF(AND(INFORMACION!$T3963='REFERENCIAS RIESGO'!$C$36,INFORMACION!$F3963=REFERENCIAS!$C$24),16,IF(INFORMACION!$T3963='REFERENCIAS RIESGO'!$C$36,13,IF(INFORMACION!$F3963=REFERENCIAS!$C$24,10,7))),0)+VLOOKUP(IF(J3963&lt;=0.2,0.2,IF(AND(J3963&gt;0.2,J3963&lt;=0.4),0.4,IF(AND(J3963&gt;0.4,J3963&lt;=0.6),0.6,IF(AND(J3963&gt;0.6,J3963&lt;=0.8),0.8,IF(AND(J3963&gt;0.8,J3963&lt;=1),1))))),REFERENCIAS!$C:$D,2,0)*VLOOKUP($J$2,PONDERADORES!A:P,IF(AND(INFORMACION!$T3963='REFERENCIAS RIESGO'!$C$36,INFORMACION!$F3963=REFERENCIAS!$C$24),16,IF(INFORMACION!$T3963='REFERENCIAS RIESGO'!$C$36,13,IF(INFORMACION!$F3963=REFERENCIAS!$C$24,10,7))),0)</f>
        <v>#REF!</v>
      </c>
      <c r="Y3963" s="68">
        <f>+VLOOKUP(M3963,REFERENCIAS!$C:$D,2,0)*VLOOKUP($M$2,PONDERADORES!$A$7:$G$9,7,0)+VLOOKUP(N3963,REFERENCIAS!$C:$D,2,0)*VLOOKUP($N$2,PONDERADORES!$A$7:$G$9,7,0)+VLOOKUP(O3963,REFERENCIAS!$C:$D,2,0)*VLOOKUP($O$2,PONDERADORES!$A$7:$G$9,7,0)</f>
        <v>0.2</v>
      </c>
      <c r="Z3963" s="2">
        <f>+VLOOKUP(IF(R3963&lt;0.1,0,IF(AND(R3963&gt;=0.1,R3963&lt;0.2),0.1,IF(AND(R3963&gt;=0.2,R3963&lt;0.3),0.2,IF(R3963&gt;0.3,0.3,)))),REFERENCIAS!$C:$D,2,0)*VLOOKUP($R$2,PONDERADORES!$A$11:$G$11,7,0)</f>
        <v>15</v>
      </c>
      <c r="AA3963" s="92"/>
      <c r="AB3963" s="95" t="e">
        <f t="shared" ca="1" si="243"/>
        <v>#REF!</v>
      </c>
      <c r="AC3963" s="23" t="e">
        <f ca="1">IF(AB3963&gt;REFERENCIAS!$C$62,REFERENCIAS!$B$62,IF(AND(AB3963&gt;=REFERENCIAS!$C$63,AB3963&lt;REFERENCIAS!$D$63),REFERENCIAS!$B$63,IF(AND(AB3963&gt;REFERENCIAS!$C$64,AB3963&lt;=REFERENCIAS!$D$64),REFERENCIAS!$B$64,IF(AND(AB3963&gt;=REFERENCIAS!$C$65,AB3963&lt;REFERENCIAS!$D$65),REFERENCIAS!$B$65, "Revisar"))))</f>
        <v>#REF!</v>
      </c>
      <c r="AD3963" s="94" t="e">
        <f ca="1">VLOOKUP(AC3963,REFERENCIAS!$B$62:$G$65,4,FALSE)</f>
        <v>#REF!</v>
      </c>
    </row>
    <row r="3964" spans="1:30" ht="17.25" x14ac:dyDescent="0.25">
      <c r="A3964" s="74"/>
      <c r="B3964" s="19"/>
      <c r="C3964" s="19"/>
      <c r="D3964" s="50"/>
      <c r="E3964" s="73"/>
      <c r="F3964" s="74"/>
      <c r="G3964" s="9"/>
      <c r="H3964" s="48"/>
      <c r="I3964" s="49">
        <f t="shared" ca="1" si="244"/>
        <v>2022</v>
      </c>
      <c r="J3964" s="22">
        <f t="shared" ca="1" si="241"/>
        <v>1</v>
      </c>
      <c r="K3964" s="19"/>
      <c r="L3964" s="73"/>
      <c r="M3964" s="74"/>
      <c r="N3964" s="19"/>
      <c r="O3964" s="73"/>
      <c r="P3964" s="82">
        <v>1</v>
      </c>
      <c r="Q3964" s="24">
        <v>1</v>
      </c>
      <c r="R3964" s="81">
        <f t="shared" si="242"/>
        <v>1</v>
      </c>
      <c r="S3964" s="87"/>
      <c r="T3964" s="19"/>
      <c r="U3964" s="25"/>
      <c r="V3964" s="25"/>
      <c r="W3964" s="81"/>
      <c r="X3964" s="91" t="e">
        <f ca="1">+VLOOKUP(#REF!,REFERENCIAS!$C:$D,2,0)*VLOOKUP(#REF!,PONDERADORES!A:P,IF(AND(INFORMACION!$T3964='REFERENCIAS RIESGO'!$C$36,INFORMACION!$F3964=REFERENCIAS!$C$24),16,IF(INFORMACION!$T3964='REFERENCIAS RIESGO'!$C$36,13,IF(INFORMACION!$F3964=REFERENCIAS!$C$24,10,7))),0)+VLOOKUP(K3964,REFERENCIAS!$C:$D,2,0)*VLOOKUP($K$2,PONDERADORES!A:P,IF(AND(INFORMACION!$T3964='REFERENCIAS RIESGO'!$C$36,INFORMACION!$F3964=REFERENCIAS!$C$24),16,IF(INFORMACION!$T3964='REFERENCIAS RIESGO'!$C$36,13,IF(INFORMACION!$F3964=REFERENCIAS!$C$24,10,7))),0)+VLOOKUP(L3964,REFERENCIAS!$C:$D,2,0)*VLOOKUP($L$2,PONDERADORES!A:P,IF(AND(INFORMACION!$T3964='REFERENCIAS RIESGO'!$C$36,INFORMACION!$F3964=REFERENCIAS!$C$24),16,IF(INFORMACION!$T3964='REFERENCIAS RIESGO'!$C$36,13,IF(INFORMACION!$F3964=REFERENCIAS!$C$24,10,7))),0)+VLOOKUP(F3964,REFERENCIAS!$C:$D,2,0)*VLOOKUP($F$2,PONDERADORES!A:P,IF(AND(INFORMACION!$T3964='REFERENCIAS RIESGO'!$C$36,INFORMACION!$F3964=REFERENCIAS!$C$24),16,IF(INFORMACION!$T3964='REFERENCIAS RIESGO'!$C$36,13,IF(INFORMACION!$F3964=REFERENCIAS!$C$24,10,7))),0)+VLOOKUP(T3964,REFERENCIAS!$C:$D,2,0)*VLOOKUP($T$2,PONDERADORES!A:P,IF(AND(INFORMACION!$T3964='REFERENCIAS RIESGO'!$C$36,INFORMACION!$F3964=REFERENCIAS!$C$24),16,IF(INFORMACION!$T3964='REFERENCIAS RIESGO'!$C$36,13,IF(INFORMACION!$F3964=REFERENCIAS!$C$24,10,7))),0)+VLOOKUP(IF(J3964&lt;=0.2,0.2,IF(AND(J3964&gt;0.2,J3964&lt;=0.4),0.4,IF(AND(J3964&gt;0.4,J3964&lt;=0.6),0.6,IF(AND(J3964&gt;0.6,J3964&lt;=0.8),0.8,IF(AND(J3964&gt;0.8,J3964&lt;=1),1))))),REFERENCIAS!$C:$D,2,0)*VLOOKUP($J$2,PONDERADORES!A:P,IF(AND(INFORMACION!$T3964='REFERENCIAS RIESGO'!$C$36,INFORMACION!$F3964=REFERENCIAS!$C$24),16,IF(INFORMACION!$T3964='REFERENCIAS RIESGO'!$C$36,13,IF(INFORMACION!$F3964=REFERENCIAS!$C$24,10,7))),0)</f>
        <v>#REF!</v>
      </c>
      <c r="Y3964" s="68">
        <f>+VLOOKUP(M3964,REFERENCIAS!$C:$D,2,0)*VLOOKUP($M$2,PONDERADORES!$A$7:$G$9,7,0)+VLOOKUP(N3964,REFERENCIAS!$C:$D,2,0)*VLOOKUP($N$2,PONDERADORES!$A$7:$G$9,7,0)+VLOOKUP(O3964,REFERENCIAS!$C:$D,2,0)*VLOOKUP($O$2,PONDERADORES!$A$7:$G$9,7,0)</f>
        <v>0.2</v>
      </c>
      <c r="Z3964" s="2">
        <f>+VLOOKUP(IF(R3964&lt;0.1,0,IF(AND(R3964&gt;=0.1,R3964&lt;0.2),0.1,IF(AND(R3964&gt;=0.2,R3964&lt;0.3),0.2,IF(R3964&gt;0.3,0.3,)))),REFERENCIAS!$C:$D,2,0)*VLOOKUP($R$2,PONDERADORES!$A$11:$G$11,7,0)</f>
        <v>15</v>
      </c>
      <c r="AA3964" s="92"/>
      <c r="AB3964" s="95" t="e">
        <f t="shared" ca="1" si="243"/>
        <v>#REF!</v>
      </c>
      <c r="AC3964" s="23" t="e">
        <f ca="1">IF(AB3964&gt;REFERENCIAS!$C$62,REFERENCIAS!$B$62,IF(AND(AB3964&gt;=REFERENCIAS!$C$63,AB3964&lt;REFERENCIAS!$D$63),REFERENCIAS!$B$63,IF(AND(AB3964&gt;REFERENCIAS!$C$64,AB3964&lt;=REFERENCIAS!$D$64),REFERENCIAS!$B$64,IF(AND(AB3964&gt;=REFERENCIAS!$C$65,AB3964&lt;REFERENCIAS!$D$65),REFERENCIAS!$B$65, "Revisar"))))</f>
        <v>#REF!</v>
      </c>
      <c r="AD3964" s="94" t="e">
        <f ca="1">VLOOKUP(AC3964,REFERENCIAS!$B$62:$G$65,4,FALSE)</f>
        <v>#REF!</v>
      </c>
    </row>
    <row r="3965" spans="1:30" ht="17.25" x14ac:dyDescent="0.25">
      <c r="A3965" s="74"/>
      <c r="B3965" s="19"/>
      <c r="C3965" s="19"/>
      <c r="D3965" s="50"/>
      <c r="E3965" s="73"/>
      <c r="F3965" s="74"/>
      <c r="G3965" s="9"/>
      <c r="H3965" s="48"/>
      <c r="I3965" s="49">
        <f t="shared" ca="1" si="244"/>
        <v>2022</v>
      </c>
      <c r="J3965" s="22">
        <f t="shared" ca="1" si="241"/>
        <v>1</v>
      </c>
      <c r="K3965" s="19"/>
      <c r="L3965" s="73"/>
      <c r="M3965" s="74"/>
      <c r="N3965" s="19"/>
      <c r="O3965" s="73"/>
      <c r="P3965" s="82">
        <v>1</v>
      </c>
      <c r="Q3965" s="24">
        <v>1</v>
      </c>
      <c r="R3965" s="81">
        <f t="shared" si="242"/>
        <v>1</v>
      </c>
      <c r="S3965" s="87"/>
      <c r="T3965" s="19"/>
      <c r="U3965" s="25"/>
      <c r="V3965" s="25"/>
      <c r="W3965" s="81"/>
      <c r="X3965" s="91" t="e">
        <f ca="1">+VLOOKUP(#REF!,REFERENCIAS!$C:$D,2,0)*VLOOKUP(#REF!,PONDERADORES!A:P,IF(AND(INFORMACION!$T3965='REFERENCIAS RIESGO'!$C$36,INFORMACION!$F3965=REFERENCIAS!$C$24),16,IF(INFORMACION!$T3965='REFERENCIAS RIESGO'!$C$36,13,IF(INFORMACION!$F3965=REFERENCIAS!$C$24,10,7))),0)+VLOOKUP(K3965,REFERENCIAS!$C:$D,2,0)*VLOOKUP($K$2,PONDERADORES!A:P,IF(AND(INFORMACION!$T3965='REFERENCIAS RIESGO'!$C$36,INFORMACION!$F3965=REFERENCIAS!$C$24),16,IF(INFORMACION!$T3965='REFERENCIAS RIESGO'!$C$36,13,IF(INFORMACION!$F3965=REFERENCIAS!$C$24,10,7))),0)+VLOOKUP(L3965,REFERENCIAS!$C:$D,2,0)*VLOOKUP($L$2,PONDERADORES!A:P,IF(AND(INFORMACION!$T3965='REFERENCIAS RIESGO'!$C$36,INFORMACION!$F3965=REFERENCIAS!$C$24),16,IF(INFORMACION!$T3965='REFERENCIAS RIESGO'!$C$36,13,IF(INFORMACION!$F3965=REFERENCIAS!$C$24,10,7))),0)+VLOOKUP(F3965,REFERENCIAS!$C:$D,2,0)*VLOOKUP($F$2,PONDERADORES!A:P,IF(AND(INFORMACION!$T3965='REFERENCIAS RIESGO'!$C$36,INFORMACION!$F3965=REFERENCIAS!$C$24),16,IF(INFORMACION!$T3965='REFERENCIAS RIESGO'!$C$36,13,IF(INFORMACION!$F3965=REFERENCIAS!$C$24,10,7))),0)+VLOOKUP(T3965,REFERENCIAS!$C:$D,2,0)*VLOOKUP($T$2,PONDERADORES!A:P,IF(AND(INFORMACION!$T3965='REFERENCIAS RIESGO'!$C$36,INFORMACION!$F3965=REFERENCIAS!$C$24),16,IF(INFORMACION!$T3965='REFERENCIAS RIESGO'!$C$36,13,IF(INFORMACION!$F3965=REFERENCIAS!$C$24,10,7))),0)+VLOOKUP(IF(J3965&lt;=0.2,0.2,IF(AND(J3965&gt;0.2,J3965&lt;=0.4),0.4,IF(AND(J3965&gt;0.4,J3965&lt;=0.6),0.6,IF(AND(J3965&gt;0.6,J3965&lt;=0.8),0.8,IF(AND(J3965&gt;0.8,J3965&lt;=1),1))))),REFERENCIAS!$C:$D,2,0)*VLOOKUP($J$2,PONDERADORES!A:P,IF(AND(INFORMACION!$T3965='REFERENCIAS RIESGO'!$C$36,INFORMACION!$F3965=REFERENCIAS!$C$24),16,IF(INFORMACION!$T3965='REFERENCIAS RIESGO'!$C$36,13,IF(INFORMACION!$F3965=REFERENCIAS!$C$24,10,7))),0)</f>
        <v>#REF!</v>
      </c>
      <c r="Y3965" s="68">
        <f>+VLOOKUP(M3965,REFERENCIAS!$C:$D,2,0)*VLOOKUP($M$2,PONDERADORES!$A$7:$G$9,7,0)+VLOOKUP(N3965,REFERENCIAS!$C:$D,2,0)*VLOOKUP($N$2,PONDERADORES!$A$7:$G$9,7,0)+VLOOKUP(O3965,REFERENCIAS!$C:$D,2,0)*VLOOKUP($O$2,PONDERADORES!$A$7:$G$9,7,0)</f>
        <v>0.2</v>
      </c>
      <c r="Z3965" s="2">
        <f>+VLOOKUP(IF(R3965&lt;0.1,0,IF(AND(R3965&gt;=0.1,R3965&lt;0.2),0.1,IF(AND(R3965&gt;=0.2,R3965&lt;0.3),0.2,IF(R3965&gt;0.3,0.3,)))),REFERENCIAS!$C:$D,2,0)*VLOOKUP($R$2,PONDERADORES!$A$11:$G$11,7,0)</f>
        <v>15</v>
      </c>
      <c r="AA3965" s="92"/>
      <c r="AB3965" s="95" t="e">
        <f t="shared" ca="1" si="243"/>
        <v>#REF!</v>
      </c>
      <c r="AC3965" s="23" t="e">
        <f ca="1">IF(AB3965&gt;REFERENCIAS!$C$62,REFERENCIAS!$B$62,IF(AND(AB3965&gt;=REFERENCIAS!$C$63,AB3965&lt;REFERENCIAS!$D$63),REFERENCIAS!$B$63,IF(AND(AB3965&gt;REFERENCIAS!$C$64,AB3965&lt;=REFERENCIAS!$D$64),REFERENCIAS!$B$64,IF(AND(AB3965&gt;=REFERENCIAS!$C$65,AB3965&lt;REFERENCIAS!$D$65),REFERENCIAS!$B$65, "Revisar"))))</f>
        <v>#REF!</v>
      </c>
      <c r="AD3965" s="94" t="e">
        <f ca="1">VLOOKUP(AC3965,REFERENCIAS!$B$62:$G$65,4,FALSE)</f>
        <v>#REF!</v>
      </c>
    </row>
    <row r="3966" spans="1:30" ht="17.25" x14ac:dyDescent="0.25">
      <c r="A3966" s="74"/>
      <c r="B3966" s="19"/>
      <c r="C3966" s="19"/>
      <c r="D3966" s="50"/>
      <c r="E3966" s="73"/>
      <c r="F3966" s="74"/>
      <c r="G3966" s="9"/>
      <c r="H3966" s="48"/>
      <c r="I3966" s="49">
        <f t="shared" ca="1" si="244"/>
        <v>2022</v>
      </c>
      <c r="J3966" s="22">
        <f t="shared" ca="1" si="241"/>
        <v>1</v>
      </c>
      <c r="K3966" s="19"/>
      <c r="L3966" s="73"/>
      <c r="M3966" s="74"/>
      <c r="N3966" s="19"/>
      <c r="O3966" s="73"/>
      <c r="P3966" s="82">
        <v>1</v>
      </c>
      <c r="Q3966" s="24">
        <v>1</v>
      </c>
      <c r="R3966" s="81">
        <f t="shared" si="242"/>
        <v>1</v>
      </c>
      <c r="S3966" s="87"/>
      <c r="T3966" s="19"/>
      <c r="U3966" s="25"/>
      <c r="V3966" s="25"/>
      <c r="W3966" s="81"/>
      <c r="X3966" s="91" t="e">
        <f ca="1">+VLOOKUP(#REF!,REFERENCIAS!$C:$D,2,0)*VLOOKUP(#REF!,PONDERADORES!A:P,IF(AND(INFORMACION!$T3966='REFERENCIAS RIESGO'!$C$36,INFORMACION!$F3966=REFERENCIAS!$C$24),16,IF(INFORMACION!$T3966='REFERENCIAS RIESGO'!$C$36,13,IF(INFORMACION!$F3966=REFERENCIAS!$C$24,10,7))),0)+VLOOKUP(K3966,REFERENCIAS!$C:$D,2,0)*VLOOKUP($K$2,PONDERADORES!A:P,IF(AND(INFORMACION!$T3966='REFERENCIAS RIESGO'!$C$36,INFORMACION!$F3966=REFERENCIAS!$C$24),16,IF(INFORMACION!$T3966='REFERENCIAS RIESGO'!$C$36,13,IF(INFORMACION!$F3966=REFERENCIAS!$C$24,10,7))),0)+VLOOKUP(L3966,REFERENCIAS!$C:$D,2,0)*VLOOKUP($L$2,PONDERADORES!A:P,IF(AND(INFORMACION!$T3966='REFERENCIAS RIESGO'!$C$36,INFORMACION!$F3966=REFERENCIAS!$C$24),16,IF(INFORMACION!$T3966='REFERENCIAS RIESGO'!$C$36,13,IF(INFORMACION!$F3966=REFERENCIAS!$C$24,10,7))),0)+VLOOKUP(F3966,REFERENCIAS!$C:$D,2,0)*VLOOKUP($F$2,PONDERADORES!A:P,IF(AND(INFORMACION!$T3966='REFERENCIAS RIESGO'!$C$36,INFORMACION!$F3966=REFERENCIAS!$C$24),16,IF(INFORMACION!$T3966='REFERENCIAS RIESGO'!$C$36,13,IF(INFORMACION!$F3966=REFERENCIAS!$C$24,10,7))),0)+VLOOKUP(T3966,REFERENCIAS!$C:$D,2,0)*VLOOKUP($T$2,PONDERADORES!A:P,IF(AND(INFORMACION!$T3966='REFERENCIAS RIESGO'!$C$36,INFORMACION!$F3966=REFERENCIAS!$C$24),16,IF(INFORMACION!$T3966='REFERENCIAS RIESGO'!$C$36,13,IF(INFORMACION!$F3966=REFERENCIAS!$C$24,10,7))),0)+VLOOKUP(IF(J3966&lt;=0.2,0.2,IF(AND(J3966&gt;0.2,J3966&lt;=0.4),0.4,IF(AND(J3966&gt;0.4,J3966&lt;=0.6),0.6,IF(AND(J3966&gt;0.6,J3966&lt;=0.8),0.8,IF(AND(J3966&gt;0.8,J3966&lt;=1),1))))),REFERENCIAS!$C:$D,2,0)*VLOOKUP($J$2,PONDERADORES!A:P,IF(AND(INFORMACION!$T3966='REFERENCIAS RIESGO'!$C$36,INFORMACION!$F3966=REFERENCIAS!$C$24),16,IF(INFORMACION!$T3966='REFERENCIAS RIESGO'!$C$36,13,IF(INFORMACION!$F3966=REFERENCIAS!$C$24,10,7))),0)</f>
        <v>#REF!</v>
      </c>
      <c r="Y3966" s="68">
        <f>+VLOOKUP(M3966,REFERENCIAS!$C:$D,2,0)*VLOOKUP($M$2,PONDERADORES!$A$7:$G$9,7,0)+VLOOKUP(N3966,REFERENCIAS!$C:$D,2,0)*VLOOKUP($N$2,PONDERADORES!$A$7:$G$9,7,0)+VLOOKUP(O3966,REFERENCIAS!$C:$D,2,0)*VLOOKUP($O$2,PONDERADORES!$A$7:$G$9,7,0)</f>
        <v>0.2</v>
      </c>
      <c r="Z3966" s="2">
        <f>+VLOOKUP(IF(R3966&lt;0.1,0,IF(AND(R3966&gt;=0.1,R3966&lt;0.2),0.1,IF(AND(R3966&gt;=0.2,R3966&lt;0.3),0.2,IF(R3966&gt;0.3,0.3,)))),REFERENCIAS!$C:$D,2,0)*VLOOKUP($R$2,PONDERADORES!$A$11:$G$11,7,0)</f>
        <v>15</v>
      </c>
      <c r="AA3966" s="92"/>
      <c r="AB3966" s="95" t="e">
        <f t="shared" ca="1" si="243"/>
        <v>#REF!</v>
      </c>
      <c r="AC3966" s="23" t="e">
        <f ca="1">IF(AB3966&gt;REFERENCIAS!$C$62,REFERENCIAS!$B$62,IF(AND(AB3966&gt;=REFERENCIAS!$C$63,AB3966&lt;REFERENCIAS!$D$63),REFERENCIAS!$B$63,IF(AND(AB3966&gt;REFERENCIAS!$C$64,AB3966&lt;=REFERENCIAS!$D$64),REFERENCIAS!$B$64,IF(AND(AB3966&gt;=REFERENCIAS!$C$65,AB3966&lt;REFERENCIAS!$D$65),REFERENCIAS!$B$65, "Revisar"))))</f>
        <v>#REF!</v>
      </c>
      <c r="AD3966" s="94" t="e">
        <f ca="1">VLOOKUP(AC3966,REFERENCIAS!$B$62:$G$65,4,FALSE)</f>
        <v>#REF!</v>
      </c>
    </row>
    <row r="3967" spans="1:30" ht="17.25" x14ac:dyDescent="0.25">
      <c r="A3967" s="74"/>
      <c r="B3967" s="19"/>
      <c r="C3967" s="19"/>
      <c r="D3967" s="50"/>
      <c r="E3967" s="73"/>
      <c r="F3967" s="74"/>
      <c r="G3967" s="9"/>
      <c r="H3967" s="48"/>
      <c r="I3967" s="49">
        <f t="shared" ca="1" si="244"/>
        <v>2022</v>
      </c>
      <c r="J3967" s="22">
        <f t="shared" ca="1" si="241"/>
        <v>1</v>
      </c>
      <c r="K3967" s="19"/>
      <c r="L3967" s="73"/>
      <c r="M3967" s="74"/>
      <c r="N3967" s="19"/>
      <c r="O3967" s="73"/>
      <c r="P3967" s="82">
        <v>1</v>
      </c>
      <c r="Q3967" s="24">
        <v>1</v>
      </c>
      <c r="R3967" s="81">
        <f t="shared" si="242"/>
        <v>1</v>
      </c>
      <c r="S3967" s="87"/>
      <c r="T3967" s="19"/>
      <c r="U3967" s="25"/>
      <c r="V3967" s="25"/>
      <c r="W3967" s="81"/>
      <c r="X3967" s="91" t="e">
        <f ca="1">+VLOOKUP(#REF!,REFERENCIAS!$C:$D,2,0)*VLOOKUP(#REF!,PONDERADORES!A:P,IF(AND(INFORMACION!$T3967='REFERENCIAS RIESGO'!$C$36,INFORMACION!$F3967=REFERENCIAS!$C$24),16,IF(INFORMACION!$T3967='REFERENCIAS RIESGO'!$C$36,13,IF(INFORMACION!$F3967=REFERENCIAS!$C$24,10,7))),0)+VLOOKUP(K3967,REFERENCIAS!$C:$D,2,0)*VLOOKUP($K$2,PONDERADORES!A:P,IF(AND(INFORMACION!$T3967='REFERENCIAS RIESGO'!$C$36,INFORMACION!$F3967=REFERENCIAS!$C$24),16,IF(INFORMACION!$T3967='REFERENCIAS RIESGO'!$C$36,13,IF(INFORMACION!$F3967=REFERENCIAS!$C$24,10,7))),0)+VLOOKUP(L3967,REFERENCIAS!$C:$D,2,0)*VLOOKUP($L$2,PONDERADORES!A:P,IF(AND(INFORMACION!$T3967='REFERENCIAS RIESGO'!$C$36,INFORMACION!$F3967=REFERENCIAS!$C$24),16,IF(INFORMACION!$T3967='REFERENCIAS RIESGO'!$C$36,13,IF(INFORMACION!$F3967=REFERENCIAS!$C$24,10,7))),0)+VLOOKUP(F3967,REFERENCIAS!$C:$D,2,0)*VLOOKUP($F$2,PONDERADORES!A:P,IF(AND(INFORMACION!$T3967='REFERENCIAS RIESGO'!$C$36,INFORMACION!$F3967=REFERENCIAS!$C$24),16,IF(INFORMACION!$T3967='REFERENCIAS RIESGO'!$C$36,13,IF(INFORMACION!$F3967=REFERENCIAS!$C$24,10,7))),0)+VLOOKUP(T3967,REFERENCIAS!$C:$D,2,0)*VLOOKUP($T$2,PONDERADORES!A:P,IF(AND(INFORMACION!$T3967='REFERENCIAS RIESGO'!$C$36,INFORMACION!$F3967=REFERENCIAS!$C$24),16,IF(INFORMACION!$T3967='REFERENCIAS RIESGO'!$C$36,13,IF(INFORMACION!$F3967=REFERENCIAS!$C$24,10,7))),0)+VLOOKUP(IF(J3967&lt;=0.2,0.2,IF(AND(J3967&gt;0.2,J3967&lt;=0.4),0.4,IF(AND(J3967&gt;0.4,J3967&lt;=0.6),0.6,IF(AND(J3967&gt;0.6,J3967&lt;=0.8),0.8,IF(AND(J3967&gt;0.8,J3967&lt;=1),1))))),REFERENCIAS!$C:$D,2,0)*VLOOKUP($J$2,PONDERADORES!A:P,IF(AND(INFORMACION!$T3967='REFERENCIAS RIESGO'!$C$36,INFORMACION!$F3967=REFERENCIAS!$C$24),16,IF(INFORMACION!$T3967='REFERENCIAS RIESGO'!$C$36,13,IF(INFORMACION!$F3967=REFERENCIAS!$C$24,10,7))),0)</f>
        <v>#REF!</v>
      </c>
      <c r="Y3967" s="68">
        <f>+VLOOKUP(M3967,REFERENCIAS!$C:$D,2,0)*VLOOKUP($M$2,PONDERADORES!$A$7:$G$9,7,0)+VLOOKUP(N3967,REFERENCIAS!$C:$D,2,0)*VLOOKUP($N$2,PONDERADORES!$A$7:$G$9,7,0)+VLOOKUP(O3967,REFERENCIAS!$C:$D,2,0)*VLOOKUP($O$2,PONDERADORES!$A$7:$G$9,7,0)</f>
        <v>0.2</v>
      </c>
      <c r="Z3967" s="2">
        <f>+VLOOKUP(IF(R3967&lt;0.1,0,IF(AND(R3967&gt;=0.1,R3967&lt;0.2),0.1,IF(AND(R3967&gt;=0.2,R3967&lt;0.3),0.2,IF(R3967&gt;0.3,0.3,)))),REFERENCIAS!$C:$D,2,0)*VLOOKUP($R$2,PONDERADORES!$A$11:$G$11,7,0)</f>
        <v>15</v>
      </c>
      <c r="AA3967" s="92"/>
      <c r="AB3967" s="95" t="e">
        <f t="shared" ca="1" si="243"/>
        <v>#REF!</v>
      </c>
      <c r="AC3967" s="23" t="e">
        <f ca="1">IF(AB3967&gt;REFERENCIAS!$C$62,REFERENCIAS!$B$62,IF(AND(AB3967&gt;=REFERENCIAS!$C$63,AB3967&lt;REFERENCIAS!$D$63),REFERENCIAS!$B$63,IF(AND(AB3967&gt;REFERENCIAS!$C$64,AB3967&lt;=REFERENCIAS!$D$64),REFERENCIAS!$B$64,IF(AND(AB3967&gt;=REFERENCIAS!$C$65,AB3967&lt;REFERENCIAS!$D$65),REFERENCIAS!$B$65, "Revisar"))))</f>
        <v>#REF!</v>
      </c>
      <c r="AD3967" s="94" t="e">
        <f ca="1">VLOOKUP(AC3967,REFERENCIAS!$B$62:$G$65,4,FALSE)</f>
        <v>#REF!</v>
      </c>
    </row>
    <row r="3968" spans="1:30" ht="17.25" x14ac:dyDescent="0.25">
      <c r="A3968" s="74"/>
      <c r="B3968" s="19"/>
      <c r="C3968" s="19"/>
      <c r="D3968" s="50"/>
      <c r="E3968" s="73"/>
      <c r="F3968" s="74"/>
      <c r="G3968" s="9"/>
      <c r="H3968" s="48"/>
      <c r="I3968" s="49">
        <f t="shared" ca="1" si="244"/>
        <v>2022</v>
      </c>
      <c r="J3968" s="22">
        <f t="shared" ca="1" si="241"/>
        <v>1</v>
      </c>
      <c r="K3968" s="19"/>
      <c r="L3968" s="73"/>
      <c r="M3968" s="74"/>
      <c r="N3968" s="19"/>
      <c r="O3968" s="73"/>
      <c r="P3968" s="82">
        <v>1</v>
      </c>
      <c r="Q3968" s="24">
        <v>1</v>
      </c>
      <c r="R3968" s="81">
        <f t="shared" si="242"/>
        <v>1</v>
      </c>
      <c r="S3968" s="87"/>
      <c r="T3968" s="19"/>
      <c r="U3968" s="25"/>
      <c r="V3968" s="25"/>
      <c r="W3968" s="81"/>
      <c r="X3968" s="91" t="e">
        <f ca="1">+VLOOKUP(#REF!,REFERENCIAS!$C:$D,2,0)*VLOOKUP(#REF!,PONDERADORES!A:P,IF(AND(INFORMACION!$T3968='REFERENCIAS RIESGO'!$C$36,INFORMACION!$F3968=REFERENCIAS!$C$24),16,IF(INFORMACION!$T3968='REFERENCIAS RIESGO'!$C$36,13,IF(INFORMACION!$F3968=REFERENCIAS!$C$24,10,7))),0)+VLOOKUP(K3968,REFERENCIAS!$C:$D,2,0)*VLOOKUP($K$2,PONDERADORES!A:P,IF(AND(INFORMACION!$T3968='REFERENCIAS RIESGO'!$C$36,INFORMACION!$F3968=REFERENCIAS!$C$24),16,IF(INFORMACION!$T3968='REFERENCIAS RIESGO'!$C$36,13,IF(INFORMACION!$F3968=REFERENCIAS!$C$24,10,7))),0)+VLOOKUP(L3968,REFERENCIAS!$C:$D,2,0)*VLOOKUP($L$2,PONDERADORES!A:P,IF(AND(INFORMACION!$T3968='REFERENCIAS RIESGO'!$C$36,INFORMACION!$F3968=REFERENCIAS!$C$24),16,IF(INFORMACION!$T3968='REFERENCIAS RIESGO'!$C$36,13,IF(INFORMACION!$F3968=REFERENCIAS!$C$24,10,7))),0)+VLOOKUP(F3968,REFERENCIAS!$C:$D,2,0)*VLOOKUP($F$2,PONDERADORES!A:P,IF(AND(INFORMACION!$T3968='REFERENCIAS RIESGO'!$C$36,INFORMACION!$F3968=REFERENCIAS!$C$24),16,IF(INFORMACION!$T3968='REFERENCIAS RIESGO'!$C$36,13,IF(INFORMACION!$F3968=REFERENCIAS!$C$24,10,7))),0)+VLOOKUP(T3968,REFERENCIAS!$C:$D,2,0)*VLOOKUP($T$2,PONDERADORES!A:P,IF(AND(INFORMACION!$T3968='REFERENCIAS RIESGO'!$C$36,INFORMACION!$F3968=REFERENCIAS!$C$24),16,IF(INFORMACION!$T3968='REFERENCIAS RIESGO'!$C$36,13,IF(INFORMACION!$F3968=REFERENCIAS!$C$24,10,7))),0)+VLOOKUP(IF(J3968&lt;=0.2,0.2,IF(AND(J3968&gt;0.2,J3968&lt;=0.4),0.4,IF(AND(J3968&gt;0.4,J3968&lt;=0.6),0.6,IF(AND(J3968&gt;0.6,J3968&lt;=0.8),0.8,IF(AND(J3968&gt;0.8,J3968&lt;=1),1))))),REFERENCIAS!$C:$D,2,0)*VLOOKUP($J$2,PONDERADORES!A:P,IF(AND(INFORMACION!$T3968='REFERENCIAS RIESGO'!$C$36,INFORMACION!$F3968=REFERENCIAS!$C$24),16,IF(INFORMACION!$T3968='REFERENCIAS RIESGO'!$C$36,13,IF(INFORMACION!$F3968=REFERENCIAS!$C$24,10,7))),0)</f>
        <v>#REF!</v>
      </c>
      <c r="Y3968" s="68">
        <f>+VLOOKUP(M3968,REFERENCIAS!$C:$D,2,0)*VLOOKUP($M$2,PONDERADORES!$A$7:$G$9,7,0)+VLOOKUP(N3968,REFERENCIAS!$C:$D,2,0)*VLOOKUP($N$2,PONDERADORES!$A$7:$G$9,7,0)+VLOOKUP(O3968,REFERENCIAS!$C:$D,2,0)*VLOOKUP($O$2,PONDERADORES!$A$7:$G$9,7,0)</f>
        <v>0.2</v>
      </c>
      <c r="Z3968" s="2">
        <f>+VLOOKUP(IF(R3968&lt;0.1,0,IF(AND(R3968&gt;=0.1,R3968&lt;0.2),0.1,IF(AND(R3968&gt;=0.2,R3968&lt;0.3),0.2,IF(R3968&gt;0.3,0.3,)))),REFERENCIAS!$C:$D,2,0)*VLOOKUP($R$2,PONDERADORES!$A$11:$G$11,7,0)</f>
        <v>15</v>
      </c>
      <c r="AA3968" s="92"/>
      <c r="AB3968" s="95" t="e">
        <f t="shared" ca="1" si="243"/>
        <v>#REF!</v>
      </c>
      <c r="AC3968" s="23" t="e">
        <f ca="1">IF(AB3968&gt;REFERENCIAS!$C$62,REFERENCIAS!$B$62,IF(AND(AB3968&gt;=REFERENCIAS!$C$63,AB3968&lt;REFERENCIAS!$D$63),REFERENCIAS!$B$63,IF(AND(AB3968&gt;REFERENCIAS!$C$64,AB3968&lt;=REFERENCIAS!$D$64),REFERENCIAS!$B$64,IF(AND(AB3968&gt;=REFERENCIAS!$C$65,AB3968&lt;REFERENCIAS!$D$65),REFERENCIAS!$B$65, "Revisar"))))</f>
        <v>#REF!</v>
      </c>
      <c r="AD3968" s="94" t="e">
        <f ca="1">VLOOKUP(AC3968,REFERENCIAS!$B$62:$G$65,4,FALSE)</f>
        <v>#REF!</v>
      </c>
    </row>
    <row r="3969" spans="1:30" ht="17.25" x14ac:dyDescent="0.25">
      <c r="A3969" s="74"/>
      <c r="B3969" s="19"/>
      <c r="C3969" s="19"/>
      <c r="D3969" s="50"/>
      <c r="E3969" s="73"/>
      <c r="F3969" s="74"/>
      <c r="G3969" s="9"/>
      <c r="H3969" s="48"/>
      <c r="I3969" s="49">
        <f t="shared" ca="1" si="244"/>
        <v>2022</v>
      </c>
      <c r="J3969" s="22">
        <f t="shared" ca="1" si="241"/>
        <v>1</v>
      </c>
      <c r="K3969" s="19"/>
      <c r="L3969" s="73"/>
      <c r="M3969" s="74"/>
      <c r="N3969" s="19"/>
      <c r="O3969" s="73"/>
      <c r="P3969" s="82">
        <v>1</v>
      </c>
      <c r="Q3969" s="24">
        <v>1</v>
      </c>
      <c r="R3969" s="81">
        <f t="shared" si="242"/>
        <v>1</v>
      </c>
      <c r="S3969" s="87"/>
      <c r="T3969" s="19"/>
      <c r="U3969" s="25"/>
      <c r="V3969" s="25"/>
      <c r="W3969" s="81"/>
      <c r="X3969" s="91" t="e">
        <f ca="1">+VLOOKUP(#REF!,REFERENCIAS!$C:$D,2,0)*VLOOKUP(#REF!,PONDERADORES!A:P,IF(AND(INFORMACION!$T3969='REFERENCIAS RIESGO'!$C$36,INFORMACION!$F3969=REFERENCIAS!$C$24),16,IF(INFORMACION!$T3969='REFERENCIAS RIESGO'!$C$36,13,IF(INFORMACION!$F3969=REFERENCIAS!$C$24,10,7))),0)+VLOOKUP(K3969,REFERENCIAS!$C:$D,2,0)*VLOOKUP($K$2,PONDERADORES!A:P,IF(AND(INFORMACION!$T3969='REFERENCIAS RIESGO'!$C$36,INFORMACION!$F3969=REFERENCIAS!$C$24),16,IF(INFORMACION!$T3969='REFERENCIAS RIESGO'!$C$36,13,IF(INFORMACION!$F3969=REFERENCIAS!$C$24,10,7))),0)+VLOOKUP(L3969,REFERENCIAS!$C:$D,2,0)*VLOOKUP($L$2,PONDERADORES!A:P,IF(AND(INFORMACION!$T3969='REFERENCIAS RIESGO'!$C$36,INFORMACION!$F3969=REFERENCIAS!$C$24),16,IF(INFORMACION!$T3969='REFERENCIAS RIESGO'!$C$36,13,IF(INFORMACION!$F3969=REFERENCIAS!$C$24,10,7))),0)+VLOOKUP(F3969,REFERENCIAS!$C:$D,2,0)*VLOOKUP($F$2,PONDERADORES!A:P,IF(AND(INFORMACION!$T3969='REFERENCIAS RIESGO'!$C$36,INFORMACION!$F3969=REFERENCIAS!$C$24),16,IF(INFORMACION!$T3969='REFERENCIAS RIESGO'!$C$36,13,IF(INFORMACION!$F3969=REFERENCIAS!$C$24,10,7))),0)+VLOOKUP(T3969,REFERENCIAS!$C:$D,2,0)*VLOOKUP($T$2,PONDERADORES!A:P,IF(AND(INFORMACION!$T3969='REFERENCIAS RIESGO'!$C$36,INFORMACION!$F3969=REFERENCIAS!$C$24),16,IF(INFORMACION!$T3969='REFERENCIAS RIESGO'!$C$36,13,IF(INFORMACION!$F3969=REFERENCIAS!$C$24,10,7))),0)+VLOOKUP(IF(J3969&lt;=0.2,0.2,IF(AND(J3969&gt;0.2,J3969&lt;=0.4),0.4,IF(AND(J3969&gt;0.4,J3969&lt;=0.6),0.6,IF(AND(J3969&gt;0.6,J3969&lt;=0.8),0.8,IF(AND(J3969&gt;0.8,J3969&lt;=1),1))))),REFERENCIAS!$C:$D,2,0)*VLOOKUP($J$2,PONDERADORES!A:P,IF(AND(INFORMACION!$T3969='REFERENCIAS RIESGO'!$C$36,INFORMACION!$F3969=REFERENCIAS!$C$24),16,IF(INFORMACION!$T3969='REFERENCIAS RIESGO'!$C$36,13,IF(INFORMACION!$F3969=REFERENCIAS!$C$24,10,7))),0)</f>
        <v>#REF!</v>
      </c>
      <c r="Y3969" s="68">
        <f>+VLOOKUP(M3969,REFERENCIAS!$C:$D,2,0)*VLOOKUP($M$2,PONDERADORES!$A$7:$G$9,7,0)+VLOOKUP(N3969,REFERENCIAS!$C:$D,2,0)*VLOOKUP($N$2,PONDERADORES!$A$7:$G$9,7,0)+VLOOKUP(O3969,REFERENCIAS!$C:$D,2,0)*VLOOKUP($O$2,PONDERADORES!$A$7:$G$9,7,0)</f>
        <v>0.2</v>
      </c>
      <c r="Z3969" s="2">
        <f>+VLOOKUP(IF(R3969&lt;0.1,0,IF(AND(R3969&gt;=0.1,R3969&lt;0.2),0.1,IF(AND(R3969&gt;=0.2,R3969&lt;0.3),0.2,IF(R3969&gt;0.3,0.3,)))),REFERENCIAS!$C:$D,2,0)*VLOOKUP($R$2,PONDERADORES!$A$11:$G$11,7,0)</f>
        <v>15</v>
      </c>
      <c r="AA3969" s="92"/>
      <c r="AB3969" s="95" t="e">
        <f t="shared" ca="1" si="243"/>
        <v>#REF!</v>
      </c>
      <c r="AC3969" s="23" t="e">
        <f ca="1">IF(AB3969&gt;REFERENCIAS!$C$62,REFERENCIAS!$B$62,IF(AND(AB3969&gt;=REFERENCIAS!$C$63,AB3969&lt;REFERENCIAS!$D$63),REFERENCIAS!$B$63,IF(AND(AB3969&gt;REFERENCIAS!$C$64,AB3969&lt;=REFERENCIAS!$D$64),REFERENCIAS!$B$64,IF(AND(AB3969&gt;=REFERENCIAS!$C$65,AB3969&lt;REFERENCIAS!$D$65),REFERENCIAS!$B$65, "Revisar"))))</f>
        <v>#REF!</v>
      </c>
      <c r="AD3969" s="94" t="e">
        <f ca="1">VLOOKUP(AC3969,REFERENCIAS!$B$62:$G$65,4,FALSE)</f>
        <v>#REF!</v>
      </c>
    </row>
    <row r="3970" spans="1:30" ht="17.25" x14ac:dyDescent="0.25">
      <c r="A3970" s="74"/>
      <c r="B3970" s="19"/>
      <c r="C3970" s="19"/>
      <c r="D3970" s="50"/>
      <c r="E3970" s="73"/>
      <c r="F3970" s="74"/>
      <c r="G3970" s="9"/>
      <c r="H3970" s="48"/>
      <c r="I3970" s="49">
        <f t="shared" ca="1" si="244"/>
        <v>2022</v>
      </c>
      <c r="J3970" s="22">
        <f t="shared" ca="1" si="241"/>
        <v>1</v>
      </c>
      <c r="K3970" s="19"/>
      <c r="L3970" s="73"/>
      <c r="M3970" s="74"/>
      <c r="N3970" s="19"/>
      <c r="O3970" s="73"/>
      <c r="P3970" s="82">
        <v>1</v>
      </c>
      <c r="Q3970" s="24">
        <v>1</v>
      </c>
      <c r="R3970" s="81">
        <f t="shared" si="242"/>
        <v>1</v>
      </c>
      <c r="S3970" s="87"/>
      <c r="T3970" s="19"/>
      <c r="U3970" s="25"/>
      <c r="V3970" s="25"/>
      <c r="W3970" s="81"/>
      <c r="X3970" s="91" t="e">
        <f ca="1">+VLOOKUP(#REF!,REFERENCIAS!$C:$D,2,0)*VLOOKUP(#REF!,PONDERADORES!A:P,IF(AND(INFORMACION!$T3970='REFERENCIAS RIESGO'!$C$36,INFORMACION!$F3970=REFERENCIAS!$C$24),16,IF(INFORMACION!$T3970='REFERENCIAS RIESGO'!$C$36,13,IF(INFORMACION!$F3970=REFERENCIAS!$C$24,10,7))),0)+VLOOKUP(K3970,REFERENCIAS!$C:$D,2,0)*VLOOKUP($K$2,PONDERADORES!A:P,IF(AND(INFORMACION!$T3970='REFERENCIAS RIESGO'!$C$36,INFORMACION!$F3970=REFERENCIAS!$C$24),16,IF(INFORMACION!$T3970='REFERENCIAS RIESGO'!$C$36,13,IF(INFORMACION!$F3970=REFERENCIAS!$C$24,10,7))),0)+VLOOKUP(L3970,REFERENCIAS!$C:$D,2,0)*VLOOKUP($L$2,PONDERADORES!A:P,IF(AND(INFORMACION!$T3970='REFERENCIAS RIESGO'!$C$36,INFORMACION!$F3970=REFERENCIAS!$C$24),16,IF(INFORMACION!$T3970='REFERENCIAS RIESGO'!$C$36,13,IF(INFORMACION!$F3970=REFERENCIAS!$C$24,10,7))),0)+VLOOKUP(F3970,REFERENCIAS!$C:$D,2,0)*VLOOKUP($F$2,PONDERADORES!A:P,IF(AND(INFORMACION!$T3970='REFERENCIAS RIESGO'!$C$36,INFORMACION!$F3970=REFERENCIAS!$C$24),16,IF(INFORMACION!$T3970='REFERENCIAS RIESGO'!$C$36,13,IF(INFORMACION!$F3970=REFERENCIAS!$C$24,10,7))),0)+VLOOKUP(T3970,REFERENCIAS!$C:$D,2,0)*VLOOKUP($T$2,PONDERADORES!A:P,IF(AND(INFORMACION!$T3970='REFERENCIAS RIESGO'!$C$36,INFORMACION!$F3970=REFERENCIAS!$C$24),16,IF(INFORMACION!$T3970='REFERENCIAS RIESGO'!$C$36,13,IF(INFORMACION!$F3970=REFERENCIAS!$C$24,10,7))),0)+VLOOKUP(IF(J3970&lt;=0.2,0.2,IF(AND(J3970&gt;0.2,J3970&lt;=0.4),0.4,IF(AND(J3970&gt;0.4,J3970&lt;=0.6),0.6,IF(AND(J3970&gt;0.6,J3970&lt;=0.8),0.8,IF(AND(J3970&gt;0.8,J3970&lt;=1),1))))),REFERENCIAS!$C:$D,2,0)*VLOOKUP($J$2,PONDERADORES!A:P,IF(AND(INFORMACION!$T3970='REFERENCIAS RIESGO'!$C$36,INFORMACION!$F3970=REFERENCIAS!$C$24),16,IF(INFORMACION!$T3970='REFERENCIAS RIESGO'!$C$36,13,IF(INFORMACION!$F3970=REFERENCIAS!$C$24,10,7))),0)</f>
        <v>#REF!</v>
      </c>
      <c r="Y3970" s="68">
        <f>+VLOOKUP(M3970,REFERENCIAS!$C:$D,2,0)*VLOOKUP($M$2,PONDERADORES!$A$7:$G$9,7,0)+VLOOKUP(N3970,REFERENCIAS!$C:$D,2,0)*VLOOKUP($N$2,PONDERADORES!$A$7:$G$9,7,0)+VLOOKUP(O3970,REFERENCIAS!$C:$D,2,0)*VLOOKUP($O$2,PONDERADORES!$A$7:$G$9,7,0)</f>
        <v>0.2</v>
      </c>
      <c r="Z3970" s="2">
        <f>+VLOOKUP(IF(R3970&lt;0.1,0,IF(AND(R3970&gt;=0.1,R3970&lt;0.2),0.1,IF(AND(R3970&gt;=0.2,R3970&lt;0.3),0.2,IF(R3970&gt;0.3,0.3,)))),REFERENCIAS!$C:$D,2,0)*VLOOKUP($R$2,PONDERADORES!$A$11:$G$11,7,0)</f>
        <v>15</v>
      </c>
      <c r="AA3970" s="92"/>
      <c r="AB3970" s="95" t="e">
        <f t="shared" ca="1" si="243"/>
        <v>#REF!</v>
      </c>
      <c r="AC3970" s="23" t="e">
        <f ca="1">IF(AB3970&gt;REFERENCIAS!$C$62,REFERENCIAS!$B$62,IF(AND(AB3970&gt;=REFERENCIAS!$C$63,AB3970&lt;REFERENCIAS!$D$63),REFERENCIAS!$B$63,IF(AND(AB3970&gt;REFERENCIAS!$C$64,AB3970&lt;=REFERENCIAS!$D$64),REFERENCIAS!$B$64,IF(AND(AB3970&gt;=REFERENCIAS!$C$65,AB3970&lt;REFERENCIAS!$D$65),REFERENCIAS!$B$65, "Revisar"))))</f>
        <v>#REF!</v>
      </c>
      <c r="AD3970" s="94" t="e">
        <f ca="1">VLOOKUP(AC3970,REFERENCIAS!$B$62:$G$65,4,FALSE)</f>
        <v>#REF!</v>
      </c>
    </row>
    <row r="3971" spans="1:30" ht="17.25" x14ac:dyDescent="0.25">
      <c r="A3971" s="74"/>
      <c r="B3971" s="19"/>
      <c r="C3971" s="19"/>
      <c r="D3971" s="50"/>
      <c r="E3971" s="73"/>
      <c r="F3971" s="74"/>
      <c r="G3971" s="9"/>
      <c r="H3971" s="48"/>
      <c r="I3971" s="49">
        <f t="shared" ca="1" si="244"/>
        <v>2022</v>
      </c>
      <c r="J3971" s="22">
        <f t="shared" ca="1" si="241"/>
        <v>1</v>
      </c>
      <c r="K3971" s="19"/>
      <c r="L3971" s="73"/>
      <c r="M3971" s="74"/>
      <c r="N3971" s="19"/>
      <c r="O3971" s="73"/>
      <c r="P3971" s="82">
        <v>1</v>
      </c>
      <c r="Q3971" s="24">
        <v>1</v>
      </c>
      <c r="R3971" s="81">
        <f t="shared" si="242"/>
        <v>1</v>
      </c>
      <c r="S3971" s="87"/>
      <c r="T3971" s="19"/>
      <c r="U3971" s="25"/>
      <c r="V3971" s="25"/>
      <c r="W3971" s="81"/>
      <c r="X3971" s="91" t="e">
        <f ca="1">+VLOOKUP(#REF!,REFERENCIAS!$C:$D,2,0)*VLOOKUP(#REF!,PONDERADORES!A:P,IF(AND(INFORMACION!$T3971='REFERENCIAS RIESGO'!$C$36,INFORMACION!$F3971=REFERENCIAS!$C$24),16,IF(INFORMACION!$T3971='REFERENCIAS RIESGO'!$C$36,13,IF(INFORMACION!$F3971=REFERENCIAS!$C$24,10,7))),0)+VLOOKUP(K3971,REFERENCIAS!$C:$D,2,0)*VLOOKUP($K$2,PONDERADORES!A:P,IF(AND(INFORMACION!$T3971='REFERENCIAS RIESGO'!$C$36,INFORMACION!$F3971=REFERENCIAS!$C$24),16,IF(INFORMACION!$T3971='REFERENCIAS RIESGO'!$C$36,13,IF(INFORMACION!$F3971=REFERENCIAS!$C$24,10,7))),0)+VLOOKUP(L3971,REFERENCIAS!$C:$D,2,0)*VLOOKUP($L$2,PONDERADORES!A:P,IF(AND(INFORMACION!$T3971='REFERENCIAS RIESGO'!$C$36,INFORMACION!$F3971=REFERENCIAS!$C$24),16,IF(INFORMACION!$T3971='REFERENCIAS RIESGO'!$C$36,13,IF(INFORMACION!$F3971=REFERENCIAS!$C$24,10,7))),0)+VLOOKUP(F3971,REFERENCIAS!$C:$D,2,0)*VLOOKUP($F$2,PONDERADORES!A:P,IF(AND(INFORMACION!$T3971='REFERENCIAS RIESGO'!$C$36,INFORMACION!$F3971=REFERENCIAS!$C$24),16,IF(INFORMACION!$T3971='REFERENCIAS RIESGO'!$C$36,13,IF(INFORMACION!$F3971=REFERENCIAS!$C$24,10,7))),0)+VLOOKUP(T3971,REFERENCIAS!$C:$D,2,0)*VLOOKUP($T$2,PONDERADORES!A:P,IF(AND(INFORMACION!$T3971='REFERENCIAS RIESGO'!$C$36,INFORMACION!$F3971=REFERENCIAS!$C$24),16,IF(INFORMACION!$T3971='REFERENCIAS RIESGO'!$C$36,13,IF(INFORMACION!$F3971=REFERENCIAS!$C$24,10,7))),0)+VLOOKUP(IF(J3971&lt;=0.2,0.2,IF(AND(J3971&gt;0.2,J3971&lt;=0.4),0.4,IF(AND(J3971&gt;0.4,J3971&lt;=0.6),0.6,IF(AND(J3971&gt;0.6,J3971&lt;=0.8),0.8,IF(AND(J3971&gt;0.8,J3971&lt;=1),1))))),REFERENCIAS!$C:$D,2,0)*VLOOKUP($J$2,PONDERADORES!A:P,IF(AND(INFORMACION!$T3971='REFERENCIAS RIESGO'!$C$36,INFORMACION!$F3971=REFERENCIAS!$C$24),16,IF(INFORMACION!$T3971='REFERENCIAS RIESGO'!$C$36,13,IF(INFORMACION!$F3971=REFERENCIAS!$C$24,10,7))),0)</f>
        <v>#REF!</v>
      </c>
      <c r="Y3971" s="68">
        <f>+VLOOKUP(M3971,REFERENCIAS!$C:$D,2,0)*VLOOKUP($M$2,PONDERADORES!$A$7:$G$9,7,0)+VLOOKUP(N3971,REFERENCIAS!$C:$D,2,0)*VLOOKUP($N$2,PONDERADORES!$A$7:$G$9,7,0)+VLOOKUP(O3971,REFERENCIAS!$C:$D,2,0)*VLOOKUP($O$2,PONDERADORES!$A$7:$G$9,7,0)</f>
        <v>0.2</v>
      </c>
      <c r="Z3971" s="2">
        <f>+VLOOKUP(IF(R3971&lt;0.1,0,IF(AND(R3971&gt;=0.1,R3971&lt;0.2),0.1,IF(AND(R3971&gt;=0.2,R3971&lt;0.3),0.2,IF(R3971&gt;0.3,0.3,)))),REFERENCIAS!$C:$D,2,0)*VLOOKUP($R$2,PONDERADORES!$A$11:$G$11,7,0)</f>
        <v>15</v>
      </c>
      <c r="AA3971" s="92"/>
      <c r="AB3971" s="95" t="e">
        <f t="shared" ca="1" si="243"/>
        <v>#REF!</v>
      </c>
      <c r="AC3971" s="23" t="e">
        <f ca="1">IF(AB3971&gt;REFERENCIAS!$C$62,REFERENCIAS!$B$62,IF(AND(AB3971&gt;=REFERENCIAS!$C$63,AB3971&lt;REFERENCIAS!$D$63),REFERENCIAS!$B$63,IF(AND(AB3971&gt;REFERENCIAS!$C$64,AB3971&lt;=REFERENCIAS!$D$64),REFERENCIAS!$B$64,IF(AND(AB3971&gt;=REFERENCIAS!$C$65,AB3971&lt;REFERENCIAS!$D$65),REFERENCIAS!$B$65, "Revisar"))))</f>
        <v>#REF!</v>
      </c>
      <c r="AD3971" s="94" t="e">
        <f ca="1">VLOOKUP(AC3971,REFERENCIAS!$B$62:$G$65,4,FALSE)</f>
        <v>#REF!</v>
      </c>
    </row>
    <row r="3972" spans="1:30" ht="17.25" x14ac:dyDescent="0.25">
      <c r="A3972" s="74"/>
      <c r="B3972" s="19"/>
      <c r="C3972" s="19"/>
      <c r="D3972" s="50"/>
      <c r="E3972" s="73"/>
      <c r="F3972" s="74"/>
      <c r="G3972" s="9"/>
      <c r="H3972" s="48"/>
      <c r="I3972" s="49">
        <f t="shared" ca="1" si="244"/>
        <v>2022</v>
      </c>
      <c r="J3972" s="22">
        <f t="shared" ref="J3972:J4000" ca="1" si="245">IF(I3972&gt;G3972,1,I3972/G3972)</f>
        <v>1</v>
      </c>
      <c r="K3972" s="19"/>
      <c r="L3972" s="73"/>
      <c r="M3972" s="74"/>
      <c r="N3972" s="19"/>
      <c r="O3972" s="73"/>
      <c r="P3972" s="82">
        <v>1</v>
      </c>
      <c r="Q3972" s="24">
        <v>1</v>
      </c>
      <c r="R3972" s="81">
        <f t="shared" si="242"/>
        <v>1</v>
      </c>
      <c r="S3972" s="87"/>
      <c r="T3972" s="19"/>
      <c r="U3972" s="25"/>
      <c r="V3972" s="25"/>
      <c r="W3972" s="81"/>
      <c r="X3972" s="91" t="e">
        <f ca="1">+VLOOKUP(#REF!,REFERENCIAS!$C:$D,2,0)*VLOOKUP(#REF!,PONDERADORES!A:P,IF(AND(INFORMACION!$T3972='REFERENCIAS RIESGO'!$C$36,INFORMACION!$F3972=REFERENCIAS!$C$24),16,IF(INFORMACION!$T3972='REFERENCIAS RIESGO'!$C$36,13,IF(INFORMACION!$F3972=REFERENCIAS!$C$24,10,7))),0)+VLOOKUP(K3972,REFERENCIAS!$C:$D,2,0)*VLOOKUP($K$2,PONDERADORES!A:P,IF(AND(INFORMACION!$T3972='REFERENCIAS RIESGO'!$C$36,INFORMACION!$F3972=REFERENCIAS!$C$24),16,IF(INFORMACION!$T3972='REFERENCIAS RIESGO'!$C$36,13,IF(INFORMACION!$F3972=REFERENCIAS!$C$24,10,7))),0)+VLOOKUP(L3972,REFERENCIAS!$C:$D,2,0)*VLOOKUP($L$2,PONDERADORES!A:P,IF(AND(INFORMACION!$T3972='REFERENCIAS RIESGO'!$C$36,INFORMACION!$F3972=REFERENCIAS!$C$24),16,IF(INFORMACION!$T3972='REFERENCIAS RIESGO'!$C$36,13,IF(INFORMACION!$F3972=REFERENCIAS!$C$24,10,7))),0)+VLOOKUP(F3972,REFERENCIAS!$C:$D,2,0)*VLOOKUP($F$2,PONDERADORES!A:P,IF(AND(INFORMACION!$T3972='REFERENCIAS RIESGO'!$C$36,INFORMACION!$F3972=REFERENCIAS!$C$24),16,IF(INFORMACION!$T3972='REFERENCIAS RIESGO'!$C$36,13,IF(INFORMACION!$F3972=REFERENCIAS!$C$24,10,7))),0)+VLOOKUP(T3972,REFERENCIAS!$C:$D,2,0)*VLOOKUP($T$2,PONDERADORES!A:P,IF(AND(INFORMACION!$T3972='REFERENCIAS RIESGO'!$C$36,INFORMACION!$F3972=REFERENCIAS!$C$24),16,IF(INFORMACION!$T3972='REFERENCIAS RIESGO'!$C$36,13,IF(INFORMACION!$F3972=REFERENCIAS!$C$24,10,7))),0)+VLOOKUP(IF(J3972&lt;=0.2,0.2,IF(AND(J3972&gt;0.2,J3972&lt;=0.4),0.4,IF(AND(J3972&gt;0.4,J3972&lt;=0.6),0.6,IF(AND(J3972&gt;0.6,J3972&lt;=0.8),0.8,IF(AND(J3972&gt;0.8,J3972&lt;=1),1))))),REFERENCIAS!$C:$D,2,0)*VLOOKUP($J$2,PONDERADORES!A:P,IF(AND(INFORMACION!$T3972='REFERENCIAS RIESGO'!$C$36,INFORMACION!$F3972=REFERENCIAS!$C$24),16,IF(INFORMACION!$T3972='REFERENCIAS RIESGO'!$C$36,13,IF(INFORMACION!$F3972=REFERENCIAS!$C$24,10,7))),0)</f>
        <v>#REF!</v>
      </c>
      <c r="Y3972" s="68">
        <f>+VLOOKUP(M3972,REFERENCIAS!$C:$D,2,0)*VLOOKUP($M$2,PONDERADORES!$A$7:$G$9,7,0)+VLOOKUP(N3972,REFERENCIAS!$C:$D,2,0)*VLOOKUP($N$2,PONDERADORES!$A$7:$G$9,7,0)+VLOOKUP(O3972,REFERENCIAS!$C:$D,2,0)*VLOOKUP($O$2,PONDERADORES!$A$7:$G$9,7,0)</f>
        <v>0.2</v>
      </c>
      <c r="Z3972" s="2">
        <f>+VLOOKUP(IF(R3972&lt;0.1,0,IF(AND(R3972&gt;=0.1,R3972&lt;0.2),0.1,IF(AND(R3972&gt;=0.2,R3972&lt;0.3),0.2,IF(R3972&gt;0.3,0.3,)))),REFERENCIAS!$C:$D,2,0)*VLOOKUP($R$2,PONDERADORES!$A$11:$G$11,7,0)</f>
        <v>15</v>
      </c>
      <c r="AA3972" s="92"/>
      <c r="AB3972" s="95" t="e">
        <f t="shared" ca="1" si="243"/>
        <v>#REF!</v>
      </c>
      <c r="AC3972" s="23" t="e">
        <f ca="1">IF(AB3972&gt;REFERENCIAS!$C$62,REFERENCIAS!$B$62,IF(AND(AB3972&gt;=REFERENCIAS!$C$63,AB3972&lt;REFERENCIAS!$D$63),REFERENCIAS!$B$63,IF(AND(AB3972&gt;REFERENCIAS!$C$64,AB3972&lt;=REFERENCIAS!$D$64),REFERENCIAS!$B$64,IF(AND(AB3972&gt;=REFERENCIAS!$C$65,AB3972&lt;REFERENCIAS!$D$65),REFERENCIAS!$B$65, "Revisar"))))</f>
        <v>#REF!</v>
      </c>
      <c r="AD3972" s="94" t="e">
        <f ca="1">VLOOKUP(AC3972,REFERENCIAS!$B$62:$G$65,4,FALSE)</f>
        <v>#REF!</v>
      </c>
    </row>
    <row r="3973" spans="1:30" ht="17.25" x14ac:dyDescent="0.25">
      <c r="A3973" s="74"/>
      <c r="B3973" s="19"/>
      <c r="C3973" s="19"/>
      <c r="D3973" s="50"/>
      <c r="E3973" s="73"/>
      <c r="F3973" s="74"/>
      <c r="G3973" s="9"/>
      <c r="H3973" s="48"/>
      <c r="I3973" s="49">
        <f t="shared" ca="1" si="244"/>
        <v>2022</v>
      </c>
      <c r="J3973" s="22">
        <f t="shared" ca="1" si="245"/>
        <v>1</v>
      </c>
      <c r="K3973" s="19"/>
      <c r="L3973" s="73"/>
      <c r="M3973" s="74"/>
      <c r="N3973" s="19"/>
      <c r="O3973" s="73"/>
      <c r="P3973" s="82">
        <v>1</v>
      </c>
      <c r="Q3973" s="24">
        <v>1</v>
      </c>
      <c r="R3973" s="81">
        <f t="shared" si="242"/>
        <v>1</v>
      </c>
      <c r="S3973" s="87"/>
      <c r="T3973" s="19"/>
      <c r="U3973" s="25"/>
      <c r="V3973" s="25"/>
      <c r="W3973" s="81"/>
      <c r="X3973" s="91" t="e">
        <f ca="1">+VLOOKUP(#REF!,REFERENCIAS!$C:$D,2,0)*VLOOKUP(#REF!,PONDERADORES!A:P,IF(AND(INFORMACION!$T3973='REFERENCIAS RIESGO'!$C$36,INFORMACION!$F3973=REFERENCIAS!$C$24),16,IF(INFORMACION!$T3973='REFERENCIAS RIESGO'!$C$36,13,IF(INFORMACION!$F3973=REFERENCIAS!$C$24,10,7))),0)+VLOOKUP(K3973,REFERENCIAS!$C:$D,2,0)*VLOOKUP($K$2,PONDERADORES!A:P,IF(AND(INFORMACION!$T3973='REFERENCIAS RIESGO'!$C$36,INFORMACION!$F3973=REFERENCIAS!$C$24),16,IF(INFORMACION!$T3973='REFERENCIAS RIESGO'!$C$36,13,IF(INFORMACION!$F3973=REFERENCIAS!$C$24,10,7))),0)+VLOOKUP(L3973,REFERENCIAS!$C:$D,2,0)*VLOOKUP($L$2,PONDERADORES!A:P,IF(AND(INFORMACION!$T3973='REFERENCIAS RIESGO'!$C$36,INFORMACION!$F3973=REFERENCIAS!$C$24),16,IF(INFORMACION!$T3973='REFERENCIAS RIESGO'!$C$36,13,IF(INFORMACION!$F3973=REFERENCIAS!$C$24,10,7))),0)+VLOOKUP(F3973,REFERENCIAS!$C:$D,2,0)*VLOOKUP($F$2,PONDERADORES!A:P,IF(AND(INFORMACION!$T3973='REFERENCIAS RIESGO'!$C$36,INFORMACION!$F3973=REFERENCIAS!$C$24),16,IF(INFORMACION!$T3973='REFERENCIAS RIESGO'!$C$36,13,IF(INFORMACION!$F3973=REFERENCIAS!$C$24,10,7))),0)+VLOOKUP(T3973,REFERENCIAS!$C:$D,2,0)*VLOOKUP($T$2,PONDERADORES!A:P,IF(AND(INFORMACION!$T3973='REFERENCIAS RIESGO'!$C$36,INFORMACION!$F3973=REFERENCIAS!$C$24),16,IF(INFORMACION!$T3973='REFERENCIAS RIESGO'!$C$36,13,IF(INFORMACION!$F3973=REFERENCIAS!$C$24,10,7))),0)+VLOOKUP(IF(J3973&lt;=0.2,0.2,IF(AND(J3973&gt;0.2,J3973&lt;=0.4),0.4,IF(AND(J3973&gt;0.4,J3973&lt;=0.6),0.6,IF(AND(J3973&gt;0.6,J3973&lt;=0.8),0.8,IF(AND(J3973&gt;0.8,J3973&lt;=1),1))))),REFERENCIAS!$C:$D,2,0)*VLOOKUP($J$2,PONDERADORES!A:P,IF(AND(INFORMACION!$T3973='REFERENCIAS RIESGO'!$C$36,INFORMACION!$F3973=REFERENCIAS!$C$24),16,IF(INFORMACION!$T3973='REFERENCIAS RIESGO'!$C$36,13,IF(INFORMACION!$F3973=REFERENCIAS!$C$24,10,7))),0)</f>
        <v>#REF!</v>
      </c>
      <c r="Y3973" s="68">
        <f>+VLOOKUP(M3973,REFERENCIAS!$C:$D,2,0)*VLOOKUP($M$2,PONDERADORES!$A$7:$G$9,7,0)+VLOOKUP(N3973,REFERENCIAS!$C:$D,2,0)*VLOOKUP($N$2,PONDERADORES!$A$7:$G$9,7,0)+VLOOKUP(O3973,REFERENCIAS!$C:$D,2,0)*VLOOKUP($O$2,PONDERADORES!$A$7:$G$9,7,0)</f>
        <v>0.2</v>
      </c>
      <c r="Z3973" s="2">
        <f>+VLOOKUP(IF(R3973&lt;0.1,0,IF(AND(R3973&gt;=0.1,R3973&lt;0.2),0.1,IF(AND(R3973&gt;=0.2,R3973&lt;0.3),0.2,IF(R3973&gt;0.3,0.3,)))),REFERENCIAS!$C:$D,2,0)*VLOOKUP($R$2,PONDERADORES!$A$11:$G$11,7,0)</f>
        <v>15</v>
      </c>
      <c r="AA3973" s="92"/>
      <c r="AB3973" s="95" t="e">
        <f t="shared" ca="1" si="243"/>
        <v>#REF!</v>
      </c>
      <c r="AC3973" s="23" t="e">
        <f ca="1">IF(AB3973&gt;REFERENCIAS!$C$62,REFERENCIAS!$B$62,IF(AND(AB3973&gt;=REFERENCIAS!$C$63,AB3973&lt;REFERENCIAS!$D$63),REFERENCIAS!$B$63,IF(AND(AB3973&gt;REFERENCIAS!$C$64,AB3973&lt;=REFERENCIAS!$D$64),REFERENCIAS!$B$64,IF(AND(AB3973&gt;=REFERENCIAS!$C$65,AB3973&lt;REFERENCIAS!$D$65),REFERENCIAS!$B$65, "Revisar"))))</f>
        <v>#REF!</v>
      </c>
      <c r="AD3973" s="94" t="e">
        <f ca="1">VLOOKUP(AC3973,REFERENCIAS!$B$62:$G$65,4,FALSE)</f>
        <v>#REF!</v>
      </c>
    </row>
    <row r="3974" spans="1:30" ht="17.25" x14ac:dyDescent="0.25">
      <c r="A3974" s="74"/>
      <c r="B3974" s="19"/>
      <c r="C3974" s="19"/>
      <c r="D3974" s="50"/>
      <c r="E3974" s="73"/>
      <c r="F3974" s="74"/>
      <c r="G3974" s="9"/>
      <c r="H3974" s="48"/>
      <c r="I3974" s="49">
        <f t="shared" ca="1" si="244"/>
        <v>2022</v>
      </c>
      <c r="J3974" s="22">
        <f t="shared" ca="1" si="245"/>
        <v>1</v>
      </c>
      <c r="K3974" s="19"/>
      <c r="L3974" s="73"/>
      <c r="M3974" s="74"/>
      <c r="N3974" s="19"/>
      <c r="O3974" s="73"/>
      <c r="P3974" s="82">
        <v>1</v>
      </c>
      <c r="Q3974" s="24">
        <v>1</v>
      </c>
      <c r="R3974" s="81">
        <f t="shared" ref="R3974:R4000" si="246">+Q3974/P3974</f>
        <v>1</v>
      </c>
      <c r="S3974" s="87"/>
      <c r="T3974" s="19"/>
      <c r="U3974" s="25"/>
      <c r="V3974" s="25"/>
      <c r="W3974" s="81"/>
      <c r="X3974" s="91" t="e">
        <f ca="1">+VLOOKUP(#REF!,REFERENCIAS!$C:$D,2,0)*VLOOKUP(#REF!,PONDERADORES!A:P,IF(AND(INFORMACION!$T3974='REFERENCIAS RIESGO'!$C$36,INFORMACION!$F3974=REFERENCIAS!$C$24),16,IF(INFORMACION!$T3974='REFERENCIAS RIESGO'!$C$36,13,IF(INFORMACION!$F3974=REFERENCIAS!$C$24,10,7))),0)+VLOOKUP(K3974,REFERENCIAS!$C:$D,2,0)*VLOOKUP($K$2,PONDERADORES!A:P,IF(AND(INFORMACION!$T3974='REFERENCIAS RIESGO'!$C$36,INFORMACION!$F3974=REFERENCIAS!$C$24),16,IF(INFORMACION!$T3974='REFERENCIAS RIESGO'!$C$36,13,IF(INFORMACION!$F3974=REFERENCIAS!$C$24,10,7))),0)+VLOOKUP(L3974,REFERENCIAS!$C:$D,2,0)*VLOOKUP($L$2,PONDERADORES!A:P,IF(AND(INFORMACION!$T3974='REFERENCIAS RIESGO'!$C$36,INFORMACION!$F3974=REFERENCIAS!$C$24),16,IF(INFORMACION!$T3974='REFERENCIAS RIESGO'!$C$36,13,IF(INFORMACION!$F3974=REFERENCIAS!$C$24,10,7))),0)+VLOOKUP(F3974,REFERENCIAS!$C:$D,2,0)*VLOOKUP($F$2,PONDERADORES!A:P,IF(AND(INFORMACION!$T3974='REFERENCIAS RIESGO'!$C$36,INFORMACION!$F3974=REFERENCIAS!$C$24),16,IF(INFORMACION!$T3974='REFERENCIAS RIESGO'!$C$36,13,IF(INFORMACION!$F3974=REFERENCIAS!$C$24,10,7))),0)+VLOOKUP(T3974,REFERENCIAS!$C:$D,2,0)*VLOOKUP($T$2,PONDERADORES!A:P,IF(AND(INFORMACION!$T3974='REFERENCIAS RIESGO'!$C$36,INFORMACION!$F3974=REFERENCIAS!$C$24),16,IF(INFORMACION!$T3974='REFERENCIAS RIESGO'!$C$36,13,IF(INFORMACION!$F3974=REFERENCIAS!$C$24,10,7))),0)+VLOOKUP(IF(J3974&lt;=0.2,0.2,IF(AND(J3974&gt;0.2,J3974&lt;=0.4),0.4,IF(AND(J3974&gt;0.4,J3974&lt;=0.6),0.6,IF(AND(J3974&gt;0.6,J3974&lt;=0.8),0.8,IF(AND(J3974&gt;0.8,J3974&lt;=1),1))))),REFERENCIAS!$C:$D,2,0)*VLOOKUP($J$2,PONDERADORES!A:P,IF(AND(INFORMACION!$T3974='REFERENCIAS RIESGO'!$C$36,INFORMACION!$F3974=REFERENCIAS!$C$24),16,IF(INFORMACION!$T3974='REFERENCIAS RIESGO'!$C$36,13,IF(INFORMACION!$F3974=REFERENCIAS!$C$24,10,7))),0)</f>
        <v>#REF!</v>
      </c>
      <c r="Y3974" s="68">
        <f>+VLOOKUP(M3974,REFERENCIAS!$C:$D,2,0)*VLOOKUP($M$2,PONDERADORES!$A$7:$G$9,7,0)+VLOOKUP(N3974,REFERENCIAS!$C:$D,2,0)*VLOOKUP($N$2,PONDERADORES!$A$7:$G$9,7,0)+VLOOKUP(O3974,REFERENCIAS!$C:$D,2,0)*VLOOKUP($O$2,PONDERADORES!$A$7:$G$9,7,0)</f>
        <v>0.2</v>
      </c>
      <c r="Z3974" s="2">
        <f>+VLOOKUP(IF(R3974&lt;0.1,0,IF(AND(R3974&gt;=0.1,R3974&lt;0.2),0.1,IF(AND(R3974&gt;=0.2,R3974&lt;0.3),0.2,IF(R3974&gt;0.3,0.3,)))),REFERENCIAS!$C:$D,2,0)*VLOOKUP($R$2,PONDERADORES!$A$11:$G$11,7,0)</f>
        <v>15</v>
      </c>
      <c r="AA3974" s="92"/>
      <c r="AB3974" s="95" t="e">
        <f t="shared" ref="AB3974:AB4000" ca="1" si="247">+X3974+Y3974+Z3974</f>
        <v>#REF!</v>
      </c>
      <c r="AC3974" s="23" t="e">
        <f ca="1">IF(AB3974&gt;REFERENCIAS!$C$62,REFERENCIAS!$B$62,IF(AND(AB3974&gt;=REFERENCIAS!$C$63,AB3974&lt;REFERENCIAS!$D$63),REFERENCIAS!$B$63,IF(AND(AB3974&gt;REFERENCIAS!$C$64,AB3974&lt;=REFERENCIAS!$D$64),REFERENCIAS!$B$64,IF(AND(AB3974&gt;=REFERENCIAS!$C$65,AB3974&lt;REFERENCIAS!$D$65),REFERENCIAS!$B$65, "Revisar"))))</f>
        <v>#REF!</v>
      </c>
      <c r="AD3974" s="94" t="e">
        <f ca="1">VLOOKUP(AC3974,REFERENCIAS!$B$62:$G$65,4,FALSE)</f>
        <v>#REF!</v>
      </c>
    </row>
    <row r="3975" spans="1:30" ht="17.25" x14ac:dyDescent="0.25">
      <c r="A3975" s="74"/>
      <c r="B3975" s="19"/>
      <c r="C3975" s="19"/>
      <c r="D3975" s="50"/>
      <c r="E3975" s="73"/>
      <c r="F3975" s="74"/>
      <c r="G3975" s="9"/>
      <c r="H3975" s="48"/>
      <c r="I3975" s="49">
        <f t="shared" ca="1" si="244"/>
        <v>2022</v>
      </c>
      <c r="J3975" s="22">
        <f t="shared" ca="1" si="245"/>
        <v>1</v>
      </c>
      <c r="K3975" s="19"/>
      <c r="L3975" s="73"/>
      <c r="M3975" s="74"/>
      <c r="N3975" s="19"/>
      <c r="O3975" s="73"/>
      <c r="P3975" s="82">
        <v>1</v>
      </c>
      <c r="Q3975" s="24">
        <v>1</v>
      </c>
      <c r="R3975" s="81">
        <f t="shared" si="246"/>
        <v>1</v>
      </c>
      <c r="S3975" s="87"/>
      <c r="T3975" s="19"/>
      <c r="U3975" s="25"/>
      <c r="V3975" s="25"/>
      <c r="W3975" s="81"/>
      <c r="X3975" s="91" t="e">
        <f ca="1">+VLOOKUP(#REF!,REFERENCIAS!$C:$D,2,0)*VLOOKUP(#REF!,PONDERADORES!A:P,IF(AND(INFORMACION!$T3975='REFERENCIAS RIESGO'!$C$36,INFORMACION!$F3975=REFERENCIAS!$C$24),16,IF(INFORMACION!$T3975='REFERENCIAS RIESGO'!$C$36,13,IF(INFORMACION!$F3975=REFERENCIAS!$C$24,10,7))),0)+VLOOKUP(K3975,REFERENCIAS!$C:$D,2,0)*VLOOKUP($K$2,PONDERADORES!A:P,IF(AND(INFORMACION!$T3975='REFERENCIAS RIESGO'!$C$36,INFORMACION!$F3975=REFERENCIAS!$C$24),16,IF(INFORMACION!$T3975='REFERENCIAS RIESGO'!$C$36,13,IF(INFORMACION!$F3975=REFERENCIAS!$C$24,10,7))),0)+VLOOKUP(L3975,REFERENCIAS!$C:$D,2,0)*VLOOKUP($L$2,PONDERADORES!A:P,IF(AND(INFORMACION!$T3975='REFERENCIAS RIESGO'!$C$36,INFORMACION!$F3975=REFERENCIAS!$C$24),16,IF(INFORMACION!$T3975='REFERENCIAS RIESGO'!$C$36,13,IF(INFORMACION!$F3975=REFERENCIAS!$C$24,10,7))),0)+VLOOKUP(F3975,REFERENCIAS!$C:$D,2,0)*VLOOKUP($F$2,PONDERADORES!A:P,IF(AND(INFORMACION!$T3975='REFERENCIAS RIESGO'!$C$36,INFORMACION!$F3975=REFERENCIAS!$C$24),16,IF(INFORMACION!$T3975='REFERENCIAS RIESGO'!$C$36,13,IF(INFORMACION!$F3975=REFERENCIAS!$C$24,10,7))),0)+VLOOKUP(T3975,REFERENCIAS!$C:$D,2,0)*VLOOKUP($T$2,PONDERADORES!A:P,IF(AND(INFORMACION!$T3975='REFERENCIAS RIESGO'!$C$36,INFORMACION!$F3975=REFERENCIAS!$C$24),16,IF(INFORMACION!$T3975='REFERENCIAS RIESGO'!$C$36,13,IF(INFORMACION!$F3975=REFERENCIAS!$C$24,10,7))),0)+VLOOKUP(IF(J3975&lt;=0.2,0.2,IF(AND(J3975&gt;0.2,J3975&lt;=0.4),0.4,IF(AND(J3975&gt;0.4,J3975&lt;=0.6),0.6,IF(AND(J3975&gt;0.6,J3975&lt;=0.8),0.8,IF(AND(J3975&gt;0.8,J3975&lt;=1),1))))),REFERENCIAS!$C:$D,2,0)*VLOOKUP($J$2,PONDERADORES!A:P,IF(AND(INFORMACION!$T3975='REFERENCIAS RIESGO'!$C$36,INFORMACION!$F3975=REFERENCIAS!$C$24),16,IF(INFORMACION!$T3975='REFERENCIAS RIESGO'!$C$36,13,IF(INFORMACION!$F3975=REFERENCIAS!$C$24,10,7))),0)</f>
        <v>#REF!</v>
      </c>
      <c r="Y3975" s="68">
        <f>+VLOOKUP(M3975,REFERENCIAS!$C:$D,2,0)*VLOOKUP($M$2,PONDERADORES!$A$7:$G$9,7,0)+VLOOKUP(N3975,REFERENCIAS!$C:$D,2,0)*VLOOKUP($N$2,PONDERADORES!$A$7:$G$9,7,0)+VLOOKUP(O3975,REFERENCIAS!$C:$D,2,0)*VLOOKUP($O$2,PONDERADORES!$A$7:$G$9,7,0)</f>
        <v>0.2</v>
      </c>
      <c r="Z3975" s="2">
        <f>+VLOOKUP(IF(R3975&lt;0.1,0,IF(AND(R3975&gt;=0.1,R3975&lt;0.2),0.1,IF(AND(R3975&gt;=0.2,R3975&lt;0.3),0.2,IF(R3975&gt;0.3,0.3,)))),REFERENCIAS!$C:$D,2,0)*VLOOKUP($R$2,PONDERADORES!$A$11:$G$11,7,0)</f>
        <v>15</v>
      </c>
      <c r="AA3975" s="92"/>
      <c r="AB3975" s="95" t="e">
        <f t="shared" ca="1" si="247"/>
        <v>#REF!</v>
      </c>
      <c r="AC3975" s="23" t="e">
        <f ca="1">IF(AB3975&gt;REFERENCIAS!$C$62,REFERENCIAS!$B$62,IF(AND(AB3975&gt;=REFERENCIAS!$C$63,AB3975&lt;REFERENCIAS!$D$63),REFERENCIAS!$B$63,IF(AND(AB3975&gt;REFERENCIAS!$C$64,AB3975&lt;=REFERENCIAS!$D$64),REFERENCIAS!$B$64,IF(AND(AB3975&gt;=REFERENCIAS!$C$65,AB3975&lt;REFERENCIAS!$D$65),REFERENCIAS!$B$65, "Revisar"))))</f>
        <v>#REF!</v>
      </c>
      <c r="AD3975" s="94" t="e">
        <f ca="1">VLOOKUP(AC3975,REFERENCIAS!$B$62:$G$65,4,FALSE)</f>
        <v>#REF!</v>
      </c>
    </row>
    <row r="3976" spans="1:30" ht="17.25" x14ac:dyDescent="0.25">
      <c r="A3976" s="74"/>
      <c r="B3976" s="19"/>
      <c r="C3976" s="19"/>
      <c r="D3976" s="50"/>
      <c r="E3976" s="73"/>
      <c r="F3976" s="74"/>
      <c r="G3976" s="9"/>
      <c r="H3976" s="48"/>
      <c r="I3976" s="49">
        <f t="shared" ca="1" si="244"/>
        <v>2022</v>
      </c>
      <c r="J3976" s="22">
        <f t="shared" ca="1" si="245"/>
        <v>1</v>
      </c>
      <c r="K3976" s="19"/>
      <c r="L3976" s="73"/>
      <c r="M3976" s="74"/>
      <c r="N3976" s="19"/>
      <c r="O3976" s="73"/>
      <c r="P3976" s="82">
        <v>1</v>
      </c>
      <c r="Q3976" s="24">
        <v>1</v>
      </c>
      <c r="R3976" s="81">
        <f t="shared" si="246"/>
        <v>1</v>
      </c>
      <c r="S3976" s="87"/>
      <c r="T3976" s="19"/>
      <c r="U3976" s="25"/>
      <c r="V3976" s="25"/>
      <c r="W3976" s="81"/>
      <c r="X3976" s="91" t="e">
        <f ca="1">+VLOOKUP(#REF!,REFERENCIAS!$C:$D,2,0)*VLOOKUP(#REF!,PONDERADORES!A:P,IF(AND(INFORMACION!$T3976='REFERENCIAS RIESGO'!$C$36,INFORMACION!$F3976=REFERENCIAS!$C$24),16,IF(INFORMACION!$T3976='REFERENCIAS RIESGO'!$C$36,13,IF(INFORMACION!$F3976=REFERENCIAS!$C$24,10,7))),0)+VLOOKUP(K3976,REFERENCIAS!$C:$D,2,0)*VLOOKUP($K$2,PONDERADORES!A:P,IF(AND(INFORMACION!$T3976='REFERENCIAS RIESGO'!$C$36,INFORMACION!$F3976=REFERENCIAS!$C$24),16,IF(INFORMACION!$T3976='REFERENCIAS RIESGO'!$C$36,13,IF(INFORMACION!$F3976=REFERENCIAS!$C$24,10,7))),0)+VLOOKUP(L3976,REFERENCIAS!$C:$D,2,0)*VLOOKUP($L$2,PONDERADORES!A:P,IF(AND(INFORMACION!$T3976='REFERENCIAS RIESGO'!$C$36,INFORMACION!$F3976=REFERENCIAS!$C$24),16,IF(INFORMACION!$T3976='REFERENCIAS RIESGO'!$C$36,13,IF(INFORMACION!$F3976=REFERENCIAS!$C$24,10,7))),0)+VLOOKUP(F3976,REFERENCIAS!$C:$D,2,0)*VLOOKUP($F$2,PONDERADORES!A:P,IF(AND(INFORMACION!$T3976='REFERENCIAS RIESGO'!$C$36,INFORMACION!$F3976=REFERENCIAS!$C$24),16,IF(INFORMACION!$T3976='REFERENCIAS RIESGO'!$C$36,13,IF(INFORMACION!$F3976=REFERENCIAS!$C$24,10,7))),0)+VLOOKUP(T3976,REFERENCIAS!$C:$D,2,0)*VLOOKUP($T$2,PONDERADORES!A:P,IF(AND(INFORMACION!$T3976='REFERENCIAS RIESGO'!$C$36,INFORMACION!$F3976=REFERENCIAS!$C$24),16,IF(INFORMACION!$T3976='REFERENCIAS RIESGO'!$C$36,13,IF(INFORMACION!$F3976=REFERENCIAS!$C$24,10,7))),0)+VLOOKUP(IF(J3976&lt;=0.2,0.2,IF(AND(J3976&gt;0.2,J3976&lt;=0.4),0.4,IF(AND(J3976&gt;0.4,J3976&lt;=0.6),0.6,IF(AND(J3976&gt;0.6,J3976&lt;=0.8),0.8,IF(AND(J3976&gt;0.8,J3976&lt;=1),1))))),REFERENCIAS!$C:$D,2,0)*VLOOKUP($J$2,PONDERADORES!A:P,IF(AND(INFORMACION!$T3976='REFERENCIAS RIESGO'!$C$36,INFORMACION!$F3976=REFERENCIAS!$C$24),16,IF(INFORMACION!$T3976='REFERENCIAS RIESGO'!$C$36,13,IF(INFORMACION!$F3976=REFERENCIAS!$C$24,10,7))),0)</f>
        <v>#REF!</v>
      </c>
      <c r="Y3976" s="68">
        <f>+VLOOKUP(M3976,REFERENCIAS!$C:$D,2,0)*VLOOKUP($M$2,PONDERADORES!$A$7:$G$9,7,0)+VLOOKUP(N3976,REFERENCIAS!$C:$D,2,0)*VLOOKUP($N$2,PONDERADORES!$A$7:$G$9,7,0)+VLOOKUP(O3976,REFERENCIAS!$C:$D,2,0)*VLOOKUP($O$2,PONDERADORES!$A$7:$G$9,7,0)</f>
        <v>0.2</v>
      </c>
      <c r="Z3976" s="2">
        <f>+VLOOKUP(IF(R3976&lt;0.1,0,IF(AND(R3976&gt;=0.1,R3976&lt;0.2),0.1,IF(AND(R3976&gt;=0.2,R3976&lt;0.3),0.2,IF(R3976&gt;0.3,0.3,)))),REFERENCIAS!$C:$D,2,0)*VLOOKUP($R$2,PONDERADORES!$A$11:$G$11,7,0)</f>
        <v>15</v>
      </c>
      <c r="AA3976" s="92"/>
      <c r="AB3976" s="95" t="e">
        <f t="shared" ca="1" si="247"/>
        <v>#REF!</v>
      </c>
      <c r="AC3976" s="23" t="e">
        <f ca="1">IF(AB3976&gt;REFERENCIAS!$C$62,REFERENCIAS!$B$62,IF(AND(AB3976&gt;=REFERENCIAS!$C$63,AB3976&lt;REFERENCIAS!$D$63),REFERENCIAS!$B$63,IF(AND(AB3976&gt;REFERENCIAS!$C$64,AB3976&lt;=REFERENCIAS!$D$64),REFERENCIAS!$B$64,IF(AND(AB3976&gt;=REFERENCIAS!$C$65,AB3976&lt;REFERENCIAS!$D$65),REFERENCIAS!$B$65, "Revisar"))))</f>
        <v>#REF!</v>
      </c>
      <c r="AD3976" s="94" t="e">
        <f ca="1">VLOOKUP(AC3976,REFERENCIAS!$B$62:$G$65,4,FALSE)</f>
        <v>#REF!</v>
      </c>
    </row>
    <row r="3977" spans="1:30" ht="17.25" x14ac:dyDescent="0.25">
      <c r="A3977" s="74"/>
      <c r="B3977" s="19"/>
      <c r="C3977" s="19"/>
      <c r="D3977" s="50"/>
      <c r="E3977" s="73"/>
      <c r="F3977" s="74"/>
      <c r="G3977" s="9"/>
      <c r="H3977" s="48"/>
      <c r="I3977" s="49">
        <f t="shared" ca="1" si="244"/>
        <v>2022</v>
      </c>
      <c r="J3977" s="22">
        <f t="shared" ca="1" si="245"/>
        <v>1</v>
      </c>
      <c r="K3977" s="19"/>
      <c r="L3977" s="73"/>
      <c r="M3977" s="74"/>
      <c r="N3977" s="19"/>
      <c r="O3977" s="73"/>
      <c r="P3977" s="82">
        <v>1</v>
      </c>
      <c r="Q3977" s="24">
        <v>1</v>
      </c>
      <c r="R3977" s="81">
        <f t="shared" si="246"/>
        <v>1</v>
      </c>
      <c r="S3977" s="87"/>
      <c r="T3977" s="19"/>
      <c r="U3977" s="25"/>
      <c r="V3977" s="25"/>
      <c r="W3977" s="81"/>
      <c r="X3977" s="91" t="e">
        <f ca="1">+VLOOKUP(#REF!,REFERENCIAS!$C:$D,2,0)*VLOOKUP(#REF!,PONDERADORES!A:P,IF(AND(INFORMACION!$T3977='REFERENCIAS RIESGO'!$C$36,INFORMACION!$F3977=REFERENCIAS!$C$24),16,IF(INFORMACION!$T3977='REFERENCIAS RIESGO'!$C$36,13,IF(INFORMACION!$F3977=REFERENCIAS!$C$24,10,7))),0)+VLOOKUP(K3977,REFERENCIAS!$C:$D,2,0)*VLOOKUP($K$2,PONDERADORES!A:P,IF(AND(INFORMACION!$T3977='REFERENCIAS RIESGO'!$C$36,INFORMACION!$F3977=REFERENCIAS!$C$24),16,IF(INFORMACION!$T3977='REFERENCIAS RIESGO'!$C$36,13,IF(INFORMACION!$F3977=REFERENCIAS!$C$24,10,7))),0)+VLOOKUP(L3977,REFERENCIAS!$C:$D,2,0)*VLOOKUP($L$2,PONDERADORES!A:P,IF(AND(INFORMACION!$T3977='REFERENCIAS RIESGO'!$C$36,INFORMACION!$F3977=REFERENCIAS!$C$24),16,IF(INFORMACION!$T3977='REFERENCIAS RIESGO'!$C$36,13,IF(INFORMACION!$F3977=REFERENCIAS!$C$24,10,7))),0)+VLOOKUP(F3977,REFERENCIAS!$C:$D,2,0)*VLOOKUP($F$2,PONDERADORES!A:P,IF(AND(INFORMACION!$T3977='REFERENCIAS RIESGO'!$C$36,INFORMACION!$F3977=REFERENCIAS!$C$24),16,IF(INFORMACION!$T3977='REFERENCIAS RIESGO'!$C$36,13,IF(INFORMACION!$F3977=REFERENCIAS!$C$24,10,7))),0)+VLOOKUP(T3977,REFERENCIAS!$C:$D,2,0)*VLOOKUP($T$2,PONDERADORES!A:P,IF(AND(INFORMACION!$T3977='REFERENCIAS RIESGO'!$C$36,INFORMACION!$F3977=REFERENCIAS!$C$24),16,IF(INFORMACION!$T3977='REFERENCIAS RIESGO'!$C$36,13,IF(INFORMACION!$F3977=REFERENCIAS!$C$24,10,7))),0)+VLOOKUP(IF(J3977&lt;=0.2,0.2,IF(AND(J3977&gt;0.2,J3977&lt;=0.4),0.4,IF(AND(J3977&gt;0.4,J3977&lt;=0.6),0.6,IF(AND(J3977&gt;0.6,J3977&lt;=0.8),0.8,IF(AND(J3977&gt;0.8,J3977&lt;=1),1))))),REFERENCIAS!$C:$D,2,0)*VLOOKUP($J$2,PONDERADORES!A:P,IF(AND(INFORMACION!$T3977='REFERENCIAS RIESGO'!$C$36,INFORMACION!$F3977=REFERENCIAS!$C$24),16,IF(INFORMACION!$T3977='REFERENCIAS RIESGO'!$C$36,13,IF(INFORMACION!$F3977=REFERENCIAS!$C$24,10,7))),0)</f>
        <v>#REF!</v>
      </c>
      <c r="Y3977" s="68">
        <f>+VLOOKUP(M3977,REFERENCIAS!$C:$D,2,0)*VLOOKUP($M$2,PONDERADORES!$A$7:$G$9,7,0)+VLOOKUP(N3977,REFERENCIAS!$C:$D,2,0)*VLOOKUP($N$2,PONDERADORES!$A$7:$G$9,7,0)+VLOOKUP(O3977,REFERENCIAS!$C:$D,2,0)*VLOOKUP($O$2,PONDERADORES!$A$7:$G$9,7,0)</f>
        <v>0.2</v>
      </c>
      <c r="Z3977" s="2">
        <f>+VLOOKUP(IF(R3977&lt;0.1,0,IF(AND(R3977&gt;=0.1,R3977&lt;0.2),0.1,IF(AND(R3977&gt;=0.2,R3977&lt;0.3),0.2,IF(R3977&gt;0.3,0.3,)))),REFERENCIAS!$C:$D,2,0)*VLOOKUP($R$2,PONDERADORES!$A$11:$G$11,7,0)</f>
        <v>15</v>
      </c>
      <c r="AA3977" s="92"/>
      <c r="AB3977" s="95" t="e">
        <f t="shared" ca="1" si="247"/>
        <v>#REF!</v>
      </c>
      <c r="AC3977" s="23" t="e">
        <f ca="1">IF(AB3977&gt;REFERENCIAS!$C$62,REFERENCIAS!$B$62,IF(AND(AB3977&gt;=REFERENCIAS!$C$63,AB3977&lt;REFERENCIAS!$D$63),REFERENCIAS!$B$63,IF(AND(AB3977&gt;REFERENCIAS!$C$64,AB3977&lt;=REFERENCIAS!$D$64),REFERENCIAS!$B$64,IF(AND(AB3977&gt;=REFERENCIAS!$C$65,AB3977&lt;REFERENCIAS!$D$65),REFERENCIAS!$B$65, "Revisar"))))</f>
        <v>#REF!</v>
      </c>
      <c r="AD3977" s="94" t="e">
        <f ca="1">VLOOKUP(AC3977,REFERENCIAS!$B$62:$G$65,4,FALSE)</f>
        <v>#REF!</v>
      </c>
    </row>
    <row r="3978" spans="1:30" ht="17.25" x14ac:dyDescent="0.25">
      <c r="A3978" s="74"/>
      <c r="B3978" s="19"/>
      <c r="C3978" s="19"/>
      <c r="D3978" s="50"/>
      <c r="E3978" s="73"/>
      <c r="F3978" s="74"/>
      <c r="G3978" s="9"/>
      <c r="H3978" s="48"/>
      <c r="I3978" s="49">
        <f t="shared" ca="1" si="244"/>
        <v>2022</v>
      </c>
      <c r="J3978" s="22">
        <f t="shared" ca="1" si="245"/>
        <v>1</v>
      </c>
      <c r="K3978" s="19"/>
      <c r="L3978" s="73"/>
      <c r="M3978" s="74"/>
      <c r="N3978" s="19"/>
      <c r="O3978" s="73"/>
      <c r="P3978" s="82">
        <v>1</v>
      </c>
      <c r="Q3978" s="24">
        <v>1</v>
      </c>
      <c r="R3978" s="81">
        <f t="shared" si="246"/>
        <v>1</v>
      </c>
      <c r="S3978" s="87"/>
      <c r="T3978" s="19"/>
      <c r="U3978" s="25"/>
      <c r="V3978" s="25"/>
      <c r="W3978" s="81"/>
      <c r="X3978" s="91" t="e">
        <f ca="1">+VLOOKUP(#REF!,REFERENCIAS!$C:$D,2,0)*VLOOKUP(#REF!,PONDERADORES!A:P,IF(AND(INFORMACION!$T3978='REFERENCIAS RIESGO'!$C$36,INFORMACION!$F3978=REFERENCIAS!$C$24),16,IF(INFORMACION!$T3978='REFERENCIAS RIESGO'!$C$36,13,IF(INFORMACION!$F3978=REFERENCIAS!$C$24,10,7))),0)+VLOOKUP(K3978,REFERENCIAS!$C:$D,2,0)*VLOOKUP($K$2,PONDERADORES!A:P,IF(AND(INFORMACION!$T3978='REFERENCIAS RIESGO'!$C$36,INFORMACION!$F3978=REFERENCIAS!$C$24),16,IF(INFORMACION!$T3978='REFERENCIAS RIESGO'!$C$36,13,IF(INFORMACION!$F3978=REFERENCIAS!$C$24,10,7))),0)+VLOOKUP(L3978,REFERENCIAS!$C:$D,2,0)*VLOOKUP($L$2,PONDERADORES!A:P,IF(AND(INFORMACION!$T3978='REFERENCIAS RIESGO'!$C$36,INFORMACION!$F3978=REFERENCIAS!$C$24),16,IF(INFORMACION!$T3978='REFERENCIAS RIESGO'!$C$36,13,IF(INFORMACION!$F3978=REFERENCIAS!$C$24,10,7))),0)+VLOOKUP(F3978,REFERENCIAS!$C:$D,2,0)*VLOOKUP($F$2,PONDERADORES!A:P,IF(AND(INFORMACION!$T3978='REFERENCIAS RIESGO'!$C$36,INFORMACION!$F3978=REFERENCIAS!$C$24),16,IF(INFORMACION!$T3978='REFERENCIAS RIESGO'!$C$36,13,IF(INFORMACION!$F3978=REFERENCIAS!$C$24,10,7))),0)+VLOOKUP(T3978,REFERENCIAS!$C:$D,2,0)*VLOOKUP($T$2,PONDERADORES!A:P,IF(AND(INFORMACION!$T3978='REFERENCIAS RIESGO'!$C$36,INFORMACION!$F3978=REFERENCIAS!$C$24),16,IF(INFORMACION!$T3978='REFERENCIAS RIESGO'!$C$36,13,IF(INFORMACION!$F3978=REFERENCIAS!$C$24,10,7))),0)+VLOOKUP(IF(J3978&lt;=0.2,0.2,IF(AND(J3978&gt;0.2,J3978&lt;=0.4),0.4,IF(AND(J3978&gt;0.4,J3978&lt;=0.6),0.6,IF(AND(J3978&gt;0.6,J3978&lt;=0.8),0.8,IF(AND(J3978&gt;0.8,J3978&lt;=1),1))))),REFERENCIAS!$C:$D,2,0)*VLOOKUP($J$2,PONDERADORES!A:P,IF(AND(INFORMACION!$T3978='REFERENCIAS RIESGO'!$C$36,INFORMACION!$F3978=REFERENCIAS!$C$24),16,IF(INFORMACION!$T3978='REFERENCIAS RIESGO'!$C$36,13,IF(INFORMACION!$F3978=REFERENCIAS!$C$24,10,7))),0)</f>
        <v>#REF!</v>
      </c>
      <c r="Y3978" s="68">
        <f>+VLOOKUP(M3978,REFERENCIAS!$C:$D,2,0)*VLOOKUP($M$2,PONDERADORES!$A$7:$G$9,7,0)+VLOOKUP(N3978,REFERENCIAS!$C:$D,2,0)*VLOOKUP($N$2,PONDERADORES!$A$7:$G$9,7,0)+VLOOKUP(O3978,REFERENCIAS!$C:$D,2,0)*VLOOKUP($O$2,PONDERADORES!$A$7:$G$9,7,0)</f>
        <v>0.2</v>
      </c>
      <c r="Z3978" s="2">
        <f>+VLOOKUP(IF(R3978&lt;0.1,0,IF(AND(R3978&gt;=0.1,R3978&lt;0.2),0.1,IF(AND(R3978&gt;=0.2,R3978&lt;0.3),0.2,IF(R3978&gt;0.3,0.3,)))),REFERENCIAS!$C:$D,2,0)*VLOOKUP($R$2,PONDERADORES!$A$11:$G$11,7,0)</f>
        <v>15</v>
      </c>
      <c r="AA3978" s="92"/>
      <c r="AB3978" s="95" t="e">
        <f t="shared" ca="1" si="247"/>
        <v>#REF!</v>
      </c>
      <c r="AC3978" s="23" t="e">
        <f ca="1">IF(AB3978&gt;REFERENCIAS!$C$62,REFERENCIAS!$B$62,IF(AND(AB3978&gt;=REFERENCIAS!$C$63,AB3978&lt;REFERENCIAS!$D$63),REFERENCIAS!$B$63,IF(AND(AB3978&gt;REFERENCIAS!$C$64,AB3978&lt;=REFERENCIAS!$D$64),REFERENCIAS!$B$64,IF(AND(AB3978&gt;=REFERENCIAS!$C$65,AB3978&lt;REFERENCIAS!$D$65),REFERENCIAS!$B$65, "Revisar"))))</f>
        <v>#REF!</v>
      </c>
      <c r="AD3978" s="94" t="e">
        <f ca="1">VLOOKUP(AC3978,REFERENCIAS!$B$62:$G$65,4,FALSE)</f>
        <v>#REF!</v>
      </c>
    </row>
    <row r="3979" spans="1:30" ht="17.25" x14ac:dyDescent="0.25">
      <c r="A3979" s="74"/>
      <c r="B3979" s="19"/>
      <c r="C3979" s="19"/>
      <c r="D3979" s="50"/>
      <c r="E3979" s="73"/>
      <c r="F3979" s="74"/>
      <c r="G3979" s="9"/>
      <c r="H3979" s="48"/>
      <c r="I3979" s="49">
        <f t="shared" ca="1" si="244"/>
        <v>2022</v>
      </c>
      <c r="J3979" s="22">
        <f t="shared" ca="1" si="245"/>
        <v>1</v>
      </c>
      <c r="K3979" s="19"/>
      <c r="L3979" s="73"/>
      <c r="M3979" s="74"/>
      <c r="N3979" s="19"/>
      <c r="O3979" s="73"/>
      <c r="P3979" s="82">
        <v>1</v>
      </c>
      <c r="Q3979" s="24">
        <v>1</v>
      </c>
      <c r="R3979" s="81">
        <f t="shared" si="246"/>
        <v>1</v>
      </c>
      <c r="S3979" s="87"/>
      <c r="T3979" s="19"/>
      <c r="U3979" s="25"/>
      <c r="V3979" s="25"/>
      <c r="W3979" s="81"/>
      <c r="X3979" s="91" t="e">
        <f ca="1">+VLOOKUP(#REF!,REFERENCIAS!$C:$D,2,0)*VLOOKUP(#REF!,PONDERADORES!A:P,IF(AND(INFORMACION!$T3979='REFERENCIAS RIESGO'!$C$36,INFORMACION!$F3979=REFERENCIAS!$C$24),16,IF(INFORMACION!$T3979='REFERENCIAS RIESGO'!$C$36,13,IF(INFORMACION!$F3979=REFERENCIAS!$C$24,10,7))),0)+VLOOKUP(K3979,REFERENCIAS!$C:$D,2,0)*VLOOKUP($K$2,PONDERADORES!A:P,IF(AND(INFORMACION!$T3979='REFERENCIAS RIESGO'!$C$36,INFORMACION!$F3979=REFERENCIAS!$C$24),16,IF(INFORMACION!$T3979='REFERENCIAS RIESGO'!$C$36,13,IF(INFORMACION!$F3979=REFERENCIAS!$C$24,10,7))),0)+VLOOKUP(L3979,REFERENCIAS!$C:$D,2,0)*VLOOKUP($L$2,PONDERADORES!A:P,IF(AND(INFORMACION!$T3979='REFERENCIAS RIESGO'!$C$36,INFORMACION!$F3979=REFERENCIAS!$C$24),16,IF(INFORMACION!$T3979='REFERENCIAS RIESGO'!$C$36,13,IF(INFORMACION!$F3979=REFERENCIAS!$C$24,10,7))),0)+VLOOKUP(F3979,REFERENCIAS!$C:$D,2,0)*VLOOKUP($F$2,PONDERADORES!A:P,IF(AND(INFORMACION!$T3979='REFERENCIAS RIESGO'!$C$36,INFORMACION!$F3979=REFERENCIAS!$C$24),16,IF(INFORMACION!$T3979='REFERENCIAS RIESGO'!$C$36,13,IF(INFORMACION!$F3979=REFERENCIAS!$C$24,10,7))),0)+VLOOKUP(T3979,REFERENCIAS!$C:$D,2,0)*VLOOKUP($T$2,PONDERADORES!A:P,IF(AND(INFORMACION!$T3979='REFERENCIAS RIESGO'!$C$36,INFORMACION!$F3979=REFERENCIAS!$C$24),16,IF(INFORMACION!$T3979='REFERENCIAS RIESGO'!$C$36,13,IF(INFORMACION!$F3979=REFERENCIAS!$C$24,10,7))),0)+VLOOKUP(IF(J3979&lt;=0.2,0.2,IF(AND(J3979&gt;0.2,J3979&lt;=0.4),0.4,IF(AND(J3979&gt;0.4,J3979&lt;=0.6),0.6,IF(AND(J3979&gt;0.6,J3979&lt;=0.8),0.8,IF(AND(J3979&gt;0.8,J3979&lt;=1),1))))),REFERENCIAS!$C:$D,2,0)*VLOOKUP($J$2,PONDERADORES!A:P,IF(AND(INFORMACION!$T3979='REFERENCIAS RIESGO'!$C$36,INFORMACION!$F3979=REFERENCIAS!$C$24),16,IF(INFORMACION!$T3979='REFERENCIAS RIESGO'!$C$36,13,IF(INFORMACION!$F3979=REFERENCIAS!$C$24,10,7))),0)</f>
        <v>#REF!</v>
      </c>
      <c r="Y3979" s="68">
        <f>+VLOOKUP(M3979,REFERENCIAS!$C:$D,2,0)*VLOOKUP($M$2,PONDERADORES!$A$7:$G$9,7,0)+VLOOKUP(N3979,REFERENCIAS!$C:$D,2,0)*VLOOKUP($N$2,PONDERADORES!$A$7:$G$9,7,0)+VLOOKUP(O3979,REFERENCIAS!$C:$D,2,0)*VLOOKUP($O$2,PONDERADORES!$A$7:$G$9,7,0)</f>
        <v>0.2</v>
      </c>
      <c r="Z3979" s="2">
        <f>+VLOOKUP(IF(R3979&lt;0.1,0,IF(AND(R3979&gt;=0.1,R3979&lt;0.2),0.1,IF(AND(R3979&gt;=0.2,R3979&lt;0.3),0.2,IF(R3979&gt;0.3,0.3,)))),REFERENCIAS!$C:$D,2,0)*VLOOKUP($R$2,PONDERADORES!$A$11:$G$11,7,0)</f>
        <v>15</v>
      </c>
      <c r="AA3979" s="92"/>
      <c r="AB3979" s="95" t="e">
        <f t="shared" ca="1" si="247"/>
        <v>#REF!</v>
      </c>
      <c r="AC3979" s="23" t="e">
        <f ca="1">IF(AB3979&gt;REFERENCIAS!$C$62,REFERENCIAS!$B$62,IF(AND(AB3979&gt;=REFERENCIAS!$C$63,AB3979&lt;REFERENCIAS!$D$63),REFERENCIAS!$B$63,IF(AND(AB3979&gt;REFERENCIAS!$C$64,AB3979&lt;=REFERENCIAS!$D$64),REFERENCIAS!$B$64,IF(AND(AB3979&gt;=REFERENCIAS!$C$65,AB3979&lt;REFERENCIAS!$D$65),REFERENCIAS!$B$65, "Revisar"))))</f>
        <v>#REF!</v>
      </c>
      <c r="AD3979" s="94" t="e">
        <f ca="1">VLOOKUP(AC3979,REFERENCIAS!$B$62:$G$65,4,FALSE)</f>
        <v>#REF!</v>
      </c>
    </row>
    <row r="3980" spans="1:30" ht="17.25" x14ac:dyDescent="0.25">
      <c r="A3980" s="74"/>
      <c r="B3980" s="19"/>
      <c r="C3980" s="19"/>
      <c r="D3980" s="50"/>
      <c r="E3980" s="73"/>
      <c r="F3980" s="74"/>
      <c r="G3980" s="9"/>
      <c r="H3980" s="48"/>
      <c r="I3980" s="49">
        <f t="shared" ca="1" si="244"/>
        <v>2022</v>
      </c>
      <c r="J3980" s="22">
        <f t="shared" ca="1" si="245"/>
        <v>1</v>
      </c>
      <c r="K3980" s="19"/>
      <c r="L3980" s="73"/>
      <c r="M3980" s="74"/>
      <c r="N3980" s="19"/>
      <c r="O3980" s="73"/>
      <c r="P3980" s="82">
        <v>1</v>
      </c>
      <c r="Q3980" s="24">
        <v>1</v>
      </c>
      <c r="R3980" s="81">
        <f t="shared" si="246"/>
        <v>1</v>
      </c>
      <c r="S3980" s="87"/>
      <c r="T3980" s="19"/>
      <c r="U3980" s="25"/>
      <c r="V3980" s="25"/>
      <c r="W3980" s="81"/>
      <c r="X3980" s="91" t="e">
        <f ca="1">+VLOOKUP(#REF!,REFERENCIAS!$C:$D,2,0)*VLOOKUP(#REF!,PONDERADORES!A:P,IF(AND(INFORMACION!$T3980='REFERENCIAS RIESGO'!$C$36,INFORMACION!$F3980=REFERENCIAS!$C$24),16,IF(INFORMACION!$T3980='REFERENCIAS RIESGO'!$C$36,13,IF(INFORMACION!$F3980=REFERENCIAS!$C$24,10,7))),0)+VLOOKUP(K3980,REFERENCIAS!$C:$D,2,0)*VLOOKUP($K$2,PONDERADORES!A:P,IF(AND(INFORMACION!$T3980='REFERENCIAS RIESGO'!$C$36,INFORMACION!$F3980=REFERENCIAS!$C$24),16,IF(INFORMACION!$T3980='REFERENCIAS RIESGO'!$C$36,13,IF(INFORMACION!$F3980=REFERENCIAS!$C$24,10,7))),0)+VLOOKUP(L3980,REFERENCIAS!$C:$D,2,0)*VLOOKUP($L$2,PONDERADORES!A:P,IF(AND(INFORMACION!$T3980='REFERENCIAS RIESGO'!$C$36,INFORMACION!$F3980=REFERENCIAS!$C$24),16,IF(INFORMACION!$T3980='REFERENCIAS RIESGO'!$C$36,13,IF(INFORMACION!$F3980=REFERENCIAS!$C$24,10,7))),0)+VLOOKUP(F3980,REFERENCIAS!$C:$D,2,0)*VLOOKUP($F$2,PONDERADORES!A:P,IF(AND(INFORMACION!$T3980='REFERENCIAS RIESGO'!$C$36,INFORMACION!$F3980=REFERENCIAS!$C$24),16,IF(INFORMACION!$T3980='REFERENCIAS RIESGO'!$C$36,13,IF(INFORMACION!$F3980=REFERENCIAS!$C$24,10,7))),0)+VLOOKUP(T3980,REFERENCIAS!$C:$D,2,0)*VLOOKUP($T$2,PONDERADORES!A:P,IF(AND(INFORMACION!$T3980='REFERENCIAS RIESGO'!$C$36,INFORMACION!$F3980=REFERENCIAS!$C$24),16,IF(INFORMACION!$T3980='REFERENCIAS RIESGO'!$C$36,13,IF(INFORMACION!$F3980=REFERENCIAS!$C$24,10,7))),0)+VLOOKUP(IF(J3980&lt;=0.2,0.2,IF(AND(J3980&gt;0.2,J3980&lt;=0.4),0.4,IF(AND(J3980&gt;0.4,J3980&lt;=0.6),0.6,IF(AND(J3980&gt;0.6,J3980&lt;=0.8),0.8,IF(AND(J3980&gt;0.8,J3980&lt;=1),1))))),REFERENCIAS!$C:$D,2,0)*VLOOKUP($J$2,PONDERADORES!A:P,IF(AND(INFORMACION!$T3980='REFERENCIAS RIESGO'!$C$36,INFORMACION!$F3980=REFERENCIAS!$C$24),16,IF(INFORMACION!$T3980='REFERENCIAS RIESGO'!$C$36,13,IF(INFORMACION!$F3980=REFERENCIAS!$C$24,10,7))),0)</f>
        <v>#REF!</v>
      </c>
      <c r="Y3980" s="68">
        <f>+VLOOKUP(M3980,REFERENCIAS!$C:$D,2,0)*VLOOKUP($M$2,PONDERADORES!$A$7:$G$9,7,0)+VLOOKUP(N3980,REFERENCIAS!$C:$D,2,0)*VLOOKUP($N$2,PONDERADORES!$A$7:$G$9,7,0)+VLOOKUP(O3980,REFERENCIAS!$C:$D,2,0)*VLOOKUP($O$2,PONDERADORES!$A$7:$G$9,7,0)</f>
        <v>0.2</v>
      </c>
      <c r="Z3980" s="2">
        <f>+VLOOKUP(IF(R3980&lt;0.1,0,IF(AND(R3980&gt;=0.1,R3980&lt;0.2),0.1,IF(AND(R3980&gt;=0.2,R3980&lt;0.3),0.2,IF(R3980&gt;0.3,0.3,)))),REFERENCIAS!$C:$D,2,0)*VLOOKUP($R$2,PONDERADORES!$A$11:$G$11,7,0)</f>
        <v>15</v>
      </c>
      <c r="AA3980" s="92"/>
      <c r="AB3980" s="95" t="e">
        <f t="shared" ca="1" si="247"/>
        <v>#REF!</v>
      </c>
      <c r="AC3980" s="23" t="e">
        <f ca="1">IF(AB3980&gt;REFERENCIAS!$C$62,REFERENCIAS!$B$62,IF(AND(AB3980&gt;=REFERENCIAS!$C$63,AB3980&lt;REFERENCIAS!$D$63),REFERENCIAS!$B$63,IF(AND(AB3980&gt;REFERENCIAS!$C$64,AB3980&lt;=REFERENCIAS!$D$64),REFERENCIAS!$B$64,IF(AND(AB3980&gt;=REFERENCIAS!$C$65,AB3980&lt;REFERENCIAS!$D$65),REFERENCIAS!$B$65, "Revisar"))))</f>
        <v>#REF!</v>
      </c>
      <c r="AD3980" s="94" t="e">
        <f ca="1">VLOOKUP(AC3980,REFERENCIAS!$B$62:$G$65,4,FALSE)</f>
        <v>#REF!</v>
      </c>
    </row>
    <row r="3981" spans="1:30" ht="17.25" x14ac:dyDescent="0.25">
      <c r="A3981" s="74"/>
      <c r="B3981" s="19"/>
      <c r="C3981" s="19"/>
      <c r="D3981" s="50"/>
      <c r="E3981" s="73"/>
      <c r="F3981" s="74"/>
      <c r="G3981" s="9"/>
      <c r="H3981" s="48"/>
      <c r="I3981" s="49">
        <f t="shared" ca="1" si="244"/>
        <v>2022</v>
      </c>
      <c r="J3981" s="22">
        <f t="shared" ca="1" si="245"/>
        <v>1</v>
      </c>
      <c r="K3981" s="19"/>
      <c r="L3981" s="73"/>
      <c r="M3981" s="74"/>
      <c r="N3981" s="19"/>
      <c r="O3981" s="73"/>
      <c r="P3981" s="82">
        <v>1</v>
      </c>
      <c r="Q3981" s="24">
        <v>1</v>
      </c>
      <c r="R3981" s="81">
        <f t="shared" si="246"/>
        <v>1</v>
      </c>
      <c r="S3981" s="87"/>
      <c r="T3981" s="19"/>
      <c r="U3981" s="25"/>
      <c r="V3981" s="25"/>
      <c r="W3981" s="81"/>
      <c r="X3981" s="91" t="e">
        <f ca="1">+VLOOKUP(#REF!,REFERENCIAS!$C:$D,2,0)*VLOOKUP(#REF!,PONDERADORES!A:P,IF(AND(INFORMACION!$T3981='REFERENCIAS RIESGO'!$C$36,INFORMACION!$F3981=REFERENCIAS!$C$24),16,IF(INFORMACION!$T3981='REFERENCIAS RIESGO'!$C$36,13,IF(INFORMACION!$F3981=REFERENCIAS!$C$24,10,7))),0)+VLOOKUP(K3981,REFERENCIAS!$C:$D,2,0)*VLOOKUP($K$2,PONDERADORES!A:P,IF(AND(INFORMACION!$T3981='REFERENCIAS RIESGO'!$C$36,INFORMACION!$F3981=REFERENCIAS!$C$24),16,IF(INFORMACION!$T3981='REFERENCIAS RIESGO'!$C$36,13,IF(INFORMACION!$F3981=REFERENCIAS!$C$24,10,7))),0)+VLOOKUP(L3981,REFERENCIAS!$C:$D,2,0)*VLOOKUP($L$2,PONDERADORES!A:P,IF(AND(INFORMACION!$T3981='REFERENCIAS RIESGO'!$C$36,INFORMACION!$F3981=REFERENCIAS!$C$24),16,IF(INFORMACION!$T3981='REFERENCIAS RIESGO'!$C$36,13,IF(INFORMACION!$F3981=REFERENCIAS!$C$24,10,7))),0)+VLOOKUP(F3981,REFERENCIAS!$C:$D,2,0)*VLOOKUP($F$2,PONDERADORES!A:P,IF(AND(INFORMACION!$T3981='REFERENCIAS RIESGO'!$C$36,INFORMACION!$F3981=REFERENCIAS!$C$24),16,IF(INFORMACION!$T3981='REFERENCIAS RIESGO'!$C$36,13,IF(INFORMACION!$F3981=REFERENCIAS!$C$24,10,7))),0)+VLOOKUP(T3981,REFERENCIAS!$C:$D,2,0)*VLOOKUP($T$2,PONDERADORES!A:P,IF(AND(INFORMACION!$T3981='REFERENCIAS RIESGO'!$C$36,INFORMACION!$F3981=REFERENCIAS!$C$24),16,IF(INFORMACION!$T3981='REFERENCIAS RIESGO'!$C$36,13,IF(INFORMACION!$F3981=REFERENCIAS!$C$24,10,7))),0)+VLOOKUP(IF(J3981&lt;=0.2,0.2,IF(AND(J3981&gt;0.2,J3981&lt;=0.4),0.4,IF(AND(J3981&gt;0.4,J3981&lt;=0.6),0.6,IF(AND(J3981&gt;0.6,J3981&lt;=0.8),0.8,IF(AND(J3981&gt;0.8,J3981&lt;=1),1))))),REFERENCIAS!$C:$D,2,0)*VLOOKUP($J$2,PONDERADORES!A:P,IF(AND(INFORMACION!$T3981='REFERENCIAS RIESGO'!$C$36,INFORMACION!$F3981=REFERENCIAS!$C$24),16,IF(INFORMACION!$T3981='REFERENCIAS RIESGO'!$C$36,13,IF(INFORMACION!$F3981=REFERENCIAS!$C$24,10,7))),0)</f>
        <v>#REF!</v>
      </c>
      <c r="Y3981" s="68">
        <f>+VLOOKUP(M3981,REFERENCIAS!$C:$D,2,0)*VLOOKUP($M$2,PONDERADORES!$A$7:$G$9,7,0)+VLOOKUP(N3981,REFERENCIAS!$C:$D,2,0)*VLOOKUP($N$2,PONDERADORES!$A$7:$G$9,7,0)+VLOOKUP(O3981,REFERENCIAS!$C:$D,2,0)*VLOOKUP($O$2,PONDERADORES!$A$7:$G$9,7,0)</f>
        <v>0.2</v>
      </c>
      <c r="Z3981" s="2">
        <f>+VLOOKUP(IF(R3981&lt;0.1,0,IF(AND(R3981&gt;=0.1,R3981&lt;0.2),0.1,IF(AND(R3981&gt;=0.2,R3981&lt;0.3),0.2,IF(R3981&gt;0.3,0.3,)))),REFERENCIAS!$C:$D,2,0)*VLOOKUP($R$2,PONDERADORES!$A$11:$G$11,7,0)</f>
        <v>15</v>
      </c>
      <c r="AA3981" s="92"/>
      <c r="AB3981" s="95" t="e">
        <f t="shared" ca="1" si="247"/>
        <v>#REF!</v>
      </c>
      <c r="AC3981" s="23" t="e">
        <f ca="1">IF(AB3981&gt;REFERENCIAS!$C$62,REFERENCIAS!$B$62,IF(AND(AB3981&gt;=REFERENCIAS!$C$63,AB3981&lt;REFERENCIAS!$D$63),REFERENCIAS!$B$63,IF(AND(AB3981&gt;REFERENCIAS!$C$64,AB3981&lt;=REFERENCIAS!$D$64),REFERENCIAS!$B$64,IF(AND(AB3981&gt;=REFERENCIAS!$C$65,AB3981&lt;REFERENCIAS!$D$65),REFERENCIAS!$B$65, "Revisar"))))</f>
        <v>#REF!</v>
      </c>
      <c r="AD3981" s="94" t="e">
        <f ca="1">VLOOKUP(AC3981,REFERENCIAS!$B$62:$G$65,4,FALSE)</f>
        <v>#REF!</v>
      </c>
    </row>
    <row r="3982" spans="1:30" ht="17.25" x14ac:dyDescent="0.25">
      <c r="A3982" s="74"/>
      <c r="B3982" s="19"/>
      <c r="C3982" s="19"/>
      <c r="D3982" s="50"/>
      <c r="E3982" s="73"/>
      <c r="F3982" s="74"/>
      <c r="G3982" s="9"/>
      <c r="H3982" s="48"/>
      <c r="I3982" s="49">
        <f t="shared" ca="1" si="244"/>
        <v>2022</v>
      </c>
      <c r="J3982" s="22">
        <f t="shared" ca="1" si="245"/>
        <v>1</v>
      </c>
      <c r="K3982" s="19"/>
      <c r="L3982" s="73"/>
      <c r="M3982" s="74"/>
      <c r="N3982" s="19"/>
      <c r="O3982" s="73"/>
      <c r="P3982" s="82">
        <v>1</v>
      </c>
      <c r="Q3982" s="24">
        <v>1</v>
      </c>
      <c r="R3982" s="81">
        <f t="shared" si="246"/>
        <v>1</v>
      </c>
      <c r="S3982" s="87"/>
      <c r="T3982" s="19"/>
      <c r="U3982" s="25"/>
      <c r="V3982" s="25"/>
      <c r="W3982" s="81"/>
      <c r="X3982" s="91" t="e">
        <f ca="1">+VLOOKUP(#REF!,REFERENCIAS!$C:$D,2,0)*VLOOKUP(#REF!,PONDERADORES!A:P,IF(AND(INFORMACION!$T3982='REFERENCIAS RIESGO'!$C$36,INFORMACION!$F3982=REFERENCIAS!$C$24),16,IF(INFORMACION!$T3982='REFERENCIAS RIESGO'!$C$36,13,IF(INFORMACION!$F3982=REFERENCIAS!$C$24,10,7))),0)+VLOOKUP(K3982,REFERENCIAS!$C:$D,2,0)*VLOOKUP($K$2,PONDERADORES!A:P,IF(AND(INFORMACION!$T3982='REFERENCIAS RIESGO'!$C$36,INFORMACION!$F3982=REFERENCIAS!$C$24),16,IF(INFORMACION!$T3982='REFERENCIAS RIESGO'!$C$36,13,IF(INFORMACION!$F3982=REFERENCIAS!$C$24,10,7))),0)+VLOOKUP(L3982,REFERENCIAS!$C:$D,2,0)*VLOOKUP($L$2,PONDERADORES!A:P,IF(AND(INFORMACION!$T3982='REFERENCIAS RIESGO'!$C$36,INFORMACION!$F3982=REFERENCIAS!$C$24),16,IF(INFORMACION!$T3982='REFERENCIAS RIESGO'!$C$36,13,IF(INFORMACION!$F3982=REFERENCIAS!$C$24,10,7))),0)+VLOOKUP(F3982,REFERENCIAS!$C:$D,2,0)*VLOOKUP($F$2,PONDERADORES!A:P,IF(AND(INFORMACION!$T3982='REFERENCIAS RIESGO'!$C$36,INFORMACION!$F3982=REFERENCIAS!$C$24),16,IF(INFORMACION!$T3982='REFERENCIAS RIESGO'!$C$36,13,IF(INFORMACION!$F3982=REFERENCIAS!$C$24,10,7))),0)+VLOOKUP(T3982,REFERENCIAS!$C:$D,2,0)*VLOOKUP($T$2,PONDERADORES!A:P,IF(AND(INFORMACION!$T3982='REFERENCIAS RIESGO'!$C$36,INFORMACION!$F3982=REFERENCIAS!$C$24),16,IF(INFORMACION!$T3982='REFERENCIAS RIESGO'!$C$36,13,IF(INFORMACION!$F3982=REFERENCIAS!$C$24,10,7))),0)+VLOOKUP(IF(J3982&lt;=0.2,0.2,IF(AND(J3982&gt;0.2,J3982&lt;=0.4),0.4,IF(AND(J3982&gt;0.4,J3982&lt;=0.6),0.6,IF(AND(J3982&gt;0.6,J3982&lt;=0.8),0.8,IF(AND(J3982&gt;0.8,J3982&lt;=1),1))))),REFERENCIAS!$C:$D,2,0)*VLOOKUP($J$2,PONDERADORES!A:P,IF(AND(INFORMACION!$T3982='REFERENCIAS RIESGO'!$C$36,INFORMACION!$F3982=REFERENCIAS!$C$24),16,IF(INFORMACION!$T3982='REFERENCIAS RIESGO'!$C$36,13,IF(INFORMACION!$F3982=REFERENCIAS!$C$24,10,7))),0)</f>
        <v>#REF!</v>
      </c>
      <c r="Y3982" s="68">
        <f>+VLOOKUP(M3982,REFERENCIAS!$C:$D,2,0)*VLOOKUP($M$2,PONDERADORES!$A$7:$G$9,7,0)+VLOOKUP(N3982,REFERENCIAS!$C:$D,2,0)*VLOOKUP($N$2,PONDERADORES!$A$7:$G$9,7,0)+VLOOKUP(O3982,REFERENCIAS!$C:$D,2,0)*VLOOKUP($O$2,PONDERADORES!$A$7:$G$9,7,0)</f>
        <v>0.2</v>
      </c>
      <c r="Z3982" s="2">
        <f>+VLOOKUP(IF(R3982&lt;0.1,0,IF(AND(R3982&gt;=0.1,R3982&lt;0.2),0.1,IF(AND(R3982&gt;=0.2,R3982&lt;0.3),0.2,IF(R3982&gt;0.3,0.3,)))),REFERENCIAS!$C:$D,2,0)*VLOOKUP($R$2,PONDERADORES!$A$11:$G$11,7,0)</f>
        <v>15</v>
      </c>
      <c r="AA3982" s="92"/>
      <c r="AB3982" s="95" t="e">
        <f t="shared" ca="1" si="247"/>
        <v>#REF!</v>
      </c>
      <c r="AC3982" s="23" t="e">
        <f ca="1">IF(AB3982&gt;REFERENCIAS!$C$62,REFERENCIAS!$B$62,IF(AND(AB3982&gt;=REFERENCIAS!$C$63,AB3982&lt;REFERENCIAS!$D$63),REFERENCIAS!$B$63,IF(AND(AB3982&gt;REFERENCIAS!$C$64,AB3982&lt;=REFERENCIAS!$D$64),REFERENCIAS!$B$64,IF(AND(AB3982&gt;=REFERENCIAS!$C$65,AB3982&lt;REFERENCIAS!$D$65),REFERENCIAS!$B$65, "Revisar"))))</f>
        <v>#REF!</v>
      </c>
      <c r="AD3982" s="94" t="e">
        <f ca="1">VLOOKUP(AC3982,REFERENCIAS!$B$62:$G$65,4,FALSE)</f>
        <v>#REF!</v>
      </c>
    </row>
    <row r="3983" spans="1:30" ht="17.25" x14ac:dyDescent="0.25">
      <c r="A3983" s="74"/>
      <c r="B3983" s="19"/>
      <c r="C3983" s="19"/>
      <c r="D3983" s="50"/>
      <c r="E3983" s="73"/>
      <c r="F3983" s="74"/>
      <c r="G3983" s="9"/>
      <c r="H3983" s="48"/>
      <c r="I3983" s="49">
        <f t="shared" ca="1" si="244"/>
        <v>2022</v>
      </c>
      <c r="J3983" s="22">
        <f t="shared" ca="1" si="245"/>
        <v>1</v>
      </c>
      <c r="K3983" s="19"/>
      <c r="L3983" s="73"/>
      <c r="M3983" s="74"/>
      <c r="N3983" s="19"/>
      <c r="O3983" s="73"/>
      <c r="P3983" s="82">
        <v>1</v>
      </c>
      <c r="Q3983" s="24">
        <v>1</v>
      </c>
      <c r="R3983" s="81">
        <f t="shared" si="246"/>
        <v>1</v>
      </c>
      <c r="S3983" s="87"/>
      <c r="T3983" s="19"/>
      <c r="U3983" s="25"/>
      <c r="V3983" s="25"/>
      <c r="W3983" s="81"/>
      <c r="X3983" s="91" t="e">
        <f ca="1">+VLOOKUP(#REF!,REFERENCIAS!$C:$D,2,0)*VLOOKUP(#REF!,PONDERADORES!A:P,IF(AND(INFORMACION!$T3983='REFERENCIAS RIESGO'!$C$36,INFORMACION!$F3983=REFERENCIAS!$C$24),16,IF(INFORMACION!$T3983='REFERENCIAS RIESGO'!$C$36,13,IF(INFORMACION!$F3983=REFERENCIAS!$C$24,10,7))),0)+VLOOKUP(K3983,REFERENCIAS!$C:$D,2,0)*VLOOKUP($K$2,PONDERADORES!A:P,IF(AND(INFORMACION!$T3983='REFERENCIAS RIESGO'!$C$36,INFORMACION!$F3983=REFERENCIAS!$C$24),16,IF(INFORMACION!$T3983='REFERENCIAS RIESGO'!$C$36,13,IF(INFORMACION!$F3983=REFERENCIAS!$C$24,10,7))),0)+VLOOKUP(L3983,REFERENCIAS!$C:$D,2,0)*VLOOKUP($L$2,PONDERADORES!A:P,IF(AND(INFORMACION!$T3983='REFERENCIAS RIESGO'!$C$36,INFORMACION!$F3983=REFERENCIAS!$C$24),16,IF(INFORMACION!$T3983='REFERENCIAS RIESGO'!$C$36,13,IF(INFORMACION!$F3983=REFERENCIAS!$C$24,10,7))),0)+VLOOKUP(F3983,REFERENCIAS!$C:$D,2,0)*VLOOKUP($F$2,PONDERADORES!A:P,IF(AND(INFORMACION!$T3983='REFERENCIAS RIESGO'!$C$36,INFORMACION!$F3983=REFERENCIAS!$C$24),16,IF(INFORMACION!$T3983='REFERENCIAS RIESGO'!$C$36,13,IF(INFORMACION!$F3983=REFERENCIAS!$C$24,10,7))),0)+VLOOKUP(T3983,REFERENCIAS!$C:$D,2,0)*VLOOKUP($T$2,PONDERADORES!A:P,IF(AND(INFORMACION!$T3983='REFERENCIAS RIESGO'!$C$36,INFORMACION!$F3983=REFERENCIAS!$C$24),16,IF(INFORMACION!$T3983='REFERENCIAS RIESGO'!$C$36,13,IF(INFORMACION!$F3983=REFERENCIAS!$C$24,10,7))),0)+VLOOKUP(IF(J3983&lt;=0.2,0.2,IF(AND(J3983&gt;0.2,J3983&lt;=0.4),0.4,IF(AND(J3983&gt;0.4,J3983&lt;=0.6),0.6,IF(AND(J3983&gt;0.6,J3983&lt;=0.8),0.8,IF(AND(J3983&gt;0.8,J3983&lt;=1),1))))),REFERENCIAS!$C:$D,2,0)*VLOOKUP($J$2,PONDERADORES!A:P,IF(AND(INFORMACION!$T3983='REFERENCIAS RIESGO'!$C$36,INFORMACION!$F3983=REFERENCIAS!$C$24),16,IF(INFORMACION!$T3983='REFERENCIAS RIESGO'!$C$36,13,IF(INFORMACION!$F3983=REFERENCIAS!$C$24,10,7))),0)</f>
        <v>#REF!</v>
      </c>
      <c r="Y3983" s="68">
        <f>+VLOOKUP(M3983,REFERENCIAS!$C:$D,2,0)*VLOOKUP($M$2,PONDERADORES!$A$7:$G$9,7,0)+VLOOKUP(N3983,REFERENCIAS!$C:$D,2,0)*VLOOKUP($N$2,PONDERADORES!$A$7:$G$9,7,0)+VLOOKUP(O3983,REFERENCIAS!$C:$D,2,0)*VLOOKUP($O$2,PONDERADORES!$A$7:$G$9,7,0)</f>
        <v>0.2</v>
      </c>
      <c r="Z3983" s="2">
        <f>+VLOOKUP(IF(R3983&lt;0.1,0,IF(AND(R3983&gt;=0.1,R3983&lt;0.2),0.1,IF(AND(R3983&gt;=0.2,R3983&lt;0.3),0.2,IF(R3983&gt;0.3,0.3,)))),REFERENCIAS!$C:$D,2,0)*VLOOKUP($R$2,PONDERADORES!$A$11:$G$11,7,0)</f>
        <v>15</v>
      </c>
      <c r="AA3983" s="92"/>
      <c r="AB3983" s="95" t="e">
        <f t="shared" ca="1" si="247"/>
        <v>#REF!</v>
      </c>
      <c r="AC3983" s="23" t="e">
        <f ca="1">IF(AB3983&gt;REFERENCIAS!$C$62,REFERENCIAS!$B$62,IF(AND(AB3983&gt;=REFERENCIAS!$C$63,AB3983&lt;REFERENCIAS!$D$63),REFERENCIAS!$B$63,IF(AND(AB3983&gt;REFERENCIAS!$C$64,AB3983&lt;=REFERENCIAS!$D$64),REFERENCIAS!$B$64,IF(AND(AB3983&gt;=REFERENCIAS!$C$65,AB3983&lt;REFERENCIAS!$D$65),REFERENCIAS!$B$65, "Revisar"))))</f>
        <v>#REF!</v>
      </c>
      <c r="AD3983" s="94" t="e">
        <f ca="1">VLOOKUP(AC3983,REFERENCIAS!$B$62:$G$65,4,FALSE)</f>
        <v>#REF!</v>
      </c>
    </row>
    <row r="3984" spans="1:30" ht="17.25" x14ac:dyDescent="0.25">
      <c r="A3984" s="74"/>
      <c r="B3984" s="19"/>
      <c r="C3984" s="19"/>
      <c r="D3984" s="50"/>
      <c r="E3984" s="73"/>
      <c r="F3984" s="74"/>
      <c r="G3984" s="9"/>
      <c r="H3984" s="48"/>
      <c r="I3984" s="49">
        <f t="shared" ca="1" si="244"/>
        <v>2022</v>
      </c>
      <c r="J3984" s="22">
        <f t="shared" ca="1" si="245"/>
        <v>1</v>
      </c>
      <c r="K3984" s="19"/>
      <c r="L3984" s="73"/>
      <c r="M3984" s="74"/>
      <c r="N3984" s="19"/>
      <c r="O3984" s="73"/>
      <c r="P3984" s="82">
        <v>1</v>
      </c>
      <c r="Q3984" s="24">
        <v>1</v>
      </c>
      <c r="R3984" s="81">
        <f t="shared" si="246"/>
        <v>1</v>
      </c>
      <c r="S3984" s="87"/>
      <c r="T3984" s="19"/>
      <c r="U3984" s="25"/>
      <c r="V3984" s="25"/>
      <c r="W3984" s="81"/>
      <c r="X3984" s="91" t="e">
        <f ca="1">+VLOOKUP(#REF!,REFERENCIAS!$C:$D,2,0)*VLOOKUP(#REF!,PONDERADORES!A:P,IF(AND(INFORMACION!$T3984='REFERENCIAS RIESGO'!$C$36,INFORMACION!$F3984=REFERENCIAS!$C$24),16,IF(INFORMACION!$T3984='REFERENCIAS RIESGO'!$C$36,13,IF(INFORMACION!$F3984=REFERENCIAS!$C$24,10,7))),0)+VLOOKUP(K3984,REFERENCIAS!$C:$D,2,0)*VLOOKUP($K$2,PONDERADORES!A:P,IF(AND(INFORMACION!$T3984='REFERENCIAS RIESGO'!$C$36,INFORMACION!$F3984=REFERENCIAS!$C$24),16,IF(INFORMACION!$T3984='REFERENCIAS RIESGO'!$C$36,13,IF(INFORMACION!$F3984=REFERENCIAS!$C$24,10,7))),0)+VLOOKUP(L3984,REFERENCIAS!$C:$D,2,0)*VLOOKUP($L$2,PONDERADORES!A:P,IF(AND(INFORMACION!$T3984='REFERENCIAS RIESGO'!$C$36,INFORMACION!$F3984=REFERENCIAS!$C$24),16,IF(INFORMACION!$T3984='REFERENCIAS RIESGO'!$C$36,13,IF(INFORMACION!$F3984=REFERENCIAS!$C$24,10,7))),0)+VLOOKUP(F3984,REFERENCIAS!$C:$D,2,0)*VLOOKUP($F$2,PONDERADORES!A:P,IF(AND(INFORMACION!$T3984='REFERENCIAS RIESGO'!$C$36,INFORMACION!$F3984=REFERENCIAS!$C$24),16,IF(INFORMACION!$T3984='REFERENCIAS RIESGO'!$C$36,13,IF(INFORMACION!$F3984=REFERENCIAS!$C$24,10,7))),0)+VLOOKUP(T3984,REFERENCIAS!$C:$D,2,0)*VLOOKUP($T$2,PONDERADORES!A:P,IF(AND(INFORMACION!$T3984='REFERENCIAS RIESGO'!$C$36,INFORMACION!$F3984=REFERENCIAS!$C$24),16,IF(INFORMACION!$T3984='REFERENCIAS RIESGO'!$C$36,13,IF(INFORMACION!$F3984=REFERENCIAS!$C$24,10,7))),0)+VLOOKUP(IF(J3984&lt;=0.2,0.2,IF(AND(J3984&gt;0.2,J3984&lt;=0.4),0.4,IF(AND(J3984&gt;0.4,J3984&lt;=0.6),0.6,IF(AND(J3984&gt;0.6,J3984&lt;=0.8),0.8,IF(AND(J3984&gt;0.8,J3984&lt;=1),1))))),REFERENCIAS!$C:$D,2,0)*VLOOKUP($J$2,PONDERADORES!A:P,IF(AND(INFORMACION!$T3984='REFERENCIAS RIESGO'!$C$36,INFORMACION!$F3984=REFERENCIAS!$C$24),16,IF(INFORMACION!$T3984='REFERENCIAS RIESGO'!$C$36,13,IF(INFORMACION!$F3984=REFERENCIAS!$C$24,10,7))),0)</f>
        <v>#REF!</v>
      </c>
      <c r="Y3984" s="68">
        <f>+VLOOKUP(M3984,REFERENCIAS!$C:$D,2,0)*VLOOKUP($M$2,PONDERADORES!$A$7:$G$9,7,0)+VLOOKUP(N3984,REFERENCIAS!$C:$D,2,0)*VLOOKUP($N$2,PONDERADORES!$A$7:$G$9,7,0)+VLOOKUP(O3984,REFERENCIAS!$C:$D,2,0)*VLOOKUP($O$2,PONDERADORES!$A$7:$G$9,7,0)</f>
        <v>0.2</v>
      </c>
      <c r="Z3984" s="2">
        <f>+VLOOKUP(IF(R3984&lt;0.1,0,IF(AND(R3984&gt;=0.1,R3984&lt;0.2),0.1,IF(AND(R3984&gt;=0.2,R3984&lt;0.3),0.2,IF(R3984&gt;0.3,0.3,)))),REFERENCIAS!$C:$D,2,0)*VLOOKUP($R$2,PONDERADORES!$A$11:$G$11,7,0)</f>
        <v>15</v>
      </c>
      <c r="AA3984" s="92"/>
      <c r="AB3984" s="95" t="e">
        <f t="shared" ca="1" si="247"/>
        <v>#REF!</v>
      </c>
      <c r="AC3984" s="23" t="e">
        <f ca="1">IF(AB3984&gt;REFERENCIAS!$C$62,REFERENCIAS!$B$62,IF(AND(AB3984&gt;=REFERENCIAS!$C$63,AB3984&lt;REFERENCIAS!$D$63),REFERENCIAS!$B$63,IF(AND(AB3984&gt;REFERENCIAS!$C$64,AB3984&lt;=REFERENCIAS!$D$64),REFERENCIAS!$B$64,IF(AND(AB3984&gt;=REFERENCIAS!$C$65,AB3984&lt;REFERENCIAS!$D$65),REFERENCIAS!$B$65, "Revisar"))))</f>
        <v>#REF!</v>
      </c>
      <c r="AD3984" s="94" t="e">
        <f ca="1">VLOOKUP(AC3984,REFERENCIAS!$B$62:$G$65,4,FALSE)</f>
        <v>#REF!</v>
      </c>
    </row>
    <row r="3985" spans="1:30" ht="17.25" x14ac:dyDescent="0.25">
      <c r="A3985" s="74"/>
      <c r="B3985" s="19"/>
      <c r="C3985" s="19"/>
      <c r="D3985" s="50"/>
      <c r="E3985" s="73"/>
      <c r="F3985" s="74"/>
      <c r="G3985" s="9"/>
      <c r="H3985" s="48"/>
      <c r="I3985" s="49">
        <f t="shared" ref="I3985:I4000" ca="1" si="248">(YEAR(NOW())-H3985)</f>
        <v>2022</v>
      </c>
      <c r="J3985" s="22">
        <f t="shared" ca="1" si="245"/>
        <v>1</v>
      </c>
      <c r="K3985" s="19"/>
      <c r="L3985" s="73"/>
      <c r="M3985" s="74"/>
      <c r="N3985" s="19"/>
      <c r="O3985" s="73"/>
      <c r="P3985" s="82">
        <v>1</v>
      </c>
      <c r="Q3985" s="24">
        <v>1</v>
      </c>
      <c r="R3985" s="81">
        <f t="shared" si="246"/>
        <v>1</v>
      </c>
      <c r="S3985" s="87"/>
      <c r="T3985" s="19"/>
      <c r="U3985" s="25"/>
      <c r="V3985" s="25"/>
      <c r="W3985" s="81"/>
      <c r="X3985" s="91" t="e">
        <f ca="1">+VLOOKUP(#REF!,REFERENCIAS!$C:$D,2,0)*VLOOKUP(#REF!,PONDERADORES!A:P,IF(AND(INFORMACION!$T3985='REFERENCIAS RIESGO'!$C$36,INFORMACION!$F3985=REFERENCIAS!$C$24),16,IF(INFORMACION!$T3985='REFERENCIAS RIESGO'!$C$36,13,IF(INFORMACION!$F3985=REFERENCIAS!$C$24,10,7))),0)+VLOOKUP(K3985,REFERENCIAS!$C:$D,2,0)*VLOOKUP($K$2,PONDERADORES!A:P,IF(AND(INFORMACION!$T3985='REFERENCIAS RIESGO'!$C$36,INFORMACION!$F3985=REFERENCIAS!$C$24),16,IF(INFORMACION!$T3985='REFERENCIAS RIESGO'!$C$36,13,IF(INFORMACION!$F3985=REFERENCIAS!$C$24,10,7))),0)+VLOOKUP(L3985,REFERENCIAS!$C:$D,2,0)*VLOOKUP($L$2,PONDERADORES!A:P,IF(AND(INFORMACION!$T3985='REFERENCIAS RIESGO'!$C$36,INFORMACION!$F3985=REFERENCIAS!$C$24),16,IF(INFORMACION!$T3985='REFERENCIAS RIESGO'!$C$36,13,IF(INFORMACION!$F3985=REFERENCIAS!$C$24,10,7))),0)+VLOOKUP(F3985,REFERENCIAS!$C:$D,2,0)*VLOOKUP($F$2,PONDERADORES!A:P,IF(AND(INFORMACION!$T3985='REFERENCIAS RIESGO'!$C$36,INFORMACION!$F3985=REFERENCIAS!$C$24),16,IF(INFORMACION!$T3985='REFERENCIAS RIESGO'!$C$36,13,IF(INFORMACION!$F3985=REFERENCIAS!$C$24,10,7))),0)+VLOOKUP(T3985,REFERENCIAS!$C:$D,2,0)*VLOOKUP($T$2,PONDERADORES!A:P,IF(AND(INFORMACION!$T3985='REFERENCIAS RIESGO'!$C$36,INFORMACION!$F3985=REFERENCIAS!$C$24),16,IF(INFORMACION!$T3985='REFERENCIAS RIESGO'!$C$36,13,IF(INFORMACION!$F3985=REFERENCIAS!$C$24,10,7))),0)+VLOOKUP(IF(J3985&lt;=0.2,0.2,IF(AND(J3985&gt;0.2,J3985&lt;=0.4),0.4,IF(AND(J3985&gt;0.4,J3985&lt;=0.6),0.6,IF(AND(J3985&gt;0.6,J3985&lt;=0.8),0.8,IF(AND(J3985&gt;0.8,J3985&lt;=1),1))))),REFERENCIAS!$C:$D,2,0)*VLOOKUP($J$2,PONDERADORES!A:P,IF(AND(INFORMACION!$T3985='REFERENCIAS RIESGO'!$C$36,INFORMACION!$F3985=REFERENCIAS!$C$24),16,IF(INFORMACION!$T3985='REFERENCIAS RIESGO'!$C$36,13,IF(INFORMACION!$F3985=REFERENCIAS!$C$24,10,7))),0)</f>
        <v>#REF!</v>
      </c>
      <c r="Y3985" s="68">
        <f>+VLOOKUP(M3985,REFERENCIAS!$C:$D,2,0)*VLOOKUP($M$2,PONDERADORES!$A$7:$G$9,7,0)+VLOOKUP(N3985,REFERENCIAS!$C:$D,2,0)*VLOOKUP($N$2,PONDERADORES!$A$7:$G$9,7,0)+VLOOKUP(O3985,REFERENCIAS!$C:$D,2,0)*VLOOKUP($O$2,PONDERADORES!$A$7:$G$9,7,0)</f>
        <v>0.2</v>
      </c>
      <c r="Z3985" s="2">
        <f>+VLOOKUP(IF(R3985&lt;0.1,0,IF(AND(R3985&gt;=0.1,R3985&lt;0.2),0.1,IF(AND(R3985&gt;=0.2,R3985&lt;0.3),0.2,IF(R3985&gt;0.3,0.3,)))),REFERENCIAS!$C:$D,2,0)*VLOOKUP($R$2,PONDERADORES!$A$11:$G$11,7,0)</f>
        <v>15</v>
      </c>
      <c r="AA3985" s="92"/>
      <c r="AB3985" s="95" t="e">
        <f t="shared" ca="1" si="247"/>
        <v>#REF!</v>
      </c>
      <c r="AC3985" s="23" t="e">
        <f ca="1">IF(AB3985&gt;REFERENCIAS!$C$62,REFERENCIAS!$B$62,IF(AND(AB3985&gt;=REFERENCIAS!$C$63,AB3985&lt;REFERENCIAS!$D$63),REFERENCIAS!$B$63,IF(AND(AB3985&gt;REFERENCIAS!$C$64,AB3985&lt;=REFERENCIAS!$D$64),REFERENCIAS!$B$64,IF(AND(AB3985&gt;=REFERENCIAS!$C$65,AB3985&lt;REFERENCIAS!$D$65),REFERENCIAS!$B$65, "Revisar"))))</f>
        <v>#REF!</v>
      </c>
      <c r="AD3985" s="94" t="e">
        <f ca="1">VLOOKUP(AC3985,REFERENCIAS!$B$62:$G$65,4,FALSE)</f>
        <v>#REF!</v>
      </c>
    </row>
    <row r="3986" spans="1:30" ht="17.25" x14ac:dyDescent="0.25">
      <c r="A3986" s="74"/>
      <c r="B3986" s="19"/>
      <c r="C3986" s="19"/>
      <c r="D3986" s="50"/>
      <c r="E3986" s="73"/>
      <c r="F3986" s="74"/>
      <c r="G3986" s="9"/>
      <c r="H3986" s="48"/>
      <c r="I3986" s="49">
        <f t="shared" ca="1" si="248"/>
        <v>2022</v>
      </c>
      <c r="J3986" s="22">
        <f t="shared" ca="1" si="245"/>
        <v>1</v>
      </c>
      <c r="K3986" s="19"/>
      <c r="L3986" s="73"/>
      <c r="M3986" s="74"/>
      <c r="N3986" s="19"/>
      <c r="O3986" s="73"/>
      <c r="P3986" s="82">
        <v>1</v>
      </c>
      <c r="Q3986" s="24">
        <v>1</v>
      </c>
      <c r="R3986" s="81">
        <f t="shared" si="246"/>
        <v>1</v>
      </c>
      <c r="S3986" s="87"/>
      <c r="T3986" s="19"/>
      <c r="U3986" s="25"/>
      <c r="V3986" s="25"/>
      <c r="W3986" s="81"/>
      <c r="X3986" s="91" t="e">
        <f ca="1">+VLOOKUP(#REF!,REFERENCIAS!$C:$D,2,0)*VLOOKUP(#REF!,PONDERADORES!A:P,IF(AND(INFORMACION!$T3986='REFERENCIAS RIESGO'!$C$36,INFORMACION!$F3986=REFERENCIAS!$C$24),16,IF(INFORMACION!$T3986='REFERENCIAS RIESGO'!$C$36,13,IF(INFORMACION!$F3986=REFERENCIAS!$C$24,10,7))),0)+VLOOKUP(K3986,REFERENCIAS!$C:$D,2,0)*VLOOKUP($K$2,PONDERADORES!A:P,IF(AND(INFORMACION!$T3986='REFERENCIAS RIESGO'!$C$36,INFORMACION!$F3986=REFERENCIAS!$C$24),16,IF(INFORMACION!$T3986='REFERENCIAS RIESGO'!$C$36,13,IF(INFORMACION!$F3986=REFERENCIAS!$C$24,10,7))),0)+VLOOKUP(L3986,REFERENCIAS!$C:$D,2,0)*VLOOKUP($L$2,PONDERADORES!A:P,IF(AND(INFORMACION!$T3986='REFERENCIAS RIESGO'!$C$36,INFORMACION!$F3986=REFERENCIAS!$C$24),16,IF(INFORMACION!$T3986='REFERENCIAS RIESGO'!$C$36,13,IF(INFORMACION!$F3986=REFERENCIAS!$C$24,10,7))),0)+VLOOKUP(F3986,REFERENCIAS!$C:$D,2,0)*VLOOKUP($F$2,PONDERADORES!A:P,IF(AND(INFORMACION!$T3986='REFERENCIAS RIESGO'!$C$36,INFORMACION!$F3986=REFERENCIAS!$C$24),16,IF(INFORMACION!$T3986='REFERENCIAS RIESGO'!$C$36,13,IF(INFORMACION!$F3986=REFERENCIAS!$C$24,10,7))),0)+VLOOKUP(T3986,REFERENCIAS!$C:$D,2,0)*VLOOKUP($T$2,PONDERADORES!A:P,IF(AND(INFORMACION!$T3986='REFERENCIAS RIESGO'!$C$36,INFORMACION!$F3986=REFERENCIAS!$C$24),16,IF(INFORMACION!$T3986='REFERENCIAS RIESGO'!$C$36,13,IF(INFORMACION!$F3986=REFERENCIAS!$C$24,10,7))),0)+VLOOKUP(IF(J3986&lt;=0.2,0.2,IF(AND(J3986&gt;0.2,J3986&lt;=0.4),0.4,IF(AND(J3986&gt;0.4,J3986&lt;=0.6),0.6,IF(AND(J3986&gt;0.6,J3986&lt;=0.8),0.8,IF(AND(J3986&gt;0.8,J3986&lt;=1),1))))),REFERENCIAS!$C:$D,2,0)*VLOOKUP($J$2,PONDERADORES!A:P,IF(AND(INFORMACION!$T3986='REFERENCIAS RIESGO'!$C$36,INFORMACION!$F3986=REFERENCIAS!$C$24),16,IF(INFORMACION!$T3986='REFERENCIAS RIESGO'!$C$36,13,IF(INFORMACION!$F3986=REFERENCIAS!$C$24,10,7))),0)</f>
        <v>#REF!</v>
      </c>
      <c r="Y3986" s="68">
        <f>+VLOOKUP(M3986,REFERENCIAS!$C:$D,2,0)*VLOOKUP($M$2,PONDERADORES!$A$7:$G$9,7,0)+VLOOKUP(N3986,REFERENCIAS!$C:$D,2,0)*VLOOKUP($N$2,PONDERADORES!$A$7:$G$9,7,0)+VLOOKUP(O3986,REFERENCIAS!$C:$D,2,0)*VLOOKUP($O$2,PONDERADORES!$A$7:$G$9,7,0)</f>
        <v>0.2</v>
      </c>
      <c r="Z3986" s="2">
        <f>+VLOOKUP(IF(R3986&lt;0.1,0,IF(AND(R3986&gt;=0.1,R3986&lt;0.2),0.1,IF(AND(R3986&gt;=0.2,R3986&lt;0.3),0.2,IF(R3986&gt;0.3,0.3,)))),REFERENCIAS!$C:$D,2,0)*VLOOKUP($R$2,PONDERADORES!$A$11:$G$11,7,0)</f>
        <v>15</v>
      </c>
      <c r="AA3986" s="92"/>
      <c r="AB3986" s="95" t="e">
        <f t="shared" ca="1" si="247"/>
        <v>#REF!</v>
      </c>
      <c r="AC3986" s="23" t="e">
        <f ca="1">IF(AB3986&gt;REFERENCIAS!$C$62,REFERENCIAS!$B$62,IF(AND(AB3986&gt;=REFERENCIAS!$C$63,AB3986&lt;REFERENCIAS!$D$63),REFERENCIAS!$B$63,IF(AND(AB3986&gt;REFERENCIAS!$C$64,AB3986&lt;=REFERENCIAS!$D$64),REFERENCIAS!$B$64,IF(AND(AB3986&gt;=REFERENCIAS!$C$65,AB3986&lt;REFERENCIAS!$D$65),REFERENCIAS!$B$65, "Revisar"))))</f>
        <v>#REF!</v>
      </c>
      <c r="AD3986" s="94" t="e">
        <f ca="1">VLOOKUP(AC3986,REFERENCIAS!$B$62:$G$65,4,FALSE)</f>
        <v>#REF!</v>
      </c>
    </row>
    <row r="3987" spans="1:30" ht="17.25" x14ac:dyDescent="0.25">
      <c r="A3987" s="74"/>
      <c r="B3987" s="19"/>
      <c r="C3987" s="19"/>
      <c r="D3987" s="50"/>
      <c r="E3987" s="73"/>
      <c r="F3987" s="74"/>
      <c r="G3987" s="9"/>
      <c r="H3987" s="48"/>
      <c r="I3987" s="49">
        <f t="shared" ca="1" si="248"/>
        <v>2022</v>
      </c>
      <c r="J3987" s="22">
        <f t="shared" ca="1" si="245"/>
        <v>1</v>
      </c>
      <c r="K3987" s="19"/>
      <c r="L3987" s="73"/>
      <c r="M3987" s="74"/>
      <c r="N3987" s="19"/>
      <c r="O3987" s="73"/>
      <c r="P3987" s="82">
        <v>1</v>
      </c>
      <c r="Q3987" s="24">
        <v>1</v>
      </c>
      <c r="R3987" s="81">
        <f t="shared" si="246"/>
        <v>1</v>
      </c>
      <c r="S3987" s="87"/>
      <c r="T3987" s="19"/>
      <c r="U3987" s="25"/>
      <c r="V3987" s="25"/>
      <c r="W3987" s="81"/>
      <c r="X3987" s="91" t="e">
        <f ca="1">+VLOOKUP(#REF!,REFERENCIAS!$C:$D,2,0)*VLOOKUP(#REF!,PONDERADORES!A:P,IF(AND(INFORMACION!$T3987='REFERENCIAS RIESGO'!$C$36,INFORMACION!$F3987=REFERENCIAS!$C$24),16,IF(INFORMACION!$T3987='REFERENCIAS RIESGO'!$C$36,13,IF(INFORMACION!$F3987=REFERENCIAS!$C$24,10,7))),0)+VLOOKUP(K3987,REFERENCIAS!$C:$D,2,0)*VLOOKUP($K$2,PONDERADORES!A:P,IF(AND(INFORMACION!$T3987='REFERENCIAS RIESGO'!$C$36,INFORMACION!$F3987=REFERENCIAS!$C$24),16,IF(INFORMACION!$T3987='REFERENCIAS RIESGO'!$C$36,13,IF(INFORMACION!$F3987=REFERENCIAS!$C$24,10,7))),0)+VLOOKUP(L3987,REFERENCIAS!$C:$D,2,0)*VLOOKUP($L$2,PONDERADORES!A:P,IF(AND(INFORMACION!$T3987='REFERENCIAS RIESGO'!$C$36,INFORMACION!$F3987=REFERENCIAS!$C$24),16,IF(INFORMACION!$T3987='REFERENCIAS RIESGO'!$C$36,13,IF(INFORMACION!$F3987=REFERENCIAS!$C$24,10,7))),0)+VLOOKUP(F3987,REFERENCIAS!$C:$D,2,0)*VLOOKUP($F$2,PONDERADORES!A:P,IF(AND(INFORMACION!$T3987='REFERENCIAS RIESGO'!$C$36,INFORMACION!$F3987=REFERENCIAS!$C$24),16,IF(INFORMACION!$T3987='REFERENCIAS RIESGO'!$C$36,13,IF(INFORMACION!$F3987=REFERENCIAS!$C$24,10,7))),0)+VLOOKUP(T3987,REFERENCIAS!$C:$D,2,0)*VLOOKUP($T$2,PONDERADORES!A:P,IF(AND(INFORMACION!$T3987='REFERENCIAS RIESGO'!$C$36,INFORMACION!$F3987=REFERENCIAS!$C$24),16,IF(INFORMACION!$T3987='REFERENCIAS RIESGO'!$C$36,13,IF(INFORMACION!$F3987=REFERENCIAS!$C$24,10,7))),0)+VLOOKUP(IF(J3987&lt;=0.2,0.2,IF(AND(J3987&gt;0.2,J3987&lt;=0.4),0.4,IF(AND(J3987&gt;0.4,J3987&lt;=0.6),0.6,IF(AND(J3987&gt;0.6,J3987&lt;=0.8),0.8,IF(AND(J3987&gt;0.8,J3987&lt;=1),1))))),REFERENCIAS!$C:$D,2,0)*VLOOKUP($J$2,PONDERADORES!A:P,IF(AND(INFORMACION!$T3987='REFERENCIAS RIESGO'!$C$36,INFORMACION!$F3987=REFERENCIAS!$C$24),16,IF(INFORMACION!$T3987='REFERENCIAS RIESGO'!$C$36,13,IF(INFORMACION!$F3987=REFERENCIAS!$C$24,10,7))),0)</f>
        <v>#REF!</v>
      </c>
      <c r="Y3987" s="68">
        <f>+VLOOKUP(M3987,REFERENCIAS!$C:$D,2,0)*VLOOKUP($M$2,PONDERADORES!$A$7:$G$9,7,0)+VLOOKUP(N3987,REFERENCIAS!$C:$D,2,0)*VLOOKUP($N$2,PONDERADORES!$A$7:$G$9,7,0)+VLOOKUP(O3987,REFERENCIAS!$C:$D,2,0)*VLOOKUP($O$2,PONDERADORES!$A$7:$G$9,7,0)</f>
        <v>0.2</v>
      </c>
      <c r="Z3987" s="2">
        <f>+VLOOKUP(IF(R3987&lt;0.1,0,IF(AND(R3987&gt;=0.1,R3987&lt;0.2),0.1,IF(AND(R3987&gt;=0.2,R3987&lt;0.3),0.2,IF(R3987&gt;0.3,0.3,)))),REFERENCIAS!$C:$D,2,0)*VLOOKUP($R$2,PONDERADORES!$A$11:$G$11,7,0)</f>
        <v>15</v>
      </c>
      <c r="AA3987" s="92"/>
      <c r="AB3987" s="95" t="e">
        <f t="shared" ca="1" si="247"/>
        <v>#REF!</v>
      </c>
      <c r="AC3987" s="23" t="e">
        <f ca="1">IF(AB3987&gt;REFERENCIAS!$C$62,REFERENCIAS!$B$62,IF(AND(AB3987&gt;=REFERENCIAS!$C$63,AB3987&lt;REFERENCIAS!$D$63),REFERENCIAS!$B$63,IF(AND(AB3987&gt;REFERENCIAS!$C$64,AB3987&lt;=REFERENCIAS!$D$64),REFERENCIAS!$B$64,IF(AND(AB3987&gt;=REFERENCIAS!$C$65,AB3987&lt;REFERENCIAS!$D$65),REFERENCIAS!$B$65, "Revisar"))))</f>
        <v>#REF!</v>
      </c>
      <c r="AD3987" s="94" t="e">
        <f ca="1">VLOOKUP(AC3987,REFERENCIAS!$B$62:$G$65,4,FALSE)</f>
        <v>#REF!</v>
      </c>
    </row>
    <row r="3988" spans="1:30" ht="17.25" x14ac:dyDescent="0.25">
      <c r="A3988" s="74"/>
      <c r="B3988" s="19"/>
      <c r="C3988" s="19"/>
      <c r="D3988" s="50"/>
      <c r="E3988" s="73"/>
      <c r="F3988" s="74"/>
      <c r="G3988" s="9"/>
      <c r="H3988" s="48"/>
      <c r="I3988" s="49">
        <f t="shared" ca="1" si="248"/>
        <v>2022</v>
      </c>
      <c r="J3988" s="22">
        <f t="shared" ca="1" si="245"/>
        <v>1</v>
      </c>
      <c r="K3988" s="19"/>
      <c r="L3988" s="73"/>
      <c r="M3988" s="74"/>
      <c r="N3988" s="19"/>
      <c r="O3988" s="73"/>
      <c r="P3988" s="82">
        <v>1</v>
      </c>
      <c r="Q3988" s="24">
        <v>1</v>
      </c>
      <c r="R3988" s="81">
        <f t="shared" si="246"/>
        <v>1</v>
      </c>
      <c r="S3988" s="87"/>
      <c r="T3988" s="19"/>
      <c r="U3988" s="25"/>
      <c r="V3988" s="25"/>
      <c r="W3988" s="81"/>
      <c r="X3988" s="91" t="e">
        <f ca="1">+VLOOKUP(#REF!,REFERENCIAS!$C:$D,2,0)*VLOOKUP(#REF!,PONDERADORES!A:P,IF(AND(INFORMACION!$T3988='REFERENCIAS RIESGO'!$C$36,INFORMACION!$F3988=REFERENCIAS!$C$24),16,IF(INFORMACION!$T3988='REFERENCIAS RIESGO'!$C$36,13,IF(INFORMACION!$F3988=REFERENCIAS!$C$24,10,7))),0)+VLOOKUP(K3988,REFERENCIAS!$C:$D,2,0)*VLOOKUP($K$2,PONDERADORES!A:P,IF(AND(INFORMACION!$T3988='REFERENCIAS RIESGO'!$C$36,INFORMACION!$F3988=REFERENCIAS!$C$24),16,IF(INFORMACION!$T3988='REFERENCIAS RIESGO'!$C$36,13,IF(INFORMACION!$F3988=REFERENCIAS!$C$24,10,7))),0)+VLOOKUP(L3988,REFERENCIAS!$C:$D,2,0)*VLOOKUP($L$2,PONDERADORES!A:P,IF(AND(INFORMACION!$T3988='REFERENCIAS RIESGO'!$C$36,INFORMACION!$F3988=REFERENCIAS!$C$24),16,IF(INFORMACION!$T3988='REFERENCIAS RIESGO'!$C$36,13,IF(INFORMACION!$F3988=REFERENCIAS!$C$24,10,7))),0)+VLOOKUP(F3988,REFERENCIAS!$C:$D,2,0)*VLOOKUP($F$2,PONDERADORES!A:P,IF(AND(INFORMACION!$T3988='REFERENCIAS RIESGO'!$C$36,INFORMACION!$F3988=REFERENCIAS!$C$24),16,IF(INFORMACION!$T3988='REFERENCIAS RIESGO'!$C$36,13,IF(INFORMACION!$F3988=REFERENCIAS!$C$24,10,7))),0)+VLOOKUP(T3988,REFERENCIAS!$C:$D,2,0)*VLOOKUP($T$2,PONDERADORES!A:P,IF(AND(INFORMACION!$T3988='REFERENCIAS RIESGO'!$C$36,INFORMACION!$F3988=REFERENCIAS!$C$24),16,IF(INFORMACION!$T3988='REFERENCIAS RIESGO'!$C$36,13,IF(INFORMACION!$F3988=REFERENCIAS!$C$24,10,7))),0)+VLOOKUP(IF(J3988&lt;=0.2,0.2,IF(AND(J3988&gt;0.2,J3988&lt;=0.4),0.4,IF(AND(J3988&gt;0.4,J3988&lt;=0.6),0.6,IF(AND(J3988&gt;0.6,J3988&lt;=0.8),0.8,IF(AND(J3988&gt;0.8,J3988&lt;=1),1))))),REFERENCIAS!$C:$D,2,0)*VLOOKUP($J$2,PONDERADORES!A:P,IF(AND(INFORMACION!$T3988='REFERENCIAS RIESGO'!$C$36,INFORMACION!$F3988=REFERENCIAS!$C$24),16,IF(INFORMACION!$T3988='REFERENCIAS RIESGO'!$C$36,13,IF(INFORMACION!$F3988=REFERENCIAS!$C$24,10,7))),0)</f>
        <v>#REF!</v>
      </c>
      <c r="Y3988" s="68">
        <f>+VLOOKUP(M3988,REFERENCIAS!$C:$D,2,0)*VLOOKUP($M$2,PONDERADORES!$A$7:$G$9,7,0)+VLOOKUP(N3988,REFERENCIAS!$C:$D,2,0)*VLOOKUP($N$2,PONDERADORES!$A$7:$G$9,7,0)+VLOOKUP(O3988,REFERENCIAS!$C:$D,2,0)*VLOOKUP($O$2,PONDERADORES!$A$7:$G$9,7,0)</f>
        <v>0.2</v>
      </c>
      <c r="Z3988" s="2">
        <f>+VLOOKUP(IF(R3988&lt;0.1,0,IF(AND(R3988&gt;=0.1,R3988&lt;0.2),0.1,IF(AND(R3988&gt;=0.2,R3988&lt;0.3),0.2,IF(R3988&gt;0.3,0.3,)))),REFERENCIAS!$C:$D,2,0)*VLOOKUP($R$2,PONDERADORES!$A$11:$G$11,7,0)</f>
        <v>15</v>
      </c>
      <c r="AA3988" s="92"/>
      <c r="AB3988" s="95" t="e">
        <f t="shared" ca="1" si="247"/>
        <v>#REF!</v>
      </c>
      <c r="AC3988" s="23" t="e">
        <f ca="1">IF(AB3988&gt;REFERENCIAS!$C$62,REFERENCIAS!$B$62,IF(AND(AB3988&gt;=REFERENCIAS!$C$63,AB3988&lt;REFERENCIAS!$D$63),REFERENCIAS!$B$63,IF(AND(AB3988&gt;REFERENCIAS!$C$64,AB3988&lt;=REFERENCIAS!$D$64),REFERENCIAS!$B$64,IF(AND(AB3988&gt;=REFERENCIAS!$C$65,AB3988&lt;REFERENCIAS!$D$65),REFERENCIAS!$B$65, "Revisar"))))</f>
        <v>#REF!</v>
      </c>
      <c r="AD3988" s="94" t="e">
        <f ca="1">VLOOKUP(AC3988,REFERENCIAS!$B$62:$G$65,4,FALSE)</f>
        <v>#REF!</v>
      </c>
    </row>
    <row r="3989" spans="1:30" ht="17.25" x14ac:dyDescent="0.25">
      <c r="A3989" s="74"/>
      <c r="B3989" s="19"/>
      <c r="C3989" s="19"/>
      <c r="D3989" s="50"/>
      <c r="E3989" s="73"/>
      <c r="F3989" s="74"/>
      <c r="G3989" s="9"/>
      <c r="H3989" s="48"/>
      <c r="I3989" s="49">
        <f t="shared" ca="1" si="248"/>
        <v>2022</v>
      </c>
      <c r="J3989" s="22">
        <f t="shared" ca="1" si="245"/>
        <v>1</v>
      </c>
      <c r="K3989" s="19"/>
      <c r="L3989" s="73"/>
      <c r="M3989" s="74"/>
      <c r="N3989" s="19"/>
      <c r="O3989" s="73"/>
      <c r="P3989" s="82">
        <v>1</v>
      </c>
      <c r="Q3989" s="24">
        <v>1</v>
      </c>
      <c r="R3989" s="81">
        <f t="shared" si="246"/>
        <v>1</v>
      </c>
      <c r="S3989" s="87"/>
      <c r="T3989" s="19"/>
      <c r="U3989" s="25"/>
      <c r="V3989" s="25"/>
      <c r="W3989" s="81"/>
      <c r="X3989" s="91" t="e">
        <f ca="1">+VLOOKUP(#REF!,REFERENCIAS!$C:$D,2,0)*VLOOKUP(#REF!,PONDERADORES!A:P,IF(AND(INFORMACION!$T3989='REFERENCIAS RIESGO'!$C$36,INFORMACION!$F3989=REFERENCIAS!$C$24),16,IF(INFORMACION!$T3989='REFERENCIAS RIESGO'!$C$36,13,IF(INFORMACION!$F3989=REFERENCIAS!$C$24,10,7))),0)+VLOOKUP(K3989,REFERENCIAS!$C:$D,2,0)*VLOOKUP($K$2,PONDERADORES!A:P,IF(AND(INFORMACION!$T3989='REFERENCIAS RIESGO'!$C$36,INFORMACION!$F3989=REFERENCIAS!$C$24),16,IF(INFORMACION!$T3989='REFERENCIAS RIESGO'!$C$36,13,IF(INFORMACION!$F3989=REFERENCIAS!$C$24,10,7))),0)+VLOOKUP(L3989,REFERENCIAS!$C:$D,2,0)*VLOOKUP($L$2,PONDERADORES!A:P,IF(AND(INFORMACION!$T3989='REFERENCIAS RIESGO'!$C$36,INFORMACION!$F3989=REFERENCIAS!$C$24),16,IF(INFORMACION!$T3989='REFERENCIAS RIESGO'!$C$36,13,IF(INFORMACION!$F3989=REFERENCIAS!$C$24,10,7))),0)+VLOOKUP(F3989,REFERENCIAS!$C:$D,2,0)*VLOOKUP($F$2,PONDERADORES!A:P,IF(AND(INFORMACION!$T3989='REFERENCIAS RIESGO'!$C$36,INFORMACION!$F3989=REFERENCIAS!$C$24),16,IF(INFORMACION!$T3989='REFERENCIAS RIESGO'!$C$36,13,IF(INFORMACION!$F3989=REFERENCIAS!$C$24,10,7))),0)+VLOOKUP(T3989,REFERENCIAS!$C:$D,2,0)*VLOOKUP($T$2,PONDERADORES!A:P,IF(AND(INFORMACION!$T3989='REFERENCIAS RIESGO'!$C$36,INFORMACION!$F3989=REFERENCIAS!$C$24),16,IF(INFORMACION!$T3989='REFERENCIAS RIESGO'!$C$36,13,IF(INFORMACION!$F3989=REFERENCIAS!$C$24,10,7))),0)+VLOOKUP(IF(J3989&lt;=0.2,0.2,IF(AND(J3989&gt;0.2,J3989&lt;=0.4),0.4,IF(AND(J3989&gt;0.4,J3989&lt;=0.6),0.6,IF(AND(J3989&gt;0.6,J3989&lt;=0.8),0.8,IF(AND(J3989&gt;0.8,J3989&lt;=1),1))))),REFERENCIAS!$C:$D,2,0)*VLOOKUP($J$2,PONDERADORES!A:P,IF(AND(INFORMACION!$T3989='REFERENCIAS RIESGO'!$C$36,INFORMACION!$F3989=REFERENCIAS!$C$24),16,IF(INFORMACION!$T3989='REFERENCIAS RIESGO'!$C$36,13,IF(INFORMACION!$F3989=REFERENCIAS!$C$24,10,7))),0)</f>
        <v>#REF!</v>
      </c>
      <c r="Y3989" s="68">
        <f>+VLOOKUP(M3989,REFERENCIAS!$C:$D,2,0)*VLOOKUP($M$2,PONDERADORES!$A$7:$G$9,7,0)+VLOOKUP(N3989,REFERENCIAS!$C:$D,2,0)*VLOOKUP($N$2,PONDERADORES!$A$7:$G$9,7,0)+VLOOKUP(O3989,REFERENCIAS!$C:$D,2,0)*VLOOKUP($O$2,PONDERADORES!$A$7:$G$9,7,0)</f>
        <v>0.2</v>
      </c>
      <c r="Z3989" s="2">
        <f>+VLOOKUP(IF(R3989&lt;0.1,0,IF(AND(R3989&gt;=0.1,R3989&lt;0.2),0.1,IF(AND(R3989&gt;=0.2,R3989&lt;0.3),0.2,IF(R3989&gt;0.3,0.3,)))),REFERENCIAS!$C:$D,2,0)*VLOOKUP($R$2,PONDERADORES!$A$11:$G$11,7,0)</f>
        <v>15</v>
      </c>
      <c r="AA3989" s="92"/>
      <c r="AB3989" s="95" t="e">
        <f t="shared" ca="1" si="247"/>
        <v>#REF!</v>
      </c>
      <c r="AC3989" s="23" t="e">
        <f ca="1">IF(AB3989&gt;REFERENCIAS!$C$62,REFERENCIAS!$B$62,IF(AND(AB3989&gt;=REFERENCIAS!$C$63,AB3989&lt;REFERENCIAS!$D$63),REFERENCIAS!$B$63,IF(AND(AB3989&gt;REFERENCIAS!$C$64,AB3989&lt;=REFERENCIAS!$D$64),REFERENCIAS!$B$64,IF(AND(AB3989&gt;=REFERENCIAS!$C$65,AB3989&lt;REFERENCIAS!$D$65),REFERENCIAS!$B$65, "Revisar"))))</f>
        <v>#REF!</v>
      </c>
      <c r="AD3989" s="94" t="e">
        <f ca="1">VLOOKUP(AC3989,REFERENCIAS!$B$62:$G$65,4,FALSE)</f>
        <v>#REF!</v>
      </c>
    </row>
    <row r="3990" spans="1:30" ht="17.25" x14ac:dyDescent="0.25">
      <c r="A3990" s="74"/>
      <c r="B3990" s="19"/>
      <c r="C3990" s="19"/>
      <c r="D3990" s="50"/>
      <c r="E3990" s="73"/>
      <c r="F3990" s="74"/>
      <c r="G3990" s="9"/>
      <c r="H3990" s="48"/>
      <c r="I3990" s="49">
        <f t="shared" ca="1" si="248"/>
        <v>2022</v>
      </c>
      <c r="J3990" s="22">
        <f t="shared" ca="1" si="245"/>
        <v>1</v>
      </c>
      <c r="K3990" s="19"/>
      <c r="L3990" s="73"/>
      <c r="M3990" s="74"/>
      <c r="N3990" s="19"/>
      <c r="O3990" s="73"/>
      <c r="P3990" s="82">
        <v>1</v>
      </c>
      <c r="Q3990" s="24">
        <v>1</v>
      </c>
      <c r="R3990" s="81">
        <f t="shared" si="246"/>
        <v>1</v>
      </c>
      <c r="S3990" s="87"/>
      <c r="T3990" s="19"/>
      <c r="U3990" s="25"/>
      <c r="V3990" s="25"/>
      <c r="W3990" s="81"/>
      <c r="X3990" s="91" t="e">
        <f ca="1">+VLOOKUP(#REF!,REFERENCIAS!$C:$D,2,0)*VLOOKUP(#REF!,PONDERADORES!A:P,IF(AND(INFORMACION!$T3990='REFERENCIAS RIESGO'!$C$36,INFORMACION!$F3990=REFERENCIAS!$C$24),16,IF(INFORMACION!$T3990='REFERENCIAS RIESGO'!$C$36,13,IF(INFORMACION!$F3990=REFERENCIAS!$C$24,10,7))),0)+VLOOKUP(K3990,REFERENCIAS!$C:$D,2,0)*VLOOKUP($K$2,PONDERADORES!A:P,IF(AND(INFORMACION!$T3990='REFERENCIAS RIESGO'!$C$36,INFORMACION!$F3990=REFERENCIAS!$C$24),16,IF(INFORMACION!$T3990='REFERENCIAS RIESGO'!$C$36,13,IF(INFORMACION!$F3990=REFERENCIAS!$C$24,10,7))),0)+VLOOKUP(L3990,REFERENCIAS!$C:$D,2,0)*VLOOKUP($L$2,PONDERADORES!A:P,IF(AND(INFORMACION!$T3990='REFERENCIAS RIESGO'!$C$36,INFORMACION!$F3990=REFERENCIAS!$C$24),16,IF(INFORMACION!$T3990='REFERENCIAS RIESGO'!$C$36,13,IF(INFORMACION!$F3990=REFERENCIAS!$C$24,10,7))),0)+VLOOKUP(F3990,REFERENCIAS!$C:$D,2,0)*VLOOKUP($F$2,PONDERADORES!A:P,IF(AND(INFORMACION!$T3990='REFERENCIAS RIESGO'!$C$36,INFORMACION!$F3990=REFERENCIAS!$C$24),16,IF(INFORMACION!$T3990='REFERENCIAS RIESGO'!$C$36,13,IF(INFORMACION!$F3990=REFERENCIAS!$C$24,10,7))),0)+VLOOKUP(T3990,REFERENCIAS!$C:$D,2,0)*VLOOKUP($T$2,PONDERADORES!A:P,IF(AND(INFORMACION!$T3990='REFERENCIAS RIESGO'!$C$36,INFORMACION!$F3990=REFERENCIAS!$C$24),16,IF(INFORMACION!$T3990='REFERENCIAS RIESGO'!$C$36,13,IF(INFORMACION!$F3990=REFERENCIAS!$C$24,10,7))),0)+VLOOKUP(IF(J3990&lt;=0.2,0.2,IF(AND(J3990&gt;0.2,J3990&lt;=0.4),0.4,IF(AND(J3990&gt;0.4,J3990&lt;=0.6),0.6,IF(AND(J3990&gt;0.6,J3990&lt;=0.8),0.8,IF(AND(J3990&gt;0.8,J3990&lt;=1),1))))),REFERENCIAS!$C:$D,2,0)*VLOOKUP($J$2,PONDERADORES!A:P,IF(AND(INFORMACION!$T3990='REFERENCIAS RIESGO'!$C$36,INFORMACION!$F3990=REFERENCIAS!$C$24),16,IF(INFORMACION!$T3990='REFERENCIAS RIESGO'!$C$36,13,IF(INFORMACION!$F3990=REFERENCIAS!$C$24,10,7))),0)</f>
        <v>#REF!</v>
      </c>
      <c r="Y3990" s="68">
        <f>+VLOOKUP(M3990,REFERENCIAS!$C:$D,2,0)*VLOOKUP($M$2,PONDERADORES!$A$7:$G$9,7,0)+VLOOKUP(N3990,REFERENCIAS!$C:$D,2,0)*VLOOKUP($N$2,PONDERADORES!$A$7:$G$9,7,0)+VLOOKUP(O3990,REFERENCIAS!$C:$D,2,0)*VLOOKUP($O$2,PONDERADORES!$A$7:$G$9,7,0)</f>
        <v>0.2</v>
      </c>
      <c r="Z3990" s="2">
        <f>+VLOOKUP(IF(R3990&lt;0.1,0,IF(AND(R3990&gt;=0.1,R3990&lt;0.2),0.1,IF(AND(R3990&gt;=0.2,R3990&lt;0.3),0.2,IF(R3990&gt;0.3,0.3,)))),REFERENCIAS!$C:$D,2,0)*VLOOKUP($R$2,PONDERADORES!$A$11:$G$11,7,0)</f>
        <v>15</v>
      </c>
      <c r="AA3990" s="92"/>
      <c r="AB3990" s="95" t="e">
        <f t="shared" ca="1" si="247"/>
        <v>#REF!</v>
      </c>
      <c r="AC3990" s="23" t="e">
        <f ca="1">IF(AB3990&gt;REFERENCIAS!$C$62,REFERENCIAS!$B$62,IF(AND(AB3990&gt;=REFERENCIAS!$C$63,AB3990&lt;REFERENCIAS!$D$63),REFERENCIAS!$B$63,IF(AND(AB3990&gt;REFERENCIAS!$C$64,AB3990&lt;=REFERENCIAS!$D$64),REFERENCIAS!$B$64,IF(AND(AB3990&gt;=REFERENCIAS!$C$65,AB3990&lt;REFERENCIAS!$D$65),REFERENCIAS!$B$65, "Revisar"))))</f>
        <v>#REF!</v>
      </c>
      <c r="AD3990" s="94" t="e">
        <f ca="1">VLOOKUP(AC3990,REFERENCIAS!$B$62:$G$65,4,FALSE)</f>
        <v>#REF!</v>
      </c>
    </row>
    <row r="3991" spans="1:30" ht="17.25" x14ac:dyDescent="0.25">
      <c r="A3991" s="74"/>
      <c r="B3991" s="19"/>
      <c r="C3991" s="19"/>
      <c r="D3991" s="50"/>
      <c r="E3991" s="73"/>
      <c r="F3991" s="74"/>
      <c r="G3991" s="9"/>
      <c r="H3991" s="48"/>
      <c r="I3991" s="49">
        <f t="shared" ca="1" si="248"/>
        <v>2022</v>
      </c>
      <c r="J3991" s="22">
        <f t="shared" ca="1" si="245"/>
        <v>1</v>
      </c>
      <c r="K3991" s="19"/>
      <c r="L3991" s="73"/>
      <c r="M3991" s="74"/>
      <c r="N3991" s="19"/>
      <c r="O3991" s="73"/>
      <c r="P3991" s="82">
        <v>1</v>
      </c>
      <c r="Q3991" s="24">
        <v>1</v>
      </c>
      <c r="R3991" s="81">
        <f t="shared" si="246"/>
        <v>1</v>
      </c>
      <c r="S3991" s="87"/>
      <c r="T3991" s="19"/>
      <c r="U3991" s="25"/>
      <c r="V3991" s="25"/>
      <c r="W3991" s="81"/>
      <c r="X3991" s="91" t="e">
        <f ca="1">+VLOOKUP(#REF!,REFERENCIAS!$C:$D,2,0)*VLOOKUP(#REF!,PONDERADORES!A:P,IF(AND(INFORMACION!$T3991='REFERENCIAS RIESGO'!$C$36,INFORMACION!$F3991=REFERENCIAS!$C$24),16,IF(INFORMACION!$T3991='REFERENCIAS RIESGO'!$C$36,13,IF(INFORMACION!$F3991=REFERENCIAS!$C$24,10,7))),0)+VLOOKUP(K3991,REFERENCIAS!$C:$D,2,0)*VLOOKUP($K$2,PONDERADORES!A:P,IF(AND(INFORMACION!$T3991='REFERENCIAS RIESGO'!$C$36,INFORMACION!$F3991=REFERENCIAS!$C$24),16,IF(INFORMACION!$T3991='REFERENCIAS RIESGO'!$C$36,13,IF(INFORMACION!$F3991=REFERENCIAS!$C$24,10,7))),0)+VLOOKUP(L3991,REFERENCIAS!$C:$D,2,0)*VLOOKUP($L$2,PONDERADORES!A:P,IF(AND(INFORMACION!$T3991='REFERENCIAS RIESGO'!$C$36,INFORMACION!$F3991=REFERENCIAS!$C$24),16,IF(INFORMACION!$T3991='REFERENCIAS RIESGO'!$C$36,13,IF(INFORMACION!$F3991=REFERENCIAS!$C$24,10,7))),0)+VLOOKUP(F3991,REFERENCIAS!$C:$D,2,0)*VLOOKUP($F$2,PONDERADORES!A:P,IF(AND(INFORMACION!$T3991='REFERENCIAS RIESGO'!$C$36,INFORMACION!$F3991=REFERENCIAS!$C$24),16,IF(INFORMACION!$T3991='REFERENCIAS RIESGO'!$C$36,13,IF(INFORMACION!$F3991=REFERENCIAS!$C$24,10,7))),0)+VLOOKUP(T3991,REFERENCIAS!$C:$D,2,0)*VLOOKUP($T$2,PONDERADORES!A:P,IF(AND(INFORMACION!$T3991='REFERENCIAS RIESGO'!$C$36,INFORMACION!$F3991=REFERENCIAS!$C$24),16,IF(INFORMACION!$T3991='REFERENCIAS RIESGO'!$C$36,13,IF(INFORMACION!$F3991=REFERENCIAS!$C$24,10,7))),0)+VLOOKUP(IF(J3991&lt;=0.2,0.2,IF(AND(J3991&gt;0.2,J3991&lt;=0.4),0.4,IF(AND(J3991&gt;0.4,J3991&lt;=0.6),0.6,IF(AND(J3991&gt;0.6,J3991&lt;=0.8),0.8,IF(AND(J3991&gt;0.8,J3991&lt;=1),1))))),REFERENCIAS!$C:$D,2,0)*VLOOKUP($J$2,PONDERADORES!A:P,IF(AND(INFORMACION!$T3991='REFERENCIAS RIESGO'!$C$36,INFORMACION!$F3991=REFERENCIAS!$C$24),16,IF(INFORMACION!$T3991='REFERENCIAS RIESGO'!$C$36,13,IF(INFORMACION!$F3991=REFERENCIAS!$C$24,10,7))),0)</f>
        <v>#REF!</v>
      </c>
      <c r="Y3991" s="68">
        <f>+VLOOKUP(M3991,REFERENCIAS!$C:$D,2,0)*VLOOKUP($M$2,PONDERADORES!$A$7:$G$9,7,0)+VLOOKUP(N3991,REFERENCIAS!$C:$D,2,0)*VLOOKUP($N$2,PONDERADORES!$A$7:$G$9,7,0)+VLOOKUP(O3991,REFERENCIAS!$C:$D,2,0)*VLOOKUP($O$2,PONDERADORES!$A$7:$G$9,7,0)</f>
        <v>0.2</v>
      </c>
      <c r="Z3991" s="2">
        <f>+VLOOKUP(IF(R3991&lt;0.1,0,IF(AND(R3991&gt;=0.1,R3991&lt;0.2),0.1,IF(AND(R3991&gt;=0.2,R3991&lt;0.3),0.2,IF(R3991&gt;0.3,0.3,)))),REFERENCIAS!$C:$D,2,0)*VLOOKUP($R$2,PONDERADORES!$A$11:$G$11,7,0)</f>
        <v>15</v>
      </c>
      <c r="AA3991" s="92"/>
      <c r="AB3991" s="95" t="e">
        <f t="shared" ca="1" si="247"/>
        <v>#REF!</v>
      </c>
      <c r="AC3991" s="23" t="e">
        <f ca="1">IF(AB3991&gt;REFERENCIAS!$C$62,REFERENCIAS!$B$62,IF(AND(AB3991&gt;=REFERENCIAS!$C$63,AB3991&lt;REFERENCIAS!$D$63),REFERENCIAS!$B$63,IF(AND(AB3991&gt;REFERENCIAS!$C$64,AB3991&lt;=REFERENCIAS!$D$64),REFERENCIAS!$B$64,IF(AND(AB3991&gt;=REFERENCIAS!$C$65,AB3991&lt;REFERENCIAS!$D$65),REFERENCIAS!$B$65, "Revisar"))))</f>
        <v>#REF!</v>
      </c>
      <c r="AD3991" s="94" t="e">
        <f ca="1">VLOOKUP(AC3991,REFERENCIAS!$B$62:$G$65,4,FALSE)</f>
        <v>#REF!</v>
      </c>
    </row>
    <row r="3992" spans="1:30" ht="17.25" x14ac:dyDescent="0.25">
      <c r="A3992" s="74"/>
      <c r="B3992" s="19"/>
      <c r="C3992" s="19"/>
      <c r="D3992" s="50"/>
      <c r="E3992" s="73"/>
      <c r="F3992" s="74"/>
      <c r="G3992" s="9"/>
      <c r="H3992" s="48"/>
      <c r="I3992" s="49">
        <f t="shared" ca="1" si="248"/>
        <v>2022</v>
      </c>
      <c r="J3992" s="22">
        <f t="shared" ca="1" si="245"/>
        <v>1</v>
      </c>
      <c r="K3992" s="19"/>
      <c r="L3992" s="73"/>
      <c r="M3992" s="74"/>
      <c r="N3992" s="19"/>
      <c r="O3992" s="73"/>
      <c r="P3992" s="82">
        <v>1</v>
      </c>
      <c r="Q3992" s="24">
        <v>1</v>
      </c>
      <c r="R3992" s="81">
        <f t="shared" si="246"/>
        <v>1</v>
      </c>
      <c r="S3992" s="87"/>
      <c r="T3992" s="19"/>
      <c r="U3992" s="25"/>
      <c r="V3992" s="25"/>
      <c r="W3992" s="81"/>
      <c r="X3992" s="91" t="e">
        <f ca="1">+VLOOKUP(#REF!,REFERENCIAS!$C:$D,2,0)*VLOOKUP(#REF!,PONDERADORES!A:P,IF(AND(INFORMACION!$T3992='REFERENCIAS RIESGO'!$C$36,INFORMACION!$F3992=REFERENCIAS!$C$24),16,IF(INFORMACION!$T3992='REFERENCIAS RIESGO'!$C$36,13,IF(INFORMACION!$F3992=REFERENCIAS!$C$24,10,7))),0)+VLOOKUP(K3992,REFERENCIAS!$C:$D,2,0)*VLOOKUP($K$2,PONDERADORES!A:P,IF(AND(INFORMACION!$T3992='REFERENCIAS RIESGO'!$C$36,INFORMACION!$F3992=REFERENCIAS!$C$24),16,IF(INFORMACION!$T3992='REFERENCIAS RIESGO'!$C$36,13,IF(INFORMACION!$F3992=REFERENCIAS!$C$24,10,7))),0)+VLOOKUP(L3992,REFERENCIAS!$C:$D,2,0)*VLOOKUP($L$2,PONDERADORES!A:P,IF(AND(INFORMACION!$T3992='REFERENCIAS RIESGO'!$C$36,INFORMACION!$F3992=REFERENCIAS!$C$24),16,IF(INFORMACION!$T3992='REFERENCIAS RIESGO'!$C$36,13,IF(INFORMACION!$F3992=REFERENCIAS!$C$24,10,7))),0)+VLOOKUP(F3992,REFERENCIAS!$C:$D,2,0)*VLOOKUP($F$2,PONDERADORES!A:P,IF(AND(INFORMACION!$T3992='REFERENCIAS RIESGO'!$C$36,INFORMACION!$F3992=REFERENCIAS!$C$24),16,IF(INFORMACION!$T3992='REFERENCIAS RIESGO'!$C$36,13,IF(INFORMACION!$F3992=REFERENCIAS!$C$24,10,7))),0)+VLOOKUP(T3992,REFERENCIAS!$C:$D,2,0)*VLOOKUP($T$2,PONDERADORES!A:P,IF(AND(INFORMACION!$T3992='REFERENCIAS RIESGO'!$C$36,INFORMACION!$F3992=REFERENCIAS!$C$24),16,IF(INFORMACION!$T3992='REFERENCIAS RIESGO'!$C$36,13,IF(INFORMACION!$F3992=REFERENCIAS!$C$24,10,7))),0)+VLOOKUP(IF(J3992&lt;=0.2,0.2,IF(AND(J3992&gt;0.2,J3992&lt;=0.4),0.4,IF(AND(J3992&gt;0.4,J3992&lt;=0.6),0.6,IF(AND(J3992&gt;0.6,J3992&lt;=0.8),0.8,IF(AND(J3992&gt;0.8,J3992&lt;=1),1))))),REFERENCIAS!$C:$D,2,0)*VLOOKUP($J$2,PONDERADORES!A:P,IF(AND(INFORMACION!$T3992='REFERENCIAS RIESGO'!$C$36,INFORMACION!$F3992=REFERENCIAS!$C$24),16,IF(INFORMACION!$T3992='REFERENCIAS RIESGO'!$C$36,13,IF(INFORMACION!$F3992=REFERENCIAS!$C$24,10,7))),0)</f>
        <v>#REF!</v>
      </c>
      <c r="Y3992" s="68">
        <f>+VLOOKUP(M3992,REFERENCIAS!$C:$D,2,0)*VLOOKUP($M$2,PONDERADORES!$A$7:$G$9,7,0)+VLOOKUP(N3992,REFERENCIAS!$C:$D,2,0)*VLOOKUP($N$2,PONDERADORES!$A$7:$G$9,7,0)+VLOOKUP(O3992,REFERENCIAS!$C:$D,2,0)*VLOOKUP($O$2,PONDERADORES!$A$7:$G$9,7,0)</f>
        <v>0.2</v>
      </c>
      <c r="Z3992" s="2">
        <f>+VLOOKUP(IF(R3992&lt;0.1,0,IF(AND(R3992&gt;=0.1,R3992&lt;0.2),0.1,IF(AND(R3992&gt;=0.2,R3992&lt;0.3),0.2,IF(R3992&gt;0.3,0.3,)))),REFERENCIAS!$C:$D,2,0)*VLOOKUP($R$2,PONDERADORES!$A$11:$G$11,7,0)</f>
        <v>15</v>
      </c>
      <c r="AA3992" s="92"/>
      <c r="AB3992" s="95" t="e">
        <f t="shared" ca="1" si="247"/>
        <v>#REF!</v>
      </c>
      <c r="AC3992" s="23" t="e">
        <f ca="1">IF(AB3992&gt;REFERENCIAS!$C$62,REFERENCIAS!$B$62,IF(AND(AB3992&gt;=REFERENCIAS!$C$63,AB3992&lt;REFERENCIAS!$D$63),REFERENCIAS!$B$63,IF(AND(AB3992&gt;REFERENCIAS!$C$64,AB3992&lt;=REFERENCIAS!$D$64),REFERENCIAS!$B$64,IF(AND(AB3992&gt;=REFERENCIAS!$C$65,AB3992&lt;REFERENCIAS!$D$65),REFERENCIAS!$B$65, "Revisar"))))</f>
        <v>#REF!</v>
      </c>
      <c r="AD3992" s="94" t="e">
        <f ca="1">VLOOKUP(AC3992,REFERENCIAS!$B$62:$G$65,4,FALSE)</f>
        <v>#REF!</v>
      </c>
    </row>
    <row r="3993" spans="1:30" ht="17.25" x14ac:dyDescent="0.25">
      <c r="A3993" s="74"/>
      <c r="B3993" s="19"/>
      <c r="C3993" s="19"/>
      <c r="D3993" s="50"/>
      <c r="E3993" s="73"/>
      <c r="F3993" s="74"/>
      <c r="G3993" s="9"/>
      <c r="H3993" s="48"/>
      <c r="I3993" s="49">
        <f t="shared" ca="1" si="248"/>
        <v>2022</v>
      </c>
      <c r="J3993" s="22">
        <f t="shared" ca="1" si="245"/>
        <v>1</v>
      </c>
      <c r="K3993" s="19"/>
      <c r="L3993" s="73"/>
      <c r="M3993" s="74"/>
      <c r="N3993" s="19"/>
      <c r="O3993" s="73"/>
      <c r="P3993" s="82">
        <v>1</v>
      </c>
      <c r="Q3993" s="24">
        <v>1</v>
      </c>
      <c r="R3993" s="81">
        <f t="shared" si="246"/>
        <v>1</v>
      </c>
      <c r="S3993" s="87"/>
      <c r="T3993" s="19"/>
      <c r="U3993" s="25"/>
      <c r="V3993" s="25"/>
      <c r="W3993" s="81"/>
      <c r="X3993" s="91" t="e">
        <f ca="1">+VLOOKUP(#REF!,REFERENCIAS!$C:$D,2,0)*VLOOKUP(#REF!,PONDERADORES!A:P,IF(AND(INFORMACION!$T3993='REFERENCIAS RIESGO'!$C$36,INFORMACION!$F3993=REFERENCIAS!$C$24),16,IF(INFORMACION!$T3993='REFERENCIAS RIESGO'!$C$36,13,IF(INFORMACION!$F3993=REFERENCIAS!$C$24,10,7))),0)+VLOOKUP(K3993,REFERENCIAS!$C:$D,2,0)*VLOOKUP($K$2,PONDERADORES!A:P,IF(AND(INFORMACION!$T3993='REFERENCIAS RIESGO'!$C$36,INFORMACION!$F3993=REFERENCIAS!$C$24),16,IF(INFORMACION!$T3993='REFERENCIAS RIESGO'!$C$36,13,IF(INFORMACION!$F3993=REFERENCIAS!$C$24,10,7))),0)+VLOOKUP(L3993,REFERENCIAS!$C:$D,2,0)*VLOOKUP($L$2,PONDERADORES!A:P,IF(AND(INFORMACION!$T3993='REFERENCIAS RIESGO'!$C$36,INFORMACION!$F3993=REFERENCIAS!$C$24),16,IF(INFORMACION!$T3993='REFERENCIAS RIESGO'!$C$36,13,IF(INFORMACION!$F3993=REFERENCIAS!$C$24,10,7))),0)+VLOOKUP(F3993,REFERENCIAS!$C:$D,2,0)*VLOOKUP($F$2,PONDERADORES!A:P,IF(AND(INFORMACION!$T3993='REFERENCIAS RIESGO'!$C$36,INFORMACION!$F3993=REFERENCIAS!$C$24),16,IF(INFORMACION!$T3993='REFERENCIAS RIESGO'!$C$36,13,IF(INFORMACION!$F3993=REFERENCIAS!$C$24,10,7))),0)+VLOOKUP(T3993,REFERENCIAS!$C:$D,2,0)*VLOOKUP($T$2,PONDERADORES!A:P,IF(AND(INFORMACION!$T3993='REFERENCIAS RIESGO'!$C$36,INFORMACION!$F3993=REFERENCIAS!$C$24),16,IF(INFORMACION!$T3993='REFERENCIAS RIESGO'!$C$36,13,IF(INFORMACION!$F3993=REFERENCIAS!$C$24,10,7))),0)+VLOOKUP(IF(J3993&lt;=0.2,0.2,IF(AND(J3993&gt;0.2,J3993&lt;=0.4),0.4,IF(AND(J3993&gt;0.4,J3993&lt;=0.6),0.6,IF(AND(J3993&gt;0.6,J3993&lt;=0.8),0.8,IF(AND(J3993&gt;0.8,J3993&lt;=1),1))))),REFERENCIAS!$C:$D,2,0)*VLOOKUP($J$2,PONDERADORES!A:P,IF(AND(INFORMACION!$T3993='REFERENCIAS RIESGO'!$C$36,INFORMACION!$F3993=REFERENCIAS!$C$24),16,IF(INFORMACION!$T3993='REFERENCIAS RIESGO'!$C$36,13,IF(INFORMACION!$F3993=REFERENCIAS!$C$24,10,7))),0)</f>
        <v>#REF!</v>
      </c>
      <c r="Y3993" s="68">
        <f>+VLOOKUP(M3993,REFERENCIAS!$C:$D,2,0)*VLOOKUP($M$2,PONDERADORES!$A$7:$G$9,7,0)+VLOOKUP(N3993,REFERENCIAS!$C:$D,2,0)*VLOOKUP($N$2,PONDERADORES!$A$7:$G$9,7,0)+VLOOKUP(O3993,REFERENCIAS!$C:$D,2,0)*VLOOKUP($O$2,PONDERADORES!$A$7:$G$9,7,0)</f>
        <v>0.2</v>
      </c>
      <c r="Z3993" s="2">
        <f>+VLOOKUP(IF(R3993&lt;0.1,0,IF(AND(R3993&gt;=0.1,R3993&lt;0.2),0.1,IF(AND(R3993&gt;=0.2,R3993&lt;0.3),0.2,IF(R3993&gt;0.3,0.3,)))),REFERENCIAS!$C:$D,2,0)*VLOOKUP($R$2,PONDERADORES!$A$11:$G$11,7,0)</f>
        <v>15</v>
      </c>
      <c r="AA3993" s="92"/>
      <c r="AB3993" s="95" t="e">
        <f t="shared" ca="1" si="247"/>
        <v>#REF!</v>
      </c>
      <c r="AC3993" s="23" t="e">
        <f ca="1">IF(AB3993&gt;REFERENCIAS!$C$62,REFERENCIAS!$B$62,IF(AND(AB3993&gt;=REFERENCIAS!$C$63,AB3993&lt;REFERENCIAS!$D$63),REFERENCIAS!$B$63,IF(AND(AB3993&gt;REFERENCIAS!$C$64,AB3993&lt;=REFERENCIAS!$D$64),REFERENCIAS!$B$64,IF(AND(AB3993&gt;=REFERENCIAS!$C$65,AB3993&lt;REFERENCIAS!$D$65),REFERENCIAS!$B$65, "Revisar"))))</f>
        <v>#REF!</v>
      </c>
      <c r="AD3993" s="94" t="e">
        <f ca="1">VLOOKUP(AC3993,REFERENCIAS!$B$62:$G$65,4,FALSE)</f>
        <v>#REF!</v>
      </c>
    </row>
    <row r="3994" spans="1:30" ht="17.25" x14ac:dyDescent="0.25">
      <c r="A3994" s="74"/>
      <c r="B3994" s="19"/>
      <c r="C3994" s="19"/>
      <c r="D3994" s="50"/>
      <c r="E3994" s="73"/>
      <c r="F3994" s="74"/>
      <c r="G3994" s="9"/>
      <c r="H3994" s="48"/>
      <c r="I3994" s="49">
        <f t="shared" ca="1" si="248"/>
        <v>2022</v>
      </c>
      <c r="J3994" s="22">
        <f t="shared" ca="1" si="245"/>
        <v>1</v>
      </c>
      <c r="K3994" s="19"/>
      <c r="L3994" s="73"/>
      <c r="M3994" s="74"/>
      <c r="N3994" s="19"/>
      <c r="O3994" s="73"/>
      <c r="P3994" s="82">
        <v>1</v>
      </c>
      <c r="Q3994" s="24">
        <v>1</v>
      </c>
      <c r="R3994" s="81">
        <f t="shared" si="246"/>
        <v>1</v>
      </c>
      <c r="S3994" s="87"/>
      <c r="T3994" s="19"/>
      <c r="U3994" s="25"/>
      <c r="V3994" s="25"/>
      <c r="W3994" s="81"/>
      <c r="X3994" s="91" t="e">
        <f ca="1">+VLOOKUP(#REF!,REFERENCIAS!$C:$D,2,0)*VLOOKUP(#REF!,PONDERADORES!A:P,IF(AND(INFORMACION!$T3994='REFERENCIAS RIESGO'!$C$36,INFORMACION!$F3994=REFERENCIAS!$C$24),16,IF(INFORMACION!$T3994='REFERENCIAS RIESGO'!$C$36,13,IF(INFORMACION!$F3994=REFERENCIAS!$C$24,10,7))),0)+VLOOKUP(K3994,REFERENCIAS!$C:$D,2,0)*VLOOKUP($K$2,PONDERADORES!A:P,IF(AND(INFORMACION!$T3994='REFERENCIAS RIESGO'!$C$36,INFORMACION!$F3994=REFERENCIAS!$C$24),16,IF(INFORMACION!$T3994='REFERENCIAS RIESGO'!$C$36,13,IF(INFORMACION!$F3994=REFERENCIAS!$C$24,10,7))),0)+VLOOKUP(L3994,REFERENCIAS!$C:$D,2,0)*VLOOKUP($L$2,PONDERADORES!A:P,IF(AND(INFORMACION!$T3994='REFERENCIAS RIESGO'!$C$36,INFORMACION!$F3994=REFERENCIAS!$C$24),16,IF(INFORMACION!$T3994='REFERENCIAS RIESGO'!$C$36,13,IF(INFORMACION!$F3994=REFERENCIAS!$C$24,10,7))),0)+VLOOKUP(F3994,REFERENCIAS!$C:$D,2,0)*VLOOKUP($F$2,PONDERADORES!A:P,IF(AND(INFORMACION!$T3994='REFERENCIAS RIESGO'!$C$36,INFORMACION!$F3994=REFERENCIAS!$C$24),16,IF(INFORMACION!$T3994='REFERENCIAS RIESGO'!$C$36,13,IF(INFORMACION!$F3994=REFERENCIAS!$C$24,10,7))),0)+VLOOKUP(T3994,REFERENCIAS!$C:$D,2,0)*VLOOKUP($T$2,PONDERADORES!A:P,IF(AND(INFORMACION!$T3994='REFERENCIAS RIESGO'!$C$36,INFORMACION!$F3994=REFERENCIAS!$C$24),16,IF(INFORMACION!$T3994='REFERENCIAS RIESGO'!$C$36,13,IF(INFORMACION!$F3994=REFERENCIAS!$C$24,10,7))),0)+VLOOKUP(IF(J3994&lt;=0.2,0.2,IF(AND(J3994&gt;0.2,J3994&lt;=0.4),0.4,IF(AND(J3994&gt;0.4,J3994&lt;=0.6),0.6,IF(AND(J3994&gt;0.6,J3994&lt;=0.8),0.8,IF(AND(J3994&gt;0.8,J3994&lt;=1),1))))),REFERENCIAS!$C:$D,2,0)*VLOOKUP($J$2,PONDERADORES!A:P,IF(AND(INFORMACION!$T3994='REFERENCIAS RIESGO'!$C$36,INFORMACION!$F3994=REFERENCIAS!$C$24),16,IF(INFORMACION!$T3994='REFERENCIAS RIESGO'!$C$36,13,IF(INFORMACION!$F3994=REFERENCIAS!$C$24,10,7))),0)</f>
        <v>#REF!</v>
      </c>
      <c r="Y3994" s="68">
        <f>+VLOOKUP(M3994,REFERENCIAS!$C:$D,2,0)*VLOOKUP($M$2,PONDERADORES!$A$7:$G$9,7,0)+VLOOKUP(N3994,REFERENCIAS!$C:$D,2,0)*VLOOKUP($N$2,PONDERADORES!$A$7:$G$9,7,0)+VLOOKUP(O3994,REFERENCIAS!$C:$D,2,0)*VLOOKUP($O$2,PONDERADORES!$A$7:$G$9,7,0)</f>
        <v>0.2</v>
      </c>
      <c r="Z3994" s="2">
        <f>+VLOOKUP(IF(R3994&lt;0.1,0,IF(AND(R3994&gt;=0.1,R3994&lt;0.2),0.1,IF(AND(R3994&gt;=0.2,R3994&lt;0.3),0.2,IF(R3994&gt;0.3,0.3,)))),REFERENCIAS!$C:$D,2,0)*VLOOKUP($R$2,PONDERADORES!$A$11:$G$11,7,0)</f>
        <v>15</v>
      </c>
      <c r="AA3994" s="92"/>
      <c r="AB3994" s="95" t="e">
        <f t="shared" ca="1" si="247"/>
        <v>#REF!</v>
      </c>
      <c r="AC3994" s="23" t="e">
        <f ca="1">IF(AB3994&gt;REFERENCIAS!$C$62,REFERENCIAS!$B$62,IF(AND(AB3994&gt;=REFERENCIAS!$C$63,AB3994&lt;REFERENCIAS!$D$63),REFERENCIAS!$B$63,IF(AND(AB3994&gt;REFERENCIAS!$C$64,AB3994&lt;=REFERENCIAS!$D$64),REFERENCIAS!$B$64,IF(AND(AB3994&gt;=REFERENCIAS!$C$65,AB3994&lt;REFERENCIAS!$D$65),REFERENCIAS!$B$65, "Revisar"))))</f>
        <v>#REF!</v>
      </c>
      <c r="AD3994" s="94" t="e">
        <f ca="1">VLOOKUP(AC3994,REFERENCIAS!$B$62:$G$65,4,FALSE)</f>
        <v>#REF!</v>
      </c>
    </row>
    <row r="3995" spans="1:30" ht="17.25" x14ac:dyDescent="0.25">
      <c r="A3995" s="74"/>
      <c r="B3995" s="19"/>
      <c r="C3995" s="19"/>
      <c r="D3995" s="50"/>
      <c r="E3995" s="73"/>
      <c r="F3995" s="74"/>
      <c r="G3995" s="9"/>
      <c r="H3995" s="48"/>
      <c r="I3995" s="49">
        <f t="shared" ca="1" si="248"/>
        <v>2022</v>
      </c>
      <c r="J3995" s="22">
        <f t="shared" ca="1" si="245"/>
        <v>1</v>
      </c>
      <c r="K3995" s="19"/>
      <c r="L3995" s="73"/>
      <c r="M3995" s="74"/>
      <c r="N3995" s="19"/>
      <c r="O3995" s="73"/>
      <c r="P3995" s="82">
        <v>1</v>
      </c>
      <c r="Q3995" s="24">
        <v>1</v>
      </c>
      <c r="R3995" s="81">
        <f t="shared" si="246"/>
        <v>1</v>
      </c>
      <c r="S3995" s="87"/>
      <c r="T3995" s="19"/>
      <c r="U3995" s="25"/>
      <c r="V3995" s="25"/>
      <c r="W3995" s="81"/>
      <c r="X3995" s="91" t="e">
        <f ca="1">+VLOOKUP(#REF!,REFERENCIAS!$C:$D,2,0)*VLOOKUP(#REF!,PONDERADORES!A:P,IF(AND(INFORMACION!$T3995='REFERENCIAS RIESGO'!$C$36,INFORMACION!$F3995=REFERENCIAS!$C$24),16,IF(INFORMACION!$T3995='REFERENCIAS RIESGO'!$C$36,13,IF(INFORMACION!$F3995=REFERENCIAS!$C$24,10,7))),0)+VLOOKUP(K3995,REFERENCIAS!$C:$D,2,0)*VLOOKUP($K$2,PONDERADORES!A:P,IF(AND(INFORMACION!$T3995='REFERENCIAS RIESGO'!$C$36,INFORMACION!$F3995=REFERENCIAS!$C$24),16,IF(INFORMACION!$T3995='REFERENCIAS RIESGO'!$C$36,13,IF(INFORMACION!$F3995=REFERENCIAS!$C$24,10,7))),0)+VLOOKUP(L3995,REFERENCIAS!$C:$D,2,0)*VLOOKUP($L$2,PONDERADORES!A:P,IF(AND(INFORMACION!$T3995='REFERENCIAS RIESGO'!$C$36,INFORMACION!$F3995=REFERENCIAS!$C$24),16,IF(INFORMACION!$T3995='REFERENCIAS RIESGO'!$C$36,13,IF(INFORMACION!$F3995=REFERENCIAS!$C$24,10,7))),0)+VLOOKUP(F3995,REFERENCIAS!$C:$D,2,0)*VLOOKUP($F$2,PONDERADORES!A:P,IF(AND(INFORMACION!$T3995='REFERENCIAS RIESGO'!$C$36,INFORMACION!$F3995=REFERENCIAS!$C$24),16,IF(INFORMACION!$T3995='REFERENCIAS RIESGO'!$C$36,13,IF(INFORMACION!$F3995=REFERENCIAS!$C$24,10,7))),0)+VLOOKUP(T3995,REFERENCIAS!$C:$D,2,0)*VLOOKUP($T$2,PONDERADORES!A:P,IF(AND(INFORMACION!$T3995='REFERENCIAS RIESGO'!$C$36,INFORMACION!$F3995=REFERENCIAS!$C$24),16,IF(INFORMACION!$T3995='REFERENCIAS RIESGO'!$C$36,13,IF(INFORMACION!$F3995=REFERENCIAS!$C$24,10,7))),0)+VLOOKUP(IF(J3995&lt;=0.2,0.2,IF(AND(J3995&gt;0.2,J3995&lt;=0.4),0.4,IF(AND(J3995&gt;0.4,J3995&lt;=0.6),0.6,IF(AND(J3995&gt;0.6,J3995&lt;=0.8),0.8,IF(AND(J3995&gt;0.8,J3995&lt;=1),1))))),REFERENCIAS!$C:$D,2,0)*VLOOKUP($J$2,PONDERADORES!A:P,IF(AND(INFORMACION!$T3995='REFERENCIAS RIESGO'!$C$36,INFORMACION!$F3995=REFERENCIAS!$C$24),16,IF(INFORMACION!$T3995='REFERENCIAS RIESGO'!$C$36,13,IF(INFORMACION!$F3995=REFERENCIAS!$C$24,10,7))),0)</f>
        <v>#REF!</v>
      </c>
      <c r="Y3995" s="68">
        <f>+VLOOKUP(M3995,REFERENCIAS!$C:$D,2,0)*VLOOKUP($M$2,PONDERADORES!$A$7:$G$9,7,0)+VLOOKUP(N3995,REFERENCIAS!$C:$D,2,0)*VLOOKUP($N$2,PONDERADORES!$A$7:$G$9,7,0)+VLOOKUP(O3995,REFERENCIAS!$C:$D,2,0)*VLOOKUP($O$2,PONDERADORES!$A$7:$G$9,7,0)</f>
        <v>0.2</v>
      </c>
      <c r="Z3995" s="2">
        <f>+VLOOKUP(IF(R3995&lt;0.1,0,IF(AND(R3995&gt;=0.1,R3995&lt;0.2),0.1,IF(AND(R3995&gt;=0.2,R3995&lt;0.3),0.2,IF(R3995&gt;0.3,0.3,)))),REFERENCIAS!$C:$D,2,0)*VLOOKUP($R$2,PONDERADORES!$A$11:$G$11,7,0)</f>
        <v>15</v>
      </c>
      <c r="AA3995" s="92"/>
      <c r="AB3995" s="95" t="e">
        <f t="shared" ca="1" si="247"/>
        <v>#REF!</v>
      </c>
      <c r="AC3995" s="23" t="e">
        <f ca="1">IF(AB3995&gt;REFERENCIAS!$C$62,REFERENCIAS!$B$62,IF(AND(AB3995&gt;=REFERENCIAS!$C$63,AB3995&lt;REFERENCIAS!$D$63),REFERENCIAS!$B$63,IF(AND(AB3995&gt;REFERENCIAS!$C$64,AB3995&lt;=REFERENCIAS!$D$64),REFERENCIAS!$B$64,IF(AND(AB3995&gt;=REFERENCIAS!$C$65,AB3995&lt;REFERENCIAS!$D$65),REFERENCIAS!$B$65, "Revisar"))))</f>
        <v>#REF!</v>
      </c>
      <c r="AD3995" s="94" t="e">
        <f ca="1">VLOOKUP(AC3995,REFERENCIAS!$B$62:$G$65,4,FALSE)</f>
        <v>#REF!</v>
      </c>
    </row>
    <row r="3996" spans="1:30" ht="17.25" x14ac:dyDescent="0.25">
      <c r="A3996" s="74"/>
      <c r="B3996" s="19"/>
      <c r="C3996" s="19"/>
      <c r="D3996" s="50"/>
      <c r="E3996" s="73"/>
      <c r="F3996" s="74"/>
      <c r="G3996" s="9"/>
      <c r="H3996" s="48"/>
      <c r="I3996" s="49">
        <f t="shared" ca="1" si="248"/>
        <v>2022</v>
      </c>
      <c r="J3996" s="22">
        <f t="shared" ca="1" si="245"/>
        <v>1</v>
      </c>
      <c r="K3996" s="19"/>
      <c r="L3996" s="73"/>
      <c r="M3996" s="74"/>
      <c r="N3996" s="19"/>
      <c r="O3996" s="73"/>
      <c r="P3996" s="82">
        <v>1</v>
      </c>
      <c r="Q3996" s="24">
        <v>1</v>
      </c>
      <c r="R3996" s="81">
        <f t="shared" si="246"/>
        <v>1</v>
      </c>
      <c r="S3996" s="87"/>
      <c r="T3996" s="19"/>
      <c r="U3996" s="25"/>
      <c r="V3996" s="25"/>
      <c r="W3996" s="81"/>
      <c r="X3996" s="91" t="e">
        <f ca="1">+VLOOKUP(#REF!,REFERENCIAS!$C:$D,2,0)*VLOOKUP(#REF!,PONDERADORES!A:P,IF(AND(INFORMACION!$T3996='REFERENCIAS RIESGO'!$C$36,INFORMACION!$F3996=REFERENCIAS!$C$24),16,IF(INFORMACION!$T3996='REFERENCIAS RIESGO'!$C$36,13,IF(INFORMACION!$F3996=REFERENCIAS!$C$24,10,7))),0)+VLOOKUP(K3996,REFERENCIAS!$C:$D,2,0)*VLOOKUP($K$2,PONDERADORES!A:P,IF(AND(INFORMACION!$T3996='REFERENCIAS RIESGO'!$C$36,INFORMACION!$F3996=REFERENCIAS!$C$24),16,IF(INFORMACION!$T3996='REFERENCIAS RIESGO'!$C$36,13,IF(INFORMACION!$F3996=REFERENCIAS!$C$24,10,7))),0)+VLOOKUP(L3996,REFERENCIAS!$C:$D,2,0)*VLOOKUP($L$2,PONDERADORES!A:P,IF(AND(INFORMACION!$T3996='REFERENCIAS RIESGO'!$C$36,INFORMACION!$F3996=REFERENCIAS!$C$24),16,IF(INFORMACION!$T3996='REFERENCIAS RIESGO'!$C$36,13,IF(INFORMACION!$F3996=REFERENCIAS!$C$24,10,7))),0)+VLOOKUP(F3996,REFERENCIAS!$C:$D,2,0)*VLOOKUP($F$2,PONDERADORES!A:P,IF(AND(INFORMACION!$T3996='REFERENCIAS RIESGO'!$C$36,INFORMACION!$F3996=REFERENCIAS!$C$24),16,IF(INFORMACION!$T3996='REFERENCIAS RIESGO'!$C$36,13,IF(INFORMACION!$F3996=REFERENCIAS!$C$24,10,7))),0)+VLOOKUP(T3996,REFERENCIAS!$C:$D,2,0)*VLOOKUP($T$2,PONDERADORES!A:P,IF(AND(INFORMACION!$T3996='REFERENCIAS RIESGO'!$C$36,INFORMACION!$F3996=REFERENCIAS!$C$24),16,IF(INFORMACION!$T3996='REFERENCIAS RIESGO'!$C$36,13,IF(INFORMACION!$F3996=REFERENCIAS!$C$24,10,7))),0)+VLOOKUP(IF(J3996&lt;=0.2,0.2,IF(AND(J3996&gt;0.2,J3996&lt;=0.4),0.4,IF(AND(J3996&gt;0.4,J3996&lt;=0.6),0.6,IF(AND(J3996&gt;0.6,J3996&lt;=0.8),0.8,IF(AND(J3996&gt;0.8,J3996&lt;=1),1))))),REFERENCIAS!$C:$D,2,0)*VLOOKUP($J$2,PONDERADORES!A:P,IF(AND(INFORMACION!$T3996='REFERENCIAS RIESGO'!$C$36,INFORMACION!$F3996=REFERENCIAS!$C$24),16,IF(INFORMACION!$T3996='REFERENCIAS RIESGO'!$C$36,13,IF(INFORMACION!$F3996=REFERENCIAS!$C$24,10,7))),0)</f>
        <v>#REF!</v>
      </c>
      <c r="Y3996" s="68">
        <f>+VLOOKUP(M3996,REFERENCIAS!$C:$D,2,0)*VLOOKUP($M$2,PONDERADORES!$A$7:$G$9,7,0)+VLOOKUP(N3996,REFERENCIAS!$C:$D,2,0)*VLOOKUP($N$2,PONDERADORES!$A$7:$G$9,7,0)+VLOOKUP(O3996,REFERENCIAS!$C:$D,2,0)*VLOOKUP($O$2,PONDERADORES!$A$7:$G$9,7,0)</f>
        <v>0.2</v>
      </c>
      <c r="Z3996" s="2">
        <f>+VLOOKUP(IF(R3996&lt;0.1,0,IF(AND(R3996&gt;=0.1,R3996&lt;0.2),0.1,IF(AND(R3996&gt;=0.2,R3996&lt;0.3),0.2,IF(R3996&gt;0.3,0.3,)))),REFERENCIAS!$C:$D,2,0)*VLOOKUP($R$2,PONDERADORES!$A$11:$G$11,7,0)</f>
        <v>15</v>
      </c>
      <c r="AA3996" s="92"/>
      <c r="AB3996" s="95" t="e">
        <f t="shared" ca="1" si="247"/>
        <v>#REF!</v>
      </c>
      <c r="AC3996" s="23" t="e">
        <f ca="1">IF(AB3996&gt;REFERENCIAS!$C$62,REFERENCIAS!$B$62,IF(AND(AB3996&gt;=REFERENCIAS!$C$63,AB3996&lt;REFERENCIAS!$D$63),REFERENCIAS!$B$63,IF(AND(AB3996&gt;REFERENCIAS!$C$64,AB3996&lt;=REFERENCIAS!$D$64),REFERENCIAS!$B$64,IF(AND(AB3996&gt;=REFERENCIAS!$C$65,AB3996&lt;REFERENCIAS!$D$65),REFERENCIAS!$B$65, "Revisar"))))</f>
        <v>#REF!</v>
      </c>
      <c r="AD3996" s="94" t="e">
        <f ca="1">VLOOKUP(AC3996,REFERENCIAS!$B$62:$G$65,4,FALSE)</f>
        <v>#REF!</v>
      </c>
    </row>
    <row r="3997" spans="1:30" ht="17.25" x14ac:dyDescent="0.25">
      <c r="A3997" s="74"/>
      <c r="B3997" s="19"/>
      <c r="C3997" s="19"/>
      <c r="D3997" s="50"/>
      <c r="E3997" s="73"/>
      <c r="F3997" s="74"/>
      <c r="G3997" s="9"/>
      <c r="H3997" s="48"/>
      <c r="I3997" s="49">
        <f t="shared" ca="1" si="248"/>
        <v>2022</v>
      </c>
      <c r="J3997" s="22">
        <f t="shared" ca="1" si="245"/>
        <v>1</v>
      </c>
      <c r="K3997" s="19"/>
      <c r="L3997" s="73"/>
      <c r="M3997" s="74"/>
      <c r="N3997" s="19"/>
      <c r="O3997" s="73"/>
      <c r="P3997" s="82">
        <v>1</v>
      </c>
      <c r="Q3997" s="24">
        <v>1</v>
      </c>
      <c r="R3997" s="81">
        <f t="shared" si="246"/>
        <v>1</v>
      </c>
      <c r="S3997" s="87"/>
      <c r="T3997" s="19"/>
      <c r="U3997" s="25"/>
      <c r="V3997" s="25"/>
      <c r="W3997" s="81"/>
      <c r="X3997" s="91" t="e">
        <f ca="1">+VLOOKUP(#REF!,REFERENCIAS!$C:$D,2,0)*VLOOKUP(#REF!,PONDERADORES!A:P,IF(AND(INFORMACION!$T3997='REFERENCIAS RIESGO'!$C$36,INFORMACION!$F3997=REFERENCIAS!$C$24),16,IF(INFORMACION!$T3997='REFERENCIAS RIESGO'!$C$36,13,IF(INFORMACION!$F3997=REFERENCIAS!$C$24,10,7))),0)+VLOOKUP(K3997,REFERENCIAS!$C:$D,2,0)*VLOOKUP($K$2,PONDERADORES!A:P,IF(AND(INFORMACION!$T3997='REFERENCIAS RIESGO'!$C$36,INFORMACION!$F3997=REFERENCIAS!$C$24),16,IF(INFORMACION!$T3997='REFERENCIAS RIESGO'!$C$36,13,IF(INFORMACION!$F3997=REFERENCIAS!$C$24,10,7))),0)+VLOOKUP(L3997,REFERENCIAS!$C:$D,2,0)*VLOOKUP($L$2,PONDERADORES!A:P,IF(AND(INFORMACION!$T3997='REFERENCIAS RIESGO'!$C$36,INFORMACION!$F3997=REFERENCIAS!$C$24),16,IF(INFORMACION!$T3997='REFERENCIAS RIESGO'!$C$36,13,IF(INFORMACION!$F3997=REFERENCIAS!$C$24,10,7))),0)+VLOOKUP(F3997,REFERENCIAS!$C:$D,2,0)*VLOOKUP($F$2,PONDERADORES!A:P,IF(AND(INFORMACION!$T3997='REFERENCIAS RIESGO'!$C$36,INFORMACION!$F3997=REFERENCIAS!$C$24),16,IF(INFORMACION!$T3997='REFERENCIAS RIESGO'!$C$36,13,IF(INFORMACION!$F3997=REFERENCIAS!$C$24,10,7))),0)+VLOOKUP(T3997,REFERENCIAS!$C:$D,2,0)*VLOOKUP($T$2,PONDERADORES!A:P,IF(AND(INFORMACION!$T3997='REFERENCIAS RIESGO'!$C$36,INFORMACION!$F3997=REFERENCIAS!$C$24),16,IF(INFORMACION!$T3997='REFERENCIAS RIESGO'!$C$36,13,IF(INFORMACION!$F3997=REFERENCIAS!$C$24,10,7))),0)+VLOOKUP(IF(J3997&lt;=0.2,0.2,IF(AND(J3997&gt;0.2,J3997&lt;=0.4),0.4,IF(AND(J3997&gt;0.4,J3997&lt;=0.6),0.6,IF(AND(J3997&gt;0.6,J3997&lt;=0.8),0.8,IF(AND(J3997&gt;0.8,J3997&lt;=1),1))))),REFERENCIAS!$C:$D,2,0)*VLOOKUP($J$2,PONDERADORES!A:P,IF(AND(INFORMACION!$T3997='REFERENCIAS RIESGO'!$C$36,INFORMACION!$F3997=REFERENCIAS!$C$24),16,IF(INFORMACION!$T3997='REFERENCIAS RIESGO'!$C$36,13,IF(INFORMACION!$F3997=REFERENCIAS!$C$24,10,7))),0)</f>
        <v>#REF!</v>
      </c>
      <c r="Y3997" s="68">
        <f>+VLOOKUP(M3997,REFERENCIAS!$C:$D,2,0)*VLOOKUP($M$2,PONDERADORES!$A$7:$G$9,7,0)+VLOOKUP(N3997,REFERENCIAS!$C:$D,2,0)*VLOOKUP($N$2,PONDERADORES!$A$7:$G$9,7,0)+VLOOKUP(O3997,REFERENCIAS!$C:$D,2,0)*VLOOKUP($O$2,PONDERADORES!$A$7:$G$9,7,0)</f>
        <v>0.2</v>
      </c>
      <c r="Z3997" s="2">
        <f>+VLOOKUP(IF(R3997&lt;0.1,0,IF(AND(R3997&gt;=0.1,R3997&lt;0.2),0.1,IF(AND(R3997&gt;=0.2,R3997&lt;0.3),0.2,IF(R3997&gt;0.3,0.3,)))),REFERENCIAS!$C:$D,2,0)*VLOOKUP($R$2,PONDERADORES!$A$11:$G$11,7,0)</f>
        <v>15</v>
      </c>
      <c r="AA3997" s="92"/>
      <c r="AB3997" s="95" t="e">
        <f t="shared" ca="1" si="247"/>
        <v>#REF!</v>
      </c>
      <c r="AC3997" s="23" t="e">
        <f ca="1">IF(AB3997&gt;REFERENCIAS!$C$62,REFERENCIAS!$B$62,IF(AND(AB3997&gt;=REFERENCIAS!$C$63,AB3997&lt;REFERENCIAS!$D$63),REFERENCIAS!$B$63,IF(AND(AB3997&gt;REFERENCIAS!$C$64,AB3997&lt;=REFERENCIAS!$D$64),REFERENCIAS!$B$64,IF(AND(AB3997&gt;=REFERENCIAS!$C$65,AB3997&lt;REFERENCIAS!$D$65),REFERENCIAS!$B$65, "Revisar"))))</f>
        <v>#REF!</v>
      </c>
      <c r="AD3997" s="94" t="e">
        <f ca="1">VLOOKUP(AC3997,REFERENCIAS!$B$62:$G$65,4,FALSE)</f>
        <v>#REF!</v>
      </c>
    </row>
    <row r="3998" spans="1:30" ht="17.25" x14ac:dyDescent="0.25">
      <c r="A3998" s="74"/>
      <c r="B3998" s="19"/>
      <c r="C3998" s="19"/>
      <c r="D3998" s="50"/>
      <c r="E3998" s="73"/>
      <c r="F3998" s="74"/>
      <c r="G3998" s="9"/>
      <c r="H3998" s="48"/>
      <c r="I3998" s="49">
        <f t="shared" ca="1" si="248"/>
        <v>2022</v>
      </c>
      <c r="J3998" s="22">
        <f t="shared" ca="1" si="245"/>
        <v>1</v>
      </c>
      <c r="K3998" s="19"/>
      <c r="L3998" s="73"/>
      <c r="M3998" s="74"/>
      <c r="N3998" s="19"/>
      <c r="O3998" s="73"/>
      <c r="P3998" s="82">
        <v>1</v>
      </c>
      <c r="Q3998" s="24">
        <v>1</v>
      </c>
      <c r="R3998" s="81">
        <f t="shared" si="246"/>
        <v>1</v>
      </c>
      <c r="S3998" s="87"/>
      <c r="T3998" s="19"/>
      <c r="U3998" s="25"/>
      <c r="V3998" s="25"/>
      <c r="W3998" s="81"/>
      <c r="X3998" s="91" t="e">
        <f ca="1">+VLOOKUP(#REF!,REFERENCIAS!$C:$D,2,0)*VLOOKUP(#REF!,PONDERADORES!A:P,IF(AND(INFORMACION!$T3998='REFERENCIAS RIESGO'!$C$36,INFORMACION!$F3998=REFERENCIAS!$C$24),16,IF(INFORMACION!$T3998='REFERENCIAS RIESGO'!$C$36,13,IF(INFORMACION!$F3998=REFERENCIAS!$C$24,10,7))),0)+VLOOKUP(K3998,REFERENCIAS!$C:$D,2,0)*VLOOKUP($K$2,PONDERADORES!A:P,IF(AND(INFORMACION!$T3998='REFERENCIAS RIESGO'!$C$36,INFORMACION!$F3998=REFERENCIAS!$C$24),16,IF(INFORMACION!$T3998='REFERENCIAS RIESGO'!$C$36,13,IF(INFORMACION!$F3998=REFERENCIAS!$C$24,10,7))),0)+VLOOKUP(L3998,REFERENCIAS!$C:$D,2,0)*VLOOKUP($L$2,PONDERADORES!A:P,IF(AND(INFORMACION!$T3998='REFERENCIAS RIESGO'!$C$36,INFORMACION!$F3998=REFERENCIAS!$C$24),16,IF(INFORMACION!$T3998='REFERENCIAS RIESGO'!$C$36,13,IF(INFORMACION!$F3998=REFERENCIAS!$C$24,10,7))),0)+VLOOKUP(F3998,REFERENCIAS!$C:$D,2,0)*VLOOKUP($F$2,PONDERADORES!A:P,IF(AND(INFORMACION!$T3998='REFERENCIAS RIESGO'!$C$36,INFORMACION!$F3998=REFERENCIAS!$C$24),16,IF(INFORMACION!$T3998='REFERENCIAS RIESGO'!$C$36,13,IF(INFORMACION!$F3998=REFERENCIAS!$C$24,10,7))),0)+VLOOKUP(T3998,REFERENCIAS!$C:$D,2,0)*VLOOKUP($T$2,PONDERADORES!A:P,IF(AND(INFORMACION!$T3998='REFERENCIAS RIESGO'!$C$36,INFORMACION!$F3998=REFERENCIAS!$C$24),16,IF(INFORMACION!$T3998='REFERENCIAS RIESGO'!$C$36,13,IF(INFORMACION!$F3998=REFERENCIAS!$C$24,10,7))),0)+VLOOKUP(IF(J3998&lt;=0.2,0.2,IF(AND(J3998&gt;0.2,J3998&lt;=0.4),0.4,IF(AND(J3998&gt;0.4,J3998&lt;=0.6),0.6,IF(AND(J3998&gt;0.6,J3998&lt;=0.8),0.8,IF(AND(J3998&gt;0.8,J3998&lt;=1),1))))),REFERENCIAS!$C:$D,2,0)*VLOOKUP($J$2,PONDERADORES!A:P,IF(AND(INFORMACION!$T3998='REFERENCIAS RIESGO'!$C$36,INFORMACION!$F3998=REFERENCIAS!$C$24),16,IF(INFORMACION!$T3998='REFERENCIAS RIESGO'!$C$36,13,IF(INFORMACION!$F3998=REFERENCIAS!$C$24,10,7))),0)</f>
        <v>#REF!</v>
      </c>
      <c r="Y3998" s="68">
        <f>+VLOOKUP(M3998,REFERENCIAS!$C:$D,2,0)*VLOOKUP($M$2,PONDERADORES!$A$7:$G$9,7,0)+VLOOKUP(N3998,REFERENCIAS!$C:$D,2,0)*VLOOKUP($N$2,PONDERADORES!$A$7:$G$9,7,0)+VLOOKUP(O3998,REFERENCIAS!$C:$D,2,0)*VLOOKUP($O$2,PONDERADORES!$A$7:$G$9,7,0)</f>
        <v>0.2</v>
      </c>
      <c r="Z3998" s="2">
        <f>+VLOOKUP(IF(R3998&lt;0.1,0,IF(AND(R3998&gt;=0.1,R3998&lt;0.2),0.1,IF(AND(R3998&gt;=0.2,R3998&lt;0.3),0.2,IF(R3998&gt;0.3,0.3,)))),REFERENCIAS!$C:$D,2,0)*VLOOKUP($R$2,PONDERADORES!$A$11:$G$11,7,0)</f>
        <v>15</v>
      </c>
      <c r="AA3998" s="92"/>
      <c r="AB3998" s="95" t="e">
        <f t="shared" ca="1" si="247"/>
        <v>#REF!</v>
      </c>
      <c r="AC3998" s="23" t="e">
        <f ca="1">IF(AB3998&gt;REFERENCIAS!$C$62,REFERENCIAS!$B$62,IF(AND(AB3998&gt;=REFERENCIAS!$C$63,AB3998&lt;REFERENCIAS!$D$63),REFERENCIAS!$B$63,IF(AND(AB3998&gt;REFERENCIAS!$C$64,AB3998&lt;=REFERENCIAS!$D$64),REFERENCIAS!$B$64,IF(AND(AB3998&gt;=REFERENCIAS!$C$65,AB3998&lt;REFERENCIAS!$D$65),REFERENCIAS!$B$65, "Revisar"))))</f>
        <v>#REF!</v>
      </c>
      <c r="AD3998" s="94" t="e">
        <f ca="1">VLOOKUP(AC3998,REFERENCIAS!$B$62:$G$65,4,FALSE)</f>
        <v>#REF!</v>
      </c>
    </row>
    <row r="3999" spans="1:30" ht="17.25" x14ac:dyDescent="0.25">
      <c r="A3999" s="74"/>
      <c r="B3999" s="19"/>
      <c r="C3999" s="19"/>
      <c r="D3999" s="50"/>
      <c r="E3999" s="73"/>
      <c r="F3999" s="74"/>
      <c r="G3999" s="9"/>
      <c r="H3999" s="48"/>
      <c r="I3999" s="49">
        <f t="shared" ca="1" si="248"/>
        <v>2022</v>
      </c>
      <c r="J3999" s="22">
        <f t="shared" ca="1" si="245"/>
        <v>1</v>
      </c>
      <c r="K3999" s="19"/>
      <c r="L3999" s="73"/>
      <c r="M3999" s="74"/>
      <c r="N3999" s="19"/>
      <c r="O3999" s="73"/>
      <c r="P3999" s="82">
        <v>1</v>
      </c>
      <c r="Q3999" s="24">
        <v>1</v>
      </c>
      <c r="R3999" s="81">
        <f t="shared" si="246"/>
        <v>1</v>
      </c>
      <c r="S3999" s="87"/>
      <c r="T3999" s="19"/>
      <c r="U3999" s="25"/>
      <c r="V3999" s="25"/>
      <c r="W3999" s="81"/>
      <c r="X3999" s="91" t="e">
        <f ca="1">+VLOOKUP(#REF!,REFERENCIAS!$C:$D,2,0)*VLOOKUP(#REF!,PONDERADORES!A:P,IF(AND(INFORMACION!$T3999='REFERENCIAS RIESGO'!$C$36,INFORMACION!$F3999=REFERENCIAS!$C$24),16,IF(INFORMACION!$T3999='REFERENCIAS RIESGO'!$C$36,13,IF(INFORMACION!$F3999=REFERENCIAS!$C$24,10,7))),0)+VLOOKUP(K3999,REFERENCIAS!$C:$D,2,0)*VLOOKUP($K$2,PONDERADORES!A:P,IF(AND(INFORMACION!$T3999='REFERENCIAS RIESGO'!$C$36,INFORMACION!$F3999=REFERENCIAS!$C$24),16,IF(INFORMACION!$T3999='REFERENCIAS RIESGO'!$C$36,13,IF(INFORMACION!$F3999=REFERENCIAS!$C$24,10,7))),0)+VLOOKUP(L3999,REFERENCIAS!$C:$D,2,0)*VLOOKUP($L$2,PONDERADORES!A:P,IF(AND(INFORMACION!$T3999='REFERENCIAS RIESGO'!$C$36,INFORMACION!$F3999=REFERENCIAS!$C$24),16,IF(INFORMACION!$T3999='REFERENCIAS RIESGO'!$C$36,13,IF(INFORMACION!$F3999=REFERENCIAS!$C$24,10,7))),0)+VLOOKUP(F3999,REFERENCIAS!$C:$D,2,0)*VLOOKUP($F$2,PONDERADORES!A:P,IF(AND(INFORMACION!$T3999='REFERENCIAS RIESGO'!$C$36,INFORMACION!$F3999=REFERENCIAS!$C$24),16,IF(INFORMACION!$T3999='REFERENCIAS RIESGO'!$C$36,13,IF(INFORMACION!$F3999=REFERENCIAS!$C$24,10,7))),0)+VLOOKUP(T3999,REFERENCIAS!$C:$D,2,0)*VLOOKUP($T$2,PONDERADORES!A:P,IF(AND(INFORMACION!$T3999='REFERENCIAS RIESGO'!$C$36,INFORMACION!$F3999=REFERENCIAS!$C$24),16,IF(INFORMACION!$T3999='REFERENCIAS RIESGO'!$C$36,13,IF(INFORMACION!$F3999=REFERENCIAS!$C$24,10,7))),0)+VLOOKUP(IF(J3999&lt;=0.2,0.2,IF(AND(J3999&gt;0.2,J3999&lt;=0.4),0.4,IF(AND(J3999&gt;0.4,J3999&lt;=0.6),0.6,IF(AND(J3999&gt;0.6,J3999&lt;=0.8),0.8,IF(AND(J3999&gt;0.8,J3999&lt;=1),1))))),REFERENCIAS!$C:$D,2,0)*VLOOKUP($J$2,PONDERADORES!A:P,IF(AND(INFORMACION!$T3999='REFERENCIAS RIESGO'!$C$36,INFORMACION!$F3999=REFERENCIAS!$C$24),16,IF(INFORMACION!$T3999='REFERENCIAS RIESGO'!$C$36,13,IF(INFORMACION!$F3999=REFERENCIAS!$C$24,10,7))),0)</f>
        <v>#REF!</v>
      </c>
      <c r="Y3999" s="68">
        <f>+VLOOKUP(M3999,REFERENCIAS!$C:$D,2,0)*VLOOKUP($M$2,PONDERADORES!$A$7:$G$9,7,0)+VLOOKUP(N3999,REFERENCIAS!$C:$D,2,0)*VLOOKUP($N$2,PONDERADORES!$A$7:$G$9,7,0)+VLOOKUP(O3999,REFERENCIAS!$C:$D,2,0)*VLOOKUP($O$2,PONDERADORES!$A$7:$G$9,7,0)</f>
        <v>0.2</v>
      </c>
      <c r="Z3999" s="2">
        <f>+VLOOKUP(IF(R3999&lt;0.1,0,IF(AND(R3999&gt;=0.1,R3999&lt;0.2),0.1,IF(AND(R3999&gt;=0.2,R3999&lt;0.3),0.2,IF(R3999&gt;0.3,0.3,)))),REFERENCIAS!$C:$D,2,0)*VLOOKUP($R$2,PONDERADORES!$A$11:$G$11,7,0)</f>
        <v>15</v>
      </c>
      <c r="AA3999" s="92"/>
      <c r="AB3999" s="95" t="e">
        <f t="shared" ca="1" si="247"/>
        <v>#REF!</v>
      </c>
      <c r="AC3999" s="23" t="e">
        <f ca="1">IF(AB3999&gt;REFERENCIAS!$C$62,REFERENCIAS!$B$62,IF(AND(AB3999&gt;=REFERENCIAS!$C$63,AB3999&lt;REFERENCIAS!$D$63),REFERENCIAS!$B$63,IF(AND(AB3999&gt;REFERENCIAS!$C$64,AB3999&lt;=REFERENCIAS!$D$64),REFERENCIAS!$B$64,IF(AND(AB3999&gt;=REFERENCIAS!$C$65,AB3999&lt;REFERENCIAS!$D$65),REFERENCIAS!$B$65, "Revisar"))))</f>
        <v>#REF!</v>
      </c>
      <c r="AD3999" s="94" t="e">
        <f ca="1">VLOOKUP(AC3999,REFERENCIAS!$B$62:$G$65,4,FALSE)</f>
        <v>#REF!</v>
      </c>
    </row>
    <row r="4000" spans="1:30" ht="17.25" x14ac:dyDescent="0.25">
      <c r="A4000" s="74"/>
      <c r="B4000" s="19"/>
      <c r="C4000" s="19"/>
      <c r="D4000" s="50"/>
      <c r="E4000" s="73"/>
      <c r="F4000" s="74"/>
      <c r="G4000" s="9"/>
      <c r="H4000" s="48"/>
      <c r="I4000" s="49">
        <f t="shared" ca="1" si="248"/>
        <v>2022</v>
      </c>
      <c r="J4000" s="22">
        <f t="shared" ca="1" si="245"/>
        <v>1</v>
      </c>
      <c r="K4000" s="19"/>
      <c r="L4000" s="73"/>
      <c r="M4000" s="74"/>
      <c r="N4000" s="19"/>
      <c r="O4000" s="73"/>
      <c r="P4000" s="82">
        <v>1</v>
      </c>
      <c r="Q4000" s="24">
        <v>1</v>
      </c>
      <c r="R4000" s="81">
        <f t="shared" si="246"/>
        <v>1</v>
      </c>
      <c r="S4000" s="87"/>
      <c r="T4000" s="19"/>
      <c r="U4000" s="25"/>
      <c r="V4000" s="25"/>
      <c r="W4000" s="81"/>
      <c r="X4000" s="91" t="e">
        <f ca="1">+VLOOKUP(#REF!,REFERENCIAS!$C:$D,2,0)*VLOOKUP(#REF!,PONDERADORES!A:P,IF(AND(INFORMACION!$T4000='REFERENCIAS RIESGO'!$C$36,INFORMACION!$F4000=REFERENCIAS!$C$24),16,IF(INFORMACION!$T4000='REFERENCIAS RIESGO'!$C$36,13,IF(INFORMACION!$F4000=REFERENCIAS!$C$24,10,7))),0)+VLOOKUP(K4000,REFERENCIAS!$C:$D,2,0)*VLOOKUP($K$2,PONDERADORES!A:P,IF(AND(INFORMACION!$T4000='REFERENCIAS RIESGO'!$C$36,INFORMACION!$F4000=REFERENCIAS!$C$24),16,IF(INFORMACION!$T4000='REFERENCIAS RIESGO'!$C$36,13,IF(INFORMACION!$F4000=REFERENCIAS!$C$24,10,7))),0)+VLOOKUP(L4000,REFERENCIAS!$C:$D,2,0)*VLOOKUP($L$2,PONDERADORES!A:P,IF(AND(INFORMACION!$T4000='REFERENCIAS RIESGO'!$C$36,INFORMACION!$F4000=REFERENCIAS!$C$24),16,IF(INFORMACION!$T4000='REFERENCIAS RIESGO'!$C$36,13,IF(INFORMACION!$F4000=REFERENCIAS!$C$24,10,7))),0)+VLOOKUP(F4000,REFERENCIAS!$C:$D,2,0)*VLOOKUP($F$2,PONDERADORES!A:P,IF(AND(INFORMACION!$T4000='REFERENCIAS RIESGO'!$C$36,INFORMACION!$F4000=REFERENCIAS!$C$24),16,IF(INFORMACION!$T4000='REFERENCIAS RIESGO'!$C$36,13,IF(INFORMACION!$F4000=REFERENCIAS!$C$24,10,7))),0)+VLOOKUP(T4000,REFERENCIAS!$C:$D,2,0)*VLOOKUP($T$2,PONDERADORES!A:P,IF(AND(INFORMACION!$T4000='REFERENCIAS RIESGO'!$C$36,INFORMACION!$F4000=REFERENCIAS!$C$24),16,IF(INFORMACION!$T4000='REFERENCIAS RIESGO'!$C$36,13,IF(INFORMACION!$F4000=REFERENCIAS!$C$24,10,7))),0)+VLOOKUP(IF(J4000&lt;=0.2,0.2,IF(AND(J4000&gt;0.2,J4000&lt;=0.4),0.4,IF(AND(J4000&gt;0.4,J4000&lt;=0.6),0.6,IF(AND(J4000&gt;0.6,J4000&lt;=0.8),0.8,IF(AND(J4000&gt;0.8,J4000&lt;=1),1))))),REFERENCIAS!$C:$D,2,0)*VLOOKUP($J$2,PONDERADORES!A:P,IF(AND(INFORMACION!$T4000='REFERENCIAS RIESGO'!$C$36,INFORMACION!$F4000=REFERENCIAS!$C$24),16,IF(INFORMACION!$T4000='REFERENCIAS RIESGO'!$C$36,13,IF(INFORMACION!$F4000=REFERENCIAS!$C$24,10,7))),0)</f>
        <v>#REF!</v>
      </c>
      <c r="Y4000" s="68">
        <f>+VLOOKUP(M4000,REFERENCIAS!$C:$D,2,0)*VLOOKUP($M$2,PONDERADORES!$A$7:$G$9,7,0)+VLOOKUP(N4000,REFERENCIAS!$C:$D,2,0)*VLOOKUP($N$2,PONDERADORES!$A$7:$G$9,7,0)+VLOOKUP(O4000,REFERENCIAS!$C:$D,2,0)*VLOOKUP($O$2,PONDERADORES!$A$7:$G$9,7,0)</f>
        <v>0.2</v>
      </c>
      <c r="Z4000" s="2">
        <f>+VLOOKUP(IF(R4000&lt;0.1,0,IF(AND(R4000&gt;=0.1,R4000&lt;0.2),0.1,IF(AND(R4000&gt;=0.2,R4000&lt;0.3),0.2,IF(R4000&gt;0.3,0.3,)))),REFERENCIAS!$C:$D,2,0)*VLOOKUP($R$2,PONDERADORES!$A$11:$G$11,7,0)</f>
        <v>15</v>
      </c>
      <c r="AA4000" s="92"/>
      <c r="AB4000" s="95" t="e">
        <f t="shared" ca="1" si="247"/>
        <v>#REF!</v>
      </c>
      <c r="AC4000" s="23" t="e">
        <f ca="1">IF(AB4000&gt;REFERENCIAS!$C$62,REFERENCIAS!$B$62,IF(AND(AB4000&gt;=REFERENCIAS!$C$63,AB4000&lt;REFERENCIAS!$D$63),REFERENCIAS!$B$63,IF(AND(AB4000&gt;REFERENCIAS!$C$64,AB4000&lt;=REFERENCIAS!$D$64),REFERENCIAS!$B$64,IF(AND(AB4000&gt;=REFERENCIAS!$C$65,AB4000&lt;REFERENCIAS!$D$65),REFERENCIAS!$B$65, "Revisar"))))</f>
        <v>#REF!</v>
      </c>
      <c r="AD4000" s="94" t="e">
        <f ca="1">VLOOKUP(AC4000,REFERENCIAS!$B$62:$G$65,4,FALSE)</f>
        <v>#REF!</v>
      </c>
    </row>
    <row r="4001" spans="10:10" x14ac:dyDescent="0.25">
      <c r="J4001" s="79"/>
    </row>
    <row r="4002" spans="10:10" x14ac:dyDescent="0.25">
      <c r="J4002" s="79"/>
    </row>
  </sheetData>
  <sheetProtection sheet="1" objects="1" scenarios="1" selectLockedCells="1" autoFilter="0" pivotTables="0" selectUnlockedCells="1"/>
  <dataConsolidate/>
  <mergeCells count="14">
    <mergeCell ref="AB1:AD1"/>
    <mergeCell ref="B1:B2"/>
    <mergeCell ref="A1:A2"/>
    <mergeCell ref="X1:X2"/>
    <mergeCell ref="C1:C2"/>
    <mergeCell ref="D1:D2"/>
    <mergeCell ref="E1:E2"/>
    <mergeCell ref="AA1:AA2"/>
    <mergeCell ref="S1:W1"/>
    <mergeCell ref="P1:R1"/>
    <mergeCell ref="M1:O1"/>
    <mergeCell ref="F1:L1"/>
    <mergeCell ref="Y1:Y2"/>
    <mergeCell ref="Z1:Z2"/>
  </mergeCells>
  <phoneticPr fontId="23" type="noConversion"/>
  <conditionalFormatting sqref="AC204:AC4000">
    <cfRule type="beginsWith" dxfId="230" priority="45" operator="beginsWith" text="Tecnolo">
      <formula>LEFT(AC204,LEN("Tecnolo"))="Tecnolo"</formula>
    </cfRule>
    <cfRule type="beginsWith" dxfId="229" priority="46" operator="beginsWith" text="Evaluar">
      <formula>LEFT(AC204,LEN("Evaluar"))="Evaluar"</formula>
    </cfRule>
    <cfRule type="beginsWith" dxfId="228" priority="47" operator="beginsWith" text="Renovac">
      <formula>LEFT(AC204,LEN("Renovac"))="Renovac"</formula>
    </cfRule>
    <cfRule type="beginsWith" dxfId="227" priority="48" operator="beginsWith" text="Reposic">
      <formula>LEFT(AC204,LEN("Reposic"))="Reposic"</formula>
    </cfRule>
  </conditionalFormatting>
  <conditionalFormatting sqref="AB204:AC4000">
    <cfRule type="beginsWith" dxfId="226" priority="37" operator="beginsWith" text="Tecnolo">
      <formula>LEFT(AB204,LEN("Tecnolo"))="Tecnolo"</formula>
    </cfRule>
    <cfRule type="beginsWith" dxfId="225" priority="38" operator="beginsWith" text="Evaluar">
      <formula>LEFT(AB204,LEN("Evaluar"))="Evaluar"</formula>
    </cfRule>
    <cfRule type="beginsWith" dxfId="224" priority="39" operator="beginsWith" text="Renovac">
      <formula>LEFT(AB204,LEN("Renovac"))="Renovac"</formula>
    </cfRule>
    <cfRule type="beginsWith" dxfId="223" priority="40" operator="beginsWith" text="Reposic">
      <formula>LEFT(AB204,LEN("Reposic"))="Reposic"</formula>
    </cfRule>
  </conditionalFormatting>
  <conditionalFormatting sqref="AC204:AC4000">
    <cfRule type="beginsWith" dxfId="222" priority="33" operator="beginsWith" text="Tecnolo">
      <formula>LEFT(AC204,LEN("Tecnolo"))="Tecnolo"</formula>
    </cfRule>
    <cfRule type="beginsWith" dxfId="221" priority="34" operator="beginsWith" text="Evaluar">
      <formula>LEFT(AC204,LEN("Evaluar"))="Evaluar"</formula>
    </cfRule>
    <cfRule type="beginsWith" dxfId="220" priority="35" operator="beginsWith" text="Renovac">
      <formula>LEFT(AC204,LEN("Renovac"))="Renovac"</formula>
    </cfRule>
    <cfRule type="beginsWith" dxfId="219" priority="36" operator="beginsWith" text="Reposic">
      <formula>LEFT(AC204,LEN("Reposic"))="Reposic"</formula>
    </cfRule>
  </conditionalFormatting>
  <conditionalFormatting sqref="D3:D202">
    <cfRule type="duplicateValues" dxfId="218" priority="28"/>
  </conditionalFormatting>
  <conditionalFormatting sqref="D3:D202">
    <cfRule type="duplicateValues" dxfId="217" priority="29"/>
    <cfRule type="duplicateValues" dxfId="216" priority="30"/>
    <cfRule type="duplicateValues" dxfId="215" priority="31"/>
  </conditionalFormatting>
  <conditionalFormatting sqref="D3:D202">
    <cfRule type="duplicateValues" dxfId="214" priority="32"/>
  </conditionalFormatting>
  <conditionalFormatting sqref="AB3:AB203">
    <cfRule type="beginsWith" dxfId="213" priority="13" operator="beginsWith" text="Tecnolo">
      <formula>LEFT(AB3,LEN("Tecnolo"))="Tecnolo"</formula>
    </cfRule>
    <cfRule type="beginsWith" dxfId="212" priority="14" operator="beginsWith" text="Evaluar">
      <formula>LEFT(AB3,LEN("Evaluar"))="Evaluar"</formula>
    </cfRule>
    <cfRule type="beginsWith" dxfId="211" priority="15" operator="beginsWith" text="Renovac">
      <formula>LEFT(AB3,LEN("Renovac"))="Renovac"</formula>
    </cfRule>
    <cfRule type="beginsWith" dxfId="210" priority="16" operator="beginsWith" text="Reposic">
      <formula>LEFT(AB3,LEN("Reposic"))="Reposic"</formula>
    </cfRule>
  </conditionalFormatting>
  <conditionalFormatting sqref="AC3:AC203">
    <cfRule type="beginsWith" dxfId="209" priority="5" operator="beginsWith" text="Tecnolo">
      <formula>LEFT(AC3,LEN("Tecnolo"))="Tecnolo"</formula>
    </cfRule>
    <cfRule type="beginsWith" dxfId="208" priority="6" operator="beginsWith" text="Evaluar">
      <formula>LEFT(AC3,LEN("Evaluar"))="Evaluar"</formula>
    </cfRule>
    <cfRule type="beginsWith" dxfId="207" priority="7" operator="beginsWith" text="Renovac">
      <formula>LEFT(AC3,LEN("Renovac"))="Renovac"</formula>
    </cfRule>
    <cfRule type="beginsWith" dxfId="206" priority="8" operator="beginsWith" text="Reposic">
      <formula>LEFT(AC3,LEN("Reposic"))="Reposic"</formula>
    </cfRule>
  </conditionalFormatting>
  <dataValidations count="7">
    <dataValidation type="list" allowBlank="1" showInputMessage="1" showErrorMessage="1" sqref="K3:K4000" xr:uid="{00000000-0002-0000-0000-000001000000}">
      <formula1>Soporte</formula1>
    </dataValidation>
    <dataValidation type="list" allowBlank="1" showInputMessage="1" showErrorMessage="1" sqref="T3:T4000" xr:uid="{00000000-0002-0000-0000-000002000000}">
      <formula1>Adversos</formula1>
    </dataValidation>
    <dataValidation type="list" allowBlank="1" showInputMessage="1" showErrorMessage="1" sqref="L3:L4000" xr:uid="{00000000-0002-0000-0000-000003000000}">
      <formula1>Repuestos</formula1>
    </dataValidation>
    <dataValidation type="list" allowBlank="1" showInputMessage="1" showErrorMessage="1" sqref="N3:N4000 O3:O202" xr:uid="{00000000-0002-0000-0000-000004000000}">
      <formula1>Satisfaccion</formula1>
    </dataValidation>
    <dataValidation type="list" allowBlank="1" showInputMessage="1" showErrorMessage="1" sqref="O203:O4000" xr:uid="{00000000-0002-0000-0000-000005000000}">
      <formula1>Necesidad</formula1>
    </dataValidation>
    <dataValidation type="list" allowBlank="1" showInputMessage="1" showErrorMessage="1" sqref="M3:M4000" xr:uid="{00000000-0002-0000-0000-000006000000}">
      <formula1>Operabilidad</formula1>
    </dataValidation>
    <dataValidation type="list" allowBlank="1" showInputMessage="1" showErrorMessage="1" sqref="F3:F4000" xr:uid="{00000000-0002-0000-0000-000007000000}">
      <formula1>Consumible</formula1>
    </dataValidation>
  </dataValidations>
  <pageMargins left="0.7" right="0.7" top="0.75" bottom="0.75" header="0.3" footer="0.3"/>
  <pageSetup orientation="portrait" horizontalDpi="4294967294" verticalDpi="4294967294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1D95E6C-0866-4EF2-B9D6-6E666FD50DA1}">
          <x14:formula1>
            <xm:f>'REFERENCIAS RIESGO'!$C$19:$C$22</xm:f>
          </x14:formula1>
          <xm:sqref>S3:T832</xm:sqref>
        </x14:dataValidation>
        <x14:dataValidation type="list" allowBlank="1" showInputMessage="1" showErrorMessage="1" xr:uid="{84D40BAC-6CB5-4E92-AAD9-B93C94D97C18}">
          <x14:formula1>
            <xm:f>'REFERENCIAS RIESGO'!$C$23:$C$31</xm:f>
          </x14:formula1>
          <xm:sqref>U3:U832</xm:sqref>
        </x14:dataValidation>
        <x14:dataValidation type="list" allowBlank="1" showInputMessage="1" showErrorMessage="1" xr:uid="{10B1F4DD-B2AA-4573-BBF4-22779EB224B9}">
          <x14:formula1>
            <xm:f>'REFERENCIAS RIESGO'!$C$32:$C$35</xm:f>
          </x14:formula1>
          <xm:sqref>V3:V832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E2823-E088-436E-A58A-477D96D98C30}">
  <dimension ref="A1:AP17"/>
  <sheetViews>
    <sheetView zoomScale="91" zoomScaleNormal="91" workbookViewId="0">
      <pane xSplit="5" ySplit="2" topLeftCell="F3" activePane="bottomRight" state="frozen"/>
      <selection activeCell="AN41" activeCellId="1" sqref="AJ26 AN41"/>
      <selection pane="topRight" activeCell="AN41" activeCellId="1" sqref="AJ26 AN41"/>
      <selection pane="bottomLeft" activeCell="AN41" activeCellId="1" sqref="AJ26 AN41"/>
      <selection pane="bottomRight" activeCell="U16" sqref="U16"/>
    </sheetView>
  </sheetViews>
  <sheetFormatPr baseColWidth="10" defaultRowHeight="15" x14ac:dyDescent="0.25"/>
  <cols>
    <col min="1" max="1" width="35.28515625" customWidth="1"/>
    <col min="2" max="2" width="26.85546875" hidden="1" customWidth="1"/>
    <col min="3" max="3" width="28.140625" hidden="1" customWidth="1"/>
    <col min="4" max="4" width="34.7109375" hidden="1" customWidth="1"/>
    <col min="5" max="5" width="28.140625" customWidth="1"/>
    <col min="6" max="6" width="23" customWidth="1"/>
    <col min="7" max="7" width="25" hidden="1" customWidth="1"/>
    <col min="8" max="8" width="31" hidden="1" customWidth="1"/>
    <col min="9" max="9" width="0" hidden="1" customWidth="1"/>
    <col min="10" max="10" width="17.5703125" customWidth="1"/>
    <col min="11" max="11" width="21.7109375" customWidth="1"/>
    <col min="12" max="12" width="28" customWidth="1"/>
    <col min="13" max="13" width="20.85546875" customWidth="1"/>
    <col min="14" max="14" width="20.7109375" customWidth="1"/>
    <col min="15" max="15" width="16.140625" customWidth="1"/>
    <col min="16" max="16" width="19.7109375" hidden="1" customWidth="1"/>
    <col min="17" max="17" width="29.140625" hidden="1" customWidth="1"/>
    <col min="18" max="18" width="21.5703125" customWidth="1"/>
    <col min="19" max="19" width="18.5703125" customWidth="1"/>
    <col min="20" max="20" width="26.140625" customWidth="1"/>
    <col min="21" max="21" width="30" customWidth="1"/>
    <col min="22" max="22" width="22.42578125" style="60" customWidth="1"/>
    <col min="24" max="24" width="14" customWidth="1"/>
    <col min="25" max="25" width="13.5703125" customWidth="1"/>
    <col min="26" max="26" width="17.28515625" customWidth="1"/>
    <col min="27" max="27" width="16" customWidth="1"/>
    <col min="28" max="28" width="16.85546875" customWidth="1"/>
    <col min="29" max="29" width="48" customWidth="1"/>
  </cols>
  <sheetData>
    <row r="1" spans="1:42" ht="23.25" customHeight="1" x14ac:dyDescent="0.25">
      <c r="A1" s="272" t="s">
        <v>0</v>
      </c>
      <c r="B1" s="272" t="s">
        <v>1</v>
      </c>
      <c r="C1" s="273" t="s">
        <v>2</v>
      </c>
      <c r="D1" s="274" t="s">
        <v>3</v>
      </c>
      <c r="E1" s="265" t="s">
        <v>4</v>
      </c>
      <c r="F1" s="267" t="s">
        <v>395</v>
      </c>
      <c r="G1" s="268"/>
      <c r="H1" s="268"/>
      <c r="I1" s="268"/>
      <c r="J1" s="268"/>
      <c r="K1" s="268"/>
      <c r="L1" s="269"/>
      <c r="M1" s="270" t="s">
        <v>396</v>
      </c>
      <c r="N1" s="270"/>
      <c r="O1" s="270"/>
      <c r="P1" s="271" t="s">
        <v>397</v>
      </c>
      <c r="Q1" s="271"/>
      <c r="R1" s="271"/>
      <c r="S1" s="268" t="s">
        <v>398</v>
      </c>
      <c r="T1" s="268"/>
      <c r="U1" s="268"/>
      <c r="V1" s="268"/>
      <c r="W1" s="269"/>
      <c r="X1" s="260" t="s">
        <v>5</v>
      </c>
      <c r="Y1" s="260" t="s">
        <v>6</v>
      </c>
      <c r="Z1" s="260" t="s">
        <v>7</v>
      </c>
      <c r="AA1" s="260" t="s">
        <v>8</v>
      </c>
      <c r="AB1" s="262" t="s">
        <v>9</v>
      </c>
      <c r="AC1" s="263"/>
      <c r="AD1" s="264"/>
      <c r="AE1" s="18"/>
      <c r="AF1" s="18"/>
      <c r="AG1" s="18"/>
      <c r="AH1" s="18"/>
      <c r="AI1" s="18"/>
      <c r="AJ1" s="20"/>
      <c r="AK1" s="20"/>
      <c r="AL1" s="18"/>
      <c r="AM1" s="18"/>
      <c r="AN1" s="18"/>
      <c r="AO1" s="18"/>
      <c r="AP1" s="18"/>
    </row>
    <row r="2" spans="1:42" ht="78.75" x14ac:dyDescent="0.25">
      <c r="A2" s="272"/>
      <c r="B2" s="272"/>
      <c r="C2" s="272"/>
      <c r="D2" s="275"/>
      <c r="E2" s="266"/>
      <c r="F2" s="26" t="s">
        <v>10</v>
      </c>
      <c r="G2" s="26" t="s">
        <v>11</v>
      </c>
      <c r="H2" s="26" t="s">
        <v>12</v>
      </c>
      <c r="I2" s="26" t="s">
        <v>13</v>
      </c>
      <c r="J2" s="26" t="s">
        <v>14</v>
      </c>
      <c r="K2" s="26" t="s">
        <v>15</v>
      </c>
      <c r="L2" s="26" t="s">
        <v>16</v>
      </c>
      <c r="M2" s="11" t="s">
        <v>386</v>
      </c>
      <c r="N2" s="11" t="s">
        <v>18</v>
      </c>
      <c r="O2" s="11" t="s">
        <v>19</v>
      </c>
      <c r="P2" s="10" t="s">
        <v>20</v>
      </c>
      <c r="Q2" s="10" t="s">
        <v>21</v>
      </c>
      <c r="R2" s="10" t="s">
        <v>22</v>
      </c>
      <c r="S2" s="26" t="s">
        <v>23</v>
      </c>
      <c r="T2" s="26" t="s">
        <v>24</v>
      </c>
      <c r="U2" s="26" t="s">
        <v>25</v>
      </c>
      <c r="V2" s="26" t="s">
        <v>387</v>
      </c>
      <c r="W2" s="26" t="s">
        <v>388</v>
      </c>
      <c r="X2" s="261"/>
      <c r="Y2" s="261"/>
      <c r="Z2" s="261"/>
      <c r="AA2" s="261"/>
      <c r="AB2" s="57" t="s">
        <v>27</v>
      </c>
      <c r="AC2" s="58" t="s">
        <v>28</v>
      </c>
      <c r="AD2" s="61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</row>
    <row r="3" spans="1:42" s="18" customFormat="1" ht="30" x14ac:dyDescent="0.25">
      <c r="A3" s="51" t="s">
        <v>239</v>
      </c>
      <c r="B3" s="52" t="s">
        <v>237</v>
      </c>
      <c r="C3" s="51" t="s">
        <v>241</v>
      </c>
      <c r="D3" s="53" t="s">
        <v>359</v>
      </c>
      <c r="E3" s="19" t="s">
        <v>192</v>
      </c>
      <c r="F3" s="19" t="s">
        <v>119</v>
      </c>
      <c r="G3" s="9">
        <v>10</v>
      </c>
      <c r="H3" s="54">
        <v>44170</v>
      </c>
      <c r="I3" s="49">
        <v>2</v>
      </c>
      <c r="J3" s="22">
        <v>1</v>
      </c>
      <c r="K3" s="19" t="s">
        <v>115</v>
      </c>
      <c r="L3" s="19" t="s">
        <v>33</v>
      </c>
      <c r="M3" s="19" t="s">
        <v>34</v>
      </c>
      <c r="N3" s="19" t="s">
        <v>35</v>
      </c>
      <c r="O3" s="19" t="s">
        <v>42</v>
      </c>
      <c r="P3" s="55">
        <v>16924800</v>
      </c>
      <c r="Q3" s="24">
        <v>8794941</v>
      </c>
      <c r="R3" s="25">
        <v>0.51964814946114579</v>
      </c>
      <c r="S3" s="44" t="s">
        <v>37</v>
      </c>
      <c r="T3" s="19" t="s">
        <v>82</v>
      </c>
      <c r="U3" s="22" t="s">
        <v>157</v>
      </c>
      <c r="V3" s="28" t="s">
        <v>45</v>
      </c>
      <c r="W3" s="47">
        <v>94.543750000000003</v>
      </c>
      <c r="X3" s="45" t="e">
        <f>+VLOOKUP(K3,REFERENCIAS!$C:$D,2,0)*VLOOKUP($K$2,PONDERADORES!A:P,IF($F3=REFERENCIAS!$C$24,10,7),0)+VLOOKUP(L3,REFERENCIAS!$C:$D,2,0)*VLOOKUP($L$2,PONDERADORES!A:P,IF($F3=REFERENCIAS!$C$24,10,7),0)+VLOOKUP(F3,REFERENCIAS!$C:$D,2,0)*VLOOKUP($F$2,PONDERADORES!A:P,IF($F3=REFERENCIAS!$C$24,10,7),0)+VLOOKUP(IF(J3&lt;=0.2,0.2,IF(AND(J3&gt;0.2,J3&lt;=0.4),0.4,IF(AND(J3&gt;0.4,J3&lt;=0.6),0.6,IF(AND(J3&gt;0.6,J3&lt;=0.8),0.8,IF(AND(J3&gt;0.8,J3&lt;=1),1))))),REFERENCIAS!$C:$D,2,0)*VLOOKUP($J$2,PONDERADORES!A:P,IF($F3=REFERENCIAS!$C$24,10,7),0)</f>
        <v>#N/A</v>
      </c>
      <c r="Y3" s="45">
        <f>+VLOOKUP(M3,REFERENCIAS!$C:$D,2,0)*VLOOKUP($M$2,PONDERADORES!$A$7:$G$9,7,0)+VLOOKUP(N3,REFERENCIAS!$C:$D,2,0)*VLOOKUP($N$2,PONDERADORES!$A$7:$G$9,7,0)+VLOOKUP(O3,REFERENCIAS!$C:$D,2,0)*VLOOKUP($O$2,PONDERADORES!$A$7:$G$9,7,0)</f>
        <v>9.3080000000000016</v>
      </c>
      <c r="Z3" s="46">
        <f>+VLOOKUP(IF(R3&lt;0.1,0,IF(AND(R3&gt;=0.1,R3&lt;0.2),0.1,IF(AND(R3&gt;=0.2,R3&lt;0.3),0.2,IF(R3&gt;0.3,0.3,)))),REFERENCIAS!$E:$F,2,0)*VLOOKUP($R$2,PONDERADORES!$A$11:$G$11,7,0)</f>
        <v>15</v>
      </c>
      <c r="AA3" s="45">
        <f>+VLOOKUP(S3,'REFERENCIAS RIESGO'!$C:$D,2,0)*VLOOKUP($S$2,PONDERADORES!A:P,IF($T3='REFERENCIAS RIESGO'!$C$36,13,7),0)+VLOOKUP(U3,'REFERENCIAS RIESGO'!$C:$D,2,0)*VLOOKUP($U$2,PONDERADORES!A:P,IF($T3='REFERENCIAS RIESGO'!$C$36,13,7),0)+VLOOKUP(V3,'REFERENCIAS RIESGO'!$C:$D,2,0)*VLOOKUP($V$2,PONDERADORES!A:P,IF($T3='REFERENCIAS RIESGO'!$C$36,13,7),0)+W3*VLOOKUP($W$2,PONDERADORES!A:P,IF($T3='REFERENCIAS RIESGO'!$C$36,13,7),0)+VLOOKUP(T3,'REFERENCIAS RIESGO'!$C:$D,2,0)*VLOOKUP($T$2,PONDERADORES!A:P,IF($T3='REFERENCIAS RIESGO'!$C$36,13,7),0)</f>
        <v>27.618937500000001</v>
      </c>
      <c r="AB3" s="56" t="e">
        <f t="shared" ref="AB3:AB7" si="0">+X3+Y3+Z3+AA3</f>
        <v>#N/A</v>
      </c>
      <c r="AC3" s="23" t="e">
        <f>IF(AB3&gt;[2]REFERENCIAS!$C$62,[2]REFERENCIAS!$B$62,IF(AND(AB3&gt;=[2]REFERENCIAS!$C$63,AB3&lt;[2]REFERENCIAS!$D$63),[2]REFERENCIAS!$B$63,IF(AND(AB3&gt;[2]REFERENCIAS!$C$64,AB3&lt;=[2]REFERENCIAS!$D$64),[2]REFERENCIAS!$B$64,IF(AND(AB3&gt;=[2]REFERENCIAS!$C$65,AB3&lt;[2]REFERENCIAS!$D$65),[2]REFERENCIAS!$B$65, "Revisar"))))</f>
        <v>#N/A</v>
      </c>
      <c r="AD3" s="23"/>
      <c r="AJ3" s="20"/>
      <c r="AK3" s="20"/>
    </row>
    <row r="4" spans="1:42" s="18" customFormat="1" ht="30" x14ac:dyDescent="0.25">
      <c r="A4" s="51" t="s">
        <v>337</v>
      </c>
      <c r="B4" s="52" t="s">
        <v>338</v>
      </c>
      <c r="C4" s="51" t="s">
        <v>339</v>
      </c>
      <c r="D4" s="53" t="s">
        <v>360</v>
      </c>
      <c r="E4" s="19" t="s">
        <v>184</v>
      </c>
      <c r="F4" s="19" t="s">
        <v>46</v>
      </c>
      <c r="G4" s="9">
        <v>8</v>
      </c>
      <c r="H4" s="54">
        <v>42626</v>
      </c>
      <c r="I4" s="49">
        <v>6</v>
      </c>
      <c r="J4" s="22">
        <v>0.75</v>
      </c>
      <c r="K4" s="19" t="s">
        <v>32</v>
      </c>
      <c r="L4" s="19" t="s">
        <v>47</v>
      </c>
      <c r="M4" s="19" t="s">
        <v>41</v>
      </c>
      <c r="N4" s="19" t="s">
        <v>42</v>
      </c>
      <c r="O4" s="19" t="s">
        <v>42</v>
      </c>
      <c r="P4" s="55">
        <v>20825000</v>
      </c>
      <c r="Q4" s="24">
        <v>7909586</v>
      </c>
      <c r="R4" s="25">
        <v>0.37981205282112845</v>
      </c>
      <c r="S4" s="44" t="s">
        <v>37</v>
      </c>
      <c r="T4" s="19" t="s">
        <v>44</v>
      </c>
      <c r="U4" s="22" t="s">
        <v>157</v>
      </c>
      <c r="V4" s="28" t="s">
        <v>50</v>
      </c>
      <c r="W4" s="47">
        <v>57.643749999999997</v>
      </c>
      <c r="X4" s="45" t="e">
        <f>+VLOOKUP(K4,REFERENCIAS!$C:$D,2,0)*VLOOKUP($K$2,PONDERADORES!A:P,IF($F4=REFERENCIAS!$C$24,10,7),0)+VLOOKUP(L4,REFERENCIAS!$C:$D,2,0)*VLOOKUP($L$2,PONDERADORES!A:P,IF($F4=REFERENCIAS!$C$24,10,7),0)+VLOOKUP(F4,REFERENCIAS!$C:$D,2,0)*VLOOKUP($F$2,PONDERADORES!A:P,IF($F4=REFERENCIAS!$C$24,10,7),0)+VLOOKUP(IF(J4&lt;=0.2,0.2,IF(AND(J4&gt;0.2,J4&lt;=0.4),0.4,IF(AND(J4&gt;0.4,J4&lt;=0.6),0.6,IF(AND(J4&gt;0.6,J4&lt;=0.8),0.8,IF(AND(J4&gt;0.8,J4&lt;=1),1))))),REFERENCIAS!$C:$D,2,0)*VLOOKUP($J$2,PONDERADORES!A:P,IF($F4=REFERENCIAS!$C$24,10,7),0)</f>
        <v>#N/A</v>
      </c>
      <c r="Y4" s="45">
        <f>+VLOOKUP(M4,REFERENCIAS!$C:$D,2,0)*VLOOKUP($M$2,PONDERADORES!$A$7:$G$9,7,0)+VLOOKUP(N4,REFERENCIAS!$C:$D,2,0)*VLOOKUP($N$2,PONDERADORES!$A$7:$G$9,7,0)+VLOOKUP(O4,REFERENCIAS!$C:$D,2,0)*VLOOKUP($O$2,PONDERADORES!$A$7:$G$9,7,0)</f>
        <v>17.300000000000004</v>
      </c>
      <c r="Z4" s="46">
        <f>+VLOOKUP(IF(R4&lt;0.1,0,IF(AND(R4&gt;=0.1,R4&lt;0.2),0.1,IF(AND(R4&gt;=0.2,R4&lt;0.3),0.2,IF(R4&gt;0.3,0.3,)))),REFERENCIAS!$E:$F,2,0)*VLOOKUP($R$2,PONDERADORES!$A$11:$G$11,7,0)</f>
        <v>15</v>
      </c>
      <c r="AA4" s="45">
        <f>+VLOOKUP(S4,'REFERENCIAS RIESGO'!$C:$D,2,0)*VLOOKUP($S$2,PONDERADORES!A:P,IF($T4='REFERENCIAS RIESGO'!$C$36,13,7),0)+VLOOKUP(U4,'REFERENCIAS RIESGO'!$C:$D,2,0)*VLOOKUP($U$2,PONDERADORES!A:P,IF($T4='REFERENCIAS RIESGO'!$C$36,13,7),0)+VLOOKUP(V4,'REFERENCIAS RIESGO'!$C:$D,2,0)*VLOOKUP($V$2,PONDERADORES!A:P,IF($T4='REFERENCIAS RIESGO'!$C$36,13,7),0)+W4*VLOOKUP($W$2,PONDERADORES!A:P,IF($T4='REFERENCIAS RIESGO'!$C$36,13,7),0)+VLOOKUP(T4,'REFERENCIAS RIESGO'!$C:$D,2,0)*VLOOKUP($T$2,PONDERADORES!A:P,IF($T4='REFERENCIAS RIESGO'!$C$36,13,7),0)</f>
        <v>17.78259375</v>
      </c>
      <c r="AB4" s="56" t="e">
        <f t="shared" si="0"/>
        <v>#N/A</v>
      </c>
      <c r="AC4" s="23" t="e">
        <f>IF(AB4&gt;[2]REFERENCIAS!$C$62,[2]REFERENCIAS!$B$62,IF(AND(AB4&gt;=[2]REFERENCIAS!$C$63,AB4&lt;[2]REFERENCIAS!$D$63),[2]REFERENCIAS!$B$63,IF(AND(AB4&gt;[2]REFERENCIAS!$C$64,AB4&lt;=[2]REFERENCIAS!$D$64),[2]REFERENCIAS!$B$64,IF(AND(AB4&gt;=[2]REFERENCIAS!$C$65,AB4&lt;[2]REFERENCIAS!$D$65),[2]REFERENCIAS!$B$65, "Revisar"))))</f>
        <v>#N/A</v>
      </c>
      <c r="AD4" s="23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</row>
    <row r="5" spans="1:42" s="20" customFormat="1" ht="40.5" customHeight="1" x14ac:dyDescent="0.25">
      <c r="A5" s="51" t="s">
        <v>198</v>
      </c>
      <c r="B5" s="52" t="s">
        <v>199</v>
      </c>
      <c r="C5" s="51" t="s">
        <v>201</v>
      </c>
      <c r="D5" s="53">
        <v>17951585</v>
      </c>
      <c r="E5" s="19" t="s">
        <v>187</v>
      </c>
      <c r="F5" s="19" t="s">
        <v>49</v>
      </c>
      <c r="G5" s="9">
        <v>8</v>
      </c>
      <c r="H5" s="54">
        <v>42674</v>
      </c>
      <c r="I5" s="49">
        <v>6</v>
      </c>
      <c r="J5" s="22">
        <v>0.75</v>
      </c>
      <c r="K5" s="19" t="s">
        <v>115</v>
      </c>
      <c r="L5" s="19" t="s">
        <v>116</v>
      </c>
      <c r="M5" s="19" t="s">
        <v>34</v>
      </c>
      <c r="N5" s="19" t="s">
        <v>54</v>
      </c>
      <c r="O5" s="19" t="s">
        <v>42</v>
      </c>
      <c r="P5" s="55">
        <v>3750000</v>
      </c>
      <c r="Q5" s="24">
        <v>3240727</v>
      </c>
      <c r="R5" s="25">
        <v>0.86419386666666664</v>
      </c>
      <c r="S5" s="44" t="s">
        <v>37</v>
      </c>
      <c r="T5" s="19" t="s">
        <v>44</v>
      </c>
      <c r="U5" s="22" t="s">
        <v>55</v>
      </c>
      <c r="V5" s="28" t="s">
        <v>40</v>
      </c>
      <c r="W5" s="47">
        <v>66.887500000000003</v>
      </c>
      <c r="X5" s="45" t="e">
        <f>+VLOOKUP(K5,REFERENCIAS!$C:$D,2,0)*VLOOKUP($K$2,PONDERADORES!A:P,IF($F5=REFERENCIAS!$C$24,10,7),0)+VLOOKUP(L5,REFERENCIAS!$C:$D,2,0)*VLOOKUP($L$2,PONDERADORES!A:P,IF($F5=REFERENCIAS!$C$24,10,7),0)+VLOOKUP(F5,REFERENCIAS!$C:$D,2,0)*VLOOKUP($F$2,PONDERADORES!A:P,IF($F5=REFERENCIAS!$C$24,10,7),0)+VLOOKUP(IF(J5&lt;=0.2,0.2,IF(AND(J5&gt;0.2,J5&lt;=0.4),0.4,IF(AND(J5&gt;0.4,J5&lt;=0.6),0.6,IF(AND(J5&gt;0.6,J5&lt;=0.8),0.8,IF(AND(J5&gt;0.8,J5&lt;=1),1))))),REFERENCIAS!$C:$D,2,0)*VLOOKUP($J$2,PONDERADORES!A:P,IF($F5=REFERENCIAS!$C$24,10,7),0)</f>
        <v>#N/A</v>
      </c>
      <c r="Y5" s="45">
        <f>+VLOOKUP(M5,REFERENCIAS!$C:$D,2,0)*VLOOKUP($M$2,PONDERADORES!$A$7:$G$9,7,0)+VLOOKUP(N5,REFERENCIAS!$C:$D,2,0)*VLOOKUP($N$2,PONDERADORES!$A$7:$G$9,7,0)+VLOOKUP(O5,REFERENCIAS!$C:$D,2,0)*VLOOKUP($O$2,PONDERADORES!$A$7:$G$9,7,0)</f>
        <v>11.954000000000001</v>
      </c>
      <c r="Z5" s="46">
        <f>+VLOOKUP(IF(R5&lt;0.1,0,IF(AND(R5&gt;=0.1,R5&lt;0.2),0.1,IF(AND(R5&gt;=0.2,R5&lt;0.3),0.2,IF(R5&gt;0.3,0.3,)))),REFERENCIAS!$E:$F,2,0)*VLOOKUP($R$2,PONDERADORES!$A$11:$G$11,7,0)</f>
        <v>15</v>
      </c>
      <c r="AA5" s="45">
        <f>+VLOOKUP(S5,'REFERENCIAS RIESGO'!$C:$D,2,0)*VLOOKUP($S$2,PONDERADORES!A:P,IF($T5='REFERENCIAS RIESGO'!$C$36,13,7),0)+VLOOKUP(U5,'REFERENCIAS RIESGO'!$C:$D,2,0)*VLOOKUP($U$2,PONDERADORES!A:P,IF($T5='REFERENCIAS RIESGO'!$C$36,13,7),0)+VLOOKUP(V5,'REFERENCIAS RIESGO'!$C:$D,2,0)*VLOOKUP($V$2,PONDERADORES!A:P,IF($T5='REFERENCIAS RIESGO'!$C$36,13,7),0)+W5*VLOOKUP($W$2,PONDERADORES!A:P,IF($T5='REFERENCIAS RIESGO'!$C$36,13,7),0)+VLOOKUP(T5,'REFERENCIAS RIESGO'!$C:$D,2,0)*VLOOKUP($T$2,PONDERADORES!A:P,IF($T5='REFERENCIAS RIESGO'!$C$36,13,7),0)</f>
        <v>21.978187500000001</v>
      </c>
      <c r="AB5" s="56" t="e">
        <f t="shared" si="0"/>
        <v>#N/A</v>
      </c>
      <c r="AC5" s="23" t="e">
        <f>IF(AB5&gt;[2]REFERENCIAS!$C$62,[2]REFERENCIAS!$B$62,IF(AND(AB5&gt;=[2]REFERENCIAS!$C$63,AB5&lt;[2]REFERENCIAS!$D$63),[2]REFERENCIAS!$B$63,IF(AND(AB5&gt;[2]REFERENCIAS!$C$64,AB5&lt;=[2]REFERENCIAS!$D$64),[2]REFERENCIAS!$B$64,IF(AND(AB5&gt;=[2]REFERENCIAS!$C$65,AB5&lt;[2]REFERENCIAS!$D$65),[2]REFERENCIAS!$B$65, "Revisar"))))</f>
        <v>#N/A</v>
      </c>
      <c r="AD5" s="23"/>
      <c r="AE5" s="18"/>
      <c r="AF5" s="18"/>
      <c r="AG5" s="18"/>
      <c r="AH5" s="18"/>
      <c r="AI5" s="18"/>
      <c r="AL5" s="18"/>
      <c r="AM5" s="18"/>
      <c r="AN5" s="18"/>
      <c r="AO5" s="18"/>
      <c r="AP5" s="18"/>
    </row>
    <row r="6" spans="1:42" s="18" customFormat="1" ht="30" x14ac:dyDescent="0.25">
      <c r="A6" s="51" t="s">
        <v>222</v>
      </c>
      <c r="B6" s="52" t="s">
        <v>223</v>
      </c>
      <c r="C6" s="51" t="s">
        <v>224</v>
      </c>
      <c r="D6" s="53" t="s">
        <v>326</v>
      </c>
      <c r="E6" s="19" t="s">
        <v>188</v>
      </c>
      <c r="F6" s="19" t="s">
        <v>49</v>
      </c>
      <c r="G6" s="9">
        <v>5</v>
      </c>
      <c r="H6" s="54">
        <v>42220</v>
      </c>
      <c r="I6" s="49">
        <v>7</v>
      </c>
      <c r="J6" s="22">
        <v>1</v>
      </c>
      <c r="K6" s="19" t="s">
        <v>32</v>
      </c>
      <c r="L6" s="19" t="s">
        <v>117</v>
      </c>
      <c r="M6" s="19" t="s">
        <v>53</v>
      </c>
      <c r="N6" s="19" t="s">
        <v>54</v>
      </c>
      <c r="O6" s="19" t="s">
        <v>42</v>
      </c>
      <c r="P6" s="55">
        <v>9137600</v>
      </c>
      <c r="Q6" s="24">
        <v>2946434</v>
      </c>
      <c r="R6" s="25">
        <v>0.32245162843635089</v>
      </c>
      <c r="S6" s="44" t="s">
        <v>30</v>
      </c>
      <c r="T6" s="19" t="s">
        <v>44</v>
      </c>
      <c r="U6" s="22" t="s">
        <v>39</v>
      </c>
      <c r="V6" s="28" t="s">
        <v>50</v>
      </c>
      <c r="W6" s="47">
        <v>35</v>
      </c>
      <c r="X6" s="45" t="e">
        <f>+VLOOKUP(K6,REFERENCIAS!$C:$D,2,0)*VLOOKUP($K$2,PONDERADORES!A:P,IF($F6=REFERENCIAS!$C$24,10,7),0)+VLOOKUP(L6,REFERENCIAS!$C:$D,2,0)*VLOOKUP($L$2,PONDERADORES!A:P,IF($F6=REFERENCIAS!$C$24,10,7),0)+VLOOKUP(F6,REFERENCIAS!$C:$D,2,0)*VLOOKUP($F$2,PONDERADORES!A:P,IF($F6=REFERENCIAS!$C$24,10,7),0)+VLOOKUP(IF(J6&lt;=0.2,0.2,IF(AND(J6&gt;0.2,J6&lt;=0.4),0.4,IF(AND(J6&gt;0.4,J6&lt;=0.6),0.6,IF(AND(J6&gt;0.6,J6&lt;=0.8),0.8,IF(AND(J6&gt;0.8,J6&lt;=1),1))))),REFERENCIAS!$C:$D,2,0)*VLOOKUP($J$2,PONDERADORES!A:P,IF($F6=REFERENCIAS!$C$24,10,7),0)</f>
        <v>#N/A</v>
      </c>
      <c r="Y6" s="45">
        <f>+VLOOKUP(M6,REFERENCIAS!$C:$D,2,0)*VLOOKUP($M$2,PONDERADORES!$A$7:$G$9,7,0)+VLOOKUP(N6,REFERENCIAS!$C:$D,2,0)*VLOOKUP($N$2,PONDERADORES!$A$7:$G$9,7,0)+VLOOKUP(O6,REFERENCIAS!$C:$D,2,0)*VLOOKUP($O$2,PONDERADORES!$A$7:$G$9,7,0)</f>
        <v>17.300000000000004</v>
      </c>
      <c r="Z6" s="46">
        <f>+VLOOKUP(IF(R6&lt;0.1,0,IF(AND(R6&gt;=0.1,R6&lt;0.2),0.1,IF(AND(R6&gt;=0.2,R6&lt;0.3),0.2,IF(R6&gt;0.3,0.3,)))),REFERENCIAS!$E:$F,2,0)*VLOOKUP($R$2,PONDERADORES!$A$11:$G$11,7,0)</f>
        <v>15</v>
      </c>
      <c r="AA6" s="45">
        <f>+VLOOKUP(S6,'REFERENCIAS RIESGO'!$C:$D,2,0)*VLOOKUP($S$2,PONDERADORES!A:P,IF($T6='REFERENCIAS RIESGO'!$C$36,13,7),0)+VLOOKUP(U6,'REFERENCIAS RIESGO'!$C:$D,2,0)*VLOOKUP($U$2,PONDERADORES!A:P,IF($T6='REFERENCIAS RIESGO'!$C$36,13,7),0)+VLOOKUP(V6,'REFERENCIAS RIESGO'!$C:$D,2,0)*VLOOKUP($V$2,PONDERADORES!A:P,IF($T6='REFERENCIAS RIESGO'!$C$36,13,7),0)+W6*VLOOKUP($W$2,PONDERADORES!A:P,IF($T6='REFERENCIAS RIESGO'!$C$36,13,7),0)+VLOOKUP(T6,'REFERENCIAS RIESGO'!$C:$D,2,0)*VLOOKUP($T$2,PONDERADORES!A:P,IF($T6='REFERENCIAS RIESGO'!$C$36,13,7),0)</f>
        <v>12.765000000000001</v>
      </c>
      <c r="AB6" s="56" t="e">
        <f t="shared" si="0"/>
        <v>#N/A</v>
      </c>
      <c r="AC6" s="23" t="e">
        <f>IF(AB6&gt;[2]REFERENCIAS!$C$62,[2]REFERENCIAS!$B$62,IF(AND(AB6&gt;=[2]REFERENCIAS!$C$63,AB6&lt;[2]REFERENCIAS!$D$63),[2]REFERENCIAS!$B$63,IF(AND(AB6&gt;[2]REFERENCIAS!$C$64,AB6&lt;=[2]REFERENCIAS!$D$64),[2]REFERENCIAS!$B$64,IF(AND(AB6&gt;=[2]REFERENCIAS!$C$65,AB6&lt;[2]REFERENCIAS!$D$65),[2]REFERENCIAS!$B$65, "Revisar"))))</f>
        <v>#N/A</v>
      </c>
      <c r="AD6" s="23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s="18" customFormat="1" ht="31.5" x14ac:dyDescent="0.25">
      <c r="A7" s="51" t="s">
        <v>246</v>
      </c>
      <c r="B7" s="52" t="s">
        <v>215</v>
      </c>
      <c r="C7" s="51" t="s">
        <v>249</v>
      </c>
      <c r="D7" s="53" t="s">
        <v>302</v>
      </c>
      <c r="E7" s="19" t="s">
        <v>187</v>
      </c>
      <c r="F7" s="19" t="s">
        <v>52</v>
      </c>
      <c r="G7" s="9">
        <v>5</v>
      </c>
      <c r="H7" s="54">
        <v>40376</v>
      </c>
      <c r="I7" s="49">
        <v>12</v>
      </c>
      <c r="J7" s="22">
        <v>1</v>
      </c>
      <c r="K7" s="19" t="s">
        <v>115</v>
      </c>
      <c r="L7" s="19" t="s">
        <v>33</v>
      </c>
      <c r="M7" s="19" t="s">
        <v>53</v>
      </c>
      <c r="N7" s="19" t="s">
        <v>54</v>
      </c>
      <c r="O7" s="19" t="s">
        <v>42</v>
      </c>
      <c r="P7" s="55">
        <v>618800</v>
      </c>
      <c r="Q7" s="24">
        <v>617520</v>
      </c>
      <c r="R7" s="25">
        <v>0.99793148028442147</v>
      </c>
      <c r="S7" s="44" t="s">
        <v>37</v>
      </c>
      <c r="T7" s="19" t="s">
        <v>82</v>
      </c>
      <c r="U7" s="22" t="s">
        <v>31</v>
      </c>
      <c r="V7" s="28" t="s">
        <v>50</v>
      </c>
      <c r="W7" s="47">
        <v>15.606249999999999</v>
      </c>
      <c r="X7" s="45" t="e">
        <f>+VLOOKUP(K7,REFERENCIAS!$C:$D,2,0)*VLOOKUP($K$2,PONDERADORES!A:P,IF($F7=REFERENCIAS!$C$24,10,7),0)+VLOOKUP(L7,REFERENCIAS!$C:$D,2,0)*VLOOKUP($L$2,PONDERADORES!A:P,IF($F7=REFERENCIAS!$C$24,10,7),0)+VLOOKUP(F7,REFERENCIAS!$C:$D,2,0)*VLOOKUP($F$2,PONDERADORES!A:P,IF($F7=REFERENCIAS!$C$24,10,7),0)+VLOOKUP(IF(J7&lt;=0.2,0.2,IF(AND(J7&gt;0.2,J7&lt;=0.4),0.4,IF(AND(J7&gt;0.4,J7&lt;=0.6),0.6,IF(AND(J7&gt;0.6,J7&lt;=0.8),0.8,IF(AND(J7&gt;0.8,J7&lt;=1),1))))),REFERENCIAS!$C:$D,2,0)*VLOOKUP($J$2,PONDERADORES!A:P,IF($F7=REFERENCIAS!$C$24,10,7),0)</f>
        <v>#N/A</v>
      </c>
      <c r="Y7" s="45">
        <f>+VLOOKUP(M7,REFERENCIAS!$C:$D,2,0)*VLOOKUP($M$2,PONDERADORES!$A$7:$G$9,7,0)+VLOOKUP(N7,REFERENCIAS!$C:$D,2,0)*VLOOKUP($N$2,PONDERADORES!$A$7:$G$9,7,0)+VLOOKUP(O7,REFERENCIAS!$C:$D,2,0)*VLOOKUP($O$2,PONDERADORES!$A$7:$G$9,7,0)</f>
        <v>17.300000000000004</v>
      </c>
      <c r="Z7" s="46">
        <f>+VLOOKUP(IF(R7&lt;0.1,0,IF(AND(R7&gt;=0.1,R7&lt;0.2),0.1,IF(AND(R7&gt;=0.2,R7&lt;0.3),0.2,IF(R7&gt;0.3,0.3,)))),REFERENCIAS!$E:$F,2,0)*VLOOKUP($R$2,PONDERADORES!$A$11:$G$11,7,0)</f>
        <v>15</v>
      </c>
      <c r="AA7" s="45">
        <f>+VLOOKUP(S7,'REFERENCIAS RIESGO'!$C:$D,2,0)*VLOOKUP($S$2,PONDERADORES!A:P,IF($T7='REFERENCIAS RIESGO'!$C$36,13,7),0)+VLOOKUP(U7,'REFERENCIAS RIESGO'!$C:$D,2,0)*VLOOKUP($U$2,PONDERADORES!A:P,IF($T7='REFERENCIAS RIESGO'!$C$36,13,7),0)+VLOOKUP(V7,'REFERENCIAS RIESGO'!$C:$D,2,0)*VLOOKUP($V$2,PONDERADORES!A:P,IF($T7='REFERENCIAS RIESGO'!$C$36,13,7),0)+W7*VLOOKUP($W$2,PONDERADORES!A:P,IF($T7='REFERENCIAS RIESGO'!$C$36,13,7),0)+VLOOKUP(T7,'REFERENCIAS RIESGO'!$C:$D,2,0)*VLOOKUP($T$2,PONDERADORES!A:P,IF($T7='REFERENCIAS RIESGO'!$C$36,13,7),0)</f>
        <v>15.414562499999999</v>
      </c>
      <c r="AB7" s="56" t="e">
        <f t="shared" si="0"/>
        <v>#N/A</v>
      </c>
      <c r="AC7" s="23" t="e">
        <f>IF(AB7&gt;[2]REFERENCIAS!$C$62,[2]REFERENCIAS!$B$62,IF(AND(AB7&gt;=[2]REFERENCIAS!$C$63,AB7&lt;[2]REFERENCIAS!$D$63),[2]REFERENCIAS!$B$63,IF(AND(AB7&gt;[2]REFERENCIAS!$C$64,AB7&lt;=[2]REFERENCIAS!$D$64),[2]REFERENCIAS!$B$64,IF(AND(AB7&gt;=[2]REFERENCIAS!$C$65,AB7&lt;[2]REFERENCIAS!$D$65),[2]REFERENCIAS!$B$65, "Revisar"))))</f>
        <v>#N/A</v>
      </c>
      <c r="AD7" s="23"/>
      <c r="AJ7" s="20"/>
      <c r="AK7" s="20"/>
    </row>
    <row r="8" spans="1:42" s="20" customFormat="1" ht="30" x14ac:dyDescent="0.25">
      <c r="A8" s="51" t="s">
        <v>198</v>
      </c>
      <c r="B8" s="52" t="s">
        <v>199</v>
      </c>
      <c r="C8" s="51" t="s">
        <v>200</v>
      </c>
      <c r="D8" s="53">
        <v>21439994</v>
      </c>
      <c r="E8" s="19" t="s">
        <v>187</v>
      </c>
      <c r="F8" s="19" t="s">
        <v>119</v>
      </c>
      <c r="G8" s="9">
        <v>8</v>
      </c>
      <c r="H8" s="54">
        <v>41561</v>
      </c>
      <c r="I8" s="49">
        <v>9</v>
      </c>
      <c r="J8" s="22">
        <v>0.1</v>
      </c>
      <c r="K8" s="19" t="s">
        <v>32</v>
      </c>
      <c r="L8" s="19" t="s">
        <v>47</v>
      </c>
      <c r="M8" s="19" t="s">
        <v>34</v>
      </c>
      <c r="N8" s="19" t="s">
        <v>35</v>
      </c>
      <c r="O8" s="19" t="s">
        <v>35</v>
      </c>
      <c r="P8" s="55">
        <v>7880000</v>
      </c>
      <c r="Q8" s="24">
        <v>3859018</v>
      </c>
      <c r="R8" s="25">
        <v>0.2</v>
      </c>
      <c r="S8" s="44" t="s">
        <v>37</v>
      </c>
      <c r="T8" s="19" t="s">
        <v>44</v>
      </c>
      <c r="U8" s="22" t="s">
        <v>39</v>
      </c>
      <c r="V8" s="28" t="s">
        <v>56</v>
      </c>
      <c r="W8" s="47">
        <v>20</v>
      </c>
      <c r="X8" s="45" t="e">
        <f>+VLOOKUP(K8,REFERENCIAS!$C:$D,2,0)*VLOOKUP($K$2,PONDERADORES!A:P,IF($F8=REFERENCIAS!$C$24,10,7),0)+VLOOKUP(L8,REFERENCIAS!$C:$D,2,0)*VLOOKUP($L$2,PONDERADORES!A:P,IF($F8=REFERENCIAS!$C$24,10,7),0)+VLOOKUP(F8,REFERENCIAS!$C:$D,2,0)*VLOOKUP($F$2,PONDERADORES!A:P,IF($F8=REFERENCIAS!$C$24,10,7),0)+VLOOKUP(IF(J8&lt;=0.2,0.2,IF(AND(J8&gt;0.2,J8&lt;=0.4),0.4,IF(AND(J8&gt;0.4,J8&lt;=0.6),0.6,IF(AND(J8&gt;0.6,J8&lt;=0.8),0.8,IF(AND(J8&gt;0.8,J8&lt;=1),1))))),REFERENCIAS!$C:$D,2,0)*VLOOKUP($J$2,PONDERADORES!A:P,IF($F8=REFERENCIAS!$C$24,10,7),0)</f>
        <v>#N/A</v>
      </c>
      <c r="Y8" s="45">
        <f>+VLOOKUP(M8,REFERENCIAS!$C:$D,2,0)*VLOOKUP($M$2,PONDERADORES!$A$7:$G$9,7,0)+VLOOKUP(N8,REFERENCIAS!$C:$D,2,0)*VLOOKUP($N$2,PONDERADORES!$A$7:$G$9,7,0)+VLOOKUP(O8,REFERENCIAS!$C:$D,2,0)*VLOOKUP($O$2,PONDERADORES!$A$7:$G$9,7,0)</f>
        <v>0.2</v>
      </c>
      <c r="Z8" s="46">
        <f>+VLOOKUP(IF(R8&lt;0.1,0,IF(AND(R8&gt;=0.1,R8&lt;0.2),0.1,IF(AND(R8&gt;=0.2,R8&lt;0.3),0.2,IF(R8&gt;0.3,0.3,)))),REFERENCIAS!$E:$F,2,0)*VLOOKUP($R$2,PONDERADORES!$A$11:$G$11,7,0)</f>
        <v>9.75</v>
      </c>
      <c r="AA8" s="45">
        <f>+VLOOKUP(S8,'REFERENCIAS RIESGO'!$C:$D,2,0)*VLOOKUP($S$2,PONDERADORES!A:P,IF($T8='REFERENCIAS RIESGO'!$C$36,13,7),0)+VLOOKUP(U8,'REFERENCIAS RIESGO'!$C:$D,2,0)*VLOOKUP($U$2,PONDERADORES!A:P,IF($T8='REFERENCIAS RIESGO'!$C$36,13,7),0)+VLOOKUP(V8,'REFERENCIAS RIESGO'!$C:$D,2,0)*VLOOKUP($V$2,PONDERADORES!A:P,IF($T8='REFERENCIAS RIESGO'!$C$36,13,7),0)+W8*VLOOKUP($W$2,PONDERADORES!A:P,IF($T8='REFERENCIAS RIESGO'!$C$36,13,7),0)+VLOOKUP(T8,'REFERENCIAS RIESGO'!$C:$D,2,0)*VLOOKUP($T$2,PONDERADORES!A:P,IF($T8='REFERENCIAS RIESGO'!$C$36,13,7),0)</f>
        <v>11.054999999999998</v>
      </c>
      <c r="AB8" s="56" t="e">
        <f>+X8+Y8+Z8+AA8</f>
        <v>#N/A</v>
      </c>
      <c r="AC8" s="23" t="e">
        <f>IF(AB8&gt;REFERENCIAS!$C$62,REFERENCIAS!$B$62,IF(AND(AB8&gt;=REFERENCIAS!$C$63,AB8&lt;REFERENCIAS!$D$63),REFERENCIAS!$B$63,IF(AND(AB8&gt;REFERENCIAS!$C$64,AB8&lt;=REFERENCIAS!$D$64),REFERENCIAS!$B$64,IF(AND(AB8&gt;=REFERENCIAS!$C$65,AB8&lt;REFERENCIAS!$D$65),REFERENCIAS!$B$65, "Revisar"))))</f>
        <v>#N/A</v>
      </c>
      <c r="AD8" s="23"/>
    </row>
    <row r="9" spans="1:42" s="18" customFormat="1" ht="30" x14ac:dyDescent="0.25">
      <c r="A9" s="51" t="s">
        <v>209</v>
      </c>
      <c r="B9" s="52" t="s">
        <v>210</v>
      </c>
      <c r="C9" s="51" t="s">
        <v>211</v>
      </c>
      <c r="D9" s="53" t="s">
        <v>289</v>
      </c>
      <c r="E9" s="19" t="s">
        <v>195</v>
      </c>
      <c r="F9" s="19" t="s">
        <v>119</v>
      </c>
      <c r="G9" s="9">
        <v>5</v>
      </c>
      <c r="H9" s="54">
        <v>42478</v>
      </c>
      <c r="I9" s="49">
        <v>6</v>
      </c>
      <c r="J9" s="22">
        <v>1</v>
      </c>
      <c r="K9" s="19" t="s">
        <v>114</v>
      </c>
      <c r="L9" s="19" t="s">
        <v>116</v>
      </c>
      <c r="M9" s="19" t="s">
        <v>53</v>
      </c>
      <c r="N9" s="19" t="s">
        <v>54</v>
      </c>
      <c r="O9" s="19" t="s">
        <v>42</v>
      </c>
      <c r="P9" s="55">
        <v>14586000</v>
      </c>
      <c r="Q9" s="24">
        <v>10754717</v>
      </c>
      <c r="R9" s="25">
        <v>0.73733148224324696</v>
      </c>
      <c r="S9" s="44" t="s">
        <v>37</v>
      </c>
      <c r="T9" s="19" t="s">
        <v>82</v>
      </c>
      <c r="U9" s="22" t="s">
        <v>55</v>
      </c>
      <c r="V9" s="28" t="s">
        <v>45</v>
      </c>
      <c r="W9" s="47">
        <v>15.606249999999999</v>
      </c>
      <c r="X9" s="45" t="e">
        <f>+VLOOKUP(K9,REFERENCIAS!$C:$D,2,0)*VLOOKUP($K$2,PONDERADORES!A:P,IF($F9=REFERENCIAS!$C$24,10,7),0)+VLOOKUP(L9,REFERENCIAS!$C:$D,2,0)*VLOOKUP($L$2,PONDERADORES!A:P,IF($F9=REFERENCIAS!$C$24,10,7),0)+VLOOKUP(F9,REFERENCIAS!$C:$D,2,0)*VLOOKUP($F$2,PONDERADORES!A:P,IF($F9=REFERENCIAS!$C$24,10,7),0)+VLOOKUP(IF(J9&lt;=0.2,0.2,IF(AND(J9&gt;0.2,J9&lt;=0.4),0.4,IF(AND(J9&gt;0.4,J9&lt;=0.6),0.6,IF(AND(J9&gt;0.6,J9&lt;=0.8),0.8,IF(AND(J9&gt;0.8,J9&lt;=1),1))))),REFERENCIAS!$C:$D,2,0)*VLOOKUP($J$2,PONDERADORES!A:P,IF($F9=REFERENCIAS!$C$24,10,7),0)</f>
        <v>#N/A</v>
      </c>
      <c r="Y9" s="45">
        <f>+VLOOKUP(M9,REFERENCIAS!$C:$D,2,0)*VLOOKUP($M$2,PONDERADORES!$A$7:$G$9,7,0)+VLOOKUP(N9,REFERENCIAS!$C:$D,2,0)*VLOOKUP($N$2,PONDERADORES!$A$7:$G$9,7,0)+VLOOKUP(O9,REFERENCIAS!$C:$D,2,0)*VLOOKUP($O$2,PONDERADORES!$A$7:$G$9,7,0)</f>
        <v>17.300000000000004</v>
      </c>
      <c r="Z9" s="46">
        <f>+VLOOKUP(IF(R9&lt;0.1,0,IF(AND(R9&gt;=0.1,R9&lt;0.2),0.1,IF(AND(R9&gt;=0.2,R9&lt;0.3),0.2,IF(R9&gt;0.3,0.3,)))),REFERENCIAS!$E:$F,2,0)*VLOOKUP($R$2,PONDERADORES!$A$11:$G$11,7,0)</f>
        <v>15</v>
      </c>
      <c r="AA9" s="45">
        <f>+VLOOKUP(S9,'REFERENCIAS RIESGO'!$C:$D,2,0)*VLOOKUP($S$2,PONDERADORES!A:P,IF($T9='REFERENCIAS RIESGO'!$C$36,13,7),0)+VLOOKUP(U9,'REFERENCIAS RIESGO'!$C:$D,2,0)*VLOOKUP($U$2,PONDERADORES!A:P,IF($T9='REFERENCIAS RIESGO'!$C$36,13,7),0)+VLOOKUP(V9,'REFERENCIAS RIESGO'!$C:$D,2,0)*VLOOKUP($V$2,PONDERADORES!A:P,IF($T9='REFERENCIAS RIESGO'!$C$36,13,7),0)+W9*VLOOKUP($W$2,PONDERADORES!A:P,IF($T9='REFERENCIAS RIESGO'!$C$36,13,7),0)+VLOOKUP(T9,'REFERENCIAS RIESGO'!$C:$D,2,0)*VLOOKUP($T$2,PONDERADORES!A:P,IF($T9='REFERENCIAS RIESGO'!$C$36,13,7),0)</f>
        <v>20.9645625</v>
      </c>
      <c r="AB9" s="56" t="e">
        <f t="shared" ref="AB9:AB16" si="1">+X9+Y9+Z9+AA9</f>
        <v>#N/A</v>
      </c>
      <c r="AC9" s="23" t="e">
        <f>IF(AB9&gt;[2]REFERENCIAS!$C$62,[2]REFERENCIAS!$B$62,IF(AND(AB9&gt;=[2]REFERENCIAS!$C$63,AB9&lt;[2]REFERENCIAS!$D$63),[2]REFERENCIAS!$B$63,IF(AND(AB9&gt;[2]REFERENCIAS!$C$64,AB9&lt;=[2]REFERENCIAS!$D$64),[2]REFERENCIAS!$B$64,IF(AND(AB9&gt;=[2]REFERENCIAS!$C$65,AB9&lt;[2]REFERENCIAS!$D$65),[2]REFERENCIAS!$B$65, "Revisar"))))</f>
        <v>#N/A</v>
      </c>
      <c r="AD9" s="23"/>
      <c r="AJ9" s="20"/>
      <c r="AK9" s="20"/>
    </row>
    <row r="10" spans="1:42" s="18" customFormat="1" ht="31.5" x14ac:dyDescent="0.25">
      <c r="A10" s="51" t="s">
        <v>239</v>
      </c>
      <c r="B10" s="52" t="s">
        <v>237</v>
      </c>
      <c r="C10" s="51" t="s">
        <v>241</v>
      </c>
      <c r="D10" s="53" t="s">
        <v>309</v>
      </c>
      <c r="E10" s="19" t="s">
        <v>192</v>
      </c>
      <c r="F10" s="19" t="s">
        <v>49</v>
      </c>
      <c r="G10" s="9">
        <v>10</v>
      </c>
      <c r="H10" s="54">
        <v>41750</v>
      </c>
      <c r="I10" s="49">
        <v>8</v>
      </c>
      <c r="J10" s="22">
        <v>0.8</v>
      </c>
      <c r="K10" s="19" t="s">
        <v>114</v>
      </c>
      <c r="L10" s="19" t="s">
        <v>47</v>
      </c>
      <c r="M10" s="19" t="s">
        <v>53</v>
      </c>
      <c r="N10" s="19" t="s">
        <v>35</v>
      </c>
      <c r="O10" s="19" t="s">
        <v>35</v>
      </c>
      <c r="P10" s="55">
        <v>16924800</v>
      </c>
      <c r="Q10" s="24">
        <v>8631964</v>
      </c>
      <c r="R10" s="25">
        <v>0.51001867082624319</v>
      </c>
      <c r="S10" s="44" t="s">
        <v>37</v>
      </c>
      <c r="T10" s="19" t="s">
        <v>38</v>
      </c>
      <c r="U10" s="22" t="s">
        <v>31</v>
      </c>
      <c r="V10" s="28" t="s">
        <v>56</v>
      </c>
      <c r="W10" s="47">
        <v>94.543750000000003</v>
      </c>
      <c r="X10" s="45" t="e">
        <f>+VLOOKUP(K10,REFERENCIAS!$C:$D,2,0)*VLOOKUP($K$2,PONDERADORES!A:P,IF($F10=REFERENCIAS!$C$24,10,7),0)+VLOOKUP(L10,REFERENCIAS!$C:$D,2,0)*VLOOKUP($L$2,PONDERADORES!A:P,IF($F10=REFERENCIAS!$C$24,10,7),0)+VLOOKUP(F10,REFERENCIAS!$C:$D,2,0)*VLOOKUP($F$2,PONDERADORES!A:P,IF($F10=REFERENCIAS!$C$24,10,7),0)+VLOOKUP(IF(J10&lt;=0.2,0.2,IF(AND(J10&gt;0.2,J10&lt;=0.4),0.4,IF(AND(J10&gt;0.4,J10&lt;=0.6),0.6,IF(AND(J10&gt;0.6,J10&lt;=0.8),0.8,IF(AND(J10&gt;0.8,J10&lt;=1),1))))),REFERENCIAS!$C:$D,2,0)*VLOOKUP($J$2,PONDERADORES!A:P,IF($F10=REFERENCIAS!$C$24,10,7),0)</f>
        <v>#N/A</v>
      </c>
      <c r="Y10" s="45">
        <f>+VLOOKUP(M10,REFERENCIAS!$C:$D,2,0)*VLOOKUP($M$2,PONDERADORES!$A$7:$G$9,7,0)+VLOOKUP(N10,REFERENCIAS!$C:$D,2,0)*VLOOKUP($N$2,PONDERADORES!$A$7:$G$9,7,0)+VLOOKUP(O10,REFERENCIAS!$C:$D,2,0)*VLOOKUP($O$2,PONDERADORES!$A$7:$G$9,7,0)</f>
        <v>5.5460000000000003</v>
      </c>
      <c r="Z10" s="46">
        <f>+VLOOKUP(IF(R10&lt;0.1,0,IF(AND(R10&gt;=0.1,R10&lt;0.2),0.1,IF(AND(R10&gt;=0.2,R10&lt;0.3),0.2,IF(R10&gt;0.3,0.3,)))),REFERENCIAS!$E:$F,2,0)*VLOOKUP($R$2,PONDERADORES!$A$11:$G$11,7,0)</f>
        <v>15</v>
      </c>
      <c r="AA10" s="45">
        <f>+VLOOKUP(S10,'REFERENCIAS RIESGO'!$C:$D,2,0)*VLOOKUP($S$2,PONDERADORES!A:P,IF($T10='REFERENCIAS RIESGO'!$C$36,13,7),0)+VLOOKUP(U10,'REFERENCIAS RIESGO'!$C:$D,2,0)*VLOOKUP($U$2,PONDERADORES!A:P,IF($T10='REFERENCIAS RIESGO'!$C$36,13,7),0)+VLOOKUP(V10,'REFERENCIAS RIESGO'!$C:$D,2,0)*VLOOKUP($V$2,PONDERADORES!A:P,IF($T10='REFERENCIAS RIESGO'!$C$36,13,7),0)+W10*VLOOKUP($W$2,PONDERADORES!A:P,IF($T10='REFERENCIAS RIESGO'!$C$36,13,7),0)+VLOOKUP(T10,'REFERENCIAS RIESGO'!$C:$D,2,0)*VLOOKUP($T$2,PONDERADORES!A:P,IF($T10='REFERENCIAS RIESGO'!$C$36,13,7),0)</f>
        <v>17.778937499999998</v>
      </c>
      <c r="AB10" s="56" t="e">
        <f t="shared" si="1"/>
        <v>#N/A</v>
      </c>
      <c r="AC10" s="23" t="e">
        <f>IF(AB10&gt;[2]REFERENCIAS!$C$62,[2]REFERENCIAS!$B$62,IF(AND(AB10&gt;=[2]REFERENCIAS!$C$63,AB10&lt;[2]REFERENCIAS!$D$63),[2]REFERENCIAS!$B$63,IF(AND(AB10&gt;[2]REFERENCIAS!$C$64,AB10&lt;=[2]REFERENCIAS!$D$64),[2]REFERENCIAS!$B$64,IF(AND(AB10&gt;=[2]REFERENCIAS!$C$65,AB10&lt;[2]REFERENCIAS!$D$65),[2]REFERENCIAS!$B$65, "Revisar"))))</f>
        <v>#N/A</v>
      </c>
      <c r="AD10" s="23"/>
      <c r="AJ10" s="20"/>
      <c r="AK10" s="20"/>
    </row>
    <row r="11" spans="1:42" s="18" customFormat="1" ht="30" x14ac:dyDescent="0.25">
      <c r="A11" s="51" t="s">
        <v>254</v>
      </c>
      <c r="B11" s="52" t="s">
        <v>237</v>
      </c>
      <c r="C11" s="51" t="s">
        <v>312</v>
      </c>
      <c r="D11" s="53" t="s">
        <v>313</v>
      </c>
      <c r="E11" s="19" t="s">
        <v>197</v>
      </c>
      <c r="F11" s="19" t="s">
        <v>118</v>
      </c>
      <c r="G11" s="9">
        <v>8</v>
      </c>
      <c r="H11" s="54">
        <v>41415</v>
      </c>
      <c r="I11" s="49">
        <v>9</v>
      </c>
      <c r="J11" s="22">
        <v>1</v>
      </c>
      <c r="K11" s="19" t="s">
        <v>32</v>
      </c>
      <c r="L11" s="19" t="s">
        <v>116</v>
      </c>
      <c r="M11" s="19" t="s">
        <v>41</v>
      </c>
      <c r="N11" s="19" t="s">
        <v>35</v>
      </c>
      <c r="O11" s="19" t="s">
        <v>54</v>
      </c>
      <c r="P11" s="55">
        <v>86654610</v>
      </c>
      <c r="Q11" s="24">
        <v>41863505</v>
      </c>
      <c r="R11" s="25">
        <v>0.48310765001423467</v>
      </c>
      <c r="S11" s="44" t="s">
        <v>37</v>
      </c>
      <c r="T11" s="19" t="s">
        <v>82</v>
      </c>
      <c r="U11" s="22" t="s">
        <v>55</v>
      </c>
      <c r="V11" s="28" t="s">
        <v>50</v>
      </c>
      <c r="W11" s="47">
        <v>68.445000000000007</v>
      </c>
      <c r="X11" s="45" t="e">
        <f>+VLOOKUP(K11,REFERENCIAS!$C:$D,2,0)*VLOOKUP($K$2,PONDERADORES!A:P,IF($F11=REFERENCIAS!$C$24,10,7),0)+VLOOKUP(L11,REFERENCIAS!$C:$D,2,0)*VLOOKUP($L$2,PONDERADORES!A:P,IF($F11=REFERENCIAS!$C$24,10,7),0)+VLOOKUP(F11,REFERENCIAS!$C:$D,2,0)*VLOOKUP($F$2,PONDERADORES!A:P,IF($F11=REFERENCIAS!$C$24,10,7),0)+VLOOKUP(IF(J11&lt;=0.2,0.2,IF(AND(J11&gt;0.2,J11&lt;=0.4),0.4,IF(AND(J11&gt;0.4,J11&lt;=0.6),0.6,IF(AND(J11&gt;0.6,J11&lt;=0.8),0.8,IF(AND(J11&gt;0.8,J11&lt;=1),1))))),REFERENCIAS!$C:$D,2,0)*VLOOKUP($J$2,PONDERADORES!A:P,IF($F11=REFERENCIAS!$C$24,10,7),0)</f>
        <v>#N/A</v>
      </c>
      <c r="Y11" s="45">
        <f>+VLOOKUP(M11,REFERENCIAS!$C:$D,2,0)*VLOOKUP($M$2,PONDERADORES!$A$7:$G$9,7,0)+VLOOKUP(N11,REFERENCIAS!$C:$D,2,0)*VLOOKUP($N$2,PONDERADORES!$A$7:$G$9,7,0)+VLOOKUP(O11,REFERENCIAS!$C:$D,2,0)*VLOOKUP($O$2,PONDERADORES!$A$7:$G$9,7,0)</f>
        <v>7.354000000000001</v>
      </c>
      <c r="Z11" s="46">
        <f>+VLOOKUP(IF(R11&lt;0.1,0,IF(AND(R11&gt;=0.1,R11&lt;0.2),0.1,IF(AND(R11&gt;=0.2,R11&lt;0.3),0.2,IF(R11&gt;0.3,0.3,)))),REFERENCIAS!$E:$F,2,0)*VLOOKUP($R$2,PONDERADORES!$A$11:$G$11,7,0)</f>
        <v>15</v>
      </c>
      <c r="AA11" s="45">
        <f>+VLOOKUP(S11,'REFERENCIAS RIESGO'!$C:$D,2,0)*VLOOKUP($S$2,PONDERADORES!A:P,IF($T11='REFERENCIAS RIESGO'!$C$36,13,7),0)+VLOOKUP(U11,'REFERENCIAS RIESGO'!$C:$D,2,0)*VLOOKUP($U$2,PONDERADORES!A:P,IF($T11='REFERENCIAS RIESGO'!$C$36,13,7),0)+VLOOKUP(V11,'REFERENCIAS RIESGO'!$C:$D,2,0)*VLOOKUP($V$2,PONDERADORES!A:P,IF($T11='REFERENCIAS RIESGO'!$C$36,13,7),0)+W11*VLOOKUP($W$2,PONDERADORES!A:P,IF($T11='REFERENCIAS RIESGO'!$C$36,13,7),0)+VLOOKUP(T11,'REFERENCIAS RIESGO'!$C:$D,2,0)*VLOOKUP($T$2,PONDERADORES!A:P,IF($T11='REFERENCIAS RIESGO'!$C$36,13,7),0)</f>
        <v>21.520049999999998</v>
      </c>
      <c r="AB11" s="56" t="e">
        <f t="shared" si="1"/>
        <v>#N/A</v>
      </c>
      <c r="AC11" s="23" t="e">
        <f>IF(AB11&gt;[2]REFERENCIAS!$C$62,[2]REFERENCIAS!$B$62,IF(AND(AB11&gt;=[2]REFERENCIAS!$C$63,AB11&lt;[2]REFERENCIAS!$D$63),[2]REFERENCIAS!$B$63,IF(AND(AB11&gt;[2]REFERENCIAS!$C$64,AB11&lt;=[2]REFERENCIAS!$D$64),[2]REFERENCIAS!$B$64,IF(AND(AB11&gt;=[2]REFERENCIAS!$C$65,AB11&lt;[2]REFERENCIAS!$D$65),[2]REFERENCIAS!$B$65, "Revisar"))))</f>
        <v>#N/A</v>
      </c>
      <c r="AD11" s="23"/>
      <c r="AJ11" s="20"/>
      <c r="AK11" s="20"/>
    </row>
    <row r="12" spans="1:42" s="18" customFormat="1" ht="31.5" x14ac:dyDescent="0.25">
      <c r="A12" s="51" t="s">
        <v>246</v>
      </c>
      <c r="B12" s="52" t="s">
        <v>215</v>
      </c>
      <c r="C12" s="51" t="s">
        <v>249</v>
      </c>
      <c r="D12" s="53" t="s">
        <v>320</v>
      </c>
      <c r="E12" s="19" t="s">
        <v>191</v>
      </c>
      <c r="F12" s="19" t="s">
        <v>118</v>
      </c>
      <c r="G12" s="9">
        <v>5</v>
      </c>
      <c r="H12" s="54">
        <v>44295</v>
      </c>
      <c r="I12" s="49">
        <v>1</v>
      </c>
      <c r="J12" s="22">
        <v>0.2</v>
      </c>
      <c r="K12" s="19" t="s">
        <v>115</v>
      </c>
      <c r="L12" s="19" t="s">
        <v>117</v>
      </c>
      <c r="M12" s="19" t="s">
        <v>53</v>
      </c>
      <c r="N12" s="19" t="s">
        <v>35</v>
      </c>
      <c r="O12" s="19" t="s">
        <v>54</v>
      </c>
      <c r="P12" s="55">
        <v>470050</v>
      </c>
      <c r="Q12" s="24">
        <v>374803</v>
      </c>
      <c r="R12" s="25">
        <v>0.79736836506754605</v>
      </c>
      <c r="S12" s="44" t="s">
        <v>37</v>
      </c>
      <c r="T12" s="19" t="s">
        <v>38</v>
      </c>
      <c r="U12" s="22" t="s">
        <v>31</v>
      </c>
      <c r="V12" s="28" t="s">
        <v>56</v>
      </c>
      <c r="W12" s="47">
        <v>15.606249999999999</v>
      </c>
      <c r="X12" s="45" t="e">
        <f>+VLOOKUP(K12,REFERENCIAS!$C:$D,2,0)*VLOOKUP($K$2,PONDERADORES!A:P,IF($F12=REFERENCIAS!$C$24,10,7),0)+VLOOKUP(L12,REFERENCIAS!$C:$D,2,0)*VLOOKUP($L$2,PONDERADORES!A:P,IF($F12=REFERENCIAS!$C$24,10,7),0)+VLOOKUP(F12,REFERENCIAS!$C:$D,2,0)*VLOOKUP($F$2,PONDERADORES!A:P,IF($F12=REFERENCIAS!$C$24,10,7),0)+VLOOKUP(IF(J12&lt;=0.2,0.2,IF(AND(J12&gt;0.2,J12&lt;=0.4),0.4,IF(AND(J12&gt;0.4,J12&lt;=0.6),0.6,IF(AND(J12&gt;0.6,J12&lt;=0.8),0.8,IF(AND(J12&gt;0.8,J12&lt;=1),1))))),REFERENCIAS!$C:$D,2,0)*VLOOKUP($J$2,PONDERADORES!A:P,IF($F12=REFERENCIAS!$C$24,10,7),0)</f>
        <v>#N/A</v>
      </c>
      <c r="Y12" s="45">
        <f>+VLOOKUP(M12,REFERENCIAS!$C:$D,2,0)*VLOOKUP($M$2,PONDERADORES!$A$7:$G$9,7,0)+VLOOKUP(N12,REFERENCIAS!$C:$D,2,0)*VLOOKUP($N$2,PONDERADORES!$A$7:$G$9,7,0)+VLOOKUP(O12,REFERENCIAS!$C:$D,2,0)*VLOOKUP($O$2,PONDERADORES!$A$7:$G$9,7,0)</f>
        <v>10.054000000000002</v>
      </c>
      <c r="Z12" s="46">
        <f>+VLOOKUP(IF(R12&lt;0.1,0,IF(AND(R12&gt;=0.1,R12&lt;0.2),0.1,IF(AND(R12&gt;=0.2,R12&lt;0.3),0.2,IF(R12&gt;0.3,0.3,)))),REFERENCIAS!$E:$F,2,0)*VLOOKUP($R$2,PONDERADORES!$A$11:$G$11,7,0)</f>
        <v>15</v>
      </c>
      <c r="AA12" s="45">
        <f>+VLOOKUP(S12,'REFERENCIAS RIESGO'!$C:$D,2,0)*VLOOKUP($S$2,PONDERADORES!A:P,IF($T12='REFERENCIAS RIESGO'!$C$36,13,7),0)+VLOOKUP(U12,'REFERENCIAS RIESGO'!$C:$D,2,0)*VLOOKUP($U$2,PONDERADORES!A:P,IF($T12='REFERENCIAS RIESGO'!$C$36,13,7),0)+VLOOKUP(V12,'REFERENCIAS RIESGO'!$C:$D,2,0)*VLOOKUP($V$2,PONDERADORES!A:P,IF($T12='REFERENCIAS RIESGO'!$C$36,13,7),0)+W12*VLOOKUP($W$2,PONDERADORES!A:P,IF($T12='REFERENCIAS RIESGO'!$C$36,13,7),0)+VLOOKUP(T12,'REFERENCIAS RIESGO'!$C:$D,2,0)*VLOOKUP($T$2,PONDERADORES!A:P,IF($T12='REFERENCIAS RIESGO'!$C$36,13,7),0)</f>
        <v>10.6745625</v>
      </c>
      <c r="AB12" s="56" t="e">
        <f t="shared" si="1"/>
        <v>#N/A</v>
      </c>
      <c r="AC12" s="23" t="e">
        <f>IF(AB12&gt;[2]REFERENCIAS!$C$62,[2]REFERENCIAS!$B$62,IF(AND(AB12&gt;=[2]REFERENCIAS!$C$63,AB12&lt;[2]REFERENCIAS!$D$63),[2]REFERENCIAS!$B$63,IF(AND(AB12&gt;[2]REFERENCIAS!$C$64,AB12&lt;=[2]REFERENCIAS!$D$64),[2]REFERENCIAS!$B$64,IF(AND(AB12&gt;=[2]REFERENCIAS!$C$65,AB12&lt;[2]REFERENCIAS!$D$65),[2]REFERENCIAS!$B$65, "Revisar"))))</f>
        <v>#N/A</v>
      </c>
      <c r="AD12" s="23"/>
      <c r="AJ12" s="20"/>
      <c r="AK12" s="20"/>
    </row>
    <row r="13" spans="1:42" s="18" customFormat="1" ht="31.5" x14ac:dyDescent="0.25">
      <c r="A13" s="51" t="s">
        <v>214</v>
      </c>
      <c r="B13" s="52" t="s">
        <v>215</v>
      </c>
      <c r="C13" s="51" t="s">
        <v>216</v>
      </c>
      <c r="D13" s="53" t="s">
        <v>296</v>
      </c>
      <c r="E13" s="19" t="s">
        <v>187</v>
      </c>
      <c r="F13" s="19" t="s">
        <v>118</v>
      </c>
      <c r="G13" s="9">
        <v>8</v>
      </c>
      <c r="H13" s="54">
        <v>44279</v>
      </c>
      <c r="I13" s="49">
        <v>1</v>
      </c>
      <c r="J13" s="22">
        <v>0.125</v>
      </c>
      <c r="K13" s="19" t="s">
        <v>114</v>
      </c>
      <c r="L13" s="19" t="s">
        <v>117</v>
      </c>
      <c r="M13" s="19" t="s">
        <v>34</v>
      </c>
      <c r="N13" s="19" t="s">
        <v>54</v>
      </c>
      <c r="O13" s="19" t="s">
        <v>35</v>
      </c>
      <c r="P13" s="55">
        <v>635658.33333333337</v>
      </c>
      <c r="Q13" s="24">
        <v>137211</v>
      </c>
      <c r="R13" s="25">
        <v>0.2158565266980427</v>
      </c>
      <c r="S13" s="44" t="s">
        <v>30</v>
      </c>
      <c r="T13" s="19" t="s">
        <v>38</v>
      </c>
      <c r="U13" s="22" t="s">
        <v>31</v>
      </c>
      <c r="V13" s="28" t="s">
        <v>50</v>
      </c>
      <c r="W13" s="47">
        <v>58.568749999999994</v>
      </c>
      <c r="X13" s="45" t="e">
        <f>+VLOOKUP(K13,REFERENCIAS!$C:$D,2,0)*VLOOKUP($K$2,PONDERADORES!A:P,IF($F13=REFERENCIAS!$C$24,10,7),0)+VLOOKUP(L13,REFERENCIAS!$C:$D,2,0)*VLOOKUP($L$2,PONDERADORES!A:P,IF($F13=REFERENCIAS!$C$24,10,7),0)+VLOOKUP(F13,REFERENCIAS!$C:$D,2,0)*VLOOKUP($F$2,PONDERADORES!A:P,IF($F13=REFERENCIAS!$C$24,10,7),0)+VLOOKUP(IF(J13&lt;=0.2,0.2,IF(AND(J13&gt;0.2,J13&lt;=0.4),0.4,IF(AND(J13&gt;0.4,J13&lt;=0.6),0.6,IF(AND(J13&gt;0.6,J13&lt;=0.8),0.8,IF(AND(J13&gt;0.8,J13&lt;=1),1))))),REFERENCIAS!$C:$D,2,0)*VLOOKUP($J$2,PONDERADORES!A:P,IF($F13=REFERENCIAS!$C$24,10,7),0)</f>
        <v>#N/A</v>
      </c>
      <c r="Y13" s="45">
        <f>+VLOOKUP(M13,REFERENCIAS!$C:$D,2,0)*VLOOKUP($M$2,PONDERADORES!$A$7:$G$9,7,0)+VLOOKUP(N13,REFERENCIAS!$C:$D,2,0)*VLOOKUP($N$2,PONDERADORES!$A$7:$G$9,7,0)+VLOOKUP(O13,REFERENCIAS!$C:$D,2,0)*VLOOKUP($O$2,PONDERADORES!$A$7:$G$9,7,0)</f>
        <v>2.8460000000000001</v>
      </c>
      <c r="Z13" s="46">
        <f>+VLOOKUP(IF(R13&lt;0.1,0,IF(AND(R13&gt;=0.1,R13&lt;0.2),0.1,IF(AND(R13&gt;=0.2,R13&lt;0.3),0.2,IF(R13&gt;0.3,0.3,)))),REFERENCIAS!$E:$F,2,0)*VLOOKUP($R$2,PONDERADORES!$A$11:$G$11,7,0)</f>
        <v>9.75</v>
      </c>
      <c r="AA13" s="45">
        <f>+VLOOKUP(S13,'REFERENCIAS RIESGO'!$C:$D,2,0)*VLOOKUP($S$2,PONDERADORES!A:P,IF($T13='REFERENCIAS RIESGO'!$C$36,13,7),0)+VLOOKUP(U13,'REFERENCIAS RIESGO'!$C:$D,2,0)*VLOOKUP($U$2,PONDERADORES!A:P,IF($T13='REFERENCIAS RIESGO'!$C$36,13,7),0)+VLOOKUP(V13,'REFERENCIAS RIESGO'!$C:$D,2,0)*VLOOKUP($V$2,PONDERADORES!A:P,IF($T13='REFERENCIAS RIESGO'!$C$36,13,7),0)+W13*VLOOKUP($W$2,PONDERADORES!A:P,IF($T13='REFERENCIAS RIESGO'!$C$36,13,7),0)+VLOOKUP(T13,'REFERENCIAS RIESGO'!$C:$D,2,0)*VLOOKUP($T$2,PONDERADORES!A:P,IF($T13='REFERENCIAS RIESGO'!$C$36,13,7),0)</f>
        <v>14.751187499999999</v>
      </c>
      <c r="AB13" s="56" t="e">
        <f t="shared" si="1"/>
        <v>#N/A</v>
      </c>
      <c r="AC13" s="23" t="e">
        <f>IF(AB13&gt;[2]REFERENCIAS!$C$62,[2]REFERENCIAS!$B$62,IF(AND(AB13&gt;=[2]REFERENCIAS!$C$63,AB13&lt;[2]REFERENCIAS!$D$63),[2]REFERENCIAS!$B$63,IF(AND(AB13&gt;[2]REFERENCIAS!$C$64,AB13&lt;=[2]REFERENCIAS!$D$64),[2]REFERENCIAS!$B$64,IF(AND(AB13&gt;=[2]REFERENCIAS!$C$65,AB13&lt;[2]REFERENCIAS!$D$65),[2]REFERENCIAS!$B$65, "Revisar"))))</f>
        <v>#N/A</v>
      </c>
      <c r="AD13" s="23"/>
      <c r="AJ13" s="20"/>
      <c r="AK13" s="20"/>
    </row>
    <row r="14" spans="1:42" s="18" customFormat="1" ht="31.5" x14ac:dyDescent="0.25">
      <c r="A14" s="51" t="s">
        <v>343</v>
      </c>
      <c r="B14" s="52" t="s">
        <v>215</v>
      </c>
      <c r="C14" s="51" t="s">
        <v>344</v>
      </c>
      <c r="D14" s="53" t="s">
        <v>345</v>
      </c>
      <c r="E14" s="19" t="s">
        <v>187</v>
      </c>
      <c r="F14" s="19" t="s">
        <v>52</v>
      </c>
      <c r="G14" s="9">
        <v>8</v>
      </c>
      <c r="H14" s="54">
        <v>43854</v>
      </c>
      <c r="I14" s="49">
        <v>2</v>
      </c>
      <c r="J14" s="22">
        <v>0.25</v>
      </c>
      <c r="K14" s="19" t="s">
        <v>114</v>
      </c>
      <c r="L14" s="19" t="s">
        <v>116</v>
      </c>
      <c r="M14" s="19" t="s">
        <v>34</v>
      </c>
      <c r="N14" s="19" t="s">
        <v>35</v>
      </c>
      <c r="O14" s="19" t="s">
        <v>35</v>
      </c>
      <c r="P14" s="55">
        <v>2217688</v>
      </c>
      <c r="Q14" s="24">
        <v>1435105</v>
      </c>
      <c r="R14" s="25">
        <v>0.6471176288098236</v>
      </c>
      <c r="S14" s="44" t="s">
        <v>30</v>
      </c>
      <c r="T14" s="19" t="s">
        <v>82</v>
      </c>
      <c r="U14" s="22" t="s">
        <v>51</v>
      </c>
      <c r="V14" s="28" t="s">
        <v>56</v>
      </c>
      <c r="W14" s="47">
        <v>13.231249999999999</v>
      </c>
      <c r="X14" s="45" t="e">
        <f>+VLOOKUP(K14,REFERENCIAS!$C:$D,2,0)*VLOOKUP($K$2,PONDERADORES!A:P,IF($F14=REFERENCIAS!$C$24,10,7),0)+VLOOKUP(L14,REFERENCIAS!$C:$D,2,0)*VLOOKUP($L$2,PONDERADORES!A:P,IF($F14=REFERENCIAS!$C$24,10,7),0)+VLOOKUP(F14,REFERENCIAS!$C:$D,2,0)*VLOOKUP($F$2,PONDERADORES!A:P,IF($F14=REFERENCIAS!$C$24,10,7),0)+VLOOKUP(IF(J14&lt;=0.2,0.2,IF(AND(J14&gt;0.2,J14&lt;=0.4),0.4,IF(AND(J14&gt;0.4,J14&lt;=0.6),0.6,IF(AND(J14&gt;0.6,J14&lt;=0.8),0.8,IF(AND(J14&gt;0.8,J14&lt;=1),1))))),REFERENCIAS!$C:$D,2,0)*VLOOKUP($J$2,PONDERADORES!A:P,IF($F14=REFERENCIAS!$C$24,10,7),0)</f>
        <v>#N/A</v>
      </c>
      <c r="Y14" s="45">
        <f>+VLOOKUP(M14,REFERENCIAS!$C:$D,2,0)*VLOOKUP($M$2,PONDERADORES!$A$7:$G$9,7,0)+VLOOKUP(N14,REFERENCIAS!$C:$D,2,0)*VLOOKUP($N$2,PONDERADORES!$A$7:$G$9,7,0)+VLOOKUP(O14,REFERENCIAS!$C:$D,2,0)*VLOOKUP($O$2,PONDERADORES!$A$7:$G$9,7,0)</f>
        <v>0.2</v>
      </c>
      <c r="Z14" s="46">
        <f>+VLOOKUP(IF(R14&lt;0.1,0,IF(AND(R14&gt;=0.1,R14&lt;0.2),0.1,IF(AND(R14&gt;=0.2,R14&lt;0.3),0.2,IF(R14&gt;0.3,0.3,)))),REFERENCIAS!$E:$F,2,0)*VLOOKUP($R$2,PONDERADORES!$A$11:$G$11,7,0)</f>
        <v>15</v>
      </c>
      <c r="AA14" s="45">
        <f>+VLOOKUP(S14,'REFERENCIAS RIESGO'!$C:$D,2,0)*VLOOKUP($S$2,PONDERADORES!A:P,IF($T14='REFERENCIAS RIESGO'!$C$36,13,7),0)+VLOOKUP(U14,'REFERENCIAS RIESGO'!$C:$D,2,0)*VLOOKUP($U$2,PONDERADORES!A:P,IF($T14='REFERENCIAS RIESGO'!$C$36,13,7),0)+VLOOKUP(V14,'REFERENCIAS RIESGO'!$C:$D,2,0)*VLOOKUP($V$2,PONDERADORES!A:P,IF($T14='REFERENCIAS RIESGO'!$C$36,13,7),0)+W14*VLOOKUP($W$2,PONDERADORES!A:P,IF($T14='REFERENCIAS RIESGO'!$C$36,13,7),0)+VLOOKUP(T14,'REFERENCIAS RIESGO'!$C:$D,2,0)*VLOOKUP($T$2,PONDERADORES!A:P,IF($T14='REFERENCIAS RIESGO'!$C$36,13,7),0)</f>
        <v>11.480812499999999</v>
      </c>
      <c r="AB14" s="56" t="e">
        <f t="shared" si="1"/>
        <v>#N/A</v>
      </c>
      <c r="AC14" s="23" t="e">
        <f>IF(AB14&gt;[2]REFERENCIAS!$C$62,[2]REFERENCIAS!$B$62,IF(AND(AB14&gt;=[2]REFERENCIAS!$C$63,AB14&lt;[2]REFERENCIAS!$D$63),[2]REFERENCIAS!$B$63,IF(AND(AB14&gt;[2]REFERENCIAS!$C$64,AB14&lt;=[2]REFERENCIAS!$D$64),[2]REFERENCIAS!$B$64,IF(AND(AB14&gt;=[2]REFERENCIAS!$C$65,AB14&lt;[2]REFERENCIAS!$D$65),[2]REFERENCIAS!$B$65, "Revisar"))))</f>
        <v>#N/A</v>
      </c>
      <c r="AD14" s="23"/>
      <c r="AJ14" s="20"/>
      <c r="AK14" s="20"/>
    </row>
    <row r="15" spans="1:42" s="18" customFormat="1" ht="30" x14ac:dyDescent="0.25">
      <c r="A15" s="51" t="s">
        <v>198</v>
      </c>
      <c r="B15" s="52" t="s">
        <v>199</v>
      </c>
      <c r="C15" s="51" t="s">
        <v>200</v>
      </c>
      <c r="D15" s="53">
        <v>21439799</v>
      </c>
      <c r="E15" s="19" t="s">
        <v>190</v>
      </c>
      <c r="F15" s="19" t="s">
        <v>46</v>
      </c>
      <c r="G15" s="9">
        <v>8</v>
      </c>
      <c r="H15" s="54">
        <v>42742</v>
      </c>
      <c r="I15" s="49">
        <v>5</v>
      </c>
      <c r="J15" s="22">
        <v>0.625</v>
      </c>
      <c r="K15" s="19" t="s">
        <v>115</v>
      </c>
      <c r="L15" s="19" t="s">
        <v>33</v>
      </c>
      <c r="M15" s="19" t="s">
        <v>34</v>
      </c>
      <c r="N15" s="19" t="s">
        <v>42</v>
      </c>
      <c r="O15" s="19" t="s">
        <v>42</v>
      </c>
      <c r="P15" s="55">
        <v>7880000</v>
      </c>
      <c r="Q15" s="24">
        <v>2409711</v>
      </c>
      <c r="R15" s="25">
        <v>0.30580088832487312</v>
      </c>
      <c r="S15" s="44" t="s">
        <v>37</v>
      </c>
      <c r="T15" s="19" t="s">
        <v>82</v>
      </c>
      <c r="U15" s="22" t="s">
        <v>55</v>
      </c>
      <c r="V15" s="28" t="s">
        <v>45</v>
      </c>
      <c r="W15" s="47">
        <v>66.887500000000003</v>
      </c>
      <c r="X15" s="45" t="e">
        <f>+VLOOKUP(K15,REFERENCIAS!$C:$D,2,0)*VLOOKUP($K$2,PONDERADORES!A:P,IF($F15=REFERENCIAS!$C$24,10,7),0)+VLOOKUP(L15,REFERENCIAS!$C:$D,2,0)*VLOOKUP($L$2,PONDERADORES!A:P,IF($F15=REFERENCIAS!$C$24,10,7),0)+VLOOKUP(F15,REFERENCIAS!$C:$D,2,0)*VLOOKUP($F$2,PONDERADORES!A:P,IF($F15=REFERENCIAS!$C$24,10,7),0)+VLOOKUP(IF(J15&lt;=0.2,0.2,IF(AND(J15&gt;0.2,J15&lt;=0.4),0.4,IF(AND(J15&gt;0.4,J15&lt;=0.6),0.6,IF(AND(J15&gt;0.6,J15&lt;=0.8),0.8,IF(AND(J15&gt;0.8,J15&lt;=1),1))))),REFERENCIAS!$C:$D,2,0)*VLOOKUP($J$2,PONDERADORES!A:P,IF($F15=REFERENCIAS!$C$24,10,7),0)</f>
        <v>#N/A</v>
      </c>
      <c r="Y15" s="45">
        <f>+VLOOKUP(M15,REFERENCIAS!$C:$D,2,0)*VLOOKUP($M$2,PONDERADORES!$A$7:$G$9,7,0)+VLOOKUP(N15,REFERENCIAS!$C:$D,2,0)*VLOOKUP($N$2,PONDERADORES!$A$7:$G$9,7,0)+VLOOKUP(O15,REFERENCIAS!$C:$D,2,0)*VLOOKUP($O$2,PONDERADORES!$A$7:$G$9,7,0)</f>
        <v>14.654000000000002</v>
      </c>
      <c r="Z15" s="46">
        <f>+VLOOKUP(IF(R15&lt;0.1,0,IF(AND(R15&gt;=0.1,R15&lt;0.2),0.1,IF(AND(R15&gt;=0.2,R15&lt;0.3),0.2,IF(R15&gt;0.3,0.3,)))),REFERENCIAS!$E:$F,2,0)*VLOOKUP($R$2,PONDERADORES!$A$11:$G$11,7,0)</f>
        <v>15</v>
      </c>
      <c r="AA15" s="45">
        <f>+VLOOKUP(S15,'REFERENCIAS RIESGO'!$C:$D,2,0)*VLOOKUP($S$2,PONDERADORES!A:P,IF($T15='REFERENCIAS RIESGO'!$C$36,13,7),0)+VLOOKUP(U15,'REFERENCIAS RIESGO'!$C:$D,2,0)*VLOOKUP($U$2,PONDERADORES!A:P,IF($T15='REFERENCIAS RIESGO'!$C$36,13,7),0)+VLOOKUP(V15,'REFERENCIAS RIESGO'!$C:$D,2,0)*VLOOKUP($V$2,PONDERADORES!A:P,IF($T15='REFERENCIAS RIESGO'!$C$36,13,7),0)+W15*VLOOKUP($W$2,PONDERADORES!A:P,IF($T15='REFERENCIAS RIESGO'!$C$36,13,7),0)+VLOOKUP(T15,'REFERENCIAS RIESGO'!$C:$D,2,0)*VLOOKUP($T$2,PONDERADORES!A:P,IF($T15='REFERENCIAS RIESGO'!$C$36,13,7),0)</f>
        <v>25.579875000000001</v>
      </c>
      <c r="AB15" s="56" t="e">
        <f t="shared" si="1"/>
        <v>#N/A</v>
      </c>
      <c r="AC15" s="23" t="e">
        <f>IF(AB15&gt;[2]REFERENCIAS!$C$62,[2]REFERENCIAS!$B$62,IF(AND(AB15&gt;=[2]REFERENCIAS!$C$63,AB15&lt;[2]REFERENCIAS!$D$63),[2]REFERENCIAS!$B$63,IF(AND(AB15&gt;[2]REFERENCIAS!$C$64,AB15&lt;=[2]REFERENCIAS!$D$64),[2]REFERENCIAS!$B$64,IF(AND(AB15&gt;=[2]REFERENCIAS!$C$65,AB15&lt;[2]REFERENCIAS!$D$65),[2]REFERENCIAS!$B$65, "Revisar"))))</f>
        <v>#N/A</v>
      </c>
      <c r="AD15" s="23"/>
      <c r="AJ15" s="20"/>
      <c r="AK15" s="20"/>
    </row>
    <row r="16" spans="1:42" s="18" customFormat="1" ht="31.5" x14ac:dyDescent="0.25">
      <c r="A16" s="51" t="s">
        <v>238</v>
      </c>
      <c r="B16" s="52" t="s">
        <v>212</v>
      </c>
      <c r="C16" s="51" t="s">
        <v>243</v>
      </c>
      <c r="D16" s="53">
        <v>33601</v>
      </c>
      <c r="E16" s="19" t="s">
        <v>188</v>
      </c>
      <c r="F16" s="19" t="s">
        <v>46</v>
      </c>
      <c r="G16" s="9">
        <v>10</v>
      </c>
      <c r="H16" s="54">
        <v>40669</v>
      </c>
      <c r="I16" s="49">
        <v>11</v>
      </c>
      <c r="J16" s="22">
        <v>1</v>
      </c>
      <c r="K16" s="19" t="s">
        <v>115</v>
      </c>
      <c r="L16" s="19" t="s">
        <v>33</v>
      </c>
      <c r="M16" s="19" t="s">
        <v>41</v>
      </c>
      <c r="N16" s="19" t="s">
        <v>42</v>
      </c>
      <c r="O16" s="19" t="s">
        <v>42</v>
      </c>
      <c r="P16" s="55">
        <v>17613000</v>
      </c>
      <c r="Q16" s="24">
        <v>15540093</v>
      </c>
      <c r="R16" s="25">
        <v>0.88230812468063358</v>
      </c>
      <c r="S16" s="44" t="s">
        <v>37</v>
      </c>
      <c r="T16" s="19" t="s">
        <v>38</v>
      </c>
      <c r="U16" s="22" t="s">
        <v>51</v>
      </c>
      <c r="V16" s="28" t="s">
        <v>56</v>
      </c>
      <c r="W16" s="47">
        <v>94.543750000000003</v>
      </c>
      <c r="X16" s="45" t="e">
        <f>+VLOOKUP(K16,REFERENCIAS!$C:$D,2,0)*VLOOKUP($K$2,PONDERADORES!A:P,IF($F16=REFERENCIAS!$C$24,10,7),0)+VLOOKUP(L16,REFERENCIAS!$C:$D,2,0)*VLOOKUP($L$2,PONDERADORES!A:P,IF($F16=REFERENCIAS!$C$24,10,7),0)+VLOOKUP(F16,REFERENCIAS!$C:$D,2,0)*VLOOKUP($F$2,PONDERADORES!A:P,IF($F16=REFERENCIAS!$C$24,10,7),0)+VLOOKUP(IF(J16&lt;=0.2,0.2,IF(AND(J16&gt;0.2,J16&lt;=0.4),0.4,IF(AND(J16&gt;0.4,J16&lt;=0.6),0.6,IF(AND(J16&gt;0.6,J16&lt;=0.8),0.8,IF(AND(J16&gt;0.8,J16&lt;=1),1))))),REFERENCIAS!$C:$D,2,0)*VLOOKUP($J$2,PONDERADORES!A:P,IF($F16=REFERENCIAS!$C$24,10,7),0)</f>
        <v>#N/A</v>
      </c>
      <c r="Y16" s="45">
        <f>+VLOOKUP(M16,REFERENCIAS!$C:$D,2,0)*VLOOKUP($M$2,PONDERADORES!$A$7:$G$9,7,0)+VLOOKUP(N16,REFERENCIAS!$C:$D,2,0)*VLOOKUP($N$2,PONDERADORES!$A$7:$G$9,7,0)+VLOOKUP(O16,REFERENCIAS!$C:$D,2,0)*VLOOKUP($O$2,PONDERADORES!$A$7:$G$9,7,0)</f>
        <v>17.300000000000004</v>
      </c>
      <c r="Z16" s="46">
        <f>+VLOOKUP(IF(R16&lt;0.1,0,IF(AND(R16&gt;=0.1,R16&lt;0.2),0.1,IF(AND(R16&gt;=0.2,R16&lt;0.3),0.2,IF(R16&gt;0.3,0.3,)))),REFERENCIAS!$E:$F,2,0)*VLOOKUP($R$2,PONDERADORES!$A$11:$G$11,7,0)</f>
        <v>15</v>
      </c>
      <c r="AA16" s="45">
        <f>+VLOOKUP(S16,'REFERENCIAS RIESGO'!$C:$D,2,0)*VLOOKUP($S$2,PONDERADORES!A:P,IF($T16='REFERENCIAS RIESGO'!$C$36,13,7),0)+VLOOKUP(U16,'REFERENCIAS RIESGO'!$C:$D,2,0)*VLOOKUP($U$2,PONDERADORES!A:P,IF($T16='REFERENCIAS RIESGO'!$C$36,13,7),0)+VLOOKUP(V16,'REFERENCIAS RIESGO'!$C:$D,2,0)*VLOOKUP($V$2,PONDERADORES!A:P,IF($T16='REFERENCIAS RIESGO'!$C$36,13,7),0)+W16*VLOOKUP($W$2,PONDERADORES!A:P,IF($T16='REFERENCIAS RIESGO'!$C$36,13,7),0)+VLOOKUP(T16,'REFERENCIAS RIESGO'!$C:$D,2,0)*VLOOKUP($T$2,PONDERADORES!A:P,IF($T16='REFERENCIAS RIESGO'!$C$36,13,7),0)</f>
        <v>17.328937499999999</v>
      </c>
      <c r="AB16" s="56" t="e">
        <f t="shared" si="1"/>
        <v>#N/A</v>
      </c>
      <c r="AC16" s="23" t="e">
        <f>IF(AB16&gt;[2]REFERENCIAS!$C$62,[2]REFERENCIAS!$B$62,IF(AND(AB16&gt;=[2]REFERENCIAS!$C$63,AB16&lt;[2]REFERENCIAS!$D$63),[2]REFERENCIAS!$B$63,IF(AND(AB16&gt;[2]REFERENCIAS!$C$64,AB16&lt;=[2]REFERENCIAS!$D$64),[2]REFERENCIAS!$B$64,IF(AND(AB16&gt;=[2]REFERENCIAS!$C$65,AB16&lt;[2]REFERENCIAS!$D$65),[2]REFERENCIAS!$B$65, "Revisar"))))</f>
        <v>#N/A</v>
      </c>
      <c r="AD16" s="23"/>
      <c r="AJ16" s="20"/>
      <c r="AK16" s="20"/>
    </row>
    <row r="17" spans="1:29" ht="17.25" x14ac:dyDescent="0.25">
      <c r="A17" s="51"/>
      <c r="B17" s="52"/>
      <c r="C17" s="51"/>
      <c r="D17" s="53"/>
      <c r="E17" s="19"/>
      <c r="F17" s="19"/>
      <c r="G17" s="9"/>
      <c r="H17" s="54"/>
      <c r="I17" s="49"/>
      <c r="J17" s="22"/>
      <c r="K17" s="19"/>
      <c r="L17" s="19"/>
      <c r="M17" s="19"/>
      <c r="N17" s="19"/>
      <c r="O17" s="19"/>
      <c r="P17" s="55"/>
      <c r="Q17" s="24"/>
      <c r="R17" s="25"/>
      <c r="S17" s="44"/>
      <c r="T17" s="19"/>
      <c r="U17" s="22"/>
      <c r="V17" s="59"/>
      <c r="W17" s="47"/>
      <c r="X17" s="45"/>
      <c r="Y17" s="45"/>
      <c r="Z17" s="46"/>
      <c r="AA17" s="45"/>
      <c r="AB17" s="56"/>
      <c r="AC17" s="23"/>
    </row>
  </sheetData>
  <sheetProtection algorithmName="SHA-512" hashValue="wOx8k/6hiub158R2wVlFyk+OEMUjE8jzlHblFtdM9LH7Wv2raDJTr+Aqp5cbC9aEgb1ljmJvJ6pJLDSGudxFNw==" saltValue="bydQcw7yQ6tSCpgD9sJQKw==" spinCount="100000" sheet="1" objects="1" scenarios="1" selectLockedCells="1" selectUnlockedCells="1"/>
  <mergeCells count="14">
    <mergeCell ref="A1:A2"/>
    <mergeCell ref="B1:B2"/>
    <mergeCell ref="C1:C2"/>
    <mergeCell ref="D1:D2"/>
    <mergeCell ref="Y1:Y2"/>
    <mergeCell ref="Z1:Z2"/>
    <mergeCell ref="AA1:AA2"/>
    <mergeCell ref="AB1:AD1"/>
    <mergeCell ref="E1:E2"/>
    <mergeCell ref="F1:L1"/>
    <mergeCell ref="M1:O1"/>
    <mergeCell ref="P1:R1"/>
    <mergeCell ref="S1:W1"/>
    <mergeCell ref="X1:X2"/>
  </mergeCells>
  <conditionalFormatting sqref="AB8:AB12 AB17">
    <cfRule type="beginsWith" dxfId="205" priority="369" operator="beginsWith" text="Tecnolo">
      <formula>LEFT(AB8,LEN("Tecnolo"))="Tecnolo"</formula>
    </cfRule>
    <cfRule type="beginsWith" dxfId="204" priority="370" operator="beginsWith" text="Evaluar">
      <formula>LEFT(AB8,LEN("Evaluar"))="Evaluar"</formula>
    </cfRule>
    <cfRule type="beginsWith" dxfId="203" priority="371" operator="beginsWith" text="Renovac">
      <formula>LEFT(AB8,LEN("Renovac"))="Renovac"</formula>
    </cfRule>
    <cfRule type="beginsWith" dxfId="202" priority="372" operator="beginsWith" text="Reposic">
      <formula>LEFT(AB8,LEN("Reposic"))="Reposic"</formula>
    </cfRule>
  </conditionalFormatting>
  <conditionalFormatting sqref="D17">
    <cfRule type="duplicateValues" dxfId="201" priority="191"/>
  </conditionalFormatting>
  <conditionalFormatting sqref="D17">
    <cfRule type="duplicateValues" dxfId="200" priority="192"/>
    <cfRule type="duplicateValues" dxfId="199" priority="193"/>
    <cfRule type="duplicateValues" dxfId="198" priority="194"/>
  </conditionalFormatting>
  <conditionalFormatting sqref="D17">
    <cfRule type="duplicateValues" dxfId="197" priority="195"/>
  </conditionalFormatting>
  <conditionalFormatting sqref="AC17">
    <cfRule type="beginsWith" dxfId="196" priority="183" operator="beginsWith" text="Tecnolo">
      <formula>LEFT(AC17,LEN("Tecnolo"))="Tecnolo"</formula>
    </cfRule>
    <cfRule type="beginsWith" dxfId="195" priority="184" operator="beginsWith" text="Evaluar">
      <formula>LEFT(AC17,LEN("Evaluar"))="Evaluar"</formula>
    </cfRule>
    <cfRule type="beginsWith" dxfId="194" priority="185" operator="beginsWith" text="Renovac">
      <formula>LEFT(AC17,LEN("Renovac"))="Renovac"</formula>
    </cfRule>
    <cfRule type="beginsWith" dxfId="193" priority="186" operator="beginsWith" text="Reposic">
      <formula>LEFT(AC17,LEN("Reposic"))="Reposic"</formula>
    </cfRule>
  </conditionalFormatting>
  <conditionalFormatting sqref="D8">
    <cfRule type="duplicateValues" dxfId="192" priority="178"/>
  </conditionalFormatting>
  <conditionalFormatting sqref="D8">
    <cfRule type="duplicateValues" dxfId="191" priority="179"/>
    <cfRule type="duplicateValues" dxfId="190" priority="180"/>
    <cfRule type="duplicateValues" dxfId="189" priority="181"/>
  </conditionalFormatting>
  <conditionalFormatting sqref="D8">
    <cfRule type="duplicateValues" dxfId="188" priority="182"/>
  </conditionalFormatting>
  <conditionalFormatting sqref="AB8">
    <cfRule type="beginsWith" dxfId="187" priority="174" operator="beginsWith" text="Tecnolo">
      <formula>LEFT(AB8,LEN("Tecnolo"))="Tecnolo"</formula>
    </cfRule>
    <cfRule type="beginsWith" dxfId="186" priority="175" operator="beginsWith" text="Evaluar">
      <formula>LEFT(AB8,LEN("Evaluar"))="Evaluar"</formula>
    </cfRule>
    <cfRule type="beginsWith" dxfId="185" priority="176" operator="beginsWith" text="Renovac">
      <formula>LEFT(AB8,LEN("Renovac"))="Renovac"</formula>
    </cfRule>
    <cfRule type="beginsWith" dxfId="184" priority="177" operator="beginsWith" text="Reposic">
      <formula>LEFT(AB8,LEN("Reposic"))="Reposic"</formula>
    </cfRule>
  </conditionalFormatting>
  <conditionalFormatting sqref="AC8">
    <cfRule type="beginsWith" dxfId="183" priority="170" operator="beginsWith" text="Tecnolo">
      <formula>LEFT(AC8,LEN("Tecnolo"))="Tecnolo"</formula>
    </cfRule>
    <cfRule type="beginsWith" dxfId="182" priority="171" operator="beginsWith" text="Evaluar">
      <formula>LEFT(AC8,LEN("Evaluar"))="Evaluar"</formula>
    </cfRule>
    <cfRule type="beginsWith" dxfId="181" priority="172" operator="beginsWith" text="Renovac">
      <formula>LEFT(AC8,LEN("Renovac"))="Renovac"</formula>
    </cfRule>
    <cfRule type="beginsWith" dxfId="180" priority="173" operator="beginsWith" text="Reposic">
      <formula>LEFT(AC8,LEN("Reposic"))="Reposic"</formula>
    </cfRule>
  </conditionalFormatting>
  <conditionalFormatting sqref="D9">
    <cfRule type="duplicateValues" dxfId="179" priority="165"/>
  </conditionalFormatting>
  <conditionalFormatting sqref="D9">
    <cfRule type="duplicateValues" dxfId="178" priority="166"/>
    <cfRule type="duplicateValues" dxfId="177" priority="167"/>
    <cfRule type="duplicateValues" dxfId="176" priority="168"/>
  </conditionalFormatting>
  <conditionalFormatting sqref="D9">
    <cfRule type="duplicateValues" dxfId="175" priority="169"/>
  </conditionalFormatting>
  <conditionalFormatting sqref="AB9">
    <cfRule type="beginsWith" dxfId="174" priority="161" operator="beginsWith" text="Tecnolo">
      <formula>LEFT(AB9,LEN("Tecnolo"))="Tecnolo"</formula>
    </cfRule>
    <cfRule type="beginsWith" dxfId="173" priority="162" operator="beginsWith" text="Evaluar">
      <formula>LEFT(AB9,LEN("Evaluar"))="Evaluar"</formula>
    </cfRule>
    <cfRule type="beginsWith" dxfId="172" priority="163" operator="beginsWith" text="Renovac">
      <formula>LEFT(AB9,LEN("Renovac"))="Renovac"</formula>
    </cfRule>
    <cfRule type="beginsWith" dxfId="171" priority="164" operator="beginsWith" text="Reposic">
      <formula>LEFT(AB9,LEN("Reposic"))="Reposic"</formula>
    </cfRule>
  </conditionalFormatting>
  <conditionalFormatting sqref="AC9">
    <cfRule type="beginsWith" dxfId="170" priority="157" operator="beginsWith" text="Tecnolo">
      <formula>LEFT(AC9,LEN("Tecnolo"))="Tecnolo"</formula>
    </cfRule>
    <cfRule type="beginsWith" dxfId="169" priority="158" operator="beginsWith" text="Evaluar">
      <formula>LEFT(AC9,LEN("Evaluar"))="Evaluar"</formula>
    </cfRule>
    <cfRule type="beginsWith" dxfId="168" priority="159" operator="beginsWith" text="Renovac">
      <formula>LEFT(AC9,LEN("Renovac"))="Renovac"</formula>
    </cfRule>
    <cfRule type="beginsWith" dxfId="167" priority="160" operator="beginsWith" text="Reposic">
      <formula>LEFT(AC9,LEN("Reposic"))="Reposic"</formula>
    </cfRule>
  </conditionalFormatting>
  <conditionalFormatting sqref="D10">
    <cfRule type="duplicateValues" dxfId="166" priority="152"/>
  </conditionalFormatting>
  <conditionalFormatting sqref="D10">
    <cfRule type="duplicateValues" dxfId="165" priority="153"/>
    <cfRule type="duplicateValues" dxfId="164" priority="154"/>
    <cfRule type="duplicateValues" dxfId="163" priority="155"/>
  </conditionalFormatting>
  <conditionalFormatting sqref="D10">
    <cfRule type="duplicateValues" dxfId="162" priority="156"/>
  </conditionalFormatting>
  <conditionalFormatting sqref="AB10">
    <cfRule type="beginsWith" dxfId="161" priority="148" operator="beginsWith" text="Tecnolo">
      <formula>LEFT(AB10,LEN("Tecnolo"))="Tecnolo"</formula>
    </cfRule>
    <cfRule type="beginsWith" dxfId="160" priority="149" operator="beginsWith" text="Evaluar">
      <formula>LEFT(AB10,LEN("Evaluar"))="Evaluar"</formula>
    </cfRule>
    <cfRule type="beginsWith" dxfId="159" priority="150" operator="beginsWith" text="Renovac">
      <formula>LEFT(AB10,LEN("Renovac"))="Renovac"</formula>
    </cfRule>
    <cfRule type="beginsWith" dxfId="158" priority="151" operator="beginsWith" text="Reposic">
      <formula>LEFT(AB10,LEN("Reposic"))="Reposic"</formula>
    </cfRule>
  </conditionalFormatting>
  <conditionalFormatting sqref="AC10">
    <cfRule type="beginsWith" dxfId="157" priority="144" operator="beginsWith" text="Tecnolo">
      <formula>LEFT(AC10,LEN("Tecnolo"))="Tecnolo"</formula>
    </cfRule>
    <cfRule type="beginsWith" dxfId="156" priority="145" operator="beginsWith" text="Evaluar">
      <formula>LEFT(AC10,LEN("Evaluar"))="Evaluar"</formula>
    </cfRule>
    <cfRule type="beginsWith" dxfId="155" priority="146" operator="beginsWith" text="Renovac">
      <formula>LEFT(AC10,LEN("Renovac"))="Renovac"</formula>
    </cfRule>
    <cfRule type="beginsWith" dxfId="154" priority="147" operator="beginsWith" text="Reposic">
      <formula>LEFT(AC10,LEN("Reposic"))="Reposic"</formula>
    </cfRule>
  </conditionalFormatting>
  <conditionalFormatting sqref="D11">
    <cfRule type="duplicateValues" dxfId="153" priority="139"/>
  </conditionalFormatting>
  <conditionalFormatting sqref="D11">
    <cfRule type="duplicateValues" dxfId="152" priority="140"/>
    <cfRule type="duplicateValues" dxfId="151" priority="141"/>
    <cfRule type="duplicateValues" dxfId="150" priority="142"/>
  </conditionalFormatting>
  <conditionalFormatting sqref="D11">
    <cfRule type="duplicateValues" dxfId="149" priority="143"/>
  </conditionalFormatting>
  <conditionalFormatting sqref="AB11">
    <cfRule type="beginsWith" dxfId="148" priority="135" operator="beginsWith" text="Tecnolo">
      <formula>LEFT(AB11,LEN("Tecnolo"))="Tecnolo"</formula>
    </cfRule>
    <cfRule type="beginsWith" dxfId="147" priority="136" operator="beginsWith" text="Evaluar">
      <formula>LEFT(AB11,LEN("Evaluar"))="Evaluar"</formula>
    </cfRule>
    <cfRule type="beginsWith" dxfId="146" priority="137" operator="beginsWith" text="Renovac">
      <formula>LEFT(AB11,LEN("Renovac"))="Renovac"</formula>
    </cfRule>
    <cfRule type="beginsWith" dxfId="145" priority="138" operator="beginsWith" text="Reposic">
      <formula>LEFT(AB11,LEN("Reposic"))="Reposic"</formula>
    </cfRule>
  </conditionalFormatting>
  <conditionalFormatting sqref="AC11">
    <cfRule type="beginsWith" dxfId="144" priority="131" operator="beginsWith" text="Tecnolo">
      <formula>LEFT(AC11,LEN("Tecnolo"))="Tecnolo"</formula>
    </cfRule>
    <cfRule type="beginsWith" dxfId="143" priority="132" operator="beginsWith" text="Evaluar">
      <formula>LEFT(AC11,LEN("Evaluar"))="Evaluar"</formula>
    </cfRule>
    <cfRule type="beginsWith" dxfId="142" priority="133" operator="beginsWith" text="Renovac">
      <formula>LEFT(AC11,LEN("Renovac"))="Renovac"</formula>
    </cfRule>
    <cfRule type="beginsWith" dxfId="141" priority="134" operator="beginsWith" text="Reposic">
      <formula>LEFT(AC11,LEN("Reposic"))="Reposic"</formula>
    </cfRule>
  </conditionalFormatting>
  <conditionalFormatting sqref="D12">
    <cfRule type="duplicateValues" dxfId="140" priority="126"/>
  </conditionalFormatting>
  <conditionalFormatting sqref="D12">
    <cfRule type="duplicateValues" dxfId="139" priority="127"/>
    <cfRule type="duplicateValues" dxfId="138" priority="128"/>
    <cfRule type="duplicateValues" dxfId="137" priority="129"/>
  </conditionalFormatting>
  <conditionalFormatting sqref="D12">
    <cfRule type="duplicateValues" dxfId="136" priority="130"/>
  </conditionalFormatting>
  <conditionalFormatting sqref="AB12">
    <cfRule type="beginsWith" dxfId="135" priority="122" operator="beginsWith" text="Tecnolo">
      <formula>LEFT(AB12,LEN("Tecnolo"))="Tecnolo"</formula>
    </cfRule>
    <cfRule type="beginsWith" dxfId="134" priority="123" operator="beginsWith" text="Evaluar">
      <formula>LEFT(AB12,LEN("Evaluar"))="Evaluar"</formula>
    </cfRule>
    <cfRule type="beginsWith" dxfId="133" priority="124" operator="beginsWith" text="Renovac">
      <formula>LEFT(AB12,LEN("Renovac"))="Renovac"</formula>
    </cfRule>
    <cfRule type="beginsWith" dxfId="132" priority="125" operator="beginsWith" text="Reposic">
      <formula>LEFT(AB12,LEN("Reposic"))="Reposic"</formula>
    </cfRule>
  </conditionalFormatting>
  <conditionalFormatting sqref="AC12">
    <cfRule type="beginsWith" dxfId="131" priority="118" operator="beginsWith" text="Tecnolo">
      <formula>LEFT(AC12,LEN("Tecnolo"))="Tecnolo"</formula>
    </cfRule>
    <cfRule type="beginsWith" dxfId="130" priority="119" operator="beginsWith" text="Evaluar">
      <formula>LEFT(AC12,LEN("Evaluar"))="Evaluar"</formula>
    </cfRule>
    <cfRule type="beginsWith" dxfId="129" priority="120" operator="beginsWith" text="Renovac">
      <formula>LEFT(AC12,LEN("Renovac"))="Renovac"</formula>
    </cfRule>
    <cfRule type="beginsWith" dxfId="128" priority="121" operator="beginsWith" text="Reposic">
      <formula>LEFT(AC12,LEN("Reposic"))="Reposic"</formula>
    </cfRule>
  </conditionalFormatting>
  <conditionalFormatting sqref="D3">
    <cfRule type="duplicateValues" dxfId="127" priority="113"/>
  </conditionalFormatting>
  <conditionalFormatting sqref="D3">
    <cfRule type="duplicateValues" dxfId="126" priority="114"/>
    <cfRule type="duplicateValues" dxfId="125" priority="115"/>
    <cfRule type="duplicateValues" dxfId="124" priority="116"/>
  </conditionalFormatting>
  <conditionalFormatting sqref="D3">
    <cfRule type="duplicateValues" dxfId="123" priority="117"/>
  </conditionalFormatting>
  <conditionalFormatting sqref="AB3">
    <cfRule type="beginsWith" dxfId="122" priority="109" operator="beginsWith" text="Tecnolo">
      <formula>LEFT(AB3,LEN("Tecnolo"))="Tecnolo"</formula>
    </cfRule>
    <cfRule type="beginsWith" dxfId="121" priority="110" operator="beginsWith" text="Evaluar">
      <formula>LEFT(AB3,LEN("Evaluar"))="Evaluar"</formula>
    </cfRule>
    <cfRule type="beginsWith" dxfId="120" priority="111" operator="beginsWith" text="Renovac">
      <formula>LEFT(AB3,LEN("Renovac"))="Renovac"</formula>
    </cfRule>
    <cfRule type="beginsWith" dxfId="119" priority="112" operator="beginsWith" text="Reposic">
      <formula>LEFT(AB3,LEN("Reposic"))="Reposic"</formula>
    </cfRule>
  </conditionalFormatting>
  <conditionalFormatting sqref="AC3">
    <cfRule type="beginsWith" dxfId="118" priority="105" operator="beginsWith" text="Tecnolo">
      <formula>LEFT(AC3,LEN("Tecnolo"))="Tecnolo"</formula>
    </cfRule>
    <cfRule type="beginsWith" dxfId="117" priority="106" operator="beginsWith" text="Evaluar">
      <formula>LEFT(AC3,LEN("Evaluar"))="Evaluar"</formula>
    </cfRule>
    <cfRule type="beginsWith" dxfId="116" priority="107" operator="beginsWith" text="Renovac">
      <formula>LEFT(AC3,LEN("Renovac"))="Renovac"</formula>
    </cfRule>
    <cfRule type="beginsWith" dxfId="115" priority="108" operator="beginsWith" text="Reposic">
      <formula>LEFT(AC3,LEN("Reposic"))="Reposic"</formula>
    </cfRule>
  </conditionalFormatting>
  <conditionalFormatting sqref="D4">
    <cfRule type="duplicateValues" dxfId="114" priority="100"/>
  </conditionalFormatting>
  <conditionalFormatting sqref="D4">
    <cfRule type="duplicateValues" dxfId="113" priority="101"/>
    <cfRule type="duplicateValues" dxfId="112" priority="102"/>
    <cfRule type="duplicateValues" dxfId="111" priority="103"/>
  </conditionalFormatting>
  <conditionalFormatting sqref="D4">
    <cfRule type="duplicateValues" dxfId="110" priority="104"/>
  </conditionalFormatting>
  <conditionalFormatting sqref="AB4">
    <cfRule type="beginsWith" dxfId="109" priority="96" operator="beginsWith" text="Tecnolo">
      <formula>LEFT(AB4,LEN("Tecnolo"))="Tecnolo"</formula>
    </cfRule>
    <cfRule type="beginsWith" dxfId="108" priority="97" operator="beginsWith" text="Evaluar">
      <formula>LEFT(AB4,LEN("Evaluar"))="Evaluar"</formula>
    </cfRule>
    <cfRule type="beginsWith" dxfId="107" priority="98" operator="beginsWith" text="Renovac">
      <formula>LEFT(AB4,LEN("Renovac"))="Renovac"</formula>
    </cfRule>
    <cfRule type="beginsWith" dxfId="106" priority="99" operator="beginsWith" text="Reposic">
      <formula>LEFT(AB4,LEN("Reposic"))="Reposic"</formula>
    </cfRule>
  </conditionalFormatting>
  <conditionalFormatting sqref="AC4">
    <cfRule type="beginsWith" dxfId="105" priority="92" operator="beginsWith" text="Tecnolo">
      <formula>LEFT(AC4,LEN("Tecnolo"))="Tecnolo"</formula>
    </cfRule>
    <cfRule type="beginsWith" dxfId="104" priority="93" operator="beginsWith" text="Evaluar">
      <formula>LEFT(AC4,LEN("Evaluar"))="Evaluar"</formula>
    </cfRule>
    <cfRule type="beginsWith" dxfId="103" priority="94" operator="beginsWith" text="Renovac">
      <formula>LEFT(AC4,LEN("Renovac"))="Renovac"</formula>
    </cfRule>
    <cfRule type="beginsWith" dxfId="102" priority="95" operator="beginsWith" text="Reposic">
      <formula>LEFT(AC4,LEN("Reposic"))="Reposic"</formula>
    </cfRule>
  </conditionalFormatting>
  <conditionalFormatting sqref="D5">
    <cfRule type="duplicateValues" dxfId="101" priority="87"/>
  </conditionalFormatting>
  <conditionalFormatting sqref="D5">
    <cfRule type="duplicateValues" dxfId="100" priority="88"/>
    <cfRule type="duplicateValues" dxfId="99" priority="89"/>
    <cfRule type="duplicateValues" dxfId="98" priority="90"/>
  </conditionalFormatting>
  <conditionalFormatting sqref="D5">
    <cfRule type="duplicateValues" dxfId="97" priority="91"/>
  </conditionalFormatting>
  <conditionalFormatting sqref="AB5">
    <cfRule type="beginsWith" dxfId="96" priority="83" operator="beginsWith" text="Tecnolo">
      <formula>LEFT(AB5,LEN("Tecnolo"))="Tecnolo"</formula>
    </cfRule>
    <cfRule type="beginsWith" dxfId="95" priority="84" operator="beginsWith" text="Evaluar">
      <formula>LEFT(AB5,LEN("Evaluar"))="Evaluar"</formula>
    </cfRule>
    <cfRule type="beginsWith" dxfId="94" priority="85" operator="beginsWith" text="Renovac">
      <formula>LEFT(AB5,LEN("Renovac"))="Renovac"</formula>
    </cfRule>
    <cfRule type="beginsWith" dxfId="93" priority="86" operator="beginsWith" text="Reposic">
      <formula>LEFT(AB5,LEN("Reposic"))="Reposic"</formula>
    </cfRule>
  </conditionalFormatting>
  <conditionalFormatting sqref="AC5">
    <cfRule type="beginsWith" dxfId="92" priority="79" operator="beginsWith" text="Tecnolo">
      <formula>LEFT(AC5,LEN("Tecnolo"))="Tecnolo"</formula>
    </cfRule>
    <cfRule type="beginsWith" dxfId="91" priority="80" operator="beginsWith" text="Evaluar">
      <formula>LEFT(AC5,LEN("Evaluar"))="Evaluar"</formula>
    </cfRule>
    <cfRule type="beginsWith" dxfId="90" priority="81" operator="beginsWith" text="Renovac">
      <formula>LEFT(AC5,LEN("Renovac"))="Renovac"</formula>
    </cfRule>
    <cfRule type="beginsWith" dxfId="89" priority="82" operator="beginsWith" text="Reposic">
      <formula>LEFT(AC5,LEN("Reposic"))="Reposic"</formula>
    </cfRule>
  </conditionalFormatting>
  <conditionalFormatting sqref="D6">
    <cfRule type="duplicateValues" dxfId="88" priority="74"/>
  </conditionalFormatting>
  <conditionalFormatting sqref="D6">
    <cfRule type="duplicateValues" dxfId="87" priority="75"/>
    <cfRule type="duplicateValues" dxfId="86" priority="76"/>
    <cfRule type="duplicateValues" dxfId="85" priority="77"/>
  </conditionalFormatting>
  <conditionalFormatting sqref="D6">
    <cfRule type="duplicateValues" dxfId="84" priority="78"/>
  </conditionalFormatting>
  <conditionalFormatting sqref="AB6">
    <cfRule type="beginsWith" dxfId="83" priority="70" operator="beginsWith" text="Tecnolo">
      <formula>LEFT(AB6,LEN("Tecnolo"))="Tecnolo"</formula>
    </cfRule>
    <cfRule type="beginsWith" dxfId="82" priority="71" operator="beginsWith" text="Evaluar">
      <formula>LEFT(AB6,LEN("Evaluar"))="Evaluar"</formula>
    </cfRule>
    <cfRule type="beginsWith" dxfId="81" priority="72" operator="beginsWith" text="Renovac">
      <formula>LEFT(AB6,LEN("Renovac"))="Renovac"</formula>
    </cfRule>
    <cfRule type="beginsWith" dxfId="80" priority="73" operator="beginsWith" text="Reposic">
      <formula>LEFT(AB6,LEN("Reposic"))="Reposic"</formula>
    </cfRule>
  </conditionalFormatting>
  <conditionalFormatting sqref="AC6">
    <cfRule type="beginsWith" dxfId="79" priority="66" operator="beginsWith" text="Tecnolo">
      <formula>LEFT(AC6,LEN("Tecnolo"))="Tecnolo"</formula>
    </cfRule>
    <cfRule type="beginsWith" dxfId="78" priority="67" operator="beginsWith" text="Evaluar">
      <formula>LEFT(AC6,LEN("Evaluar"))="Evaluar"</formula>
    </cfRule>
    <cfRule type="beginsWith" dxfId="77" priority="68" operator="beginsWith" text="Renovac">
      <formula>LEFT(AC6,LEN("Renovac"))="Renovac"</formula>
    </cfRule>
    <cfRule type="beginsWith" dxfId="76" priority="69" operator="beginsWith" text="Reposic">
      <formula>LEFT(AC6,LEN("Reposic"))="Reposic"</formula>
    </cfRule>
  </conditionalFormatting>
  <conditionalFormatting sqref="D7">
    <cfRule type="duplicateValues" dxfId="75" priority="61"/>
  </conditionalFormatting>
  <conditionalFormatting sqref="D7">
    <cfRule type="duplicateValues" dxfId="74" priority="62"/>
    <cfRule type="duplicateValues" dxfId="73" priority="63"/>
    <cfRule type="duplicateValues" dxfId="72" priority="64"/>
  </conditionalFormatting>
  <conditionalFormatting sqref="D7">
    <cfRule type="duplicateValues" dxfId="71" priority="65"/>
  </conditionalFormatting>
  <conditionalFormatting sqref="AB7">
    <cfRule type="beginsWith" dxfId="70" priority="57" operator="beginsWith" text="Tecnolo">
      <formula>LEFT(AB7,LEN("Tecnolo"))="Tecnolo"</formula>
    </cfRule>
    <cfRule type="beginsWith" dxfId="69" priority="58" operator="beginsWith" text="Evaluar">
      <formula>LEFT(AB7,LEN("Evaluar"))="Evaluar"</formula>
    </cfRule>
    <cfRule type="beginsWith" dxfId="68" priority="59" operator="beginsWith" text="Renovac">
      <formula>LEFT(AB7,LEN("Renovac"))="Renovac"</formula>
    </cfRule>
    <cfRule type="beginsWith" dxfId="67" priority="60" operator="beginsWith" text="Reposic">
      <formula>LEFT(AB7,LEN("Reposic"))="Reposic"</formula>
    </cfRule>
  </conditionalFormatting>
  <conditionalFormatting sqref="AC7">
    <cfRule type="beginsWith" dxfId="66" priority="53" operator="beginsWith" text="Tecnolo">
      <formula>LEFT(AC7,LEN("Tecnolo"))="Tecnolo"</formula>
    </cfRule>
    <cfRule type="beginsWith" dxfId="65" priority="54" operator="beginsWith" text="Evaluar">
      <formula>LEFT(AC7,LEN("Evaluar"))="Evaluar"</formula>
    </cfRule>
    <cfRule type="beginsWith" dxfId="64" priority="55" operator="beginsWith" text="Renovac">
      <formula>LEFT(AC7,LEN("Renovac"))="Renovac"</formula>
    </cfRule>
    <cfRule type="beginsWith" dxfId="63" priority="56" operator="beginsWith" text="Reposic">
      <formula>LEFT(AC7,LEN("Reposic"))="Reposic"</formula>
    </cfRule>
  </conditionalFormatting>
  <conditionalFormatting sqref="D13">
    <cfRule type="duplicateValues" dxfId="62" priority="48"/>
  </conditionalFormatting>
  <conditionalFormatting sqref="D13">
    <cfRule type="duplicateValues" dxfId="61" priority="49"/>
    <cfRule type="duplicateValues" dxfId="60" priority="50"/>
    <cfRule type="duplicateValues" dxfId="59" priority="51"/>
  </conditionalFormatting>
  <conditionalFormatting sqref="D13">
    <cfRule type="duplicateValues" dxfId="58" priority="52"/>
  </conditionalFormatting>
  <conditionalFormatting sqref="AB13">
    <cfRule type="beginsWith" dxfId="57" priority="44" operator="beginsWith" text="Tecnolo">
      <formula>LEFT(AB13,LEN("Tecnolo"))="Tecnolo"</formula>
    </cfRule>
    <cfRule type="beginsWith" dxfId="56" priority="45" operator="beginsWith" text="Evaluar">
      <formula>LEFT(AB13,LEN("Evaluar"))="Evaluar"</formula>
    </cfRule>
    <cfRule type="beginsWith" dxfId="55" priority="46" operator="beginsWith" text="Renovac">
      <formula>LEFT(AB13,LEN("Renovac"))="Renovac"</formula>
    </cfRule>
    <cfRule type="beginsWith" dxfId="54" priority="47" operator="beginsWith" text="Reposic">
      <formula>LEFT(AB13,LEN("Reposic"))="Reposic"</formula>
    </cfRule>
  </conditionalFormatting>
  <conditionalFormatting sqref="AC13">
    <cfRule type="beginsWith" dxfId="53" priority="40" operator="beginsWith" text="Tecnolo">
      <formula>LEFT(AC13,LEN("Tecnolo"))="Tecnolo"</formula>
    </cfRule>
    <cfRule type="beginsWith" dxfId="52" priority="41" operator="beginsWith" text="Evaluar">
      <formula>LEFT(AC13,LEN("Evaluar"))="Evaluar"</formula>
    </cfRule>
    <cfRule type="beginsWith" dxfId="51" priority="42" operator="beginsWith" text="Renovac">
      <formula>LEFT(AC13,LEN("Renovac"))="Renovac"</formula>
    </cfRule>
    <cfRule type="beginsWith" dxfId="50" priority="43" operator="beginsWith" text="Reposic">
      <formula>LEFT(AC13,LEN("Reposic"))="Reposic"</formula>
    </cfRule>
  </conditionalFormatting>
  <conditionalFormatting sqref="D14">
    <cfRule type="duplicateValues" dxfId="49" priority="35"/>
  </conditionalFormatting>
  <conditionalFormatting sqref="D14">
    <cfRule type="duplicateValues" dxfId="48" priority="36"/>
    <cfRule type="duplicateValues" dxfId="47" priority="37"/>
    <cfRule type="duplicateValues" dxfId="46" priority="38"/>
  </conditionalFormatting>
  <conditionalFormatting sqref="D14">
    <cfRule type="duplicateValues" dxfId="45" priority="39"/>
  </conditionalFormatting>
  <conditionalFormatting sqref="AB14">
    <cfRule type="beginsWith" dxfId="44" priority="31" operator="beginsWith" text="Tecnolo">
      <formula>LEFT(AB14,LEN("Tecnolo"))="Tecnolo"</formula>
    </cfRule>
    <cfRule type="beginsWith" dxfId="43" priority="32" operator="beginsWith" text="Evaluar">
      <formula>LEFT(AB14,LEN("Evaluar"))="Evaluar"</formula>
    </cfRule>
    <cfRule type="beginsWith" dxfId="42" priority="33" operator="beginsWith" text="Renovac">
      <formula>LEFT(AB14,LEN("Renovac"))="Renovac"</formula>
    </cfRule>
    <cfRule type="beginsWith" dxfId="41" priority="34" operator="beginsWith" text="Reposic">
      <formula>LEFT(AB14,LEN("Reposic"))="Reposic"</formula>
    </cfRule>
  </conditionalFormatting>
  <conditionalFormatting sqref="AC14">
    <cfRule type="beginsWith" dxfId="40" priority="27" operator="beginsWith" text="Tecnolo">
      <formula>LEFT(AC14,LEN("Tecnolo"))="Tecnolo"</formula>
    </cfRule>
    <cfRule type="beginsWith" dxfId="39" priority="28" operator="beginsWith" text="Evaluar">
      <formula>LEFT(AC14,LEN("Evaluar"))="Evaluar"</formula>
    </cfRule>
    <cfRule type="beginsWith" dxfId="38" priority="29" operator="beginsWith" text="Renovac">
      <formula>LEFT(AC14,LEN("Renovac"))="Renovac"</formula>
    </cfRule>
    <cfRule type="beginsWith" dxfId="37" priority="30" operator="beginsWith" text="Reposic">
      <formula>LEFT(AC14,LEN("Reposic"))="Reposic"</formula>
    </cfRule>
  </conditionalFormatting>
  <conditionalFormatting sqref="D15">
    <cfRule type="duplicateValues" dxfId="36" priority="22"/>
  </conditionalFormatting>
  <conditionalFormatting sqref="D15">
    <cfRule type="duplicateValues" dxfId="35" priority="23"/>
    <cfRule type="duplicateValues" dxfId="34" priority="24"/>
    <cfRule type="duplicateValues" dxfId="33" priority="25"/>
  </conditionalFormatting>
  <conditionalFormatting sqref="D15">
    <cfRule type="duplicateValues" dxfId="32" priority="26"/>
  </conditionalFormatting>
  <conditionalFormatting sqref="AB15">
    <cfRule type="beginsWith" dxfId="31" priority="18" operator="beginsWith" text="Tecnolo">
      <formula>LEFT(AB15,LEN("Tecnolo"))="Tecnolo"</formula>
    </cfRule>
    <cfRule type="beginsWith" dxfId="30" priority="19" operator="beginsWith" text="Evaluar">
      <formula>LEFT(AB15,LEN("Evaluar"))="Evaluar"</formula>
    </cfRule>
    <cfRule type="beginsWith" dxfId="29" priority="20" operator="beginsWith" text="Renovac">
      <formula>LEFT(AB15,LEN("Renovac"))="Renovac"</formula>
    </cfRule>
    <cfRule type="beginsWith" dxfId="28" priority="21" operator="beginsWith" text="Reposic">
      <formula>LEFT(AB15,LEN("Reposic"))="Reposic"</formula>
    </cfRule>
  </conditionalFormatting>
  <conditionalFormatting sqref="AC15">
    <cfRule type="beginsWith" dxfId="27" priority="14" operator="beginsWith" text="Tecnolo">
      <formula>LEFT(AC15,LEN("Tecnolo"))="Tecnolo"</formula>
    </cfRule>
    <cfRule type="beginsWith" dxfId="26" priority="15" operator="beginsWith" text="Evaluar">
      <formula>LEFT(AC15,LEN("Evaluar"))="Evaluar"</formula>
    </cfRule>
    <cfRule type="beginsWith" dxfId="25" priority="16" operator="beginsWith" text="Renovac">
      <formula>LEFT(AC15,LEN("Renovac"))="Renovac"</formula>
    </cfRule>
    <cfRule type="beginsWith" dxfId="24" priority="17" operator="beginsWith" text="Reposic">
      <formula>LEFT(AC15,LEN("Reposic"))="Reposic"</formula>
    </cfRule>
  </conditionalFormatting>
  <conditionalFormatting sqref="D16">
    <cfRule type="duplicateValues" dxfId="23" priority="9"/>
  </conditionalFormatting>
  <conditionalFormatting sqref="D16">
    <cfRule type="duplicateValues" dxfId="22" priority="10"/>
    <cfRule type="duplicateValues" dxfId="21" priority="11"/>
    <cfRule type="duplicateValues" dxfId="20" priority="12"/>
  </conditionalFormatting>
  <conditionalFormatting sqref="D16">
    <cfRule type="duplicateValues" dxfId="19" priority="13"/>
  </conditionalFormatting>
  <conditionalFormatting sqref="AB16">
    <cfRule type="beginsWith" dxfId="18" priority="5" operator="beginsWith" text="Tecnolo">
      <formula>LEFT(AB16,LEN("Tecnolo"))="Tecnolo"</formula>
    </cfRule>
    <cfRule type="beginsWith" dxfId="17" priority="6" operator="beginsWith" text="Evaluar">
      <formula>LEFT(AB16,LEN("Evaluar"))="Evaluar"</formula>
    </cfRule>
    <cfRule type="beginsWith" dxfId="16" priority="7" operator="beginsWith" text="Renovac">
      <formula>LEFT(AB16,LEN("Renovac"))="Renovac"</formula>
    </cfRule>
    <cfRule type="beginsWith" dxfId="15" priority="8" operator="beginsWith" text="Reposic">
      <formula>LEFT(AB16,LEN("Reposic"))="Reposic"</formula>
    </cfRule>
  </conditionalFormatting>
  <conditionalFormatting sqref="AC16">
    <cfRule type="beginsWith" dxfId="14" priority="1" operator="beginsWith" text="Tecnolo">
      <formula>LEFT(AC16,LEN("Tecnolo"))="Tecnolo"</formula>
    </cfRule>
    <cfRule type="beginsWith" dxfId="13" priority="2" operator="beginsWith" text="Evaluar">
      <formula>LEFT(AC16,LEN("Evaluar"))="Evaluar"</formula>
    </cfRule>
    <cfRule type="beginsWith" dxfId="12" priority="3" operator="beginsWith" text="Renovac">
      <formula>LEFT(AC16,LEN("Renovac"))="Renovac"</formula>
    </cfRule>
    <cfRule type="beginsWith" dxfId="11" priority="4" operator="beginsWith" text="Reposic">
      <formula>LEFT(AC16,LEN("Reposic"))="Reposic"</formula>
    </cfRule>
  </conditionalFormatting>
  <dataValidations count="6">
    <dataValidation type="list" allowBlank="1" showInputMessage="1" showErrorMessage="1" sqref="F3:F17" xr:uid="{170F36B2-0BAD-462E-A45E-264C8DB18317}">
      <formula1>Consumible</formula1>
    </dataValidation>
    <dataValidation type="list" allowBlank="1" showInputMessage="1" showErrorMessage="1" sqref="M3:M17" xr:uid="{3B54AF7D-36C7-4C1B-93C2-BD0C971DD6B2}">
      <formula1>Operabilidad</formula1>
    </dataValidation>
    <dataValidation type="list" allowBlank="1" showInputMessage="1" showErrorMessage="1" sqref="N3:O17" xr:uid="{2EC61B74-C8D4-4F6B-9F88-2A7A93CBD7E7}">
      <formula1>Satisfaccion</formula1>
    </dataValidation>
    <dataValidation type="list" allowBlank="1" showInputMessage="1" showErrorMessage="1" sqref="L3:L17" xr:uid="{66FB8487-E3F1-4BB5-8ADE-C536687147E4}">
      <formula1>Repuestos</formula1>
    </dataValidation>
    <dataValidation type="list" allowBlank="1" showInputMessage="1" showErrorMessage="1" sqref="T3:T17" xr:uid="{A4F19BEC-4190-4336-9116-AE5B876FFAC1}">
      <formula1>Adversos</formula1>
    </dataValidation>
    <dataValidation type="list" allowBlank="1" showInputMessage="1" showErrorMessage="1" sqref="K3:K17" xr:uid="{9C4C2641-0EA8-4586-8D8F-E1ECA2C4D11B}">
      <formula1>Soporte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8427A17-4FC5-42CB-A233-275CB84233F9}">
          <x14:formula1>
            <xm:f>'REFERENCIAS RIESGO'!$C$32:$C$35</xm:f>
          </x14:formula1>
          <xm:sqref>V3:V17</xm:sqref>
        </x14:dataValidation>
        <x14:dataValidation type="list" allowBlank="1" showInputMessage="1" showErrorMessage="1" xr:uid="{87F94B1D-CFC3-432E-831B-5DF6246F616D}">
          <x14:formula1>
            <xm:f>'REFERENCIAS RIESGO'!$C$23:$C$31</xm:f>
          </x14:formula1>
          <xm:sqref>U3:U17</xm:sqref>
        </x14:dataValidation>
        <x14:dataValidation type="list" allowBlank="1" showInputMessage="1" showErrorMessage="1" xr:uid="{6845683D-442F-4781-B608-46AFE7F264AB}">
          <x14:formula1>
            <xm:f>'REFERENCIAS RIESGO'!$C$19:$C$22</xm:f>
          </x14:formula1>
          <xm:sqref>S3:T17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G32"/>
  <sheetViews>
    <sheetView zoomScaleNormal="100" workbookViewId="0">
      <selection activeCell="B10" sqref="B10:C10"/>
    </sheetView>
  </sheetViews>
  <sheetFormatPr baseColWidth="10" defaultColWidth="11.42578125" defaultRowHeight="15" x14ac:dyDescent="0.25"/>
  <cols>
    <col min="1" max="1" width="11.42578125" style="21"/>
    <col min="2" max="2" width="36.28515625" style="21" customWidth="1"/>
    <col min="3" max="3" width="14" style="21" customWidth="1"/>
    <col min="4" max="4" width="12.42578125" style="21" customWidth="1"/>
    <col min="5" max="5" width="8.7109375" style="21" customWidth="1"/>
    <col min="6" max="7" width="32.5703125" style="21" customWidth="1"/>
    <col min="8" max="16384" width="11.42578125" style="21"/>
  </cols>
  <sheetData>
    <row r="1" spans="1:7" x14ac:dyDescent="0.25">
      <c r="A1" s="300" t="s">
        <v>57</v>
      </c>
      <c r="B1" s="300"/>
      <c r="C1" s="300"/>
      <c r="D1" s="300"/>
      <c r="E1" s="300"/>
      <c r="F1" s="300"/>
      <c r="G1" s="300"/>
    </row>
    <row r="2" spans="1:7" x14ac:dyDescent="0.25">
      <c r="A2" s="300"/>
      <c r="B2" s="300"/>
      <c r="C2" s="300"/>
      <c r="D2" s="300"/>
      <c r="E2" s="300"/>
      <c r="F2" s="300"/>
      <c r="G2" s="300"/>
    </row>
    <row r="4" spans="1:7" ht="30" x14ac:dyDescent="0.25">
      <c r="A4" s="29" t="s">
        <v>58</v>
      </c>
      <c r="B4" s="301" t="s">
        <v>59</v>
      </c>
      <c r="C4" s="302"/>
      <c r="D4" s="30" t="s">
        <v>60</v>
      </c>
      <c r="E4" s="30" t="s">
        <v>61</v>
      </c>
      <c r="F4" s="30" t="s">
        <v>62</v>
      </c>
      <c r="G4" s="30" t="s">
        <v>63</v>
      </c>
    </row>
    <row r="5" spans="1:7" ht="15.75" hidden="1" x14ac:dyDescent="0.25">
      <c r="A5" s="31"/>
      <c r="B5" s="285" t="s">
        <v>64</v>
      </c>
      <c r="C5" s="286"/>
      <c r="D5" s="30"/>
      <c r="E5" s="30"/>
      <c r="F5" s="30"/>
      <c r="G5" s="30"/>
    </row>
    <row r="6" spans="1:7" ht="31.5" hidden="1" x14ac:dyDescent="0.25">
      <c r="A6" s="31"/>
      <c r="B6" s="285" t="s">
        <v>65</v>
      </c>
      <c r="C6" s="286"/>
      <c r="D6" s="30"/>
      <c r="E6" s="30"/>
      <c r="F6" s="30"/>
      <c r="G6" s="1" t="s">
        <v>66</v>
      </c>
    </row>
    <row r="7" spans="1:7" ht="94.5" x14ac:dyDescent="0.25">
      <c r="A7" s="307" t="s">
        <v>67</v>
      </c>
      <c r="B7" s="285" t="s">
        <v>68</v>
      </c>
      <c r="C7" s="286"/>
      <c r="D7" s="2" t="s">
        <v>69</v>
      </c>
      <c r="E7" s="1"/>
      <c r="F7" s="2" t="s">
        <v>70</v>
      </c>
      <c r="G7" s="1" t="s">
        <v>71</v>
      </c>
    </row>
    <row r="8" spans="1:7" ht="47.25" x14ac:dyDescent="0.25">
      <c r="A8" s="308"/>
      <c r="B8" s="285" t="s">
        <v>26</v>
      </c>
      <c r="C8" s="286"/>
      <c r="D8" s="2" t="s">
        <v>45</v>
      </c>
      <c r="E8" s="1">
        <f>VLOOKUP(D8,REFERENCIAS!C9:D12,2,FALSE)</f>
        <v>100</v>
      </c>
      <c r="F8" s="2" t="s">
        <v>72</v>
      </c>
      <c r="G8" s="1" t="s">
        <v>73</v>
      </c>
    </row>
    <row r="9" spans="1:7" ht="47.25" x14ac:dyDescent="0.25">
      <c r="A9" s="308"/>
      <c r="B9" s="285" t="s">
        <v>15</v>
      </c>
      <c r="C9" s="286"/>
      <c r="D9" s="2" t="s">
        <v>74</v>
      </c>
      <c r="E9" s="1"/>
      <c r="F9" s="2" t="s">
        <v>75</v>
      </c>
      <c r="G9" s="1" t="s">
        <v>76</v>
      </c>
    </row>
    <row r="10" spans="1:7" ht="63" x14ac:dyDescent="0.25">
      <c r="A10" s="308"/>
      <c r="B10" s="285" t="s">
        <v>16</v>
      </c>
      <c r="C10" s="286"/>
      <c r="D10" s="2" t="s">
        <v>77</v>
      </c>
      <c r="E10" s="1"/>
      <c r="F10" s="2" t="s">
        <v>78</v>
      </c>
      <c r="G10" s="1" t="s">
        <v>79</v>
      </c>
    </row>
    <row r="11" spans="1:7" ht="63" x14ac:dyDescent="0.25">
      <c r="A11" s="308"/>
      <c r="B11" s="285" t="s">
        <v>10</v>
      </c>
      <c r="C11" s="286"/>
      <c r="D11" s="2" t="s">
        <v>77</v>
      </c>
      <c r="E11" s="1"/>
      <c r="F11" s="32" t="s">
        <v>80</v>
      </c>
      <c r="G11" s="1" t="s">
        <v>81</v>
      </c>
    </row>
    <row r="12" spans="1:7" ht="47.25" x14ac:dyDescent="0.25">
      <c r="A12" s="309"/>
      <c r="B12" s="285" t="s">
        <v>24</v>
      </c>
      <c r="C12" s="286"/>
      <c r="D12" s="2" t="s">
        <v>82</v>
      </c>
      <c r="E12" s="1">
        <f>VLOOKUP(D12,'REFERENCIAS RIESGO'!C36:D38,2,FALSE)</f>
        <v>100</v>
      </c>
      <c r="F12" s="32" t="s">
        <v>83</v>
      </c>
      <c r="G12" s="1" t="s">
        <v>84</v>
      </c>
    </row>
    <row r="13" spans="1:7" ht="15.75" x14ac:dyDescent="0.25">
      <c r="A13" s="33"/>
      <c r="B13" s="8"/>
      <c r="C13" s="8"/>
      <c r="D13" s="8"/>
      <c r="E13" s="7"/>
      <c r="F13" s="34"/>
      <c r="G13" s="7"/>
    </row>
    <row r="14" spans="1:7" ht="30" x14ac:dyDescent="0.25">
      <c r="A14" s="29" t="s">
        <v>58</v>
      </c>
      <c r="B14" s="301" t="s">
        <v>59</v>
      </c>
      <c r="C14" s="302"/>
      <c r="D14" s="30" t="s">
        <v>60</v>
      </c>
      <c r="E14" s="30" t="s">
        <v>61</v>
      </c>
      <c r="F14" s="30" t="s">
        <v>62</v>
      </c>
      <c r="G14" s="30" t="s">
        <v>63</v>
      </c>
    </row>
    <row r="15" spans="1:7" ht="47.25" x14ac:dyDescent="0.25">
      <c r="A15" s="295" t="s">
        <v>85</v>
      </c>
      <c r="B15" s="303" t="s">
        <v>17</v>
      </c>
      <c r="C15" s="304"/>
      <c r="D15" s="16" t="s">
        <v>53</v>
      </c>
      <c r="E15" s="3">
        <f>VLOOKUP(D15,REFERENCIAS!C28:D30,2,FALSE)</f>
        <v>100</v>
      </c>
      <c r="F15" s="2" t="s">
        <v>86</v>
      </c>
      <c r="G15" s="3" t="s">
        <v>87</v>
      </c>
    </row>
    <row r="16" spans="1:7" ht="47.25" x14ac:dyDescent="0.25">
      <c r="A16" s="295"/>
      <c r="B16" s="285" t="s">
        <v>18</v>
      </c>
      <c r="C16" s="286"/>
      <c r="D16" s="2" t="s">
        <v>88</v>
      </c>
      <c r="E16" s="1" t="e">
        <f>VLOOKUP(D16,REFERENCIAS!C31:D33,2,FALSE)</f>
        <v>#N/A</v>
      </c>
      <c r="F16" s="2" t="s">
        <v>89</v>
      </c>
      <c r="G16" s="1" t="s">
        <v>87</v>
      </c>
    </row>
    <row r="17" spans="1:7" ht="47.25" x14ac:dyDescent="0.25">
      <c r="A17" s="295"/>
      <c r="B17" s="285" t="s">
        <v>19</v>
      </c>
      <c r="C17" s="286"/>
      <c r="D17" s="17" t="s">
        <v>90</v>
      </c>
      <c r="E17" s="1" t="e">
        <f>VLOOKUP(D17,REFERENCIAS!C34:D36,2,FALSE)</f>
        <v>#N/A</v>
      </c>
      <c r="F17" s="32" t="s">
        <v>91</v>
      </c>
      <c r="G17" s="1" t="s">
        <v>87</v>
      </c>
    </row>
    <row r="18" spans="1:7" ht="15.75" x14ac:dyDescent="0.25">
      <c r="A18" s="33"/>
      <c r="B18" s="8"/>
      <c r="C18" s="8"/>
      <c r="D18" s="35"/>
      <c r="E18" s="7"/>
      <c r="F18" s="34"/>
      <c r="G18" s="7"/>
    </row>
    <row r="19" spans="1:7" ht="30" x14ac:dyDescent="0.25">
      <c r="A19" s="29" t="s">
        <v>58</v>
      </c>
      <c r="B19" s="301" t="s">
        <v>59</v>
      </c>
      <c r="C19" s="302"/>
      <c r="D19" s="30" t="s">
        <v>60</v>
      </c>
      <c r="E19" s="30" t="s">
        <v>61</v>
      </c>
      <c r="F19" s="30" t="s">
        <v>62</v>
      </c>
      <c r="G19" s="30" t="s">
        <v>63</v>
      </c>
    </row>
    <row r="20" spans="1:7" ht="41.25" customHeight="1" x14ac:dyDescent="0.25">
      <c r="A20" s="295" t="s">
        <v>92</v>
      </c>
      <c r="B20" s="3" t="s">
        <v>20</v>
      </c>
      <c r="C20" s="36">
        <v>25000000</v>
      </c>
      <c r="D20" s="298">
        <f>ROUND(C21/C20,1)</f>
        <v>0.6</v>
      </c>
      <c r="E20" s="305">
        <f>VLOOKUP(D20,REFERENCIAS!C37:D47,2,FALSE)</f>
        <v>100</v>
      </c>
      <c r="F20" s="296" t="s">
        <v>93</v>
      </c>
      <c r="G20" s="3" t="s">
        <v>94</v>
      </c>
    </row>
    <row r="21" spans="1:7" ht="46.5" customHeight="1" x14ac:dyDescent="0.25">
      <c r="A21" s="295"/>
      <c r="B21" s="1" t="s">
        <v>21</v>
      </c>
      <c r="C21" s="37">
        <v>15200000</v>
      </c>
      <c r="D21" s="299"/>
      <c r="E21" s="306"/>
      <c r="F21" s="297"/>
      <c r="G21" s="1" t="s">
        <v>95</v>
      </c>
    </row>
    <row r="22" spans="1:7" ht="15.75" x14ac:dyDescent="0.25">
      <c r="A22" s="38"/>
      <c r="B22" s="39"/>
      <c r="C22" s="39"/>
      <c r="D22" s="40">
        <f>SUM(E7:E12)</f>
        <v>200</v>
      </c>
      <c r="E22" s="5">
        <f>+D22*45%</f>
        <v>90</v>
      </c>
      <c r="F22" s="293" t="s">
        <v>5</v>
      </c>
      <c r="G22" s="294"/>
    </row>
    <row r="23" spans="1:7" ht="15.75" x14ac:dyDescent="0.25">
      <c r="A23" s="38"/>
      <c r="B23" s="39"/>
      <c r="C23" s="39"/>
      <c r="D23" s="40" t="e">
        <f>SUM(E15:E17)</f>
        <v>#N/A</v>
      </c>
      <c r="E23" s="5" t="e">
        <f>+D23*30%</f>
        <v>#N/A</v>
      </c>
      <c r="F23" s="293" t="s">
        <v>6</v>
      </c>
      <c r="G23" s="294"/>
    </row>
    <row r="24" spans="1:7" ht="15.75" x14ac:dyDescent="0.25">
      <c r="A24" s="38"/>
      <c r="B24" s="39"/>
      <c r="C24" s="39"/>
      <c r="D24" s="40"/>
      <c r="E24" s="6">
        <f>+E20*25%</f>
        <v>25</v>
      </c>
      <c r="F24" s="288" t="s">
        <v>7</v>
      </c>
      <c r="G24" s="289"/>
    </row>
    <row r="25" spans="1:7" ht="48.75" hidden="1" customHeight="1" x14ac:dyDescent="0.25">
      <c r="A25" s="290"/>
      <c r="B25" s="291"/>
      <c r="C25" s="290"/>
      <c r="D25" s="291"/>
      <c r="E25" s="290"/>
      <c r="F25" s="292"/>
      <c r="G25" s="291"/>
    </row>
    <row r="26" spans="1:7" ht="73.5" hidden="1" customHeight="1" x14ac:dyDescent="0.25">
      <c r="A26" s="287"/>
      <c r="B26" s="287"/>
      <c r="C26" s="287"/>
      <c r="D26" s="287"/>
      <c r="E26" s="287"/>
      <c r="F26" s="287"/>
      <c r="G26" s="287"/>
    </row>
    <row r="27" spans="1:7" ht="23.25" hidden="1" x14ac:dyDescent="0.25">
      <c r="A27" s="41"/>
      <c r="B27" s="4"/>
      <c r="C27" s="4"/>
      <c r="D27" s="4"/>
      <c r="E27" s="4"/>
      <c r="G27" s="4"/>
    </row>
    <row r="28" spans="1:7" x14ac:dyDescent="0.25">
      <c r="A28" s="279" t="s">
        <v>96</v>
      </c>
      <c r="B28" s="281" t="s">
        <v>97</v>
      </c>
      <c r="C28" s="281"/>
      <c r="D28" s="42" t="s">
        <v>9</v>
      </c>
      <c r="E28" s="282" t="s">
        <v>98</v>
      </c>
      <c r="F28" s="283"/>
      <c r="G28" s="284"/>
    </row>
    <row r="29" spans="1:7" ht="15.75" customHeight="1" x14ac:dyDescent="0.25">
      <c r="A29" s="280"/>
      <c r="B29" s="12" t="s">
        <v>99</v>
      </c>
      <c r="C29" s="12"/>
      <c r="D29" s="43" t="s">
        <v>100</v>
      </c>
      <c r="E29" s="276" t="s">
        <v>101</v>
      </c>
      <c r="F29" s="277"/>
      <c r="G29" s="278"/>
    </row>
    <row r="30" spans="1:7" ht="27" customHeight="1" x14ac:dyDescent="0.25">
      <c r="A30" s="280"/>
      <c r="B30" s="13" t="s">
        <v>102</v>
      </c>
      <c r="C30" s="13"/>
      <c r="D30" s="43" t="s">
        <v>103</v>
      </c>
      <c r="E30" s="276" t="s">
        <v>104</v>
      </c>
      <c r="F30" s="277"/>
      <c r="G30" s="278"/>
    </row>
    <row r="31" spans="1:7" ht="31.5" customHeight="1" x14ac:dyDescent="0.25">
      <c r="A31" s="280"/>
      <c r="B31" s="14" t="s">
        <v>105</v>
      </c>
      <c r="C31" s="14"/>
      <c r="D31" s="43" t="s">
        <v>106</v>
      </c>
      <c r="E31" s="276" t="s">
        <v>107</v>
      </c>
      <c r="F31" s="277"/>
      <c r="G31" s="278"/>
    </row>
    <row r="32" spans="1:7" ht="15.75" customHeight="1" x14ac:dyDescent="0.25">
      <c r="A32" s="280"/>
      <c r="B32" s="15" t="s">
        <v>108</v>
      </c>
      <c r="C32" s="15"/>
      <c r="D32" s="43" t="s">
        <v>109</v>
      </c>
      <c r="E32" s="276" t="s">
        <v>110</v>
      </c>
      <c r="F32" s="277"/>
      <c r="G32" s="278"/>
    </row>
  </sheetData>
  <sheetProtection algorithmName="SHA-512" hashValue="/NnTDMlURgCGUqGsVN3e/KOPGXS5rFFsDO5guCNg05G4GZ4A4lqcTa/jROHa7pc7M6Woe4LHjO4QmHSIgPtqDw==" saltValue="hXrfQ45zU55RG3+gF2pp1Q==" spinCount="100000" sheet="1" objects="1" scenarios="1"/>
  <dataConsolidate/>
  <mergeCells count="35">
    <mergeCell ref="A1:G2"/>
    <mergeCell ref="B19:C19"/>
    <mergeCell ref="B14:C14"/>
    <mergeCell ref="B4:C4"/>
    <mergeCell ref="F22:G22"/>
    <mergeCell ref="B11:C11"/>
    <mergeCell ref="B12:C12"/>
    <mergeCell ref="B15:C15"/>
    <mergeCell ref="B16:C16"/>
    <mergeCell ref="B17:C17"/>
    <mergeCell ref="E20:E21"/>
    <mergeCell ref="A7:A12"/>
    <mergeCell ref="A15:A17"/>
    <mergeCell ref="B7:C7"/>
    <mergeCell ref="B5:C5"/>
    <mergeCell ref="B6:C6"/>
    <mergeCell ref="B8:C8"/>
    <mergeCell ref="B9:C9"/>
    <mergeCell ref="B10:C10"/>
    <mergeCell ref="A26:G26"/>
    <mergeCell ref="F24:G24"/>
    <mergeCell ref="C25:D25"/>
    <mergeCell ref="E25:G25"/>
    <mergeCell ref="A25:B25"/>
    <mergeCell ref="F23:G23"/>
    <mergeCell ref="A20:A21"/>
    <mergeCell ref="F20:F21"/>
    <mergeCell ref="D20:D21"/>
    <mergeCell ref="E30:G30"/>
    <mergeCell ref="E31:G31"/>
    <mergeCell ref="A28:A32"/>
    <mergeCell ref="B28:C28"/>
    <mergeCell ref="E28:G28"/>
    <mergeCell ref="E29:G29"/>
    <mergeCell ref="E32:G32"/>
  </mergeCells>
  <conditionalFormatting sqref="C25:D25">
    <cfRule type="cellIs" dxfId="10" priority="9" operator="greaterThan">
      <formula>289</formula>
    </cfRule>
    <cfRule type="cellIs" dxfId="9" priority="10" operator="between">
      <formula>193</formula>
      <formula>288</formula>
    </cfRule>
    <cfRule type="cellIs" dxfId="8" priority="11" operator="between">
      <formula>192</formula>
      <formula>95</formula>
    </cfRule>
    <cfRule type="cellIs" dxfId="7" priority="12" operator="lessThan">
      <formula>96</formula>
    </cfRule>
  </conditionalFormatting>
  <conditionalFormatting sqref="E25:G25">
    <cfRule type="beginsWith" dxfId="6" priority="1" operator="beginsWith" text="Tecnología">
      <formula>LEFT(E25,10)="Tecnología"</formula>
    </cfRule>
    <cfRule type="containsText" dxfId="5" priority="2" operator="containsText" text="Inmediato">
      <formula>NOT(ISERROR(SEARCH("Inmediato",E25)))</formula>
    </cfRule>
    <cfRule type="containsText" dxfId="4" priority="3" operator="containsText" text="brevedad">
      <formula>NOT(ISERROR(SEARCH("brevedad",E25)))</formula>
    </cfRule>
    <cfRule type="containsText" dxfId="3" priority="4" operator="containsText" text="Evaluar">
      <formula>NOT(ISERROR(SEARCH("Evaluar",E25)))</formula>
    </cfRule>
  </conditionalFormatting>
  <pageMargins left="0.7" right="0.7" top="0.75" bottom="0.75" header="0.3" footer="0.3"/>
  <pageSetup orientation="portrait" horizontalDpi="4294967294" verticalDpi="4294967294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9DD0A85E-14F5-4730-8401-65DAD70F10B8}">
          <x14:formula1>
            <xm:f>REFERENCIAS!#REF!</xm:f>
          </x14:formula1>
          <xm:sqref>D7</xm:sqref>
        </x14:dataValidation>
        <x14:dataValidation type="list" allowBlank="1" showInputMessage="1" showErrorMessage="1" xr:uid="{40BB2989-1801-4F38-9CB2-505C88D0C021}">
          <x14:formula1>
            <xm:f>REFERENCIAS!C28:C30</xm:f>
          </x14:formula1>
          <xm:sqref>D15</xm:sqref>
        </x14:dataValidation>
        <x14:dataValidation type="list" allowBlank="1" showInputMessage="1" showErrorMessage="1" xr:uid="{2A8BD0DF-07A0-44A8-B629-4EF80AAAD08A}">
          <x14:formula1>
            <xm:f>'REFERENCIAS RIESGO'!C36:C38</xm:f>
          </x14:formula1>
          <xm:sqref>D12</xm:sqref>
        </x14:dataValidation>
        <x14:dataValidation type="list" allowBlank="1" showInputMessage="1" showErrorMessage="1" xr:uid="{E5A4DE01-EEA6-4E27-AEFA-83EBD8520A7B}">
          <x14:formula1>
            <xm:f>REFERENCIAS!C31:C33</xm:f>
          </x14:formula1>
          <xm:sqref>D16</xm:sqref>
        </x14:dataValidation>
        <x14:dataValidation type="list" allowBlank="1" showInputMessage="1" showErrorMessage="1" xr:uid="{391C6860-827E-4979-A7FD-395486D61D42}">
          <x14:formula1>
            <xm:f>REFERENCIAS!C34:C36</xm:f>
          </x14:formula1>
          <xm:sqref>D17:D18</xm:sqref>
        </x14:dataValidation>
        <x14:dataValidation type="list" allowBlank="1" showInputMessage="1" showErrorMessage="1" xr:uid="{5A46A169-130A-4492-BE79-B11E33DC5E7E}">
          <x14:formula1>
            <xm:f>REFERENCIAS!C20:C23</xm:f>
          </x14:formula1>
          <xm:sqref>D11</xm:sqref>
        </x14:dataValidation>
        <x14:dataValidation type="list" allowBlank="1" showInputMessage="1" showErrorMessage="1" xr:uid="{D99B8156-F488-42E7-8B36-19A6DA0264EF}">
          <x14:formula1>
            <xm:f>REFERENCIAS!C9:C12</xm:f>
          </x14:formula1>
          <xm:sqref>D8</xm:sqref>
        </x14:dataValidation>
        <x14:dataValidation type="list" allowBlank="1" showInputMessage="1" showErrorMessage="1" xr:uid="{C5AB5250-5029-4CE9-9DFD-289D77D5883F}">
          <x14:formula1>
            <xm:f>REFERENCIAS!C13:C15</xm:f>
          </x14:formula1>
          <xm:sqref>D9</xm:sqref>
        </x14:dataValidation>
        <x14:dataValidation type="list" allowBlank="1" showInputMessage="1" showErrorMessage="1" xr:uid="{F9F125E8-5FF3-44F9-B9A3-CF7414E0C123}">
          <x14:formula1>
            <xm:f>REFERENCIAS!C16:C19</xm:f>
          </x14:formula1>
          <xm:sqref>D10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70"/>
  <sheetViews>
    <sheetView zoomScale="89" zoomScaleNormal="89" workbookViewId="0">
      <selection activeCell="D78" sqref="D78"/>
    </sheetView>
  </sheetViews>
  <sheetFormatPr baseColWidth="10" defaultColWidth="11.42578125" defaultRowHeight="12.75" x14ac:dyDescent="0.2"/>
  <cols>
    <col min="1" max="1" width="22.5703125" style="219" customWidth="1"/>
    <col min="2" max="2" width="43.7109375" style="219" customWidth="1"/>
    <col min="3" max="3" width="33" style="219" customWidth="1"/>
    <col min="4" max="4" width="23.28515625" style="219" customWidth="1"/>
    <col min="5" max="5" width="34.140625" style="219" bestFit="1" customWidth="1"/>
    <col min="6" max="6" width="27.42578125" style="219" customWidth="1"/>
    <col min="7" max="7" width="23.85546875" style="219" customWidth="1"/>
    <col min="8" max="8" width="11.42578125" style="219"/>
    <col min="9" max="9" width="16.5703125" style="219" customWidth="1"/>
    <col min="10" max="10" width="21.140625" style="219" customWidth="1"/>
    <col min="11" max="11" width="16.5703125" style="219" customWidth="1"/>
    <col min="12" max="12" width="15" style="219" customWidth="1"/>
    <col min="13" max="16384" width="11.42578125" style="219"/>
  </cols>
  <sheetData>
    <row r="1" spans="1:7" ht="13.5" thickBot="1" x14ac:dyDescent="0.25">
      <c r="A1" s="205" t="s">
        <v>59</v>
      </c>
      <c r="B1" s="205" t="s">
        <v>62</v>
      </c>
      <c r="C1" s="205" t="s">
        <v>111</v>
      </c>
      <c r="D1" s="205" t="s">
        <v>61</v>
      </c>
      <c r="E1" s="218"/>
      <c r="F1" s="218"/>
      <c r="G1" s="218"/>
    </row>
    <row r="2" spans="1:7" ht="13.5" thickBot="1" x14ac:dyDescent="0.25">
      <c r="A2" s="220" t="s">
        <v>112</v>
      </c>
      <c r="B2" s="221"/>
      <c r="C2" s="221"/>
      <c r="D2" s="221"/>
      <c r="E2" s="218"/>
      <c r="F2" s="218"/>
      <c r="G2" s="218"/>
    </row>
    <row r="3" spans="1:7" ht="13.5" thickBot="1" x14ac:dyDescent="0.25">
      <c r="A3" s="222" t="s">
        <v>113</v>
      </c>
      <c r="B3" s="223"/>
      <c r="C3" s="223"/>
      <c r="D3" s="223"/>
      <c r="E3" s="218"/>
      <c r="F3" s="218"/>
      <c r="G3" s="218"/>
    </row>
    <row r="4" spans="1:7" ht="17.25" customHeight="1" x14ac:dyDescent="0.2">
      <c r="A4" s="318" t="s">
        <v>406</v>
      </c>
      <c r="B4" s="318" t="s">
        <v>70</v>
      </c>
      <c r="C4" s="206">
        <v>0.2</v>
      </c>
      <c r="D4" s="207">
        <v>1</v>
      </c>
      <c r="E4" s="218"/>
      <c r="F4" s="218"/>
      <c r="G4" s="218"/>
    </row>
    <row r="5" spans="1:7" ht="15.75" customHeight="1" x14ac:dyDescent="0.2">
      <c r="A5" s="319"/>
      <c r="B5" s="319"/>
      <c r="C5" s="208">
        <v>0.4</v>
      </c>
      <c r="D5" s="209">
        <v>25</v>
      </c>
      <c r="E5" s="218"/>
      <c r="F5" s="218"/>
      <c r="G5" s="218"/>
    </row>
    <row r="6" spans="1:7" ht="15.75" customHeight="1" x14ac:dyDescent="0.2">
      <c r="A6" s="319"/>
      <c r="B6" s="319"/>
      <c r="C6" s="208">
        <v>0.6</v>
      </c>
      <c r="D6" s="209">
        <v>50</v>
      </c>
      <c r="E6" s="218"/>
      <c r="F6" s="218"/>
      <c r="G6" s="218"/>
    </row>
    <row r="7" spans="1:7" ht="15.75" customHeight="1" x14ac:dyDescent="0.2">
      <c r="A7" s="319"/>
      <c r="B7" s="319"/>
      <c r="C7" s="208">
        <v>0.8</v>
      </c>
      <c r="D7" s="209">
        <v>75</v>
      </c>
      <c r="E7" s="218"/>
      <c r="F7" s="218"/>
      <c r="G7" s="218"/>
    </row>
    <row r="8" spans="1:7" ht="15" customHeight="1" thickBot="1" x14ac:dyDescent="0.25">
      <c r="A8" s="320"/>
      <c r="B8" s="320"/>
      <c r="C8" s="210">
        <v>1</v>
      </c>
      <c r="D8" s="211">
        <v>100</v>
      </c>
      <c r="E8" s="218"/>
      <c r="F8" s="218"/>
      <c r="G8" s="218"/>
    </row>
    <row r="9" spans="1:7" x14ac:dyDescent="0.2">
      <c r="A9" s="318" t="s">
        <v>387</v>
      </c>
      <c r="B9" s="318" t="s">
        <v>72</v>
      </c>
      <c r="C9" s="207" t="s">
        <v>56</v>
      </c>
      <c r="D9" s="207">
        <v>1</v>
      </c>
      <c r="E9" s="218"/>
      <c r="F9" s="218"/>
      <c r="G9" s="218"/>
    </row>
    <row r="10" spans="1:7" x14ac:dyDescent="0.2">
      <c r="A10" s="319"/>
      <c r="B10" s="319"/>
      <c r="C10" s="209" t="s">
        <v>50</v>
      </c>
      <c r="D10" s="209">
        <v>30</v>
      </c>
      <c r="E10" s="218"/>
      <c r="F10" s="218"/>
      <c r="G10" s="218"/>
    </row>
    <row r="11" spans="1:7" x14ac:dyDescent="0.2">
      <c r="A11" s="319"/>
      <c r="B11" s="319"/>
      <c r="C11" s="209" t="s">
        <v>40</v>
      </c>
      <c r="D11" s="209">
        <v>65</v>
      </c>
      <c r="E11" s="218"/>
      <c r="F11" s="218"/>
      <c r="G11" s="218"/>
    </row>
    <row r="12" spans="1:7" ht="13.5" thickBot="1" x14ac:dyDescent="0.25">
      <c r="A12" s="320"/>
      <c r="B12" s="320"/>
      <c r="C12" s="211" t="s">
        <v>45</v>
      </c>
      <c r="D12" s="211">
        <v>100</v>
      </c>
      <c r="E12" s="218"/>
      <c r="F12" s="218"/>
      <c r="G12" s="218"/>
    </row>
    <row r="13" spans="1:7" x14ac:dyDescent="0.2">
      <c r="A13" s="318" t="s">
        <v>15</v>
      </c>
      <c r="B13" s="318" t="s">
        <v>75</v>
      </c>
      <c r="C13" s="207" t="s">
        <v>114</v>
      </c>
      <c r="D13" s="207">
        <v>1</v>
      </c>
      <c r="E13" s="218"/>
      <c r="F13" s="218"/>
      <c r="G13" s="218"/>
    </row>
    <row r="14" spans="1:7" x14ac:dyDescent="0.2">
      <c r="A14" s="319"/>
      <c r="B14" s="319"/>
      <c r="C14" s="209" t="s">
        <v>32</v>
      </c>
      <c r="D14" s="209">
        <v>50</v>
      </c>
      <c r="E14" s="218"/>
      <c r="F14" s="218"/>
      <c r="G14" s="218"/>
    </row>
    <row r="15" spans="1:7" ht="13.5" thickBot="1" x14ac:dyDescent="0.25">
      <c r="A15" s="320"/>
      <c r="B15" s="320"/>
      <c r="C15" s="211" t="s">
        <v>115</v>
      </c>
      <c r="D15" s="211">
        <v>100</v>
      </c>
      <c r="E15" s="218"/>
      <c r="F15" s="218"/>
      <c r="G15" s="218"/>
    </row>
    <row r="16" spans="1:7" x14ac:dyDescent="0.2">
      <c r="A16" s="318" t="s">
        <v>16</v>
      </c>
      <c r="B16" s="318" t="s">
        <v>78</v>
      </c>
      <c r="C16" s="207" t="s">
        <v>116</v>
      </c>
      <c r="D16" s="207">
        <v>1</v>
      </c>
      <c r="E16" s="218"/>
      <c r="F16" s="218"/>
      <c r="G16" s="218"/>
    </row>
    <row r="17" spans="1:7" x14ac:dyDescent="0.2">
      <c r="A17" s="319"/>
      <c r="B17" s="319"/>
      <c r="C17" s="209" t="s">
        <v>117</v>
      </c>
      <c r="D17" s="209">
        <v>30</v>
      </c>
      <c r="E17" s="218"/>
      <c r="F17" s="218"/>
      <c r="G17" s="218"/>
    </row>
    <row r="18" spans="1:7" x14ac:dyDescent="0.2">
      <c r="A18" s="319"/>
      <c r="B18" s="319"/>
      <c r="C18" s="209" t="s">
        <v>47</v>
      </c>
      <c r="D18" s="209">
        <v>65</v>
      </c>
      <c r="E18" s="218"/>
      <c r="F18" s="218"/>
      <c r="G18" s="218"/>
    </row>
    <row r="19" spans="1:7" ht="13.5" thickBot="1" x14ac:dyDescent="0.25">
      <c r="A19" s="320"/>
      <c r="B19" s="320"/>
      <c r="C19" s="211" t="s">
        <v>33</v>
      </c>
      <c r="D19" s="211">
        <v>100</v>
      </c>
      <c r="E19" s="218"/>
      <c r="F19" s="218"/>
      <c r="G19" s="218"/>
    </row>
    <row r="20" spans="1:7" x14ac:dyDescent="0.2">
      <c r="A20" s="318" t="s">
        <v>10</v>
      </c>
      <c r="B20" s="323" t="s">
        <v>80</v>
      </c>
      <c r="C20" s="207" t="s">
        <v>118</v>
      </c>
      <c r="D20" s="207">
        <v>1</v>
      </c>
      <c r="E20" s="218"/>
      <c r="F20" s="218"/>
      <c r="G20" s="218"/>
    </row>
    <row r="21" spans="1:7" x14ac:dyDescent="0.2">
      <c r="A21" s="319"/>
      <c r="B21" s="324"/>
      <c r="C21" s="209" t="s">
        <v>119</v>
      </c>
      <c r="D21" s="209">
        <v>30</v>
      </c>
      <c r="E21" s="218"/>
      <c r="F21" s="218"/>
      <c r="G21" s="218"/>
    </row>
    <row r="22" spans="1:7" x14ac:dyDescent="0.2">
      <c r="A22" s="319"/>
      <c r="B22" s="324"/>
      <c r="C22" s="209" t="s">
        <v>49</v>
      </c>
      <c r="D22" s="209">
        <v>65</v>
      </c>
      <c r="E22" s="218"/>
      <c r="F22" s="218"/>
      <c r="G22" s="218"/>
    </row>
    <row r="23" spans="1:7" x14ac:dyDescent="0.2">
      <c r="A23" s="319"/>
      <c r="B23" s="324"/>
      <c r="C23" s="209" t="s">
        <v>46</v>
      </c>
      <c r="D23" s="209">
        <v>100</v>
      </c>
      <c r="E23" s="218"/>
      <c r="F23" s="218"/>
      <c r="G23" s="218"/>
    </row>
    <row r="24" spans="1:7" ht="13.5" thickBot="1" x14ac:dyDescent="0.25">
      <c r="A24" s="320"/>
      <c r="B24" s="325"/>
      <c r="C24" s="211" t="s">
        <v>52</v>
      </c>
      <c r="D24" s="211">
        <v>0</v>
      </c>
      <c r="E24" s="218"/>
      <c r="F24" s="218"/>
      <c r="G24" s="218"/>
    </row>
    <row r="25" spans="1:7" hidden="1" x14ac:dyDescent="0.2">
      <c r="A25" s="224"/>
      <c r="B25" s="224"/>
      <c r="C25" s="224"/>
      <c r="D25" s="224"/>
      <c r="E25" s="218"/>
      <c r="F25" s="218"/>
      <c r="G25" s="218"/>
    </row>
    <row r="26" spans="1:7" hidden="1" x14ac:dyDescent="0.2">
      <c r="A26" s="224"/>
      <c r="B26" s="224"/>
      <c r="C26" s="224"/>
      <c r="D26" s="224"/>
      <c r="E26" s="218"/>
      <c r="F26" s="218"/>
      <c r="G26" s="218"/>
    </row>
    <row r="27" spans="1:7" ht="13.5" hidden="1" thickBot="1" x14ac:dyDescent="0.25">
      <c r="A27" s="224"/>
      <c r="B27" s="224"/>
      <c r="C27" s="224"/>
      <c r="D27" s="224"/>
      <c r="E27" s="218"/>
      <c r="F27" s="218"/>
      <c r="G27" s="218"/>
    </row>
    <row r="28" spans="1:7" ht="15" customHeight="1" x14ac:dyDescent="0.2">
      <c r="A28" s="318" t="s">
        <v>386</v>
      </c>
      <c r="B28" s="318" t="s">
        <v>86</v>
      </c>
      <c r="C28" s="207" t="s">
        <v>34</v>
      </c>
      <c r="D28" s="207">
        <v>1</v>
      </c>
      <c r="E28" s="218"/>
      <c r="F28" s="218"/>
      <c r="G28" s="218"/>
    </row>
    <row r="29" spans="1:7" ht="15" customHeight="1" x14ac:dyDescent="0.2">
      <c r="A29" s="319"/>
      <c r="B29" s="319"/>
      <c r="C29" s="209" t="s">
        <v>41</v>
      </c>
      <c r="D29" s="209">
        <v>50</v>
      </c>
      <c r="E29" s="218"/>
      <c r="F29" s="218"/>
      <c r="G29" s="218"/>
    </row>
    <row r="30" spans="1:7" ht="15" customHeight="1" thickBot="1" x14ac:dyDescent="0.25">
      <c r="A30" s="320"/>
      <c r="B30" s="320"/>
      <c r="C30" s="211" t="s">
        <v>53</v>
      </c>
      <c r="D30" s="211">
        <v>100</v>
      </c>
      <c r="E30" s="218"/>
      <c r="F30" s="218"/>
      <c r="G30" s="218"/>
    </row>
    <row r="31" spans="1:7" x14ac:dyDescent="0.2">
      <c r="A31" s="318" t="s">
        <v>18</v>
      </c>
      <c r="B31" s="318" t="s">
        <v>89</v>
      </c>
      <c r="C31" s="207" t="s">
        <v>35</v>
      </c>
      <c r="D31" s="207">
        <v>1</v>
      </c>
      <c r="E31" s="218"/>
      <c r="F31" s="218"/>
      <c r="G31" s="218"/>
    </row>
    <row r="32" spans="1:7" x14ac:dyDescent="0.2">
      <c r="A32" s="319"/>
      <c r="B32" s="319"/>
      <c r="C32" s="209" t="s">
        <v>54</v>
      </c>
      <c r="D32" s="209">
        <v>50</v>
      </c>
      <c r="E32" s="218"/>
      <c r="F32" s="218"/>
      <c r="G32" s="218"/>
    </row>
    <row r="33" spans="1:7" ht="13.5" thickBot="1" x14ac:dyDescent="0.25">
      <c r="A33" s="320"/>
      <c r="B33" s="320"/>
      <c r="C33" s="211" t="s">
        <v>42</v>
      </c>
      <c r="D33" s="211">
        <v>100</v>
      </c>
      <c r="E33" s="218"/>
      <c r="F33" s="218"/>
      <c r="G33" s="218"/>
    </row>
    <row r="34" spans="1:7" x14ac:dyDescent="0.2">
      <c r="A34" s="318" t="s">
        <v>19</v>
      </c>
      <c r="B34" s="323" t="s">
        <v>91</v>
      </c>
      <c r="C34" s="207" t="s">
        <v>48</v>
      </c>
      <c r="D34" s="207">
        <v>1</v>
      </c>
      <c r="E34" s="218"/>
      <c r="F34" s="218"/>
      <c r="G34" s="218"/>
    </row>
    <row r="35" spans="1:7" x14ac:dyDescent="0.2">
      <c r="A35" s="319"/>
      <c r="B35" s="324"/>
      <c r="C35" s="209" t="s">
        <v>36</v>
      </c>
      <c r="D35" s="209">
        <v>50</v>
      </c>
      <c r="E35" s="218"/>
      <c r="F35" s="218"/>
      <c r="G35" s="218"/>
    </row>
    <row r="36" spans="1:7" ht="13.5" thickBot="1" x14ac:dyDescent="0.25">
      <c r="A36" s="320"/>
      <c r="B36" s="325"/>
      <c r="C36" s="211" t="s">
        <v>43</v>
      </c>
      <c r="D36" s="211">
        <v>100</v>
      </c>
      <c r="E36" s="218"/>
      <c r="F36" s="218"/>
      <c r="G36" s="218"/>
    </row>
    <row r="37" spans="1:7" ht="15.75" customHeight="1" x14ac:dyDescent="0.2">
      <c r="A37" s="318" t="s">
        <v>120</v>
      </c>
      <c r="B37" s="318" t="s">
        <v>93</v>
      </c>
      <c r="C37" s="207">
        <v>0</v>
      </c>
      <c r="D37" s="207">
        <v>1</v>
      </c>
      <c r="E37" s="207">
        <v>0</v>
      </c>
      <c r="F37" s="207">
        <v>1</v>
      </c>
      <c r="G37" s="218"/>
    </row>
    <row r="38" spans="1:7" ht="15.75" customHeight="1" x14ac:dyDescent="0.2">
      <c r="A38" s="319"/>
      <c r="B38" s="319"/>
      <c r="C38" s="209">
        <v>0.1</v>
      </c>
      <c r="D38" s="209">
        <v>30</v>
      </c>
      <c r="E38" s="209">
        <v>0.1</v>
      </c>
      <c r="F38" s="209">
        <v>30</v>
      </c>
      <c r="G38" s="218"/>
    </row>
    <row r="39" spans="1:7" x14ac:dyDescent="0.2">
      <c r="A39" s="319"/>
      <c r="B39" s="319"/>
      <c r="C39" s="209">
        <v>0.2</v>
      </c>
      <c r="D39" s="209">
        <v>65</v>
      </c>
      <c r="E39" s="209">
        <v>0.2</v>
      </c>
      <c r="F39" s="209">
        <v>65</v>
      </c>
      <c r="G39" s="218"/>
    </row>
    <row r="40" spans="1:7" x14ac:dyDescent="0.2">
      <c r="A40" s="319"/>
      <c r="B40" s="319"/>
      <c r="C40" s="209">
        <v>0.3</v>
      </c>
      <c r="D40" s="209">
        <v>100</v>
      </c>
      <c r="E40" s="209">
        <v>0.3</v>
      </c>
      <c r="F40" s="209">
        <v>100</v>
      </c>
      <c r="G40" s="218"/>
    </row>
    <row r="41" spans="1:7" x14ac:dyDescent="0.2">
      <c r="A41" s="319"/>
      <c r="B41" s="319"/>
      <c r="C41" s="209">
        <v>0.4</v>
      </c>
      <c r="D41" s="209">
        <v>100</v>
      </c>
      <c r="E41" s="209">
        <v>0.4</v>
      </c>
      <c r="F41" s="209">
        <v>100</v>
      </c>
      <c r="G41" s="218"/>
    </row>
    <row r="42" spans="1:7" x14ac:dyDescent="0.2">
      <c r="A42" s="319"/>
      <c r="B42" s="319"/>
      <c r="C42" s="209">
        <v>0.5</v>
      </c>
      <c r="D42" s="209">
        <v>100</v>
      </c>
      <c r="E42" s="209">
        <v>0.5</v>
      </c>
      <c r="F42" s="209">
        <v>100</v>
      </c>
      <c r="G42" s="218"/>
    </row>
    <row r="43" spans="1:7" x14ac:dyDescent="0.2">
      <c r="A43" s="319"/>
      <c r="B43" s="319"/>
      <c r="C43" s="209">
        <v>0.6</v>
      </c>
      <c r="D43" s="209">
        <v>100</v>
      </c>
      <c r="E43" s="209">
        <v>0.6</v>
      </c>
      <c r="F43" s="209">
        <v>100</v>
      </c>
      <c r="G43" s="218"/>
    </row>
    <row r="44" spans="1:7" x14ac:dyDescent="0.2">
      <c r="A44" s="319"/>
      <c r="B44" s="319"/>
      <c r="C44" s="209">
        <v>0.7</v>
      </c>
      <c r="D44" s="209">
        <v>100</v>
      </c>
      <c r="E44" s="209">
        <v>0.7</v>
      </c>
      <c r="F44" s="209">
        <v>100</v>
      </c>
      <c r="G44" s="218"/>
    </row>
    <row r="45" spans="1:7" x14ac:dyDescent="0.2">
      <c r="A45" s="319"/>
      <c r="B45" s="319"/>
      <c r="C45" s="209">
        <v>0.8</v>
      </c>
      <c r="D45" s="209">
        <v>100</v>
      </c>
      <c r="E45" s="209">
        <v>0.8</v>
      </c>
      <c r="F45" s="209">
        <v>100</v>
      </c>
      <c r="G45" s="218"/>
    </row>
    <row r="46" spans="1:7" x14ac:dyDescent="0.2">
      <c r="A46" s="319"/>
      <c r="B46" s="319"/>
      <c r="C46" s="209">
        <v>0.9</v>
      </c>
      <c r="D46" s="209">
        <v>100</v>
      </c>
      <c r="E46" s="209">
        <v>0.9</v>
      </c>
      <c r="F46" s="209">
        <v>100</v>
      </c>
      <c r="G46" s="218"/>
    </row>
    <row r="47" spans="1:7" ht="13.5" thickBot="1" x14ac:dyDescent="0.25">
      <c r="A47" s="320"/>
      <c r="B47" s="320"/>
      <c r="C47" s="211">
        <v>1</v>
      </c>
      <c r="D47" s="211">
        <v>100</v>
      </c>
      <c r="E47" s="211">
        <v>1</v>
      </c>
      <c r="F47" s="211">
        <v>100</v>
      </c>
      <c r="G47" s="218"/>
    </row>
    <row r="48" spans="1:7" hidden="1" x14ac:dyDescent="0.2">
      <c r="A48" s="225"/>
      <c r="B48" s="225"/>
      <c r="C48" s="225"/>
      <c r="D48" s="225"/>
      <c r="E48" s="218"/>
      <c r="F48" s="218"/>
      <c r="G48" s="218"/>
    </row>
    <row r="49" spans="1:7" hidden="1" x14ac:dyDescent="0.2">
      <c r="A49" s="225"/>
      <c r="B49" s="225"/>
      <c r="C49" s="225"/>
      <c r="D49" s="225"/>
      <c r="E49" s="218"/>
      <c r="F49" s="218"/>
      <c r="G49" s="218"/>
    </row>
    <row r="50" spans="1:7" hidden="1" x14ac:dyDescent="0.2">
      <c r="A50" s="321" t="s">
        <v>96</v>
      </c>
      <c r="B50" s="212" t="s">
        <v>97</v>
      </c>
      <c r="C50" s="212"/>
      <c r="D50" s="212" t="s">
        <v>9</v>
      </c>
      <c r="E50" s="327" t="s">
        <v>98</v>
      </c>
      <c r="F50" s="327"/>
      <c r="G50" s="327"/>
    </row>
    <row r="51" spans="1:7" ht="15.75" hidden="1" customHeight="1" x14ac:dyDescent="0.2">
      <c r="A51" s="322"/>
      <c r="B51" s="226" t="s">
        <v>99</v>
      </c>
      <c r="C51" s="226"/>
      <c r="D51" s="213" t="s">
        <v>100</v>
      </c>
      <c r="E51" s="326" t="s">
        <v>101</v>
      </c>
      <c r="F51" s="326"/>
      <c r="G51" s="326"/>
    </row>
    <row r="52" spans="1:7" ht="27" hidden="1" customHeight="1" x14ac:dyDescent="0.2">
      <c r="A52" s="322"/>
      <c r="B52" s="226" t="s">
        <v>121</v>
      </c>
      <c r="C52" s="226"/>
      <c r="D52" s="213" t="s">
        <v>103</v>
      </c>
      <c r="E52" s="326" t="s">
        <v>104</v>
      </c>
      <c r="F52" s="326"/>
      <c r="G52" s="326"/>
    </row>
    <row r="53" spans="1:7" ht="31.5" hidden="1" customHeight="1" x14ac:dyDescent="0.2">
      <c r="A53" s="322"/>
      <c r="B53" s="226" t="s">
        <v>122</v>
      </c>
      <c r="C53" s="226"/>
      <c r="D53" s="213" t="s">
        <v>106</v>
      </c>
      <c r="E53" s="326" t="s">
        <v>107</v>
      </c>
      <c r="F53" s="326"/>
      <c r="G53" s="326"/>
    </row>
    <row r="54" spans="1:7" ht="15.75" hidden="1" customHeight="1" x14ac:dyDescent="0.2">
      <c r="A54" s="322"/>
      <c r="B54" s="226" t="s">
        <v>123</v>
      </c>
      <c r="C54" s="226"/>
      <c r="D54" s="213" t="s">
        <v>109</v>
      </c>
      <c r="E54" s="326" t="s">
        <v>110</v>
      </c>
      <c r="F54" s="326"/>
      <c r="G54" s="326"/>
    </row>
    <row r="55" spans="1:7" hidden="1" x14ac:dyDescent="0.2">
      <c r="A55" s="225"/>
      <c r="B55" s="225"/>
      <c r="C55" s="225"/>
      <c r="D55" s="225"/>
      <c r="E55" s="218"/>
      <c r="F55" s="218"/>
      <c r="G55" s="218"/>
    </row>
    <row r="56" spans="1:7" hidden="1" x14ac:dyDescent="0.2">
      <c r="A56" s="225"/>
      <c r="B56" s="225"/>
      <c r="C56" s="225"/>
      <c r="D56" s="225"/>
      <c r="E56" s="218"/>
      <c r="F56" s="218"/>
      <c r="G56" s="218"/>
    </row>
    <row r="57" spans="1:7" hidden="1" x14ac:dyDescent="0.2">
      <c r="A57" s="225"/>
      <c r="B57" s="225"/>
      <c r="C57" s="225"/>
      <c r="D57" s="227">
        <v>385</v>
      </c>
      <c r="E57" s="228" t="s">
        <v>124</v>
      </c>
      <c r="F57" s="218"/>
      <c r="G57" s="218"/>
    </row>
    <row r="58" spans="1:7" hidden="1" x14ac:dyDescent="0.2">
      <c r="A58" s="225"/>
      <c r="B58" s="225"/>
      <c r="C58" s="225"/>
      <c r="D58" s="227">
        <f>+D57/4</f>
        <v>96.25</v>
      </c>
      <c r="E58" s="228" t="s">
        <v>125</v>
      </c>
      <c r="F58" s="218"/>
      <c r="G58" s="218"/>
    </row>
    <row r="59" spans="1:7" hidden="1" x14ac:dyDescent="0.2">
      <c r="A59" s="225"/>
      <c r="B59" s="225"/>
      <c r="C59" s="225"/>
      <c r="D59" s="225"/>
      <c r="E59" s="218"/>
      <c r="F59" s="218"/>
      <c r="G59" s="218"/>
    </row>
    <row r="60" spans="1:7" ht="13.5" thickBot="1" x14ac:dyDescent="0.25">
      <c r="A60" s="229"/>
      <c r="B60" s="229"/>
      <c r="C60" s="229"/>
      <c r="D60" s="229"/>
      <c r="E60" s="218"/>
      <c r="F60" s="218"/>
      <c r="G60" s="218"/>
    </row>
    <row r="61" spans="1:7" ht="13.5" thickBot="1" x14ac:dyDescent="0.25">
      <c r="A61" s="310" t="s">
        <v>96</v>
      </c>
      <c r="B61" s="230" t="s">
        <v>97</v>
      </c>
      <c r="C61" s="231"/>
      <c r="D61" s="214" t="s">
        <v>393</v>
      </c>
      <c r="E61" s="313" t="s">
        <v>394</v>
      </c>
      <c r="F61" s="313"/>
      <c r="G61" s="314"/>
    </row>
    <row r="62" spans="1:7" ht="15.75" customHeight="1" thickBot="1" x14ac:dyDescent="0.25">
      <c r="A62" s="311"/>
      <c r="B62" s="232" t="s">
        <v>99</v>
      </c>
      <c r="C62" s="215">
        <v>85</v>
      </c>
      <c r="D62" s="216">
        <v>100</v>
      </c>
      <c r="E62" s="315" t="s">
        <v>101</v>
      </c>
      <c r="F62" s="316"/>
      <c r="G62" s="317"/>
    </row>
    <row r="63" spans="1:7" ht="15.75" customHeight="1" thickBot="1" x14ac:dyDescent="0.25">
      <c r="A63" s="311"/>
      <c r="B63" s="233" t="s">
        <v>102</v>
      </c>
      <c r="C63" s="215">
        <v>65</v>
      </c>
      <c r="D63" s="217">
        <v>84.998999999999995</v>
      </c>
      <c r="E63" s="315" t="s">
        <v>126</v>
      </c>
      <c r="F63" s="316"/>
      <c r="G63" s="317"/>
    </row>
    <row r="64" spans="1:7" ht="15.75" customHeight="1" thickBot="1" x14ac:dyDescent="0.25">
      <c r="A64" s="311"/>
      <c r="B64" s="234" t="s">
        <v>105</v>
      </c>
      <c r="C64" s="215">
        <v>33</v>
      </c>
      <c r="D64" s="217">
        <v>64.998999999999995</v>
      </c>
      <c r="E64" s="315" t="s">
        <v>107</v>
      </c>
      <c r="F64" s="316"/>
      <c r="G64" s="317"/>
    </row>
    <row r="65" spans="1:7" ht="26.25" thickBot="1" x14ac:dyDescent="0.25">
      <c r="A65" s="312"/>
      <c r="B65" s="235" t="s">
        <v>127</v>
      </c>
      <c r="C65" s="215">
        <v>1</v>
      </c>
      <c r="D65" s="217">
        <v>32.999000000000002</v>
      </c>
      <c r="E65" s="315" t="s">
        <v>128</v>
      </c>
      <c r="F65" s="316"/>
      <c r="G65" s="317"/>
    </row>
    <row r="66" spans="1:7" x14ac:dyDescent="0.2">
      <c r="A66" s="229"/>
      <c r="B66" s="229"/>
      <c r="C66" s="229"/>
      <c r="D66" s="229"/>
      <c r="E66" s="218"/>
      <c r="F66" s="218"/>
      <c r="G66" s="218"/>
    </row>
    <row r="67" spans="1:7" x14ac:dyDescent="0.2">
      <c r="A67" s="229"/>
      <c r="B67" s="229"/>
      <c r="C67" s="229"/>
      <c r="D67" s="229"/>
      <c r="E67" s="218"/>
      <c r="F67" s="218"/>
      <c r="G67" s="218"/>
    </row>
    <row r="68" spans="1:7" hidden="1" x14ac:dyDescent="0.2">
      <c r="A68" s="229"/>
      <c r="B68" s="229"/>
      <c r="C68" s="229"/>
      <c r="D68" s="236">
        <v>100</v>
      </c>
      <c r="E68" s="228" t="s">
        <v>124</v>
      </c>
      <c r="F68" s="218"/>
      <c r="G68" s="218"/>
    </row>
    <row r="69" spans="1:7" hidden="1" x14ac:dyDescent="0.2">
      <c r="A69" s="229"/>
      <c r="B69" s="229"/>
      <c r="C69" s="229"/>
      <c r="D69" s="236">
        <f>+D68/4</f>
        <v>25</v>
      </c>
      <c r="E69" s="228" t="s">
        <v>125</v>
      </c>
      <c r="F69" s="218"/>
      <c r="G69" s="218"/>
    </row>
    <row r="70" spans="1:7" hidden="1" x14ac:dyDescent="0.2">
      <c r="A70" s="225"/>
      <c r="B70" s="225"/>
      <c r="C70" s="225"/>
      <c r="D70" s="225"/>
      <c r="E70" s="218"/>
      <c r="F70" s="218"/>
      <c r="G70" s="218"/>
    </row>
  </sheetData>
  <sheetProtection algorithmName="SHA-512" hashValue="TI7ueiaugp/bPWo/GF/ZIwbtgBld7aIB0sOZcKLGnB/AzCiNtyl6Sixo3lkv9+H7Jyy4h+36h/h6aZU0jtg/Bg==" saltValue="UHtYqh4r1NjL05i5EnyS6g==" spinCount="100000" sheet="1" objects="1" scenarios="1" selectLockedCells="1" selectUnlockedCells="1"/>
  <mergeCells count="30">
    <mergeCell ref="B9:B12"/>
    <mergeCell ref="A9:A12"/>
    <mergeCell ref="A13:A15"/>
    <mergeCell ref="B13:B15"/>
    <mergeCell ref="A4:A8"/>
    <mergeCell ref="B4:B8"/>
    <mergeCell ref="E53:G53"/>
    <mergeCell ref="E54:G54"/>
    <mergeCell ref="E50:G50"/>
    <mergeCell ref="E51:G51"/>
    <mergeCell ref="E52:G52"/>
    <mergeCell ref="A16:A19"/>
    <mergeCell ref="B16:B19"/>
    <mergeCell ref="A20:A24"/>
    <mergeCell ref="A50:A54"/>
    <mergeCell ref="B37:B47"/>
    <mergeCell ref="B20:B24"/>
    <mergeCell ref="A28:A30"/>
    <mergeCell ref="A34:A36"/>
    <mergeCell ref="B34:B36"/>
    <mergeCell ref="B28:B30"/>
    <mergeCell ref="A31:A33"/>
    <mergeCell ref="B31:B33"/>
    <mergeCell ref="A37:A47"/>
    <mergeCell ref="A61:A65"/>
    <mergeCell ref="E61:G61"/>
    <mergeCell ref="E62:G62"/>
    <mergeCell ref="E63:G63"/>
    <mergeCell ref="E64:G64"/>
    <mergeCell ref="E65:G65"/>
  </mergeCells>
  <pageMargins left="0.7" right="0.7" top="0.75" bottom="0.75" header="0.3" footer="0.3"/>
  <pageSetup orientation="portrait" verticalDpi="599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C3A2-CD02-4489-8CE9-42CBF5EB1E5F}">
  <sheetPr codeName="Hoja4"/>
  <dimension ref="A1:E324"/>
  <sheetViews>
    <sheetView showGridLines="0" zoomScale="90" zoomScaleNormal="90" workbookViewId="0">
      <selection activeCell="I6" sqref="I6"/>
    </sheetView>
  </sheetViews>
  <sheetFormatPr baseColWidth="10" defaultColWidth="9.140625" defaultRowHeight="33.75" customHeight="1" x14ac:dyDescent="0.25"/>
  <cols>
    <col min="1" max="1" width="28" style="200" customWidth="1"/>
    <col min="2" max="2" width="36.5703125" style="200" customWidth="1"/>
    <col min="3" max="3" width="30.42578125" style="200" customWidth="1"/>
    <col min="4" max="4" width="20.5703125" style="200" customWidth="1"/>
    <col min="5" max="16384" width="9.140625" style="125"/>
  </cols>
  <sheetData>
    <row r="1" spans="1:4" ht="15.75" thickBot="1" x14ac:dyDescent="0.3">
      <c r="A1" s="187" t="s">
        <v>59</v>
      </c>
      <c r="B1" s="187" t="s">
        <v>62</v>
      </c>
      <c r="C1" s="187" t="s">
        <v>111</v>
      </c>
      <c r="D1" s="187" t="s">
        <v>61</v>
      </c>
    </row>
    <row r="2" spans="1:4" ht="15" x14ac:dyDescent="0.25">
      <c r="A2" s="334" t="s">
        <v>129</v>
      </c>
      <c r="B2" s="337" t="s">
        <v>130</v>
      </c>
      <c r="C2" s="196" t="s">
        <v>131</v>
      </c>
      <c r="D2" s="189">
        <v>100</v>
      </c>
    </row>
    <row r="3" spans="1:4" ht="33.75" customHeight="1" x14ac:dyDescent="0.25">
      <c r="A3" s="335"/>
      <c r="B3" s="338"/>
      <c r="C3" s="184" t="s">
        <v>132</v>
      </c>
      <c r="D3" s="185">
        <v>80</v>
      </c>
    </row>
    <row r="4" spans="1:4" ht="33.75" customHeight="1" x14ac:dyDescent="0.25">
      <c r="A4" s="335"/>
      <c r="B4" s="338"/>
      <c r="C4" s="184" t="s">
        <v>133</v>
      </c>
      <c r="D4" s="185">
        <v>60</v>
      </c>
    </row>
    <row r="5" spans="1:4" ht="33.75" customHeight="1" x14ac:dyDescent="0.25">
      <c r="A5" s="335"/>
      <c r="B5" s="338"/>
      <c r="C5" s="184" t="s">
        <v>134</v>
      </c>
      <c r="D5" s="185">
        <v>40</v>
      </c>
    </row>
    <row r="6" spans="1:4" ht="33.75" customHeight="1" thickBot="1" x14ac:dyDescent="0.3">
      <c r="A6" s="336"/>
      <c r="B6" s="339"/>
      <c r="C6" s="194" t="s">
        <v>135</v>
      </c>
      <c r="D6" s="190">
        <v>20</v>
      </c>
    </row>
    <row r="7" spans="1:4" ht="33.75" customHeight="1" x14ac:dyDescent="0.25">
      <c r="A7" s="334" t="s">
        <v>136</v>
      </c>
      <c r="B7" s="337" t="s">
        <v>137</v>
      </c>
      <c r="C7" s="201" t="s">
        <v>138</v>
      </c>
      <c r="D7" s="189">
        <v>100</v>
      </c>
    </row>
    <row r="8" spans="1:4" ht="33.75" customHeight="1" x14ac:dyDescent="0.25">
      <c r="A8" s="335"/>
      <c r="B8" s="338"/>
      <c r="C8" s="202" t="s">
        <v>139</v>
      </c>
      <c r="D8" s="185">
        <v>80</v>
      </c>
    </row>
    <row r="9" spans="1:4" ht="33.75" customHeight="1" x14ac:dyDescent="0.25">
      <c r="A9" s="335"/>
      <c r="B9" s="338"/>
      <c r="C9" s="202" t="s">
        <v>140</v>
      </c>
      <c r="D9" s="185">
        <v>60</v>
      </c>
    </row>
    <row r="10" spans="1:4" ht="33.75" customHeight="1" x14ac:dyDescent="0.25">
      <c r="A10" s="335"/>
      <c r="B10" s="338"/>
      <c r="C10" s="202" t="s">
        <v>141</v>
      </c>
      <c r="D10" s="185">
        <v>40</v>
      </c>
    </row>
    <row r="11" spans="1:4" ht="33.75" customHeight="1" thickBot="1" x14ac:dyDescent="0.3">
      <c r="A11" s="336"/>
      <c r="B11" s="339"/>
      <c r="C11" s="203" t="s">
        <v>142</v>
      </c>
      <c r="D11" s="190">
        <v>20</v>
      </c>
    </row>
    <row r="12" spans="1:4" ht="33.75" customHeight="1" x14ac:dyDescent="0.25">
      <c r="A12" s="334" t="s">
        <v>143</v>
      </c>
      <c r="B12" s="337" t="s">
        <v>144</v>
      </c>
      <c r="C12" s="189" t="s">
        <v>145</v>
      </c>
      <c r="D12" s="191">
        <v>100</v>
      </c>
    </row>
    <row r="13" spans="1:4" ht="33.75" customHeight="1" x14ac:dyDescent="0.25">
      <c r="A13" s="335"/>
      <c r="B13" s="338"/>
      <c r="C13" s="185" t="s">
        <v>146</v>
      </c>
      <c r="D13" s="186">
        <v>50</v>
      </c>
    </row>
    <row r="14" spans="1:4" ht="33.75" customHeight="1" thickBot="1" x14ac:dyDescent="0.3">
      <c r="A14" s="336"/>
      <c r="B14" s="339"/>
      <c r="C14" s="190" t="s">
        <v>147</v>
      </c>
      <c r="D14" s="192">
        <v>1</v>
      </c>
    </row>
    <row r="15" spans="1:4" ht="33.75" customHeight="1" x14ac:dyDescent="0.25">
      <c r="A15" s="334" t="s">
        <v>148</v>
      </c>
      <c r="B15" s="337" t="s">
        <v>149</v>
      </c>
      <c r="C15" s="189" t="s">
        <v>150</v>
      </c>
      <c r="D15" s="191">
        <v>1</v>
      </c>
    </row>
    <row r="16" spans="1:4" ht="33.75" customHeight="1" thickBot="1" x14ac:dyDescent="0.3">
      <c r="A16" s="336"/>
      <c r="B16" s="339"/>
      <c r="C16" s="190" t="s">
        <v>44</v>
      </c>
      <c r="D16" s="192">
        <v>100</v>
      </c>
    </row>
    <row r="17" spans="1:4" ht="33.75" customHeight="1" x14ac:dyDescent="0.25">
      <c r="A17" s="347" t="s">
        <v>151</v>
      </c>
      <c r="B17" s="337" t="s">
        <v>152</v>
      </c>
      <c r="C17" s="189" t="s">
        <v>153</v>
      </c>
      <c r="D17" s="191">
        <v>1</v>
      </c>
    </row>
    <row r="18" spans="1:4" ht="33.75" customHeight="1" thickBot="1" x14ac:dyDescent="0.3">
      <c r="A18" s="348"/>
      <c r="B18" s="339"/>
      <c r="C18" s="190" t="s">
        <v>44</v>
      </c>
      <c r="D18" s="192">
        <v>100</v>
      </c>
    </row>
    <row r="19" spans="1:4" ht="33.75" customHeight="1" x14ac:dyDescent="0.25">
      <c r="A19" s="334" t="s">
        <v>23</v>
      </c>
      <c r="B19" s="337" t="s">
        <v>407</v>
      </c>
      <c r="C19" s="189" t="s">
        <v>154</v>
      </c>
      <c r="D19" s="191">
        <v>1</v>
      </c>
    </row>
    <row r="20" spans="1:4" ht="33.75" customHeight="1" x14ac:dyDescent="0.25">
      <c r="A20" s="335"/>
      <c r="B20" s="338"/>
      <c r="C20" s="185" t="s">
        <v>30</v>
      </c>
      <c r="D20" s="186">
        <v>34</v>
      </c>
    </row>
    <row r="21" spans="1:4" ht="33.75" customHeight="1" x14ac:dyDescent="0.25">
      <c r="A21" s="335"/>
      <c r="B21" s="338"/>
      <c r="C21" s="185" t="s">
        <v>37</v>
      </c>
      <c r="D21" s="186">
        <v>68</v>
      </c>
    </row>
    <row r="22" spans="1:4" ht="33.75" customHeight="1" thickBot="1" x14ac:dyDescent="0.3">
      <c r="A22" s="336"/>
      <c r="B22" s="339"/>
      <c r="C22" s="190" t="s">
        <v>155</v>
      </c>
      <c r="D22" s="192">
        <v>100</v>
      </c>
    </row>
    <row r="23" spans="1:4" ht="33.75" customHeight="1" x14ac:dyDescent="0.25">
      <c r="A23" s="334" t="s">
        <v>156</v>
      </c>
      <c r="B23" s="337" t="s">
        <v>408</v>
      </c>
      <c r="C23" s="197" t="s">
        <v>55</v>
      </c>
      <c r="D23" s="191">
        <v>100</v>
      </c>
    </row>
    <row r="24" spans="1:4" ht="33.75" customHeight="1" x14ac:dyDescent="0.25">
      <c r="A24" s="335"/>
      <c r="B24" s="338"/>
      <c r="C24" s="198" t="s">
        <v>157</v>
      </c>
      <c r="D24" s="186">
        <v>90</v>
      </c>
    </row>
    <row r="25" spans="1:4" ht="33.75" customHeight="1" x14ac:dyDescent="0.25">
      <c r="A25" s="341"/>
      <c r="B25" s="338"/>
      <c r="C25" s="198" t="s">
        <v>39</v>
      </c>
      <c r="D25" s="186">
        <v>80</v>
      </c>
    </row>
    <row r="26" spans="1:4" ht="33.75" customHeight="1" x14ac:dyDescent="0.25">
      <c r="A26" s="340" t="s">
        <v>158</v>
      </c>
      <c r="B26" s="338"/>
      <c r="C26" s="198" t="s">
        <v>31</v>
      </c>
      <c r="D26" s="186">
        <v>70</v>
      </c>
    </row>
    <row r="27" spans="1:4" ht="33.75" customHeight="1" x14ac:dyDescent="0.25">
      <c r="A27" s="341"/>
      <c r="B27" s="338"/>
      <c r="C27" s="198" t="s">
        <v>51</v>
      </c>
      <c r="D27" s="186">
        <v>60</v>
      </c>
    </row>
    <row r="28" spans="1:4" ht="33.75" customHeight="1" x14ac:dyDescent="0.25">
      <c r="A28" s="340" t="s">
        <v>159</v>
      </c>
      <c r="B28" s="338"/>
      <c r="C28" s="198" t="s">
        <v>160</v>
      </c>
      <c r="D28" s="186">
        <v>50</v>
      </c>
    </row>
    <row r="29" spans="1:4" ht="33.75" customHeight="1" x14ac:dyDescent="0.25">
      <c r="A29" s="335"/>
      <c r="B29" s="338"/>
      <c r="C29" s="198" t="s">
        <v>161</v>
      </c>
      <c r="D29" s="186">
        <v>40</v>
      </c>
    </row>
    <row r="30" spans="1:4" ht="33.75" customHeight="1" x14ac:dyDescent="0.25">
      <c r="A30" s="335"/>
      <c r="B30" s="338"/>
      <c r="C30" s="198" t="s">
        <v>162</v>
      </c>
      <c r="D30" s="186">
        <v>30</v>
      </c>
    </row>
    <row r="31" spans="1:4" ht="33.75" customHeight="1" thickBot="1" x14ac:dyDescent="0.3">
      <c r="A31" s="193" t="s">
        <v>163</v>
      </c>
      <c r="B31" s="339"/>
      <c r="C31" s="199" t="s">
        <v>164</v>
      </c>
      <c r="D31" s="192">
        <v>20</v>
      </c>
    </row>
    <row r="32" spans="1:4" ht="33.75" customHeight="1" x14ac:dyDescent="0.25">
      <c r="A32" s="342" t="s">
        <v>387</v>
      </c>
      <c r="B32" s="344" t="s">
        <v>72</v>
      </c>
      <c r="C32" s="188" t="s">
        <v>56</v>
      </c>
      <c r="D32" s="188">
        <v>1</v>
      </c>
    </row>
    <row r="33" spans="1:5" ht="33.75" customHeight="1" x14ac:dyDescent="0.25">
      <c r="A33" s="329"/>
      <c r="B33" s="345"/>
      <c r="C33" s="186" t="s">
        <v>50</v>
      </c>
      <c r="D33" s="186">
        <v>30</v>
      </c>
    </row>
    <row r="34" spans="1:5" ht="33.75" customHeight="1" x14ac:dyDescent="0.25">
      <c r="A34" s="329"/>
      <c r="B34" s="345"/>
      <c r="C34" s="186" t="s">
        <v>40</v>
      </c>
      <c r="D34" s="186">
        <v>65</v>
      </c>
    </row>
    <row r="35" spans="1:5" ht="33.75" customHeight="1" thickBot="1" x14ac:dyDescent="0.3">
      <c r="A35" s="343"/>
      <c r="B35" s="346"/>
      <c r="C35" s="195" t="s">
        <v>45</v>
      </c>
      <c r="D35" s="195">
        <v>100</v>
      </c>
    </row>
    <row r="36" spans="1:5" ht="33.75" customHeight="1" x14ac:dyDescent="0.25">
      <c r="A36" s="328" t="s">
        <v>24</v>
      </c>
      <c r="B36" s="331" t="s">
        <v>165</v>
      </c>
      <c r="C36" s="191" t="s">
        <v>44</v>
      </c>
      <c r="D36" s="191">
        <v>0</v>
      </c>
    </row>
    <row r="37" spans="1:5" ht="33.75" customHeight="1" x14ac:dyDescent="0.25">
      <c r="A37" s="329"/>
      <c r="B37" s="332"/>
      <c r="C37" s="186" t="s">
        <v>38</v>
      </c>
      <c r="D37" s="186">
        <v>50</v>
      </c>
    </row>
    <row r="38" spans="1:5" ht="33.75" customHeight="1" thickBot="1" x14ac:dyDescent="0.3">
      <c r="A38" s="330"/>
      <c r="B38" s="333"/>
      <c r="C38" s="192" t="s">
        <v>82</v>
      </c>
      <c r="D38" s="192">
        <v>100</v>
      </c>
    </row>
    <row r="39" spans="1:5" ht="33.75" customHeight="1" x14ac:dyDescent="0.25">
      <c r="A39" s="204"/>
      <c r="B39" s="204"/>
      <c r="C39" s="204"/>
      <c r="D39" s="204"/>
      <c r="E39" s="204"/>
    </row>
    <row r="40" spans="1:5" ht="33.75" customHeight="1" x14ac:dyDescent="0.25">
      <c r="A40" s="204"/>
      <c r="B40" s="204"/>
      <c r="C40" s="204"/>
      <c r="D40" s="204"/>
      <c r="E40" s="204"/>
    </row>
    <row r="41" spans="1:5" ht="33.75" customHeight="1" x14ac:dyDescent="0.25">
      <c r="A41" s="204"/>
      <c r="B41" s="204"/>
      <c r="C41" s="204"/>
      <c r="D41" s="204"/>
      <c r="E41" s="204"/>
    </row>
    <row r="42" spans="1:5" ht="33.75" customHeight="1" x14ac:dyDescent="0.25">
      <c r="A42" s="204"/>
      <c r="B42" s="204"/>
      <c r="C42" s="204"/>
      <c r="D42" s="204"/>
      <c r="E42" s="204"/>
    </row>
    <row r="43" spans="1:5" ht="33.75" customHeight="1" x14ac:dyDescent="0.25">
      <c r="A43" s="204"/>
      <c r="B43" s="204"/>
      <c r="C43" s="204"/>
      <c r="D43" s="204"/>
      <c r="E43" s="204"/>
    </row>
    <row r="44" spans="1:5" ht="33.75" customHeight="1" x14ac:dyDescent="0.25">
      <c r="A44" s="204"/>
      <c r="B44" s="204"/>
      <c r="C44" s="204"/>
      <c r="D44" s="204"/>
      <c r="E44" s="204"/>
    </row>
    <row r="45" spans="1:5" ht="33.75" customHeight="1" x14ac:dyDescent="0.25">
      <c r="A45" s="204"/>
      <c r="B45" s="204"/>
      <c r="C45" s="204"/>
      <c r="D45" s="204"/>
      <c r="E45" s="204"/>
    </row>
    <row r="46" spans="1:5" ht="33.75" customHeight="1" x14ac:dyDescent="0.25">
      <c r="A46" s="204"/>
      <c r="B46" s="204"/>
      <c r="C46" s="204"/>
      <c r="D46" s="204"/>
      <c r="E46" s="204"/>
    </row>
    <row r="47" spans="1:5" ht="33.75" customHeight="1" x14ac:dyDescent="0.25">
      <c r="A47" s="204"/>
      <c r="B47" s="204"/>
      <c r="C47" s="204"/>
      <c r="D47" s="204"/>
      <c r="E47" s="204"/>
    </row>
    <row r="48" spans="1:5" ht="33.75" customHeight="1" x14ac:dyDescent="0.25">
      <c r="A48" s="204"/>
      <c r="B48" s="204"/>
      <c r="C48" s="204"/>
      <c r="D48" s="204"/>
      <c r="E48" s="204"/>
    </row>
    <row r="49" spans="1:5" ht="33.75" customHeight="1" x14ac:dyDescent="0.25">
      <c r="A49" s="204"/>
      <c r="B49" s="204"/>
      <c r="C49" s="204"/>
      <c r="D49" s="204"/>
      <c r="E49" s="204"/>
    </row>
    <row r="50" spans="1:5" ht="33.75" customHeight="1" x14ac:dyDescent="0.25">
      <c r="A50" s="204"/>
      <c r="B50" s="204"/>
      <c r="C50" s="204"/>
      <c r="D50" s="204"/>
      <c r="E50" s="204"/>
    </row>
    <row r="51" spans="1:5" ht="33.75" customHeight="1" x14ac:dyDescent="0.25">
      <c r="A51" s="204"/>
      <c r="B51" s="204"/>
      <c r="C51" s="204"/>
      <c r="D51" s="204"/>
      <c r="E51" s="204"/>
    </row>
    <row r="52" spans="1:5" ht="33.75" customHeight="1" x14ac:dyDescent="0.25">
      <c r="A52" s="204"/>
      <c r="B52" s="204"/>
      <c r="C52" s="204"/>
      <c r="D52" s="204"/>
      <c r="E52" s="204"/>
    </row>
    <row r="53" spans="1:5" ht="33.75" customHeight="1" x14ac:dyDescent="0.25">
      <c r="A53" s="204"/>
      <c r="B53" s="204"/>
      <c r="C53" s="204"/>
      <c r="D53" s="204"/>
      <c r="E53" s="204"/>
    </row>
    <row r="54" spans="1:5" ht="33.75" customHeight="1" x14ac:dyDescent="0.25">
      <c r="A54" s="204"/>
      <c r="B54" s="204"/>
      <c r="C54" s="204"/>
      <c r="D54" s="204"/>
      <c r="E54" s="204"/>
    </row>
    <row r="55" spans="1:5" ht="33.75" customHeight="1" x14ac:dyDescent="0.25">
      <c r="A55" s="204"/>
      <c r="B55" s="204"/>
      <c r="C55" s="204"/>
      <c r="D55" s="204"/>
      <c r="E55" s="204"/>
    </row>
    <row r="56" spans="1:5" ht="33.75" customHeight="1" x14ac:dyDescent="0.25">
      <c r="A56" s="204"/>
      <c r="B56" s="204"/>
      <c r="C56" s="204"/>
      <c r="D56" s="204"/>
      <c r="E56" s="204"/>
    </row>
    <row r="57" spans="1:5" ht="33.75" customHeight="1" x14ac:dyDescent="0.25">
      <c r="A57" s="204"/>
      <c r="B57" s="204"/>
      <c r="C57" s="204"/>
      <c r="D57" s="204"/>
      <c r="E57" s="204"/>
    </row>
    <row r="58" spans="1:5" ht="33.75" customHeight="1" x14ac:dyDescent="0.25">
      <c r="A58" s="204"/>
      <c r="B58" s="204"/>
      <c r="C58" s="204"/>
      <c r="D58" s="204"/>
      <c r="E58" s="204"/>
    </row>
    <row r="59" spans="1:5" ht="33.75" customHeight="1" x14ac:dyDescent="0.25">
      <c r="A59" s="204"/>
      <c r="B59" s="204"/>
      <c r="C59" s="204"/>
      <c r="D59" s="204"/>
      <c r="E59" s="204"/>
    </row>
    <row r="60" spans="1:5" ht="33.75" customHeight="1" x14ac:dyDescent="0.25">
      <c r="A60" s="204"/>
      <c r="B60" s="204"/>
      <c r="C60" s="204"/>
      <c r="D60" s="204"/>
      <c r="E60" s="204"/>
    </row>
    <row r="61" spans="1:5" ht="33.75" customHeight="1" x14ac:dyDescent="0.25">
      <c r="A61" s="204"/>
      <c r="B61" s="204"/>
      <c r="C61" s="204"/>
      <c r="D61" s="204"/>
      <c r="E61" s="204"/>
    </row>
    <row r="62" spans="1:5" ht="33.75" customHeight="1" x14ac:dyDescent="0.25">
      <c r="A62" s="204"/>
      <c r="B62" s="204"/>
      <c r="C62" s="204"/>
      <c r="D62" s="204"/>
      <c r="E62" s="204"/>
    </row>
    <row r="63" spans="1:5" ht="33.75" customHeight="1" x14ac:dyDescent="0.25">
      <c r="A63" s="204"/>
      <c r="B63" s="204"/>
      <c r="C63" s="204"/>
      <c r="D63" s="204"/>
      <c r="E63" s="204"/>
    </row>
    <row r="64" spans="1:5" ht="33.75" customHeight="1" x14ac:dyDescent="0.25">
      <c r="A64" s="204"/>
      <c r="B64" s="204"/>
      <c r="C64" s="204"/>
      <c r="D64" s="204"/>
      <c r="E64" s="204"/>
    </row>
    <row r="65" spans="1:5" ht="33.75" customHeight="1" x14ac:dyDescent="0.25">
      <c r="A65" s="204"/>
      <c r="B65" s="204"/>
      <c r="C65" s="204"/>
      <c r="D65" s="204"/>
      <c r="E65" s="204"/>
    </row>
    <row r="66" spans="1:5" ht="33.75" customHeight="1" x14ac:dyDescent="0.25">
      <c r="A66" s="204"/>
      <c r="B66" s="204"/>
      <c r="C66" s="204"/>
      <c r="D66" s="204"/>
      <c r="E66" s="204"/>
    </row>
    <row r="67" spans="1:5" ht="33.75" customHeight="1" x14ac:dyDescent="0.25">
      <c r="A67" s="204"/>
      <c r="B67" s="204"/>
      <c r="C67" s="204"/>
      <c r="D67" s="204"/>
      <c r="E67" s="204"/>
    </row>
    <row r="68" spans="1:5" ht="33.75" customHeight="1" x14ac:dyDescent="0.25">
      <c r="A68" s="204"/>
      <c r="B68" s="204"/>
      <c r="C68" s="204"/>
      <c r="D68" s="204"/>
      <c r="E68" s="204"/>
    </row>
    <row r="69" spans="1:5" ht="33.75" customHeight="1" x14ac:dyDescent="0.25">
      <c r="A69" s="204"/>
      <c r="B69" s="204"/>
      <c r="C69" s="204"/>
      <c r="D69" s="204"/>
      <c r="E69" s="204"/>
    </row>
    <row r="70" spans="1:5" ht="33.75" customHeight="1" x14ac:dyDescent="0.25">
      <c r="A70" s="204"/>
      <c r="B70" s="204"/>
      <c r="C70" s="204"/>
      <c r="D70" s="204"/>
      <c r="E70" s="204"/>
    </row>
    <row r="71" spans="1:5" ht="33.75" customHeight="1" x14ac:dyDescent="0.25">
      <c r="A71" s="204"/>
      <c r="B71" s="204"/>
      <c r="C71" s="204"/>
      <c r="D71" s="204"/>
      <c r="E71" s="204"/>
    </row>
    <row r="72" spans="1:5" ht="33.75" customHeight="1" x14ac:dyDescent="0.25">
      <c r="A72" s="204"/>
      <c r="B72" s="204"/>
      <c r="C72" s="204"/>
      <c r="D72" s="204"/>
      <c r="E72" s="204"/>
    </row>
    <row r="73" spans="1:5" ht="33.75" customHeight="1" x14ac:dyDescent="0.25">
      <c r="A73" s="204"/>
      <c r="B73" s="204"/>
      <c r="C73" s="204"/>
      <c r="D73" s="204"/>
      <c r="E73" s="204"/>
    </row>
    <row r="74" spans="1:5" ht="33.75" customHeight="1" x14ac:dyDescent="0.25">
      <c r="A74" s="204"/>
      <c r="B74" s="204"/>
      <c r="C74" s="204"/>
      <c r="D74" s="204"/>
      <c r="E74" s="204"/>
    </row>
    <row r="75" spans="1:5" ht="33.75" customHeight="1" x14ac:dyDescent="0.25">
      <c r="A75" s="204"/>
      <c r="B75" s="204"/>
      <c r="C75" s="204"/>
      <c r="D75" s="204"/>
      <c r="E75" s="204"/>
    </row>
    <row r="76" spans="1:5" ht="33.75" customHeight="1" x14ac:dyDescent="0.25">
      <c r="A76" s="204"/>
      <c r="B76" s="204"/>
      <c r="C76" s="204"/>
      <c r="D76" s="204"/>
      <c r="E76" s="204"/>
    </row>
    <row r="77" spans="1:5" ht="33.75" customHeight="1" x14ac:dyDescent="0.25">
      <c r="A77" s="204"/>
      <c r="B77" s="204"/>
      <c r="C77" s="204"/>
      <c r="D77" s="204"/>
      <c r="E77" s="204"/>
    </row>
    <row r="78" spans="1:5" ht="33.75" customHeight="1" x14ac:dyDescent="0.25">
      <c r="A78" s="204"/>
      <c r="B78" s="204"/>
      <c r="C78" s="204"/>
      <c r="D78" s="204"/>
      <c r="E78" s="204"/>
    </row>
    <row r="79" spans="1:5" ht="33.75" customHeight="1" x14ac:dyDescent="0.25">
      <c r="A79" s="204"/>
      <c r="B79" s="204"/>
      <c r="C79" s="204"/>
      <c r="D79" s="204"/>
      <c r="E79" s="204"/>
    </row>
    <row r="80" spans="1:5" ht="33.75" customHeight="1" x14ac:dyDescent="0.25">
      <c r="A80" s="204"/>
      <c r="B80" s="204"/>
      <c r="C80" s="204"/>
      <c r="D80" s="204"/>
      <c r="E80" s="204"/>
    </row>
    <row r="81" spans="1:5" ht="33.75" customHeight="1" x14ac:dyDescent="0.25">
      <c r="A81" s="204"/>
      <c r="B81" s="204"/>
      <c r="C81" s="204"/>
      <c r="D81" s="204"/>
      <c r="E81" s="204"/>
    </row>
    <row r="82" spans="1:5" ht="33.75" customHeight="1" x14ac:dyDescent="0.25">
      <c r="A82" s="204"/>
      <c r="B82" s="204"/>
      <c r="C82" s="204"/>
      <c r="D82" s="204"/>
      <c r="E82" s="204"/>
    </row>
    <row r="83" spans="1:5" ht="33.75" customHeight="1" x14ac:dyDescent="0.25">
      <c r="A83" s="204"/>
      <c r="B83" s="204"/>
      <c r="C83" s="204"/>
      <c r="D83" s="204"/>
      <c r="E83" s="204"/>
    </row>
    <row r="84" spans="1:5" ht="33.75" customHeight="1" x14ac:dyDescent="0.25">
      <c r="A84" s="204"/>
      <c r="B84" s="204"/>
      <c r="C84" s="204"/>
      <c r="D84" s="204"/>
      <c r="E84" s="204"/>
    </row>
    <row r="85" spans="1:5" ht="33.75" customHeight="1" x14ac:dyDescent="0.25">
      <c r="A85" s="204"/>
      <c r="B85" s="204"/>
      <c r="C85" s="204"/>
      <c r="D85" s="204"/>
      <c r="E85" s="204"/>
    </row>
    <row r="86" spans="1:5" ht="33.75" customHeight="1" x14ac:dyDescent="0.25">
      <c r="A86" s="204"/>
      <c r="B86" s="204"/>
      <c r="C86" s="204"/>
      <c r="D86" s="204"/>
      <c r="E86" s="204"/>
    </row>
    <row r="87" spans="1:5" ht="33.75" customHeight="1" x14ac:dyDescent="0.25">
      <c r="A87" s="204"/>
      <c r="B87" s="204"/>
      <c r="C87" s="204"/>
      <c r="D87" s="204"/>
      <c r="E87" s="204"/>
    </row>
    <row r="88" spans="1:5" ht="33.75" customHeight="1" x14ac:dyDescent="0.25">
      <c r="A88" s="204"/>
      <c r="B88" s="204"/>
      <c r="C88" s="204"/>
      <c r="D88" s="204"/>
      <c r="E88" s="204"/>
    </row>
    <row r="89" spans="1:5" ht="33.75" customHeight="1" x14ac:dyDescent="0.25">
      <c r="A89" s="204"/>
      <c r="B89" s="204"/>
      <c r="C89" s="204"/>
      <c r="D89" s="204"/>
      <c r="E89" s="204"/>
    </row>
    <row r="90" spans="1:5" ht="33.75" customHeight="1" x14ac:dyDescent="0.25">
      <c r="A90" s="204"/>
      <c r="B90" s="204"/>
      <c r="C90" s="204"/>
      <c r="D90" s="204"/>
      <c r="E90" s="204"/>
    </row>
    <row r="91" spans="1:5" ht="33.75" customHeight="1" x14ac:dyDescent="0.25">
      <c r="A91" s="204"/>
      <c r="B91" s="204"/>
      <c r="C91" s="204"/>
      <c r="D91" s="204"/>
      <c r="E91" s="204"/>
    </row>
    <row r="92" spans="1:5" ht="33.75" customHeight="1" x14ac:dyDescent="0.25">
      <c r="A92" s="204"/>
      <c r="B92" s="204"/>
      <c r="C92" s="204"/>
      <c r="D92" s="204"/>
      <c r="E92" s="204"/>
    </row>
    <row r="93" spans="1:5" ht="33.75" customHeight="1" x14ac:dyDescent="0.25">
      <c r="A93" s="204"/>
      <c r="B93" s="204"/>
      <c r="C93" s="204"/>
      <c r="D93" s="204"/>
      <c r="E93" s="204"/>
    </row>
    <row r="94" spans="1:5" ht="33.75" customHeight="1" x14ac:dyDescent="0.25">
      <c r="A94" s="204"/>
      <c r="B94" s="204"/>
      <c r="C94" s="204"/>
      <c r="D94" s="204"/>
      <c r="E94" s="204"/>
    </row>
    <row r="95" spans="1:5" ht="33.75" customHeight="1" x14ac:dyDescent="0.25">
      <c r="A95" s="204"/>
      <c r="B95" s="204"/>
      <c r="C95" s="204"/>
      <c r="D95" s="204"/>
      <c r="E95" s="204"/>
    </row>
    <row r="96" spans="1:5" ht="33.75" customHeight="1" x14ac:dyDescent="0.25">
      <c r="A96" s="204"/>
      <c r="B96" s="204"/>
      <c r="C96" s="204"/>
      <c r="D96" s="204"/>
      <c r="E96" s="204"/>
    </row>
    <row r="97" spans="1:5" ht="33.75" customHeight="1" x14ac:dyDescent="0.25">
      <c r="A97" s="204"/>
      <c r="B97" s="204"/>
      <c r="C97" s="204"/>
      <c r="D97" s="204"/>
      <c r="E97" s="204"/>
    </row>
    <row r="98" spans="1:5" ht="33.75" customHeight="1" x14ac:dyDescent="0.25">
      <c r="A98" s="204"/>
      <c r="B98" s="204"/>
      <c r="C98" s="204"/>
      <c r="D98" s="204"/>
      <c r="E98" s="204"/>
    </row>
    <row r="99" spans="1:5" ht="33.75" customHeight="1" x14ac:dyDescent="0.25">
      <c r="A99" s="204"/>
      <c r="B99" s="204"/>
      <c r="C99" s="204"/>
      <c r="D99" s="204"/>
      <c r="E99" s="204"/>
    </row>
    <row r="100" spans="1:5" ht="33.75" customHeight="1" x14ac:dyDescent="0.25">
      <c r="A100" s="204"/>
      <c r="B100" s="204"/>
      <c r="C100" s="204"/>
      <c r="D100" s="204"/>
      <c r="E100" s="204"/>
    </row>
    <row r="101" spans="1:5" ht="33.75" customHeight="1" x14ac:dyDescent="0.25">
      <c r="A101" s="204"/>
      <c r="B101" s="204"/>
      <c r="C101" s="204"/>
      <c r="D101" s="204"/>
      <c r="E101" s="204"/>
    </row>
    <row r="102" spans="1:5" ht="33.75" customHeight="1" x14ac:dyDescent="0.25">
      <c r="A102" s="204"/>
      <c r="B102" s="204"/>
      <c r="C102" s="204"/>
      <c r="D102" s="204"/>
      <c r="E102" s="204"/>
    </row>
    <row r="103" spans="1:5" ht="33.75" customHeight="1" x14ac:dyDescent="0.25">
      <c r="A103" s="204"/>
      <c r="B103" s="204"/>
      <c r="C103" s="204"/>
      <c r="D103" s="204"/>
      <c r="E103" s="204"/>
    </row>
    <row r="104" spans="1:5" ht="33.75" customHeight="1" x14ac:dyDescent="0.25">
      <c r="A104" s="204"/>
      <c r="B104" s="204"/>
      <c r="C104" s="204"/>
      <c r="D104" s="204"/>
      <c r="E104" s="204"/>
    </row>
    <row r="105" spans="1:5" ht="33.75" customHeight="1" x14ac:dyDescent="0.25">
      <c r="A105" s="204"/>
      <c r="B105" s="204"/>
      <c r="C105" s="204"/>
      <c r="D105" s="204"/>
      <c r="E105" s="204"/>
    </row>
    <row r="106" spans="1:5" ht="33.75" customHeight="1" x14ac:dyDescent="0.25">
      <c r="A106" s="204"/>
      <c r="B106" s="204"/>
      <c r="C106" s="204"/>
      <c r="D106" s="204"/>
      <c r="E106" s="204"/>
    </row>
    <row r="107" spans="1:5" ht="33.75" customHeight="1" x14ac:dyDescent="0.25">
      <c r="A107" s="204"/>
      <c r="B107" s="204"/>
      <c r="C107" s="204"/>
      <c r="D107" s="204"/>
      <c r="E107" s="204"/>
    </row>
    <row r="108" spans="1:5" ht="33.75" customHeight="1" x14ac:dyDescent="0.25">
      <c r="A108" s="204"/>
      <c r="B108" s="204"/>
      <c r="C108" s="204"/>
      <c r="D108" s="204"/>
      <c r="E108" s="204"/>
    </row>
    <row r="109" spans="1:5" ht="33.75" customHeight="1" x14ac:dyDescent="0.25">
      <c r="A109" s="204"/>
      <c r="B109" s="204"/>
      <c r="C109" s="204"/>
      <c r="D109" s="204"/>
      <c r="E109" s="204"/>
    </row>
    <row r="110" spans="1:5" ht="33.75" customHeight="1" x14ac:dyDescent="0.25">
      <c r="A110" s="204"/>
      <c r="B110" s="204"/>
      <c r="C110" s="204"/>
      <c r="D110" s="204"/>
      <c r="E110" s="204"/>
    </row>
    <row r="111" spans="1:5" ht="33.75" customHeight="1" x14ac:dyDescent="0.25">
      <c r="A111" s="204"/>
      <c r="B111" s="204"/>
      <c r="C111" s="204"/>
      <c r="D111" s="204"/>
      <c r="E111" s="204"/>
    </row>
    <row r="112" spans="1:5" ht="33.75" customHeight="1" x14ac:dyDescent="0.25">
      <c r="A112" s="204"/>
      <c r="B112" s="204"/>
      <c r="C112" s="204"/>
      <c r="D112" s="204"/>
      <c r="E112" s="204"/>
    </row>
    <row r="113" spans="1:5" ht="33.75" customHeight="1" x14ac:dyDescent="0.25">
      <c r="A113" s="204"/>
      <c r="B113" s="204"/>
      <c r="C113" s="204"/>
      <c r="D113" s="204"/>
      <c r="E113" s="204"/>
    </row>
    <row r="114" spans="1:5" ht="33.75" customHeight="1" x14ac:dyDescent="0.25">
      <c r="A114" s="204"/>
      <c r="B114" s="204"/>
      <c r="C114" s="204"/>
      <c r="D114" s="204"/>
      <c r="E114" s="204"/>
    </row>
    <row r="115" spans="1:5" ht="33.75" customHeight="1" x14ac:dyDescent="0.25">
      <c r="A115" s="204"/>
      <c r="B115" s="204"/>
      <c r="C115" s="204"/>
      <c r="D115" s="204"/>
      <c r="E115" s="204"/>
    </row>
    <row r="116" spans="1:5" ht="33.75" customHeight="1" x14ac:dyDescent="0.25">
      <c r="A116" s="204"/>
      <c r="B116" s="204"/>
      <c r="C116" s="204"/>
      <c r="D116" s="204"/>
      <c r="E116" s="204"/>
    </row>
    <row r="117" spans="1:5" ht="33.75" customHeight="1" x14ac:dyDescent="0.25">
      <c r="A117" s="204"/>
      <c r="B117" s="204"/>
      <c r="C117" s="204"/>
      <c r="D117" s="204"/>
      <c r="E117" s="204"/>
    </row>
    <row r="118" spans="1:5" ht="33.75" customHeight="1" x14ac:dyDescent="0.25">
      <c r="A118" s="204"/>
      <c r="B118" s="204"/>
      <c r="C118" s="204"/>
      <c r="D118" s="204"/>
      <c r="E118" s="204"/>
    </row>
    <row r="119" spans="1:5" ht="33.75" customHeight="1" x14ac:dyDescent="0.25">
      <c r="A119" s="204"/>
      <c r="B119" s="204"/>
      <c r="C119" s="204"/>
      <c r="D119" s="204"/>
      <c r="E119" s="204"/>
    </row>
    <row r="120" spans="1:5" ht="33.75" customHeight="1" x14ac:dyDescent="0.25">
      <c r="A120" s="204"/>
      <c r="B120" s="204"/>
      <c r="C120" s="204"/>
      <c r="D120" s="204"/>
      <c r="E120" s="204"/>
    </row>
    <row r="121" spans="1:5" ht="33.75" customHeight="1" x14ac:dyDescent="0.25">
      <c r="A121" s="204"/>
      <c r="B121" s="204"/>
      <c r="C121" s="204"/>
      <c r="D121" s="204"/>
      <c r="E121" s="204"/>
    </row>
    <row r="122" spans="1:5" ht="33.75" customHeight="1" x14ac:dyDescent="0.25">
      <c r="A122" s="204"/>
      <c r="B122" s="204"/>
      <c r="C122" s="204"/>
      <c r="D122" s="204"/>
      <c r="E122" s="204"/>
    </row>
    <row r="123" spans="1:5" ht="33.75" customHeight="1" x14ac:dyDescent="0.25">
      <c r="A123" s="204"/>
      <c r="B123" s="204"/>
      <c r="C123" s="204"/>
      <c r="D123" s="204"/>
      <c r="E123" s="204"/>
    </row>
    <row r="124" spans="1:5" ht="33.75" customHeight="1" x14ac:dyDescent="0.25">
      <c r="A124" s="204"/>
      <c r="B124" s="204"/>
      <c r="C124" s="204"/>
      <c r="D124" s="204"/>
      <c r="E124" s="204"/>
    </row>
    <row r="125" spans="1:5" ht="33.75" customHeight="1" x14ac:dyDescent="0.25">
      <c r="A125" s="204"/>
      <c r="B125" s="204"/>
      <c r="C125" s="204"/>
      <c r="D125" s="204"/>
      <c r="E125" s="204"/>
    </row>
    <row r="126" spans="1:5" ht="33.75" customHeight="1" x14ac:dyDescent="0.25">
      <c r="A126" s="204"/>
      <c r="B126" s="204"/>
      <c r="C126" s="204"/>
      <c r="D126" s="204"/>
      <c r="E126" s="204"/>
    </row>
    <row r="127" spans="1:5" ht="33.75" customHeight="1" x14ac:dyDescent="0.25">
      <c r="A127" s="204"/>
      <c r="B127" s="204"/>
      <c r="C127" s="204"/>
      <c r="D127" s="204"/>
      <c r="E127" s="204"/>
    </row>
    <row r="128" spans="1:5" ht="33.75" customHeight="1" x14ac:dyDescent="0.25">
      <c r="A128" s="204"/>
      <c r="B128" s="204"/>
      <c r="C128" s="204"/>
      <c r="D128" s="204"/>
      <c r="E128" s="204"/>
    </row>
    <row r="129" spans="1:5" ht="33.75" customHeight="1" x14ac:dyDescent="0.25">
      <c r="A129" s="204"/>
      <c r="B129" s="204"/>
      <c r="C129" s="204"/>
      <c r="D129" s="204"/>
      <c r="E129" s="204"/>
    </row>
    <row r="130" spans="1:5" ht="33.75" customHeight="1" x14ac:dyDescent="0.25">
      <c r="A130" s="204"/>
      <c r="B130" s="204"/>
      <c r="C130" s="204"/>
      <c r="D130" s="204"/>
      <c r="E130" s="204"/>
    </row>
    <row r="131" spans="1:5" ht="33.75" customHeight="1" x14ac:dyDescent="0.25">
      <c r="A131" s="204"/>
      <c r="B131" s="204"/>
      <c r="C131" s="204"/>
      <c r="D131" s="204"/>
      <c r="E131" s="204"/>
    </row>
    <row r="132" spans="1:5" ht="33.75" customHeight="1" x14ac:dyDescent="0.25">
      <c r="A132" s="204"/>
      <c r="B132" s="204"/>
      <c r="C132" s="204"/>
      <c r="D132" s="204"/>
      <c r="E132" s="204"/>
    </row>
    <row r="133" spans="1:5" ht="33.75" customHeight="1" x14ac:dyDescent="0.25">
      <c r="A133" s="204"/>
      <c r="B133" s="204"/>
      <c r="C133" s="204"/>
      <c r="D133" s="204"/>
      <c r="E133" s="204"/>
    </row>
    <row r="134" spans="1:5" ht="33.75" customHeight="1" x14ac:dyDescent="0.25">
      <c r="A134" s="204"/>
      <c r="B134" s="204"/>
      <c r="C134" s="204"/>
      <c r="D134" s="204"/>
      <c r="E134" s="204"/>
    </row>
    <row r="135" spans="1:5" ht="33.75" customHeight="1" x14ac:dyDescent="0.25">
      <c r="A135" s="204"/>
      <c r="B135" s="204"/>
      <c r="C135" s="204"/>
      <c r="D135" s="204"/>
      <c r="E135" s="204"/>
    </row>
    <row r="136" spans="1:5" ht="33.75" customHeight="1" x14ac:dyDescent="0.25">
      <c r="A136" s="204"/>
      <c r="B136" s="204"/>
      <c r="C136" s="204"/>
      <c r="D136" s="204"/>
      <c r="E136" s="204"/>
    </row>
    <row r="137" spans="1:5" ht="33.75" customHeight="1" x14ac:dyDescent="0.25">
      <c r="A137" s="204"/>
      <c r="B137" s="204"/>
      <c r="C137" s="204"/>
      <c r="D137" s="204"/>
      <c r="E137" s="204"/>
    </row>
    <row r="138" spans="1:5" ht="33.75" customHeight="1" x14ac:dyDescent="0.25">
      <c r="A138" s="204"/>
      <c r="B138" s="204"/>
      <c r="C138" s="204"/>
      <c r="D138" s="204"/>
      <c r="E138" s="204"/>
    </row>
    <row r="139" spans="1:5" ht="33.75" customHeight="1" x14ac:dyDescent="0.25">
      <c r="A139" s="204"/>
      <c r="B139" s="204"/>
      <c r="C139" s="204"/>
      <c r="D139" s="204"/>
      <c r="E139" s="204"/>
    </row>
    <row r="140" spans="1:5" ht="33.75" customHeight="1" x14ac:dyDescent="0.25">
      <c r="A140" s="204"/>
      <c r="B140" s="204"/>
      <c r="C140" s="204"/>
      <c r="D140" s="204"/>
      <c r="E140" s="204"/>
    </row>
    <row r="141" spans="1:5" ht="33.75" customHeight="1" x14ac:dyDescent="0.25">
      <c r="A141" s="204"/>
      <c r="B141" s="204"/>
      <c r="C141" s="204"/>
      <c r="D141" s="204"/>
      <c r="E141" s="204"/>
    </row>
    <row r="142" spans="1:5" ht="33.75" customHeight="1" x14ac:dyDescent="0.25">
      <c r="A142" s="204"/>
      <c r="B142" s="204"/>
      <c r="C142" s="204"/>
      <c r="D142" s="204"/>
      <c r="E142" s="204"/>
    </row>
    <row r="143" spans="1:5" ht="33.75" customHeight="1" x14ac:dyDescent="0.25">
      <c r="A143" s="204"/>
      <c r="B143" s="204"/>
      <c r="C143" s="204"/>
      <c r="D143" s="204"/>
      <c r="E143" s="204"/>
    </row>
    <row r="144" spans="1:5" ht="33.75" customHeight="1" x14ac:dyDescent="0.25">
      <c r="A144" s="204"/>
      <c r="B144" s="204"/>
      <c r="C144" s="204"/>
      <c r="D144" s="204"/>
      <c r="E144" s="204"/>
    </row>
    <row r="145" spans="1:5" ht="33.75" customHeight="1" x14ac:dyDescent="0.25">
      <c r="A145" s="204"/>
      <c r="B145" s="204"/>
      <c r="C145" s="204"/>
      <c r="D145" s="204"/>
      <c r="E145" s="204"/>
    </row>
    <row r="146" spans="1:5" ht="33.75" customHeight="1" x14ac:dyDescent="0.25">
      <c r="A146" s="204"/>
      <c r="B146" s="204"/>
      <c r="C146" s="204"/>
      <c r="D146" s="204"/>
      <c r="E146" s="204"/>
    </row>
    <row r="147" spans="1:5" ht="33.75" customHeight="1" x14ac:dyDescent="0.25">
      <c r="A147" s="204"/>
      <c r="B147" s="204"/>
      <c r="C147" s="204"/>
      <c r="D147" s="204"/>
      <c r="E147" s="204"/>
    </row>
    <row r="148" spans="1:5" ht="33.75" customHeight="1" x14ac:dyDescent="0.25">
      <c r="A148" s="204"/>
      <c r="B148" s="204"/>
      <c r="C148" s="204"/>
      <c r="D148" s="204"/>
      <c r="E148" s="204"/>
    </row>
    <row r="149" spans="1:5" ht="33.75" customHeight="1" x14ac:dyDescent="0.25">
      <c r="A149" s="204"/>
      <c r="B149" s="204"/>
      <c r="C149" s="204"/>
      <c r="D149" s="204"/>
      <c r="E149" s="204"/>
    </row>
    <row r="150" spans="1:5" ht="33.75" customHeight="1" x14ac:dyDescent="0.25">
      <c r="A150" s="204"/>
      <c r="B150" s="204"/>
      <c r="C150" s="204"/>
      <c r="D150" s="204"/>
      <c r="E150" s="204"/>
    </row>
    <row r="151" spans="1:5" ht="33.75" customHeight="1" x14ac:dyDescent="0.25">
      <c r="A151" s="204"/>
      <c r="B151" s="204"/>
      <c r="C151" s="204"/>
      <c r="D151" s="204"/>
      <c r="E151" s="204"/>
    </row>
    <row r="152" spans="1:5" ht="33.75" customHeight="1" x14ac:dyDescent="0.25">
      <c r="A152" s="204"/>
      <c r="B152" s="204"/>
      <c r="C152" s="204"/>
      <c r="D152" s="204"/>
      <c r="E152" s="204"/>
    </row>
    <row r="153" spans="1:5" ht="33.75" customHeight="1" x14ac:dyDescent="0.25">
      <c r="A153" s="204"/>
      <c r="B153" s="204"/>
      <c r="C153" s="204"/>
      <c r="D153" s="204"/>
      <c r="E153" s="204"/>
    </row>
    <row r="154" spans="1:5" ht="33.75" customHeight="1" x14ac:dyDescent="0.25">
      <c r="A154" s="204"/>
      <c r="B154" s="204"/>
      <c r="C154" s="204"/>
      <c r="D154" s="204"/>
      <c r="E154" s="204"/>
    </row>
    <row r="155" spans="1:5" ht="33.75" customHeight="1" x14ac:dyDescent="0.25">
      <c r="A155" s="204"/>
      <c r="B155" s="204"/>
      <c r="C155" s="204"/>
      <c r="D155" s="204"/>
      <c r="E155" s="204"/>
    </row>
    <row r="156" spans="1:5" ht="33.75" customHeight="1" x14ac:dyDescent="0.25">
      <c r="A156" s="204"/>
      <c r="B156" s="204"/>
      <c r="C156" s="204"/>
      <c r="D156" s="204"/>
      <c r="E156" s="204"/>
    </row>
    <row r="157" spans="1:5" ht="33.75" customHeight="1" x14ac:dyDescent="0.25">
      <c r="A157" s="204"/>
      <c r="B157" s="204"/>
      <c r="C157" s="204"/>
      <c r="D157" s="204"/>
      <c r="E157" s="204"/>
    </row>
    <row r="158" spans="1:5" ht="33.75" customHeight="1" x14ac:dyDescent="0.25">
      <c r="A158" s="204"/>
      <c r="B158" s="204"/>
      <c r="C158" s="204"/>
      <c r="D158" s="204"/>
      <c r="E158" s="204"/>
    </row>
    <row r="159" spans="1:5" ht="33.75" customHeight="1" x14ac:dyDescent="0.25">
      <c r="A159" s="204"/>
      <c r="B159" s="204"/>
      <c r="C159" s="204"/>
      <c r="D159" s="204"/>
      <c r="E159" s="204"/>
    </row>
    <row r="160" spans="1:5" ht="33.75" customHeight="1" x14ac:dyDescent="0.25">
      <c r="A160" s="204"/>
      <c r="B160" s="204"/>
      <c r="C160" s="204"/>
      <c r="D160" s="204"/>
      <c r="E160" s="204"/>
    </row>
    <row r="161" spans="1:5" ht="33.75" customHeight="1" x14ac:dyDescent="0.25">
      <c r="A161" s="204"/>
      <c r="B161" s="204"/>
      <c r="C161" s="204"/>
      <c r="D161" s="204"/>
      <c r="E161" s="204"/>
    </row>
    <row r="162" spans="1:5" ht="33.75" customHeight="1" x14ac:dyDescent="0.25">
      <c r="A162" s="204"/>
      <c r="B162" s="204"/>
      <c r="C162" s="204"/>
      <c r="D162" s="204"/>
      <c r="E162" s="204"/>
    </row>
    <row r="163" spans="1:5" ht="33.75" customHeight="1" x14ac:dyDescent="0.25">
      <c r="A163" s="204"/>
      <c r="B163" s="204"/>
      <c r="C163" s="204"/>
      <c r="D163" s="204"/>
      <c r="E163" s="204"/>
    </row>
    <row r="164" spans="1:5" ht="33.75" customHeight="1" x14ac:dyDescent="0.25">
      <c r="A164" s="204"/>
      <c r="B164" s="204"/>
      <c r="C164" s="204"/>
      <c r="D164" s="204"/>
      <c r="E164" s="204"/>
    </row>
    <row r="165" spans="1:5" ht="33.75" customHeight="1" x14ac:dyDescent="0.25">
      <c r="A165" s="204"/>
      <c r="B165" s="204"/>
      <c r="C165" s="204"/>
      <c r="D165" s="204"/>
      <c r="E165" s="204"/>
    </row>
    <row r="166" spans="1:5" ht="33.75" customHeight="1" x14ac:dyDescent="0.25">
      <c r="A166" s="204"/>
      <c r="B166" s="204"/>
      <c r="C166" s="204"/>
      <c r="D166" s="204"/>
      <c r="E166" s="204"/>
    </row>
    <row r="167" spans="1:5" ht="33.75" customHeight="1" x14ac:dyDescent="0.25">
      <c r="A167" s="204"/>
      <c r="B167" s="204"/>
      <c r="C167" s="204"/>
      <c r="D167" s="204"/>
      <c r="E167" s="204"/>
    </row>
    <row r="168" spans="1:5" ht="33.75" customHeight="1" x14ac:dyDescent="0.25">
      <c r="A168" s="204"/>
      <c r="B168" s="204"/>
      <c r="C168" s="204"/>
      <c r="D168" s="204"/>
      <c r="E168" s="204"/>
    </row>
    <row r="169" spans="1:5" ht="33.75" customHeight="1" x14ac:dyDescent="0.25">
      <c r="A169" s="204"/>
      <c r="B169" s="204"/>
      <c r="C169" s="204"/>
      <c r="D169" s="204"/>
      <c r="E169" s="204"/>
    </row>
    <row r="170" spans="1:5" ht="33.75" customHeight="1" x14ac:dyDescent="0.25">
      <c r="A170" s="204"/>
      <c r="B170" s="204"/>
      <c r="C170" s="204"/>
      <c r="D170" s="204"/>
      <c r="E170" s="204"/>
    </row>
    <row r="171" spans="1:5" ht="33.75" customHeight="1" x14ac:dyDescent="0.25">
      <c r="A171" s="204"/>
      <c r="B171" s="204"/>
      <c r="C171" s="204"/>
      <c r="D171" s="204"/>
      <c r="E171" s="204"/>
    </row>
    <row r="172" spans="1:5" ht="33.75" customHeight="1" x14ac:dyDescent="0.25">
      <c r="A172" s="204"/>
      <c r="B172" s="204"/>
      <c r="C172" s="204"/>
      <c r="D172" s="204"/>
      <c r="E172" s="204"/>
    </row>
    <row r="173" spans="1:5" ht="33.75" customHeight="1" x14ac:dyDescent="0.25">
      <c r="A173" s="204"/>
      <c r="B173" s="204"/>
      <c r="C173" s="204"/>
      <c r="D173" s="204"/>
      <c r="E173" s="204"/>
    </row>
    <row r="174" spans="1:5" ht="33.75" customHeight="1" x14ac:dyDescent="0.25">
      <c r="A174" s="204"/>
      <c r="B174" s="204"/>
      <c r="C174" s="204"/>
      <c r="D174" s="204"/>
      <c r="E174" s="204"/>
    </row>
    <row r="175" spans="1:5" ht="33.75" customHeight="1" x14ac:dyDescent="0.25">
      <c r="A175" s="204"/>
      <c r="B175" s="204"/>
      <c r="C175" s="204"/>
      <c r="D175" s="204"/>
      <c r="E175" s="204"/>
    </row>
    <row r="176" spans="1:5" ht="33.75" customHeight="1" x14ac:dyDescent="0.25">
      <c r="A176" s="204"/>
      <c r="B176" s="204"/>
      <c r="C176" s="204"/>
      <c r="D176" s="204"/>
      <c r="E176" s="204"/>
    </row>
    <row r="177" spans="1:5" ht="33.75" customHeight="1" x14ac:dyDescent="0.25">
      <c r="A177" s="204"/>
      <c r="B177" s="204"/>
      <c r="C177" s="204"/>
      <c r="D177" s="204"/>
      <c r="E177" s="204"/>
    </row>
    <row r="178" spans="1:5" ht="33.75" customHeight="1" x14ac:dyDescent="0.25">
      <c r="A178" s="204"/>
      <c r="B178" s="204"/>
      <c r="C178" s="204"/>
      <c r="D178" s="204"/>
      <c r="E178" s="204"/>
    </row>
    <row r="179" spans="1:5" ht="33.75" customHeight="1" x14ac:dyDescent="0.25">
      <c r="A179" s="204"/>
      <c r="B179" s="204"/>
      <c r="C179" s="204"/>
      <c r="D179" s="204"/>
      <c r="E179" s="204"/>
    </row>
    <row r="180" spans="1:5" ht="33.75" customHeight="1" x14ac:dyDescent="0.25">
      <c r="A180" s="204"/>
      <c r="B180" s="204"/>
      <c r="C180" s="204"/>
      <c r="D180" s="204"/>
      <c r="E180" s="204"/>
    </row>
    <row r="181" spans="1:5" ht="33.75" customHeight="1" x14ac:dyDescent="0.25">
      <c r="A181" s="204"/>
      <c r="B181" s="204"/>
      <c r="C181" s="204"/>
      <c r="D181" s="204"/>
      <c r="E181" s="204"/>
    </row>
    <row r="182" spans="1:5" ht="33.75" customHeight="1" x14ac:dyDescent="0.25">
      <c r="A182" s="204"/>
      <c r="B182" s="204"/>
      <c r="C182" s="204"/>
      <c r="D182" s="204"/>
      <c r="E182" s="204"/>
    </row>
    <row r="183" spans="1:5" ht="33.75" customHeight="1" x14ac:dyDescent="0.25">
      <c r="A183" s="204"/>
      <c r="B183" s="204"/>
      <c r="C183" s="204"/>
      <c r="D183" s="204"/>
      <c r="E183" s="204"/>
    </row>
    <row r="184" spans="1:5" ht="33.75" customHeight="1" x14ac:dyDescent="0.25">
      <c r="A184" s="204"/>
      <c r="B184" s="204"/>
      <c r="C184" s="204"/>
      <c r="D184" s="204"/>
      <c r="E184" s="204"/>
    </row>
    <row r="185" spans="1:5" ht="33.75" customHeight="1" x14ac:dyDescent="0.25">
      <c r="A185" s="204"/>
      <c r="B185" s="204"/>
      <c r="C185" s="204"/>
      <c r="D185" s="204"/>
      <c r="E185" s="204"/>
    </row>
    <row r="186" spans="1:5" ht="33.75" customHeight="1" x14ac:dyDescent="0.25">
      <c r="A186" s="204"/>
      <c r="B186" s="204"/>
      <c r="C186" s="204"/>
      <c r="D186" s="204"/>
      <c r="E186" s="204"/>
    </row>
    <row r="187" spans="1:5" ht="33.75" customHeight="1" x14ac:dyDescent="0.25">
      <c r="A187" s="204"/>
      <c r="B187" s="204"/>
      <c r="C187" s="204"/>
      <c r="D187" s="204"/>
      <c r="E187" s="204"/>
    </row>
    <row r="188" spans="1:5" ht="33.75" customHeight="1" x14ac:dyDescent="0.25">
      <c r="A188" s="204"/>
      <c r="B188" s="204"/>
      <c r="C188" s="204"/>
      <c r="D188" s="204"/>
      <c r="E188" s="204"/>
    </row>
    <row r="189" spans="1:5" ht="33.75" customHeight="1" x14ac:dyDescent="0.25">
      <c r="A189" s="204"/>
      <c r="B189" s="204"/>
      <c r="C189" s="204"/>
      <c r="D189" s="204"/>
      <c r="E189" s="204"/>
    </row>
    <row r="190" spans="1:5" ht="33.75" customHeight="1" x14ac:dyDescent="0.25">
      <c r="A190" s="204"/>
      <c r="B190" s="204"/>
      <c r="C190" s="204"/>
      <c r="D190" s="204"/>
      <c r="E190" s="204"/>
    </row>
    <row r="191" spans="1:5" ht="33.75" customHeight="1" x14ac:dyDescent="0.25">
      <c r="A191" s="204"/>
      <c r="B191" s="204"/>
      <c r="C191" s="204"/>
      <c r="D191" s="204"/>
      <c r="E191" s="204"/>
    </row>
    <row r="192" spans="1:5" ht="33.75" customHeight="1" x14ac:dyDescent="0.25">
      <c r="A192" s="204"/>
      <c r="B192" s="204"/>
      <c r="C192" s="204"/>
      <c r="D192" s="204"/>
      <c r="E192" s="204"/>
    </row>
    <row r="193" spans="1:5" ht="33.75" customHeight="1" x14ac:dyDescent="0.25">
      <c r="A193" s="204"/>
      <c r="B193" s="204"/>
      <c r="C193" s="204"/>
      <c r="D193" s="204"/>
      <c r="E193" s="204"/>
    </row>
    <row r="194" spans="1:5" ht="33.75" customHeight="1" x14ac:dyDescent="0.25">
      <c r="A194" s="204"/>
      <c r="B194" s="204"/>
      <c r="C194" s="204"/>
      <c r="D194" s="204"/>
      <c r="E194" s="204"/>
    </row>
    <row r="195" spans="1:5" ht="33.75" customHeight="1" x14ac:dyDescent="0.25">
      <c r="A195" s="204"/>
      <c r="B195" s="204"/>
      <c r="C195" s="204"/>
      <c r="D195" s="204"/>
      <c r="E195" s="204"/>
    </row>
    <row r="196" spans="1:5" ht="33.75" customHeight="1" x14ac:dyDescent="0.25">
      <c r="A196" s="204"/>
      <c r="B196" s="204"/>
      <c r="C196" s="204"/>
      <c r="D196" s="204"/>
      <c r="E196" s="204"/>
    </row>
    <row r="197" spans="1:5" ht="33.75" customHeight="1" x14ac:dyDescent="0.25">
      <c r="A197" s="204"/>
      <c r="B197" s="204"/>
      <c r="C197" s="204"/>
      <c r="D197" s="204"/>
      <c r="E197" s="204"/>
    </row>
    <row r="198" spans="1:5" ht="33.75" customHeight="1" x14ac:dyDescent="0.25">
      <c r="A198" s="204"/>
      <c r="B198" s="204"/>
      <c r="C198" s="204"/>
      <c r="D198" s="204"/>
      <c r="E198" s="204"/>
    </row>
    <row r="199" spans="1:5" ht="33.75" customHeight="1" x14ac:dyDescent="0.25">
      <c r="A199" s="204"/>
      <c r="B199" s="204"/>
      <c r="C199" s="204"/>
      <c r="D199" s="204"/>
      <c r="E199" s="204"/>
    </row>
    <row r="200" spans="1:5" ht="33.75" customHeight="1" x14ac:dyDescent="0.25">
      <c r="A200" s="204"/>
      <c r="B200" s="204"/>
      <c r="C200" s="204"/>
      <c r="D200" s="204"/>
      <c r="E200" s="204"/>
    </row>
    <row r="201" spans="1:5" ht="33.75" customHeight="1" x14ac:dyDescent="0.25">
      <c r="A201" s="204"/>
      <c r="B201" s="204"/>
      <c r="C201" s="204"/>
      <c r="D201" s="204"/>
      <c r="E201" s="204"/>
    </row>
    <row r="202" spans="1:5" ht="33.75" customHeight="1" x14ac:dyDescent="0.25">
      <c r="A202" s="204"/>
      <c r="B202" s="204"/>
      <c r="C202" s="204"/>
      <c r="D202" s="204"/>
      <c r="E202" s="204"/>
    </row>
    <row r="203" spans="1:5" ht="33.75" customHeight="1" x14ac:dyDescent="0.25">
      <c r="A203" s="204"/>
      <c r="B203" s="204"/>
      <c r="C203" s="204"/>
      <c r="D203" s="204"/>
      <c r="E203" s="204"/>
    </row>
    <row r="204" spans="1:5" ht="33.75" customHeight="1" x14ac:dyDescent="0.25">
      <c r="A204" s="204"/>
      <c r="B204" s="204"/>
      <c r="C204" s="204"/>
      <c r="D204" s="204"/>
      <c r="E204" s="204"/>
    </row>
    <row r="205" spans="1:5" ht="33.75" customHeight="1" x14ac:dyDescent="0.25">
      <c r="A205" s="204"/>
      <c r="B205" s="204"/>
      <c r="C205" s="204"/>
      <c r="D205" s="204"/>
      <c r="E205" s="204"/>
    </row>
    <row r="206" spans="1:5" ht="33.75" customHeight="1" x14ac:dyDescent="0.25">
      <c r="A206" s="204"/>
      <c r="B206" s="204"/>
      <c r="C206" s="204"/>
      <c r="D206" s="204"/>
      <c r="E206" s="204"/>
    </row>
    <row r="207" spans="1:5" ht="33.75" customHeight="1" x14ac:dyDescent="0.25">
      <c r="A207" s="204"/>
      <c r="B207" s="204"/>
      <c r="C207" s="204"/>
      <c r="D207" s="204"/>
      <c r="E207" s="204"/>
    </row>
    <row r="208" spans="1:5" ht="33.75" customHeight="1" x14ac:dyDescent="0.25">
      <c r="A208" s="204"/>
      <c r="B208" s="204"/>
      <c r="C208" s="204"/>
      <c r="D208" s="204"/>
      <c r="E208" s="204"/>
    </row>
    <row r="209" spans="1:5" ht="33.75" customHeight="1" x14ac:dyDescent="0.25">
      <c r="A209" s="204"/>
      <c r="B209" s="204"/>
      <c r="C209" s="204"/>
      <c r="D209" s="204"/>
      <c r="E209" s="204"/>
    </row>
    <row r="210" spans="1:5" ht="33.75" customHeight="1" x14ac:dyDescent="0.25">
      <c r="A210" s="204"/>
      <c r="B210" s="204"/>
      <c r="C210" s="204"/>
      <c r="D210" s="204"/>
      <c r="E210" s="204"/>
    </row>
    <row r="211" spans="1:5" ht="33.75" customHeight="1" x14ac:dyDescent="0.25">
      <c r="A211" s="204"/>
      <c r="B211" s="204"/>
      <c r="C211" s="204"/>
      <c r="D211" s="204"/>
      <c r="E211" s="204"/>
    </row>
    <row r="212" spans="1:5" ht="33.75" customHeight="1" x14ac:dyDescent="0.25">
      <c r="A212" s="204"/>
      <c r="B212" s="204"/>
      <c r="C212" s="204"/>
      <c r="D212" s="204"/>
      <c r="E212" s="204"/>
    </row>
    <row r="213" spans="1:5" ht="33.75" customHeight="1" x14ac:dyDescent="0.25">
      <c r="A213" s="204"/>
      <c r="B213" s="204"/>
      <c r="C213" s="204"/>
      <c r="D213" s="204"/>
      <c r="E213" s="204"/>
    </row>
    <row r="214" spans="1:5" ht="33.75" customHeight="1" x14ac:dyDescent="0.25">
      <c r="A214" s="204"/>
      <c r="B214" s="204"/>
      <c r="C214" s="204"/>
      <c r="D214" s="204"/>
      <c r="E214" s="204"/>
    </row>
    <row r="215" spans="1:5" ht="33.75" customHeight="1" x14ac:dyDescent="0.25">
      <c r="A215" s="204"/>
      <c r="B215" s="204"/>
      <c r="C215" s="204"/>
      <c r="D215" s="204"/>
      <c r="E215" s="204"/>
    </row>
    <row r="216" spans="1:5" ht="33.75" customHeight="1" x14ac:dyDescent="0.25">
      <c r="A216" s="204"/>
      <c r="B216" s="204"/>
      <c r="C216" s="204"/>
      <c r="D216" s="204"/>
      <c r="E216" s="204"/>
    </row>
    <row r="217" spans="1:5" ht="33.75" customHeight="1" x14ac:dyDescent="0.25">
      <c r="A217" s="204"/>
      <c r="B217" s="204"/>
      <c r="C217" s="204"/>
      <c r="D217" s="204"/>
      <c r="E217" s="204"/>
    </row>
    <row r="218" spans="1:5" ht="33.75" customHeight="1" x14ac:dyDescent="0.25">
      <c r="A218" s="204"/>
      <c r="B218" s="204"/>
      <c r="C218" s="204"/>
      <c r="D218" s="204"/>
      <c r="E218" s="204"/>
    </row>
    <row r="219" spans="1:5" ht="33.75" customHeight="1" x14ac:dyDescent="0.25">
      <c r="A219" s="204"/>
      <c r="B219" s="204"/>
      <c r="C219" s="204"/>
      <c r="D219" s="204"/>
      <c r="E219" s="204"/>
    </row>
    <row r="220" spans="1:5" ht="33.75" customHeight="1" x14ac:dyDescent="0.25">
      <c r="A220" s="204"/>
      <c r="B220" s="204"/>
      <c r="C220" s="204"/>
      <c r="D220" s="204"/>
      <c r="E220" s="204"/>
    </row>
    <row r="221" spans="1:5" ht="33.75" customHeight="1" x14ac:dyDescent="0.25">
      <c r="A221" s="204"/>
      <c r="B221" s="204"/>
      <c r="C221" s="204"/>
      <c r="D221" s="204"/>
      <c r="E221" s="204"/>
    </row>
    <row r="222" spans="1:5" ht="33.75" customHeight="1" x14ac:dyDescent="0.25">
      <c r="A222" s="204"/>
      <c r="B222" s="204"/>
      <c r="C222" s="204"/>
      <c r="D222" s="204"/>
      <c r="E222" s="204"/>
    </row>
    <row r="223" spans="1:5" ht="33.75" customHeight="1" x14ac:dyDescent="0.25">
      <c r="A223" s="204"/>
      <c r="B223" s="204"/>
      <c r="C223" s="204"/>
      <c r="D223" s="204"/>
      <c r="E223" s="204"/>
    </row>
    <row r="224" spans="1:5" ht="33.75" customHeight="1" x14ac:dyDescent="0.25">
      <c r="A224" s="204"/>
      <c r="B224" s="204"/>
      <c r="C224" s="204"/>
      <c r="D224" s="204"/>
      <c r="E224" s="204"/>
    </row>
    <row r="225" spans="1:5" ht="33.75" customHeight="1" x14ac:dyDescent="0.25">
      <c r="A225" s="204"/>
      <c r="B225" s="204"/>
      <c r="C225" s="204"/>
      <c r="D225" s="204"/>
      <c r="E225" s="204"/>
    </row>
    <row r="226" spans="1:5" ht="33.75" customHeight="1" x14ac:dyDescent="0.25">
      <c r="A226" s="204"/>
      <c r="B226" s="204"/>
      <c r="C226" s="204"/>
      <c r="D226" s="204"/>
      <c r="E226" s="204"/>
    </row>
    <row r="227" spans="1:5" ht="33.75" customHeight="1" x14ac:dyDescent="0.25">
      <c r="A227" s="204"/>
      <c r="B227" s="204"/>
      <c r="C227" s="204"/>
      <c r="D227" s="204"/>
      <c r="E227" s="204"/>
    </row>
    <row r="228" spans="1:5" ht="33.75" customHeight="1" x14ac:dyDescent="0.25">
      <c r="A228" s="204"/>
      <c r="B228" s="204"/>
      <c r="C228" s="204"/>
      <c r="D228" s="204"/>
      <c r="E228" s="204"/>
    </row>
    <row r="229" spans="1:5" ht="33.75" customHeight="1" x14ac:dyDescent="0.25">
      <c r="A229" s="204"/>
      <c r="B229" s="204"/>
      <c r="C229" s="204"/>
      <c r="D229" s="204"/>
      <c r="E229" s="204"/>
    </row>
    <row r="230" spans="1:5" ht="33.75" customHeight="1" x14ac:dyDescent="0.25">
      <c r="A230" s="204"/>
      <c r="B230" s="204"/>
      <c r="C230" s="204"/>
      <c r="D230" s="204"/>
      <c r="E230" s="204"/>
    </row>
    <row r="231" spans="1:5" ht="33.75" customHeight="1" x14ac:dyDescent="0.25">
      <c r="A231" s="204"/>
      <c r="B231" s="204"/>
      <c r="C231" s="204"/>
      <c r="D231" s="204"/>
      <c r="E231" s="204"/>
    </row>
    <row r="232" spans="1:5" ht="33.75" customHeight="1" x14ac:dyDescent="0.25">
      <c r="A232" s="204"/>
      <c r="B232" s="204"/>
      <c r="C232" s="204"/>
      <c r="D232" s="204"/>
      <c r="E232" s="204"/>
    </row>
    <row r="233" spans="1:5" ht="33.75" customHeight="1" x14ac:dyDescent="0.25">
      <c r="A233" s="204"/>
      <c r="B233" s="204"/>
      <c r="C233" s="204"/>
      <c r="D233" s="204"/>
      <c r="E233" s="204"/>
    </row>
    <row r="234" spans="1:5" ht="33.75" customHeight="1" x14ac:dyDescent="0.25">
      <c r="A234" s="204"/>
      <c r="B234" s="204"/>
      <c r="C234" s="204"/>
      <c r="D234" s="204"/>
      <c r="E234" s="204"/>
    </row>
    <row r="235" spans="1:5" ht="33.75" customHeight="1" x14ac:dyDescent="0.25">
      <c r="A235" s="204"/>
      <c r="B235" s="204"/>
      <c r="C235" s="204"/>
      <c r="D235" s="204"/>
      <c r="E235" s="204"/>
    </row>
    <row r="236" spans="1:5" ht="33.75" customHeight="1" x14ac:dyDescent="0.25">
      <c r="A236" s="204"/>
      <c r="B236" s="204"/>
      <c r="C236" s="204"/>
      <c r="D236" s="204"/>
      <c r="E236" s="204"/>
    </row>
    <row r="237" spans="1:5" ht="33.75" customHeight="1" x14ac:dyDescent="0.25">
      <c r="A237" s="204"/>
      <c r="B237" s="204"/>
      <c r="C237" s="204"/>
      <c r="D237" s="204"/>
      <c r="E237" s="204"/>
    </row>
    <row r="238" spans="1:5" ht="33.75" customHeight="1" x14ac:dyDescent="0.25">
      <c r="A238" s="204"/>
      <c r="B238" s="204"/>
      <c r="C238" s="204"/>
      <c r="D238" s="204"/>
      <c r="E238" s="204"/>
    </row>
    <row r="239" spans="1:5" ht="33.75" customHeight="1" x14ac:dyDescent="0.25">
      <c r="A239" s="204"/>
      <c r="B239" s="204"/>
      <c r="C239" s="204"/>
      <c r="D239" s="204"/>
      <c r="E239" s="204"/>
    </row>
    <row r="240" spans="1:5" ht="33.75" customHeight="1" x14ac:dyDescent="0.25">
      <c r="A240" s="204"/>
      <c r="B240" s="204"/>
      <c r="C240" s="204"/>
      <c r="D240" s="204"/>
      <c r="E240" s="204"/>
    </row>
    <row r="241" spans="1:5" ht="33.75" customHeight="1" x14ac:dyDescent="0.25">
      <c r="A241" s="204"/>
      <c r="B241" s="204"/>
      <c r="C241" s="204"/>
      <c r="D241" s="204"/>
      <c r="E241" s="204"/>
    </row>
    <row r="242" spans="1:5" ht="33.75" customHeight="1" x14ac:dyDescent="0.25">
      <c r="A242" s="204"/>
      <c r="B242" s="204"/>
      <c r="C242" s="204"/>
      <c r="D242" s="204"/>
      <c r="E242" s="204"/>
    </row>
    <row r="243" spans="1:5" ht="33.75" customHeight="1" x14ac:dyDescent="0.25">
      <c r="A243" s="204"/>
      <c r="B243" s="204"/>
      <c r="C243" s="204"/>
      <c r="D243" s="204"/>
      <c r="E243" s="204"/>
    </row>
    <row r="244" spans="1:5" ht="33.75" customHeight="1" x14ac:dyDescent="0.25">
      <c r="A244" s="204"/>
      <c r="B244" s="204"/>
      <c r="C244" s="204"/>
      <c r="D244" s="204"/>
      <c r="E244" s="204"/>
    </row>
    <row r="245" spans="1:5" ht="33.75" customHeight="1" x14ac:dyDescent="0.25">
      <c r="A245" s="204"/>
      <c r="B245" s="204"/>
      <c r="C245" s="204"/>
      <c r="D245" s="204"/>
      <c r="E245" s="204"/>
    </row>
    <row r="246" spans="1:5" ht="33.75" customHeight="1" x14ac:dyDescent="0.25">
      <c r="A246" s="204"/>
      <c r="B246" s="204"/>
      <c r="C246" s="204"/>
      <c r="D246" s="204"/>
      <c r="E246" s="204"/>
    </row>
    <row r="247" spans="1:5" ht="33.75" customHeight="1" x14ac:dyDescent="0.25">
      <c r="A247" s="204"/>
      <c r="B247" s="204"/>
      <c r="C247" s="204"/>
      <c r="D247" s="204"/>
      <c r="E247" s="204"/>
    </row>
    <row r="248" spans="1:5" ht="33.75" customHeight="1" x14ac:dyDescent="0.25">
      <c r="A248" s="204"/>
      <c r="B248" s="204"/>
      <c r="C248" s="204"/>
      <c r="D248" s="204"/>
      <c r="E248" s="204"/>
    </row>
    <row r="249" spans="1:5" ht="33.75" customHeight="1" x14ac:dyDescent="0.25">
      <c r="A249" s="204"/>
      <c r="B249" s="204"/>
      <c r="C249" s="204"/>
      <c r="D249" s="204"/>
      <c r="E249" s="204"/>
    </row>
    <row r="250" spans="1:5" ht="33.75" customHeight="1" x14ac:dyDescent="0.25">
      <c r="A250" s="204"/>
      <c r="B250" s="204"/>
      <c r="C250" s="204"/>
      <c r="D250" s="204"/>
      <c r="E250" s="204"/>
    </row>
    <row r="251" spans="1:5" ht="33.75" customHeight="1" x14ac:dyDescent="0.25">
      <c r="A251" s="204"/>
      <c r="B251" s="204"/>
      <c r="C251" s="204"/>
      <c r="D251" s="204"/>
      <c r="E251" s="204"/>
    </row>
    <row r="252" spans="1:5" ht="33.75" customHeight="1" x14ac:dyDescent="0.25">
      <c r="A252" s="204"/>
      <c r="B252" s="204"/>
      <c r="C252" s="204"/>
      <c r="D252" s="204"/>
      <c r="E252" s="204"/>
    </row>
    <row r="253" spans="1:5" ht="33.75" customHeight="1" x14ac:dyDescent="0.25">
      <c r="A253" s="204"/>
      <c r="B253" s="204"/>
      <c r="C253" s="204"/>
      <c r="D253" s="204"/>
      <c r="E253" s="204"/>
    </row>
    <row r="254" spans="1:5" ht="33.75" customHeight="1" x14ac:dyDescent="0.25">
      <c r="A254" s="204"/>
      <c r="B254" s="204"/>
      <c r="C254" s="204"/>
      <c r="D254" s="204"/>
      <c r="E254" s="204"/>
    </row>
    <row r="255" spans="1:5" ht="33.75" customHeight="1" x14ac:dyDescent="0.25">
      <c r="A255" s="204"/>
      <c r="B255" s="204"/>
      <c r="C255" s="204"/>
      <c r="D255" s="204"/>
      <c r="E255" s="204"/>
    </row>
    <row r="256" spans="1:5" ht="33.75" customHeight="1" x14ac:dyDescent="0.25">
      <c r="A256" s="204"/>
      <c r="B256" s="204"/>
      <c r="C256" s="204"/>
      <c r="D256" s="204"/>
      <c r="E256" s="204"/>
    </row>
    <row r="257" spans="1:5" ht="33.75" customHeight="1" x14ac:dyDescent="0.25">
      <c r="A257" s="204"/>
      <c r="B257" s="204"/>
      <c r="C257" s="204"/>
      <c r="D257" s="204"/>
      <c r="E257" s="204"/>
    </row>
    <row r="258" spans="1:5" ht="33.75" customHeight="1" x14ac:dyDescent="0.25">
      <c r="A258" s="204"/>
      <c r="B258" s="204"/>
      <c r="C258" s="204"/>
      <c r="D258" s="204"/>
      <c r="E258" s="204"/>
    </row>
    <row r="259" spans="1:5" ht="33.75" customHeight="1" x14ac:dyDescent="0.25">
      <c r="A259" s="204"/>
      <c r="B259" s="204"/>
      <c r="C259" s="204"/>
      <c r="D259" s="204"/>
      <c r="E259" s="204"/>
    </row>
    <row r="260" spans="1:5" ht="33.75" customHeight="1" x14ac:dyDescent="0.25">
      <c r="A260" s="204"/>
      <c r="B260" s="204"/>
      <c r="C260" s="204"/>
      <c r="D260" s="204"/>
      <c r="E260" s="204"/>
    </row>
    <row r="261" spans="1:5" ht="33.75" customHeight="1" x14ac:dyDescent="0.25">
      <c r="A261" s="204"/>
      <c r="B261" s="204"/>
      <c r="C261" s="204"/>
      <c r="D261" s="204"/>
      <c r="E261" s="204"/>
    </row>
    <row r="262" spans="1:5" ht="33.75" customHeight="1" x14ac:dyDescent="0.25">
      <c r="A262" s="204"/>
      <c r="B262" s="204"/>
      <c r="C262" s="204"/>
      <c r="D262" s="204"/>
      <c r="E262" s="204"/>
    </row>
    <row r="263" spans="1:5" ht="33.75" customHeight="1" x14ac:dyDescent="0.25">
      <c r="A263" s="204"/>
      <c r="B263" s="204"/>
      <c r="C263" s="204"/>
      <c r="D263" s="204"/>
      <c r="E263" s="204"/>
    </row>
    <row r="264" spans="1:5" ht="33.75" customHeight="1" x14ac:dyDescent="0.25">
      <c r="A264" s="204"/>
      <c r="B264" s="204"/>
      <c r="C264" s="204"/>
      <c r="D264" s="204"/>
      <c r="E264" s="204"/>
    </row>
    <row r="265" spans="1:5" ht="33.75" customHeight="1" x14ac:dyDescent="0.25">
      <c r="A265" s="204"/>
      <c r="B265" s="204"/>
      <c r="C265" s="204"/>
      <c r="D265" s="204"/>
      <c r="E265" s="204"/>
    </row>
    <row r="266" spans="1:5" ht="33.75" customHeight="1" x14ac:dyDescent="0.25">
      <c r="A266" s="204"/>
      <c r="B266" s="204"/>
      <c r="C266" s="204"/>
      <c r="D266" s="204"/>
      <c r="E266" s="204"/>
    </row>
    <row r="267" spans="1:5" ht="33.75" customHeight="1" x14ac:dyDescent="0.25">
      <c r="A267" s="204"/>
      <c r="B267" s="204"/>
      <c r="C267" s="204"/>
      <c r="D267" s="204"/>
      <c r="E267" s="204"/>
    </row>
    <row r="268" spans="1:5" ht="33.75" customHeight="1" x14ac:dyDescent="0.25">
      <c r="A268" s="204"/>
      <c r="B268" s="204"/>
      <c r="C268" s="204"/>
      <c r="D268" s="204"/>
      <c r="E268" s="204"/>
    </row>
    <row r="269" spans="1:5" ht="33.75" customHeight="1" x14ac:dyDescent="0.25">
      <c r="A269" s="204"/>
      <c r="B269" s="204"/>
      <c r="C269" s="204"/>
      <c r="D269" s="204"/>
      <c r="E269" s="204"/>
    </row>
    <row r="270" spans="1:5" ht="33.75" customHeight="1" x14ac:dyDescent="0.25">
      <c r="A270" s="204"/>
      <c r="B270" s="204"/>
      <c r="C270" s="204"/>
      <c r="D270" s="204"/>
      <c r="E270" s="204"/>
    </row>
    <row r="271" spans="1:5" ht="33.75" customHeight="1" x14ac:dyDescent="0.25">
      <c r="A271" s="204"/>
      <c r="B271" s="204"/>
      <c r="C271" s="204"/>
      <c r="D271" s="204"/>
      <c r="E271" s="204"/>
    </row>
    <row r="272" spans="1:5" ht="33.75" customHeight="1" x14ac:dyDescent="0.25">
      <c r="A272" s="204"/>
      <c r="B272" s="204"/>
      <c r="C272" s="204"/>
      <c r="D272" s="204"/>
      <c r="E272" s="204"/>
    </row>
    <row r="273" spans="1:5" ht="33.75" customHeight="1" x14ac:dyDescent="0.25">
      <c r="A273" s="204"/>
      <c r="B273" s="204"/>
      <c r="C273" s="204"/>
      <c r="D273" s="204"/>
      <c r="E273" s="204"/>
    </row>
    <row r="274" spans="1:5" ht="33.75" customHeight="1" x14ac:dyDescent="0.25">
      <c r="A274" s="204"/>
      <c r="B274" s="204"/>
      <c r="C274" s="204"/>
      <c r="D274" s="204"/>
      <c r="E274" s="204"/>
    </row>
    <row r="275" spans="1:5" ht="33.75" customHeight="1" x14ac:dyDescent="0.25">
      <c r="A275" s="204"/>
      <c r="B275" s="204"/>
      <c r="C275" s="204"/>
      <c r="D275" s="204"/>
      <c r="E275" s="204"/>
    </row>
    <row r="276" spans="1:5" ht="33.75" customHeight="1" x14ac:dyDescent="0.25">
      <c r="A276" s="204"/>
      <c r="B276" s="204"/>
      <c r="C276" s="204"/>
      <c r="D276" s="204"/>
      <c r="E276" s="204"/>
    </row>
    <row r="277" spans="1:5" ht="33.75" customHeight="1" x14ac:dyDescent="0.25">
      <c r="A277" s="204"/>
      <c r="B277" s="204"/>
      <c r="C277" s="204"/>
      <c r="D277" s="204"/>
      <c r="E277" s="204"/>
    </row>
    <row r="278" spans="1:5" ht="33.75" customHeight="1" x14ac:dyDescent="0.25">
      <c r="A278" s="204"/>
      <c r="B278" s="204"/>
      <c r="C278" s="204"/>
      <c r="D278" s="204"/>
      <c r="E278" s="204"/>
    </row>
    <row r="279" spans="1:5" ht="33.75" customHeight="1" x14ac:dyDescent="0.25">
      <c r="A279" s="204"/>
      <c r="B279" s="204"/>
      <c r="C279" s="204"/>
      <c r="D279" s="204"/>
      <c r="E279" s="204"/>
    </row>
    <row r="280" spans="1:5" ht="33.75" customHeight="1" x14ac:dyDescent="0.25">
      <c r="A280" s="204"/>
      <c r="B280" s="204"/>
      <c r="C280" s="204"/>
      <c r="D280" s="204"/>
      <c r="E280" s="204"/>
    </row>
    <row r="281" spans="1:5" ht="33.75" customHeight="1" x14ac:dyDescent="0.25">
      <c r="A281" s="204"/>
      <c r="B281" s="204"/>
      <c r="C281" s="204"/>
      <c r="D281" s="204"/>
      <c r="E281" s="204"/>
    </row>
    <row r="282" spans="1:5" ht="33.75" customHeight="1" x14ac:dyDescent="0.25">
      <c r="A282" s="204"/>
      <c r="B282" s="204"/>
      <c r="C282" s="204"/>
      <c r="D282" s="204"/>
      <c r="E282" s="204"/>
    </row>
    <row r="283" spans="1:5" ht="33.75" customHeight="1" x14ac:dyDescent="0.25">
      <c r="A283" s="204"/>
      <c r="B283" s="204"/>
      <c r="C283" s="204"/>
      <c r="D283" s="204"/>
      <c r="E283" s="204"/>
    </row>
    <row r="284" spans="1:5" ht="33.75" customHeight="1" x14ac:dyDescent="0.25">
      <c r="A284" s="204"/>
      <c r="B284" s="204"/>
      <c r="C284" s="204"/>
      <c r="D284" s="204"/>
      <c r="E284" s="204"/>
    </row>
    <row r="285" spans="1:5" ht="33.75" customHeight="1" x14ac:dyDescent="0.25">
      <c r="A285" s="204"/>
      <c r="B285" s="204"/>
      <c r="C285" s="204"/>
      <c r="D285" s="204"/>
      <c r="E285" s="204"/>
    </row>
    <row r="286" spans="1:5" ht="33.75" customHeight="1" x14ac:dyDescent="0.25">
      <c r="A286" s="204"/>
      <c r="B286" s="204"/>
      <c r="C286" s="204"/>
      <c r="D286" s="204"/>
      <c r="E286" s="204"/>
    </row>
    <row r="287" spans="1:5" ht="33.75" customHeight="1" x14ac:dyDescent="0.25">
      <c r="A287" s="204"/>
      <c r="B287" s="204"/>
      <c r="C287" s="204"/>
      <c r="D287" s="204"/>
      <c r="E287" s="204"/>
    </row>
    <row r="288" spans="1:5" ht="33.75" customHeight="1" x14ac:dyDescent="0.25">
      <c r="A288" s="204"/>
      <c r="B288" s="204"/>
      <c r="C288" s="204"/>
      <c r="D288" s="204"/>
      <c r="E288" s="204"/>
    </row>
    <row r="289" spans="1:5" ht="33.75" customHeight="1" x14ac:dyDescent="0.25">
      <c r="A289" s="204"/>
      <c r="B289" s="204"/>
      <c r="C289" s="204"/>
      <c r="D289" s="204"/>
      <c r="E289" s="204"/>
    </row>
    <row r="290" spans="1:5" ht="33.75" customHeight="1" x14ac:dyDescent="0.25">
      <c r="A290" s="204"/>
      <c r="B290" s="204"/>
      <c r="C290" s="204"/>
      <c r="D290" s="204"/>
      <c r="E290" s="204"/>
    </row>
    <row r="291" spans="1:5" ht="33.75" customHeight="1" x14ac:dyDescent="0.25">
      <c r="A291" s="204"/>
      <c r="B291" s="204"/>
      <c r="C291" s="204"/>
      <c r="D291" s="204"/>
      <c r="E291" s="204"/>
    </row>
    <row r="292" spans="1:5" ht="33.75" customHeight="1" x14ac:dyDescent="0.25">
      <c r="A292" s="204"/>
      <c r="B292" s="204"/>
      <c r="C292" s="204"/>
      <c r="D292" s="204"/>
      <c r="E292" s="204"/>
    </row>
    <row r="293" spans="1:5" ht="33.75" customHeight="1" x14ac:dyDescent="0.25">
      <c r="A293" s="204"/>
      <c r="B293" s="204"/>
      <c r="C293" s="204"/>
      <c r="D293" s="204"/>
      <c r="E293" s="204"/>
    </row>
    <row r="294" spans="1:5" ht="33.75" customHeight="1" x14ac:dyDescent="0.25">
      <c r="A294" s="204"/>
      <c r="B294" s="204"/>
      <c r="C294" s="204"/>
      <c r="D294" s="204"/>
      <c r="E294" s="204"/>
    </row>
    <row r="295" spans="1:5" ht="33.75" customHeight="1" x14ac:dyDescent="0.25">
      <c r="A295" s="204"/>
      <c r="B295" s="204"/>
      <c r="C295" s="204"/>
      <c r="D295" s="204"/>
      <c r="E295" s="204"/>
    </row>
    <row r="296" spans="1:5" ht="33.75" customHeight="1" x14ac:dyDescent="0.25">
      <c r="A296" s="204"/>
      <c r="B296" s="204"/>
      <c r="C296" s="204"/>
      <c r="D296" s="204"/>
      <c r="E296" s="204"/>
    </row>
    <row r="297" spans="1:5" ht="33.75" customHeight="1" x14ac:dyDescent="0.25">
      <c r="A297" s="204"/>
      <c r="B297" s="204"/>
      <c r="C297" s="204"/>
      <c r="D297" s="204"/>
      <c r="E297" s="204"/>
    </row>
    <row r="298" spans="1:5" ht="33.75" customHeight="1" x14ac:dyDescent="0.25">
      <c r="A298" s="204"/>
      <c r="B298" s="204"/>
      <c r="C298" s="204"/>
      <c r="D298" s="204"/>
      <c r="E298" s="204"/>
    </row>
    <row r="299" spans="1:5" ht="33.75" customHeight="1" x14ac:dyDescent="0.25">
      <c r="A299" s="204"/>
      <c r="B299" s="204"/>
      <c r="C299" s="204"/>
      <c r="D299" s="204"/>
      <c r="E299" s="204"/>
    </row>
    <row r="300" spans="1:5" ht="33.75" customHeight="1" x14ac:dyDescent="0.25">
      <c r="A300" s="204"/>
      <c r="B300" s="204"/>
      <c r="C300" s="204"/>
      <c r="D300" s="204"/>
      <c r="E300" s="204"/>
    </row>
    <row r="301" spans="1:5" ht="33.75" customHeight="1" x14ac:dyDescent="0.25">
      <c r="A301" s="204"/>
      <c r="B301" s="204"/>
      <c r="C301" s="204"/>
      <c r="D301" s="204"/>
      <c r="E301" s="204"/>
    </row>
    <row r="302" spans="1:5" ht="33.75" customHeight="1" x14ac:dyDescent="0.25">
      <c r="A302" s="204"/>
      <c r="B302" s="204"/>
      <c r="C302" s="204"/>
      <c r="D302" s="204"/>
      <c r="E302" s="204"/>
    </row>
    <row r="303" spans="1:5" ht="33.75" customHeight="1" x14ac:dyDescent="0.25">
      <c r="A303" s="204"/>
      <c r="B303" s="204"/>
      <c r="C303" s="204"/>
      <c r="D303" s="204"/>
      <c r="E303" s="204"/>
    </row>
    <row r="304" spans="1:5" ht="33.75" customHeight="1" x14ac:dyDescent="0.25">
      <c r="A304" s="204"/>
      <c r="B304" s="204"/>
      <c r="C304" s="204"/>
      <c r="D304" s="204"/>
      <c r="E304" s="204"/>
    </row>
    <row r="305" spans="1:5" ht="33.75" customHeight="1" x14ac:dyDescent="0.25">
      <c r="A305" s="204"/>
      <c r="B305" s="204"/>
      <c r="C305" s="204"/>
      <c r="D305" s="204"/>
      <c r="E305" s="204"/>
    </row>
    <row r="306" spans="1:5" ht="33.75" customHeight="1" x14ac:dyDescent="0.25">
      <c r="A306" s="204"/>
      <c r="B306" s="204"/>
      <c r="C306" s="204"/>
      <c r="D306" s="204"/>
      <c r="E306" s="204"/>
    </row>
    <row r="307" spans="1:5" ht="33.75" customHeight="1" x14ac:dyDescent="0.25">
      <c r="A307" s="204"/>
      <c r="B307" s="204"/>
      <c r="C307" s="204"/>
      <c r="D307" s="204"/>
      <c r="E307" s="204"/>
    </row>
    <row r="308" spans="1:5" ht="33.75" customHeight="1" x14ac:dyDescent="0.25">
      <c r="A308" s="204"/>
      <c r="B308" s="204"/>
      <c r="C308" s="204"/>
      <c r="D308" s="204"/>
      <c r="E308" s="204"/>
    </row>
    <row r="309" spans="1:5" ht="33.75" customHeight="1" x14ac:dyDescent="0.25">
      <c r="A309" s="204"/>
      <c r="B309" s="204"/>
      <c r="C309" s="204"/>
      <c r="D309" s="204"/>
      <c r="E309" s="204"/>
    </row>
    <row r="310" spans="1:5" ht="33.75" customHeight="1" x14ac:dyDescent="0.25">
      <c r="A310" s="204"/>
      <c r="B310" s="204"/>
      <c r="C310" s="204"/>
      <c r="D310" s="204"/>
      <c r="E310" s="204"/>
    </row>
    <row r="311" spans="1:5" ht="33.75" customHeight="1" x14ac:dyDescent="0.25">
      <c r="A311" s="204"/>
      <c r="B311" s="204"/>
      <c r="C311" s="204"/>
      <c r="D311" s="204"/>
      <c r="E311" s="204"/>
    </row>
    <row r="312" spans="1:5" ht="33.75" customHeight="1" x14ac:dyDescent="0.25">
      <c r="A312" s="204"/>
      <c r="B312" s="204"/>
      <c r="C312" s="204"/>
      <c r="D312" s="204"/>
      <c r="E312" s="204"/>
    </row>
    <row r="313" spans="1:5" ht="33.75" customHeight="1" x14ac:dyDescent="0.25">
      <c r="A313" s="204"/>
      <c r="B313" s="204"/>
      <c r="C313" s="204"/>
      <c r="D313" s="204"/>
      <c r="E313" s="204"/>
    </row>
    <row r="314" spans="1:5" ht="33.75" customHeight="1" x14ac:dyDescent="0.25">
      <c r="A314" s="204"/>
      <c r="B314" s="204"/>
      <c r="C314" s="204"/>
      <c r="D314" s="204"/>
      <c r="E314" s="204"/>
    </row>
    <row r="315" spans="1:5" ht="33.75" customHeight="1" x14ac:dyDescent="0.25">
      <c r="A315" s="204"/>
      <c r="B315" s="204"/>
      <c r="C315" s="204"/>
      <c r="D315" s="204"/>
      <c r="E315" s="204"/>
    </row>
    <row r="316" spans="1:5" ht="33.75" customHeight="1" x14ac:dyDescent="0.25">
      <c r="A316" s="204"/>
      <c r="B316" s="204"/>
      <c r="C316" s="204"/>
      <c r="D316" s="204"/>
      <c r="E316" s="204"/>
    </row>
    <row r="317" spans="1:5" ht="33.75" customHeight="1" x14ac:dyDescent="0.25">
      <c r="A317" s="204"/>
      <c r="B317" s="204"/>
      <c r="C317" s="204"/>
      <c r="D317" s="204"/>
      <c r="E317" s="204"/>
    </row>
    <row r="318" spans="1:5" ht="33.75" customHeight="1" x14ac:dyDescent="0.25">
      <c r="A318" s="204"/>
      <c r="B318" s="204"/>
      <c r="C318" s="204"/>
      <c r="D318" s="204"/>
      <c r="E318" s="204"/>
    </row>
    <row r="319" spans="1:5" ht="33.75" customHeight="1" x14ac:dyDescent="0.25">
      <c r="A319" s="204"/>
      <c r="B319" s="204"/>
      <c r="C319" s="204"/>
      <c r="D319" s="204"/>
      <c r="E319" s="204"/>
    </row>
    <row r="320" spans="1:5" ht="33.75" customHeight="1" x14ac:dyDescent="0.25">
      <c r="A320" s="204"/>
      <c r="B320" s="204"/>
      <c r="C320" s="204"/>
      <c r="D320" s="204"/>
      <c r="E320" s="204"/>
    </row>
    <row r="321" spans="1:5" ht="33.75" customHeight="1" x14ac:dyDescent="0.25">
      <c r="A321" s="204"/>
      <c r="B321" s="204"/>
      <c r="C321" s="204"/>
      <c r="D321" s="204"/>
      <c r="E321" s="204"/>
    </row>
    <row r="322" spans="1:5" ht="33.75" customHeight="1" x14ac:dyDescent="0.25">
      <c r="A322" s="204"/>
      <c r="B322" s="204"/>
      <c r="C322" s="204"/>
      <c r="D322" s="204"/>
      <c r="E322" s="204"/>
    </row>
    <row r="323" spans="1:5" ht="33.75" customHeight="1" x14ac:dyDescent="0.25">
      <c r="A323" s="204"/>
      <c r="B323" s="204"/>
      <c r="C323" s="204"/>
      <c r="D323" s="204"/>
      <c r="E323" s="204"/>
    </row>
    <row r="324" spans="1:5" ht="33.75" customHeight="1" x14ac:dyDescent="0.25">
      <c r="A324" s="204"/>
      <c r="B324" s="204"/>
      <c r="C324" s="204"/>
      <c r="D324" s="204"/>
      <c r="E324" s="204"/>
    </row>
  </sheetData>
  <sheetProtection algorithmName="SHA-512" hashValue="n3pCTDOmG7QNO+owrM753XynteD/DphWS1OnWrIf+vygCJJt2JAbPEC/04EygW1QDgUi2hhPU3GAYBbkx4xhyg==" saltValue="XQlIaLBMBtlss9RvGZFZOA==" spinCount="100000" sheet="1" objects="1" scenarios="1" selectLockedCells="1" selectUnlockedCells="1"/>
  <mergeCells count="20">
    <mergeCell ref="A2:A6"/>
    <mergeCell ref="B2:B6"/>
    <mergeCell ref="A17:A18"/>
    <mergeCell ref="B17:B18"/>
    <mergeCell ref="A7:A11"/>
    <mergeCell ref="B7:B11"/>
    <mergeCell ref="A12:A14"/>
    <mergeCell ref="B12:B14"/>
    <mergeCell ref="A15:A16"/>
    <mergeCell ref="B15:B16"/>
    <mergeCell ref="A36:A38"/>
    <mergeCell ref="B36:B38"/>
    <mergeCell ref="A19:A22"/>
    <mergeCell ref="B19:B22"/>
    <mergeCell ref="A26:A27"/>
    <mergeCell ref="A32:A35"/>
    <mergeCell ref="B32:B35"/>
    <mergeCell ref="A28:A30"/>
    <mergeCell ref="A23:A25"/>
    <mergeCell ref="B23:B3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A47"/>
  <sheetViews>
    <sheetView showGridLines="0" zoomScale="80" zoomScaleNormal="80" workbookViewId="0">
      <pane xSplit="1" ySplit="1" topLeftCell="B2" activePane="bottomRight" state="frozen"/>
      <selection activeCell="AN41" activeCellId="1" sqref="AJ26 AN41"/>
      <selection pane="topRight" activeCell="AN41" activeCellId="1" sqref="AJ26 AN41"/>
      <selection pane="bottomLeft" activeCell="AN41" activeCellId="1" sqref="AJ26 AN41"/>
      <selection pane="bottomRight" activeCell="A8" sqref="A8"/>
    </sheetView>
  </sheetViews>
  <sheetFormatPr baseColWidth="10" defaultColWidth="11.42578125" defaultRowHeight="30" customHeight="1" x14ac:dyDescent="0.25"/>
  <cols>
    <col min="1" max="1" width="63.42578125" style="142" bestFit="1" customWidth="1"/>
    <col min="2" max="2" width="16.28515625" style="142" customWidth="1"/>
    <col min="3" max="3" width="23.140625" style="142" customWidth="1"/>
    <col min="4" max="4" width="17.5703125" style="142" customWidth="1"/>
    <col min="5" max="5" width="13" style="142" customWidth="1"/>
    <col min="6" max="7" width="11.42578125" style="142"/>
    <col min="8" max="8" width="3.140625" style="142" customWidth="1"/>
    <col min="9" max="10" width="11.42578125" style="142"/>
    <col min="11" max="11" width="2.85546875" style="142" customWidth="1"/>
    <col min="12" max="13" width="11.42578125" style="142"/>
    <col min="14" max="14" width="4.42578125" style="142" customWidth="1"/>
    <col min="15" max="19" width="11.42578125" style="142"/>
    <col min="20" max="20" width="11.85546875" style="142" bestFit="1" customWidth="1"/>
    <col min="21" max="16384" width="11.42578125" style="142"/>
  </cols>
  <sheetData>
    <row r="1" spans="1:79" s="183" customFormat="1" ht="30" customHeight="1" thickBot="1" x14ac:dyDescent="0.3">
      <c r="A1" s="141" t="s">
        <v>166</v>
      </c>
      <c r="B1" s="141" t="s">
        <v>167</v>
      </c>
      <c r="C1" s="141" t="s">
        <v>168</v>
      </c>
      <c r="D1" s="141" t="s">
        <v>169</v>
      </c>
      <c r="E1" s="131" t="s">
        <v>170</v>
      </c>
      <c r="F1" s="131" t="s">
        <v>171</v>
      </c>
      <c r="G1" s="131" t="s">
        <v>172</v>
      </c>
      <c r="H1" s="132"/>
      <c r="I1" s="131" t="s">
        <v>173</v>
      </c>
      <c r="J1" s="131" t="s">
        <v>172</v>
      </c>
      <c r="K1" s="133"/>
      <c r="L1" s="134" t="s">
        <v>174</v>
      </c>
      <c r="M1" s="135" t="s">
        <v>172</v>
      </c>
      <c r="N1" s="136"/>
      <c r="O1" s="136"/>
      <c r="P1" s="136"/>
    </row>
    <row r="2" spans="1:79" ht="30" customHeight="1" x14ac:dyDescent="0.25">
      <c r="A2" s="143" t="s">
        <v>406</v>
      </c>
      <c r="B2" s="137" t="s">
        <v>175</v>
      </c>
      <c r="C2" s="137" t="s">
        <v>176</v>
      </c>
      <c r="D2" s="137" t="s">
        <v>177</v>
      </c>
      <c r="E2" s="62">
        <v>0.19</v>
      </c>
      <c r="F2" s="62">
        <v>0.35</v>
      </c>
      <c r="G2" s="144">
        <v>6.7000000000000004E-2</v>
      </c>
      <c r="H2" s="145"/>
      <c r="I2" s="62">
        <v>0.28000000000000003</v>
      </c>
      <c r="J2" s="146">
        <f>+I2*F2</f>
        <v>9.8000000000000004E-2</v>
      </c>
      <c r="K2" s="147"/>
      <c r="L2" s="62">
        <v>0.19</v>
      </c>
      <c r="M2" s="148">
        <v>6.7000000000000004E-2</v>
      </c>
      <c r="N2" s="149"/>
      <c r="O2" s="150"/>
    </row>
    <row r="3" spans="1:79" ht="30" customHeight="1" x14ac:dyDescent="0.25">
      <c r="A3" s="151" t="s">
        <v>15</v>
      </c>
      <c r="B3" s="138" t="s">
        <v>176</v>
      </c>
      <c r="C3" s="138" t="s">
        <v>175</v>
      </c>
      <c r="D3" s="138" t="s">
        <v>178</v>
      </c>
      <c r="E3" s="27">
        <v>0.27</v>
      </c>
      <c r="F3" s="27">
        <v>0.35</v>
      </c>
      <c r="G3" s="152">
        <v>9.5000000000000001E-2</v>
      </c>
      <c r="H3" s="153"/>
      <c r="I3" s="27">
        <v>0.37</v>
      </c>
      <c r="J3" s="154">
        <f t="shared" ref="J3:J4" si="0">+I3*F3</f>
        <v>0.1295</v>
      </c>
      <c r="K3" s="155"/>
      <c r="L3" s="27">
        <v>0.27</v>
      </c>
      <c r="M3" s="156">
        <v>9.5000000000000001E-2</v>
      </c>
      <c r="N3" s="149"/>
      <c r="O3" s="150"/>
    </row>
    <row r="4" spans="1:79" ht="30" customHeight="1" x14ac:dyDescent="0.25">
      <c r="A4" s="151" t="s">
        <v>16</v>
      </c>
      <c r="B4" s="138" t="s">
        <v>176</v>
      </c>
      <c r="C4" s="138" t="s">
        <v>175</v>
      </c>
      <c r="D4" s="138" t="s">
        <v>178</v>
      </c>
      <c r="E4" s="27">
        <v>0.27</v>
      </c>
      <c r="F4" s="27">
        <v>0.35</v>
      </c>
      <c r="G4" s="152">
        <v>9.5000000000000001E-2</v>
      </c>
      <c r="H4" s="153"/>
      <c r="I4" s="27">
        <v>0.37</v>
      </c>
      <c r="J4" s="157">
        <f t="shared" si="0"/>
        <v>0.1295</v>
      </c>
      <c r="K4" s="155"/>
      <c r="L4" s="27">
        <v>0.27</v>
      </c>
      <c r="M4" s="156">
        <v>9.5000000000000001E-2</v>
      </c>
      <c r="N4" s="149"/>
      <c r="O4" s="150"/>
    </row>
    <row r="5" spans="1:79" ht="30" customHeight="1" x14ac:dyDescent="0.25">
      <c r="A5" s="151" t="s">
        <v>10</v>
      </c>
      <c r="B5" s="138" t="s">
        <v>176</v>
      </c>
      <c r="C5" s="138" t="s">
        <v>175</v>
      </c>
      <c r="D5" s="138" t="s">
        <v>178</v>
      </c>
      <c r="E5" s="27">
        <v>0.27</v>
      </c>
      <c r="F5" s="27">
        <v>0.35</v>
      </c>
      <c r="G5" s="152">
        <v>9.5000000000000001E-2</v>
      </c>
      <c r="H5" s="153"/>
      <c r="I5" s="27"/>
      <c r="J5" s="157"/>
      <c r="K5" s="155"/>
      <c r="L5" s="27">
        <v>0.27</v>
      </c>
      <c r="M5" s="156">
        <v>9.5000000000000001E-2</v>
      </c>
      <c r="N5" s="149"/>
      <c r="O5" s="150"/>
    </row>
    <row r="6" spans="1:79" ht="30" customHeight="1" x14ac:dyDescent="0.25">
      <c r="A6" s="158" t="s">
        <v>179</v>
      </c>
      <c r="B6" s="159"/>
      <c r="C6" s="159"/>
      <c r="D6" s="159"/>
      <c r="E6" s="159"/>
      <c r="F6" s="159"/>
      <c r="G6" s="160"/>
      <c r="H6" s="159"/>
      <c r="I6" s="161"/>
      <c r="J6" s="162"/>
      <c r="K6" s="163"/>
      <c r="L6" s="161"/>
      <c r="M6" s="159"/>
      <c r="N6" s="164"/>
      <c r="O6" s="165"/>
      <c r="P6" s="165"/>
    </row>
    <row r="7" spans="1:79" ht="30" customHeight="1" x14ac:dyDescent="0.25">
      <c r="A7" s="166" t="s">
        <v>386</v>
      </c>
      <c r="B7" s="138" t="s">
        <v>175</v>
      </c>
      <c r="C7" s="138" t="s">
        <v>176</v>
      </c>
      <c r="D7" s="138" t="s">
        <v>180</v>
      </c>
      <c r="E7" s="27">
        <v>0.27</v>
      </c>
      <c r="F7" s="27">
        <v>0.2</v>
      </c>
      <c r="G7" s="167">
        <f t="shared" ref="G7:G17" si="1">+F7*E7</f>
        <v>5.4000000000000006E-2</v>
      </c>
      <c r="H7" s="153"/>
      <c r="I7" s="27">
        <v>0.27</v>
      </c>
      <c r="J7" s="157">
        <f>+I7*F7</f>
        <v>5.4000000000000006E-2</v>
      </c>
      <c r="K7" s="155"/>
      <c r="L7" s="27">
        <v>0.27</v>
      </c>
      <c r="M7" s="168">
        <f>+L7*F7</f>
        <v>5.4000000000000006E-2</v>
      </c>
      <c r="N7" s="149"/>
    </row>
    <row r="8" spans="1:79" ht="30" customHeight="1" x14ac:dyDescent="0.25">
      <c r="A8" s="166" t="s">
        <v>18</v>
      </c>
      <c r="B8" s="138" t="s">
        <v>175</v>
      </c>
      <c r="C8" s="138" t="s">
        <v>176</v>
      </c>
      <c r="D8" s="138" t="s">
        <v>177</v>
      </c>
      <c r="E8" s="27">
        <v>0.27</v>
      </c>
      <c r="F8" s="27">
        <v>0.2</v>
      </c>
      <c r="G8" s="167">
        <f t="shared" si="1"/>
        <v>5.4000000000000006E-2</v>
      </c>
      <c r="H8" s="153"/>
      <c r="I8" s="27">
        <v>0.27</v>
      </c>
      <c r="J8" s="157">
        <f t="shared" ref="J8:J9" si="2">+I8*F8</f>
        <v>5.4000000000000006E-2</v>
      </c>
      <c r="K8" s="155"/>
      <c r="L8" s="27">
        <v>0.27</v>
      </c>
      <c r="M8" s="168">
        <f t="shared" ref="M8:M9" si="3">+L8*F8</f>
        <v>5.4000000000000006E-2</v>
      </c>
      <c r="N8" s="149"/>
    </row>
    <row r="9" spans="1:79" ht="30" customHeight="1" x14ac:dyDescent="0.25">
      <c r="A9" s="166" t="s">
        <v>19</v>
      </c>
      <c r="B9" s="138" t="s">
        <v>176</v>
      </c>
      <c r="C9" s="138" t="s">
        <v>175</v>
      </c>
      <c r="D9" s="138" t="s">
        <v>178</v>
      </c>
      <c r="E9" s="27">
        <v>0.46</v>
      </c>
      <c r="F9" s="27">
        <v>0.2</v>
      </c>
      <c r="G9" s="167">
        <f t="shared" si="1"/>
        <v>9.2000000000000012E-2</v>
      </c>
      <c r="H9" s="153"/>
      <c r="I9" s="27">
        <v>0.46</v>
      </c>
      <c r="J9" s="157">
        <f t="shared" si="2"/>
        <v>9.2000000000000012E-2</v>
      </c>
      <c r="K9" s="155"/>
      <c r="L9" s="27">
        <v>0.46</v>
      </c>
      <c r="M9" s="168">
        <f t="shared" si="3"/>
        <v>9.2000000000000012E-2</v>
      </c>
      <c r="N9" s="149"/>
    </row>
    <row r="10" spans="1:79" ht="30" customHeight="1" x14ac:dyDescent="0.25">
      <c r="A10" s="158" t="s">
        <v>181</v>
      </c>
      <c r="B10" s="159"/>
      <c r="C10" s="159"/>
      <c r="D10" s="159"/>
      <c r="E10" s="159"/>
      <c r="F10" s="159"/>
      <c r="G10" s="160"/>
      <c r="H10" s="159"/>
      <c r="I10" s="159"/>
      <c r="J10" s="162"/>
      <c r="K10" s="163"/>
      <c r="L10" s="159"/>
      <c r="M10" s="159"/>
      <c r="N10" s="164"/>
    </row>
    <row r="11" spans="1:79" ht="30" customHeight="1" x14ac:dyDescent="0.25">
      <c r="A11" s="166" t="s">
        <v>22</v>
      </c>
      <c r="B11" s="169"/>
      <c r="C11" s="169"/>
      <c r="D11" s="169"/>
      <c r="E11" s="27">
        <v>1</v>
      </c>
      <c r="F11" s="170">
        <v>0.15</v>
      </c>
      <c r="G11" s="167">
        <f t="shared" si="1"/>
        <v>0.15</v>
      </c>
      <c r="H11" s="153"/>
      <c r="I11" s="27">
        <v>1</v>
      </c>
      <c r="J11" s="157">
        <f>+I11*G11</f>
        <v>0.15</v>
      </c>
      <c r="K11" s="155"/>
      <c r="L11" s="27">
        <v>1</v>
      </c>
      <c r="M11" s="138">
        <f>+L11*J11</f>
        <v>0.15</v>
      </c>
      <c r="N11" s="149"/>
    </row>
    <row r="12" spans="1:79" s="172" customFormat="1" ht="30" customHeight="1" x14ac:dyDescent="0.25">
      <c r="A12" s="171" t="s">
        <v>182</v>
      </c>
      <c r="G12" s="173">
        <f t="shared" si="1"/>
        <v>0</v>
      </c>
      <c r="H12" s="174"/>
      <c r="J12" s="175"/>
      <c r="K12" s="174"/>
      <c r="M12" s="176"/>
      <c r="N12" s="136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  <c r="BI12" s="142"/>
      <c r="BJ12" s="142"/>
      <c r="BK12" s="142"/>
      <c r="BL12" s="142"/>
      <c r="BM12" s="142"/>
      <c r="BN12" s="142"/>
      <c r="BO12" s="142"/>
      <c r="BP12" s="142"/>
      <c r="BQ12" s="142"/>
      <c r="BR12" s="142"/>
      <c r="BS12" s="142"/>
      <c r="BT12" s="142"/>
      <c r="BU12" s="142"/>
      <c r="BV12" s="142"/>
      <c r="BW12" s="142"/>
      <c r="BX12" s="142"/>
      <c r="BY12" s="142"/>
      <c r="BZ12" s="142"/>
      <c r="CA12" s="142"/>
    </row>
    <row r="13" spans="1:79" ht="30" customHeight="1" x14ac:dyDescent="0.25">
      <c r="A13" s="139" t="s">
        <v>23</v>
      </c>
      <c r="B13" s="156"/>
      <c r="C13" s="156"/>
      <c r="D13" s="156"/>
      <c r="E13" s="177">
        <v>0.15</v>
      </c>
      <c r="F13" s="178">
        <v>0.3</v>
      </c>
      <c r="G13" s="167">
        <f t="shared" si="1"/>
        <v>4.4999999999999998E-2</v>
      </c>
      <c r="H13" s="179"/>
      <c r="I13" s="177">
        <v>0.15</v>
      </c>
      <c r="J13" s="157">
        <v>4.4999999999999998E-2</v>
      </c>
      <c r="K13" s="179"/>
      <c r="L13" s="177">
        <v>0.2</v>
      </c>
      <c r="M13" s="168">
        <f>L13*F13</f>
        <v>0.06</v>
      </c>
      <c r="N13" s="180"/>
    </row>
    <row r="14" spans="1:79" ht="30" customHeight="1" x14ac:dyDescent="0.25">
      <c r="A14" s="139" t="s">
        <v>25</v>
      </c>
      <c r="B14" s="156"/>
      <c r="C14" s="156"/>
      <c r="D14" s="156"/>
      <c r="E14" s="177">
        <v>0.15</v>
      </c>
      <c r="F14" s="178">
        <v>0.3</v>
      </c>
      <c r="G14" s="167">
        <f t="shared" si="1"/>
        <v>4.4999999999999998E-2</v>
      </c>
      <c r="H14" s="179"/>
      <c r="I14" s="177">
        <v>0.15</v>
      </c>
      <c r="J14" s="157">
        <v>4.4999999999999998E-2</v>
      </c>
      <c r="K14" s="179"/>
      <c r="L14" s="177">
        <v>0.2</v>
      </c>
      <c r="M14" s="168">
        <f t="shared" ref="M14:M15" si="4">L14*F14</f>
        <v>0.06</v>
      </c>
      <c r="N14" s="180"/>
    </row>
    <row r="15" spans="1:79" ht="30" customHeight="1" x14ac:dyDescent="0.25">
      <c r="A15" s="139" t="s">
        <v>387</v>
      </c>
      <c r="B15" s="156"/>
      <c r="C15" s="156"/>
      <c r="D15" s="156"/>
      <c r="E15" s="177">
        <v>0.2</v>
      </c>
      <c r="F15" s="178">
        <v>0.3</v>
      </c>
      <c r="G15" s="167">
        <f t="shared" si="1"/>
        <v>0.06</v>
      </c>
      <c r="H15" s="179"/>
      <c r="I15" s="177">
        <v>0.2</v>
      </c>
      <c r="J15" s="157">
        <v>0.06</v>
      </c>
      <c r="K15" s="179"/>
      <c r="L15" s="177">
        <v>0.25</v>
      </c>
      <c r="M15" s="168">
        <f t="shared" si="4"/>
        <v>7.4999999999999997E-2</v>
      </c>
      <c r="N15" s="180"/>
    </row>
    <row r="16" spans="1:79" ht="30" customHeight="1" x14ac:dyDescent="0.25">
      <c r="A16" s="151" t="s">
        <v>24</v>
      </c>
      <c r="B16" s="138" t="s">
        <v>175</v>
      </c>
      <c r="C16" s="138" t="s">
        <v>175</v>
      </c>
      <c r="D16" s="138" t="s">
        <v>183</v>
      </c>
      <c r="E16" s="27">
        <v>0.2</v>
      </c>
      <c r="F16" s="27">
        <v>0.3</v>
      </c>
      <c r="G16" s="167">
        <f t="shared" si="1"/>
        <v>0.06</v>
      </c>
      <c r="H16" s="153"/>
      <c r="I16" s="27">
        <v>0.2</v>
      </c>
      <c r="J16" s="157">
        <v>0.06</v>
      </c>
      <c r="K16" s="155"/>
      <c r="L16" s="27"/>
      <c r="M16" s="168"/>
      <c r="N16" s="149"/>
      <c r="O16" s="150"/>
    </row>
    <row r="17" spans="1:14" ht="30" customHeight="1" x14ac:dyDescent="0.25">
      <c r="A17" s="139" t="s">
        <v>388</v>
      </c>
      <c r="B17" s="156"/>
      <c r="C17" s="156"/>
      <c r="D17" s="156"/>
      <c r="E17" s="177">
        <v>0.3</v>
      </c>
      <c r="F17" s="178">
        <v>0.3</v>
      </c>
      <c r="G17" s="167">
        <f t="shared" si="1"/>
        <v>0.09</v>
      </c>
      <c r="H17" s="179"/>
      <c r="I17" s="177">
        <v>0.3</v>
      </c>
      <c r="J17" s="157">
        <v>0.09</v>
      </c>
      <c r="K17" s="179"/>
      <c r="L17" s="27">
        <v>0.35</v>
      </c>
      <c r="M17" s="168">
        <f>L17*F17</f>
        <v>0.105</v>
      </c>
      <c r="N17" s="180"/>
    </row>
    <row r="18" spans="1:14" ht="30" customHeight="1" x14ac:dyDescent="0.25">
      <c r="J18" s="181"/>
    </row>
    <row r="19" spans="1:14" ht="30" customHeight="1" x14ac:dyDescent="0.25">
      <c r="J19" s="181"/>
    </row>
    <row r="22" spans="1:14" ht="30" customHeight="1" x14ac:dyDescent="0.25">
      <c r="A22" s="140"/>
      <c r="B22" s="182"/>
    </row>
    <row r="23" spans="1:14" ht="30" customHeight="1" x14ac:dyDescent="0.25">
      <c r="A23" s="140"/>
      <c r="B23" s="182"/>
    </row>
    <row r="24" spans="1:14" ht="30" customHeight="1" x14ac:dyDescent="0.25">
      <c r="A24" s="140"/>
      <c r="B24" s="182"/>
    </row>
    <row r="25" spans="1:14" ht="30" customHeight="1" x14ac:dyDescent="0.25">
      <c r="A25" s="140"/>
      <c r="B25" s="182"/>
    </row>
    <row r="26" spans="1:14" ht="30" customHeight="1" x14ac:dyDescent="0.25">
      <c r="A26" s="140"/>
    </row>
    <row r="43" spans="2:4" ht="30" customHeight="1" thickBot="1" x14ac:dyDescent="0.3"/>
    <row r="44" spans="2:4" ht="30" customHeight="1" thickBot="1" x14ac:dyDescent="0.3">
      <c r="B44" s="126" t="s">
        <v>178</v>
      </c>
      <c r="C44" s="127" t="s">
        <v>176</v>
      </c>
      <c r="D44" s="127" t="s">
        <v>175</v>
      </c>
    </row>
    <row r="45" spans="2:4" ht="30" customHeight="1" x14ac:dyDescent="0.25">
      <c r="B45" s="349" t="s">
        <v>183</v>
      </c>
      <c r="C45" s="128" t="s">
        <v>175</v>
      </c>
      <c r="D45" s="128" t="s">
        <v>175</v>
      </c>
    </row>
    <row r="46" spans="2:4" ht="30" customHeight="1" thickBot="1" x14ac:dyDescent="0.3">
      <c r="B46" s="350"/>
      <c r="C46" s="129" t="s">
        <v>176</v>
      </c>
      <c r="D46" s="129" t="s">
        <v>176</v>
      </c>
    </row>
    <row r="47" spans="2:4" ht="30" customHeight="1" thickBot="1" x14ac:dyDescent="0.3">
      <c r="B47" s="130" t="s">
        <v>177</v>
      </c>
      <c r="C47" s="129" t="s">
        <v>175</v>
      </c>
      <c r="D47" s="129" t="s">
        <v>176</v>
      </c>
    </row>
  </sheetData>
  <sheetProtection algorithmName="SHA-512" hashValue="pXE5UlQ9FNmO4jwt2O+1ndh9BTsi3kw9qDwRQlrX+fLYAE3xe4suShx/275x7pg16MHZJdCO56kRERx6WT9gVg==" saltValue="tOakdJcFRftfLwE5UB/+gg==" spinCount="100000" sheet="1" objects="1" scenarios="1" selectLockedCells="1" selectUnlockedCells="1"/>
  <mergeCells count="1">
    <mergeCell ref="B45:B4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846AA-E0DE-40F6-84D7-B3278FD15777}">
  <dimension ref="A1:AD203"/>
  <sheetViews>
    <sheetView topLeftCell="K15" workbookViewId="0">
      <selection activeCell="S3" sqref="S3"/>
    </sheetView>
  </sheetViews>
  <sheetFormatPr baseColWidth="10" defaultRowHeight="15" x14ac:dyDescent="0.25"/>
  <cols>
    <col min="1" max="1" width="15.140625" customWidth="1"/>
    <col min="2" max="9" width="12" customWidth="1"/>
    <col min="10" max="29" width="13" customWidth="1"/>
    <col min="30" max="30" width="41.140625" style="63" customWidth="1"/>
  </cols>
  <sheetData>
    <row r="1" spans="1:30" ht="23.25" customHeight="1" x14ac:dyDescent="0.25">
      <c r="F1" t="s">
        <v>395</v>
      </c>
      <c r="M1" t="s">
        <v>396</v>
      </c>
      <c r="P1" t="s">
        <v>397</v>
      </c>
      <c r="S1" t="s">
        <v>398</v>
      </c>
    </row>
    <row r="2" spans="1:30" x14ac:dyDescent="0.25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10</v>
      </c>
      <c r="G2" t="s">
        <v>11</v>
      </c>
      <c r="H2" t="s">
        <v>399</v>
      </c>
      <c r="I2" t="s">
        <v>13</v>
      </c>
      <c r="J2" t="s">
        <v>14</v>
      </c>
      <c r="K2" t="s">
        <v>15</v>
      </c>
      <c r="L2" t="s">
        <v>16</v>
      </c>
      <c r="M2" t="s">
        <v>386</v>
      </c>
      <c r="N2" t="s">
        <v>18</v>
      </c>
      <c r="O2" t="s">
        <v>19</v>
      </c>
      <c r="P2" t="s">
        <v>20</v>
      </c>
      <c r="Q2" t="s">
        <v>21</v>
      </c>
      <c r="R2" t="s">
        <v>22</v>
      </c>
      <c r="S2" t="s">
        <v>23</v>
      </c>
      <c r="T2" t="s">
        <v>24</v>
      </c>
      <c r="U2" t="s">
        <v>25</v>
      </c>
      <c r="V2" t="s">
        <v>387</v>
      </c>
      <c r="W2" t="s">
        <v>388</v>
      </c>
      <c r="X2" t="s">
        <v>390</v>
      </c>
      <c r="Y2" t="s">
        <v>391</v>
      </c>
      <c r="Z2" t="s">
        <v>392</v>
      </c>
      <c r="AA2" t="s">
        <v>389</v>
      </c>
      <c r="AB2" t="s">
        <v>393</v>
      </c>
      <c r="AC2" t="s">
        <v>28</v>
      </c>
      <c r="AD2" s="63" t="s">
        <v>29</v>
      </c>
    </row>
    <row r="3" spans="1:30" ht="60" x14ac:dyDescent="0.25">
      <c r="A3" t="s">
        <v>198</v>
      </c>
      <c r="B3" t="s">
        <v>199</v>
      </c>
      <c r="C3" t="s">
        <v>200</v>
      </c>
      <c r="D3">
        <v>21439994</v>
      </c>
      <c r="E3" t="s">
        <v>187</v>
      </c>
      <c r="F3" t="s">
        <v>119</v>
      </c>
      <c r="G3">
        <v>8</v>
      </c>
      <c r="H3">
        <v>41561</v>
      </c>
      <c r="I3">
        <v>9</v>
      </c>
      <c r="J3">
        <v>1</v>
      </c>
      <c r="K3" t="s">
        <v>32</v>
      </c>
      <c r="L3" t="s">
        <v>47</v>
      </c>
      <c r="M3" t="s">
        <v>34</v>
      </c>
      <c r="N3" t="s">
        <v>35</v>
      </c>
      <c r="O3" t="s">
        <v>35</v>
      </c>
      <c r="P3">
        <v>7880000</v>
      </c>
      <c r="Q3">
        <v>3859018</v>
      </c>
      <c r="R3">
        <v>0.2</v>
      </c>
      <c r="S3" t="s">
        <v>37</v>
      </c>
      <c r="T3" t="s">
        <v>44</v>
      </c>
      <c r="U3" t="s">
        <v>39</v>
      </c>
      <c r="V3" t="s">
        <v>56</v>
      </c>
      <c r="W3">
        <v>20</v>
      </c>
      <c r="X3">
        <v>20.475000000000001</v>
      </c>
      <c r="Y3">
        <v>0.2</v>
      </c>
      <c r="Z3">
        <v>9.75</v>
      </c>
      <c r="AA3">
        <v>11.054999999999998</v>
      </c>
      <c r="AB3">
        <v>41.48</v>
      </c>
      <c r="AC3" t="s">
        <v>105</v>
      </c>
      <c r="AD3" s="63" t="s">
        <v>107</v>
      </c>
    </row>
    <row r="4" spans="1:30" ht="45" x14ac:dyDescent="0.25">
      <c r="A4" t="s">
        <v>198</v>
      </c>
      <c r="B4" t="s">
        <v>199</v>
      </c>
      <c r="C4" t="s">
        <v>201</v>
      </c>
      <c r="D4">
        <v>17951585</v>
      </c>
      <c r="E4" t="s">
        <v>187</v>
      </c>
      <c r="F4" t="s">
        <v>49</v>
      </c>
      <c r="G4">
        <v>8</v>
      </c>
      <c r="H4">
        <v>42674</v>
      </c>
      <c r="I4">
        <v>6</v>
      </c>
      <c r="J4">
        <v>0.75</v>
      </c>
      <c r="K4" t="s">
        <v>115</v>
      </c>
      <c r="L4" t="s">
        <v>116</v>
      </c>
      <c r="M4" t="s">
        <v>34</v>
      </c>
      <c r="N4" t="s">
        <v>54</v>
      </c>
      <c r="O4" t="s">
        <v>42</v>
      </c>
      <c r="P4">
        <v>3750000</v>
      </c>
      <c r="Q4">
        <v>3240727</v>
      </c>
      <c r="R4">
        <v>0.86419386666666664</v>
      </c>
      <c r="S4" t="s">
        <v>37</v>
      </c>
      <c r="T4" t="s">
        <v>44</v>
      </c>
      <c r="U4" t="s">
        <v>55</v>
      </c>
      <c r="V4" t="s">
        <v>40</v>
      </c>
      <c r="W4">
        <v>66.887500000000003</v>
      </c>
      <c r="X4">
        <v>20.795000000000002</v>
      </c>
      <c r="Y4">
        <v>11.954000000000001</v>
      </c>
      <c r="Z4">
        <v>15</v>
      </c>
      <c r="AA4">
        <v>21.978187500000001</v>
      </c>
      <c r="AB4">
        <v>69.727187499999999</v>
      </c>
      <c r="AC4" t="s">
        <v>102</v>
      </c>
      <c r="AD4" s="63" t="s">
        <v>126</v>
      </c>
    </row>
    <row r="5" spans="1:30" ht="45" x14ac:dyDescent="0.25">
      <c r="A5" t="s">
        <v>214</v>
      </c>
      <c r="B5" t="s">
        <v>215</v>
      </c>
      <c r="C5" t="s">
        <v>216</v>
      </c>
      <c r="D5" t="s">
        <v>296</v>
      </c>
      <c r="E5" t="s">
        <v>187</v>
      </c>
      <c r="F5" t="s">
        <v>118</v>
      </c>
      <c r="G5">
        <v>8</v>
      </c>
      <c r="H5">
        <v>44279</v>
      </c>
      <c r="I5">
        <v>1</v>
      </c>
      <c r="J5">
        <v>0.125</v>
      </c>
      <c r="K5" t="s">
        <v>114</v>
      </c>
      <c r="L5" t="s">
        <v>117</v>
      </c>
      <c r="M5" t="s">
        <v>34</v>
      </c>
      <c r="N5" t="s">
        <v>54</v>
      </c>
      <c r="O5" t="s">
        <v>35</v>
      </c>
      <c r="P5">
        <v>635658.33333333337</v>
      </c>
      <c r="Q5">
        <v>137211</v>
      </c>
      <c r="R5">
        <v>0.2158565266980427</v>
      </c>
      <c r="S5" t="s">
        <v>30</v>
      </c>
      <c r="T5" t="s">
        <v>38</v>
      </c>
      <c r="U5" t="s">
        <v>31</v>
      </c>
      <c r="V5" t="s">
        <v>50</v>
      </c>
      <c r="W5">
        <v>58.568749999999994</v>
      </c>
      <c r="X5">
        <v>3.1070000000000007</v>
      </c>
      <c r="Y5">
        <v>2.8460000000000001</v>
      </c>
      <c r="Z5">
        <v>9.75</v>
      </c>
      <c r="AA5">
        <v>14.751187499999999</v>
      </c>
      <c r="AB5">
        <v>30.4541875</v>
      </c>
      <c r="AC5" t="s">
        <v>127</v>
      </c>
      <c r="AD5" s="63" t="s">
        <v>128</v>
      </c>
    </row>
    <row r="6" spans="1:30" ht="60" x14ac:dyDescent="0.25">
      <c r="A6" t="s">
        <v>297</v>
      </c>
      <c r="B6" t="s">
        <v>298</v>
      </c>
      <c r="C6" t="s">
        <v>299</v>
      </c>
      <c r="D6" t="s">
        <v>300</v>
      </c>
      <c r="E6" t="s">
        <v>184</v>
      </c>
      <c r="F6" t="s">
        <v>49</v>
      </c>
      <c r="G6">
        <v>5</v>
      </c>
      <c r="H6">
        <v>44031</v>
      </c>
      <c r="I6">
        <v>2</v>
      </c>
      <c r="J6">
        <v>0.4</v>
      </c>
      <c r="K6" t="s">
        <v>114</v>
      </c>
      <c r="L6" t="s">
        <v>47</v>
      </c>
      <c r="M6" t="s">
        <v>34</v>
      </c>
      <c r="N6" t="s">
        <v>35</v>
      </c>
      <c r="O6" t="s">
        <v>54</v>
      </c>
      <c r="P6">
        <v>37502800</v>
      </c>
      <c r="Q6">
        <v>30012474</v>
      </c>
      <c r="R6">
        <v>0.80027288629115689</v>
      </c>
      <c r="S6" t="s">
        <v>30</v>
      </c>
      <c r="T6" t="s">
        <v>82</v>
      </c>
      <c r="U6" t="s">
        <v>157</v>
      </c>
      <c r="V6" t="s">
        <v>40</v>
      </c>
      <c r="W6">
        <v>50.53125</v>
      </c>
      <c r="X6">
        <v>14.120000000000001</v>
      </c>
      <c r="Y6">
        <v>4.7080000000000002</v>
      </c>
      <c r="Z6">
        <v>15</v>
      </c>
      <c r="AA6">
        <v>20.0278125</v>
      </c>
      <c r="AB6">
        <v>53.855812499999999</v>
      </c>
      <c r="AC6" t="s">
        <v>105</v>
      </c>
      <c r="AD6" s="63" t="s">
        <v>107</v>
      </c>
    </row>
    <row r="7" spans="1:30" ht="45" x14ac:dyDescent="0.25">
      <c r="A7" t="s">
        <v>198</v>
      </c>
      <c r="B7" t="s">
        <v>199</v>
      </c>
      <c r="C7" t="s">
        <v>201</v>
      </c>
      <c r="D7">
        <v>21396382</v>
      </c>
      <c r="E7" t="s">
        <v>187</v>
      </c>
      <c r="F7" t="s">
        <v>49</v>
      </c>
      <c r="G7">
        <v>8</v>
      </c>
      <c r="H7">
        <v>42254</v>
      </c>
      <c r="I7">
        <v>7</v>
      </c>
      <c r="J7">
        <v>0.875</v>
      </c>
      <c r="K7" t="s">
        <v>32</v>
      </c>
      <c r="L7" t="s">
        <v>47</v>
      </c>
      <c r="M7" t="s">
        <v>34</v>
      </c>
      <c r="N7" t="s">
        <v>35</v>
      </c>
      <c r="O7" t="s">
        <v>42</v>
      </c>
      <c r="P7">
        <v>3750000</v>
      </c>
      <c r="Q7">
        <v>3641446</v>
      </c>
      <c r="R7">
        <v>0.97105226666666666</v>
      </c>
      <c r="S7" t="s">
        <v>37</v>
      </c>
      <c r="T7" t="s">
        <v>44</v>
      </c>
      <c r="U7" t="s">
        <v>55</v>
      </c>
      <c r="V7" t="s">
        <v>50</v>
      </c>
      <c r="W7">
        <v>66.887500000000003</v>
      </c>
      <c r="X7">
        <v>23.8</v>
      </c>
      <c r="Y7">
        <v>9.3080000000000016</v>
      </c>
      <c r="Z7">
        <v>15</v>
      </c>
      <c r="AA7">
        <v>19.353187500000001</v>
      </c>
      <c r="AB7">
        <v>67.461187500000008</v>
      </c>
      <c r="AC7" t="s">
        <v>102</v>
      </c>
      <c r="AD7" s="63" t="s">
        <v>126</v>
      </c>
    </row>
    <row r="8" spans="1:30" ht="60" x14ac:dyDescent="0.25">
      <c r="A8" t="s">
        <v>209</v>
      </c>
      <c r="B8" t="s">
        <v>210</v>
      </c>
      <c r="C8" t="s">
        <v>211</v>
      </c>
      <c r="D8" t="s">
        <v>289</v>
      </c>
      <c r="E8" t="s">
        <v>195</v>
      </c>
      <c r="F8" t="s">
        <v>119</v>
      </c>
      <c r="G8">
        <v>5</v>
      </c>
      <c r="H8">
        <v>42478</v>
      </c>
      <c r="I8">
        <v>6</v>
      </c>
      <c r="J8">
        <v>1</v>
      </c>
      <c r="K8" t="s">
        <v>114</v>
      </c>
      <c r="L8" t="s">
        <v>116</v>
      </c>
      <c r="M8" t="s">
        <v>53</v>
      </c>
      <c r="N8" t="s">
        <v>54</v>
      </c>
      <c r="O8" t="s">
        <v>42</v>
      </c>
      <c r="P8">
        <v>14586000</v>
      </c>
      <c r="Q8">
        <v>10754717</v>
      </c>
      <c r="R8">
        <v>0.73733148224324696</v>
      </c>
      <c r="S8" t="s">
        <v>37</v>
      </c>
      <c r="T8" t="s">
        <v>82</v>
      </c>
      <c r="U8" t="s">
        <v>55</v>
      </c>
      <c r="V8" t="s">
        <v>45</v>
      </c>
      <c r="W8">
        <v>15.606249999999999</v>
      </c>
      <c r="X8">
        <v>9.74</v>
      </c>
      <c r="Y8">
        <v>17.300000000000004</v>
      </c>
      <c r="Z8">
        <v>15</v>
      </c>
      <c r="AA8">
        <v>20.9645625</v>
      </c>
      <c r="AB8">
        <v>63.004562500000006</v>
      </c>
      <c r="AC8" t="s">
        <v>105</v>
      </c>
      <c r="AD8" s="63" t="s">
        <v>107</v>
      </c>
    </row>
    <row r="9" spans="1:30" ht="60" x14ac:dyDescent="0.25">
      <c r="A9" t="s">
        <v>198</v>
      </c>
      <c r="B9" t="s">
        <v>199</v>
      </c>
      <c r="C9" t="s">
        <v>200</v>
      </c>
      <c r="D9">
        <v>21436837</v>
      </c>
      <c r="E9" t="s">
        <v>202</v>
      </c>
      <c r="F9" t="s">
        <v>49</v>
      </c>
      <c r="G9">
        <v>8</v>
      </c>
      <c r="H9">
        <v>43325</v>
      </c>
      <c r="I9">
        <v>4</v>
      </c>
      <c r="J9">
        <v>0.5</v>
      </c>
      <c r="K9" t="s">
        <v>114</v>
      </c>
      <c r="L9" t="s">
        <v>117</v>
      </c>
      <c r="M9" t="s">
        <v>53</v>
      </c>
      <c r="N9" t="s">
        <v>42</v>
      </c>
      <c r="O9" t="s">
        <v>35</v>
      </c>
      <c r="P9">
        <v>7880000</v>
      </c>
      <c r="Q9">
        <v>6777802</v>
      </c>
      <c r="R9">
        <v>0.86012715736040612</v>
      </c>
      <c r="S9" t="s">
        <v>37</v>
      </c>
      <c r="T9" t="s">
        <v>38</v>
      </c>
      <c r="U9" t="s">
        <v>55</v>
      </c>
      <c r="V9" t="s">
        <v>45</v>
      </c>
      <c r="W9">
        <v>66.887500000000003</v>
      </c>
      <c r="X9">
        <v>12.47</v>
      </c>
      <c r="Y9">
        <v>10.892000000000001</v>
      </c>
      <c r="Z9">
        <v>15</v>
      </c>
      <c r="AA9">
        <v>22.579875000000001</v>
      </c>
      <c r="AB9">
        <v>60.941875000000003</v>
      </c>
      <c r="AC9" t="s">
        <v>105</v>
      </c>
      <c r="AD9" s="63" t="s">
        <v>107</v>
      </c>
    </row>
    <row r="10" spans="1:30" ht="45" x14ac:dyDescent="0.25">
      <c r="A10" t="s">
        <v>198</v>
      </c>
      <c r="B10" t="s">
        <v>199</v>
      </c>
      <c r="C10" t="s">
        <v>201</v>
      </c>
      <c r="D10">
        <v>17952587</v>
      </c>
      <c r="E10" t="s">
        <v>192</v>
      </c>
      <c r="F10" t="s">
        <v>119</v>
      </c>
      <c r="G10">
        <v>8</v>
      </c>
      <c r="H10">
        <v>44044</v>
      </c>
      <c r="I10">
        <v>2</v>
      </c>
      <c r="J10">
        <v>0.25</v>
      </c>
      <c r="K10" t="s">
        <v>32</v>
      </c>
      <c r="L10" t="s">
        <v>47</v>
      </c>
      <c r="M10" t="s">
        <v>53</v>
      </c>
      <c r="N10" t="s">
        <v>54</v>
      </c>
      <c r="O10" t="s">
        <v>42</v>
      </c>
      <c r="P10">
        <v>3750000</v>
      </c>
      <c r="Q10">
        <v>1156303</v>
      </c>
      <c r="R10">
        <v>0.30834746666666668</v>
      </c>
      <c r="S10" t="s">
        <v>37</v>
      </c>
      <c r="T10" t="s">
        <v>44</v>
      </c>
      <c r="U10" t="s">
        <v>55</v>
      </c>
      <c r="V10" t="s">
        <v>50</v>
      </c>
      <c r="W10">
        <v>66.887500000000003</v>
      </c>
      <c r="X10">
        <v>15.450000000000001</v>
      </c>
      <c r="Y10">
        <v>17.300000000000004</v>
      </c>
      <c r="Z10">
        <v>15</v>
      </c>
      <c r="AA10">
        <v>19.353187500000001</v>
      </c>
      <c r="AB10">
        <v>67.103187500000004</v>
      </c>
      <c r="AC10" t="s">
        <v>102</v>
      </c>
      <c r="AD10" s="63" t="s">
        <v>126</v>
      </c>
    </row>
    <row r="11" spans="1:30" ht="45" x14ac:dyDescent="0.25">
      <c r="A11" t="s">
        <v>238</v>
      </c>
      <c r="B11" t="s">
        <v>237</v>
      </c>
      <c r="C11" t="s">
        <v>290</v>
      </c>
      <c r="D11" t="s">
        <v>301</v>
      </c>
      <c r="E11" t="s">
        <v>184</v>
      </c>
      <c r="F11" t="s">
        <v>52</v>
      </c>
      <c r="G11">
        <v>10</v>
      </c>
      <c r="H11">
        <v>42739</v>
      </c>
      <c r="I11">
        <v>5</v>
      </c>
      <c r="J11">
        <v>0.5</v>
      </c>
      <c r="K11" t="s">
        <v>115</v>
      </c>
      <c r="L11" t="s">
        <v>47</v>
      </c>
      <c r="M11" t="s">
        <v>53</v>
      </c>
      <c r="N11" t="s">
        <v>54</v>
      </c>
      <c r="O11" t="s">
        <v>42</v>
      </c>
      <c r="P11">
        <v>11506587.968253968</v>
      </c>
      <c r="Q11">
        <v>2932044</v>
      </c>
      <c r="R11">
        <v>0.25481437313036193</v>
      </c>
      <c r="S11" t="s">
        <v>37</v>
      </c>
      <c r="T11" t="s">
        <v>38</v>
      </c>
      <c r="U11" t="s">
        <v>31</v>
      </c>
      <c r="V11" t="s">
        <v>45</v>
      </c>
      <c r="W11">
        <v>94.543750000000003</v>
      </c>
      <c r="X11">
        <v>26.267499999999998</v>
      </c>
      <c r="Y11">
        <v>17.300000000000004</v>
      </c>
      <c r="Z11">
        <v>9.75</v>
      </c>
      <c r="AA11">
        <v>23.718937500000003</v>
      </c>
      <c r="AB11">
        <v>77.036437500000005</v>
      </c>
      <c r="AC11" t="s">
        <v>102</v>
      </c>
      <c r="AD11" s="63" t="s">
        <v>126</v>
      </c>
    </row>
    <row r="12" spans="1:30" ht="45" x14ac:dyDescent="0.25">
      <c r="A12" t="s">
        <v>198</v>
      </c>
      <c r="B12" t="s">
        <v>199</v>
      </c>
      <c r="C12" t="s">
        <v>201</v>
      </c>
      <c r="D12">
        <v>17952355</v>
      </c>
      <c r="E12" t="s">
        <v>202</v>
      </c>
      <c r="F12" t="s">
        <v>52</v>
      </c>
      <c r="G12">
        <v>8</v>
      </c>
      <c r="H12">
        <v>40500</v>
      </c>
      <c r="I12">
        <v>12</v>
      </c>
      <c r="J12">
        <v>1</v>
      </c>
      <c r="K12" t="s">
        <v>32</v>
      </c>
      <c r="L12" t="s">
        <v>47</v>
      </c>
      <c r="M12" t="s">
        <v>34</v>
      </c>
      <c r="N12" t="s">
        <v>42</v>
      </c>
      <c r="O12" t="s">
        <v>42</v>
      </c>
      <c r="P12">
        <v>3750000</v>
      </c>
      <c r="Q12">
        <v>3301673</v>
      </c>
      <c r="R12">
        <v>0.88044613333333333</v>
      </c>
      <c r="S12" t="s">
        <v>37</v>
      </c>
      <c r="T12" t="s">
        <v>44</v>
      </c>
      <c r="U12" t="s">
        <v>55</v>
      </c>
      <c r="V12" t="s">
        <v>56</v>
      </c>
      <c r="W12">
        <v>66.887500000000003</v>
      </c>
      <c r="X12">
        <v>24.692500000000003</v>
      </c>
      <c r="Y12">
        <v>14.654000000000002</v>
      </c>
      <c r="Z12">
        <v>15</v>
      </c>
      <c r="AA12">
        <v>17.1781875</v>
      </c>
      <c r="AB12">
        <v>71.524687499999999</v>
      </c>
      <c r="AC12" t="s">
        <v>102</v>
      </c>
      <c r="AD12" s="63" t="s">
        <v>126</v>
      </c>
    </row>
    <row r="13" spans="1:30" ht="45" x14ac:dyDescent="0.25">
      <c r="A13" t="s">
        <v>246</v>
      </c>
      <c r="B13" t="s">
        <v>215</v>
      </c>
      <c r="C13" t="s">
        <v>249</v>
      </c>
      <c r="D13" t="s">
        <v>302</v>
      </c>
      <c r="E13" t="s">
        <v>187</v>
      </c>
      <c r="F13" t="s">
        <v>52</v>
      </c>
      <c r="G13">
        <v>5</v>
      </c>
      <c r="H13">
        <v>40376</v>
      </c>
      <c r="I13">
        <v>12</v>
      </c>
      <c r="J13">
        <v>1</v>
      </c>
      <c r="K13" t="s">
        <v>115</v>
      </c>
      <c r="L13" t="s">
        <v>33</v>
      </c>
      <c r="M13" t="s">
        <v>53</v>
      </c>
      <c r="N13" t="s">
        <v>54</v>
      </c>
      <c r="O13" t="s">
        <v>42</v>
      </c>
      <c r="P13">
        <v>618800</v>
      </c>
      <c r="Q13">
        <v>617520</v>
      </c>
      <c r="R13">
        <v>0.99793148028442147</v>
      </c>
      <c r="S13" t="s">
        <v>37</v>
      </c>
      <c r="T13" t="s">
        <v>82</v>
      </c>
      <c r="U13" t="s">
        <v>31</v>
      </c>
      <c r="V13" t="s">
        <v>50</v>
      </c>
      <c r="W13">
        <v>15.606249999999999</v>
      </c>
      <c r="X13">
        <v>35.700000000000003</v>
      </c>
      <c r="Y13">
        <v>17.300000000000004</v>
      </c>
      <c r="Z13">
        <v>15</v>
      </c>
      <c r="AA13">
        <v>15.414562499999999</v>
      </c>
      <c r="AB13">
        <v>83.414562500000002</v>
      </c>
      <c r="AC13" t="s">
        <v>102</v>
      </c>
      <c r="AD13" s="63" t="s">
        <v>126</v>
      </c>
    </row>
    <row r="14" spans="1:30" ht="60" x14ac:dyDescent="0.25">
      <c r="A14" t="s">
        <v>238</v>
      </c>
      <c r="B14" t="s">
        <v>237</v>
      </c>
      <c r="C14" t="s">
        <v>241</v>
      </c>
      <c r="D14" t="s">
        <v>303</v>
      </c>
      <c r="E14" t="s">
        <v>184</v>
      </c>
      <c r="F14" t="s">
        <v>52</v>
      </c>
      <c r="G14">
        <v>10</v>
      </c>
      <c r="H14">
        <v>44467</v>
      </c>
      <c r="I14">
        <v>1</v>
      </c>
      <c r="J14">
        <v>0.1</v>
      </c>
      <c r="K14" t="s">
        <v>114</v>
      </c>
      <c r="L14" t="s">
        <v>33</v>
      </c>
      <c r="M14" t="s">
        <v>41</v>
      </c>
      <c r="N14" t="s">
        <v>54</v>
      </c>
      <c r="O14" t="s">
        <v>42</v>
      </c>
      <c r="P14">
        <v>16924800</v>
      </c>
      <c r="Q14">
        <v>10958337</v>
      </c>
      <c r="R14">
        <v>0.64747217101531485</v>
      </c>
      <c r="S14" t="s">
        <v>37</v>
      </c>
      <c r="T14" t="s">
        <v>38</v>
      </c>
      <c r="U14" t="s">
        <v>31</v>
      </c>
      <c r="V14" t="s">
        <v>50</v>
      </c>
      <c r="W14">
        <v>94.543750000000003</v>
      </c>
      <c r="X14">
        <v>13.177500000000002</v>
      </c>
      <c r="Y14">
        <v>14.600000000000001</v>
      </c>
      <c r="Z14">
        <v>15</v>
      </c>
      <c r="AA14">
        <v>19.5189375</v>
      </c>
      <c r="AB14">
        <v>62.296437500000003</v>
      </c>
      <c r="AC14" t="s">
        <v>105</v>
      </c>
      <c r="AD14" s="63" t="s">
        <v>107</v>
      </c>
    </row>
    <row r="15" spans="1:30" ht="60" x14ac:dyDescent="0.25">
      <c r="A15" t="s">
        <v>198</v>
      </c>
      <c r="B15" t="s">
        <v>204</v>
      </c>
      <c r="C15" t="s">
        <v>205</v>
      </c>
      <c r="D15" t="s">
        <v>282</v>
      </c>
      <c r="E15" t="s">
        <v>202</v>
      </c>
      <c r="F15" t="s">
        <v>118</v>
      </c>
      <c r="G15">
        <v>8</v>
      </c>
      <c r="H15">
        <v>44032</v>
      </c>
      <c r="I15">
        <v>2</v>
      </c>
      <c r="J15">
        <v>0.25</v>
      </c>
      <c r="K15" t="s">
        <v>114</v>
      </c>
      <c r="L15" t="s">
        <v>33</v>
      </c>
      <c r="M15" t="s">
        <v>41</v>
      </c>
      <c r="N15" t="s">
        <v>54</v>
      </c>
      <c r="O15" t="s">
        <v>42</v>
      </c>
      <c r="P15">
        <v>3987835</v>
      </c>
      <c r="Q15">
        <v>1681049</v>
      </c>
      <c r="R15">
        <v>0.42154427151574725</v>
      </c>
      <c r="S15" t="s">
        <v>37</v>
      </c>
      <c r="T15" t="s">
        <v>44</v>
      </c>
      <c r="U15" t="s">
        <v>55</v>
      </c>
      <c r="V15" t="s">
        <v>40</v>
      </c>
      <c r="W15">
        <v>66.887500000000003</v>
      </c>
      <c r="X15">
        <v>11.365000000000002</v>
      </c>
      <c r="Y15">
        <v>14.600000000000001</v>
      </c>
      <c r="Z15">
        <v>15</v>
      </c>
      <c r="AA15">
        <v>21.978187500000001</v>
      </c>
      <c r="AB15">
        <v>62.943187500000008</v>
      </c>
      <c r="AC15" t="s">
        <v>105</v>
      </c>
      <c r="AD15" s="63" t="s">
        <v>107</v>
      </c>
    </row>
    <row r="16" spans="1:30" ht="60" x14ac:dyDescent="0.25">
      <c r="A16" t="s">
        <v>239</v>
      </c>
      <c r="B16" t="s">
        <v>237</v>
      </c>
      <c r="C16" t="s">
        <v>241</v>
      </c>
      <c r="D16" t="s">
        <v>304</v>
      </c>
      <c r="E16" t="s">
        <v>187</v>
      </c>
      <c r="F16" t="s">
        <v>118</v>
      </c>
      <c r="G16">
        <v>10</v>
      </c>
      <c r="H16">
        <v>43277</v>
      </c>
      <c r="I16">
        <v>4</v>
      </c>
      <c r="J16">
        <v>0.4</v>
      </c>
      <c r="K16" t="s">
        <v>115</v>
      </c>
      <c r="L16" t="s">
        <v>33</v>
      </c>
      <c r="M16" t="s">
        <v>34</v>
      </c>
      <c r="N16" t="s">
        <v>42</v>
      </c>
      <c r="O16" t="s">
        <v>35</v>
      </c>
      <c r="P16">
        <v>16924800</v>
      </c>
      <c r="Q16">
        <v>5984028</v>
      </c>
      <c r="R16">
        <v>0.35356565513329552</v>
      </c>
      <c r="S16" t="s">
        <v>37</v>
      </c>
      <c r="T16" t="s">
        <v>44</v>
      </c>
      <c r="U16" t="s">
        <v>31</v>
      </c>
      <c r="V16" t="s">
        <v>50</v>
      </c>
      <c r="W16">
        <v>94.543750000000003</v>
      </c>
      <c r="X16">
        <v>20.77</v>
      </c>
      <c r="Y16">
        <v>5.5460000000000003</v>
      </c>
      <c r="Z16">
        <v>15</v>
      </c>
      <c r="AA16">
        <v>20.457093749999999</v>
      </c>
      <c r="AB16">
        <v>61.773093750000001</v>
      </c>
      <c r="AC16" t="s">
        <v>105</v>
      </c>
      <c r="AD16" s="63" t="s">
        <v>107</v>
      </c>
    </row>
    <row r="17" spans="1:30" ht="45" x14ac:dyDescent="0.25">
      <c r="A17" t="s">
        <v>228</v>
      </c>
      <c r="B17" t="s">
        <v>229</v>
      </c>
      <c r="C17" t="s">
        <v>230</v>
      </c>
      <c r="D17" t="s">
        <v>256</v>
      </c>
      <c r="E17" t="s">
        <v>197</v>
      </c>
      <c r="F17" t="s">
        <v>46</v>
      </c>
      <c r="G17">
        <v>8</v>
      </c>
      <c r="H17">
        <v>44383</v>
      </c>
      <c r="I17">
        <v>1</v>
      </c>
      <c r="J17">
        <v>0.125</v>
      </c>
      <c r="K17" t="s">
        <v>115</v>
      </c>
      <c r="L17" t="s">
        <v>33</v>
      </c>
      <c r="M17" t="s">
        <v>34</v>
      </c>
      <c r="N17" t="s">
        <v>42</v>
      </c>
      <c r="O17" t="s">
        <v>42</v>
      </c>
      <c r="P17">
        <v>30694860</v>
      </c>
      <c r="Q17">
        <v>5735167</v>
      </c>
      <c r="R17">
        <v>0.18684454009563817</v>
      </c>
      <c r="S17" t="s">
        <v>37</v>
      </c>
      <c r="T17" t="s">
        <v>38</v>
      </c>
      <c r="U17" t="s">
        <v>39</v>
      </c>
      <c r="V17" t="s">
        <v>40</v>
      </c>
      <c r="W17">
        <v>50.53125</v>
      </c>
      <c r="X17">
        <v>28.567</v>
      </c>
      <c r="Y17">
        <v>14.654000000000002</v>
      </c>
      <c r="Z17">
        <v>4.5</v>
      </c>
      <c r="AA17">
        <v>18.107812500000001</v>
      </c>
      <c r="AB17">
        <v>65.828812499999998</v>
      </c>
      <c r="AC17" t="s">
        <v>102</v>
      </c>
      <c r="AD17" s="63" t="s">
        <v>126</v>
      </c>
    </row>
    <row r="18" spans="1:30" ht="30" x14ac:dyDescent="0.25">
      <c r="A18" t="s">
        <v>198</v>
      </c>
      <c r="B18" t="s">
        <v>199</v>
      </c>
      <c r="C18" t="s">
        <v>200</v>
      </c>
      <c r="D18">
        <v>21439799</v>
      </c>
      <c r="E18" t="s">
        <v>190</v>
      </c>
      <c r="F18" t="s">
        <v>46</v>
      </c>
      <c r="G18">
        <v>8</v>
      </c>
      <c r="H18">
        <v>42742</v>
      </c>
      <c r="I18">
        <v>5</v>
      </c>
      <c r="J18">
        <v>0.625</v>
      </c>
      <c r="K18" t="s">
        <v>115</v>
      </c>
      <c r="L18" t="s">
        <v>33</v>
      </c>
      <c r="M18" t="s">
        <v>34</v>
      </c>
      <c r="N18" t="s">
        <v>42</v>
      </c>
      <c r="O18" t="s">
        <v>42</v>
      </c>
      <c r="P18">
        <v>7880000</v>
      </c>
      <c r="Q18">
        <v>2409711</v>
      </c>
      <c r="R18">
        <v>0.30580088832487312</v>
      </c>
      <c r="S18" t="s">
        <v>37</v>
      </c>
      <c r="T18" t="s">
        <v>82</v>
      </c>
      <c r="U18" t="s">
        <v>55</v>
      </c>
      <c r="V18" t="s">
        <v>45</v>
      </c>
      <c r="W18">
        <v>66.887500000000003</v>
      </c>
      <c r="X18">
        <v>33.524999999999999</v>
      </c>
      <c r="Y18">
        <v>14.654000000000002</v>
      </c>
      <c r="Z18">
        <v>15</v>
      </c>
      <c r="AA18">
        <v>25.579875000000001</v>
      </c>
      <c r="AB18">
        <v>88.758875000000003</v>
      </c>
      <c r="AC18" t="s">
        <v>99</v>
      </c>
      <c r="AD18" s="63" t="s">
        <v>101</v>
      </c>
    </row>
    <row r="19" spans="1:30" ht="60" x14ac:dyDescent="0.25">
      <c r="A19" t="s">
        <v>198</v>
      </c>
      <c r="B19" t="s">
        <v>199</v>
      </c>
      <c r="C19" t="s">
        <v>201</v>
      </c>
      <c r="D19">
        <v>17952179</v>
      </c>
      <c r="E19" t="s">
        <v>187</v>
      </c>
      <c r="F19" t="s">
        <v>52</v>
      </c>
      <c r="G19">
        <v>8</v>
      </c>
      <c r="H19">
        <v>40452</v>
      </c>
      <c r="I19">
        <v>12</v>
      </c>
      <c r="J19">
        <v>1</v>
      </c>
      <c r="K19" t="s">
        <v>114</v>
      </c>
      <c r="L19" t="s">
        <v>116</v>
      </c>
      <c r="M19" t="s">
        <v>41</v>
      </c>
      <c r="N19" t="s">
        <v>42</v>
      </c>
      <c r="O19" t="s">
        <v>35</v>
      </c>
      <c r="P19">
        <v>3750000</v>
      </c>
      <c r="Q19">
        <v>2085741</v>
      </c>
      <c r="R19">
        <v>0.55619759999999996</v>
      </c>
      <c r="S19" t="s">
        <v>37</v>
      </c>
      <c r="T19" t="s">
        <v>38</v>
      </c>
      <c r="U19" t="s">
        <v>55</v>
      </c>
      <c r="V19" t="s">
        <v>56</v>
      </c>
      <c r="W19">
        <v>66.887500000000003</v>
      </c>
      <c r="X19">
        <v>10.059000000000001</v>
      </c>
      <c r="Y19">
        <v>8.1920000000000019</v>
      </c>
      <c r="Z19">
        <v>15</v>
      </c>
      <c r="AA19">
        <v>16.639875</v>
      </c>
      <c r="AB19">
        <v>49.890875000000008</v>
      </c>
      <c r="AC19" t="s">
        <v>105</v>
      </c>
      <c r="AD19" s="63" t="s">
        <v>107</v>
      </c>
    </row>
    <row r="20" spans="1:30" ht="45" x14ac:dyDescent="0.25">
      <c r="A20" t="s">
        <v>198</v>
      </c>
      <c r="B20" t="s">
        <v>199</v>
      </c>
      <c r="C20" t="s">
        <v>201</v>
      </c>
      <c r="D20">
        <v>17951858</v>
      </c>
      <c r="E20" t="s">
        <v>192</v>
      </c>
      <c r="F20" t="s">
        <v>46</v>
      </c>
      <c r="G20">
        <v>8</v>
      </c>
      <c r="H20">
        <v>41917</v>
      </c>
      <c r="I20">
        <v>8</v>
      </c>
      <c r="J20">
        <v>1</v>
      </c>
      <c r="K20" t="s">
        <v>32</v>
      </c>
      <c r="L20" t="s">
        <v>47</v>
      </c>
      <c r="M20" t="s">
        <v>41</v>
      </c>
      <c r="N20" t="s">
        <v>54</v>
      </c>
      <c r="O20" t="s">
        <v>35</v>
      </c>
      <c r="P20">
        <v>3750000</v>
      </c>
      <c r="Q20">
        <v>3631995</v>
      </c>
      <c r="R20">
        <v>0.96853199999999995</v>
      </c>
      <c r="S20" t="s">
        <v>37</v>
      </c>
      <c r="T20" t="s">
        <v>44</v>
      </c>
      <c r="U20" t="s">
        <v>55</v>
      </c>
      <c r="V20" t="s">
        <v>50</v>
      </c>
      <c r="W20">
        <v>66.887500000000003</v>
      </c>
      <c r="X20">
        <v>27.125</v>
      </c>
      <c r="Y20">
        <v>5.492</v>
      </c>
      <c r="Z20">
        <v>15</v>
      </c>
      <c r="AA20">
        <v>19.353187500000001</v>
      </c>
      <c r="AB20">
        <v>66.970187499999994</v>
      </c>
      <c r="AC20" t="s">
        <v>102</v>
      </c>
      <c r="AD20" s="63" t="s">
        <v>126</v>
      </c>
    </row>
    <row r="21" spans="1:30" ht="45" x14ac:dyDescent="0.25">
      <c r="A21" t="s">
        <v>305</v>
      </c>
      <c r="B21" t="s">
        <v>306</v>
      </c>
      <c r="C21" t="s">
        <v>307</v>
      </c>
      <c r="D21" t="s">
        <v>308</v>
      </c>
      <c r="E21" t="s">
        <v>195</v>
      </c>
      <c r="F21" t="s">
        <v>119</v>
      </c>
      <c r="G21">
        <v>10</v>
      </c>
      <c r="H21">
        <v>42072</v>
      </c>
      <c r="I21">
        <v>7</v>
      </c>
      <c r="J21">
        <v>0.7</v>
      </c>
      <c r="K21" t="s">
        <v>32</v>
      </c>
      <c r="L21" t="s">
        <v>47</v>
      </c>
      <c r="M21" t="s">
        <v>41</v>
      </c>
      <c r="N21" t="s">
        <v>54</v>
      </c>
      <c r="O21" t="s">
        <v>42</v>
      </c>
      <c r="P21">
        <v>4002000</v>
      </c>
      <c r="Q21">
        <v>1253173</v>
      </c>
      <c r="R21">
        <v>0.31313668165917041</v>
      </c>
      <c r="S21" t="s">
        <v>30</v>
      </c>
      <c r="T21" t="s">
        <v>82</v>
      </c>
      <c r="U21" t="s">
        <v>51</v>
      </c>
      <c r="V21" t="s">
        <v>50</v>
      </c>
      <c r="W21">
        <v>63.137500000000003</v>
      </c>
      <c r="X21">
        <v>18.8</v>
      </c>
      <c r="Y21">
        <v>14.600000000000001</v>
      </c>
      <c r="Z21">
        <v>15</v>
      </c>
      <c r="AA21">
        <v>17.712375000000002</v>
      </c>
      <c r="AB21">
        <v>66.112375000000014</v>
      </c>
      <c r="AC21" t="s">
        <v>102</v>
      </c>
      <c r="AD21" s="63" t="s">
        <v>126</v>
      </c>
    </row>
    <row r="22" spans="1:30" ht="60" x14ac:dyDescent="0.25">
      <c r="A22" t="s">
        <v>198</v>
      </c>
      <c r="B22" t="s">
        <v>199</v>
      </c>
      <c r="C22" t="s">
        <v>201</v>
      </c>
      <c r="D22">
        <v>18444726</v>
      </c>
      <c r="E22" t="s">
        <v>187</v>
      </c>
      <c r="F22" t="s">
        <v>119</v>
      </c>
      <c r="G22">
        <v>8</v>
      </c>
      <c r="H22">
        <v>43959</v>
      </c>
      <c r="I22">
        <v>2</v>
      </c>
      <c r="J22">
        <v>0.25</v>
      </c>
      <c r="K22" t="s">
        <v>32</v>
      </c>
      <c r="L22" t="s">
        <v>116</v>
      </c>
      <c r="M22" t="s">
        <v>34</v>
      </c>
      <c r="N22" t="s">
        <v>42</v>
      </c>
      <c r="O22" t="s">
        <v>54</v>
      </c>
      <c r="P22">
        <v>3750000</v>
      </c>
      <c r="Q22">
        <v>3128781</v>
      </c>
      <c r="R22">
        <v>0.83434160000000002</v>
      </c>
      <c r="S22" t="s">
        <v>37</v>
      </c>
      <c r="T22" t="s">
        <v>82</v>
      </c>
      <c r="U22" t="s">
        <v>55</v>
      </c>
      <c r="V22" t="s">
        <v>56</v>
      </c>
      <c r="W22">
        <v>66.887500000000003</v>
      </c>
      <c r="X22">
        <v>9.370000000000001</v>
      </c>
      <c r="Y22">
        <v>10.054000000000002</v>
      </c>
      <c r="Z22">
        <v>15</v>
      </c>
      <c r="AA22">
        <v>19.639875</v>
      </c>
      <c r="AB22">
        <v>54.06387500000001</v>
      </c>
      <c r="AC22" t="s">
        <v>105</v>
      </c>
      <c r="AD22" s="63" t="s">
        <v>107</v>
      </c>
    </row>
    <row r="23" spans="1:30" ht="60" x14ac:dyDescent="0.25">
      <c r="A23" t="s">
        <v>239</v>
      </c>
      <c r="B23" t="s">
        <v>237</v>
      </c>
      <c r="C23" t="s">
        <v>241</v>
      </c>
      <c r="D23" t="s">
        <v>309</v>
      </c>
      <c r="E23" t="s">
        <v>192</v>
      </c>
      <c r="F23" t="s">
        <v>49</v>
      </c>
      <c r="G23">
        <v>10</v>
      </c>
      <c r="H23">
        <v>41750</v>
      </c>
      <c r="I23">
        <v>8</v>
      </c>
      <c r="J23">
        <v>0.8</v>
      </c>
      <c r="K23" t="s">
        <v>114</v>
      </c>
      <c r="L23" t="s">
        <v>47</v>
      </c>
      <c r="M23" t="s">
        <v>53</v>
      </c>
      <c r="N23" t="s">
        <v>35</v>
      </c>
      <c r="O23" t="s">
        <v>35</v>
      </c>
      <c r="P23">
        <v>16924800</v>
      </c>
      <c r="Q23">
        <v>8631964</v>
      </c>
      <c r="R23">
        <v>0.51001867082624319</v>
      </c>
      <c r="S23" t="s">
        <v>37</v>
      </c>
      <c r="T23" t="s">
        <v>38</v>
      </c>
      <c r="U23" t="s">
        <v>31</v>
      </c>
      <c r="V23" t="s">
        <v>56</v>
      </c>
      <c r="W23">
        <v>94.543750000000003</v>
      </c>
      <c r="X23">
        <v>17.47</v>
      </c>
      <c r="Y23">
        <v>5.5460000000000003</v>
      </c>
      <c r="Z23">
        <v>15</v>
      </c>
      <c r="AA23">
        <v>17.778937499999998</v>
      </c>
      <c r="AB23">
        <v>55.794937499999996</v>
      </c>
      <c r="AC23" t="s">
        <v>105</v>
      </c>
      <c r="AD23" s="63" t="s">
        <v>107</v>
      </c>
    </row>
    <row r="24" spans="1:30" ht="45" x14ac:dyDescent="0.25">
      <c r="A24" t="s">
        <v>231</v>
      </c>
      <c r="B24" t="s">
        <v>232</v>
      </c>
      <c r="C24" t="s">
        <v>233</v>
      </c>
      <c r="D24">
        <v>144583</v>
      </c>
      <c r="E24" t="s">
        <v>192</v>
      </c>
      <c r="F24" t="s">
        <v>46</v>
      </c>
      <c r="G24">
        <v>5</v>
      </c>
      <c r="H24">
        <v>40443</v>
      </c>
      <c r="I24">
        <v>12</v>
      </c>
      <c r="J24">
        <v>1</v>
      </c>
      <c r="K24" t="s">
        <v>115</v>
      </c>
      <c r="L24" t="s">
        <v>33</v>
      </c>
      <c r="M24" t="s">
        <v>53</v>
      </c>
      <c r="N24" t="s">
        <v>54</v>
      </c>
      <c r="O24" t="s">
        <v>42</v>
      </c>
      <c r="P24">
        <v>327250</v>
      </c>
      <c r="Q24">
        <v>213650</v>
      </c>
      <c r="R24">
        <v>0.65286478227654698</v>
      </c>
      <c r="S24" t="s">
        <v>30</v>
      </c>
      <c r="T24" t="s">
        <v>44</v>
      </c>
      <c r="U24" t="s">
        <v>39</v>
      </c>
      <c r="V24" t="s">
        <v>40</v>
      </c>
      <c r="W24">
        <v>15.606249999999999</v>
      </c>
      <c r="X24">
        <v>35.200000000000003</v>
      </c>
      <c r="Y24">
        <v>17.300000000000004</v>
      </c>
      <c r="Z24">
        <v>15</v>
      </c>
      <c r="AA24">
        <v>13.35365625</v>
      </c>
      <c r="AB24">
        <v>80.85365625</v>
      </c>
      <c r="AC24" t="s">
        <v>102</v>
      </c>
      <c r="AD24" s="63" t="s">
        <v>126</v>
      </c>
    </row>
    <row r="25" spans="1:30" ht="60" x14ac:dyDescent="0.25">
      <c r="A25" t="s">
        <v>198</v>
      </c>
      <c r="B25" t="s">
        <v>208</v>
      </c>
      <c r="C25" t="s">
        <v>200</v>
      </c>
      <c r="D25">
        <v>21436250</v>
      </c>
      <c r="E25" t="s">
        <v>187</v>
      </c>
      <c r="F25" t="s">
        <v>49</v>
      </c>
      <c r="G25">
        <v>8</v>
      </c>
      <c r="H25">
        <v>43768</v>
      </c>
      <c r="I25">
        <v>3</v>
      </c>
      <c r="J25">
        <v>0.375</v>
      </c>
      <c r="K25" t="s">
        <v>32</v>
      </c>
      <c r="L25" t="s">
        <v>47</v>
      </c>
      <c r="M25" t="s">
        <v>34</v>
      </c>
      <c r="N25" t="s">
        <v>54</v>
      </c>
      <c r="O25" t="s">
        <v>35</v>
      </c>
      <c r="P25">
        <v>7880000</v>
      </c>
      <c r="Q25">
        <v>1935021</v>
      </c>
      <c r="R25">
        <v>0.24556104060913705</v>
      </c>
      <c r="S25" t="s">
        <v>37</v>
      </c>
      <c r="T25" t="s">
        <v>38</v>
      </c>
      <c r="U25" t="s">
        <v>55</v>
      </c>
      <c r="V25" t="s">
        <v>56</v>
      </c>
      <c r="W25">
        <v>66.887500000000003</v>
      </c>
      <c r="X25">
        <v>18.775000000000002</v>
      </c>
      <c r="Y25">
        <v>2.8460000000000001</v>
      </c>
      <c r="Z25">
        <v>9.75</v>
      </c>
      <c r="AA25">
        <v>16.639875</v>
      </c>
      <c r="AB25">
        <v>48.010874999999999</v>
      </c>
      <c r="AC25" t="s">
        <v>105</v>
      </c>
      <c r="AD25" s="63" t="s">
        <v>107</v>
      </c>
    </row>
    <row r="26" spans="1:30" ht="45" x14ac:dyDescent="0.25">
      <c r="A26" t="s">
        <v>198</v>
      </c>
      <c r="B26" t="s">
        <v>199</v>
      </c>
      <c r="C26" t="s">
        <v>200</v>
      </c>
      <c r="D26">
        <v>21436766</v>
      </c>
      <c r="E26" t="s">
        <v>187</v>
      </c>
      <c r="F26" t="s">
        <v>46</v>
      </c>
      <c r="G26">
        <v>8</v>
      </c>
      <c r="H26">
        <v>41264</v>
      </c>
      <c r="I26">
        <v>10</v>
      </c>
      <c r="J26">
        <v>1</v>
      </c>
      <c r="K26" t="s">
        <v>32</v>
      </c>
      <c r="L26" t="s">
        <v>117</v>
      </c>
      <c r="M26" t="s">
        <v>34</v>
      </c>
      <c r="N26" t="s">
        <v>35</v>
      </c>
      <c r="O26" t="s">
        <v>42</v>
      </c>
      <c r="P26">
        <v>7880000</v>
      </c>
      <c r="Q26">
        <v>3519088</v>
      </c>
      <c r="R26">
        <v>0.44658477157360404</v>
      </c>
      <c r="S26" t="s">
        <v>37</v>
      </c>
      <c r="T26" t="s">
        <v>44</v>
      </c>
      <c r="U26" t="s">
        <v>55</v>
      </c>
      <c r="V26" t="s">
        <v>40</v>
      </c>
      <c r="W26">
        <v>66.887500000000003</v>
      </c>
      <c r="X26">
        <v>23.8</v>
      </c>
      <c r="Y26">
        <v>9.3080000000000016</v>
      </c>
      <c r="Z26">
        <v>15</v>
      </c>
      <c r="AA26">
        <v>21.978187500000001</v>
      </c>
      <c r="AB26">
        <v>70.086187500000008</v>
      </c>
      <c r="AC26" t="s">
        <v>102</v>
      </c>
      <c r="AD26" s="63" t="s">
        <v>126</v>
      </c>
    </row>
    <row r="27" spans="1:30" ht="60" x14ac:dyDescent="0.25">
      <c r="A27" t="s">
        <v>246</v>
      </c>
      <c r="B27" t="s">
        <v>247</v>
      </c>
      <c r="C27" t="s">
        <v>310</v>
      </c>
      <c r="D27" t="s">
        <v>311</v>
      </c>
      <c r="E27" t="s">
        <v>202</v>
      </c>
      <c r="F27" t="s">
        <v>118</v>
      </c>
      <c r="G27">
        <v>5</v>
      </c>
      <c r="H27">
        <v>41368</v>
      </c>
      <c r="I27">
        <v>9</v>
      </c>
      <c r="J27">
        <v>1</v>
      </c>
      <c r="K27" t="s">
        <v>32</v>
      </c>
      <c r="L27" t="s">
        <v>33</v>
      </c>
      <c r="M27" t="s">
        <v>53</v>
      </c>
      <c r="N27" t="s">
        <v>42</v>
      </c>
      <c r="O27" t="s">
        <v>54</v>
      </c>
      <c r="P27">
        <v>130000</v>
      </c>
      <c r="Q27">
        <v>18728</v>
      </c>
      <c r="R27">
        <v>0.14406153846153846</v>
      </c>
      <c r="S27" t="s">
        <v>37</v>
      </c>
      <c r="T27" t="s">
        <v>38</v>
      </c>
      <c r="U27" t="s">
        <v>51</v>
      </c>
      <c r="V27" t="s">
        <v>45</v>
      </c>
      <c r="W27">
        <v>15.606249999999999</v>
      </c>
      <c r="X27">
        <v>21.045000000000002</v>
      </c>
      <c r="Y27">
        <v>15.400000000000002</v>
      </c>
      <c r="Z27">
        <v>4.5</v>
      </c>
      <c r="AA27">
        <v>16.164562499999999</v>
      </c>
      <c r="AB27">
        <v>57.10956250000001</v>
      </c>
      <c r="AC27" t="s">
        <v>105</v>
      </c>
      <c r="AD27" s="63" t="s">
        <v>107</v>
      </c>
    </row>
    <row r="28" spans="1:30" ht="60" x14ac:dyDescent="0.25">
      <c r="A28" t="s">
        <v>239</v>
      </c>
      <c r="B28" t="s">
        <v>212</v>
      </c>
      <c r="C28" t="s">
        <v>240</v>
      </c>
      <c r="D28" t="s">
        <v>264</v>
      </c>
      <c r="E28" t="s">
        <v>197</v>
      </c>
      <c r="F28" t="s">
        <v>118</v>
      </c>
      <c r="G28">
        <v>10</v>
      </c>
      <c r="H28">
        <v>44068</v>
      </c>
      <c r="I28">
        <v>2</v>
      </c>
      <c r="J28">
        <v>0.2</v>
      </c>
      <c r="K28" t="s">
        <v>32</v>
      </c>
      <c r="L28" t="s">
        <v>116</v>
      </c>
      <c r="M28" t="s">
        <v>53</v>
      </c>
      <c r="N28" t="s">
        <v>42</v>
      </c>
      <c r="O28" t="s">
        <v>54</v>
      </c>
      <c r="P28">
        <v>9641456</v>
      </c>
      <c r="Q28">
        <v>4704862</v>
      </c>
      <c r="R28">
        <v>0.48798252048238355</v>
      </c>
      <c r="S28" t="s">
        <v>37</v>
      </c>
      <c r="T28" t="s">
        <v>82</v>
      </c>
      <c r="U28" t="s">
        <v>31</v>
      </c>
      <c r="V28" t="s">
        <v>56</v>
      </c>
      <c r="W28">
        <v>94.543750000000003</v>
      </c>
      <c r="X28">
        <v>5.0069999999999997</v>
      </c>
      <c r="Y28">
        <v>15.400000000000002</v>
      </c>
      <c r="Z28">
        <v>15</v>
      </c>
      <c r="AA28">
        <v>20.778937499999998</v>
      </c>
      <c r="AB28">
        <v>56.185937500000001</v>
      </c>
      <c r="AC28" t="s">
        <v>105</v>
      </c>
      <c r="AD28" s="63" t="s">
        <v>107</v>
      </c>
    </row>
    <row r="29" spans="1:30" ht="60" x14ac:dyDescent="0.25">
      <c r="A29" t="s">
        <v>198</v>
      </c>
      <c r="B29" t="s">
        <v>199</v>
      </c>
      <c r="C29" t="s">
        <v>201</v>
      </c>
      <c r="D29">
        <v>17951600</v>
      </c>
      <c r="E29" t="s">
        <v>203</v>
      </c>
      <c r="F29" t="s">
        <v>118</v>
      </c>
      <c r="G29">
        <v>8</v>
      </c>
      <c r="H29">
        <v>44057</v>
      </c>
      <c r="I29">
        <v>2</v>
      </c>
      <c r="J29">
        <v>0.25</v>
      </c>
      <c r="K29" t="s">
        <v>115</v>
      </c>
      <c r="L29" t="s">
        <v>117</v>
      </c>
      <c r="M29" t="s">
        <v>41</v>
      </c>
      <c r="N29" t="s">
        <v>54</v>
      </c>
      <c r="O29" t="s">
        <v>54</v>
      </c>
      <c r="P29">
        <v>3750000</v>
      </c>
      <c r="Q29">
        <v>1828988</v>
      </c>
      <c r="R29">
        <v>0.48773013333333332</v>
      </c>
      <c r="S29" t="s">
        <v>37</v>
      </c>
      <c r="T29" t="s">
        <v>82</v>
      </c>
      <c r="U29" t="s">
        <v>39</v>
      </c>
      <c r="V29" t="s">
        <v>40</v>
      </c>
      <c r="W29">
        <v>66.887500000000003</v>
      </c>
      <c r="X29">
        <v>14.120000000000001</v>
      </c>
      <c r="Y29">
        <v>10</v>
      </c>
      <c r="Z29">
        <v>15</v>
      </c>
      <c r="AA29">
        <v>22.579875000000001</v>
      </c>
      <c r="AB29">
        <v>61.699875000000006</v>
      </c>
      <c r="AC29" t="s">
        <v>105</v>
      </c>
      <c r="AD29" s="63" t="s">
        <v>107</v>
      </c>
    </row>
    <row r="30" spans="1:30" ht="60" x14ac:dyDescent="0.25">
      <c r="A30" t="s">
        <v>283</v>
      </c>
      <c r="B30" t="s">
        <v>237</v>
      </c>
      <c r="C30" t="s">
        <v>284</v>
      </c>
      <c r="D30" t="s">
        <v>285</v>
      </c>
      <c r="E30" t="s">
        <v>184</v>
      </c>
      <c r="F30" t="s">
        <v>52</v>
      </c>
      <c r="G30">
        <v>8</v>
      </c>
      <c r="H30">
        <v>42745</v>
      </c>
      <c r="I30">
        <v>5</v>
      </c>
      <c r="J30">
        <v>0.625</v>
      </c>
      <c r="K30" t="s">
        <v>115</v>
      </c>
      <c r="L30" t="s">
        <v>117</v>
      </c>
      <c r="M30" t="s">
        <v>34</v>
      </c>
      <c r="N30" t="s">
        <v>35</v>
      </c>
      <c r="O30" t="s">
        <v>42</v>
      </c>
      <c r="P30">
        <v>91802560</v>
      </c>
      <c r="Q30">
        <v>17420100</v>
      </c>
      <c r="R30">
        <v>0.18975614623383052</v>
      </c>
      <c r="S30" t="s">
        <v>37</v>
      </c>
      <c r="T30" t="s">
        <v>38</v>
      </c>
      <c r="U30" t="s">
        <v>157</v>
      </c>
      <c r="V30" t="s">
        <v>50</v>
      </c>
      <c r="W30">
        <v>63.837500000000006</v>
      </c>
      <c r="X30">
        <v>24.185000000000002</v>
      </c>
      <c r="Y30">
        <v>9.3080000000000016</v>
      </c>
      <c r="Z30">
        <v>4.5</v>
      </c>
      <c r="AA30">
        <v>17.655374999999999</v>
      </c>
      <c r="AB30">
        <v>55.648375000000001</v>
      </c>
      <c r="AC30" t="s">
        <v>105</v>
      </c>
      <c r="AD30" s="63" t="s">
        <v>107</v>
      </c>
    </row>
    <row r="31" spans="1:30" ht="45" x14ac:dyDescent="0.25">
      <c r="A31" t="s">
        <v>219</v>
      </c>
      <c r="B31" t="s">
        <v>257</v>
      </c>
      <c r="C31" t="s">
        <v>221</v>
      </c>
      <c r="D31" t="s">
        <v>258</v>
      </c>
      <c r="E31" t="s">
        <v>187</v>
      </c>
      <c r="F31" t="s">
        <v>118</v>
      </c>
      <c r="G31">
        <v>10</v>
      </c>
      <c r="H31">
        <v>40765</v>
      </c>
      <c r="I31">
        <v>11</v>
      </c>
      <c r="J31">
        <v>1</v>
      </c>
      <c r="K31" t="s">
        <v>115</v>
      </c>
      <c r="L31" t="s">
        <v>33</v>
      </c>
      <c r="M31" t="s">
        <v>53</v>
      </c>
      <c r="N31" t="s">
        <v>54</v>
      </c>
      <c r="O31" t="s">
        <v>54</v>
      </c>
      <c r="P31">
        <v>100000</v>
      </c>
      <c r="Q31">
        <v>57512</v>
      </c>
      <c r="R31">
        <v>0.57511999999999996</v>
      </c>
      <c r="S31" t="s">
        <v>30</v>
      </c>
      <c r="T31" t="s">
        <v>82</v>
      </c>
      <c r="U31" t="s">
        <v>51</v>
      </c>
      <c r="V31" t="s">
        <v>56</v>
      </c>
      <c r="W31">
        <v>63.837500000000006</v>
      </c>
      <c r="X31">
        <v>25.794999999999998</v>
      </c>
      <c r="Y31">
        <v>12.700000000000003</v>
      </c>
      <c r="Z31">
        <v>15</v>
      </c>
      <c r="AA31">
        <v>16.035374999999998</v>
      </c>
      <c r="AB31">
        <v>69.530375000000006</v>
      </c>
      <c r="AC31" t="s">
        <v>102</v>
      </c>
      <c r="AD31" s="63" t="s">
        <v>126</v>
      </c>
    </row>
    <row r="32" spans="1:30" ht="60" x14ac:dyDescent="0.25">
      <c r="A32" t="s">
        <v>198</v>
      </c>
      <c r="B32" t="s">
        <v>199</v>
      </c>
      <c r="C32" t="s">
        <v>201</v>
      </c>
      <c r="D32">
        <v>17951995</v>
      </c>
      <c r="E32" t="s">
        <v>191</v>
      </c>
      <c r="F32" t="s">
        <v>119</v>
      </c>
      <c r="G32">
        <v>8</v>
      </c>
      <c r="H32">
        <v>43561</v>
      </c>
      <c r="I32">
        <v>3</v>
      </c>
      <c r="J32">
        <v>0.375</v>
      </c>
      <c r="K32" t="s">
        <v>114</v>
      </c>
      <c r="L32" t="s">
        <v>47</v>
      </c>
      <c r="M32" t="s">
        <v>34</v>
      </c>
      <c r="N32" t="s">
        <v>35</v>
      </c>
      <c r="O32" t="s">
        <v>35</v>
      </c>
      <c r="P32">
        <v>3750000</v>
      </c>
      <c r="Q32">
        <v>1827717</v>
      </c>
      <c r="R32">
        <v>0.48739120000000002</v>
      </c>
      <c r="S32" t="s">
        <v>37</v>
      </c>
      <c r="T32" t="s">
        <v>44</v>
      </c>
      <c r="U32" t="s">
        <v>55</v>
      </c>
      <c r="V32" t="s">
        <v>40</v>
      </c>
      <c r="W32">
        <v>66.887500000000003</v>
      </c>
      <c r="X32">
        <v>10.795</v>
      </c>
      <c r="Y32">
        <v>0.2</v>
      </c>
      <c r="Z32">
        <v>15</v>
      </c>
      <c r="AA32">
        <v>21.978187500000001</v>
      </c>
      <c r="AB32">
        <v>47.973187499999995</v>
      </c>
      <c r="AC32" t="s">
        <v>105</v>
      </c>
      <c r="AD32" s="63" t="s">
        <v>107</v>
      </c>
    </row>
    <row r="33" spans="1:30" ht="45" x14ac:dyDescent="0.25">
      <c r="A33" t="s">
        <v>198</v>
      </c>
      <c r="B33" t="s">
        <v>208</v>
      </c>
      <c r="C33" t="s">
        <v>201</v>
      </c>
      <c r="D33">
        <v>17952321</v>
      </c>
      <c r="E33" t="s">
        <v>192</v>
      </c>
      <c r="F33" t="s">
        <v>49</v>
      </c>
      <c r="G33">
        <v>8</v>
      </c>
      <c r="H33">
        <v>40518</v>
      </c>
      <c r="I33">
        <v>12</v>
      </c>
      <c r="J33">
        <v>1</v>
      </c>
      <c r="K33" t="s">
        <v>114</v>
      </c>
      <c r="L33" t="s">
        <v>116</v>
      </c>
      <c r="M33" t="s">
        <v>53</v>
      </c>
      <c r="N33" t="s">
        <v>54</v>
      </c>
      <c r="O33" t="s">
        <v>42</v>
      </c>
      <c r="P33">
        <v>3750000</v>
      </c>
      <c r="Q33">
        <v>2106259</v>
      </c>
      <c r="R33">
        <v>0.56166906666666672</v>
      </c>
      <c r="S33" t="s">
        <v>37</v>
      </c>
      <c r="T33" t="s">
        <v>82</v>
      </c>
      <c r="U33" t="s">
        <v>55</v>
      </c>
      <c r="V33" t="s">
        <v>50</v>
      </c>
      <c r="W33">
        <v>66.887500000000003</v>
      </c>
      <c r="X33">
        <v>13.065000000000001</v>
      </c>
      <c r="Y33">
        <v>17.300000000000004</v>
      </c>
      <c r="Z33">
        <v>15</v>
      </c>
      <c r="AA33">
        <v>21.379874999999998</v>
      </c>
      <c r="AB33">
        <v>66.744875000000008</v>
      </c>
      <c r="AC33" t="s">
        <v>102</v>
      </c>
      <c r="AD33" s="63" t="s">
        <v>126</v>
      </c>
    </row>
    <row r="34" spans="1:30" ht="45" x14ac:dyDescent="0.25">
      <c r="A34" t="s">
        <v>198</v>
      </c>
      <c r="B34" t="s">
        <v>199</v>
      </c>
      <c r="C34" t="s">
        <v>200</v>
      </c>
      <c r="D34">
        <v>21438983</v>
      </c>
      <c r="E34" t="s">
        <v>192</v>
      </c>
      <c r="F34" t="s">
        <v>119</v>
      </c>
      <c r="G34">
        <v>8</v>
      </c>
      <c r="H34">
        <v>41008</v>
      </c>
      <c r="I34">
        <v>10</v>
      </c>
      <c r="J34">
        <v>1</v>
      </c>
      <c r="K34" t="s">
        <v>32</v>
      </c>
      <c r="L34" t="s">
        <v>47</v>
      </c>
      <c r="M34" t="s">
        <v>53</v>
      </c>
      <c r="N34" t="s">
        <v>42</v>
      </c>
      <c r="O34" t="s">
        <v>35</v>
      </c>
      <c r="P34">
        <v>7880000</v>
      </c>
      <c r="Q34">
        <v>4869852</v>
      </c>
      <c r="R34">
        <v>0.61800152284263954</v>
      </c>
      <c r="S34" t="s">
        <v>37</v>
      </c>
      <c r="T34" t="s">
        <v>38</v>
      </c>
      <c r="U34" t="s">
        <v>55</v>
      </c>
      <c r="V34" t="s">
        <v>45</v>
      </c>
      <c r="W34">
        <v>66.887500000000003</v>
      </c>
      <c r="X34">
        <v>20.475000000000001</v>
      </c>
      <c r="Y34">
        <v>10.892000000000001</v>
      </c>
      <c r="Z34">
        <v>15</v>
      </c>
      <c r="AA34">
        <v>22.579875000000001</v>
      </c>
      <c r="AB34">
        <v>68.946875000000006</v>
      </c>
      <c r="AC34" t="s">
        <v>102</v>
      </c>
      <c r="AD34" s="63" t="s">
        <v>126</v>
      </c>
    </row>
    <row r="35" spans="1:30" ht="45" x14ac:dyDescent="0.25">
      <c r="A35" t="s">
        <v>198</v>
      </c>
      <c r="B35" t="s">
        <v>199</v>
      </c>
      <c r="C35" t="s">
        <v>201</v>
      </c>
      <c r="D35">
        <v>17952498</v>
      </c>
      <c r="E35" t="s">
        <v>187</v>
      </c>
      <c r="F35" t="s">
        <v>49</v>
      </c>
      <c r="G35">
        <v>8</v>
      </c>
      <c r="H35">
        <v>43535</v>
      </c>
      <c r="I35">
        <v>3</v>
      </c>
      <c r="J35">
        <v>0.375</v>
      </c>
      <c r="K35" t="s">
        <v>114</v>
      </c>
      <c r="L35" t="s">
        <v>47</v>
      </c>
      <c r="M35" t="s">
        <v>53</v>
      </c>
      <c r="N35" t="s">
        <v>54</v>
      </c>
      <c r="O35" t="s">
        <v>42</v>
      </c>
      <c r="P35">
        <v>3750000</v>
      </c>
      <c r="Q35">
        <v>2779905</v>
      </c>
      <c r="R35">
        <v>0.74130799999999997</v>
      </c>
      <c r="S35" t="s">
        <v>37</v>
      </c>
      <c r="T35" t="s">
        <v>38</v>
      </c>
      <c r="U35" t="s">
        <v>55</v>
      </c>
      <c r="V35" t="s">
        <v>40</v>
      </c>
      <c r="W35">
        <v>66.887500000000003</v>
      </c>
      <c r="X35">
        <v>14.120000000000001</v>
      </c>
      <c r="Y35">
        <v>17.300000000000004</v>
      </c>
      <c r="Z35">
        <v>15</v>
      </c>
      <c r="AA35">
        <v>20.479875</v>
      </c>
      <c r="AB35">
        <v>66.899875000000009</v>
      </c>
      <c r="AC35" t="s">
        <v>102</v>
      </c>
      <c r="AD35" s="63" t="s">
        <v>126</v>
      </c>
    </row>
    <row r="36" spans="1:30" ht="60" x14ac:dyDescent="0.25">
      <c r="A36" t="s">
        <v>198</v>
      </c>
      <c r="B36" t="s">
        <v>208</v>
      </c>
      <c r="C36" t="s">
        <v>201</v>
      </c>
      <c r="D36">
        <v>17951560</v>
      </c>
      <c r="E36" t="s">
        <v>191</v>
      </c>
      <c r="F36" t="s">
        <v>118</v>
      </c>
      <c r="G36">
        <v>8</v>
      </c>
      <c r="H36">
        <v>40105</v>
      </c>
      <c r="I36">
        <v>13</v>
      </c>
      <c r="J36">
        <v>1</v>
      </c>
      <c r="K36" t="s">
        <v>114</v>
      </c>
      <c r="L36" t="s">
        <v>47</v>
      </c>
      <c r="M36" t="s">
        <v>34</v>
      </c>
      <c r="N36" t="s">
        <v>54</v>
      </c>
      <c r="O36" t="s">
        <v>54</v>
      </c>
      <c r="P36">
        <v>3750000</v>
      </c>
      <c r="Q36">
        <v>3644781</v>
      </c>
      <c r="R36">
        <v>0.97194159999999996</v>
      </c>
      <c r="S36" t="s">
        <v>37</v>
      </c>
      <c r="T36" t="s">
        <v>44</v>
      </c>
      <c r="U36" t="s">
        <v>55</v>
      </c>
      <c r="V36" t="s">
        <v>45</v>
      </c>
      <c r="W36">
        <v>66.887500000000003</v>
      </c>
      <c r="X36">
        <v>13.065</v>
      </c>
      <c r="Y36">
        <v>7.354000000000001</v>
      </c>
      <c r="Z36">
        <v>15</v>
      </c>
      <c r="AA36">
        <v>24.603187499999997</v>
      </c>
      <c r="AB36">
        <v>60.022187499999994</v>
      </c>
      <c r="AC36" t="s">
        <v>105</v>
      </c>
      <c r="AD36" s="63" t="s">
        <v>107</v>
      </c>
    </row>
    <row r="37" spans="1:30" ht="60" x14ac:dyDescent="0.25">
      <c r="A37" t="s">
        <v>254</v>
      </c>
      <c r="B37" t="s">
        <v>237</v>
      </c>
      <c r="C37" t="s">
        <v>312</v>
      </c>
      <c r="D37" t="s">
        <v>313</v>
      </c>
      <c r="E37" t="s">
        <v>197</v>
      </c>
      <c r="F37" t="s">
        <v>118</v>
      </c>
      <c r="G37">
        <v>8</v>
      </c>
      <c r="H37">
        <v>41415</v>
      </c>
      <c r="I37">
        <v>9</v>
      </c>
      <c r="J37">
        <v>1</v>
      </c>
      <c r="K37" t="s">
        <v>32</v>
      </c>
      <c r="L37" t="s">
        <v>116</v>
      </c>
      <c r="M37" t="s">
        <v>41</v>
      </c>
      <c r="N37" t="s">
        <v>35</v>
      </c>
      <c r="O37" t="s">
        <v>54</v>
      </c>
      <c r="P37">
        <v>86654610</v>
      </c>
      <c r="Q37">
        <v>41863505</v>
      </c>
      <c r="R37">
        <v>0.48310765001423467</v>
      </c>
      <c r="S37" t="s">
        <v>37</v>
      </c>
      <c r="T37" t="s">
        <v>82</v>
      </c>
      <c r="U37" t="s">
        <v>55</v>
      </c>
      <c r="V37" t="s">
        <v>50</v>
      </c>
      <c r="W37">
        <v>68.445000000000007</v>
      </c>
      <c r="X37">
        <v>11.64</v>
      </c>
      <c r="Y37">
        <v>7.354000000000001</v>
      </c>
      <c r="Z37">
        <v>15</v>
      </c>
      <c r="AA37">
        <v>21.520049999999998</v>
      </c>
      <c r="AB37">
        <v>55.514049999999997</v>
      </c>
      <c r="AC37" t="s">
        <v>105</v>
      </c>
      <c r="AD37" s="63" t="s">
        <v>107</v>
      </c>
    </row>
    <row r="38" spans="1:30" ht="45" x14ac:dyDescent="0.25">
      <c r="A38" t="s">
        <v>198</v>
      </c>
      <c r="B38" t="s">
        <v>199</v>
      </c>
      <c r="C38" t="s">
        <v>200</v>
      </c>
      <c r="D38">
        <v>21436168</v>
      </c>
      <c r="E38" t="s">
        <v>192</v>
      </c>
      <c r="F38" t="s">
        <v>118</v>
      </c>
      <c r="G38">
        <v>8</v>
      </c>
      <c r="H38">
        <v>40750</v>
      </c>
      <c r="I38">
        <v>11</v>
      </c>
      <c r="J38">
        <v>1</v>
      </c>
      <c r="K38" t="s">
        <v>115</v>
      </c>
      <c r="L38" t="s">
        <v>47</v>
      </c>
      <c r="M38" t="s">
        <v>41</v>
      </c>
      <c r="N38" t="s">
        <v>42</v>
      </c>
      <c r="O38" t="s">
        <v>35</v>
      </c>
      <c r="P38">
        <v>7880000</v>
      </c>
      <c r="Q38">
        <v>2317918</v>
      </c>
      <c r="R38">
        <v>0.29415203045685279</v>
      </c>
      <c r="S38" t="s">
        <v>37</v>
      </c>
      <c r="T38" t="s">
        <v>82</v>
      </c>
      <c r="U38" t="s">
        <v>55</v>
      </c>
      <c r="V38" t="s">
        <v>45</v>
      </c>
      <c r="W38">
        <v>66.887500000000003</v>
      </c>
      <c r="X38">
        <v>22.470000000000002</v>
      </c>
      <c r="Y38">
        <v>8.1920000000000019</v>
      </c>
      <c r="Z38">
        <v>9.75</v>
      </c>
      <c r="AA38">
        <v>25.579875000000001</v>
      </c>
      <c r="AB38">
        <v>65.991875000000007</v>
      </c>
      <c r="AC38" t="s">
        <v>102</v>
      </c>
      <c r="AD38" s="63" t="s">
        <v>126</v>
      </c>
    </row>
    <row r="39" spans="1:30" ht="60" x14ac:dyDescent="0.25">
      <c r="A39" t="s">
        <v>198</v>
      </c>
      <c r="B39" t="s">
        <v>199</v>
      </c>
      <c r="C39" t="s">
        <v>200</v>
      </c>
      <c r="D39">
        <v>21438975</v>
      </c>
      <c r="E39" t="s">
        <v>192</v>
      </c>
      <c r="F39" t="s">
        <v>118</v>
      </c>
      <c r="G39">
        <v>8</v>
      </c>
      <c r="H39">
        <v>43656</v>
      </c>
      <c r="I39">
        <v>3</v>
      </c>
      <c r="J39">
        <v>0.375</v>
      </c>
      <c r="K39" t="s">
        <v>115</v>
      </c>
      <c r="L39" t="s">
        <v>47</v>
      </c>
      <c r="M39" t="s">
        <v>41</v>
      </c>
      <c r="N39" t="s">
        <v>42</v>
      </c>
      <c r="O39" t="s">
        <v>35</v>
      </c>
      <c r="P39">
        <v>7880000</v>
      </c>
      <c r="Q39">
        <v>808911</v>
      </c>
      <c r="R39">
        <v>0.10265368020304569</v>
      </c>
      <c r="S39" t="s">
        <v>37</v>
      </c>
      <c r="T39" t="s">
        <v>44</v>
      </c>
      <c r="U39" t="s">
        <v>55</v>
      </c>
      <c r="V39" t="s">
        <v>50</v>
      </c>
      <c r="W39">
        <v>66.887500000000003</v>
      </c>
      <c r="X39">
        <v>17.445</v>
      </c>
      <c r="Y39">
        <v>8.1920000000000019</v>
      </c>
      <c r="Z39">
        <v>4.5</v>
      </c>
      <c r="AA39">
        <v>19.353187500000001</v>
      </c>
      <c r="AB39">
        <v>49.490187500000005</v>
      </c>
      <c r="AC39" t="s">
        <v>105</v>
      </c>
      <c r="AD39" s="63" t="s">
        <v>107</v>
      </c>
    </row>
    <row r="40" spans="1:30" ht="45" x14ac:dyDescent="0.25">
      <c r="A40" t="s">
        <v>198</v>
      </c>
      <c r="B40" t="s">
        <v>199</v>
      </c>
      <c r="C40" t="s">
        <v>200</v>
      </c>
      <c r="D40">
        <v>21436309</v>
      </c>
      <c r="E40" t="s">
        <v>187</v>
      </c>
      <c r="F40" t="s">
        <v>49</v>
      </c>
      <c r="G40">
        <v>8</v>
      </c>
      <c r="H40">
        <v>42076</v>
      </c>
      <c r="I40">
        <v>7</v>
      </c>
      <c r="J40">
        <v>0.875</v>
      </c>
      <c r="K40" t="s">
        <v>114</v>
      </c>
      <c r="L40" t="s">
        <v>47</v>
      </c>
      <c r="M40" t="s">
        <v>41</v>
      </c>
      <c r="N40" t="s">
        <v>54</v>
      </c>
      <c r="O40" t="s">
        <v>54</v>
      </c>
      <c r="P40">
        <v>7880000</v>
      </c>
      <c r="Q40">
        <v>4716398</v>
      </c>
      <c r="R40">
        <v>0.59852766497461929</v>
      </c>
      <c r="S40" t="s">
        <v>37</v>
      </c>
      <c r="T40" t="s">
        <v>82</v>
      </c>
      <c r="U40" t="s">
        <v>55</v>
      </c>
      <c r="V40" t="s">
        <v>45</v>
      </c>
      <c r="W40">
        <v>66.887500000000003</v>
      </c>
      <c r="X40">
        <v>19.145</v>
      </c>
      <c r="Y40">
        <v>10</v>
      </c>
      <c r="Z40">
        <v>15</v>
      </c>
      <c r="AA40">
        <v>25.579875000000001</v>
      </c>
      <c r="AB40">
        <v>69.724874999999997</v>
      </c>
      <c r="AC40" t="s">
        <v>102</v>
      </c>
      <c r="AD40" s="63" t="s">
        <v>126</v>
      </c>
    </row>
    <row r="41" spans="1:30" ht="45" x14ac:dyDescent="0.25">
      <c r="A41" t="s">
        <v>198</v>
      </c>
      <c r="B41" t="s">
        <v>199</v>
      </c>
      <c r="C41" t="s">
        <v>200</v>
      </c>
      <c r="D41">
        <v>21438969</v>
      </c>
      <c r="E41" t="s">
        <v>187</v>
      </c>
      <c r="F41" t="s">
        <v>118</v>
      </c>
      <c r="G41">
        <v>8</v>
      </c>
      <c r="H41">
        <v>40920</v>
      </c>
      <c r="I41">
        <v>10</v>
      </c>
      <c r="J41">
        <v>1</v>
      </c>
      <c r="K41" t="s">
        <v>114</v>
      </c>
      <c r="L41" t="s">
        <v>117</v>
      </c>
      <c r="M41" t="s">
        <v>53</v>
      </c>
      <c r="N41" t="s">
        <v>54</v>
      </c>
      <c r="O41" t="s">
        <v>42</v>
      </c>
      <c r="P41">
        <v>7880000</v>
      </c>
      <c r="Q41">
        <v>7760401</v>
      </c>
      <c r="R41">
        <v>0.98482246192893397</v>
      </c>
      <c r="S41" t="s">
        <v>37</v>
      </c>
      <c r="T41" t="s">
        <v>82</v>
      </c>
      <c r="U41" t="s">
        <v>55</v>
      </c>
      <c r="V41" t="s">
        <v>45</v>
      </c>
      <c r="W41">
        <v>66.887500000000003</v>
      </c>
      <c r="X41">
        <v>9.74</v>
      </c>
      <c r="Y41">
        <v>17.300000000000004</v>
      </c>
      <c r="Z41">
        <v>15</v>
      </c>
      <c r="AA41">
        <v>25.579875000000001</v>
      </c>
      <c r="AB41">
        <v>67.619875000000008</v>
      </c>
      <c r="AC41" t="s">
        <v>102</v>
      </c>
      <c r="AD41" s="63" t="s">
        <v>126</v>
      </c>
    </row>
    <row r="42" spans="1:30" ht="45" x14ac:dyDescent="0.25">
      <c r="A42" t="s">
        <v>259</v>
      </c>
      <c r="B42" t="s">
        <v>260</v>
      </c>
      <c r="C42" t="s">
        <v>261</v>
      </c>
      <c r="D42" t="s">
        <v>314</v>
      </c>
      <c r="E42" t="s">
        <v>184</v>
      </c>
      <c r="F42" t="s">
        <v>46</v>
      </c>
      <c r="G42">
        <v>8</v>
      </c>
      <c r="H42">
        <v>42932</v>
      </c>
      <c r="I42">
        <v>5</v>
      </c>
      <c r="J42">
        <v>0.625</v>
      </c>
      <c r="K42" t="s">
        <v>32</v>
      </c>
      <c r="L42" t="s">
        <v>33</v>
      </c>
      <c r="M42" t="s">
        <v>53</v>
      </c>
      <c r="N42" t="s">
        <v>42</v>
      </c>
      <c r="O42" t="s">
        <v>42</v>
      </c>
      <c r="P42">
        <v>5637371</v>
      </c>
      <c r="Q42">
        <v>3242796</v>
      </c>
      <c r="R42">
        <v>0.57523196539663612</v>
      </c>
      <c r="S42" t="s">
        <v>37</v>
      </c>
      <c r="T42" t="s">
        <v>82</v>
      </c>
      <c r="U42" t="s">
        <v>157</v>
      </c>
      <c r="V42" t="s">
        <v>56</v>
      </c>
      <c r="W42">
        <v>66.887500000000003</v>
      </c>
      <c r="X42">
        <v>28.774999999999999</v>
      </c>
      <c r="Y42">
        <v>20</v>
      </c>
      <c r="Z42">
        <v>15</v>
      </c>
      <c r="AA42">
        <v>19.189875000000001</v>
      </c>
      <c r="AB42">
        <v>82.964875000000006</v>
      </c>
      <c r="AC42" t="s">
        <v>102</v>
      </c>
      <c r="AD42" s="63" t="s">
        <v>126</v>
      </c>
    </row>
    <row r="43" spans="1:30" ht="60" x14ac:dyDescent="0.25">
      <c r="A43" t="s">
        <v>198</v>
      </c>
      <c r="B43" t="s">
        <v>199</v>
      </c>
      <c r="C43" t="s">
        <v>200</v>
      </c>
      <c r="D43">
        <v>21436684</v>
      </c>
      <c r="E43" t="s">
        <v>187</v>
      </c>
      <c r="F43" t="s">
        <v>49</v>
      </c>
      <c r="G43">
        <v>8</v>
      </c>
      <c r="H43">
        <v>43326</v>
      </c>
      <c r="I43">
        <v>4</v>
      </c>
      <c r="J43">
        <v>0.5</v>
      </c>
      <c r="K43" t="s">
        <v>114</v>
      </c>
      <c r="L43" t="s">
        <v>116</v>
      </c>
      <c r="M43" t="s">
        <v>41</v>
      </c>
      <c r="N43" t="s">
        <v>42</v>
      </c>
      <c r="O43" t="s">
        <v>35</v>
      </c>
      <c r="P43">
        <v>7880000</v>
      </c>
      <c r="Q43">
        <v>4538801</v>
      </c>
      <c r="R43">
        <v>0.57598997461928936</v>
      </c>
      <c r="S43" t="s">
        <v>37</v>
      </c>
      <c r="T43" t="s">
        <v>44</v>
      </c>
      <c r="U43" t="s">
        <v>55</v>
      </c>
      <c r="V43" t="s">
        <v>56</v>
      </c>
      <c r="W43">
        <v>66.887500000000003</v>
      </c>
      <c r="X43">
        <v>9.7149999999999999</v>
      </c>
      <c r="Y43">
        <v>8.1920000000000019</v>
      </c>
      <c r="Z43">
        <v>15</v>
      </c>
      <c r="AA43">
        <v>17.1781875</v>
      </c>
      <c r="AB43">
        <v>50.085187500000004</v>
      </c>
      <c r="AC43" t="s">
        <v>105</v>
      </c>
      <c r="AD43" s="63" t="s">
        <v>107</v>
      </c>
    </row>
    <row r="44" spans="1:30" ht="60" x14ac:dyDescent="0.25">
      <c r="A44" t="s">
        <v>185</v>
      </c>
      <c r="B44" t="s">
        <v>186</v>
      </c>
      <c r="C44" t="s">
        <v>193</v>
      </c>
      <c r="D44" t="s">
        <v>315</v>
      </c>
      <c r="E44" t="s">
        <v>184</v>
      </c>
      <c r="F44" t="s">
        <v>119</v>
      </c>
      <c r="G44">
        <v>8</v>
      </c>
      <c r="H44">
        <v>43624</v>
      </c>
      <c r="I44">
        <v>3</v>
      </c>
      <c r="J44">
        <v>0.375</v>
      </c>
      <c r="K44" t="s">
        <v>115</v>
      </c>
      <c r="L44" t="s">
        <v>116</v>
      </c>
      <c r="M44" t="s">
        <v>41</v>
      </c>
      <c r="N44" t="s">
        <v>35</v>
      </c>
      <c r="O44" t="s">
        <v>54</v>
      </c>
      <c r="P44">
        <v>1133146</v>
      </c>
      <c r="Q44">
        <v>1107097</v>
      </c>
      <c r="R44">
        <v>0.9770117884191446</v>
      </c>
      <c r="S44" t="s">
        <v>30</v>
      </c>
      <c r="T44" t="s">
        <v>44</v>
      </c>
      <c r="U44" t="s">
        <v>55</v>
      </c>
      <c r="V44" t="s">
        <v>40</v>
      </c>
      <c r="W44">
        <v>66.887500000000003</v>
      </c>
      <c r="X44">
        <v>14.120000000000001</v>
      </c>
      <c r="Y44">
        <v>7.354000000000001</v>
      </c>
      <c r="Z44">
        <v>15</v>
      </c>
      <c r="AA44">
        <v>19.938187499999998</v>
      </c>
      <c r="AB44">
        <v>56.412187500000002</v>
      </c>
      <c r="AC44" t="s">
        <v>105</v>
      </c>
      <c r="AD44" s="63" t="s">
        <v>107</v>
      </c>
    </row>
    <row r="45" spans="1:30" ht="60" x14ac:dyDescent="0.25">
      <c r="A45" t="s">
        <v>198</v>
      </c>
      <c r="B45" t="s">
        <v>199</v>
      </c>
      <c r="C45" t="s">
        <v>201</v>
      </c>
      <c r="D45">
        <v>17951767</v>
      </c>
      <c r="E45" t="s">
        <v>192</v>
      </c>
      <c r="F45" t="s">
        <v>49</v>
      </c>
      <c r="G45">
        <v>8</v>
      </c>
      <c r="H45">
        <v>40678</v>
      </c>
      <c r="I45">
        <v>11</v>
      </c>
      <c r="J45">
        <v>1</v>
      </c>
      <c r="K45" t="s">
        <v>115</v>
      </c>
      <c r="L45" t="s">
        <v>116</v>
      </c>
      <c r="M45" t="s">
        <v>41</v>
      </c>
      <c r="N45" t="s">
        <v>35</v>
      </c>
      <c r="O45" t="s">
        <v>35</v>
      </c>
      <c r="P45">
        <v>3750000</v>
      </c>
      <c r="Q45">
        <v>3226641</v>
      </c>
      <c r="R45">
        <v>0.86043760000000002</v>
      </c>
      <c r="S45" t="s">
        <v>37</v>
      </c>
      <c r="T45" t="s">
        <v>44</v>
      </c>
      <c r="U45" t="s">
        <v>55</v>
      </c>
      <c r="V45" t="s">
        <v>50</v>
      </c>
      <c r="W45">
        <v>66.887500000000003</v>
      </c>
      <c r="X45">
        <v>22.47</v>
      </c>
      <c r="Y45">
        <v>2.8460000000000001</v>
      </c>
      <c r="Z45">
        <v>15</v>
      </c>
      <c r="AA45">
        <v>19.353187500000001</v>
      </c>
      <c r="AB45">
        <v>59.669187500000007</v>
      </c>
      <c r="AC45" t="s">
        <v>105</v>
      </c>
      <c r="AD45" s="63" t="s">
        <v>107</v>
      </c>
    </row>
    <row r="46" spans="1:30" ht="60" x14ac:dyDescent="0.25">
      <c r="A46" t="s">
        <v>219</v>
      </c>
      <c r="B46" t="s">
        <v>220</v>
      </c>
      <c r="C46" t="s">
        <v>221</v>
      </c>
      <c r="D46" t="s">
        <v>316</v>
      </c>
      <c r="E46" t="s">
        <v>189</v>
      </c>
      <c r="F46" t="s">
        <v>52</v>
      </c>
      <c r="G46">
        <v>10</v>
      </c>
      <c r="H46">
        <v>43182</v>
      </c>
      <c r="I46">
        <v>4</v>
      </c>
      <c r="J46">
        <v>0.4</v>
      </c>
      <c r="K46" t="s">
        <v>115</v>
      </c>
      <c r="L46" t="s">
        <v>117</v>
      </c>
      <c r="M46" t="s">
        <v>41</v>
      </c>
      <c r="N46" t="s">
        <v>42</v>
      </c>
      <c r="O46" t="s">
        <v>54</v>
      </c>
      <c r="P46">
        <v>100000</v>
      </c>
      <c r="Q46">
        <v>10878</v>
      </c>
      <c r="R46">
        <v>0.10878</v>
      </c>
      <c r="S46" t="s">
        <v>30</v>
      </c>
      <c r="T46" t="s">
        <v>44</v>
      </c>
      <c r="U46" t="s">
        <v>51</v>
      </c>
      <c r="V46" t="s">
        <v>56</v>
      </c>
      <c r="W46">
        <v>63.837500000000006</v>
      </c>
      <c r="X46">
        <v>19.285</v>
      </c>
      <c r="Y46">
        <v>12.700000000000003</v>
      </c>
      <c r="Z46">
        <v>4.5</v>
      </c>
      <c r="AA46">
        <v>12.417937500000001</v>
      </c>
      <c r="AB46">
        <v>48.9029375</v>
      </c>
      <c r="AC46" t="s">
        <v>105</v>
      </c>
      <c r="AD46" s="63" t="s">
        <v>107</v>
      </c>
    </row>
    <row r="47" spans="1:30" ht="60" x14ac:dyDescent="0.25">
      <c r="A47" t="s">
        <v>198</v>
      </c>
      <c r="B47" t="s">
        <v>199</v>
      </c>
      <c r="C47" t="s">
        <v>200</v>
      </c>
      <c r="D47">
        <v>21436232</v>
      </c>
      <c r="E47" t="s">
        <v>187</v>
      </c>
      <c r="F47" t="s">
        <v>49</v>
      </c>
      <c r="G47">
        <v>8</v>
      </c>
      <c r="H47">
        <v>44366</v>
      </c>
      <c r="I47">
        <v>1</v>
      </c>
      <c r="J47">
        <v>0.125</v>
      </c>
      <c r="K47" t="s">
        <v>32</v>
      </c>
      <c r="L47" t="s">
        <v>47</v>
      </c>
      <c r="M47" t="s">
        <v>34</v>
      </c>
      <c r="N47" t="s">
        <v>54</v>
      </c>
      <c r="O47" t="s">
        <v>54</v>
      </c>
      <c r="P47">
        <v>7880000</v>
      </c>
      <c r="Q47">
        <v>2762547</v>
      </c>
      <c r="R47">
        <v>0.35057703045685279</v>
      </c>
      <c r="S47" t="s">
        <v>37</v>
      </c>
      <c r="T47" t="s">
        <v>44</v>
      </c>
      <c r="U47" t="s">
        <v>55</v>
      </c>
      <c r="V47" t="s">
        <v>56</v>
      </c>
      <c r="W47">
        <v>66.887500000000003</v>
      </c>
      <c r="X47">
        <v>17.167000000000002</v>
      </c>
      <c r="Y47">
        <v>7.354000000000001</v>
      </c>
      <c r="Z47">
        <v>15</v>
      </c>
      <c r="AA47">
        <v>17.1781875</v>
      </c>
      <c r="AB47">
        <v>56.699187500000001</v>
      </c>
      <c r="AC47" t="s">
        <v>105</v>
      </c>
      <c r="AD47" s="63" t="s">
        <v>107</v>
      </c>
    </row>
    <row r="48" spans="1:30" ht="60" x14ac:dyDescent="0.25">
      <c r="A48" t="s">
        <v>234</v>
      </c>
      <c r="B48" t="s">
        <v>235</v>
      </c>
      <c r="C48" t="s">
        <v>236</v>
      </c>
      <c r="D48" t="s">
        <v>317</v>
      </c>
      <c r="E48" t="s">
        <v>195</v>
      </c>
      <c r="F48" t="s">
        <v>49</v>
      </c>
      <c r="G48">
        <v>5</v>
      </c>
      <c r="H48">
        <v>40895</v>
      </c>
      <c r="I48">
        <v>11</v>
      </c>
      <c r="J48">
        <v>1</v>
      </c>
      <c r="K48" t="s">
        <v>114</v>
      </c>
      <c r="L48" t="s">
        <v>117</v>
      </c>
      <c r="M48" t="s">
        <v>34</v>
      </c>
      <c r="N48" t="s">
        <v>42</v>
      </c>
      <c r="O48" t="s">
        <v>54</v>
      </c>
      <c r="P48">
        <v>3500000</v>
      </c>
      <c r="Q48">
        <v>3339014</v>
      </c>
      <c r="R48">
        <v>0.95400399999999996</v>
      </c>
      <c r="S48" t="s">
        <v>30</v>
      </c>
      <c r="T48" t="s">
        <v>38</v>
      </c>
      <c r="U48" t="s">
        <v>51</v>
      </c>
      <c r="V48" t="s">
        <v>40</v>
      </c>
      <c r="W48">
        <v>88.7</v>
      </c>
      <c r="X48">
        <v>15.82</v>
      </c>
      <c r="Y48">
        <v>10.054000000000002</v>
      </c>
      <c r="Z48">
        <v>15</v>
      </c>
      <c r="AA48">
        <v>19.113</v>
      </c>
      <c r="AB48">
        <v>59.987000000000002</v>
      </c>
      <c r="AC48" t="s">
        <v>105</v>
      </c>
      <c r="AD48" s="63" t="s">
        <v>107</v>
      </c>
    </row>
    <row r="49" spans="1:30" ht="60" x14ac:dyDescent="0.25">
      <c r="A49" t="s">
        <v>209</v>
      </c>
      <c r="B49" t="s">
        <v>212</v>
      </c>
      <c r="C49" t="s">
        <v>318</v>
      </c>
      <c r="D49" t="s">
        <v>319</v>
      </c>
      <c r="E49" t="s">
        <v>189</v>
      </c>
      <c r="F49" t="s">
        <v>49</v>
      </c>
      <c r="G49">
        <v>5</v>
      </c>
      <c r="H49">
        <v>41064</v>
      </c>
      <c r="I49">
        <v>10</v>
      </c>
      <c r="J49">
        <v>1</v>
      </c>
      <c r="K49" t="s">
        <v>32</v>
      </c>
      <c r="L49" t="s">
        <v>116</v>
      </c>
      <c r="M49" t="s">
        <v>34</v>
      </c>
      <c r="N49" t="s">
        <v>42</v>
      </c>
      <c r="O49" t="s">
        <v>54</v>
      </c>
      <c r="P49">
        <v>17900000</v>
      </c>
      <c r="Q49">
        <v>5115589</v>
      </c>
      <c r="R49">
        <v>0.28578709497206706</v>
      </c>
      <c r="S49" t="s">
        <v>37</v>
      </c>
      <c r="T49" t="s">
        <v>44</v>
      </c>
      <c r="U49" t="s">
        <v>55</v>
      </c>
      <c r="V49" t="s">
        <v>40</v>
      </c>
      <c r="W49">
        <v>15.606249999999999</v>
      </c>
      <c r="X49">
        <v>17.72</v>
      </c>
      <c r="Y49">
        <v>10.054000000000002</v>
      </c>
      <c r="Z49">
        <v>9.75</v>
      </c>
      <c r="AA49">
        <v>16.593656249999999</v>
      </c>
      <c r="AB49">
        <v>54.117656249999996</v>
      </c>
      <c r="AC49" t="s">
        <v>105</v>
      </c>
      <c r="AD49" s="63" t="s">
        <v>107</v>
      </c>
    </row>
    <row r="50" spans="1:30" ht="60" x14ac:dyDescent="0.25">
      <c r="A50" t="s">
        <v>238</v>
      </c>
      <c r="B50" t="s">
        <v>237</v>
      </c>
      <c r="C50" t="s">
        <v>241</v>
      </c>
      <c r="D50" t="s">
        <v>269</v>
      </c>
      <c r="E50" t="s">
        <v>184</v>
      </c>
      <c r="F50" t="s">
        <v>119</v>
      </c>
      <c r="G50">
        <v>10</v>
      </c>
      <c r="H50">
        <v>43395</v>
      </c>
      <c r="I50">
        <v>4</v>
      </c>
      <c r="J50">
        <v>0.4</v>
      </c>
      <c r="K50" t="s">
        <v>114</v>
      </c>
      <c r="L50" t="s">
        <v>116</v>
      </c>
      <c r="M50" t="s">
        <v>53</v>
      </c>
      <c r="N50" t="s">
        <v>35</v>
      </c>
      <c r="O50" t="s">
        <v>54</v>
      </c>
      <c r="P50">
        <v>16924800</v>
      </c>
      <c r="Q50">
        <v>16261103</v>
      </c>
      <c r="R50">
        <v>0.96078553365475516</v>
      </c>
      <c r="S50" t="s">
        <v>37</v>
      </c>
      <c r="T50" t="s">
        <v>38</v>
      </c>
      <c r="U50" t="s">
        <v>31</v>
      </c>
      <c r="V50" t="s">
        <v>45</v>
      </c>
      <c r="W50">
        <v>94.543750000000003</v>
      </c>
      <c r="X50">
        <v>4.7149999999999999</v>
      </c>
      <c r="Y50">
        <v>10.054000000000002</v>
      </c>
      <c r="Z50">
        <v>15</v>
      </c>
      <c r="AA50">
        <v>23.718937500000003</v>
      </c>
      <c r="AB50">
        <v>53.487937500000001</v>
      </c>
      <c r="AC50" t="s">
        <v>105</v>
      </c>
      <c r="AD50" s="63" t="s">
        <v>107</v>
      </c>
    </row>
    <row r="51" spans="1:30" ht="45" x14ac:dyDescent="0.25">
      <c r="A51" t="s">
        <v>198</v>
      </c>
      <c r="B51" t="s">
        <v>199</v>
      </c>
      <c r="C51" t="s">
        <v>200</v>
      </c>
      <c r="D51">
        <v>21436385</v>
      </c>
      <c r="E51" t="s">
        <v>192</v>
      </c>
      <c r="F51" t="s">
        <v>119</v>
      </c>
      <c r="G51">
        <v>8</v>
      </c>
      <c r="H51">
        <v>43114</v>
      </c>
      <c r="I51">
        <v>4</v>
      </c>
      <c r="J51">
        <v>0.5</v>
      </c>
      <c r="K51" t="s">
        <v>115</v>
      </c>
      <c r="L51" t="s">
        <v>33</v>
      </c>
      <c r="M51" t="s">
        <v>34</v>
      </c>
      <c r="N51" t="s">
        <v>35</v>
      </c>
      <c r="O51" t="s">
        <v>42</v>
      </c>
      <c r="P51">
        <v>7880000</v>
      </c>
      <c r="Q51">
        <v>5116011</v>
      </c>
      <c r="R51">
        <v>0.6492399746192894</v>
      </c>
      <c r="S51" t="s">
        <v>37</v>
      </c>
      <c r="T51" t="s">
        <v>44</v>
      </c>
      <c r="U51" t="s">
        <v>55</v>
      </c>
      <c r="V51" t="s">
        <v>40</v>
      </c>
      <c r="W51">
        <v>66.887500000000003</v>
      </c>
      <c r="X51">
        <v>25.200000000000003</v>
      </c>
      <c r="Y51">
        <v>9.3080000000000016</v>
      </c>
      <c r="Z51">
        <v>15</v>
      </c>
      <c r="AA51">
        <v>21.978187500000001</v>
      </c>
      <c r="AB51">
        <v>71.4861875</v>
      </c>
      <c r="AC51" t="s">
        <v>102</v>
      </c>
      <c r="AD51" s="63" t="s">
        <v>126</v>
      </c>
    </row>
    <row r="52" spans="1:30" ht="60" x14ac:dyDescent="0.25">
      <c r="A52" t="s">
        <v>246</v>
      </c>
      <c r="B52" t="s">
        <v>215</v>
      </c>
      <c r="C52" t="s">
        <v>249</v>
      </c>
      <c r="D52" t="s">
        <v>320</v>
      </c>
      <c r="E52" t="s">
        <v>191</v>
      </c>
      <c r="F52" t="s">
        <v>118</v>
      </c>
      <c r="G52">
        <v>5</v>
      </c>
      <c r="H52">
        <v>44295</v>
      </c>
      <c r="I52">
        <v>1</v>
      </c>
      <c r="J52">
        <v>0.2</v>
      </c>
      <c r="K52" t="s">
        <v>115</v>
      </c>
      <c r="L52" t="s">
        <v>117</v>
      </c>
      <c r="M52" t="s">
        <v>53</v>
      </c>
      <c r="N52" t="s">
        <v>35</v>
      </c>
      <c r="O52" t="s">
        <v>54</v>
      </c>
      <c r="P52">
        <v>470050</v>
      </c>
      <c r="Q52">
        <v>374803</v>
      </c>
      <c r="R52">
        <v>0.79736836506754605</v>
      </c>
      <c r="S52" t="s">
        <v>37</v>
      </c>
      <c r="T52" t="s">
        <v>38</v>
      </c>
      <c r="U52" t="s">
        <v>31</v>
      </c>
      <c r="V52" t="s">
        <v>56</v>
      </c>
      <c r="W52">
        <v>15.606249999999999</v>
      </c>
      <c r="X52">
        <v>12.512</v>
      </c>
      <c r="Y52">
        <v>10.054000000000002</v>
      </c>
      <c r="Z52">
        <v>15</v>
      </c>
      <c r="AA52">
        <v>10.6745625</v>
      </c>
      <c r="AB52">
        <v>48.240562500000003</v>
      </c>
      <c r="AC52" t="s">
        <v>105</v>
      </c>
      <c r="AD52" s="63" t="s">
        <v>107</v>
      </c>
    </row>
    <row r="53" spans="1:30" ht="60" x14ac:dyDescent="0.25">
      <c r="A53" t="s">
        <v>198</v>
      </c>
      <c r="B53" t="s">
        <v>199</v>
      </c>
      <c r="C53" t="s">
        <v>201</v>
      </c>
      <c r="D53">
        <v>17952490</v>
      </c>
      <c r="E53" t="s">
        <v>187</v>
      </c>
      <c r="F53" t="s">
        <v>49</v>
      </c>
      <c r="G53">
        <v>8</v>
      </c>
      <c r="H53">
        <v>43920</v>
      </c>
      <c r="I53">
        <v>2</v>
      </c>
      <c r="J53">
        <v>0.25</v>
      </c>
      <c r="K53" t="s">
        <v>114</v>
      </c>
      <c r="L53" t="s">
        <v>47</v>
      </c>
      <c r="M53" t="s">
        <v>53</v>
      </c>
      <c r="N53" t="s">
        <v>54</v>
      </c>
      <c r="O53" t="s">
        <v>35</v>
      </c>
      <c r="P53">
        <v>3750000</v>
      </c>
      <c r="Q53">
        <v>2241706</v>
      </c>
      <c r="R53">
        <v>0.59778826666666662</v>
      </c>
      <c r="S53" t="s">
        <v>37</v>
      </c>
      <c r="T53" t="s">
        <v>82</v>
      </c>
      <c r="U53" t="s">
        <v>55</v>
      </c>
      <c r="V53" t="s">
        <v>45</v>
      </c>
      <c r="W53">
        <v>66.887500000000003</v>
      </c>
      <c r="X53">
        <v>14.120000000000001</v>
      </c>
      <c r="Y53">
        <v>8.1920000000000019</v>
      </c>
      <c r="Z53">
        <v>15</v>
      </c>
      <c r="AA53">
        <v>25.579875000000001</v>
      </c>
      <c r="AB53">
        <v>62.891875000000006</v>
      </c>
      <c r="AC53" t="s">
        <v>105</v>
      </c>
      <c r="AD53" s="63" t="s">
        <v>107</v>
      </c>
    </row>
    <row r="54" spans="1:30" ht="60" x14ac:dyDescent="0.25">
      <c r="A54" t="s">
        <v>246</v>
      </c>
      <c r="B54" t="s">
        <v>276</v>
      </c>
      <c r="C54" t="s">
        <v>277</v>
      </c>
      <c r="D54">
        <v>201302357</v>
      </c>
      <c r="E54" t="s">
        <v>187</v>
      </c>
      <c r="F54" t="s">
        <v>49</v>
      </c>
      <c r="G54">
        <v>5</v>
      </c>
      <c r="H54">
        <v>41520</v>
      </c>
      <c r="I54">
        <v>9</v>
      </c>
      <c r="J54">
        <v>1</v>
      </c>
      <c r="K54" t="s">
        <v>32</v>
      </c>
      <c r="L54" t="s">
        <v>47</v>
      </c>
      <c r="M54" t="s">
        <v>34</v>
      </c>
      <c r="N54" t="s">
        <v>35</v>
      </c>
      <c r="O54" t="s">
        <v>54</v>
      </c>
      <c r="P54">
        <v>127600</v>
      </c>
      <c r="Q54">
        <v>68860</v>
      </c>
      <c r="R54">
        <v>0.53965517241379313</v>
      </c>
      <c r="S54" t="s">
        <v>37</v>
      </c>
      <c r="T54" t="s">
        <v>82</v>
      </c>
      <c r="U54" t="s">
        <v>31</v>
      </c>
      <c r="V54" t="s">
        <v>40</v>
      </c>
      <c r="W54">
        <v>15.606249999999999</v>
      </c>
      <c r="X54">
        <v>23.8</v>
      </c>
      <c r="Y54">
        <v>4.7080000000000002</v>
      </c>
      <c r="Z54">
        <v>15</v>
      </c>
      <c r="AA54">
        <v>17.5145625</v>
      </c>
      <c r="AB54">
        <v>61.022562500000006</v>
      </c>
      <c r="AC54" t="s">
        <v>105</v>
      </c>
      <c r="AD54" s="63" t="s">
        <v>107</v>
      </c>
    </row>
    <row r="55" spans="1:30" ht="60" x14ac:dyDescent="0.25">
      <c r="A55" t="s">
        <v>198</v>
      </c>
      <c r="B55" t="s">
        <v>208</v>
      </c>
      <c r="C55" t="s">
        <v>201</v>
      </c>
      <c r="D55">
        <v>17952402</v>
      </c>
      <c r="E55" t="s">
        <v>192</v>
      </c>
      <c r="F55" t="s">
        <v>49</v>
      </c>
      <c r="G55">
        <v>8</v>
      </c>
      <c r="H55">
        <v>43790</v>
      </c>
      <c r="I55">
        <v>3</v>
      </c>
      <c r="J55">
        <v>0.375</v>
      </c>
      <c r="K55" t="s">
        <v>115</v>
      </c>
      <c r="L55" t="s">
        <v>117</v>
      </c>
      <c r="M55" t="s">
        <v>34</v>
      </c>
      <c r="N55" t="s">
        <v>54</v>
      </c>
      <c r="O55" t="s">
        <v>35</v>
      </c>
      <c r="P55">
        <v>3750000</v>
      </c>
      <c r="Q55">
        <v>3682977</v>
      </c>
      <c r="R55">
        <v>0.98212719999999998</v>
      </c>
      <c r="S55" t="s">
        <v>37</v>
      </c>
      <c r="T55" t="s">
        <v>44</v>
      </c>
      <c r="U55" t="s">
        <v>55</v>
      </c>
      <c r="V55" t="s">
        <v>56</v>
      </c>
      <c r="W55">
        <v>66.887500000000003</v>
      </c>
      <c r="X55">
        <v>20.2</v>
      </c>
      <c r="Y55">
        <v>2.8460000000000001</v>
      </c>
      <c r="Z55">
        <v>15</v>
      </c>
      <c r="AA55">
        <v>17.1781875</v>
      </c>
      <c r="AB55">
        <v>55.224187499999999</v>
      </c>
      <c r="AC55" t="s">
        <v>105</v>
      </c>
      <c r="AD55" s="63" t="s">
        <v>107</v>
      </c>
    </row>
    <row r="56" spans="1:30" ht="60" x14ac:dyDescent="0.25">
      <c r="A56" t="s">
        <v>198</v>
      </c>
      <c r="B56" t="s">
        <v>208</v>
      </c>
      <c r="C56" t="s">
        <v>201</v>
      </c>
      <c r="D56">
        <v>17951322</v>
      </c>
      <c r="E56" t="s">
        <v>192</v>
      </c>
      <c r="F56" t="s">
        <v>118</v>
      </c>
      <c r="G56">
        <v>8</v>
      </c>
      <c r="H56">
        <v>44149</v>
      </c>
      <c r="I56">
        <v>2</v>
      </c>
      <c r="J56">
        <v>0.25</v>
      </c>
      <c r="K56" t="s">
        <v>114</v>
      </c>
      <c r="L56" t="s">
        <v>116</v>
      </c>
      <c r="M56" t="s">
        <v>53</v>
      </c>
      <c r="N56" t="s">
        <v>54</v>
      </c>
      <c r="O56" t="s">
        <v>35</v>
      </c>
      <c r="P56">
        <v>3750000</v>
      </c>
      <c r="Q56">
        <v>1311931</v>
      </c>
      <c r="R56">
        <v>0.34984826666666669</v>
      </c>
      <c r="S56" t="s">
        <v>37</v>
      </c>
      <c r="T56" t="s">
        <v>38</v>
      </c>
      <c r="U56" t="s">
        <v>55</v>
      </c>
      <c r="V56" t="s">
        <v>56</v>
      </c>
      <c r="W56">
        <v>66.887500000000003</v>
      </c>
      <c r="X56">
        <v>1.96</v>
      </c>
      <c r="Y56">
        <v>8.1920000000000019</v>
      </c>
      <c r="Z56">
        <v>15</v>
      </c>
      <c r="AA56">
        <v>16.639875</v>
      </c>
      <c r="AB56">
        <v>41.791875000000005</v>
      </c>
      <c r="AC56" t="s">
        <v>105</v>
      </c>
      <c r="AD56" s="63" t="s">
        <v>107</v>
      </c>
    </row>
    <row r="57" spans="1:30" ht="45" x14ac:dyDescent="0.25">
      <c r="A57" t="s">
        <v>321</v>
      </c>
      <c r="B57" t="s">
        <v>322</v>
      </c>
      <c r="C57" t="s">
        <v>323</v>
      </c>
      <c r="D57">
        <v>2142850</v>
      </c>
      <c r="E57" t="s">
        <v>187</v>
      </c>
      <c r="F57" t="s">
        <v>119</v>
      </c>
      <c r="G57">
        <v>7</v>
      </c>
      <c r="H57">
        <v>43332</v>
      </c>
      <c r="I57">
        <v>4</v>
      </c>
      <c r="J57">
        <v>0.5714285714285714</v>
      </c>
      <c r="K57" t="s">
        <v>32</v>
      </c>
      <c r="L57" t="s">
        <v>47</v>
      </c>
      <c r="M57" t="s">
        <v>41</v>
      </c>
      <c r="N57" t="s">
        <v>42</v>
      </c>
      <c r="O57" t="s">
        <v>54</v>
      </c>
      <c r="P57">
        <v>3650000</v>
      </c>
      <c r="Q57">
        <v>2988969</v>
      </c>
      <c r="R57">
        <v>0.81889561643835618</v>
      </c>
      <c r="S57" t="s">
        <v>30</v>
      </c>
      <c r="T57" t="s">
        <v>82</v>
      </c>
      <c r="U57" t="s">
        <v>39</v>
      </c>
      <c r="V57" t="s">
        <v>40</v>
      </c>
      <c r="W57">
        <v>63.137500000000003</v>
      </c>
      <c r="X57">
        <v>17.125</v>
      </c>
      <c r="Y57">
        <v>12.700000000000003</v>
      </c>
      <c r="Z57">
        <v>15</v>
      </c>
      <c r="AA57">
        <v>20.712375000000002</v>
      </c>
      <c r="AB57">
        <v>65.537374999999997</v>
      </c>
      <c r="AC57" t="s">
        <v>102</v>
      </c>
      <c r="AD57" s="63" t="s">
        <v>126</v>
      </c>
    </row>
    <row r="58" spans="1:30" ht="45" x14ac:dyDescent="0.25">
      <c r="A58" t="s">
        <v>321</v>
      </c>
      <c r="B58" t="s">
        <v>322</v>
      </c>
      <c r="C58" t="s">
        <v>323</v>
      </c>
      <c r="D58">
        <v>2040623</v>
      </c>
      <c r="E58" t="s">
        <v>187</v>
      </c>
      <c r="F58" t="s">
        <v>49</v>
      </c>
      <c r="G58">
        <v>7</v>
      </c>
      <c r="H58">
        <v>40494</v>
      </c>
      <c r="I58">
        <v>12</v>
      </c>
      <c r="J58">
        <v>1</v>
      </c>
      <c r="K58" t="s">
        <v>114</v>
      </c>
      <c r="L58" t="s">
        <v>117</v>
      </c>
      <c r="M58" t="s">
        <v>53</v>
      </c>
      <c r="N58" t="s">
        <v>42</v>
      </c>
      <c r="O58" t="s">
        <v>42</v>
      </c>
      <c r="P58">
        <v>3650000</v>
      </c>
      <c r="Q58">
        <v>3020021</v>
      </c>
      <c r="R58">
        <v>0.82740301369863012</v>
      </c>
      <c r="S58" t="s">
        <v>30</v>
      </c>
      <c r="T58" t="s">
        <v>38</v>
      </c>
      <c r="U58" t="s">
        <v>39</v>
      </c>
      <c r="V58" t="s">
        <v>40</v>
      </c>
      <c r="W58">
        <v>63.137500000000003</v>
      </c>
      <c r="X58">
        <v>15.82</v>
      </c>
      <c r="Y58">
        <v>20</v>
      </c>
      <c r="Z58">
        <v>15</v>
      </c>
      <c r="AA58">
        <v>17.712375000000002</v>
      </c>
      <c r="AB58">
        <v>68.532375000000002</v>
      </c>
      <c r="AC58" t="s">
        <v>102</v>
      </c>
      <c r="AD58" s="63" t="s">
        <v>126</v>
      </c>
    </row>
    <row r="59" spans="1:30" ht="60" x14ac:dyDescent="0.25">
      <c r="A59" t="s">
        <v>239</v>
      </c>
      <c r="B59" t="s">
        <v>212</v>
      </c>
      <c r="C59" t="s">
        <v>240</v>
      </c>
      <c r="D59" t="s">
        <v>324</v>
      </c>
      <c r="E59" t="s">
        <v>187</v>
      </c>
      <c r="F59" t="s">
        <v>52</v>
      </c>
      <c r="G59">
        <v>10</v>
      </c>
      <c r="H59">
        <v>43914</v>
      </c>
      <c r="I59">
        <v>2</v>
      </c>
      <c r="J59">
        <v>0.2</v>
      </c>
      <c r="K59" t="s">
        <v>114</v>
      </c>
      <c r="L59" t="s">
        <v>33</v>
      </c>
      <c r="M59" t="s">
        <v>41</v>
      </c>
      <c r="N59" t="s">
        <v>54</v>
      </c>
      <c r="O59" t="s">
        <v>42</v>
      </c>
      <c r="P59">
        <v>9641456</v>
      </c>
      <c r="Q59">
        <v>8805761</v>
      </c>
      <c r="R59">
        <v>0.91332273880625503</v>
      </c>
      <c r="S59" t="s">
        <v>37</v>
      </c>
      <c r="T59" t="s">
        <v>82</v>
      </c>
      <c r="U59" t="s">
        <v>31</v>
      </c>
      <c r="V59" t="s">
        <v>56</v>
      </c>
      <c r="W59">
        <v>94.543750000000003</v>
      </c>
      <c r="X59">
        <v>13.177500000000002</v>
      </c>
      <c r="Y59">
        <v>14.600000000000001</v>
      </c>
      <c r="Z59">
        <v>15</v>
      </c>
      <c r="AA59">
        <v>20.778937499999998</v>
      </c>
      <c r="AB59">
        <v>63.556437500000001</v>
      </c>
      <c r="AC59" t="s">
        <v>105</v>
      </c>
      <c r="AD59" s="63" t="s">
        <v>107</v>
      </c>
    </row>
    <row r="60" spans="1:30" ht="30" x14ac:dyDescent="0.25">
      <c r="A60" t="s">
        <v>238</v>
      </c>
      <c r="B60" t="s">
        <v>215</v>
      </c>
      <c r="C60" t="s">
        <v>242</v>
      </c>
      <c r="D60" t="s">
        <v>325</v>
      </c>
      <c r="E60" t="s">
        <v>189</v>
      </c>
      <c r="F60" t="s">
        <v>52</v>
      </c>
      <c r="G60">
        <v>10</v>
      </c>
      <c r="H60">
        <v>41599</v>
      </c>
      <c r="I60">
        <v>9</v>
      </c>
      <c r="J60">
        <v>0.9</v>
      </c>
      <c r="K60" t="s">
        <v>115</v>
      </c>
      <c r="L60" t="s">
        <v>47</v>
      </c>
      <c r="M60" t="s">
        <v>53</v>
      </c>
      <c r="N60" t="s">
        <v>42</v>
      </c>
      <c r="O60" t="s">
        <v>42</v>
      </c>
      <c r="P60">
        <v>6664000</v>
      </c>
      <c r="Q60">
        <v>4490336</v>
      </c>
      <c r="R60">
        <v>0.6738199279711885</v>
      </c>
      <c r="S60" t="s">
        <v>37</v>
      </c>
      <c r="T60" t="s">
        <v>82</v>
      </c>
      <c r="U60" t="s">
        <v>51</v>
      </c>
      <c r="V60" t="s">
        <v>40</v>
      </c>
      <c r="W60">
        <v>94.543750000000003</v>
      </c>
      <c r="X60">
        <v>31.1675</v>
      </c>
      <c r="Y60">
        <v>20</v>
      </c>
      <c r="Z60">
        <v>15</v>
      </c>
      <c r="AA60">
        <v>24.168937499999998</v>
      </c>
      <c r="AB60">
        <v>90.336437500000002</v>
      </c>
      <c r="AC60" t="s">
        <v>99</v>
      </c>
      <c r="AD60" s="63" t="s">
        <v>101</v>
      </c>
    </row>
    <row r="61" spans="1:30" ht="45" x14ac:dyDescent="0.25">
      <c r="A61" t="s">
        <v>198</v>
      </c>
      <c r="B61" t="s">
        <v>199</v>
      </c>
      <c r="C61" t="s">
        <v>201</v>
      </c>
      <c r="D61">
        <v>17951672</v>
      </c>
      <c r="E61" t="s">
        <v>192</v>
      </c>
      <c r="F61" t="s">
        <v>49</v>
      </c>
      <c r="G61">
        <v>8</v>
      </c>
      <c r="H61">
        <v>40610</v>
      </c>
      <c r="I61">
        <v>11</v>
      </c>
      <c r="J61">
        <v>1</v>
      </c>
      <c r="K61" t="s">
        <v>32</v>
      </c>
      <c r="L61" t="s">
        <v>47</v>
      </c>
      <c r="M61" t="s">
        <v>53</v>
      </c>
      <c r="N61" t="s">
        <v>35</v>
      </c>
      <c r="O61" t="s">
        <v>42</v>
      </c>
      <c r="P61">
        <v>3750000</v>
      </c>
      <c r="Q61">
        <v>2777049</v>
      </c>
      <c r="R61">
        <v>0.74054640000000005</v>
      </c>
      <c r="S61" t="s">
        <v>37</v>
      </c>
      <c r="T61" t="s">
        <v>44</v>
      </c>
      <c r="U61" t="s">
        <v>55</v>
      </c>
      <c r="V61" t="s">
        <v>45</v>
      </c>
      <c r="W61">
        <v>66.887500000000003</v>
      </c>
      <c r="X61">
        <v>23.8</v>
      </c>
      <c r="Y61">
        <v>14.654000000000002</v>
      </c>
      <c r="Z61">
        <v>15</v>
      </c>
      <c r="AA61">
        <v>24.603187499999997</v>
      </c>
      <c r="AB61">
        <v>78.057187499999998</v>
      </c>
      <c r="AC61" t="s">
        <v>102</v>
      </c>
      <c r="AD61" s="63" t="s">
        <v>126</v>
      </c>
    </row>
    <row r="62" spans="1:30" ht="45" x14ac:dyDescent="0.25">
      <c r="A62" t="s">
        <v>222</v>
      </c>
      <c r="B62" t="s">
        <v>223</v>
      </c>
      <c r="C62" t="s">
        <v>224</v>
      </c>
      <c r="D62" t="s">
        <v>326</v>
      </c>
      <c r="E62" t="s">
        <v>188</v>
      </c>
      <c r="F62" t="s">
        <v>49</v>
      </c>
      <c r="G62">
        <v>5</v>
      </c>
      <c r="H62">
        <v>42220</v>
      </c>
      <c r="I62">
        <v>7</v>
      </c>
      <c r="J62">
        <v>1</v>
      </c>
      <c r="K62" t="s">
        <v>32</v>
      </c>
      <c r="L62" t="s">
        <v>117</v>
      </c>
      <c r="M62" t="s">
        <v>53</v>
      </c>
      <c r="N62" t="s">
        <v>54</v>
      </c>
      <c r="O62" t="s">
        <v>42</v>
      </c>
      <c r="P62">
        <v>9137600</v>
      </c>
      <c r="Q62">
        <v>2946434</v>
      </c>
      <c r="R62">
        <v>0.32245162843635089</v>
      </c>
      <c r="S62" t="s">
        <v>30</v>
      </c>
      <c r="T62" t="s">
        <v>44</v>
      </c>
      <c r="U62" t="s">
        <v>39</v>
      </c>
      <c r="V62" t="s">
        <v>50</v>
      </c>
      <c r="W62">
        <v>94.543750000000003</v>
      </c>
      <c r="X62">
        <v>20.474999999999998</v>
      </c>
      <c r="Y62">
        <v>17.300000000000004</v>
      </c>
      <c r="Z62">
        <v>15</v>
      </c>
      <c r="AA62">
        <v>19.017093750000001</v>
      </c>
      <c r="AB62">
        <v>71.792093750000006</v>
      </c>
      <c r="AC62" t="s">
        <v>102</v>
      </c>
      <c r="AD62" s="63" t="s">
        <v>126</v>
      </c>
    </row>
    <row r="63" spans="1:30" ht="60" x14ac:dyDescent="0.25">
      <c r="A63" t="s">
        <v>198</v>
      </c>
      <c r="B63" t="s">
        <v>199</v>
      </c>
      <c r="C63" t="s">
        <v>200</v>
      </c>
      <c r="D63">
        <v>21440119</v>
      </c>
      <c r="E63" t="s">
        <v>187</v>
      </c>
      <c r="F63" t="s">
        <v>118</v>
      </c>
      <c r="G63">
        <v>8</v>
      </c>
      <c r="H63">
        <v>42513</v>
      </c>
      <c r="I63">
        <v>6</v>
      </c>
      <c r="J63">
        <v>0.75</v>
      </c>
      <c r="K63" t="s">
        <v>114</v>
      </c>
      <c r="L63" t="s">
        <v>117</v>
      </c>
      <c r="M63" t="s">
        <v>53</v>
      </c>
      <c r="N63" t="s">
        <v>54</v>
      </c>
      <c r="O63" t="s">
        <v>35</v>
      </c>
      <c r="P63">
        <v>7880000</v>
      </c>
      <c r="Q63">
        <v>1631326</v>
      </c>
      <c r="R63">
        <v>0.20702106598984771</v>
      </c>
      <c r="S63" t="s">
        <v>37</v>
      </c>
      <c r="T63" t="s">
        <v>82</v>
      </c>
      <c r="U63" t="s">
        <v>55</v>
      </c>
      <c r="V63" t="s">
        <v>45</v>
      </c>
      <c r="W63">
        <v>66.887500000000003</v>
      </c>
      <c r="X63">
        <v>8.0650000000000013</v>
      </c>
      <c r="Y63">
        <v>8.1920000000000019</v>
      </c>
      <c r="Z63">
        <v>9.75</v>
      </c>
      <c r="AA63">
        <v>25.579875000000001</v>
      </c>
      <c r="AB63">
        <v>51.586875000000006</v>
      </c>
      <c r="AC63" t="s">
        <v>105</v>
      </c>
      <c r="AD63" s="63" t="s">
        <v>107</v>
      </c>
    </row>
    <row r="64" spans="1:30" ht="45" x14ac:dyDescent="0.25">
      <c r="A64" t="s">
        <v>198</v>
      </c>
      <c r="B64" t="s">
        <v>199</v>
      </c>
      <c r="C64" t="s">
        <v>200</v>
      </c>
      <c r="D64">
        <v>21435687</v>
      </c>
      <c r="E64" t="s">
        <v>187</v>
      </c>
      <c r="F64" t="s">
        <v>46</v>
      </c>
      <c r="G64">
        <v>8</v>
      </c>
      <c r="H64">
        <v>40989</v>
      </c>
      <c r="I64">
        <v>10</v>
      </c>
      <c r="J64">
        <v>1</v>
      </c>
      <c r="K64" t="s">
        <v>114</v>
      </c>
      <c r="L64" t="s">
        <v>116</v>
      </c>
      <c r="M64" t="s">
        <v>41</v>
      </c>
      <c r="N64" t="s">
        <v>42</v>
      </c>
      <c r="O64" t="s">
        <v>42</v>
      </c>
      <c r="P64">
        <v>7880000</v>
      </c>
      <c r="Q64">
        <v>4444187</v>
      </c>
      <c r="R64">
        <v>0.56398312182741117</v>
      </c>
      <c r="S64" t="s">
        <v>37</v>
      </c>
      <c r="T64" t="s">
        <v>38</v>
      </c>
      <c r="U64" t="s">
        <v>55</v>
      </c>
      <c r="V64" t="s">
        <v>50</v>
      </c>
      <c r="W64">
        <v>66.887500000000003</v>
      </c>
      <c r="X64">
        <v>16.39</v>
      </c>
      <c r="Y64">
        <v>17.300000000000004</v>
      </c>
      <c r="Z64">
        <v>15</v>
      </c>
      <c r="AA64">
        <v>18.379874999999998</v>
      </c>
      <c r="AB64">
        <v>67.069874999999996</v>
      </c>
      <c r="AC64" t="s">
        <v>102</v>
      </c>
      <c r="AD64" s="63" t="s">
        <v>126</v>
      </c>
    </row>
    <row r="65" spans="1:30" ht="60" x14ac:dyDescent="0.25">
      <c r="A65" t="s">
        <v>198</v>
      </c>
      <c r="B65" t="s">
        <v>199</v>
      </c>
      <c r="C65" t="s">
        <v>200</v>
      </c>
      <c r="D65">
        <v>21436325</v>
      </c>
      <c r="E65" t="s">
        <v>192</v>
      </c>
      <c r="F65" t="s">
        <v>119</v>
      </c>
      <c r="G65">
        <v>8</v>
      </c>
      <c r="H65">
        <v>44022</v>
      </c>
      <c r="I65">
        <v>2</v>
      </c>
      <c r="J65">
        <v>0.25</v>
      </c>
      <c r="K65" t="s">
        <v>115</v>
      </c>
      <c r="L65" t="s">
        <v>33</v>
      </c>
      <c r="M65" t="s">
        <v>53</v>
      </c>
      <c r="N65" t="s">
        <v>35</v>
      </c>
      <c r="O65" t="s">
        <v>35</v>
      </c>
      <c r="P65">
        <v>7880000</v>
      </c>
      <c r="Q65">
        <v>1143781</v>
      </c>
      <c r="R65">
        <v>0.1451498730964467</v>
      </c>
      <c r="S65" t="s">
        <v>37</v>
      </c>
      <c r="T65" t="s">
        <v>38</v>
      </c>
      <c r="U65" t="s">
        <v>55</v>
      </c>
      <c r="V65" t="s">
        <v>40</v>
      </c>
      <c r="W65">
        <v>66.887500000000003</v>
      </c>
      <c r="X65">
        <v>23.525000000000002</v>
      </c>
      <c r="Y65">
        <v>5.5460000000000003</v>
      </c>
      <c r="Z65">
        <v>4.5</v>
      </c>
      <c r="AA65">
        <v>20.479875</v>
      </c>
      <c r="AB65">
        <v>54.050874999999998</v>
      </c>
      <c r="AC65" t="s">
        <v>105</v>
      </c>
      <c r="AD65" s="63" t="s">
        <v>107</v>
      </c>
    </row>
    <row r="66" spans="1:30" ht="45" x14ac:dyDescent="0.25">
      <c r="A66" t="s">
        <v>198</v>
      </c>
      <c r="B66" t="s">
        <v>199</v>
      </c>
      <c r="C66" t="s">
        <v>201</v>
      </c>
      <c r="D66">
        <v>17952618</v>
      </c>
      <c r="E66" t="s">
        <v>192</v>
      </c>
      <c r="F66" t="s">
        <v>118</v>
      </c>
      <c r="G66">
        <v>8</v>
      </c>
      <c r="H66">
        <v>40661</v>
      </c>
      <c r="I66">
        <v>11</v>
      </c>
      <c r="J66">
        <v>1</v>
      </c>
      <c r="K66" t="s">
        <v>32</v>
      </c>
      <c r="L66" t="s">
        <v>116</v>
      </c>
      <c r="M66" t="s">
        <v>53</v>
      </c>
      <c r="N66" t="s">
        <v>54</v>
      </c>
      <c r="O66" t="s">
        <v>42</v>
      </c>
      <c r="P66">
        <v>3750000</v>
      </c>
      <c r="Q66">
        <v>3594051</v>
      </c>
      <c r="R66">
        <v>0.95841359999999998</v>
      </c>
      <c r="S66" t="s">
        <v>37</v>
      </c>
      <c r="T66" t="s">
        <v>82</v>
      </c>
      <c r="U66" t="s">
        <v>55</v>
      </c>
      <c r="V66" t="s">
        <v>50</v>
      </c>
      <c r="W66">
        <v>66.887500000000003</v>
      </c>
      <c r="X66">
        <v>11.64</v>
      </c>
      <c r="Y66">
        <v>17.300000000000004</v>
      </c>
      <c r="Z66">
        <v>15</v>
      </c>
      <c r="AA66">
        <v>21.379874999999998</v>
      </c>
      <c r="AB66">
        <v>65.319874999999996</v>
      </c>
      <c r="AC66" t="s">
        <v>102</v>
      </c>
      <c r="AD66" s="63" t="s">
        <v>126</v>
      </c>
    </row>
    <row r="67" spans="1:30" ht="45" x14ac:dyDescent="0.25">
      <c r="A67" t="s">
        <v>198</v>
      </c>
      <c r="B67" t="s">
        <v>199</v>
      </c>
      <c r="C67" t="s">
        <v>200</v>
      </c>
      <c r="D67">
        <v>21439896</v>
      </c>
      <c r="E67" t="s">
        <v>187</v>
      </c>
      <c r="F67" t="s">
        <v>46</v>
      </c>
      <c r="G67">
        <v>8</v>
      </c>
      <c r="H67">
        <v>41303</v>
      </c>
      <c r="I67">
        <v>9</v>
      </c>
      <c r="J67">
        <v>1</v>
      </c>
      <c r="K67" t="s">
        <v>32</v>
      </c>
      <c r="L67" t="s">
        <v>33</v>
      </c>
      <c r="M67" t="s">
        <v>34</v>
      </c>
      <c r="N67" t="s">
        <v>54</v>
      </c>
      <c r="O67" t="s">
        <v>42</v>
      </c>
      <c r="P67">
        <v>7880000</v>
      </c>
      <c r="Q67">
        <v>3381791</v>
      </c>
      <c r="R67">
        <v>0.42916129441624368</v>
      </c>
      <c r="S67" t="s">
        <v>37</v>
      </c>
      <c r="T67" t="s">
        <v>44</v>
      </c>
      <c r="U67" t="s">
        <v>55</v>
      </c>
      <c r="V67" t="s">
        <v>40</v>
      </c>
      <c r="W67">
        <v>66.887500000000003</v>
      </c>
      <c r="X67">
        <v>30.45</v>
      </c>
      <c r="Y67">
        <v>11.954000000000001</v>
      </c>
      <c r="Z67">
        <v>15</v>
      </c>
      <c r="AA67">
        <v>21.978187500000001</v>
      </c>
      <c r="AB67">
        <v>79.382187500000001</v>
      </c>
      <c r="AC67" t="s">
        <v>102</v>
      </c>
      <c r="AD67" s="63" t="s">
        <v>126</v>
      </c>
    </row>
    <row r="68" spans="1:30" ht="45" x14ac:dyDescent="0.25">
      <c r="A68" t="s">
        <v>198</v>
      </c>
      <c r="B68" t="s">
        <v>199</v>
      </c>
      <c r="C68" t="s">
        <v>200</v>
      </c>
      <c r="D68">
        <v>21439453</v>
      </c>
      <c r="E68" t="s">
        <v>192</v>
      </c>
      <c r="F68" t="s">
        <v>46</v>
      </c>
      <c r="G68">
        <v>8</v>
      </c>
      <c r="H68">
        <v>40980</v>
      </c>
      <c r="I68">
        <v>10</v>
      </c>
      <c r="J68">
        <v>1</v>
      </c>
      <c r="K68" t="s">
        <v>115</v>
      </c>
      <c r="L68" t="s">
        <v>116</v>
      </c>
      <c r="M68" t="s">
        <v>41</v>
      </c>
      <c r="N68" t="s">
        <v>35</v>
      </c>
      <c r="O68" t="s">
        <v>54</v>
      </c>
      <c r="P68">
        <v>7880000</v>
      </c>
      <c r="Q68">
        <v>5238282</v>
      </c>
      <c r="R68">
        <v>0.66475659898477157</v>
      </c>
      <c r="S68" t="s">
        <v>37</v>
      </c>
      <c r="T68" t="s">
        <v>82</v>
      </c>
      <c r="U68" t="s">
        <v>55</v>
      </c>
      <c r="V68" t="s">
        <v>40</v>
      </c>
      <c r="W68">
        <v>66.887500000000003</v>
      </c>
      <c r="X68">
        <v>25.794999999999998</v>
      </c>
      <c r="Y68">
        <v>7.354000000000001</v>
      </c>
      <c r="Z68">
        <v>15</v>
      </c>
      <c r="AA68">
        <v>23.479875</v>
      </c>
      <c r="AB68">
        <v>71.628874999999994</v>
      </c>
      <c r="AC68" t="s">
        <v>102</v>
      </c>
      <c r="AD68" s="63" t="s">
        <v>126</v>
      </c>
    </row>
    <row r="69" spans="1:30" ht="45" x14ac:dyDescent="0.25">
      <c r="A69" t="s">
        <v>198</v>
      </c>
      <c r="B69" t="s">
        <v>199</v>
      </c>
      <c r="C69" t="s">
        <v>201</v>
      </c>
      <c r="D69">
        <v>17952131</v>
      </c>
      <c r="E69" t="s">
        <v>187</v>
      </c>
      <c r="F69" t="s">
        <v>119</v>
      </c>
      <c r="G69">
        <v>8</v>
      </c>
      <c r="H69">
        <v>41643</v>
      </c>
      <c r="I69">
        <v>8</v>
      </c>
      <c r="J69">
        <v>1</v>
      </c>
      <c r="K69" t="s">
        <v>32</v>
      </c>
      <c r="L69" t="s">
        <v>33</v>
      </c>
      <c r="M69" t="s">
        <v>53</v>
      </c>
      <c r="N69" t="s">
        <v>42</v>
      </c>
      <c r="O69" t="s">
        <v>54</v>
      </c>
      <c r="P69">
        <v>3750000</v>
      </c>
      <c r="Q69">
        <v>1182478</v>
      </c>
      <c r="R69">
        <v>0.31532746666666667</v>
      </c>
      <c r="S69" t="s">
        <v>37</v>
      </c>
      <c r="T69" t="s">
        <v>38</v>
      </c>
      <c r="U69" t="s">
        <v>55</v>
      </c>
      <c r="V69" t="s">
        <v>50</v>
      </c>
      <c r="W69">
        <v>66.887500000000003</v>
      </c>
      <c r="X69">
        <v>23.8</v>
      </c>
      <c r="Y69">
        <v>15.400000000000002</v>
      </c>
      <c r="Z69">
        <v>15</v>
      </c>
      <c r="AA69">
        <v>18.379874999999998</v>
      </c>
      <c r="AB69">
        <v>72.579875000000001</v>
      </c>
      <c r="AC69" t="s">
        <v>102</v>
      </c>
      <c r="AD69" s="63" t="s">
        <v>126</v>
      </c>
    </row>
    <row r="70" spans="1:30" ht="60" x14ac:dyDescent="0.25">
      <c r="A70" t="s">
        <v>252</v>
      </c>
      <c r="B70" t="s">
        <v>226</v>
      </c>
      <c r="C70" t="s">
        <v>253</v>
      </c>
      <c r="D70">
        <v>180400126</v>
      </c>
      <c r="E70" t="s">
        <v>190</v>
      </c>
      <c r="F70" t="s">
        <v>52</v>
      </c>
      <c r="G70">
        <v>10</v>
      </c>
      <c r="H70">
        <v>41633</v>
      </c>
      <c r="I70">
        <v>9</v>
      </c>
      <c r="J70">
        <v>0.9</v>
      </c>
      <c r="K70" t="s">
        <v>115</v>
      </c>
      <c r="L70" t="s">
        <v>47</v>
      </c>
      <c r="M70" t="s">
        <v>34</v>
      </c>
      <c r="N70" t="s">
        <v>54</v>
      </c>
      <c r="O70" t="s">
        <v>35</v>
      </c>
      <c r="P70">
        <v>19040000</v>
      </c>
      <c r="Q70">
        <v>4949834</v>
      </c>
      <c r="R70">
        <v>0.2599702731092437</v>
      </c>
      <c r="S70" t="s">
        <v>37</v>
      </c>
      <c r="T70" t="s">
        <v>38</v>
      </c>
      <c r="U70" t="s">
        <v>39</v>
      </c>
      <c r="V70" t="s">
        <v>45</v>
      </c>
      <c r="W70">
        <v>45.3125</v>
      </c>
      <c r="X70">
        <v>31.1675</v>
      </c>
      <c r="Y70">
        <v>2.8460000000000001</v>
      </c>
      <c r="Z70">
        <v>9.75</v>
      </c>
      <c r="AA70">
        <v>19.738125</v>
      </c>
      <c r="AB70">
        <v>63.501625000000004</v>
      </c>
      <c r="AC70" t="s">
        <v>105</v>
      </c>
      <c r="AD70" s="63" t="s">
        <v>107</v>
      </c>
    </row>
    <row r="71" spans="1:30" ht="60" x14ac:dyDescent="0.25">
      <c r="A71" t="s">
        <v>198</v>
      </c>
      <c r="B71" t="s">
        <v>199</v>
      </c>
      <c r="C71" t="s">
        <v>201</v>
      </c>
      <c r="D71">
        <v>17952653</v>
      </c>
      <c r="E71" t="s">
        <v>184</v>
      </c>
      <c r="F71" t="s">
        <v>119</v>
      </c>
      <c r="G71">
        <v>8</v>
      </c>
      <c r="H71">
        <v>40827</v>
      </c>
      <c r="I71">
        <v>11</v>
      </c>
      <c r="J71">
        <v>1</v>
      </c>
      <c r="K71" t="s">
        <v>114</v>
      </c>
      <c r="L71" t="s">
        <v>117</v>
      </c>
      <c r="M71" t="s">
        <v>53</v>
      </c>
      <c r="N71" t="s">
        <v>35</v>
      </c>
      <c r="O71" t="s">
        <v>35</v>
      </c>
      <c r="P71">
        <v>3750000</v>
      </c>
      <c r="Q71">
        <v>1025115</v>
      </c>
      <c r="R71">
        <v>0.273364</v>
      </c>
      <c r="S71" t="s">
        <v>37</v>
      </c>
      <c r="T71" t="s">
        <v>44</v>
      </c>
      <c r="U71" t="s">
        <v>55</v>
      </c>
      <c r="V71" t="s">
        <v>45</v>
      </c>
      <c r="W71">
        <v>66.887500000000003</v>
      </c>
      <c r="X71">
        <v>12.495000000000001</v>
      </c>
      <c r="Y71">
        <v>5.5460000000000003</v>
      </c>
      <c r="Z71">
        <v>9.75</v>
      </c>
      <c r="AA71">
        <v>24.603187499999997</v>
      </c>
      <c r="AB71">
        <v>52.394187500000001</v>
      </c>
      <c r="AC71" t="s">
        <v>105</v>
      </c>
      <c r="AD71" s="63" t="s">
        <v>107</v>
      </c>
    </row>
    <row r="72" spans="1:30" ht="60" x14ac:dyDescent="0.25">
      <c r="A72" t="s">
        <v>198</v>
      </c>
      <c r="B72" t="s">
        <v>199</v>
      </c>
      <c r="C72" t="s">
        <v>201</v>
      </c>
      <c r="D72">
        <v>17953663</v>
      </c>
      <c r="E72" t="s">
        <v>192</v>
      </c>
      <c r="F72" t="s">
        <v>118</v>
      </c>
      <c r="G72">
        <v>8</v>
      </c>
      <c r="H72">
        <v>41500</v>
      </c>
      <c r="I72">
        <v>9</v>
      </c>
      <c r="J72">
        <v>1</v>
      </c>
      <c r="K72" t="s">
        <v>32</v>
      </c>
      <c r="L72" t="s">
        <v>47</v>
      </c>
      <c r="M72" t="s">
        <v>34</v>
      </c>
      <c r="N72" t="s">
        <v>35</v>
      </c>
      <c r="O72" t="s">
        <v>54</v>
      </c>
      <c r="P72">
        <v>3750000</v>
      </c>
      <c r="Q72">
        <v>2010432</v>
      </c>
      <c r="R72">
        <v>0.53611520000000001</v>
      </c>
      <c r="S72" t="s">
        <v>37</v>
      </c>
      <c r="T72" t="s">
        <v>82</v>
      </c>
      <c r="U72" t="s">
        <v>55</v>
      </c>
      <c r="V72" t="s">
        <v>40</v>
      </c>
      <c r="W72">
        <v>66.887500000000003</v>
      </c>
      <c r="X72">
        <v>17.720000000000002</v>
      </c>
      <c r="Y72">
        <v>4.7080000000000002</v>
      </c>
      <c r="Z72">
        <v>15</v>
      </c>
      <c r="AA72">
        <v>23.479875</v>
      </c>
      <c r="AB72">
        <v>60.907875000000004</v>
      </c>
      <c r="AC72" t="s">
        <v>105</v>
      </c>
      <c r="AD72" s="63" t="s">
        <v>107</v>
      </c>
    </row>
    <row r="73" spans="1:30" ht="60" x14ac:dyDescent="0.25">
      <c r="A73" t="s">
        <v>198</v>
      </c>
      <c r="B73" t="s">
        <v>199</v>
      </c>
      <c r="C73" t="s">
        <v>201</v>
      </c>
      <c r="D73">
        <v>17951159</v>
      </c>
      <c r="E73" t="s">
        <v>192</v>
      </c>
      <c r="F73" t="s">
        <v>52</v>
      </c>
      <c r="G73">
        <v>8</v>
      </c>
      <c r="H73">
        <v>43710</v>
      </c>
      <c r="I73">
        <v>3</v>
      </c>
      <c r="J73">
        <v>0.375</v>
      </c>
      <c r="K73" t="s">
        <v>115</v>
      </c>
      <c r="L73" t="s">
        <v>117</v>
      </c>
      <c r="M73" t="s">
        <v>34</v>
      </c>
      <c r="N73" t="s">
        <v>42</v>
      </c>
      <c r="O73" t="s">
        <v>35</v>
      </c>
      <c r="P73">
        <v>3750000</v>
      </c>
      <c r="Q73">
        <v>2742278</v>
      </c>
      <c r="R73">
        <v>0.73127413333333335</v>
      </c>
      <c r="S73" t="s">
        <v>37</v>
      </c>
      <c r="T73" t="s">
        <v>38</v>
      </c>
      <c r="U73" t="s">
        <v>55</v>
      </c>
      <c r="V73" t="s">
        <v>45</v>
      </c>
      <c r="W73">
        <v>66.887500000000003</v>
      </c>
      <c r="X73">
        <v>19.285</v>
      </c>
      <c r="Y73">
        <v>5.5460000000000003</v>
      </c>
      <c r="Z73">
        <v>15</v>
      </c>
      <c r="AA73">
        <v>22.579875000000001</v>
      </c>
      <c r="AB73">
        <v>62.410875000000004</v>
      </c>
      <c r="AC73" t="s">
        <v>105</v>
      </c>
      <c r="AD73" s="63" t="s">
        <v>107</v>
      </c>
    </row>
    <row r="74" spans="1:30" ht="45" x14ac:dyDescent="0.25">
      <c r="A74" t="s">
        <v>254</v>
      </c>
      <c r="B74" t="s">
        <v>255</v>
      </c>
      <c r="C74">
        <v>840</v>
      </c>
      <c r="D74">
        <v>3512172296</v>
      </c>
      <c r="E74" t="s">
        <v>197</v>
      </c>
      <c r="F74" t="s">
        <v>52</v>
      </c>
      <c r="G74">
        <v>8</v>
      </c>
      <c r="H74">
        <v>40230</v>
      </c>
      <c r="I74">
        <v>12</v>
      </c>
      <c r="J74">
        <v>1</v>
      </c>
      <c r="K74" t="s">
        <v>115</v>
      </c>
      <c r="L74" t="s">
        <v>116</v>
      </c>
      <c r="M74" t="s">
        <v>34</v>
      </c>
      <c r="N74" t="s">
        <v>42</v>
      </c>
      <c r="O74" t="s">
        <v>54</v>
      </c>
      <c r="P74">
        <v>55930000</v>
      </c>
      <c r="Q74">
        <v>24967148</v>
      </c>
      <c r="R74">
        <v>0.44639992848203108</v>
      </c>
      <c r="S74" t="s">
        <v>37</v>
      </c>
      <c r="T74" t="s">
        <v>82</v>
      </c>
      <c r="U74" t="s">
        <v>55</v>
      </c>
      <c r="V74" t="s">
        <v>40</v>
      </c>
      <c r="W74">
        <v>68.445000000000007</v>
      </c>
      <c r="X74">
        <v>22.8795</v>
      </c>
      <c r="Y74">
        <v>10.054000000000002</v>
      </c>
      <c r="Z74">
        <v>15</v>
      </c>
      <c r="AA74">
        <v>23.620049999999999</v>
      </c>
      <c r="AB74">
        <v>71.553550000000001</v>
      </c>
      <c r="AC74" t="s">
        <v>102</v>
      </c>
      <c r="AD74" s="63" t="s">
        <v>126</v>
      </c>
    </row>
    <row r="75" spans="1:30" ht="45" x14ac:dyDescent="0.25">
      <c r="A75" t="s">
        <v>198</v>
      </c>
      <c r="B75" t="s">
        <v>199</v>
      </c>
      <c r="C75" t="s">
        <v>200</v>
      </c>
      <c r="D75">
        <v>21439511</v>
      </c>
      <c r="E75" t="s">
        <v>190</v>
      </c>
      <c r="F75" t="s">
        <v>49</v>
      </c>
      <c r="G75">
        <v>8</v>
      </c>
      <c r="H75">
        <v>40931</v>
      </c>
      <c r="I75">
        <v>10</v>
      </c>
      <c r="J75">
        <v>1</v>
      </c>
      <c r="K75" t="s">
        <v>32</v>
      </c>
      <c r="L75" t="s">
        <v>117</v>
      </c>
      <c r="M75" t="s">
        <v>53</v>
      </c>
      <c r="N75" t="s">
        <v>54</v>
      </c>
      <c r="O75" t="s">
        <v>54</v>
      </c>
      <c r="P75">
        <v>7880000</v>
      </c>
      <c r="Q75">
        <v>5848754</v>
      </c>
      <c r="R75">
        <v>0.74222766497461934</v>
      </c>
      <c r="S75" t="s">
        <v>37</v>
      </c>
      <c r="T75" t="s">
        <v>38</v>
      </c>
      <c r="U75" t="s">
        <v>55</v>
      </c>
      <c r="V75" t="s">
        <v>45</v>
      </c>
      <c r="W75">
        <v>66.887500000000003</v>
      </c>
      <c r="X75">
        <v>20.474999999999998</v>
      </c>
      <c r="Y75">
        <v>12.700000000000003</v>
      </c>
      <c r="Z75">
        <v>15</v>
      </c>
      <c r="AA75">
        <v>22.579875000000001</v>
      </c>
      <c r="AB75">
        <v>70.754874999999998</v>
      </c>
      <c r="AC75" t="s">
        <v>102</v>
      </c>
      <c r="AD75" s="63" t="s">
        <v>126</v>
      </c>
    </row>
    <row r="76" spans="1:30" ht="60" x14ac:dyDescent="0.25">
      <c r="A76" t="s">
        <v>198</v>
      </c>
      <c r="B76" t="s">
        <v>204</v>
      </c>
      <c r="C76" t="s">
        <v>205</v>
      </c>
      <c r="D76" t="s">
        <v>327</v>
      </c>
      <c r="E76" t="s">
        <v>202</v>
      </c>
      <c r="F76" t="s">
        <v>119</v>
      </c>
      <c r="G76">
        <v>8</v>
      </c>
      <c r="H76">
        <v>43691</v>
      </c>
      <c r="I76">
        <v>3</v>
      </c>
      <c r="J76">
        <v>0.375</v>
      </c>
      <c r="K76" t="s">
        <v>114</v>
      </c>
      <c r="L76" t="s">
        <v>117</v>
      </c>
      <c r="M76" t="s">
        <v>34</v>
      </c>
      <c r="N76" t="s">
        <v>42</v>
      </c>
      <c r="O76" t="s">
        <v>54</v>
      </c>
      <c r="P76">
        <v>3987835</v>
      </c>
      <c r="Q76">
        <v>3500137</v>
      </c>
      <c r="R76">
        <v>0.87770356597000632</v>
      </c>
      <c r="S76" t="s">
        <v>37</v>
      </c>
      <c r="T76" t="s">
        <v>44</v>
      </c>
      <c r="U76" t="s">
        <v>55</v>
      </c>
      <c r="V76" t="s">
        <v>56</v>
      </c>
      <c r="W76">
        <v>66.887500000000003</v>
      </c>
      <c r="X76">
        <v>7.47</v>
      </c>
      <c r="Y76">
        <v>10.054000000000002</v>
      </c>
      <c r="Z76">
        <v>15</v>
      </c>
      <c r="AA76">
        <v>17.1781875</v>
      </c>
      <c r="AB76">
        <v>49.702187500000001</v>
      </c>
      <c r="AC76" t="s">
        <v>105</v>
      </c>
      <c r="AD76" s="63" t="s">
        <v>107</v>
      </c>
    </row>
    <row r="77" spans="1:30" ht="60" x14ac:dyDescent="0.25">
      <c r="A77" t="s">
        <v>198</v>
      </c>
      <c r="B77" t="s">
        <v>208</v>
      </c>
      <c r="C77" t="s">
        <v>201</v>
      </c>
      <c r="D77">
        <v>17951564</v>
      </c>
      <c r="E77" t="s">
        <v>184</v>
      </c>
      <c r="F77" t="s">
        <v>46</v>
      </c>
      <c r="G77">
        <v>8</v>
      </c>
      <c r="H77">
        <v>44068</v>
      </c>
      <c r="I77">
        <v>2</v>
      </c>
      <c r="J77">
        <v>0.25</v>
      </c>
      <c r="K77" t="s">
        <v>114</v>
      </c>
      <c r="L77" t="s">
        <v>33</v>
      </c>
      <c r="M77" t="s">
        <v>34</v>
      </c>
      <c r="N77" t="s">
        <v>35</v>
      </c>
      <c r="O77" t="s">
        <v>54</v>
      </c>
      <c r="P77">
        <v>3750000</v>
      </c>
      <c r="Q77">
        <v>824798</v>
      </c>
      <c r="R77">
        <v>0.21994613333333332</v>
      </c>
      <c r="S77" t="s">
        <v>37</v>
      </c>
      <c r="T77" t="s">
        <v>44</v>
      </c>
      <c r="U77" t="s">
        <v>55</v>
      </c>
      <c r="V77" t="s">
        <v>40</v>
      </c>
      <c r="W77">
        <v>66.887500000000003</v>
      </c>
      <c r="X77">
        <v>20.77</v>
      </c>
      <c r="Y77">
        <v>4.7080000000000002</v>
      </c>
      <c r="Z77">
        <v>9.75</v>
      </c>
      <c r="AA77">
        <v>21.978187500000001</v>
      </c>
      <c r="AB77">
        <v>57.206187499999999</v>
      </c>
      <c r="AC77" t="s">
        <v>105</v>
      </c>
      <c r="AD77" s="63" t="s">
        <v>107</v>
      </c>
    </row>
    <row r="78" spans="1:30" ht="60" x14ac:dyDescent="0.25">
      <c r="A78" t="s">
        <v>198</v>
      </c>
      <c r="B78" t="s">
        <v>199</v>
      </c>
      <c r="C78" t="s">
        <v>201</v>
      </c>
      <c r="D78">
        <v>17952347</v>
      </c>
      <c r="E78" t="s">
        <v>192</v>
      </c>
      <c r="F78" t="s">
        <v>46</v>
      </c>
      <c r="G78">
        <v>8</v>
      </c>
      <c r="H78">
        <v>44175</v>
      </c>
      <c r="I78">
        <v>2</v>
      </c>
      <c r="J78">
        <v>0.25</v>
      </c>
      <c r="K78" t="s">
        <v>115</v>
      </c>
      <c r="L78" t="s">
        <v>116</v>
      </c>
      <c r="M78" t="s">
        <v>53</v>
      </c>
      <c r="N78" t="s">
        <v>54</v>
      </c>
      <c r="O78" t="s">
        <v>35</v>
      </c>
      <c r="P78">
        <v>3750000</v>
      </c>
      <c r="Q78">
        <v>889578</v>
      </c>
      <c r="R78">
        <v>0.23722080000000001</v>
      </c>
      <c r="S78" t="s">
        <v>37</v>
      </c>
      <c r="T78" t="s">
        <v>38</v>
      </c>
      <c r="U78" t="s">
        <v>55</v>
      </c>
      <c r="V78" t="s">
        <v>45</v>
      </c>
      <c r="W78">
        <v>66.887500000000003</v>
      </c>
      <c r="X78">
        <v>20.77</v>
      </c>
      <c r="Y78">
        <v>8.1920000000000019</v>
      </c>
      <c r="Z78">
        <v>9.75</v>
      </c>
      <c r="AA78">
        <v>22.579875000000001</v>
      </c>
      <c r="AB78">
        <v>61.291875000000005</v>
      </c>
      <c r="AC78" t="s">
        <v>105</v>
      </c>
      <c r="AD78" s="63" t="s">
        <v>107</v>
      </c>
    </row>
    <row r="79" spans="1:30" ht="60" x14ac:dyDescent="0.25">
      <c r="A79" t="s">
        <v>219</v>
      </c>
      <c r="B79" t="s">
        <v>220</v>
      </c>
      <c r="C79" t="s">
        <v>221</v>
      </c>
      <c r="D79" t="s">
        <v>328</v>
      </c>
      <c r="E79" t="s">
        <v>184</v>
      </c>
      <c r="F79" t="s">
        <v>46</v>
      </c>
      <c r="G79">
        <v>10</v>
      </c>
      <c r="H79">
        <v>41251</v>
      </c>
      <c r="I79">
        <v>10</v>
      </c>
      <c r="J79">
        <v>1</v>
      </c>
      <c r="K79" t="s">
        <v>32</v>
      </c>
      <c r="L79" t="s">
        <v>117</v>
      </c>
      <c r="M79" t="s">
        <v>41</v>
      </c>
      <c r="N79" t="s">
        <v>42</v>
      </c>
      <c r="O79" t="s">
        <v>54</v>
      </c>
      <c r="P79">
        <v>100000</v>
      </c>
      <c r="Q79">
        <v>90559</v>
      </c>
      <c r="R79">
        <v>0.90559000000000001</v>
      </c>
      <c r="S79" t="s">
        <v>30</v>
      </c>
      <c r="T79" t="s">
        <v>44</v>
      </c>
      <c r="U79" t="s">
        <v>31</v>
      </c>
      <c r="V79" t="s">
        <v>56</v>
      </c>
      <c r="W79">
        <v>63.837500000000006</v>
      </c>
      <c r="X79">
        <v>23.8</v>
      </c>
      <c r="Y79">
        <v>12.700000000000003</v>
      </c>
      <c r="Z79">
        <v>15</v>
      </c>
      <c r="AA79">
        <v>13.0179375</v>
      </c>
      <c r="AB79">
        <v>64.517937500000002</v>
      </c>
      <c r="AC79" t="s">
        <v>105</v>
      </c>
      <c r="AD79" s="63" t="s">
        <v>107</v>
      </c>
    </row>
    <row r="80" spans="1:30" ht="45" x14ac:dyDescent="0.25">
      <c r="A80" t="s">
        <v>198</v>
      </c>
      <c r="B80" t="s">
        <v>199</v>
      </c>
      <c r="C80" t="s">
        <v>201</v>
      </c>
      <c r="D80">
        <v>17952089</v>
      </c>
      <c r="E80" t="s">
        <v>184</v>
      </c>
      <c r="F80" t="s">
        <v>49</v>
      </c>
      <c r="G80">
        <v>8</v>
      </c>
      <c r="H80">
        <v>40600</v>
      </c>
      <c r="I80">
        <v>11</v>
      </c>
      <c r="J80">
        <v>1</v>
      </c>
      <c r="K80" t="s">
        <v>115</v>
      </c>
      <c r="L80" t="s">
        <v>117</v>
      </c>
      <c r="M80" t="s">
        <v>53</v>
      </c>
      <c r="N80" t="s">
        <v>42</v>
      </c>
      <c r="O80" t="s">
        <v>35</v>
      </c>
      <c r="P80">
        <v>3750000</v>
      </c>
      <c r="Q80">
        <v>2068227</v>
      </c>
      <c r="R80">
        <v>0.5515272</v>
      </c>
      <c r="S80" t="s">
        <v>37</v>
      </c>
      <c r="T80" t="s">
        <v>82</v>
      </c>
      <c r="U80" t="s">
        <v>55</v>
      </c>
      <c r="V80" t="s">
        <v>45</v>
      </c>
      <c r="W80">
        <v>66.887500000000003</v>
      </c>
      <c r="X80">
        <v>25.224999999999998</v>
      </c>
      <c r="Y80">
        <v>10.892000000000001</v>
      </c>
      <c r="Z80">
        <v>15</v>
      </c>
      <c r="AA80">
        <v>25.579875000000001</v>
      </c>
      <c r="AB80">
        <v>76.696875000000006</v>
      </c>
      <c r="AC80" t="s">
        <v>102</v>
      </c>
      <c r="AD80" s="63" t="s">
        <v>126</v>
      </c>
    </row>
    <row r="81" spans="1:30" ht="60" x14ac:dyDescent="0.25">
      <c r="A81" t="s">
        <v>198</v>
      </c>
      <c r="B81" t="s">
        <v>199</v>
      </c>
      <c r="C81" t="s">
        <v>200</v>
      </c>
      <c r="D81">
        <v>21437931</v>
      </c>
      <c r="E81" t="s">
        <v>187</v>
      </c>
      <c r="F81" t="s">
        <v>52</v>
      </c>
      <c r="G81">
        <v>8</v>
      </c>
      <c r="H81">
        <v>42874</v>
      </c>
      <c r="I81">
        <v>5</v>
      </c>
      <c r="J81">
        <v>0.625</v>
      </c>
      <c r="K81" t="s">
        <v>32</v>
      </c>
      <c r="L81" t="s">
        <v>116</v>
      </c>
      <c r="M81" t="s">
        <v>53</v>
      </c>
      <c r="N81" t="s">
        <v>35</v>
      </c>
      <c r="O81" t="s">
        <v>54</v>
      </c>
      <c r="P81">
        <v>7880000</v>
      </c>
      <c r="Q81">
        <v>5552080</v>
      </c>
      <c r="R81">
        <v>0.7045786802030457</v>
      </c>
      <c r="S81" t="s">
        <v>37</v>
      </c>
      <c r="T81" t="s">
        <v>44</v>
      </c>
      <c r="U81" t="s">
        <v>55</v>
      </c>
      <c r="V81" t="s">
        <v>45</v>
      </c>
      <c r="W81">
        <v>66.887500000000003</v>
      </c>
      <c r="X81">
        <v>13.954500000000001</v>
      </c>
      <c r="Y81">
        <v>10.054000000000002</v>
      </c>
      <c r="Z81">
        <v>15</v>
      </c>
      <c r="AA81">
        <v>24.603187499999997</v>
      </c>
      <c r="AB81">
        <v>63.611687500000002</v>
      </c>
      <c r="AC81" t="s">
        <v>105</v>
      </c>
      <c r="AD81" s="63" t="s">
        <v>107</v>
      </c>
    </row>
    <row r="82" spans="1:30" ht="60" x14ac:dyDescent="0.25">
      <c r="A82" t="s">
        <v>266</v>
      </c>
      <c r="B82" t="s">
        <v>267</v>
      </c>
      <c r="C82" t="s">
        <v>268</v>
      </c>
      <c r="D82">
        <v>22694</v>
      </c>
      <c r="E82" t="s">
        <v>196</v>
      </c>
      <c r="F82" t="s">
        <v>119</v>
      </c>
      <c r="G82">
        <v>8</v>
      </c>
      <c r="H82">
        <v>43943</v>
      </c>
      <c r="I82">
        <v>2</v>
      </c>
      <c r="J82">
        <v>0.25</v>
      </c>
      <c r="K82" t="s">
        <v>114</v>
      </c>
      <c r="L82" t="s">
        <v>117</v>
      </c>
      <c r="M82" t="s">
        <v>41</v>
      </c>
      <c r="N82" t="s">
        <v>42</v>
      </c>
      <c r="O82" t="s">
        <v>35</v>
      </c>
      <c r="P82">
        <v>14101557</v>
      </c>
      <c r="Q82">
        <v>13273506</v>
      </c>
      <c r="R82">
        <v>0.94127946296994014</v>
      </c>
      <c r="S82" t="s">
        <v>30</v>
      </c>
      <c r="T82" t="s">
        <v>38</v>
      </c>
      <c r="U82" t="s">
        <v>51</v>
      </c>
      <c r="V82" t="s">
        <v>56</v>
      </c>
      <c r="W82">
        <v>50.53125</v>
      </c>
      <c r="X82">
        <v>7.47</v>
      </c>
      <c r="Y82">
        <v>8.1920000000000019</v>
      </c>
      <c r="Z82">
        <v>15</v>
      </c>
      <c r="AA82">
        <v>11.837812499999998</v>
      </c>
      <c r="AB82">
        <v>42.499812500000004</v>
      </c>
      <c r="AC82" t="s">
        <v>105</v>
      </c>
      <c r="AD82" s="63" t="s">
        <v>107</v>
      </c>
    </row>
    <row r="83" spans="1:30" ht="60" x14ac:dyDescent="0.25">
      <c r="A83" t="s">
        <v>198</v>
      </c>
      <c r="B83" t="s">
        <v>199</v>
      </c>
      <c r="C83" t="s">
        <v>200</v>
      </c>
      <c r="D83">
        <v>21436876</v>
      </c>
      <c r="E83" t="s">
        <v>187</v>
      </c>
      <c r="F83" t="s">
        <v>49</v>
      </c>
      <c r="G83">
        <v>8</v>
      </c>
      <c r="H83">
        <v>44251</v>
      </c>
      <c r="I83">
        <v>1</v>
      </c>
      <c r="J83">
        <v>0.125</v>
      </c>
      <c r="K83" t="s">
        <v>32</v>
      </c>
      <c r="L83" t="s">
        <v>47</v>
      </c>
      <c r="M83" t="s">
        <v>34</v>
      </c>
      <c r="N83" t="s">
        <v>35</v>
      </c>
      <c r="O83" t="s">
        <v>42</v>
      </c>
      <c r="P83">
        <v>7880000</v>
      </c>
      <c r="Q83">
        <v>5170627</v>
      </c>
      <c r="R83">
        <v>0.65617093908629442</v>
      </c>
      <c r="S83" t="s">
        <v>37</v>
      </c>
      <c r="T83" t="s">
        <v>44</v>
      </c>
      <c r="U83" t="s">
        <v>55</v>
      </c>
      <c r="V83" t="s">
        <v>50</v>
      </c>
      <c r="W83">
        <v>66.887500000000003</v>
      </c>
      <c r="X83">
        <v>17.167000000000002</v>
      </c>
      <c r="Y83">
        <v>9.3080000000000016</v>
      </c>
      <c r="Z83">
        <v>15</v>
      </c>
      <c r="AA83">
        <v>19.353187500000001</v>
      </c>
      <c r="AB83">
        <v>60.828187499999999</v>
      </c>
      <c r="AC83" t="s">
        <v>105</v>
      </c>
      <c r="AD83" s="63" t="s">
        <v>107</v>
      </c>
    </row>
    <row r="84" spans="1:30" ht="60" x14ac:dyDescent="0.25">
      <c r="A84" t="s">
        <v>198</v>
      </c>
      <c r="B84" t="s">
        <v>199</v>
      </c>
      <c r="C84" t="s">
        <v>201</v>
      </c>
      <c r="D84">
        <v>18466811</v>
      </c>
      <c r="E84" t="s">
        <v>187</v>
      </c>
      <c r="F84" t="s">
        <v>118</v>
      </c>
      <c r="G84">
        <v>8</v>
      </c>
      <c r="H84">
        <v>40218</v>
      </c>
      <c r="I84">
        <v>12</v>
      </c>
      <c r="J84">
        <v>1</v>
      </c>
      <c r="K84" t="s">
        <v>32</v>
      </c>
      <c r="L84" t="s">
        <v>116</v>
      </c>
      <c r="M84" t="s">
        <v>41</v>
      </c>
      <c r="N84" t="s">
        <v>54</v>
      </c>
      <c r="O84" t="s">
        <v>42</v>
      </c>
      <c r="P84">
        <v>3750000</v>
      </c>
      <c r="Q84">
        <v>3651478</v>
      </c>
      <c r="R84">
        <v>0.97372746666666665</v>
      </c>
      <c r="S84" t="s">
        <v>37</v>
      </c>
      <c r="T84" t="s">
        <v>82</v>
      </c>
      <c r="U84" t="s">
        <v>55</v>
      </c>
      <c r="V84" t="s">
        <v>56</v>
      </c>
      <c r="W84">
        <v>66.887500000000003</v>
      </c>
      <c r="X84">
        <v>11.64</v>
      </c>
      <c r="Y84">
        <v>14.600000000000001</v>
      </c>
      <c r="Z84">
        <v>15</v>
      </c>
      <c r="AA84">
        <v>19.639875</v>
      </c>
      <c r="AB84">
        <v>60.879874999999998</v>
      </c>
      <c r="AC84" t="s">
        <v>105</v>
      </c>
      <c r="AD84" s="63" t="s">
        <v>107</v>
      </c>
    </row>
    <row r="85" spans="1:30" ht="60" x14ac:dyDescent="0.25">
      <c r="A85" t="s">
        <v>198</v>
      </c>
      <c r="B85" t="s">
        <v>199</v>
      </c>
      <c r="C85" t="s">
        <v>200</v>
      </c>
      <c r="D85">
        <v>21439507</v>
      </c>
      <c r="E85" t="s">
        <v>192</v>
      </c>
      <c r="F85" t="s">
        <v>118</v>
      </c>
      <c r="G85">
        <v>8</v>
      </c>
      <c r="H85">
        <v>43739</v>
      </c>
      <c r="I85">
        <v>3</v>
      </c>
      <c r="J85">
        <v>0.375</v>
      </c>
      <c r="K85" t="s">
        <v>32</v>
      </c>
      <c r="L85" t="s">
        <v>117</v>
      </c>
      <c r="M85" t="s">
        <v>53</v>
      </c>
      <c r="N85" t="s">
        <v>54</v>
      </c>
      <c r="O85" t="s">
        <v>54</v>
      </c>
      <c r="P85">
        <v>7880000</v>
      </c>
      <c r="Q85">
        <v>2820603</v>
      </c>
      <c r="R85">
        <v>0.35794454314720814</v>
      </c>
      <c r="S85" t="s">
        <v>37</v>
      </c>
      <c r="T85" t="s">
        <v>38</v>
      </c>
      <c r="U85" t="s">
        <v>55</v>
      </c>
      <c r="V85" t="s">
        <v>50</v>
      </c>
      <c r="W85">
        <v>66.887500000000003</v>
      </c>
      <c r="X85">
        <v>9.3699999999999992</v>
      </c>
      <c r="Y85">
        <v>12.700000000000003</v>
      </c>
      <c r="Z85">
        <v>15</v>
      </c>
      <c r="AA85">
        <v>18.379874999999998</v>
      </c>
      <c r="AB85">
        <v>55.449874999999999</v>
      </c>
      <c r="AC85" t="s">
        <v>105</v>
      </c>
      <c r="AD85" s="63" t="s">
        <v>107</v>
      </c>
    </row>
    <row r="86" spans="1:30" ht="60" x14ac:dyDescent="0.25">
      <c r="A86" t="s">
        <v>198</v>
      </c>
      <c r="B86" t="s">
        <v>199</v>
      </c>
      <c r="C86" t="s">
        <v>201</v>
      </c>
      <c r="D86">
        <v>17949240</v>
      </c>
      <c r="E86" t="s">
        <v>202</v>
      </c>
      <c r="F86" t="s">
        <v>118</v>
      </c>
      <c r="G86">
        <v>8</v>
      </c>
      <c r="H86">
        <v>44487</v>
      </c>
      <c r="I86">
        <v>1</v>
      </c>
      <c r="J86">
        <v>0.125</v>
      </c>
      <c r="K86" t="s">
        <v>114</v>
      </c>
      <c r="L86" t="s">
        <v>116</v>
      </c>
      <c r="M86" t="s">
        <v>41</v>
      </c>
      <c r="N86" t="s">
        <v>35</v>
      </c>
      <c r="O86" t="s">
        <v>35</v>
      </c>
      <c r="P86">
        <v>3750000</v>
      </c>
      <c r="Q86">
        <v>3128557</v>
      </c>
      <c r="R86">
        <v>0.8342818666666667</v>
      </c>
      <c r="S86" t="s">
        <v>37</v>
      </c>
      <c r="T86" t="s">
        <v>38</v>
      </c>
      <c r="U86" t="s">
        <v>55</v>
      </c>
      <c r="V86" t="s">
        <v>45</v>
      </c>
      <c r="W86">
        <v>66.887500000000003</v>
      </c>
      <c r="X86">
        <v>0.35200000000000004</v>
      </c>
      <c r="Y86">
        <v>2.8460000000000001</v>
      </c>
      <c r="Z86">
        <v>15</v>
      </c>
      <c r="AA86">
        <v>22.579875000000001</v>
      </c>
      <c r="AB86">
        <v>40.777875000000002</v>
      </c>
      <c r="AC86" t="s">
        <v>105</v>
      </c>
      <c r="AD86" s="63" t="s">
        <v>107</v>
      </c>
    </row>
    <row r="87" spans="1:30" ht="60" x14ac:dyDescent="0.25">
      <c r="A87" t="s">
        <v>198</v>
      </c>
      <c r="B87" t="s">
        <v>208</v>
      </c>
      <c r="C87" t="s">
        <v>201</v>
      </c>
      <c r="D87">
        <v>17953704</v>
      </c>
      <c r="E87" t="s">
        <v>192</v>
      </c>
      <c r="F87" t="s">
        <v>49</v>
      </c>
      <c r="G87">
        <v>8</v>
      </c>
      <c r="H87">
        <v>43368</v>
      </c>
      <c r="I87">
        <v>4</v>
      </c>
      <c r="J87">
        <v>0.5</v>
      </c>
      <c r="K87" t="s">
        <v>114</v>
      </c>
      <c r="L87" t="s">
        <v>116</v>
      </c>
      <c r="M87" t="s">
        <v>34</v>
      </c>
      <c r="N87" t="s">
        <v>54</v>
      </c>
      <c r="O87" t="s">
        <v>42</v>
      </c>
      <c r="P87">
        <v>3750000</v>
      </c>
      <c r="Q87">
        <v>472169</v>
      </c>
      <c r="R87">
        <v>0.12591173333333333</v>
      </c>
      <c r="S87" t="s">
        <v>37</v>
      </c>
      <c r="T87" t="s">
        <v>38</v>
      </c>
      <c r="U87" t="s">
        <v>55</v>
      </c>
      <c r="V87" t="s">
        <v>40</v>
      </c>
      <c r="W87">
        <v>66.887500000000003</v>
      </c>
      <c r="X87">
        <v>9.7149999999999999</v>
      </c>
      <c r="Y87">
        <v>11.954000000000001</v>
      </c>
      <c r="Z87">
        <v>4.5</v>
      </c>
      <c r="AA87">
        <v>20.479875</v>
      </c>
      <c r="AB87">
        <v>46.648875000000004</v>
      </c>
      <c r="AC87" t="s">
        <v>105</v>
      </c>
      <c r="AD87" s="63" t="s">
        <v>107</v>
      </c>
    </row>
    <row r="88" spans="1:30" ht="45" x14ac:dyDescent="0.25">
      <c r="A88" t="s">
        <v>321</v>
      </c>
      <c r="B88" t="s">
        <v>329</v>
      </c>
      <c r="C88" t="s">
        <v>330</v>
      </c>
      <c r="D88" t="s">
        <v>331</v>
      </c>
      <c r="E88" t="s">
        <v>187</v>
      </c>
      <c r="F88" t="s">
        <v>46</v>
      </c>
      <c r="G88">
        <v>7</v>
      </c>
      <c r="H88">
        <v>40778</v>
      </c>
      <c r="I88">
        <v>11</v>
      </c>
      <c r="J88">
        <v>1</v>
      </c>
      <c r="K88" t="s">
        <v>32</v>
      </c>
      <c r="L88" t="s">
        <v>33</v>
      </c>
      <c r="M88" t="s">
        <v>53</v>
      </c>
      <c r="N88" t="s">
        <v>54</v>
      </c>
      <c r="O88" t="s">
        <v>54</v>
      </c>
      <c r="P88">
        <v>2500000</v>
      </c>
      <c r="Q88">
        <v>2287130</v>
      </c>
      <c r="R88">
        <v>0.914852</v>
      </c>
      <c r="S88" t="s">
        <v>30</v>
      </c>
      <c r="T88" t="s">
        <v>38</v>
      </c>
      <c r="U88" t="s">
        <v>39</v>
      </c>
      <c r="V88" t="s">
        <v>45</v>
      </c>
      <c r="W88">
        <v>63.137500000000003</v>
      </c>
      <c r="X88">
        <v>30.45</v>
      </c>
      <c r="Y88">
        <v>12.700000000000003</v>
      </c>
      <c r="Z88">
        <v>15</v>
      </c>
      <c r="AA88">
        <v>19.812374999999999</v>
      </c>
      <c r="AB88">
        <v>77.962375000000009</v>
      </c>
      <c r="AC88" t="s">
        <v>102</v>
      </c>
      <c r="AD88" s="63" t="s">
        <v>126</v>
      </c>
    </row>
    <row r="89" spans="1:30" ht="60" x14ac:dyDescent="0.25">
      <c r="A89" t="s">
        <v>219</v>
      </c>
      <c r="B89" t="s">
        <v>220</v>
      </c>
      <c r="C89" t="s">
        <v>221</v>
      </c>
      <c r="D89" t="s">
        <v>265</v>
      </c>
      <c r="E89" t="s">
        <v>187</v>
      </c>
      <c r="F89" t="s">
        <v>49</v>
      </c>
      <c r="G89">
        <v>10</v>
      </c>
      <c r="H89">
        <v>42691</v>
      </c>
      <c r="I89">
        <v>6</v>
      </c>
      <c r="J89">
        <v>0.6</v>
      </c>
      <c r="K89" t="s">
        <v>115</v>
      </c>
      <c r="L89" t="s">
        <v>116</v>
      </c>
      <c r="M89" t="s">
        <v>53</v>
      </c>
      <c r="N89" t="s">
        <v>35</v>
      </c>
      <c r="O89" t="s">
        <v>35</v>
      </c>
      <c r="P89">
        <v>100000</v>
      </c>
      <c r="Q89">
        <v>80172</v>
      </c>
      <c r="R89">
        <v>0.80171999999999999</v>
      </c>
      <c r="S89" t="s">
        <v>30</v>
      </c>
      <c r="T89" t="s">
        <v>82</v>
      </c>
      <c r="U89" t="s">
        <v>51</v>
      </c>
      <c r="V89" t="s">
        <v>50</v>
      </c>
      <c r="W89">
        <v>63.837500000000006</v>
      </c>
      <c r="X89">
        <v>19.12</v>
      </c>
      <c r="Y89">
        <v>5.5460000000000003</v>
      </c>
      <c r="Z89">
        <v>15</v>
      </c>
      <c r="AA89">
        <v>17.775375</v>
      </c>
      <c r="AB89">
        <v>57.441374999999994</v>
      </c>
      <c r="AC89" t="s">
        <v>105</v>
      </c>
      <c r="AD89" s="63" t="s">
        <v>107</v>
      </c>
    </row>
    <row r="90" spans="1:30" ht="45" x14ac:dyDescent="0.25">
      <c r="A90" t="s">
        <v>198</v>
      </c>
      <c r="B90" t="s">
        <v>199</v>
      </c>
      <c r="C90" t="s">
        <v>200</v>
      </c>
      <c r="D90">
        <v>21435877</v>
      </c>
      <c r="E90" t="s">
        <v>187</v>
      </c>
      <c r="F90" t="s">
        <v>46</v>
      </c>
      <c r="G90">
        <v>8</v>
      </c>
      <c r="H90">
        <v>40678</v>
      </c>
      <c r="I90">
        <v>11</v>
      </c>
      <c r="J90">
        <v>1</v>
      </c>
      <c r="K90" t="s">
        <v>32</v>
      </c>
      <c r="L90" t="s">
        <v>117</v>
      </c>
      <c r="M90" t="s">
        <v>53</v>
      </c>
      <c r="N90" t="s">
        <v>54</v>
      </c>
      <c r="O90" t="s">
        <v>35</v>
      </c>
      <c r="P90">
        <v>7880000</v>
      </c>
      <c r="Q90">
        <v>7654633</v>
      </c>
      <c r="R90">
        <v>0.97140012690355326</v>
      </c>
      <c r="S90" t="s">
        <v>37</v>
      </c>
      <c r="T90" t="s">
        <v>82</v>
      </c>
      <c r="U90" t="s">
        <v>55</v>
      </c>
      <c r="V90" t="s">
        <v>56</v>
      </c>
      <c r="W90">
        <v>66.887500000000003</v>
      </c>
      <c r="X90">
        <v>23.8</v>
      </c>
      <c r="Y90">
        <v>8.1920000000000019</v>
      </c>
      <c r="Z90">
        <v>15</v>
      </c>
      <c r="AA90">
        <v>19.639875</v>
      </c>
      <c r="AB90">
        <v>66.631875000000008</v>
      </c>
      <c r="AC90" t="s">
        <v>102</v>
      </c>
      <c r="AD90" s="63" t="s">
        <v>126</v>
      </c>
    </row>
    <row r="91" spans="1:30" ht="45" x14ac:dyDescent="0.25">
      <c r="A91" t="s">
        <v>198</v>
      </c>
      <c r="B91" t="s">
        <v>199</v>
      </c>
      <c r="C91" t="s">
        <v>200</v>
      </c>
      <c r="D91">
        <v>21438978</v>
      </c>
      <c r="E91" t="s">
        <v>192</v>
      </c>
      <c r="F91" t="s">
        <v>119</v>
      </c>
      <c r="G91">
        <v>8</v>
      </c>
      <c r="H91">
        <v>42047</v>
      </c>
      <c r="I91">
        <v>7</v>
      </c>
      <c r="J91">
        <v>0.875</v>
      </c>
      <c r="K91" t="s">
        <v>115</v>
      </c>
      <c r="L91" t="s">
        <v>117</v>
      </c>
      <c r="M91" t="s">
        <v>53</v>
      </c>
      <c r="N91" t="s">
        <v>42</v>
      </c>
      <c r="O91" t="s">
        <v>54</v>
      </c>
      <c r="P91">
        <v>7880000</v>
      </c>
      <c r="Q91">
        <v>2996483</v>
      </c>
      <c r="R91">
        <v>0.38026434010152282</v>
      </c>
      <c r="S91" t="s">
        <v>37</v>
      </c>
      <c r="T91" t="s">
        <v>82</v>
      </c>
      <c r="U91" t="s">
        <v>55</v>
      </c>
      <c r="V91" t="s">
        <v>40</v>
      </c>
      <c r="W91">
        <v>66.887500000000003</v>
      </c>
      <c r="X91">
        <v>21.9</v>
      </c>
      <c r="Y91">
        <v>15.400000000000002</v>
      </c>
      <c r="Z91">
        <v>15</v>
      </c>
      <c r="AA91">
        <v>23.479875</v>
      </c>
      <c r="AB91">
        <v>75.779875000000004</v>
      </c>
      <c r="AC91" t="s">
        <v>102</v>
      </c>
      <c r="AD91" s="63" t="s">
        <v>126</v>
      </c>
    </row>
    <row r="92" spans="1:30" ht="30" x14ac:dyDescent="0.25">
      <c r="A92" t="s">
        <v>198</v>
      </c>
      <c r="B92" t="s">
        <v>199</v>
      </c>
      <c r="C92" t="s">
        <v>201</v>
      </c>
      <c r="D92">
        <v>17952429</v>
      </c>
      <c r="E92" t="s">
        <v>192</v>
      </c>
      <c r="F92" t="s">
        <v>49</v>
      </c>
      <c r="G92">
        <v>8</v>
      </c>
      <c r="H92">
        <v>40827</v>
      </c>
      <c r="I92">
        <v>11</v>
      </c>
      <c r="J92">
        <v>1</v>
      </c>
      <c r="K92" t="s">
        <v>115</v>
      </c>
      <c r="L92" t="s">
        <v>33</v>
      </c>
      <c r="M92" t="s">
        <v>53</v>
      </c>
      <c r="N92" t="s">
        <v>54</v>
      </c>
      <c r="O92" t="s">
        <v>42</v>
      </c>
      <c r="P92">
        <v>3750000</v>
      </c>
      <c r="Q92">
        <v>3730460</v>
      </c>
      <c r="R92">
        <v>0.9947893333333333</v>
      </c>
      <c r="S92" t="s">
        <v>37</v>
      </c>
      <c r="T92" t="s">
        <v>44</v>
      </c>
      <c r="U92" t="s">
        <v>55</v>
      </c>
      <c r="V92" t="s">
        <v>40</v>
      </c>
      <c r="W92">
        <v>66.887500000000003</v>
      </c>
      <c r="X92">
        <v>31.875</v>
      </c>
      <c r="Y92">
        <v>17.300000000000004</v>
      </c>
      <c r="Z92">
        <v>15</v>
      </c>
      <c r="AA92">
        <v>21.978187500000001</v>
      </c>
      <c r="AB92">
        <v>86.153187500000016</v>
      </c>
      <c r="AC92" t="s">
        <v>99</v>
      </c>
      <c r="AD92" s="63" t="s">
        <v>101</v>
      </c>
    </row>
    <row r="93" spans="1:30" ht="60" x14ac:dyDescent="0.25">
      <c r="A93" t="s">
        <v>198</v>
      </c>
      <c r="B93" t="s">
        <v>199</v>
      </c>
      <c r="C93" t="s">
        <v>200</v>
      </c>
      <c r="D93">
        <v>21436152</v>
      </c>
      <c r="E93" t="s">
        <v>197</v>
      </c>
      <c r="F93" t="s">
        <v>119</v>
      </c>
      <c r="G93">
        <v>8</v>
      </c>
      <c r="H93">
        <v>43449</v>
      </c>
      <c r="I93">
        <v>4</v>
      </c>
      <c r="J93">
        <v>0.5</v>
      </c>
      <c r="K93" t="s">
        <v>32</v>
      </c>
      <c r="L93" t="s">
        <v>116</v>
      </c>
      <c r="M93" t="s">
        <v>41</v>
      </c>
      <c r="N93" t="s">
        <v>42</v>
      </c>
      <c r="O93" t="s">
        <v>35</v>
      </c>
      <c r="P93">
        <v>7880000</v>
      </c>
      <c r="Q93">
        <v>1586521</v>
      </c>
      <c r="R93">
        <v>0.20133515228426396</v>
      </c>
      <c r="S93" t="s">
        <v>37</v>
      </c>
      <c r="T93" t="s">
        <v>38</v>
      </c>
      <c r="U93" t="s">
        <v>55</v>
      </c>
      <c r="V93" t="s">
        <v>45</v>
      </c>
      <c r="W93">
        <v>66.887500000000003</v>
      </c>
      <c r="X93">
        <v>11.045</v>
      </c>
      <c r="Y93">
        <v>8.1920000000000019</v>
      </c>
      <c r="Z93">
        <v>9.75</v>
      </c>
      <c r="AA93">
        <v>22.579875000000001</v>
      </c>
      <c r="AB93">
        <v>51.566875000000003</v>
      </c>
      <c r="AC93" t="s">
        <v>105</v>
      </c>
      <c r="AD93" s="63" t="s">
        <v>107</v>
      </c>
    </row>
    <row r="94" spans="1:30" ht="45" x14ac:dyDescent="0.25">
      <c r="A94" t="s">
        <v>198</v>
      </c>
      <c r="B94" t="s">
        <v>199</v>
      </c>
      <c r="C94" t="s">
        <v>200</v>
      </c>
      <c r="D94">
        <v>21436294</v>
      </c>
      <c r="E94" t="s">
        <v>187</v>
      </c>
      <c r="F94" t="s">
        <v>119</v>
      </c>
      <c r="G94">
        <v>8</v>
      </c>
      <c r="H94">
        <v>42935</v>
      </c>
      <c r="I94">
        <v>5</v>
      </c>
      <c r="J94">
        <v>0.625</v>
      </c>
      <c r="K94" t="s">
        <v>32</v>
      </c>
      <c r="L94" t="s">
        <v>47</v>
      </c>
      <c r="M94" t="s">
        <v>41</v>
      </c>
      <c r="N94" t="s">
        <v>35</v>
      </c>
      <c r="O94" t="s">
        <v>54</v>
      </c>
      <c r="P94">
        <v>7880000</v>
      </c>
      <c r="Q94">
        <v>5342323</v>
      </c>
      <c r="R94">
        <v>0.6779597715736041</v>
      </c>
      <c r="S94" t="s">
        <v>37</v>
      </c>
      <c r="T94" t="s">
        <v>44</v>
      </c>
      <c r="U94" t="s">
        <v>55</v>
      </c>
      <c r="V94" t="s">
        <v>45</v>
      </c>
      <c r="W94">
        <v>66.887500000000003</v>
      </c>
      <c r="X94">
        <v>18.8</v>
      </c>
      <c r="Y94">
        <v>7.354000000000001</v>
      </c>
      <c r="Z94">
        <v>15</v>
      </c>
      <c r="AA94">
        <v>24.603187499999997</v>
      </c>
      <c r="AB94">
        <v>65.757187500000001</v>
      </c>
      <c r="AC94" t="s">
        <v>102</v>
      </c>
      <c r="AD94" s="63" t="s">
        <v>126</v>
      </c>
    </row>
    <row r="95" spans="1:30" ht="45" x14ac:dyDescent="0.25">
      <c r="A95" t="s">
        <v>239</v>
      </c>
      <c r="B95" t="s">
        <v>212</v>
      </c>
      <c r="C95" t="s">
        <v>332</v>
      </c>
      <c r="D95" t="s">
        <v>333</v>
      </c>
      <c r="E95" t="s">
        <v>192</v>
      </c>
      <c r="F95" t="s">
        <v>49</v>
      </c>
      <c r="G95">
        <v>10</v>
      </c>
      <c r="H95">
        <v>42959</v>
      </c>
      <c r="I95">
        <v>5</v>
      </c>
      <c r="J95">
        <v>0.5</v>
      </c>
      <c r="K95" t="s">
        <v>115</v>
      </c>
      <c r="L95" t="s">
        <v>33</v>
      </c>
      <c r="M95" t="s">
        <v>53</v>
      </c>
      <c r="N95" t="s">
        <v>54</v>
      </c>
      <c r="O95" t="s">
        <v>42</v>
      </c>
      <c r="P95">
        <v>25058088</v>
      </c>
      <c r="Q95">
        <v>10821083</v>
      </c>
      <c r="R95">
        <v>0.43183993128286563</v>
      </c>
      <c r="S95" t="s">
        <v>37</v>
      </c>
      <c r="T95" t="s">
        <v>44</v>
      </c>
      <c r="U95" t="s">
        <v>31</v>
      </c>
      <c r="V95" t="s">
        <v>50</v>
      </c>
      <c r="W95">
        <v>94.543750000000003</v>
      </c>
      <c r="X95">
        <v>28.525000000000002</v>
      </c>
      <c r="Y95">
        <v>17.300000000000004</v>
      </c>
      <c r="Z95">
        <v>15</v>
      </c>
      <c r="AA95">
        <v>20.457093749999999</v>
      </c>
      <c r="AB95">
        <v>81.282093750000001</v>
      </c>
      <c r="AC95" t="s">
        <v>102</v>
      </c>
      <c r="AD95" s="63" t="s">
        <v>126</v>
      </c>
    </row>
    <row r="96" spans="1:30" ht="45" x14ac:dyDescent="0.25">
      <c r="A96" t="s">
        <v>246</v>
      </c>
      <c r="B96" t="s">
        <v>247</v>
      </c>
      <c r="C96" t="s">
        <v>248</v>
      </c>
      <c r="D96" t="s">
        <v>334</v>
      </c>
      <c r="E96" t="s">
        <v>202</v>
      </c>
      <c r="F96" t="s">
        <v>46</v>
      </c>
      <c r="G96">
        <v>5</v>
      </c>
      <c r="H96">
        <v>42723</v>
      </c>
      <c r="I96">
        <v>6</v>
      </c>
      <c r="J96">
        <v>1</v>
      </c>
      <c r="K96" t="s">
        <v>32</v>
      </c>
      <c r="L96" t="s">
        <v>33</v>
      </c>
      <c r="M96" t="s">
        <v>41</v>
      </c>
      <c r="N96" t="s">
        <v>42</v>
      </c>
      <c r="O96" t="s">
        <v>35</v>
      </c>
      <c r="P96">
        <v>110000</v>
      </c>
      <c r="Q96">
        <v>102779</v>
      </c>
      <c r="R96">
        <v>0.93435454545454544</v>
      </c>
      <c r="S96" t="s">
        <v>37</v>
      </c>
      <c r="T96" t="s">
        <v>44</v>
      </c>
      <c r="U96" t="s">
        <v>51</v>
      </c>
      <c r="V96" t="s">
        <v>45</v>
      </c>
      <c r="W96">
        <v>15.606249999999999</v>
      </c>
      <c r="X96">
        <v>30.45</v>
      </c>
      <c r="Y96">
        <v>8.1920000000000019</v>
      </c>
      <c r="Z96">
        <v>15</v>
      </c>
      <c r="AA96">
        <v>16.81865625</v>
      </c>
      <c r="AB96">
        <v>70.46065625</v>
      </c>
      <c r="AC96" t="s">
        <v>102</v>
      </c>
      <c r="AD96" s="63" t="s">
        <v>126</v>
      </c>
    </row>
    <row r="97" spans="1:30" ht="45" x14ac:dyDescent="0.25">
      <c r="A97" t="s">
        <v>238</v>
      </c>
      <c r="B97" t="s">
        <v>213</v>
      </c>
      <c r="C97" t="s">
        <v>240</v>
      </c>
      <c r="D97" t="s">
        <v>335</v>
      </c>
      <c r="E97" t="s">
        <v>184</v>
      </c>
      <c r="F97" t="s">
        <v>52</v>
      </c>
      <c r="G97">
        <v>10</v>
      </c>
      <c r="H97">
        <v>44526</v>
      </c>
      <c r="I97">
        <v>1</v>
      </c>
      <c r="J97">
        <v>0.1</v>
      </c>
      <c r="K97" t="s">
        <v>115</v>
      </c>
      <c r="L97" t="s">
        <v>117</v>
      </c>
      <c r="M97" t="s">
        <v>34</v>
      </c>
      <c r="N97" t="s">
        <v>54</v>
      </c>
      <c r="O97" t="s">
        <v>42</v>
      </c>
      <c r="P97">
        <v>9641456</v>
      </c>
      <c r="Q97">
        <v>3955784</v>
      </c>
      <c r="R97">
        <v>0.4102890683730756</v>
      </c>
      <c r="S97" t="s">
        <v>37</v>
      </c>
      <c r="T97" t="s">
        <v>82</v>
      </c>
      <c r="U97" t="s">
        <v>31</v>
      </c>
      <c r="V97" t="s">
        <v>50</v>
      </c>
      <c r="W97">
        <v>94.543750000000003</v>
      </c>
      <c r="X97">
        <v>16.933</v>
      </c>
      <c r="Y97">
        <v>11.954000000000001</v>
      </c>
      <c r="Z97">
        <v>15</v>
      </c>
      <c r="AA97">
        <v>22.5189375</v>
      </c>
      <c r="AB97">
        <v>66.405937499999993</v>
      </c>
      <c r="AC97" t="s">
        <v>102</v>
      </c>
      <c r="AD97" s="63" t="s">
        <v>126</v>
      </c>
    </row>
    <row r="98" spans="1:30" ht="60" x14ac:dyDescent="0.25">
      <c r="A98" t="s">
        <v>305</v>
      </c>
      <c r="B98" t="s">
        <v>306</v>
      </c>
      <c r="C98" t="s">
        <v>307</v>
      </c>
      <c r="D98" t="s">
        <v>336</v>
      </c>
      <c r="E98" t="s">
        <v>195</v>
      </c>
      <c r="F98" t="s">
        <v>119</v>
      </c>
      <c r="G98">
        <v>10</v>
      </c>
      <c r="H98">
        <v>40564</v>
      </c>
      <c r="I98">
        <v>11</v>
      </c>
      <c r="J98">
        <v>1</v>
      </c>
      <c r="K98" t="s">
        <v>114</v>
      </c>
      <c r="L98" t="s">
        <v>117</v>
      </c>
      <c r="M98" t="s">
        <v>34</v>
      </c>
      <c r="N98" t="s">
        <v>42</v>
      </c>
      <c r="O98" t="s">
        <v>54</v>
      </c>
      <c r="P98">
        <v>4002000</v>
      </c>
      <c r="Q98">
        <v>887977</v>
      </c>
      <c r="R98">
        <v>0.22188330834582709</v>
      </c>
      <c r="S98" t="s">
        <v>30</v>
      </c>
      <c r="T98" t="s">
        <v>82</v>
      </c>
      <c r="U98" t="s">
        <v>51</v>
      </c>
      <c r="V98" t="s">
        <v>50</v>
      </c>
      <c r="W98">
        <v>63.137500000000003</v>
      </c>
      <c r="X98">
        <v>12.495000000000001</v>
      </c>
      <c r="Y98">
        <v>10.054000000000002</v>
      </c>
      <c r="Z98">
        <v>9.75</v>
      </c>
      <c r="AA98">
        <v>17.712375000000002</v>
      </c>
      <c r="AB98">
        <v>50.011375000000008</v>
      </c>
      <c r="AC98" t="s">
        <v>105</v>
      </c>
      <c r="AD98" s="63" t="s">
        <v>107</v>
      </c>
    </row>
    <row r="99" spans="1:30" ht="45" x14ac:dyDescent="0.25">
      <c r="A99" t="s">
        <v>198</v>
      </c>
      <c r="B99" t="s">
        <v>199</v>
      </c>
      <c r="C99" t="s">
        <v>201</v>
      </c>
      <c r="D99">
        <v>17953700</v>
      </c>
      <c r="E99" t="s">
        <v>187</v>
      </c>
      <c r="F99" t="s">
        <v>49</v>
      </c>
      <c r="G99">
        <v>8</v>
      </c>
      <c r="H99">
        <v>40086</v>
      </c>
      <c r="I99">
        <v>13</v>
      </c>
      <c r="J99">
        <v>1</v>
      </c>
      <c r="K99" t="s">
        <v>115</v>
      </c>
      <c r="L99" t="s">
        <v>116</v>
      </c>
      <c r="M99" t="s">
        <v>41</v>
      </c>
      <c r="N99" t="s">
        <v>54</v>
      </c>
      <c r="O99" t="s">
        <v>42</v>
      </c>
      <c r="P99">
        <v>3750000</v>
      </c>
      <c r="Q99">
        <v>1525114</v>
      </c>
      <c r="R99">
        <v>0.40669706666666666</v>
      </c>
      <c r="S99" t="s">
        <v>37</v>
      </c>
      <c r="T99" t="s">
        <v>44</v>
      </c>
      <c r="U99" t="s">
        <v>55</v>
      </c>
      <c r="V99" t="s">
        <v>50</v>
      </c>
      <c r="W99">
        <v>66.887500000000003</v>
      </c>
      <c r="X99">
        <v>22.47</v>
      </c>
      <c r="Y99">
        <v>14.600000000000001</v>
      </c>
      <c r="Z99">
        <v>15</v>
      </c>
      <c r="AA99">
        <v>19.353187500000001</v>
      </c>
      <c r="AB99">
        <v>71.423187499999997</v>
      </c>
      <c r="AC99" t="s">
        <v>102</v>
      </c>
      <c r="AD99" s="63" t="s">
        <v>126</v>
      </c>
    </row>
    <row r="100" spans="1:30" ht="60" x14ac:dyDescent="0.25">
      <c r="A100" t="s">
        <v>337</v>
      </c>
      <c r="B100" t="s">
        <v>338</v>
      </c>
      <c r="C100" t="s">
        <v>339</v>
      </c>
      <c r="D100" t="s">
        <v>340</v>
      </c>
      <c r="E100" t="s">
        <v>184</v>
      </c>
      <c r="F100" t="s">
        <v>49</v>
      </c>
      <c r="G100">
        <v>8</v>
      </c>
      <c r="H100">
        <v>43284</v>
      </c>
      <c r="I100">
        <v>4</v>
      </c>
      <c r="J100">
        <v>0.5</v>
      </c>
      <c r="K100" t="s">
        <v>114</v>
      </c>
      <c r="L100" t="s">
        <v>117</v>
      </c>
      <c r="M100" t="s">
        <v>41</v>
      </c>
      <c r="N100" t="s">
        <v>42</v>
      </c>
      <c r="O100" t="s">
        <v>54</v>
      </c>
      <c r="P100">
        <v>20825002</v>
      </c>
      <c r="Q100">
        <v>18124756</v>
      </c>
      <c r="R100">
        <v>0.87033633898330476</v>
      </c>
      <c r="S100" t="s">
        <v>37</v>
      </c>
      <c r="T100" t="s">
        <v>38</v>
      </c>
      <c r="U100" t="s">
        <v>157</v>
      </c>
      <c r="V100" t="s">
        <v>56</v>
      </c>
      <c r="W100">
        <v>57.643749999999997</v>
      </c>
      <c r="X100">
        <v>12.47</v>
      </c>
      <c r="Y100">
        <v>12.700000000000003</v>
      </c>
      <c r="Z100">
        <v>15</v>
      </c>
      <c r="AA100">
        <v>15.357937499999998</v>
      </c>
      <c r="AB100">
        <v>55.5279375</v>
      </c>
      <c r="AC100" t="s">
        <v>105</v>
      </c>
      <c r="AD100" s="63" t="s">
        <v>107</v>
      </c>
    </row>
    <row r="101" spans="1:30" ht="60" x14ac:dyDescent="0.25">
      <c r="A101" t="s">
        <v>198</v>
      </c>
      <c r="B101" t="s">
        <v>199</v>
      </c>
      <c r="C101" t="s">
        <v>201</v>
      </c>
      <c r="D101">
        <v>17952361</v>
      </c>
      <c r="E101" t="s">
        <v>192</v>
      </c>
      <c r="F101" t="s">
        <v>49</v>
      </c>
      <c r="G101">
        <v>8</v>
      </c>
      <c r="H101">
        <v>43022</v>
      </c>
      <c r="I101">
        <v>5</v>
      </c>
      <c r="J101">
        <v>0.625</v>
      </c>
      <c r="K101" t="s">
        <v>114</v>
      </c>
      <c r="L101" t="s">
        <v>47</v>
      </c>
      <c r="M101" t="s">
        <v>34</v>
      </c>
      <c r="N101" t="s">
        <v>54</v>
      </c>
      <c r="O101" t="s">
        <v>42</v>
      </c>
      <c r="P101">
        <v>3750000</v>
      </c>
      <c r="Q101">
        <v>1837001</v>
      </c>
      <c r="R101">
        <v>0.48986693333333331</v>
      </c>
      <c r="S101" t="s">
        <v>37</v>
      </c>
      <c r="T101" t="s">
        <v>38</v>
      </c>
      <c r="U101" t="s">
        <v>55</v>
      </c>
      <c r="V101" t="s">
        <v>56</v>
      </c>
      <c r="W101">
        <v>66.887500000000003</v>
      </c>
      <c r="X101">
        <v>17.47</v>
      </c>
      <c r="Y101">
        <v>11.954000000000001</v>
      </c>
      <c r="Z101">
        <v>15</v>
      </c>
      <c r="AA101">
        <v>16.639875</v>
      </c>
      <c r="AB101">
        <v>61.063874999999996</v>
      </c>
      <c r="AC101" t="s">
        <v>105</v>
      </c>
      <c r="AD101" s="63" t="s">
        <v>107</v>
      </c>
    </row>
    <row r="102" spans="1:30" ht="45" x14ac:dyDescent="0.25">
      <c r="A102" t="s">
        <v>239</v>
      </c>
      <c r="B102" t="s">
        <v>212</v>
      </c>
      <c r="C102" t="s">
        <v>332</v>
      </c>
      <c r="D102" t="s">
        <v>341</v>
      </c>
      <c r="E102" t="s">
        <v>192</v>
      </c>
      <c r="F102" t="s">
        <v>49</v>
      </c>
      <c r="G102">
        <v>10</v>
      </c>
      <c r="H102">
        <v>43394</v>
      </c>
      <c r="I102">
        <v>4</v>
      </c>
      <c r="J102">
        <v>0.4</v>
      </c>
      <c r="K102" t="s">
        <v>32</v>
      </c>
      <c r="L102" t="s">
        <v>47</v>
      </c>
      <c r="M102" t="s">
        <v>41</v>
      </c>
      <c r="N102" t="s">
        <v>54</v>
      </c>
      <c r="O102" t="s">
        <v>42</v>
      </c>
      <c r="P102">
        <v>25058088</v>
      </c>
      <c r="Q102">
        <v>7670807</v>
      </c>
      <c r="R102">
        <v>0.30612100173006018</v>
      </c>
      <c r="S102" t="s">
        <v>37</v>
      </c>
      <c r="T102" t="s">
        <v>38</v>
      </c>
      <c r="U102" t="s">
        <v>31</v>
      </c>
      <c r="V102" t="s">
        <v>56</v>
      </c>
      <c r="W102">
        <v>94.543750000000003</v>
      </c>
      <c r="X102">
        <v>18.775000000000002</v>
      </c>
      <c r="Y102">
        <v>14.600000000000001</v>
      </c>
      <c r="Z102">
        <v>15</v>
      </c>
      <c r="AA102">
        <v>17.778937499999998</v>
      </c>
      <c r="AB102">
        <v>66.153937499999998</v>
      </c>
      <c r="AC102" t="s">
        <v>102</v>
      </c>
      <c r="AD102" s="63" t="s">
        <v>126</v>
      </c>
    </row>
    <row r="103" spans="1:30" ht="60" x14ac:dyDescent="0.25">
      <c r="A103" t="s">
        <v>198</v>
      </c>
      <c r="B103" t="s">
        <v>199</v>
      </c>
      <c r="C103" t="s">
        <v>200</v>
      </c>
      <c r="D103">
        <v>21435825</v>
      </c>
      <c r="E103" t="s">
        <v>187</v>
      </c>
      <c r="F103" t="s">
        <v>49</v>
      </c>
      <c r="G103">
        <v>8</v>
      </c>
      <c r="H103">
        <v>40681</v>
      </c>
      <c r="I103">
        <v>11</v>
      </c>
      <c r="J103">
        <v>1</v>
      </c>
      <c r="K103" t="s">
        <v>114</v>
      </c>
      <c r="L103" t="s">
        <v>47</v>
      </c>
      <c r="M103" t="s">
        <v>34</v>
      </c>
      <c r="N103" t="s">
        <v>35</v>
      </c>
      <c r="O103" t="s">
        <v>42</v>
      </c>
      <c r="P103">
        <v>7880000</v>
      </c>
      <c r="Q103">
        <v>4583208</v>
      </c>
      <c r="R103">
        <v>0.58162538071065994</v>
      </c>
      <c r="S103" t="s">
        <v>37</v>
      </c>
      <c r="T103" t="s">
        <v>44</v>
      </c>
      <c r="U103" t="s">
        <v>55</v>
      </c>
      <c r="V103" t="s">
        <v>50</v>
      </c>
      <c r="W103">
        <v>66.887500000000003</v>
      </c>
      <c r="X103">
        <v>19.145</v>
      </c>
      <c r="Y103">
        <v>9.3080000000000016</v>
      </c>
      <c r="Z103">
        <v>15</v>
      </c>
      <c r="AA103">
        <v>19.353187500000001</v>
      </c>
      <c r="AB103">
        <v>62.806187500000007</v>
      </c>
      <c r="AC103" t="s">
        <v>105</v>
      </c>
      <c r="AD103" s="63" t="s">
        <v>107</v>
      </c>
    </row>
    <row r="104" spans="1:30" ht="60" x14ac:dyDescent="0.25">
      <c r="A104" t="s">
        <v>185</v>
      </c>
      <c r="B104" t="s">
        <v>186</v>
      </c>
      <c r="C104" t="s">
        <v>262</v>
      </c>
      <c r="D104" t="s">
        <v>263</v>
      </c>
      <c r="E104" t="s">
        <v>188</v>
      </c>
      <c r="F104" t="s">
        <v>52</v>
      </c>
      <c r="G104">
        <v>8</v>
      </c>
      <c r="H104">
        <v>44025</v>
      </c>
      <c r="I104">
        <v>2</v>
      </c>
      <c r="J104">
        <v>0.25</v>
      </c>
      <c r="K104" t="s">
        <v>115</v>
      </c>
      <c r="L104" t="s">
        <v>117</v>
      </c>
      <c r="M104" t="s">
        <v>34</v>
      </c>
      <c r="N104" t="s">
        <v>35</v>
      </c>
      <c r="O104" t="s">
        <v>54</v>
      </c>
      <c r="P104">
        <v>690000</v>
      </c>
      <c r="Q104">
        <v>578539</v>
      </c>
      <c r="R104">
        <v>0.83846231884057976</v>
      </c>
      <c r="S104" t="s">
        <v>30</v>
      </c>
      <c r="T104" t="s">
        <v>38</v>
      </c>
      <c r="U104" t="s">
        <v>55</v>
      </c>
      <c r="V104" t="s">
        <v>56</v>
      </c>
      <c r="W104">
        <v>66.887500000000003</v>
      </c>
      <c r="X104">
        <v>19.285</v>
      </c>
      <c r="Y104">
        <v>4.7080000000000002</v>
      </c>
      <c r="Z104">
        <v>15</v>
      </c>
      <c r="AA104">
        <v>15.109874999999999</v>
      </c>
      <c r="AB104">
        <v>54.102874999999997</v>
      </c>
      <c r="AC104" t="s">
        <v>105</v>
      </c>
      <c r="AD104" s="63" t="s">
        <v>107</v>
      </c>
    </row>
    <row r="105" spans="1:30" ht="60" x14ac:dyDescent="0.25">
      <c r="A105" t="s">
        <v>279</v>
      </c>
      <c r="B105" t="s">
        <v>280</v>
      </c>
      <c r="C105">
        <v>5392</v>
      </c>
      <c r="D105" t="s">
        <v>342</v>
      </c>
      <c r="E105" t="s">
        <v>192</v>
      </c>
      <c r="F105" t="s">
        <v>46</v>
      </c>
      <c r="G105">
        <v>8</v>
      </c>
      <c r="H105">
        <v>40676</v>
      </c>
      <c r="I105">
        <v>11</v>
      </c>
      <c r="J105">
        <v>1</v>
      </c>
      <c r="K105" t="s">
        <v>32</v>
      </c>
      <c r="L105" t="s">
        <v>116</v>
      </c>
      <c r="M105" t="s">
        <v>34</v>
      </c>
      <c r="N105" t="s">
        <v>42</v>
      </c>
      <c r="O105" t="s">
        <v>42</v>
      </c>
      <c r="P105">
        <v>10296550</v>
      </c>
      <c r="Q105">
        <v>2112929</v>
      </c>
      <c r="R105">
        <v>0.20520747240580584</v>
      </c>
      <c r="S105" t="s">
        <v>37</v>
      </c>
      <c r="T105" t="s">
        <v>38</v>
      </c>
      <c r="U105" t="s">
        <v>157</v>
      </c>
      <c r="V105" t="s">
        <v>56</v>
      </c>
      <c r="W105">
        <v>63.837500000000006</v>
      </c>
      <c r="X105">
        <v>21.044999999999998</v>
      </c>
      <c r="Y105">
        <v>14.654000000000002</v>
      </c>
      <c r="Z105">
        <v>9.75</v>
      </c>
      <c r="AA105">
        <v>15.915374999999999</v>
      </c>
      <c r="AB105">
        <v>61.364374999999995</v>
      </c>
      <c r="AC105" t="s">
        <v>105</v>
      </c>
      <c r="AD105" s="63" t="s">
        <v>107</v>
      </c>
    </row>
    <row r="106" spans="1:30" ht="60" x14ac:dyDescent="0.25">
      <c r="A106" t="s">
        <v>225</v>
      </c>
      <c r="B106" t="s">
        <v>226</v>
      </c>
      <c r="C106" t="s">
        <v>227</v>
      </c>
      <c r="D106">
        <v>2780105</v>
      </c>
      <c r="E106" t="s">
        <v>197</v>
      </c>
      <c r="F106" t="s">
        <v>52</v>
      </c>
      <c r="G106">
        <v>10</v>
      </c>
      <c r="H106">
        <v>42271</v>
      </c>
      <c r="I106">
        <v>7</v>
      </c>
      <c r="J106">
        <v>0.7</v>
      </c>
      <c r="K106" t="s">
        <v>32</v>
      </c>
      <c r="L106" t="s">
        <v>117</v>
      </c>
      <c r="M106" t="s">
        <v>34</v>
      </c>
      <c r="N106" t="s">
        <v>42</v>
      </c>
      <c r="O106" t="s">
        <v>35</v>
      </c>
      <c r="P106">
        <v>23788856</v>
      </c>
      <c r="Q106">
        <v>7979669</v>
      </c>
      <c r="R106">
        <v>0.33543727365452125</v>
      </c>
      <c r="S106" t="s">
        <v>37</v>
      </c>
      <c r="T106" t="s">
        <v>38</v>
      </c>
      <c r="U106" t="s">
        <v>39</v>
      </c>
      <c r="V106" t="s">
        <v>56</v>
      </c>
      <c r="W106">
        <v>66.887500000000003</v>
      </c>
      <c r="X106">
        <v>17.71</v>
      </c>
      <c r="Y106">
        <v>5.5460000000000003</v>
      </c>
      <c r="Z106">
        <v>15</v>
      </c>
      <c r="AA106">
        <v>15.739875</v>
      </c>
      <c r="AB106">
        <v>53.995874999999998</v>
      </c>
      <c r="AC106" t="s">
        <v>105</v>
      </c>
      <c r="AD106" s="63" t="s">
        <v>107</v>
      </c>
    </row>
    <row r="107" spans="1:30" ht="45" x14ac:dyDescent="0.25">
      <c r="A107" t="s">
        <v>343</v>
      </c>
      <c r="B107" t="s">
        <v>215</v>
      </c>
      <c r="C107" t="s">
        <v>344</v>
      </c>
      <c r="D107" t="s">
        <v>345</v>
      </c>
      <c r="E107" t="s">
        <v>187</v>
      </c>
      <c r="F107" t="s">
        <v>52</v>
      </c>
      <c r="G107">
        <v>8</v>
      </c>
      <c r="H107">
        <v>43854</v>
      </c>
      <c r="I107">
        <v>2</v>
      </c>
      <c r="J107">
        <v>0.25</v>
      </c>
      <c r="K107" t="s">
        <v>114</v>
      </c>
      <c r="L107" t="s">
        <v>116</v>
      </c>
      <c r="M107" t="s">
        <v>34</v>
      </c>
      <c r="N107" t="s">
        <v>35</v>
      </c>
      <c r="O107" t="s">
        <v>35</v>
      </c>
      <c r="P107">
        <v>2217688</v>
      </c>
      <c r="Q107">
        <v>1435105</v>
      </c>
      <c r="R107">
        <v>0.6471176288098236</v>
      </c>
      <c r="S107" t="s">
        <v>30</v>
      </c>
      <c r="T107" t="s">
        <v>82</v>
      </c>
      <c r="U107" t="s">
        <v>51</v>
      </c>
      <c r="V107" t="s">
        <v>56</v>
      </c>
      <c r="W107">
        <v>13.231249999999999</v>
      </c>
      <c r="X107">
        <v>2.7090000000000001</v>
      </c>
      <c r="Y107">
        <v>0.2</v>
      </c>
      <c r="Z107">
        <v>15</v>
      </c>
      <c r="AA107">
        <v>11.480812499999999</v>
      </c>
      <c r="AB107">
        <v>29.389812499999998</v>
      </c>
      <c r="AC107" t="s">
        <v>127</v>
      </c>
      <c r="AD107" s="63" t="s">
        <v>128</v>
      </c>
    </row>
    <row r="108" spans="1:30" ht="60" x14ac:dyDescent="0.25">
      <c r="A108" t="s">
        <v>246</v>
      </c>
      <c r="B108" t="s">
        <v>215</v>
      </c>
      <c r="C108" t="s">
        <v>249</v>
      </c>
      <c r="D108" t="s">
        <v>291</v>
      </c>
      <c r="E108" t="s">
        <v>187</v>
      </c>
      <c r="F108" t="s">
        <v>119</v>
      </c>
      <c r="G108">
        <v>5</v>
      </c>
      <c r="H108">
        <v>41118</v>
      </c>
      <c r="I108">
        <v>10</v>
      </c>
      <c r="J108">
        <v>1</v>
      </c>
      <c r="K108" t="s">
        <v>32</v>
      </c>
      <c r="L108" t="s">
        <v>117</v>
      </c>
      <c r="M108" t="s">
        <v>53</v>
      </c>
      <c r="N108" t="s">
        <v>54</v>
      </c>
      <c r="O108" t="s">
        <v>35</v>
      </c>
      <c r="P108">
        <v>596675</v>
      </c>
      <c r="Q108">
        <v>293004</v>
      </c>
      <c r="R108">
        <v>0.4910612980265639</v>
      </c>
      <c r="S108" t="s">
        <v>37</v>
      </c>
      <c r="T108" t="s">
        <v>44</v>
      </c>
      <c r="U108" t="s">
        <v>31</v>
      </c>
      <c r="V108" t="s">
        <v>45</v>
      </c>
      <c r="W108">
        <v>15.606249999999999</v>
      </c>
      <c r="X108">
        <v>17.149999999999999</v>
      </c>
      <c r="Y108">
        <v>8.1920000000000019</v>
      </c>
      <c r="Z108">
        <v>15</v>
      </c>
      <c r="AA108">
        <v>17.418656250000002</v>
      </c>
      <c r="AB108">
        <v>57.760656249999997</v>
      </c>
      <c r="AC108" t="s">
        <v>105</v>
      </c>
      <c r="AD108" s="63" t="s">
        <v>107</v>
      </c>
    </row>
    <row r="109" spans="1:30" ht="30" x14ac:dyDescent="0.25">
      <c r="A109" t="s">
        <v>238</v>
      </c>
      <c r="B109" t="s">
        <v>212</v>
      </c>
      <c r="C109" t="s">
        <v>243</v>
      </c>
      <c r="D109">
        <v>33601</v>
      </c>
      <c r="E109" t="s">
        <v>188</v>
      </c>
      <c r="F109" t="s">
        <v>46</v>
      </c>
      <c r="G109">
        <v>10</v>
      </c>
      <c r="H109">
        <v>40669</v>
      </c>
      <c r="I109">
        <v>11</v>
      </c>
      <c r="J109">
        <v>1</v>
      </c>
      <c r="K109" t="s">
        <v>115</v>
      </c>
      <c r="L109" t="s">
        <v>33</v>
      </c>
      <c r="M109" t="s">
        <v>41</v>
      </c>
      <c r="N109" t="s">
        <v>42</v>
      </c>
      <c r="O109" t="s">
        <v>42</v>
      </c>
      <c r="P109">
        <v>17613000</v>
      </c>
      <c r="Q109">
        <v>15540093</v>
      </c>
      <c r="R109">
        <v>0.88230812468063358</v>
      </c>
      <c r="S109" t="s">
        <v>37</v>
      </c>
      <c r="T109" t="s">
        <v>38</v>
      </c>
      <c r="U109" t="s">
        <v>31</v>
      </c>
      <c r="V109" t="s">
        <v>56</v>
      </c>
      <c r="W109">
        <v>94.543750000000003</v>
      </c>
      <c r="X109">
        <v>35.200000000000003</v>
      </c>
      <c r="Y109">
        <v>17.300000000000004</v>
      </c>
      <c r="Z109">
        <v>15</v>
      </c>
      <c r="AA109">
        <v>17.778937499999998</v>
      </c>
      <c r="AB109">
        <v>85.278937499999998</v>
      </c>
      <c r="AC109" t="s">
        <v>99</v>
      </c>
      <c r="AD109" s="63" t="s">
        <v>101</v>
      </c>
    </row>
    <row r="110" spans="1:30" ht="45" x14ac:dyDescent="0.25">
      <c r="A110" t="s">
        <v>209</v>
      </c>
      <c r="B110" t="s">
        <v>212</v>
      </c>
      <c r="C110" t="s">
        <v>318</v>
      </c>
      <c r="D110" t="s">
        <v>346</v>
      </c>
      <c r="E110" t="s">
        <v>187</v>
      </c>
      <c r="F110" t="s">
        <v>119</v>
      </c>
      <c r="G110">
        <v>5</v>
      </c>
      <c r="H110">
        <v>40414</v>
      </c>
      <c r="I110">
        <v>12</v>
      </c>
      <c r="J110">
        <v>1</v>
      </c>
      <c r="K110" t="s">
        <v>115</v>
      </c>
      <c r="L110" t="s">
        <v>47</v>
      </c>
      <c r="M110" t="s">
        <v>53</v>
      </c>
      <c r="N110" t="s">
        <v>42</v>
      </c>
      <c r="O110" t="s">
        <v>35</v>
      </c>
      <c r="P110">
        <v>19305880</v>
      </c>
      <c r="Q110">
        <v>7266502</v>
      </c>
      <c r="R110">
        <v>0.37638802271639521</v>
      </c>
      <c r="S110" t="s">
        <v>37</v>
      </c>
      <c r="T110" t="s">
        <v>82</v>
      </c>
      <c r="U110" t="s">
        <v>55</v>
      </c>
      <c r="V110" t="s">
        <v>50</v>
      </c>
      <c r="W110">
        <v>15.606249999999999</v>
      </c>
      <c r="X110">
        <v>25.225000000000001</v>
      </c>
      <c r="Y110">
        <v>10.892000000000001</v>
      </c>
      <c r="Z110">
        <v>15</v>
      </c>
      <c r="AA110">
        <v>16.7645625</v>
      </c>
      <c r="AB110">
        <v>67.881562500000001</v>
      </c>
      <c r="AC110" t="s">
        <v>102</v>
      </c>
      <c r="AD110" s="63" t="s">
        <v>126</v>
      </c>
    </row>
    <row r="111" spans="1:30" ht="60" x14ac:dyDescent="0.25">
      <c r="A111" t="s">
        <v>231</v>
      </c>
      <c r="B111" t="s">
        <v>232</v>
      </c>
      <c r="C111" t="s">
        <v>233</v>
      </c>
      <c r="D111">
        <v>144595</v>
      </c>
      <c r="E111" t="s">
        <v>192</v>
      </c>
      <c r="F111" t="s">
        <v>119</v>
      </c>
      <c r="G111">
        <v>5</v>
      </c>
      <c r="H111">
        <v>42891</v>
      </c>
      <c r="I111">
        <v>5</v>
      </c>
      <c r="J111">
        <v>1</v>
      </c>
      <c r="K111" t="s">
        <v>115</v>
      </c>
      <c r="L111" t="s">
        <v>116</v>
      </c>
      <c r="M111" t="s">
        <v>53</v>
      </c>
      <c r="N111" t="s">
        <v>35</v>
      </c>
      <c r="O111" t="s">
        <v>54</v>
      </c>
      <c r="P111">
        <v>327250</v>
      </c>
      <c r="Q111">
        <v>198094</v>
      </c>
      <c r="R111">
        <v>0.60532925897631784</v>
      </c>
      <c r="S111" t="s">
        <v>30</v>
      </c>
      <c r="T111" t="s">
        <v>38</v>
      </c>
      <c r="U111" t="s">
        <v>39</v>
      </c>
      <c r="V111" t="s">
        <v>45</v>
      </c>
      <c r="W111">
        <v>15.606249999999999</v>
      </c>
      <c r="X111">
        <v>19.145</v>
      </c>
      <c r="Y111">
        <v>10.054000000000002</v>
      </c>
      <c r="Z111">
        <v>15</v>
      </c>
      <c r="AA111">
        <v>15.5345625</v>
      </c>
      <c r="AB111">
        <v>59.733562499999998</v>
      </c>
      <c r="AC111" t="s">
        <v>105</v>
      </c>
      <c r="AD111" s="63" t="s">
        <v>107</v>
      </c>
    </row>
    <row r="112" spans="1:30" ht="60" x14ac:dyDescent="0.25">
      <c r="A112" t="s">
        <v>198</v>
      </c>
      <c r="B112" t="s">
        <v>199</v>
      </c>
      <c r="C112" t="s">
        <v>201</v>
      </c>
      <c r="D112">
        <v>21396909</v>
      </c>
      <c r="E112" t="s">
        <v>188</v>
      </c>
      <c r="F112" t="s">
        <v>46</v>
      </c>
      <c r="G112">
        <v>8</v>
      </c>
      <c r="H112">
        <v>41731</v>
      </c>
      <c r="I112">
        <v>8</v>
      </c>
      <c r="J112">
        <v>1</v>
      </c>
      <c r="K112" t="s">
        <v>32</v>
      </c>
      <c r="L112" t="s">
        <v>117</v>
      </c>
      <c r="M112" t="s">
        <v>41</v>
      </c>
      <c r="N112" t="s">
        <v>35</v>
      </c>
      <c r="O112" t="s">
        <v>54</v>
      </c>
      <c r="P112">
        <v>3750000</v>
      </c>
      <c r="Q112">
        <v>909180</v>
      </c>
      <c r="R112">
        <v>0.242448</v>
      </c>
      <c r="S112" t="s">
        <v>37</v>
      </c>
      <c r="T112" t="s">
        <v>38</v>
      </c>
      <c r="U112" t="s">
        <v>55</v>
      </c>
      <c r="V112" t="s">
        <v>45</v>
      </c>
      <c r="W112">
        <v>66.887500000000003</v>
      </c>
      <c r="X112">
        <v>23.8</v>
      </c>
      <c r="Y112">
        <v>7.354000000000001</v>
      </c>
      <c r="Z112">
        <v>9.75</v>
      </c>
      <c r="AA112">
        <v>22.579875000000001</v>
      </c>
      <c r="AB112">
        <v>63.483875000000005</v>
      </c>
      <c r="AC112" t="s">
        <v>105</v>
      </c>
      <c r="AD112" s="63" t="s">
        <v>107</v>
      </c>
    </row>
    <row r="113" spans="1:30" ht="60" x14ac:dyDescent="0.25">
      <c r="A113" t="s">
        <v>214</v>
      </c>
      <c r="B113" t="s">
        <v>217</v>
      </c>
      <c r="C113" t="s">
        <v>216</v>
      </c>
      <c r="D113" t="s">
        <v>347</v>
      </c>
      <c r="E113" t="s">
        <v>191</v>
      </c>
      <c r="F113" t="s">
        <v>46</v>
      </c>
      <c r="G113">
        <v>8</v>
      </c>
      <c r="H113">
        <v>43294</v>
      </c>
      <c r="I113">
        <v>4</v>
      </c>
      <c r="J113">
        <v>0.5</v>
      </c>
      <c r="K113" t="s">
        <v>114</v>
      </c>
      <c r="L113" t="s">
        <v>117</v>
      </c>
      <c r="M113" t="s">
        <v>41</v>
      </c>
      <c r="N113" t="s">
        <v>35</v>
      </c>
      <c r="O113" t="s">
        <v>35</v>
      </c>
      <c r="P113">
        <v>571200</v>
      </c>
      <c r="Q113">
        <v>333559</v>
      </c>
      <c r="R113">
        <v>0.58396183473389351</v>
      </c>
      <c r="S113" t="s">
        <v>30</v>
      </c>
      <c r="T113" t="s">
        <v>82</v>
      </c>
      <c r="U113" t="s">
        <v>31</v>
      </c>
      <c r="V113" t="s">
        <v>45</v>
      </c>
      <c r="W113">
        <v>58.568749999999994</v>
      </c>
      <c r="X113">
        <v>15.795</v>
      </c>
      <c r="Y113">
        <v>2.8460000000000001</v>
      </c>
      <c r="Z113">
        <v>15</v>
      </c>
      <c r="AA113">
        <v>21.9511875</v>
      </c>
      <c r="AB113">
        <v>55.592187499999994</v>
      </c>
      <c r="AC113" t="s">
        <v>105</v>
      </c>
      <c r="AD113" s="63" t="s">
        <v>107</v>
      </c>
    </row>
    <row r="114" spans="1:30" ht="45" x14ac:dyDescent="0.25">
      <c r="A114" t="s">
        <v>252</v>
      </c>
      <c r="B114" t="s">
        <v>226</v>
      </c>
      <c r="C114" t="s">
        <v>253</v>
      </c>
      <c r="D114">
        <v>180301309</v>
      </c>
      <c r="E114" t="s">
        <v>197</v>
      </c>
      <c r="F114" t="s">
        <v>46</v>
      </c>
      <c r="G114">
        <v>10</v>
      </c>
      <c r="H114">
        <v>41153</v>
      </c>
      <c r="I114">
        <v>10</v>
      </c>
      <c r="J114">
        <v>1</v>
      </c>
      <c r="K114" t="s">
        <v>32</v>
      </c>
      <c r="L114" t="s">
        <v>33</v>
      </c>
      <c r="M114" t="s">
        <v>41</v>
      </c>
      <c r="N114" t="s">
        <v>54</v>
      </c>
      <c r="O114" t="s">
        <v>54</v>
      </c>
      <c r="P114">
        <v>19040000</v>
      </c>
      <c r="Q114">
        <v>5610954</v>
      </c>
      <c r="R114">
        <v>0.29469296218487395</v>
      </c>
      <c r="S114" t="s">
        <v>37</v>
      </c>
      <c r="T114" t="s">
        <v>82</v>
      </c>
      <c r="U114" t="s">
        <v>39</v>
      </c>
      <c r="V114" t="s">
        <v>40</v>
      </c>
      <c r="W114">
        <v>45.3125</v>
      </c>
      <c r="X114">
        <v>30.45</v>
      </c>
      <c r="Y114">
        <v>10</v>
      </c>
      <c r="Z114">
        <v>9.75</v>
      </c>
      <c r="AA114">
        <v>20.638125000000002</v>
      </c>
      <c r="AB114">
        <v>70.838125000000005</v>
      </c>
      <c r="AC114" t="s">
        <v>102</v>
      </c>
      <c r="AD114" s="63" t="s">
        <v>126</v>
      </c>
    </row>
    <row r="115" spans="1:30" ht="60" x14ac:dyDescent="0.25">
      <c r="A115" t="s">
        <v>348</v>
      </c>
      <c r="B115" t="s">
        <v>298</v>
      </c>
      <c r="C115" t="s">
        <v>349</v>
      </c>
      <c r="D115" t="s">
        <v>350</v>
      </c>
      <c r="E115" t="s">
        <v>184</v>
      </c>
      <c r="F115" t="s">
        <v>119</v>
      </c>
      <c r="G115">
        <v>8</v>
      </c>
      <c r="H115">
        <v>43860</v>
      </c>
      <c r="I115">
        <v>2</v>
      </c>
      <c r="J115">
        <v>0.25</v>
      </c>
      <c r="K115" t="s">
        <v>32</v>
      </c>
      <c r="L115" t="s">
        <v>117</v>
      </c>
      <c r="M115" t="s">
        <v>34</v>
      </c>
      <c r="N115" t="s">
        <v>42</v>
      </c>
      <c r="O115" t="s">
        <v>35</v>
      </c>
      <c r="P115">
        <v>18656992</v>
      </c>
      <c r="Q115">
        <v>17469629</v>
      </c>
      <c r="R115">
        <v>0.93635828326452619</v>
      </c>
      <c r="S115" t="s">
        <v>30</v>
      </c>
      <c r="T115" t="s">
        <v>44</v>
      </c>
      <c r="U115" t="s">
        <v>162</v>
      </c>
      <c r="V115" t="s">
        <v>56</v>
      </c>
      <c r="W115">
        <v>50.53125</v>
      </c>
      <c r="X115">
        <v>12.125</v>
      </c>
      <c r="Y115">
        <v>5.5460000000000003</v>
      </c>
      <c r="Z115">
        <v>15</v>
      </c>
      <c r="AA115">
        <v>9.2207812499999999</v>
      </c>
      <c r="AB115">
        <v>41.891781250000001</v>
      </c>
      <c r="AC115" t="s">
        <v>105</v>
      </c>
      <c r="AD115" s="63" t="s">
        <v>107</v>
      </c>
    </row>
    <row r="116" spans="1:30" ht="45" x14ac:dyDescent="0.25">
      <c r="A116" t="s">
        <v>198</v>
      </c>
      <c r="B116" t="s">
        <v>199</v>
      </c>
      <c r="C116" t="s">
        <v>201</v>
      </c>
      <c r="D116">
        <v>17954755</v>
      </c>
      <c r="E116" t="s">
        <v>192</v>
      </c>
      <c r="F116" t="s">
        <v>119</v>
      </c>
      <c r="G116">
        <v>8</v>
      </c>
      <c r="H116">
        <v>42622</v>
      </c>
      <c r="I116">
        <v>6</v>
      </c>
      <c r="J116">
        <v>0.75</v>
      </c>
      <c r="K116" t="s">
        <v>115</v>
      </c>
      <c r="L116" t="s">
        <v>117</v>
      </c>
      <c r="M116" t="s">
        <v>34</v>
      </c>
      <c r="N116" t="s">
        <v>42</v>
      </c>
      <c r="O116" t="s">
        <v>42</v>
      </c>
      <c r="P116">
        <v>3750000</v>
      </c>
      <c r="Q116">
        <v>3471918</v>
      </c>
      <c r="R116">
        <v>0.92584480000000002</v>
      </c>
      <c r="S116" t="s">
        <v>37</v>
      </c>
      <c r="T116" t="s">
        <v>44</v>
      </c>
      <c r="U116" t="s">
        <v>55</v>
      </c>
      <c r="V116" t="s">
        <v>45</v>
      </c>
      <c r="W116">
        <v>66.887500000000003</v>
      </c>
      <c r="X116">
        <v>20.225000000000001</v>
      </c>
      <c r="Y116">
        <v>14.654000000000002</v>
      </c>
      <c r="Z116">
        <v>15</v>
      </c>
      <c r="AA116">
        <v>24.603187499999997</v>
      </c>
      <c r="AB116">
        <v>74.482187500000009</v>
      </c>
      <c r="AC116" t="s">
        <v>102</v>
      </c>
      <c r="AD116" s="63" t="s">
        <v>126</v>
      </c>
    </row>
    <row r="117" spans="1:30" ht="45" x14ac:dyDescent="0.25">
      <c r="A117" t="s">
        <v>198</v>
      </c>
      <c r="B117" t="s">
        <v>204</v>
      </c>
      <c r="C117" t="s">
        <v>205</v>
      </c>
      <c r="D117" t="s">
        <v>207</v>
      </c>
      <c r="E117" t="s">
        <v>202</v>
      </c>
      <c r="F117" t="s">
        <v>49</v>
      </c>
      <c r="G117">
        <v>8</v>
      </c>
      <c r="H117">
        <v>41789</v>
      </c>
      <c r="I117">
        <v>8</v>
      </c>
      <c r="J117">
        <v>1</v>
      </c>
      <c r="K117" t="s">
        <v>32</v>
      </c>
      <c r="L117" t="s">
        <v>33</v>
      </c>
      <c r="M117" t="s">
        <v>34</v>
      </c>
      <c r="N117" t="s">
        <v>35</v>
      </c>
      <c r="O117" t="s">
        <v>54</v>
      </c>
      <c r="P117">
        <v>3987835</v>
      </c>
      <c r="Q117">
        <v>3976975</v>
      </c>
      <c r="R117">
        <v>0.99727671781806415</v>
      </c>
      <c r="S117" t="s">
        <v>37</v>
      </c>
      <c r="T117" t="s">
        <v>82</v>
      </c>
      <c r="U117" t="s">
        <v>55</v>
      </c>
      <c r="V117" t="s">
        <v>40</v>
      </c>
      <c r="W117">
        <v>66.887500000000003</v>
      </c>
      <c r="X117">
        <v>27.125</v>
      </c>
      <c r="Y117">
        <v>4.7080000000000002</v>
      </c>
      <c r="Z117">
        <v>15</v>
      </c>
      <c r="AA117">
        <v>23.479875</v>
      </c>
      <c r="AB117">
        <v>70.312874999999991</v>
      </c>
      <c r="AC117" t="s">
        <v>102</v>
      </c>
      <c r="AD117" s="63" t="s">
        <v>126</v>
      </c>
    </row>
    <row r="118" spans="1:30" ht="60" x14ac:dyDescent="0.25">
      <c r="A118" t="s">
        <v>246</v>
      </c>
      <c r="B118" t="s">
        <v>215</v>
      </c>
      <c r="C118" t="s">
        <v>249</v>
      </c>
      <c r="D118" t="s">
        <v>351</v>
      </c>
      <c r="E118" t="s">
        <v>187</v>
      </c>
      <c r="F118" t="s">
        <v>52</v>
      </c>
      <c r="G118">
        <v>5</v>
      </c>
      <c r="H118">
        <v>41590</v>
      </c>
      <c r="I118">
        <v>9</v>
      </c>
      <c r="J118">
        <v>1</v>
      </c>
      <c r="K118" t="s">
        <v>32</v>
      </c>
      <c r="L118" t="s">
        <v>116</v>
      </c>
      <c r="M118" t="s">
        <v>53</v>
      </c>
      <c r="N118" t="s">
        <v>42</v>
      </c>
      <c r="O118" t="s">
        <v>54</v>
      </c>
      <c r="P118">
        <v>737800</v>
      </c>
      <c r="Q118">
        <v>271310</v>
      </c>
      <c r="R118">
        <v>0.36772838167525074</v>
      </c>
      <c r="S118" t="s">
        <v>37</v>
      </c>
      <c r="T118" t="s">
        <v>44</v>
      </c>
      <c r="U118" t="s">
        <v>31</v>
      </c>
      <c r="V118" t="s">
        <v>45</v>
      </c>
      <c r="W118">
        <v>15.606249999999999</v>
      </c>
      <c r="X118">
        <v>16.404500000000002</v>
      </c>
      <c r="Y118">
        <v>15.400000000000002</v>
      </c>
      <c r="Z118">
        <v>15</v>
      </c>
      <c r="AA118">
        <v>17.418656250000002</v>
      </c>
      <c r="AB118">
        <v>64.223156250000002</v>
      </c>
      <c r="AC118" t="s">
        <v>105</v>
      </c>
      <c r="AD118" s="63" t="s">
        <v>107</v>
      </c>
    </row>
    <row r="119" spans="1:30" ht="60" x14ac:dyDescent="0.25">
      <c r="A119" t="s">
        <v>198</v>
      </c>
      <c r="B119" t="s">
        <v>199</v>
      </c>
      <c r="C119" t="s">
        <v>201</v>
      </c>
      <c r="D119">
        <v>18462161</v>
      </c>
      <c r="E119" t="s">
        <v>187</v>
      </c>
      <c r="F119" t="s">
        <v>49</v>
      </c>
      <c r="G119">
        <v>8</v>
      </c>
      <c r="H119">
        <v>41133</v>
      </c>
      <c r="I119">
        <v>10</v>
      </c>
      <c r="J119">
        <v>1</v>
      </c>
      <c r="K119" t="s">
        <v>32</v>
      </c>
      <c r="L119" t="s">
        <v>117</v>
      </c>
      <c r="M119" t="s">
        <v>41</v>
      </c>
      <c r="N119" t="s">
        <v>35</v>
      </c>
      <c r="O119" t="s">
        <v>35</v>
      </c>
      <c r="P119">
        <v>3750000</v>
      </c>
      <c r="Q119">
        <v>3144470</v>
      </c>
      <c r="R119">
        <v>0.83852533333333334</v>
      </c>
      <c r="S119" t="s">
        <v>37</v>
      </c>
      <c r="T119" t="s">
        <v>38</v>
      </c>
      <c r="U119" t="s">
        <v>55</v>
      </c>
      <c r="V119" t="s">
        <v>45</v>
      </c>
      <c r="W119">
        <v>66.887500000000003</v>
      </c>
      <c r="X119">
        <v>20.474999999999998</v>
      </c>
      <c r="Y119">
        <v>2.8460000000000001</v>
      </c>
      <c r="Z119">
        <v>15</v>
      </c>
      <c r="AA119">
        <v>22.579875000000001</v>
      </c>
      <c r="AB119">
        <v>60.900874999999999</v>
      </c>
      <c r="AC119" t="s">
        <v>105</v>
      </c>
      <c r="AD119" s="63" t="s">
        <v>107</v>
      </c>
    </row>
    <row r="120" spans="1:30" ht="60" x14ac:dyDescent="0.25">
      <c r="A120" t="s">
        <v>246</v>
      </c>
      <c r="B120" t="s">
        <v>247</v>
      </c>
      <c r="C120" t="s">
        <v>248</v>
      </c>
      <c r="D120" t="s">
        <v>352</v>
      </c>
      <c r="E120" t="s">
        <v>187</v>
      </c>
      <c r="F120" t="s">
        <v>118</v>
      </c>
      <c r="G120">
        <v>5</v>
      </c>
      <c r="H120">
        <v>42577</v>
      </c>
      <c r="I120">
        <v>6</v>
      </c>
      <c r="J120">
        <v>1</v>
      </c>
      <c r="K120" t="s">
        <v>32</v>
      </c>
      <c r="L120" t="s">
        <v>33</v>
      </c>
      <c r="M120" t="s">
        <v>41</v>
      </c>
      <c r="N120" t="s">
        <v>54</v>
      </c>
      <c r="O120" t="s">
        <v>54</v>
      </c>
      <c r="P120">
        <v>110000</v>
      </c>
      <c r="Q120">
        <v>70799</v>
      </c>
      <c r="R120">
        <v>0.64362727272727271</v>
      </c>
      <c r="S120" t="s">
        <v>37</v>
      </c>
      <c r="T120" t="s">
        <v>44</v>
      </c>
      <c r="U120" t="s">
        <v>31</v>
      </c>
      <c r="V120" t="s">
        <v>56</v>
      </c>
      <c r="W120">
        <v>15.606249999999999</v>
      </c>
      <c r="X120">
        <v>21.045000000000002</v>
      </c>
      <c r="Y120">
        <v>10</v>
      </c>
      <c r="Z120">
        <v>15</v>
      </c>
      <c r="AA120">
        <v>9.9936562500000008</v>
      </c>
      <c r="AB120">
        <v>56.038656250000003</v>
      </c>
      <c r="AC120" t="s">
        <v>105</v>
      </c>
      <c r="AD120" s="63" t="s">
        <v>107</v>
      </c>
    </row>
    <row r="121" spans="1:30" ht="60" x14ac:dyDescent="0.25">
      <c r="A121" t="s">
        <v>198</v>
      </c>
      <c r="B121" t="s">
        <v>199</v>
      </c>
      <c r="C121" t="s">
        <v>201</v>
      </c>
      <c r="D121">
        <v>17952399</v>
      </c>
      <c r="E121" t="s">
        <v>192</v>
      </c>
      <c r="F121" t="s">
        <v>119</v>
      </c>
      <c r="G121">
        <v>8</v>
      </c>
      <c r="H121">
        <v>43588</v>
      </c>
      <c r="I121">
        <v>3</v>
      </c>
      <c r="J121">
        <v>0.375</v>
      </c>
      <c r="K121" t="s">
        <v>32</v>
      </c>
      <c r="L121" t="s">
        <v>47</v>
      </c>
      <c r="M121" t="s">
        <v>34</v>
      </c>
      <c r="N121" t="s">
        <v>42</v>
      </c>
      <c r="O121" t="s">
        <v>35</v>
      </c>
      <c r="P121">
        <v>3750000</v>
      </c>
      <c r="Q121">
        <v>1599839</v>
      </c>
      <c r="R121">
        <v>0.42662373333333331</v>
      </c>
      <c r="S121" t="s">
        <v>37</v>
      </c>
      <c r="T121" t="s">
        <v>38</v>
      </c>
      <c r="U121" t="s">
        <v>55</v>
      </c>
      <c r="V121" t="s">
        <v>56</v>
      </c>
      <c r="W121">
        <v>66.887500000000003</v>
      </c>
      <c r="X121">
        <v>15.450000000000001</v>
      </c>
      <c r="Y121">
        <v>5.5460000000000003</v>
      </c>
      <c r="Z121">
        <v>15</v>
      </c>
      <c r="AA121">
        <v>16.639875</v>
      </c>
      <c r="AB121">
        <v>52.635874999999999</v>
      </c>
      <c r="AC121" t="s">
        <v>105</v>
      </c>
      <c r="AD121" s="63" t="s">
        <v>107</v>
      </c>
    </row>
    <row r="122" spans="1:30" ht="60" x14ac:dyDescent="0.25">
      <c r="A122" t="s">
        <v>198</v>
      </c>
      <c r="B122" t="s">
        <v>208</v>
      </c>
      <c r="C122" t="s">
        <v>200</v>
      </c>
      <c r="D122">
        <v>21439516</v>
      </c>
      <c r="E122" t="s">
        <v>187</v>
      </c>
      <c r="F122" t="s">
        <v>49</v>
      </c>
      <c r="G122">
        <v>8</v>
      </c>
      <c r="H122">
        <v>40015</v>
      </c>
      <c r="I122">
        <v>13</v>
      </c>
      <c r="J122">
        <v>1</v>
      </c>
      <c r="K122" t="s">
        <v>32</v>
      </c>
      <c r="L122" t="s">
        <v>116</v>
      </c>
      <c r="M122" t="s">
        <v>34</v>
      </c>
      <c r="N122" t="s">
        <v>35</v>
      </c>
      <c r="O122" t="s">
        <v>35</v>
      </c>
      <c r="P122">
        <v>7880000</v>
      </c>
      <c r="Q122">
        <v>6381125</v>
      </c>
      <c r="R122">
        <v>0.80978743654822338</v>
      </c>
      <c r="S122" t="s">
        <v>37</v>
      </c>
      <c r="T122" t="s">
        <v>44</v>
      </c>
      <c r="U122" t="s">
        <v>55</v>
      </c>
      <c r="V122" t="s">
        <v>45</v>
      </c>
      <c r="W122">
        <v>66.887500000000003</v>
      </c>
      <c r="X122">
        <v>17.72</v>
      </c>
      <c r="Y122">
        <v>0.2</v>
      </c>
      <c r="Z122">
        <v>15</v>
      </c>
      <c r="AA122">
        <v>24.603187499999997</v>
      </c>
      <c r="AB122">
        <v>57.523187499999999</v>
      </c>
      <c r="AC122" t="s">
        <v>105</v>
      </c>
      <c r="AD122" s="63" t="s">
        <v>107</v>
      </c>
    </row>
    <row r="123" spans="1:30" ht="45" x14ac:dyDescent="0.25">
      <c r="A123" t="s">
        <v>353</v>
      </c>
      <c r="B123" t="s">
        <v>354</v>
      </c>
      <c r="C123" t="s">
        <v>355</v>
      </c>
      <c r="D123" t="s">
        <v>356</v>
      </c>
      <c r="E123" t="s">
        <v>184</v>
      </c>
      <c r="F123" t="s">
        <v>49</v>
      </c>
      <c r="G123">
        <v>8</v>
      </c>
      <c r="H123">
        <v>42555</v>
      </c>
      <c r="I123">
        <v>6</v>
      </c>
      <c r="J123">
        <v>0.75</v>
      </c>
      <c r="K123" t="s">
        <v>114</v>
      </c>
      <c r="L123" t="s">
        <v>47</v>
      </c>
      <c r="M123" t="s">
        <v>53</v>
      </c>
      <c r="N123" t="s">
        <v>42</v>
      </c>
      <c r="O123" t="s">
        <v>42</v>
      </c>
      <c r="P123">
        <v>67280000</v>
      </c>
      <c r="Q123">
        <v>23442788</v>
      </c>
      <c r="R123">
        <v>0.34843620689655175</v>
      </c>
      <c r="S123" t="s">
        <v>37</v>
      </c>
      <c r="T123" t="s">
        <v>44</v>
      </c>
      <c r="U123" t="s">
        <v>157</v>
      </c>
      <c r="V123" t="s">
        <v>45</v>
      </c>
      <c r="W123">
        <v>88.7</v>
      </c>
      <c r="X123">
        <v>17.47</v>
      </c>
      <c r="Y123">
        <v>20</v>
      </c>
      <c r="Z123">
        <v>15</v>
      </c>
      <c r="AA123">
        <v>26.293500000000002</v>
      </c>
      <c r="AB123">
        <v>78.763499999999993</v>
      </c>
      <c r="AC123" t="s">
        <v>102</v>
      </c>
      <c r="AD123" s="63" t="s">
        <v>126</v>
      </c>
    </row>
    <row r="124" spans="1:30" ht="60" x14ac:dyDescent="0.25">
      <c r="A124" t="s">
        <v>198</v>
      </c>
      <c r="B124" t="s">
        <v>199</v>
      </c>
      <c r="C124" t="s">
        <v>201</v>
      </c>
      <c r="D124">
        <v>17951081</v>
      </c>
      <c r="E124" t="s">
        <v>192</v>
      </c>
      <c r="F124" t="s">
        <v>119</v>
      </c>
      <c r="G124">
        <v>8</v>
      </c>
      <c r="H124">
        <v>42914</v>
      </c>
      <c r="I124">
        <v>5</v>
      </c>
      <c r="J124">
        <v>0.625</v>
      </c>
      <c r="K124" t="s">
        <v>32</v>
      </c>
      <c r="L124" t="s">
        <v>117</v>
      </c>
      <c r="M124" t="s">
        <v>41</v>
      </c>
      <c r="N124" t="s">
        <v>42</v>
      </c>
      <c r="O124" t="s">
        <v>42</v>
      </c>
      <c r="P124">
        <v>3750000</v>
      </c>
      <c r="Q124">
        <v>434818</v>
      </c>
      <c r="R124">
        <v>0.11595146666666667</v>
      </c>
      <c r="S124" t="s">
        <v>37</v>
      </c>
      <c r="T124" t="s">
        <v>44</v>
      </c>
      <c r="U124" t="s">
        <v>55</v>
      </c>
      <c r="V124" t="s">
        <v>56</v>
      </c>
      <c r="W124">
        <v>66.887500000000003</v>
      </c>
      <c r="X124">
        <v>15.475</v>
      </c>
      <c r="Y124">
        <v>17.300000000000004</v>
      </c>
      <c r="Z124">
        <v>4.5</v>
      </c>
      <c r="AA124">
        <v>17.1781875</v>
      </c>
      <c r="AB124">
        <v>54.453187500000006</v>
      </c>
      <c r="AC124" t="s">
        <v>105</v>
      </c>
      <c r="AD124" s="63" t="s">
        <v>107</v>
      </c>
    </row>
    <row r="125" spans="1:30" ht="60" x14ac:dyDescent="0.25">
      <c r="A125" t="s">
        <v>246</v>
      </c>
      <c r="B125" t="s">
        <v>217</v>
      </c>
      <c r="C125" t="s">
        <v>249</v>
      </c>
      <c r="D125" t="s">
        <v>357</v>
      </c>
      <c r="E125" t="s">
        <v>187</v>
      </c>
      <c r="F125" t="s">
        <v>52</v>
      </c>
      <c r="G125">
        <v>5</v>
      </c>
      <c r="H125">
        <v>41776</v>
      </c>
      <c r="I125">
        <v>8</v>
      </c>
      <c r="J125">
        <v>1</v>
      </c>
      <c r="K125" t="s">
        <v>114</v>
      </c>
      <c r="L125" t="s">
        <v>47</v>
      </c>
      <c r="M125" t="s">
        <v>34</v>
      </c>
      <c r="N125" t="s">
        <v>35</v>
      </c>
      <c r="O125" t="s">
        <v>42</v>
      </c>
      <c r="P125">
        <v>596675</v>
      </c>
      <c r="Q125">
        <v>255849</v>
      </c>
      <c r="R125">
        <v>0.42879121799974862</v>
      </c>
      <c r="S125" t="s">
        <v>37</v>
      </c>
      <c r="T125" t="s">
        <v>82</v>
      </c>
      <c r="U125" t="s">
        <v>31</v>
      </c>
      <c r="V125" t="s">
        <v>50</v>
      </c>
      <c r="W125">
        <v>15.606249999999999</v>
      </c>
      <c r="X125">
        <v>18.347000000000001</v>
      </c>
      <c r="Y125">
        <v>9.3080000000000016</v>
      </c>
      <c r="Z125">
        <v>15</v>
      </c>
      <c r="AA125">
        <v>15.414562499999999</v>
      </c>
      <c r="AB125">
        <v>58.069562500000004</v>
      </c>
      <c r="AC125" t="s">
        <v>105</v>
      </c>
      <c r="AD125" s="63" t="s">
        <v>107</v>
      </c>
    </row>
    <row r="126" spans="1:30" ht="60" x14ac:dyDescent="0.25">
      <c r="A126" t="s">
        <v>198</v>
      </c>
      <c r="B126" t="s">
        <v>204</v>
      </c>
      <c r="C126" t="s">
        <v>205</v>
      </c>
      <c r="D126" t="s">
        <v>206</v>
      </c>
      <c r="E126" t="s">
        <v>202</v>
      </c>
      <c r="F126" t="s">
        <v>118</v>
      </c>
      <c r="G126">
        <v>8</v>
      </c>
      <c r="H126">
        <v>40708</v>
      </c>
      <c r="I126">
        <v>11</v>
      </c>
      <c r="J126">
        <v>1</v>
      </c>
      <c r="K126" t="s">
        <v>114</v>
      </c>
      <c r="L126" t="s">
        <v>33</v>
      </c>
      <c r="M126" t="s">
        <v>41</v>
      </c>
      <c r="N126" t="s">
        <v>35</v>
      </c>
      <c r="O126" t="s">
        <v>42</v>
      </c>
      <c r="P126">
        <v>3987835</v>
      </c>
      <c r="Q126">
        <v>3714247</v>
      </c>
      <c r="R126">
        <v>0.93139435307629326</v>
      </c>
      <c r="S126" t="s">
        <v>37</v>
      </c>
      <c r="T126" t="s">
        <v>44</v>
      </c>
      <c r="U126" t="s">
        <v>55</v>
      </c>
      <c r="V126" t="s">
        <v>50</v>
      </c>
      <c r="W126">
        <v>66.887500000000003</v>
      </c>
      <c r="X126">
        <v>16.39</v>
      </c>
      <c r="Y126">
        <v>11.954000000000001</v>
      </c>
      <c r="Z126">
        <v>15</v>
      </c>
      <c r="AA126">
        <v>19.353187500000001</v>
      </c>
      <c r="AB126">
        <v>62.697187499999998</v>
      </c>
      <c r="AC126" t="s">
        <v>105</v>
      </c>
      <c r="AD126" s="63" t="s">
        <v>107</v>
      </c>
    </row>
    <row r="127" spans="1:30" ht="60" x14ac:dyDescent="0.25">
      <c r="A127" t="s">
        <v>198</v>
      </c>
      <c r="B127" t="s">
        <v>199</v>
      </c>
      <c r="C127" t="s">
        <v>201</v>
      </c>
      <c r="D127">
        <v>17952108</v>
      </c>
      <c r="E127" t="s">
        <v>188</v>
      </c>
      <c r="F127" t="s">
        <v>52</v>
      </c>
      <c r="G127">
        <v>8</v>
      </c>
      <c r="H127">
        <v>43712</v>
      </c>
      <c r="I127">
        <v>3</v>
      </c>
      <c r="J127">
        <v>0.375</v>
      </c>
      <c r="K127" t="s">
        <v>32</v>
      </c>
      <c r="L127" t="s">
        <v>117</v>
      </c>
      <c r="M127" t="s">
        <v>34</v>
      </c>
      <c r="N127" t="s">
        <v>54</v>
      </c>
      <c r="O127" t="s">
        <v>42</v>
      </c>
      <c r="P127">
        <v>3750000</v>
      </c>
      <c r="Q127">
        <v>1497402</v>
      </c>
      <c r="R127">
        <v>0.39930719999999997</v>
      </c>
      <c r="S127" t="s">
        <v>37</v>
      </c>
      <c r="T127" t="s">
        <v>38</v>
      </c>
      <c r="U127" t="s">
        <v>55</v>
      </c>
      <c r="V127" t="s">
        <v>56</v>
      </c>
      <c r="W127">
        <v>66.887500000000003</v>
      </c>
      <c r="X127">
        <v>12.810000000000002</v>
      </c>
      <c r="Y127">
        <v>11.954000000000001</v>
      </c>
      <c r="Z127">
        <v>15</v>
      </c>
      <c r="AA127">
        <v>16.639875</v>
      </c>
      <c r="AB127">
        <v>56.403874999999999</v>
      </c>
      <c r="AC127" t="s">
        <v>105</v>
      </c>
      <c r="AD127" s="63" t="s">
        <v>107</v>
      </c>
    </row>
    <row r="128" spans="1:30" ht="45" x14ac:dyDescent="0.25">
      <c r="A128" t="s">
        <v>198</v>
      </c>
      <c r="B128" t="s">
        <v>199</v>
      </c>
      <c r="C128" t="s">
        <v>200</v>
      </c>
      <c r="D128">
        <v>21435462</v>
      </c>
      <c r="E128" t="s">
        <v>187</v>
      </c>
      <c r="F128" t="s">
        <v>46</v>
      </c>
      <c r="G128">
        <v>8</v>
      </c>
      <c r="H128">
        <v>41678</v>
      </c>
      <c r="I128">
        <v>8</v>
      </c>
      <c r="J128">
        <v>1</v>
      </c>
      <c r="K128" t="s">
        <v>115</v>
      </c>
      <c r="L128" t="s">
        <v>47</v>
      </c>
      <c r="M128" t="s">
        <v>41</v>
      </c>
      <c r="N128" t="s">
        <v>35</v>
      </c>
      <c r="O128" t="s">
        <v>54</v>
      </c>
      <c r="P128">
        <v>7880000</v>
      </c>
      <c r="Q128">
        <v>5584027</v>
      </c>
      <c r="R128">
        <v>0.70863286802030456</v>
      </c>
      <c r="S128" t="s">
        <v>37</v>
      </c>
      <c r="T128" t="s">
        <v>44</v>
      </c>
      <c r="U128" t="s">
        <v>55</v>
      </c>
      <c r="V128" t="s">
        <v>56</v>
      </c>
      <c r="W128">
        <v>66.887500000000003</v>
      </c>
      <c r="X128">
        <v>31.875</v>
      </c>
      <c r="Y128">
        <v>7.354000000000001</v>
      </c>
      <c r="Z128">
        <v>15</v>
      </c>
      <c r="AA128">
        <v>17.1781875</v>
      </c>
      <c r="AB128">
        <v>71.407187499999992</v>
      </c>
      <c r="AC128" t="s">
        <v>102</v>
      </c>
      <c r="AD128" s="63" t="s">
        <v>126</v>
      </c>
    </row>
    <row r="129" spans="1:30" ht="60" x14ac:dyDescent="0.25">
      <c r="A129" t="s">
        <v>198</v>
      </c>
      <c r="B129" t="s">
        <v>199</v>
      </c>
      <c r="C129" t="s">
        <v>200</v>
      </c>
      <c r="D129">
        <v>21437492</v>
      </c>
      <c r="E129" t="s">
        <v>187</v>
      </c>
      <c r="F129" t="s">
        <v>52</v>
      </c>
      <c r="G129">
        <v>8</v>
      </c>
      <c r="H129">
        <v>42292</v>
      </c>
      <c r="I129">
        <v>7</v>
      </c>
      <c r="J129">
        <v>0.875</v>
      </c>
      <c r="K129" t="s">
        <v>32</v>
      </c>
      <c r="L129" t="s">
        <v>117</v>
      </c>
      <c r="M129" t="s">
        <v>53</v>
      </c>
      <c r="N129" t="s">
        <v>54</v>
      </c>
      <c r="O129" t="s">
        <v>35</v>
      </c>
      <c r="P129">
        <v>7880000</v>
      </c>
      <c r="Q129">
        <v>2128299</v>
      </c>
      <c r="R129">
        <v>0.27008870558375636</v>
      </c>
      <c r="S129" t="s">
        <v>37</v>
      </c>
      <c r="T129" t="s">
        <v>82</v>
      </c>
      <c r="U129" t="s">
        <v>55</v>
      </c>
      <c r="V129" t="s">
        <v>45</v>
      </c>
      <c r="W129">
        <v>66.887500000000003</v>
      </c>
      <c r="X129">
        <v>20.160000000000004</v>
      </c>
      <c r="Y129">
        <v>8.1920000000000019</v>
      </c>
      <c r="Z129">
        <v>9.75</v>
      </c>
      <c r="AA129">
        <v>25.579875000000001</v>
      </c>
      <c r="AB129">
        <v>63.681875000000005</v>
      </c>
      <c r="AC129" t="s">
        <v>105</v>
      </c>
      <c r="AD129" s="63" t="s">
        <v>107</v>
      </c>
    </row>
    <row r="130" spans="1:30" ht="45" x14ac:dyDescent="0.25">
      <c r="A130" t="s">
        <v>238</v>
      </c>
      <c r="B130" t="s">
        <v>237</v>
      </c>
      <c r="C130" t="s">
        <v>241</v>
      </c>
      <c r="D130" t="s">
        <v>358</v>
      </c>
      <c r="E130" t="s">
        <v>184</v>
      </c>
      <c r="F130" t="s">
        <v>46</v>
      </c>
      <c r="G130">
        <v>10</v>
      </c>
      <c r="H130">
        <v>40280</v>
      </c>
      <c r="I130">
        <v>12</v>
      </c>
      <c r="J130">
        <v>1</v>
      </c>
      <c r="K130" t="s">
        <v>32</v>
      </c>
      <c r="L130" t="s">
        <v>33</v>
      </c>
      <c r="M130" t="s">
        <v>53</v>
      </c>
      <c r="N130" t="s">
        <v>42</v>
      </c>
      <c r="O130" t="s">
        <v>42</v>
      </c>
      <c r="P130">
        <v>16924800</v>
      </c>
      <c r="Q130">
        <v>2287258</v>
      </c>
      <c r="R130">
        <v>0.13514239459255056</v>
      </c>
      <c r="S130" t="s">
        <v>37</v>
      </c>
      <c r="T130" t="s">
        <v>44</v>
      </c>
      <c r="U130" t="s">
        <v>31</v>
      </c>
      <c r="V130" t="s">
        <v>50</v>
      </c>
      <c r="W130">
        <v>94.543750000000003</v>
      </c>
      <c r="X130">
        <v>30.45</v>
      </c>
      <c r="Y130">
        <v>20</v>
      </c>
      <c r="Z130">
        <v>4.5</v>
      </c>
      <c r="AA130">
        <v>20.457093749999999</v>
      </c>
      <c r="AB130">
        <v>75.407093750000001</v>
      </c>
      <c r="AC130" t="s">
        <v>102</v>
      </c>
      <c r="AD130" s="63" t="s">
        <v>126</v>
      </c>
    </row>
    <row r="131" spans="1:30" ht="45" x14ac:dyDescent="0.25">
      <c r="A131" t="s">
        <v>198</v>
      </c>
      <c r="B131" t="s">
        <v>199</v>
      </c>
      <c r="C131" t="s">
        <v>200</v>
      </c>
      <c r="D131">
        <v>21440292</v>
      </c>
      <c r="E131" t="s">
        <v>192</v>
      </c>
      <c r="F131" t="s">
        <v>52</v>
      </c>
      <c r="G131">
        <v>8</v>
      </c>
      <c r="H131">
        <v>43114</v>
      </c>
      <c r="I131">
        <v>4</v>
      </c>
      <c r="J131">
        <v>0.5</v>
      </c>
      <c r="K131" t="s">
        <v>32</v>
      </c>
      <c r="L131" t="s">
        <v>47</v>
      </c>
      <c r="M131" t="s">
        <v>53</v>
      </c>
      <c r="N131" t="s">
        <v>54</v>
      </c>
      <c r="O131" t="s">
        <v>42</v>
      </c>
      <c r="P131">
        <v>7880000</v>
      </c>
      <c r="Q131">
        <v>3885719</v>
      </c>
      <c r="R131">
        <v>0.49311154822335024</v>
      </c>
      <c r="S131" t="s">
        <v>37</v>
      </c>
      <c r="T131" t="s">
        <v>44</v>
      </c>
      <c r="U131" t="s">
        <v>55</v>
      </c>
      <c r="V131" t="s">
        <v>56</v>
      </c>
      <c r="W131">
        <v>66.887500000000003</v>
      </c>
      <c r="X131">
        <v>19.792500000000004</v>
      </c>
      <c r="Y131">
        <v>17.300000000000004</v>
      </c>
      <c r="Z131">
        <v>15</v>
      </c>
      <c r="AA131">
        <v>17.1781875</v>
      </c>
      <c r="AB131">
        <v>69.270687500000008</v>
      </c>
      <c r="AC131" t="s">
        <v>102</v>
      </c>
      <c r="AD131" s="63" t="s">
        <v>126</v>
      </c>
    </row>
    <row r="132" spans="1:30" ht="60" x14ac:dyDescent="0.25">
      <c r="A132" t="s">
        <v>198</v>
      </c>
      <c r="B132" t="s">
        <v>199</v>
      </c>
      <c r="C132" t="s">
        <v>200</v>
      </c>
      <c r="D132">
        <v>21438972</v>
      </c>
      <c r="E132" t="s">
        <v>184</v>
      </c>
      <c r="F132" t="s">
        <v>49</v>
      </c>
      <c r="G132">
        <v>8</v>
      </c>
      <c r="H132">
        <v>41587</v>
      </c>
      <c r="I132">
        <v>9</v>
      </c>
      <c r="J132">
        <v>1</v>
      </c>
      <c r="K132" t="s">
        <v>114</v>
      </c>
      <c r="L132" t="s">
        <v>117</v>
      </c>
      <c r="M132" t="s">
        <v>53</v>
      </c>
      <c r="N132" t="s">
        <v>54</v>
      </c>
      <c r="O132" t="s">
        <v>35</v>
      </c>
      <c r="P132">
        <v>7880000</v>
      </c>
      <c r="Q132">
        <v>4125808</v>
      </c>
      <c r="R132">
        <v>0.52357969543147209</v>
      </c>
      <c r="S132" t="s">
        <v>37</v>
      </c>
      <c r="T132" t="s">
        <v>38</v>
      </c>
      <c r="U132" t="s">
        <v>55</v>
      </c>
      <c r="V132" t="s">
        <v>40</v>
      </c>
      <c r="W132">
        <v>66.887500000000003</v>
      </c>
      <c r="X132">
        <v>15.82</v>
      </c>
      <c r="Y132">
        <v>8.1920000000000019</v>
      </c>
      <c r="Z132">
        <v>15</v>
      </c>
      <c r="AA132">
        <v>20.479875</v>
      </c>
      <c r="AB132">
        <v>59.491875</v>
      </c>
      <c r="AC132" t="s">
        <v>105</v>
      </c>
      <c r="AD132" s="63" t="s">
        <v>107</v>
      </c>
    </row>
    <row r="133" spans="1:30" ht="45" x14ac:dyDescent="0.25">
      <c r="A133" t="s">
        <v>239</v>
      </c>
      <c r="B133" t="s">
        <v>237</v>
      </c>
      <c r="C133" t="s">
        <v>241</v>
      </c>
      <c r="D133" t="s">
        <v>359</v>
      </c>
      <c r="E133" t="s">
        <v>192</v>
      </c>
      <c r="F133" t="s">
        <v>119</v>
      </c>
      <c r="G133">
        <v>10</v>
      </c>
      <c r="H133">
        <v>44170</v>
      </c>
      <c r="I133">
        <v>2</v>
      </c>
      <c r="J133">
        <v>0.2</v>
      </c>
      <c r="K133" t="s">
        <v>115</v>
      </c>
      <c r="L133" t="s">
        <v>47</v>
      </c>
      <c r="M133" t="s">
        <v>34</v>
      </c>
      <c r="N133" t="s">
        <v>35</v>
      </c>
      <c r="O133" t="s">
        <v>42</v>
      </c>
      <c r="P133">
        <v>16924800</v>
      </c>
      <c r="Q133">
        <v>8794941</v>
      </c>
      <c r="R133">
        <v>0.51964814946114579</v>
      </c>
      <c r="S133" t="s">
        <v>37</v>
      </c>
      <c r="T133" t="s">
        <v>82</v>
      </c>
      <c r="U133" t="s">
        <v>31</v>
      </c>
      <c r="V133" t="s">
        <v>45</v>
      </c>
      <c r="W133">
        <v>94.543750000000003</v>
      </c>
      <c r="X133">
        <v>18.592000000000002</v>
      </c>
      <c r="Y133">
        <v>9.3080000000000016</v>
      </c>
      <c r="Z133">
        <v>15</v>
      </c>
      <c r="AA133">
        <v>26.718937500000003</v>
      </c>
      <c r="AB133">
        <v>69.618937500000015</v>
      </c>
      <c r="AC133" t="s">
        <v>102</v>
      </c>
      <c r="AD133" s="63" t="s">
        <v>126</v>
      </c>
    </row>
    <row r="134" spans="1:30" ht="45" x14ac:dyDescent="0.25">
      <c r="A134" t="s">
        <v>337</v>
      </c>
      <c r="B134" t="s">
        <v>338</v>
      </c>
      <c r="C134" t="s">
        <v>339</v>
      </c>
      <c r="D134" t="s">
        <v>360</v>
      </c>
      <c r="E134" t="s">
        <v>184</v>
      </c>
      <c r="F134" t="s">
        <v>46</v>
      </c>
      <c r="G134">
        <v>8</v>
      </c>
      <c r="H134">
        <v>42626</v>
      </c>
      <c r="I134">
        <v>6</v>
      </c>
      <c r="J134">
        <v>0.75</v>
      </c>
      <c r="K134" t="s">
        <v>32</v>
      </c>
      <c r="L134" t="s">
        <v>47</v>
      </c>
      <c r="M134" t="s">
        <v>41</v>
      </c>
      <c r="N134" t="s">
        <v>42</v>
      </c>
      <c r="O134" t="s">
        <v>42</v>
      </c>
      <c r="P134">
        <v>20825000</v>
      </c>
      <c r="Q134">
        <v>7909586</v>
      </c>
      <c r="R134">
        <v>0.37981205282112845</v>
      </c>
      <c r="S134" t="s">
        <v>37</v>
      </c>
      <c r="T134" t="s">
        <v>44</v>
      </c>
      <c r="U134" t="s">
        <v>157</v>
      </c>
      <c r="V134" t="s">
        <v>50</v>
      </c>
      <c r="W134">
        <v>57.643749999999997</v>
      </c>
      <c r="X134">
        <v>25.450000000000003</v>
      </c>
      <c r="Y134">
        <v>17.300000000000004</v>
      </c>
      <c r="Z134">
        <v>15</v>
      </c>
      <c r="AA134">
        <v>17.78259375</v>
      </c>
      <c r="AB134">
        <v>75.532593750000004</v>
      </c>
      <c r="AC134" t="s">
        <v>102</v>
      </c>
      <c r="AD134" s="63" t="s">
        <v>126</v>
      </c>
    </row>
    <row r="135" spans="1:30" ht="60" x14ac:dyDescent="0.25">
      <c r="A135" t="s">
        <v>198</v>
      </c>
      <c r="B135" t="s">
        <v>204</v>
      </c>
      <c r="C135" t="s">
        <v>205</v>
      </c>
      <c r="D135" t="s">
        <v>361</v>
      </c>
      <c r="E135" t="s">
        <v>202</v>
      </c>
      <c r="F135" t="s">
        <v>46</v>
      </c>
      <c r="G135">
        <v>8</v>
      </c>
      <c r="H135">
        <v>40134</v>
      </c>
      <c r="I135">
        <v>13</v>
      </c>
      <c r="J135">
        <v>1</v>
      </c>
      <c r="K135" t="s">
        <v>114</v>
      </c>
      <c r="L135" t="s">
        <v>116</v>
      </c>
      <c r="M135" t="s">
        <v>34</v>
      </c>
      <c r="N135" t="s">
        <v>42</v>
      </c>
      <c r="O135" t="s">
        <v>54</v>
      </c>
      <c r="P135">
        <v>3987835</v>
      </c>
      <c r="Q135">
        <v>1264012</v>
      </c>
      <c r="R135">
        <v>0.31696697581519795</v>
      </c>
      <c r="S135" t="s">
        <v>37</v>
      </c>
      <c r="T135" t="s">
        <v>38</v>
      </c>
      <c r="U135" t="s">
        <v>55</v>
      </c>
      <c r="V135" t="s">
        <v>56</v>
      </c>
      <c r="W135">
        <v>66.887500000000003</v>
      </c>
      <c r="X135">
        <v>16.39</v>
      </c>
      <c r="Y135">
        <v>10.054000000000002</v>
      </c>
      <c r="Z135">
        <v>15</v>
      </c>
      <c r="AA135">
        <v>16.639875</v>
      </c>
      <c r="AB135">
        <v>58.083875000000006</v>
      </c>
      <c r="AC135" t="s">
        <v>105</v>
      </c>
      <c r="AD135" s="63" t="s">
        <v>107</v>
      </c>
    </row>
    <row r="136" spans="1:30" ht="60" x14ac:dyDescent="0.25">
      <c r="A136" t="s">
        <v>239</v>
      </c>
      <c r="B136" t="s">
        <v>212</v>
      </c>
      <c r="C136" t="s">
        <v>240</v>
      </c>
      <c r="D136" t="s">
        <v>362</v>
      </c>
      <c r="E136" t="s">
        <v>197</v>
      </c>
      <c r="F136" t="s">
        <v>52</v>
      </c>
      <c r="G136">
        <v>10</v>
      </c>
      <c r="H136">
        <v>42808</v>
      </c>
      <c r="I136">
        <v>5</v>
      </c>
      <c r="J136">
        <v>0.5</v>
      </c>
      <c r="K136" t="s">
        <v>32</v>
      </c>
      <c r="L136" t="s">
        <v>117</v>
      </c>
      <c r="M136" t="s">
        <v>41</v>
      </c>
      <c r="N136" t="s">
        <v>54</v>
      </c>
      <c r="O136" t="s">
        <v>54</v>
      </c>
      <c r="P136">
        <v>9641456</v>
      </c>
      <c r="Q136">
        <v>3380914</v>
      </c>
      <c r="R136">
        <v>0.3506642565189324</v>
      </c>
      <c r="S136" t="s">
        <v>37</v>
      </c>
      <c r="T136" t="s">
        <v>38</v>
      </c>
      <c r="U136" t="s">
        <v>31</v>
      </c>
      <c r="V136" t="s">
        <v>40</v>
      </c>
      <c r="W136">
        <v>94.543750000000003</v>
      </c>
      <c r="X136">
        <v>15.260000000000002</v>
      </c>
      <c r="Y136">
        <v>10</v>
      </c>
      <c r="Z136">
        <v>15</v>
      </c>
      <c r="AA136">
        <v>21.618937500000001</v>
      </c>
      <c r="AB136">
        <v>61.878937500000006</v>
      </c>
      <c r="AC136" t="s">
        <v>105</v>
      </c>
      <c r="AD136" s="63" t="s">
        <v>107</v>
      </c>
    </row>
    <row r="137" spans="1:30" ht="60" x14ac:dyDescent="0.25">
      <c r="A137" t="s">
        <v>305</v>
      </c>
      <c r="B137" t="s">
        <v>306</v>
      </c>
      <c r="C137" t="s">
        <v>307</v>
      </c>
      <c r="D137" t="s">
        <v>363</v>
      </c>
      <c r="E137" t="s">
        <v>195</v>
      </c>
      <c r="F137" t="s">
        <v>119</v>
      </c>
      <c r="G137">
        <v>10</v>
      </c>
      <c r="H137">
        <v>42691</v>
      </c>
      <c r="I137">
        <v>6</v>
      </c>
      <c r="J137">
        <v>0.6</v>
      </c>
      <c r="K137" t="s">
        <v>115</v>
      </c>
      <c r="L137" t="s">
        <v>116</v>
      </c>
      <c r="M137" t="s">
        <v>53</v>
      </c>
      <c r="N137" t="s">
        <v>35</v>
      </c>
      <c r="O137" t="s">
        <v>42</v>
      </c>
      <c r="P137">
        <v>4002000</v>
      </c>
      <c r="Q137">
        <v>2890138</v>
      </c>
      <c r="R137">
        <v>0.72217341329335327</v>
      </c>
      <c r="S137" t="s">
        <v>30</v>
      </c>
      <c r="T137" t="s">
        <v>38</v>
      </c>
      <c r="U137" t="s">
        <v>51</v>
      </c>
      <c r="V137" t="s">
        <v>45</v>
      </c>
      <c r="W137">
        <v>63.137500000000003</v>
      </c>
      <c r="X137">
        <v>15.795</v>
      </c>
      <c r="Y137">
        <v>14.654000000000002</v>
      </c>
      <c r="Z137">
        <v>15</v>
      </c>
      <c r="AA137">
        <v>18.912375000000001</v>
      </c>
      <c r="AB137">
        <v>64.361374999999995</v>
      </c>
      <c r="AC137" t="s">
        <v>105</v>
      </c>
      <c r="AD137" s="63" t="s">
        <v>107</v>
      </c>
    </row>
    <row r="138" spans="1:30" ht="45" x14ac:dyDescent="0.25">
      <c r="A138" t="s">
        <v>198</v>
      </c>
      <c r="B138" t="s">
        <v>199</v>
      </c>
      <c r="C138" t="s">
        <v>201</v>
      </c>
      <c r="D138">
        <v>21397279</v>
      </c>
      <c r="E138" t="s">
        <v>188</v>
      </c>
      <c r="F138" t="s">
        <v>52</v>
      </c>
      <c r="G138">
        <v>8</v>
      </c>
      <c r="H138">
        <v>40006</v>
      </c>
      <c r="I138">
        <v>13</v>
      </c>
      <c r="J138">
        <v>1</v>
      </c>
      <c r="K138" t="s">
        <v>115</v>
      </c>
      <c r="L138" t="s">
        <v>47</v>
      </c>
      <c r="M138" t="s">
        <v>53</v>
      </c>
      <c r="N138" t="s">
        <v>35</v>
      </c>
      <c r="O138" t="s">
        <v>54</v>
      </c>
      <c r="P138">
        <v>3750000</v>
      </c>
      <c r="Q138">
        <v>810380</v>
      </c>
      <c r="R138">
        <v>0.21610133333333334</v>
      </c>
      <c r="S138" t="s">
        <v>37</v>
      </c>
      <c r="T138" t="s">
        <v>38</v>
      </c>
      <c r="U138" t="s">
        <v>55</v>
      </c>
      <c r="V138" t="s">
        <v>56</v>
      </c>
      <c r="W138">
        <v>66.887500000000003</v>
      </c>
      <c r="X138">
        <v>31.1675</v>
      </c>
      <c r="Y138">
        <v>10.054000000000002</v>
      </c>
      <c r="Z138">
        <v>9.75</v>
      </c>
      <c r="AA138">
        <v>16.639875</v>
      </c>
      <c r="AB138">
        <v>67.61137500000001</v>
      </c>
      <c r="AC138" t="s">
        <v>102</v>
      </c>
      <c r="AD138" s="63" t="s">
        <v>126</v>
      </c>
    </row>
    <row r="139" spans="1:30" ht="60" x14ac:dyDescent="0.25">
      <c r="A139" t="s">
        <v>198</v>
      </c>
      <c r="B139" t="s">
        <v>199</v>
      </c>
      <c r="C139" t="s">
        <v>201</v>
      </c>
      <c r="D139">
        <v>17953674</v>
      </c>
      <c r="E139" t="s">
        <v>187</v>
      </c>
      <c r="F139" t="s">
        <v>119</v>
      </c>
      <c r="G139">
        <v>8</v>
      </c>
      <c r="H139">
        <v>44304</v>
      </c>
      <c r="I139">
        <v>1</v>
      </c>
      <c r="J139">
        <v>0.125</v>
      </c>
      <c r="K139" t="s">
        <v>32</v>
      </c>
      <c r="L139" t="s">
        <v>33</v>
      </c>
      <c r="M139" t="s">
        <v>53</v>
      </c>
      <c r="N139" t="s">
        <v>54</v>
      </c>
      <c r="O139" t="s">
        <v>35</v>
      </c>
      <c r="P139">
        <v>3750000</v>
      </c>
      <c r="Q139">
        <v>1147591</v>
      </c>
      <c r="R139">
        <v>0.30602426666666666</v>
      </c>
      <c r="S139" t="s">
        <v>37</v>
      </c>
      <c r="T139" t="s">
        <v>82</v>
      </c>
      <c r="U139" t="s">
        <v>55</v>
      </c>
      <c r="V139" t="s">
        <v>56</v>
      </c>
      <c r="W139">
        <v>66.887500000000003</v>
      </c>
      <c r="X139">
        <v>17.167000000000002</v>
      </c>
      <c r="Y139">
        <v>8.1920000000000019</v>
      </c>
      <c r="Z139">
        <v>15</v>
      </c>
      <c r="AA139">
        <v>19.639875</v>
      </c>
      <c r="AB139">
        <v>59.998874999999998</v>
      </c>
      <c r="AC139" t="s">
        <v>105</v>
      </c>
      <c r="AD139" s="63" t="s">
        <v>107</v>
      </c>
    </row>
    <row r="140" spans="1:30" ht="45" x14ac:dyDescent="0.25">
      <c r="A140" t="s">
        <v>198</v>
      </c>
      <c r="B140" t="s">
        <v>204</v>
      </c>
      <c r="C140" t="s">
        <v>205</v>
      </c>
      <c r="D140" t="s">
        <v>274</v>
      </c>
      <c r="E140" t="s">
        <v>202</v>
      </c>
      <c r="F140" t="s">
        <v>46</v>
      </c>
      <c r="G140">
        <v>8</v>
      </c>
      <c r="H140">
        <v>41760</v>
      </c>
      <c r="I140">
        <v>8</v>
      </c>
      <c r="J140">
        <v>1</v>
      </c>
      <c r="K140" t="s">
        <v>114</v>
      </c>
      <c r="L140" t="s">
        <v>33</v>
      </c>
      <c r="M140" t="s">
        <v>41</v>
      </c>
      <c r="N140" t="s">
        <v>54</v>
      </c>
      <c r="O140" t="s">
        <v>54</v>
      </c>
      <c r="P140">
        <v>3987835</v>
      </c>
      <c r="Q140">
        <v>3401574</v>
      </c>
      <c r="R140">
        <v>0.85298764868656807</v>
      </c>
      <c r="S140" t="s">
        <v>37</v>
      </c>
      <c r="T140" t="s">
        <v>38</v>
      </c>
      <c r="U140" t="s">
        <v>55</v>
      </c>
      <c r="V140" t="s">
        <v>56</v>
      </c>
      <c r="W140">
        <v>66.887500000000003</v>
      </c>
      <c r="X140">
        <v>25.794999999999998</v>
      </c>
      <c r="Y140">
        <v>10</v>
      </c>
      <c r="Z140">
        <v>15</v>
      </c>
      <c r="AA140">
        <v>16.639875</v>
      </c>
      <c r="AB140">
        <v>67.434875000000005</v>
      </c>
      <c r="AC140" t="s">
        <v>102</v>
      </c>
      <c r="AD140" s="63" t="s">
        <v>126</v>
      </c>
    </row>
    <row r="141" spans="1:30" ht="60" x14ac:dyDescent="0.25">
      <c r="A141" t="s">
        <v>246</v>
      </c>
      <c r="B141" t="s">
        <v>215</v>
      </c>
      <c r="C141" t="s">
        <v>249</v>
      </c>
      <c r="D141" t="s">
        <v>364</v>
      </c>
      <c r="E141" t="s">
        <v>187</v>
      </c>
      <c r="F141" t="s">
        <v>119</v>
      </c>
      <c r="G141">
        <v>5</v>
      </c>
      <c r="H141">
        <v>44439</v>
      </c>
      <c r="I141">
        <v>1</v>
      </c>
      <c r="J141">
        <v>0.2</v>
      </c>
      <c r="K141" t="s">
        <v>114</v>
      </c>
      <c r="L141" t="s">
        <v>33</v>
      </c>
      <c r="M141" t="s">
        <v>41</v>
      </c>
      <c r="N141" t="s">
        <v>35</v>
      </c>
      <c r="O141" t="s">
        <v>42</v>
      </c>
      <c r="P141">
        <v>737800</v>
      </c>
      <c r="Q141">
        <v>89506</v>
      </c>
      <c r="R141">
        <v>0.12131471943616157</v>
      </c>
      <c r="S141" t="s">
        <v>37</v>
      </c>
      <c r="T141" t="s">
        <v>82</v>
      </c>
      <c r="U141" t="s">
        <v>31</v>
      </c>
      <c r="V141" t="s">
        <v>50</v>
      </c>
      <c r="W141">
        <v>15.606249999999999</v>
      </c>
      <c r="X141">
        <v>12.512</v>
      </c>
      <c r="Y141">
        <v>11.954000000000001</v>
      </c>
      <c r="Z141">
        <v>4.5</v>
      </c>
      <c r="AA141">
        <v>15.414562499999999</v>
      </c>
      <c r="AB141">
        <v>44.380562499999996</v>
      </c>
      <c r="AC141" t="s">
        <v>105</v>
      </c>
      <c r="AD141" s="63" t="s">
        <v>107</v>
      </c>
    </row>
    <row r="142" spans="1:30" ht="45" x14ac:dyDescent="0.25">
      <c r="A142" t="s">
        <v>198</v>
      </c>
      <c r="B142" t="s">
        <v>199</v>
      </c>
      <c r="C142" t="s">
        <v>200</v>
      </c>
      <c r="D142">
        <v>21438423</v>
      </c>
      <c r="E142" t="s">
        <v>197</v>
      </c>
      <c r="F142" t="s">
        <v>46</v>
      </c>
      <c r="G142">
        <v>8</v>
      </c>
      <c r="H142">
        <v>41084</v>
      </c>
      <c r="I142">
        <v>10</v>
      </c>
      <c r="J142">
        <v>1</v>
      </c>
      <c r="K142" t="s">
        <v>114</v>
      </c>
      <c r="L142" t="s">
        <v>117</v>
      </c>
      <c r="M142" t="s">
        <v>34</v>
      </c>
      <c r="N142" t="s">
        <v>35</v>
      </c>
      <c r="O142" t="s">
        <v>42</v>
      </c>
      <c r="P142">
        <v>7880000</v>
      </c>
      <c r="Q142">
        <v>4953554</v>
      </c>
      <c r="R142">
        <v>0.62862360406091367</v>
      </c>
      <c r="S142" t="s">
        <v>37</v>
      </c>
      <c r="T142" t="s">
        <v>38</v>
      </c>
      <c r="U142" t="s">
        <v>55</v>
      </c>
      <c r="V142" t="s">
        <v>45</v>
      </c>
      <c r="W142">
        <v>66.887500000000003</v>
      </c>
      <c r="X142">
        <v>19.145</v>
      </c>
      <c r="Y142">
        <v>9.3080000000000016</v>
      </c>
      <c r="Z142">
        <v>15</v>
      </c>
      <c r="AA142">
        <v>22.579875000000001</v>
      </c>
      <c r="AB142">
        <v>66.032875000000004</v>
      </c>
      <c r="AC142" t="s">
        <v>102</v>
      </c>
      <c r="AD142" s="63" t="s">
        <v>126</v>
      </c>
    </row>
    <row r="143" spans="1:30" ht="45" x14ac:dyDescent="0.25">
      <c r="A143" t="s">
        <v>198</v>
      </c>
      <c r="B143" t="s">
        <v>199</v>
      </c>
      <c r="C143" t="s">
        <v>200</v>
      </c>
      <c r="D143">
        <v>21438291</v>
      </c>
      <c r="E143" t="s">
        <v>187</v>
      </c>
      <c r="F143" t="s">
        <v>118</v>
      </c>
      <c r="G143">
        <v>8</v>
      </c>
      <c r="H143">
        <v>43470</v>
      </c>
      <c r="I143">
        <v>3</v>
      </c>
      <c r="J143">
        <v>0.375</v>
      </c>
      <c r="K143" t="s">
        <v>115</v>
      </c>
      <c r="L143" t="s">
        <v>116</v>
      </c>
      <c r="M143" t="s">
        <v>53</v>
      </c>
      <c r="N143" t="s">
        <v>42</v>
      </c>
      <c r="O143" t="s">
        <v>42</v>
      </c>
      <c r="P143">
        <v>7880000</v>
      </c>
      <c r="Q143">
        <v>5964783</v>
      </c>
      <c r="R143">
        <v>0.75695215736040611</v>
      </c>
      <c r="S143" t="s">
        <v>37</v>
      </c>
      <c r="T143" t="s">
        <v>82</v>
      </c>
      <c r="U143" t="s">
        <v>55</v>
      </c>
      <c r="V143" t="s">
        <v>40</v>
      </c>
      <c r="W143">
        <v>66.887500000000003</v>
      </c>
      <c r="X143">
        <v>11.365000000000002</v>
      </c>
      <c r="Y143">
        <v>20</v>
      </c>
      <c r="Z143">
        <v>15</v>
      </c>
      <c r="AA143">
        <v>23.479875</v>
      </c>
      <c r="AB143">
        <v>69.844875000000002</v>
      </c>
      <c r="AC143" t="s">
        <v>102</v>
      </c>
      <c r="AD143" s="63" t="s">
        <v>126</v>
      </c>
    </row>
    <row r="144" spans="1:30" ht="60" x14ac:dyDescent="0.25">
      <c r="A144" t="s">
        <v>198</v>
      </c>
      <c r="B144" t="s">
        <v>199</v>
      </c>
      <c r="C144" t="s">
        <v>200</v>
      </c>
      <c r="D144">
        <v>21436310</v>
      </c>
      <c r="E144" t="s">
        <v>188</v>
      </c>
      <c r="F144" t="s">
        <v>52</v>
      </c>
      <c r="G144">
        <v>8</v>
      </c>
      <c r="H144">
        <v>43518</v>
      </c>
      <c r="I144">
        <v>3</v>
      </c>
      <c r="J144">
        <v>0.375</v>
      </c>
      <c r="K144" t="s">
        <v>32</v>
      </c>
      <c r="L144" t="s">
        <v>117</v>
      </c>
      <c r="M144" t="s">
        <v>34</v>
      </c>
      <c r="N144" t="s">
        <v>54</v>
      </c>
      <c r="O144" t="s">
        <v>42</v>
      </c>
      <c r="P144">
        <v>7880000</v>
      </c>
      <c r="Q144">
        <v>7445001</v>
      </c>
      <c r="R144">
        <v>0.9447970812182741</v>
      </c>
      <c r="S144" t="s">
        <v>37</v>
      </c>
      <c r="T144" t="s">
        <v>44</v>
      </c>
      <c r="U144" t="s">
        <v>55</v>
      </c>
      <c r="V144" t="s">
        <v>50</v>
      </c>
      <c r="W144">
        <v>66.887500000000003</v>
      </c>
      <c r="X144">
        <v>12.810000000000002</v>
      </c>
      <c r="Y144">
        <v>11.954000000000001</v>
      </c>
      <c r="Z144">
        <v>15</v>
      </c>
      <c r="AA144">
        <v>19.353187500000001</v>
      </c>
      <c r="AB144">
        <v>59.1171875</v>
      </c>
      <c r="AC144" t="s">
        <v>105</v>
      </c>
      <c r="AD144" s="63" t="s">
        <v>107</v>
      </c>
    </row>
    <row r="145" spans="1:30" ht="60" x14ac:dyDescent="0.25">
      <c r="A145" t="s">
        <v>198</v>
      </c>
      <c r="B145" t="s">
        <v>204</v>
      </c>
      <c r="C145" t="s">
        <v>205</v>
      </c>
      <c r="D145" t="s">
        <v>365</v>
      </c>
      <c r="E145" t="s">
        <v>202</v>
      </c>
      <c r="F145" t="s">
        <v>49</v>
      </c>
      <c r="G145">
        <v>8</v>
      </c>
      <c r="H145">
        <v>43651</v>
      </c>
      <c r="I145">
        <v>3</v>
      </c>
      <c r="J145">
        <v>0.375</v>
      </c>
      <c r="K145" t="s">
        <v>114</v>
      </c>
      <c r="L145" t="s">
        <v>116</v>
      </c>
      <c r="M145" t="s">
        <v>53</v>
      </c>
      <c r="N145" t="s">
        <v>54</v>
      </c>
      <c r="O145" t="s">
        <v>42</v>
      </c>
      <c r="P145">
        <v>3987835</v>
      </c>
      <c r="Q145">
        <v>2088661</v>
      </c>
      <c r="R145">
        <v>0.52375812941107147</v>
      </c>
      <c r="S145" t="s">
        <v>37</v>
      </c>
      <c r="T145" t="s">
        <v>38</v>
      </c>
      <c r="U145" t="s">
        <v>55</v>
      </c>
      <c r="V145" t="s">
        <v>56</v>
      </c>
      <c r="W145">
        <v>66.887500000000003</v>
      </c>
      <c r="X145">
        <v>8.0400000000000009</v>
      </c>
      <c r="Y145">
        <v>17.300000000000004</v>
      </c>
      <c r="Z145">
        <v>15</v>
      </c>
      <c r="AA145">
        <v>16.639875</v>
      </c>
      <c r="AB145">
        <v>56.979875000000007</v>
      </c>
      <c r="AC145" t="s">
        <v>105</v>
      </c>
      <c r="AD145" s="63" t="s">
        <v>107</v>
      </c>
    </row>
    <row r="146" spans="1:30" ht="45" x14ac:dyDescent="0.25">
      <c r="A146" t="s">
        <v>198</v>
      </c>
      <c r="B146" t="s">
        <v>199</v>
      </c>
      <c r="C146" t="s">
        <v>201</v>
      </c>
      <c r="D146">
        <v>17952349</v>
      </c>
      <c r="E146" t="s">
        <v>192</v>
      </c>
      <c r="F146" t="s">
        <v>118</v>
      </c>
      <c r="G146">
        <v>8</v>
      </c>
      <c r="H146">
        <v>40455</v>
      </c>
      <c r="I146">
        <v>12</v>
      </c>
      <c r="J146">
        <v>1</v>
      </c>
      <c r="K146" t="s">
        <v>115</v>
      </c>
      <c r="L146" t="s">
        <v>33</v>
      </c>
      <c r="M146" t="s">
        <v>41</v>
      </c>
      <c r="N146" t="s">
        <v>54</v>
      </c>
      <c r="O146" t="s">
        <v>54</v>
      </c>
      <c r="P146">
        <v>3750000</v>
      </c>
      <c r="Q146">
        <v>3276736</v>
      </c>
      <c r="R146">
        <v>0.87379626666666665</v>
      </c>
      <c r="S146" t="s">
        <v>37</v>
      </c>
      <c r="T146" t="s">
        <v>44</v>
      </c>
      <c r="U146" t="s">
        <v>55</v>
      </c>
      <c r="V146" t="s">
        <v>40</v>
      </c>
      <c r="W146">
        <v>66.887500000000003</v>
      </c>
      <c r="X146">
        <v>25.794999999999998</v>
      </c>
      <c r="Y146">
        <v>10</v>
      </c>
      <c r="Z146">
        <v>15</v>
      </c>
      <c r="AA146">
        <v>21.978187500000001</v>
      </c>
      <c r="AB146">
        <v>72.773187500000006</v>
      </c>
      <c r="AC146" t="s">
        <v>102</v>
      </c>
      <c r="AD146" s="63" t="s">
        <v>126</v>
      </c>
    </row>
    <row r="147" spans="1:30" ht="60" x14ac:dyDescent="0.25">
      <c r="A147" t="s">
        <v>286</v>
      </c>
      <c r="B147" t="s">
        <v>287</v>
      </c>
      <c r="C147" t="s">
        <v>288</v>
      </c>
      <c r="D147">
        <v>200334</v>
      </c>
      <c r="E147" t="s">
        <v>196</v>
      </c>
      <c r="F147" t="s">
        <v>118</v>
      </c>
      <c r="G147">
        <v>8</v>
      </c>
      <c r="H147">
        <v>39829</v>
      </c>
      <c r="I147">
        <v>13</v>
      </c>
      <c r="J147">
        <v>1</v>
      </c>
      <c r="K147" t="s">
        <v>115</v>
      </c>
      <c r="L147" t="s">
        <v>117</v>
      </c>
      <c r="M147" t="s">
        <v>41</v>
      </c>
      <c r="N147" t="s">
        <v>35</v>
      </c>
      <c r="O147" t="s">
        <v>42</v>
      </c>
      <c r="P147">
        <v>99799510</v>
      </c>
      <c r="Q147">
        <v>84350179</v>
      </c>
      <c r="R147">
        <v>0.84519632411020851</v>
      </c>
      <c r="S147" t="s">
        <v>30</v>
      </c>
      <c r="T147" t="s">
        <v>44</v>
      </c>
      <c r="U147" t="s">
        <v>51</v>
      </c>
      <c r="V147" t="s">
        <v>50</v>
      </c>
      <c r="W147">
        <v>15.606249999999999</v>
      </c>
      <c r="X147">
        <v>19.145</v>
      </c>
      <c r="Y147">
        <v>11.954000000000001</v>
      </c>
      <c r="Z147">
        <v>15</v>
      </c>
      <c r="AA147">
        <v>9.5286562499999992</v>
      </c>
      <c r="AB147">
        <v>55.627656250000001</v>
      </c>
      <c r="AC147" t="s">
        <v>105</v>
      </c>
      <c r="AD147" s="63" t="s">
        <v>107</v>
      </c>
    </row>
    <row r="148" spans="1:30" ht="45" x14ac:dyDescent="0.25">
      <c r="A148" t="s">
        <v>198</v>
      </c>
      <c r="B148" t="s">
        <v>199</v>
      </c>
      <c r="C148" t="s">
        <v>201</v>
      </c>
      <c r="D148">
        <v>18460645</v>
      </c>
      <c r="E148" t="s">
        <v>202</v>
      </c>
      <c r="F148" t="s">
        <v>119</v>
      </c>
      <c r="G148">
        <v>8</v>
      </c>
      <c r="H148">
        <v>41091</v>
      </c>
      <c r="I148">
        <v>10</v>
      </c>
      <c r="J148">
        <v>1</v>
      </c>
      <c r="K148" t="s">
        <v>115</v>
      </c>
      <c r="L148" t="s">
        <v>117</v>
      </c>
      <c r="M148" t="s">
        <v>53</v>
      </c>
      <c r="N148" t="s">
        <v>42</v>
      </c>
      <c r="O148" t="s">
        <v>54</v>
      </c>
      <c r="P148">
        <v>3750000</v>
      </c>
      <c r="Q148">
        <v>3480613</v>
      </c>
      <c r="R148">
        <v>0.92816346666666671</v>
      </c>
      <c r="S148" t="s">
        <v>37</v>
      </c>
      <c r="T148" t="s">
        <v>82</v>
      </c>
      <c r="U148" t="s">
        <v>55</v>
      </c>
      <c r="V148" t="s">
        <v>56</v>
      </c>
      <c r="W148">
        <v>66.887500000000003</v>
      </c>
      <c r="X148">
        <v>21.9</v>
      </c>
      <c r="Y148">
        <v>15.400000000000002</v>
      </c>
      <c r="Z148">
        <v>15</v>
      </c>
      <c r="AA148">
        <v>19.639875</v>
      </c>
      <c r="AB148">
        <v>71.939875000000001</v>
      </c>
      <c r="AC148" t="s">
        <v>102</v>
      </c>
      <c r="AD148" s="63" t="s">
        <v>126</v>
      </c>
    </row>
    <row r="149" spans="1:30" ht="45" x14ac:dyDescent="0.25">
      <c r="A149" t="s">
        <v>198</v>
      </c>
      <c r="B149" t="s">
        <v>199</v>
      </c>
      <c r="C149" t="s">
        <v>201</v>
      </c>
      <c r="D149">
        <v>18462526</v>
      </c>
      <c r="E149" t="s">
        <v>188</v>
      </c>
      <c r="F149" t="s">
        <v>49</v>
      </c>
      <c r="G149">
        <v>8</v>
      </c>
      <c r="H149">
        <v>42728</v>
      </c>
      <c r="I149">
        <v>6</v>
      </c>
      <c r="J149">
        <v>0.75</v>
      </c>
      <c r="K149" t="s">
        <v>32</v>
      </c>
      <c r="L149" t="s">
        <v>47</v>
      </c>
      <c r="M149" t="s">
        <v>53</v>
      </c>
      <c r="N149" t="s">
        <v>54</v>
      </c>
      <c r="O149" t="s">
        <v>42</v>
      </c>
      <c r="P149">
        <v>3750000</v>
      </c>
      <c r="Q149">
        <v>1781892</v>
      </c>
      <c r="R149">
        <v>0.47517120000000002</v>
      </c>
      <c r="S149" t="s">
        <v>37</v>
      </c>
      <c r="T149" t="s">
        <v>38</v>
      </c>
      <c r="U149" t="s">
        <v>55</v>
      </c>
      <c r="V149" t="s">
        <v>40</v>
      </c>
      <c r="W149">
        <v>66.887500000000003</v>
      </c>
      <c r="X149">
        <v>22.125</v>
      </c>
      <c r="Y149">
        <v>17.300000000000004</v>
      </c>
      <c r="Z149">
        <v>15</v>
      </c>
      <c r="AA149">
        <v>20.479875</v>
      </c>
      <c r="AB149">
        <v>74.904875000000004</v>
      </c>
      <c r="AC149" t="s">
        <v>102</v>
      </c>
      <c r="AD149" s="63" t="s">
        <v>126</v>
      </c>
    </row>
    <row r="150" spans="1:30" ht="60" x14ac:dyDescent="0.25">
      <c r="A150" t="s">
        <v>198</v>
      </c>
      <c r="B150" t="s">
        <v>199</v>
      </c>
      <c r="C150" t="s">
        <v>200</v>
      </c>
      <c r="D150">
        <v>21436254</v>
      </c>
      <c r="E150" t="s">
        <v>187</v>
      </c>
      <c r="F150" t="s">
        <v>46</v>
      </c>
      <c r="G150">
        <v>8</v>
      </c>
      <c r="H150">
        <v>43480</v>
      </c>
      <c r="I150">
        <v>3</v>
      </c>
      <c r="J150">
        <v>0.375</v>
      </c>
      <c r="K150" t="s">
        <v>114</v>
      </c>
      <c r="L150" t="s">
        <v>117</v>
      </c>
      <c r="M150" t="s">
        <v>34</v>
      </c>
      <c r="N150" t="s">
        <v>42</v>
      </c>
      <c r="O150" t="s">
        <v>54</v>
      </c>
      <c r="P150">
        <v>7880000</v>
      </c>
      <c r="Q150">
        <v>1723509</v>
      </c>
      <c r="R150">
        <v>0.21871941624365482</v>
      </c>
      <c r="S150" t="s">
        <v>37</v>
      </c>
      <c r="T150" t="s">
        <v>38</v>
      </c>
      <c r="U150" t="s">
        <v>55</v>
      </c>
      <c r="V150" t="s">
        <v>50</v>
      </c>
      <c r="W150">
        <v>66.887500000000003</v>
      </c>
      <c r="X150">
        <v>14.120000000000001</v>
      </c>
      <c r="Y150">
        <v>10.054000000000002</v>
      </c>
      <c r="Z150">
        <v>9.75</v>
      </c>
      <c r="AA150">
        <v>18.379874999999998</v>
      </c>
      <c r="AB150">
        <v>52.303875000000005</v>
      </c>
      <c r="AC150" t="s">
        <v>105</v>
      </c>
      <c r="AD150" s="63" t="s">
        <v>107</v>
      </c>
    </row>
    <row r="151" spans="1:30" ht="45" x14ac:dyDescent="0.25">
      <c r="A151" t="s">
        <v>198</v>
      </c>
      <c r="B151" t="s">
        <v>208</v>
      </c>
      <c r="C151" t="s">
        <v>201</v>
      </c>
      <c r="D151">
        <v>17953671</v>
      </c>
      <c r="E151" t="s">
        <v>192</v>
      </c>
      <c r="F151" t="s">
        <v>46</v>
      </c>
      <c r="G151">
        <v>8</v>
      </c>
      <c r="H151">
        <v>40149</v>
      </c>
      <c r="I151">
        <v>13</v>
      </c>
      <c r="J151">
        <v>1</v>
      </c>
      <c r="K151" t="s">
        <v>32</v>
      </c>
      <c r="L151" t="s">
        <v>116</v>
      </c>
      <c r="M151" t="s">
        <v>53</v>
      </c>
      <c r="N151" t="s">
        <v>54</v>
      </c>
      <c r="O151" t="s">
        <v>54</v>
      </c>
      <c r="P151">
        <v>3750000</v>
      </c>
      <c r="Q151">
        <v>2948184</v>
      </c>
      <c r="R151">
        <v>0.78618239999999995</v>
      </c>
      <c r="S151" t="s">
        <v>37</v>
      </c>
      <c r="T151" t="s">
        <v>44</v>
      </c>
      <c r="U151" t="s">
        <v>55</v>
      </c>
      <c r="V151" t="s">
        <v>56</v>
      </c>
      <c r="W151">
        <v>66.887500000000003</v>
      </c>
      <c r="X151">
        <v>21.044999999999998</v>
      </c>
      <c r="Y151">
        <v>12.700000000000003</v>
      </c>
      <c r="Z151">
        <v>15</v>
      </c>
      <c r="AA151">
        <v>17.1781875</v>
      </c>
      <c r="AB151">
        <v>65.923187500000012</v>
      </c>
      <c r="AC151" t="s">
        <v>102</v>
      </c>
      <c r="AD151" s="63" t="s">
        <v>126</v>
      </c>
    </row>
    <row r="152" spans="1:30" ht="60" x14ac:dyDescent="0.25">
      <c r="A152" t="s">
        <v>239</v>
      </c>
      <c r="B152" t="s">
        <v>237</v>
      </c>
      <c r="C152" t="s">
        <v>241</v>
      </c>
      <c r="D152" t="s">
        <v>366</v>
      </c>
      <c r="E152" t="s">
        <v>202</v>
      </c>
      <c r="F152" t="s">
        <v>118</v>
      </c>
      <c r="G152">
        <v>10</v>
      </c>
      <c r="H152">
        <v>43833</v>
      </c>
      <c r="I152">
        <v>2</v>
      </c>
      <c r="J152">
        <v>0.2</v>
      </c>
      <c r="K152" t="s">
        <v>114</v>
      </c>
      <c r="L152" t="s">
        <v>116</v>
      </c>
      <c r="M152" t="s">
        <v>41</v>
      </c>
      <c r="N152" t="s">
        <v>54</v>
      </c>
      <c r="O152" t="s">
        <v>35</v>
      </c>
      <c r="P152">
        <v>16924800</v>
      </c>
      <c r="Q152">
        <v>7437451</v>
      </c>
      <c r="R152">
        <v>0.43944099782567592</v>
      </c>
      <c r="S152" t="s">
        <v>37</v>
      </c>
      <c r="T152" t="s">
        <v>82</v>
      </c>
      <c r="U152" t="s">
        <v>51</v>
      </c>
      <c r="V152" t="s">
        <v>56</v>
      </c>
      <c r="W152">
        <v>94.543750000000003</v>
      </c>
      <c r="X152">
        <v>0.35200000000000004</v>
      </c>
      <c r="Y152">
        <v>5.492</v>
      </c>
      <c r="Z152">
        <v>15</v>
      </c>
      <c r="AA152">
        <v>20.328937499999999</v>
      </c>
      <c r="AB152">
        <v>41.172937500000003</v>
      </c>
      <c r="AC152" t="s">
        <v>105</v>
      </c>
      <c r="AD152" s="63" t="s">
        <v>107</v>
      </c>
    </row>
    <row r="153" spans="1:30" ht="45" x14ac:dyDescent="0.25">
      <c r="A153" t="s">
        <v>198</v>
      </c>
      <c r="B153" t="s">
        <v>199</v>
      </c>
      <c r="C153" t="s">
        <v>200</v>
      </c>
      <c r="D153">
        <v>21436316</v>
      </c>
      <c r="E153" t="s">
        <v>184</v>
      </c>
      <c r="F153" t="s">
        <v>49</v>
      </c>
      <c r="G153">
        <v>8</v>
      </c>
      <c r="H153">
        <v>41611</v>
      </c>
      <c r="I153">
        <v>9</v>
      </c>
      <c r="J153">
        <v>1</v>
      </c>
      <c r="K153" t="s">
        <v>115</v>
      </c>
      <c r="L153" t="s">
        <v>33</v>
      </c>
      <c r="M153" t="s">
        <v>34</v>
      </c>
      <c r="N153" t="s">
        <v>42</v>
      </c>
      <c r="O153" t="s">
        <v>54</v>
      </c>
      <c r="P153">
        <v>7880000</v>
      </c>
      <c r="Q153">
        <v>2330948</v>
      </c>
      <c r="R153">
        <v>0.29580558375634519</v>
      </c>
      <c r="S153" t="s">
        <v>37</v>
      </c>
      <c r="T153" t="s">
        <v>44</v>
      </c>
      <c r="U153" t="s">
        <v>55</v>
      </c>
      <c r="V153" t="s">
        <v>40</v>
      </c>
      <c r="W153">
        <v>66.887500000000003</v>
      </c>
      <c r="X153">
        <v>31.875</v>
      </c>
      <c r="Y153">
        <v>10.054000000000002</v>
      </c>
      <c r="Z153">
        <v>9.75</v>
      </c>
      <c r="AA153">
        <v>21.978187500000001</v>
      </c>
      <c r="AB153">
        <v>73.657187500000006</v>
      </c>
      <c r="AC153" t="s">
        <v>102</v>
      </c>
      <c r="AD153" s="63" t="s">
        <v>126</v>
      </c>
    </row>
    <row r="154" spans="1:30" ht="45" x14ac:dyDescent="0.25">
      <c r="A154" t="s">
        <v>367</v>
      </c>
      <c r="B154" t="s">
        <v>226</v>
      </c>
      <c r="C154" t="s">
        <v>368</v>
      </c>
      <c r="D154">
        <v>180201181</v>
      </c>
      <c r="E154" t="s">
        <v>197</v>
      </c>
      <c r="F154" t="s">
        <v>46</v>
      </c>
      <c r="G154">
        <v>8</v>
      </c>
      <c r="H154">
        <v>42244</v>
      </c>
      <c r="I154">
        <v>7</v>
      </c>
      <c r="J154">
        <v>0.875</v>
      </c>
      <c r="K154" t="s">
        <v>115</v>
      </c>
      <c r="L154" t="s">
        <v>116</v>
      </c>
      <c r="M154" t="s">
        <v>41</v>
      </c>
      <c r="N154" t="s">
        <v>54</v>
      </c>
      <c r="O154" t="s">
        <v>35</v>
      </c>
      <c r="P154">
        <v>3596185</v>
      </c>
      <c r="Q154">
        <v>3210109</v>
      </c>
      <c r="R154">
        <v>0.89264289795992147</v>
      </c>
      <c r="S154" t="s">
        <v>37</v>
      </c>
      <c r="T154" t="s">
        <v>44</v>
      </c>
      <c r="U154" t="s">
        <v>55</v>
      </c>
      <c r="V154" t="s">
        <v>40</v>
      </c>
      <c r="W154">
        <v>57.643749999999997</v>
      </c>
      <c r="X154">
        <v>25.794999999999998</v>
      </c>
      <c r="Y154">
        <v>5.492</v>
      </c>
      <c r="Z154">
        <v>15</v>
      </c>
      <c r="AA154">
        <v>21.007593749999998</v>
      </c>
      <c r="AB154">
        <v>67.29459374999999</v>
      </c>
      <c r="AC154" t="s">
        <v>102</v>
      </c>
      <c r="AD154" s="63" t="s">
        <v>126</v>
      </c>
    </row>
    <row r="155" spans="1:30" ht="45" x14ac:dyDescent="0.25">
      <c r="A155" t="s">
        <v>198</v>
      </c>
      <c r="B155" t="s">
        <v>199</v>
      </c>
      <c r="C155" t="s">
        <v>201</v>
      </c>
      <c r="D155">
        <v>17952275</v>
      </c>
      <c r="E155" t="s">
        <v>184</v>
      </c>
      <c r="F155" t="s">
        <v>46</v>
      </c>
      <c r="G155">
        <v>8</v>
      </c>
      <c r="H155">
        <v>43173</v>
      </c>
      <c r="I155">
        <v>4</v>
      </c>
      <c r="J155">
        <v>0.5</v>
      </c>
      <c r="K155" t="s">
        <v>32</v>
      </c>
      <c r="L155" t="s">
        <v>33</v>
      </c>
      <c r="M155" t="s">
        <v>34</v>
      </c>
      <c r="N155" t="s">
        <v>35</v>
      </c>
      <c r="O155" t="s">
        <v>54</v>
      </c>
      <c r="P155">
        <v>3750000</v>
      </c>
      <c r="Q155">
        <v>1377042</v>
      </c>
      <c r="R155">
        <v>0.36721120000000002</v>
      </c>
      <c r="S155" t="s">
        <v>37</v>
      </c>
      <c r="T155" t="s">
        <v>38</v>
      </c>
      <c r="U155" t="s">
        <v>55</v>
      </c>
      <c r="V155" t="s">
        <v>45</v>
      </c>
      <c r="W155">
        <v>66.887500000000003</v>
      </c>
      <c r="X155">
        <v>27.1</v>
      </c>
      <c r="Y155">
        <v>4.7080000000000002</v>
      </c>
      <c r="Z155">
        <v>15</v>
      </c>
      <c r="AA155">
        <v>22.579875000000001</v>
      </c>
      <c r="AB155">
        <v>69.387875000000008</v>
      </c>
      <c r="AC155" t="s">
        <v>102</v>
      </c>
      <c r="AD155" s="63" t="s">
        <v>126</v>
      </c>
    </row>
    <row r="156" spans="1:30" ht="60" x14ac:dyDescent="0.25">
      <c r="A156" t="s">
        <v>198</v>
      </c>
      <c r="B156" t="s">
        <v>199</v>
      </c>
      <c r="C156" t="s">
        <v>200</v>
      </c>
      <c r="D156">
        <v>21436870</v>
      </c>
      <c r="E156" t="s">
        <v>192</v>
      </c>
      <c r="F156" t="s">
        <v>118</v>
      </c>
      <c r="G156">
        <v>8</v>
      </c>
      <c r="H156">
        <v>40891</v>
      </c>
      <c r="I156">
        <v>11</v>
      </c>
      <c r="J156">
        <v>1</v>
      </c>
      <c r="K156" t="s">
        <v>32</v>
      </c>
      <c r="L156" t="s">
        <v>116</v>
      </c>
      <c r="M156" t="s">
        <v>41</v>
      </c>
      <c r="N156" t="s">
        <v>54</v>
      </c>
      <c r="O156" t="s">
        <v>42</v>
      </c>
      <c r="P156">
        <v>7880000</v>
      </c>
      <c r="Q156">
        <v>6806293</v>
      </c>
      <c r="R156">
        <v>0.86374276649746196</v>
      </c>
      <c r="S156" t="s">
        <v>37</v>
      </c>
      <c r="T156" t="s">
        <v>44</v>
      </c>
      <c r="U156" t="s">
        <v>55</v>
      </c>
      <c r="V156" t="s">
        <v>56</v>
      </c>
      <c r="W156">
        <v>66.887500000000003</v>
      </c>
      <c r="X156">
        <v>11.64</v>
      </c>
      <c r="Y156">
        <v>14.600000000000001</v>
      </c>
      <c r="Z156">
        <v>15</v>
      </c>
      <c r="AA156">
        <v>17.1781875</v>
      </c>
      <c r="AB156">
        <v>58.418187500000002</v>
      </c>
      <c r="AC156" t="s">
        <v>105</v>
      </c>
      <c r="AD156" s="63" t="s">
        <v>107</v>
      </c>
    </row>
    <row r="157" spans="1:30" ht="45" x14ac:dyDescent="0.25">
      <c r="A157" t="s">
        <v>198</v>
      </c>
      <c r="B157" t="s">
        <v>208</v>
      </c>
      <c r="C157" t="s">
        <v>201</v>
      </c>
      <c r="D157">
        <v>21437068</v>
      </c>
      <c r="E157" t="s">
        <v>187</v>
      </c>
      <c r="F157" t="s">
        <v>46</v>
      </c>
      <c r="G157">
        <v>8</v>
      </c>
      <c r="H157">
        <v>39909</v>
      </c>
      <c r="I157">
        <v>13</v>
      </c>
      <c r="J157">
        <v>1</v>
      </c>
      <c r="K157" t="s">
        <v>115</v>
      </c>
      <c r="L157" t="s">
        <v>117</v>
      </c>
      <c r="M157" t="s">
        <v>53</v>
      </c>
      <c r="N157" t="s">
        <v>42</v>
      </c>
      <c r="O157" t="s">
        <v>42</v>
      </c>
      <c r="P157">
        <v>3750000</v>
      </c>
      <c r="Q157">
        <v>2122613</v>
      </c>
      <c r="R157">
        <v>0.5660301333333333</v>
      </c>
      <c r="S157" t="s">
        <v>37</v>
      </c>
      <c r="T157" t="s">
        <v>38</v>
      </c>
      <c r="U157" t="s">
        <v>55</v>
      </c>
      <c r="V157" t="s">
        <v>40</v>
      </c>
      <c r="W157">
        <v>66.887500000000003</v>
      </c>
      <c r="X157">
        <v>28.55</v>
      </c>
      <c r="Y157">
        <v>20</v>
      </c>
      <c r="Z157">
        <v>15</v>
      </c>
      <c r="AA157">
        <v>20.479875</v>
      </c>
      <c r="AB157">
        <v>84.029875000000004</v>
      </c>
      <c r="AC157" t="s">
        <v>102</v>
      </c>
      <c r="AD157" s="63" t="s">
        <v>126</v>
      </c>
    </row>
    <row r="158" spans="1:30" ht="60" x14ac:dyDescent="0.25">
      <c r="A158" t="s">
        <v>222</v>
      </c>
      <c r="B158" t="s">
        <v>223</v>
      </c>
      <c r="C158" t="s">
        <v>224</v>
      </c>
      <c r="D158" t="s">
        <v>271</v>
      </c>
      <c r="E158" t="s">
        <v>197</v>
      </c>
      <c r="F158" t="s">
        <v>119</v>
      </c>
      <c r="G158">
        <v>5</v>
      </c>
      <c r="H158">
        <v>41857</v>
      </c>
      <c r="I158">
        <v>8</v>
      </c>
      <c r="J158">
        <v>1</v>
      </c>
      <c r="K158" t="s">
        <v>114</v>
      </c>
      <c r="L158" t="s">
        <v>33</v>
      </c>
      <c r="M158" t="s">
        <v>34</v>
      </c>
      <c r="N158" t="s">
        <v>42</v>
      </c>
      <c r="O158" t="s">
        <v>54</v>
      </c>
      <c r="P158">
        <v>6842500</v>
      </c>
      <c r="Q158">
        <v>1526249</v>
      </c>
      <c r="R158">
        <v>0.22305429302155644</v>
      </c>
      <c r="S158" t="s">
        <v>30</v>
      </c>
      <c r="T158" t="s">
        <v>44</v>
      </c>
      <c r="U158" t="s">
        <v>39</v>
      </c>
      <c r="V158" t="s">
        <v>50</v>
      </c>
      <c r="W158">
        <v>94.543750000000003</v>
      </c>
      <c r="X158">
        <v>19.145</v>
      </c>
      <c r="Y158">
        <v>10.054000000000002</v>
      </c>
      <c r="Z158">
        <v>9.75</v>
      </c>
      <c r="AA158">
        <v>19.017093750000001</v>
      </c>
      <c r="AB158">
        <v>57.966093749999999</v>
      </c>
      <c r="AC158" t="s">
        <v>105</v>
      </c>
      <c r="AD158" s="63" t="s">
        <v>107</v>
      </c>
    </row>
    <row r="159" spans="1:30" ht="45" x14ac:dyDescent="0.25">
      <c r="A159" t="s">
        <v>198</v>
      </c>
      <c r="B159" t="s">
        <v>199</v>
      </c>
      <c r="C159" t="s">
        <v>200</v>
      </c>
      <c r="D159">
        <v>21438998</v>
      </c>
      <c r="E159" t="s">
        <v>197</v>
      </c>
      <c r="F159" t="s">
        <v>52</v>
      </c>
      <c r="G159">
        <v>8</v>
      </c>
      <c r="H159">
        <v>41228</v>
      </c>
      <c r="I159">
        <v>10</v>
      </c>
      <c r="J159">
        <v>1</v>
      </c>
      <c r="K159" t="s">
        <v>115</v>
      </c>
      <c r="L159" t="s">
        <v>117</v>
      </c>
      <c r="M159" t="s">
        <v>34</v>
      </c>
      <c r="N159" t="s">
        <v>54</v>
      </c>
      <c r="O159" t="s">
        <v>42</v>
      </c>
      <c r="P159">
        <v>7880000</v>
      </c>
      <c r="Q159">
        <v>6276566</v>
      </c>
      <c r="R159">
        <v>0.79651852791878175</v>
      </c>
      <c r="S159" t="s">
        <v>37</v>
      </c>
      <c r="T159" t="s">
        <v>44</v>
      </c>
      <c r="U159" t="s">
        <v>55</v>
      </c>
      <c r="V159" t="s">
        <v>40</v>
      </c>
      <c r="W159">
        <v>66.887500000000003</v>
      </c>
      <c r="X159">
        <v>26.635000000000002</v>
      </c>
      <c r="Y159">
        <v>11.954000000000001</v>
      </c>
      <c r="Z159">
        <v>15</v>
      </c>
      <c r="AA159">
        <v>21.978187500000001</v>
      </c>
      <c r="AB159">
        <v>75.567187500000003</v>
      </c>
      <c r="AC159" t="s">
        <v>102</v>
      </c>
      <c r="AD159" s="63" t="s">
        <v>126</v>
      </c>
    </row>
    <row r="160" spans="1:30" ht="45" x14ac:dyDescent="0.25">
      <c r="A160" t="s">
        <v>198</v>
      </c>
      <c r="B160" t="s">
        <v>199</v>
      </c>
      <c r="C160" t="s">
        <v>201</v>
      </c>
      <c r="D160">
        <v>17952310</v>
      </c>
      <c r="E160" t="s">
        <v>184</v>
      </c>
      <c r="F160" t="s">
        <v>46</v>
      </c>
      <c r="G160">
        <v>8</v>
      </c>
      <c r="H160">
        <v>40585</v>
      </c>
      <c r="I160">
        <v>11</v>
      </c>
      <c r="J160">
        <v>1</v>
      </c>
      <c r="K160" t="s">
        <v>115</v>
      </c>
      <c r="L160" t="s">
        <v>33</v>
      </c>
      <c r="M160" t="s">
        <v>34</v>
      </c>
      <c r="N160" t="s">
        <v>54</v>
      </c>
      <c r="O160" t="s">
        <v>35</v>
      </c>
      <c r="P160">
        <v>3750000</v>
      </c>
      <c r="Q160">
        <v>2660001</v>
      </c>
      <c r="R160">
        <v>0.70933360000000001</v>
      </c>
      <c r="S160" t="s">
        <v>37</v>
      </c>
      <c r="T160" t="s">
        <v>44</v>
      </c>
      <c r="U160" t="s">
        <v>55</v>
      </c>
      <c r="V160" t="s">
        <v>56</v>
      </c>
      <c r="W160">
        <v>66.887500000000003</v>
      </c>
      <c r="X160">
        <v>35.200000000000003</v>
      </c>
      <c r="Y160">
        <v>2.8460000000000001</v>
      </c>
      <c r="Z160">
        <v>15</v>
      </c>
      <c r="AA160">
        <v>17.1781875</v>
      </c>
      <c r="AB160">
        <v>70.224187499999999</v>
      </c>
      <c r="AC160" t="s">
        <v>102</v>
      </c>
      <c r="AD160" s="63" t="s">
        <v>126</v>
      </c>
    </row>
    <row r="161" spans="1:30" ht="45" x14ac:dyDescent="0.25">
      <c r="A161" t="s">
        <v>369</v>
      </c>
      <c r="B161" t="s">
        <v>210</v>
      </c>
      <c r="C161" t="s">
        <v>370</v>
      </c>
      <c r="D161" t="s">
        <v>371</v>
      </c>
      <c r="E161" t="s">
        <v>190</v>
      </c>
      <c r="F161" t="s">
        <v>46</v>
      </c>
      <c r="G161">
        <v>7</v>
      </c>
      <c r="H161">
        <v>41715</v>
      </c>
      <c r="I161">
        <v>8</v>
      </c>
      <c r="J161">
        <v>1</v>
      </c>
      <c r="K161" t="s">
        <v>115</v>
      </c>
      <c r="L161" t="s">
        <v>117</v>
      </c>
      <c r="M161" t="s">
        <v>53</v>
      </c>
      <c r="N161" t="s">
        <v>35</v>
      </c>
      <c r="O161" t="s">
        <v>35</v>
      </c>
      <c r="P161">
        <v>61880000</v>
      </c>
      <c r="Q161">
        <v>35246331</v>
      </c>
      <c r="R161">
        <v>0.56959164511958627</v>
      </c>
      <c r="S161" t="s">
        <v>30</v>
      </c>
      <c r="T161" t="s">
        <v>82</v>
      </c>
      <c r="U161" t="s">
        <v>51</v>
      </c>
      <c r="V161" t="s">
        <v>45</v>
      </c>
      <c r="W161">
        <v>57.643749999999997</v>
      </c>
      <c r="X161">
        <v>28.55</v>
      </c>
      <c r="Y161">
        <v>5.5460000000000003</v>
      </c>
      <c r="Z161">
        <v>15</v>
      </c>
      <c r="AA161">
        <v>21.417937500000001</v>
      </c>
      <c r="AB161">
        <v>70.513937499999997</v>
      </c>
      <c r="AC161" t="s">
        <v>102</v>
      </c>
      <c r="AD161" s="63" t="s">
        <v>126</v>
      </c>
    </row>
    <row r="162" spans="1:30" ht="45" x14ac:dyDescent="0.25">
      <c r="A162" t="s">
        <v>250</v>
      </c>
      <c r="B162" t="s">
        <v>218</v>
      </c>
      <c r="C162" t="s">
        <v>251</v>
      </c>
      <c r="D162" t="s">
        <v>292</v>
      </c>
      <c r="E162" t="s">
        <v>184</v>
      </c>
      <c r="F162" t="s">
        <v>46</v>
      </c>
      <c r="G162">
        <v>8</v>
      </c>
      <c r="H162">
        <v>41383</v>
      </c>
      <c r="I162">
        <v>9</v>
      </c>
      <c r="J162">
        <v>1</v>
      </c>
      <c r="K162" t="s">
        <v>115</v>
      </c>
      <c r="L162" t="s">
        <v>47</v>
      </c>
      <c r="M162" t="s">
        <v>53</v>
      </c>
      <c r="N162" t="s">
        <v>54</v>
      </c>
      <c r="O162" t="s">
        <v>42</v>
      </c>
      <c r="P162">
        <v>4123350</v>
      </c>
      <c r="Q162">
        <v>589517</v>
      </c>
      <c r="R162">
        <v>0.14297040028132466</v>
      </c>
      <c r="S162" t="s">
        <v>30</v>
      </c>
      <c r="T162" t="s">
        <v>38</v>
      </c>
      <c r="U162" t="s">
        <v>39</v>
      </c>
      <c r="V162" t="s">
        <v>45</v>
      </c>
      <c r="W162">
        <v>50.53125</v>
      </c>
      <c r="X162">
        <v>31.875</v>
      </c>
      <c r="Y162">
        <v>17.300000000000004</v>
      </c>
      <c r="Z162">
        <v>4.5</v>
      </c>
      <c r="AA162">
        <v>18.677812499999998</v>
      </c>
      <c r="AB162">
        <v>72.352812499999999</v>
      </c>
      <c r="AC162" t="s">
        <v>102</v>
      </c>
      <c r="AD162" s="63" t="s">
        <v>126</v>
      </c>
    </row>
    <row r="163" spans="1:30" ht="60" x14ac:dyDescent="0.25">
      <c r="A163" t="s">
        <v>198</v>
      </c>
      <c r="B163" t="s">
        <v>199</v>
      </c>
      <c r="C163" t="s">
        <v>201</v>
      </c>
      <c r="D163">
        <v>17951496</v>
      </c>
      <c r="E163" t="s">
        <v>187</v>
      </c>
      <c r="F163" t="s">
        <v>119</v>
      </c>
      <c r="G163">
        <v>8</v>
      </c>
      <c r="H163">
        <v>43308</v>
      </c>
      <c r="I163">
        <v>4</v>
      </c>
      <c r="J163">
        <v>0.5</v>
      </c>
      <c r="K163" t="s">
        <v>32</v>
      </c>
      <c r="L163" t="s">
        <v>117</v>
      </c>
      <c r="M163" t="s">
        <v>41</v>
      </c>
      <c r="N163" t="s">
        <v>35</v>
      </c>
      <c r="O163" t="s">
        <v>42</v>
      </c>
      <c r="P163">
        <v>3750000</v>
      </c>
      <c r="Q163">
        <v>3262911</v>
      </c>
      <c r="R163">
        <v>0.87010960000000004</v>
      </c>
      <c r="S163" t="s">
        <v>37</v>
      </c>
      <c r="T163" t="s">
        <v>38</v>
      </c>
      <c r="U163" t="s">
        <v>55</v>
      </c>
      <c r="V163" t="s">
        <v>40</v>
      </c>
      <c r="W163">
        <v>66.887500000000003</v>
      </c>
      <c r="X163">
        <v>13.799999999999999</v>
      </c>
      <c r="Y163">
        <v>11.954000000000001</v>
      </c>
      <c r="Z163">
        <v>15</v>
      </c>
      <c r="AA163">
        <v>20.479875</v>
      </c>
      <c r="AB163">
        <v>61.233874999999998</v>
      </c>
      <c r="AC163" t="s">
        <v>105</v>
      </c>
      <c r="AD163" s="63" t="s">
        <v>107</v>
      </c>
    </row>
    <row r="164" spans="1:30" ht="45" x14ac:dyDescent="0.25">
      <c r="A164" t="s">
        <v>185</v>
      </c>
      <c r="B164" t="s">
        <v>186</v>
      </c>
      <c r="C164" t="s">
        <v>193</v>
      </c>
      <c r="D164" t="s">
        <v>281</v>
      </c>
      <c r="E164" t="s">
        <v>194</v>
      </c>
      <c r="F164" t="s">
        <v>46</v>
      </c>
      <c r="G164">
        <v>8</v>
      </c>
      <c r="H164">
        <v>40530</v>
      </c>
      <c r="I164">
        <v>12</v>
      </c>
      <c r="J164">
        <v>1</v>
      </c>
      <c r="K164" t="s">
        <v>115</v>
      </c>
      <c r="L164" t="s">
        <v>47</v>
      </c>
      <c r="M164" t="s">
        <v>53</v>
      </c>
      <c r="N164" t="s">
        <v>42</v>
      </c>
      <c r="O164" t="s">
        <v>35</v>
      </c>
      <c r="P164">
        <v>1368500</v>
      </c>
      <c r="Q164">
        <v>1318929</v>
      </c>
      <c r="R164">
        <v>0.96377712824260142</v>
      </c>
      <c r="S164" t="s">
        <v>30</v>
      </c>
      <c r="T164" t="s">
        <v>38</v>
      </c>
      <c r="U164" t="s">
        <v>55</v>
      </c>
      <c r="V164" t="s">
        <v>56</v>
      </c>
      <c r="W164">
        <v>66.887500000000003</v>
      </c>
      <c r="X164">
        <v>31.875</v>
      </c>
      <c r="Y164">
        <v>10.892000000000001</v>
      </c>
      <c r="Z164">
        <v>15</v>
      </c>
      <c r="AA164">
        <v>15.109874999999999</v>
      </c>
      <c r="AB164">
        <v>72.876874999999998</v>
      </c>
      <c r="AC164" t="s">
        <v>102</v>
      </c>
      <c r="AD164" s="63" t="s">
        <v>126</v>
      </c>
    </row>
    <row r="165" spans="1:30" ht="60" x14ac:dyDescent="0.25">
      <c r="A165" t="s">
        <v>198</v>
      </c>
      <c r="B165" t="s">
        <v>199</v>
      </c>
      <c r="C165" t="s">
        <v>201</v>
      </c>
      <c r="D165">
        <v>17951744</v>
      </c>
      <c r="E165" t="s">
        <v>191</v>
      </c>
      <c r="F165" t="s">
        <v>49</v>
      </c>
      <c r="G165">
        <v>8</v>
      </c>
      <c r="H165">
        <v>41985</v>
      </c>
      <c r="I165">
        <v>8</v>
      </c>
      <c r="J165">
        <v>1</v>
      </c>
      <c r="K165" t="s">
        <v>114</v>
      </c>
      <c r="L165" t="s">
        <v>117</v>
      </c>
      <c r="M165" t="s">
        <v>34</v>
      </c>
      <c r="N165" t="s">
        <v>54</v>
      </c>
      <c r="O165" t="s">
        <v>35</v>
      </c>
      <c r="P165">
        <v>3750000</v>
      </c>
      <c r="Q165">
        <v>938424</v>
      </c>
      <c r="R165">
        <v>0.25024639999999998</v>
      </c>
      <c r="S165" t="s">
        <v>37</v>
      </c>
      <c r="T165" t="s">
        <v>82</v>
      </c>
      <c r="U165" t="s">
        <v>55</v>
      </c>
      <c r="V165" t="s">
        <v>56</v>
      </c>
      <c r="W165">
        <v>66.887500000000003</v>
      </c>
      <c r="X165">
        <v>15.82</v>
      </c>
      <c r="Y165">
        <v>2.8460000000000001</v>
      </c>
      <c r="Z165">
        <v>9.75</v>
      </c>
      <c r="AA165">
        <v>19.639875</v>
      </c>
      <c r="AB165">
        <v>48.055875</v>
      </c>
      <c r="AC165" t="s">
        <v>105</v>
      </c>
      <c r="AD165" s="63" t="s">
        <v>107</v>
      </c>
    </row>
    <row r="166" spans="1:30" ht="60" x14ac:dyDescent="0.25">
      <c r="A166" t="s">
        <v>198</v>
      </c>
      <c r="B166" t="s">
        <v>199</v>
      </c>
      <c r="C166" t="s">
        <v>201</v>
      </c>
      <c r="D166">
        <v>17951566</v>
      </c>
      <c r="E166" t="s">
        <v>192</v>
      </c>
      <c r="F166" t="s">
        <v>118</v>
      </c>
      <c r="G166">
        <v>8</v>
      </c>
      <c r="H166">
        <v>41345</v>
      </c>
      <c r="I166">
        <v>9</v>
      </c>
      <c r="J166">
        <v>1</v>
      </c>
      <c r="K166" t="s">
        <v>32</v>
      </c>
      <c r="L166" t="s">
        <v>33</v>
      </c>
      <c r="M166" t="s">
        <v>34</v>
      </c>
      <c r="N166" t="s">
        <v>35</v>
      </c>
      <c r="O166" t="s">
        <v>54</v>
      </c>
      <c r="P166">
        <v>3750000</v>
      </c>
      <c r="Q166">
        <v>3373134</v>
      </c>
      <c r="R166">
        <v>0.89950240000000004</v>
      </c>
      <c r="S166" t="s">
        <v>37</v>
      </c>
      <c r="T166" t="s">
        <v>38</v>
      </c>
      <c r="U166" t="s">
        <v>55</v>
      </c>
      <c r="V166" t="s">
        <v>40</v>
      </c>
      <c r="W166">
        <v>66.887500000000003</v>
      </c>
      <c r="X166">
        <v>21.045000000000002</v>
      </c>
      <c r="Y166">
        <v>4.7080000000000002</v>
      </c>
      <c r="Z166">
        <v>15</v>
      </c>
      <c r="AA166">
        <v>20.479875</v>
      </c>
      <c r="AB166">
        <v>61.232875</v>
      </c>
      <c r="AC166" t="s">
        <v>105</v>
      </c>
      <c r="AD166" s="63" t="s">
        <v>107</v>
      </c>
    </row>
    <row r="167" spans="1:30" ht="45" x14ac:dyDescent="0.25">
      <c r="A167" t="s">
        <v>198</v>
      </c>
      <c r="B167" t="s">
        <v>208</v>
      </c>
      <c r="C167" t="s">
        <v>201</v>
      </c>
      <c r="D167">
        <v>17952012</v>
      </c>
      <c r="E167" t="s">
        <v>184</v>
      </c>
      <c r="F167" t="s">
        <v>52</v>
      </c>
      <c r="G167">
        <v>8</v>
      </c>
      <c r="H167">
        <v>42228</v>
      </c>
      <c r="I167">
        <v>7</v>
      </c>
      <c r="J167">
        <v>0.875</v>
      </c>
      <c r="K167" t="s">
        <v>114</v>
      </c>
      <c r="L167" t="s">
        <v>33</v>
      </c>
      <c r="M167" t="s">
        <v>53</v>
      </c>
      <c r="N167" t="s">
        <v>54</v>
      </c>
      <c r="O167" t="s">
        <v>54</v>
      </c>
      <c r="P167">
        <v>3750000</v>
      </c>
      <c r="Q167">
        <v>2507748</v>
      </c>
      <c r="R167">
        <v>0.66873280000000002</v>
      </c>
      <c r="S167" t="s">
        <v>37</v>
      </c>
      <c r="T167" t="s">
        <v>44</v>
      </c>
      <c r="U167" t="s">
        <v>55</v>
      </c>
      <c r="V167" t="s">
        <v>40</v>
      </c>
      <c r="W167">
        <v>66.887500000000003</v>
      </c>
      <c r="X167">
        <v>22.8795</v>
      </c>
      <c r="Y167">
        <v>12.700000000000003</v>
      </c>
      <c r="Z167">
        <v>15</v>
      </c>
      <c r="AA167">
        <v>21.978187500000001</v>
      </c>
      <c r="AB167">
        <v>72.5576875</v>
      </c>
      <c r="AC167" t="s">
        <v>102</v>
      </c>
      <c r="AD167" s="63" t="s">
        <v>126</v>
      </c>
    </row>
    <row r="168" spans="1:30" ht="60" x14ac:dyDescent="0.25">
      <c r="A168" t="s">
        <v>238</v>
      </c>
      <c r="B168" t="s">
        <v>213</v>
      </c>
      <c r="C168" t="s">
        <v>240</v>
      </c>
      <c r="D168" t="s">
        <v>278</v>
      </c>
      <c r="E168" t="s">
        <v>184</v>
      </c>
      <c r="F168" t="s">
        <v>49</v>
      </c>
      <c r="G168">
        <v>10</v>
      </c>
      <c r="H168">
        <v>43092</v>
      </c>
      <c r="I168">
        <v>5</v>
      </c>
      <c r="J168">
        <v>0.5</v>
      </c>
      <c r="K168" t="s">
        <v>115</v>
      </c>
      <c r="L168" t="s">
        <v>116</v>
      </c>
      <c r="M168" t="s">
        <v>41</v>
      </c>
      <c r="N168" t="s">
        <v>54</v>
      </c>
      <c r="O168" t="s">
        <v>35</v>
      </c>
      <c r="P168">
        <v>9641456</v>
      </c>
      <c r="Q168">
        <v>6464948</v>
      </c>
      <c r="R168">
        <v>0.67053648328634186</v>
      </c>
      <c r="S168" t="s">
        <v>37</v>
      </c>
      <c r="T168" t="s">
        <v>38</v>
      </c>
      <c r="U168" t="s">
        <v>31</v>
      </c>
      <c r="V168" t="s">
        <v>50</v>
      </c>
      <c r="W168">
        <v>94.543750000000003</v>
      </c>
      <c r="X168">
        <v>19.12</v>
      </c>
      <c r="Y168">
        <v>5.492</v>
      </c>
      <c r="Z168">
        <v>15</v>
      </c>
      <c r="AA168">
        <v>19.5189375</v>
      </c>
      <c r="AB168">
        <v>59.130937500000002</v>
      </c>
      <c r="AC168" t="s">
        <v>105</v>
      </c>
      <c r="AD168" s="63" t="s">
        <v>107</v>
      </c>
    </row>
    <row r="169" spans="1:30" ht="60" x14ac:dyDescent="0.25">
      <c r="A169" t="s">
        <v>244</v>
      </c>
      <c r="B169" t="s">
        <v>215</v>
      </c>
      <c r="C169" t="s">
        <v>245</v>
      </c>
      <c r="D169" t="s">
        <v>275</v>
      </c>
      <c r="E169" t="s">
        <v>190</v>
      </c>
      <c r="F169" t="s">
        <v>49</v>
      </c>
      <c r="G169">
        <v>10</v>
      </c>
      <c r="H169">
        <v>44421</v>
      </c>
      <c r="I169">
        <v>1</v>
      </c>
      <c r="J169">
        <v>0.1</v>
      </c>
      <c r="K169" t="s">
        <v>114</v>
      </c>
      <c r="L169" t="s">
        <v>47</v>
      </c>
      <c r="M169" t="s">
        <v>34</v>
      </c>
      <c r="N169" t="s">
        <v>54</v>
      </c>
      <c r="O169" t="s">
        <v>35</v>
      </c>
      <c r="P169">
        <v>7080500</v>
      </c>
      <c r="Q169">
        <v>5011063</v>
      </c>
      <c r="R169">
        <v>0.70772727914695288</v>
      </c>
      <c r="S169" t="s">
        <v>37</v>
      </c>
      <c r="T169" t="s">
        <v>82</v>
      </c>
      <c r="U169" t="s">
        <v>51</v>
      </c>
      <c r="V169" t="s">
        <v>45</v>
      </c>
      <c r="W169">
        <v>13.231249999999999</v>
      </c>
      <c r="X169">
        <v>12.512</v>
      </c>
      <c r="Y169">
        <v>2.8460000000000001</v>
      </c>
      <c r="Z169">
        <v>15</v>
      </c>
      <c r="AA169">
        <v>18.950812499999998</v>
      </c>
      <c r="AB169">
        <v>49.308812500000002</v>
      </c>
      <c r="AC169" t="s">
        <v>105</v>
      </c>
      <c r="AD169" s="63" t="s">
        <v>107</v>
      </c>
    </row>
    <row r="170" spans="1:30" ht="45" x14ac:dyDescent="0.25">
      <c r="A170" t="s">
        <v>198</v>
      </c>
      <c r="B170" t="s">
        <v>199</v>
      </c>
      <c r="C170" t="s">
        <v>201</v>
      </c>
      <c r="D170">
        <v>21438970</v>
      </c>
      <c r="E170" t="s">
        <v>203</v>
      </c>
      <c r="F170" t="s">
        <v>52</v>
      </c>
      <c r="G170">
        <v>8</v>
      </c>
      <c r="H170">
        <v>42898</v>
      </c>
      <c r="I170">
        <v>5</v>
      </c>
      <c r="J170">
        <v>0.625</v>
      </c>
      <c r="K170" t="s">
        <v>32</v>
      </c>
      <c r="L170" t="s">
        <v>47</v>
      </c>
      <c r="M170" t="s">
        <v>53</v>
      </c>
      <c r="N170" t="s">
        <v>54</v>
      </c>
      <c r="O170" t="s">
        <v>54</v>
      </c>
      <c r="P170">
        <v>3750000</v>
      </c>
      <c r="Q170">
        <v>2376938</v>
      </c>
      <c r="R170">
        <v>0.63385013333333329</v>
      </c>
      <c r="S170" t="s">
        <v>37</v>
      </c>
      <c r="T170" t="s">
        <v>82</v>
      </c>
      <c r="U170" t="s">
        <v>39</v>
      </c>
      <c r="V170" t="s">
        <v>56</v>
      </c>
      <c r="W170">
        <v>66.887500000000003</v>
      </c>
      <c r="X170">
        <v>22.242500000000003</v>
      </c>
      <c r="Y170">
        <v>12.700000000000003</v>
      </c>
      <c r="Z170">
        <v>15</v>
      </c>
      <c r="AA170">
        <v>18.739874999999998</v>
      </c>
      <c r="AB170">
        <v>68.682375000000008</v>
      </c>
      <c r="AC170" t="s">
        <v>102</v>
      </c>
      <c r="AD170" s="63" t="s">
        <v>126</v>
      </c>
    </row>
    <row r="171" spans="1:30" ht="60" x14ac:dyDescent="0.25">
      <c r="A171" t="s">
        <v>198</v>
      </c>
      <c r="B171" t="s">
        <v>199</v>
      </c>
      <c r="C171" t="s">
        <v>200</v>
      </c>
      <c r="D171">
        <v>21399736</v>
      </c>
      <c r="E171" t="s">
        <v>187</v>
      </c>
      <c r="F171" t="s">
        <v>119</v>
      </c>
      <c r="G171">
        <v>8</v>
      </c>
      <c r="H171">
        <v>40103</v>
      </c>
      <c r="I171">
        <v>13</v>
      </c>
      <c r="J171">
        <v>1</v>
      </c>
      <c r="K171" t="s">
        <v>32</v>
      </c>
      <c r="L171" t="s">
        <v>47</v>
      </c>
      <c r="M171" t="s">
        <v>34</v>
      </c>
      <c r="N171" t="s">
        <v>42</v>
      </c>
      <c r="O171" t="s">
        <v>35</v>
      </c>
      <c r="P171">
        <v>7880000</v>
      </c>
      <c r="Q171">
        <v>2037481</v>
      </c>
      <c r="R171">
        <v>0.25856357868020302</v>
      </c>
      <c r="S171" t="s">
        <v>37</v>
      </c>
      <c r="T171" t="s">
        <v>44</v>
      </c>
      <c r="U171" t="s">
        <v>55</v>
      </c>
      <c r="V171" t="s">
        <v>56</v>
      </c>
      <c r="W171">
        <v>66.887500000000003</v>
      </c>
      <c r="X171">
        <v>20.475000000000001</v>
      </c>
      <c r="Y171">
        <v>5.5460000000000003</v>
      </c>
      <c r="Z171">
        <v>9.75</v>
      </c>
      <c r="AA171">
        <v>17.1781875</v>
      </c>
      <c r="AB171">
        <v>52.949187500000001</v>
      </c>
      <c r="AC171" t="s">
        <v>105</v>
      </c>
      <c r="AD171" s="63" t="s">
        <v>107</v>
      </c>
    </row>
    <row r="172" spans="1:30" ht="45" x14ac:dyDescent="0.25">
      <c r="A172" t="s">
        <v>198</v>
      </c>
      <c r="B172" t="s">
        <v>199</v>
      </c>
      <c r="C172" t="s">
        <v>201</v>
      </c>
      <c r="D172">
        <v>17952110</v>
      </c>
      <c r="E172" t="s">
        <v>187</v>
      </c>
      <c r="F172" t="s">
        <v>46</v>
      </c>
      <c r="G172">
        <v>8</v>
      </c>
      <c r="H172">
        <v>41124</v>
      </c>
      <c r="I172">
        <v>10</v>
      </c>
      <c r="J172">
        <v>1</v>
      </c>
      <c r="K172" t="s">
        <v>114</v>
      </c>
      <c r="L172" t="s">
        <v>117</v>
      </c>
      <c r="M172" t="s">
        <v>41</v>
      </c>
      <c r="N172" t="s">
        <v>42</v>
      </c>
      <c r="O172" t="s">
        <v>42</v>
      </c>
      <c r="P172">
        <v>3750000</v>
      </c>
      <c r="Q172">
        <v>2571730</v>
      </c>
      <c r="R172">
        <v>0.68579466666666666</v>
      </c>
      <c r="S172" t="s">
        <v>37</v>
      </c>
      <c r="T172" t="s">
        <v>44</v>
      </c>
      <c r="U172" t="s">
        <v>55</v>
      </c>
      <c r="V172" t="s">
        <v>56</v>
      </c>
      <c r="W172">
        <v>66.887500000000003</v>
      </c>
      <c r="X172">
        <v>19.145</v>
      </c>
      <c r="Y172">
        <v>17.300000000000004</v>
      </c>
      <c r="Z172">
        <v>15</v>
      </c>
      <c r="AA172">
        <v>17.1781875</v>
      </c>
      <c r="AB172">
        <v>68.6231875</v>
      </c>
      <c r="AC172" t="s">
        <v>102</v>
      </c>
      <c r="AD172" s="63" t="s">
        <v>126</v>
      </c>
    </row>
    <row r="173" spans="1:30" ht="45" x14ac:dyDescent="0.25">
      <c r="A173" t="s">
        <v>198</v>
      </c>
      <c r="B173" t="s">
        <v>199</v>
      </c>
      <c r="C173" t="s">
        <v>201</v>
      </c>
      <c r="D173">
        <v>17951579</v>
      </c>
      <c r="E173" t="s">
        <v>202</v>
      </c>
      <c r="F173" t="s">
        <v>52</v>
      </c>
      <c r="G173">
        <v>8</v>
      </c>
      <c r="H173">
        <v>44154</v>
      </c>
      <c r="I173">
        <v>2</v>
      </c>
      <c r="J173">
        <v>0.25</v>
      </c>
      <c r="K173" t="s">
        <v>32</v>
      </c>
      <c r="L173" t="s">
        <v>33</v>
      </c>
      <c r="M173" t="s">
        <v>53</v>
      </c>
      <c r="N173" t="s">
        <v>35</v>
      </c>
      <c r="O173" t="s">
        <v>42</v>
      </c>
      <c r="P173">
        <v>3750000</v>
      </c>
      <c r="Q173">
        <v>1693298</v>
      </c>
      <c r="R173">
        <v>0.45154613333333332</v>
      </c>
      <c r="S173" t="s">
        <v>37</v>
      </c>
      <c r="T173" t="s">
        <v>38</v>
      </c>
      <c r="U173" t="s">
        <v>55</v>
      </c>
      <c r="V173" t="s">
        <v>45</v>
      </c>
      <c r="W173">
        <v>66.887500000000003</v>
      </c>
      <c r="X173">
        <v>21.875</v>
      </c>
      <c r="Y173">
        <v>14.654000000000002</v>
      </c>
      <c r="Z173">
        <v>15</v>
      </c>
      <c r="AA173">
        <v>22.579875000000001</v>
      </c>
      <c r="AB173">
        <v>74.108875000000012</v>
      </c>
      <c r="AC173" t="s">
        <v>102</v>
      </c>
      <c r="AD173" s="63" t="s">
        <v>126</v>
      </c>
    </row>
    <row r="174" spans="1:30" ht="60" x14ac:dyDescent="0.25">
      <c r="A174" t="s">
        <v>198</v>
      </c>
      <c r="B174" t="s">
        <v>208</v>
      </c>
      <c r="C174" t="s">
        <v>201</v>
      </c>
      <c r="D174">
        <v>17952366</v>
      </c>
      <c r="E174" t="s">
        <v>192</v>
      </c>
      <c r="F174" t="s">
        <v>119</v>
      </c>
      <c r="G174">
        <v>8</v>
      </c>
      <c r="H174">
        <v>43695</v>
      </c>
      <c r="I174">
        <v>3</v>
      </c>
      <c r="J174">
        <v>0.375</v>
      </c>
      <c r="K174" t="s">
        <v>115</v>
      </c>
      <c r="L174" t="s">
        <v>47</v>
      </c>
      <c r="M174" t="s">
        <v>34</v>
      </c>
      <c r="N174" t="s">
        <v>42</v>
      </c>
      <c r="O174" t="s">
        <v>54</v>
      </c>
      <c r="P174">
        <v>3750000</v>
      </c>
      <c r="Q174">
        <v>2073510</v>
      </c>
      <c r="R174">
        <v>0.55293599999999998</v>
      </c>
      <c r="S174" t="s">
        <v>37</v>
      </c>
      <c r="T174" t="s">
        <v>44</v>
      </c>
      <c r="U174" t="s">
        <v>55</v>
      </c>
      <c r="V174" t="s">
        <v>50</v>
      </c>
      <c r="W174">
        <v>66.887500000000003</v>
      </c>
      <c r="X174">
        <v>20.200000000000003</v>
      </c>
      <c r="Y174">
        <v>10.054000000000002</v>
      </c>
      <c r="Z174">
        <v>15</v>
      </c>
      <c r="AA174">
        <v>19.353187500000001</v>
      </c>
      <c r="AB174">
        <v>64.607187500000009</v>
      </c>
      <c r="AC174" t="s">
        <v>105</v>
      </c>
      <c r="AD174" s="63" t="s">
        <v>107</v>
      </c>
    </row>
    <row r="175" spans="1:30" ht="45" x14ac:dyDescent="0.25">
      <c r="A175" t="s">
        <v>246</v>
      </c>
      <c r="B175" t="s">
        <v>372</v>
      </c>
      <c r="C175" t="s">
        <v>248</v>
      </c>
      <c r="D175">
        <v>201907418374</v>
      </c>
      <c r="E175" t="s">
        <v>187</v>
      </c>
      <c r="F175" t="s">
        <v>46</v>
      </c>
      <c r="G175">
        <v>5</v>
      </c>
      <c r="H175">
        <v>41241</v>
      </c>
      <c r="I175">
        <v>10</v>
      </c>
      <c r="J175">
        <v>1</v>
      </c>
      <c r="K175" t="s">
        <v>115</v>
      </c>
      <c r="L175" t="s">
        <v>116</v>
      </c>
      <c r="M175" t="s">
        <v>53</v>
      </c>
      <c r="N175" t="s">
        <v>54</v>
      </c>
      <c r="O175" t="s">
        <v>42</v>
      </c>
      <c r="P175">
        <v>110000</v>
      </c>
      <c r="Q175">
        <v>94612</v>
      </c>
      <c r="R175">
        <v>0.86010909090909093</v>
      </c>
      <c r="S175" t="s">
        <v>37</v>
      </c>
      <c r="T175" t="s">
        <v>38</v>
      </c>
      <c r="U175" t="s">
        <v>31</v>
      </c>
      <c r="V175" t="s">
        <v>56</v>
      </c>
      <c r="W175">
        <v>15.606249999999999</v>
      </c>
      <c r="X175">
        <v>25.794999999999998</v>
      </c>
      <c r="Y175">
        <v>17.300000000000004</v>
      </c>
      <c r="Z175">
        <v>15</v>
      </c>
      <c r="AA175">
        <v>10.6745625</v>
      </c>
      <c r="AB175">
        <v>68.769562500000006</v>
      </c>
      <c r="AC175" t="s">
        <v>102</v>
      </c>
      <c r="AD175" s="63" t="s">
        <v>126</v>
      </c>
    </row>
    <row r="176" spans="1:30" ht="45" x14ac:dyDescent="0.25">
      <c r="A176" t="s">
        <v>198</v>
      </c>
      <c r="B176" t="s">
        <v>199</v>
      </c>
      <c r="C176" t="s">
        <v>200</v>
      </c>
      <c r="D176">
        <v>21395983</v>
      </c>
      <c r="E176" t="s">
        <v>184</v>
      </c>
      <c r="F176" t="s">
        <v>119</v>
      </c>
      <c r="G176">
        <v>8</v>
      </c>
      <c r="H176">
        <v>41829</v>
      </c>
      <c r="I176">
        <v>8</v>
      </c>
      <c r="J176">
        <v>1</v>
      </c>
      <c r="K176" t="s">
        <v>32</v>
      </c>
      <c r="L176" t="s">
        <v>117</v>
      </c>
      <c r="M176" t="s">
        <v>53</v>
      </c>
      <c r="N176" t="s">
        <v>42</v>
      </c>
      <c r="O176" t="s">
        <v>35</v>
      </c>
      <c r="P176">
        <v>7880000</v>
      </c>
      <c r="Q176">
        <v>2858333</v>
      </c>
      <c r="R176">
        <v>0.36273261421319797</v>
      </c>
      <c r="S176" t="s">
        <v>37</v>
      </c>
      <c r="T176" t="s">
        <v>44</v>
      </c>
      <c r="U176" t="s">
        <v>55</v>
      </c>
      <c r="V176" t="s">
        <v>45</v>
      </c>
      <c r="W176">
        <v>66.887500000000003</v>
      </c>
      <c r="X176">
        <v>17.149999999999999</v>
      </c>
      <c r="Y176">
        <v>10.892000000000001</v>
      </c>
      <c r="Z176">
        <v>15</v>
      </c>
      <c r="AA176">
        <v>24.603187499999997</v>
      </c>
      <c r="AB176">
        <v>67.645187499999992</v>
      </c>
      <c r="AC176" t="s">
        <v>102</v>
      </c>
      <c r="AD176" s="63" t="s">
        <v>126</v>
      </c>
    </row>
    <row r="177" spans="1:30" ht="45" x14ac:dyDescent="0.25">
      <c r="A177" t="s">
        <v>209</v>
      </c>
      <c r="B177" t="s">
        <v>373</v>
      </c>
      <c r="C177" t="s">
        <v>374</v>
      </c>
      <c r="D177" t="s">
        <v>375</v>
      </c>
      <c r="E177" t="s">
        <v>190</v>
      </c>
      <c r="F177" t="s">
        <v>119</v>
      </c>
      <c r="G177">
        <v>5</v>
      </c>
      <c r="H177">
        <v>42194</v>
      </c>
      <c r="I177">
        <v>7</v>
      </c>
      <c r="J177">
        <v>1</v>
      </c>
      <c r="K177" t="s">
        <v>115</v>
      </c>
      <c r="L177" t="s">
        <v>117</v>
      </c>
      <c r="M177" t="s">
        <v>53</v>
      </c>
      <c r="N177" t="s">
        <v>42</v>
      </c>
      <c r="O177" t="s">
        <v>42</v>
      </c>
      <c r="P177">
        <v>15162356</v>
      </c>
      <c r="Q177">
        <v>7573422</v>
      </c>
      <c r="R177">
        <v>0.49948846999767055</v>
      </c>
      <c r="S177" t="s">
        <v>37</v>
      </c>
      <c r="T177" t="s">
        <v>38</v>
      </c>
      <c r="U177" t="s">
        <v>55</v>
      </c>
      <c r="V177" t="s">
        <v>45</v>
      </c>
      <c r="W177">
        <v>15.606249999999999</v>
      </c>
      <c r="X177">
        <v>21.9</v>
      </c>
      <c r="Y177">
        <v>20</v>
      </c>
      <c r="Z177">
        <v>15</v>
      </c>
      <c r="AA177">
        <v>17.9645625</v>
      </c>
      <c r="AB177">
        <v>74.864562500000005</v>
      </c>
      <c r="AC177" t="s">
        <v>102</v>
      </c>
      <c r="AD177" s="63" t="s">
        <v>126</v>
      </c>
    </row>
    <row r="178" spans="1:30" ht="60" x14ac:dyDescent="0.25">
      <c r="A178" t="s">
        <v>198</v>
      </c>
      <c r="B178" t="s">
        <v>199</v>
      </c>
      <c r="C178" t="s">
        <v>201</v>
      </c>
      <c r="D178">
        <v>17953713</v>
      </c>
      <c r="E178" t="s">
        <v>190</v>
      </c>
      <c r="F178" t="s">
        <v>46</v>
      </c>
      <c r="G178">
        <v>8</v>
      </c>
      <c r="H178">
        <v>44021</v>
      </c>
      <c r="I178">
        <v>2</v>
      </c>
      <c r="J178">
        <v>0.25</v>
      </c>
      <c r="K178" t="s">
        <v>114</v>
      </c>
      <c r="L178" t="s">
        <v>116</v>
      </c>
      <c r="M178" t="s">
        <v>53</v>
      </c>
      <c r="N178" t="s">
        <v>42</v>
      </c>
      <c r="O178" t="s">
        <v>54</v>
      </c>
      <c r="P178">
        <v>3750000</v>
      </c>
      <c r="Q178">
        <v>1276200</v>
      </c>
      <c r="R178">
        <v>0.34032000000000001</v>
      </c>
      <c r="S178" t="s">
        <v>37</v>
      </c>
      <c r="T178" t="s">
        <v>38</v>
      </c>
      <c r="U178" t="s">
        <v>55</v>
      </c>
      <c r="V178" t="s">
        <v>45</v>
      </c>
      <c r="W178">
        <v>66.887500000000003</v>
      </c>
      <c r="X178">
        <v>11.365</v>
      </c>
      <c r="Y178">
        <v>15.400000000000002</v>
      </c>
      <c r="Z178">
        <v>15</v>
      </c>
      <c r="AA178">
        <v>22.579875000000001</v>
      </c>
      <c r="AB178">
        <v>64.344875000000002</v>
      </c>
      <c r="AC178" t="s">
        <v>105</v>
      </c>
      <c r="AD178" s="63" t="s">
        <v>107</v>
      </c>
    </row>
    <row r="179" spans="1:30" ht="45" x14ac:dyDescent="0.25">
      <c r="A179" t="s">
        <v>198</v>
      </c>
      <c r="B179" t="s">
        <v>199</v>
      </c>
      <c r="C179" t="s">
        <v>200</v>
      </c>
      <c r="D179">
        <v>21435956</v>
      </c>
      <c r="E179" t="s">
        <v>187</v>
      </c>
      <c r="F179" t="s">
        <v>46</v>
      </c>
      <c r="G179">
        <v>8</v>
      </c>
      <c r="H179">
        <v>40624</v>
      </c>
      <c r="I179">
        <v>11</v>
      </c>
      <c r="J179">
        <v>1</v>
      </c>
      <c r="K179" t="s">
        <v>115</v>
      </c>
      <c r="L179" t="s">
        <v>117</v>
      </c>
      <c r="M179" t="s">
        <v>34</v>
      </c>
      <c r="N179" t="s">
        <v>54</v>
      </c>
      <c r="O179" t="s">
        <v>42</v>
      </c>
      <c r="P179">
        <v>7880000</v>
      </c>
      <c r="Q179">
        <v>3382450</v>
      </c>
      <c r="R179">
        <v>0.429244923857868</v>
      </c>
      <c r="S179" t="s">
        <v>37</v>
      </c>
      <c r="T179" t="s">
        <v>82</v>
      </c>
      <c r="U179" t="s">
        <v>55</v>
      </c>
      <c r="V179" t="s">
        <v>40</v>
      </c>
      <c r="W179">
        <v>66.887500000000003</v>
      </c>
      <c r="X179">
        <v>28.55</v>
      </c>
      <c r="Y179">
        <v>11.954000000000001</v>
      </c>
      <c r="Z179">
        <v>15</v>
      </c>
      <c r="AA179">
        <v>23.479875</v>
      </c>
      <c r="AB179">
        <v>78.983875000000012</v>
      </c>
      <c r="AC179" t="s">
        <v>102</v>
      </c>
      <c r="AD179" s="63" t="s">
        <v>126</v>
      </c>
    </row>
    <row r="180" spans="1:30" ht="60" x14ac:dyDescent="0.25">
      <c r="A180" t="s">
        <v>337</v>
      </c>
      <c r="B180" t="s">
        <v>338</v>
      </c>
      <c r="C180" t="s">
        <v>339</v>
      </c>
      <c r="D180" t="s">
        <v>376</v>
      </c>
      <c r="E180" t="s">
        <v>184</v>
      </c>
      <c r="F180" t="s">
        <v>49</v>
      </c>
      <c r="G180">
        <v>8</v>
      </c>
      <c r="H180">
        <v>44393</v>
      </c>
      <c r="I180">
        <v>1</v>
      </c>
      <c r="J180">
        <v>0.125</v>
      </c>
      <c r="K180" t="s">
        <v>114</v>
      </c>
      <c r="L180" t="s">
        <v>33</v>
      </c>
      <c r="M180" t="s">
        <v>41</v>
      </c>
      <c r="N180" t="s">
        <v>54</v>
      </c>
      <c r="O180" t="s">
        <v>35</v>
      </c>
      <c r="P180">
        <v>19218501</v>
      </c>
      <c r="Q180">
        <v>11229199</v>
      </c>
      <c r="R180">
        <v>0.58429109533568724</v>
      </c>
      <c r="S180" t="s">
        <v>37</v>
      </c>
      <c r="T180" t="s">
        <v>82</v>
      </c>
      <c r="U180" t="s">
        <v>157</v>
      </c>
      <c r="V180" t="s">
        <v>40</v>
      </c>
      <c r="W180">
        <v>57.643749999999997</v>
      </c>
      <c r="X180">
        <v>15.837</v>
      </c>
      <c r="Y180">
        <v>5.492</v>
      </c>
      <c r="Z180">
        <v>15</v>
      </c>
      <c r="AA180">
        <v>22.197937499999998</v>
      </c>
      <c r="AB180">
        <v>58.526937500000003</v>
      </c>
      <c r="AC180" t="s">
        <v>105</v>
      </c>
      <c r="AD180" s="63" t="s">
        <v>107</v>
      </c>
    </row>
    <row r="181" spans="1:30" ht="60" x14ac:dyDescent="0.25">
      <c r="A181" t="s">
        <v>244</v>
      </c>
      <c r="B181" t="s">
        <v>270</v>
      </c>
      <c r="C181" t="s">
        <v>245</v>
      </c>
      <c r="D181" t="s">
        <v>377</v>
      </c>
      <c r="E181" t="s">
        <v>190</v>
      </c>
      <c r="F181" t="s">
        <v>118</v>
      </c>
      <c r="G181">
        <v>10</v>
      </c>
      <c r="H181">
        <v>41974</v>
      </c>
      <c r="I181">
        <v>8</v>
      </c>
      <c r="J181">
        <v>0.8</v>
      </c>
      <c r="K181" t="s">
        <v>114</v>
      </c>
      <c r="L181" t="s">
        <v>47</v>
      </c>
      <c r="M181" t="s">
        <v>41</v>
      </c>
      <c r="N181" t="s">
        <v>54</v>
      </c>
      <c r="O181" t="s">
        <v>35</v>
      </c>
      <c r="P181">
        <v>7080500</v>
      </c>
      <c r="Q181">
        <v>6580854</v>
      </c>
      <c r="R181">
        <v>0.9294335145823035</v>
      </c>
      <c r="S181" t="s">
        <v>37</v>
      </c>
      <c r="T181" t="s">
        <v>82</v>
      </c>
      <c r="U181" t="s">
        <v>51</v>
      </c>
      <c r="V181" t="s">
        <v>45</v>
      </c>
      <c r="W181">
        <v>13.231249999999999</v>
      </c>
      <c r="X181">
        <v>11.39</v>
      </c>
      <c r="Y181">
        <v>5.492</v>
      </c>
      <c r="Z181">
        <v>15</v>
      </c>
      <c r="AA181">
        <v>18.950812499999998</v>
      </c>
      <c r="AB181">
        <v>50.832812500000003</v>
      </c>
      <c r="AC181" t="s">
        <v>105</v>
      </c>
      <c r="AD181" s="63" t="s">
        <v>107</v>
      </c>
    </row>
    <row r="182" spans="1:30" ht="60" x14ac:dyDescent="0.25">
      <c r="A182" t="s">
        <v>239</v>
      </c>
      <c r="B182" t="s">
        <v>212</v>
      </c>
      <c r="C182" t="s">
        <v>240</v>
      </c>
      <c r="D182" t="s">
        <v>378</v>
      </c>
      <c r="E182" t="s">
        <v>202</v>
      </c>
      <c r="F182" t="s">
        <v>118</v>
      </c>
      <c r="G182">
        <v>10</v>
      </c>
      <c r="H182">
        <v>44239</v>
      </c>
      <c r="I182">
        <v>1</v>
      </c>
      <c r="J182">
        <v>0.1</v>
      </c>
      <c r="K182" t="s">
        <v>114</v>
      </c>
      <c r="L182" t="s">
        <v>47</v>
      </c>
      <c r="M182" t="s">
        <v>53</v>
      </c>
      <c r="N182" t="s">
        <v>35</v>
      </c>
      <c r="O182" t="s">
        <v>42</v>
      </c>
      <c r="P182">
        <v>9641456</v>
      </c>
      <c r="Q182">
        <v>5993163</v>
      </c>
      <c r="R182">
        <v>0.6216035212938793</v>
      </c>
      <c r="S182" t="s">
        <v>37</v>
      </c>
      <c r="T182" t="s">
        <v>82</v>
      </c>
      <c r="U182" t="s">
        <v>51</v>
      </c>
      <c r="V182" t="s">
        <v>56</v>
      </c>
      <c r="W182">
        <v>94.543750000000003</v>
      </c>
      <c r="X182">
        <v>6.4319999999999995</v>
      </c>
      <c r="Y182">
        <v>14.654000000000002</v>
      </c>
      <c r="Z182">
        <v>15</v>
      </c>
      <c r="AA182">
        <v>20.328937499999999</v>
      </c>
      <c r="AB182">
        <v>56.414937499999994</v>
      </c>
      <c r="AC182" t="s">
        <v>105</v>
      </c>
      <c r="AD182" s="63" t="s">
        <v>107</v>
      </c>
    </row>
    <row r="183" spans="1:30" ht="60" x14ac:dyDescent="0.25">
      <c r="A183" t="s">
        <v>198</v>
      </c>
      <c r="B183" t="s">
        <v>199</v>
      </c>
      <c r="C183" t="s">
        <v>201</v>
      </c>
      <c r="D183">
        <v>17951682</v>
      </c>
      <c r="E183" t="s">
        <v>187</v>
      </c>
      <c r="F183" t="s">
        <v>119</v>
      </c>
      <c r="G183">
        <v>8</v>
      </c>
      <c r="H183">
        <v>42173</v>
      </c>
      <c r="I183">
        <v>7</v>
      </c>
      <c r="J183">
        <v>0.875</v>
      </c>
      <c r="K183" t="s">
        <v>32</v>
      </c>
      <c r="L183" t="s">
        <v>117</v>
      </c>
      <c r="M183" t="s">
        <v>34</v>
      </c>
      <c r="N183" t="s">
        <v>35</v>
      </c>
      <c r="O183" t="s">
        <v>35</v>
      </c>
      <c r="P183">
        <v>3750000</v>
      </c>
      <c r="Q183">
        <v>2854379</v>
      </c>
      <c r="R183">
        <v>0.76116773333333332</v>
      </c>
      <c r="S183" t="s">
        <v>37</v>
      </c>
      <c r="T183" t="s">
        <v>38</v>
      </c>
      <c r="U183" t="s">
        <v>55</v>
      </c>
      <c r="V183" t="s">
        <v>56</v>
      </c>
      <c r="W183">
        <v>66.887500000000003</v>
      </c>
      <c r="X183">
        <v>17.149999999999999</v>
      </c>
      <c r="Y183">
        <v>0.2</v>
      </c>
      <c r="Z183">
        <v>15</v>
      </c>
      <c r="AA183">
        <v>16.639875</v>
      </c>
      <c r="AB183">
        <v>48.989874999999998</v>
      </c>
      <c r="AC183" t="s">
        <v>105</v>
      </c>
      <c r="AD183" s="63" t="s">
        <v>107</v>
      </c>
    </row>
    <row r="184" spans="1:30" ht="45" x14ac:dyDescent="0.25">
      <c r="A184" t="s">
        <v>198</v>
      </c>
      <c r="B184" t="s">
        <v>199</v>
      </c>
      <c r="C184" t="s">
        <v>201</v>
      </c>
      <c r="D184">
        <v>18462617</v>
      </c>
      <c r="E184" t="s">
        <v>187</v>
      </c>
      <c r="F184" t="s">
        <v>118</v>
      </c>
      <c r="G184">
        <v>8</v>
      </c>
      <c r="H184">
        <v>41288</v>
      </c>
      <c r="I184">
        <v>9</v>
      </c>
      <c r="J184">
        <v>1</v>
      </c>
      <c r="K184" t="s">
        <v>115</v>
      </c>
      <c r="L184" t="s">
        <v>33</v>
      </c>
      <c r="M184" t="s">
        <v>53</v>
      </c>
      <c r="N184" t="s">
        <v>54</v>
      </c>
      <c r="O184" t="s">
        <v>35</v>
      </c>
      <c r="P184">
        <v>3750000</v>
      </c>
      <c r="Q184">
        <v>2110945</v>
      </c>
      <c r="R184">
        <v>0.56291866666666668</v>
      </c>
      <c r="S184" t="s">
        <v>37</v>
      </c>
      <c r="T184" t="s">
        <v>82</v>
      </c>
      <c r="U184" t="s">
        <v>55</v>
      </c>
      <c r="V184" t="s">
        <v>40</v>
      </c>
      <c r="W184">
        <v>66.887500000000003</v>
      </c>
      <c r="X184">
        <v>25.794999999999998</v>
      </c>
      <c r="Y184">
        <v>8.1920000000000019</v>
      </c>
      <c r="Z184">
        <v>15</v>
      </c>
      <c r="AA184">
        <v>23.479875</v>
      </c>
      <c r="AB184">
        <v>72.466875000000002</v>
      </c>
      <c r="AC184" t="s">
        <v>102</v>
      </c>
      <c r="AD184" s="63" t="s">
        <v>126</v>
      </c>
    </row>
    <row r="185" spans="1:30" ht="45" x14ac:dyDescent="0.25">
      <c r="A185" t="s">
        <v>198</v>
      </c>
      <c r="B185" t="s">
        <v>199</v>
      </c>
      <c r="C185" t="s">
        <v>201</v>
      </c>
      <c r="D185">
        <v>17952288</v>
      </c>
      <c r="E185" t="s">
        <v>192</v>
      </c>
      <c r="F185" t="s">
        <v>119</v>
      </c>
      <c r="G185">
        <v>8</v>
      </c>
      <c r="H185">
        <v>40965</v>
      </c>
      <c r="I185">
        <v>10</v>
      </c>
      <c r="J185">
        <v>1</v>
      </c>
      <c r="K185" t="s">
        <v>114</v>
      </c>
      <c r="L185" t="s">
        <v>33</v>
      </c>
      <c r="M185" t="s">
        <v>53</v>
      </c>
      <c r="N185" t="s">
        <v>35</v>
      </c>
      <c r="O185" t="s">
        <v>54</v>
      </c>
      <c r="P185">
        <v>3750000</v>
      </c>
      <c r="Q185">
        <v>2475135</v>
      </c>
      <c r="R185">
        <v>0.66003599999999996</v>
      </c>
      <c r="S185" t="s">
        <v>37</v>
      </c>
      <c r="T185" t="s">
        <v>44</v>
      </c>
      <c r="U185" t="s">
        <v>55</v>
      </c>
      <c r="V185" t="s">
        <v>40</v>
      </c>
      <c r="W185">
        <v>66.887500000000003</v>
      </c>
      <c r="X185">
        <v>19.145</v>
      </c>
      <c r="Y185">
        <v>10.054000000000002</v>
      </c>
      <c r="Z185">
        <v>15</v>
      </c>
      <c r="AA185">
        <v>21.978187500000001</v>
      </c>
      <c r="AB185">
        <v>66.177187500000002</v>
      </c>
      <c r="AC185" t="s">
        <v>102</v>
      </c>
      <c r="AD185" s="63" t="s">
        <v>126</v>
      </c>
    </row>
    <row r="186" spans="1:30" ht="60" x14ac:dyDescent="0.25">
      <c r="A186" t="s">
        <v>198</v>
      </c>
      <c r="B186" t="s">
        <v>199</v>
      </c>
      <c r="C186" t="s">
        <v>200</v>
      </c>
      <c r="D186">
        <v>21439038</v>
      </c>
      <c r="E186" t="s">
        <v>187</v>
      </c>
      <c r="F186" t="s">
        <v>49</v>
      </c>
      <c r="G186">
        <v>8</v>
      </c>
      <c r="H186">
        <v>43379</v>
      </c>
      <c r="I186">
        <v>4</v>
      </c>
      <c r="J186">
        <v>0.5</v>
      </c>
      <c r="K186" t="s">
        <v>115</v>
      </c>
      <c r="L186" t="s">
        <v>116</v>
      </c>
      <c r="M186" t="s">
        <v>34</v>
      </c>
      <c r="N186" t="s">
        <v>54</v>
      </c>
      <c r="O186" t="s">
        <v>54</v>
      </c>
      <c r="P186">
        <v>7880000</v>
      </c>
      <c r="Q186">
        <v>4361781</v>
      </c>
      <c r="R186">
        <v>0.55352550761421315</v>
      </c>
      <c r="S186" t="s">
        <v>37</v>
      </c>
      <c r="T186" t="s">
        <v>82</v>
      </c>
      <c r="U186" t="s">
        <v>55</v>
      </c>
      <c r="V186" t="s">
        <v>56</v>
      </c>
      <c r="W186">
        <v>66.887500000000003</v>
      </c>
      <c r="X186">
        <v>19.12</v>
      </c>
      <c r="Y186">
        <v>7.354000000000001</v>
      </c>
      <c r="Z186">
        <v>15</v>
      </c>
      <c r="AA186">
        <v>19.639875</v>
      </c>
      <c r="AB186">
        <v>61.113875000000007</v>
      </c>
      <c r="AC186" t="s">
        <v>105</v>
      </c>
      <c r="AD186" s="63" t="s">
        <v>107</v>
      </c>
    </row>
    <row r="187" spans="1:30" ht="60" x14ac:dyDescent="0.25">
      <c r="A187" t="s">
        <v>198</v>
      </c>
      <c r="B187" t="s">
        <v>199</v>
      </c>
      <c r="C187" t="s">
        <v>201</v>
      </c>
      <c r="D187">
        <v>17951974</v>
      </c>
      <c r="E187" t="s">
        <v>187</v>
      </c>
      <c r="F187" t="s">
        <v>46</v>
      </c>
      <c r="G187">
        <v>8</v>
      </c>
      <c r="H187">
        <v>42608</v>
      </c>
      <c r="I187">
        <v>6</v>
      </c>
      <c r="J187">
        <v>0.75</v>
      </c>
      <c r="K187" t="s">
        <v>115</v>
      </c>
      <c r="L187" t="s">
        <v>47</v>
      </c>
      <c r="M187" t="s">
        <v>41</v>
      </c>
      <c r="N187" t="s">
        <v>35</v>
      </c>
      <c r="O187" t="s">
        <v>54</v>
      </c>
      <c r="P187">
        <v>3750000</v>
      </c>
      <c r="Q187">
        <v>705154</v>
      </c>
      <c r="R187">
        <v>0.18804106666666667</v>
      </c>
      <c r="S187" t="s">
        <v>37</v>
      </c>
      <c r="T187" t="s">
        <v>44</v>
      </c>
      <c r="U187" t="s">
        <v>55</v>
      </c>
      <c r="V187" t="s">
        <v>56</v>
      </c>
      <c r="W187">
        <v>66.887500000000003</v>
      </c>
      <c r="X187">
        <v>30.200000000000003</v>
      </c>
      <c r="Y187">
        <v>7.354000000000001</v>
      </c>
      <c r="Z187">
        <v>4.5</v>
      </c>
      <c r="AA187">
        <v>17.1781875</v>
      </c>
      <c r="AB187">
        <v>59.232187500000002</v>
      </c>
      <c r="AC187" t="s">
        <v>105</v>
      </c>
      <c r="AD187" s="63" t="s">
        <v>107</v>
      </c>
    </row>
    <row r="188" spans="1:30" ht="60" x14ac:dyDescent="0.25">
      <c r="A188" t="s">
        <v>198</v>
      </c>
      <c r="B188" t="s">
        <v>199</v>
      </c>
      <c r="C188" t="s">
        <v>200</v>
      </c>
      <c r="D188">
        <v>21436933</v>
      </c>
      <c r="E188" t="s">
        <v>187</v>
      </c>
      <c r="F188" t="s">
        <v>46</v>
      </c>
      <c r="G188">
        <v>8</v>
      </c>
      <c r="H188">
        <v>42899</v>
      </c>
      <c r="I188">
        <v>5</v>
      </c>
      <c r="J188">
        <v>0.625</v>
      </c>
      <c r="K188" t="s">
        <v>32</v>
      </c>
      <c r="L188" t="s">
        <v>33</v>
      </c>
      <c r="M188" t="s">
        <v>53</v>
      </c>
      <c r="N188" t="s">
        <v>35</v>
      </c>
      <c r="O188" t="s">
        <v>35</v>
      </c>
      <c r="P188">
        <v>7880000</v>
      </c>
      <c r="Q188">
        <v>1156042</v>
      </c>
      <c r="R188">
        <v>0.14670583756345176</v>
      </c>
      <c r="S188" t="s">
        <v>37</v>
      </c>
      <c r="T188" t="s">
        <v>82</v>
      </c>
      <c r="U188" t="s">
        <v>55</v>
      </c>
      <c r="V188" t="s">
        <v>50</v>
      </c>
      <c r="W188">
        <v>66.887500000000003</v>
      </c>
      <c r="X188">
        <v>28.774999999999999</v>
      </c>
      <c r="Y188">
        <v>5.5460000000000003</v>
      </c>
      <c r="Z188">
        <v>4.5</v>
      </c>
      <c r="AA188">
        <v>21.379874999999998</v>
      </c>
      <c r="AB188">
        <v>60.200874999999996</v>
      </c>
      <c r="AC188" t="s">
        <v>105</v>
      </c>
      <c r="AD188" s="63" t="s">
        <v>107</v>
      </c>
    </row>
    <row r="189" spans="1:30" ht="60" x14ac:dyDescent="0.25">
      <c r="A189" t="s">
        <v>198</v>
      </c>
      <c r="B189" t="s">
        <v>199</v>
      </c>
      <c r="C189" t="s">
        <v>200</v>
      </c>
      <c r="D189">
        <v>21439380</v>
      </c>
      <c r="E189" t="s">
        <v>192</v>
      </c>
      <c r="F189" t="s">
        <v>46</v>
      </c>
      <c r="G189">
        <v>8</v>
      </c>
      <c r="H189">
        <v>39951</v>
      </c>
      <c r="I189">
        <v>13</v>
      </c>
      <c r="J189">
        <v>1</v>
      </c>
      <c r="K189" t="s">
        <v>114</v>
      </c>
      <c r="L189" t="s">
        <v>47</v>
      </c>
      <c r="M189" t="s">
        <v>34</v>
      </c>
      <c r="N189" t="s">
        <v>35</v>
      </c>
      <c r="O189" t="s">
        <v>42</v>
      </c>
      <c r="P189">
        <v>7880000</v>
      </c>
      <c r="Q189">
        <v>5938321</v>
      </c>
      <c r="R189">
        <v>0.75359403553299498</v>
      </c>
      <c r="S189" t="s">
        <v>37</v>
      </c>
      <c r="T189" t="s">
        <v>38</v>
      </c>
      <c r="U189" t="s">
        <v>55</v>
      </c>
      <c r="V189" t="s">
        <v>56</v>
      </c>
      <c r="W189">
        <v>66.887500000000003</v>
      </c>
      <c r="X189">
        <v>22.47</v>
      </c>
      <c r="Y189">
        <v>9.3080000000000016</v>
      </c>
      <c r="Z189">
        <v>15</v>
      </c>
      <c r="AA189">
        <v>16.639875</v>
      </c>
      <c r="AB189">
        <v>63.417874999999995</v>
      </c>
      <c r="AC189" t="s">
        <v>105</v>
      </c>
      <c r="AD189" s="63" t="s">
        <v>107</v>
      </c>
    </row>
    <row r="190" spans="1:30" ht="60" x14ac:dyDescent="0.25">
      <c r="A190" t="s">
        <v>254</v>
      </c>
      <c r="B190" t="s">
        <v>255</v>
      </c>
      <c r="C190">
        <v>840</v>
      </c>
      <c r="D190">
        <v>3512133446</v>
      </c>
      <c r="E190" t="s">
        <v>197</v>
      </c>
      <c r="F190" t="s">
        <v>118</v>
      </c>
      <c r="G190">
        <v>8</v>
      </c>
      <c r="H190">
        <v>43725</v>
      </c>
      <c r="I190">
        <v>3</v>
      </c>
      <c r="J190">
        <v>0.375</v>
      </c>
      <c r="K190" t="s">
        <v>114</v>
      </c>
      <c r="L190" t="s">
        <v>116</v>
      </c>
      <c r="M190" t="s">
        <v>53</v>
      </c>
      <c r="N190" t="s">
        <v>42</v>
      </c>
      <c r="O190" t="s">
        <v>35</v>
      </c>
      <c r="P190">
        <v>55930000</v>
      </c>
      <c r="Q190">
        <v>23798601</v>
      </c>
      <c r="R190">
        <v>0.42550690148399783</v>
      </c>
      <c r="S190" t="s">
        <v>37</v>
      </c>
      <c r="T190" t="s">
        <v>44</v>
      </c>
      <c r="U190" t="s">
        <v>55</v>
      </c>
      <c r="V190" t="s">
        <v>56</v>
      </c>
      <c r="W190">
        <v>68.445000000000007</v>
      </c>
      <c r="X190">
        <v>1.96</v>
      </c>
      <c r="Y190">
        <v>10.892000000000001</v>
      </c>
      <c r="Z190">
        <v>15</v>
      </c>
      <c r="AA190">
        <v>17.341725</v>
      </c>
      <c r="AB190">
        <v>45.193725000000001</v>
      </c>
      <c r="AC190" t="s">
        <v>105</v>
      </c>
      <c r="AD190" s="63" t="s">
        <v>107</v>
      </c>
    </row>
    <row r="191" spans="1:30" ht="60" x14ac:dyDescent="0.25">
      <c r="A191" t="s">
        <v>198</v>
      </c>
      <c r="B191" t="s">
        <v>199</v>
      </c>
      <c r="C191" t="s">
        <v>201</v>
      </c>
      <c r="D191">
        <v>17951658</v>
      </c>
      <c r="E191" t="s">
        <v>192</v>
      </c>
      <c r="F191" t="s">
        <v>119</v>
      </c>
      <c r="G191">
        <v>8</v>
      </c>
      <c r="H191">
        <v>43782</v>
      </c>
      <c r="I191">
        <v>3</v>
      </c>
      <c r="J191">
        <v>0.375</v>
      </c>
      <c r="K191" t="s">
        <v>32</v>
      </c>
      <c r="L191" t="s">
        <v>116</v>
      </c>
      <c r="M191" t="s">
        <v>53</v>
      </c>
      <c r="N191" t="s">
        <v>42</v>
      </c>
      <c r="O191" t="s">
        <v>54</v>
      </c>
      <c r="P191">
        <v>3750000</v>
      </c>
      <c r="Q191">
        <v>3266785</v>
      </c>
      <c r="R191">
        <v>0.87114266666666662</v>
      </c>
      <c r="S191" t="s">
        <v>37</v>
      </c>
      <c r="T191" t="s">
        <v>44</v>
      </c>
      <c r="U191" t="s">
        <v>55</v>
      </c>
      <c r="V191" t="s">
        <v>40</v>
      </c>
      <c r="W191">
        <v>66.887500000000003</v>
      </c>
      <c r="X191">
        <v>9.370000000000001</v>
      </c>
      <c r="Y191">
        <v>15.400000000000002</v>
      </c>
      <c r="Z191">
        <v>15</v>
      </c>
      <c r="AA191">
        <v>21.978187500000001</v>
      </c>
      <c r="AB191">
        <v>61.7481875</v>
      </c>
      <c r="AC191" t="s">
        <v>105</v>
      </c>
      <c r="AD191" s="63" t="s">
        <v>107</v>
      </c>
    </row>
    <row r="192" spans="1:30" ht="45" x14ac:dyDescent="0.25">
      <c r="A192" t="s">
        <v>198</v>
      </c>
      <c r="B192" t="s">
        <v>199</v>
      </c>
      <c r="C192" t="s">
        <v>201</v>
      </c>
      <c r="D192">
        <v>17951834</v>
      </c>
      <c r="E192" t="s">
        <v>192</v>
      </c>
      <c r="F192" t="s">
        <v>46</v>
      </c>
      <c r="G192">
        <v>8</v>
      </c>
      <c r="H192">
        <v>41620</v>
      </c>
      <c r="I192">
        <v>9</v>
      </c>
      <c r="J192">
        <v>1</v>
      </c>
      <c r="K192" t="s">
        <v>114</v>
      </c>
      <c r="L192" t="s">
        <v>33</v>
      </c>
      <c r="M192" t="s">
        <v>41</v>
      </c>
      <c r="N192" t="s">
        <v>42</v>
      </c>
      <c r="O192" t="s">
        <v>35</v>
      </c>
      <c r="P192">
        <v>3750000</v>
      </c>
      <c r="Q192">
        <v>1817709</v>
      </c>
      <c r="R192">
        <v>0.4847224</v>
      </c>
      <c r="S192" t="s">
        <v>37</v>
      </c>
      <c r="T192" t="s">
        <v>38</v>
      </c>
      <c r="U192" t="s">
        <v>55</v>
      </c>
      <c r="V192" t="s">
        <v>50</v>
      </c>
      <c r="W192">
        <v>66.887500000000003</v>
      </c>
      <c r="X192">
        <v>25.794999999999998</v>
      </c>
      <c r="Y192">
        <v>8.1920000000000019</v>
      </c>
      <c r="Z192">
        <v>15</v>
      </c>
      <c r="AA192">
        <v>18.379874999999998</v>
      </c>
      <c r="AB192">
        <v>67.366874999999993</v>
      </c>
      <c r="AC192" t="s">
        <v>102</v>
      </c>
      <c r="AD192" s="63" t="s">
        <v>126</v>
      </c>
    </row>
    <row r="193" spans="1:30" ht="45" x14ac:dyDescent="0.25">
      <c r="A193" t="s">
        <v>246</v>
      </c>
      <c r="B193" t="s">
        <v>247</v>
      </c>
      <c r="C193" t="s">
        <v>248</v>
      </c>
      <c r="D193" t="s">
        <v>379</v>
      </c>
      <c r="E193" t="s">
        <v>202</v>
      </c>
      <c r="F193" t="s">
        <v>46</v>
      </c>
      <c r="G193">
        <v>5</v>
      </c>
      <c r="H193">
        <v>42281</v>
      </c>
      <c r="I193">
        <v>7</v>
      </c>
      <c r="J193">
        <v>1</v>
      </c>
      <c r="K193" t="s">
        <v>115</v>
      </c>
      <c r="L193" t="s">
        <v>117</v>
      </c>
      <c r="M193" t="s">
        <v>53</v>
      </c>
      <c r="N193" t="s">
        <v>35</v>
      </c>
      <c r="O193" t="s">
        <v>42</v>
      </c>
      <c r="P193">
        <v>110000</v>
      </c>
      <c r="Q193">
        <v>105614</v>
      </c>
      <c r="R193">
        <v>0.96012727272727272</v>
      </c>
      <c r="S193" t="s">
        <v>37</v>
      </c>
      <c r="T193" t="s">
        <v>82</v>
      </c>
      <c r="U193" t="s">
        <v>51</v>
      </c>
      <c r="V193" t="s">
        <v>56</v>
      </c>
      <c r="W193">
        <v>15.606249999999999</v>
      </c>
      <c r="X193">
        <v>28.55</v>
      </c>
      <c r="Y193">
        <v>14.654000000000002</v>
      </c>
      <c r="Z193">
        <v>15</v>
      </c>
      <c r="AA193">
        <v>13.224562499999999</v>
      </c>
      <c r="AB193">
        <v>71.428562499999998</v>
      </c>
      <c r="AC193" t="s">
        <v>102</v>
      </c>
      <c r="AD193" s="63" t="s">
        <v>126</v>
      </c>
    </row>
    <row r="194" spans="1:30" ht="45" x14ac:dyDescent="0.25">
      <c r="A194" t="s">
        <v>198</v>
      </c>
      <c r="B194" t="s">
        <v>199</v>
      </c>
      <c r="C194" t="s">
        <v>201</v>
      </c>
      <c r="D194">
        <v>17951593</v>
      </c>
      <c r="E194" t="s">
        <v>184</v>
      </c>
      <c r="F194" t="s">
        <v>52</v>
      </c>
      <c r="G194">
        <v>8</v>
      </c>
      <c r="H194">
        <v>40355</v>
      </c>
      <c r="I194">
        <v>12</v>
      </c>
      <c r="J194">
        <v>1</v>
      </c>
      <c r="K194" t="s">
        <v>114</v>
      </c>
      <c r="L194" t="s">
        <v>117</v>
      </c>
      <c r="M194" t="s">
        <v>53</v>
      </c>
      <c r="N194" t="s">
        <v>42</v>
      </c>
      <c r="O194" t="s">
        <v>54</v>
      </c>
      <c r="P194">
        <v>3750000</v>
      </c>
      <c r="Q194">
        <v>1937862</v>
      </c>
      <c r="R194">
        <v>0.51676319999999998</v>
      </c>
      <c r="S194" t="s">
        <v>37</v>
      </c>
      <c r="T194" t="s">
        <v>82</v>
      </c>
      <c r="U194" t="s">
        <v>55</v>
      </c>
      <c r="V194" t="s">
        <v>50</v>
      </c>
      <c r="W194">
        <v>66.887500000000003</v>
      </c>
      <c r="X194">
        <v>13.814500000000001</v>
      </c>
      <c r="Y194">
        <v>15.400000000000002</v>
      </c>
      <c r="Z194">
        <v>15</v>
      </c>
      <c r="AA194">
        <v>21.379874999999998</v>
      </c>
      <c r="AB194">
        <v>65.594374999999999</v>
      </c>
      <c r="AC194" t="s">
        <v>102</v>
      </c>
      <c r="AD194" s="63" t="s">
        <v>126</v>
      </c>
    </row>
    <row r="195" spans="1:30" ht="60" x14ac:dyDescent="0.25">
      <c r="A195" t="s">
        <v>198</v>
      </c>
      <c r="B195" t="s">
        <v>199</v>
      </c>
      <c r="C195" t="s">
        <v>200</v>
      </c>
      <c r="D195">
        <v>21439887</v>
      </c>
      <c r="E195" t="s">
        <v>187</v>
      </c>
      <c r="F195" t="s">
        <v>119</v>
      </c>
      <c r="G195">
        <v>8</v>
      </c>
      <c r="H195">
        <v>43132</v>
      </c>
      <c r="I195">
        <v>4</v>
      </c>
      <c r="J195">
        <v>0.5</v>
      </c>
      <c r="K195" t="s">
        <v>32</v>
      </c>
      <c r="L195" t="s">
        <v>116</v>
      </c>
      <c r="M195" t="s">
        <v>41</v>
      </c>
      <c r="N195" t="s">
        <v>54</v>
      </c>
      <c r="O195" t="s">
        <v>42</v>
      </c>
      <c r="P195">
        <v>7880000</v>
      </c>
      <c r="Q195">
        <v>4398800</v>
      </c>
      <c r="R195">
        <v>0.55822335025380709</v>
      </c>
      <c r="S195" t="s">
        <v>37</v>
      </c>
      <c r="T195" t="s">
        <v>44</v>
      </c>
      <c r="U195" t="s">
        <v>55</v>
      </c>
      <c r="V195" t="s">
        <v>50</v>
      </c>
      <c r="W195">
        <v>66.887500000000003</v>
      </c>
      <c r="X195">
        <v>11.045</v>
      </c>
      <c r="Y195">
        <v>14.600000000000001</v>
      </c>
      <c r="Z195">
        <v>15</v>
      </c>
      <c r="AA195">
        <v>19.353187500000001</v>
      </c>
      <c r="AB195">
        <v>59.9981875</v>
      </c>
      <c r="AC195" t="s">
        <v>105</v>
      </c>
      <c r="AD195" s="63" t="s">
        <v>107</v>
      </c>
    </row>
    <row r="196" spans="1:30" ht="45" x14ac:dyDescent="0.25">
      <c r="A196" t="s">
        <v>198</v>
      </c>
      <c r="B196" t="s">
        <v>199</v>
      </c>
      <c r="C196" t="s">
        <v>201</v>
      </c>
      <c r="D196">
        <v>17951262</v>
      </c>
      <c r="E196" t="s">
        <v>192</v>
      </c>
      <c r="F196" t="s">
        <v>49</v>
      </c>
      <c r="G196">
        <v>8</v>
      </c>
      <c r="H196">
        <v>40351</v>
      </c>
      <c r="I196">
        <v>12</v>
      </c>
      <c r="J196">
        <v>1</v>
      </c>
      <c r="K196" t="s">
        <v>32</v>
      </c>
      <c r="L196" t="s">
        <v>33</v>
      </c>
      <c r="M196" t="s">
        <v>34</v>
      </c>
      <c r="N196" t="s">
        <v>35</v>
      </c>
      <c r="O196" t="s">
        <v>54</v>
      </c>
      <c r="P196">
        <v>3750000</v>
      </c>
      <c r="Q196">
        <v>1873990</v>
      </c>
      <c r="R196">
        <v>0.49973066666666666</v>
      </c>
      <c r="S196" t="s">
        <v>37</v>
      </c>
      <c r="T196" t="s">
        <v>38</v>
      </c>
      <c r="U196" t="s">
        <v>55</v>
      </c>
      <c r="V196" t="s">
        <v>45</v>
      </c>
      <c r="W196">
        <v>66.887500000000003</v>
      </c>
      <c r="X196">
        <v>27.125</v>
      </c>
      <c r="Y196">
        <v>4.7080000000000002</v>
      </c>
      <c r="Z196">
        <v>15</v>
      </c>
      <c r="AA196">
        <v>22.579875000000001</v>
      </c>
      <c r="AB196">
        <v>69.412875</v>
      </c>
      <c r="AC196" t="s">
        <v>102</v>
      </c>
      <c r="AD196" s="63" t="s">
        <v>126</v>
      </c>
    </row>
    <row r="197" spans="1:30" ht="60" x14ac:dyDescent="0.25">
      <c r="A197" t="s">
        <v>219</v>
      </c>
      <c r="B197" t="s">
        <v>272</v>
      </c>
      <c r="C197" t="s">
        <v>273</v>
      </c>
      <c r="D197">
        <v>68805037994</v>
      </c>
      <c r="E197" t="s">
        <v>187</v>
      </c>
      <c r="F197" t="s">
        <v>49</v>
      </c>
      <c r="G197">
        <v>10</v>
      </c>
      <c r="H197">
        <v>42056</v>
      </c>
      <c r="I197">
        <v>7</v>
      </c>
      <c r="J197">
        <v>0.7</v>
      </c>
      <c r="K197" t="s">
        <v>114</v>
      </c>
      <c r="L197" t="s">
        <v>116</v>
      </c>
      <c r="M197" t="s">
        <v>41</v>
      </c>
      <c r="N197" t="s">
        <v>35</v>
      </c>
      <c r="O197" t="s">
        <v>42</v>
      </c>
      <c r="P197">
        <v>100000</v>
      </c>
      <c r="Q197">
        <v>10555</v>
      </c>
      <c r="R197">
        <v>0.10555</v>
      </c>
      <c r="S197" t="s">
        <v>30</v>
      </c>
      <c r="T197" t="s">
        <v>38</v>
      </c>
      <c r="U197" t="s">
        <v>51</v>
      </c>
      <c r="V197" t="s">
        <v>50</v>
      </c>
      <c r="W197">
        <v>63.837500000000006</v>
      </c>
      <c r="X197">
        <v>11.39</v>
      </c>
      <c r="Y197">
        <v>11.954000000000001</v>
      </c>
      <c r="Z197">
        <v>4.5</v>
      </c>
      <c r="AA197">
        <v>14.775375</v>
      </c>
      <c r="AB197">
        <v>42.619375000000005</v>
      </c>
      <c r="AC197" t="s">
        <v>105</v>
      </c>
      <c r="AD197" s="63" t="s">
        <v>107</v>
      </c>
    </row>
    <row r="198" spans="1:30" ht="45" x14ac:dyDescent="0.25">
      <c r="A198" t="s">
        <v>198</v>
      </c>
      <c r="B198" t="s">
        <v>199</v>
      </c>
      <c r="C198" t="s">
        <v>200</v>
      </c>
      <c r="D198">
        <v>21435681</v>
      </c>
      <c r="E198" t="s">
        <v>187</v>
      </c>
      <c r="F198" t="s">
        <v>46</v>
      </c>
      <c r="G198">
        <v>8</v>
      </c>
      <c r="H198">
        <v>42369</v>
      </c>
      <c r="I198">
        <v>7</v>
      </c>
      <c r="J198">
        <v>0.875</v>
      </c>
      <c r="K198" t="s">
        <v>115</v>
      </c>
      <c r="L198" t="s">
        <v>33</v>
      </c>
      <c r="M198" t="s">
        <v>41</v>
      </c>
      <c r="N198" t="s">
        <v>54</v>
      </c>
      <c r="O198" t="s">
        <v>35</v>
      </c>
      <c r="P198">
        <v>7880000</v>
      </c>
      <c r="Q198">
        <v>3180712</v>
      </c>
      <c r="R198">
        <v>0.40364365482233505</v>
      </c>
      <c r="S198" t="s">
        <v>37</v>
      </c>
      <c r="T198" t="s">
        <v>82</v>
      </c>
      <c r="U198" t="s">
        <v>55</v>
      </c>
      <c r="V198" t="s">
        <v>56</v>
      </c>
      <c r="W198">
        <v>66.887500000000003</v>
      </c>
      <c r="X198">
        <v>35.200000000000003</v>
      </c>
      <c r="Y198">
        <v>5.492</v>
      </c>
      <c r="Z198">
        <v>15</v>
      </c>
      <c r="AA198">
        <v>19.639875</v>
      </c>
      <c r="AB198">
        <v>75.331874999999997</v>
      </c>
      <c r="AC198" t="s">
        <v>102</v>
      </c>
      <c r="AD198" s="63" t="s">
        <v>126</v>
      </c>
    </row>
    <row r="199" spans="1:30" ht="45" x14ac:dyDescent="0.25">
      <c r="A199" t="s">
        <v>239</v>
      </c>
      <c r="B199" t="s">
        <v>212</v>
      </c>
      <c r="C199" t="s">
        <v>380</v>
      </c>
      <c r="D199" t="s">
        <v>381</v>
      </c>
      <c r="E199" t="s">
        <v>197</v>
      </c>
      <c r="F199" t="s">
        <v>118</v>
      </c>
      <c r="G199">
        <v>10</v>
      </c>
      <c r="H199">
        <v>44413</v>
      </c>
      <c r="I199">
        <v>1</v>
      </c>
      <c r="J199">
        <v>0.1</v>
      </c>
      <c r="K199" t="s">
        <v>115</v>
      </c>
      <c r="L199" t="s">
        <v>33</v>
      </c>
      <c r="M199" t="s">
        <v>34</v>
      </c>
      <c r="N199" t="s">
        <v>42</v>
      </c>
      <c r="O199" t="s">
        <v>42</v>
      </c>
      <c r="P199">
        <v>9641456</v>
      </c>
      <c r="Q199">
        <v>4287354</v>
      </c>
      <c r="R199">
        <v>0.44467910240942859</v>
      </c>
      <c r="S199" t="s">
        <v>37</v>
      </c>
      <c r="T199" t="s">
        <v>44</v>
      </c>
      <c r="U199" t="s">
        <v>31</v>
      </c>
      <c r="V199" t="s">
        <v>40</v>
      </c>
      <c r="W199">
        <v>94.543750000000003</v>
      </c>
      <c r="X199">
        <v>19.161999999999999</v>
      </c>
      <c r="Y199">
        <v>14.654000000000002</v>
      </c>
      <c r="Z199">
        <v>15</v>
      </c>
      <c r="AA199">
        <v>23.082093749999999</v>
      </c>
      <c r="AB199">
        <v>71.898093750000001</v>
      </c>
      <c r="AC199" t="s">
        <v>102</v>
      </c>
      <c r="AD199" s="63" t="s">
        <v>126</v>
      </c>
    </row>
    <row r="200" spans="1:30" ht="45" x14ac:dyDescent="0.25">
      <c r="A200" t="s">
        <v>238</v>
      </c>
      <c r="B200" t="s">
        <v>212</v>
      </c>
      <c r="C200" t="s">
        <v>240</v>
      </c>
      <c r="D200" t="s">
        <v>382</v>
      </c>
      <c r="E200" t="s">
        <v>184</v>
      </c>
      <c r="F200" t="s">
        <v>52</v>
      </c>
      <c r="G200">
        <v>10</v>
      </c>
      <c r="H200">
        <v>40428</v>
      </c>
      <c r="I200">
        <v>12</v>
      </c>
      <c r="J200">
        <v>1</v>
      </c>
      <c r="K200" t="s">
        <v>32</v>
      </c>
      <c r="L200" t="s">
        <v>33</v>
      </c>
      <c r="M200" t="s">
        <v>53</v>
      </c>
      <c r="N200" t="s">
        <v>42</v>
      </c>
      <c r="O200" t="s">
        <v>54</v>
      </c>
      <c r="P200">
        <v>9641456</v>
      </c>
      <c r="Q200">
        <v>6959814</v>
      </c>
      <c r="R200">
        <v>0.72186337831132563</v>
      </c>
      <c r="S200" t="s">
        <v>37</v>
      </c>
      <c r="T200" t="s">
        <v>38</v>
      </c>
      <c r="U200" t="s">
        <v>31</v>
      </c>
      <c r="V200" t="s">
        <v>56</v>
      </c>
      <c r="W200">
        <v>94.543750000000003</v>
      </c>
      <c r="X200">
        <v>29.225000000000001</v>
      </c>
      <c r="Y200">
        <v>15.400000000000002</v>
      </c>
      <c r="Z200">
        <v>15</v>
      </c>
      <c r="AA200">
        <v>17.778937499999998</v>
      </c>
      <c r="AB200">
        <v>77.403937499999998</v>
      </c>
      <c r="AC200" t="s">
        <v>102</v>
      </c>
      <c r="AD200" s="63" t="s">
        <v>126</v>
      </c>
    </row>
    <row r="201" spans="1:30" ht="45" x14ac:dyDescent="0.25">
      <c r="A201" t="s">
        <v>383</v>
      </c>
      <c r="B201" t="s">
        <v>384</v>
      </c>
      <c r="C201" t="s">
        <v>385</v>
      </c>
      <c r="D201">
        <v>474</v>
      </c>
      <c r="E201" t="s">
        <v>184</v>
      </c>
      <c r="F201" t="s">
        <v>46</v>
      </c>
      <c r="G201">
        <v>10</v>
      </c>
      <c r="H201">
        <v>43149</v>
      </c>
      <c r="I201">
        <v>4</v>
      </c>
      <c r="J201">
        <v>0.4</v>
      </c>
      <c r="K201" t="s">
        <v>115</v>
      </c>
      <c r="L201" t="s">
        <v>33</v>
      </c>
      <c r="M201" t="s">
        <v>53</v>
      </c>
      <c r="N201" t="s">
        <v>54</v>
      </c>
      <c r="O201" t="s">
        <v>54</v>
      </c>
      <c r="P201">
        <v>597168000</v>
      </c>
      <c r="Q201">
        <v>580960059</v>
      </c>
      <c r="R201">
        <v>0.97285865786512338</v>
      </c>
      <c r="S201" t="s">
        <v>37</v>
      </c>
      <c r="T201" t="s">
        <v>44</v>
      </c>
      <c r="U201" t="s">
        <v>157</v>
      </c>
      <c r="V201" t="s">
        <v>50</v>
      </c>
      <c r="W201">
        <v>57.643749999999997</v>
      </c>
      <c r="X201">
        <v>30.175000000000001</v>
      </c>
      <c r="Y201">
        <v>12.700000000000003</v>
      </c>
      <c r="Z201">
        <v>15</v>
      </c>
      <c r="AA201">
        <v>17.78259375</v>
      </c>
      <c r="AB201">
        <v>75.657593750000004</v>
      </c>
      <c r="AC201" t="s">
        <v>102</v>
      </c>
      <c r="AD201" s="63" t="s">
        <v>126</v>
      </c>
    </row>
    <row r="202" spans="1:30" ht="45" x14ac:dyDescent="0.25">
      <c r="A202" t="s">
        <v>198</v>
      </c>
      <c r="B202" t="s">
        <v>199</v>
      </c>
      <c r="C202" t="s">
        <v>201</v>
      </c>
      <c r="D202">
        <v>17952397</v>
      </c>
      <c r="E202" t="s">
        <v>192</v>
      </c>
      <c r="F202" t="s">
        <v>119</v>
      </c>
      <c r="G202">
        <v>8</v>
      </c>
      <c r="H202">
        <v>40608</v>
      </c>
      <c r="I202">
        <v>11</v>
      </c>
      <c r="J202">
        <v>1</v>
      </c>
      <c r="K202" t="s">
        <v>32</v>
      </c>
      <c r="L202" t="s">
        <v>47</v>
      </c>
      <c r="M202" t="s">
        <v>53</v>
      </c>
      <c r="N202" t="s">
        <v>42</v>
      </c>
      <c r="O202" t="s">
        <v>42</v>
      </c>
      <c r="P202">
        <v>3750000</v>
      </c>
      <c r="Q202">
        <v>3611015</v>
      </c>
      <c r="R202">
        <v>0.96293733333333331</v>
      </c>
      <c r="S202" t="s">
        <v>37</v>
      </c>
      <c r="T202" t="s">
        <v>38</v>
      </c>
      <c r="U202" t="s">
        <v>55</v>
      </c>
      <c r="V202" t="s">
        <v>45</v>
      </c>
      <c r="W202">
        <v>66.887500000000003</v>
      </c>
      <c r="X202">
        <v>20.475000000000001</v>
      </c>
      <c r="Y202">
        <v>20</v>
      </c>
      <c r="Z202">
        <v>15</v>
      </c>
      <c r="AA202">
        <v>22.579875000000001</v>
      </c>
      <c r="AB202">
        <v>78.05487500000001</v>
      </c>
      <c r="AC202" t="s">
        <v>102</v>
      </c>
      <c r="AD202" s="63" t="s">
        <v>126</v>
      </c>
    </row>
    <row r="203" spans="1:30" ht="45" x14ac:dyDescent="0.25">
      <c r="A203" t="s">
        <v>185</v>
      </c>
      <c r="B203" t="s">
        <v>293</v>
      </c>
      <c r="C203" t="s">
        <v>294</v>
      </c>
      <c r="D203" t="s">
        <v>295</v>
      </c>
      <c r="E203" t="s">
        <v>189</v>
      </c>
      <c r="F203" t="s">
        <v>49</v>
      </c>
      <c r="G203">
        <v>8</v>
      </c>
      <c r="H203">
        <v>41404</v>
      </c>
      <c r="I203">
        <v>9</v>
      </c>
      <c r="J203">
        <v>1</v>
      </c>
      <c r="K203" t="s">
        <v>115</v>
      </c>
      <c r="L203" t="s">
        <v>47</v>
      </c>
      <c r="M203" t="s">
        <v>41</v>
      </c>
      <c r="N203" t="s">
        <v>42</v>
      </c>
      <c r="O203" t="s">
        <v>42</v>
      </c>
      <c r="P203">
        <v>743800</v>
      </c>
      <c r="Q203">
        <v>467078</v>
      </c>
      <c r="R203">
        <v>0.62796181769292825</v>
      </c>
      <c r="S203" t="s">
        <v>30</v>
      </c>
      <c r="T203" t="s">
        <v>82</v>
      </c>
      <c r="U203" t="s">
        <v>55</v>
      </c>
      <c r="V203" t="s">
        <v>50</v>
      </c>
      <c r="W203">
        <v>45</v>
      </c>
      <c r="X203">
        <v>28.55</v>
      </c>
      <c r="Y203">
        <v>17.300000000000004</v>
      </c>
      <c r="Z203">
        <v>15</v>
      </c>
      <c r="AA203">
        <v>17.88</v>
      </c>
      <c r="AB203">
        <v>78.73</v>
      </c>
      <c r="AC203" t="s">
        <v>102</v>
      </c>
      <c r="AD203" s="63" t="s">
        <v>126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FD938-1EC6-49C5-85F3-5E3CAB2BF271}">
  <dimension ref="A1"/>
  <sheetViews>
    <sheetView showGridLines="0" showRowColHeaders="0" tabSelected="1" topLeftCell="A16" zoomScaleNormal="100" workbookViewId="0">
      <selection activeCell="V33" sqref="V33"/>
    </sheetView>
  </sheetViews>
  <sheetFormatPr baseColWidth="10" defaultRowHeight="15" x14ac:dyDescent="0.25"/>
  <cols>
    <col min="1" max="16384" width="11.42578125" style="237"/>
  </cols>
  <sheetData/>
  <sheetProtection algorithmName="SHA-512" hashValue="9AZVHUj8/ChKmAtkzO331YsFMF6+MDdRyvMoFMMR+62pGkftTqaRTttLBGJjH2I1XU4ZnobjgMAWYQqD1JmjDQ==" saltValue="+MRBMQNDuvN73hrWcFQi8g==" spinCount="100000" sheet="1" objects="1" scenarios="1" autoFilter="0" pivotTables="0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DF95D-FB5A-4488-9CA6-820514ED9527}">
  <dimension ref="B2:AL203"/>
  <sheetViews>
    <sheetView zoomScale="21" zoomScaleNormal="21" workbookViewId="0">
      <selection activeCell="AA51" sqref="AA51"/>
    </sheetView>
  </sheetViews>
  <sheetFormatPr baseColWidth="10" defaultRowHeight="15" x14ac:dyDescent="0.25"/>
  <cols>
    <col min="2" max="2" width="17.5703125" bestFit="1" customWidth="1"/>
    <col min="3" max="3" width="68.5703125" bestFit="1" customWidth="1"/>
    <col min="4" max="4" width="12.5703125" bestFit="1" customWidth="1"/>
    <col min="5" max="5" width="34.7109375" bestFit="1" customWidth="1"/>
    <col min="6" max="6" width="68.5703125" bestFit="1" customWidth="1"/>
    <col min="7" max="7" width="12.5703125" bestFit="1" customWidth="1"/>
    <col min="8" max="8" width="10" bestFit="1" customWidth="1"/>
    <col min="9" max="9" width="12" bestFit="1" customWidth="1"/>
    <col min="10" max="10" width="11" bestFit="1" customWidth="1"/>
    <col min="11" max="11" width="10" bestFit="1" customWidth="1"/>
    <col min="12" max="12" width="11" bestFit="1" customWidth="1"/>
    <col min="13" max="14" width="10" bestFit="1" customWidth="1"/>
    <col min="15" max="15" width="11" bestFit="1" customWidth="1"/>
    <col min="16" max="17" width="10" bestFit="1" customWidth="1"/>
    <col min="18" max="19" width="11" bestFit="1" customWidth="1"/>
    <col min="20" max="20" width="10" bestFit="1" customWidth="1"/>
    <col min="21" max="22" width="11" bestFit="1" customWidth="1"/>
    <col min="23" max="23" width="31.5703125" customWidth="1"/>
    <col min="24" max="24" width="10" bestFit="1" customWidth="1"/>
    <col min="25" max="25" width="12.5703125" customWidth="1"/>
    <col min="26" max="26" width="11" bestFit="1" customWidth="1"/>
    <col min="27" max="27" width="68.42578125" bestFit="1" customWidth="1"/>
    <col min="28" max="28" width="20.7109375" bestFit="1" customWidth="1"/>
    <col min="29" max="30" width="10" bestFit="1" customWidth="1"/>
    <col min="31" max="31" width="20.7109375" bestFit="1" customWidth="1"/>
    <col min="32" max="32" width="26.7109375" bestFit="1" customWidth="1"/>
    <col min="33" max="33" width="58.85546875" bestFit="1" customWidth="1"/>
    <col min="34" max="34" width="34.7109375" bestFit="1" customWidth="1"/>
    <col min="35" max="35" width="40" customWidth="1"/>
    <col min="36" max="36" width="5.42578125" customWidth="1"/>
    <col min="37" max="37" width="4" bestFit="1" customWidth="1"/>
    <col min="38" max="38" width="12.5703125" bestFit="1" customWidth="1"/>
    <col min="39" max="39" width="36.42578125" bestFit="1" customWidth="1"/>
    <col min="40" max="40" width="38.28515625" bestFit="1" customWidth="1"/>
    <col min="41" max="41" width="24.140625" bestFit="1" customWidth="1"/>
    <col min="42" max="42" width="12.5703125" bestFit="1" customWidth="1"/>
    <col min="43" max="44" width="8" bestFit="1" customWidth="1"/>
    <col min="45" max="155" width="9" bestFit="1" customWidth="1"/>
    <col min="156" max="159" width="10" bestFit="1" customWidth="1"/>
    <col min="160" max="161" width="11" bestFit="1" customWidth="1"/>
    <col min="162" max="163" width="12" bestFit="1" customWidth="1"/>
    <col min="164" max="164" width="6.42578125" bestFit="1" customWidth="1"/>
    <col min="165" max="172" width="8.42578125" bestFit="1" customWidth="1"/>
    <col min="173" max="173" width="6.42578125" bestFit="1" customWidth="1"/>
    <col min="174" max="180" width="9.42578125" bestFit="1" customWidth="1"/>
    <col min="181" max="182" width="6.42578125" bestFit="1" customWidth="1"/>
    <col min="183" max="183" width="11.42578125" bestFit="1" customWidth="1"/>
    <col min="184" max="184" width="13.42578125" bestFit="1" customWidth="1"/>
    <col min="185" max="185" width="9.5703125" bestFit="1" customWidth="1"/>
    <col min="186" max="186" width="13.42578125" bestFit="1" customWidth="1"/>
    <col min="187" max="187" width="12.42578125" bestFit="1" customWidth="1"/>
    <col min="188" max="191" width="13.42578125" bestFit="1" customWidth="1"/>
    <col min="192" max="192" width="20.7109375" bestFit="1" customWidth="1"/>
    <col min="193" max="194" width="20.85546875" bestFit="1" customWidth="1"/>
    <col min="195" max="199" width="20.7109375" bestFit="1" customWidth="1"/>
    <col min="200" max="202" width="8" bestFit="1" customWidth="1"/>
    <col min="203" max="203" width="20.7109375" bestFit="1" customWidth="1"/>
    <col min="204" max="204" width="20.85546875" bestFit="1" customWidth="1"/>
    <col min="205" max="205" width="20.7109375" bestFit="1" customWidth="1"/>
    <col min="206" max="206" width="20.85546875" bestFit="1" customWidth="1"/>
    <col min="208" max="208" width="7.28515625" bestFit="1" customWidth="1"/>
    <col min="209" max="209" width="9.85546875" bestFit="1" customWidth="1"/>
    <col min="210" max="210" width="10" bestFit="1" customWidth="1"/>
    <col min="211" max="211" width="10.28515625" bestFit="1" customWidth="1"/>
    <col min="212" max="212" width="9.28515625" bestFit="1" customWidth="1"/>
    <col min="216" max="216" width="13.5703125" bestFit="1" customWidth="1"/>
    <col min="218" max="218" width="13.140625" bestFit="1" customWidth="1"/>
    <col min="219" max="219" width="11.7109375" bestFit="1" customWidth="1"/>
    <col min="220" max="220" width="13.140625" bestFit="1" customWidth="1"/>
    <col min="221" max="222" width="12.7109375" bestFit="1" customWidth="1"/>
    <col min="223" max="223" width="13.140625" bestFit="1" customWidth="1"/>
    <col min="224" max="224" width="9" bestFit="1" customWidth="1"/>
    <col min="225" max="231" width="10.42578125" bestFit="1" customWidth="1"/>
    <col min="232" max="233" width="11.140625" bestFit="1" customWidth="1"/>
    <col min="234" max="234" width="10.85546875" bestFit="1" customWidth="1"/>
    <col min="235" max="235" width="8.7109375" bestFit="1" customWidth="1"/>
    <col min="236" max="236" width="11.5703125" bestFit="1" customWidth="1"/>
    <col min="237" max="237" width="12.5703125" bestFit="1" customWidth="1"/>
  </cols>
  <sheetData>
    <row r="2" spans="2:36" x14ac:dyDescent="0.25">
      <c r="C2" s="64" t="s">
        <v>402</v>
      </c>
      <c r="X2" s="67"/>
      <c r="Y2" s="67"/>
    </row>
    <row r="3" spans="2:36" x14ac:dyDescent="0.25">
      <c r="B3" s="64" t="s">
        <v>400</v>
      </c>
      <c r="C3" t="s">
        <v>127</v>
      </c>
      <c r="D3" t="s">
        <v>401</v>
      </c>
      <c r="W3" s="67" t="s">
        <v>105</v>
      </c>
      <c r="X3" s="65">
        <v>40.777875000000002</v>
      </c>
      <c r="AA3" s="64" t="s">
        <v>400</v>
      </c>
      <c r="AB3" t="s">
        <v>403</v>
      </c>
      <c r="AE3" s="64" t="s">
        <v>403</v>
      </c>
      <c r="AF3" s="64" t="s">
        <v>402</v>
      </c>
    </row>
    <row r="4" spans="2:36" x14ac:dyDescent="0.25">
      <c r="B4" s="65">
        <v>29.389812499999998</v>
      </c>
      <c r="W4" s="67" t="s">
        <v>105</v>
      </c>
      <c r="X4" s="65">
        <v>41.172937500000003</v>
      </c>
      <c r="AA4" s="65" t="s">
        <v>105</v>
      </c>
      <c r="AB4" s="66">
        <v>107</v>
      </c>
      <c r="AE4" s="64" t="s">
        <v>400</v>
      </c>
      <c r="AF4" t="s">
        <v>105</v>
      </c>
      <c r="AG4" t="s">
        <v>102</v>
      </c>
      <c r="AH4" t="s">
        <v>99</v>
      </c>
      <c r="AI4" t="s">
        <v>127</v>
      </c>
      <c r="AJ4" t="s">
        <v>401</v>
      </c>
    </row>
    <row r="5" spans="2:36" x14ac:dyDescent="0.25">
      <c r="B5" s="65">
        <v>30.4541875</v>
      </c>
      <c r="W5" s="67" t="s">
        <v>105</v>
      </c>
      <c r="X5" s="65">
        <v>41.48</v>
      </c>
      <c r="AA5" s="65" t="s">
        <v>102</v>
      </c>
      <c r="AB5" s="66">
        <v>88</v>
      </c>
      <c r="AE5" s="65" t="s">
        <v>189</v>
      </c>
      <c r="AF5" s="66">
        <v>2</v>
      </c>
      <c r="AG5" s="66">
        <v>1</v>
      </c>
      <c r="AH5" s="66">
        <v>1</v>
      </c>
      <c r="AI5" s="66"/>
      <c r="AJ5" s="66">
        <v>4</v>
      </c>
    </row>
    <row r="6" spans="2:36" x14ac:dyDescent="0.25">
      <c r="B6" s="65" t="s">
        <v>401</v>
      </c>
      <c r="W6" s="67" t="s">
        <v>105</v>
      </c>
      <c r="X6" s="65">
        <v>41.791875000000005</v>
      </c>
      <c r="AA6" s="65" t="s">
        <v>99</v>
      </c>
      <c r="AB6" s="66">
        <v>4</v>
      </c>
      <c r="AE6" s="65" t="s">
        <v>195</v>
      </c>
      <c r="AF6" s="66">
        <v>4</v>
      </c>
      <c r="AG6" s="66">
        <v>1</v>
      </c>
      <c r="AH6" s="66"/>
      <c r="AI6" s="66"/>
      <c r="AJ6" s="66">
        <v>5</v>
      </c>
    </row>
    <row r="7" spans="2:36" x14ac:dyDescent="0.25">
      <c r="W7" s="67" t="s">
        <v>105</v>
      </c>
      <c r="X7" s="65">
        <v>41.891781250000001</v>
      </c>
      <c r="AA7" s="65" t="s">
        <v>127</v>
      </c>
      <c r="AB7" s="66">
        <v>2</v>
      </c>
      <c r="AE7" s="65" t="s">
        <v>184</v>
      </c>
      <c r="AF7" s="66">
        <v>13</v>
      </c>
      <c r="AG7" s="66">
        <v>16</v>
      </c>
      <c r="AH7" s="66"/>
      <c r="AI7" s="66"/>
      <c r="AJ7" s="66">
        <v>29</v>
      </c>
    </row>
    <row r="8" spans="2:36" x14ac:dyDescent="0.25">
      <c r="W8" s="67" t="s">
        <v>105</v>
      </c>
      <c r="X8" s="65">
        <v>42.499812500000004</v>
      </c>
      <c r="AA8" s="65" t="s">
        <v>401</v>
      </c>
      <c r="AB8" s="66">
        <v>201</v>
      </c>
      <c r="AE8" s="65" t="s">
        <v>196</v>
      </c>
      <c r="AF8" s="66">
        <v>2</v>
      </c>
      <c r="AG8" s="66"/>
      <c r="AH8" s="66"/>
      <c r="AI8" s="66"/>
      <c r="AJ8" s="66">
        <v>2</v>
      </c>
    </row>
    <row r="9" spans="2:36" x14ac:dyDescent="0.25">
      <c r="W9" s="67" t="s">
        <v>105</v>
      </c>
      <c r="X9" s="65">
        <v>42.619375000000005</v>
      </c>
      <c r="AE9" s="65" t="s">
        <v>194</v>
      </c>
      <c r="AF9" s="66"/>
      <c r="AG9" s="66">
        <v>1</v>
      </c>
      <c r="AH9" s="66"/>
      <c r="AI9" s="66"/>
      <c r="AJ9" s="66">
        <v>1</v>
      </c>
    </row>
    <row r="10" spans="2:36" x14ac:dyDescent="0.25">
      <c r="W10" s="67" t="s">
        <v>105</v>
      </c>
      <c r="X10" s="65">
        <v>44.380562499999996</v>
      </c>
      <c r="AE10" s="65" t="s">
        <v>190</v>
      </c>
      <c r="AF10" s="66">
        <v>4</v>
      </c>
      <c r="AG10" s="66">
        <v>3</v>
      </c>
      <c r="AH10" s="66">
        <v>1</v>
      </c>
      <c r="AI10" s="66"/>
      <c r="AJ10" s="66">
        <v>8</v>
      </c>
    </row>
    <row r="11" spans="2:36" x14ac:dyDescent="0.25">
      <c r="W11" s="67" t="s">
        <v>105</v>
      </c>
      <c r="X11" s="65">
        <v>45.193725000000001</v>
      </c>
      <c r="AE11" s="65" t="s">
        <v>187</v>
      </c>
      <c r="AF11" s="66">
        <v>34</v>
      </c>
      <c r="AG11" s="66">
        <v>26</v>
      </c>
      <c r="AH11" s="66"/>
      <c r="AI11" s="66">
        <v>2</v>
      </c>
      <c r="AJ11" s="66">
        <v>62</v>
      </c>
    </row>
    <row r="12" spans="2:36" x14ac:dyDescent="0.25">
      <c r="W12" s="67" t="s">
        <v>105</v>
      </c>
      <c r="X12" s="65">
        <v>46.648875000000004</v>
      </c>
      <c r="AE12" s="65" t="s">
        <v>202</v>
      </c>
      <c r="AF12" s="66">
        <v>10</v>
      </c>
      <c r="AG12" s="66">
        <v>7</v>
      </c>
      <c r="AH12" s="66"/>
      <c r="AI12" s="66"/>
      <c r="AJ12" s="66">
        <v>17</v>
      </c>
    </row>
    <row r="13" spans="2:36" x14ac:dyDescent="0.25">
      <c r="W13" s="67" t="s">
        <v>105</v>
      </c>
      <c r="X13" s="65">
        <v>47.973187499999995</v>
      </c>
      <c r="AE13" s="65" t="s">
        <v>203</v>
      </c>
      <c r="AF13" s="66">
        <v>1</v>
      </c>
      <c r="AG13" s="66">
        <v>1</v>
      </c>
      <c r="AH13" s="66"/>
      <c r="AI13" s="66"/>
      <c r="AJ13" s="66">
        <v>2</v>
      </c>
    </row>
    <row r="14" spans="2:36" x14ac:dyDescent="0.25">
      <c r="W14" s="67" t="s">
        <v>105</v>
      </c>
      <c r="X14" s="65">
        <v>48.010874999999999</v>
      </c>
      <c r="AE14" s="65" t="s">
        <v>192</v>
      </c>
      <c r="AF14" s="66">
        <v>21</v>
      </c>
      <c r="AG14" s="66">
        <v>22</v>
      </c>
      <c r="AH14" s="66">
        <v>1</v>
      </c>
      <c r="AI14" s="66"/>
      <c r="AJ14" s="66">
        <v>44</v>
      </c>
    </row>
    <row r="15" spans="2:36" x14ac:dyDescent="0.25">
      <c r="W15" s="67" t="s">
        <v>105</v>
      </c>
      <c r="X15" s="65">
        <v>48.055875</v>
      </c>
      <c r="AE15" s="65" t="s">
        <v>197</v>
      </c>
      <c r="AF15" s="66">
        <v>7</v>
      </c>
      <c r="AG15" s="66">
        <v>7</v>
      </c>
      <c r="AH15" s="66"/>
      <c r="AI15" s="66"/>
      <c r="AJ15" s="66">
        <v>14</v>
      </c>
    </row>
    <row r="16" spans="2:36" x14ac:dyDescent="0.25">
      <c r="W16" s="67" t="s">
        <v>105</v>
      </c>
      <c r="X16" s="65">
        <v>48.240562500000003</v>
      </c>
      <c r="AE16" s="65" t="s">
        <v>188</v>
      </c>
      <c r="AF16" s="66">
        <v>4</v>
      </c>
      <c r="AG16" s="66">
        <v>3</v>
      </c>
      <c r="AH16" s="66">
        <v>1</v>
      </c>
      <c r="AI16" s="66"/>
      <c r="AJ16" s="66">
        <v>8</v>
      </c>
    </row>
    <row r="17" spans="23:38" x14ac:dyDescent="0.25">
      <c r="W17" s="67" t="s">
        <v>105</v>
      </c>
      <c r="X17" s="65">
        <v>48.9029375</v>
      </c>
      <c r="AE17" s="65" t="s">
        <v>191</v>
      </c>
      <c r="AF17" s="66">
        <v>5</v>
      </c>
      <c r="AG17" s="66"/>
      <c r="AH17" s="66"/>
      <c r="AI17" s="66"/>
      <c r="AJ17" s="66">
        <v>5</v>
      </c>
    </row>
    <row r="18" spans="23:38" x14ac:dyDescent="0.25">
      <c r="W18" s="67" t="s">
        <v>105</v>
      </c>
      <c r="X18" s="65">
        <v>48.989874999999998</v>
      </c>
      <c r="AE18" s="65" t="s">
        <v>401</v>
      </c>
      <c r="AF18" s="66">
        <v>107</v>
      </c>
      <c r="AG18" s="66">
        <v>88</v>
      </c>
      <c r="AH18" s="66">
        <v>4</v>
      </c>
      <c r="AI18" s="66">
        <v>2</v>
      </c>
      <c r="AJ18" s="66">
        <v>201</v>
      </c>
    </row>
    <row r="19" spans="23:38" x14ac:dyDescent="0.25">
      <c r="W19" s="67" t="s">
        <v>105</v>
      </c>
      <c r="X19" s="65">
        <v>49.308812500000002</v>
      </c>
    </row>
    <row r="20" spans="23:38" x14ac:dyDescent="0.25">
      <c r="W20" s="67" t="s">
        <v>105</v>
      </c>
      <c r="X20" s="65">
        <v>49.490187500000005</v>
      </c>
    </row>
    <row r="21" spans="23:38" x14ac:dyDescent="0.25">
      <c r="W21" s="67" t="s">
        <v>105</v>
      </c>
      <c r="X21" s="65">
        <v>49.702187500000001</v>
      </c>
    </row>
    <row r="22" spans="23:38" x14ac:dyDescent="0.25">
      <c r="W22" s="67" t="s">
        <v>105</v>
      </c>
      <c r="X22" s="65">
        <v>49.890875000000008</v>
      </c>
    </row>
    <row r="23" spans="23:38" x14ac:dyDescent="0.25">
      <c r="W23" s="67" t="s">
        <v>105</v>
      </c>
      <c r="X23" s="65">
        <v>50.011375000000008</v>
      </c>
    </row>
    <row r="24" spans="23:38" x14ac:dyDescent="0.25">
      <c r="W24" s="67" t="s">
        <v>105</v>
      </c>
      <c r="X24" s="65">
        <v>50.085187500000004</v>
      </c>
    </row>
    <row r="25" spans="23:38" x14ac:dyDescent="0.25">
      <c r="W25" s="67" t="s">
        <v>105</v>
      </c>
      <c r="X25" s="65">
        <v>50.832812500000003</v>
      </c>
      <c r="AI25" s="64" t="s">
        <v>404</v>
      </c>
      <c r="AJ25" s="64" t="s">
        <v>402</v>
      </c>
    </row>
    <row r="26" spans="23:38" x14ac:dyDescent="0.25">
      <c r="W26" s="67" t="s">
        <v>105</v>
      </c>
      <c r="X26" s="65">
        <v>51.566875000000003</v>
      </c>
      <c r="AI26" s="64" t="s">
        <v>400</v>
      </c>
      <c r="AJ26" t="s">
        <v>30</v>
      </c>
      <c r="AK26" t="s">
        <v>37</v>
      </c>
      <c r="AL26" t="s">
        <v>401</v>
      </c>
    </row>
    <row r="27" spans="23:38" x14ac:dyDescent="0.25">
      <c r="W27" s="67" t="s">
        <v>105</v>
      </c>
      <c r="X27" s="65">
        <v>51.586875000000006</v>
      </c>
      <c r="AI27" s="65" t="s">
        <v>55</v>
      </c>
      <c r="AJ27" s="66">
        <v>4</v>
      </c>
      <c r="AK27" s="66">
        <v>123</v>
      </c>
      <c r="AL27" s="66">
        <v>127</v>
      </c>
    </row>
    <row r="28" spans="23:38" x14ac:dyDescent="0.25">
      <c r="W28" s="67" t="s">
        <v>105</v>
      </c>
      <c r="X28" s="65">
        <v>52.303875000000005</v>
      </c>
      <c r="AI28" s="65" t="s">
        <v>157</v>
      </c>
      <c r="AJ28" s="66">
        <v>1</v>
      </c>
      <c r="AK28" s="66">
        <v>8</v>
      </c>
      <c r="AL28" s="66">
        <v>9</v>
      </c>
    </row>
    <row r="29" spans="23:38" x14ac:dyDescent="0.25">
      <c r="W29" s="67" t="s">
        <v>105</v>
      </c>
      <c r="X29" s="65">
        <v>52.394187500000001</v>
      </c>
      <c r="AI29" s="65" t="s">
        <v>162</v>
      </c>
      <c r="AJ29" s="66">
        <v>1</v>
      </c>
      <c r="AK29" s="66"/>
      <c r="AL29" s="66">
        <v>1</v>
      </c>
    </row>
    <row r="30" spans="23:38" x14ac:dyDescent="0.25">
      <c r="W30" s="67" t="s">
        <v>105</v>
      </c>
      <c r="X30" s="65">
        <v>52.635874999999999</v>
      </c>
      <c r="AI30" s="65" t="s">
        <v>31</v>
      </c>
      <c r="AJ30" s="66">
        <v>3</v>
      </c>
      <c r="AK30" s="66">
        <v>26</v>
      </c>
      <c r="AL30" s="66">
        <v>29</v>
      </c>
    </row>
    <row r="31" spans="23:38" x14ac:dyDescent="0.25">
      <c r="W31" s="67" t="s">
        <v>105</v>
      </c>
      <c r="X31" s="65">
        <v>52.949187500000001</v>
      </c>
      <c r="AI31" s="65" t="s">
        <v>51</v>
      </c>
      <c r="AJ31" s="66">
        <v>12</v>
      </c>
      <c r="AK31" s="66">
        <v>8</v>
      </c>
      <c r="AL31" s="66">
        <v>20</v>
      </c>
    </row>
    <row r="32" spans="23:38" x14ac:dyDescent="0.25">
      <c r="W32" s="67" t="s">
        <v>105</v>
      </c>
      <c r="X32" s="65">
        <v>53.487937500000001</v>
      </c>
      <c r="AI32" s="65" t="s">
        <v>39</v>
      </c>
      <c r="AJ32" s="66">
        <v>8</v>
      </c>
      <c r="AK32" s="66">
        <v>7</v>
      </c>
      <c r="AL32" s="66">
        <v>15</v>
      </c>
    </row>
    <row r="33" spans="23:38" x14ac:dyDescent="0.25">
      <c r="W33" s="67" t="s">
        <v>105</v>
      </c>
      <c r="X33" s="65">
        <v>53.855812499999999</v>
      </c>
      <c r="AI33" s="65" t="s">
        <v>401</v>
      </c>
      <c r="AJ33" s="66">
        <v>29</v>
      </c>
      <c r="AK33" s="66">
        <v>172</v>
      </c>
      <c r="AL33" s="66">
        <v>201</v>
      </c>
    </row>
    <row r="34" spans="23:38" x14ac:dyDescent="0.25">
      <c r="W34" s="67" t="s">
        <v>105</v>
      </c>
      <c r="X34" s="65">
        <v>53.995874999999998</v>
      </c>
    </row>
    <row r="35" spans="23:38" x14ac:dyDescent="0.25">
      <c r="W35" s="67" t="s">
        <v>105</v>
      </c>
      <c r="X35" s="65">
        <v>54.050874999999998</v>
      </c>
    </row>
    <row r="36" spans="23:38" x14ac:dyDescent="0.25">
      <c r="W36" s="67" t="s">
        <v>105</v>
      </c>
      <c r="X36" s="65">
        <v>54.06387500000001</v>
      </c>
    </row>
    <row r="37" spans="23:38" x14ac:dyDescent="0.25">
      <c r="W37" s="67" t="s">
        <v>105</v>
      </c>
      <c r="X37" s="65">
        <v>54.102874999999997</v>
      </c>
    </row>
    <row r="38" spans="23:38" x14ac:dyDescent="0.25">
      <c r="W38" s="67" t="s">
        <v>105</v>
      </c>
      <c r="X38" s="65">
        <v>54.117656249999996</v>
      </c>
    </row>
    <row r="39" spans="23:38" x14ac:dyDescent="0.25">
      <c r="W39" s="67" t="s">
        <v>105</v>
      </c>
      <c r="X39" s="65">
        <v>54.453187500000006</v>
      </c>
    </row>
    <row r="40" spans="23:38" x14ac:dyDescent="0.25">
      <c r="W40" s="67" t="s">
        <v>105</v>
      </c>
      <c r="X40" s="65">
        <v>55.224187499999999</v>
      </c>
    </row>
    <row r="41" spans="23:38" x14ac:dyDescent="0.25">
      <c r="W41" s="67" t="s">
        <v>105</v>
      </c>
      <c r="X41" s="65">
        <v>55.449874999999999</v>
      </c>
    </row>
    <row r="42" spans="23:38" x14ac:dyDescent="0.25">
      <c r="W42" s="67" t="s">
        <v>105</v>
      </c>
      <c r="X42" s="65">
        <v>55.514049999999997</v>
      </c>
    </row>
    <row r="43" spans="23:38" x14ac:dyDescent="0.25">
      <c r="W43" s="67" t="s">
        <v>105</v>
      </c>
      <c r="X43" s="65">
        <v>55.5279375</v>
      </c>
    </row>
    <row r="44" spans="23:38" x14ac:dyDescent="0.25">
      <c r="W44" s="67" t="s">
        <v>105</v>
      </c>
      <c r="X44" s="65">
        <v>55.592187499999994</v>
      </c>
    </row>
    <row r="45" spans="23:38" x14ac:dyDescent="0.25">
      <c r="W45" s="67" t="s">
        <v>105</v>
      </c>
      <c r="X45" s="65">
        <v>55.627656250000001</v>
      </c>
    </row>
    <row r="46" spans="23:38" x14ac:dyDescent="0.25">
      <c r="W46" s="67" t="s">
        <v>105</v>
      </c>
      <c r="X46" s="65">
        <v>55.648375000000001</v>
      </c>
    </row>
    <row r="47" spans="23:38" x14ac:dyDescent="0.25">
      <c r="W47" s="67" t="s">
        <v>105</v>
      </c>
      <c r="X47" s="65">
        <v>55.794937499999996</v>
      </c>
    </row>
    <row r="48" spans="23:38" x14ac:dyDescent="0.25">
      <c r="W48" s="67" t="s">
        <v>105</v>
      </c>
      <c r="X48" s="65">
        <v>56.038656250000003</v>
      </c>
    </row>
    <row r="49" spans="23:24" x14ac:dyDescent="0.25">
      <c r="W49" s="67" t="s">
        <v>105</v>
      </c>
      <c r="X49" s="65">
        <v>56.185937500000001</v>
      </c>
    </row>
    <row r="50" spans="23:24" x14ac:dyDescent="0.25">
      <c r="W50" s="67" t="s">
        <v>105</v>
      </c>
      <c r="X50" s="65">
        <v>56.403874999999999</v>
      </c>
    </row>
    <row r="51" spans="23:24" x14ac:dyDescent="0.25">
      <c r="W51" s="67" t="s">
        <v>105</v>
      </c>
      <c r="X51" s="65">
        <v>56.412187500000002</v>
      </c>
    </row>
    <row r="52" spans="23:24" x14ac:dyDescent="0.25">
      <c r="W52" s="67" t="s">
        <v>105</v>
      </c>
      <c r="X52" s="65">
        <v>56.414937499999994</v>
      </c>
    </row>
    <row r="53" spans="23:24" x14ac:dyDescent="0.25">
      <c r="W53" s="67" t="s">
        <v>105</v>
      </c>
      <c r="X53" s="65">
        <v>56.699187500000001</v>
      </c>
    </row>
    <row r="54" spans="23:24" x14ac:dyDescent="0.25">
      <c r="W54" s="67" t="s">
        <v>105</v>
      </c>
      <c r="X54" s="65">
        <v>56.979875000000007</v>
      </c>
    </row>
    <row r="55" spans="23:24" x14ac:dyDescent="0.25">
      <c r="W55" s="67" t="s">
        <v>105</v>
      </c>
      <c r="X55" s="65">
        <v>57.10956250000001</v>
      </c>
    </row>
    <row r="56" spans="23:24" x14ac:dyDescent="0.25">
      <c r="W56" s="67" t="s">
        <v>105</v>
      </c>
      <c r="X56" s="65">
        <v>57.206187499999999</v>
      </c>
    </row>
    <row r="57" spans="23:24" x14ac:dyDescent="0.25">
      <c r="W57" s="67" t="s">
        <v>105</v>
      </c>
      <c r="X57" s="65">
        <v>57.441374999999994</v>
      </c>
    </row>
    <row r="58" spans="23:24" x14ac:dyDescent="0.25">
      <c r="W58" s="67" t="s">
        <v>105</v>
      </c>
      <c r="X58" s="65">
        <v>57.523187499999999</v>
      </c>
    </row>
    <row r="59" spans="23:24" x14ac:dyDescent="0.25">
      <c r="W59" s="67" t="s">
        <v>105</v>
      </c>
      <c r="X59" s="65">
        <v>57.760656249999997</v>
      </c>
    </row>
    <row r="60" spans="23:24" x14ac:dyDescent="0.25">
      <c r="W60" s="67" t="s">
        <v>105</v>
      </c>
      <c r="X60" s="65">
        <v>57.966093749999999</v>
      </c>
    </row>
    <row r="61" spans="23:24" x14ac:dyDescent="0.25">
      <c r="W61" s="67" t="s">
        <v>105</v>
      </c>
      <c r="X61" s="65">
        <v>58.069562500000004</v>
      </c>
    </row>
    <row r="62" spans="23:24" x14ac:dyDescent="0.25">
      <c r="W62" s="67" t="s">
        <v>105</v>
      </c>
      <c r="X62" s="65">
        <v>58.083875000000006</v>
      </c>
    </row>
    <row r="63" spans="23:24" x14ac:dyDescent="0.25">
      <c r="W63" s="67" t="s">
        <v>105</v>
      </c>
      <c r="X63" s="65">
        <v>58.418187500000002</v>
      </c>
    </row>
    <row r="64" spans="23:24" x14ac:dyDescent="0.25">
      <c r="W64" s="67" t="s">
        <v>105</v>
      </c>
      <c r="X64" s="65">
        <v>58.526937500000003</v>
      </c>
    </row>
    <row r="65" spans="23:24" x14ac:dyDescent="0.25">
      <c r="W65" s="67" t="s">
        <v>105</v>
      </c>
      <c r="X65" s="65">
        <v>59.1171875</v>
      </c>
    </row>
    <row r="66" spans="23:24" x14ac:dyDescent="0.25">
      <c r="W66" s="67" t="s">
        <v>105</v>
      </c>
      <c r="X66" s="65">
        <v>59.130937500000002</v>
      </c>
    </row>
    <row r="67" spans="23:24" x14ac:dyDescent="0.25">
      <c r="W67" s="67" t="s">
        <v>105</v>
      </c>
      <c r="X67" s="65">
        <v>59.232187500000002</v>
      </c>
    </row>
    <row r="68" spans="23:24" x14ac:dyDescent="0.25">
      <c r="W68" s="67" t="s">
        <v>105</v>
      </c>
      <c r="X68" s="65">
        <v>59.491875</v>
      </c>
    </row>
    <row r="69" spans="23:24" x14ac:dyDescent="0.25">
      <c r="W69" s="67" t="s">
        <v>105</v>
      </c>
      <c r="X69" s="65">
        <v>59.669187500000007</v>
      </c>
    </row>
    <row r="70" spans="23:24" x14ac:dyDescent="0.25">
      <c r="W70" s="67" t="s">
        <v>105</v>
      </c>
      <c r="X70" s="65">
        <v>59.733562499999998</v>
      </c>
    </row>
    <row r="71" spans="23:24" x14ac:dyDescent="0.25">
      <c r="W71" s="67" t="s">
        <v>105</v>
      </c>
      <c r="X71" s="65">
        <v>59.987000000000002</v>
      </c>
    </row>
    <row r="72" spans="23:24" x14ac:dyDescent="0.25">
      <c r="W72" s="67" t="s">
        <v>105</v>
      </c>
      <c r="X72" s="65">
        <v>59.9981875</v>
      </c>
    </row>
    <row r="73" spans="23:24" x14ac:dyDescent="0.25">
      <c r="W73" s="67" t="s">
        <v>105</v>
      </c>
      <c r="X73" s="65">
        <v>59.998874999999998</v>
      </c>
    </row>
    <row r="74" spans="23:24" x14ac:dyDescent="0.25">
      <c r="W74" s="67" t="s">
        <v>105</v>
      </c>
      <c r="X74" s="65">
        <v>60.022187499999994</v>
      </c>
    </row>
    <row r="75" spans="23:24" x14ac:dyDescent="0.25">
      <c r="W75" s="67" t="s">
        <v>105</v>
      </c>
      <c r="X75" s="65">
        <v>60.200874999999996</v>
      </c>
    </row>
    <row r="76" spans="23:24" x14ac:dyDescent="0.25">
      <c r="W76" s="67" t="s">
        <v>105</v>
      </c>
      <c r="X76" s="65">
        <v>60.828187499999999</v>
      </c>
    </row>
    <row r="77" spans="23:24" x14ac:dyDescent="0.25">
      <c r="W77" s="67" t="s">
        <v>105</v>
      </c>
      <c r="X77" s="65">
        <v>60.879874999999998</v>
      </c>
    </row>
    <row r="78" spans="23:24" x14ac:dyDescent="0.25">
      <c r="W78" s="67" t="s">
        <v>105</v>
      </c>
      <c r="X78" s="65">
        <v>60.900874999999999</v>
      </c>
    </row>
    <row r="79" spans="23:24" x14ac:dyDescent="0.25">
      <c r="W79" s="67" t="s">
        <v>105</v>
      </c>
      <c r="X79" s="65">
        <v>60.907875000000004</v>
      </c>
    </row>
    <row r="80" spans="23:24" x14ac:dyDescent="0.25">
      <c r="W80" s="67" t="s">
        <v>105</v>
      </c>
      <c r="X80" s="65">
        <v>60.941875000000003</v>
      </c>
    </row>
    <row r="81" spans="23:24" x14ac:dyDescent="0.25">
      <c r="W81" s="67" t="s">
        <v>105</v>
      </c>
      <c r="X81" s="65">
        <v>61.022562500000006</v>
      </c>
    </row>
    <row r="82" spans="23:24" x14ac:dyDescent="0.25">
      <c r="W82" s="67" t="s">
        <v>105</v>
      </c>
      <c r="X82" s="65">
        <v>61.063874999999996</v>
      </c>
    </row>
    <row r="83" spans="23:24" x14ac:dyDescent="0.25">
      <c r="W83" s="67" t="s">
        <v>105</v>
      </c>
      <c r="X83" s="65">
        <v>61.113875000000007</v>
      </c>
    </row>
    <row r="84" spans="23:24" x14ac:dyDescent="0.25">
      <c r="W84" s="67" t="s">
        <v>105</v>
      </c>
      <c r="X84" s="65">
        <v>61.232875</v>
      </c>
    </row>
    <row r="85" spans="23:24" x14ac:dyDescent="0.25">
      <c r="W85" s="67" t="s">
        <v>105</v>
      </c>
      <c r="X85" s="65">
        <v>61.233874999999998</v>
      </c>
    </row>
    <row r="86" spans="23:24" x14ac:dyDescent="0.25">
      <c r="W86" s="67" t="s">
        <v>105</v>
      </c>
      <c r="X86" s="65">
        <v>61.291875000000005</v>
      </c>
    </row>
    <row r="87" spans="23:24" x14ac:dyDescent="0.25">
      <c r="W87" s="67" t="s">
        <v>105</v>
      </c>
      <c r="X87" s="65">
        <v>61.364374999999995</v>
      </c>
    </row>
    <row r="88" spans="23:24" x14ac:dyDescent="0.25">
      <c r="W88" s="67" t="s">
        <v>105</v>
      </c>
      <c r="X88" s="65">
        <v>61.699875000000006</v>
      </c>
    </row>
    <row r="89" spans="23:24" x14ac:dyDescent="0.25">
      <c r="W89" s="67" t="s">
        <v>105</v>
      </c>
      <c r="X89" s="65">
        <v>61.7481875</v>
      </c>
    </row>
    <row r="90" spans="23:24" x14ac:dyDescent="0.25">
      <c r="W90" s="67" t="s">
        <v>105</v>
      </c>
      <c r="X90" s="65">
        <v>61.773093750000001</v>
      </c>
    </row>
    <row r="91" spans="23:24" x14ac:dyDescent="0.25">
      <c r="W91" s="67" t="s">
        <v>105</v>
      </c>
      <c r="X91" s="65">
        <v>61.878937500000006</v>
      </c>
    </row>
    <row r="92" spans="23:24" x14ac:dyDescent="0.25">
      <c r="W92" s="67" t="s">
        <v>105</v>
      </c>
      <c r="X92" s="65">
        <v>62.296437500000003</v>
      </c>
    </row>
    <row r="93" spans="23:24" x14ac:dyDescent="0.25">
      <c r="W93" s="67" t="s">
        <v>105</v>
      </c>
      <c r="X93" s="65">
        <v>62.410875000000004</v>
      </c>
    </row>
    <row r="94" spans="23:24" x14ac:dyDescent="0.25">
      <c r="W94" s="67" t="s">
        <v>105</v>
      </c>
      <c r="X94" s="65">
        <v>62.697187499999998</v>
      </c>
    </row>
    <row r="95" spans="23:24" x14ac:dyDescent="0.25">
      <c r="W95" s="67" t="s">
        <v>105</v>
      </c>
      <c r="X95" s="65">
        <v>62.806187500000007</v>
      </c>
    </row>
    <row r="96" spans="23:24" x14ac:dyDescent="0.25">
      <c r="W96" s="67" t="s">
        <v>105</v>
      </c>
      <c r="X96" s="65">
        <v>62.891875000000006</v>
      </c>
    </row>
    <row r="97" spans="23:24" x14ac:dyDescent="0.25">
      <c r="W97" s="67" t="s">
        <v>105</v>
      </c>
      <c r="X97" s="65">
        <v>62.943187500000008</v>
      </c>
    </row>
    <row r="98" spans="23:24" x14ac:dyDescent="0.25">
      <c r="W98" s="67" t="s">
        <v>105</v>
      </c>
      <c r="X98" s="65">
        <v>63.004562500000006</v>
      </c>
    </row>
    <row r="99" spans="23:24" x14ac:dyDescent="0.25">
      <c r="W99" s="67" t="s">
        <v>105</v>
      </c>
      <c r="X99" s="65">
        <v>63.417874999999995</v>
      </c>
    </row>
    <row r="100" spans="23:24" x14ac:dyDescent="0.25">
      <c r="W100" s="67" t="s">
        <v>105</v>
      </c>
      <c r="X100" s="65">
        <v>63.483875000000005</v>
      </c>
    </row>
    <row r="101" spans="23:24" x14ac:dyDescent="0.25">
      <c r="W101" s="67" t="s">
        <v>105</v>
      </c>
      <c r="X101" s="65">
        <v>63.501625000000004</v>
      </c>
    </row>
    <row r="102" spans="23:24" x14ac:dyDescent="0.25">
      <c r="W102" s="67" t="s">
        <v>105</v>
      </c>
      <c r="X102" s="65">
        <v>63.556437500000001</v>
      </c>
    </row>
    <row r="103" spans="23:24" x14ac:dyDescent="0.25">
      <c r="W103" s="67" t="s">
        <v>105</v>
      </c>
      <c r="X103" s="65">
        <v>63.611687500000002</v>
      </c>
    </row>
    <row r="104" spans="23:24" x14ac:dyDescent="0.25">
      <c r="W104" s="67" t="s">
        <v>105</v>
      </c>
      <c r="X104" s="65">
        <v>63.681875000000005</v>
      </c>
    </row>
    <row r="105" spans="23:24" x14ac:dyDescent="0.25">
      <c r="W105" s="67" t="s">
        <v>105</v>
      </c>
      <c r="X105" s="65">
        <v>64.223156250000002</v>
      </c>
    </row>
    <row r="106" spans="23:24" x14ac:dyDescent="0.25">
      <c r="W106" s="67" t="s">
        <v>105</v>
      </c>
      <c r="X106" s="65">
        <v>64.344875000000002</v>
      </c>
    </row>
    <row r="107" spans="23:24" x14ac:dyDescent="0.25">
      <c r="W107" s="67" t="s">
        <v>105</v>
      </c>
      <c r="X107" s="65">
        <v>64.361374999999995</v>
      </c>
    </row>
    <row r="108" spans="23:24" x14ac:dyDescent="0.25">
      <c r="W108" s="67" t="s">
        <v>105</v>
      </c>
      <c r="X108" s="65">
        <v>64.517937500000002</v>
      </c>
    </row>
    <row r="109" spans="23:24" x14ac:dyDescent="0.25">
      <c r="W109" s="67" t="s">
        <v>105</v>
      </c>
      <c r="X109" s="65">
        <v>64.607187500000009</v>
      </c>
    </row>
    <row r="110" spans="23:24" x14ac:dyDescent="0.25">
      <c r="W110" s="67" t="s">
        <v>102</v>
      </c>
      <c r="X110" s="65">
        <v>65.319874999999996</v>
      </c>
    </row>
    <row r="111" spans="23:24" x14ac:dyDescent="0.25">
      <c r="W111" s="67" t="s">
        <v>102</v>
      </c>
      <c r="X111" s="65">
        <v>65.537374999999997</v>
      </c>
    </row>
    <row r="112" spans="23:24" x14ac:dyDescent="0.25">
      <c r="W112" s="67" t="s">
        <v>102</v>
      </c>
      <c r="X112" s="65">
        <v>65.594374999999999</v>
      </c>
    </row>
    <row r="113" spans="23:24" x14ac:dyDescent="0.25">
      <c r="W113" s="67" t="s">
        <v>102</v>
      </c>
      <c r="X113" s="65">
        <v>65.757187500000001</v>
      </c>
    </row>
    <row r="114" spans="23:24" x14ac:dyDescent="0.25">
      <c r="W114" s="67" t="s">
        <v>102</v>
      </c>
      <c r="X114" s="65">
        <v>65.828812499999998</v>
      </c>
    </row>
    <row r="115" spans="23:24" x14ac:dyDescent="0.25">
      <c r="W115" s="67" t="s">
        <v>102</v>
      </c>
      <c r="X115" s="65">
        <v>65.923187500000012</v>
      </c>
    </row>
    <row r="116" spans="23:24" x14ac:dyDescent="0.25">
      <c r="W116" s="67" t="s">
        <v>102</v>
      </c>
      <c r="X116" s="65">
        <v>65.991875000000007</v>
      </c>
    </row>
    <row r="117" spans="23:24" x14ac:dyDescent="0.25">
      <c r="W117" s="67" t="s">
        <v>102</v>
      </c>
      <c r="X117" s="65">
        <v>66.032875000000004</v>
      </c>
    </row>
    <row r="118" spans="23:24" x14ac:dyDescent="0.25">
      <c r="W118" s="67" t="s">
        <v>102</v>
      </c>
      <c r="X118" s="65">
        <v>66.112375000000014</v>
      </c>
    </row>
    <row r="119" spans="23:24" x14ac:dyDescent="0.25">
      <c r="W119" s="67" t="s">
        <v>102</v>
      </c>
      <c r="X119" s="65">
        <v>66.153937499999998</v>
      </c>
    </row>
    <row r="120" spans="23:24" x14ac:dyDescent="0.25">
      <c r="W120" s="67" t="s">
        <v>102</v>
      </c>
      <c r="X120" s="65">
        <v>66.177187500000002</v>
      </c>
    </row>
    <row r="121" spans="23:24" x14ac:dyDescent="0.25">
      <c r="W121" s="67" t="s">
        <v>102</v>
      </c>
      <c r="X121" s="65">
        <v>66.405937499999993</v>
      </c>
    </row>
    <row r="122" spans="23:24" x14ac:dyDescent="0.25">
      <c r="W122" s="67" t="s">
        <v>102</v>
      </c>
      <c r="X122" s="65">
        <v>66.631875000000008</v>
      </c>
    </row>
    <row r="123" spans="23:24" x14ac:dyDescent="0.25">
      <c r="W123" s="67" t="s">
        <v>102</v>
      </c>
      <c r="X123" s="65">
        <v>66.744875000000008</v>
      </c>
    </row>
    <row r="124" spans="23:24" x14ac:dyDescent="0.25">
      <c r="W124" s="67" t="s">
        <v>102</v>
      </c>
      <c r="X124" s="65">
        <v>66.899875000000009</v>
      </c>
    </row>
    <row r="125" spans="23:24" x14ac:dyDescent="0.25">
      <c r="W125" s="67" t="s">
        <v>102</v>
      </c>
      <c r="X125" s="65">
        <v>66.970187499999994</v>
      </c>
    </row>
    <row r="126" spans="23:24" x14ac:dyDescent="0.25">
      <c r="W126" s="67" t="s">
        <v>102</v>
      </c>
      <c r="X126" s="65">
        <v>67.069874999999996</v>
      </c>
    </row>
    <row r="127" spans="23:24" x14ac:dyDescent="0.25">
      <c r="W127" s="67" t="s">
        <v>102</v>
      </c>
      <c r="X127" s="65">
        <v>67.103187500000004</v>
      </c>
    </row>
    <row r="128" spans="23:24" x14ac:dyDescent="0.25">
      <c r="W128" s="67" t="s">
        <v>102</v>
      </c>
      <c r="X128" s="65">
        <v>67.29459374999999</v>
      </c>
    </row>
    <row r="129" spans="23:24" x14ac:dyDescent="0.25">
      <c r="W129" s="67" t="s">
        <v>102</v>
      </c>
      <c r="X129" s="65">
        <v>67.366874999999993</v>
      </c>
    </row>
    <row r="130" spans="23:24" x14ac:dyDescent="0.25">
      <c r="W130" s="67" t="s">
        <v>102</v>
      </c>
      <c r="X130" s="65">
        <v>67.434875000000005</v>
      </c>
    </row>
    <row r="131" spans="23:24" x14ac:dyDescent="0.25">
      <c r="W131" s="67" t="s">
        <v>102</v>
      </c>
      <c r="X131" s="65">
        <v>67.461187500000008</v>
      </c>
    </row>
    <row r="132" spans="23:24" x14ac:dyDescent="0.25">
      <c r="W132" s="67" t="s">
        <v>102</v>
      </c>
      <c r="X132" s="65">
        <v>67.61137500000001</v>
      </c>
    </row>
    <row r="133" spans="23:24" x14ac:dyDescent="0.25">
      <c r="W133" s="67" t="s">
        <v>102</v>
      </c>
      <c r="X133" s="65">
        <v>67.619875000000008</v>
      </c>
    </row>
    <row r="134" spans="23:24" x14ac:dyDescent="0.25">
      <c r="W134" s="67" t="s">
        <v>102</v>
      </c>
      <c r="X134" s="65">
        <v>67.645187499999992</v>
      </c>
    </row>
    <row r="135" spans="23:24" x14ac:dyDescent="0.25">
      <c r="W135" s="67" t="s">
        <v>102</v>
      </c>
      <c r="X135" s="65">
        <v>67.881562500000001</v>
      </c>
    </row>
    <row r="136" spans="23:24" x14ac:dyDescent="0.25">
      <c r="W136" s="67" t="s">
        <v>102</v>
      </c>
      <c r="X136" s="65">
        <v>68.532375000000002</v>
      </c>
    </row>
    <row r="137" spans="23:24" x14ac:dyDescent="0.25">
      <c r="W137" s="67" t="s">
        <v>102</v>
      </c>
      <c r="X137" s="65">
        <v>68.6231875</v>
      </c>
    </row>
    <row r="138" spans="23:24" x14ac:dyDescent="0.25">
      <c r="W138" s="67" t="s">
        <v>102</v>
      </c>
      <c r="X138" s="65">
        <v>68.682375000000008</v>
      </c>
    </row>
    <row r="139" spans="23:24" x14ac:dyDescent="0.25">
      <c r="W139" s="67" t="s">
        <v>102</v>
      </c>
      <c r="X139" s="65">
        <v>68.769562500000006</v>
      </c>
    </row>
    <row r="140" spans="23:24" x14ac:dyDescent="0.25">
      <c r="W140" s="67" t="s">
        <v>102</v>
      </c>
      <c r="X140" s="65">
        <v>68.946875000000006</v>
      </c>
    </row>
    <row r="141" spans="23:24" x14ac:dyDescent="0.25">
      <c r="W141" s="67" t="s">
        <v>102</v>
      </c>
      <c r="X141" s="65">
        <v>69.270687500000008</v>
      </c>
    </row>
    <row r="142" spans="23:24" x14ac:dyDescent="0.25">
      <c r="W142" s="67" t="s">
        <v>102</v>
      </c>
      <c r="X142" s="65">
        <v>69.387875000000008</v>
      </c>
    </row>
    <row r="143" spans="23:24" x14ac:dyDescent="0.25">
      <c r="W143" s="67" t="s">
        <v>102</v>
      </c>
      <c r="X143" s="65">
        <v>69.412875</v>
      </c>
    </row>
    <row r="144" spans="23:24" x14ac:dyDescent="0.25">
      <c r="W144" s="67" t="s">
        <v>102</v>
      </c>
      <c r="X144" s="65">
        <v>69.530375000000006</v>
      </c>
    </row>
    <row r="145" spans="23:24" x14ac:dyDescent="0.25">
      <c r="W145" s="67" t="s">
        <v>102</v>
      </c>
      <c r="X145" s="65">
        <v>69.618937500000015</v>
      </c>
    </row>
    <row r="146" spans="23:24" x14ac:dyDescent="0.25">
      <c r="W146" s="67" t="s">
        <v>102</v>
      </c>
      <c r="X146" s="65">
        <v>69.724874999999997</v>
      </c>
    </row>
    <row r="147" spans="23:24" x14ac:dyDescent="0.25">
      <c r="W147" s="67" t="s">
        <v>102</v>
      </c>
      <c r="X147" s="65">
        <v>69.727187499999999</v>
      </c>
    </row>
    <row r="148" spans="23:24" x14ac:dyDescent="0.25">
      <c r="W148" s="67" t="s">
        <v>102</v>
      </c>
      <c r="X148" s="65">
        <v>69.844875000000002</v>
      </c>
    </row>
    <row r="149" spans="23:24" x14ac:dyDescent="0.25">
      <c r="W149" s="67" t="s">
        <v>102</v>
      </c>
      <c r="X149" s="65">
        <v>70.086187500000008</v>
      </c>
    </row>
    <row r="150" spans="23:24" x14ac:dyDescent="0.25">
      <c r="W150" s="67" t="s">
        <v>102</v>
      </c>
      <c r="X150" s="65">
        <v>70.224187499999999</v>
      </c>
    </row>
    <row r="151" spans="23:24" x14ac:dyDescent="0.25">
      <c r="W151" s="67" t="s">
        <v>102</v>
      </c>
      <c r="X151" s="65">
        <v>70.312874999999991</v>
      </c>
    </row>
    <row r="152" spans="23:24" x14ac:dyDescent="0.25">
      <c r="W152" s="67" t="s">
        <v>102</v>
      </c>
      <c r="X152" s="65">
        <v>70.46065625</v>
      </c>
    </row>
    <row r="153" spans="23:24" x14ac:dyDescent="0.25">
      <c r="W153" s="67" t="s">
        <v>102</v>
      </c>
      <c r="X153" s="65">
        <v>70.513937499999997</v>
      </c>
    </row>
    <row r="154" spans="23:24" x14ac:dyDescent="0.25">
      <c r="W154" s="67" t="s">
        <v>102</v>
      </c>
      <c r="X154" s="65">
        <v>70.754874999999998</v>
      </c>
    </row>
    <row r="155" spans="23:24" x14ac:dyDescent="0.25">
      <c r="W155" s="67" t="s">
        <v>102</v>
      </c>
      <c r="X155" s="65">
        <v>70.838125000000005</v>
      </c>
    </row>
    <row r="156" spans="23:24" x14ac:dyDescent="0.25">
      <c r="W156" s="67" t="s">
        <v>102</v>
      </c>
      <c r="X156" s="65">
        <v>71.407187499999992</v>
      </c>
    </row>
    <row r="157" spans="23:24" x14ac:dyDescent="0.25">
      <c r="W157" s="67" t="s">
        <v>102</v>
      </c>
      <c r="X157" s="65">
        <v>71.423187499999997</v>
      </c>
    </row>
    <row r="158" spans="23:24" x14ac:dyDescent="0.25">
      <c r="W158" s="67" t="s">
        <v>102</v>
      </c>
      <c r="X158" s="65">
        <v>71.428562499999998</v>
      </c>
    </row>
    <row r="159" spans="23:24" x14ac:dyDescent="0.25">
      <c r="W159" s="67" t="s">
        <v>102</v>
      </c>
      <c r="X159" s="65">
        <v>71.4861875</v>
      </c>
    </row>
    <row r="160" spans="23:24" x14ac:dyDescent="0.25">
      <c r="W160" s="67" t="s">
        <v>102</v>
      </c>
      <c r="X160" s="65">
        <v>71.524687499999999</v>
      </c>
    </row>
    <row r="161" spans="23:24" x14ac:dyDescent="0.25">
      <c r="W161" s="67" t="s">
        <v>102</v>
      </c>
      <c r="X161" s="65">
        <v>71.553550000000001</v>
      </c>
    </row>
    <row r="162" spans="23:24" x14ac:dyDescent="0.25">
      <c r="W162" s="67" t="s">
        <v>102</v>
      </c>
      <c r="X162" s="65">
        <v>71.628874999999994</v>
      </c>
    </row>
    <row r="163" spans="23:24" x14ac:dyDescent="0.25">
      <c r="W163" s="67" t="s">
        <v>102</v>
      </c>
      <c r="X163" s="65">
        <v>71.792093750000006</v>
      </c>
    </row>
    <row r="164" spans="23:24" x14ac:dyDescent="0.25">
      <c r="W164" s="67" t="s">
        <v>102</v>
      </c>
      <c r="X164" s="65">
        <v>71.898093750000001</v>
      </c>
    </row>
    <row r="165" spans="23:24" x14ac:dyDescent="0.25">
      <c r="W165" s="67" t="s">
        <v>102</v>
      </c>
      <c r="X165" s="65">
        <v>71.939875000000001</v>
      </c>
    </row>
    <row r="166" spans="23:24" x14ac:dyDescent="0.25">
      <c r="W166" s="67" t="s">
        <v>102</v>
      </c>
      <c r="X166" s="65">
        <v>72.352812499999999</v>
      </c>
    </row>
    <row r="167" spans="23:24" x14ac:dyDescent="0.25">
      <c r="W167" s="67" t="s">
        <v>102</v>
      </c>
      <c r="X167" s="65">
        <v>72.466875000000002</v>
      </c>
    </row>
    <row r="168" spans="23:24" x14ac:dyDescent="0.25">
      <c r="W168" s="67" t="s">
        <v>102</v>
      </c>
      <c r="X168" s="65">
        <v>72.5576875</v>
      </c>
    </row>
    <row r="169" spans="23:24" x14ac:dyDescent="0.25">
      <c r="W169" s="67" t="s">
        <v>102</v>
      </c>
      <c r="X169" s="65">
        <v>72.579875000000001</v>
      </c>
    </row>
    <row r="170" spans="23:24" x14ac:dyDescent="0.25">
      <c r="W170" s="67" t="s">
        <v>102</v>
      </c>
      <c r="X170" s="65">
        <v>72.773187500000006</v>
      </c>
    </row>
    <row r="171" spans="23:24" x14ac:dyDescent="0.25">
      <c r="W171" s="67" t="s">
        <v>102</v>
      </c>
      <c r="X171" s="65">
        <v>72.876874999999998</v>
      </c>
    </row>
    <row r="172" spans="23:24" x14ac:dyDescent="0.25">
      <c r="W172" s="67" t="s">
        <v>102</v>
      </c>
      <c r="X172" s="65">
        <v>73.657187500000006</v>
      </c>
    </row>
    <row r="173" spans="23:24" x14ac:dyDescent="0.25">
      <c r="W173" s="67" t="s">
        <v>102</v>
      </c>
      <c r="X173" s="65">
        <v>74.108875000000012</v>
      </c>
    </row>
    <row r="174" spans="23:24" x14ac:dyDescent="0.25">
      <c r="W174" s="67" t="s">
        <v>102</v>
      </c>
      <c r="X174" s="65">
        <v>74.482187500000009</v>
      </c>
    </row>
    <row r="175" spans="23:24" x14ac:dyDescent="0.25">
      <c r="W175" s="67" t="s">
        <v>102</v>
      </c>
      <c r="X175" s="65">
        <v>74.864562500000005</v>
      </c>
    </row>
    <row r="176" spans="23:24" x14ac:dyDescent="0.25">
      <c r="W176" s="67" t="s">
        <v>102</v>
      </c>
      <c r="X176" s="65">
        <v>74.904875000000004</v>
      </c>
    </row>
    <row r="177" spans="23:24" x14ac:dyDescent="0.25">
      <c r="W177" s="67" t="s">
        <v>102</v>
      </c>
      <c r="X177" s="65">
        <v>75.331874999999997</v>
      </c>
    </row>
    <row r="178" spans="23:24" x14ac:dyDescent="0.25">
      <c r="W178" s="67" t="s">
        <v>102</v>
      </c>
      <c r="X178" s="65">
        <v>75.407093750000001</v>
      </c>
    </row>
    <row r="179" spans="23:24" x14ac:dyDescent="0.25">
      <c r="W179" s="67" t="s">
        <v>102</v>
      </c>
      <c r="X179" s="65">
        <v>75.532593750000004</v>
      </c>
    </row>
    <row r="180" spans="23:24" x14ac:dyDescent="0.25">
      <c r="W180" s="67" t="s">
        <v>102</v>
      </c>
      <c r="X180" s="65">
        <v>75.567187500000003</v>
      </c>
    </row>
    <row r="181" spans="23:24" x14ac:dyDescent="0.25">
      <c r="W181" s="67" t="s">
        <v>102</v>
      </c>
      <c r="X181" s="65">
        <v>75.657593750000004</v>
      </c>
    </row>
    <row r="182" spans="23:24" x14ac:dyDescent="0.25">
      <c r="W182" s="67" t="s">
        <v>102</v>
      </c>
      <c r="X182" s="65">
        <v>75.779875000000004</v>
      </c>
    </row>
    <row r="183" spans="23:24" x14ac:dyDescent="0.25">
      <c r="W183" s="67" t="s">
        <v>102</v>
      </c>
      <c r="X183" s="65">
        <v>76.696875000000006</v>
      </c>
    </row>
    <row r="184" spans="23:24" x14ac:dyDescent="0.25">
      <c r="W184" s="67" t="s">
        <v>102</v>
      </c>
      <c r="X184" s="65">
        <v>77.036437500000005</v>
      </c>
    </row>
    <row r="185" spans="23:24" x14ac:dyDescent="0.25">
      <c r="W185" s="67" t="s">
        <v>102</v>
      </c>
      <c r="X185" s="65">
        <v>77.403937499999998</v>
      </c>
    </row>
    <row r="186" spans="23:24" x14ac:dyDescent="0.25">
      <c r="W186" s="67" t="s">
        <v>102</v>
      </c>
      <c r="X186" s="65">
        <v>77.962375000000009</v>
      </c>
    </row>
    <row r="187" spans="23:24" x14ac:dyDescent="0.25">
      <c r="W187" s="67" t="s">
        <v>102</v>
      </c>
      <c r="X187" s="65">
        <v>78.05487500000001</v>
      </c>
    </row>
    <row r="188" spans="23:24" x14ac:dyDescent="0.25">
      <c r="W188" s="67" t="s">
        <v>102</v>
      </c>
      <c r="X188" s="65">
        <v>78.057187499999998</v>
      </c>
    </row>
    <row r="189" spans="23:24" x14ac:dyDescent="0.25">
      <c r="W189" s="67" t="s">
        <v>102</v>
      </c>
      <c r="X189" s="65">
        <v>78.73</v>
      </c>
    </row>
    <row r="190" spans="23:24" x14ac:dyDescent="0.25">
      <c r="W190" s="67" t="s">
        <v>102</v>
      </c>
      <c r="X190" s="65">
        <v>78.763499999999993</v>
      </c>
    </row>
    <row r="191" spans="23:24" x14ac:dyDescent="0.25">
      <c r="W191" s="67" t="s">
        <v>102</v>
      </c>
      <c r="X191" s="65">
        <v>78.983875000000012</v>
      </c>
    </row>
    <row r="192" spans="23:24" x14ac:dyDescent="0.25">
      <c r="W192" s="67" t="s">
        <v>102</v>
      </c>
      <c r="X192" s="65">
        <v>79.382187500000001</v>
      </c>
    </row>
    <row r="193" spans="23:24" x14ac:dyDescent="0.25">
      <c r="W193" s="67" t="s">
        <v>102</v>
      </c>
      <c r="X193" s="65">
        <v>80.85365625</v>
      </c>
    </row>
    <row r="194" spans="23:24" x14ac:dyDescent="0.25">
      <c r="W194" s="67" t="s">
        <v>102</v>
      </c>
      <c r="X194" s="65">
        <v>81.282093750000001</v>
      </c>
    </row>
    <row r="195" spans="23:24" x14ac:dyDescent="0.25">
      <c r="W195" s="67" t="s">
        <v>102</v>
      </c>
      <c r="X195" s="65">
        <v>82.964875000000006</v>
      </c>
    </row>
    <row r="196" spans="23:24" x14ac:dyDescent="0.25">
      <c r="W196" s="67" t="s">
        <v>102</v>
      </c>
      <c r="X196" s="65">
        <v>83.414562500000002</v>
      </c>
    </row>
    <row r="197" spans="23:24" x14ac:dyDescent="0.25">
      <c r="W197" s="67" t="s">
        <v>102</v>
      </c>
      <c r="X197" s="65">
        <v>84.029875000000004</v>
      </c>
    </row>
    <row r="198" spans="23:24" x14ac:dyDescent="0.25">
      <c r="W198" s="67" t="s">
        <v>99</v>
      </c>
      <c r="X198" s="65">
        <v>85.278937499999998</v>
      </c>
    </row>
    <row r="199" spans="23:24" x14ac:dyDescent="0.25">
      <c r="W199" s="67" t="s">
        <v>99</v>
      </c>
      <c r="X199" s="65">
        <v>86.153187500000016</v>
      </c>
    </row>
    <row r="200" spans="23:24" x14ac:dyDescent="0.25">
      <c r="W200" s="67" t="s">
        <v>99</v>
      </c>
      <c r="X200" s="65">
        <v>88.758875000000003</v>
      </c>
    </row>
    <row r="201" spans="23:24" x14ac:dyDescent="0.25">
      <c r="W201" s="67" t="s">
        <v>99</v>
      </c>
      <c r="X201" s="65">
        <v>90.336437500000002</v>
      </c>
    </row>
    <row r="202" spans="23:24" x14ac:dyDescent="0.25">
      <c r="W202" s="67" t="s">
        <v>127</v>
      </c>
      <c r="X202" s="65">
        <v>29.389812499999998</v>
      </c>
    </row>
    <row r="203" spans="23:24" x14ac:dyDescent="0.25">
      <c r="W203" s="67" t="s">
        <v>127</v>
      </c>
      <c r="X203" s="65">
        <v>30.4541875</v>
      </c>
    </row>
  </sheetData>
  <pageMargins left="0.7" right="0.7" top="0.75" bottom="0.75" header="0.3" footer="0.3"/>
  <pageSetup orientation="portrait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B68430EEA896F46B889DC2BBC72E0C2" ma:contentTypeVersion="5" ma:contentTypeDescription="Crear nuevo documento." ma:contentTypeScope="" ma:versionID="1ff77a63fe2dcca9429a22db7106108d">
  <xsd:schema xmlns:xsd="http://www.w3.org/2001/XMLSchema" xmlns:xs="http://www.w3.org/2001/XMLSchema" xmlns:p="http://schemas.microsoft.com/office/2006/metadata/properties" xmlns:ns3="ceb65845-aa10-4516-b26b-6cdb5e606cfb" xmlns:ns4="28a4a44c-9a99-4945-98c3-b8416160b67b" targetNamespace="http://schemas.microsoft.com/office/2006/metadata/properties" ma:root="true" ma:fieldsID="368e5201fe2511566c4c6b6a8d56ccf9" ns3:_="" ns4:_="">
    <xsd:import namespace="ceb65845-aa10-4516-b26b-6cdb5e606cfb"/>
    <xsd:import namespace="28a4a44c-9a99-4945-98c3-b8416160b67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b65845-aa10-4516-b26b-6cdb5e606cf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a4a44c-9a99-4945-98c3-b8416160b6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D0B44E-755E-4F87-91A2-3018759DEC25}">
  <ds:schemaRefs>
    <ds:schemaRef ds:uri="http://schemas.microsoft.com/office/2006/metadata/properties"/>
    <ds:schemaRef ds:uri="http://purl.org/dc/terms/"/>
    <ds:schemaRef ds:uri="http://www.w3.org/XML/1998/namespace"/>
    <ds:schemaRef ds:uri="http://schemas.microsoft.com/office/infopath/2007/PartnerControls"/>
    <ds:schemaRef ds:uri="ceb65845-aa10-4516-b26b-6cdb5e606cfb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28a4a44c-9a99-4945-98c3-b8416160b67b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F0953AEC-4654-40D9-91CF-5B3FC621D5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b65845-aa10-4516-b26b-6cdb5e606cfb"/>
    <ds:schemaRef ds:uri="28a4a44c-9a99-4945-98c3-b8416160b6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E0B0BAF-C9E4-44FC-819A-B2BD726FFB6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13</vt:i4>
      </vt:variant>
    </vt:vector>
  </HeadingPairs>
  <TitlesOfParts>
    <vt:vector size="22" baseType="lpstr">
      <vt:lpstr>INFORMACION</vt:lpstr>
      <vt:lpstr>INFORMACION1</vt:lpstr>
      <vt:lpstr>INDICE ANTERIOR</vt:lpstr>
      <vt:lpstr>REFERENCIAS</vt:lpstr>
      <vt:lpstr>REFERENCIAS RIESGO</vt:lpstr>
      <vt:lpstr>PONDERADORES</vt:lpstr>
      <vt:lpstr>Análisis 1</vt:lpstr>
      <vt:lpstr>RESUMEN</vt:lpstr>
      <vt:lpstr>Análisis</vt:lpstr>
      <vt:lpstr>Adversos</vt:lpstr>
      <vt:lpstr>clasificacion</vt:lpstr>
      <vt:lpstr>Consumible</vt:lpstr>
      <vt:lpstr>Frecuencia</vt:lpstr>
      <vt:lpstr>insidiosidad</vt:lpstr>
      <vt:lpstr>MCorr</vt:lpstr>
      <vt:lpstr>Necesidad</vt:lpstr>
      <vt:lpstr>Operabilidad</vt:lpstr>
      <vt:lpstr>puntuacion_funcion</vt:lpstr>
      <vt:lpstr>Repuestos</vt:lpstr>
      <vt:lpstr>Satisfaccion</vt:lpstr>
      <vt:lpstr>severidad</vt:lpstr>
      <vt:lpstr>Soporte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 Garcia</dc:creator>
  <cp:keywords/>
  <dc:description/>
  <cp:lastModifiedBy>Martha Castrillon</cp:lastModifiedBy>
  <cp:revision/>
  <dcterms:created xsi:type="dcterms:W3CDTF">2016-06-07T16:55:53Z</dcterms:created>
  <dcterms:modified xsi:type="dcterms:W3CDTF">2022-10-22T00:37:38Z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0x0101004B68430EEA896F46B889DC2BBC72E0C2</vt:lpwstr>
  </property>
</Properties>
</file>